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X:\Fantasy Football\DynaBowl\Contracts\Databases\2024\"/>
    </mc:Choice>
  </mc:AlternateContent>
  <xr:revisionPtr revIDLastSave="0" documentId="13_ncr:1_{EA62B175-3D8C-489E-A950-0B4053B1F87C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atabase" sheetId="1" r:id="rId1"/>
    <sheet name="Cap Compliance" sheetId="6" r:id="rId2"/>
    <sheet name="Available Cap" sheetId="7" r:id="rId3"/>
    <sheet name="Roster Count Check" sheetId="8" r:id="rId4"/>
    <sheet name="Future Years (approx)" sheetId="9" r:id="rId5"/>
    <sheet name="Extension List" sheetId="5" r:id="rId6"/>
    <sheet name="Rookie Year" sheetId="4" r:id="rId7"/>
  </sheets>
  <definedNames>
    <definedName name="_xlnm._FilterDatabase" localSheetId="0" hidden="1">Database!$A$23:$CF$1369</definedName>
  </definedNames>
  <calcPr calcId="191029"/>
  <pivotCaches>
    <pivotCache cacheId="6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608" i="1" l="1"/>
  <c r="AB608" i="1" s="1"/>
  <c r="S608" i="1"/>
  <c r="X608" i="1" s="1"/>
  <c r="K608" i="1"/>
  <c r="M608" i="1" s="1"/>
  <c r="E608" i="1"/>
  <c r="S531" i="1"/>
  <c r="Z531" i="1" s="1"/>
  <c r="K531" i="1"/>
  <c r="M531" i="1" s="1"/>
  <c r="E531" i="1"/>
  <c r="S431" i="1"/>
  <c r="Z431" i="1" s="1"/>
  <c r="K431" i="1"/>
  <c r="M431" i="1" s="1"/>
  <c r="E431" i="1"/>
  <c r="BK29" i="1"/>
  <c r="BJ29" i="1"/>
  <c r="Z29" i="1"/>
  <c r="AB29" i="1" s="1"/>
  <c r="S29" i="1"/>
  <c r="X29" i="1" s="1"/>
  <c r="K29" i="1"/>
  <c r="M29" i="1" s="1"/>
  <c r="E29" i="1"/>
  <c r="E64" i="1"/>
  <c r="K64" i="1"/>
  <c r="M64" i="1" s="1"/>
  <c r="L64" i="1" s="1"/>
  <c r="S64" i="1"/>
  <c r="E329" i="1"/>
  <c r="K329" i="1"/>
  <c r="M329" i="1" s="1"/>
  <c r="S329" i="1"/>
  <c r="E228" i="1"/>
  <c r="K228" i="1"/>
  <c r="M228" i="1" s="1"/>
  <c r="S228" i="1"/>
  <c r="X228" i="1" s="1"/>
  <c r="E607" i="1"/>
  <c r="K607" i="1"/>
  <c r="M607" i="1" s="1"/>
  <c r="N607" i="1" s="1"/>
  <c r="Q607" i="1" s="1"/>
  <c r="S607" i="1"/>
  <c r="Z607" i="1"/>
  <c r="AA607" i="1" s="1"/>
  <c r="E134" i="1"/>
  <c r="K134" i="1"/>
  <c r="M134" i="1" s="1"/>
  <c r="L134" i="1" s="1"/>
  <c r="S134" i="1"/>
  <c r="E493" i="1"/>
  <c r="K493" i="1"/>
  <c r="M493" i="1" s="1"/>
  <c r="S493" i="1"/>
  <c r="E565" i="1"/>
  <c r="K565" i="1"/>
  <c r="M565" i="1" s="1"/>
  <c r="S565" i="1"/>
  <c r="E730" i="1"/>
  <c r="K730" i="1"/>
  <c r="M730" i="1" s="1"/>
  <c r="S730" i="1"/>
  <c r="Z730" i="1" s="1"/>
  <c r="E408" i="1"/>
  <c r="K408" i="1"/>
  <c r="M408" i="1" s="1"/>
  <c r="S408" i="1"/>
  <c r="E830" i="1"/>
  <c r="K830" i="1"/>
  <c r="M830" i="1" s="1"/>
  <c r="S830" i="1"/>
  <c r="W830" i="1" s="1"/>
  <c r="E30" i="1"/>
  <c r="K30" i="1"/>
  <c r="M30" i="1" s="1"/>
  <c r="S30" i="1"/>
  <c r="T30" i="1" s="1"/>
  <c r="E283" i="1"/>
  <c r="K283" i="1"/>
  <c r="M283" i="1" s="1"/>
  <c r="S283" i="1"/>
  <c r="E238" i="1"/>
  <c r="K238" i="1"/>
  <c r="M238" i="1" s="1"/>
  <c r="S238" i="1"/>
  <c r="Z238" i="1" s="1"/>
  <c r="E680" i="1"/>
  <c r="K680" i="1"/>
  <c r="M680" i="1" s="1"/>
  <c r="S680" i="1"/>
  <c r="E178" i="1"/>
  <c r="K178" i="1"/>
  <c r="M178" i="1" s="1"/>
  <c r="S178" i="1"/>
  <c r="Z178" i="1" s="1"/>
  <c r="E450" i="1"/>
  <c r="K450" i="1"/>
  <c r="M450" i="1" s="1"/>
  <c r="N450" i="1" s="1"/>
  <c r="Q450" i="1" s="1"/>
  <c r="S450" i="1"/>
  <c r="E530" i="1"/>
  <c r="K530" i="1"/>
  <c r="M530" i="1" s="1"/>
  <c r="L530" i="1" s="1"/>
  <c r="S530" i="1"/>
  <c r="Z530" i="1" s="1"/>
  <c r="E709" i="1"/>
  <c r="K709" i="1"/>
  <c r="M709" i="1" s="1"/>
  <c r="S709" i="1"/>
  <c r="E425" i="1"/>
  <c r="K425" i="1"/>
  <c r="M425" i="1" s="1"/>
  <c r="S425" i="1"/>
  <c r="T425" i="1" s="1"/>
  <c r="E804" i="1"/>
  <c r="K804" i="1"/>
  <c r="M804" i="1" s="1"/>
  <c r="S804" i="1"/>
  <c r="X804" i="1" s="1"/>
  <c r="E564" i="1"/>
  <c r="K564" i="1"/>
  <c r="M564" i="1" s="1"/>
  <c r="S564" i="1"/>
  <c r="E366" i="1"/>
  <c r="K366" i="1"/>
  <c r="M366" i="1" s="1"/>
  <c r="S366" i="1"/>
  <c r="E362" i="1"/>
  <c r="K362" i="1"/>
  <c r="M362" i="1" s="1"/>
  <c r="L362" i="1" s="1"/>
  <c r="S362" i="1"/>
  <c r="E352" i="1"/>
  <c r="K352" i="1"/>
  <c r="M352" i="1" s="1"/>
  <c r="S352" i="1"/>
  <c r="E202" i="1"/>
  <c r="K202" i="1"/>
  <c r="M202" i="1" s="1"/>
  <c r="S202" i="1"/>
  <c r="U202" i="1" s="1"/>
  <c r="E210" i="1"/>
  <c r="K210" i="1"/>
  <c r="M210" i="1" s="1"/>
  <c r="S210" i="1"/>
  <c r="E857" i="1"/>
  <c r="K857" i="1"/>
  <c r="M857" i="1" s="1"/>
  <c r="S857" i="1"/>
  <c r="U857" i="1" s="1"/>
  <c r="E639" i="1"/>
  <c r="K639" i="1"/>
  <c r="M639" i="1" s="1"/>
  <c r="S639" i="1"/>
  <c r="E677" i="1"/>
  <c r="K677" i="1"/>
  <c r="M677" i="1" s="1"/>
  <c r="S677" i="1"/>
  <c r="X677" i="1" s="1"/>
  <c r="E110" i="1"/>
  <c r="K110" i="1"/>
  <c r="M110" i="1" s="1"/>
  <c r="N110" i="1" s="1"/>
  <c r="Q110" i="1" s="1"/>
  <c r="S110" i="1"/>
  <c r="E136" i="1"/>
  <c r="K136" i="1"/>
  <c r="M136" i="1" s="1"/>
  <c r="S136" i="1"/>
  <c r="E471" i="1"/>
  <c r="K471" i="1"/>
  <c r="M471" i="1" s="1"/>
  <c r="S471" i="1"/>
  <c r="E248" i="1"/>
  <c r="K248" i="1"/>
  <c r="M248" i="1" s="1"/>
  <c r="S248" i="1"/>
  <c r="X248" i="1" s="1"/>
  <c r="E242" i="1"/>
  <c r="K242" i="1"/>
  <c r="M242" i="1" s="1"/>
  <c r="L242" i="1" s="1"/>
  <c r="S242" i="1"/>
  <c r="E693" i="1"/>
  <c r="K693" i="1"/>
  <c r="M693" i="1" s="1"/>
  <c r="L693" i="1" s="1"/>
  <c r="S693" i="1"/>
  <c r="V693" i="1" s="1"/>
  <c r="E472" i="1"/>
  <c r="K472" i="1"/>
  <c r="M472" i="1" s="1"/>
  <c r="L472" i="1" s="1"/>
  <c r="S472" i="1"/>
  <c r="E137" i="1"/>
  <c r="K137" i="1"/>
  <c r="M137" i="1" s="1"/>
  <c r="S137" i="1"/>
  <c r="E642" i="1"/>
  <c r="K642" i="1"/>
  <c r="M642" i="1" s="1"/>
  <c r="L642" i="1" s="1"/>
  <c r="S642" i="1"/>
  <c r="E195" i="1"/>
  <c r="K195" i="1"/>
  <c r="M195" i="1" s="1"/>
  <c r="S195" i="1"/>
  <c r="E699" i="1"/>
  <c r="K699" i="1"/>
  <c r="M699" i="1" s="1"/>
  <c r="S699" i="1"/>
  <c r="E554" i="1"/>
  <c r="K554" i="1"/>
  <c r="M554" i="1" s="1"/>
  <c r="S554" i="1"/>
  <c r="V554" i="1" s="1"/>
  <c r="E662" i="1"/>
  <c r="K662" i="1"/>
  <c r="M662" i="1" s="1"/>
  <c r="L662" i="1" s="1"/>
  <c r="S662" i="1"/>
  <c r="Z662" i="1"/>
  <c r="AB662" i="1" s="1"/>
  <c r="E205" i="1"/>
  <c r="K205" i="1"/>
  <c r="M205" i="1" s="1"/>
  <c r="L205" i="1" s="1"/>
  <c r="S205" i="1"/>
  <c r="X205" i="1" s="1"/>
  <c r="E678" i="1"/>
  <c r="K678" i="1"/>
  <c r="M678" i="1" s="1"/>
  <c r="N678" i="1" s="1"/>
  <c r="Q678" i="1" s="1"/>
  <c r="S678" i="1"/>
  <c r="E214" i="1"/>
  <c r="K214" i="1"/>
  <c r="M214" i="1" s="1"/>
  <c r="S214" i="1"/>
  <c r="E209" i="1"/>
  <c r="K209" i="1"/>
  <c r="M209" i="1" s="1"/>
  <c r="L209" i="1" s="1"/>
  <c r="S209" i="1"/>
  <c r="Z209" i="1" s="1"/>
  <c r="E574" i="1"/>
  <c r="K574" i="1"/>
  <c r="M574" i="1" s="1"/>
  <c r="S574" i="1"/>
  <c r="E567" i="1"/>
  <c r="K567" i="1"/>
  <c r="M567" i="1" s="1"/>
  <c r="L567" i="1" s="1"/>
  <c r="S567" i="1"/>
  <c r="X567" i="1" s="1"/>
  <c r="E755" i="1"/>
  <c r="K755" i="1"/>
  <c r="M755" i="1" s="1"/>
  <c r="S755" i="1"/>
  <c r="E326" i="1"/>
  <c r="K326" i="1"/>
  <c r="M326" i="1" s="1"/>
  <c r="S326" i="1"/>
  <c r="E856" i="1"/>
  <c r="K856" i="1"/>
  <c r="M856" i="1" s="1"/>
  <c r="S856" i="1"/>
  <c r="V856" i="1" s="1"/>
  <c r="E174" i="1"/>
  <c r="K174" i="1"/>
  <c r="M174" i="1" s="1"/>
  <c r="S174" i="1"/>
  <c r="E523" i="1"/>
  <c r="K523" i="1"/>
  <c r="M523" i="1" s="1"/>
  <c r="S523" i="1"/>
  <c r="Z523" i="1" s="1"/>
  <c r="E240" i="1"/>
  <c r="K240" i="1"/>
  <c r="M240" i="1" s="1"/>
  <c r="S240" i="1"/>
  <c r="Z240" i="1"/>
  <c r="AA240" i="1" s="1"/>
  <c r="E399" i="1"/>
  <c r="K399" i="1"/>
  <c r="M399" i="1" s="1"/>
  <c r="S399" i="1"/>
  <c r="X399" i="1" s="1"/>
  <c r="E389" i="1"/>
  <c r="K389" i="1"/>
  <c r="M389" i="1" s="1"/>
  <c r="N389" i="1" s="1"/>
  <c r="Q389" i="1" s="1"/>
  <c r="S389" i="1"/>
  <c r="X389" i="1" s="1"/>
  <c r="E409" i="1"/>
  <c r="K409" i="1"/>
  <c r="M409" i="1" s="1"/>
  <c r="S409" i="1"/>
  <c r="E146" i="1"/>
  <c r="K146" i="1"/>
  <c r="M146" i="1" s="1"/>
  <c r="S146" i="1"/>
  <c r="W146" i="1" s="1"/>
  <c r="E276" i="1"/>
  <c r="K276" i="1"/>
  <c r="M276" i="1" s="1"/>
  <c r="L276" i="1" s="1"/>
  <c r="S276" i="1"/>
  <c r="W276" i="1" s="1"/>
  <c r="E810" i="1"/>
  <c r="K810" i="1"/>
  <c r="M810" i="1" s="1"/>
  <c r="S810" i="1"/>
  <c r="Z810" i="1" s="1"/>
  <c r="AA810" i="1" s="1"/>
  <c r="E732" i="1"/>
  <c r="K732" i="1"/>
  <c r="M732" i="1" s="1"/>
  <c r="S732" i="1"/>
  <c r="E645" i="1"/>
  <c r="K645" i="1"/>
  <c r="M645" i="1" s="1"/>
  <c r="S645" i="1"/>
  <c r="E621" i="1"/>
  <c r="K621" i="1"/>
  <c r="M621" i="1" s="1"/>
  <c r="N621" i="1" s="1"/>
  <c r="Q621" i="1" s="1"/>
  <c r="S621" i="1"/>
  <c r="V621" i="1" s="1"/>
  <c r="E578" i="1"/>
  <c r="K578" i="1"/>
  <c r="M578" i="1" s="1"/>
  <c r="S578" i="1"/>
  <c r="E170" i="1"/>
  <c r="K170" i="1"/>
  <c r="M170" i="1" s="1"/>
  <c r="S170" i="1"/>
  <c r="Z170" i="1" s="1"/>
  <c r="E716" i="1"/>
  <c r="K716" i="1"/>
  <c r="M716" i="1" s="1"/>
  <c r="S716" i="1"/>
  <c r="U716" i="1" s="1"/>
  <c r="E759" i="1"/>
  <c r="K759" i="1"/>
  <c r="M759" i="1" s="1"/>
  <c r="S759" i="1"/>
  <c r="E569" i="1"/>
  <c r="K569" i="1"/>
  <c r="M569" i="1" s="1"/>
  <c r="S569" i="1"/>
  <c r="W569" i="1" s="1"/>
  <c r="E590" i="1"/>
  <c r="K590" i="1"/>
  <c r="M590" i="1" s="1"/>
  <c r="L590" i="1" s="1"/>
  <c r="S590" i="1"/>
  <c r="E160" i="1"/>
  <c r="K160" i="1"/>
  <c r="M160" i="1" s="1"/>
  <c r="S160" i="1"/>
  <c r="E177" i="1"/>
  <c r="K177" i="1"/>
  <c r="M177" i="1" s="1"/>
  <c r="S177" i="1"/>
  <c r="X177" i="1" s="1"/>
  <c r="E184" i="1"/>
  <c r="K184" i="1"/>
  <c r="M184" i="1" s="1"/>
  <c r="N184" i="1" s="1"/>
  <c r="Q184" i="1" s="1"/>
  <c r="S184" i="1"/>
  <c r="E403" i="1"/>
  <c r="K403" i="1"/>
  <c r="M403" i="1" s="1"/>
  <c r="L403" i="1" s="1"/>
  <c r="S403" i="1"/>
  <c r="E768" i="1"/>
  <c r="K768" i="1"/>
  <c r="M768" i="1" s="1"/>
  <c r="L768" i="1" s="1"/>
  <c r="S768" i="1"/>
  <c r="E121" i="1"/>
  <c r="K121" i="1"/>
  <c r="M121" i="1" s="1"/>
  <c r="S121" i="1"/>
  <c r="E809" i="1"/>
  <c r="K809" i="1"/>
  <c r="M809" i="1" s="1"/>
  <c r="S809" i="1"/>
  <c r="E149" i="1"/>
  <c r="K149" i="1"/>
  <c r="M149" i="1" s="1"/>
  <c r="S149" i="1"/>
  <c r="W149" i="1" s="1"/>
  <c r="E279" i="1"/>
  <c r="K279" i="1"/>
  <c r="M279" i="1" s="1"/>
  <c r="S279" i="1"/>
  <c r="W279" i="1" s="1"/>
  <c r="E256" i="1"/>
  <c r="K256" i="1"/>
  <c r="M256" i="1" s="1"/>
  <c r="L256" i="1" s="1"/>
  <c r="S256" i="1"/>
  <c r="E681" i="1"/>
  <c r="K681" i="1"/>
  <c r="M681" i="1" s="1"/>
  <c r="S681" i="1"/>
  <c r="E843" i="1"/>
  <c r="K843" i="1"/>
  <c r="M843" i="1" s="1"/>
  <c r="S843" i="1"/>
  <c r="X843" i="1" s="1"/>
  <c r="E791" i="1"/>
  <c r="K791" i="1"/>
  <c r="M791" i="1" s="1"/>
  <c r="L791" i="1" s="1"/>
  <c r="S791" i="1"/>
  <c r="V791" i="1" s="1"/>
  <c r="E739" i="1"/>
  <c r="K739" i="1"/>
  <c r="M739" i="1" s="1"/>
  <c r="L739" i="1" s="1"/>
  <c r="S739" i="1"/>
  <c r="E771" i="1"/>
  <c r="K771" i="1"/>
  <c r="M771" i="1" s="1"/>
  <c r="S771" i="1"/>
  <c r="E592" i="1"/>
  <c r="K592" i="1"/>
  <c r="M592" i="1" s="1"/>
  <c r="S592" i="1"/>
  <c r="E419" i="1"/>
  <c r="K419" i="1"/>
  <c r="M419" i="1" s="1"/>
  <c r="S419" i="1"/>
  <c r="X419" i="1" s="1"/>
  <c r="E120" i="1"/>
  <c r="K120" i="1"/>
  <c r="M120" i="1" s="1"/>
  <c r="L120" i="1" s="1"/>
  <c r="S120" i="1"/>
  <c r="U120" i="1" s="1"/>
  <c r="E307" i="1"/>
  <c r="K307" i="1"/>
  <c r="M307" i="1" s="1"/>
  <c r="S307" i="1"/>
  <c r="E141" i="1"/>
  <c r="K141" i="1"/>
  <c r="M141" i="1" s="1"/>
  <c r="L141" i="1" s="1"/>
  <c r="S141" i="1"/>
  <c r="W141" i="1" s="1"/>
  <c r="E144" i="1"/>
  <c r="K144" i="1"/>
  <c r="M144" i="1" s="1"/>
  <c r="L144" i="1" s="1"/>
  <c r="S144" i="1"/>
  <c r="U144" i="1" s="1"/>
  <c r="E866" i="1"/>
  <c r="K866" i="1"/>
  <c r="M866" i="1" s="1"/>
  <c r="N866" i="1" s="1"/>
  <c r="Q866" i="1" s="1"/>
  <c r="S866" i="1"/>
  <c r="E861" i="1"/>
  <c r="K861" i="1"/>
  <c r="M861" i="1" s="1"/>
  <c r="L861" i="1" s="1"/>
  <c r="S861" i="1"/>
  <c r="W861" i="1" s="1"/>
  <c r="E640" i="1"/>
  <c r="K640" i="1"/>
  <c r="M640" i="1" s="1"/>
  <c r="L640" i="1" s="1"/>
  <c r="S640" i="1"/>
  <c r="X640" i="1" s="1"/>
  <c r="E398" i="1"/>
  <c r="K398" i="1"/>
  <c r="M398" i="1" s="1"/>
  <c r="S398" i="1"/>
  <c r="Z398" i="1" s="1"/>
  <c r="E418" i="1"/>
  <c r="K418" i="1"/>
  <c r="M418" i="1" s="1"/>
  <c r="S418" i="1"/>
  <c r="W418" i="1" s="1"/>
  <c r="E448" i="1"/>
  <c r="K448" i="1"/>
  <c r="M448" i="1" s="1"/>
  <c r="S448" i="1"/>
  <c r="U448" i="1" s="1"/>
  <c r="E479" i="1"/>
  <c r="K479" i="1"/>
  <c r="M479" i="1" s="1"/>
  <c r="S479" i="1"/>
  <c r="E722" i="1"/>
  <c r="K722" i="1"/>
  <c r="M722" i="1" s="1"/>
  <c r="S722" i="1"/>
  <c r="U722" i="1" s="1"/>
  <c r="E487" i="1"/>
  <c r="K487" i="1"/>
  <c r="M487" i="1" s="1"/>
  <c r="S487" i="1"/>
  <c r="W487" i="1" s="1"/>
  <c r="E311" i="1"/>
  <c r="K311" i="1"/>
  <c r="M311" i="1" s="1"/>
  <c r="S311" i="1"/>
  <c r="E595" i="1"/>
  <c r="K595" i="1"/>
  <c r="M595" i="1" s="1"/>
  <c r="L595" i="1" s="1"/>
  <c r="S595" i="1"/>
  <c r="Z595" i="1" s="1"/>
  <c r="E147" i="1"/>
  <c r="K147" i="1"/>
  <c r="M147" i="1" s="1"/>
  <c r="L147" i="1" s="1"/>
  <c r="S147" i="1"/>
  <c r="E401" i="1"/>
  <c r="K401" i="1"/>
  <c r="M401" i="1" s="1"/>
  <c r="S401" i="1"/>
  <c r="W401" i="1" s="1"/>
  <c r="E473" i="1"/>
  <c r="K473" i="1"/>
  <c r="M473" i="1" s="1"/>
  <c r="N473" i="1" s="1"/>
  <c r="Q473" i="1" s="1"/>
  <c r="S473" i="1"/>
  <c r="E836" i="1"/>
  <c r="K836" i="1"/>
  <c r="M836" i="1" s="1"/>
  <c r="S836" i="1"/>
  <c r="E219" i="1"/>
  <c r="K219" i="1"/>
  <c r="M219" i="1" s="1"/>
  <c r="S219" i="1"/>
  <c r="U219" i="1" s="1"/>
  <c r="E676" i="1"/>
  <c r="K676" i="1"/>
  <c r="M676" i="1" s="1"/>
  <c r="S676" i="1"/>
  <c r="U676" i="1" s="1"/>
  <c r="E152" i="1"/>
  <c r="K152" i="1"/>
  <c r="M152" i="1" s="1"/>
  <c r="S152" i="1"/>
  <c r="E116" i="1"/>
  <c r="K116" i="1"/>
  <c r="M116" i="1" s="1"/>
  <c r="S116" i="1"/>
  <c r="E767" i="1"/>
  <c r="K767" i="1"/>
  <c r="M767" i="1" s="1"/>
  <c r="N767" i="1" s="1"/>
  <c r="Q767" i="1" s="1"/>
  <c r="S767" i="1"/>
  <c r="U767" i="1" s="1"/>
  <c r="E756" i="1"/>
  <c r="K756" i="1"/>
  <c r="M756" i="1" s="1"/>
  <c r="S756" i="1"/>
  <c r="E868" i="1"/>
  <c r="K868" i="1"/>
  <c r="M868" i="1" s="1"/>
  <c r="L868" i="1" s="1"/>
  <c r="S868" i="1"/>
  <c r="E480" i="1"/>
  <c r="K480" i="1"/>
  <c r="M480" i="1" s="1"/>
  <c r="L480" i="1" s="1"/>
  <c r="S480" i="1"/>
  <c r="E720" i="1"/>
  <c r="K720" i="1"/>
  <c r="M720" i="1" s="1"/>
  <c r="L720" i="1" s="1"/>
  <c r="S720" i="1"/>
  <c r="E636" i="1"/>
  <c r="K636" i="1"/>
  <c r="M636" i="1" s="1"/>
  <c r="S636" i="1"/>
  <c r="E236" i="1"/>
  <c r="K236" i="1"/>
  <c r="M236" i="1" s="1"/>
  <c r="N236" i="1" s="1"/>
  <c r="Q236" i="1" s="1"/>
  <c r="S236" i="1"/>
  <c r="E489" i="1"/>
  <c r="K489" i="1"/>
  <c r="M489" i="1" s="1"/>
  <c r="N489" i="1" s="1"/>
  <c r="Q489" i="1" s="1"/>
  <c r="S489" i="1"/>
  <c r="E560" i="1"/>
  <c r="K560" i="1"/>
  <c r="M560" i="1" s="1"/>
  <c r="L560" i="1" s="1"/>
  <c r="S560" i="1"/>
  <c r="E773" i="1"/>
  <c r="K773" i="1"/>
  <c r="M773" i="1" s="1"/>
  <c r="S773" i="1"/>
  <c r="E309" i="1"/>
  <c r="K309" i="1"/>
  <c r="M309" i="1" s="1"/>
  <c r="L309" i="1" s="1"/>
  <c r="S309" i="1"/>
  <c r="X309" i="1" s="1"/>
  <c r="E854" i="1"/>
  <c r="K854" i="1"/>
  <c r="M854" i="1" s="1"/>
  <c r="N854" i="1" s="1"/>
  <c r="Q854" i="1" s="1"/>
  <c r="S854" i="1"/>
  <c r="E761" i="1"/>
  <c r="K761" i="1"/>
  <c r="M761" i="1" s="1"/>
  <c r="L761" i="1" s="1"/>
  <c r="S761" i="1"/>
  <c r="E643" i="1"/>
  <c r="K643" i="1"/>
  <c r="M643" i="1" s="1"/>
  <c r="S643" i="1"/>
  <c r="E863" i="1"/>
  <c r="K863" i="1"/>
  <c r="M863" i="1" s="1"/>
  <c r="N863" i="1" s="1"/>
  <c r="Q863" i="1" s="1"/>
  <c r="S863" i="1"/>
  <c r="E420" i="1"/>
  <c r="K420" i="1"/>
  <c r="M420" i="1" s="1"/>
  <c r="S420" i="1"/>
  <c r="E432" i="1"/>
  <c r="K432" i="1"/>
  <c r="M432" i="1" s="1"/>
  <c r="S432" i="1"/>
  <c r="Z432" i="1" s="1"/>
  <c r="AA432" i="1" s="1"/>
  <c r="AC432" i="1" s="1"/>
  <c r="E746" i="1"/>
  <c r="K746" i="1"/>
  <c r="M746" i="1" s="1"/>
  <c r="S746" i="1"/>
  <c r="E766" i="1"/>
  <c r="K766" i="1"/>
  <c r="M766" i="1" s="1"/>
  <c r="S766" i="1"/>
  <c r="W766" i="1" s="1"/>
  <c r="E753" i="1"/>
  <c r="K753" i="1"/>
  <c r="M753" i="1" s="1"/>
  <c r="S753" i="1"/>
  <c r="X753" i="1" s="1"/>
  <c r="E469" i="1"/>
  <c r="K469" i="1"/>
  <c r="M469" i="1" s="1"/>
  <c r="L469" i="1" s="1"/>
  <c r="S469" i="1"/>
  <c r="Z469" i="1" s="1"/>
  <c r="AA469" i="1" s="1"/>
  <c r="AC469" i="1" s="1"/>
  <c r="E474" i="1"/>
  <c r="K474" i="1"/>
  <c r="M474" i="1" s="1"/>
  <c r="L474" i="1" s="1"/>
  <c r="S474" i="1"/>
  <c r="E436" i="1"/>
  <c r="K436" i="1"/>
  <c r="M436" i="1" s="1"/>
  <c r="S436" i="1"/>
  <c r="E559" i="1"/>
  <c r="K559" i="1"/>
  <c r="M559" i="1" s="1"/>
  <c r="N559" i="1" s="1"/>
  <c r="Q559" i="1" s="1"/>
  <c r="S559" i="1"/>
  <c r="Z559" i="1" s="1"/>
  <c r="AB559" i="1" s="1"/>
  <c r="E41" i="1"/>
  <c r="K41" i="1"/>
  <c r="M41" i="1" s="1"/>
  <c r="L41" i="1" s="1"/>
  <c r="S41" i="1"/>
  <c r="E31" i="1"/>
  <c r="K31" i="1"/>
  <c r="M31" i="1" s="1"/>
  <c r="S31" i="1"/>
  <c r="E35" i="1"/>
  <c r="K35" i="1"/>
  <c r="M35" i="1" s="1"/>
  <c r="S35" i="1"/>
  <c r="E597" i="1"/>
  <c r="K597" i="1"/>
  <c r="M597" i="1" s="1"/>
  <c r="S597" i="1"/>
  <c r="X597" i="1" s="1"/>
  <c r="E736" i="1"/>
  <c r="K736" i="1"/>
  <c r="M736" i="1" s="1"/>
  <c r="S736" i="1"/>
  <c r="E781" i="1"/>
  <c r="K781" i="1"/>
  <c r="M781" i="1" s="1"/>
  <c r="S781" i="1"/>
  <c r="E426" i="1"/>
  <c r="K426" i="1"/>
  <c r="M426" i="1" s="1"/>
  <c r="S426" i="1"/>
  <c r="E811" i="1"/>
  <c r="K811" i="1"/>
  <c r="M811" i="1" s="1"/>
  <c r="S811" i="1"/>
  <c r="E591" i="1"/>
  <c r="K591" i="1"/>
  <c r="M591" i="1" s="1"/>
  <c r="S591" i="1"/>
  <c r="E387" i="1"/>
  <c r="K387" i="1"/>
  <c r="M387" i="1" s="1"/>
  <c r="S387" i="1"/>
  <c r="Z387" i="1" s="1"/>
  <c r="E373" i="1"/>
  <c r="K373" i="1"/>
  <c r="M373" i="1" s="1"/>
  <c r="L373" i="1" s="1"/>
  <c r="S373" i="1"/>
  <c r="X373" i="1" s="1"/>
  <c r="E740" i="1"/>
  <c r="K740" i="1"/>
  <c r="M740" i="1" s="1"/>
  <c r="S740" i="1"/>
  <c r="Z740" i="1" s="1"/>
  <c r="E561" i="1"/>
  <c r="K561" i="1"/>
  <c r="M561" i="1" s="1"/>
  <c r="S561" i="1"/>
  <c r="E641" i="1"/>
  <c r="K641" i="1"/>
  <c r="M641" i="1" s="1"/>
  <c r="S641" i="1"/>
  <c r="E649" i="1"/>
  <c r="K649" i="1"/>
  <c r="M649" i="1" s="1"/>
  <c r="S649" i="1"/>
  <c r="E737" i="1"/>
  <c r="K737" i="1"/>
  <c r="M737" i="1" s="1"/>
  <c r="S737" i="1"/>
  <c r="X737" i="1" s="1"/>
  <c r="E729" i="1"/>
  <c r="K729" i="1"/>
  <c r="M729" i="1" s="1"/>
  <c r="S729" i="1"/>
  <c r="E775" i="1"/>
  <c r="K775" i="1"/>
  <c r="M775" i="1" s="1"/>
  <c r="S775" i="1"/>
  <c r="V775" i="1" s="1"/>
  <c r="E634" i="1"/>
  <c r="K634" i="1"/>
  <c r="M634" i="1" s="1"/>
  <c r="L634" i="1" s="1"/>
  <c r="S634" i="1"/>
  <c r="E646" i="1"/>
  <c r="K646" i="1"/>
  <c r="M646" i="1" s="1"/>
  <c r="S646" i="1"/>
  <c r="E876" i="1"/>
  <c r="K876" i="1"/>
  <c r="M876" i="1" s="1"/>
  <c r="L876" i="1" s="1"/>
  <c r="S876" i="1"/>
  <c r="E877" i="1"/>
  <c r="K877" i="1"/>
  <c r="M877" i="1" s="1"/>
  <c r="S877" i="1"/>
  <c r="E878" i="1"/>
  <c r="K878" i="1"/>
  <c r="M878" i="1" s="1"/>
  <c r="N878" i="1" s="1"/>
  <c r="Q878" i="1" s="1"/>
  <c r="S878" i="1"/>
  <c r="E879" i="1"/>
  <c r="K879" i="1"/>
  <c r="M879" i="1" s="1"/>
  <c r="L879" i="1" s="1"/>
  <c r="S879" i="1"/>
  <c r="W879" i="1" s="1"/>
  <c r="E880" i="1"/>
  <c r="K880" i="1"/>
  <c r="M880" i="1" s="1"/>
  <c r="S880" i="1"/>
  <c r="X880" i="1" s="1"/>
  <c r="E881" i="1"/>
  <c r="K881" i="1"/>
  <c r="M881" i="1" s="1"/>
  <c r="S881" i="1"/>
  <c r="E882" i="1"/>
  <c r="K882" i="1"/>
  <c r="M882" i="1" s="1"/>
  <c r="S882" i="1"/>
  <c r="E883" i="1"/>
  <c r="K883" i="1"/>
  <c r="M883" i="1" s="1"/>
  <c r="S883" i="1"/>
  <c r="X883" i="1" s="1"/>
  <c r="Z883" i="1"/>
  <c r="AA883" i="1" s="1"/>
  <c r="AC883" i="1" s="1"/>
  <c r="E884" i="1"/>
  <c r="K884" i="1"/>
  <c r="M884" i="1" s="1"/>
  <c r="S884" i="1"/>
  <c r="E885" i="1"/>
  <c r="K885" i="1"/>
  <c r="M885" i="1" s="1"/>
  <c r="S885" i="1"/>
  <c r="E886" i="1"/>
  <c r="K886" i="1"/>
  <c r="M886" i="1" s="1"/>
  <c r="L886" i="1" s="1"/>
  <c r="S886" i="1"/>
  <c r="E887" i="1"/>
  <c r="K887" i="1"/>
  <c r="M887" i="1" s="1"/>
  <c r="S887" i="1"/>
  <c r="E888" i="1"/>
  <c r="K888" i="1"/>
  <c r="M888" i="1" s="1"/>
  <c r="S888" i="1"/>
  <c r="E889" i="1"/>
  <c r="K889" i="1"/>
  <c r="M889" i="1" s="1"/>
  <c r="S889" i="1"/>
  <c r="E890" i="1"/>
  <c r="K890" i="1"/>
  <c r="M890" i="1" s="1"/>
  <c r="S890" i="1"/>
  <c r="X890" i="1" s="1"/>
  <c r="E891" i="1"/>
  <c r="K891" i="1"/>
  <c r="M891" i="1" s="1"/>
  <c r="S891" i="1"/>
  <c r="Z891" i="1" s="1"/>
  <c r="E892" i="1"/>
  <c r="K892" i="1"/>
  <c r="M892" i="1" s="1"/>
  <c r="S892" i="1"/>
  <c r="E893" i="1"/>
  <c r="K893" i="1"/>
  <c r="M893" i="1" s="1"/>
  <c r="S893" i="1"/>
  <c r="E894" i="1"/>
  <c r="K894" i="1"/>
  <c r="M894" i="1" s="1"/>
  <c r="N894" i="1" s="1"/>
  <c r="Q894" i="1" s="1"/>
  <c r="S894" i="1"/>
  <c r="E895" i="1"/>
  <c r="K895" i="1"/>
  <c r="M895" i="1" s="1"/>
  <c r="L895" i="1" s="1"/>
  <c r="S895" i="1"/>
  <c r="E896" i="1"/>
  <c r="K896" i="1"/>
  <c r="M896" i="1" s="1"/>
  <c r="L896" i="1" s="1"/>
  <c r="S896" i="1"/>
  <c r="E897" i="1"/>
  <c r="K897" i="1"/>
  <c r="M897" i="1" s="1"/>
  <c r="L897" i="1" s="1"/>
  <c r="S897" i="1"/>
  <c r="E898" i="1"/>
  <c r="K898" i="1"/>
  <c r="M898" i="1" s="1"/>
  <c r="L898" i="1" s="1"/>
  <c r="S898" i="1"/>
  <c r="E899" i="1"/>
  <c r="K899" i="1"/>
  <c r="M899" i="1" s="1"/>
  <c r="S899" i="1"/>
  <c r="E900" i="1"/>
  <c r="K900" i="1"/>
  <c r="M900" i="1" s="1"/>
  <c r="S900" i="1"/>
  <c r="Z900" i="1" s="1"/>
  <c r="AA900" i="1" s="1"/>
  <c r="AC900" i="1" s="1"/>
  <c r="E901" i="1"/>
  <c r="K901" i="1"/>
  <c r="M901" i="1" s="1"/>
  <c r="S901" i="1"/>
  <c r="E902" i="1"/>
  <c r="K902" i="1"/>
  <c r="M902" i="1" s="1"/>
  <c r="S902" i="1"/>
  <c r="X902" i="1" s="1"/>
  <c r="E903" i="1"/>
  <c r="K903" i="1"/>
  <c r="M903" i="1" s="1"/>
  <c r="S903" i="1"/>
  <c r="E904" i="1"/>
  <c r="K904" i="1"/>
  <c r="M904" i="1" s="1"/>
  <c r="S904" i="1"/>
  <c r="E905" i="1"/>
  <c r="K905" i="1"/>
  <c r="M905" i="1" s="1"/>
  <c r="N905" i="1" s="1"/>
  <c r="Q905" i="1" s="1"/>
  <c r="S905" i="1"/>
  <c r="E906" i="1"/>
  <c r="K906" i="1"/>
  <c r="M906" i="1" s="1"/>
  <c r="S906" i="1"/>
  <c r="X906" i="1" s="1"/>
  <c r="E907" i="1"/>
  <c r="K907" i="1"/>
  <c r="M907" i="1" s="1"/>
  <c r="S907" i="1"/>
  <c r="E908" i="1"/>
  <c r="K908" i="1"/>
  <c r="M908" i="1" s="1"/>
  <c r="S908" i="1"/>
  <c r="Z908" i="1" s="1"/>
  <c r="AA908" i="1" s="1"/>
  <c r="E909" i="1"/>
  <c r="K909" i="1"/>
  <c r="M909" i="1" s="1"/>
  <c r="S909" i="1"/>
  <c r="E910" i="1"/>
  <c r="K910" i="1"/>
  <c r="M910" i="1" s="1"/>
  <c r="S910" i="1"/>
  <c r="E911" i="1"/>
  <c r="K911" i="1"/>
  <c r="M911" i="1" s="1"/>
  <c r="S911" i="1"/>
  <c r="X911" i="1" s="1"/>
  <c r="E912" i="1"/>
  <c r="K912" i="1"/>
  <c r="M912" i="1" s="1"/>
  <c r="S912" i="1"/>
  <c r="E913" i="1"/>
  <c r="K913" i="1"/>
  <c r="M913" i="1" s="1"/>
  <c r="N913" i="1" s="1"/>
  <c r="Q913" i="1" s="1"/>
  <c r="S913" i="1"/>
  <c r="Z913" i="1"/>
  <c r="E914" i="1"/>
  <c r="K914" i="1"/>
  <c r="M914" i="1" s="1"/>
  <c r="L914" i="1" s="1"/>
  <c r="S914" i="1"/>
  <c r="U914" i="1" s="1"/>
  <c r="E915" i="1"/>
  <c r="K915" i="1"/>
  <c r="M915" i="1" s="1"/>
  <c r="L915" i="1" s="1"/>
  <c r="S915" i="1"/>
  <c r="T915" i="1" s="1"/>
  <c r="E916" i="1"/>
  <c r="K916" i="1"/>
  <c r="M916" i="1" s="1"/>
  <c r="L916" i="1" s="1"/>
  <c r="S916" i="1"/>
  <c r="U916" i="1" s="1"/>
  <c r="E917" i="1"/>
  <c r="K917" i="1"/>
  <c r="M917" i="1" s="1"/>
  <c r="S917" i="1"/>
  <c r="T917" i="1" s="1"/>
  <c r="E918" i="1"/>
  <c r="K918" i="1"/>
  <c r="M918" i="1" s="1"/>
  <c r="S918" i="1"/>
  <c r="E919" i="1"/>
  <c r="K919" i="1"/>
  <c r="M919" i="1" s="1"/>
  <c r="S919" i="1"/>
  <c r="W919" i="1" s="1"/>
  <c r="E920" i="1"/>
  <c r="K920" i="1"/>
  <c r="M920" i="1" s="1"/>
  <c r="S920" i="1"/>
  <c r="E921" i="1"/>
  <c r="K921" i="1"/>
  <c r="M921" i="1" s="1"/>
  <c r="L921" i="1" s="1"/>
  <c r="S921" i="1"/>
  <c r="E922" i="1"/>
  <c r="K922" i="1"/>
  <c r="M922" i="1" s="1"/>
  <c r="N922" i="1" s="1"/>
  <c r="Q922" i="1" s="1"/>
  <c r="S922" i="1"/>
  <c r="E923" i="1"/>
  <c r="K923" i="1"/>
  <c r="M923" i="1" s="1"/>
  <c r="N923" i="1" s="1"/>
  <c r="Q923" i="1" s="1"/>
  <c r="S923" i="1"/>
  <c r="U923" i="1" s="1"/>
  <c r="E924" i="1"/>
  <c r="K924" i="1"/>
  <c r="M924" i="1" s="1"/>
  <c r="S924" i="1"/>
  <c r="T924" i="1" s="1"/>
  <c r="E925" i="1"/>
  <c r="K925" i="1"/>
  <c r="M925" i="1" s="1"/>
  <c r="S925" i="1"/>
  <c r="W925" i="1" s="1"/>
  <c r="E926" i="1"/>
  <c r="K926" i="1"/>
  <c r="M926" i="1" s="1"/>
  <c r="S926" i="1"/>
  <c r="U926" i="1" s="1"/>
  <c r="E927" i="1"/>
  <c r="K927" i="1"/>
  <c r="M927" i="1" s="1"/>
  <c r="S927" i="1"/>
  <c r="T927" i="1" s="1"/>
  <c r="E928" i="1"/>
  <c r="K928" i="1"/>
  <c r="M928" i="1" s="1"/>
  <c r="S928" i="1"/>
  <c r="W928" i="1" s="1"/>
  <c r="E929" i="1"/>
  <c r="K929" i="1"/>
  <c r="M929" i="1" s="1"/>
  <c r="S929" i="1"/>
  <c r="U929" i="1" s="1"/>
  <c r="E930" i="1"/>
  <c r="K930" i="1"/>
  <c r="M930" i="1" s="1"/>
  <c r="S930" i="1"/>
  <c r="E931" i="1"/>
  <c r="K931" i="1"/>
  <c r="M931" i="1" s="1"/>
  <c r="S931" i="1"/>
  <c r="X931" i="1" s="1"/>
  <c r="E932" i="1"/>
  <c r="K932" i="1"/>
  <c r="M932" i="1" s="1"/>
  <c r="S932" i="1"/>
  <c r="U932" i="1" s="1"/>
  <c r="E933" i="1"/>
  <c r="K933" i="1"/>
  <c r="M933" i="1" s="1"/>
  <c r="L933" i="1" s="1"/>
  <c r="S933" i="1"/>
  <c r="Z933" i="1" s="1"/>
  <c r="E934" i="1"/>
  <c r="K934" i="1"/>
  <c r="M934" i="1" s="1"/>
  <c r="S934" i="1"/>
  <c r="T934" i="1" s="1"/>
  <c r="E935" i="1"/>
  <c r="K935" i="1"/>
  <c r="M935" i="1" s="1"/>
  <c r="L935" i="1" s="1"/>
  <c r="S935" i="1"/>
  <c r="T935" i="1" s="1"/>
  <c r="E936" i="1"/>
  <c r="K936" i="1"/>
  <c r="M936" i="1" s="1"/>
  <c r="S936" i="1"/>
  <c r="X936" i="1" s="1"/>
  <c r="E937" i="1"/>
  <c r="K937" i="1"/>
  <c r="M937" i="1" s="1"/>
  <c r="S937" i="1"/>
  <c r="E938" i="1"/>
  <c r="K938" i="1"/>
  <c r="M938" i="1" s="1"/>
  <c r="L938" i="1" s="1"/>
  <c r="S938" i="1"/>
  <c r="W938" i="1" s="1"/>
  <c r="E939" i="1"/>
  <c r="K939" i="1"/>
  <c r="M939" i="1" s="1"/>
  <c r="L939" i="1" s="1"/>
  <c r="S939" i="1"/>
  <c r="U939" i="1" s="1"/>
  <c r="E940" i="1"/>
  <c r="K940" i="1"/>
  <c r="M940" i="1" s="1"/>
  <c r="S940" i="1"/>
  <c r="W940" i="1" s="1"/>
  <c r="E941" i="1"/>
  <c r="K941" i="1"/>
  <c r="M941" i="1" s="1"/>
  <c r="N941" i="1" s="1"/>
  <c r="Q941" i="1" s="1"/>
  <c r="S941" i="1"/>
  <c r="T941" i="1" s="1"/>
  <c r="E942" i="1"/>
  <c r="K942" i="1"/>
  <c r="M942" i="1" s="1"/>
  <c r="L942" i="1" s="1"/>
  <c r="S942" i="1"/>
  <c r="T942" i="1" s="1"/>
  <c r="E943" i="1"/>
  <c r="K943" i="1"/>
  <c r="M943" i="1" s="1"/>
  <c r="S943" i="1"/>
  <c r="T943" i="1" s="1"/>
  <c r="E944" i="1"/>
  <c r="K944" i="1"/>
  <c r="M944" i="1" s="1"/>
  <c r="S944" i="1"/>
  <c r="Z944" i="1" s="1"/>
  <c r="AA944" i="1" s="1"/>
  <c r="E945" i="1"/>
  <c r="K945" i="1"/>
  <c r="M945" i="1" s="1"/>
  <c r="S945" i="1"/>
  <c r="X945" i="1" s="1"/>
  <c r="E946" i="1"/>
  <c r="K946" i="1"/>
  <c r="M946" i="1" s="1"/>
  <c r="N946" i="1" s="1"/>
  <c r="Q946" i="1" s="1"/>
  <c r="S946" i="1"/>
  <c r="U946" i="1" s="1"/>
  <c r="E947" i="1"/>
  <c r="K947" i="1"/>
  <c r="M947" i="1" s="1"/>
  <c r="S947" i="1"/>
  <c r="W947" i="1" s="1"/>
  <c r="E948" i="1"/>
  <c r="K948" i="1"/>
  <c r="M948" i="1" s="1"/>
  <c r="S948" i="1"/>
  <c r="V948" i="1" s="1"/>
  <c r="E949" i="1"/>
  <c r="K949" i="1"/>
  <c r="M949" i="1" s="1"/>
  <c r="S949" i="1"/>
  <c r="E950" i="1"/>
  <c r="K950" i="1"/>
  <c r="M950" i="1" s="1"/>
  <c r="L950" i="1" s="1"/>
  <c r="S950" i="1"/>
  <c r="Z950" i="1" s="1"/>
  <c r="E951" i="1"/>
  <c r="K951" i="1"/>
  <c r="M951" i="1" s="1"/>
  <c r="S951" i="1"/>
  <c r="T951" i="1" s="1"/>
  <c r="E952" i="1"/>
  <c r="K952" i="1"/>
  <c r="M952" i="1" s="1"/>
  <c r="S952" i="1"/>
  <c r="U952" i="1" s="1"/>
  <c r="E953" i="1"/>
  <c r="K953" i="1"/>
  <c r="M953" i="1" s="1"/>
  <c r="N953" i="1" s="1"/>
  <c r="Q953" i="1" s="1"/>
  <c r="S953" i="1"/>
  <c r="E954" i="1"/>
  <c r="K954" i="1"/>
  <c r="M954" i="1" s="1"/>
  <c r="L954" i="1" s="1"/>
  <c r="S954" i="1"/>
  <c r="T954" i="1" s="1"/>
  <c r="E955" i="1"/>
  <c r="K955" i="1"/>
  <c r="M955" i="1" s="1"/>
  <c r="S955" i="1"/>
  <c r="E956" i="1"/>
  <c r="K956" i="1"/>
  <c r="M956" i="1" s="1"/>
  <c r="L956" i="1" s="1"/>
  <c r="S956" i="1"/>
  <c r="V956" i="1" s="1"/>
  <c r="E957" i="1"/>
  <c r="K957" i="1"/>
  <c r="M957" i="1" s="1"/>
  <c r="N957" i="1" s="1"/>
  <c r="Q957" i="1" s="1"/>
  <c r="S957" i="1"/>
  <c r="V957" i="1" s="1"/>
  <c r="E958" i="1"/>
  <c r="K958" i="1"/>
  <c r="M958" i="1" s="1"/>
  <c r="N958" i="1" s="1"/>
  <c r="Q958" i="1" s="1"/>
  <c r="S958" i="1"/>
  <c r="T958" i="1" s="1"/>
  <c r="E959" i="1"/>
  <c r="K959" i="1"/>
  <c r="M959" i="1" s="1"/>
  <c r="S959" i="1"/>
  <c r="E960" i="1"/>
  <c r="K960" i="1"/>
  <c r="M960" i="1" s="1"/>
  <c r="S960" i="1"/>
  <c r="T960" i="1" s="1"/>
  <c r="E961" i="1"/>
  <c r="K961" i="1"/>
  <c r="M961" i="1" s="1"/>
  <c r="N961" i="1" s="1"/>
  <c r="Q961" i="1" s="1"/>
  <c r="S961" i="1"/>
  <c r="W961" i="1" s="1"/>
  <c r="E962" i="1"/>
  <c r="K962" i="1"/>
  <c r="M962" i="1" s="1"/>
  <c r="S962" i="1"/>
  <c r="U962" i="1" s="1"/>
  <c r="E963" i="1"/>
  <c r="K963" i="1"/>
  <c r="M963" i="1" s="1"/>
  <c r="L963" i="1" s="1"/>
  <c r="S963" i="1"/>
  <c r="E964" i="1"/>
  <c r="K964" i="1"/>
  <c r="M964" i="1" s="1"/>
  <c r="S964" i="1"/>
  <c r="T964" i="1" s="1"/>
  <c r="E965" i="1"/>
  <c r="K965" i="1"/>
  <c r="M965" i="1" s="1"/>
  <c r="L965" i="1" s="1"/>
  <c r="S965" i="1"/>
  <c r="E966" i="1"/>
  <c r="K966" i="1"/>
  <c r="M966" i="1" s="1"/>
  <c r="L966" i="1" s="1"/>
  <c r="S966" i="1"/>
  <c r="E967" i="1"/>
  <c r="K967" i="1"/>
  <c r="M967" i="1" s="1"/>
  <c r="S967" i="1"/>
  <c r="E968" i="1"/>
  <c r="K968" i="1"/>
  <c r="M968" i="1" s="1"/>
  <c r="S968" i="1"/>
  <c r="E969" i="1"/>
  <c r="K969" i="1"/>
  <c r="M969" i="1" s="1"/>
  <c r="N969" i="1" s="1"/>
  <c r="Q969" i="1" s="1"/>
  <c r="S969" i="1"/>
  <c r="X969" i="1" s="1"/>
  <c r="E970" i="1"/>
  <c r="K970" i="1"/>
  <c r="M970" i="1" s="1"/>
  <c r="S970" i="1"/>
  <c r="E971" i="1"/>
  <c r="K971" i="1"/>
  <c r="M971" i="1" s="1"/>
  <c r="L971" i="1" s="1"/>
  <c r="S971" i="1"/>
  <c r="E972" i="1"/>
  <c r="K972" i="1"/>
  <c r="M972" i="1" s="1"/>
  <c r="L972" i="1" s="1"/>
  <c r="S972" i="1"/>
  <c r="T972" i="1" s="1"/>
  <c r="E973" i="1"/>
  <c r="K973" i="1"/>
  <c r="M973" i="1" s="1"/>
  <c r="S973" i="1"/>
  <c r="T973" i="1" s="1"/>
  <c r="E974" i="1"/>
  <c r="K974" i="1"/>
  <c r="M974" i="1" s="1"/>
  <c r="S974" i="1"/>
  <c r="E975" i="1"/>
  <c r="K975" i="1"/>
  <c r="M975" i="1" s="1"/>
  <c r="S975" i="1"/>
  <c r="E976" i="1"/>
  <c r="K976" i="1"/>
  <c r="M976" i="1" s="1"/>
  <c r="S976" i="1"/>
  <c r="Z976" i="1" s="1"/>
  <c r="E977" i="1"/>
  <c r="K977" i="1"/>
  <c r="M977" i="1" s="1"/>
  <c r="L977" i="1" s="1"/>
  <c r="S977" i="1"/>
  <c r="E978" i="1"/>
  <c r="K978" i="1"/>
  <c r="M978" i="1" s="1"/>
  <c r="L978" i="1" s="1"/>
  <c r="S978" i="1"/>
  <c r="E979" i="1"/>
  <c r="K979" i="1"/>
  <c r="M979" i="1" s="1"/>
  <c r="L979" i="1" s="1"/>
  <c r="S979" i="1"/>
  <c r="X979" i="1" s="1"/>
  <c r="E980" i="1"/>
  <c r="K980" i="1"/>
  <c r="M980" i="1" s="1"/>
  <c r="S980" i="1"/>
  <c r="W980" i="1" s="1"/>
  <c r="E981" i="1"/>
  <c r="K981" i="1"/>
  <c r="M981" i="1" s="1"/>
  <c r="N981" i="1" s="1"/>
  <c r="Q981" i="1" s="1"/>
  <c r="S981" i="1"/>
  <c r="E982" i="1"/>
  <c r="K982" i="1"/>
  <c r="M982" i="1" s="1"/>
  <c r="L982" i="1" s="1"/>
  <c r="S982" i="1"/>
  <c r="E983" i="1"/>
  <c r="K983" i="1"/>
  <c r="M983" i="1" s="1"/>
  <c r="S983" i="1"/>
  <c r="E984" i="1"/>
  <c r="K984" i="1"/>
  <c r="M984" i="1" s="1"/>
  <c r="L984" i="1" s="1"/>
  <c r="S984" i="1"/>
  <c r="T984" i="1" s="1"/>
  <c r="E985" i="1"/>
  <c r="K985" i="1"/>
  <c r="M985" i="1" s="1"/>
  <c r="S985" i="1"/>
  <c r="E986" i="1"/>
  <c r="K986" i="1"/>
  <c r="M986" i="1" s="1"/>
  <c r="S986" i="1"/>
  <c r="E987" i="1"/>
  <c r="K987" i="1"/>
  <c r="M987" i="1" s="1"/>
  <c r="S987" i="1"/>
  <c r="E988" i="1"/>
  <c r="K988" i="1"/>
  <c r="M988" i="1" s="1"/>
  <c r="S988" i="1"/>
  <c r="U988" i="1" s="1"/>
  <c r="E989" i="1"/>
  <c r="K989" i="1"/>
  <c r="M989" i="1" s="1"/>
  <c r="L989" i="1" s="1"/>
  <c r="S989" i="1"/>
  <c r="E990" i="1"/>
  <c r="K990" i="1"/>
  <c r="M990" i="1" s="1"/>
  <c r="L990" i="1" s="1"/>
  <c r="S990" i="1"/>
  <c r="E991" i="1"/>
  <c r="K991" i="1"/>
  <c r="M991" i="1" s="1"/>
  <c r="L991" i="1" s="1"/>
  <c r="S991" i="1"/>
  <c r="E992" i="1"/>
  <c r="K992" i="1"/>
  <c r="M992" i="1" s="1"/>
  <c r="S992" i="1"/>
  <c r="W992" i="1" s="1"/>
  <c r="E993" i="1"/>
  <c r="K993" i="1"/>
  <c r="M993" i="1" s="1"/>
  <c r="N993" i="1" s="1"/>
  <c r="Q993" i="1" s="1"/>
  <c r="S993" i="1"/>
  <c r="E994" i="1"/>
  <c r="K994" i="1"/>
  <c r="M994" i="1" s="1"/>
  <c r="S994" i="1"/>
  <c r="E995" i="1"/>
  <c r="K995" i="1"/>
  <c r="M995" i="1" s="1"/>
  <c r="S995" i="1"/>
  <c r="Z995" i="1" s="1"/>
  <c r="AA995" i="1" s="1"/>
  <c r="AC995" i="1" s="1"/>
  <c r="E996" i="1"/>
  <c r="K996" i="1"/>
  <c r="M996" i="1" s="1"/>
  <c r="S996" i="1"/>
  <c r="T996" i="1" s="1"/>
  <c r="E997" i="1"/>
  <c r="K997" i="1"/>
  <c r="M997" i="1" s="1"/>
  <c r="S997" i="1"/>
  <c r="E998" i="1"/>
  <c r="K998" i="1"/>
  <c r="M998" i="1" s="1"/>
  <c r="S998" i="1"/>
  <c r="E999" i="1"/>
  <c r="K999" i="1"/>
  <c r="M999" i="1" s="1"/>
  <c r="S999" i="1"/>
  <c r="E1000" i="1"/>
  <c r="K1000" i="1"/>
  <c r="M1000" i="1" s="1"/>
  <c r="S1000" i="1"/>
  <c r="E1001" i="1"/>
  <c r="K1001" i="1"/>
  <c r="M1001" i="1" s="1"/>
  <c r="L1001" i="1" s="1"/>
  <c r="S1001" i="1"/>
  <c r="E1002" i="1"/>
  <c r="K1002" i="1"/>
  <c r="M1002" i="1" s="1"/>
  <c r="S1002" i="1"/>
  <c r="E1003" i="1"/>
  <c r="K1003" i="1"/>
  <c r="M1003" i="1" s="1"/>
  <c r="L1003" i="1" s="1"/>
  <c r="S1003" i="1"/>
  <c r="E1004" i="1"/>
  <c r="K1004" i="1"/>
  <c r="M1004" i="1" s="1"/>
  <c r="S1004" i="1"/>
  <c r="V1004" i="1" s="1"/>
  <c r="E1005" i="1"/>
  <c r="K1005" i="1"/>
  <c r="M1005" i="1" s="1"/>
  <c r="N1005" i="1" s="1"/>
  <c r="Q1005" i="1" s="1"/>
  <c r="S1005" i="1"/>
  <c r="Z1005" i="1" s="1"/>
  <c r="AB1005" i="1" s="1"/>
  <c r="E1006" i="1"/>
  <c r="K1006" i="1"/>
  <c r="M1006" i="1" s="1"/>
  <c r="S1006" i="1"/>
  <c r="E1007" i="1"/>
  <c r="K1007" i="1"/>
  <c r="M1007" i="1" s="1"/>
  <c r="S1007" i="1"/>
  <c r="E1008" i="1"/>
  <c r="K1008" i="1"/>
  <c r="M1008" i="1" s="1"/>
  <c r="S1008" i="1"/>
  <c r="T1008" i="1" s="1"/>
  <c r="E1009" i="1"/>
  <c r="K1009" i="1"/>
  <c r="M1009" i="1" s="1"/>
  <c r="S1009" i="1"/>
  <c r="E1010" i="1"/>
  <c r="K1010" i="1"/>
  <c r="M1010" i="1" s="1"/>
  <c r="S1010" i="1"/>
  <c r="E1011" i="1"/>
  <c r="K1011" i="1"/>
  <c r="M1011" i="1" s="1"/>
  <c r="L1011" i="1" s="1"/>
  <c r="S1011" i="1"/>
  <c r="E1012" i="1"/>
  <c r="K1012" i="1"/>
  <c r="M1012" i="1" s="1"/>
  <c r="S1012" i="1"/>
  <c r="V1012" i="1" s="1"/>
  <c r="E1013" i="1"/>
  <c r="K1013" i="1"/>
  <c r="M1013" i="1" s="1"/>
  <c r="N1013" i="1" s="1"/>
  <c r="Q1013" i="1" s="1"/>
  <c r="S1013" i="1"/>
  <c r="E1014" i="1"/>
  <c r="K1014" i="1"/>
  <c r="M1014" i="1" s="1"/>
  <c r="N1014" i="1" s="1"/>
  <c r="Q1014" i="1" s="1"/>
  <c r="S1014" i="1"/>
  <c r="Z1014" i="1" s="1"/>
  <c r="AA1014" i="1" s="1"/>
  <c r="AC1014" i="1" s="1"/>
  <c r="E1015" i="1"/>
  <c r="K1015" i="1"/>
  <c r="M1015" i="1" s="1"/>
  <c r="S1015" i="1"/>
  <c r="E1016" i="1"/>
  <c r="K1016" i="1"/>
  <c r="M1016" i="1" s="1"/>
  <c r="L1016" i="1" s="1"/>
  <c r="S1016" i="1"/>
  <c r="W1016" i="1" s="1"/>
  <c r="E1017" i="1"/>
  <c r="K1017" i="1"/>
  <c r="M1017" i="1" s="1"/>
  <c r="S1017" i="1"/>
  <c r="Z1017" i="1" s="1"/>
  <c r="AB1017" i="1" s="1"/>
  <c r="E1018" i="1"/>
  <c r="K1018" i="1"/>
  <c r="M1018" i="1" s="1"/>
  <c r="N1018" i="1" s="1"/>
  <c r="Q1018" i="1" s="1"/>
  <c r="S1018" i="1"/>
  <c r="E1019" i="1"/>
  <c r="K1019" i="1"/>
  <c r="M1019" i="1" s="1"/>
  <c r="L1019" i="1" s="1"/>
  <c r="S1019" i="1"/>
  <c r="E1020" i="1"/>
  <c r="K1020" i="1"/>
  <c r="M1020" i="1" s="1"/>
  <c r="S1020" i="1"/>
  <c r="U1020" i="1" s="1"/>
  <c r="E1021" i="1"/>
  <c r="K1021" i="1"/>
  <c r="M1021" i="1" s="1"/>
  <c r="N1021" i="1" s="1"/>
  <c r="Q1021" i="1" s="1"/>
  <c r="S1021" i="1"/>
  <c r="E1022" i="1"/>
  <c r="K1022" i="1"/>
  <c r="M1022" i="1" s="1"/>
  <c r="N1022" i="1" s="1"/>
  <c r="Q1022" i="1" s="1"/>
  <c r="S1022" i="1"/>
  <c r="E1023" i="1"/>
  <c r="K1023" i="1"/>
  <c r="M1023" i="1" s="1"/>
  <c r="L1023" i="1" s="1"/>
  <c r="S1023" i="1"/>
  <c r="E1024" i="1"/>
  <c r="K1024" i="1"/>
  <c r="M1024" i="1" s="1"/>
  <c r="S1024" i="1"/>
  <c r="E1025" i="1"/>
  <c r="K1025" i="1"/>
  <c r="M1025" i="1" s="1"/>
  <c r="L1025" i="1" s="1"/>
  <c r="S1025" i="1"/>
  <c r="E1026" i="1"/>
  <c r="K1026" i="1"/>
  <c r="M1026" i="1" s="1"/>
  <c r="S1026" i="1"/>
  <c r="E1027" i="1"/>
  <c r="K1027" i="1"/>
  <c r="M1027" i="1" s="1"/>
  <c r="S1027" i="1"/>
  <c r="E1028" i="1"/>
  <c r="K1028" i="1"/>
  <c r="M1028" i="1" s="1"/>
  <c r="S1028" i="1"/>
  <c r="U1028" i="1" s="1"/>
  <c r="E1029" i="1"/>
  <c r="K1029" i="1"/>
  <c r="M1029" i="1" s="1"/>
  <c r="L1029" i="1" s="1"/>
  <c r="S1029" i="1"/>
  <c r="E1030" i="1"/>
  <c r="K1030" i="1"/>
  <c r="M1030" i="1" s="1"/>
  <c r="S1030" i="1"/>
  <c r="E1031" i="1"/>
  <c r="K1031" i="1"/>
  <c r="M1031" i="1" s="1"/>
  <c r="S1031" i="1"/>
  <c r="E1032" i="1"/>
  <c r="K1032" i="1"/>
  <c r="M1032" i="1" s="1"/>
  <c r="L1032" i="1" s="1"/>
  <c r="S1032" i="1"/>
  <c r="X1032" i="1" s="1"/>
  <c r="E1033" i="1"/>
  <c r="K1033" i="1"/>
  <c r="M1033" i="1" s="1"/>
  <c r="S1033" i="1"/>
  <c r="E1034" i="1"/>
  <c r="K1034" i="1"/>
  <c r="M1034" i="1" s="1"/>
  <c r="L1034" i="1" s="1"/>
  <c r="S1034" i="1"/>
  <c r="E1035" i="1"/>
  <c r="K1035" i="1"/>
  <c r="M1035" i="1" s="1"/>
  <c r="S1035" i="1"/>
  <c r="E1036" i="1"/>
  <c r="K1036" i="1"/>
  <c r="M1036" i="1" s="1"/>
  <c r="S1036" i="1"/>
  <c r="E1037" i="1"/>
  <c r="K1037" i="1"/>
  <c r="M1037" i="1" s="1"/>
  <c r="S1037" i="1"/>
  <c r="Z1037" i="1" s="1"/>
  <c r="E1038" i="1"/>
  <c r="K1038" i="1"/>
  <c r="M1038" i="1" s="1"/>
  <c r="L1038" i="1" s="1"/>
  <c r="S1038" i="1"/>
  <c r="E1039" i="1"/>
  <c r="K1039" i="1"/>
  <c r="M1039" i="1" s="1"/>
  <c r="S1039" i="1"/>
  <c r="X1039" i="1" s="1"/>
  <c r="E1040" i="1"/>
  <c r="K1040" i="1"/>
  <c r="M1040" i="1" s="1"/>
  <c r="S1040" i="1"/>
  <c r="Z1040" i="1" s="1"/>
  <c r="E1041" i="1"/>
  <c r="K1041" i="1"/>
  <c r="M1041" i="1" s="1"/>
  <c r="S1041" i="1"/>
  <c r="E1042" i="1"/>
  <c r="K1042" i="1"/>
  <c r="M1042" i="1" s="1"/>
  <c r="S1042" i="1"/>
  <c r="E1043" i="1"/>
  <c r="K1043" i="1"/>
  <c r="M1043" i="1" s="1"/>
  <c r="N1043" i="1" s="1"/>
  <c r="Q1043" i="1" s="1"/>
  <c r="S1043" i="1"/>
  <c r="E1044" i="1"/>
  <c r="K1044" i="1"/>
  <c r="M1044" i="1" s="1"/>
  <c r="S1044" i="1"/>
  <c r="E1045" i="1"/>
  <c r="K1045" i="1"/>
  <c r="M1045" i="1" s="1"/>
  <c r="S1045" i="1"/>
  <c r="E1046" i="1"/>
  <c r="K1046" i="1"/>
  <c r="M1046" i="1" s="1"/>
  <c r="L1046" i="1" s="1"/>
  <c r="S1046" i="1"/>
  <c r="E1047" i="1"/>
  <c r="K1047" i="1"/>
  <c r="M1047" i="1" s="1"/>
  <c r="S1047" i="1"/>
  <c r="Z1047" i="1" s="1"/>
  <c r="E1048" i="1"/>
  <c r="K1048" i="1"/>
  <c r="M1048" i="1" s="1"/>
  <c r="S1048" i="1"/>
  <c r="E1049" i="1"/>
  <c r="K1049" i="1"/>
  <c r="M1049" i="1" s="1"/>
  <c r="S1049" i="1"/>
  <c r="Z1049" i="1" s="1"/>
  <c r="E1050" i="1"/>
  <c r="K1050" i="1"/>
  <c r="M1050" i="1" s="1"/>
  <c r="S1050" i="1"/>
  <c r="E1051" i="1"/>
  <c r="K1051" i="1"/>
  <c r="M1051" i="1" s="1"/>
  <c r="S1051" i="1"/>
  <c r="E1052" i="1"/>
  <c r="K1052" i="1"/>
  <c r="M1052" i="1" s="1"/>
  <c r="N1052" i="1" s="1"/>
  <c r="Q1052" i="1" s="1"/>
  <c r="S1052" i="1"/>
  <c r="V1052" i="1" s="1"/>
  <c r="Z1052" i="1"/>
  <c r="AB1052" i="1" s="1"/>
  <c r="E1053" i="1"/>
  <c r="K1053" i="1"/>
  <c r="M1053" i="1" s="1"/>
  <c r="N1053" i="1" s="1"/>
  <c r="Q1053" i="1" s="1"/>
  <c r="S1053" i="1"/>
  <c r="E1054" i="1"/>
  <c r="K1054" i="1"/>
  <c r="M1054" i="1" s="1"/>
  <c r="S1054" i="1"/>
  <c r="Z1054" i="1" s="1"/>
  <c r="E1055" i="1"/>
  <c r="K1055" i="1"/>
  <c r="M1055" i="1" s="1"/>
  <c r="L1055" i="1" s="1"/>
  <c r="S1055" i="1"/>
  <c r="E1056" i="1"/>
  <c r="K1056" i="1"/>
  <c r="M1056" i="1" s="1"/>
  <c r="L1056" i="1" s="1"/>
  <c r="S1056" i="1"/>
  <c r="E1057" i="1"/>
  <c r="K1057" i="1"/>
  <c r="M1057" i="1" s="1"/>
  <c r="N1057" i="1" s="1"/>
  <c r="Q1057" i="1" s="1"/>
  <c r="S1057" i="1"/>
  <c r="E1058" i="1"/>
  <c r="K1058" i="1"/>
  <c r="M1058" i="1" s="1"/>
  <c r="S1058" i="1"/>
  <c r="E1059" i="1"/>
  <c r="K1059" i="1"/>
  <c r="M1059" i="1" s="1"/>
  <c r="S1059" i="1"/>
  <c r="E1060" i="1"/>
  <c r="K1060" i="1"/>
  <c r="M1060" i="1" s="1"/>
  <c r="S1060" i="1"/>
  <c r="X1060" i="1" s="1"/>
  <c r="E1061" i="1"/>
  <c r="K1061" i="1"/>
  <c r="M1061" i="1" s="1"/>
  <c r="L1061" i="1" s="1"/>
  <c r="S1061" i="1"/>
  <c r="E1062" i="1"/>
  <c r="K1062" i="1"/>
  <c r="M1062" i="1" s="1"/>
  <c r="L1062" i="1" s="1"/>
  <c r="S1062" i="1"/>
  <c r="E1063" i="1"/>
  <c r="K1063" i="1"/>
  <c r="M1063" i="1" s="1"/>
  <c r="S1063" i="1"/>
  <c r="E1064" i="1"/>
  <c r="K1064" i="1"/>
  <c r="M1064" i="1" s="1"/>
  <c r="N1064" i="1" s="1"/>
  <c r="Q1064" i="1" s="1"/>
  <c r="S1064" i="1"/>
  <c r="E1065" i="1"/>
  <c r="K1065" i="1"/>
  <c r="M1065" i="1" s="1"/>
  <c r="N1065" i="1" s="1"/>
  <c r="Q1065" i="1" s="1"/>
  <c r="S1065" i="1"/>
  <c r="E1066" i="1"/>
  <c r="K1066" i="1"/>
  <c r="M1066" i="1" s="1"/>
  <c r="S1066" i="1"/>
  <c r="E1067" i="1"/>
  <c r="K1067" i="1"/>
  <c r="M1067" i="1" s="1"/>
  <c r="S1067" i="1"/>
  <c r="E1068" i="1"/>
  <c r="K1068" i="1"/>
  <c r="M1068" i="1" s="1"/>
  <c r="S1068" i="1"/>
  <c r="E1069" i="1"/>
  <c r="K1069" i="1"/>
  <c r="M1069" i="1" s="1"/>
  <c r="S1069" i="1"/>
  <c r="E1070" i="1"/>
  <c r="K1070" i="1"/>
  <c r="M1070" i="1" s="1"/>
  <c r="S1070" i="1"/>
  <c r="Z1070" i="1" s="1"/>
  <c r="AA1070" i="1" s="1"/>
  <c r="AC1070" i="1" s="1"/>
  <c r="E1071" i="1"/>
  <c r="K1071" i="1"/>
  <c r="M1071" i="1" s="1"/>
  <c r="S1071" i="1"/>
  <c r="E1072" i="1"/>
  <c r="K1072" i="1"/>
  <c r="M1072" i="1" s="1"/>
  <c r="S1072" i="1"/>
  <c r="E1073" i="1"/>
  <c r="K1073" i="1"/>
  <c r="M1073" i="1" s="1"/>
  <c r="S1073" i="1"/>
  <c r="X1073" i="1" s="1"/>
  <c r="E1074" i="1"/>
  <c r="K1074" i="1"/>
  <c r="M1074" i="1" s="1"/>
  <c r="S1074" i="1"/>
  <c r="E1075" i="1"/>
  <c r="K1075" i="1"/>
  <c r="M1075" i="1" s="1"/>
  <c r="S1075" i="1"/>
  <c r="Z1075" i="1" s="1"/>
  <c r="AA1075" i="1" s="1"/>
  <c r="AC1075" i="1" s="1"/>
  <c r="E1076" i="1"/>
  <c r="K1076" i="1"/>
  <c r="M1076" i="1" s="1"/>
  <c r="S1076" i="1"/>
  <c r="W1076" i="1" s="1"/>
  <c r="E1077" i="1"/>
  <c r="K1077" i="1"/>
  <c r="M1077" i="1" s="1"/>
  <c r="L1077" i="1" s="1"/>
  <c r="S1077" i="1"/>
  <c r="E1078" i="1"/>
  <c r="K1078" i="1"/>
  <c r="M1078" i="1" s="1"/>
  <c r="N1078" i="1" s="1"/>
  <c r="Q1078" i="1" s="1"/>
  <c r="S1078" i="1"/>
  <c r="E1079" i="1"/>
  <c r="K1079" i="1"/>
  <c r="M1079" i="1" s="1"/>
  <c r="S1079" i="1"/>
  <c r="E1080" i="1"/>
  <c r="K1080" i="1"/>
  <c r="M1080" i="1" s="1"/>
  <c r="S1080" i="1"/>
  <c r="W1080" i="1" s="1"/>
  <c r="E1081" i="1"/>
  <c r="K1081" i="1"/>
  <c r="M1081" i="1" s="1"/>
  <c r="S1081" i="1"/>
  <c r="X1081" i="1" s="1"/>
  <c r="E1082" i="1"/>
  <c r="K1082" i="1"/>
  <c r="M1082" i="1" s="1"/>
  <c r="N1082" i="1" s="1"/>
  <c r="Q1082" i="1" s="1"/>
  <c r="S1082" i="1"/>
  <c r="E1083" i="1"/>
  <c r="K1083" i="1"/>
  <c r="M1083" i="1" s="1"/>
  <c r="S1083" i="1"/>
  <c r="E1084" i="1"/>
  <c r="K1084" i="1"/>
  <c r="M1084" i="1" s="1"/>
  <c r="S1084" i="1"/>
  <c r="Z1084" i="1" s="1"/>
  <c r="AA1084" i="1" s="1"/>
  <c r="AC1084" i="1" s="1"/>
  <c r="E1085" i="1"/>
  <c r="K1085" i="1"/>
  <c r="M1085" i="1" s="1"/>
  <c r="S1085" i="1"/>
  <c r="E1086" i="1"/>
  <c r="K1086" i="1"/>
  <c r="M1086" i="1" s="1"/>
  <c r="L1086" i="1" s="1"/>
  <c r="S1086" i="1"/>
  <c r="E1087" i="1"/>
  <c r="K1087" i="1"/>
  <c r="M1087" i="1" s="1"/>
  <c r="L1087" i="1" s="1"/>
  <c r="S1087" i="1"/>
  <c r="Z1087" i="1" s="1"/>
  <c r="E1088" i="1"/>
  <c r="K1088" i="1"/>
  <c r="M1088" i="1" s="1"/>
  <c r="S1088" i="1"/>
  <c r="W1088" i="1" s="1"/>
  <c r="E1089" i="1"/>
  <c r="K1089" i="1"/>
  <c r="M1089" i="1" s="1"/>
  <c r="L1089" i="1" s="1"/>
  <c r="S1089" i="1"/>
  <c r="E1090" i="1"/>
  <c r="K1090" i="1"/>
  <c r="M1090" i="1" s="1"/>
  <c r="S1090" i="1"/>
  <c r="E1091" i="1"/>
  <c r="K1091" i="1"/>
  <c r="M1091" i="1" s="1"/>
  <c r="S1091" i="1"/>
  <c r="E1092" i="1"/>
  <c r="K1092" i="1"/>
  <c r="M1092" i="1" s="1"/>
  <c r="S1092" i="1"/>
  <c r="E1093" i="1"/>
  <c r="K1093" i="1"/>
  <c r="M1093" i="1" s="1"/>
  <c r="S1093" i="1"/>
  <c r="E1094" i="1"/>
  <c r="K1094" i="1"/>
  <c r="M1094" i="1" s="1"/>
  <c r="S1094" i="1"/>
  <c r="E1095" i="1"/>
  <c r="K1095" i="1"/>
  <c r="M1095" i="1" s="1"/>
  <c r="S1095" i="1"/>
  <c r="E1096" i="1"/>
  <c r="K1096" i="1"/>
  <c r="M1096" i="1" s="1"/>
  <c r="S1096" i="1"/>
  <c r="E1097" i="1"/>
  <c r="K1097" i="1"/>
  <c r="M1097" i="1" s="1"/>
  <c r="N1097" i="1" s="1"/>
  <c r="Q1097" i="1" s="1"/>
  <c r="S1097" i="1"/>
  <c r="E1098" i="1"/>
  <c r="K1098" i="1"/>
  <c r="M1098" i="1" s="1"/>
  <c r="L1098" i="1" s="1"/>
  <c r="S1098" i="1"/>
  <c r="E1099" i="1"/>
  <c r="K1099" i="1"/>
  <c r="M1099" i="1" s="1"/>
  <c r="L1099" i="1" s="1"/>
  <c r="S1099" i="1"/>
  <c r="X1099" i="1" s="1"/>
  <c r="E1100" i="1"/>
  <c r="K1100" i="1"/>
  <c r="M1100" i="1" s="1"/>
  <c r="S1100" i="1"/>
  <c r="E1101" i="1"/>
  <c r="K1101" i="1"/>
  <c r="M1101" i="1" s="1"/>
  <c r="L1101" i="1" s="1"/>
  <c r="S1101" i="1"/>
  <c r="E1102" i="1"/>
  <c r="K1102" i="1"/>
  <c r="M1102" i="1" s="1"/>
  <c r="S1102" i="1"/>
  <c r="E1103" i="1"/>
  <c r="K1103" i="1"/>
  <c r="M1103" i="1" s="1"/>
  <c r="S1103" i="1"/>
  <c r="E1104" i="1"/>
  <c r="K1104" i="1"/>
  <c r="M1104" i="1" s="1"/>
  <c r="S1104" i="1"/>
  <c r="E1105" i="1"/>
  <c r="K1105" i="1"/>
  <c r="M1105" i="1" s="1"/>
  <c r="S1105" i="1"/>
  <c r="E1106" i="1"/>
  <c r="K1106" i="1"/>
  <c r="M1106" i="1" s="1"/>
  <c r="S1106" i="1"/>
  <c r="Z1106" i="1" s="1"/>
  <c r="E1107" i="1"/>
  <c r="K1107" i="1"/>
  <c r="M1107" i="1" s="1"/>
  <c r="S1107" i="1"/>
  <c r="E1108" i="1"/>
  <c r="K1108" i="1"/>
  <c r="M1108" i="1" s="1"/>
  <c r="S1108" i="1"/>
  <c r="E1109" i="1"/>
  <c r="K1109" i="1"/>
  <c r="M1109" i="1" s="1"/>
  <c r="N1109" i="1" s="1"/>
  <c r="Q1109" i="1" s="1"/>
  <c r="S1109" i="1"/>
  <c r="E1110" i="1"/>
  <c r="K1110" i="1"/>
  <c r="M1110" i="1" s="1"/>
  <c r="L1110" i="1" s="1"/>
  <c r="S1110" i="1"/>
  <c r="X1110" i="1" s="1"/>
  <c r="E1111" i="1"/>
  <c r="K1111" i="1"/>
  <c r="M1111" i="1" s="1"/>
  <c r="L1111" i="1" s="1"/>
  <c r="S1111" i="1"/>
  <c r="E1112" i="1"/>
  <c r="K1112" i="1"/>
  <c r="M1112" i="1" s="1"/>
  <c r="S1112" i="1"/>
  <c r="X1112" i="1" s="1"/>
  <c r="E1113" i="1"/>
  <c r="K1113" i="1"/>
  <c r="M1113" i="1" s="1"/>
  <c r="S1113" i="1"/>
  <c r="E1114" i="1"/>
  <c r="K1114" i="1"/>
  <c r="M1114" i="1" s="1"/>
  <c r="S1114" i="1"/>
  <c r="W1114" i="1" s="1"/>
  <c r="E1115" i="1"/>
  <c r="K1115" i="1"/>
  <c r="M1115" i="1" s="1"/>
  <c r="L1115" i="1" s="1"/>
  <c r="S1115" i="1"/>
  <c r="E1116" i="1"/>
  <c r="K1116" i="1"/>
  <c r="M1116" i="1" s="1"/>
  <c r="S1116" i="1"/>
  <c r="W1116" i="1" s="1"/>
  <c r="E1117" i="1"/>
  <c r="K1117" i="1"/>
  <c r="M1117" i="1" s="1"/>
  <c r="N1117" i="1" s="1"/>
  <c r="Q1117" i="1" s="1"/>
  <c r="S1117" i="1"/>
  <c r="X1117" i="1" s="1"/>
  <c r="E1118" i="1"/>
  <c r="K1118" i="1"/>
  <c r="M1118" i="1" s="1"/>
  <c r="L1118" i="1" s="1"/>
  <c r="S1118" i="1"/>
  <c r="E1119" i="1"/>
  <c r="K1119" i="1"/>
  <c r="M1119" i="1" s="1"/>
  <c r="L1119" i="1" s="1"/>
  <c r="S1119" i="1"/>
  <c r="E1120" i="1"/>
  <c r="K1120" i="1"/>
  <c r="M1120" i="1" s="1"/>
  <c r="L1120" i="1" s="1"/>
  <c r="S1120" i="1"/>
  <c r="E1121" i="1"/>
  <c r="K1121" i="1"/>
  <c r="M1121" i="1" s="1"/>
  <c r="S1121" i="1"/>
  <c r="E1122" i="1"/>
  <c r="K1122" i="1"/>
  <c r="M1122" i="1" s="1"/>
  <c r="S1122" i="1"/>
  <c r="E1123" i="1"/>
  <c r="K1123" i="1"/>
  <c r="M1123" i="1" s="1"/>
  <c r="S1123" i="1"/>
  <c r="Z1123" i="1" s="1"/>
  <c r="AA1123" i="1" s="1"/>
  <c r="AC1123" i="1" s="1"/>
  <c r="E1124" i="1"/>
  <c r="K1124" i="1"/>
  <c r="M1124" i="1" s="1"/>
  <c r="N1124" i="1" s="1"/>
  <c r="Q1124" i="1" s="1"/>
  <c r="S1124" i="1"/>
  <c r="E1125" i="1"/>
  <c r="K1125" i="1"/>
  <c r="M1125" i="1" s="1"/>
  <c r="S1125" i="1"/>
  <c r="E1126" i="1"/>
  <c r="K1126" i="1"/>
  <c r="M1126" i="1" s="1"/>
  <c r="N1126" i="1" s="1"/>
  <c r="Q1126" i="1" s="1"/>
  <c r="S1126" i="1"/>
  <c r="E1127" i="1"/>
  <c r="K1127" i="1"/>
  <c r="M1127" i="1" s="1"/>
  <c r="S1127" i="1"/>
  <c r="E1128" i="1"/>
  <c r="K1128" i="1"/>
  <c r="M1128" i="1" s="1"/>
  <c r="L1128" i="1" s="1"/>
  <c r="S1128" i="1"/>
  <c r="X1128" i="1" s="1"/>
  <c r="E1129" i="1"/>
  <c r="K1129" i="1"/>
  <c r="M1129" i="1" s="1"/>
  <c r="S1129" i="1"/>
  <c r="E1130" i="1"/>
  <c r="K1130" i="1"/>
  <c r="M1130" i="1" s="1"/>
  <c r="S1130" i="1"/>
  <c r="E1131" i="1"/>
  <c r="K1131" i="1"/>
  <c r="M1131" i="1" s="1"/>
  <c r="S1131" i="1"/>
  <c r="E1132" i="1"/>
  <c r="K1132" i="1"/>
  <c r="M1132" i="1" s="1"/>
  <c r="L1132" i="1" s="1"/>
  <c r="S1132" i="1"/>
  <c r="E1133" i="1"/>
  <c r="K1133" i="1"/>
  <c r="M1133" i="1" s="1"/>
  <c r="L1133" i="1" s="1"/>
  <c r="S1133" i="1"/>
  <c r="E1134" i="1"/>
  <c r="K1134" i="1"/>
  <c r="M1134" i="1" s="1"/>
  <c r="S1134" i="1"/>
  <c r="E1135" i="1"/>
  <c r="K1135" i="1"/>
  <c r="M1135" i="1" s="1"/>
  <c r="S1135" i="1"/>
  <c r="X1135" i="1" s="1"/>
  <c r="E1136" i="1"/>
  <c r="K1136" i="1"/>
  <c r="M1136" i="1" s="1"/>
  <c r="N1136" i="1" s="1"/>
  <c r="Q1136" i="1" s="1"/>
  <c r="S1136" i="1"/>
  <c r="W1136" i="1" s="1"/>
  <c r="E1137" i="1"/>
  <c r="K1137" i="1"/>
  <c r="M1137" i="1" s="1"/>
  <c r="L1137" i="1" s="1"/>
  <c r="S1137" i="1"/>
  <c r="E1138" i="1"/>
  <c r="K1138" i="1"/>
  <c r="M1138" i="1" s="1"/>
  <c r="N1138" i="1" s="1"/>
  <c r="Q1138" i="1" s="1"/>
  <c r="S1138" i="1"/>
  <c r="Z1138" i="1" s="1"/>
  <c r="AA1138" i="1" s="1"/>
  <c r="AC1138" i="1" s="1"/>
  <c r="E1139" i="1"/>
  <c r="K1139" i="1"/>
  <c r="M1139" i="1" s="1"/>
  <c r="S1139" i="1"/>
  <c r="E1140" i="1"/>
  <c r="K1140" i="1"/>
  <c r="M1140" i="1" s="1"/>
  <c r="S1140" i="1"/>
  <c r="Z1140" i="1" s="1"/>
  <c r="E1141" i="1"/>
  <c r="K1141" i="1"/>
  <c r="M1141" i="1" s="1"/>
  <c r="L1141" i="1" s="1"/>
  <c r="S1141" i="1"/>
  <c r="E1142" i="1"/>
  <c r="K1142" i="1"/>
  <c r="M1142" i="1" s="1"/>
  <c r="L1142" i="1" s="1"/>
  <c r="S1142" i="1"/>
  <c r="E1143" i="1"/>
  <c r="K1143" i="1"/>
  <c r="M1143" i="1" s="1"/>
  <c r="N1143" i="1" s="1"/>
  <c r="Q1143" i="1" s="1"/>
  <c r="S1143" i="1"/>
  <c r="E1144" i="1"/>
  <c r="K1144" i="1"/>
  <c r="M1144" i="1" s="1"/>
  <c r="S1144" i="1"/>
  <c r="E1145" i="1"/>
  <c r="K1145" i="1"/>
  <c r="M1145" i="1" s="1"/>
  <c r="L1145" i="1" s="1"/>
  <c r="S1145" i="1"/>
  <c r="Z1145" i="1" s="1"/>
  <c r="E1146" i="1"/>
  <c r="K1146" i="1"/>
  <c r="M1146" i="1" s="1"/>
  <c r="S1146" i="1"/>
  <c r="E1147" i="1"/>
  <c r="K1147" i="1"/>
  <c r="M1147" i="1" s="1"/>
  <c r="S1147" i="1"/>
  <c r="E1148" i="1"/>
  <c r="K1148" i="1"/>
  <c r="M1148" i="1" s="1"/>
  <c r="S1148" i="1"/>
  <c r="E1149" i="1"/>
  <c r="K1149" i="1"/>
  <c r="M1149" i="1" s="1"/>
  <c r="S1149" i="1"/>
  <c r="E1150" i="1"/>
  <c r="K1150" i="1"/>
  <c r="M1150" i="1" s="1"/>
  <c r="S1150" i="1"/>
  <c r="W1150" i="1" s="1"/>
  <c r="E1151" i="1"/>
  <c r="K1151" i="1"/>
  <c r="M1151" i="1" s="1"/>
  <c r="S1151" i="1"/>
  <c r="E1152" i="1"/>
  <c r="K1152" i="1"/>
  <c r="M1152" i="1" s="1"/>
  <c r="S1152" i="1"/>
  <c r="Z1152" i="1" s="1"/>
  <c r="E1153" i="1"/>
  <c r="K1153" i="1"/>
  <c r="M1153" i="1" s="1"/>
  <c r="L1153" i="1" s="1"/>
  <c r="S1153" i="1"/>
  <c r="E1154" i="1"/>
  <c r="K1154" i="1"/>
  <c r="M1154" i="1" s="1"/>
  <c r="S1154" i="1"/>
  <c r="E1155" i="1"/>
  <c r="K1155" i="1"/>
  <c r="M1155" i="1" s="1"/>
  <c r="N1155" i="1" s="1"/>
  <c r="Q1155" i="1" s="1"/>
  <c r="S1155" i="1"/>
  <c r="E1156" i="1"/>
  <c r="K1156" i="1"/>
  <c r="M1156" i="1" s="1"/>
  <c r="S1156" i="1"/>
  <c r="Z1156" i="1" s="1"/>
  <c r="E1157" i="1"/>
  <c r="K1157" i="1"/>
  <c r="M1157" i="1" s="1"/>
  <c r="L1157" i="1" s="1"/>
  <c r="S1157" i="1"/>
  <c r="E1158" i="1"/>
  <c r="K1158" i="1"/>
  <c r="M1158" i="1" s="1"/>
  <c r="S1158" i="1"/>
  <c r="E1159" i="1"/>
  <c r="K1159" i="1"/>
  <c r="M1159" i="1" s="1"/>
  <c r="S1159" i="1"/>
  <c r="E1160" i="1"/>
  <c r="K1160" i="1"/>
  <c r="M1160" i="1" s="1"/>
  <c r="S1160" i="1"/>
  <c r="E1161" i="1"/>
  <c r="K1161" i="1"/>
  <c r="M1161" i="1" s="1"/>
  <c r="S1161" i="1"/>
  <c r="E1162" i="1"/>
  <c r="K1162" i="1"/>
  <c r="M1162" i="1" s="1"/>
  <c r="L1162" i="1" s="1"/>
  <c r="S1162" i="1"/>
  <c r="E1163" i="1"/>
  <c r="K1163" i="1"/>
  <c r="M1163" i="1" s="1"/>
  <c r="S1163" i="1"/>
  <c r="E1164" i="1"/>
  <c r="K1164" i="1"/>
  <c r="M1164" i="1" s="1"/>
  <c r="S1164" i="1"/>
  <c r="E1165" i="1"/>
  <c r="K1165" i="1"/>
  <c r="M1165" i="1" s="1"/>
  <c r="S1165" i="1"/>
  <c r="E1166" i="1"/>
  <c r="K1166" i="1"/>
  <c r="M1166" i="1" s="1"/>
  <c r="S1166" i="1"/>
  <c r="Z1166" i="1" s="1"/>
  <c r="AA1166" i="1" s="1"/>
  <c r="AC1166" i="1" s="1"/>
  <c r="E1167" i="1"/>
  <c r="K1167" i="1"/>
  <c r="M1167" i="1" s="1"/>
  <c r="N1167" i="1" s="1"/>
  <c r="Q1167" i="1" s="1"/>
  <c r="S1167" i="1"/>
  <c r="E1168" i="1"/>
  <c r="K1168" i="1"/>
  <c r="M1168" i="1" s="1"/>
  <c r="S1168" i="1"/>
  <c r="E1169" i="1"/>
  <c r="K1169" i="1"/>
  <c r="M1169" i="1" s="1"/>
  <c r="L1169" i="1" s="1"/>
  <c r="S1169" i="1"/>
  <c r="E1170" i="1"/>
  <c r="K1170" i="1"/>
  <c r="M1170" i="1" s="1"/>
  <c r="L1170" i="1" s="1"/>
  <c r="S1170" i="1"/>
  <c r="E1171" i="1"/>
  <c r="K1171" i="1"/>
  <c r="M1171" i="1" s="1"/>
  <c r="L1171" i="1" s="1"/>
  <c r="S1171" i="1"/>
  <c r="E1172" i="1"/>
  <c r="K1172" i="1"/>
  <c r="M1172" i="1" s="1"/>
  <c r="S1172" i="1"/>
  <c r="E1173" i="1"/>
  <c r="K1173" i="1"/>
  <c r="M1173" i="1" s="1"/>
  <c r="L1173" i="1" s="1"/>
  <c r="S1173" i="1"/>
  <c r="E1174" i="1"/>
  <c r="K1174" i="1"/>
  <c r="M1174" i="1" s="1"/>
  <c r="S1174" i="1"/>
  <c r="E1175" i="1"/>
  <c r="K1175" i="1"/>
  <c r="M1175" i="1" s="1"/>
  <c r="N1175" i="1" s="1"/>
  <c r="Q1175" i="1" s="1"/>
  <c r="S1175" i="1"/>
  <c r="E1176" i="1"/>
  <c r="K1176" i="1"/>
  <c r="M1176" i="1" s="1"/>
  <c r="N1176" i="1" s="1"/>
  <c r="Q1176" i="1" s="1"/>
  <c r="S1176" i="1"/>
  <c r="E1177" i="1"/>
  <c r="K1177" i="1"/>
  <c r="M1177" i="1" s="1"/>
  <c r="L1177" i="1" s="1"/>
  <c r="S1177" i="1"/>
  <c r="E1178" i="1"/>
  <c r="K1178" i="1"/>
  <c r="M1178" i="1" s="1"/>
  <c r="S1178" i="1"/>
  <c r="E1179" i="1"/>
  <c r="K1179" i="1"/>
  <c r="M1179" i="1" s="1"/>
  <c r="L1179" i="1" s="1"/>
  <c r="S1179" i="1"/>
  <c r="E1180" i="1"/>
  <c r="K1180" i="1"/>
  <c r="M1180" i="1" s="1"/>
  <c r="S1180" i="1"/>
  <c r="W1180" i="1" s="1"/>
  <c r="E1181" i="1"/>
  <c r="K1181" i="1"/>
  <c r="M1181" i="1" s="1"/>
  <c r="L1181" i="1" s="1"/>
  <c r="S1181" i="1"/>
  <c r="E1182" i="1"/>
  <c r="K1182" i="1"/>
  <c r="M1182" i="1" s="1"/>
  <c r="L1182" i="1" s="1"/>
  <c r="S1182" i="1"/>
  <c r="E1183" i="1"/>
  <c r="K1183" i="1"/>
  <c r="M1183" i="1" s="1"/>
  <c r="L1183" i="1" s="1"/>
  <c r="S1183" i="1"/>
  <c r="E1184" i="1"/>
  <c r="K1184" i="1"/>
  <c r="M1184" i="1" s="1"/>
  <c r="N1184" i="1" s="1"/>
  <c r="Q1184" i="1" s="1"/>
  <c r="S1184" i="1"/>
  <c r="E1185" i="1"/>
  <c r="K1185" i="1"/>
  <c r="M1185" i="1" s="1"/>
  <c r="S1185" i="1"/>
  <c r="Z1185" i="1" s="1"/>
  <c r="E1186" i="1"/>
  <c r="K1186" i="1"/>
  <c r="M1186" i="1" s="1"/>
  <c r="S1186" i="1"/>
  <c r="E1187" i="1"/>
  <c r="K1187" i="1"/>
  <c r="M1187" i="1" s="1"/>
  <c r="N1187" i="1" s="1"/>
  <c r="Q1187" i="1" s="1"/>
  <c r="S1187" i="1"/>
  <c r="E1188" i="1"/>
  <c r="K1188" i="1"/>
  <c r="M1188" i="1" s="1"/>
  <c r="S1188" i="1"/>
  <c r="E1189" i="1"/>
  <c r="K1189" i="1"/>
  <c r="M1189" i="1" s="1"/>
  <c r="L1189" i="1" s="1"/>
  <c r="S1189" i="1"/>
  <c r="E1190" i="1"/>
  <c r="K1190" i="1"/>
  <c r="M1190" i="1" s="1"/>
  <c r="S1190" i="1"/>
  <c r="E1191" i="1"/>
  <c r="K1191" i="1"/>
  <c r="M1191" i="1" s="1"/>
  <c r="S1191" i="1"/>
  <c r="E1192" i="1"/>
  <c r="K1192" i="1"/>
  <c r="M1192" i="1" s="1"/>
  <c r="S1192" i="1"/>
  <c r="E1193" i="1"/>
  <c r="K1193" i="1"/>
  <c r="M1193" i="1" s="1"/>
  <c r="S1193" i="1"/>
  <c r="E1194" i="1"/>
  <c r="K1194" i="1"/>
  <c r="M1194" i="1" s="1"/>
  <c r="L1194" i="1" s="1"/>
  <c r="S1194" i="1"/>
  <c r="E1195" i="1"/>
  <c r="K1195" i="1"/>
  <c r="M1195" i="1" s="1"/>
  <c r="S1195" i="1"/>
  <c r="E1196" i="1"/>
  <c r="K1196" i="1"/>
  <c r="M1196" i="1" s="1"/>
  <c r="N1196" i="1" s="1"/>
  <c r="Q1196" i="1" s="1"/>
  <c r="S1196" i="1"/>
  <c r="E1197" i="1"/>
  <c r="K1197" i="1"/>
  <c r="M1197" i="1" s="1"/>
  <c r="L1197" i="1" s="1"/>
  <c r="S1197" i="1"/>
  <c r="E1198" i="1"/>
  <c r="K1198" i="1"/>
  <c r="M1198" i="1" s="1"/>
  <c r="N1198" i="1" s="1"/>
  <c r="Q1198" i="1" s="1"/>
  <c r="S1198" i="1"/>
  <c r="E1199" i="1"/>
  <c r="K1199" i="1"/>
  <c r="M1199" i="1" s="1"/>
  <c r="S1199" i="1"/>
  <c r="E1200" i="1"/>
  <c r="K1200" i="1"/>
  <c r="M1200" i="1" s="1"/>
  <c r="S1200" i="1"/>
  <c r="X1200" i="1" s="1"/>
  <c r="E1201" i="1"/>
  <c r="K1201" i="1"/>
  <c r="M1201" i="1" s="1"/>
  <c r="S1201" i="1"/>
  <c r="E1202" i="1"/>
  <c r="K1202" i="1"/>
  <c r="M1202" i="1" s="1"/>
  <c r="L1202" i="1" s="1"/>
  <c r="S1202" i="1"/>
  <c r="E1203" i="1"/>
  <c r="K1203" i="1"/>
  <c r="M1203" i="1" s="1"/>
  <c r="S1203" i="1"/>
  <c r="E1204" i="1"/>
  <c r="K1204" i="1"/>
  <c r="M1204" i="1" s="1"/>
  <c r="S1204" i="1"/>
  <c r="E1205" i="1"/>
  <c r="K1205" i="1"/>
  <c r="M1205" i="1" s="1"/>
  <c r="S1205" i="1"/>
  <c r="E1206" i="1"/>
  <c r="K1206" i="1"/>
  <c r="M1206" i="1" s="1"/>
  <c r="L1206" i="1" s="1"/>
  <c r="S1206" i="1"/>
  <c r="E1207" i="1"/>
  <c r="K1207" i="1"/>
  <c r="M1207" i="1" s="1"/>
  <c r="S1207" i="1"/>
  <c r="E1208" i="1"/>
  <c r="K1208" i="1"/>
  <c r="M1208" i="1" s="1"/>
  <c r="N1208" i="1" s="1"/>
  <c r="Q1208" i="1" s="1"/>
  <c r="S1208" i="1"/>
  <c r="Z1208" i="1" s="1"/>
  <c r="AB1208" i="1" s="1"/>
  <c r="E1209" i="1"/>
  <c r="K1209" i="1"/>
  <c r="M1209" i="1" s="1"/>
  <c r="S1209" i="1"/>
  <c r="E1210" i="1"/>
  <c r="K1210" i="1"/>
  <c r="M1210" i="1" s="1"/>
  <c r="S1210" i="1"/>
  <c r="E1211" i="1"/>
  <c r="K1211" i="1"/>
  <c r="M1211" i="1" s="1"/>
  <c r="S1211" i="1"/>
  <c r="E1212" i="1"/>
  <c r="K1212" i="1"/>
  <c r="M1212" i="1" s="1"/>
  <c r="S1212" i="1"/>
  <c r="E1213" i="1"/>
  <c r="K1213" i="1"/>
  <c r="M1213" i="1" s="1"/>
  <c r="S1213" i="1"/>
  <c r="E1214" i="1"/>
  <c r="K1214" i="1"/>
  <c r="M1214" i="1" s="1"/>
  <c r="L1214" i="1" s="1"/>
  <c r="S1214" i="1"/>
  <c r="E1215" i="1"/>
  <c r="K1215" i="1"/>
  <c r="M1215" i="1" s="1"/>
  <c r="S1215" i="1"/>
  <c r="E1216" i="1"/>
  <c r="K1216" i="1"/>
  <c r="M1216" i="1" s="1"/>
  <c r="N1216" i="1" s="1"/>
  <c r="Q1216" i="1" s="1"/>
  <c r="S1216" i="1"/>
  <c r="E1217" i="1"/>
  <c r="K1217" i="1"/>
  <c r="M1217" i="1" s="1"/>
  <c r="S1217" i="1"/>
  <c r="X1217" i="1" s="1"/>
  <c r="E1218" i="1"/>
  <c r="K1218" i="1"/>
  <c r="M1218" i="1" s="1"/>
  <c r="L1218" i="1" s="1"/>
  <c r="S1218" i="1"/>
  <c r="E1219" i="1"/>
  <c r="K1219" i="1"/>
  <c r="M1219" i="1" s="1"/>
  <c r="L1219" i="1" s="1"/>
  <c r="S1219" i="1"/>
  <c r="E1220" i="1"/>
  <c r="K1220" i="1"/>
  <c r="M1220" i="1" s="1"/>
  <c r="S1220" i="1"/>
  <c r="E1221" i="1"/>
  <c r="K1221" i="1"/>
  <c r="M1221" i="1" s="1"/>
  <c r="L1221" i="1" s="1"/>
  <c r="S1221" i="1"/>
  <c r="E1222" i="1"/>
  <c r="K1222" i="1"/>
  <c r="M1222" i="1" s="1"/>
  <c r="N1222" i="1" s="1"/>
  <c r="Q1222" i="1" s="1"/>
  <c r="S1222" i="1"/>
  <c r="E1223" i="1"/>
  <c r="K1223" i="1"/>
  <c r="M1223" i="1" s="1"/>
  <c r="S1223" i="1"/>
  <c r="X1223" i="1" s="1"/>
  <c r="E1224" i="1"/>
  <c r="K1224" i="1"/>
  <c r="M1224" i="1" s="1"/>
  <c r="S1224" i="1"/>
  <c r="X1224" i="1" s="1"/>
  <c r="E1225" i="1"/>
  <c r="K1225" i="1"/>
  <c r="M1225" i="1" s="1"/>
  <c r="S1225" i="1"/>
  <c r="E1226" i="1"/>
  <c r="K1226" i="1"/>
  <c r="M1226" i="1" s="1"/>
  <c r="L1226" i="1" s="1"/>
  <c r="S1226" i="1"/>
  <c r="E1227" i="1"/>
  <c r="K1227" i="1"/>
  <c r="M1227" i="1" s="1"/>
  <c r="L1227" i="1" s="1"/>
  <c r="S1227" i="1"/>
  <c r="E1228" i="1"/>
  <c r="K1228" i="1"/>
  <c r="M1228" i="1" s="1"/>
  <c r="S1228" i="1"/>
  <c r="E1229" i="1"/>
  <c r="K1229" i="1"/>
  <c r="M1229" i="1" s="1"/>
  <c r="N1229" i="1" s="1"/>
  <c r="Q1229" i="1" s="1"/>
  <c r="S1229" i="1"/>
  <c r="Z1229" i="1" s="1"/>
  <c r="E1230" i="1"/>
  <c r="K1230" i="1"/>
  <c r="M1230" i="1" s="1"/>
  <c r="S1230" i="1"/>
  <c r="E1231" i="1"/>
  <c r="K1231" i="1"/>
  <c r="M1231" i="1" s="1"/>
  <c r="S1231" i="1"/>
  <c r="E1232" i="1"/>
  <c r="K1232" i="1"/>
  <c r="M1232" i="1" s="1"/>
  <c r="L1232" i="1" s="1"/>
  <c r="S1232" i="1"/>
  <c r="E1233" i="1"/>
  <c r="K1233" i="1"/>
  <c r="M1233" i="1" s="1"/>
  <c r="S1233" i="1"/>
  <c r="E1234" i="1"/>
  <c r="K1234" i="1"/>
  <c r="M1234" i="1" s="1"/>
  <c r="N1234" i="1" s="1"/>
  <c r="Q1234" i="1" s="1"/>
  <c r="S1234" i="1"/>
  <c r="E1235" i="1"/>
  <c r="K1235" i="1"/>
  <c r="M1235" i="1" s="1"/>
  <c r="L1235" i="1" s="1"/>
  <c r="S1235" i="1"/>
  <c r="E1236" i="1"/>
  <c r="K1236" i="1"/>
  <c r="M1236" i="1" s="1"/>
  <c r="S1236" i="1"/>
  <c r="X1236" i="1" s="1"/>
  <c r="E1237" i="1"/>
  <c r="K1237" i="1"/>
  <c r="M1237" i="1" s="1"/>
  <c r="S1237" i="1"/>
  <c r="E1238" i="1"/>
  <c r="K1238" i="1"/>
  <c r="M1238" i="1" s="1"/>
  <c r="L1238" i="1" s="1"/>
  <c r="S1238" i="1"/>
  <c r="E1239" i="1"/>
  <c r="K1239" i="1"/>
  <c r="M1239" i="1" s="1"/>
  <c r="S1239" i="1"/>
  <c r="E1240" i="1"/>
  <c r="K1240" i="1"/>
  <c r="M1240" i="1" s="1"/>
  <c r="S1240" i="1"/>
  <c r="E1241" i="1"/>
  <c r="K1241" i="1"/>
  <c r="M1241" i="1" s="1"/>
  <c r="N1241" i="1" s="1"/>
  <c r="Q1241" i="1" s="1"/>
  <c r="S1241" i="1"/>
  <c r="E1242" i="1"/>
  <c r="K1242" i="1"/>
  <c r="M1242" i="1" s="1"/>
  <c r="N1242" i="1" s="1"/>
  <c r="Q1242" i="1" s="1"/>
  <c r="S1242" i="1"/>
  <c r="X1242" i="1" s="1"/>
  <c r="E1243" i="1"/>
  <c r="K1243" i="1"/>
  <c r="M1243" i="1" s="1"/>
  <c r="S1243" i="1"/>
  <c r="E1244" i="1"/>
  <c r="K1244" i="1"/>
  <c r="M1244" i="1" s="1"/>
  <c r="L1244" i="1" s="1"/>
  <c r="S1244" i="1"/>
  <c r="Z1244" i="1" s="1"/>
  <c r="AB1244" i="1" s="1"/>
  <c r="E1245" i="1"/>
  <c r="K1245" i="1"/>
  <c r="M1245" i="1" s="1"/>
  <c r="L1245" i="1" s="1"/>
  <c r="S1245" i="1"/>
  <c r="E1246" i="1"/>
  <c r="K1246" i="1"/>
  <c r="M1246" i="1" s="1"/>
  <c r="S1246" i="1"/>
  <c r="Z1246" i="1" s="1"/>
  <c r="E1247" i="1"/>
  <c r="K1247" i="1"/>
  <c r="M1247" i="1" s="1"/>
  <c r="S1247" i="1"/>
  <c r="E1248" i="1"/>
  <c r="K1248" i="1"/>
  <c r="M1248" i="1" s="1"/>
  <c r="L1248" i="1" s="1"/>
  <c r="S1248" i="1"/>
  <c r="Z1248" i="1" s="1"/>
  <c r="E1249" i="1"/>
  <c r="K1249" i="1"/>
  <c r="M1249" i="1" s="1"/>
  <c r="L1249" i="1" s="1"/>
  <c r="S1249" i="1"/>
  <c r="Z1249" i="1" s="1"/>
  <c r="AB1249" i="1" s="1"/>
  <c r="E1250" i="1"/>
  <c r="K1250" i="1"/>
  <c r="M1250" i="1" s="1"/>
  <c r="S1250" i="1"/>
  <c r="E1251" i="1"/>
  <c r="K1251" i="1"/>
  <c r="M1251" i="1" s="1"/>
  <c r="N1251" i="1" s="1"/>
  <c r="Q1251" i="1" s="1"/>
  <c r="S1251" i="1"/>
  <c r="E1252" i="1"/>
  <c r="K1252" i="1"/>
  <c r="M1252" i="1" s="1"/>
  <c r="S1252" i="1"/>
  <c r="E1253" i="1"/>
  <c r="K1253" i="1"/>
  <c r="M1253" i="1" s="1"/>
  <c r="S1253" i="1"/>
  <c r="Z1253" i="1" s="1"/>
  <c r="AA1253" i="1" s="1"/>
  <c r="AC1253" i="1" s="1"/>
  <c r="E1254" i="1"/>
  <c r="K1254" i="1"/>
  <c r="M1254" i="1" s="1"/>
  <c r="S1254" i="1"/>
  <c r="E1255" i="1"/>
  <c r="K1255" i="1"/>
  <c r="M1255" i="1" s="1"/>
  <c r="S1255" i="1"/>
  <c r="X1255" i="1" s="1"/>
  <c r="E1256" i="1"/>
  <c r="K1256" i="1"/>
  <c r="M1256" i="1" s="1"/>
  <c r="S1256" i="1"/>
  <c r="E1257" i="1"/>
  <c r="K1257" i="1"/>
  <c r="M1257" i="1" s="1"/>
  <c r="S1257" i="1"/>
  <c r="E1258" i="1"/>
  <c r="K1258" i="1"/>
  <c r="M1258" i="1" s="1"/>
  <c r="S1258" i="1"/>
  <c r="E1259" i="1"/>
  <c r="K1259" i="1"/>
  <c r="M1259" i="1" s="1"/>
  <c r="S1259" i="1"/>
  <c r="Z1259" i="1" s="1"/>
  <c r="E1260" i="1"/>
  <c r="K1260" i="1"/>
  <c r="M1260" i="1" s="1"/>
  <c r="S1260" i="1"/>
  <c r="X1260" i="1" s="1"/>
  <c r="E1261" i="1"/>
  <c r="K1261" i="1"/>
  <c r="M1261" i="1" s="1"/>
  <c r="L1261" i="1" s="1"/>
  <c r="S1261" i="1"/>
  <c r="E1262" i="1"/>
  <c r="K1262" i="1"/>
  <c r="M1262" i="1" s="1"/>
  <c r="S1262" i="1"/>
  <c r="E1263" i="1"/>
  <c r="K1263" i="1"/>
  <c r="M1263" i="1" s="1"/>
  <c r="N1263" i="1" s="1"/>
  <c r="Q1263" i="1" s="1"/>
  <c r="S1263" i="1"/>
  <c r="E1264" i="1"/>
  <c r="K1264" i="1"/>
  <c r="M1264" i="1" s="1"/>
  <c r="S1264" i="1"/>
  <c r="E1265" i="1"/>
  <c r="K1265" i="1"/>
  <c r="M1265" i="1" s="1"/>
  <c r="L1265" i="1" s="1"/>
  <c r="S1265" i="1"/>
  <c r="E1266" i="1"/>
  <c r="K1266" i="1"/>
  <c r="M1266" i="1" s="1"/>
  <c r="S1266" i="1"/>
  <c r="E1267" i="1"/>
  <c r="K1267" i="1"/>
  <c r="M1267" i="1" s="1"/>
  <c r="S1267" i="1"/>
  <c r="E1268" i="1"/>
  <c r="K1268" i="1"/>
  <c r="M1268" i="1" s="1"/>
  <c r="S1268" i="1"/>
  <c r="E1269" i="1"/>
  <c r="K1269" i="1"/>
  <c r="M1269" i="1" s="1"/>
  <c r="S1269" i="1"/>
  <c r="E1270" i="1"/>
  <c r="K1270" i="1"/>
  <c r="M1270" i="1" s="1"/>
  <c r="S1270" i="1"/>
  <c r="E1271" i="1"/>
  <c r="K1271" i="1"/>
  <c r="M1271" i="1" s="1"/>
  <c r="N1271" i="1" s="1"/>
  <c r="Q1271" i="1" s="1"/>
  <c r="S1271" i="1"/>
  <c r="E1272" i="1"/>
  <c r="K1272" i="1"/>
  <c r="M1272" i="1" s="1"/>
  <c r="L1272" i="1" s="1"/>
  <c r="S1272" i="1"/>
  <c r="E1273" i="1"/>
  <c r="K1273" i="1"/>
  <c r="M1273" i="1" s="1"/>
  <c r="L1273" i="1" s="1"/>
  <c r="S1273" i="1"/>
  <c r="E1274" i="1"/>
  <c r="K1274" i="1"/>
  <c r="M1274" i="1" s="1"/>
  <c r="N1274" i="1" s="1"/>
  <c r="Q1274" i="1" s="1"/>
  <c r="S1274" i="1"/>
  <c r="E1275" i="1"/>
  <c r="K1275" i="1"/>
  <c r="M1275" i="1" s="1"/>
  <c r="N1275" i="1" s="1"/>
  <c r="Q1275" i="1" s="1"/>
  <c r="S1275" i="1"/>
  <c r="E1276" i="1"/>
  <c r="K1276" i="1"/>
  <c r="M1276" i="1" s="1"/>
  <c r="S1276" i="1"/>
  <c r="E1277" i="1"/>
  <c r="K1277" i="1"/>
  <c r="M1277" i="1" s="1"/>
  <c r="L1277" i="1" s="1"/>
  <c r="S1277" i="1"/>
  <c r="E1278" i="1"/>
  <c r="K1278" i="1"/>
  <c r="M1278" i="1" s="1"/>
  <c r="N1278" i="1" s="1"/>
  <c r="Q1278" i="1" s="1"/>
  <c r="S1278" i="1"/>
  <c r="Z1278" i="1" s="1"/>
  <c r="AA1278" i="1" s="1"/>
  <c r="AC1278" i="1" s="1"/>
  <c r="E1279" i="1"/>
  <c r="K1279" i="1"/>
  <c r="M1279" i="1" s="1"/>
  <c r="N1279" i="1" s="1"/>
  <c r="Q1279" i="1" s="1"/>
  <c r="S1279" i="1"/>
  <c r="E1280" i="1"/>
  <c r="K1280" i="1"/>
  <c r="M1280" i="1" s="1"/>
  <c r="S1280" i="1"/>
  <c r="E1281" i="1"/>
  <c r="K1281" i="1"/>
  <c r="M1281" i="1" s="1"/>
  <c r="S1281" i="1"/>
  <c r="Z1281" i="1" s="1"/>
  <c r="AA1281" i="1" s="1"/>
  <c r="E1282" i="1"/>
  <c r="K1282" i="1"/>
  <c r="M1282" i="1" s="1"/>
  <c r="S1282" i="1"/>
  <c r="E1283" i="1"/>
  <c r="K1283" i="1"/>
  <c r="M1283" i="1" s="1"/>
  <c r="L1283" i="1" s="1"/>
  <c r="S1283" i="1"/>
  <c r="E1284" i="1"/>
  <c r="K1284" i="1"/>
  <c r="M1284" i="1" s="1"/>
  <c r="L1284" i="1" s="1"/>
  <c r="S1284" i="1"/>
  <c r="E1285" i="1"/>
  <c r="K1285" i="1"/>
  <c r="M1285" i="1" s="1"/>
  <c r="L1285" i="1" s="1"/>
  <c r="S1285" i="1"/>
  <c r="E1286" i="1"/>
  <c r="K1286" i="1"/>
  <c r="M1286" i="1" s="1"/>
  <c r="L1286" i="1" s="1"/>
  <c r="S1286" i="1"/>
  <c r="Z1286" i="1" s="1"/>
  <c r="E1287" i="1"/>
  <c r="K1287" i="1"/>
  <c r="M1287" i="1" s="1"/>
  <c r="N1287" i="1" s="1"/>
  <c r="Q1287" i="1" s="1"/>
  <c r="S1287" i="1"/>
  <c r="E1288" i="1"/>
  <c r="K1288" i="1"/>
  <c r="M1288" i="1" s="1"/>
  <c r="L1288" i="1" s="1"/>
  <c r="S1288" i="1"/>
  <c r="E1289" i="1"/>
  <c r="K1289" i="1"/>
  <c r="M1289" i="1" s="1"/>
  <c r="L1289" i="1" s="1"/>
  <c r="S1289" i="1"/>
  <c r="E1290" i="1"/>
  <c r="K1290" i="1"/>
  <c r="M1290" i="1" s="1"/>
  <c r="S1290" i="1"/>
  <c r="E1291" i="1"/>
  <c r="K1291" i="1"/>
  <c r="M1291" i="1" s="1"/>
  <c r="S1291" i="1"/>
  <c r="X1291" i="1" s="1"/>
  <c r="E1292" i="1"/>
  <c r="K1292" i="1"/>
  <c r="M1292" i="1" s="1"/>
  <c r="L1292" i="1" s="1"/>
  <c r="S1292" i="1"/>
  <c r="E1293" i="1"/>
  <c r="K1293" i="1"/>
  <c r="M1293" i="1" s="1"/>
  <c r="S1293" i="1"/>
  <c r="E1294" i="1"/>
  <c r="K1294" i="1"/>
  <c r="M1294" i="1" s="1"/>
  <c r="L1294" i="1" s="1"/>
  <c r="S1294" i="1"/>
  <c r="E1295" i="1"/>
  <c r="K1295" i="1"/>
  <c r="M1295" i="1" s="1"/>
  <c r="L1295" i="1" s="1"/>
  <c r="S1295" i="1"/>
  <c r="E1296" i="1"/>
  <c r="K1296" i="1"/>
  <c r="M1296" i="1" s="1"/>
  <c r="S1296" i="1"/>
  <c r="E1297" i="1"/>
  <c r="K1297" i="1"/>
  <c r="M1297" i="1" s="1"/>
  <c r="S1297" i="1"/>
  <c r="E1298" i="1"/>
  <c r="K1298" i="1"/>
  <c r="M1298" i="1" s="1"/>
  <c r="S1298" i="1"/>
  <c r="Z1298" i="1" s="1"/>
  <c r="E1299" i="1"/>
  <c r="K1299" i="1"/>
  <c r="M1299" i="1" s="1"/>
  <c r="N1299" i="1" s="1"/>
  <c r="Q1299" i="1" s="1"/>
  <c r="S1299" i="1"/>
  <c r="E1300" i="1"/>
  <c r="K1300" i="1"/>
  <c r="M1300" i="1" s="1"/>
  <c r="S1300" i="1"/>
  <c r="E1301" i="1"/>
  <c r="K1301" i="1"/>
  <c r="M1301" i="1" s="1"/>
  <c r="S1301" i="1"/>
  <c r="E1302" i="1"/>
  <c r="K1302" i="1"/>
  <c r="M1302" i="1" s="1"/>
  <c r="S1302" i="1"/>
  <c r="E1303" i="1"/>
  <c r="K1303" i="1"/>
  <c r="M1303" i="1" s="1"/>
  <c r="S1303" i="1"/>
  <c r="E1304" i="1"/>
  <c r="K1304" i="1"/>
  <c r="M1304" i="1" s="1"/>
  <c r="S1304" i="1"/>
  <c r="E1305" i="1"/>
  <c r="K1305" i="1"/>
  <c r="M1305" i="1" s="1"/>
  <c r="L1305" i="1" s="1"/>
  <c r="S1305" i="1"/>
  <c r="Z1305" i="1" s="1"/>
  <c r="E1306" i="1"/>
  <c r="K1306" i="1"/>
  <c r="M1306" i="1" s="1"/>
  <c r="L1306" i="1" s="1"/>
  <c r="S1306" i="1"/>
  <c r="E1307" i="1"/>
  <c r="K1307" i="1"/>
  <c r="M1307" i="1" s="1"/>
  <c r="L1307" i="1" s="1"/>
  <c r="S1307" i="1"/>
  <c r="E1308" i="1"/>
  <c r="K1308" i="1"/>
  <c r="M1308" i="1" s="1"/>
  <c r="N1308" i="1" s="1"/>
  <c r="Q1308" i="1" s="1"/>
  <c r="S1308" i="1"/>
  <c r="E1309" i="1"/>
  <c r="K1309" i="1"/>
  <c r="M1309" i="1" s="1"/>
  <c r="S1309" i="1"/>
  <c r="E1310" i="1"/>
  <c r="K1310" i="1"/>
  <c r="M1310" i="1" s="1"/>
  <c r="S1310" i="1"/>
  <c r="Z1310" i="1" s="1"/>
  <c r="E1311" i="1"/>
  <c r="K1311" i="1"/>
  <c r="M1311" i="1" s="1"/>
  <c r="S1311" i="1"/>
  <c r="E1312" i="1"/>
  <c r="K1312" i="1"/>
  <c r="M1312" i="1" s="1"/>
  <c r="S1312" i="1"/>
  <c r="E1313" i="1"/>
  <c r="K1313" i="1"/>
  <c r="M1313" i="1" s="1"/>
  <c r="S1313" i="1"/>
  <c r="E1314" i="1"/>
  <c r="K1314" i="1"/>
  <c r="M1314" i="1" s="1"/>
  <c r="N1314" i="1" s="1"/>
  <c r="Q1314" i="1" s="1"/>
  <c r="S1314" i="1"/>
  <c r="E1315" i="1"/>
  <c r="K1315" i="1"/>
  <c r="M1315" i="1" s="1"/>
  <c r="S1315" i="1"/>
  <c r="Z1315" i="1"/>
  <c r="E1316" i="1"/>
  <c r="K1316" i="1"/>
  <c r="M1316" i="1" s="1"/>
  <c r="S1316" i="1"/>
  <c r="E1317" i="1"/>
  <c r="K1317" i="1"/>
  <c r="M1317" i="1" s="1"/>
  <c r="L1317" i="1" s="1"/>
  <c r="S1317" i="1"/>
  <c r="Z1317" i="1" s="1"/>
  <c r="E1318" i="1"/>
  <c r="K1318" i="1"/>
  <c r="M1318" i="1" s="1"/>
  <c r="L1318" i="1" s="1"/>
  <c r="S1318" i="1"/>
  <c r="E1319" i="1"/>
  <c r="K1319" i="1"/>
  <c r="M1319" i="1" s="1"/>
  <c r="S1319" i="1"/>
  <c r="E1320" i="1"/>
  <c r="K1320" i="1"/>
  <c r="M1320" i="1" s="1"/>
  <c r="N1320" i="1" s="1"/>
  <c r="Q1320" i="1" s="1"/>
  <c r="S1320" i="1"/>
  <c r="E1321" i="1"/>
  <c r="K1321" i="1"/>
  <c r="M1321" i="1" s="1"/>
  <c r="S1321" i="1"/>
  <c r="E1322" i="1"/>
  <c r="K1322" i="1"/>
  <c r="M1322" i="1" s="1"/>
  <c r="S1322" i="1"/>
  <c r="E1323" i="1"/>
  <c r="K1323" i="1"/>
  <c r="M1323" i="1" s="1"/>
  <c r="S1323" i="1"/>
  <c r="E1324" i="1"/>
  <c r="K1324" i="1"/>
  <c r="M1324" i="1" s="1"/>
  <c r="S1324" i="1"/>
  <c r="E1325" i="1"/>
  <c r="K1325" i="1"/>
  <c r="M1325" i="1" s="1"/>
  <c r="S1325" i="1"/>
  <c r="E1326" i="1"/>
  <c r="K1326" i="1"/>
  <c r="M1326" i="1" s="1"/>
  <c r="S1326" i="1"/>
  <c r="X1326" i="1" s="1"/>
  <c r="E1327" i="1"/>
  <c r="K1327" i="1"/>
  <c r="M1327" i="1" s="1"/>
  <c r="S1327" i="1"/>
  <c r="E1328" i="1"/>
  <c r="K1328" i="1"/>
  <c r="M1328" i="1" s="1"/>
  <c r="S1328" i="1"/>
  <c r="E1329" i="1"/>
  <c r="K1329" i="1"/>
  <c r="M1329" i="1" s="1"/>
  <c r="S1329" i="1"/>
  <c r="Z1329" i="1" s="1"/>
  <c r="AA1329" i="1" s="1"/>
  <c r="AC1329" i="1" s="1"/>
  <c r="E1330" i="1"/>
  <c r="K1330" i="1"/>
  <c r="M1330" i="1" s="1"/>
  <c r="S1330" i="1"/>
  <c r="E1331" i="1"/>
  <c r="K1331" i="1"/>
  <c r="M1331" i="1" s="1"/>
  <c r="S1331" i="1"/>
  <c r="Z1331" i="1" s="1"/>
  <c r="E1332" i="1"/>
  <c r="K1332" i="1"/>
  <c r="M1332" i="1" s="1"/>
  <c r="N1332" i="1" s="1"/>
  <c r="Q1332" i="1" s="1"/>
  <c r="S1332" i="1"/>
  <c r="E1333" i="1"/>
  <c r="K1333" i="1"/>
  <c r="M1333" i="1" s="1"/>
  <c r="S1333" i="1"/>
  <c r="X1333" i="1" s="1"/>
  <c r="E1334" i="1"/>
  <c r="K1334" i="1"/>
  <c r="M1334" i="1" s="1"/>
  <c r="S1334" i="1"/>
  <c r="E1335" i="1"/>
  <c r="K1335" i="1"/>
  <c r="M1335" i="1" s="1"/>
  <c r="S1335" i="1"/>
  <c r="E1336" i="1"/>
  <c r="K1336" i="1"/>
  <c r="M1336" i="1" s="1"/>
  <c r="L1336" i="1" s="1"/>
  <c r="S1336" i="1"/>
  <c r="Z1336" i="1" s="1"/>
  <c r="AB1336" i="1" s="1"/>
  <c r="E1337" i="1"/>
  <c r="K1337" i="1"/>
  <c r="M1337" i="1" s="1"/>
  <c r="L1337" i="1" s="1"/>
  <c r="S1337" i="1"/>
  <c r="E1338" i="1"/>
  <c r="K1338" i="1"/>
  <c r="M1338" i="1" s="1"/>
  <c r="S1338" i="1"/>
  <c r="E1339" i="1"/>
  <c r="K1339" i="1"/>
  <c r="M1339" i="1" s="1"/>
  <c r="L1339" i="1" s="1"/>
  <c r="S1339" i="1"/>
  <c r="E1340" i="1"/>
  <c r="K1340" i="1"/>
  <c r="M1340" i="1" s="1"/>
  <c r="S1340" i="1"/>
  <c r="E1341" i="1"/>
  <c r="K1341" i="1"/>
  <c r="M1341" i="1" s="1"/>
  <c r="N1341" i="1" s="1"/>
  <c r="Q1341" i="1" s="1"/>
  <c r="S1341" i="1"/>
  <c r="E1342" i="1"/>
  <c r="K1342" i="1"/>
  <c r="M1342" i="1" s="1"/>
  <c r="L1342" i="1" s="1"/>
  <c r="S1342" i="1"/>
  <c r="E1343" i="1"/>
  <c r="K1343" i="1"/>
  <c r="M1343" i="1" s="1"/>
  <c r="S1343" i="1"/>
  <c r="E1344" i="1"/>
  <c r="K1344" i="1"/>
  <c r="M1344" i="1" s="1"/>
  <c r="N1344" i="1" s="1"/>
  <c r="Q1344" i="1" s="1"/>
  <c r="S1344" i="1"/>
  <c r="X1344" i="1" s="1"/>
  <c r="E1345" i="1"/>
  <c r="K1345" i="1"/>
  <c r="M1345" i="1" s="1"/>
  <c r="L1345" i="1" s="1"/>
  <c r="S1345" i="1"/>
  <c r="E1346" i="1"/>
  <c r="K1346" i="1"/>
  <c r="M1346" i="1" s="1"/>
  <c r="L1346" i="1" s="1"/>
  <c r="S1346" i="1"/>
  <c r="E1347" i="1"/>
  <c r="K1347" i="1"/>
  <c r="M1347" i="1" s="1"/>
  <c r="N1347" i="1" s="1"/>
  <c r="Q1347" i="1" s="1"/>
  <c r="S1347" i="1"/>
  <c r="E1348" i="1"/>
  <c r="K1348" i="1"/>
  <c r="M1348" i="1" s="1"/>
  <c r="N1348" i="1" s="1"/>
  <c r="Q1348" i="1" s="1"/>
  <c r="S1348" i="1"/>
  <c r="X1348" i="1" s="1"/>
  <c r="E1349" i="1"/>
  <c r="K1349" i="1"/>
  <c r="M1349" i="1" s="1"/>
  <c r="S1349" i="1"/>
  <c r="E1350" i="1"/>
  <c r="K1350" i="1"/>
  <c r="M1350" i="1" s="1"/>
  <c r="N1350" i="1" s="1"/>
  <c r="Q1350" i="1" s="1"/>
  <c r="S1350" i="1"/>
  <c r="E1351" i="1"/>
  <c r="K1351" i="1"/>
  <c r="M1351" i="1" s="1"/>
  <c r="S1351" i="1"/>
  <c r="X1351" i="1" s="1"/>
  <c r="Z1351" i="1"/>
  <c r="AA1351" i="1" s="1"/>
  <c r="AC1351" i="1" s="1"/>
  <c r="E1352" i="1"/>
  <c r="K1352" i="1"/>
  <c r="M1352" i="1" s="1"/>
  <c r="S1352" i="1"/>
  <c r="X1352" i="1" s="1"/>
  <c r="E1353" i="1"/>
  <c r="K1353" i="1"/>
  <c r="M1353" i="1" s="1"/>
  <c r="N1353" i="1" s="1"/>
  <c r="Q1353" i="1" s="1"/>
  <c r="S1353" i="1"/>
  <c r="W1353" i="1" s="1"/>
  <c r="E1354" i="1"/>
  <c r="K1354" i="1"/>
  <c r="M1354" i="1" s="1"/>
  <c r="L1354" i="1" s="1"/>
  <c r="S1354" i="1"/>
  <c r="V1354" i="1" s="1"/>
  <c r="E1355" i="1"/>
  <c r="K1355" i="1"/>
  <c r="M1355" i="1" s="1"/>
  <c r="S1355" i="1"/>
  <c r="X1355" i="1" s="1"/>
  <c r="E1356" i="1"/>
  <c r="K1356" i="1"/>
  <c r="M1356" i="1" s="1"/>
  <c r="N1356" i="1" s="1"/>
  <c r="Q1356" i="1" s="1"/>
  <c r="S1356" i="1"/>
  <c r="U1356" i="1" s="1"/>
  <c r="E1357" i="1"/>
  <c r="K1357" i="1"/>
  <c r="M1357" i="1" s="1"/>
  <c r="S1357" i="1"/>
  <c r="E1358" i="1"/>
  <c r="K1358" i="1"/>
  <c r="M1358" i="1" s="1"/>
  <c r="S1358" i="1"/>
  <c r="T1358" i="1" s="1"/>
  <c r="E1359" i="1"/>
  <c r="K1359" i="1"/>
  <c r="M1359" i="1" s="1"/>
  <c r="S1359" i="1"/>
  <c r="T1359" i="1" s="1"/>
  <c r="E1360" i="1"/>
  <c r="K1360" i="1"/>
  <c r="M1360" i="1" s="1"/>
  <c r="L1360" i="1" s="1"/>
  <c r="S1360" i="1"/>
  <c r="E1361" i="1"/>
  <c r="K1361" i="1"/>
  <c r="M1361" i="1" s="1"/>
  <c r="S1361" i="1"/>
  <c r="T1361" i="1" s="1"/>
  <c r="E1362" i="1"/>
  <c r="K1362" i="1"/>
  <c r="M1362" i="1" s="1"/>
  <c r="S1362" i="1"/>
  <c r="W1362" i="1" s="1"/>
  <c r="E1363" i="1"/>
  <c r="K1363" i="1"/>
  <c r="M1363" i="1" s="1"/>
  <c r="S1363" i="1"/>
  <c r="T1363" i="1" s="1"/>
  <c r="E1364" i="1"/>
  <c r="K1364" i="1"/>
  <c r="M1364" i="1" s="1"/>
  <c r="L1364" i="1" s="1"/>
  <c r="S1364" i="1"/>
  <c r="E1365" i="1"/>
  <c r="K1365" i="1"/>
  <c r="M1365" i="1" s="1"/>
  <c r="S1365" i="1"/>
  <c r="T1365" i="1" s="1"/>
  <c r="E1366" i="1"/>
  <c r="K1366" i="1"/>
  <c r="M1366" i="1" s="1"/>
  <c r="L1366" i="1" s="1"/>
  <c r="S1366" i="1"/>
  <c r="Z1366" i="1" s="1"/>
  <c r="AA1366" i="1" s="1"/>
  <c r="AC1366" i="1" s="1"/>
  <c r="E1367" i="1"/>
  <c r="K1367" i="1"/>
  <c r="M1367" i="1" s="1"/>
  <c r="S1367" i="1"/>
  <c r="U1367" i="1" s="1"/>
  <c r="E1368" i="1"/>
  <c r="K1368" i="1"/>
  <c r="M1368" i="1" s="1"/>
  <c r="N1368" i="1" s="1"/>
  <c r="Q1368" i="1" s="1"/>
  <c r="S1368" i="1"/>
  <c r="Z1368" i="1" s="1"/>
  <c r="E211" i="1"/>
  <c r="K211" i="1"/>
  <c r="M211" i="1" s="1"/>
  <c r="S211" i="1"/>
  <c r="E384" i="1"/>
  <c r="K384" i="1"/>
  <c r="M384" i="1" s="1"/>
  <c r="S384" i="1"/>
  <c r="E57" i="1"/>
  <c r="K57" i="1"/>
  <c r="M57" i="1" s="1"/>
  <c r="S57" i="1"/>
  <c r="Z57" i="1" s="1"/>
  <c r="E470" i="1"/>
  <c r="K470" i="1"/>
  <c r="M470" i="1" s="1"/>
  <c r="N470" i="1" s="1"/>
  <c r="Q470" i="1" s="1"/>
  <c r="S470" i="1"/>
  <c r="E308" i="1"/>
  <c r="K308" i="1"/>
  <c r="M308" i="1" s="1"/>
  <c r="L308" i="1" s="1"/>
  <c r="S308" i="1"/>
  <c r="E310" i="1"/>
  <c r="K310" i="1"/>
  <c r="M310" i="1" s="1"/>
  <c r="S310" i="1"/>
  <c r="E63" i="1"/>
  <c r="K63" i="1"/>
  <c r="M63" i="1" s="1"/>
  <c r="S63" i="1"/>
  <c r="E312" i="1"/>
  <c r="K312" i="1"/>
  <c r="M312" i="1" s="1"/>
  <c r="S312" i="1"/>
  <c r="Z312" i="1" s="1"/>
  <c r="E648" i="1"/>
  <c r="K648" i="1"/>
  <c r="M648" i="1" s="1"/>
  <c r="S648" i="1"/>
  <c r="E647" i="1"/>
  <c r="K647" i="1"/>
  <c r="M647" i="1" s="1"/>
  <c r="S647" i="1"/>
  <c r="W647" i="1" s="1"/>
  <c r="E317" i="1"/>
  <c r="K317" i="1"/>
  <c r="M317" i="1" s="1"/>
  <c r="S317" i="1"/>
  <c r="E65" i="1"/>
  <c r="K65" i="1"/>
  <c r="M65" i="1" s="1"/>
  <c r="S65" i="1"/>
  <c r="U65" i="1" s="1"/>
  <c r="E654" i="1"/>
  <c r="K654" i="1"/>
  <c r="M654" i="1" s="1"/>
  <c r="S654" i="1"/>
  <c r="E230" i="1"/>
  <c r="K230" i="1"/>
  <c r="M230" i="1" s="1"/>
  <c r="S230" i="1"/>
  <c r="U230" i="1" s="1"/>
  <c r="E73" i="1"/>
  <c r="K73" i="1"/>
  <c r="M73" i="1" s="1"/>
  <c r="S73" i="1"/>
  <c r="Z73" i="1" s="1"/>
  <c r="E575" i="1"/>
  <c r="K575" i="1"/>
  <c r="M575" i="1" s="1"/>
  <c r="N575" i="1" s="1"/>
  <c r="Q575" i="1" s="1"/>
  <c r="S575" i="1"/>
  <c r="E324" i="1"/>
  <c r="K324" i="1"/>
  <c r="M324" i="1" s="1"/>
  <c r="L324" i="1" s="1"/>
  <c r="S324" i="1"/>
  <c r="Z324" i="1" s="1"/>
  <c r="E318" i="1"/>
  <c r="K318" i="1"/>
  <c r="M318" i="1" s="1"/>
  <c r="S318" i="1"/>
  <c r="X318" i="1" s="1"/>
  <c r="E586" i="1"/>
  <c r="K586" i="1"/>
  <c r="M586" i="1" s="1"/>
  <c r="S586" i="1"/>
  <c r="E669" i="1"/>
  <c r="K669" i="1"/>
  <c r="M669" i="1" s="1"/>
  <c r="S669" i="1"/>
  <c r="Z669" i="1" s="1"/>
  <c r="E85" i="1"/>
  <c r="K85" i="1"/>
  <c r="M85" i="1" s="1"/>
  <c r="S85" i="1"/>
  <c r="E327" i="1"/>
  <c r="K327" i="1"/>
  <c r="M327" i="1" s="1"/>
  <c r="S327" i="1"/>
  <c r="W327" i="1" s="1"/>
  <c r="E584" i="1"/>
  <c r="K584" i="1"/>
  <c r="M584" i="1" s="1"/>
  <c r="L584" i="1" s="1"/>
  <c r="S584" i="1"/>
  <c r="E166" i="1"/>
  <c r="K166" i="1"/>
  <c r="M166" i="1" s="1"/>
  <c r="S166" i="1"/>
  <c r="U166" i="1" s="1"/>
  <c r="E672" i="1"/>
  <c r="K672" i="1"/>
  <c r="M672" i="1" s="1"/>
  <c r="S672" i="1"/>
  <c r="Z672" i="1" s="1"/>
  <c r="E95" i="1"/>
  <c r="K95" i="1"/>
  <c r="M95" i="1" s="1"/>
  <c r="S95" i="1"/>
  <c r="E341" i="1"/>
  <c r="K341" i="1"/>
  <c r="M341" i="1" s="1"/>
  <c r="S341" i="1"/>
  <c r="Z341" i="1" s="1"/>
  <c r="E679" i="1"/>
  <c r="K679" i="1"/>
  <c r="M679" i="1" s="1"/>
  <c r="S679" i="1"/>
  <c r="X679" i="1" s="1"/>
  <c r="E93" i="1"/>
  <c r="K93" i="1"/>
  <c r="M93" i="1" s="1"/>
  <c r="S93" i="1"/>
  <c r="E102" i="1"/>
  <c r="K102" i="1"/>
  <c r="M102" i="1" s="1"/>
  <c r="S102" i="1"/>
  <c r="X102" i="1" s="1"/>
  <c r="E685" i="1"/>
  <c r="K685" i="1"/>
  <c r="M685" i="1" s="1"/>
  <c r="S685" i="1"/>
  <c r="E103" i="1"/>
  <c r="K103" i="1"/>
  <c r="M103" i="1" s="1"/>
  <c r="S103" i="1"/>
  <c r="U103" i="1" s="1"/>
  <c r="E800" i="1"/>
  <c r="K800" i="1"/>
  <c r="M800" i="1" s="1"/>
  <c r="L800" i="1" s="1"/>
  <c r="S800" i="1"/>
  <c r="E801" i="1"/>
  <c r="K801" i="1"/>
  <c r="M801" i="1" s="1"/>
  <c r="L801" i="1" s="1"/>
  <c r="S801" i="1"/>
  <c r="E849" i="1"/>
  <c r="K849" i="1"/>
  <c r="M849" i="1" s="1"/>
  <c r="S849" i="1"/>
  <c r="E850" i="1"/>
  <c r="K850" i="1"/>
  <c r="M850" i="1" s="1"/>
  <c r="N850" i="1" s="1"/>
  <c r="Q850" i="1" s="1"/>
  <c r="S850" i="1"/>
  <c r="E855" i="1"/>
  <c r="K855" i="1"/>
  <c r="M855" i="1" s="1"/>
  <c r="S855" i="1"/>
  <c r="W855" i="1" s="1"/>
  <c r="E858" i="1"/>
  <c r="K858" i="1"/>
  <c r="M858" i="1" s="1"/>
  <c r="S858" i="1"/>
  <c r="U858" i="1" s="1"/>
  <c r="E862" i="1"/>
  <c r="K862" i="1"/>
  <c r="M862" i="1" s="1"/>
  <c r="S862" i="1"/>
  <c r="Z862" i="1" s="1"/>
  <c r="E864" i="1"/>
  <c r="K864" i="1"/>
  <c r="M864" i="1" s="1"/>
  <c r="L864" i="1" s="1"/>
  <c r="S864" i="1"/>
  <c r="V864" i="1" s="1"/>
  <c r="E870" i="1"/>
  <c r="K870" i="1"/>
  <c r="M870" i="1" s="1"/>
  <c r="L870" i="1" s="1"/>
  <c r="S870" i="1"/>
  <c r="X870" i="1" s="1"/>
  <c r="E871" i="1"/>
  <c r="K871" i="1"/>
  <c r="M871" i="1" s="1"/>
  <c r="S871" i="1"/>
  <c r="E831" i="1"/>
  <c r="K831" i="1"/>
  <c r="M831" i="1" s="1"/>
  <c r="L831" i="1" s="1"/>
  <c r="S831" i="1"/>
  <c r="V831" i="1" s="1"/>
  <c r="E832" i="1"/>
  <c r="K832" i="1"/>
  <c r="M832" i="1" s="1"/>
  <c r="S832" i="1"/>
  <c r="E526" i="1"/>
  <c r="K526" i="1"/>
  <c r="M526" i="1" s="1"/>
  <c r="S526" i="1"/>
  <c r="E535" i="1"/>
  <c r="K535" i="1"/>
  <c r="M535" i="1" s="1"/>
  <c r="S535" i="1"/>
  <c r="Z535" i="1" s="1"/>
  <c r="E582" i="1"/>
  <c r="K582" i="1"/>
  <c r="M582" i="1" s="1"/>
  <c r="L582" i="1" s="1"/>
  <c r="S582" i="1"/>
  <c r="E593" i="1"/>
  <c r="K593" i="1"/>
  <c r="M593" i="1" s="1"/>
  <c r="L593" i="1" s="1"/>
  <c r="S593" i="1"/>
  <c r="W593" i="1" s="1"/>
  <c r="E562" i="1"/>
  <c r="K562" i="1"/>
  <c r="M562" i="1" s="1"/>
  <c r="S562" i="1"/>
  <c r="X562" i="1" s="1"/>
  <c r="E394" i="1"/>
  <c r="K394" i="1"/>
  <c r="M394" i="1" s="1"/>
  <c r="S394" i="1"/>
  <c r="E397" i="1"/>
  <c r="K397" i="1"/>
  <c r="M397" i="1" s="1"/>
  <c r="S397" i="1"/>
  <c r="E405" i="1"/>
  <c r="K405" i="1"/>
  <c r="M405" i="1" s="1"/>
  <c r="L405" i="1" s="1"/>
  <c r="S405" i="1"/>
  <c r="E411" i="1"/>
  <c r="K411" i="1"/>
  <c r="M411" i="1" s="1"/>
  <c r="S411" i="1"/>
  <c r="X411" i="1" s="1"/>
  <c r="E416" i="1"/>
  <c r="K416" i="1"/>
  <c r="M416" i="1" s="1"/>
  <c r="S416" i="1"/>
  <c r="V416" i="1" s="1"/>
  <c r="E423" i="1"/>
  <c r="K423" i="1"/>
  <c r="M423" i="1" s="1"/>
  <c r="S423" i="1"/>
  <c r="Z423" i="1" s="1"/>
  <c r="AA423" i="1" s="1"/>
  <c r="AC423" i="1" s="1"/>
  <c r="E424" i="1"/>
  <c r="K424" i="1"/>
  <c r="M424" i="1" s="1"/>
  <c r="S424" i="1"/>
  <c r="U424" i="1" s="1"/>
  <c r="E429" i="1"/>
  <c r="K429" i="1"/>
  <c r="M429" i="1" s="1"/>
  <c r="S429" i="1"/>
  <c r="W429" i="1" s="1"/>
  <c r="E388" i="1"/>
  <c r="K388" i="1"/>
  <c r="M388" i="1" s="1"/>
  <c r="L388" i="1" s="1"/>
  <c r="S388" i="1"/>
  <c r="E390" i="1"/>
  <c r="K390" i="1"/>
  <c r="M390" i="1" s="1"/>
  <c r="S390" i="1"/>
  <c r="E689" i="1"/>
  <c r="K689" i="1"/>
  <c r="M689" i="1" s="1"/>
  <c r="S689" i="1"/>
  <c r="E694" i="1"/>
  <c r="K694" i="1"/>
  <c r="M694" i="1" s="1"/>
  <c r="N694" i="1" s="1"/>
  <c r="Q694" i="1" s="1"/>
  <c r="S694" i="1"/>
  <c r="E696" i="1"/>
  <c r="K696" i="1"/>
  <c r="M696" i="1" s="1"/>
  <c r="S696" i="1"/>
  <c r="U696" i="1" s="1"/>
  <c r="E733" i="1"/>
  <c r="K733" i="1"/>
  <c r="M733" i="1" s="1"/>
  <c r="S733" i="1"/>
  <c r="E742" i="1"/>
  <c r="K742" i="1"/>
  <c r="M742" i="1" s="1"/>
  <c r="N742" i="1" s="1"/>
  <c r="Q742" i="1" s="1"/>
  <c r="S742" i="1"/>
  <c r="U742" i="1" s="1"/>
  <c r="E765" i="1"/>
  <c r="K765" i="1"/>
  <c r="M765" i="1" s="1"/>
  <c r="L765" i="1" s="1"/>
  <c r="S765" i="1"/>
  <c r="X765" i="1" s="1"/>
  <c r="E770" i="1"/>
  <c r="K770" i="1"/>
  <c r="M770" i="1" s="1"/>
  <c r="S770" i="1"/>
  <c r="E738" i="1"/>
  <c r="K738" i="1"/>
  <c r="M738" i="1" s="1"/>
  <c r="S738" i="1"/>
  <c r="X738" i="1" s="1"/>
  <c r="E741" i="1"/>
  <c r="K741" i="1"/>
  <c r="M741" i="1" s="1"/>
  <c r="L741" i="1" s="1"/>
  <c r="S741" i="1"/>
  <c r="U741" i="1" s="1"/>
  <c r="E278" i="1"/>
  <c r="K278" i="1"/>
  <c r="M278" i="1" s="1"/>
  <c r="L278" i="1" s="1"/>
  <c r="S278" i="1"/>
  <c r="Z278" i="1" s="1"/>
  <c r="E45" i="1"/>
  <c r="K45" i="1"/>
  <c r="M45" i="1" s="1"/>
  <c r="L45" i="1" s="1"/>
  <c r="S45" i="1"/>
  <c r="Z45" i="1"/>
  <c r="E295" i="1"/>
  <c r="K295" i="1"/>
  <c r="M295" i="1" s="1"/>
  <c r="S295" i="1"/>
  <c r="E822" i="1"/>
  <c r="K822" i="1"/>
  <c r="M822" i="1" s="1"/>
  <c r="S822" i="1"/>
  <c r="E826" i="1"/>
  <c r="K826" i="1"/>
  <c r="M826" i="1" s="1"/>
  <c r="S826" i="1"/>
  <c r="E133" i="1"/>
  <c r="K133" i="1"/>
  <c r="M133" i="1" s="1"/>
  <c r="L133" i="1" s="1"/>
  <c r="S133" i="1"/>
  <c r="E464" i="1"/>
  <c r="K464" i="1"/>
  <c r="M464" i="1" s="1"/>
  <c r="S464" i="1"/>
  <c r="Z464" i="1" s="1"/>
  <c r="AA464" i="1" s="1"/>
  <c r="AC464" i="1" s="1"/>
  <c r="E524" i="1"/>
  <c r="K524" i="1"/>
  <c r="M524" i="1" s="1"/>
  <c r="L524" i="1" s="1"/>
  <c r="S524" i="1"/>
  <c r="Z524" i="1" s="1"/>
  <c r="E712" i="1"/>
  <c r="K712" i="1"/>
  <c r="M712" i="1" s="1"/>
  <c r="S712" i="1"/>
  <c r="E372" i="1"/>
  <c r="K372" i="1"/>
  <c r="M372" i="1" s="1"/>
  <c r="N372" i="1" s="1"/>
  <c r="Q372" i="1" s="1"/>
  <c r="S372" i="1"/>
  <c r="E191" i="1"/>
  <c r="K191" i="1"/>
  <c r="M191" i="1" s="1"/>
  <c r="S191" i="1"/>
  <c r="E69" i="1"/>
  <c r="K69" i="1"/>
  <c r="M69" i="1" s="1"/>
  <c r="L69" i="1" s="1"/>
  <c r="S69" i="1"/>
  <c r="E297" i="1"/>
  <c r="K297" i="1"/>
  <c r="M297" i="1" s="1"/>
  <c r="S297" i="1"/>
  <c r="E193" i="1"/>
  <c r="K193" i="1"/>
  <c r="M193" i="1" s="1"/>
  <c r="L193" i="1" s="1"/>
  <c r="S193" i="1"/>
  <c r="E623" i="1"/>
  <c r="K623" i="1"/>
  <c r="M623" i="1" s="1"/>
  <c r="S623" i="1"/>
  <c r="X623" i="1" s="1"/>
  <c r="E797" i="1"/>
  <c r="K797" i="1"/>
  <c r="M797" i="1" s="1"/>
  <c r="S797" i="1"/>
  <c r="X797" i="1" s="1"/>
  <c r="E234" i="1"/>
  <c r="K234" i="1"/>
  <c r="M234" i="1" s="1"/>
  <c r="S234" i="1"/>
  <c r="E536" i="1"/>
  <c r="K536" i="1"/>
  <c r="M536" i="1" s="1"/>
  <c r="S536" i="1"/>
  <c r="E690" i="1"/>
  <c r="K690" i="1"/>
  <c r="M690" i="1" s="1"/>
  <c r="S690" i="1"/>
  <c r="E380" i="1"/>
  <c r="K380" i="1"/>
  <c r="M380" i="1" s="1"/>
  <c r="S380" i="1"/>
  <c r="E280" i="1"/>
  <c r="K280" i="1"/>
  <c r="M280" i="1" s="1"/>
  <c r="S280" i="1"/>
  <c r="E77" i="1"/>
  <c r="K77" i="1"/>
  <c r="M77" i="1" s="1"/>
  <c r="S77" i="1"/>
  <c r="E325" i="1"/>
  <c r="K325" i="1"/>
  <c r="M325" i="1" s="1"/>
  <c r="S325" i="1"/>
  <c r="X325" i="1" s="1"/>
  <c r="E207" i="1"/>
  <c r="K207" i="1"/>
  <c r="M207" i="1" s="1"/>
  <c r="S207" i="1"/>
  <c r="Z207" i="1" s="1"/>
  <c r="AA207" i="1" s="1"/>
  <c r="AC207" i="1" s="1"/>
  <c r="E664" i="1"/>
  <c r="K664" i="1"/>
  <c r="M664" i="1" s="1"/>
  <c r="L664" i="1" s="1"/>
  <c r="S664" i="1"/>
  <c r="E167" i="1"/>
  <c r="K167" i="1"/>
  <c r="M167" i="1" s="1"/>
  <c r="S167" i="1"/>
  <c r="E502" i="1"/>
  <c r="K502" i="1"/>
  <c r="M502" i="1" s="1"/>
  <c r="L502" i="1" s="1"/>
  <c r="S502" i="1"/>
  <c r="Z502" i="1"/>
  <c r="E579" i="1"/>
  <c r="K579" i="1"/>
  <c r="M579" i="1" s="1"/>
  <c r="S579" i="1"/>
  <c r="E706" i="1"/>
  <c r="K706" i="1"/>
  <c r="M706" i="1" s="1"/>
  <c r="S706" i="1"/>
  <c r="E377" i="1"/>
  <c r="K377" i="1"/>
  <c r="M377" i="1" s="1"/>
  <c r="N377" i="1" s="1"/>
  <c r="Q377" i="1" s="1"/>
  <c r="S377" i="1"/>
  <c r="X377" i="1" s="1"/>
  <c r="E735" i="1"/>
  <c r="K735" i="1"/>
  <c r="M735" i="1" s="1"/>
  <c r="S735" i="1"/>
  <c r="E66" i="1"/>
  <c r="K66" i="1"/>
  <c r="M66" i="1" s="1"/>
  <c r="S66" i="1"/>
  <c r="E314" i="1"/>
  <c r="K314" i="1"/>
  <c r="M314" i="1" s="1"/>
  <c r="S314" i="1"/>
  <c r="E199" i="1"/>
  <c r="K199" i="1"/>
  <c r="M199" i="1" s="1"/>
  <c r="S199" i="1"/>
  <c r="E673" i="1"/>
  <c r="K673" i="1"/>
  <c r="M673" i="1" s="1"/>
  <c r="S673" i="1"/>
  <c r="Z673" i="1"/>
  <c r="E109" i="1"/>
  <c r="K109" i="1"/>
  <c r="M109" i="1" s="1"/>
  <c r="L109" i="1" s="1"/>
  <c r="S109" i="1"/>
  <c r="E453" i="1"/>
  <c r="K453" i="1"/>
  <c r="M453" i="1" s="1"/>
  <c r="S453" i="1"/>
  <c r="E539" i="1"/>
  <c r="K539" i="1"/>
  <c r="M539" i="1" s="1"/>
  <c r="S539" i="1"/>
  <c r="E799" i="1"/>
  <c r="K799" i="1"/>
  <c r="M799" i="1" s="1"/>
  <c r="S799" i="1"/>
  <c r="E355" i="1"/>
  <c r="K355" i="1"/>
  <c r="M355" i="1" s="1"/>
  <c r="L355" i="1" s="1"/>
  <c r="S355" i="1"/>
  <c r="Z355" i="1" s="1"/>
  <c r="E848" i="1"/>
  <c r="K848" i="1"/>
  <c r="M848" i="1" s="1"/>
  <c r="S848" i="1"/>
  <c r="E404" i="1"/>
  <c r="K404" i="1"/>
  <c r="M404" i="1" s="1"/>
  <c r="N404" i="1" s="1"/>
  <c r="Q404" i="1" s="1"/>
  <c r="S404" i="1"/>
  <c r="W404" i="1" s="1"/>
  <c r="E284" i="1"/>
  <c r="K284" i="1"/>
  <c r="M284" i="1" s="1"/>
  <c r="S284" i="1"/>
  <c r="Z284" i="1"/>
  <c r="E198" i="1"/>
  <c r="K198" i="1"/>
  <c r="M198" i="1" s="1"/>
  <c r="L198" i="1" s="1"/>
  <c r="S198" i="1"/>
  <c r="E609" i="1"/>
  <c r="K609" i="1"/>
  <c r="M609" i="1" s="1"/>
  <c r="S609" i="1"/>
  <c r="E113" i="1"/>
  <c r="K113" i="1"/>
  <c r="M113" i="1" s="1"/>
  <c r="N113" i="1" s="1"/>
  <c r="Q113" i="1" s="1"/>
  <c r="S113" i="1"/>
  <c r="W113" i="1" s="1"/>
  <c r="E467" i="1"/>
  <c r="K467" i="1"/>
  <c r="M467" i="1" s="1"/>
  <c r="L467" i="1" s="1"/>
  <c r="S467" i="1"/>
  <c r="E624" i="1"/>
  <c r="K624" i="1"/>
  <c r="M624" i="1" s="1"/>
  <c r="S624" i="1"/>
  <c r="Z624" i="1" s="1"/>
  <c r="E711" i="1"/>
  <c r="K711" i="1"/>
  <c r="M711" i="1" s="1"/>
  <c r="L711" i="1" s="1"/>
  <c r="S711" i="1"/>
  <c r="E433" i="1"/>
  <c r="K433" i="1"/>
  <c r="M433" i="1" s="1"/>
  <c r="L433" i="1" s="1"/>
  <c r="S433" i="1"/>
  <c r="E796" i="1"/>
  <c r="K796" i="1"/>
  <c r="M796" i="1" s="1"/>
  <c r="L796" i="1" s="1"/>
  <c r="S796" i="1"/>
  <c r="E56" i="1"/>
  <c r="K56" i="1"/>
  <c r="M56" i="1" s="1"/>
  <c r="S56" i="1"/>
  <c r="E99" i="1"/>
  <c r="K99" i="1"/>
  <c r="M99" i="1" s="1"/>
  <c r="S99" i="1"/>
  <c r="X99" i="1" s="1"/>
  <c r="E446" i="1"/>
  <c r="K446" i="1"/>
  <c r="M446" i="1" s="1"/>
  <c r="S446" i="1"/>
  <c r="W446" i="1" s="1"/>
  <c r="E243" i="1"/>
  <c r="K243" i="1"/>
  <c r="M243" i="1" s="1"/>
  <c r="S243" i="1"/>
  <c r="E631" i="1"/>
  <c r="K631" i="1"/>
  <c r="M631" i="1" s="1"/>
  <c r="S631" i="1"/>
  <c r="E183" i="1"/>
  <c r="K183" i="1"/>
  <c r="M183" i="1" s="1"/>
  <c r="S183" i="1"/>
  <c r="Z183" i="1" s="1"/>
  <c r="E490" i="1"/>
  <c r="K490" i="1"/>
  <c r="M490" i="1" s="1"/>
  <c r="L490" i="1" s="1"/>
  <c r="S490" i="1"/>
  <c r="X490" i="1" s="1"/>
  <c r="E551" i="1"/>
  <c r="K551" i="1"/>
  <c r="M551" i="1" s="1"/>
  <c r="S551" i="1"/>
  <c r="E802" i="1"/>
  <c r="K802" i="1"/>
  <c r="M802" i="1" s="1"/>
  <c r="S802" i="1"/>
  <c r="Z802" i="1" s="1"/>
  <c r="AA802" i="1" s="1"/>
  <c r="AC802" i="1" s="1"/>
  <c r="E396" i="1"/>
  <c r="K396" i="1"/>
  <c r="M396" i="1" s="1"/>
  <c r="S396" i="1"/>
  <c r="E839" i="1"/>
  <c r="K839" i="1"/>
  <c r="M839" i="1" s="1"/>
  <c r="S839" i="1"/>
  <c r="E252" i="1"/>
  <c r="K252" i="1"/>
  <c r="M252" i="1" s="1"/>
  <c r="S252" i="1"/>
  <c r="E229" i="1"/>
  <c r="K229" i="1"/>
  <c r="M229" i="1" s="1"/>
  <c r="L229" i="1" s="1"/>
  <c r="S229" i="1"/>
  <c r="E603" i="1"/>
  <c r="K603" i="1"/>
  <c r="M603" i="1" s="1"/>
  <c r="S603" i="1"/>
  <c r="E68" i="1"/>
  <c r="K68" i="1"/>
  <c r="M68" i="1" s="1"/>
  <c r="N68" i="1" s="1"/>
  <c r="Q68" i="1" s="1"/>
  <c r="S68" i="1"/>
  <c r="E344" i="1"/>
  <c r="K344" i="1"/>
  <c r="M344" i="1" s="1"/>
  <c r="L344" i="1" s="1"/>
  <c r="S344" i="1"/>
  <c r="E583" i="1"/>
  <c r="K583" i="1"/>
  <c r="M583" i="1" s="1"/>
  <c r="S583" i="1"/>
  <c r="E671" i="1"/>
  <c r="K671" i="1"/>
  <c r="M671" i="1" s="1"/>
  <c r="N671" i="1" s="1"/>
  <c r="Q671" i="1" s="1"/>
  <c r="S671" i="1"/>
  <c r="E135" i="1"/>
  <c r="K135" i="1"/>
  <c r="M135" i="1" s="1"/>
  <c r="S135" i="1"/>
  <c r="W135" i="1" s="1"/>
  <c r="E514" i="1"/>
  <c r="K514" i="1"/>
  <c r="M514" i="1" s="1"/>
  <c r="S514" i="1"/>
  <c r="X514" i="1" s="1"/>
  <c r="E557" i="1"/>
  <c r="K557" i="1"/>
  <c r="M557" i="1" s="1"/>
  <c r="L557" i="1" s="1"/>
  <c r="S557" i="1"/>
  <c r="E727" i="1"/>
  <c r="K727" i="1"/>
  <c r="M727" i="1" s="1"/>
  <c r="S727" i="1"/>
  <c r="E365" i="1"/>
  <c r="K365" i="1"/>
  <c r="M365" i="1" s="1"/>
  <c r="N365" i="1" s="1"/>
  <c r="Q365" i="1" s="1"/>
  <c r="S365" i="1"/>
  <c r="X365" i="1" s="1"/>
  <c r="E825" i="1"/>
  <c r="K825" i="1"/>
  <c r="M825" i="1" s="1"/>
  <c r="L825" i="1" s="1"/>
  <c r="S825" i="1"/>
  <c r="E150" i="1"/>
  <c r="K150" i="1"/>
  <c r="M150" i="1" s="1"/>
  <c r="L150" i="1" s="1"/>
  <c r="S150" i="1"/>
  <c r="W150" i="1" s="1"/>
  <c r="E92" i="1"/>
  <c r="K92" i="1"/>
  <c r="M92" i="1" s="1"/>
  <c r="S92" i="1"/>
  <c r="E298" i="1"/>
  <c r="K298" i="1"/>
  <c r="M298" i="1" s="1"/>
  <c r="S298" i="1"/>
  <c r="E226" i="1"/>
  <c r="K226" i="1"/>
  <c r="M226" i="1" s="1"/>
  <c r="S226" i="1"/>
  <c r="E682" i="1"/>
  <c r="K682" i="1"/>
  <c r="M682" i="1" s="1"/>
  <c r="S682" i="1"/>
  <c r="E139" i="1"/>
  <c r="K139" i="1"/>
  <c r="M139" i="1" s="1"/>
  <c r="L139" i="1" s="1"/>
  <c r="S139" i="1"/>
  <c r="X139" i="1" s="1"/>
  <c r="E455" i="1"/>
  <c r="K455" i="1"/>
  <c r="M455" i="1" s="1"/>
  <c r="L455" i="1" s="1"/>
  <c r="S455" i="1"/>
  <c r="E556" i="1"/>
  <c r="K556" i="1"/>
  <c r="M556" i="1" s="1"/>
  <c r="L556" i="1" s="1"/>
  <c r="S556" i="1"/>
  <c r="Z556" i="1" s="1"/>
  <c r="AB556" i="1" s="1"/>
  <c r="E752" i="1"/>
  <c r="K752" i="1"/>
  <c r="M752" i="1" s="1"/>
  <c r="S752" i="1"/>
  <c r="E357" i="1"/>
  <c r="K357" i="1"/>
  <c r="M357" i="1" s="1"/>
  <c r="S357" i="1"/>
  <c r="X357" i="1" s="1"/>
  <c r="E816" i="1"/>
  <c r="K816" i="1"/>
  <c r="M816" i="1" s="1"/>
  <c r="S816" i="1"/>
  <c r="E38" i="1"/>
  <c r="K38" i="1"/>
  <c r="M38" i="1" s="1"/>
  <c r="L38" i="1" s="1"/>
  <c r="S38" i="1"/>
  <c r="E274" i="1"/>
  <c r="K274" i="1"/>
  <c r="M274" i="1" s="1"/>
  <c r="S274" i="1"/>
  <c r="E222" i="1"/>
  <c r="K222" i="1"/>
  <c r="M222" i="1" s="1"/>
  <c r="L222" i="1" s="1"/>
  <c r="S222" i="1"/>
  <c r="E616" i="1"/>
  <c r="K616" i="1"/>
  <c r="M616" i="1" s="1"/>
  <c r="N616" i="1" s="1"/>
  <c r="Q616" i="1" s="1"/>
  <c r="S616" i="1"/>
  <c r="E168" i="1"/>
  <c r="K168" i="1"/>
  <c r="M168" i="1" s="1"/>
  <c r="L168" i="1" s="1"/>
  <c r="S168" i="1"/>
  <c r="E495" i="1"/>
  <c r="K495" i="1"/>
  <c r="M495" i="1" s="1"/>
  <c r="S495" i="1"/>
  <c r="X495" i="1" s="1"/>
  <c r="E596" i="1"/>
  <c r="K596" i="1"/>
  <c r="M596" i="1" s="1"/>
  <c r="S596" i="1"/>
  <c r="E750" i="1"/>
  <c r="K750" i="1"/>
  <c r="M750" i="1" s="1"/>
  <c r="S750" i="1"/>
  <c r="Z750" i="1" s="1"/>
  <c r="AA750" i="1" s="1"/>
  <c r="AC750" i="1" s="1"/>
  <c r="E371" i="1"/>
  <c r="K371" i="1"/>
  <c r="M371" i="1" s="1"/>
  <c r="N371" i="1" s="1"/>
  <c r="Q371" i="1" s="1"/>
  <c r="S371" i="1"/>
  <c r="E859" i="1"/>
  <c r="K859" i="1"/>
  <c r="M859" i="1" s="1"/>
  <c r="S859" i="1"/>
  <c r="E55" i="1"/>
  <c r="K55" i="1"/>
  <c r="M55" i="1" s="1"/>
  <c r="N55" i="1" s="1"/>
  <c r="Q55" i="1" s="1"/>
  <c r="S55" i="1"/>
  <c r="E340" i="1"/>
  <c r="K340" i="1"/>
  <c r="M340" i="1" s="1"/>
  <c r="S340" i="1"/>
  <c r="E261" i="1"/>
  <c r="K261" i="1"/>
  <c r="M261" i="1" s="1"/>
  <c r="L261" i="1" s="1"/>
  <c r="S261" i="1"/>
  <c r="E666" i="1"/>
  <c r="K666" i="1"/>
  <c r="M666" i="1" s="1"/>
  <c r="L666" i="1" s="1"/>
  <c r="S666" i="1"/>
  <c r="E186" i="1"/>
  <c r="K186" i="1"/>
  <c r="M186" i="1" s="1"/>
  <c r="N186" i="1" s="1"/>
  <c r="Q186" i="1" s="1"/>
  <c r="S186" i="1"/>
  <c r="E461" i="1"/>
  <c r="K461" i="1"/>
  <c r="M461" i="1" s="1"/>
  <c r="N461" i="1" s="1"/>
  <c r="Q461" i="1" s="1"/>
  <c r="S461" i="1"/>
  <c r="E522" i="1"/>
  <c r="K522" i="1"/>
  <c r="M522" i="1" s="1"/>
  <c r="L522" i="1" s="1"/>
  <c r="S522" i="1"/>
  <c r="E713" i="1"/>
  <c r="K713" i="1"/>
  <c r="M713" i="1" s="1"/>
  <c r="S713" i="1"/>
  <c r="X713" i="1" s="1"/>
  <c r="E422" i="1"/>
  <c r="K422" i="1"/>
  <c r="M422" i="1" s="1"/>
  <c r="S422" i="1"/>
  <c r="E852" i="1"/>
  <c r="K852" i="1"/>
  <c r="M852" i="1" s="1"/>
  <c r="S852" i="1"/>
  <c r="N608" i="1" l="1"/>
  <c r="Q608" i="1" s="1"/>
  <c r="L608" i="1"/>
  <c r="T608" i="1"/>
  <c r="U608" i="1"/>
  <c r="V608" i="1"/>
  <c r="W608" i="1"/>
  <c r="AA608" i="1"/>
  <c r="AB531" i="1"/>
  <c r="AA531" i="1"/>
  <c r="N531" i="1"/>
  <c r="Q531" i="1" s="1"/>
  <c r="L531" i="1"/>
  <c r="U531" i="1"/>
  <c r="V531" i="1"/>
  <c r="W531" i="1"/>
  <c r="X531" i="1"/>
  <c r="N431" i="1"/>
  <c r="Q431" i="1" s="1"/>
  <c r="L431" i="1"/>
  <c r="AB431" i="1"/>
  <c r="AA431" i="1"/>
  <c r="U431" i="1"/>
  <c r="V431" i="1"/>
  <c r="W431" i="1"/>
  <c r="X431" i="1"/>
  <c r="T137" i="1"/>
  <c r="T564" i="1"/>
  <c r="T636" i="1"/>
  <c r="T756" i="1"/>
  <c r="T866" i="1"/>
  <c r="T256" i="1"/>
  <c r="T121" i="1"/>
  <c r="T41" i="1"/>
  <c r="N29" i="1"/>
  <c r="Q29" i="1" s="1"/>
  <c r="L29" i="1"/>
  <c r="T29" i="1"/>
  <c r="U29" i="1"/>
  <c r="V29" i="1"/>
  <c r="W29" i="1"/>
  <c r="AA29" i="1"/>
  <c r="T881" i="1"/>
  <c r="T641" i="1"/>
  <c r="T761" i="1"/>
  <c r="T1044" i="1"/>
  <c r="T1024" i="1"/>
  <c r="T147" i="1"/>
  <c r="T966" i="1"/>
  <c r="T307" i="1"/>
  <c r="T771" i="1"/>
  <c r="T759" i="1"/>
  <c r="T768" i="1"/>
  <c r="T184" i="1"/>
  <c r="T160" i="1"/>
  <c r="T578" i="1"/>
  <c r="T645" i="1"/>
  <c r="T732" i="1"/>
  <c r="T574" i="1"/>
  <c r="T136" i="1"/>
  <c r="T362" i="1"/>
  <c r="U709" i="1"/>
  <c r="T565" i="1"/>
  <c r="T493" i="1"/>
  <c r="T408" i="1"/>
  <c r="V134" i="1"/>
  <c r="T852" i="1"/>
  <c r="T461" i="1"/>
  <c r="V340" i="1"/>
  <c r="T616" i="1"/>
  <c r="T816" i="1"/>
  <c r="U455" i="1"/>
  <c r="V298" i="1"/>
  <c r="U68" i="1"/>
  <c r="V433" i="1"/>
  <c r="T607" i="1"/>
  <c r="U848" i="1"/>
  <c r="T453" i="1"/>
  <c r="U198" i="1"/>
  <c r="T712" i="1"/>
  <c r="T799" i="1"/>
  <c r="U1312" i="1"/>
  <c r="V1300" i="1"/>
  <c r="V1292" i="1"/>
  <c r="V1288" i="1"/>
  <c r="T1284" i="1"/>
  <c r="T1280" i="1"/>
  <c r="U1276" i="1"/>
  <c r="T1272" i="1"/>
  <c r="V1268" i="1"/>
  <c r="T1264" i="1"/>
  <c r="T1252" i="1"/>
  <c r="V1240" i="1"/>
  <c r="V1232" i="1"/>
  <c r="V1220" i="1"/>
  <c r="U1216" i="1"/>
  <c r="U1212" i="1"/>
  <c r="V1196" i="1"/>
  <c r="V1184" i="1"/>
  <c r="T1176" i="1"/>
  <c r="T1172" i="1"/>
  <c r="T1168" i="1"/>
  <c r="V1160" i="1"/>
  <c r="T1148" i="1"/>
  <c r="T1144" i="1"/>
  <c r="U1132" i="1"/>
  <c r="U1124" i="1"/>
  <c r="T1100" i="1"/>
  <c r="U1072" i="1"/>
  <c r="T1068" i="1"/>
  <c r="U1064" i="1"/>
  <c r="U1056" i="1"/>
  <c r="T560" i="1"/>
  <c r="T666" i="1"/>
  <c r="T859" i="1"/>
  <c r="U274" i="1"/>
  <c r="U752" i="1"/>
  <c r="V682" i="1"/>
  <c r="U557" i="1"/>
  <c r="U583" i="1"/>
  <c r="T229" i="1"/>
  <c r="U631" i="1"/>
  <c r="U1170" i="1"/>
  <c r="U1154" i="1"/>
  <c r="U1146" i="1"/>
  <c r="T1142" i="1"/>
  <c r="U1134" i="1"/>
  <c r="T1118" i="1"/>
  <c r="T1102" i="1"/>
  <c r="U1090" i="1"/>
  <c r="T1086" i="1"/>
  <c r="V1082" i="1"/>
  <c r="T1078" i="1"/>
  <c r="V1074" i="1"/>
  <c r="V1062" i="1"/>
  <c r="T1058" i="1"/>
  <c r="U646" i="1"/>
  <c r="U35" i="1"/>
  <c r="V436" i="1"/>
  <c r="T863" i="1"/>
  <c r="U116" i="1"/>
  <c r="U836" i="1"/>
  <c r="U479" i="1"/>
  <c r="T592" i="1"/>
  <c r="U590" i="1"/>
  <c r="U522" i="1"/>
  <c r="T261" i="1"/>
  <c r="U284" i="1"/>
  <c r="U199" i="1"/>
  <c r="T1343" i="1"/>
  <c r="U1339" i="1"/>
  <c r="T1327" i="1"/>
  <c r="U1323" i="1"/>
  <c r="W912" i="1"/>
  <c r="W904" i="1"/>
  <c r="T896" i="1"/>
  <c r="W892" i="1"/>
  <c r="U888" i="1"/>
  <c r="V195" i="1"/>
  <c r="U422" i="1"/>
  <c r="T186" i="1"/>
  <c r="T596" i="1"/>
  <c r="V222" i="1"/>
  <c r="W727" i="1"/>
  <c r="V603" i="1"/>
  <c r="W396" i="1"/>
  <c r="U711" i="1"/>
  <c r="V609" i="1"/>
  <c r="U77" i="1"/>
  <c r="W133" i="1"/>
  <c r="V1315" i="1"/>
  <c r="U1311" i="1"/>
  <c r="W1307" i="1"/>
  <c r="T1303" i="1"/>
  <c r="U1299" i="1"/>
  <c r="W1295" i="1"/>
  <c r="T1287" i="1"/>
  <c r="T1283" i="1"/>
  <c r="T1275" i="1"/>
  <c r="V1263" i="1"/>
  <c r="T1251" i="1"/>
  <c r="T1239" i="1"/>
  <c r="T1235" i="1"/>
  <c r="V1231" i="1"/>
  <c r="W1227" i="1"/>
  <c r="T1219" i="1"/>
  <c r="T1211" i="1"/>
  <c r="W1203" i="1"/>
  <c r="U1195" i="1"/>
  <c r="U1191" i="1"/>
  <c r="V1187" i="1"/>
  <c r="W1179" i="1"/>
  <c r="U1175" i="1"/>
  <c r="V1171" i="1"/>
  <c r="U1167" i="1"/>
  <c r="V1163" i="1"/>
  <c r="W1159" i="1"/>
  <c r="T1155" i="1"/>
  <c r="V1147" i="1"/>
  <c r="T1143" i="1"/>
  <c r="T1131" i="1"/>
  <c r="U1127" i="1"/>
  <c r="T1119" i="1"/>
  <c r="T1115" i="1"/>
  <c r="T1111" i="1"/>
  <c r="U1107" i="1"/>
  <c r="T1103" i="1"/>
  <c r="T1095" i="1"/>
  <c r="T1091" i="1"/>
  <c r="T1083" i="1"/>
  <c r="W1079" i="1"/>
  <c r="T1071" i="1"/>
  <c r="T1067" i="1"/>
  <c r="W1063" i="1"/>
  <c r="T1059" i="1"/>
  <c r="U1055" i="1"/>
  <c r="U729" i="1"/>
  <c r="V561" i="1"/>
  <c r="T420" i="1"/>
  <c r="U1051" i="1"/>
  <c r="V1035" i="1"/>
  <c r="V1031" i="1"/>
  <c r="W1027" i="1"/>
  <c r="V1023" i="1"/>
  <c r="U1019" i="1"/>
  <c r="T1015" i="1"/>
  <c r="T1011" i="1"/>
  <c r="V1007" i="1"/>
  <c r="V1003" i="1"/>
  <c r="V999" i="1"/>
  <c r="U991" i="1"/>
  <c r="T987" i="1"/>
  <c r="T983" i="1"/>
  <c r="V975" i="1"/>
  <c r="T971" i="1"/>
  <c r="U240" i="1"/>
  <c r="V326" i="1"/>
  <c r="T314" i="1"/>
  <c r="V706" i="1"/>
  <c r="V1350" i="1"/>
  <c r="T1346" i="1"/>
  <c r="U1342" i="1"/>
  <c r="V1334" i="1"/>
  <c r="U1330" i="1"/>
  <c r="U1318" i="1"/>
  <c r="V907" i="1"/>
  <c r="W903" i="1"/>
  <c r="U899" i="1"/>
  <c r="W895" i="1"/>
  <c r="T887" i="1"/>
  <c r="U662" i="1"/>
  <c r="V242" i="1"/>
  <c r="V110" i="1"/>
  <c r="V366" i="1"/>
  <c r="V1306" i="1"/>
  <c r="V1302" i="1"/>
  <c r="V1282" i="1"/>
  <c r="T1270" i="1"/>
  <c r="T1266" i="1"/>
  <c r="T1262" i="1"/>
  <c r="V1254" i="1"/>
  <c r="W1250" i="1"/>
  <c r="T1238" i="1"/>
  <c r="U1234" i="1"/>
  <c r="T1230" i="1"/>
  <c r="W1226" i="1"/>
  <c r="T1222" i="1"/>
  <c r="T1214" i="1"/>
  <c r="U1210" i="1"/>
  <c r="T1206" i="1"/>
  <c r="T1202" i="1"/>
  <c r="U1198" i="1"/>
  <c r="T1194" i="1"/>
  <c r="W1186" i="1"/>
  <c r="V1182" i="1"/>
  <c r="T1178" i="1"/>
  <c r="U1174" i="1"/>
  <c r="U329" i="1"/>
  <c r="T1050" i="1"/>
  <c r="T1042" i="1"/>
  <c r="T1038" i="1"/>
  <c r="V1034" i="1"/>
  <c r="T1030" i="1"/>
  <c r="T1018" i="1"/>
  <c r="T1010" i="1"/>
  <c r="T1006" i="1"/>
  <c r="V1002" i="1"/>
  <c r="T998" i="1"/>
  <c r="U994" i="1"/>
  <c r="T990" i="1"/>
  <c r="U982" i="1"/>
  <c r="W978" i="1"/>
  <c r="T755" i="1"/>
  <c r="T214" i="1"/>
  <c r="V66" i="1"/>
  <c r="W1349" i="1"/>
  <c r="W1345" i="1"/>
  <c r="U1341" i="1"/>
  <c r="W1337" i="1"/>
  <c r="U1325" i="1"/>
  <c r="T1321" i="1"/>
  <c r="W898" i="1"/>
  <c r="V894" i="1"/>
  <c r="U886" i="1"/>
  <c r="U371" i="1"/>
  <c r="V168" i="1"/>
  <c r="U38" i="1"/>
  <c r="U825" i="1"/>
  <c r="W252" i="1"/>
  <c r="T551" i="1"/>
  <c r="U243" i="1"/>
  <c r="T796" i="1"/>
  <c r="W467" i="1"/>
  <c r="W1313" i="1"/>
  <c r="T1309" i="1"/>
  <c r="T1297" i="1"/>
  <c r="U1293" i="1"/>
  <c r="T1289" i="1"/>
  <c r="T1285" i="1"/>
  <c r="W1277" i="1"/>
  <c r="U1273" i="1"/>
  <c r="V1265" i="1"/>
  <c r="V1257" i="1"/>
  <c r="U1241" i="1"/>
  <c r="W1237" i="1"/>
  <c r="V1233" i="1"/>
  <c r="T1221" i="1"/>
  <c r="W1213" i="1"/>
  <c r="T1209" i="1"/>
  <c r="T1205" i="1"/>
  <c r="T1201" i="1"/>
  <c r="U1197" i="1"/>
  <c r="T1193" i="1"/>
  <c r="V1189" i="1"/>
  <c r="T1181" i="1"/>
  <c r="T1173" i="1"/>
  <c r="T1165" i="1"/>
  <c r="U1161" i="1"/>
  <c r="W1153" i="1"/>
  <c r="U1149" i="1"/>
  <c r="T1141" i="1"/>
  <c r="T1137" i="1"/>
  <c r="V1133" i="1"/>
  <c r="U1129" i="1"/>
  <c r="T1125" i="1"/>
  <c r="T1121" i="1"/>
  <c r="W1113" i="1"/>
  <c r="U1097" i="1"/>
  <c r="T1085" i="1"/>
  <c r="T1069" i="1"/>
  <c r="T1065" i="1"/>
  <c r="W1061" i="1"/>
  <c r="U1053" i="1"/>
  <c r="V649" i="1"/>
  <c r="T474" i="1"/>
  <c r="T746" i="1"/>
  <c r="U236" i="1"/>
  <c r="U152" i="1"/>
  <c r="T473" i="1"/>
  <c r="V1045" i="1"/>
  <c r="U1041" i="1"/>
  <c r="T1033" i="1"/>
  <c r="U1025" i="1"/>
  <c r="V1021" i="1"/>
  <c r="W1013" i="1"/>
  <c r="V1009" i="1"/>
  <c r="T997" i="1"/>
  <c r="T993" i="1"/>
  <c r="W985" i="1"/>
  <c r="T981" i="1"/>
  <c r="T678" i="1"/>
  <c r="W673" i="1"/>
  <c r="U735" i="1"/>
  <c r="V1340" i="1"/>
  <c r="U1332" i="1"/>
  <c r="W1328" i="1"/>
  <c r="T1324" i="1"/>
  <c r="T1320" i="1"/>
  <c r="W913" i="1"/>
  <c r="W909" i="1"/>
  <c r="T905" i="1"/>
  <c r="T901" i="1"/>
  <c r="V897" i="1"/>
  <c r="V893" i="1"/>
  <c r="T889" i="1"/>
  <c r="U472" i="1"/>
  <c r="T639" i="1"/>
  <c r="U450" i="1"/>
  <c r="V45" i="1"/>
  <c r="T733" i="1"/>
  <c r="T913" i="1"/>
  <c r="T405" i="1"/>
  <c r="T832" i="1"/>
  <c r="T850" i="1"/>
  <c r="T390" i="1"/>
  <c r="T582" i="1"/>
  <c r="T770" i="1"/>
  <c r="T871" i="1"/>
  <c r="T470" i="1"/>
  <c r="T317" i="1"/>
  <c r="T63" i="1"/>
  <c r="T310" i="1"/>
  <c r="T384" i="1"/>
  <c r="T93" i="1"/>
  <c r="T85" i="1"/>
  <c r="T648" i="1"/>
  <c r="T308" i="1"/>
  <c r="T211" i="1"/>
  <c r="U211" i="1"/>
  <c r="N1342" i="1"/>
  <c r="Q1342" i="1" s="1"/>
  <c r="X742" i="1"/>
  <c r="W859" i="1"/>
  <c r="V1362" i="1"/>
  <c r="V1211" i="1"/>
  <c r="T1020" i="1"/>
  <c r="V1262" i="1"/>
  <c r="X926" i="1"/>
  <c r="X682" i="1"/>
  <c r="W314" i="1"/>
  <c r="W765" i="1"/>
  <c r="X1366" i="1"/>
  <c r="T487" i="1"/>
  <c r="V355" i="1"/>
  <c r="U1088" i="1"/>
  <c r="V230" i="1"/>
  <c r="X274" i="1"/>
  <c r="W894" i="1"/>
  <c r="T737" i="1"/>
  <c r="W560" i="1"/>
  <c r="U177" i="1"/>
  <c r="V530" i="1"/>
  <c r="V1289" i="1"/>
  <c r="U1185" i="1"/>
  <c r="T1070" i="1"/>
  <c r="X991" i="1"/>
  <c r="V971" i="1"/>
  <c r="T556" i="1"/>
  <c r="V712" i="1"/>
  <c r="W45" i="1"/>
  <c r="X1315" i="1"/>
  <c r="X1292" i="1"/>
  <c r="W1265" i="1"/>
  <c r="W355" i="1"/>
  <c r="U712" i="1"/>
  <c r="U45" i="1"/>
  <c r="T1334" i="1"/>
  <c r="W1211" i="1"/>
  <c r="X362" i="1"/>
  <c r="V582" i="1"/>
  <c r="V1250" i="1"/>
  <c r="U1116" i="1"/>
  <c r="V240" i="1"/>
  <c r="V362" i="1"/>
  <c r="U355" i="1"/>
  <c r="T1253" i="1"/>
  <c r="T1250" i="1"/>
  <c r="U666" i="1"/>
  <c r="T355" i="1"/>
  <c r="W926" i="1"/>
  <c r="X30" i="1"/>
  <c r="X947" i="1"/>
  <c r="X932" i="1"/>
  <c r="Z825" i="1"/>
  <c r="AB825" i="1" s="1"/>
  <c r="X355" i="1"/>
  <c r="Z742" i="1"/>
  <c r="AB742" i="1" s="1"/>
  <c r="N1171" i="1"/>
  <c r="Q1171" i="1" s="1"/>
  <c r="Z1008" i="1"/>
  <c r="AA1008" i="1" s="1"/>
  <c r="AC1008" i="1" s="1"/>
  <c r="AL1008" i="1" s="1"/>
  <c r="Z973" i="1"/>
  <c r="AA973" i="1" s="1"/>
  <c r="AC973" i="1" s="1"/>
  <c r="AL973" i="1" s="1"/>
  <c r="T947" i="1"/>
  <c r="W932" i="1"/>
  <c r="U891" i="1"/>
  <c r="X240" i="1"/>
  <c r="U1143" i="1"/>
  <c r="X1100" i="1"/>
  <c r="T1081" i="1"/>
  <c r="T676" i="1"/>
  <c r="Z1095" i="1"/>
  <c r="AA1095" i="1" s="1"/>
  <c r="AC1095" i="1" s="1"/>
  <c r="AL1095" i="1" s="1"/>
  <c r="N972" i="1"/>
  <c r="Q972" i="1" s="1"/>
  <c r="X1284" i="1"/>
  <c r="V1239" i="1"/>
  <c r="U964" i="1"/>
  <c r="T1337" i="1"/>
  <c r="V960" i="1"/>
  <c r="Z941" i="1"/>
  <c r="AB941" i="1" s="1"/>
  <c r="AB900" i="1"/>
  <c r="X493" i="1"/>
  <c r="Z1059" i="1"/>
  <c r="AA1059" i="1" s="1"/>
  <c r="AC1059" i="1" s="1"/>
  <c r="V836" i="1"/>
  <c r="W493" i="1"/>
  <c r="V228" i="1"/>
  <c r="L1039" i="1"/>
  <c r="N1039" i="1"/>
  <c r="Q1039" i="1" s="1"/>
  <c r="W816" i="1"/>
  <c r="W341" i="1"/>
  <c r="W1210" i="1"/>
  <c r="T1184" i="1"/>
  <c r="Z1107" i="1"/>
  <c r="AA1107" i="1" s="1"/>
  <c r="W1100" i="1"/>
  <c r="V1064" i="1"/>
  <c r="AC607" i="1"/>
  <c r="V396" i="1"/>
  <c r="U871" i="1"/>
  <c r="V1210" i="1"/>
  <c r="X1153" i="1"/>
  <c r="W1074" i="1"/>
  <c r="L1057" i="1"/>
  <c r="V567" i="1"/>
  <c r="X202" i="1"/>
  <c r="AE240" i="1"/>
  <c r="AD240" i="1" s="1"/>
  <c r="AF240" i="1" s="1"/>
  <c r="AC240" i="1"/>
  <c r="AL240" i="1" s="1"/>
  <c r="AE944" i="1"/>
  <c r="AD944" i="1" s="1"/>
  <c r="AF944" i="1" s="1"/>
  <c r="AC944" i="1"/>
  <c r="AL944" i="1" s="1"/>
  <c r="Z298" i="1"/>
  <c r="AA298" i="1" s="1"/>
  <c r="V673" i="1"/>
  <c r="T45" i="1"/>
  <c r="W405" i="1"/>
  <c r="U318" i="1"/>
  <c r="Z1330" i="1"/>
  <c r="AA1330" i="1" s="1"/>
  <c r="W1315" i="1"/>
  <c r="V1285" i="1"/>
  <c r="L1274" i="1"/>
  <c r="W1223" i="1"/>
  <c r="V1088" i="1"/>
  <c r="W1070" i="1"/>
  <c r="U947" i="1"/>
  <c r="AC908" i="1"/>
  <c r="AL908" i="1" s="1"/>
  <c r="W890" i="1"/>
  <c r="W646" i="1"/>
  <c r="L236" i="1"/>
  <c r="T595" i="1"/>
  <c r="T144" i="1"/>
  <c r="X1189" i="1"/>
  <c r="U256" i="1"/>
  <c r="Z732" i="1"/>
  <c r="AA732" i="1" s="1"/>
  <c r="AC732" i="1" s="1"/>
  <c r="AL732" i="1" s="1"/>
  <c r="W240" i="1"/>
  <c r="U1223" i="1"/>
  <c r="W1073" i="1"/>
  <c r="X647" i="1"/>
  <c r="V1307" i="1"/>
  <c r="Z1266" i="1"/>
  <c r="AB1266" i="1" s="1"/>
  <c r="T1223" i="1"/>
  <c r="U1073" i="1"/>
  <c r="X791" i="1"/>
  <c r="AC1281" i="1"/>
  <c r="AL1281" i="1" s="1"/>
  <c r="T735" i="1"/>
  <c r="N664" i="1"/>
  <c r="Q664" i="1" s="1"/>
  <c r="V647" i="1"/>
  <c r="X1055" i="1"/>
  <c r="T1040" i="1"/>
  <c r="Z636" i="1"/>
  <c r="AA636" i="1" s="1"/>
  <c r="AE636" i="1" s="1"/>
  <c r="AD636" i="1" s="1"/>
  <c r="N640" i="1"/>
  <c r="Q640" i="1" s="1"/>
  <c r="U791" i="1"/>
  <c r="W177" i="1"/>
  <c r="X621" i="1"/>
  <c r="AE810" i="1"/>
  <c r="AD810" i="1" s="1"/>
  <c r="AF810" i="1" s="1"/>
  <c r="AC810" i="1"/>
  <c r="AL810" i="1" s="1"/>
  <c r="Z727" i="1"/>
  <c r="AA727" i="1" s="1"/>
  <c r="AC727" i="1" s="1"/>
  <c r="X207" i="1"/>
  <c r="U1272" i="1"/>
  <c r="Z1265" i="1"/>
  <c r="AA1265" i="1" s="1"/>
  <c r="AC1265" i="1" s="1"/>
  <c r="AL1265" i="1" s="1"/>
  <c r="U1240" i="1"/>
  <c r="Z1119" i="1"/>
  <c r="AA1119" i="1" s="1"/>
  <c r="AC1119" i="1" s="1"/>
  <c r="W1097" i="1"/>
  <c r="T982" i="1"/>
  <c r="Z960" i="1"/>
  <c r="AA960" i="1" s="1"/>
  <c r="AC960" i="1" s="1"/>
  <c r="W931" i="1"/>
  <c r="V913" i="1"/>
  <c r="Z906" i="1"/>
  <c r="AA906" i="1" s="1"/>
  <c r="AC906" i="1" s="1"/>
  <c r="U621" i="1"/>
  <c r="V467" i="1"/>
  <c r="Z325" i="1"/>
  <c r="AB325" i="1" s="1"/>
  <c r="Z1201" i="1"/>
  <c r="AA1201" i="1" s="1"/>
  <c r="Z1023" i="1"/>
  <c r="AA1023" i="1" s="1"/>
  <c r="X950" i="1"/>
  <c r="Z775" i="1"/>
  <c r="AA775" i="1" s="1"/>
  <c r="AC775" i="1" s="1"/>
  <c r="AL775" i="1" s="1"/>
  <c r="W522" i="1"/>
  <c r="T467" i="1"/>
  <c r="N800" i="1"/>
  <c r="Q800" i="1" s="1"/>
  <c r="W93" i="1"/>
  <c r="W1350" i="1"/>
  <c r="U1315" i="1"/>
  <c r="Z1300" i="1"/>
  <c r="AB1300" i="1" s="1"/>
  <c r="W1266" i="1"/>
  <c r="V1246" i="1"/>
  <c r="W1232" i="1"/>
  <c r="X1208" i="1"/>
  <c r="X1201" i="1"/>
  <c r="Z1180" i="1"/>
  <c r="AB1180" i="1" s="1"/>
  <c r="N1173" i="1"/>
  <c r="Q1173" i="1" s="1"/>
  <c r="V1124" i="1"/>
  <c r="W1058" i="1"/>
  <c r="T1055" i="1"/>
  <c r="N1038" i="1"/>
  <c r="Q1038" i="1" s="1"/>
  <c r="U1023" i="1"/>
  <c r="Z1010" i="1"/>
  <c r="AA1010" i="1" s="1"/>
  <c r="AC1010" i="1" s="1"/>
  <c r="AL1010" i="1" s="1"/>
  <c r="U1003" i="1"/>
  <c r="Z981" i="1"/>
  <c r="AB981" i="1" s="1"/>
  <c r="W950" i="1"/>
  <c r="V947" i="1"/>
  <c r="V928" i="1"/>
  <c r="U913" i="1"/>
  <c r="L894" i="1"/>
  <c r="W775" i="1"/>
  <c r="T559" i="1"/>
  <c r="Z836" i="1"/>
  <c r="AB836" i="1" s="1"/>
  <c r="W755" i="1"/>
  <c r="T862" i="1"/>
  <c r="X850" i="1"/>
  <c r="W318" i="1"/>
  <c r="T1339" i="1"/>
  <c r="X1321" i="1"/>
  <c r="U1300" i="1"/>
  <c r="V1286" i="1"/>
  <c r="Z1235" i="1"/>
  <c r="AA1235" i="1" s="1"/>
  <c r="W1201" i="1"/>
  <c r="Z1074" i="1"/>
  <c r="AA1074" i="1" s="1"/>
  <c r="X1040" i="1"/>
  <c r="T1023" i="1"/>
  <c r="X995" i="1"/>
  <c r="Z984" i="1"/>
  <c r="AB984" i="1" s="1"/>
  <c r="L957" i="1"/>
  <c r="T950" i="1"/>
  <c r="W399" i="1"/>
  <c r="V755" i="1"/>
  <c r="U677" i="1"/>
  <c r="X879" i="1"/>
  <c r="V973" i="1"/>
  <c r="Z914" i="1"/>
  <c r="AA914" i="1" s="1"/>
  <c r="AE914" i="1" s="1"/>
  <c r="AD914" i="1" s="1"/>
  <c r="X903" i="1"/>
  <c r="V879" i="1"/>
  <c r="U398" i="1"/>
  <c r="X732" i="1"/>
  <c r="X195" i="1"/>
  <c r="V202" i="1"/>
  <c r="X298" i="1"/>
  <c r="X502" i="1"/>
  <c r="V1349" i="1"/>
  <c r="U1292" i="1"/>
  <c r="N1289" i="1"/>
  <c r="Q1289" i="1" s="1"/>
  <c r="T1268" i="1"/>
  <c r="W1255" i="1"/>
  <c r="X1149" i="1"/>
  <c r="U1012" i="1"/>
  <c r="T1009" i="1"/>
  <c r="Z962" i="1"/>
  <c r="AA962" i="1" s="1"/>
  <c r="W936" i="1"/>
  <c r="X914" i="1"/>
  <c r="V732" i="1"/>
  <c r="Z693" i="1"/>
  <c r="AA693" i="1" s="1"/>
  <c r="AC693" i="1" s="1"/>
  <c r="Z166" i="1"/>
  <c r="AB166" i="1" s="1"/>
  <c r="Z1285" i="1"/>
  <c r="AB1285" i="1" s="1"/>
  <c r="X962" i="1"/>
  <c r="W914" i="1"/>
  <c r="V912" i="1"/>
  <c r="X750" i="1"/>
  <c r="X191" i="1"/>
  <c r="V166" i="1"/>
  <c r="U310" i="1"/>
  <c r="X1323" i="1"/>
  <c r="L1320" i="1"/>
  <c r="X1285" i="1"/>
  <c r="V1223" i="1"/>
  <c r="W1212" i="1"/>
  <c r="Z1100" i="1"/>
  <c r="AA1100" i="1" s="1"/>
  <c r="AC1100" i="1" s="1"/>
  <c r="AL1100" i="1" s="1"/>
  <c r="Z1073" i="1"/>
  <c r="AA1073" i="1" s="1"/>
  <c r="AC1073" i="1" s="1"/>
  <c r="V1050" i="1"/>
  <c r="T962" i="1"/>
  <c r="T939" i="1"/>
  <c r="Z932" i="1"/>
  <c r="AA932" i="1" s="1"/>
  <c r="AC932" i="1" s="1"/>
  <c r="AL932" i="1" s="1"/>
  <c r="T914" i="1"/>
  <c r="T912" i="1"/>
  <c r="U905" i="1"/>
  <c r="Z895" i="1"/>
  <c r="AA895" i="1" s="1"/>
  <c r="AC895" i="1" s="1"/>
  <c r="Z561" i="1"/>
  <c r="AB561" i="1" s="1"/>
  <c r="N739" i="1"/>
  <c r="Q739" i="1" s="1"/>
  <c r="W621" i="1"/>
  <c r="V474" i="1"/>
  <c r="W678" i="1"/>
  <c r="Z110" i="1"/>
  <c r="AB110" i="1" s="1"/>
  <c r="AA556" i="1"/>
  <c r="AC556" i="1" s="1"/>
  <c r="V848" i="1"/>
  <c r="W864" i="1"/>
  <c r="Z855" i="1"/>
  <c r="AA855" i="1" s="1"/>
  <c r="AC855" i="1" s="1"/>
  <c r="U1100" i="1"/>
  <c r="AB1075" i="1"/>
  <c r="Z1035" i="1"/>
  <c r="AA1035" i="1" s="1"/>
  <c r="AC1035" i="1" s="1"/>
  <c r="U1021" i="1"/>
  <c r="V932" i="1"/>
  <c r="V926" i="1"/>
  <c r="T923" i="1"/>
  <c r="V891" i="1"/>
  <c r="L489" i="1"/>
  <c r="X487" i="1"/>
  <c r="U141" i="1"/>
  <c r="Z791" i="1"/>
  <c r="AA791" i="1" s="1"/>
  <c r="X256" i="1"/>
  <c r="Z590" i="1"/>
  <c r="AA590" i="1" s="1"/>
  <c r="AE590" i="1" s="1"/>
  <c r="AD590" i="1" s="1"/>
  <c r="X574" i="1"/>
  <c r="V678" i="1"/>
  <c r="W110" i="1"/>
  <c r="X467" i="1"/>
  <c r="X1173" i="1"/>
  <c r="L1136" i="1"/>
  <c r="U1128" i="1"/>
  <c r="W945" i="1"/>
  <c r="T932" i="1"/>
  <c r="T926" i="1"/>
  <c r="W740" i="1"/>
  <c r="W590" i="1"/>
  <c r="N1031" i="1"/>
  <c r="Q1031" i="1" s="1"/>
  <c r="L1031" i="1"/>
  <c r="AB355" i="1"/>
  <c r="AA355" i="1"/>
  <c r="AC355" i="1" s="1"/>
  <c r="L66" i="1"/>
  <c r="N66" i="1"/>
  <c r="Q66" i="1" s="1"/>
  <c r="U931" i="1"/>
  <c r="V925" i="1"/>
  <c r="X1076" i="1"/>
  <c r="Z186" i="1"/>
  <c r="AB186" i="1" s="1"/>
  <c r="T298" i="1"/>
  <c r="X551" i="1"/>
  <c r="T711" i="1"/>
  <c r="U467" i="1"/>
  <c r="Z848" i="1"/>
  <c r="AA848" i="1" s="1"/>
  <c r="AC848" i="1" s="1"/>
  <c r="Z314" i="1"/>
  <c r="AA314" i="1" s="1"/>
  <c r="AC314" i="1" s="1"/>
  <c r="Z380" i="1"/>
  <c r="AA380" i="1" s="1"/>
  <c r="AE380" i="1" s="1"/>
  <c r="AD380" i="1" s="1"/>
  <c r="X822" i="1"/>
  <c r="W742" i="1"/>
  <c r="Z831" i="1"/>
  <c r="AA831" i="1" s="1"/>
  <c r="AC831" i="1" s="1"/>
  <c r="T855" i="1"/>
  <c r="X341" i="1"/>
  <c r="X166" i="1"/>
  <c r="X85" i="1"/>
  <c r="Z211" i="1"/>
  <c r="AA211" i="1" s="1"/>
  <c r="AC211" i="1" s="1"/>
  <c r="V1337" i="1"/>
  <c r="U1321" i="1"/>
  <c r="Z1292" i="1"/>
  <c r="AA1292" i="1" s="1"/>
  <c r="U1239" i="1"/>
  <c r="Z1223" i="1"/>
  <c r="AB1223" i="1" s="1"/>
  <c r="V1208" i="1"/>
  <c r="X1181" i="1"/>
  <c r="X1154" i="1"/>
  <c r="N1141" i="1"/>
  <c r="Q1141" i="1" s="1"/>
  <c r="T1127" i="1"/>
  <c r="T1107" i="1"/>
  <c r="X1095" i="1"/>
  <c r="W1086" i="1"/>
  <c r="T1079" i="1"/>
  <c r="U1076" i="1"/>
  <c r="T1053" i="1"/>
  <c r="W1050" i="1"/>
  <c r="V1027" i="1"/>
  <c r="L1018" i="1"/>
  <c r="U979" i="1"/>
  <c r="U925" i="1"/>
  <c r="W891" i="1"/>
  <c r="Z771" i="1"/>
  <c r="AB771" i="1" s="1"/>
  <c r="V30" i="1"/>
  <c r="X1226" i="1"/>
  <c r="Z1186" i="1"/>
  <c r="AA1186" i="1" s="1"/>
  <c r="AC1186" i="1" s="1"/>
  <c r="Z1171" i="1"/>
  <c r="AB1171" i="1" s="1"/>
  <c r="Z1103" i="1"/>
  <c r="AA1103" i="1" s="1"/>
  <c r="AC1103" i="1" s="1"/>
  <c r="AL1103" i="1" s="1"/>
  <c r="V1095" i="1"/>
  <c r="X1068" i="1"/>
  <c r="Z935" i="1"/>
  <c r="AA935" i="1" s="1"/>
  <c r="V401" i="1"/>
  <c r="V771" i="1"/>
  <c r="T716" i="1"/>
  <c r="W551" i="1"/>
  <c r="V742" i="1"/>
  <c r="U551" i="1"/>
  <c r="N711" i="1"/>
  <c r="Q711" i="1" s="1"/>
  <c r="T742" i="1"/>
  <c r="X535" i="1"/>
  <c r="W1292" i="1"/>
  <c r="W1289" i="1"/>
  <c r="U1253" i="1"/>
  <c r="W1244" i="1"/>
  <c r="U1226" i="1"/>
  <c r="T1195" i="1"/>
  <c r="V1186" i="1"/>
  <c r="W1171" i="1"/>
  <c r="N1133" i="1"/>
  <c r="Q1133" i="1" s="1"/>
  <c r="U1103" i="1"/>
  <c r="W1068" i="1"/>
  <c r="Z972" i="1"/>
  <c r="AA972" i="1" s="1"/>
  <c r="Z641" i="1"/>
  <c r="AB641" i="1" s="1"/>
  <c r="W152" i="1"/>
  <c r="T891" i="1"/>
  <c r="Z888" i="1"/>
  <c r="AB888" i="1" s="1"/>
  <c r="T646" i="1"/>
  <c r="X641" i="1"/>
  <c r="U740" i="1"/>
  <c r="Z41" i="1"/>
  <c r="AA41" i="1" s="1"/>
  <c r="W843" i="1"/>
  <c r="U279" i="1"/>
  <c r="T590" i="1"/>
  <c r="X810" i="1"/>
  <c r="Z248" i="1"/>
  <c r="AA248" i="1" s="1"/>
  <c r="AC248" i="1" s="1"/>
  <c r="T110" i="1"/>
  <c r="Z857" i="1"/>
  <c r="AA857" i="1" s="1"/>
  <c r="AC857" i="1" s="1"/>
  <c r="W641" i="1"/>
  <c r="Z768" i="1"/>
  <c r="AA768" i="1" s="1"/>
  <c r="W810" i="1"/>
  <c r="Z856" i="1"/>
  <c r="AA856" i="1" s="1"/>
  <c r="AC856" i="1" s="1"/>
  <c r="X802" i="1"/>
  <c r="X624" i="1"/>
  <c r="X1300" i="1"/>
  <c r="L1271" i="1"/>
  <c r="Z1128" i="1"/>
  <c r="AA1128" i="1" s="1"/>
  <c r="AE1128" i="1" s="1"/>
  <c r="AD1128" i="1" s="1"/>
  <c r="X1075" i="1"/>
  <c r="V641" i="1"/>
  <c r="X836" i="1"/>
  <c r="V487" i="1"/>
  <c r="X768" i="1"/>
  <c r="W170" i="1"/>
  <c r="U810" i="1"/>
  <c r="X856" i="1"/>
  <c r="Z195" i="1"/>
  <c r="AA195" i="1" s="1"/>
  <c r="AC195" i="1" s="1"/>
  <c r="Z493" i="1"/>
  <c r="AA493" i="1" s="1"/>
  <c r="AC493" i="1" s="1"/>
  <c r="X1180" i="1"/>
  <c r="Z1116" i="1"/>
  <c r="AA1116" i="1" s="1"/>
  <c r="AC1116" i="1" s="1"/>
  <c r="W1007" i="1"/>
  <c r="W984" i="1"/>
  <c r="W802" i="1"/>
  <c r="W490" i="1"/>
  <c r="V624" i="1"/>
  <c r="L850" i="1"/>
  <c r="W575" i="1"/>
  <c r="W310" i="1"/>
  <c r="U1365" i="1"/>
  <c r="Z1358" i="1"/>
  <c r="AA1358" i="1" s="1"/>
  <c r="AC1358" i="1" s="1"/>
  <c r="AL1358" i="1" s="1"/>
  <c r="U1355" i="1"/>
  <c r="W1300" i="1"/>
  <c r="X1297" i="1"/>
  <c r="X1276" i="1"/>
  <c r="Z1273" i="1"/>
  <c r="AB1273" i="1" s="1"/>
  <c r="Z1203" i="1"/>
  <c r="AA1203" i="1" s="1"/>
  <c r="AC1203" i="1" s="1"/>
  <c r="W1185" i="1"/>
  <c r="V1128" i="1"/>
  <c r="V1116" i="1"/>
  <c r="U1102" i="1"/>
  <c r="U1075" i="1"/>
  <c r="N1061" i="1"/>
  <c r="Q1061" i="1" s="1"/>
  <c r="T1007" i="1"/>
  <c r="U984" i="1"/>
  <c r="V802" i="1"/>
  <c r="X1358" i="1"/>
  <c r="N1336" i="1"/>
  <c r="Q1336" i="1" s="1"/>
  <c r="Z1306" i="1"/>
  <c r="AA1306" i="1" s="1"/>
  <c r="Z1252" i="1"/>
  <c r="AB1252" i="1" s="1"/>
  <c r="X1203" i="1"/>
  <c r="X1187" i="1"/>
  <c r="X1087" i="1"/>
  <c r="X1063" i="1"/>
  <c r="X1038" i="1"/>
  <c r="Z1016" i="1"/>
  <c r="AA1016" i="1" s="1"/>
  <c r="AC1016" i="1" s="1"/>
  <c r="Z1003" i="1"/>
  <c r="AA1003" i="1" s="1"/>
  <c r="AC1003" i="1" s="1"/>
  <c r="X971" i="1"/>
  <c r="X964" i="1"/>
  <c r="Z892" i="1"/>
  <c r="AA892" i="1" s="1"/>
  <c r="AC892" i="1" s="1"/>
  <c r="X887" i="1"/>
  <c r="AA559" i="1"/>
  <c r="AC559" i="1" s="1"/>
  <c r="AL559" i="1" s="1"/>
  <c r="Z676" i="1"/>
  <c r="AB676" i="1" s="1"/>
  <c r="X408" i="1"/>
  <c r="Z68" i="1"/>
  <c r="AA68" i="1" s="1"/>
  <c r="AC68" i="1" s="1"/>
  <c r="T802" i="1"/>
  <c r="T433" i="1"/>
  <c r="V327" i="1"/>
  <c r="Z65" i="1"/>
  <c r="AB65" i="1" s="1"/>
  <c r="W1367" i="1"/>
  <c r="W1358" i="1"/>
  <c r="L1348" i="1"/>
  <c r="V1344" i="1"/>
  <c r="X1341" i="1"/>
  <c r="X1329" i="1"/>
  <c r="X1309" i="1"/>
  <c r="T1306" i="1"/>
  <c r="N1273" i="1"/>
  <c r="Q1273" i="1" s="1"/>
  <c r="Z1270" i="1"/>
  <c r="AA1270" i="1" s="1"/>
  <c r="AC1270" i="1" s="1"/>
  <c r="X1264" i="1"/>
  <c r="W1252" i="1"/>
  <c r="Z1239" i="1"/>
  <c r="AA1239" i="1" s="1"/>
  <c r="Z1237" i="1"/>
  <c r="AA1237" i="1" s="1"/>
  <c r="W1187" i="1"/>
  <c r="W1182" i="1"/>
  <c r="N1170" i="1"/>
  <c r="Q1170" i="1" s="1"/>
  <c r="X1118" i="1"/>
  <c r="V1087" i="1"/>
  <c r="V1063" i="1"/>
  <c r="W1038" i="1"/>
  <c r="X1016" i="1"/>
  <c r="X1003" i="1"/>
  <c r="W996" i="1"/>
  <c r="Z993" i="1"/>
  <c r="AB993" i="1" s="1"/>
  <c r="W971" i="1"/>
  <c r="W964" i="1"/>
  <c r="Z943" i="1"/>
  <c r="AA943" i="1" s="1"/>
  <c r="U892" i="1"/>
  <c r="X559" i="1"/>
  <c r="X676" i="1"/>
  <c r="V595" i="1"/>
  <c r="T371" i="1"/>
  <c r="U609" i="1"/>
  <c r="X453" i="1"/>
  <c r="X65" i="1"/>
  <c r="V1341" i="1"/>
  <c r="W1325" i="1"/>
  <c r="X1302" i="1"/>
  <c r="U1264" i="1"/>
  <c r="W1254" i="1"/>
  <c r="U1249" i="1"/>
  <c r="T1242" i="1"/>
  <c r="X1239" i="1"/>
  <c r="X1237" i="1"/>
  <c r="Z1227" i="1"/>
  <c r="AA1227" i="1" s="1"/>
  <c r="T1152" i="1"/>
  <c r="U1118" i="1"/>
  <c r="W1069" i="1"/>
  <c r="Z1060" i="1"/>
  <c r="AA1060" i="1" s="1"/>
  <c r="AC1060" i="1" s="1"/>
  <c r="T1031" i="1"/>
  <c r="U326" i="1"/>
  <c r="Z1312" i="1"/>
  <c r="AB1312" i="1" s="1"/>
  <c r="U1282" i="1"/>
  <c r="W1239" i="1"/>
  <c r="W1214" i="1"/>
  <c r="Z1175" i="1"/>
  <c r="AB1175" i="1" s="1"/>
  <c r="Z1076" i="1"/>
  <c r="AB1076" i="1" s="1"/>
  <c r="U561" i="1"/>
  <c r="V116" i="1"/>
  <c r="X178" i="1"/>
  <c r="L903" i="1"/>
  <c r="N903" i="1"/>
  <c r="Q903" i="1" s="1"/>
  <c r="AA1185" i="1"/>
  <c r="AB1185" i="1"/>
  <c r="L1351" i="1"/>
  <c r="N1351" i="1"/>
  <c r="Q1351" i="1" s="1"/>
  <c r="L1149" i="1"/>
  <c r="N1149" i="1"/>
  <c r="Q1149" i="1" s="1"/>
  <c r="L1054" i="1"/>
  <c r="N1054" i="1"/>
  <c r="Q1054" i="1" s="1"/>
  <c r="Z340" i="1"/>
  <c r="AA340" i="1" s="1"/>
  <c r="U713" i="1"/>
  <c r="U340" i="1"/>
  <c r="X371" i="1"/>
  <c r="W752" i="1"/>
  <c r="U682" i="1"/>
  <c r="Z229" i="1"/>
  <c r="AA229" i="1" s="1"/>
  <c r="AC229" i="1" s="1"/>
  <c r="U446" i="1"/>
  <c r="W711" i="1"/>
  <c r="Z609" i="1"/>
  <c r="AA609" i="1" s="1"/>
  <c r="AE609" i="1" s="1"/>
  <c r="AD609" i="1" s="1"/>
  <c r="V799" i="1"/>
  <c r="V453" i="1"/>
  <c r="T673" i="1"/>
  <c r="U314" i="1"/>
  <c r="W735" i="1"/>
  <c r="X280" i="1"/>
  <c r="X712" i="1"/>
  <c r="V278" i="1"/>
  <c r="T765" i="1"/>
  <c r="W411" i="1"/>
  <c r="T166" i="1"/>
  <c r="Z318" i="1"/>
  <c r="AA318" i="1" s="1"/>
  <c r="AC318" i="1" s="1"/>
  <c r="W308" i="1"/>
  <c r="Z1360" i="1"/>
  <c r="AA1360" i="1" s="1"/>
  <c r="AC1360" i="1" s="1"/>
  <c r="X1360" i="1"/>
  <c r="U1327" i="1"/>
  <c r="X1303" i="1"/>
  <c r="W1288" i="1"/>
  <c r="Z1288" i="1"/>
  <c r="N1255" i="1"/>
  <c r="Q1255" i="1" s="1"/>
  <c r="L1255" i="1"/>
  <c r="Z1250" i="1"/>
  <c r="AA1250" i="1" s="1"/>
  <c r="AC1250" i="1" s="1"/>
  <c r="AL1250" i="1" s="1"/>
  <c r="V1175" i="1"/>
  <c r="X1170" i="1"/>
  <c r="T1161" i="1"/>
  <c r="T1136" i="1"/>
  <c r="V1134" i="1"/>
  <c r="U1082" i="1"/>
  <c r="X1079" i="1"/>
  <c r="N1056" i="1"/>
  <c r="Q1056" i="1" s="1"/>
  <c r="T1045" i="1"/>
  <c r="V1032" i="1"/>
  <c r="W1032" i="1"/>
  <c r="W1021" i="1"/>
  <c r="W1002" i="1"/>
  <c r="L969" i="1"/>
  <c r="V939" i="1"/>
  <c r="X921" i="1"/>
  <c r="W921" i="1"/>
  <c r="Z921" i="1"/>
  <c r="AA921" i="1" s="1"/>
  <c r="AC921" i="1" s="1"/>
  <c r="W340" i="1"/>
  <c r="T340" i="1"/>
  <c r="V371" i="1"/>
  <c r="X816" i="1"/>
  <c r="T752" i="1"/>
  <c r="N557" i="1"/>
  <c r="Q557" i="1" s="1"/>
  <c r="V229" i="1"/>
  <c r="N796" i="1"/>
  <c r="Q796" i="1" s="1"/>
  <c r="V711" i="1"/>
  <c r="V735" i="1"/>
  <c r="Z191" i="1"/>
  <c r="AB191" i="1" s="1"/>
  <c r="Z822" i="1"/>
  <c r="AA822" i="1" s="1"/>
  <c r="AC822" i="1" s="1"/>
  <c r="Z424" i="1"/>
  <c r="AA424" i="1" s="1"/>
  <c r="AE424" i="1" s="1"/>
  <c r="AD424" i="1" s="1"/>
  <c r="V411" i="1"/>
  <c r="Z582" i="1"/>
  <c r="AA582" i="1" s="1"/>
  <c r="U832" i="1"/>
  <c r="V1365" i="1"/>
  <c r="Z1362" i="1"/>
  <c r="AA1362" i="1" s="1"/>
  <c r="AC1362" i="1" s="1"/>
  <c r="AL1362" i="1" s="1"/>
  <c r="Z1353" i="1"/>
  <c r="AA1353" i="1" s="1"/>
  <c r="T1345" i="1"/>
  <c r="V1345" i="1"/>
  <c r="V1342" i="1"/>
  <c r="X1342" i="1"/>
  <c r="AB1329" i="1"/>
  <c r="V1312" i="1"/>
  <c r="X1312" i="1"/>
  <c r="X1280" i="1"/>
  <c r="X1146" i="1"/>
  <c r="T1146" i="1"/>
  <c r="Z1111" i="1"/>
  <c r="AA1111" i="1" s="1"/>
  <c r="AC1111" i="1" s="1"/>
  <c r="X1111" i="1"/>
  <c r="Z1034" i="1"/>
  <c r="AA1034" i="1" s="1"/>
  <c r="AE1034" i="1" s="1"/>
  <c r="AD1034" i="1" s="1"/>
  <c r="T1019" i="1"/>
  <c r="X1019" i="1"/>
  <c r="U1277" i="1"/>
  <c r="V1277" i="1"/>
  <c r="N1002" i="1"/>
  <c r="Q1002" i="1" s="1"/>
  <c r="L1002" i="1"/>
  <c r="N398" i="1"/>
  <c r="Q398" i="1" s="1"/>
  <c r="L398" i="1"/>
  <c r="X186" i="1"/>
  <c r="Z261" i="1"/>
  <c r="AA261" i="1" s="1"/>
  <c r="U816" i="1"/>
  <c r="X68" i="1"/>
  <c r="U404" i="1"/>
  <c r="Z536" i="1"/>
  <c r="AA536" i="1" s="1"/>
  <c r="X45" i="1"/>
  <c r="N278" i="1"/>
  <c r="Q278" i="1" s="1"/>
  <c r="Z770" i="1"/>
  <c r="AA770" i="1" s="1"/>
  <c r="W870" i="1"/>
  <c r="X862" i="1"/>
  <c r="X211" i="1"/>
  <c r="T1362" i="1"/>
  <c r="Z1339" i="1"/>
  <c r="AB1339" i="1" s="1"/>
  <c r="Z1324" i="1"/>
  <c r="Z1268" i="1"/>
  <c r="AA1268" i="1" s="1"/>
  <c r="T1232" i="1"/>
  <c r="X1232" i="1"/>
  <c r="Z1232" i="1"/>
  <c r="AB1232" i="1" s="1"/>
  <c r="Z1189" i="1"/>
  <c r="AA1189" i="1" s="1"/>
  <c r="U1189" i="1"/>
  <c r="V1185" i="1"/>
  <c r="X1185" i="1"/>
  <c r="U1130" i="1"/>
  <c r="T1130" i="1"/>
  <c r="T1099" i="1"/>
  <c r="V1099" i="1"/>
  <c r="U1079" i="1"/>
  <c r="V1079" i="1"/>
  <c r="U1029" i="1"/>
  <c r="Z1029" i="1"/>
  <c r="AB1029" i="1" s="1"/>
  <c r="X1021" i="1"/>
  <c r="T1021" i="1"/>
  <c r="V979" i="1"/>
  <c r="Z979" i="1"/>
  <c r="AA979" i="1" s="1"/>
  <c r="W939" i="1"/>
  <c r="X939" i="1"/>
  <c r="W211" i="1"/>
  <c r="X1367" i="1"/>
  <c r="V1367" i="1"/>
  <c r="Z1365" i="1"/>
  <c r="AA1365" i="1" s="1"/>
  <c r="AC1365" i="1" s="1"/>
  <c r="W1365" i="1"/>
  <c r="U1350" i="1"/>
  <c r="V1339" i="1"/>
  <c r="V1331" i="1"/>
  <c r="W1324" i="1"/>
  <c r="X1305" i="1"/>
  <c r="X1268" i="1"/>
  <c r="W1234" i="1"/>
  <c r="T1226" i="1"/>
  <c r="N1206" i="1"/>
  <c r="Q1206" i="1" s="1"/>
  <c r="Z1191" i="1"/>
  <c r="AB1191" i="1" s="1"/>
  <c r="N1189" i="1"/>
  <c r="Q1189" i="1" s="1"/>
  <c r="Z1174" i="1"/>
  <c r="AA1174" i="1" s="1"/>
  <c r="AC1174" i="1" s="1"/>
  <c r="W1110" i="1"/>
  <c r="U1087" i="1"/>
  <c r="U1081" i="1"/>
  <c r="U1063" i="1"/>
  <c r="W1055" i="1"/>
  <c r="W1044" i="1"/>
  <c r="U1009" i="1"/>
  <c r="W995" i="1"/>
  <c r="T995" i="1"/>
  <c r="V995" i="1"/>
  <c r="V992" i="1"/>
  <c r="U976" i="1"/>
  <c r="W976" i="1"/>
  <c r="U971" i="1"/>
  <c r="Z936" i="1"/>
  <c r="AA936" i="1" s="1"/>
  <c r="AE936" i="1" s="1"/>
  <c r="AD936" i="1" s="1"/>
  <c r="U936" i="1"/>
  <c r="V923" i="1"/>
  <c r="W923" i="1"/>
  <c r="X923" i="1"/>
  <c r="N906" i="1"/>
  <c r="Q906" i="1" s="1"/>
  <c r="L906" i="1"/>
  <c r="V1327" i="1"/>
  <c r="W1327" i="1"/>
  <c r="V1303" i="1"/>
  <c r="U1303" i="1"/>
  <c r="W1303" i="1"/>
  <c r="T1170" i="1"/>
  <c r="V1170" i="1"/>
  <c r="W1170" i="1"/>
  <c r="W186" i="1"/>
  <c r="Z139" i="1"/>
  <c r="AB139" i="1" s="1"/>
  <c r="X583" i="1"/>
  <c r="W68" i="1"/>
  <c r="Z631" i="1"/>
  <c r="AA631" i="1" s="1"/>
  <c r="AC631" i="1" s="1"/>
  <c r="W99" i="1"/>
  <c r="X770" i="1"/>
  <c r="V870" i="1"/>
  <c r="V862" i="1"/>
  <c r="X584" i="1"/>
  <c r="X73" i="1"/>
  <c r="Z852" i="1"/>
  <c r="AA852" i="1" s="1"/>
  <c r="U186" i="1"/>
  <c r="W139" i="1"/>
  <c r="V150" i="1"/>
  <c r="T68" i="1"/>
  <c r="U252" i="1"/>
  <c r="T99" i="1"/>
  <c r="X433" i="1"/>
  <c r="N109" i="1"/>
  <c r="Q109" i="1" s="1"/>
  <c r="U66" i="1"/>
  <c r="W770" i="1"/>
  <c r="X405" i="1"/>
  <c r="T870" i="1"/>
  <c r="U862" i="1"/>
  <c r="Z102" i="1"/>
  <c r="AA102" i="1" s="1"/>
  <c r="V584" i="1"/>
  <c r="T73" i="1"/>
  <c r="Z310" i="1"/>
  <c r="AA310" i="1" s="1"/>
  <c r="V211" i="1"/>
  <c r="U1324" i="1"/>
  <c r="U1279" i="1"/>
  <c r="T1279" i="1"/>
  <c r="W1279" i="1"/>
  <c r="W1268" i="1"/>
  <c r="X1238" i="1"/>
  <c r="V1236" i="1"/>
  <c r="X1191" i="1"/>
  <c r="X1182" i="1"/>
  <c r="T1182" i="1"/>
  <c r="U1182" i="1"/>
  <c r="AB1166" i="1"/>
  <c r="V1135" i="1"/>
  <c r="Z1112" i="1"/>
  <c r="AA1112" i="1" s="1"/>
  <c r="AC1112" i="1" s="1"/>
  <c r="Z997" i="1"/>
  <c r="AA997" i="1" s="1"/>
  <c r="AC997" i="1" s="1"/>
  <c r="AL997" i="1" s="1"/>
  <c r="X984" i="1"/>
  <c r="V984" i="1"/>
  <c r="T959" i="1"/>
  <c r="Z959" i="1"/>
  <c r="AA959" i="1" s="1"/>
  <c r="V885" i="1"/>
  <c r="Z885" i="1"/>
  <c r="AA885" i="1" s="1"/>
  <c r="AC885" i="1" s="1"/>
  <c r="AL885" i="1" s="1"/>
  <c r="L736" i="1"/>
  <c r="N736" i="1"/>
  <c r="Q736" i="1" s="1"/>
  <c r="V1326" i="1"/>
  <c r="U1326" i="1"/>
  <c r="Z1321" i="1"/>
  <c r="AA1321" i="1" s="1"/>
  <c r="AC1321" i="1" s="1"/>
  <c r="W1319" i="1"/>
  <c r="V1319" i="1"/>
  <c r="Z1319" i="1"/>
  <c r="L1279" i="1"/>
  <c r="U1268" i="1"/>
  <c r="V1251" i="1"/>
  <c r="W1238" i="1"/>
  <c r="U1236" i="1"/>
  <c r="U1231" i="1"/>
  <c r="Z1220" i="1"/>
  <c r="AB1220" i="1" s="1"/>
  <c r="T1217" i="1"/>
  <c r="T1197" i="1"/>
  <c r="V1179" i="1"/>
  <c r="Z1176" i="1"/>
  <c r="T1166" i="1"/>
  <c r="U1135" i="1"/>
  <c r="U1112" i="1"/>
  <c r="V1084" i="1"/>
  <c r="W1084" i="1"/>
  <c r="X1031" i="1"/>
  <c r="W1031" i="1"/>
  <c r="V1028" i="1"/>
  <c r="Z1007" i="1"/>
  <c r="U1007" i="1"/>
  <c r="T986" i="1"/>
  <c r="Z986" i="1"/>
  <c r="N984" i="1"/>
  <c r="Q984" i="1" s="1"/>
  <c r="T978" i="1"/>
  <c r="X952" i="1"/>
  <c r="X938" i="1"/>
  <c r="N916" i="1"/>
  <c r="Q916" i="1" s="1"/>
  <c r="U1364" i="1"/>
  <c r="X1364" i="1"/>
  <c r="X1339" i="1"/>
  <c r="W1339" i="1"/>
  <c r="V1324" i="1"/>
  <c r="X1324" i="1"/>
  <c r="N1282" i="1"/>
  <c r="Q1282" i="1" s="1"/>
  <c r="L1282" i="1"/>
  <c r="V1200" i="1"/>
  <c r="U1179" i="1"/>
  <c r="T1135" i="1"/>
  <c r="U1115" i="1"/>
  <c r="T1112" i="1"/>
  <c r="L1078" i="1"/>
  <c r="V1057" i="1"/>
  <c r="U1057" i="1"/>
  <c r="L1044" i="1"/>
  <c r="N1044" i="1"/>
  <c r="Q1044" i="1" s="1"/>
  <c r="N1009" i="1"/>
  <c r="Q1009" i="1" s="1"/>
  <c r="L1009" i="1"/>
  <c r="X997" i="1"/>
  <c r="V997" i="1"/>
  <c r="W997" i="1"/>
  <c r="T994" i="1"/>
  <c r="U975" i="1"/>
  <c r="T944" i="1"/>
  <c r="V944" i="1"/>
  <c r="V922" i="1"/>
  <c r="T922" i="1"/>
  <c r="V919" i="1"/>
  <c r="T919" i="1"/>
  <c r="U919" i="1"/>
  <c r="X919" i="1"/>
  <c r="Z919" i="1"/>
  <c r="AB919" i="1" s="1"/>
  <c r="T1220" i="1"/>
  <c r="W1220" i="1"/>
  <c r="X1220" i="1"/>
  <c r="L1106" i="1"/>
  <c r="N1106" i="1"/>
  <c r="Q1106" i="1" s="1"/>
  <c r="W1028" i="1"/>
  <c r="T1028" i="1"/>
  <c r="U1000" i="1"/>
  <c r="V1000" i="1"/>
  <c r="U970" i="1"/>
  <c r="T970" i="1"/>
  <c r="Z938" i="1"/>
  <c r="AA938" i="1" s="1"/>
  <c r="AC938" i="1" s="1"/>
  <c r="T938" i="1"/>
  <c r="N927" i="1"/>
  <c r="Q927" i="1" s="1"/>
  <c r="L927" i="1"/>
  <c r="N645" i="1"/>
  <c r="Q645" i="1" s="1"/>
  <c r="L645" i="1"/>
  <c r="V666" i="1"/>
  <c r="X340" i="1"/>
  <c r="Z682" i="1"/>
  <c r="AA682" i="1" s="1"/>
  <c r="AC682" i="1" s="1"/>
  <c r="W298" i="1"/>
  <c r="T135" i="1"/>
  <c r="U802" i="1"/>
  <c r="T490" i="1"/>
  <c r="U624" i="1"/>
  <c r="T848" i="1"/>
  <c r="Z453" i="1"/>
  <c r="AA453" i="1" s="1"/>
  <c r="X673" i="1"/>
  <c r="X314" i="1"/>
  <c r="Z234" i="1"/>
  <c r="AA234" i="1" s="1"/>
  <c r="AC234" i="1" s="1"/>
  <c r="N524" i="1"/>
  <c r="Q524" i="1" s="1"/>
  <c r="Z765" i="1"/>
  <c r="AA765" i="1" s="1"/>
  <c r="L694" i="1"/>
  <c r="N593" i="1"/>
  <c r="Q593" i="1" s="1"/>
  <c r="X864" i="1"/>
  <c r="X93" i="1"/>
  <c r="T341" i="1"/>
  <c r="W166" i="1"/>
  <c r="X327" i="1"/>
  <c r="X575" i="1"/>
  <c r="X230" i="1"/>
  <c r="T1366" i="1"/>
  <c r="W1366" i="1"/>
  <c r="T1349" i="1"/>
  <c r="W1330" i="1"/>
  <c r="T1318" i="1"/>
  <c r="N1296" i="1"/>
  <c r="Q1296" i="1" s="1"/>
  <c r="L1296" i="1"/>
  <c r="X1288" i="1"/>
  <c r="T1286" i="1"/>
  <c r="AB1281" i="1"/>
  <c r="L1251" i="1"/>
  <c r="Z1213" i="1"/>
  <c r="AA1213" i="1" s="1"/>
  <c r="L1159" i="1"/>
  <c r="N1159" i="1"/>
  <c r="Q1159" i="1" s="1"/>
  <c r="U1155" i="1"/>
  <c r="Z1146" i="1"/>
  <c r="AA1146" i="1" s="1"/>
  <c r="AC1146" i="1" s="1"/>
  <c r="AL1146" i="1" s="1"/>
  <c r="X1123" i="1"/>
  <c r="V1117" i="1"/>
  <c r="X1102" i="1"/>
  <c r="V1100" i="1"/>
  <c r="X1097" i="1"/>
  <c r="W1095" i="1"/>
  <c r="U1095" i="1"/>
  <c r="W1091" i="1"/>
  <c r="V1075" i="1"/>
  <c r="W1062" i="1"/>
  <c r="T1052" i="1"/>
  <c r="U1052" i="1"/>
  <c r="X1049" i="1"/>
  <c r="U1040" i="1"/>
  <c r="V1038" i="1"/>
  <c r="U1035" i="1"/>
  <c r="Z1032" i="1"/>
  <c r="AA1032" i="1" s="1"/>
  <c r="AC1032" i="1" s="1"/>
  <c r="X1020" i="1"/>
  <c r="V1020" i="1"/>
  <c r="W1020" i="1"/>
  <c r="L994" i="1"/>
  <c r="N994" i="1"/>
  <c r="Q994" i="1" s="1"/>
  <c r="X988" i="1"/>
  <c r="V980" i="1"/>
  <c r="L970" i="1"/>
  <c r="N970" i="1"/>
  <c r="Q970" i="1" s="1"/>
  <c r="L961" i="1"/>
  <c r="V935" i="1"/>
  <c r="U935" i="1"/>
  <c r="W935" i="1"/>
  <c r="L905" i="1"/>
  <c r="T877" i="1"/>
  <c r="V877" i="1"/>
  <c r="X234" i="1"/>
  <c r="W1351" i="1"/>
  <c r="V1351" i="1"/>
  <c r="U1338" i="1"/>
  <c r="X1338" i="1"/>
  <c r="Z1327" i="1"/>
  <c r="AA1327" i="1" s="1"/>
  <c r="AC1327" i="1" s="1"/>
  <c r="V1321" i="1"/>
  <c r="W1321" i="1"/>
  <c r="X1265" i="1"/>
  <c r="T1265" i="1"/>
  <c r="U1265" i="1"/>
  <c r="T1233" i="1"/>
  <c r="W1233" i="1"/>
  <c r="U1227" i="1"/>
  <c r="V1227" i="1"/>
  <c r="W1146" i="1"/>
  <c r="U1068" i="1"/>
  <c r="V1068" i="1"/>
  <c r="W1045" i="1"/>
  <c r="N1017" i="1"/>
  <c r="Q1017" i="1" s="1"/>
  <c r="L1017" i="1"/>
  <c r="V991" i="1"/>
  <c r="Z991" i="1"/>
  <c r="AA991" i="1" s="1"/>
  <c r="X985" i="1"/>
  <c r="T985" i="1"/>
  <c r="V985" i="1"/>
  <c r="U911" i="1"/>
  <c r="T911" i="1"/>
  <c r="V911" i="1"/>
  <c r="N880" i="1"/>
  <c r="Q880" i="1" s="1"/>
  <c r="L880" i="1"/>
  <c r="T1261" i="1"/>
  <c r="U1261" i="1"/>
  <c r="V1336" i="1"/>
  <c r="W1336" i="1"/>
  <c r="W596" i="1"/>
  <c r="Z752" i="1"/>
  <c r="AB752" i="1" s="1"/>
  <c r="X825" i="1"/>
  <c r="V557" i="1"/>
  <c r="Z711" i="1"/>
  <c r="T284" i="1"/>
  <c r="W453" i="1"/>
  <c r="U673" i="1"/>
  <c r="V314" i="1"/>
  <c r="X735" i="1"/>
  <c r="Z280" i="1"/>
  <c r="AA280" i="1" s="1"/>
  <c r="Z712" i="1"/>
  <c r="AA712" i="1" s="1"/>
  <c r="AC712" i="1" s="1"/>
  <c r="X278" i="1"/>
  <c r="V765" i="1"/>
  <c r="U864" i="1"/>
  <c r="T858" i="1"/>
  <c r="V93" i="1"/>
  <c r="V575" i="1"/>
  <c r="T230" i="1"/>
  <c r="V317" i="1"/>
  <c r="X308" i="1"/>
  <c r="W1360" i="1"/>
  <c r="X1345" i="1"/>
  <c r="Z1342" i="1"/>
  <c r="AB1342" i="1" s="1"/>
  <c r="X1327" i="1"/>
  <c r="W1312" i="1"/>
  <c r="U1309" i="1"/>
  <c r="Z1303" i="1"/>
  <c r="AA1303" i="1" s="1"/>
  <c r="AC1303" i="1" s="1"/>
  <c r="U1288" i="1"/>
  <c r="N1286" i="1"/>
  <c r="Q1286" i="1" s="1"/>
  <c r="L1275" i="1"/>
  <c r="W1262" i="1"/>
  <c r="Z1262" i="1"/>
  <c r="AA1262" i="1" s="1"/>
  <c r="AC1262" i="1" s="1"/>
  <c r="T1245" i="1"/>
  <c r="X1245" i="1"/>
  <c r="L1242" i="1"/>
  <c r="W1235" i="1"/>
  <c r="L1216" i="1"/>
  <c r="T1199" i="1"/>
  <c r="W1199" i="1"/>
  <c r="Z1199" i="1"/>
  <c r="AA1199" i="1" s="1"/>
  <c r="AC1199" i="1" s="1"/>
  <c r="AL1199" i="1" s="1"/>
  <c r="X1196" i="1"/>
  <c r="W1196" i="1"/>
  <c r="W1175" i="1"/>
  <c r="Z1170" i="1"/>
  <c r="AA1170" i="1" s="1"/>
  <c r="AC1170" i="1" s="1"/>
  <c r="V1165" i="1"/>
  <c r="U1165" i="1"/>
  <c r="W1165" i="1"/>
  <c r="V1146" i="1"/>
  <c r="Z1134" i="1"/>
  <c r="AA1134" i="1" s="1"/>
  <c r="AC1134" i="1" s="1"/>
  <c r="AL1134" i="1" s="1"/>
  <c r="V1131" i="1"/>
  <c r="L1126" i="1"/>
  <c r="V1111" i="1"/>
  <c r="L1043" i="1"/>
  <c r="T1032" i="1"/>
  <c r="L1024" i="1"/>
  <c r="N1024" i="1"/>
  <c r="Q1024" i="1" s="1"/>
  <c r="Z1021" i="1"/>
  <c r="AA1021" i="1" s="1"/>
  <c r="AC1021" i="1" s="1"/>
  <c r="AL1021" i="1" s="1"/>
  <c r="V1013" i="1"/>
  <c r="T974" i="1"/>
  <c r="Z974" i="1"/>
  <c r="AA974" i="1" s="1"/>
  <c r="U951" i="1"/>
  <c r="V921" i="1"/>
  <c r="T918" i="1"/>
  <c r="V918" i="1"/>
  <c r="W918" i="1"/>
  <c r="N915" i="1"/>
  <c r="Q915" i="1" s="1"/>
  <c r="V898" i="1"/>
  <c r="T898" i="1"/>
  <c r="U898" i="1"/>
  <c r="X898" i="1"/>
  <c r="T904" i="1"/>
  <c r="N876" i="1"/>
  <c r="Q876" i="1" s="1"/>
  <c r="T597" i="1"/>
  <c r="Z474" i="1"/>
  <c r="AA474" i="1" s="1"/>
  <c r="AC474" i="1" s="1"/>
  <c r="AB432" i="1"/>
  <c r="U595" i="1"/>
  <c r="W398" i="1"/>
  <c r="L184" i="1"/>
  <c r="X170" i="1"/>
  <c r="T677" i="1"/>
  <c r="V493" i="1"/>
  <c r="W607" i="1"/>
  <c r="Z373" i="1"/>
  <c r="AA373" i="1" s="1"/>
  <c r="AC373" i="1" s="1"/>
  <c r="T472" i="1"/>
  <c r="Z928" i="1"/>
  <c r="AA928" i="1" s="1"/>
  <c r="AC928" i="1" s="1"/>
  <c r="AL928" i="1" s="1"/>
  <c r="W759" i="1"/>
  <c r="V170" i="1"/>
  <c r="V964" i="1"/>
  <c r="W962" i="1"/>
  <c r="X928" i="1"/>
  <c r="X905" i="1"/>
  <c r="W561" i="1"/>
  <c r="N373" i="1"/>
  <c r="Q373" i="1" s="1"/>
  <c r="U559" i="1"/>
  <c r="W116" i="1"/>
  <c r="V676" i="1"/>
  <c r="T836" i="1"/>
  <c r="X147" i="1"/>
  <c r="X141" i="1"/>
  <c r="W771" i="1"/>
  <c r="T791" i="1"/>
  <c r="Z256" i="1"/>
  <c r="AB256" i="1" s="1"/>
  <c r="Z177" i="1"/>
  <c r="AA177" i="1" s="1"/>
  <c r="AC177" i="1" s="1"/>
  <c r="AL177" i="1" s="1"/>
  <c r="U759" i="1"/>
  <c r="U170" i="1"/>
  <c r="W732" i="1"/>
  <c r="V399" i="1"/>
  <c r="T240" i="1"/>
  <c r="U856" i="1"/>
  <c r="U755" i="1"/>
  <c r="W574" i="1"/>
  <c r="X678" i="1"/>
  <c r="U110" i="1"/>
  <c r="Z202" i="1"/>
  <c r="AA202" i="1" s="1"/>
  <c r="AC202" i="1" s="1"/>
  <c r="U530" i="1"/>
  <c r="U420" i="1"/>
  <c r="Z761" i="1"/>
  <c r="AA761" i="1" s="1"/>
  <c r="W147" i="1"/>
  <c r="W866" i="1"/>
  <c r="U399" i="1"/>
  <c r="T856" i="1"/>
  <c r="T530" i="1"/>
  <c r="W134" i="1"/>
  <c r="V1325" i="1"/>
  <c r="L1241" i="1"/>
  <c r="V1212" i="1"/>
  <c r="U1186" i="1"/>
  <c r="T1128" i="1"/>
  <c r="T1056" i="1"/>
  <c r="W1033" i="1"/>
  <c r="L1022" i="1"/>
  <c r="T1016" i="1"/>
  <c r="X1010" i="1"/>
  <c r="U1008" i="1"/>
  <c r="T1003" i="1"/>
  <c r="U928" i="1"/>
  <c r="X907" i="1"/>
  <c r="X892" i="1"/>
  <c r="Z746" i="1"/>
  <c r="AB746" i="1" s="1"/>
  <c r="X761" i="1"/>
  <c r="Z756" i="1"/>
  <c r="AA756" i="1" s="1"/>
  <c r="AC756" i="1" s="1"/>
  <c r="U147" i="1"/>
  <c r="Z418" i="1"/>
  <c r="AA418" i="1" s="1"/>
  <c r="AC418" i="1" s="1"/>
  <c r="AL418" i="1" s="1"/>
  <c r="V866" i="1"/>
  <c r="W256" i="1"/>
  <c r="V177" i="1"/>
  <c r="V645" i="1"/>
  <c r="N276" i="1"/>
  <c r="Q276" i="1" s="1"/>
  <c r="T399" i="1"/>
  <c r="T134" i="1"/>
  <c r="W228" i="1"/>
  <c r="Z894" i="1"/>
  <c r="AB894" i="1" s="1"/>
  <c r="T387" i="1"/>
  <c r="X746" i="1"/>
  <c r="W761" i="1"/>
  <c r="X756" i="1"/>
  <c r="X418" i="1"/>
  <c r="U645" i="1"/>
  <c r="Z389" i="1"/>
  <c r="U678" i="1"/>
  <c r="L110" i="1"/>
  <c r="T202" i="1"/>
  <c r="W746" i="1"/>
  <c r="V761" i="1"/>
  <c r="W756" i="1"/>
  <c r="N147" i="1"/>
  <c r="Q147" i="1" s="1"/>
  <c r="Z479" i="1"/>
  <c r="AA479" i="1" s="1"/>
  <c r="V418" i="1"/>
  <c r="L866" i="1"/>
  <c r="V716" i="1"/>
  <c r="W389" i="1"/>
  <c r="W567" i="1"/>
  <c r="X209" i="1"/>
  <c r="N693" i="1"/>
  <c r="Q693" i="1" s="1"/>
  <c r="T228" i="1"/>
  <c r="W436" i="1"/>
  <c r="V746" i="1"/>
  <c r="U761" i="1"/>
  <c r="V756" i="1"/>
  <c r="L473" i="1"/>
  <c r="X479" i="1"/>
  <c r="U418" i="1"/>
  <c r="X307" i="1"/>
  <c r="V569" i="1"/>
  <c r="V389" i="1"/>
  <c r="Z709" i="1"/>
  <c r="AA709" i="1" s="1"/>
  <c r="AC709" i="1" s="1"/>
  <c r="Z881" i="1"/>
  <c r="Z597" i="1"/>
  <c r="AA597" i="1" s="1"/>
  <c r="W479" i="1"/>
  <c r="U569" i="1"/>
  <c r="X146" i="1"/>
  <c r="U389" i="1"/>
  <c r="AB240" i="1"/>
  <c r="T326" i="1"/>
  <c r="U567" i="1"/>
  <c r="W677" i="1"/>
  <c r="Z564" i="1"/>
  <c r="AA564" i="1" s="1"/>
  <c r="AC564" i="1" s="1"/>
  <c r="X709" i="1"/>
  <c r="W450" i="1"/>
  <c r="V881" i="1"/>
  <c r="N761" i="1"/>
  <c r="Q761" i="1" s="1"/>
  <c r="X595" i="1"/>
  <c r="U487" i="1"/>
  <c r="V479" i="1"/>
  <c r="Z144" i="1"/>
  <c r="AA144" i="1" s="1"/>
  <c r="X279" i="1"/>
  <c r="T569" i="1"/>
  <c r="Z621" i="1"/>
  <c r="AB621" i="1" s="1"/>
  <c r="V810" i="1"/>
  <c r="T389" i="1"/>
  <c r="V677" i="1"/>
  <c r="X564" i="1"/>
  <c r="T709" i="1"/>
  <c r="V450" i="1"/>
  <c r="AB607" i="1"/>
  <c r="AE1281" i="1"/>
  <c r="AD1281" i="1" s="1"/>
  <c r="AF1281" i="1" s="1"/>
  <c r="AB183" i="1"/>
  <c r="AA183" i="1"/>
  <c r="N167" i="1"/>
  <c r="Q167" i="1" s="1"/>
  <c r="L167" i="1"/>
  <c r="N446" i="1"/>
  <c r="Q446" i="1" s="1"/>
  <c r="L446" i="1"/>
  <c r="N92" i="1"/>
  <c r="Q92" i="1" s="1"/>
  <c r="L92" i="1"/>
  <c r="L539" i="1"/>
  <c r="N539" i="1"/>
  <c r="Q539" i="1" s="1"/>
  <c r="L243" i="1"/>
  <c r="N243" i="1"/>
  <c r="Q243" i="1" s="1"/>
  <c r="AA1368" i="1"/>
  <c r="AB1368" i="1"/>
  <c r="X56" i="1"/>
  <c r="Z56" i="1"/>
  <c r="V56" i="1"/>
  <c r="N797" i="1"/>
  <c r="Q797" i="1" s="1"/>
  <c r="L797" i="1"/>
  <c r="N822" i="1"/>
  <c r="Q822" i="1" s="1"/>
  <c r="L822" i="1"/>
  <c r="Z397" i="1"/>
  <c r="AB397" i="1" s="1"/>
  <c r="V397" i="1"/>
  <c r="W397" i="1"/>
  <c r="X397" i="1"/>
  <c r="N862" i="1"/>
  <c r="Q862" i="1" s="1"/>
  <c r="L862" i="1"/>
  <c r="N1335" i="1"/>
  <c r="Q1335" i="1" s="1"/>
  <c r="L1335" i="1"/>
  <c r="L1332" i="1"/>
  <c r="L1276" i="1"/>
  <c r="N1276" i="1"/>
  <c r="Q1276" i="1" s="1"/>
  <c r="T1258" i="1"/>
  <c r="V1258" i="1"/>
  <c r="X1258" i="1"/>
  <c r="U1258" i="1"/>
  <c r="Z1258" i="1"/>
  <c r="AA1258" i="1" s="1"/>
  <c r="AC1258" i="1" s="1"/>
  <c r="N1228" i="1"/>
  <c r="Q1228" i="1" s="1"/>
  <c r="L1228" i="1"/>
  <c r="U930" i="1"/>
  <c r="X930" i="1"/>
  <c r="T930" i="1"/>
  <c r="V930" i="1"/>
  <c r="W930" i="1"/>
  <c r="Z930" i="1"/>
  <c r="AA930" i="1" s="1"/>
  <c r="AC930" i="1" s="1"/>
  <c r="L729" i="1"/>
  <c r="N729" i="1"/>
  <c r="Q729" i="1" s="1"/>
  <c r="Z297" i="1"/>
  <c r="AB297" i="1" s="1"/>
  <c r="X297" i="1"/>
  <c r="X429" i="1"/>
  <c r="V423" i="1"/>
  <c r="U423" i="1"/>
  <c r="W423" i="1"/>
  <c r="N397" i="1"/>
  <c r="Q397" i="1" s="1"/>
  <c r="L397" i="1"/>
  <c r="L1130" i="1"/>
  <c r="N1130" i="1"/>
  <c r="Q1130" i="1" s="1"/>
  <c r="L1122" i="1"/>
  <c r="N1122" i="1"/>
  <c r="Q1122" i="1" s="1"/>
  <c r="V1046" i="1"/>
  <c r="T1046" i="1"/>
  <c r="U1046" i="1"/>
  <c r="W1046" i="1"/>
  <c r="Z1046" i="1"/>
  <c r="T955" i="1"/>
  <c r="Z955" i="1"/>
  <c r="AA955" i="1" s="1"/>
  <c r="U955" i="1"/>
  <c r="X955" i="1"/>
  <c r="AA387" i="1"/>
  <c r="AC387" i="1" s="1"/>
  <c r="AB387" i="1"/>
  <c r="L55" i="1"/>
  <c r="V455" i="1"/>
  <c r="V727" i="1"/>
  <c r="T514" i="1"/>
  <c r="U514" i="1"/>
  <c r="W514" i="1"/>
  <c r="L404" i="1"/>
  <c r="Z799" i="1"/>
  <c r="AA799" i="1" s="1"/>
  <c r="W799" i="1"/>
  <c r="U799" i="1"/>
  <c r="N584" i="1"/>
  <c r="Q584" i="1" s="1"/>
  <c r="V1158" i="1"/>
  <c r="W1158" i="1"/>
  <c r="T1158" i="1"/>
  <c r="U1158" i="1"/>
  <c r="X1158" i="1"/>
  <c r="Z1158" i="1"/>
  <c r="AA1158" i="1" s="1"/>
  <c r="L1080" i="1"/>
  <c r="N1080" i="1"/>
  <c r="Q1080" i="1" s="1"/>
  <c r="V1022" i="1"/>
  <c r="U1022" i="1"/>
  <c r="W1022" i="1"/>
  <c r="T1022" i="1"/>
  <c r="X1022" i="1"/>
  <c r="Z1022" i="1"/>
  <c r="X226" i="1"/>
  <c r="Z226" i="1"/>
  <c r="AA226" i="1" s="1"/>
  <c r="AC226" i="1" s="1"/>
  <c r="V226" i="1"/>
  <c r="T274" i="1"/>
  <c r="Z274" i="1"/>
  <c r="AA274" i="1" s="1"/>
  <c r="V825" i="1"/>
  <c r="W825" i="1"/>
  <c r="T825" i="1"/>
  <c r="V243" i="1"/>
  <c r="T243" i="1"/>
  <c r="U706" i="1"/>
  <c r="Z706" i="1"/>
  <c r="AA706" i="1" s="1"/>
  <c r="T706" i="1"/>
  <c r="Z664" i="1"/>
  <c r="AA664" i="1" s="1"/>
  <c r="AC664" i="1" s="1"/>
  <c r="U689" i="1"/>
  <c r="V689" i="1"/>
  <c r="U429" i="1"/>
  <c r="Z429" i="1"/>
  <c r="U394" i="1"/>
  <c r="T394" i="1"/>
  <c r="V1357" i="1"/>
  <c r="U1357" i="1"/>
  <c r="N1311" i="1"/>
  <c r="Q1311" i="1" s="1"/>
  <c r="L1311" i="1"/>
  <c r="N1233" i="1"/>
  <c r="Q1233" i="1" s="1"/>
  <c r="L1233" i="1"/>
  <c r="L1231" i="1"/>
  <c r="N1231" i="1"/>
  <c r="Q1231" i="1" s="1"/>
  <c r="U1098" i="1"/>
  <c r="T1098" i="1"/>
  <c r="W1098" i="1"/>
  <c r="X1098" i="1"/>
  <c r="AE995" i="1"/>
  <c r="AD995" i="1" s="1"/>
  <c r="AL995" i="1"/>
  <c r="T713" i="1"/>
  <c r="Z713" i="1"/>
  <c r="Z371" i="1"/>
  <c r="AA371" i="1" s="1"/>
  <c r="AC371" i="1" s="1"/>
  <c r="W371" i="1"/>
  <c r="X752" i="1"/>
  <c r="V752" i="1"/>
  <c r="AA284" i="1"/>
  <c r="AC284" i="1" s="1"/>
  <c r="AB284" i="1"/>
  <c r="Z733" i="1"/>
  <c r="U733" i="1"/>
  <c r="L1357" i="1"/>
  <c r="N1357" i="1"/>
  <c r="Q1357" i="1" s="1"/>
  <c r="N1338" i="1"/>
  <c r="Q1338" i="1" s="1"/>
  <c r="L1338" i="1"/>
  <c r="AA1331" i="1"/>
  <c r="AB1331" i="1"/>
  <c r="Z1164" i="1"/>
  <c r="AB1164" i="1" s="1"/>
  <c r="W1164" i="1"/>
  <c r="T1164" i="1"/>
  <c r="X1164" i="1"/>
  <c r="N1161" i="1"/>
  <c r="Q1161" i="1" s="1"/>
  <c r="L1161" i="1"/>
  <c r="N1152" i="1"/>
  <c r="Q1152" i="1" s="1"/>
  <c r="L1152" i="1"/>
  <c r="L1135" i="1"/>
  <c r="N1135" i="1"/>
  <c r="Q1135" i="1" s="1"/>
  <c r="X1089" i="1"/>
  <c r="W1089" i="1"/>
  <c r="T671" i="1"/>
  <c r="W671" i="1"/>
  <c r="Z671" i="1"/>
  <c r="AA502" i="1"/>
  <c r="AB502" i="1"/>
  <c r="X852" i="1"/>
  <c r="Z859" i="1"/>
  <c r="AA859" i="1" s="1"/>
  <c r="AC859" i="1" s="1"/>
  <c r="L371" i="1"/>
  <c r="Z495" i="1"/>
  <c r="AA495" i="1" s="1"/>
  <c r="N825" i="1"/>
  <c r="Q825" i="1" s="1"/>
  <c r="T583" i="1"/>
  <c r="Z583" i="1"/>
  <c r="AA583" i="1" s="1"/>
  <c r="V583" i="1"/>
  <c r="X252" i="1"/>
  <c r="T396" i="1"/>
  <c r="Z396" i="1"/>
  <c r="AA396" i="1" s="1"/>
  <c r="AC396" i="1" s="1"/>
  <c r="N433" i="1"/>
  <c r="Q433" i="1" s="1"/>
  <c r="T609" i="1"/>
  <c r="W609" i="1"/>
  <c r="X609" i="1"/>
  <c r="W284" i="1"/>
  <c r="Z826" i="1"/>
  <c r="AA826" i="1" s="1"/>
  <c r="AC826" i="1" s="1"/>
  <c r="X295" i="1"/>
  <c r="W416" i="1"/>
  <c r="L858" i="1"/>
  <c r="N858" i="1"/>
  <c r="Q858" i="1" s="1"/>
  <c r="L1365" i="1"/>
  <c r="N1365" i="1"/>
  <c r="Q1365" i="1" s="1"/>
  <c r="L1334" i="1"/>
  <c r="N1334" i="1"/>
  <c r="Q1334" i="1" s="1"/>
  <c r="L1331" i="1"/>
  <c r="N1331" i="1"/>
  <c r="Q1331" i="1" s="1"/>
  <c r="N1323" i="1"/>
  <c r="Q1323" i="1" s="1"/>
  <c r="L1323" i="1"/>
  <c r="N1252" i="1"/>
  <c r="Q1252" i="1" s="1"/>
  <c r="L1252" i="1"/>
  <c r="T1215" i="1"/>
  <c r="U1215" i="1"/>
  <c r="Z1215" i="1"/>
  <c r="AA1215" i="1" s="1"/>
  <c r="V1215" i="1"/>
  <c r="W1215" i="1"/>
  <c r="X1215" i="1"/>
  <c r="N1164" i="1"/>
  <c r="Q1164" i="1" s="1"/>
  <c r="L1164" i="1"/>
  <c r="T1104" i="1"/>
  <c r="Z1104" i="1"/>
  <c r="AA1104" i="1" s="1"/>
  <c r="AC1104" i="1" s="1"/>
  <c r="Z1043" i="1"/>
  <c r="AA1043" i="1" s="1"/>
  <c r="AC1043" i="1" s="1"/>
  <c r="T1043" i="1"/>
  <c r="X1043" i="1"/>
  <c r="U1043" i="1"/>
  <c r="V1043" i="1"/>
  <c r="W1043" i="1"/>
  <c r="X859" i="1"/>
  <c r="Z357" i="1"/>
  <c r="Z150" i="1"/>
  <c r="AA150" i="1" s="1"/>
  <c r="AC150" i="1" s="1"/>
  <c r="W557" i="1"/>
  <c r="L68" i="1"/>
  <c r="T183" i="1"/>
  <c r="W183" i="1"/>
  <c r="W796" i="1"/>
  <c r="T539" i="1"/>
  <c r="W539" i="1"/>
  <c r="AB464" i="1"/>
  <c r="N741" i="1"/>
  <c r="Q741" i="1" s="1"/>
  <c r="L733" i="1"/>
  <c r="N733" i="1"/>
  <c r="Q733" i="1" s="1"/>
  <c r="Z562" i="1"/>
  <c r="T849" i="1"/>
  <c r="U849" i="1"/>
  <c r="L1310" i="1"/>
  <c r="N1310" i="1"/>
  <c r="Q1310" i="1" s="1"/>
  <c r="U1267" i="1"/>
  <c r="W1267" i="1"/>
  <c r="N1237" i="1"/>
  <c r="Q1237" i="1" s="1"/>
  <c r="L1237" i="1"/>
  <c r="N1202" i="1"/>
  <c r="Q1202" i="1" s="1"/>
  <c r="L1178" i="1"/>
  <c r="N1178" i="1"/>
  <c r="Q1178" i="1" s="1"/>
  <c r="V967" i="1"/>
  <c r="Z967" i="1"/>
  <c r="AA967" i="1" s="1"/>
  <c r="AC967" i="1" s="1"/>
  <c r="T967" i="1"/>
  <c r="U967" i="1"/>
  <c r="L936" i="1"/>
  <c r="N936" i="1"/>
  <c r="Q936" i="1" s="1"/>
  <c r="T495" i="1"/>
  <c r="U495" i="1"/>
  <c r="V38" i="1"/>
  <c r="Z38" i="1"/>
  <c r="AA38" i="1" s="1"/>
  <c r="U796" i="1"/>
  <c r="N199" i="1"/>
  <c r="Q199" i="1" s="1"/>
  <c r="L199" i="1"/>
  <c r="T416" i="1"/>
  <c r="U416" i="1"/>
  <c r="Z416" i="1"/>
  <c r="L849" i="1"/>
  <c r="N849" i="1"/>
  <c r="Q849" i="1" s="1"/>
  <c r="U1368" i="1"/>
  <c r="T1368" i="1"/>
  <c r="W1368" i="1"/>
  <c r="X1368" i="1"/>
  <c r="N1267" i="1"/>
  <c r="Q1267" i="1" s="1"/>
  <c r="L1267" i="1"/>
  <c r="T1256" i="1"/>
  <c r="X1256" i="1"/>
  <c r="Z1256" i="1"/>
  <c r="U1256" i="1"/>
  <c r="V1256" i="1"/>
  <c r="W1256" i="1"/>
  <c r="W1225" i="1"/>
  <c r="X1225" i="1"/>
  <c r="W1207" i="1"/>
  <c r="U1207" i="1"/>
  <c r="V1207" i="1"/>
  <c r="T1207" i="1"/>
  <c r="X1207" i="1"/>
  <c r="N1185" i="1"/>
  <c r="Q1185" i="1" s="1"/>
  <c r="L1185" i="1"/>
  <c r="AB1040" i="1"/>
  <c r="AA1040" i="1"/>
  <c r="L1026" i="1"/>
  <c r="N1026" i="1"/>
  <c r="Q1026" i="1" s="1"/>
  <c r="N357" i="1"/>
  <c r="Q357" i="1" s="1"/>
  <c r="L357" i="1"/>
  <c r="V344" i="1"/>
  <c r="T344" i="1"/>
  <c r="U344" i="1"/>
  <c r="V252" i="1"/>
  <c r="T252" i="1"/>
  <c r="Z252" i="1"/>
  <c r="AA252" i="1" s="1"/>
  <c r="V284" i="1"/>
  <c r="X284" i="1"/>
  <c r="AB207" i="1"/>
  <c r="L325" i="1"/>
  <c r="N325" i="1"/>
  <c r="Q325" i="1" s="1"/>
  <c r="Z193" i="1"/>
  <c r="X464" i="1"/>
  <c r="T562" i="1"/>
  <c r="U562" i="1"/>
  <c r="V562" i="1"/>
  <c r="W562" i="1"/>
  <c r="U95" i="1"/>
  <c r="T95" i="1"/>
  <c r="X95" i="1"/>
  <c r="W1333" i="1"/>
  <c r="Z1333" i="1"/>
  <c r="AB1333" i="1" s="1"/>
  <c r="T1333" i="1"/>
  <c r="U1333" i="1"/>
  <c r="V1333" i="1"/>
  <c r="N1326" i="1"/>
  <c r="Q1326" i="1" s="1"/>
  <c r="L1326" i="1"/>
  <c r="L1322" i="1"/>
  <c r="N1322" i="1"/>
  <c r="Q1322" i="1" s="1"/>
  <c r="N1210" i="1"/>
  <c r="Q1210" i="1" s="1"/>
  <c r="L1210" i="1"/>
  <c r="L1107" i="1"/>
  <c r="N1107" i="1"/>
  <c r="Q1107" i="1" s="1"/>
  <c r="L1051" i="1"/>
  <c r="N1051" i="1"/>
  <c r="Q1051" i="1" s="1"/>
  <c r="U92" i="1"/>
  <c r="V92" i="1"/>
  <c r="V522" i="1"/>
  <c r="X522" i="1"/>
  <c r="U859" i="1"/>
  <c r="V859" i="1"/>
  <c r="T222" i="1"/>
  <c r="Z222" i="1"/>
  <c r="AA222" i="1" s="1"/>
  <c r="AC222" i="1" s="1"/>
  <c r="W226" i="1"/>
  <c r="T557" i="1"/>
  <c r="X557" i="1"/>
  <c r="Z557" i="1"/>
  <c r="AA557" i="1" s="1"/>
  <c r="AC557" i="1" s="1"/>
  <c r="CG557" i="1" s="1"/>
  <c r="W56" i="1"/>
  <c r="Z796" i="1"/>
  <c r="X796" i="1"/>
  <c r="V796" i="1"/>
  <c r="Z579" i="1"/>
  <c r="T167" i="1"/>
  <c r="W167" i="1"/>
  <c r="N562" i="1"/>
  <c r="Q562" i="1" s="1"/>
  <c r="L562" i="1"/>
  <c r="V801" i="1"/>
  <c r="W801" i="1"/>
  <c r="V1348" i="1"/>
  <c r="Z1348" i="1"/>
  <c r="T1348" i="1"/>
  <c r="U1348" i="1"/>
  <c r="W1348" i="1"/>
  <c r="N1302" i="1"/>
  <c r="Q1302" i="1" s="1"/>
  <c r="L1302" i="1"/>
  <c r="V1294" i="1"/>
  <c r="T1294" i="1"/>
  <c r="U1294" i="1"/>
  <c r="W1294" i="1"/>
  <c r="X1294" i="1"/>
  <c r="Z1294" i="1"/>
  <c r="AA1294" i="1" s="1"/>
  <c r="W1271" i="1"/>
  <c r="Z1271" i="1"/>
  <c r="AA1271" i="1" s="1"/>
  <c r="AC1271" i="1" s="1"/>
  <c r="U1188" i="1"/>
  <c r="T1188" i="1"/>
  <c r="W1188" i="1"/>
  <c r="X1188" i="1"/>
  <c r="Z1188" i="1"/>
  <c r="AA1188" i="1" s="1"/>
  <c r="AC1188" i="1" s="1"/>
  <c r="N1172" i="1"/>
  <c r="Q1172" i="1" s="1"/>
  <c r="L1172" i="1"/>
  <c r="X168" i="1"/>
  <c r="T139" i="1"/>
  <c r="U139" i="1"/>
  <c r="U226" i="1"/>
  <c r="X92" i="1"/>
  <c r="L365" i="1"/>
  <c r="V446" i="1"/>
  <c r="Z446" i="1"/>
  <c r="AA446" i="1" s="1"/>
  <c r="AC446" i="1" s="1"/>
  <c r="U56" i="1"/>
  <c r="L624" i="1"/>
  <c r="N624" i="1"/>
  <c r="Q624" i="1" s="1"/>
  <c r="V113" i="1"/>
  <c r="U113" i="1"/>
  <c r="X193" i="1"/>
  <c r="N855" i="1"/>
  <c r="Q855" i="1" s="1"/>
  <c r="L855" i="1"/>
  <c r="U679" i="1"/>
  <c r="T679" i="1"/>
  <c r="V679" i="1"/>
  <c r="W679" i="1"/>
  <c r="N1361" i="1"/>
  <c r="Q1361" i="1" s="1"/>
  <c r="L1361" i="1"/>
  <c r="L1330" i="1"/>
  <c r="N1330" i="1"/>
  <c r="Q1330" i="1" s="1"/>
  <c r="V1314" i="1"/>
  <c r="U1314" i="1"/>
  <c r="X1314" i="1"/>
  <c r="N1246" i="1"/>
  <c r="Q1246" i="1" s="1"/>
  <c r="L1246" i="1"/>
  <c r="L1220" i="1"/>
  <c r="N1220" i="1"/>
  <c r="Q1220" i="1" s="1"/>
  <c r="W1162" i="1"/>
  <c r="Z1162" i="1"/>
  <c r="AA1162" i="1" s="1"/>
  <c r="AC1162" i="1" s="1"/>
  <c r="T1162" i="1"/>
  <c r="U1162" i="1"/>
  <c r="V1162" i="1"/>
  <c r="U1109" i="1"/>
  <c r="T1109" i="1"/>
  <c r="V1109" i="1"/>
  <c r="W1109" i="1"/>
  <c r="X1109" i="1"/>
  <c r="Z1094" i="1"/>
  <c r="AB1094" i="1" s="1"/>
  <c r="T1094" i="1"/>
  <c r="X1094" i="1"/>
  <c r="N1081" i="1"/>
  <c r="Q1081" i="1" s="1"/>
  <c r="L1081" i="1"/>
  <c r="T963" i="1"/>
  <c r="U963" i="1"/>
  <c r="N35" i="1"/>
  <c r="Q35" i="1" s="1"/>
  <c r="L35" i="1"/>
  <c r="N261" i="1"/>
  <c r="Q261" i="1" s="1"/>
  <c r="U168" i="1"/>
  <c r="T226" i="1"/>
  <c r="W92" i="1"/>
  <c r="T631" i="1"/>
  <c r="V631" i="1"/>
  <c r="X631" i="1"/>
  <c r="T56" i="1"/>
  <c r="L113" i="1"/>
  <c r="X404" i="1"/>
  <c r="X799" i="1"/>
  <c r="L377" i="1"/>
  <c r="Z797" i="1"/>
  <c r="AB45" i="1"/>
  <c r="AA45" i="1"/>
  <c r="AC45" i="1" s="1"/>
  <c r="V738" i="1"/>
  <c r="Z738" i="1"/>
  <c r="AB738" i="1" s="1"/>
  <c r="L742" i="1"/>
  <c r="T694" i="1"/>
  <c r="X694" i="1"/>
  <c r="T397" i="1"/>
  <c r="Z654" i="1"/>
  <c r="AB654" i="1" s="1"/>
  <c r="T654" i="1"/>
  <c r="V654" i="1"/>
  <c r="N1337" i="1"/>
  <c r="Q1337" i="1" s="1"/>
  <c r="T1335" i="1"/>
  <c r="U1335" i="1"/>
  <c r="V1335" i="1"/>
  <c r="X1335" i="1"/>
  <c r="U1301" i="1"/>
  <c r="T1301" i="1"/>
  <c r="V1301" i="1"/>
  <c r="W1301" i="1"/>
  <c r="Z1228" i="1"/>
  <c r="U1228" i="1"/>
  <c r="V1228" i="1"/>
  <c r="AL1138" i="1"/>
  <c r="AE1138" i="1"/>
  <c r="AD1138" i="1" s="1"/>
  <c r="N1094" i="1"/>
  <c r="Q1094" i="1" s="1"/>
  <c r="L1094" i="1"/>
  <c r="L1068" i="1"/>
  <c r="N1068" i="1"/>
  <c r="Q1068" i="1" s="1"/>
  <c r="N1042" i="1"/>
  <c r="Q1042" i="1" s="1"/>
  <c r="L1042" i="1"/>
  <c r="Z467" i="1"/>
  <c r="Z871" i="1"/>
  <c r="T864" i="1"/>
  <c r="X855" i="1"/>
  <c r="T318" i="1"/>
  <c r="X312" i="1"/>
  <c r="W470" i="1"/>
  <c r="X1365" i="1"/>
  <c r="T1364" i="1"/>
  <c r="U1353" i="1"/>
  <c r="U1351" i="1"/>
  <c r="U1344" i="1"/>
  <c r="T1342" i="1"/>
  <c r="V1338" i="1"/>
  <c r="U1336" i="1"/>
  <c r="T1311" i="1"/>
  <c r="V1311" i="1"/>
  <c r="X1299" i="1"/>
  <c r="W1297" i="1"/>
  <c r="Z1295" i="1"/>
  <c r="V1290" i="1"/>
  <c r="W1290" i="1"/>
  <c r="V1287" i="1"/>
  <c r="W1280" i="1"/>
  <c r="W1278" i="1"/>
  <c r="T1246" i="1"/>
  <c r="U1246" i="1"/>
  <c r="V1244" i="1"/>
  <c r="V1234" i="1"/>
  <c r="X1211" i="1"/>
  <c r="Z1211" i="1"/>
  <c r="AA1211" i="1" s="1"/>
  <c r="AC1211" i="1" s="1"/>
  <c r="W1198" i="1"/>
  <c r="X1194" i="1"/>
  <c r="Z1182" i="1"/>
  <c r="AB1182" i="1" s="1"/>
  <c r="N1179" i="1"/>
  <c r="Q1179" i="1" s="1"/>
  <c r="V1174" i="1"/>
  <c r="W1173" i="1"/>
  <c r="W1166" i="1"/>
  <c r="V1166" i="1"/>
  <c r="X1166" i="1"/>
  <c r="W1149" i="1"/>
  <c r="W1147" i="1"/>
  <c r="X1141" i="1"/>
  <c r="T1134" i="1"/>
  <c r="T1126" i="1"/>
  <c r="X1126" i="1"/>
  <c r="V1123" i="1"/>
  <c r="W1119" i="1"/>
  <c r="V1119" i="1"/>
  <c r="X1119" i="1"/>
  <c r="U1091" i="1"/>
  <c r="U1085" i="1"/>
  <c r="W1085" i="1"/>
  <c r="X1085" i="1"/>
  <c r="W1083" i="1"/>
  <c r="Z1080" i="1"/>
  <c r="AA1080" i="1" s="1"/>
  <c r="T1080" i="1"/>
  <c r="V1080" i="1"/>
  <c r="V1078" i="1"/>
  <c r="U1067" i="1"/>
  <c r="V1067" i="1"/>
  <c r="W1067" i="1"/>
  <c r="U1058" i="1"/>
  <c r="X1054" i="1"/>
  <c r="AA1052" i="1"/>
  <c r="AC1052" i="1" s="1"/>
  <c r="AL1052" i="1" s="1"/>
  <c r="V1044" i="1"/>
  <c r="V1033" i="1"/>
  <c r="T1029" i="1"/>
  <c r="Z1025" i="1"/>
  <c r="Z1020" i="1"/>
  <c r="W1009" i="1"/>
  <c r="U996" i="1"/>
  <c r="X990" i="1"/>
  <c r="V988" i="1"/>
  <c r="Z978" i="1"/>
  <c r="AA978" i="1" s="1"/>
  <c r="AC978" i="1" s="1"/>
  <c r="X978" i="1"/>
  <c r="V978" i="1"/>
  <c r="T976" i="1"/>
  <c r="X976" i="1"/>
  <c r="V972" i="1"/>
  <c r="L967" i="1"/>
  <c r="N967" i="1"/>
  <c r="Q967" i="1" s="1"/>
  <c r="N963" i="1"/>
  <c r="Q963" i="1" s="1"/>
  <c r="X959" i="1"/>
  <c r="X957" i="1"/>
  <c r="W957" i="1"/>
  <c r="T952" i="1"/>
  <c r="Z952" i="1"/>
  <c r="AA952" i="1" s="1"/>
  <c r="AC952" i="1" s="1"/>
  <c r="AL952" i="1" s="1"/>
  <c r="W952" i="1"/>
  <c r="V945" i="1"/>
  <c r="W943" i="1"/>
  <c r="V933" i="1"/>
  <c r="U933" i="1"/>
  <c r="U924" i="1"/>
  <c r="Z924" i="1"/>
  <c r="AA924" i="1" s="1"/>
  <c r="AC924" i="1" s="1"/>
  <c r="V924" i="1"/>
  <c r="X916" i="1"/>
  <c r="X893" i="1"/>
  <c r="W893" i="1"/>
  <c r="Z893" i="1"/>
  <c r="T893" i="1"/>
  <c r="U893" i="1"/>
  <c r="X889" i="1"/>
  <c r="Z889" i="1"/>
  <c r="AA889" i="1" s="1"/>
  <c r="AC889" i="1" s="1"/>
  <c r="V889" i="1"/>
  <c r="AE469" i="1"/>
  <c r="AD469" i="1" s="1"/>
  <c r="AF469" i="1" s="1"/>
  <c r="AL469" i="1"/>
  <c r="V593" i="1"/>
  <c r="X871" i="1"/>
  <c r="V855" i="1"/>
  <c r="Z93" i="1"/>
  <c r="X669" i="1"/>
  <c r="AB1366" i="1"/>
  <c r="W1355" i="1"/>
  <c r="T1351" i="1"/>
  <c r="Z1345" i="1"/>
  <c r="T1336" i="1"/>
  <c r="V1330" i="1"/>
  <c r="T1330" i="1"/>
  <c r="V1309" i="1"/>
  <c r="Z1309" i="1"/>
  <c r="AA1309" i="1" s="1"/>
  <c r="AC1309" i="1" s="1"/>
  <c r="AL1309" i="1" s="1"/>
  <c r="U1297" i="1"/>
  <c r="V1295" i="1"/>
  <c r="V1280" i="1"/>
  <c r="V1278" i="1"/>
  <c r="T1273" i="1"/>
  <c r="V1273" i="1"/>
  <c r="X1273" i="1"/>
  <c r="W1264" i="1"/>
  <c r="Z1264" i="1"/>
  <c r="L1262" i="1"/>
  <c r="N1262" i="1"/>
  <c r="Q1262" i="1" s="1"/>
  <c r="U1252" i="1"/>
  <c r="V1252" i="1"/>
  <c r="X1248" i="1"/>
  <c r="X1230" i="1"/>
  <c r="W1221" i="1"/>
  <c r="Z1216" i="1"/>
  <c r="AB1216" i="1" s="1"/>
  <c r="V1198" i="1"/>
  <c r="U1173" i="1"/>
  <c r="Z1159" i="1"/>
  <c r="AA1159" i="1" s="1"/>
  <c r="AC1159" i="1" s="1"/>
  <c r="L1155" i="1"/>
  <c r="V1153" i="1"/>
  <c r="T1153" i="1"/>
  <c r="U1153" i="1"/>
  <c r="L1143" i="1"/>
  <c r="T1124" i="1"/>
  <c r="X1124" i="1"/>
  <c r="Z1124" i="1"/>
  <c r="AB1124" i="1" s="1"/>
  <c r="U1123" i="1"/>
  <c r="V1115" i="1"/>
  <c r="W1115" i="1"/>
  <c r="X1106" i="1"/>
  <c r="W1064" i="1"/>
  <c r="T1064" i="1"/>
  <c r="Z1064" i="1"/>
  <c r="AA1064" i="1" s="1"/>
  <c r="AC1064" i="1" s="1"/>
  <c r="T1062" i="1"/>
  <c r="X1062" i="1"/>
  <c r="T1054" i="1"/>
  <c r="X1050" i="1"/>
  <c r="T1041" i="1"/>
  <c r="Z1019" i="1"/>
  <c r="V1019" i="1"/>
  <c r="L1013" i="1"/>
  <c r="X1008" i="1"/>
  <c r="V1008" i="1"/>
  <c r="W1006" i="1"/>
  <c r="Z1002" i="1"/>
  <c r="AA1002" i="1" s="1"/>
  <c r="AC1002" i="1" s="1"/>
  <c r="T1002" i="1"/>
  <c r="U1002" i="1"/>
  <c r="T1000" i="1"/>
  <c r="W1000" i="1"/>
  <c r="X1000" i="1"/>
  <c r="L995" i="1"/>
  <c r="N995" i="1"/>
  <c r="Q995" i="1" s="1"/>
  <c r="V990" i="1"/>
  <c r="N982" i="1"/>
  <c r="Q982" i="1" s="1"/>
  <c r="T969" i="1"/>
  <c r="Z969" i="1"/>
  <c r="U959" i="1"/>
  <c r="Z940" i="1"/>
  <c r="AA940" i="1" s="1"/>
  <c r="U927" i="1"/>
  <c r="W916" i="1"/>
  <c r="V908" i="1"/>
  <c r="U908" i="1"/>
  <c r="W634" i="1"/>
  <c r="U634" i="1"/>
  <c r="W31" i="1"/>
  <c r="V31" i="1"/>
  <c r="Z31" i="1"/>
  <c r="AA31" i="1" s="1"/>
  <c r="L170" i="1"/>
  <c r="N170" i="1"/>
  <c r="Q170" i="1" s="1"/>
  <c r="Z405" i="1"/>
  <c r="W871" i="1"/>
  <c r="U855" i="1"/>
  <c r="Z850" i="1"/>
  <c r="Z308" i="1"/>
  <c r="V1355" i="1"/>
  <c r="T1299" i="1"/>
  <c r="V1299" i="1"/>
  <c r="W1287" i="1"/>
  <c r="X1287" i="1"/>
  <c r="U1257" i="1"/>
  <c r="Z1234" i="1"/>
  <c r="T1234" i="1"/>
  <c r="X1234" i="1"/>
  <c r="X1206" i="1"/>
  <c r="N1194" i="1"/>
  <c r="Q1194" i="1" s="1"/>
  <c r="N1177" i="1"/>
  <c r="Q1177" i="1" s="1"/>
  <c r="W1174" i="1"/>
  <c r="T1174" i="1"/>
  <c r="N1153" i="1"/>
  <c r="Q1153" i="1" s="1"/>
  <c r="V1149" i="1"/>
  <c r="T1149" i="1"/>
  <c r="X1147" i="1"/>
  <c r="Z1147" i="1"/>
  <c r="AA1147" i="1" s="1"/>
  <c r="V1141" i="1"/>
  <c r="U1141" i="1"/>
  <c r="W1141" i="1"/>
  <c r="L1124" i="1"/>
  <c r="T1123" i="1"/>
  <c r="U1121" i="1"/>
  <c r="V1121" i="1"/>
  <c r="W1121" i="1"/>
  <c r="W1108" i="1"/>
  <c r="V1108" i="1"/>
  <c r="T1106" i="1"/>
  <c r="X1101" i="1"/>
  <c r="W1101" i="1"/>
  <c r="V1091" i="1"/>
  <c r="Z1091" i="1"/>
  <c r="AA1091" i="1" s="1"/>
  <c r="U1083" i="1"/>
  <c r="Z1083" i="1"/>
  <c r="AA1083" i="1" s="1"/>
  <c r="AC1083" i="1" s="1"/>
  <c r="N1062" i="1"/>
  <c r="Q1062" i="1" s="1"/>
  <c r="V1058" i="1"/>
  <c r="Z1058" i="1"/>
  <c r="X1044" i="1"/>
  <c r="U1044" i="1"/>
  <c r="W1039" i="1"/>
  <c r="U1039" i="1"/>
  <c r="V1039" i="1"/>
  <c r="X1037" i="1"/>
  <c r="X1033" i="1"/>
  <c r="U1033" i="1"/>
  <c r="N1032" i="1"/>
  <c r="Q1032" i="1" s="1"/>
  <c r="T1025" i="1"/>
  <c r="V1025" i="1"/>
  <c r="X1025" i="1"/>
  <c r="AA1017" i="1"/>
  <c r="AC1017" i="1" s="1"/>
  <c r="N1011" i="1"/>
  <c r="Q1011" i="1" s="1"/>
  <c r="X996" i="1"/>
  <c r="Z996" i="1"/>
  <c r="V996" i="1"/>
  <c r="T988" i="1"/>
  <c r="Z988" i="1"/>
  <c r="AB988" i="1" s="1"/>
  <c r="W988" i="1"/>
  <c r="X972" i="1"/>
  <c r="W972" i="1"/>
  <c r="U972" i="1"/>
  <c r="N971" i="1"/>
  <c r="Q971" i="1" s="1"/>
  <c r="V943" i="1"/>
  <c r="X943" i="1"/>
  <c r="U943" i="1"/>
  <c r="N935" i="1"/>
  <c r="Q935" i="1" s="1"/>
  <c r="L913" i="1"/>
  <c r="Z904" i="1"/>
  <c r="AA904" i="1" s="1"/>
  <c r="AC904" i="1" s="1"/>
  <c r="U904" i="1"/>
  <c r="V904" i="1"/>
  <c r="X904" i="1"/>
  <c r="U387" i="1"/>
  <c r="V387" i="1"/>
  <c r="W387" i="1"/>
  <c r="X387" i="1"/>
  <c r="V1297" i="1"/>
  <c r="Z1297" i="1"/>
  <c r="AA1297" i="1" s="1"/>
  <c r="U1280" i="1"/>
  <c r="Z1280" i="1"/>
  <c r="AA1280" i="1" s="1"/>
  <c r="AC1280" i="1" s="1"/>
  <c r="N1264" i="1"/>
  <c r="Q1264" i="1" s="1"/>
  <c r="L1264" i="1"/>
  <c r="T1241" i="1"/>
  <c r="V1241" i="1"/>
  <c r="X1241" i="1"/>
  <c r="T1198" i="1"/>
  <c r="X1198" i="1"/>
  <c r="Z1198" i="1"/>
  <c r="V1173" i="1"/>
  <c r="Z1173" i="1"/>
  <c r="X1159" i="1"/>
  <c r="V1159" i="1"/>
  <c r="T1129" i="1"/>
  <c r="X1129" i="1"/>
  <c r="AE1123" i="1"/>
  <c r="AD1123" i="1" s="1"/>
  <c r="AL1123" i="1"/>
  <c r="V1047" i="1"/>
  <c r="T1047" i="1"/>
  <c r="U1047" i="1"/>
  <c r="Z990" i="1"/>
  <c r="AA990" i="1" s="1"/>
  <c r="AC990" i="1" s="1"/>
  <c r="W990" i="1"/>
  <c r="U990" i="1"/>
  <c r="V959" i="1"/>
  <c r="W959" i="1"/>
  <c r="X940" i="1"/>
  <c r="U940" i="1"/>
  <c r="V940" i="1"/>
  <c r="Z916" i="1"/>
  <c r="V916" i="1"/>
  <c r="T916" i="1"/>
  <c r="X899" i="1"/>
  <c r="W899" i="1"/>
  <c r="T899" i="1"/>
  <c r="V899" i="1"/>
  <c r="Z899" i="1"/>
  <c r="T809" i="1"/>
  <c r="V809" i="1"/>
  <c r="W809" i="1"/>
  <c r="X809" i="1"/>
  <c r="Z809" i="1"/>
  <c r="AA809" i="1" s="1"/>
  <c r="U809" i="1"/>
  <c r="V403" i="1"/>
  <c r="T403" i="1"/>
  <c r="W403" i="1"/>
  <c r="W850" i="1"/>
  <c r="W102" i="1"/>
  <c r="X324" i="1"/>
  <c r="N1333" i="1"/>
  <c r="Q1333" i="1" s="1"/>
  <c r="L1333" i="1"/>
  <c r="T1308" i="1"/>
  <c r="U1308" i="1"/>
  <c r="L1299" i="1"/>
  <c r="V1293" i="1"/>
  <c r="Z1293" i="1"/>
  <c r="AA1293" i="1" s="1"/>
  <c r="AC1293" i="1" s="1"/>
  <c r="L1287" i="1"/>
  <c r="X1253" i="1"/>
  <c r="V1253" i="1"/>
  <c r="W1253" i="1"/>
  <c r="X1222" i="1"/>
  <c r="T1196" i="1"/>
  <c r="Z1196" i="1"/>
  <c r="Z1178" i="1"/>
  <c r="AA1178" i="1" s="1"/>
  <c r="V1161" i="1"/>
  <c r="W1161" i="1"/>
  <c r="X1161" i="1"/>
  <c r="Z1150" i="1"/>
  <c r="AA1150" i="1" s="1"/>
  <c r="AC1150" i="1" s="1"/>
  <c r="Z1142" i="1"/>
  <c r="AB1138" i="1"/>
  <c r="L1123" i="1"/>
  <c r="N1123" i="1"/>
  <c r="Q1123" i="1" s="1"/>
  <c r="N1121" i="1"/>
  <c r="Q1121" i="1" s="1"/>
  <c r="L1121" i="1"/>
  <c r="X1069" i="1"/>
  <c r="U1069" i="1"/>
  <c r="V1069" i="1"/>
  <c r="X1034" i="1"/>
  <c r="V1017" i="1"/>
  <c r="W1017" i="1"/>
  <c r="X1009" i="1"/>
  <c r="Z1009" i="1"/>
  <c r="L1006" i="1"/>
  <c r="N1006" i="1"/>
  <c r="Q1006" i="1" s="1"/>
  <c r="X999" i="1"/>
  <c r="X983" i="1"/>
  <c r="Z966" i="1"/>
  <c r="V936" i="1"/>
  <c r="T936" i="1"/>
  <c r="L929" i="1"/>
  <c r="N929" i="1"/>
  <c r="Q929" i="1" s="1"/>
  <c r="Z917" i="1"/>
  <c r="AB917" i="1" s="1"/>
  <c r="L904" i="1"/>
  <c r="N904" i="1"/>
  <c r="Q904" i="1" s="1"/>
  <c r="L899" i="1"/>
  <c r="N899" i="1"/>
  <c r="Q899" i="1" s="1"/>
  <c r="L240" i="1"/>
  <c r="N240" i="1"/>
  <c r="Q240" i="1" s="1"/>
  <c r="W261" i="1"/>
  <c r="W424" i="1"/>
  <c r="U411" i="1"/>
  <c r="V405" i="1"/>
  <c r="W831" i="1"/>
  <c r="V850" i="1"/>
  <c r="V102" i="1"/>
  <c r="U93" i="1"/>
  <c r="W324" i="1"/>
  <c r="V65" i="1"/>
  <c r="V308" i="1"/>
  <c r="X57" i="1"/>
  <c r="V1366" i="1"/>
  <c r="V1360" i="1"/>
  <c r="V1358" i="1"/>
  <c r="Z1356" i="1"/>
  <c r="Z1346" i="1"/>
  <c r="U1345" i="1"/>
  <c r="Z1340" i="1"/>
  <c r="AA1340" i="1" s="1"/>
  <c r="AC1340" i="1" s="1"/>
  <c r="Z1318" i="1"/>
  <c r="AA1318" i="1" s="1"/>
  <c r="L1314" i="1"/>
  <c r="X1306" i="1"/>
  <c r="W1302" i="1"/>
  <c r="U1302" i="1"/>
  <c r="W1291" i="1"/>
  <c r="U1289" i="1"/>
  <c r="Z1282" i="1"/>
  <c r="AB1282" i="1" s="1"/>
  <c r="V1281" i="1"/>
  <c r="V1276" i="1"/>
  <c r="W1270" i="1"/>
  <c r="Z1261" i="1"/>
  <c r="L1243" i="1"/>
  <c r="N1243" i="1"/>
  <c r="Q1243" i="1" s="1"/>
  <c r="U1235" i="1"/>
  <c r="V1222" i="1"/>
  <c r="T1208" i="1"/>
  <c r="W1208" i="1"/>
  <c r="V1199" i="1"/>
  <c r="L1198" i="1"/>
  <c r="T1191" i="1"/>
  <c r="V1191" i="1"/>
  <c r="W1191" i="1"/>
  <c r="T1187" i="1"/>
  <c r="U1187" i="1"/>
  <c r="Z1187" i="1"/>
  <c r="AB1187" i="1" s="1"/>
  <c r="U1180" i="1"/>
  <c r="T1180" i="1"/>
  <c r="V1180" i="1"/>
  <c r="X1178" i="1"/>
  <c r="V1154" i="1"/>
  <c r="V1150" i="1"/>
  <c r="X1142" i="1"/>
  <c r="Z1136" i="1"/>
  <c r="X1133" i="1"/>
  <c r="W1133" i="1"/>
  <c r="X1127" i="1"/>
  <c r="Z1125" i="1"/>
  <c r="AA1125" i="1" s="1"/>
  <c r="V1112" i="1"/>
  <c r="W1112" i="1"/>
  <c r="U1110" i="1"/>
  <c r="T1110" i="1"/>
  <c r="V1103" i="1"/>
  <c r="W1103" i="1"/>
  <c r="X1103" i="1"/>
  <c r="V1097" i="1"/>
  <c r="U1084" i="1"/>
  <c r="Z1081" i="1"/>
  <c r="AA1081" i="1" s="1"/>
  <c r="AC1081" i="1" s="1"/>
  <c r="AL1081" i="1" s="1"/>
  <c r="V1081" i="1"/>
  <c r="W1081" i="1"/>
  <c r="N1069" i="1"/>
  <c r="Q1069" i="1" s="1"/>
  <c r="L1069" i="1"/>
  <c r="Z1056" i="1"/>
  <c r="W1052" i="1"/>
  <c r="X1052" i="1"/>
  <c r="L1050" i="1"/>
  <c r="N1050" i="1"/>
  <c r="Q1050" i="1" s="1"/>
  <c r="X1045" i="1"/>
  <c r="U1045" i="1"/>
  <c r="W1034" i="1"/>
  <c r="W1030" i="1"/>
  <c r="X1012" i="1"/>
  <c r="U999" i="1"/>
  <c r="AB995" i="1"/>
  <c r="V983" i="1"/>
  <c r="W968" i="1"/>
  <c r="V968" i="1"/>
  <c r="X966" i="1"/>
  <c r="T956" i="1"/>
  <c r="Z956" i="1"/>
  <c r="AA956" i="1" s="1"/>
  <c r="W951" i="1"/>
  <c r="V951" i="1"/>
  <c r="X946" i="1"/>
  <c r="Z934" i="1"/>
  <c r="AA934" i="1" s="1"/>
  <c r="W917" i="1"/>
  <c r="W882" i="1"/>
  <c r="U882" i="1"/>
  <c r="T880" i="1"/>
  <c r="V880" i="1"/>
  <c r="W880" i="1"/>
  <c r="U880" i="1"/>
  <c r="Z880" i="1"/>
  <c r="N436" i="1"/>
  <c r="Q436" i="1" s="1"/>
  <c r="L436" i="1"/>
  <c r="Z480" i="1"/>
  <c r="AA480" i="1" s="1"/>
  <c r="AC480" i="1" s="1"/>
  <c r="U480" i="1"/>
  <c r="V480" i="1"/>
  <c r="X480" i="1"/>
  <c r="T480" i="1"/>
  <c r="Z816" i="1"/>
  <c r="AA816" i="1" s="1"/>
  <c r="X711" i="1"/>
  <c r="Z735" i="1"/>
  <c r="T411" i="1"/>
  <c r="U405" i="1"/>
  <c r="U831" i="1"/>
  <c r="W862" i="1"/>
  <c r="U850" i="1"/>
  <c r="U102" i="1"/>
  <c r="T672" i="1"/>
  <c r="V324" i="1"/>
  <c r="T65" i="1"/>
  <c r="U308" i="1"/>
  <c r="W57" i="1"/>
  <c r="U1366" i="1"/>
  <c r="Z1361" i="1"/>
  <c r="T1360" i="1"/>
  <c r="U1358" i="1"/>
  <c r="X1356" i="1"/>
  <c r="V1346" i="1"/>
  <c r="T1340" i="1"/>
  <c r="X1332" i="1"/>
  <c r="L1324" i="1"/>
  <c r="N1324" i="1"/>
  <c r="Q1324" i="1" s="1"/>
  <c r="U1320" i="1"/>
  <c r="W1318" i="1"/>
  <c r="L1308" i="1"/>
  <c r="W1306" i="1"/>
  <c r="T1296" i="1"/>
  <c r="U1296" i="1"/>
  <c r="U1291" i="1"/>
  <c r="X1282" i="1"/>
  <c r="U1281" i="1"/>
  <c r="V1270" i="1"/>
  <c r="L1263" i="1"/>
  <c r="X1261" i="1"/>
  <c r="U1222" i="1"/>
  <c r="Z1210" i="1"/>
  <c r="AA1210" i="1" s="1"/>
  <c r="AC1210" i="1" s="1"/>
  <c r="T1210" i="1"/>
  <c r="X1210" i="1"/>
  <c r="L1208" i="1"/>
  <c r="T1203" i="1"/>
  <c r="U1203" i="1"/>
  <c r="V1203" i="1"/>
  <c r="W1193" i="1"/>
  <c r="U1178" i="1"/>
  <c r="U1169" i="1"/>
  <c r="X1169" i="1"/>
  <c r="X1152" i="1"/>
  <c r="U1150" i="1"/>
  <c r="U1144" i="1"/>
  <c r="W1144" i="1"/>
  <c r="Z1144" i="1"/>
  <c r="AA1144" i="1" s="1"/>
  <c r="V1142" i="1"/>
  <c r="X1140" i="1"/>
  <c r="W1138" i="1"/>
  <c r="X1136" i="1"/>
  <c r="Z1130" i="1"/>
  <c r="AA1130" i="1" s="1"/>
  <c r="AC1130" i="1" s="1"/>
  <c r="W1127" i="1"/>
  <c r="Z1099" i="1"/>
  <c r="AA1099" i="1" s="1"/>
  <c r="AC1099" i="1" s="1"/>
  <c r="U1099" i="1"/>
  <c r="T1097" i="1"/>
  <c r="T1090" i="1"/>
  <c r="X1090" i="1"/>
  <c r="T1088" i="1"/>
  <c r="X1088" i="1"/>
  <c r="Z1088" i="1"/>
  <c r="AA1088" i="1" s="1"/>
  <c r="U1086" i="1"/>
  <c r="X1086" i="1"/>
  <c r="T1084" i="1"/>
  <c r="W1082" i="1"/>
  <c r="W1057" i="1"/>
  <c r="V1056" i="1"/>
  <c r="Z1055" i="1"/>
  <c r="AA1055" i="1" s="1"/>
  <c r="AC1055" i="1" s="1"/>
  <c r="V1055" i="1"/>
  <c r="U1034" i="1"/>
  <c r="V1030" i="1"/>
  <c r="W1012" i="1"/>
  <c r="T999" i="1"/>
  <c r="V987" i="1"/>
  <c r="U987" i="1"/>
  <c r="U983" i="1"/>
  <c r="N979" i="1"/>
  <c r="Q979" i="1" s="1"/>
  <c r="L975" i="1"/>
  <c r="N975" i="1"/>
  <c r="Q975" i="1" s="1"/>
  <c r="X973" i="1"/>
  <c r="W973" i="1"/>
  <c r="U973" i="1"/>
  <c r="U966" i="1"/>
  <c r="N956" i="1"/>
  <c r="Q956" i="1" s="1"/>
  <c r="T953" i="1"/>
  <c r="Z953" i="1"/>
  <c r="L951" i="1"/>
  <c r="N951" i="1"/>
  <c r="Q951" i="1" s="1"/>
  <c r="T946" i="1"/>
  <c r="W934" i="1"/>
  <c r="U917" i="1"/>
  <c r="V905" i="1"/>
  <c r="W905" i="1"/>
  <c r="Z905" i="1"/>
  <c r="T885" i="1"/>
  <c r="U885" i="1"/>
  <c r="W885" i="1"/>
  <c r="X885" i="1"/>
  <c r="L878" i="1"/>
  <c r="Z781" i="1"/>
  <c r="AA781" i="1" s="1"/>
  <c r="X781" i="1"/>
  <c r="Z864" i="1"/>
  <c r="X103" i="1"/>
  <c r="T102" i="1"/>
  <c r="U324" i="1"/>
  <c r="X1361" i="1"/>
  <c r="W1356" i="1"/>
  <c r="N1339" i="1"/>
  <c r="Q1339" i="1" s="1"/>
  <c r="V1332" i="1"/>
  <c r="U1306" i="1"/>
  <c r="T1291" i="1"/>
  <c r="X1289" i="1"/>
  <c r="Z1289" i="1"/>
  <c r="AA1289" i="1" s="1"/>
  <c r="AC1289" i="1" s="1"/>
  <c r="AB1286" i="1"/>
  <c r="AA1286" i="1"/>
  <c r="W1276" i="1"/>
  <c r="T1276" i="1"/>
  <c r="Z1276" i="1"/>
  <c r="N1272" i="1"/>
  <c r="Q1272" i="1" s="1"/>
  <c r="V1261" i="1"/>
  <c r="AA1249" i="1"/>
  <c r="AC1249" i="1" s="1"/>
  <c r="Z1242" i="1"/>
  <c r="AA1242" i="1" s="1"/>
  <c r="AC1242" i="1" s="1"/>
  <c r="AL1242" i="1" s="1"/>
  <c r="Z1240" i="1"/>
  <c r="AA1240" i="1" s="1"/>
  <c r="AC1240" i="1" s="1"/>
  <c r="X1235" i="1"/>
  <c r="V1235" i="1"/>
  <c r="X1199" i="1"/>
  <c r="U1199" i="1"/>
  <c r="N1169" i="1"/>
  <c r="Q1169" i="1" s="1"/>
  <c r="L1165" i="1"/>
  <c r="N1165" i="1"/>
  <c r="Q1165" i="1" s="1"/>
  <c r="U1156" i="1"/>
  <c r="T1156" i="1"/>
  <c r="W1156" i="1"/>
  <c r="W1154" i="1"/>
  <c r="T1154" i="1"/>
  <c r="Z1154" i="1"/>
  <c r="W1152" i="1"/>
  <c r="T1150" i="1"/>
  <c r="W1140" i="1"/>
  <c r="V1138" i="1"/>
  <c r="T1122" i="1"/>
  <c r="X1122" i="1"/>
  <c r="N1118" i="1"/>
  <c r="Q1118" i="1" s="1"/>
  <c r="T1092" i="1"/>
  <c r="Z1092" i="1"/>
  <c r="AA1092" i="1" s="1"/>
  <c r="AC1092" i="1" s="1"/>
  <c r="N1055" i="1"/>
  <c r="Q1055" i="1" s="1"/>
  <c r="Z1042" i="1"/>
  <c r="AA1042" i="1" s="1"/>
  <c r="AC1042" i="1" s="1"/>
  <c r="X1042" i="1"/>
  <c r="T1034" i="1"/>
  <c r="T1005" i="1"/>
  <c r="X1005" i="1"/>
  <c r="N1003" i="1"/>
  <c r="Q1003" i="1" s="1"/>
  <c r="U958" i="1"/>
  <c r="X958" i="1"/>
  <c r="T948" i="1"/>
  <c r="Z948" i="1"/>
  <c r="AA948" i="1" s="1"/>
  <c r="AC948" i="1" s="1"/>
  <c r="T324" i="1"/>
  <c r="X648" i="1"/>
  <c r="U1361" i="1"/>
  <c r="T1356" i="1"/>
  <c r="AA1336" i="1"/>
  <c r="AC1336" i="1" s="1"/>
  <c r="L1298" i="1"/>
  <c r="N1298" i="1"/>
  <c r="Q1298" i="1" s="1"/>
  <c r="Z1222" i="1"/>
  <c r="AA1222" i="1" s="1"/>
  <c r="W1222" i="1"/>
  <c r="Z1193" i="1"/>
  <c r="AA1193" i="1" s="1"/>
  <c r="AC1193" i="1" s="1"/>
  <c r="X1193" i="1"/>
  <c r="W1178" i="1"/>
  <c r="V1178" i="1"/>
  <c r="W1142" i="1"/>
  <c r="U1142" i="1"/>
  <c r="L1075" i="1"/>
  <c r="N1075" i="1"/>
  <c r="Q1075" i="1" s="1"/>
  <c r="L1063" i="1"/>
  <c r="N1063" i="1"/>
  <c r="Q1063" i="1" s="1"/>
  <c r="L1030" i="1"/>
  <c r="N1030" i="1"/>
  <c r="Q1030" i="1" s="1"/>
  <c r="L987" i="1"/>
  <c r="N987" i="1"/>
  <c r="Q987" i="1" s="1"/>
  <c r="Z983" i="1"/>
  <c r="W983" i="1"/>
  <c r="V966" i="1"/>
  <c r="W966" i="1"/>
  <c r="X934" i="1"/>
  <c r="U934" i="1"/>
  <c r="V934" i="1"/>
  <c r="X917" i="1"/>
  <c r="V917" i="1"/>
  <c r="L890" i="1"/>
  <c r="N890" i="1"/>
  <c r="Q890" i="1" s="1"/>
  <c r="L649" i="1"/>
  <c r="N649" i="1"/>
  <c r="Q649" i="1" s="1"/>
  <c r="W643" i="1"/>
  <c r="V643" i="1"/>
  <c r="Z643" i="1"/>
  <c r="AA643" i="1" s="1"/>
  <c r="V1318" i="1"/>
  <c r="X1318" i="1"/>
  <c r="U1313" i="1"/>
  <c r="T1313" i="1"/>
  <c r="V1313" i="1"/>
  <c r="T1282" i="1"/>
  <c r="W1282" i="1"/>
  <c r="Z1205" i="1"/>
  <c r="AA1205" i="1" s="1"/>
  <c r="AC1205" i="1" s="1"/>
  <c r="W1205" i="1"/>
  <c r="X1205" i="1"/>
  <c r="W1195" i="1"/>
  <c r="V1195" i="1"/>
  <c r="X1195" i="1"/>
  <c r="N1140" i="1"/>
  <c r="Q1140" i="1" s="1"/>
  <c r="L1140" i="1"/>
  <c r="U1136" i="1"/>
  <c r="V1136" i="1"/>
  <c r="V1130" i="1"/>
  <c r="X1130" i="1"/>
  <c r="V1127" i="1"/>
  <c r="Z1127" i="1"/>
  <c r="Z1115" i="1"/>
  <c r="AA1115" i="1" s="1"/>
  <c r="T1082" i="1"/>
  <c r="X1082" i="1"/>
  <c r="Z1082" i="1"/>
  <c r="AA1082" i="1" s="1"/>
  <c r="AC1082" i="1" s="1"/>
  <c r="X1057" i="1"/>
  <c r="T1057" i="1"/>
  <c r="X1056" i="1"/>
  <c r="W1056" i="1"/>
  <c r="W1051" i="1"/>
  <c r="V1051" i="1"/>
  <c r="X1051" i="1"/>
  <c r="T1012" i="1"/>
  <c r="Z1012" i="1"/>
  <c r="AA1012" i="1" s="1"/>
  <c r="AC1012" i="1" s="1"/>
  <c r="L999" i="1"/>
  <c r="N999" i="1"/>
  <c r="Q999" i="1" s="1"/>
  <c r="L983" i="1"/>
  <c r="N983" i="1"/>
  <c r="Q983" i="1" s="1"/>
  <c r="L944" i="1"/>
  <c r="N944" i="1"/>
  <c r="Q944" i="1" s="1"/>
  <c r="W900" i="1"/>
  <c r="U900" i="1"/>
  <c r="V900" i="1"/>
  <c r="W887" i="1"/>
  <c r="U887" i="1"/>
  <c r="V887" i="1"/>
  <c r="Z887" i="1"/>
  <c r="AA887" i="1" s="1"/>
  <c r="N811" i="1"/>
  <c r="Q811" i="1" s="1"/>
  <c r="L811" i="1"/>
  <c r="AB750" i="1"/>
  <c r="U298" i="1"/>
  <c r="W66" i="1"/>
  <c r="X380" i="1"/>
  <c r="X582" i="1"/>
  <c r="Z832" i="1"/>
  <c r="AA832" i="1" s="1"/>
  <c r="AC832" i="1" s="1"/>
  <c r="U870" i="1"/>
  <c r="V318" i="1"/>
  <c r="W73" i="1"/>
  <c r="X317" i="1"/>
  <c r="U1362" i="1"/>
  <c r="W1342" i="1"/>
  <c r="X1336" i="1"/>
  <c r="X1330" i="1"/>
  <c r="T1323" i="1"/>
  <c r="V1323" i="1"/>
  <c r="X1311" i="1"/>
  <c r="W1309" i="1"/>
  <c r="Z1307" i="1"/>
  <c r="U1284" i="1"/>
  <c r="V1284" i="1"/>
  <c r="X1277" i="1"/>
  <c r="T1277" i="1"/>
  <c r="Z1277" i="1"/>
  <c r="AA1277" i="1" s="1"/>
  <c r="AC1277" i="1" s="1"/>
  <c r="U1269" i="1"/>
  <c r="Z1269" i="1"/>
  <c r="AA1269" i="1" s="1"/>
  <c r="AC1269" i="1" s="1"/>
  <c r="V1264" i="1"/>
  <c r="T1254" i="1"/>
  <c r="Z1254" i="1"/>
  <c r="AA1254" i="1" s="1"/>
  <c r="AC1254" i="1" s="1"/>
  <c r="AL1254" i="1" s="1"/>
  <c r="X1252" i="1"/>
  <c r="T1249" i="1"/>
  <c r="V1249" i="1"/>
  <c r="X1249" i="1"/>
  <c r="X1246" i="1"/>
  <c r="X1244" i="1"/>
  <c r="T1231" i="1"/>
  <c r="X1231" i="1"/>
  <c r="T1227" i="1"/>
  <c r="X1227" i="1"/>
  <c r="L1222" i="1"/>
  <c r="U1217" i="1"/>
  <c r="V1217" i="1"/>
  <c r="W1217" i="1"/>
  <c r="T1213" i="1"/>
  <c r="X1213" i="1"/>
  <c r="U1211" i="1"/>
  <c r="V1202" i="1"/>
  <c r="U1202" i="1"/>
  <c r="W1200" i="1"/>
  <c r="U1166" i="1"/>
  <c r="N1160" i="1"/>
  <c r="Q1160" i="1" s="1"/>
  <c r="L1160" i="1"/>
  <c r="Z1155" i="1"/>
  <c r="Z1143" i="1"/>
  <c r="X1134" i="1"/>
  <c r="W1124" i="1"/>
  <c r="AB1123" i="1"/>
  <c r="U1119" i="1"/>
  <c r="X1115" i="1"/>
  <c r="U1111" i="1"/>
  <c r="W1107" i="1"/>
  <c r="V1107" i="1"/>
  <c r="X1107" i="1"/>
  <c r="W1096" i="1"/>
  <c r="V1096" i="1"/>
  <c r="X1091" i="1"/>
  <c r="V1085" i="1"/>
  <c r="X1080" i="1"/>
  <c r="N1079" i="1"/>
  <c r="Q1079" i="1" s="1"/>
  <c r="L1079" i="1"/>
  <c r="V1070" i="1"/>
  <c r="U1070" i="1"/>
  <c r="X1067" i="1"/>
  <c r="X1064" i="1"/>
  <c r="X1058" i="1"/>
  <c r="Z1044" i="1"/>
  <c r="W1040" i="1"/>
  <c r="V1040" i="1"/>
  <c r="U1032" i="1"/>
  <c r="Z1031" i="1"/>
  <c r="AA1031" i="1" s="1"/>
  <c r="AC1031" i="1" s="1"/>
  <c r="U1031" i="1"/>
  <c r="X1027" i="1"/>
  <c r="W1019" i="1"/>
  <c r="U1016" i="1"/>
  <c r="L1012" i="1"/>
  <c r="N1012" i="1"/>
  <c r="Q1012" i="1" s="1"/>
  <c r="W1008" i="1"/>
  <c r="X1002" i="1"/>
  <c r="Z1000" i="1"/>
  <c r="AA1000" i="1" s="1"/>
  <c r="AC1000" i="1" s="1"/>
  <c r="U995" i="1"/>
  <c r="U978" i="1"/>
  <c r="V976" i="1"/>
  <c r="V952" i="1"/>
  <c r="X924" i="1"/>
  <c r="L884" i="1"/>
  <c r="N884" i="1"/>
  <c r="Q884" i="1" s="1"/>
  <c r="L137" i="1"/>
  <c r="N137" i="1"/>
  <c r="Q137" i="1" s="1"/>
  <c r="Z971" i="1"/>
  <c r="Z939" i="1"/>
  <c r="U894" i="1"/>
  <c r="U877" i="1"/>
  <c r="X877" i="1"/>
  <c r="Z877" i="1"/>
  <c r="AA877" i="1" s="1"/>
  <c r="AC877" i="1" s="1"/>
  <c r="X646" i="1"/>
  <c r="Z646" i="1"/>
  <c r="T775" i="1"/>
  <c r="U775" i="1"/>
  <c r="U737" i="1"/>
  <c r="Z737" i="1"/>
  <c r="T591" i="1"/>
  <c r="X591" i="1"/>
  <c r="W863" i="1"/>
  <c r="L854" i="1"/>
  <c r="N868" i="1"/>
  <c r="Q868" i="1" s="1"/>
  <c r="L767" i="1"/>
  <c r="N592" i="1"/>
  <c r="Q592" i="1" s="1"/>
  <c r="L592" i="1"/>
  <c r="N843" i="1"/>
  <c r="Q843" i="1" s="1"/>
  <c r="L843" i="1"/>
  <c r="AA662" i="1"/>
  <c r="AC662" i="1" s="1"/>
  <c r="U283" i="1"/>
  <c r="T283" i="1"/>
  <c r="V283" i="1"/>
  <c r="X283" i="1"/>
  <c r="T329" i="1"/>
  <c r="X329" i="1"/>
  <c r="Z329" i="1"/>
  <c r="Z898" i="1"/>
  <c r="X891" i="1"/>
  <c r="Z879" i="1"/>
  <c r="AA879" i="1" s="1"/>
  <c r="AC879" i="1" s="1"/>
  <c r="T879" i="1"/>
  <c r="U879" i="1"/>
  <c r="L329" i="1"/>
  <c r="N329" i="1"/>
  <c r="Q329" i="1" s="1"/>
  <c r="U489" i="1"/>
  <c r="T489" i="1"/>
  <c r="V489" i="1"/>
  <c r="X489" i="1"/>
  <c r="Z489" i="1"/>
  <c r="AA489" i="1" s="1"/>
  <c r="T720" i="1"/>
  <c r="U720" i="1"/>
  <c r="W720" i="1"/>
  <c r="X720" i="1"/>
  <c r="Z720" i="1"/>
  <c r="AB720" i="1" s="1"/>
  <c r="L121" i="1"/>
  <c r="N121" i="1"/>
  <c r="Q121" i="1" s="1"/>
  <c r="V160" i="1"/>
  <c r="U160" i="1"/>
  <c r="X160" i="1"/>
  <c r="Z160" i="1"/>
  <c r="N755" i="1"/>
  <c r="Q755" i="1" s="1"/>
  <c r="L755" i="1"/>
  <c r="L574" i="1"/>
  <c r="N574" i="1"/>
  <c r="Q574" i="1" s="1"/>
  <c r="Z64" i="1"/>
  <c r="AA64" i="1" s="1"/>
  <c r="AC64" i="1" s="1"/>
  <c r="T64" i="1"/>
  <c r="U64" i="1"/>
  <c r="V64" i="1"/>
  <c r="W64" i="1"/>
  <c r="X64" i="1"/>
  <c r="L722" i="1"/>
  <c r="N722" i="1"/>
  <c r="Q722" i="1" s="1"/>
  <c r="L160" i="1"/>
  <c r="N160" i="1"/>
  <c r="Q160" i="1" s="1"/>
  <c r="T1325" i="1"/>
  <c r="X1317" i="1"/>
  <c r="T1315" i="1"/>
  <c r="T1312" i="1"/>
  <c r="T1300" i="1"/>
  <c r="T1292" i="1"/>
  <c r="T1288" i="1"/>
  <c r="U1285" i="1"/>
  <c r="W1275" i="1"/>
  <c r="V1266" i="1"/>
  <c r="W1245" i="1"/>
  <c r="X1229" i="1"/>
  <c r="T1189" i="1"/>
  <c r="T1186" i="1"/>
  <c r="T1185" i="1"/>
  <c r="N1182" i="1"/>
  <c r="Q1182" i="1" s="1"/>
  <c r="Z1168" i="1"/>
  <c r="V1148" i="1"/>
  <c r="U1114" i="1"/>
  <c r="T1087" i="1"/>
  <c r="Z1068" i="1"/>
  <c r="T1035" i="1"/>
  <c r="X1007" i="1"/>
  <c r="X993" i="1"/>
  <c r="T991" i="1"/>
  <c r="X981" i="1"/>
  <c r="T979" i="1"/>
  <c r="Z964" i="1"/>
  <c r="AA964" i="1" s="1"/>
  <c r="AC964" i="1" s="1"/>
  <c r="Z947" i="1"/>
  <c r="AA947" i="1" s="1"/>
  <c r="T928" i="1"/>
  <c r="Z926" i="1"/>
  <c r="N634" i="1"/>
  <c r="Q634" i="1" s="1"/>
  <c r="U883" i="1"/>
  <c r="T883" i="1"/>
  <c r="W881" i="1"/>
  <c r="U881" i="1"/>
  <c r="L311" i="1"/>
  <c r="N311" i="1"/>
  <c r="Q311" i="1" s="1"/>
  <c r="L639" i="1"/>
  <c r="N639" i="1"/>
  <c r="Q639" i="1" s="1"/>
  <c r="U680" i="1"/>
  <c r="T680" i="1"/>
  <c r="V680" i="1"/>
  <c r="X680" i="1"/>
  <c r="T419" i="1"/>
  <c r="U419" i="1"/>
  <c r="V419" i="1"/>
  <c r="W419" i="1"/>
  <c r="Z419" i="1"/>
  <c r="Z554" i="1"/>
  <c r="AA554" i="1" s="1"/>
  <c r="AC554" i="1" s="1"/>
  <c r="W554" i="1"/>
  <c r="X554" i="1"/>
  <c r="U41" i="1"/>
  <c r="V469" i="1"/>
  <c r="U469" i="1"/>
  <c r="X469" i="1"/>
  <c r="U773" i="1"/>
  <c r="T773" i="1"/>
  <c r="V773" i="1"/>
  <c r="X773" i="1"/>
  <c r="Z773" i="1"/>
  <c r="T640" i="1"/>
  <c r="U640" i="1"/>
  <c r="V640" i="1"/>
  <c r="W640" i="1"/>
  <c r="Z640" i="1"/>
  <c r="T892" i="1"/>
  <c r="V892" i="1"/>
  <c r="V646" i="1"/>
  <c r="X775" i="1"/>
  <c r="X426" i="1"/>
  <c r="V426" i="1"/>
  <c r="W426" i="1"/>
  <c r="Z426" i="1"/>
  <c r="AA426" i="1" s="1"/>
  <c r="AC426" i="1" s="1"/>
  <c r="V597" i="1"/>
  <c r="U597" i="1"/>
  <c r="W597" i="1"/>
  <c r="N469" i="1"/>
  <c r="Q469" i="1" s="1"/>
  <c r="V420" i="1"/>
  <c r="W420" i="1"/>
  <c r="X420" i="1"/>
  <c r="Z420" i="1"/>
  <c r="N326" i="1"/>
  <c r="Q326" i="1" s="1"/>
  <c r="L326" i="1"/>
  <c r="V41" i="1"/>
  <c r="W41" i="1"/>
  <c r="X41" i="1"/>
  <c r="X739" i="1"/>
  <c r="U739" i="1"/>
  <c r="V739" i="1"/>
  <c r="W739" i="1"/>
  <c r="Z739" i="1"/>
  <c r="AA739" i="1" s="1"/>
  <c r="AC739" i="1" s="1"/>
  <c r="L759" i="1"/>
  <c r="N759" i="1"/>
  <c r="Q759" i="1" s="1"/>
  <c r="Z352" i="1"/>
  <c r="AA352" i="1" s="1"/>
  <c r="AC352" i="1" s="1"/>
  <c r="T352" i="1"/>
  <c r="U352" i="1"/>
  <c r="V352" i="1"/>
  <c r="W352" i="1"/>
  <c r="X352" i="1"/>
  <c r="T116" i="1"/>
  <c r="W768" i="1"/>
  <c r="W205" i="1"/>
  <c r="X662" i="1"/>
  <c r="X857" i="1"/>
  <c r="U228" i="1"/>
  <c r="L863" i="1"/>
  <c r="V768" i="1"/>
  <c r="Z569" i="1"/>
  <c r="U732" i="1"/>
  <c r="X523" i="1"/>
  <c r="V205" i="1"/>
  <c r="W662" i="1"/>
  <c r="W857" i="1"/>
  <c r="W709" i="1"/>
  <c r="W178" i="1"/>
  <c r="X238" i="1"/>
  <c r="T740" i="1"/>
  <c r="U746" i="1"/>
  <c r="T401" i="1"/>
  <c r="T479" i="1"/>
  <c r="T418" i="1"/>
  <c r="V861" i="1"/>
  <c r="W592" i="1"/>
  <c r="U121" i="1"/>
  <c r="U768" i="1"/>
  <c r="X569" i="1"/>
  <c r="W523" i="1"/>
  <c r="Z755" i="1"/>
  <c r="U205" i="1"/>
  <c r="V662" i="1"/>
  <c r="N642" i="1"/>
  <c r="Q642" i="1" s="1"/>
  <c r="N472" i="1"/>
  <c r="Q472" i="1" s="1"/>
  <c r="Z242" i="1"/>
  <c r="AA242" i="1" s="1"/>
  <c r="AC242" i="1" s="1"/>
  <c r="Z136" i="1"/>
  <c r="AA136" i="1" s="1"/>
  <c r="AC136" i="1" s="1"/>
  <c r="V857" i="1"/>
  <c r="V709" i="1"/>
  <c r="V178" i="1"/>
  <c r="V238" i="1"/>
  <c r="U493" i="1"/>
  <c r="T861" i="1"/>
  <c r="N256" i="1"/>
  <c r="Q256" i="1" s="1"/>
  <c r="Z184" i="1"/>
  <c r="V523" i="1"/>
  <c r="X755" i="1"/>
  <c r="Z678" i="1"/>
  <c r="AB678" i="1" s="1"/>
  <c r="T205" i="1"/>
  <c r="T662" i="1"/>
  <c r="T857" i="1"/>
  <c r="T178" i="1"/>
  <c r="T238" i="1"/>
  <c r="X730" i="1"/>
  <c r="W184" i="1"/>
  <c r="N567" i="1"/>
  <c r="Q567" i="1" s="1"/>
  <c r="W639" i="1"/>
  <c r="X473" i="1"/>
  <c r="Z487" i="1"/>
  <c r="AA487" i="1" s="1"/>
  <c r="AC487" i="1" s="1"/>
  <c r="W448" i="1"/>
  <c r="X830" i="1"/>
  <c r="U641" i="1"/>
  <c r="T561" i="1"/>
  <c r="W373" i="1"/>
  <c r="N41" i="1"/>
  <c r="Q41" i="1" s="1"/>
  <c r="U432" i="1"/>
  <c r="U756" i="1"/>
  <c r="W473" i="1"/>
  <c r="Z716" i="1"/>
  <c r="U195" i="1"/>
  <c r="X693" i="1"/>
  <c r="Z677" i="1"/>
  <c r="W366" i="1"/>
  <c r="Z425" i="1"/>
  <c r="AA425" i="1" s="1"/>
  <c r="AC425" i="1" s="1"/>
  <c r="T450" i="1"/>
  <c r="V830" i="1"/>
  <c r="U134" i="1"/>
  <c r="X236" i="1"/>
  <c r="Z116" i="1"/>
  <c r="U473" i="1"/>
  <c r="Z147" i="1"/>
  <c r="Z866" i="1"/>
  <c r="AA866" i="1" s="1"/>
  <c r="T279" i="1"/>
  <c r="X716" i="1"/>
  <c r="T170" i="1"/>
  <c r="T621" i="1"/>
  <c r="AB810" i="1"/>
  <c r="T195" i="1"/>
  <c r="X530" i="1"/>
  <c r="X116" i="1"/>
  <c r="X866" i="1"/>
  <c r="W716" i="1"/>
  <c r="Z574" i="1"/>
  <c r="W530" i="1"/>
  <c r="Z228" i="1"/>
  <c r="AA228" i="1" s="1"/>
  <c r="AC228" i="1" s="1"/>
  <c r="L1367" i="1"/>
  <c r="N1367" i="1"/>
  <c r="Q1367" i="1" s="1"/>
  <c r="L1359" i="1"/>
  <c r="N1359" i="1"/>
  <c r="Q1359" i="1" s="1"/>
  <c r="L1362" i="1"/>
  <c r="N1362" i="1"/>
  <c r="Q1362" i="1" s="1"/>
  <c r="AE1366" i="1"/>
  <c r="AD1366" i="1" s="1"/>
  <c r="AL1366" i="1"/>
  <c r="L1355" i="1"/>
  <c r="N1355" i="1"/>
  <c r="Q1355" i="1" s="1"/>
  <c r="N1363" i="1"/>
  <c r="Q1363" i="1" s="1"/>
  <c r="L1363" i="1"/>
  <c r="L1352" i="1"/>
  <c r="N1352" i="1"/>
  <c r="Q1352" i="1" s="1"/>
  <c r="L1343" i="1"/>
  <c r="N1343" i="1"/>
  <c r="Q1343" i="1" s="1"/>
  <c r="L1349" i="1"/>
  <c r="N1349" i="1"/>
  <c r="Q1349" i="1" s="1"/>
  <c r="L1358" i="1"/>
  <c r="N1358" i="1"/>
  <c r="Q1358" i="1" s="1"/>
  <c r="AE1351" i="1"/>
  <c r="AD1351" i="1" s="1"/>
  <c r="AL1351" i="1"/>
  <c r="L1340" i="1"/>
  <c r="N1340" i="1"/>
  <c r="Q1340" i="1" s="1"/>
  <c r="T1347" i="1"/>
  <c r="W1347" i="1"/>
  <c r="Z1347" i="1"/>
  <c r="N1291" i="1"/>
  <c r="Q1291" i="1" s="1"/>
  <c r="L1291" i="1"/>
  <c r="L1269" i="1"/>
  <c r="N1269" i="1"/>
  <c r="Q1269" i="1" s="1"/>
  <c r="L1368" i="1"/>
  <c r="N1366" i="1"/>
  <c r="Q1366" i="1" s="1"/>
  <c r="Z1363" i="1"/>
  <c r="T1357" i="1"/>
  <c r="L1356" i="1"/>
  <c r="L1353" i="1"/>
  <c r="W1343" i="1"/>
  <c r="L1321" i="1"/>
  <c r="N1321" i="1"/>
  <c r="Q1321" i="1" s="1"/>
  <c r="AA1317" i="1"/>
  <c r="AC1317" i="1" s="1"/>
  <c r="AB1317" i="1"/>
  <c r="N1301" i="1"/>
  <c r="Q1301" i="1" s="1"/>
  <c r="L1301" i="1"/>
  <c r="L1300" i="1"/>
  <c r="N1300" i="1"/>
  <c r="Q1300" i="1" s="1"/>
  <c r="Z1354" i="1"/>
  <c r="V1343" i="1"/>
  <c r="L1341" i="1"/>
  <c r="T1367" i="1"/>
  <c r="N1364" i="1"/>
  <c r="Q1364" i="1" s="1"/>
  <c r="X1363" i="1"/>
  <c r="U1360" i="1"/>
  <c r="T1355" i="1"/>
  <c r="Z1350" i="1"/>
  <c r="T1350" i="1"/>
  <c r="U1349" i="1"/>
  <c r="X1349" i="1"/>
  <c r="L1347" i="1"/>
  <c r="U1337" i="1"/>
  <c r="X1337" i="1"/>
  <c r="W1331" i="1"/>
  <c r="X1331" i="1"/>
  <c r="T1331" i="1"/>
  <c r="U1331" i="1"/>
  <c r="N1325" i="1"/>
  <c r="Q1325" i="1" s="1"/>
  <c r="L1325" i="1"/>
  <c r="AA1315" i="1"/>
  <c r="AC1315" i="1" s="1"/>
  <c r="AB1315" i="1"/>
  <c r="W1243" i="1"/>
  <c r="Z1243" i="1"/>
  <c r="T1243" i="1"/>
  <c r="U1243" i="1"/>
  <c r="V1243" i="1"/>
  <c r="X1243" i="1"/>
  <c r="W1363" i="1"/>
  <c r="X1354" i="1"/>
  <c r="X1343" i="1"/>
  <c r="U1343" i="1"/>
  <c r="T1328" i="1"/>
  <c r="U1328" i="1"/>
  <c r="V1328" i="1"/>
  <c r="X1328" i="1"/>
  <c r="Z1328" i="1"/>
  <c r="N1313" i="1"/>
  <c r="Q1313" i="1" s="1"/>
  <c r="L1313" i="1"/>
  <c r="AA1305" i="1"/>
  <c r="AC1305" i="1" s="1"/>
  <c r="AB1305" i="1"/>
  <c r="AA1298" i="1"/>
  <c r="AC1298" i="1" s="1"/>
  <c r="AB1298" i="1"/>
  <c r="L1297" i="1"/>
  <c r="N1297" i="1"/>
  <c r="Q1297" i="1" s="1"/>
  <c r="L1293" i="1"/>
  <c r="N1293" i="1"/>
  <c r="Q1293" i="1" s="1"/>
  <c r="V1363" i="1"/>
  <c r="Z1359" i="1"/>
  <c r="W1354" i="1"/>
  <c r="W1338" i="1"/>
  <c r="Z1338" i="1"/>
  <c r="T1338" i="1"/>
  <c r="AL1329" i="1"/>
  <c r="AE1329" i="1"/>
  <c r="AD1329" i="1" s="1"/>
  <c r="L1328" i="1"/>
  <c r="N1328" i="1"/>
  <c r="Q1328" i="1" s="1"/>
  <c r="L1312" i="1"/>
  <c r="N1312" i="1"/>
  <c r="Q1312" i="1" s="1"/>
  <c r="V1368" i="1"/>
  <c r="Z1364" i="1"/>
  <c r="U1363" i="1"/>
  <c r="W1361" i="1"/>
  <c r="V1356" i="1"/>
  <c r="U1354" i="1"/>
  <c r="X1353" i="1"/>
  <c r="Z1352" i="1"/>
  <c r="AB1351" i="1"/>
  <c r="L1350" i="1"/>
  <c r="T1344" i="1"/>
  <c r="W1344" i="1"/>
  <c r="Z1344" i="1"/>
  <c r="W1340" i="1"/>
  <c r="L1327" i="1"/>
  <c r="N1327" i="1"/>
  <c r="Q1327" i="1" s="1"/>
  <c r="L1319" i="1"/>
  <c r="N1319" i="1"/>
  <c r="Q1319" i="1" s="1"/>
  <c r="N1318" i="1"/>
  <c r="Q1318" i="1" s="1"/>
  <c r="N1290" i="1"/>
  <c r="Q1290" i="1" s="1"/>
  <c r="L1290" i="1"/>
  <c r="V1361" i="1"/>
  <c r="N1360" i="1"/>
  <c r="Q1360" i="1" s="1"/>
  <c r="X1359" i="1"/>
  <c r="Z1357" i="1"/>
  <c r="T1354" i="1"/>
  <c r="V1353" i="1"/>
  <c r="W1346" i="1"/>
  <c r="L1329" i="1"/>
  <c r="N1329" i="1"/>
  <c r="Q1329" i="1" s="1"/>
  <c r="N1294" i="1"/>
  <c r="Q1294" i="1" s="1"/>
  <c r="AL1278" i="1"/>
  <c r="AE1278" i="1"/>
  <c r="AD1278" i="1" s="1"/>
  <c r="W1359" i="1"/>
  <c r="W1352" i="1"/>
  <c r="AA1310" i="1"/>
  <c r="AC1310" i="1" s="1"/>
  <c r="AB1310" i="1"/>
  <c r="L1309" i="1"/>
  <c r="N1309" i="1"/>
  <c r="Q1309" i="1" s="1"/>
  <c r="L1303" i="1"/>
  <c r="N1303" i="1"/>
  <c r="Q1303" i="1" s="1"/>
  <c r="L1281" i="1"/>
  <c r="N1281" i="1"/>
  <c r="Q1281" i="1" s="1"/>
  <c r="L1280" i="1"/>
  <c r="N1280" i="1"/>
  <c r="Q1280" i="1" s="1"/>
  <c r="Z1367" i="1"/>
  <c r="W1364" i="1"/>
  <c r="V1359" i="1"/>
  <c r="X1357" i="1"/>
  <c r="Z1355" i="1"/>
  <c r="T1353" i="1"/>
  <c r="V1352" i="1"/>
  <c r="X1347" i="1"/>
  <c r="L1344" i="1"/>
  <c r="U1340" i="1"/>
  <c r="X1340" i="1"/>
  <c r="L1315" i="1"/>
  <c r="N1315" i="1"/>
  <c r="Q1315" i="1" s="1"/>
  <c r="V1364" i="1"/>
  <c r="X1362" i="1"/>
  <c r="U1359" i="1"/>
  <c r="W1357" i="1"/>
  <c r="N1354" i="1"/>
  <c r="Q1354" i="1" s="1"/>
  <c r="U1352" i="1"/>
  <c r="Z1349" i="1"/>
  <c r="V1347" i="1"/>
  <c r="U1346" i="1"/>
  <c r="X1346" i="1"/>
  <c r="N1345" i="1"/>
  <c r="Q1345" i="1" s="1"/>
  <c r="Z1337" i="1"/>
  <c r="T1316" i="1"/>
  <c r="U1316" i="1"/>
  <c r="V1316" i="1"/>
  <c r="W1316" i="1"/>
  <c r="X1316" i="1"/>
  <c r="Z1316" i="1"/>
  <c r="T1304" i="1"/>
  <c r="U1304" i="1"/>
  <c r="V1304" i="1"/>
  <c r="W1304" i="1"/>
  <c r="X1304" i="1"/>
  <c r="Z1304" i="1"/>
  <c r="AA1248" i="1"/>
  <c r="AC1248" i="1" s="1"/>
  <c r="AB1248" i="1"/>
  <c r="T1352" i="1"/>
  <c r="X1350" i="1"/>
  <c r="U1347" i="1"/>
  <c r="N1346" i="1"/>
  <c r="Q1346" i="1" s="1"/>
  <c r="Z1343" i="1"/>
  <c r="Z1341" i="1"/>
  <c r="T1341" i="1"/>
  <c r="W1341" i="1"/>
  <c r="Z1334" i="1"/>
  <c r="U1334" i="1"/>
  <c r="W1334" i="1"/>
  <c r="X1334" i="1"/>
  <c r="T1332" i="1"/>
  <c r="W1332" i="1"/>
  <c r="Z1332" i="1"/>
  <c r="Z1322" i="1"/>
  <c r="T1322" i="1"/>
  <c r="U1322" i="1"/>
  <c r="V1322" i="1"/>
  <c r="W1322" i="1"/>
  <c r="X1322" i="1"/>
  <c r="L1316" i="1"/>
  <c r="N1316" i="1"/>
  <c r="Q1316" i="1" s="1"/>
  <c r="N1306" i="1"/>
  <c r="Q1306" i="1" s="1"/>
  <c r="L1304" i="1"/>
  <c r="N1304" i="1"/>
  <c r="Q1304" i="1" s="1"/>
  <c r="X1274" i="1"/>
  <c r="U1274" i="1"/>
  <c r="T1274" i="1"/>
  <c r="V1274" i="1"/>
  <c r="W1274" i="1"/>
  <c r="Z1274" i="1"/>
  <c r="N1268" i="1"/>
  <c r="Q1268" i="1" s="1"/>
  <c r="L1268" i="1"/>
  <c r="N1213" i="1"/>
  <c r="Q1213" i="1" s="1"/>
  <c r="L1213" i="1"/>
  <c r="W1329" i="1"/>
  <c r="T1326" i="1"/>
  <c r="Z1320" i="1"/>
  <c r="U1319" i="1"/>
  <c r="W1317" i="1"/>
  <c r="T1314" i="1"/>
  <c r="X1310" i="1"/>
  <c r="Z1308" i="1"/>
  <c r="U1307" i="1"/>
  <c r="W1305" i="1"/>
  <c r="T1302" i="1"/>
  <c r="X1298" i="1"/>
  <c r="Z1296" i="1"/>
  <c r="U1295" i="1"/>
  <c r="X1293" i="1"/>
  <c r="T1293" i="1"/>
  <c r="X1286" i="1"/>
  <c r="U1286" i="1"/>
  <c r="N1285" i="1"/>
  <c r="Q1285" i="1" s="1"/>
  <c r="W1281" i="1"/>
  <c r="X1281" i="1"/>
  <c r="T1281" i="1"/>
  <c r="AB1278" i="1"/>
  <c r="V1275" i="1"/>
  <c r="X1271" i="1"/>
  <c r="L1270" i="1"/>
  <c r="N1270" i="1"/>
  <c r="Q1270" i="1" s="1"/>
  <c r="L1240" i="1"/>
  <c r="N1240" i="1"/>
  <c r="Q1240" i="1" s="1"/>
  <c r="L1230" i="1"/>
  <c r="N1230" i="1"/>
  <c r="Q1230" i="1" s="1"/>
  <c r="V1329" i="1"/>
  <c r="Z1325" i="1"/>
  <c r="T1319" i="1"/>
  <c r="V1317" i="1"/>
  <c r="Z1313" i="1"/>
  <c r="W1310" i="1"/>
  <c r="T1307" i="1"/>
  <c r="V1305" i="1"/>
  <c r="Z1301" i="1"/>
  <c r="W1298" i="1"/>
  <c r="T1295" i="1"/>
  <c r="N1292" i="1"/>
  <c r="Q1292" i="1" s="1"/>
  <c r="Z1283" i="1"/>
  <c r="L1258" i="1"/>
  <c r="N1258" i="1"/>
  <c r="Q1258" i="1" s="1"/>
  <c r="U1329" i="1"/>
  <c r="X1320" i="1"/>
  <c r="U1317" i="1"/>
  <c r="V1310" i="1"/>
  <c r="X1308" i="1"/>
  <c r="U1305" i="1"/>
  <c r="V1298" i="1"/>
  <c r="X1296" i="1"/>
  <c r="X1283" i="1"/>
  <c r="U1275" i="1"/>
  <c r="Z1275" i="1"/>
  <c r="T1271" i="1"/>
  <c r="U1271" i="1"/>
  <c r="V1271" i="1"/>
  <c r="V1269" i="1"/>
  <c r="W1269" i="1"/>
  <c r="X1269" i="1"/>
  <c r="T1269" i="1"/>
  <c r="AA1259" i="1"/>
  <c r="AC1259" i="1" s="1"/>
  <c r="AB1259" i="1"/>
  <c r="N1225" i="1"/>
  <c r="Q1225" i="1" s="1"/>
  <c r="L1225" i="1"/>
  <c r="L1211" i="1"/>
  <c r="N1211" i="1"/>
  <c r="Q1211" i="1" s="1"/>
  <c r="Z1335" i="1"/>
  <c r="T1329" i="1"/>
  <c r="X1325" i="1"/>
  <c r="Z1323" i="1"/>
  <c r="W1320" i="1"/>
  <c r="T1317" i="1"/>
  <c r="X1313" i="1"/>
  <c r="Z1311" i="1"/>
  <c r="U1310" i="1"/>
  <c r="W1308" i="1"/>
  <c r="T1305" i="1"/>
  <c r="X1301" i="1"/>
  <c r="Z1299" i="1"/>
  <c r="U1298" i="1"/>
  <c r="W1296" i="1"/>
  <c r="Z1290" i="1"/>
  <c r="U1287" i="1"/>
  <c r="Z1287" i="1"/>
  <c r="W1283" i="1"/>
  <c r="X1272" i="1"/>
  <c r="W1263" i="1"/>
  <c r="T1259" i="1"/>
  <c r="U1259" i="1"/>
  <c r="V1259" i="1"/>
  <c r="W1259" i="1"/>
  <c r="X1259" i="1"/>
  <c r="L1253" i="1"/>
  <c r="N1253" i="1"/>
  <c r="Q1253" i="1" s="1"/>
  <c r="AB1229" i="1"/>
  <c r="AA1229" i="1"/>
  <c r="AC1229" i="1" s="1"/>
  <c r="V1320" i="1"/>
  <c r="T1310" i="1"/>
  <c r="V1308" i="1"/>
  <c r="N1307" i="1"/>
  <c r="Q1307" i="1" s="1"/>
  <c r="T1298" i="1"/>
  <c r="V1296" i="1"/>
  <c r="N1295" i="1"/>
  <c r="Q1295" i="1" s="1"/>
  <c r="X1279" i="1"/>
  <c r="V1272" i="1"/>
  <c r="L1259" i="1"/>
  <c r="N1259" i="1"/>
  <c r="Q1259" i="1" s="1"/>
  <c r="L1223" i="1"/>
  <c r="N1223" i="1"/>
  <c r="Q1223" i="1" s="1"/>
  <c r="U1283" i="1"/>
  <c r="V1283" i="1"/>
  <c r="L1266" i="1"/>
  <c r="N1266" i="1"/>
  <c r="Q1266" i="1" s="1"/>
  <c r="T1263" i="1"/>
  <c r="U1263" i="1"/>
  <c r="X1263" i="1"/>
  <c r="Z1263" i="1"/>
  <c r="L1254" i="1"/>
  <c r="N1254" i="1"/>
  <c r="Q1254" i="1" s="1"/>
  <c r="T1247" i="1"/>
  <c r="U1247" i="1"/>
  <c r="V1247" i="1"/>
  <c r="W1247" i="1"/>
  <c r="X1247" i="1"/>
  <c r="Z1247" i="1"/>
  <c r="W1335" i="1"/>
  <c r="Z1326" i="1"/>
  <c r="W1323" i="1"/>
  <c r="N1317" i="1"/>
  <c r="Q1317" i="1" s="1"/>
  <c r="Z1314" i="1"/>
  <c r="W1311" i="1"/>
  <c r="N1305" i="1"/>
  <c r="Q1305" i="1" s="1"/>
  <c r="Z1302" i="1"/>
  <c r="W1299" i="1"/>
  <c r="N1288" i="1"/>
  <c r="Q1288" i="1" s="1"/>
  <c r="N1283" i="1"/>
  <c r="Q1283" i="1" s="1"/>
  <c r="T1278" i="1"/>
  <c r="U1278" i="1"/>
  <c r="X1278" i="1"/>
  <c r="N1277" i="1"/>
  <c r="Q1277" i="1" s="1"/>
  <c r="X1270" i="1"/>
  <c r="Z1260" i="1"/>
  <c r="T1260" i="1"/>
  <c r="U1260" i="1"/>
  <c r="V1260" i="1"/>
  <c r="W1260" i="1"/>
  <c r="N1249" i="1"/>
  <c r="Q1249" i="1" s="1"/>
  <c r="L1247" i="1"/>
  <c r="N1247" i="1"/>
  <c r="Q1247" i="1" s="1"/>
  <c r="T1290" i="1"/>
  <c r="U1290" i="1"/>
  <c r="X1290" i="1"/>
  <c r="Z1272" i="1"/>
  <c r="W1272" i="1"/>
  <c r="L1260" i="1"/>
  <c r="N1260" i="1"/>
  <c r="Q1260" i="1" s="1"/>
  <c r="Z1284" i="1"/>
  <c r="W1284" i="1"/>
  <c r="Z1279" i="1"/>
  <c r="V1279" i="1"/>
  <c r="L1257" i="1"/>
  <c r="N1257" i="1"/>
  <c r="Q1257" i="1" s="1"/>
  <c r="AL1253" i="1"/>
  <c r="AE1253" i="1"/>
  <c r="AD1253" i="1" s="1"/>
  <c r="L1250" i="1"/>
  <c r="N1250" i="1"/>
  <c r="Q1250" i="1" s="1"/>
  <c r="W1326" i="1"/>
  <c r="X1319" i="1"/>
  <c r="W1314" i="1"/>
  <c r="X1307" i="1"/>
  <c r="X1295" i="1"/>
  <c r="W1293" i="1"/>
  <c r="Z1291" i="1"/>
  <c r="V1291" i="1"/>
  <c r="W1286" i="1"/>
  <c r="N1284" i="1"/>
  <c r="Q1284" i="1" s="1"/>
  <c r="L1278" i="1"/>
  <c r="U1270" i="1"/>
  <c r="N1265" i="1"/>
  <c r="Q1265" i="1" s="1"/>
  <c r="N1261" i="1"/>
  <c r="Q1261" i="1" s="1"/>
  <c r="N1256" i="1"/>
  <c r="Q1256" i="1" s="1"/>
  <c r="L1256" i="1"/>
  <c r="AA1246" i="1"/>
  <c r="AC1246" i="1" s="1"/>
  <c r="AB1246" i="1"/>
  <c r="L1239" i="1"/>
  <c r="N1239" i="1"/>
  <c r="Q1239" i="1" s="1"/>
  <c r="X1275" i="1"/>
  <c r="X1267" i="1"/>
  <c r="Z1267" i="1"/>
  <c r="T1267" i="1"/>
  <c r="V1267" i="1"/>
  <c r="T1218" i="1"/>
  <c r="U1218" i="1"/>
  <c r="V1218" i="1"/>
  <c r="W1218" i="1"/>
  <c r="V1177" i="1"/>
  <c r="Z1177" i="1"/>
  <c r="T1177" i="1"/>
  <c r="U1177" i="1"/>
  <c r="W1177" i="1"/>
  <c r="X1177" i="1"/>
  <c r="U1262" i="1"/>
  <c r="T1257" i="1"/>
  <c r="V1255" i="1"/>
  <c r="Z1251" i="1"/>
  <c r="U1250" i="1"/>
  <c r="W1248" i="1"/>
  <c r="N1245" i="1"/>
  <c r="Q1245" i="1" s="1"/>
  <c r="T1244" i="1"/>
  <c r="U1244" i="1"/>
  <c r="Z1241" i="1"/>
  <c r="N1238" i="1"/>
  <c r="Q1238" i="1" s="1"/>
  <c r="Z1236" i="1"/>
  <c r="U1233" i="1"/>
  <c r="X1233" i="1"/>
  <c r="Z1233" i="1"/>
  <c r="W1229" i="1"/>
  <c r="T1228" i="1"/>
  <c r="W1228" i="1"/>
  <c r="X1228" i="1"/>
  <c r="N1227" i="1"/>
  <c r="Q1227" i="1" s="1"/>
  <c r="W1224" i="1"/>
  <c r="N1221" i="1"/>
  <c r="Q1221" i="1" s="1"/>
  <c r="X1219" i="1"/>
  <c r="N1218" i="1"/>
  <c r="Q1218" i="1" s="1"/>
  <c r="Z1217" i="1"/>
  <c r="N1201" i="1"/>
  <c r="Q1201" i="1" s="1"/>
  <c r="L1201" i="1"/>
  <c r="L1196" i="1"/>
  <c r="L1193" i="1"/>
  <c r="N1193" i="1"/>
  <c r="Q1193" i="1" s="1"/>
  <c r="L1188" i="1"/>
  <c r="N1188" i="1"/>
  <c r="Q1188" i="1" s="1"/>
  <c r="U1255" i="1"/>
  <c r="V1248" i="1"/>
  <c r="N1232" i="1"/>
  <c r="Q1232" i="1" s="1"/>
  <c r="V1229" i="1"/>
  <c r="V1224" i="1"/>
  <c r="V1219" i="1"/>
  <c r="L1207" i="1"/>
  <c r="N1207" i="1"/>
  <c r="Q1207" i="1" s="1"/>
  <c r="W1258" i="1"/>
  <c r="T1255" i="1"/>
  <c r="X1251" i="1"/>
  <c r="U1248" i="1"/>
  <c r="W1246" i="1"/>
  <c r="N1244" i="1"/>
  <c r="Q1244" i="1" s="1"/>
  <c r="W1241" i="1"/>
  <c r="T1240" i="1"/>
  <c r="W1240" i="1"/>
  <c r="X1240" i="1"/>
  <c r="W1236" i="1"/>
  <c r="Z1230" i="1"/>
  <c r="U1229" i="1"/>
  <c r="Z1225" i="1"/>
  <c r="U1224" i="1"/>
  <c r="U1219" i="1"/>
  <c r="L1191" i="1"/>
  <c r="N1191" i="1"/>
  <c r="Q1191" i="1" s="1"/>
  <c r="W1251" i="1"/>
  <c r="T1248" i="1"/>
  <c r="T1229" i="1"/>
  <c r="T1224" i="1"/>
  <c r="U1209" i="1"/>
  <c r="V1209" i="1"/>
  <c r="W1209" i="1"/>
  <c r="X1209" i="1"/>
  <c r="Z1209" i="1"/>
  <c r="L1151" i="1"/>
  <c r="N1151" i="1"/>
  <c r="Q1151" i="1" s="1"/>
  <c r="W1219" i="1"/>
  <c r="Z1219" i="1"/>
  <c r="L1215" i="1"/>
  <c r="N1215" i="1"/>
  <c r="Q1215" i="1" s="1"/>
  <c r="L1209" i="1"/>
  <c r="N1209" i="1"/>
  <c r="Q1209" i="1" s="1"/>
  <c r="T1192" i="1"/>
  <c r="U1192" i="1"/>
  <c r="V1192" i="1"/>
  <c r="W1192" i="1"/>
  <c r="X1192" i="1"/>
  <c r="Z1192" i="1"/>
  <c r="W1285" i="1"/>
  <c r="W1273" i="1"/>
  <c r="X1266" i="1"/>
  <c r="W1261" i="1"/>
  <c r="X1254" i="1"/>
  <c r="U1251" i="1"/>
  <c r="W1249" i="1"/>
  <c r="T1236" i="1"/>
  <c r="L1234" i="1"/>
  <c r="L1229" i="1"/>
  <c r="U1214" i="1"/>
  <c r="L1205" i="1"/>
  <c r="N1205" i="1"/>
  <c r="Q1205" i="1" s="1"/>
  <c r="L1192" i="1"/>
  <c r="N1192" i="1"/>
  <c r="Q1192" i="1" s="1"/>
  <c r="W1190" i="1"/>
  <c r="T1190" i="1"/>
  <c r="U1190" i="1"/>
  <c r="V1190" i="1"/>
  <c r="X1190" i="1"/>
  <c r="Z1190" i="1"/>
  <c r="L1186" i="1"/>
  <c r="N1186" i="1"/>
  <c r="Q1186" i="1" s="1"/>
  <c r="Z1257" i="1"/>
  <c r="N1248" i="1"/>
  <c r="Q1248" i="1" s="1"/>
  <c r="AA1244" i="1"/>
  <c r="AC1244" i="1" s="1"/>
  <c r="N1235" i="1"/>
  <c r="Q1235" i="1" s="1"/>
  <c r="U1230" i="1"/>
  <c r="V1230" i="1"/>
  <c r="W1230" i="1"/>
  <c r="T1225" i="1"/>
  <c r="U1225" i="1"/>
  <c r="V1225" i="1"/>
  <c r="L1224" i="1"/>
  <c r="N1224" i="1"/>
  <c r="Q1224" i="1" s="1"/>
  <c r="N1219" i="1"/>
  <c r="Q1219" i="1" s="1"/>
  <c r="L1217" i="1"/>
  <c r="N1217" i="1"/>
  <c r="Q1217" i="1" s="1"/>
  <c r="X1212" i="1"/>
  <c r="Z1212" i="1"/>
  <c r="T1212" i="1"/>
  <c r="L1199" i="1"/>
  <c r="N1199" i="1"/>
  <c r="Q1199" i="1" s="1"/>
  <c r="L1190" i="1"/>
  <c r="N1190" i="1"/>
  <c r="Q1190" i="1" s="1"/>
  <c r="X1183" i="1"/>
  <c r="T1183" i="1"/>
  <c r="U1183" i="1"/>
  <c r="V1183" i="1"/>
  <c r="W1183" i="1"/>
  <c r="Z1183" i="1"/>
  <c r="V1214" i="1"/>
  <c r="X1214" i="1"/>
  <c r="Z1214" i="1"/>
  <c r="L1203" i="1"/>
  <c r="N1203" i="1"/>
  <c r="Q1203" i="1" s="1"/>
  <c r="L1200" i="1"/>
  <c r="N1200" i="1"/>
  <c r="Q1200" i="1" s="1"/>
  <c r="U1266" i="1"/>
  <c r="X1257" i="1"/>
  <c r="Z1255" i="1"/>
  <c r="U1254" i="1"/>
  <c r="AB1253" i="1"/>
  <c r="V1245" i="1"/>
  <c r="U1242" i="1"/>
  <c r="V1242" i="1"/>
  <c r="W1242" i="1"/>
  <c r="U1238" i="1"/>
  <c r="T1237" i="1"/>
  <c r="U1237" i="1"/>
  <c r="V1237" i="1"/>
  <c r="L1236" i="1"/>
  <c r="N1236" i="1"/>
  <c r="Q1236" i="1" s="1"/>
  <c r="V1226" i="1"/>
  <c r="Z1226" i="1"/>
  <c r="V1221" i="1"/>
  <c r="Z1218" i="1"/>
  <c r="T1216" i="1"/>
  <c r="V1216" i="1"/>
  <c r="W1216" i="1"/>
  <c r="X1216" i="1"/>
  <c r="N1214" i="1"/>
  <c r="Q1214" i="1" s="1"/>
  <c r="L1212" i="1"/>
  <c r="N1212" i="1"/>
  <c r="Q1212" i="1" s="1"/>
  <c r="L1174" i="1"/>
  <c r="N1174" i="1"/>
  <c r="Q1174" i="1" s="1"/>
  <c r="X1262" i="1"/>
  <c r="W1257" i="1"/>
  <c r="X1250" i="1"/>
  <c r="W1231" i="1"/>
  <c r="Z1231" i="1"/>
  <c r="AA1208" i="1"/>
  <c r="AC1208" i="1" s="1"/>
  <c r="T1204" i="1"/>
  <c r="U1204" i="1"/>
  <c r="V1204" i="1"/>
  <c r="W1204" i="1"/>
  <c r="X1204" i="1"/>
  <c r="Z1204" i="1"/>
  <c r="L1195" i="1"/>
  <c r="N1195" i="1"/>
  <c r="Q1195" i="1" s="1"/>
  <c r="L1176" i="1"/>
  <c r="U1245" i="1"/>
  <c r="Z1245" i="1"/>
  <c r="V1238" i="1"/>
  <c r="Z1238" i="1"/>
  <c r="N1226" i="1"/>
  <c r="Q1226" i="1" s="1"/>
  <c r="Z1224" i="1"/>
  <c r="U1221" i="1"/>
  <c r="X1221" i="1"/>
  <c r="Z1221" i="1"/>
  <c r="X1218" i="1"/>
  <c r="L1204" i="1"/>
  <c r="N1204" i="1"/>
  <c r="Q1204" i="1" s="1"/>
  <c r="N1180" i="1"/>
  <c r="Q1180" i="1" s="1"/>
  <c r="L1180" i="1"/>
  <c r="L1095" i="1"/>
  <c r="N1095" i="1"/>
  <c r="Q1095" i="1" s="1"/>
  <c r="U1172" i="1"/>
  <c r="Z1172" i="1"/>
  <c r="T1167" i="1"/>
  <c r="V1167" i="1"/>
  <c r="X1167" i="1"/>
  <c r="AA1152" i="1"/>
  <c r="AC1152" i="1" s="1"/>
  <c r="AB1152" i="1"/>
  <c r="L1147" i="1"/>
  <c r="N1147" i="1"/>
  <c r="Q1147" i="1" s="1"/>
  <c r="L1146" i="1"/>
  <c r="N1146" i="1"/>
  <c r="Q1146" i="1" s="1"/>
  <c r="AA1140" i="1"/>
  <c r="AC1140" i="1" s="1"/>
  <c r="AB1140" i="1"/>
  <c r="N1040" i="1"/>
  <c r="Q1040" i="1" s="1"/>
  <c r="L1040" i="1"/>
  <c r="V1205" i="1"/>
  <c r="U1200" i="1"/>
  <c r="V1193" i="1"/>
  <c r="U1184" i="1"/>
  <c r="Z1184" i="1"/>
  <c r="N1183" i="1"/>
  <c r="Q1183" i="1" s="1"/>
  <c r="AL1166" i="1"/>
  <c r="AE1166" i="1"/>
  <c r="AD1166" i="1" s="1"/>
  <c r="L1144" i="1"/>
  <c r="N1144" i="1"/>
  <c r="Q1144" i="1" s="1"/>
  <c r="Z1206" i="1"/>
  <c r="U1205" i="1"/>
  <c r="T1200" i="1"/>
  <c r="N1197" i="1"/>
  <c r="Q1197" i="1" s="1"/>
  <c r="Z1194" i="1"/>
  <c r="U1193" i="1"/>
  <c r="V1188" i="1"/>
  <c r="T1179" i="1"/>
  <c r="X1179" i="1"/>
  <c r="L1167" i="1"/>
  <c r="L1158" i="1"/>
  <c r="N1158" i="1"/>
  <c r="Q1158" i="1" s="1"/>
  <c r="L1131" i="1"/>
  <c r="N1131" i="1"/>
  <c r="Q1131" i="1" s="1"/>
  <c r="L1105" i="1"/>
  <c r="N1105" i="1"/>
  <c r="Q1105" i="1" s="1"/>
  <c r="L1074" i="1"/>
  <c r="N1074" i="1"/>
  <c r="Q1074" i="1" s="1"/>
  <c r="Z1169" i="1"/>
  <c r="T1169" i="1"/>
  <c r="V1169" i="1"/>
  <c r="W1169" i="1"/>
  <c r="AA1156" i="1"/>
  <c r="AC1156" i="1" s="1"/>
  <c r="AB1156" i="1"/>
  <c r="L1154" i="1"/>
  <c r="N1154" i="1"/>
  <c r="Q1154" i="1" s="1"/>
  <c r="L1184" i="1"/>
  <c r="T1163" i="1"/>
  <c r="U1163" i="1"/>
  <c r="W1163" i="1"/>
  <c r="X1163" i="1"/>
  <c r="Z1163" i="1"/>
  <c r="N1148" i="1"/>
  <c r="Q1148" i="1" s="1"/>
  <c r="L1148" i="1"/>
  <c r="AA1145" i="1"/>
  <c r="AC1145" i="1" s="1"/>
  <c r="AB1145" i="1"/>
  <c r="L1127" i="1"/>
  <c r="N1127" i="1"/>
  <c r="Q1127" i="1" s="1"/>
  <c r="L1116" i="1"/>
  <c r="N1116" i="1"/>
  <c r="Q1116" i="1" s="1"/>
  <c r="U1232" i="1"/>
  <c r="U1220" i="1"/>
  <c r="V1213" i="1"/>
  <c r="U1208" i="1"/>
  <c r="W1206" i="1"/>
  <c r="V1201" i="1"/>
  <c r="Z1197" i="1"/>
  <c r="U1196" i="1"/>
  <c r="W1194" i="1"/>
  <c r="U1181" i="1"/>
  <c r="X1176" i="1"/>
  <c r="X1168" i="1"/>
  <c r="N1125" i="1"/>
  <c r="Q1125" i="1" s="1"/>
  <c r="L1125" i="1"/>
  <c r="U1213" i="1"/>
  <c r="V1206" i="1"/>
  <c r="Z1202" i="1"/>
  <c r="U1201" i="1"/>
  <c r="V1194" i="1"/>
  <c r="W1176" i="1"/>
  <c r="T1175" i="1"/>
  <c r="X1175" i="1"/>
  <c r="W1168" i="1"/>
  <c r="L1163" i="1"/>
  <c r="N1163" i="1"/>
  <c r="Q1163" i="1" s="1"/>
  <c r="N1129" i="1"/>
  <c r="Q1129" i="1" s="1"/>
  <c r="L1129" i="1"/>
  <c r="Z1207" i="1"/>
  <c r="U1206" i="1"/>
  <c r="X1197" i="1"/>
  <c r="Z1195" i="1"/>
  <c r="U1194" i="1"/>
  <c r="L1187" i="1"/>
  <c r="Z1181" i="1"/>
  <c r="V1181" i="1"/>
  <c r="W1181" i="1"/>
  <c r="N1162" i="1"/>
  <c r="Q1162" i="1" s="1"/>
  <c r="L1156" i="1"/>
  <c r="N1156" i="1"/>
  <c r="Q1156" i="1" s="1"/>
  <c r="T1139" i="1"/>
  <c r="U1139" i="1"/>
  <c r="V1139" i="1"/>
  <c r="W1139" i="1"/>
  <c r="X1139" i="1"/>
  <c r="Z1139" i="1"/>
  <c r="W1120" i="1"/>
  <c r="X1120" i="1"/>
  <c r="Z1120" i="1"/>
  <c r="T1120" i="1"/>
  <c r="U1120" i="1"/>
  <c r="V1120" i="1"/>
  <c r="AL1084" i="1"/>
  <c r="AE1084" i="1"/>
  <c r="AD1084" i="1" s="1"/>
  <c r="X1202" i="1"/>
  <c r="Z1200" i="1"/>
  <c r="W1197" i="1"/>
  <c r="N1181" i="1"/>
  <c r="Q1181" i="1" s="1"/>
  <c r="U1176" i="1"/>
  <c r="V1176" i="1"/>
  <c r="L1175" i="1"/>
  <c r="X1172" i="1"/>
  <c r="U1168" i="1"/>
  <c r="V1168" i="1"/>
  <c r="L1150" i="1"/>
  <c r="N1150" i="1"/>
  <c r="Q1150" i="1" s="1"/>
  <c r="L1139" i="1"/>
  <c r="N1139" i="1"/>
  <c r="Q1139" i="1" s="1"/>
  <c r="L1134" i="1"/>
  <c r="N1134" i="1"/>
  <c r="Q1134" i="1" s="1"/>
  <c r="Z1066" i="1"/>
  <c r="U1066" i="1"/>
  <c r="V1066" i="1"/>
  <c r="W1066" i="1"/>
  <c r="T1066" i="1"/>
  <c r="X1066" i="1"/>
  <c r="W1202" i="1"/>
  <c r="V1197" i="1"/>
  <c r="X1184" i="1"/>
  <c r="W1172" i="1"/>
  <c r="L1168" i="1"/>
  <c r="N1168" i="1"/>
  <c r="Q1168" i="1" s="1"/>
  <c r="Z1167" i="1"/>
  <c r="L1166" i="1"/>
  <c r="N1166" i="1"/>
  <c r="Q1166" i="1" s="1"/>
  <c r="T1160" i="1"/>
  <c r="U1160" i="1"/>
  <c r="W1160" i="1"/>
  <c r="X1160" i="1"/>
  <c r="Z1160" i="1"/>
  <c r="Z1157" i="1"/>
  <c r="T1157" i="1"/>
  <c r="U1157" i="1"/>
  <c r="V1157" i="1"/>
  <c r="W1157" i="1"/>
  <c r="X1157" i="1"/>
  <c r="W1189" i="1"/>
  <c r="W1184" i="1"/>
  <c r="Z1179" i="1"/>
  <c r="V1172" i="1"/>
  <c r="X1171" i="1"/>
  <c r="T1171" i="1"/>
  <c r="U1171" i="1"/>
  <c r="W1167" i="1"/>
  <c r="T1151" i="1"/>
  <c r="U1151" i="1"/>
  <c r="V1151" i="1"/>
  <c r="W1151" i="1"/>
  <c r="X1151" i="1"/>
  <c r="Z1151" i="1"/>
  <c r="N1070" i="1"/>
  <c r="Q1070" i="1" s="1"/>
  <c r="L1070" i="1"/>
  <c r="X1145" i="1"/>
  <c r="Z1137" i="1"/>
  <c r="Z1132" i="1"/>
  <c r="W1126" i="1"/>
  <c r="X1125" i="1"/>
  <c r="U1125" i="1"/>
  <c r="L1096" i="1"/>
  <c r="N1096" i="1"/>
  <c r="Q1096" i="1" s="1"/>
  <c r="T1093" i="1"/>
  <c r="U1093" i="1"/>
  <c r="V1093" i="1"/>
  <c r="W1093" i="1"/>
  <c r="X1093" i="1"/>
  <c r="Z1093" i="1"/>
  <c r="X1186" i="1"/>
  <c r="X1174" i="1"/>
  <c r="V1164" i="1"/>
  <c r="X1162" i="1"/>
  <c r="U1159" i="1"/>
  <c r="V1152" i="1"/>
  <c r="X1150" i="1"/>
  <c r="Z1148" i="1"/>
  <c r="U1147" i="1"/>
  <c r="W1145" i="1"/>
  <c r="V1140" i="1"/>
  <c r="U1138" i="1"/>
  <c r="U1133" i="1"/>
  <c r="Z1131" i="1"/>
  <c r="U1126" i="1"/>
  <c r="Z1121" i="1"/>
  <c r="N1120" i="1"/>
  <c r="Q1120" i="1" s="1"/>
  <c r="Z1117" i="1"/>
  <c r="X1114" i="1"/>
  <c r="L1103" i="1"/>
  <c r="N1103" i="1"/>
  <c r="Q1103" i="1" s="1"/>
  <c r="L1093" i="1"/>
  <c r="N1093" i="1"/>
  <c r="Q1093" i="1" s="1"/>
  <c r="AA1087" i="1"/>
  <c r="AC1087" i="1" s="1"/>
  <c r="AB1087" i="1"/>
  <c r="Z1165" i="1"/>
  <c r="U1164" i="1"/>
  <c r="T1159" i="1"/>
  <c r="X1155" i="1"/>
  <c r="Z1153" i="1"/>
  <c r="U1152" i="1"/>
  <c r="T1147" i="1"/>
  <c r="V1145" i="1"/>
  <c r="X1143" i="1"/>
  <c r="Z1141" i="1"/>
  <c r="U1140" i="1"/>
  <c r="T1138" i="1"/>
  <c r="W1137" i="1"/>
  <c r="T1133" i="1"/>
  <c r="X1132" i="1"/>
  <c r="X1121" i="1"/>
  <c r="N1115" i="1"/>
  <c r="Q1115" i="1" s="1"/>
  <c r="AA1106" i="1"/>
  <c r="AC1106" i="1" s="1"/>
  <c r="AB1106" i="1"/>
  <c r="W1155" i="1"/>
  <c r="X1148" i="1"/>
  <c r="U1145" i="1"/>
  <c r="W1143" i="1"/>
  <c r="T1140" i="1"/>
  <c r="V1137" i="1"/>
  <c r="V1132" i="1"/>
  <c r="X1131" i="1"/>
  <c r="V1126" i="1"/>
  <c r="Z1126" i="1"/>
  <c r="L1100" i="1"/>
  <c r="N1100" i="1"/>
  <c r="Q1100" i="1" s="1"/>
  <c r="L1091" i="1"/>
  <c r="N1091" i="1"/>
  <c r="Q1091" i="1" s="1"/>
  <c r="X1165" i="1"/>
  <c r="V1155" i="1"/>
  <c r="W1148" i="1"/>
  <c r="T1145" i="1"/>
  <c r="V1143" i="1"/>
  <c r="N1142" i="1"/>
  <c r="Q1142" i="1" s="1"/>
  <c r="W1131" i="1"/>
  <c r="N1128" i="1"/>
  <c r="Q1128" i="1" s="1"/>
  <c r="T1117" i="1"/>
  <c r="U1117" i="1"/>
  <c r="W1117" i="1"/>
  <c r="T1114" i="1"/>
  <c r="V1114" i="1"/>
  <c r="Z1114" i="1"/>
  <c r="X1113" i="1"/>
  <c r="Z1113" i="1"/>
  <c r="T1113" i="1"/>
  <c r="U1113" i="1"/>
  <c r="V1113" i="1"/>
  <c r="L1109" i="1"/>
  <c r="L1104" i="1"/>
  <c r="N1104" i="1"/>
  <c r="Q1104" i="1" s="1"/>
  <c r="L1084" i="1"/>
  <c r="N1084" i="1"/>
  <c r="Q1084" i="1" s="1"/>
  <c r="L1076" i="1"/>
  <c r="N1076" i="1"/>
  <c r="Q1076" i="1" s="1"/>
  <c r="X1137" i="1"/>
  <c r="U1137" i="1"/>
  <c r="W1132" i="1"/>
  <c r="T1132" i="1"/>
  <c r="N1114" i="1"/>
  <c r="Q1114" i="1" s="1"/>
  <c r="L1114" i="1"/>
  <c r="L1113" i="1"/>
  <c r="N1113" i="1"/>
  <c r="Q1113" i="1" s="1"/>
  <c r="L1088" i="1"/>
  <c r="N1088" i="1"/>
  <c r="Q1088" i="1" s="1"/>
  <c r="L1035" i="1"/>
  <c r="N1035" i="1"/>
  <c r="Q1035" i="1" s="1"/>
  <c r="Z1161" i="1"/>
  <c r="Z1149" i="1"/>
  <c r="U1148" i="1"/>
  <c r="L1138" i="1"/>
  <c r="U1131" i="1"/>
  <c r="W1130" i="1"/>
  <c r="Z1129" i="1"/>
  <c r="W1122" i="1"/>
  <c r="L1117" i="1"/>
  <c r="L1097" i="1"/>
  <c r="L1092" i="1"/>
  <c r="N1092" i="1"/>
  <c r="Q1092" i="1" s="1"/>
  <c r="L1073" i="1"/>
  <c r="N1073" i="1"/>
  <c r="Q1073" i="1" s="1"/>
  <c r="AL1070" i="1"/>
  <c r="AE1070" i="1"/>
  <c r="AD1070" i="1" s="1"/>
  <c r="N1157" i="1"/>
  <c r="Q1157" i="1" s="1"/>
  <c r="X1156" i="1"/>
  <c r="N1145" i="1"/>
  <c r="Q1145" i="1" s="1"/>
  <c r="X1144" i="1"/>
  <c r="N1137" i="1"/>
  <c r="Q1137" i="1" s="1"/>
  <c r="N1132" i="1"/>
  <c r="Q1132" i="1" s="1"/>
  <c r="N1119" i="1"/>
  <c r="Q1119" i="1" s="1"/>
  <c r="U1122" i="1"/>
  <c r="V1122" i="1"/>
  <c r="Z1122" i="1"/>
  <c r="L1112" i="1"/>
  <c r="N1112" i="1"/>
  <c r="Q1112" i="1" s="1"/>
  <c r="N1102" i="1"/>
  <c r="Q1102" i="1" s="1"/>
  <c r="L1102" i="1"/>
  <c r="L1085" i="1"/>
  <c r="N1085" i="1"/>
  <c r="Q1085" i="1" s="1"/>
  <c r="U1077" i="1"/>
  <c r="W1077" i="1"/>
  <c r="T1077" i="1"/>
  <c r="V1077" i="1"/>
  <c r="X1077" i="1"/>
  <c r="Z1077" i="1"/>
  <c r="L1037" i="1"/>
  <c r="N1037" i="1"/>
  <c r="Q1037" i="1" s="1"/>
  <c r="V1156" i="1"/>
  <c r="V1144" i="1"/>
  <c r="Z1133" i="1"/>
  <c r="W1129" i="1"/>
  <c r="W1125" i="1"/>
  <c r="T1116" i="1"/>
  <c r="X1116" i="1"/>
  <c r="L1067" i="1"/>
  <c r="N1067" i="1"/>
  <c r="Q1067" i="1" s="1"/>
  <c r="X1138" i="1"/>
  <c r="Z1135" i="1"/>
  <c r="W1135" i="1"/>
  <c r="W1134" i="1"/>
  <c r="V1129" i="1"/>
  <c r="W1128" i="1"/>
  <c r="V1125" i="1"/>
  <c r="Z1118" i="1"/>
  <c r="V1118" i="1"/>
  <c r="W1118" i="1"/>
  <c r="L1108" i="1"/>
  <c r="N1108" i="1"/>
  <c r="Q1108" i="1" s="1"/>
  <c r="T1105" i="1"/>
  <c r="U1105" i="1"/>
  <c r="V1105" i="1"/>
  <c r="W1105" i="1"/>
  <c r="X1105" i="1"/>
  <c r="Z1105" i="1"/>
  <c r="N1090" i="1"/>
  <c r="Q1090" i="1" s="1"/>
  <c r="L1090" i="1"/>
  <c r="AL1075" i="1"/>
  <c r="AE1075" i="1"/>
  <c r="AD1075" i="1" s="1"/>
  <c r="N1058" i="1"/>
  <c r="Q1058" i="1" s="1"/>
  <c r="L1058" i="1"/>
  <c r="L1048" i="1"/>
  <c r="N1048" i="1"/>
  <c r="Q1048" i="1" s="1"/>
  <c r="T1026" i="1"/>
  <c r="U1026" i="1"/>
  <c r="V1026" i="1"/>
  <c r="W1026" i="1"/>
  <c r="X1026" i="1"/>
  <c r="Z1026" i="1"/>
  <c r="Z1109" i="1"/>
  <c r="U1108" i="1"/>
  <c r="W1106" i="1"/>
  <c r="V1101" i="1"/>
  <c r="Z1097" i="1"/>
  <c r="U1096" i="1"/>
  <c r="W1094" i="1"/>
  <c r="V1089" i="1"/>
  <c r="Z1085" i="1"/>
  <c r="N1077" i="1"/>
  <c r="Q1077" i="1" s="1"/>
  <c r="X1072" i="1"/>
  <c r="X1061" i="1"/>
  <c r="L1041" i="1"/>
  <c r="N1041" i="1"/>
  <c r="Q1041" i="1" s="1"/>
  <c r="L1008" i="1"/>
  <c r="N1008" i="1"/>
  <c r="Q1008" i="1" s="1"/>
  <c r="W1123" i="1"/>
  <c r="W1111" i="1"/>
  <c r="T1108" i="1"/>
  <c r="V1106" i="1"/>
  <c r="X1104" i="1"/>
  <c r="Z1102" i="1"/>
  <c r="U1101" i="1"/>
  <c r="W1099" i="1"/>
  <c r="T1096" i="1"/>
  <c r="V1094" i="1"/>
  <c r="X1092" i="1"/>
  <c r="Z1090" i="1"/>
  <c r="U1089" i="1"/>
  <c r="W1087" i="1"/>
  <c r="AB1084" i="1"/>
  <c r="Z1078" i="1"/>
  <c r="U1078" i="1"/>
  <c r="W1078" i="1"/>
  <c r="T1074" i="1"/>
  <c r="U1074" i="1"/>
  <c r="L1066" i="1"/>
  <c r="N1066" i="1"/>
  <c r="Q1066" i="1" s="1"/>
  <c r="U1065" i="1"/>
  <c r="V1065" i="1"/>
  <c r="W1065" i="1"/>
  <c r="X1065" i="1"/>
  <c r="L1028" i="1"/>
  <c r="N1028" i="1"/>
  <c r="Q1028" i="1" s="1"/>
  <c r="N1110" i="1"/>
  <c r="Q1110" i="1" s="1"/>
  <c r="U1106" i="1"/>
  <c r="W1104" i="1"/>
  <c r="T1101" i="1"/>
  <c r="N1098" i="1"/>
  <c r="Q1098" i="1" s="1"/>
  <c r="U1094" i="1"/>
  <c r="W1092" i="1"/>
  <c r="T1089" i="1"/>
  <c r="N1086" i="1"/>
  <c r="Q1086" i="1" s="1"/>
  <c r="T1072" i="1"/>
  <c r="V1072" i="1"/>
  <c r="W1072" i="1"/>
  <c r="Z1071" i="1"/>
  <c r="L1065" i="1"/>
  <c r="Z1061" i="1"/>
  <c r="T1061" i="1"/>
  <c r="U1061" i="1"/>
  <c r="V1061" i="1"/>
  <c r="AA1047" i="1"/>
  <c r="AC1047" i="1" s="1"/>
  <c r="AB1047" i="1"/>
  <c r="N1045" i="1"/>
  <c r="Q1045" i="1" s="1"/>
  <c r="L1045" i="1"/>
  <c r="V1104" i="1"/>
  <c r="V1092" i="1"/>
  <c r="AA1054" i="1"/>
  <c r="AC1054" i="1" s="1"/>
  <c r="AB1054" i="1"/>
  <c r="T1036" i="1"/>
  <c r="U1036" i="1"/>
  <c r="V1036" i="1"/>
  <c r="W1036" i="1"/>
  <c r="X1036" i="1"/>
  <c r="Z1036" i="1"/>
  <c r="L1020" i="1"/>
  <c r="N1020" i="1"/>
  <c r="Q1020" i="1" s="1"/>
  <c r="U1104" i="1"/>
  <c r="W1102" i="1"/>
  <c r="U1092" i="1"/>
  <c r="W1090" i="1"/>
  <c r="L1072" i="1"/>
  <c r="N1072" i="1"/>
  <c r="Q1072" i="1" s="1"/>
  <c r="U1071" i="1"/>
  <c r="AB1070" i="1"/>
  <c r="L1036" i="1"/>
  <c r="N1036" i="1"/>
  <c r="Q1036" i="1" s="1"/>
  <c r="Z1110" i="1"/>
  <c r="V1102" i="1"/>
  <c r="N1101" i="1"/>
  <c r="Q1101" i="1" s="1"/>
  <c r="Z1098" i="1"/>
  <c r="V1090" i="1"/>
  <c r="N1089" i="1"/>
  <c r="Q1089" i="1" s="1"/>
  <c r="Z1086" i="1"/>
  <c r="X1084" i="1"/>
  <c r="V1076" i="1"/>
  <c r="W1075" i="1"/>
  <c r="T1075" i="1"/>
  <c r="L1064" i="1"/>
  <c r="T1060" i="1"/>
  <c r="U1060" i="1"/>
  <c r="V1060" i="1"/>
  <c r="W1060" i="1"/>
  <c r="U1059" i="1"/>
  <c r="L1053" i="1"/>
  <c r="L1052" i="1"/>
  <c r="AA1049" i="1"/>
  <c r="AC1049" i="1" s="1"/>
  <c r="AB1049" i="1"/>
  <c r="N1010" i="1"/>
  <c r="Q1010" i="1" s="1"/>
  <c r="L1010" i="1"/>
  <c r="V1071" i="1"/>
  <c r="W1071" i="1"/>
  <c r="X1071" i="1"/>
  <c r="L1049" i="1"/>
  <c r="N1049" i="1"/>
  <c r="Q1049" i="1" s="1"/>
  <c r="L1047" i="1"/>
  <c r="N1047" i="1"/>
  <c r="Q1047" i="1" s="1"/>
  <c r="L1015" i="1"/>
  <c r="N1015" i="1"/>
  <c r="Q1015" i="1" s="1"/>
  <c r="N1111" i="1"/>
  <c r="Q1111" i="1" s="1"/>
  <c r="Z1108" i="1"/>
  <c r="N1099" i="1"/>
  <c r="Q1099" i="1" s="1"/>
  <c r="Z1096" i="1"/>
  <c r="N1087" i="1"/>
  <c r="Q1087" i="1" s="1"/>
  <c r="V1083" i="1"/>
  <c r="X1083" i="1"/>
  <c r="T1076" i="1"/>
  <c r="L1071" i="1"/>
  <c r="N1071" i="1"/>
  <c r="Q1071" i="1" s="1"/>
  <c r="L1060" i="1"/>
  <c r="N1060" i="1"/>
  <c r="Q1060" i="1" s="1"/>
  <c r="V1059" i="1"/>
  <c r="W1059" i="1"/>
  <c r="X1059" i="1"/>
  <c r="N1027" i="1"/>
  <c r="Q1027" i="1" s="1"/>
  <c r="L1027" i="1"/>
  <c r="Z1101" i="1"/>
  <c r="Z1089" i="1"/>
  <c r="T1073" i="1"/>
  <c r="V1073" i="1"/>
  <c r="L1059" i="1"/>
  <c r="N1059" i="1"/>
  <c r="Q1059" i="1" s="1"/>
  <c r="N1033" i="1"/>
  <c r="Q1033" i="1" s="1"/>
  <c r="L1033" i="1"/>
  <c r="AL1014" i="1"/>
  <c r="AE1014" i="1"/>
  <c r="AD1014" i="1" s="1"/>
  <c r="V1110" i="1"/>
  <c r="X1108" i="1"/>
  <c r="V1098" i="1"/>
  <c r="X1096" i="1"/>
  <c r="V1086" i="1"/>
  <c r="L1083" i="1"/>
  <c r="N1083" i="1"/>
  <c r="Q1083" i="1" s="1"/>
  <c r="L1082" i="1"/>
  <c r="X1078" i="1"/>
  <c r="X1074" i="1"/>
  <c r="Z1072" i="1"/>
  <c r="Z1065" i="1"/>
  <c r="T1048" i="1"/>
  <c r="U1048" i="1"/>
  <c r="V1048" i="1"/>
  <c r="W1048" i="1"/>
  <c r="X1048" i="1"/>
  <c r="Z1048" i="1"/>
  <c r="AA1037" i="1"/>
  <c r="AC1037" i="1" s="1"/>
  <c r="AB1037" i="1"/>
  <c r="L1000" i="1"/>
  <c r="N1000" i="1"/>
  <c r="Q1000" i="1" s="1"/>
  <c r="L997" i="1"/>
  <c r="N997" i="1"/>
  <c r="Q997" i="1" s="1"/>
  <c r="L996" i="1"/>
  <c r="N996" i="1"/>
  <c r="Q996" i="1" s="1"/>
  <c r="L992" i="1"/>
  <c r="N992" i="1"/>
  <c r="Q992" i="1" s="1"/>
  <c r="T989" i="1"/>
  <c r="U989" i="1"/>
  <c r="V989" i="1"/>
  <c r="W989" i="1"/>
  <c r="X989" i="1"/>
  <c r="Z989" i="1"/>
  <c r="L962" i="1"/>
  <c r="N962" i="1"/>
  <c r="Q962" i="1" s="1"/>
  <c r="W1049" i="1"/>
  <c r="W1037" i="1"/>
  <c r="X1024" i="1"/>
  <c r="U1018" i="1"/>
  <c r="Z1018" i="1"/>
  <c r="V1015" i="1"/>
  <c r="W1015" i="1"/>
  <c r="V1011" i="1"/>
  <c r="W1011" i="1"/>
  <c r="Z1011" i="1"/>
  <c r="T1001" i="1"/>
  <c r="U1001" i="1"/>
  <c r="V1001" i="1"/>
  <c r="W1001" i="1"/>
  <c r="X1001" i="1"/>
  <c r="Z1001" i="1"/>
  <c r="U1080" i="1"/>
  <c r="Z1069" i="1"/>
  <c r="T1063" i="1"/>
  <c r="Z1057" i="1"/>
  <c r="W1054" i="1"/>
  <c r="T1051" i="1"/>
  <c r="V1049" i="1"/>
  <c r="X1047" i="1"/>
  <c r="Z1045" i="1"/>
  <c r="W1042" i="1"/>
  <c r="T1039" i="1"/>
  <c r="V1037" i="1"/>
  <c r="X1035" i="1"/>
  <c r="Z1033" i="1"/>
  <c r="X1029" i="1"/>
  <c r="Z1028" i="1"/>
  <c r="W1024" i="1"/>
  <c r="L1021" i="1"/>
  <c r="N1019" i="1"/>
  <c r="Q1019" i="1" s="1"/>
  <c r="T1017" i="1"/>
  <c r="U1017" i="1"/>
  <c r="L1014" i="1"/>
  <c r="L976" i="1"/>
  <c r="N976" i="1"/>
  <c r="Q976" i="1" s="1"/>
  <c r="Z1062" i="1"/>
  <c r="V1054" i="1"/>
  <c r="Z1050" i="1"/>
  <c r="U1049" i="1"/>
  <c r="W1047" i="1"/>
  <c r="V1042" i="1"/>
  <c r="Z1038" i="1"/>
  <c r="U1037" i="1"/>
  <c r="W1035" i="1"/>
  <c r="U1030" i="1"/>
  <c r="Z1030" i="1"/>
  <c r="W1029" i="1"/>
  <c r="V1024" i="1"/>
  <c r="X1023" i="1"/>
  <c r="N998" i="1"/>
  <c r="Q998" i="1" s="1"/>
  <c r="L998" i="1"/>
  <c r="N986" i="1"/>
  <c r="Q986" i="1" s="1"/>
  <c r="L986" i="1"/>
  <c r="L980" i="1"/>
  <c r="N980" i="1"/>
  <c r="Q980" i="1" s="1"/>
  <c r="T977" i="1"/>
  <c r="U977" i="1"/>
  <c r="V977" i="1"/>
  <c r="W977" i="1"/>
  <c r="X977" i="1"/>
  <c r="Z977" i="1"/>
  <c r="L973" i="1"/>
  <c r="N973" i="1"/>
  <c r="Q973" i="1" s="1"/>
  <c r="Z1079" i="1"/>
  <c r="Z1067" i="1"/>
  <c r="U1054" i="1"/>
  <c r="T1049" i="1"/>
  <c r="N1046" i="1"/>
  <c r="Q1046" i="1" s="1"/>
  <c r="U1042" i="1"/>
  <c r="T1037" i="1"/>
  <c r="N1034" i="1"/>
  <c r="Q1034" i="1" s="1"/>
  <c r="V1029" i="1"/>
  <c r="X1028" i="1"/>
  <c r="Z1027" i="1"/>
  <c r="N1025" i="1"/>
  <c r="Q1025" i="1" s="1"/>
  <c r="U1024" i="1"/>
  <c r="W1023" i="1"/>
  <c r="N1016" i="1"/>
  <c r="Q1016" i="1" s="1"/>
  <c r="AB1014" i="1"/>
  <c r="N974" i="1"/>
  <c r="Q974" i="1" s="1"/>
  <c r="L974" i="1"/>
  <c r="Z1053" i="1"/>
  <c r="Z1041" i="1"/>
  <c r="AA1005" i="1"/>
  <c r="AC1005" i="1" s="1"/>
  <c r="L993" i="1"/>
  <c r="X1014" i="1"/>
  <c r="L968" i="1"/>
  <c r="N968" i="1"/>
  <c r="Q968" i="1" s="1"/>
  <c r="Z1063" i="1"/>
  <c r="U1062" i="1"/>
  <c r="X1053" i="1"/>
  <c r="Z1051" i="1"/>
  <c r="U1050" i="1"/>
  <c r="X1041" i="1"/>
  <c r="Z1039" i="1"/>
  <c r="U1038" i="1"/>
  <c r="N1029" i="1"/>
  <c r="Q1029" i="1" s="1"/>
  <c r="U1027" i="1"/>
  <c r="Z1015" i="1"/>
  <c r="W1014" i="1"/>
  <c r="T1013" i="1"/>
  <c r="U1013" i="1"/>
  <c r="X1013" i="1"/>
  <c r="Z1013" i="1"/>
  <c r="U1006" i="1"/>
  <c r="V1006" i="1"/>
  <c r="X1006" i="1"/>
  <c r="Z1006" i="1"/>
  <c r="W1004" i="1"/>
  <c r="X1004" i="1"/>
  <c r="Z1004" i="1"/>
  <c r="T1004" i="1"/>
  <c r="U1004" i="1"/>
  <c r="AA976" i="1"/>
  <c r="AC976" i="1" s="1"/>
  <c r="AB976" i="1"/>
  <c r="X1070" i="1"/>
  <c r="W1053" i="1"/>
  <c r="X1046" i="1"/>
  <c r="W1041" i="1"/>
  <c r="T1027" i="1"/>
  <c r="N1023" i="1"/>
  <c r="Q1023" i="1" s="1"/>
  <c r="X1018" i="1"/>
  <c r="V1014" i="1"/>
  <c r="U1010" i="1"/>
  <c r="V1010" i="1"/>
  <c r="W1010" i="1"/>
  <c r="L1007" i="1"/>
  <c r="N1007" i="1"/>
  <c r="Q1007" i="1" s="1"/>
  <c r="L1004" i="1"/>
  <c r="N1004" i="1"/>
  <c r="Q1004" i="1" s="1"/>
  <c r="N991" i="1"/>
  <c r="Q991" i="1" s="1"/>
  <c r="L981" i="1"/>
  <c r="T965" i="1"/>
  <c r="U965" i="1"/>
  <c r="V965" i="1"/>
  <c r="W965" i="1"/>
  <c r="X965" i="1"/>
  <c r="Z965" i="1"/>
  <c r="V1053" i="1"/>
  <c r="V1041" i="1"/>
  <c r="W1018" i="1"/>
  <c r="X1015" i="1"/>
  <c r="U1014" i="1"/>
  <c r="X1011" i="1"/>
  <c r="X1030" i="1"/>
  <c r="W1025" i="1"/>
  <c r="Z1024" i="1"/>
  <c r="V1018" i="1"/>
  <c r="X1017" i="1"/>
  <c r="V1016" i="1"/>
  <c r="U1015" i="1"/>
  <c r="T1014" i="1"/>
  <c r="U1011" i="1"/>
  <c r="L1005" i="1"/>
  <c r="L988" i="1"/>
  <c r="N988" i="1"/>
  <c r="Q988" i="1" s="1"/>
  <c r="L985" i="1"/>
  <c r="N985" i="1"/>
  <c r="Q985" i="1" s="1"/>
  <c r="L952" i="1"/>
  <c r="N952" i="1"/>
  <c r="Q952" i="1" s="1"/>
  <c r="N934" i="1"/>
  <c r="Q934" i="1" s="1"/>
  <c r="L934" i="1"/>
  <c r="U992" i="1"/>
  <c r="U980" i="1"/>
  <c r="T975" i="1"/>
  <c r="U968" i="1"/>
  <c r="L953" i="1"/>
  <c r="L948" i="1"/>
  <c r="N948" i="1"/>
  <c r="Q948" i="1" s="1"/>
  <c r="L920" i="1"/>
  <c r="N920" i="1"/>
  <c r="Q920" i="1" s="1"/>
  <c r="N1001" i="1"/>
  <c r="Q1001" i="1" s="1"/>
  <c r="Z998" i="1"/>
  <c r="U997" i="1"/>
  <c r="T992" i="1"/>
  <c r="N989" i="1"/>
  <c r="Q989" i="1" s="1"/>
  <c r="U985" i="1"/>
  <c r="T980" i="1"/>
  <c r="N977" i="1"/>
  <c r="Q977" i="1" s="1"/>
  <c r="T968" i="1"/>
  <c r="N965" i="1"/>
  <c r="Q965" i="1" s="1"/>
  <c r="L960" i="1"/>
  <c r="N960" i="1"/>
  <c r="Q960" i="1" s="1"/>
  <c r="L958" i="1"/>
  <c r="L924" i="1"/>
  <c r="N924" i="1"/>
  <c r="Q924" i="1" s="1"/>
  <c r="L964" i="1"/>
  <c r="N964" i="1"/>
  <c r="Q964" i="1" s="1"/>
  <c r="L959" i="1"/>
  <c r="N959" i="1"/>
  <c r="Q959" i="1" s="1"/>
  <c r="T949" i="1"/>
  <c r="U949" i="1"/>
  <c r="V949" i="1"/>
  <c r="W949" i="1"/>
  <c r="X949" i="1"/>
  <c r="Z949" i="1"/>
  <c r="L943" i="1"/>
  <c r="N943" i="1"/>
  <c r="Q943" i="1" s="1"/>
  <c r="N931" i="1"/>
  <c r="Q931" i="1" s="1"/>
  <c r="L931" i="1"/>
  <c r="L930" i="1"/>
  <c r="N930" i="1"/>
  <c r="Q930" i="1" s="1"/>
  <c r="W1005" i="1"/>
  <c r="X998" i="1"/>
  <c r="W993" i="1"/>
  <c r="X986" i="1"/>
  <c r="W981" i="1"/>
  <c r="X974" i="1"/>
  <c r="W969" i="1"/>
  <c r="U954" i="1"/>
  <c r="V954" i="1"/>
  <c r="W954" i="1"/>
  <c r="X954" i="1"/>
  <c r="Z954" i="1"/>
  <c r="L940" i="1"/>
  <c r="N940" i="1"/>
  <c r="Q940" i="1" s="1"/>
  <c r="N939" i="1"/>
  <c r="Q939" i="1" s="1"/>
  <c r="AA933" i="1"/>
  <c r="AC933" i="1" s="1"/>
  <c r="AB933" i="1"/>
  <c r="V1005" i="1"/>
  <c r="W998" i="1"/>
  <c r="V993" i="1"/>
  <c r="W986" i="1"/>
  <c r="V981" i="1"/>
  <c r="W974" i="1"/>
  <c r="V969" i="1"/>
  <c r="X967" i="1"/>
  <c r="L949" i="1"/>
  <c r="N949" i="1"/>
  <c r="Q949" i="1" s="1"/>
  <c r="L945" i="1"/>
  <c r="N945" i="1"/>
  <c r="Q945" i="1" s="1"/>
  <c r="U1005" i="1"/>
  <c r="W1003" i="1"/>
  <c r="V998" i="1"/>
  <c r="Z994" i="1"/>
  <c r="U993" i="1"/>
  <c r="W991" i="1"/>
  <c r="V986" i="1"/>
  <c r="Z982" i="1"/>
  <c r="U981" i="1"/>
  <c r="W979" i="1"/>
  <c r="V974" i="1"/>
  <c r="Z970" i="1"/>
  <c r="U969" i="1"/>
  <c r="W967" i="1"/>
  <c r="L941" i="1"/>
  <c r="L928" i="1"/>
  <c r="N928" i="1"/>
  <c r="Q928" i="1" s="1"/>
  <c r="Z999" i="1"/>
  <c r="U998" i="1"/>
  <c r="N990" i="1"/>
  <c r="Q990" i="1" s="1"/>
  <c r="Z987" i="1"/>
  <c r="U986" i="1"/>
  <c r="N978" i="1"/>
  <c r="Q978" i="1" s="1"/>
  <c r="Z975" i="1"/>
  <c r="U974" i="1"/>
  <c r="N966" i="1"/>
  <c r="Q966" i="1" s="1"/>
  <c r="AA950" i="1"/>
  <c r="AC950" i="1" s="1"/>
  <c r="AB950" i="1"/>
  <c r="X994" i="1"/>
  <c r="Z992" i="1"/>
  <c r="X982" i="1"/>
  <c r="Z980" i="1"/>
  <c r="X970" i="1"/>
  <c r="Z968" i="1"/>
  <c r="W994" i="1"/>
  <c r="X987" i="1"/>
  <c r="Z985" i="1"/>
  <c r="W982" i="1"/>
  <c r="X975" i="1"/>
  <c r="W970" i="1"/>
  <c r="L946" i="1"/>
  <c r="U942" i="1"/>
  <c r="V942" i="1"/>
  <c r="W942" i="1"/>
  <c r="X942" i="1"/>
  <c r="Z942" i="1"/>
  <c r="T937" i="1"/>
  <c r="U937" i="1"/>
  <c r="V937" i="1"/>
  <c r="W937" i="1"/>
  <c r="X937" i="1"/>
  <c r="Z937" i="1"/>
  <c r="L932" i="1"/>
  <c r="N932" i="1"/>
  <c r="Q932" i="1" s="1"/>
  <c r="W999" i="1"/>
  <c r="V994" i="1"/>
  <c r="X992" i="1"/>
  <c r="W987" i="1"/>
  <c r="V982" i="1"/>
  <c r="X980" i="1"/>
  <c r="W975" i="1"/>
  <c r="V970" i="1"/>
  <c r="X968" i="1"/>
  <c r="L955" i="1"/>
  <c r="N955" i="1"/>
  <c r="Q955" i="1" s="1"/>
  <c r="N926" i="1"/>
  <c r="Q926" i="1" s="1"/>
  <c r="L926" i="1"/>
  <c r="T961" i="1"/>
  <c r="U961" i="1"/>
  <c r="V961" i="1"/>
  <c r="X961" i="1"/>
  <c r="Z961" i="1"/>
  <c r="L947" i="1"/>
  <c r="N947" i="1"/>
  <c r="Q947" i="1" s="1"/>
  <c r="L937" i="1"/>
  <c r="N937" i="1"/>
  <c r="Q937" i="1" s="1"/>
  <c r="L922" i="1"/>
  <c r="V920" i="1"/>
  <c r="T920" i="1"/>
  <c r="U920" i="1"/>
  <c r="W920" i="1"/>
  <c r="X920" i="1"/>
  <c r="Z920" i="1"/>
  <c r="AB913" i="1"/>
  <c r="AA913" i="1"/>
  <c r="AC913" i="1" s="1"/>
  <c r="L908" i="1"/>
  <c r="N908" i="1"/>
  <c r="Q908" i="1" s="1"/>
  <c r="N901" i="1"/>
  <c r="Q901" i="1" s="1"/>
  <c r="L901" i="1"/>
  <c r="V962" i="1"/>
  <c r="X960" i="1"/>
  <c r="Z958" i="1"/>
  <c r="U957" i="1"/>
  <c r="W955" i="1"/>
  <c r="V950" i="1"/>
  <c r="X948" i="1"/>
  <c r="Z946" i="1"/>
  <c r="U945" i="1"/>
  <c r="AB944" i="1"/>
  <c r="T940" i="1"/>
  <c r="V938" i="1"/>
  <c r="W933" i="1"/>
  <c r="V927" i="1"/>
  <c r="X927" i="1"/>
  <c r="Z927" i="1"/>
  <c r="Z963" i="1"/>
  <c r="W960" i="1"/>
  <c r="T957" i="1"/>
  <c r="V955" i="1"/>
  <c r="N954" i="1"/>
  <c r="Q954" i="1" s="1"/>
  <c r="X953" i="1"/>
  <c r="Z951" i="1"/>
  <c r="U950" i="1"/>
  <c r="W948" i="1"/>
  <c r="T945" i="1"/>
  <c r="N942" i="1"/>
  <c r="Q942" i="1" s="1"/>
  <c r="X941" i="1"/>
  <c r="U938" i="1"/>
  <c r="Z929" i="1"/>
  <c r="N921" i="1"/>
  <c r="Q921" i="1" s="1"/>
  <c r="W953" i="1"/>
  <c r="W941" i="1"/>
  <c r="X918" i="1"/>
  <c r="U918" i="1"/>
  <c r="Z918" i="1"/>
  <c r="L911" i="1"/>
  <c r="N911" i="1"/>
  <c r="Q911" i="1" s="1"/>
  <c r="T909" i="1"/>
  <c r="U909" i="1"/>
  <c r="V909" i="1"/>
  <c r="X909" i="1"/>
  <c r="Z909" i="1"/>
  <c r="X963" i="1"/>
  <c r="U960" i="1"/>
  <c r="W958" i="1"/>
  <c r="V953" i="1"/>
  <c r="X951" i="1"/>
  <c r="U948" i="1"/>
  <c r="W946" i="1"/>
  <c r="V941" i="1"/>
  <c r="X933" i="1"/>
  <c r="T933" i="1"/>
  <c r="W929" i="1"/>
  <c r="N918" i="1"/>
  <c r="Q918" i="1" s="1"/>
  <c r="L918" i="1"/>
  <c r="Z915" i="1"/>
  <c r="U915" i="1"/>
  <c r="V915" i="1"/>
  <c r="W915" i="1"/>
  <c r="X915" i="1"/>
  <c r="L909" i="1"/>
  <c r="N909" i="1"/>
  <c r="Q909" i="1" s="1"/>
  <c r="W963" i="1"/>
  <c r="V958" i="1"/>
  <c r="X956" i="1"/>
  <c r="U953" i="1"/>
  <c r="V946" i="1"/>
  <c r="X944" i="1"/>
  <c r="U941" i="1"/>
  <c r="X935" i="1"/>
  <c r="T925" i="1"/>
  <c r="X925" i="1"/>
  <c r="Z925" i="1"/>
  <c r="N919" i="1"/>
  <c r="Q919" i="1" s="1"/>
  <c r="L919" i="1"/>
  <c r="N893" i="1"/>
  <c r="Q893" i="1" s="1"/>
  <c r="L893" i="1"/>
  <c r="V963" i="1"/>
  <c r="W956" i="1"/>
  <c r="N950" i="1"/>
  <c r="Q950" i="1" s="1"/>
  <c r="W944" i="1"/>
  <c r="N938" i="1"/>
  <c r="Q938" i="1" s="1"/>
  <c r="N933" i="1"/>
  <c r="Q933" i="1" s="1"/>
  <c r="T929" i="1"/>
  <c r="V929" i="1"/>
  <c r="X929" i="1"/>
  <c r="L923" i="1"/>
  <c r="L917" i="1"/>
  <c r="N917" i="1"/>
  <c r="Q917" i="1" s="1"/>
  <c r="L912" i="1"/>
  <c r="N912" i="1"/>
  <c r="Q912" i="1" s="1"/>
  <c r="U902" i="1"/>
  <c r="V902" i="1"/>
  <c r="T902" i="1"/>
  <c r="W902" i="1"/>
  <c r="Z902" i="1"/>
  <c r="L925" i="1"/>
  <c r="N925" i="1"/>
  <c r="Q925" i="1" s="1"/>
  <c r="N907" i="1"/>
  <c r="Q907" i="1" s="1"/>
  <c r="L907" i="1"/>
  <c r="Z957" i="1"/>
  <c r="U956" i="1"/>
  <c r="Z945" i="1"/>
  <c r="U944" i="1"/>
  <c r="Z931" i="1"/>
  <c r="T931" i="1"/>
  <c r="V931" i="1"/>
  <c r="T910" i="1"/>
  <c r="U910" i="1"/>
  <c r="V910" i="1"/>
  <c r="W910" i="1"/>
  <c r="X910" i="1"/>
  <c r="Z910" i="1"/>
  <c r="U922" i="1"/>
  <c r="W922" i="1"/>
  <c r="X922" i="1"/>
  <c r="Z922" i="1"/>
  <c r="N910" i="1"/>
  <c r="Q910" i="1" s="1"/>
  <c r="L910" i="1"/>
  <c r="N900" i="1"/>
  <c r="Q900" i="1" s="1"/>
  <c r="L900" i="1"/>
  <c r="W927" i="1"/>
  <c r="L889" i="1"/>
  <c r="N889" i="1"/>
  <c r="Q889" i="1" s="1"/>
  <c r="X884" i="1"/>
  <c r="Z884" i="1"/>
  <c r="T884" i="1"/>
  <c r="V884" i="1"/>
  <c r="W884" i="1"/>
  <c r="L883" i="1"/>
  <c r="N883" i="1"/>
  <c r="Q883" i="1" s="1"/>
  <c r="AA740" i="1"/>
  <c r="AC740" i="1" s="1"/>
  <c r="AB740" i="1"/>
  <c r="X912" i="1"/>
  <c r="Z911" i="1"/>
  <c r="T908" i="1"/>
  <c r="W907" i="1"/>
  <c r="U896" i="1"/>
  <c r="V896" i="1"/>
  <c r="W896" i="1"/>
  <c r="X896" i="1"/>
  <c r="U921" i="1"/>
  <c r="U907" i="1"/>
  <c r="W906" i="1"/>
  <c r="L902" i="1"/>
  <c r="N902" i="1"/>
  <c r="Q902" i="1" s="1"/>
  <c r="Z901" i="1"/>
  <c r="X895" i="1"/>
  <c r="W924" i="1"/>
  <c r="T921" i="1"/>
  <c r="N914" i="1"/>
  <c r="Q914" i="1" s="1"/>
  <c r="U912" i="1"/>
  <c r="W911" i="1"/>
  <c r="T907" i="1"/>
  <c r="V906" i="1"/>
  <c r="N898" i="1"/>
  <c r="Q898" i="1" s="1"/>
  <c r="N896" i="1"/>
  <c r="Q896" i="1" s="1"/>
  <c r="V886" i="1"/>
  <c r="X886" i="1"/>
  <c r="Z886" i="1"/>
  <c r="T886" i="1"/>
  <c r="W886" i="1"/>
  <c r="AE908" i="1"/>
  <c r="AD908" i="1" s="1"/>
  <c r="U906" i="1"/>
  <c r="Z903" i="1"/>
  <c r="T903" i="1"/>
  <c r="U903" i="1"/>
  <c r="V903" i="1"/>
  <c r="U901" i="1"/>
  <c r="V895" i="1"/>
  <c r="T895" i="1"/>
  <c r="U895" i="1"/>
  <c r="T906" i="1"/>
  <c r="X897" i="1"/>
  <c r="V901" i="1"/>
  <c r="W901" i="1"/>
  <c r="X901" i="1"/>
  <c r="AL900" i="1"/>
  <c r="AE900" i="1"/>
  <c r="AD900" i="1" s="1"/>
  <c r="W897" i="1"/>
  <c r="Z923" i="1"/>
  <c r="AB908" i="1"/>
  <c r="L892" i="1"/>
  <c r="N892" i="1"/>
  <c r="Q892" i="1" s="1"/>
  <c r="N882" i="1"/>
  <c r="Q882" i="1" s="1"/>
  <c r="L882" i="1"/>
  <c r="T897" i="1"/>
  <c r="U897" i="1"/>
  <c r="Z897" i="1"/>
  <c r="AA891" i="1"/>
  <c r="AC891" i="1" s="1"/>
  <c r="AB891" i="1"/>
  <c r="L888" i="1"/>
  <c r="N888" i="1"/>
  <c r="Q888" i="1" s="1"/>
  <c r="T876" i="1"/>
  <c r="V876" i="1"/>
  <c r="W876" i="1"/>
  <c r="X876" i="1"/>
  <c r="Z876" i="1"/>
  <c r="U876" i="1"/>
  <c r="L646" i="1"/>
  <c r="N646" i="1"/>
  <c r="Q646" i="1" s="1"/>
  <c r="L387" i="1"/>
  <c r="N387" i="1"/>
  <c r="Q387" i="1" s="1"/>
  <c r="X908" i="1"/>
  <c r="Z907" i="1"/>
  <c r="Z896" i="1"/>
  <c r="L891" i="1"/>
  <c r="N891" i="1"/>
  <c r="Q891" i="1" s="1"/>
  <c r="V914" i="1"/>
  <c r="X913" i="1"/>
  <c r="Z912" i="1"/>
  <c r="W908" i="1"/>
  <c r="U884" i="1"/>
  <c r="L737" i="1"/>
  <c r="N737" i="1"/>
  <c r="Q737" i="1" s="1"/>
  <c r="L641" i="1"/>
  <c r="N641" i="1"/>
  <c r="Q641" i="1" s="1"/>
  <c r="N740" i="1"/>
  <c r="Q740" i="1" s="1"/>
  <c r="L740" i="1"/>
  <c r="T811" i="1"/>
  <c r="U811" i="1"/>
  <c r="V811" i="1"/>
  <c r="W811" i="1"/>
  <c r="X811" i="1"/>
  <c r="Z811" i="1"/>
  <c r="T900" i="1"/>
  <c r="N897" i="1"/>
  <c r="Q897" i="1" s="1"/>
  <c r="N895" i="1"/>
  <c r="Q895" i="1" s="1"/>
  <c r="T894" i="1"/>
  <c r="T890" i="1"/>
  <c r="U890" i="1"/>
  <c r="V890" i="1"/>
  <c r="Z890" i="1"/>
  <c r="N886" i="1"/>
  <c r="Q886" i="1" s="1"/>
  <c r="AB883" i="1"/>
  <c r="L881" i="1"/>
  <c r="N881" i="1"/>
  <c r="Q881" i="1" s="1"/>
  <c r="L877" i="1"/>
  <c r="N877" i="1"/>
  <c r="Q877" i="1" s="1"/>
  <c r="T888" i="1"/>
  <c r="V888" i="1"/>
  <c r="W888" i="1"/>
  <c r="X888" i="1"/>
  <c r="AE883" i="1"/>
  <c r="AD883" i="1" s="1"/>
  <c r="AL883" i="1"/>
  <c r="L561" i="1"/>
  <c r="N561" i="1"/>
  <c r="Q561" i="1" s="1"/>
  <c r="V634" i="1"/>
  <c r="X634" i="1"/>
  <c r="Z634" i="1"/>
  <c r="T634" i="1"/>
  <c r="W729" i="1"/>
  <c r="X649" i="1"/>
  <c r="L591" i="1"/>
  <c r="N591" i="1"/>
  <c r="Q591" i="1" s="1"/>
  <c r="L31" i="1"/>
  <c r="N31" i="1"/>
  <c r="Q31" i="1" s="1"/>
  <c r="X729" i="1"/>
  <c r="Z729" i="1"/>
  <c r="T729" i="1"/>
  <c r="V729" i="1"/>
  <c r="T649" i="1"/>
  <c r="Z649" i="1"/>
  <c r="U649" i="1"/>
  <c r="W649" i="1"/>
  <c r="Z736" i="1"/>
  <c r="T736" i="1"/>
  <c r="V736" i="1"/>
  <c r="W736" i="1"/>
  <c r="X736" i="1"/>
  <c r="U736" i="1"/>
  <c r="L597" i="1"/>
  <c r="N597" i="1"/>
  <c r="Q597" i="1" s="1"/>
  <c r="X900" i="1"/>
  <c r="L887" i="1"/>
  <c r="N887" i="1"/>
  <c r="Q887" i="1" s="1"/>
  <c r="N885" i="1"/>
  <c r="Q885" i="1" s="1"/>
  <c r="L885" i="1"/>
  <c r="Z882" i="1"/>
  <c r="T882" i="1"/>
  <c r="V882" i="1"/>
  <c r="X882" i="1"/>
  <c r="N775" i="1"/>
  <c r="Q775" i="1" s="1"/>
  <c r="L775" i="1"/>
  <c r="X894" i="1"/>
  <c r="U889" i="1"/>
  <c r="W889" i="1"/>
  <c r="T878" i="1"/>
  <c r="U878" i="1"/>
  <c r="V878" i="1"/>
  <c r="W878" i="1"/>
  <c r="X878" i="1"/>
  <c r="Z878" i="1"/>
  <c r="L426" i="1"/>
  <c r="N426" i="1"/>
  <c r="Q426" i="1" s="1"/>
  <c r="L432" i="1"/>
  <c r="N432" i="1"/>
  <c r="Q432" i="1" s="1"/>
  <c r="W877" i="1"/>
  <c r="X740" i="1"/>
  <c r="Z591" i="1"/>
  <c r="V591" i="1"/>
  <c r="W591" i="1"/>
  <c r="W781" i="1"/>
  <c r="L559" i="1"/>
  <c r="X766" i="1"/>
  <c r="T766" i="1"/>
  <c r="U766" i="1"/>
  <c r="V766" i="1"/>
  <c r="L420" i="1"/>
  <c r="N420" i="1"/>
  <c r="Q420" i="1" s="1"/>
  <c r="L643" i="1"/>
  <c r="N643" i="1"/>
  <c r="Q643" i="1" s="1"/>
  <c r="V781" i="1"/>
  <c r="T436" i="1"/>
  <c r="U436" i="1"/>
  <c r="X436" i="1"/>
  <c r="Z436" i="1"/>
  <c r="L766" i="1"/>
  <c r="N766" i="1"/>
  <c r="Q766" i="1" s="1"/>
  <c r="V309" i="1"/>
  <c r="Z309" i="1"/>
  <c r="T309" i="1"/>
  <c r="U309" i="1"/>
  <c r="W309" i="1"/>
  <c r="L152" i="1"/>
  <c r="N152" i="1"/>
  <c r="Q152" i="1" s="1"/>
  <c r="N479" i="1"/>
  <c r="Q479" i="1" s="1"/>
  <c r="L479" i="1"/>
  <c r="L418" i="1"/>
  <c r="N418" i="1"/>
  <c r="Q418" i="1" s="1"/>
  <c r="V740" i="1"/>
  <c r="U781" i="1"/>
  <c r="T753" i="1"/>
  <c r="U753" i="1"/>
  <c r="V753" i="1"/>
  <c r="W753" i="1"/>
  <c r="Z753" i="1"/>
  <c r="L746" i="1"/>
  <c r="N746" i="1"/>
  <c r="Q746" i="1" s="1"/>
  <c r="N773" i="1"/>
  <c r="Q773" i="1" s="1"/>
  <c r="L773" i="1"/>
  <c r="N753" i="1"/>
  <c r="Q753" i="1" s="1"/>
  <c r="L753" i="1"/>
  <c r="N879" i="1"/>
  <c r="Q879" i="1" s="1"/>
  <c r="N474" i="1"/>
  <c r="Q474" i="1" s="1"/>
  <c r="N781" i="1"/>
  <c r="L781" i="1"/>
  <c r="T854" i="1"/>
  <c r="U854" i="1"/>
  <c r="V854" i="1"/>
  <c r="W854" i="1"/>
  <c r="X854" i="1"/>
  <c r="Z854" i="1"/>
  <c r="W883" i="1"/>
  <c r="W737" i="1"/>
  <c r="V373" i="1"/>
  <c r="U426" i="1"/>
  <c r="W35" i="1"/>
  <c r="V883" i="1"/>
  <c r="X881" i="1"/>
  <c r="V737" i="1"/>
  <c r="U373" i="1"/>
  <c r="T426" i="1"/>
  <c r="X561" i="1"/>
  <c r="T373" i="1"/>
  <c r="T35" i="1"/>
  <c r="V35" i="1"/>
  <c r="X35" i="1"/>
  <c r="Z35" i="1"/>
  <c r="N116" i="1"/>
  <c r="Q116" i="1" s="1"/>
  <c r="L116" i="1"/>
  <c r="L676" i="1"/>
  <c r="N676" i="1"/>
  <c r="Q676" i="1" s="1"/>
  <c r="U591" i="1"/>
  <c r="Z766" i="1"/>
  <c r="AL432" i="1"/>
  <c r="AE432" i="1"/>
  <c r="AD432" i="1" s="1"/>
  <c r="N771" i="1"/>
  <c r="Q771" i="1" s="1"/>
  <c r="L771" i="1"/>
  <c r="U31" i="1"/>
  <c r="W559" i="1"/>
  <c r="T469" i="1"/>
  <c r="X432" i="1"/>
  <c r="Z863" i="1"/>
  <c r="U643" i="1"/>
  <c r="Z560" i="1"/>
  <c r="X560" i="1"/>
  <c r="W236" i="1"/>
  <c r="N720" i="1"/>
  <c r="Q720" i="1" s="1"/>
  <c r="Z219" i="1"/>
  <c r="T219" i="1"/>
  <c r="V219" i="1"/>
  <c r="X219" i="1"/>
  <c r="T31" i="1"/>
  <c r="V559" i="1"/>
  <c r="X474" i="1"/>
  <c r="W432" i="1"/>
  <c r="T643" i="1"/>
  <c r="N560" i="1"/>
  <c r="Q560" i="1" s="1"/>
  <c r="L219" i="1"/>
  <c r="N219" i="1"/>
  <c r="Q219" i="1" s="1"/>
  <c r="V722" i="1"/>
  <c r="W722" i="1"/>
  <c r="X722" i="1"/>
  <c r="Z722" i="1"/>
  <c r="T722" i="1"/>
  <c r="W474" i="1"/>
  <c r="V432" i="1"/>
  <c r="X863" i="1"/>
  <c r="T236" i="1"/>
  <c r="V236" i="1"/>
  <c r="Z236" i="1"/>
  <c r="T868" i="1"/>
  <c r="U868" i="1"/>
  <c r="V868" i="1"/>
  <c r="W868" i="1"/>
  <c r="X868" i="1"/>
  <c r="Z868" i="1"/>
  <c r="L836" i="1"/>
  <c r="N836" i="1"/>
  <c r="Q836" i="1" s="1"/>
  <c r="L487" i="1"/>
  <c r="N487" i="1"/>
  <c r="Q487" i="1" s="1"/>
  <c r="X448" i="1"/>
  <c r="Z448" i="1"/>
  <c r="T448" i="1"/>
  <c r="V448" i="1"/>
  <c r="AA398" i="1"/>
  <c r="AC398" i="1" s="1"/>
  <c r="AB398" i="1"/>
  <c r="U474" i="1"/>
  <c r="AB469" i="1"/>
  <c r="T432" i="1"/>
  <c r="V863" i="1"/>
  <c r="V636" i="1"/>
  <c r="L448" i="1"/>
  <c r="N448" i="1"/>
  <c r="Q448" i="1" s="1"/>
  <c r="U863" i="1"/>
  <c r="N309" i="1"/>
  <c r="Q309" i="1" s="1"/>
  <c r="V767" i="1"/>
  <c r="W767" i="1"/>
  <c r="X767" i="1"/>
  <c r="Z767" i="1"/>
  <c r="T767" i="1"/>
  <c r="L401" i="1"/>
  <c r="N401" i="1"/>
  <c r="Q401" i="1" s="1"/>
  <c r="W636" i="1"/>
  <c r="X636" i="1"/>
  <c r="U636" i="1"/>
  <c r="L756" i="1"/>
  <c r="N756" i="1"/>
  <c r="Q756" i="1" s="1"/>
  <c r="L636" i="1"/>
  <c r="N636" i="1"/>
  <c r="Q636" i="1" s="1"/>
  <c r="X31" i="1"/>
  <c r="W469" i="1"/>
  <c r="X643" i="1"/>
  <c r="V560" i="1"/>
  <c r="X152" i="1"/>
  <c r="Z152" i="1"/>
  <c r="T152" i="1"/>
  <c r="V152" i="1"/>
  <c r="AA595" i="1"/>
  <c r="AC595" i="1" s="1"/>
  <c r="AB595" i="1"/>
  <c r="U560" i="1"/>
  <c r="W219" i="1"/>
  <c r="T311" i="1"/>
  <c r="U311" i="1"/>
  <c r="V311" i="1"/>
  <c r="W311" i="1"/>
  <c r="X311" i="1"/>
  <c r="Z311" i="1"/>
  <c r="U681" i="1"/>
  <c r="W681" i="1"/>
  <c r="X681" i="1"/>
  <c r="T681" i="1"/>
  <c r="L149" i="1"/>
  <c r="N149" i="1"/>
  <c r="Q149" i="1" s="1"/>
  <c r="L177" i="1"/>
  <c r="N177" i="1"/>
  <c r="Q177" i="1" s="1"/>
  <c r="W480" i="1"/>
  <c r="Z473" i="1"/>
  <c r="U401" i="1"/>
  <c r="W595" i="1"/>
  <c r="X398" i="1"/>
  <c r="U861" i="1"/>
  <c r="W307" i="1"/>
  <c r="T120" i="1"/>
  <c r="V120" i="1"/>
  <c r="X120" i="1"/>
  <c r="L809" i="1"/>
  <c r="N809" i="1"/>
  <c r="Q809" i="1" s="1"/>
  <c r="V307" i="1"/>
  <c r="L419" i="1"/>
  <c r="N419" i="1"/>
  <c r="Q419" i="1" s="1"/>
  <c r="L681" i="1"/>
  <c r="N681" i="1"/>
  <c r="Q681" i="1" s="1"/>
  <c r="L279" i="1"/>
  <c r="N279" i="1"/>
  <c r="Q279" i="1" s="1"/>
  <c r="V398" i="1"/>
  <c r="N144" i="1"/>
  <c r="Q144" i="1" s="1"/>
  <c r="T141" i="1"/>
  <c r="V141" i="1"/>
  <c r="U307" i="1"/>
  <c r="N120" i="1"/>
  <c r="Q120" i="1" s="1"/>
  <c r="L716" i="1"/>
  <c r="N716" i="1"/>
  <c r="Q716" i="1" s="1"/>
  <c r="V473" i="1"/>
  <c r="T398" i="1"/>
  <c r="N861" i="1"/>
  <c r="Q861" i="1" s="1"/>
  <c r="N141" i="1"/>
  <c r="Q141" i="1" s="1"/>
  <c r="L307" i="1"/>
  <c r="N307" i="1"/>
  <c r="Q307" i="1" s="1"/>
  <c r="W773" i="1"/>
  <c r="V720" i="1"/>
  <c r="N480" i="1"/>
  <c r="Q480" i="1" s="1"/>
  <c r="W676" i="1"/>
  <c r="V147" i="1"/>
  <c r="N595" i="1"/>
  <c r="Q595" i="1" s="1"/>
  <c r="U866" i="1"/>
  <c r="U592" i="1"/>
  <c r="L578" i="1"/>
  <c r="N578" i="1"/>
  <c r="Q578" i="1" s="1"/>
  <c r="Z401" i="1"/>
  <c r="X144" i="1"/>
  <c r="N569" i="1"/>
  <c r="Q569" i="1" s="1"/>
  <c r="L569" i="1"/>
  <c r="W489" i="1"/>
  <c r="W836" i="1"/>
  <c r="Z861" i="1"/>
  <c r="W144" i="1"/>
  <c r="Z120" i="1"/>
  <c r="V592" i="1"/>
  <c r="X592" i="1"/>
  <c r="Z592" i="1"/>
  <c r="N791" i="1"/>
  <c r="Q791" i="1" s="1"/>
  <c r="X401" i="1"/>
  <c r="X861" i="1"/>
  <c r="V144" i="1"/>
  <c r="Z141" i="1"/>
  <c r="Z307" i="1"/>
  <c r="Z681" i="1"/>
  <c r="L732" i="1"/>
  <c r="N732" i="1"/>
  <c r="Q732" i="1" s="1"/>
  <c r="L810" i="1"/>
  <c r="N810" i="1"/>
  <c r="Q810" i="1" s="1"/>
  <c r="W120" i="1"/>
  <c r="Z843" i="1"/>
  <c r="T843" i="1"/>
  <c r="U843" i="1"/>
  <c r="V843" i="1"/>
  <c r="V681" i="1"/>
  <c r="T149" i="1"/>
  <c r="U149" i="1"/>
  <c r="V149" i="1"/>
  <c r="X149" i="1"/>
  <c r="Z149" i="1"/>
  <c r="V279" i="1"/>
  <c r="U403" i="1"/>
  <c r="L146" i="1"/>
  <c r="N146" i="1"/>
  <c r="Q146" i="1" s="1"/>
  <c r="U409" i="1"/>
  <c r="V409" i="1"/>
  <c r="W409" i="1"/>
  <c r="X409" i="1"/>
  <c r="L136" i="1"/>
  <c r="N136" i="1"/>
  <c r="Q136" i="1" s="1"/>
  <c r="N564" i="1"/>
  <c r="Q564" i="1" s="1"/>
  <c r="L564" i="1"/>
  <c r="L699" i="1"/>
  <c r="N699" i="1"/>
  <c r="Q699" i="1" s="1"/>
  <c r="L409" i="1"/>
  <c r="N409" i="1"/>
  <c r="Q409" i="1" s="1"/>
  <c r="T642" i="1"/>
  <c r="U642" i="1"/>
  <c r="V642" i="1"/>
  <c r="W642" i="1"/>
  <c r="X642" i="1"/>
  <c r="Z642" i="1"/>
  <c r="T739" i="1"/>
  <c r="T177" i="1"/>
  <c r="V590" i="1"/>
  <c r="X590" i="1"/>
  <c r="W645" i="1"/>
  <c r="X645" i="1"/>
  <c r="L248" i="1"/>
  <c r="N248" i="1"/>
  <c r="Q248" i="1" s="1"/>
  <c r="X771" i="1"/>
  <c r="N403" i="1"/>
  <c r="Q403" i="1" s="1"/>
  <c r="X184" i="1"/>
  <c r="X276" i="1"/>
  <c r="V256" i="1"/>
  <c r="Z121" i="1"/>
  <c r="N590" i="1"/>
  <c r="Q590" i="1" s="1"/>
  <c r="V759" i="1"/>
  <c r="Z578" i="1"/>
  <c r="L389" i="1"/>
  <c r="L399" i="1"/>
  <c r="N399" i="1"/>
  <c r="Q399" i="1" s="1"/>
  <c r="T174" i="1"/>
  <c r="U174" i="1"/>
  <c r="V174" i="1"/>
  <c r="W174" i="1"/>
  <c r="X174" i="1"/>
  <c r="Z174" i="1"/>
  <c r="L856" i="1"/>
  <c r="N856" i="1"/>
  <c r="Q856" i="1" s="1"/>
  <c r="L554" i="1"/>
  <c r="N554" i="1"/>
  <c r="Q554" i="1" s="1"/>
  <c r="T471" i="1"/>
  <c r="V471" i="1"/>
  <c r="W471" i="1"/>
  <c r="U471" i="1"/>
  <c r="X471" i="1"/>
  <c r="Z471" i="1"/>
  <c r="V184" i="1"/>
  <c r="T276" i="1"/>
  <c r="U276" i="1"/>
  <c r="V276" i="1"/>
  <c r="Z276" i="1"/>
  <c r="U214" i="1"/>
  <c r="V214" i="1"/>
  <c r="W214" i="1"/>
  <c r="X214" i="1"/>
  <c r="Z214" i="1"/>
  <c r="U771" i="1"/>
  <c r="W791" i="1"/>
  <c r="X121" i="1"/>
  <c r="Z403" i="1"/>
  <c r="U184" i="1"/>
  <c r="W160" i="1"/>
  <c r="X578" i="1"/>
  <c r="AA523" i="1"/>
  <c r="AC523" i="1" s="1"/>
  <c r="AB523" i="1"/>
  <c r="L174" i="1"/>
  <c r="N174" i="1"/>
  <c r="Q174" i="1" s="1"/>
  <c r="L214" i="1"/>
  <c r="N214" i="1"/>
  <c r="Q214" i="1" s="1"/>
  <c r="L678" i="1"/>
  <c r="N662" i="1"/>
  <c r="Q662" i="1" s="1"/>
  <c r="Z279" i="1"/>
  <c r="W121" i="1"/>
  <c r="X759" i="1"/>
  <c r="Z759" i="1"/>
  <c r="L621" i="1"/>
  <c r="V121" i="1"/>
  <c r="N768" i="1"/>
  <c r="Q768" i="1" s="1"/>
  <c r="X403" i="1"/>
  <c r="U578" i="1"/>
  <c r="V578" i="1"/>
  <c r="W578" i="1"/>
  <c r="Z409" i="1"/>
  <c r="L523" i="1"/>
  <c r="N523" i="1"/>
  <c r="Q523" i="1" s="1"/>
  <c r="Z146" i="1"/>
  <c r="T146" i="1"/>
  <c r="U146" i="1"/>
  <c r="V146" i="1"/>
  <c r="AA209" i="1"/>
  <c r="AC209" i="1" s="1"/>
  <c r="AB209" i="1"/>
  <c r="AA170" i="1"/>
  <c r="AC170" i="1" s="1"/>
  <c r="AB170" i="1"/>
  <c r="Z645" i="1"/>
  <c r="T409" i="1"/>
  <c r="T699" i="1"/>
  <c r="U699" i="1"/>
  <c r="V699" i="1"/>
  <c r="W699" i="1"/>
  <c r="X699" i="1"/>
  <c r="Z699" i="1"/>
  <c r="L195" i="1"/>
  <c r="N195" i="1"/>
  <c r="Q195" i="1" s="1"/>
  <c r="U137" i="1"/>
  <c r="W137" i="1"/>
  <c r="L471" i="1"/>
  <c r="N471" i="1"/>
  <c r="Q471" i="1" s="1"/>
  <c r="L202" i="1"/>
  <c r="N202" i="1"/>
  <c r="Q202" i="1" s="1"/>
  <c r="L228" i="1"/>
  <c r="N228" i="1"/>
  <c r="Q228" i="1" s="1"/>
  <c r="W209" i="1"/>
  <c r="AA178" i="1"/>
  <c r="AC178" i="1" s="1"/>
  <c r="AB178" i="1"/>
  <c r="AA238" i="1"/>
  <c r="AC238" i="1" s="1"/>
  <c r="AB238" i="1"/>
  <c r="L30" i="1"/>
  <c r="N30" i="1"/>
  <c r="Q30" i="1" s="1"/>
  <c r="AA730" i="1"/>
  <c r="AC730" i="1" s="1"/>
  <c r="AB730" i="1"/>
  <c r="L493" i="1"/>
  <c r="N493" i="1"/>
  <c r="Q493" i="1" s="1"/>
  <c r="T810" i="1"/>
  <c r="U523" i="1"/>
  <c r="W856" i="1"/>
  <c r="T567" i="1"/>
  <c r="V209" i="1"/>
  <c r="U554" i="1"/>
  <c r="W195" i="1"/>
  <c r="L804" i="1"/>
  <c r="N804" i="1"/>
  <c r="Q804" i="1" s="1"/>
  <c r="L178" i="1"/>
  <c r="N178" i="1"/>
  <c r="Q178" i="1" s="1"/>
  <c r="L238" i="1"/>
  <c r="N238" i="1"/>
  <c r="Q238" i="1" s="1"/>
  <c r="L730" i="1"/>
  <c r="N730" i="1"/>
  <c r="Q730" i="1" s="1"/>
  <c r="T523" i="1"/>
  <c r="U209" i="1"/>
  <c r="T554" i="1"/>
  <c r="X242" i="1"/>
  <c r="T210" i="1"/>
  <c r="U210" i="1"/>
  <c r="V210" i="1"/>
  <c r="W210" i="1"/>
  <c r="X210" i="1"/>
  <c r="Z210" i="1"/>
  <c r="L709" i="1"/>
  <c r="N709" i="1"/>
  <c r="Q709" i="1" s="1"/>
  <c r="T209" i="1"/>
  <c r="N205" i="1"/>
  <c r="Q205" i="1" s="1"/>
  <c r="W242" i="1"/>
  <c r="L210" i="1"/>
  <c r="N210" i="1"/>
  <c r="Q210" i="1" s="1"/>
  <c r="L565" i="1"/>
  <c r="N565" i="1"/>
  <c r="Q565" i="1" s="1"/>
  <c r="Z326" i="1"/>
  <c r="Z472" i="1"/>
  <c r="T242" i="1"/>
  <c r="U242" i="1"/>
  <c r="L677" i="1"/>
  <c r="N677" i="1"/>
  <c r="Q677" i="1" s="1"/>
  <c r="L366" i="1"/>
  <c r="N366" i="1"/>
  <c r="Q366" i="1" s="1"/>
  <c r="L425" i="1"/>
  <c r="N425" i="1"/>
  <c r="Q425" i="1" s="1"/>
  <c r="L830" i="1"/>
  <c r="N830" i="1"/>
  <c r="Q830" i="1" s="1"/>
  <c r="Z399" i="1"/>
  <c r="V574" i="1"/>
  <c r="N209" i="1"/>
  <c r="Q209" i="1" s="1"/>
  <c r="Z205" i="1"/>
  <c r="Z137" i="1"/>
  <c r="X472" i="1"/>
  <c r="N242" i="1"/>
  <c r="Q242" i="1" s="1"/>
  <c r="X326" i="1"/>
  <c r="Z567" i="1"/>
  <c r="U574" i="1"/>
  <c r="W472" i="1"/>
  <c r="T248" i="1"/>
  <c r="U248" i="1"/>
  <c r="V248" i="1"/>
  <c r="W248" i="1"/>
  <c r="L352" i="1"/>
  <c r="N352" i="1"/>
  <c r="Q352" i="1" s="1"/>
  <c r="L680" i="1"/>
  <c r="N680" i="1"/>
  <c r="Q680" i="1" s="1"/>
  <c r="L283" i="1"/>
  <c r="N283" i="1"/>
  <c r="Q283" i="1" s="1"/>
  <c r="W326" i="1"/>
  <c r="X137" i="1"/>
  <c r="V472" i="1"/>
  <c r="T693" i="1"/>
  <c r="U693" i="1"/>
  <c r="W693" i="1"/>
  <c r="L857" i="1"/>
  <c r="N857" i="1"/>
  <c r="Q857" i="1" s="1"/>
  <c r="V137" i="1"/>
  <c r="U136" i="1"/>
  <c r="V136" i="1"/>
  <c r="W136" i="1"/>
  <c r="X136" i="1"/>
  <c r="AA530" i="1"/>
  <c r="AC530" i="1" s="1"/>
  <c r="AB530" i="1"/>
  <c r="N408" i="1"/>
  <c r="Q408" i="1" s="1"/>
  <c r="L408" i="1"/>
  <c r="Z362" i="1"/>
  <c r="U366" i="1"/>
  <c r="W804" i="1"/>
  <c r="L450" i="1"/>
  <c r="Z30" i="1"/>
  <c r="U830" i="1"/>
  <c r="W730" i="1"/>
  <c r="L607" i="1"/>
  <c r="X110" i="1"/>
  <c r="Z639" i="1"/>
  <c r="W202" i="1"/>
  <c r="T366" i="1"/>
  <c r="V804" i="1"/>
  <c r="Z450" i="1"/>
  <c r="U178" i="1"/>
  <c r="W238" i="1"/>
  <c r="T830" i="1"/>
  <c r="V730" i="1"/>
  <c r="U804" i="1"/>
  <c r="Z408" i="1"/>
  <c r="U730" i="1"/>
  <c r="X639" i="1"/>
  <c r="W362" i="1"/>
  <c r="T804" i="1"/>
  <c r="N530" i="1"/>
  <c r="Q530" i="1" s="1"/>
  <c r="X450" i="1"/>
  <c r="Z680" i="1"/>
  <c r="U238" i="1"/>
  <c r="W30" i="1"/>
  <c r="T730" i="1"/>
  <c r="N134" i="1"/>
  <c r="Q134" i="1" s="1"/>
  <c r="X607" i="1"/>
  <c r="Z565" i="1"/>
  <c r="V639" i="1"/>
  <c r="U362" i="1"/>
  <c r="W564" i="1"/>
  <c r="Z283" i="1"/>
  <c r="U30" i="1"/>
  <c r="W408" i="1"/>
  <c r="V607" i="1"/>
  <c r="U639" i="1"/>
  <c r="V564" i="1"/>
  <c r="X425" i="1"/>
  <c r="W680" i="1"/>
  <c r="V408" i="1"/>
  <c r="X565" i="1"/>
  <c r="Z134" i="1"/>
  <c r="U607" i="1"/>
  <c r="W329" i="1"/>
  <c r="Z366" i="1"/>
  <c r="U564" i="1"/>
  <c r="W425" i="1"/>
  <c r="Z830" i="1"/>
  <c r="U408" i="1"/>
  <c r="W565" i="1"/>
  <c r="V329" i="1"/>
  <c r="N64" i="1"/>
  <c r="Q64" i="1" s="1"/>
  <c r="V425" i="1"/>
  <c r="W283" i="1"/>
  <c r="V565" i="1"/>
  <c r="X134" i="1"/>
  <c r="AE607" i="1"/>
  <c r="AD607" i="1" s="1"/>
  <c r="N362" i="1"/>
  <c r="Q362" i="1" s="1"/>
  <c r="X366" i="1"/>
  <c r="Z804" i="1"/>
  <c r="U425" i="1"/>
  <c r="U565" i="1"/>
  <c r="N852" i="1"/>
  <c r="Q852" i="1" s="1"/>
  <c r="L852" i="1"/>
  <c r="L713" i="1"/>
  <c r="N713" i="1"/>
  <c r="Q713" i="1" s="1"/>
  <c r="L495" i="1"/>
  <c r="N495" i="1"/>
  <c r="Q495" i="1" s="1"/>
  <c r="L274" i="1"/>
  <c r="N274" i="1"/>
  <c r="Q274" i="1" s="1"/>
  <c r="W422" i="1"/>
  <c r="N816" i="1"/>
  <c r="Q816" i="1" s="1"/>
  <c r="L816" i="1"/>
  <c r="V422" i="1"/>
  <c r="L859" i="1"/>
  <c r="N859" i="1"/>
  <c r="Q859" i="1" s="1"/>
  <c r="L596" i="1"/>
  <c r="N596" i="1"/>
  <c r="Q596" i="1" s="1"/>
  <c r="L298" i="1"/>
  <c r="N298" i="1"/>
  <c r="Q298" i="1" s="1"/>
  <c r="T55" i="1"/>
  <c r="U55" i="1"/>
  <c r="V55" i="1"/>
  <c r="W55" i="1"/>
  <c r="X55" i="1"/>
  <c r="Z55" i="1"/>
  <c r="T422" i="1"/>
  <c r="X422" i="1"/>
  <c r="Z422" i="1"/>
  <c r="L422" i="1"/>
  <c r="N422" i="1"/>
  <c r="Q422" i="1" s="1"/>
  <c r="L340" i="1"/>
  <c r="N340" i="1"/>
  <c r="Q340" i="1" s="1"/>
  <c r="L752" i="1"/>
  <c r="N752" i="1"/>
  <c r="Q752" i="1" s="1"/>
  <c r="L226" i="1"/>
  <c r="N226" i="1"/>
  <c r="Q226" i="1" s="1"/>
  <c r="U461" i="1"/>
  <c r="V461" i="1"/>
  <c r="W461" i="1"/>
  <c r="X461" i="1"/>
  <c r="Z461" i="1"/>
  <c r="AL750" i="1"/>
  <c r="AE750" i="1"/>
  <c r="AD750" i="1" s="1"/>
  <c r="L750" i="1"/>
  <c r="N750" i="1"/>
  <c r="Q750" i="1" s="1"/>
  <c r="N682" i="1"/>
  <c r="Q682" i="1" s="1"/>
  <c r="L682" i="1"/>
  <c r="L186" i="1"/>
  <c r="L839" i="1"/>
  <c r="N839" i="1"/>
  <c r="Q839" i="1" s="1"/>
  <c r="W852" i="1"/>
  <c r="T522" i="1"/>
  <c r="L461" i="1"/>
  <c r="V186" i="1"/>
  <c r="N666" i="1"/>
  <c r="Q666" i="1" s="1"/>
  <c r="X261" i="1"/>
  <c r="W750" i="1"/>
  <c r="T168" i="1"/>
  <c r="L616" i="1"/>
  <c r="U222" i="1"/>
  <c r="N38" i="1"/>
  <c r="Q38" i="1" s="1"/>
  <c r="V816" i="1"/>
  <c r="X556" i="1"/>
  <c r="N455" i="1"/>
  <c r="Q455" i="1" s="1"/>
  <c r="V139" i="1"/>
  <c r="L183" i="1"/>
  <c r="N183" i="1"/>
  <c r="Q183" i="1" s="1"/>
  <c r="N609" i="1"/>
  <c r="Q609" i="1" s="1"/>
  <c r="L609" i="1"/>
  <c r="V852" i="1"/>
  <c r="V750" i="1"/>
  <c r="Z616" i="1"/>
  <c r="W556" i="1"/>
  <c r="AL802" i="1"/>
  <c r="AE802" i="1"/>
  <c r="AD802" i="1" s="1"/>
  <c r="U852" i="1"/>
  <c r="W713" i="1"/>
  <c r="V261" i="1"/>
  <c r="U750" i="1"/>
  <c r="W495" i="1"/>
  <c r="W274" i="1"/>
  <c r="V556" i="1"/>
  <c r="T150" i="1"/>
  <c r="U150" i="1"/>
  <c r="X150" i="1"/>
  <c r="X135" i="1"/>
  <c r="Z135" i="1"/>
  <c r="U135" i="1"/>
  <c r="V135" i="1"/>
  <c r="V713" i="1"/>
  <c r="N522" i="1"/>
  <c r="Q522" i="1" s="1"/>
  <c r="Z666" i="1"/>
  <c r="U261" i="1"/>
  <c r="T750" i="1"/>
  <c r="V495" i="1"/>
  <c r="N168" i="1"/>
  <c r="Q168" i="1" s="1"/>
  <c r="X616" i="1"/>
  <c r="N222" i="1"/>
  <c r="Q222" i="1" s="1"/>
  <c r="V274" i="1"/>
  <c r="W357" i="1"/>
  <c r="U556" i="1"/>
  <c r="N514" i="1"/>
  <c r="Q514" i="1" s="1"/>
  <c r="L514" i="1"/>
  <c r="L135" i="1"/>
  <c r="N135" i="1"/>
  <c r="Q135" i="1" s="1"/>
  <c r="Z596" i="1"/>
  <c r="W616" i="1"/>
  <c r="V357" i="1"/>
  <c r="Z455" i="1"/>
  <c r="T682" i="1"/>
  <c r="W682" i="1"/>
  <c r="Z92" i="1"/>
  <c r="T92" i="1"/>
  <c r="N150" i="1"/>
  <c r="Q150" i="1" s="1"/>
  <c r="L671" i="1"/>
  <c r="L252" i="1"/>
  <c r="N252" i="1"/>
  <c r="Q252" i="1" s="1"/>
  <c r="X666" i="1"/>
  <c r="V616" i="1"/>
  <c r="U357" i="1"/>
  <c r="N139" i="1"/>
  <c r="Q139" i="1" s="1"/>
  <c r="T365" i="1"/>
  <c r="U365" i="1"/>
  <c r="V365" i="1"/>
  <c r="W365" i="1"/>
  <c r="Z365" i="1"/>
  <c r="N344" i="1"/>
  <c r="Q344" i="1" s="1"/>
  <c r="W603" i="1"/>
  <c r="X603" i="1"/>
  <c r="Z603" i="1"/>
  <c r="T603" i="1"/>
  <c r="U603" i="1"/>
  <c r="N229" i="1"/>
  <c r="Q229" i="1" s="1"/>
  <c r="Z522" i="1"/>
  <c r="W666" i="1"/>
  <c r="X596" i="1"/>
  <c r="Z168" i="1"/>
  <c r="U616" i="1"/>
  <c r="X38" i="1"/>
  <c r="T357" i="1"/>
  <c r="X455" i="1"/>
  <c r="L56" i="1"/>
  <c r="N56" i="1"/>
  <c r="Q56" i="1" s="1"/>
  <c r="W38" i="1"/>
  <c r="N556" i="1"/>
  <c r="Q556" i="1" s="1"/>
  <c r="W455" i="1"/>
  <c r="L583" i="1"/>
  <c r="N583" i="1"/>
  <c r="Q583" i="1" s="1"/>
  <c r="L603" i="1"/>
  <c r="N603" i="1"/>
  <c r="Q603" i="1" s="1"/>
  <c r="N551" i="1"/>
  <c r="Q551" i="1" s="1"/>
  <c r="L551" i="1"/>
  <c r="AB624" i="1"/>
  <c r="AA624" i="1"/>
  <c r="AC624" i="1" s="1"/>
  <c r="L284" i="1"/>
  <c r="N284" i="1"/>
  <c r="Q284" i="1" s="1"/>
  <c r="V596" i="1"/>
  <c r="L396" i="1"/>
  <c r="N396" i="1"/>
  <c r="Q396" i="1" s="1"/>
  <c r="N99" i="1"/>
  <c r="Q99" i="1" s="1"/>
  <c r="L99" i="1"/>
  <c r="U596" i="1"/>
  <c r="W168" i="1"/>
  <c r="X222" i="1"/>
  <c r="T38" i="1"/>
  <c r="T455" i="1"/>
  <c r="T727" i="1"/>
  <c r="U727" i="1"/>
  <c r="X727" i="1"/>
  <c r="L802" i="1"/>
  <c r="N802" i="1"/>
  <c r="Q802" i="1" s="1"/>
  <c r="L631" i="1"/>
  <c r="N631" i="1"/>
  <c r="Q631" i="1" s="1"/>
  <c r="W222" i="1"/>
  <c r="L727" i="1"/>
  <c r="N727" i="1"/>
  <c r="Q727" i="1" s="1"/>
  <c r="T839" i="1"/>
  <c r="U839" i="1"/>
  <c r="V839" i="1"/>
  <c r="W839" i="1"/>
  <c r="X839" i="1"/>
  <c r="Z839" i="1"/>
  <c r="W198" i="1"/>
  <c r="V490" i="1"/>
  <c r="W433" i="1"/>
  <c r="Z113" i="1"/>
  <c r="V198" i="1"/>
  <c r="N355" i="1"/>
  <c r="Q355" i="1" s="1"/>
  <c r="AA673" i="1"/>
  <c r="AC673" i="1" s="1"/>
  <c r="AB673" i="1"/>
  <c r="L579" i="1"/>
  <c r="N579" i="1"/>
  <c r="Q579" i="1" s="1"/>
  <c r="L77" i="1"/>
  <c r="N77" i="1"/>
  <c r="Q77" i="1" s="1"/>
  <c r="Z514" i="1"/>
  <c r="W583" i="1"/>
  <c r="X396" i="1"/>
  <c r="Z551" i="1"/>
  <c r="U490" i="1"/>
  <c r="W631" i="1"/>
  <c r="X446" i="1"/>
  <c r="Z99" i="1"/>
  <c r="X113" i="1"/>
  <c r="L536" i="1"/>
  <c r="N536" i="1"/>
  <c r="Q536" i="1" s="1"/>
  <c r="X198" i="1"/>
  <c r="Z198" i="1"/>
  <c r="T198" i="1"/>
  <c r="T199" i="1"/>
  <c r="V199" i="1"/>
  <c r="W199" i="1"/>
  <c r="X199" i="1"/>
  <c r="Z199" i="1"/>
  <c r="L706" i="1"/>
  <c r="N706" i="1"/>
  <c r="Q706" i="1" s="1"/>
  <c r="U433" i="1"/>
  <c r="Z433" i="1"/>
  <c r="L380" i="1"/>
  <c r="N380" i="1"/>
  <c r="Q380" i="1" s="1"/>
  <c r="V68" i="1"/>
  <c r="X229" i="1"/>
  <c r="U396" i="1"/>
  <c r="AB802" i="1"/>
  <c r="T446" i="1"/>
  <c r="V99" i="1"/>
  <c r="T113" i="1"/>
  <c r="N198" i="1"/>
  <c r="Q198" i="1" s="1"/>
  <c r="V514" i="1"/>
  <c r="X671" i="1"/>
  <c r="Z344" i="1"/>
  <c r="W229" i="1"/>
  <c r="V551" i="1"/>
  <c r="N490" i="1"/>
  <c r="Q490" i="1" s="1"/>
  <c r="X183" i="1"/>
  <c r="Z243" i="1"/>
  <c r="U99" i="1"/>
  <c r="T109" i="1"/>
  <c r="U109" i="1"/>
  <c r="V109" i="1"/>
  <c r="W109" i="1"/>
  <c r="X109" i="1"/>
  <c r="Z109" i="1"/>
  <c r="L314" i="1"/>
  <c r="N314" i="1"/>
  <c r="Q314" i="1" s="1"/>
  <c r="AL207" i="1"/>
  <c r="AE207" i="1"/>
  <c r="AD207" i="1" s="1"/>
  <c r="T624" i="1"/>
  <c r="W624" i="1"/>
  <c r="L848" i="1"/>
  <c r="N848" i="1"/>
  <c r="Q848" i="1" s="1"/>
  <c r="L799" i="1"/>
  <c r="N799" i="1"/>
  <c r="Q799" i="1" s="1"/>
  <c r="L673" i="1"/>
  <c r="N673" i="1"/>
  <c r="Q673" i="1" s="1"/>
  <c r="L690" i="1"/>
  <c r="N690" i="1"/>
  <c r="Q690" i="1" s="1"/>
  <c r="V671" i="1"/>
  <c r="X344" i="1"/>
  <c r="U229" i="1"/>
  <c r="V183" i="1"/>
  <c r="X243" i="1"/>
  <c r="N467" i="1"/>
  <c r="Q467" i="1" s="1"/>
  <c r="N735" i="1"/>
  <c r="Q735" i="1" s="1"/>
  <c r="L735" i="1"/>
  <c r="U671" i="1"/>
  <c r="W344" i="1"/>
  <c r="Z490" i="1"/>
  <c r="U183" i="1"/>
  <c r="W243" i="1"/>
  <c r="L712" i="1"/>
  <c r="N712" i="1"/>
  <c r="Q712" i="1" s="1"/>
  <c r="Z404" i="1"/>
  <c r="T404" i="1"/>
  <c r="V404" i="1"/>
  <c r="L453" i="1"/>
  <c r="N453" i="1"/>
  <c r="Q453" i="1" s="1"/>
  <c r="L280" i="1"/>
  <c r="N280" i="1"/>
  <c r="Q280" i="1" s="1"/>
  <c r="L234" i="1"/>
  <c r="N234" i="1"/>
  <c r="Q234" i="1" s="1"/>
  <c r="L207" i="1"/>
  <c r="N207" i="1"/>
  <c r="Q207" i="1" s="1"/>
  <c r="Z77" i="1"/>
  <c r="T690" i="1"/>
  <c r="V690" i="1"/>
  <c r="N191" i="1"/>
  <c r="Q191" i="1" s="1"/>
  <c r="L191" i="1"/>
  <c r="L689" i="1"/>
  <c r="N689" i="1"/>
  <c r="Q689" i="1" s="1"/>
  <c r="Z539" i="1"/>
  <c r="U453" i="1"/>
  <c r="T66" i="1"/>
  <c r="X579" i="1"/>
  <c r="Z167" i="1"/>
  <c r="X77" i="1"/>
  <c r="U69" i="1"/>
  <c r="V69" i="1"/>
  <c r="W69" i="1"/>
  <c r="X69" i="1"/>
  <c r="Z69" i="1"/>
  <c r="T69" i="1"/>
  <c r="N45" i="1"/>
  <c r="Q45" i="1" s="1"/>
  <c r="V77" i="1"/>
  <c r="N193" i="1"/>
  <c r="Q193" i="1" s="1"/>
  <c r="N69" i="1"/>
  <c r="Q69" i="1" s="1"/>
  <c r="N770" i="1"/>
  <c r="Q770" i="1" s="1"/>
  <c r="L770" i="1"/>
  <c r="L696" i="1"/>
  <c r="N696" i="1"/>
  <c r="Q696" i="1" s="1"/>
  <c r="X539" i="1"/>
  <c r="N502" i="1"/>
  <c r="Q502" i="1" s="1"/>
  <c r="X167" i="1"/>
  <c r="L390" i="1"/>
  <c r="N390" i="1"/>
  <c r="Q390" i="1" s="1"/>
  <c r="W77" i="1"/>
  <c r="T77" i="1"/>
  <c r="AL464" i="1"/>
  <c r="AE464" i="1"/>
  <c r="AD464" i="1" s="1"/>
  <c r="V539" i="1"/>
  <c r="V167" i="1"/>
  <c r="L297" i="1"/>
  <c r="N297" i="1"/>
  <c r="Q297" i="1" s="1"/>
  <c r="X848" i="1"/>
  <c r="U539" i="1"/>
  <c r="X706" i="1"/>
  <c r="U167" i="1"/>
  <c r="AA524" i="1"/>
  <c r="AC524" i="1" s="1"/>
  <c r="AB524" i="1"/>
  <c r="W848" i="1"/>
  <c r="Z66" i="1"/>
  <c r="W706" i="1"/>
  <c r="Z690" i="1"/>
  <c r="X536" i="1"/>
  <c r="L623" i="1"/>
  <c r="N623" i="1"/>
  <c r="Q623" i="1" s="1"/>
  <c r="T133" i="1"/>
  <c r="U133" i="1"/>
  <c r="V133" i="1"/>
  <c r="X133" i="1"/>
  <c r="Z133" i="1"/>
  <c r="L738" i="1"/>
  <c r="N738" i="1"/>
  <c r="Q738" i="1" s="1"/>
  <c r="X372" i="1"/>
  <c r="Z372" i="1"/>
  <c r="X66" i="1"/>
  <c r="Z377" i="1"/>
  <c r="X664" i="1"/>
  <c r="X690" i="1"/>
  <c r="L372" i="1"/>
  <c r="L826" i="1"/>
  <c r="N826" i="1"/>
  <c r="Q826" i="1" s="1"/>
  <c r="W690" i="1"/>
  <c r="L464" i="1"/>
  <c r="N464" i="1"/>
  <c r="Q464" i="1" s="1"/>
  <c r="U690" i="1"/>
  <c r="L295" i="1"/>
  <c r="N295" i="1"/>
  <c r="Q295" i="1" s="1"/>
  <c r="AA278" i="1"/>
  <c r="AC278" i="1" s="1"/>
  <c r="AB278" i="1"/>
  <c r="X524" i="1"/>
  <c r="T741" i="1"/>
  <c r="W390" i="1"/>
  <c r="T388" i="1"/>
  <c r="V388" i="1"/>
  <c r="L429" i="1"/>
  <c r="N429" i="1"/>
  <c r="Q429" i="1" s="1"/>
  <c r="L423" i="1"/>
  <c r="N423" i="1"/>
  <c r="Q423" i="1" s="1"/>
  <c r="L685" i="1"/>
  <c r="N685" i="1"/>
  <c r="Q685" i="1" s="1"/>
  <c r="AA324" i="1"/>
  <c r="AC324" i="1" s="1"/>
  <c r="AB324" i="1"/>
  <c r="Z696" i="1"/>
  <c r="V390" i="1"/>
  <c r="L394" i="1"/>
  <c r="N394" i="1"/>
  <c r="Q394" i="1" s="1"/>
  <c r="V800" i="1"/>
  <c r="W800" i="1"/>
  <c r="X800" i="1"/>
  <c r="Z800" i="1"/>
  <c r="W278" i="1"/>
  <c r="U765" i="1"/>
  <c r="W689" i="1"/>
  <c r="T689" i="1"/>
  <c r="U390" i="1"/>
  <c r="N388" i="1"/>
  <c r="Q388" i="1" s="1"/>
  <c r="X696" i="1"/>
  <c r="T526" i="1"/>
  <c r="U526" i="1"/>
  <c r="V526" i="1"/>
  <c r="W526" i="1"/>
  <c r="X526" i="1"/>
  <c r="Z526" i="1"/>
  <c r="AA862" i="1"/>
  <c r="AC862" i="1" s="1"/>
  <c r="AB862" i="1"/>
  <c r="W738" i="1"/>
  <c r="W696" i="1"/>
  <c r="L526" i="1"/>
  <c r="N526" i="1"/>
  <c r="Q526" i="1" s="1"/>
  <c r="N871" i="1"/>
  <c r="Q871" i="1" s="1"/>
  <c r="L871" i="1"/>
  <c r="U738" i="1"/>
  <c r="V696" i="1"/>
  <c r="Z694" i="1"/>
  <c r="T424" i="1"/>
  <c r="V424" i="1"/>
  <c r="X424" i="1"/>
  <c r="AB423" i="1"/>
  <c r="N416" i="1"/>
  <c r="Q416" i="1" s="1"/>
  <c r="L416" i="1"/>
  <c r="N582" i="1"/>
  <c r="Q582" i="1" s="1"/>
  <c r="W712" i="1"/>
  <c r="Z741" i="1"/>
  <c r="T738" i="1"/>
  <c r="N765" i="1"/>
  <c r="Q765" i="1" s="1"/>
  <c r="T696" i="1"/>
  <c r="AL423" i="1"/>
  <c r="AE423" i="1"/>
  <c r="AD423" i="1" s="1"/>
  <c r="L424" i="1"/>
  <c r="N424" i="1"/>
  <c r="Q424" i="1" s="1"/>
  <c r="X741" i="1"/>
  <c r="W694" i="1"/>
  <c r="Z388" i="1"/>
  <c r="L103" i="1"/>
  <c r="N103" i="1"/>
  <c r="Q103" i="1" s="1"/>
  <c r="Z623" i="1"/>
  <c r="N133" i="1"/>
  <c r="Q133" i="1" s="1"/>
  <c r="X826" i="1"/>
  <c r="Z295" i="1"/>
  <c r="W741" i="1"/>
  <c r="V770" i="1"/>
  <c r="X733" i="1"/>
  <c r="V694" i="1"/>
  <c r="Z689" i="1"/>
  <c r="Z390" i="1"/>
  <c r="X388" i="1"/>
  <c r="L411" i="1"/>
  <c r="N411" i="1"/>
  <c r="Q411" i="1" s="1"/>
  <c r="L102" i="1"/>
  <c r="N102" i="1"/>
  <c r="Q102" i="1" s="1"/>
  <c r="V741" i="1"/>
  <c r="U770" i="1"/>
  <c r="W733" i="1"/>
  <c r="U694" i="1"/>
  <c r="W388" i="1"/>
  <c r="T429" i="1"/>
  <c r="V429" i="1"/>
  <c r="AA535" i="1"/>
  <c r="AC535" i="1" s="1"/>
  <c r="AB535" i="1"/>
  <c r="L832" i="1"/>
  <c r="N832" i="1"/>
  <c r="Q832" i="1" s="1"/>
  <c r="V733" i="1"/>
  <c r="X689" i="1"/>
  <c r="X390" i="1"/>
  <c r="U388" i="1"/>
  <c r="L535" i="1"/>
  <c r="N535" i="1"/>
  <c r="Q535" i="1" s="1"/>
  <c r="T685" i="1"/>
  <c r="V685" i="1"/>
  <c r="X685" i="1"/>
  <c r="U685" i="1"/>
  <c r="W685" i="1"/>
  <c r="Z685" i="1"/>
  <c r="T423" i="1"/>
  <c r="N405" i="1"/>
  <c r="Q405" i="1" s="1"/>
  <c r="U593" i="1"/>
  <c r="W535" i="1"/>
  <c r="T831" i="1"/>
  <c r="N864" i="1"/>
  <c r="Q864" i="1" s="1"/>
  <c r="N648" i="1"/>
  <c r="Q648" i="1" s="1"/>
  <c r="L648" i="1"/>
  <c r="T593" i="1"/>
  <c r="V535" i="1"/>
  <c r="X832" i="1"/>
  <c r="T801" i="1"/>
  <c r="U801" i="1"/>
  <c r="L93" i="1"/>
  <c r="N93" i="1"/>
  <c r="Q93" i="1" s="1"/>
  <c r="N85" i="1"/>
  <c r="Q85" i="1" s="1"/>
  <c r="L85" i="1"/>
  <c r="L310" i="1"/>
  <c r="N310" i="1"/>
  <c r="Q310" i="1" s="1"/>
  <c r="L384" i="1"/>
  <c r="N384" i="1"/>
  <c r="Q384" i="1" s="1"/>
  <c r="U535" i="1"/>
  <c r="W832" i="1"/>
  <c r="Z103" i="1"/>
  <c r="AA73" i="1"/>
  <c r="AC73" i="1" s="1"/>
  <c r="AB73" i="1"/>
  <c r="L654" i="1"/>
  <c r="N654" i="1"/>
  <c r="Q654" i="1" s="1"/>
  <c r="X416" i="1"/>
  <c r="U397" i="1"/>
  <c r="T535" i="1"/>
  <c r="V832" i="1"/>
  <c r="N831" i="1"/>
  <c r="Q831" i="1" s="1"/>
  <c r="N801" i="1"/>
  <c r="Q801" i="1" s="1"/>
  <c r="L73" i="1"/>
  <c r="N73" i="1"/>
  <c r="Q73" i="1" s="1"/>
  <c r="L317" i="1"/>
  <c r="N317" i="1"/>
  <c r="Q317" i="1" s="1"/>
  <c r="AA312" i="1"/>
  <c r="AC312" i="1" s="1"/>
  <c r="AB312" i="1"/>
  <c r="AA341" i="1"/>
  <c r="AC341" i="1" s="1"/>
  <c r="AB341" i="1"/>
  <c r="L95" i="1"/>
  <c r="N95" i="1"/>
  <c r="Q95" i="1" s="1"/>
  <c r="AA669" i="1"/>
  <c r="AC669" i="1" s="1"/>
  <c r="AB669" i="1"/>
  <c r="L318" i="1"/>
  <c r="N318" i="1"/>
  <c r="Q318" i="1" s="1"/>
  <c r="L312" i="1"/>
  <c r="N312" i="1"/>
  <c r="Q312" i="1" s="1"/>
  <c r="Z394" i="1"/>
  <c r="W582" i="1"/>
  <c r="V871" i="1"/>
  <c r="N870" i="1"/>
  <c r="Q870" i="1" s="1"/>
  <c r="Z858" i="1"/>
  <c r="N679" i="1"/>
  <c r="Q679" i="1" s="1"/>
  <c r="L679" i="1"/>
  <c r="L669" i="1"/>
  <c r="N669" i="1"/>
  <c r="Q669" i="1" s="1"/>
  <c r="T103" i="1"/>
  <c r="V103" i="1"/>
  <c r="W103" i="1"/>
  <c r="L341" i="1"/>
  <c r="N341" i="1"/>
  <c r="Q341" i="1" s="1"/>
  <c r="X394" i="1"/>
  <c r="Z593" i="1"/>
  <c r="U582" i="1"/>
  <c r="X858" i="1"/>
  <c r="Z849" i="1"/>
  <c r="L63" i="1"/>
  <c r="N63" i="1"/>
  <c r="Q63" i="1" s="1"/>
  <c r="X423" i="1"/>
  <c r="Z411" i="1"/>
  <c r="W394" i="1"/>
  <c r="X831" i="1"/>
  <c r="Z870" i="1"/>
  <c r="W858" i="1"/>
  <c r="X849" i="1"/>
  <c r="Z801" i="1"/>
  <c r="L166" i="1"/>
  <c r="N166" i="1"/>
  <c r="Q166" i="1" s="1"/>
  <c r="L586" i="1"/>
  <c r="N586" i="1"/>
  <c r="Q586" i="1" s="1"/>
  <c r="L647" i="1"/>
  <c r="N647" i="1"/>
  <c r="Q647" i="1" s="1"/>
  <c r="V394" i="1"/>
  <c r="X593" i="1"/>
  <c r="V858" i="1"/>
  <c r="W849" i="1"/>
  <c r="AA672" i="1"/>
  <c r="AC672" i="1" s="1"/>
  <c r="AB672" i="1"/>
  <c r="L327" i="1"/>
  <c r="N327" i="1"/>
  <c r="Q327" i="1" s="1"/>
  <c r="L230" i="1"/>
  <c r="N230" i="1"/>
  <c r="Q230" i="1" s="1"/>
  <c r="AA57" i="1"/>
  <c r="AC57" i="1" s="1"/>
  <c r="AB57" i="1"/>
  <c r="L211" i="1"/>
  <c r="N211" i="1"/>
  <c r="Q211" i="1" s="1"/>
  <c r="V849" i="1"/>
  <c r="X801" i="1"/>
  <c r="L672" i="1"/>
  <c r="N672" i="1"/>
  <c r="Q672" i="1" s="1"/>
  <c r="L65" i="1"/>
  <c r="N65" i="1"/>
  <c r="Q65" i="1" s="1"/>
  <c r="L57" i="1"/>
  <c r="N57" i="1"/>
  <c r="Q57" i="1" s="1"/>
  <c r="V341" i="1"/>
  <c r="X672" i="1"/>
  <c r="Z584" i="1"/>
  <c r="U327" i="1"/>
  <c r="W669" i="1"/>
  <c r="L575" i="1"/>
  <c r="V73" i="1"/>
  <c r="X654" i="1"/>
  <c r="Z317" i="1"/>
  <c r="U647" i="1"/>
  <c r="W312" i="1"/>
  <c r="L470" i="1"/>
  <c r="V57" i="1"/>
  <c r="Z679" i="1"/>
  <c r="U341" i="1"/>
  <c r="W672" i="1"/>
  <c r="T327" i="1"/>
  <c r="V669" i="1"/>
  <c r="Z575" i="1"/>
  <c r="U73" i="1"/>
  <c r="W654" i="1"/>
  <c r="T647" i="1"/>
  <c r="V312" i="1"/>
  <c r="X310" i="1"/>
  <c r="Z470" i="1"/>
  <c r="U57" i="1"/>
  <c r="V672" i="1"/>
  <c r="Z85" i="1"/>
  <c r="U669" i="1"/>
  <c r="Z648" i="1"/>
  <c r="U312" i="1"/>
  <c r="T57" i="1"/>
  <c r="Z95" i="1"/>
  <c r="U672" i="1"/>
  <c r="W584" i="1"/>
  <c r="T669" i="1"/>
  <c r="N324" i="1"/>
  <c r="Q324" i="1" s="1"/>
  <c r="Z230" i="1"/>
  <c r="U654" i="1"/>
  <c r="W317" i="1"/>
  <c r="T312" i="1"/>
  <c r="V310" i="1"/>
  <c r="N308" i="1"/>
  <c r="Q308" i="1" s="1"/>
  <c r="X470" i="1"/>
  <c r="Z384" i="1"/>
  <c r="Z586" i="1"/>
  <c r="Z63" i="1"/>
  <c r="W85" i="1"/>
  <c r="U317" i="1"/>
  <c r="W648" i="1"/>
  <c r="V470" i="1"/>
  <c r="X384" i="1"/>
  <c r="W95" i="1"/>
  <c r="V85" i="1"/>
  <c r="X586" i="1"/>
  <c r="W230" i="1"/>
  <c r="V648" i="1"/>
  <c r="X63" i="1"/>
  <c r="U470" i="1"/>
  <c r="W384" i="1"/>
  <c r="V95" i="1"/>
  <c r="Z327" i="1"/>
  <c r="U85" i="1"/>
  <c r="W586" i="1"/>
  <c r="Z647" i="1"/>
  <c r="U648" i="1"/>
  <c r="W63" i="1"/>
  <c r="V384" i="1"/>
  <c r="W65" i="1"/>
  <c r="V63" i="1"/>
  <c r="U384" i="1"/>
  <c r="U63" i="1"/>
  <c r="CG446" i="1" l="1"/>
  <c r="AC608" i="1"/>
  <c r="AL608" i="1" s="1"/>
  <c r="AE608" i="1"/>
  <c r="AD608" i="1" s="1"/>
  <c r="Y608" i="1"/>
  <c r="Y531" i="1"/>
  <c r="AC531" i="1"/>
  <c r="AE531" i="1" s="1"/>
  <c r="AD531" i="1" s="1"/>
  <c r="AC431" i="1"/>
  <c r="AL431" i="1" s="1"/>
  <c r="Y431" i="1"/>
  <c r="AC29" i="1"/>
  <c r="AL29" i="1" s="1"/>
  <c r="AE29" i="1"/>
  <c r="AD29" i="1" s="1"/>
  <c r="Y29" i="1"/>
  <c r="CG862" i="1"/>
  <c r="CG324" i="1"/>
  <c r="CG371" i="1"/>
  <c r="CG423" i="1"/>
  <c r="CG312" i="1"/>
  <c r="CG624" i="1"/>
  <c r="CG535" i="1"/>
  <c r="CG750" i="1"/>
  <c r="CG136" i="1"/>
  <c r="CG64" i="1"/>
  <c r="CG464" i="1"/>
  <c r="CG207" i="1"/>
  <c r="CG802" i="1"/>
  <c r="CG278" i="1"/>
  <c r="CG524" i="1"/>
  <c r="CG672" i="1"/>
  <c r="CG730" i="1"/>
  <c r="AL68" i="1"/>
  <c r="CG68" i="1"/>
  <c r="AL228" i="1"/>
  <c r="CG228" i="1"/>
  <c r="CG242" i="1"/>
  <c r="AL693" i="1"/>
  <c r="CG693" i="1"/>
  <c r="CG45" i="1"/>
  <c r="CG396" i="1"/>
  <c r="CG229" i="1"/>
  <c r="CG530" i="1"/>
  <c r="CG284" i="1"/>
  <c r="AL564" i="1"/>
  <c r="CG564" i="1"/>
  <c r="AL709" i="1"/>
  <c r="CG709" i="1"/>
  <c r="AL202" i="1"/>
  <c r="CG202" i="1"/>
  <c r="CG855" i="1"/>
  <c r="CG352" i="1"/>
  <c r="AL857" i="1"/>
  <c r="CG857" i="1"/>
  <c r="AL831" i="1"/>
  <c r="CG831" i="1"/>
  <c r="AL211" i="1"/>
  <c r="CG211" i="1"/>
  <c r="CG669" i="1"/>
  <c r="CG341" i="1"/>
  <c r="AL664" i="1"/>
  <c r="CG664" i="1"/>
  <c r="CG226" i="1"/>
  <c r="AL556" i="1"/>
  <c r="CG556" i="1"/>
  <c r="CG238" i="1"/>
  <c r="AL682" i="1"/>
  <c r="CG682" i="1"/>
  <c r="CG822" i="1"/>
  <c r="CG248" i="1"/>
  <c r="CG832" i="1"/>
  <c r="AL222" i="1"/>
  <c r="CG222" i="1"/>
  <c r="CG826" i="1"/>
  <c r="AL607" i="1"/>
  <c r="CG607" i="1"/>
  <c r="CG673" i="1"/>
  <c r="CG178" i="1"/>
  <c r="AL234" i="1"/>
  <c r="CG234" i="1"/>
  <c r="AL314" i="1"/>
  <c r="CG314" i="1"/>
  <c r="AL355" i="1"/>
  <c r="CG355" i="1"/>
  <c r="CG73" i="1"/>
  <c r="AL425" i="1"/>
  <c r="CG425" i="1"/>
  <c r="AL712" i="1"/>
  <c r="CG712" i="1"/>
  <c r="AL493" i="1"/>
  <c r="CG493" i="1"/>
  <c r="AL848" i="1"/>
  <c r="CG848" i="1"/>
  <c r="CG57" i="1"/>
  <c r="CG150" i="1"/>
  <c r="CG859" i="1"/>
  <c r="AL631" i="1"/>
  <c r="CG631" i="1"/>
  <c r="AL318" i="1"/>
  <c r="CG318" i="1"/>
  <c r="CG727" i="1"/>
  <c r="AB1010" i="1"/>
  <c r="AB314" i="1"/>
  <c r="AA1171" i="1"/>
  <c r="AC1171" i="1" s="1"/>
  <c r="AL1171" i="1" s="1"/>
  <c r="AA1312" i="1"/>
  <c r="AC1312" i="1" s="1"/>
  <c r="AL1312" i="1" s="1"/>
  <c r="AB536" i="1"/>
  <c r="AE493" i="1"/>
  <c r="AD493" i="1" s="1"/>
  <c r="AB1265" i="1"/>
  <c r="AB1119" i="1"/>
  <c r="AB1262" i="1"/>
  <c r="AE1008" i="1"/>
  <c r="AD1008" i="1" s="1"/>
  <c r="AP1008" i="1" s="1"/>
  <c r="CE1008" i="1" s="1"/>
  <c r="AB1170" i="1"/>
  <c r="AA836" i="1"/>
  <c r="AC836" i="1" s="1"/>
  <c r="AL836" i="1" s="1"/>
  <c r="AB991" i="1"/>
  <c r="AB229" i="1"/>
  <c r="AB1100" i="1"/>
  <c r="AB234" i="1"/>
  <c r="AE314" i="1"/>
  <c r="AD314" i="1" s="1"/>
  <c r="AA825" i="1"/>
  <c r="AC825" i="1" s="1"/>
  <c r="AB727" i="1"/>
  <c r="AE234" i="1"/>
  <c r="AD234" i="1" s="1"/>
  <c r="AO234" i="1" s="1"/>
  <c r="CD234" i="1" s="1"/>
  <c r="AE1010" i="1"/>
  <c r="AD1010" i="1" s="1"/>
  <c r="AO1010" i="1" s="1"/>
  <c r="CD1010" i="1" s="1"/>
  <c r="AB493" i="1"/>
  <c r="AB636" i="1"/>
  <c r="AE693" i="1"/>
  <c r="AD693" i="1" s="1"/>
  <c r="AF693" i="1" s="1"/>
  <c r="AA654" i="1"/>
  <c r="AC654" i="1" s="1"/>
  <c r="AB1215" i="1"/>
  <c r="AB906" i="1"/>
  <c r="AA139" i="1"/>
  <c r="AC139" i="1" s="1"/>
  <c r="AA888" i="1"/>
  <c r="AC888" i="1" s="1"/>
  <c r="AL888" i="1" s="1"/>
  <c r="AN240" i="1"/>
  <c r="CC240" i="1" s="1"/>
  <c r="AB693" i="1"/>
  <c r="AB1107" i="1"/>
  <c r="AE559" i="1"/>
  <c r="AD559" i="1" s="1"/>
  <c r="AQ559" i="1" s="1"/>
  <c r="CF559" i="1" s="1"/>
  <c r="AB1115" i="1"/>
  <c r="AA1191" i="1"/>
  <c r="AC1191" i="1" s="1"/>
  <c r="AL1191" i="1" s="1"/>
  <c r="AN944" i="1"/>
  <c r="CC944" i="1" s="1"/>
  <c r="AB1237" i="1"/>
  <c r="AB495" i="1"/>
  <c r="AB177" i="1"/>
  <c r="AQ240" i="1"/>
  <c r="CF240" i="1" s="1"/>
  <c r="AA746" i="1"/>
  <c r="AC746" i="1" s="1"/>
  <c r="AL746" i="1" s="1"/>
  <c r="AB1012" i="1"/>
  <c r="AE952" i="1"/>
  <c r="AD952" i="1" s="1"/>
  <c r="AM952" i="1" s="1"/>
  <c r="AE425" i="1"/>
  <c r="AD425" i="1" s="1"/>
  <c r="AQ425" i="1" s="1"/>
  <c r="CF425" i="1" s="1"/>
  <c r="AB768" i="1"/>
  <c r="AE631" i="1"/>
  <c r="AD631" i="1" s="1"/>
  <c r="AQ631" i="1" s="1"/>
  <c r="CF631" i="1" s="1"/>
  <c r="AB631" i="1"/>
  <c r="AB453" i="1"/>
  <c r="AB425" i="1"/>
  <c r="AP944" i="1"/>
  <c r="CE944" i="1" s="1"/>
  <c r="AB1016" i="1"/>
  <c r="AE973" i="1"/>
  <c r="AD973" i="1" s="1"/>
  <c r="AM973" i="1" s="1"/>
  <c r="AB832" i="1"/>
  <c r="AB973" i="1"/>
  <c r="AE222" i="1"/>
  <c r="AD222" i="1" s="1"/>
  <c r="AO222" i="1" s="1"/>
  <c r="CD222" i="1" s="1"/>
  <c r="AB866" i="1"/>
  <c r="AB1321" i="1"/>
  <c r="AB1292" i="1"/>
  <c r="AB1280" i="1"/>
  <c r="AB1099" i="1"/>
  <c r="AA1182" i="1"/>
  <c r="AC1182" i="1" s="1"/>
  <c r="AL1182" i="1" s="1"/>
  <c r="AB1000" i="1"/>
  <c r="AE1362" i="1"/>
  <c r="AD1362" i="1" s="1"/>
  <c r="AP1362" i="1" s="1"/>
  <c r="CE1362" i="1" s="1"/>
  <c r="AB426" i="1"/>
  <c r="AB446" i="1"/>
  <c r="AB809" i="1"/>
  <c r="AB1150" i="1"/>
  <c r="AB1362" i="1"/>
  <c r="AB1111" i="1"/>
  <c r="AB1203" i="1"/>
  <c r="AB1306" i="1"/>
  <c r="AB1269" i="1"/>
  <c r="AB242" i="1"/>
  <c r="AB554" i="1"/>
  <c r="AE932" i="1"/>
  <c r="AD932" i="1" s="1"/>
  <c r="AQ932" i="1" s="1"/>
  <c r="CF932" i="1" s="1"/>
  <c r="AB1055" i="1"/>
  <c r="AB822" i="1"/>
  <c r="AB1210" i="1"/>
  <c r="AB1080" i="1"/>
  <c r="AA1300" i="1"/>
  <c r="AE1300" i="1" s="1"/>
  <c r="AD1300" i="1" s="1"/>
  <c r="AN1300" i="1" s="1"/>
  <c r="CC1300" i="1" s="1"/>
  <c r="AA988" i="1"/>
  <c r="AC988" i="1" s="1"/>
  <c r="AL988" i="1" s="1"/>
  <c r="AB1201" i="1"/>
  <c r="AB1254" i="1"/>
  <c r="AB1271" i="1"/>
  <c r="AA720" i="1"/>
  <c r="AC720" i="1" s="1"/>
  <c r="AL720" i="1" s="1"/>
  <c r="AB1211" i="1"/>
  <c r="Y278" i="1"/>
  <c r="AA738" i="1"/>
  <c r="AC738" i="1" s="1"/>
  <c r="AB816" i="1"/>
  <c r="AB396" i="1"/>
  <c r="AB373" i="1"/>
  <c r="AB318" i="1"/>
  <c r="AA678" i="1"/>
  <c r="AC678" i="1" s="1"/>
  <c r="AL678" i="1" s="1"/>
  <c r="AA1282" i="1"/>
  <c r="AC1282" i="1" s="1"/>
  <c r="AL1282" i="1" s="1"/>
  <c r="AB1134" i="1"/>
  <c r="AB1021" i="1"/>
  <c r="AB1112" i="1"/>
  <c r="AB1270" i="1"/>
  <c r="Y325" i="1"/>
  <c r="Y799" i="1"/>
  <c r="AE1021" i="1"/>
  <c r="AD1021" i="1" s="1"/>
  <c r="AP1021" i="1" s="1"/>
  <c r="CE1021" i="1" s="1"/>
  <c r="AB1358" i="1"/>
  <c r="AE1358" i="1"/>
  <c r="AD1358" i="1" s="1"/>
  <c r="AM1358" i="1" s="1"/>
  <c r="AA641" i="1"/>
  <c r="AC641" i="1" s="1"/>
  <c r="AL641" i="1" s="1"/>
  <c r="AE775" i="1"/>
  <c r="AD775" i="1" s="1"/>
  <c r="AQ775" i="1" s="1"/>
  <c r="CF775" i="1" s="1"/>
  <c r="AB1008" i="1"/>
  <c r="AA1266" i="1"/>
  <c r="AC1266" i="1" s="1"/>
  <c r="AL1266" i="1" s="1"/>
  <c r="AB1073" i="1"/>
  <c r="AB1186" i="1"/>
  <c r="AA984" i="1"/>
  <c r="AE984" i="1" s="1"/>
  <c r="AD984" i="1" s="1"/>
  <c r="AP984" i="1" s="1"/>
  <c r="CE984" i="1" s="1"/>
  <c r="AB1023" i="1"/>
  <c r="Y1345" i="1"/>
  <c r="AE318" i="1"/>
  <c r="AD318" i="1" s="1"/>
  <c r="AO318" i="1" s="1"/>
  <c r="CD318" i="1" s="1"/>
  <c r="AE355" i="1"/>
  <c r="AD355" i="1" s="1"/>
  <c r="AP355" i="1" s="1"/>
  <c r="CE355" i="1" s="1"/>
  <c r="AE177" i="1"/>
  <c r="AD177" i="1" s="1"/>
  <c r="AM177" i="1" s="1"/>
  <c r="AA917" i="1"/>
  <c r="AC917" i="1" s="1"/>
  <c r="AL917" i="1" s="1"/>
  <c r="AB1116" i="1"/>
  <c r="AB974" i="1"/>
  <c r="AB64" i="1"/>
  <c r="AB997" i="1"/>
  <c r="AB1064" i="1"/>
  <c r="AB1239" i="1"/>
  <c r="AB487" i="1"/>
  <c r="AA1076" i="1"/>
  <c r="AC1076" i="1" s="1"/>
  <c r="AL1076" i="1" s="1"/>
  <c r="AM240" i="1"/>
  <c r="AB936" i="1"/>
  <c r="AA993" i="1"/>
  <c r="AC993" i="1" s="1"/>
  <c r="AL993" i="1" s="1"/>
  <c r="Y1210" i="1"/>
  <c r="AB892" i="1"/>
  <c r="AO810" i="1"/>
  <c r="CD810" i="1" s="1"/>
  <c r="AQ810" i="1"/>
  <c r="CF810" i="1" s="1"/>
  <c r="AA1180" i="1"/>
  <c r="AE1180" i="1" s="1"/>
  <c r="AD1180" i="1" s="1"/>
  <c r="AE831" i="1"/>
  <c r="AD831" i="1" s="1"/>
  <c r="AM831" i="1" s="1"/>
  <c r="AB1146" i="1"/>
  <c r="AB935" i="1"/>
  <c r="AE857" i="1"/>
  <c r="AD857" i="1" s="1"/>
  <c r="AQ857" i="1" s="1"/>
  <c r="CF857" i="1" s="1"/>
  <c r="Y913" i="1"/>
  <c r="AA941" i="1"/>
  <c r="AE941" i="1" s="1"/>
  <c r="AD941" i="1" s="1"/>
  <c r="AN941" i="1" s="1"/>
  <c r="CC941" i="1" s="1"/>
  <c r="AN810" i="1"/>
  <c r="CC810" i="1" s="1"/>
  <c r="AB31" i="1"/>
  <c r="AE1146" i="1"/>
  <c r="AD1146" i="1" s="1"/>
  <c r="AP1146" i="1" s="1"/>
  <c r="CE1146" i="1" s="1"/>
  <c r="AA1273" i="1"/>
  <c r="AC1273" i="1" s="1"/>
  <c r="AL1273" i="1" s="1"/>
  <c r="AO1138" i="1"/>
  <c r="CD1138" i="1" s="1"/>
  <c r="AP810" i="1"/>
  <c r="CE810" i="1" s="1"/>
  <c r="Y1315" i="1"/>
  <c r="AB857" i="1"/>
  <c r="AB831" i="1"/>
  <c r="AB1303" i="1"/>
  <c r="AN1138" i="1"/>
  <c r="CC1138" i="1" s="1"/>
  <c r="AF1138" i="1"/>
  <c r="AG1138" i="1" s="1"/>
  <c r="AE1052" i="1"/>
  <c r="AD1052" i="1" s="1"/>
  <c r="AN1052" i="1" s="1"/>
  <c r="CC1052" i="1" s="1"/>
  <c r="AQ1138" i="1"/>
  <c r="CF1138" i="1" s="1"/>
  <c r="AB978" i="1"/>
  <c r="AP1138" i="1"/>
  <c r="CE1138" i="1" s="1"/>
  <c r="AP240" i="1"/>
  <c r="CE240" i="1" s="1"/>
  <c r="AB1074" i="1"/>
  <c r="AE928" i="1"/>
  <c r="AD928" i="1" s="1"/>
  <c r="AM928" i="1" s="1"/>
  <c r="AB928" i="1"/>
  <c r="AQ944" i="1"/>
  <c r="CF944" i="1" s="1"/>
  <c r="Y1038" i="1"/>
  <c r="AB1188" i="1"/>
  <c r="AB914" i="1"/>
  <c r="AA919" i="1"/>
  <c r="AC919" i="1" s="1"/>
  <c r="AL919" i="1" s="1"/>
  <c r="AB1034" i="1"/>
  <c r="AB222" i="1"/>
  <c r="AB938" i="1"/>
  <c r="AB1293" i="1"/>
  <c r="AA742" i="1"/>
  <c r="AE742" i="1" s="1"/>
  <c r="AD742" i="1" s="1"/>
  <c r="AB1095" i="1"/>
  <c r="AE1265" i="1"/>
  <c r="AD1265" i="1" s="1"/>
  <c r="AF1265" i="1" s="1"/>
  <c r="AG1265" i="1" s="1"/>
  <c r="AB921" i="1"/>
  <c r="AB1059" i="1"/>
  <c r="AA325" i="1"/>
  <c r="AE325" i="1" s="1"/>
  <c r="AD325" i="1" s="1"/>
  <c r="AM325" i="1" s="1"/>
  <c r="AO944" i="1"/>
  <c r="CD944" i="1" s="1"/>
  <c r="AE664" i="1"/>
  <c r="AD664" i="1" s="1"/>
  <c r="AO664" i="1" s="1"/>
  <c r="CD664" i="1" s="1"/>
  <c r="AE211" i="1"/>
  <c r="AD211" i="1" s="1"/>
  <c r="AF211" i="1" s="1"/>
  <c r="AE68" i="1"/>
  <c r="AD68" i="1" s="1"/>
  <c r="AN68" i="1" s="1"/>
  <c r="CC68" i="1" s="1"/>
  <c r="Y678" i="1"/>
  <c r="AB211" i="1"/>
  <c r="AB38" i="1"/>
  <c r="AB41" i="1"/>
  <c r="AA1094" i="1"/>
  <c r="AC1094" i="1" s="1"/>
  <c r="AL1094" i="1" s="1"/>
  <c r="AE1095" i="1"/>
  <c r="AD1095" i="1" s="1"/>
  <c r="AM1095" i="1" s="1"/>
  <c r="AA621" i="1"/>
  <c r="AC621" i="1" s="1"/>
  <c r="AL621" i="1" s="1"/>
  <c r="AB990" i="1"/>
  <c r="AB1340" i="1"/>
  <c r="AA110" i="1"/>
  <c r="AC110" i="1" s="1"/>
  <c r="AA981" i="1"/>
  <c r="AB960" i="1"/>
  <c r="AB1003" i="1"/>
  <c r="AB1128" i="1"/>
  <c r="AA1164" i="1"/>
  <c r="AC1164" i="1" s="1"/>
  <c r="AL1164" i="1" s="1"/>
  <c r="Y166" i="1"/>
  <c r="AB248" i="1"/>
  <c r="AA256" i="1"/>
  <c r="AC256" i="1" s="1"/>
  <c r="AL256" i="1" s="1"/>
  <c r="AB1103" i="1"/>
  <c r="AB564" i="1"/>
  <c r="AE1134" i="1"/>
  <c r="AD1134" i="1" s="1"/>
  <c r="AN1134" i="1" s="1"/>
  <c r="CC1134" i="1" s="1"/>
  <c r="Y1239" i="1"/>
  <c r="AB972" i="1"/>
  <c r="AB583" i="1"/>
  <c r="AE709" i="1"/>
  <c r="AD709" i="1" s="1"/>
  <c r="AM709" i="1" s="1"/>
  <c r="AB380" i="1"/>
  <c r="AA297" i="1"/>
  <c r="AC297" i="1" s="1"/>
  <c r="Y752" i="1"/>
  <c r="AB202" i="1"/>
  <c r="AE564" i="1"/>
  <c r="AD564" i="1" s="1"/>
  <c r="AM564" i="1" s="1"/>
  <c r="AB480" i="1"/>
  <c r="AB924" i="1"/>
  <c r="AB1081" i="1"/>
  <c r="Y1009" i="1"/>
  <c r="AO240" i="1"/>
  <c r="CD240" i="1" s="1"/>
  <c r="AB775" i="1"/>
  <c r="AB1258" i="1"/>
  <c r="Y502" i="1"/>
  <c r="AB709" i="1"/>
  <c r="Y211" i="1"/>
  <c r="AB1092" i="1"/>
  <c r="Y355" i="1"/>
  <c r="Y298" i="1"/>
  <c r="AE202" i="1"/>
  <c r="AD202" i="1" s="1"/>
  <c r="AO202" i="1" s="1"/>
  <c r="CD202" i="1" s="1"/>
  <c r="AE1081" i="1"/>
  <c r="AD1081" i="1" s="1"/>
  <c r="AF1081" i="1" s="1"/>
  <c r="AE1103" i="1"/>
  <c r="AD1103" i="1" s="1"/>
  <c r="AN1103" i="1" s="1"/>
  <c r="CC1103" i="1" s="1"/>
  <c r="Y709" i="1"/>
  <c r="AB1309" i="1"/>
  <c r="AB479" i="1"/>
  <c r="Y990" i="1"/>
  <c r="AB732" i="1"/>
  <c r="AA166" i="1"/>
  <c r="AC166" i="1" s="1"/>
  <c r="AB1242" i="1"/>
  <c r="Y186" i="1"/>
  <c r="Y1085" i="1"/>
  <c r="AB261" i="1"/>
  <c r="Y866" i="1"/>
  <c r="Y1052" i="1"/>
  <c r="AB852" i="1"/>
  <c r="AB1318" i="1"/>
  <c r="AE732" i="1"/>
  <c r="AD732" i="1" s="1"/>
  <c r="AP732" i="1" s="1"/>
  <c r="CE732" i="1" s="1"/>
  <c r="AE418" i="1"/>
  <c r="AD418" i="1" s="1"/>
  <c r="AN418" i="1" s="1"/>
  <c r="CC418" i="1" s="1"/>
  <c r="AB967" i="1"/>
  <c r="AB1042" i="1"/>
  <c r="AE1309" i="1"/>
  <c r="AD1309" i="1" s="1"/>
  <c r="AM1309" i="1" s="1"/>
  <c r="AB418" i="1"/>
  <c r="AE1242" i="1"/>
  <c r="AD1242" i="1" s="1"/>
  <c r="AP1242" i="1" s="1"/>
  <c r="CE1242" i="1" s="1"/>
  <c r="AC102" i="1"/>
  <c r="AE102" i="1"/>
  <c r="AD102" i="1" s="1"/>
  <c r="AF102" i="1" s="1"/>
  <c r="AB228" i="1"/>
  <c r="AB474" i="1"/>
  <c r="Y802" i="1"/>
  <c r="Y1063" i="1"/>
  <c r="AB1268" i="1"/>
  <c r="Y947" i="1"/>
  <c r="AB1083" i="1"/>
  <c r="AB1327" i="1"/>
  <c r="AE1100" i="1"/>
  <c r="AD1100" i="1" s="1"/>
  <c r="AQ1100" i="1" s="1"/>
  <c r="CF1100" i="1" s="1"/>
  <c r="AB1159" i="1"/>
  <c r="AE228" i="1"/>
  <c r="AD228" i="1" s="1"/>
  <c r="AM228" i="1" s="1"/>
  <c r="Y739" i="1"/>
  <c r="AB956" i="1"/>
  <c r="AB102" i="1"/>
  <c r="Y405" i="1"/>
  <c r="AB195" i="1"/>
  <c r="AE848" i="1"/>
  <c r="AD848" i="1" s="1"/>
  <c r="AQ848" i="1" s="1"/>
  <c r="CF848" i="1" s="1"/>
  <c r="Y984" i="1"/>
  <c r="AA191" i="1"/>
  <c r="AC191" i="1" s="1"/>
  <c r="Y1191" i="1"/>
  <c r="AB848" i="1"/>
  <c r="Y68" i="1"/>
  <c r="Y1253" i="1"/>
  <c r="Y418" i="1"/>
  <c r="Y932" i="1"/>
  <c r="Y1097" i="1"/>
  <c r="Y1079" i="1"/>
  <c r="AC852" i="1"/>
  <c r="AE852" i="1"/>
  <c r="AD852" i="1" s="1"/>
  <c r="AF852" i="1" s="1"/>
  <c r="AB1199" i="1"/>
  <c r="Y621" i="1"/>
  <c r="AB962" i="1"/>
  <c r="Y1358" i="1"/>
  <c r="Y1136" i="1"/>
  <c r="Y979" i="1"/>
  <c r="AE556" i="1"/>
  <c r="AD556" i="1" s="1"/>
  <c r="AF556" i="1" s="1"/>
  <c r="AJ556" i="1" s="1"/>
  <c r="Y923" i="1"/>
  <c r="AA1216" i="1"/>
  <c r="AC1216" i="1" s="1"/>
  <c r="AL1216" i="1" s="1"/>
  <c r="AE1199" i="1"/>
  <c r="AD1199" i="1" s="1"/>
  <c r="AP1199" i="1" s="1"/>
  <c r="CE1199" i="1" s="1"/>
  <c r="AE1250" i="1"/>
  <c r="AD1250" i="1" s="1"/>
  <c r="AM1250" i="1" s="1"/>
  <c r="AB932" i="1"/>
  <c r="AB889" i="1"/>
  <c r="Y160" i="1"/>
  <c r="AB1130" i="1"/>
  <c r="AB1330" i="1"/>
  <c r="Y857" i="1"/>
  <c r="AB489" i="1"/>
  <c r="Y1050" i="1"/>
  <c r="AQ1281" i="1"/>
  <c r="CF1281" i="1" s="1"/>
  <c r="AA1175" i="1"/>
  <c r="AC1175" i="1" s="1"/>
  <c r="AL1175" i="1" s="1"/>
  <c r="AB1174" i="1"/>
  <c r="AE885" i="1"/>
  <c r="AD885" i="1" s="1"/>
  <c r="AO885" i="1" s="1"/>
  <c r="CD885" i="1" s="1"/>
  <c r="AB885" i="1"/>
  <c r="AB1250" i="1"/>
  <c r="AB1032" i="1"/>
  <c r="AB664" i="1"/>
  <c r="AA1223" i="1"/>
  <c r="AE1223" i="1" s="1"/>
  <c r="AD1223" i="1" s="1"/>
  <c r="Y1234" i="1"/>
  <c r="AB68" i="1"/>
  <c r="AC298" i="1"/>
  <c r="AE298" i="1"/>
  <c r="AD298" i="1" s="1"/>
  <c r="AO298" i="1" s="1"/>
  <c r="CD298" i="1" s="1"/>
  <c r="AC765" i="1"/>
  <c r="AE765" i="1"/>
  <c r="AD765" i="1" s="1"/>
  <c r="AP765" i="1" s="1"/>
  <c r="AC1353" i="1"/>
  <c r="AL1353" i="1" s="1"/>
  <c r="AE1353" i="1"/>
  <c r="AD1353" i="1" s="1"/>
  <c r="AO1353" i="1" s="1"/>
  <c r="CD1353" i="1" s="1"/>
  <c r="AC768" i="1"/>
  <c r="AL768" i="1" s="1"/>
  <c r="AE1178" i="1"/>
  <c r="AD1178" i="1" s="1"/>
  <c r="AP1178" i="1" s="1"/>
  <c r="CE1178" i="1" s="1"/>
  <c r="AC1178" i="1"/>
  <c r="AL1178" i="1" s="1"/>
  <c r="AE706" i="1"/>
  <c r="AD706" i="1" s="1"/>
  <c r="AQ706" i="1" s="1"/>
  <c r="CF706" i="1" s="1"/>
  <c r="AC706" i="1"/>
  <c r="AC799" i="1"/>
  <c r="AC955" i="1"/>
  <c r="AL955" i="1" s="1"/>
  <c r="AE979" i="1"/>
  <c r="AD979" i="1" s="1"/>
  <c r="AO979" i="1" s="1"/>
  <c r="CD979" i="1" s="1"/>
  <c r="AC979" i="1"/>
  <c r="AL979" i="1" s="1"/>
  <c r="Y252" i="1"/>
  <c r="AB879" i="1"/>
  <c r="AE489" i="1"/>
  <c r="AD489" i="1" s="1"/>
  <c r="AM489" i="1" s="1"/>
  <c r="AC489" i="1"/>
  <c r="AL489" i="1" s="1"/>
  <c r="AC816" i="1"/>
  <c r="AC38" i="1"/>
  <c r="AC936" i="1"/>
  <c r="AL936" i="1" s="1"/>
  <c r="AC943" i="1"/>
  <c r="AL943" i="1" s="1"/>
  <c r="AC590" i="1"/>
  <c r="AL590" i="1" s="1"/>
  <c r="AE1235" i="1"/>
  <c r="AD1235" i="1" s="1"/>
  <c r="AF1235" i="1" s="1"/>
  <c r="AC1235" i="1"/>
  <c r="AL1235" i="1" s="1"/>
  <c r="AB1035" i="1"/>
  <c r="Y1115" i="1"/>
  <c r="AC866" i="1"/>
  <c r="AL866" i="1" s="1"/>
  <c r="AC781" i="1"/>
  <c r="AL781" i="1" s="1"/>
  <c r="Y1141" i="1"/>
  <c r="AC940" i="1"/>
  <c r="AL940" i="1" s="1"/>
  <c r="Y1173" i="1"/>
  <c r="AB712" i="1"/>
  <c r="AC583" i="1"/>
  <c r="AE991" i="1"/>
  <c r="AD991" i="1" s="1"/>
  <c r="AP991" i="1" s="1"/>
  <c r="CE991" i="1" s="1"/>
  <c r="AC991" i="1"/>
  <c r="AL991" i="1" s="1"/>
  <c r="Y1324" i="1"/>
  <c r="AC770" i="1"/>
  <c r="Y1161" i="1"/>
  <c r="AB706" i="1"/>
  <c r="AB856" i="1"/>
  <c r="Y982" i="1"/>
  <c r="AB1289" i="1"/>
  <c r="AA894" i="1"/>
  <c r="Y1057" i="1"/>
  <c r="AE1147" i="1"/>
  <c r="AD1147" i="1" s="1"/>
  <c r="AM1147" i="1" s="1"/>
  <c r="AC1147" i="1"/>
  <c r="AL1147" i="1" s="1"/>
  <c r="AC1268" i="1"/>
  <c r="AL1268" i="1" s="1"/>
  <c r="AE1294" i="1"/>
  <c r="AD1294" i="1" s="1"/>
  <c r="AF1294" i="1" s="1"/>
  <c r="AI1294" i="1" s="1"/>
  <c r="AC1294" i="1"/>
  <c r="AL1294" i="1" s="1"/>
  <c r="AB765" i="1"/>
  <c r="AC1331" i="1"/>
  <c r="AL1331" i="1" s="1"/>
  <c r="AC280" i="1"/>
  <c r="AC1213" i="1"/>
  <c r="AL1213" i="1" s="1"/>
  <c r="AC1189" i="1"/>
  <c r="AL1189" i="1" s="1"/>
  <c r="AC340" i="1"/>
  <c r="AC1237" i="1"/>
  <c r="AL1237" i="1" s="1"/>
  <c r="AE1306" i="1"/>
  <c r="AD1306" i="1" s="1"/>
  <c r="AQ1306" i="1" s="1"/>
  <c r="CF1306" i="1" s="1"/>
  <c r="AC1306" i="1"/>
  <c r="AL1306" i="1" s="1"/>
  <c r="AE791" i="1"/>
  <c r="AD791" i="1" s="1"/>
  <c r="AO791" i="1" s="1"/>
  <c r="AC791" i="1"/>
  <c r="AL791" i="1" s="1"/>
  <c r="Y831" i="1"/>
  <c r="Y898" i="1"/>
  <c r="AB1205" i="1"/>
  <c r="AC1023" i="1"/>
  <c r="AL1023" i="1" s="1"/>
  <c r="AC252" i="1"/>
  <c r="AC974" i="1"/>
  <c r="AL974" i="1" s="1"/>
  <c r="AC310" i="1"/>
  <c r="AE582" i="1"/>
  <c r="AD582" i="1" s="1"/>
  <c r="AN582" i="1" s="1"/>
  <c r="CC582" i="1" s="1"/>
  <c r="AC582" i="1"/>
  <c r="AE1239" i="1"/>
  <c r="AD1239" i="1" s="1"/>
  <c r="AC1239" i="1"/>
  <c r="AL1239" i="1" s="1"/>
  <c r="AE935" i="1"/>
  <c r="AD935" i="1" s="1"/>
  <c r="AP935" i="1" s="1"/>
  <c r="CE935" i="1" s="1"/>
  <c r="AC935" i="1"/>
  <c r="AL935" i="1" s="1"/>
  <c r="AC643" i="1"/>
  <c r="AL643" i="1" s="1"/>
  <c r="AC1091" i="1"/>
  <c r="AL1091" i="1" s="1"/>
  <c r="AB826" i="1"/>
  <c r="AB136" i="1"/>
  <c r="Y467" i="1"/>
  <c r="AC947" i="1"/>
  <c r="AL947" i="1" s="1"/>
  <c r="AC887" i="1"/>
  <c r="AL887" i="1" s="1"/>
  <c r="AE1088" i="1"/>
  <c r="AD1088" i="1" s="1"/>
  <c r="AF1088" i="1" s="1"/>
  <c r="AC1088" i="1"/>
  <c r="AL1088" i="1" s="1"/>
  <c r="AC934" i="1"/>
  <c r="AL934" i="1" s="1"/>
  <c r="AE1125" i="1"/>
  <c r="AD1125" i="1" s="1"/>
  <c r="AQ1125" i="1" s="1"/>
  <c r="CF1125" i="1" s="1"/>
  <c r="AC1125" i="1"/>
  <c r="AL1125" i="1" s="1"/>
  <c r="AC31" i="1"/>
  <c r="AL31" i="1" s="1"/>
  <c r="AC1040" i="1"/>
  <c r="AL1040" i="1" s="1"/>
  <c r="AE495" i="1"/>
  <c r="AD495" i="1" s="1"/>
  <c r="AQ495" i="1" s="1"/>
  <c r="CF495" i="1" s="1"/>
  <c r="AC495" i="1"/>
  <c r="AE144" i="1"/>
  <c r="AD144" i="1" s="1"/>
  <c r="AQ144" i="1" s="1"/>
  <c r="CF144" i="1" s="1"/>
  <c r="AC144" i="1"/>
  <c r="AL144" i="1" s="1"/>
  <c r="AC453" i="1"/>
  <c r="AE1227" i="1"/>
  <c r="AD1227" i="1" s="1"/>
  <c r="AQ1227" i="1" s="1"/>
  <c r="CF1227" i="1" s="1"/>
  <c r="AC1227" i="1"/>
  <c r="AL1227" i="1" s="1"/>
  <c r="Y742" i="1"/>
  <c r="AE1107" i="1"/>
  <c r="AD1107" i="1" s="1"/>
  <c r="AC1107" i="1"/>
  <c r="AL1107" i="1" s="1"/>
  <c r="AA1342" i="1"/>
  <c r="AC1342" i="1" s="1"/>
  <c r="AL1342" i="1" s="1"/>
  <c r="AA771" i="1"/>
  <c r="AE771" i="1" s="1"/>
  <c r="AD771" i="1" s="1"/>
  <c r="AE1318" i="1"/>
  <c r="AD1318" i="1" s="1"/>
  <c r="AO1318" i="1" s="1"/>
  <c r="CD1318" i="1" s="1"/>
  <c r="AC1318" i="1"/>
  <c r="AL1318" i="1" s="1"/>
  <c r="AC1215" i="1"/>
  <c r="AL1215" i="1" s="1"/>
  <c r="AB1353" i="1"/>
  <c r="AC536" i="1"/>
  <c r="AC424" i="1"/>
  <c r="AC609" i="1"/>
  <c r="Y493" i="1"/>
  <c r="Y892" i="1"/>
  <c r="AB955" i="1"/>
  <c r="AC1222" i="1"/>
  <c r="AL1222" i="1" s="1"/>
  <c r="AC1297" i="1"/>
  <c r="AL1297" i="1" s="1"/>
  <c r="AE1080" i="1"/>
  <c r="AD1080" i="1" s="1"/>
  <c r="AQ1080" i="1" s="1"/>
  <c r="CF1080" i="1" s="1"/>
  <c r="AC1080" i="1"/>
  <c r="AL1080" i="1" s="1"/>
  <c r="AB298" i="1"/>
  <c r="AC1128" i="1"/>
  <c r="AL1128" i="1" s="1"/>
  <c r="AC380" i="1"/>
  <c r="AE1330" i="1"/>
  <c r="AD1330" i="1" s="1"/>
  <c r="AC1330" i="1"/>
  <c r="AL1330" i="1" s="1"/>
  <c r="AB799" i="1"/>
  <c r="AE997" i="1"/>
  <c r="AD997" i="1" s="1"/>
  <c r="AM997" i="1" s="1"/>
  <c r="AE1115" i="1"/>
  <c r="AD1115" i="1" s="1"/>
  <c r="AC1115" i="1"/>
  <c r="AL1115" i="1" s="1"/>
  <c r="AC1144" i="1"/>
  <c r="AL1144" i="1" s="1"/>
  <c r="AA752" i="1"/>
  <c r="AE183" i="1"/>
  <c r="AD183" i="1" s="1"/>
  <c r="AF183" i="1" s="1"/>
  <c r="AG183" i="1" s="1"/>
  <c r="AC183" i="1"/>
  <c r="AC959" i="1"/>
  <c r="AL959" i="1" s="1"/>
  <c r="AC962" i="1"/>
  <c r="AL962" i="1" s="1"/>
  <c r="AE1292" i="1"/>
  <c r="AD1292" i="1" s="1"/>
  <c r="AN1292" i="1" s="1"/>
  <c r="CC1292" i="1" s="1"/>
  <c r="AC1292" i="1"/>
  <c r="AL1292" i="1" s="1"/>
  <c r="Y234" i="1"/>
  <c r="AB226" i="1"/>
  <c r="AB643" i="1"/>
  <c r="Y1223" i="1"/>
  <c r="AA1285" i="1"/>
  <c r="AC1285" i="1" s="1"/>
  <c r="AL1285" i="1" s="1"/>
  <c r="AE956" i="1"/>
  <c r="AD956" i="1" s="1"/>
  <c r="AQ956" i="1" s="1"/>
  <c r="CF956" i="1" s="1"/>
  <c r="AC956" i="1"/>
  <c r="AL956" i="1" s="1"/>
  <c r="AC274" i="1"/>
  <c r="AC1368" i="1"/>
  <c r="AL1368" i="1" s="1"/>
  <c r="AC636" i="1"/>
  <c r="AL636" i="1" s="1"/>
  <c r="AC479" i="1"/>
  <c r="AL479" i="1" s="1"/>
  <c r="AC1286" i="1"/>
  <c r="AL1286" i="1" s="1"/>
  <c r="AC914" i="1"/>
  <c r="AL914" i="1" s="1"/>
  <c r="AC502" i="1"/>
  <c r="AE1158" i="1"/>
  <c r="AD1158" i="1" s="1"/>
  <c r="AQ1158" i="1" s="1"/>
  <c r="CF1158" i="1" s="1"/>
  <c r="AC1158" i="1"/>
  <c r="AL1158" i="1" s="1"/>
  <c r="AA561" i="1"/>
  <c r="Y584" i="1"/>
  <c r="AB682" i="1"/>
  <c r="AE712" i="1"/>
  <c r="AD712" i="1" s="1"/>
  <c r="AQ712" i="1" s="1"/>
  <c r="CF712" i="1" s="1"/>
  <c r="Y280" i="1"/>
  <c r="AE682" i="1"/>
  <c r="AD682" i="1" s="1"/>
  <c r="AO682" i="1" s="1"/>
  <c r="CD682" i="1" s="1"/>
  <c r="AB979" i="1"/>
  <c r="Y1142" i="1"/>
  <c r="AE1254" i="1"/>
  <c r="AD1254" i="1" s="1"/>
  <c r="AQ1254" i="1" s="1"/>
  <c r="CF1254" i="1" s="1"/>
  <c r="AC809" i="1"/>
  <c r="AL809" i="1" s="1"/>
  <c r="AC1201" i="1"/>
  <c r="AL1201" i="1" s="1"/>
  <c r="AE972" i="1"/>
  <c r="AD972" i="1" s="1"/>
  <c r="AM972" i="1" s="1"/>
  <c r="AC972" i="1"/>
  <c r="AL972" i="1" s="1"/>
  <c r="AC597" i="1"/>
  <c r="AL597" i="1" s="1"/>
  <c r="AE761" i="1"/>
  <c r="AD761" i="1" s="1"/>
  <c r="AP761" i="1" s="1"/>
  <c r="CE761" i="1" s="1"/>
  <c r="AC761" i="1"/>
  <c r="AL761" i="1" s="1"/>
  <c r="AE261" i="1"/>
  <c r="AD261" i="1" s="1"/>
  <c r="AN261" i="1" s="1"/>
  <c r="CC261" i="1" s="1"/>
  <c r="AC261" i="1"/>
  <c r="AC1034" i="1"/>
  <c r="AL1034" i="1" s="1"/>
  <c r="AE1185" i="1"/>
  <c r="AD1185" i="1" s="1"/>
  <c r="AC1185" i="1"/>
  <c r="AL1185" i="1" s="1"/>
  <c r="AE41" i="1"/>
  <c r="AD41" i="1" s="1"/>
  <c r="AC41" i="1"/>
  <c r="AL41" i="1" s="1"/>
  <c r="AE1074" i="1"/>
  <c r="AD1074" i="1" s="1"/>
  <c r="AQ1074" i="1" s="1"/>
  <c r="CF1074" i="1" s="1"/>
  <c r="AC1074" i="1"/>
  <c r="AL1074" i="1" s="1"/>
  <c r="Y56" i="1"/>
  <c r="AB340" i="1"/>
  <c r="AB781" i="1"/>
  <c r="Y951" i="1"/>
  <c r="Y1046" i="1"/>
  <c r="AP1281" i="1"/>
  <c r="CE1281" i="1" s="1"/>
  <c r="AB424" i="1"/>
  <c r="Y1032" i="1"/>
  <c r="Y1339" i="1"/>
  <c r="Y1170" i="1"/>
  <c r="Y389" i="1"/>
  <c r="Y870" i="1"/>
  <c r="AE770" i="1"/>
  <c r="AD770" i="1" s="1"/>
  <c r="AO770" i="1" s="1"/>
  <c r="Y859" i="1"/>
  <c r="Y641" i="1"/>
  <c r="Y1091" i="1"/>
  <c r="Y1154" i="1"/>
  <c r="Y1217" i="1"/>
  <c r="AA1232" i="1"/>
  <c r="AC1232" i="1" s="1"/>
  <c r="AL1232" i="1" s="1"/>
  <c r="Y1309" i="1"/>
  <c r="Y1196" i="1"/>
  <c r="Y1002" i="1"/>
  <c r="AB280" i="1"/>
  <c r="Y193" i="1"/>
  <c r="Y522" i="1"/>
  <c r="Y110" i="1"/>
  <c r="AB739" i="1"/>
  <c r="AB144" i="1"/>
  <c r="Y965" i="1"/>
  <c r="AN1281" i="1"/>
  <c r="CC1281" i="1" s="1"/>
  <c r="Y999" i="1"/>
  <c r="Y1069" i="1"/>
  <c r="AA186" i="1"/>
  <c r="AC186" i="1" s="1"/>
  <c r="CG186" i="1" s="1"/>
  <c r="AB855" i="1"/>
  <c r="Y314" i="1"/>
  <c r="Y930" i="1"/>
  <c r="Y959" i="1"/>
  <c r="AB1031" i="1"/>
  <c r="AB1193" i="1"/>
  <c r="Y1335" i="1"/>
  <c r="Y1307" i="1"/>
  <c r="Y850" i="1"/>
  <c r="AP469" i="1"/>
  <c r="CE469" i="1" s="1"/>
  <c r="AB877" i="1"/>
  <c r="AB895" i="1"/>
  <c r="Y926" i="1"/>
  <c r="AO1281" i="1"/>
  <c r="CD1281" i="1" s="1"/>
  <c r="AE1237" i="1"/>
  <c r="AD1237" i="1" s="1"/>
  <c r="AN1237" i="1" s="1"/>
  <c r="CC1237" i="1" s="1"/>
  <c r="AA676" i="1"/>
  <c r="Y971" i="1"/>
  <c r="Y487" i="1"/>
  <c r="AE943" i="1"/>
  <c r="AD943" i="1" s="1"/>
  <c r="AM943" i="1" s="1"/>
  <c r="AB1082" i="1"/>
  <c r="Y755" i="1"/>
  <c r="Y1264" i="1"/>
  <c r="Y1068" i="1"/>
  <c r="AB1227" i="1"/>
  <c r="Y988" i="1"/>
  <c r="AB310" i="1"/>
  <c r="AE310" i="1"/>
  <c r="AD310" i="1" s="1"/>
  <c r="AM310" i="1" s="1"/>
  <c r="AE453" i="1"/>
  <c r="AD453" i="1" s="1"/>
  <c r="AM453" i="1" s="1"/>
  <c r="Y340" i="1"/>
  <c r="Y489" i="1"/>
  <c r="AE887" i="1"/>
  <c r="AD887" i="1" s="1"/>
  <c r="AM887" i="1" s="1"/>
  <c r="AE1213" i="1"/>
  <c r="AD1213" i="1" s="1"/>
  <c r="AO1213" i="1" s="1"/>
  <c r="CD1213" i="1" s="1"/>
  <c r="Y905" i="1"/>
  <c r="Y939" i="1"/>
  <c r="Y318" i="1"/>
  <c r="AB274" i="1"/>
  <c r="Y284" i="1"/>
  <c r="AB590" i="1"/>
  <c r="Y767" i="1"/>
  <c r="AE781" i="1"/>
  <c r="AD781" i="1" s="1"/>
  <c r="AO781" i="1" s="1"/>
  <c r="CD781" i="1" s="1"/>
  <c r="AB948" i="1"/>
  <c r="AB1091" i="1"/>
  <c r="AE1091" i="1"/>
  <c r="AD1091" i="1" s="1"/>
  <c r="AM1091" i="1" s="1"/>
  <c r="Y1189" i="1"/>
  <c r="Y1166" i="1"/>
  <c r="AB1235" i="1"/>
  <c r="AB1240" i="1"/>
  <c r="AB1213" i="1"/>
  <c r="AA65" i="1"/>
  <c r="AC65" i="1" s="1"/>
  <c r="CG65" i="1" s="1"/>
  <c r="Y93" i="1"/>
  <c r="AB582" i="1"/>
  <c r="Y735" i="1"/>
  <c r="AE340" i="1"/>
  <c r="AD340" i="1" s="1"/>
  <c r="AM340" i="1" s="1"/>
  <c r="Y450" i="1"/>
  <c r="Y399" i="1"/>
  <c r="Y716" i="1"/>
  <c r="AB887" i="1"/>
  <c r="Y1103" i="1"/>
  <c r="AB1222" i="1"/>
  <c r="Y1292" i="1"/>
  <c r="AE1222" i="1"/>
  <c r="AD1222" i="1" s="1"/>
  <c r="AO1222" i="1" s="1"/>
  <c r="CD1222" i="1" s="1"/>
  <c r="Y1360" i="1"/>
  <c r="AB770" i="1"/>
  <c r="Y45" i="1"/>
  <c r="AE274" i="1"/>
  <c r="AD274" i="1" s="1"/>
  <c r="AM274" i="1" s="1"/>
  <c r="Y228" i="1"/>
  <c r="Y781" i="1"/>
  <c r="Y887" i="1"/>
  <c r="Y1229" i="1"/>
  <c r="AM1281" i="1"/>
  <c r="BJ1281" i="1" s="1"/>
  <c r="AB791" i="1"/>
  <c r="Y1289" i="1"/>
  <c r="Y1109" i="1"/>
  <c r="Y934" i="1"/>
  <c r="Y1000" i="1"/>
  <c r="Y1067" i="1"/>
  <c r="AB1189" i="1"/>
  <c r="Y1280" i="1"/>
  <c r="Y1330" i="1"/>
  <c r="Y1368" i="1"/>
  <c r="Y1348" i="1"/>
  <c r="Y575" i="1"/>
  <c r="Y324" i="1"/>
  <c r="Y964" i="1"/>
  <c r="Y1058" i="1"/>
  <c r="AA1220" i="1"/>
  <c r="AC1220" i="1" s="1"/>
  <c r="AL1220" i="1" s="1"/>
  <c r="Y1320" i="1"/>
  <c r="Y1322" i="1"/>
  <c r="Y1187" i="1"/>
  <c r="Y1044" i="1"/>
  <c r="Y1149" i="1"/>
  <c r="AA1252" i="1"/>
  <c r="AC1252" i="1" s="1"/>
  <c r="Y929" i="1"/>
  <c r="AB1060" i="1"/>
  <c r="Y1127" i="1"/>
  <c r="AE1189" i="1"/>
  <c r="AD1189" i="1" s="1"/>
  <c r="AP1189" i="1" s="1"/>
  <c r="CE1189" i="1" s="1"/>
  <c r="Y1282" i="1"/>
  <c r="Y1075" i="1"/>
  <c r="AA1124" i="1"/>
  <c r="AC1124" i="1" s="1"/>
  <c r="AL1124" i="1" s="1"/>
  <c r="AB1104" i="1"/>
  <c r="Y1302" i="1"/>
  <c r="Y1178" i="1"/>
  <c r="Y972" i="1"/>
  <c r="Y1064" i="1"/>
  <c r="Y1153" i="1"/>
  <c r="Y1342" i="1"/>
  <c r="Y371" i="1"/>
  <c r="Y569" i="1"/>
  <c r="Y922" i="1"/>
  <c r="AB943" i="1"/>
  <c r="Y1003" i="1"/>
  <c r="Y1020" i="1"/>
  <c r="Y1061" i="1"/>
  <c r="AB1158" i="1"/>
  <c r="Y1238" i="1"/>
  <c r="AM944" i="1"/>
  <c r="BJ944" i="1" s="1"/>
  <c r="Y1121" i="1"/>
  <c r="Y1252" i="1"/>
  <c r="Y557" i="1"/>
  <c r="Y879" i="1"/>
  <c r="Y597" i="1"/>
  <c r="Y891" i="1"/>
  <c r="Y1007" i="1"/>
  <c r="Y1095" i="1"/>
  <c r="Y1204" i="1"/>
  <c r="Y1231" i="1"/>
  <c r="Y1251" i="1"/>
  <c r="Y1311" i="1"/>
  <c r="AB1360" i="1"/>
  <c r="Y1182" i="1"/>
  <c r="Y1031" i="1"/>
  <c r="Y916" i="1"/>
  <c r="Y796" i="1"/>
  <c r="Y1056" i="1"/>
  <c r="Y935" i="1"/>
  <c r="AA1029" i="1"/>
  <c r="AC1029" i="1" s="1"/>
  <c r="AL1029" i="1" s="1"/>
  <c r="AB1147" i="1"/>
  <c r="AA1187" i="1"/>
  <c r="AC1187" i="1" s="1"/>
  <c r="AL1187" i="1" s="1"/>
  <c r="Y1241" i="1"/>
  <c r="Y1303" i="1"/>
  <c r="Y1124" i="1"/>
  <c r="Y1022" i="1"/>
  <c r="AE768" i="1"/>
  <c r="AD768" i="1" s="1"/>
  <c r="AN768" i="1" s="1"/>
  <c r="CC768" i="1" s="1"/>
  <c r="Y664" i="1"/>
  <c r="Y673" i="1"/>
  <c r="AB352" i="1"/>
  <c r="AB940" i="1"/>
  <c r="Y1039" i="1"/>
  <c r="Y1183" i="1"/>
  <c r="Y1195" i="1"/>
  <c r="Y1207" i="1"/>
  <c r="Y1227" i="1"/>
  <c r="Y1332" i="1"/>
  <c r="Y1354" i="1"/>
  <c r="Y1338" i="1"/>
  <c r="AM1123" i="1"/>
  <c r="BQ1123" i="1" s="1"/>
  <c r="AE502" i="1"/>
  <c r="AD502" i="1" s="1"/>
  <c r="AM502" i="1" s="1"/>
  <c r="Y326" i="1"/>
  <c r="Y996" i="1"/>
  <c r="Y1323" i="1"/>
  <c r="Y1082" i="1"/>
  <c r="Y994" i="1"/>
  <c r="Y1062" i="1"/>
  <c r="Y1087" i="1"/>
  <c r="Y1175" i="1"/>
  <c r="Y1265" i="1"/>
  <c r="Y1279" i="1"/>
  <c r="Y1314" i="1"/>
  <c r="Y1321" i="1"/>
  <c r="Y1043" i="1"/>
  <c r="Y1021" i="1"/>
  <c r="AL822" i="1"/>
  <c r="AE822" i="1"/>
  <c r="AD822" i="1" s="1"/>
  <c r="AP822" i="1" s="1"/>
  <c r="CE822" i="1" s="1"/>
  <c r="AB1324" i="1"/>
  <c r="AA1324" i="1"/>
  <c r="AC1324" i="1" s="1"/>
  <c r="Y1132" i="1"/>
  <c r="Y1199" i="1"/>
  <c r="Y1298" i="1"/>
  <c r="AB1297" i="1"/>
  <c r="AE1297" i="1"/>
  <c r="AD1297" i="1" s="1"/>
  <c r="AM1297" i="1" s="1"/>
  <c r="Y1294" i="1"/>
  <c r="Y936" i="1"/>
  <c r="Y1198" i="1"/>
  <c r="Y1351" i="1"/>
  <c r="AA397" i="1"/>
  <c r="AC397" i="1" s="1"/>
  <c r="Y631" i="1"/>
  <c r="Y352" i="1"/>
  <c r="Y473" i="1"/>
  <c r="Y236" i="1"/>
  <c r="Y116" i="1"/>
  <c r="Y746" i="1"/>
  <c r="Y479" i="1"/>
  <c r="Y958" i="1"/>
  <c r="Y978" i="1"/>
  <c r="Y1030" i="1"/>
  <c r="Y1019" i="1"/>
  <c r="Y1159" i="1"/>
  <c r="AB1178" i="1"/>
  <c r="Y1220" i="1"/>
  <c r="Y1146" i="1"/>
  <c r="Y1288" i="1"/>
  <c r="Y240" i="1"/>
  <c r="Y761" i="1"/>
  <c r="AB711" i="1"/>
  <c r="AA711" i="1"/>
  <c r="AC711" i="1" s="1"/>
  <c r="CG711" i="1" s="1"/>
  <c r="Y202" i="1"/>
  <c r="Y1299" i="1"/>
  <c r="Y1337" i="1"/>
  <c r="Y983" i="1"/>
  <c r="Y1333" i="1"/>
  <c r="AA1288" i="1"/>
  <c r="AC1288" i="1" s="1"/>
  <c r="AB1288" i="1"/>
  <c r="Y906" i="1"/>
  <c r="AB934" i="1"/>
  <c r="AE962" i="1"/>
  <c r="AD962" i="1" s="1"/>
  <c r="AM962" i="1" s="1"/>
  <c r="Y1112" i="1"/>
  <c r="Y1211" i="1"/>
  <c r="Y1306" i="1"/>
  <c r="Y1346" i="1"/>
  <c r="Y1081" i="1"/>
  <c r="Y562" i="1"/>
  <c r="AA1319" i="1"/>
  <c r="AC1319" i="1" s="1"/>
  <c r="AB1319" i="1"/>
  <c r="Y1099" i="1"/>
  <c r="Y470" i="1"/>
  <c r="Y184" i="1"/>
  <c r="Y642" i="1"/>
  <c r="Y756" i="1"/>
  <c r="AE479" i="1"/>
  <c r="AD479" i="1" s="1"/>
  <c r="AM479" i="1" s="1"/>
  <c r="Y849" i="1"/>
  <c r="Y526" i="1"/>
  <c r="Y639" i="1"/>
  <c r="Y283" i="1"/>
  <c r="Y205" i="1"/>
  <c r="Y768" i="1"/>
  <c r="Y662" i="1"/>
  <c r="Y885" i="1"/>
  <c r="Y897" i="1"/>
  <c r="Y914" i="1"/>
  <c r="AB947" i="1"/>
  <c r="AB930" i="1"/>
  <c r="AE959" i="1"/>
  <c r="AD959" i="1" s="1"/>
  <c r="AM959" i="1" s="1"/>
  <c r="Y973" i="1"/>
  <c r="AB1088" i="1"/>
  <c r="Y1157" i="1"/>
  <c r="Y1088" i="1"/>
  <c r="Y1140" i="1"/>
  <c r="Y1235" i="1"/>
  <c r="Y1273" i="1"/>
  <c r="Y1246" i="1"/>
  <c r="Y1256" i="1"/>
  <c r="Y1353" i="1"/>
  <c r="Y1366" i="1"/>
  <c r="AB1365" i="1"/>
  <c r="Y41" i="1"/>
  <c r="AA881" i="1"/>
  <c r="AC881" i="1" s="1"/>
  <c r="AB881" i="1"/>
  <c r="AA986" i="1"/>
  <c r="AC986" i="1" s="1"/>
  <c r="AB986" i="1"/>
  <c r="AB1176" i="1"/>
  <c r="AA1176" i="1"/>
  <c r="AC1176" i="1" s="1"/>
  <c r="AB557" i="1"/>
  <c r="Y121" i="1"/>
  <c r="Y732" i="1"/>
  <c r="AB761" i="1"/>
  <c r="Y35" i="1"/>
  <c r="AE597" i="1"/>
  <c r="AD597" i="1" s="1"/>
  <c r="AM597" i="1" s="1"/>
  <c r="Y967" i="1"/>
  <c r="Y952" i="1"/>
  <c r="AE1040" i="1"/>
  <c r="AD1040" i="1" s="1"/>
  <c r="AN1040" i="1" s="1"/>
  <c r="CC1040" i="1" s="1"/>
  <c r="AB1125" i="1"/>
  <c r="Y1143" i="1"/>
  <c r="Y1158" i="1"/>
  <c r="Y1180" i="1"/>
  <c r="Y1318" i="1"/>
  <c r="Y995" i="1"/>
  <c r="AB859" i="1"/>
  <c r="Y733" i="1"/>
  <c r="Y199" i="1"/>
  <c r="Y102" i="1"/>
  <c r="AB609" i="1"/>
  <c r="AE252" i="1"/>
  <c r="AD252" i="1" s="1"/>
  <c r="AN252" i="1" s="1"/>
  <c r="CC252" i="1" s="1"/>
  <c r="Y341" i="1"/>
  <c r="Y397" i="1"/>
  <c r="Y712" i="1"/>
  <c r="AB150" i="1"/>
  <c r="Y150" i="1"/>
  <c r="Y261" i="1"/>
  <c r="Y307" i="1"/>
  <c r="Y884" i="1"/>
  <c r="Y387" i="1"/>
  <c r="Y917" i="1"/>
  <c r="Y941" i="1"/>
  <c r="AB964" i="1"/>
  <c r="Y993" i="1"/>
  <c r="Y943" i="1"/>
  <c r="Y1053" i="1"/>
  <c r="AB1002" i="1"/>
  <c r="Y1106" i="1"/>
  <c r="AP1123" i="1"/>
  <c r="CE1123" i="1" s="1"/>
  <c r="Y1165" i="1"/>
  <c r="AB1144" i="1"/>
  <c r="AE1201" i="1"/>
  <c r="AD1201" i="1" s="1"/>
  <c r="AQ1201" i="1" s="1"/>
  <c r="CF1201" i="1" s="1"/>
  <c r="Y1242" i="1"/>
  <c r="Y1203" i="1"/>
  <c r="Y1215" i="1"/>
  <c r="AB1277" i="1"/>
  <c r="Y1268" i="1"/>
  <c r="AA1333" i="1"/>
  <c r="AC1333" i="1" s="1"/>
  <c r="AL1333" i="1" s="1"/>
  <c r="Y411" i="1"/>
  <c r="Y92" i="1"/>
  <c r="AB371" i="1"/>
  <c r="Y567" i="1"/>
  <c r="Y419" i="1"/>
  <c r="Y309" i="1"/>
  <c r="Y868" i="1"/>
  <c r="Y373" i="1"/>
  <c r="Y420" i="1"/>
  <c r="Y649" i="1"/>
  <c r="Y634" i="1"/>
  <c r="AB904" i="1"/>
  <c r="Y928" i="1"/>
  <c r="Y1080" i="1"/>
  <c r="AB1043" i="1"/>
  <c r="Y1008" i="1"/>
  <c r="Y1194" i="1"/>
  <c r="Y1224" i="1"/>
  <c r="Y1277" i="1"/>
  <c r="Y1312" i="1"/>
  <c r="Y1350" i="1"/>
  <c r="Y640" i="1"/>
  <c r="Y1222" i="1"/>
  <c r="AA1007" i="1"/>
  <c r="AC1007" i="1" s="1"/>
  <c r="AB1007" i="1"/>
  <c r="Y864" i="1"/>
  <c r="Y775" i="1"/>
  <c r="Y646" i="1"/>
  <c r="Y893" i="1"/>
  <c r="Y927" i="1"/>
  <c r="Y966" i="1"/>
  <c r="Y1005" i="1"/>
  <c r="Y1034" i="1"/>
  <c r="Y1045" i="1"/>
  <c r="Y1135" i="1"/>
  <c r="Y1119" i="1"/>
  <c r="Y1084" i="1"/>
  <c r="Y1117" i="1"/>
  <c r="AE1144" i="1"/>
  <c r="AD1144" i="1" s="1"/>
  <c r="AN1144" i="1" s="1"/>
  <c r="CC1144" i="1" s="1"/>
  <c r="AE1286" i="1"/>
  <c r="AD1286" i="1" s="1"/>
  <c r="AO1286" i="1" s="1"/>
  <c r="CD1286" i="1" s="1"/>
  <c r="Y1287" i="1"/>
  <c r="AB597" i="1"/>
  <c r="AO469" i="1"/>
  <c r="CD469" i="1" s="1"/>
  <c r="AA1339" i="1"/>
  <c r="AE536" i="1"/>
  <c r="AD536" i="1" s="1"/>
  <c r="AF536" i="1" s="1"/>
  <c r="AH536" i="1" s="1"/>
  <c r="AB389" i="1"/>
  <c r="AA389" i="1"/>
  <c r="AC389" i="1" s="1"/>
  <c r="Y609" i="1"/>
  <c r="Y243" i="1"/>
  <c r="AB252" i="1"/>
  <c r="Y433" i="1"/>
  <c r="Y226" i="1"/>
  <c r="AB756" i="1"/>
  <c r="AB952" i="1"/>
  <c r="AB959" i="1"/>
  <c r="AE934" i="1"/>
  <c r="AD934" i="1" s="1"/>
  <c r="AO934" i="1" s="1"/>
  <c r="CD934" i="1" s="1"/>
  <c r="AE947" i="1"/>
  <c r="AD947" i="1" s="1"/>
  <c r="AM947" i="1" s="1"/>
  <c r="Y975" i="1"/>
  <c r="AM1138" i="1"/>
  <c r="BK1138" i="1" s="1"/>
  <c r="Y1100" i="1"/>
  <c r="AQ1123" i="1"/>
  <c r="CF1123" i="1" s="1"/>
  <c r="Y1152" i="1"/>
  <c r="Y1126" i="1"/>
  <c r="AB1162" i="1"/>
  <c r="Y1040" i="1"/>
  <c r="AB1294" i="1"/>
  <c r="Y1334" i="1"/>
  <c r="Y1356" i="1"/>
  <c r="Y1297" i="1"/>
  <c r="Y711" i="1"/>
  <c r="Y1336" i="1"/>
  <c r="AM995" i="1"/>
  <c r="BJ995" i="1" s="1"/>
  <c r="Y679" i="1"/>
  <c r="Y1051" i="1"/>
  <c r="Y1033" i="1"/>
  <c r="Y308" i="1"/>
  <c r="Y139" i="1"/>
  <c r="Y530" i="1"/>
  <c r="Y256" i="1"/>
  <c r="Y372" i="1"/>
  <c r="Y64" i="1"/>
  <c r="Y677" i="1"/>
  <c r="Y809" i="1"/>
  <c r="Y919" i="1"/>
  <c r="Y953" i="1"/>
  <c r="Y918" i="1"/>
  <c r="Y981" i="1"/>
  <c r="Y1001" i="1"/>
  <c r="Y976" i="1"/>
  <c r="Y1128" i="1"/>
  <c r="Y1206" i="1"/>
  <c r="Y1208" i="1"/>
  <c r="Y1179" i="1"/>
  <c r="Y1236" i="1"/>
  <c r="Y1262" i="1"/>
  <c r="Y1296" i="1"/>
  <c r="Y1327" i="1"/>
  <c r="Y1243" i="1"/>
  <c r="Y1331" i="1"/>
  <c r="Y1362" i="1"/>
  <c r="Y825" i="1"/>
  <c r="AE643" i="1"/>
  <c r="AD643" i="1" s="1"/>
  <c r="AF643" i="1" s="1"/>
  <c r="AE809" i="1"/>
  <c r="AD809" i="1" s="1"/>
  <c r="AP809" i="1" s="1"/>
  <c r="CE809" i="1" s="1"/>
  <c r="AE955" i="1"/>
  <c r="AD955" i="1" s="1"/>
  <c r="AM955" i="1" s="1"/>
  <c r="AE799" i="1"/>
  <c r="AD799" i="1" s="1"/>
  <c r="AM799" i="1" s="1"/>
  <c r="AE31" i="1"/>
  <c r="AD31" i="1" s="1"/>
  <c r="AP31" i="1" s="1"/>
  <c r="CE31" i="1" s="1"/>
  <c r="AE1331" i="1"/>
  <c r="AD1331" i="1" s="1"/>
  <c r="AP1331" i="1" s="1"/>
  <c r="CE1331" i="1" s="1"/>
  <c r="AN469" i="1"/>
  <c r="CC469" i="1" s="1"/>
  <c r="AE974" i="1"/>
  <c r="AD974" i="1" s="1"/>
  <c r="AO974" i="1" s="1"/>
  <c r="CD974" i="1" s="1"/>
  <c r="AE583" i="1"/>
  <c r="AD583" i="1" s="1"/>
  <c r="AP583" i="1" s="1"/>
  <c r="CE583" i="1" s="1"/>
  <c r="AE940" i="1"/>
  <c r="AD940" i="1" s="1"/>
  <c r="AM940" i="1" s="1"/>
  <c r="AQ469" i="1"/>
  <c r="CF469" i="1" s="1"/>
  <c r="AE38" i="1"/>
  <c r="AD38" i="1" s="1"/>
  <c r="AF38" i="1" s="1"/>
  <c r="AE1215" i="1"/>
  <c r="AD1215" i="1" s="1"/>
  <c r="AM1215" i="1" s="1"/>
  <c r="AE1368" i="1"/>
  <c r="AD1368" i="1" s="1"/>
  <c r="AO1368" i="1" s="1"/>
  <c r="CD1368" i="1" s="1"/>
  <c r="AE1023" i="1"/>
  <c r="AD1023" i="1" s="1"/>
  <c r="AM1023" i="1" s="1"/>
  <c r="AE280" i="1"/>
  <c r="AD280" i="1" s="1"/>
  <c r="AF280" i="1" s="1"/>
  <c r="AF995" i="1"/>
  <c r="AH995" i="1" s="1"/>
  <c r="AE816" i="1"/>
  <c r="AD816" i="1" s="1"/>
  <c r="AM816" i="1" s="1"/>
  <c r="AQ995" i="1"/>
  <c r="CF995" i="1" s="1"/>
  <c r="AP995" i="1"/>
  <c r="CE995" i="1" s="1"/>
  <c r="AE1268" i="1"/>
  <c r="AD1268" i="1" s="1"/>
  <c r="AO1268" i="1" s="1"/>
  <c r="CD1268" i="1" s="1"/>
  <c r="AE866" i="1"/>
  <c r="AD866" i="1" s="1"/>
  <c r="AF866" i="1" s="1"/>
  <c r="AO995" i="1"/>
  <c r="CD995" i="1" s="1"/>
  <c r="AN995" i="1"/>
  <c r="CC995" i="1" s="1"/>
  <c r="Y403" i="1"/>
  <c r="Y398" i="1"/>
  <c r="Y560" i="1"/>
  <c r="Y1027" i="1"/>
  <c r="Y1048" i="1"/>
  <c r="Y1244" i="1"/>
  <c r="Y1283" i="1"/>
  <c r="Y1274" i="1"/>
  <c r="AA574" i="1"/>
  <c r="AC574" i="1" s="1"/>
  <c r="AB574" i="1"/>
  <c r="AA677" i="1"/>
  <c r="AC677" i="1" s="1"/>
  <c r="CG677" i="1" s="1"/>
  <c r="AB677" i="1"/>
  <c r="AB1155" i="1"/>
  <c r="AA1155" i="1"/>
  <c r="AC1155" i="1" s="1"/>
  <c r="Y904" i="1"/>
  <c r="AF1123" i="1"/>
  <c r="AN1123" i="1"/>
  <c r="CC1123" i="1" s="1"/>
  <c r="AO1123" i="1"/>
  <c r="CD1123" i="1" s="1"/>
  <c r="AB1025" i="1"/>
  <c r="AA1025" i="1"/>
  <c r="AC1025" i="1" s="1"/>
  <c r="AA467" i="1"/>
  <c r="AC467" i="1" s="1"/>
  <c r="CG467" i="1" s="1"/>
  <c r="AB467" i="1"/>
  <c r="AB671" i="1"/>
  <c r="AA671" i="1"/>
  <c r="AC671" i="1" s="1"/>
  <c r="CG671" i="1" s="1"/>
  <c r="AA713" i="1"/>
  <c r="AC713" i="1" s="1"/>
  <c r="CG713" i="1" s="1"/>
  <c r="AB713" i="1"/>
  <c r="Y998" i="1"/>
  <c r="AL136" i="1"/>
  <c r="AE136" i="1"/>
  <c r="AD136" i="1" s="1"/>
  <c r="AP136" i="1" s="1"/>
  <c r="CE136" i="1" s="1"/>
  <c r="AA939" i="1"/>
  <c r="AC939" i="1" s="1"/>
  <c r="AB939" i="1"/>
  <c r="AA1044" i="1"/>
  <c r="AC1044" i="1" s="1"/>
  <c r="AB1044" i="1"/>
  <c r="Y1012" i="1"/>
  <c r="AA1127" i="1"/>
  <c r="AC1127" i="1" s="1"/>
  <c r="AB1127" i="1"/>
  <c r="AA1361" i="1"/>
  <c r="AC1361" i="1" s="1"/>
  <c r="AB1361" i="1"/>
  <c r="AB1261" i="1"/>
  <c r="AA1261" i="1"/>
  <c r="AC1261" i="1" s="1"/>
  <c r="AL1340" i="1"/>
  <c r="AE1340" i="1"/>
  <c r="AD1340" i="1" s="1"/>
  <c r="AN1340" i="1" s="1"/>
  <c r="CC1340" i="1" s="1"/>
  <c r="AB1009" i="1"/>
  <c r="AA1009" i="1"/>
  <c r="AC1009" i="1" s="1"/>
  <c r="AA1058" i="1"/>
  <c r="AC1058" i="1" s="1"/>
  <c r="AB1058" i="1"/>
  <c r="AB1046" i="1"/>
  <c r="AA1046" i="1"/>
  <c r="AC1046" i="1" s="1"/>
  <c r="Y593" i="1"/>
  <c r="Y113" i="1"/>
  <c r="Y616" i="1"/>
  <c r="Y422" i="1"/>
  <c r="Y722" i="1"/>
  <c r="Y676" i="1"/>
  <c r="Y432" i="1"/>
  <c r="Y811" i="1"/>
  <c r="Y956" i="1"/>
  <c r="Y1011" i="1"/>
  <c r="Y1202" i="1"/>
  <c r="Y1228" i="1"/>
  <c r="Y1271" i="1"/>
  <c r="AB773" i="1"/>
  <c r="AA773" i="1"/>
  <c r="AC773" i="1" s="1"/>
  <c r="AA419" i="1"/>
  <c r="AC419" i="1" s="1"/>
  <c r="AB419" i="1"/>
  <c r="AA160" i="1"/>
  <c r="AC160" i="1" s="1"/>
  <c r="AB160" i="1"/>
  <c r="AE662" i="1"/>
  <c r="AD662" i="1" s="1"/>
  <c r="AL662" i="1"/>
  <c r="AB971" i="1"/>
  <c r="AA971" i="1"/>
  <c r="AC971" i="1" s="1"/>
  <c r="AE1249" i="1"/>
  <c r="AD1249" i="1" s="1"/>
  <c r="AL1249" i="1"/>
  <c r="AB880" i="1"/>
  <c r="AA880" i="1"/>
  <c r="AC880" i="1" s="1"/>
  <c r="AB1136" i="1"/>
  <c r="AA1136" i="1"/>
  <c r="AC1136" i="1" s="1"/>
  <c r="AA1142" i="1"/>
  <c r="AC1142" i="1" s="1"/>
  <c r="AB1142" i="1"/>
  <c r="AA899" i="1"/>
  <c r="AC899" i="1" s="1"/>
  <c r="AB899" i="1"/>
  <c r="AE904" i="1"/>
  <c r="AD904" i="1" s="1"/>
  <c r="AL904" i="1"/>
  <c r="AA1228" i="1"/>
  <c r="AC1228" i="1" s="1"/>
  <c r="AB1228" i="1"/>
  <c r="AB1348" i="1"/>
  <c r="AA1348" i="1"/>
  <c r="AC1348" i="1" s="1"/>
  <c r="AL930" i="1"/>
  <c r="AE930" i="1"/>
  <c r="AD930" i="1" s="1"/>
  <c r="AM930" i="1" s="1"/>
  <c r="Y168" i="1"/>
  <c r="Y592" i="1"/>
  <c r="Y311" i="1"/>
  <c r="Y863" i="1"/>
  <c r="Y878" i="1"/>
  <c r="Y961" i="1"/>
  <c r="Y1144" i="1"/>
  <c r="AB147" i="1"/>
  <c r="AA147" i="1"/>
  <c r="AC147" i="1" s="1"/>
  <c r="AA716" i="1"/>
  <c r="AC716" i="1" s="1"/>
  <c r="AB716" i="1"/>
  <c r="AB1068" i="1"/>
  <c r="AA1068" i="1"/>
  <c r="AC1068" i="1" s="1"/>
  <c r="AA737" i="1"/>
  <c r="AC737" i="1" s="1"/>
  <c r="AB737" i="1"/>
  <c r="AA735" i="1"/>
  <c r="AC735" i="1" s="1"/>
  <c r="CG735" i="1" s="1"/>
  <c r="AB735" i="1"/>
  <c r="AA1346" i="1"/>
  <c r="AC1346" i="1" s="1"/>
  <c r="AB1346" i="1"/>
  <c r="AA893" i="1"/>
  <c r="AC893" i="1" s="1"/>
  <c r="AB893" i="1"/>
  <c r="AA1295" i="1"/>
  <c r="AC1295" i="1" s="1"/>
  <c r="AB1295" i="1"/>
  <c r="AA796" i="1"/>
  <c r="AC796" i="1" s="1"/>
  <c r="CG796" i="1" s="1"/>
  <c r="AB796" i="1"/>
  <c r="Y1276" i="1"/>
  <c r="Y822" i="1"/>
  <c r="Y551" i="1"/>
  <c r="Y461" i="1"/>
  <c r="Y274" i="1"/>
  <c r="Y693" i="1"/>
  <c r="Y276" i="1"/>
  <c r="Y759" i="1"/>
  <c r="Y146" i="1"/>
  <c r="Y448" i="1"/>
  <c r="Y890" i="1"/>
  <c r="Y938" i="1"/>
  <c r="Y957" i="1"/>
  <c r="Y970" i="1"/>
  <c r="Y1006" i="1"/>
  <c r="Y1016" i="1"/>
  <c r="Y1054" i="1"/>
  <c r="Y1155" i="1"/>
  <c r="Y1120" i="1"/>
  <c r="Y1171" i="1"/>
  <c r="Y1167" i="1"/>
  <c r="Y1226" i="1"/>
  <c r="Y1216" i="1"/>
  <c r="Y1237" i="1"/>
  <c r="Y1255" i="1"/>
  <c r="Y1177" i="1"/>
  <c r="AB184" i="1"/>
  <c r="AA184" i="1"/>
  <c r="AC184" i="1" s="1"/>
  <c r="AA926" i="1"/>
  <c r="AC926" i="1" s="1"/>
  <c r="AB926" i="1"/>
  <c r="AE1336" i="1"/>
  <c r="AD1336" i="1" s="1"/>
  <c r="AL1336" i="1"/>
  <c r="AB953" i="1"/>
  <c r="AA953" i="1"/>
  <c r="AC953" i="1" s="1"/>
  <c r="AL1130" i="1"/>
  <c r="AE1130" i="1"/>
  <c r="AD1130" i="1" s="1"/>
  <c r="AP1130" i="1" s="1"/>
  <c r="CE1130" i="1" s="1"/>
  <c r="AA1356" i="1"/>
  <c r="AC1356" i="1" s="1"/>
  <c r="AB1356" i="1"/>
  <c r="AL1083" i="1"/>
  <c r="AE1083" i="1"/>
  <c r="AD1083" i="1" s="1"/>
  <c r="AM1083" i="1" s="1"/>
  <c r="AA308" i="1"/>
  <c r="AC308" i="1" s="1"/>
  <c r="CG308" i="1" s="1"/>
  <c r="AB308" i="1"/>
  <c r="AA93" i="1"/>
  <c r="AC93" i="1" s="1"/>
  <c r="CG93" i="1" s="1"/>
  <c r="AB93" i="1"/>
  <c r="AE1211" i="1"/>
  <c r="AD1211" i="1" s="1"/>
  <c r="AL1211" i="1"/>
  <c r="Y1365" i="1"/>
  <c r="Y741" i="1"/>
  <c r="Y603" i="1"/>
  <c r="Y791" i="1"/>
  <c r="Y595" i="1"/>
  <c r="Y559" i="1"/>
  <c r="Y877" i="1"/>
  <c r="Y894" i="1"/>
  <c r="Y985" i="1"/>
  <c r="Y1029" i="1"/>
  <c r="Y1111" i="1"/>
  <c r="Y1101" i="1"/>
  <c r="Y1133" i="1"/>
  <c r="Y1164" i="1"/>
  <c r="Y1160" i="1"/>
  <c r="Y1284" i="1"/>
  <c r="Y1275" i="1"/>
  <c r="Y1285" i="1"/>
  <c r="Y1355" i="1"/>
  <c r="AA116" i="1"/>
  <c r="AC116" i="1" s="1"/>
  <c r="AB116" i="1"/>
  <c r="AB569" i="1"/>
  <c r="AA569" i="1"/>
  <c r="AC569" i="1" s="1"/>
  <c r="AA420" i="1"/>
  <c r="AC420" i="1" s="1"/>
  <c r="AB420" i="1"/>
  <c r="AA1276" i="1"/>
  <c r="AC1276" i="1" s="1"/>
  <c r="AB1276" i="1"/>
  <c r="AA850" i="1"/>
  <c r="AC850" i="1" s="1"/>
  <c r="CG850" i="1" s="1"/>
  <c r="AB850" i="1"/>
  <c r="AA797" i="1"/>
  <c r="AC797" i="1" s="1"/>
  <c r="CG797" i="1" s="1"/>
  <c r="AB797" i="1"/>
  <c r="AA733" i="1"/>
  <c r="AC733" i="1" s="1"/>
  <c r="CG733" i="1" s="1"/>
  <c r="AB733" i="1"/>
  <c r="Y797" i="1"/>
  <c r="Y694" i="1"/>
  <c r="Y671" i="1"/>
  <c r="Y424" i="1"/>
  <c r="Y800" i="1"/>
  <c r="Y524" i="1"/>
  <c r="Y167" i="1"/>
  <c r="Y66" i="1"/>
  <c r="Y446" i="1"/>
  <c r="Y843" i="1"/>
  <c r="Y895" i="1"/>
  <c r="Y989" i="1"/>
  <c r="Y1018" i="1"/>
  <c r="Y1118" i="1"/>
  <c r="Y1172" i="1"/>
  <c r="Y1233" i="1"/>
  <c r="Y1267" i="1"/>
  <c r="Y1286" i="1"/>
  <c r="Y1341" i="1"/>
  <c r="Y1300" i="1"/>
  <c r="AB898" i="1"/>
  <c r="AA898" i="1"/>
  <c r="AC898" i="1" s="1"/>
  <c r="Y880" i="1"/>
  <c r="AE1293" i="1"/>
  <c r="AD1293" i="1" s="1"/>
  <c r="AM1293" i="1" s="1"/>
  <c r="AL1293" i="1"/>
  <c r="AA1019" i="1"/>
  <c r="AC1019" i="1" s="1"/>
  <c r="AB1019" i="1"/>
  <c r="Y453" i="1"/>
  <c r="Y881" i="1"/>
  <c r="Y1028" i="1"/>
  <c r="Y1138" i="1"/>
  <c r="Y1250" i="1"/>
  <c r="AA755" i="1"/>
  <c r="AC755" i="1" s="1"/>
  <c r="AB755" i="1"/>
  <c r="AA1168" i="1"/>
  <c r="AC1168" i="1" s="1"/>
  <c r="AB1168" i="1"/>
  <c r="AA329" i="1"/>
  <c r="AC329" i="1" s="1"/>
  <c r="CG329" i="1" s="1"/>
  <c r="AB329" i="1"/>
  <c r="AA646" i="1"/>
  <c r="AC646" i="1" s="1"/>
  <c r="AB646" i="1"/>
  <c r="AE1032" i="1"/>
  <c r="AD1032" i="1" s="1"/>
  <c r="AL1032" i="1"/>
  <c r="AB905" i="1"/>
  <c r="AA905" i="1"/>
  <c r="AC905" i="1" s="1"/>
  <c r="AA1056" i="1"/>
  <c r="AC1056" i="1" s="1"/>
  <c r="AB1056" i="1"/>
  <c r="AA1173" i="1"/>
  <c r="AC1173" i="1" s="1"/>
  <c r="AB1173" i="1"/>
  <c r="AA1264" i="1"/>
  <c r="AC1264" i="1" s="1"/>
  <c r="AB1264" i="1"/>
  <c r="Y1107" i="1"/>
  <c r="AB562" i="1"/>
  <c r="AA562" i="1"/>
  <c r="AC562" i="1" s="1"/>
  <c r="CG562" i="1" s="1"/>
  <c r="AE284" i="1"/>
  <c r="AD284" i="1" s="1"/>
  <c r="AL284" i="1"/>
  <c r="AB56" i="1"/>
  <c r="AA56" i="1"/>
  <c r="AC56" i="1" s="1"/>
  <c r="CG56" i="1" s="1"/>
  <c r="Y365" i="1"/>
  <c r="Y645" i="1"/>
  <c r="Y409" i="1"/>
  <c r="Y736" i="1"/>
  <c r="Y876" i="1"/>
  <c r="Y963" i="1"/>
  <c r="Y942" i="1"/>
  <c r="Y987" i="1"/>
  <c r="Y1017" i="1"/>
  <c r="Y1071" i="1"/>
  <c r="Y1036" i="1"/>
  <c r="Y1086" i="1"/>
  <c r="Y1078" i="1"/>
  <c r="Y1090" i="1"/>
  <c r="AA983" i="1"/>
  <c r="AC983" i="1" s="1"/>
  <c r="AB983" i="1"/>
  <c r="AA966" i="1"/>
  <c r="AC966" i="1" s="1"/>
  <c r="AB966" i="1"/>
  <c r="AE1280" i="1"/>
  <c r="AD1280" i="1" s="1"/>
  <c r="AL1280" i="1"/>
  <c r="AB996" i="1"/>
  <c r="AA996" i="1"/>
  <c r="AC996" i="1" s="1"/>
  <c r="AA405" i="1"/>
  <c r="AC405" i="1" s="1"/>
  <c r="CG405" i="1" s="1"/>
  <c r="AB405" i="1"/>
  <c r="AE924" i="1"/>
  <c r="AD924" i="1" s="1"/>
  <c r="AL924" i="1"/>
  <c r="AA416" i="1"/>
  <c r="AC416" i="1" s="1"/>
  <c r="CG416" i="1" s="1"/>
  <c r="AB416" i="1"/>
  <c r="AE150" i="1"/>
  <c r="AD150" i="1" s="1"/>
  <c r="AQ150" i="1" s="1"/>
  <c r="CF150" i="1" s="1"/>
  <c r="AL150" i="1"/>
  <c r="AE226" i="1"/>
  <c r="AD226" i="1" s="1"/>
  <c r="AL226" i="1"/>
  <c r="AE387" i="1"/>
  <c r="AD387" i="1" s="1"/>
  <c r="AM387" i="1" s="1"/>
  <c r="AL387" i="1"/>
  <c r="Y55" i="1"/>
  <c r="Y436" i="1"/>
  <c r="Y915" i="1"/>
  <c r="Y1123" i="1"/>
  <c r="Y1150" i="1"/>
  <c r="Y1357" i="1"/>
  <c r="AA640" i="1"/>
  <c r="AC640" i="1" s="1"/>
  <c r="AB640" i="1"/>
  <c r="AA1154" i="1"/>
  <c r="AC1154" i="1" s="1"/>
  <c r="AB1154" i="1"/>
  <c r="AB916" i="1"/>
  <c r="AA916" i="1"/>
  <c r="AC916" i="1" s="1"/>
  <c r="AB1198" i="1"/>
  <c r="AA1198" i="1"/>
  <c r="AC1198" i="1" s="1"/>
  <c r="AA1234" i="1"/>
  <c r="AC1234" i="1" s="1"/>
  <c r="AB1234" i="1"/>
  <c r="Y170" i="1"/>
  <c r="AB1020" i="1"/>
  <c r="AA1020" i="1"/>
  <c r="AC1020" i="1" s="1"/>
  <c r="AA871" i="1"/>
  <c r="AC871" i="1" s="1"/>
  <c r="CG871" i="1" s="1"/>
  <c r="AB871" i="1"/>
  <c r="AE45" i="1"/>
  <c r="AD45" i="1" s="1"/>
  <c r="AL45" i="1"/>
  <c r="AA1256" i="1"/>
  <c r="AC1256" i="1" s="1"/>
  <c r="AB1256" i="1"/>
  <c r="AA357" i="1"/>
  <c r="AC357" i="1" s="1"/>
  <c r="CG357" i="1" s="1"/>
  <c r="AB357" i="1"/>
  <c r="Y862" i="1"/>
  <c r="Y535" i="1"/>
  <c r="Y680" i="1"/>
  <c r="Y472" i="1"/>
  <c r="Y523" i="1"/>
  <c r="AM810" i="1"/>
  <c r="Y854" i="1"/>
  <c r="Y591" i="1"/>
  <c r="Y969" i="1"/>
  <c r="Y1013" i="1"/>
  <c r="Y962" i="1"/>
  <c r="Y1026" i="1"/>
  <c r="Y1122" i="1"/>
  <c r="Y1278" i="1"/>
  <c r="Y1347" i="1"/>
  <c r="AE739" i="1"/>
  <c r="AD739" i="1" s="1"/>
  <c r="AM739" i="1" s="1"/>
  <c r="AL739" i="1"/>
  <c r="AA1307" i="1"/>
  <c r="AC1307" i="1" s="1"/>
  <c r="AB1307" i="1"/>
  <c r="AA864" i="1"/>
  <c r="AC864" i="1" s="1"/>
  <c r="CG864" i="1" s="1"/>
  <c r="AB864" i="1"/>
  <c r="Y899" i="1"/>
  <c r="AB1196" i="1"/>
  <c r="AA1196" i="1"/>
  <c r="AC1196" i="1" s="1"/>
  <c r="Y855" i="1"/>
  <c r="AB579" i="1"/>
  <c r="AA579" i="1"/>
  <c r="AC579" i="1" s="1"/>
  <c r="CG579" i="1" s="1"/>
  <c r="Y1185" i="1"/>
  <c r="AA1022" i="1"/>
  <c r="AC1022" i="1" s="1"/>
  <c r="AB1022" i="1"/>
  <c r="Y539" i="1"/>
  <c r="Y57" i="1"/>
  <c r="Y858" i="1"/>
  <c r="Y95" i="1"/>
  <c r="Y801" i="1"/>
  <c r="Y404" i="1"/>
  <c r="Y624" i="1"/>
  <c r="Y556" i="1"/>
  <c r="Y357" i="1"/>
  <c r="Y607" i="1"/>
  <c r="Y137" i="1"/>
  <c r="Y210" i="1"/>
  <c r="Y861" i="1"/>
  <c r="Y886" i="1"/>
  <c r="Y903" i="1"/>
  <c r="Y946" i="1"/>
  <c r="Y945" i="1"/>
  <c r="Y1014" i="1"/>
  <c r="Y1094" i="1"/>
  <c r="Y1137" i="1"/>
  <c r="Y1184" i="1"/>
  <c r="Y1129" i="1"/>
  <c r="Y1214" i="1"/>
  <c r="Y1272" i="1"/>
  <c r="Y1308" i="1"/>
  <c r="Y1344" i="1"/>
  <c r="AB1143" i="1"/>
  <c r="AA1143" i="1"/>
  <c r="AC1143" i="1" s="1"/>
  <c r="Y1055" i="1"/>
  <c r="AL1017" i="1"/>
  <c r="AE1017" i="1"/>
  <c r="AD1017" i="1" s="1"/>
  <c r="AQ1017" i="1" s="1"/>
  <c r="CF1017" i="1" s="1"/>
  <c r="AB969" i="1"/>
  <c r="AA969" i="1"/>
  <c r="AC969" i="1" s="1"/>
  <c r="AB1345" i="1"/>
  <c r="AA1345" i="1"/>
  <c r="AC1345" i="1" s="1"/>
  <c r="AE1174" i="1"/>
  <c r="AD1174" i="1" s="1"/>
  <c r="AL1174" i="1"/>
  <c r="AB193" i="1"/>
  <c r="AA193" i="1"/>
  <c r="AC193" i="1" s="1"/>
  <c r="CG193" i="1" s="1"/>
  <c r="AE967" i="1"/>
  <c r="AD967" i="1" s="1"/>
  <c r="AQ967" i="1" s="1"/>
  <c r="CF967" i="1" s="1"/>
  <c r="AL967" i="1"/>
  <c r="AA429" i="1"/>
  <c r="AC429" i="1" s="1"/>
  <c r="CG429" i="1" s="1"/>
  <c r="AB429" i="1"/>
  <c r="AL523" i="1"/>
  <c r="AE523" i="1"/>
  <c r="AD523" i="1" s="1"/>
  <c r="AA989" i="1"/>
  <c r="AC989" i="1" s="1"/>
  <c r="AB989" i="1"/>
  <c r="AL1317" i="1"/>
  <c r="AE1317" i="1"/>
  <c r="AD1317" i="1" s="1"/>
  <c r="AA366" i="1"/>
  <c r="AC366" i="1" s="1"/>
  <c r="CG366" i="1" s="1"/>
  <c r="AB366" i="1"/>
  <c r="AL352" i="1"/>
  <c r="AE352" i="1"/>
  <c r="AD352" i="1" s="1"/>
  <c r="Y30" i="1"/>
  <c r="AA699" i="1"/>
  <c r="AC699" i="1" s="1"/>
  <c r="AB699" i="1"/>
  <c r="AL170" i="1"/>
  <c r="AE170" i="1"/>
  <c r="AD170" i="1" s="1"/>
  <c r="AA279" i="1"/>
  <c r="AC279" i="1" s="1"/>
  <c r="AB279" i="1"/>
  <c r="AB473" i="1"/>
  <c r="AA473" i="1"/>
  <c r="AC473" i="1" s="1"/>
  <c r="Y773" i="1"/>
  <c r="AB436" i="1"/>
  <c r="AA436" i="1"/>
  <c r="AC436" i="1" s="1"/>
  <c r="AE373" i="1"/>
  <c r="AD373" i="1" s="1"/>
  <c r="AL373" i="1"/>
  <c r="AQ883" i="1"/>
  <c r="CF883" i="1" s="1"/>
  <c r="AM883" i="1"/>
  <c r="AO883" i="1"/>
  <c r="CD883" i="1" s="1"/>
  <c r="AN883" i="1"/>
  <c r="CC883" i="1" s="1"/>
  <c r="AP883" i="1"/>
  <c r="CE883" i="1" s="1"/>
  <c r="AF883" i="1"/>
  <c r="AA912" i="1"/>
  <c r="AC912" i="1" s="1"/>
  <c r="AB912" i="1"/>
  <c r="AL889" i="1"/>
  <c r="AE889" i="1"/>
  <c r="AD889" i="1" s="1"/>
  <c r="AA931" i="1"/>
  <c r="AC931" i="1" s="1"/>
  <c r="AB931" i="1"/>
  <c r="AL913" i="1"/>
  <c r="AE913" i="1"/>
  <c r="AD913" i="1" s="1"/>
  <c r="Y937" i="1"/>
  <c r="AA980" i="1"/>
  <c r="AC980" i="1" s="1"/>
  <c r="AB980" i="1"/>
  <c r="Y960" i="1"/>
  <c r="AA1024" i="1"/>
  <c r="AC1024" i="1" s="1"/>
  <c r="AB1024" i="1"/>
  <c r="AA1015" i="1"/>
  <c r="AC1015" i="1" s="1"/>
  <c r="AB1015" i="1"/>
  <c r="AA1063" i="1"/>
  <c r="AC1063" i="1" s="1"/>
  <c r="AB1063" i="1"/>
  <c r="AB1028" i="1"/>
  <c r="AA1028" i="1"/>
  <c r="AC1028" i="1" s="1"/>
  <c r="AA1072" i="1"/>
  <c r="AC1072" i="1" s="1"/>
  <c r="AB1072" i="1"/>
  <c r="Y1049" i="1"/>
  <c r="Y1010" i="1"/>
  <c r="AL1064" i="1"/>
  <c r="AE1064" i="1"/>
  <c r="AD1064" i="1" s="1"/>
  <c r="AB1149" i="1"/>
  <c r="AA1149" i="1"/>
  <c r="AC1149" i="1" s="1"/>
  <c r="AL1116" i="1"/>
  <c r="AE1116" i="1"/>
  <c r="AD1116" i="1" s="1"/>
  <c r="AA1165" i="1"/>
  <c r="AC1165" i="1" s="1"/>
  <c r="AB1165" i="1"/>
  <c r="AB1121" i="1"/>
  <c r="AA1121" i="1"/>
  <c r="AC1121" i="1" s="1"/>
  <c r="Y1096" i="1"/>
  <c r="Y1131" i="1"/>
  <c r="AA1245" i="1"/>
  <c r="AC1245" i="1" s="1"/>
  <c r="AB1245" i="1"/>
  <c r="AA1219" i="1"/>
  <c r="AC1219" i="1" s="1"/>
  <c r="AB1219" i="1"/>
  <c r="Y1201" i="1"/>
  <c r="AA1177" i="1"/>
  <c r="AC1177" i="1" s="1"/>
  <c r="AB1177" i="1"/>
  <c r="AL1240" i="1"/>
  <c r="AE1240" i="1"/>
  <c r="AD1240" i="1" s="1"/>
  <c r="AA1290" i="1"/>
  <c r="AC1290" i="1" s="1"/>
  <c r="AB1290" i="1"/>
  <c r="AA1301" i="1"/>
  <c r="AC1301" i="1" s="1"/>
  <c r="AB1301" i="1"/>
  <c r="Y1213" i="1"/>
  <c r="Y1304" i="1"/>
  <c r="AL1269" i="1"/>
  <c r="AE1269" i="1"/>
  <c r="AD1269" i="1" s="1"/>
  <c r="AL1271" i="1"/>
  <c r="AE1271" i="1"/>
  <c r="AD1271" i="1" s="1"/>
  <c r="AF1278" i="1"/>
  <c r="AO1278" i="1"/>
  <c r="CD1278" i="1" s="1"/>
  <c r="AM1278" i="1"/>
  <c r="AN1278" i="1"/>
  <c r="CC1278" i="1" s="1"/>
  <c r="AP1278" i="1"/>
  <c r="CE1278" i="1" s="1"/>
  <c r="AQ1278" i="1"/>
  <c r="CF1278" i="1" s="1"/>
  <c r="AA1357" i="1"/>
  <c r="AC1357" i="1" s="1"/>
  <c r="AB1357" i="1"/>
  <c r="Y1363" i="1"/>
  <c r="AL1365" i="1"/>
  <c r="AE1365" i="1"/>
  <c r="AD1365" i="1" s="1"/>
  <c r="AA1209" i="1"/>
  <c r="AC1209" i="1" s="1"/>
  <c r="AB1209" i="1"/>
  <c r="AA1364" i="1"/>
  <c r="AC1364" i="1" s="1"/>
  <c r="AB1364" i="1"/>
  <c r="Y1313" i="1"/>
  <c r="AB1363" i="1"/>
  <c r="AA1363" i="1"/>
  <c r="AC1363" i="1" s="1"/>
  <c r="AA680" i="1"/>
  <c r="AC680" i="1" s="1"/>
  <c r="CG680" i="1" s="1"/>
  <c r="AB680" i="1"/>
  <c r="AA30" i="1"/>
  <c r="AC30" i="1" s="1"/>
  <c r="CG30" i="1" s="1"/>
  <c r="AB30" i="1"/>
  <c r="Y830" i="1"/>
  <c r="Y120" i="1"/>
  <c r="AB311" i="1"/>
  <c r="AA311" i="1"/>
  <c r="AC311" i="1" s="1"/>
  <c r="Y401" i="1"/>
  <c r="AB868" i="1"/>
  <c r="AA868" i="1"/>
  <c r="AC868" i="1" s="1"/>
  <c r="AB863" i="1"/>
  <c r="AA863" i="1"/>
  <c r="AC863" i="1" s="1"/>
  <c r="AA649" i="1"/>
  <c r="AC649" i="1" s="1"/>
  <c r="AB649" i="1"/>
  <c r="Y740" i="1"/>
  <c r="AE891" i="1"/>
  <c r="AD891" i="1" s="1"/>
  <c r="AL891" i="1"/>
  <c r="AA903" i="1"/>
  <c r="AC903" i="1" s="1"/>
  <c r="AB903" i="1"/>
  <c r="AL740" i="1"/>
  <c r="AE740" i="1"/>
  <c r="AD740" i="1" s="1"/>
  <c r="AA927" i="1"/>
  <c r="AC927" i="1" s="1"/>
  <c r="AB927" i="1"/>
  <c r="Y920" i="1"/>
  <c r="AL976" i="1"/>
  <c r="AE976" i="1"/>
  <c r="AD976" i="1" s="1"/>
  <c r="AA1006" i="1"/>
  <c r="AC1006" i="1" s="1"/>
  <c r="AB1006" i="1"/>
  <c r="Y968" i="1"/>
  <c r="AL1000" i="1"/>
  <c r="AE1000" i="1"/>
  <c r="AD1000" i="1" s="1"/>
  <c r="Y944" i="1"/>
  <c r="Y980" i="1"/>
  <c r="AA1011" i="1"/>
  <c r="AC1011" i="1" s="1"/>
  <c r="AB1011" i="1"/>
  <c r="AL1035" i="1"/>
  <c r="AE1035" i="1"/>
  <c r="AD1035" i="1" s="1"/>
  <c r="AA1096" i="1"/>
  <c r="AC1096" i="1" s="1"/>
  <c r="AB1096" i="1"/>
  <c r="AL1047" i="1"/>
  <c r="AE1047" i="1"/>
  <c r="AD1047" i="1" s="1"/>
  <c r="AA1135" i="1"/>
  <c r="AC1135" i="1" s="1"/>
  <c r="AB1135" i="1"/>
  <c r="AL1111" i="1"/>
  <c r="AE1111" i="1"/>
  <c r="AD1111" i="1" s="1"/>
  <c r="AB1161" i="1"/>
  <c r="AA1161" i="1"/>
  <c r="AC1161" i="1" s="1"/>
  <c r="Y1070" i="1"/>
  <c r="Y1134" i="1"/>
  <c r="AO1084" i="1"/>
  <c r="CD1084" i="1" s="1"/>
  <c r="AF1084" i="1"/>
  <c r="AM1084" i="1"/>
  <c r="AN1084" i="1"/>
  <c r="CC1084" i="1" s="1"/>
  <c r="AP1084" i="1"/>
  <c r="CE1084" i="1" s="1"/>
  <c r="AQ1084" i="1"/>
  <c r="CF1084" i="1" s="1"/>
  <c r="Y1169" i="1"/>
  <c r="AL1152" i="1"/>
  <c r="AE1152" i="1"/>
  <c r="AD1152" i="1" s="1"/>
  <c r="AA1226" i="1"/>
  <c r="AC1226" i="1" s="1"/>
  <c r="AB1226" i="1"/>
  <c r="AL1188" i="1"/>
  <c r="AE1188" i="1"/>
  <c r="AD1188" i="1" s="1"/>
  <c r="AA1217" i="1"/>
  <c r="AC1217" i="1" s="1"/>
  <c r="AB1217" i="1"/>
  <c r="AA1272" i="1"/>
  <c r="AC1272" i="1" s="1"/>
  <c r="AB1272" i="1"/>
  <c r="AA1260" i="1"/>
  <c r="AC1260" i="1" s="1"/>
  <c r="AB1260" i="1"/>
  <c r="AA1302" i="1"/>
  <c r="AC1302" i="1" s="1"/>
  <c r="AB1302" i="1"/>
  <c r="AL1270" i="1"/>
  <c r="AE1270" i="1"/>
  <c r="AD1270" i="1" s="1"/>
  <c r="AL1229" i="1"/>
  <c r="AE1229" i="1"/>
  <c r="AD1229" i="1" s="1"/>
  <c r="Y1230" i="1"/>
  <c r="AB1308" i="1"/>
  <c r="AA1308" i="1"/>
  <c r="AC1308" i="1" s="1"/>
  <c r="AL1327" i="1"/>
  <c r="AE1327" i="1"/>
  <c r="AD1327" i="1" s="1"/>
  <c r="AB1338" i="1"/>
  <c r="AA1338" i="1"/>
  <c r="AC1338" i="1" s="1"/>
  <c r="AA1328" i="1"/>
  <c r="AC1328" i="1" s="1"/>
  <c r="AB1328" i="1"/>
  <c r="AL1303" i="1"/>
  <c r="AE1303" i="1"/>
  <c r="AD1303" i="1" s="1"/>
  <c r="Y1361" i="1"/>
  <c r="AM590" i="1"/>
  <c r="AN590" i="1"/>
  <c r="AO590" i="1"/>
  <c r="AP590" i="1"/>
  <c r="CE590" i="1" s="1"/>
  <c r="AQ590" i="1"/>
  <c r="AF590" i="1"/>
  <c r="AA1233" i="1"/>
  <c r="AC1233" i="1" s="1"/>
  <c r="AB1233" i="1"/>
  <c r="AL209" i="1"/>
  <c r="AE209" i="1"/>
  <c r="AD209" i="1" s="1"/>
  <c r="AA409" i="1"/>
  <c r="AC409" i="1" s="1"/>
  <c r="AB409" i="1"/>
  <c r="AA276" i="1"/>
  <c r="AC276" i="1" s="1"/>
  <c r="AB276" i="1"/>
  <c r="AL195" i="1"/>
  <c r="AE195" i="1"/>
  <c r="AD195" i="1" s="1"/>
  <c r="Y699" i="1"/>
  <c r="AB843" i="1"/>
  <c r="AA843" i="1"/>
  <c r="AC843" i="1" s="1"/>
  <c r="Y177" i="1"/>
  <c r="AA219" i="1"/>
  <c r="AC219" i="1" s="1"/>
  <c r="AB219" i="1"/>
  <c r="Y152" i="1"/>
  <c r="AA897" i="1"/>
  <c r="AC897" i="1" s="1"/>
  <c r="AB897" i="1"/>
  <c r="AO900" i="1"/>
  <c r="CD900" i="1" s="1"/>
  <c r="AP900" i="1"/>
  <c r="CE900" i="1" s="1"/>
  <c r="AQ900" i="1"/>
  <c r="CF900" i="1" s="1"/>
  <c r="AF900" i="1"/>
  <c r="AN900" i="1"/>
  <c r="CC900" i="1" s="1"/>
  <c r="AM900" i="1"/>
  <c r="Y883" i="1"/>
  <c r="Y925" i="1"/>
  <c r="Y911" i="1"/>
  <c r="AA920" i="1"/>
  <c r="AC920" i="1" s="1"/>
  <c r="AB920" i="1"/>
  <c r="AL948" i="1"/>
  <c r="AE948" i="1"/>
  <c r="AD948" i="1" s="1"/>
  <c r="AA992" i="1"/>
  <c r="AC992" i="1" s="1"/>
  <c r="AB992" i="1"/>
  <c r="AL978" i="1"/>
  <c r="AE978" i="1"/>
  <c r="AD978" i="1" s="1"/>
  <c r="AL1016" i="1"/>
  <c r="AE1016" i="1"/>
  <c r="AD1016" i="1" s="1"/>
  <c r="AA1067" i="1"/>
  <c r="AC1067" i="1" s="1"/>
  <c r="AB1067" i="1"/>
  <c r="AA1050" i="1"/>
  <c r="AC1050" i="1" s="1"/>
  <c r="AB1050" i="1"/>
  <c r="AA1033" i="1"/>
  <c r="AC1033" i="1" s="1"/>
  <c r="AB1033" i="1"/>
  <c r="AA1057" i="1"/>
  <c r="AC1057" i="1" s="1"/>
  <c r="AB1057" i="1"/>
  <c r="AE1012" i="1"/>
  <c r="AD1012" i="1" s="1"/>
  <c r="AL1012" i="1"/>
  <c r="Y1059" i="1"/>
  <c r="Y1108" i="1"/>
  <c r="AB1133" i="1"/>
  <c r="AA1133" i="1"/>
  <c r="AC1133" i="1" s="1"/>
  <c r="Y1102" i="1"/>
  <c r="Y1145" i="1"/>
  <c r="Y1035" i="1"/>
  <c r="AL1092" i="1"/>
  <c r="AE1092" i="1"/>
  <c r="AD1092" i="1" s="1"/>
  <c r="AM1128" i="1"/>
  <c r="AN1128" i="1"/>
  <c r="CC1128" i="1" s="1"/>
  <c r="AO1128" i="1"/>
  <c r="CD1128" i="1" s="1"/>
  <c r="AP1128" i="1"/>
  <c r="CE1128" i="1" s="1"/>
  <c r="AQ1128" i="1"/>
  <c r="CF1128" i="1" s="1"/>
  <c r="AF1128" i="1"/>
  <c r="AA1131" i="1"/>
  <c r="AC1131" i="1" s="1"/>
  <c r="AB1131" i="1"/>
  <c r="Y1130" i="1"/>
  <c r="AA1181" i="1"/>
  <c r="AC1181" i="1" s="1"/>
  <c r="AB1181" i="1"/>
  <c r="AA1202" i="1"/>
  <c r="AC1202" i="1" s="1"/>
  <c r="AB1202" i="1"/>
  <c r="AA1169" i="1"/>
  <c r="AC1169" i="1" s="1"/>
  <c r="AB1169" i="1"/>
  <c r="Y1212" i="1"/>
  <c r="Y1200" i="1"/>
  <c r="Y1192" i="1"/>
  <c r="Y1151" i="1"/>
  <c r="Y1218" i="1"/>
  <c r="AA1236" i="1"/>
  <c r="AC1236" i="1" s="1"/>
  <c r="AB1236" i="1"/>
  <c r="AB1267" i="1"/>
  <c r="AA1267" i="1"/>
  <c r="AC1267" i="1" s="1"/>
  <c r="AL1246" i="1"/>
  <c r="AE1246" i="1"/>
  <c r="AD1246" i="1" s="1"/>
  <c r="AA1279" i="1"/>
  <c r="AC1279" i="1" s="1"/>
  <c r="AB1279" i="1"/>
  <c r="Y1305" i="1"/>
  <c r="AA1323" i="1"/>
  <c r="AC1323" i="1" s="1"/>
  <c r="AB1323" i="1"/>
  <c r="AL1259" i="1"/>
  <c r="AE1259" i="1"/>
  <c r="AD1259" i="1" s="1"/>
  <c r="Y1270" i="1"/>
  <c r="AB1332" i="1"/>
  <c r="AA1332" i="1"/>
  <c r="AC1332" i="1" s="1"/>
  <c r="AA1341" i="1"/>
  <c r="AC1341" i="1" s="1"/>
  <c r="AB1341" i="1"/>
  <c r="AA1337" i="1"/>
  <c r="AC1337" i="1" s="1"/>
  <c r="AB1337" i="1"/>
  <c r="AL1310" i="1"/>
  <c r="AE1310" i="1"/>
  <c r="AD1310" i="1" s="1"/>
  <c r="Y1319" i="1"/>
  <c r="AL1298" i="1"/>
  <c r="AE1298" i="1"/>
  <c r="AD1298" i="1" s="1"/>
  <c r="Y1325" i="1"/>
  <c r="Y1269" i="1"/>
  <c r="AA1322" i="1"/>
  <c r="AC1322" i="1" s="1"/>
  <c r="AB1322" i="1"/>
  <c r="AB450" i="1"/>
  <c r="AA450" i="1"/>
  <c r="AC450" i="1" s="1"/>
  <c r="CG450" i="1" s="1"/>
  <c r="Y730" i="1"/>
  <c r="AL238" i="1"/>
  <c r="AE238" i="1"/>
  <c r="AD238" i="1" s="1"/>
  <c r="Y471" i="1"/>
  <c r="Y214" i="1"/>
  <c r="Y554" i="1"/>
  <c r="AA592" i="1"/>
  <c r="AC592" i="1" s="1"/>
  <c r="AB592" i="1"/>
  <c r="AA401" i="1"/>
  <c r="AC401" i="1" s="1"/>
  <c r="AB401" i="1"/>
  <c r="AL398" i="1"/>
  <c r="AE398" i="1"/>
  <c r="AD398" i="1" s="1"/>
  <c r="Y469" i="1"/>
  <c r="AA753" i="1"/>
  <c r="AC753" i="1" s="1"/>
  <c r="AB753" i="1"/>
  <c r="AM908" i="1"/>
  <c r="AO908" i="1"/>
  <c r="CD908" i="1" s="1"/>
  <c r="AP908" i="1"/>
  <c r="CE908" i="1" s="1"/>
  <c r="AQ908" i="1"/>
  <c r="CF908" i="1" s="1"/>
  <c r="AF908" i="1"/>
  <c r="AN908" i="1"/>
  <c r="CC908" i="1" s="1"/>
  <c r="AA945" i="1"/>
  <c r="AC945" i="1" s="1"/>
  <c r="AB945" i="1"/>
  <c r="AA915" i="1"/>
  <c r="AC915" i="1" s="1"/>
  <c r="AB915" i="1"/>
  <c r="AA942" i="1"/>
  <c r="AC942" i="1" s="1"/>
  <c r="AB942" i="1"/>
  <c r="AA999" i="1"/>
  <c r="AC999" i="1" s="1"/>
  <c r="AB999" i="1"/>
  <c r="AA982" i="1"/>
  <c r="AC982" i="1" s="1"/>
  <c r="AB982" i="1"/>
  <c r="Y949" i="1"/>
  <c r="Y931" i="1"/>
  <c r="AA965" i="1"/>
  <c r="AC965" i="1" s="1"/>
  <c r="AB965" i="1"/>
  <c r="AL1005" i="1"/>
  <c r="AE1005" i="1"/>
  <c r="AD1005" i="1" s="1"/>
  <c r="Y1024" i="1"/>
  <c r="AB1079" i="1"/>
  <c r="AA1079" i="1"/>
  <c r="AC1079" i="1" s="1"/>
  <c r="AM1034" i="1"/>
  <c r="AN1034" i="1"/>
  <c r="CC1034" i="1" s="1"/>
  <c r="AO1034" i="1"/>
  <c r="CD1034" i="1" s="1"/>
  <c r="AP1034" i="1"/>
  <c r="CE1034" i="1" s="1"/>
  <c r="AQ1034" i="1"/>
  <c r="CF1034" i="1" s="1"/>
  <c r="AF1034" i="1"/>
  <c r="AO1014" i="1"/>
  <c r="CD1014" i="1" s="1"/>
  <c r="AP1014" i="1"/>
  <c r="CE1014" i="1" s="1"/>
  <c r="AM1014" i="1"/>
  <c r="AN1014" i="1"/>
  <c r="CC1014" i="1" s="1"/>
  <c r="AQ1014" i="1"/>
  <c r="CF1014" i="1" s="1"/>
  <c r="AF1014" i="1"/>
  <c r="AA1108" i="1"/>
  <c r="AC1108" i="1" s="1"/>
  <c r="AB1108" i="1"/>
  <c r="AL1049" i="1"/>
  <c r="AE1049" i="1"/>
  <c r="AD1049" i="1" s="1"/>
  <c r="AL1060" i="1"/>
  <c r="AE1060" i="1"/>
  <c r="AD1060" i="1" s="1"/>
  <c r="Y1041" i="1"/>
  <c r="AB1097" i="1"/>
  <c r="AA1097" i="1"/>
  <c r="AC1097" i="1" s="1"/>
  <c r="AA1141" i="1"/>
  <c r="AC1141" i="1" s="1"/>
  <c r="AB1141" i="1"/>
  <c r="AL1087" i="1"/>
  <c r="AE1087" i="1"/>
  <c r="AD1087" i="1" s="1"/>
  <c r="AE1112" i="1"/>
  <c r="AD1112" i="1" s="1"/>
  <c r="AL1112" i="1"/>
  <c r="AA1151" i="1"/>
  <c r="AC1151" i="1" s="1"/>
  <c r="AB1151" i="1"/>
  <c r="Y1156" i="1"/>
  <c r="Y1163" i="1"/>
  <c r="Y1116" i="1"/>
  <c r="AA1194" i="1"/>
  <c r="AC1194" i="1" s="1"/>
  <c r="AB1194" i="1"/>
  <c r="AE1162" i="1"/>
  <c r="AD1162" i="1" s="1"/>
  <c r="AL1162" i="1"/>
  <c r="Y1176" i="1"/>
  <c r="AA1221" i="1"/>
  <c r="AC1221" i="1" s="1"/>
  <c r="AB1221" i="1"/>
  <c r="AA1231" i="1"/>
  <c r="AC1231" i="1" s="1"/>
  <c r="AB1231" i="1"/>
  <c r="AB1183" i="1"/>
  <c r="AA1183" i="1"/>
  <c r="AC1183" i="1" s="1"/>
  <c r="AL1193" i="1"/>
  <c r="AE1193" i="1"/>
  <c r="AD1193" i="1" s="1"/>
  <c r="AA1291" i="1"/>
  <c r="AC1291" i="1" s="1"/>
  <c r="AB1291" i="1"/>
  <c r="Y1254" i="1"/>
  <c r="AI1281" i="1"/>
  <c r="AJ1281" i="1"/>
  <c r="AG1281" i="1"/>
  <c r="AH1281" i="1"/>
  <c r="AK1281" i="1"/>
  <c r="AB1274" i="1"/>
  <c r="AA1274" i="1"/>
  <c r="AC1274" i="1" s="1"/>
  <c r="Y1316" i="1"/>
  <c r="AA1343" i="1"/>
  <c r="AC1343" i="1" s="1"/>
  <c r="AB1343" i="1"/>
  <c r="AA1355" i="1"/>
  <c r="AC1355" i="1" s="1"/>
  <c r="AB1355" i="1"/>
  <c r="Y1281" i="1"/>
  <c r="Y1329" i="1"/>
  <c r="AA1243" i="1"/>
  <c r="AC1243" i="1" s="1"/>
  <c r="AB1243" i="1"/>
  <c r="AA1347" i="1"/>
  <c r="AC1347" i="1" s="1"/>
  <c r="AB1347" i="1"/>
  <c r="Y1349" i="1"/>
  <c r="AN607" i="1"/>
  <c r="CC607" i="1" s="1"/>
  <c r="AO607" i="1"/>
  <c r="CD607" i="1" s="1"/>
  <c r="AP607" i="1"/>
  <c r="CE607" i="1" s="1"/>
  <c r="AQ607" i="1"/>
  <c r="CF607" i="1" s="1"/>
  <c r="AF607" i="1"/>
  <c r="AM607" i="1"/>
  <c r="AB854" i="1"/>
  <c r="AA854" i="1"/>
  <c r="AC854" i="1" s="1"/>
  <c r="AA987" i="1"/>
  <c r="AC987" i="1" s="1"/>
  <c r="AB987" i="1"/>
  <c r="AA134" i="1"/>
  <c r="AC134" i="1" s="1"/>
  <c r="CG134" i="1" s="1"/>
  <c r="AB134" i="1"/>
  <c r="Y329" i="1"/>
  <c r="Y242" i="1"/>
  <c r="AL248" i="1"/>
  <c r="AE248" i="1"/>
  <c r="AD248" i="1" s="1"/>
  <c r="AA210" i="1"/>
  <c r="AC210" i="1" s="1"/>
  <c r="CG210" i="1" s="1"/>
  <c r="AB210" i="1"/>
  <c r="AA403" i="1"/>
  <c r="AC403" i="1" s="1"/>
  <c r="AB403" i="1"/>
  <c r="AA578" i="1"/>
  <c r="AC578" i="1" s="1"/>
  <c r="AB578" i="1"/>
  <c r="Y248" i="1"/>
  <c r="Y574" i="1"/>
  <c r="Y810" i="1"/>
  <c r="AA681" i="1"/>
  <c r="AC681" i="1" s="1"/>
  <c r="AB681" i="1"/>
  <c r="Y149" i="1"/>
  <c r="AB767" i="1"/>
  <c r="AA767" i="1"/>
  <c r="AC767" i="1" s="1"/>
  <c r="AL756" i="1"/>
  <c r="AE756" i="1"/>
  <c r="AD756" i="1" s="1"/>
  <c r="Y474" i="1"/>
  <c r="AL879" i="1"/>
  <c r="AE879" i="1"/>
  <c r="AD879" i="1" s="1"/>
  <c r="Y729" i="1"/>
  <c r="AA634" i="1"/>
  <c r="AC634" i="1" s="1"/>
  <c r="AB634" i="1"/>
  <c r="Y737" i="1"/>
  <c r="AB876" i="1"/>
  <c r="AA876" i="1"/>
  <c r="AC876" i="1" s="1"/>
  <c r="AN914" i="1"/>
  <c r="CC914" i="1" s="1"/>
  <c r="AM914" i="1"/>
  <c r="AO914" i="1"/>
  <c r="CD914" i="1" s="1"/>
  <c r="AP914" i="1"/>
  <c r="CE914" i="1" s="1"/>
  <c r="AQ914" i="1"/>
  <c r="CF914" i="1" s="1"/>
  <c r="AF914" i="1"/>
  <c r="AA902" i="1"/>
  <c r="AC902" i="1" s="1"/>
  <c r="AB902" i="1"/>
  <c r="AA918" i="1"/>
  <c r="AC918" i="1" s="1"/>
  <c r="AB918" i="1"/>
  <c r="AA951" i="1"/>
  <c r="AC951" i="1" s="1"/>
  <c r="AB951" i="1"/>
  <c r="AA958" i="1"/>
  <c r="AC958" i="1" s="1"/>
  <c r="AB958" i="1"/>
  <c r="AL960" i="1"/>
  <c r="AE960" i="1"/>
  <c r="AD960" i="1" s="1"/>
  <c r="AL964" i="1"/>
  <c r="AE964" i="1"/>
  <c r="AD964" i="1" s="1"/>
  <c r="Y977" i="1"/>
  <c r="AL938" i="1"/>
  <c r="AE938" i="1"/>
  <c r="AD938" i="1" s="1"/>
  <c r="Y991" i="1"/>
  <c r="Y974" i="1"/>
  <c r="Y1025" i="1"/>
  <c r="Y986" i="1"/>
  <c r="AA1062" i="1"/>
  <c r="AC1062" i="1" s="1"/>
  <c r="AB1062" i="1"/>
  <c r="AB1069" i="1"/>
  <c r="AA1069" i="1"/>
  <c r="AC1069" i="1" s="1"/>
  <c r="AA1086" i="1"/>
  <c r="AC1086" i="1" s="1"/>
  <c r="AB1086" i="1"/>
  <c r="AE1043" i="1"/>
  <c r="AD1043" i="1" s="1"/>
  <c r="AL1043" i="1"/>
  <c r="AB1078" i="1"/>
  <c r="AA1078" i="1"/>
  <c r="AC1078" i="1" s="1"/>
  <c r="AP1075" i="1"/>
  <c r="CE1075" i="1" s="1"/>
  <c r="AF1075" i="1"/>
  <c r="AM1075" i="1"/>
  <c r="AN1075" i="1"/>
  <c r="CC1075" i="1" s="1"/>
  <c r="AO1075" i="1"/>
  <c r="CD1075" i="1" s="1"/>
  <c r="AQ1075" i="1"/>
  <c r="CF1075" i="1" s="1"/>
  <c r="AA1113" i="1"/>
  <c r="AC1113" i="1" s="1"/>
  <c r="AB1113" i="1"/>
  <c r="Y1093" i="1"/>
  <c r="Y1139" i="1"/>
  <c r="AL1145" i="1"/>
  <c r="AE1145" i="1"/>
  <c r="AD1145" i="1" s="1"/>
  <c r="Y1197" i="1"/>
  <c r="AM1166" i="1"/>
  <c r="AO1166" i="1"/>
  <c r="CD1166" i="1" s="1"/>
  <c r="AQ1166" i="1"/>
  <c r="CF1166" i="1" s="1"/>
  <c r="AF1166" i="1"/>
  <c r="AN1166" i="1"/>
  <c r="CC1166" i="1" s="1"/>
  <c r="AP1166" i="1"/>
  <c r="CE1166" i="1" s="1"/>
  <c r="AA1212" i="1"/>
  <c r="AC1212" i="1" s="1"/>
  <c r="AB1212" i="1"/>
  <c r="Y1205" i="1"/>
  <c r="AL1205" i="1"/>
  <c r="AE1205" i="1"/>
  <c r="AD1205" i="1" s="1"/>
  <c r="AL1203" i="1"/>
  <c r="AE1203" i="1"/>
  <c r="AD1203" i="1" s="1"/>
  <c r="Y1221" i="1"/>
  <c r="AB1241" i="1"/>
  <c r="AA1241" i="1"/>
  <c r="AC1241" i="1" s="1"/>
  <c r="AB1314" i="1"/>
  <c r="AA1314" i="1"/>
  <c r="AC1314" i="1" s="1"/>
  <c r="AA1299" i="1"/>
  <c r="AC1299" i="1" s="1"/>
  <c r="AB1299" i="1"/>
  <c r="AA1313" i="1"/>
  <c r="AC1313" i="1" s="1"/>
  <c r="AB1313" i="1"/>
  <c r="Y1240" i="1"/>
  <c r="AA1352" i="1"/>
  <c r="AC1352" i="1" s="1"/>
  <c r="AB1352" i="1"/>
  <c r="AL1305" i="1"/>
  <c r="AE1305" i="1"/>
  <c r="AD1305" i="1" s="1"/>
  <c r="AA1350" i="1"/>
  <c r="AC1350" i="1" s="1"/>
  <c r="AB1350" i="1"/>
  <c r="Y1367" i="1"/>
  <c r="AA954" i="1"/>
  <c r="AC954" i="1" s="1"/>
  <c r="AB954" i="1"/>
  <c r="AA283" i="1"/>
  <c r="AC283" i="1" s="1"/>
  <c r="CG283" i="1" s="1"/>
  <c r="AB283" i="1"/>
  <c r="Y856" i="1"/>
  <c r="AB642" i="1"/>
  <c r="AA642" i="1"/>
  <c r="AC642" i="1" s="1"/>
  <c r="AA149" i="1"/>
  <c r="AC149" i="1" s="1"/>
  <c r="AB149" i="1"/>
  <c r="AA307" i="1"/>
  <c r="AC307" i="1" s="1"/>
  <c r="AB307" i="1"/>
  <c r="Y144" i="1"/>
  <c r="AL595" i="1"/>
  <c r="AE595" i="1"/>
  <c r="AD595" i="1" s="1"/>
  <c r="Y720" i="1"/>
  <c r="AH469" i="1"/>
  <c r="AI469" i="1"/>
  <c r="AG469" i="1"/>
  <c r="AJ469" i="1"/>
  <c r="AK469" i="1"/>
  <c r="Y426" i="1"/>
  <c r="AA729" i="1"/>
  <c r="AC729" i="1" s="1"/>
  <c r="AB729" i="1"/>
  <c r="Y933" i="1"/>
  <c r="Y948" i="1"/>
  <c r="Y1023" i="1"/>
  <c r="AA1041" i="1"/>
  <c r="AC1041" i="1" s="1"/>
  <c r="AB1041" i="1"/>
  <c r="AL1002" i="1"/>
  <c r="AE1002" i="1"/>
  <c r="AD1002" i="1" s="1"/>
  <c r="AA1027" i="1"/>
  <c r="AC1027" i="1" s="1"/>
  <c r="AB1027" i="1"/>
  <c r="AE1003" i="1"/>
  <c r="AD1003" i="1" s="1"/>
  <c r="AL1003" i="1"/>
  <c r="Y992" i="1"/>
  <c r="Y1060" i="1"/>
  <c r="Y1089" i="1"/>
  <c r="AE1055" i="1"/>
  <c r="AD1055" i="1" s="1"/>
  <c r="AL1055" i="1"/>
  <c r="AA1102" i="1"/>
  <c r="AC1102" i="1" s="1"/>
  <c r="AB1102" i="1"/>
  <c r="AA1026" i="1"/>
  <c r="AC1026" i="1" s="1"/>
  <c r="AB1026" i="1"/>
  <c r="Y1037" i="1"/>
  <c r="AO1070" i="1"/>
  <c r="CD1070" i="1" s="1"/>
  <c r="AP1070" i="1"/>
  <c r="CE1070" i="1" s="1"/>
  <c r="AQ1070" i="1"/>
  <c r="CF1070" i="1" s="1"/>
  <c r="AN1070" i="1"/>
  <c r="CC1070" i="1" s="1"/>
  <c r="AF1070" i="1"/>
  <c r="AM1070" i="1"/>
  <c r="AE1119" i="1"/>
  <c r="AD1119" i="1" s="1"/>
  <c r="AL1119" i="1"/>
  <c r="AA1195" i="1"/>
  <c r="AC1195" i="1" s="1"/>
  <c r="AB1195" i="1"/>
  <c r="AL1150" i="1"/>
  <c r="AE1150" i="1"/>
  <c r="AD1150" i="1" s="1"/>
  <c r="AA1172" i="1"/>
  <c r="AC1172" i="1" s="1"/>
  <c r="AB1172" i="1"/>
  <c r="AA1204" i="1"/>
  <c r="AC1204" i="1" s="1"/>
  <c r="AB1204" i="1"/>
  <c r="AL1186" i="1"/>
  <c r="AE1186" i="1"/>
  <c r="AD1186" i="1" s="1"/>
  <c r="Y1261" i="1"/>
  <c r="AM1253" i="1"/>
  <c r="AN1253" i="1"/>
  <c r="CC1253" i="1" s="1"/>
  <c r="AO1253" i="1"/>
  <c r="CD1253" i="1" s="1"/>
  <c r="AP1253" i="1"/>
  <c r="CE1253" i="1" s="1"/>
  <c r="AQ1253" i="1"/>
  <c r="CF1253" i="1" s="1"/>
  <c r="AF1253" i="1"/>
  <c r="AA1284" i="1"/>
  <c r="AC1284" i="1" s="1"/>
  <c r="AB1284" i="1"/>
  <c r="Y1317" i="1"/>
  <c r="Y1259" i="1"/>
  <c r="Y1295" i="1"/>
  <c r="AB1335" i="1"/>
  <c r="AA1335" i="1"/>
  <c r="AC1335" i="1" s="1"/>
  <c r="AA1275" i="1"/>
  <c r="AC1275" i="1" s="1"/>
  <c r="AB1275" i="1"/>
  <c r="AL1321" i="1"/>
  <c r="AE1321" i="1"/>
  <c r="AD1321" i="1" s="1"/>
  <c r="AA1359" i="1"/>
  <c r="AC1359" i="1" s="1"/>
  <c r="AB1359" i="1"/>
  <c r="AA152" i="1"/>
  <c r="AC152" i="1" s="1"/>
  <c r="AB152" i="1"/>
  <c r="AA922" i="1"/>
  <c r="AC922" i="1" s="1"/>
  <c r="AB922" i="1"/>
  <c r="AL1106" i="1"/>
  <c r="AE1106" i="1"/>
  <c r="AD1106" i="1" s="1"/>
  <c r="Y425" i="1"/>
  <c r="AA567" i="1"/>
  <c r="AC567" i="1" s="1"/>
  <c r="AB567" i="1"/>
  <c r="Y238" i="1"/>
  <c r="AL178" i="1"/>
  <c r="AE178" i="1"/>
  <c r="AD178" i="1" s="1"/>
  <c r="AA362" i="1"/>
  <c r="AC362" i="1" s="1"/>
  <c r="CG362" i="1" s="1"/>
  <c r="AB362" i="1"/>
  <c r="AA137" i="1"/>
  <c r="AC137" i="1" s="1"/>
  <c r="AB137" i="1"/>
  <c r="Y366" i="1"/>
  <c r="AA146" i="1"/>
  <c r="AC146" i="1" s="1"/>
  <c r="AB146" i="1"/>
  <c r="Y590" i="1"/>
  <c r="AG240" i="1"/>
  <c r="AH240" i="1"/>
  <c r="AJ240" i="1"/>
  <c r="AK240" i="1"/>
  <c r="AI240" i="1"/>
  <c r="AA141" i="1"/>
  <c r="AC141" i="1" s="1"/>
  <c r="AB141" i="1"/>
  <c r="AA120" i="1"/>
  <c r="AC120" i="1" s="1"/>
  <c r="AB120" i="1"/>
  <c r="AA448" i="1"/>
  <c r="AC448" i="1" s="1"/>
  <c r="AB448" i="1"/>
  <c r="Y219" i="1"/>
  <c r="AM636" i="1"/>
  <c r="AO636" i="1"/>
  <c r="AN636" i="1"/>
  <c r="AP636" i="1"/>
  <c r="AQ636" i="1"/>
  <c r="AF636" i="1"/>
  <c r="AA811" i="1"/>
  <c r="AC811" i="1" s="1"/>
  <c r="AB811" i="1"/>
  <c r="AA896" i="1"/>
  <c r="AC896" i="1" s="1"/>
  <c r="AB896" i="1"/>
  <c r="Y882" i="1"/>
  <c r="AA886" i="1"/>
  <c r="AC886" i="1" s="1"/>
  <c r="AB886" i="1"/>
  <c r="Y900" i="1"/>
  <c r="AB957" i="1"/>
  <c r="AA957" i="1"/>
  <c r="AC957" i="1" s="1"/>
  <c r="AM936" i="1"/>
  <c r="AN936" i="1"/>
  <c r="CC936" i="1" s="1"/>
  <c r="AO936" i="1"/>
  <c r="CD936" i="1" s="1"/>
  <c r="AP936" i="1"/>
  <c r="CE936" i="1" s="1"/>
  <c r="AQ936" i="1"/>
  <c r="CF936" i="1" s="1"/>
  <c r="AF936" i="1"/>
  <c r="Y954" i="1"/>
  <c r="AB961" i="1"/>
  <c r="AA961" i="1"/>
  <c r="AC961" i="1" s="1"/>
  <c r="Y924" i="1"/>
  <c r="Y1004" i="1"/>
  <c r="AA1039" i="1"/>
  <c r="AC1039" i="1" s="1"/>
  <c r="AB1039" i="1"/>
  <c r="AB1053" i="1"/>
  <c r="AA1053" i="1"/>
  <c r="AC1053" i="1" s="1"/>
  <c r="AA1030" i="1"/>
  <c r="AC1030" i="1" s="1"/>
  <c r="AB1030" i="1"/>
  <c r="Y1072" i="1"/>
  <c r="AL1054" i="1"/>
  <c r="AE1054" i="1"/>
  <c r="AD1054" i="1" s="1"/>
  <c r="Y1098" i="1"/>
  <c r="AB1118" i="1"/>
  <c r="AA1118" i="1"/>
  <c r="AC1118" i="1" s="1"/>
  <c r="AA1129" i="1"/>
  <c r="AC1129" i="1" s="1"/>
  <c r="AB1129" i="1"/>
  <c r="AA1114" i="1"/>
  <c r="AC1114" i="1" s="1"/>
  <c r="AB1114" i="1"/>
  <c r="AA1093" i="1"/>
  <c r="AC1093" i="1" s="1"/>
  <c r="AB1093" i="1"/>
  <c r="AB1167" i="1"/>
  <c r="AA1167" i="1"/>
  <c r="AC1167" i="1" s="1"/>
  <c r="AA1066" i="1"/>
  <c r="AC1066" i="1" s="1"/>
  <c r="AB1066" i="1"/>
  <c r="Y1181" i="1"/>
  <c r="AB1120" i="1"/>
  <c r="AA1120" i="1"/>
  <c r="AC1120" i="1" s="1"/>
  <c r="AE1159" i="1"/>
  <c r="AD1159" i="1" s="1"/>
  <c r="AL1159" i="1"/>
  <c r="AL1099" i="1"/>
  <c r="AE1099" i="1"/>
  <c r="AD1099" i="1" s="1"/>
  <c r="Y1074" i="1"/>
  <c r="AA1255" i="1"/>
  <c r="AC1255" i="1" s="1"/>
  <c r="AB1255" i="1"/>
  <c r="AA1214" i="1"/>
  <c r="AC1214" i="1" s="1"/>
  <c r="AB1214" i="1"/>
  <c r="Y1186" i="1"/>
  <c r="Y1209" i="1"/>
  <c r="Y1188" i="1"/>
  <c r="Y1247" i="1"/>
  <c r="AB1263" i="1"/>
  <c r="AA1263" i="1"/>
  <c r="AC1263" i="1" s="1"/>
  <c r="Y1258" i="1"/>
  <c r="AA1316" i="1"/>
  <c r="AC1316" i="1" s="1"/>
  <c r="AB1316" i="1"/>
  <c r="AE1289" i="1"/>
  <c r="AD1289" i="1" s="1"/>
  <c r="AL1289" i="1"/>
  <c r="Y1290" i="1"/>
  <c r="Y1340" i="1"/>
  <c r="AL1360" i="1"/>
  <c r="AE1360" i="1"/>
  <c r="AD1360" i="1" s="1"/>
  <c r="AA910" i="1"/>
  <c r="AC910" i="1" s="1"/>
  <c r="AB910" i="1"/>
  <c r="AA970" i="1"/>
  <c r="AC970" i="1" s="1"/>
  <c r="AB970" i="1"/>
  <c r="AA565" i="1"/>
  <c r="AC565" i="1" s="1"/>
  <c r="CG565" i="1" s="1"/>
  <c r="AB565" i="1"/>
  <c r="AA639" i="1"/>
  <c r="AC639" i="1" s="1"/>
  <c r="CG639" i="1" s="1"/>
  <c r="AB639" i="1"/>
  <c r="AA205" i="1"/>
  <c r="AC205" i="1" s="1"/>
  <c r="AB205" i="1"/>
  <c r="AB472" i="1"/>
  <c r="AA472" i="1"/>
  <c r="AC472" i="1" s="1"/>
  <c r="CG472" i="1" s="1"/>
  <c r="Y178" i="1"/>
  <c r="AA759" i="1"/>
  <c r="AC759" i="1" s="1"/>
  <c r="AB759" i="1"/>
  <c r="AA471" i="1"/>
  <c r="AC471" i="1" s="1"/>
  <c r="CG471" i="1" s="1"/>
  <c r="AB471" i="1"/>
  <c r="AA174" i="1"/>
  <c r="AC174" i="1" s="1"/>
  <c r="AB174" i="1"/>
  <c r="AA121" i="1"/>
  <c r="AC121" i="1" s="1"/>
  <c r="AB121" i="1"/>
  <c r="Y480" i="1"/>
  <c r="Y279" i="1"/>
  <c r="Y147" i="1"/>
  <c r="AB35" i="1"/>
  <c r="AA35" i="1"/>
  <c r="AC35" i="1" s="1"/>
  <c r="Y753" i="1"/>
  <c r="AA591" i="1"/>
  <c r="AC591" i="1" s="1"/>
  <c r="AB591" i="1"/>
  <c r="AB878" i="1"/>
  <c r="AA878" i="1"/>
  <c r="AC878" i="1" s="1"/>
  <c r="Y561" i="1"/>
  <c r="AA884" i="1"/>
  <c r="AC884" i="1" s="1"/>
  <c r="AB884" i="1"/>
  <c r="AA925" i="1"/>
  <c r="AC925" i="1" s="1"/>
  <c r="AB925" i="1"/>
  <c r="Y921" i="1"/>
  <c r="AA994" i="1"/>
  <c r="AC994" i="1" s="1"/>
  <c r="AB994" i="1"/>
  <c r="AL933" i="1"/>
  <c r="AE933" i="1"/>
  <c r="AD933" i="1" s="1"/>
  <c r="AA1013" i="1"/>
  <c r="AC1013" i="1" s="1"/>
  <c r="AB1013" i="1"/>
  <c r="AA977" i="1"/>
  <c r="AC977" i="1" s="1"/>
  <c r="AB977" i="1"/>
  <c r="AA1001" i="1"/>
  <c r="AC1001" i="1" s="1"/>
  <c r="AB1001" i="1"/>
  <c r="AA1018" i="1"/>
  <c r="AC1018" i="1" s="1"/>
  <c r="AB1018" i="1"/>
  <c r="AE1031" i="1"/>
  <c r="AD1031" i="1" s="1"/>
  <c r="AL1031" i="1"/>
  <c r="AA1089" i="1"/>
  <c r="AC1089" i="1" s="1"/>
  <c r="AB1089" i="1"/>
  <c r="Y1015" i="1"/>
  <c r="AA1098" i="1"/>
  <c r="AC1098" i="1" s="1"/>
  <c r="AB1098" i="1"/>
  <c r="AA1036" i="1"/>
  <c r="AC1036" i="1" s="1"/>
  <c r="AB1036" i="1"/>
  <c r="AA1061" i="1"/>
  <c r="AC1061" i="1" s="1"/>
  <c r="AB1061" i="1"/>
  <c r="AB1077" i="1"/>
  <c r="AA1077" i="1"/>
  <c r="AC1077" i="1" s="1"/>
  <c r="Y1073" i="1"/>
  <c r="Y1113" i="1"/>
  <c r="Y1076" i="1"/>
  <c r="AB1179" i="1"/>
  <c r="AA1179" i="1"/>
  <c r="AC1179" i="1" s="1"/>
  <c r="Y1168" i="1"/>
  <c r="Y1162" i="1"/>
  <c r="AA1197" i="1"/>
  <c r="AC1197" i="1" s="1"/>
  <c r="AB1197" i="1"/>
  <c r="AA1206" i="1"/>
  <c r="AC1206" i="1" s="1"/>
  <c r="AB1206" i="1"/>
  <c r="AL1140" i="1"/>
  <c r="AE1140" i="1"/>
  <c r="AD1140" i="1" s="1"/>
  <c r="AA1224" i="1"/>
  <c r="AC1224" i="1" s="1"/>
  <c r="AB1224" i="1"/>
  <c r="AA1225" i="1"/>
  <c r="AC1225" i="1" s="1"/>
  <c r="AB1225" i="1"/>
  <c r="Y1245" i="1"/>
  <c r="AE1277" i="1"/>
  <c r="AD1277" i="1" s="1"/>
  <c r="AL1277" i="1"/>
  <c r="Y1257" i="1"/>
  <c r="AB1326" i="1"/>
  <c r="AA1326" i="1"/>
  <c r="AC1326" i="1" s="1"/>
  <c r="AA1325" i="1"/>
  <c r="AC1325" i="1" s="1"/>
  <c r="AB1325" i="1"/>
  <c r="AB1296" i="1"/>
  <c r="AA1296" i="1"/>
  <c r="AC1296" i="1" s="1"/>
  <c r="AB1320" i="1"/>
  <c r="AA1320" i="1"/>
  <c r="AC1320" i="1" s="1"/>
  <c r="AA1304" i="1"/>
  <c r="AC1304" i="1" s="1"/>
  <c r="AB1304" i="1"/>
  <c r="AA1367" i="1"/>
  <c r="AC1367" i="1" s="1"/>
  <c r="AB1367" i="1"/>
  <c r="Y1293" i="1"/>
  <c r="AB1354" i="1"/>
  <c r="AA1354" i="1"/>
  <c r="AC1354" i="1" s="1"/>
  <c r="Y1291" i="1"/>
  <c r="Y1343" i="1"/>
  <c r="Y136" i="1"/>
  <c r="AA1048" i="1"/>
  <c r="AC1048" i="1" s="1"/>
  <c r="AB1048" i="1"/>
  <c r="AA804" i="1"/>
  <c r="AC804" i="1" s="1"/>
  <c r="CG804" i="1" s="1"/>
  <c r="AB804" i="1"/>
  <c r="AA408" i="1"/>
  <c r="AC408" i="1" s="1"/>
  <c r="CG408" i="1" s="1"/>
  <c r="AB408" i="1"/>
  <c r="Y408" i="1"/>
  <c r="AL64" i="1"/>
  <c r="AE64" i="1"/>
  <c r="AD64" i="1" s="1"/>
  <c r="Y209" i="1"/>
  <c r="AA326" i="1"/>
  <c r="AC326" i="1" s="1"/>
  <c r="AB326" i="1"/>
  <c r="AL242" i="1"/>
  <c r="AE242" i="1"/>
  <c r="AD242" i="1" s="1"/>
  <c r="AL856" i="1"/>
  <c r="AE856" i="1"/>
  <c r="AD856" i="1" s="1"/>
  <c r="Y174" i="1"/>
  <c r="AK810" i="1"/>
  <c r="AJ810" i="1"/>
  <c r="AG810" i="1"/>
  <c r="AI810" i="1"/>
  <c r="AH810" i="1"/>
  <c r="AA861" i="1"/>
  <c r="AC861" i="1" s="1"/>
  <c r="AB861" i="1"/>
  <c r="AL487" i="1"/>
  <c r="AE487" i="1"/>
  <c r="AD487" i="1" s="1"/>
  <c r="AB236" i="1"/>
  <c r="AA236" i="1"/>
  <c r="AC236" i="1" s="1"/>
  <c r="AM432" i="1"/>
  <c r="AO432" i="1"/>
  <c r="CD432" i="1" s="1"/>
  <c r="AP432" i="1"/>
  <c r="CE432" i="1" s="1"/>
  <c r="AQ432" i="1"/>
  <c r="CF432" i="1" s="1"/>
  <c r="AF432" i="1"/>
  <c r="AN432" i="1"/>
  <c r="CC432" i="1" s="1"/>
  <c r="AB309" i="1"/>
  <c r="AA309" i="1"/>
  <c r="AC309" i="1" s="1"/>
  <c r="AB882" i="1"/>
  <c r="AA882" i="1"/>
  <c r="AC882" i="1" s="1"/>
  <c r="AL877" i="1"/>
  <c r="AE877" i="1"/>
  <c r="AD877" i="1" s="1"/>
  <c r="AB907" i="1"/>
  <c r="AA907" i="1"/>
  <c r="AC907" i="1" s="1"/>
  <c r="AB901" i="1"/>
  <c r="AA901" i="1"/>
  <c r="AC901" i="1" s="1"/>
  <c r="Y910" i="1"/>
  <c r="AL895" i="1"/>
  <c r="AE895" i="1"/>
  <c r="AD895" i="1" s="1"/>
  <c r="AB929" i="1"/>
  <c r="AA929" i="1"/>
  <c r="AC929" i="1" s="1"/>
  <c r="Y901" i="1"/>
  <c r="Y955" i="1"/>
  <c r="AA975" i="1"/>
  <c r="AC975" i="1" s="1"/>
  <c r="AB975" i="1"/>
  <c r="AA949" i="1"/>
  <c r="AC949" i="1" s="1"/>
  <c r="AB949" i="1"/>
  <c r="AA1045" i="1"/>
  <c r="AC1045" i="1" s="1"/>
  <c r="AB1045" i="1"/>
  <c r="Y1083" i="1"/>
  <c r="AA1101" i="1"/>
  <c r="AC1101" i="1" s="1"/>
  <c r="AB1101" i="1"/>
  <c r="AL1059" i="1"/>
  <c r="AE1059" i="1"/>
  <c r="AD1059" i="1" s="1"/>
  <c r="AB1109" i="1"/>
  <c r="AA1109" i="1"/>
  <c r="AC1109" i="1" s="1"/>
  <c r="AA1105" i="1"/>
  <c r="AC1105" i="1" s="1"/>
  <c r="AB1105" i="1"/>
  <c r="AA1153" i="1"/>
  <c r="AC1153" i="1" s="1"/>
  <c r="AB1153" i="1"/>
  <c r="AA1207" i="1"/>
  <c r="AC1207" i="1" s="1"/>
  <c r="AB1207" i="1"/>
  <c r="Y1125" i="1"/>
  <c r="Y1148" i="1"/>
  <c r="Y1105" i="1"/>
  <c r="Y1219" i="1"/>
  <c r="AL1244" i="1"/>
  <c r="AE1244" i="1"/>
  <c r="AD1244" i="1" s="1"/>
  <c r="AA1190" i="1"/>
  <c r="AC1190" i="1" s="1"/>
  <c r="AB1190" i="1"/>
  <c r="Y1193" i="1"/>
  <c r="Y1260" i="1"/>
  <c r="Y1249" i="1"/>
  <c r="AE1262" i="1"/>
  <c r="AD1262" i="1" s="1"/>
  <c r="AL1262" i="1"/>
  <c r="AA1283" i="1"/>
  <c r="AC1283" i="1" s="1"/>
  <c r="AB1283" i="1"/>
  <c r="Y1326" i="1"/>
  <c r="Y1328" i="1"/>
  <c r="Y1364" i="1"/>
  <c r="AL730" i="1"/>
  <c r="AE730" i="1"/>
  <c r="AD730" i="1" s="1"/>
  <c r="AE474" i="1"/>
  <c r="AD474" i="1" s="1"/>
  <c r="AL474" i="1"/>
  <c r="AB1065" i="1"/>
  <c r="AA1065" i="1"/>
  <c r="AC1065" i="1" s="1"/>
  <c r="AA1160" i="1"/>
  <c r="AC1160" i="1" s="1"/>
  <c r="AB1160" i="1"/>
  <c r="Y565" i="1"/>
  <c r="Y804" i="1"/>
  <c r="AA214" i="1"/>
  <c r="AC214" i="1" s="1"/>
  <c r="AB214" i="1"/>
  <c r="Y141" i="1"/>
  <c r="Y681" i="1"/>
  <c r="Y636" i="1"/>
  <c r="AL480" i="1"/>
  <c r="AE480" i="1"/>
  <c r="AD480" i="1" s="1"/>
  <c r="AB560" i="1"/>
  <c r="AA560" i="1"/>
  <c r="AC560" i="1" s="1"/>
  <c r="Y771" i="1"/>
  <c r="Y643" i="1"/>
  <c r="AM469" i="1"/>
  <c r="AA736" i="1"/>
  <c r="AC736" i="1" s="1"/>
  <c r="AB736" i="1"/>
  <c r="Y31" i="1"/>
  <c r="AB890" i="1"/>
  <c r="AA890" i="1"/>
  <c r="AC890" i="1" s="1"/>
  <c r="AE892" i="1"/>
  <c r="AD892" i="1" s="1"/>
  <c r="AL892" i="1"/>
  <c r="Y896" i="1"/>
  <c r="Y902" i="1"/>
  <c r="Y889" i="1"/>
  <c r="Y912" i="1"/>
  <c r="Y950" i="1"/>
  <c r="Y909" i="1"/>
  <c r="AA909" i="1"/>
  <c r="AC909" i="1" s="1"/>
  <c r="AB909" i="1"/>
  <c r="AA937" i="1"/>
  <c r="AC937" i="1" s="1"/>
  <c r="AB937" i="1"/>
  <c r="AA985" i="1"/>
  <c r="AC985" i="1" s="1"/>
  <c r="AB985" i="1"/>
  <c r="Y940" i="1"/>
  <c r="AA1051" i="1"/>
  <c r="AC1051" i="1" s="1"/>
  <c r="AB1051" i="1"/>
  <c r="Y997" i="1"/>
  <c r="AL1073" i="1"/>
  <c r="AE1073" i="1"/>
  <c r="AD1073" i="1" s="1"/>
  <c r="AL1042" i="1"/>
  <c r="AE1042" i="1"/>
  <c r="AD1042" i="1" s="1"/>
  <c r="AA1071" i="1"/>
  <c r="AC1071" i="1" s="1"/>
  <c r="AB1071" i="1"/>
  <c r="Y1065" i="1"/>
  <c r="Y1077" i="1"/>
  <c r="AA1122" i="1"/>
  <c r="AC1122" i="1" s="1"/>
  <c r="AB1122" i="1"/>
  <c r="Y1092" i="1"/>
  <c r="AA1126" i="1"/>
  <c r="AC1126" i="1" s="1"/>
  <c r="AB1126" i="1"/>
  <c r="AL1104" i="1"/>
  <c r="AE1104" i="1"/>
  <c r="AD1104" i="1" s="1"/>
  <c r="AA1148" i="1"/>
  <c r="AC1148" i="1" s="1"/>
  <c r="AB1148" i="1"/>
  <c r="AB1132" i="1"/>
  <c r="AA1132" i="1"/>
  <c r="AC1132" i="1" s="1"/>
  <c r="AA1139" i="1"/>
  <c r="AC1139" i="1" s="1"/>
  <c r="AB1139" i="1"/>
  <c r="AL1156" i="1"/>
  <c r="AE1156" i="1"/>
  <c r="AD1156" i="1" s="1"/>
  <c r="AE1170" i="1"/>
  <c r="AD1170" i="1" s="1"/>
  <c r="AL1170" i="1"/>
  <c r="AA1184" i="1"/>
  <c r="AC1184" i="1" s="1"/>
  <c r="AB1184" i="1"/>
  <c r="AA1238" i="1"/>
  <c r="AC1238" i="1" s="1"/>
  <c r="AB1238" i="1"/>
  <c r="Y1174" i="1"/>
  <c r="Y1190" i="1"/>
  <c r="Y1248" i="1"/>
  <c r="AA1192" i="1"/>
  <c r="AC1192" i="1" s="1"/>
  <c r="AB1192" i="1"/>
  <c r="AL1210" i="1"/>
  <c r="AE1210" i="1"/>
  <c r="AD1210" i="1" s="1"/>
  <c r="AA1230" i="1"/>
  <c r="AC1230" i="1" s="1"/>
  <c r="AB1230" i="1"/>
  <c r="AA1247" i="1"/>
  <c r="AC1247" i="1" s="1"/>
  <c r="AB1247" i="1"/>
  <c r="Y1263" i="1"/>
  <c r="AA1287" i="1"/>
  <c r="AC1287" i="1" s="1"/>
  <c r="AB1287" i="1"/>
  <c r="Y1225" i="1"/>
  <c r="AA1334" i="1"/>
  <c r="AC1334" i="1" s="1"/>
  <c r="AB1334" i="1"/>
  <c r="AA1349" i="1"/>
  <c r="AC1349" i="1" s="1"/>
  <c r="AB1349" i="1"/>
  <c r="Y1301" i="1"/>
  <c r="AQ1351" i="1"/>
  <c r="CF1351" i="1" s="1"/>
  <c r="AM1351" i="1"/>
  <c r="AN1351" i="1"/>
  <c r="CC1351" i="1" s="1"/>
  <c r="AO1351" i="1"/>
  <c r="CD1351" i="1" s="1"/>
  <c r="AP1351" i="1"/>
  <c r="CE1351" i="1" s="1"/>
  <c r="AF1351" i="1"/>
  <c r="Y1352" i="1"/>
  <c r="Y1359" i="1"/>
  <c r="AL950" i="1"/>
  <c r="AE950" i="1"/>
  <c r="AD950" i="1" s="1"/>
  <c r="AL1208" i="1"/>
  <c r="AE1208" i="1"/>
  <c r="AD1208" i="1" s="1"/>
  <c r="AA830" i="1"/>
  <c r="AC830" i="1" s="1"/>
  <c r="CG830" i="1" s="1"/>
  <c r="AB830" i="1"/>
  <c r="Y134" i="1"/>
  <c r="AM493" i="1"/>
  <c r="AN493" i="1"/>
  <c r="CC493" i="1" s="1"/>
  <c r="AO493" i="1"/>
  <c r="CD493" i="1" s="1"/>
  <c r="AP493" i="1"/>
  <c r="CE493" i="1" s="1"/>
  <c r="AQ493" i="1"/>
  <c r="CF493" i="1" s="1"/>
  <c r="AF493" i="1"/>
  <c r="Y362" i="1"/>
  <c r="AL530" i="1"/>
  <c r="AE530" i="1"/>
  <c r="AD530" i="1" s="1"/>
  <c r="AA399" i="1"/>
  <c r="AC399" i="1" s="1"/>
  <c r="AB399" i="1"/>
  <c r="Y195" i="1"/>
  <c r="AA645" i="1"/>
  <c r="AC645" i="1" s="1"/>
  <c r="AB645" i="1"/>
  <c r="AL554" i="1"/>
  <c r="AE554" i="1"/>
  <c r="AD554" i="1" s="1"/>
  <c r="Y564" i="1"/>
  <c r="Y578" i="1"/>
  <c r="Y836" i="1"/>
  <c r="AB722" i="1"/>
  <c r="AA722" i="1"/>
  <c r="AC722" i="1" s="1"/>
  <c r="AA766" i="1"/>
  <c r="AC766" i="1" s="1"/>
  <c r="AB766" i="1"/>
  <c r="AL426" i="1"/>
  <c r="AE426" i="1"/>
  <c r="AD426" i="1" s="1"/>
  <c r="Y766" i="1"/>
  <c r="Y888" i="1"/>
  <c r="AB923" i="1"/>
  <c r="AA923" i="1"/>
  <c r="AC923" i="1" s="1"/>
  <c r="AB911" i="1"/>
  <c r="AA911" i="1"/>
  <c r="AC911" i="1" s="1"/>
  <c r="AE921" i="1"/>
  <c r="AD921" i="1" s="1"/>
  <c r="AL921" i="1"/>
  <c r="Y907" i="1"/>
  <c r="AA963" i="1"/>
  <c r="AC963" i="1" s="1"/>
  <c r="AB963" i="1"/>
  <c r="AA946" i="1"/>
  <c r="AC946" i="1" s="1"/>
  <c r="AB946" i="1"/>
  <c r="Y908" i="1"/>
  <c r="AL906" i="1"/>
  <c r="AE906" i="1"/>
  <c r="AD906" i="1" s="1"/>
  <c r="AG944" i="1"/>
  <c r="AH944" i="1"/>
  <c r="AI944" i="1"/>
  <c r="AJ944" i="1"/>
  <c r="AK944" i="1"/>
  <c r="AA968" i="1"/>
  <c r="AC968" i="1" s="1"/>
  <c r="AB968" i="1"/>
  <c r="AA998" i="1"/>
  <c r="AC998" i="1" s="1"/>
  <c r="AB998" i="1"/>
  <c r="AA1004" i="1"/>
  <c r="AC1004" i="1" s="1"/>
  <c r="AB1004" i="1"/>
  <c r="AL990" i="1"/>
  <c r="AE990" i="1"/>
  <c r="AD990" i="1" s="1"/>
  <c r="Y1042" i="1"/>
  <c r="AA1038" i="1"/>
  <c r="AC1038" i="1" s="1"/>
  <c r="AB1038" i="1"/>
  <c r="AL1037" i="1"/>
  <c r="AE1037" i="1"/>
  <c r="AD1037" i="1" s="1"/>
  <c r="Y1047" i="1"/>
  <c r="AA1110" i="1"/>
  <c r="AC1110" i="1" s="1"/>
  <c r="AB1110" i="1"/>
  <c r="Y1110" i="1"/>
  <c r="Y1066" i="1"/>
  <c r="AA1090" i="1"/>
  <c r="AC1090" i="1" s="1"/>
  <c r="AB1090" i="1"/>
  <c r="AB1085" i="1"/>
  <c r="AA1085" i="1"/>
  <c r="AC1085" i="1" s="1"/>
  <c r="Y1114" i="1"/>
  <c r="AL1082" i="1"/>
  <c r="AE1082" i="1"/>
  <c r="AD1082" i="1" s="1"/>
  <c r="Y1104" i="1"/>
  <c r="AA1117" i="1"/>
  <c r="AC1117" i="1" s="1"/>
  <c r="AB1117" i="1"/>
  <c r="AB1137" i="1"/>
  <c r="AA1137" i="1"/>
  <c r="AC1137" i="1" s="1"/>
  <c r="AA1157" i="1"/>
  <c r="AC1157" i="1" s="1"/>
  <c r="AB1157" i="1"/>
  <c r="AA1200" i="1"/>
  <c r="AC1200" i="1" s="1"/>
  <c r="AB1200" i="1"/>
  <c r="AA1163" i="1"/>
  <c r="AC1163" i="1" s="1"/>
  <c r="AB1163" i="1"/>
  <c r="Y1147" i="1"/>
  <c r="AA1218" i="1"/>
  <c r="AC1218" i="1" s="1"/>
  <c r="AB1218" i="1"/>
  <c r="AA1257" i="1"/>
  <c r="AC1257" i="1" s="1"/>
  <c r="AB1257" i="1"/>
  <c r="Y1232" i="1"/>
  <c r="AB1251" i="1"/>
  <c r="AA1251" i="1"/>
  <c r="AC1251" i="1" s="1"/>
  <c r="AL1258" i="1"/>
  <c r="AE1258" i="1"/>
  <c r="AD1258" i="1" s="1"/>
  <c r="Y1266" i="1"/>
  <c r="Y1310" i="1"/>
  <c r="AA1311" i="1"/>
  <c r="AC1311" i="1" s="1"/>
  <c r="AB1311" i="1"/>
  <c r="AL1248" i="1"/>
  <c r="AE1248" i="1"/>
  <c r="AD1248" i="1" s="1"/>
  <c r="AA1344" i="1"/>
  <c r="AC1344" i="1" s="1"/>
  <c r="AB1344" i="1"/>
  <c r="AM1329" i="1"/>
  <c r="AO1329" i="1"/>
  <c r="CD1329" i="1" s="1"/>
  <c r="AQ1329" i="1"/>
  <c r="CF1329" i="1" s="1"/>
  <c r="AF1329" i="1"/>
  <c r="AP1329" i="1"/>
  <c r="CE1329" i="1" s="1"/>
  <c r="AN1329" i="1"/>
  <c r="CC1329" i="1" s="1"/>
  <c r="AL1315" i="1"/>
  <c r="AE1315" i="1"/>
  <c r="AD1315" i="1" s="1"/>
  <c r="AQ1366" i="1"/>
  <c r="CF1366" i="1" s="1"/>
  <c r="AP1366" i="1"/>
  <c r="CE1366" i="1" s="1"/>
  <c r="AF1366" i="1"/>
  <c r="AM1366" i="1"/>
  <c r="AN1366" i="1"/>
  <c r="CC1366" i="1" s="1"/>
  <c r="AO1366" i="1"/>
  <c r="CD1366" i="1" s="1"/>
  <c r="AE524" i="1"/>
  <c r="AD524" i="1" s="1"/>
  <c r="AL524" i="1"/>
  <c r="Y191" i="1"/>
  <c r="AA99" i="1"/>
  <c r="AC99" i="1" s="1"/>
  <c r="CG99" i="1" s="1"/>
  <c r="AB99" i="1"/>
  <c r="AA168" i="1"/>
  <c r="AC168" i="1" s="1"/>
  <c r="CG168" i="1" s="1"/>
  <c r="AB168" i="1"/>
  <c r="AL727" i="1"/>
  <c r="AE727" i="1"/>
  <c r="AD727" i="1" s="1"/>
  <c r="AL396" i="1"/>
  <c r="AE396" i="1"/>
  <c r="AD396" i="1" s="1"/>
  <c r="AA596" i="1"/>
  <c r="AC596" i="1" s="1"/>
  <c r="CG596" i="1" s="1"/>
  <c r="AB596" i="1"/>
  <c r="AE229" i="1"/>
  <c r="AD229" i="1" s="1"/>
  <c r="AL229" i="1"/>
  <c r="Y183" i="1"/>
  <c r="Y384" i="1"/>
  <c r="AL855" i="1"/>
  <c r="AE855" i="1"/>
  <c r="AD855" i="1" s="1"/>
  <c r="AL324" i="1"/>
  <c r="AE324" i="1"/>
  <c r="AD324" i="1" s="1"/>
  <c r="AM380" i="1"/>
  <c r="AF380" i="1"/>
  <c r="AP380" i="1"/>
  <c r="CE380" i="1" s="1"/>
  <c r="AQ380" i="1"/>
  <c r="CF380" i="1" s="1"/>
  <c r="AN380" i="1"/>
  <c r="CC380" i="1" s="1"/>
  <c r="AO380" i="1"/>
  <c r="CD380" i="1" s="1"/>
  <c r="AL826" i="1"/>
  <c r="AE826" i="1"/>
  <c r="AD826" i="1" s="1"/>
  <c r="Y109" i="1"/>
  <c r="AL673" i="1"/>
  <c r="AE673" i="1"/>
  <c r="AD673" i="1" s="1"/>
  <c r="Y99" i="1"/>
  <c r="AA365" i="1"/>
  <c r="AC365" i="1" s="1"/>
  <c r="CG365" i="1" s="1"/>
  <c r="AB365" i="1"/>
  <c r="AA384" i="1"/>
  <c r="AC384" i="1" s="1"/>
  <c r="CG384" i="1" s="1"/>
  <c r="AB384" i="1"/>
  <c r="AB404" i="1"/>
  <c r="AA404" i="1"/>
  <c r="AC404" i="1" s="1"/>
  <c r="CG404" i="1" s="1"/>
  <c r="AA317" i="1"/>
  <c r="AC317" i="1" s="1"/>
  <c r="CG317" i="1" s="1"/>
  <c r="AB317" i="1"/>
  <c r="AA870" i="1"/>
  <c r="AC870" i="1" s="1"/>
  <c r="CG870" i="1" s="1"/>
  <c r="AB870" i="1"/>
  <c r="AB575" i="1"/>
  <c r="AA575" i="1"/>
  <c r="AC575" i="1" s="1"/>
  <c r="CG575" i="1" s="1"/>
  <c r="Y65" i="1"/>
  <c r="AA394" i="1"/>
  <c r="AC394" i="1" s="1"/>
  <c r="CG394" i="1" s="1"/>
  <c r="AB394" i="1"/>
  <c r="AM424" i="1"/>
  <c r="AO424" i="1"/>
  <c r="CD424" i="1" s="1"/>
  <c r="AF424" i="1"/>
  <c r="AN424" i="1"/>
  <c r="CC424" i="1" s="1"/>
  <c r="AP424" i="1"/>
  <c r="CE424" i="1" s="1"/>
  <c r="AQ424" i="1"/>
  <c r="CF424" i="1" s="1"/>
  <c r="AA623" i="1"/>
  <c r="AC623" i="1" s="1"/>
  <c r="CG623" i="1" s="1"/>
  <c r="AB623" i="1"/>
  <c r="Y685" i="1"/>
  <c r="Y623" i="1"/>
  <c r="AB167" i="1"/>
  <c r="AA167" i="1"/>
  <c r="AC167" i="1" s="1"/>
  <c r="CG167" i="1" s="1"/>
  <c r="Y380" i="1"/>
  <c r="Y666" i="1"/>
  <c r="AA648" i="1"/>
  <c r="AC648" i="1" s="1"/>
  <c r="CG648" i="1" s="1"/>
  <c r="AB648" i="1"/>
  <c r="AL341" i="1"/>
  <c r="AE341" i="1"/>
  <c r="AD341" i="1" s="1"/>
  <c r="Y310" i="1"/>
  <c r="Y103" i="1"/>
  <c r="AM423" i="1"/>
  <c r="AO423" i="1"/>
  <c r="CD423" i="1" s="1"/>
  <c r="AQ423" i="1"/>
  <c r="AF423" i="1"/>
  <c r="AN423" i="1"/>
  <c r="AP423" i="1"/>
  <c r="AL862" i="1"/>
  <c r="AE862" i="1"/>
  <c r="AD862" i="1" s="1"/>
  <c r="AL278" i="1"/>
  <c r="AE278" i="1"/>
  <c r="AD278" i="1" s="1"/>
  <c r="AA77" i="1"/>
  <c r="AC77" i="1" s="1"/>
  <c r="CG77" i="1" s="1"/>
  <c r="AB77" i="1"/>
  <c r="AA490" i="1"/>
  <c r="AC490" i="1" s="1"/>
  <c r="CG490" i="1" s="1"/>
  <c r="AB490" i="1"/>
  <c r="AM314" i="1"/>
  <c r="AO314" i="1"/>
  <c r="CD314" i="1" s="1"/>
  <c r="AP314" i="1"/>
  <c r="CE314" i="1" s="1"/>
  <c r="AQ314" i="1"/>
  <c r="CF314" i="1" s="1"/>
  <c r="AF314" i="1"/>
  <c r="AN314" i="1"/>
  <c r="CC314" i="1" s="1"/>
  <c r="Y727" i="1"/>
  <c r="AL446" i="1"/>
  <c r="AE446" i="1"/>
  <c r="AD446" i="1" s="1"/>
  <c r="AA522" i="1"/>
  <c r="AC522" i="1" s="1"/>
  <c r="CG522" i="1" s="1"/>
  <c r="AB522" i="1"/>
  <c r="AM750" i="1"/>
  <c r="AO750" i="1"/>
  <c r="CD750" i="1" s="1"/>
  <c r="AP750" i="1"/>
  <c r="CE750" i="1" s="1"/>
  <c r="AQ750" i="1"/>
  <c r="CF750" i="1" s="1"/>
  <c r="AF750" i="1"/>
  <c r="AN750" i="1"/>
  <c r="CC750" i="1" s="1"/>
  <c r="Y596" i="1"/>
  <c r="Y495" i="1"/>
  <c r="Y647" i="1"/>
  <c r="AA411" i="1"/>
  <c r="AC411" i="1" s="1"/>
  <c r="CG411" i="1" s="1"/>
  <c r="AB411" i="1"/>
  <c r="AA685" i="1"/>
  <c r="AC685" i="1" s="1"/>
  <c r="CG685" i="1" s="1"/>
  <c r="AB685" i="1"/>
  <c r="AA390" i="1"/>
  <c r="AC390" i="1" s="1"/>
  <c r="CG390" i="1" s="1"/>
  <c r="AB390" i="1"/>
  <c r="Y582" i="1"/>
  <c r="Y871" i="1"/>
  <c r="AA526" i="1"/>
  <c r="AC526" i="1" s="1"/>
  <c r="CG526" i="1" s="1"/>
  <c r="AB526" i="1"/>
  <c r="Y423" i="1"/>
  <c r="Y295" i="1"/>
  <c r="AA377" i="1"/>
  <c r="AC377" i="1" s="1"/>
  <c r="CG377" i="1" s="1"/>
  <c r="AB377" i="1"/>
  <c r="Y207" i="1"/>
  <c r="AO207" i="1"/>
  <c r="CD207" i="1" s="1"/>
  <c r="AP207" i="1"/>
  <c r="CE207" i="1" s="1"/>
  <c r="AQ207" i="1"/>
  <c r="CF207" i="1" s="1"/>
  <c r="AF207" i="1"/>
  <c r="AM207" i="1"/>
  <c r="AN207" i="1"/>
  <c r="CC207" i="1" s="1"/>
  <c r="AA243" i="1"/>
  <c r="AC243" i="1" s="1"/>
  <c r="CG243" i="1" s="1"/>
  <c r="AB243" i="1"/>
  <c r="Y198" i="1"/>
  <c r="AA433" i="1"/>
  <c r="AC433" i="1" s="1"/>
  <c r="CG433" i="1" s="1"/>
  <c r="AB433" i="1"/>
  <c r="AA198" i="1"/>
  <c r="AC198" i="1" s="1"/>
  <c r="CG198" i="1" s="1"/>
  <c r="AB198" i="1"/>
  <c r="AA551" i="1"/>
  <c r="AC551" i="1" s="1"/>
  <c r="CG551" i="1" s="1"/>
  <c r="AB551" i="1"/>
  <c r="Y396" i="1"/>
  <c r="Y583" i="1"/>
  <c r="AE557" i="1"/>
  <c r="AD557" i="1" s="1"/>
  <c r="AL557" i="1"/>
  <c r="Y229" i="1"/>
  <c r="Y135" i="1"/>
  <c r="AE371" i="1"/>
  <c r="AD371" i="1" s="1"/>
  <c r="AL371" i="1"/>
  <c r="AA422" i="1"/>
  <c r="AC422" i="1" s="1"/>
  <c r="CG422" i="1" s="1"/>
  <c r="AB422" i="1"/>
  <c r="AA689" i="1"/>
  <c r="AC689" i="1" s="1"/>
  <c r="CG689" i="1" s="1"/>
  <c r="AB689" i="1"/>
  <c r="AA388" i="1"/>
  <c r="AC388" i="1" s="1"/>
  <c r="CG388" i="1" s="1"/>
  <c r="AB388" i="1"/>
  <c r="Y690" i="1"/>
  <c r="AB616" i="1"/>
  <c r="AA616" i="1"/>
  <c r="AC616" i="1" s="1"/>
  <c r="CG616" i="1" s="1"/>
  <c r="Y455" i="1"/>
  <c r="AA95" i="1"/>
  <c r="AC95" i="1" s="1"/>
  <c r="CG95" i="1" s="1"/>
  <c r="AB95" i="1"/>
  <c r="AA327" i="1"/>
  <c r="AC327" i="1" s="1"/>
  <c r="CG327" i="1" s="1"/>
  <c r="AB327" i="1"/>
  <c r="Y672" i="1"/>
  <c r="Y230" i="1"/>
  <c r="Y586" i="1"/>
  <c r="Y63" i="1"/>
  <c r="Y669" i="1"/>
  <c r="Y312" i="1"/>
  <c r="Y654" i="1"/>
  <c r="Y765" i="1"/>
  <c r="Y416" i="1"/>
  <c r="Y429" i="1"/>
  <c r="Y738" i="1"/>
  <c r="Y297" i="1"/>
  <c r="Y490" i="1"/>
  <c r="AA92" i="1"/>
  <c r="AC92" i="1" s="1"/>
  <c r="CG92" i="1" s="1"/>
  <c r="AB92" i="1"/>
  <c r="AA666" i="1"/>
  <c r="AC666" i="1" s="1"/>
  <c r="CG666" i="1" s="1"/>
  <c r="AB666" i="1"/>
  <c r="AA135" i="1"/>
  <c r="AC135" i="1" s="1"/>
  <c r="CG135" i="1" s="1"/>
  <c r="AB135" i="1"/>
  <c r="Y816" i="1"/>
  <c r="AA230" i="1"/>
  <c r="AC230" i="1" s="1"/>
  <c r="CG230" i="1" s="1"/>
  <c r="AB230" i="1"/>
  <c r="AA679" i="1"/>
  <c r="AC679" i="1" s="1"/>
  <c r="CG679" i="1" s="1"/>
  <c r="AB679" i="1"/>
  <c r="AL312" i="1"/>
  <c r="AE312" i="1"/>
  <c r="AD312" i="1" s="1"/>
  <c r="Y648" i="1"/>
  <c r="AA690" i="1"/>
  <c r="AC690" i="1" s="1"/>
  <c r="CG690" i="1" s="1"/>
  <c r="AB690" i="1"/>
  <c r="AA69" i="1"/>
  <c r="AC69" i="1" s="1"/>
  <c r="CG69" i="1" s="1"/>
  <c r="AB69" i="1"/>
  <c r="AB539" i="1"/>
  <c r="AA539" i="1"/>
  <c r="AC539" i="1" s="1"/>
  <c r="CG539" i="1" s="1"/>
  <c r="Y536" i="1"/>
  <c r="AA514" i="1"/>
  <c r="AC514" i="1" s="1"/>
  <c r="CG514" i="1" s="1"/>
  <c r="AB514" i="1"/>
  <c r="AB113" i="1"/>
  <c r="AA113" i="1"/>
  <c r="AC113" i="1" s="1"/>
  <c r="CG113" i="1" s="1"/>
  <c r="AA839" i="1"/>
  <c r="AC839" i="1" s="1"/>
  <c r="CG839" i="1" s="1"/>
  <c r="AB839" i="1"/>
  <c r="AA603" i="1"/>
  <c r="AC603" i="1" s="1"/>
  <c r="CG603" i="1" s="1"/>
  <c r="AB603" i="1"/>
  <c r="Y514" i="1"/>
  <c r="Y839" i="1"/>
  <c r="AB55" i="1"/>
  <c r="AA55" i="1"/>
  <c r="AC55" i="1" s="1"/>
  <c r="CG55" i="1" s="1"/>
  <c r="Y133" i="1"/>
  <c r="AF464" i="1"/>
  <c r="AM464" i="1"/>
  <c r="AO464" i="1"/>
  <c r="CD464" i="1" s="1"/>
  <c r="AQ464" i="1"/>
  <c r="CF464" i="1" s="1"/>
  <c r="AP464" i="1"/>
  <c r="CE464" i="1" s="1"/>
  <c r="AN464" i="1"/>
  <c r="CC464" i="1" s="1"/>
  <c r="AA647" i="1"/>
  <c r="AC647" i="1" s="1"/>
  <c r="CG647" i="1" s="1"/>
  <c r="AB647" i="1"/>
  <c r="AB470" i="1"/>
  <c r="AA470" i="1"/>
  <c r="AC470" i="1" s="1"/>
  <c r="CG470" i="1" s="1"/>
  <c r="AA584" i="1"/>
  <c r="AC584" i="1" s="1"/>
  <c r="CG584" i="1" s="1"/>
  <c r="AB584" i="1"/>
  <c r="Y327" i="1"/>
  <c r="AA849" i="1"/>
  <c r="AC849" i="1" s="1"/>
  <c r="CG849" i="1" s="1"/>
  <c r="AB849" i="1"/>
  <c r="Y317" i="1"/>
  <c r="Y85" i="1"/>
  <c r="Y832" i="1"/>
  <c r="AA741" i="1"/>
  <c r="AC741" i="1" s="1"/>
  <c r="CG741" i="1" s="1"/>
  <c r="AB741" i="1"/>
  <c r="Y394" i="1"/>
  <c r="Y826" i="1"/>
  <c r="AA133" i="1"/>
  <c r="AC133" i="1" s="1"/>
  <c r="CG133" i="1" s="1"/>
  <c r="AB133" i="1"/>
  <c r="Y390" i="1"/>
  <c r="Y770" i="1"/>
  <c r="Y689" i="1"/>
  <c r="AA109" i="1"/>
  <c r="AC109" i="1" s="1"/>
  <c r="CG109" i="1" s="1"/>
  <c r="AB109" i="1"/>
  <c r="Y706" i="1"/>
  <c r="Y77" i="1"/>
  <c r="Y38" i="1"/>
  <c r="Y682" i="1"/>
  <c r="Y713" i="1"/>
  <c r="AA85" i="1"/>
  <c r="AC85" i="1" s="1"/>
  <c r="CG85" i="1" s="1"/>
  <c r="AB85" i="1"/>
  <c r="AL73" i="1"/>
  <c r="AE73" i="1"/>
  <c r="AD73" i="1" s="1"/>
  <c r="AL832" i="1"/>
  <c r="AE832" i="1"/>
  <c r="AD832" i="1" s="1"/>
  <c r="AA800" i="1"/>
  <c r="AC800" i="1" s="1"/>
  <c r="CG800" i="1" s="1"/>
  <c r="AB800" i="1"/>
  <c r="AB372" i="1"/>
  <c r="AA372" i="1"/>
  <c r="AC372" i="1" s="1"/>
  <c r="CG372" i="1" s="1"/>
  <c r="AA66" i="1"/>
  <c r="AC66" i="1" s="1"/>
  <c r="CG66" i="1" s="1"/>
  <c r="AB66" i="1"/>
  <c r="Y377" i="1"/>
  <c r="Y69" i="1"/>
  <c r="AA344" i="1"/>
  <c r="AC344" i="1" s="1"/>
  <c r="CG344" i="1" s="1"/>
  <c r="AB344" i="1"/>
  <c r="AE624" i="1"/>
  <c r="AD624" i="1" s="1"/>
  <c r="AL624" i="1"/>
  <c r="AA455" i="1"/>
  <c r="AC455" i="1" s="1"/>
  <c r="CG455" i="1" s="1"/>
  <c r="AB455" i="1"/>
  <c r="AM802" i="1"/>
  <c r="AN802" i="1"/>
  <c r="CC802" i="1" s="1"/>
  <c r="AO802" i="1"/>
  <c r="CD802" i="1" s="1"/>
  <c r="AQ802" i="1"/>
  <c r="CF802" i="1" s="1"/>
  <c r="AF802" i="1"/>
  <c r="AP802" i="1"/>
  <c r="CE802" i="1" s="1"/>
  <c r="Y750" i="1"/>
  <c r="AL859" i="1"/>
  <c r="AE859" i="1"/>
  <c r="AD859" i="1" s="1"/>
  <c r="AL57" i="1"/>
  <c r="AE57" i="1"/>
  <c r="AD57" i="1" s="1"/>
  <c r="AA63" i="1"/>
  <c r="AC63" i="1" s="1"/>
  <c r="CG63" i="1" s="1"/>
  <c r="AB63" i="1"/>
  <c r="AA801" i="1"/>
  <c r="AC801" i="1" s="1"/>
  <c r="CG801" i="1" s="1"/>
  <c r="AB801" i="1"/>
  <c r="AA858" i="1"/>
  <c r="AC858" i="1" s="1"/>
  <c r="CG858" i="1" s="1"/>
  <c r="AB858" i="1"/>
  <c r="Y73" i="1"/>
  <c r="AA103" i="1"/>
  <c r="AC103" i="1" s="1"/>
  <c r="CG103" i="1" s="1"/>
  <c r="AB103" i="1"/>
  <c r="AA295" i="1"/>
  <c r="AC295" i="1" s="1"/>
  <c r="CG295" i="1" s="1"/>
  <c r="AB295" i="1"/>
  <c r="Y464" i="1"/>
  <c r="AB199" i="1"/>
  <c r="AA199" i="1"/>
  <c r="AC199" i="1" s="1"/>
  <c r="CG199" i="1" s="1"/>
  <c r="Y579" i="1"/>
  <c r="Y344" i="1"/>
  <c r="AA461" i="1"/>
  <c r="AC461" i="1" s="1"/>
  <c r="CG461" i="1" s="1"/>
  <c r="AB461" i="1"/>
  <c r="AA586" i="1"/>
  <c r="AC586" i="1" s="1"/>
  <c r="CG586" i="1" s="1"/>
  <c r="AB586" i="1"/>
  <c r="AL672" i="1"/>
  <c r="AE672" i="1"/>
  <c r="AD672" i="1" s="1"/>
  <c r="AA593" i="1"/>
  <c r="AC593" i="1" s="1"/>
  <c r="CG593" i="1" s="1"/>
  <c r="AB593" i="1"/>
  <c r="AL669" i="1"/>
  <c r="AE669" i="1"/>
  <c r="AD669" i="1" s="1"/>
  <c r="AL535" i="1"/>
  <c r="AE535" i="1"/>
  <c r="AD535" i="1" s="1"/>
  <c r="AB694" i="1"/>
  <c r="AA694" i="1"/>
  <c r="AC694" i="1" s="1"/>
  <c r="CG694" i="1" s="1"/>
  <c r="Y388" i="1"/>
  <c r="AB696" i="1"/>
  <c r="AA696" i="1"/>
  <c r="AC696" i="1" s="1"/>
  <c r="CG696" i="1" s="1"/>
  <c r="Y696" i="1"/>
  <c r="Y848" i="1"/>
  <c r="AO609" i="1"/>
  <c r="CD609" i="1" s="1"/>
  <c r="AF609" i="1"/>
  <c r="AM609" i="1"/>
  <c r="AN609" i="1"/>
  <c r="CC609" i="1" s="1"/>
  <c r="AP609" i="1"/>
  <c r="CE609" i="1" s="1"/>
  <c r="AQ609" i="1"/>
  <c r="CF609" i="1" s="1"/>
  <c r="Y222" i="1"/>
  <c r="Y852" i="1"/>
  <c r="CD590" i="1" l="1"/>
  <c r="CE636" i="1"/>
  <c r="CC590" i="1"/>
  <c r="CC636" i="1"/>
  <c r="CD636" i="1"/>
  <c r="CE423" i="1"/>
  <c r="CC423" i="1"/>
  <c r="CF423" i="1"/>
  <c r="CF590" i="1"/>
  <c r="AO608" i="1"/>
  <c r="CD608" i="1" s="1"/>
  <c r="AN608" i="1"/>
  <c r="CC608" i="1" s="1"/>
  <c r="AM608" i="1"/>
  <c r="AF608" i="1"/>
  <c r="AQ608" i="1"/>
  <c r="CF608" i="1" s="1"/>
  <c r="AP608" i="1"/>
  <c r="CE608" i="1" s="1"/>
  <c r="AP531" i="1"/>
  <c r="CE531" i="1" s="1"/>
  <c r="AO531" i="1"/>
  <c r="CD531" i="1" s="1"/>
  <c r="AN531" i="1"/>
  <c r="CC531" i="1" s="1"/>
  <c r="AM531" i="1"/>
  <c r="AF531" i="1"/>
  <c r="AQ531" i="1"/>
  <c r="CF531" i="1" s="1"/>
  <c r="CG531" i="1"/>
  <c r="AL531" i="1"/>
  <c r="AE431" i="1"/>
  <c r="AD431" i="1" s="1"/>
  <c r="CF636" i="1"/>
  <c r="AO29" i="1"/>
  <c r="CD29" i="1" s="1"/>
  <c r="AN29" i="1"/>
  <c r="CC29" i="1" s="1"/>
  <c r="AM29" i="1"/>
  <c r="AF29" i="1"/>
  <c r="AQ29" i="1"/>
  <c r="CF29" i="1" s="1"/>
  <c r="AP29" i="1"/>
  <c r="CE29" i="1" s="1"/>
  <c r="BY240" i="1"/>
  <c r="AF222" i="1"/>
  <c r="AF234" i="1"/>
  <c r="AQ234" i="1"/>
  <c r="CF234" i="1" s="1"/>
  <c r="AM1052" i="1"/>
  <c r="BL1052" i="1" s="1"/>
  <c r="AM1008" i="1"/>
  <c r="AE1312" i="1"/>
  <c r="AD1312" i="1" s="1"/>
  <c r="AL183" i="1"/>
  <c r="CG183" i="1"/>
  <c r="AL816" i="1"/>
  <c r="CG816" i="1"/>
  <c r="AL191" i="1"/>
  <c r="CG191" i="1"/>
  <c r="AL166" i="1"/>
  <c r="CG166" i="1"/>
  <c r="AE1171" i="1"/>
  <c r="AD1171" i="1" s="1"/>
  <c r="AO1171" i="1" s="1"/>
  <c r="CD1171" i="1" s="1"/>
  <c r="AL397" i="1"/>
  <c r="CG397" i="1"/>
  <c r="AL495" i="1"/>
  <c r="CG495" i="1"/>
  <c r="AL252" i="1"/>
  <c r="CG252" i="1"/>
  <c r="AL297" i="1"/>
  <c r="CG297" i="1"/>
  <c r="AL654" i="1"/>
  <c r="CG654" i="1"/>
  <c r="AL280" i="1"/>
  <c r="CG280" i="1"/>
  <c r="AL852" i="1"/>
  <c r="CG852" i="1"/>
  <c r="AL770" i="1"/>
  <c r="CG770" i="1"/>
  <c r="AL765" i="1"/>
  <c r="CG765" i="1"/>
  <c r="AL274" i="1"/>
  <c r="CG274" i="1"/>
  <c r="AL502" i="1"/>
  <c r="CG502" i="1"/>
  <c r="AL110" i="1"/>
  <c r="CG110" i="1"/>
  <c r="AL298" i="1"/>
  <c r="CG298" i="1"/>
  <c r="AL609" i="1"/>
  <c r="CG609" i="1"/>
  <c r="AL799" i="1"/>
  <c r="CG799" i="1"/>
  <c r="AL102" i="1"/>
  <c r="CG102" i="1"/>
  <c r="AL825" i="1"/>
  <c r="CG825" i="1"/>
  <c r="AL424" i="1"/>
  <c r="CG424" i="1"/>
  <c r="AL582" i="1"/>
  <c r="CG582" i="1"/>
  <c r="AL583" i="1"/>
  <c r="CG583" i="1"/>
  <c r="AL706" i="1"/>
  <c r="CG706" i="1"/>
  <c r="AL738" i="1"/>
  <c r="CG738" i="1"/>
  <c r="AL261" i="1"/>
  <c r="CG261" i="1"/>
  <c r="AL380" i="1"/>
  <c r="CG380" i="1"/>
  <c r="AL536" i="1"/>
  <c r="CG536" i="1"/>
  <c r="AL453" i="1"/>
  <c r="CG453" i="1"/>
  <c r="AL139" i="1"/>
  <c r="CG139" i="1"/>
  <c r="AL310" i="1"/>
  <c r="CG310" i="1"/>
  <c r="AL340" i="1"/>
  <c r="CG340" i="1"/>
  <c r="AL38" i="1"/>
  <c r="CG38" i="1"/>
  <c r="AN664" i="1"/>
  <c r="CC664" i="1" s="1"/>
  <c r="AM664" i="1"/>
  <c r="BZ664" i="1" s="1"/>
  <c r="CB664" i="1" s="1"/>
  <c r="AN222" i="1"/>
  <c r="CC222" i="1" s="1"/>
  <c r="AO559" i="1"/>
  <c r="CD559" i="1" s="1"/>
  <c r="AO1008" i="1"/>
  <c r="CD1008" i="1" s="1"/>
  <c r="AE110" i="1"/>
  <c r="AD110" i="1" s="1"/>
  <c r="AN110" i="1" s="1"/>
  <c r="CC110" i="1" s="1"/>
  <c r="AQ1008" i="1"/>
  <c r="CF1008" i="1" s="1"/>
  <c r="AF1052" i="1"/>
  <c r="AG1052" i="1" s="1"/>
  <c r="AP234" i="1"/>
  <c r="CE234" i="1" s="1"/>
  <c r="AN234" i="1"/>
  <c r="CC234" i="1" s="1"/>
  <c r="AM222" i="1"/>
  <c r="AN1008" i="1"/>
  <c r="CC1008" i="1" s="1"/>
  <c r="AE919" i="1"/>
  <c r="AD919" i="1" s="1"/>
  <c r="AM919" i="1" s="1"/>
  <c r="BV919" i="1" s="1"/>
  <c r="AM234" i="1"/>
  <c r="BM234" i="1" s="1"/>
  <c r="AP425" i="1"/>
  <c r="CE425" i="1" s="1"/>
  <c r="AQ1052" i="1"/>
  <c r="CF1052" i="1" s="1"/>
  <c r="AQ177" i="1"/>
  <c r="CF177" i="1" s="1"/>
  <c r="AF1358" i="1"/>
  <c r="AO425" i="1"/>
  <c r="CD425" i="1" s="1"/>
  <c r="AP1052" i="1"/>
  <c r="CE1052" i="1" s="1"/>
  <c r="AP177" i="1"/>
  <c r="CE177" i="1" s="1"/>
  <c r="AF177" i="1"/>
  <c r="AG177" i="1" s="1"/>
  <c r="AN425" i="1"/>
  <c r="CC425" i="1" s="1"/>
  <c r="AO1052" i="1"/>
  <c r="CD1052" i="1" s="1"/>
  <c r="AF1010" i="1"/>
  <c r="AJ1010" i="1" s="1"/>
  <c r="AO177" i="1"/>
  <c r="CD177" i="1" s="1"/>
  <c r="AF1008" i="1"/>
  <c r="AI1008" i="1" s="1"/>
  <c r="AF664" i="1"/>
  <c r="AQ664" i="1"/>
  <c r="CF664" i="1" s="1"/>
  <c r="AP1358" i="1"/>
  <c r="CE1358" i="1" s="1"/>
  <c r="AM425" i="1"/>
  <c r="AN1010" i="1"/>
  <c r="CC1010" i="1" s="1"/>
  <c r="AN177" i="1"/>
  <c r="CC177" i="1" s="1"/>
  <c r="AP664" i="1"/>
  <c r="CE664" i="1" s="1"/>
  <c r="AQ222" i="1"/>
  <c r="CF222" i="1" s="1"/>
  <c r="AO1358" i="1"/>
  <c r="CD1358" i="1" s="1"/>
  <c r="AF425" i="1"/>
  <c r="AJ425" i="1" s="1"/>
  <c r="AP222" i="1"/>
  <c r="CE222" i="1" s="1"/>
  <c r="AN1358" i="1"/>
  <c r="CC1358" i="1" s="1"/>
  <c r="AQ1358" i="1"/>
  <c r="CF1358" i="1" s="1"/>
  <c r="AO693" i="1"/>
  <c r="CD693" i="1" s="1"/>
  <c r="AE836" i="1"/>
  <c r="AD836" i="1" s="1"/>
  <c r="AM836" i="1" s="1"/>
  <c r="BZ836" i="1" s="1"/>
  <c r="CB836" i="1" s="1"/>
  <c r="AP693" i="1"/>
  <c r="CE693" i="1" s="1"/>
  <c r="AE139" i="1"/>
  <c r="AD139" i="1" s="1"/>
  <c r="AN139" i="1" s="1"/>
  <c r="CC139" i="1" s="1"/>
  <c r="AO932" i="1"/>
  <c r="CD932" i="1" s="1"/>
  <c r="AM1144" i="1"/>
  <c r="BO1144" i="1" s="1"/>
  <c r="AE397" i="1"/>
  <c r="AD397" i="1" s="1"/>
  <c r="AM397" i="1" s="1"/>
  <c r="AP559" i="1"/>
  <c r="CE559" i="1" s="1"/>
  <c r="AE825" i="1"/>
  <c r="AD825" i="1" s="1"/>
  <c r="AQ825" i="1" s="1"/>
  <c r="AQ211" i="1"/>
  <c r="CF211" i="1" s="1"/>
  <c r="AF631" i="1"/>
  <c r="AP631" i="1"/>
  <c r="CE631" i="1" s="1"/>
  <c r="AQ1010" i="1"/>
  <c r="CF1010" i="1" s="1"/>
  <c r="AM1010" i="1"/>
  <c r="BN1010" i="1" s="1"/>
  <c r="AP1010" i="1"/>
  <c r="CE1010" i="1" s="1"/>
  <c r="AN559" i="1"/>
  <c r="CC559" i="1" s="1"/>
  <c r="AM559" i="1"/>
  <c r="BZ559" i="1" s="1"/>
  <c r="CB559" i="1" s="1"/>
  <c r="AF559" i="1"/>
  <c r="AK559" i="1" s="1"/>
  <c r="AP1201" i="1"/>
  <c r="CE1201" i="1" s="1"/>
  <c r="AF1309" i="1"/>
  <c r="AG1309" i="1" s="1"/>
  <c r="AQ1309" i="1"/>
  <c r="CF1309" i="1" s="1"/>
  <c r="AP1309" i="1"/>
  <c r="CE1309" i="1" s="1"/>
  <c r="AO1309" i="1"/>
  <c r="CD1309" i="1" s="1"/>
  <c r="AN1309" i="1"/>
  <c r="CC1309" i="1" s="1"/>
  <c r="AN1286" i="1"/>
  <c r="CC1286" i="1" s="1"/>
  <c r="AM1286" i="1"/>
  <c r="BZ1286" i="1" s="1"/>
  <c r="CB1286" i="1" s="1"/>
  <c r="AF1286" i="1"/>
  <c r="AJ1286" i="1" s="1"/>
  <c r="AQ1286" i="1"/>
  <c r="CF1286" i="1" s="1"/>
  <c r="AP959" i="1"/>
  <c r="CE959" i="1" s="1"/>
  <c r="AP1286" i="1"/>
  <c r="CE1286" i="1" s="1"/>
  <c r="AF761" i="1"/>
  <c r="AG761" i="1" s="1"/>
  <c r="AN761" i="1"/>
  <c r="CC761" i="1" s="1"/>
  <c r="AE654" i="1"/>
  <c r="AD654" i="1" s="1"/>
  <c r="AQ654" i="1" s="1"/>
  <c r="CF654" i="1" s="1"/>
  <c r="AQ693" i="1"/>
  <c r="CF693" i="1" s="1"/>
  <c r="AE888" i="1"/>
  <c r="AD888" i="1" s="1"/>
  <c r="AF888" i="1" s="1"/>
  <c r="AN693" i="1"/>
  <c r="CC693" i="1" s="1"/>
  <c r="AM693" i="1"/>
  <c r="AM1134" i="1"/>
  <c r="BV1134" i="1" s="1"/>
  <c r="AQ1081" i="1"/>
  <c r="CF1081" i="1" s="1"/>
  <c r="AN682" i="1"/>
  <c r="CC682" i="1" s="1"/>
  <c r="AI556" i="1"/>
  <c r="AQ102" i="1"/>
  <c r="CF102" i="1" s="1"/>
  <c r="AO102" i="1"/>
  <c r="CD102" i="1" s="1"/>
  <c r="AH556" i="1"/>
  <c r="AP1134" i="1"/>
  <c r="CE1134" i="1" s="1"/>
  <c r="AO1081" i="1"/>
  <c r="CD1081" i="1" s="1"/>
  <c r="AF682" i="1"/>
  <c r="AJ682" i="1" s="1"/>
  <c r="AM102" i="1"/>
  <c r="BL102" i="1" s="1"/>
  <c r="AG556" i="1"/>
  <c r="AF952" i="1"/>
  <c r="AH952" i="1" s="1"/>
  <c r="AQ952" i="1"/>
  <c r="CF952" i="1" s="1"/>
  <c r="AP952" i="1"/>
  <c r="CE952" i="1" s="1"/>
  <c r="AO952" i="1"/>
  <c r="CD952" i="1" s="1"/>
  <c r="AF1134" i="1"/>
  <c r="AK1134" i="1" s="1"/>
  <c r="AN952" i="1"/>
  <c r="CC952" i="1" s="1"/>
  <c r="AP1081" i="1"/>
  <c r="CE1081" i="1" s="1"/>
  <c r="AQ1235" i="1"/>
  <c r="CF1235" i="1" s="1"/>
  <c r="AQ1134" i="1"/>
  <c r="CF1134" i="1" s="1"/>
  <c r="AN1081" i="1"/>
  <c r="CC1081" i="1" s="1"/>
  <c r="AN102" i="1"/>
  <c r="CC102" i="1" s="1"/>
  <c r="AK556" i="1"/>
  <c r="AO1134" i="1"/>
  <c r="CD1134" i="1" s="1"/>
  <c r="AM1081" i="1"/>
  <c r="BV1081" i="1" s="1"/>
  <c r="AP102" i="1"/>
  <c r="CE102" i="1" s="1"/>
  <c r="AE1191" i="1"/>
  <c r="AD1191" i="1" s="1"/>
  <c r="AP1191" i="1" s="1"/>
  <c r="CE1191" i="1" s="1"/>
  <c r="AP848" i="1"/>
  <c r="CE848" i="1" s="1"/>
  <c r="AP852" i="1"/>
  <c r="CE852" i="1" s="1"/>
  <c r="AP418" i="1"/>
  <c r="CE418" i="1" s="1"/>
  <c r="AN857" i="1"/>
  <c r="CC857" i="1" s="1"/>
  <c r="AM857" i="1"/>
  <c r="BX857" i="1" s="1"/>
  <c r="AE746" i="1"/>
  <c r="AD746" i="1" s="1"/>
  <c r="AN746" i="1" s="1"/>
  <c r="CC746" i="1" s="1"/>
  <c r="AF973" i="1"/>
  <c r="AJ973" i="1" s="1"/>
  <c r="AQ973" i="1"/>
  <c r="CF973" i="1" s="1"/>
  <c r="AP973" i="1"/>
  <c r="CE973" i="1" s="1"/>
  <c r="AO973" i="1"/>
  <c r="CD973" i="1" s="1"/>
  <c r="AN973" i="1"/>
  <c r="CC973" i="1" s="1"/>
  <c r="AO848" i="1"/>
  <c r="CD848" i="1" s="1"/>
  <c r="AM418" i="1"/>
  <c r="BM418" i="1" s="1"/>
  <c r="AP885" i="1"/>
  <c r="CE885" i="1" s="1"/>
  <c r="AM848" i="1"/>
  <c r="BT848" i="1" s="1"/>
  <c r="AF418" i="1"/>
  <c r="AG418" i="1" s="1"/>
  <c r="AN885" i="1"/>
  <c r="CC885" i="1" s="1"/>
  <c r="AO852" i="1"/>
  <c r="CD852" i="1" s="1"/>
  <c r="AQ418" i="1"/>
  <c r="CF418" i="1" s="1"/>
  <c r="AM885" i="1"/>
  <c r="BR885" i="1" s="1"/>
  <c r="AO418" i="1"/>
  <c r="CD418" i="1" s="1"/>
  <c r="AF885" i="1"/>
  <c r="AG885" i="1" s="1"/>
  <c r="AQ852" i="1"/>
  <c r="CF852" i="1" s="1"/>
  <c r="AN848" i="1"/>
  <c r="CC848" i="1" s="1"/>
  <c r="AF848" i="1"/>
  <c r="AH848" i="1" s="1"/>
  <c r="AQ885" i="1"/>
  <c r="CF885" i="1" s="1"/>
  <c r="AN852" i="1"/>
  <c r="CC852" i="1" s="1"/>
  <c r="AM852" i="1"/>
  <c r="BJ852" i="1" s="1"/>
  <c r="AN631" i="1"/>
  <c r="CC631" i="1" s="1"/>
  <c r="AF959" i="1"/>
  <c r="AJ959" i="1" s="1"/>
  <c r="AO631" i="1"/>
  <c r="CD631" i="1" s="1"/>
  <c r="AM631" i="1"/>
  <c r="BZ631" i="1" s="1"/>
  <c r="CB631" i="1" s="1"/>
  <c r="AQ959" i="1"/>
  <c r="CF959" i="1" s="1"/>
  <c r="AO959" i="1"/>
  <c r="CD959" i="1" s="1"/>
  <c r="AO1125" i="1"/>
  <c r="CD1125" i="1" s="1"/>
  <c r="AN959" i="1"/>
  <c r="CC959" i="1" s="1"/>
  <c r="AF1144" i="1"/>
  <c r="AG1144" i="1" s="1"/>
  <c r="AQ1144" i="1"/>
  <c r="CF1144" i="1" s="1"/>
  <c r="AP1144" i="1"/>
  <c r="CE1144" i="1" s="1"/>
  <c r="AO1144" i="1"/>
  <c r="CD1144" i="1" s="1"/>
  <c r="AC742" i="1"/>
  <c r="AM682" i="1"/>
  <c r="BQ682" i="1" s="1"/>
  <c r="AM1178" i="1"/>
  <c r="BT1178" i="1" s="1"/>
  <c r="AQ682" i="1"/>
  <c r="CF682" i="1" s="1"/>
  <c r="AO765" i="1"/>
  <c r="AP252" i="1"/>
  <c r="CE252" i="1" s="1"/>
  <c r="AQ1178" i="1"/>
  <c r="CF1178" i="1" s="1"/>
  <c r="AO1227" i="1"/>
  <c r="CD1227" i="1" s="1"/>
  <c r="AP682" i="1"/>
  <c r="CE682" i="1" s="1"/>
  <c r="AM252" i="1"/>
  <c r="BZ252" i="1" s="1"/>
  <c r="CB252" i="1" s="1"/>
  <c r="AE1232" i="1"/>
  <c r="AD1232" i="1" s="1"/>
  <c r="AN1232" i="1" s="1"/>
  <c r="CC1232" i="1" s="1"/>
  <c r="AC1180" i="1"/>
  <c r="AL1180" i="1" s="1"/>
  <c r="AN1095" i="1"/>
  <c r="CC1095" i="1" s="1"/>
  <c r="AF479" i="1"/>
  <c r="AI479" i="1" s="1"/>
  <c r="AF1178" i="1"/>
  <c r="AI1178" i="1" s="1"/>
  <c r="AQ479" i="1"/>
  <c r="CF479" i="1" s="1"/>
  <c r="AO1178" i="1"/>
  <c r="CD1178" i="1" s="1"/>
  <c r="AN1178" i="1"/>
  <c r="CC1178" i="1" s="1"/>
  <c r="AF955" i="1"/>
  <c r="AK955" i="1" s="1"/>
  <c r="AF1222" i="1"/>
  <c r="AK1222" i="1" s="1"/>
  <c r="AM1362" i="1"/>
  <c r="BP1362" i="1" s="1"/>
  <c r="BM240" i="1"/>
  <c r="AM1222" i="1"/>
  <c r="BV1222" i="1" s="1"/>
  <c r="AP479" i="1"/>
  <c r="CE479" i="1" s="1"/>
  <c r="AM1237" i="1"/>
  <c r="BK1237" i="1" s="1"/>
  <c r="BW240" i="1"/>
  <c r="AQ799" i="1"/>
  <c r="CF799" i="1" s="1"/>
  <c r="AO479" i="1"/>
  <c r="CD479" i="1" s="1"/>
  <c r="AO1237" i="1"/>
  <c r="CD1237" i="1" s="1"/>
  <c r="AM318" i="1"/>
  <c r="BJ318" i="1" s="1"/>
  <c r="AE621" i="1"/>
  <c r="AD621" i="1" s="1"/>
  <c r="AN621" i="1" s="1"/>
  <c r="CC621" i="1" s="1"/>
  <c r="AF1147" i="1"/>
  <c r="AI1147" i="1" s="1"/>
  <c r="AF1021" i="1"/>
  <c r="AG1021" i="1" s="1"/>
  <c r="AQ1147" i="1"/>
  <c r="CF1147" i="1" s="1"/>
  <c r="AQ1021" i="1"/>
  <c r="CF1021" i="1" s="1"/>
  <c r="AN318" i="1"/>
  <c r="CC318" i="1" s="1"/>
  <c r="AP1147" i="1"/>
  <c r="CE1147" i="1" s="1"/>
  <c r="AO1147" i="1"/>
  <c r="CD1147" i="1" s="1"/>
  <c r="AE738" i="1"/>
  <c r="AD738" i="1" s="1"/>
  <c r="AM738" i="1" s="1"/>
  <c r="AP857" i="1"/>
  <c r="CE857" i="1" s="1"/>
  <c r="AN1147" i="1"/>
  <c r="CC1147" i="1" s="1"/>
  <c r="AF325" i="1"/>
  <c r="AK325" i="1" s="1"/>
  <c r="AN479" i="1"/>
  <c r="CC479" i="1" s="1"/>
  <c r="AF857" i="1"/>
  <c r="AK857" i="1" s="1"/>
  <c r="AQ325" i="1"/>
  <c r="CF325" i="1" s="1"/>
  <c r="AO857" i="1"/>
  <c r="CD857" i="1" s="1"/>
  <c r="AO1362" i="1"/>
  <c r="CD1362" i="1" s="1"/>
  <c r="AP1125" i="1"/>
  <c r="CE1125" i="1" s="1"/>
  <c r="AN1125" i="1"/>
  <c r="CC1125" i="1" s="1"/>
  <c r="AE1182" i="1"/>
  <c r="AD1182" i="1" s="1"/>
  <c r="AQ1182" i="1" s="1"/>
  <c r="CF1182" i="1" s="1"/>
  <c r="AN1362" i="1"/>
  <c r="CC1362" i="1" s="1"/>
  <c r="AP934" i="1"/>
  <c r="CE934" i="1" s="1"/>
  <c r="AP932" i="1"/>
  <c r="CE932" i="1" s="1"/>
  <c r="AN564" i="1"/>
  <c r="AO1095" i="1"/>
  <c r="CD1095" i="1" s="1"/>
  <c r="AN932" i="1"/>
  <c r="CC932" i="1" s="1"/>
  <c r="AF564" i="1"/>
  <c r="AG564" i="1" s="1"/>
  <c r="BY564" i="1" s="1"/>
  <c r="BZ944" i="1"/>
  <c r="CB944" i="1" s="1"/>
  <c r="AF932" i="1"/>
  <c r="AG932" i="1" s="1"/>
  <c r="AQ564" i="1"/>
  <c r="AM932" i="1"/>
  <c r="BL932" i="1" s="1"/>
  <c r="AE720" i="1"/>
  <c r="AD720" i="1" s="1"/>
  <c r="AQ720" i="1" s="1"/>
  <c r="CF720" i="1" s="1"/>
  <c r="AQ935" i="1"/>
  <c r="CF935" i="1" s="1"/>
  <c r="AP564" i="1"/>
  <c r="AP928" i="1"/>
  <c r="CE928" i="1" s="1"/>
  <c r="AM1125" i="1"/>
  <c r="BV1125" i="1" s="1"/>
  <c r="AO564" i="1"/>
  <c r="AF1362" i="1"/>
  <c r="AH1362" i="1" s="1"/>
  <c r="AF1125" i="1"/>
  <c r="AJ1125" i="1" s="1"/>
  <c r="AQ1362" i="1"/>
  <c r="CF1362" i="1" s="1"/>
  <c r="AP1095" i="1"/>
  <c r="CE1095" i="1" s="1"/>
  <c r="BK240" i="1"/>
  <c r="AN325" i="1"/>
  <c r="CC325" i="1" s="1"/>
  <c r="AM110" i="1"/>
  <c r="BO110" i="1" s="1"/>
  <c r="AE1342" i="1"/>
  <c r="AD1342" i="1" s="1"/>
  <c r="AN1342" i="1" s="1"/>
  <c r="CC1342" i="1" s="1"/>
  <c r="AN1021" i="1"/>
  <c r="CC1021" i="1" s="1"/>
  <c r="BV240" i="1"/>
  <c r="AQ355" i="1"/>
  <c r="CF355" i="1" s="1"/>
  <c r="AF110" i="1"/>
  <c r="AH110" i="1" s="1"/>
  <c r="AM1021" i="1"/>
  <c r="BY1021" i="1" s="1"/>
  <c r="BX240" i="1"/>
  <c r="BJ240" i="1"/>
  <c r="AF809" i="1"/>
  <c r="AJ809" i="1" s="1"/>
  <c r="AQ110" i="1"/>
  <c r="CF110" i="1" s="1"/>
  <c r="AO1021" i="1"/>
  <c r="CD1021" i="1" s="1"/>
  <c r="AQ228" i="1"/>
  <c r="CF228" i="1" s="1"/>
  <c r="BV1138" i="1"/>
  <c r="BR240" i="1"/>
  <c r="BU240" i="1"/>
  <c r="AP325" i="1"/>
  <c r="CE325" i="1" s="1"/>
  <c r="AP1100" i="1"/>
  <c r="CE1100" i="1" s="1"/>
  <c r="BJ1138" i="1"/>
  <c r="BP240" i="1"/>
  <c r="BT240" i="1"/>
  <c r="AO1100" i="1"/>
  <c r="CD1100" i="1" s="1"/>
  <c r="AN202" i="1"/>
  <c r="CC202" i="1" s="1"/>
  <c r="BL240" i="1"/>
  <c r="BS240" i="1"/>
  <c r="AF318" i="1"/>
  <c r="AG318" i="1" s="1"/>
  <c r="AN1100" i="1"/>
  <c r="CC1100" i="1" s="1"/>
  <c r="BO240" i="1"/>
  <c r="BQ240" i="1"/>
  <c r="AQ318" i="1"/>
  <c r="CF318" i="1" s="1"/>
  <c r="AM1100" i="1"/>
  <c r="BW1100" i="1" s="1"/>
  <c r="AE1076" i="1"/>
  <c r="AD1076" i="1" s="1"/>
  <c r="AN1076" i="1" s="1"/>
  <c r="CC1076" i="1" s="1"/>
  <c r="BZ240" i="1"/>
  <c r="CB240" i="1" s="1"/>
  <c r="AO325" i="1"/>
  <c r="CD325" i="1" s="1"/>
  <c r="AP318" i="1"/>
  <c r="CE318" i="1" s="1"/>
  <c r="AF1100" i="1"/>
  <c r="AG1100" i="1" s="1"/>
  <c r="BN240" i="1"/>
  <c r="BZ1281" i="1"/>
  <c r="CB1281" i="1" s="1"/>
  <c r="AC325" i="1"/>
  <c r="AM355" i="1"/>
  <c r="BP355" i="1" s="1"/>
  <c r="AE1333" i="1"/>
  <c r="AD1333" i="1" s="1"/>
  <c r="AN1333" i="1" s="1"/>
  <c r="CC1333" i="1" s="1"/>
  <c r="AE256" i="1"/>
  <c r="AD256" i="1" s="1"/>
  <c r="AM256" i="1" s="1"/>
  <c r="AE1187" i="1"/>
  <c r="AD1187" i="1" s="1"/>
  <c r="AF1187" i="1" s="1"/>
  <c r="AF943" i="1"/>
  <c r="AG943" i="1" s="1"/>
  <c r="AP211" i="1"/>
  <c r="CE211" i="1" s="1"/>
  <c r="AF228" i="1"/>
  <c r="AI228" i="1" s="1"/>
  <c r="AM202" i="1"/>
  <c r="BM202" i="1" s="1"/>
  <c r="BU1281" i="1"/>
  <c r="BT1281" i="1"/>
  <c r="AN211" i="1"/>
  <c r="CC211" i="1" s="1"/>
  <c r="AP799" i="1"/>
  <c r="CE799" i="1" s="1"/>
  <c r="AP110" i="1"/>
  <c r="CE110" i="1" s="1"/>
  <c r="AP228" i="1"/>
  <c r="CE228" i="1" s="1"/>
  <c r="BS1281" i="1"/>
  <c r="AF355" i="1"/>
  <c r="AE993" i="1"/>
  <c r="AD993" i="1" s="1"/>
  <c r="AM211" i="1"/>
  <c r="BY211" i="1" s="1"/>
  <c r="AF252" i="1"/>
  <c r="AI252" i="1" s="1"/>
  <c r="AN799" i="1"/>
  <c r="CC799" i="1" s="1"/>
  <c r="AO110" i="1"/>
  <c r="CD110" i="1" s="1"/>
  <c r="AO228" i="1"/>
  <c r="CD228" i="1" s="1"/>
  <c r="AC941" i="1"/>
  <c r="AL941" i="1" s="1"/>
  <c r="AO211" i="1"/>
  <c r="CD211" i="1" s="1"/>
  <c r="AE641" i="1"/>
  <c r="AD641" i="1" s="1"/>
  <c r="AN641" i="1" s="1"/>
  <c r="CC641" i="1" s="1"/>
  <c r="AQ252" i="1"/>
  <c r="CF252" i="1" s="1"/>
  <c r="AF799" i="1"/>
  <c r="AG799" i="1" s="1"/>
  <c r="AN228" i="1"/>
  <c r="CC228" i="1" s="1"/>
  <c r="AO252" i="1"/>
  <c r="CD252" i="1" s="1"/>
  <c r="AO799" i="1"/>
  <c r="CD799" i="1" s="1"/>
  <c r="AM1103" i="1"/>
  <c r="BO1103" i="1" s="1"/>
  <c r="AP1080" i="1"/>
  <c r="CE1080" i="1" s="1"/>
  <c r="AF202" i="1"/>
  <c r="AK202" i="1" s="1"/>
  <c r="AO556" i="1"/>
  <c r="CD556" i="1" s="1"/>
  <c r="AN355" i="1"/>
  <c r="CC355" i="1" s="1"/>
  <c r="AE917" i="1"/>
  <c r="AD917" i="1" s="1"/>
  <c r="AO917" i="1" s="1"/>
  <c r="CD917" i="1" s="1"/>
  <c r="AO355" i="1"/>
  <c r="CD355" i="1" s="1"/>
  <c r="AQ202" i="1"/>
  <c r="CF202" i="1" s="1"/>
  <c r="AP202" i="1"/>
  <c r="CE202" i="1" s="1"/>
  <c r="AF934" i="1"/>
  <c r="AK934" i="1" s="1"/>
  <c r="BO1281" i="1"/>
  <c r="AC1300" i="1"/>
  <c r="AL1300" i="1" s="1"/>
  <c r="AP1235" i="1"/>
  <c r="CE1235" i="1" s="1"/>
  <c r="AQ934" i="1"/>
  <c r="CF934" i="1" s="1"/>
  <c r="BM944" i="1"/>
  <c r="BP1281" i="1"/>
  <c r="AO1080" i="1"/>
  <c r="CD1080" i="1" s="1"/>
  <c r="AN934" i="1"/>
  <c r="CC934" i="1" s="1"/>
  <c r="BN1281" i="1"/>
  <c r="BR1281" i="1"/>
  <c r="AK183" i="1"/>
  <c r="AE988" i="1"/>
  <c r="AD988" i="1" s="1"/>
  <c r="AQ988" i="1" s="1"/>
  <c r="CF988" i="1" s="1"/>
  <c r="AM934" i="1"/>
  <c r="BQ934" i="1" s="1"/>
  <c r="BM1123" i="1"/>
  <c r="BY1281" i="1"/>
  <c r="BQ1281" i="1"/>
  <c r="AJ183" i="1"/>
  <c r="AQ643" i="1"/>
  <c r="CF643" i="1" s="1"/>
  <c r="BM1281" i="1"/>
  <c r="AN956" i="1"/>
  <c r="CC956" i="1" s="1"/>
  <c r="AM1074" i="1"/>
  <c r="BW1074" i="1" s="1"/>
  <c r="BX1281" i="1"/>
  <c r="AO68" i="1"/>
  <c r="CD68" i="1" s="1"/>
  <c r="AO775" i="1"/>
  <c r="CD775" i="1" s="1"/>
  <c r="AF1103" i="1"/>
  <c r="AK1103" i="1" s="1"/>
  <c r="BL1281" i="1"/>
  <c r="AO1146" i="1"/>
  <c r="CD1146" i="1" s="1"/>
  <c r="AQ1103" i="1"/>
  <c r="CF1103" i="1" s="1"/>
  <c r="AO1235" i="1"/>
  <c r="CD1235" i="1" s="1"/>
  <c r="BW1281" i="1"/>
  <c r="AN972" i="1"/>
  <c r="CC972" i="1" s="1"/>
  <c r="AM1146" i="1"/>
  <c r="BP1146" i="1" s="1"/>
  <c r="AP1103" i="1"/>
  <c r="CE1103" i="1" s="1"/>
  <c r="AN1235" i="1"/>
  <c r="CC1235" i="1" s="1"/>
  <c r="AP972" i="1"/>
  <c r="CE972" i="1" s="1"/>
  <c r="BK1281" i="1"/>
  <c r="AO1103" i="1"/>
  <c r="CD1103" i="1" s="1"/>
  <c r="AM1235" i="1"/>
  <c r="BS1235" i="1" s="1"/>
  <c r="BV1281" i="1"/>
  <c r="AE678" i="1"/>
  <c r="AD678" i="1" s="1"/>
  <c r="AQ678" i="1" s="1"/>
  <c r="CF678" i="1" s="1"/>
  <c r="AM1331" i="1"/>
  <c r="BW1331" i="1" s="1"/>
  <c r="AQ809" i="1"/>
  <c r="CF809" i="1" s="1"/>
  <c r="AE1029" i="1"/>
  <c r="AD1029" i="1" s="1"/>
  <c r="AN1029" i="1" s="1"/>
  <c r="CC1029" i="1" s="1"/>
  <c r="AO809" i="1"/>
  <c r="CD809" i="1" s="1"/>
  <c r="AN809" i="1"/>
  <c r="CC809" i="1" s="1"/>
  <c r="AM809" i="1"/>
  <c r="BP809" i="1" s="1"/>
  <c r="AQ781" i="1"/>
  <c r="CF781" i="1" s="1"/>
  <c r="AO1180" i="1"/>
  <c r="CD1180" i="1" s="1"/>
  <c r="AP1180" i="1"/>
  <c r="CE1180" i="1" s="1"/>
  <c r="AF1180" i="1"/>
  <c r="AG1180" i="1" s="1"/>
  <c r="AM1180" i="1"/>
  <c r="BS1180" i="1" s="1"/>
  <c r="AN1180" i="1"/>
  <c r="CC1180" i="1" s="1"/>
  <c r="AQ1180" i="1"/>
  <c r="CF1180" i="1" s="1"/>
  <c r="AI183" i="1"/>
  <c r="AN928" i="1"/>
  <c r="CC928" i="1" s="1"/>
  <c r="AF831" i="1"/>
  <c r="AH831" i="1" s="1"/>
  <c r="AH183" i="1"/>
  <c r="AF928" i="1"/>
  <c r="AI928" i="1" s="1"/>
  <c r="AQ831" i="1"/>
  <c r="CF831" i="1" s="1"/>
  <c r="AE1164" i="1"/>
  <c r="AD1164" i="1" s="1"/>
  <c r="AN1164" i="1" s="1"/>
  <c r="CC1164" i="1" s="1"/>
  <c r="AO489" i="1"/>
  <c r="CD489" i="1" s="1"/>
  <c r="AN974" i="1"/>
  <c r="CC974" i="1" s="1"/>
  <c r="AQ928" i="1"/>
  <c r="CF928" i="1" s="1"/>
  <c r="AH1265" i="1"/>
  <c r="AJ1265" i="1"/>
  <c r="AC984" i="1"/>
  <c r="AL984" i="1" s="1"/>
  <c r="AP831" i="1"/>
  <c r="CE831" i="1" s="1"/>
  <c r="AM974" i="1"/>
  <c r="BJ974" i="1" s="1"/>
  <c r="AO928" i="1"/>
  <c r="CD928" i="1" s="1"/>
  <c r="AI1265" i="1"/>
  <c r="AK1265" i="1"/>
  <c r="AQ1265" i="1"/>
  <c r="CF1265" i="1" s="1"/>
  <c r="AO831" i="1"/>
  <c r="CD831" i="1" s="1"/>
  <c r="AF974" i="1"/>
  <c r="AG974" i="1" s="1"/>
  <c r="AN831" i="1"/>
  <c r="CC831" i="1" s="1"/>
  <c r="AQ974" i="1"/>
  <c r="CF974" i="1" s="1"/>
  <c r="AQ1088" i="1"/>
  <c r="CF1088" i="1" s="1"/>
  <c r="AP974" i="1"/>
  <c r="CE974" i="1" s="1"/>
  <c r="AN1265" i="1"/>
  <c r="CC1265" i="1" s="1"/>
  <c r="AP768" i="1"/>
  <c r="CE768" i="1" s="1"/>
  <c r="AO1265" i="1"/>
  <c r="CD1265" i="1" s="1"/>
  <c r="AM768" i="1"/>
  <c r="BO768" i="1" s="1"/>
  <c r="AP1265" i="1"/>
  <c r="CE1265" i="1" s="1"/>
  <c r="AE166" i="1"/>
  <c r="AD166" i="1" s="1"/>
  <c r="AF166" i="1" s="1"/>
  <c r="AI166" i="1" s="1"/>
  <c r="AM765" i="1"/>
  <c r="BN765" i="1" s="1"/>
  <c r="AQ340" i="1"/>
  <c r="CF340" i="1" s="1"/>
  <c r="AN781" i="1"/>
  <c r="CC781" i="1" s="1"/>
  <c r="AN1080" i="1"/>
  <c r="CC1080" i="1" s="1"/>
  <c r="AF144" i="1"/>
  <c r="AH144" i="1" s="1"/>
  <c r="AF791" i="1"/>
  <c r="AK791" i="1" s="1"/>
  <c r="AP340" i="1"/>
  <c r="CE340" i="1" s="1"/>
  <c r="AF709" i="1"/>
  <c r="AG709" i="1" s="1"/>
  <c r="AF781" i="1"/>
  <c r="AK781" i="1" s="1"/>
  <c r="AO732" i="1"/>
  <c r="CD732" i="1" s="1"/>
  <c r="AM1080" i="1"/>
  <c r="BM1080" i="1" s="1"/>
  <c r="AQ984" i="1"/>
  <c r="CF984" i="1" s="1"/>
  <c r="AP144" i="1"/>
  <c r="CE144" i="1" s="1"/>
  <c r="AP453" i="1"/>
  <c r="CE453" i="1" s="1"/>
  <c r="AF453" i="1"/>
  <c r="AI453" i="1" s="1"/>
  <c r="AF340" i="1"/>
  <c r="AG340" i="1" s="1"/>
  <c r="AQ709" i="1"/>
  <c r="CF709" i="1" s="1"/>
  <c r="AM781" i="1"/>
  <c r="BZ781" i="1" s="1"/>
  <c r="CB781" i="1" s="1"/>
  <c r="AM732" i="1"/>
  <c r="BO732" i="1" s="1"/>
  <c r="AF1080" i="1"/>
  <c r="AJ1080" i="1" s="1"/>
  <c r="AN274" i="1"/>
  <c r="CC274" i="1" s="1"/>
  <c r="AQ453" i="1"/>
  <c r="CF453" i="1" s="1"/>
  <c r="AO340" i="1"/>
  <c r="CD340" i="1" s="1"/>
  <c r="AP709" i="1"/>
  <c r="CE709" i="1" s="1"/>
  <c r="AP781" i="1"/>
  <c r="CE781" i="1" s="1"/>
  <c r="AF732" i="1"/>
  <c r="AJ732" i="1" s="1"/>
  <c r="AP1254" i="1"/>
  <c r="CE1254" i="1" s="1"/>
  <c r="AF274" i="1"/>
  <c r="AG274" i="1" s="1"/>
  <c r="AO453" i="1"/>
  <c r="CD453" i="1" s="1"/>
  <c r="AO816" i="1"/>
  <c r="CD816" i="1" s="1"/>
  <c r="AN340" i="1"/>
  <c r="CC340" i="1" s="1"/>
  <c r="AG995" i="1"/>
  <c r="AE1273" i="1"/>
  <c r="AD1273" i="1" s="1"/>
  <c r="AN1273" i="1" s="1"/>
  <c r="CC1273" i="1" s="1"/>
  <c r="AO709" i="1"/>
  <c r="CD709" i="1" s="1"/>
  <c r="AO1254" i="1"/>
  <c r="CD1254" i="1" s="1"/>
  <c r="AO1294" i="1"/>
  <c r="CD1294" i="1" s="1"/>
  <c r="AN765" i="1"/>
  <c r="AQ274" i="1"/>
  <c r="CF274" i="1" s="1"/>
  <c r="AN453" i="1"/>
  <c r="CC453" i="1" s="1"/>
  <c r="AN709" i="1"/>
  <c r="CC709" i="1" s="1"/>
  <c r="AN1254" i="1"/>
  <c r="CC1254" i="1" s="1"/>
  <c r="AQ1331" i="1"/>
  <c r="CF1331" i="1" s="1"/>
  <c r="AE1124" i="1"/>
  <c r="AD1124" i="1" s="1"/>
  <c r="AM1124" i="1" s="1"/>
  <c r="AP274" i="1"/>
  <c r="CE274" i="1" s="1"/>
  <c r="AK1294" i="1"/>
  <c r="AM1254" i="1"/>
  <c r="BO1254" i="1" s="1"/>
  <c r="AO1331" i="1"/>
  <c r="CD1331" i="1" s="1"/>
  <c r="AN1250" i="1"/>
  <c r="CC1250" i="1" s="1"/>
  <c r="AF765" i="1"/>
  <c r="AI765" i="1" s="1"/>
  <c r="AF1254" i="1"/>
  <c r="AG1254" i="1" s="1"/>
  <c r="AN1331" i="1"/>
  <c r="CC1331" i="1" s="1"/>
  <c r="AO984" i="1"/>
  <c r="CD984" i="1" s="1"/>
  <c r="AO274" i="1"/>
  <c r="CD274" i="1" s="1"/>
  <c r="AH1294" i="1"/>
  <c r="AQ765" i="1"/>
  <c r="CF765" i="1" s="1"/>
  <c r="AF1331" i="1"/>
  <c r="AK1331" i="1" s="1"/>
  <c r="AE1266" i="1"/>
  <c r="AD1266" i="1" s="1"/>
  <c r="AQ1266" i="1" s="1"/>
  <c r="CF1266" i="1" s="1"/>
  <c r="AE1282" i="1"/>
  <c r="AD1282" i="1" s="1"/>
  <c r="AN1282" i="1" s="1"/>
  <c r="CC1282" i="1" s="1"/>
  <c r="AF984" i="1"/>
  <c r="AI984" i="1" s="1"/>
  <c r="AM791" i="1"/>
  <c r="AO771" i="1"/>
  <c r="CD771" i="1" s="1"/>
  <c r="AQ771" i="1"/>
  <c r="CF771" i="1" s="1"/>
  <c r="AF771" i="1"/>
  <c r="AG771" i="1" s="1"/>
  <c r="AM771" i="1"/>
  <c r="BV771" i="1" s="1"/>
  <c r="AN771" i="1"/>
  <c r="CC771" i="1" s="1"/>
  <c r="AP771" i="1"/>
  <c r="CE771" i="1" s="1"/>
  <c r="AN1222" i="1"/>
  <c r="CC1222" i="1" s="1"/>
  <c r="AN1146" i="1"/>
  <c r="CC1146" i="1" s="1"/>
  <c r="AG1294" i="1"/>
  <c r="AN732" i="1"/>
  <c r="CC732" i="1" s="1"/>
  <c r="AF1237" i="1"/>
  <c r="AI1237" i="1" s="1"/>
  <c r="AQ1222" i="1"/>
  <c r="CF1222" i="1" s="1"/>
  <c r="AF1146" i="1"/>
  <c r="AG1146" i="1" s="1"/>
  <c r="AP1222" i="1"/>
  <c r="CE1222" i="1" s="1"/>
  <c r="AQ1146" i="1"/>
  <c r="CF1146" i="1" s="1"/>
  <c r="AQ732" i="1"/>
  <c r="CF732" i="1" s="1"/>
  <c r="AQ1294" i="1"/>
  <c r="CF1294" i="1" s="1"/>
  <c r="AM68" i="1"/>
  <c r="BP68" i="1" s="1"/>
  <c r="AF1250" i="1"/>
  <c r="AG1250" i="1" s="1"/>
  <c r="AQ1250" i="1"/>
  <c r="CF1250" i="1" s="1"/>
  <c r="AM1294" i="1"/>
  <c r="BM1294" i="1" s="1"/>
  <c r="AF68" i="1"/>
  <c r="AG68" i="1" s="1"/>
  <c r="AQ68" i="1"/>
  <c r="CF68" i="1" s="1"/>
  <c r="AP775" i="1"/>
  <c r="CE775" i="1" s="1"/>
  <c r="AF768" i="1"/>
  <c r="AG768" i="1" s="1"/>
  <c r="AP1250" i="1"/>
  <c r="CE1250" i="1" s="1"/>
  <c r="AN1294" i="1"/>
  <c r="CC1294" i="1" s="1"/>
  <c r="AP68" i="1"/>
  <c r="CE68" i="1" s="1"/>
  <c r="AN775" i="1"/>
  <c r="CC775" i="1" s="1"/>
  <c r="AQ768" i="1"/>
  <c r="CF768" i="1" s="1"/>
  <c r="AO1250" i="1"/>
  <c r="CD1250" i="1" s="1"/>
  <c r="AQ1237" i="1"/>
  <c r="CF1237" i="1" s="1"/>
  <c r="AM775" i="1"/>
  <c r="BM775" i="1" s="1"/>
  <c r="AF775" i="1"/>
  <c r="AG775" i="1" s="1"/>
  <c r="AO768" i="1"/>
  <c r="CD768" i="1" s="1"/>
  <c r="AJ1294" i="1"/>
  <c r="AP1237" i="1"/>
  <c r="CE1237" i="1" s="1"/>
  <c r="AP1294" i="1"/>
  <c r="CE1294" i="1" s="1"/>
  <c r="BX1095" i="1"/>
  <c r="BK1095" i="1"/>
  <c r="BL1095" i="1"/>
  <c r="BS1095" i="1"/>
  <c r="BU1095" i="1"/>
  <c r="AQ972" i="1"/>
  <c r="CF972" i="1" s="1"/>
  <c r="AF1242" i="1"/>
  <c r="AI1242" i="1" s="1"/>
  <c r="AQ1242" i="1"/>
  <c r="CF1242" i="1" s="1"/>
  <c r="AM1300" i="1"/>
  <c r="BZ1300" i="1" s="1"/>
  <c r="CB1300" i="1" s="1"/>
  <c r="AO1242" i="1"/>
  <c r="CD1242" i="1" s="1"/>
  <c r="AP706" i="1"/>
  <c r="CE706" i="1" s="1"/>
  <c r="AN1242" i="1"/>
  <c r="CC1242" i="1" s="1"/>
  <c r="AO706" i="1"/>
  <c r="CD706" i="1" s="1"/>
  <c r="AM1242" i="1"/>
  <c r="BY1242" i="1" s="1"/>
  <c r="AN706" i="1"/>
  <c r="CC706" i="1" s="1"/>
  <c r="AK1138" i="1"/>
  <c r="AM706" i="1"/>
  <c r="BV706" i="1" s="1"/>
  <c r="AJ1138" i="1"/>
  <c r="AF706" i="1"/>
  <c r="AJ706" i="1" s="1"/>
  <c r="AI1138" i="1"/>
  <c r="AH1138" i="1"/>
  <c r="AN489" i="1"/>
  <c r="CC489" i="1" s="1"/>
  <c r="AE1285" i="1"/>
  <c r="AD1285" i="1" s="1"/>
  <c r="AF1285" i="1" s="1"/>
  <c r="AF489" i="1"/>
  <c r="AG489" i="1" s="1"/>
  <c r="AQ489" i="1"/>
  <c r="CF489" i="1" s="1"/>
  <c r="AE1094" i="1"/>
  <c r="AD1094" i="1" s="1"/>
  <c r="AQ1094" i="1" s="1"/>
  <c r="CF1094" i="1" s="1"/>
  <c r="AE297" i="1"/>
  <c r="AD297" i="1" s="1"/>
  <c r="AM297" i="1" s="1"/>
  <c r="AF310" i="1"/>
  <c r="AI310" i="1" s="1"/>
  <c r="AQ310" i="1"/>
  <c r="AP1088" i="1"/>
  <c r="CE1088" i="1" s="1"/>
  <c r="AO1088" i="1"/>
  <c r="CD1088" i="1" s="1"/>
  <c r="AO310" i="1"/>
  <c r="AN1088" i="1"/>
  <c r="CC1088" i="1" s="1"/>
  <c r="AM1265" i="1"/>
  <c r="AP310" i="1"/>
  <c r="AN310" i="1"/>
  <c r="AM1088" i="1"/>
  <c r="BL1088" i="1" s="1"/>
  <c r="AQ1353" i="1"/>
  <c r="CF1353" i="1" s="1"/>
  <c r="AP489" i="1"/>
  <c r="CE489" i="1" s="1"/>
  <c r="AP495" i="1"/>
  <c r="CE495" i="1" s="1"/>
  <c r="AF947" i="1"/>
  <c r="AH947" i="1" s="1"/>
  <c r="BT1095" i="1"/>
  <c r="BW1095" i="1"/>
  <c r="AF495" i="1"/>
  <c r="AK495" i="1" s="1"/>
  <c r="AP712" i="1"/>
  <c r="CE712" i="1" s="1"/>
  <c r="AF997" i="1"/>
  <c r="AH997" i="1" s="1"/>
  <c r="BR1095" i="1"/>
  <c r="AO495" i="1"/>
  <c r="CD495" i="1" s="1"/>
  <c r="AQ997" i="1"/>
  <c r="CF997" i="1" s="1"/>
  <c r="BQ1095" i="1"/>
  <c r="AP997" i="1"/>
  <c r="CE997" i="1" s="1"/>
  <c r="AF1297" i="1"/>
  <c r="AI1297" i="1" s="1"/>
  <c r="BP1095" i="1"/>
  <c r="AN495" i="1"/>
  <c r="CC495" i="1" s="1"/>
  <c r="AM495" i="1"/>
  <c r="BJ495" i="1" s="1"/>
  <c r="AF502" i="1"/>
  <c r="AG502" i="1" s="1"/>
  <c r="AO997" i="1"/>
  <c r="CD997" i="1" s="1"/>
  <c r="AQ1297" i="1"/>
  <c r="CF1297" i="1" s="1"/>
  <c r="BO1095" i="1"/>
  <c r="AQ298" i="1"/>
  <c r="CF298" i="1" s="1"/>
  <c r="AQ502" i="1"/>
  <c r="CF502" i="1" s="1"/>
  <c r="AN997" i="1"/>
  <c r="CC997" i="1" s="1"/>
  <c r="AP1297" i="1"/>
  <c r="CE1297" i="1" s="1"/>
  <c r="BZ1095" i="1"/>
  <c r="CB1095" i="1" s="1"/>
  <c r="AM556" i="1"/>
  <c r="AQ1095" i="1"/>
  <c r="CF1095" i="1" s="1"/>
  <c r="AF1095" i="1"/>
  <c r="AP502" i="1"/>
  <c r="CE502" i="1" s="1"/>
  <c r="AK995" i="1"/>
  <c r="AO1297" i="1"/>
  <c r="CD1297" i="1" s="1"/>
  <c r="BN1095" i="1"/>
  <c r="AO502" i="1"/>
  <c r="CD502" i="1" s="1"/>
  <c r="AN1297" i="1"/>
  <c r="CC1297" i="1" s="1"/>
  <c r="BY1095" i="1"/>
  <c r="AQ556" i="1"/>
  <c r="CF556" i="1" s="1"/>
  <c r="AJ995" i="1"/>
  <c r="AN502" i="1"/>
  <c r="CC502" i="1" s="1"/>
  <c r="AI995" i="1"/>
  <c r="BJ1095" i="1"/>
  <c r="BM1095" i="1"/>
  <c r="AP556" i="1"/>
  <c r="CE556" i="1" s="1"/>
  <c r="BV1095" i="1"/>
  <c r="AN556" i="1"/>
  <c r="CC556" i="1" s="1"/>
  <c r="BM972" i="1"/>
  <c r="BV972" i="1"/>
  <c r="BJ972" i="1"/>
  <c r="BL972" i="1"/>
  <c r="BZ972" i="1"/>
  <c r="CB972" i="1" s="1"/>
  <c r="BR972" i="1"/>
  <c r="AE191" i="1"/>
  <c r="AD191" i="1" s="1"/>
  <c r="AO191" i="1" s="1"/>
  <c r="CD191" i="1" s="1"/>
  <c r="AP1353" i="1"/>
  <c r="CE1353" i="1" s="1"/>
  <c r="BU1138" i="1"/>
  <c r="AM761" i="1"/>
  <c r="BV761" i="1" s="1"/>
  <c r="AN144" i="1"/>
  <c r="CC144" i="1" s="1"/>
  <c r="AF1091" i="1"/>
  <c r="AJ1091" i="1" s="1"/>
  <c r="AN1353" i="1"/>
  <c r="CC1353" i="1" s="1"/>
  <c r="AF1189" i="1"/>
  <c r="AH1189" i="1" s="1"/>
  <c r="BT1138" i="1"/>
  <c r="BU995" i="1"/>
  <c r="AM144" i="1"/>
  <c r="AQ1091" i="1"/>
  <c r="CF1091" i="1" s="1"/>
  <c r="AM1353" i="1"/>
  <c r="BN1353" i="1" s="1"/>
  <c r="AQ1189" i="1"/>
  <c r="CF1189" i="1" s="1"/>
  <c r="BZ1138" i="1"/>
  <c r="CB1138" i="1" s="1"/>
  <c r="BS1138" i="1"/>
  <c r="AO761" i="1"/>
  <c r="CD761" i="1" s="1"/>
  <c r="AP1091" i="1"/>
  <c r="CE1091" i="1" s="1"/>
  <c r="AF887" i="1"/>
  <c r="AI887" i="1" s="1"/>
  <c r="AF1353" i="1"/>
  <c r="AK1353" i="1" s="1"/>
  <c r="AO1189" i="1"/>
  <c r="CD1189" i="1" s="1"/>
  <c r="BY1138" i="1"/>
  <c r="BR1138" i="1"/>
  <c r="AN31" i="1"/>
  <c r="CC31" i="1" s="1"/>
  <c r="AO1091" i="1"/>
  <c r="CD1091" i="1" s="1"/>
  <c r="AP1213" i="1"/>
  <c r="CE1213" i="1" s="1"/>
  <c r="AN887" i="1"/>
  <c r="CC887" i="1" s="1"/>
  <c r="AN1189" i="1"/>
  <c r="CC1189" i="1" s="1"/>
  <c r="BN1138" i="1"/>
  <c r="BQ1138" i="1"/>
  <c r="AO144" i="1"/>
  <c r="CD144" i="1" s="1"/>
  <c r="AQ761" i="1"/>
  <c r="CF761" i="1" s="1"/>
  <c r="AC981" i="1"/>
  <c r="AL981" i="1" s="1"/>
  <c r="AE981" i="1"/>
  <c r="AD981" i="1" s="1"/>
  <c r="AN712" i="1"/>
  <c r="CC712" i="1" s="1"/>
  <c r="AN1091" i="1"/>
  <c r="CC1091" i="1" s="1"/>
  <c r="AN1213" i="1"/>
  <c r="CC1213" i="1" s="1"/>
  <c r="AQ887" i="1"/>
  <c r="CF887" i="1" s="1"/>
  <c r="AM1189" i="1"/>
  <c r="BL1189" i="1" s="1"/>
  <c r="BM1138" i="1"/>
  <c r="BP1138" i="1"/>
  <c r="AO712" i="1"/>
  <c r="CD712" i="1" s="1"/>
  <c r="AM1213" i="1"/>
  <c r="BJ1213" i="1" s="1"/>
  <c r="AP887" i="1"/>
  <c r="CE887" i="1" s="1"/>
  <c r="BX1138" i="1"/>
  <c r="BO1138" i="1"/>
  <c r="AM712" i="1"/>
  <c r="BX712" i="1" s="1"/>
  <c r="AF1213" i="1"/>
  <c r="AG1213" i="1" s="1"/>
  <c r="AO887" i="1"/>
  <c r="CD887" i="1" s="1"/>
  <c r="BL1138" i="1"/>
  <c r="AF712" i="1"/>
  <c r="AG712" i="1" s="1"/>
  <c r="AQ1213" i="1"/>
  <c r="CF1213" i="1" s="1"/>
  <c r="BW1138" i="1"/>
  <c r="AF1306" i="1"/>
  <c r="AP1306" i="1"/>
  <c r="CE1306" i="1" s="1"/>
  <c r="AN1306" i="1"/>
  <c r="CC1306" i="1" s="1"/>
  <c r="AN1074" i="1"/>
  <c r="CC1074" i="1" s="1"/>
  <c r="AQ1223" i="1"/>
  <c r="CF1223" i="1" s="1"/>
  <c r="AM1223" i="1"/>
  <c r="BL1223" i="1" s="1"/>
  <c r="BL944" i="1"/>
  <c r="BN944" i="1"/>
  <c r="AP183" i="1"/>
  <c r="CE183" i="1" s="1"/>
  <c r="AC1223" i="1"/>
  <c r="AL1223" i="1" s="1"/>
  <c r="BW944" i="1"/>
  <c r="BT944" i="1"/>
  <c r="AM183" i="1"/>
  <c r="BY183" i="1" s="1"/>
  <c r="BV944" i="1"/>
  <c r="AQ183" i="1"/>
  <c r="CF183" i="1" s="1"/>
  <c r="BR944" i="1"/>
  <c r="AN183" i="1"/>
  <c r="CC183" i="1" s="1"/>
  <c r="BQ944" i="1"/>
  <c r="BP944" i="1"/>
  <c r="BO944" i="1"/>
  <c r="BY944" i="1"/>
  <c r="AO183" i="1"/>
  <c r="CD183" i="1" s="1"/>
  <c r="BK944" i="1"/>
  <c r="BU944" i="1"/>
  <c r="BX944" i="1"/>
  <c r="BS944" i="1"/>
  <c r="AO643" i="1"/>
  <c r="CD643" i="1" s="1"/>
  <c r="AF583" i="1"/>
  <c r="AI583" i="1" s="1"/>
  <c r="AF1268" i="1"/>
  <c r="AH1268" i="1" s="1"/>
  <c r="AO1199" i="1"/>
  <c r="CD1199" i="1" s="1"/>
  <c r="AN643" i="1"/>
  <c r="CC643" i="1" s="1"/>
  <c r="AQ947" i="1"/>
  <c r="CF947" i="1" s="1"/>
  <c r="AF822" i="1"/>
  <c r="AJ822" i="1" s="1"/>
  <c r="AQ583" i="1"/>
  <c r="CF583" i="1" s="1"/>
  <c r="AN1268" i="1"/>
  <c r="CC1268" i="1" s="1"/>
  <c r="AE1216" i="1"/>
  <c r="AD1216" i="1" s="1"/>
  <c r="AF1216" i="1" s="1"/>
  <c r="AN962" i="1"/>
  <c r="CC962" i="1" s="1"/>
  <c r="AN1199" i="1"/>
  <c r="CC1199" i="1" s="1"/>
  <c r="AM643" i="1"/>
  <c r="BO643" i="1" s="1"/>
  <c r="AP947" i="1"/>
  <c r="CE947" i="1" s="1"/>
  <c r="AP582" i="1"/>
  <c r="CE582" i="1" s="1"/>
  <c r="AM822" i="1"/>
  <c r="BU822" i="1" s="1"/>
  <c r="AN822" i="1"/>
  <c r="CC822" i="1" s="1"/>
  <c r="AQ822" i="1"/>
  <c r="CF822" i="1" s="1"/>
  <c r="AO583" i="1"/>
  <c r="CD583" i="1" s="1"/>
  <c r="AM1268" i="1"/>
  <c r="BN1268" i="1" s="1"/>
  <c r="AP979" i="1"/>
  <c r="CE979" i="1" s="1"/>
  <c r="AF962" i="1"/>
  <c r="AG962" i="1" s="1"/>
  <c r="AM1199" i="1"/>
  <c r="BK1199" i="1" s="1"/>
  <c r="AO947" i="1"/>
  <c r="CD947" i="1" s="1"/>
  <c r="AN979" i="1"/>
  <c r="CC979" i="1" s="1"/>
  <c r="AN583" i="1"/>
  <c r="CC583" i="1" s="1"/>
  <c r="AM1368" i="1"/>
  <c r="BR1368" i="1" s="1"/>
  <c r="AQ1268" i="1"/>
  <c r="CF1268" i="1" s="1"/>
  <c r="AQ962" i="1"/>
  <c r="CF962" i="1" s="1"/>
  <c r="AF1199" i="1"/>
  <c r="AG1199" i="1" s="1"/>
  <c r="AP1158" i="1"/>
  <c r="CE1158" i="1" s="1"/>
  <c r="AN947" i="1"/>
  <c r="CC947" i="1" s="1"/>
  <c r="AM583" i="1"/>
  <c r="BX583" i="1" s="1"/>
  <c r="AN1368" i="1"/>
  <c r="CC1368" i="1" s="1"/>
  <c r="AP1268" i="1"/>
  <c r="CE1268" i="1" s="1"/>
  <c r="AP962" i="1"/>
  <c r="CE962" i="1" s="1"/>
  <c r="AQ1199" i="1"/>
  <c r="CF1199" i="1" s="1"/>
  <c r="AO1158" i="1"/>
  <c r="CD1158" i="1" s="1"/>
  <c r="AQ582" i="1"/>
  <c r="CF582" i="1" s="1"/>
  <c r="AF1368" i="1"/>
  <c r="AH1368" i="1" s="1"/>
  <c r="AO962" i="1"/>
  <c r="CD962" i="1" s="1"/>
  <c r="AN1158" i="1"/>
  <c r="CC1158" i="1" s="1"/>
  <c r="AO822" i="1"/>
  <c r="CD822" i="1" s="1"/>
  <c r="AK536" i="1"/>
  <c r="AN298" i="1"/>
  <c r="CC298" i="1" s="1"/>
  <c r="AI536" i="1"/>
  <c r="AM298" i="1"/>
  <c r="BX298" i="1" s="1"/>
  <c r="AQ1368" i="1"/>
  <c r="CF1368" i="1" s="1"/>
  <c r="AM1158" i="1"/>
  <c r="BM1158" i="1" s="1"/>
  <c r="AG536" i="1"/>
  <c r="AF298" i="1"/>
  <c r="AI298" i="1" s="1"/>
  <c r="AP1368" i="1"/>
  <c r="CE1368" i="1" s="1"/>
  <c r="AF1158" i="1"/>
  <c r="AI1158" i="1" s="1"/>
  <c r="AE1175" i="1"/>
  <c r="AD1175" i="1" s="1"/>
  <c r="AJ536" i="1"/>
  <c r="AE1220" i="1"/>
  <c r="AD1220" i="1" s="1"/>
  <c r="AN1220" i="1" s="1"/>
  <c r="CC1220" i="1" s="1"/>
  <c r="AP643" i="1"/>
  <c r="CE643" i="1" s="1"/>
  <c r="AP298" i="1"/>
  <c r="CE298" i="1" s="1"/>
  <c r="AF1107" i="1"/>
  <c r="AQ1107" i="1"/>
  <c r="CF1107" i="1" s="1"/>
  <c r="AM1107" i="1"/>
  <c r="AN1107" i="1"/>
  <c r="CC1107" i="1" s="1"/>
  <c r="AP1107" i="1"/>
  <c r="CE1107" i="1" s="1"/>
  <c r="AQ943" i="1"/>
  <c r="CF943" i="1" s="1"/>
  <c r="BX1123" i="1"/>
  <c r="AM41" i="1"/>
  <c r="AF41" i="1"/>
  <c r="AN41" i="1"/>
  <c r="CC41" i="1" s="1"/>
  <c r="AE752" i="1"/>
  <c r="AD752" i="1" s="1"/>
  <c r="AC752" i="1"/>
  <c r="AP1330" i="1"/>
  <c r="CE1330" i="1" s="1"/>
  <c r="AF1330" i="1"/>
  <c r="AN1330" i="1"/>
  <c r="CC1330" i="1" s="1"/>
  <c r="AQ41" i="1"/>
  <c r="CF41" i="1" s="1"/>
  <c r="AF770" i="1"/>
  <c r="AJ770" i="1" s="1"/>
  <c r="AP943" i="1"/>
  <c r="CE943" i="1" s="1"/>
  <c r="BL1123" i="1"/>
  <c r="BY972" i="1"/>
  <c r="AN1223" i="1"/>
  <c r="CC1223" i="1" s="1"/>
  <c r="AE1339" i="1"/>
  <c r="AD1339" i="1" s="1"/>
  <c r="AC1339" i="1"/>
  <c r="AL1339" i="1" s="1"/>
  <c r="AQ991" i="1"/>
  <c r="CF991" i="1" s="1"/>
  <c r="AF991" i="1"/>
  <c r="AM991" i="1"/>
  <c r="AN991" i="1"/>
  <c r="CC991" i="1" s="1"/>
  <c r="AQ770" i="1"/>
  <c r="CF770" i="1" s="1"/>
  <c r="AO943" i="1"/>
  <c r="CD943" i="1" s="1"/>
  <c r="BJ1223" i="1"/>
  <c r="BW1123" i="1"/>
  <c r="BK972" i="1"/>
  <c r="AO1223" i="1"/>
  <c r="CD1223" i="1" s="1"/>
  <c r="AN1185" i="1"/>
  <c r="CC1185" i="1" s="1"/>
  <c r="AO1185" i="1"/>
  <c r="CD1185" i="1" s="1"/>
  <c r="AF1185" i="1"/>
  <c r="AQ1185" i="1"/>
  <c r="CF1185" i="1" s="1"/>
  <c r="AO972" i="1"/>
  <c r="CD972" i="1" s="1"/>
  <c r="AF972" i="1"/>
  <c r="AN984" i="1"/>
  <c r="CC984" i="1" s="1"/>
  <c r="AM984" i="1"/>
  <c r="AM1227" i="1"/>
  <c r="AP1227" i="1"/>
  <c r="CE1227" i="1" s="1"/>
  <c r="AF1227" i="1"/>
  <c r="AN1227" i="1"/>
  <c r="CC1227" i="1" s="1"/>
  <c r="AM935" i="1"/>
  <c r="AO935" i="1"/>
  <c r="CD935" i="1" s="1"/>
  <c r="AF935" i="1"/>
  <c r="AQ791" i="1"/>
  <c r="CF791" i="1" s="1"/>
  <c r="AN791" i="1"/>
  <c r="CC791" i="1" s="1"/>
  <c r="AP791" i="1"/>
  <c r="CE791" i="1" s="1"/>
  <c r="AO991" i="1"/>
  <c r="CD991" i="1" s="1"/>
  <c r="AP41" i="1"/>
  <c r="CE41" i="1" s="1"/>
  <c r="AP770" i="1"/>
  <c r="AN943" i="1"/>
  <c r="CC943" i="1" s="1"/>
  <c r="BK1123" i="1"/>
  <c r="BX972" i="1"/>
  <c r="AE676" i="1"/>
  <c r="AD676" i="1" s="1"/>
  <c r="AC676" i="1"/>
  <c r="AL676" i="1" s="1"/>
  <c r="AP1185" i="1"/>
  <c r="CE1185" i="1" s="1"/>
  <c r="AQ1292" i="1"/>
  <c r="CF1292" i="1" s="1"/>
  <c r="AO1292" i="1"/>
  <c r="CD1292" i="1" s="1"/>
  <c r="AP1292" i="1"/>
  <c r="CE1292" i="1" s="1"/>
  <c r="AF1292" i="1"/>
  <c r="AM1185" i="1"/>
  <c r="AC894" i="1"/>
  <c r="AL894" i="1" s="1"/>
  <c r="AE894" i="1"/>
  <c r="AD894" i="1" s="1"/>
  <c r="AO41" i="1"/>
  <c r="CD41" i="1" s="1"/>
  <c r="AP1023" i="1"/>
  <c r="CE1023" i="1" s="1"/>
  <c r="BV1123" i="1"/>
  <c r="AP1239" i="1"/>
  <c r="CE1239" i="1" s="1"/>
  <c r="AO1239" i="1"/>
  <c r="CD1239" i="1" s="1"/>
  <c r="AQ1239" i="1"/>
  <c r="CF1239" i="1" s="1"/>
  <c r="AF1239" i="1"/>
  <c r="AN1239" i="1"/>
  <c r="CC1239" i="1" s="1"/>
  <c r="AM1330" i="1"/>
  <c r="AN770" i="1"/>
  <c r="CC770" i="1" s="1"/>
  <c r="AM770" i="1"/>
  <c r="AO866" i="1"/>
  <c r="CD866" i="1" s="1"/>
  <c r="AO1023" i="1"/>
  <c r="CD1023" i="1" s="1"/>
  <c r="AN597" i="1"/>
  <c r="BJ1123" i="1"/>
  <c r="BS972" i="1"/>
  <c r="BW972" i="1"/>
  <c r="AM1318" i="1"/>
  <c r="AF1318" i="1"/>
  <c r="AN1318" i="1"/>
  <c r="CC1318" i="1" s="1"/>
  <c r="AQ1318" i="1"/>
  <c r="CF1318" i="1" s="1"/>
  <c r="AP1318" i="1"/>
  <c r="CE1318" i="1" s="1"/>
  <c r="AN935" i="1"/>
  <c r="CC935" i="1" s="1"/>
  <c r="AO1306" i="1"/>
  <c r="CD1306" i="1" s="1"/>
  <c r="AM1306" i="1"/>
  <c r="AM866" i="1"/>
  <c r="AN1023" i="1"/>
  <c r="CC1023" i="1" s="1"/>
  <c r="AF597" i="1"/>
  <c r="AK597" i="1" s="1"/>
  <c r="BP1123" i="1"/>
  <c r="BU1123" i="1"/>
  <c r="AM261" i="1"/>
  <c r="AP261" i="1"/>
  <c r="CE261" i="1" s="1"/>
  <c r="AF261" i="1"/>
  <c r="AN1115" i="1"/>
  <c r="CC1115" i="1" s="1"/>
  <c r="AM1115" i="1"/>
  <c r="AP1115" i="1"/>
  <c r="CE1115" i="1" s="1"/>
  <c r="AQ1115" i="1"/>
  <c r="CF1115" i="1" s="1"/>
  <c r="AF1115" i="1"/>
  <c r="AC771" i="1"/>
  <c r="AL771" i="1" s="1"/>
  <c r="AQ742" i="1"/>
  <c r="CF742" i="1" s="1"/>
  <c r="AP742" i="1"/>
  <c r="CE742" i="1" s="1"/>
  <c r="AF742" i="1"/>
  <c r="AM742" i="1"/>
  <c r="AN742" i="1"/>
  <c r="CC742" i="1" s="1"/>
  <c r="AO742" i="1"/>
  <c r="CD742" i="1" s="1"/>
  <c r="AQ979" i="1"/>
  <c r="CF979" i="1" s="1"/>
  <c r="AF979" i="1"/>
  <c r="AM979" i="1"/>
  <c r="AN866" i="1"/>
  <c r="CC866" i="1" s="1"/>
  <c r="AF1023" i="1"/>
  <c r="AH1023" i="1" s="1"/>
  <c r="AQ597" i="1"/>
  <c r="BO1123" i="1"/>
  <c r="BT1123" i="1"/>
  <c r="BP972" i="1"/>
  <c r="BT972" i="1"/>
  <c r="AP1223" i="1"/>
  <c r="CE1223" i="1" s="1"/>
  <c r="AQ1330" i="1"/>
  <c r="CF1330" i="1" s="1"/>
  <c r="AO1330" i="1"/>
  <c r="CD1330" i="1" s="1"/>
  <c r="AQ866" i="1"/>
  <c r="CF866" i="1" s="1"/>
  <c r="AQ1023" i="1"/>
  <c r="CF1023" i="1" s="1"/>
  <c r="AP597" i="1"/>
  <c r="BZ1123" i="1"/>
  <c r="CB1123" i="1" s="1"/>
  <c r="BS1123" i="1"/>
  <c r="BO972" i="1"/>
  <c r="BU972" i="1"/>
  <c r="AO1115" i="1"/>
  <c r="CD1115" i="1" s="1"/>
  <c r="AO1107" i="1"/>
  <c r="CD1107" i="1" s="1"/>
  <c r="AF956" i="1"/>
  <c r="AM956" i="1"/>
  <c r="AO956" i="1"/>
  <c r="CD956" i="1" s="1"/>
  <c r="AP956" i="1"/>
  <c r="CE956" i="1" s="1"/>
  <c r="AO582" i="1"/>
  <c r="CD582" i="1" s="1"/>
  <c r="AM582" i="1"/>
  <c r="AF582" i="1"/>
  <c r="AM1292" i="1"/>
  <c r="AP866" i="1"/>
  <c r="CE866" i="1" s="1"/>
  <c r="AO597" i="1"/>
  <c r="BN1123" i="1"/>
  <c r="BR1123" i="1"/>
  <c r="BN972" i="1"/>
  <c r="BQ972" i="1"/>
  <c r="AO1300" i="1"/>
  <c r="CD1300" i="1" s="1"/>
  <c r="AP1300" i="1"/>
  <c r="CE1300" i="1" s="1"/>
  <c r="AQ1300" i="1"/>
  <c r="CF1300" i="1" s="1"/>
  <c r="AF1300" i="1"/>
  <c r="AO261" i="1"/>
  <c r="CD261" i="1" s="1"/>
  <c r="BY1123" i="1"/>
  <c r="AF1223" i="1"/>
  <c r="AJ1223" i="1" s="1"/>
  <c r="AP1074" i="1"/>
  <c r="CE1074" i="1" s="1"/>
  <c r="AF1074" i="1"/>
  <c r="AO1074" i="1"/>
  <c r="CD1074" i="1" s="1"/>
  <c r="AM1239" i="1"/>
  <c r="AE561" i="1"/>
  <c r="AD561" i="1" s="1"/>
  <c r="AC561" i="1"/>
  <c r="AL561" i="1" s="1"/>
  <c r="AQ261" i="1"/>
  <c r="CF261" i="1" s="1"/>
  <c r="BT995" i="1"/>
  <c r="BS995" i="1"/>
  <c r="BQ995" i="1"/>
  <c r="BP995" i="1"/>
  <c r="BR995" i="1"/>
  <c r="BO995" i="1"/>
  <c r="BL995" i="1"/>
  <c r="BZ995" i="1"/>
  <c r="CB995" i="1" s="1"/>
  <c r="BK995" i="1"/>
  <c r="BN995" i="1"/>
  <c r="BX995" i="1"/>
  <c r="BY995" i="1"/>
  <c r="BW995" i="1"/>
  <c r="BM995" i="1"/>
  <c r="BV995" i="1"/>
  <c r="AF31" i="1"/>
  <c r="AG31" i="1" s="1"/>
  <c r="AO1201" i="1"/>
  <c r="CD1201" i="1" s="1"/>
  <c r="AM536" i="1"/>
  <c r="AQ31" i="1"/>
  <c r="CF31" i="1" s="1"/>
  <c r="AO31" i="1"/>
  <c r="CD31" i="1" s="1"/>
  <c r="AL186" i="1"/>
  <c r="AE186" i="1"/>
  <c r="AD186" i="1" s="1"/>
  <c r="AM31" i="1"/>
  <c r="BM31" i="1" s="1"/>
  <c r="AL65" i="1"/>
  <c r="AE65" i="1"/>
  <c r="AD65" i="1" s="1"/>
  <c r="AN1201" i="1"/>
  <c r="CC1201" i="1" s="1"/>
  <c r="AO536" i="1"/>
  <c r="CD536" i="1" s="1"/>
  <c r="AM1201" i="1"/>
  <c r="BZ1201" i="1" s="1"/>
  <c r="CB1201" i="1" s="1"/>
  <c r="AF1201" i="1"/>
  <c r="AJ1201" i="1" s="1"/>
  <c r="AP536" i="1"/>
  <c r="CE536" i="1" s="1"/>
  <c r="AQ536" i="1"/>
  <c r="CF536" i="1" s="1"/>
  <c r="AL1252" i="1"/>
  <c r="AE1252" i="1"/>
  <c r="AD1252" i="1" s="1"/>
  <c r="AL1176" i="1"/>
  <c r="AE1176" i="1"/>
  <c r="AD1176" i="1" s="1"/>
  <c r="AL389" i="1"/>
  <c r="AE389" i="1"/>
  <c r="AD389" i="1" s="1"/>
  <c r="AL1007" i="1"/>
  <c r="AE1007" i="1"/>
  <c r="AD1007" i="1" s="1"/>
  <c r="AQ1293" i="1"/>
  <c r="CF1293" i="1" s="1"/>
  <c r="AL986" i="1"/>
  <c r="AE986" i="1"/>
  <c r="AD986" i="1" s="1"/>
  <c r="AP1293" i="1"/>
  <c r="CE1293" i="1" s="1"/>
  <c r="AM1040" i="1"/>
  <c r="BX1040" i="1" s="1"/>
  <c r="AL881" i="1"/>
  <c r="AE881" i="1"/>
  <c r="AD881" i="1" s="1"/>
  <c r="AE1288" i="1"/>
  <c r="AD1288" i="1" s="1"/>
  <c r="AL1288" i="1"/>
  <c r="AF1040" i="1"/>
  <c r="AG1040" i="1" s="1"/>
  <c r="AL711" i="1"/>
  <c r="AE711" i="1"/>
  <c r="AD711" i="1" s="1"/>
  <c r="AQ1040" i="1"/>
  <c r="CF1040" i="1" s="1"/>
  <c r="AE1324" i="1"/>
  <c r="AD1324" i="1" s="1"/>
  <c r="AL1324" i="1"/>
  <c r="AP1040" i="1"/>
  <c r="CE1040" i="1" s="1"/>
  <c r="AN536" i="1"/>
  <c r="CC536" i="1" s="1"/>
  <c r="AO1040" i="1"/>
  <c r="CD1040" i="1" s="1"/>
  <c r="AL1319" i="1"/>
  <c r="AE1319" i="1"/>
  <c r="AD1319" i="1" s="1"/>
  <c r="AO136" i="1"/>
  <c r="CD136" i="1" s="1"/>
  <c r="AP280" i="1"/>
  <c r="CE280" i="1" s="1"/>
  <c r="AQ136" i="1"/>
  <c r="CF136" i="1" s="1"/>
  <c r="AN136" i="1"/>
  <c r="CC136" i="1" s="1"/>
  <c r="AN1215" i="1"/>
  <c r="CC1215" i="1" s="1"/>
  <c r="AF1215" i="1"/>
  <c r="AI1215" i="1" s="1"/>
  <c r="AF941" i="1"/>
  <c r="AH941" i="1" s="1"/>
  <c r="AQ1215" i="1"/>
  <c r="CF1215" i="1" s="1"/>
  <c r="AQ955" i="1"/>
  <c r="CF955" i="1" s="1"/>
  <c r="AQ941" i="1"/>
  <c r="CF941" i="1" s="1"/>
  <c r="AP1215" i="1"/>
  <c r="CE1215" i="1" s="1"/>
  <c r="AM941" i="1"/>
  <c r="BJ941" i="1" s="1"/>
  <c r="AP955" i="1"/>
  <c r="CE955" i="1" s="1"/>
  <c r="AP941" i="1"/>
  <c r="CE941" i="1" s="1"/>
  <c r="AO1215" i="1"/>
  <c r="CD1215" i="1" s="1"/>
  <c r="AO955" i="1"/>
  <c r="CD955" i="1" s="1"/>
  <c r="AO941" i="1"/>
  <c r="CD941" i="1" s="1"/>
  <c r="AF816" i="1"/>
  <c r="AI816" i="1" s="1"/>
  <c r="AN955" i="1"/>
  <c r="CC955" i="1" s="1"/>
  <c r="AQ816" i="1"/>
  <c r="CF816" i="1" s="1"/>
  <c r="AP816" i="1"/>
  <c r="CE816" i="1" s="1"/>
  <c r="AN816" i="1"/>
  <c r="CC816" i="1" s="1"/>
  <c r="AF940" i="1"/>
  <c r="AI940" i="1" s="1"/>
  <c r="AQ940" i="1"/>
  <c r="CF940" i="1" s="1"/>
  <c r="AP940" i="1"/>
  <c r="CE940" i="1" s="1"/>
  <c r="AM150" i="1"/>
  <c r="BU150" i="1" s="1"/>
  <c r="AN150" i="1"/>
  <c r="CC150" i="1" s="1"/>
  <c r="AO940" i="1"/>
  <c r="CD940" i="1" s="1"/>
  <c r="AN940" i="1"/>
  <c r="CC940" i="1" s="1"/>
  <c r="AQ38" i="1"/>
  <c r="CF38" i="1" s="1"/>
  <c r="AO1083" i="1"/>
  <c r="CD1083" i="1" s="1"/>
  <c r="AP38" i="1"/>
  <c r="CE38" i="1" s="1"/>
  <c r="AO38" i="1"/>
  <c r="CD38" i="1" s="1"/>
  <c r="AN38" i="1"/>
  <c r="CC38" i="1" s="1"/>
  <c r="AO280" i="1"/>
  <c r="CD280" i="1" s="1"/>
  <c r="AM38" i="1"/>
  <c r="BZ38" i="1" s="1"/>
  <c r="CB38" i="1" s="1"/>
  <c r="AQ1340" i="1"/>
  <c r="CF1340" i="1" s="1"/>
  <c r="AN280" i="1"/>
  <c r="CC280" i="1" s="1"/>
  <c r="AP1340" i="1"/>
  <c r="CE1340" i="1" s="1"/>
  <c r="AQ280" i="1"/>
  <c r="CF280" i="1" s="1"/>
  <c r="AM1017" i="1"/>
  <c r="BZ1017" i="1" s="1"/>
  <c r="CB1017" i="1" s="1"/>
  <c r="AM280" i="1"/>
  <c r="BM280" i="1" s="1"/>
  <c r="BS387" i="1"/>
  <c r="BT387" i="1"/>
  <c r="BU387" i="1"/>
  <c r="BJ387" i="1"/>
  <c r="BV387" i="1"/>
  <c r="BK387" i="1"/>
  <c r="BW387" i="1"/>
  <c r="BL387" i="1"/>
  <c r="BX387" i="1"/>
  <c r="BM387" i="1"/>
  <c r="BY387" i="1"/>
  <c r="BN387" i="1"/>
  <c r="BZ387" i="1"/>
  <c r="CB387" i="1" s="1"/>
  <c r="BO387" i="1"/>
  <c r="BQ387" i="1"/>
  <c r="BR387" i="1"/>
  <c r="BP387" i="1"/>
  <c r="BP1083" i="1"/>
  <c r="BR1083" i="1"/>
  <c r="BS1083" i="1"/>
  <c r="BT1083" i="1"/>
  <c r="BU1083" i="1"/>
  <c r="BL1083" i="1"/>
  <c r="BX1083" i="1"/>
  <c r="BM1083" i="1"/>
  <c r="BY1083" i="1"/>
  <c r="BZ1083" i="1"/>
  <c r="CB1083" i="1" s="1"/>
  <c r="BJ1083" i="1"/>
  <c r="BK1083" i="1"/>
  <c r="BN1083" i="1"/>
  <c r="BO1083" i="1"/>
  <c r="BQ1083" i="1"/>
  <c r="BV1083" i="1"/>
  <c r="BW1083" i="1"/>
  <c r="BK1293" i="1"/>
  <c r="BW1293" i="1"/>
  <c r="BL1293" i="1"/>
  <c r="BX1293" i="1"/>
  <c r="BM1293" i="1"/>
  <c r="BY1293" i="1"/>
  <c r="BN1293" i="1"/>
  <c r="BZ1293" i="1"/>
  <c r="CB1293" i="1" s="1"/>
  <c r="BO1293" i="1"/>
  <c r="BP1293" i="1"/>
  <c r="BQ1293" i="1"/>
  <c r="BR1293" i="1"/>
  <c r="BS1293" i="1"/>
  <c r="BT1293" i="1"/>
  <c r="BJ1293" i="1"/>
  <c r="BU1293" i="1"/>
  <c r="BV1293" i="1"/>
  <c r="BJ1358" i="1"/>
  <c r="BV1358" i="1"/>
  <c r="BK1358" i="1"/>
  <c r="BW1358" i="1"/>
  <c r="BL1358" i="1"/>
  <c r="BX1358" i="1"/>
  <c r="BM1358" i="1"/>
  <c r="BY1358" i="1"/>
  <c r="BN1358" i="1"/>
  <c r="BZ1358" i="1"/>
  <c r="CB1358" i="1" s="1"/>
  <c r="BO1358" i="1"/>
  <c r="BP1358" i="1"/>
  <c r="BQ1358" i="1"/>
  <c r="BR1358" i="1"/>
  <c r="BS1358" i="1"/>
  <c r="BT1358" i="1"/>
  <c r="BU1358" i="1"/>
  <c r="BL883" i="1"/>
  <c r="BX883" i="1"/>
  <c r="BM883" i="1"/>
  <c r="BY883" i="1"/>
  <c r="BN883" i="1"/>
  <c r="BZ883" i="1"/>
  <c r="CB883" i="1" s="1"/>
  <c r="BO883" i="1"/>
  <c r="BP883" i="1"/>
  <c r="BQ883" i="1"/>
  <c r="BR883" i="1"/>
  <c r="BT883" i="1"/>
  <c r="BJ883" i="1"/>
  <c r="BV883" i="1"/>
  <c r="BK883" i="1"/>
  <c r="BS883" i="1"/>
  <c r="BU883" i="1"/>
  <c r="BW883" i="1"/>
  <c r="BL750" i="1"/>
  <c r="BX750" i="1"/>
  <c r="BM750" i="1"/>
  <c r="BY750" i="1"/>
  <c r="BN750" i="1"/>
  <c r="BZ750" i="1"/>
  <c r="CB750" i="1" s="1"/>
  <c r="BO750" i="1"/>
  <c r="BP750" i="1"/>
  <c r="BQ750" i="1"/>
  <c r="BR750" i="1"/>
  <c r="BS750" i="1"/>
  <c r="BU750" i="1"/>
  <c r="BJ750" i="1"/>
  <c r="BV750" i="1"/>
  <c r="BK750" i="1"/>
  <c r="BT750" i="1"/>
  <c r="BW750" i="1"/>
  <c r="BK564" i="1"/>
  <c r="BL564" i="1"/>
  <c r="BJ564" i="1"/>
  <c r="BV564" i="1"/>
  <c r="BT952" i="1"/>
  <c r="BN952" i="1"/>
  <c r="BZ952" i="1"/>
  <c r="CB952" i="1" s="1"/>
  <c r="BO952" i="1"/>
  <c r="BP952" i="1"/>
  <c r="BS952" i="1"/>
  <c r="BU952" i="1"/>
  <c r="BV952" i="1"/>
  <c r="BW952" i="1"/>
  <c r="BL952" i="1"/>
  <c r="BM952" i="1"/>
  <c r="BX952" i="1"/>
  <c r="BY952" i="1"/>
  <c r="BJ952" i="1"/>
  <c r="BK952" i="1"/>
  <c r="BQ952" i="1"/>
  <c r="BR952" i="1"/>
  <c r="BO590" i="1"/>
  <c r="BQ590" i="1"/>
  <c r="BR590" i="1"/>
  <c r="BS590" i="1"/>
  <c r="BK590" i="1"/>
  <c r="BL590" i="1"/>
  <c r="BJ590" i="1"/>
  <c r="BM590" i="1"/>
  <c r="BN590" i="1"/>
  <c r="BP590" i="1"/>
  <c r="BU959" i="1"/>
  <c r="BJ959" i="1"/>
  <c r="BV959" i="1"/>
  <c r="BM959" i="1"/>
  <c r="BY959" i="1"/>
  <c r="BN959" i="1"/>
  <c r="BZ959" i="1"/>
  <c r="CB959" i="1" s="1"/>
  <c r="BO959" i="1"/>
  <c r="BP959" i="1"/>
  <c r="BS959" i="1"/>
  <c r="BT959" i="1"/>
  <c r="BK959" i="1"/>
  <c r="BL959" i="1"/>
  <c r="BQ959" i="1"/>
  <c r="BR959" i="1"/>
  <c r="BW959" i="1"/>
  <c r="BX959" i="1"/>
  <c r="AF1174" i="1"/>
  <c r="AN1174" i="1"/>
  <c r="CC1174" i="1" s="1"/>
  <c r="AO1174" i="1"/>
  <c r="CD1174" i="1" s="1"/>
  <c r="AP1174" i="1"/>
  <c r="CE1174" i="1" s="1"/>
  <c r="AM1174" i="1"/>
  <c r="AL1196" i="1"/>
  <c r="AE1196" i="1"/>
  <c r="AD1196" i="1" s="1"/>
  <c r="AF284" i="1"/>
  <c r="AP284" i="1"/>
  <c r="CE284" i="1" s="1"/>
  <c r="AM284" i="1"/>
  <c r="AN284" i="1"/>
  <c r="CC284" i="1" s="1"/>
  <c r="AQ284" i="1"/>
  <c r="CF284" i="1" s="1"/>
  <c r="AO284" i="1"/>
  <c r="CD284" i="1" s="1"/>
  <c r="AE898" i="1"/>
  <c r="AD898" i="1" s="1"/>
  <c r="AL898" i="1"/>
  <c r="AF1130" i="1"/>
  <c r="AM1130" i="1"/>
  <c r="AN1130" i="1"/>
  <c r="CC1130" i="1" s="1"/>
  <c r="AO1130" i="1"/>
  <c r="CD1130" i="1" s="1"/>
  <c r="AQ1130" i="1"/>
  <c r="CF1130" i="1" s="1"/>
  <c r="AE1068" i="1"/>
  <c r="AD1068" i="1" s="1"/>
  <c r="AL1068" i="1"/>
  <c r="AL1228" i="1"/>
  <c r="AE1228" i="1"/>
  <c r="AD1228" i="1" s="1"/>
  <c r="AO1249" i="1"/>
  <c r="CD1249" i="1" s="1"/>
  <c r="AP1249" i="1"/>
  <c r="CE1249" i="1" s="1"/>
  <c r="AQ1249" i="1"/>
  <c r="CF1249" i="1" s="1"/>
  <c r="AF1249" i="1"/>
  <c r="AM1249" i="1"/>
  <c r="AN1249" i="1"/>
  <c r="CC1249" i="1" s="1"/>
  <c r="BL314" i="1"/>
  <c r="BX314" i="1"/>
  <c r="BM314" i="1"/>
  <c r="BY314" i="1"/>
  <c r="BN314" i="1"/>
  <c r="BZ314" i="1"/>
  <c r="CB314" i="1" s="1"/>
  <c r="BO314" i="1"/>
  <c r="BP314" i="1"/>
  <c r="BQ314" i="1"/>
  <c r="BR314" i="1"/>
  <c r="BS314" i="1"/>
  <c r="BT314" i="1"/>
  <c r="BU314" i="1"/>
  <c r="BJ314" i="1"/>
  <c r="BV314" i="1"/>
  <c r="BK314" i="1"/>
  <c r="BW314" i="1"/>
  <c r="BT1253" i="1"/>
  <c r="BL1253" i="1"/>
  <c r="BX1253" i="1"/>
  <c r="BO1253" i="1"/>
  <c r="BP1253" i="1"/>
  <c r="BQ1253" i="1"/>
  <c r="BR1253" i="1"/>
  <c r="BS1253" i="1"/>
  <c r="BU1253" i="1"/>
  <c r="BV1253" i="1"/>
  <c r="BW1253" i="1"/>
  <c r="BJ1253" i="1"/>
  <c r="BY1253" i="1"/>
  <c r="BK1253" i="1"/>
  <c r="BZ1253" i="1"/>
  <c r="CB1253" i="1" s="1"/>
  <c r="BM1253" i="1"/>
  <c r="BN1253" i="1"/>
  <c r="AE737" i="1"/>
  <c r="AD737" i="1" s="1"/>
  <c r="AL737" i="1"/>
  <c r="BO274" i="1"/>
  <c r="BP274" i="1"/>
  <c r="BQ274" i="1"/>
  <c r="BR274" i="1"/>
  <c r="BS274" i="1"/>
  <c r="BT274" i="1"/>
  <c r="BU274" i="1"/>
  <c r="BJ274" i="1"/>
  <c r="BV274" i="1"/>
  <c r="BK274" i="1"/>
  <c r="BW274" i="1"/>
  <c r="BL274" i="1"/>
  <c r="BX274" i="1"/>
  <c r="BM274" i="1"/>
  <c r="BY274" i="1"/>
  <c r="BN274" i="1"/>
  <c r="BZ274" i="1"/>
  <c r="CB274" i="1" s="1"/>
  <c r="BM479" i="1"/>
  <c r="BY479" i="1"/>
  <c r="BN479" i="1"/>
  <c r="BZ479" i="1"/>
  <c r="CB479" i="1" s="1"/>
  <c r="BO479" i="1"/>
  <c r="BP479" i="1"/>
  <c r="BQ479" i="1"/>
  <c r="BR479" i="1"/>
  <c r="BS479" i="1"/>
  <c r="BT479" i="1"/>
  <c r="BU479" i="1"/>
  <c r="BK479" i="1"/>
  <c r="BW479" i="1"/>
  <c r="BJ479" i="1"/>
  <c r="BL479" i="1"/>
  <c r="BV479" i="1"/>
  <c r="BX479" i="1"/>
  <c r="BM836" i="1"/>
  <c r="BY836" i="1"/>
  <c r="BN836" i="1"/>
  <c r="BK836" i="1"/>
  <c r="BW836" i="1"/>
  <c r="BJ836" i="1"/>
  <c r="BL836" i="1"/>
  <c r="BV836" i="1"/>
  <c r="BX836" i="1"/>
  <c r="BQ1147" i="1"/>
  <c r="BR1147" i="1"/>
  <c r="BS1147" i="1"/>
  <c r="BT1147" i="1"/>
  <c r="BU1147" i="1"/>
  <c r="BJ1147" i="1"/>
  <c r="BV1147" i="1"/>
  <c r="BK1147" i="1"/>
  <c r="BW1147" i="1"/>
  <c r="BL1147" i="1"/>
  <c r="BX1147" i="1"/>
  <c r="BM1147" i="1"/>
  <c r="BY1147" i="1"/>
  <c r="BN1147" i="1"/>
  <c r="BZ1147" i="1"/>
  <c r="CB1147" i="1" s="1"/>
  <c r="BO1147" i="1"/>
  <c r="BP1147" i="1"/>
  <c r="BT1014" i="1"/>
  <c r="BU1014" i="1"/>
  <c r="BJ1014" i="1"/>
  <c r="BV1014" i="1"/>
  <c r="BK1014" i="1"/>
  <c r="BW1014" i="1"/>
  <c r="BL1014" i="1"/>
  <c r="BX1014" i="1"/>
  <c r="BM1014" i="1"/>
  <c r="BY1014" i="1"/>
  <c r="BN1014" i="1"/>
  <c r="BZ1014" i="1"/>
  <c r="CB1014" i="1" s="1"/>
  <c r="BO1014" i="1"/>
  <c r="BP1014" i="1"/>
  <c r="BQ1014" i="1"/>
  <c r="BR1014" i="1"/>
  <c r="BS1014" i="1"/>
  <c r="AE1345" i="1"/>
  <c r="AD1345" i="1" s="1"/>
  <c r="AL1345" i="1"/>
  <c r="AF150" i="1"/>
  <c r="AO150" i="1"/>
  <c r="CD150" i="1" s="1"/>
  <c r="AP150" i="1"/>
  <c r="CE150" i="1" s="1"/>
  <c r="AL966" i="1"/>
  <c r="AE966" i="1"/>
  <c r="AD966" i="1" s="1"/>
  <c r="AL562" i="1"/>
  <c r="AE562" i="1"/>
  <c r="AD562" i="1" s="1"/>
  <c r="AL1168" i="1"/>
  <c r="AE1168" i="1"/>
  <c r="AD1168" i="1" s="1"/>
  <c r="AL420" i="1"/>
  <c r="AE420" i="1"/>
  <c r="AD420" i="1" s="1"/>
  <c r="AE796" i="1"/>
  <c r="AD796" i="1" s="1"/>
  <c r="AL796" i="1"/>
  <c r="AE971" i="1"/>
  <c r="AD971" i="1" s="1"/>
  <c r="AL971" i="1"/>
  <c r="AE1361" i="1"/>
  <c r="AD1361" i="1" s="1"/>
  <c r="AL1361" i="1"/>
  <c r="AE574" i="1"/>
  <c r="AD574" i="1" s="1"/>
  <c r="AL574" i="1"/>
  <c r="BP802" i="1"/>
  <c r="BU802" i="1"/>
  <c r="BN802" i="1"/>
  <c r="BZ802" i="1"/>
  <c r="CB802" i="1" s="1"/>
  <c r="BK802" i="1"/>
  <c r="BL802" i="1"/>
  <c r="BM802" i="1"/>
  <c r="BO802" i="1"/>
  <c r="BQ802" i="1"/>
  <c r="BR802" i="1"/>
  <c r="BS802" i="1"/>
  <c r="BT802" i="1"/>
  <c r="BV802" i="1"/>
  <c r="BW802" i="1"/>
  <c r="BX802" i="1"/>
  <c r="BJ802" i="1"/>
  <c r="BY802" i="1"/>
  <c r="BR609" i="1"/>
  <c r="BS609" i="1"/>
  <c r="BT609" i="1"/>
  <c r="BU609" i="1"/>
  <c r="BJ609" i="1"/>
  <c r="BV609" i="1"/>
  <c r="BK609" i="1"/>
  <c r="BW609" i="1"/>
  <c r="BL609" i="1"/>
  <c r="BX609" i="1"/>
  <c r="BM609" i="1"/>
  <c r="BY609" i="1"/>
  <c r="BN609" i="1"/>
  <c r="BZ609" i="1"/>
  <c r="CB609" i="1" s="1"/>
  <c r="BO609" i="1"/>
  <c r="BP609" i="1"/>
  <c r="BQ609" i="1"/>
  <c r="BR973" i="1"/>
  <c r="BK973" i="1"/>
  <c r="BX973" i="1"/>
  <c r="BL973" i="1"/>
  <c r="BY973" i="1"/>
  <c r="BM973" i="1"/>
  <c r="BZ973" i="1"/>
  <c r="CB973" i="1" s="1"/>
  <c r="BN973" i="1"/>
  <c r="BO973" i="1"/>
  <c r="BP973" i="1"/>
  <c r="BQ973" i="1"/>
  <c r="BS973" i="1"/>
  <c r="BT973" i="1"/>
  <c r="BU973" i="1"/>
  <c r="BJ973" i="1"/>
  <c r="BV973" i="1"/>
  <c r="BW973" i="1"/>
  <c r="BP1075" i="1"/>
  <c r="BQ1075" i="1"/>
  <c r="BR1075" i="1"/>
  <c r="BS1075" i="1"/>
  <c r="BT1075" i="1"/>
  <c r="BU1075" i="1"/>
  <c r="BK1075" i="1"/>
  <c r="BW1075" i="1"/>
  <c r="BL1075" i="1"/>
  <c r="BX1075" i="1"/>
  <c r="BM1075" i="1"/>
  <c r="BY1075" i="1"/>
  <c r="BZ1075" i="1"/>
  <c r="CB1075" i="1" s="1"/>
  <c r="BJ1075" i="1"/>
  <c r="BN1075" i="1"/>
  <c r="BO1075" i="1"/>
  <c r="BV1075" i="1"/>
  <c r="BN1034" i="1"/>
  <c r="BZ1034" i="1"/>
  <c r="CB1034" i="1" s="1"/>
  <c r="BO1034" i="1"/>
  <c r="BP1034" i="1"/>
  <c r="BQ1034" i="1"/>
  <c r="BR1034" i="1"/>
  <c r="BS1034" i="1"/>
  <c r="BT1034" i="1"/>
  <c r="BU1034" i="1"/>
  <c r="BJ1034" i="1"/>
  <c r="BV1034" i="1"/>
  <c r="BK1034" i="1"/>
  <c r="BW1034" i="1"/>
  <c r="BM1034" i="1"/>
  <c r="BX1034" i="1"/>
  <c r="BY1034" i="1"/>
  <c r="BL1034" i="1"/>
  <c r="BL1128" i="1"/>
  <c r="BX1128" i="1"/>
  <c r="BM1128" i="1"/>
  <c r="BY1128" i="1"/>
  <c r="BN1128" i="1"/>
  <c r="BZ1128" i="1"/>
  <c r="CB1128" i="1" s="1"/>
  <c r="BO1128" i="1"/>
  <c r="BP1128" i="1"/>
  <c r="BQ1128" i="1"/>
  <c r="BR1128" i="1"/>
  <c r="BS1128" i="1"/>
  <c r="BT1128" i="1"/>
  <c r="BU1128" i="1"/>
  <c r="BJ1128" i="1"/>
  <c r="BK1128" i="1"/>
  <c r="BV1128" i="1"/>
  <c r="BW1128" i="1"/>
  <c r="BP739" i="1"/>
  <c r="BQ739" i="1"/>
  <c r="BR739" i="1"/>
  <c r="BS739" i="1"/>
  <c r="BT739" i="1"/>
  <c r="BU739" i="1"/>
  <c r="BJ739" i="1"/>
  <c r="BV739" i="1"/>
  <c r="BK739" i="1"/>
  <c r="BW739" i="1"/>
  <c r="BL739" i="1"/>
  <c r="BX739" i="1"/>
  <c r="BN739" i="1"/>
  <c r="BZ739" i="1"/>
  <c r="CB739" i="1" s="1"/>
  <c r="BM739" i="1"/>
  <c r="BO739" i="1"/>
  <c r="BY739" i="1"/>
  <c r="AQ1174" i="1"/>
  <c r="CF1174" i="1" s="1"/>
  <c r="AO1032" i="1"/>
  <c r="CD1032" i="1" s="1"/>
  <c r="AP1032" i="1"/>
  <c r="CE1032" i="1" s="1"/>
  <c r="AQ1032" i="1"/>
  <c r="CF1032" i="1" s="1"/>
  <c r="AF1032" i="1"/>
  <c r="AM1032" i="1"/>
  <c r="AN1032" i="1"/>
  <c r="CC1032" i="1" s="1"/>
  <c r="AL733" i="1"/>
  <c r="AE733" i="1"/>
  <c r="AD733" i="1" s="1"/>
  <c r="AL569" i="1"/>
  <c r="AE569" i="1"/>
  <c r="AD569" i="1" s="1"/>
  <c r="AE953" i="1"/>
  <c r="AD953" i="1" s="1"/>
  <c r="AL953" i="1"/>
  <c r="AN904" i="1"/>
  <c r="CC904" i="1" s="1"/>
  <c r="AO904" i="1"/>
  <c r="CD904" i="1" s="1"/>
  <c r="AP904" i="1"/>
  <c r="CE904" i="1" s="1"/>
  <c r="AQ904" i="1"/>
  <c r="CF904" i="1" s="1"/>
  <c r="AF904" i="1"/>
  <c r="AM904" i="1"/>
  <c r="AL1046" i="1"/>
  <c r="AE1046" i="1"/>
  <c r="AD1046" i="1" s="1"/>
  <c r="BS325" i="1"/>
  <c r="BL325" i="1"/>
  <c r="BU325" i="1"/>
  <c r="BV325" i="1"/>
  <c r="BW325" i="1"/>
  <c r="BJ325" i="1"/>
  <c r="BX325" i="1"/>
  <c r="BK325" i="1"/>
  <c r="BY325" i="1"/>
  <c r="BM325" i="1"/>
  <c r="BZ325" i="1"/>
  <c r="CB325" i="1" s="1"/>
  <c r="BN325" i="1"/>
  <c r="BO325" i="1"/>
  <c r="BP325" i="1"/>
  <c r="BQ325" i="1"/>
  <c r="BR325" i="1"/>
  <c r="BT325" i="1"/>
  <c r="BJ423" i="1"/>
  <c r="BK423" i="1"/>
  <c r="BL423" i="1"/>
  <c r="BM423" i="1"/>
  <c r="BN423" i="1"/>
  <c r="BO423" i="1"/>
  <c r="BP423" i="1"/>
  <c r="BQ423" i="1"/>
  <c r="BR423" i="1"/>
  <c r="BT1052" i="1"/>
  <c r="BU1052" i="1"/>
  <c r="BJ1052" i="1"/>
  <c r="BK1052" i="1"/>
  <c r="BW1052" i="1"/>
  <c r="BO1052" i="1"/>
  <c r="BP1052" i="1"/>
  <c r="AL969" i="1"/>
  <c r="AE969" i="1"/>
  <c r="AD969" i="1" s="1"/>
  <c r="AL1234" i="1"/>
  <c r="AE1234" i="1"/>
  <c r="AD1234" i="1" s="1"/>
  <c r="AE416" i="1"/>
  <c r="AD416" i="1" s="1"/>
  <c r="AL416" i="1"/>
  <c r="AE983" i="1"/>
  <c r="AD983" i="1" s="1"/>
  <c r="AL983" i="1"/>
  <c r="AL755" i="1"/>
  <c r="AE755" i="1"/>
  <c r="AD755" i="1" s="1"/>
  <c r="AN1211" i="1"/>
  <c r="AO1211" i="1"/>
  <c r="AP1211" i="1"/>
  <c r="AQ1211" i="1"/>
  <c r="AF1211" i="1"/>
  <c r="AM1211" i="1"/>
  <c r="AL1295" i="1"/>
  <c r="AE1295" i="1"/>
  <c r="AD1295" i="1" s="1"/>
  <c r="AE716" i="1"/>
  <c r="AD716" i="1" s="1"/>
  <c r="AL716" i="1"/>
  <c r="AE1127" i="1"/>
  <c r="AD1127" i="1" s="1"/>
  <c r="AL1127" i="1"/>
  <c r="BU799" i="1"/>
  <c r="BJ799" i="1"/>
  <c r="BV799" i="1"/>
  <c r="BK799" i="1"/>
  <c r="BW799" i="1"/>
  <c r="BL799" i="1"/>
  <c r="BX799" i="1"/>
  <c r="BM799" i="1"/>
  <c r="BY799" i="1"/>
  <c r="BN799" i="1"/>
  <c r="BZ799" i="1"/>
  <c r="CB799" i="1" s="1"/>
  <c r="BO799" i="1"/>
  <c r="BP799" i="1"/>
  <c r="BQ799" i="1"/>
  <c r="BR799" i="1"/>
  <c r="BS799" i="1"/>
  <c r="BT799" i="1"/>
  <c r="BJ489" i="1"/>
  <c r="BV489" i="1"/>
  <c r="BK489" i="1"/>
  <c r="BW489" i="1"/>
  <c r="BL489" i="1"/>
  <c r="BX489" i="1"/>
  <c r="BM489" i="1"/>
  <c r="BY489" i="1"/>
  <c r="BN489" i="1"/>
  <c r="BZ489" i="1"/>
  <c r="CB489" i="1" s="1"/>
  <c r="BO489" i="1"/>
  <c r="BP489" i="1"/>
  <c r="BQ489" i="1"/>
  <c r="BR489" i="1"/>
  <c r="BU489" i="1"/>
  <c r="BS489" i="1"/>
  <c r="BT489" i="1"/>
  <c r="AE905" i="1"/>
  <c r="AD905" i="1" s="1"/>
  <c r="AL905" i="1"/>
  <c r="BR453" i="1"/>
  <c r="BS453" i="1"/>
  <c r="BT453" i="1"/>
  <c r="BU453" i="1"/>
  <c r="BJ453" i="1"/>
  <c r="BV453" i="1"/>
  <c r="BK453" i="1"/>
  <c r="BW453" i="1"/>
  <c r="BL453" i="1"/>
  <c r="BX453" i="1"/>
  <c r="BM453" i="1"/>
  <c r="BY453" i="1"/>
  <c r="BN453" i="1"/>
  <c r="BZ453" i="1"/>
  <c r="CB453" i="1" s="1"/>
  <c r="BO453" i="1"/>
  <c r="BP453" i="1"/>
  <c r="BQ453" i="1"/>
  <c r="BJ207" i="1"/>
  <c r="BV207" i="1"/>
  <c r="BK207" i="1"/>
  <c r="BW207" i="1"/>
  <c r="BL207" i="1"/>
  <c r="BX207" i="1"/>
  <c r="BM207" i="1"/>
  <c r="BY207" i="1"/>
  <c r="BN207" i="1"/>
  <c r="BZ207" i="1"/>
  <c r="CB207" i="1" s="1"/>
  <c r="BO207" i="1"/>
  <c r="BP207" i="1"/>
  <c r="BQ207" i="1"/>
  <c r="BR207" i="1"/>
  <c r="BS207" i="1"/>
  <c r="BT207" i="1"/>
  <c r="BU207" i="1"/>
  <c r="BR340" i="1"/>
  <c r="BS340" i="1"/>
  <c r="BT340" i="1"/>
  <c r="BU340" i="1"/>
  <c r="BJ340" i="1"/>
  <c r="BV340" i="1"/>
  <c r="BK340" i="1"/>
  <c r="BW340" i="1"/>
  <c r="BL340" i="1"/>
  <c r="BX340" i="1"/>
  <c r="BM340" i="1"/>
  <c r="BY340" i="1"/>
  <c r="BO340" i="1"/>
  <c r="BP340" i="1"/>
  <c r="BN340" i="1"/>
  <c r="BQ340" i="1"/>
  <c r="BZ340" i="1"/>
  <c r="CB340" i="1" s="1"/>
  <c r="BS709" i="1"/>
  <c r="BT709" i="1"/>
  <c r="BU709" i="1"/>
  <c r="BJ709" i="1"/>
  <c r="BV709" i="1"/>
  <c r="BK709" i="1"/>
  <c r="BW709" i="1"/>
  <c r="BM709" i="1"/>
  <c r="BY709" i="1"/>
  <c r="BN709" i="1"/>
  <c r="BZ709" i="1"/>
  <c r="CB709" i="1" s="1"/>
  <c r="BO709" i="1"/>
  <c r="BP709" i="1"/>
  <c r="BQ709" i="1"/>
  <c r="BR709" i="1"/>
  <c r="BL709" i="1"/>
  <c r="BX709" i="1"/>
  <c r="BK1309" i="1"/>
  <c r="BW1309" i="1"/>
  <c r="BL1309" i="1"/>
  <c r="BX1309" i="1"/>
  <c r="BM1309" i="1"/>
  <c r="BY1309" i="1"/>
  <c r="BN1309" i="1"/>
  <c r="BZ1309" i="1"/>
  <c r="CB1309" i="1" s="1"/>
  <c r="BO1309" i="1"/>
  <c r="BP1309" i="1"/>
  <c r="BQ1309" i="1"/>
  <c r="BR1309" i="1"/>
  <c r="BS1309" i="1"/>
  <c r="BT1309" i="1"/>
  <c r="BJ1309" i="1"/>
  <c r="BU1309" i="1"/>
  <c r="BV1309" i="1"/>
  <c r="BT928" i="1"/>
  <c r="BU928" i="1"/>
  <c r="BJ928" i="1"/>
  <c r="BV928" i="1"/>
  <c r="BK928" i="1"/>
  <c r="BW928" i="1"/>
  <c r="BL928" i="1"/>
  <c r="BX928" i="1"/>
  <c r="BM928" i="1"/>
  <c r="BY928" i="1"/>
  <c r="BN928" i="1"/>
  <c r="BZ928" i="1"/>
  <c r="CB928" i="1" s="1"/>
  <c r="BR928" i="1"/>
  <c r="BO928" i="1"/>
  <c r="BP928" i="1"/>
  <c r="BQ928" i="1"/>
  <c r="BS928" i="1"/>
  <c r="BR887" i="1"/>
  <c r="BS887" i="1"/>
  <c r="BT887" i="1"/>
  <c r="BU887" i="1"/>
  <c r="BJ887" i="1"/>
  <c r="BV887" i="1"/>
  <c r="BK887" i="1"/>
  <c r="BW887" i="1"/>
  <c r="BL887" i="1"/>
  <c r="BX887" i="1"/>
  <c r="BP887" i="1"/>
  <c r="BM887" i="1"/>
  <c r="BN887" i="1"/>
  <c r="BO887" i="1"/>
  <c r="BQ887" i="1"/>
  <c r="BY887" i="1"/>
  <c r="BZ887" i="1"/>
  <c r="CB887" i="1" s="1"/>
  <c r="BY1144" i="1"/>
  <c r="BN1144" i="1"/>
  <c r="BZ1144" i="1"/>
  <c r="CB1144" i="1" s="1"/>
  <c r="BT1144" i="1"/>
  <c r="BK1144" i="1"/>
  <c r="BV1144" i="1"/>
  <c r="AE864" i="1"/>
  <c r="AD864" i="1" s="1"/>
  <c r="AL864" i="1"/>
  <c r="AE357" i="1"/>
  <c r="AD357" i="1" s="1"/>
  <c r="AL357" i="1"/>
  <c r="AL1198" i="1"/>
  <c r="AE1198" i="1"/>
  <c r="AD1198" i="1" s="1"/>
  <c r="AL797" i="1"/>
  <c r="AE797" i="1"/>
  <c r="AD797" i="1" s="1"/>
  <c r="AE147" i="1"/>
  <c r="AD147" i="1" s="1"/>
  <c r="AL147" i="1"/>
  <c r="AE899" i="1"/>
  <c r="AD899" i="1" s="1"/>
  <c r="AL899" i="1"/>
  <c r="AP662" i="1"/>
  <c r="CE662" i="1" s="1"/>
  <c r="AQ662" i="1"/>
  <c r="CF662" i="1" s="1"/>
  <c r="AF662" i="1"/>
  <c r="AN662" i="1"/>
  <c r="CC662" i="1" s="1"/>
  <c r="AM662" i="1"/>
  <c r="AO662" i="1"/>
  <c r="CD662" i="1" s="1"/>
  <c r="AE713" i="1"/>
  <c r="AD713" i="1" s="1"/>
  <c r="AL713" i="1"/>
  <c r="AL640" i="1"/>
  <c r="AE640" i="1"/>
  <c r="AD640" i="1" s="1"/>
  <c r="AF1280" i="1"/>
  <c r="AN1280" i="1"/>
  <c r="CC1280" i="1" s="1"/>
  <c r="AO1280" i="1"/>
  <c r="CD1280" i="1" s="1"/>
  <c r="AP1280" i="1"/>
  <c r="CE1280" i="1" s="1"/>
  <c r="AQ1280" i="1"/>
  <c r="CF1280" i="1" s="1"/>
  <c r="AM1280" i="1"/>
  <c r="AE329" i="1"/>
  <c r="AD329" i="1" s="1"/>
  <c r="AL329" i="1"/>
  <c r="AL1356" i="1"/>
  <c r="AE1356" i="1"/>
  <c r="AD1356" i="1" s="1"/>
  <c r="BU424" i="1"/>
  <c r="BJ424" i="1"/>
  <c r="BV424" i="1"/>
  <c r="BK424" i="1"/>
  <c r="BW424" i="1"/>
  <c r="BL424" i="1"/>
  <c r="BX424" i="1"/>
  <c r="BM424" i="1"/>
  <c r="BY424" i="1"/>
  <c r="BN424" i="1"/>
  <c r="BZ424" i="1"/>
  <c r="CB424" i="1" s="1"/>
  <c r="BO424" i="1"/>
  <c r="BP424" i="1"/>
  <c r="BQ424" i="1"/>
  <c r="BR424" i="1"/>
  <c r="BS424" i="1"/>
  <c r="BT424" i="1"/>
  <c r="BP997" i="1"/>
  <c r="BQ997" i="1"/>
  <c r="BR997" i="1"/>
  <c r="BS997" i="1"/>
  <c r="BT997" i="1"/>
  <c r="BJ997" i="1"/>
  <c r="BV997" i="1"/>
  <c r="BK997" i="1"/>
  <c r="BW997" i="1"/>
  <c r="BL997" i="1"/>
  <c r="BX997" i="1"/>
  <c r="BM997" i="1"/>
  <c r="BY997" i="1"/>
  <c r="BU997" i="1"/>
  <c r="BZ997" i="1"/>
  <c r="CB997" i="1" s="1"/>
  <c r="BN997" i="1"/>
  <c r="BO997" i="1"/>
  <c r="BK1351" i="1"/>
  <c r="BW1351" i="1"/>
  <c r="BL1351" i="1"/>
  <c r="BX1351" i="1"/>
  <c r="BM1351" i="1"/>
  <c r="BY1351" i="1"/>
  <c r="BN1351" i="1"/>
  <c r="BZ1351" i="1"/>
  <c r="CB1351" i="1" s="1"/>
  <c r="BO1351" i="1"/>
  <c r="BP1351" i="1"/>
  <c r="BQ1351" i="1"/>
  <c r="BR1351" i="1"/>
  <c r="BS1351" i="1"/>
  <c r="BT1351" i="1"/>
  <c r="BU1351" i="1"/>
  <c r="BJ1351" i="1"/>
  <c r="BV1351" i="1"/>
  <c r="BR943" i="1"/>
  <c r="BL943" i="1"/>
  <c r="BX943" i="1"/>
  <c r="BQ943" i="1"/>
  <c r="BS943" i="1"/>
  <c r="BV943" i="1"/>
  <c r="BW943" i="1"/>
  <c r="BJ943" i="1"/>
  <c r="BY943" i="1"/>
  <c r="BK943" i="1"/>
  <c r="BZ943" i="1"/>
  <c r="CB943" i="1" s="1"/>
  <c r="BO943" i="1"/>
  <c r="BP943" i="1"/>
  <c r="BM943" i="1"/>
  <c r="BN943" i="1"/>
  <c r="BT943" i="1"/>
  <c r="BU943" i="1"/>
  <c r="AF1017" i="1"/>
  <c r="AO1017" i="1"/>
  <c r="CD1017" i="1" s="1"/>
  <c r="AP1017" i="1"/>
  <c r="CE1017" i="1" s="1"/>
  <c r="AF924" i="1"/>
  <c r="AN924" i="1"/>
  <c r="CC924" i="1" s="1"/>
  <c r="AO924" i="1"/>
  <c r="CD924" i="1" s="1"/>
  <c r="AM924" i="1"/>
  <c r="AQ924" i="1"/>
  <c r="CF924" i="1" s="1"/>
  <c r="AP924" i="1"/>
  <c r="CE924" i="1" s="1"/>
  <c r="AL1264" i="1"/>
  <c r="AE1264" i="1"/>
  <c r="AD1264" i="1" s="1"/>
  <c r="AL116" i="1"/>
  <c r="AE116" i="1"/>
  <c r="AD116" i="1" s="1"/>
  <c r="AL93" i="1"/>
  <c r="AE93" i="1"/>
  <c r="AD93" i="1" s="1"/>
  <c r="AF1336" i="1"/>
  <c r="AP1336" i="1"/>
  <c r="CE1336" i="1" s="1"/>
  <c r="AO1336" i="1"/>
  <c r="CD1336" i="1" s="1"/>
  <c r="AM1336" i="1"/>
  <c r="AN1336" i="1"/>
  <c r="CC1336" i="1" s="1"/>
  <c r="AQ1336" i="1"/>
  <c r="CF1336" i="1" s="1"/>
  <c r="AL893" i="1"/>
  <c r="AE893" i="1"/>
  <c r="AD893" i="1" s="1"/>
  <c r="AL1058" i="1"/>
  <c r="AE1058" i="1"/>
  <c r="AD1058" i="1" s="1"/>
  <c r="AE671" i="1"/>
  <c r="AD671" i="1" s="1"/>
  <c r="AL671" i="1"/>
  <c r="BO502" i="1"/>
  <c r="BP502" i="1"/>
  <c r="BQ502" i="1"/>
  <c r="BR502" i="1"/>
  <c r="BS502" i="1"/>
  <c r="BT502" i="1"/>
  <c r="BU502" i="1"/>
  <c r="BJ502" i="1"/>
  <c r="BV502" i="1"/>
  <c r="BK502" i="1"/>
  <c r="BW502" i="1"/>
  <c r="BL502" i="1"/>
  <c r="BX502" i="1"/>
  <c r="BM502" i="1"/>
  <c r="BY502" i="1"/>
  <c r="BZ502" i="1"/>
  <c r="CB502" i="1" s="1"/>
  <c r="BN502" i="1"/>
  <c r="AL677" i="1"/>
  <c r="AE677" i="1"/>
  <c r="AD677" i="1" s="1"/>
  <c r="BN380" i="1"/>
  <c r="BZ380" i="1"/>
  <c r="CB380" i="1" s="1"/>
  <c r="BS380" i="1"/>
  <c r="BQ380" i="1"/>
  <c r="BR380" i="1"/>
  <c r="BT380" i="1"/>
  <c r="BU380" i="1"/>
  <c r="BV380" i="1"/>
  <c r="BW380" i="1"/>
  <c r="BJ380" i="1"/>
  <c r="BX380" i="1"/>
  <c r="BK380" i="1"/>
  <c r="BY380" i="1"/>
  <c r="BL380" i="1"/>
  <c r="BM380" i="1"/>
  <c r="BO380" i="1"/>
  <c r="BP380" i="1"/>
  <c r="BW110" i="1"/>
  <c r="BN962" i="1"/>
  <c r="BZ962" i="1"/>
  <c r="CB962" i="1" s="1"/>
  <c r="BO962" i="1"/>
  <c r="BR962" i="1"/>
  <c r="BS962" i="1"/>
  <c r="BT962" i="1"/>
  <c r="BU962" i="1"/>
  <c r="BL962" i="1"/>
  <c r="BX962" i="1"/>
  <c r="BM962" i="1"/>
  <c r="BY962" i="1"/>
  <c r="BJ962" i="1"/>
  <c r="BK962" i="1"/>
  <c r="BP962" i="1"/>
  <c r="BQ962" i="1"/>
  <c r="BV962" i="1"/>
  <c r="BW962" i="1"/>
  <c r="BQ1297" i="1"/>
  <c r="BR1297" i="1"/>
  <c r="BS1297" i="1"/>
  <c r="BT1297" i="1"/>
  <c r="BU1297" i="1"/>
  <c r="BJ1297" i="1"/>
  <c r="BV1297" i="1"/>
  <c r="BK1297" i="1"/>
  <c r="BW1297" i="1"/>
  <c r="BL1297" i="1"/>
  <c r="BX1297" i="1"/>
  <c r="BM1297" i="1"/>
  <c r="BY1297" i="1"/>
  <c r="BN1297" i="1"/>
  <c r="BZ1297" i="1"/>
  <c r="CB1297" i="1" s="1"/>
  <c r="BP1297" i="1"/>
  <c r="BO1297" i="1"/>
  <c r="BO955" i="1"/>
  <c r="BP955" i="1"/>
  <c r="BS955" i="1"/>
  <c r="BT955" i="1"/>
  <c r="BU955" i="1"/>
  <c r="BJ955" i="1"/>
  <c r="BV955" i="1"/>
  <c r="BM955" i="1"/>
  <c r="BY955" i="1"/>
  <c r="BN955" i="1"/>
  <c r="BZ955" i="1"/>
  <c r="CB955" i="1" s="1"/>
  <c r="BK955" i="1"/>
  <c r="BL955" i="1"/>
  <c r="BQ955" i="1"/>
  <c r="BR955" i="1"/>
  <c r="BW955" i="1"/>
  <c r="BX955" i="1"/>
  <c r="BT228" i="1"/>
  <c r="BU228" i="1"/>
  <c r="BJ228" i="1"/>
  <c r="BV228" i="1"/>
  <c r="BK228" i="1"/>
  <c r="BW228" i="1"/>
  <c r="BL228" i="1"/>
  <c r="BX228" i="1"/>
  <c r="BN228" i="1"/>
  <c r="BZ228" i="1"/>
  <c r="CB228" i="1" s="1"/>
  <c r="BO228" i="1"/>
  <c r="BP228" i="1"/>
  <c r="BQ228" i="1"/>
  <c r="BR228" i="1"/>
  <c r="BS228" i="1"/>
  <c r="BM228" i="1"/>
  <c r="BY228" i="1"/>
  <c r="BL947" i="1"/>
  <c r="BX947" i="1"/>
  <c r="BR947" i="1"/>
  <c r="BM947" i="1"/>
  <c r="BN947" i="1"/>
  <c r="BQ947" i="1"/>
  <c r="BS947" i="1"/>
  <c r="BT947" i="1"/>
  <c r="BU947" i="1"/>
  <c r="BJ947" i="1"/>
  <c r="BY947" i="1"/>
  <c r="BK947" i="1"/>
  <c r="BZ947" i="1"/>
  <c r="CB947" i="1" s="1"/>
  <c r="BV947" i="1"/>
  <c r="BW947" i="1"/>
  <c r="BO947" i="1"/>
  <c r="BP947" i="1"/>
  <c r="AL429" i="1"/>
  <c r="AE429" i="1"/>
  <c r="AD429" i="1" s="1"/>
  <c r="AE1307" i="1"/>
  <c r="AD1307" i="1" s="1"/>
  <c r="AL1307" i="1"/>
  <c r="BN810" i="1"/>
  <c r="BZ810" i="1"/>
  <c r="CB810" i="1" s="1"/>
  <c r="BP810" i="1"/>
  <c r="BQ810" i="1"/>
  <c r="BR810" i="1"/>
  <c r="BS810" i="1"/>
  <c r="BT810" i="1"/>
  <c r="BJ810" i="1"/>
  <c r="BV810" i="1"/>
  <c r="BK810" i="1"/>
  <c r="BW810" i="1"/>
  <c r="BL810" i="1"/>
  <c r="BX810" i="1"/>
  <c r="BM810" i="1"/>
  <c r="BU810" i="1"/>
  <c r="BY810" i="1"/>
  <c r="BO810" i="1"/>
  <c r="AL1256" i="1"/>
  <c r="AE1256" i="1"/>
  <c r="AD1256" i="1" s="1"/>
  <c r="AE916" i="1"/>
  <c r="AD916" i="1" s="1"/>
  <c r="AL916" i="1"/>
  <c r="AE1019" i="1"/>
  <c r="AD1019" i="1" s="1"/>
  <c r="AL1019" i="1"/>
  <c r="AE850" i="1"/>
  <c r="AD850" i="1" s="1"/>
  <c r="AL850" i="1"/>
  <c r="AL1142" i="1"/>
  <c r="AE1142" i="1"/>
  <c r="AD1142" i="1" s="1"/>
  <c r="AE160" i="1"/>
  <c r="AD160" i="1" s="1"/>
  <c r="AL160" i="1"/>
  <c r="AL1009" i="1"/>
  <c r="AE1009" i="1"/>
  <c r="AD1009" i="1" s="1"/>
  <c r="AE1044" i="1"/>
  <c r="AD1044" i="1" s="1"/>
  <c r="AL1044" i="1"/>
  <c r="AI1123" i="1"/>
  <c r="AH1123" i="1"/>
  <c r="AK1123" i="1"/>
  <c r="AG1123" i="1"/>
  <c r="AJ1123" i="1"/>
  <c r="BM432" i="1"/>
  <c r="BY432" i="1"/>
  <c r="BN432" i="1"/>
  <c r="BZ432" i="1"/>
  <c r="CB432" i="1" s="1"/>
  <c r="BO432" i="1"/>
  <c r="BP432" i="1"/>
  <c r="BQ432" i="1"/>
  <c r="BR432" i="1"/>
  <c r="BS432" i="1"/>
  <c r="BT432" i="1"/>
  <c r="BK432" i="1"/>
  <c r="BL432" i="1"/>
  <c r="BU432" i="1"/>
  <c r="BV432" i="1"/>
  <c r="BW432" i="1"/>
  <c r="BX432" i="1"/>
  <c r="BJ432" i="1"/>
  <c r="BN464" i="1"/>
  <c r="BZ464" i="1"/>
  <c r="CB464" i="1" s="1"/>
  <c r="BO464" i="1"/>
  <c r="BP464" i="1"/>
  <c r="BQ464" i="1"/>
  <c r="BR464" i="1"/>
  <c r="BS464" i="1"/>
  <c r="BT464" i="1"/>
  <c r="BU464" i="1"/>
  <c r="BJ464" i="1"/>
  <c r="BV464" i="1"/>
  <c r="BK464" i="1"/>
  <c r="BW464" i="1"/>
  <c r="BL464" i="1"/>
  <c r="BX464" i="1"/>
  <c r="BM464" i="1"/>
  <c r="BY464" i="1"/>
  <c r="BJ636" i="1"/>
  <c r="BK636" i="1"/>
  <c r="BL636" i="1"/>
  <c r="BM636" i="1"/>
  <c r="BN636" i="1"/>
  <c r="BO636" i="1"/>
  <c r="BQ636" i="1"/>
  <c r="BP636" i="1"/>
  <c r="BR636" i="1"/>
  <c r="BS1166" i="1"/>
  <c r="BT1166" i="1"/>
  <c r="BU1166" i="1"/>
  <c r="BJ1166" i="1"/>
  <c r="BV1166" i="1"/>
  <c r="BK1166" i="1"/>
  <c r="BW1166" i="1"/>
  <c r="BL1166" i="1"/>
  <c r="BX1166" i="1"/>
  <c r="BM1166" i="1"/>
  <c r="BY1166" i="1"/>
  <c r="BN1166" i="1"/>
  <c r="BZ1166" i="1"/>
  <c r="CB1166" i="1" s="1"/>
  <c r="BO1166" i="1"/>
  <c r="BP1166" i="1"/>
  <c r="BQ1166" i="1"/>
  <c r="BR1166" i="1"/>
  <c r="BK914" i="1"/>
  <c r="BW914" i="1"/>
  <c r="BL914" i="1"/>
  <c r="BX914" i="1"/>
  <c r="BM914" i="1"/>
  <c r="BY914" i="1"/>
  <c r="BN914" i="1"/>
  <c r="BZ914" i="1"/>
  <c r="CB914" i="1" s="1"/>
  <c r="BO914" i="1"/>
  <c r="BP914" i="1"/>
  <c r="BQ914" i="1"/>
  <c r="BU914" i="1"/>
  <c r="BS914" i="1"/>
  <c r="BT914" i="1"/>
  <c r="BV914" i="1"/>
  <c r="BJ914" i="1"/>
  <c r="BR914" i="1"/>
  <c r="BQ1084" i="1"/>
  <c r="BS1084" i="1"/>
  <c r="BT1084" i="1"/>
  <c r="BU1084" i="1"/>
  <c r="BJ1084" i="1"/>
  <c r="BV1084" i="1"/>
  <c r="BM1084" i="1"/>
  <c r="BY1084" i="1"/>
  <c r="BN1084" i="1"/>
  <c r="BZ1084" i="1"/>
  <c r="CB1084" i="1" s="1"/>
  <c r="BK1084" i="1"/>
  <c r="BL1084" i="1"/>
  <c r="BO1084" i="1"/>
  <c r="BP1084" i="1"/>
  <c r="BR1084" i="1"/>
  <c r="BW1084" i="1"/>
  <c r="BX1084" i="1"/>
  <c r="BR177" i="1"/>
  <c r="BT177" i="1"/>
  <c r="BU177" i="1"/>
  <c r="BJ177" i="1"/>
  <c r="BV177" i="1"/>
  <c r="BK177" i="1"/>
  <c r="BW177" i="1"/>
  <c r="BL177" i="1"/>
  <c r="BX177" i="1"/>
  <c r="BN177" i="1"/>
  <c r="BZ177" i="1"/>
  <c r="CB177" i="1" s="1"/>
  <c r="BO177" i="1"/>
  <c r="BY177" i="1"/>
  <c r="BM177" i="1"/>
  <c r="BQ177" i="1"/>
  <c r="BS177" i="1"/>
  <c r="BP177" i="1"/>
  <c r="AL1022" i="1"/>
  <c r="AE1022" i="1"/>
  <c r="AD1022" i="1" s="1"/>
  <c r="AE405" i="1"/>
  <c r="AD405" i="1" s="1"/>
  <c r="AL405" i="1"/>
  <c r="AE1173" i="1"/>
  <c r="AD1173" i="1" s="1"/>
  <c r="AL1173" i="1"/>
  <c r="AL308" i="1"/>
  <c r="AE308" i="1"/>
  <c r="AD308" i="1" s="1"/>
  <c r="AL926" i="1"/>
  <c r="AE926" i="1"/>
  <c r="AD926" i="1" s="1"/>
  <c r="AL1346" i="1"/>
  <c r="AE1346" i="1"/>
  <c r="AD1346" i="1" s="1"/>
  <c r="AF930" i="1"/>
  <c r="AO930" i="1"/>
  <c r="CD930" i="1" s="1"/>
  <c r="AN930" i="1"/>
  <c r="CC930" i="1" s="1"/>
  <c r="AP930" i="1"/>
  <c r="CE930" i="1" s="1"/>
  <c r="AQ930" i="1"/>
  <c r="CF930" i="1" s="1"/>
  <c r="AE1136" i="1"/>
  <c r="AD1136" i="1" s="1"/>
  <c r="AL1136" i="1"/>
  <c r="BS831" i="1"/>
  <c r="BL831" i="1"/>
  <c r="BX831" i="1"/>
  <c r="BO831" i="1"/>
  <c r="BP831" i="1"/>
  <c r="BQ831" i="1"/>
  <c r="BR831" i="1"/>
  <c r="BT831" i="1"/>
  <c r="BU831" i="1"/>
  <c r="BV831" i="1"/>
  <c r="BW831" i="1"/>
  <c r="BJ831" i="1"/>
  <c r="BY831" i="1"/>
  <c r="BK831" i="1"/>
  <c r="BZ831" i="1"/>
  <c r="CB831" i="1" s="1"/>
  <c r="BM831" i="1"/>
  <c r="BN831" i="1"/>
  <c r="BP222" i="1"/>
  <c r="BQ222" i="1"/>
  <c r="BR222" i="1"/>
  <c r="BS222" i="1"/>
  <c r="BT222" i="1"/>
  <c r="BU222" i="1"/>
  <c r="BJ222" i="1"/>
  <c r="BV222" i="1"/>
  <c r="BK222" i="1"/>
  <c r="BW222" i="1"/>
  <c r="BL222" i="1"/>
  <c r="BX222" i="1"/>
  <c r="BM222" i="1"/>
  <c r="BY222" i="1"/>
  <c r="BN222" i="1"/>
  <c r="BZ222" i="1"/>
  <c r="CB222" i="1" s="1"/>
  <c r="BO222" i="1"/>
  <c r="BQ1091" i="1"/>
  <c r="BR1091" i="1"/>
  <c r="BS1091" i="1"/>
  <c r="BT1091" i="1"/>
  <c r="BU1091" i="1"/>
  <c r="BJ1091" i="1"/>
  <c r="BV1091" i="1"/>
  <c r="BK1091" i="1"/>
  <c r="BW1091" i="1"/>
  <c r="BL1091" i="1"/>
  <c r="BX1091" i="1"/>
  <c r="BM1091" i="1"/>
  <c r="BY1091" i="1"/>
  <c r="BN1091" i="1"/>
  <c r="BZ1091" i="1"/>
  <c r="CB1091" i="1" s="1"/>
  <c r="BO1091" i="1"/>
  <c r="BP1091" i="1"/>
  <c r="BT936" i="1"/>
  <c r="BJ936" i="1"/>
  <c r="BV936" i="1"/>
  <c r="BK936" i="1"/>
  <c r="BW936" i="1"/>
  <c r="BL936" i="1"/>
  <c r="BX936" i="1"/>
  <c r="BM936" i="1"/>
  <c r="BY936" i="1"/>
  <c r="BN936" i="1"/>
  <c r="BZ936" i="1"/>
  <c r="CB936" i="1" s="1"/>
  <c r="BR936" i="1"/>
  <c r="BP936" i="1"/>
  <c r="BQ936" i="1"/>
  <c r="BO936" i="1"/>
  <c r="BS936" i="1"/>
  <c r="BU936" i="1"/>
  <c r="BT1070" i="1"/>
  <c r="BU1070" i="1"/>
  <c r="BJ1070" i="1"/>
  <c r="BV1070" i="1"/>
  <c r="BK1070" i="1"/>
  <c r="BW1070" i="1"/>
  <c r="BL1070" i="1"/>
  <c r="BX1070" i="1"/>
  <c r="BM1070" i="1"/>
  <c r="BY1070" i="1"/>
  <c r="BN1070" i="1"/>
  <c r="BZ1070" i="1"/>
  <c r="CB1070" i="1" s="1"/>
  <c r="BO1070" i="1"/>
  <c r="BP1070" i="1"/>
  <c r="BQ1070" i="1"/>
  <c r="BR1070" i="1"/>
  <c r="BS1070" i="1"/>
  <c r="BJ607" i="1"/>
  <c r="BV607" i="1"/>
  <c r="BK607" i="1"/>
  <c r="BW607" i="1"/>
  <c r="BL607" i="1"/>
  <c r="BX607" i="1"/>
  <c r="BM607" i="1"/>
  <c r="BY607" i="1"/>
  <c r="BN607" i="1"/>
  <c r="BZ607" i="1"/>
  <c r="CB607" i="1" s="1"/>
  <c r="BP607" i="1"/>
  <c r="BQ607" i="1"/>
  <c r="BR607" i="1"/>
  <c r="BS607" i="1"/>
  <c r="BT607" i="1"/>
  <c r="BU607" i="1"/>
  <c r="BO607" i="1"/>
  <c r="BN940" i="1"/>
  <c r="BZ940" i="1"/>
  <c r="CB940" i="1" s="1"/>
  <c r="BS940" i="1"/>
  <c r="BT940" i="1"/>
  <c r="BK940" i="1"/>
  <c r="BL940" i="1"/>
  <c r="BP940" i="1"/>
  <c r="BQ940" i="1"/>
  <c r="BR940" i="1"/>
  <c r="BU940" i="1"/>
  <c r="BX940" i="1"/>
  <c r="BJ940" i="1"/>
  <c r="BY940" i="1"/>
  <c r="BW940" i="1"/>
  <c r="BM940" i="1"/>
  <c r="BO940" i="1"/>
  <c r="BV940" i="1"/>
  <c r="BN900" i="1"/>
  <c r="BZ900" i="1"/>
  <c r="CB900" i="1" s="1"/>
  <c r="BO900" i="1"/>
  <c r="BP900" i="1"/>
  <c r="BQ900" i="1"/>
  <c r="BR900" i="1"/>
  <c r="BS900" i="1"/>
  <c r="BT900" i="1"/>
  <c r="BL900" i="1"/>
  <c r="BX900" i="1"/>
  <c r="BJ900" i="1"/>
  <c r="BK900" i="1"/>
  <c r="BM900" i="1"/>
  <c r="BV900" i="1"/>
  <c r="BW900" i="1"/>
  <c r="BY900" i="1"/>
  <c r="BU900" i="1"/>
  <c r="BM1278" i="1"/>
  <c r="BY1278" i="1"/>
  <c r="BN1278" i="1"/>
  <c r="BZ1278" i="1"/>
  <c r="CB1278" i="1" s="1"/>
  <c r="BO1278" i="1"/>
  <c r="BP1278" i="1"/>
  <c r="BQ1278" i="1"/>
  <c r="BR1278" i="1"/>
  <c r="BS1278" i="1"/>
  <c r="BT1278" i="1"/>
  <c r="BU1278" i="1"/>
  <c r="BJ1278" i="1"/>
  <c r="BV1278" i="1"/>
  <c r="BK1278" i="1"/>
  <c r="BL1278" i="1"/>
  <c r="BW1278" i="1"/>
  <c r="BX1278" i="1"/>
  <c r="AO967" i="1"/>
  <c r="CD967" i="1" s="1"/>
  <c r="AP967" i="1"/>
  <c r="CE967" i="1" s="1"/>
  <c r="AF967" i="1"/>
  <c r="AM967" i="1"/>
  <c r="AN967" i="1"/>
  <c r="CC967" i="1" s="1"/>
  <c r="AE1143" i="1"/>
  <c r="AD1143" i="1" s="1"/>
  <c r="AL1143" i="1"/>
  <c r="AO739" i="1"/>
  <c r="CD739" i="1" s="1"/>
  <c r="AN739" i="1"/>
  <c r="CC739" i="1" s="1"/>
  <c r="AQ739" i="1"/>
  <c r="CF739" i="1" s="1"/>
  <c r="AF739" i="1"/>
  <c r="AP739" i="1"/>
  <c r="CE739" i="1" s="1"/>
  <c r="AO45" i="1"/>
  <c r="CD45" i="1" s="1"/>
  <c r="AQ45" i="1"/>
  <c r="CF45" i="1" s="1"/>
  <c r="AN45" i="1"/>
  <c r="CC45" i="1" s="1"/>
  <c r="AF45" i="1"/>
  <c r="AM45" i="1"/>
  <c r="AP45" i="1"/>
  <c r="CE45" i="1" s="1"/>
  <c r="AE996" i="1"/>
  <c r="AD996" i="1" s="1"/>
  <c r="AL996" i="1"/>
  <c r="AN1017" i="1"/>
  <c r="CC1017" i="1" s="1"/>
  <c r="AF1083" i="1"/>
  <c r="AN1083" i="1"/>
  <c r="CC1083" i="1" s="1"/>
  <c r="AP1083" i="1"/>
  <c r="CE1083" i="1" s="1"/>
  <c r="AQ1083" i="1"/>
  <c r="CF1083" i="1" s="1"/>
  <c r="AL184" i="1"/>
  <c r="AE184" i="1"/>
  <c r="AD184" i="1" s="1"/>
  <c r="AL419" i="1"/>
  <c r="AE419" i="1"/>
  <c r="AD419" i="1" s="1"/>
  <c r="AF1340" i="1"/>
  <c r="AO1340" i="1"/>
  <c r="CD1340" i="1" s="1"/>
  <c r="AM1340" i="1"/>
  <c r="AE939" i="1"/>
  <c r="AD939" i="1" s="1"/>
  <c r="AL939" i="1"/>
  <c r="AO1312" i="1"/>
  <c r="CD1312" i="1" s="1"/>
  <c r="AM1312" i="1"/>
  <c r="AN1312" i="1"/>
  <c r="CC1312" i="1" s="1"/>
  <c r="AP1312" i="1"/>
  <c r="CE1312" i="1" s="1"/>
  <c r="AQ1312" i="1"/>
  <c r="CF1312" i="1" s="1"/>
  <c r="AF1312" i="1"/>
  <c r="AL1155" i="1"/>
  <c r="AE1155" i="1"/>
  <c r="AD1155" i="1" s="1"/>
  <c r="BK1215" i="1"/>
  <c r="BW1215" i="1"/>
  <c r="BL1215" i="1"/>
  <c r="BX1215" i="1"/>
  <c r="BM1215" i="1"/>
  <c r="BY1215" i="1"/>
  <c r="BN1215" i="1"/>
  <c r="BZ1215" i="1"/>
  <c r="CB1215" i="1" s="1"/>
  <c r="BO1215" i="1"/>
  <c r="BP1215" i="1"/>
  <c r="BQ1215" i="1"/>
  <c r="BR1215" i="1"/>
  <c r="BS1215" i="1"/>
  <c r="BT1215" i="1"/>
  <c r="BU1215" i="1"/>
  <c r="BV1215" i="1"/>
  <c r="BJ1215" i="1"/>
  <c r="AE1020" i="1"/>
  <c r="AD1020" i="1" s="1"/>
  <c r="AL1020" i="1"/>
  <c r="BK930" i="1"/>
  <c r="BW930" i="1"/>
  <c r="BL930" i="1"/>
  <c r="BX930" i="1"/>
  <c r="BM930" i="1"/>
  <c r="BY930" i="1"/>
  <c r="BN930" i="1"/>
  <c r="BZ930" i="1"/>
  <c r="CB930" i="1" s="1"/>
  <c r="BO930" i="1"/>
  <c r="BP930" i="1"/>
  <c r="BQ930" i="1"/>
  <c r="BU930" i="1"/>
  <c r="BS930" i="1"/>
  <c r="BT930" i="1"/>
  <c r="BJ930" i="1"/>
  <c r="BR930" i="1"/>
  <c r="BV930" i="1"/>
  <c r="AE1025" i="1"/>
  <c r="AD1025" i="1" s="1"/>
  <c r="AL1025" i="1"/>
  <c r="BN1329" i="1"/>
  <c r="BZ1329" i="1"/>
  <c r="CB1329" i="1" s="1"/>
  <c r="BO1329" i="1"/>
  <c r="BP1329" i="1"/>
  <c r="BQ1329" i="1"/>
  <c r="BR1329" i="1"/>
  <c r="BS1329" i="1"/>
  <c r="BT1329" i="1"/>
  <c r="BU1329" i="1"/>
  <c r="BJ1329" i="1"/>
  <c r="BV1329" i="1"/>
  <c r="BK1329" i="1"/>
  <c r="BW1329" i="1"/>
  <c r="BL1329" i="1"/>
  <c r="BX1329" i="1"/>
  <c r="BM1329" i="1"/>
  <c r="BY1329" i="1"/>
  <c r="BS469" i="1"/>
  <c r="BT469" i="1"/>
  <c r="BU469" i="1"/>
  <c r="BJ469" i="1"/>
  <c r="BV469" i="1"/>
  <c r="BK469" i="1"/>
  <c r="BW469" i="1"/>
  <c r="BL469" i="1"/>
  <c r="BX469" i="1"/>
  <c r="BM469" i="1"/>
  <c r="BY469" i="1"/>
  <c r="BN469" i="1"/>
  <c r="BZ469" i="1"/>
  <c r="CB469" i="1" s="1"/>
  <c r="BQ469" i="1"/>
  <c r="BR469" i="1"/>
  <c r="BO469" i="1"/>
  <c r="BP469" i="1"/>
  <c r="BP1008" i="1"/>
  <c r="BJ1008" i="1"/>
  <c r="BW1008" i="1"/>
  <c r="BK1008" i="1"/>
  <c r="BX1008" i="1"/>
  <c r="BL1008" i="1"/>
  <c r="BY1008" i="1"/>
  <c r="BM1008" i="1"/>
  <c r="BZ1008" i="1"/>
  <c r="CB1008" i="1" s="1"/>
  <c r="BN1008" i="1"/>
  <c r="BO1008" i="1"/>
  <c r="BQ1008" i="1"/>
  <c r="BR1008" i="1"/>
  <c r="BS1008" i="1"/>
  <c r="BT1008" i="1"/>
  <c r="BU1008" i="1"/>
  <c r="BV1008" i="1"/>
  <c r="BJ1023" i="1"/>
  <c r="BV1023" i="1"/>
  <c r="BK1023" i="1"/>
  <c r="BW1023" i="1"/>
  <c r="BL1023" i="1"/>
  <c r="BX1023" i="1"/>
  <c r="BM1023" i="1"/>
  <c r="BY1023" i="1"/>
  <c r="BN1023" i="1"/>
  <c r="BZ1023" i="1"/>
  <c r="CB1023" i="1" s="1"/>
  <c r="BO1023" i="1"/>
  <c r="BP1023" i="1"/>
  <c r="BQ1023" i="1"/>
  <c r="BR1023" i="1"/>
  <c r="BS1023" i="1"/>
  <c r="BU1023" i="1"/>
  <c r="BT1023" i="1"/>
  <c r="BR597" i="1"/>
  <c r="BS597" i="1"/>
  <c r="BJ597" i="1"/>
  <c r="BK597" i="1"/>
  <c r="BL597" i="1"/>
  <c r="BM597" i="1"/>
  <c r="BN597" i="1"/>
  <c r="BP597" i="1"/>
  <c r="BO597" i="1"/>
  <c r="BQ597" i="1"/>
  <c r="AE193" i="1"/>
  <c r="AD193" i="1" s="1"/>
  <c r="AL193" i="1"/>
  <c r="AL579" i="1"/>
  <c r="AE579" i="1"/>
  <c r="AD579" i="1" s="1"/>
  <c r="AL1154" i="1"/>
  <c r="AE1154" i="1"/>
  <c r="AD1154" i="1" s="1"/>
  <c r="AQ387" i="1"/>
  <c r="CF387" i="1" s="1"/>
  <c r="AN387" i="1"/>
  <c r="CC387" i="1" s="1"/>
  <c r="AO387" i="1"/>
  <c r="CD387" i="1" s="1"/>
  <c r="AP387" i="1"/>
  <c r="CE387" i="1" s="1"/>
  <c r="AF387" i="1"/>
  <c r="AE56" i="1"/>
  <c r="AD56" i="1" s="1"/>
  <c r="AL56" i="1"/>
  <c r="AL646" i="1"/>
  <c r="AE646" i="1"/>
  <c r="AD646" i="1" s="1"/>
  <c r="AL735" i="1"/>
  <c r="AE735" i="1"/>
  <c r="AD735" i="1" s="1"/>
  <c r="AE1348" i="1"/>
  <c r="AD1348" i="1" s="1"/>
  <c r="AL1348" i="1"/>
  <c r="AE880" i="1"/>
  <c r="AD880" i="1" s="1"/>
  <c r="AL880" i="1"/>
  <c r="AE773" i="1"/>
  <c r="AD773" i="1" s="1"/>
  <c r="AL773" i="1"/>
  <c r="AF136" i="1"/>
  <c r="AM136" i="1"/>
  <c r="BL816" i="1"/>
  <c r="BX816" i="1"/>
  <c r="BM816" i="1"/>
  <c r="BY816" i="1"/>
  <c r="BN816" i="1"/>
  <c r="BZ816" i="1"/>
  <c r="CB816" i="1" s="1"/>
  <c r="BO816" i="1"/>
  <c r="BP816" i="1"/>
  <c r="BQ816" i="1"/>
  <c r="BR816" i="1"/>
  <c r="BS816" i="1"/>
  <c r="BT816" i="1"/>
  <c r="BU816" i="1"/>
  <c r="BJ816" i="1"/>
  <c r="BV816" i="1"/>
  <c r="BK816" i="1"/>
  <c r="BW816" i="1"/>
  <c r="BP1250" i="1"/>
  <c r="BT1250" i="1"/>
  <c r="BL1250" i="1"/>
  <c r="BZ1250" i="1"/>
  <c r="CB1250" i="1" s="1"/>
  <c r="BM1250" i="1"/>
  <c r="BN1250" i="1"/>
  <c r="BO1250" i="1"/>
  <c r="BQ1250" i="1"/>
  <c r="BR1250" i="1"/>
  <c r="BS1250" i="1"/>
  <c r="BU1250" i="1"/>
  <c r="BV1250" i="1"/>
  <c r="BW1250" i="1"/>
  <c r="BJ1250" i="1"/>
  <c r="BK1250" i="1"/>
  <c r="BX1250" i="1"/>
  <c r="BY1250" i="1"/>
  <c r="AN226" i="1"/>
  <c r="CC226" i="1" s="1"/>
  <c r="AO226" i="1"/>
  <c r="CD226" i="1" s="1"/>
  <c r="AM226" i="1"/>
  <c r="AP226" i="1"/>
  <c r="CE226" i="1" s="1"/>
  <c r="AQ226" i="1"/>
  <c r="CF226" i="1" s="1"/>
  <c r="AF226" i="1"/>
  <c r="BJ310" i="1"/>
  <c r="BK310" i="1"/>
  <c r="BL310" i="1"/>
  <c r="BM310" i="1"/>
  <c r="BN310" i="1"/>
  <c r="BO310" i="1"/>
  <c r="BJ1366" i="1"/>
  <c r="BV1366" i="1"/>
  <c r="BK1366" i="1"/>
  <c r="BW1366" i="1"/>
  <c r="BL1366" i="1"/>
  <c r="BX1366" i="1"/>
  <c r="BM1366" i="1"/>
  <c r="BY1366" i="1"/>
  <c r="BN1366" i="1"/>
  <c r="BZ1366" i="1"/>
  <c r="CB1366" i="1" s="1"/>
  <c r="BO1366" i="1"/>
  <c r="BP1366" i="1"/>
  <c r="BQ1366" i="1"/>
  <c r="BR1366" i="1"/>
  <c r="BS1366" i="1"/>
  <c r="BT1366" i="1"/>
  <c r="BU1366" i="1"/>
  <c r="BM493" i="1"/>
  <c r="BY493" i="1"/>
  <c r="BN493" i="1"/>
  <c r="BZ493" i="1"/>
  <c r="CB493" i="1" s="1"/>
  <c r="BO493" i="1"/>
  <c r="BP493" i="1"/>
  <c r="BQ493" i="1"/>
  <c r="BS493" i="1"/>
  <c r="BT493" i="1"/>
  <c r="BU493" i="1"/>
  <c r="BJ493" i="1"/>
  <c r="BV493" i="1"/>
  <c r="BK493" i="1"/>
  <c r="BW493" i="1"/>
  <c r="BL493" i="1"/>
  <c r="BX493" i="1"/>
  <c r="BR493" i="1"/>
  <c r="BT425" i="1"/>
  <c r="BU425" i="1"/>
  <c r="BJ425" i="1"/>
  <c r="BV425" i="1"/>
  <c r="BK425" i="1"/>
  <c r="BW425" i="1"/>
  <c r="BL425" i="1"/>
  <c r="BX425" i="1"/>
  <c r="BN425" i="1"/>
  <c r="BZ425" i="1"/>
  <c r="CB425" i="1" s="1"/>
  <c r="BO425" i="1"/>
  <c r="BP425" i="1"/>
  <c r="BQ425" i="1"/>
  <c r="BR425" i="1"/>
  <c r="BM425" i="1"/>
  <c r="BS425" i="1"/>
  <c r="BY425" i="1"/>
  <c r="BN908" i="1"/>
  <c r="BZ908" i="1"/>
  <c r="CB908" i="1" s="1"/>
  <c r="BO908" i="1"/>
  <c r="BP908" i="1"/>
  <c r="BQ908" i="1"/>
  <c r="BR908" i="1"/>
  <c r="BS908" i="1"/>
  <c r="BT908" i="1"/>
  <c r="BL908" i="1"/>
  <c r="BX908" i="1"/>
  <c r="BY908" i="1"/>
  <c r="BJ908" i="1"/>
  <c r="BK908" i="1"/>
  <c r="BV908" i="1"/>
  <c r="BW908" i="1"/>
  <c r="BM908" i="1"/>
  <c r="BU908" i="1"/>
  <c r="AE871" i="1"/>
  <c r="AD871" i="1" s="1"/>
  <c r="AL871" i="1"/>
  <c r="AE1056" i="1"/>
  <c r="AD1056" i="1" s="1"/>
  <c r="AL1056" i="1"/>
  <c r="AF1293" i="1"/>
  <c r="AN1293" i="1"/>
  <c r="CC1293" i="1" s="1"/>
  <c r="AO1293" i="1"/>
  <c r="CD1293" i="1" s="1"/>
  <c r="AE1276" i="1"/>
  <c r="AD1276" i="1" s="1"/>
  <c r="AL1276" i="1"/>
  <c r="AE1261" i="1"/>
  <c r="AD1261" i="1" s="1"/>
  <c r="AL1261" i="1"/>
  <c r="AE467" i="1"/>
  <c r="AD467" i="1" s="1"/>
  <c r="AL467" i="1"/>
  <c r="AL1117" i="1"/>
  <c r="AE1117" i="1"/>
  <c r="AD1117" i="1" s="1"/>
  <c r="AL1110" i="1"/>
  <c r="AE1110" i="1"/>
  <c r="AD1110" i="1" s="1"/>
  <c r="AL963" i="1"/>
  <c r="AE963" i="1"/>
  <c r="AD963" i="1" s="1"/>
  <c r="AG493" i="1"/>
  <c r="AH493" i="1"/>
  <c r="AI493" i="1"/>
  <c r="AJ493" i="1"/>
  <c r="AK493" i="1"/>
  <c r="AE1230" i="1"/>
  <c r="AD1230" i="1" s="1"/>
  <c r="AL1230" i="1"/>
  <c r="AL560" i="1"/>
  <c r="AE560" i="1"/>
  <c r="AD560" i="1" s="1"/>
  <c r="AM1277" i="1"/>
  <c r="AN1277" i="1"/>
  <c r="CC1277" i="1" s="1"/>
  <c r="AQ1277" i="1"/>
  <c r="CF1277" i="1" s="1"/>
  <c r="AF1277" i="1"/>
  <c r="AO1277" i="1"/>
  <c r="CD1277" i="1" s="1"/>
  <c r="AP1277" i="1"/>
  <c r="CE1277" i="1" s="1"/>
  <c r="AL1089" i="1"/>
  <c r="AE1089" i="1"/>
  <c r="AD1089" i="1" s="1"/>
  <c r="AQ1031" i="1"/>
  <c r="CF1031" i="1" s="1"/>
  <c r="AF1031" i="1"/>
  <c r="AM1031" i="1"/>
  <c r="AN1031" i="1"/>
  <c r="CC1031" i="1" s="1"/>
  <c r="AO1031" i="1"/>
  <c r="CD1031" i="1" s="1"/>
  <c r="AP1031" i="1"/>
  <c r="CE1031" i="1" s="1"/>
  <c r="AL35" i="1"/>
  <c r="AE35" i="1"/>
  <c r="AD35" i="1" s="1"/>
  <c r="AL121" i="1"/>
  <c r="AE121" i="1"/>
  <c r="AD121" i="1" s="1"/>
  <c r="AG693" i="1"/>
  <c r="AI693" i="1"/>
  <c r="AK693" i="1"/>
  <c r="AH693" i="1"/>
  <c r="AJ693" i="1"/>
  <c r="AL1255" i="1"/>
  <c r="AE1255" i="1"/>
  <c r="AD1255" i="1" s="1"/>
  <c r="AL1120" i="1"/>
  <c r="AE1120" i="1"/>
  <c r="AD1120" i="1" s="1"/>
  <c r="AL362" i="1"/>
  <c r="AE362" i="1"/>
  <c r="AD362" i="1" s="1"/>
  <c r="AL152" i="1"/>
  <c r="AE152" i="1"/>
  <c r="AD152" i="1" s="1"/>
  <c r="AL1359" i="1"/>
  <c r="AE1359" i="1"/>
  <c r="AD1359" i="1" s="1"/>
  <c r="AL1284" i="1"/>
  <c r="AE1284" i="1"/>
  <c r="AD1284" i="1" s="1"/>
  <c r="AL1172" i="1"/>
  <c r="AE1172" i="1"/>
  <c r="AD1172" i="1" s="1"/>
  <c r="AL1102" i="1"/>
  <c r="AE1102" i="1"/>
  <c r="AD1102" i="1" s="1"/>
  <c r="AL283" i="1"/>
  <c r="AE283" i="1"/>
  <c r="AD283" i="1" s="1"/>
  <c r="AM960" i="1"/>
  <c r="AN960" i="1"/>
  <c r="CC960" i="1" s="1"/>
  <c r="AO960" i="1"/>
  <c r="CD960" i="1" s="1"/>
  <c r="AQ960" i="1"/>
  <c r="CF960" i="1" s="1"/>
  <c r="AF960" i="1"/>
  <c r="AP960" i="1"/>
  <c r="CE960" i="1" s="1"/>
  <c r="AL578" i="1"/>
  <c r="AE578" i="1"/>
  <c r="AD578" i="1" s="1"/>
  <c r="AL987" i="1"/>
  <c r="AE987" i="1"/>
  <c r="AD987" i="1" s="1"/>
  <c r="AL1322" i="1"/>
  <c r="AE1322" i="1"/>
  <c r="AD1322" i="1" s="1"/>
  <c r="AM1310" i="1"/>
  <c r="AN1310" i="1"/>
  <c r="CC1310" i="1" s="1"/>
  <c r="AO1310" i="1"/>
  <c r="CD1310" i="1" s="1"/>
  <c r="AP1310" i="1"/>
  <c r="CE1310" i="1" s="1"/>
  <c r="AQ1310" i="1"/>
  <c r="CF1310" i="1" s="1"/>
  <c r="AF1310" i="1"/>
  <c r="AL1338" i="1"/>
  <c r="AE1338" i="1"/>
  <c r="AD1338" i="1" s="1"/>
  <c r="AL1260" i="1"/>
  <c r="AE1260" i="1"/>
  <c r="AD1260" i="1" s="1"/>
  <c r="AM1000" i="1"/>
  <c r="AN1000" i="1"/>
  <c r="CC1000" i="1" s="1"/>
  <c r="AO1000" i="1"/>
  <c r="CD1000" i="1" s="1"/>
  <c r="AP1000" i="1"/>
  <c r="CE1000" i="1" s="1"/>
  <c r="AQ1000" i="1"/>
  <c r="CF1000" i="1" s="1"/>
  <c r="AF1000" i="1"/>
  <c r="AL1209" i="1"/>
  <c r="AE1209" i="1"/>
  <c r="AD1209" i="1" s="1"/>
  <c r="AF352" i="1"/>
  <c r="AM352" i="1"/>
  <c r="AN352" i="1"/>
  <c r="CC352" i="1" s="1"/>
  <c r="AO352" i="1"/>
  <c r="CD352" i="1" s="1"/>
  <c r="AP352" i="1"/>
  <c r="CE352" i="1" s="1"/>
  <c r="AQ352" i="1"/>
  <c r="CF352" i="1" s="1"/>
  <c r="AK1329" i="1"/>
  <c r="AG1329" i="1"/>
  <c r="AH1329" i="1"/>
  <c r="AI1329" i="1"/>
  <c r="AJ1329" i="1"/>
  <c r="AG866" i="1"/>
  <c r="AH866" i="1"/>
  <c r="AI866" i="1"/>
  <c r="AJ866" i="1"/>
  <c r="AK866" i="1"/>
  <c r="AM1210" i="1"/>
  <c r="AN1210" i="1"/>
  <c r="CC1210" i="1" s="1"/>
  <c r="AO1210" i="1"/>
  <c r="CD1210" i="1" s="1"/>
  <c r="AP1210" i="1"/>
  <c r="CE1210" i="1" s="1"/>
  <c r="AQ1210" i="1"/>
  <c r="CF1210" i="1" s="1"/>
  <c r="AF1210" i="1"/>
  <c r="AL1148" i="1"/>
  <c r="AE1148" i="1"/>
  <c r="AD1148" i="1" s="1"/>
  <c r="AL214" i="1"/>
  <c r="AE214" i="1"/>
  <c r="AD214" i="1" s="1"/>
  <c r="AL882" i="1"/>
  <c r="AE882" i="1"/>
  <c r="AD882" i="1" s="1"/>
  <c r="AL236" i="1"/>
  <c r="AE236" i="1"/>
  <c r="AD236" i="1" s="1"/>
  <c r="AL861" i="1"/>
  <c r="AE861" i="1"/>
  <c r="AD861" i="1" s="1"/>
  <c r="AL408" i="1"/>
  <c r="AE408" i="1"/>
  <c r="AD408" i="1" s="1"/>
  <c r="AG1358" i="1"/>
  <c r="AH1358" i="1"/>
  <c r="AI1358" i="1"/>
  <c r="AJ1358" i="1"/>
  <c r="AK1358" i="1"/>
  <c r="AL1304" i="1"/>
  <c r="AE1304" i="1"/>
  <c r="AD1304" i="1" s="1"/>
  <c r="AE639" i="1"/>
  <c r="AD639" i="1" s="1"/>
  <c r="AL639" i="1"/>
  <c r="AE910" i="1"/>
  <c r="AD910" i="1" s="1"/>
  <c r="AL910" i="1"/>
  <c r="AL811" i="1"/>
  <c r="AE811" i="1"/>
  <c r="AD811" i="1" s="1"/>
  <c r="AM178" i="1"/>
  <c r="AN178" i="1"/>
  <c r="CC178" i="1" s="1"/>
  <c r="AO178" i="1"/>
  <c r="CD178" i="1" s="1"/>
  <c r="AP178" i="1"/>
  <c r="CE178" i="1" s="1"/>
  <c r="AQ178" i="1"/>
  <c r="CF178" i="1" s="1"/>
  <c r="AF178" i="1"/>
  <c r="AM1321" i="1"/>
  <c r="AN1321" i="1"/>
  <c r="CC1321" i="1" s="1"/>
  <c r="AO1321" i="1"/>
  <c r="CD1321" i="1" s="1"/>
  <c r="AP1321" i="1"/>
  <c r="CE1321" i="1" s="1"/>
  <c r="AQ1321" i="1"/>
  <c r="CF1321" i="1" s="1"/>
  <c r="AF1321" i="1"/>
  <c r="AG1253" i="1"/>
  <c r="AH1253" i="1"/>
  <c r="AI1253" i="1"/>
  <c r="AJ1253" i="1"/>
  <c r="AK1253" i="1"/>
  <c r="AL1352" i="1"/>
  <c r="AE1352" i="1"/>
  <c r="AD1352" i="1" s="1"/>
  <c r="AL1314" i="1"/>
  <c r="AE1314" i="1"/>
  <c r="AD1314" i="1" s="1"/>
  <c r="AM756" i="1"/>
  <c r="AN756" i="1"/>
  <c r="CC756" i="1" s="1"/>
  <c r="AO756" i="1"/>
  <c r="CD756" i="1" s="1"/>
  <c r="AP756" i="1"/>
  <c r="CE756" i="1" s="1"/>
  <c r="AQ756" i="1"/>
  <c r="CF756" i="1" s="1"/>
  <c r="AF756" i="1"/>
  <c r="AL854" i="1"/>
  <c r="AE854" i="1"/>
  <c r="AD854" i="1" s="1"/>
  <c r="AL1243" i="1"/>
  <c r="AE1243" i="1"/>
  <c r="AD1243" i="1" s="1"/>
  <c r="AM1162" i="1"/>
  <c r="AN1162" i="1"/>
  <c r="CC1162" i="1" s="1"/>
  <c r="AP1162" i="1"/>
  <c r="CE1162" i="1" s="1"/>
  <c r="AQ1162" i="1"/>
  <c r="CF1162" i="1" s="1"/>
  <c r="AO1162" i="1"/>
  <c r="CD1162" i="1" s="1"/>
  <c r="AF1162" i="1"/>
  <c r="AE1141" i="1"/>
  <c r="AD1141" i="1" s="1"/>
  <c r="AL1141" i="1"/>
  <c r="AM1049" i="1"/>
  <c r="AN1049" i="1"/>
  <c r="CC1049" i="1" s="1"/>
  <c r="AO1049" i="1"/>
  <c r="CD1049" i="1" s="1"/>
  <c r="AP1049" i="1"/>
  <c r="CE1049" i="1" s="1"/>
  <c r="AQ1049" i="1"/>
  <c r="CF1049" i="1" s="1"/>
  <c r="AF1049" i="1"/>
  <c r="AN1005" i="1"/>
  <c r="CC1005" i="1" s="1"/>
  <c r="AO1005" i="1"/>
  <c r="CD1005" i="1" s="1"/>
  <c r="AQ1005" i="1"/>
  <c r="CF1005" i="1" s="1"/>
  <c r="AF1005" i="1"/>
  <c r="AM1005" i="1"/>
  <c r="AP1005" i="1"/>
  <c r="CE1005" i="1" s="1"/>
  <c r="AL942" i="1"/>
  <c r="AE942" i="1"/>
  <c r="AD942" i="1" s="1"/>
  <c r="AH908" i="1"/>
  <c r="AK908" i="1"/>
  <c r="AG908" i="1"/>
  <c r="AI908" i="1"/>
  <c r="AJ908" i="1"/>
  <c r="AM1012" i="1"/>
  <c r="AN1012" i="1"/>
  <c r="CC1012" i="1" s="1"/>
  <c r="AQ1012" i="1"/>
  <c r="CF1012" i="1" s="1"/>
  <c r="AF1012" i="1"/>
  <c r="AO1012" i="1"/>
  <c r="CD1012" i="1" s="1"/>
  <c r="AP1012" i="1"/>
  <c r="CE1012" i="1" s="1"/>
  <c r="AE1050" i="1"/>
  <c r="AD1050" i="1" s="1"/>
  <c r="AL1050" i="1"/>
  <c r="AL1161" i="1"/>
  <c r="AE1161" i="1"/>
  <c r="AD1161" i="1" s="1"/>
  <c r="AL903" i="1"/>
  <c r="AE903" i="1"/>
  <c r="AD903" i="1" s="1"/>
  <c r="AM1365" i="1"/>
  <c r="AN1365" i="1"/>
  <c r="CC1365" i="1" s="1"/>
  <c r="AO1365" i="1"/>
  <c r="CD1365" i="1" s="1"/>
  <c r="AP1365" i="1"/>
  <c r="CE1365" i="1" s="1"/>
  <c r="AQ1365" i="1"/>
  <c r="CF1365" i="1" s="1"/>
  <c r="AF1365" i="1"/>
  <c r="AL912" i="1"/>
  <c r="AE912" i="1"/>
  <c r="AD912" i="1" s="1"/>
  <c r="AL1163" i="1"/>
  <c r="AE1163" i="1"/>
  <c r="AD1163" i="1" s="1"/>
  <c r="AO1082" i="1"/>
  <c r="CD1082" i="1" s="1"/>
  <c r="AQ1082" i="1"/>
  <c r="CF1082" i="1" s="1"/>
  <c r="AF1082" i="1"/>
  <c r="AM1082" i="1"/>
  <c r="AN1082" i="1"/>
  <c r="CC1082" i="1" s="1"/>
  <c r="AP1082" i="1"/>
  <c r="CE1082" i="1" s="1"/>
  <c r="AM1037" i="1"/>
  <c r="AN1037" i="1"/>
  <c r="CC1037" i="1" s="1"/>
  <c r="AO1037" i="1"/>
  <c r="CD1037" i="1" s="1"/>
  <c r="AP1037" i="1"/>
  <c r="CE1037" i="1" s="1"/>
  <c r="AQ1037" i="1"/>
  <c r="CF1037" i="1" s="1"/>
  <c r="AF1037" i="1"/>
  <c r="AL1004" i="1"/>
  <c r="AE1004" i="1"/>
  <c r="AD1004" i="1" s="1"/>
  <c r="AL722" i="1"/>
  <c r="AE722" i="1"/>
  <c r="AD722" i="1" s="1"/>
  <c r="AL1238" i="1"/>
  <c r="AE1238" i="1"/>
  <c r="AD1238" i="1" s="1"/>
  <c r="AM1104" i="1"/>
  <c r="AN1104" i="1"/>
  <c r="CC1104" i="1" s="1"/>
  <c r="AO1104" i="1"/>
  <c r="CD1104" i="1" s="1"/>
  <c r="AP1104" i="1"/>
  <c r="CE1104" i="1" s="1"/>
  <c r="AQ1104" i="1"/>
  <c r="CF1104" i="1" s="1"/>
  <c r="AF1104" i="1"/>
  <c r="AM480" i="1"/>
  <c r="AN480" i="1"/>
  <c r="CC480" i="1" s="1"/>
  <c r="AO480" i="1"/>
  <c r="CD480" i="1" s="1"/>
  <c r="AQ480" i="1"/>
  <c r="CF480" i="1" s="1"/>
  <c r="AF480" i="1"/>
  <c r="AP480" i="1"/>
  <c r="CE480" i="1" s="1"/>
  <c r="AL1207" i="1"/>
  <c r="AE1207" i="1"/>
  <c r="AD1207" i="1" s="1"/>
  <c r="AH432" i="1"/>
  <c r="AI432" i="1"/>
  <c r="AJ432" i="1"/>
  <c r="AG432" i="1"/>
  <c r="AK432" i="1"/>
  <c r="AM856" i="1"/>
  <c r="AN856" i="1"/>
  <c r="AO856" i="1"/>
  <c r="AP856" i="1"/>
  <c r="AQ856" i="1"/>
  <c r="AF856" i="1"/>
  <c r="AL1320" i="1"/>
  <c r="AE1320" i="1"/>
  <c r="AD1320" i="1" s="1"/>
  <c r="AG1088" i="1"/>
  <c r="AH1088" i="1"/>
  <c r="AI1088" i="1"/>
  <c r="AJ1088" i="1"/>
  <c r="AK1088" i="1"/>
  <c r="AL1018" i="1"/>
  <c r="AE1018" i="1"/>
  <c r="AD1018" i="1" s="1"/>
  <c r="AL878" i="1"/>
  <c r="AE878" i="1"/>
  <c r="AD878" i="1" s="1"/>
  <c r="AL174" i="1"/>
  <c r="AE174" i="1"/>
  <c r="AD174" i="1" s="1"/>
  <c r="AL472" i="1"/>
  <c r="AE472" i="1"/>
  <c r="AD472" i="1" s="1"/>
  <c r="AM1360" i="1"/>
  <c r="AN1360" i="1"/>
  <c r="CC1360" i="1" s="1"/>
  <c r="AO1360" i="1"/>
  <c r="CD1360" i="1" s="1"/>
  <c r="AP1360" i="1"/>
  <c r="CE1360" i="1" s="1"/>
  <c r="AQ1360" i="1"/>
  <c r="CF1360" i="1" s="1"/>
  <c r="AF1360" i="1"/>
  <c r="AL1093" i="1"/>
  <c r="AE1093" i="1"/>
  <c r="AD1093" i="1" s="1"/>
  <c r="AM1186" i="1"/>
  <c r="AQ1186" i="1"/>
  <c r="CF1186" i="1" s="1"/>
  <c r="AF1186" i="1"/>
  <c r="AN1186" i="1"/>
  <c r="CC1186" i="1" s="1"/>
  <c r="AO1186" i="1"/>
  <c r="CD1186" i="1" s="1"/>
  <c r="AP1186" i="1"/>
  <c r="CE1186" i="1" s="1"/>
  <c r="AP1119" i="1"/>
  <c r="CE1119" i="1" s="1"/>
  <c r="AQ1119" i="1"/>
  <c r="CF1119" i="1" s="1"/>
  <c r="AM1119" i="1"/>
  <c r="AN1119" i="1"/>
  <c r="CC1119" i="1" s="1"/>
  <c r="AF1119" i="1"/>
  <c r="AO1119" i="1"/>
  <c r="CD1119" i="1" s="1"/>
  <c r="AQ1055" i="1"/>
  <c r="CF1055" i="1" s="1"/>
  <c r="AF1055" i="1"/>
  <c r="AM1055" i="1"/>
  <c r="AN1055" i="1"/>
  <c r="CC1055" i="1" s="1"/>
  <c r="AO1055" i="1"/>
  <c r="CD1055" i="1" s="1"/>
  <c r="AP1055" i="1"/>
  <c r="CE1055" i="1" s="1"/>
  <c r="AM1205" i="1"/>
  <c r="AN1205" i="1"/>
  <c r="CC1205" i="1" s="1"/>
  <c r="AO1205" i="1"/>
  <c r="CD1205" i="1" s="1"/>
  <c r="AP1205" i="1"/>
  <c r="CE1205" i="1" s="1"/>
  <c r="AQ1205" i="1"/>
  <c r="CF1205" i="1" s="1"/>
  <c r="AF1205" i="1"/>
  <c r="AE1062" i="1"/>
  <c r="AD1062" i="1" s="1"/>
  <c r="AL1062" i="1"/>
  <c r="AL403" i="1"/>
  <c r="AE403" i="1"/>
  <c r="AD403" i="1" s="1"/>
  <c r="AL1291" i="1"/>
  <c r="AE1291" i="1"/>
  <c r="AD1291" i="1" s="1"/>
  <c r="AF1259" i="1"/>
  <c r="AM1259" i="1"/>
  <c r="AN1259" i="1"/>
  <c r="CC1259" i="1" s="1"/>
  <c r="AO1259" i="1"/>
  <c r="CD1259" i="1" s="1"/>
  <c r="AP1259" i="1"/>
  <c r="CE1259" i="1" s="1"/>
  <c r="AQ1259" i="1"/>
  <c r="CF1259" i="1" s="1"/>
  <c r="AL1236" i="1"/>
  <c r="AE1236" i="1"/>
  <c r="AD1236" i="1" s="1"/>
  <c r="AL992" i="1"/>
  <c r="AE992" i="1"/>
  <c r="AD992" i="1" s="1"/>
  <c r="AH590" i="1"/>
  <c r="AG590" i="1"/>
  <c r="BV590" i="1" s="1"/>
  <c r="AI590" i="1"/>
  <c r="AK590" i="1"/>
  <c r="AJ590" i="1"/>
  <c r="AL1272" i="1"/>
  <c r="AE1272" i="1"/>
  <c r="AD1272" i="1" s="1"/>
  <c r="AM1269" i="1"/>
  <c r="AP1269" i="1"/>
  <c r="CE1269" i="1" s="1"/>
  <c r="AF1269" i="1"/>
  <c r="AN1269" i="1"/>
  <c r="CC1269" i="1" s="1"/>
  <c r="AO1269" i="1"/>
  <c r="CD1269" i="1" s="1"/>
  <c r="AQ1269" i="1"/>
  <c r="CF1269" i="1" s="1"/>
  <c r="AG883" i="1"/>
  <c r="AH883" i="1"/>
  <c r="AI883" i="1"/>
  <c r="AJ883" i="1"/>
  <c r="AK883" i="1"/>
  <c r="AM1258" i="1"/>
  <c r="AN1258" i="1"/>
  <c r="CC1258" i="1" s="1"/>
  <c r="AO1258" i="1"/>
  <c r="CD1258" i="1" s="1"/>
  <c r="AP1258" i="1"/>
  <c r="CE1258" i="1" s="1"/>
  <c r="AQ1258" i="1"/>
  <c r="CF1258" i="1" s="1"/>
  <c r="AF1258" i="1"/>
  <c r="AL1257" i="1"/>
  <c r="AE1257" i="1"/>
  <c r="AD1257" i="1" s="1"/>
  <c r="AM921" i="1"/>
  <c r="AN921" i="1"/>
  <c r="CC921" i="1" s="1"/>
  <c r="AP921" i="1"/>
  <c r="CE921" i="1" s="1"/>
  <c r="AQ921" i="1"/>
  <c r="CF921" i="1" s="1"/>
  <c r="AF921" i="1"/>
  <c r="AO921" i="1"/>
  <c r="CD921" i="1" s="1"/>
  <c r="AN1208" i="1"/>
  <c r="CC1208" i="1" s="1"/>
  <c r="AO1208" i="1"/>
  <c r="CD1208" i="1" s="1"/>
  <c r="AP1208" i="1"/>
  <c r="CE1208" i="1" s="1"/>
  <c r="AQ1208" i="1"/>
  <c r="CF1208" i="1" s="1"/>
  <c r="AF1208" i="1"/>
  <c r="AM1208" i="1"/>
  <c r="AL736" i="1"/>
  <c r="AE736" i="1"/>
  <c r="AD736" i="1" s="1"/>
  <c r="AL949" i="1"/>
  <c r="AE949" i="1"/>
  <c r="AD949" i="1" s="1"/>
  <c r="AL804" i="1"/>
  <c r="AE804" i="1"/>
  <c r="AD804" i="1" s="1"/>
  <c r="AL1225" i="1"/>
  <c r="AE1225" i="1"/>
  <c r="AD1225" i="1" s="1"/>
  <c r="AL925" i="1"/>
  <c r="AE925" i="1"/>
  <c r="AD925" i="1" s="1"/>
  <c r="AE565" i="1"/>
  <c r="AD565" i="1" s="1"/>
  <c r="AL565" i="1"/>
  <c r="AL1263" i="1"/>
  <c r="AE1263" i="1"/>
  <c r="AD1263" i="1" s="1"/>
  <c r="AM1150" i="1"/>
  <c r="AN1150" i="1"/>
  <c r="CC1150" i="1" s="1"/>
  <c r="AO1150" i="1"/>
  <c r="CD1150" i="1" s="1"/>
  <c r="AP1150" i="1"/>
  <c r="CE1150" i="1" s="1"/>
  <c r="AQ1150" i="1"/>
  <c r="CF1150" i="1" s="1"/>
  <c r="AF1150" i="1"/>
  <c r="AL729" i="1"/>
  <c r="AE729" i="1"/>
  <c r="AD729" i="1" s="1"/>
  <c r="AL1241" i="1"/>
  <c r="AE1241" i="1"/>
  <c r="AD1241" i="1" s="1"/>
  <c r="AL958" i="1"/>
  <c r="AE958" i="1"/>
  <c r="AD958" i="1" s="1"/>
  <c r="AL767" i="1"/>
  <c r="AE767" i="1"/>
  <c r="AD767" i="1" s="1"/>
  <c r="AM1193" i="1"/>
  <c r="AN1193" i="1"/>
  <c r="CC1193" i="1" s="1"/>
  <c r="AO1193" i="1"/>
  <c r="CD1193" i="1" s="1"/>
  <c r="AP1193" i="1"/>
  <c r="CE1193" i="1" s="1"/>
  <c r="AQ1193" i="1"/>
  <c r="CF1193" i="1" s="1"/>
  <c r="AF1193" i="1"/>
  <c r="AE1194" i="1"/>
  <c r="AD1194" i="1" s="1"/>
  <c r="AL1194" i="1"/>
  <c r="AL915" i="1"/>
  <c r="AE915" i="1"/>
  <c r="AD915" i="1" s="1"/>
  <c r="AL1057" i="1"/>
  <c r="AE1057" i="1"/>
  <c r="AD1057" i="1" s="1"/>
  <c r="AE1067" i="1"/>
  <c r="AD1067" i="1" s="1"/>
  <c r="AL1067" i="1"/>
  <c r="AM948" i="1"/>
  <c r="AN948" i="1"/>
  <c r="CC948" i="1" s="1"/>
  <c r="AO948" i="1"/>
  <c r="CD948" i="1" s="1"/>
  <c r="AP948" i="1"/>
  <c r="CE948" i="1" s="1"/>
  <c r="AQ948" i="1"/>
  <c r="CF948" i="1" s="1"/>
  <c r="AF948" i="1"/>
  <c r="AH1084" i="1"/>
  <c r="AG1084" i="1"/>
  <c r="AI1084" i="1"/>
  <c r="AJ1084" i="1"/>
  <c r="AK1084" i="1"/>
  <c r="AM1111" i="1"/>
  <c r="AN1111" i="1"/>
  <c r="CC1111" i="1" s="1"/>
  <c r="AO1111" i="1"/>
  <c r="CD1111" i="1" s="1"/>
  <c r="AQ1111" i="1"/>
  <c r="CF1111" i="1" s="1"/>
  <c r="AF1111" i="1"/>
  <c r="AP1111" i="1"/>
  <c r="CE1111" i="1" s="1"/>
  <c r="AM891" i="1"/>
  <c r="AQ891" i="1"/>
  <c r="CF891" i="1" s="1"/>
  <c r="AF891" i="1"/>
  <c r="AN891" i="1"/>
  <c r="CC891" i="1" s="1"/>
  <c r="AO891" i="1"/>
  <c r="CD891" i="1" s="1"/>
  <c r="AP891" i="1"/>
  <c r="CE891" i="1" s="1"/>
  <c r="AL30" i="1"/>
  <c r="AE30" i="1"/>
  <c r="AD30" i="1" s="1"/>
  <c r="AL366" i="1"/>
  <c r="AE366" i="1"/>
  <c r="AD366" i="1" s="1"/>
  <c r="AL1200" i="1"/>
  <c r="AE1200" i="1"/>
  <c r="AD1200" i="1" s="1"/>
  <c r="AL998" i="1"/>
  <c r="AE998" i="1"/>
  <c r="AD998" i="1" s="1"/>
  <c r="AL911" i="1"/>
  <c r="AE911" i="1"/>
  <c r="AD911" i="1" s="1"/>
  <c r="AM426" i="1"/>
  <c r="AN426" i="1"/>
  <c r="CC426" i="1" s="1"/>
  <c r="AO426" i="1"/>
  <c r="CD426" i="1" s="1"/>
  <c r="AP426" i="1"/>
  <c r="CE426" i="1" s="1"/>
  <c r="AQ426" i="1"/>
  <c r="CF426" i="1" s="1"/>
  <c r="AF426" i="1"/>
  <c r="AL1192" i="1"/>
  <c r="AE1192" i="1"/>
  <c r="AD1192" i="1" s="1"/>
  <c r="AL985" i="1"/>
  <c r="AE985" i="1"/>
  <c r="AD985" i="1" s="1"/>
  <c r="AQ892" i="1"/>
  <c r="CF892" i="1" s="1"/>
  <c r="AF892" i="1"/>
  <c r="AP892" i="1"/>
  <c r="CE892" i="1" s="1"/>
  <c r="AM892" i="1"/>
  <c r="AN892" i="1"/>
  <c r="CC892" i="1" s="1"/>
  <c r="AO892" i="1"/>
  <c r="CD892" i="1" s="1"/>
  <c r="AM1262" i="1"/>
  <c r="AN1262" i="1"/>
  <c r="CC1262" i="1" s="1"/>
  <c r="AQ1262" i="1"/>
  <c r="CF1262" i="1" s="1"/>
  <c r="AF1262" i="1"/>
  <c r="AP1262" i="1"/>
  <c r="CE1262" i="1" s="1"/>
  <c r="AO1262" i="1"/>
  <c r="CD1262" i="1" s="1"/>
  <c r="AL1101" i="1"/>
  <c r="AE1101" i="1"/>
  <c r="AD1101" i="1" s="1"/>
  <c r="AM242" i="1"/>
  <c r="AN242" i="1"/>
  <c r="CC242" i="1" s="1"/>
  <c r="AP242" i="1"/>
  <c r="CE242" i="1" s="1"/>
  <c r="AF242" i="1"/>
  <c r="AO242" i="1"/>
  <c r="CD242" i="1" s="1"/>
  <c r="AQ242" i="1"/>
  <c r="CF242" i="1" s="1"/>
  <c r="AL1296" i="1"/>
  <c r="AE1296" i="1"/>
  <c r="AD1296" i="1" s="1"/>
  <c r="AL1001" i="1"/>
  <c r="AE1001" i="1"/>
  <c r="AD1001" i="1" s="1"/>
  <c r="AL471" i="1"/>
  <c r="AE471" i="1"/>
  <c r="AD471" i="1" s="1"/>
  <c r="AL1114" i="1"/>
  <c r="AE1114" i="1"/>
  <c r="AD1114" i="1" s="1"/>
  <c r="AL957" i="1"/>
  <c r="AE957" i="1"/>
  <c r="AD957" i="1" s="1"/>
  <c r="AH1070" i="1"/>
  <c r="AJ1070" i="1"/>
  <c r="AK1070" i="1"/>
  <c r="AG1070" i="1"/>
  <c r="AI1070" i="1"/>
  <c r="AL1313" i="1"/>
  <c r="AE1313" i="1"/>
  <c r="AD1313" i="1" s="1"/>
  <c r="AM1145" i="1"/>
  <c r="AN1145" i="1"/>
  <c r="CC1145" i="1" s="1"/>
  <c r="AO1145" i="1"/>
  <c r="CD1145" i="1" s="1"/>
  <c r="AP1145" i="1"/>
  <c r="CE1145" i="1" s="1"/>
  <c r="AQ1145" i="1"/>
  <c r="CF1145" i="1" s="1"/>
  <c r="AF1145" i="1"/>
  <c r="AL876" i="1"/>
  <c r="AE876" i="1"/>
  <c r="AD876" i="1" s="1"/>
  <c r="AL134" i="1"/>
  <c r="AE134" i="1"/>
  <c r="AD134" i="1" s="1"/>
  <c r="AG607" i="1"/>
  <c r="AH607" i="1"/>
  <c r="AI607" i="1"/>
  <c r="AJ607" i="1"/>
  <c r="AK607" i="1"/>
  <c r="AL1108" i="1"/>
  <c r="AE1108" i="1"/>
  <c r="AD1108" i="1" s="1"/>
  <c r="AH1034" i="1"/>
  <c r="AI1034" i="1"/>
  <c r="AJ1034" i="1"/>
  <c r="AK1034" i="1"/>
  <c r="AG1034" i="1"/>
  <c r="AL965" i="1"/>
  <c r="AE965" i="1"/>
  <c r="AD965" i="1" s="1"/>
  <c r="AJ1128" i="1"/>
  <c r="AG1128" i="1"/>
  <c r="AH1128" i="1"/>
  <c r="AI1128" i="1"/>
  <c r="AK1128" i="1"/>
  <c r="AM1016" i="1"/>
  <c r="AN1016" i="1"/>
  <c r="CC1016" i="1" s="1"/>
  <c r="AO1016" i="1"/>
  <c r="CD1016" i="1" s="1"/>
  <c r="AP1016" i="1"/>
  <c r="CE1016" i="1" s="1"/>
  <c r="AQ1016" i="1"/>
  <c r="CF1016" i="1" s="1"/>
  <c r="AF1016" i="1"/>
  <c r="AL1217" i="1"/>
  <c r="AE1217" i="1"/>
  <c r="AD1217" i="1" s="1"/>
  <c r="AL1006" i="1"/>
  <c r="AE1006" i="1"/>
  <c r="AD1006" i="1" s="1"/>
  <c r="AL1364" i="1"/>
  <c r="AE1364" i="1"/>
  <c r="AD1364" i="1" s="1"/>
  <c r="AF1240" i="1"/>
  <c r="AQ1240" i="1"/>
  <c r="CF1240" i="1" s="1"/>
  <c r="AM1240" i="1"/>
  <c r="AN1240" i="1"/>
  <c r="CC1240" i="1" s="1"/>
  <c r="AO1240" i="1"/>
  <c r="CD1240" i="1" s="1"/>
  <c r="AP1240" i="1"/>
  <c r="CE1240" i="1" s="1"/>
  <c r="AM1317" i="1"/>
  <c r="AN1317" i="1"/>
  <c r="CC1317" i="1" s="1"/>
  <c r="AO1317" i="1"/>
  <c r="CD1317" i="1" s="1"/>
  <c r="AQ1317" i="1"/>
  <c r="CF1317" i="1" s="1"/>
  <c r="AF1317" i="1"/>
  <c r="AP1317" i="1"/>
  <c r="CE1317" i="1" s="1"/>
  <c r="AL1218" i="1"/>
  <c r="AE1218" i="1"/>
  <c r="AD1218" i="1" s="1"/>
  <c r="AL1085" i="1"/>
  <c r="AE1085" i="1"/>
  <c r="AD1085" i="1" s="1"/>
  <c r="AE1038" i="1"/>
  <c r="AD1038" i="1" s="1"/>
  <c r="AL1038" i="1"/>
  <c r="AM990" i="1"/>
  <c r="AN990" i="1"/>
  <c r="CC990" i="1" s="1"/>
  <c r="AO990" i="1"/>
  <c r="CD990" i="1" s="1"/>
  <c r="AP990" i="1"/>
  <c r="CE990" i="1" s="1"/>
  <c r="AQ990" i="1"/>
  <c r="CF990" i="1" s="1"/>
  <c r="AF990" i="1"/>
  <c r="AQ1170" i="1"/>
  <c r="CF1170" i="1" s="1"/>
  <c r="AM1170" i="1"/>
  <c r="AN1170" i="1"/>
  <c r="CC1170" i="1" s="1"/>
  <c r="AO1170" i="1"/>
  <c r="CD1170" i="1" s="1"/>
  <c r="AP1170" i="1"/>
  <c r="CE1170" i="1" s="1"/>
  <c r="AF1170" i="1"/>
  <c r="AL1126" i="1"/>
  <c r="AE1126" i="1"/>
  <c r="AD1126" i="1" s="1"/>
  <c r="AL1071" i="1"/>
  <c r="AE1071" i="1"/>
  <c r="AD1071" i="1" s="1"/>
  <c r="AL890" i="1"/>
  <c r="AE890" i="1"/>
  <c r="AD890" i="1" s="1"/>
  <c r="AL1160" i="1"/>
  <c r="AE1160" i="1"/>
  <c r="AD1160" i="1" s="1"/>
  <c r="AL1105" i="1"/>
  <c r="AE1105" i="1"/>
  <c r="AD1105" i="1" s="1"/>
  <c r="AL975" i="1"/>
  <c r="AE975" i="1"/>
  <c r="AD975" i="1" s="1"/>
  <c r="AM487" i="1"/>
  <c r="AN487" i="1"/>
  <c r="CC487" i="1" s="1"/>
  <c r="AO487" i="1"/>
  <c r="CD487" i="1" s="1"/>
  <c r="AP487" i="1"/>
  <c r="CE487" i="1" s="1"/>
  <c r="AQ487" i="1"/>
  <c r="CF487" i="1" s="1"/>
  <c r="AF487" i="1"/>
  <c r="AL1048" i="1"/>
  <c r="AE1048" i="1"/>
  <c r="AD1048" i="1" s="1"/>
  <c r="AE1061" i="1"/>
  <c r="AD1061" i="1" s="1"/>
  <c r="AL1061" i="1"/>
  <c r="AE884" i="1"/>
  <c r="AD884" i="1" s="1"/>
  <c r="AL884" i="1"/>
  <c r="AL591" i="1"/>
  <c r="AE591" i="1"/>
  <c r="AD591" i="1" s="1"/>
  <c r="AL205" i="1"/>
  <c r="AE205" i="1"/>
  <c r="AD205" i="1" s="1"/>
  <c r="AL448" i="1"/>
  <c r="AE448" i="1"/>
  <c r="AD448" i="1" s="1"/>
  <c r="AL567" i="1"/>
  <c r="AE567" i="1"/>
  <c r="AD567" i="1" s="1"/>
  <c r="AL1275" i="1"/>
  <c r="AE1275" i="1"/>
  <c r="AD1275" i="1" s="1"/>
  <c r="AL307" i="1"/>
  <c r="AE307" i="1"/>
  <c r="AD307" i="1" s="1"/>
  <c r="AE951" i="1"/>
  <c r="AD951" i="1" s="1"/>
  <c r="AL951" i="1"/>
  <c r="AL1347" i="1"/>
  <c r="AE1347" i="1"/>
  <c r="AD1347" i="1" s="1"/>
  <c r="AL1355" i="1"/>
  <c r="AE1355" i="1"/>
  <c r="AD1355" i="1" s="1"/>
  <c r="AL1183" i="1"/>
  <c r="AE1183" i="1"/>
  <c r="AD1183" i="1" s="1"/>
  <c r="AJ1081" i="1"/>
  <c r="AG1081" i="1"/>
  <c r="AH1081" i="1"/>
  <c r="AI1081" i="1"/>
  <c r="AK1081" i="1"/>
  <c r="AK1014" i="1"/>
  <c r="AJ1014" i="1"/>
  <c r="AG1014" i="1"/>
  <c r="AH1014" i="1"/>
  <c r="AI1014" i="1"/>
  <c r="AL945" i="1"/>
  <c r="AE945" i="1"/>
  <c r="AD945" i="1" s="1"/>
  <c r="AE1323" i="1"/>
  <c r="AD1323" i="1" s="1"/>
  <c r="AL1323" i="1"/>
  <c r="AL1033" i="1"/>
  <c r="AE1033" i="1"/>
  <c r="AD1033" i="1" s="1"/>
  <c r="AE920" i="1"/>
  <c r="AD920" i="1" s="1"/>
  <c r="AL920" i="1"/>
  <c r="AI900" i="1"/>
  <c r="AJ900" i="1"/>
  <c r="AG900" i="1"/>
  <c r="AH900" i="1"/>
  <c r="AK900" i="1"/>
  <c r="AM195" i="1"/>
  <c r="AN195" i="1"/>
  <c r="CC195" i="1" s="1"/>
  <c r="AO195" i="1"/>
  <c r="CD195" i="1" s="1"/>
  <c r="AP195" i="1"/>
  <c r="CE195" i="1" s="1"/>
  <c r="AQ195" i="1"/>
  <c r="CF195" i="1" s="1"/>
  <c r="AF195" i="1"/>
  <c r="AO1188" i="1"/>
  <c r="CD1188" i="1" s="1"/>
  <c r="AP1188" i="1"/>
  <c r="CE1188" i="1" s="1"/>
  <c r="AQ1188" i="1"/>
  <c r="CF1188" i="1" s="1"/>
  <c r="AF1188" i="1"/>
  <c r="AM1188" i="1"/>
  <c r="AN1188" i="1"/>
  <c r="CC1188" i="1" s="1"/>
  <c r="AL1096" i="1"/>
  <c r="AE1096" i="1"/>
  <c r="AD1096" i="1" s="1"/>
  <c r="AM976" i="1"/>
  <c r="AN976" i="1"/>
  <c r="CC976" i="1" s="1"/>
  <c r="AO976" i="1"/>
  <c r="CD976" i="1" s="1"/>
  <c r="AP976" i="1"/>
  <c r="CE976" i="1" s="1"/>
  <c r="AQ976" i="1"/>
  <c r="CF976" i="1" s="1"/>
  <c r="AF976" i="1"/>
  <c r="AL863" i="1"/>
  <c r="AE863" i="1"/>
  <c r="AD863" i="1" s="1"/>
  <c r="AE680" i="1"/>
  <c r="AD680" i="1" s="1"/>
  <c r="AL680" i="1"/>
  <c r="AG1278" i="1"/>
  <c r="AJ1278" i="1"/>
  <c r="AH1278" i="1"/>
  <c r="AI1278" i="1"/>
  <c r="AK1278" i="1"/>
  <c r="AM1116" i="1"/>
  <c r="AN1116" i="1"/>
  <c r="CC1116" i="1" s="1"/>
  <c r="AP1116" i="1"/>
  <c r="CE1116" i="1" s="1"/>
  <c r="AF1116" i="1"/>
  <c r="AO1116" i="1"/>
  <c r="CD1116" i="1" s="1"/>
  <c r="AQ1116" i="1"/>
  <c r="CF1116" i="1" s="1"/>
  <c r="AL1072" i="1"/>
  <c r="AE1072" i="1"/>
  <c r="AD1072" i="1" s="1"/>
  <c r="AG1366" i="1"/>
  <c r="AH1366" i="1"/>
  <c r="AI1366" i="1"/>
  <c r="AJ1366" i="1"/>
  <c r="AK1366" i="1"/>
  <c r="AL1344" i="1"/>
  <c r="AE1344" i="1"/>
  <c r="AD1344" i="1" s="1"/>
  <c r="AE1311" i="1"/>
  <c r="AD1311" i="1" s="1"/>
  <c r="AL1311" i="1"/>
  <c r="AL1157" i="1"/>
  <c r="AE1157" i="1"/>
  <c r="AD1157" i="1" s="1"/>
  <c r="AL968" i="1"/>
  <c r="AE968" i="1"/>
  <c r="AD968" i="1" s="1"/>
  <c r="AO906" i="1"/>
  <c r="CD906" i="1" s="1"/>
  <c r="AP906" i="1"/>
  <c r="CE906" i="1" s="1"/>
  <c r="AQ906" i="1"/>
  <c r="CF906" i="1" s="1"/>
  <c r="AF906" i="1"/>
  <c r="AM906" i="1"/>
  <c r="AN906" i="1"/>
  <c r="CC906" i="1" s="1"/>
  <c r="AL923" i="1"/>
  <c r="AE923" i="1"/>
  <c r="AD923" i="1" s="1"/>
  <c r="AM1156" i="1"/>
  <c r="AN1156" i="1"/>
  <c r="CC1156" i="1" s="1"/>
  <c r="AO1156" i="1"/>
  <c r="CD1156" i="1" s="1"/>
  <c r="AP1156" i="1"/>
  <c r="CE1156" i="1" s="1"/>
  <c r="AQ1156" i="1"/>
  <c r="CF1156" i="1" s="1"/>
  <c r="AF1156" i="1"/>
  <c r="AM1042" i="1"/>
  <c r="AN1042" i="1"/>
  <c r="CC1042" i="1" s="1"/>
  <c r="AO1042" i="1"/>
  <c r="CD1042" i="1" s="1"/>
  <c r="AP1042" i="1"/>
  <c r="CE1042" i="1" s="1"/>
  <c r="AQ1042" i="1"/>
  <c r="CF1042" i="1" s="1"/>
  <c r="AF1042" i="1"/>
  <c r="AL937" i="1"/>
  <c r="AE937" i="1"/>
  <c r="AD937" i="1" s="1"/>
  <c r="AL1065" i="1"/>
  <c r="AE1065" i="1"/>
  <c r="AD1065" i="1" s="1"/>
  <c r="AL1190" i="1"/>
  <c r="AE1190" i="1"/>
  <c r="AD1190" i="1" s="1"/>
  <c r="AL1109" i="1"/>
  <c r="AE1109" i="1"/>
  <c r="AD1109" i="1" s="1"/>
  <c r="AL977" i="1"/>
  <c r="AE977" i="1"/>
  <c r="AD977" i="1" s="1"/>
  <c r="AE759" i="1"/>
  <c r="AD759" i="1" s="1"/>
  <c r="AL759" i="1"/>
  <c r="AL1129" i="1"/>
  <c r="AE1129" i="1"/>
  <c r="AD1129" i="1" s="1"/>
  <c r="AE1335" i="1"/>
  <c r="AD1335" i="1" s="1"/>
  <c r="AL1335" i="1"/>
  <c r="AL1195" i="1"/>
  <c r="AE1195" i="1"/>
  <c r="AD1195" i="1" s="1"/>
  <c r="AP1003" i="1"/>
  <c r="CE1003" i="1" s="1"/>
  <c r="AQ1003" i="1"/>
  <c r="CF1003" i="1" s="1"/>
  <c r="AF1003" i="1"/>
  <c r="AM1003" i="1"/>
  <c r="AN1003" i="1"/>
  <c r="CC1003" i="1" s="1"/>
  <c r="AO1003" i="1"/>
  <c r="CD1003" i="1" s="1"/>
  <c r="AL1041" i="1"/>
  <c r="AE1041" i="1"/>
  <c r="AD1041" i="1" s="1"/>
  <c r="AE1299" i="1"/>
  <c r="AD1299" i="1" s="1"/>
  <c r="AL1299" i="1"/>
  <c r="AM1203" i="1"/>
  <c r="AN1203" i="1"/>
  <c r="CC1203" i="1" s="1"/>
  <c r="AO1203" i="1"/>
  <c r="CD1203" i="1" s="1"/>
  <c r="AP1203" i="1"/>
  <c r="CE1203" i="1" s="1"/>
  <c r="AQ1203" i="1"/>
  <c r="CF1203" i="1" s="1"/>
  <c r="AF1203" i="1"/>
  <c r="AL1078" i="1"/>
  <c r="AE1078" i="1"/>
  <c r="AD1078" i="1" s="1"/>
  <c r="AL401" i="1"/>
  <c r="AE401" i="1"/>
  <c r="AD401" i="1" s="1"/>
  <c r="AM238" i="1"/>
  <c r="AN238" i="1"/>
  <c r="CC238" i="1" s="1"/>
  <c r="AO238" i="1"/>
  <c r="CD238" i="1" s="1"/>
  <c r="AP238" i="1"/>
  <c r="CE238" i="1" s="1"/>
  <c r="AQ238" i="1"/>
  <c r="CF238" i="1" s="1"/>
  <c r="AF238" i="1"/>
  <c r="AL219" i="1"/>
  <c r="AE219" i="1"/>
  <c r="AD219" i="1" s="1"/>
  <c r="AL1135" i="1"/>
  <c r="AE1135" i="1"/>
  <c r="AD1135" i="1" s="1"/>
  <c r="AM1035" i="1"/>
  <c r="AN1035" i="1"/>
  <c r="CC1035" i="1" s="1"/>
  <c r="AO1035" i="1"/>
  <c r="CD1035" i="1" s="1"/>
  <c r="AP1035" i="1"/>
  <c r="CE1035" i="1" s="1"/>
  <c r="AQ1035" i="1"/>
  <c r="CF1035" i="1" s="1"/>
  <c r="AF1035" i="1"/>
  <c r="AL1363" i="1"/>
  <c r="AE1363" i="1"/>
  <c r="AD1363" i="1" s="1"/>
  <c r="AF1271" i="1"/>
  <c r="AP1271" i="1"/>
  <c r="CE1271" i="1" s="1"/>
  <c r="AM1271" i="1"/>
  <c r="AN1271" i="1"/>
  <c r="CC1271" i="1" s="1"/>
  <c r="AO1271" i="1"/>
  <c r="CD1271" i="1" s="1"/>
  <c r="AQ1271" i="1"/>
  <c r="CF1271" i="1" s="1"/>
  <c r="AL1121" i="1"/>
  <c r="AE1121" i="1"/>
  <c r="AD1121" i="1" s="1"/>
  <c r="AE1028" i="1"/>
  <c r="AD1028" i="1" s="1"/>
  <c r="AL1028" i="1"/>
  <c r="AL279" i="1"/>
  <c r="AE279" i="1"/>
  <c r="AD279" i="1" s="1"/>
  <c r="AL766" i="1"/>
  <c r="AE766" i="1"/>
  <c r="AD766" i="1" s="1"/>
  <c r="AL1287" i="1"/>
  <c r="AE1287" i="1"/>
  <c r="AD1287" i="1" s="1"/>
  <c r="AN1244" i="1"/>
  <c r="CC1244" i="1" s="1"/>
  <c r="AM1244" i="1"/>
  <c r="AO1244" i="1"/>
  <c r="CD1244" i="1" s="1"/>
  <c r="AP1244" i="1"/>
  <c r="CE1244" i="1" s="1"/>
  <c r="AQ1244" i="1"/>
  <c r="CF1244" i="1" s="1"/>
  <c r="AF1244" i="1"/>
  <c r="AL1045" i="1"/>
  <c r="AE1045" i="1"/>
  <c r="AD1045" i="1" s="1"/>
  <c r="AL901" i="1"/>
  <c r="AE901" i="1"/>
  <c r="AD901" i="1" s="1"/>
  <c r="AL326" i="1"/>
  <c r="AE326" i="1"/>
  <c r="AD326" i="1" s="1"/>
  <c r="AL1325" i="1"/>
  <c r="AE1325" i="1"/>
  <c r="AD1325" i="1" s="1"/>
  <c r="AL1224" i="1"/>
  <c r="AE1224" i="1"/>
  <c r="AD1224" i="1" s="1"/>
  <c r="AL1197" i="1"/>
  <c r="AE1197" i="1"/>
  <c r="AD1197" i="1" s="1"/>
  <c r="AL1036" i="1"/>
  <c r="AE1036" i="1"/>
  <c r="AD1036" i="1" s="1"/>
  <c r="AL994" i="1"/>
  <c r="AE994" i="1"/>
  <c r="AD994" i="1" s="1"/>
  <c r="AL1118" i="1"/>
  <c r="AE1118" i="1"/>
  <c r="AD1118" i="1" s="1"/>
  <c r="AL961" i="1"/>
  <c r="AE961" i="1"/>
  <c r="AD961" i="1" s="1"/>
  <c r="AL120" i="1"/>
  <c r="AE120" i="1"/>
  <c r="AD120" i="1" s="1"/>
  <c r="AM1106" i="1"/>
  <c r="AN1106" i="1"/>
  <c r="CC1106" i="1" s="1"/>
  <c r="AO1106" i="1"/>
  <c r="CD1106" i="1" s="1"/>
  <c r="AP1106" i="1"/>
  <c r="CE1106" i="1" s="1"/>
  <c r="AQ1106" i="1"/>
  <c r="CF1106" i="1" s="1"/>
  <c r="AF1106" i="1"/>
  <c r="AL149" i="1"/>
  <c r="AE149" i="1"/>
  <c r="AD149" i="1" s="1"/>
  <c r="AL954" i="1"/>
  <c r="AE954" i="1"/>
  <c r="AD954" i="1" s="1"/>
  <c r="AM938" i="1"/>
  <c r="AN938" i="1"/>
  <c r="CC938" i="1" s="1"/>
  <c r="AO938" i="1"/>
  <c r="CD938" i="1" s="1"/>
  <c r="AP938" i="1"/>
  <c r="CE938" i="1" s="1"/>
  <c r="AQ938" i="1"/>
  <c r="CF938" i="1" s="1"/>
  <c r="AF938" i="1"/>
  <c r="AL918" i="1"/>
  <c r="AE918" i="1"/>
  <c r="AD918" i="1" s="1"/>
  <c r="AL681" i="1"/>
  <c r="AE681" i="1"/>
  <c r="AD681" i="1" s="1"/>
  <c r="AL1343" i="1"/>
  <c r="AE1343" i="1"/>
  <c r="AD1343" i="1" s="1"/>
  <c r="AL1151" i="1"/>
  <c r="AE1151" i="1"/>
  <c r="AD1151" i="1" s="1"/>
  <c r="AL1181" i="1"/>
  <c r="AE1181" i="1"/>
  <c r="AD1181" i="1" s="1"/>
  <c r="AI643" i="1"/>
  <c r="AJ643" i="1"/>
  <c r="AG643" i="1"/>
  <c r="AH643" i="1"/>
  <c r="AK643" i="1"/>
  <c r="AL1233" i="1"/>
  <c r="AE1233" i="1"/>
  <c r="AD1233" i="1" s="1"/>
  <c r="AM1327" i="1"/>
  <c r="AN1327" i="1"/>
  <c r="CC1327" i="1" s="1"/>
  <c r="AO1327" i="1"/>
  <c r="CD1327" i="1" s="1"/>
  <c r="AQ1327" i="1"/>
  <c r="CF1327" i="1" s="1"/>
  <c r="AF1327" i="1"/>
  <c r="AP1327" i="1"/>
  <c r="CE1327" i="1" s="1"/>
  <c r="AM1270" i="1"/>
  <c r="AN1270" i="1"/>
  <c r="CC1270" i="1" s="1"/>
  <c r="AO1270" i="1"/>
  <c r="CD1270" i="1" s="1"/>
  <c r="AF1270" i="1"/>
  <c r="AP1270" i="1"/>
  <c r="CE1270" i="1" s="1"/>
  <c r="AQ1270" i="1"/>
  <c r="CF1270" i="1" s="1"/>
  <c r="AE868" i="1"/>
  <c r="AD868" i="1" s="1"/>
  <c r="AL868" i="1"/>
  <c r="AL1301" i="1"/>
  <c r="AE1301" i="1"/>
  <c r="AD1301" i="1" s="1"/>
  <c r="AL1177" i="1"/>
  <c r="AE1177" i="1"/>
  <c r="AD1177" i="1" s="1"/>
  <c r="AL1149" i="1"/>
  <c r="AE1149" i="1"/>
  <c r="AD1149" i="1" s="1"/>
  <c r="AE1063" i="1"/>
  <c r="AD1063" i="1" s="1"/>
  <c r="AL1063" i="1"/>
  <c r="AL931" i="1"/>
  <c r="AE931" i="1"/>
  <c r="AD931" i="1" s="1"/>
  <c r="AL473" i="1"/>
  <c r="AE473" i="1"/>
  <c r="AD473" i="1" s="1"/>
  <c r="AM170" i="1"/>
  <c r="AN170" i="1"/>
  <c r="CC170" i="1" s="1"/>
  <c r="AO170" i="1"/>
  <c r="CD170" i="1" s="1"/>
  <c r="AP170" i="1"/>
  <c r="CE170" i="1" s="1"/>
  <c r="AQ170" i="1"/>
  <c r="CF170" i="1" s="1"/>
  <c r="AF170" i="1"/>
  <c r="AL1090" i="1"/>
  <c r="AE1090" i="1"/>
  <c r="AD1090" i="1" s="1"/>
  <c r="AM554" i="1"/>
  <c r="AN554" i="1"/>
  <c r="AO554" i="1"/>
  <c r="AP554" i="1"/>
  <c r="AQ554" i="1"/>
  <c r="AF554" i="1"/>
  <c r="AL399" i="1"/>
  <c r="AE399" i="1"/>
  <c r="AD399" i="1" s="1"/>
  <c r="AL830" i="1"/>
  <c r="AE830" i="1"/>
  <c r="AD830" i="1" s="1"/>
  <c r="AK1351" i="1"/>
  <c r="AJ1351" i="1"/>
  <c r="AI1351" i="1"/>
  <c r="AG1351" i="1"/>
  <c r="AH1351" i="1"/>
  <c r="AL1122" i="1"/>
  <c r="AE1122" i="1"/>
  <c r="AD1122" i="1" s="1"/>
  <c r="AM1073" i="1"/>
  <c r="AN1073" i="1"/>
  <c r="CC1073" i="1" s="1"/>
  <c r="AF1073" i="1"/>
  <c r="AO1073" i="1"/>
  <c r="CD1073" i="1" s="1"/>
  <c r="AP1073" i="1"/>
  <c r="CE1073" i="1" s="1"/>
  <c r="AQ1073" i="1"/>
  <c r="CF1073" i="1" s="1"/>
  <c r="AL1051" i="1"/>
  <c r="AE1051" i="1"/>
  <c r="AD1051" i="1" s="1"/>
  <c r="AL909" i="1"/>
  <c r="AE909" i="1"/>
  <c r="AD909" i="1" s="1"/>
  <c r="AL1283" i="1"/>
  <c r="AE1283" i="1"/>
  <c r="AD1283" i="1" s="1"/>
  <c r="AM1059" i="1"/>
  <c r="AN1059" i="1"/>
  <c r="CC1059" i="1" s="1"/>
  <c r="AO1059" i="1"/>
  <c r="CD1059" i="1" s="1"/>
  <c r="AP1059" i="1"/>
  <c r="CE1059" i="1" s="1"/>
  <c r="AQ1059" i="1"/>
  <c r="CF1059" i="1" s="1"/>
  <c r="AF1059" i="1"/>
  <c r="AE929" i="1"/>
  <c r="AD929" i="1" s="1"/>
  <c r="AL929" i="1"/>
  <c r="AL1326" i="1"/>
  <c r="AE1326" i="1"/>
  <c r="AD1326" i="1" s="1"/>
  <c r="AM1140" i="1"/>
  <c r="AN1140" i="1"/>
  <c r="CC1140" i="1" s="1"/>
  <c r="AO1140" i="1"/>
  <c r="CD1140" i="1" s="1"/>
  <c r="AP1140" i="1"/>
  <c r="CE1140" i="1" s="1"/>
  <c r="AQ1140" i="1"/>
  <c r="CF1140" i="1" s="1"/>
  <c r="AF1140" i="1"/>
  <c r="AL1077" i="1"/>
  <c r="AE1077" i="1"/>
  <c r="AD1077" i="1" s="1"/>
  <c r="AM1099" i="1"/>
  <c r="AN1099" i="1"/>
  <c r="CC1099" i="1" s="1"/>
  <c r="AO1099" i="1"/>
  <c r="CD1099" i="1" s="1"/>
  <c r="AP1099" i="1"/>
  <c r="CE1099" i="1" s="1"/>
  <c r="AQ1099" i="1"/>
  <c r="CF1099" i="1" s="1"/>
  <c r="AF1099" i="1"/>
  <c r="AL1030" i="1"/>
  <c r="AE1030" i="1"/>
  <c r="AD1030" i="1" s="1"/>
  <c r="AL886" i="1"/>
  <c r="AE886" i="1"/>
  <c r="AD886" i="1" s="1"/>
  <c r="AL1027" i="1"/>
  <c r="AE1027" i="1"/>
  <c r="AD1027" i="1" s="1"/>
  <c r="AM595" i="1"/>
  <c r="AN595" i="1"/>
  <c r="CC595" i="1" s="1"/>
  <c r="AO595" i="1"/>
  <c r="CD595" i="1" s="1"/>
  <c r="AQ595" i="1"/>
  <c r="CF595" i="1" s="1"/>
  <c r="AF595" i="1"/>
  <c r="AP595" i="1"/>
  <c r="CE595" i="1" s="1"/>
  <c r="AL642" i="1"/>
  <c r="AE642" i="1"/>
  <c r="AD642" i="1" s="1"/>
  <c r="AL1212" i="1"/>
  <c r="AE1212" i="1"/>
  <c r="AD1212" i="1" s="1"/>
  <c r="AL634" i="1"/>
  <c r="AE634" i="1"/>
  <c r="AD634" i="1" s="1"/>
  <c r="AL1231" i="1"/>
  <c r="AE1231" i="1"/>
  <c r="AD1231" i="1" s="1"/>
  <c r="AL1097" i="1"/>
  <c r="AE1097" i="1"/>
  <c r="AD1097" i="1" s="1"/>
  <c r="AL753" i="1"/>
  <c r="AE753" i="1"/>
  <c r="AD753" i="1" s="1"/>
  <c r="AL592" i="1"/>
  <c r="AE592" i="1"/>
  <c r="AD592" i="1" s="1"/>
  <c r="AL1337" i="1"/>
  <c r="AE1337" i="1"/>
  <c r="AD1337" i="1" s="1"/>
  <c r="AL1279" i="1"/>
  <c r="AE1279" i="1"/>
  <c r="AD1279" i="1" s="1"/>
  <c r="AE276" i="1"/>
  <c r="AD276" i="1" s="1"/>
  <c r="AL276" i="1"/>
  <c r="AM1303" i="1"/>
  <c r="AN1303" i="1"/>
  <c r="CC1303" i="1" s="1"/>
  <c r="AO1303" i="1"/>
  <c r="CD1303" i="1" s="1"/>
  <c r="AP1303" i="1"/>
  <c r="CE1303" i="1" s="1"/>
  <c r="AQ1303" i="1"/>
  <c r="CF1303" i="1" s="1"/>
  <c r="AF1303" i="1"/>
  <c r="AL1226" i="1"/>
  <c r="AE1226" i="1"/>
  <c r="AD1226" i="1" s="1"/>
  <c r="AM1047" i="1"/>
  <c r="AN1047" i="1"/>
  <c r="CC1047" i="1" s="1"/>
  <c r="AO1047" i="1"/>
  <c r="CD1047" i="1" s="1"/>
  <c r="AP1047" i="1"/>
  <c r="CE1047" i="1" s="1"/>
  <c r="AQ1047" i="1"/>
  <c r="CF1047" i="1" s="1"/>
  <c r="AF1047" i="1"/>
  <c r="AH1235" i="1"/>
  <c r="AI1235" i="1"/>
  <c r="AJ1235" i="1"/>
  <c r="AG1235" i="1"/>
  <c r="AK1235" i="1"/>
  <c r="AL1245" i="1"/>
  <c r="AE1245" i="1"/>
  <c r="AD1245" i="1" s="1"/>
  <c r="AL980" i="1"/>
  <c r="AE980" i="1"/>
  <c r="AD980" i="1" s="1"/>
  <c r="AM1315" i="1"/>
  <c r="AN1315" i="1"/>
  <c r="CC1315" i="1" s="1"/>
  <c r="AO1315" i="1"/>
  <c r="CD1315" i="1" s="1"/>
  <c r="AP1315" i="1"/>
  <c r="CE1315" i="1" s="1"/>
  <c r="AQ1315" i="1"/>
  <c r="CF1315" i="1" s="1"/>
  <c r="AF1315" i="1"/>
  <c r="AM1248" i="1"/>
  <c r="AN1248" i="1"/>
  <c r="CC1248" i="1" s="1"/>
  <c r="AO1248" i="1"/>
  <c r="CD1248" i="1" s="1"/>
  <c r="AP1248" i="1"/>
  <c r="CE1248" i="1" s="1"/>
  <c r="AQ1248" i="1"/>
  <c r="CF1248" i="1" s="1"/>
  <c r="AF1248" i="1"/>
  <c r="AL1137" i="1"/>
  <c r="AE1137" i="1"/>
  <c r="AD1137" i="1" s="1"/>
  <c r="AM530" i="1"/>
  <c r="AN530" i="1"/>
  <c r="AO530" i="1"/>
  <c r="AP530" i="1"/>
  <c r="AQ530" i="1"/>
  <c r="AF530" i="1"/>
  <c r="AL1349" i="1"/>
  <c r="AE1349" i="1"/>
  <c r="AD1349" i="1" s="1"/>
  <c r="AL1184" i="1"/>
  <c r="AE1184" i="1"/>
  <c r="AD1184" i="1" s="1"/>
  <c r="AL1139" i="1"/>
  <c r="AE1139" i="1"/>
  <c r="AD1139" i="1" s="1"/>
  <c r="AM474" i="1"/>
  <c r="AN474" i="1"/>
  <c r="CC474" i="1" s="1"/>
  <c r="AQ474" i="1"/>
  <c r="CF474" i="1" s="1"/>
  <c r="AF474" i="1"/>
  <c r="AO474" i="1"/>
  <c r="CD474" i="1" s="1"/>
  <c r="AP474" i="1"/>
  <c r="CE474" i="1" s="1"/>
  <c r="AE1153" i="1"/>
  <c r="AD1153" i="1" s="1"/>
  <c r="AL1153" i="1"/>
  <c r="AL907" i="1"/>
  <c r="AE907" i="1"/>
  <c r="AD907" i="1" s="1"/>
  <c r="AL309" i="1"/>
  <c r="AE309" i="1"/>
  <c r="AD309" i="1" s="1"/>
  <c r="AM64" i="1"/>
  <c r="AN64" i="1"/>
  <c r="CC64" i="1" s="1"/>
  <c r="AO64" i="1"/>
  <c r="CD64" i="1" s="1"/>
  <c r="AP64" i="1"/>
  <c r="CE64" i="1" s="1"/>
  <c r="AQ64" i="1"/>
  <c r="CF64" i="1" s="1"/>
  <c r="AF64" i="1"/>
  <c r="AE1354" i="1"/>
  <c r="AD1354" i="1" s="1"/>
  <c r="AL1354" i="1"/>
  <c r="AL1098" i="1"/>
  <c r="AE1098" i="1"/>
  <c r="AD1098" i="1" s="1"/>
  <c r="AL1013" i="1"/>
  <c r="AE1013" i="1"/>
  <c r="AD1013" i="1" s="1"/>
  <c r="AM1289" i="1"/>
  <c r="AN1289" i="1"/>
  <c r="CC1289" i="1" s="1"/>
  <c r="AQ1289" i="1"/>
  <c r="CF1289" i="1" s="1"/>
  <c r="AF1289" i="1"/>
  <c r="AO1289" i="1"/>
  <c r="CD1289" i="1" s="1"/>
  <c r="AP1289" i="1"/>
  <c r="CE1289" i="1" s="1"/>
  <c r="AL1053" i="1"/>
  <c r="AE1053" i="1"/>
  <c r="AD1053" i="1" s="1"/>
  <c r="AI636" i="1"/>
  <c r="AJ636" i="1"/>
  <c r="AK636" i="1"/>
  <c r="AG636" i="1"/>
  <c r="BY636" i="1" s="1"/>
  <c r="AH636" i="1"/>
  <c r="AL141" i="1"/>
  <c r="AE141" i="1"/>
  <c r="AD141" i="1" s="1"/>
  <c r="AM1002" i="1"/>
  <c r="AN1002" i="1"/>
  <c r="CC1002" i="1" s="1"/>
  <c r="AO1002" i="1"/>
  <c r="CD1002" i="1" s="1"/>
  <c r="AP1002" i="1"/>
  <c r="CE1002" i="1" s="1"/>
  <c r="AQ1002" i="1"/>
  <c r="CF1002" i="1" s="1"/>
  <c r="AF1002" i="1"/>
  <c r="AL1350" i="1"/>
  <c r="AE1350" i="1"/>
  <c r="AD1350" i="1" s="1"/>
  <c r="AL1113" i="1"/>
  <c r="AE1113" i="1"/>
  <c r="AD1113" i="1" s="1"/>
  <c r="AQ1043" i="1"/>
  <c r="CF1043" i="1" s="1"/>
  <c r="AF1043" i="1"/>
  <c r="AM1043" i="1"/>
  <c r="AN1043" i="1"/>
  <c r="CC1043" i="1" s="1"/>
  <c r="AO1043" i="1"/>
  <c r="CD1043" i="1" s="1"/>
  <c r="AP1043" i="1"/>
  <c r="CE1043" i="1" s="1"/>
  <c r="AL902" i="1"/>
  <c r="AE902" i="1"/>
  <c r="AD902" i="1" s="1"/>
  <c r="AL1274" i="1"/>
  <c r="AE1274" i="1"/>
  <c r="AD1274" i="1" s="1"/>
  <c r="AQ1112" i="1"/>
  <c r="CF1112" i="1" s="1"/>
  <c r="AF1112" i="1"/>
  <c r="AM1112" i="1"/>
  <c r="AN1112" i="1"/>
  <c r="CC1112" i="1" s="1"/>
  <c r="AO1112" i="1"/>
  <c r="CD1112" i="1" s="1"/>
  <c r="AP1112" i="1"/>
  <c r="CE1112" i="1" s="1"/>
  <c r="AL982" i="1"/>
  <c r="AE982" i="1"/>
  <c r="AD982" i="1" s="1"/>
  <c r="AM398" i="1"/>
  <c r="AN398" i="1"/>
  <c r="CC398" i="1" s="1"/>
  <c r="AO398" i="1"/>
  <c r="CD398" i="1" s="1"/>
  <c r="AP398" i="1"/>
  <c r="CE398" i="1" s="1"/>
  <c r="AQ398" i="1"/>
  <c r="CF398" i="1" s="1"/>
  <c r="AF398" i="1"/>
  <c r="AL450" i="1"/>
  <c r="AE450" i="1"/>
  <c r="AD450" i="1" s="1"/>
  <c r="AM1298" i="1"/>
  <c r="AN1298" i="1"/>
  <c r="CC1298" i="1" s="1"/>
  <c r="AO1298" i="1"/>
  <c r="CD1298" i="1" s="1"/>
  <c r="AP1298" i="1"/>
  <c r="CE1298" i="1" s="1"/>
  <c r="AQ1298" i="1"/>
  <c r="CF1298" i="1" s="1"/>
  <c r="AF1298" i="1"/>
  <c r="AM1246" i="1"/>
  <c r="AN1246" i="1"/>
  <c r="CC1246" i="1" s="1"/>
  <c r="AO1246" i="1"/>
  <c r="CD1246" i="1" s="1"/>
  <c r="AP1246" i="1"/>
  <c r="CE1246" i="1" s="1"/>
  <c r="AQ1246" i="1"/>
  <c r="CF1246" i="1" s="1"/>
  <c r="AF1246" i="1"/>
  <c r="AL1169" i="1"/>
  <c r="AE1169" i="1"/>
  <c r="AD1169" i="1" s="1"/>
  <c r="AL1133" i="1"/>
  <c r="AE1133" i="1"/>
  <c r="AD1133" i="1" s="1"/>
  <c r="AL843" i="1"/>
  <c r="AE843" i="1"/>
  <c r="AD843" i="1" s="1"/>
  <c r="AL1308" i="1"/>
  <c r="AE1308" i="1"/>
  <c r="AD1308" i="1" s="1"/>
  <c r="AM1152" i="1"/>
  <c r="AN1152" i="1"/>
  <c r="CC1152" i="1" s="1"/>
  <c r="AO1152" i="1"/>
  <c r="CD1152" i="1" s="1"/>
  <c r="AQ1152" i="1"/>
  <c r="CF1152" i="1" s="1"/>
  <c r="AF1152" i="1"/>
  <c r="AP1152" i="1"/>
  <c r="CE1152" i="1" s="1"/>
  <c r="AL1011" i="1"/>
  <c r="AE1011" i="1"/>
  <c r="AD1011" i="1" s="1"/>
  <c r="AL927" i="1"/>
  <c r="AE927" i="1"/>
  <c r="AD927" i="1" s="1"/>
  <c r="AL1290" i="1"/>
  <c r="AE1290" i="1"/>
  <c r="AD1290" i="1" s="1"/>
  <c r="AE1165" i="1"/>
  <c r="AD1165" i="1" s="1"/>
  <c r="AL1165" i="1"/>
  <c r="AN1064" i="1"/>
  <c r="CC1064" i="1" s="1"/>
  <c r="AO1064" i="1"/>
  <c r="CD1064" i="1" s="1"/>
  <c r="AP1064" i="1"/>
  <c r="CE1064" i="1" s="1"/>
  <c r="AQ1064" i="1"/>
  <c r="CF1064" i="1" s="1"/>
  <c r="AF1064" i="1"/>
  <c r="AM1064" i="1"/>
  <c r="AL1015" i="1"/>
  <c r="AE1015" i="1"/>
  <c r="AD1015" i="1" s="1"/>
  <c r="AF373" i="1"/>
  <c r="AN373" i="1"/>
  <c r="CC373" i="1" s="1"/>
  <c r="AO373" i="1"/>
  <c r="CD373" i="1" s="1"/>
  <c r="AP373" i="1"/>
  <c r="CE373" i="1" s="1"/>
  <c r="AM373" i="1"/>
  <c r="AQ373" i="1"/>
  <c r="CF373" i="1" s="1"/>
  <c r="AL989" i="1"/>
  <c r="AE989" i="1"/>
  <c r="AD989" i="1" s="1"/>
  <c r="AL946" i="1"/>
  <c r="AE946" i="1"/>
  <c r="AD946" i="1" s="1"/>
  <c r="AL1247" i="1"/>
  <c r="AE1247" i="1"/>
  <c r="AD1247" i="1" s="1"/>
  <c r="AL1132" i="1"/>
  <c r="AE1132" i="1"/>
  <c r="AD1132" i="1" s="1"/>
  <c r="AM730" i="1"/>
  <c r="AN730" i="1"/>
  <c r="CC730" i="1" s="1"/>
  <c r="AO730" i="1"/>
  <c r="CD730" i="1" s="1"/>
  <c r="AP730" i="1"/>
  <c r="CE730" i="1" s="1"/>
  <c r="AQ730" i="1"/>
  <c r="CF730" i="1" s="1"/>
  <c r="AF730" i="1"/>
  <c r="AN895" i="1"/>
  <c r="CC895" i="1" s="1"/>
  <c r="AO895" i="1"/>
  <c r="CD895" i="1" s="1"/>
  <c r="AP895" i="1"/>
  <c r="CE895" i="1" s="1"/>
  <c r="AQ895" i="1"/>
  <c r="CF895" i="1" s="1"/>
  <c r="AF895" i="1"/>
  <c r="AM895" i="1"/>
  <c r="AL1179" i="1"/>
  <c r="AE1179" i="1"/>
  <c r="AD1179" i="1" s="1"/>
  <c r="AF933" i="1"/>
  <c r="AO933" i="1"/>
  <c r="CD933" i="1" s="1"/>
  <c r="AP933" i="1"/>
  <c r="CE933" i="1" s="1"/>
  <c r="AQ933" i="1"/>
  <c r="CF933" i="1" s="1"/>
  <c r="AM933" i="1"/>
  <c r="AN933" i="1"/>
  <c r="CC933" i="1" s="1"/>
  <c r="AL1214" i="1"/>
  <c r="AE1214" i="1"/>
  <c r="AD1214" i="1" s="1"/>
  <c r="AL1066" i="1"/>
  <c r="AE1066" i="1"/>
  <c r="AD1066" i="1" s="1"/>
  <c r="AM1054" i="1"/>
  <c r="AN1054" i="1"/>
  <c r="CC1054" i="1" s="1"/>
  <c r="AO1054" i="1"/>
  <c r="CD1054" i="1" s="1"/>
  <c r="AP1054" i="1"/>
  <c r="CE1054" i="1" s="1"/>
  <c r="AQ1054" i="1"/>
  <c r="CF1054" i="1" s="1"/>
  <c r="AF1054" i="1"/>
  <c r="AL1039" i="1"/>
  <c r="AE1039" i="1"/>
  <c r="AD1039" i="1" s="1"/>
  <c r="AG936" i="1"/>
  <c r="AH936" i="1"/>
  <c r="AI936" i="1"/>
  <c r="AJ936" i="1"/>
  <c r="AK936" i="1"/>
  <c r="AL137" i="1"/>
  <c r="AE137" i="1"/>
  <c r="AD137" i="1" s="1"/>
  <c r="AL922" i="1"/>
  <c r="AE922" i="1"/>
  <c r="AD922" i="1" s="1"/>
  <c r="AL1204" i="1"/>
  <c r="AE1204" i="1"/>
  <c r="AD1204" i="1" s="1"/>
  <c r="AL1026" i="1"/>
  <c r="AE1026" i="1"/>
  <c r="AD1026" i="1" s="1"/>
  <c r="AM1305" i="1"/>
  <c r="AN1305" i="1"/>
  <c r="CC1305" i="1" s="1"/>
  <c r="AO1305" i="1"/>
  <c r="CD1305" i="1" s="1"/>
  <c r="AP1305" i="1"/>
  <c r="CE1305" i="1" s="1"/>
  <c r="AQ1305" i="1"/>
  <c r="CF1305" i="1" s="1"/>
  <c r="AF1305" i="1"/>
  <c r="AI1075" i="1"/>
  <c r="AK1075" i="1"/>
  <c r="AG1075" i="1"/>
  <c r="AH1075" i="1"/>
  <c r="AJ1075" i="1"/>
  <c r="AO964" i="1"/>
  <c r="CD964" i="1" s="1"/>
  <c r="AF964" i="1"/>
  <c r="AM964" i="1"/>
  <c r="AN964" i="1"/>
  <c r="CC964" i="1" s="1"/>
  <c r="AP964" i="1"/>
  <c r="CE964" i="1" s="1"/>
  <c r="AQ964" i="1"/>
  <c r="CF964" i="1" s="1"/>
  <c r="AG914" i="1"/>
  <c r="AJ914" i="1"/>
  <c r="AH914" i="1"/>
  <c r="AI914" i="1"/>
  <c r="AK914" i="1"/>
  <c r="AM879" i="1"/>
  <c r="AN879" i="1"/>
  <c r="CC879" i="1" s="1"/>
  <c r="AO879" i="1"/>
  <c r="CD879" i="1" s="1"/>
  <c r="AQ879" i="1"/>
  <c r="CF879" i="1" s="1"/>
  <c r="AF879" i="1"/>
  <c r="AP879" i="1"/>
  <c r="CE879" i="1" s="1"/>
  <c r="AL210" i="1"/>
  <c r="AE210" i="1"/>
  <c r="AD210" i="1" s="1"/>
  <c r="AL1221" i="1"/>
  <c r="AE1221" i="1"/>
  <c r="AD1221" i="1" s="1"/>
  <c r="AM1087" i="1"/>
  <c r="AN1087" i="1"/>
  <c r="CC1087" i="1" s="1"/>
  <c r="AO1087" i="1"/>
  <c r="CD1087" i="1" s="1"/>
  <c r="AP1087" i="1"/>
  <c r="CE1087" i="1" s="1"/>
  <c r="AQ1087" i="1"/>
  <c r="CF1087" i="1" s="1"/>
  <c r="AF1087" i="1"/>
  <c r="AE1079" i="1"/>
  <c r="AD1079" i="1" s="1"/>
  <c r="AL1079" i="1"/>
  <c r="AL1341" i="1"/>
  <c r="AE1341" i="1"/>
  <c r="AD1341" i="1" s="1"/>
  <c r="AE1131" i="1"/>
  <c r="AD1131" i="1" s="1"/>
  <c r="AL1131" i="1"/>
  <c r="AM1092" i="1"/>
  <c r="AN1092" i="1"/>
  <c r="CC1092" i="1" s="1"/>
  <c r="AO1092" i="1"/>
  <c r="CD1092" i="1" s="1"/>
  <c r="AP1092" i="1"/>
  <c r="CE1092" i="1" s="1"/>
  <c r="AQ1092" i="1"/>
  <c r="CF1092" i="1" s="1"/>
  <c r="AF1092" i="1"/>
  <c r="AL897" i="1"/>
  <c r="AE897" i="1"/>
  <c r="AD897" i="1" s="1"/>
  <c r="AL409" i="1"/>
  <c r="AE409" i="1"/>
  <c r="AD409" i="1" s="1"/>
  <c r="AL1302" i="1"/>
  <c r="AE1302" i="1"/>
  <c r="AD1302" i="1" s="1"/>
  <c r="AO740" i="1"/>
  <c r="CD740" i="1" s="1"/>
  <c r="AM740" i="1"/>
  <c r="AN740" i="1"/>
  <c r="CC740" i="1" s="1"/>
  <c r="AP740" i="1"/>
  <c r="CE740" i="1" s="1"/>
  <c r="AQ740" i="1"/>
  <c r="CF740" i="1" s="1"/>
  <c r="AF740" i="1"/>
  <c r="AE1219" i="1"/>
  <c r="AD1219" i="1" s="1"/>
  <c r="AL1219" i="1"/>
  <c r="AN913" i="1"/>
  <c r="CC913" i="1" s="1"/>
  <c r="AP913" i="1"/>
  <c r="CE913" i="1" s="1"/>
  <c r="AQ913" i="1"/>
  <c r="CF913" i="1" s="1"/>
  <c r="AF913" i="1"/>
  <c r="AM913" i="1"/>
  <c r="AO913" i="1"/>
  <c r="CD913" i="1" s="1"/>
  <c r="AM889" i="1"/>
  <c r="AN889" i="1"/>
  <c r="CC889" i="1" s="1"/>
  <c r="AO889" i="1"/>
  <c r="CD889" i="1" s="1"/>
  <c r="AP889" i="1"/>
  <c r="CE889" i="1" s="1"/>
  <c r="AF889" i="1"/>
  <c r="AQ889" i="1"/>
  <c r="CF889" i="1" s="1"/>
  <c r="AL436" i="1"/>
  <c r="AE436" i="1"/>
  <c r="AD436" i="1" s="1"/>
  <c r="AL699" i="1"/>
  <c r="AE699" i="1"/>
  <c r="AD699" i="1" s="1"/>
  <c r="AM523" i="1"/>
  <c r="AN523" i="1"/>
  <c r="CC523" i="1" s="1"/>
  <c r="AO523" i="1"/>
  <c r="CD523" i="1" s="1"/>
  <c r="AQ523" i="1"/>
  <c r="CF523" i="1" s="1"/>
  <c r="AF523" i="1"/>
  <c r="AP523" i="1"/>
  <c r="CE523" i="1" s="1"/>
  <c r="AL1251" i="1"/>
  <c r="AE1251" i="1"/>
  <c r="AD1251" i="1" s="1"/>
  <c r="AL645" i="1"/>
  <c r="AE645" i="1"/>
  <c r="AD645" i="1" s="1"/>
  <c r="AM950" i="1"/>
  <c r="AN950" i="1"/>
  <c r="CC950" i="1" s="1"/>
  <c r="AO950" i="1"/>
  <c r="CD950" i="1" s="1"/>
  <c r="AP950" i="1"/>
  <c r="CE950" i="1" s="1"/>
  <c r="AQ950" i="1"/>
  <c r="CF950" i="1" s="1"/>
  <c r="AF950" i="1"/>
  <c r="AL1334" i="1"/>
  <c r="AE1334" i="1"/>
  <c r="AD1334" i="1" s="1"/>
  <c r="AM877" i="1"/>
  <c r="AN877" i="1"/>
  <c r="CC877" i="1" s="1"/>
  <c r="AO877" i="1"/>
  <c r="CD877" i="1" s="1"/>
  <c r="AP877" i="1"/>
  <c r="CE877" i="1" s="1"/>
  <c r="AQ877" i="1"/>
  <c r="CF877" i="1" s="1"/>
  <c r="AF877" i="1"/>
  <c r="AL1367" i="1"/>
  <c r="AE1367" i="1"/>
  <c r="AD1367" i="1" s="1"/>
  <c r="AE1206" i="1"/>
  <c r="AD1206" i="1" s="1"/>
  <c r="AL1206" i="1"/>
  <c r="AL970" i="1"/>
  <c r="AE970" i="1"/>
  <c r="AD970" i="1" s="1"/>
  <c r="AL1316" i="1"/>
  <c r="AE1316" i="1"/>
  <c r="AD1316" i="1" s="1"/>
  <c r="AM1159" i="1"/>
  <c r="AN1159" i="1"/>
  <c r="CC1159" i="1" s="1"/>
  <c r="AP1159" i="1"/>
  <c r="CE1159" i="1" s="1"/>
  <c r="AQ1159" i="1"/>
  <c r="CF1159" i="1" s="1"/>
  <c r="AF1159" i="1"/>
  <c r="AO1159" i="1"/>
  <c r="CD1159" i="1" s="1"/>
  <c r="AL1167" i="1"/>
  <c r="AE1167" i="1"/>
  <c r="AD1167" i="1" s="1"/>
  <c r="AE896" i="1"/>
  <c r="AD896" i="1" s="1"/>
  <c r="AL896" i="1"/>
  <c r="AL146" i="1"/>
  <c r="AE146" i="1"/>
  <c r="AD146" i="1" s="1"/>
  <c r="AI1166" i="1"/>
  <c r="AJ1166" i="1"/>
  <c r="AG1166" i="1"/>
  <c r="AH1166" i="1"/>
  <c r="AK1166" i="1"/>
  <c r="AL1086" i="1"/>
  <c r="AE1086" i="1"/>
  <c r="AD1086" i="1" s="1"/>
  <c r="AL1069" i="1"/>
  <c r="AE1069" i="1"/>
  <c r="AD1069" i="1" s="1"/>
  <c r="AF248" i="1"/>
  <c r="AM248" i="1"/>
  <c r="AN248" i="1"/>
  <c r="CC248" i="1" s="1"/>
  <c r="AQ248" i="1"/>
  <c r="CF248" i="1" s="1"/>
  <c r="AO248" i="1"/>
  <c r="CD248" i="1" s="1"/>
  <c r="AP248" i="1"/>
  <c r="CE248" i="1" s="1"/>
  <c r="AF1060" i="1"/>
  <c r="AM1060" i="1"/>
  <c r="AN1060" i="1"/>
  <c r="CC1060" i="1" s="1"/>
  <c r="AO1060" i="1"/>
  <c r="CD1060" i="1" s="1"/>
  <c r="AP1060" i="1"/>
  <c r="CE1060" i="1" s="1"/>
  <c r="AQ1060" i="1"/>
  <c r="CF1060" i="1" s="1"/>
  <c r="AL999" i="1"/>
  <c r="AE999" i="1"/>
  <c r="AD999" i="1" s="1"/>
  <c r="AL1332" i="1"/>
  <c r="AE1332" i="1"/>
  <c r="AD1332" i="1" s="1"/>
  <c r="AL1267" i="1"/>
  <c r="AE1267" i="1"/>
  <c r="AD1267" i="1" s="1"/>
  <c r="AL1202" i="1"/>
  <c r="AE1202" i="1"/>
  <c r="AD1202" i="1" s="1"/>
  <c r="AM978" i="1"/>
  <c r="AN978" i="1"/>
  <c r="CC978" i="1" s="1"/>
  <c r="AO978" i="1"/>
  <c r="CD978" i="1" s="1"/>
  <c r="AP978" i="1"/>
  <c r="CE978" i="1" s="1"/>
  <c r="AQ978" i="1"/>
  <c r="CF978" i="1" s="1"/>
  <c r="AF978" i="1"/>
  <c r="AM209" i="1"/>
  <c r="AN209" i="1"/>
  <c r="AO209" i="1"/>
  <c r="AP209" i="1"/>
  <c r="AQ209" i="1"/>
  <c r="AF209" i="1"/>
  <c r="AL1328" i="1"/>
  <c r="AE1328" i="1"/>
  <c r="AD1328" i="1" s="1"/>
  <c r="AN1229" i="1"/>
  <c r="CC1229" i="1" s="1"/>
  <c r="AO1229" i="1"/>
  <c r="CD1229" i="1" s="1"/>
  <c r="AP1229" i="1"/>
  <c r="CE1229" i="1" s="1"/>
  <c r="AF1229" i="1"/>
  <c r="AM1229" i="1"/>
  <c r="AQ1229" i="1"/>
  <c r="CF1229" i="1" s="1"/>
  <c r="AL649" i="1"/>
  <c r="AE649" i="1"/>
  <c r="AD649" i="1" s="1"/>
  <c r="AL311" i="1"/>
  <c r="AE311" i="1"/>
  <c r="AD311" i="1" s="1"/>
  <c r="AL1357" i="1"/>
  <c r="AE1357" i="1"/>
  <c r="AD1357" i="1" s="1"/>
  <c r="AL1024" i="1"/>
  <c r="AE1024" i="1"/>
  <c r="AD1024" i="1" s="1"/>
  <c r="AH234" i="1"/>
  <c r="AJ234" i="1"/>
  <c r="AG234" i="1"/>
  <c r="AI234" i="1"/>
  <c r="AK234" i="1"/>
  <c r="AM57" i="1"/>
  <c r="AN57" i="1"/>
  <c r="CC57" i="1" s="1"/>
  <c r="AO57" i="1"/>
  <c r="CD57" i="1" s="1"/>
  <c r="AP57" i="1"/>
  <c r="CE57" i="1" s="1"/>
  <c r="AQ57" i="1"/>
  <c r="CF57" i="1" s="1"/>
  <c r="AF57" i="1"/>
  <c r="AE66" i="1"/>
  <c r="AD66" i="1" s="1"/>
  <c r="AL66" i="1"/>
  <c r="AL55" i="1"/>
  <c r="AE55" i="1"/>
  <c r="AD55" i="1" s="1"/>
  <c r="AL616" i="1"/>
  <c r="AE616" i="1"/>
  <c r="AD616" i="1" s="1"/>
  <c r="AL422" i="1"/>
  <c r="AE422" i="1"/>
  <c r="AD422" i="1" s="1"/>
  <c r="AL377" i="1"/>
  <c r="AE377" i="1"/>
  <c r="AD377" i="1" s="1"/>
  <c r="AL648" i="1"/>
  <c r="AE648" i="1"/>
  <c r="AD648" i="1" s="1"/>
  <c r="AJ222" i="1"/>
  <c r="AK222" i="1"/>
  <c r="AI222" i="1"/>
  <c r="AG222" i="1"/>
  <c r="AH222" i="1"/>
  <c r="AL404" i="1"/>
  <c r="AE404" i="1"/>
  <c r="AD404" i="1" s="1"/>
  <c r="AL596" i="1"/>
  <c r="AE596" i="1"/>
  <c r="AD596" i="1" s="1"/>
  <c r="AG464" i="1"/>
  <c r="AH464" i="1"/>
  <c r="AI464" i="1"/>
  <c r="AK464" i="1"/>
  <c r="AJ464" i="1"/>
  <c r="AM669" i="1"/>
  <c r="AN669" i="1"/>
  <c r="CC669" i="1" s="1"/>
  <c r="AO669" i="1"/>
  <c r="CD669" i="1" s="1"/>
  <c r="AP669" i="1"/>
  <c r="CE669" i="1" s="1"/>
  <c r="AQ669" i="1"/>
  <c r="CF669" i="1" s="1"/>
  <c r="AF669" i="1"/>
  <c r="AL372" i="1"/>
  <c r="AE372" i="1"/>
  <c r="AD372" i="1" s="1"/>
  <c r="AE539" i="1"/>
  <c r="AD539" i="1" s="1"/>
  <c r="AL539" i="1"/>
  <c r="AH38" i="1"/>
  <c r="AG38" i="1"/>
  <c r="AI38" i="1"/>
  <c r="AJ38" i="1"/>
  <c r="AK38" i="1"/>
  <c r="AM396" i="1"/>
  <c r="AN396" i="1"/>
  <c r="CC396" i="1" s="1"/>
  <c r="AO396" i="1"/>
  <c r="CD396" i="1" s="1"/>
  <c r="AP396" i="1"/>
  <c r="CE396" i="1" s="1"/>
  <c r="AQ396" i="1"/>
  <c r="CF396" i="1" s="1"/>
  <c r="AF396" i="1"/>
  <c r="AG852" i="1"/>
  <c r="AH852" i="1"/>
  <c r="AI852" i="1"/>
  <c r="AJ852" i="1"/>
  <c r="AK852" i="1"/>
  <c r="AH102" i="1"/>
  <c r="AJ102" i="1"/>
  <c r="AK102" i="1"/>
  <c r="AG102" i="1"/>
  <c r="AI102" i="1"/>
  <c r="AL470" i="1"/>
  <c r="AE470" i="1"/>
  <c r="AD470" i="1" s="1"/>
  <c r="AM312" i="1"/>
  <c r="AN312" i="1"/>
  <c r="CC312" i="1" s="1"/>
  <c r="AO312" i="1"/>
  <c r="CD312" i="1" s="1"/>
  <c r="AP312" i="1"/>
  <c r="CE312" i="1" s="1"/>
  <c r="AQ312" i="1"/>
  <c r="CF312" i="1" s="1"/>
  <c r="AF312" i="1"/>
  <c r="AP371" i="1"/>
  <c r="CE371" i="1" s="1"/>
  <c r="AQ371" i="1"/>
  <c r="CF371" i="1" s="1"/>
  <c r="AF371" i="1"/>
  <c r="AM371" i="1"/>
  <c r="AO371" i="1"/>
  <c r="CD371" i="1" s="1"/>
  <c r="AN371" i="1"/>
  <c r="CC371" i="1" s="1"/>
  <c r="AL390" i="1"/>
  <c r="AE390" i="1"/>
  <c r="AD390" i="1" s="1"/>
  <c r="AL623" i="1"/>
  <c r="AE623" i="1"/>
  <c r="AD623" i="1" s="1"/>
  <c r="AM826" i="1"/>
  <c r="AN826" i="1"/>
  <c r="CC826" i="1" s="1"/>
  <c r="AO826" i="1"/>
  <c r="CD826" i="1" s="1"/>
  <c r="AQ826" i="1"/>
  <c r="CF826" i="1" s="1"/>
  <c r="AP826" i="1"/>
  <c r="CE826" i="1" s="1"/>
  <c r="AF826" i="1"/>
  <c r="AM535" i="1"/>
  <c r="AN535" i="1"/>
  <c r="AO535" i="1"/>
  <c r="AP535" i="1"/>
  <c r="AQ535" i="1"/>
  <c r="AF535" i="1"/>
  <c r="AL461" i="1"/>
  <c r="AE461" i="1"/>
  <c r="AD461" i="1" s="1"/>
  <c r="AL135" i="1"/>
  <c r="AE135" i="1"/>
  <c r="AD135" i="1" s="1"/>
  <c r="AL327" i="1"/>
  <c r="AE327" i="1"/>
  <c r="AD327" i="1" s="1"/>
  <c r="AH423" i="1"/>
  <c r="AJ423" i="1"/>
  <c r="AG423" i="1"/>
  <c r="BW423" i="1" s="1"/>
  <c r="AI423" i="1"/>
  <c r="AK423" i="1"/>
  <c r="AE384" i="1"/>
  <c r="AD384" i="1" s="1"/>
  <c r="AL384" i="1"/>
  <c r="AM727" i="1"/>
  <c r="AN727" i="1"/>
  <c r="CC727" i="1" s="1"/>
  <c r="AO727" i="1"/>
  <c r="CD727" i="1" s="1"/>
  <c r="AP727" i="1"/>
  <c r="CE727" i="1" s="1"/>
  <c r="AF727" i="1"/>
  <c r="AQ727" i="1"/>
  <c r="CF727" i="1" s="1"/>
  <c r="AQ738" i="1"/>
  <c r="AL593" i="1"/>
  <c r="AE593" i="1"/>
  <c r="AD593" i="1" s="1"/>
  <c r="AL103" i="1"/>
  <c r="AE103" i="1"/>
  <c r="AD103" i="1" s="1"/>
  <c r="AL455" i="1"/>
  <c r="AE455" i="1"/>
  <c r="AD455" i="1" s="1"/>
  <c r="AL800" i="1"/>
  <c r="AE800" i="1"/>
  <c r="AD800" i="1" s="1"/>
  <c r="AL69" i="1"/>
  <c r="AE69" i="1"/>
  <c r="AD69" i="1" s="1"/>
  <c r="AL551" i="1"/>
  <c r="AE551" i="1"/>
  <c r="AD551" i="1" s="1"/>
  <c r="AL685" i="1"/>
  <c r="AE685" i="1"/>
  <c r="AD685" i="1" s="1"/>
  <c r="AL490" i="1"/>
  <c r="AE490" i="1"/>
  <c r="AD490" i="1" s="1"/>
  <c r="AL167" i="1"/>
  <c r="AE167" i="1"/>
  <c r="AD167" i="1" s="1"/>
  <c r="AM672" i="1"/>
  <c r="AN672" i="1"/>
  <c r="AO672" i="1"/>
  <c r="AP672" i="1"/>
  <c r="AQ672" i="1"/>
  <c r="AF672" i="1"/>
  <c r="AL741" i="1"/>
  <c r="AE741" i="1"/>
  <c r="AD741" i="1" s="1"/>
  <c r="AL647" i="1"/>
  <c r="AE647" i="1"/>
  <c r="AD647" i="1" s="1"/>
  <c r="AL603" i="1"/>
  <c r="AE603" i="1"/>
  <c r="AD603" i="1" s="1"/>
  <c r="AL679" i="1"/>
  <c r="AE679" i="1"/>
  <c r="AD679" i="1" s="1"/>
  <c r="AE666" i="1"/>
  <c r="AD666" i="1" s="1"/>
  <c r="AL666" i="1"/>
  <c r="AE95" i="1"/>
  <c r="AD95" i="1" s="1"/>
  <c r="AL95" i="1"/>
  <c r="AL243" i="1"/>
  <c r="AE243" i="1"/>
  <c r="AD243" i="1" s="1"/>
  <c r="AK211" i="1"/>
  <c r="AG211" i="1"/>
  <c r="AH211" i="1"/>
  <c r="AI211" i="1"/>
  <c r="AJ211" i="1"/>
  <c r="AL522" i="1"/>
  <c r="AE522" i="1"/>
  <c r="AD522" i="1" s="1"/>
  <c r="AN855" i="1"/>
  <c r="CC855" i="1" s="1"/>
  <c r="AO855" i="1"/>
  <c r="CD855" i="1" s="1"/>
  <c r="AP855" i="1"/>
  <c r="CE855" i="1" s="1"/>
  <c r="AQ855" i="1"/>
  <c r="CF855" i="1" s="1"/>
  <c r="AF855" i="1"/>
  <c r="AM855" i="1"/>
  <c r="AK609" i="1"/>
  <c r="AG609" i="1"/>
  <c r="AH609" i="1"/>
  <c r="AI609" i="1"/>
  <c r="AJ609" i="1"/>
  <c r="AL696" i="1"/>
  <c r="AE696" i="1"/>
  <c r="AD696" i="1" s="1"/>
  <c r="AM859" i="1"/>
  <c r="AN859" i="1"/>
  <c r="CC859" i="1" s="1"/>
  <c r="AO859" i="1"/>
  <c r="CD859" i="1" s="1"/>
  <c r="AP859" i="1"/>
  <c r="CE859" i="1" s="1"/>
  <c r="AQ859" i="1"/>
  <c r="CF859" i="1" s="1"/>
  <c r="AF859" i="1"/>
  <c r="AF624" i="1"/>
  <c r="AN624" i="1"/>
  <c r="CC624" i="1" s="1"/>
  <c r="AM624" i="1"/>
  <c r="AO624" i="1"/>
  <c r="CD624" i="1" s="1"/>
  <c r="AP624" i="1"/>
  <c r="CE624" i="1" s="1"/>
  <c r="AQ624" i="1"/>
  <c r="CF624" i="1" s="1"/>
  <c r="AL85" i="1"/>
  <c r="AE85" i="1"/>
  <c r="AD85" i="1" s="1"/>
  <c r="AL690" i="1"/>
  <c r="AE690" i="1"/>
  <c r="AD690" i="1" s="1"/>
  <c r="AM557" i="1"/>
  <c r="AN557" i="1"/>
  <c r="CC557" i="1" s="1"/>
  <c r="AQ557" i="1"/>
  <c r="CF557" i="1" s="1"/>
  <c r="AF557" i="1"/>
  <c r="AO557" i="1"/>
  <c r="CD557" i="1" s="1"/>
  <c r="AP557" i="1"/>
  <c r="CE557" i="1" s="1"/>
  <c r="AL198" i="1"/>
  <c r="AE198" i="1"/>
  <c r="AD198" i="1" s="1"/>
  <c r="AL411" i="1"/>
  <c r="AE411" i="1"/>
  <c r="AD411" i="1" s="1"/>
  <c r="AN446" i="1"/>
  <c r="CC446" i="1" s="1"/>
  <c r="AO446" i="1"/>
  <c r="CD446" i="1" s="1"/>
  <c r="AP446" i="1"/>
  <c r="CE446" i="1" s="1"/>
  <c r="AQ446" i="1"/>
  <c r="CF446" i="1" s="1"/>
  <c r="AF446" i="1"/>
  <c r="AM446" i="1"/>
  <c r="AL77" i="1"/>
  <c r="AE77" i="1"/>
  <c r="AD77" i="1" s="1"/>
  <c r="AH424" i="1"/>
  <c r="AJ424" i="1"/>
  <c r="AG424" i="1"/>
  <c r="AI424" i="1"/>
  <c r="AK424" i="1"/>
  <c r="AL575" i="1"/>
  <c r="AE575" i="1"/>
  <c r="AD575" i="1" s="1"/>
  <c r="AL168" i="1"/>
  <c r="AE168" i="1"/>
  <c r="AD168" i="1" s="1"/>
  <c r="AL199" i="1"/>
  <c r="AE199" i="1"/>
  <c r="AD199" i="1" s="1"/>
  <c r="AL858" i="1"/>
  <c r="AE858" i="1"/>
  <c r="AD858" i="1" s="1"/>
  <c r="AM832" i="1"/>
  <c r="AN832" i="1"/>
  <c r="CC832" i="1" s="1"/>
  <c r="AO832" i="1"/>
  <c r="CD832" i="1" s="1"/>
  <c r="AP832" i="1"/>
  <c r="AQ832" i="1"/>
  <c r="CF832" i="1" s="1"/>
  <c r="AF832" i="1"/>
  <c r="AL133" i="1"/>
  <c r="AE133" i="1"/>
  <c r="AD133" i="1" s="1"/>
  <c r="AL584" i="1"/>
  <c r="AE584" i="1"/>
  <c r="AD584" i="1" s="1"/>
  <c r="AL839" i="1"/>
  <c r="AE839" i="1"/>
  <c r="AD839" i="1" s="1"/>
  <c r="AE230" i="1"/>
  <c r="AD230" i="1" s="1"/>
  <c r="AL230" i="1"/>
  <c r="AL92" i="1"/>
  <c r="AE92" i="1"/>
  <c r="AD92" i="1" s="1"/>
  <c r="AI664" i="1"/>
  <c r="AJ664" i="1"/>
  <c r="AK664" i="1"/>
  <c r="AG664" i="1"/>
  <c r="AH664" i="1"/>
  <c r="AG280" i="1"/>
  <c r="AH280" i="1"/>
  <c r="AI280" i="1"/>
  <c r="AJ280" i="1"/>
  <c r="AK280" i="1"/>
  <c r="AM862" i="1"/>
  <c r="AN862" i="1"/>
  <c r="AO862" i="1"/>
  <c r="AP862" i="1"/>
  <c r="AQ862" i="1"/>
  <c r="AF862" i="1"/>
  <c r="AE586" i="1"/>
  <c r="AD586" i="1" s="1"/>
  <c r="AL586" i="1"/>
  <c r="AL295" i="1"/>
  <c r="AE295" i="1"/>
  <c r="AD295" i="1" s="1"/>
  <c r="AE344" i="1"/>
  <c r="AD344" i="1" s="1"/>
  <c r="AL344" i="1"/>
  <c r="AL113" i="1"/>
  <c r="AE113" i="1"/>
  <c r="AD113" i="1" s="1"/>
  <c r="AL388" i="1"/>
  <c r="AE388" i="1"/>
  <c r="AD388" i="1" s="1"/>
  <c r="AL433" i="1"/>
  <c r="AE433" i="1"/>
  <c r="AD433" i="1" s="1"/>
  <c r="AG207" i="1"/>
  <c r="AH207" i="1"/>
  <c r="AI207" i="1"/>
  <c r="AJ207" i="1"/>
  <c r="AK207" i="1"/>
  <c r="AK380" i="1"/>
  <c r="AH380" i="1"/>
  <c r="AG380" i="1"/>
  <c r="AI380" i="1"/>
  <c r="AJ380" i="1"/>
  <c r="AL99" i="1"/>
  <c r="AE99" i="1"/>
  <c r="AD99" i="1" s="1"/>
  <c r="AE63" i="1"/>
  <c r="AD63" i="1" s="1"/>
  <c r="AL63" i="1"/>
  <c r="AL514" i="1"/>
  <c r="AE514" i="1"/>
  <c r="AD514" i="1" s="1"/>
  <c r="AK750" i="1"/>
  <c r="AG750" i="1"/>
  <c r="AH750" i="1"/>
  <c r="AJ750" i="1"/>
  <c r="AI750" i="1"/>
  <c r="AL317" i="1"/>
  <c r="AE317" i="1"/>
  <c r="AD317" i="1" s="1"/>
  <c r="AL694" i="1"/>
  <c r="AE694" i="1"/>
  <c r="AD694" i="1" s="1"/>
  <c r="AL801" i="1"/>
  <c r="AE801" i="1"/>
  <c r="AD801" i="1" s="1"/>
  <c r="AM73" i="1"/>
  <c r="AN73" i="1"/>
  <c r="CC73" i="1" s="1"/>
  <c r="AO73" i="1"/>
  <c r="CD73" i="1" s="1"/>
  <c r="AP73" i="1"/>
  <c r="CE73" i="1" s="1"/>
  <c r="AQ73" i="1"/>
  <c r="CF73" i="1" s="1"/>
  <c r="AF73" i="1"/>
  <c r="AL109" i="1"/>
  <c r="AE109" i="1"/>
  <c r="AD109" i="1" s="1"/>
  <c r="AN825" i="1"/>
  <c r="AM278" i="1"/>
  <c r="AN278" i="1"/>
  <c r="CC278" i="1" s="1"/>
  <c r="AO278" i="1"/>
  <c r="CD278" i="1" s="1"/>
  <c r="AQ278" i="1"/>
  <c r="CF278" i="1" s="1"/>
  <c r="AF278" i="1"/>
  <c r="AP278" i="1"/>
  <c r="CE278" i="1" s="1"/>
  <c r="AM341" i="1"/>
  <c r="AN341" i="1"/>
  <c r="CC341" i="1" s="1"/>
  <c r="AO341" i="1"/>
  <c r="CD341" i="1" s="1"/>
  <c r="AQ341" i="1"/>
  <c r="CF341" i="1" s="1"/>
  <c r="AF341" i="1"/>
  <c r="AP341" i="1"/>
  <c r="CE341" i="1" s="1"/>
  <c r="AG631" i="1"/>
  <c r="AH631" i="1"/>
  <c r="AI631" i="1"/>
  <c r="AJ631" i="1"/>
  <c r="AK631" i="1"/>
  <c r="AL870" i="1"/>
  <c r="AE870" i="1"/>
  <c r="AD870" i="1" s="1"/>
  <c r="AL365" i="1"/>
  <c r="AE365" i="1"/>
  <c r="AD365" i="1" s="1"/>
  <c r="AM673" i="1"/>
  <c r="AN673" i="1"/>
  <c r="CC673" i="1" s="1"/>
  <c r="AO673" i="1"/>
  <c r="CD673" i="1" s="1"/>
  <c r="AP673" i="1"/>
  <c r="CE673" i="1" s="1"/>
  <c r="AQ673" i="1"/>
  <c r="CF673" i="1" s="1"/>
  <c r="AF673" i="1"/>
  <c r="AH802" i="1"/>
  <c r="AI802" i="1"/>
  <c r="AJ802" i="1"/>
  <c r="AK802" i="1"/>
  <c r="AG802" i="1"/>
  <c r="AL849" i="1"/>
  <c r="AE849" i="1"/>
  <c r="AD849" i="1" s="1"/>
  <c r="AO139" i="1"/>
  <c r="CD139" i="1" s="1"/>
  <c r="AL689" i="1"/>
  <c r="AE689" i="1"/>
  <c r="AD689" i="1" s="1"/>
  <c r="AL526" i="1"/>
  <c r="AE526" i="1"/>
  <c r="AD526" i="1" s="1"/>
  <c r="AG314" i="1"/>
  <c r="AI314" i="1"/>
  <c r="AJ314" i="1"/>
  <c r="AK314" i="1"/>
  <c r="AH314" i="1"/>
  <c r="AL394" i="1"/>
  <c r="AE394" i="1"/>
  <c r="AD394" i="1" s="1"/>
  <c r="AM324" i="1"/>
  <c r="AN324" i="1"/>
  <c r="CC324" i="1" s="1"/>
  <c r="AO324" i="1"/>
  <c r="CD324" i="1" s="1"/>
  <c r="AP324" i="1"/>
  <c r="CE324" i="1" s="1"/>
  <c r="AQ324" i="1"/>
  <c r="CF324" i="1" s="1"/>
  <c r="AF324" i="1"/>
  <c r="AP229" i="1"/>
  <c r="CE229" i="1" s="1"/>
  <c r="AQ229" i="1"/>
  <c r="CF229" i="1" s="1"/>
  <c r="AF229" i="1"/>
  <c r="AM229" i="1"/>
  <c r="AN229" i="1"/>
  <c r="CC229" i="1" s="1"/>
  <c r="AO229" i="1"/>
  <c r="CD229" i="1" s="1"/>
  <c r="AM524" i="1"/>
  <c r="AN524" i="1"/>
  <c r="CC524" i="1" s="1"/>
  <c r="AP524" i="1"/>
  <c r="CE524" i="1" s="1"/>
  <c r="AQ524" i="1"/>
  <c r="CF524" i="1" s="1"/>
  <c r="AF524" i="1"/>
  <c r="AO524" i="1"/>
  <c r="CD524" i="1" s="1"/>
  <c r="BZ608" i="1" l="1"/>
  <c r="CB608" i="1" s="1"/>
  <c r="BY608" i="1"/>
  <c r="BX608" i="1"/>
  <c r="BW608" i="1"/>
  <c r="BV608" i="1"/>
  <c r="BU608" i="1"/>
  <c r="BT608" i="1"/>
  <c r="CF209" i="1"/>
  <c r="BV1052" i="1"/>
  <c r="CD209" i="1"/>
  <c r="BX590" i="1"/>
  <c r="CD597" i="1"/>
  <c r="BU531" i="1"/>
  <c r="BT531" i="1"/>
  <c r="BZ531" i="1"/>
  <c r="CB531" i="1" s="1"/>
  <c r="BY531" i="1"/>
  <c r="BX531" i="1"/>
  <c r="BW531" i="1"/>
  <c r="BV531" i="1"/>
  <c r="BZ1052" i="1"/>
  <c r="CB1052" i="1" s="1"/>
  <c r="BS1052" i="1"/>
  <c r="BW590" i="1"/>
  <c r="CF597" i="1"/>
  <c r="BN1052" i="1"/>
  <c r="BR1052" i="1"/>
  <c r="CC597" i="1"/>
  <c r="CE209" i="1"/>
  <c r="BY1052" i="1"/>
  <c r="BQ1052" i="1"/>
  <c r="BU590" i="1"/>
  <c r="CE597" i="1"/>
  <c r="BM1052" i="1"/>
  <c r="BS423" i="1"/>
  <c r="BZ590" i="1"/>
  <c r="CB590" i="1" s="1"/>
  <c r="BT590" i="1"/>
  <c r="BX1052" i="1"/>
  <c r="BY590" i="1"/>
  <c r="AK608" i="1"/>
  <c r="AJ608" i="1"/>
  <c r="AI608" i="1"/>
  <c r="AH608" i="1"/>
  <c r="AG608" i="1"/>
  <c r="BS608" i="1"/>
  <c r="BR608" i="1"/>
  <c r="BQ608" i="1"/>
  <c r="BP608" i="1"/>
  <c r="BO608" i="1"/>
  <c r="BN608" i="1"/>
  <c r="BM608" i="1"/>
  <c r="BL608" i="1"/>
  <c r="BK608" i="1"/>
  <c r="BJ608" i="1"/>
  <c r="AK531" i="1"/>
  <c r="AJ531" i="1"/>
  <c r="AI531" i="1"/>
  <c r="AH531" i="1"/>
  <c r="AG531" i="1"/>
  <c r="BS531" i="1"/>
  <c r="BR531" i="1"/>
  <c r="BQ531" i="1"/>
  <c r="BP531" i="1"/>
  <c r="BO531" i="1"/>
  <c r="BN531" i="1"/>
  <c r="BM531" i="1"/>
  <c r="BL531" i="1"/>
  <c r="BK531" i="1"/>
  <c r="BJ531" i="1"/>
  <c r="AQ431" i="1"/>
  <c r="CF431" i="1" s="1"/>
  <c r="AP431" i="1"/>
  <c r="CE431" i="1" s="1"/>
  <c r="AO431" i="1"/>
  <c r="CD431" i="1" s="1"/>
  <c r="AN431" i="1"/>
  <c r="CC431" i="1" s="1"/>
  <c r="AM431" i="1"/>
  <c r="BV431" i="1" s="1"/>
  <c r="AF431" i="1"/>
  <c r="CC554" i="1"/>
  <c r="BX636" i="1"/>
  <c r="BV423" i="1"/>
  <c r="BW636" i="1"/>
  <c r="BU423" i="1"/>
  <c r="BT423" i="1"/>
  <c r="BV636" i="1"/>
  <c r="BZ423" i="1"/>
  <c r="CB423" i="1" s="1"/>
  <c r="CC209" i="1"/>
  <c r="BU636" i="1"/>
  <c r="BY423" i="1"/>
  <c r="CF310" i="1"/>
  <c r="BR29" i="1"/>
  <c r="BZ29" i="1"/>
  <c r="CB29" i="1" s="1"/>
  <c r="BY29" i="1"/>
  <c r="BX29" i="1"/>
  <c r="BW29" i="1"/>
  <c r="BV29" i="1"/>
  <c r="BU29" i="1"/>
  <c r="BT29" i="1"/>
  <c r="BS29" i="1"/>
  <c r="BT636" i="1"/>
  <c r="CE770" i="1"/>
  <c r="BZ636" i="1"/>
  <c r="CB636" i="1" s="1"/>
  <c r="BS636" i="1"/>
  <c r="BX423" i="1"/>
  <c r="CF554" i="1"/>
  <c r="CD770" i="1"/>
  <c r="AK29" i="1"/>
  <c r="AJ29" i="1"/>
  <c r="AI29" i="1"/>
  <c r="AH29" i="1"/>
  <c r="AG29" i="1"/>
  <c r="BQ29" i="1"/>
  <c r="BP29" i="1"/>
  <c r="BO29" i="1"/>
  <c r="BN29" i="1"/>
  <c r="BM29" i="1"/>
  <c r="BL29" i="1"/>
  <c r="CF856" i="1"/>
  <c r="CE856" i="1"/>
  <c r="AN836" i="1"/>
  <c r="CC836" i="1" s="1"/>
  <c r="CD856" i="1"/>
  <c r="CC856" i="1"/>
  <c r="CE832" i="1"/>
  <c r="CE554" i="1"/>
  <c r="CD554" i="1"/>
  <c r="CC310" i="1"/>
  <c r="CE310" i="1"/>
  <c r="CD310" i="1"/>
  <c r="BU693" i="1"/>
  <c r="CC765" i="1"/>
  <c r="BX866" i="1"/>
  <c r="CE765" i="1"/>
  <c r="CD765" i="1"/>
  <c r="CD791" i="1"/>
  <c r="BU836" i="1"/>
  <c r="BT836" i="1"/>
  <c r="BS836" i="1"/>
  <c r="AP836" i="1"/>
  <c r="CE836" i="1" s="1"/>
  <c r="BR836" i="1"/>
  <c r="BQ836" i="1"/>
  <c r="BP836" i="1"/>
  <c r="AO836" i="1"/>
  <c r="CD836" i="1" s="1"/>
  <c r="BO836" i="1"/>
  <c r="AM139" i="1"/>
  <c r="AH1052" i="1"/>
  <c r="AK1052" i="1"/>
  <c r="AJ1052" i="1"/>
  <c r="AF139" i="1"/>
  <c r="CC672" i="1"/>
  <c r="AI1052" i="1"/>
  <c r="AQ139" i="1"/>
  <c r="CF139" i="1" s="1"/>
  <c r="AP139" i="1"/>
  <c r="CE139" i="1" s="1"/>
  <c r="BM564" i="1"/>
  <c r="CE535" i="1"/>
  <c r="BP564" i="1"/>
  <c r="BX564" i="1"/>
  <c r="CD564" i="1"/>
  <c r="BU564" i="1"/>
  <c r="BW564" i="1"/>
  <c r="CC564" i="1"/>
  <c r="AP397" i="1"/>
  <c r="CE397" i="1" s="1"/>
  <c r="CD535" i="1"/>
  <c r="AM1171" i="1"/>
  <c r="BT564" i="1"/>
  <c r="CE564" i="1"/>
  <c r="AF1171" i="1"/>
  <c r="BS564" i="1"/>
  <c r="BR564" i="1"/>
  <c r="BQ564" i="1"/>
  <c r="BO564" i="1"/>
  <c r="CF564" i="1"/>
  <c r="BZ564" i="1"/>
  <c r="CB564" i="1" s="1"/>
  <c r="BN564" i="1"/>
  <c r="CF535" i="1"/>
  <c r="CC535" i="1"/>
  <c r="CE862" i="1"/>
  <c r="CD862" i="1"/>
  <c r="CF672" i="1"/>
  <c r="CE672" i="1"/>
  <c r="CD672" i="1"/>
  <c r="AI425" i="1"/>
  <c r="AH761" i="1"/>
  <c r="BJ1081" i="1"/>
  <c r="BU1081" i="1"/>
  <c r="BR1081" i="1"/>
  <c r="BN919" i="1"/>
  <c r="BJ919" i="1"/>
  <c r="BZ919" i="1"/>
  <c r="CB919" i="1" s="1"/>
  <c r="BY919" i="1"/>
  <c r="BT919" i="1"/>
  <c r="AK761" i="1"/>
  <c r="AJ761" i="1"/>
  <c r="AF397" i="1"/>
  <c r="AH397" i="1" s="1"/>
  <c r="AK1010" i="1"/>
  <c r="BQ919" i="1"/>
  <c r="BS919" i="1"/>
  <c r="BJ1144" i="1"/>
  <c r="BM1144" i="1"/>
  <c r="AQ397" i="1"/>
  <c r="CF397" i="1" s="1"/>
  <c r="AO397" i="1"/>
  <c r="CD397" i="1" s="1"/>
  <c r="AI1010" i="1"/>
  <c r="BO919" i="1"/>
  <c r="BR919" i="1"/>
  <c r="BW1144" i="1"/>
  <c r="BX1144" i="1"/>
  <c r="AH425" i="1"/>
  <c r="AN1171" i="1"/>
  <c r="CC1171" i="1" s="1"/>
  <c r="AN397" i="1"/>
  <c r="CC397" i="1" s="1"/>
  <c r="AH1010" i="1"/>
  <c r="BM919" i="1"/>
  <c r="BU1144" i="1"/>
  <c r="BL1144" i="1"/>
  <c r="AG1010" i="1"/>
  <c r="BP919" i="1"/>
  <c r="AK1309" i="1"/>
  <c r="BX919" i="1"/>
  <c r="AQ919" i="1"/>
  <c r="CF919" i="1" s="1"/>
  <c r="BS1144" i="1"/>
  <c r="AJ1309" i="1"/>
  <c r="BL919" i="1"/>
  <c r="AP919" i="1"/>
  <c r="CE919" i="1" s="1"/>
  <c r="BR1144" i="1"/>
  <c r="AI761" i="1"/>
  <c r="AI1309" i="1"/>
  <c r="AQ1171" i="1"/>
  <c r="CF1171" i="1" s="1"/>
  <c r="BW919" i="1"/>
  <c r="AN919" i="1"/>
  <c r="CC919" i="1" s="1"/>
  <c r="BQ1144" i="1"/>
  <c r="AH1309" i="1"/>
  <c r="AK425" i="1"/>
  <c r="AP1171" i="1"/>
  <c r="CE1171" i="1" s="1"/>
  <c r="BK919" i="1"/>
  <c r="AO919" i="1"/>
  <c r="CD919" i="1" s="1"/>
  <c r="BP1144" i="1"/>
  <c r="BU919" i="1"/>
  <c r="AG425" i="1"/>
  <c r="AF919" i="1"/>
  <c r="AH919" i="1" s="1"/>
  <c r="AM825" i="1"/>
  <c r="CF530" i="1"/>
  <c r="CE530" i="1"/>
  <c r="CD530" i="1"/>
  <c r="BW664" i="1"/>
  <c r="BQ1235" i="1"/>
  <c r="CC862" i="1"/>
  <c r="BK664" i="1"/>
  <c r="CC530" i="1"/>
  <c r="BQ664" i="1"/>
  <c r="BK234" i="1"/>
  <c r="BN664" i="1"/>
  <c r="BO234" i="1"/>
  <c r="BY664" i="1"/>
  <c r="AF825" i="1"/>
  <c r="AI825" i="1" s="1"/>
  <c r="AO825" i="1"/>
  <c r="AP825" i="1"/>
  <c r="AH1008" i="1"/>
  <c r="BV664" i="1"/>
  <c r="BM664" i="1"/>
  <c r="BZ234" i="1"/>
  <c r="CB234" i="1" s="1"/>
  <c r="BX234" i="1"/>
  <c r="CF862" i="1"/>
  <c r="AG1008" i="1"/>
  <c r="BJ664" i="1"/>
  <c r="BX664" i="1"/>
  <c r="BY234" i="1"/>
  <c r="BL234" i="1"/>
  <c r="AQ836" i="1"/>
  <c r="CF836" i="1" s="1"/>
  <c r="AK1008" i="1"/>
  <c r="BU664" i="1"/>
  <c r="BL664" i="1"/>
  <c r="BW234" i="1"/>
  <c r="BV234" i="1"/>
  <c r="AJ418" i="1"/>
  <c r="AJ1008" i="1"/>
  <c r="BT664" i="1"/>
  <c r="BU234" i="1"/>
  <c r="BJ234" i="1"/>
  <c r="AF836" i="1"/>
  <c r="AG836" i="1" s="1"/>
  <c r="BS664" i="1"/>
  <c r="BT234" i="1"/>
  <c r="BS234" i="1"/>
  <c r="BR664" i="1"/>
  <c r="BR234" i="1"/>
  <c r="BQ234" i="1"/>
  <c r="BP664" i="1"/>
  <c r="BP234" i="1"/>
  <c r="BO664" i="1"/>
  <c r="BN234" i="1"/>
  <c r="AL752" i="1"/>
  <c r="CG752" i="1"/>
  <c r="AL325" i="1"/>
  <c r="CG325" i="1"/>
  <c r="AL742" i="1"/>
  <c r="CG742" i="1"/>
  <c r="AK177" i="1"/>
  <c r="AJ177" i="1"/>
  <c r="AH177" i="1"/>
  <c r="AI177" i="1"/>
  <c r="AK1199" i="1"/>
  <c r="AK418" i="1"/>
  <c r="AI418" i="1"/>
  <c r="AH418" i="1"/>
  <c r="AP654" i="1"/>
  <c r="CE654" i="1" s="1"/>
  <c r="BX852" i="1"/>
  <c r="BV1010" i="1"/>
  <c r="BR693" i="1"/>
  <c r="BP693" i="1"/>
  <c r="BK1010" i="1"/>
  <c r="BT693" i="1"/>
  <c r="BJ1010" i="1"/>
  <c r="BO693" i="1"/>
  <c r="BU1010" i="1"/>
  <c r="BM693" i="1"/>
  <c r="AQ1342" i="1"/>
  <c r="CF1342" i="1" s="1"/>
  <c r="BT1010" i="1"/>
  <c r="BL693" i="1"/>
  <c r="BS1010" i="1"/>
  <c r="BZ693" i="1"/>
  <c r="CB693" i="1" s="1"/>
  <c r="BR1010" i="1"/>
  <c r="BN693" i="1"/>
  <c r="BL1010" i="1"/>
  <c r="BQ1010" i="1"/>
  <c r="BW693" i="1"/>
  <c r="BY1010" i="1"/>
  <c r="BP1010" i="1"/>
  <c r="BY693" i="1"/>
  <c r="BK693" i="1"/>
  <c r="BX1010" i="1"/>
  <c r="BO1010" i="1"/>
  <c r="BQ693" i="1"/>
  <c r="BV693" i="1"/>
  <c r="BM1010" i="1"/>
  <c r="BZ1010" i="1"/>
  <c r="CB1010" i="1" s="1"/>
  <c r="BX693" i="1"/>
  <c r="BJ693" i="1"/>
  <c r="BW1010" i="1"/>
  <c r="BS693" i="1"/>
  <c r="BK1286" i="1"/>
  <c r="BV885" i="1"/>
  <c r="BN1134" i="1"/>
  <c r="BJ1134" i="1"/>
  <c r="BU1286" i="1"/>
  <c r="BU1134" i="1"/>
  <c r="BN1286" i="1"/>
  <c r="AG952" i="1"/>
  <c r="BY1286" i="1"/>
  <c r="AK952" i="1"/>
  <c r="AQ917" i="1"/>
  <c r="CF917" i="1" s="1"/>
  <c r="BQ1134" i="1"/>
  <c r="BP1134" i="1"/>
  <c r="BL1286" i="1"/>
  <c r="BT559" i="1"/>
  <c r="BJ559" i="1"/>
  <c r="BN559" i="1"/>
  <c r="BY559" i="1"/>
  <c r="BK559" i="1"/>
  <c r="BM559" i="1"/>
  <c r="BW559" i="1"/>
  <c r="BX559" i="1"/>
  <c r="BV559" i="1"/>
  <c r="BL559" i="1"/>
  <c r="BU559" i="1"/>
  <c r="BS559" i="1"/>
  <c r="BR559" i="1"/>
  <c r="BQ559" i="1"/>
  <c r="BP559" i="1"/>
  <c r="BO559" i="1"/>
  <c r="AJ952" i="1"/>
  <c r="BO1134" i="1"/>
  <c r="BV1286" i="1"/>
  <c r="BM1286" i="1"/>
  <c r="AI952" i="1"/>
  <c r="BZ1134" i="1"/>
  <c r="CB1134" i="1" s="1"/>
  <c r="BJ1286" i="1"/>
  <c r="AJ559" i="1"/>
  <c r="BY1134" i="1"/>
  <c r="BT1286" i="1"/>
  <c r="AI559" i="1"/>
  <c r="BM1134" i="1"/>
  <c r="BS1286" i="1"/>
  <c r="AN917" i="1"/>
  <c r="CC917" i="1" s="1"/>
  <c r="AH559" i="1"/>
  <c r="BX1134" i="1"/>
  <c r="BR1286" i="1"/>
  <c r="AM917" i="1"/>
  <c r="BO917" i="1" s="1"/>
  <c r="AG559" i="1"/>
  <c r="BL1134" i="1"/>
  <c r="BQ1286" i="1"/>
  <c r="AF917" i="1"/>
  <c r="AJ917" i="1" s="1"/>
  <c r="BT1134" i="1"/>
  <c r="BW1134" i="1"/>
  <c r="BP1286" i="1"/>
  <c r="AP917" i="1"/>
  <c r="CE917" i="1" s="1"/>
  <c r="BS1134" i="1"/>
  <c r="BK1134" i="1"/>
  <c r="BX1286" i="1"/>
  <c r="BO1286" i="1"/>
  <c r="BR1134" i="1"/>
  <c r="BW1286" i="1"/>
  <c r="BP1235" i="1"/>
  <c r="BO1235" i="1"/>
  <c r="BL1235" i="1"/>
  <c r="BK1235" i="1"/>
  <c r="BZ1235" i="1"/>
  <c r="CB1235" i="1" s="1"/>
  <c r="AK928" i="1"/>
  <c r="BN1235" i="1"/>
  <c r="AG928" i="1"/>
  <c r="BM1254" i="1"/>
  <c r="BY1235" i="1"/>
  <c r="BL1254" i="1"/>
  <c r="BM1235" i="1"/>
  <c r="BX1235" i="1"/>
  <c r="BV1235" i="1"/>
  <c r="BV768" i="1"/>
  <c r="BW1235" i="1"/>
  <c r="BJ1235" i="1"/>
  <c r="BZ768" i="1"/>
  <c r="CB768" i="1" s="1"/>
  <c r="BT1235" i="1"/>
  <c r="BU1235" i="1"/>
  <c r="BN768" i="1"/>
  <c r="BR1235" i="1"/>
  <c r="BP495" i="1"/>
  <c r="BO495" i="1"/>
  <c r="BU495" i="1"/>
  <c r="AI68" i="1"/>
  <c r="AN654" i="1"/>
  <c r="CC654" i="1" s="1"/>
  <c r="BU852" i="1"/>
  <c r="AJ68" i="1"/>
  <c r="AM654" i="1"/>
  <c r="BZ654" i="1" s="1"/>
  <c r="CB654" i="1" s="1"/>
  <c r="BR852" i="1"/>
  <c r="BT852" i="1"/>
  <c r="BQ852" i="1"/>
  <c r="BS852" i="1"/>
  <c r="AK68" i="1"/>
  <c r="AH68" i="1"/>
  <c r="BO852" i="1"/>
  <c r="BP852" i="1"/>
  <c r="BN852" i="1"/>
  <c r="BW852" i="1"/>
  <c r="BM852" i="1"/>
  <c r="BK852" i="1"/>
  <c r="BZ852" i="1"/>
  <c r="CB852" i="1" s="1"/>
  <c r="BL852" i="1"/>
  <c r="BV852" i="1"/>
  <c r="AF654" i="1"/>
  <c r="AH654" i="1" s="1"/>
  <c r="BY852" i="1"/>
  <c r="AO654" i="1"/>
  <c r="CD654" i="1" s="1"/>
  <c r="AH682" i="1"/>
  <c r="BM682" i="1"/>
  <c r="AI682" i="1"/>
  <c r="BL682" i="1"/>
  <c r="AF1182" i="1"/>
  <c r="AG1182" i="1" s="1"/>
  <c r="BV682" i="1"/>
  <c r="BY857" i="1"/>
  <c r="AG479" i="1"/>
  <c r="AJ202" i="1"/>
  <c r="AI959" i="1"/>
  <c r="BU682" i="1"/>
  <c r="BL857" i="1"/>
  <c r="BP682" i="1"/>
  <c r="BK857" i="1"/>
  <c r="BO682" i="1"/>
  <c r="AM746" i="1"/>
  <c r="BZ746" i="1" s="1"/>
  <c r="CB746" i="1" s="1"/>
  <c r="AP678" i="1"/>
  <c r="CE678" i="1" s="1"/>
  <c r="AG682" i="1"/>
  <c r="BX682" i="1"/>
  <c r="AK682" i="1"/>
  <c r="AO678" i="1"/>
  <c r="CD678" i="1" s="1"/>
  <c r="AQ888" i="1"/>
  <c r="CF888" i="1" s="1"/>
  <c r="AI202" i="1"/>
  <c r="AH959" i="1"/>
  <c r="AP1182" i="1"/>
  <c r="CE1182" i="1" s="1"/>
  <c r="AF746" i="1"/>
  <c r="AH746" i="1" s="1"/>
  <c r="BV932" i="1"/>
  <c r="AO888" i="1"/>
  <c r="CD888" i="1" s="1"/>
  <c r="AH202" i="1"/>
  <c r="AO1182" i="1"/>
  <c r="CD1182" i="1" s="1"/>
  <c r="AQ746" i="1"/>
  <c r="CF746" i="1" s="1"/>
  <c r="BT932" i="1"/>
  <c r="AM888" i="1"/>
  <c r="BX888" i="1" s="1"/>
  <c r="AG202" i="1"/>
  <c r="AN1182" i="1"/>
  <c r="CC1182" i="1" s="1"/>
  <c r="BS932" i="1"/>
  <c r="AP888" i="1"/>
  <c r="CE888" i="1" s="1"/>
  <c r="AM1182" i="1"/>
  <c r="BT1182" i="1" s="1"/>
  <c r="BR932" i="1"/>
  <c r="AN888" i="1"/>
  <c r="CC888" i="1" s="1"/>
  <c r="BN932" i="1"/>
  <c r="AK1100" i="1"/>
  <c r="AJ479" i="1"/>
  <c r="AJ1100" i="1"/>
  <c r="AH479" i="1"/>
  <c r="AI1100" i="1"/>
  <c r="AK959" i="1"/>
  <c r="AP746" i="1"/>
  <c r="CE746" i="1" s="1"/>
  <c r="AK479" i="1"/>
  <c r="AH1100" i="1"/>
  <c r="AG959" i="1"/>
  <c r="AO746" i="1"/>
  <c r="CD746" i="1" s="1"/>
  <c r="BK355" i="1"/>
  <c r="AJ325" i="1"/>
  <c r="AP1094" i="1"/>
  <c r="CE1094" i="1" s="1"/>
  <c r="BQ1081" i="1"/>
  <c r="BS355" i="1"/>
  <c r="AI325" i="1"/>
  <c r="AQ1191" i="1"/>
  <c r="CF1191" i="1" s="1"/>
  <c r="AJ1222" i="1"/>
  <c r="AO1094" i="1"/>
  <c r="CD1094" i="1" s="1"/>
  <c r="BP1081" i="1"/>
  <c r="AO1191" i="1"/>
  <c r="CD1191" i="1" s="1"/>
  <c r="AI1222" i="1"/>
  <c r="BX1081" i="1"/>
  <c r="BO1081" i="1"/>
  <c r="BV355" i="1"/>
  <c r="AN1191" i="1"/>
  <c r="CC1191" i="1" s="1"/>
  <c r="AH1222" i="1"/>
  <c r="AI1286" i="1"/>
  <c r="BK1242" i="1"/>
  <c r="BW1081" i="1"/>
  <c r="BZ1081" i="1"/>
  <c r="CB1081" i="1" s="1"/>
  <c r="BP318" i="1"/>
  <c r="AM1191" i="1"/>
  <c r="BT1191" i="1" s="1"/>
  <c r="AH1286" i="1"/>
  <c r="BX1242" i="1"/>
  <c r="BT1081" i="1"/>
  <c r="BN1081" i="1"/>
  <c r="BO318" i="1"/>
  <c r="AG1286" i="1"/>
  <c r="BS1081" i="1"/>
  <c r="BY1081" i="1"/>
  <c r="BU318" i="1"/>
  <c r="AK1286" i="1"/>
  <c r="AO641" i="1"/>
  <c r="CD641" i="1" s="1"/>
  <c r="BL1081" i="1"/>
  <c r="BM1081" i="1"/>
  <c r="BT318" i="1"/>
  <c r="AF641" i="1"/>
  <c r="AG641" i="1" s="1"/>
  <c r="BK1081" i="1"/>
  <c r="BX355" i="1"/>
  <c r="BZ355" i="1"/>
  <c r="CB355" i="1" s="1"/>
  <c r="AG1222" i="1"/>
  <c r="AH1147" i="1"/>
  <c r="AI857" i="1"/>
  <c r="AG1147" i="1"/>
  <c r="AK1147" i="1"/>
  <c r="AF1191" i="1"/>
  <c r="AI1191" i="1" s="1"/>
  <c r="BR110" i="1"/>
  <c r="BW857" i="1"/>
  <c r="BZ110" i="1"/>
  <c r="CB110" i="1" s="1"/>
  <c r="BS857" i="1"/>
  <c r="BV857" i="1"/>
  <c r="BS1178" i="1"/>
  <c r="AG1178" i="1"/>
  <c r="BL110" i="1"/>
  <c r="BN110" i="1"/>
  <c r="BR857" i="1"/>
  <c r="BJ857" i="1"/>
  <c r="BW102" i="1"/>
  <c r="BL1300" i="1"/>
  <c r="BQ1178" i="1"/>
  <c r="BY110" i="1"/>
  <c r="BM857" i="1"/>
  <c r="BU857" i="1"/>
  <c r="BK102" i="1"/>
  <c r="AI973" i="1"/>
  <c r="BQ857" i="1"/>
  <c r="BT857" i="1"/>
  <c r="BV102" i="1"/>
  <c r="AK973" i="1"/>
  <c r="BP857" i="1"/>
  <c r="AP720" i="1"/>
  <c r="CE720" i="1" s="1"/>
  <c r="BO857" i="1"/>
  <c r="BR1300" i="1"/>
  <c r="AP738" i="1"/>
  <c r="AH765" i="1"/>
  <c r="BZ857" i="1"/>
  <c r="CB857" i="1" s="1"/>
  <c r="BN857" i="1"/>
  <c r="BK1178" i="1"/>
  <c r="BO1300" i="1"/>
  <c r="AF738" i="1"/>
  <c r="AJ738" i="1" s="1"/>
  <c r="AK848" i="1"/>
  <c r="AJ848" i="1"/>
  <c r="AG848" i="1"/>
  <c r="BU418" i="1"/>
  <c r="BX418" i="1"/>
  <c r="BW418" i="1"/>
  <c r="AI848" i="1"/>
  <c r="AG1134" i="1"/>
  <c r="AG1362" i="1"/>
  <c r="BS418" i="1"/>
  <c r="BL418" i="1"/>
  <c r="AK1144" i="1"/>
  <c r="BT418" i="1"/>
  <c r="BK418" i="1"/>
  <c r="AJ1144" i="1"/>
  <c r="BR418" i="1"/>
  <c r="BV418" i="1"/>
  <c r="AH1040" i="1"/>
  <c r="AI1144" i="1"/>
  <c r="BQ418" i="1"/>
  <c r="BJ418" i="1"/>
  <c r="AH1144" i="1"/>
  <c r="BP418" i="1"/>
  <c r="BX1362" i="1"/>
  <c r="BO418" i="1"/>
  <c r="BL1362" i="1"/>
  <c r="AJ1134" i="1"/>
  <c r="BZ418" i="1"/>
  <c r="CB418" i="1" s="1"/>
  <c r="BV1362" i="1"/>
  <c r="AI1134" i="1"/>
  <c r="BN418" i="1"/>
  <c r="AH1134" i="1"/>
  <c r="BY418" i="1"/>
  <c r="BL583" i="1"/>
  <c r="BV974" i="1"/>
  <c r="BW583" i="1"/>
  <c r="BS848" i="1"/>
  <c r="BY252" i="1"/>
  <c r="BK252" i="1"/>
  <c r="BN252" i="1"/>
  <c r="AG831" i="1"/>
  <c r="AK831" i="1"/>
  <c r="BQ885" i="1"/>
  <c r="BO1178" i="1"/>
  <c r="AO738" i="1"/>
  <c r="AH973" i="1"/>
  <c r="BK110" i="1"/>
  <c r="BM110" i="1"/>
  <c r="BW682" i="1"/>
  <c r="BU932" i="1"/>
  <c r="BQ932" i="1"/>
  <c r="BN631" i="1"/>
  <c r="BJ102" i="1"/>
  <c r="BR1178" i="1"/>
  <c r="BX1178" i="1"/>
  <c r="AH1178" i="1"/>
  <c r="AN738" i="1"/>
  <c r="AG973" i="1"/>
  <c r="BV110" i="1"/>
  <c r="BK682" i="1"/>
  <c r="BM932" i="1"/>
  <c r="BP932" i="1"/>
  <c r="BU102" i="1"/>
  <c r="BN1178" i="1"/>
  <c r="BJ110" i="1"/>
  <c r="BY932" i="1"/>
  <c r="BO932" i="1"/>
  <c r="BT102" i="1"/>
  <c r="BU1178" i="1"/>
  <c r="BW1178" i="1"/>
  <c r="BU110" i="1"/>
  <c r="BJ682" i="1"/>
  <c r="BW932" i="1"/>
  <c r="BZ932" i="1"/>
  <c r="CB932" i="1" s="1"/>
  <c r="BZ102" i="1"/>
  <c r="CB102" i="1" s="1"/>
  <c r="BS102" i="1"/>
  <c r="BJ1178" i="1"/>
  <c r="AJ1178" i="1"/>
  <c r="AO720" i="1"/>
  <c r="CD720" i="1" s="1"/>
  <c r="BT110" i="1"/>
  <c r="BN102" i="1"/>
  <c r="BR102" i="1"/>
  <c r="BP1178" i="1"/>
  <c r="AM720" i="1"/>
  <c r="BJ720" i="1" s="1"/>
  <c r="BS110" i="1"/>
  <c r="BT682" i="1"/>
  <c r="BK932" i="1"/>
  <c r="BY102" i="1"/>
  <c r="BQ102" i="1"/>
  <c r="BM1178" i="1"/>
  <c r="BZ1178" i="1"/>
  <c r="CB1178" i="1" s="1"/>
  <c r="AK1178" i="1"/>
  <c r="AN720" i="1"/>
  <c r="CC720" i="1" s="1"/>
  <c r="AG1189" i="1"/>
  <c r="BQ110" i="1"/>
  <c r="BZ682" i="1"/>
  <c r="CB682" i="1" s="1"/>
  <c r="BS682" i="1"/>
  <c r="BJ932" i="1"/>
  <c r="BM102" i="1"/>
  <c r="BP102" i="1"/>
  <c r="BV1178" i="1"/>
  <c r="BL1178" i="1"/>
  <c r="AF720" i="1"/>
  <c r="BP110" i="1"/>
  <c r="BN682" i="1"/>
  <c r="BR682" i="1"/>
  <c r="BX932" i="1"/>
  <c r="BX102" i="1"/>
  <c r="BO102" i="1"/>
  <c r="BX110" i="1"/>
  <c r="BY682" i="1"/>
  <c r="BY1178" i="1"/>
  <c r="BY631" i="1"/>
  <c r="BP1213" i="1"/>
  <c r="BN885" i="1"/>
  <c r="BP885" i="1"/>
  <c r="BM631" i="1"/>
  <c r="BO1213" i="1"/>
  <c r="BL885" i="1"/>
  <c r="BO885" i="1"/>
  <c r="BX631" i="1"/>
  <c r="BU1213" i="1"/>
  <c r="BJ885" i="1"/>
  <c r="AG887" i="1"/>
  <c r="BU631" i="1"/>
  <c r="BL631" i="1"/>
  <c r="BT1213" i="1"/>
  <c r="BY885" i="1"/>
  <c r="AK318" i="1"/>
  <c r="BR631" i="1"/>
  <c r="BW631" i="1"/>
  <c r="BM885" i="1"/>
  <c r="AJ318" i="1"/>
  <c r="BT631" i="1"/>
  <c r="BK631" i="1"/>
  <c r="BW885" i="1"/>
  <c r="AI318" i="1"/>
  <c r="AF1342" i="1"/>
  <c r="BS631" i="1"/>
  <c r="BV631" i="1"/>
  <c r="BK885" i="1"/>
  <c r="AH318" i="1"/>
  <c r="AP1342" i="1"/>
  <c r="CE1342" i="1" s="1"/>
  <c r="BQ631" i="1"/>
  <c r="BJ631" i="1"/>
  <c r="BU885" i="1"/>
  <c r="AO1342" i="1"/>
  <c r="CD1342" i="1" s="1"/>
  <c r="BP631" i="1"/>
  <c r="BT885" i="1"/>
  <c r="AM1342" i="1"/>
  <c r="BO631" i="1"/>
  <c r="BZ885" i="1"/>
  <c r="CB885" i="1" s="1"/>
  <c r="BS885" i="1"/>
  <c r="BX885" i="1"/>
  <c r="BX252" i="1"/>
  <c r="BJ252" i="1"/>
  <c r="BW252" i="1"/>
  <c r="AJ1331" i="1"/>
  <c r="AJ943" i="1"/>
  <c r="BV252" i="1"/>
  <c r="AI1331" i="1"/>
  <c r="BU252" i="1"/>
  <c r="BT252" i="1"/>
  <c r="BP252" i="1"/>
  <c r="BR252" i="1"/>
  <c r="BO252" i="1"/>
  <c r="BQ252" i="1"/>
  <c r="BM252" i="1"/>
  <c r="BS252" i="1"/>
  <c r="AH1125" i="1"/>
  <c r="BL252" i="1"/>
  <c r="AF1273" i="1"/>
  <c r="AI1273" i="1" s="1"/>
  <c r="BR848" i="1"/>
  <c r="AI822" i="1"/>
  <c r="BQ848" i="1"/>
  <c r="AH822" i="1"/>
  <c r="BP848" i="1"/>
  <c r="BO848" i="1"/>
  <c r="AP1232" i="1"/>
  <c r="CE1232" i="1" s="1"/>
  <c r="BZ848" i="1"/>
  <c r="CB848" i="1" s="1"/>
  <c r="AO1232" i="1"/>
  <c r="CD1232" i="1" s="1"/>
  <c r="BW848" i="1"/>
  <c r="BN848" i="1"/>
  <c r="AM1232" i="1"/>
  <c r="BQ1232" i="1" s="1"/>
  <c r="BK848" i="1"/>
  <c r="BY848" i="1"/>
  <c r="AF1232" i="1"/>
  <c r="BV848" i="1"/>
  <c r="BM848" i="1"/>
  <c r="AQ1232" i="1"/>
  <c r="CF1232" i="1" s="1"/>
  <c r="BJ848" i="1"/>
  <c r="BX848" i="1"/>
  <c r="BU809" i="1"/>
  <c r="BU848" i="1"/>
  <c r="BL848" i="1"/>
  <c r="BZ809" i="1"/>
  <c r="CB809" i="1" s="1"/>
  <c r="BO1125" i="1"/>
  <c r="AH325" i="1"/>
  <c r="AJ765" i="1"/>
  <c r="AJ955" i="1"/>
  <c r="AQ641" i="1"/>
  <c r="CF641" i="1" s="1"/>
  <c r="AN678" i="1"/>
  <c r="CC678" i="1" s="1"/>
  <c r="BZ318" i="1"/>
  <c r="CB318" i="1" s="1"/>
  <c r="BS318" i="1"/>
  <c r="BU1125" i="1"/>
  <c r="BJ355" i="1"/>
  <c r="BO355" i="1"/>
  <c r="AG325" i="1"/>
  <c r="AK166" i="1"/>
  <c r="AI955" i="1"/>
  <c r="AM641" i="1"/>
  <c r="BN641" i="1" s="1"/>
  <c r="AQ621" i="1"/>
  <c r="CF621" i="1" s="1"/>
  <c r="BZ1331" i="1"/>
  <c r="CB1331" i="1" s="1"/>
  <c r="BN318" i="1"/>
  <c r="BR318" i="1"/>
  <c r="BT1125" i="1"/>
  <c r="BQ355" i="1"/>
  <c r="AJ166" i="1"/>
  <c r="AH885" i="1"/>
  <c r="AH955" i="1"/>
  <c r="AM621" i="1"/>
  <c r="BJ621" i="1" s="1"/>
  <c r="BK1331" i="1"/>
  <c r="BY318" i="1"/>
  <c r="BQ318" i="1"/>
  <c r="AM166" i="1"/>
  <c r="BU166" i="1" s="1"/>
  <c r="AP166" i="1"/>
  <c r="CE166" i="1" s="1"/>
  <c r="BL355" i="1"/>
  <c r="BM355" i="1"/>
  <c r="AG765" i="1"/>
  <c r="BW765" i="1" s="1"/>
  <c r="AF621" i="1"/>
  <c r="AH621" i="1" s="1"/>
  <c r="BV1331" i="1"/>
  <c r="BM318" i="1"/>
  <c r="BU355" i="1"/>
  <c r="BY355" i="1"/>
  <c r="AH166" i="1"/>
  <c r="AI885" i="1"/>
  <c r="AP1164" i="1"/>
  <c r="CE1164" i="1" s="1"/>
  <c r="AP621" i="1"/>
  <c r="CE621" i="1" s="1"/>
  <c r="AO1333" i="1"/>
  <c r="CD1333" i="1" s="1"/>
  <c r="BJ1331" i="1"/>
  <c r="BX318" i="1"/>
  <c r="AG166" i="1"/>
  <c r="AK885" i="1"/>
  <c r="AM1164" i="1"/>
  <c r="BQ1164" i="1" s="1"/>
  <c r="AO621" i="1"/>
  <c r="CD621" i="1" s="1"/>
  <c r="AM1333" i="1"/>
  <c r="BS1331" i="1"/>
  <c r="BL318" i="1"/>
  <c r="AJ885" i="1"/>
  <c r="AG955" i="1"/>
  <c r="AH1297" i="1"/>
  <c r="AF1164" i="1"/>
  <c r="AK1164" i="1" s="1"/>
  <c r="AF1333" i="1"/>
  <c r="AG1333" i="1" s="1"/>
  <c r="BW38" i="1"/>
  <c r="BW318" i="1"/>
  <c r="BR355" i="1"/>
  <c r="AG1297" i="1"/>
  <c r="AQ1164" i="1"/>
  <c r="CF1164" i="1" s="1"/>
  <c r="AQ1333" i="1"/>
  <c r="CF1333" i="1" s="1"/>
  <c r="AM678" i="1"/>
  <c r="BS678" i="1" s="1"/>
  <c r="BN38" i="1"/>
  <c r="BK318" i="1"/>
  <c r="AN166" i="1"/>
  <c r="CC166" i="1" s="1"/>
  <c r="BW355" i="1"/>
  <c r="BJ1125" i="1"/>
  <c r="AK765" i="1"/>
  <c r="AP641" i="1"/>
  <c r="CE641" i="1" s="1"/>
  <c r="AO1164" i="1"/>
  <c r="CD1164" i="1" s="1"/>
  <c r="AP1333" i="1"/>
  <c r="CE1333" i="1" s="1"/>
  <c r="AF678" i="1"/>
  <c r="BV318" i="1"/>
  <c r="BQ1125" i="1"/>
  <c r="AO166" i="1"/>
  <c r="CD166" i="1" s="1"/>
  <c r="BT355" i="1"/>
  <c r="BP1125" i="1"/>
  <c r="AQ166" i="1"/>
  <c r="CF166" i="1" s="1"/>
  <c r="BN355" i="1"/>
  <c r="BX68" i="1"/>
  <c r="BX211" i="1"/>
  <c r="AJ1103" i="1"/>
  <c r="BY1237" i="1"/>
  <c r="BY732" i="1"/>
  <c r="BX202" i="1"/>
  <c r="BW1237" i="1"/>
  <c r="BL202" i="1"/>
  <c r="BM732" i="1"/>
  <c r="AH1103" i="1"/>
  <c r="AP1124" i="1"/>
  <c r="CE1124" i="1" s="1"/>
  <c r="AG1158" i="1"/>
  <c r="BV1237" i="1"/>
  <c r="BW202" i="1"/>
  <c r="BX732" i="1"/>
  <c r="BO68" i="1"/>
  <c r="BW1362" i="1"/>
  <c r="AJ941" i="1"/>
  <c r="AI941" i="1"/>
  <c r="AO1124" i="1"/>
  <c r="CD1124" i="1" s="1"/>
  <c r="AK1158" i="1"/>
  <c r="AG1368" i="1"/>
  <c r="BU1237" i="1"/>
  <c r="BK202" i="1"/>
  <c r="BL732" i="1"/>
  <c r="BK1362" i="1"/>
  <c r="BM1021" i="1"/>
  <c r="BL1017" i="1"/>
  <c r="AG941" i="1"/>
  <c r="AN1124" i="1"/>
  <c r="CC1124" i="1" s="1"/>
  <c r="AH1158" i="1"/>
  <c r="BR770" i="1"/>
  <c r="BR1237" i="1"/>
  <c r="BJ202" i="1"/>
  <c r="BT202" i="1"/>
  <c r="BK732" i="1"/>
  <c r="BK1017" i="1"/>
  <c r="BJ1362" i="1"/>
  <c r="BQ1223" i="1"/>
  <c r="AI1103" i="1"/>
  <c r="AJ1158" i="1"/>
  <c r="BU202" i="1"/>
  <c r="AF1124" i="1"/>
  <c r="AJ1124" i="1" s="1"/>
  <c r="BW1189" i="1"/>
  <c r="BP1237" i="1"/>
  <c r="BQ1237" i="1"/>
  <c r="BV202" i="1"/>
  <c r="BS202" i="1"/>
  <c r="BU732" i="1"/>
  <c r="BN1017" i="1"/>
  <c r="BU1362" i="1"/>
  <c r="AK941" i="1"/>
  <c r="BS1237" i="1"/>
  <c r="AQ1124" i="1"/>
  <c r="CF1124" i="1" s="1"/>
  <c r="BO1237" i="1"/>
  <c r="BX1237" i="1"/>
  <c r="BP202" i="1"/>
  <c r="BR202" i="1"/>
  <c r="BZ732" i="1"/>
  <c r="CB732" i="1" s="1"/>
  <c r="BT732" i="1"/>
  <c r="BY1017" i="1"/>
  <c r="BO1362" i="1"/>
  <c r="BT1362" i="1"/>
  <c r="BO202" i="1"/>
  <c r="BN1237" i="1"/>
  <c r="BL1237" i="1"/>
  <c r="BZ202" i="1"/>
  <c r="CB202" i="1" s="1"/>
  <c r="BQ202" i="1"/>
  <c r="BV732" i="1"/>
  <c r="BS732" i="1"/>
  <c r="BZ1362" i="1"/>
  <c r="CB1362" i="1" s="1"/>
  <c r="BS1362" i="1"/>
  <c r="BK1100" i="1"/>
  <c r="BM1237" i="1"/>
  <c r="BJ1237" i="1"/>
  <c r="BN202" i="1"/>
  <c r="BP732" i="1"/>
  <c r="BR732" i="1"/>
  <c r="BO822" i="1"/>
  <c r="BN1362" i="1"/>
  <c r="BR1362" i="1"/>
  <c r="BT1223" i="1"/>
  <c r="BW732" i="1"/>
  <c r="AG1103" i="1"/>
  <c r="BZ1237" i="1"/>
  <c r="CB1237" i="1" s="1"/>
  <c r="BT1237" i="1"/>
  <c r="BY202" i="1"/>
  <c r="BN732" i="1"/>
  <c r="BQ732" i="1"/>
  <c r="BY1362" i="1"/>
  <c r="BQ1362" i="1"/>
  <c r="BJ732" i="1"/>
  <c r="BM1362" i="1"/>
  <c r="AN1094" i="1"/>
  <c r="CC1094" i="1" s="1"/>
  <c r="BJ1242" i="1"/>
  <c r="BO1222" i="1"/>
  <c r="BZ495" i="1"/>
  <c r="CB495" i="1" s="1"/>
  <c r="AH791" i="1"/>
  <c r="AH252" i="1"/>
  <c r="AM1094" i="1"/>
  <c r="BS1242" i="1"/>
  <c r="BW1242" i="1"/>
  <c r="BZ1222" i="1"/>
  <c r="CB1222" i="1" s="1"/>
  <c r="BQ1368" i="1"/>
  <c r="BW781" i="1"/>
  <c r="BN495" i="1"/>
  <c r="AK932" i="1"/>
  <c r="BR1242" i="1"/>
  <c r="BV1242" i="1"/>
  <c r="BN1222" i="1"/>
  <c r="BN781" i="1"/>
  <c r="BY495" i="1"/>
  <c r="BR1222" i="1"/>
  <c r="BQ1242" i="1"/>
  <c r="BU1242" i="1"/>
  <c r="BZ1103" i="1"/>
  <c r="CB1103" i="1" s="1"/>
  <c r="BY1222" i="1"/>
  <c r="BM495" i="1"/>
  <c r="BL712" i="1"/>
  <c r="AI932" i="1"/>
  <c r="BO1242" i="1"/>
  <c r="BT1242" i="1"/>
  <c r="BM1222" i="1"/>
  <c r="BX495" i="1"/>
  <c r="BQ1222" i="1"/>
  <c r="AJ932" i="1"/>
  <c r="AH932" i="1"/>
  <c r="BN1242" i="1"/>
  <c r="BP1242" i="1"/>
  <c r="BX1222" i="1"/>
  <c r="BL495" i="1"/>
  <c r="BM1242" i="1"/>
  <c r="BP1222" i="1"/>
  <c r="BL1222" i="1"/>
  <c r="BT495" i="1"/>
  <c r="BW495" i="1"/>
  <c r="BJ1222" i="1"/>
  <c r="AG997" i="1"/>
  <c r="BZ1242" i="1"/>
  <c r="CB1242" i="1" s="1"/>
  <c r="BU1222" i="1"/>
  <c r="BW1222" i="1"/>
  <c r="BS495" i="1"/>
  <c r="BK495" i="1"/>
  <c r="AF1094" i="1"/>
  <c r="AG1094" i="1" s="1"/>
  <c r="AK997" i="1"/>
  <c r="BL1242" i="1"/>
  <c r="BT1222" i="1"/>
  <c r="BK1222" i="1"/>
  <c r="BR495" i="1"/>
  <c r="BV495" i="1"/>
  <c r="BM211" i="1"/>
  <c r="BS1222" i="1"/>
  <c r="BQ495" i="1"/>
  <c r="BY38" i="1"/>
  <c r="BX1021" i="1"/>
  <c r="BL1021" i="1"/>
  <c r="BK38" i="1"/>
  <c r="AJ1362" i="1"/>
  <c r="BV38" i="1"/>
  <c r="BP1100" i="1"/>
  <c r="AI564" i="1"/>
  <c r="AI1362" i="1"/>
  <c r="AJ1147" i="1"/>
  <c r="AP1187" i="1"/>
  <c r="CE1187" i="1" s="1"/>
  <c r="BJ38" i="1"/>
  <c r="BQ1100" i="1"/>
  <c r="BU1100" i="1"/>
  <c r="BP1331" i="1"/>
  <c r="BU1331" i="1"/>
  <c r="BW1021" i="1"/>
  <c r="BZ1125" i="1"/>
  <c r="CB1125" i="1" s="1"/>
  <c r="AJ1021" i="1"/>
  <c r="AJ564" i="1"/>
  <c r="BM38" i="1"/>
  <c r="AH564" i="1"/>
  <c r="AJ857" i="1"/>
  <c r="AM1187" i="1"/>
  <c r="BR1187" i="1" s="1"/>
  <c r="BU38" i="1"/>
  <c r="BO1100" i="1"/>
  <c r="BT1100" i="1"/>
  <c r="BO1331" i="1"/>
  <c r="BT1331" i="1"/>
  <c r="BK1021" i="1"/>
  <c r="BN1125" i="1"/>
  <c r="AO1187" i="1"/>
  <c r="CD1187" i="1" s="1"/>
  <c r="BT38" i="1"/>
  <c r="BZ1100" i="1"/>
  <c r="CB1100" i="1" s="1"/>
  <c r="BS1100" i="1"/>
  <c r="BN1180" i="1"/>
  <c r="BR1021" i="1"/>
  <c r="BV1021" i="1"/>
  <c r="BY1125" i="1"/>
  <c r="AJ453" i="1"/>
  <c r="AH857" i="1"/>
  <c r="AJ934" i="1"/>
  <c r="AN1187" i="1"/>
  <c r="CC1187" i="1" s="1"/>
  <c r="BS38" i="1"/>
  <c r="BN1100" i="1"/>
  <c r="BR1100" i="1"/>
  <c r="BY1180" i="1"/>
  <c r="BN1331" i="1"/>
  <c r="BR1331" i="1"/>
  <c r="BQ1021" i="1"/>
  <c r="BJ1021" i="1"/>
  <c r="BM1125" i="1"/>
  <c r="AK1362" i="1"/>
  <c r="AQ1187" i="1"/>
  <c r="CF1187" i="1" s="1"/>
  <c r="BJ1100" i="1"/>
  <c r="AH453" i="1"/>
  <c r="AG857" i="1"/>
  <c r="BR38" i="1"/>
  <c r="BY1100" i="1"/>
  <c r="BR1180" i="1"/>
  <c r="BY1331" i="1"/>
  <c r="BQ1331" i="1"/>
  <c r="BP1021" i="1"/>
  <c r="BU1021" i="1"/>
  <c r="BX1125" i="1"/>
  <c r="AG453" i="1"/>
  <c r="AK1021" i="1"/>
  <c r="BQ38" i="1"/>
  <c r="BM1100" i="1"/>
  <c r="BQ1180" i="1"/>
  <c r="BM1331" i="1"/>
  <c r="BK1074" i="1"/>
  <c r="BO1021" i="1"/>
  <c r="BT1021" i="1"/>
  <c r="BL1125" i="1"/>
  <c r="AK564" i="1"/>
  <c r="AK453" i="1"/>
  <c r="AG940" i="1"/>
  <c r="AI1021" i="1"/>
  <c r="AK771" i="1"/>
  <c r="AP988" i="1"/>
  <c r="CE988" i="1" s="1"/>
  <c r="AF256" i="1"/>
  <c r="AI256" i="1" s="1"/>
  <c r="AI110" i="1"/>
  <c r="BP38" i="1"/>
  <c r="BX1100" i="1"/>
  <c r="BX1331" i="1"/>
  <c r="BV1074" i="1"/>
  <c r="BZ1021" i="1"/>
  <c r="CB1021" i="1" s="1"/>
  <c r="BS1021" i="1"/>
  <c r="BW1125" i="1"/>
  <c r="AH1021" i="1"/>
  <c r="AO988" i="1"/>
  <c r="CD988" i="1" s="1"/>
  <c r="AP256" i="1"/>
  <c r="CE256" i="1" s="1"/>
  <c r="BX38" i="1"/>
  <c r="BO38" i="1"/>
  <c r="BL1100" i="1"/>
  <c r="BL1331" i="1"/>
  <c r="BN1021" i="1"/>
  <c r="BS1125" i="1"/>
  <c r="BK1125" i="1"/>
  <c r="BV1100" i="1"/>
  <c r="BL38" i="1"/>
  <c r="BR1125" i="1"/>
  <c r="AH940" i="1"/>
  <c r="AI1125" i="1"/>
  <c r="AQ256" i="1"/>
  <c r="CF256" i="1" s="1"/>
  <c r="AK940" i="1"/>
  <c r="AG1125" i="1"/>
  <c r="AN256" i="1"/>
  <c r="CC256" i="1" s="1"/>
  <c r="AG110" i="1"/>
  <c r="AJ940" i="1"/>
  <c r="AK1125" i="1"/>
  <c r="AK110" i="1"/>
  <c r="AJ110" i="1"/>
  <c r="BK1353" i="1"/>
  <c r="BT1158" i="1"/>
  <c r="BS1158" i="1"/>
  <c r="BJ1199" i="1"/>
  <c r="AO256" i="1"/>
  <c r="CD256" i="1" s="1"/>
  <c r="AK943" i="1"/>
  <c r="BV781" i="1"/>
  <c r="AK809" i="1"/>
  <c r="BK583" i="1"/>
  <c r="AJ495" i="1"/>
  <c r="AH228" i="1"/>
  <c r="AI943" i="1"/>
  <c r="AQ1285" i="1"/>
  <c r="CF1285" i="1" s="1"/>
  <c r="BX1146" i="1"/>
  <c r="BV1103" i="1"/>
  <c r="BM1103" i="1"/>
  <c r="BT211" i="1"/>
  <c r="BW211" i="1"/>
  <c r="BV583" i="1"/>
  <c r="BT781" i="1"/>
  <c r="BX781" i="1"/>
  <c r="BN1213" i="1"/>
  <c r="AG144" i="1"/>
  <c r="AI791" i="1"/>
  <c r="AH809" i="1"/>
  <c r="AI495" i="1"/>
  <c r="AG228" i="1"/>
  <c r="AH943" i="1"/>
  <c r="BO1146" i="1"/>
  <c r="BQ771" i="1"/>
  <c r="BU1103" i="1"/>
  <c r="BX1103" i="1"/>
  <c r="BS211" i="1"/>
  <c r="BK211" i="1"/>
  <c r="BJ583" i="1"/>
  <c r="BK781" i="1"/>
  <c r="BL781" i="1"/>
  <c r="BY1213" i="1"/>
  <c r="BU211" i="1"/>
  <c r="AH495" i="1"/>
  <c r="AK228" i="1"/>
  <c r="AF1076" i="1"/>
  <c r="AI1076" i="1" s="1"/>
  <c r="AJ1353" i="1"/>
  <c r="BJ771" i="1"/>
  <c r="BJ1103" i="1"/>
  <c r="BL1103" i="1"/>
  <c r="BR211" i="1"/>
  <c r="BV211" i="1"/>
  <c r="BU583" i="1"/>
  <c r="BJ781" i="1"/>
  <c r="BM1213" i="1"/>
  <c r="AI144" i="1"/>
  <c r="BN1103" i="1"/>
  <c r="AJ228" i="1"/>
  <c r="AJ489" i="1"/>
  <c r="AQ1076" i="1"/>
  <c r="CF1076" i="1" s="1"/>
  <c r="BM934" i="1"/>
  <c r="BT1103" i="1"/>
  <c r="BW1103" i="1"/>
  <c r="BQ211" i="1"/>
  <c r="BJ211" i="1"/>
  <c r="BO583" i="1"/>
  <c r="BT583" i="1"/>
  <c r="BS781" i="1"/>
  <c r="BX1213" i="1"/>
  <c r="BY781" i="1"/>
  <c r="BL211" i="1"/>
  <c r="AG495" i="1"/>
  <c r="AK489" i="1"/>
  <c r="AO1076" i="1"/>
  <c r="CD1076" i="1" s="1"/>
  <c r="AJ31" i="1"/>
  <c r="BS1103" i="1"/>
  <c r="BK1103" i="1"/>
  <c r="BP211" i="1"/>
  <c r="BZ583" i="1"/>
  <c r="CB583" i="1" s="1"/>
  <c r="BS583" i="1"/>
  <c r="BR781" i="1"/>
  <c r="BL1213" i="1"/>
  <c r="AI489" i="1"/>
  <c r="AM1076" i="1"/>
  <c r="BR1076" i="1" s="1"/>
  <c r="AH597" i="1"/>
  <c r="BR1103" i="1"/>
  <c r="BN1201" i="1"/>
  <c r="BO211" i="1"/>
  <c r="BN583" i="1"/>
  <c r="BR583" i="1"/>
  <c r="BQ781" i="1"/>
  <c r="BW1213" i="1"/>
  <c r="BU781" i="1"/>
  <c r="BZ1213" i="1"/>
  <c r="CB1213" i="1" s="1"/>
  <c r="AH489" i="1"/>
  <c r="AP1076" i="1"/>
  <c r="CE1076" i="1" s="1"/>
  <c r="BQ1103" i="1"/>
  <c r="BZ211" i="1"/>
  <c r="CB211" i="1" s="1"/>
  <c r="BY583" i="1"/>
  <c r="BQ583" i="1"/>
  <c r="BP781" i="1"/>
  <c r="BS1213" i="1"/>
  <c r="BK1213" i="1"/>
  <c r="AK144" i="1"/>
  <c r="AG809" i="1"/>
  <c r="BY1103" i="1"/>
  <c r="AJ252" i="1"/>
  <c r="AG252" i="1"/>
  <c r="AI809" i="1"/>
  <c r="BP1103" i="1"/>
  <c r="BN211" i="1"/>
  <c r="BM583" i="1"/>
  <c r="BP583" i="1"/>
  <c r="BO781" i="1"/>
  <c r="BR1213" i="1"/>
  <c r="BV1213" i="1"/>
  <c r="AK252" i="1"/>
  <c r="BM781" i="1"/>
  <c r="BQ1213" i="1"/>
  <c r="AJ799" i="1"/>
  <c r="AJ1199" i="1"/>
  <c r="BU1300" i="1"/>
  <c r="BY1300" i="1"/>
  <c r="AH799" i="1"/>
  <c r="AK732" i="1"/>
  <c r="AI1199" i="1"/>
  <c r="AJ1180" i="1"/>
  <c r="AI732" i="1"/>
  <c r="AH1199" i="1"/>
  <c r="BK1300" i="1"/>
  <c r="AI799" i="1"/>
  <c r="AK1146" i="1"/>
  <c r="AI1180" i="1"/>
  <c r="AK1254" i="1"/>
  <c r="AH732" i="1"/>
  <c r="BS1300" i="1"/>
  <c r="AJ1146" i="1"/>
  <c r="AH1180" i="1"/>
  <c r="AJ1254" i="1"/>
  <c r="AG732" i="1"/>
  <c r="BX1300" i="1"/>
  <c r="BN1300" i="1"/>
  <c r="BJ1300" i="1"/>
  <c r="AK799" i="1"/>
  <c r="AF191" i="1"/>
  <c r="AK974" i="1"/>
  <c r="AI1146" i="1"/>
  <c r="AK1180" i="1"/>
  <c r="AI1254" i="1"/>
  <c r="AJ974" i="1"/>
  <c r="AH1146" i="1"/>
  <c r="AH1254" i="1"/>
  <c r="BW1300" i="1"/>
  <c r="AI974" i="1"/>
  <c r="BT1300" i="1"/>
  <c r="BP1300" i="1"/>
  <c r="AH974" i="1"/>
  <c r="BM1300" i="1"/>
  <c r="AO993" i="1"/>
  <c r="CD993" i="1" s="1"/>
  <c r="AN993" i="1"/>
  <c r="CC993" i="1" s="1"/>
  <c r="AI355" i="1"/>
  <c r="AK355" i="1"/>
  <c r="AG355" i="1"/>
  <c r="AH355" i="1"/>
  <c r="AJ355" i="1"/>
  <c r="AH1353" i="1"/>
  <c r="AJ340" i="1"/>
  <c r="AJ887" i="1"/>
  <c r="AG1353" i="1"/>
  <c r="AI771" i="1"/>
  <c r="AN988" i="1"/>
  <c r="CC988" i="1" s="1"/>
  <c r="BO934" i="1"/>
  <c r="BW1146" i="1"/>
  <c r="BP771" i="1"/>
  <c r="BT771" i="1"/>
  <c r="BM1180" i="1"/>
  <c r="BP1180" i="1"/>
  <c r="BJ1074" i="1"/>
  <c r="AM993" i="1"/>
  <c r="BZ993" i="1" s="1"/>
  <c r="CB993" i="1" s="1"/>
  <c r="AI340" i="1"/>
  <c r="AH887" i="1"/>
  <c r="AI1353" i="1"/>
  <c r="AH771" i="1"/>
  <c r="AM988" i="1"/>
  <c r="BK988" i="1" s="1"/>
  <c r="BW934" i="1"/>
  <c r="BK1146" i="1"/>
  <c r="BZ771" i="1"/>
  <c r="CB771" i="1" s="1"/>
  <c r="BS771" i="1"/>
  <c r="BX1180" i="1"/>
  <c r="BU1074" i="1"/>
  <c r="AK340" i="1"/>
  <c r="AK887" i="1"/>
  <c r="AJ771" i="1"/>
  <c r="AO1029" i="1"/>
  <c r="CD1029" i="1" s="1"/>
  <c r="BK934" i="1"/>
  <c r="BV1146" i="1"/>
  <c r="BN771" i="1"/>
  <c r="BR771" i="1"/>
  <c r="BL1180" i="1"/>
  <c r="BY1268" i="1"/>
  <c r="BS1074" i="1"/>
  <c r="BL934" i="1"/>
  <c r="AH340" i="1"/>
  <c r="AK274" i="1"/>
  <c r="AK1023" i="1"/>
  <c r="AM1029" i="1"/>
  <c r="BM1029" i="1" s="1"/>
  <c r="BV934" i="1"/>
  <c r="BJ1146" i="1"/>
  <c r="BY771" i="1"/>
  <c r="BW1180" i="1"/>
  <c r="BR1074" i="1"/>
  <c r="AP993" i="1"/>
  <c r="CE993" i="1" s="1"/>
  <c r="BU771" i="1"/>
  <c r="AJ274" i="1"/>
  <c r="AK768" i="1"/>
  <c r="AJ1023" i="1"/>
  <c r="AF1029" i="1"/>
  <c r="BJ934" i="1"/>
  <c r="BU1146" i="1"/>
  <c r="BM771" i="1"/>
  <c r="BK1180" i="1"/>
  <c r="BY1074" i="1"/>
  <c r="BQ1074" i="1"/>
  <c r="AI274" i="1"/>
  <c r="AJ768" i="1"/>
  <c r="AI1023" i="1"/>
  <c r="AQ1029" i="1"/>
  <c r="CF1029" i="1" s="1"/>
  <c r="AP1285" i="1"/>
  <c r="CE1285" i="1" s="1"/>
  <c r="BX934" i="1"/>
  <c r="BU934" i="1"/>
  <c r="BT1146" i="1"/>
  <c r="BX771" i="1"/>
  <c r="BV1180" i="1"/>
  <c r="BX1074" i="1"/>
  <c r="BP1074" i="1"/>
  <c r="AQ993" i="1"/>
  <c r="CF993" i="1" s="1"/>
  <c r="AH274" i="1"/>
  <c r="AI768" i="1"/>
  <c r="AG1023" i="1"/>
  <c r="AI934" i="1"/>
  <c r="AP1029" i="1"/>
  <c r="CE1029" i="1" s="1"/>
  <c r="AO1285" i="1"/>
  <c r="CD1285" i="1" s="1"/>
  <c r="BP934" i="1"/>
  <c r="BT934" i="1"/>
  <c r="BZ1146" i="1"/>
  <c r="CB1146" i="1" s="1"/>
  <c r="BS1146" i="1"/>
  <c r="BL771" i="1"/>
  <c r="BJ1180" i="1"/>
  <c r="BT1074" i="1"/>
  <c r="BO1074" i="1"/>
  <c r="BL1146" i="1"/>
  <c r="BO771" i="1"/>
  <c r="AK822" i="1"/>
  <c r="AH768" i="1"/>
  <c r="AK1297" i="1"/>
  <c r="AK31" i="1"/>
  <c r="AH934" i="1"/>
  <c r="AM1285" i="1"/>
  <c r="BR1285" i="1" s="1"/>
  <c r="BZ934" i="1"/>
  <c r="CB934" i="1" s="1"/>
  <c r="BS934" i="1"/>
  <c r="BY1146" i="1"/>
  <c r="BR1146" i="1"/>
  <c r="BW771" i="1"/>
  <c r="BU1180" i="1"/>
  <c r="BM1074" i="1"/>
  <c r="BZ1074" i="1"/>
  <c r="CB1074" i="1" s="1"/>
  <c r="BL866" i="1"/>
  <c r="AI31" i="1"/>
  <c r="AG822" i="1"/>
  <c r="AJ1297" i="1"/>
  <c r="AF988" i="1"/>
  <c r="AG988" i="1" s="1"/>
  <c r="AH31" i="1"/>
  <c r="AG934" i="1"/>
  <c r="AN1285" i="1"/>
  <c r="CC1285" i="1" s="1"/>
  <c r="BY934" i="1"/>
  <c r="BR934" i="1"/>
  <c r="BN1146" i="1"/>
  <c r="BQ1146" i="1"/>
  <c r="BK771" i="1"/>
  <c r="BO1180" i="1"/>
  <c r="BT1180" i="1"/>
  <c r="BL1074" i="1"/>
  <c r="BN1074" i="1"/>
  <c r="AF993" i="1"/>
  <c r="AK993" i="1" s="1"/>
  <c r="BN934" i="1"/>
  <c r="BM1146" i="1"/>
  <c r="BZ1180" i="1"/>
  <c r="CB1180" i="1" s="1"/>
  <c r="BU974" i="1"/>
  <c r="AJ831" i="1"/>
  <c r="AP297" i="1"/>
  <c r="CE297" i="1" s="1"/>
  <c r="AJ781" i="1"/>
  <c r="AJ997" i="1"/>
  <c r="BJ1353" i="1"/>
  <c r="BO809" i="1"/>
  <c r="BM1201" i="1"/>
  <c r="BW68" i="1"/>
  <c r="BN68" i="1"/>
  <c r="BV1017" i="1"/>
  <c r="BM1017" i="1"/>
  <c r="BS974" i="1"/>
  <c r="AQ1273" i="1"/>
  <c r="CF1273" i="1" s="1"/>
  <c r="AI831" i="1"/>
  <c r="AF297" i="1"/>
  <c r="AH297" i="1" s="1"/>
  <c r="AI781" i="1"/>
  <c r="AK1080" i="1"/>
  <c r="BU1353" i="1"/>
  <c r="BM809" i="1"/>
  <c r="BX1201" i="1"/>
  <c r="BK68" i="1"/>
  <c r="BY68" i="1"/>
  <c r="BJ1017" i="1"/>
  <c r="BZ974" i="1"/>
  <c r="CB974" i="1" s="1"/>
  <c r="BR974" i="1"/>
  <c r="BT183" i="1"/>
  <c r="AJ144" i="1"/>
  <c r="BV1353" i="1"/>
  <c r="AQ297" i="1"/>
  <c r="CF297" i="1" s="1"/>
  <c r="AH781" i="1"/>
  <c r="AP1266" i="1"/>
  <c r="CE1266" i="1" s="1"/>
  <c r="AI1080" i="1"/>
  <c r="BT1353" i="1"/>
  <c r="BL809" i="1"/>
  <c r="BU1201" i="1"/>
  <c r="BL1201" i="1"/>
  <c r="BV68" i="1"/>
  <c r="BM68" i="1"/>
  <c r="BU1017" i="1"/>
  <c r="BN974" i="1"/>
  <c r="BQ974" i="1"/>
  <c r="AO297" i="1"/>
  <c r="CD297" i="1" s="1"/>
  <c r="AG781" i="1"/>
  <c r="AN1266" i="1"/>
  <c r="CC1266" i="1" s="1"/>
  <c r="AH1080" i="1"/>
  <c r="AK709" i="1"/>
  <c r="BS1353" i="1"/>
  <c r="BK809" i="1"/>
  <c r="BT1201" i="1"/>
  <c r="BW1201" i="1"/>
  <c r="BJ68" i="1"/>
  <c r="BT1017" i="1"/>
  <c r="BM974" i="1"/>
  <c r="BP974" i="1"/>
  <c r="BQ809" i="1"/>
  <c r="AN297" i="1"/>
  <c r="CC297" i="1" s="1"/>
  <c r="AO1266" i="1"/>
  <c r="CD1266" i="1" s="1"/>
  <c r="AG1080" i="1"/>
  <c r="AJ709" i="1"/>
  <c r="BR1353" i="1"/>
  <c r="BJ809" i="1"/>
  <c r="BS1201" i="1"/>
  <c r="BK1201" i="1"/>
  <c r="BU68" i="1"/>
  <c r="BS1017" i="1"/>
  <c r="BY974" i="1"/>
  <c r="BO974" i="1"/>
  <c r="BY1201" i="1"/>
  <c r="AM1266" i="1"/>
  <c r="BJ1266" i="1" s="1"/>
  <c r="AI709" i="1"/>
  <c r="BY1353" i="1"/>
  <c r="BQ1353" i="1"/>
  <c r="BY809" i="1"/>
  <c r="BR1201" i="1"/>
  <c r="BV1201" i="1"/>
  <c r="BT68" i="1"/>
  <c r="BR1017" i="1"/>
  <c r="BL974" i="1"/>
  <c r="BT974" i="1"/>
  <c r="AJ502" i="1"/>
  <c r="AF1266" i="1"/>
  <c r="AH1266" i="1" s="1"/>
  <c r="AH709" i="1"/>
  <c r="AP1273" i="1"/>
  <c r="CE1273" i="1" s="1"/>
  <c r="BM1353" i="1"/>
  <c r="BP1353" i="1"/>
  <c r="BT809" i="1"/>
  <c r="BQ1201" i="1"/>
  <c r="BJ1201" i="1"/>
  <c r="BS68" i="1"/>
  <c r="BQ1017" i="1"/>
  <c r="BX974" i="1"/>
  <c r="AK502" i="1"/>
  <c r="AI502" i="1"/>
  <c r="AH1331" i="1"/>
  <c r="AO1273" i="1"/>
  <c r="CD1273" i="1" s="1"/>
  <c r="BX1353" i="1"/>
  <c r="BO1353" i="1"/>
  <c r="BV809" i="1"/>
  <c r="BS809" i="1"/>
  <c r="BP1201" i="1"/>
  <c r="BR68" i="1"/>
  <c r="BP1017" i="1"/>
  <c r="BR1199" i="1"/>
  <c r="BK974" i="1"/>
  <c r="BU298" i="1"/>
  <c r="BL68" i="1"/>
  <c r="AH502" i="1"/>
  <c r="AG1331" i="1"/>
  <c r="AI997" i="1"/>
  <c r="AM1273" i="1"/>
  <c r="BV1273" i="1" s="1"/>
  <c r="BL1353" i="1"/>
  <c r="BZ1353" i="1"/>
  <c r="CB1353" i="1" s="1"/>
  <c r="BX809" i="1"/>
  <c r="BR809" i="1"/>
  <c r="BO1201" i="1"/>
  <c r="BQ68" i="1"/>
  <c r="BX1017" i="1"/>
  <c r="BO1017" i="1"/>
  <c r="BQ1199" i="1"/>
  <c r="BW974" i="1"/>
  <c r="BT298" i="1"/>
  <c r="BN809" i="1"/>
  <c r="BZ68" i="1"/>
  <c r="CB68" i="1" s="1"/>
  <c r="BW1353" i="1"/>
  <c r="BW809" i="1"/>
  <c r="BW1017" i="1"/>
  <c r="BV1199" i="1"/>
  <c r="BL298" i="1"/>
  <c r="BU183" i="1"/>
  <c r="AK1189" i="1"/>
  <c r="BQ770" i="1"/>
  <c r="BK1189" i="1"/>
  <c r="BJ765" i="1"/>
  <c r="BM765" i="1"/>
  <c r="BZ822" i="1"/>
  <c r="CB822" i="1" s="1"/>
  <c r="BO1223" i="1"/>
  <c r="BP770" i="1"/>
  <c r="BV1189" i="1"/>
  <c r="BN822" i="1"/>
  <c r="BX1223" i="1"/>
  <c r="BP1223" i="1"/>
  <c r="AK1040" i="1"/>
  <c r="BO770" i="1"/>
  <c r="BJ1189" i="1"/>
  <c r="BL765" i="1"/>
  <c r="BY822" i="1"/>
  <c r="BU1223" i="1"/>
  <c r="BR1223" i="1"/>
  <c r="AJ1040" i="1"/>
  <c r="BP1189" i="1"/>
  <c r="BU1189" i="1"/>
  <c r="BT765" i="1"/>
  <c r="BM822" i="1"/>
  <c r="BM1223" i="1"/>
  <c r="AI1040" i="1"/>
  <c r="BN770" i="1"/>
  <c r="BO1189" i="1"/>
  <c r="BT1189" i="1"/>
  <c r="BK765" i="1"/>
  <c r="BX822" i="1"/>
  <c r="BV1223" i="1"/>
  <c r="BS1223" i="1"/>
  <c r="BK770" i="1"/>
  <c r="BZ1189" i="1"/>
  <c r="CB1189" i="1" s="1"/>
  <c r="BS1189" i="1"/>
  <c r="BL822" i="1"/>
  <c r="BY1223" i="1"/>
  <c r="AJ775" i="1"/>
  <c r="BM770" i="1"/>
  <c r="BN1189" i="1"/>
  <c r="BR1189" i="1"/>
  <c r="BT822" i="1"/>
  <c r="BW822" i="1"/>
  <c r="AK775" i="1"/>
  <c r="AK1368" i="1"/>
  <c r="BJ770" i="1"/>
  <c r="BY1189" i="1"/>
  <c r="BQ1189" i="1"/>
  <c r="BP765" i="1"/>
  <c r="BS822" i="1"/>
  <c r="BK822" i="1"/>
  <c r="BN1223" i="1"/>
  <c r="AI775" i="1"/>
  <c r="AJ1189" i="1"/>
  <c r="AJ1368" i="1"/>
  <c r="BL770" i="1"/>
  <c r="BM1189" i="1"/>
  <c r="BO765" i="1"/>
  <c r="BR822" i="1"/>
  <c r="BV822" i="1"/>
  <c r="BK1223" i="1"/>
  <c r="AH775" i="1"/>
  <c r="AI1189" i="1"/>
  <c r="AI1368" i="1"/>
  <c r="BX1189" i="1"/>
  <c r="BQ822" i="1"/>
  <c r="BJ822" i="1"/>
  <c r="BZ1223" i="1"/>
  <c r="CB1223" i="1" s="1"/>
  <c r="BP822" i="1"/>
  <c r="AI1250" i="1"/>
  <c r="BR1158" i="1"/>
  <c r="BR768" i="1"/>
  <c r="BY768" i="1"/>
  <c r="BY1254" i="1"/>
  <c r="AQ1282" i="1"/>
  <c r="CF1282" i="1" s="1"/>
  <c r="BQ1158" i="1"/>
  <c r="BU768" i="1"/>
  <c r="BM768" i="1"/>
  <c r="BK1254" i="1"/>
  <c r="AP1282" i="1"/>
  <c r="CE1282" i="1" s="1"/>
  <c r="BP1158" i="1"/>
  <c r="BL768" i="1"/>
  <c r="BW768" i="1"/>
  <c r="BX1254" i="1"/>
  <c r="AM1282" i="1"/>
  <c r="BK1282" i="1" s="1"/>
  <c r="BL1158" i="1"/>
  <c r="BJ768" i="1"/>
  <c r="BK768" i="1"/>
  <c r="BW1254" i="1"/>
  <c r="AF1282" i="1"/>
  <c r="AK1282" i="1" s="1"/>
  <c r="BK1158" i="1"/>
  <c r="BX768" i="1"/>
  <c r="BT1254" i="1"/>
  <c r="BU1254" i="1"/>
  <c r="AO1282" i="1"/>
  <c r="CD1282" i="1" s="1"/>
  <c r="BJ1158" i="1"/>
  <c r="BO1158" i="1"/>
  <c r="BT768" i="1"/>
  <c r="BS1254" i="1"/>
  <c r="BZ1254" i="1"/>
  <c r="CB1254" i="1" s="1"/>
  <c r="AJ928" i="1"/>
  <c r="AI1201" i="1"/>
  <c r="BX1158" i="1"/>
  <c r="BZ1158" i="1"/>
  <c r="CB1158" i="1" s="1"/>
  <c r="BS768" i="1"/>
  <c r="BR1254" i="1"/>
  <c r="BN1254" i="1"/>
  <c r="BZ643" i="1"/>
  <c r="CB643" i="1" s="1"/>
  <c r="AH928" i="1"/>
  <c r="BW1158" i="1"/>
  <c r="BN1158" i="1"/>
  <c r="BQ768" i="1"/>
  <c r="BQ1254" i="1"/>
  <c r="BV1254" i="1"/>
  <c r="BO706" i="1"/>
  <c r="BV1158" i="1"/>
  <c r="BY1158" i="1"/>
  <c r="BP768" i="1"/>
  <c r="BP1254" i="1"/>
  <c r="BJ1254" i="1"/>
  <c r="BT706" i="1"/>
  <c r="BU1158" i="1"/>
  <c r="BR1088" i="1"/>
  <c r="BW712" i="1"/>
  <c r="BP1368" i="1"/>
  <c r="BN1294" i="1"/>
  <c r="AG298" i="1"/>
  <c r="BK712" i="1"/>
  <c r="BK1368" i="1"/>
  <c r="BO1368" i="1"/>
  <c r="BV712" i="1"/>
  <c r="BX1368" i="1"/>
  <c r="BZ1368" i="1"/>
  <c r="CB1368" i="1" s="1"/>
  <c r="BL775" i="1"/>
  <c r="AG1268" i="1"/>
  <c r="BJ712" i="1"/>
  <c r="BW1368" i="1"/>
  <c r="BN1368" i="1"/>
  <c r="AJ1268" i="1"/>
  <c r="BP712" i="1"/>
  <c r="BU712" i="1"/>
  <c r="BL1368" i="1"/>
  <c r="BY1368" i="1"/>
  <c r="AI1268" i="1"/>
  <c r="BO712" i="1"/>
  <c r="BT712" i="1"/>
  <c r="BV1368" i="1"/>
  <c r="BM1368" i="1"/>
  <c r="AK1268" i="1"/>
  <c r="BZ712" i="1"/>
  <c r="CB712" i="1" s="1"/>
  <c r="BS712" i="1"/>
  <c r="BJ1368" i="1"/>
  <c r="BN712" i="1"/>
  <c r="BR712" i="1"/>
  <c r="BU1368" i="1"/>
  <c r="BY712" i="1"/>
  <c r="BQ712" i="1"/>
  <c r="BT1368" i="1"/>
  <c r="BM712" i="1"/>
  <c r="BS1368" i="1"/>
  <c r="BQ1080" i="1"/>
  <c r="BW1080" i="1"/>
  <c r="BP1199" i="1"/>
  <c r="BU1199" i="1"/>
  <c r="BS298" i="1"/>
  <c r="BJ1080" i="1"/>
  <c r="BK1080" i="1"/>
  <c r="BO1199" i="1"/>
  <c r="BT1199" i="1"/>
  <c r="BR298" i="1"/>
  <c r="AH984" i="1"/>
  <c r="AG984" i="1"/>
  <c r="BT1080" i="1"/>
  <c r="BZ1199" i="1"/>
  <c r="CB1199" i="1" s="1"/>
  <c r="BS1199" i="1"/>
  <c r="BQ298" i="1"/>
  <c r="AK984" i="1"/>
  <c r="BU1080" i="1"/>
  <c r="BS1080" i="1"/>
  <c r="BN1199" i="1"/>
  <c r="BP298" i="1"/>
  <c r="BL183" i="1"/>
  <c r="BM183" i="1"/>
  <c r="BP1080" i="1"/>
  <c r="BY1199" i="1"/>
  <c r="BO298" i="1"/>
  <c r="BJ183" i="1"/>
  <c r="BK183" i="1"/>
  <c r="BW1223" i="1"/>
  <c r="AG791" i="1"/>
  <c r="BV791" i="1" s="1"/>
  <c r="AJ791" i="1"/>
  <c r="BR1080" i="1"/>
  <c r="BO1080" i="1"/>
  <c r="BM1199" i="1"/>
  <c r="BZ298" i="1"/>
  <c r="CB298" i="1" s="1"/>
  <c r="BN183" i="1"/>
  <c r="BX1080" i="1"/>
  <c r="AH1242" i="1"/>
  <c r="BZ1080" i="1"/>
  <c r="CB1080" i="1" s="1"/>
  <c r="BX1199" i="1"/>
  <c r="BW298" i="1"/>
  <c r="BN298" i="1"/>
  <c r="BW183" i="1"/>
  <c r="AJ984" i="1"/>
  <c r="BL791" i="1"/>
  <c r="BJ791" i="1"/>
  <c r="BK791" i="1"/>
  <c r="BZ791" i="1"/>
  <c r="CB791" i="1" s="1"/>
  <c r="BM791" i="1"/>
  <c r="BN791" i="1"/>
  <c r="BL1080" i="1"/>
  <c r="BN1080" i="1"/>
  <c r="BL1199" i="1"/>
  <c r="BK298" i="1"/>
  <c r="BY298" i="1"/>
  <c r="BY1080" i="1"/>
  <c r="BW1199" i="1"/>
  <c r="BV298" i="1"/>
  <c r="BM298" i="1"/>
  <c r="BX183" i="1"/>
  <c r="BV1080" i="1"/>
  <c r="BJ298" i="1"/>
  <c r="BV183" i="1"/>
  <c r="AK1237" i="1"/>
  <c r="AJ1237" i="1"/>
  <c r="AG1242" i="1"/>
  <c r="BK775" i="1"/>
  <c r="BL1294" i="1"/>
  <c r="BO1294" i="1"/>
  <c r="BU1294" i="1"/>
  <c r="AK706" i="1"/>
  <c r="AH1237" i="1"/>
  <c r="BY775" i="1"/>
  <c r="BX1294" i="1"/>
  <c r="BR1294" i="1"/>
  <c r="AG1237" i="1"/>
  <c r="BX775" i="1"/>
  <c r="AI706" i="1"/>
  <c r="BW775" i="1"/>
  <c r="BT1294" i="1"/>
  <c r="AH706" i="1"/>
  <c r="BU775" i="1"/>
  <c r="BZ775" i="1"/>
  <c r="CB775" i="1" s="1"/>
  <c r="BQ1294" i="1"/>
  <c r="AG706" i="1"/>
  <c r="BR775" i="1"/>
  <c r="BN775" i="1"/>
  <c r="BV1294" i="1"/>
  <c r="BZ1294" i="1"/>
  <c r="CB1294" i="1" s="1"/>
  <c r="BJ1294" i="1"/>
  <c r="BP775" i="1"/>
  <c r="BV775" i="1"/>
  <c r="BK1294" i="1"/>
  <c r="BW1294" i="1"/>
  <c r="BS775" i="1"/>
  <c r="BJ775" i="1"/>
  <c r="AK1242" i="1"/>
  <c r="BQ775" i="1"/>
  <c r="BT775" i="1"/>
  <c r="BS1294" i="1"/>
  <c r="AJ1242" i="1"/>
  <c r="BO775" i="1"/>
  <c r="BY1294" i="1"/>
  <c r="BP1294" i="1"/>
  <c r="AI1091" i="1"/>
  <c r="AK1250" i="1"/>
  <c r="AJ597" i="1"/>
  <c r="BT1088" i="1"/>
  <c r="BQ706" i="1"/>
  <c r="BJ706" i="1"/>
  <c r="AH310" i="1"/>
  <c r="AG310" i="1"/>
  <c r="AH1091" i="1"/>
  <c r="AJ1250" i="1"/>
  <c r="AI597" i="1"/>
  <c r="BS1088" i="1"/>
  <c r="BP706" i="1"/>
  <c r="BU706" i="1"/>
  <c r="AG597" i="1"/>
  <c r="BQ1088" i="1"/>
  <c r="BZ706" i="1"/>
  <c r="CB706" i="1" s="1"/>
  <c r="BS706" i="1"/>
  <c r="BP1088" i="1"/>
  <c r="BN706" i="1"/>
  <c r="BR706" i="1"/>
  <c r="BO1088" i="1"/>
  <c r="BY706" i="1"/>
  <c r="BZ1088" i="1"/>
  <c r="CB1088" i="1" s="1"/>
  <c r="BM706" i="1"/>
  <c r="BW1088" i="1"/>
  <c r="BN1088" i="1"/>
  <c r="BX706" i="1"/>
  <c r="BV1088" i="1"/>
  <c r="BY1088" i="1"/>
  <c r="BL706" i="1"/>
  <c r="AG1091" i="1"/>
  <c r="BK1088" i="1"/>
  <c r="BM1088" i="1"/>
  <c r="BW706" i="1"/>
  <c r="AK310" i="1"/>
  <c r="AJ310" i="1"/>
  <c r="AK1091" i="1"/>
  <c r="AH1250" i="1"/>
  <c r="BJ1088" i="1"/>
  <c r="BX1088" i="1"/>
  <c r="BK706" i="1"/>
  <c r="BU1088" i="1"/>
  <c r="BV1300" i="1"/>
  <c r="BQ1300" i="1"/>
  <c r="AQ191" i="1"/>
  <c r="CF191" i="1" s="1"/>
  <c r="AK947" i="1"/>
  <c r="AG947" i="1"/>
  <c r="AP191" i="1"/>
  <c r="CE191" i="1" s="1"/>
  <c r="AJ947" i="1"/>
  <c r="AI947" i="1"/>
  <c r="AM191" i="1"/>
  <c r="BW191" i="1" s="1"/>
  <c r="AN191" i="1"/>
  <c r="CC191" i="1" s="1"/>
  <c r="AJ1213" i="1"/>
  <c r="BW1265" i="1"/>
  <c r="BL1265" i="1"/>
  <c r="BX1265" i="1"/>
  <c r="BM1265" i="1"/>
  <c r="BQ1265" i="1"/>
  <c r="BY1265" i="1"/>
  <c r="BR1265" i="1"/>
  <c r="BN1265" i="1"/>
  <c r="BS1265" i="1"/>
  <c r="BZ1265" i="1"/>
  <c r="CB1265" i="1" s="1"/>
  <c r="BT1265" i="1"/>
  <c r="BP1265" i="1"/>
  <c r="BU1265" i="1"/>
  <c r="BO1265" i="1"/>
  <c r="BK1265" i="1"/>
  <c r="BJ1265" i="1"/>
  <c r="BV1265" i="1"/>
  <c r="AI1213" i="1"/>
  <c r="AK1213" i="1"/>
  <c r="AH1213" i="1"/>
  <c r="AH1095" i="1"/>
  <c r="AI1095" i="1"/>
  <c r="AG1095" i="1"/>
  <c r="AJ1095" i="1"/>
  <c r="AK1095" i="1"/>
  <c r="AK1215" i="1"/>
  <c r="BU556" i="1"/>
  <c r="BP556" i="1"/>
  <c r="BJ556" i="1"/>
  <c r="BQ556" i="1"/>
  <c r="BV556" i="1"/>
  <c r="BR556" i="1"/>
  <c r="BK556" i="1"/>
  <c r="BW556" i="1"/>
  <c r="BL556" i="1"/>
  <c r="BX556" i="1"/>
  <c r="BO556" i="1"/>
  <c r="BM556" i="1"/>
  <c r="BY556" i="1"/>
  <c r="BN556" i="1"/>
  <c r="BS556" i="1"/>
  <c r="BZ556" i="1"/>
  <c r="CB556" i="1" s="1"/>
  <c r="BT556" i="1"/>
  <c r="AJ1215" i="1"/>
  <c r="AH1215" i="1"/>
  <c r="AG1215" i="1"/>
  <c r="BY761" i="1"/>
  <c r="AK298" i="1"/>
  <c r="AH1201" i="1"/>
  <c r="BW866" i="1"/>
  <c r="BK761" i="1"/>
  <c r="AH298" i="1"/>
  <c r="AG1201" i="1"/>
  <c r="BK866" i="1"/>
  <c r="BN761" i="1"/>
  <c r="BV866" i="1"/>
  <c r="BP761" i="1"/>
  <c r="BQ144" i="1"/>
  <c r="BX144" i="1"/>
  <c r="BR144" i="1"/>
  <c r="BZ144" i="1"/>
  <c r="CB144" i="1" s="1"/>
  <c r="BS144" i="1"/>
  <c r="BL144" i="1"/>
  <c r="BT144" i="1"/>
  <c r="BU144" i="1"/>
  <c r="BJ144" i="1"/>
  <c r="BV144" i="1"/>
  <c r="BP144" i="1"/>
  <c r="BK144" i="1"/>
  <c r="BW144" i="1"/>
  <c r="BM144" i="1"/>
  <c r="BN144" i="1"/>
  <c r="BO144" i="1"/>
  <c r="BY144" i="1"/>
  <c r="AK770" i="1"/>
  <c r="BJ866" i="1"/>
  <c r="BJ761" i="1"/>
  <c r="AI770" i="1"/>
  <c r="AH770" i="1"/>
  <c r="AH712" i="1"/>
  <c r="BU866" i="1"/>
  <c r="BL761" i="1"/>
  <c r="BS761" i="1"/>
  <c r="AG770" i="1"/>
  <c r="BV770" i="1" s="1"/>
  <c r="AK712" i="1"/>
  <c r="BY866" i="1"/>
  <c r="BT866" i="1"/>
  <c r="BR761" i="1"/>
  <c r="BW761" i="1"/>
  <c r="BZ761" i="1"/>
  <c r="CB761" i="1" s="1"/>
  <c r="AJ712" i="1"/>
  <c r="BO866" i="1"/>
  <c r="BS866" i="1"/>
  <c r="BX761" i="1"/>
  <c r="BT761" i="1"/>
  <c r="BU761" i="1"/>
  <c r="AI712" i="1"/>
  <c r="BM866" i="1"/>
  <c r="BR866" i="1"/>
  <c r="BO761" i="1"/>
  <c r="BQ761" i="1"/>
  <c r="BZ866" i="1"/>
  <c r="CB866" i="1" s="1"/>
  <c r="BQ866" i="1"/>
  <c r="BM761" i="1"/>
  <c r="AJ298" i="1"/>
  <c r="AK1201" i="1"/>
  <c r="BN866" i="1"/>
  <c r="BP866" i="1"/>
  <c r="AN981" i="1"/>
  <c r="CC981" i="1" s="1"/>
  <c r="AO981" i="1"/>
  <c r="CD981" i="1" s="1"/>
  <c r="AP981" i="1"/>
  <c r="CE981" i="1" s="1"/>
  <c r="AQ981" i="1"/>
  <c r="CF981" i="1" s="1"/>
  <c r="AF981" i="1"/>
  <c r="AM981" i="1"/>
  <c r="BL31" i="1"/>
  <c r="BM1268" i="1"/>
  <c r="BX1268" i="1"/>
  <c r="BU1268" i="1"/>
  <c r="BL1268" i="1"/>
  <c r="BT1268" i="1"/>
  <c r="BW1268" i="1"/>
  <c r="BS1268" i="1"/>
  <c r="BK1268" i="1"/>
  <c r="BR1268" i="1"/>
  <c r="BV1268" i="1"/>
  <c r="BQ1268" i="1"/>
  <c r="BJ1268" i="1"/>
  <c r="BP1268" i="1"/>
  <c r="BO1268" i="1"/>
  <c r="BZ1268" i="1"/>
  <c r="CB1268" i="1" s="1"/>
  <c r="AG1306" i="1"/>
  <c r="AH1306" i="1"/>
  <c r="AI1306" i="1"/>
  <c r="AJ1306" i="1"/>
  <c r="AK1306" i="1"/>
  <c r="BN643" i="1"/>
  <c r="BY643" i="1"/>
  <c r="BM643" i="1"/>
  <c r="BR183" i="1"/>
  <c r="BZ183" i="1"/>
  <c r="CB183" i="1" s="1"/>
  <c r="BO183" i="1"/>
  <c r="BP183" i="1"/>
  <c r="BQ183" i="1"/>
  <c r="BS183" i="1"/>
  <c r="BX643" i="1"/>
  <c r="AI1223" i="1"/>
  <c r="BL643" i="1"/>
  <c r="AG1223" i="1"/>
  <c r="BT643" i="1"/>
  <c r="BW643" i="1"/>
  <c r="AK583" i="1"/>
  <c r="BR643" i="1"/>
  <c r="BK643" i="1"/>
  <c r="AH583" i="1"/>
  <c r="BS643" i="1"/>
  <c r="BV643" i="1"/>
  <c r="AH1223" i="1"/>
  <c r="AG583" i="1"/>
  <c r="BQ643" i="1"/>
  <c r="BJ643" i="1"/>
  <c r="BP643" i="1"/>
  <c r="BU643" i="1"/>
  <c r="AK1223" i="1"/>
  <c r="AJ583" i="1"/>
  <c r="AP1220" i="1"/>
  <c r="CE1220" i="1" s="1"/>
  <c r="AN1175" i="1"/>
  <c r="CC1175" i="1" s="1"/>
  <c r="AO1175" i="1"/>
  <c r="CD1175" i="1" s="1"/>
  <c r="AM1175" i="1"/>
  <c r="AP1175" i="1"/>
  <c r="CE1175" i="1" s="1"/>
  <c r="AQ1175" i="1"/>
  <c r="CF1175" i="1" s="1"/>
  <c r="AF1175" i="1"/>
  <c r="AO1220" i="1"/>
  <c r="CD1220" i="1" s="1"/>
  <c r="AM1220" i="1"/>
  <c r="BL1220" i="1" s="1"/>
  <c r="AF1220" i="1"/>
  <c r="AG1220" i="1" s="1"/>
  <c r="AQ1220" i="1"/>
  <c r="CF1220" i="1" s="1"/>
  <c r="AM1216" i="1"/>
  <c r="BN1216" i="1" s="1"/>
  <c r="AK962" i="1"/>
  <c r="AQ1216" i="1"/>
  <c r="CF1216" i="1" s="1"/>
  <c r="AJ962" i="1"/>
  <c r="AP1216" i="1"/>
  <c r="CE1216" i="1" s="1"/>
  <c r="AI962" i="1"/>
  <c r="AO1216" i="1"/>
  <c r="CD1216" i="1" s="1"/>
  <c r="AH962" i="1"/>
  <c r="AN1216" i="1"/>
  <c r="CC1216" i="1" s="1"/>
  <c r="BO742" i="1"/>
  <c r="BU742" i="1"/>
  <c r="BP742" i="1"/>
  <c r="BJ742" i="1"/>
  <c r="BQ742" i="1"/>
  <c r="BV742" i="1"/>
  <c r="BR742" i="1"/>
  <c r="BK742" i="1"/>
  <c r="BS742" i="1"/>
  <c r="BW742" i="1"/>
  <c r="BT742" i="1"/>
  <c r="BL742" i="1"/>
  <c r="BX742" i="1"/>
  <c r="BM742" i="1"/>
  <c r="BZ742" i="1"/>
  <c r="CB742" i="1" s="1"/>
  <c r="BY742" i="1"/>
  <c r="BN742" i="1"/>
  <c r="AN1339" i="1"/>
  <c r="CC1339" i="1" s="1"/>
  <c r="AO1339" i="1"/>
  <c r="CD1339" i="1" s="1"/>
  <c r="AQ1339" i="1"/>
  <c r="CF1339" i="1" s="1"/>
  <c r="BK31" i="1"/>
  <c r="AH742" i="1"/>
  <c r="AI742" i="1"/>
  <c r="AJ742" i="1"/>
  <c r="AK742" i="1"/>
  <c r="AG742" i="1"/>
  <c r="BS261" i="1"/>
  <c r="BZ261" i="1"/>
  <c r="CB261" i="1" s="1"/>
  <c r="BT261" i="1"/>
  <c r="BP261" i="1"/>
  <c r="BU261" i="1"/>
  <c r="BQ261" i="1"/>
  <c r="BJ261" i="1"/>
  <c r="BO261" i="1"/>
  <c r="BV261" i="1"/>
  <c r="BR261" i="1"/>
  <c r="BK261" i="1"/>
  <c r="BW261" i="1"/>
  <c r="BL261" i="1"/>
  <c r="BX261" i="1"/>
  <c r="BN261" i="1"/>
  <c r="BM261" i="1"/>
  <c r="BY261" i="1"/>
  <c r="BJ1330" i="1"/>
  <c r="BV1330" i="1"/>
  <c r="BK1330" i="1"/>
  <c r="BW1330" i="1"/>
  <c r="BL1330" i="1"/>
  <c r="BX1330" i="1"/>
  <c r="BP1330" i="1"/>
  <c r="BM1330" i="1"/>
  <c r="BQ1330" i="1"/>
  <c r="BY1330" i="1"/>
  <c r="BR1330" i="1"/>
  <c r="BN1330" i="1"/>
  <c r="BU1330" i="1"/>
  <c r="BS1330" i="1"/>
  <c r="BZ1330" i="1"/>
  <c r="CB1330" i="1" s="1"/>
  <c r="BT1330" i="1"/>
  <c r="BO1330" i="1"/>
  <c r="BY1185" i="1"/>
  <c r="BN1185" i="1"/>
  <c r="BZ1185" i="1"/>
  <c r="CB1185" i="1" s="1"/>
  <c r="BO1185" i="1"/>
  <c r="BP1185" i="1"/>
  <c r="BQ1185" i="1"/>
  <c r="BR1185" i="1"/>
  <c r="BK1185" i="1"/>
  <c r="BS1185" i="1"/>
  <c r="BW1185" i="1"/>
  <c r="BT1185" i="1"/>
  <c r="BV1185" i="1"/>
  <c r="BL1185" i="1"/>
  <c r="BU1185" i="1"/>
  <c r="BM1185" i="1"/>
  <c r="BX1185" i="1"/>
  <c r="BJ1185" i="1"/>
  <c r="AQ752" i="1"/>
  <c r="CF752" i="1" s="1"/>
  <c r="AN752" i="1"/>
  <c r="CC752" i="1" s="1"/>
  <c r="AO752" i="1"/>
  <c r="CD752" i="1" s="1"/>
  <c r="AP752" i="1"/>
  <c r="CE752" i="1" s="1"/>
  <c r="AF752" i="1"/>
  <c r="AM752" i="1"/>
  <c r="BV31" i="1"/>
  <c r="AF1339" i="1"/>
  <c r="AH1339" i="1" s="1"/>
  <c r="BY1292" i="1"/>
  <c r="BN1292" i="1"/>
  <c r="BZ1292" i="1"/>
  <c r="CB1292" i="1" s="1"/>
  <c r="BO1292" i="1"/>
  <c r="BP1292" i="1"/>
  <c r="BJ1292" i="1"/>
  <c r="BQ1292" i="1"/>
  <c r="BV1292" i="1"/>
  <c r="BR1292" i="1"/>
  <c r="BK1292" i="1"/>
  <c r="BS1292" i="1"/>
  <c r="BW1292" i="1"/>
  <c r="BT1292" i="1"/>
  <c r="BL1292" i="1"/>
  <c r="BU1292" i="1"/>
  <c r="BM1292" i="1"/>
  <c r="BX1292" i="1"/>
  <c r="AG1318" i="1"/>
  <c r="AH1318" i="1"/>
  <c r="AJ1318" i="1"/>
  <c r="AK1318" i="1"/>
  <c r="AI1318" i="1"/>
  <c r="AH1292" i="1"/>
  <c r="AK1292" i="1"/>
  <c r="AG1292" i="1"/>
  <c r="AI1292" i="1"/>
  <c r="AJ1292" i="1"/>
  <c r="BN1227" i="1"/>
  <c r="BZ1227" i="1"/>
  <c r="CB1227" i="1" s="1"/>
  <c r="BQ1227" i="1"/>
  <c r="BK1227" i="1"/>
  <c r="BR1227" i="1"/>
  <c r="BO1227" i="1"/>
  <c r="BS1227" i="1"/>
  <c r="BP1227" i="1"/>
  <c r="BU1227" i="1"/>
  <c r="BT1227" i="1"/>
  <c r="BJ1227" i="1"/>
  <c r="BW1227" i="1"/>
  <c r="BV1227" i="1"/>
  <c r="BL1227" i="1"/>
  <c r="BY1227" i="1"/>
  <c r="BX1227" i="1"/>
  <c r="BM1227" i="1"/>
  <c r="BJ31" i="1"/>
  <c r="AJ1300" i="1"/>
  <c r="AK1300" i="1"/>
  <c r="AG1300" i="1"/>
  <c r="AH1300" i="1"/>
  <c r="AI1300" i="1"/>
  <c r="AI582" i="1"/>
  <c r="AJ582" i="1"/>
  <c r="AK582" i="1"/>
  <c r="AG582" i="1"/>
  <c r="AH582" i="1"/>
  <c r="BO1318" i="1"/>
  <c r="BX1318" i="1"/>
  <c r="BP1318" i="1"/>
  <c r="BQ1318" i="1"/>
  <c r="BR1318" i="1"/>
  <c r="BT1318" i="1"/>
  <c r="BU1318" i="1"/>
  <c r="BJ1318" i="1"/>
  <c r="BW1318" i="1"/>
  <c r="BV1318" i="1"/>
  <c r="BM1318" i="1"/>
  <c r="BK1318" i="1"/>
  <c r="BZ1318" i="1"/>
  <c r="CB1318" i="1" s="1"/>
  <c r="BY1318" i="1"/>
  <c r="BL1318" i="1"/>
  <c r="BN1318" i="1"/>
  <c r="BS1318" i="1"/>
  <c r="AG1239" i="1"/>
  <c r="AH1239" i="1"/>
  <c r="AI1239" i="1"/>
  <c r="AJ1239" i="1"/>
  <c r="AK1239" i="1"/>
  <c r="BM984" i="1"/>
  <c r="BY984" i="1"/>
  <c r="BX984" i="1"/>
  <c r="BN984" i="1"/>
  <c r="BZ984" i="1"/>
  <c r="CB984" i="1" s="1"/>
  <c r="BO984" i="1"/>
  <c r="BU984" i="1"/>
  <c r="BP984" i="1"/>
  <c r="BJ984" i="1"/>
  <c r="BQ984" i="1"/>
  <c r="BV984" i="1"/>
  <c r="BR984" i="1"/>
  <c r="BK984" i="1"/>
  <c r="BS984" i="1"/>
  <c r="BW984" i="1"/>
  <c r="BT984" i="1"/>
  <c r="BL984" i="1"/>
  <c r="AG41" i="1"/>
  <c r="AI41" i="1"/>
  <c r="AK41" i="1"/>
  <c r="AJ41" i="1"/>
  <c r="AH41" i="1"/>
  <c r="BU31" i="1"/>
  <c r="BM582" i="1"/>
  <c r="BY582" i="1"/>
  <c r="BL582" i="1"/>
  <c r="BO582" i="1"/>
  <c r="BP582" i="1"/>
  <c r="BQ582" i="1"/>
  <c r="BR582" i="1"/>
  <c r="BT582" i="1"/>
  <c r="BU582" i="1"/>
  <c r="BV582" i="1"/>
  <c r="BN582" i="1"/>
  <c r="BW582" i="1"/>
  <c r="BK582" i="1"/>
  <c r="BZ582" i="1"/>
  <c r="CB582" i="1" s="1"/>
  <c r="BJ582" i="1"/>
  <c r="BS582" i="1"/>
  <c r="BX582" i="1"/>
  <c r="BY41" i="1"/>
  <c r="BV41" i="1"/>
  <c r="BN41" i="1"/>
  <c r="BX41" i="1"/>
  <c r="BZ41" i="1"/>
  <c r="CB41" i="1" s="1"/>
  <c r="BU41" i="1"/>
  <c r="BO41" i="1"/>
  <c r="BW41" i="1"/>
  <c r="BP41" i="1"/>
  <c r="BQ41" i="1"/>
  <c r="BR41" i="1"/>
  <c r="BS41" i="1"/>
  <c r="BT41" i="1"/>
  <c r="BL41" i="1"/>
  <c r="BJ41" i="1"/>
  <c r="BM41" i="1"/>
  <c r="BK41" i="1"/>
  <c r="BT31" i="1"/>
  <c r="AG972" i="1"/>
  <c r="AH972" i="1"/>
  <c r="AI972" i="1"/>
  <c r="AJ972" i="1"/>
  <c r="AK972" i="1"/>
  <c r="AK1227" i="1"/>
  <c r="AG1227" i="1"/>
  <c r="AH1227" i="1"/>
  <c r="AI1227" i="1"/>
  <c r="AJ1227" i="1"/>
  <c r="BZ31" i="1"/>
  <c r="CB31" i="1" s="1"/>
  <c r="BS31" i="1"/>
  <c r="AM1339" i="1"/>
  <c r="BY1339" i="1" s="1"/>
  <c r="AP561" i="1"/>
  <c r="CE561" i="1" s="1"/>
  <c r="AN561" i="1"/>
  <c r="CC561" i="1" s="1"/>
  <c r="AO561" i="1"/>
  <c r="CD561" i="1" s="1"/>
  <c r="AM561" i="1"/>
  <c r="AQ561" i="1"/>
  <c r="CF561" i="1" s="1"/>
  <c r="AF561" i="1"/>
  <c r="AI1115" i="1"/>
  <c r="AK1115" i="1"/>
  <c r="AG1115" i="1"/>
  <c r="AJ1115" i="1"/>
  <c r="AH1115" i="1"/>
  <c r="BY31" i="1"/>
  <c r="BR31" i="1"/>
  <c r="BX1239" i="1"/>
  <c r="BJ1239" i="1"/>
  <c r="BK1239" i="1"/>
  <c r="BY1239" i="1"/>
  <c r="BW1239" i="1"/>
  <c r="BL1239" i="1"/>
  <c r="BO1239" i="1"/>
  <c r="BZ1239" i="1"/>
  <c r="CB1239" i="1" s="1"/>
  <c r="BP1239" i="1"/>
  <c r="BM1239" i="1"/>
  <c r="BQ1239" i="1"/>
  <c r="BN1239" i="1"/>
  <c r="BR1239" i="1"/>
  <c r="BS1239" i="1"/>
  <c r="BV1239" i="1"/>
  <c r="BT1239" i="1"/>
  <c r="BU1239" i="1"/>
  <c r="BV979" i="1"/>
  <c r="BQ979" i="1"/>
  <c r="BU979" i="1"/>
  <c r="BJ979" i="1"/>
  <c r="BW979" i="1"/>
  <c r="BK979" i="1"/>
  <c r="BX979" i="1"/>
  <c r="BL979" i="1"/>
  <c r="BY979" i="1"/>
  <c r="BM979" i="1"/>
  <c r="BO979" i="1"/>
  <c r="BZ979" i="1"/>
  <c r="CB979" i="1" s="1"/>
  <c r="BR979" i="1"/>
  <c r="BS979" i="1"/>
  <c r="BN979" i="1"/>
  <c r="BT979" i="1"/>
  <c r="BP979" i="1"/>
  <c r="BX31" i="1"/>
  <c r="BQ31" i="1"/>
  <c r="BW956" i="1"/>
  <c r="BL956" i="1"/>
  <c r="BX956" i="1"/>
  <c r="BO956" i="1"/>
  <c r="BP956" i="1"/>
  <c r="BM956" i="1"/>
  <c r="BQ956" i="1"/>
  <c r="BN956" i="1"/>
  <c r="BR956" i="1"/>
  <c r="BS956" i="1"/>
  <c r="BK956" i="1"/>
  <c r="BU956" i="1"/>
  <c r="BT956" i="1"/>
  <c r="BJ956" i="1"/>
  <c r="BY956" i="1"/>
  <c r="BV956" i="1"/>
  <c r="BZ956" i="1"/>
  <c r="CB956" i="1" s="1"/>
  <c r="AJ979" i="1"/>
  <c r="AK979" i="1"/>
  <c r="AI979" i="1"/>
  <c r="AG979" i="1"/>
  <c r="AH979" i="1"/>
  <c r="BS1306" i="1"/>
  <c r="BZ1306" i="1"/>
  <c r="CB1306" i="1" s="1"/>
  <c r="BT1306" i="1"/>
  <c r="BO1306" i="1"/>
  <c r="BU1306" i="1"/>
  <c r="BP1306" i="1"/>
  <c r="BJ1306" i="1"/>
  <c r="BQ1306" i="1"/>
  <c r="BV1306" i="1"/>
  <c r="BR1306" i="1"/>
  <c r="BK1306" i="1"/>
  <c r="BW1306" i="1"/>
  <c r="BL1306" i="1"/>
  <c r="BX1306" i="1"/>
  <c r="BM1306" i="1"/>
  <c r="BN1306" i="1"/>
  <c r="BY1306" i="1"/>
  <c r="AQ676" i="1"/>
  <c r="CF676" i="1" s="1"/>
  <c r="AF676" i="1"/>
  <c r="AM676" i="1"/>
  <c r="AO676" i="1"/>
  <c r="CD676" i="1" s="1"/>
  <c r="AN676" i="1"/>
  <c r="CC676" i="1" s="1"/>
  <c r="AP676" i="1"/>
  <c r="CE676" i="1" s="1"/>
  <c r="AH935" i="1"/>
  <c r="AG935" i="1"/>
  <c r="AI935" i="1"/>
  <c r="AJ935" i="1"/>
  <c r="AK935" i="1"/>
  <c r="AH1185" i="1"/>
  <c r="AG1185" i="1"/>
  <c r="AI1185" i="1"/>
  <c r="AJ1185" i="1"/>
  <c r="AK1185" i="1"/>
  <c r="BV991" i="1"/>
  <c r="BR991" i="1"/>
  <c r="BK991" i="1"/>
  <c r="BW991" i="1"/>
  <c r="BL991" i="1"/>
  <c r="BX991" i="1"/>
  <c r="BM991" i="1"/>
  <c r="BY991" i="1"/>
  <c r="BN991" i="1"/>
  <c r="BS991" i="1"/>
  <c r="BZ991" i="1"/>
  <c r="CB991" i="1" s="1"/>
  <c r="BJ991" i="1"/>
  <c r="BT991" i="1"/>
  <c r="BO991" i="1"/>
  <c r="BQ991" i="1"/>
  <c r="BU991" i="1"/>
  <c r="BP991" i="1"/>
  <c r="BW31" i="1"/>
  <c r="BP31" i="1"/>
  <c r="AG1074" i="1"/>
  <c r="AK1074" i="1"/>
  <c r="AH1074" i="1"/>
  <c r="AI1074" i="1"/>
  <c r="AJ1074" i="1"/>
  <c r="AI956" i="1"/>
  <c r="AJ956" i="1"/>
  <c r="AK956" i="1"/>
  <c r="AH956" i="1"/>
  <c r="AG956" i="1"/>
  <c r="BW1115" i="1"/>
  <c r="BL1115" i="1"/>
  <c r="BX1115" i="1"/>
  <c r="BM1115" i="1"/>
  <c r="BQ1115" i="1"/>
  <c r="BY1115" i="1"/>
  <c r="BR1115" i="1"/>
  <c r="BN1115" i="1"/>
  <c r="BS1115" i="1"/>
  <c r="BZ1115" i="1"/>
  <c r="CB1115" i="1" s="1"/>
  <c r="BT1115" i="1"/>
  <c r="BO1115" i="1"/>
  <c r="BU1115" i="1"/>
  <c r="BP1115" i="1"/>
  <c r="BJ1115" i="1"/>
  <c r="BK1115" i="1"/>
  <c r="BV1115" i="1"/>
  <c r="AJ991" i="1"/>
  <c r="AK991" i="1"/>
  <c r="AI991" i="1"/>
  <c r="AG991" i="1"/>
  <c r="AH991" i="1"/>
  <c r="BT1107" i="1"/>
  <c r="BO1107" i="1"/>
  <c r="BU1107" i="1"/>
  <c r="BP1107" i="1"/>
  <c r="BJ1107" i="1"/>
  <c r="BV1107" i="1"/>
  <c r="BS1107" i="1"/>
  <c r="BK1107" i="1"/>
  <c r="BW1107" i="1"/>
  <c r="BL1107" i="1"/>
  <c r="BZ1107" i="1"/>
  <c r="CB1107" i="1" s="1"/>
  <c r="BX1107" i="1"/>
  <c r="BM1107" i="1"/>
  <c r="BQ1107" i="1"/>
  <c r="BY1107" i="1"/>
  <c r="BR1107" i="1"/>
  <c r="BN1107" i="1"/>
  <c r="BN31" i="1"/>
  <c r="BO31" i="1"/>
  <c r="AP1339" i="1"/>
  <c r="CE1339" i="1" s="1"/>
  <c r="BT935" i="1"/>
  <c r="BZ935" i="1"/>
  <c r="CB935" i="1" s="1"/>
  <c r="BY935" i="1"/>
  <c r="BU935" i="1"/>
  <c r="BM935" i="1"/>
  <c r="BJ935" i="1"/>
  <c r="BN935" i="1"/>
  <c r="BV935" i="1"/>
  <c r="BK935" i="1"/>
  <c r="BW935" i="1"/>
  <c r="BL935" i="1"/>
  <c r="BX935" i="1"/>
  <c r="BP935" i="1"/>
  <c r="BS935" i="1"/>
  <c r="BO935" i="1"/>
  <c r="BR935" i="1"/>
  <c r="BQ935" i="1"/>
  <c r="AH1330" i="1"/>
  <c r="AK1330" i="1"/>
  <c r="AI1330" i="1"/>
  <c r="AJ1330" i="1"/>
  <c r="AG1330" i="1"/>
  <c r="AG261" i="1"/>
  <c r="AH261" i="1"/>
  <c r="AJ261" i="1"/>
  <c r="AK261" i="1"/>
  <c r="AI261" i="1"/>
  <c r="AO894" i="1"/>
  <c r="CD894" i="1" s="1"/>
  <c r="AM894" i="1"/>
  <c r="AF894" i="1"/>
  <c r="AN894" i="1"/>
  <c r="CC894" i="1" s="1"/>
  <c r="AP894" i="1"/>
  <c r="CE894" i="1" s="1"/>
  <c r="AQ894" i="1"/>
  <c r="CF894" i="1" s="1"/>
  <c r="AG1107" i="1"/>
  <c r="AH1107" i="1"/>
  <c r="AK1107" i="1"/>
  <c r="AI1107" i="1"/>
  <c r="AJ1107" i="1"/>
  <c r="BZ280" i="1"/>
  <c r="CB280" i="1" s="1"/>
  <c r="BL280" i="1"/>
  <c r="AN186" i="1"/>
  <c r="CC186" i="1" s="1"/>
  <c r="AO186" i="1"/>
  <c r="CD186" i="1" s="1"/>
  <c r="AP186" i="1"/>
  <c r="CE186" i="1" s="1"/>
  <c r="AQ186" i="1"/>
  <c r="CF186" i="1" s="1"/>
  <c r="AF186" i="1"/>
  <c r="AM186" i="1"/>
  <c r="BJ1040" i="1"/>
  <c r="BX536" i="1"/>
  <c r="BJ536" i="1"/>
  <c r="BY536" i="1"/>
  <c r="BL536" i="1"/>
  <c r="BZ536" i="1"/>
  <c r="CB536" i="1" s="1"/>
  <c r="BK536" i="1"/>
  <c r="BM536" i="1"/>
  <c r="BW536" i="1"/>
  <c r="BN536" i="1"/>
  <c r="BP536" i="1"/>
  <c r="BO536" i="1"/>
  <c r="BS536" i="1"/>
  <c r="BQ536" i="1"/>
  <c r="BT536" i="1"/>
  <c r="BR536" i="1"/>
  <c r="BV536" i="1"/>
  <c r="BU536" i="1"/>
  <c r="BT1040" i="1"/>
  <c r="BL1040" i="1"/>
  <c r="BW1040" i="1"/>
  <c r="AF65" i="1"/>
  <c r="AM65" i="1"/>
  <c r="AN65" i="1"/>
  <c r="CC65" i="1" s="1"/>
  <c r="AO65" i="1"/>
  <c r="CD65" i="1" s="1"/>
  <c r="AP65" i="1"/>
  <c r="CE65" i="1" s="1"/>
  <c r="AQ65" i="1"/>
  <c r="CF65" i="1" s="1"/>
  <c r="BO150" i="1"/>
  <c r="BZ150" i="1"/>
  <c r="CB150" i="1" s="1"/>
  <c r="AM1252" i="1"/>
  <c r="AN1252" i="1"/>
  <c r="CC1252" i="1" s="1"/>
  <c r="AO1252" i="1"/>
  <c r="CD1252" i="1" s="1"/>
  <c r="AP1252" i="1"/>
  <c r="CE1252" i="1" s="1"/>
  <c r="AQ1252" i="1"/>
  <c r="CF1252" i="1" s="1"/>
  <c r="AF1252" i="1"/>
  <c r="AN389" i="1"/>
  <c r="CC389" i="1" s="1"/>
  <c r="AO389" i="1"/>
  <c r="CD389" i="1" s="1"/>
  <c r="AP389" i="1"/>
  <c r="CE389" i="1" s="1"/>
  <c r="AQ389" i="1"/>
  <c r="CF389" i="1" s="1"/>
  <c r="AF389" i="1"/>
  <c r="AM389" i="1"/>
  <c r="AO711" i="1"/>
  <c r="CD711" i="1" s="1"/>
  <c r="AP711" i="1"/>
  <c r="CE711" i="1" s="1"/>
  <c r="AF711" i="1"/>
  <c r="AM711" i="1"/>
  <c r="AN711" i="1"/>
  <c r="CC711" i="1" s="1"/>
  <c r="AQ711" i="1"/>
  <c r="CF711" i="1" s="1"/>
  <c r="BN150" i="1"/>
  <c r="BS1040" i="1"/>
  <c r="BK1040" i="1"/>
  <c r="BY150" i="1"/>
  <c r="BR1040" i="1"/>
  <c r="BV941" i="1"/>
  <c r="BM150" i="1"/>
  <c r="BQ1040" i="1"/>
  <c r="BR941" i="1"/>
  <c r="AO986" i="1"/>
  <c r="CD986" i="1" s="1"/>
  <c r="AP986" i="1"/>
  <c r="CE986" i="1" s="1"/>
  <c r="AQ986" i="1"/>
  <c r="CF986" i="1" s="1"/>
  <c r="AF986" i="1"/>
  <c r="AM986" i="1"/>
  <c r="AN986" i="1"/>
  <c r="CC986" i="1" s="1"/>
  <c r="BX150" i="1"/>
  <c r="BP1040" i="1"/>
  <c r="BL150" i="1"/>
  <c r="BO1040" i="1"/>
  <c r="BT150" i="1"/>
  <c r="BW150" i="1"/>
  <c r="BZ1040" i="1"/>
  <c r="CB1040" i="1" s="1"/>
  <c r="AN1288" i="1"/>
  <c r="CC1288" i="1" s="1"/>
  <c r="AP1288" i="1"/>
  <c r="CE1288" i="1" s="1"/>
  <c r="AM1288" i="1"/>
  <c r="AQ1288" i="1"/>
  <c r="CF1288" i="1" s="1"/>
  <c r="AF1288" i="1"/>
  <c r="AO1288" i="1"/>
  <c r="CD1288" i="1" s="1"/>
  <c r="BS150" i="1"/>
  <c r="BK150" i="1"/>
  <c r="BN1040" i="1"/>
  <c r="AN1319" i="1"/>
  <c r="CC1319" i="1" s="1"/>
  <c r="AF1319" i="1"/>
  <c r="AM1319" i="1"/>
  <c r="AO1319" i="1"/>
  <c r="CD1319" i="1" s="1"/>
  <c r="AP1319" i="1"/>
  <c r="CE1319" i="1" s="1"/>
  <c r="AQ1319" i="1"/>
  <c r="CF1319" i="1" s="1"/>
  <c r="AO1324" i="1"/>
  <c r="CD1324" i="1" s="1"/>
  <c r="AM1324" i="1"/>
  <c r="AP1324" i="1"/>
  <c r="CE1324" i="1" s="1"/>
  <c r="AF1324" i="1"/>
  <c r="AN1324" i="1"/>
  <c r="CC1324" i="1" s="1"/>
  <c r="AQ1324" i="1"/>
  <c r="CF1324" i="1" s="1"/>
  <c r="AM881" i="1"/>
  <c r="AO881" i="1"/>
  <c r="CD881" i="1" s="1"/>
  <c r="AQ881" i="1"/>
  <c r="CF881" i="1" s="1"/>
  <c r="AF881" i="1"/>
  <c r="AN881" i="1"/>
  <c r="CC881" i="1" s="1"/>
  <c r="AP881" i="1"/>
  <c r="CE881" i="1" s="1"/>
  <c r="AF1176" i="1"/>
  <c r="AQ1176" i="1"/>
  <c r="CF1176" i="1" s="1"/>
  <c r="AM1176" i="1"/>
  <c r="AO1176" i="1"/>
  <c r="CD1176" i="1" s="1"/>
  <c r="AN1176" i="1"/>
  <c r="CC1176" i="1" s="1"/>
  <c r="AP1176" i="1"/>
  <c r="CE1176" i="1" s="1"/>
  <c r="BR150" i="1"/>
  <c r="BV150" i="1"/>
  <c r="BY1040" i="1"/>
  <c r="BQ150" i="1"/>
  <c r="BJ150" i="1"/>
  <c r="BV1040" i="1"/>
  <c r="BM1040" i="1"/>
  <c r="AM1007" i="1"/>
  <c r="AO1007" i="1"/>
  <c r="CD1007" i="1" s="1"/>
  <c r="AP1007" i="1"/>
  <c r="CE1007" i="1" s="1"/>
  <c r="AQ1007" i="1"/>
  <c r="CF1007" i="1" s="1"/>
  <c r="AF1007" i="1"/>
  <c r="AN1007" i="1"/>
  <c r="CC1007" i="1" s="1"/>
  <c r="BP150" i="1"/>
  <c r="BU1040" i="1"/>
  <c r="AJ816" i="1"/>
  <c r="BX941" i="1"/>
  <c r="BW941" i="1"/>
  <c r="BS941" i="1"/>
  <c r="BN941" i="1"/>
  <c r="BU941" i="1"/>
  <c r="BM941" i="1"/>
  <c r="BT941" i="1"/>
  <c r="BQ941" i="1"/>
  <c r="BO941" i="1"/>
  <c r="BP941" i="1"/>
  <c r="BL941" i="1"/>
  <c r="BZ941" i="1"/>
  <c r="CB941" i="1" s="1"/>
  <c r="BK941" i="1"/>
  <c r="BY941" i="1"/>
  <c r="AH816" i="1"/>
  <c r="BY280" i="1"/>
  <c r="AG816" i="1"/>
  <c r="BK280" i="1"/>
  <c r="AK816" i="1"/>
  <c r="BV280" i="1"/>
  <c r="BX280" i="1"/>
  <c r="BT280" i="1"/>
  <c r="BJ280" i="1"/>
  <c r="BS280" i="1"/>
  <c r="BW280" i="1"/>
  <c r="BR280" i="1"/>
  <c r="BU280" i="1"/>
  <c r="BQ280" i="1"/>
  <c r="BP280" i="1"/>
  <c r="BO280" i="1"/>
  <c r="BN280" i="1"/>
  <c r="AM579" i="1"/>
  <c r="AN579" i="1"/>
  <c r="CC579" i="1" s="1"/>
  <c r="AO579" i="1"/>
  <c r="CD579" i="1" s="1"/>
  <c r="AP579" i="1"/>
  <c r="CE579" i="1" s="1"/>
  <c r="AQ579" i="1"/>
  <c r="CF579" i="1" s="1"/>
  <c r="AF579" i="1"/>
  <c r="AP308" i="1"/>
  <c r="AQ308" i="1"/>
  <c r="AF308" i="1"/>
  <c r="AO308" i="1"/>
  <c r="AM308" i="1"/>
  <c r="AN308" i="1"/>
  <c r="AF893" i="1"/>
  <c r="AQ893" i="1"/>
  <c r="CF893" i="1" s="1"/>
  <c r="AN893" i="1"/>
  <c r="CC893" i="1" s="1"/>
  <c r="AP893" i="1"/>
  <c r="CE893" i="1" s="1"/>
  <c r="AO893" i="1"/>
  <c r="CD893" i="1" s="1"/>
  <c r="AM893" i="1"/>
  <c r="AJ1032" i="1"/>
  <c r="AK1032" i="1"/>
  <c r="AG1032" i="1"/>
  <c r="AH1032" i="1"/>
  <c r="AI1032" i="1"/>
  <c r="BO1188" i="1"/>
  <c r="BP1188" i="1"/>
  <c r="BQ1188" i="1"/>
  <c r="BR1188" i="1"/>
  <c r="BS1188" i="1"/>
  <c r="BT1188" i="1"/>
  <c r="BU1188" i="1"/>
  <c r="BJ1188" i="1"/>
  <c r="BV1188" i="1"/>
  <c r="BK1188" i="1"/>
  <c r="BW1188" i="1"/>
  <c r="BL1188" i="1"/>
  <c r="BX1188" i="1"/>
  <c r="BM1188" i="1"/>
  <c r="BY1188" i="1"/>
  <c r="BN1188" i="1"/>
  <c r="BZ1188" i="1"/>
  <c r="CB1188" i="1" s="1"/>
  <c r="AF1276" i="1"/>
  <c r="AN1276" i="1"/>
  <c r="CC1276" i="1" s="1"/>
  <c r="AO1276" i="1"/>
  <c r="CD1276" i="1" s="1"/>
  <c r="AQ1276" i="1"/>
  <c r="CF1276" i="1" s="1"/>
  <c r="AP1276" i="1"/>
  <c r="CE1276" i="1" s="1"/>
  <c r="AM1276" i="1"/>
  <c r="AO1020" i="1"/>
  <c r="CD1020" i="1" s="1"/>
  <c r="AP1020" i="1"/>
  <c r="CE1020" i="1" s="1"/>
  <c r="AF1020" i="1"/>
  <c r="AQ1020" i="1"/>
  <c r="CF1020" i="1" s="1"/>
  <c r="AM1020" i="1"/>
  <c r="AN1020" i="1"/>
  <c r="CC1020" i="1" s="1"/>
  <c r="BP1312" i="1"/>
  <c r="BQ1312" i="1"/>
  <c r="BR1312" i="1"/>
  <c r="BS1312" i="1"/>
  <c r="BT1312" i="1"/>
  <c r="BU1312" i="1"/>
  <c r="BK1312" i="1"/>
  <c r="BW1312" i="1"/>
  <c r="BL1312" i="1"/>
  <c r="BX1312" i="1"/>
  <c r="BM1312" i="1"/>
  <c r="BY1312" i="1"/>
  <c r="BO1312" i="1"/>
  <c r="BV1312" i="1"/>
  <c r="BZ1312" i="1"/>
  <c r="CB1312" i="1" s="1"/>
  <c r="BJ1312" i="1"/>
  <c r="BN1312" i="1"/>
  <c r="AO1264" i="1"/>
  <c r="CD1264" i="1" s="1"/>
  <c r="AQ1264" i="1"/>
  <c r="CF1264" i="1" s="1"/>
  <c r="AF1264" i="1"/>
  <c r="AM1264" i="1"/>
  <c r="AN1264" i="1"/>
  <c r="CC1264" i="1" s="1"/>
  <c r="AP1264" i="1"/>
  <c r="CE1264" i="1" s="1"/>
  <c r="AM1295" i="1"/>
  <c r="AN1295" i="1"/>
  <c r="CC1295" i="1" s="1"/>
  <c r="AO1295" i="1"/>
  <c r="CD1295" i="1" s="1"/>
  <c r="AP1295" i="1"/>
  <c r="CE1295" i="1" s="1"/>
  <c r="AQ1295" i="1"/>
  <c r="CF1295" i="1" s="1"/>
  <c r="AF1295" i="1"/>
  <c r="BQ278" i="1"/>
  <c r="BR278" i="1"/>
  <c r="BS278" i="1"/>
  <c r="BT278" i="1"/>
  <c r="BU278" i="1"/>
  <c r="BJ278" i="1"/>
  <c r="BV278" i="1"/>
  <c r="BK278" i="1"/>
  <c r="BW278" i="1"/>
  <c r="BL278" i="1"/>
  <c r="BX278" i="1"/>
  <c r="BM278" i="1"/>
  <c r="BY278" i="1"/>
  <c r="BN278" i="1"/>
  <c r="BZ278" i="1"/>
  <c r="CB278" i="1" s="1"/>
  <c r="BO278" i="1"/>
  <c r="BP278" i="1"/>
  <c r="BT1229" i="1"/>
  <c r="BU1229" i="1"/>
  <c r="BJ1229" i="1"/>
  <c r="BV1229" i="1"/>
  <c r="BL1229" i="1"/>
  <c r="BX1229" i="1"/>
  <c r="BM1229" i="1"/>
  <c r="BY1229" i="1"/>
  <c r="BO1229" i="1"/>
  <c r="BP1229" i="1"/>
  <c r="BQ1229" i="1"/>
  <c r="BN1229" i="1"/>
  <c r="BR1229" i="1"/>
  <c r="BS1229" i="1"/>
  <c r="BW1229" i="1"/>
  <c r="BZ1229" i="1"/>
  <c r="CB1229" i="1" s="1"/>
  <c r="BK1229" i="1"/>
  <c r="BJ209" i="1"/>
  <c r="BK209" i="1"/>
  <c r="BM209" i="1"/>
  <c r="BN209" i="1"/>
  <c r="BL209" i="1"/>
  <c r="BQ1060" i="1"/>
  <c r="BR1060" i="1"/>
  <c r="BS1060" i="1"/>
  <c r="BT1060" i="1"/>
  <c r="BU1060" i="1"/>
  <c r="BJ1060" i="1"/>
  <c r="BV1060" i="1"/>
  <c r="BK1060" i="1"/>
  <c r="BW1060" i="1"/>
  <c r="BL1060" i="1"/>
  <c r="BX1060" i="1"/>
  <c r="BM1060" i="1"/>
  <c r="BY1060" i="1"/>
  <c r="BN1060" i="1"/>
  <c r="BZ1060" i="1"/>
  <c r="CB1060" i="1" s="1"/>
  <c r="BO1060" i="1"/>
  <c r="BP1060" i="1"/>
  <c r="BO1106" i="1"/>
  <c r="BP1106" i="1"/>
  <c r="BQ1106" i="1"/>
  <c r="BR1106" i="1"/>
  <c r="BS1106" i="1"/>
  <c r="BT1106" i="1"/>
  <c r="BU1106" i="1"/>
  <c r="BJ1106" i="1"/>
  <c r="BV1106" i="1"/>
  <c r="BK1106" i="1"/>
  <c r="BW1106" i="1"/>
  <c r="BL1106" i="1"/>
  <c r="BX1106" i="1"/>
  <c r="BM1106" i="1"/>
  <c r="BN1106" i="1"/>
  <c r="BY1106" i="1"/>
  <c r="BZ1106" i="1"/>
  <c r="CB1106" i="1" s="1"/>
  <c r="BP1035" i="1"/>
  <c r="BQ1035" i="1"/>
  <c r="BR1035" i="1"/>
  <c r="BS1035" i="1"/>
  <c r="BT1035" i="1"/>
  <c r="BU1035" i="1"/>
  <c r="BJ1035" i="1"/>
  <c r="BV1035" i="1"/>
  <c r="BK1035" i="1"/>
  <c r="BW1035" i="1"/>
  <c r="BL1035" i="1"/>
  <c r="BX1035" i="1"/>
  <c r="BM1035" i="1"/>
  <c r="BY1035" i="1"/>
  <c r="BN1035" i="1"/>
  <c r="BO1035" i="1"/>
  <c r="BZ1035" i="1"/>
  <c r="CB1035" i="1" s="1"/>
  <c r="BJ256" i="1"/>
  <c r="BV256" i="1"/>
  <c r="BK256" i="1"/>
  <c r="BW256" i="1"/>
  <c r="BL256" i="1"/>
  <c r="BX256" i="1"/>
  <c r="BM256" i="1"/>
  <c r="BY256" i="1"/>
  <c r="BN256" i="1"/>
  <c r="BZ256" i="1"/>
  <c r="CB256" i="1" s="1"/>
  <c r="BO256" i="1"/>
  <c r="BP256" i="1"/>
  <c r="BQ256" i="1"/>
  <c r="BR256" i="1"/>
  <c r="BT256" i="1"/>
  <c r="BU256" i="1"/>
  <c r="BS256" i="1"/>
  <c r="BL891" i="1"/>
  <c r="BX891" i="1"/>
  <c r="BM891" i="1"/>
  <c r="BY891" i="1"/>
  <c r="BN891" i="1"/>
  <c r="BZ891" i="1"/>
  <c r="CB891" i="1" s="1"/>
  <c r="BO891" i="1"/>
  <c r="BP891" i="1"/>
  <c r="BQ891" i="1"/>
  <c r="BR891" i="1"/>
  <c r="BJ891" i="1"/>
  <c r="BV891" i="1"/>
  <c r="BK891" i="1"/>
  <c r="BS891" i="1"/>
  <c r="BT891" i="1"/>
  <c r="BU891" i="1"/>
  <c r="BW891" i="1"/>
  <c r="BJ756" i="1"/>
  <c r="BV756" i="1"/>
  <c r="BM756" i="1"/>
  <c r="BY756" i="1"/>
  <c r="BR756" i="1"/>
  <c r="BZ756" i="1"/>
  <c r="CB756" i="1" s="1"/>
  <c r="BK756" i="1"/>
  <c r="BL756" i="1"/>
  <c r="BN756" i="1"/>
  <c r="BO756" i="1"/>
  <c r="BP756" i="1"/>
  <c r="BQ756" i="1"/>
  <c r="BS756" i="1"/>
  <c r="BT756" i="1"/>
  <c r="BU756" i="1"/>
  <c r="BW756" i="1"/>
  <c r="BX756" i="1"/>
  <c r="AM646" i="1"/>
  <c r="AO646" i="1"/>
  <c r="CD646" i="1" s="1"/>
  <c r="AP646" i="1"/>
  <c r="CE646" i="1" s="1"/>
  <c r="AQ646" i="1"/>
  <c r="CF646" i="1" s="1"/>
  <c r="AF646" i="1"/>
  <c r="AN646" i="1"/>
  <c r="CC646" i="1" s="1"/>
  <c r="AM677" i="1"/>
  <c r="AO677" i="1"/>
  <c r="CD677" i="1" s="1"/>
  <c r="AQ677" i="1"/>
  <c r="CF677" i="1" s="1"/>
  <c r="AF677" i="1"/>
  <c r="AN677" i="1"/>
  <c r="CC677" i="1" s="1"/>
  <c r="AP677" i="1"/>
  <c r="CE677" i="1" s="1"/>
  <c r="AO1356" i="1"/>
  <c r="CD1356" i="1" s="1"/>
  <c r="AP1356" i="1"/>
  <c r="CE1356" i="1" s="1"/>
  <c r="AQ1356" i="1"/>
  <c r="CF1356" i="1" s="1"/>
  <c r="AF1356" i="1"/>
  <c r="AM1356" i="1"/>
  <c r="AN1356" i="1"/>
  <c r="CC1356" i="1" s="1"/>
  <c r="AF864" i="1"/>
  <c r="AM864" i="1"/>
  <c r="AN864" i="1"/>
  <c r="AQ864" i="1"/>
  <c r="CF864" i="1" s="1"/>
  <c r="AO864" i="1"/>
  <c r="CD864" i="1" s="1"/>
  <c r="AP864" i="1"/>
  <c r="AM755" i="1"/>
  <c r="AN755" i="1"/>
  <c r="AF755" i="1"/>
  <c r="AO755" i="1"/>
  <c r="AP755" i="1"/>
  <c r="AQ755" i="1"/>
  <c r="AM1168" i="1"/>
  <c r="AO1168" i="1"/>
  <c r="CD1168" i="1" s="1"/>
  <c r="AP1168" i="1"/>
  <c r="CE1168" i="1" s="1"/>
  <c r="AN1168" i="1"/>
  <c r="CC1168" i="1" s="1"/>
  <c r="AQ1168" i="1"/>
  <c r="CF1168" i="1" s="1"/>
  <c r="AF1168" i="1"/>
  <c r="AQ737" i="1"/>
  <c r="CF737" i="1" s="1"/>
  <c r="AF737" i="1"/>
  <c r="AM737" i="1"/>
  <c r="AO737" i="1"/>
  <c r="CD737" i="1" s="1"/>
  <c r="AN737" i="1"/>
  <c r="CC737" i="1" s="1"/>
  <c r="AP737" i="1"/>
  <c r="CE737" i="1" s="1"/>
  <c r="BO284" i="1"/>
  <c r="BP284" i="1"/>
  <c r="BQ284" i="1"/>
  <c r="BR284" i="1"/>
  <c r="BS284" i="1"/>
  <c r="BT284" i="1"/>
  <c r="BU284" i="1"/>
  <c r="BJ284" i="1"/>
  <c r="BV284" i="1"/>
  <c r="BK284" i="1"/>
  <c r="BW284" i="1"/>
  <c r="BL284" i="1"/>
  <c r="BX284" i="1"/>
  <c r="BM284" i="1"/>
  <c r="BY284" i="1"/>
  <c r="BN284" i="1"/>
  <c r="BZ284" i="1"/>
  <c r="CB284" i="1" s="1"/>
  <c r="BT229" i="1"/>
  <c r="BV229" i="1"/>
  <c r="BJ229" i="1"/>
  <c r="BW229" i="1"/>
  <c r="BK229" i="1"/>
  <c r="BX229" i="1"/>
  <c r="BL229" i="1"/>
  <c r="BY229" i="1"/>
  <c r="BM229" i="1"/>
  <c r="BZ229" i="1"/>
  <c r="CB229" i="1" s="1"/>
  <c r="BN229" i="1"/>
  <c r="BO229" i="1"/>
  <c r="BP229" i="1"/>
  <c r="BQ229" i="1"/>
  <c r="BR229" i="1"/>
  <c r="BS229" i="1"/>
  <c r="BU229" i="1"/>
  <c r="BL1112" i="1"/>
  <c r="BX1112" i="1"/>
  <c r="BM1112" i="1"/>
  <c r="BY1112" i="1"/>
  <c r="BN1112" i="1"/>
  <c r="BZ1112" i="1"/>
  <c r="CB1112" i="1" s="1"/>
  <c r="BO1112" i="1"/>
  <c r="BP1112" i="1"/>
  <c r="BQ1112" i="1"/>
  <c r="BR1112" i="1"/>
  <c r="BS1112" i="1"/>
  <c r="BT1112" i="1"/>
  <c r="BU1112" i="1"/>
  <c r="BJ1112" i="1"/>
  <c r="BK1112" i="1"/>
  <c r="BV1112" i="1"/>
  <c r="BW1112" i="1"/>
  <c r="BJ557" i="1"/>
  <c r="BV557" i="1"/>
  <c r="BK557" i="1"/>
  <c r="BW557" i="1"/>
  <c r="BL557" i="1"/>
  <c r="BX557" i="1"/>
  <c r="BM557" i="1"/>
  <c r="BY557" i="1"/>
  <c r="BN557" i="1"/>
  <c r="BZ557" i="1"/>
  <c r="CB557" i="1" s="1"/>
  <c r="BO557" i="1"/>
  <c r="BP557" i="1"/>
  <c r="BQ557" i="1"/>
  <c r="BR557" i="1"/>
  <c r="BS557" i="1"/>
  <c r="BT557" i="1"/>
  <c r="BU557" i="1"/>
  <c r="BJ738" i="1"/>
  <c r="BK738" i="1"/>
  <c r="BL738" i="1"/>
  <c r="BM738" i="1"/>
  <c r="BJ312" i="1"/>
  <c r="BV312" i="1"/>
  <c r="BK312" i="1"/>
  <c r="BW312" i="1"/>
  <c r="BL312" i="1"/>
  <c r="BX312" i="1"/>
  <c r="BM312" i="1"/>
  <c r="BY312" i="1"/>
  <c r="BN312" i="1"/>
  <c r="BZ312" i="1"/>
  <c r="CB312" i="1" s="1"/>
  <c r="BO312" i="1"/>
  <c r="BP312" i="1"/>
  <c r="BQ312" i="1"/>
  <c r="BR312" i="1"/>
  <c r="BS312" i="1"/>
  <c r="BT312" i="1"/>
  <c r="BU312" i="1"/>
  <c r="BO1159" i="1"/>
  <c r="BQ1159" i="1"/>
  <c r="BU1159" i="1"/>
  <c r="BV1159" i="1"/>
  <c r="BW1159" i="1"/>
  <c r="BJ1159" i="1"/>
  <c r="BX1159" i="1"/>
  <c r="BK1159" i="1"/>
  <c r="BY1159" i="1"/>
  <c r="BL1159" i="1"/>
  <c r="BZ1159" i="1"/>
  <c r="CB1159" i="1" s="1"/>
  <c r="BM1159" i="1"/>
  <c r="BN1159" i="1"/>
  <c r="BP1159" i="1"/>
  <c r="BR1159" i="1"/>
  <c r="BS1159" i="1"/>
  <c r="BT1159" i="1"/>
  <c r="BU889" i="1"/>
  <c r="BJ889" i="1"/>
  <c r="BV889" i="1"/>
  <c r="BK889" i="1"/>
  <c r="BW889" i="1"/>
  <c r="BL889" i="1"/>
  <c r="BX889" i="1"/>
  <c r="BM889" i="1"/>
  <c r="BY889" i="1"/>
  <c r="BN889" i="1"/>
  <c r="BZ889" i="1"/>
  <c r="CB889" i="1" s="1"/>
  <c r="BO889" i="1"/>
  <c r="BS889" i="1"/>
  <c r="BR889" i="1"/>
  <c r="BT889" i="1"/>
  <c r="BP889" i="1"/>
  <c r="BQ889" i="1"/>
  <c r="BN1087" i="1"/>
  <c r="BJ1087" i="1"/>
  <c r="BW1087" i="1"/>
  <c r="BK1087" i="1"/>
  <c r="BX1087" i="1"/>
  <c r="BL1087" i="1"/>
  <c r="BY1087" i="1"/>
  <c r="BM1087" i="1"/>
  <c r="BZ1087" i="1"/>
  <c r="CB1087" i="1" s="1"/>
  <c r="BO1087" i="1"/>
  <c r="BP1087" i="1"/>
  <c r="BQ1087" i="1"/>
  <c r="BR1087" i="1"/>
  <c r="BS1087" i="1"/>
  <c r="BT1087" i="1"/>
  <c r="BV1087" i="1"/>
  <c r="BU1087" i="1"/>
  <c r="BR917" i="1"/>
  <c r="BW917" i="1"/>
  <c r="BX917" i="1"/>
  <c r="BK917" i="1"/>
  <c r="BL64" i="1"/>
  <c r="BX64" i="1"/>
  <c r="BQ64" i="1"/>
  <c r="BJ64" i="1"/>
  <c r="BY64" i="1"/>
  <c r="BK64" i="1"/>
  <c r="BZ64" i="1"/>
  <c r="CB64" i="1" s="1"/>
  <c r="BM64" i="1"/>
  <c r="BN64" i="1"/>
  <c r="BO64" i="1"/>
  <c r="BP64" i="1"/>
  <c r="BR64" i="1"/>
  <c r="BS64" i="1"/>
  <c r="BT64" i="1"/>
  <c r="BU64" i="1"/>
  <c r="BV64" i="1"/>
  <c r="BW64" i="1"/>
  <c r="BQ1099" i="1"/>
  <c r="BR1099" i="1"/>
  <c r="BS1099" i="1"/>
  <c r="BT1099" i="1"/>
  <c r="BU1099" i="1"/>
  <c r="BJ1099" i="1"/>
  <c r="BV1099" i="1"/>
  <c r="BK1099" i="1"/>
  <c r="BW1099" i="1"/>
  <c r="BL1099" i="1"/>
  <c r="BX1099" i="1"/>
  <c r="BM1099" i="1"/>
  <c r="BY1099" i="1"/>
  <c r="BN1099" i="1"/>
  <c r="BZ1099" i="1"/>
  <c r="CB1099" i="1" s="1"/>
  <c r="BO1099" i="1"/>
  <c r="BP1099" i="1"/>
  <c r="BP1205" i="1"/>
  <c r="BQ1205" i="1"/>
  <c r="BR1205" i="1"/>
  <c r="BS1205" i="1"/>
  <c r="BT1205" i="1"/>
  <c r="BU1205" i="1"/>
  <c r="BJ1205" i="1"/>
  <c r="BV1205" i="1"/>
  <c r="BK1205" i="1"/>
  <c r="BW1205" i="1"/>
  <c r="BL1205" i="1"/>
  <c r="BX1205" i="1"/>
  <c r="BM1205" i="1"/>
  <c r="BY1205" i="1"/>
  <c r="BN1205" i="1"/>
  <c r="BZ1205" i="1"/>
  <c r="CB1205" i="1" s="1"/>
  <c r="BO1205" i="1"/>
  <c r="BQ1012" i="1"/>
  <c r="BR1012" i="1"/>
  <c r="BS1012" i="1"/>
  <c r="BT1012" i="1"/>
  <c r="BU1012" i="1"/>
  <c r="BJ1012" i="1"/>
  <c r="BV1012" i="1"/>
  <c r="BK1012" i="1"/>
  <c r="BW1012" i="1"/>
  <c r="BL1012" i="1"/>
  <c r="BX1012" i="1"/>
  <c r="BM1012" i="1"/>
  <c r="BY1012" i="1"/>
  <c r="BN1012" i="1"/>
  <c r="BZ1012" i="1"/>
  <c r="CB1012" i="1" s="1"/>
  <c r="BO1012" i="1"/>
  <c r="BP1012" i="1"/>
  <c r="AH1083" i="1"/>
  <c r="AJ1083" i="1"/>
  <c r="AG1083" i="1"/>
  <c r="AI1083" i="1"/>
  <c r="AK1083" i="1"/>
  <c r="AQ1136" i="1"/>
  <c r="CF1136" i="1" s="1"/>
  <c r="AN1136" i="1"/>
  <c r="CC1136" i="1" s="1"/>
  <c r="AF1136" i="1"/>
  <c r="AM1136" i="1"/>
  <c r="AO1136" i="1"/>
  <c r="CD1136" i="1" s="1"/>
  <c r="AP1136" i="1"/>
  <c r="CE1136" i="1" s="1"/>
  <c r="BM1211" i="1"/>
  <c r="BY1211" i="1"/>
  <c r="BN1211" i="1"/>
  <c r="BZ1211" i="1"/>
  <c r="BO1211" i="1"/>
  <c r="BP1211" i="1"/>
  <c r="BQ1211" i="1"/>
  <c r="BR1211" i="1"/>
  <c r="BS1211" i="1"/>
  <c r="BT1211" i="1"/>
  <c r="BU1211" i="1"/>
  <c r="BJ1211" i="1"/>
  <c r="BV1211" i="1"/>
  <c r="BK1211" i="1"/>
  <c r="BW1211" i="1"/>
  <c r="BL1211" i="1"/>
  <c r="BX1211" i="1"/>
  <c r="AO1068" i="1"/>
  <c r="CD1068" i="1" s="1"/>
  <c r="AM1068" i="1"/>
  <c r="AQ1068" i="1"/>
  <c r="CF1068" i="1" s="1"/>
  <c r="AF1068" i="1"/>
  <c r="AP1068" i="1"/>
  <c r="CE1068" i="1" s="1"/>
  <c r="AN1068" i="1"/>
  <c r="CC1068" i="1" s="1"/>
  <c r="BS879" i="1"/>
  <c r="BK879" i="1"/>
  <c r="BQ879" i="1"/>
  <c r="BR879" i="1"/>
  <c r="BT879" i="1"/>
  <c r="BU879" i="1"/>
  <c r="BV879" i="1"/>
  <c r="BW879" i="1"/>
  <c r="BJ879" i="1"/>
  <c r="BX879" i="1"/>
  <c r="BM879" i="1"/>
  <c r="BZ879" i="1"/>
  <c r="CB879" i="1" s="1"/>
  <c r="BO879" i="1"/>
  <c r="BN879" i="1"/>
  <c r="BP879" i="1"/>
  <c r="BY879" i="1"/>
  <c r="BL879" i="1"/>
  <c r="AM1142" i="1"/>
  <c r="AN1142" i="1"/>
  <c r="CC1142" i="1" s="1"/>
  <c r="AO1142" i="1"/>
  <c r="CD1142" i="1" s="1"/>
  <c r="AP1142" i="1"/>
  <c r="CE1142" i="1" s="1"/>
  <c r="AQ1142" i="1"/>
  <c r="CF1142" i="1" s="1"/>
  <c r="AF1142" i="1"/>
  <c r="BM57" i="1"/>
  <c r="BY57" i="1"/>
  <c r="BN57" i="1"/>
  <c r="BZ57" i="1"/>
  <c r="CB57" i="1" s="1"/>
  <c r="BO57" i="1"/>
  <c r="BP57" i="1"/>
  <c r="BQ57" i="1"/>
  <c r="BR57" i="1"/>
  <c r="BS57" i="1"/>
  <c r="BT57" i="1"/>
  <c r="BU57" i="1"/>
  <c r="BJ57" i="1"/>
  <c r="BV57" i="1"/>
  <c r="BK57" i="1"/>
  <c r="BW57" i="1"/>
  <c r="BL57" i="1"/>
  <c r="BX57" i="1"/>
  <c r="BQ950" i="1"/>
  <c r="BK950" i="1"/>
  <c r="BW950" i="1"/>
  <c r="BP950" i="1"/>
  <c r="BR950" i="1"/>
  <c r="BU950" i="1"/>
  <c r="BV950" i="1"/>
  <c r="BX950" i="1"/>
  <c r="BJ950" i="1"/>
  <c r="BY950" i="1"/>
  <c r="BN950" i="1"/>
  <c r="BO950" i="1"/>
  <c r="BL950" i="1"/>
  <c r="BM950" i="1"/>
  <c r="BS950" i="1"/>
  <c r="BT950" i="1"/>
  <c r="BZ950" i="1"/>
  <c r="CB950" i="1" s="1"/>
  <c r="BJ740" i="1"/>
  <c r="BV740" i="1"/>
  <c r="BK740" i="1"/>
  <c r="BW740" i="1"/>
  <c r="BL740" i="1"/>
  <c r="BX740" i="1"/>
  <c r="BM740" i="1"/>
  <c r="BY740" i="1"/>
  <c r="BN740" i="1"/>
  <c r="BO740" i="1"/>
  <c r="BP740" i="1"/>
  <c r="BQ740" i="1"/>
  <c r="BR740" i="1"/>
  <c r="BS740" i="1"/>
  <c r="BT740" i="1"/>
  <c r="BU740" i="1"/>
  <c r="BZ740" i="1"/>
  <c r="CB740" i="1" s="1"/>
  <c r="BP1002" i="1"/>
  <c r="BQ1002" i="1"/>
  <c r="BR1002" i="1"/>
  <c r="BS1002" i="1"/>
  <c r="BJ1002" i="1"/>
  <c r="BV1002" i="1"/>
  <c r="BK1002" i="1"/>
  <c r="BW1002" i="1"/>
  <c r="BL1002" i="1"/>
  <c r="BX1002" i="1"/>
  <c r="BY1002" i="1"/>
  <c r="BZ1002" i="1"/>
  <c r="CB1002" i="1" s="1"/>
  <c r="BM1002" i="1"/>
  <c r="BN1002" i="1"/>
  <c r="BO1002" i="1"/>
  <c r="BT1002" i="1"/>
  <c r="BU1002" i="1"/>
  <c r="BR1140" i="1"/>
  <c r="BS1140" i="1"/>
  <c r="BT1140" i="1"/>
  <c r="BU1140" i="1"/>
  <c r="BJ1140" i="1"/>
  <c r="BV1140" i="1"/>
  <c r="BK1140" i="1"/>
  <c r="BW1140" i="1"/>
  <c r="BL1140" i="1"/>
  <c r="BX1140" i="1"/>
  <c r="BM1140" i="1"/>
  <c r="BY1140" i="1"/>
  <c r="BN1140" i="1"/>
  <c r="BZ1140" i="1"/>
  <c r="CB1140" i="1" s="1"/>
  <c r="BO1140" i="1"/>
  <c r="BP1140" i="1"/>
  <c r="BQ1140" i="1"/>
  <c r="BK938" i="1"/>
  <c r="BW938" i="1"/>
  <c r="BN938" i="1"/>
  <c r="BZ938" i="1"/>
  <c r="CB938" i="1" s="1"/>
  <c r="BO938" i="1"/>
  <c r="BP938" i="1"/>
  <c r="BQ938" i="1"/>
  <c r="BU938" i="1"/>
  <c r="BS938" i="1"/>
  <c r="BT938" i="1"/>
  <c r="BY938" i="1"/>
  <c r="BM938" i="1"/>
  <c r="BR938" i="1"/>
  <c r="BX938" i="1"/>
  <c r="BJ938" i="1"/>
  <c r="BL938" i="1"/>
  <c r="BV938" i="1"/>
  <c r="BN1271" i="1"/>
  <c r="BZ1271" i="1"/>
  <c r="CB1271" i="1" s="1"/>
  <c r="BO1271" i="1"/>
  <c r="BP1271" i="1"/>
  <c r="BQ1271" i="1"/>
  <c r="BR1271" i="1"/>
  <c r="BS1271" i="1"/>
  <c r="BT1271" i="1"/>
  <c r="BU1271" i="1"/>
  <c r="BJ1271" i="1"/>
  <c r="BV1271" i="1"/>
  <c r="BK1271" i="1"/>
  <c r="BW1271" i="1"/>
  <c r="BL1271" i="1"/>
  <c r="BM1271" i="1"/>
  <c r="BX1271" i="1"/>
  <c r="BY1271" i="1"/>
  <c r="BM1240" i="1"/>
  <c r="BY1240" i="1"/>
  <c r="BQ1240" i="1"/>
  <c r="BV1240" i="1"/>
  <c r="BW1240" i="1"/>
  <c r="BJ1240" i="1"/>
  <c r="BX1240" i="1"/>
  <c r="BK1240" i="1"/>
  <c r="BZ1240" i="1"/>
  <c r="CB1240" i="1" s="1"/>
  <c r="BL1240" i="1"/>
  <c r="BN1240" i="1"/>
  <c r="BO1240" i="1"/>
  <c r="BP1240" i="1"/>
  <c r="BR1240" i="1"/>
  <c r="BS1240" i="1"/>
  <c r="BT1240" i="1"/>
  <c r="BU1240" i="1"/>
  <c r="BO1171" i="1"/>
  <c r="BP1171" i="1"/>
  <c r="BQ1171" i="1"/>
  <c r="BR1171" i="1"/>
  <c r="BS1171" i="1"/>
  <c r="BT1171" i="1"/>
  <c r="BU1171" i="1"/>
  <c r="BJ1171" i="1"/>
  <c r="BV1171" i="1"/>
  <c r="BK1171" i="1"/>
  <c r="BW1171" i="1"/>
  <c r="BL1171" i="1"/>
  <c r="BX1171" i="1"/>
  <c r="BM1171" i="1"/>
  <c r="BY1171" i="1"/>
  <c r="BN1171" i="1"/>
  <c r="BZ1171" i="1"/>
  <c r="CB1171" i="1" s="1"/>
  <c r="BT1259" i="1"/>
  <c r="BU1259" i="1"/>
  <c r="BJ1259" i="1"/>
  <c r="BV1259" i="1"/>
  <c r="BK1259" i="1"/>
  <c r="BW1259" i="1"/>
  <c r="BL1259" i="1"/>
  <c r="BX1259" i="1"/>
  <c r="BM1259" i="1"/>
  <c r="BY1259" i="1"/>
  <c r="BN1259" i="1"/>
  <c r="BZ1259" i="1"/>
  <c r="CB1259" i="1" s="1"/>
  <c r="BO1259" i="1"/>
  <c r="BP1259" i="1"/>
  <c r="BQ1259" i="1"/>
  <c r="BR1259" i="1"/>
  <c r="BS1259" i="1"/>
  <c r="AH1293" i="1"/>
  <c r="AI1293" i="1"/>
  <c r="AJ1293" i="1"/>
  <c r="AG1293" i="1"/>
  <c r="AK1293" i="1"/>
  <c r="BN136" i="1"/>
  <c r="BZ136" i="1"/>
  <c r="CB136" i="1" s="1"/>
  <c r="BO136" i="1"/>
  <c r="BP136" i="1"/>
  <c r="BQ136" i="1"/>
  <c r="BR136" i="1"/>
  <c r="BT136" i="1"/>
  <c r="BU136" i="1"/>
  <c r="BJ136" i="1"/>
  <c r="BV136" i="1"/>
  <c r="BK136" i="1"/>
  <c r="BW136" i="1"/>
  <c r="BL136" i="1"/>
  <c r="BM136" i="1"/>
  <c r="BS136" i="1"/>
  <c r="BX136" i="1"/>
  <c r="BY136" i="1"/>
  <c r="AN939" i="1"/>
  <c r="CC939" i="1" s="1"/>
  <c r="AP939" i="1"/>
  <c r="CE939" i="1" s="1"/>
  <c r="AQ939" i="1"/>
  <c r="CF939" i="1" s="1"/>
  <c r="AF939" i="1"/>
  <c r="AM939" i="1"/>
  <c r="AO939" i="1"/>
  <c r="CD939" i="1" s="1"/>
  <c r="AK739" i="1"/>
  <c r="AI739" i="1"/>
  <c r="AJ739" i="1"/>
  <c r="AG739" i="1"/>
  <c r="AH739" i="1"/>
  <c r="AF850" i="1"/>
  <c r="AN850" i="1"/>
  <c r="AP850" i="1"/>
  <c r="AM850" i="1"/>
  <c r="AO850" i="1"/>
  <c r="CD850" i="1" s="1"/>
  <c r="AQ850" i="1"/>
  <c r="AP899" i="1"/>
  <c r="CE899" i="1" s="1"/>
  <c r="AQ899" i="1"/>
  <c r="CF899" i="1" s="1"/>
  <c r="AM899" i="1"/>
  <c r="AN899" i="1"/>
  <c r="CC899" i="1" s="1"/>
  <c r="AO899" i="1"/>
  <c r="CD899" i="1" s="1"/>
  <c r="AF899" i="1"/>
  <c r="AJ1211" i="1"/>
  <c r="AK1211" i="1"/>
  <c r="AI1211" i="1"/>
  <c r="AG1211" i="1"/>
  <c r="AH1211" i="1"/>
  <c r="AN562" i="1"/>
  <c r="CC562" i="1" s="1"/>
  <c r="AO562" i="1"/>
  <c r="CD562" i="1" s="1"/>
  <c r="AP562" i="1"/>
  <c r="CE562" i="1" s="1"/>
  <c r="AQ562" i="1"/>
  <c r="CF562" i="1" s="1"/>
  <c r="AF562" i="1"/>
  <c r="AM562" i="1"/>
  <c r="AJ284" i="1"/>
  <c r="AI284" i="1"/>
  <c r="AK284" i="1"/>
  <c r="AG284" i="1"/>
  <c r="AH284" i="1"/>
  <c r="BP877" i="1"/>
  <c r="BT877" i="1"/>
  <c r="BS877" i="1"/>
  <c r="BU877" i="1"/>
  <c r="BV877" i="1"/>
  <c r="BW877" i="1"/>
  <c r="BJ877" i="1"/>
  <c r="BX877" i="1"/>
  <c r="BK877" i="1"/>
  <c r="BY877" i="1"/>
  <c r="BL877" i="1"/>
  <c r="BZ877" i="1"/>
  <c r="CB877" i="1" s="1"/>
  <c r="BN877" i="1"/>
  <c r="BQ877" i="1"/>
  <c r="BM877" i="1"/>
  <c r="BO877" i="1"/>
  <c r="BR877" i="1"/>
  <c r="BO523" i="1"/>
  <c r="BQ523" i="1"/>
  <c r="BR523" i="1"/>
  <c r="BS523" i="1"/>
  <c r="BT523" i="1"/>
  <c r="BU523" i="1"/>
  <c r="BK523" i="1"/>
  <c r="BW523" i="1"/>
  <c r="BL523" i="1"/>
  <c r="BX523" i="1"/>
  <c r="BM523" i="1"/>
  <c r="BY523" i="1"/>
  <c r="BN523" i="1"/>
  <c r="BP523" i="1"/>
  <c r="BV523" i="1"/>
  <c r="BZ523" i="1"/>
  <c r="CB523" i="1" s="1"/>
  <c r="BJ523" i="1"/>
  <c r="BU913" i="1"/>
  <c r="BJ913" i="1"/>
  <c r="BV913" i="1"/>
  <c r="BK913" i="1"/>
  <c r="BW913" i="1"/>
  <c r="BL913" i="1"/>
  <c r="BX913" i="1"/>
  <c r="BM913" i="1"/>
  <c r="BY913" i="1"/>
  <c r="BN913" i="1"/>
  <c r="BZ913" i="1"/>
  <c r="CB913" i="1" s="1"/>
  <c r="BO913" i="1"/>
  <c r="BS913" i="1"/>
  <c r="BP913" i="1"/>
  <c r="BR913" i="1"/>
  <c r="BT913" i="1"/>
  <c r="BQ913" i="1"/>
  <c r="BQ1305" i="1"/>
  <c r="BR1305" i="1"/>
  <c r="BS1305" i="1"/>
  <c r="BT1305" i="1"/>
  <c r="BU1305" i="1"/>
  <c r="BJ1305" i="1"/>
  <c r="BV1305" i="1"/>
  <c r="BK1305" i="1"/>
  <c r="BW1305" i="1"/>
  <c r="BL1305" i="1"/>
  <c r="BX1305" i="1"/>
  <c r="BM1305" i="1"/>
  <c r="BY1305" i="1"/>
  <c r="BN1305" i="1"/>
  <c r="BZ1305" i="1"/>
  <c r="CB1305" i="1" s="1"/>
  <c r="BP1305" i="1"/>
  <c r="BO1305" i="1"/>
  <c r="BJ1246" i="1"/>
  <c r="BV1246" i="1"/>
  <c r="BN1246" i="1"/>
  <c r="BZ1246" i="1"/>
  <c r="CB1246" i="1" s="1"/>
  <c r="BP1246" i="1"/>
  <c r="BQ1246" i="1"/>
  <c r="BR1246" i="1"/>
  <c r="BS1246" i="1"/>
  <c r="BT1246" i="1"/>
  <c r="BU1246" i="1"/>
  <c r="BW1246" i="1"/>
  <c r="BX1246" i="1"/>
  <c r="BK1246" i="1"/>
  <c r="BY1246" i="1"/>
  <c r="BL1246" i="1"/>
  <c r="BM1246" i="1"/>
  <c r="BO1246" i="1"/>
  <c r="BY641" i="1"/>
  <c r="BQ641" i="1"/>
  <c r="BJ554" i="1"/>
  <c r="BK554" i="1"/>
  <c r="BL554" i="1"/>
  <c r="BM554" i="1"/>
  <c r="BN554" i="1"/>
  <c r="BO554" i="1"/>
  <c r="BP554" i="1"/>
  <c r="BU170" i="1"/>
  <c r="BK170" i="1"/>
  <c r="BW170" i="1"/>
  <c r="BL170" i="1"/>
  <c r="BX170" i="1"/>
  <c r="BM170" i="1"/>
  <c r="BY170" i="1"/>
  <c r="BN170" i="1"/>
  <c r="BZ170" i="1"/>
  <c r="CB170" i="1" s="1"/>
  <c r="BO170" i="1"/>
  <c r="BQ170" i="1"/>
  <c r="BR170" i="1"/>
  <c r="BJ170" i="1"/>
  <c r="BP170" i="1"/>
  <c r="BT170" i="1"/>
  <c r="BS170" i="1"/>
  <c r="BV170" i="1"/>
  <c r="BK906" i="1"/>
  <c r="BW906" i="1"/>
  <c r="BL906" i="1"/>
  <c r="BX906" i="1"/>
  <c r="BM906" i="1"/>
  <c r="BY906" i="1"/>
  <c r="BN906" i="1"/>
  <c r="BZ906" i="1"/>
  <c r="CB906" i="1" s="1"/>
  <c r="BO906" i="1"/>
  <c r="BP906" i="1"/>
  <c r="BQ906" i="1"/>
  <c r="BU906" i="1"/>
  <c r="BJ906" i="1"/>
  <c r="BR906" i="1"/>
  <c r="BS906" i="1"/>
  <c r="BT906" i="1"/>
  <c r="BV906" i="1"/>
  <c r="BN948" i="1"/>
  <c r="BZ948" i="1"/>
  <c r="CB948" i="1" s="1"/>
  <c r="BT948" i="1"/>
  <c r="BS948" i="1"/>
  <c r="BU948" i="1"/>
  <c r="BJ948" i="1"/>
  <c r="BX948" i="1"/>
  <c r="BK948" i="1"/>
  <c r="BY948" i="1"/>
  <c r="BL948" i="1"/>
  <c r="BM948" i="1"/>
  <c r="BQ948" i="1"/>
  <c r="BR948" i="1"/>
  <c r="BO948" i="1"/>
  <c r="BP948" i="1"/>
  <c r="BV948" i="1"/>
  <c r="BW948" i="1"/>
  <c r="BS1258" i="1"/>
  <c r="BT1258" i="1"/>
  <c r="BU1258" i="1"/>
  <c r="BJ1258" i="1"/>
  <c r="BV1258" i="1"/>
  <c r="BK1258" i="1"/>
  <c r="BW1258" i="1"/>
  <c r="BL1258" i="1"/>
  <c r="BX1258" i="1"/>
  <c r="BM1258" i="1"/>
  <c r="BY1258" i="1"/>
  <c r="BN1258" i="1"/>
  <c r="BZ1258" i="1"/>
  <c r="CB1258" i="1" s="1"/>
  <c r="BO1258" i="1"/>
  <c r="BP1258" i="1"/>
  <c r="BQ1258" i="1"/>
  <c r="BR1258" i="1"/>
  <c r="BL856" i="1"/>
  <c r="BM856" i="1"/>
  <c r="BN856" i="1"/>
  <c r="BJ856" i="1"/>
  <c r="BK856" i="1"/>
  <c r="BL1104" i="1"/>
  <c r="BX1104" i="1"/>
  <c r="BM1104" i="1"/>
  <c r="BY1104" i="1"/>
  <c r="BN1104" i="1"/>
  <c r="BZ1104" i="1"/>
  <c r="CB1104" i="1" s="1"/>
  <c r="BO1104" i="1"/>
  <c r="BP1104" i="1"/>
  <c r="BQ1104" i="1"/>
  <c r="BR1104" i="1"/>
  <c r="BS1104" i="1"/>
  <c r="BT1104" i="1"/>
  <c r="BU1104" i="1"/>
  <c r="BJ1104" i="1"/>
  <c r="BK1104" i="1"/>
  <c r="BV1104" i="1"/>
  <c r="BW1104" i="1"/>
  <c r="BT1365" i="1"/>
  <c r="BU1365" i="1"/>
  <c r="BJ1365" i="1"/>
  <c r="BV1365" i="1"/>
  <c r="BK1365" i="1"/>
  <c r="BW1365" i="1"/>
  <c r="BL1365" i="1"/>
  <c r="BX1365" i="1"/>
  <c r="BM1365" i="1"/>
  <c r="BY1365" i="1"/>
  <c r="BN1365" i="1"/>
  <c r="BZ1365" i="1"/>
  <c r="CB1365" i="1" s="1"/>
  <c r="BO1365" i="1"/>
  <c r="BP1365" i="1"/>
  <c r="BQ1365" i="1"/>
  <c r="BR1365" i="1"/>
  <c r="BS1365" i="1"/>
  <c r="BN178" i="1"/>
  <c r="BZ178" i="1"/>
  <c r="CB178" i="1" s="1"/>
  <c r="BO178" i="1"/>
  <c r="BP178" i="1"/>
  <c r="BQ178" i="1"/>
  <c r="BR178" i="1"/>
  <c r="BT178" i="1"/>
  <c r="BU178" i="1"/>
  <c r="BJ178" i="1"/>
  <c r="BV178" i="1"/>
  <c r="BK178" i="1"/>
  <c r="BW178" i="1"/>
  <c r="BL178" i="1"/>
  <c r="BX178" i="1"/>
  <c r="BM178" i="1"/>
  <c r="BY178" i="1"/>
  <c r="BS178" i="1"/>
  <c r="AH136" i="1"/>
  <c r="AI136" i="1"/>
  <c r="AJ136" i="1"/>
  <c r="AK136" i="1"/>
  <c r="AG136" i="1"/>
  <c r="AQ56" i="1"/>
  <c r="CF56" i="1" s="1"/>
  <c r="AF56" i="1"/>
  <c r="AP56" i="1"/>
  <c r="CE56" i="1" s="1"/>
  <c r="AM56" i="1"/>
  <c r="AO56" i="1"/>
  <c r="CD56" i="1" s="1"/>
  <c r="AN56" i="1"/>
  <c r="CC56" i="1" s="1"/>
  <c r="BS1340" i="1"/>
  <c r="BT1340" i="1"/>
  <c r="BU1340" i="1"/>
  <c r="BJ1340" i="1"/>
  <c r="BV1340" i="1"/>
  <c r="BK1340" i="1"/>
  <c r="BW1340" i="1"/>
  <c r="BL1340" i="1"/>
  <c r="BX1340" i="1"/>
  <c r="BM1340" i="1"/>
  <c r="BY1340" i="1"/>
  <c r="BN1340" i="1"/>
  <c r="BZ1340" i="1"/>
  <c r="CB1340" i="1" s="1"/>
  <c r="BO1340" i="1"/>
  <c r="BP1340" i="1"/>
  <c r="BQ1340" i="1"/>
  <c r="BR1340" i="1"/>
  <c r="AO1307" i="1"/>
  <c r="CD1307" i="1" s="1"/>
  <c r="AN1307" i="1"/>
  <c r="CC1307" i="1" s="1"/>
  <c r="AP1307" i="1"/>
  <c r="CE1307" i="1" s="1"/>
  <c r="AQ1307" i="1"/>
  <c r="CF1307" i="1" s="1"/>
  <c r="AF1307" i="1"/>
  <c r="AM1307" i="1"/>
  <c r="BM1336" i="1"/>
  <c r="BY1336" i="1"/>
  <c r="BN1336" i="1"/>
  <c r="BZ1336" i="1"/>
  <c r="CB1336" i="1" s="1"/>
  <c r="BO1336" i="1"/>
  <c r="BP1336" i="1"/>
  <c r="BQ1336" i="1"/>
  <c r="BR1336" i="1"/>
  <c r="BS1336" i="1"/>
  <c r="BT1336" i="1"/>
  <c r="BU1336" i="1"/>
  <c r="BJ1336" i="1"/>
  <c r="BV1336" i="1"/>
  <c r="BK1336" i="1"/>
  <c r="BW1336" i="1"/>
  <c r="BL1336" i="1"/>
  <c r="BX1336" i="1"/>
  <c r="BN924" i="1"/>
  <c r="BZ924" i="1"/>
  <c r="CB924" i="1" s="1"/>
  <c r="BO924" i="1"/>
  <c r="BP924" i="1"/>
  <c r="BQ924" i="1"/>
  <c r="BR924" i="1"/>
  <c r="BS924" i="1"/>
  <c r="BT924" i="1"/>
  <c r="BL924" i="1"/>
  <c r="BX924" i="1"/>
  <c r="BY924" i="1"/>
  <c r="BJ924" i="1"/>
  <c r="BK924" i="1"/>
  <c r="BV924" i="1"/>
  <c r="BW924" i="1"/>
  <c r="BM924" i="1"/>
  <c r="BU924" i="1"/>
  <c r="AQ329" i="1"/>
  <c r="CF329" i="1" s="1"/>
  <c r="AF329" i="1"/>
  <c r="AM329" i="1"/>
  <c r="AN329" i="1"/>
  <c r="CC329" i="1" s="1"/>
  <c r="AO329" i="1"/>
  <c r="CD329" i="1" s="1"/>
  <c r="AP329" i="1"/>
  <c r="CE329" i="1" s="1"/>
  <c r="AQ905" i="1"/>
  <c r="CF905" i="1" s="1"/>
  <c r="AF905" i="1"/>
  <c r="AM905" i="1"/>
  <c r="AN905" i="1"/>
  <c r="CC905" i="1" s="1"/>
  <c r="AO905" i="1"/>
  <c r="CD905" i="1" s="1"/>
  <c r="AP905" i="1"/>
  <c r="CE905" i="1" s="1"/>
  <c r="AM983" i="1"/>
  <c r="AN983" i="1"/>
  <c r="CC983" i="1" s="1"/>
  <c r="AO983" i="1"/>
  <c r="CD983" i="1" s="1"/>
  <c r="AP983" i="1"/>
  <c r="CE983" i="1" s="1"/>
  <c r="AQ983" i="1"/>
  <c r="CF983" i="1" s="1"/>
  <c r="AF983" i="1"/>
  <c r="AQ574" i="1"/>
  <c r="AF574" i="1"/>
  <c r="AM574" i="1"/>
  <c r="AP574" i="1"/>
  <c r="AN574" i="1"/>
  <c r="AO574" i="1"/>
  <c r="AM1196" i="1"/>
  <c r="AF1196" i="1"/>
  <c r="AN1196" i="1"/>
  <c r="CC1196" i="1" s="1"/>
  <c r="AO1196" i="1"/>
  <c r="CD1196" i="1" s="1"/>
  <c r="AP1196" i="1"/>
  <c r="CE1196" i="1" s="1"/>
  <c r="AQ1196" i="1"/>
  <c r="CF1196" i="1" s="1"/>
  <c r="BP855" i="1"/>
  <c r="BQ855" i="1"/>
  <c r="BR855" i="1"/>
  <c r="BS855" i="1"/>
  <c r="BT855" i="1"/>
  <c r="BU855" i="1"/>
  <c r="BJ855" i="1"/>
  <c r="BV855" i="1"/>
  <c r="BK855" i="1"/>
  <c r="BW855" i="1"/>
  <c r="BL855" i="1"/>
  <c r="BX855" i="1"/>
  <c r="BM855" i="1"/>
  <c r="BY855" i="1"/>
  <c r="BN855" i="1"/>
  <c r="BZ855" i="1"/>
  <c r="CB855" i="1" s="1"/>
  <c r="BO855" i="1"/>
  <c r="BM1270" i="1"/>
  <c r="BY1270" i="1"/>
  <c r="BN1270" i="1"/>
  <c r="BZ1270" i="1"/>
  <c r="CB1270" i="1" s="1"/>
  <c r="BO1270" i="1"/>
  <c r="BP1270" i="1"/>
  <c r="BQ1270" i="1"/>
  <c r="BR1270" i="1"/>
  <c r="BS1270" i="1"/>
  <c r="BT1270" i="1"/>
  <c r="BU1270" i="1"/>
  <c r="BJ1270" i="1"/>
  <c r="BV1270" i="1"/>
  <c r="BK1270" i="1"/>
  <c r="BL1270" i="1"/>
  <c r="BW1270" i="1"/>
  <c r="BX1270" i="1"/>
  <c r="BK826" i="1"/>
  <c r="BW826" i="1"/>
  <c r="BL826" i="1"/>
  <c r="BX826" i="1"/>
  <c r="BM826" i="1"/>
  <c r="BY826" i="1"/>
  <c r="BN826" i="1"/>
  <c r="BZ826" i="1"/>
  <c r="CB826" i="1" s="1"/>
  <c r="BO826" i="1"/>
  <c r="BP826" i="1"/>
  <c r="BQ826" i="1"/>
  <c r="BR826" i="1"/>
  <c r="BS826" i="1"/>
  <c r="BT826" i="1"/>
  <c r="BU826" i="1"/>
  <c r="BJ826" i="1"/>
  <c r="BV826" i="1"/>
  <c r="BM371" i="1"/>
  <c r="BY371" i="1"/>
  <c r="BN371" i="1"/>
  <c r="BZ371" i="1"/>
  <c r="CB371" i="1" s="1"/>
  <c r="BO371" i="1"/>
  <c r="BP371" i="1"/>
  <c r="BQ371" i="1"/>
  <c r="BR371" i="1"/>
  <c r="BS371" i="1"/>
  <c r="BT371" i="1"/>
  <c r="BJ371" i="1"/>
  <c r="BV371" i="1"/>
  <c r="BK371" i="1"/>
  <c r="BW371" i="1"/>
  <c r="BL371" i="1"/>
  <c r="BU371" i="1"/>
  <c r="BX371" i="1"/>
  <c r="BO933" i="1"/>
  <c r="BP933" i="1"/>
  <c r="BQ933" i="1"/>
  <c r="BR933" i="1"/>
  <c r="BS933" i="1"/>
  <c r="BT933" i="1"/>
  <c r="BU933" i="1"/>
  <c r="BM933" i="1"/>
  <c r="BY933" i="1"/>
  <c r="BV933" i="1"/>
  <c r="BW933" i="1"/>
  <c r="BL933" i="1"/>
  <c r="BN933" i="1"/>
  <c r="BJ933" i="1"/>
  <c r="BK933" i="1"/>
  <c r="BX933" i="1"/>
  <c r="BZ933" i="1"/>
  <c r="CB933" i="1" s="1"/>
  <c r="BR895" i="1"/>
  <c r="BS895" i="1"/>
  <c r="BT895" i="1"/>
  <c r="BU895" i="1"/>
  <c r="BJ895" i="1"/>
  <c r="BV895" i="1"/>
  <c r="BK895" i="1"/>
  <c r="BW895" i="1"/>
  <c r="BL895" i="1"/>
  <c r="BX895" i="1"/>
  <c r="BP895" i="1"/>
  <c r="BY895" i="1"/>
  <c r="BZ895" i="1"/>
  <c r="CB895" i="1" s="1"/>
  <c r="BO895" i="1"/>
  <c r="BQ895" i="1"/>
  <c r="BM895" i="1"/>
  <c r="BN895" i="1"/>
  <c r="BU474" i="1"/>
  <c r="BJ474" i="1"/>
  <c r="BV474" i="1"/>
  <c r="BK474" i="1"/>
  <c r="BW474" i="1"/>
  <c r="BL474" i="1"/>
  <c r="BX474" i="1"/>
  <c r="BM474" i="1"/>
  <c r="BY474" i="1"/>
  <c r="BN474" i="1"/>
  <c r="BZ474" i="1"/>
  <c r="CB474" i="1" s="1"/>
  <c r="BO474" i="1"/>
  <c r="BP474" i="1"/>
  <c r="BR474" i="1"/>
  <c r="BT474" i="1"/>
  <c r="BQ474" i="1"/>
  <c r="BS474" i="1"/>
  <c r="BS595" i="1"/>
  <c r="BT595" i="1"/>
  <c r="BU595" i="1"/>
  <c r="BJ595" i="1"/>
  <c r="BV595" i="1"/>
  <c r="BK595" i="1"/>
  <c r="BW595" i="1"/>
  <c r="BL595" i="1"/>
  <c r="BX595" i="1"/>
  <c r="BM595" i="1"/>
  <c r="BY595" i="1"/>
  <c r="BN595" i="1"/>
  <c r="BZ595" i="1"/>
  <c r="CB595" i="1" s="1"/>
  <c r="BO595" i="1"/>
  <c r="BQ595" i="1"/>
  <c r="BP595" i="1"/>
  <c r="BR595" i="1"/>
  <c r="BR1116" i="1"/>
  <c r="BS1116" i="1"/>
  <c r="BT1116" i="1"/>
  <c r="BU1116" i="1"/>
  <c r="BJ1116" i="1"/>
  <c r="BV1116" i="1"/>
  <c r="BK1116" i="1"/>
  <c r="BW1116" i="1"/>
  <c r="BL1116" i="1"/>
  <c r="BX1116" i="1"/>
  <c r="BM1116" i="1"/>
  <c r="BY1116" i="1"/>
  <c r="BN1116" i="1"/>
  <c r="BZ1116" i="1"/>
  <c r="CB1116" i="1" s="1"/>
  <c r="BO1116" i="1"/>
  <c r="BP1116" i="1"/>
  <c r="BQ1116" i="1"/>
  <c r="BK1119" i="1"/>
  <c r="BW1119" i="1"/>
  <c r="BL1119" i="1"/>
  <c r="BX1119" i="1"/>
  <c r="BM1119" i="1"/>
  <c r="BY1119" i="1"/>
  <c r="BN1119" i="1"/>
  <c r="BZ1119" i="1"/>
  <c r="CB1119" i="1" s="1"/>
  <c r="BO1119" i="1"/>
  <c r="BP1119" i="1"/>
  <c r="BQ1119" i="1"/>
  <c r="BR1119" i="1"/>
  <c r="BS1119" i="1"/>
  <c r="BT1119" i="1"/>
  <c r="BJ1119" i="1"/>
  <c r="BU1119" i="1"/>
  <c r="BV1119" i="1"/>
  <c r="BK1210" i="1"/>
  <c r="BW1210" i="1"/>
  <c r="BL1210" i="1"/>
  <c r="BX1210" i="1"/>
  <c r="BM1210" i="1"/>
  <c r="BY1210" i="1"/>
  <c r="BN1210" i="1"/>
  <c r="BZ1210" i="1"/>
  <c r="CB1210" i="1" s="1"/>
  <c r="BO1210" i="1"/>
  <c r="BP1210" i="1"/>
  <c r="BQ1210" i="1"/>
  <c r="BR1210" i="1"/>
  <c r="BS1210" i="1"/>
  <c r="BT1210" i="1"/>
  <c r="BU1210" i="1"/>
  <c r="BJ1210" i="1"/>
  <c r="BV1210" i="1"/>
  <c r="BK960" i="1"/>
  <c r="BW960" i="1"/>
  <c r="BL960" i="1"/>
  <c r="BX960" i="1"/>
  <c r="BO960" i="1"/>
  <c r="BP960" i="1"/>
  <c r="BQ960" i="1"/>
  <c r="BR960" i="1"/>
  <c r="BU960" i="1"/>
  <c r="BJ960" i="1"/>
  <c r="BV960" i="1"/>
  <c r="BM960" i="1"/>
  <c r="BN960" i="1"/>
  <c r="BS960" i="1"/>
  <c r="BT960" i="1"/>
  <c r="BY960" i="1"/>
  <c r="BZ960" i="1"/>
  <c r="CB960" i="1" s="1"/>
  <c r="AO1056" i="1"/>
  <c r="CD1056" i="1" s="1"/>
  <c r="AM1056" i="1"/>
  <c r="AN1056" i="1"/>
  <c r="CC1056" i="1" s="1"/>
  <c r="AQ1056" i="1"/>
  <c r="CF1056" i="1" s="1"/>
  <c r="AF1056" i="1"/>
  <c r="AP1056" i="1"/>
  <c r="CE1056" i="1" s="1"/>
  <c r="AJ387" i="1"/>
  <c r="AK387" i="1"/>
  <c r="AG387" i="1"/>
  <c r="AH387" i="1"/>
  <c r="AI387" i="1"/>
  <c r="AF1025" i="1"/>
  <c r="AM1025" i="1"/>
  <c r="AN1025" i="1"/>
  <c r="CC1025" i="1" s="1"/>
  <c r="AO1025" i="1"/>
  <c r="CD1025" i="1" s="1"/>
  <c r="AQ1025" i="1"/>
  <c r="CF1025" i="1" s="1"/>
  <c r="AP1025" i="1"/>
  <c r="CE1025" i="1" s="1"/>
  <c r="AP1019" i="1"/>
  <c r="CE1019" i="1" s="1"/>
  <c r="AQ1019" i="1"/>
  <c r="CF1019" i="1" s="1"/>
  <c r="AM1019" i="1"/>
  <c r="AN1019" i="1"/>
  <c r="CC1019" i="1" s="1"/>
  <c r="AO1019" i="1"/>
  <c r="CD1019" i="1" s="1"/>
  <c r="AF1019" i="1"/>
  <c r="AQ429" i="1"/>
  <c r="CF429" i="1" s="1"/>
  <c r="AF429" i="1"/>
  <c r="AP429" i="1"/>
  <c r="CE429" i="1" s="1"/>
  <c r="AM429" i="1"/>
  <c r="AO429" i="1"/>
  <c r="CD429" i="1" s="1"/>
  <c r="AN429" i="1"/>
  <c r="CC429" i="1" s="1"/>
  <c r="BP1280" i="1"/>
  <c r="BQ1280" i="1"/>
  <c r="BR1280" i="1"/>
  <c r="BS1280" i="1"/>
  <c r="BT1280" i="1"/>
  <c r="BU1280" i="1"/>
  <c r="BJ1280" i="1"/>
  <c r="BV1280" i="1"/>
  <c r="BK1280" i="1"/>
  <c r="BW1280" i="1"/>
  <c r="BL1280" i="1"/>
  <c r="BX1280" i="1"/>
  <c r="BM1280" i="1"/>
  <c r="BY1280" i="1"/>
  <c r="BN1280" i="1"/>
  <c r="BO1280" i="1"/>
  <c r="BZ1280" i="1"/>
  <c r="CB1280" i="1" s="1"/>
  <c r="AP147" i="1"/>
  <c r="AQ147" i="1"/>
  <c r="AF147" i="1"/>
  <c r="AN147" i="1"/>
  <c r="AM147" i="1"/>
  <c r="AO147" i="1"/>
  <c r="AO953" i="1"/>
  <c r="CD953" i="1" s="1"/>
  <c r="AP953" i="1"/>
  <c r="CE953" i="1" s="1"/>
  <c r="AQ953" i="1"/>
  <c r="CF953" i="1" s="1"/>
  <c r="AF953" i="1"/>
  <c r="AM953" i="1"/>
  <c r="AN953" i="1"/>
  <c r="CC953" i="1" s="1"/>
  <c r="AM966" i="1"/>
  <c r="AN966" i="1"/>
  <c r="CC966" i="1" s="1"/>
  <c r="AO966" i="1"/>
  <c r="CD966" i="1" s="1"/>
  <c r="AP966" i="1"/>
  <c r="CE966" i="1" s="1"/>
  <c r="AQ966" i="1"/>
  <c r="CF966" i="1" s="1"/>
  <c r="AF966" i="1"/>
  <c r="BO859" i="1"/>
  <c r="BP859" i="1"/>
  <c r="BQ859" i="1"/>
  <c r="BR859" i="1"/>
  <c r="BS859" i="1"/>
  <c r="BT859" i="1"/>
  <c r="BU859" i="1"/>
  <c r="BJ859" i="1"/>
  <c r="BV859" i="1"/>
  <c r="BL859" i="1"/>
  <c r="BX859" i="1"/>
  <c r="BM859" i="1"/>
  <c r="BY859" i="1"/>
  <c r="BZ859" i="1"/>
  <c r="CB859" i="1" s="1"/>
  <c r="BK859" i="1"/>
  <c r="BN859" i="1"/>
  <c r="BW859" i="1"/>
  <c r="BL727" i="1"/>
  <c r="BX727" i="1"/>
  <c r="BM727" i="1"/>
  <c r="BY727" i="1"/>
  <c r="BN727" i="1"/>
  <c r="BZ727" i="1"/>
  <c r="CB727" i="1" s="1"/>
  <c r="BO727" i="1"/>
  <c r="BP727" i="1"/>
  <c r="BQ727" i="1"/>
  <c r="BR727" i="1"/>
  <c r="BS727" i="1"/>
  <c r="BT727" i="1"/>
  <c r="BU727" i="1"/>
  <c r="BJ727" i="1"/>
  <c r="BV727" i="1"/>
  <c r="BK727" i="1"/>
  <c r="BW727" i="1"/>
  <c r="BT1054" i="1"/>
  <c r="BU1054" i="1"/>
  <c r="BJ1054" i="1"/>
  <c r="BV1054" i="1"/>
  <c r="BK1054" i="1"/>
  <c r="BW1054" i="1"/>
  <c r="BL1054" i="1"/>
  <c r="BX1054" i="1"/>
  <c r="BM1054" i="1"/>
  <c r="BY1054" i="1"/>
  <c r="BN1054" i="1"/>
  <c r="BZ1054" i="1"/>
  <c r="CB1054" i="1" s="1"/>
  <c r="BO1054" i="1"/>
  <c r="BP1054" i="1"/>
  <c r="BQ1054" i="1"/>
  <c r="BR1054" i="1"/>
  <c r="BS1054" i="1"/>
  <c r="BU398" i="1"/>
  <c r="BJ398" i="1"/>
  <c r="BV398" i="1"/>
  <c r="BK398" i="1"/>
  <c r="BW398" i="1"/>
  <c r="BL398" i="1"/>
  <c r="BX398" i="1"/>
  <c r="BM398" i="1"/>
  <c r="BY398" i="1"/>
  <c r="BN398" i="1"/>
  <c r="BZ398" i="1"/>
  <c r="CB398" i="1" s="1"/>
  <c r="BO398" i="1"/>
  <c r="BP398" i="1"/>
  <c r="BQ398" i="1"/>
  <c r="BS398" i="1"/>
  <c r="BR398" i="1"/>
  <c r="BT398" i="1"/>
  <c r="BM1248" i="1"/>
  <c r="BY1248" i="1"/>
  <c r="BQ1248" i="1"/>
  <c r="BN1248" i="1"/>
  <c r="BO1248" i="1"/>
  <c r="BP1248" i="1"/>
  <c r="BR1248" i="1"/>
  <c r="BS1248" i="1"/>
  <c r="BT1248" i="1"/>
  <c r="BU1248" i="1"/>
  <c r="BV1248" i="1"/>
  <c r="BW1248" i="1"/>
  <c r="BJ1248" i="1"/>
  <c r="BX1248" i="1"/>
  <c r="BK1248" i="1"/>
  <c r="BL1248" i="1"/>
  <c r="BZ1248" i="1"/>
  <c r="CB1248" i="1" s="1"/>
  <c r="BP1059" i="1"/>
  <c r="BQ1059" i="1"/>
  <c r="BR1059" i="1"/>
  <c r="BS1059" i="1"/>
  <c r="BT1059" i="1"/>
  <c r="BU1059" i="1"/>
  <c r="BJ1059" i="1"/>
  <c r="BV1059" i="1"/>
  <c r="BK1059" i="1"/>
  <c r="BW1059" i="1"/>
  <c r="BL1059" i="1"/>
  <c r="BX1059" i="1"/>
  <c r="BM1059" i="1"/>
  <c r="BY1059" i="1"/>
  <c r="BN1059" i="1"/>
  <c r="BO1059" i="1"/>
  <c r="BZ1059" i="1"/>
  <c r="CB1059" i="1" s="1"/>
  <c r="BM1073" i="1"/>
  <c r="BY1073" i="1"/>
  <c r="BN1073" i="1"/>
  <c r="BZ1073" i="1"/>
  <c r="CB1073" i="1" s="1"/>
  <c r="BO1073" i="1"/>
  <c r="BP1073" i="1"/>
  <c r="BQ1073" i="1"/>
  <c r="BR1073" i="1"/>
  <c r="BT1073" i="1"/>
  <c r="BU1073" i="1"/>
  <c r="BJ1073" i="1"/>
  <c r="BV1073" i="1"/>
  <c r="BK1073" i="1"/>
  <c r="BL1073" i="1"/>
  <c r="BS1073" i="1"/>
  <c r="BW1073" i="1"/>
  <c r="BX1073" i="1"/>
  <c r="BK1327" i="1"/>
  <c r="BW1327" i="1"/>
  <c r="BL1327" i="1"/>
  <c r="BX1327" i="1"/>
  <c r="BM1327" i="1"/>
  <c r="BY1327" i="1"/>
  <c r="BN1327" i="1"/>
  <c r="BZ1327" i="1"/>
  <c r="CB1327" i="1" s="1"/>
  <c r="BO1327" i="1"/>
  <c r="BP1327" i="1"/>
  <c r="BQ1327" i="1"/>
  <c r="BR1327" i="1"/>
  <c r="BS1327" i="1"/>
  <c r="BT1327" i="1"/>
  <c r="BU1327" i="1"/>
  <c r="BJ1327" i="1"/>
  <c r="BV1327" i="1"/>
  <c r="BN1042" i="1"/>
  <c r="BZ1042" i="1"/>
  <c r="CB1042" i="1" s="1"/>
  <c r="BO1042" i="1"/>
  <c r="BP1042" i="1"/>
  <c r="BQ1042" i="1"/>
  <c r="BR1042" i="1"/>
  <c r="BS1042" i="1"/>
  <c r="BT1042" i="1"/>
  <c r="BU1042" i="1"/>
  <c r="BJ1042" i="1"/>
  <c r="BV1042" i="1"/>
  <c r="BK1042" i="1"/>
  <c r="BW1042" i="1"/>
  <c r="BM1042" i="1"/>
  <c r="BX1042" i="1"/>
  <c r="BY1042" i="1"/>
  <c r="BL1042" i="1"/>
  <c r="BM1262" i="1"/>
  <c r="BY1262" i="1"/>
  <c r="BN1262" i="1"/>
  <c r="BZ1262" i="1"/>
  <c r="CB1262" i="1" s="1"/>
  <c r="BO1262" i="1"/>
  <c r="BP1262" i="1"/>
  <c r="BQ1262" i="1"/>
  <c r="BR1262" i="1"/>
  <c r="BS1262" i="1"/>
  <c r="BT1262" i="1"/>
  <c r="BU1262" i="1"/>
  <c r="BJ1262" i="1"/>
  <c r="BV1262" i="1"/>
  <c r="BK1262" i="1"/>
  <c r="BL1262" i="1"/>
  <c r="BW1262" i="1"/>
  <c r="BX1262" i="1"/>
  <c r="BJ1193" i="1"/>
  <c r="BV1193" i="1"/>
  <c r="BK1193" i="1"/>
  <c r="BW1193" i="1"/>
  <c r="BL1193" i="1"/>
  <c r="BX1193" i="1"/>
  <c r="BM1193" i="1"/>
  <c r="BY1193" i="1"/>
  <c r="BN1193" i="1"/>
  <c r="BZ1193" i="1"/>
  <c r="CB1193" i="1" s="1"/>
  <c r="BO1193" i="1"/>
  <c r="BP1193" i="1"/>
  <c r="BQ1193" i="1"/>
  <c r="BR1193" i="1"/>
  <c r="BS1193" i="1"/>
  <c r="BT1193" i="1"/>
  <c r="BU1193" i="1"/>
  <c r="BK1269" i="1"/>
  <c r="BW1269" i="1"/>
  <c r="BL1269" i="1"/>
  <c r="BX1269" i="1"/>
  <c r="BM1269" i="1"/>
  <c r="BY1269" i="1"/>
  <c r="BN1269" i="1"/>
  <c r="BZ1269" i="1"/>
  <c r="CB1269" i="1" s="1"/>
  <c r="BO1269" i="1"/>
  <c r="BP1269" i="1"/>
  <c r="BQ1269" i="1"/>
  <c r="BR1269" i="1"/>
  <c r="BS1269" i="1"/>
  <c r="BT1269" i="1"/>
  <c r="BJ1269" i="1"/>
  <c r="BU1269" i="1"/>
  <c r="BV1269" i="1"/>
  <c r="AJ226" i="1"/>
  <c r="AG226" i="1"/>
  <c r="AH226" i="1"/>
  <c r="AK226" i="1"/>
  <c r="AI226" i="1"/>
  <c r="AP773" i="1"/>
  <c r="CE773" i="1" s="1"/>
  <c r="AQ773" i="1"/>
  <c r="CF773" i="1" s="1"/>
  <c r="AO773" i="1"/>
  <c r="CD773" i="1" s="1"/>
  <c r="AF773" i="1"/>
  <c r="AM773" i="1"/>
  <c r="AN773" i="1"/>
  <c r="CC773" i="1" s="1"/>
  <c r="AN1155" i="1"/>
  <c r="CC1155" i="1" s="1"/>
  <c r="AO1155" i="1"/>
  <c r="CD1155" i="1" s="1"/>
  <c r="AP1155" i="1"/>
  <c r="CE1155" i="1" s="1"/>
  <c r="AQ1155" i="1"/>
  <c r="CF1155" i="1" s="1"/>
  <c r="AF1155" i="1"/>
  <c r="AM1155" i="1"/>
  <c r="AG1340" i="1"/>
  <c r="AJ1340" i="1"/>
  <c r="AI1340" i="1"/>
  <c r="AH1340" i="1"/>
  <c r="AK1340" i="1"/>
  <c r="AI919" i="1"/>
  <c r="AO797" i="1"/>
  <c r="CD797" i="1" s="1"/>
  <c r="AQ797" i="1"/>
  <c r="CF797" i="1" s="1"/>
  <c r="AF797" i="1"/>
  <c r="AM797" i="1"/>
  <c r="AN797" i="1"/>
  <c r="CC797" i="1" s="1"/>
  <c r="AP797" i="1"/>
  <c r="CE797" i="1" s="1"/>
  <c r="AP416" i="1"/>
  <c r="CE416" i="1" s="1"/>
  <c r="AN416" i="1"/>
  <c r="CC416" i="1" s="1"/>
  <c r="AO416" i="1"/>
  <c r="CD416" i="1" s="1"/>
  <c r="AQ416" i="1"/>
  <c r="CF416" i="1" s="1"/>
  <c r="AF416" i="1"/>
  <c r="AM416" i="1"/>
  <c r="AO569" i="1"/>
  <c r="CD569" i="1" s="1"/>
  <c r="AQ569" i="1"/>
  <c r="CF569" i="1" s="1"/>
  <c r="AN569" i="1"/>
  <c r="CC569" i="1" s="1"/>
  <c r="AP569" i="1"/>
  <c r="CE569" i="1" s="1"/>
  <c r="AF569" i="1"/>
  <c r="AM569" i="1"/>
  <c r="AF1361" i="1"/>
  <c r="AM1361" i="1"/>
  <c r="AN1361" i="1"/>
  <c r="CC1361" i="1" s="1"/>
  <c r="AQ1361" i="1"/>
  <c r="CF1361" i="1" s="1"/>
  <c r="AP1361" i="1"/>
  <c r="CE1361" i="1" s="1"/>
  <c r="AO1361" i="1"/>
  <c r="CD1361" i="1" s="1"/>
  <c r="BN1249" i="1"/>
  <c r="BZ1249" i="1"/>
  <c r="CB1249" i="1" s="1"/>
  <c r="BR1249" i="1"/>
  <c r="BT1249" i="1"/>
  <c r="BU1249" i="1"/>
  <c r="BV1249" i="1"/>
  <c r="BW1249" i="1"/>
  <c r="BJ1249" i="1"/>
  <c r="BX1249" i="1"/>
  <c r="BK1249" i="1"/>
  <c r="BY1249" i="1"/>
  <c r="BL1249" i="1"/>
  <c r="BM1249" i="1"/>
  <c r="BO1249" i="1"/>
  <c r="BP1249" i="1"/>
  <c r="BQ1249" i="1"/>
  <c r="BS1249" i="1"/>
  <c r="BO1130" i="1"/>
  <c r="BP1130" i="1"/>
  <c r="BQ1130" i="1"/>
  <c r="BR1130" i="1"/>
  <c r="BS1130" i="1"/>
  <c r="BT1130" i="1"/>
  <c r="BU1130" i="1"/>
  <c r="BJ1130" i="1"/>
  <c r="BV1130" i="1"/>
  <c r="BK1130" i="1"/>
  <c r="BW1130" i="1"/>
  <c r="BL1130" i="1"/>
  <c r="BX1130" i="1"/>
  <c r="BM1130" i="1"/>
  <c r="BN1130" i="1"/>
  <c r="BY1130" i="1"/>
  <c r="BZ1130" i="1"/>
  <c r="CB1130" i="1" s="1"/>
  <c r="BS1174" i="1"/>
  <c r="BT1174" i="1"/>
  <c r="BU1174" i="1"/>
  <c r="BJ1174" i="1"/>
  <c r="BV1174" i="1"/>
  <c r="BK1174" i="1"/>
  <c r="BW1174" i="1"/>
  <c r="BL1174" i="1"/>
  <c r="BX1174" i="1"/>
  <c r="BM1174" i="1"/>
  <c r="BY1174" i="1"/>
  <c r="BN1174" i="1"/>
  <c r="BZ1174" i="1"/>
  <c r="CB1174" i="1" s="1"/>
  <c r="BO1174" i="1"/>
  <c r="BP1174" i="1"/>
  <c r="BQ1174" i="1"/>
  <c r="BR1174" i="1"/>
  <c r="BR1156" i="1"/>
  <c r="BS1156" i="1"/>
  <c r="BT1156" i="1"/>
  <c r="BJ1156" i="1"/>
  <c r="BV1156" i="1"/>
  <c r="BK1156" i="1"/>
  <c r="BW1156" i="1"/>
  <c r="BL1156" i="1"/>
  <c r="BX1156" i="1"/>
  <c r="BM1156" i="1"/>
  <c r="BN1156" i="1"/>
  <c r="BU1156" i="1"/>
  <c r="BY1156" i="1"/>
  <c r="BZ1156" i="1"/>
  <c r="CB1156" i="1" s="1"/>
  <c r="BO1156" i="1"/>
  <c r="BP1156" i="1"/>
  <c r="BQ1156" i="1"/>
  <c r="BM397" i="1"/>
  <c r="BY397" i="1"/>
  <c r="BN397" i="1"/>
  <c r="BZ397" i="1"/>
  <c r="CB397" i="1" s="1"/>
  <c r="BO397" i="1"/>
  <c r="BP397" i="1"/>
  <c r="BQ397" i="1"/>
  <c r="BR397" i="1"/>
  <c r="BS397" i="1"/>
  <c r="BT397" i="1"/>
  <c r="BU397" i="1"/>
  <c r="BJ397" i="1"/>
  <c r="BV397" i="1"/>
  <c r="BK397" i="1"/>
  <c r="BW397" i="1"/>
  <c r="BL397" i="1"/>
  <c r="BX397" i="1"/>
  <c r="BK297" i="1"/>
  <c r="BW297" i="1"/>
  <c r="BL297" i="1"/>
  <c r="BX297" i="1"/>
  <c r="BM297" i="1"/>
  <c r="BY297" i="1"/>
  <c r="BN297" i="1"/>
  <c r="BZ297" i="1"/>
  <c r="CB297" i="1" s="1"/>
  <c r="BO297" i="1"/>
  <c r="BP297" i="1"/>
  <c r="BQ297" i="1"/>
  <c r="BR297" i="1"/>
  <c r="BT297" i="1"/>
  <c r="BU297" i="1"/>
  <c r="BV297" i="1"/>
  <c r="BJ297" i="1"/>
  <c r="BS297" i="1"/>
  <c r="BU341" i="1"/>
  <c r="BJ341" i="1"/>
  <c r="BV341" i="1"/>
  <c r="BK341" i="1"/>
  <c r="BW341" i="1"/>
  <c r="BL341" i="1"/>
  <c r="BX341" i="1"/>
  <c r="BM341" i="1"/>
  <c r="BY341" i="1"/>
  <c r="BN341" i="1"/>
  <c r="BZ341" i="1"/>
  <c r="CB341" i="1" s="1"/>
  <c r="BO341" i="1"/>
  <c r="BP341" i="1"/>
  <c r="BQ341" i="1"/>
  <c r="BR341" i="1"/>
  <c r="BS341" i="1"/>
  <c r="BT341" i="1"/>
  <c r="BM832" i="1"/>
  <c r="BJ832" i="1"/>
  <c r="BK832" i="1"/>
  <c r="BL832" i="1"/>
  <c r="BN832" i="1"/>
  <c r="BO832" i="1"/>
  <c r="BP832" i="1"/>
  <c r="BQ832" i="1"/>
  <c r="BN978" i="1"/>
  <c r="BZ978" i="1"/>
  <c r="CB978" i="1" s="1"/>
  <c r="BP978" i="1"/>
  <c r="BQ978" i="1"/>
  <c r="BR978" i="1"/>
  <c r="BS978" i="1"/>
  <c r="BT978" i="1"/>
  <c r="BU978" i="1"/>
  <c r="BV978" i="1"/>
  <c r="BJ978" i="1"/>
  <c r="BW978" i="1"/>
  <c r="BK978" i="1"/>
  <c r="BX978" i="1"/>
  <c r="BL978" i="1"/>
  <c r="BY978" i="1"/>
  <c r="BM978" i="1"/>
  <c r="BO978" i="1"/>
  <c r="BU431" i="1"/>
  <c r="BJ431" i="1"/>
  <c r="BK431" i="1"/>
  <c r="BW431" i="1"/>
  <c r="BL431" i="1"/>
  <c r="BX431" i="1"/>
  <c r="BM431" i="1"/>
  <c r="BN431" i="1"/>
  <c r="BZ431" i="1"/>
  <c r="CB431" i="1" s="1"/>
  <c r="BO431" i="1"/>
  <c r="BP431" i="1"/>
  <c r="BQ431" i="1"/>
  <c r="BR431" i="1"/>
  <c r="BS431" i="1"/>
  <c r="BT431" i="1"/>
  <c r="BN1303" i="1"/>
  <c r="BZ1303" i="1"/>
  <c r="CB1303" i="1" s="1"/>
  <c r="BO1303" i="1"/>
  <c r="BP1303" i="1"/>
  <c r="BQ1303" i="1"/>
  <c r="BR1303" i="1"/>
  <c r="BS1303" i="1"/>
  <c r="BT1303" i="1"/>
  <c r="BU1303" i="1"/>
  <c r="BJ1303" i="1"/>
  <c r="BV1303" i="1"/>
  <c r="BK1303" i="1"/>
  <c r="BW1303" i="1"/>
  <c r="BL1303" i="1"/>
  <c r="BM1303" i="1"/>
  <c r="BX1303" i="1"/>
  <c r="BY1303" i="1"/>
  <c r="BK1111" i="1"/>
  <c r="BW1111" i="1"/>
  <c r="BL1111" i="1"/>
  <c r="BX1111" i="1"/>
  <c r="BM1111" i="1"/>
  <c r="BY1111" i="1"/>
  <c r="BN1111" i="1"/>
  <c r="BZ1111" i="1"/>
  <c r="CB1111" i="1" s="1"/>
  <c r="BO1111" i="1"/>
  <c r="BP1111" i="1"/>
  <c r="BQ1111" i="1"/>
  <c r="BR1111" i="1"/>
  <c r="BS1111" i="1"/>
  <c r="BT1111" i="1"/>
  <c r="BJ1111" i="1"/>
  <c r="BU1111" i="1"/>
  <c r="BV1111" i="1"/>
  <c r="BL1186" i="1"/>
  <c r="BX1186" i="1"/>
  <c r="BM1186" i="1"/>
  <c r="BY1186" i="1"/>
  <c r="BN1186" i="1"/>
  <c r="BZ1186" i="1"/>
  <c r="CB1186" i="1" s="1"/>
  <c r="BO1186" i="1"/>
  <c r="BP1186" i="1"/>
  <c r="BQ1186" i="1"/>
  <c r="BR1186" i="1"/>
  <c r="BS1186" i="1"/>
  <c r="BT1186" i="1"/>
  <c r="BU1186" i="1"/>
  <c r="BJ1186" i="1"/>
  <c r="BV1186" i="1"/>
  <c r="BK1186" i="1"/>
  <c r="BW1186" i="1"/>
  <c r="BM1360" i="1"/>
  <c r="BY1360" i="1"/>
  <c r="BN1360" i="1"/>
  <c r="BZ1360" i="1"/>
  <c r="CB1360" i="1" s="1"/>
  <c r="BO1360" i="1"/>
  <c r="BP1360" i="1"/>
  <c r="BQ1360" i="1"/>
  <c r="BR1360" i="1"/>
  <c r="BS1360" i="1"/>
  <c r="BT1360" i="1"/>
  <c r="BU1360" i="1"/>
  <c r="BJ1360" i="1"/>
  <c r="BV1360" i="1"/>
  <c r="BK1360" i="1"/>
  <c r="BW1360" i="1"/>
  <c r="BL1360" i="1"/>
  <c r="BX1360" i="1"/>
  <c r="BS1037" i="1"/>
  <c r="BT1037" i="1"/>
  <c r="BU1037" i="1"/>
  <c r="BJ1037" i="1"/>
  <c r="BV1037" i="1"/>
  <c r="BK1037" i="1"/>
  <c r="BW1037" i="1"/>
  <c r="BL1037" i="1"/>
  <c r="BX1037" i="1"/>
  <c r="BM1037" i="1"/>
  <c r="BY1037" i="1"/>
  <c r="BN1037" i="1"/>
  <c r="BZ1037" i="1"/>
  <c r="CB1037" i="1" s="1"/>
  <c r="BO1037" i="1"/>
  <c r="BP1037" i="1"/>
  <c r="BQ1037" i="1"/>
  <c r="BR1037" i="1"/>
  <c r="BP352" i="1"/>
  <c r="BQ352" i="1"/>
  <c r="BR352" i="1"/>
  <c r="BS352" i="1"/>
  <c r="BT352" i="1"/>
  <c r="BJ352" i="1"/>
  <c r="BV352" i="1"/>
  <c r="BK352" i="1"/>
  <c r="BW352" i="1"/>
  <c r="BL352" i="1"/>
  <c r="BX352" i="1"/>
  <c r="BM352" i="1"/>
  <c r="BY352" i="1"/>
  <c r="BN352" i="1"/>
  <c r="BO352" i="1"/>
  <c r="BU352" i="1"/>
  <c r="BZ352" i="1"/>
  <c r="CB352" i="1" s="1"/>
  <c r="BJ1031" i="1"/>
  <c r="BV1031" i="1"/>
  <c r="BK1031" i="1"/>
  <c r="BW1031" i="1"/>
  <c r="BL1031" i="1"/>
  <c r="BX1031" i="1"/>
  <c r="BM1031" i="1"/>
  <c r="BY1031" i="1"/>
  <c r="BN1031" i="1"/>
  <c r="BZ1031" i="1"/>
  <c r="CB1031" i="1" s="1"/>
  <c r="BO1031" i="1"/>
  <c r="BP1031" i="1"/>
  <c r="BQ1031" i="1"/>
  <c r="BR1031" i="1"/>
  <c r="BS1031" i="1"/>
  <c r="BU1031" i="1"/>
  <c r="BT1031" i="1"/>
  <c r="AP871" i="1"/>
  <c r="AQ871" i="1"/>
  <c r="AF871" i="1"/>
  <c r="AM871" i="1"/>
  <c r="AO871" i="1"/>
  <c r="AN871" i="1"/>
  <c r="AP419" i="1"/>
  <c r="AF419" i="1"/>
  <c r="AM419" i="1"/>
  <c r="AO419" i="1"/>
  <c r="AN419" i="1"/>
  <c r="AQ419" i="1"/>
  <c r="AP996" i="1"/>
  <c r="CE996" i="1" s="1"/>
  <c r="AQ996" i="1"/>
  <c r="CF996" i="1" s="1"/>
  <c r="AF996" i="1"/>
  <c r="AM996" i="1"/>
  <c r="AN996" i="1"/>
  <c r="CC996" i="1" s="1"/>
  <c r="AO996" i="1"/>
  <c r="CD996" i="1" s="1"/>
  <c r="AG930" i="1"/>
  <c r="AH930" i="1"/>
  <c r="AI930" i="1"/>
  <c r="AJ930" i="1"/>
  <c r="AK930" i="1"/>
  <c r="AQ1044" i="1"/>
  <c r="CF1044" i="1" s="1"/>
  <c r="AF1044" i="1"/>
  <c r="AM1044" i="1"/>
  <c r="AN1044" i="1"/>
  <c r="CC1044" i="1" s="1"/>
  <c r="AO1044" i="1"/>
  <c r="CD1044" i="1" s="1"/>
  <c r="AP1044" i="1"/>
  <c r="CE1044" i="1" s="1"/>
  <c r="AQ916" i="1"/>
  <c r="CF916" i="1" s="1"/>
  <c r="AP916" i="1"/>
  <c r="CE916" i="1" s="1"/>
  <c r="AF916" i="1"/>
  <c r="AM916" i="1"/>
  <c r="AN916" i="1"/>
  <c r="CC916" i="1" s="1"/>
  <c r="AO916" i="1"/>
  <c r="CD916" i="1" s="1"/>
  <c r="AI1336" i="1"/>
  <c r="AJ1336" i="1"/>
  <c r="AK1336" i="1"/>
  <c r="AG1336" i="1"/>
  <c r="AH1336" i="1"/>
  <c r="AG924" i="1"/>
  <c r="AH924" i="1"/>
  <c r="AI924" i="1"/>
  <c r="AJ924" i="1"/>
  <c r="AK924" i="1"/>
  <c r="AM713" i="1"/>
  <c r="AQ713" i="1"/>
  <c r="CF713" i="1" s="1"/>
  <c r="AF713" i="1"/>
  <c r="AP713" i="1"/>
  <c r="CE713" i="1" s="1"/>
  <c r="AN713" i="1"/>
  <c r="CC713" i="1" s="1"/>
  <c r="AO713" i="1"/>
  <c r="CD713" i="1" s="1"/>
  <c r="AO1234" i="1"/>
  <c r="CD1234" i="1" s="1"/>
  <c r="AP1234" i="1"/>
  <c r="CE1234" i="1" s="1"/>
  <c r="AN1234" i="1"/>
  <c r="CC1234" i="1" s="1"/>
  <c r="AQ1234" i="1"/>
  <c r="CF1234" i="1" s="1"/>
  <c r="AF1234" i="1"/>
  <c r="AM1234" i="1"/>
  <c r="AG1249" i="1"/>
  <c r="AH1249" i="1"/>
  <c r="AI1249" i="1"/>
  <c r="AJ1249" i="1"/>
  <c r="AK1249" i="1"/>
  <c r="AK1130" i="1"/>
  <c r="AH1130" i="1"/>
  <c r="AG1130" i="1"/>
  <c r="AI1130" i="1"/>
  <c r="AJ1130" i="1"/>
  <c r="BT1315" i="1"/>
  <c r="BU1315" i="1"/>
  <c r="BJ1315" i="1"/>
  <c r="BV1315" i="1"/>
  <c r="BK1315" i="1"/>
  <c r="BW1315" i="1"/>
  <c r="BL1315" i="1"/>
  <c r="BX1315" i="1"/>
  <c r="BM1315" i="1"/>
  <c r="BY1315" i="1"/>
  <c r="BO1315" i="1"/>
  <c r="BP1315" i="1"/>
  <c r="BQ1315" i="1"/>
  <c r="BN1315" i="1"/>
  <c r="BR1315" i="1"/>
  <c r="BS1315" i="1"/>
  <c r="BZ1315" i="1"/>
  <c r="CB1315" i="1" s="1"/>
  <c r="BK396" i="1"/>
  <c r="BW396" i="1"/>
  <c r="BP396" i="1"/>
  <c r="BS396" i="1"/>
  <c r="BT396" i="1"/>
  <c r="BU396" i="1"/>
  <c r="BV396" i="1"/>
  <c r="BX396" i="1"/>
  <c r="BJ396" i="1"/>
  <c r="BY396" i="1"/>
  <c r="BL396" i="1"/>
  <c r="BZ396" i="1"/>
  <c r="CB396" i="1" s="1"/>
  <c r="BM396" i="1"/>
  <c r="BN396" i="1"/>
  <c r="BO396" i="1"/>
  <c r="BQ396" i="1"/>
  <c r="BR396" i="1"/>
  <c r="BU373" i="1"/>
  <c r="BJ373" i="1"/>
  <c r="BV373" i="1"/>
  <c r="BK373" i="1"/>
  <c r="BW373" i="1"/>
  <c r="BL373" i="1"/>
  <c r="BX373" i="1"/>
  <c r="BM373" i="1"/>
  <c r="BY373" i="1"/>
  <c r="BN373" i="1"/>
  <c r="BZ373" i="1"/>
  <c r="CB373" i="1" s="1"/>
  <c r="BO373" i="1"/>
  <c r="BP373" i="1"/>
  <c r="BQ373" i="1"/>
  <c r="BR373" i="1"/>
  <c r="BT373" i="1"/>
  <c r="BS373" i="1"/>
  <c r="BS1244" i="1"/>
  <c r="BK1244" i="1"/>
  <c r="BW1244" i="1"/>
  <c r="BQ1244" i="1"/>
  <c r="BR1244" i="1"/>
  <c r="BT1244" i="1"/>
  <c r="BU1244" i="1"/>
  <c r="BV1244" i="1"/>
  <c r="BX1244" i="1"/>
  <c r="BJ1244" i="1"/>
  <c r="BY1244" i="1"/>
  <c r="BL1244" i="1"/>
  <c r="BZ1244" i="1"/>
  <c r="CB1244" i="1" s="1"/>
  <c r="BM1244" i="1"/>
  <c r="BN1244" i="1"/>
  <c r="BO1244" i="1"/>
  <c r="BP1244" i="1"/>
  <c r="BK238" i="1"/>
  <c r="BW238" i="1"/>
  <c r="BL238" i="1"/>
  <c r="BX238" i="1"/>
  <c r="BM238" i="1"/>
  <c r="BY238" i="1"/>
  <c r="BN238" i="1"/>
  <c r="BZ238" i="1"/>
  <c r="CB238" i="1" s="1"/>
  <c r="BO238" i="1"/>
  <c r="BQ238" i="1"/>
  <c r="BR238" i="1"/>
  <c r="BS238" i="1"/>
  <c r="BT238" i="1"/>
  <c r="BU238" i="1"/>
  <c r="BJ238" i="1"/>
  <c r="BV238" i="1"/>
  <c r="BP238" i="1"/>
  <c r="BK976" i="1"/>
  <c r="BW976" i="1"/>
  <c r="BU976" i="1"/>
  <c r="BV976" i="1"/>
  <c r="BJ976" i="1"/>
  <c r="BX976" i="1"/>
  <c r="BL976" i="1"/>
  <c r="BY976" i="1"/>
  <c r="BM976" i="1"/>
  <c r="BZ976" i="1"/>
  <c r="CB976" i="1" s="1"/>
  <c r="BN976" i="1"/>
  <c r="BO976" i="1"/>
  <c r="BP976" i="1"/>
  <c r="BQ976" i="1"/>
  <c r="BR976" i="1"/>
  <c r="BS976" i="1"/>
  <c r="BT976" i="1"/>
  <c r="BR1124" i="1"/>
  <c r="BS1124" i="1"/>
  <c r="BT1124" i="1"/>
  <c r="BU1124" i="1"/>
  <c r="BJ1124" i="1"/>
  <c r="BV1124" i="1"/>
  <c r="BK1124" i="1"/>
  <c r="BW1124" i="1"/>
  <c r="BL1124" i="1"/>
  <c r="BX1124" i="1"/>
  <c r="BM1124" i="1"/>
  <c r="BY1124" i="1"/>
  <c r="BN1124" i="1"/>
  <c r="BZ1124" i="1"/>
  <c r="CB1124" i="1" s="1"/>
  <c r="BO1124" i="1"/>
  <c r="BP1124" i="1"/>
  <c r="BQ1124" i="1"/>
  <c r="BK1016" i="1"/>
  <c r="BW1016" i="1"/>
  <c r="BL1016" i="1"/>
  <c r="BX1016" i="1"/>
  <c r="BM1016" i="1"/>
  <c r="BY1016" i="1"/>
  <c r="BN1016" i="1"/>
  <c r="BZ1016" i="1"/>
  <c r="CB1016" i="1" s="1"/>
  <c r="BO1016" i="1"/>
  <c r="BP1016" i="1"/>
  <c r="BQ1016" i="1"/>
  <c r="BR1016" i="1"/>
  <c r="BS1016" i="1"/>
  <c r="BT1016" i="1"/>
  <c r="BJ1016" i="1"/>
  <c r="BU1016" i="1"/>
  <c r="BV1016" i="1"/>
  <c r="BU1150" i="1"/>
  <c r="BJ1150" i="1"/>
  <c r="BV1150" i="1"/>
  <c r="BK1150" i="1"/>
  <c r="BW1150" i="1"/>
  <c r="BM1150" i="1"/>
  <c r="BY1150" i="1"/>
  <c r="BN1150" i="1"/>
  <c r="BZ1150" i="1"/>
  <c r="CB1150" i="1" s="1"/>
  <c r="BO1150" i="1"/>
  <c r="BP1150" i="1"/>
  <c r="BQ1150" i="1"/>
  <c r="BR1150" i="1"/>
  <c r="BL1150" i="1"/>
  <c r="BS1150" i="1"/>
  <c r="BT1150" i="1"/>
  <c r="BX1150" i="1"/>
  <c r="BU921" i="1"/>
  <c r="BJ921" i="1"/>
  <c r="BV921" i="1"/>
  <c r="BK921" i="1"/>
  <c r="BW921" i="1"/>
  <c r="BL921" i="1"/>
  <c r="BX921" i="1"/>
  <c r="BM921" i="1"/>
  <c r="BY921" i="1"/>
  <c r="BN921" i="1"/>
  <c r="BZ921" i="1"/>
  <c r="CB921" i="1" s="1"/>
  <c r="BO921" i="1"/>
  <c r="BS921" i="1"/>
  <c r="BR921" i="1"/>
  <c r="BT921" i="1"/>
  <c r="BP921" i="1"/>
  <c r="BQ921" i="1"/>
  <c r="BU1000" i="1"/>
  <c r="BJ1000" i="1"/>
  <c r="BV1000" i="1"/>
  <c r="BK1000" i="1"/>
  <c r="BW1000" i="1"/>
  <c r="BL1000" i="1"/>
  <c r="BX1000" i="1"/>
  <c r="BM1000" i="1"/>
  <c r="BY1000" i="1"/>
  <c r="BO1000" i="1"/>
  <c r="BP1000" i="1"/>
  <c r="BQ1000" i="1"/>
  <c r="BR1000" i="1"/>
  <c r="BN1000" i="1"/>
  <c r="BS1000" i="1"/>
  <c r="BT1000" i="1"/>
  <c r="BZ1000" i="1"/>
  <c r="CB1000" i="1" s="1"/>
  <c r="AQ467" i="1"/>
  <c r="CF467" i="1" s="1"/>
  <c r="AO467" i="1"/>
  <c r="CD467" i="1" s="1"/>
  <c r="AM467" i="1"/>
  <c r="AP467" i="1"/>
  <c r="CE467" i="1" s="1"/>
  <c r="AF467" i="1"/>
  <c r="AN467" i="1"/>
  <c r="CC467" i="1" s="1"/>
  <c r="AO880" i="1"/>
  <c r="CD880" i="1" s="1"/>
  <c r="AM880" i="1"/>
  <c r="AN880" i="1"/>
  <c r="CC880" i="1" s="1"/>
  <c r="AP880" i="1"/>
  <c r="CE880" i="1" s="1"/>
  <c r="AQ880" i="1"/>
  <c r="CF880" i="1" s="1"/>
  <c r="AF880" i="1"/>
  <c r="AP193" i="1"/>
  <c r="CE193" i="1" s="1"/>
  <c r="AO193" i="1"/>
  <c r="CD193" i="1" s="1"/>
  <c r="AQ193" i="1"/>
  <c r="CF193" i="1" s="1"/>
  <c r="AF193" i="1"/>
  <c r="AN193" i="1"/>
  <c r="CC193" i="1" s="1"/>
  <c r="AM193" i="1"/>
  <c r="AK1312" i="1"/>
  <c r="AG1312" i="1"/>
  <c r="AH1312" i="1"/>
  <c r="AI1312" i="1"/>
  <c r="AJ1312" i="1"/>
  <c r="AM1143" i="1"/>
  <c r="AF1143" i="1"/>
  <c r="AN1143" i="1"/>
  <c r="CC1143" i="1" s="1"/>
  <c r="AO1143" i="1"/>
  <c r="CD1143" i="1" s="1"/>
  <c r="AP1143" i="1"/>
  <c r="CE1143" i="1" s="1"/>
  <c r="AQ1143" i="1"/>
  <c r="CF1143" i="1" s="1"/>
  <c r="AF1346" i="1"/>
  <c r="AO1346" i="1"/>
  <c r="CD1346" i="1" s="1"/>
  <c r="AN1346" i="1"/>
  <c r="CC1346" i="1" s="1"/>
  <c r="AM1346" i="1"/>
  <c r="AQ1346" i="1"/>
  <c r="CF1346" i="1" s="1"/>
  <c r="AP1346" i="1"/>
  <c r="CE1346" i="1" s="1"/>
  <c r="AF1173" i="1"/>
  <c r="AM1173" i="1"/>
  <c r="AO1173" i="1"/>
  <c r="CD1173" i="1" s="1"/>
  <c r="AP1173" i="1"/>
  <c r="CE1173" i="1" s="1"/>
  <c r="AQ1173" i="1"/>
  <c r="CF1173" i="1" s="1"/>
  <c r="AN1173" i="1"/>
  <c r="CC1173" i="1" s="1"/>
  <c r="AQ1009" i="1"/>
  <c r="CF1009" i="1" s="1"/>
  <c r="AM1009" i="1"/>
  <c r="AN1009" i="1"/>
  <c r="CC1009" i="1" s="1"/>
  <c r="AO1009" i="1"/>
  <c r="CD1009" i="1" s="1"/>
  <c r="AP1009" i="1"/>
  <c r="CE1009" i="1" s="1"/>
  <c r="AF1009" i="1"/>
  <c r="AM1256" i="1"/>
  <c r="AN1256" i="1"/>
  <c r="CC1256" i="1" s="1"/>
  <c r="AO1256" i="1"/>
  <c r="CD1256" i="1" s="1"/>
  <c r="AP1256" i="1"/>
  <c r="CE1256" i="1" s="1"/>
  <c r="AF1256" i="1"/>
  <c r="AQ1256" i="1"/>
  <c r="CF1256" i="1" s="1"/>
  <c r="AM93" i="1"/>
  <c r="AO93" i="1"/>
  <c r="CD93" i="1" s="1"/>
  <c r="AQ93" i="1"/>
  <c r="CF93" i="1" s="1"/>
  <c r="AF93" i="1"/>
  <c r="AN93" i="1"/>
  <c r="CC93" i="1" s="1"/>
  <c r="AP93" i="1"/>
  <c r="CE93" i="1" s="1"/>
  <c r="AF1198" i="1"/>
  <c r="AM1198" i="1"/>
  <c r="AN1198" i="1"/>
  <c r="CC1198" i="1" s="1"/>
  <c r="AO1198" i="1"/>
  <c r="CD1198" i="1" s="1"/>
  <c r="AP1198" i="1"/>
  <c r="CE1198" i="1" s="1"/>
  <c r="AQ1198" i="1"/>
  <c r="CF1198" i="1" s="1"/>
  <c r="AM1046" i="1"/>
  <c r="AN1046" i="1"/>
  <c r="CC1046" i="1" s="1"/>
  <c r="AO1046" i="1"/>
  <c r="CD1046" i="1" s="1"/>
  <c r="AP1046" i="1"/>
  <c r="CE1046" i="1" s="1"/>
  <c r="AQ1046" i="1"/>
  <c r="CF1046" i="1" s="1"/>
  <c r="AF1046" i="1"/>
  <c r="AM733" i="1"/>
  <c r="AN733" i="1"/>
  <c r="CC733" i="1" s="1"/>
  <c r="AO733" i="1"/>
  <c r="CD733" i="1" s="1"/>
  <c r="AP733" i="1"/>
  <c r="CE733" i="1" s="1"/>
  <c r="AQ733" i="1"/>
  <c r="CF733" i="1" s="1"/>
  <c r="AF733" i="1"/>
  <c r="AM971" i="1"/>
  <c r="AN971" i="1"/>
  <c r="CC971" i="1" s="1"/>
  <c r="AO971" i="1"/>
  <c r="CD971" i="1" s="1"/>
  <c r="AP971" i="1"/>
  <c r="CE971" i="1" s="1"/>
  <c r="AQ971" i="1"/>
  <c r="CF971" i="1" s="1"/>
  <c r="AF971" i="1"/>
  <c r="BO524" i="1"/>
  <c r="BP524" i="1"/>
  <c r="BQ524" i="1"/>
  <c r="BR524" i="1"/>
  <c r="BS524" i="1"/>
  <c r="BT524" i="1"/>
  <c r="BU524" i="1"/>
  <c r="BJ524" i="1"/>
  <c r="BV524" i="1"/>
  <c r="BK524" i="1"/>
  <c r="BW524" i="1"/>
  <c r="BL524" i="1"/>
  <c r="BX524" i="1"/>
  <c r="BM524" i="1"/>
  <c r="BY524" i="1"/>
  <c r="BN524" i="1"/>
  <c r="BZ524" i="1"/>
  <c r="CB524" i="1" s="1"/>
  <c r="BO324" i="1"/>
  <c r="BP324" i="1"/>
  <c r="BQ324" i="1"/>
  <c r="BR324" i="1"/>
  <c r="BS324" i="1"/>
  <c r="BT324" i="1"/>
  <c r="BU324" i="1"/>
  <c r="BJ324" i="1"/>
  <c r="BV324" i="1"/>
  <c r="BK324" i="1"/>
  <c r="BW324" i="1"/>
  <c r="BL324" i="1"/>
  <c r="BX324" i="1"/>
  <c r="BM324" i="1"/>
  <c r="BY324" i="1"/>
  <c r="BN324" i="1"/>
  <c r="BZ324" i="1"/>
  <c r="CB324" i="1" s="1"/>
  <c r="BR1092" i="1"/>
  <c r="BS1092" i="1"/>
  <c r="BT1092" i="1"/>
  <c r="BU1092" i="1"/>
  <c r="BJ1092" i="1"/>
  <c r="BV1092" i="1"/>
  <c r="BK1092" i="1"/>
  <c r="BW1092" i="1"/>
  <c r="BL1092" i="1"/>
  <c r="BX1092" i="1"/>
  <c r="BM1092" i="1"/>
  <c r="BY1092" i="1"/>
  <c r="BN1092" i="1"/>
  <c r="BZ1092" i="1"/>
  <c r="CB1092" i="1" s="1"/>
  <c r="BO1092" i="1"/>
  <c r="BP1092" i="1"/>
  <c r="BQ1092" i="1"/>
  <c r="BQ964" i="1"/>
  <c r="BR964" i="1"/>
  <c r="BU964" i="1"/>
  <c r="BJ964" i="1"/>
  <c r="BV964" i="1"/>
  <c r="BK964" i="1"/>
  <c r="BW964" i="1"/>
  <c r="BL964" i="1"/>
  <c r="BX964" i="1"/>
  <c r="BO964" i="1"/>
  <c r="BP964" i="1"/>
  <c r="BT964" i="1"/>
  <c r="BY964" i="1"/>
  <c r="BZ964" i="1"/>
  <c r="CB964" i="1" s="1"/>
  <c r="BM964" i="1"/>
  <c r="BN964" i="1"/>
  <c r="BS964" i="1"/>
  <c r="BP730" i="1"/>
  <c r="BQ730" i="1"/>
  <c r="BR730" i="1"/>
  <c r="BS730" i="1"/>
  <c r="BT730" i="1"/>
  <c r="BJ730" i="1"/>
  <c r="BV730" i="1"/>
  <c r="BK730" i="1"/>
  <c r="BW730" i="1"/>
  <c r="BL730" i="1"/>
  <c r="BX730" i="1"/>
  <c r="BM730" i="1"/>
  <c r="BY730" i="1"/>
  <c r="BN730" i="1"/>
  <c r="BZ730" i="1"/>
  <c r="CB730" i="1" s="1"/>
  <c r="BO730" i="1"/>
  <c r="BU730" i="1"/>
  <c r="BK1064" i="1"/>
  <c r="BW1064" i="1"/>
  <c r="BL1064" i="1"/>
  <c r="BX1064" i="1"/>
  <c r="BM1064" i="1"/>
  <c r="BY1064" i="1"/>
  <c r="BN1064" i="1"/>
  <c r="BZ1064" i="1"/>
  <c r="CB1064" i="1" s="1"/>
  <c r="BO1064" i="1"/>
  <c r="BP1064" i="1"/>
  <c r="BQ1064" i="1"/>
  <c r="BR1064" i="1"/>
  <c r="BS1064" i="1"/>
  <c r="BT1064" i="1"/>
  <c r="BJ1064" i="1"/>
  <c r="BU1064" i="1"/>
  <c r="BV1064" i="1"/>
  <c r="BL1152" i="1"/>
  <c r="BX1152" i="1"/>
  <c r="BM1152" i="1"/>
  <c r="BY1152" i="1"/>
  <c r="BN1152" i="1"/>
  <c r="BZ1152" i="1"/>
  <c r="CB1152" i="1" s="1"/>
  <c r="BP1152" i="1"/>
  <c r="BQ1152" i="1"/>
  <c r="BR1152" i="1"/>
  <c r="BS1152" i="1"/>
  <c r="BT1152" i="1"/>
  <c r="BU1152" i="1"/>
  <c r="BJ1152" i="1"/>
  <c r="BK1152" i="1"/>
  <c r="BO1152" i="1"/>
  <c r="BV1152" i="1"/>
  <c r="BW1152" i="1"/>
  <c r="BQ1289" i="1"/>
  <c r="BR1289" i="1"/>
  <c r="BS1289" i="1"/>
  <c r="BT1289" i="1"/>
  <c r="BU1289" i="1"/>
  <c r="BJ1289" i="1"/>
  <c r="BV1289" i="1"/>
  <c r="BK1289" i="1"/>
  <c r="BW1289" i="1"/>
  <c r="BL1289" i="1"/>
  <c r="BX1289" i="1"/>
  <c r="BM1289" i="1"/>
  <c r="BY1289" i="1"/>
  <c r="BN1289" i="1"/>
  <c r="BZ1289" i="1"/>
  <c r="CB1289" i="1" s="1"/>
  <c r="BP1289" i="1"/>
  <c r="BO1289" i="1"/>
  <c r="BM1203" i="1"/>
  <c r="BY1203" i="1"/>
  <c r="BN1203" i="1"/>
  <c r="BZ1203" i="1"/>
  <c r="CB1203" i="1" s="1"/>
  <c r="BO1203" i="1"/>
  <c r="BP1203" i="1"/>
  <c r="BQ1203" i="1"/>
  <c r="BR1203" i="1"/>
  <c r="BS1203" i="1"/>
  <c r="BT1203" i="1"/>
  <c r="BU1203" i="1"/>
  <c r="BJ1203" i="1"/>
  <c r="BV1203" i="1"/>
  <c r="BK1203" i="1"/>
  <c r="BW1203" i="1"/>
  <c r="BL1203" i="1"/>
  <c r="BX1203" i="1"/>
  <c r="BS1003" i="1"/>
  <c r="BU1003" i="1"/>
  <c r="BL1003" i="1"/>
  <c r="BQ1003" i="1"/>
  <c r="BR1003" i="1"/>
  <c r="BT1003" i="1"/>
  <c r="BV1003" i="1"/>
  <c r="BW1003" i="1"/>
  <c r="BX1003" i="1"/>
  <c r="BJ1003" i="1"/>
  <c r="BY1003" i="1"/>
  <c r="BK1003" i="1"/>
  <c r="BZ1003" i="1"/>
  <c r="CB1003" i="1" s="1"/>
  <c r="BM1003" i="1"/>
  <c r="BN1003" i="1"/>
  <c r="BO1003" i="1"/>
  <c r="BP1003" i="1"/>
  <c r="BN1145" i="1"/>
  <c r="BZ1145" i="1"/>
  <c r="CB1145" i="1" s="1"/>
  <c r="BO1145" i="1"/>
  <c r="BP1145" i="1"/>
  <c r="BQ1145" i="1"/>
  <c r="BR1145" i="1"/>
  <c r="BS1145" i="1"/>
  <c r="BT1145" i="1"/>
  <c r="BU1145" i="1"/>
  <c r="BJ1145" i="1"/>
  <c r="BV1145" i="1"/>
  <c r="BK1145" i="1"/>
  <c r="BW1145" i="1"/>
  <c r="BL1145" i="1"/>
  <c r="BM1145" i="1"/>
  <c r="BX1145" i="1"/>
  <c r="BY1145" i="1"/>
  <c r="BN892" i="1"/>
  <c r="BZ892" i="1"/>
  <c r="CB892" i="1" s="1"/>
  <c r="BO892" i="1"/>
  <c r="BP892" i="1"/>
  <c r="BQ892" i="1"/>
  <c r="BR892" i="1"/>
  <c r="BS892" i="1"/>
  <c r="BT892" i="1"/>
  <c r="BL892" i="1"/>
  <c r="BX892" i="1"/>
  <c r="BY892" i="1"/>
  <c r="BJ892" i="1"/>
  <c r="BK892" i="1"/>
  <c r="BV892" i="1"/>
  <c r="BW892" i="1"/>
  <c r="BM892" i="1"/>
  <c r="BU892" i="1"/>
  <c r="BT1208" i="1"/>
  <c r="BU1208" i="1"/>
  <c r="BJ1208" i="1"/>
  <c r="BV1208" i="1"/>
  <c r="BK1208" i="1"/>
  <c r="BW1208" i="1"/>
  <c r="BL1208" i="1"/>
  <c r="BX1208" i="1"/>
  <c r="BM1208" i="1"/>
  <c r="BY1208" i="1"/>
  <c r="BN1208" i="1"/>
  <c r="BZ1208" i="1"/>
  <c r="CB1208" i="1" s="1"/>
  <c r="BO1208" i="1"/>
  <c r="BP1208" i="1"/>
  <c r="BQ1208" i="1"/>
  <c r="BR1208" i="1"/>
  <c r="BS1208" i="1"/>
  <c r="BM1049" i="1"/>
  <c r="BY1049" i="1"/>
  <c r="BN1049" i="1"/>
  <c r="BZ1049" i="1"/>
  <c r="CB1049" i="1" s="1"/>
  <c r="BO1049" i="1"/>
  <c r="BP1049" i="1"/>
  <c r="BQ1049" i="1"/>
  <c r="BR1049" i="1"/>
  <c r="BS1049" i="1"/>
  <c r="BT1049" i="1"/>
  <c r="BU1049" i="1"/>
  <c r="BJ1049" i="1"/>
  <c r="BV1049" i="1"/>
  <c r="BK1049" i="1"/>
  <c r="BL1049" i="1"/>
  <c r="BW1049" i="1"/>
  <c r="BX1049" i="1"/>
  <c r="BM226" i="1"/>
  <c r="BY226" i="1"/>
  <c r="BN226" i="1"/>
  <c r="BZ226" i="1"/>
  <c r="CB226" i="1" s="1"/>
  <c r="BO226" i="1"/>
  <c r="BP226" i="1"/>
  <c r="BQ226" i="1"/>
  <c r="BR226" i="1"/>
  <c r="BS226" i="1"/>
  <c r="BT226" i="1"/>
  <c r="BU226" i="1"/>
  <c r="BJ226" i="1"/>
  <c r="BV226" i="1"/>
  <c r="BK226" i="1"/>
  <c r="BW226" i="1"/>
  <c r="BL226" i="1"/>
  <c r="BX226" i="1"/>
  <c r="AO184" i="1"/>
  <c r="CD184" i="1" s="1"/>
  <c r="AP184" i="1"/>
  <c r="CE184" i="1" s="1"/>
  <c r="AQ184" i="1"/>
  <c r="CF184" i="1" s="1"/>
  <c r="AF184" i="1"/>
  <c r="AN184" i="1"/>
  <c r="CC184" i="1" s="1"/>
  <c r="AM184" i="1"/>
  <c r="BR45" i="1"/>
  <c r="BS45" i="1"/>
  <c r="BT45" i="1"/>
  <c r="BU45" i="1"/>
  <c r="BJ45" i="1"/>
  <c r="BV45" i="1"/>
  <c r="BK45" i="1"/>
  <c r="BW45" i="1"/>
  <c r="BL45" i="1"/>
  <c r="BX45" i="1"/>
  <c r="BM45" i="1"/>
  <c r="BY45" i="1"/>
  <c r="BN45" i="1"/>
  <c r="BZ45" i="1"/>
  <c r="CB45" i="1" s="1"/>
  <c r="BO45" i="1"/>
  <c r="BP45" i="1"/>
  <c r="BQ45" i="1"/>
  <c r="AQ671" i="1"/>
  <c r="CF671" i="1" s="1"/>
  <c r="AF671" i="1"/>
  <c r="AN671" i="1"/>
  <c r="CC671" i="1" s="1"/>
  <c r="AO671" i="1"/>
  <c r="CD671" i="1" s="1"/>
  <c r="AM671" i="1"/>
  <c r="AP671" i="1"/>
  <c r="CE671" i="1" s="1"/>
  <c r="BK662" i="1"/>
  <c r="BW662" i="1"/>
  <c r="BL662" i="1"/>
  <c r="BX662" i="1"/>
  <c r="BM662" i="1"/>
  <c r="BY662" i="1"/>
  <c r="BN662" i="1"/>
  <c r="BZ662" i="1"/>
  <c r="CB662" i="1" s="1"/>
  <c r="BO662" i="1"/>
  <c r="BP662" i="1"/>
  <c r="BQ662" i="1"/>
  <c r="BS662" i="1"/>
  <c r="BT662" i="1"/>
  <c r="BU662" i="1"/>
  <c r="BJ662" i="1"/>
  <c r="BR662" i="1"/>
  <c r="BV662" i="1"/>
  <c r="AP1127" i="1"/>
  <c r="CE1127" i="1" s="1"/>
  <c r="AF1127" i="1"/>
  <c r="AQ1127" i="1"/>
  <c r="CF1127" i="1" s="1"/>
  <c r="AN1127" i="1"/>
  <c r="CC1127" i="1" s="1"/>
  <c r="AO1127" i="1"/>
  <c r="CD1127" i="1" s="1"/>
  <c r="AM1127" i="1"/>
  <c r="AN969" i="1"/>
  <c r="CC969" i="1" s="1"/>
  <c r="AO969" i="1"/>
  <c r="CD969" i="1" s="1"/>
  <c r="AP969" i="1"/>
  <c r="CE969" i="1" s="1"/>
  <c r="AQ969" i="1"/>
  <c r="CF969" i="1" s="1"/>
  <c r="AF969" i="1"/>
  <c r="AM969" i="1"/>
  <c r="AG150" i="1"/>
  <c r="AJ150" i="1"/>
  <c r="AH150" i="1"/>
  <c r="AI150" i="1"/>
  <c r="AK150" i="1"/>
  <c r="AN898" i="1"/>
  <c r="CC898" i="1" s="1"/>
  <c r="AP898" i="1"/>
  <c r="CE898" i="1" s="1"/>
  <c r="AM898" i="1"/>
  <c r="AQ898" i="1"/>
  <c r="CF898" i="1" s="1"/>
  <c r="AF898" i="1"/>
  <c r="AO898" i="1"/>
  <c r="CD898" i="1" s="1"/>
  <c r="BQ248" i="1"/>
  <c r="BR248" i="1"/>
  <c r="BS248" i="1"/>
  <c r="BT248" i="1"/>
  <c r="BK248" i="1"/>
  <c r="BW248" i="1"/>
  <c r="BM248" i="1"/>
  <c r="BN248" i="1"/>
  <c r="BJ248" i="1"/>
  <c r="BL248" i="1"/>
  <c r="BO248" i="1"/>
  <c r="BP248" i="1"/>
  <c r="BU248" i="1"/>
  <c r="BV248" i="1"/>
  <c r="BX248" i="1"/>
  <c r="BZ248" i="1"/>
  <c r="CB248" i="1" s="1"/>
  <c r="BY248" i="1"/>
  <c r="BJ624" i="1"/>
  <c r="BV624" i="1"/>
  <c r="BK624" i="1"/>
  <c r="BW624" i="1"/>
  <c r="BL624" i="1"/>
  <c r="BX624" i="1"/>
  <c r="BM624" i="1"/>
  <c r="BY624" i="1"/>
  <c r="BN624" i="1"/>
  <c r="BZ624" i="1"/>
  <c r="CB624" i="1" s="1"/>
  <c r="BO624" i="1"/>
  <c r="BP624" i="1"/>
  <c r="BQ624" i="1"/>
  <c r="BR624" i="1"/>
  <c r="BS624" i="1"/>
  <c r="BT624" i="1"/>
  <c r="BU624" i="1"/>
  <c r="BU1094" i="1"/>
  <c r="BJ1094" i="1"/>
  <c r="BV1094" i="1"/>
  <c r="BK1094" i="1"/>
  <c r="BW1094" i="1"/>
  <c r="BL1094" i="1"/>
  <c r="BX1094" i="1"/>
  <c r="BM1094" i="1"/>
  <c r="BY1094" i="1"/>
  <c r="BN1094" i="1"/>
  <c r="BZ1094" i="1"/>
  <c r="CB1094" i="1" s="1"/>
  <c r="BO1094" i="1"/>
  <c r="BP1094" i="1"/>
  <c r="BQ1094" i="1"/>
  <c r="BR1094" i="1"/>
  <c r="BS1094" i="1"/>
  <c r="BT1094" i="1"/>
  <c r="BS1298" i="1"/>
  <c r="BT1298" i="1"/>
  <c r="BU1298" i="1"/>
  <c r="BJ1298" i="1"/>
  <c r="BV1298" i="1"/>
  <c r="BK1298" i="1"/>
  <c r="BW1298" i="1"/>
  <c r="BL1298" i="1"/>
  <c r="BX1298" i="1"/>
  <c r="BM1298" i="1"/>
  <c r="BY1298" i="1"/>
  <c r="BN1298" i="1"/>
  <c r="BZ1298" i="1"/>
  <c r="CB1298" i="1" s="1"/>
  <c r="BO1298" i="1"/>
  <c r="BP1298" i="1"/>
  <c r="BQ1298" i="1"/>
  <c r="BR1298" i="1"/>
  <c r="BP1043" i="1"/>
  <c r="BQ1043" i="1"/>
  <c r="BR1043" i="1"/>
  <c r="BS1043" i="1"/>
  <c r="BT1043" i="1"/>
  <c r="BU1043" i="1"/>
  <c r="BJ1043" i="1"/>
  <c r="BV1043" i="1"/>
  <c r="BK1043" i="1"/>
  <c r="BW1043" i="1"/>
  <c r="BL1043" i="1"/>
  <c r="BX1043" i="1"/>
  <c r="BM1043" i="1"/>
  <c r="BY1043" i="1"/>
  <c r="BN1043" i="1"/>
  <c r="BO1043" i="1"/>
  <c r="BZ1043" i="1"/>
  <c r="CB1043" i="1" s="1"/>
  <c r="BR195" i="1"/>
  <c r="BS195" i="1"/>
  <c r="BT195" i="1"/>
  <c r="BU195" i="1"/>
  <c r="BJ195" i="1"/>
  <c r="BV195" i="1"/>
  <c r="BK195" i="1"/>
  <c r="BW195" i="1"/>
  <c r="BL195" i="1"/>
  <c r="BX195" i="1"/>
  <c r="BN195" i="1"/>
  <c r="BZ195" i="1"/>
  <c r="CB195" i="1" s="1"/>
  <c r="BO195" i="1"/>
  <c r="BP195" i="1"/>
  <c r="BM195" i="1"/>
  <c r="BQ195" i="1"/>
  <c r="BY195" i="1"/>
  <c r="BM1170" i="1"/>
  <c r="BY1170" i="1"/>
  <c r="BN1170" i="1"/>
  <c r="BZ1170" i="1"/>
  <c r="CB1170" i="1" s="1"/>
  <c r="BO1170" i="1"/>
  <c r="BP1170" i="1"/>
  <c r="BQ1170" i="1"/>
  <c r="BR1170" i="1"/>
  <c r="BS1170" i="1"/>
  <c r="BT1170" i="1"/>
  <c r="BU1170" i="1"/>
  <c r="BJ1170" i="1"/>
  <c r="BV1170" i="1"/>
  <c r="BK1170" i="1"/>
  <c r="BW1170" i="1"/>
  <c r="BL1170" i="1"/>
  <c r="BX1170" i="1"/>
  <c r="BO426" i="1"/>
  <c r="BP426" i="1"/>
  <c r="BQ426" i="1"/>
  <c r="BR426" i="1"/>
  <c r="BS426" i="1"/>
  <c r="BT426" i="1"/>
  <c r="BU426" i="1"/>
  <c r="BJ426" i="1"/>
  <c r="BV426" i="1"/>
  <c r="BZ426" i="1"/>
  <c r="CB426" i="1" s="1"/>
  <c r="BK426" i="1"/>
  <c r="BL426" i="1"/>
  <c r="BN426" i="1"/>
  <c r="BX426" i="1"/>
  <c r="BM426" i="1"/>
  <c r="BW426" i="1"/>
  <c r="BY426" i="1"/>
  <c r="BT1333" i="1"/>
  <c r="BU1333" i="1"/>
  <c r="BJ1333" i="1"/>
  <c r="BV1333" i="1"/>
  <c r="BK1333" i="1"/>
  <c r="BW1333" i="1"/>
  <c r="BL1333" i="1"/>
  <c r="BX1333" i="1"/>
  <c r="BM1333" i="1"/>
  <c r="BY1333" i="1"/>
  <c r="BN1333" i="1"/>
  <c r="BZ1333" i="1"/>
  <c r="CB1333" i="1" s="1"/>
  <c r="BO1333" i="1"/>
  <c r="BP1333" i="1"/>
  <c r="BQ1333" i="1"/>
  <c r="BR1333" i="1"/>
  <c r="BS1333" i="1"/>
  <c r="BP480" i="1"/>
  <c r="BU480" i="1"/>
  <c r="BJ480" i="1"/>
  <c r="BX480" i="1"/>
  <c r="BK480" i="1"/>
  <c r="BY480" i="1"/>
  <c r="BL480" i="1"/>
  <c r="BZ480" i="1"/>
  <c r="CB480" i="1" s="1"/>
  <c r="BM480" i="1"/>
  <c r="BN480" i="1"/>
  <c r="BO480" i="1"/>
  <c r="BQ480" i="1"/>
  <c r="BR480" i="1"/>
  <c r="BS480" i="1"/>
  <c r="BW480" i="1"/>
  <c r="BT480" i="1"/>
  <c r="BV480" i="1"/>
  <c r="BN1082" i="1"/>
  <c r="BZ1082" i="1"/>
  <c r="CB1082" i="1" s="1"/>
  <c r="BP1082" i="1"/>
  <c r="BQ1082" i="1"/>
  <c r="BR1082" i="1"/>
  <c r="BS1082" i="1"/>
  <c r="BJ1082" i="1"/>
  <c r="BV1082" i="1"/>
  <c r="BK1082" i="1"/>
  <c r="BW1082" i="1"/>
  <c r="BU1082" i="1"/>
  <c r="BX1082" i="1"/>
  <c r="BY1082" i="1"/>
  <c r="BL1082" i="1"/>
  <c r="BM1082" i="1"/>
  <c r="BO1082" i="1"/>
  <c r="BT1082" i="1"/>
  <c r="BS1162" i="1"/>
  <c r="BU1162" i="1"/>
  <c r="BJ1162" i="1"/>
  <c r="BX1162" i="1"/>
  <c r="BK1162" i="1"/>
  <c r="BY1162" i="1"/>
  <c r="BL1162" i="1"/>
  <c r="BZ1162" i="1"/>
  <c r="CB1162" i="1" s="1"/>
  <c r="BM1162" i="1"/>
  <c r="BN1162" i="1"/>
  <c r="BO1162" i="1"/>
  <c r="BP1162" i="1"/>
  <c r="BQ1162" i="1"/>
  <c r="BR1162" i="1"/>
  <c r="BT1162" i="1"/>
  <c r="BV1162" i="1"/>
  <c r="BW1162" i="1"/>
  <c r="BQ1321" i="1"/>
  <c r="BS1321" i="1"/>
  <c r="BU1321" i="1"/>
  <c r="BJ1321" i="1"/>
  <c r="BV1321" i="1"/>
  <c r="BY1321" i="1"/>
  <c r="BZ1321" i="1"/>
  <c r="CB1321" i="1" s="1"/>
  <c r="BK1321" i="1"/>
  <c r="BL1321" i="1"/>
  <c r="BM1321" i="1"/>
  <c r="BN1321" i="1"/>
  <c r="BO1321" i="1"/>
  <c r="BP1321" i="1"/>
  <c r="BR1321" i="1"/>
  <c r="BT1321" i="1"/>
  <c r="BW1321" i="1"/>
  <c r="BX1321" i="1"/>
  <c r="BK1277" i="1"/>
  <c r="BW1277" i="1"/>
  <c r="BL1277" i="1"/>
  <c r="BX1277" i="1"/>
  <c r="BM1277" i="1"/>
  <c r="BY1277" i="1"/>
  <c r="BN1277" i="1"/>
  <c r="BZ1277" i="1"/>
  <c r="CB1277" i="1" s="1"/>
  <c r="BO1277" i="1"/>
  <c r="BP1277" i="1"/>
  <c r="BQ1277" i="1"/>
  <c r="BR1277" i="1"/>
  <c r="BS1277" i="1"/>
  <c r="BT1277" i="1"/>
  <c r="BJ1277" i="1"/>
  <c r="BU1277" i="1"/>
  <c r="BV1277" i="1"/>
  <c r="AO1261" i="1"/>
  <c r="CD1261" i="1" s="1"/>
  <c r="AQ1261" i="1"/>
  <c r="CF1261" i="1" s="1"/>
  <c r="AF1261" i="1"/>
  <c r="AM1261" i="1"/>
  <c r="AN1261" i="1"/>
  <c r="CC1261" i="1" s="1"/>
  <c r="AP1261" i="1"/>
  <c r="CE1261" i="1" s="1"/>
  <c r="AN1348" i="1"/>
  <c r="CC1348" i="1" s="1"/>
  <c r="AQ1348" i="1"/>
  <c r="CF1348" i="1" s="1"/>
  <c r="AM1348" i="1"/>
  <c r="AO1348" i="1"/>
  <c r="CD1348" i="1" s="1"/>
  <c r="AP1348" i="1"/>
  <c r="CE1348" i="1" s="1"/>
  <c r="AF1348" i="1"/>
  <c r="AM1154" i="1"/>
  <c r="AO1154" i="1"/>
  <c r="CD1154" i="1" s="1"/>
  <c r="AP1154" i="1"/>
  <c r="CE1154" i="1" s="1"/>
  <c r="AQ1154" i="1"/>
  <c r="CF1154" i="1" s="1"/>
  <c r="AF1154" i="1"/>
  <c r="AN1154" i="1"/>
  <c r="CC1154" i="1" s="1"/>
  <c r="AK45" i="1"/>
  <c r="AI45" i="1"/>
  <c r="AJ45" i="1"/>
  <c r="AG45" i="1"/>
  <c r="AH45" i="1"/>
  <c r="BU967" i="1"/>
  <c r="BJ967" i="1"/>
  <c r="BV967" i="1"/>
  <c r="BM967" i="1"/>
  <c r="BY967" i="1"/>
  <c r="BO967" i="1"/>
  <c r="BP967" i="1"/>
  <c r="BS967" i="1"/>
  <c r="BN967" i="1"/>
  <c r="BQ967" i="1"/>
  <c r="BR967" i="1"/>
  <c r="BT967" i="1"/>
  <c r="BW967" i="1"/>
  <c r="BX967" i="1"/>
  <c r="BZ967" i="1"/>
  <c r="CB967" i="1" s="1"/>
  <c r="BK967" i="1"/>
  <c r="BL967" i="1"/>
  <c r="AP926" i="1"/>
  <c r="CE926" i="1" s="1"/>
  <c r="AF926" i="1"/>
  <c r="AO926" i="1"/>
  <c r="CD926" i="1" s="1"/>
  <c r="AQ926" i="1"/>
  <c r="CF926" i="1" s="1"/>
  <c r="AM926" i="1"/>
  <c r="AN926" i="1"/>
  <c r="CC926" i="1" s="1"/>
  <c r="AP405" i="1"/>
  <c r="AQ405" i="1"/>
  <c r="AF405" i="1"/>
  <c r="AM405" i="1"/>
  <c r="AN405" i="1"/>
  <c r="AO405" i="1"/>
  <c r="AM1058" i="1"/>
  <c r="AO1058" i="1"/>
  <c r="CD1058" i="1" s="1"/>
  <c r="AP1058" i="1"/>
  <c r="CE1058" i="1" s="1"/>
  <c r="AQ1058" i="1"/>
  <c r="CF1058" i="1" s="1"/>
  <c r="AN1058" i="1"/>
  <c r="CC1058" i="1" s="1"/>
  <c r="AF1058" i="1"/>
  <c r="AO116" i="1"/>
  <c r="CD116" i="1" s="1"/>
  <c r="AP116" i="1"/>
  <c r="CE116" i="1" s="1"/>
  <c r="AQ116" i="1"/>
  <c r="CF116" i="1" s="1"/>
  <c r="AF116" i="1"/>
  <c r="AM116" i="1"/>
  <c r="AN116" i="1"/>
  <c r="CC116" i="1" s="1"/>
  <c r="AG1017" i="1"/>
  <c r="AH1017" i="1"/>
  <c r="AI1017" i="1"/>
  <c r="AJ1017" i="1"/>
  <c r="AK1017" i="1"/>
  <c r="AH1280" i="1"/>
  <c r="AJ1280" i="1"/>
  <c r="AK1280" i="1"/>
  <c r="AI1280" i="1"/>
  <c r="AG1280" i="1"/>
  <c r="BT904" i="1"/>
  <c r="BU904" i="1"/>
  <c r="BJ904" i="1"/>
  <c r="BV904" i="1"/>
  <c r="BK904" i="1"/>
  <c r="BW904" i="1"/>
  <c r="BL904" i="1"/>
  <c r="BX904" i="1"/>
  <c r="BM904" i="1"/>
  <c r="BY904" i="1"/>
  <c r="BN904" i="1"/>
  <c r="BZ904" i="1"/>
  <c r="CB904" i="1" s="1"/>
  <c r="BR904" i="1"/>
  <c r="BP904" i="1"/>
  <c r="BQ904" i="1"/>
  <c r="BS904" i="1"/>
  <c r="BO904" i="1"/>
  <c r="AQ796" i="1"/>
  <c r="CF796" i="1" s="1"/>
  <c r="AO796" i="1"/>
  <c r="CD796" i="1" s="1"/>
  <c r="AN796" i="1"/>
  <c r="CC796" i="1" s="1"/>
  <c r="AM796" i="1"/>
  <c r="AF796" i="1"/>
  <c r="AP796" i="1"/>
  <c r="CE796" i="1" s="1"/>
  <c r="AJ1174" i="1"/>
  <c r="AG1174" i="1"/>
  <c r="AH1174" i="1"/>
  <c r="AK1174" i="1"/>
  <c r="AI1174" i="1"/>
  <c r="BO825" i="1"/>
  <c r="BP825" i="1"/>
  <c r="BQ825" i="1"/>
  <c r="BR825" i="1"/>
  <c r="BS825" i="1"/>
  <c r="BT825" i="1"/>
  <c r="BU825" i="1"/>
  <c r="BJ825" i="1"/>
  <c r="BV825" i="1"/>
  <c r="BK825" i="1"/>
  <c r="BW825" i="1"/>
  <c r="BL825" i="1"/>
  <c r="BX825" i="1"/>
  <c r="BM825" i="1"/>
  <c r="BY825" i="1"/>
  <c r="BN825" i="1"/>
  <c r="BZ825" i="1"/>
  <c r="BP139" i="1"/>
  <c r="BQ139" i="1"/>
  <c r="BR139" i="1"/>
  <c r="BS139" i="1"/>
  <c r="BT139" i="1"/>
  <c r="BU139" i="1"/>
  <c r="BJ139" i="1"/>
  <c r="BV139" i="1"/>
  <c r="BK139" i="1"/>
  <c r="BW139" i="1"/>
  <c r="BL139" i="1"/>
  <c r="BX139" i="1"/>
  <c r="BM139" i="1"/>
  <c r="BY139" i="1"/>
  <c r="BN139" i="1"/>
  <c r="BZ139" i="1"/>
  <c r="CB139" i="1" s="1"/>
  <c r="BO139" i="1"/>
  <c r="BO673" i="1"/>
  <c r="BP673" i="1"/>
  <c r="BQ673" i="1"/>
  <c r="BR673" i="1"/>
  <c r="BS673" i="1"/>
  <c r="BT673" i="1"/>
  <c r="BU673" i="1"/>
  <c r="BJ673" i="1"/>
  <c r="BV673" i="1"/>
  <c r="BK673" i="1"/>
  <c r="BW673" i="1"/>
  <c r="BL673" i="1"/>
  <c r="BX673" i="1"/>
  <c r="BM673" i="1"/>
  <c r="BY673" i="1"/>
  <c r="BN673" i="1"/>
  <c r="BZ673" i="1"/>
  <c r="CB673" i="1" s="1"/>
  <c r="BK73" i="1"/>
  <c r="BW73" i="1"/>
  <c r="BL73" i="1"/>
  <c r="BX73" i="1"/>
  <c r="BM73" i="1"/>
  <c r="BY73" i="1"/>
  <c r="BN73" i="1"/>
  <c r="BZ73" i="1"/>
  <c r="CB73" i="1" s="1"/>
  <c r="BO73" i="1"/>
  <c r="BP73" i="1"/>
  <c r="BQ73" i="1"/>
  <c r="BR73" i="1"/>
  <c r="BS73" i="1"/>
  <c r="BT73" i="1"/>
  <c r="BU73" i="1"/>
  <c r="BJ73" i="1"/>
  <c r="BV73" i="1"/>
  <c r="BS446" i="1"/>
  <c r="BT446" i="1"/>
  <c r="BU446" i="1"/>
  <c r="BJ446" i="1"/>
  <c r="BV446" i="1"/>
  <c r="BK446" i="1"/>
  <c r="BW446" i="1"/>
  <c r="BL446" i="1"/>
  <c r="BX446" i="1"/>
  <c r="BM446" i="1"/>
  <c r="BY446" i="1"/>
  <c r="BN446" i="1"/>
  <c r="BZ446" i="1"/>
  <c r="CB446" i="1" s="1"/>
  <c r="BP446" i="1"/>
  <c r="BQ446" i="1"/>
  <c r="BR446" i="1"/>
  <c r="BO446" i="1"/>
  <c r="BJ672" i="1"/>
  <c r="BJ535" i="1"/>
  <c r="BK535" i="1"/>
  <c r="BT669" i="1"/>
  <c r="BU669" i="1"/>
  <c r="BJ669" i="1"/>
  <c r="BV669" i="1"/>
  <c r="BK669" i="1"/>
  <c r="BW669" i="1"/>
  <c r="BL669" i="1"/>
  <c r="BX669" i="1"/>
  <c r="BM669" i="1"/>
  <c r="BY669" i="1"/>
  <c r="BN669" i="1"/>
  <c r="BZ669" i="1"/>
  <c r="CB669" i="1" s="1"/>
  <c r="BO669" i="1"/>
  <c r="BP669" i="1"/>
  <c r="BQ669" i="1"/>
  <c r="BR669" i="1"/>
  <c r="BS669" i="1"/>
  <c r="BJ1047" i="1"/>
  <c r="BV1047" i="1"/>
  <c r="BK1047" i="1"/>
  <c r="BW1047" i="1"/>
  <c r="BL1047" i="1"/>
  <c r="BX1047" i="1"/>
  <c r="BM1047" i="1"/>
  <c r="BY1047" i="1"/>
  <c r="BN1047" i="1"/>
  <c r="BZ1047" i="1"/>
  <c r="CB1047" i="1" s="1"/>
  <c r="BO1047" i="1"/>
  <c r="BP1047" i="1"/>
  <c r="BQ1047" i="1"/>
  <c r="BR1047" i="1"/>
  <c r="BS1047" i="1"/>
  <c r="BU1047" i="1"/>
  <c r="BT1047" i="1"/>
  <c r="BJ1342" i="1"/>
  <c r="BV1342" i="1"/>
  <c r="BK1342" i="1"/>
  <c r="BW1342" i="1"/>
  <c r="BL1342" i="1"/>
  <c r="BX1342" i="1"/>
  <c r="BM1342" i="1"/>
  <c r="BY1342" i="1"/>
  <c r="BN1342" i="1"/>
  <c r="BZ1342" i="1"/>
  <c r="CB1342" i="1" s="1"/>
  <c r="BO1342" i="1"/>
  <c r="BP1342" i="1"/>
  <c r="BQ1342" i="1"/>
  <c r="BR1342" i="1"/>
  <c r="BS1342" i="1"/>
  <c r="BT1342" i="1"/>
  <c r="BU1342" i="1"/>
  <c r="BP487" i="1"/>
  <c r="BQ487" i="1"/>
  <c r="BR487" i="1"/>
  <c r="BS487" i="1"/>
  <c r="BT487" i="1"/>
  <c r="BU487" i="1"/>
  <c r="BJ487" i="1"/>
  <c r="BV487" i="1"/>
  <c r="BK487" i="1"/>
  <c r="BW487" i="1"/>
  <c r="BL487" i="1"/>
  <c r="BX487" i="1"/>
  <c r="BN487" i="1"/>
  <c r="BZ487" i="1"/>
  <c r="CB487" i="1" s="1"/>
  <c r="BM487" i="1"/>
  <c r="BO487" i="1"/>
  <c r="BY487" i="1"/>
  <c r="BR990" i="1"/>
  <c r="BS990" i="1"/>
  <c r="BT990" i="1"/>
  <c r="BU990" i="1"/>
  <c r="BJ990" i="1"/>
  <c r="BV990" i="1"/>
  <c r="BK990" i="1"/>
  <c r="BW990" i="1"/>
  <c r="BL990" i="1"/>
  <c r="BX990" i="1"/>
  <c r="BM990" i="1"/>
  <c r="BY990" i="1"/>
  <c r="BN990" i="1"/>
  <c r="BZ990" i="1"/>
  <c r="CB990" i="1" s="1"/>
  <c r="BO990" i="1"/>
  <c r="BQ990" i="1"/>
  <c r="BP990" i="1"/>
  <c r="BK1317" i="1"/>
  <c r="BW1317" i="1"/>
  <c r="BL1317" i="1"/>
  <c r="BX1317" i="1"/>
  <c r="BM1317" i="1"/>
  <c r="BY1317" i="1"/>
  <c r="BN1317" i="1"/>
  <c r="BZ1317" i="1"/>
  <c r="CB1317" i="1" s="1"/>
  <c r="BO1317" i="1"/>
  <c r="BP1317" i="1"/>
  <c r="BR1317" i="1"/>
  <c r="BS1317" i="1"/>
  <c r="BT1317" i="1"/>
  <c r="BJ1317" i="1"/>
  <c r="BQ1317" i="1"/>
  <c r="BU1317" i="1"/>
  <c r="BV1317" i="1"/>
  <c r="BS242" i="1"/>
  <c r="BT242" i="1"/>
  <c r="BU242" i="1"/>
  <c r="BJ242" i="1"/>
  <c r="BV242" i="1"/>
  <c r="BM242" i="1"/>
  <c r="BY242" i="1"/>
  <c r="BK242" i="1"/>
  <c r="BL242" i="1"/>
  <c r="BN242" i="1"/>
  <c r="BO242" i="1"/>
  <c r="BP242" i="1"/>
  <c r="BQ242" i="1"/>
  <c r="BR242" i="1"/>
  <c r="BX242" i="1"/>
  <c r="BZ242" i="1"/>
  <c r="CB242" i="1" s="1"/>
  <c r="BW242" i="1"/>
  <c r="BJ1055" i="1"/>
  <c r="BV1055" i="1"/>
  <c r="BK1055" i="1"/>
  <c r="BW1055" i="1"/>
  <c r="BL1055" i="1"/>
  <c r="BX1055" i="1"/>
  <c r="BM1055" i="1"/>
  <c r="BY1055" i="1"/>
  <c r="BN1055" i="1"/>
  <c r="BZ1055" i="1"/>
  <c r="CB1055" i="1" s="1"/>
  <c r="BO1055" i="1"/>
  <c r="BP1055" i="1"/>
  <c r="BQ1055" i="1"/>
  <c r="BR1055" i="1"/>
  <c r="BS1055" i="1"/>
  <c r="BU1055" i="1"/>
  <c r="BT1055" i="1"/>
  <c r="BL1005" i="1"/>
  <c r="BX1005" i="1"/>
  <c r="BM1005" i="1"/>
  <c r="BZ1005" i="1"/>
  <c r="CB1005" i="1" s="1"/>
  <c r="BN1005" i="1"/>
  <c r="BO1005" i="1"/>
  <c r="BP1005" i="1"/>
  <c r="BQ1005" i="1"/>
  <c r="BR1005" i="1"/>
  <c r="BS1005" i="1"/>
  <c r="BT1005" i="1"/>
  <c r="BU1005" i="1"/>
  <c r="BV1005" i="1"/>
  <c r="BJ1005" i="1"/>
  <c r="BK1005" i="1"/>
  <c r="BW1005" i="1"/>
  <c r="BY1005" i="1"/>
  <c r="BM1310" i="1"/>
  <c r="BY1310" i="1"/>
  <c r="BN1310" i="1"/>
  <c r="BZ1310" i="1"/>
  <c r="CB1310" i="1" s="1"/>
  <c r="BO1310" i="1"/>
  <c r="BP1310" i="1"/>
  <c r="BQ1310" i="1"/>
  <c r="BR1310" i="1"/>
  <c r="BT1310" i="1"/>
  <c r="BU1310" i="1"/>
  <c r="BJ1310" i="1"/>
  <c r="BV1310" i="1"/>
  <c r="BW1310" i="1"/>
  <c r="BX1310" i="1"/>
  <c r="BK1310" i="1"/>
  <c r="BL1310" i="1"/>
  <c r="BS1310" i="1"/>
  <c r="AO735" i="1"/>
  <c r="CD735" i="1" s="1"/>
  <c r="AQ735" i="1"/>
  <c r="CF735" i="1" s="1"/>
  <c r="AF735" i="1"/>
  <c r="AM735" i="1"/>
  <c r="AN735" i="1"/>
  <c r="CC735" i="1" s="1"/>
  <c r="AP735" i="1"/>
  <c r="CE735" i="1" s="1"/>
  <c r="AI967" i="1"/>
  <c r="AJ967" i="1"/>
  <c r="AH967" i="1"/>
  <c r="AK967" i="1"/>
  <c r="AG967" i="1"/>
  <c r="AO1022" i="1"/>
  <c r="CD1022" i="1" s="1"/>
  <c r="AF1022" i="1"/>
  <c r="AM1022" i="1"/>
  <c r="AN1022" i="1"/>
  <c r="CC1022" i="1" s="1"/>
  <c r="AP1022" i="1"/>
  <c r="CE1022" i="1" s="1"/>
  <c r="AQ1022" i="1"/>
  <c r="CF1022" i="1" s="1"/>
  <c r="AO160" i="1"/>
  <c r="CD160" i="1" s="1"/>
  <c r="AQ160" i="1"/>
  <c r="CF160" i="1" s="1"/>
  <c r="AF160" i="1"/>
  <c r="AM160" i="1"/>
  <c r="AN160" i="1"/>
  <c r="CC160" i="1" s="1"/>
  <c r="AP160" i="1"/>
  <c r="CE160" i="1" s="1"/>
  <c r="AQ640" i="1"/>
  <c r="CF640" i="1" s="1"/>
  <c r="AO640" i="1"/>
  <c r="CD640" i="1" s="1"/>
  <c r="AM640" i="1"/>
  <c r="AP640" i="1"/>
  <c r="CE640" i="1" s="1"/>
  <c r="AF640" i="1"/>
  <c r="AN640" i="1"/>
  <c r="CC640" i="1" s="1"/>
  <c r="AG662" i="1"/>
  <c r="AH662" i="1"/>
  <c r="AI662" i="1"/>
  <c r="AJ662" i="1"/>
  <c r="AK662" i="1"/>
  <c r="AP357" i="1"/>
  <c r="CE357" i="1" s="1"/>
  <c r="AQ357" i="1"/>
  <c r="CF357" i="1" s="1"/>
  <c r="AF357" i="1"/>
  <c r="AM357" i="1"/>
  <c r="AN357" i="1"/>
  <c r="CC357" i="1" s="1"/>
  <c r="AO357" i="1"/>
  <c r="CD357" i="1" s="1"/>
  <c r="AQ716" i="1"/>
  <c r="AF716" i="1"/>
  <c r="AM716" i="1"/>
  <c r="AN716" i="1"/>
  <c r="AO716" i="1"/>
  <c r="CD716" i="1" s="1"/>
  <c r="AP716" i="1"/>
  <c r="AG904" i="1"/>
  <c r="AI904" i="1"/>
  <c r="AJ904" i="1"/>
  <c r="AK904" i="1"/>
  <c r="AH904" i="1"/>
  <c r="BK1032" i="1"/>
  <c r="BW1032" i="1"/>
  <c r="BL1032" i="1"/>
  <c r="BX1032" i="1"/>
  <c r="BM1032" i="1"/>
  <c r="BY1032" i="1"/>
  <c r="BN1032" i="1"/>
  <c r="BZ1032" i="1"/>
  <c r="CB1032" i="1" s="1"/>
  <c r="BO1032" i="1"/>
  <c r="BP1032" i="1"/>
  <c r="BQ1032" i="1"/>
  <c r="BR1032" i="1"/>
  <c r="BS1032" i="1"/>
  <c r="BT1032" i="1"/>
  <c r="BJ1032" i="1"/>
  <c r="BU1032" i="1"/>
  <c r="BV1032" i="1"/>
  <c r="AM420" i="1"/>
  <c r="AO420" i="1"/>
  <c r="CD420" i="1" s="1"/>
  <c r="AP420" i="1"/>
  <c r="CE420" i="1" s="1"/>
  <c r="AQ420" i="1"/>
  <c r="CF420" i="1" s="1"/>
  <c r="AF420" i="1"/>
  <c r="AN420" i="1"/>
  <c r="CC420" i="1" s="1"/>
  <c r="AM1345" i="1"/>
  <c r="AO1345" i="1"/>
  <c r="CD1345" i="1" s="1"/>
  <c r="AP1345" i="1"/>
  <c r="CE1345" i="1" s="1"/>
  <c r="AN1345" i="1"/>
  <c r="CC1345" i="1" s="1"/>
  <c r="AQ1345" i="1"/>
  <c r="CF1345" i="1" s="1"/>
  <c r="AF1345" i="1"/>
  <c r="AN1228" i="1"/>
  <c r="CC1228" i="1" s="1"/>
  <c r="AM1228" i="1"/>
  <c r="AF1228" i="1"/>
  <c r="AO1228" i="1"/>
  <c r="CD1228" i="1" s="1"/>
  <c r="AP1228" i="1"/>
  <c r="CE1228" i="1" s="1"/>
  <c r="AQ1228" i="1"/>
  <c r="CF1228" i="1" s="1"/>
  <c r="AP1015" i="1"/>
  <c r="CE1015" i="1" s="1"/>
  <c r="AM1015" i="1"/>
  <c r="AN1015" i="1"/>
  <c r="CC1015" i="1" s="1"/>
  <c r="AO1015" i="1"/>
  <c r="CD1015" i="1" s="1"/>
  <c r="AQ1015" i="1"/>
  <c r="CF1015" i="1" s="1"/>
  <c r="AF1015" i="1"/>
  <c r="AO1233" i="1"/>
  <c r="CD1233" i="1" s="1"/>
  <c r="AP1233" i="1"/>
  <c r="CE1233" i="1" s="1"/>
  <c r="AQ1233" i="1"/>
  <c r="CF1233" i="1" s="1"/>
  <c r="AF1233" i="1"/>
  <c r="AM1233" i="1"/>
  <c r="AN1233" i="1"/>
  <c r="CC1233" i="1" s="1"/>
  <c r="AM1202" i="1"/>
  <c r="AN1202" i="1"/>
  <c r="CC1202" i="1" s="1"/>
  <c r="AO1202" i="1"/>
  <c r="CD1202" i="1" s="1"/>
  <c r="AP1202" i="1"/>
  <c r="CE1202" i="1" s="1"/>
  <c r="AQ1202" i="1"/>
  <c r="CF1202" i="1" s="1"/>
  <c r="AF1202" i="1"/>
  <c r="AM1334" i="1"/>
  <c r="AP1334" i="1"/>
  <c r="CE1334" i="1" s="1"/>
  <c r="AQ1334" i="1"/>
  <c r="CF1334" i="1" s="1"/>
  <c r="AF1334" i="1"/>
  <c r="AN1334" i="1"/>
  <c r="CC1334" i="1" s="1"/>
  <c r="AO1334" i="1"/>
  <c r="CD1334" i="1" s="1"/>
  <c r="AQ1079" i="1"/>
  <c r="CF1079" i="1" s="1"/>
  <c r="AN1079" i="1"/>
  <c r="CC1079" i="1" s="1"/>
  <c r="AF1079" i="1"/>
  <c r="AM1079" i="1"/>
  <c r="AO1079" i="1"/>
  <c r="CD1079" i="1" s="1"/>
  <c r="AP1079" i="1"/>
  <c r="CE1079" i="1" s="1"/>
  <c r="AI879" i="1"/>
  <c r="AK879" i="1"/>
  <c r="AG879" i="1"/>
  <c r="AH879" i="1"/>
  <c r="AJ879" i="1"/>
  <c r="AF1132" i="1"/>
  <c r="AP1132" i="1"/>
  <c r="CE1132" i="1" s="1"/>
  <c r="AQ1132" i="1"/>
  <c r="CF1132" i="1" s="1"/>
  <c r="AM1132" i="1"/>
  <c r="AN1132" i="1"/>
  <c r="CC1132" i="1" s="1"/>
  <c r="AO1132" i="1"/>
  <c r="CD1132" i="1" s="1"/>
  <c r="AO1350" i="1"/>
  <c r="CD1350" i="1" s="1"/>
  <c r="AF1350" i="1"/>
  <c r="AN1350" i="1"/>
  <c r="CC1350" i="1" s="1"/>
  <c r="AP1350" i="1"/>
  <c r="CE1350" i="1" s="1"/>
  <c r="AQ1350" i="1"/>
  <c r="CF1350" i="1" s="1"/>
  <c r="AM1350" i="1"/>
  <c r="AQ1354" i="1"/>
  <c r="CF1354" i="1" s="1"/>
  <c r="AP1354" i="1"/>
  <c r="CE1354" i="1" s="1"/>
  <c r="AF1354" i="1"/>
  <c r="AM1354" i="1"/>
  <c r="AN1354" i="1"/>
  <c r="CC1354" i="1" s="1"/>
  <c r="AO1354" i="1"/>
  <c r="CD1354" i="1" s="1"/>
  <c r="AO1184" i="1"/>
  <c r="CD1184" i="1" s="1"/>
  <c r="AP1184" i="1"/>
  <c r="CE1184" i="1" s="1"/>
  <c r="AQ1184" i="1"/>
  <c r="CF1184" i="1" s="1"/>
  <c r="AF1184" i="1"/>
  <c r="AM1184" i="1"/>
  <c r="AN1184" i="1"/>
  <c r="CC1184" i="1" s="1"/>
  <c r="AM1245" i="1"/>
  <c r="AN1245" i="1"/>
  <c r="CC1245" i="1" s="1"/>
  <c r="AO1245" i="1"/>
  <c r="CD1245" i="1" s="1"/>
  <c r="AP1245" i="1"/>
  <c r="CE1245" i="1" s="1"/>
  <c r="AQ1245" i="1"/>
  <c r="CF1245" i="1" s="1"/>
  <c r="AF1245" i="1"/>
  <c r="AO1279" i="1"/>
  <c r="CD1279" i="1" s="1"/>
  <c r="AM1279" i="1"/>
  <c r="AN1279" i="1"/>
  <c r="CC1279" i="1" s="1"/>
  <c r="AP1279" i="1"/>
  <c r="CE1279" i="1" s="1"/>
  <c r="AQ1279" i="1"/>
  <c r="CF1279" i="1" s="1"/>
  <c r="AF1279" i="1"/>
  <c r="AN1077" i="1"/>
  <c r="CC1077" i="1" s="1"/>
  <c r="AP1077" i="1"/>
  <c r="CE1077" i="1" s="1"/>
  <c r="AM1077" i="1"/>
  <c r="AO1077" i="1"/>
  <c r="CD1077" i="1" s="1"/>
  <c r="AQ1077" i="1"/>
  <c r="CF1077" i="1" s="1"/>
  <c r="AF1077" i="1"/>
  <c r="AO918" i="1"/>
  <c r="CD918" i="1" s="1"/>
  <c r="AM918" i="1"/>
  <c r="AN918" i="1"/>
  <c r="CC918" i="1" s="1"/>
  <c r="AP918" i="1"/>
  <c r="CE918" i="1" s="1"/>
  <c r="AQ918" i="1"/>
  <c r="CF918" i="1" s="1"/>
  <c r="AF918" i="1"/>
  <c r="AK1106" i="1"/>
  <c r="AG1106" i="1"/>
  <c r="AH1106" i="1"/>
  <c r="AI1106" i="1"/>
  <c r="AJ1106" i="1"/>
  <c r="AH1342" i="1"/>
  <c r="AK1342" i="1"/>
  <c r="AG1342" i="1"/>
  <c r="AI1342" i="1"/>
  <c r="AJ1342" i="1"/>
  <c r="AG1035" i="1"/>
  <c r="AH1035" i="1"/>
  <c r="AI1035" i="1"/>
  <c r="AJ1035" i="1"/>
  <c r="AK1035" i="1"/>
  <c r="AM1135" i="1"/>
  <c r="AN1135" i="1"/>
  <c r="CC1135" i="1" s="1"/>
  <c r="AO1135" i="1"/>
  <c r="CD1135" i="1" s="1"/>
  <c r="AP1135" i="1"/>
  <c r="CE1135" i="1" s="1"/>
  <c r="AQ1135" i="1"/>
  <c r="CF1135" i="1" s="1"/>
  <c r="AF1135" i="1"/>
  <c r="AM219" i="1"/>
  <c r="AN219" i="1"/>
  <c r="AO219" i="1"/>
  <c r="AP219" i="1"/>
  <c r="AF219" i="1"/>
  <c r="AQ219" i="1"/>
  <c r="AF1129" i="1"/>
  <c r="AO1129" i="1"/>
  <c r="CD1129" i="1" s="1"/>
  <c r="AM1129" i="1"/>
  <c r="AN1129" i="1"/>
  <c r="CC1129" i="1" s="1"/>
  <c r="AP1129" i="1"/>
  <c r="CE1129" i="1" s="1"/>
  <c r="AQ1129" i="1"/>
  <c r="CF1129" i="1" s="1"/>
  <c r="AM945" i="1"/>
  <c r="AN945" i="1"/>
  <c r="CC945" i="1" s="1"/>
  <c r="AO945" i="1"/>
  <c r="CD945" i="1" s="1"/>
  <c r="AP945" i="1"/>
  <c r="CE945" i="1" s="1"/>
  <c r="AQ945" i="1"/>
  <c r="CF945" i="1" s="1"/>
  <c r="AF945" i="1"/>
  <c r="AN1183" i="1"/>
  <c r="CC1183" i="1" s="1"/>
  <c r="AF1183" i="1"/>
  <c r="AM1183" i="1"/>
  <c r="AO1183" i="1"/>
  <c r="CD1183" i="1" s="1"/>
  <c r="AP1183" i="1"/>
  <c r="CE1183" i="1" s="1"/>
  <c r="AQ1183" i="1"/>
  <c r="CF1183" i="1" s="1"/>
  <c r="AG242" i="1"/>
  <c r="AH242" i="1"/>
  <c r="AI242" i="1"/>
  <c r="AJ242" i="1"/>
  <c r="AK242" i="1"/>
  <c r="AP1062" i="1"/>
  <c r="CE1062" i="1" s="1"/>
  <c r="AQ1062" i="1"/>
  <c r="CF1062" i="1" s="1"/>
  <c r="AF1062" i="1"/>
  <c r="AM1062" i="1"/>
  <c r="AN1062" i="1"/>
  <c r="CC1062" i="1" s="1"/>
  <c r="AO1062" i="1"/>
  <c r="CD1062" i="1" s="1"/>
  <c r="AN472" i="1"/>
  <c r="AP472" i="1"/>
  <c r="AM472" i="1"/>
  <c r="AO472" i="1"/>
  <c r="AQ472" i="1"/>
  <c r="AF472" i="1"/>
  <c r="AP1050" i="1"/>
  <c r="CE1050" i="1" s="1"/>
  <c r="AQ1050" i="1"/>
  <c r="CF1050" i="1" s="1"/>
  <c r="AF1050" i="1"/>
  <c r="AM1050" i="1"/>
  <c r="AN1050" i="1"/>
  <c r="CC1050" i="1" s="1"/>
  <c r="AO1050" i="1"/>
  <c r="CD1050" i="1" s="1"/>
  <c r="AM942" i="1"/>
  <c r="AN942" i="1"/>
  <c r="CC942" i="1" s="1"/>
  <c r="AO942" i="1"/>
  <c r="CD942" i="1" s="1"/>
  <c r="AP942" i="1"/>
  <c r="CE942" i="1" s="1"/>
  <c r="AF942" i="1"/>
  <c r="AQ942" i="1"/>
  <c r="CF942" i="1" s="1"/>
  <c r="AG756" i="1"/>
  <c r="AI756" i="1"/>
  <c r="AK756" i="1"/>
  <c r="AH756" i="1"/>
  <c r="AJ756" i="1"/>
  <c r="AF910" i="1"/>
  <c r="AM910" i="1"/>
  <c r="AN910" i="1"/>
  <c r="CC910" i="1" s="1"/>
  <c r="AO910" i="1"/>
  <c r="CD910" i="1" s="1"/>
  <c r="AP910" i="1"/>
  <c r="CE910" i="1" s="1"/>
  <c r="AQ910" i="1"/>
  <c r="CF910" i="1" s="1"/>
  <c r="AM861" i="1"/>
  <c r="AN861" i="1"/>
  <c r="CC861" i="1" s="1"/>
  <c r="AO861" i="1"/>
  <c r="CD861" i="1" s="1"/>
  <c r="AP861" i="1"/>
  <c r="CE861" i="1" s="1"/>
  <c r="AQ861" i="1"/>
  <c r="CF861" i="1" s="1"/>
  <c r="AF861" i="1"/>
  <c r="AM214" i="1"/>
  <c r="AN214" i="1"/>
  <c r="AO214" i="1"/>
  <c r="AP214" i="1"/>
  <c r="AF214" i="1"/>
  <c r="AQ214" i="1"/>
  <c r="CF214" i="1" s="1"/>
  <c r="AG352" i="1"/>
  <c r="AH352" i="1"/>
  <c r="AI352" i="1"/>
  <c r="AJ352" i="1"/>
  <c r="AK352" i="1"/>
  <c r="AM1209" i="1"/>
  <c r="AO1209" i="1"/>
  <c r="CD1209" i="1" s="1"/>
  <c r="AP1209" i="1"/>
  <c r="CE1209" i="1" s="1"/>
  <c r="AN1209" i="1"/>
  <c r="CC1209" i="1" s="1"/>
  <c r="AQ1209" i="1"/>
  <c r="CF1209" i="1" s="1"/>
  <c r="AF1209" i="1"/>
  <c r="AM987" i="1"/>
  <c r="AN987" i="1"/>
  <c r="CC987" i="1" s="1"/>
  <c r="AO987" i="1"/>
  <c r="CD987" i="1" s="1"/>
  <c r="AP987" i="1"/>
  <c r="CE987" i="1" s="1"/>
  <c r="AQ987" i="1"/>
  <c r="CF987" i="1" s="1"/>
  <c r="AF987" i="1"/>
  <c r="AM1284" i="1"/>
  <c r="AP1284" i="1"/>
  <c r="CE1284" i="1" s="1"/>
  <c r="AN1284" i="1"/>
  <c r="CC1284" i="1" s="1"/>
  <c r="AO1284" i="1"/>
  <c r="CD1284" i="1" s="1"/>
  <c r="AQ1284" i="1"/>
  <c r="CF1284" i="1" s="1"/>
  <c r="AF1284" i="1"/>
  <c r="AG1031" i="1"/>
  <c r="AH1031" i="1"/>
  <c r="AI1031" i="1"/>
  <c r="AJ1031" i="1"/>
  <c r="AK1031" i="1"/>
  <c r="AM963" i="1"/>
  <c r="AF963" i="1"/>
  <c r="AN963" i="1"/>
  <c r="CC963" i="1" s="1"/>
  <c r="AO963" i="1"/>
  <c r="CD963" i="1" s="1"/>
  <c r="AP963" i="1"/>
  <c r="CE963" i="1" s="1"/>
  <c r="AQ963" i="1"/>
  <c r="CF963" i="1" s="1"/>
  <c r="AN1167" i="1"/>
  <c r="CC1167" i="1" s="1"/>
  <c r="AO1167" i="1"/>
  <c r="CD1167" i="1" s="1"/>
  <c r="AF1167" i="1"/>
  <c r="AM1167" i="1"/>
  <c r="AP1167" i="1"/>
  <c r="CE1167" i="1" s="1"/>
  <c r="AQ1167" i="1"/>
  <c r="CF1167" i="1" s="1"/>
  <c r="AP1122" i="1"/>
  <c r="CE1122" i="1" s="1"/>
  <c r="AM1122" i="1"/>
  <c r="AN1122" i="1"/>
  <c r="CC1122" i="1" s="1"/>
  <c r="AO1122" i="1"/>
  <c r="CD1122" i="1" s="1"/>
  <c r="AQ1122" i="1"/>
  <c r="CF1122" i="1" s="1"/>
  <c r="AF1122" i="1"/>
  <c r="AM1086" i="1"/>
  <c r="AN1086" i="1"/>
  <c r="CC1086" i="1" s="1"/>
  <c r="AO1086" i="1"/>
  <c r="CD1086" i="1" s="1"/>
  <c r="AP1086" i="1"/>
  <c r="CE1086" i="1" s="1"/>
  <c r="AQ1086" i="1"/>
  <c r="CF1086" i="1" s="1"/>
  <c r="AF1086" i="1"/>
  <c r="AO645" i="1"/>
  <c r="AQ645" i="1"/>
  <c r="AF645" i="1"/>
  <c r="AM645" i="1"/>
  <c r="AP645" i="1"/>
  <c r="AN645" i="1"/>
  <c r="AF897" i="1"/>
  <c r="AM897" i="1"/>
  <c r="AN897" i="1"/>
  <c r="CC897" i="1" s="1"/>
  <c r="AO897" i="1"/>
  <c r="CD897" i="1" s="1"/>
  <c r="AQ897" i="1"/>
  <c r="CF897" i="1" s="1"/>
  <c r="AP897" i="1"/>
  <c r="CE897" i="1" s="1"/>
  <c r="AG1087" i="1"/>
  <c r="AH1087" i="1"/>
  <c r="AI1087" i="1"/>
  <c r="AJ1087" i="1"/>
  <c r="AK1087" i="1"/>
  <c r="AM1214" i="1"/>
  <c r="AP1214" i="1"/>
  <c r="CE1214" i="1" s="1"/>
  <c r="AN1214" i="1"/>
  <c r="CC1214" i="1" s="1"/>
  <c r="AO1214" i="1"/>
  <c r="CD1214" i="1" s="1"/>
  <c r="AQ1214" i="1"/>
  <c r="CF1214" i="1" s="1"/>
  <c r="AF1214" i="1"/>
  <c r="AJ933" i="1"/>
  <c r="AG933" i="1"/>
  <c r="AH933" i="1"/>
  <c r="AI933" i="1"/>
  <c r="AK933" i="1"/>
  <c r="AP1169" i="1"/>
  <c r="CE1169" i="1" s="1"/>
  <c r="AF1169" i="1"/>
  <c r="AM1169" i="1"/>
  <c r="AN1169" i="1"/>
  <c r="CC1169" i="1" s="1"/>
  <c r="AO1169" i="1"/>
  <c r="CD1169" i="1" s="1"/>
  <c r="AQ1169" i="1"/>
  <c r="CF1169" i="1" s="1"/>
  <c r="AF141" i="1"/>
  <c r="AM141" i="1"/>
  <c r="AN141" i="1"/>
  <c r="CC141" i="1" s="1"/>
  <c r="AO141" i="1"/>
  <c r="CD141" i="1" s="1"/>
  <c r="AP141" i="1"/>
  <c r="CE141" i="1" s="1"/>
  <c r="AQ141" i="1"/>
  <c r="CF141" i="1" s="1"/>
  <c r="AN1053" i="1"/>
  <c r="CC1053" i="1" s="1"/>
  <c r="AO1053" i="1"/>
  <c r="CD1053" i="1" s="1"/>
  <c r="AP1053" i="1"/>
  <c r="CE1053" i="1" s="1"/>
  <c r="AQ1053" i="1"/>
  <c r="CF1053" i="1" s="1"/>
  <c r="AF1053" i="1"/>
  <c r="AM1053" i="1"/>
  <c r="AK64" i="1"/>
  <c r="AG64" i="1"/>
  <c r="AH64" i="1"/>
  <c r="AI64" i="1"/>
  <c r="AJ64" i="1"/>
  <c r="AN1097" i="1"/>
  <c r="CC1097" i="1" s="1"/>
  <c r="AO1097" i="1"/>
  <c r="CD1097" i="1" s="1"/>
  <c r="AP1097" i="1"/>
  <c r="CE1097" i="1" s="1"/>
  <c r="AQ1097" i="1"/>
  <c r="CF1097" i="1" s="1"/>
  <c r="AF1097" i="1"/>
  <c r="AM1097" i="1"/>
  <c r="AG1099" i="1"/>
  <c r="AH1099" i="1"/>
  <c r="AI1099" i="1"/>
  <c r="AJ1099" i="1"/>
  <c r="AK1099" i="1"/>
  <c r="AF909" i="1"/>
  <c r="AM909" i="1"/>
  <c r="AN909" i="1"/>
  <c r="CC909" i="1" s="1"/>
  <c r="AO909" i="1"/>
  <c r="CD909" i="1" s="1"/>
  <c r="AP909" i="1"/>
  <c r="CE909" i="1" s="1"/>
  <c r="AQ909" i="1"/>
  <c r="CF909" i="1" s="1"/>
  <c r="AM399" i="1"/>
  <c r="AO399" i="1"/>
  <c r="CD399" i="1" s="1"/>
  <c r="AP399" i="1"/>
  <c r="CE399" i="1" s="1"/>
  <c r="AQ399" i="1"/>
  <c r="CF399" i="1" s="1"/>
  <c r="AF399" i="1"/>
  <c r="AN399" i="1"/>
  <c r="CC399" i="1" s="1"/>
  <c r="AK1270" i="1"/>
  <c r="AG1270" i="1"/>
  <c r="AH1270" i="1"/>
  <c r="AI1270" i="1"/>
  <c r="AJ1270" i="1"/>
  <c r="AF1036" i="1"/>
  <c r="AM1036" i="1"/>
  <c r="AN1036" i="1"/>
  <c r="CC1036" i="1" s="1"/>
  <c r="AO1036" i="1"/>
  <c r="CD1036" i="1" s="1"/>
  <c r="AP1036" i="1"/>
  <c r="CE1036" i="1" s="1"/>
  <c r="AQ1036" i="1"/>
  <c r="CF1036" i="1" s="1"/>
  <c r="AN1028" i="1"/>
  <c r="CC1028" i="1" s="1"/>
  <c r="AF1028" i="1"/>
  <c r="AM1028" i="1"/>
  <c r="AO1028" i="1"/>
  <c r="CD1028" i="1" s="1"/>
  <c r="AP1028" i="1"/>
  <c r="CE1028" i="1" s="1"/>
  <c r="AQ1028" i="1"/>
  <c r="CF1028" i="1" s="1"/>
  <c r="AM401" i="1"/>
  <c r="AO401" i="1"/>
  <c r="CD401" i="1" s="1"/>
  <c r="AQ401" i="1"/>
  <c r="CF401" i="1" s="1"/>
  <c r="AF401" i="1"/>
  <c r="AN401" i="1"/>
  <c r="CC401" i="1" s="1"/>
  <c r="AP401" i="1"/>
  <c r="CE401" i="1" s="1"/>
  <c r="AN1065" i="1"/>
  <c r="CC1065" i="1" s="1"/>
  <c r="AO1065" i="1"/>
  <c r="CD1065" i="1" s="1"/>
  <c r="AP1065" i="1"/>
  <c r="CE1065" i="1" s="1"/>
  <c r="AF1065" i="1"/>
  <c r="AM1065" i="1"/>
  <c r="AQ1065" i="1"/>
  <c r="CF1065" i="1" s="1"/>
  <c r="AM968" i="1"/>
  <c r="AN968" i="1"/>
  <c r="CC968" i="1" s="1"/>
  <c r="AO968" i="1"/>
  <c r="CD968" i="1" s="1"/>
  <c r="AP968" i="1"/>
  <c r="CE968" i="1" s="1"/>
  <c r="AQ968" i="1"/>
  <c r="CF968" i="1" s="1"/>
  <c r="AF968" i="1"/>
  <c r="AM1096" i="1"/>
  <c r="AN1096" i="1"/>
  <c r="CC1096" i="1" s="1"/>
  <c r="AO1096" i="1"/>
  <c r="CD1096" i="1" s="1"/>
  <c r="AP1096" i="1"/>
  <c r="CE1096" i="1" s="1"/>
  <c r="AQ1096" i="1"/>
  <c r="CF1096" i="1" s="1"/>
  <c r="AF1096" i="1"/>
  <c r="AM205" i="1"/>
  <c r="AN205" i="1"/>
  <c r="CC205" i="1" s="1"/>
  <c r="AO205" i="1"/>
  <c r="CD205" i="1" s="1"/>
  <c r="AP205" i="1"/>
  <c r="CE205" i="1" s="1"/>
  <c r="AQ205" i="1"/>
  <c r="CF205" i="1" s="1"/>
  <c r="AF205" i="1"/>
  <c r="AM1061" i="1"/>
  <c r="AN1061" i="1"/>
  <c r="CC1061" i="1" s="1"/>
  <c r="AF1061" i="1"/>
  <c r="AO1061" i="1"/>
  <c r="CD1061" i="1" s="1"/>
  <c r="AP1061" i="1"/>
  <c r="CE1061" i="1" s="1"/>
  <c r="AQ1061" i="1"/>
  <c r="CF1061" i="1" s="1"/>
  <c r="AM134" i="1"/>
  <c r="AN134" i="1"/>
  <c r="CC134" i="1" s="1"/>
  <c r="AO134" i="1"/>
  <c r="CD134" i="1" s="1"/>
  <c r="AP134" i="1"/>
  <c r="CE134" i="1" s="1"/>
  <c r="AQ134" i="1"/>
  <c r="CF134" i="1" s="1"/>
  <c r="AF134" i="1"/>
  <c r="AF915" i="1"/>
  <c r="AM915" i="1"/>
  <c r="AN915" i="1"/>
  <c r="CC915" i="1" s="1"/>
  <c r="AO915" i="1"/>
  <c r="CD915" i="1" s="1"/>
  <c r="AP915" i="1"/>
  <c r="CE915" i="1" s="1"/>
  <c r="AQ915" i="1"/>
  <c r="CF915" i="1" s="1"/>
  <c r="AO958" i="1"/>
  <c r="CD958" i="1" s="1"/>
  <c r="AP958" i="1"/>
  <c r="CE958" i="1" s="1"/>
  <c r="AQ958" i="1"/>
  <c r="CF958" i="1" s="1"/>
  <c r="AF958" i="1"/>
  <c r="AM958" i="1"/>
  <c r="AN958" i="1"/>
  <c r="CC958" i="1" s="1"/>
  <c r="AM804" i="1"/>
  <c r="AN804" i="1"/>
  <c r="CC804" i="1" s="1"/>
  <c r="AO804" i="1"/>
  <c r="CD804" i="1" s="1"/>
  <c r="AP804" i="1"/>
  <c r="CE804" i="1" s="1"/>
  <c r="AQ804" i="1"/>
  <c r="CF804" i="1" s="1"/>
  <c r="AF804" i="1"/>
  <c r="AM1257" i="1"/>
  <c r="AO1257" i="1"/>
  <c r="CD1257" i="1" s="1"/>
  <c r="AP1257" i="1"/>
  <c r="CE1257" i="1" s="1"/>
  <c r="AQ1257" i="1"/>
  <c r="CF1257" i="1" s="1"/>
  <c r="AF1257" i="1"/>
  <c r="AN1257" i="1"/>
  <c r="CC1257" i="1" s="1"/>
  <c r="AM1236" i="1"/>
  <c r="AN1236" i="1"/>
  <c r="CC1236" i="1" s="1"/>
  <c r="AO1236" i="1"/>
  <c r="CD1236" i="1" s="1"/>
  <c r="AF1236" i="1"/>
  <c r="AP1236" i="1"/>
  <c r="CE1236" i="1" s="1"/>
  <c r="AQ1236" i="1"/>
  <c r="CF1236" i="1" s="1"/>
  <c r="AK1205" i="1"/>
  <c r="AG1205" i="1"/>
  <c r="AH1205" i="1"/>
  <c r="AI1205" i="1"/>
  <c r="AJ1205" i="1"/>
  <c r="AN1320" i="1"/>
  <c r="CC1320" i="1" s="1"/>
  <c r="AO1320" i="1"/>
  <c r="CD1320" i="1" s="1"/>
  <c r="AP1320" i="1"/>
  <c r="CE1320" i="1" s="1"/>
  <c r="AQ1320" i="1"/>
  <c r="CF1320" i="1" s="1"/>
  <c r="AF1320" i="1"/>
  <c r="AM1320" i="1"/>
  <c r="AM1260" i="1"/>
  <c r="AO1260" i="1"/>
  <c r="CD1260" i="1" s="1"/>
  <c r="AP1260" i="1"/>
  <c r="CE1260" i="1" s="1"/>
  <c r="AF1260" i="1"/>
  <c r="AN1260" i="1"/>
  <c r="CC1260" i="1" s="1"/>
  <c r="AQ1260" i="1"/>
  <c r="CF1260" i="1" s="1"/>
  <c r="AN35" i="1"/>
  <c r="CC35" i="1" s="1"/>
  <c r="AO35" i="1"/>
  <c r="CD35" i="1" s="1"/>
  <c r="AF35" i="1"/>
  <c r="AQ35" i="1"/>
  <c r="CF35" i="1" s="1"/>
  <c r="AM35" i="1"/>
  <c r="AP35" i="1"/>
  <c r="CE35" i="1" s="1"/>
  <c r="AM409" i="1"/>
  <c r="AN409" i="1"/>
  <c r="CC409" i="1" s="1"/>
  <c r="AO409" i="1"/>
  <c r="CD409" i="1" s="1"/>
  <c r="AF409" i="1"/>
  <c r="AP409" i="1"/>
  <c r="CE409" i="1" s="1"/>
  <c r="AQ409" i="1"/>
  <c r="CF409" i="1" s="1"/>
  <c r="AM1066" i="1"/>
  <c r="AN1066" i="1"/>
  <c r="CC1066" i="1" s="1"/>
  <c r="AO1066" i="1"/>
  <c r="CD1066" i="1" s="1"/>
  <c r="AF1066" i="1"/>
  <c r="AP1066" i="1"/>
  <c r="CE1066" i="1" s="1"/>
  <c r="AQ1066" i="1"/>
  <c r="CF1066" i="1" s="1"/>
  <c r="AM982" i="1"/>
  <c r="AN982" i="1"/>
  <c r="CC982" i="1" s="1"/>
  <c r="AO982" i="1"/>
  <c r="CD982" i="1" s="1"/>
  <c r="AP982" i="1"/>
  <c r="CE982" i="1" s="1"/>
  <c r="AQ982" i="1"/>
  <c r="CF982" i="1" s="1"/>
  <c r="AF982" i="1"/>
  <c r="AF276" i="1"/>
  <c r="AM276" i="1"/>
  <c r="AN276" i="1"/>
  <c r="CC276" i="1" s="1"/>
  <c r="AO276" i="1"/>
  <c r="CD276" i="1" s="1"/>
  <c r="AP276" i="1"/>
  <c r="CE276" i="1" s="1"/>
  <c r="AQ276" i="1"/>
  <c r="CF276" i="1" s="1"/>
  <c r="AM994" i="1"/>
  <c r="AN994" i="1"/>
  <c r="CC994" i="1" s="1"/>
  <c r="AO994" i="1"/>
  <c r="CD994" i="1" s="1"/>
  <c r="AP994" i="1"/>
  <c r="CE994" i="1" s="1"/>
  <c r="AQ994" i="1"/>
  <c r="CF994" i="1" s="1"/>
  <c r="AF994" i="1"/>
  <c r="AG1156" i="1"/>
  <c r="AH1156" i="1"/>
  <c r="AI1156" i="1"/>
  <c r="AJ1156" i="1"/>
  <c r="AK1156" i="1"/>
  <c r="AM471" i="1"/>
  <c r="AN471" i="1"/>
  <c r="AO471" i="1"/>
  <c r="AP471" i="1"/>
  <c r="AF471" i="1"/>
  <c r="AQ471" i="1"/>
  <c r="AN767" i="1"/>
  <c r="CC767" i="1" s="1"/>
  <c r="AP767" i="1"/>
  <c r="CE767" i="1" s="1"/>
  <c r="AF767" i="1"/>
  <c r="AO767" i="1"/>
  <c r="CD767" i="1" s="1"/>
  <c r="AQ767" i="1"/>
  <c r="CF767" i="1" s="1"/>
  <c r="AM767" i="1"/>
  <c r="AO1225" i="1"/>
  <c r="CD1225" i="1" s="1"/>
  <c r="AF1225" i="1"/>
  <c r="AM1225" i="1"/>
  <c r="AN1225" i="1"/>
  <c r="CC1225" i="1" s="1"/>
  <c r="AP1225" i="1"/>
  <c r="CE1225" i="1" s="1"/>
  <c r="AQ1225" i="1"/>
  <c r="CF1225" i="1" s="1"/>
  <c r="AG209" i="1"/>
  <c r="BW209" i="1" s="1"/>
  <c r="AH209" i="1"/>
  <c r="AI209" i="1"/>
  <c r="AJ209" i="1"/>
  <c r="AK209" i="1"/>
  <c r="AN1267" i="1"/>
  <c r="CC1267" i="1" s="1"/>
  <c r="AO1267" i="1"/>
  <c r="CD1267" i="1" s="1"/>
  <c r="AF1267" i="1"/>
  <c r="AM1267" i="1"/>
  <c r="AP1267" i="1"/>
  <c r="CE1267" i="1" s="1"/>
  <c r="AQ1267" i="1"/>
  <c r="CF1267" i="1" s="1"/>
  <c r="AJ1159" i="1"/>
  <c r="AK1159" i="1"/>
  <c r="AG1159" i="1"/>
  <c r="AH1159" i="1"/>
  <c r="AI1159" i="1"/>
  <c r="AK950" i="1"/>
  <c r="AG950" i="1"/>
  <c r="AH950" i="1"/>
  <c r="AI950" i="1"/>
  <c r="AJ950" i="1"/>
  <c r="AG889" i="1"/>
  <c r="AI889" i="1"/>
  <c r="AH889" i="1"/>
  <c r="AJ889" i="1"/>
  <c r="AK889" i="1"/>
  <c r="AM1219" i="1"/>
  <c r="AN1219" i="1"/>
  <c r="CC1219" i="1" s="1"/>
  <c r="AF1219" i="1"/>
  <c r="AO1219" i="1"/>
  <c r="CD1219" i="1" s="1"/>
  <c r="AP1219" i="1"/>
  <c r="CE1219" i="1" s="1"/>
  <c r="AQ1219" i="1"/>
  <c r="CF1219" i="1" s="1"/>
  <c r="AG964" i="1"/>
  <c r="AH964" i="1"/>
  <c r="AI964" i="1"/>
  <c r="AJ964" i="1"/>
  <c r="AK964" i="1"/>
  <c r="AP1026" i="1"/>
  <c r="CE1026" i="1" s="1"/>
  <c r="AM1026" i="1"/>
  <c r="AN1026" i="1"/>
  <c r="CC1026" i="1" s="1"/>
  <c r="AO1026" i="1"/>
  <c r="CD1026" i="1" s="1"/>
  <c r="AQ1026" i="1"/>
  <c r="CF1026" i="1" s="1"/>
  <c r="AF1026" i="1"/>
  <c r="AN1179" i="1"/>
  <c r="CC1179" i="1" s="1"/>
  <c r="AF1179" i="1"/>
  <c r="AQ1179" i="1"/>
  <c r="CF1179" i="1" s="1"/>
  <c r="AM1179" i="1"/>
  <c r="AO1179" i="1"/>
  <c r="CD1179" i="1" s="1"/>
  <c r="AP1179" i="1"/>
  <c r="CE1179" i="1" s="1"/>
  <c r="AI1064" i="1"/>
  <c r="AJ1064" i="1"/>
  <c r="AK1064" i="1"/>
  <c r="AG1064" i="1"/>
  <c r="AH1064" i="1"/>
  <c r="AN1308" i="1"/>
  <c r="CC1308" i="1" s="1"/>
  <c r="AO1308" i="1"/>
  <c r="CD1308" i="1" s="1"/>
  <c r="AP1308" i="1"/>
  <c r="CE1308" i="1" s="1"/>
  <c r="AQ1308" i="1"/>
  <c r="CF1308" i="1" s="1"/>
  <c r="AF1308" i="1"/>
  <c r="AM1308" i="1"/>
  <c r="AK1002" i="1"/>
  <c r="AH1002" i="1"/>
  <c r="AI1002" i="1"/>
  <c r="AG1002" i="1"/>
  <c r="AJ1002" i="1"/>
  <c r="AM1349" i="1"/>
  <c r="AO1349" i="1"/>
  <c r="CD1349" i="1" s="1"/>
  <c r="AP1349" i="1"/>
  <c r="CE1349" i="1" s="1"/>
  <c r="AQ1349" i="1"/>
  <c r="CF1349" i="1" s="1"/>
  <c r="AF1349" i="1"/>
  <c r="AN1349" i="1"/>
  <c r="CC1349" i="1" s="1"/>
  <c r="AP1337" i="1"/>
  <c r="CE1337" i="1" s="1"/>
  <c r="AM1337" i="1"/>
  <c r="AQ1337" i="1"/>
  <c r="CF1337" i="1" s="1"/>
  <c r="AF1337" i="1"/>
  <c r="AN1337" i="1"/>
  <c r="CC1337" i="1" s="1"/>
  <c r="AO1337" i="1"/>
  <c r="CD1337" i="1" s="1"/>
  <c r="AN642" i="1"/>
  <c r="CC642" i="1" s="1"/>
  <c r="AM642" i="1"/>
  <c r="AO642" i="1"/>
  <c r="CD642" i="1" s="1"/>
  <c r="AP642" i="1"/>
  <c r="CE642" i="1" s="1"/>
  <c r="AQ642" i="1"/>
  <c r="CF642" i="1" s="1"/>
  <c r="AF642" i="1"/>
  <c r="AK1140" i="1"/>
  <c r="AG1140" i="1"/>
  <c r="AH1140" i="1"/>
  <c r="AI1140" i="1"/>
  <c r="AJ1140" i="1"/>
  <c r="AO1090" i="1"/>
  <c r="CD1090" i="1" s="1"/>
  <c r="AP1090" i="1"/>
  <c r="CE1090" i="1" s="1"/>
  <c r="AQ1090" i="1"/>
  <c r="CF1090" i="1" s="1"/>
  <c r="AF1090" i="1"/>
  <c r="AM1090" i="1"/>
  <c r="AN1090" i="1"/>
  <c r="CC1090" i="1" s="1"/>
  <c r="AP1063" i="1"/>
  <c r="CE1063" i="1" s="1"/>
  <c r="AQ1063" i="1"/>
  <c r="CF1063" i="1" s="1"/>
  <c r="AF1063" i="1"/>
  <c r="AM1063" i="1"/>
  <c r="AN1063" i="1"/>
  <c r="CC1063" i="1" s="1"/>
  <c r="AO1063" i="1"/>
  <c r="CD1063" i="1" s="1"/>
  <c r="AK938" i="1"/>
  <c r="AG938" i="1"/>
  <c r="AH938" i="1"/>
  <c r="AI938" i="1"/>
  <c r="AJ938" i="1"/>
  <c r="AO1287" i="1"/>
  <c r="CD1287" i="1" s="1"/>
  <c r="AP1287" i="1"/>
  <c r="CE1287" i="1" s="1"/>
  <c r="AF1287" i="1"/>
  <c r="AM1287" i="1"/>
  <c r="AN1287" i="1"/>
  <c r="CC1287" i="1" s="1"/>
  <c r="AQ1287" i="1"/>
  <c r="CF1287" i="1" s="1"/>
  <c r="AN1121" i="1"/>
  <c r="CC1121" i="1" s="1"/>
  <c r="AO1121" i="1"/>
  <c r="CD1121" i="1" s="1"/>
  <c r="AF1121" i="1"/>
  <c r="AM1121" i="1"/>
  <c r="AP1121" i="1"/>
  <c r="CE1121" i="1" s="1"/>
  <c r="AQ1121" i="1"/>
  <c r="CF1121" i="1" s="1"/>
  <c r="AG1003" i="1"/>
  <c r="AH1003" i="1"/>
  <c r="AI1003" i="1"/>
  <c r="AJ1003" i="1"/>
  <c r="AK1003" i="1"/>
  <c r="AF1072" i="1"/>
  <c r="AM1072" i="1"/>
  <c r="AO1072" i="1"/>
  <c r="CD1072" i="1" s="1"/>
  <c r="AN1072" i="1"/>
  <c r="CC1072" i="1" s="1"/>
  <c r="AP1072" i="1"/>
  <c r="CE1072" i="1" s="1"/>
  <c r="AQ1072" i="1"/>
  <c r="CF1072" i="1" s="1"/>
  <c r="AQ920" i="1"/>
  <c r="CF920" i="1" s="1"/>
  <c r="AM920" i="1"/>
  <c r="AN920" i="1"/>
  <c r="CC920" i="1" s="1"/>
  <c r="AF920" i="1"/>
  <c r="AO920" i="1"/>
  <c r="CD920" i="1" s="1"/>
  <c r="AP920" i="1"/>
  <c r="CE920" i="1" s="1"/>
  <c r="AM1355" i="1"/>
  <c r="AN1355" i="1"/>
  <c r="CC1355" i="1" s="1"/>
  <c r="AO1355" i="1"/>
  <c r="CD1355" i="1" s="1"/>
  <c r="AP1355" i="1"/>
  <c r="CE1355" i="1" s="1"/>
  <c r="AQ1355" i="1"/>
  <c r="CF1355" i="1" s="1"/>
  <c r="AF1355" i="1"/>
  <c r="AO1275" i="1"/>
  <c r="CD1275" i="1" s="1"/>
  <c r="AP1275" i="1"/>
  <c r="CE1275" i="1" s="1"/>
  <c r="AQ1275" i="1"/>
  <c r="CF1275" i="1" s="1"/>
  <c r="AF1275" i="1"/>
  <c r="AM1275" i="1"/>
  <c r="AN1275" i="1"/>
  <c r="CC1275" i="1" s="1"/>
  <c r="AO1313" i="1"/>
  <c r="CD1313" i="1" s="1"/>
  <c r="AP1313" i="1"/>
  <c r="CE1313" i="1" s="1"/>
  <c r="AQ1313" i="1"/>
  <c r="CF1313" i="1" s="1"/>
  <c r="AF1313" i="1"/>
  <c r="AM1313" i="1"/>
  <c r="AN1313" i="1"/>
  <c r="CC1313" i="1" s="1"/>
  <c r="AG1208" i="1"/>
  <c r="AH1208" i="1"/>
  <c r="AI1208" i="1"/>
  <c r="AJ1208" i="1"/>
  <c r="AK1208" i="1"/>
  <c r="AF174" i="1"/>
  <c r="AM174" i="1"/>
  <c r="AN174" i="1"/>
  <c r="CC174" i="1" s="1"/>
  <c r="AO174" i="1"/>
  <c r="CD174" i="1" s="1"/>
  <c r="AQ174" i="1"/>
  <c r="CF174" i="1" s="1"/>
  <c r="AP174" i="1"/>
  <c r="CE174" i="1" s="1"/>
  <c r="AM1207" i="1"/>
  <c r="AN1207" i="1"/>
  <c r="CC1207" i="1" s="1"/>
  <c r="AO1207" i="1"/>
  <c r="CD1207" i="1" s="1"/>
  <c r="AP1207" i="1"/>
  <c r="CE1207" i="1" s="1"/>
  <c r="AQ1207" i="1"/>
  <c r="CF1207" i="1" s="1"/>
  <c r="AF1207" i="1"/>
  <c r="AM903" i="1"/>
  <c r="AF903" i="1"/>
  <c r="AN903" i="1"/>
  <c r="CC903" i="1" s="1"/>
  <c r="AO903" i="1"/>
  <c r="CD903" i="1" s="1"/>
  <c r="AP903" i="1"/>
  <c r="CE903" i="1" s="1"/>
  <c r="AQ903" i="1"/>
  <c r="CF903" i="1" s="1"/>
  <c r="AP639" i="1"/>
  <c r="AQ639" i="1"/>
  <c r="AF639" i="1"/>
  <c r="AM639" i="1"/>
  <c r="AN639" i="1"/>
  <c r="AO639" i="1"/>
  <c r="AN236" i="1"/>
  <c r="CC236" i="1" s="1"/>
  <c r="AO236" i="1"/>
  <c r="CD236" i="1" s="1"/>
  <c r="AP236" i="1"/>
  <c r="CE236" i="1" s="1"/>
  <c r="AF236" i="1"/>
  <c r="AM236" i="1"/>
  <c r="AQ236" i="1"/>
  <c r="CF236" i="1" s="1"/>
  <c r="AO1148" i="1"/>
  <c r="CD1148" i="1" s="1"/>
  <c r="AP1148" i="1"/>
  <c r="CE1148" i="1" s="1"/>
  <c r="AQ1148" i="1"/>
  <c r="CF1148" i="1" s="1"/>
  <c r="AF1148" i="1"/>
  <c r="AM1148" i="1"/>
  <c r="AN1148" i="1"/>
  <c r="CC1148" i="1" s="1"/>
  <c r="AM578" i="1"/>
  <c r="AN578" i="1"/>
  <c r="CC578" i="1" s="1"/>
  <c r="AO578" i="1"/>
  <c r="CD578" i="1" s="1"/>
  <c r="AP578" i="1"/>
  <c r="CE578" i="1" s="1"/>
  <c r="AQ578" i="1"/>
  <c r="CF578" i="1" s="1"/>
  <c r="AF578" i="1"/>
  <c r="AF1359" i="1"/>
  <c r="AM1359" i="1"/>
  <c r="AN1359" i="1"/>
  <c r="CC1359" i="1" s="1"/>
  <c r="AO1359" i="1"/>
  <c r="CD1359" i="1" s="1"/>
  <c r="AP1359" i="1"/>
  <c r="CE1359" i="1" s="1"/>
  <c r="AQ1359" i="1"/>
  <c r="CF1359" i="1" s="1"/>
  <c r="AN1120" i="1"/>
  <c r="CC1120" i="1" s="1"/>
  <c r="AF1120" i="1"/>
  <c r="AM1120" i="1"/>
  <c r="AO1120" i="1"/>
  <c r="CD1120" i="1" s="1"/>
  <c r="AP1120" i="1"/>
  <c r="CE1120" i="1" s="1"/>
  <c r="AQ1120" i="1"/>
  <c r="CF1120" i="1" s="1"/>
  <c r="AM1089" i="1"/>
  <c r="AN1089" i="1"/>
  <c r="CC1089" i="1" s="1"/>
  <c r="AO1089" i="1"/>
  <c r="CD1089" i="1" s="1"/>
  <c r="AP1089" i="1"/>
  <c r="CE1089" i="1" s="1"/>
  <c r="AQ1089" i="1"/>
  <c r="CF1089" i="1" s="1"/>
  <c r="AF1089" i="1"/>
  <c r="AM1110" i="1"/>
  <c r="AN1110" i="1"/>
  <c r="CC1110" i="1" s="1"/>
  <c r="AO1110" i="1"/>
  <c r="CD1110" i="1" s="1"/>
  <c r="AP1110" i="1"/>
  <c r="CE1110" i="1" s="1"/>
  <c r="AQ1110" i="1"/>
  <c r="CF1110" i="1" s="1"/>
  <c r="AF1110" i="1"/>
  <c r="AM999" i="1"/>
  <c r="AN999" i="1"/>
  <c r="CC999" i="1" s="1"/>
  <c r="AO999" i="1"/>
  <c r="CD999" i="1" s="1"/>
  <c r="AP999" i="1"/>
  <c r="CE999" i="1" s="1"/>
  <c r="AQ999" i="1"/>
  <c r="CF999" i="1" s="1"/>
  <c r="AF999" i="1"/>
  <c r="AG1315" i="1"/>
  <c r="AH1315" i="1"/>
  <c r="AI1315" i="1"/>
  <c r="AJ1315" i="1"/>
  <c r="AK1315" i="1"/>
  <c r="AM1030" i="1"/>
  <c r="AN1030" i="1"/>
  <c r="CC1030" i="1" s="1"/>
  <c r="AO1030" i="1"/>
  <c r="CD1030" i="1" s="1"/>
  <c r="AP1030" i="1"/>
  <c r="CE1030" i="1" s="1"/>
  <c r="AQ1030" i="1"/>
  <c r="CF1030" i="1" s="1"/>
  <c r="AF1030" i="1"/>
  <c r="AF931" i="1"/>
  <c r="AM931" i="1"/>
  <c r="AN931" i="1"/>
  <c r="CC931" i="1" s="1"/>
  <c r="AO931" i="1"/>
  <c r="CD931" i="1" s="1"/>
  <c r="AP931" i="1"/>
  <c r="CE931" i="1" s="1"/>
  <c r="AQ931" i="1"/>
  <c r="CF931" i="1" s="1"/>
  <c r="AM1190" i="1"/>
  <c r="AN1190" i="1"/>
  <c r="CC1190" i="1" s="1"/>
  <c r="AO1190" i="1"/>
  <c r="CD1190" i="1" s="1"/>
  <c r="AP1190" i="1"/>
  <c r="CE1190" i="1" s="1"/>
  <c r="AQ1190" i="1"/>
  <c r="CF1190" i="1" s="1"/>
  <c r="AF1190" i="1"/>
  <c r="AK877" i="1"/>
  <c r="AG877" i="1"/>
  <c r="AI877" i="1"/>
  <c r="AH877" i="1"/>
  <c r="AJ877" i="1"/>
  <c r="AG740" i="1"/>
  <c r="AI740" i="1"/>
  <c r="AJ740" i="1"/>
  <c r="AK740" i="1"/>
  <c r="AH740" i="1"/>
  <c r="AP1131" i="1"/>
  <c r="CE1131" i="1" s="1"/>
  <c r="AM1131" i="1"/>
  <c r="AF1131" i="1"/>
  <c r="AN1131" i="1"/>
  <c r="CC1131" i="1" s="1"/>
  <c r="AO1131" i="1"/>
  <c r="CD1131" i="1" s="1"/>
  <c r="AQ1131" i="1"/>
  <c r="CF1131" i="1" s="1"/>
  <c r="AK1305" i="1"/>
  <c r="AG1305" i="1"/>
  <c r="AH1305" i="1"/>
  <c r="AI1305" i="1"/>
  <c r="AJ1305" i="1"/>
  <c r="AM1039" i="1"/>
  <c r="AN1039" i="1"/>
  <c r="CC1039" i="1" s="1"/>
  <c r="AO1039" i="1"/>
  <c r="CD1039" i="1" s="1"/>
  <c r="AP1039" i="1"/>
  <c r="CE1039" i="1" s="1"/>
  <c r="AQ1039" i="1"/>
  <c r="CF1039" i="1" s="1"/>
  <c r="AF1039" i="1"/>
  <c r="AG1246" i="1"/>
  <c r="AH1246" i="1"/>
  <c r="AI1246" i="1"/>
  <c r="AJ1246" i="1"/>
  <c r="AK1246" i="1"/>
  <c r="AN450" i="1"/>
  <c r="CC450" i="1" s="1"/>
  <c r="AO450" i="1"/>
  <c r="CD450" i="1" s="1"/>
  <c r="AP450" i="1"/>
  <c r="CE450" i="1" s="1"/>
  <c r="AQ450" i="1"/>
  <c r="CF450" i="1" s="1"/>
  <c r="AF450" i="1"/>
  <c r="AM450" i="1"/>
  <c r="AG1043" i="1"/>
  <c r="AH1043" i="1"/>
  <c r="AI1043" i="1"/>
  <c r="AJ1043" i="1"/>
  <c r="AK1043" i="1"/>
  <c r="AP1137" i="1"/>
  <c r="CE1137" i="1" s="1"/>
  <c r="AQ1137" i="1"/>
  <c r="CF1137" i="1" s="1"/>
  <c r="AF1137" i="1"/>
  <c r="AM1137" i="1"/>
  <c r="AN1137" i="1"/>
  <c r="CC1137" i="1" s="1"/>
  <c r="AO1137" i="1"/>
  <c r="CD1137" i="1" s="1"/>
  <c r="AM1231" i="1"/>
  <c r="AN1231" i="1"/>
  <c r="CC1231" i="1" s="1"/>
  <c r="AO1231" i="1"/>
  <c r="CD1231" i="1" s="1"/>
  <c r="AP1231" i="1"/>
  <c r="CE1231" i="1" s="1"/>
  <c r="AQ1231" i="1"/>
  <c r="CF1231" i="1" s="1"/>
  <c r="AF1231" i="1"/>
  <c r="AM1051" i="1"/>
  <c r="AN1051" i="1"/>
  <c r="CC1051" i="1" s="1"/>
  <c r="AO1051" i="1"/>
  <c r="CD1051" i="1" s="1"/>
  <c r="AP1051" i="1"/>
  <c r="CE1051" i="1" s="1"/>
  <c r="AQ1051" i="1"/>
  <c r="CF1051" i="1" s="1"/>
  <c r="AF1051" i="1"/>
  <c r="AK554" i="1"/>
  <c r="AG554" i="1"/>
  <c r="BU554" i="1" s="1"/>
  <c r="AH554" i="1"/>
  <c r="AJ554" i="1"/>
  <c r="AI554" i="1"/>
  <c r="AH170" i="1"/>
  <c r="AI170" i="1"/>
  <c r="AJ170" i="1"/>
  <c r="AK170" i="1"/>
  <c r="AG170" i="1"/>
  <c r="AN1149" i="1"/>
  <c r="CC1149" i="1" s="1"/>
  <c r="AO1149" i="1"/>
  <c r="CD1149" i="1" s="1"/>
  <c r="AP1149" i="1"/>
  <c r="CE1149" i="1" s="1"/>
  <c r="AQ1149" i="1"/>
  <c r="CF1149" i="1" s="1"/>
  <c r="AF1149" i="1"/>
  <c r="AM1149" i="1"/>
  <c r="AM1197" i="1"/>
  <c r="AN1197" i="1"/>
  <c r="CC1197" i="1" s="1"/>
  <c r="AO1197" i="1"/>
  <c r="CD1197" i="1" s="1"/>
  <c r="AP1197" i="1"/>
  <c r="CE1197" i="1" s="1"/>
  <c r="AQ1197" i="1"/>
  <c r="CF1197" i="1" s="1"/>
  <c r="AF1197" i="1"/>
  <c r="AQ1299" i="1"/>
  <c r="CF1299" i="1" s="1"/>
  <c r="AF1299" i="1"/>
  <c r="AM1299" i="1"/>
  <c r="AN1299" i="1"/>
  <c r="CC1299" i="1" s="1"/>
  <c r="AO1299" i="1"/>
  <c r="CD1299" i="1" s="1"/>
  <c r="AP1299" i="1"/>
  <c r="CE1299" i="1" s="1"/>
  <c r="AF937" i="1"/>
  <c r="AM937" i="1"/>
  <c r="AN937" i="1"/>
  <c r="CC937" i="1" s="1"/>
  <c r="AO937" i="1"/>
  <c r="CD937" i="1" s="1"/>
  <c r="AP937" i="1"/>
  <c r="CE937" i="1" s="1"/>
  <c r="AQ937" i="1"/>
  <c r="CF937" i="1" s="1"/>
  <c r="AM1157" i="1"/>
  <c r="AO1157" i="1"/>
  <c r="CD1157" i="1" s="1"/>
  <c r="AP1157" i="1"/>
  <c r="CE1157" i="1" s="1"/>
  <c r="AF1157" i="1"/>
  <c r="AN1157" i="1"/>
  <c r="CC1157" i="1" s="1"/>
  <c r="AQ1157" i="1"/>
  <c r="CF1157" i="1" s="1"/>
  <c r="AO1033" i="1"/>
  <c r="CD1033" i="1" s="1"/>
  <c r="AP1033" i="1"/>
  <c r="CE1033" i="1" s="1"/>
  <c r="AQ1033" i="1"/>
  <c r="CF1033" i="1" s="1"/>
  <c r="AF1033" i="1"/>
  <c r="AM1033" i="1"/>
  <c r="AN1033" i="1"/>
  <c r="CC1033" i="1" s="1"/>
  <c r="AM1364" i="1"/>
  <c r="AN1364" i="1"/>
  <c r="CC1364" i="1" s="1"/>
  <c r="AO1364" i="1"/>
  <c r="CD1364" i="1" s="1"/>
  <c r="AP1364" i="1"/>
  <c r="CE1364" i="1" s="1"/>
  <c r="AQ1364" i="1"/>
  <c r="CF1364" i="1" s="1"/>
  <c r="AF1364" i="1"/>
  <c r="AM1101" i="1"/>
  <c r="AN1101" i="1"/>
  <c r="CC1101" i="1" s="1"/>
  <c r="AO1101" i="1"/>
  <c r="CD1101" i="1" s="1"/>
  <c r="AP1101" i="1"/>
  <c r="CE1101" i="1" s="1"/>
  <c r="AQ1101" i="1"/>
  <c r="CF1101" i="1" s="1"/>
  <c r="AF1101" i="1"/>
  <c r="AJ892" i="1"/>
  <c r="AI892" i="1"/>
  <c r="AK892" i="1"/>
  <c r="AH892" i="1"/>
  <c r="AG892" i="1"/>
  <c r="AP911" i="1"/>
  <c r="CE911" i="1" s="1"/>
  <c r="AQ911" i="1"/>
  <c r="CF911" i="1" s="1"/>
  <c r="AF911" i="1"/>
  <c r="AM911" i="1"/>
  <c r="AN911" i="1"/>
  <c r="CC911" i="1" s="1"/>
  <c r="AO911" i="1"/>
  <c r="CD911" i="1" s="1"/>
  <c r="AG891" i="1"/>
  <c r="AJ891" i="1"/>
  <c r="AK891" i="1"/>
  <c r="AI891" i="1"/>
  <c r="AH891" i="1"/>
  <c r="AG948" i="1"/>
  <c r="AH948" i="1"/>
  <c r="AI948" i="1"/>
  <c r="AJ948" i="1"/>
  <c r="AK948" i="1"/>
  <c r="AN1241" i="1"/>
  <c r="CC1241" i="1" s="1"/>
  <c r="AO1241" i="1"/>
  <c r="CD1241" i="1" s="1"/>
  <c r="AP1241" i="1"/>
  <c r="CE1241" i="1" s="1"/>
  <c r="AF1241" i="1"/>
  <c r="AM1241" i="1"/>
  <c r="AQ1241" i="1"/>
  <c r="CF1241" i="1" s="1"/>
  <c r="AF949" i="1"/>
  <c r="AM949" i="1"/>
  <c r="AN949" i="1"/>
  <c r="CC949" i="1" s="1"/>
  <c r="AO949" i="1"/>
  <c r="CD949" i="1" s="1"/>
  <c r="AQ949" i="1"/>
  <c r="CF949" i="1" s="1"/>
  <c r="AP949" i="1"/>
  <c r="CE949" i="1" s="1"/>
  <c r="AH1258" i="1"/>
  <c r="AI1258" i="1"/>
  <c r="AJ1258" i="1"/>
  <c r="AK1258" i="1"/>
  <c r="AG1258" i="1"/>
  <c r="AG856" i="1"/>
  <c r="BY856" i="1" s="1"/>
  <c r="AH856" i="1"/>
  <c r="AI856" i="1"/>
  <c r="AJ856" i="1"/>
  <c r="AK856" i="1"/>
  <c r="AG1104" i="1"/>
  <c r="AH1104" i="1"/>
  <c r="AI1104" i="1"/>
  <c r="AJ1104" i="1"/>
  <c r="AK1104" i="1"/>
  <c r="AH1082" i="1"/>
  <c r="AJ1082" i="1"/>
  <c r="AG1082" i="1"/>
  <c r="AI1082" i="1"/>
  <c r="AK1082" i="1"/>
  <c r="AK1365" i="1"/>
  <c r="AG1365" i="1"/>
  <c r="AH1365" i="1"/>
  <c r="AI1365" i="1"/>
  <c r="AJ1365" i="1"/>
  <c r="AG1012" i="1"/>
  <c r="AH1012" i="1"/>
  <c r="AI1012" i="1"/>
  <c r="AJ1012" i="1"/>
  <c r="AK1012" i="1"/>
  <c r="AP1141" i="1"/>
  <c r="CE1141" i="1" s="1"/>
  <c r="AQ1141" i="1"/>
  <c r="CF1141" i="1" s="1"/>
  <c r="AF1141" i="1"/>
  <c r="AM1141" i="1"/>
  <c r="AN1141" i="1"/>
  <c r="CC1141" i="1" s="1"/>
  <c r="AO1141" i="1"/>
  <c r="CD1141" i="1" s="1"/>
  <c r="AI178" i="1"/>
  <c r="AJ178" i="1"/>
  <c r="AK178" i="1"/>
  <c r="AG178" i="1"/>
  <c r="AH178" i="1"/>
  <c r="AF1304" i="1"/>
  <c r="AM1304" i="1"/>
  <c r="AN1304" i="1"/>
  <c r="CC1304" i="1" s="1"/>
  <c r="AO1304" i="1"/>
  <c r="CD1304" i="1" s="1"/>
  <c r="AP1304" i="1"/>
  <c r="CE1304" i="1" s="1"/>
  <c r="AQ1304" i="1"/>
  <c r="CF1304" i="1" s="1"/>
  <c r="AO1338" i="1"/>
  <c r="CD1338" i="1" s="1"/>
  <c r="AF1338" i="1"/>
  <c r="AM1338" i="1"/>
  <c r="AN1338" i="1"/>
  <c r="CC1338" i="1" s="1"/>
  <c r="AP1338" i="1"/>
  <c r="CE1338" i="1" s="1"/>
  <c r="AQ1338" i="1"/>
  <c r="CF1338" i="1" s="1"/>
  <c r="AF283" i="1"/>
  <c r="AM283" i="1"/>
  <c r="AN283" i="1"/>
  <c r="CC283" i="1" s="1"/>
  <c r="AO283" i="1"/>
  <c r="CD283" i="1" s="1"/>
  <c r="AP283" i="1"/>
  <c r="CE283" i="1" s="1"/>
  <c r="AQ283" i="1"/>
  <c r="CF283" i="1" s="1"/>
  <c r="AN560" i="1"/>
  <c r="CC560" i="1" s="1"/>
  <c r="AP560" i="1"/>
  <c r="CE560" i="1" s="1"/>
  <c r="AM560" i="1"/>
  <c r="AO560" i="1"/>
  <c r="CD560" i="1" s="1"/>
  <c r="AQ560" i="1"/>
  <c r="CF560" i="1" s="1"/>
  <c r="AF560" i="1"/>
  <c r="AN1332" i="1"/>
  <c r="CC1332" i="1" s="1"/>
  <c r="AO1332" i="1"/>
  <c r="CD1332" i="1" s="1"/>
  <c r="AF1332" i="1"/>
  <c r="AQ1332" i="1"/>
  <c r="CF1332" i="1" s="1"/>
  <c r="AM1332" i="1"/>
  <c r="AP1332" i="1"/>
  <c r="CE1332" i="1" s="1"/>
  <c r="AK523" i="1"/>
  <c r="AG523" i="1"/>
  <c r="AH523" i="1"/>
  <c r="AI523" i="1"/>
  <c r="AJ523" i="1"/>
  <c r="AO1341" i="1"/>
  <c r="CD1341" i="1" s="1"/>
  <c r="AF1341" i="1"/>
  <c r="AM1341" i="1"/>
  <c r="AN1341" i="1"/>
  <c r="CC1341" i="1" s="1"/>
  <c r="AP1341" i="1"/>
  <c r="CE1341" i="1" s="1"/>
  <c r="AQ1341" i="1"/>
  <c r="CF1341" i="1" s="1"/>
  <c r="AF1204" i="1"/>
  <c r="AM1204" i="1"/>
  <c r="AN1204" i="1"/>
  <c r="CC1204" i="1" s="1"/>
  <c r="AO1204" i="1"/>
  <c r="CD1204" i="1" s="1"/>
  <c r="AP1204" i="1"/>
  <c r="CE1204" i="1" s="1"/>
  <c r="AQ1204" i="1"/>
  <c r="CF1204" i="1" s="1"/>
  <c r="AF989" i="1"/>
  <c r="AM989" i="1"/>
  <c r="AN989" i="1"/>
  <c r="CC989" i="1" s="1"/>
  <c r="AO989" i="1"/>
  <c r="CD989" i="1" s="1"/>
  <c r="AP989" i="1"/>
  <c r="CE989" i="1" s="1"/>
  <c r="AQ989" i="1"/>
  <c r="CF989" i="1" s="1"/>
  <c r="AJ373" i="1"/>
  <c r="AG373" i="1"/>
  <c r="AH373" i="1"/>
  <c r="AI373" i="1"/>
  <c r="AK373" i="1"/>
  <c r="AP927" i="1"/>
  <c r="CE927" i="1" s="1"/>
  <c r="AO927" i="1"/>
  <c r="CD927" i="1" s="1"/>
  <c r="AQ927" i="1"/>
  <c r="CF927" i="1" s="1"/>
  <c r="AF927" i="1"/>
  <c r="AM927" i="1"/>
  <c r="AN927" i="1"/>
  <c r="CC927" i="1" s="1"/>
  <c r="AN843" i="1"/>
  <c r="CC843" i="1" s="1"/>
  <c r="AO843" i="1"/>
  <c r="CD843" i="1" s="1"/>
  <c r="AP843" i="1"/>
  <c r="CE843" i="1" s="1"/>
  <c r="AF843" i="1"/>
  <c r="AM843" i="1"/>
  <c r="AQ843" i="1"/>
  <c r="CF843" i="1" s="1"/>
  <c r="AG530" i="1"/>
  <c r="BS530" i="1" s="1"/>
  <c r="AH530" i="1"/>
  <c r="AI530" i="1"/>
  <c r="AJ530" i="1"/>
  <c r="AK530" i="1"/>
  <c r="AM1226" i="1"/>
  <c r="AN1226" i="1"/>
  <c r="CC1226" i="1" s="1"/>
  <c r="AO1226" i="1"/>
  <c r="CD1226" i="1" s="1"/>
  <c r="AP1226" i="1"/>
  <c r="CE1226" i="1" s="1"/>
  <c r="AQ1226" i="1"/>
  <c r="CF1226" i="1" s="1"/>
  <c r="AF1226" i="1"/>
  <c r="AO592" i="1"/>
  <c r="CD592" i="1" s="1"/>
  <c r="AM592" i="1"/>
  <c r="AN592" i="1"/>
  <c r="CC592" i="1" s="1"/>
  <c r="AP592" i="1"/>
  <c r="CE592" i="1" s="1"/>
  <c r="AQ592" i="1"/>
  <c r="CF592" i="1" s="1"/>
  <c r="AF592" i="1"/>
  <c r="AN929" i="1"/>
  <c r="CC929" i="1" s="1"/>
  <c r="AF929" i="1"/>
  <c r="AM929" i="1"/>
  <c r="AO929" i="1"/>
  <c r="CD929" i="1" s="1"/>
  <c r="AP929" i="1"/>
  <c r="CE929" i="1" s="1"/>
  <c r="AQ929" i="1"/>
  <c r="CF929" i="1" s="1"/>
  <c r="AP1181" i="1"/>
  <c r="CE1181" i="1" s="1"/>
  <c r="AF1181" i="1"/>
  <c r="AM1181" i="1"/>
  <c r="AN1181" i="1"/>
  <c r="CC1181" i="1" s="1"/>
  <c r="AO1181" i="1"/>
  <c r="CD1181" i="1" s="1"/>
  <c r="AQ1181" i="1"/>
  <c r="CF1181" i="1" s="1"/>
  <c r="AN901" i="1"/>
  <c r="CC901" i="1" s="1"/>
  <c r="AO901" i="1"/>
  <c r="CD901" i="1" s="1"/>
  <c r="AF901" i="1"/>
  <c r="AM901" i="1"/>
  <c r="AP901" i="1"/>
  <c r="CE901" i="1" s="1"/>
  <c r="AQ901" i="1"/>
  <c r="CF901" i="1" s="1"/>
  <c r="AN1109" i="1"/>
  <c r="CC1109" i="1" s="1"/>
  <c r="AO1109" i="1"/>
  <c r="CD1109" i="1" s="1"/>
  <c r="AP1109" i="1"/>
  <c r="CE1109" i="1" s="1"/>
  <c r="AQ1109" i="1"/>
  <c r="CF1109" i="1" s="1"/>
  <c r="AF1109" i="1"/>
  <c r="AM1109" i="1"/>
  <c r="AP680" i="1"/>
  <c r="CE680" i="1" s="1"/>
  <c r="AQ680" i="1"/>
  <c r="CF680" i="1" s="1"/>
  <c r="AF680" i="1"/>
  <c r="AM680" i="1"/>
  <c r="AN680" i="1"/>
  <c r="CC680" i="1" s="1"/>
  <c r="AO680" i="1"/>
  <c r="CD680" i="1" s="1"/>
  <c r="AF1347" i="1"/>
  <c r="AO1347" i="1"/>
  <c r="CD1347" i="1" s="1"/>
  <c r="AM1347" i="1"/>
  <c r="AN1347" i="1"/>
  <c r="CC1347" i="1" s="1"/>
  <c r="AP1347" i="1"/>
  <c r="CE1347" i="1" s="1"/>
  <c r="AQ1347" i="1"/>
  <c r="CF1347" i="1" s="1"/>
  <c r="AG1232" i="1"/>
  <c r="AH1232" i="1"/>
  <c r="AI1232" i="1"/>
  <c r="AJ1232" i="1"/>
  <c r="AK1232" i="1"/>
  <c r="AM567" i="1"/>
  <c r="AN567" i="1"/>
  <c r="AO567" i="1"/>
  <c r="AP567" i="1"/>
  <c r="AQ567" i="1"/>
  <c r="AF567" i="1"/>
  <c r="AM975" i="1"/>
  <c r="AN975" i="1"/>
  <c r="CC975" i="1" s="1"/>
  <c r="AO975" i="1"/>
  <c r="CD975" i="1" s="1"/>
  <c r="AP975" i="1"/>
  <c r="CE975" i="1" s="1"/>
  <c r="AQ975" i="1"/>
  <c r="CF975" i="1" s="1"/>
  <c r="AF975" i="1"/>
  <c r="AP1194" i="1"/>
  <c r="CE1194" i="1" s="1"/>
  <c r="AQ1194" i="1"/>
  <c r="CF1194" i="1" s="1"/>
  <c r="AF1194" i="1"/>
  <c r="AM1194" i="1"/>
  <c r="AN1194" i="1"/>
  <c r="CC1194" i="1" s="1"/>
  <c r="AO1194" i="1"/>
  <c r="CD1194" i="1" s="1"/>
  <c r="AM1272" i="1"/>
  <c r="AP1272" i="1"/>
  <c r="CE1272" i="1" s="1"/>
  <c r="AF1272" i="1"/>
  <c r="AN1272" i="1"/>
  <c r="CC1272" i="1" s="1"/>
  <c r="AO1272" i="1"/>
  <c r="CD1272" i="1" s="1"/>
  <c r="AQ1272" i="1"/>
  <c r="CF1272" i="1" s="1"/>
  <c r="AG1055" i="1"/>
  <c r="AH1055" i="1"/>
  <c r="AI1055" i="1"/>
  <c r="AJ1055" i="1"/>
  <c r="AK1055" i="1"/>
  <c r="AP878" i="1"/>
  <c r="CE878" i="1" s="1"/>
  <c r="AF878" i="1"/>
  <c r="AN878" i="1"/>
  <c r="CC878" i="1" s="1"/>
  <c r="AM878" i="1"/>
  <c r="AO878" i="1"/>
  <c r="CD878" i="1" s="1"/>
  <c r="AQ878" i="1"/>
  <c r="CF878" i="1" s="1"/>
  <c r="AM1004" i="1"/>
  <c r="AN1004" i="1"/>
  <c r="CC1004" i="1" s="1"/>
  <c r="AO1004" i="1"/>
  <c r="CD1004" i="1" s="1"/>
  <c r="AP1004" i="1"/>
  <c r="CE1004" i="1" s="1"/>
  <c r="AF1004" i="1"/>
  <c r="AQ1004" i="1"/>
  <c r="CF1004" i="1" s="1"/>
  <c r="AN1161" i="1"/>
  <c r="CC1161" i="1" s="1"/>
  <c r="AO1161" i="1"/>
  <c r="CD1161" i="1" s="1"/>
  <c r="AP1161" i="1"/>
  <c r="CE1161" i="1" s="1"/>
  <c r="AQ1161" i="1"/>
  <c r="CF1161" i="1" s="1"/>
  <c r="AM1161" i="1"/>
  <c r="AF1161" i="1"/>
  <c r="AG1005" i="1"/>
  <c r="AH1005" i="1"/>
  <c r="AI1005" i="1"/>
  <c r="AK1005" i="1"/>
  <c r="AJ1005" i="1"/>
  <c r="AN882" i="1"/>
  <c r="CC882" i="1" s="1"/>
  <c r="AO882" i="1"/>
  <c r="CD882" i="1" s="1"/>
  <c r="AP882" i="1"/>
  <c r="CE882" i="1" s="1"/>
  <c r="AF882" i="1"/>
  <c r="AM882" i="1"/>
  <c r="AQ882" i="1"/>
  <c r="CF882" i="1" s="1"/>
  <c r="AH1210" i="1"/>
  <c r="AG1210" i="1"/>
  <c r="AI1210" i="1"/>
  <c r="AJ1210" i="1"/>
  <c r="AK1210" i="1"/>
  <c r="AM1322" i="1"/>
  <c r="AN1322" i="1"/>
  <c r="CC1322" i="1" s="1"/>
  <c r="AO1322" i="1"/>
  <c r="CD1322" i="1" s="1"/>
  <c r="AP1322" i="1"/>
  <c r="CE1322" i="1" s="1"/>
  <c r="AF1322" i="1"/>
  <c r="AQ1322" i="1"/>
  <c r="CF1322" i="1" s="1"/>
  <c r="AM152" i="1"/>
  <c r="AN152" i="1"/>
  <c r="CC152" i="1" s="1"/>
  <c r="AP152" i="1"/>
  <c r="CE152" i="1" s="1"/>
  <c r="AF152" i="1"/>
  <c r="AO152" i="1"/>
  <c r="CD152" i="1" s="1"/>
  <c r="AQ152" i="1"/>
  <c r="CF152" i="1" s="1"/>
  <c r="AM1255" i="1"/>
  <c r="AN1255" i="1"/>
  <c r="CC1255" i="1" s="1"/>
  <c r="AO1255" i="1"/>
  <c r="CD1255" i="1" s="1"/>
  <c r="AQ1255" i="1"/>
  <c r="CF1255" i="1" s="1"/>
  <c r="AF1255" i="1"/>
  <c r="AP1255" i="1"/>
  <c r="CE1255" i="1" s="1"/>
  <c r="AF1117" i="1"/>
  <c r="AO1117" i="1"/>
  <c r="CD1117" i="1" s="1"/>
  <c r="AP1117" i="1"/>
  <c r="CE1117" i="1" s="1"/>
  <c r="AM1117" i="1"/>
  <c r="AN1117" i="1"/>
  <c r="CC1117" i="1" s="1"/>
  <c r="AQ1117" i="1"/>
  <c r="CF1117" i="1" s="1"/>
  <c r="AF436" i="1"/>
  <c r="AN436" i="1"/>
  <c r="CC436" i="1" s="1"/>
  <c r="AO436" i="1"/>
  <c r="CD436" i="1" s="1"/>
  <c r="AP436" i="1"/>
  <c r="CE436" i="1" s="1"/>
  <c r="AM436" i="1"/>
  <c r="AQ436" i="1"/>
  <c r="CF436" i="1" s="1"/>
  <c r="AM830" i="1"/>
  <c r="AN830" i="1"/>
  <c r="CC830" i="1" s="1"/>
  <c r="AO830" i="1"/>
  <c r="CD830" i="1" s="1"/>
  <c r="AP830" i="1"/>
  <c r="CE830" i="1" s="1"/>
  <c r="AQ830" i="1"/>
  <c r="CF830" i="1" s="1"/>
  <c r="AF830" i="1"/>
  <c r="AM884" i="1"/>
  <c r="AN884" i="1"/>
  <c r="CC884" i="1" s="1"/>
  <c r="AF884" i="1"/>
  <c r="AO884" i="1"/>
  <c r="CD884" i="1" s="1"/>
  <c r="AP884" i="1"/>
  <c r="CE884" i="1" s="1"/>
  <c r="AQ884" i="1"/>
  <c r="CF884" i="1" s="1"/>
  <c r="AO1114" i="1"/>
  <c r="CD1114" i="1" s="1"/>
  <c r="AP1114" i="1"/>
  <c r="CE1114" i="1" s="1"/>
  <c r="AF1114" i="1"/>
  <c r="AM1114" i="1"/>
  <c r="AN1114" i="1"/>
  <c r="CC1114" i="1" s="1"/>
  <c r="AQ1114" i="1"/>
  <c r="CF1114" i="1" s="1"/>
  <c r="AF121" i="1"/>
  <c r="AM121" i="1"/>
  <c r="AN121" i="1"/>
  <c r="CC121" i="1" s="1"/>
  <c r="AO121" i="1"/>
  <c r="CD121" i="1" s="1"/>
  <c r="AQ121" i="1"/>
  <c r="CF121" i="1" s="1"/>
  <c r="AP121" i="1"/>
  <c r="CE121" i="1" s="1"/>
  <c r="AM1357" i="1"/>
  <c r="AN1357" i="1"/>
  <c r="CC1357" i="1" s="1"/>
  <c r="AO1357" i="1"/>
  <c r="CD1357" i="1" s="1"/>
  <c r="AP1357" i="1"/>
  <c r="CE1357" i="1" s="1"/>
  <c r="AQ1357" i="1"/>
  <c r="CF1357" i="1" s="1"/>
  <c r="AF1357" i="1"/>
  <c r="AG248" i="1"/>
  <c r="AH248" i="1"/>
  <c r="AI248" i="1"/>
  <c r="AK248" i="1"/>
  <c r="AJ248" i="1"/>
  <c r="AG1054" i="1"/>
  <c r="AH1054" i="1"/>
  <c r="AI1054" i="1"/>
  <c r="AJ1054" i="1"/>
  <c r="AK1054" i="1"/>
  <c r="AH398" i="1"/>
  <c r="AJ398" i="1"/>
  <c r="AI398" i="1"/>
  <c r="AK398" i="1"/>
  <c r="AG398" i="1"/>
  <c r="AG1112" i="1"/>
  <c r="AH1112" i="1"/>
  <c r="AJ1112" i="1"/>
  <c r="AK1112" i="1"/>
  <c r="AI1112" i="1"/>
  <c r="AM1113" i="1"/>
  <c r="AO1113" i="1"/>
  <c r="CD1113" i="1" s="1"/>
  <c r="AF1113" i="1"/>
  <c r="AN1113" i="1"/>
  <c r="CC1113" i="1" s="1"/>
  <c r="AP1113" i="1"/>
  <c r="CE1113" i="1" s="1"/>
  <c r="AQ1113" i="1"/>
  <c r="CF1113" i="1" s="1"/>
  <c r="AN309" i="1"/>
  <c r="CC309" i="1" s="1"/>
  <c r="AM309" i="1"/>
  <c r="AO309" i="1"/>
  <c r="CD309" i="1" s="1"/>
  <c r="AP309" i="1"/>
  <c r="AQ309" i="1"/>
  <c r="CF309" i="1" s="1"/>
  <c r="AF309" i="1"/>
  <c r="AK1248" i="1"/>
  <c r="AG1248" i="1"/>
  <c r="AH1248" i="1"/>
  <c r="AI1248" i="1"/>
  <c r="AJ1248" i="1"/>
  <c r="AM634" i="1"/>
  <c r="AN634" i="1"/>
  <c r="CC634" i="1" s="1"/>
  <c r="AP634" i="1"/>
  <c r="CE634" i="1" s="1"/>
  <c r="AF634" i="1"/>
  <c r="AO634" i="1"/>
  <c r="CD634" i="1" s="1"/>
  <c r="AQ634" i="1"/>
  <c r="CF634" i="1" s="1"/>
  <c r="AK595" i="1"/>
  <c r="AG595" i="1"/>
  <c r="AI595" i="1"/>
  <c r="AH595" i="1"/>
  <c r="AJ595" i="1"/>
  <c r="AH1059" i="1"/>
  <c r="AI1059" i="1"/>
  <c r="AJ1059" i="1"/>
  <c r="AG1059" i="1"/>
  <c r="AK1059" i="1"/>
  <c r="AP1177" i="1"/>
  <c r="CE1177" i="1" s="1"/>
  <c r="AM1177" i="1"/>
  <c r="AN1177" i="1"/>
  <c r="CC1177" i="1" s="1"/>
  <c r="AO1177" i="1"/>
  <c r="CD1177" i="1" s="1"/>
  <c r="AQ1177" i="1"/>
  <c r="CF1177" i="1" s="1"/>
  <c r="AF1177" i="1"/>
  <c r="AM1224" i="1"/>
  <c r="AN1224" i="1"/>
  <c r="CC1224" i="1" s="1"/>
  <c r="AO1224" i="1"/>
  <c r="CD1224" i="1" s="1"/>
  <c r="AF1224" i="1"/>
  <c r="AP1224" i="1"/>
  <c r="CE1224" i="1" s="1"/>
  <c r="AQ1224" i="1"/>
  <c r="CF1224" i="1" s="1"/>
  <c r="AM1195" i="1"/>
  <c r="AN1195" i="1"/>
  <c r="CC1195" i="1" s="1"/>
  <c r="AO1195" i="1"/>
  <c r="CD1195" i="1" s="1"/>
  <c r="AP1195" i="1"/>
  <c r="CE1195" i="1" s="1"/>
  <c r="AQ1195" i="1"/>
  <c r="CF1195" i="1" s="1"/>
  <c r="AF1195" i="1"/>
  <c r="AG1042" i="1"/>
  <c r="AH1042" i="1"/>
  <c r="AI1042" i="1"/>
  <c r="AJ1042" i="1"/>
  <c r="AK1042" i="1"/>
  <c r="AN923" i="1"/>
  <c r="CC923" i="1" s="1"/>
  <c r="AO923" i="1"/>
  <c r="CD923" i="1" s="1"/>
  <c r="AP923" i="1"/>
  <c r="CE923" i="1" s="1"/>
  <c r="AQ923" i="1"/>
  <c r="CF923" i="1" s="1"/>
  <c r="AF923" i="1"/>
  <c r="AM923" i="1"/>
  <c r="AN863" i="1"/>
  <c r="CC863" i="1" s="1"/>
  <c r="AO863" i="1"/>
  <c r="CD863" i="1" s="1"/>
  <c r="AQ863" i="1"/>
  <c r="CF863" i="1" s="1"/>
  <c r="AF863" i="1"/>
  <c r="AM863" i="1"/>
  <c r="AP863" i="1"/>
  <c r="CE863" i="1" s="1"/>
  <c r="AK1188" i="1"/>
  <c r="AG1188" i="1"/>
  <c r="AH1188" i="1"/>
  <c r="AI1188" i="1"/>
  <c r="AJ1188" i="1"/>
  <c r="AP1038" i="1"/>
  <c r="CE1038" i="1" s="1"/>
  <c r="AQ1038" i="1"/>
  <c r="CF1038" i="1" s="1"/>
  <c r="AF1038" i="1"/>
  <c r="AM1038" i="1"/>
  <c r="AN1038" i="1"/>
  <c r="CC1038" i="1" s="1"/>
  <c r="AO1038" i="1"/>
  <c r="CD1038" i="1" s="1"/>
  <c r="AM1217" i="1"/>
  <c r="AN1217" i="1"/>
  <c r="CC1217" i="1" s="1"/>
  <c r="AO1217" i="1"/>
  <c r="CD1217" i="1" s="1"/>
  <c r="AP1217" i="1"/>
  <c r="CE1217" i="1" s="1"/>
  <c r="AF1217" i="1"/>
  <c r="AQ1217" i="1"/>
  <c r="CF1217" i="1" s="1"/>
  <c r="AM985" i="1"/>
  <c r="AN985" i="1"/>
  <c r="CC985" i="1" s="1"/>
  <c r="AO985" i="1"/>
  <c r="CD985" i="1" s="1"/>
  <c r="AP985" i="1"/>
  <c r="CE985" i="1" s="1"/>
  <c r="AQ985" i="1"/>
  <c r="CF985" i="1" s="1"/>
  <c r="AF985" i="1"/>
  <c r="AO998" i="1"/>
  <c r="CD998" i="1" s="1"/>
  <c r="AP998" i="1"/>
  <c r="CE998" i="1" s="1"/>
  <c r="AQ998" i="1"/>
  <c r="CF998" i="1" s="1"/>
  <c r="AF998" i="1"/>
  <c r="AM998" i="1"/>
  <c r="AN998" i="1"/>
  <c r="CC998" i="1" s="1"/>
  <c r="AK1193" i="1"/>
  <c r="AG1193" i="1"/>
  <c r="AH1193" i="1"/>
  <c r="AI1193" i="1"/>
  <c r="AJ1193" i="1"/>
  <c r="AM729" i="1"/>
  <c r="AN729" i="1"/>
  <c r="CC729" i="1" s="1"/>
  <c r="AO729" i="1"/>
  <c r="CD729" i="1" s="1"/>
  <c r="AP729" i="1"/>
  <c r="CE729" i="1" s="1"/>
  <c r="AF729" i="1"/>
  <c r="AQ729" i="1"/>
  <c r="CF729" i="1" s="1"/>
  <c r="AN1263" i="1"/>
  <c r="CC1263" i="1" s="1"/>
  <c r="AO1263" i="1"/>
  <c r="CD1263" i="1" s="1"/>
  <c r="AP1263" i="1"/>
  <c r="CE1263" i="1" s="1"/>
  <c r="AF1263" i="1"/>
  <c r="AM1263" i="1"/>
  <c r="AQ1263" i="1"/>
  <c r="CF1263" i="1" s="1"/>
  <c r="AG960" i="1"/>
  <c r="AI960" i="1"/>
  <c r="AJ960" i="1"/>
  <c r="AH960" i="1"/>
  <c r="AK960" i="1"/>
  <c r="AO1172" i="1"/>
  <c r="CD1172" i="1" s="1"/>
  <c r="AN1172" i="1"/>
  <c r="CC1172" i="1" s="1"/>
  <c r="AP1172" i="1"/>
  <c r="CE1172" i="1" s="1"/>
  <c r="AQ1172" i="1"/>
  <c r="CF1172" i="1" s="1"/>
  <c r="AF1172" i="1"/>
  <c r="AM1172" i="1"/>
  <c r="AK1229" i="1"/>
  <c r="AG1229" i="1"/>
  <c r="AH1229" i="1"/>
  <c r="AI1229" i="1"/>
  <c r="AJ1229" i="1"/>
  <c r="AK978" i="1"/>
  <c r="AG978" i="1"/>
  <c r="AH978" i="1"/>
  <c r="AI978" i="1"/>
  <c r="AJ978" i="1"/>
  <c r="AG1060" i="1"/>
  <c r="AH1060" i="1"/>
  <c r="AI1060" i="1"/>
  <c r="AK1060" i="1"/>
  <c r="AJ1060" i="1"/>
  <c r="AP1206" i="1"/>
  <c r="CE1206" i="1" s="1"/>
  <c r="AQ1206" i="1"/>
  <c r="CF1206" i="1" s="1"/>
  <c r="AF1206" i="1"/>
  <c r="AM1206" i="1"/>
  <c r="AN1206" i="1"/>
  <c r="CC1206" i="1" s="1"/>
  <c r="AO1206" i="1"/>
  <c r="CD1206" i="1" s="1"/>
  <c r="AO922" i="1"/>
  <c r="CD922" i="1" s="1"/>
  <c r="AP922" i="1"/>
  <c r="CE922" i="1" s="1"/>
  <c r="AQ922" i="1"/>
  <c r="CF922" i="1" s="1"/>
  <c r="AF922" i="1"/>
  <c r="AM922" i="1"/>
  <c r="AN922" i="1"/>
  <c r="CC922" i="1" s="1"/>
  <c r="AM1011" i="1"/>
  <c r="AN1011" i="1"/>
  <c r="CC1011" i="1" s="1"/>
  <c r="AQ1011" i="1"/>
  <c r="CF1011" i="1" s="1"/>
  <c r="AF1011" i="1"/>
  <c r="AO1011" i="1"/>
  <c r="CD1011" i="1" s="1"/>
  <c r="AP1011" i="1"/>
  <c r="CE1011" i="1" s="1"/>
  <c r="AG474" i="1"/>
  <c r="AI474" i="1"/>
  <c r="AJ474" i="1"/>
  <c r="AK474" i="1"/>
  <c r="AH474" i="1"/>
  <c r="AG1303" i="1"/>
  <c r="AH1303" i="1"/>
  <c r="AI1303" i="1"/>
  <c r="AJ1303" i="1"/>
  <c r="AK1303" i="1"/>
  <c r="AO753" i="1"/>
  <c r="CD753" i="1" s="1"/>
  <c r="AP753" i="1"/>
  <c r="CE753" i="1" s="1"/>
  <c r="AF753" i="1"/>
  <c r="AM753" i="1"/>
  <c r="AN753" i="1"/>
  <c r="CC753" i="1" s="1"/>
  <c r="AQ753" i="1"/>
  <c r="CF753" i="1" s="1"/>
  <c r="AG1327" i="1"/>
  <c r="AH1327" i="1"/>
  <c r="AI1327" i="1"/>
  <c r="AJ1327" i="1"/>
  <c r="AK1327" i="1"/>
  <c r="AF1151" i="1"/>
  <c r="AM1151" i="1"/>
  <c r="AN1151" i="1"/>
  <c r="CC1151" i="1" s="1"/>
  <c r="AO1151" i="1"/>
  <c r="CD1151" i="1" s="1"/>
  <c r="AP1151" i="1"/>
  <c r="CE1151" i="1" s="1"/>
  <c r="AQ1151" i="1"/>
  <c r="CF1151" i="1" s="1"/>
  <c r="AF120" i="1"/>
  <c r="AM120" i="1"/>
  <c r="AO120" i="1"/>
  <c r="CD120" i="1" s="1"/>
  <c r="AP120" i="1"/>
  <c r="CE120" i="1" s="1"/>
  <c r="AQ120" i="1"/>
  <c r="CF120" i="1" s="1"/>
  <c r="AN120" i="1"/>
  <c r="CC120" i="1" s="1"/>
  <c r="AO1045" i="1"/>
  <c r="CD1045" i="1" s="1"/>
  <c r="AP1045" i="1"/>
  <c r="CE1045" i="1" s="1"/>
  <c r="AQ1045" i="1"/>
  <c r="CF1045" i="1" s="1"/>
  <c r="AF1045" i="1"/>
  <c r="AM1045" i="1"/>
  <c r="AN1045" i="1"/>
  <c r="CC1045" i="1" s="1"/>
  <c r="AN1078" i="1"/>
  <c r="CC1078" i="1" s="1"/>
  <c r="AP1078" i="1"/>
  <c r="CE1078" i="1" s="1"/>
  <c r="AQ1078" i="1"/>
  <c r="CF1078" i="1" s="1"/>
  <c r="AF1078" i="1"/>
  <c r="AM1078" i="1"/>
  <c r="AO1078" i="1"/>
  <c r="CD1078" i="1" s="1"/>
  <c r="AQ1311" i="1"/>
  <c r="CF1311" i="1" s="1"/>
  <c r="AF1311" i="1"/>
  <c r="AM1311" i="1"/>
  <c r="AN1311" i="1"/>
  <c r="CC1311" i="1" s="1"/>
  <c r="AO1311" i="1"/>
  <c r="CD1311" i="1" s="1"/>
  <c r="AP1311" i="1"/>
  <c r="CE1311" i="1" s="1"/>
  <c r="AJ1116" i="1"/>
  <c r="AK1116" i="1"/>
  <c r="AG1116" i="1"/>
  <c r="AH1116" i="1"/>
  <c r="AI1116" i="1"/>
  <c r="AQ1323" i="1"/>
  <c r="CF1323" i="1" s="1"/>
  <c r="AF1323" i="1"/>
  <c r="AM1323" i="1"/>
  <c r="AN1323" i="1"/>
  <c r="CC1323" i="1" s="1"/>
  <c r="AO1323" i="1"/>
  <c r="CD1323" i="1" s="1"/>
  <c r="AP1323" i="1"/>
  <c r="CE1323" i="1" s="1"/>
  <c r="AM448" i="1"/>
  <c r="AN448" i="1"/>
  <c r="CC448" i="1" s="1"/>
  <c r="AO448" i="1"/>
  <c r="CD448" i="1" s="1"/>
  <c r="AP448" i="1"/>
  <c r="CE448" i="1" s="1"/>
  <c r="AF448" i="1"/>
  <c r="AQ448" i="1"/>
  <c r="CF448" i="1" s="1"/>
  <c r="AF1105" i="1"/>
  <c r="AM1105" i="1"/>
  <c r="AN1105" i="1"/>
  <c r="CC1105" i="1" s="1"/>
  <c r="AO1105" i="1"/>
  <c r="CD1105" i="1" s="1"/>
  <c r="AP1105" i="1"/>
  <c r="CE1105" i="1" s="1"/>
  <c r="AQ1105" i="1"/>
  <c r="CF1105" i="1" s="1"/>
  <c r="AM1071" i="1"/>
  <c r="AO1071" i="1"/>
  <c r="CD1071" i="1" s="1"/>
  <c r="AP1071" i="1"/>
  <c r="CE1071" i="1" s="1"/>
  <c r="AN1071" i="1"/>
  <c r="CC1071" i="1" s="1"/>
  <c r="AQ1071" i="1"/>
  <c r="CF1071" i="1" s="1"/>
  <c r="AF1071" i="1"/>
  <c r="AN1085" i="1"/>
  <c r="CC1085" i="1" s="1"/>
  <c r="AO1085" i="1"/>
  <c r="CD1085" i="1" s="1"/>
  <c r="AP1085" i="1"/>
  <c r="CE1085" i="1" s="1"/>
  <c r="AQ1085" i="1"/>
  <c r="CF1085" i="1" s="1"/>
  <c r="AF1085" i="1"/>
  <c r="AM1085" i="1"/>
  <c r="AM1108" i="1"/>
  <c r="AN1108" i="1"/>
  <c r="CC1108" i="1" s="1"/>
  <c r="AO1108" i="1"/>
  <c r="CD1108" i="1" s="1"/>
  <c r="AP1108" i="1"/>
  <c r="CE1108" i="1" s="1"/>
  <c r="AQ1108" i="1"/>
  <c r="CF1108" i="1" s="1"/>
  <c r="AF1108" i="1"/>
  <c r="AF1001" i="1"/>
  <c r="AM1001" i="1"/>
  <c r="AO1001" i="1"/>
  <c r="AP1001" i="1"/>
  <c r="AN1001" i="1"/>
  <c r="AQ1001" i="1"/>
  <c r="AK1360" i="1"/>
  <c r="AG1360" i="1"/>
  <c r="AH1360" i="1"/>
  <c r="AI1360" i="1"/>
  <c r="AJ1360" i="1"/>
  <c r="AM1018" i="1"/>
  <c r="AN1018" i="1"/>
  <c r="CC1018" i="1" s="1"/>
  <c r="AO1018" i="1"/>
  <c r="CD1018" i="1" s="1"/>
  <c r="AP1018" i="1"/>
  <c r="CE1018" i="1" s="1"/>
  <c r="AQ1018" i="1"/>
  <c r="CF1018" i="1" s="1"/>
  <c r="AF1018" i="1"/>
  <c r="AK1037" i="1"/>
  <c r="AG1037" i="1"/>
  <c r="AH1037" i="1"/>
  <c r="AI1037" i="1"/>
  <c r="AJ1037" i="1"/>
  <c r="AF1163" i="1"/>
  <c r="AM1163" i="1"/>
  <c r="AN1163" i="1"/>
  <c r="CC1163" i="1" s="1"/>
  <c r="AO1163" i="1"/>
  <c r="CD1163" i="1" s="1"/>
  <c r="AP1163" i="1"/>
  <c r="CE1163" i="1" s="1"/>
  <c r="AQ1163" i="1"/>
  <c r="CF1163" i="1" s="1"/>
  <c r="AN1314" i="1"/>
  <c r="CC1314" i="1" s="1"/>
  <c r="AO1314" i="1"/>
  <c r="CD1314" i="1" s="1"/>
  <c r="AP1314" i="1"/>
  <c r="CE1314" i="1" s="1"/>
  <c r="AQ1314" i="1"/>
  <c r="CF1314" i="1" s="1"/>
  <c r="AF1314" i="1"/>
  <c r="AM1314" i="1"/>
  <c r="AM362" i="1"/>
  <c r="AN362" i="1"/>
  <c r="CC362" i="1" s="1"/>
  <c r="AO362" i="1"/>
  <c r="CD362" i="1" s="1"/>
  <c r="AP362" i="1"/>
  <c r="CE362" i="1" s="1"/>
  <c r="AQ362" i="1"/>
  <c r="CF362" i="1" s="1"/>
  <c r="AF362" i="1"/>
  <c r="AP1230" i="1"/>
  <c r="CE1230" i="1" s="1"/>
  <c r="AF1230" i="1"/>
  <c r="AM1230" i="1"/>
  <c r="AN1230" i="1"/>
  <c r="CC1230" i="1" s="1"/>
  <c r="AO1230" i="1"/>
  <c r="CD1230" i="1" s="1"/>
  <c r="AQ1230" i="1"/>
  <c r="CF1230" i="1" s="1"/>
  <c r="AN1133" i="1"/>
  <c r="CC1133" i="1" s="1"/>
  <c r="AM1133" i="1"/>
  <c r="AO1133" i="1"/>
  <c r="CD1133" i="1" s="1"/>
  <c r="AP1133" i="1"/>
  <c r="CE1133" i="1" s="1"/>
  <c r="AQ1133" i="1"/>
  <c r="CF1133" i="1" s="1"/>
  <c r="AF1133" i="1"/>
  <c r="AF965" i="1"/>
  <c r="AM965" i="1"/>
  <c r="AN965" i="1"/>
  <c r="CC965" i="1" s="1"/>
  <c r="AO965" i="1"/>
  <c r="CD965" i="1" s="1"/>
  <c r="AP965" i="1"/>
  <c r="CE965" i="1" s="1"/>
  <c r="AQ965" i="1"/>
  <c r="CF965" i="1" s="1"/>
  <c r="AO1057" i="1"/>
  <c r="CD1057" i="1" s="1"/>
  <c r="AP1057" i="1"/>
  <c r="CE1057" i="1" s="1"/>
  <c r="AQ1057" i="1"/>
  <c r="CF1057" i="1" s="1"/>
  <c r="AF1057" i="1"/>
  <c r="AM1057" i="1"/>
  <c r="AN1057" i="1"/>
  <c r="CC1057" i="1" s="1"/>
  <c r="AM736" i="1"/>
  <c r="AF736" i="1"/>
  <c r="AN736" i="1"/>
  <c r="CC736" i="1" s="1"/>
  <c r="AO736" i="1"/>
  <c r="CD736" i="1" s="1"/>
  <c r="AP736" i="1"/>
  <c r="CE736" i="1" s="1"/>
  <c r="AQ736" i="1"/>
  <c r="CF736" i="1" s="1"/>
  <c r="AM992" i="1"/>
  <c r="AN992" i="1"/>
  <c r="CC992" i="1" s="1"/>
  <c r="AO992" i="1"/>
  <c r="CD992" i="1" s="1"/>
  <c r="AP992" i="1"/>
  <c r="CE992" i="1" s="1"/>
  <c r="AQ992" i="1"/>
  <c r="CF992" i="1" s="1"/>
  <c r="AF992" i="1"/>
  <c r="AG1187" i="1"/>
  <c r="AH1187" i="1"/>
  <c r="AI1187" i="1"/>
  <c r="AJ1187" i="1"/>
  <c r="AK1187" i="1"/>
  <c r="AJ1277" i="1"/>
  <c r="AG1277" i="1"/>
  <c r="AH1277" i="1"/>
  <c r="AI1277" i="1"/>
  <c r="AK1277" i="1"/>
  <c r="AM1024" i="1"/>
  <c r="AF1024" i="1"/>
  <c r="AO1024" i="1"/>
  <c r="CD1024" i="1" s="1"/>
  <c r="AP1024" i="1"/>
  <c r="CE1024" i="1" s="1"/>
  <c r="AQ1024" i="1"/>
  <c r="CF1024" i="1" s="1"/>
  <c r="AN1024" i="1"/>
  <c r="CC1024" i="1" s="1"/>
  <c r="AF311" i="1"/>
  <c r="AN311" i="1"/>
  <c r="CC311" i="1" s="1"/>
  <c r="AP311" i="1"/>
  <c r="CE311" i="1" s="1"/>
  <c r="AM311" i="1"/>
  <c r="AO311" i="1"/>
  <c r="CD311" i="1" s="1"/>
  <c r="AQ311" i="1"/>
  <c r="CF311" i="1" s="1"/>
  <c r="AM146" i="1"/>
  <c r="AN146" i="1"/>
  <c r="CC146" i="1" s="1"/>
  <c r="AO146" i="1"/>
  <c r="CD146" i="1" s="1"/>
  <c r="AF146" i="1"/>
  <c r="AQ146" i="1"/>
  <c r="AP146" i="1"/>
  <c r="AF1316" i="1"/>
  <c r="AM1316" i="1"/>
  <c r="AN1316" i="1"/>
  <c r="CC1316" i="1" s="1"/>
  <c r="AO1316" i="1"/>
  <c r="CD1316" i="1" s="1"/>
  <c r="AP1316" i="1"/>
  <c r="CE1316" i="1" s="1"/>
  <c r="AQ1316" i="1"/>
  <c r="CF1316" i="1" s="1"/>
  <c r="AM1367" i="1"/>
  <c r="AN1367" i="1"/>
  <c r="CC1367" i="1" s="1"/>
  <c r="AO1367" i="1"/>
  <c r="CD1367" i="1" s="1"/>
  <c r="AP1367" i="1"/>
  <c r="CE1367" i="1" s="1"/>
  <c r="AQ1367" i="1"/>
  <c r="CF1367" i="1" s="1"/>
  <c r="AF1367" i="1"/>
  <c r="AM1221" i="1"/>
  <c r="AN1221" i="1"/>
  <c r="CC1221" i="1" s="1"/>
  <c r="AO1221" i="1"/>
  <c r="CD1221" i="1" s="1"/>
  <c r="AP1221" i="1"/>
  <c r="CE1221" i="1" s="1"/>
  <c r="AQ1221" i="1"/>
  <c r="CF1221" i="1" s="1"/>
  <c r="AF1221" i="1"/>
  <c r="AF1247" i="1"/>
  <c r="AM1247" i="1"/>
  <c r="AN1247" i="1"/>
  <c r="CC1247" i="1" s="1"/>
  <c r="AO1247" i="1"/>
  <c r="CD1247" i="1" s="1"/>
  <c r="AP1247" i="1"/>
  <c r="CE1247" i="1" s="1"/>
  <c r="AQ1247" i="1"/>
  <c r="CF1247" i="1" s="1"/>
  <c r="AN1274" i="1"/>
  <c r="CC1274" i="1" s="1"/>
  <c r="AM1274" i="1"/>
  <c r="AO1274" i="1"/>
  <c r="CD1274" i="1" s="1"/>
  <c r="AP1274" i="1"/>
  <c r="CE1274" i="1" s="1"/>
  <c r="AQ1274" i="1"/>
  <c r="CF1274" i="1" s="1"/>
  <c r="AF1274" i="1"/>
  <c r="AF1013" i="1"/>
  <c r="AM1013" i="1"/>
  <c r="AN1013" i="1"/>
  <c r="CC1013" i="1" s="1"/>
  <c r="AO1013" i="1"/>
  <c r="CD1013" i="1" s="1"/>
  <c r="AP1013" i="1"/>
  <c r="CE1013" i="1" s="1"/>
  <c r="AQ1013" i="1"/>
  <c r="CF1013" i="1" s="1"/>
  <c r="AO907" i="1"/>
  <c r="CD907" i="1" s="1"/>
  <c r="AM907" i="1"/>
  <c r="AN907" i="1"/>
  <c r="CC907" i="1" s="1"/>
  <c r="AQ907" i="1"/>
  <c r="CF907" i="1" s="1"/>
  <c r="AF907" i="1"/>
  <c r="AP907" i="1"/>
  <c r="CE907" i="1" s="1"/>
  <c r="AM1212" i="1"/>
  <c r="AN1212" i="1"/>
  <c r="CC1212" i="1" s="1"/>
  <c r="AO1212" i="1"/>
  <c r="CD1212" i="1" s="1"/>
  <c r="AF1212" i="1"/>
  <c r="AP1212" i="1"/>
  <c r="CE1212" i="1" s="1"/>
  <c r="AQ1212" i="1"/>
  <c r="CF1212" i="1" s="1"/>
  <c r="AO1301" i="1"/>
  <c r="CD1301" i="1" s="1"/>
  <c r="AP1301" i="1"/>
  <c r="CE1301" i="1" s="1"/>
  <c r="AQ1301" i="1"/>
  <c r="CF1301" i="1" s="1"/>
  <c r="AF1301" i="1"/>
  <c r="AM1301" i="1"/>
  <c r="AN1301" i="1"/>
  <c r="CC1301" i="1" s="1"/>
  <c r="AO1325" i="1"/>
  <c r="CD1325" i="1" s="1"/>
  <c r="AP1325" i="1"/>
  <c r="CE1325" i="1" s="1"/>
  <c r="AQ1325" i="1"/>
  <c r="CF1325" i="1" s="1"/>
  <c r="AF1325" i="1"/>
  <c r="AM1325" i="1"/>
  <c r="AN1325" i="1"/>
  <c r="CC1325" i="1" s="1"/>
  <c r="AK238" i="1"/>
  <c r="AG238" i="1"/>
  <c r="AH238" i="1"/>
  <c r="AI238" i="1"/>
  <c r="AJ238" i="1"/>
  <c r="AO1344" i="1"/>
  <c r="CD1344" i="1" s="1"/>
  <c r="AF1344" i="1"/>
  <c r="AM1344" i="1"/>
  <c r="AN1344" i="1"/>
  <c r="CC1344" i="1" s="1"/>
  <c r="AP1344" i="1"/>
  <c r="CE1344" i="1" s="1"/>
  <c r="AQ1344" i="1"/>
  <c r="CF1344" i="1" s="1"/>
  <c r="AG976" i="1"/>
  <c r="AH976" i="1"/>
  <c r="AI976" i="1"/>
  <c r="AJ976" i="1"/>
  <c r="AK976" i="1"/>
  <c r="AP951" i="1"/>
  <c r="CE951" i="1" s="1"/>
  <c r="AQ951" i="1"/>
  <c r="CF951" i="1" s="1"/>
  <c r="AF951" i="1"/>
  <c r="AM951" i="1"/>
  <c r="AN951" i="1"/>
  <c r="CC951" i="1" s="1"/>
  <c r="AO951" i="1"/>
  <c r="CD951" i="1" s="1"/>
  <c r="AM307" i="1"/>
  <c r="AO307" i="1"/>
  <c r="CD307" i="1" s="1"/>
  <c r="AF307" i="1"/>
  <c r="AP307" i="1"/>
  <c r="CE307" i="1" s="1"/>
  <c r="AQ307" i="1"/>
  <c r="CF307" i="1" s="1"/>
  <c r="AN307" i="1"/>
  <c r="CC307" i="1" s="1"/>
  <c r="AI1016" i="1"/>
  <c r="AG1016" i="1"/>
  <c r="AH1016" i="1"/>
  <c r="AJ1016" i="1"/>
  <c r="AK1016" i="1"/>
  <c r="AG720" i="1"/>
  <c r="AH720" i="1"/>
  <c r="AJ720" i="1"/>
  <c r="AI720" i="1"/>
  <c r="AK720" i="1"/>
  <c r="AI1262" i="1"/>
  <c r="AJ1262" i="1"/>
  <c r="AK1262" i="1"/>
  <c r="AG1262" i="1"/>
  <c r="AH1262" i="1"/>
  <c r="AF1192" i="1"/>
  <c r="AM1192" i="1"/>
  <c r="AN1192" i="1"/>
  <c r="CC1192" i="1" s="1"/>
  <c r="AO1192" i="1"/>
  <c r="CD1192" i="1" s="1"/>
  <c r="AP1192" i="1"/>
  <c r="CE1192" i="1" s="1"/>
  <c r="AQ1192" i="1"/>
  <c r="CF1192" i="1" s="1"/>
  <c r="AM1200" i="1"/>
  <c r="AN1200" i="1"/>
  <c r="CC1200" i="1" s="1"/>
  <c r="AO1200" i="1"/>
  <c r="CD1200" i="1" s="1"/>
  <c r="AP1200" i="1"/>
  <c r="CE1200" i="1" s="1"/>
  <c r="AQ1200" i="1"/>
  <c r="CF1200" i="1" s="1"/>
  <c r="AF1200" i="1"/>
  <c r="AG1111" i="1"/>
  <c r="AH1111" i="1"/>
  <c r="AI1111" i="1"/>
  <c r="AJ1111" i="1"/>
  <c r="AK1111" i="1"/>
  <c r="AG1150" i="1"/>
  <c r="AH1150" i="1"/>
  <c r="AI1150" i="1"/>
  <c r="AJ1150" i="1"/>
  <c r="AK1150" i="1"/>
  <c r="AO1291" i="1"/>
  <c r="CD1291" i="1" s="1"/>
  <c r="AM1291" i="1"/>
  <c r="AN1291" i="1"/>
  <c r="CC1291" i="1" s="1"/>
  <c r="AP1291" i="1"/>
  <c r="CE1291" i="1" s="1"/>
  <c r="AQ1291" i="1"/>
  <c r="CF1291" i="1" s="1"/>
  <c r="AF1291" i="1"/>
  <c r="AG1119" i="1"/>
  <c r="AI1119" i="1"/>
  <c r="AH1119" i="1"/>
  <c r="AJ1119" i="1"/>
  <c r="AK1119" i="1"/>
  <c r="AG1000" i="1"/>
  <c r="AH1000" i="1"/>
  <c r="AI1000" i="1"/>
  <c r="AJ1000" i="1"/>
  <c r="AK1000" i="1"/>
  <c r="AO1069" i="1"/>
  <c r="CD1069" i="1" s="1"/>
  <c r="AQ1069" i="1"/>
  <c r="CF1069" i="1" s="1"/>
  <c r="AF1069" i="1"/>
  <c r="AM1069" i="1"/>
  <c r="AN1069" i="1"/>
  <c r="CC1069" i="1" s="1"/>
  <c r="AP1069" i="1"/>
  <c r="CE1069" i="1" s="1"/>
  <c r="AP1283" i="1"/>
  <c r="CE1283" i="1" s="1"/>
  <c r="AF1283" i="1"/>
  <c r="AM1283" i="1"/>
  <c r="AN1283" i="1"/>
  <c r="CC1283" i="1" s="1"/>
  <c r="AO1283" i="1"/>
  <c r="CD1283" i="1" s="1"/>
  <c r="AQ1283" i="1"/>
  <c r="CF1283" i="1" s="1"/>
  <c r="AK1317" i="1"/>
  <c r="AG1317" i="1"/>
  <c r="AH1317" i="1"/>
  <c r="AI1317" i="1"/>
  <c r="AJ1317" i="1"/>
  <c r="AN1251" i="1"/>
  <c r="CC1251" i="1" s="1"/>
  <c r="AO1251" i="1"/>
  <c r="CD1251" i="1" s="1"/>
  <c r="AP1251" i="1"/>
  <c r="CE1251" i="1" s="1"/>
  <c r="AQ1251" i="1"/>
  <c r="CF1251" i="1" s="1"/>
  <c r="AF1251" i="1"/>
  <c r="AM1251" i="1"/>
  <c r="AG1092" i="1"/>
  <c r="AH1092" i="1"/>
  <c r="AI1092" i="1"/>
  <c r="AJ1092" i="1"/>
  <c r="AK1092" i="1"/>
  <c r="AM137" i="1"/>
  <c r="AN137" i="1"/>
  <c r="AO137" i="1"/>
  <c r="AP137" i="1"/>
  <c r="AQ137" i="1"/>
  <c r="AF137" i="1"/>
  <c r="AJ730" i="1"/>
  <c r="AK730" i="1"/>
  <c r="AG730" i="1"/>
  <c r="AH730" i="1"/>
  <c r="AI730" i="1"/>
  <c r="AP1165" i="1"/>
  <c r="CE1165" i="1" s="1"/>
  <c r="AQ1165" i="1"/>
  <c r="CF1165" i="1" s="1"/>
  <c r="AM1165" i="1"/>
  <c r="AF1165" i="1"/>
  <c r="AN1165" i="1"/>
  <c r="CC1165" i="1" s="1"/>
  <c r="AO1165" i="1"/>
  <c r="CD1165" i="1" s="1"/>
  <c r="AP1027" i="1"/>
  <c r="CE1027" i="1" s="1"/>
  <c r="AF1027" i="1"/>
  <c r="AM1027" i="1"/>
  <c r="AN1027" i="1"/>
  <c r="CC1027" i="1" s="1"/>
  <c r="AO1027" i="1"/>
  <c r="CD1027" i="1" s="1"/>
  <c r="AQ1027" i="1"/>
  <c r="CF1027" i="1" s="1"/>
  <c r="AN1326" i="1"/>
  <c r="CC1326" i="1" s="1"/>
  <c r="AO1326" i="1"/>
  <c r="CD1326" i="1" s="1"/>
  <c r="AP1326" i="1"/>
  <c r="CE1326" i="1" s="1"/>
  <c r="AQ1326" i="1"/>
  <c r="CF1326" i="1" s="1"/>
  <c r="AF1326" i="1"/>
  <c r="AM1326" i="1"/>
  <c r="AK1073" i="1"/>
  <c r="AH1073" i="1"/>
  <c r="AJ1073" i="1"/>
  <c r="AG1073" i="1"/>
  <c r="AI1073" i="1"/>
  <c r="AM1343" i="1"/>
  <c r="AP1343" i="1"/>
  <c r="CE1343" i="1" s="1"/>
  <c r="AF1343" i="1"/>
  <c r="AN1343" i="1"/>
  <c r="CC1343" i="1" s="1"/>
  <c r="AO1343" i="1"/>
  <c r="CD1343" i="1" s="1"/>
  <c r="AQ1343" i="1"/>
  <c r="CF1343" i="1" s="1"/>
  <c r="AM954" i="1"/>
  <c r="AN954" i="1"/>
  <c r="CC954" i="1" s="1"/>
  <c r="AO954" i="1"/>
  <c r="CD954" i="1" s="1"/>
  <c r="AP954" i="1"/>
  <c r="CE954" i="1" s="1"/>
  <c r="AF954" i="1"/>
  <c r="AQ954" i="1"/>
  <c r="CF954" i="1" s="1"/>
  <c r="AF961" i="1"/>
  <c r="AN961" i="1"/>
  <c r="CC961" i="1" s="1"/>
  <c r="AO961" i="1"/>
  <c r="CD961" i="1" s="1"/>
  <c r="AM961" i="1"/>
  <c r="AP961" i="1"/>
  <c r="CE961" i="1" s="1"/>
  <c r="AQ961" i="1"/>
  <c r="CF961" i="1" s="1"/>
  <c r="AG1244" i="1"/>
  <c r="AK1244" i="1"/>
  <c r="AH1244" i="1"/>
  <c r="AI1244" i="1"/>
  <c r="AJ1244" i="1"/>
  <c r="AG1203" i="1"/>
  <c r="AH1203" i="1"/>
  <c r="AI1203" i="1"/>
  <c r="AJ1203" i="1"/>
  <c r="AK1203" i="1"/>
  <c r="AQ1335" i="1"/>
  <c r="CF1335" i="1" s="1"/>
  <c r="AF1335" i="1"/>
  <c r="AN1335" i="1"/>
  <c r="CC1335" i="1" s="1"/>
  <c r="AO1335" i="1"/>
  <c r="CD1335" i="1" s="1"/>
  <c r="AM1335" i="1"/>
  <c r="AP1335" i="1"/>
  <c r="CE1335" i="1" s="1"/>
  <c r="AF759" i="1"/>
  <c r="AM759" i="1"/>
  <c r="AN759" i="1"/>
  <c r="CC759" i="1" s="1"/>
  <c r="AO759" i="1"/>
  <c r="CD759" i="1" s="1"/>
  <c r="AQ759" i="1"/>
  <c r="CF759" i="1" s="1"/>
  <c r="AP759" i="1"/>
  <c r="CE759" i="1" s="1"/>
  <c r="AM591" i="1"/>
  <c r="AN591" i="1"/>
  <c r="CC591" i="1" s="1"/>
  <c r="AO591" i="1"/>
  <c r="CD591" i="1" s="1"/>
  <c r="AP591" i="1"/>
  <c r="CE591" i="1" s="1"/>
  <c r="AQ591" i="1"/>
  <c r="CF591" i="1" s="1"/>
  <c r="AF591" i="1"/>
  <c r="AF1048" i="1"/>
  <c r="AM1048" i="1"/>
  <c r="AN1048" i="1"/>
  <c r="CC1048" i="1" s="1"/>
  <c r="AO1048" i="1"/>
  <c r="CD1048" i="1" s="1"/>
  <c r="AP1048" i="1"/>
  <c r="CE1048" i="1" s="1"/>
  <c r="AQ1048" i="1"/>
  <c r="CF1048" i="1" s="1"/>
  <c r="AO1160" i="1"/>
  <c r="CD1160" i="1" s="1"/>
  <c r="AP1160" i="1"/>
  <c r="CE1160" i="1" s="1"/>
  <c r="AF1160" i="1"/>
  <c r="AM1160" i="1"/>
  <c r="AN1160" i="1"/>
  <c r="CC1160" i="1" s="1"/>
  <c r="AQ1160" i="1"/>
  <c r="CF1160" i="1" s="1"/>
  <c r="AO1126" i="1"/>
  <c r="CD1126" i="1" s="1"/>
  <c r="AQ1126" i="1"/>
  <c r="CF1126" i="1" s="1"/>
  <c r="AF1126" i="1"/>
  <c r="AM1126" i="1"/>
  <c r="AN1126" i="1"/>
  <c r="CC1126" i="1" s="1"/>
  <c r="AP1126" i="1"/>
  <c r="CE1126" i="1" s="1"/>
  <c r="AP1218" i="1"/>
  <c r="CE1218" i="1" s="1"/>
  <c r="AF1218" i="1"/>
  <c r="AO1218" i="1"/>
  <c r="CD1218" i="1" s="1"/>
  <c r="AQ1218" i="1"/>
  <c r="CF1218" i="1" s="1"/>
  <c r="AM1218" i="1"/>
  <c r="AN1218" i="1"/>
  <c r="CC1218" i="1" s="1"/>
  <c r="AF876" i="1"/>
  <c r="AN876" i="1"/>
  <c r="CC876" i="1" s="1"/>
  <c r="AP876" i="1"/>
  <c r="CE876" i="1" s="1"/>
  <c r="AM876" i="1"/>
  <c r="AO876" i="1"/>
  <c r="CD876" i="1" s="1"/>
  <c r="AQ876" i="1"/>
  <c r="CF876" i="1" s="1"/>
  <c r="AG1145" i="1"/>
  <c r="AH1145" i="1"/>
  <c r="AI1145" i="1"/>
  <c r="AJ1145" i="1"/>
  <c r="AK1145" i="1"/>
  <c r="AN1296" i="1"/>
  <c r="CC1296" i="1" s="1"/>
  <c r="AO1296" i="1"/>
  <c r="CD1296" i="1" s="1"/>
  <c r="AP1296" i="1"/>
  <c r="CE1296" i="1" s="1"/>
  <c r="AQ1296" i="1"/>
  <c r="CF1296" i="1" s="1"/>
  <c r="AF1296" i="1"/>
  <c r="AM1296" i="1"/>
  <c r="AJ1171" i="1"/>
  <c r="AG1171" i="1"/>
  <c r="AH1171" i="1"/>
  <c r="AI1171" i="1"/>
  <c r="AK1171" i="1"/>
  <c r="AQ565" i="1"/>
  <c r="CF565" i="1" s="1"/>
  <c r="AF565" i="1"/>
  <c r="AM565" i="1"/>
  <c r="AN565" i="1"/>
  <c r="CC565" i="1" s="1"/>
  <c r="AO565" i="1"/>
  <c r="CD565" i="1" s="1"/>
  <c r="AP565" i="1"/>
  <c r="CE565" i="1" s="1"/>
  <c r="AJ921" i="1"/>
  <c r="AG921" i="1"/>
  <c r="AH921" i="1"/>
  <c r="AI921" i="1"/>
  <c r="AK921" i="1"/>
  <c r="AH1269" i="1"/>
  <c r="AI1269" i="1"/>
  <c r="AJ1269" i="1"/>
  <c r="AG1269" i="1"/>
  <c r="AK1269" i="1"/>
  <c r="AG1259" i="1"/>
  <c r="AH1259" i="1"/>
  <c r="AJ1259" i="1"/>
  <c r="AK1259" i="1"/>
  <c r="AI1259" i="1"/>
  <c r="AP912" i="1"/>
  <c r="CE912" i="1" s="1"/>
  <c r="AN912" i="1"/>
  <c r="CC912" i="1" s="1"/>
  <c r="AF912" i="1"/>
  <c r="AO912" i="1"/>
  <c r="CD912" i="1" s="1"/>
  <c r="AQ912" i="1"/>
  <c r="CF912" i="1" s="1"/>
  <c r="AM912" i="1"/>
  <c r="AK1049" i="1"/>
  <c r="AG1049" i="1"/>
  <c r="AH1049" i="1"/>
  <c r="AI1049" i="1"/>
  <c r="AJ1049" i="1"/>
  <c r="AM1243" i="1"/>
  <c r="AN1243" i="1"/>
  <c r="CC1243" i="1" s="1"/>
  <c r="AO1243" i="1"/>
  <c r="CD1243" i="1" s="1"/>
  <c r="AP1243" i="1"/>
  <c r="CE1243" i="1" s="1"/>
  <c r="AQ1243" i="1"/>
  <c r="CF1243" i="1" s="1"/>
  <c r="AF1243" i="1"/>
  <c r="AP1352" i="1"/>
  <c r="CE1352" i="1" s="1"/>
  <c r="AM1352" i="1"/>
  <c r="AN1352" i="1"/>
  <c r="CC1352" i="1" s="1"/>
  <c r="AO1352" i="1"/>
  <c r="CD1352" i="1" s="1"/>
  <c r="AQ1352" i="1"/>
  <c r="CF1352" i="1" s="1"/>
  <c r="AF1352" i="1"/>
  <c r="AG1029" i="1"/>
  <c r="AH1029" i="1"/>
  <c r="AI1029" i="1"/>
  <c r="AJ1029" i="1"/>
  <c r="AK1029" i="1"/>
  <c r="AH888" i="1"/>
  <c r="AI888" i="1"/>
  <c r="AJ888" i="1"/>
  <c r="AG888" i="1"/>
  <c r="AK888" i="1"/>
  <c r="AF649" i="1"/>
  <c r="AM649" i="1"/>
  <c r="AN649" i="1"/>
  <c r="CC649" i="1" s="1"/>
  <c r="AO649" i="1"/>
  <c r="CD649" i="1" s="1"/>
  <c r="AP649" i="1"/>
  <c r="CE649" i="1" s="1"/>
  <c r="AQ649" i="1"/>
  <c r="CF649" i="1" s="1"/>
  <c r="AF699" i="1"/>
  <c r="AM699" i="1"/>
  <c r="AN699" i="1"/>
  <c r="CC699" i="1" s="1"/>
  <c r="AO699" i="1"/>
  <c r="CD699" i="1" s="1"/>
  <c r="AP699" i="1"/>
  <c r="CE699" i="1" s="1"/>
  <c r="AQ699" i="1"/>
  <c r="CF699" i="1" s="1"/>
  <c r="AI913" i="1"/>
  <c r="AG913" i="1"/>
  <c r="AH913" i="1"/>
  <c r="AJ913" i="1"/>
  <c r="AK913" i="1"/>
  <c r="AM1302" i="1"/>
  <c r="AN1302" i="1"/>
  <c r="CC1302" i="1" s="1"/>
  <c r="AO1302" i="1"/>
  <c r="CD1302" i="1" s="1"/>
  <c r="AP1302" i="1"/>
  <c r="CE1302" i="1" s="1"/>
  <c r="AQ1302" i="1"/>
  <c r="CF1302" i="1" s="1"/>
  <c r="AF1302" i="1"/>
  <c r="AP210" i="1"/>
  <c r="CE210" i="1" s="1"/>
  <c r="AF210" i="1"/>
  <c r="AM210" i="1"/>
  <c r="AN210" i="1"/>
  <c r="CC210" i="1" s="1"/>
  <c r="AO210" i="1"/>
  <c r="CD210" i="1" s="1"/>
  <c r="AQ210" i="1"/>
  <c r="CF210" i="1" s="1"/>
  <c r="AO946" i="1"/>
  <c r="CD946" i="1" s="1"/>
  <c r="AP946" i="1"/>
  <c r="CE946" i="1" s="1"/>
  <c r="AQ946" i="1"/>
  <c r="CF946" i="1" s="1"/>
  <c r="AF946" i="1"/>
  <c r="AM946" i="1"/>
  <c r="AN946" i="1"/>
  <c r="CC946" i="1" s="1"/>
  <c r="AF1290" i="1"/>
  <c r="AO1290" i="1"/>
  <c r="CD1290" i="1" s="1"/>
  <c r="AM1290" i="1"/>
  <c r="AN1290" i="1"/>
  <c r="CC1290" i="1" s="1"/>
  <c r="AP1290" i="1"/>
  <c r="CE1290" i="1" s="1"/>
  <c r="AQ1290" i="1"/>
  <c r="CF1290" i="1" s="1"/>
  <c r="AK1152" i="1"/>
  <c r="AG1152" i="1"/>
  <c r="AH1152" i="1"/>
  <c r="AI1152" i="1"/>
  <c r="AJ1152" i="1"/>
  <c r="AG1298" i="1"/>
  <c r="AH1298" i="1"/>
  <c r="AI1298" i="1"/>
  <c r="AJ1298" i="1"/>
  <c r="AK1298" i="1"/>
  <c r="AM902" i="1"/>
  <c r="AN902" i="1"/>
  <c r="CC902" i="1" s="1"/>
  <c r="AO902" i="1"/>
  <c r="CD902" i="1" s="1"/>
  <c r="AP902" i="1"/>
  <c r="CE902" i="1" s="1"/>
  <c r="AQ902" i="1"/>
  <c r="CF902" i="1" s="1"/>
  <c r="AF902" i="1"/>
  <c r="AM1098" i="1"/>
  <c r="AN1098" i="1"/>
  <c r="CC1098" i="1" s="1"/>
  <c r="AO1098" i="1"/>
  <c r="CD1098" i="1" s="1"/>
  <c r="AP1098" i="1"/>
  <c r="CE1098" i="1" s="1"/>
  <c r="AQ1098" i="1"/>
  <c r="CF1098" i="1" s="1"/>
  <c r="AF1098" i="1"/>
  <c r="AP886" i="1"/>
  <c r="CE886" i="1" s="1"/>
  <c r="AF886" i="1"/>
  <c r="AM886" i="1"/>
  <c r="AN886" i="1"/>
  <c r="CC886" i="1" s="1"/>
  <c r="AO886" i="1"/>
  <c r="CD886" i="1" s="1"/>
  <c r="AQ886" i="1"/>
  <c r="CF886" i="1" s="1"/>
  <c r="AN473" i="1"/>
  <c r="AO473" i="1"/>
  <c r="AP473" i="1"/>
  <c r="AQ473" i="1"/>
  <c r="AF473" i="1"/>
  <c r="AM473" i="1"/>
  <c r="AM326" i="1"/>
  <c r="AN326" i="1"/>
  <c r="CC326" i="1" s="1"/>
  <c r="AO326" i="1"/>
  <c r="CD326" i="1" s="1"/>
  <c r="AP326" i="1"/>
  <c r="CE326" i="1" s="1"/>
  <c r="AQ326" i="1"/>
  <c r="CF326" i="1" s="1"/>
  <c r="AF326" i="1"/>
  <c r="AM766" i="1"/>
  <c r="AN766" i="1"/>
  <c r="CC766" i="1" s="1"/>
  <c r="AO766" i="1"/>
  <c r="CD766" i="1" s="1"/>
  <c r="AP766" i="1"/>
  <c r="CE766" i="1" s="1"/>
  <c r="AF766" i="1"/>
  <c r="AQ766" i="1"/>
  <c r="CF766" i="1" s="1"/>
  <c r="AG1271" i="1"/>
  <c r="AH1271" i="1"/>
  <c r="AK1271" i="1"/>
  <c r="AI1271" i="1"/>
  <c r="AJ1271" i="1"/>
  <c r="AM1041" i="1"/>
  <c r="AN1041" i="1"/>
  <c r="CC1041" i="1" s="1"/>
  <c r="AO1041" i="1"/>
  <c r="CD1041" i="1" s="1"/>
  <c r="AP1041" i="1"/>
  <c r="CE1041" i="1" s="1"/>
  <c r="AQ1041" i="1"/>
  <c r="CF1041" i="1" s="1"/>
  <c r="AF1041" i="1"/>
  <c r="AF977" i="1"/>
  <c r="AM977" i="1"/>
  <c r="AN977" i="1"/>
  <c r="CC977" i="1" s="1"/>
  <c r="AO977" i="1"/>
  <c r="CD977" i="1" s="1"/>
  <c r="AP977" i="1"/>
  <c r="CE977" i="1" s="1"/>
  <c r="AQ977" i="1"/>
  <c r="CF977" i="1" s="1"/>
  <c r="AJ906" i="1"/>
  <c r="AG906" i="1"/>
  <c r="AH906" i="1"/>
  <c r="AI906" i="1"/>
  <c r="AK906" i="1"/>
  <c r="AG195" i="1"/>
  <c r="AH195" i="1"/>
  <c r="AI195" i="1"/>
  <c r="AJ195" i="1"/>
  <c r="AK195" i="1"/>
  <c r="AI1240" i="1"/>
  <c r="AJ1240" i="1"/>
  <c r="AK1240" i="1"/>
  <c r="AG1240" i="1"/>
  <c r="AH1240" i="1"/>
  <c r="AN957" i="1"/>
  <c r="CC957" i="1" s="1"/>
  <c r="AO957" i="1"/>
  <c r="CD957" i="1" s="1"/>
  <c r="AP957" i="1"/>
  <c r="CE957" i="1" s="1"/>
  <c r="AQ957" i="1"/>
  <c r="CF957" i="1" s="1"/>
  <c r="AF957" i="1"/>
  <c r="AM957" i="1"/>
  <c r="AJ426" i="1"/>
  <c r="AK426" i="1"/>
  <c r="AG426" i="1"/>
  <c r="AH426" i="1"/>
  <c r="AI426" i="1"/>
  <c r="AM366" i="1"/>
  <c r="AN366" i="1"/>
  <c r="AO366" i="1"/>
  <c r="AP366" i="1"/>
  <c r="AQ366" i="1"/>
  <c r="AF366" i="1"/>
  <c r="AF925" i="1"/>
  <c r="AM925" i="1"/>
  <c r="AN925" i="1"/>
  <c r="CC925" i="1" s="1"/>
  <c r="AO925" i="1"/>
  <c r="CD925" i="1" s="1"/>
  <c r="AP925" i="1"/>
  <c r="CE925" i="1" s="1"/>
  <c r="AQ925" i="1"/>
  <c r="CF925" i="1" s="1"/>
  <c r="AM403" i="1"/>
  <c r="AN403" i="1"/>
  <c r="AO403" i="1"/>
  <c r="AP403" i="1"/>
  <c r="AQ403" i="1"/>
  <c r="AF403" i="1"/>
  <c r="AI1186" i="1"/>
  <c r="AJ1186" i="1"/>
  <c r="AG1186" i="1"/>
  <c r="AH1186" i="1"/>
  <c r="AK1186" i="1"/>
  <c r="AM1238" i="1"/>
  <c r="AN1238" i="1"/>
  <c r="CC1238" i="1" s="1"/>
  <c r="AO1238" i="1"/>
  <c r="CD1238" i="1" s="1"/>
  <c r="AP1238" i="1"/>
  <c r="CE1238" i="1" s="1"/>
  <c r="AQ1238" i="1"/>
  <c r="CF1238" i="1" s="1"/>
  <c r="AF1238" i="1"/>
  <c r="AN722" i="1"/>
  <c r="AP722" i="1"/>
  <c r="AF722" i="1"/>
  <c r="AM722" i="1"/>
  <c r="AO722" i="1"/>
  <c r="AQ722" i="1"/>
  <c r="AG1162" i="1"/>
  <c r="AH1162" i="1"/>
  <c r="AI1162" i="1"/>
  <c r="AJ1162" i="1"/>
  <c r="AK1162" i="1"/>
  <c r="AG1321" i="1"/>
  <c r="AH1321" i="1"/>
  <c r="AI1321" i="1"/>
  <c r="AJ1321" i="1"/>
  <c r="AK1321" i="1"/>
  <c r="AF811" i="1"/>
  <c r="AO811" i="1"/>
  <c r="CD811" i="1" s="1"/>
  <c r="AP811" i="1"/>
  <c r="CE811" i="1" s="1"/>
  <c r="AM811" i="1"/>
  <c r="AN811" i="1"/>
  <c r="CC811" i="1" s="1"/>
  <c r="AQ811" i="1"/>
  <c r="CF811" i="1" s="1"/>
  <c r="AG678" i="1"/>
  <c r="AH678" i="1"/>
  <c r="AI678" i="1"/>
  <c r="AJ678" i="1"/>
  <c r="AK678" i="1"/>
  <c r="AM970" i="1"/>
  <c r="AN970" i="1"/>
  <c r="CC970" i="1" s="1"/>
  <c r="AO970" i="1"/>
  <c r="CD970" i="1" s="1"/>
  <c r="AP970" i="1"/>
  <c r="CE970" i="1" s="1"/>
  <c r="AQ970" i="1"/>
  <c r="CF970" i="1" s="1"/>
  <c r="AF970" i="1"/>
  <c r="AF1328" i="1"/>
  <c r="AM1328" i="1"/>
  <c r="AN1328" i="1"/>
  <c r="CC1328" i="1" s="1"/>
  <c r="AO1328" i="1"/>
  <c r="CD1328" i="1" s="1"/>
  <c r="AP1328" i="1"/>
  <c r="CE1328" i="1" s="1"/>
  <c r="AQ1328" i="1"/>
  <c r="CF1328" i="1" s="1"/>
  <c r="AM896" i="1"/>
  <c r="AN896" i="1"/>
  <c r="CC896" i="1" s="1"/>
  <c r="AF896" i="1"/>
  <c r="AO896" i="1"/>
  <c r="CD896" i="1" s="1"/>
  <c r="AP896" i="1"/>
  <c r="CE896" i="1" s="1"/>
  <c r="AQ896" i="1"/>
  <c r="CF896" i="1" s="1"/>
  <c r="AH895" i="1"/>
  <c r="AG895" i="1"/>
  <c r="AI895" i="1"/>
  <c r="AK895" i="1"/>
  <c r="AJ895" i="1"/>
  <c r="AJ1289" i="1"/>
  <c r="AG1289" i="1"/>
  <c r="AH1289" i="1"/>
  <c r="AI1289" i="1"/>
  <c r="AK1289" i="1"/>
  <c r="AP1153" i="1"/>
  <c r="CE1153" i="1" s="1"/>
  <c r="AQ1153" i="1"/>
  <c r="CF1153" i="1" s="1"/>
  <c r="AF1153" i="1"/>
  <c r="AM1153" i="1"/>
  <c r="AN1153" i="1"/>
  <c r="CC1153" i="1" s="1"/>
  <c r="AO1153" i="1"/>
  <c r="CD1153" i="1" s="1"/>
  <c r="AF1139" i="1"/>
  <c r="AM1139" i="1"/>
  <c r="AN1139" i="1"/>
  <c r="CC1139" i="1" s="1"/>
  <c r="AO1139" i="1"/>
  <c r="CD1139" i="1" s="1"/>
  <c r="AP1139" i="1"/>
  <c r="CE1139" i="1" s="1"/>
  <c r="AQ1139" i="1"/>
  <c r="CF1139" i="1" s="1"/>
  <c r="AM980" i="1"/>
  <c r="AN980" i="1"/>
  <c r="CC980" i="1" s="1"/>
  <c r="AO980" i="1"/>
  <c r="CD980" i="1" s="1"/>
  <c r="AP980" i="1"/>
  <c r="CE980" i="1" s="1"/>
  <c r="AQ980" i="1"/>
  <c r="CF980" i="1" s="1"/>
  <c r="AF980" i="1"/>
  <c r="AG1047" i="1"/>
  <c r="AH1047" i="1"/>
  <c r="AI1047" i="1"/>
  <c r="AJ1047" i="1"/>
  <c r="AK1047" i="1"/>
  <c r="AF868" i="1"/>
  <c r="AN868" i="1"/>
  <c r="CC868" i="1" s="1"/>
  <c r="AP868" i="1"/>
  <c r="CE868" i="1" s="1"/>
  <c r="AM868" i="1"/>
  <c r="AO868" i="1"/>
  <c r="CD868" i="1" s="1"/>
  <c r="AQ868" i="1"/>
  <c r="CF868" i="1" s="1"/>
  <c r="AM681" i="1"/>
  <c r="AN681" i="1"/>
  <c r="CC681" i="1" s="1"/>
  <c r="AO681" i="1"/>
  <c r="CD681" i="1" s="1"/>
  <c r="AF681" i="1"/>
  <c r="AP681" i="1"/>
  <c r="CE681" i="1" s="1"/>
  <c r="AQ681" i="1"/>
  <c r="CF681" i="1" s="1"/>
  <c r="AP149" i="1"/>
  <c r="CE149" i="1" s="1"/>
  <c r="AF149" i="1"/>
  <c r="AM149" i="1"/>
  <c r="AO149" i="1"/>
  <c r="CD149" i="1" s="1"/>
  <c r="AN149" i="1"/>
  <c r="CC149" i="1" s="1"/>
  <c r="AQ149" i="1"/>
  <c r="CF149" i="1" s="1"/>
  <c r="AN1118" i="1"/>
  <c r="CC1118" i="1" s="1"/>
  <c r="AP1118" i="1"/>
  <c r="CE1118" i="1" s="1"/>
  <c r="AQ1118" i="1"/>
  <c r="CF1118" i="1" s="1"/>
  <c r="AF1118" i="1"/>
  <c r="AM1118" i="1"/>
  <c r="AO1118" i="1"/>
  <c r="CD1118" i="1" s="1"/>
  <c r="AM279" i="1"/>
  <c r="AO279" i="1"/>
  <c r="CD279" i="1" s="1"/>
  <c r="AP279" i="1"/>
  <c r="CE279" i="1" s="1"/>
  <c r="AQ279" i="1"/>
  <c r="CF279" i="1" s="1"/>
  <c r="AF279" i="1"/>
  <c r="AN279" i="1"/>
  <c r="CC279" i="1" s="1"/>
  <c r="AN1363" i="1"/>
  <c r="CC1363" i="1" s="1"/>
  <c r="AO1363" i="1"/>
  <c r="CD1363" i="1" s="1"/>
  <c r="AP1363" i="1"/>
  <c r="CE1363" i="1" s="1"/>
  <c r="AQ1363" i="1"/>
  <c r="CF1363" i="1" s="1"/>
  <c r="AF1363" i="1"/>
  <c r="AM1363" i="1"/>
  <c r="AG487" i="1"/>
  <c r="AI487" i="1"/>
  <c r="AK487" i="1"/>
  <c r="AH487" i="1"/>
  <c r="AJ487" i="1"/>
  <c r="AF890" i="1"/>
  <c r="AN890" i="1"/>
  <c r="CC890" i="1" s="1"/>
  <c r="AM890" i="1"/>
  <c r="AO890" i="1"/>
  <c r="CD890" i="1" s="1"/>
  <c r="AP890" i="1"/>
  <c r="CE890" i="1" s="1"/>
  <c r="AQ890" i="1"/>
  <c r="CF890" i="1" s="1"/>
  <c r="AI1170" i="1"/>
  <c r="AG1170" i="1"/>
  <c r="AH1170" i="1"/>
  <c r="AJ1170" i="1"/>
  <c r="AK1170" i="1"/>
  <c r="AK990" i="1"/>
  <c r="AG990" i="1"/>
  <c r="AH990" i="1"/>
  <c r="AI990" i="1"/>
  <c r="AJ990" i="1"/>
  <c r="AM1006" i="1"/>
  <c r="AN1006" i="1"/>
  <c r="CC1006" i="1" s="1"/>
  <c r="AP1006" i="1"/>
  <c r="CE1006" i="1" s="1"/>
  <c r="AF1006" i="1"/>
  <c r="AO1006" i="1"/>
  <c r="CD1006" i="1" s="1"/>
  <c r="AQ1006" i="1"/>
  <c r="CF1006" i="1" s="1"/>
  <c r="AM30" i="1"/>
  <c r="AN30" i="1"/>
  <c r="AO30" i="1"/>
  <c r="AP30" i="1"/>
  <c r="AQ30" i="1"/>
  <c r="AF30" i="1"/>
  <c r="AQ1067" i="1"/>
  <c r="CF1067" i="1" s="1"/>
  <c r="AF1067" i="1"/>
  <c r="AM1067" i="1"/>
  <c r="AN1067" i="1"/>
  <c r="CC1067" i="1" s="1"/>
  <c r="AO1067" i="1"/>
  <c r="CD1067" i="1" s="1"/>
  <c r="AP1067" i="1"/>
  <c r="CE1067" i="1" s="1"/>
  <c r="AH1216" i="1"/>
  <c r="AI1216" i="1"/>
  <c r="AJ1216" i="1"/>
  <c r="AK1216" i="1"/>
  <c r="AG1216" i="1"/>
  <c r="AF1093" i="1"/>
  <c r="AM1093" i="1"/>
  <c r="AN1093" i="1"/>
  <c r="CC1093" i="1" s="1"/>
  <c r="AO1093" i="1"/>
  <c r="CD1093" i="1" s="1"/>
  <c r="AP1093" i="1"/>
  <c r="CE1093" i="1" s="1"/>
  <c r="AQ1093" i="1"/>
  <c r="CF1093" i="1" s="1"/>
  <c r="AK480" i="1"/>
  <c r="AG480" i="1"/>
  <c r="AI480" i="1"/>
  <c r="AH480" i="1"/>
  <c r="AJ480" i="1"/>
  <c r="AF854" i="1"/>
  <c r="AN854" i="1"/>
  <c r="CC854" i="1" s="1"/>
  <c r="AO854" i="1"/>
  <c r="CD854" i="1" s="1"/>
  <c r="AP854" i="1"/>
  <c r="CE854" i="1" s="1"/>
  <c r="AM854" i="1"/>
  <c r="AQ854" i="1"/>
  <c r="CF854" i="1" s="1"/>
  <c r="AO408" i="1"/>
  <c r="CD408" i="1" s="1"/>
  <c r="AP408" i="1"/>
  <c r="CE408" i="1" s="1"/>
  <c r="AQ408" i="1"/>
  <c r="CF408" i="1" s="1"/>
  <c r="AF408" i="1"/>
  <c r="AM408" i="1"/>
  <c r="AN408" i="1"/>
  <c r="CC408" i="1" s="1"/>
  <c r="AG1310" i="1"/>
  <c r="AH1310" i="1"/>
  <c r="AI1310" i="1"/>
  <c r="AJ1310" i="1"/>
  <c r="AK1310" i="1"/>
  <c r="AI1285" i="1"/>
  <c r="AK1285" i="1"/>
  <c r="AG1285" i="1"/>
  <c r="AH1285" i="1"/>
  <c r="AJ1285" i="1"/>
  <c r="AO1102" i="1"/>
  <c r="CD1102" i="1" s="1"/>
  <c r="AP1102" i="1"/>
  <c r="CE1102" i="1" s="1"/>
  <c r="AQ1102" i="1"/>
  <c r="CF1102" i="1" s="1"/>
  <c r="AF1102" i="1"/>
  <c r="AM1102" i="1"/>
  <c r="AN1102" i="1"/>
  <c r="CC1102" i="1" s="1"/>
  <c r="AM801" i="1"/>
  <c r="AF801" i="1"/>
  <c r="AN801" i="1"/>
  <c r="CC801" i="1" s="1"/>
  <c r="AO801" i="1"/>
  <c r="CD801" i="1" s="1"/>
  <c r="AP801" i="1"/>
  <c r="CE801" i="1" s="1"/>
  <c r="AQ801" i="1"/>
  <c r="CF801" i="1" s="1"/>
  <c r="AM168" i="1"/>
  <c r="AN168" i="1"/>
  <c r="CC168" i="1" s="1"/>
  <c r="AO168" i="1"/>
  <c r="CD168" i="1" s="1"/>
  <c r="AP168" i="1"/>
  <c r="CE168" i="1" s="1"/>
  <c r="AQ168" i="1"/>
  <c r="CF168" i="1" s="1"/>
  <c r="AF168" i="1"/>
  <c r="AH446" i="1"/>
  <c r="AG446" i="1"/>
  <c r="AI446" i="1"/>
  <c r="AJ446" i="1"/>
  <c r="AK446" i="1"/>
  <c r="AI624" i="1"/>
  <c r="AG624" i="1"/>
  <c r="AH624" i="1"/>
  <c r="AJ624" i="1"/>
  <c r="AK624" i="1"/>
  <c r="AO696" i="1"/>
  <c r="AP696" i="1"/>
  <c r="AQ696" i="1"/>
  <c r="AF696" i="1"/>
  <c r="AM696" i="1"/>
  <c r="AN696" i="1"/>
  <c r="AM593" i="1"/>
  <c r="AN593" i="1"/>
  <c r="CC593" i="1" s="1"/>
  <c r="AO593" i="1"/>
  <c r="CD593" i="1" s="1"/>
  <c r="AP593" i="1"/>
  <c r="CE593" i="1" s="1"/>
  <c r="AQ593" i="1"/>
  <c r="CF593" i="1" s="1"/>
  <c r="AF593" i="1"/>
  <c r="AH826" i="1"/>
  <c r="AI826" i="1"/>
  <c r="AJ826" i="1"/>
  <c r="AK826" i="1"/>
  <c r="AG826" i="1"/>
  <c r="AO648" i="1"/>
  <c r="CD648" i="1" s="1"/>
  <c r="AP648" i="1"/>
  <c r="CE648" i="1" s="1"/>
  <c r="AQ648" i="1"/>
  <c r="CF648" i="1" s="1"/>
  <c r="AF648" i="1"/>
  <c r="AM648" i="1"/>
  <c r="AN648" i="1"/>
  <c r="CC648" i="1" s="1"/>
  <c r="AG229" i="1"/>
  <c r="AH229" i="1"/>
  <c r="AI229" i="1"/>
  <c r="AJ229" i="1"/>
  <c r="AK229" i="1"/>
  <c r="AN433" i="1"/>
  <c r="CC433" i="1" s="1"/>
  <c r="AO433" i="1"/>
  <c r="CD433" i="1" s="1"/>
  <c r="AP433" i="1"/>
  <c r="CE433" i="1" s="1"/>
  <c r="AQ433" i="1"/>
  <c r="CF433" i="1" s="1"/>
  <c r="AF433" i="1"/>
  <c r="AM433" i="1"/>
  <c r="AI859" i="1"/>
  <c r="AJ859" i="1"/>
  <c r="AH859" i="1"/>
  <c r="AG859" i="1"/>
  <c r="AK859" i="1"/>
  <c r="AI855" i="1"/>
  <c r="AG855" i="1"/>
  <c r="AH855" i="1"/>
  <c r="AJ855" i="1"/>
  <c r="AK855" i="1"/>
  <c r="AG397" i="1"/>
  <c r="AP390" i="1"/>
  <c r="CE390" i="1" s="1"/>
  <c r="AF390" i="1"/>
  <c r="AM390" i="1"/>
  <c r="AN390" i="1"/>
  <c r="CC390" i="1" s="1"/>
  <c r="AO390" i="1"/>
  <c r="CD390" i="1" s="1"/>
  <c r="AQ390" i="1"/>
  <c r="CF390" i="1" s="1"/>
  <c r="AN694" i="1"/>
  <c r="CC694" i="1" s="1"/>
  <c r="AM694" i="1"/>
  <c r="AO694" i="1"/>
  <c r="CD694" i="1" s="1"/>
  <c r="AP694" i="1"/>
  <c r="CE694" i="1" s="1"/>
  <c r="AQ694" i="1"/>
  <c r="CF694" i="1" s="1"/>
  <c r="AF694" i="1"/>
  <c r="AQ63" i="1"/>
  <c r="CF63" i="1" s="1"/>
  <c r="AF63" i="1"/>
  <c r="AM63" i="1"/>
  <c r="AN63" i="1"/>
  <c r="CC63" i="1" s="1"/>
  <c r="AO63" i="1"/>
  <c r="CD63" i="1" s="1"/>
  <c r="AP63" i="1"/>
  <c r="CE63" i="1" s="1"/>
  <c r="AG297" i="1"/>
  <c r="AI297" i="1"/>
  <c r="AJ297" i="1"/>
  <c r="AK297" i="1"/>
  <c r="AG832" i="1"/>
  <c r="BY832" i="1" s="1"/>
  <c r="AH832" i="1"/>
  <c r="AI832" i="1"/>
  <c r="AJ832" i="1"/>
  <c r="AK832" i="1"/>
  <c r="AN575" i="1"/>
  <c r="CC575" i="1" s="1"/>
  <c r="AO575" i="1"/>
  <c r="CD575" i="1" s="1"/>
  <c r="AP575" i="1"/>
  <c r="CE575" i="1" s="1"/>
  <c r="AQ575" i="1"/>
  <c r="CF575" i="1" s="1"/>
  <c r="AF575" i="1"/>
  <c r="AM575" i="1"/>
  <c r="AG727" i="1"/>
  <c r="AJ727" i="1"/>
  <c r="AH727" i="1"/>
  <c r="AI727" i="1"/>
  <c r="AK727" i="1"/>
  <c r="AF422" i="1"/>
  <c r="AM422" i="1"/>
  <c r="AN422" i="1"/>
  <c r="CC422" i="1" s="1"/>
  <c r="AO422" i="1"/>
  <c r="CD422" i="1" s="1"/>
  <c r="AP422" i="1"/>
  <c r="CE422" i="1" s="1"/>
  <c r="AQ422" i="1"/>
  <c r="CF422" i="1" s="1"/>
  <c r="AF526" i="1"/>
  <c r="AM526" i="1"/>
  <c r="AN526" i="1"/>
  <c r="AO526" i="1"/>
  <c r="AP526" i="1"/>
  <c r="AQ526" i="1"/>
  <c r="AJ341" i="1"/>
  <c r="AG341" i="1"/>
  <c r="AH341" i="1"/>
  <c r="AI341" i="1"/>
  <c r="AK341" i="1"/>
  <c r="AO99" i="1"/>
  <c r="CD99" i="1" s="1"/>
  <c r="AF99" i="1"/>
  <c r="AM99" i="1"/>
  <c r="AN99" i="1"/>
  <c r="CC99" i="1" s="1"/>
  <c r="AP99" i="1"/>
  <c r="CE99" i="1" s="1"/>
  <c r="AQ99" i="1"/>
  <c r="CF99" i="1" s="1"/>
  <c r="AM388" i="1"/>
  <c r="AF388" i="1"/>
  <c r="AN388" i="1"/>
  <c r="AO388" i="1"/>
  <c r="AP388" i="1"/>
  <c r="AQ388" i="1"/>
  <c r="AP113" i="1"/>
  <c r="CE113" i="1" s="1"/>
  <c r="AF113" i="1"/>
  <c r="AM113" i="1"/>
  <c r="AN113" i="1"/>
  <c r="CC113" i="1" s="1"/>
  <c r="AO113" i="1"/>
  <c r="CD113" i="1" s="1"/>
  <c r="AQ113" i="1"/>
  <c r="CF113" i="1" s="1"/>
  <c r="AF690" i="1"/>
  <c r="AM690" i="1"/>
  <c r="AO690" i="1"/>
  <c r="CD690" i="1" s="1"/>
  <c r="AN690" i="1"/>
  <c r="CC690" i="1" s="1"/>
  <c r="AP690" i="1"/>
  <c r="CE690" i="1" s="1"/>
  <c r="AQ690" i="1"/>
  <c r="CF690" i="1" s="1"/>
  <c r="AN470" i="1"/>
  <c r="AO470" i="1"/>
  <c r="AP470" i="1"/>
  <c r="CE470" i="1" s="1"/>
  <c r="AQ470" i="1"/>
  <c r="CF470" i="1" s="1"/>
  <c r="AF470" i="1"/>
  <c r="AM470" i="1"/>
  <c r="AG396" i="1"/>
  <c r="AH396" i="1"/>
  <c r="AJ396" i="1"/>
  <c r="AK396" i="1"/>
  <c r="AI396" i="1"/>
  <c r="AN539" i="1"/>
  <c r="CC539" i="1" s="1"/>
  <c r="AP539" i="1"/>
  <c r="CE539" i="1" s="1"/>
  <c r="AQ539" i="1"/>
  <c r="CF539" i="1" s="1"/>
  <c r="AF539" i="1"/>
  <c r="AM539" i="1"/>
  <c r="AO539" i="1"/>
  <c r="CD539" i="1" s="1"/>
  <c r="AF596" i="1"/>
  <c r="AM596" i="1"/>
  <c r="AQ596" i="1"/>
  <c r="CF596" i="1" s="1"/>
  <c r="AN596" i="1"/>
  <c r="CC596" i="1" s="1"/>
  <c r="AO596" i="1"/>
  <c r="CD596" i="1" s="1"/>
  <c r="AP596" i="1"/>
  <c r="CE596" i="1" s="1"/>
  <c r="AG324" i="1"/>
  <c r="AH324" i="1"/>
  <c r="AI324" i="1"/>
  <c r="AJ324" i="1"/>
  <c r="AK324" i="1"/>
  <c r="AP109" i="1"/>
  <c r="CE109" i="1" s="1"/>
  <c r="AF109" i="1"/>
  <c r="AM109" i="1"/>
  <c r="AN109" i="1"/>
  <c r="CC109" i="1" s="1"/>
  <c r="AO109" i="1"/>
  <c r="CD109" i="1" s="1"/>
  <c r="AQ109" i="1"/>
  <c r="CF109" i="1" s="1"/>
  <c r="AM317" i="1"/>
  <c r="AN317" i="1"/>
  <c r="CC317" i="1" s="1"/>
  <c r="AO317" i="1"/>
  <c r="CD317" i="1" s="1"/>
  <c r="AP317" i="1"/>
  <c r="CE317" i="1" s="1"/>
  <c r="AQ317" i="1"/>
  <c r="CF317" i="1" s="1"/>
  <c r="AF317" i="1"/>
  <c r="AM584" i="1"/>
  <c r="AN584" i="1"/>
  <c r="CC584" i="1" s="1"/>
  <c r="AO584" i="1"/>
  <c r="CD584" i="1" s="1"/>
  <c r="AP584" i="1"/>
  <c r="CE584" i="1" s="1"/>
  <c r="AQ584" i="1"/>
  <c r="CF584" i="1" s="1"/>
  <c r="AF584" i="1"/>
  <c r="AO679" i="1"/>
  <c r="AQ679" i="1"/>
  <c r="AF679" i="1"/>
  <c r="AM679" i="1"/>
  <c r="AN679" i="1"/>
  <c r="AP679" i="1"/>
  <c r="AO461" i="1"/>
  <c r="CD461" i="1" s="1"/>
  <c r="AM461" i="1"/>
  <c r="AQ461" i="1"/>
  <c r="CF461" i="1" s="1"/>
  <c r="AF461" i="1"/>
  <c r="AN461" i="1"/>
  <c r="CC461" i="1" s="1"/>
  <c r="AP461" i="1"/>
  <c r="CE461" i="1" s="1"/>
  <c r="AN372" i="1"/>
  <c r="CC372" i="1" s="1"/>
  <c r="AO372" i="1"/>
  <c r="CD372" i="1" s="1"/>
  <c r="AP372" i="1"/>
  <c r="CE372" i="1" s="1"/>
  <c r="AF372" i="1"/>
  <c r="AM372" i="1"/>
  <c r="AQ372" i="1"/>
  <c r="CF372" i="1" s="1"/>
  <c r="AO616" i="1"/>
  <c r="CD616" i="1" s="1"/>
  <c r="AP616" i="1"/>
  <c r="CE616" i="1" s="1"/>
  <c r="AQ616" i="1"/>
  <c r="CF616" i="1" s="1"/>
  <c r="AF616" i="1"/>
  <c r="AN616" i="1"/>
  <c r="CC616" i="1" s="1"/>
  <c r="AM616" i="1"/>
  <c r="AK524" i="1"/>
  <c r="AH524" i="1"/>
  <c r="AJ524" i="1"/>
  <c r="AG524" i="1"/>
  <c r="AI524" i="1"/>
  <c r="AF689" i="1"/>
  <c r="AM689" i="1"/>
  <c r="AN689" i="1"/>
  <c r="CC689" i="1" s="1"/>
  <c r="AO689" i="1"/>
  <c r="CD689" i="1" s="1"/>
  <c r="AP689" i="1"/>
  <c r="CE689" i="1" s="1"/>
  <c r="AQ689" i="1"/>
  <c r="CF689" i="1" s="1"/>
  <c r="AF365" i="1"/>
  <c r="AO365" i="1"/>
  <c r="CD365" i="1" s="1"/>
  <c r="AM365" i="1"/>
  <c r="AN365" i="1"/>
  <c r="CC365" i="1" s="1"/>
  <c r="AP365" i="1"/>
  <c r="CE365" i="1" s="1"/>
  <c r="AQ365" i="1"/>
  <c r="CF365" i="1" s="1"/>
  <c r="AG825" i="1"/>
  <c r="AO92" i="1"/>
  <c r="CD92" i="1" s="1"/>
  <c r="AF92" i="1"/>
  <c r="AQ92" i="1"/>
  <c r="CF92" i="1" s="1"/>
  <c r="AM92" i="1"/>
  <c r="AN92" i="1"/>
  <c r="CC92" i="1" s="1"/>
  <c r="AP92" i="1"/>
  <c r="CE92" i="1" s="1"/>
  <c r="AM411" i="1"/>
  <c r="AO411" i="1"/>
  <c r="CD411" i="1" s="1"/>
  <c r="AQ411" i="1"/>
  <c r="CF411" i="1" s="1"/>
  <c r="AF411" i="1"/>
  <c r="AN411" i="1"/>
  <c r="CC411" i="1" s="1"/>
  <c r="AP411" i="1"/>
  <c r="CE411" i="1" s="1"/>
  <c r="AO85" i="1"/>
  <c r="CD85" i="1" s="1"/>
  <c r="AP85" i="1"/>
  <c r="CE85" i="1" s="1"/>
  <c r="AQ85" i="1"/>
  <c r="CF85" i="1" s="1"/>
  <c r="AF85" i="1"/>
  <c r="AM85" i="1"/>
  <c r="AN85" i="1"/>
  <c r="CC85" i="1" s="1"/>
  <c r="AN167" i="1"/>
  <c r="CC167" i="1" s="1"/>
  <c r="AO167" i="1"/>
  <c r="CD167" i="1" s="1"/>
  <c r="AP167" i="1"/>
  <c r="CE167" i="1" s="1"/>
  <c r="AQ167" i="1"/>
  <c r="CF167" i="1" s="1"/>
  <c r="AF167" i="1"/>
  <c r="AM167" i="1"/>
  <c r="AM490" i="1"/>
  <c r="AN490" i="1"/>
  <c r="CC490" i="1" s="1"/>
  <c r="AO490" i="1"/>
  <c r="CD490" i="1" s="1"/>
  <c r="AP490" i="1"/>
  <c r="CE490" i="1" s="1"/>
  <c r="AQ490" i="1"/>
  <c r="CF490" i="1" s="1"/>
  <c r="AF490" i="1"/>
  <c r="AN404" i="1"/>
  <c r="CC404" i="1" s="1"/>
  <c r="AO404" i="1"/>
  <c r="CD404" i="1" s="1"/>
  <c r="AF404" i="1"/>
  <c r="AM404" i="1"/>
  <c r="AP404" i="1"/>
  <c r="CE404" i="1" s="1"/>
  <c r="AQ404" i="1"/>
  <c r="CF404" i="1" s="1"/>
  <c r="AK673" i="1"/>
  <c r="AG673" i="1"/>
  <c r="AH673" i="1"/>
  <c r="AI673" i="1"/>
  <c r="AJ673" i="1"/>
  <c r="AI73" i="1"/>
  <c r="AJ73" i="1"/>
  <c r="AK73" i="1"/>
  <c r="AG73" i="1"/>
  <c r="AH73" i="1"/>
  <c r="AM344" i="1"/>
  <c r="AP344" i="1"/>
  <c r="CE344" i="1" s="1"/>
  <c r="AQ344" i="1"/>
  <c r="CF344" i="1" s="1"/>
  <c r="AN344" i="1"/>
  <c r="CC344" i="1" s="1"/>
  <c r="AO344" i="1"/>
  <c r="CD344" i="1" s="1"/>
  <c r="AF344" i="1"/>
  <c r="AM133" i="1"/>
  <c r="AN133" i="1"/>
  <c r="CC133" i="1" s="1"/>
  <c r="AO133" i="1"/>
  <c r="CD133" i="1" s="1"/>
  <c r="AP133" i="1"/>
  <c r="CE133" i="1" s="1"/>
  <c r="AF133" i="1"/>
  <c r="AQ133" i="1"/>
  <c r="CF133" i="1" s="1"/>
  <c r="AM243" i="1"/>
  <c r="AN243" i="1"/>
  <c r="CC243" i="1" s="1"/>
  <c r="AO243" i="1"/>
  <c r="CD243" i="1" s="1"/>
  <c r="AP243" i="1"/>
  <c r="CE243" i="1" s="1"/>
  <c r="AQ243" i="1"/>
  <c r="CF243" i="1" s="1"/>
  <c r="AF243" i="1"/>
  <c r="AM603" i="1"/>
  <c r="AN603" i="1"/>
  <c r="CC603" i="1" s="1"/>
  <c r="AO603" i="1"/>
  <c r="CD603" i="1" s="1"/>
  <c r="AF603" i="1"/>
  <c r="AP603" i="1"/>
  <c r="CE603" i="1" s="1"/>
  <c r="AQ603" i="1"/>
  <c r="CF603" i="1" s="1"/>
  <c r="AG672" i="1"/>
  <c r="BT672" i="1" s="1"/>
  <c r="AH672" i="1"/>
  <c r="AI672" i="1"/>
  <c r="AJ672" i="1"/>
  <c r="AK672" i="1"/>
  <c r="AF800" i="1"/>
  <c r="AM800" i="1"/>
  <c r="AN800" i="1"/>
  <c r="CC800" i="1" s="1"/>
  <c r="AO800" i="1"/>
  <c r="CD800" i="1" s="1"/>
  <c r="AP800" i="1"/>
  <c r="CE800" i="1" s="1"/>
  <c r="AQ800" i="1"/>
  <c r="CF800" i="1" s="1"/>
  <c r="AK535" i="1"/>
  <c r="AG535" i="1"/>
  <c r="BY535" i="1" s="1"/>
  <c r="AH535" i="1"/>
  <c r="AI535" i="1"/>
  <c r="AJ535" i="1"/>
  <c r="AM623" i="1"/>
  <c r="AO623" i="1"/>
  <c r="CD623" i="1" s="1"/>
  <c r="AQ623" i="1"/>
  <c r="CF623" i="1" s="1"/>
  <c r="AF623" i="1"/>
  <c r="AN623" i="1"/>
  <c r="CC623" i="1" s="1"/>
  <c r="AP623" i="1"/>
  <c r="CE623" i="1" s="1"/>
  <c r="AH371" i="1"/>
  <c r="AI371" i="1"/>
  <c r="AJ371" i="1"/>
  <c r="AK371" i="1"/>
  <c r="AG371" i="1"/>
  <c r="AJ669" i="1"/>
  <c r="AK669" i="1"/>
  <c r="AG669" i="1"/>
  <c r="AH669" i="1"/>
  <c r="AI669" i="1"/>
  <c r="AN55" i="1"/>
  <c r="CC55" i="1" s="1"/>
  <c r="AO55" i="1"/>
  <c r="CD55" i="1" s="1"/>
  <c r="AF55" i="1"/>
  <c r="AM55" i="1"/>
  <c r="AP55" i="1"/>
  <c r="CE55" i="1" s="1"/>
  <c r="AQ55" i="1"/>
  <c r="CF55" i="1" s="1"/>
  <c r="AK139" i="1"/>
  <c r="AG139" i="1"/>
  <c r="AH139" i="1"/>
  <c r="AI139" i="1"/>
  <c r="AJ139" i="1"/>
  <c r="AM870" i="1"/>
  <c r="AN870" i="1"/>
  <c r="CC870" i="1" s="1"/>
  <c r="AO870" i="1"/>
  <c r="CD870" i="1" s="1"/>
  <c r="AP870" i="1"/>
  <c r="CE870" i="1" s="1"/>
  <c r="AQ870" i="1"/>
  <c r="CF870" i="1" s="1"/>
  <c r="AF870" i="1"/>
  <c r="AM295" i="1"/>
  <c r="AO295" i="1"/>
  <c r="CD295" i="1" s="1"/>
  <c r="AP295" i="1"/>
  <c r="CE295" i="1" s="1"/>
  <c r="AQ295" i="1"/>
  <c r="CF295" i="1" s="1"/>
  <c r="AF295" i="1"/>
  <c r="AN295" i="1"/>
  <c r="CC295" i="1" s="1"/>
  <c r="AM198" i="1"/>
  <c r="AF198" i="1"/>
  <c r="AQ198" i="1"/>
  <c r="CF198" i="1" s="1"/>
  <c r="AN198" i="1"/>
  <c r="CC198" i="1" s="1"/>
  <c r="AO198" i="1"/>
  <c r="CD198" i="1" s="1"/>
  <c r="AP198" i="1"/>
  <c r="CE198" i="1" s="1"/>
  <c r="AF685" i="1"/>
  <c r="AM685" i="1"/>
  <c r="AO685" i="1"/>
  <c r="CD685" i="1" s="1"/>
  <c r="AP685" i="1"/>
  <c r="CE685" i="1" s="1"/>
  <c r="AN685" i="1"/>
  <c r="CC685" i="1" s="1"/>
  <c r="AQ685" i="1"/>
  <c r="CF685" i="1" s="1"/>
  <c r="AM327" i="1"/>
  <c r="AN327" i="1"/>
  <c r="CC327" i="1" s="1"/>
  <c r="AO327" i="1"/>
  <c r="CD327" i="1" s="1"/>
  <c r="AP327" i="1"/>
  <c r="CE327" i="1" s="1"/>
  <c r="AQ327" i="1"/>
  <c r="CF327" i="1" s="1"/>
  <c r="AF327" i="1"/>
  <c r="AM377" i="1"/>
  <c r="AN377" i="1"/>
  <c r="CC377" i="1" s="1"/>
  <c r="AO377" i="1"/>
  <c r="CD377" i="1" s="1"/>
  <c r="AP377" i="1"/>
  <c r="CE377" i="1" s="1"/>
  <c r="AQ377" i="1"/>
  <c r="CF377" i="1" s="1"/>
  <c r="AF377" i="1"/>
  <c r="AM394" i="1"/>
  <c r="AN394" i="1"/>
  <c r="AO394" i="1"/>
  <c r="AP394" i="1"/>
  <c r="AQ394" i="1"/>
  <c r="AF394" i="1"/>
  <c r="AQ586" i="1"/>
  <c r="CF586" i="1" s="1"/>
  <c r="AF586" i="1"/>
  <c r="AM586" i="1"/>
  <c r="AN586" i="1"/>
  <c r="CC586" i="1" s="1"/>
  <c r="AO586" i="1"/>
  <c r="CD586" i="1" s="1"/>
  <c r="AP586" i="1"/>
  <c r="CE586" i="1" s="1"/>
  <c r="AP230" i="1"/>
  <c r="CE230" i="1" s="1"/>
  <c r="AQ230" i="1"/>
  <c r="CF230" i="1" s="1"/>
  <c r="AF230" i="1"/>
  <c r="AM230" i="1"/>
  <c r="AN230" i="1"/>
  <c r="CC230" i="1" s="1"/>
  <c r="AO230" i="1"/>
  <c r="CD230" i="1" s="1"/>
  <c r="AG191" i="1"/>
  <c r="AH191" i="1"/>
  <c r="AI191" i="1"/>
  <c r="AK191" i="1"/>
  <c r="AJ191" i="1"/>
  <c r="AM858" i="1"/>
  <c r="AN858" i="1"/>
  <c r="CC858" i="1" s="1"/>
  <c r="AO858" i="1"/>
  <c r="CD858" i="1" s="1"/>
  <c r="AP858" i="1"/>
  <c r="CE858" i="1" s="1"/>
  <c r="AQ858" i="1"/>
  <c r="CF858" i="1" s="1"/>
  <c r="AF858" i="1"/>
  <c r="AM647" i="1"/>
  <c r="AN647" i="1"/>
  <c r="AO647" i="1"/>
  <c r="AP647" i="1"/>
  <c r="AQ647" i="1"/>
  <c r="AF647" i="1"/>
  <c r="AF455" i="1"/>
  <c r="AM455" i="1"/>
  <c r="AN455" i="1"/>
  <c r="CC455" i="1" s="1"/>
  <c r="AO455" i="1"/>
  <c r="CD455" i="1" s="1"/>
  <c r="AP455" i="1"/>
  <c r="CE455" i="1" s="1"/>
  <c r="AQ455" i="1"/>
  <c r="CF455" i="1" s="1"/>
  <c r="AP384" i="1"/>
  <c r="CE384" i="1" s="1"/>
  <c r="AQ384" i="1"/>
  <c r="CF384" i="1" s="1"/>
  <c r="AF384" i="1"/>
  <c r="AM384" i="1"/>
  <c r="AN384" i="1"/>
  <c r="CC384" i="1" s="1"/>
  <c r="AO384" i="1"/>
  <c r="CD384" i="1" s="1"/>
  <c r="AG278" i="1"/>
  <c r="AH278" i="1"/>
  <c r="AI278" i="1"/>
  <c r="AK278" i="1"/>
  <c r="AJ278" i="1"/>
  <c r="AG862" i="1"/>
  <c r="BM862" i="1" s="1"/>
  <c r="AH862" i="1"/>
  <c r="AI862" i="1"/>
  <c r="AJ862" i="1"/>
  <c r="AK862" i="1"/>
  <c r="AF839" i="1"/>
  <c r="AM839" i="1"/>
  <c r="AO839" i="1"/>
  <c r="CD839" i="1" s="1"/>
  <c r="AP839" i="1"/>
  <c r="CE839" i="1" s="1"/>
  <c r="AN839" i="1"/>
  <c r="CC839" i="1" s="1"/>
  <c r="AQ839" i="1"/>
  <c r="CF839" i="1" s="1"/>
  <c r="AF77" i="1"/>
  <c r="AP77" i="1"/>
  <c r="CE77" i="1" s="1"/>
  <c r="AQ77" i="1"/>
  <c r="CF77" i="1" s="1"/>
  <c r="AM77" i="1"/>
  <c r="AN77" i="1"/>
  <c r="CC77" i="1" s="1"/>
  <c r="AO77" i="1"/>
  <c r="CD77" i="1" s="1"/>
  <c r="AQ95" i="1"/>
  <c r="CF95" i="1" s="1"/>
  <c r="AF95" i="1"/>
  <c r="AM95" i="1"/>
  <c r="AN95" i="1"/>
  <c r="CC95" i="1" s="1"/>
  <c r="AO95" i="1"/>
  <c r="CD95" i="1" s="1"/>
  <c r="AP95" i="1"/>
  <c r="CE95" i="1" s="1"/>
  <c r="AO551" i="1"/>
  <c r="CD551" i="1" s="1"/>
  <c r="AP551" i="1"/>
  <c r="CE551" i="1" s="1"/>
  <c r="AQ551" i="1"/>
  <c r="CF551" i="1" s="1"/>
  <c r="AF551" i="1"/>
  <c r="AM551" i="1"/>
  <c r="AN551" i="1"/>
  <c r="CC551" i="1" s="1"/>
  <c r="AM135" i="1"/>
  <c r="AO135" i="1"/>
  <c r="CD135" i="1" s="1"/>
  <c r="AP135" i="1"/>
  <c r="CE135" i="1" s="1"/>
  <c r="AF135" i="1"/>
  <c r="AN135" i="1"/>
  <c r="CC135" i="1" s="1"/>
  <c r="AQ135" i="1"/>
  <c r="CF135" i="1" s="1"/>
  <c r="AJ312" i="1"/>
  <c r="AK312" i="1"/>
  <c r="AG312" i="1"/>
  <c r="AH312" i="1"/>
  <c r="AI312" i="1"/>
  <c r="AM66" i="1"/>
  <c r="AN66" i="1"/>
  <c r="CC66" i="1" s="1"/>
  <c r="AP66" i="1"/>
  <c r="CE66" i="1" s="1"/>
  <c r="AQ66" i="1"/>
  <c r="CF66" i="1" s="1"/>
  <c r="AF66" i="1"/>
  <c r="AO66" i="1"/>
  <c r="CD66" i="1" s="1"/>
  <c r="AF199" i="1"/>
  <c r="AN199" i="1"/>
  <c r="CC199" i="1" s="1"/>
  <c r="AO199" i="1"/>
  <c r="CD199" i="1" s="1"/>
  <c r="AP199" i="1"/>
  <c r="CE199" i="1" s="1"/>
  <c r="AM199" i="1"/>
  <c r="AQ199" i="1"/>
  <c r="CF199" i="1" s="1"/>
  <c r="AG654" i="1"/>
  <c r="AQ666" i="1"/>
  <c r="CF666" i="1" s="1"/>
  <c r="AF666" i="1"/>
  <c r="AM666" i="1"/>
  <c r="AP666" i="1"/>
  <c r="CE666" i="1" s="1"/>
  <c r="AN666" i="1"/>
  <c r="CC666" i="1" s="1"/>
  <c r="AO666" i="1"/>
  <c r="CD666" i="1" s="1"/>
  <c r="AM741" i="1"/>
  <c r="AN741" i="1"/>
  <c r="CC741" i="1" s="1"/>
  <c r="AO741" i="1"/>
  <c r="CD741" i="1" s="1"/>
  <c r="AP741" i="1"/>
  <c r="CE741" i="1" s="1"/>
  <c r="AF741" i="1"/>
  <c r="AQ741" i="1"/>
  <c r="CF741" i="1" s="1"/>
  <c r="AM103" i="1"/>
  <c r="AO103" i="1"/>
  <c r="CD103" i="1" s="1"/>
  <c r="AF103" i="1"/>
  <c r="AN103" i="1"/>
  <c r="CC103" i="1" s="1"/>
  <c r="AP103" i="1"/>
  <c r="CE103" i="1" s="1"/>
  <c r="AQ103" i="1"/>
  <c r="CF103" i="1" s="1"/>
  <c r="AI57" i="1"/>
  <c r="AJ57" i="1"/>
  <c r="AK57" i="1"/>
  <c r="AG57" i="1"/>
  <c r="AH57" i="1"/>
  <c r="AF849" i="1"/>
  <c r="AM849" i="1"/>
  <c r="AN849" i="1"/>
  <c r="CC849" i="1" s="1"/>
  <c r="AO849" i="1"/>
  <c r="CD849" i="1" s="1"/>
  <c r="AP849" i="1"/>
  <c r="CE849" i="1" s="1"/>
  <c r="AQ849" i="1"/>
  <c r="CF849" i="1" s="1"/>
  <c r="AO514" i="1"/>
  <c r="CD514" i="1" s="1"/>
  <c r="AP514" i="1"/>
  <c r="CE514" i="1" s="1"/>
  <c r="AQ514" i="1"/>
  <c r="CF514" i="1" s="1"/>
  <c r="AF514" i="1"/>
  <c r="AM514" i="1"/>
  <c r="AN514" i="1"/>
  <c r="CC514" i="1" s="1"/>
  <c r="AH557" i="1"/>
  <c r="AI557" i="1"/>
  <c r="AJ557" i="1"/>
  <c r="AK557" i="1"/>
  <c r="AG557" i="1"/>
  <c r="AM522" i="1"/>
  <c r="AN522" i="1"/>
  <c r="CC522" i="1" s="1"/>
  <c r="AO522" i="1"/>
  <c r="CD522" i="1" s="1"/>
  <c r="AP522" i="1"/>
  <c r="CE522" i="1" s="1"/>
  <c r="AQ522" i="1"/>
  <c r="CF522" i="1" s="1"/>
  <c r="AF522" i="1"/>
  <c r="AM69" i="1"/>
  <c r="AN69" i="1"/>
  <c r="CC69" i="1" s="1"/>
  <c r="AP69" i="1"/>
  <c r="CE69" i="1" s="1"/>
  <c r="AF69" i="1"/>
  <c r="AO69" i="1"/>
  <c r="CD69" i="1" s="1"/>
  <c r="AQ69" i="1"/>
  <c r="CF69" i="1" s="1"/>
  <c r="BY597" i="1" l="1"/>
  <c r="BT597" i="1"/>
  <c r="BZ597" i="1"/>
  <c r="CB597" i="1" s="1"/>
  <c r="BU597" i="1"/>
  <c r="BX597" i="1"/>
  <c r="BV597" i="1"/>
  <c r="BW597" i="1"/>
  <c r="CF388" i="1"/>
  <c r="BY431" i="1"/>
  <c r="CE388" i="1"/>
  <c r="CF722" i="1"/>
  <c r="CD388" i="1"/>
  <c r="CD722" i="1"/>
  <c r="CC388" i="1"/>
  <c r="CF647" i="1"/>
  <c r="CE722" i="1"/>
  <c r="BX1029" i="1"/>
  <c r="CE647" i="1"/>
  <c r="CC722" i="1"/>
  <c r="CD647" i="1"/>
  <c r="CE309" i="1"/>
  <c r="CD419" i="1"/>
  <c r="CC647" i="1"/>
  <c r="CF473" i="1"/>
  <c r="AK431" i="1"/>
  <c r="AJ431" i="1"/>
  <c r="AI431" i="1"/>
  <c r="AH431" i="1"/>
  <c r="AG431" i="1"/>
  <c r="CF403" i="1"/>
  <c r="CF366" i="1"/>
  <c r="BX770" i="1"/>
  <c r="BW770" i="1"/>
  <c r="BS770" i="1"/>
  <c r="CE403" i="1"/>
  <c r="CE366" i="1"/>
  <c r="BU770" i="1"/>
  <c r="CD470" i="1"/>
  <c r="CC403" i="1"/>
  <c r="CC366" i="1"/>
  <c r="CE473" i="1"/>
  <c r="CC471" i="1"/>
  <c r="BY770" i="1"/>
  <c r="CD366" i="1"/>
  <c r="CD473" i="1"/>
  <c r="CE214" i="1"/>
  <c r="BT770" i="1"/>
  <c r="CD403" i="1"/>
  <c r="CC473" i="1"/>
  <c r="CD214" i="1"/>
  <c r="BN1273" i="1"/>
  <c r="CF419" i="1"/>
  <c r="CC470" i="1"/>
  <c r="BR1273" i="1"/>
  <c r="CC419" i="1"/>
  <c r="CC567" i="1"/>
  <c r="BZ770" i="1"/>
  <c r="CB770" i="1" s="1"/>
  <c r="CD147" i="1"/>
  <c r="CE419" i="1"/>
  <c r="CF219" i="1"/>
  <c r="CC147" i="1"/>
  <c r="CE219" i="1"/>
  <c r="BZ832" i="1"/>
  <c r="CB832" i="1" s="1"/>
  <c r="CF147" i="1"/>
  <c r="BS765" i="1"/>
  <c r="AI917" i="1"/>
  <c r="CD219" i="1"/>
  <c r="CE147" i="1"/>
  <c r="CE864" i="1"/>
  <c r="BX765" i="1"/>
  <c r="CC219" i="1"/>
  <c r="BX832" i="1"/>
  <c r="BV765" i="1"/>
  <c r="BY765" i="1"/>
  <c r="BZ765" i="1"/>
  <c r="CB765" i="1" s="1"/>
  <c r="BR765" i="1"/>
  <c r="BT832" i="1"/>
  <c r="CC214" i="1"/>
  <c r="BW832" i="1"/>
  <c r="CC864" i="1"/>
  <c r="BS832" i="1"/>
  <c r="BV832" i="1"/>
  <c r="CF526" i="1"/>
  <c r="CC716" i="1"/>
  <c r="BR832" i="1"/>
  <c r="BU832" i="1"/>
  <c r="BU765" i="1"/>
  <c r="BQ765" i="1"/>
  <c r="BZ554" i="1"/>
  <c r="CB554" i="1" s="1"/>
  <c r="BW791" i="1"/>
  <c r="CE526" i="1"/>
  <c r="CF137" i="1"/>
  <c r="CF639" i="1"/>
  <c r="BQ791" i="1"/>
  <c r="CD526" i="1"/>
  <c r="BY554" i="1"/>
  <c r="CC738" i="1"/>
  <c r="CD738" i="1"/>
  <c r="CC526" i="1"/>
  <c r="BX554" i="1"/>
  <c r="BU791" i="1"/>
  <c r="CE471" i="1"/>
  <c r="BT791" i="1"/>
  <c r="CD471" i="1"/>
  <c r="BT554" i="1"/>
  <c r="BW554" i="1"/>
  <c r="BR791" i="1"/>
  <c r="BP791" i="1"/>
  <c r="CE146" i="1"/>
  <c r="CF567" i="1"/>
  <c r="CC645" i="1"/>
  <c r="CC871" i="1"/>
  <c r="BS554" i="1"/>
  <c r="BV554" i="1"/>
  <c r="BX791" i="1"/>
  <c r="BS791" i="1"/>
  <c r="CF146" i="1"/>
  <c r="BR554" i="1"/>
  <c r="BO791" i="1"/>
  <c r="CD567" i="1"/>
  <c r="BQ554" i="1"/>
  <c r="BV856" i="1"/>
  <c r="BX856" i="1"/>
  <c r="CE567" i="1"/>
  <c r="CD639" i="1"/>
  <c r="CD871" i="1"/>
  <c r="BV209" i="1"/>
  <c r="BY791" i="1"/>
  <c r="CC639" i="1"/>
  <c r="CE716" i="1"/>
  <c r="BU856" i="1"/>
  <c r="BT856" i="1"/>
  <c r="BX209" i="1"/>
  <c r="BU209" i="1"/>
  <c r="CC308" i="1"/>
  <c r="BR856" i="1"/>
  <c r="CF850" i="1"/>
  <c r="BP209" i="1"/>
  <c r="BT209" i="1"/>
  <c r="BQ856" i="1"/>
  <c r="BS209" i="1"/>
  <c r="CD308" i="1"/>
  <c r="CE137" i="1"/>
  <c r="CE639" i="1"/>
  <c r="BP856" i="1"/>
  <c r="BO209" i="1"/>
  <c r="BR209" i="1"/>
  <c r="CD137" i="1"/>
  <c r="CF471" i="1"/>
  <c r="CF716" i="1"/>
  <c r="BO856" i="1"/>
  <c r="CE850" i="1"/>
  <c r="BZ209" i="1"/>
  <c r="CB209" i="1" s="1"/>
  <c r="BQ209" i="1"/>
  <c r="CF308" i="1"/>
  <c r="CC137" i="1"/>
  <c r="BZ856" i="1"/>
  <c r="CB856" i="1" s="1"/>
  <c r="CC850" i="1"/>
  <c r="CE308" i="1"/>
  <c r="BX310" i="1"/>
  <c r="BW310" i="1"/>
  <c r="BY310" i="1"/>
  <c r="BS310" i="1"/>
  <c r="BZ310" i="1"/>
  <c r="CB310" i="1" s="1"/>
  <c r="BT310" i="1"/>
  <c r="BU310" i="1"/>
  <c r="BP310" i="1"/>
  <c r="BQ310" i="1"/>
  <c r="BV310" i="1"/>
  <c r="BR310" i="1"/>
  <c r="BW856" i="1"/>
  <c r="BY209" i="1"/>
  <c r="BS856" i="1"/>
  <c r="AI836" i="1"/>
  <c r="AH836" i="1"/>
  <c r="AJ836" i="1"/>
  <c r="AK836" i="1"/>
  <c r="CE738" i="1"/>
  <c r="CF738" i="1"/>
  <c r="CF394" i="1"/>
  <c r="CE394" i="1"/>
  <c r="CD394" i="1"/>
  <c r="CC394" i="1"/>
  <c r="CF405" i="1"/>
  <c r="CC755" i="1"/>
  <c r="CF871" i="1"/>
  <c r="CE871" i="1"/>
  <c r="AJ919" i="1"/>
  <c r="AK919" i="1"/>
  <c r="AG919" i="1"/>
  <c r="AK917" i="1"/>
  <c r="CD405" i="1"/>
  <c r="CD574" i="1"/>
  <c r="CF755" i="1"/>
  <c r="CC405" i="1"/>
  <c r="CC574" i="1"/>
  <c r="CE574" i="1"/>
  <c r="CE645" i="1"/>
  <c r="CE405" i="1"/>
  <c r="CF574" i="1"/>
  <c r="CF645" i="1"/>
  <c r="CD645" i="1"/>
  <c r="CE755" i="1"/>
  <c r="CD755" i="1"/>
  <c r="CD679" i="1"/>
  <c r="BW535" i="1"/>
  <c r="BV535" i="1"/>
  <c r="BS535" i="1"/>
  <c r="BU535" i="1"/>
  <c r="BR535" i="1"/>
  <c r="BT535" i="1"/>
  <c r="BP535" i="1"/>
  <c r="BQ535" i="1"/>
  <c r="BO535" i="1"/>
  <c r="BX535" i="1"/>
  <c r="CE679" i="1"/>
  <c r="BN535" i="1"/>
  <c r="BL535" i="1"/>
  <c r="CC679" i="1"/>
  <c r="BM535" i="1"/>
  <c r="BZ672" i="1"/>
  <c r="CB672" i="1" s="1"/>
  <c r="BZ535" i="1"/>
  <c r="CB535" i="1" s="1"/>
  <c r="BW672" i="1"/>
  <c r="CF679" i="1"/>
  <c r="BS672" i="1"/>
  <c r="BN672" i="1"/>
  <c r="BR672" i="1"/>
  <c r="BY672" i="1"/>
  <c r="BM672" i="1"/>
  <c r="BX672" i="1"/>
  <c r="BL672" i="1"/>
  <c r="BK672" i="1"/>
  <c r="BV672" i="1"/>
  <c r="BQ672" i="1"/>
  <c r="BP672" i="1"/>
  <c r="BU672" i="1"/>
  <c r="BO672" i="1"/>
  <c r="AK1182" i="1"/>
  <c r="BL1232" i="1"/>
  <c r="AJ1182" i="1"/>
  <c r="BO1232" i="1"/>
  <c r="AH1182" i="1"/>
  <c r="AI1182" i="1"/>
  <c r="AK825" i="1"/>
  <c r="AH825" i="1"/>
  <c r="AJ825" i="1"/>
  <c r="BQ1076" i="1"/>
  <c r="AK397" i="1"/>
  <c r="AJ397" i="1"/>
  <c r="AI397" i="1"/>
  <c r="BZ1076" i="1"/>
  <c r="CB1076" i="1" s="1"/>
  <c r="CF30" i="1"/>
  <c r="CE30" i="1"/>
  <c r="CD30" i="1"/>
  <c r="CC472" i="1"/>
  <c r="BO530" i="1"/>
  <c r="BR530" i="1"/>
  <c r="BX862" i="1"/>
  <c r="BZ530" i="1"/>
  <c r="CB530" i="1" s="1"/>
  <c r="BQ530" i="1"/>
  <c r="BL862" i="1"/>
  <c r="BN530" i="1"/>
  <c r="BW862" i="1"/>
  <c r="BY530" i="1"/>
  <c r="BK862" i="1"/>
  <c r="CC30" i="1"/>
  <c r="BM530" i="1"/>
  <c r="BR862" i="1"/>
  <c r="BV862" i="1"/>
  <c r="BX530" i="1"/>
  <c r="BQ862" i="1"/>
  <c r="BJ862" i="1"/>
  <c r="BL530" i="1"/>
  <c r="BP862" i="1"/>
  <c r="BU862" i="1"/>
  <c r="BW530" i="1"/>
  <c r="BO862" i="1"/>
  <c r="BT862" i="1"/>
  <c r="BK530" i="1"/>
  <c r="BZ862" i="1"/>
  <c r="CB862" i="1" s="1"/>
  <c r="BS862" i="1"/>
  <c r="BJ530" i="1"/>
  <c r="BU530" i="1"/>
  <c r="BN862" i="1"/>
  <c r="BV530" i="1"/>
  <c r="BT530" i="1"/>
  <c r="BY862" i="1"/>
  <c r="BP530" i="1"/>
  <c r="CF472" i="1"/>
  <c r="CD472" i="1"/>
  <c r="CF696" i="1"/>
  <c r="CE696" i="1"/>
  <c r="CD696" i="1"/>
  <c r="CE472" i="1"/>
  <c r="CC696" i="1"/>
  <c r="BZ1191" i="1"/>
  <c r="CB1191" i="1" s="1"/>
  <c r="BN1191" i="1"/>
  <c r="AK1191" i="1"/>
  <c r="AJ1191" i="1"/>
  <c r="AI365" i="1"/>
  <c r="AJ365" i="1"/>
  <c r="AK365" i="1"/>
  <c r="AH365" i="1"/>
  <c r="AG365" i="1"/>
  <c r="BX720" i="1"/>
  <c r="AK641" i="1"/>
  <c r="AJ641" i="1"/>
  <c r="AI641" i="1"/>
  <c r="AH641" i="1"/>
  <c r="BN654" i="1"/>
  <c r="BY654" i="1"/>
  <c r="BL641" i="1"/>
  <c r="BM641" i="1"/>
  <c r="BL1029" i="1"/>
  <c r="BJ641" i="1"/>
  <c r="BW1029" i="1"/>
  <c r="BX641" i="1"/>
  <c r="BK1029" i="1"/>
  <c r="BW641" i="1"/>
  <c r="BR1029" i="1"/>
  <c r="BV1029" i="1"/>
  <c r="BV641" i="1"/>
  <c r="BQ1029" i="1"/>
  <c r="BJ1029" i="1"/>
  <c r="BJ1273" i="1"/>
  <c r="BT641" i="1"/>
  <c r="BP1029" i="1"/>
  <c r="BU1029" i="1"/>
  <c r="BS641" i="1"/>
  <c r="BO1029" i="1"/>
  <c r="BT1029" i="1"/>
  <c r="BR1282" i="1"/>
  <c r="BR641" i="1"/>
  <c r="BZ1029" i="1"/>
  <c r="CB1029" i="1" s="1"/>
  <c r="BS1029" i="1"/>
  <c r="BZ1282" i="1"/>
  <c r="CB1282" i="1" s="1"/>
  <c r="BO641" i="1"/>
  <c r="BP641" i="1"/>
  <c r="BN1029" i="1"/>
  <c r="BV1282" i="1"/>
  <c r="BK641" i="1"/>
  <c r="BZ641" i="1"/>
  <c r="CB641" i="1" s="1"/>
  <c r="BY1029" i="1"/>
  <c r="BS1282" i="1"/>
  <c r="BU641" i="1"/>
  <c r="BM654" i="1"/>
  <c r="BX654" i="1"/>
  <c r="BL654" i="1"/>
  <c r="BW654" i="1"/>
  <c r="BS654" i="1"/>
  <c r="BK654" i="1"/>
  <c r="BR654" i="1"/>
  <c r="BV654" i="1"/>
  <c r="BQ654" i="1"/>
  <c r="BJ654" i="1"/>
  <c r="BP654" i="1"/>
  <c r="BU654" i="1"/>
  <c r="BO654" i="1"/>
  <c r="BT654" i="1"/>
  <c r="BV917" i="1"/>
  <c r="BY917" i="1"/>
  <c r="BM917" i="1"/>
  <c r="BU917" i="1"/>
  <c r="BT917" i="1"/>
  <c r="BZ917" i="1"/>
  <c r="CB917" i="1" s="1"/>
  <c r="BS917" i="1"/>
  <c r="BJ917" i="1"/>
  <c r="BQ917" i="1"/>
  <c r="BN917" i="1"/>
  <c r="BP917" i="1"/>
  <c r="BL917" i="1"/>
  <c r="BY746" i="1"/>
  <c r="BX746" i="1"/>
  <c r="AH917" i="1"/>
  <c r="AH1191" i="1"/>
  <c r="BJ746" i="1"/>
  <c r="BM1191" i="1"/>
  <c r="AG917" i="1"/>
  <c r="AG1191" i="1"/>
  <c r="BU746" i="1"/>
  <c r="BX1191" i="1"/>
  <c r="BY1191" i="1"/>
  <c r="BT746" i="1"/>
  <c r="BL1191" i="1"/>
  <c r="BV746" i="1"/>
  <c r="BW746" i="1"/>
  <c r="BS746" i="1"/>
  <c r="BW1191" i="1"/>
  <c r="BM746" i="1"/>
  <c r="BR746" i="1"/>
  <c r="BS1191" i="1"/>
  <c r="BK1191" i="1"/>
  <c r="BK746" i="1"/>
  <c r="BQ746" i="1"/>
  <c r="BR1191" i="1"/>
  <c r="BV1191" i="1"/>
  <c r="BZ1182" i="1"/>
  <c r="CB1182" i="1" s="1"/>
  <c r="BN746" i="1"/>
  <c r="BP746" i="1"/>
  <c r="BQ1191" i="1"/>
  <c r="BJ1191" i="1"/>
  <c r="BS1182" i="1"/>
  <c r="BL746" i="1"/>
  <c r="BO746" i="1"/>
  <c r="BP1191" i="1"/>
  <c r="BU1191" i="1"/>
  <c r="BO1191" i="1"/>
  <c r="BQ1285" i="1"/>
  <c r="BP1285" i="1"/>
  <c r="BV720" i="1"/>
  <c r="AI738" i="1"/>
  <c r="BU720" i="1"/>
  <c r="BT720" i="1"/>
  <c r="AJ1282" i="1"/>
  <c r="BS720" i="1"/>
  <c r="AI1282" i="1"/>
  <c r="BO720" i="1"/>
  <c r="BQ720" i="1"/>
  <c r="AH1282" i="1"/>
  <c r="BN720" i="1"/>
  <c r="BP720" i="1"/>
  <c r="AG1282" i="1"/>
  <c r="BM720" i="1"/>
  <c r="BW720" i="1"/>
  <c r="BZ720" i="1"/>
  <c r="CB720" i="1" s="1"/>
  <c r="BK720" i="1"/>
  <c r="BL720" i="1"/>
  <c r="BR720" i="1"/>
  <c r="BY720" i="1"/>
  <c r="AK654" i="1"/>
  <c r="AJ654" i="1"/>
  <c r="AI654" i="1"/>
  <c r="AH738" i="1"/>
  <c r="AG738" i="1"/>
  <c r="AK738" i="1"/>
  <c r="BN1182" i="1"/>
  <c r="BR1182" i="1"/>
  <c r="BY1182" i="1"/>
  <c r="BM1182" i="1"/>
  <c r="BX1182" i="1"/>
  <c r="AJ1164" i="1"/>
  <c r="BL1182" i="1"/>
  <c r="AI1164" i="1"/>
  <c r="BW1182" i="1"/>
  <c r="AH1164" i="1"/>
  <c r="AG746" i="1"/>
  <c r="BK1182" i="1"/>
  <c r="AG1164" i="1"/>
  <c r="AK746" i="1"/>
  <c r="BV1182" i="1"/>
  <c r="AJ746" i="1"/>
  <c r="BQ1182" i="1"/>
  <c r="BJ1182" i="1"/>
  <c r="AI746" i="1"/>
  <c r="BP1182" i="1"/>
  <c r="BU1182" i="1"/>
  <c r="BO1182" i="1"/>
  <c r="BW888" i="1"/>
  <c r="BO888" i="1"/>
  <c r="BK888" i="1"/>
  <c r="BS888" i="1"/>
  <c r="BV888" i="1"/>
  <c r="BQ888" i="1"/>
  <c r="BJ888" i="1"/>
  <c r="BP888" i="1"/>
  <c r="BU888" i="1"/>
  <c r="BR888" i="1"/>
  <c r="BT888" i="1"/>
  <c r="BZ888" i="1"/>
  <c r="CB888" i="1" s="1"/>
  <c r="BL888" i="1"/>
  <c r="BN888" i="1"/>
  <c r="BY888" i="1"/>
  <c r="BM888" i="1"/>
  <c r="BN1076" i="1"/>
  <c r="BT993" i="1"/>
  <c r="BX1232" i="1"/>
  <c r="BN1232" i="1"/>
  <c r="BY1076" i="1"/>
  <c r="BU993" i="1"/>
  <c r="BW1232" i="1"/>
  <c r="BY1232" i="1"/>
  <c r="BM1076" i="1"/>
  <c r="BS1232" i="1"/>
  <c r="BM1232" i="1"/>
  <c r="BX1076" i="1"/>
  <c r="BP1232" i="1"/>
  <c r="BL1076" i="1"/>
  <c r="BV1232" i="1"/>
  <c r="BV1076" i="1"/>
  <c r="AH1273" i="1"/>
  <c r="AG1273" i="1"/>
  <c r="BJ1232" i="1"/>
  <c r="BJ1076" i="1"/>
  <c r="BM1164" i="1"/>
  <c r="BK1232" i="1"/>
  <c r="AK1273" i="1"/>
  <c r="BU1232" i="1"/>
  <c r="BW1076" i="1"/>
  <c r="BU1076" i="1"/>
  <c r="BX1164" i="1"/>
  <c r="AJ1273" i="1"/>
  <c r="BT1232" i="1"/>
  <c r="BP1076" i="1"/>
  <c r="BT1076" i="1"/>
  <c r="BP1164" i="1"/>
  <c r="BR1232" i="1"/>
  <c r="BO1076" i="1"/>
  <c r="BS1076" i="1"/>
  <c r="BZ1232" i="1"/>
  <c r="CB1232" i="1" s="1"/>
  <c r="BK1076" i="1"/>
  <c r="AJ1333" i="1"/>
  <c r="BL993" i="1"/>
  <c r="AK1094" i="1"/>
  <c r="AI1333" i="1"/>
  <c r="AK621" i="1"/>
  <c r="AK1333" i="1"/>
  <c r="AK1266" i="1"/>
  <c r="AJ621" i="1"/>
  <c r="AH1333" i="1"/>
  <c r="BP1266" i="1"/>
  <c r="AI621" i="1"/>
  <c r="BU1266" i="1"/>
  <c r="AG621" i="1"/>
  <c r="AH256" i="1"/>
  <c r="BR678" i="1"/>
  <c r="BY678" i="1"/>
  <c r="BQ678" i="1"/>
  <c r="BK166" i="1"/>
  <c r="BU678" i="1"/>
  <c r="BP678" i="1"/>
  <c r="BO1285" i="1"/>
  <c r="BW166" i="1"/>
  <c r="BX166" i="1"/>
  <c r="BP166" i="1"/>
  <c r="AI1124" i="1"/>
  <c r="BM678" i="1"/>
  <c r="BO678" i="1"/>
  <c r="BZ1285" i="1"/>
  <c r="CB1285" i="1" s="1"/>
  <c r="BQ1339" i="1"/>
  <c r="BJ166" i="1"/>
  <c r="BL166" i="1"/>
  <c r="BM166" i="1"/>
  <c r="AH1124" i="1"/>
  <c r="BX678" i="1"/>
  <c r="BZ678" i="1"/>
  <c r="CB678" i="1" s="1"/>
  <c r="BN1285" i="1"/>
  <c r="BQ166" i="1"/>
  <c r="AG1124" i="1"/>
  <c r="BL678" i="1"/>
  <c r="BN678" i="1"/>
  <c r="BY1285" i="1"/>
  <c r="BO166" i="1"/>
  <c r="BY166" i="1"/>
  <c r="AK1124" i="1"/>
  <c r="BW678" i="1"/>
  <c r="BV1285" i="1"/>
  <c r="BM1285" i="1"/>
  <c r="BK678" i="1"/>
  <c r="BU1285" i="1"/>
  <c r="BX1285" i="1"/>
  <c r="AK256" i="1"/>
  <c r="BV678" i="1"/>
  <c r="BJ1285" i="1"/>
  <c r="BL1285" i="1"/>
  <c r="AG256" i="1"/>
  <c r="BJ678" i="1"/>
  <c r="BT1285" i="1"/>
  <c r="BW1285" i="1"/>
  <c r="BV166" i="1"/>
  <c r="AJ256" i="1"/>
  <c r="BT678" i="1"/>
  <c r="BS1285" i="1"/>
  <c r="BK1285" i="1"/>
  <c r="AK988" i="1"/>
  <c r="AJ988" i="1"/>
  <c r="AI988" i="1"/>
  <c r="AH988" i="1"/>
  <c r="BK1339" i="1"/>
  <c r="BV1339" i="1"/>
  <c r="BJ1339" i="1"/>
  <c r="BP1339" i="1"/>
  <c r="BZ1339" i="1"/>
  <c r="CB1339" i="1" s="1"/>
  <c r="BS1339" i="1"/>
  <c r="BM1339" i="1"/>
  <c r="BX1339" i="1"/>
  <c r="BQ621" i="1"/>
  <c r="AH1220" i="1"/>
  <c r="BM621" i="1"/>
  <c r="BU621" i="1"/>
  <c r="BT621" i="1"/>
  <c r="BP621" i="1"/>
  <c r="BR621" i="1"/>
  <c r="BL1164" i="1"/>
  <c r="BR1220" i="1"/>
  <c r="BO621" i="1"/>
  <c r="BW1164" i="1"/>
  <c r="BV1220" i="1"/>
  <c r="BZ621" i="1"/>
  <c r="CB621" i="1" s="1"/>
  <c r="BK1164" i="1"/>
  <c r="BN621" i="1"/>
  <c r="BV1164" i="1"/>
  <c r="BX621" i="1"/>
  <c r="BJ1164" i="1"/>
  <c r="BL621" i="1"/>
  <c r="BU1164" i="1"/>
  <c r="BW621" i="1"/>
  <c r="BO1164" i="1"/>
  <c r="BT1164" i="1"/>
  <c r="BT166" i="1"/>
  <c r="BS166" i="1"/>
  <c r="BR166" i="1"/>
  <c r="BN166" i="1"/>
  <c r="BZ166" i="1"/>
  <c r="CB166" i="1" s="1"/>
  <c r="BK621" i="1"/>
  <c r="BZ1164" i="1"/>
  <c r="CB1164" i="1" s="1"/>
  <c r="BS1164" i="1"/>
  <c r="BY621" i="1"/>
  <c r="BV621" i="1"/>
  <c r="BN1164" i="1"/>
  <c r="BR1164" i="1"/>
  <c r="BS621" i="1"/>
  <c r="BY1164" i="1"/>
  <c r="BO1266" i="1"/>
  <c r="BT1266" i="1"/>
  <c r="AJ1266" i="1"/>
  <c r="BZ1266" i="1"/>
  <c r="CB1266" i="1" s="1"/>
  <c r="BS1266" i="1"/>
  <c r="AI1266" i="1"/>
  <c r="BN1266" i="1"/>
  <c r="AG1266" i="1"/>
  <c r="BY1266" i="1"/>
  <c r="BM1266" i="1"/>
  <c r="BX1266" i="1"/>
  <c r="BL1266" i="1"/>
  <c r="AJ1094" i="1"/>
  <c r="BW1266" i="1"/>
  <c r="AI1094" i="1"/>
  <c r="BK1266" i="1"/>
  <c r="AH1094" i="1"/>
  <c r="BR1266" i="1"/>
  <c r="BV1266" i="1"/>
  <c r="BQ1266" i="1"/>
  <c r="BS993" i="1"/>
  <c r="BM993" i="1"/>
  <c r="BW993" i="1"/>
  <c r="AI1339" i="1"/>
  <c r="BY1220" i="1"/>
  <c r="BJ1220" i="1"/>
  <c r="BJ993" i="1"/>
  <c r="BQ993" i="1"/>
  <c r="BY993" i="1"/>
  <c r="BO993" i="1"/>
  <c r="BV993" i="1"/>
  <c r="BR993" i="1"/>
  <c r="BN993" i="1"/>
  <c r="BP993" i="1"/>
  <c r="BK993" i="1"/>
  <c r="BX993" i="1"/>
  <c r="BU1339" i="1"/>
  <c r="BO1339" i="1"/>
  <c r="BT1339" i="1"/>
  <c r="AJ993" i="1"/>
  <c r="BN1339" i="1"/>
  <c r="BL1339" i="1"/>
  <c r="BR1339" i="1"/>
  <c r="BW1339" i="1"/>
  <c r="BY1187" i="1"/>
  <c r="BQ1282" i="1"/>
  <c r="BJ1282" i="1"/>
  <c r="BO1273" i="1"/>
  <c r="BU1273" i="1"/>
  <c r="BM1187" i="1"/>
  <c r="BP1187" i="1"/>
  <c r="BP1282" i="1"/>
  <c r="BU1282" i="1"/>
  <c r="BP1273" i="1"/>
  <c r="BT1273" i="1"/>
  <c r="BX1187" i="1"/>
  <c r="BO1187" i="1"/>
  <c r="BQ1187" i="1"/>
  <c r="AI1220" i="1"/>
  <c r="BO1282" i="1"/>
  <c r="BT1282" i="1"/>
  <c r="BZ1273" i="1"/>
  <c r="CB1273" i="1" s="1"/>
  <c r="BS1273" i="1"/>
  <c r="BL1187" i="1"/>
  <c r="BZ1187" i="1"/>
  <c r="CB1187" i="1" s="1"/>
  <c r="BN1187" i="1"/>
  <c r="AK1220" i="1"/>
  <c r="BN1282" i="1"/>
  <c r="BY1273" i="1"/>
  <c r="BQ1273" i="1"/>
  <c r="BK1187" i="1"/>
  <c r="BW1187" i="1"/>
  <c r="BY1282" i="1"/>
  <c r="BM1273" i="1"/>
  <c r="BV1187" i="1"/>
  <c r="AJ1220" i="1"/>
  <c r="BM1282" i="1"/>
  <c r="BX1273" i="1"/>
  <c r="BJ1187" i="1"/>
  <c r="BX1282" i="1"/>
  <c r="BL1273" i="1"/>
  <c r="BS191" i="1"/>
  <c r="BU1187" i="1"/>
  <c r="BV988" i="1"/>
  <c r="BL1282" i="1"/>
  <c r="BW1273" i="1"/>
  <c r="BK191" i="1"/>
  <c r="BT1187" i="1"/>
  <c r="BW1282" i="1"/>
  <c r="BK1273" i="1"/>
  <c r="BS1187" i="1"/>
  <c r="BR191" i="1"/>
  <c r="BV191" i="1"/>
  <c r="BJ988" i="1"/>
  <c r="BU988" i="1"/>
  <c r="BP191" i="1"/>
  <c r="BU191" i="1"/>
  <c r="BT988" i="1"/>
  <c r="BO191" i="1"/>
  <c r="BT191" i="1"/>
  <c r="BZ988" i="1"/>
  <c r="CB988" i="1" s="1"/>
  <c r="BS988" i="1"/>
  <c r="BQ191" i="1"/>
  <c r="BZ191" i="1"/>
  <c r="CB191" i="1" s="1"/>
  <c r="BY988" i="1"/>
  <c r="BR988" i="1"/>
  <c r="BN191" i="1"/>
  <c r="BN988" i="1"/>
  <c r="BQ988" i="1"/>
  <c r="AJ1076" i="1"/>
  <c r="BY191" i="1"/>
  <c r="BU1216" i="1"/>
  <c r="BM988" i="1"/>
  <c r="BP988" i="1"/>
  <c r="AH1076" i="1"/>
  <c r="BM191" i="1"/>
  <c r="BX988" i="1"/>
  <c r="BO988" i="1"/>
  <c r="AG1076" i="1"/>
  <c r="BX191" i="1"/>
  <c r="BL988" i="1"/>
  <c r="AK1076" i="1"/>
  <c r="BL191" i="1"/>
  <c r="BW988" i="1"/>
  <c r="BJ191" i="1"/>
  <c r="AI993" i="1"/>
  <c r="AG993" i="1"/>
  <c r="AH993" i="1"/>
  <c r="BK1216" i="1"/>
  <c r="BJ1216" i="1"/>
  <c r="BY1216" i="1"/>
  <c r="AJ1339" i="1"/>
  <c r="AG1339" i="1"/>
  <c r="AK1339" i="1"/>
  <c r="BM981" i="1"/>
  <c r="BK981" i="1"/>
  <c r="BZ981" i="1"/>
  <c r="CB981" i="1" s="1"/>
  <c r="BL981" i="1"/>
  <c r="BN981" i="1"/>
  <c r="BX981" i="1"/>
  <c r="BO981" i="1"/>
  <c r="BY981" i="1"/>
  <c r="BP981" i="1"/>
  <c r="BQ981" i="1"/>
  <c r="BS981" i="1"/>
  <c r="BW981" i="1"/>
  <c r="BT981" i="1"/>
  <c r="BU981" i="1"/>
  <c r="BR981" i="1"/>
  <c r="BV981" i="1"/>
  <c r="BJ981" i="1"/>
  <c r="AG981" i="1"/>
  <c r="AH981" i="1"/>
  <c r="AI981" i="1"/>
  <c r="AJ981" i="1"/>
  <c r="AK981" i="1"/>
  <c r="BW1220" i="1"/>
  <c r="BK1220" i="1"/>
  <c r="BV1216" i="1"/>
  <c r="BM1216" i="1"/>
  <c r="BQ1220" i="1"/>
  <c r="BU1220" i="1"/>
  <c r="BT1216" i="1"/>
  <c r="BP1220" i="1"/>
  <c r="BT1220" i="1"/>
  <c r="BS1216" i="1"/>
  <c r="AJ1175" i="1"/>
  <c r="AG1175" i="1"/>
  <c r="AH1175" i="1"/>
  <c r="AI1175" i="1"/>
  <c r="AK1175" i="1"/>
  <c r="BO1220" i="1"/>
  <c r="BS1220" i="1"/>
  <c r="BR1216" i="1"/>
  <c r="BZ1220" i="1"/>
  <c r="CB1220" i="1" s="1"/>
  <c r="BQ1216" i="1"/>
  <c r="BN1220" i="1"/>
  <c r="BP1216" i="1"/>
  <c r="BM1175" i="1"/>
  <c r="BY1175" i="1"/>
  <c r="BN1175" i="1"/>
  <c r="BZ1175" i="1"/>
  <c r="CB1175" i="1" s="1"/>
  <c r="BO1175" i="1"/>
  <c r="BX1175" i="1"/>
  <c r="BU1175" i="1"/>
  <c r="BP1175" i="1"/>
  <c r="BJ1175" i="1"/>
  <c r="BQ1175" i="1"/>
  <c r="BV1175" i="1"/>
  <c r="BR1175" i="1"/>
  <c r="BK1175" i="1"/>
  <c r="BS1175" i="1"/>
  <c r="BW1175" i="1"/>
  <c r="BT1175" i="1"/>
  <c r="BL1175" i="1"/>
  <c r="BM1220" i="1"/>
  <c r="BX1216" i="1"/>
  <c r="BO1216" i="1"/>
  <c r="BX1220" i="1"/>
  <c r="BL1216" i="1"/>
  <c r="BZ1216" i="1"/>
  <c r="CB1216" i="1" s="1"/>
  <c r="BW1216" i="1"/>
  <c r="AG676" i="1"/>
  <c r="AH676" i="1"/>
  <c r="AI676" i="1"/>
  <c r="AK676" i="1"/>
  <c r="AJ676" i="1"/>
  <c r="AG561" i="1"/>
  <c r="AK561" i="1"/>
  <c r="AH561" i="1"/>
  <c r="AI561" i="1"/>
  <c r="AJ561" i="1"/>
  <c r="BX752" i="1"/>
  <c r="BM752" i="1"/>
  <c r="BY752" i="1"/>
  <c r="BN752" i="1"/>
  <c r="BZ752" i="1"/>
  <c r="CB752" i="1" s="1"/>
  <c r="BO752" i="1"/>
  <c r="BU752" i="1"/>
  <c r="BP752" i="1"/>
  <c r="BJ752" i="1"/>
  <c r="BQ752" i="1"/>
  <c r="BV752" i="1"/>
  <c r="BR752" i="1"/>
  <c r="BL752" i="1"/>
  <c r="BK752" i="1"/>
  <c r="BS752" i="1"/>
  <c r="BW752" i="1"/>
  <c r="BT752" i="1"/>
  <c r="AI752" i="1"/>
  <c r="AJ752" i="1"/>
  <c r="AK752" i="1"/>
  <c r="AG752" i="1"/>
  <c r="AH752" i="1"/>
  <c r="BO561" i="1"/>
  <c r="BN561" i="1"/>
  <c r="BT561" i="1"/>
  <c r="BQ561" i="1"/>
  <c r="BK561" i="1"/>
  <c r="BV561" i="1"/>
  <c r="BS561" i="1"/>
  <c r="BY561" i="1"/>
  <c r="BZ561" i="1"/>
  <c r="CB561" i="1" s="1"/>
  <c r="BP561" i="1"/>
  <c r="BL561" i="1"/>
  <c r="BM561" i="1"/>
  <c r="BR561" i="1"/>
  <c r="BJ561" i="1"/>
  <c r="BU561" i="1"/>
  <c r="BX561" i="1"/>
  <c r="BW561" i="1"/>
  <c r="BK676" i="1"/>
  <c r="BW676" i="1"/>
  <c r="BL676" i="1"/>
  <c r="BX676" i="1"/>
  <c r="BP676" i="1"/>
  <c r="BN676" i="1"/>
  <c r="BQ676" i="1"/>
  <c r="BZ676" i="1"/>
  <c r="CB676" i="1" s="1"/>
  <c r="BR676" i="1"/>
  <c r="BM676" i="1"/>
  <c r="BS676" i="1"/>
  <c r="BO676" i="1"/>
  <c r="BT676" i="1"/>
  <c r="BY676" i="1"/>
  <c r="BU676" i="1"/>
  <c r="BV676" i="1"/>
  <c r="BJ676" i="1"/>
  <c r="AG894" i="1"/>
  <c r="AI894" i="1"/>
  <c r="AJ894" i="1"/>
  <c r="AK894" i="1"/>
  <c r="AH894" i="1"/>
  <c r="BN894" i="1"/>
  <c r="BQ894" i="1"/>
  <c r="BP894" i="1"/>
  <c r="BR894" i="1"/>
  <c r="BX894" i="1"/>
  <c r="BS894" i="1"/>
  <c r="BY894" i="1"/>
  <c r="BT894" i="1"/>
  <c r="BZ894" i="1"/>
  <c r="CB894" i="1" s="1"/>
  <c r="BU894" i="1"/>
  <c r="BL894" i="1"/>
  <c r="BJ894" i="1"/>
  <c r="BM894" i="1"/>
  <c r="BV894" i="1"/>
  <c r="BK894" i="1"/>
  <c r="BW894" i="1"/>
  <c r="BO894" i="1"/>
  <c r="BW186" i="1"/>
  <c r="BX186" i="1"/>
  <c r="BJ186" i="1"/>
  <c r="BY186" i="1"/>
  <c r="BN186" i="1"/>
  <c r="BZ186" i="1"/>
  <c r="CB186" i="1" s="1"/>
  <c r="BO186" i="1"/>
  <c r="BK186" i="1"/>
  <c r="BP186" i="1"/>
  <c r="BL186" i="1"/>
  <c r="BT186" i="1"/>
  <c r="BM186" i="1"/>
  <c r="BQ186" i="1"/>
  <c r="BR186" i="1"/>
  <c r="BS186" i="1"/>
  <c r="BU186" i="1"/>
  <c r="BV186" i="1"/>
  <c r="BY65" i="1"/>
  <c r="BR65" i="1"/>
  <c r="BN65" i="1"/>
  <c r="BS65" i="1"/>
  <c r="BZ65" i="1"/>
  <c r="CB65" i="1" s="1"/>
  <c r="BT65" i="1"/>
  <c r="BO65" i="1"/>
  <c r="BM65" i="1"/>
  <c r="BU65" i="1"/>
  <c r="BP65" i="1"/>
  <c r="BJ65" i="1"/>
  <c r="BQ65" i="1"/>
  <c r="BV65" i="1"/>
  <c r="BK65" i="1"/>
  <c r="BW65" i="1"/>
  <c r="BL65" i="1"/>
  <c r="BX65" i="1"/>
  <c r="AJ186" i="1"/>
  <c r="AI186" i="1"/>
  <c r="AG186" i="1"/>
  <c r="AH186" i="1"/>
  <c r="AK186" i="1"/>
  <c r="AG65" i="1"/>
  <c r="AH65" i="1"/>
  <c r="AI65" i="1"/>
  <c r="AJ65" i="1"/>
  <c r="AK65" i="1"/>
  <c r="AK1252" i="1"/>
  <c r="AG1252" i="1"/>
  <c r="AI1252" i="1"/>
  <c r="AJ1252" i="1"/>
  <c r="AH1252" i="1"/>
  <c r="BS1252" i="1"/>
  <c r="BQ1252" i="1"/>
  <c r="BK1252" i="1"/>
  <c r="BR1252" i="1"/>
  <c r="BW1252" i="1"/>
  <c r="BT1252" i="1"/>
  <c r="BX1252" i="1"/>
  <c r="BU1252" i="1"/>
  <c r="BJ1252" i="1"/>
  <c r="BV1252" i="1"/>
  <c r="BY1252" i="1"/>
  <c r="BL1252" i="1"/>
  <c r="BZ1252" i="1"/>
  <c r="CB1252" i="1" s="1"/>
  <c r="BM1252" i="1"/>
  <c r="BN1252" i="1"/>
  <c r="BO1252" i="1"/>
  <c r="BP1252" i="1"/>
  <c r="AH881" i="1"/>
  <c r="AK881" i="1"/>
  <c r="AJ881" i="1"/>
  <c r="AG881" i="1"/>
  <c r="AI881" i="1"/>
  <c r="BV1319" i="1"/>
  <c r="BK1319" i="1"/>
  <c r="BW1319" i="1"/>
  <c r="BN1319" i="1"/>
  <c r="BL1319" i="1"/>
  <c r="BJ1319" i="1"/>
  <c r="BZ1319" i="1"/>
  <c r="CB1319" i="1" s="1"/>
  <c r="BM1319" i="1"/>
  <c r="BO1319" i="1"/>
  <c r="BT1319" i="1"/>
  <c r="BU1319" i="1"/>
  <c r="BP1319" i="1"/>
  <c r="BX1319" i="1"/>
  <c r="BQ1319" i="1"/>
  <c r="BY1319" i="1"/>
  <c r="BR1319" i="1"/>
  <c r="BS1319" i="1"/>
  <c r="BP711" i="1"/>
  <c r="BQ711" i="1"/>
  <c r="BR711" i="1"/>
  <c r="BS711" i="1"/>
  <c r="BU711" i="1"/>
  <c r="BL711" i="1"/>
  <c r="BJ711" i="1"/>
  <c r="BZ711" i="1"/>
  <c r="CB711" i="1" s="1"/>
  <c r="BX711" i="1"/>
  <c r="BV711" i="1"/>
  <c r="BM711" i="1"/>
  <c r="BK711" i="1"/>
  <c r="BY711" i="1"/>
  <c r="BT711" i="1"/>
  <c r="BO711" i="1"/>
  <c r="BN711" i="1"/>
  <c r="BW711" i="1"/>
  <c r="AI1319" i="1"/>
  <c r="AJ1319" i="1"/>
  <c r="AK1319" i="1"/>
  <c r="AG1319" i="1"/>
  <c r="AH1319" i="1"/>
  <c r="AG711" i="1"/>
  <c r="AK711" i="1"/>
  <c r="AH711" i="1"/>
  <c r="AI711" i="1"/>
  <c r="AJ711" i="1"/>
  <c r="BK881" i="1"/>
  <c r="BR881" i="1"/>
  <c r="BJ881" i="1"/>
  <c r="BV881" i="1"/>
  <c r="BW881" i="1"/>
  <c r="BT881" i="1"/>
  <c r="BL881" i="1"/>
  <c r="BX881" i="1"/>
  <c r="BS881" i="1"/>
  <c r="BM881" i="1"/>
  <c r="BY881" i="1"/>
  <c r="BN881" i="1"/>
  <c r="BZ881" i="1"/>
  <c r="CB881" i="1" s="1"/>
  <c r="BO881" i="1"/>
  <c r="BU881" i="1"/>
  <c r="BQ881" i="1"/>
  <c r="BP881" i="1"/>
  <c r="AK1007" i="1"/>
  <c r="AG1007" i="1"/>
  <c r="AI1007" i="1"/>
  <c r="AJ1007" i="1"/>
  <c r="AH1007" i="1"/>
  <c r="BM389" i="1"/>
  <c r="BY389" i="1"/>
  <c r="BN389" i="1"/>
  <c r="BZ389" i="1"/>
  <c r="CB389" i="1" s="1"/>
  <c r="BP389" i="1"/>
  <c r="BT389" i="1"/>
  <c r="BQ389" i="1"/>
  <c r="BL389" i="1"/>
  <c r="BJ389" i="1"/>
  <c r="BR389" i="1"/>
  <c r="BV389" i="1"/>
  <c r="BO389" i="1"/>
  <c r="BK389" i="1"/>
  <c r="BS389" i="1"/>
  <c r="BW389" i="1"/>
  <c r="BU389" i="1"/>
  <c r="BX389" i="1"/>
  <c r="AJ1324" i="1"/>
  <c r="AH1324" i="1"/>
  <c r="AG1324" i="1"/>
  <c r="AK1324" i="1"/>
  <c r="AI1324" i="1"/>
  <c r="AH389" i="1"/>
  <c r="AI389" i="1"/>
  <c r="AJ389" i="1"/>
  <c r="AK389" i="1"/>
  <c r="AG389" i="1"/>
  <c r="BY1176" i="1"/>
  <c r="BX1176" i="1"/>
  <c r="BM1176" i="1"/>
  <c r="BS1176" i="1"/>
  <c r="BP1176" i="1"/>
  <c r="BK1176" i="1"/>
  <c r="BO1176" i="1"/>
  <c r="BR1176" i="1"/>
  <c r="BV1176" i="1"/>
  <c r="BU1176" i="1"/>
  <c r="BZ1176" i="1"/>
  <c r="CB1176" i="1" s="1"/>
  <c r="BL1176" i="1"/>
  <c r="BT1176" i="1"/>
  <c r="BQ1176" i="1"/>
  <c r="BN1176" i="1"/>
  <c r="BW1176" i="1"/>
  <c r="BJ1176" i="1"/>
  <c r="BL1007" i="1"/>
  <c r="BY1007" i="1"/>
  <c r="BM1007" i="1"/>
  <c r="BZ1007" i="1"/>
  <c r="CB1007" i="1" s="1"/>
  <c r="BO1007" i="1"/>
  <c r="BN1007" i="1"/>
  <c r="BT1007" i="1"/>
  <c r="BP1007" i="1"/>
  <c r="BU1007" i="1"/>
  <c r="BQ1007" i="1"/>
  <c r="BV1007" i="1"/>
  <c r="BS1007" i="1"/>
  <c r="BJ1007" i="1"/>
  <c r="BR1007" i="1"/>
  <c r="BW1007" i="1"/>
  <c r="BK1007" i="1"/>
  <c r="BX1007" i="1"/>
  <c r="BK1324" i="1"/>
  <c r="BW1324" i="1"/>
  <c r="BY1324" i="1"/>
  <c r="BU1324" i="1"/>
  <c r="BN1324" i="1"/>
  <c r="BL1324" i="1"/>
  <c r="BQ1324" i="1"/>
  <c r="BX1324" i="1"/>
  <c r="BT1324" i="1"/>
  <c r="BP1324" i="1"/>
  <c r="BJ1324" i="1"/>
  <c r="BS1324" i="1"/>
  <c r="BO1324" i="1"/>
  <c r="BV1324" i="1"/>
  <c r="BR1324" i="1"/>
  <c r="BM1324" i="1"/>
  <c r="BZ1324" i="1"/>
  <c r="CB1324" i="1" s="1"/>
  <c r="AJ1288" i="1"/>
  <c r="AH1288" i="1"/>
  <c r="AI1288" i="1"/>
  <c r="AK1288" i="1"/>
  <c r="AG1288" i="1"/>
  <c r="AH1176" i="1"/>
  <c r="AJ1176" i="1"/>
  <c r="AG1176" i="1"/>
  <c r="AK1176" i="1"/>
  <c r="AI1176" i="1"/>
  <c r="BN986" i="1"/>
  <c r="BW986" i="1"/>
  <c r="BZ986" i="1"/>
  <c r="CB986" i="1" s="1"/>
  <c r="BO986" i="1"/>
  <c r="BP986" i="1"/>
  <c r="BQ986" i="1"/>
  <c r="BR986" i="1"/>
  <c r="BS986" i="1"/>
  <c r="BT986" i="1"/>
  <c r="BL986" i="1"/>
  <c r="BU986" i="1"/>
  <c r="BX986" i="1"/>
  <c r="BJ986" i="1"/>
  <c r="BM986" i="1"/>
  <c r="BK986" i="1"/>
  <c r="BY986" i="1"/>
  <c r="BV986" i="1"/>
  <c r="BS1288" i="1"/>
  <c r="BO1288" i="1"/>
  <c r="BT1288" i="1"/>
  <c r="BZ1288" i="1"/>
  <c r="CB1288" i="1" s="1"/>
  <c r="BU1288" i="1"/>
  <c r="BJ1288" i="1"/>
  <c r="BN1288" i="1"/>
  <c r="BV1288" i="1"/>
  <c r="BR1288" i="1"/>
  <c r="BK1288" i="1"/>
  <c r="BW1288" i="1"/>
  <c r="BL1288" i="1"/>
  <c r="BX1288" i="1"/>
  <c r="BP1288" i="1"/>
  <c r="BM1288" i="1"/>
  <c r="BQ1288" i="1"/>
  <c r="BY1288" i="1"/>
  <c r="AJ986" i="1"/>
  <c r="AK986" i="1"/>
  <c r="AG986" i="1"/>
  <c r="AI986" i="1"/>
  <c r="AH986" i="1"/>
  <c r="BR103" i="1"/>
  <c r="BS103" i="1"/>
  <c r="BT103" i="1"/>
  <c r="BU103" i="1"/>
  <c r="BJ103" i="1"/>
  <c r="BV103" i="1"/>
  <c r="BK103" i="1"/>
  <c r="BW103" i="1"/>
  <c r="BL103" i="1"/>
  <c r="BX103" i="1"/>
  <c r="BM103" i="1"/>
  <c r="BY103" i="1"/>
  <c r="BN103" i="1"/>
  <c r="BZ103" i="1"/>
  <c r="CB103" i="1" s="1"/>
  <c r="BO103" i="1"/>
  <c r="BP103" i="1"/>
  <c r="BQ103" i="1"/>
  <c r="BR455" i="1"/>
  <c r="BS455" i="1"/>
  <c r="BT455" i="1"/>
  <c r="BU455" i="1"/>
  <c r="BJ455" i="1"/>
  <c r="BV455" i="1"/>
  <c r="BK455" i="1"/>
  <c r="BW455" i="1"/>
  <c r="BL455" i="1"/>
  <c r="BX455" i="1"/>
  <c r="BM455" i="1"/>
  <c r="BY455" i="1"/>
  <c r="BN455" i="1"/>
  <c r="BZ455" i="1"/>
  <c r="CB455" i="1" s="1"/>
  <c r="BO455" i="1"/>
  <c r="BP455" i="1"/>
  <c r="BQ455" i="1"/>
  <c r="BK394" i="1"/>
  <c r="BL394" i="1"/>
  <c r="BJ394" i="1"/>
  <c r="BQ858" i="1"/>
  <c r="BR858" i="1"/>
  <c r="BS858" i="1"/>
  <c r="BT858" i="1"/>
  <c r="BU858" i="1"/>
  <c r="BJ858" i="1"/>
  <c r="BV858" i="1"/>
  <c r="BK858" i="1"/>
  <c r="BW858" i="1"/>
  <c r="BL858" i="1"/>
  <c r="BX858" i="1"/>
  <c r="BM858" i="1"/>
  <c r="BY858" i="1"/>
  <c r="BN858" i="1"/>
  <c r="BZ858" i="1"/>
  <c r="CB858" i="1" s="1"/>
  <c r="BO858" i="1"/>
  <c r="BP858" i="1"/>
  <c r="BT800" i="1"/>
  <c r="BU800" i="1"/>
  <c r="BJ800" i="1"/>
  <c r="BV800" i="1"/>
  <c r="BK800" i="1"/>
  <c r="BW800" i="1"/>
  <c r="BL800" i="1"/>
  <c r="BX800" i="1"/>
  <c r="BM800" i="1"/>
  <c r="BY800" i="1"/>
  <c r="BN800" i="1"/>
  <c r="BZ800" i="1"/>
  <c r="CB800" i="1" s="1"/>
  <c r="BO800" i="1"/>
  <c r="BP800" i="1"/>
  <c r="BQ800" i="1"/>
  <c r="BR800" i="1"/>
  <c r="BS800" i="1"/>
  <c r="BJ85" i="1"/>
  <c r="BV85" i="1"/>
  <c r="BK85" i="1"/>
  <c r="BW85" i="1"/>
  <c r="BL85" i="1"/>
  <c r="BX85" i="1"/>
  <c r="BM85" i="1"/>
  <c r="BY85" i="1"/>
  <c r="BN85" i="1"/>
  <c r="BZ85" i="1"/>
  <c r="CB85" i="1" s="1"/>
  <c r="BO85" i="1"/>
  <c r="BP85" i="1"/>
  <c r="BQ85" i="1"/>
  <c r="BR85" i="1"/>
  <c r="BS85" i="1"/>
  <c r="BT85" i="1"/>
  <c r="BU85" i="1"/>
  <c r="BJ92" i="1"/>
  <c r="BV92" i="1"/>
  <c r="BK92" i="1"/>
  <c r="BW92" i="1"/>
  <c r="BL92" i="1"/>
  <c r="BX92" i="1"/>
  <c r="BM92" i="1"/>
  <c r="BY92" i="1"/>
  <c r="BN92" i="1"/>
  <c r="BZ92" i="1"/>
  <c r="CB92" i="1" s="1"/>
  <c r="BO92" i="1"/>
  <c r="BP92" i="1"/>
  <c r="BQ92" i="1"/>
  <c r="BR92" i="1"/>
  <c r="BS92" i="1"/>
  <c r="BT92" i="1"/>
  <c r="BU92" i="1"/>
  <c r="BU1118" i="1"/>
  <c r="BJ1118" i="1"/>
  <c r="BV1118" i="1"/>
  <c r="BK1118" i="1"/>
  <c r="BW1118" i="1"/>
  <c r="BL1118" i="1"/>
  <c r="BX1118" i="1"/>
  <c r="BM1118" i="1"/>
  <c r="BY1118" i="1"/>
  <c r="BN1118" i="1"/>
  <c r="BZ1118" i="1"/>
  <c r="CB1118" i="1" s="1"/>
  <c r="BO1118" i="1"/>
  <c r="BP1118" i="1"/>
  <c r="BQ1118" i="1"/>
  <c r="BR1118" i="1"/>
  <c r="BT1118" i="1"/>
  <c r="BS1118" i="1"/>
  <c r="BS135" i="1"/>
  <c r="BT135" i="1"/>
  <c r="BU135" i="1"/>
  <c r="BJ135" i="1"/>
  <c r="BV135" i="1"/>
  <c r="BK135" i="1"/>
  <c r="BW135" i="1"/>
  <c r="BL135" i="1"/>
  <c r="BX135" i="1"/>
  <c r="BM135" i="1"/>
  <c r="BY135" i="1"/>
  <c r="BN135" i="1"/>
  <c r="BZ135" i="1"/>
  <c r="CB135" i="1" s="1"/>
  <c r="BO135" i="1"/>
  <c r="BP135" i="1"/>
  <c r="BQ135" i="1"/>
  <c r="BR135" i="1"/>
  <c r="BN623" i="1"/>
  <c r="BZ623" i="1"/>
  <c r="CB623" i="1" s="1"/>
  <c r="BO623" i="1"/>
  <c r="BP623" i="1"/>
  <c r="BR623" i="1"/>
  <c r="BS623" i="1"/>
  <c r="BU623" i="1"/>
  <c r="BL623" i="1"/>
  <c r="BX623" i="1"/>
  <c r="BJ623" i="1"/>
  <c r="BK623" i="1"/>
  <c r="BM623" i="1"/>
  <c r="BQ623" i="1"/>
  <c r="BT623" i="1"/>
  <c r="BV623" i="1"/>
  <c r="BW623" i="1"/>
  <c r="BY623" i="1"/>
  <c r="BP317" i="1"/>
  <c r="BQ317" i="1"/>
  <c r="BR317" i="1"/>
  <c r="BS317" i="1"/>
  <c r="BT317" i="1"/>
  <c r="BU317" i="1"/>
  <c r="BJ317" i="1"/>
  <c r="BV317" i="1"/>
  <c r="BK317" i="1"/>
  <c r="BW317" i="1"/>
  <c r="BL317" i="1"/>
  <c r="BX317" i="1"/>
  <c r="BM317" i="1"/>
  <c r="BY317" i="1"/>
  <c r="BN317" i="1"/>
  <c r="BZ317" i="1"/>
  <c r="CB317" i="1" s="1"/>
  <c r="BO317" i="1"/>
  <c r="BU1102" i="1"/>
  <c r="BJ1102" i="1"/>
  <c r="BV1102" i="1"/>
  <c r="BK1102" i="1"/>
  <c r="BW1102" i="1"/>
  <c r="BL1102" i="1"/>
  <c r="BX1102" i="1"/>
  <c r="BM1102" i="1"/>
  <c r="BY1102" i="1"/>
  <c r="BN1102" i="1"/>
  <c r="BZ1102" i="1"/>
  <c r="CB1102" i="1" s="1"/>
  <c r="BO1102" i="1"/>
  <c r="BP1102" i="1"/>
  <c r="BQ1102" i="1"/>
  <c r="BR1102" i="1"/>
  <c r="BS1102" i="1"/>
  <c r="BT1102" i="1"/>
  <c r="BM1006" i="1"/>
  <c r="BY1006" i="1"/>
  <c r="BP1006" i="1"/>
  <c r="BQ1006" i="1"/>
  <c r="BR1006" i="1"/>
  <c r="BS1006" i="1"/>
  <c r="BT1006" i="1"/>
  <c r="BU1006" i="1"/>
  <c r="BV1006" i="1"/>
  <c r="BJ1006" i="1"/>
  <c r="BW1006" i="1"/>
  <c r="BK1006" i="1"/>
  <c r="BX1006" i="1"/>
  <c r="BL1006" i="1"/>
  <c r="BZ1006" i="1"/>
  <c r="CB1006" i="1" s="1"/>
  <c r="BN1006" i="1"/>
  <c r="BO1006" i="1"/>
  <c r="BN970" i="1"/>
  <c r="BZ970" i="1"/>
  <c r="CB970" i="1" s="1"/>
  <c r="BO970" i="1"/>
  <c r="BR970" i="1"/>
  <c r="BT970" i="1"/>
  <c r="BU970" i="1"/>
  <c r="BL970" i="1"/>
  <c r="BX970" i="1"/>
  <c r="BP970" i="1"/>
  <c r="BQ970" i="1"/>
  <c r="BS970" i="1"/>
  <c r="BV970" i="1"/>
  <c r="BW970" i="1"/>
  <c r="BY970" i="1"/>
  <c r="BJ970" i="1"/>
  <c r="BK970" i="1"/>
  <c r="BM970" i="1"/>
  <c r="BJ66" i="1"/>
  <c r="BV66" i="1"/>
  <c r="BK66" i="1"/>
  <c r="BW66" i="1"/>
  <c r="BL66" i="1"/>
  <c r="BX66" i="1"/>
  <c r="BM66" i="1"/>
  <c r="BY66" i="1"/>
  <c r="BN66" i="1"/>
  <c r="BZ66" i="1"/>
  <c r="CB66" i="1" s="1"/>
  <c r="BO66" i="1"/>
  <c r="BP66" i="1"/>
  <c r="BQ66" i="1"/>
  <c r="BR66" i="1"/>
  <c r="BS66" i="1"/>
  <c r="BT66" i="1"/>
  <c r="BU66" i="1"/>
  <c r="BK384" i="1"/>
  <c r="BW384" i="1"/>
  <c r="BL384" i="1"/>
  <c r="BX384" i="1"/>
  <c r="BM384" i="1"/>
  <c r="BY384" i="1"/>
  <c r="BN384" i="1"/>
  <c r="BZ384" i="1"/>
  <c r="CB384" i="1" s="1"/>
  <c r="BO384" i="1"/>
  <c r="BP384" i="1"/>
  <c r="BQ384" i="1"/>
  <c r="BR384" i="1"/>
  <c r="BS384" i="1"/>
  <c r="BT384" i="1"/>
  <c r="BU384" i="1"/>
  <c r="BJ384" i="1"/>
  <c r="BV384" i="1"/>
  <c r="BS586" i="1"/>
  <c r="BT586" i="1"/>
  <c r="BU586" i="1"/>
  <c r="BJ586" i="1"/>
  <c r="BV586" i="1"/>
  <c r="BK586" i="1"/>
  <c r="BW586" i="1"/>
  <c r="BL586" i="1"/>
  <c r="BX586" i="1"/>
  <c r="BM586" i="1"/>
  <c r="BY586" i="1"/>
  <c r="BN586" i="1"/>
  <c r="BZ586" i="1"/>
  <c r="CB586" i="1" s="1"/>
  <c r="BO586" i="1"/>
  <c r="BP586" i="1"/>
  <c r="BQ586" i="1"/>
  <c r="BR586" i="1"/>
  <c r="BR616" i="1"/>
  <c r="BS616" i="1"/>
  <c r="BT616" i="1"/>
  <c r="BU616" i="1"/>
  <c r="BJ616" i="1"/>
  <c r="BV616" i="1"/>
  <c r="BK616" i="1"/>
  <c r="BW616" i="1"/>
  <c r="BL616" i="1"/>
  <c r="BX616" i="1"/>
  <c r="BM616" i="1"/>
  <c r="BY616" i="1"/>
  <c r="BN616" i="1"/>
  <c r="BZ616" i="1"/>
  <c r="CB616" i="1" s="1"/>
  <c r="BO616" i="1"/>
  <c r="BP616" i="1"/>
  <c r="BQ616" i="1"/>
  <c r="BS113" i="1"/>
  <c r="BT113" i="1"/>
  <c r="BU113" i="1"/>
  <c r="BJ113" i="1"/>
  <c r="BV113" i="1"/>
  <c r="BK113" i="1"/>
  <c r="BW113" i="1"/>
  <c r="BL113" i="1"/>
  <c r="BX113" i="1"/>
  <c r="BM113" i="1"/>
  <c r="BY113" i="1"/>
  <c r="BN113" i="1"/>
  <c r="BZ113" i="1"/>
  <c r="CB113" i="1" s="1"/>
  <c r="BO113" i="1"/>
  <c r="BP113" i="1"/>
  <c r="BQ113" i="1"/>
  <c r="BR113" i="1"/>
  <c r="BR99" i="1"/>
  <c r="BS99" i="1"/>
  <c r="BT99" i="1"/>
  <c r="BU99" i="1"/>
  <c r="BJ99" i="1"/>
  <c r="BV99" i="1"/>
  <c r="BK99" i="1"/>
  <c r="BW99" i="1"/>
  <c r="BL99" i="1"/>
  <c r="BX99" i="1"/>
  <c r="BM99" i="1"/>
  <c r="BY99" i="1"/>
  <c r="BO99" i="1"/>
  <c r="BP99" i="1"/>
  <c r="BN99" i="1"/>
  <c r="BQ99" i="1"/>
  <c r="BZ99" i="1"/>
  <c r="CB99" i="1" s="1"/>
  <c r="BJ526" i="1"/>
  <c r="BO526" i="1"/>
  <c r="BM526" i="1"/>
  <c r="BN526" i="1"/>
  <c r="BP526" i="1"/>
  <c r="BK526" i="1"/>
  <c r="BL526" i="1"/>
  <c r="BQ1139" i="1"/>
  <c r="BR1139" i="1"/>
  <c r="BS1139" i="1"/>
  <c r="BT1139" i="1"/>
  <c r="BU1139" i="1"/>
  <c r="BJ1139" i="1"/>
  <c r="BV1139" i="1"/>
  <c r="BK1139" i="1"/>
  <c r="BW1139" i="1"/>
  <c r="BL1139" i="1"/>
  <c r="BX1139" i="1"/>
  <c r="BM1139" i="1"/>
  <c r="BY1139" i="1"/>
  <c r="BN1139" i="1"/>
  <c r="BZ1139" i="1"/>
  <c r="CB1139" i="1" s="1"/>
  <c r="BP1139" i="1"/>
  <c r="BO1139" i="1"/>
  <c r="BO925" i="1"/>
  <c r="BP925" i="1"/>
  <c r="BQ925" i="1"/>
  <c r="BR925" i="1"/>
  <c r="BS925" i="1"/>
  <c r="BT925" i="1"/>
  <c r="BU925" i="1"/>
  <c r="BM925" i="1"/>
  <c r="BY925" i="1"/>
  <c r="BL925" i="1"/>
  <c r="BN925" i="1"/>
  <c r="BV925" i="1"/>
  <c r="BW925" i="1"/>
  <c r="BJ925" i="1"/>
  <c r="BK925" i="1"/>
  <c r="BX925" i="1"/>
  <c r="BZ925" i="1"/>
  <c r="CB925" i="1" s="1"/>
  <c r="BQ886" i="1"/>
  <c r="BR886" i="1"/>
  <c r="BS886" i="1"/>
  <c r="BT886" i="1"/>
  <c r="BU886" i="1"/>
  <c r="BJ886" i="1"/>
  <c r="BV886" i="1"/>
  <c r="BK886" i="1"/>
  <c r="BW886" i="1"/>
  <c r="BM886" i="1"/>
  <c r="BY886" i="1"/>
  <c r="BO886" i="1"/>
  <c r="BL886" i="1"/>
  <c r="BX886" i="1"/>
  <c r="BZ886" i="1"/>
  <c r="CB886" i="1" s="1"/>
  <c r="BN886" i="1"/>
  <c r="BP886" i="1"/>
  <c r="BK1301" i="1"/>
  <c r="BW1301" i="1"/>
  <c r="BL1301" i="1"/>
  <c r="BX1301" i="1"/>
  <c r="BM1301" i="1"/>
  <c r="BY1301" i="1"/>
  <c r="BN1301" i="1"/>
  <c r="BZ1301" i="1"/>
  <c r="CB1301" i="1" s="1"/>
  <c r="BO1301" i="1"/>
  <c r="BP1301" i="1"/>
  <c r="BQ1301" i="1"/>
  <c r="BR1301" i="1"/>
  <c r="BS1301" i="1"/>
  <c r="BT1301" i="1"/>
  <c r="BJ1301" i="1"/>
  <c r="BU1301" i="1"/>
  <c r="BV1301" i="1"/>
  <c r="BR965" i="1"/>
  <c r="BS965" i="1"/>
  <c r="BJ965" i="1"/>
  <c r="BV965" i="1"/>
  <c r="BK965" i="1"/>
  <c r="BW965" i="1"/>
  <c r="BL965" i="1"/>
  <c r="BX965" i="1"/>
  <c r="BM965" i="1"/>
  <c r="BY965" i="1"/>
  <c r="BP965" i="1"/>
  <c r="BQ965" i="1"/>
  <c r="BN965" i="1"/>
  <c r="BO965" i="1"/>
  <c r="BT965" i="1"/>
  <c r="BU965" i="1"/>
  <c r="BZ965" i="1"/>
  <c r="CB965" i="1" s="1"/>
  <c r="BN1311" i="1"/>
  <c r="BZ1311" i="1"/>
  <c r="CB1311" i="1" s="1"/>
  <c r="BO1311" i="1"/>
  <c r="BP1311" i="1"/>
  <c r="BQ1311" i="1"/>
  <c r="BR1311" i="1"/>
  <c r="BS1311" i="1"/>
  <c r="BU1311" i="1"/>
  <c r="BJ1311" i="1"/>
  <c r="BV1311" i="1"/>
  <c r="BK1311" i="1"/>
  <c r="BW1311" i="1"/>
  <c r="BL1311" i="1"/>
  <c r="BM1311" i="1"/>
  <c r="BT1311" i="1"/>
  <c r="BX1311" i="1"/>
  <c r="BY1311" i="1"/>
  <c r="BT1299" i="1"/>
  <c r="BU1299" i="1"/>
  <c r="BJ1299" i="1"/>
  <c r="BV1299" i="1"/>
  <c r="BK1299" i="1"/>
  <c r="BW1299" i="1"/>
  <c r="BL1299" i="1"/>
  <c r="BX1299" i="1"/>
  <c r="BM1299" i="1"/>
  <c r="BY1299" i="1"/>
  <c r="BN1299" i="1"/>
  <c r="BZ1299" i="1"/>
  <c r="CB1299" i="1" s="1"/>
  <c r="BO1299" i="1"/>
  <c r="BP1299" i="1"/>
  <c r="BQ1299" i="1"/>
  <c r="BR1299" i="1"/>
  <c r="BS1299" i="1"/>
  <c r="BK1231" i="1"/>
  <c r="BW1231" i="1"/>
  <c r="BL1231" i="1"/>
  <c r="BX1231" i="1"/>
  <c r="BM1231" i="1"/>
  <c r="BY1231" i="1"/>
  <c r="BO1231" i="1"/>
  <c r="BP1231" i="1"/>
  <c r="BR1231" i="1"/>
  <c r="BS1231" i="1"/>
  <c r="BT1231" i="1"/>
  <c r="BJ1231" i="1"/>
  <c r="BN1231" i="1"/>
  <c r="BQ1231" i="1"/>
  <c r="BU1231" i="1"/>
  <c r="BV1231" i="1"/>
  <c r="BZ1231" i="1"/>
  <c r="CB1231" i="1" s="1"/>
  <c r="BP450" i="1"/>
  <c r="BQ450" i="1"/>
  <c r="BR450" i="1"/>
  <c r="BS450" i="1"/>
  <c r="BT450" i="1"/>
  <c r="BJ450" i="1"/>
  <c r="BV450" i="1"/>
  <c r="BK450" i="1"/>
  <c r="BW450" i="1"/>
  <c r="BL450" i="1"/>
  <c r="BX450" i="1"/>
  <c r="BM450" i="1"/>
  <c r="BY450" i="1"/>
  <c r="BN450" i="1"/>
  <c r="BZ450" i="1"/>
  <c r="CB450" i="1" s="1"/>
  <c r="BO450" i="1"/>
  <c r="BU450" i="1"/>
  <c r="BL931" i="1"/>
  <c r="BX931" i="1"/>
  <c r="BM931" i="1"/>
  <c r="BY931" i="1"/>
  <c r="BN931" i="1"/>
  <c r="BZ931" i="1"/>
  <c r="CB931" i="1" s="1"/>
  <c r="BO931" i="1"/>
  <c r="BP931" i="1"/>
  <c r="BQ931" i="1"/>
  <c r="BR931" i="1"/>
  <c r="BJ931" i="1"/>
  <c r="BV931" i="1"/>
  <c r="BK931" i="1"/>
  <c r="BS931" i="1"/>
  <c r="BW931" i="1"/>
  <c r="BT931" i="1"/>
  <c r="BU931" i="1"/>
  <c r="BU1110" i="1"/>
  <c r="BJ1110" i="1"/>
  <c r="BV1110" i="1"/>
  <c r="BK1110" i="1"/>
  <c r="BW1110" i="1"/>
  <c r="BL1110" i="1"/>
  <c r="BX1110" i="1"/>
  <c r="BM1110" i="1"/>
  <c r="BY1110" i="1"/>
  <c r="BN1110" i="1"/>
  <c r="BZ1110" i="1"/>
  <c r="CB1110" i="1" s="1"/>
  <c r="BO1110" i="1"/>
  <c r="BP1110" i="1"/>
  <c r="BQ1110" i="1"/>
  <c r="BR1110" i="1"/>
  <c r="BS1110" i="1"/>
  <c r="BT1110" i="1"/>
  <c r="BT578" i="1"/>
  <c r="BJ578" i="1"/>
  <c r="BV578" i="1"/>
  <c r="BK578" i="1"/>
  <c r="BW578" i="1"/>
  <c r="BL578" i="1"/>
  <c r="BX578" i="1"/>
  <c r="BM578" i="1"/>
  <c r="BY578" i="1"/>
  <c r="BN578" i="1"/>
  <c r="BZ578" i="1"/>
  <c r="CB578" i="1" s="1"/>
  <c r="BP578" i="1"/>
  <c r="BQ578" i="1"/>
  <c r="BR578" i="1"/>
  <c r="BS578" i="1"/>
  <c r="BU578" i="1"/>
  <c r="BO578" i="1"/>
  <c r="BQ1313" i="1"/>
  <c r="BR1313" i="1"/>
  <c r="BS1313" i="1"/>
  <c r="BT1313" i="1"/>
  <c r="BU1313" i="1"/>
  <c r="BJ1313" i="1"/>
  <c r="BV1313" i="1"/>
  <c r="BL1313" i="1"/>
  <c r="BX1313" i="1"/>
  <c r="BM1313" i="1"/>
  <c r="BY1313" i="1"/>
  <c r="BN1313" i="1"/>
  <c r="BZ1313" i="1"/>
  <c r="CB1313" i="1" s="1"/>
  <c r="BK1313" i="1"/>
  <c r="BO1313" i="1"/>
  <c r="BP1313" i="1"/>
  <c r="BW1313" i="1"/>
  <c r="BJ1308" i="1"/>
  <c r="BV1308" i="1"/>
  <c r="BK1308" i="1"/>
  <c r="BW1308" i="1"/>
  <c r="BL1308" i="1"/>
  <c r="BX1308" i="1"/>
  <c r="BM1308" i="1"/>
  <c r="BY1308" i="1"/>
  <c r="BN1308" i="1"/>
  <c r="BZ1308" i="1"/>
  <c r="CB1308" i="1" s="1"/>
  <c r="BO1308" i="1"/>
  <c r="BP1308" i="1"/>
  <c r="BQ1308" i="1"/>
  <c r="BR1308" i="1"/>
  <c r="BS1308" i="1"/>
  <c r="BT1308" i="1"/>
  <c r="BU1308" i="1"/>
  <c r="BQ1028" i="1"/>
  <c r="BR1028" i="1"/>
  <c r="BS1028" i="1"/>
  <c r="BT1028" i="1"/>
  <c r="BU1028" i="1"/>
  <c r="BJ1028" i="1"/>
  <c r="BV1028" i="1"/>
  <c r="BK1028" i="1"/>
  <c r="BW1028" i="1"/>
  <c r="BL1028" i="1"/>
  <c r="BX1028" i="1"/>
  <c r="BM1028" i="1"/>
  <c r="BY1028" i="1"/>
  <c r="BN1028" i="1"/>
  <c r="BZ1028" i="1"/>
  <c r="CB1028" i="1" s="1"/>
  <c r="BO1028" i="1"/>
  <c r="BP1028" i="1"/>
  <c r="BR399" i="1"/>
  <c r="BT399" i="1"/>
  <c r="BU399" i="1"/>
  <c r="BJ399" i="1"/>
  <c r="BV399" i="1"/>
  <c r="BK399" i="1"/>
  <c r="BW399" i="1"/>
  <c r="BL399" i="1"/>
  <c r="BX399" i="1"/>
  <c r="BN399" i="1"/>
  <c r="BZ399" i="1"/>
  <c r="CB399" i="1" s="1"/>
  <c r="BO399" i="1"/>
  <c r="BP399" i="1"/>
  <c r="BM399" i="1"/>
  <c r="BQ399" i="1"/>
  <c r="BS399" i="1"/>
  <c r="BY399" i="1"/>
  <c r="BN1097" i="1"/>
  <c r="BZ1097" i="1"/>
  <c r="CB1097" i="1" s="1"/>
  <c r="BO1097" i="1"/>
  <c r="BP1097" i="1"/>
  <c r="BQ1097" i="1"/>
  <c r="BR1097" i="1"/>
  <c r="BS1097" i="1"/>
  <c r="BT1097" i="1"/>
  <c r="BU1097" i="1"/>
  <c r="BJ1097" i="1"/>
  <c r="BV1097" i="1"/>
  <c r="BK1097" i="1"/>
  <c r="BW1097" i="1"/>
  <c r="BL1097" i="1"/>
  <c r="BM1097" i="1"/>
  <c r="BX1097" i="1"/>
  <c r="BY1097" i="1"/>
  <c r="BR861" i="1"/>
  <c r="BS861" i="1"/>
  <c r="BT861" i="1"/>
  <c r="BU861" i="1"/>
  <c r="BJ861" i="1"/>
  <c r="BV861" i="1"/>
  <c r="BK861" i="1"/>
  <c r="BW861" i="1"/>
  <c r="BL861" i="1"/>
  <c r="BX861" i="1"/>
  <c r="BM861" i="1"/>
  <c r="BY861" i="1"/>
  <c r="BN861" i="1"/>
  <c r="BZ861" i="1"/>
  <c r="CB861" i="1" s="1"/>
  <c r="BP861" i="1"/>
  <c r="BO861" i="1"/>
  <c r="BQ861" i="1"/>
  <c r="BJ1350" i="1"/>
  <c r="BV1350" i="1"/>
  <c r="BK1350" i="1"/>
  <c r="BW1350" i="1"/>
  <c r="BL1350" i="1"/>
  <c r="BX1350" i="1"/>
  <c r="BM1350" i="1"/>
  <c r="BY1350" i="1"/>
  <c r="BN1350" i="1"/>
  <c r="BZ1350" i="1"/>
  <c r="CB1350" i="1" s="1"/>
  <c r="BO1350" i="1"/>
  <c r="BP1350" i="1"/>
  <c r="BQ1350" i="1"/>
  <c r="BR1350" i="1"/>
  <c r="BS1350" i="1"/>
  <c r="BT1350" i="1"/>
  <c r="BU1350" i="1"/>
  <c r="BN1233" i="1"/>
  <c r="BZ1233" i="1"/>
  <c r="CB1233" i="1" s="1"/>
  <c r="BO1233" i="1"/>
  <c r="BP1233" i="1"/>
  <c r="BR1233" i="1"/>
  <c r="BS1233" i="1"/>
  <c r="BU1233" i="1"/>
  <c r="BJ1233" i="1"/>
  <c r="BV1233" i="1"/>
  <c r="BK1233" i="1"/>
  <c r="BW1233" i="1"/>
  <c r="BY1233" i="1"/>
  <c r="BL1233" i="1"/>
  <c r="BM1233" i="1"/>
  <c r="BQ1233" i="1"/>
  <c r="BT1233" i="1"/>
  <c r="BX1233" i="1"/>
  <c r="AG420" i="1"/>
  <c r="AH420" i="1"/>
  <c r="AJ420" i="1"/>
  <c r="AK420" i="1"/>
  <c r="AI420" i="1"/>
  <c r="AJ357" i="1"/>
  <c r="AG357" i="1"/>
  <c r="AI357" i="1"/>
  <c r="AH357" i="1"/>
  <c r="AK357" i="1"/>
  <c r="AG1022" i="1"/>
  <c r="AI1022" i="1"/>
  <c r="AJ1022" i="1"/>
  <c r="AK1022" i="1"/>
  <c r="AH1022" i="1"/>
  <c r="AK926" i="1"/>
  <c r="AG926" i="1"/>
  <c r="AH926" i="1"/>
  <c r="AI926" i="1"/>
  <c r="AJ926" i="1"/>
  <c r="AG1256" i="1"/>
  <c r="AH1256" i="1"/>
  <c r="AJ1256" i="1"/>
  <c r="AK1256" i="1"/>
  <c r="AI1256" i="1"/>
  <c r="AG193" i="1"/>
  <c r="AH193" i="1"/>
  <c r="AJ193" i="1"/>
  <c r="AI193" i="1"/>
  <c r="AK193" i="1"/>
  <c r="AJ1056" i="1"/>
  <c r="AK1056" i="1"/>
  <c r="AG1056" i="1"/>
  <c r="AI1056" i="1"/>
  <c r="AH1056" i="1"/>
  <c r="BJ574" i="1"/>
  <c r="BK574" i="1"/>
  <c r="BL574" i="1"/>
  <c r="BU905" i="1"/>
  <c r="BJ905" i="1"/>
  <c r="BV905" i="1"/>
  <c r="BK905" i="1"/>
  <c r="BW905" i="1"/>
  <c r="BL905" i="1"/>
  <c r="BX905" i="1"/>
  <c r="BM905" i="1"/>
  <c r="BY905" i="1"/>
  <c r="BN905" i="1"/>
  <c r="BZ905" i="1"/>
  <c r="CB905" i="1" s="1"/>
  <c r="BO905" i="1"/>
  <c r="BS905" i="1"/>
  <c r="BR905" i="1"/>
  <c r="BT905" i="1"/>
  <c r="BP905" i="1"/>
  <c r="BQ905" i="1"/>
  <c r="BL899" i="1"/>
  <c r="BX899" i="1"/>
  <c r="BM899" i="1"/>
  <c r="BY899" i="1"/>
  <c r="BN899" i="1"/>
  <c r="BZ899" i="1"/>
  <c r="CB899" i="1" s="1"/>
  <c r="BO899" i="1"/>
  <c r="BP899" i="1"/>
  <c r="BQ899" i="1"/>
  <c r="BR899" i="1"/>
  <c r="BJ899" i="1"/>
  <c r="BV899" i="1"/>
  <c r="BK899" i="1"/>
  <c r="BS899" i="1"/>
  <c r="BW899" i="1"/>
  <c r="BT899" i="1"/>
  <c r="BU899" i="1"/>
  <c r="BS1356" i="1"/>
  <c r="BT1356" i="1"/>
  <c r="BU1356" i="1"/>
  <c r="BJ1356" i="1"/>
  <c r="BV1356" i="1"/>
  <c r="BK1356" i="1"/>
  <c r="BW1356" i="1"/>
  <c r="BL1356" i="1"/>
  <c r="BX1356" i="1"/>
  <c r="BM1356" i="1"/>
  <c r="BY1356" i="1"/>
  <c r="BN1356" i="1"/>
  <c r="BZ1356" i="1"/>
  <c r="CB1356" i="1" s="1"/>
  <c r="BO1356" i="1"/>
  <c r="BP1356" i="1"/>
  <c r="BQ1356" i="1"/>
  <c r="BR1356" i="1"/>
  <c r="AG646" i="1"/>
  <c r="AI646" i="1"/>
  <c r="AK646" i="1"/>
  <c r="AH646" i="1"/>
  <c r="AJ646" i="1"/>
  <c r="AG1264" i="1"/>
  <c r="AH1264" i="1"/>
  <c r="AI1264" i="1"/>
  <c r="AK1264" i="1"/>
  <c r="AJ1264" i="1"/>
  <c r="BO741" i="1"/>
  <c r="BP741" i="1"/>
  <c r="BQ741" i="1"/>
  <c r="BR741" i="1"/>
  <c r="BS741" i="1"/>
  <c r="BJ741" i="1"/>
  <c r="BK741" i="1"/>
  <c r="BL741" i="1"/>
  <c r="BM741" i="1"/>
  <c r="BN741" i="1"/>
  <c r="BO551" i="1"/>
  <c r="BT551" i="1"/>
  <c r="BU551" i="1"/>
  <c r="BM551" i="1"/>
  <c r="BY551" i="1"/>
  <c r="BR551" i="1"/>
  <c r="BS551" i="1"/>
  <c r="BV551" i="1"/>
  <c r="BW551" i="1"/>
  <c r="BX551" i="1"/>
  <c r="BZ551" i="1"/>
  <c r="CB551" i="1" s="1"/>
  <c r="BJ551" i="1"/>
  <c r="BK551" i="1"/>
  <c r="BL551" i="1"/>
  <c r="BN551" i="1"/>
  <c r="BP551" i="1"/>
  <c r="BQ551" i="1"/>
  <c r="BQ685" i="1"/>
  <c r="BR685" i="1"/>
  <c r="BS685" i="1"/>
  <c r="BT685" i="1"/>
  <c r="BU685" i="1"/>
  <c r="BJ685" i="1"/>
  <c r="BV685" i="1"/>
  <c r="BK685" i="1"/>
  <c r="BW685" i="1"/>
  <c r="BL685" i="1"/>
  <c r="BX685" i="1"/>
  <c r="BM685" i="1"/>
  <c r="BY685" i="1"/>
  <c r="BN685" i="1"/>
  <c r="BZ685" i="1"/>
  <c r="CB685" i="1" s="1"/>
  <c r="BO685" i="1"/>
  <c r="BP685" i="1"/>
  <c r="BM490" i="1"/>
  <c r="BY490" i="1"/>
  <c r="BN490" i="1"/>
  <c r="BR490" i="1"/>
  <c r="BS490" i="1"/>
  <c r="BJ490" i="1"/>
  <c r="BK490" i="1"/>
  <c r="BW490" i="1"/>
  <c r="BX490" i="1"/>
  <c r="BZ490" i="1"/>
  <c r="CB490" i="1" s="1"/>
  <c r="BL490" i="1"/>
  <c r="BO490" i="1"/>
  <c r="BP490" i="1"/>
  <c r="BQ490" i="1"/>
  <c r="BT490" i="1"/>
  <c r="BU490" i="1"/>
  <c r="BV490" i="1"/>
  <c r="BM575" i="1"/>
  <c r="BY575" i="1"/>
  <c r="BN575" i="1"/>
  <c r="BZ575" i="1"/>
  <c r="CB575" i="1" s="1"/>
  <c r="BO575" i="1"/>
  <c r="BP575" i="1"/>
  <c r="BQ575" i="1"/>
  <c r="BR575" i="1"/>
  <c r="BS575" i="1"/>
  <c r="BT575" i="1"/>
  <c r="BU575" i="1"/>
  <c r="BJ575" i="1"/>
  <c r="BV575" i="1"/>
  <c r="BK575" i="1"/>
  <c r="BW575" i="1"/>
  <c r="BL575" i="1"/>
  <c r="BX575" i="1"/>
  <c r="BK890" i="1"/>
  <c r="BW890" i="1"/>
  <c r="BL890" i="1"/>
  <c r="BX890" i="1"/>
  <c r="BM890" i="1"/>
  <c r="BY890" i="1"/>
  <c r="BN890" i="1"/>
  <c r="BZ890" i="1"/>
  <c r="CB890" i="1" s="1"/>
  <c r="BO890" i="1"/>
  <c r="BP890" i="1"/>
  <c r="BQ890" i="1"/>
  <c r="BU890" i="1"/>
  <c r="BJ890" i="1"/>
  <c r="BR890" i="1"/>
  <c r="BS890" i="1"/>
  <c r="BT890" i="1"/>
  <c r="BV890" i="1"/>
  <c r="BR957" i="1"/>
  <c r="BS957" i="1"/>
  <c r="BJ957" i="1"/>
  <c r="BV957" i="1"/>
  <c r="BK957" i="1"/>
  <c r="BW957" i="1"/>
  <c r="BL957" i="1"/>
  <c r="BX957" i="1"/>
  <c r="BM957" i="1"/>
  <c r="BY957" i="1"/>
  <c r="BP957" i="1"/>
  <c r="BQ957" i="1"/>
  <c r="BO957" i="1"/>
  <c r="BT957" i="1"/>
  <c r="BU957" i="1"/>
  <c r="BZ957" i="1"/>
  <c r="CB957" i="1" s="1"/>
  <c r="BN957" i="1"/>
  <c r="BQ1243" i="1"/>
  <c r="BU1243" i="1"/>
  <c r="BK1243" i="1"/>
  <c r="BY1243" i="1"/>
  <c r="BL1243" i="1"/>
  <c r="BZ1243" i="1"/>
  <c r="CB1243" i="1" s="1"/>
  <c r="BM1243" i="1"/>
  <c r="BN1243" i="1"/>
  <c r="BO1243" i="1"/>
  <c r="BP1243" i="1"/>
  <c r="BR1243" i="1"/>
  <c r="BS1243" i="1"/>
  <c r="BT1243" i="1"/>
  <c r="BV1243" i="1"/>
  <c r="BJ1243" i="1"/>
  <c r="BW1243" i="1"/>
  <c r="BX1243" i="1"/>
  <c r="BR591" i="1"/>
  <c r="BS591" i="1"/>
  <c r="BT591" i="1"/>
  <c r="BU591" i="1"/>
  <c r="BJ591" i="1"/>
  <c r="BV591" i="1"/>
  <c r="BK591" i="1"/>
  <c r="BW591" i="1"/>
  <c r="BL591" i="1"/>
  <c r="BX591" i="1"/>
  <c r="BM591" i="1"/>
  <c r="BY591" i="1"/>
  <c r="BO591" i="1"/>
  <c r="BP591" i="1"/>
  <c r="BQ591" i="1"/>
  <c r="BZ591" i="1"/>
  <c r="CB591" i="1" s="1"/>
  <c r="BN591" i="1"/>
  <c r="BS736" i="1"/>
  <c r="BT736" i="1"/>
  <c r="BU736" i="1"/>
  <c r="BJ736" i="1"/>
  <c r="BV736" i="1"/>
  <c r="BK736" i="1"/>
  <c r="BW736" i="1"/>
  <c r="BL736" i="1"/>
  <c r="BX736" i="1"/>
  <c r="BM736" i="1"/>
  <c r="BY736" i="1"/>
  <c r="BN736" i="1"/>
  <c r="BZ736" i="1"/>
  <c r="CB736" i="1" s="1"/>
  <c r="BO736" i="1"/>
  <c r="BP736" i="1"/>
  <c r="BQ736" i="1"/>
  <c r="BR736" i="1"/>
  <c r="BJ1323" i="1"/>
  <c r="BV1323" i="1"/>
  <c r="BL1323" i="1"/>
  <c r="BX1323" i="1"/>
  <c r="BM1323" i="1"/>
  <c r="BN1323" i="1"/>
  <c r="BO1323" i="1"/>
  <c r="BP1323" i="1"/>
  <c r="BQ1323" i="1"/>
  <c r="BR1323" i="1"/>
  <c r="BS1323" i="1"/>
  <c r="BT1323" i="1"/>
  <c r="BU1323" i="1"/>
  <c r="BW1323" i="1"/>
  <c r="BY1323" i="1"/>
  <c r="BK1323" i="1"/>
  <c r="BZ1323" i="1"/>
  <c r="CB1323" i="1" s="1"/>
  <c r="BR753" i="1"/>
  <c r="BS753" i="1"/>
  <c r="BT753" i="1"/>
  <c r="BU753" i="1"/>
  <c r="BJ753" i="1"/>
  <c r="BV753" i="1"/>
  <c r="BK753" i="1"/>
  <c r="BW753" i="1"/>
  <c r="BL753" i="1"/>
  <c r="BX753" i="1"/>
  <c r="BM753" i="1"/>
  <c r="BY753" i="1"/>
  <c r="BN753" i="1"/>
  <c r="BO753" i="1"/>
  <c r="BP753" i="1"/>
  <c r="BQ753" i="1"/>
  <c r="BZ753" i="1"/>
  <c r="CB753" i="1" s="1"/>
  <c r="BL923" i="1"/>
  <c r="BX923" i="1"/>
  <c r="BM923" i="1"/>
  <c r="BY923" i="1"/>
  <c r="BN923" i="1"/>
  <c r="BZ923" i="1"/>
  <c r="CB923" i="1" s="1"/>
  <c r="BO923" i="1"/>
  <c r="BP923" i="1"/>
  <c r="BQ923" i="1"/>
  <c r="BR923" i="1"/>
  <c r="BJ923" i="1"/>
  <c r="BV923" i="1"/>
  <c r="BK923" i="1"/>
  <c r="BS923" i="1"/>
  <c r="BW923" i="1"/>
  <c r="BT923" i="1"/>
  <c r="BU923" i="1"/>
  <c r="BO1114" i="1"/>
  <c r="BP1114" i="1"/>
  <c r="BQ1114" i="1"/>
  <c r="BR1114" i="1"/>
  <c r="BS1114" i="1"/>
  <c r="BT1114" i="1"/>
  <c r="BU1114" i="1"/>
  <c r="BJ1114" i="1"/>
  <c r="BV1114" i="1"/>
  <c r="BK1114" i="1"/>
  <c r="BW1114" i="1"/>
  <c r="BL1114" i="1"/>
  <c r="BX1114" i="1"/>
  <c r="BM1114" i="1"/>
  <c r="BN1114" i="1"/>
  <c r="BY1114" i="1"/>
  <c r="BZ1114" i="1"/>
  <c r="CB1114" i="1" s="1"/>
  <c r="BT1117" i="1"/>
  <c r="BU1117" i="1"/>
  <c r="BJ1117" i="1"/>
  <c r="BV1117" i="1"/>
  <c r="BK1117" i="1"/>
  <c r="BW1117" i="1"/>
  <c r="BL1117" i="1"/>
  <c r="BX1117" i="1"/>
  <c r="BM1117" i="1"/>
  <c r="BY1117" i="1"/>
  <c r="BN1117" i="1"/>
  <c r="BZ1117" i="1"/>
  <c r="CB1117" i="1" s="1"/>
  <c r="BO1117" i="1"/>
  <c r="BP1117" i="1"/>
  <c r="BQ1117" i="1"/>
  <c r="BR1117" i="1"/>
  <c r="BS1117" i="1"/>
  <c r="BM680" i="1"/>
  <c r="BY680" i="1"/>
  <c r="BN680" i="1"/>
  <c r="BZ680" i="1"/>
  <c r="CB680" i="1" s="1"/>
  <c r="BO680" i="1"/>
  <c r="BP680" i="1"/>
  <c r="BQ680" i="1"/>
  <c r="BS680" i="1"/>
  <c r="BT680" i="1"/>
  <c r="BU680" i="1"/>
  <c r="BJ680" i="1"/>
  <c r="BV680" i="1"/>
  <c r="BK680" i="1"/>
  <c r="BW680" i="1"/>
  <c r="BL680" i="1"/>
  <c r="BX680" i="1"/>
  <c r="BR680" i="1"/>
  <c r="BO901" i="1"/>
  <c r="BP901" i="1"/>
  <c r="BQ901" i="1"/>
  <c r="BR901" i="1"/>
  <c r="BS901" i="1"/>
  <c r="BT901" i="1"/>
  <c r="BU901" i="1"/>
  <c r="BM901" i="1"/>
  <c r="BY901" i="1"/>
  <c r="BV901" i="1"/>
  <c r="BW901" i="1"/>
  <c r="BX901" i="1"/>
  <c r="BL901" i="1"/>
  <c r="BN901" i="1"/>
  <c r="BJ901" i="1"/>
  <c r="BK901" i="1"/>
  <c r="BZ901" i="1"/>
  <c r="CB901" i="1" s="1"/>
  <c r="BN1204" i="1"/>
  <c r="BZ1204" i="1"/>
  <c r="CB1204" i="1" s="1"/>
  <c r="BO1204" i="1"/>
  <c r="BP1204" i="1"/>
  <c r="BQ1204" i="1"/>
  <c r="BR1204" i="1"/>
  <c r="BS1204" i="1"/>
  <c r="BT1204" i="1"/>
  <c r="BU1204" i="1"/>
  <c r="BJ1204" i="1"/>
  <c r="BV1204" i="1"/>
  <c r="BK1204" i="1"/>
  <c r="BW1204" i="1"/>
  <c r="BL1204" i="1"/>
  <c r="BX1204" i="1"/>
  <c r="BM1204" i="1"/>
  <c r="BY1204" i="1"/>
  <c r="BN1241" i="1"/>
  <c r="BZ1241" i="1"/>
  <c r="CB1241" i="1" s="1"/>
  <c r="BR1241" i="1"/>
  <c r="BM1241" i="1"/>
  <c r="BO1241" i="1"/>
  <c r="BP1241" i="1"/>
  <c r="BQ1241" i="1"/>
  <c r="BS1241" i="1"/>
  <c r="BT1241" i="1"/>
  <c r="BU1241" i="1"/>
  <c r="BV1241" i="1"/>
  <c r="BW1241" i="1"/>
  <c r="BJ1241" i="1"/>
  <c r="BX1241" i="1"/>
  <c r="BK1241" i="1"/>
  <c r="BL1241" i="1"/>
  <c r="BY1241" i="1"/>
  <c r="BO1179" i="1"/>
  <c r="BP1179" i="1"/>
  <c r="BQ1179" i="1"/>
  <c r="BR1179" i="1"/>
  <c r="BS1179" i="1"/>
  <c r="BT1179" i="1"/>
  <c r="BU1179" i="1"/>
  <c r="BJ1179" i="1"/>
  <c r="BV1179" i="1"/>
  <c r="BK1179" i="1"/>
  <c r="BW1179" i="1"/>
  <c r="BL1179" i="1"/>
  <c r="BX1179" i="1"/>
  <c r="BM1179" i="1"/>
  <c r="BY1179" i="1"/>
  <c r="BN1179" i="1"/>
  <c r="BZ1179" i="1"/>
  <c r="CB1179" i="1" s="1"/>
  <c r="BL915" i="1"/>
  <c r="BX915" i="1"/>
  <c r="BM915" i="1"/>
  <c r="BY915" i="1"/>
  <c r="BN915" i="1"/>
  <c r="BZ915" i="1"/>
  <c r="CB915" i="1" s="1"/>
  <c r="BO915" i="1"/>
  <c r="BP915" i="1"/>
  <c r="BQ915" i="1"/>
  <c r="BR915" i="1"/>
  <c r="BJ915" i="1"/>
  <c r="BV915" i="1"/>
  <c r="BK915" i="1"/>
  <c r="BS915" i="1"/>
  <c r="BW915" i="1"/>
  <c r="BT915" i="1"/>
  <c r="BU915" i="1"/>
  <c r="BU897" i="1"/>
  <c r="BJ897" i="1"/>
  <c r="BV897" i="1"/>
  <c r="BK897" i="1"/>
  <c r="BW897" i="1"/>
  <c r="BL897" i="1"/>
  <c r="BX897" i="1"/>
  <c r="BM897" i="1"/>
  <c r="BY897" i="1"/>
  <c r="BN897" i="1"/>
  <c r="BZ897" i="1"/>
  <c r="CB897" i="1" s="1"/>
  <c r="BO897" i="1"/>
  <c r="BS897" i="1"/>
  <c r="BP897" i="1"/>
  <c r="BQ897" i="1"/>
  <c r="BR897" i="1"/>
  <c r="BT897" i="1"/>
  <c r="BM987" i="1"/>
  <c r="BY987" i="1"/>
  <c r="BN987" i="1"/>
  <c r="BZ987" i="1"/>
  <c r="CB987" i="1" s="1"/>
  <c r="BO987" i="1"/>
  <c r="BP987" i="1"/>
  <c r="BQ987" i="1"/>
  <c r="BR987" i="1"/>
  <c r="BS987" i="1"/>
  <c r="BT987" i="1"/>
  <c r="BU987" i="1"/>
  <c r="BJ987" i="1"/>
  <c r="BV987" i="1"/>
  <c r="BK987" i="1"/>
  <c r="BL987" i="1"/>
  <c r="BW987" i="1"/>
  <c r="BX987" i="1"/>
  <c r="BT1062" i="1"/>
  <c r="BU1062" i="1"/>
  <c r="BJ1062" i="1"/>
  <c r="BV1062" i="1"/>
  <c r="BK1062" i="1"/>
  <c r="BW1062" i="1"/>
  <c r="BL1062" i="1"/>
  <c r="BX1062" i="1"/>
  <c r="BM1062" i="1"/>
  <c r="BY1062" i="1"/>
  <c r="BN1062" i="1"/>
  <c r="BZ1062" i="1"/>
  <c r="CB1062" i="1" s="1"/>
  <c r="BO1062" i="1"/>
  <c r="BP1062" i="1"/>
  <c r="BQ1062" i="1"/>
  <c r="BR1062" i="1"/>
  <c r="BS1062" i="1"/>
  <c r="BU1184" i="1"/>
  <c r="BJ1184" i="1"/>
  <c r="BV1184" i="1"/>
  <c r="BK1184" i="1"/>
  <c r="BW1184" i="1"/>
  <c r="BL1184" i="1"/>
  <c r="BX1184" i="1"/>
  <c r="BM1184" i="1"/>
  <c r="BY1184" i="1"/>
  <c r="BN1184" i="1"/>
  <c r="BZ1184" i="1"/>
  <c r="CB1184" i="1" s="1"/>
  <c r="BO1184" i="1"/>
  <c r="BP1184" i="1"/>
  <c r="BQ1184" i="1"/>
  <c r="BR1184" i="1"/>
  <c r="BS1184" i="1"/>
  <c r="BT1184" i="1"/>
  <c r="BN1058" i="1"/>
  <c r="BZ1058" i="1"/>
  <c r="CB1058" i="1" s="1"/>
  <c r="BO1058" i="1"/>
  <c r="BP1058" i="1"/>
  <c r="BQ1058" i="1"/>
  <c r="BR1058" i="1"/>
  <c r="BS1058" i="1"/>
  <c r="BT1058" i="1"/>
  <c r="BU1058" i="1"/>
  <c r="BJ1058" i="1"/>
  <c r="BV1058" i="1"/>
  <c r="BK1058" i="1"/>
  <c r="BW1058" i="1"/>
  <c r="BM1058" i="1"/>
  <c r="BX1058" i="1"/>
  <c r="BY1058" i="1"/>
  <c r="BL1058" i="1"/>
  <c r="AH1154" i="1"/>
  <c r="AI1154" i="1"/>
  <c r="AJ1154" i="1"/>
  <c r="AK1154" i="1"/>
  <c r="AG1154" i="1"/>
  <c r="BL969" i="1"/>
  <c r="BX969" i="1"/>
  <c r="BM969" i="1"/>
  <c r="BY969" i="1"/>
  <c r="BP969" i="1"/>
  <c r="BR969" i="1"/>
  <c r="BS969" i="1"/>
  <c r="BJ969" i="1"/>
  <c r="BV969" i="1"/>
  <c r="BO969" i="1"/>
  <c r="BQ969" i="1"/>
  <c r="BT969" i="1"/>
  <c r="BU969" i="1"/>
  <c r="BW969" i="1"/>
  <c r="BZ969" i="1"/>
  <c r="CB969" i="1" s="1"/>
  <c r="BK969" i="1"/>
  <c r="BN969" i="1"/>
  <c r="BU467" i="1"/>
  <c r="BJ467" i="1"/>
  <c r="BV467" i="1"/>
  <c r="BK467" i="1"/>
  <c r="BW467" i="1"/>
  <c r="BL467" i="1"/>
  <c r="BX467" i="1"/>
  <c r="BM467" i="1"/>
  <c r="BY467" i="1"/>
  <c r="BN467" i="1"/>
  <c r="BZ467" i="1"/>
  <c r="CB467" i="1" s="1"/>
  <c r="BO467" i="1"/>
  <c r="BP467" i="1"/>
  <c r="BQ467" i="1"/>
  <c r="BR467" i="1"/>
  <c r="BS467" i="1"/>
  <c r="BT467" i="1"/>
  <c r="BT713" i="1"/>
  <c r="BM713" i="1"/>
  <c r="BY713" i="1"/>
  <c r="BV713" i="1"/>
  <c r="BW713" i="1"/>
  <c r="BJ713" i="1"/>
  <c r="BX713" i="1"/>
  <c r="BK713" i="1"/>
  <c r="BZ713" i="1"/>
  <c r="CB713" i="1" s="1"/>
  <c r="BL713" i="1"/>
  <c r="BN713" i="1"/>
  <c r="BO713" i="1"/>
  <c r="BP713" i="1"/>
  <c r="BQ713" i="1"/>
  <c r="BR713" i="1"/>
  <c r="BS713" i="1"/>
  <c r="BU713" i="1"/>
  <c r="AJ966" i="1"/>
  <c r="AI966" i="1"/>
  <c r="AK966" i="1"/>
  <c r="AG966" i="1"/>
  <c r="AH966" i="1"/>
  <c r="AG574" i="1"/>
  <c r="BV574" i="1" s="1"/>
  <c r="AH574" i="1"/>
  <c r="AI574" i="1"/>
  <c r="AJ574" i="1"/>
  <c r="AK574" i="1"/>
  <c r="AJ905" i="1"/>
  <c r="AG905" i="1"/>
  <c r="AH905" i="1"/>
  <c r="AI905" i="1"/>
  <c r="AK905" i="1"/>
  <c r="AG1356" i="1"/>
  <c r="AH1356" i="1"/>
  <c r="AI1356" i="1"/>
  <c r="AJ1356" i="1"/>
  <c r="AK1356" i="1"/>
  <c r="BJ308" i="1"/>
  <c r="BK308" i="1"/>
  <c r="BL308" i="1"/>
  <c r="BM308" i="1"/>
  <c r="BN308" i="1"/>
  <c r="BS377" i="1"/>
  <c r="BT377" i="1"/>
  <c r="BU377" i="1"/>
  <c r="BJ377" i="1"/>
  <c r="BV377" i="1"/>
  <c r="BK377" i="1"/>
  <c r="BW377" i="1"/>
  <c r="BL377" i="1"/>
  <c r="BX377" i="1"/>
  <c r="BM377" i="1"/>
  <c r="BY377" i="1"/>
  <c r="BN377" i="1"/>
  <c r="BZ377" i="1"/>
  <c r="CB377" i="1" s="1"/>
  <c r="BO377" i="1"/>
  <c r="BP377" i="1"/>
  <c r="BQ377" i="1"/>
  <c r="BR377" i="1"/>
  <c r="BM167" i="1"/>
  <c r="BY167" i="1"/>
  <c r="BN167" i="1"/>
  <c r="BZ167" i="1"/>
  <c r="CB167" i="1" s="1"/>
  <c r="BO167" i="1"/>
  <c r="BP167" i="1"/>
  <c r="BQ167" i="1"/>
  <c r="BR167" i="1"/>
  <c r="BS167" i="1"/>
  <c r="BT167" i="1"/>
  <c r="BU167" i="1"/>
  <c r="BJ167" i="1"/>
  <c r="BV167" i="1"/>
  <c r="BK167" i="1"/>
  <c r="BW167" i="1"/>
  <c r="BL167" i="1"/>
  <c r="BX167" i="1"/>
  <c r="BM433" i="1"/>
  <c r="BY433" i="1"/>
  <c r="BN433" i="1"/>
  <c r="BZ433" i="1"/>
  <c r="CB433" i="1" s="1"/>
  <c r="BO433" i="1"/>
  <c r="BP433" i="1"/>
  <c r="BQ433" i="1"/>
  <c r="BR433" i="1"/>
  <c r="BS433" i="1"/>
  <c r="BT433" i="1"/>
  <c r="BJ433" i="1"/>
  <c r="BV433" i="1"/>
  <c r="BK433" i="1"/>
  <c r="BW433" i="1"/>
  <c r="BL433" i="1"/>
  <c r="BU433" i="1"/>
  <c r="BX433" i="1"/>
  <c r="BL648" i="1"/>
  <c r="BX648" i="1"/>
  <c r="BM648" i="1"/>
  <c r="BY648" i="1"/>
  <c r="BN648" i="1"/>
  <c r="BZ648" i="1"/>
  <c r="CB648" i="1" s="1"/>
  <c r="BO648" i="1"/>
  <c r="BP648" i="1"/>
  <c r="BQ648" i="1"/>
  <c r="BR648" i="1"/>
  <c r="BS648" i="1"/>
  <c r="BT648" i="1"/>
  <c r="BU648" i="1"/>
  <c r="BJ648" i="1"/>
  <c r="BV648" i="1"/>
  <c r="BK648" i="1"/>
  <c r="BW648" i="1"/>
  <c r="BL681" i="1"/>
  <c r="BX681" i="1"/>
  <c r="BM681" i="1"/>
  <c r="BY681" i="1"/>
  <c r="BN681" i="1"/>
  <c r="BZ681" i="1"/>
  <c r="CB681" i="1" s="1"/>
  <c r="BO681" i="1"/>
  <c r="BP681" i="1"/>
  <c r="BQ681" i="1"/>
  <c r="BR681" i="1"/>
  <c r="BS681" i="1"/>
  <c r="BT681" i="1"/>
  <c r="BJ681" i="1"/>
  <c r="BV681" i="1"/>
  <c r="BK681" i="1"/>
  <c r="BU681" i="1"/>
  <c r="BW681" i="1"/>
  <c r="BL977" i="1"/>
  <c r="BX977" i="1"/>
  <c r="BK977" i="1"/>
  <c r="BY977" i="1"/>
  <c r="BM977" i="1"/>
  <c r="BZ977" i="1"/>
  <c r="CB977" i="1" s="1"/>
  <c r="BN977" i="1"/>
  <c r="BO977" i="1"/>
  <c r="BP977" i="1"/>
  <c r="BQ977" i="1"/>
  <c r="BR977" i="1"/>
  <c r="BS977" i="1"/>
  <c r="BT977" i="1"/>
  <c r="BU977" i="1"/>
  <c r="BJ977" i="1"/>
  <c r="BV977" i="1"/>
  <c r="BW977" i="1"/>
  <c r="BK326" i="1"/>
  <c r="BW326" i="1"/>
  <c r="BL326" i="1"/>
  <c r="BX326" i="1"/>
  <c r="BM326" i="1"/>
  <c r="BY326" i="1"/>
  <c r="BN326" i="1"/>
  <c r="BZ326" i="1"/>
  <c r="CB326" i="1" s="1"/>
  <c r="BO326" i="1"/>
  <c r="BP326" i="1"/>
  <c r="BQ326" i="1"/>
  <c r="BS326" i="1"/>
  <c r="BT326" i="1"/>
  <c r="BU326" i="1"/>
  <c r="BJ326" i="1"/>
  <c r="BV326" i="1"/>
  <c r="BR326" i="1"/>
  <c r="BQ902" i="1"/>
  <c r="BR902" i="1"/>
  <c r="BS902" i="1"/>
  <c r="BT902" i="1"/>
  <c r="BU902" i="1"/>
  <c r="BJ902" i="1"/>
  <c r="BV902" i="1"/>
  <c r="BK902" i="1"/>
  <c r="BW902" i="1"/>
  <c r="BO902" i="1"/>
  <c r="BL902" i="1"/>
  <c r="BM902" i="1"/>
  <c r="BN902" i="1"/>
  <c r="BY902" i="1"/>
  <c r="BZ902" i="1"/>
  <c r="CB902" i="1" s="1"/>
  <c r="BP902" i="1"/>
  <c r="BX902" i="1"/>
  <c r="BO649" i="1"/>
  <c r="BP649" i="1"/>
  <c r="BR649" i="1"/>
  <c r="BT649" i="1"/>
  <c r="BU649" i="1"/>
  <c r="BJ649" i="1"/>
  <c r="BV649" i="1"/>
  <c r="BW649" i="1"/>
  <c r="BX649" i="1"/>
  <c r="BY649" i="1"/>
  <c r="BZ649" i="1"/>
  <c r="CB649" i="1" s="1"/>
  <c r="BK649" i="1"/>
  <c r="BM649" i="1"/>
  <c r="BQ649" i="1"/>
  <c r="BL649" i="1"/>
  <c r="BN649" i="1"/>
  <c r="BS649" i="1"/>
  <c r="BL961" i="1"/>
  <c r="BX961" i="1"/>
  <c r="BM961" i="1"/>
  <c r="BY961" i="1"/>
  <c r="BP961" i="1"/>
  <c r="BQ961" i="1"/>
  <c r="BR961" i="1"/>
  <c r="BS961" i="1"/>
  <c r="BJ961" i="1"/>
  <c r="BV961" i="1"/>
  <c r="BK961" i="1"/>
  <c r="BW961" i="1"/>
  <c r="BZ961" i="1"/>
  <c r="CB961" i="1" s="1"/>
  <c r="BN961" i="1"/>
  <c r="BO961" i="1"/>
  <c r="BT961" i="1"/>
  <c r="BU961" i="1"/>
  <c r="BR1165" i="1"/>
  <c r="BS1165" i="1"/>
  <c r="BT1165" i="1"/>
  <c r="BU1165" i="1"/>
  <c r="BJ1165" i="1"/>
  <c r="BV1165" i="1"/>
  <c r="BK1165" i="1"/>
  <c r="BW1165" i="1"/>
  <c r="BL1165" i="1"/>
  <c r="BX1165" i="1"/>
  <c r="BM1165" i="1"/>
  <c r="BY1165" i="1"/>
  <c r="BN1165" i="1"/>
  <c r="BZ1165" i="1"/>
  <c r="CB1165" i="1" s="1"/>
  <c r="BO1165" i="1"/>
  <c r="BP1165" i="1"/>
  <c r="BQ1165" i="1"/>
  <c r="BK1247" i="1"/>
  <c r="BW1247" i="1"/>
  <c r="BO1247" i="1"/>
  <c r="BU1247" i="1"/>
  <c r="BV1247" i="1"/>
  <c r="BX1247" i="1"/>
  <c r="BJ1247" i="1"/>
  <c r="BY1247" i="1"/>
  <c r="BL1247" i="1"/>
  <c r="BZ1247" i="1"/>
  <c r="CB1247" i="1" s="1"/>
  <c r="BM1247" i="1"/>
  <c r="BN1247" i="1"/>
  <c r="BP1247" i="1"/>
  <c r="BQ1247" i="1"/>
  <c r="BR1247" i="1"/>
  <c r="BS1247" i="1"/>
  <c r="BT1247" i="1"/>
  <c r="BN1105" i="1"/>
  <c r="BZ1105" i="1"/>
  <c r="CB1105" i="1" s="1"/>
  <c r="BO1105" i="1"/>
  <c r="BP1105" i="1"/>
  <c r="BQ1105" i="1"/>
  <c r="BR1105" i="1"/>
  <c r="BS1105" i="1"/>
  <c r="BT1105" i="1"/>
  <c r="BU1105" i="1"/>
  <c r="BJ1105" i="1"/>
  <c r="BV1105" i="1"/>
  <c r="BK1105" i="1"/>
  <c r="BW1105" i="1"/>
  <c r="BY1105" i="1"/>
  <c r="BL1105" i="1"/>
  <c r="BM1105" i="1"/>
  <c r="BX1105" i="1"/>
  <c r="BN1217" i="1"/>
  <c r="BZ1217" i="1"/>
  <c r="CB1217" i="1" s="1"/>
  <c r="BO1217" i="1"/>
  <c r="BP1217" i="1"/>
  <c r="BQ1217" i="1"/>
  <c r="BR1217" i="1"/>
  <c r="BS1217" i="1"/>
  <c r="BT1217" i="1"/>
  <c r="BU1217" i="1"/>
  <c r="BJ1217" i="1"/>
  <c r="BV1217" i="1"/>
  <c r="BK1217" i="1"/>
  <c r="BW1217" i="1"/>
  <c r="BL1217" i="1"/>
  <c r="BX1217" i="1"/>
  <c r="BM1217" i="1"/>
  <c r="BY1217" i="1"/>
  <c r="BN1113" i="1"/>
  <c r="BZ1113" i="1"/>
  <c r="CB1113" i="1" s="1"/>
  <c r="BO1113" i="1"/>
  <c r="BP1113" i="1"/>
  <c r="BQ1113" i="1"/>
  <c r="BR1113" i="1"/>
  <c r="BS1113" i="1"/>
  <c r="BT1113" i="1"/>
  <c r="BU1113" i="1"/>
  <c r="BJ1113" i="1"/>
  <c r="BV1113" i="1"/>
  <c r="BK1113" i="1"/>
  <c r="BW1113" i="1"/>
  <c r="BX1113" i="1"/>
  <c r="BY1113" i="1"/>
  <c r="BL1113" i="1"/>
  <c r="BM1113" i="1"/>
  <c r="BU929" i="1"/>
  <c r="BJ929" i="1"/>
  <c r="BV929" i="1"/>
  <c r="BK929" i="1"/>
  <c r="BW929" i="1"/>
  <c r="BL929" i="1"/>
  <c r="BX929" i="1"/>
  <c r="BM929" i="1"/>
  <c r="BY929" i="1"/>
  <c r="BN929" i="1"/>
  <c r="BZ929" i="1"/>
  <c r="CB929" i="1" s="1"/>
  <c r="BO929" i="1"/>
  <c r="BS929" i="1"/>
  <c r="BR929" i="1"/>
  <c r="BT929" i="1"/>
  <c r="BP929" i="1"/>
  <c r="BQ929" i="1"/>
  <c r="BS1364" i="1"/>
  <c r="BT1364" i="1"/>
  <c r="BU1364" i="1"/>
  <c r="BJ1364" i="1"/>
  <c r="BV1364" i="1"/>
  <c r="BK1364" i="1"/>
  <c r="BW1364" i="1"/>
  <c r="BL1364" i="1"/>
  <c r="BX1364" i="1"/>
  <c r="BM1364" i="1"/>
  <c r="BY1364" i="1"/>
  <c r="BN1364" i="1"/>
  <c r="BZ1364" i="1"/>
  <c r="CB1364" i="1" s="1"/>
  <c r="BO1364" i="1"/>
  <c r="BP1364" i="1"/>
  <c r="BQ1364" i="1"/>
  <c r="BR1364" i="1"/>
  <c r="BJ1157" i="1"/>
  <c r="BV1157" i="1"/>
  <c r="BL1157" i="1"/>
  <c r="BX1157" i="1"/>
  <c r="BM1157" i="1"/>
  <c r="BY1157" i="1"/>
  <c r="BN1157" i="1"/>
  <c r="BZ1157" i="1"/>
  <c r="CB1157" i="1" s="1"/>
  <c r="BR1157" i="1"/>
  <c r="BS1157" i="1"/>
  <c r="BT1157" i="1"/>
  <c r="BU1157" i="1"/>
  <c r="BW1157" i="1"/>
  <c r="BK1157" i="1"/>
  <c r="BO1157" i="1"/>
  <c r="BP1157" i="1"/>
  <c r="BQ1157" i="1"/>
  <c r="BQ1131" i="1"/>
  <c r="BR1131" i="1"/>
  <c r="BS1131" i="1"/>
  <c r="BT1131" i="1"/>
  <c r="BU1131" i="1"/>
  <c r="BJ1131" i="1"/>
  <c r="BV1131" i="1"/>
  <c r="BK1131" i="1"/>
  <c r="BW1131" i="1"/>
  <c r="BL1131" i="1"/>
  <c r="BX1131" i="1"/>
  <c r="BM1131" i="1"/>
  <c r="BY1131" i="1"/>
  <c r="BN1131" i="1"/>
  <c r="BZ1131" i="1"/>
  <c r="CB1131" i="1" s="1"/>
  <c r="BO1131" i="1"/>
  <c r="BP1131" i="1"/>
  <c r="BR1148" i="1"/>
  <c r="BS1148" i="1"/>
  <c r="BT1148" i="1"/>
  <c r="BU1148" i="1"/>
  <c r="BJ1148" i="1"/>
  <c r="BV1148" i="1"/>
  <c r="BK1148" i="1"/>
  <c r="BW1148" i="1"/>
  <c r="BL1148" i="1"/>
  <c r="BX1148" i="1"/>
  <c r="BM1148" i="1"/>
  <c r="BY1148" i="1"/>
  <c r="BN1148" i="1"/>
  <c r="BZ1148" i="1"/>
  <c r="CB1148" i="1" s="1"/>
  <c r="BO1148" i="1"/>
  <c r="BP1148" i="1"/>
  <c r="BQ1148" i="1"/>
  <c r="BT920" i="1"/>
  <c r="BU920" i="1"/>
  <c r="BJ920" i="1"/>
  <c r="BV920" i="1"/>
  <c r="BK920" i="1"/>
  <c r="BW920" i="1"/>
  <c r="BL920" i="1"/>
  <c r="BX920" i="1"/>
  <c r="BM920" i="1"/>
  <c r="BY920" i="1"/>
  <c r="BN920" i="1"/>
  <c r="BZ920" i="1"/>
  <c r="CB920" i="1" s="1"/>
  <c r="BR920" i="1"/>
  <c r="BP920" i="1"/>
  <c r="BQ920" i="1"/>
  <c r="BS920" i="1"/>
  <c r="BO920" i="1"/>
  <c r="BL276" i="1"/>
  <c r="BX276" i="1"/>
  <c r="BN276" i="1"/>
  <c r="BZ276" i="1"/>
  <c r="CB276" i="1" s="1"/>
  <c r="BO276" i="1"/>
  <c r="BP276" i="1"/>
  <c r="BQ276" i="1"/>
  <c r="BR276" i="1"/>
  <c r="BT276" i="1"/>
  <c r="BU276" i="1"/>
  <c r="BJ276" i="1"/>
  <c r="BV276" i="1"/>
  <c r="BK276" i="1"/>
  <c r="BM276" i="1"/>
  <c r="BS276" i="1"/>
  <c r="BW276" i="1"/>
  <c r="BY276" i="1"/>
  <c r="BS1236" i="1"/>
  <c r="BU1236" i="1"/>
  <c r="BK1236" i="1"/>
  <c r="BW1236" i="1"/>
  <c r="BL1236" i="1"/>
  <c r="BO1236" i="1"/>
  <c r="BY1236" i="1"/>
  <c r="BZ1236" i="1"/>
  <c r="CB1236" i="1" s="1"/>
  <c r="BJ1236" i="1"/>
  <c r="BM1236" i="1"/>
  <c r="BN1236" i="1"/>
  <c r="BP1236" i="1"/>
  <c r="BQ1236" i="1"/>
  <c r="BR1236" i="1"/>
  <c r="BT1236" i="1"/>
  <c r="BV1236" i="1"/>
  <c r="BX1236" i="1"/>
  <c r="BJ804" i="1"/>
  <c r="BV804" i="1"/>
  <c r="BK804" i="1"/>
  <c r="BW804" i="1"/>
  <c r="BL804" i="1"/>
  <c r="BX804" i="1"/>
  <c r="BM804" i="1"/>
  <c r="BY804" i="1"/>
  <c r="BN804" i="1"/>
  <c r="BZ804" i="1"/>
  <c r="CB804" i="1" s="1"/>
  <c r="BP804" i="1"/>
  <c r="BQ804" i="1"/>
  <c r="BR804" i="1"/>
  <c r="BS804" i="1"/>
  <c r="BT804" i="1"/>
  <c r="BO804" i="1"/>
  <c r="BU804" i="1"/>
  <c r="BS1061" i="1"/>
  <c r="BT1061" i="1"/>
  <c r="BU1061" i="1"/>
  <c r="BJ1061" i="1"/>
  <c r="BV1061" i="1"/>
  <c r="BK1061" i="1"/>
  <c r="BW1061" i="1"/>
  <c r="BL1061" i="1"/>
  <c r="BX1061" i="1"/>
  <c r="BM1061" i="1"/>
  <c r="BY1061" i="1"/>
  <c r="BN1061" i="1"/>
  <c r="BZ1061" i="1"/>
  <c r="CB1061" i="1" s="1"/>
  <c r="BO1061" i="1"/>
  <c r="BP1061" i="1"/>
  <c r="BQ1061" i="1"/>
  <c r="BR1061" i="1"/>
  <c r="BL1096" i="1"/>
  <c r="BX1096" i="1"/>
  <c r="BM1096" i="1"/>
  <c r="BY1096" i="1"/>
  <c r="BN1096" i="1"/>
  <c r="BZ1096" i="1"/>
  <c r="CB1096" i="1" s="1"/>
  <c r="BO1096" i="1"/>
  <c r="BP1096" i="1"/>
  <c r="BQ1096" i="1"/>
  <c r="BR1096" i="1"/>
  <c r="BS1096" i="1"/>
  <c r="BT1096" i="1"/>
  <c r="BU1096" i="1"/>
  <c r="BJ1096" i="1"/>
  <c r="BK1096" i="1"/>
  <c r="BV1096" i="1"/>
  <c r="BW1096" i="1"/>
  <c r="BL1169" i="1"/>
  <c r="BX1169" i="1"/>
  <c r="BM1169" i="1"/>
  <c r="BY1169" i="1"/>
  <c r="BN1169" i="1"/>
  <c r="BZ1169" i="1"/>
  <c r="CB1169" i="1" s="1"/>
  <c r="BO1169" i="1"/>
  <c r="BP1169" i="1"/>
  <c r="BQ1169" i="1"/>
  <c r="BR1169" i="1"/>
  <c r="BS1169" i="1"/>
  <c r="BT1169" i="1"/>
  <c r="BU1169" i="1"/>
  <c r="BJ1169" i="1"/>
  <c r="BV1169" i="1"/>
  <c r="BK1169" i="1"/>
  <c r="BW1169" i="1"/>
  <c r="BJ1086" i="1"/>
  <c r="BK1086" i="1"/>
  <c r="BL1086" i="1"/>
  <c r="BX1086" i="1"/>
  <c r="BS1086" i="1"/>
  <c r="BT1086" i="1"/>
  <c r="BU1086" i="1"/>
  <c r="BV1086" i="1"/>
  <c r="BW1086" i="1"/>
  <c r="BY1086" i="1"/>
  <c r="BM1086" i="1"/>
  <c r="BZ1086" i="1"/>
  <c r="CB1086" i="1" s="1"/>
  <c r="BN1086" i="1"/>
  <c r="BO1086" i="1"/>
  <c r="BP1086" i="1"/>
  <c r="BQ1086" i="1"/>
  <c r="BR1086" i="1"/>
  <c r="BU945" i="1"/>
  <c r="BO945" i="1"/>
  <c r="BN945" i="1"/>
  <c r="BP945" i="1"/>
  <c r="BS945" i="1"/>
  <c r="BT945" i="1"/>
  <c r="BV945" i="1"/>
  <c r="BW945" i="1"/>
  <c r="BL945" i="1"/>
  <c r="BZ945" i="1"/>
  <c r="CB945" i="1" s="1"/>
  <c r="BM945" i="1"/>
  <c r="BX945" i="1"/>
  <c r="BY945" i="1"/>
  <c r="BJ945" i="1"/>
  <c r="BK945" i="1"/>
  <c r="BQ945" i="1"/>
  <c r="BR945" i="1"/>
  <c r="BO219" i="1"/>
  <c r="BP219" i="1"/>
  <c r="BQ219" i="1"/>
  <c r="BJ219" i="1"/>
  <c r="BK219" i="1"/>
  <c r="BM219" i="1"/>
  <c r="BN219" i="1"/>
  <c r="BL219" i="1"/>
  <c r="AI1228" i="1"/>
  <c r="AJ1228" i="1"/>
  <c r="AK1228" i="1"/>
  <c r="AG1228" i="1"/>
  <c r="AH1228" i="1"/>
  <c r="BK1261" i="1"/>
  <c r="BW1261" i="1"/>
  <c r="BL1261" i="1"/>
  <c r="BX1261" i="1"/>
  <c r="BM1261" i="1"/>
  <c r="BY1261" i="1"/>
  <c r="BN1261" i="1"/>
  <c r="BZ1261" i="1"/>
  <c r="CB1261" i="1" s="1"/>
  <c r="BO1261" i="1"/>
  <c r="BP1261" i="1"/>
  <c r="BQ1261" i="1"/>
  <c r="BR1261" i="1"/>
  <c r="BS1261" i="1"/>
  <c r="BT1261" i="1"/>
  <c r="BJ1261" i="1"/>
  <c r="BU1261" i="1"/>
  <c r="BV1261" i="1"/>
  <c r="AG969" i="1"/>
  <c r="AH969" i="1"/>
  <c r="AI969" i="1"/>
  <c r="AJ969" i="1"/>
  <c r="AK969" i="1"/>
  <c r="BP1234" i="1"/>
  <c r="BR1234" i="1"/>
  <c r="BT1234" i="1"/>
  <c r="BU1234" i="1"/>
  <c r="BK1234" i="1"/>
  <c r="BL1234" i="1"/>
  <c r="BX1234" i="1"/>
  <c r="BM1234" i="1"/>
  <c r="BY1234" i="1"/>
  <c r="BJ1234" i="1"/>
  <c r="BN1234" i="1"/>
  <c r="BO1234" i="1"/>
  <c r="BQ1234" i="1"/>
  <c r="BS1234" i="1"/>
  <c r="BV1234" i="1"/>
  <c r="BW1234" i="1"/>
  <c r="BZ1234" i="1"/>
  <c r="CB1234" i="1" s="1"/>
  <c r="BN916" i="1"/>
  <c r="BZ916" i="1"/>
  <c r="CB916" i="1" s="1"/>
  <c r="BO916" i="1"/>
  <c r="BP916" i="1"/>
  <c r="BQ916" i="1"/>
  <c r="BR916" i="1"/>
  <c r="BS916" i="1"/>
  <c r="BT916" i="1"/>
  <c r="BL916" i="1"/>
  <c r="BX916" i="1"/>
  <c r="BJ916" i="1"/>
  <c r="BK916" i="1"/>
  <c r="BM916" i="1"/>
  <c r="BV916" i="1"/>
  <c r="BW916" i="1"/>
  <c r="BY916" i="1"/>
  <c r="BU916" i="1"/>
  <c r="BJ419" i="1"/>
  <c r="BK419" i="1"/>
  <c r="BL419" i="1"/>
  <c r="BM419" i="1"/>
  <c r="BN419" i="1"/>
  <c r="BO419" i="1"/>
  <c r="BP419" i="1"/>
  <c r="BQ419" i="1"/>
  <c r="BR419" i="1"/>
  <c r="BN1361" i="1"/>
  <c r="BZ1361" i="1"/>
  <c r="CB1361" i="1" s="1"/>
  <c r="BO1361" i="1"/>
  <c r="BP1361" i="1"/>
  <c r="BQ1361" i="1"/>
  <c r="BR1361" i="1"/>
  <c r="BS1361" i="1"/>
  <c r="BT1361" i="1"/>
  <c r="BU1361" i="1"/>
  <c r="BJ1361" i="1"/>
  <c r="BV1361" i="1"/>
  <c r="BK1361" i="1"/>
  <c r="BW1361" i="1"/>
  <c r="BL1361" i="1"/>
  <c r="BX1361" i="1"/>
  <c r="BM1361" i="1"/>
  <c r="BY1361" i="1"/>
  <c r="BJ147" i="1"/>
  <c r="BK147" i="1"/>
  <c r="BL147" i="1"/>
  <c r="BM147" i="1"/>
  <c r="BN147" i="1"/>
  <c r="BO147" i="1"/>
  <c r="BP147" i="1"/>
  <c r="BQ147" i="1"/>
  <c r="BK429" i="1"/>
  <c r="BW429" i="1"/>
  <c r="BL429" i="1"/>
  <c r="BX429" i="1"/>
  <c r="BM429" i="1"/>
  <c r="BY429" i="1"/>
  <c r="BN429" i="1"/>
  <c r="BZ429" i="1"/>
  <c r="CB429" i="1" s="1"/>
  <c r="BO429" i="1"/>
  <c r="BP429" i="1"/>
  <c r="BQ429" i="1"/>
  <c r="BR429" i="1"/>
  <c r="BS429" i="1"/>
  <c r="BT429" i="1"/>
  <c r="BU429" i="1"/>
  <c r="BJ429" i="1"/>
  <c r="BV429" i="1"/>
  <c r="BP56" i="1"/>
  <c r="BQ56" i="1"/>
  <c r="BR56" i="1"/>
  <c r="BS56" i="1"/>
  <c r="BT56" i="1"/>
  <c r="BU56" i="1"/>
  <c r="BJ56" i="1"/>
  <c r="BV56" i="1"/>
  <c r="BK56" i="1"/>
  <c r="BW56" i="1"/>
  <c r="BM56" i="1"/>
  <c r="BY56" i="1"/>
  <c r="BN56" i="1"/>
  <c r="BZ56" i="1"/>
  <c r="CB56" i="1" s="1"/>
  <c r="BL56" i="1"/>
  <c r="BO56" i="1"/>
  <c r="BX56" i="1"/>
  <c r="BP737" i="1"/>
  <c r="BQ737" i="1"/>
  <c r="BS737" i="1"/>
  <c r="BU737" i="1"/>
  <c r="BJ737" i="1"/>
  <c r="BK737" i="1"/>
  <c r="BW737" i="1"/>
  <c r="BT737" i="1"/>
  <c r="BV737" i="1"/>
  <c r="BX737" i="1"/>
  <c r="BY737" i="1"/>
  <c r="BZ737" i="1"/>
  <c r="CB737" i="1" s="1"/>
  <c r="BM737" i="1"/>
  <c r="BO737" i="1"/>
  <c r="BL737" i="1"/>
  <c r="BN737" i="1"/>
  <c r="BR737" i="1"/>
  <c r="AG755" i="1"/>
  <c r="AH755" i="1"/>
  <c r="AI755" i="1"/>
  <c r="AJ755" i="1"/>
  <c r="AK755" i="1"/>
  <c r="BJ1276" i="1"/>
  <c r="BV1276" i="1"/>
  <c r="BK1276" i="1"/>
  <c r="BW1276" i="1"/>
  <c r="BL1276" i="1"/>
  <c r="BX1276" i="1"/>
  <c r="BM1276" i="1"/>
  <c r="BY1276" i="1"/>
  <c r="BN1276" i="1"/>
  <c r="BZ1276" i="1"/>
  <c r="CB1276" i="1" s="1"/>
  <c r="BO1276" i="1"/>
  <c r="BP1276" i="1"/>
  <c r="BQ1276" i="1"/>
  <c r="BR1276" i="1"/>
  <c r="BS1276" i="1"/>
  <c r="BT1276" i="1"/>
  <c r="BU1276" i="1"/>
  <c r="BT295" i="1"/>
  <c r="BU295" i="1"/>
  <c r="BJ295" i="1"/>
  <c r="BV295" i="1"/>
  <c r="BK295" i="1"/>
  <c r="BW295" i="1"/>
  <c r="BL295" i="1"/>
  <c r="BX295" i="1"/>
  <c r="BM295" i="1"/>
  <c r="BY295" i="1"/>
  <c r="BN295" i="1"/>
  <c r="BZ295" i="1"/>
  <c r="CB295" i="1" s="1"/>
  <c r="BO295" i="1"/>
  <c r="BP295" i="1"/>
  <c r="BQ295" i="1"/>
  <c r="BR295" i="1"/>
  <c r="BS295" i="1"/>
  <c r="BU243" i="1"/>
  <c r="BJ243" i="1"/>
  <c r="BV243" i="1"/>
  <c r="BK243" i="1"/>
  <c r="BW243" i="1"/>
  <c r="BL243" i="1"/>
  <c r="BX243" i="1"/>
  <c r="BM243" i="1"/>
  <c r="BY243" i="1"/>
  <c r="BN243" i="1"/>
  <c r="BZ243" i="1"/>
  <c r="CB243" i="1" s="1"/>
  <c r="BO243" i="1"/>
  <c r="BP243" i="1"/>
  <c r="BR243" i="1"/>
  <c r="BS243" i="1"/>
  <c r="BQ243" i="1"/>
  <c r="BT243" i="1"/>
  <c r="BQ694" i="1"/>
  <c r="BR694" i="1"/>
  <c r="BS694" i="1"/>
  <c r="BT694" i="1"/>
  <c r="BU694" i="1"/>
  <c r="BJ694" i="1"/>
  <c r="BV694" i="1"/>
  <c r="BK694" i="1"/>
  <c r="BW694" i="1"/>
  <c r="BL694" i="1"/>
  <c r="BX694" i="1"/>
  <c r="BM694" i="1"/>
  <c r="BY694" i="1"/>
  <c r="BN694" i="1"/>
  <c r="BZ694" i="1"/>
  <c r="CB694" i="1" s="1"/>
  <c r="BO694" i="1"/>
  <c r="BP694" i="1"/>
  <c r="BS168" i="1"/>
  <c r="BT168" i="1"/>
  <c r="BU168" i="1"/>
  <c r="BJ168" i="1"/>
  <c r="BV168" i="1"/>
  <c r="BK168" i="1"/>
  <c r="BW168" i="1"/>
  <c r="BL168" i="1"/>
  <c r="BX168" i="1"/>
  <c r="BM168" i="1"/>
  <c r="BY168" i="1"/>
  <c r="BN168" i="1"/>
  <c r="BZ168" i="1"/>
  <c r="CB168" i="1" s="1"/>
  <c r="BO168" i="1"/>
  <c r="BP168" i="1"/>
  <c r="BQ168" i="1"/>
  <c r="BR168" i="1"/>
  <c r="BL473" i="1"/>
  <c r="BM473" i="1"/>
  <c r="BN473" i="1"/>
  <c r="BO473" i="1"/>
  <c r="BP473" i="1"/>
  <c r="BQ473" i="1"/>
  <c r="BR473" i="1"/>
  <c r="BJ473" i="1"/>
  <c r="BK473" i="1"/>
  <c r="BT699" i="1"/>
  <c r="BU699" i="1"/>
  <c r="BJ699" i="1"/>
  <c r="BV699" i="1"/>
  <c r="BK699" i="1"/>
  <c r="BW699" i="1"/>
  <c r="BL699" i="1"/>
  <c r="BX699" i="1"/>
  <c r="BM699" i="1"/>
  <c r="BY699" i="1"/>
  <c r="BN699" i="1"/>
  <c r="BZ699" i="1"/>
  <c r="CB699" i="1" s="1"/>
  <c r="BP699" i="1"/>
  <c r="BQ699" i="1"/>
  <c r="BR699" i="1"/>
  <c r="BO699" i="1"/>
  <c r="BS699" i="1"/>
  <c r="BP1296" i="1"/>
  <c r="BQ1296" i="1"/>
  <c r="BR1296" i="1"/>
  <c r="BS1296" i="1"/>
  <c r="BT1296" i="1"/>
  <c r="BU1296" i="1"/>
  <c r="BJ1296" i="1"/>
  <c r="BV1296" i="1"/>
  <c r="BK1296" i="1"/>
  <c r="BW1296" i="1"/>
  <c r="BL1296" i="1"/>
  <c r="BX1296" i="1"/>
  <c r="BM1296" i="1"/>
  <c r="BY1296" i="1"/>
  <c r="BN1296" i="1"/>
  <c r="BO1296" i="1"/>
  <c r="BZ1296" i="1"/>
  <c r="CB1296" i="1" s="1"/>
  <c r="BK137" i="1"/>
  <c r="BL137" i="1"/>
  <c r="BM137" i="1"/>
  <c r="BN137" i="1"/>
  <c r="BJ137" i="1"/>
  <c r="BT1200" i="1"/>
  <c r="BU1200" i="1"/>
  <c r="BJ1200" i="1"/>
  <c r="BV1200" i="1"/>
  <c r="BK1200" i="1"/>
  <c r="BW1200" i="1"/>
  <c r="BL1200" i="1"/>
  <c r="BX1200" i="1"/>
  <c r="BM1200" i="1"/>
  <c r="BY1200" i="1"/>
  <c r="BN1200" i="1"/>
  <c r="BZ1200" i="1"/>
  <c r="CB1200" i="1" s="1"/>
  <c r="BO1200" i="1"/>
  <c r="BP1200" i="1"/>
  <c r="BQ1200" i="1"/>
  <c r="BR1200" i="1"/>
  <c r="BS1200" i="1"/>
  <c r="BL907" i="1"/>
  <c r="BX907" i="1"/>
  <c r="BM907" i="1"/>
  <c r="BY907" i="1"/>
  <c r="BN907" i="1"/>
  <c r="BZ907" i="1"/>
  <c r="CB907" i="1" s="1"/>
  <c r="BO907" i="1"/>
  <c r="BP907" i="1"/>
  <c r="BQ907" i="1"/>
  <c r="BR907" i="1"/>
  <c r="BJ907" i="1"/>
  <c r="BV907" i="1"/>
  <c r="BK907" i="1"/>
  <c r="BS907" i="1"/>
  <c r="BT907" i="1"/>
  <c r="BW907" i="1"/>
  <c r="BU907" i="1"/>
  <c r="BS1274" i="1"/>
  <c r="BT1274" i="1"/>
  <c r="BU1274" i="1"/>
  <c r="BJ1274" i="1"/>
  <c r="BV1274" i="1"/>
  <c r="BK1274" i="1"/>
  <c r="BW1274" i="1"/>
  <c r="BL1274" i="1"/>
  <c r="BX1274" i="1"/>
  <c r="BM1274" i="1"/>
  <c r="BY1274" i="1"/>
  <c r="BN1274" i="1"/>
  <c r="BZ1274" i="1"/>
  <c r="CB1274" i="1" s="1"/>
  <c r="BO1274" i="1"/>
  <c r="BP1274" i="1"/>
  <c r="BQ1274" i="1"/>
  <c r="BR1274" i="1"/>
  <c r="BK1367" i="1"/>
  <c r="BW1367" i="1"/>
  <c r="BL1367" i="1"/>
  <c r="BX1367" i="1"/>
  <c r="BM1367" i="1"/>
  <c r="BY1367" i="1"/>
  <c r="BN1367" i="1"/>
  <c r="BZ1367" i="1"/>
  <c r="CB1367" i="1" s="1"/>
  <c r="BO1367" i="1"/>
  <c r="BP1367" i="1"/>
  <c r="BQ1367" i="1"/>
  <c r="BR1367" i="1"/>
  <c r="BS1367" i="1"/>
  <c r="BT1367" i="1"/>
  <c r="BU1367" i="1"/>
  <c r="BJ1367" i="1"/>
  <c r="BV1367" i="1"/>
  <c r="BK146" i="1"/>
  <c r="BM146" i="1"/>
  <c r="BN146" i="1"/>
  <c r="BO146" i="1"/>
  <c r="BP146" i="1"/>
  <c r="BJ146" i="1"/>
  <c r="BL146" i="1"/>
  <c r="BK1024" i="1"/>
  <c r="BW1024" i="1"/>
  <c r="BL1024" i="1"/>
  <c r="BX1024" i="1"/>
  <c r="BM1024" i="1"/>
  <c r="BY1024" i="1"/>
  <c r="BN1024" i="1"/>
  <c r="BZ1024" i="1"/>
  <c r="CB1024" i="1" s="1"/>
  <c r="BO1024" i="1"/>
  <c r="BP1024" i="1"/>
  <c r="BQ1024" i="1"/>
  <c r="BR1024" i="1"/>
  <c r="BS1024" i="1"/>
  <c r="BT1024" i="1"/>
  <c r="BJ1024" i="1"/>
  <c r="BU1024" i="1"/>
  <c r="BV1024" i="1"/>
  <c r="BM1057" i="1"/>
  <c r="BY1057" i="1"/>
  <c r="BN1057" i="1"/>
  <c r="BZ1057" i="1"/>
  <c r="CB1057" i="1" s="1"/>
  <c r="BO1057" i="1"/>
  <c r="BP1057" i="1"/>
  <c r="BQ1057" i="1"/>
  <c r="BR1057" i="1"/>
  <c r="BS1057" i="1"/>
  <c r="BT1057" i="1"/>
  <c r="BU1057" i="1"/>
  <c r="BJ1057" i="1"/>
  <c r="BV1057" i="1"/>
  <c r="BK1057" i="1"/>
  <c r="BL1057" i="1"/>
  <c r="BW1057" i="1"/>
  <c r="BX1057" i="1"/>
  <c r="BS729" i="1"/>
  <c r="BU729" i="1"/>
  <c r="BM729" i="1"/>
  <c r="BY729" i="1"/>
  <c r="BN729" i="1"/>
  <c r="BO729" i="1"/>
  <c r="BP729" i="1"/>
  <c r="BQ729" i="1"/>
  <c r="BR729" i="1"/>
  <c r="BT729" i="1"/>
  <c r="BV729" i="1"/>
  <c r="BX729" i="1"/>
  <c r="BK729" i="1"/>
  <c r="BZ729" i="1"/>
  <c r="CB729" i="1" s="1"/>
  <c r="BL729" i="1"/>
  <c r="BW729" i="1"/>
  <c r="BJ729" i="1"/>
  <c r="BS1332" i="1"/>
  <c r="BT1332" i="1"/>
  <c r="BU1332" i="1"/>
  <c r="BJ1332" i="1"/>
  <c r="BV1332" i="1"/>
  <c r="BK1332" i="1"/>
  <c r="BW1332" i="1"/>
  <c r="BL1332" i="1"/>
  <c r="BX1332" i="1"/>
  <c r="BM1332" i="1"/>
  <c r="BY1332" i="1"/>
  <c r="BN1332" i="1"/>
  <c r="BZ1332" i="1"/>
  <c r="CB1332" i="1" s="1"/>
  <c r="BO1332" i="1"/>
  <c r="BP1332" i="1"/>
  <c r="BQ1332" i="1"/>
  <c r="BR1332" i="1"/>
  <c r="BT1141" i="1"/>
  <c r="BU1141" i="1"/>
  <c r="BJ1141" i="1"/>
  <c r="BV1141" i="1"/>
  <c r="BK1141" i="1"/>
  <c r="BW1141" i="1"/>
  <c r="BL1141" i="1"/>
  <c r="BX1141" i="1"/>
  <c r="BM1141" i="1"/>
  <c r="BY1141" i="1"/>
  <c r="BN1141" i="1"/>
  <c r="BZ1141" i="1"/>
  <c r="CB1141" i="1" s="1"/>
  <c r="BO1141" i="1"/>
  <c r="BP1141" i="1"/>
  <c r="BQ1141" i="1"/>
  <c r="BR1141" i="1"/>
  <c r="BS1141" i="1"/>
  <c r="BN1137" i="1"/>
  <c r="BZ1137" i="1"/>
  <c r="CB1137" i="1" s="1"/>
  <c r="BO1137" i="1"/>
  <c r="BP1137" i="1"/>
  <c r="BQ1137" i="1"/>
  <c r="BR1137" i="1"/>
  <c r="BS1137" i="1"/>
  <c r="BT1137" i="1"/>
  <c r="BU1137" i="1"/>
  <c r="BJ1137" i="1"/>
  <c r="BV1137" i="1"/>
  <c r="BK1137" i="1"/>
  <c r="BW1137" i="1"/>
  <c r="BL1137" i="1"/>
  <c r="BM1137" i="1"/>
  <c r="BX1137" i="1"/>
  <c r="BY1137" i="1"/>
  <c r="BJ639" i="1"/>
  <c r="BK639" i="1"/>
  <c r="BL639" i="1"/>
  <c r="BM639" i="1"/>
  <c r="BN639" i="1"/>
  <c r="BO1090" i="1"/>
  <c r="BP1090" i="1"/>
  <c r="BQ1090" i="1"/>
  <c r="BR1090" i="1"/>
  <c r="BS1090" i="1"/>
  <c r="BT1090" i="1"/>
  <c r="BU1090" i="1"/>
  <c r="BJ1090" i="1"/>
  <c r="BV1090" i="1"/>
  <c r="BK1090" i="1"/>
  <c r="BW1090" i="1"/>
  <c r="BL1090" i="1"/>
  <c r="BX1090" i="1"/>
  <c r="BM1090" i="1"/>
  <c r="BN1090" i="1"/>
  <c r="BY1090" i="1"/>
  <c r="BZ1090" i="1"/>
  <c r="CB1090" i="1" s="1"/>
  <c r="BT1267" i="1"/>
  <c r="BU1267" i="1"/>
  <c r="BJ1267" i="1"/>
  <c r="BV1267" i="1"/>
  <c r="BK1267" i="1"/>
  <c r="BW1267" i="1"/>
  <c r="BL1267" i="1"/>
  <c r="BX1267" i="1"/>
  <c r="BM1267" i="1"/>
  <c r="BY1267" i="1"/>
  <c r="BN1267" i="1"/>
  <c r="BZ1267" i="1"/>
  <c r="CB1267" i="1" s="1"/>
  <c r="BO1267" i="1"/>
  <c r="BP1267" i="1"/>
  <c r="BQ1267" i="1"/>
  <c r="BR1267" i="1"/>
  <c r="BS1267" i="1"/>
  <c r="BN1066" i="1"/>
  <c r="BZ1066" i="1"/>
  <c r="CB1066" i="1" s="1"/>
  <c r="BO1066" i="1"/>
  <c r="BP1066" i="1"/>
  <c r="BQ1066" i="1"/>
  <c r="BR1066" i="1"/>
  <c r="BS1066" i="1"/>
  <c r="BT1066" i="1"/>
  <c r="BU1066" i="1"/>
  <c r="BJ1066" i="1"/>
  <c r="BV1066" i="1"/>
  <c r="BK1066" i="1"/>
  <c r="BW1066" i="1"/>
  <c r="BM1066" i="1"/>
  <c r="BX1066" i="1"/>
  <c r="BY1066" i="1"/>
  <c r="BL1066" i="1"/>
  <c r="BJ1214" i="1"/>
  <c r="BV1214" i="1"/>
  <c r="BK1214" i="1"/>
  <c r="BW1214" i="1"/>
  <c r="BL1214" i="1"/>
  <c r="BX1214" i="1"/>
  <c r="BM1214" i="1"/>
  <c r="BY1214" i="1"/>
  <c r="BN1214" i="1"/>
  <c r="BZ1214" i="1"/>
  <c r="CB1214" i="1" s="1"/>
  <c r="BO1214" i="1"/>
  <c r="BP1214" i="1"/>
  <c r="BQ1214" i="1"/>
  <c r="BR1214" i="1"/>
  <c r="BS1214" i="1"/>
  <c r="BT1214" i="1"/>
  <c r="BU1214" i="1"/>
  <c r="BS1228" i="1"/>
  <c r="BT1228" i="1"/>
  <c r="BU1228" i="1"/>
  <c r="BK1228" i="1"/>
  <c r="BW1228" i="1"/>
  <c r="BL1228" i="1"/>
  <c r="BX1228" i="1"/>
  <c r="BN1228" i="1"/>
  <c r="BZ1228" i="1"/>
  <c r="CB1228" i="1" s="1"/>
  <c r="BO1228" i="1"/>
  <c r="BP1228" i="1"/>
  <c r="BJ1228" i="1"/>
  <c r="BM1228" i="1"/>
  <c r="BQ1228" i="1"/>
  <c r="BR1228" i="1"/>
  <c r="BV1228" i="1"/>
  <c r="BY1228" i="1"/>
  <c r="BS116" i="1"/>
  <c r="BJ116" i="1"/>
  <c r="BV116" i="1"/>
  <c r="BK116" i="1"/>
  <c r="BM116" i="1"/>
  <c r="BN116" i="1"/>
  <c r="BO116" i="1"/>
  <c r="BX116" i="1"/>
  <c r="BY116" i="1"/>
  <c r="BZ116" i="1"/>
  <c r="CB116" i="1" s="1"/>
  <c r="BL116" i="1"/>
  <c r="BP116" i="1"/>
  <c r="BQ116" i="1"/>
  <c r="BR116" i="1"/>
  <c r="BT116" i="1"/>
  <c r="BU116" i="1"/>
  <c r="BW116" i="1"/>
  <c r="AJ1261" i="1"/>
  <c r="AH1261" i="1"/>
  <c r="AI1261" i="1"/>
  <c r="AK1261" i="1"/>
  <c r="AG1261" i="1"/>
  <c r="AJ898" i="1"/>
  <c r="AK898" i="1"/>
  <c r="AG898" i="1"/>
  <c r="AH898" i="1"/>
  <c r="AI898" i="1"/>
  <c r="BQ1198" i="1"/>
  <c r="BR1198" i="1"/>
  <c r="BS1198" i="1"/>
  <c r="BT1198" i="1"/>
  <c r="BU1198" i="1"/>
  <c r="BJ1198" i="1"/>
  <c r="BV1198" i="1"/>
  <c r="BK1198" i="1"/>
  <c r="BW1198" i="1"/>
  <c r="BL1198" i="1"/>
  <c r="BX1198" i="1"/>
  <c r="BM1198" i="1"/>
  <c r="BY1198" i="1"/>
  <c r="BN1198" i="1"/>
  <c r="BZ1198" i="1"/>
  <c r="CB1198" i="1" s="1"/>
  <c r="BO1198" i="1"/>
  <c r="BP1198" i="1"/>
  <c r="BR1173" i="1"/>
  <c r="BS1173" i="1"/>
  <c r="BT1173" i="1"/>
  <c r="BU1173" i="1"/>
  <c r="BJ1173" i="1"/>
  <c r="BV1173" i="1"/>
  <c r="BK1173" i="1"/>
  <c r="BW1173" i="1"/>
  <c r="BL1173" i="1"/>
  <c r="BX1173" i="1"/>
  <c r="BM1173" i="1"/>
  <c r="BY1173" i="1"/>
  <c r="BN1173" i="1"/>
  <c r="BZ1173" i="1"/>
  <c r="CB1173" i="1" s="1"/>
  <c r="BO1173" i="1"/>
  <c r="BP1173" i="1"/>
  <c r="BQ1173" i="1"/>
  <c r="AG1143" i="1"/>
  <c r="AH1143" i="1"/>
  <c r="AI1143" i="1"/>
  <c r="AJ1143" i="1"/>
  <c r="AK1143" i="1"/>
  <c r="AG1234" i="1"/>
  <c r="AH1234" i="1"/>
  <c r="AI1234" i="1"/>
  <c r="AJ1234" i="1"/>
  <c r="AK1234" i="1"/>
  <c r="AH916" i="1"/>
  <c r="AI916" i="1"/>
  <c r="AJ916" i="1"/>
  <c r="AK916" i="1"/>
  <c r="AG916" i="1"/>
  <c r="AK419" i="1"/>
  <c r="AG419" i="1"/>
  <c r="BY419" i="1" s="1"/>
  <c r="AJ419" i="1"/>
  <c r="AI419" i="1"/>
  <c r="AH419" i="1"/>
  <c r="AG1361" i="1"/>
  <c r="AH1361" i="1"/>
  <c r="AI1361" i="1"/>
  <c r="AJ1361" i="1"/>
  <c r="AK1361" i="1"/>
  <c r="BM773" i="1"/>
  <c r="BY773" i="1"/>
  <c r="BN773" i="1"/>
  <c r="BZ773" i="1"/>
  <c r="CB773" i="1" s="1"/>
  <c r="BO773" i="1"/>
  <c r="BP773" i="1"/>
  <c r="BQ773" i="1"/>
  <c r="BR773" i="1"/>
  <c r="BS773" i="1"/>
  <c r="BT773" i="1"/>
  <c r="BU773" i="1"/>
  <c r="BW773" i="1"/>
  <c r="BX773" i="1"/>
  <c r="BJ773" i="1"/>
  <c r="BL773" i="1"/>
  <c r="BK773" i="1"/>
  <c r="BV773" i="1"/>
  <c r="BK1056" i="1"/>
  <c r="BW1056" i="1"/>
  <c r="BL1056" i="1"/>
  <c r="BX1056" i="1"/>
  <c r="BM1056" i="1"/>
  <c r="BY1056" i="1"/>
  <c r="BN1056" i="1"/>
  <c r="BZ1056" i="1"/>
  <c r="CB1056" i="1" s="1"/>
  <c r="BO1056" i="1"/>
  <c r="BP1056" i="1"/>
  <c r="BQ1056" i="1"/>
  <c r="BR1056" i="1"/>
  <c r="BS1056" i="1"/>
  <c r="BT1056" i="1"/>
  <c r="BJ1056" i="1"/>
  <c r="BU1056" i="1"/>
  <c r="BV1056" i="1"/>
  <c r="AG983" i="1"/>
  <c r="AK983" i="1"/>
  <c r="AH983" i="1"/>
  <c r="AI983" i="1"/>
  <c r="AJ983" i="1"/>
  <c r="BL939" i="1"/>
  <c r="BX939" i="1"/>
  <c r="BQ939" i="1"/>
  <c r="BR939" i="1"/>
  <c r="BJ939" i="1"/>
  <c r="BP939" i="1"/>
  <c r="BS939" i="1"/>
  <c r="BV939" i="1"/>
  <c r="BW939" i="1"/>
  <c r="BY939" i="1"/>
  <c r="BZ939" i="1"/>
  <c r="CB939" i="1" s="1"/>
  <c r="BN939" i="1"/>
  <c r="BO939" i="1"/>
  <c r="BK939" i="1"/>
  <c r="BM939" i="1"/>
  <c r="BT939" i="1"/>
  <c r="BU939" i="1"/>
  <c r="AG737" i="1"/>
  <c r="AH737" i="1"/>
  <c r="AI737" i="1"/>
  <c r="AJ737" i="1"/>
  <c r="AK737" i="1"/>
  <c r="AK1295" i="1"/>
  <c r="AG1295" i="1"/>
  <c r="AH1295" i="1"/>
  <c r="AJ1295" i="1"/>
  <c r="AI1295" i="1"/>
  <c r="AG308" i="1"/>
  <c r="BV308" i="1" s="1"/>
  <c r="AH308" i="1"/>
  <c r="AI308" i="1"/>
  <c r="AJ308" i="1"/>
  <c r="AK308" i="1"/>
  <c r="BQ77" i="1"/>
  <c r="BJ77" i="1"/>
  <c r="BV77" i="1"/>
  <c r="BN77" i="1"/>
  <c r="BO77" i="1"/>
  <c r="BP77" i="1"/>
  <c r="BR77" i="1"/>
  <c r="BS77" i="1"/>
  <c r="BT77" i="1"/>
  <c r="BU77" i="1"/>
  <c r="BW77" i="1"/>
  <c r="BX77" i="1"/>
  <c r="BK77" i="1"/>
  <c r="BY77" i="1"/>
  <c r="BL77" i="1"/>
  <c r="BZ77" i="1"/>
  <c r="CB77" i="1" s="1"/>
  <c r="BM77" i="1"/>
  <c r="BP55" i="1"/>
  <c r="BQ55" i="1"/>
  <c r="BR55" i="1"/>
  <c r="BS55" i="1"/>
  <c r="BT55" i="1"/>
  <c r="BU55" i="1"/>
  <c r="BJ55" i="1"/>
  <c r="BV55" i="1"/>
  <c r="BK55" i="1"/>
  <c r="BW55" i="1"/>
  <c r="BM55" i="1"/>
  <c r="BY55" i="1"/>
  <c r="BN55" i="1"/>
  <c r="BZ55" i="1"/>
  <c r="CB55" i="1" s="1"/>
  <c r="BL55" i="1"/>
  <c r="BO55" i="1"/>
  <c r="BX55" i="1"/>
  <c r="BQ461" i="1"/>
  <c r="BJ461" i="1"/>
  <c r="BV461" i="1"/>
  <c r="BX461" i="1"/>
  <c r="BK461" i="1"/>
  <c r="BY461" i="1"/>
  <c r="BL461" i="1"/>
  <c r="BZ461" i="1"/>
  <c r="CB461" i="1" s="1"/>
  <c r="BM461" i="1"/>
  <c r="BN461" i="1"/>
  <c r="BO461" i="1"/>
  <c r="BP461" i="1"/>
  <c r="BR461" i="1"/>
  <c r="BS461" i="1"/>
  <c r="BT461" i="1"/>
  <c r="BU461" i="1"/>
  <c r="BW461" i="1"/>
  <c r="BO470" i="1"/>
  <c r="BP470" i="1"/>
  <c r="BQ470" i="1"/>
  <c r="BR470" i="1"/>
  <c r="BJ470" i="1"/>
  <c r="BK470" i="1"/>
  <c r="BL470" i="1"/>
  <c r="BM470" i="1"/>
  <c r="BN470" i="1"/>
  <c r="BS1069" i="1"/>
  <c r="BT1069" i="1"/>
  <c r="BU1069" i="1"/>
  <c r="BJ1069" i="1"/>
  <c r="BV1069" i="1"/>
  <c r="BK1069" i="1"/>
  <c r="BW1069" i="1"/>
  <c r="BL1069" i="1"/>
  <c r="BX1069" i="1"/>
  <c r="BM1069" i="1"/>
  <c r="BY1069" i="1"/>
  <c r="BN1069" i="1"/>
  <c r="BZ1069" i="1"/>
  <c r="CB1069" i="1" s="1"/>
  <c r="BO1069" i="1"/>
  <c r="BP1069" i="1"/>
  <c r="BQ1069" i="1"/>
  <c r="BR1069" i="1"/>
  <c r="BJ1001" i="1"/>
  <c r="BV1001" i="1"/>
  <c r="BK1001" i="1"/>
  <c r="BW1001" i="1"/>
  <c r="BL1001" i="1"/>
  <c r="BX1001" i="1"/>
  <c r="BM1001" i="1"/>
  <c r="BY1001" i="1"/>
  <c r="BP1001" i="1"/>
  <c r="BQ1001" i="1"/>
  <c r="BR1001" i="1"/>
  <c r="BN1001" i="1"/>
  <c r="BO1001" i="1"/>
  <c r="BS1001" i="1"/>
  <c r="BT1001" i="1"/>
  <c r="BU1001" i="1"/>
  <c r="BZ1001" i="1"/>
  <c r="BT1078" i="1"/>
  <c r="BU1078" i="1"/>
  <c r="BJ1078" i="1"/>
  <c r="BV1078" i="1"/>
  <c r="BK1078" i="1"/>
  <c r="BW1078" i="1"/>
  <c r="BL1078" i="1"/>
  <c r="BX1078" i="1"/>
  <c r="BM1078" i="1"/>
  <c r="BY1078" i="1"/>
  <c r="BO1078" i="1"/>
  <c r="BP1078" i="1"/>
  <c r="BQ1078" i="1"/>
  <c r="BN1078" i="1"/>
  <c r="BR1078" i="1"/>
  <c r="BS1078" i="1"/>
  <c r="BZ1078" i="1"/>
  <c r="CB1078" i="1" s="1"/>
  <c r="BL1177" i="1"/>
  <c r="BX1177" i="1"/>
  <c r="BM1177" i="1"/>
  <c r="BY1177" i="1"/>
  <c r="BN1177" i="1"/>
  <c r="BZ1177" i="1"/>
  <c r="CB1177" i="1" s="1"/>
  <c r="BO1177" i="1"/>
  <c r="BP1177" i="1"/>
  <c r="BQ1177" i="1"/>
  <c r="BR1177" i="1"/>
  <c r="BS1177" i="1"/>
  <c r="BT1177" i="1"/>
  <c r="BU1177" i="1"/>
  <c r="BJ1177" i="1"/>
  <c r="BV1177" i="1"/>
  <c r="BK1177" i="1"/>
  <c r="BW1177" i="1"/>
  <c r="BT1357" i="1"/>
  <c r="BU1357" i="1"/>
  <c r="BJ1357" i="1"/>
  <c r="BV1357" i="1"/>
  <c r="BK1357" i="1"/>
  <c r="BW1357" i="1"/>
  <c r="BL1357" i="1"/>
  <c r="BX1357" i="1"/>
  <c r="BM1357" i="1"/>
  <c r="BY1357" i="1"/>
  <c r="BN1357" i="1"/>
  <c r="BZ1357" i="1"/>
  <c r="CB1357" i="1" s="1"/>
  <c r="BO1357" i="1"/>
  <c r="BP1357" i="1"/>
  <c r="BQ1357" i="1"/>
  <c r="BR1357" i="1"/>
  <c r="BS1357" i="1"/>
  <c r="BS830" i="1"/>
  <c r="BT830" i="1"/>
  <c r="BU830" i="1"/>
  <c r="BJ830" i="1"/>
  <c r="BV830" i="1"/>
  <c r="BK830" i="1"/>
  <c r="BW830" i="1"/>
  <c r="BM830" i="1"/>
  <c r="BY830" i="1"/>
  <c r="BN830" i="1"/>
  <c r="BZ830" i="1"/>
  <c r="CB830" i="1" s="1"/>
  <c r="BO830" i="1"/>
  <c r="BP830" i="1"/>
  <c r="BQ830" i="1"/>
  <c r="BR830" i="1"/>
  <c r="BL830" i="1"/>
  <c r="BX830" i="1"/>
  <c r="BR152" i="1"/>
  <c r="BS152" i="1"/>
  <c r="BT152" i="1"/>
  <c r="BU152" i="1"/>
  <c r="BJ152" i="1"/>
  <c r="BV152" i="1"/>
  <c r="BK152" i="1"/>
  <c r="BL152" i="1"/>
  <c r="BX152" i="1"/>
  <c r="BM152" i="1"/>
  <c r="BY152" i="1"/>
  <c r="BN152" i="1"/>
  <c r="BZ152" i="1"/>
  <c r="CB152" i="1" s="1"/>
  <c r="BW152" i="1"/>
  <c r="BP152" i="1"/>
  <c r="BO152" i="1"/>
  <c r="BQ152" i="1"/>
  <c r="BP1226" i="1"/>
  <c r="BQ1226" i="1"/>
  <c r="BR1226" i="1"/>
  <c r="BS1226" i="1"/>
  <c r="BT1226" i="1"/>
  <c r="BU1226" i="1"/>
  <c r="BK1226" i="1"/>
  <c r="BW1226" i="1"/>
  <c r="BL1226" i="1"/>
  <c r="BX1226" i="1"/>
  <c r="BM1226" i="1"/>
  <c r="BY1226" i="1"/>
  <c r="BN1226" i="1"/>
  <c r="BO1226" i="1"/>
  <c r="BV1226" i="1"/>
  <c r="BZ1226" i="1"/>
  <c r="CB1226" i="1" s="1"/>
  <c r="BJ1226" i="1"/>
  <c r="BM1033" i="1"/>
  <c r="BY1033" i="1"/>
  <c r="BN1033" i="1"/>
  <c r="BZ1033" i="1"/>
  <c r="CB1033" i="1" s="1"/>
  <c r="BO1033" i="1"/>
  <c r="BP1033" i="1"/>
  <c r="BQ1033" i="1"/>
  <c r="BR1033" i="1"/>
  <c r="BS1033" i="1"/>
  <c r="BT1033" i="1"/>
  <c r="BU1033" i="1"/>
  <c r="BJ1033" i="1"/>
  <c r="BV1033" i="1"/>
  <c r="BK1033" i="1"/>
  <c r="BL1033" i="1"/>
  <c r="BW1033" i="1"/>
  <c r="BX1033" i="1"/>
  <c r="BJ1039" i="1"/>
  <c r="BV1039" i="1"/>
  <c r="BK1039" i="1"/>
  <c r="BW1039" i="1"/>
  <c r="BL1039" i="1"/>
  <c r="BX1039" i="1"/>
  <c r="BM1039" i="1"/>
  <c r="BY1039" i="1"/>
  <c r="BN1039" i="1"/>
  <c r="BZ1039" i="1"/>
  <c r="CB1039" i="1" s="1"/>
  <c r="BO1039" i="1"/>
  <c r="BP1039" i="1"/>
  <c r="BQ1039" i="1"/>
  <c r="BR1039" i="1"/>
  <c r="BS1039" i="1"/>
  <c r="BU1039" i="1"/>
  <c r="BT1039" i="1"/>
  <c r="BN174" i="1"/>
  <c r="BZ174" i="1"/>
  <c r="CB174" i="1" s="1"/>
  <c r="BP174" i="1"/>
  <c r="BQ174" i="1"/>
  <c r="BR174" i="1"/>
  <c r="BS174" i="1"/>
  <c r="BT174" i="1"/>
  <c r="BJ174" i="1"/>
  <c r="BV174" i="1"/>
  <c r="BK174" i="1"/>
  <c r="BW174" i="1"/>
  <c r="BL174" i="1"/>
  <c r="BX174" i="1"/>
  <c r="BM174" i="1"/>
  <c r="BO174" i="1"/>
  <c r="BU174" i="1"/>
  <c r="BY174" i="1"/>
  <c r="BT958" i="1"/>
  <c r="BU958" i="1"/>
  <c r="BL958" i="1"/>
  <c r="BX958" i="1"/>
  <c r="BM958" i="1"/>
  <c r="BY958" i="1"/>
  <c r="BN958" i="1"/>
  <c r="BZ958" i="1"/>
  <c r="CB958" i="1" s="1"/>
  <c r="BO958" i="1"/>
  <c r="BR958" i="1"/>
  <c r="BS958" i="1"/>
  <c r="BJ958" i="1"/>
  <c r="BK958" i="1"/>
  <c r="BP958" i="1"/>
  <c r="BQ958" i="1"/>
  <c r="BV958" i="1"/>
  <c r="BW958" i="1"/>
  <c r="BQ918" i="1"/>
  <c r="BR918" i="1"/>
  <c r="BS918" i="1"/>
  <c r="BT918" i="1"/>
  <c r="BU918" i="1"/>
  <c r="BJ918" i="1"/>
  <c r="BV918" i="1"/>
  <c r="BK918" i="1"/>
  <c r="BW918" i="1"/>
  <c r="BO918" i="1"/>
  <c r="BL918" i="1"/>
  <c r="BM918" i="1"/>
  <c r="BN918" i="1"/>
  <c r="BY918" i="1"/>
  <c r="BZ918" i="1"/>
  <c r="CB918" i="1" s="1"/>
  <c r="BX918" i="1"/>
  <c r="BP918" i="1"/>
  <c r="BN1279" i="1"/>
  <c r="BZ1279" i="1"/>
  <c r="CB1279" i="1" s="1"/>
  <c r="BO1279" i="1"/>
  <c r="BP1279" i="1"/>
  <c r="BQ1279" i="1"/>
  <c r="BR1279" i="1"/>
  <c r="BS1279" i="1"/>
  <c r="BT1279" i="1"/>
  <c r="BU1279" i="1"/>
  <c r="BJ1279" i="1"/>
  <c r="BV1279" i="1"/>
  <c r="BK1279" i="1"/>
  <c r="BW1279" i="1"/>
  <c r="BL1279" i="1"/>
  <c r="BM1279" i="1"/>
  <c r="BX1279" i="1"/>
  <c r="BY1279" i="1"/>
  <c r="BJ1334" i="1"/>
  <c r="BV1334" i="1"/>
  <c r="BK1334" i="1"/>
  <c r="BW1334" i="1"/>
  <c r="BL1334" i="1"/>
  <c r="BX1334" i="1"/>
  <c r="BM1334" i="1"/>
  <c r="BY1334" i="1"/>
  <c r="BN1334" i="1"/>
  <c r="BZ1334" i="1"/>
  <c r="CB1334" i="1" s="1"/>
  <c r="BO1334" i="1"/>
  <c r="BP1334" i="1"/>
  <c r="BQ1334" i="1"/>
  <c r="BR1334" i="1"/>
  <c r="BS1334" i="1"/>
  <c r="BT1334" i="1"/>
  <c r="BU1334" i="1"/>
  <c r="BL420" i="1"/>
  <c r="BX420" i="1"/>
  <c r="BM420" i="1"/>
  <c r="BY420" i="1"/>
  <c r="BN420" i="1"/>
  <c r="BZ420" i="1"/>
  <c r="CB420" i="1" s="1"/>
  <c r="BO420" i="1"/>
  <c r="BP420" i="1"/>
  <c r="BQ420" i="1"/>
  <c r="BR420" i="1"/>
  <c r="BS420" i="1"/>
  <c r="BT420" i="1"/>
  <c r="BJ420" i="1"/>
  <c r="BK420" i="1"/>
  <c r="BV420" i="1"/>
  <c r="BU420" i="1"/>
  <c r="BW420" i="1"/>
  <c r="BQ160" i="1"/>
  <c r="BS160" i="1"/>
  <c r="BT160" i="1"/>
  <c r="BU160" i="1"/>
  <c r="BJ160" i="1"/>
  <c r="BV160" i="1"/>
  <c r="BK160" i="1"/>
  <c r="BW160" i="1"/>
  <c r="BM160" i="1"/>
  <c r="BY160" i="1"/>
  <c r="BN160" i="1"/>
  <c r="BZ160" i="1"/>
  <c r="CB160" i="1" s="1"/>
  <c r="BO160" i="1"/>
  <c r="BP160" i="1"/>
  <c r="BR160" i="1"/>
  <c r="BX160" i="1"/>
  <c r="BL160" i="1"/>
  <c r="AG116" i="1"/>
  <c r="AI116" i="1"/>
  <c r="AK116" i="1"/>
  <c r="AH116" i="1"/>
  <c r="AJ116" i="1"/>
  <c r="BJ405" i="1"/>
  <c r="BK405" i="1"/>
  <c r="BL405" i="1"/>
  <c r="BT733" i="1"/>
  <c r="BU733" i="1"/>
  <c r="BJ733" i="1"/>
  <c r="BV733" i="1"/>
  <c r="BK733" i="1"/>
  <c r="BW733" i="1"/>
  <c r="BL733" i="1"/>
  <c r="BX733" i="1"/>
  <c r="BM733" i="1"/>
  <c r="BY733" i="1"/>
  <c r="BN733" i="1"/>
  <c r="BZ733" i="1"/>
  <c r="CB733" i="1" s="1"/>
  <c r="BO733" i="1"/>
  <c r="BP733" i="1"/>
  <c r="BQ733" i="1"/>
  <c r="BR733" i="1"/>
  <c r="BS733" i="1"/>
  <c r="AG1198" i="1"/>
  <c r="AH1198" i="1"/>
  <c r="AI1198" i="1"/>
  <c r="AJ1198" i="1"/>
  <c r="AK1198" i="1"/>
  <c r="BP1256" i="1"/>
  <c r="BQ1256" i="1"/>
  <c r="BR1256" i="1"/>
  <c r="BS1256" i="1"/>
  <c r="BT1256" i="1"/>
  <c r="BU1256" i="1"/>
  <c r="BJ1256" i="1"/>
  <c r="BV1256" i="1"/>
  <c r="BK1256" i="1"/>
  <c r="BW1256" i="1"/>
  <c r="BL1256" i="1"/>
  <c r="BX1256" i="1"/>
  <c r="BM1256" i="1"/>
  <c r="BY1256" i="1"/>
  <c r="BN1256" i="1"/>
  <c r="BO1256" i="1"/>
  <c r="BZ1256" i="1"/>
  <c r="CB1256" i="1" s="1"/>
  <c r="AH1173" i="1"/>
  <c r="AG1173" i="1"/>
  <c r="AJ1173" i="1"/>
  <c r="AK1173" i="1"/>
  <c r="AI1173" i="1"/>
  <c r="BK1143" i="1"/>
  <c r="BW1143" i="1"/>
  <c r="BL1143" i="1"/>
  <c r="BX1143" i="1"/>
  <c r="BM1143" i="1"/>
  <c r="BY1143" i="1"/>
  <c r="BN1143" i="1"/>
  <c r="BZ1143" i="1"/>
  <c r="CB1143" i="1" s="1"/>
  <c r="BO1143" i="1"/>
  <c r="BP1143" i="1"/>
  <c r="BQ1143" i="1"/>
  <c r="BR1143" i="1"/>
  <c r="BS1143" i="1"/>
  <c r="BT1143" i="1"/>
  <c r="BJ1143" i="1"/>
  <c r="BU1143" i="1"/>
  <c r="BV1143" i="1"/>
  <c r="AK880" i="1"/>
  <c r="AG880" i="1"/>
  <c r="AH880" i="1"/>
  <c r="AJ880" i="1"/>
  <c r="AI880" i="1"/>
  <c r="BN569" i="1"/>
  <c r="BZ569" i="1"/>
  <c r="CB569" i="1" s="1"/>
  <c r="BP569" i="1"/>
  <c r="BQ569" i="1"/>
  <c r="BR569" i="1"/>
  <c r="BS569" i="1"/>
  <c r="BT569" i="1"/>
  <c r="BJ569" i="1"/>
  <c r="BV569" i="1"/>
  <c r="BK569" i="1"/>
  <c r="BW569" i="1"/>
  <c r="BL569" i="1"/>
  <c r="BM569" i="1"/>
  <c r="BO569" i="1"/>
  <c r="BX569" i="1"/>
  <c r="BU569" i="1"/>
  <c r="BY569" i="1"/>
  <c r="AG773" i="1"/>
  <c r="AI773" i="1"/>
  <c r="AH773" i="1"/>
  <c r="AK773" i="1"/>
  <c r="AJ773" i="1"/>
  <c r="AK147" i="1"/>
  <c r="AI147" i="1"/>
  <c r="AJ147" i="1"/>
  <c r="AG147" i="1"/>
  <c r="BW147" i="1" s="1"/>
  <c r="AH147" i="1"/>
  <c r="AH429" i="1"/>
  <c r="AJ429" i="1"/>
  <c r="AK429" i="1"/>
  <c r="AG429" i="1"/>
  <c r="AI429" i="1"/>
  <c r="BM1025" i="1"/>
  <c r="BY1025" i="1"/>
  <c r="BN1025" i="1"/>
  <c r="BZ1025" i="1"/>
  <c r="CB1025" i="1" s="1"/>
  <c r="BO1025" i="1"/>
  <c r="BP1025" i="1"/>
  <c r="BQ1025" i="1"/>
  <c r="BR1025" i="1"/>
  <c r="BS1025" i="1"/>
  <c r="BT1025" i="1"/>
  <c r="BU1025" i="1"/>
  <c r="BJ1025" i="1"/>
  <c r="BV1025" i="1"/>
  <c r="BK1025" i="1"/>
  <c r="BL1025" i="1"/>
  <c r="BW1025" i="1"/>
  <c r="BX1025" i="1"/>
  <c r="AJ56" i="1"/>
  <c r="AG56" i="1"/>
  <c r="AH56" i="1"/>
  <c r="AI56" i="1"/>
  <c r="AK56" i="1"/>
  <c r="AK939" i="1"/>
  <c r="AJ939" i="1"/>
  <c r="AG939" i="1"/>
  <c r="AH939" i="1"/>
  <c r="AI939" i="1"/>
  <c r="BU755" i="1"/>
  <c r="BJ755" i="1"/>
  <c r="BV755" i="1"/>
  <c r="BK755" i="1"/>
  <c r="BW755" i="1"/>
  <c r="BL755" i="1"/>
  <c r="BX755" i="1"/>
  <c r="BM755" i="1"/>
  <c r="BY755" i="1"/>
  <c r="BN755" i="1"/>
  <c r="BZ755" i="1"/>
  <c r="CB755" i="1" s="1"/>
  <c r="BO755" i="1"/>
  <c r="BQ755" i="1"/>
  <c r="BR755" i="1"/>
  <c r="BS755" i="1"/>
  <c r="BP755" i="1"/>
  <c r="BT755" i="1"/>
  <c r="BM646" i="1"/>
  <c r="BY646" i="1"/>
  <c r="BQ646" i="1"/>
  <c r="BU646" i="1"/>
  <c r="BV646" i="1"/>
  <c r="BW646" i="1"/>
  <c r="BJ646" i="1"/>
  <c r="BX646" i="1"/>
  <c r="BK646" i="1"/>
  <c r="BZ646" i="1"/>
  <c r="CB646" i="1" s="1"/>
  <c r="BL646" i="1"/>
  <c r="BN646" i="1"/>
  <c r="BP646" i="1"/>
  <c r="BS646" i="1"/>
  <c r="BO646" i="1"/>
  <c r="BR646" i="1"/>
  <c r="BT646" i="1"/>
  <c r="BM199" i="1"/>
  <c r="BY199" i="1"/>
  <c r="BN199" i="1"/>
  <c r="BZ199" i="1"/>
  <c r="CB199" i="1" s="1"/>
  <c r="BO199" i="1"/>
  <c r="BP199" i="1"/>
  <c r="BQ199" i="1"/>
  <c r="BR199" i="1"/>
  <c r="BS199" i="1"/>
  <c r="BT199" i="1"/>
  <c r="BU199" i="1"/>
  <c r="BJ199" i="1"/>
  <c r="BV199" i="1"/>
  <c r="BK199" i="1"/>
  <c r="BW199" i="1"/>
  <c r="BL199" i="1"/>
  <c r="BX199" i="1"/>
  <c r="BR522" i="1"/>
  <c r="BK522" i="1"/>
  <c r="BW522" i="1"/>
  <c r="BO522" i="1"/>
  <c r="BP522" i="1"/>
  <c r="BQ522" i="1"/>
  <c r="BS522" i="1"/>
  <c r="BT522" i="1"/>
  <c r="BU522" i="1"/>
  <c r="BV522" i="1"/>
  <c r="BX522" i="1"/>
  <c r="BJ522" i="1"/>
  <c r="BY522" i="1"/>
  <c r="BL522" i="1"/>
  <c r="BZ522" i="1"/>
  <c r="CB522" i="1" s="1"/>
  <c r="BM522" i="1"/>
  <c r="BN522" i="1"/>
  <c r="BN647" i="1"/>
  <c r="BO647" i="1"/>
  <c r="BP647" i="1"/>
  <c r="BQ647" i="1"/>
  <c r="BR647" i="1"/>
  <c r="BS647" i="1"/>
  <c r="BJ647" i="1"/>
  <c r="BK647" i="1"/>
  <c r="BW647" i="1"/>
  <c r="BL647" i="1"/>
  <c r="BM647" i="1"/>
  <c r="BO344" i="1"/>
  <c r="BP344" i="1"/>
  <c r="BQ344" i="1"/>
  <c r="BR344" i="1"/>
  <c r="BS344" i="1"/>
  <c r="BT344" i="1"/>
  <c r="BU344" i="1"/>
  <c r="BJ344" i="1"/>
  <c r="BV344" i="1"/>
  <c r="BK344" i="1"/>
  <c r="BW344" i="1"/>
  <c r="BL344" i="1"/>
  <c r="BX344" i="1"/>
  <c r="BM344" i="1"/>
  <c r="BY344" i="1"/>
  <c r="BN344" i="1"/>
  <c r="BZ344" i="1"/>
  <c r="CB344" i="1" s="1"/>
  <c r="BP109" i="1"/>
  <c r="BQ109" i="1"/>
  <c r="BR109" i="1"/>
  <c r="BS109" i="1"/>
  <c r="BT109" i="1"/>
  <c r="BU109" i="1"/>
  <c r="BJ109" i="1"/>
  <c r="BV109" i="1"/>
  <c r="BK109" i="1"/>
  <c r="BW109" i="1"/>
  <c r="BL109" i="1"/>
  <c r="BX109" i="1"/>
  <c r="BM109" i="1"/>
  <c r="BY109" i="1"/>
  <c r="BN109" i="1"/>
  <c r="BZ109" i="1"/>
  <c r="CB109" i="1" s="1"/>
  <c r="BO109" i="1"/>
  <c r="BM404" i="1"/>
  <c r="BY404" i="1"/>
  <c r="BN404" i="1"/>
  <c r="BZ404" i="1"/>
  <c r="CB404" i="1" s="1"/>
  <c r="BO404" i="1"/>
  <c r="BP404" i="1"/>
  <c r="BQ404" i="1"/>
  <c r="BR404" i="1"/>
  <c r="BS404" i="1"/>
  <c r="BT404" i="1"/>
  <c r="BU404" i="1"/>
  <c r="BJ404" i="1"/>
  <c r="BV404" i="1"/>
  <c r="BK404" i="1"/>
  <c r="BW404" i="1"/>
  <c r="BL404" i="1"/>
  <c r="BX404" i="1"/>
  <c r="BN1153" i="1"/>
  <c r="BZ1153" i="1"/>
  <c r="CB1153" i="1" s="1"/>
  <c r="BO1153" i="1"/>
  <c r="BP1153" i="1"/>
  <c r="BR1153" i="1"/>
  <c r="BS1153" i="1"/>
  <c r="BT1153" i="1"/>
  <c r="BU1153" i="1"/>
  <c r="BJ1153" i="1"/>
  <c r="BV1153" i="1"/>
  <c r="BK1153" i="1"/>
  <c r="BW1153" i="1"/>
  <c r="BQ1153" i="1"/>
  <c r="BX1153" i="1"/>
  <c r="BY1153" i="1"/>
  <c r="BL1153" i="1"/>
  <c r="BM1153" i="1"/>
  <c r="BM1328" i="1"/>
  <c r="BY1328" i="1"/>
  <c r="BN1328" i="1"/>
  <c r="BZ1328" i="1"/>
  <c r="CB1328" i="1" s="1"/>
  <c r="BO1328" i="1"/>
  <c r="BP1328" i="1"/>
  <c r="BQ1328" i="1"/>
  <c r="BR1328" i="1"/>
  <c r="BS1328" i="1"/>
  <c r="BT1328" i="1"/>
  <c r="BU1328" i="1"/>
  <c r="BJ1328" i="1"/>
  <c r="BV1328" i="1"/>
  <c r="BK1328" i="1"/>
  <c r="BW1328" i="1"/>
  <c r="BL1328" i="1"/>
  <c r="BX1328" i="1"/>
  <c r="BS1290" i="1"/>
  <c r="BT1290" i="1"/>
  <c r="BU1290" i="1"/>
  <c r="BJ1290" i="1"/>
  <c r="BV1290" i="1"/>
  <c r="BK1290" i="1"/>
  <c r="BW1290" i="1"/>
  <c r="BL1290" i="1"/>
  <c r="BX1290" i="1"/>
  <c r="BM1290" i="1"/>
  <c r="BY1290" i="1"/>
  <c r="BN1290" i="1"/>
  <c r="BZ1290" i="1"/>
  <c r="CB1290" i="1" s="1"/>
  <c r="BO1290" i="1"/>
  <c r="BP1290" i="1"/>
  <c r="BQ1290" i="1"/>
  <c r="BR1290" i="1"/>
  <c r="BO876" i="1"/>
  <c r="BS876" i="1"/>
  <c r="BM876" i="1"/>
  <c r="BN876" i="1"/>
  <c r="BP876" i="1"/>
  <c r="BQ876" i="1"/>
  <c r="BR876" i="1"/>
  <c r="BT876" i="1"/>
  <c r="BU876" i="1"/>
  <c r="BW876" i="1"/>
  <c r="BK876" i="1"/>
  <c r="BY876" i="1"/>
  <c r="BJ876" i="1"/>
  <c r="BL876" i="1"/>
  <c r="BZ876" i="1"/>
  <c r="CB876" i="1" s="1"/>
  <c r="BV876" i="1"/>
  <c r="BX876" i="1"/>
  <c r="BU1126" i="1"/>
  <c r="BJ1126" i="1"/>
  <c r="BV1126" i="1"/>
  <c r="BK1126" i="1"/>
  <c r="BW1126" i="1"/>
  <c r="BL1126" i="1"/>
  <c r="BX1126" i="1"/>
  <c r="BM1126" i="1"/>
  <c r="BY1126" i="1"/>
  <c r="BN1126" i="1"/>
  <c r="BZ1126" i="1"/>
  <c r="CB1126" i="1" s="1"/>
  <c r="BO1126" i="1"/>
  <c r="BP1126" i="1"/>
  <c r="BQ1126" i="1"/>
  <c r="BR1126" i="1"/>
  <c r="BS1126" i="1"/>
  <c r="BT1126" i="1"/>
  <c r="BU666" i="1"/>
  <c r="BJ666" i="1"/>
  <c r="BV666" i="1"/>
  <c r="BK666" i="1"/>
  <c r="BW666" i="1"/>
  <c r="BL666" i="1"/>
  <c r="BX666" i="1"/>
  <c r="BM666" i="1"/>
  <c r="BY666" i="1"/>
  <c r="BN666" i="1"/>
  <c r="BZ666" i="1"/>
  <c r="CB666" i="1" s="1"/>
  <c r="BO666" i="1"/>
  <c r="BP666" i="1"/>
  <c r="BR666" i="1"/>
  <c r="BS666" i="1"/>
  <c r="BQ666" i="1"/>
  <c r="BT666" i="1"/>
  <c r="BU230" i="1"/>
  <c r="BJ230" i="1"/>
  <c r="BV230" i="1"/>
  <c r="BK230" i="1"/>
  <c r="BW230" i="1"/>
  <c r="BL230" i="1"/>
  <c r="BX230" i="1"/>
  <c r="BM230" i="1"/>
  <c r="BY230" i="1"/>
  <c r="BN230" i="1"/>
  <c r="BZ230" i="1"/>
  <c r="CB230" i="1" s="1"/>
  <c r="BO230" i="1"/>
  <c r="BP230" i="1"/>
  <c r="BQ230" i="1"/>
  <c r="BR230" i="1"/>
  <c r="BS230" i="1"/>
  <c r="BT230" i="1"/>
  <c r="BO689" i="1"/>
  <c r="BP689" i="1"/>
  <c r="BQ689" i="1"/>
  <c r="BR689" i="1"/>
  <c r="BS689" i="1"/>
  <c r="BT689" i="1"/>
  <c r="BU689" i="1"/>
  <c r="BJ689" i="1"/>
  <c r="BV689" i="1"/>
  <c r="BK689" i="1"/>
  <c r="BW689" i="1"/>
  <c r="BL689" i="1"/>
  <c r="BX689" i="1"/>
  <c r="BM689" i="1"/>
  <c r="BY689" i="1"/>
  <c r="BN689" i="1"/>
  <c r="BZ689" i="1"/>
  <c r="CB689" i="1" s="1"/>
  <c r="BN584" i="1"/>
  <c r="BZ584" i="1"/>
  <c r="CB584" i="1" s="1"/>
  <c r="BO584" i="1"/>
  <c r="BP584" i="1"/>
  <c r="BQ584" i="1"/>
  <c r="BR584" i="1"/>
  <c r="BS584" i="1"/>
  <c r="BT584" i="1"/>
  <c r="BU584" i="1"/>
  <c r="BJ584" i="1"/>
  <c r="BV584" i="1"/>
  <c r="BK584" i="1"/>
  <c r="BW584" i="1"/>
  <c r="BL584" i="1"/>
  <c r="BX584" i="1"/>
  <c r="BM584" i="1"/>
  <c r="BY584" i="1"/>
  <c r="BO593" i="1"/>
  <c r="BT593" i="1"/>
  <c r="BR593" i="1"/>
  <c r="BS593" i="1"/>
  <c r="BU593" i="1"/>
  <c r="BV593" i="1"/>
  <c r="BW593" i="1"/>
  <c r="BJ593" i="1"/>
  <c r="BX593" i="1"/>
  <c r="BK593" i="1"/>
  <c r="BY593" i="1"/>
  <c r="BL593" i="1"/>
  <c r="BZ593" i="1"/>
  <c r="CB593" i="1" s="1"/>
  <c r="BM593" i="1"/>
  <c r="BN593" i="1"/>
  <c r="BP593" i="1"/>
  <c r="BQ593" i="1"/>
  <c r="BL868" i="1"/>
  <c r="BO868" i="1"/>
  <c r="BT868" i="1"/>
  <c r="BS868" i="1"/>
  <c r="BU868" i="1"/>
  <c r="BV868" i="1"/>
  <c r="BW868" i="1"/>
  <c r="BX868" i="1"/>
  <c r="BJ868" i="1"/>
  <c r="BY868" i="1"/>
  <c r="BK868" i="1"/>
  <c r="BZ868" i="1"/>
  <c r="CB868" i="1" s="1"/>
  <c r="BM868" i="1"/>
  <c r="BN868" i="1"/>
  <c r="BP868" i="1"/>
  <c r="BQ868" i="1"/>
  <c r="BR868" i="1"/>
  <c r="BM1302" i="1"/>
  <c r="BY1302" i="1"/>
  <c r="BN1302" i="1"/>
  <c r="BZ1302" i="1"/>
  <c r="CB1302" i="1" s="1"/>
  <c r="BO1302" i="1"/>
  <c r="BP1302" i="1"/>
  <c r="BQ1302" i="1"/>
  <c r="BR1302" i="1"/>
  <c r="BS1302" i="1"/>
  <c r="BT1302" i="1"/>
  <c r="BU1302" i="1"/>
  <c r="BJ1302" i="1"/>
  <c r="BV1302" i="1"/>
  <c r="BK1302" i="1"/>
  <c r="BL1302" i="1"/>
  <c r="BW1302" i="1"/>
  <c r="BX1302" i="1"/>
  <c r="BK1343" i="1"/>
  <c r="BW1343" i="1"/>
  <c r="BL1343" i="1"/>
  <c r="BX1343" i="1"/>
  <c r="BM1343" i="1"/>
  <c r="BY1343" i="1"/>
  <c r="BN1343" i="1"/>
  <c r="BZ1343" i="1"/>
  <c r="CB1343" i="1" s="1"/>
  <c r="BO1343" i="1"/>
  <c r="BP1343" i="1"/>
  <c r="BQ1343" i="1"/>
  <c r="BR1343" i="1"/>
  <c r="BS1343" i="1"/>
  <c r="BT1343" i="1"/>
  <c r="BU1343" i="1"/>
  <c r="BJ1343" i="1"/>
  <c r="BV1343" i="1"/>
  <c r="BS1085" i="1"/>
  <c r="BU1085" i="1"/>
  <c r="BJ1085" i="1"/>
  <c r="BV1085" i="1"/>
  <c r="BK1085" i="1"/>
  <c r="BW1085" i="1"/>
  <c r="BL1085" i="1"/>
  <c r="BZ1085" i="1"/>
  <c r="CB1085" i="1" s="1"/>
  <c r="BM1085" i="1"/>
  <c r="BN1085" i="1"/>
  <c r="BO1085" i="1"/>
  <c r="BP1085" i="1"/>
  <c r="BQ1085" i="1"/>
  <c r="BR1085" i="1"/>
  <c r="BT1085" i="1"/>
  <c r="BX1085" i="1"/>
  <c r="BY1085" i="1"/>
  <c r="BJ120" i="1"/>
  <c r="BV120" i="1"/>
  <c r="BK120" i="1"/>
  <c r="BW120" i="1"/>
  <c r="BL120" i="1"/>
  <c r="BX120" i="1"/>
  <c r="BM120" i="1"/>
  <c r="BY120" i="1"/>
  <c r="BN120" i="1"/>
  <c r="BZ120" i="1"/>
  <c r="CB120" i="1" s="1"/>
  <c r="BO120" i="1"/>
  <c r="BP120" i="1"/>
  <c r="BQ120" i="1"/>
  <c r="BR120" i="1"/>
  <c r="BT120" i="1"/>
  <c r="BU120" i="1"/>
  <c r="BS120" i="1"/>
  <c r="BQ1206" i="1"/>
  <c r="BR1206" i="1"/>
  <c r="BS1206" i="1"/>
  <c r="BT1206" i="1"/>
  <c r="BU1206" i="1"/>
  <c r="BJ1206" i="1"/>
  <c r="BV1206" i="1"/>
  <c r="BK1206" i="1"/>
  <c r="BW1206" i="1"/>
  <c r="BL1206" i="1"/>
  <c r="BX1206" i="1"/>
  <c r="BM1206" i="1"/>
  <c r="BY1206" i="1"/>
  <c r="BN1206" i="1"/>
  <c r="BZ1206" i="1"/>
  <c r="CB1206" i="1" s="1"/>
  <c r="BO1206" i="1"/>
  <c r="BP1206" i="1"/>
  <c r="BP1172" i="1"/>
  <c r="BQ1172" i="1"/>
  <c r="BR1172" i="1"/>
  <c r="BS1172" i="1"/>
  <c r="BT1172" i="1"/>
  <c r="BU1172" i="1"/>
  <c r="BJ1172" i="1"/>
  <c r="BV1172" i="1"/>
  <c r="BK1172" i="1"/>
  <c r="BW1172" i="1"/>
  <c r="BL1172" i="1"/>
  <c r="BX1172" i="1"/>
  <c r="BM1172" i="1"/>
  <c r="BY1172" i="1"/>
  <c r="BN1172" i="1"/>
  <c r="BZ1172" i="1"/>
  <c r="CB1172" i="1" s="1"/>
  <c r="BO1172" i="1"/>
  <c r="BN1263" i="1"/>
  <c r="BZ1263" i="1"/>
  <c r="CB1263" i="1" s="1"/>
  <c r="BO1263" i="1"/>
  <c r="BP1263" i="1"/>
  <c r="BQ1263" i="1"/>
  <c r="BR1263" i="1"/>
  <c r="BS1263" i="1"/>
  <c r="BT1263" i="1"/>
  <c r="BU1263" i="1"/>
  <c r="BJ1263" i="1"/>
  <c r="BV1263" i="1"/>
  <c r="BK1263" i="1"/>
  <c r="BW1263" i="1"/>
  <c r="BL1263" i="1"/>
  <c r="BM1263" i="1"/>
  <c r="BX1263" i="1"/>
  <c r="BY1263" i="1"/>
  <c r="BT1038" i="1"/>
  <c r="BU1038" i="1"/>
  <c r="BJ1038" i="1"/>
  <c r="BV1038" i="1"/>
  <c r="BK1038" i="1"/>
  <c r="BW1038" i="1"/>
  <c r="BL1038" i="1"/>
  <c r="BX1038" i="1"/>
  <c r="BM1038" i="1"/>
  <c r="BY1038" i="1"/>
  <c r="BN1038" i="1"/>
  <c r="BZ1038" i="1"/>
  <c r="CB1038" i="1" s="1"/>
  <c r="BO1038" i="1"/>
  <c r="BP1038" i="1"/>
  <c r="BQ1038" i="1"/>
  <c r="BR1038" i="1"/>
  <c r="BS1038" i="1"/>
  <c r="BM1195" i="1"/>
  <c r="BY1195" i="1"/>
  <c r="BN1195" i="1"/>
  <c r="BZ1195" i="1"/>
  <c r="CB1195" i="1" s="1"/>
  <c r="BO1195" i="1"/>
  <c r="BP1195" i="1"/>
  <c r="BQ1195" i="1"/>
  <c r="BR1195" i="1"/>
  <c r="BS1195" i="1"/>
  <c r="BT1195" i="1"/>
  <c r="BU1195" i="1"/>
  <c r="BJ1195" i="1"/>
  <c r="BV1195" i="1"/>
  <c r="BK1195" i="1"/>
  <c r="BW1195" i="1"/>
  <c r="BL1195" i="1"/>
  <c r="BX1195" i="1"/>
  <c r="BP1272" i="1"/>
  <c r="BQ1272" i="1"/>
  <c r="BR1272" i="1"/>
  <c r="BS1272" i="1"/>
  <c r="BT1272" i="1"/>
  <c r="BU1272" i="1"/>
  <c r="BJ1272" i="1"/>
  <c r="BV1272" i="1"/>
  <c r="BK1272" i="1"/>
  <c r="BW1272" i="1"/>
  <c r="BL1272" i="1"/>
  <c r="BX1272" i="1"/>
  <c r="BM1272" i="1"/>
  <c r="BY1272" i="1"/>
  <c r="BN1272" i="1"/>
  <c r="BO1272" i="1"/>
  <c r="BZ1272" i="1"/>
  <c r="CB1272" i="1" s="1"/>
  <c r="BU975" i="1"/>
  <c r="BQ975" i="1"/>
  <c r="BR975" i="1"/>
  <c r="BS975" i="1"/>
  <c r="BT975" i="1"/>
  <c r="BV975" i="1"/>
  <c r="BJ975" i="1"/>
  <c r="BW975" i="1"/>
  <c r="BK975" i="1"/>
  <c r="BX975" i="1"/>
  <c r="BL975" i="1"/>
  <c r="BY975" i="1"/>
  <c r="BM975" i="1"/>
  <c r="BZ975" i="1"/>
  <c r="CB975" i="1" s="1"/>
  <c r="BN975" i="1"/>
  <c r="BO975" i="1"/>
  <c r="BP975" i="1"/>
  <c r="BT1109" i="1"/>
  <c r="BU1109" i="1"/>
  <c r="BJ1109" i="1"/>
  <c r="BV1109" i="1"/>
  <c r="BK1109" i="1"/>
  <c r="BW1109" i="1"/>
  <c r="BL1109" i="1"/>
  <c r="BX1109" i="1"/>
  <c r="BM1109" i="1"/>
  <c r="BY1109" i="1"/>
  <c r="BN1109" i="1"/>
  <c r="BZ1109" i="1"/>
  <c r="CB1109" i="1" s="1"/>
  <c r="BO1109" i="1"/>
  <c r="BP1109" i="1"/>
  <c r="BQ1109" i="1"/>
  <c r="BR1109" i="1"/>
  <c r="BS1109" i="1"/>
  <c r="BR927" i="1"/>
  <c r="BS927" i="1"/>
  <c r="BT927" i="1"/>
  <c r="BU927" i="1"/>
  <c r="BJ927" i="1"/>
  <c r="BV927" i="1"/>
  <c r="BK927" i="1"/>
  <c r="BW927" i="1"/>
  <c r="BL927" i="1"/>
  <c r="BX927" i="1"/>
  <c r="BP927" i="1"/>
  <c r="BY927" i="1"/>
  <c r="BZ927" i="1"/>
  <c r="CB927" i="1" s="1"/>
  <c r="BO927" i="1"/>
  <c r="BQ927" i="1"/>
  <c r="BM927" i="1"/>
  <c r="BN927" i="1"/>
  <c r="BO949" i="1"/>
  <c r="BU949" i="1"/>
  <c r="BJ949" i="1"/>
  <c r="BX949" i="1"/>
  <c r="BK949" i="1"/>
  <c r="BY949" i="1"/>
  <c r="BN949" i="1"/>
  <c r="BP949" i="1"/>
  <c r="BQ949" i="1"/>
  <c r="BR949" i="1"/>
  <c r="BV949" i="1"/>
  <c r="BW949" i="1"/>
  <c r="BM949" i="1"/>
  <c r="BS949" i="1"/>
  <c r="BT949" i="1"/>
  <c r="BZ949" i="1"/>
  <c r="CB949" i="1" s="1"/>
  <c r="BL949" i="1"/>
  <c r="BK1359" i="1"/>
  <c r="BW1359" i="1"/>
  <c r="BL1359" i="1"/>
  <c r="BX1359" i="1"/>
  <c r="BM1359" i="1"/>
  <c r="BY1359" i="1"/>
  <c r="BN1359" i="1"/>
  <c r="BZ1359" i="1"/>
  <c r="CB1359" i="1" s="1"/>
  <c r="BO1359" i="1"/>
  <c r="BP1359" i="1"/>
  <c r="BQ1359" i="1"/>
  <c r="BR1359" i="1"/>
  <c r="BS1359" i="1"/>
  <c r="BT1359" i="1"/>
  <c r="BU1359" i="1"/>
  <c r="BJ1359" i="1"/>
  <c r="BV1359" i="1"/>
  <c r="BR903" i="1"/>
  <c r="BS903" i="1"/>
  <c r="BT903" i="1"/>
  <c r="BU903" i="1"/>
  <c r="BJ903" i="1"/>
  <c r="BV903" i="1"/>
  <c r="BK903" i="1"/>
  <c r="BW903" i="1"/>
  <c r="BL903" i="1"/>
  <c r="BX903" i="1"/>
  <c r="BP903" i="1"/>
  <c r="BM903" i="1"/>
  <c r="BO903" i="1"/>
  <c r="BQ903" i="1"/>
  <c r="BY903" i="1"/>
  <c r="BZ903" i="1"/>
  <c r="CB903" i="1" s="1"/>
  <c r="BN903" i="1"/>
  <c r="BN1121" i="1"/>
  <c r="BZ1121" i="1"/>
  <c r="CB1121" i="1" s="1"/>
  <c r="BO1121" i="1"/>
  <c r="BP1121" i="1"/>
  <c r="BQ1121" i="1"/>
  <c r="BR1121" i="1"/>
  <c r="BS1121" i="1"/>
  <c r="BT1121" i="1"/>
  <c r="BU1121" i="1"/>
  <c r="BJ1121" i="1"/>
  <c r="BV1121" i="1"/>
  <c r="BK1121" i="1"/>
  <c r="BW1121" i="1"/>
  <c r="BM1121" i="1"/>
  <c r="BX1121" i="1"/>
  <c r="BY1121" i="1"/>
  <c r="BL1121" i="1"/>
  <c r="BM642" i="1"/>
  <c r="BY642" i="1"/>
  <c r="BP642" i="1"/>
  <c r="BQ642" i="1"/>
  <c r="BR642" i="1"/>
  <c r="BS642" i="1"/>
  <c r="BT642" i="1"/>
  <c r="BU642" i="1"/>
  <c r="BV642" i="1"/>
  <c r="BK642" i="1"/>
  <c r="BX642" i="1"/>
  <c r="BL642" i="1"/>
  <c r="BZ642" i="1"/>
  <c r="CB642" i="1" s="1"/>
  <c r="BN642" i="1"/>
  <c r="BJ642" i="1"/>
  <c r="BO642" i="1"/>
  <c r="BW642" i="1"/>
  <c r="BO909" i="1"/>
  <c r="BP909" i="1"/>
  <c r="BQ909" i="1"/>
  <c r="BR909" i="1"/>
  <c r="BS909" i="1"/>
  <c r="BT909" i="1"/>
  <c r="BU909" i="1"/>
  <c r="BM909" i="1"/>
  <c r="BY909" i="1"/>
  <c r="BJ909" i="1"/>
  <c r="BL909" i="1"/>
  <c r="BN909" i="1"/>
  <c r="BV909" i="1"/>
  <c r="BW909" i="1"/>
  <c r="BK909" i="1"/>
  <c r="BX909" i="1"/>
  <c r="BZ909" i="1"/>
  <c r="CB909" i="1" s="1"/>
  <c r="BJ645" i="1"/>
  <c r="BK645" i="1"/>
  <c r="BL645" i="1"/>
  <c r="BQ910" i="1"/>
  <c r="BR910" i="1"/>
  <c r="BS910" i="1"/>
  <c r="BT910" i="1"/>
  <c r="BU910" i="1"/>
  <c r="BJ910" i="1"/>
  <c r="BV910" i="1"/>
  <c r="BK910" i="1"/>
  <c r="BW910" i="1"/>
  <c r="BO910" i="1"/>
  <c r="BM910" i="1"/>
  <c r="BN910" i="1"/>
  <c r="BP910" i="1"/>
  <c r="BY910" i="1"/>
  <c r="BZ910" i="1"/>
  <c r="CB910" i="1" s="1"/>
  <c r="BL910" i="1"/>
  <c r="BX910" i="1"/>
  <c r="BQ942" i="1"/>
  <c r="BK942" i="1"/>
  <c r="BW942" i="1"/>
  <c r="BL942" i="1"/>
  <c r="BZ942" i="1"/>
  <c r="CB942" i="1" s="1"/>
  <c r="BM942" i="1"/>
  <c r="BP942" i="1"/>
  <c r="BR942" i="1"/>
  <c r="BS942" i="1"/>
  <c r="BT942" i="1"/>
  <c r="BX942" i="1"/>
  <c r="BJ942" i="1"/>
  <c r="BY942" i="1"/>
  <c r="BO942" i="1"/>
  <c r="BU942" i="1"/>
  <c r="BV942" i="1"/>
  <c r="BN942" i="1"/>
  <c r="AJ1345" i="1"/>
  <c r="AH1345" i="1"/>
  <c r="AK1345" i="1"/>
  <c r="AG1345" i="1"/>
  <c r="AI1345" i="1"/>
  <c r="AG160" i="1"/>
  <c r="AH160" i="1"/>
  <c r="AI160" i="1"/>
  <c r="AJ160" i="1"/>
  <c r="AK160" i="1"/>
  <c r="AI405" i="1"/>
  <c r="AK405" i="1"/>
  <c r="AJ405" i="1"/>
  <c r="AG405" i="1"/>
  <c r="BW405" i="1" s="1"/>
  <c r="AH405" i="1"/>
  <c r="BO1154" i="1"/>
  <c r="BP1154" i="1"/>
  <c r="BQ1154" i="1"/>
  <c r="BS1154" i="1"/>
  <c r="BT1154" i="1"/>
  <c r="BU1154" i="1"/>
  <c r="BJ1154" i="1"/>
  <c r="BV1154" i="1"/>
  <c r="BK1154" i="1"/>
  <c r="BW1154" i="1"/>
  <c r="BL1154" i="1"/>
  <c r="BM1154" i="1"/>
  <c r="BN1154" i="1"/>
  <c r="BR1154" i="1"/>
  <c r="BX1154" i="1"/>
  <c r="BY1154" i="1"/>
  <c r="BZ1154" i="1"/>
  <c r="CB1154" i="1" s="1"/>
  <c r="BK898" i="1"/>
  <c r="BW898" i="1"/>
  <c r="BL898" i="1"/>
  <c r="BX898" i="1"/>
  <c r="BM898" i="1"/>
  <c r="BY898" i="1"/>
  <c r="BN898" i="1"/>
  <c r="BZ898" i="1"/>
  <c r="CB898" i="1" s="1"/>
  <c r="BO898" i="1"/>
  <c r="BP898" i="1"/>
  <c r="BQ898" i="1"/>
  <c r="BU898" i="1"/>
  <c r="BS898" i="1"/>
  <c r="BT898" i="1"/>
  <c r="BV898" i="1"/>
  <c r="BJ898" i="1"/>
  <c r="BR898" i="1"/>
  <c r="BT184" i="1"/>
  <c r="BJ184" i="1"/>
  <c r="BV184" i="1"/>
  <c r="BK184" i="1"/>
  <c r="BW184" i="1"/>
  <c r="BL184" i="1"/>
  <c r="BX184" i="1"/>
  <c r="BM184" i="1"/>
  <c r="BY184" i="1"/>
  <c r="BN184" i="1"/>
  <c r="BZ184" i="1"/>
  <c r="CB184" i="1" s="1"/>
  <c r="BP184" i="1"/>
  <c r="BQ184" i="1"/>
  <c r="BO184" i="1"/>
  <c r="BR184" i="1"/>
  <c r="BS184" i="1"/>
  <c r="BU184" i="1"/>
  <c r="AG971" i="1"/>
  <c r="AH971" i="1"/>
  <c r="AI971" i="1"/>
  <c r="AJ971" i="1"/>
  <c r="AK971" i="1"/>
  <c r="AH1046" i="1"/>
  <c r="AI1046" i="1"/>
  <c r="AJ1046" i="1"/>
  <c r="AK1046" i="1"/>
  <c r="AG1046" i="1"/>
  <c r="AI1009" i="1"/>
  <c r="AJ1009" i="1"/>
  <c r="AK1009" i="1"/>
  <c r="AG1009" i="1"/>
  <c r="AH1009" i="1"/>
  <c r="AG569" i="1"/>
  <c r="AH569" i="1"/>
  <c r="AI569" i="1"/>
  <c r="AJ569" i="1"/>
  <c r="AK569" i="1"/>
  <c r="AK1025" i="1"/>
  <c r="AG1025" i="1"/>
  <c r="AH1025" i="1"/>
  <c r="AI1025" i="1"/>
  <c r="AJ1025" i="1"/>
  <c r="BJ850" i="1"/>
  <c r="BK850" i="1"/>
  <c r="BL850" i="1"/>
  <c r="BM850" i="1"/>
  <c r="AG1168" i="1"/>
  <c r="AH1168" i="1"/>
  <c r="AK1168" i="1"/>
  <c r="AI1168" i="1"/>
  <c r="AJ1168" i="1"/>
  <c r="BJ596" i="1"/>
  <c r="BV596" i="1"/>
  <c r="BK596" i="1"/>
  <c r="BW596" i="1"/>
  <c r="BL596" i="1"/>
  <c r="BX596" i="1"/>
  <c r="BM596" i="1"/>
  <c r="BY596" i="1"/>
  <c r="BN596" i="1"/>
  <c r="BZ596" i="1"/>
  <c r="CB596" i="1" s="1"/>
  <c r="BO596" i="1"/>
  <c r="BP596" i="1"/>
  <c r="BQ596" i="1"/>
  <c r="BS596" i="1"/>
  <c r="BT596" i="1"/>
  <c r="BR596" i="1"/>
  <c r="BU596" i="1"/>
  <c r="BQ408" i="1"/>
  <c r="BR408" i="1"/>
  <c r="BS408" i="1"/>
  <c r="BT408" i="1"/>
  <c r="BU408" i="1"/>
  <c r="BK408" i="1"/>
  <c r="BW408" i="1"/>
  <c r="BL408" i="1"/>
  <c r="BX408" i="1"/>
  <c r="BM408" i="1"/>
  <c r="BY408" i="1"/>
  <c r="BN408" i="1"/>
  <c r="BZ408" i="1"/>
  <c r="CB408" i="1" s="1"/>
  <c r="BO408" i="1"/>
  <c r="BP408" i="1"/>
  <c r="BJ408" i="1"/>
  <c r="BV408" i="1"/>
  <c r="BS539" i="1"/>
  <c r="BT539" i="1"/>
  <c r="BU539" i="1"/>
  <c r="BJ539" i="1"/>
  <c r="BV539" i="1"/>
  <c r="BK539" i="1"/>
  <c r="BW539" i="1"/>
  <c r="BL539" i="1"/>
  <c r="BX539" i="1"/>
  <c r="BM539" i="1"/>
  <c r="BY539" i="1"/>
  <c r="BN539" i="1"/>
  <c r="BZ539" i="1"/>
  <c r="CB539" i="1" s="1"/>
  <c r="BO539" i="1"/>
  <c r="BP539" i="1"/>
  <c r="BQ539" i="1"/>
  <c r="BR539" i="1"/>
  <c r="BU422" i="1"/>
  <c r="BN422" i="1"/>
  <c r="BZ422" i="1"/>
  <c r="CB422" i="1" s="1"/>
  <c r="BL422" i="1"/>
  <c r="BM422" i="1"/>
  <c r="BO422" i="1"/>
  <c r="BP422" i="1"/>
  <c r="BQ422" i="1"/>
  <c r="BR422" i="1"/>
  <c r="BS422" i="1"/>
  <c r="BT422" i="1"/>
  <c r="BV422" i="1"/>
  <c r="BW422" i="1"/>
  <c r="BJ422" i="1"/>
  <c r="BX422" i="1"/>
  <c r="BK422" i="1"/>
  <c r="BY422" i="1"/>
  <c r="BT149" i="1"/>
  <c r="BQ149" i="1"/>
  <c r="BR149" i="1"/>
  <c r="BS149" i="1"/>
  <c r="BU149" i="1"/>
  <c r="BV149" i="1"/>
  <c r="BJ149" i="1"/>
  <c r="BW149" i="1"/>
  <c r="BK149" i="1"/>
  <c r="BX149" i="1"/>
  <c r="BL149" i="1"/>
  <c r="BY149" i="1"/>
  <c r="BM149" i="1"/>
  <c r="BZ149" i="1"/>
  <c r="CB149" i="1" s="1"/>
  <c r="BO149" i="1"/>
  <c r="BN149" i="1"/>
  <c r="BP149" i="1"/>
  <c r="BM1352" i="1"/>
  <c r="BY1352" i="1"/>
  <c r="BN1352" i="1"/>
  <c r="BZ1352" i="1"/>
  <c r="CB1352" i="1" s="1"/>
  <c r="BO1352" i="1"/>
  <c r="BP1352" i="1"/>
  <c r="BQ1352" i="1"/>
  <c r="BR1352" i="1"/>
  <c r="BS1352" i="1"/>
  <c r="BT1352" i="1"/>
  <c r="BU1352" i="1"/>
  <c r="BJ1352" i="1"/>
  <c r="BV1352" i="1"/>
  <c r="BK1352" i="1"/>
  <c r="BW1352" i="1"/>
  <c r="BL1352" i="1"/>
  <c r="BX1352" i="1"/>
  <c r="BK1048" i="1"/>
  <c r="BW1048" i="1"/>
  <c r="BL1048" i="1"/>
  <c r="BX1048" i="1"/>
  <c r="BM1048" i="1"/>
  <c r="BY1048" i="1"/>
  <c r="BN1048" i="1"/>
  <c r="BZ1048" i="1"/>
  <c r="CB1048" i="1" s="1"/>
  <c r="BO1048" i="1"/>
  <c r="BP1048" i="1"/>
  <c r="BQ1048" i="1"/>
  <c r="BR1048" i="1"/>
  <c r="BS1048" i="1"/>
  <c r="BT1048" i="1"/>
  <c r="BJ1048" i="1"/>
  <c r="BU1048" i="1"/>
  <c r="BV1048" i="1"/>
  <c r="BL759" i="1"/>
  <c r="BN759" i="1"/>
  <c r="BO759" i="1"/>
  <c r="BP759" i="1"/>
  <c r="BQ759" i="1"/>
  <c r="BR759" i="1"/>
  <c r="BM759" i="1"/>
  <c r="BJ759" i="1"/>
  <c r="BK759" i="1"/>
  <c r="BL307" i="1"/>
  <c r="BX307" i="1"/>
  <c r="BM307" i="1"/>
  <c r="BY307" i="1"/>
  <c r="BN307" i="1"/>
  <c r="BZ307" i="1"/>
  <c r="CB307" i="1" s="1"/>
  <c r="BO307" i="1"/>
  <c r="BP307" i="1"/>
  <c r="BQ307" i="1"/>
  <c r="BR307" i="1"/>
  <c r="BS307" i="1"/>
  <c r="BT307" i="1"/>
  <c r="BJ307" i="1"/>
  <c r="BV307" i="1"/>
  <c r="BK307" i="1"/>
  <c r="BU307" i="1"/>
  <c r="BW307" i="1"/>
  <c r="BT1325" i="1"/>
  <c r="BU1325" i="1"/>
  <c r="BJ1325" i="1"/>
  <c r="BV1325" i="1"/>
  <c r="BK1325" i="1"/>
  <c r="BW1325" i="1"/>
  <c r="BL1325" i="1"/>
  <c r="BX1325" i="1"/>
  <c r="BM1325" i="1"/>
  <c r="BY1325" i="1"/>
  <c r="BN1325" i="1"/>
  <c r="BZ1325" i="1"/>
  <c r="CB1325" i="1" s="1"/>
  <c r="BO1325" i="1"/>
  <c r="BP1325" i="1"/>
  <c r="BQ1325" i="1"/>
  <c r="BR1325" i="1"/>
  <c r="BS1325" i="1"/>
  <c r="BR311" i="1"/>
  <c r="BS311" i="1"/>
  <c r="BT311" i="1"/>
  <c r="BU311" i="1"/>
  <c r="BJ311" i="1"/>
  <c r="BV311" i="1"/>
  <c r="BK311" i="1"/>
  <c r="BW311" i="1"/>
  <c r="BL311" i="1"/>
  <c r="BX311" i="1"/>
  <c r="BM311" i="1"/>
  <c r="BY311" i="1"/>
  <c r="BN311" i="1"/>
  <c r="BZ311" i="1"/>
  <c r="CB311" i="1" s="1"/>
  <c r="BP311" i="1"/>
  <c r="BO311" i="1"/>
  <c r="BQ311" i="1"/>
  <c r="BT1133" i="1"/>
  <c r="BU1133" i="1"/>
  <c r="BJ1133" i="1"/>
  <c r="BV1133" i="1"/>
  <c r="BK1133" i="1"/>
  <c r="BW1133" i="1"/>
  <c r="BL1133" i="1"/>
  <c r="BX1133" i="1"/>
  <c r="BM1133" i="1"/>
  <c r="BY1133" i="1"/>
  <c r="BN1133" i="1"/>
  <c r="BZ1133" i="1"/>
  <c r="CB1133" i="1" s="1"/>
  <c r="BO1133" i="1"/>
  <c r="BP1133" i="1"/>
  <c r="BQ1133" i="1"/>
  <c r="BR1133" i="1"/>
  <c r="BS1133" i="1"/>
  <c r="BK1163" i="1"/>
  <c r="BO1163" i="1"/>
  <c r="BP1163" i="1"/>
  <c r="BQ1163" i="1"/>
  <c r="BR1163" i="1"/>
  <c r="BS1163" i="1"/>
  <c r="BT1163" i="1"/>
  <c r="BU1163" i="1"/>
  <c r="BV1163" i="1"/>
  <c r="BJ1163" i="1"/>
  <c r="BW1163" i="1"/>
  <c r="BL1163" i="1"/>
  <c r="BX1163" i="1"/>
  <c r="BM1163" i="1"/>
  <c r="BY1163" i="1"/>
  <c r="BN1163" i="1"/>
  <c r="BZ1163" i="1"/>
  <c r="CB1163" i="1" s="1"/>
  <c r="BN1018" i="1"/>
  <c r="BZ1018" i="1"/>
  <c r="CB1018" i="1" s="1"/>
  <c r="BO1018" i="1"/>
  <c r="BP1018" i="1"/>
  <c r="BQ1018" i="1"/>
  <c r="BR1018" i="1"/>
  <c r="BS1018" i="1"/>
  <c r="BT1018" i="1"/>
  <c r="BU1018" i="1"/>
  <c r="BJ1018" i="1"/>
  <c r="BV1018" i="1"/>
  <c r="BK1018" i="1"/>
  <c r="BW1018" i="1"/>
  <c r="BM1018" i="1"/>
  <c r="BX1018" i="1"/>
  <c r="BY1018" i="1"/>
  <c r="BL1018" i="1"/>
  <c r="BJ436" i="1"/>
  <c r="BV436" i="1"/>
  <c r="BK436" i="1"/>
  <c r="BW436" i="1"/>
  <c r="BL436" i="1"/>
  <c r="BX436" i="1"/>
  <c r="BM436" i="1"/>
  <c r="BY436" i="1"/>
  <c r="BN436" i="1"/>
  <c r="BZ436" i="1"/>
  <c r="CB436" i="1" s="1"/>
  <c r="BO436" i="1"/>
  <c r="BP436" i="1"/>
  <c r="BQ436" i="1"/>
  <c r="BR436" i="1"/>
  <c r="BS436" i="1"/>
  <c r="BT436" i="1"/>
  <c r="BU436" i="1"/>
  <c r="BT1341" i="1"/>
  <c r="BU1341" i="1"/>
  <c r="BJ1341" i="1"/>
  <c r="BV1341" i="1"/>
  <c r="BK1341" i="1"/>
  <c r="BW1341" i="1"/>
  <c r="BL1341" i="1"/>
  <c r="BX1341" i="1"/>
  <c r="BM1341" i="1"/>
  <c r="BY1341" i="1"/>
  <c r="BN1341" i="1"/>
  <c r="BZ1341" i="1"/>
  <c r="CB1341" i="1" s="1"/>
  <c r="BO1341" i="1"/>
  <c r="BP1341" i="1"/>
  <c r="BQ1341" i="1"/>
  <c r="BR1341" i="1"/>
  <c r="BS1341" i="1"/>
  <c r="BJ283" i="1"/>
  <c r="BV283" i="1"/>
  <c r="BK283" i="1"/>
  <c r="BW283" i="1"/>
  <c r="BL283" i="1"/>
  <c r="BX283" i="1"/>
  <c r="BM283" i="1"/>
  <c r="BY283" i="1"/>
  <c r="BN283" i="1"/>
  <c r="BZ283" i="1"/>
  <c r="CB283" i="1" s="1"/>
  <c r="BP283" i="1"/>
  <c r="BQ283" i="1"/>
  <c r="BR283" i="1"/>
  <c r="BS283" i="1"/>
  <c r="BT283" i="1"/>
  <c r="BU283" i="1"/>
  <c r="BO283" i="1"/>
  <c r="BP1304" i="1"/>
  <c r="BQ1304" i="1"/>
  <c r="BR1304" i="1"/>
  <c r="BS1304" i="1"/>
  <c r="BT1304" i="1"/>
  <c r="BU1304" i="1"/>
  <c r="BJ1304" i="1"/>
  <c r="BV1304" i="1"/>
  <c r="BK1304" i="1"/>
  <c r="BW1304" i="1"/>
  <c r="BL1304" i="1"/>
  <c r="BX1304" i="1"/>
  <c r="BM1304" i="1"/>
  <c r="BY1304" i="1"/>
  <c r="BN1304" i="1"/>
  <c r="BO1304" i="1"/>
  <c r="BZ1304" i="1"/>
  <c r="CB1304" i="1" s="1"/>
  <c r="BR911" i="1"/>
  <c r="BS911" i="1"/>
  <c r="BT911" i="1"/>
  <c r="BU911" i="1"/>
  <c r="BJ911" i="1"/>
  <c r="BV911" i="1"/>
  <c r="BK911" i="1"/>
  <c r="BW911" i="1"/>
  <c r="BL911" i="1"/>
  <c r="BX911" i="1"/>
  <c r="BP911" i="1"/>
  <c r="BY911" i="1"/>
  <c r="BZ911" i="1"/>
  <c r="CB911" i="1" s="1"/>
  <c r="BO911" i="1"/>
  <c r="BQ911" i="1"/>
  <c r="BM911" i="1"/>
  <c r="BN911" i="1"/>
  <c r="BP1051" i="1"/>
  <c r="BQ1051" i="1"/>
  <c r="BR1051" i="1"/>
  <c r="BS1051" i="1"/>
  <c r="BT1051" i="1"/>
  <c r="BU1051" i="1"/>
  <c r="BJ1051" i="1"/>
  <c r="BV1051" i="1"/>
  <c r="BK1051" i="1"/>
  <c r="BW1051" i="1"/>
  <c r="BL1051" i="1"/>
  <c r="BX1051" i="1"/>
  <c r="BM1051" i="1"/>
  <c r="BY1051" i="1"/>
  <c r="BN1051" i="1"/>
  <c r="BO1051" i="1"/>
  <c r="BZ1051" i="1"/>
  <c r="CB1051" i="1" s="1"/>
  <c r="BS999" i="1"/>
  <c r="BT999" i="1"/>
  <c r="BU999" i="1"/>
  <c r="BJ999" i="1"/>
  <c r="BV999" i="1"/>
  <c r="BK999" i="1"/>
  <c r="BW999" i="1"/>
  <c r="BM999" i="1"/>
  <c r="BY999" i="1"/>
  <c r="BN999" i="1"/>
  <c r="BZ999" i="1"/>
  <c r="CB999" i="1" s="1"/>
  <c r="BO999" i="1"/>
  <c r="BP999" i="1"/>
  <c r="BQ999" i="1"/>
  <c r="BR999" i="1"/>
  <c r="BX999" i="1"/>
  <c r="BL999" i="1"/>
  <c r="BN1089" i="1"/>
  <c r="BZ1089" i="1"/>
  <c r="CB1089" i="1" s="1"/>
  <c r="BO1089" i="1"/>
  <c r="BP1089" i="1"/>
  <c r="BQ1089" i="1"/>
  <c r="BR1089" i="1"/>
  <c r="BS1089" i="1"/>
  <c r="BT1089" i="1"/>
  <c r="BU1089" i="1"/>
  <c r="BJ1089" i="1"/>
  <c r="BV1089" i="1"/>
  <c r="BK1089" i="1"/>
  <c r="BW1089" i="1"/>
  <c r="BL1089" i="1"/>
  <c r="BM1089" i="1"/>
  <c r="BX1089" i="1"/>
  <c r="BY1089" i="1"/>
  <c r="BT1349" i="1"/>
  <c r="BU1349" i="1"/>
  <c r="BJ1349" i="1"/>
  <c r="BV1349" i="1"/>
  <c r="BK1349" i="1"/>
  <c r="BW1349" i="1"/>
  <c r="BL1349" i="1"/>
  <c r="BX1349" i="1"/>
  <c r="BM1349" i="1"/>
  <c r="BY1349" i="1"/>
  <c r="BN1349" i="1"/>
  <c r="BZ1349" i="1"/>
  <c r="CB1349" i="1" s="1"/>
  <c r="BO1349" i="1"/>
  <c r="BP1349" i="1"/>
  <c r="BQ1349" i="1"/>
  <c r="BR1349" i="1"/>
  <c r="BS1349" i="1"/>
  <c r="BO214" i="1"/>
  <c r="BP214" i="1"/>
  <c r="BQ214" i="1"/>
  <c r="BK214" i="1"/>
  <c r="BL214" i="1"/>
  <c r="BM214" i="1"/>
  <c r="BJ214" i="1"/>
  <c r="BN214" i="1"/>
  <c r="BT1183" i="1"/>
  <c r="BU1183" i="1"/>
  <c r="BJ1183" i="1"/>
  <c r="BV1183" i="1"/>
  <c r="BK1183" i="1"/>
  <c r="BW1183" i="1"/>
  <c r="BL1183" i="1"/>
  <c r="BX1183" i="1"/>
  <c r="BM1183" i="1"/>
  <c r="BY1183" i="1"/>
  <c r="BN1183" i="1"/>
  <c r="BZ1183" i="1"/>
  <c r="CB1183" i="1" s="1"/>
  <c r="BO1183" i="1"/>
  <c r="BP1183" i="1"/>
  <c r="BQ1183" i="1"/>
  <c r="BR1183" i="1"/>
  <c r="BS1183" i="1"/>
  <c r="BN1129" i="1"/>
  <c r="BZ1129" i="1"/>
  <c r="CB1129" i="1" s="1"/>
  <c r="BO1129" i="1"/>
  <c r="BP1129" i="1"/>
  <c r="BQ1129" i="1"/>
  <c r="BR1129" i="1"/>
  <c r="BS1129" i="1"/>
  <c r="BT1129" i="1"/>
  <c r="BU1129" i="1"/>
  <c r="BJ1129" i="1"/>
  <c r="BV1129" i="1"/>
  <c r="BK1129" i="1"/>
  <c r="BW1129" i="1"/>
  <c r="BL1129" i="1"/>
  <c r="BM1129" i="1"/>
  <c r="BX1129" i="1"/>
  <c r="BY1129" i="1"/>
  <c r="BK716" i="1"/>
  <c r="BM716" i="1"/>
  <c r="BN716" i="1"/>
  <c r="BO716" i="1"/>
  <c r="BJ716" i="1"/>
  <c r="BL716" i="1"/>
  <c r="AI796" i="1"/>
  <c r="AJ796" i="1"/>
  <c r="AK796" i="1"/>
  <c r="AG796" i="1"/>
  <c r="AH796" i="1"/>
  <c r="AH1348" i="1"/>
  <c r="AG1348" i="1"/>
  <c r="AI1348" i="1"/>
  <c r="AJ1348" i="1"/>
  <c r="AK1348" i="1"/>
  <c r="BQ797" i="1"/>
  <c r="BS797" i="1"/>
  <c r="BT797" i="1"/>
  <c r="BJ797" i="1"/>
  <c r="BV797" i="1"/>
  <c r="BM797" i="1"/>
  <c r="BY797" i="1"/>
  <c r="BL797" i="1"/>
  <c r="BN797" i="1"/>
  <c r="BO797" i="1"/>
  <c r="BP797" i="1"/>
  <c r="BR797" i="1"/>
  <c r="BU797" i="1"/>
  <c r="BW797" i="1"/>
  <c r="BX797" i="1"/>
  <c r="BZ797" i="1"/>
  <c r="CB797" i="1" s="1"/>
  <c r="BK797" i="1"/>
  <c r="BT966" i="1"/>
  <c r="BU966" i="1"/>
  <c r="BL966" i="1"/>
  <c r="BX966" i="1"/>
  <c r="BM966" i="1"/>
  <c r="BY966" i="1"/>
  <c r="BN966" i="1"/>
  <c r="BZ966" i="1"/>
  <c r="CB966" i="1" s="1"/>
  <c r="BO966" i="1"/>
  <c r="BR966" i="1"/>
  <c r="BS966" i="1"/>
  <c r="BJ966" i="1"/>
  <c r="BK966" i="1"/>
  <c r="BP966" i="1"/>
  <c r="BQ966" i="1"/>
  <c r="BV966" i="1"/>
  <c r="BW966" i="1"/>
  <c r="AJ1019" i="1"/>
  <c r="AK1019" i="1"/>
  <c r="AG1019" i="1"/>
  <c r="AH1019" i="1"/>
  <c r="AI1019" i="1"/>
  <c r="BN329" i="1"/>
  <c r="BZ329" i="1"/>
  <c r="CB329" i="1" s="1"/>
  <c r="BS329" i="1"/>
  <c r="BQ329" i="1"/>
  <c r="BR329" i="1"/>
  <c r="BT329" i="1"/>
  <c r="BU329" i="1"/>
  <c r="BV329" i="1"/>
  <c r="BJ329" i="1"/>
  <c r="BX329" i="1"/>
  <c r="BK329" i="1"/>
  <c r="BY329" i="1"/>
  <c r="BL329" i="1"/>
  <c r="BM329" i="1"/>
  <c r="BO329" i="1"/>
  <c r="BP329" i="1"/>
  <c r="BW329" i="1"/>
  <c r="AG1142" i="1"/>
  <c r="AH1142" i="1"/>
  <c r="AK1142" i="1"/>
  <c r="AI1142" i="1"/>
  <c r="AJ1142" i="1"/>
  <c r="BL1136" i="1"/>
  <c r="BX1136" i="1"/>
  <c r="BM1136" i="1"/>
  <c r="BY1136" i="1"/>
  <c r="BN1136" i="1"/>
  <c r="BZ1136" i="1"/>
  <c r="CB1136" i="1" s="1"/>
  <c r="BO1136" i="1"/>
  <c r="BP1136" i="1"/>
  <c r="BQ1136" i="1"/>
  <c r="BR1136" i="1"/>
  <c r="BS1136" i="1"/>
  <c r="BT1136" i="1"/>
  <c r="BU1136" i="1"/>
  <c r="BJ1136" i="1"/>
  <c r="BK1136" i="1"/>
  <c r="BV1136" i="1"/>
  <c r="BW1136" i="1"/>
  <c r="BO893" i="1"/>
  <c r="BP893" i="1"/>
  <c r="BQ893" i="1"/>
  <c r="BR893" i="1"/>
  <c r="BS893" i="1"/>
  <c r="BT893" i="1"/>
  <c r="BU893" i="1"/>
  <c r="BM893" i="1"/>
  <c r="BY893" i="1"/>
  <c r="BJ893" i="1"/>
  <c r="BK893" i="1"/>
  <c r="BL893" i="1"/>
  <c r="BN893" i="1"/>
  <c r="BV893" i="1"/>
  <c r="BW893" i="1"/>
  <c r="BX893" i="1"/>
  <c r="BZ893" i="1"/>
  <c r="CB893" i="1" s="1"/>
  <c r="AG579" i="1"/>
  <c r="AH579" i="1"/>
  <c r="AI579" i="1"/>
  <c r="AJ579" i="1"/>
  <c r="AK579" i="1"/>
  <c r="BQ411" i="1"/>
  <c r="BR411" i="1"/>
  <c r="BS411" i="1"/>
  <c r="BT411" i="1"/>
  <c r="BU411" i="1"/>
  <c r="BJ411" i="1"/>
  <c r="BV411" i="1"/>
  <c r="BK411" i="1"/>
  <c r="BW411" i="1"/>
  <c r="BL411" i="1"/>
  <c r="BX411" i="1"/>
  <c r="BM411" i="1"/>
  <c r="BY411" i="1"/>
  <c r="BN411" i="1"/>
  <c r="BZ411" i="1"/>
  <c r="CB411" i="1" s="1"/>
  <c r="BO411" i="1"/>
  <c r="BP411" i="1"/>
  <c r="BR372" i="1"/>
  <c r="BS372" i="1"/>
  <c r="BT372" i="1"/>
  <c r="BU372" i="1"/>
  <c r="BJ372" i="1"/>
  <c r="BV372" i="1"/>
  <c r="BK372" i="1"/>
  <c r="BW372" i="1"/>
  <c r="BL372" i="1"/>
  <c r="BX372" i="1"/>
  <c r="BM372" i="1"/>
  <c r="BY372" i="1"/>
  <c r="BN372" i="1"/>
  <c r="BZ372" i="1"/>
  <c r="CB372" i="1" s="1"/>
  <c r="BO372" i="1"/>
  <c r="BP372" i="1"/>
  <c r="BQ372" i="1"/>
  <c r="BM690" i="1"/>
  <c r="BY690" i="1"/>
  <c r="BR690" i="1"/>
  <c r="BK690" i="1"/>
  <c r="BZ690" i="1"/>
  <c r="CB690" i="1" s="1"/>
  <c r="BL690" i="1"/>
  <c r="BN690" i="1"/>
  <c r="BO690" i="1"/>
  <c r="BP690" i="1"/>
  <c r="BQ690" i="1"/>
  <c r="BS690" i="1"/>
  <c r="BT690" i="1"/>
  <c r="BU690" i="1"/>
  <c r="BV690" i="1"/>
  <c r="BW690" i="1"/>
  <c r="BJ690" i="1"/>
  <c r="BX690" i="1"/>
  <c r="BQ980" i="1"/>
  <c r="BJ980" i="1"/>
  <c r="BW980" i="1"/>
  <c r="BK980" i="1"/>
  <c r="BX980" i="1"/>
  <c r="BL980" i="1"/>
  <c r="BY980" i="1"/>
  <c r="BM980" i="1"/>
  <c r="BZ980" i="1"/>
  <c r="CB980" i="1" s="1"/>
  <c r="BN980" i="1"/>
  <c r="BO980" i="1"/>
  <c r="BP980" i="1"/>
  <c r="BR980" i="1"/>
  <c r="BS980" i="1"/>
  <c r="BT980" i="1"/>
  <c r="BU980" i="1"/>
  <c r="BV980" i="1"/>
  <c r="BP811" i="1"/>
  <c r="BQ811" i="1"/>
  <c r="BR811" i="1"/>
  <c r="BS811" i="1"/>
  <c r="BT811" i="1"/>
  <c r="BU811" i="1"/>
  <c r="BJ811" i="1"/>
  <c r="BV811" i="1"/>
  <c r="BK811" i="1"/>
  <c r="BW811" i="1"/>
  <c r="BL811" i="1"/>
  <c r="BM811" i="1"/>
  <c r="BN811" i="1"/>
  <c r="BO811" i="1"/>
  <c r="BX811" i="1"/>
  <c r="BZ811" i="1"/>
  <c r="CB811" i="1" s="1"/>
  <c r="BY811" i="1"/>
  <c r="BK403" i="1"/>
  <c r="BL403" i="1"/>
  <c r="BM403" i="1"/>
  <c r="BY403" i="1"/>
  <c r="BN403" i="1"/>
  <c r="BO403" i="1"/>
  <c r="BQ403" i="1"/>
  <c r="BR403" i="1"/>
  <c r="BJ403" i="1"/>
  <c r="BP403" i="1"/>
  <c r="BM366" i="1"/>
  <c r="BN366" i="1"/>
  <c r="BO366" i="1"/>
  <c r="BP366" i="1"/>
  <c r="BQ366" i="1"/>
  <c r="BJ366" i="1"/>
  <c r="BK366" i="1"/>
  <c r="BL366" i="1"/>
  <c r="BR366" i="1"/>
  <c r="BT912" i="1"/>
  <c r="BU912" i="1"/>
  <c r="BJ912" i="1"/>
  <c r="BV912" i="1"/>
  <c r="BK912" i="1"/>
  <c r="BW912" i="1"/>
  <c r="BL912" i="1"/>
  <c r="BX912" i="1"/>
  <c r="BM912" i="1"/>
  <c r="BY912" i="1"/>
  <c r="BN912" i="1"/>
  <c r="BZ912" i="1"/>
  <c r="CB912" i="1" s="1"/>
  <c r="BR912" i="1"/>
  <c r="BO912" i="1"/>
  <c r="BP912" i="1"/>
  <c r="BQ912" i="1"/>
  <c r="BS912" i="1"/>
  <c r="BN565" i="1"/>
  <c r="BZ565" i="1"/>
  <c r="CB565" i="1" s="1"/>
  <c r="BO565" i="1"/>
  <c r="BP565" i="1"/>
  <c r="BQ565" i="1"/>
  <c r="BR565" i="1"/>
  <c r="BT565" i="1"/>
  <c r="BU565" i="1"/>
  <c r="BJ565" i="1"/>
  <c r="BV565" i="1"/>
  <c r="BK565" i="1"/>
  <c r="BW565" i="1"/>
  <c r="BL565" i="1"/>
  <c r="BX565" i="1"/>
  <c r="BM565" i="1"/>
  <c r="BY565" i="1"/>
  <c r="BS565" i="1"/>
  <c r="BU992" i="1"/>
  <c r="BJ992" i="1"/>
  <c r="BV992" i="1"/>
  <c r="BK992" i="1"/>
  <c r="BW992" i="1"/>
  <c r="BL992" i="1"/>
  <c r="BX992" i="1"/>
  <c r="BM992" i="1"/>
  <c r="BY992" i="1"/>
  <c r="BN992" i="1"/>
  <c r="BZ992" i="1"/>
  <c r="CB992" i="1" s="1"/>
  <c r="BO992" i="1"/>
  <c r="BP992" i="1"/>
  <c r="BQ992" i="1"/>
  <c r="BR992" i="1"/>
  <c r="BS992" i="1"/>
  <c r="BT992" i="1"/>
  <c r="BN362" i="1"/>
  <c r="BZ362" i="1"/>
  <c r="CB362" i="1" s="1"/>
  <c r="BO362" i="1"/>
  <c r="BP362" i="1"/>
  <c r="BQ362" i="1"/>
  <c r="BR362" i="1"/>
  <c r="BT362" i="1"/>
  <c r="BU362" i="1"/>
  <c r="BJ362" i="1"/>
  <c r="BV362" i="1"/>
  <c r="BK362" i="1"/>
  <c r="BW362" i="1"/>
  <c r="BL362" i="1"/>
  <c r="BX362" i="1"/>
  <c r="BM362" i="1"/>
  <c r="BS362" i="1"/>
  <c r="BY362" i="1"/>
  <c r="BO309" i="1"/>
  <c r="BP309" i="1"/>
  <c r="BQ309" i="1"/>
  <c r="BR309" i="1"/>
  <c r="BJ309" i="1"/>
  <c r="BK309" i="1"/>
  <c r="BL309" i="1"/>
  <c r="BM309" i="1"/>
  <c r="BN309" i="1"/>
  <c r="BJ1004" i="1"/>
  <c r="BV1004" i="1"/>
  <c r="BU1004" i="1"/>
  <c r="BW1004" i="1"/>
  <c r="BK1004" i="1"/>
  <c r="BX1004" i="1"/>
  <c r="BL1004" i="1"/>
  <c r="BY1004" i="1"/>
  <c r="BM1004" i="1"/>
  <c r="BZ1004" i="1"/>
  <c r="CB1004" i="1" s="1"/>
  <c r="BN1004" i="1"/>
  <c r="BO1004" i="1"/>
  <c r="BP1004" i="1"/>
  <c r="BQ1004" i="1"/>
  <c r="BR1004" i="1"/>
  <c r="BS1004" i="1"/>
  <c r="BT1004" i="1"/>
  <c r="BP989" i="1"/>
  <c r="BQ989" i="1"/>
  <c r="BR989" i="1"/>
  <c r="BS989" i="1"/>
  <c r="BT989" i="1"/>
  <c r="BU989" i="1"/>
  <c r="BJ989" i="1"/>
  <c r="BV989" i="1"/>
  <c r="BK989" i="1"/>
  <c r="BW989" i="1"/>
  <c r="BL989" i="1"/>
  <c r="BX989" i="1"/>
  <c r="BM989" i="1"/>
  <c r="BY989" i="1"/>
  <c r="BN989" i="1"/>
  <c r="BO989" i="1"/>
  <c r="BZ989" i="1"/>
  <c r="CB989" i="1" s="1"/>
  <c r="BU937" i="1"/>
  <c r="BK937" i="1"/>
  <c r="BL937" i="1"/>
  <c r="BX937" i="1"/>
  <c r="BM937" i="1"/>
  <c r="BY937" i="1"/>
  <c r="BN937" i="1"/>
  <c r="BZ937" i="1"/>
  <c r="CB937" i="1" s="1"/>
  <c r="BO937" i="1"/>
  <c r="BS937" i="1"/>
  <c r="BR937" i="1"/>
  <c r="BT937" i="1"/>
  <c r="BP937" i="1"/>
  <c r="BQ937" i="1"/>
  <c r="BJ937" i="1"/>
  <c r="BV937" i="1"/>
  <c r="BW937" i="1"/>
  <c r="BR1190" i="1"/>
  <c r="BS1190" i="1"/>
  <c r="BT1190" i="1"/>
  <c r="BU1190" i="1"/>
  <c r="BJ1190" i="1"/>
  <c r="BV1190" i="1"/>
  <c r="BK1190" i="1"/>
  <c r="BW1190" i="1"/>
  <c r="BL1190" i="1"/>
  <c r="BX1190" i="1"/>
  <c r="BM1190" i="1"/>
  <c r="BY1190" i="1"/>
  <c r="BN1190" i="1"/>
  <c r="BZ1190" i="1"/>
  <c r="CB1190" i="1" s="1"/>
  <c r="BO1190" i="1"/>
  <c r="BP1190" i="1"/>
  <c r="BQ1190" i="1"/>
  <c r="BT1030" i="1"/>
  <c r="BU1030" i="1"/>
  <c r="BJ1030" i="1"/>
  <c r="BV1030" i="1"/>
  <c r="BK1030" i="1"/>
  <c r="BW1030" i="1"/>
  <c r="BL1030" i="1"/>
  <c r="BX1030" i="1"/>
  <c r="BM1030" i="1"/>
  <c r="BY1030" i="1"/>
  <c r="BN1030" i="1"/>
  <c r="BZ1030" i="1"/>
  <c r="CB1030" i="1" s="1"/>
  <c r="BO1030" i="1"/>
  <c r="BP1030" i="1"/>
  <c r="BQ1030" i="1"/>
  <c r="BR1030" i="1"/>
  <c r="BS1030" i="1"/>
  <c r="BQ1036" i="1"/>
  <c r="BR1036" i="1"/>
  <c r="BS1036" i="1"/>
  <c r="BT1036" i="1"/>
  <c r="BU1036" i="1"/>
  <c r="BJ1036" i="1"/>
  <c r="BV1036" i="1"/>
  <c r="BK1036" i="1"/>
  <c r="BW1036" i="1"/>
  <c r="BL1036" i="1"/>
  <c r="BX1036" i="1"/>
  <c r="BM1036" i="1"/>
  <c r="BY1036" i="1"/>
  <c r="BN1036" i="1"/>
  <c r="BZ1036" i="1"/>
  <c r="CB1036" i="1" s="1"/>
  <c r="BO1036" i="1"/>
  <c r="BP1036" i="1"/>
  <c r="BO1122" i="1"/>
  <c r="BP1122" i="1"/>
  <c r="BQ1122" i="1"/>
  <c r="BR1122" i="1"/>
  <c r="BS1122" i="1"/>
  <c r="BT1122" i="1"/>
  <c r="BU1122" i="1"/>
  <c r="BJ1122" i="1"/>
  <c r="BV1122" i="1"/>
  <c r="BK1122" i="1"/>
  <c r="BW1122" i="1"/>
  <c r="BL1122" i="1"/>
  <c r="BX1122" i="1"/>
  <c r="BM1122" i="1"/>
  <c r="BN1122" i="1"/>
  <c r="BY1122" i="1"/>
  <c r="BZ1122" i="1"/>
  <c r="CB1122" i="1" s="1"/>
  <c r="BJ1284" i="1"/>
  <c r="BV1284" i="1"/>
  <c r="BK1284" i="1"/>
  <c r="BW1284" i="1"/>
  <c r="BL1284" i="1"/>
  <c r="BX1284" i="1"/>
  <c r="BM1284" i="1"/>
  <c r="BY1284" i="1"/>
  <c r="BN1284" i="1"/>
  <c r="BZ1284" i="1"/>
  <c r="CB1284" i="1" s="1"/>
  <c r="BO1284" i="1"/>
  <c r="BP1284" i="1"/>
  <c r="BQ1284" i="1"/>
  <c r="BR1284" i="1"/>
  <c r="BS1284" i="1"/>
  <c r="BT1284" i="1"/>
  <c r="BU1284" i="1"/>
  <c r="BJ1209" i="1"/>
  <c r="BV1209" i="1"/>
  <c r="BK1209" i="1"/>
  <c r="BW1209" i="1"/>
  <c r="BL1209" i="1"/>
  <c r="BX1209" i="1"/>
  <c r="BM1209" i="1"/>
  <c r="BY1209" i="1"/>
  <c r="BN1209" i="1"/>
  <c r="BZ1209" i="1"/>
  <c r="CB1209" i="1" s="1"/>
  <c r="BO1209" i="1"/>
  <c r="BP1209" i="1"/>
  <c r="BQ1209" i="1"/>
  <c r="BR1209" i="1"/>
  <c r="BS1209" i="1"/>
  <c r="BT1209" i="1"/>
  <c r="BU1209" i="1"/>
  <c r="BJ1079" i="1"/>
  <c r="BV1079" i="1"/>
  <c r="BK1079" i="1"/>
  <c r="BW1079" i="1"/>
  <c r="BL1079" i="1"/>
  <c r="BX1079" i="1"/>
  <c r="BM1079" i="1"/>
  <c r="BY1079" i="1"/>
  <c r="BN1079" i="1"/>
  <c r="BZ1079" i="1"/>
  <c r="CB1079" i="1" s="1"/>
  <c r="BO1079" i="1"/>
  <c r="BQ1079" i="1"/>
  <c r="BR1079" i="1"/>
  <c r="BS1079" i="1"/>
  <c r="BT1079" i="1"/>
  <c r="BU1079" i="1"/>
  <c r="BP1079" i="1"/>
  <c r="AH716" i="1"/>
  <c r="AI716" i="1"/>
  <c r="AJ716" i="1"/>
  <c r="AK716" i="1"/>
  <c r="AG716" i="1"/>
  <c r="BW716" i="1" s="1"/>
  <c r="BO796" i="1"/>
  <c r="BP796" i="1"/>
  <c r="BQ796" i="1"/>
  <c r="BR796" i="1"/>
  <c r="BS796" i="1"/>
  <c r="BT796" i="1"/>
  <c r="BU796" i="1"/>
  <c r="BJ796" i="1"/>
  <c r="BV796" i="1"/>
  <c r="BL796" i="1"/>
  <c r="BX796" i="1"/>
  <c r="BM796" i="1"/>
  <c r="BY796" i="1"/>
  <c r="BK796" i="1"/>
  <c r="BN796" i="1"/>
  <c r="BW796" i="1"/>
  <c r="BZ796" i="1"/>
  <c r="CB796" i="1" s="1"/>
  <c r="BK1127" i="1"/>
  <c r="BW1127" i="1"/>
  <c r="BL1127" i="1"/>
  <c r="BX1127" i="1"/>
  <c r="BM1127" i="1"/>
  <c r="BY1127" i="1"/>
  <c r="BN1127" i="1"/>
  <c r="BZ1127" i="1"/>
  <c r="CB1127" i="1" s="1"/>
  <c r="BO1127" i="1"/>
  <c r="BP1127" i="1"/>
  <c r="BQ1127" i="1"/>
  <c r="BR1127" i="1"/>
  <c r="BS1127" i="1"/>
  <c r="BT1127" i="1"/>
  <c r="BJ1127" i="1"/>
  <c r="BU1127" i="1"/>
  <c r="BV1127" i="1"/>
  <c r="BR671" i="1"/>
  <c r="BS671" i="1"/>
  <c r="BT671" i="1"/>
  <c r="BU671" i="1"/>
  <c r="BJ671" i="1"/>
  <c r="BV671" i="1"/>
  <c r="BK671" i="1"/>
  <c r="BW671" i="1"/>
  <c r="BL671" i="1"/>
  <c r="BX671" i="1"/>
  <c r="BM671" i="1"/>
  <c r="BY671" i="1"/>
  <c r="BN671" i="1"/>
  <c r="BZ671" i="1"/>
  <c r="CB671" i="1" s="1"/>
  <c r="BO671" i="1"/>
  <c r="BP671" i="1"/>
  <c r="BQ671" i="1"/>
  <c r="AG184" i="1"/>
  <c r="AH184" i="1"/>
  <c r="AI184" i="1"/>
  <c r="AJ184" i="1"/>
  <c r="AK184" i="1"/>
  <c r="AH93" i="1"/>
  <c r="AJ93" i="1"/>
  <c r="AK93" i="1"/>
  <c r="AG93" i="1"/>
  <c r="AI93" i="1"/>
  <c r="BP1346" i="1"/>
  <c r="BQ1346" i="1"/>
  <c r="BR1346" i="1"/>
  <c r="BS1346" i="1"/>
  <c r="BT1346" i="1"/>
  <c r="BU1346" i="1"/>
  <c r="BJ1346" i="1"/>
  <c r="BV1346" i="1"/>
  <c r="BK1346" i="1"/>
  <c r="BW1346" i="1"/>
  <c r="BL1346" i="1"/>
  <c r="BX1346" i="1"/>
  <c r="BM1346" i="1"/>
  <c r="BY1346" i="1"/>
  <c r="BN1346" i="1"/>
  <c r="BZ1346" i="1"/>
  <c r="CB1346" i="1" s="1"/>
  <c r="BO1346" i="1"/>
  <c r="BO996" i="1"/>
  <c r="BP996" i="1"/>
  <c r="BQ996" i="1"/>
  <c r="BR996" i="1"/>
  <c r="BS996" i="1"/>
  <c r="BU996" i="1"/>
  <c r="BJ996" i="1"/>
  <c r="BV996" i="1"/>
  <c r="BK996" i="1"/>
  <c r="BW996" i="1"/>
  <c r="BL996" i="1"/>
  <c r="BX996" i="1"/>
  <c r="BM996" i="1"/>
  <c r="BN996" i="1"/>
  <c r="BT996" i="1"/>
  <c r="BY996" i="1"/>
  <c r="BZ996" i="1"/>
  <c r="CB996" i="1" s="1"/>
  <c r="BL871" i="1"/>
  <c r="BJ871" i="1"/>
  <c r="BK871" i="1"/>
  <c r="AH797" i="1"/>
  <c r="AJ797" i="1"/>
  <c r="AK797" i="1"/>
  <c r="AG797" i="1"/>
  <c r="AI797" i="1"/>
  <c r="AI1196" i="1"/>
  <c r="AJ1196" i="1"/>
  <c r="AK1196" i="1"/>
  <c r="AH1196" i="1"/>
  <c r="AG1196" i="1"/>
  <c r="AG329" i="1"/>
  <c r="AH329" i="1"/>
  <c r="AI329" i="1"/>
  <c r="AJ329" i="1"/>
  <c r="AK329" i="1"/>
  <c r="BT1307" i="1"/>
  <c r="BU1307" i="1"/>
  <c r="BJ1307" i="1"/>
  <c r="BV1307" i="1"/>
  <c r="BK1307" i="1"/>
  <c r="BW1307" i="1"/>
  <c r="BL1307" i="1"/>
  <c r="BX1307" i="1"/>
  <c r="BM1307" i="1"/>
  <c r="BY1307" i="1"/>
  <c r="BN1307" i="1"/>
  <c r="BZ1307" i="1"/>
  <c r="CB1307" i="1" s="1"/>
  <c r="BO1307" i="1"/>
  <c r="BP1307" i="1"/>
  <c r="BQ1307" i="1"/>
  <c r="BR1307" i="1"/>
  <c r="BS1307" i="1"/>
  <c r="AJ1068" i="1"/>
  <c r="AG1068" i="1"/>
  <c r="AH1068" i="1"/>
  <c r="AI1068" i="1"/>
  <c r="AK1068" i="1"/>
  <c r="AG1136" i="1"/>
  <c r="AH1136" i="1"/>
  <c r="AI1136" i="1"/>
  <c r="AJ1136" i="1"/>
  <c r="AK1136" i="1"/>
  <c r="AI677" i="1"/>
  <c r="AJ677" i="1"/>
  <c r="AK677" i="1"/>
  <c r="AG677" i="1"/>
  <c r="AH677" i="1"/>
  <c r="AG1276" i="1"/>
  <c r="AJ1276" i="1"/>
  <c r="AK1276" i="1"/>
  <c r="AH1276" i="1"/>
  <c r="AI1276" i="1"/>
  <c r="BK870" i="1"/>
  <c r="BW870" i="1"/>
  <c r="BL870" i="1"/>
  <c r="BX870" i="1"/>
  <c r="BM870" i="1"/>
  <c r="BY870" i="1"/>
  <c r="BN870" i="1"/>
  <c r="BZ870" i="1"/>
  <c r="CB870" i="1" s="1"/>
  <c r="BP870" i="1"/>
  <c r="BQ870" i="1"/>
  <c r="BR870" i="1"/>
  <c r="BS870" i="1"/>
  <c r="BT870" i="1"/>
  <c r="BU870" i="1"/>
  <c r="BJ870" i="1"/>
  <c r="BO870" i="1"/>
  <c r="BV870" i="1"/>
  <c r="BJ679" i="1"/>
  <c r="BL388" i="1"/>
  <c r="BM388" i="1"/>
  <c r="BN388" i="1"/>
  <c r="BO388" i="1"/>
  <c r="BP388" i="1"/>
  <c r="BQ388" i="1"/>
  <c r="BR388" i="1"/>
  <c r="BS388" i="1"/>
  <c r="BJ388" i="1"/>
  <c r="BK388" i="1"/>
  <c r="BU63" i="1"/>
  <c r="BJ63" i="1"/>
  <c r="BV63" i="1"/>
  <c r="BK63" i="1"/>
  <c r="BW63" i="1"/>
  <c r="BL63" i="1"/>
  <c r="BX63" i="1"/>
  <c r="BM63" i="1"/>
  <c r="BY63" i="1"/>
  <c r="BN63" i="1"/>
  <c r="BZ63" i="1"/>
  <c r="CB63" i="1" s="1"/>
  <c r="BO63" i="1"/>
  <c r="BP63" i="1"/>
  <c r="BQ63" i="1"/>
  <c r="BR63" i="1"/>
  <c r="BS63" i="1"/>
  <c r="BT63" i="1"/>
  <c r="BN390" i="1"/>
  <c r="BZ390" i="1"/>
  <c r="CB390" i="1" s="1"/>
  <c r="BO390" i="1"/>
  <c r="BP390" i="1"/>
  <c r="BQ390" i="1"/>
  <c r="BR390" i="1"/>
  <c r="BS390" i="1"/>
  <c r="BT390" i="1"/>
  <c r="BU390" i="1"/>
  <c r="BJ390" i="1"/>
  <c r="BV390" i="1"/>
  <c r="BK390" i="1"/>
  <c r="BW390" i="1"/>
  <c r="BL390" i="1"/>
  <c r="BX390" i="1"/>
  <c r="BM390" i="1"/>
  <c r="BY390" i="1"/>
  <c r="BJ279" i="1"/>
  <c r="BU279" i="1"/>
  <c r="BV279" i="1"/>
  <c r="BK279" i="1"/>
  <c r="BW279" i="1"/>
  <c r="BL279" i="1"/>
  <c r="BX279" i="1"/>
  <c r="BM279" i="1"/>
  <c r="BY279" i="1"/>
  <c r="BN279" i="1"/>
  <c r="BZ279" i="1"/>
  <c r="CB279" i="1" s="1"/>
  <c r="BO279" i="1"/>
  <c r="BP279" i="1"/>
  <c r="BQ279" i="1"/>
  <c r="BS279" i="1"/>
  <c r="BR279" i="1"/>
  <c r="BT279" i="1"/>
  <c r="BJ1238" i="1"/>
  <c r="BV1238" i="1"/>
  <c r="BN1238" i="1"/>
  <c r="BZ1238" i="1"/>
  <c r="CB1238" i="1" s="1"/>
  <c r="BX1238" i="1"/>
  <c r="BK1238" i="1"/>
  <c r="BY1238" i="1"/>
  <c r="BL1238" i="1"/>
  <c r="BM1238" i="1"/>
  <c r="BO1238" i="1"/>
  <c r="BP1238" i="1"/>
  <c r="BQ1238" i="1"/>
  <c r="BR1238" i="1"/>
  <c r="BS1238" i="1"/>
  <c r="BT1238" i="1"/>
  <c r="BU1238" i="1"/>
  <c r="BW1238" i="1"/>
  <c r="BP766" i="1"/>
  <c r="BQ766" i="1"/>
  <c r="BR766" i="1"/>
  <c r="BS766" i="1"/>
  <c r="BT766" i="1"/>
  <c r="BU766" i="1"/>
  <c r="BJ766" i="1"/>
  <c r="BV766" i="1"/>
  <c r="BK766" i="1"/>
  <c r="BW766" i="1"/>
  <c r="BL766" i="1"/>
  <c r="BM766" i="1"/>
  <c r="BN766" i="1"/>
  <c r="BX766" i="1"/>
  <c r="BZ766" i="1"/>
  <c r="CB766" i="1" s="1"/>
  <c r="BO766" i="1"/>
  <c r="BY766" i="1"/>
  <c r="BO1098" i="1"/>
  <c r="BP1098" i="1"/>
  <c r="BQ1098" i="1"/>
  <c r="BR1098" i="1"/>
  <c r="BS1098" i="1"/>
  <c r="BT1098" i="1"/>
  <c r="BU1098" i="1"/>
  <c r="BJ1098" i="1"/>
  <c r="BV1098" i="1"/>
  <c r="BK1098" i="1"/>
  <c r="BW1098" i="1"/>
  <c r="BL1098" i="1"/>
  <c r="BX1098" i="1"/>
  <c r="BM1098" i="1"/>
  <c r="BN1098" i="1"/>
  <c r="BY1098" i="1"/>
  <c r="BZ1098" i="1"/>
  <c r="CB1098" i="1" s="1"/>
  <c r="BK946" i="1"/>
  <c r="BW946" i="1"/>
  <c r="BQ946" i="1"/>
  <c r="BU946" i="1"/>
  <c r="BV946" i="1"/>
  <c r="BL946" i="1"/>
  <c r="BZ946" i="1"/>
  <c r="CB946" i="1" s="1"/>
  <c r="BM946" i="1"/>
  <c r="BN946" i="1"/>
  <c r="BO946" i="1"/>
  <c r="BS946" i="1"/>
  <c r="BT946" i="1"/>
  <c r="BJ946" i="1"/>
  <c r="BP946" i="1"/>
  <c r="BR946" i="1"/>
  <c r="BX946" i="1"/>
  <c r="BY946" i="1"/>
  <c r="BP1027" i="1"/>
  <c r="BQ1027" i="1"/>
  <c r="BR1027" i="1"/>
  <c r="BS1027" i="1"/>
  <c r="BT1027" i="1"/>
  <c r="BU1027" i="1"/>
  <c r="BJ1027" i="1"/>
  <c r="BV1027" i="1"/>
  <c r="BK1027" i="1"/>
  <c r="BW1027" i="1"/>
  <c r="BL1027" i="1"/>
  <c r="BX1027" i="1"/>
  <c r="BM1027" i="1"/>
  <c r="BY1027" i="1"/>
  <c r="BN1027" i="1"/>
  <c r="BO1027" i="1"/>
  <c r="BZ1027" i="1"/>
  <c r="CB1027" i="1" s="1"/>
  <c r="BU1192" i="1"/>
  <c r="BJ1192" i="1"/>
  <c r="BV1192" i="1"/>
  <c r="BK1192" i="1"/>
  <c r="BW1192" i="1"/>
  <c r="BL1192" i="1"/>
  <c r="BX1192" i="1"/>
  <c r="BM1192" i="1"/>
  <c r="BY1192" i="1"/>
  <c r="BN1192" i="1"/>
  <c r="BZ1192" i="1"/>
  <c r="CB1192" i="1" s="1"/>
  <c r="BO1192" i="1"/>
  <c r="BP1192" i="1"/>
  <c r="BQ1192" i="1"/>
  <c r="BR1192" i="1"/>
  <c r="BS1192" i="1"/>
  <c r="BT1192" i="1"/>
  <c r="BJ1316" i="1"/>
  <c r="BV1316" i="1"/>
  <c r="BK1316" i="1"/>
  <c r="BW1316" i="1"/>
  <c r="BL1316" i="1"/>
  <c r="BX1316" i="1"/>
  <c r="BM1316" i="1"/>
  <c r="BY1316" i="1"/>
  <c r="BN1316" i="1"/>
  <c r="BZ1316" i="1"/>
  <c r="CB1316" i="1" s="1"/>
  <c r="BO1316" i="1"/>
  <c r="BQ1316" i="1"/>
  <c r="BR1316" i="1"/>
  <c r="BS1316" i="1"/>
  <c r="BP1316" i="1"/>
  <c r="BT1316" i="1"/>
  <c r="BU1316" i="1"/>
  <c r="BS1314" i="1"/>
  <c r="BT1314" i="1"/>
  <c r="BU1314" i="1"/>
  <c r="BJ1314" i="1"/>
  <c r="BV1314" i="1"/>
  <c r="BK1314" i="1"/>
  <c r="BW1314" i="1"/>
  <c r="BL1314" i="1"/>
  <c r="BX1314" i="1"/>
  <c r="BN1314" i="1"/>
  <c r="BZ1314" i="1"/>
  <c r="CB1314" i="1" s="1"/>
  <c r="BO1314" i="1"/>
  <c r="BP1314" i="1"/>
  <c r="BM1314" i="1"/>
  <c r="BQ1314" i="1"/>
  <c r="BR1314" i="1"/>
  <c r="BY1314" i="1"/>
  <c r="BS1045" i="1"/>
  <c r="BT1045" i="1"/>
  <c r="BU1045" i="1"/>
  <c r="BJ1045" i="1"/>
  <c r="BV1045" i="1"/>
  <c r="BK1045" i="1"/>
  <c r="BW1045" i="1"/>
  <c r="BL1045" i="1"/>
  <c r="BX1045" i="1"/>
  <c r="BM1045" i="1"/>
  <c r="BY1045" i="1"/>
  <c r="BN1045" i="1"/>
  <c r="BZ1045" i="1"/>
  <c r="CB1045" i="1" s="1"/>
  <c r="BO1045" i="1"/>
  <c r="BP1045" i="1"/>
  <c r="BQ1045" i="1"/>
  <c r="BR1045" i="1"/>
  <c r="BP1011" i="1"/>
  <c r="BQ1011" i="1"/>
  <c r="BR1011" i="1"/>
  <c r="BS1011" i="1"/>
  <c r="BT1011" i="1"/>
  <c r="BU1011" i="1"/>
  <c r="BJ1011" i="1"/>
  <c r="BV1011" i="1"/>
  <c r="BK1011" i="1"/>
  <c r="BW1011" i="1"/>
  <c r="BL1011" i="1"/>
  <c r="BX1011" i="1"/>
  <c r="BM1011" i="1"/>
  <c r="BY1011" i="1"/>
  <c r="BN1011" i="1"/>
  <c r="BO1011" i="1"/>
  <c r="BZ1011" i="1"/>
  <c r="CB1011" i="1" s="1"/>
  <c r="BJ985" i="1"/>
  <c r="BV985" i="1"/>
  <c r="BK985" i="1"/>
  <c r="BW985" i="1"/>
  <c r="BL985" i="1"/>
  <c r="BX985" i="1"/>
  <c r="BM985" i="1"/>
  <c r="BY985" i="1"/>
  <c r="BN985" i="1"/>
  <c r="BZ985" i="1"/>
  <c r="CB985" i="1" s="1"/>
  <c r="BO985" i="1"/>
  <c r="BP985" i="1"/>
  <c r="BQ985" i="1"/>
  <c r="BR985" i="1"/>
  <c r="BS985" i="1"/>
  <c r="BT985" i="1"/>
  <c r="BU985" i="1"/>
  <c r="BJ863" i="1"/>
  <c r="BV863" i="1"/>
  <c r="BK863" i="1"/>
  <c r="BW863" i="1"/>
  <c r="BL863" i="1"/>
  <c r="BX863" i="1"/>
  <c r="BM863" i="1"/>
  <c r="BY863" i="1"/>
  <c r="BN863" i="1"/>
  <c r="BZ863" i="1"/>
  <c r="CB863" i="1" s="1"/>
  <c r="BO863" i="1"/>
  <c r="BP863" i="1"/>
  <c r="BQ863" i="1"/>
  <c r="BR863" i="1"/>
  <c r="BS863" i="1"/>
  <c r="BT863" i="1"/>
  <c r="BU863" i="1"/>
  <c r="BK1194" i="1"/>
  <c r="BW1194" i="1"/>
  <c r="BL1194" i="1"/>
  <c r="BX1194" i="1"/>
  <c r="BM1194" i="1"/>
  <c r="BY1194" i="1"/>
  <c r="BN1194" i="1"/>
  <c r="BZ1194" i="1"/>
  <c r="CB1194" i="1" s="1"/>
  <c r="BO1194" i="1"/>
  <c r="BP1194" i="1"/>
  <c r="BQ1194" i="1"/>
  <c r="BR1194" i="1"/>
  <c r="BS1194" i="1"/>
  <c r="BT1194" i="1"/>
  <c r="BU1194" i="1"/>
  <c r="BJ1194" i="1"/>
  <c r="BV1194" i="1"/>
  <c r="BQ1347" i="1"/>
  <c r="BR1347" i="1"/>
  <c r="BS1347" i="1"/>
  <c r="BT1347" i="1"/>
  <c r="BU1347" i="1"/>
  <c r="BJ1347" i="1"/>
  <c r="BV1347" i="1"/>
  <c r="BK1347" i="1"/>
  <c r="BW1347" i="1"/>
  <c r="BL1347" i="1"/>
  <c r="BX1347" i="1"/>
  <c r="BM1347" i="1"/>
  <c r="BY1347" i="1"/>
  <c r="BN1347" i="1"/>
  <c r="BZ1347" i="1"/>
  <c r="CB1347" i="1" s="1"/>
  <c r="BO1347" i="1"/>
  <c r="BP1347" i="1"/>
  <c r="BQ1181" i="1"/>
  <c r="BR1181" i="1"/>
  <c r="BS1181" i="1"/>
  <c r="BT1181" i="1"/>
  <c r="BU1181" i="1"/>
  <c r="BJ1181" i="1"/>
  <c r="BV1181" i="1"/>
  <c r="BK1181" i="1"/>
  <c r="BW1181" i="1"/>
  <c r="BL1181" i="1"/>
  <c r="BX1181" i="1"/>
  <c r="BM1181" i="1"/>
  <c r="BY1181" i="1"/>
  <c r="BN1181" i="1"/>
  <c r="BZ1181" i="1"/>
  <c r="CB1181" i="1" s="1"/>
  <c r="BO1181" i="1"/>
  <c r="BP1181" i="1"/>
  <c r="BT1101" i="1"/>
  <c r="BU1101" i="1"/>
  <c r="BJ1101" i="1"/>
  <c r="BV1101" i="1"/>
  <c r="BK1101" i="1"/>
  <c r="BW1101" i="1"/>
  <c r="BL1101" i="1"/>
  <c r="BX1101" i="1"/>
  <c r="BM1101" i="1"/>
  <c r="BY1101" i="1"/>
  <c r="BN1101" i="1"/>
  <c r="BZ1101" i="1"/>
  <c r="CB1101" i="1" s="1"/>
  <c r="BO1101" i="1"/>
  <c r="BP1101" i="1"/>
  <c r="BQ1101" i="1"/>
  <c r="BR1101" i="1"/>
  <c r="BS1101" i="1"/>
  <c r="BP1197" i="1"/>
  <c r="BQ1197" i="1"/>
  <c r="BR1197" i="1"/>
  <c r="BS1197" i="1"/>
  <c r="BT1197" i="1"/>
  <c r="BU1197" i="1"/>
  <c r="BJ1197" i="1"/>
  <c r="BV1197" i="1"/>
  <c r="BK1197" i="1"/>
  <c r="BW1197" i="1"/>
  <c r="BL1197" i="1"/>
  <c r="BX1197" i="1"/>
  <c r="BM1197" i="1"/>
  <c r="BY1197" i="1"/>
  <c r="BN1197" i="1"/>
  <c r="BZ1197" i="1"/>
  <c r="CB1197" i="1" s="1"/>
  <c r="BO1197" i="1"/>
  <c r="BU236" i="1"/>
  <c r="BJ236" i="1"/>
  <c r="BV236" i="1"/>
  <c r="BK236" i="1"/>
  <c r="BW236" i="1"/>
  <c r="BL236" i="1"/>
  <c r="BX236" i="1"/>
  <c r="BM236" i="1"/>
  <c r="BY236" i="1"/>
  <c r="BN236" i="1"/>
  <c r="BZ236" i="1"/>
  <c r="CB236" i="1" s="1"/>
  <c r="BO236" i="1"/>
  <c r="BP236" i="1"/>
  <c r="BQ236" i="1"/>
  <c r="BR236" i="1"/>
  <c r="BS236" i="1"/>
  <c r="BT236" i="1"/>
  <c r="BK1072" i="1"/>
  <c r="BW1072" i="1"/>
  <c r="BL1072" i="1"/>
  <c r="BX1072" i="1"/>
  <c r="BM1072" i="1"/>
  <c r="BY1072" i="1"/>
  <c r="BN1072" i="1"/>
  <c r="BZ1072" i="1"/>
  <c r="CB1072" i="1" s="1"/>
  <c r="BO1072" i="1"/>
  <c r="BP1072" i="1"/>
  <c r="BQ1072" i="1"/>
  <c r="BR1072" i="1"/>
  <c r="BS1072" i="1"/>
  <c r="BT1072" i="1"/>
  <c r="BJ1072" i="1"/>
  <c r="BU1072" i="1"/>
  <c r="BV1072" i="1"/>
  <c r="BN1225" i="1"/>
  <c r="BZ1225" i="1"/>
  <c r="CB1225" i="1" s="1"/>
  <c r="BO1225" i="1"/>
  <c r="BP1225" i="1"/>
  <c r="BQ1225" i="1"/>
  <c r="BR1225" i="1"/>
  <c r="BS1225" i="1"/>
  <c r="BU1225" i="1"/>
  <c r="BJ1225" i="1"/>
  <c r="BV1225" i="1"/>
  <c r="BK1225" i="1"/>
  <c r="BW1225" i="1"/>
  <c r="BL1225" i="1"/>
  <c r="BM1225" i="1"/>
  <c r="BT1225" i="1"/>
  <c r="BX1225" i="1"/>
  <c r="BY1225" i="1"/>
  <c r="BQ1257" i="1"/>
  <c r="BR1257" i="1"/>
  <c r="BS1257" i="1"/>
  <c r="BT1257" i="1"/>
  <c r="BU1257" i="1"/>
  <c r="BJ1257" i="1"/>
  <c r="BV1257" i="1"/>
  <c r="BK1257" i="1"/>
  <c r="BW1257" i="1"/>
  <c r="BL1257" i="1"/>
  <c r="BX1257" i="1"/>
  <c r="BM1257" i="1"/>
  <c r="BY1257" i="1"/>
  <c r="BN1257" i="1"/>
  <c r="BZ1257" i="1"/>
  <c r="CB1257" i="1" s="1"/>
  <c r="BP1257" i="1"/>
  <c r="BO1257" i="1"/>
  <c r="BK134" i="1"/>
  <c r="BW134" i="1"/>
  <c r="BL134" i="1"/>
  <c r="BX134" i="1"/>
  <c r="BM134" i="1"/>
  <c r="BY134" i="1"/>
  <c r="BN134" i="1"/>
  <c r="BZ134" i="1"/>
  <c r="CB134" i="1" s="1"/>
  <c r="BO134" i="1"/>
  <c r="BQ134" i="1"/>
  <c r="BR134" i="1"/>
  <c r="BS134" i="1"/>
  <c r="BT134" i="1"/>
  <c r="BU134" i="1"/>
  <c r="BJ134" i="1"/>
  <c r="BV134" i="1"/>
  <c r="BP134" i="1"/>
  <c r="BL205" i="1"/>
  <c r="BX205" i="1"/>
  <c r="BM205" i="1"/>
  <c r="BY205" i="1"/>
  <c r="BN205" i="1"/>
  <c r="BZ205" i="1"/>
  <c r="CB205" i="1" s="1"/>
  <c r="BO205" i="1"/>
  <c r="BP205" i="1"/>
  <c r="BQ205" i="1"/>
  <c r="BR205" i="1"/>
  <c r="BT205" i="1"/>
  <c r="BU205" i="1"/>
  <c r="BJ205" i="1"/>
  <c r="BV205" i="1"/>
  <c r="BK205" i="1"/>
  <c r="BS205" i="1"/>
  <c r="BW205" i="1"/>
  <c r="BK968" i="1"/>
  <c r="BW968" i="1"/>
  <c r="BL968" i="1"/>
  <c r="BX968" i="1"/>
  <c r="BO968" i="1"/>
  <c r="BQ968" i="1"/>
  <c r="BR968" i="1"/>
  <c r="BU968" i="1"/>
  <c r="BN968" i="1"/>
  <c r="BP968" i="1"/>
  <c r="BS968" i="1"/>
  <c r="BT968" i="1"/>
  <c r="BV968" i="1"/>
  <c r="BY968" i="1"/>
  <c r="BZ968" i="1"/>
  <c r="CB968" i="1" s="1"/>
  <c r="BJ968" i="1"/>
  <c r="BM968" i="1"/>
  <c r="BJ401" i="1"/>
  <c r="BV401" i="1"/>
  <c r="BK401" i="1"/>
  <c r="BW401" i="1"/>
  <c r="BL401" i="1"/>
  <c r="BX401" i="1"/>
  <c r="BM401" i="1"/>
  <c r="BY401" i="1"/>
  <c r="BN401" i="1"/>
  <c r="BZ401" i="1"/>
  <c r="CB401" i="1" s="1"/>
  <c r="BO401" i="1"/>
  <c r="BP401" i="1"/>
  <c r="BQ401" i="1"/>
  <c r="BR401" i="1"/>
  <c r="BT401" i="1"/>
  <c r="BU401" i="1"/>
  <c r="BS401" i="1"/>
  <c r="BO963" i="1"/>
  <c r="BP963" i="1"/>
  <c r="BS963" i="1"/>
  <c r="BT963" i="1"/>
  <c r="BU963" i="1"/>
  <c r="BJ963" i="1"/>
  <c r="BV963" i="1"/>
  <c r="BM963" i="1"/>
  <c r="BY963" i="1"/>
  <c r="BN963" i="1"/>
  <c r="BZ963" i="1"/>
  <c r="CB963" i="1" s="1"/>
  <c r="BK963" i="1"/>
  <c r="BL963" i="1"/>
  <c r="BQ963" i="1"/>
  <c r="BR963" i="1"/>
  <c r="BW963" i="1"/>
  <c r="BX963" i="1"/>
  <c r="BN1050" i="1"/>
  <c r="BZ1050" i="1"/>
  <c r="CB1050" i="1" s="1"/>
  <c r="BO1050" i="1"/>
  <c r="BP1050" i="1"/>
  <c r="BQ1050" i="1"/>
  <c r="BR1050" i="1"/>
  <c r="BS1050" i="1"/>
  <c r="BT1050" i="1"/>
  <c r="BU1050" i="1"/>
  <c r="BJ1050" i="1"/>
  <c r="BV1050" i="1"/>
  <c r="BK1050" i="1"/>
  <c r="BW1050" i="1"/>
  <c r="BM1050" i="1"/>
  <c r="BX1050" i="1"/>
  <c r="BY1050" i="1"/>
  <c r="BL1050" i="1"/>
  <c r="BK1135" i="1"/>
  <c r="BW1135" i="1"/>
  <c r="BL1135" i="1"/>
  <c r="BX1135" i="1"/>
  <c r="BM1135" i="1"/>
  <c r="BY1135" i="1"/>
  <c r="BN1135" i="1"/>
  <c r="BZ1135" i="1"/>
  <c r="CB1135" i="1" s="1"/>
  <c r="BO1135" i="1"/>
  <c r="BP1135" i="1"/>
  <c r="BQ1135" i="1"/>
  <c r="BR1135" i="1"/>
  <c r="BS1135" i="1"/>
  <c r="BT1135" i="1"/>
  <c r="BJ1135" i="1"/>
  <c r="BU1135" i="1"/>
  <c r="BV1135" i="1"/>
  <c r="BP1354" i="1"/>
  <c r="BQ1354" i="1"/>
  <c r="BR1354" i="1"/>
  <c r="BS1354" i="1"/>
  <c r="BT1354" i="1"/>
  <c r="BU1354" i="1"/>
  <c r="BJ1354" i="1"/>
  <c r="BV1354" i="1"/>
  <c r="BK1354" i="1"/>
  <c r="BW1354" i="1"/>
  <c r="BL1354" i="1"/>
  <c r="BX1354" i="1"/>
  <c r="BM1354" i="1"/>
  <c r="BY1354" i="1"/>
  <c r="BN1354" i="1"/>
  <c r="BZ1354" i="1"/>
  <c r="CB1354" i="1" s="1"/>
  <c r="BO1354" i="1"/>
  <c r="BR1132" i="1"/>
  <c r="BS1132" i="1"/>
  <c r="BT1132" i="1"/>
  <c r="BU1132" i="1"/>
  <c r="BJ1132" i="1"/>
  <c r="BV1132" i="1"/>
  <c r="BK1132" i="1"/>
  <c r="BW1132" i="1"/>
  <c r="BL1132" i="1"/>
  <c r="BX1132" i="1"/>
  <c r="BM1132" i="1"/>
  <c r="BY1132" i="1"/>
  <c r="BN1132" i="1"/>
  <c r="BZ1132" i="1"/>
  <c r="CB1132" i="1" s="1"/>
  <c r="BO1132" i="1"/>
  <c r="BP1132" i="1"/>
  <c r="BQ1132" i="1"/>
  <c r="AK1058" i="1"/>
  <c r="AG1058" i="1"/>
  <c r="AJ1058" i="1"/>
  <c r="AH1058" i="1"/>
  <c r="AI1058" i="1"/>
  <c r="BT880" i="1"/>
  <c r="BU880" i="1"/>
  <c r="BJ880" i="1"/>
  <c r="BV880" i="1"/>
  <c r="BK880" i="1"/>
  <c r="BW880" i="1"/>
  <c r="BL880" i="1"/>
  <c r="BX880" i="1"/>
  <c r="BM880" i="1"/>
  <c r="BY880" i="1"/>
  <c r="BN880" i="1"/>
  <c r="BZ880" i="1"/>
  <c r="CB880" i="1" s="1"/>
  <c r="BP880" i="1"/>
  <c r="BR880" i="1"/>
  <c r="BO880" i="1"/>
  <c r="BQ880" i="1"/>
  <c r="BS880" i="1"/>
  <c r="AG996" i="1"/>
  <c r="AH996" i="1"/>
  <c r="AI996" i="1"/>
  <c r="AJ996" i="1"/>
  <c r="AK996" i="1"/>
  <c r="AG871" i="1"/>
  <c r="BW871" i="1" s="1"/>
  <c r="AH871" i="1"/>
  <c r="AI871" i="1"/>
  <c r="AJ871" i="1"/>
  <c r="AK871" i="1"/>
  <c r="BQ1155" i="1"/>
  <c r="BR1155" i="1"/>
  <c r="BS1155" i="1"/>
  <c r="BU1155" i="1"/>
  <c r="BJ1155" i="1"/>
  <c r="BV1155" i="1"/>
  <c r="BK1155" i="1"/>
  <c r="BW1155" i="1"/>
  <c r="BL1155" i="1"/>
  <c r="BX1155" i="1"/>
  <c r="BM1155" i="1"/>
  <c r="BY1155" i="1"/>
  <c r="BN1155" i="1"/>
  <c r="BO1155" i="1"/>
  <c r="BP1155" i="1"/>
  <c r="BT1155" i="1"/>
  <c r="BZ1155" i="1"/>
  <c r="CB1155" i="1" s="1"/>
  <c r="BU953" i="1"/>
  <c r="BO953" i="1"/>
  <c r="BS953" i="1"/>
  <c r="BT953" i="1"/>
  <c r="BJ953" i="1"/>
  <c r="BX953" i="1"/>
  <c r="BK953" i="1"/>
  <c r="BY953" i="1"/>
  <c r="BL953" i="1"/>
  <c r="BZ953" i="1"/>
  <c r="CB953" i="1" s="1"/>
  <c r="BM953" i="1"/>
  <c r="BQ953" i="1"/>
  <c r="BR953" i="1"/>
  <c r="BN953" i="1"/>
  <c r="BP953" i="1"/>
  <c r="BV953" i="1"/>
  <c r="BW953" i="1"/>
  <c r="BN1196" i="1"/>
  <c r="BZ1196" i="1"/>
  <c r="CB1196" i="1" s="1"/>
  <c r="BO1196" i="1"/>
  <c r="BP1196" i="1"/>
  <c r="BQ1196" i="1"/>
  <c r="BR1196" i="1"/>
  <c r="BS1196" i="1"/>
  <c r="BT1196" i="1"/>
  <c r="BU1196" i="1"/>
  <c r="BJ1196" i="1"/>
  <c r="BV1196" i="1"/>
  <c r="BK1196" i="1"/>
  <c r="BW1196" i="1"/>
  <c r="BL1196" i="1"/>
  <c r="BX1196" i="1"/>
  <c r="BM1196" i="1"/>
  <c r="BY1196" i="1"/>
  <c r="BS983" i="1"/>
  <c r="BT983" i="1"/>
  <c r="BU983" i="1"/>
  <c r="BJ983" i="1"/>
  <c r="BV983" i="1"/>
  <c r="BK983" i="1"/>
  <c r="BW983" i="1"/>
  <c r="BL983" i="1"/>
  <c r="BX983" i="1"/>
  <c r="BM983" i="1"/>
  <c r="BY983" i="1"/>
  <c r="BN983" i="1"/>
  <c r="BZ983" i="1"/>
  <c r="CB983" i="1" s="1"/>
  <c r="BO983" i="1"/>
  <c r="BP983" i="1"/>
  <c r="BQ983" i="1"/>
  <c r="BR983" i="1"/>
  <c r="AI1307" i="1"/>
  <c r="AJ1307" i="1"/>
  <c r="AK1307" i="1"/>
  <c r="AG1307" i="1"/>
  <c r="AH1307" i="1"/>
  <c r="AG850" i="1"/>
  <c r="BP850" i="1" s="1"/>
  <c r="AH850" i="1"/>
  <c r="AI850" i="1"/>
  <c r="AJ850" i="1"/>
  <c r="AK850" i="1"/>
  <c r="BN1295" i="1"/>
  <c r="BZ1295" i="1"/>
  <c r="CB1295" i="1" s="1"/>
  <c r="BO1295" i="1"/>
  <c r="BP1295" i="1"/>
  <c r="BQ1295" i="1"/>
  <c r="BR1295" i="1"/>
  <c r="BS1295" i="1"/>
  <c r="BT1295" i="1"/>
  <c r="BU1295" i="1"/>
  <c r="BJ1295" i="1"/>
  <c r="BV1295" i="1"/>
  <c r="BK1295" i="1"/>
  <c r="BW1295" i="1"/>
  <c r="BL1295" i="1"/>
  <c r="BM1295" i="1"/>
  <c r="BX1295" i="1"/>
  <c r="BY1295" i="1"/>
  <c r="BU69" i="1"/>
  <c r="BJ69" i="1"/>
  <c r="BV69" i="1"/>
  <c r="BK69" i="1"/>
  <c r="BW69" i="1"/>
  <c r="BL69" i="1"/>
  <c r="BX69" i="1"/>
  <c r="BM69" i="1"/>
  <c r="BY69" i="1"/>
  <c r="BN69" i="1"/>
  <c r="BZ69" i="1"/>
  <c r="CB69" i="1" s="1"/>
  <c r="BO69" i="1"/>
  <c r="BP69" i="1"/>
  <c r="BQ69" i="1"/>
  <c r="BR69" i="1"/>
  <c r="BS69" i="1"/>
  <c r="BT69" i="1"/>
  <c r="BS95" i="1"/>
  <c r="BT95" i="1"/>
  <c r="BU95" i="1"/>
  <c r="BJ95" i="1"/>
  <c r="BV95" i="1"/>
  <c r="BK95" i="1"/>
  <c r="BW95" i="1"/>
  <c r="BL95" i="1"/>
  <c r="BX95" i="1"/>
  <c r="BM95" i="1"/>
  <c r="BY95" i="1"/>
  <c r="BN95" i="1"/>
  <c r="BZ95" i="1"/>
  <c r="CB95" i="1" s="1"/>
  <c r="BO95" i="1"/>
  <c r="BP95" i="1"/>
  <c r="BQ95" i="1"/>
  <c r="BR95" i="1"/>
  <c r="BL603" i="1"/>
  <c r="BX603" i="1"/>
  <c r="BM603" i="1"/>
  <c r="BY603" i="1"/>
  <c r="BN603" i="1"/>
  <c r="BZ603" i="1"/>
  <c r="CB603" i="1" s="1"/>
  <c r="BO603" i="1"/>
  <c r="BP603" i="1"/>
  <c r="BQ603" i="1"/>
  <c r="BR603" i="1"/>
  <c r="BS603" i="1"/>
  <c r="BT603" i="1"/>
  <c r="BU603" i="1"/>
  <c r="BJ603" i="1"/>
  <c r="BV603" i="1"/>
  <c r="BK603" i="1"/>
  <c r="BW603" i="1"/>
  <c r="BJ801" i="1"/>
  <c r="BV801" i="1"/>
  <c r="BK801" i="1"/>
  <c r="BW801" i="1"/>
  <c r="BL801" i="1"/>
  <c r="BX801" i="1"/>
  <c r="BM801" i="1"/>
  <c r="BY801" i="1"/>
  <c r="BN801" i="1"/>
  <c r="BZ801" i="1"/>
  <c r="CB801" i="1" s="1"/>
  <c r="BO801" i="1"/>
  <c r="BP801" i="1"/>
  <c r="BQ801" i="1"/>
  <c r="BR801" i="1"/>
  <c r="BS801" i="1"/>
  <c r="BT801" i="1"/>
  <c r="BU801" i="1"/>
  <c r="BP854" i="1"/>
  <c r="BQ854" i="1"/>
  <c r="BR854" i="1"/>
  <c r="BS854" i="1"/>
  <c r="BT854" i="1"/>
  <c r="BU854" i="1"/>
  <c r="BJ854" i="1"/>
  <c r="BV854" i="1"/>
  <c r="BK854" i="1"/>
  <c r="BW854" i="1"/>
  <c r="BL854" i="1"/>
  <c r="BX854" i="1"/>
  <c r="BO854" i="1"/>
  <c r="BY854" i="1"/>
  <c r="BZ854" i="1"/>
  <c r="CB854" i="1" s="1"/>
  <c r="BM854" i="1"/>
  <c r="BN854" i="1"/>
  <c r="BP1067" i="1"/>
  <c r="BQ1067" i="1"/>
  <c r="BR1067" i="1"/>
  <c r="BS1067" i="1"/>
  <c r="BT1067" i="1"/>
  <c r="BU1067" i="1"/>
  <c r="BJ1067" i="1"/>
  <c r="BV1067" i="1"/>
  <c r="BK1067" i="1"/>
  <c r="BW1067" i="1"/>
  <c r="BL1067" i="1"/>
  <c r="BX1067" i="1"/>
  <c r="BM1067" i="1"/>
  <c r="BY1067" i="1"/>
  <c r="BN1067" i="1"/>
  <c r="BO1067" i="1"/>
  <c r="BZ1067" i="1"/>
  <c r="CB1067" i="1" s="1"/>
  <c r="BQ1363" i="1"/>
  <c r="BR1363" i="1"/>
  <c r="BS1363" i="1"/>
  <c r="BT1363" i="1"/>
  <c r="BU1363" i="1"/>
  <c r="BJ1363" i="1"/>
  <c r="BV1363" i="1"/>
  <c r="BK1363" i="1"/>
  <c r="BW1363" i="1"/>
  <c r="BL1363" i="1"/>
  <c r="BX1363" i="1"/>
  <c r="BM1363" i="1"/>
  <c r="BY1363" i="1"/>
  <c r="BN1363" i="1"/>
  <c r="BZ1363" i="1"/>
  <c r="CB1363" i="1" s="1"/>
  <c r="BO1363" i="1"/>
  <c r="BP1363" i="1"/>
  <c r="BM1041" i="1"/>
  <c r="BY1041" i="1"/>
  <c r="BN1041" i="1"/>
  <c r="BZ1041" i="1"/>
  <c r="CB1041" i="1" s="1"/>
  <c r="BO1041" i="1"/>
  <c r="BP1041" i="1"/>
  <c r="BQ1041" i="1"/>
  <c r="BR1041" i="1"/>
  <c r="BS1041" i="1"/>
  <c r="BT1041" i="1"/>
  <c r="BU1041" i="1"/>
  <c r="BJ1041" i="1"/>
  <c r="BV1041" i="1"/>
  <c r="BK1041" i="1"/>
  <c r="BL1041" i="1"/>
  <c r="BW1041" i="1"/>
  <c r="BX1041" i="1"/>
  <c r="BS210" i="1"/>
  <c r="BT210" i="1"/>
  <c r="BU210" i="1"/>
  <c r="BJ210" i="1"/>
  <c r="BV210" i="1"/>
  <c r="BK210" i="1"/>
  <c r="BW210" i="1"/>
  <c r="BM210" i="1"/>
  <c r="BY210" i="1"/>
  <c r="BN210" i="1"/>
  <c r="BZ210" i="1"/>
  <c r="CB210" i="1" s="1"/>
  <c r="BO210" i="1"/>
  <c r="BP210" i="1"/>
  <c r="BL210" i="1"/>
  <c r="BQ210" i="1"/>
  <c r="BR210" i="1"/>
  <c r="BX210" i="1"/>
  <c r="BP1218" i="1"/>
  <c r="BQ1218" i="1"/>
  <c r="BR1218" i="1"/>
  <c r="BS1218" i="1"/>
  <c r="BT1218" i="1"/>
  <c r="BU1218" i="1"/>
  <c r="BJ1218" i="1"/>
  <c r="BV1218" i="1"/>
  <c r="BK1218" i="1"/>
  <c r="BW1218" i="1"/>
  <c r="BL1218" i="1"/>
  <c r="BX1218" i="1"/>
  <c r="BM1218" i="1"/>
  <c r="BY1218" i="1"/>
  <c r="BN1218" i="1"/>
  <c r="BZ1218" i="1"/>
  <c r="CB1218" i="1" s="1"/>
  <c r="BO1218" i="1"/>
  <c r="BK1335" i="1"/>
  <c r="BW1335" i="1"/>
  <c r="BL1335" i="1"/>
  <c r="BX1335" i="1"/>
  <c r="BM1335" i="1"/>
  <c r="BY1335" i="1"/>
  <c r="BN1335" i="1"/>
  <c r="BZ1335" i="1"/>
  <c r="CB1335" i="1" s="1"/>
  <c r="BO1335" i="1"/>
  <c r="BP1335" i="1"/>
  <c r="BQ1335" i="1"/>
  <c r="BR1335" i="1"/>
  <c r="BS1335" i="1"/>
  <c r="BT1335" i="1"/>
  <c r="BU1335" i="1"/>
  <c r="BJ1335" i="1"/>
  <c r="BV1335" i="1"/>
  <c r="BQ1251" i="1"/>
  <c r="BU1251" i="1"/>
  <c r="BP1251" i="1"/>
  <c r="BR1251" i="1"/>
  <c r="BS1251" i="1"/>
  <c r="BT1251" i="1"/>
  <c r="BV1251" i="1"/>
  <c r="BW1251" i="1"/>
  <c r="BJ1251" i="1"/>
  <c r="BX1251" i="1"/>
  <c r="BK1251" i="1"/>
  <c r="BY1251" i="1"/>
  <c r="BL1251" i="1"/>
  <c r="BZ1251" i="1"/>
  <c r="CB1251" i="1" s="1"/>
  <c r="BM1251" i="1"/>
  <c r="BN1251" i="1"/>
  <c r="BO1251" i="1"/>
  <c r="BR951" i="1"/>
  <c r="BL951" i="1"/>
  <c r="BX951" i="1"/>
  <c r="BV951" i="1"/>
  <c r="BW951" i="1"/>
  <c r="BM951" i="1"/>
  <c r="BN951" i="1"/>
  <c r="BO951" i="1"/>
  <c r="BP951" i="1"/>
  <c r="BT951" i="1"/>
  <c r="BU951" i="1"/>
  <c r="BJ951" i="1"/>
  <c r="BK951" i="1"/>
  <c r="BQ951" i="1"/>
  <c r="BS951" i="1"/>
  <c r="BY951" i="1"/>
  <c r="BZ951" i="1"/>
  <c r="CB951" i="1" s="1"/>
  <c r="BM1344" i="1"/>
  <c r="BY1344" i="1"/>
  <c r="BN1344" i="1"/>
  <c r="BZ1344" i="1"/>
  <c r="CB1344" i="1" s="1"/>
  <c r="BO1344" i="1"/>
  <c r="BP1344" i="1"/>
  <c r="BQ1344" i="1"/>
  <c r="BR1344" i="1"/>
  <c r="BS1344" i="1"/>
  <c r="BT1344" i="1"/>
  <c r="BU1344" i="1"/>
  <c r="BJ1344" i="1"/>
  <c r="BV1344" i="1"/>
  <c r="BK1344" i="1"/>
  <c r="BW1344" i="1"/>
  <c r="BL1344" i="1"/>
  <c r="BX1344" i="1"/>
  <c r="BS1013" i="1"/>
  <c r="BT1013" i="1"/>
  <c r="BU1013" i="1"/>
  <c r="BJ1013" i="1"/>
  <c r="BV1013" i="1"/>
  <c r="BK1013" i="1"/>
  <c r="BW1013" i="1"/>
  <c r="BL1013" i="1"/>
  <c r="BX1013" i="1"/>
  <c r="BM1013" i="1"/>
  <c r="BY1013" i="1"/>
  <c r="BN1013" i="1"/>
  <c r="BZ1013" i="1"/>
  <c r="CB1013" i="1" s="1"/>
  <c r="BO1013" i="1"/>
  <c r="BP1013" i="1"/>
  <c r="BQ1013" i="1"/>
  <c r="BR1013" i="1"/>
  <c r="BT1221" i="1"/>
  <c r="BU1221" i="1"/>
  <c r="BJ1221" i="1"/>
  <c r="BV1221" i="1"/>
  <c r="BK1221" i="1"/>
  <c r="BW1221" i="1"/>
  <c r="BL1221" i="1"/>
  <c r="BX1221" i="1"/>
  <c r="BM1221" i="1"/>
  <c r="BY1221" i="1"/>
  <c r="BO1221" i="1"/>
  <c r="BP1221" i="1"/>
  <c r="BQ1221" i="1"/>
  <c r="BR1221" i="1"/>
  <c r="BN1221" i="1"/>
  <c r="BS1221" i="1"/>
  <c r="BZ1221" i="1"/>
  <c r="CB1221" i="1" s="1"/>
  <c r="BJ1071" i="1"/>
  <c r="BV1071" i="1"/>
  <c r="BK1071" i="1"/>
  <c r="BW1071" i="1"/>
  <c r="BL1071" i="1"/>
  <c r="BX1071" i="1"/>
  <c r="BM1071" i="1"/>
  <c r="BY1071" i="1"/>
  <c r="BN1071" i="1"/>
  <c r="BZ1071" i="1"/>
  <c r="CB1071" i="1" s="1"/>
  <c r="BO1071" i="1"/>
  <c r="BP1071" i="1"/>
  <c r="BQ1071" i="1"/>
  <c r="BR1071" i="1"/>
  <c r="BS1071" i="1"/>
  <c r="BU1071" i="1"/>
  <c r="BT1071" i="1"/>
  <c r="BL448" i="1"/>
  <c r="BX448" i="1"/>
  <c r="BM448" i="1"/>
  <c r="BY448" i="1"/>
  <c r="BN448" i="1"/>
  <c r="BZ448" i="1"/>
  <c r="CB448" i="1" s="1"/>
  <c r="BO448" i="1"/>
  <c r="BP448" i="1"/>
  <c r="BQ448" i="1"/>
  <c r="BR448" i="1"/>
  <c r="BS448" i="1"/>
  <c r="BT448" i="1"/>
  <c r="BJ448" i="1"/>
  <c r="BV448" i="1"/>
  <c r="BK448" i="1"/>
  <c r="BU448" i="1"/>
  <c r="BW448" i="1"/>
  <c r="BL634" i="1"/>
  <c r="BX634" i="1"/>
  <c r="BP634" i="1"/>
  <c r="BO634" i="1"/>
  <c r="BQ634" i="1"/>
  <c r="BR634" i="1"/>
  <c r="BS634" i="1"/>
  <c r="BT634" i="1"/>
  <c r="BU634" i="1"/>
  <c r="BV634" i="1"/>
  <c r="BJ634" i="1"/>
  <c r="BY634" i="1"/>
  <c r="BM634" i="1"/>
  <c r="BK634" i="1"/>
  <c r="BZ634" i="1"/>
  <c r="CB634" i="1" s="1"/>
  <c r="BN634" i="1"/>
  <c r="BW634" i="1"/>
  <c r="BL121" i="1"/>
  <c r="BX121" i="1"/>
  <c r="BN121" i="1"/>
  <c r="BZ121" i="1"/>
  <c r="CB121" i="1" s="1"/>
  <c r="BP121" i="1"/>
  <c r="BQ121" i="1"/>
  <c r="BR121" i="1"/>
  <c r="BT121" i="1"/>
  <c r="BJ121" i="1"/>
  <c r="BK121" i="1"/>
  <c r="BM121" i="1"/>
  <c r="BO121" i="1"/>
  <c r="BS121" i="1"/>
  <c r="BU121" i="1"/>
  <c r="BW121" i="1"/>
  <c r="BV121" i="1"/>
  <c r="BY121" i="1"/>
  <c r="BR1161" i="1"/>
  <c r="BT1161" i="1"/>
  <c r="BS1161" i="1"/>
  <c r="BU1161" i="1"/>
  <c r="BV1161" i="1"/>
  <c r="BW1161" i="1"/>
  <c r="BJ1161" i="1"/>
  <c r="BX1161" i="1"/>
  <c r="BK1161" i="1"/>
  <c r="BY1161" i="1"/>
  <c r="BL1161" i="1"/>
  <c r="BZ1161" i="1"/>
  <c r="CB1161" i="1" s="1"/>
  <c r="BM1161" i="1"/>
  <c r="BN1161" i="1"/>
  <c r="BO1161" i="1"/>
  <c r="BP1161" i="1"/>
  <c r="BQ1161" i="1"/>
  <c r="BS592" i="1"/>
  <c r="BT592" i="1"/>
  <c r="BU592" i="1"/>
  <c r="BJ592" i="1"/>
  <c r="BV592" i="1"/>
  <c r="BK592" i="1"/>
  <c r="BW592" i="1"/>
  <c r="BL592" i="1"/>
  <c r="BX592" i="1"/>
  <c r="BM592" i="1"/>
  <c r="BY592" i="1"/>
  <c r="BN592" i="1"/>
  <c r="BZ592" i="1"/>
  <c r="CB592" i="1" s="1"/>
  <c r="BO592" i="1"/>
  <c r="BQ592" i="1"/>
  <c r="BP592" i="1"/>
  <c r="BR592" i="1"/>
  <c r="BT1149" i="1"/>
  <c r="BU1149" i="1"/>
  <c r="BJ1149" i="1"/>
  <c r="BV1149" i="1"/>
  <c r="BK1149" i="1"/>
  <c r="BL1149" i="1"/>
  <c r="BX1149" i="1"/>
  <c r="BM1149" i="1"/>
  <c r="BY1149" i="1"/>
  <c r="BN1149" i="1"/>
  <c r="BZ1149" i="1"/>
  <c r="CB1149" i="1" s="1"/>
  <c r="BO1149" i="1"/>
  <c r="BP1149" i="1"/>
  <c r="BQ1149" i="1"/>
  <c r="BW1149" i="1"/>
  <c r="BR1149" i="1"/>
  <c r="BS1149" i="1"/>
  <c r="BQ1355" i="1"/>
  <c r="BR1355" i="1"/>
  <c r="BS1355" i="1"/>
  <c r="BT1355" i="1"/>
  <c r="BU1355" i="1"/>
  <c r="BJ1355" i="1"/>
  <c r="BV1355" i="1"/>
  <c r="BK1355" i="1"/>
  <c r="BW1355" i="1"/>
  <c r="BL1355" i="1"/>
  <c r="BX1355" i="1"/>
  <c r="BM1355" i="1"/>
  <c r="BY1355" i="1"/>
  <c r="BN1355" i="1"/>
  <c r="BZ1355" i="1"/>
  <c r="CB1355" i="1" s="1"/>
  <c r="BO1355" i="1"/>
  <c r="BP1355" i="1"/>
  <c r="BN1026" i="1"/>
  <c r="BZ1026" i="1"/>
  <c r="CB1026" i="1" s="1"/>
  <c r="BO1026" i="1"/>
  <c r="BP1026" i="1"/>
  <c r="BQ1026" i="1"/>
  <c r="BR1026" i="1"/>
  <c r="BS1026" i="1"/>
  <c r="BT1026" i="1"/>
  <c r="BU1026" i="1"/>
  <c r="BJ1026" i="1"/>
  <c r="BV1026" i="1"/>
  <c r="BK1026" i="1"/>
  <c r="BW1026" i="1"/>
  <c r="BM1026" i="1"/>
  <c r="BX1026" i="1"/>
  <c r="BY1026" i="1"/>
  <c r="BL1026" i="1"/>
  <c r="BQ1219" i="1"/>
  <c r="BR1219" i="1"/>
  <c r="BS1219" i="1"/>
  <c r="BT1219" i="1"/>
  <c r="BU1219" i="1"/>
  <c r="BJ1219" i="1"/>
  <c r="BV1219" i="1"/>
  <c r="BK1219" i="1"/>
  <c r="BW1219" i="1"/>
  <c r="BL1219" i="1"/>
  <c r="BX1219" i="1"/>
  <c r="BM1219" i="1"/>
  <c r="BY1219" i="1"/>
  <c r="BN1219" i="1"/>
  <c r="BZ1219" i="1"/>
  <c r="CB1219" i="1" s="1"/>
  <c r="BO1219" i="1"/>
  <c r="BP1219" i="1"/>
  <c r="BL994" i="1"/>
  <c r="BX994" i="1"/>
  <c r="BM994" i="1"/>
  <c r="BY994" i="1"/>
  <c r="BN994" i="1"/>
  <c r="BZ994" i="1"/>
  <c r="CB994" i="1" s="1"/>
  <c r="BO994" i="1"/>
  <c r="BP994" i="1"/>
  <c r="BQ994" i="1"/>
  <c r="BR994" i="1"/>
  <c r="BS994" i="1"/>
  <c r="BT994" i="1"/>
  <c r="BU994" i="1"/>
  <c r="BJ994" i="1"/>
  <c r="BK994" i="1"/>
  <c r="BV994" i="1"/>
  <c r="BW994" i="1"/>
  <c r="BT982" i="1"/>
  <c r="BQ982" i="1"/>
  <c r="BR982" i="1"/>
  <c r="BS982" i="1"/>
  <c r="BU982" i="1"/>
  <c r="BV982" i="1"/>
  <c r="BJ982" i="1"/>
  <c r="BW982" i="1"/>
  <c r="BK982" i="1"/>
  <c r="BX982" i="1"/>
  <c r="BL982" i="1"/>
  <c r="BY982" i="1"/>
  <c r="BM982" i="1"/>
  <c r="BZ982" i="1"/>
  <c r="CB982" i="1" s="1"/>
  <c r="BN982" i="1"/>
  <c r="BO982" i="1"/>
  <c r="BP982" i="1"/>
  <c r="BU409" i="1"/>
  <c r="BK409" i="1"/>
  <c r="BW409" i="1"/>
  <c r="BL409" i="1"/>
  <c r="BX409" i="1"/>
  <c r="BM409" i="1"/>
  <c r="BY409" i="1"/>
  <c r="BN409" i="1"/>
  <c r="BZ409" i="1"/>
  <c r="CB409" i="1" s="1"/>
  <c r="BO409" i="1"/>
  <c r="BQ409" i="1"/>
  <c r="BR409" i="1"/>
  <c r="BS409" i="1"/>
  <c r="BJ409" i="1"/>
  <c r="BP409" i="1"/>
  <c r="BT409" i="1"/>
  <c r="BV409" i="1"/>
  <c r="BJ1260" i="1"/>
  <c r="BV1260" i="1"/>
  <c r="BK1260" i="1"/>
  <c r="BW1260" i="1"/>
  <c r="BL1260" i="1"/>
  <c r="BX1260" i="1"/>
  <c r="BM1260" i="1"/>
  <c r="BY1260" i="1"/>
  <c r="BN1260" i="1"/>
  <c r="BZ1260" i="1"/>
  <c r="CB1260" i="1" s="1"/>
  <c r="BO1260" i="1"/>
  <c r="BP1260" i="1"/>
  <c r="BQ1260" i="1"/>
  <c r="BR1260" i="1"/>
  <c r="BS1260" i="1"/>
  <c r="BT1260" i="1"/>
  <c r="BU1260" i="1"/>
  <c r="BM141" i="1"/>
  <c r="BY141" i="1"/>
  <c r="BN141" i="1"/>
  <c r="BZ141" i="1"/>
  <c r="CB141" i="1" s="1"/>
  <c r="BO141" i="1"/>
  <c r="BP141" i="1"/>
  <c r="BQ141" i="1"/>
  <c r="BR141" i="1"/>
  <c r="BS141" i="1"/>
  <c r="BT141" i="1"/>
  <c r="BU141" i="1"/>
  <c r="BK141" i="1"/>
  <c r="BW141" i="1"/>
  <c r="BJ141" i="1"/>
  <c r="BL141" i="1"/>
  <c r="BV141" i="1"/>
  <c r="BX141" i="1"/>
  <c r="BS1077" i="1"/>
  <c r="BT1077" i="1"/>
  <c r="BU1077" i="1"/>
  <c r="BJ1077" i="1"/>
  <c r="BV1077" i="1"/>
  <c r="BK1077" i="1"/>
  <c r="BW1077" i="1"/>
  <c r="BL1077" i="1"/>
  <c r="BX1077" i="1"/>
  <c r="BN1077" i="1"/>
  <c r="BZ1077" i="1"/>
  <c r="CB1077" i="1" s="1"/>
  <c r="BO1077" i="1"/>
  <c r="BP1077" i="1"/>
  <c r="BR1077" i="1"/>
  <c r="BY1077" i="1"/>
  <c r="BM1077" i="1"/>
  <c r="BQ1077" i="1"/>
  <c r="BJ1015" i="1"/>
  <c r="BV1015" i="1"/>
  <c r="BK1015" i="1"/>
  <c r="BW1015" i="1"/>
  <c r="BL1015" i="1"/>
  <c r="BX1015" i="1"/>
  <c r="BM1015" i="1"/>
  <c r="BY1015" i="1"/>
  <c r="BN1015" i="1"/>
  <c r="BZ1015" i="1"/>
  <c r="CB1015" i="1" s="1"/>
  <c r="BO1015" i="1"/>
  <c r="BP1015" i="1"/>
  <c r="BQ1015" i="1"/>
  <c r="BR1015" i="1"/>
  <c r="BS1015" i="1"/>
  <c r="BU1015" i="1"/>
  <c r="BT1015" i="1"/>
  <c r="AG640" i="1"/>
  <c r="AH640" i="1"/>
  <c r="AI640" i="1"/>
  <c r="AJ640" i="1"/>
  <c r="AK640" i="1"/>
  <c r="BU735" i="1"/>
  <c r="BJ735" i="1"/>
  <c r="BV735" i="1"/>
  <c r="BK735" i="1"/>
  <c r="BW735" i="1"/>
  <c r="BL735" i="1"/>
  <c r="BX735" i="1"/>
  <c r="BM735" i="1"/>
  <c r="BY735" i="1"/>
  <c r="BN735" i="1"/>
  <c r="BZ735" i="1"/>
  <c r="CB735" i="1" s="1"/>
  <c r="BO735" i="1"/>
  <c r="BP735" i="1"/>
  <c r="BQ735" i="1"/>
  <c r="BR735" i="1"/>
  <c r="BS735" i="1"/>
  <c r="BT735" i="1"/>
  <c r="BQ926" i="1"/>
  <c r="BR926" i="1"/>
  <c r="BS926" i="1"/>
  <c r="BT926" i="1"/>
  <c r="BU926" i="1"/>
  <c r="BJ926" i="1"/>
  <c r="BV926" i="1"/>
  <c r="BK926" i="1"/>
  <c r="BW926" i="1"/>
  <c r="BO926" i="1"/>
  <c r="BM926" i="1"/>
  <c r="BN926" i="1"/>
  <c r="BY926" i="1"/>
  <c r="BZ926" i="1"/>
  <c r="CB926" i="1" s="1"/>
  <c r="BL926" i="1"/>
  <c r="BP926" i="1"/>
  <c r="BX926" i="1"/>
  <c r="BS1348" i="1"/>
  <c r="BT1348" i="1"/>
  <c r="BU1348" i="1"/>
  <c r="BJ1348" i="1"/>
  <c r="BV1348" i="1"/>
  <c r="BK1348" i="1"/>
  <c r="BW1348" i="1"/>
  <c r="BL1348" i="1"/>
  <c r="BX1348" i="1"/>
  <c r="BM1348" i="1"/>
  <c r="BY1348" i="1"/>
  <c r="BN1348" i="1"/>
  <c r="BZ1348" i="1"/>
  <c r="CB1348" i="1" s="1"/>
  <c r="BO1348" i="1"/>
  <c r="BP1348" i="1"/>
  <c r="BQ1348" i="1"/>
  <c r="BR1348" i="1"/>
  <c r="BM1009" i="1"/>
  <c r="BY1009" i="1"/>
  <c r="BN1009" i="1"/>
  <c r="BZ1009" i="1"/>
  <c r="CB1009" i="1" s="1"/>
  <c r="BO1009" i="1"/>
  <c r="BP1009" i="1"/>
  <c r="BQ1009" i="1"/>
  <c r="BR1009" i="1"/>
  <c r="BS1009" i="1"/>
  <c r="BT1009" i="1"/>
  <c r="BU1009" i="1"/>
  <c r="BJ1009" i="1"/>
  <c r="BV1009" i="1"/>
  <c r="BK1009" i="1"/>
  <c r="BL1009" i="1"/>
  <c r="BW1009" i="1"/>
  <c r="BX1009" i="1"/>
  <c r="BQ1044" i="1"/>
  <c r="BR1044" i="1"/>
  <c r="BS1044" i="1"/>
  <c r="BT1044" i="1"/>
  <c r="BU1044" i="1"/>
  <c r="BJ1044" i="1"/>
  <c r="BV1044" i="1"/>
  <c r="BK1044" i="1"/>
  <c r="BW1044" i="1"/>
  <c r="BL1044" i="1"/>
  <c r="BX1044" i="1"/>
  <c r="BM1044" i="1"/>
  <c r="BY1044" i="1"/>
  <c r="BN1044" i="1"/>
  <c r="BZ1044" i="1"/>
  <c r="CB1044" i="1" s="1"/>
  <c r="BO1044" i="1"/>
  <c r="BP1044" i="1"/>
  <c r="AH1155" i="1"/>
  <c r="AI1155" i="1"/>
  <c r="AJ1155" i="1"/>
  <c r="AK1155" i="1"/>
  <c r="AG1155" i="1"/>
  <c r="AH953" i="1"/>
  <c r="AI953" i="1"/>
  <c r="AJ953" i="1"/>
  <c r="AK953" i="1"/>
  <c r="AG953" i="1"/>
  <c r="BP1019" i="1"/>
  <c r="BQ1019" i="1"/>
  <c r="BR1019" i="1"/>
  <c r="BS1019" i="1"/>
  <c r="BT1019" i="1"/>
  <c r="BU1019" i="1"/>
  <c r="BJ1019" i="1"/>
  <c r="BV1019" i="1"/>
  <c r="BK1019" i="1"/>
  <c r="BW1019" i="1"/>
  <c r="BL1019" i="1"/>
  <c r="BX1019" i="1"/>
  <c r="BM1019" i="1"/>
  <c r="BY1019" i="1"/>
  <c r="BN1019" i="1"/>
  <c r="BO1019" i="1"/>
  <c r="BZ1019" i="1"/>
  <c r="CB1019" i="1" s="1"/>
  <c r="AG899" i="1"/>
  <c r="AH899" i="1"/>
  <c r="AI899" i="1"/>
  <c r="AK899" i="1"/>
  <c r="AJ899" i="1"/>
  <c r="BQ1068" i="1"/>
  <c r="BR1068" i="1"/>
  <c r="BS1068" i="1"/>
  <c r="BT1068" i="1"/>
  <c r="BU1068" i="1"/>
  <c r="BJ1068" i="1"/>
  <c r="BV1068" i="1"/>
  <c r="BK1068" i="1"/>
  <c r="BW1068" i="1"/>
  <c r="BL1068" i="1"/>
  <c r="BX1068" i="1"/>
  <c r="BM1068" i="1"/>
  <c r="BY1068" i="1"/>
  <c r="BN1068" i="1"/>
  <c r="BZ1068" i="1"/>
  <c r="CB1068" i="1" s="1"/>
  <c r="BO1068" i="1"/>
  <c r="BP1068" i="1"/>
  <c r="BJ864" i="1"/>
  <c r="BK864" i="1"/>
  <c r="BL864" i="1"/>
  <c r="BM864" i="1"/>
  <c r="BN864" i="1"/>
  <c r="BO864" i="1"/>
  <c r="BQ1020" i="1"/>
  <c r="BR1020" i="1"/>
  <c r="BS1020" i="1"/>
  <c r="BT1020" i="1"/>
  <c r="BU1020" i="1"/>
  <c r="BJ1020" i="1"/>
  <c r="BV1020" i="1"/>
  <c r="BK1020" i="1"/>
  <c r="BW1020" i="1"/>
  <c r="BL1020" i="1"/>
  <c r="BX1020" i="1"/>
  <c r="BM1020" i="1"/>
  <c r="BY1020" i="1"/>
  <c r="BN1020" i="1"/>
  <c r="BZ1020" i="1"/>
  <c r="CB1020" i="1" s="1"/>
  <c r="BO1020" i="1"/>
  <c r="BP1020" i="1"/>
  <c r="BL849" i="1"/>
  <c r="BX849" i="1"/>
  <c r="BM849" i="1"/>
  <c r="BY849" i="1"/>
  <c r="BN849" i="1"/>
  <c r="BZ849" i="1"/>
  <c r="CB849" i="1" s="1"/>
  <c r="BO849" i="1"/>
  <c r="BP849" i="1"/>
  <c r="BQ849" i="1"/>
  <c r="BR849" i="1"/>
  <c r="BS849" i="1"/>
  <c r="BT849" i="1"/>
  <c r="BU849" i="1"/>
  <c r="BJ849" i="1"/>
  <c r="BV849" i="1"/>
  <c r="BK849" i="1"/>
  <c r="BW849" i="1"/>
  <c r="BL327" i="1"/>
  <c r="BX327" i="1"/>
  <c r="BM327" i="1"/>
  <c r="BY327" i="1"/>
  <c r="BN327" i="1"/>
  <c r="BZ327" i="1"/>
  <c r="CB327" i="1" s="1"/>
  <c r="BO327" i="1"/>
  <c r="BP327" i="1"/>
  <c r="BQ327" i="1"/>
  <c r="BR327" i="1"/>
  <c r="BS327" i="1"/>
  <c r="BT327" i="1"/>
  <c r="BU327" i="1"/>
  <c r="BJ327" i="1"/>
  <c r="BV327" i="1"/>
  <c r="BK327" i="1"/>
  <c r="BW327" i="1"/>
  <c r="BL133" i="1"/>
  <c r="BX133" i="1"/>
  <c r="BM133" i="1"/>
  <c r="BY133" i="1"/>
  <c r="BN133" i="1"/>
  <c r="BZ133" i="1"/>
  <c r="CB133" i="1" s="1"/>
  <c r="BO133" i="1"/>
  <c r="BP133" i="1"/>
  <c r="BQ133" i="1"/>
  <c r="BR133" i="1"/>
  <c r="BS133" i="1"/>
  <c r="BT133" i="1"/>
  <c r="BU133" i="1"/>
  <c r="BJ133" i="1"/>
  <c r="BV133" i="1"/>
  <c r="BK133" i="1"/>
  <c r="BW133" i="1"/>
  <c r="BL839" i="1"/>
  <c r="BX839" i="1"/>
  <c r="BQ839" i="1"/>
  <c r="BJ839" i="1"/>
  <c r="BY839" i="1"/>
  <c r="BK839" i="1"/>
  <c r="BZ839" i="1"/>
  <c r="CB839" i="1" s="1"/>
  <c r="BM839" i="1"/>
  <c r="BN839" i="1"/>
  <c r="BO839" i="1"/>
  <c r="BP839" i="1"/>
  <c r="BR839" i="1"/>
  <c r="BS839" i="1"/>
  <c r="BT839" i="1"/>
  <c r="BU839" i="1"/>
  <c r="BV839" i="1"/>
  <c r="BW839" i="1"/>
  <c r="BP1160" i="1"/>
  <c r="BR1160" i="1"/>
  <c r="BL1160" i="1"/>
  <c r="BZ1160" i="1"/>
  <c r="CB1160" i="1" s="1"/>
  <c r="BM1160" i="1"/>
  <c r="BN1160" i="1"/>
  <c r="BO1160" i="1"/>
  <c r="BQ1160" i="1"/>
  <c r="BS1160" i="1"/>
  <c r="BT1160" i="1"/>
  <c r="BU1160" i="1"/>
  <c r="BV1160" i="1"/>
  <c r="BW1160" i="1"/>
  <c r="BJ1160" i="1"/>
  <c r="BX1160" i="1"/>
  <c r="BK1160" i="1"/>
  <c r="BY1160" i="1"/>
  <c r="BT1291" i="1"/>
  <c r="BU1291" i="1"/>
  <c r="BJ1291" i="1"/>
  <c r="BV1291" i="1"/>
  <c r="BK1291" i="1"/>
  <c r="BW1291" i="1"/>
  <c r="BL1291" i="1"/>
  <c r="BX1291" i="1"/>
  <c r="BM1291" i="1"/>
  <c r="BY1291" i="1"/>
  <c r="BN1291" i="1"/>
  <c r="BZ1291" i="1"/>
  <c r="CB1291" i="1" s="1"/>
  <c r="BO1291" i="1"/>
  <c r="BP1291" i="1"/>
  <c r="BQ1291" i="1"/>
  <c r="BR1291" i="1"/>
  <c r="BS1291" i="1"/>
  <c r="BS1212" i="1"/>
  <c r="BT1212" i="1"/>
  <c r="BU1212" i="1"/>
  <c r="BJ1212" i="1"/>
  <c r="BV1212" i="1"/>
  <c r="BK1212" i="1"/>
  <c r="BW1212" i="1"/>
  <c r="BL1212" i="1"/>
  <c r="BX1212" i="1"/>
  <c r="BM1212" i="1"/>
  <c r="BY1212" i="1"/>
  <c r="BN1212" i="1"/>
  <c r="BZ1212" i="1"/>
  <c r="CB1212" i="1" s="1"/>
  <c r="BO1212" i="1"/>
  <c r="BP1212" i="1"/>
  <c r="BQ1212" i="1"/>
  <c r="BR1212" i="1"/>
  <c r="BK922" i="1"/>
  <c r="BW922" i="1"/>
  <c r="BL922" i="1"/>
  <c r="BX922" i="1"/>
  <c r="BM922" i="1"/>
  <c r="BY922" i="1"/>
  <c r="BN922" i="1"/>
  <c r="BZ922" i="1"/>
  <c r="CB922" i="1" s="1"/>
  <c r="BO922" i="1"/>
  <c r="BP922" i="1"/>
  <c r="BQ922" i="1"/>
  <c r="BU922" i="1"/>
  <c r="BJ922" i="1"/>
  <c r="BR922" i="1"/>
  <c r="BS922" i="1"/>
  <c r="BT922" i="1"/>
  <c r="BV922" i="1"/>
  <c r="BR998" i="1"/>
  <c r="BS998" i="1"/>
  <c r="BT998" i="1"/>
  <c r="BU998" i="1"/>
  <c r="BJ998" i="1"/>
  <c r="BV998" i="1"/>
  <c r="BL998" i="1"/>
  <c r="BX998" i="1"/>
  <c r="BM998" i="1"/>
  <c r="BY998" i="1"/>
  <c r="BN998" i="1"/>
  <c r="BZ998" i="1"/>
  <c r="CB998" i="1" s="1"/>
  <c r="BO998" i="1"/>
  <c r="BK998" i="1"/>
  <c r="BP998" i="1"/>
  <c r="BQ998" i="1"/>
  <c r="BW998" i="1"/>
  <c r="BN884" i="1"/>
  <c r="BZ884" i="1"/>
  <c r="CB884" i="1" s="1"/>
  <c r="BO884" i="1"/>
  <c r="BP884" i="1"/>
  <c r="BQ884" i="1"/>
  <c r="BR884" i="1"/>
  <c r="BS884" i="1"/>
  <c r="BT884" i="1"/>
  <c r="BJ884" i="1"/>
  <c r="BV884" i="1"/>
  <c r="BL884" i="1"/>
  <c r="BX884" i="1"/>
  <c r="BK884" i="1"/>
  <c r="BM884" i="1"/>
  <c r="BY884" i="1"/>
  <c r="BU884" i="1"/>
  <c r="BW884" i="1"/>
  <c r="BK1255" i="1"/>
  <c r="BO1255" i="1"/>
  <c r="BM1255" i="1"/>
  <c r="BZ1255" i="1"/>
  <c r="CB1255" i="1" s="1"/>
  <c r="BN1255" i="1"/>
  <c r="BP1255" i="1"/>
  <c r="BQ1255" i="1"/>
  <c r="BR1255" i="1"/>
  <c r="BS1255" i="1"/>
  <c r="BT1255" i="1"/>
  <c r="BU1255" i="1"/>
  <c r="BV1255" i="1"/>
  <c r="BW1255" i="1"/>
  <c r="BJ1255" i="1"/>
  <c r="BL1255" i="1"/>
  <c r="BX1255" i="1"/>
  <c r="BY1255" i="1"/>
  <c r="BS1322" i="1"/>
  <c r="BU1322" i="1"/>
  <c r="BK1322" i="1"/>
  <c r="BW1322" i="1"/>
  <c r="BL1322" i="1"/>
  <c r="BX1322" i="1"/>
  <c r="BR1322" i="1"/>
  <c r="BT1322" i="1"/>
  <c r="BV1322" i="1"/>
  <c r="BY1322" i="1"/>
  <c r="BZ1322" i="1"/>
  <c r="CB1322" i="1" s="1"/>
  <c r="BJ1322" i="1"/>
  <c r="BM1322" i="1"/>
  <c r="BN1322" i="1"/>
  <c r="BO1322" i="1"/>
  <c r="BP1322" i="1"/>
  <c r="BQ1322" i="1"/>
  <c r="BK882" i="1"/>
  <c r="BW882" i="1"/>
  <c r="BL882" i="1"/>
  <c r="BX882" i="1"/>
  <c r="BM882" i="1"/>
  <c r="BY882" i="1"/>
  <c r="BN882" i="1"/>
  <c r="BZ882" i="1"/>
  <c r="CB882" i="1" s="1"/>
  <c r="BO882" i="1"/>
  <c r="BP882" i="1"/>
  <c r="BQ882" i="1"/>
  <c r="BS882" i="1"/>
  <c r="BU882" i="1"/>
  <c r="BJ882" i="1"/>
  <c r="BV882" i="1"/>
  <c r="BR882" i="1"/>
  <c r="BT882" i="1"/>
  <c r="BR878" i="1"/>
  <c r="BJ878" i="1"/>
  <c r="BV878" i="1"/>
  <c r="BL878" i="1"/>
  <c r="BZ878" i="1"/>
  <c r="CB878" i="1" s="1"/>
  <c r="BM878" i="1"/>
  <c r="BN878" i="1"/>
  <c r="BO878" i="1"/>
  <c r="BP878" i="1"/>
  <c r="BQ878" i="1"/>
  <c r="BS878" i="1"/>
  <c r="BU878" i="1"/>
  <c r="BX878" i="1"/>
  <c r="BK878" i="1"/>
  <c r="BT878" i="1"/>
  <c r="BW878" i="1"/>
  <c r="BY878" i="1"/>
  <c r="BL1120" i="1"/>
  <c r="BX1120" i="1"/>
  <c r="BM1120" i="1"/>
  <c r="BY1120" i="1"/>
  <c r="BN1120" i="1"/>
  <c r="BZ1120" i="1"/>
  <c r="CB1120" i="1" s="1"/>
  <c r="BO1120" i="1"/>
  <c r="BP1120" i="1"/>
  <c r="BQ1120" i="1"/>
  <c r="BR1120" i="1"/>
  <c r="BS1120" i="1"/>
  <c r="BT1120" i="1"/>
  <c r="BU1120" i="1"/>
  <c r="BJ1120" i="1"/>
  <c r="BK1120" i="1"/>
  <c r="BV1120" i="1"/>
  <c r="BW1120" i="1"/>
  <c r="BJ1063" i="1"/>
  <c r="BV1063" i="1"/>
  <c r="BK1063" i="1"/>
  <c r="BW1063" i="1"/>
  <c r="BL1063" i="1"/>
  <c r="BX1063" i="1"/>
  <c r="BM1063" i="1"/>
  <c r="BY1063" i="1"/>
  <c r="BN1063" i="1"/>
  <c r="BZ1063" i="1"/>
  <c r="CB1063" i="1" s="1"/>
  <c r="BO1063" i="1"/>
  <c r="BP1063" i="1"/>
  <c r="BQ1063" i="1"/>
  <c r="BR1063" i="1"/>
  <c r="BS1063" i="1"/>
  <c r="BU1063" i="1"/>
  <c r="BT1063" i="1"/>
  <c r="BJ471" i="1"/>
  <c r="BK471" i="1"/>
  <c r="BL471" i="1"/>
  <c r="BM471" i="1"/>
  <c r="BN471" i="1"/>
  <c r="BO471" i="1"/>
  <c r="BP1320" i="1"/>
  <c r="BR1320" i="1"/>
  <c r="BS1320" i="1"/>
  <c r="BT1320" i="1"/>
  <c r="BU1320" i="1"/>
  <c r="BK1320" i="1"/>
  <c r="BM1320" i="1"/>
  <c r="BJ1320" i="1"/>
  <c r="BL1320" i="1"/>
  <c r="BN1320" i="1"/>
  <c r="BO1320" i="1"/>
  <c r="BQ1320" i="1"/>
  <c r="BV1320" i="1"/>
  <c r="BW1320" i="1"/>
  <c r="BX1320" i="1"/>
  <c r="BY1320" i="1"/>
  <c r="BZ1320" i="1"/>
  <c r="CB1320" i="1" s="1"/>
  <c r="BM1065" i="1"/>
  <c r="BY1065" i="1"/>
  <c r="BN1065" i="1"/>
  <c r="BZ1065" i="1"/>
  <c r="CB1065" i="1" s="1"/>
  <c r="BO1065" i="1"/>
  <c r="BP1065" i="1"/>
  <c r="BQ1065" i="1"/>
  <c r="BR1065" i="1"/>
  <c r="BS1065" i="1"/>
  <c r="BT1065" i="1"/>
  <c r="BU1065" i="1"/>
  <c r="BJ1065" i="1"/>
  <c r="BV1065" i="1"/>
  <c r="BK1065" i="1"/>
  <c r="BL1065" i="1"/>
  <c r="BW1065" i="1"/>
  <c r="BX1065" i="1"/>
  <c r="BK1202" i="1"/>
  <c r="BW1202" i="1"/>
  <c r="BL1202" i="1"/>
  <c r="BX1202" i="1"/>
  <c r="BM1202" i="1"/>
  <c r="BY1202" i="1"/>
  <c r="BN1202" i="1"/>
  <c r="BZ1202" i="1"/>
  <c r="CB1202" i="1" s="1"/>
  <c r="BO1202" i="1"/>
  <c r="BP1202" i="1"/>
  <c r="BQ1202" i="1"/>
  <c r="BR1202" i="1"/>
  <c r="BS1202" i="1"/>
  <c r="BT1202" i="1"/>
  <c r="BU1202" i="1"/>
  <c r="BJ1202" i="1"/>
  <c r="BV1202" i="1"/>
  <c r="BN1345" i="1"/>
  <c r="BZ1345" i="1"/>
  <c r="CB1345" i="1" s="1"/>
  <c r="BO1345" i="1"/>
  <c r="BP1345" i="1"/>
  <c r="BQ1345" i="1"/>
  <c r="BR1345" i="1"/>
  <c r="BS1345" i="1"/>
  <c r="BT1345" i="1"/>
  <c r="BU1345" i="1"/>
  <c r="BJ1345" i="1"/>
  <c r="BV1345" i="1"/>
  <c r="BK1345" i="1"/>
  <c r="BW1345" i="1"/>
  <c r="BL1345" i="1"/>
  <c r="BX1345" i="1"/>
  <c r="BM1345" i="1"/>
  <c r="BY1345" i="1"/>
  <c r="AJ735" i="1"/>
  <c r="AK735" i="1"/>
  <c r="AI735" i="1"/>
  <c r="AG735" i="1"/>
  <c r="AH735" i="1"/>
  <c r="AG671" i="1"/>
  <c r="AH671" i="1"/>
  <c r="AJ671" i="1"/>
  <c r="AK671" i="1"/>
  <c r="AI671" i="1"/>
  <c r="BO971" i="1"/>
  <c r="BP971" i="1"/>
  <c r="BS971" i="1"/>
  <c r="BJ971" i="1"/>
  <c r="BM971" i="1"/>
  <c r="BN971" i="1"/>
  <c r="BQ971" i="1"/>
  <c r="BR971" i="1"/>
  <c r="BT971" i="1"/>
  <c r="BU971" i="1"/>
  <c r="BV971" i="1"/>
  <c r="BW971" i="1"/>
  <c r="BX971" i="1"/>
  <c r="BY971" i="1"/>
  <c r="BK971" i="1"/>
  <c r="BL971" i="1"/>
  <c r="BZ971" i="1"/>
  <c r="CB971" i="1" s="1"/>
  <c r="BT1046" i="1"/>
  <c r="BU1046" i="1"/>
  <c r="BJ1046" i="1"/>
  <c r="BV1046" i="1"/>
  <c r="BK1046" i="1"/>
  <c r="BW1046" i="1"/>
  <c r="BL1046" i="1"/>
  <c r="BX1046" i="1"/>
  <c r="BM1046" i="1"/>
  <c r="BY1046" i="1"/>
  <c r="BN1046" i="1"/>
  <c r="BZ1046" i="1"/>
  <c r="CB1046" i="1" s="1"/>
  <c r="BO1046" i="1"/>
  <c r="BP1046" i="1"/>
  <c r="BQ1046" i="1"/>
  <c r="BR1046" i="1"/>
  <c r="BS1046" i="1"/>
  <c r="BM93" i="1"/>
  <c r="BY93" i="1"/>
  <c r="BN93" i="1"/>
  <c r="BZ93" i="1"/>
  <c r="CB93" i="1" s="1"/>
  <c r="BO93" i="1"/>
  <c r="BP93" i="1"/>
  <c r="BQ93" i="1"/>
  <c r="BR93" i="1"/>
  <c r="BS93" i="1"/>
  <c r="BT93" i="1"/>
  <c r="BU93" i="1"/>
  <c r="BJ93" i="1"/>
  <c r="BV93" i="1"/>
  <c r="BK93" i="1"/>
  <c r="BW93" i="1"/>
  <c r="BL93" i="1"/>
  <c r="BX93" i="1"/>
  <c r="AH1346" i="1"/>
  <c r="AI1346" i="1"/>
  <c r="AK1346" i="1"/>
  <c r="AG1346" i="1"/>
  <c r="AJ1346" i="1"/>
  <c r="BL193" i="1"/>
  <c r="BX193" i="1"/>
  <c r="BM193" i="1"/>
  <c r="BY193" i="1"/>
  <c r="BN193" i="1"/>
  <c r="BZ193" i="1"/>
  <c r="CB193" i="1" s="1"/>
  <c r="BO193" i="1"/>
  <c r="BP193" i="1"/>
  <c r="BQ193" i="1"/>
  <c r="BS193" i="1"/>
  <c r="BJ193" i="1"/>
  <c r="BV193" i="1"/>
  <c r="BK193" i="1"/>
  <c r="BR193" i="1"/>
  <c r="BT193" i="1"/>
  <c r="BU193" i="1"/>
  <c r="BW193" i="1"/>
  <c r="AJ1044" i="1"/>
  <c r="AK1044" i="1"/>
  <c r="AG1044" i="1"/>
  <c r="AH1044" i="1"/>
  <c r="AI1044" i="1"/>
  <c r="BR416" i="1"/>
  <c r="BS416" i="1"/>
  <c r="BT416" i="1"/>
  <c r="BU416" i="1"/>
  <c r="BJ416" i="1"/>
  <c r="BV416" i="1"/>
  <c r="BK416" i="1"/>
  <c r="BW416" i="1"/>
  <c r="BL416" i="1"/>
  <c r="BX416" i="1"/>
  <c r="BM416" i="1"/>
  <c r="BY416" i="1"/>
  <c r="BN416" i="1"/>
  <c r="BZ416" i="1"/>
  <c r="CB416" i="1" s="1"/>
  <c r="BO416" i="1"/>
  <c r="BP416" i="1"/>
  <c r="BQ416" i="1"/>
  <c r="BJ562" i="1"/>
  <c r="BV562" i="1"/>
  <c r="BK562" i="1"/>
  <c r="BW562" i="1"/>
  <c r="BL562" i="1"/>
  <c r="BX562" i="1"/>
  <c r="BM562" i="1"/>
  <c r="BY562" i="1"/>
  <c r="BN562" i="1"/>
  <c r="BZ562" i="1"/>
  <c r="CB562" i="1" s="1"/>
  <c r="BO562" i="1"/>
  <c r="BP562" i="1"/>
  <c r="BQ562" i="1"/>
  <c r="BR562" i="1"/>
  <c r="BS562" i="1"/>
  <c r="BT562" i="1"/>
  <c r="BU562" i="1"/>
  <c r="BJ1168" i="1"/>
  <c r="BV1168" i="1"/>
  <c r="BK1168" i="1"/>
  <c r="BW1168" i="1"/>
  <c r="BL1168" i="1"/>
  <c r="BX1168" i="1"/>
  <c r="BM1168" i="1"/>
  <c r="BY1168" i="1"/>
  <c r="BN1168" i="1"/>
  <c r="BZ1168" i="1"/>
  <c r="CB1168" i="1" s="1"/>
  <c r="BO1168" i="1"/>
  <c r="BP1168" i="1"/>
  <c r="BQ1168" i="1"/>
  <c r="BR1168" i="1"/>
  <c r="BS1168" i="1"/>
  <c r="BT1168" i="1"/>
  <c r="BU1168" i="1"/>
  <c r="AG864" i="1"/>
  <c r="BY864" i="1" s="1"/>
  <c r="AH864" i="1"/>
  <c r="AI864" i="1"/>
  <c r="AJ864" i="1"/>
  <c r="AK864" i="1"/>
  <c r="BK677" i="1"/>
  <c r="BW677" i="1"/>
  <c r="BL677" i="1"/>
  <c r="BX677" i="1"/>
  <c r="BM677" i="1"/>
  <c r="BY677" i="1"/>
  <c r="BN677" i="1"/>
  <c r="BZ677" i="1"/>
  <c r="CB677" i="1" s="1"/>
  <c r="BO677" i="1"/>
  <c r="BQ677" i="1"/>
  <c r="BR677" i="1"/>
  <c r="BS677" i="1"/>
  <c r="BT677" i="1"/>
  <c r="BP677" i="1"/>
  <c r="BU677" i="1"/>
  <c r="BV677" i="1"/>
  <c r="BJ677" i="1"/>
  <c r="BP198" i="1"/>
  <c r="BQ198" i="1"/>
  <c r="BR198" i="1"/>
  <c r="BS198" i="1"/>
  <c r="BT198" i="1"/>
  <c r="BU198" i="1"/>
  <c r="BJ198" i="1"/>
  <c r="BV198" i="1"/>
  <c r="BK198" i="1"/>
  <c r="BW198" i="1"/>
  <c r="BL198" i="1"/>
  <c r="BX198" i="1"/>
  <c r="BM198" i="1"/>
  <c r="BY198" i="1"/>
  <c r="BN198" i="1"/>
  <c r="BZ198" i="1"/>
  <c r="CB198" i="1" s="1"/>
  <c r="BO198" i="1"/>
  <c r="BU514" i="1"/>
  <c r="BJ514" i="1"/>
  <c r="BV514" i="1"/>
  <c r="BK514" i="1"/>
  <c r="BW514" i="1"/>
  <c r="BL514" i="1"/>
  <c r="BX514" i="1"/>
  <c r="BM514" i="1"/>
  <c r="BY514" i="1"/>
  <c r="BN514" i="1"/>
  <c r="BZ514" i="1"/>
  <c r="CB514" i="1" s="1"/>
  <c r="BO514" i="1"/>
  <c r="BP514" i="1"/>
  <c r="BQ514" i="1"/>
  <c r="BR514" i="1"/>
  <c r="BS514" i="1"/>
  <c r="BT514" i="1"/>
  <c r="BM365" i="1"/>
  <c r="BY365" i="1"/>
  <c r="BN365" i="1"/>
  <c r="BZ365" i="1"/>
  <c r="CB365" i="1" s="1"/>
  <c r="BO365" i="1"/>
  <c r="BP365" i="1"/>
  <c r="BQ365" i="1"/>
  <c r="BR365" i="1"/>
  <c r="BS365" i="1"/>
  <c r="BT365" i="1"/>
  <c r="BU365" i="1"/>
  <c r="BJ365" i="1"/>
  <c r="BV365" i="1"/>
  <c r="BK365" i="1"/>
  <c r="BW365" i="1"/>
  <c r="BL365" i="1"/>
  <c r="BX365" i="1"/>
  <c r="BT1093" i="1"/>
  <c r="BU1093" i="1"/>
  <c r="BJ1093" i="1"/>
  <c r="BV1093" i="1"/>
  <c r="BK1093" i="1"/>
  <c r="BW1093" i="1"/>
  <c r="BL1093" i="1"/>
  <c r="BX1093" i="1"/>
  <c r="BM1093" i="1"/>
  <c r="BY1093" i="1"/>
  <c r="BN1093" i="1"/>
  <c r="BZ1093" i="1"/>
  <c r="CB1093" i="1" s="1"/>
  <c r="BO1093" i="1"/>
  <c r="BP1093" i="1"/>
  <c r="BQ1093" i="1"/>
  <c r="BR1093" i="1"/>
  <c r="BS1093" i="1"/>
  <c r="BT896" i="1"/>
  <c r="BU896" i="1"/>
  <c r="BJ896" i="1"/>
  <c r="BV896" i="1"/>
  <c r="BK896" i="1"/>
  <c r="BW896" i="1"/>
  <c r="BL896" i="1"/>
  <c r="BX896" i="1"/>
  <c r="BM896" i="1"/>
  <c r="BY896" i="1"/>
  <c r="BN896" i="1"/>
  <c r="BZ896" i="1"/>
  <c r="CB896" i="1" s="1"/>
  <c r="BR896" i="1"/>
  <c r="BO896" i="1"/>
  <c r="BP896" i="1"/>
  <c r="BQ896" i="1"/>
  <c r="BS896" i="1"/>
  <c r="BO722" i="1"/>
  <c r="BP722" i="1"/>
  <c r="BQ722" i="1"/>
  <c r="BR722" i="1"/>
  <c r="BU722" i="1"/>
  <c r="BJ722" i="1"/>
  <c r="BK722" i="1"/>
  <c r="BM722" i="1"/>
  <c r="BN722" i="1"/>
  <c r="BL722" i="1"/>
  <c r="BK954" i="1"/>
  <c r="BW954" i="1"/>
  <c r="BQ954" i="1"/>
  <c r="BL954" i="1"/>
  <c r="BZ954" i="1"/>
  <c r="CB954" i="1" s="1"/>
  <c r="BM954" i="1"/>
  <c r="BP954" i="1"/>
  <c r="BR954" i="1"/>
  <c r="BS954" i="1"/>
  <c r="BT954" i="1"/>
  <c r="BX954" i="1"/>
  <c r="BJ954" i="1"/>
  <c r="BY954" i="1"/>
  <c r="BO954" i="1"/>
  <c r="BU954" i="1"/>
  <c r="BV954" i="1"/>
  <c r="BN954" i="1"/>
  <c r="BJ1326" i="1"/>
  <c r="BV1326" i="1"/>
  <c r="BK1326" i="1"/>
  <c r="BW1326" i="1"/>
  <c r="BL1326" i="1"/>
  <c r="BX1326" i="1"/>
  <c r="BM1326" i="1"/>
  <c r="BY1326" i="1"/>
  <c r="BN1326" i="1"/>
  <c r="BZ1326" i="1"/>
  <c r="CB1326" i="1" s="1"/>
  <c r="BO1326" i="1"/>
  <c r="BP1326" i="1"/>
  <c r="BQ1326" i="1"/>
  <c r="BR1326" i="1"/>
  <c r="BS1326" i="1"/>
  <c r="BT1326" i="1"/>
  <c r="BU1326" i="1"/>
  <c r="BT1283" i="1"/>
  <c r="BU1283" i="1"/>
  <c r="BJ1283" i="1"/>
  <c r="BV1283" i="1"/>
  <c r="BK1283" i="1"/>
  <c r="BW1283" i="1"/>
  <c r="BL1283" i="1"/>
  <c r="BX1283" i="1"/>
  <c r="BM1283" i="1"/>
  <c r="BY1283" i="1"/>
  <c r="BN1283" i="1"/>
  <c r="BZ1283" i="1"/>
  <c r="CB1283" i="1" s="1"/>
  <c r="BO1283" i="1"/>
  <c r="BP1283" i="1"/>
  <c r="BQ1283" i="1"/>
  <c r="BR1283" i="1"/>
  <c r="BS1283" i="1"/>
  <c r="BJ1230" i="1"/>
  <c r="BV1230" i="1"/>
  <c r="BK1230" i="1"/>
  <c r="BW1230" i="1"/>
  <c r="BL1230" i="1"/>
  <c r="BX1230" i="1"/>
  <c r="BN1230" i="1"/>
  <c r="BZ1230" i="1"/>
  <c r="CB1230" i="1" s="1"/>
  <c r="BO1230" i="1"/>
  <c r="BQ1230" i="1"/>
  <c r="BR1230" i="1"/>
  <c r="BS1230" i="1"/>
  <c r="BM1230" i="1"/>
  <c r="BP1230" i="1"/>
  <c r="BT1230" i="1"/>
  <c r="BU1230" i="1"/>
  <c r="BY1230" i="1"/>
  <c r="BR1108" i="1"/>
  <c r="BS1108" i="1"/>
  <c r="BT1108" i="1"/>
  <c r="BU1108" i="1"/>
  <c r="BJ1108" i="1"/>
  <c r="BV1108" i="1"/>
  <c r="BK1108" i="1"/>
  <c r="BW1108" i="1"/>
  <c r="BL1108" i="1"/>
  <c r="BX1108" i="1"/>
  <c r="BM1108" i="1"/>
  <c r="BY1108" i="1"/>
  <c r="BN1108" i="1"/>
  <c r="BZ1108" i="1"/>
  <c r="CB1108" i="1" s="1"/>
  <c r="BO1108" i="1"/>
  <c r="BP1108" i="1"/>
  <c r="BQ1108" i="1"/>
  <c r="BK1151" i="1"/>
  <c r="BW1151" i="1"/>
  <c r="BL1151" i="1"/>
  <c r="BX1151" i="1"/>
  <c r="BM1151" i="1"/>
  <c r="BY1151" i="1"/>
  <c r="BO1151" i="1"/>
  <c r="BP1151" i="1"/>
  <c r="BQ1151" i="1"/>
  <c r="BR1151" i="1"/>
  <c r="BS1151" i="1"/>
  <c r="BT1151" i="1"/>
  <c r="BV1151" i="1"/>
  <c r="BZ1151" i="1"/>
  <c r="CB1151" i="1" s="1"/>
  <c r="BJ1151" i="1"/>
  <c r="BN1151" i="1"/>
  <c r="BU1151" i="1"/>
  <c r="BM1224" i="1"/>
  <c r="BY1224" i="1"/>
  <c r="BN1224" i="1"/>
  <c r="BZ1224" i="1"/>
  <c r="CB1224" i="1" s="1"/>
  <c r="BO1224" i="1"/>
  <c r="BP1224" i="1"/>
  <c r="BQ1224" i="1"/>
  <c r="BR1224" i="1"/>
  <c r="BT1224" i="1"/>
  <c r="BU1224" i="1"/>
  <c r="BJ1224" i="1"/>
  <c r="BV1224" i="1"/>
  <c r="BS1224" i="1"/>
  <c r="BW1224" i="1"/>
  <c r="BX1224" i="1"/>
  <c r="BK1224" i="1"/>
  <c r="BL1224" i="1"/>
  <c r="BJ567" i="1"/>
  <c r="BK567" i="1"/>
  <c r="BL567" i="1"/>
  <c r="BM567" i="1"/>
  <c r="BN567" i="1"/>
  <c r="BO567" i="1"/>
  <c r="BM843" i="1"/>
  <c r="BY843" i="1"/>
  <c r="BN843" i="1"/>
  <c r="BZ843" i="1"/>
  <c r="CB843" i="1" s="1"/>
  <c r="BO843" i="1"/>
  <c r="BP843" i="1"/>
  <c r="BQ843" i="1"/>
  <c r="BR843" i="1"/>
  <c r="BS843" i="1"/>
  <c r="BT843" i="1"/>
  <c r="BU843" i="1"/>
  <c r="BK843" i="1"/>
  <c r="BW843" i="1"/>
  <c r="BJ843" i="1"/>
  <c r="BL843" i="1"/>
  <c r="BV843" i="1"/>
  <c r="BX843" i="1"/>
  <c r="BL560" i="1"/>
  <c r="BX560" i="1"/>
  <c r="BM560" i="1"/>
  <c r="BY560" i="1"/>
  <c r="BN560" i="1"/>
  <c r="BZ560" i="1"/>
  <c r="CB560" i="1" s="1"/>
  <c r="BO560" i="1"/>
  <c r="BP560" i="1"/>
  <c r="BQ560" i="1"/>
  <c r="BR560" i="1"/>
  <c r="BS560" i="1"/>
  <c r="BT560" i="1"/>
  <c r="BJ560" i="1"/>
  <c r="BK560" i="1"/>
  <c r="BU560" i="1"/>
  <c r="BV560" i="1"/>
  <c r="BW560" i="1"/>
  <c r="BP1338" i="1"/>
  <c r="BQ1338" i="1"/>
  <c r="BR1338" i="1"/>
  <c r="BS1338" i="1"/>
  <c r="BT1338" i="1"/>
  <c r="BU1338" i="1"/>
  <c r="BJ1338" i="1"/>
  <c r="BV1338" i="1"/>
  <c r="BK1338" i="1"/>
  <c r="BW1338" i="1"/>
  <c r="BL1338" i="1"/>
  <c r="BX1338" i="1"/>
  <c r="BM1338" i="1"/>
  <c r="BY1338" i="1"/>
  <c r="BN1338" i="1"/>
  <c r="BZ1338" i="1"/>
  <c r="CB1338" i="1" s="1"/>
  <c r="BO1338" i="1"/>
  <c r="BS1207" i="1"/>
  <c r="BT1207" i="1"/>
  <c r="BU1207" i="1"/>
  <c r="BJ1207" i="1"/>
  <c r="BV1207" i="1"/>
  <c r="BK1207" i="1"/>
  <c r="BW1207" i="1"/>
  <c r="BL1207" i="1"/>
  <c r="BX1207" i="1"/>
  <c r="BM1207" i="1"/>
  <c r="BY1207" i="1"/>
  <c r="BN1207" i="1"/>
  <c r="BZ1207" i="1"/>
  <c r="CB1207" i="1" s="1"/>
  <c r="BO1207" i="1"/>
  <c r="BP1207" i="1"/>
  <c r="BQ1207" i="1"/>
  <c r="BR1207" i="1"/>
  <c r="BT1275" i="1"/>
  <c r="BU1275" i="1"/>
  <c r="BJ1275" i="1"/>
  <c r="BV1275" i="1"/>
  <c r="BK1275" i="1"/>
  <c r="BW1275" i="1"/>
  <c r="BL1275" i="1"/>
  <c r="BX1275" i="1"/>
  <c r="BM1275" i="1"/>
  <c r="BY1275" i="1"/>
  <c r="BN1275" i="1"/>
  <c r="BZ1275" i="1"/>
  <c r="CB1275" i="1" s="1"/>
  <c r="BO1275" i="1"/>
  <c r="BP1275" i="1"/>
  <c r="BQ1275" i="1"/>
  <c r="BR1275" i="1"/>
  <c r="BS1275" i="1"/>
  <c r="BN1287" i="1"/>
  <c r="BZ1287" i="1"/>
  <c r="CB1287" i="1" s="1"/>
  <c r="BO1287" i="1"/>
  <c r="BP1287" i="1"/>
  <c r="BQ1287" i="1"/>
  <c r="BR1287" i="1"/>
  <c r="BS1287" i="1"/>
  <c r="BT1287" i="1"/>
  <c r="BU1287" i="1"/>
  <c r="BJ1287" i="1"/>
  <c r="BV1287" i="1"/>
  <c r="BK1287" i="1"/>
  <c r="BW1287" i="1"/>
  <c r="BL1287" i="1"/>
  <c r="BM1287" i="1"/>
  <c r="BX1287" i="1"/>
  <c r="BY1287" i="1"/>
  <c r="BN1337" i="1"/>
  <c r="BZ1337" i="1"/>
  <c r="CB1337" i="1" s="1"/>
  <c r="BO1337" i="1"/>
  <c r="BP1337" i="1"/>
  <c r="BQ1337" i="1"/>
  <c r="BR1337" i="1"/>
  <c r="BS1337" i="1"/>
  <c r="BT1337" i="1"/>
  <c r="BU1337" i="1"/>
  <c r="BJ1337" i="1"/>
  <c r="BV1337" i="1"/>
  <c r="BK1337" i="1"/>
  <c r="BW1337" i="1"/>
  <c r="BL1337" i="1"/>
  <c r="BX1337" i="1"/>
  <c r="BM1337" i="1"/>
  <c r="BY1337" i="1"/>
  <c r="BU767" i="1"/>
  <c r="BL767" i="1"/>
  <c r="BX767" i="1"/>
  <c r="BQ767" i="1"/>
  <c r="BP767" i="1"/>
  <c r="BR767" i="1"/>
  <c r="BS767" i="1"/>
  <c r="BT767" i="1"/>
  <c r="BV767" i="1"/>
  <c r="BW767" i="1"/>
  <c r="BY767" i="1"/>
  <c r="BJ767" i="1"/>
  <c r="BZ767" i="1"/>
  <c r="CB767" i="1" s="1"/>
  <c r="BK767" i="1"/>
  <c r="BM767" i="1"/>
  <c r="BN767" i="1"/>
  <c r="BO767" i="1"/>
  <c r="BP35" i="1"/>
  <c r="BQ35" i="1"/>
  <c r="BR35" i="1"/>
  <c r="BS35" i="1"/>
  <c r="BT35" i="1"/>
  <c r="BU35" i="1"/>
  <c r="BJ35" i="1"/>
  <c r="BV35" i="1"/>
  <c r="BK35" i="1"/>
  <c r="BW35" i="1"/>
  <c r="BO35" i="1"/>
  <c r="BX35" i="1"/>
  <c r="BY35" i="1"/>
  <c r="BZ35" i="1"/>
  <c r="CB35" i="1" s="1"/>
  <c r="BM35" i="1"/>
  <c r="BL35" i="1"/>
  <c r="BN35" i="1"/>
  <c r="BS1053" i="1"/>
  <c r="BT1053" i="1"/>
  <c r="BU1053" i="1"/>
  <c r="BJ1053" i="1"/>
  <c r="BV1053" i="1"/>
  <c r="BK1053" i="1"/>
  <c r="BW1053" i="1"/>
  <c r="BL1053" i="1"/>
  <c r="BX1053" i="1"/>
  <c r="BM1053" i="1"/>
  <c r="BY1053" i="1"/>
  <c r="BN1053" i="1"/>
  <c r="BZ1053" i="1"/>
  <c r="CB1053" i="1" s="1"/>
  <c r="BO1053" i="1"/>
  <c r="BP1053" i="1"/>
  <c r="BQ1053" i="1"/>
  <c r="BR1053" i="1"/>
  <c r="BU1167" i="1"/>
  <c r="BJ1167" i="1"/>
  <c r="BV1167" i="1"/>
  <c r="BK1167" i="1"/>
  <c r="BW1167" i="1"/>
  <c r="BL1167" i="1"/>
  <c r="BX1167" i="1"/>
  <c r="BM1167" i="1"/>
  <c r="BY1167" i="1"/>
  <c r="BN1167" i="1"/>
  <c r="BZ1167" i="1"/>
  <c r="CB1167" i="1" s="1"/>
  <c r="BO1167" i="1"/>
  <c r="BP1167" i="1"/>
  <c r="BQ1167" i="1"/>
  <c r="BR1167" i="1"/>
  <c r="BS1167" i="1"/>
  <c r="BT1167" i="1"/>
  <c r="BT1245" i="1"/>
  <c r="BL1245" i="1"/>
  <c r="BX1245" i="1"/>
  <c r="BW1245" i="1"/>
  <c r="BJ1245" i="1"/>
  <c r="BY1245" i="1"/>
  <c r="BK1245" i="1"/>
  <c r="BZ1245" i="1"/>
  <c r="CB1245" i="1" s="1"/>
  <c r="BM1245" i="1"/>
  <c r="BN1245" i="1"/>
  <c r="BO1245" i="1"/>
  <c r="BP1245" i="1"/>
  <c r="BQ1245" i="1"/>
  <c r="BR1245" i="1"/>
  <c r="BS1245" i="1"/>
  <c r="BU1245" i="1"/>
  <c r="BV1245" i="1"/>
  <c r="BJ357" i="1"/>
  <c r="BV357" i="1"/>
  <c r="BK357" i="1"/>
  <c r="BW357" i="1"/>
  <c r="BL357" i="1"/>
  <c r="BX357" i="1"/>
  <c r="BM357" i="1"/>
  <c r="BY357" i="1"/>
  <c r="BN357" i="1"/>
  <c r="BZ357" i="1"/>
  <c r="CB357" i="1" s="1"/>
  <c r="BO357" i="1"/>
  <c r="BP357" i="1"/>
  <c r="BQ357" i="1"/>
  <c r="BR357" i="1"/>
  <c r="BS357" i="1"/>
  <c r="BT357" i="1"/>
  <c r="BU357" i="1"/>
  <c r="BS640" i="1"/>
  <c r="BT640" i="1"/>
  <c r="BU640" i="1"/>
  <c r="BJ640" i="1"/>
  <c r="BV640" i="1"/>
  <c r="BK640" i="1"/>
  <c r="BW640" i="1"/>
  <c r="BL640" i="1"/>
  <c r="BX640" i="1"/>
  <c r="BM640" i="1"/>
  <c r="BY640" i="1"/>
  <c r="BN640" i="1"/>
  <c r="BZ640" i="1"/>
  <c r="CB640" i="1" s="1"/>
  <c r="BO640" i="1"/>
  <c r="BQ640" i="1"/>
  <c r="BP640" i="1"/>
  <c r="BR640" i="1"/>
  <c r="BT1022" i="1"/>
  <c r="BU1022" i="1"/>
  <c r="BJ1022" i="1"/>
  <c r="BV1022" i="1"/>
  <c r="BK1022" i="1"/>
  <c r="BW1022" i="1"/>
  <c r="BL1022" i="1"/>
  <c r="BX1022" i="1"/>
  <c r="BM1022" i="1"/>
  <c r="BY1022" i="1"/>
  <c r="BN1022" i="1"/>
  <c r="BZ1022" i="1"/>
  <c r="CB1022" i="1" s="1"/>
  <c r="BO1022" i="1"/>
  <c r="BP1022" i="1"/>
  <c r="BQ1022" i="1"/>
  <c r="BR1022" i="1"/>
  <c r="BS1022" i="1"/>
  <c r="AI1127" i="1"/>
  <c r="AJ1127" i="1"/>
  <c r="AK1127" i="1"/>
  <c r="AH1127" i="1"/>
  <c r="AG1127" i="1"/>
  <c r="AK733" i="1"/>
  <c r="AI733" i="1"/>
  <c r="AJ733" i="1"/>
  <c r="AG733" i="1"/>
  <c r="AH733" i="1"/>
  <c r="AI467" i="1"/>
  <c r="AG467" i="1"/>
  <c r="AH467" i="1"/>
  <c r="AJ467" i="1"/>
  <c r="AK467" i="1"/>
  <c r="AG713" i="1"/>
  <c r="AH713" i="1"/>
  <c r="AI713" i="1"/>
  <c r="AJ713" i="1"/>
  <c r="AK713" i="1"/>
  <c r="AH416" i="1"/>
  <c r="AJ416" i="1"/>
  <c r="AG416" i="1"/>
  <c r="AI416" i="1"/>
  <c r="AK416" i="1"/>
  <c r="AJ562" i="1"/>
  <c r="AK562" i="1"/>
  <c r="AG562" i="1"/>
  <c r="AH562" i="1"/>
  <c r="AI562" i="1"/>
  <c r="BU1142" i="1"/>
  <c r="BJ1142" i="1"/>
  <c r="BV1142" i="1"/>
  <c r="BK1142" i="1"/>
  <c r="BW1142" i="1"/>
  <c r="BL1142" i="1"/>
  <c r="BX1142" i="1"/>
  <c r="BM1142" i="1"/>
  <c r="BY1142" i="1"/>
  <c r="BN1142" i="1"/>
  <c r="BZ1142" i="1"/>
  <c r="CB1142" i="1" s="1"/>
  <c r="BO1142" i="1"/>
  <c r="BP1142" i="1"/>
  <c r="BQ1142" i="1"/>
  <c r="BR1142" i="1"/>
  <c r="BS1142" i="1"/>
  <c r="BT1142" i="1"/>
  <c r="BP1264" i="1"/>
  <c r="BQ1264" i="1"/>
  <c r="BR1264" i="1"/>
  <c r="BS1264" i="1"/>
  <c r="BT1264" i="1"/>
  <c r="BU1264" i="1"/>
  <c r="BJ1264" i="1"/>
  <c r="BV1264" i="1"/>
  <c r="BK1264" i="1"/>
  <c r="BW1264" i="1"/>
  <c r="BL1264" i="1"/>
  <c r="BX1264" i="1"/>
  <c r="BM1264" i="1"/>
  <c r="BY1264" i="1"/>
  <c r="BN1264" i="1"/>
  <c r="BO1264" i="1"/>
  <c r="BZ1264" i="1"/>
  <c r="CB1264" i="1" s="1"/>
  <c r="AG1020" i="1"/>
  <c r="AK1020" i="1"/>
  <c r="AI1020" i="1"/>
  <c r="AJ1020" i="1"/>
  <c r="AH1020" i="1"/>
  <c r="AJ893" i="1"/>
  <c r="AG893" i="1"/>
  <c r="AH893" i="1"/>
  <c r="AI893" i="1"/>
  <c r="AK893" i="1"/>
  <c r="BP579" i="1"/>
  <c r="BQ579" i="1"/>
  <c r="BR579" i="1"/>
  <c r="BS579" i="1"/>
  <c r="BT579" i="1"/>
  <c r="BU579" i="1"/>
  <c r="BJ579" i="1"/>
  <c r="BV579" i="1"/>
  <c r="BK579" i="1"/>
  <c r="BW579" i="1"/>
  <c r="BL579" i="1"/>
  <c r="BX579" i="1"/>
  <c r="BM579" i="1"/>
  <c r="BY579" i="1"/>
  <c r="BN579" i="1"/>
  <c r="BZ579" i="1"/>
  <c r="CB579" i="1" s="1"/>
  <c r="BO579" i="1"/>
  <c r="AK1118" i="1"/>
  <c r="AH1118" i="1"/>
  <c r="AI1118" i="1"/>
  <c r="AG1118" i="1"/>
  <c r="AJ1118" i="1"/>
  <c r="AG681" i="1"/>
  <c r="AI681" i="1"/>
  <c r="AJ681" i="1"/>
  <c r="AK681" i="1"/>
  <c r="AH681" i="1"/>
  <c r="AG1160" i="1"/>
  <c r="AI1160" i="1"/>
  <c r="AJ1160" i="1"/>
  <c r="AK1160" i="1"/>
  <c r="AH1160" i="1"/>
  <c r="AJ1274" i="1"/>
  <c r="AK1274" i="1"/>
  <c r="AG1274" i="1"/>
  <c r="AH1274" i="1"/>
  <c r="AI1274" i="1"/>
  <c r="AG922" i="1"/>
  <c r="AI922" i="1"/>
  <c r="AJ922" i="1"/>
  <c r="AK922" i="1"/>
  <c r="AH922" i="1"/>
  <c r="AJ729" i="1"/>
  <c r="AH729" i="1"/>
  <c r="AG729" i="1"/>
  <c r="AI729" i="1"/>
  <c r="AK729" i="1"/>
  <c r="AG998" i="1"/>
  <c r="AH998" i="1"/>
  <c r="AI998" i="1"/>
  <c r="AJ998" i="1"/>
  <c r="AK998" i="1"/>
  <c r="AH1357" i="1"/>
  <c r="AI1357" i="1"/>
  <c r="AJ1357" i="1"/>
  <c r="AK1357" i="1"/>
  <c r="AG1357" i="1"/>
  <c r="AH830" i="1"/>
  <c r="AI830" i="1"/>
  <c r="AJ830" i="1"/>
  <c r="AK830" i="1"/>
  <c r="AG830" i="1"/>
  <c r="AH882" i="1"/>
  <c r="AJ882" i="1"/>
  <c r="AG882" i="1"/>
  <c r="AI882" i="1"/>
  <c r="AK882" i="1"/>
  <c r="AH1226" i="1"/>
  <c r="AK1226" i="1"/>
  <c r="AG1226" i="1"/>
  <c r="AI1226" i="1"/>
  <c r="AJ1226" i="1"/>
  <c r="AG1157" i="1"/>
  <c r="AH1157" i="1"/>
  <c r="AI1157" i="1"/>
  <c r="AJ1157" i="1"/>
  <c r="AK1157" i="1"/>
  <c r="AI1039" i="1"/>
  <c r="AJ1039" i="1"/>
  <c r="AK1039" i="1"/>
  <c r="AG1039" i="1"/>
  <c r="AH1039" i="1"/>
  <c r="AI1120" i="1"/>
  <c r="AJ1120" i="1"/>
  <c r="AG1120" i="1"/>
  <c r="AH1120" i="1"/>
  <c r="AK1120" i="1"/>
  <c r="AI1063" i="1"/>
  <c r="AJ1063" i="1"/>
  <c r="AK1063" i="1"/>
  <c r="AG1063" i="1"/>
  <c r="AH1063" i="1"/>
  <c r="AH1320" i="1"/>
  <c r="AI1320" i="1"/>
  <c r="AJ1320" i="1"/>
  <c r="AK1320" i="1"/>
  <c r="AG1320" i="1"/>
  <c r="AJ1236" i="1"/>
  <c r="AG1236" i="1"/>
  <c r="AH1236" i="1"/>
  <c r="AI1236" i="1"/>
  <c r="AK1236" i="1"/>
  <c r="AG1065" i="1"/>
  <c r="AH1065" i="1"/>
  <c r="AI1065" i="1"/>
  <c r="AJ1065" i="1"/>
  <c r="AK1065" i="1"/>
  <c r="AI1132" i="1"/>
  <c r="AG1132" i="1"/>
  <c r="AH1132" i="1"/>
  <c r="AJ1132" i="1"/>
  <c r="AK1132" i="1"/>
  <c r="AG1102" i="1"/>
  <c r="AH1102" i="1"/>
  <c r="AI1102" i="1"/>
  <c r="AJ1102" i="1"/>
  <c r="AK1102" i="1"/>
  <c r="AG1093" i="1"/>
  <c r="AH1093" i="1"/>
  <c r="AI1093" i="1"/>
  <c r="AJ1093" i="1"/>
  <c r="AK1093" i="1"/>
  <c r="AG30" i="1"/>
  <c r="BO30" i="1" s="1"/>
  <c r="AH30" i="1"/>
  <c r="AI30" i="1"/>
  <c r="AJ30" i="1"/>
  <c r="AK30" i="1"/>
  <c r="AH722" i="1"/>
  <c r="AI722" i="1"/>
  <c r="AJ722" i="1"/>
  <c r="AK722" i="1"/>
  <c r="AG722" i="1"/>
  <c r="BW722" i="1" s="1"/>
  <c r="AH1302" i="1"/>
  <c r="AI1302" i="1"/>
  <c r="AJ1302" i="1"/>
  <c r="AK1302" i="1"/>
  <c r="AG1302" i="1"/>
  <c r="AG1218" i="1"/>
  <c r="AH1218" i="1"/>
  <c r="AI1218" i="1"/>
  <c r="AJ1218" i="1"/>
  <c r="AK1218" i="1"/>
  <c r="AI1335" i="1"/>
  <c r="AG1335" i="1"/>
  <c r="AH1335" i="1"/>
  <c r="AJ1335" i="1"/>
  <c r="AK1335" i="1"/>
  <c r="AH1326" i="1"/>
  <c r="AI1326" i="1"/>
  <c r="AJ1326" i="1"/>
  <c r="AG1326" i="1"/>
  <c r="AK1326" i="1"/>
  <c r="AG1283" i="1"/>
  <c r="AH1283" i="1"/>
  <c r="AK1283" i="1"/>
  <c r="AI1283" i="1"/>
  <c r="AJ1283" i="1"/>
  <c r="AH907" i="1"/>
  <c r="AG907" i="1"/>
  <c r="AI907" i="1"/>
  <c r="AJ907" i="1"/>
  <c r="AK907" i="1"/>
  <c r="AG146" i="1"/>
  <c r="BZ146" i="1" s="1"/>
  <c r="CB146" i="1" s="1"/>
  <c r="AH146" i="1"/>
  <c r="AI146" i="1"/>
  <c r="AJ146" i="1"/>
  <c r="AK146" i="1"/>
  <c r="AH736" i="1"/>
  <c r="AI736" i="1"/>
  <c r="AJ736" i="1"/>
  <c r="AG736" i="1"/>
  <c r="AK736" i="1"/>
  <c r="AG1230" i="1"/>
  <c r="AH1230" i="1"/>
  <c r="AI1230" i="1"/>
  <c r="AJ1230" i="1"/>
  <c r="AK1230" i="1"/>
  <c r="AG1151" i="1"/>
  <c r="AH1151" i="1"/>
  <c r="AI1151" i="1"/>
  <c r="AJ1151" i="1"/>
  <c r="AK1151" i="1"/>
  <c r="AI1195" i="1"/>
  <c r="AJ1195" i="1"/>
  <c r="AK1195" i="1"/>
  <c r="AG1195" i="1"/>
  <c r="AH1195" i="1"/>
  <c r="AH1177" i="1"/>
  <c r="AK1177" i="1"/>
  <c r="AG1177" i="1"/>
  <c r="AI1177" i="1"/>
  <c r="AJ1177" i="1"/>
  <c r="AJ1113" i="1"/>
  <c r="AK1113" i="1"/>
  <c r="AG1113" i="1"/>
  <c r="AH1113" i="1"/>
  <c r="AI1113" i="1"/>
  <c r="AG878" i="1"/>
  <c r="AH878" i="1"/>
  <c r="AI878" i="1"/>
  <c r="AJ878" i="1"/>
  <c r="AK878" i="1"/>
  <c r="AH975" i="1"/>
  <c r="AI975" i="1"/>
  <c r="AJ975" i="1"/>
  <c r="AK975" i="1"/>
  <c r="AG975" i="1"/>
  <c r="AG843" i="1"/>
  <c r="AH843" i="1"/>
  <c r="AI843" i="1"/>
  <c r="AJ843" i="1"/>
  <c r="AK843" i="1"/>
  <c r="AI1338" i="1"/>
  <c r="AG1338" i="1"/>
  <c r="AH1338" i="1"/>
  <c r="AJ1338" i="1"/>
  <c r="AK1338" i="1"/>
  <c r="AG1275" i="1"/>
  <c r="AH1275" i="1"/>
  <c r="AI1275" i="1"/>
  <c r="AJ1275" i="1"/>
  <c r="AK1275" i="1"/>
  <c r="AH920" i="1"/>
  <c r="AI920" i="1"/>
  <c r="AK920" i="1"/>
  <c r="AG920" i="1"/>
  <c r="AJ920" i="1"/>
  <c r="AG1287" i="1"/>
  <c r="AH1287" i="1"/>
  <c r="AI1287" i="1"/>
  <c r="AJ1287" i="1"/>
  <c r="AK1287" i="1"/>
  <c r="AG1066" i="1"/>
  <c r="AH1066" i="1"/>
  <c r="AI1066" i="1"/>
  <c r="AJ1066" i="1"/>
  <c r="AK1066" i="1"/>
  <c r="AK1061" i="1"/>
  <c r="AG1061" i="1"/>
  <c r="AH1061" i="1"/>
  <c r="AI1061" i="1"/>
  <c r="AJ1061" i="1"/>
  <c r="AG1053" i="1"/>
  <c r="AH1053" i="1"/>
  <c r="AI1053" i="1"/>
  <c r="AJ1053" i="1"/>
  <c r="AK1053" i="1"/>
  <c r="AH1167" i="1"/>
  <c r="AJ1167" i="1"/>
  <c r="AK1167" i="1"/>
  <c r="AG1167" i="1"/>
  <c r="AI1167" i="1"/>
  <c r="AK472" i="1"/>
  <c r="AJ472" i="1"/>
  <c r="AG472" i="1"/>
  <c r="BK472" i="1" s="1"/>
  <c r="AH472" i="1"/>
  <c r="AI472" i="1"/>
  <c r="AJ918" i="1"/>
  <c r="AI918" i="1"/>
  <c r="AH918" i="1"/>
  <c r="AK918" i="1"/>
  <c r="AG918" i="1"/>
  <c r="AK1279" i="1"/>
  <c r="AH1279" i="1"/>
  <c r="AG1279" i="1"/>
  <c r="AI1279" i="1"/>
  <c r="AJ1279" i="1"/>
  <c r="AG854" i="1"/>
  <c r="AH854" i="1"/>
  <c r="AI854" i="1"/>
  <c r="AJ854" i="1"/>
  <c r="AK854" i="1"/>
  <c r="AG1139" i="1"/>
  <c r="AH1139" i="1"/>
  <c r="AI1139" i="1"/>
  <c r="AJ1139" i="1"/>
  <c r="AK1139" i="1"/>
  <c r="AJ925" i="1"/>
  <c r="AG925" i="1"/>
  <c r="AH925" i="1"/>
  <c r="AI925" i="1"/>
  <c r="AK925" i="1"/>
  <c r="AH886" i="1"/>
  <c r="AJ886" i="1"/>
  <c r="AK886" i="1"/>
  <c r="AI886" i="1"/>
  <c r="AG886" i="1"/>
  <c r="AH1165" i="1"/>
  <c r="AJ1165" i="1"/>
  <c r="AG1165" i="1"/>
  <c r="AI1165" i="1"/>
  <c r="AK1165" i="1"/>
  <c r="AG1301" i="1"/>
  <c r="AH1301" i="1"/>
  <c r="AI1301" i="1"/>
  <c r="AJ1301" i="1"/>
  <c r="AK1301" i="1"/>
  <c r="AG965" i="1"/>
  <c r="AH965" i="1"/>
  <c r="AI965" i="1"/>
  <c r="AJ965" i="1"/>
  <c r="AK965" i="1"/>
  <c r="AG1018" i="1"/>
  <c r="AK1018" i="1"/>
  <c r="AH1018" i="1"/>
  <c r="AI1018" i="1"/>
  <c r="AJ1018" i="1"/>
  <c r="AG1311" i="1"/>
  <c r="AH1311" i="1"/>
  <c r="AI1311" i="1"/>
  <c r="AJ1311" i="1"/>
  <c r="AK1311" i="1"/>
  <c r="AJ152" i="1"/>
  <c r="AK152" i="1"/>
  <c r="AH152" i="1"/>
  <c r="AG152" i="1"/>
  <c r="AI152" i="1"/>
  <c r="AG1299" i="1"/>
  <c r="AH1299" i="1"/>
  <c r="AI1299" i="1"/>
  <c r="AJ1299" i="1"/>
  <c r="AK1299" i="1"/>
  <c r="AI1051" i="1"/>
  <c r="AJ1051" i="1"/>
  <c r="AK1051" i="1"/>
  <c r="AG1051" i="1"/>
  <c r="AH1051" i="1"/>
  <c r="AG450" i="1"/>
  <c r="AH450" i="1"/>
  <c r="AI450" i="1"/>
  <c r="AJ450" i="1"/>
  <c r="AK450" i="1"/>
  <c r="AG1131" i="1"/>
  <c r="AH1131" i="1"/>
  <c r="AI1131" i="1"/>
  <c r="AJ1131" i="1"/>
  <c r="AK1131" i="1"/>
  <c r="AH931" i="1"/>
  <c r="AG931" i="1"/>
  <c r="AI931" i="1"/>
  <c r="AJ931" i="1"/>
  <c r="AK931" i="1"/>
  <c r="AH999" i="1"/>
  <c r="AI999" i="1"/>
  <c r="AJ999" i="1"/>
  <c r="AK999" i="1"/>
  <c r="AG999" i="1"/>
  <c r="AJ1089" i="1"/>
  <c r="AK1089" i="1"/>
  <c r="AG1089" i="1"/>
  <c r="AH1089" i="1"/>
  <c r="AI1089" i="1"/>
  <c r="AG1313" i="1"/>
  <c r="AI1313" i="1"/>
  <c r="AJ1313" i="1"/>
  <c r="AK1313" i="1"/>
  <c r="AH1313" i="1"/>
  <c r="AG642" i="1"/>
  <c r="AH642" i="1"/>
  <c r="AI642" i="1"/>
  <c r="AJ642" i="1"/>
  <c r="AK642" i="1"/>
  <c r="AG1308" i="1"/>
  <c r="AH1308" i="1"/>
  <c r="AI1308" i="1"/>
  <c r="AJ1308" i="1"/>
  <c r="AK1308" i="1"/>
  <c r="AH35" i="1"/>
  <c r="AJ35" i="1"/>
  <c r="AK35" i="1"/>
  <c r="AG35" i="1"/>
  <c r="AI35" i="1"/>
  <c r="AI1028" i="1"/>
  <c r="AG1028" i="1"/>
  <c r="AH1028" i="1"/>
  <c r="AJ1028" i="1"/>
  <c r="AK1028" i="1"/>
  <c r="AG1097" i="1"/>
  <c r="AH1097" i="1"/>
  <c r="AI1097" i="1"/>
  <c r="AJ1097" i="1"/>
  <c r="AK1097" i="1"/>
  <c r="AG942" i="1"/>
  <c r="AH942" i="1"/>
  <c r="AI942" i="1"/>
  <c r="AJ942" i="1"/>
  <c r="AK942" i="1"/>
  <c r="AG1334" i="1"/>
  <c r="AI1334" i="1"/>
  <c r="AJ1334" i="1"/>
  <c r="AH1334" i="1"/>
  <c r="AK1334" i="1"/>
  <c r="AG1233" i="1"/>
  <c r="AJ1233" i="1"/>
  <c r="AK1233" i="1"/>
  <c r="AH1233" i="1"/>
  <c r="AI1233" i="1"/>
  <c r="AI980" i="1"/>
  <c r="AJ980" i="1"/>
  <c r="AK980" i="1"/>
  <c r="AG980" i="1"/>
  <c r="AH980" i="1"/>
  <c r="AH403" i="1"/>
  <c r="AI403" i="1"/>
  <c r="AJ403" i="1"/>
  <c r="AK403" i="1"/>
  <c r="AG403" i="1"/>
  <c r="BZ403" i="1" s="1"/>
  <c r="CB403" i="1" s="1"/>
  <c r="AH366" i="1"/>
  <c r="AI366" i="1"/>
  <c r="AJ366" i="1"/>
  <c r="AK366" i="1"/>
  <c r="AG366" i="1"/>
  <c r="BZ366" i="1" s="1"/>
  <c r="CB366" i="1" s="1"/>
  <c r="AJ957" i="1"/>
  <c r="AK957" i="1"/>
  <c r="AG957" i="1"/>
  <c r="AH957" i="1"/>
  <c r="AI957" i="1"/>
  <c r="AJ1352" i="1"/>
  <c r="AH1352" i="1"/>
  <c r="AI1352" i="1"/>
  <c r="AK1352" i="1"/>
  <c r="AG1352" i="1"/>
  <c r="AG1024" i="1"/>
  <c r="AH1024" i="1"/>
  <c r="AI1024" i="1"/>
  <c r="AJ1024" i="1"/>
  <c r="AK1024" i="1"/>
  <c r="AI992" i="1"/>
  <c r="AJ992" i="1"/>
  <c r="AK992" i="1"/>
  <c r="AG992" i="1"/>
  <c r="AH992" i="1"/>
  <c r="AK1133" i="1"/>
  <c r="AG1133" i="1"/>
  <c r="AH1133" i="1"/>
  <c r="AI1133" i="1"/>
  <c r="AJ1133" i="1"/>
  <c r="AG362" i="1"/>
  <c r="AH362" i="1"/>
  <c r="AI362" i="1"/>
  <c r="AJ362" i="1"/>
  <c r="AK362" i="1"/>
  <c r="AG1323" i="1"/>
  <c r="AH1323" i="1"/>
  <c r="AI1323" i="1"/>
  <c r="AK1323" i="1"/>
  <c r="AJ1323" i="1"/>
  <c r="AG753" i="1"/>
  <c r="AH753" i="1"/>
  <c r="AI753" i="1"/>
  <c r="AK753" i="1"/>
  <c r="AJ753" i="1"/>
  <c r="AH923" i="1"/>
  <c r="AG923" i="1"/>
  <c r="AI923" i="1"/>
  <c r="AJ923" i="1"/>
  <c r="AK923" i="1"/>
  <c r="AH1114" i="1"/>
  <c r="AK1114" i="1"/>
  <c r="AG1114" i="1"/>
  <c r="AI1114" i="1"/>
  <c r="AJ1114" i="1"/>
  <c r="AG680" i="1"/>
  <c r="AH680" i="1"/>
  <c r="AI680" i="1"/>
  <c r="AJ680" i="1"/>
  <c r="AK680" i="1"/>
  <c r="AH901" i="1"/>
  <c r="AI901" i="1"/>
  <c r="AJ901" i="1"/>
  <c r="AK901" i="1"/>
  <c r="AG901" i="1"/>
  <c r="AG1204" i="1"/>
  <c r="AH1204" i="1"/>
  <c r="AI1204" i="1"/>
  <c r="AJ1204" i="1"/>
  <c r="AK1204" i="1"/>
  <c r="AK1241" i="1"/>
  <c r="AG1241" i="1"/>
  <c r="AH1241" i="1"/>
  <c r="AI1241" i="1"/>
  <c r="AJ1241" i="1"/>
  <c r="AI1190" i="1"/>
  <c r="AG1190" i="1"/>
  <c r="AH1190" i="1"/>
  <c r="AJ1190" i="1"/>
  <c r="AK1190" i="1"/>
  <c r="AG1030" i="1"/>
  <c r="AH1030" i="1"/>
  <c r="AI1030" i="1"/>
  <c r="AJ1030" i="1"/>
  <c r="AK1030" i="1"/>
  <c r="AG1349" i="1"/>
  <c r="AJ1349" i="1"/>
  <c r="AH1349" i="1"/>
  <c r="AI1349" i="1"/>
  <c r="AK1349" i="1"/>
  <c r="AH767" i="1"/>
  <c r="AI767" i="1"/>
  <c r="AJ767" i="1"/>
  <c r="AK767" i="1"/>
  <c r="AG767" i="1"/>
  <c r="AG915" i="1"/>
  <c r="AJ915" i="1"/>
  <c r="AK915" i="1"/>
  <c r="AH915" i="1"/>
  <c r="AI915" i="1"/>
  <c r="AG897" i="1"/>
  <c r="AJ897" i="1"/>
  <c r="AK897" i="1"/>
  <c r="AH897" i="1"/>
  <c r="AI897" i="1"/>
  <c r="AI1284" i="1"/>
  <c r="AG1284" i="1"/>
  <c r="AH1284" i="1"/>
  <c r="AJ1284" i="1"/>
  <c r="AK1284" i="1"/>
  <c r="AG1209" i="1"/>
  <c r="AH1209" i="1"/>
  <c r="AI1209" i="1"/>
  <c r="AJ1209" i="1"/>
  <c r="AK1209" i="1"/>
  <c r="AG214" i="1"/>
  <c r="BW214" i="1" s="1"/>
  <c r="AH214" i="1"/>
  <c r="AI214" i="1"/>
  <c r="AJ214" i="1"/>
  <c r="AK214" i="1"/>
  <c r="AG1062" i="1"/>
  <c r="AK1062" i="1"/>
  <c r="AH1062" i="1"/>
  <c r="AI1062" i="1"/>
  <c r="AJ1062" i="1"/>
  <c r="AG1184" i="1"/>
  <c r="AK1184" i="1"/>
  <c r="AH1184" i="1"/>
  <c r="AI1184" i="1"/>
  <c r="AJ1184" i="1"/>
  <c r="AG890" i="1"/>
  <c r="AH890" i="1"/>
  <c r="AJ890" i="1"/>
  <c r="AK890" i="1"/>
  <c r="AI890" i="1"/>
  <c r="AH1238" i="1"/>
  <c r="AK1238" i="1"/>
  <c r="AJ1238" i="1"/>
  <c r="AG1238" i="1"/>
  <c r="AI1238" i="1"/>
  <c r="AG977" i="1"/>
  <c r="AH977" i="1"/>
  <c r="AI977" i="1"/>
  <c r="AJ977" i="1"/>
  <c r="AK977" i="1"/>
  <c r="AG1098" i="1"/>
  <c r="AH1098" i="1"/>
  <c r="AI1098" i="1"/>
  <c r="AJ1098" i="1"/>
  <c r="AK1098" i="1"/>
  <c r="AH649" i="1"/>
  <c r="AJ649" i="1"/>
  <c r="AG649" i="1"/>
  <c r="AI649" i="1"/>
  <c r="AK649" i="1"/>
  <c r="AJ1343" i="1"/>
  <c r="AG1343" i="1"/>
  <c r="AH1343" i="1"/>
  <c r="AI1343" i="1"/>
  <c r="AK1343" i="1"/>
  <c r="AG1247" i="1"/>
  <c r="AH1247" i="1"/>
  <c r="AI1247" i="1"/>
  <c r="AJ1247" i="1"/>
  <c r="AK1247" i="1"/>
  <c r="AG1105" i="1"/>
  <c r="AH1105" i="1"/>
  <c r="AI1105" i="1"/>
  <c r="AJ1105" i="1"/>
  <c r="AK1105" i="1"/>
  <c r="AJ985" i="1"/>
  <c r="AK985" i="1"/>
  <c r="AG985" i="1"/>
  <c r="AH985" i="1"/>
  <c r="AI985" i="1"/>
  <c r="AH309" i="1"/>
  <c r="AI309" i="1"/>
  <c r="AJ309" i="1"/>
  <c r="AK309" i="1"/>
  <c r="AG309" i="1"/>
  <c r="BX309" i="1" s="1"/>
  <c r="AI1004" i="1"/>
  <c r="AJ1004" i="1"/>
  <c r="AG1004" i="1"/>
  <c r="AH1004" i="1"/>
  <c r="AK1004" i="1"/>
  <c r="AI1272" i="1"/>
  <c r="AG1272" i="1"/>
  <c r="AH1272" i="1"/>
  <c r="AJ1272" i="1"/>
  <c r="AK1272" i="1"/>
  <c r="AH929" i="1"/>
  <c r="AJ929" i="1"/>
  <c r="AG929" i="1"/>
  <c r="AI929" i="1"/>
  <c r="AK929" i="1"/>
  <c r="AJ1101" i="1"/>
  <c r="AK1101" i="1"/>
  <c r="AG1101" i="1"/>
  <c r="AH1101" i="1"/>
  <c r="AI1101" i="1"/>
  <c r="AG1197" i="1"/>
  <c r="AH1197" i="1"/>
  <c r="AI1197" i="1"/>
  <c r="AJ1197" i="1"/>
  <c r="AK1197" i="1"/>
  <c r="AG1148" i="1"/>
  <c r="AI1148" i="1"/>
  <c r="AJ1148" i="1"/>
  <c r="AK1148" i="1"/>
  <c r="AH1148" i="1"/>
  <c r="AJ1179" i="1"/>
  <c r="AK1179" i="1"/>
  <c r="AG1179" i="1"/>
  <c r="AH1179" i="1"/>
  <c r="AI1179" i="1"/>
  <c r="AG276" i="1"/>
  <c r="AH276" i="1"/>
  <c r="AI276" i="1"/>
  <c r="AJ276" i="1"/>
  <c r="AK276" i="1"/>
  <c r="AG134" i="1"/>
  <c r="AH134" i="1"/>
  <c r="AI134" i="1"/>
  <c r="AJ134" i="1"/>
  <c r="AK134" i="1"/>
  <c r="AI205" i="1"/>
  <c r="AJ205" i="1"/>
  <c r="AK205" i="1"/>
  <c r="AG205" i="1"/>
  <c r="AH205" i="1"/>
  <c r="AI968" i="1"/>
  <c r="AJ968" i="1"/>
  <c r="AK968" i="1"/>
  <c r="AG968" i="1"/>
  <c r="AH968" i="1"/>
  <c r="AH1169" i="1"/>
  <c r="AI1169" i="1"/>
  <c r="AG1169" i="1"/>
  <c r="AJ1169" i="1"/>
  <c r="AK1169" i="1"/>
  <c r="AG1122" i="1"/>
  <c r="AH1122" i="1"/>
  <c r="AI1122" i="1"/>
  <c r="AJ1122" i="1"/>
  <c r="AK1122" i="1"/>
  <c r="AI1135" i="1"/>
  <c r="AG1135" i="1"/>
  <c r="AH1135" i="1"/>
  <c r="AJ1135" i="1"/>
  <c r="AK1135" i="1"/>
  <c r="AG408" i="1"/>
  <c r="AH408" i="1"/>
  <c r="AI408" i="1"/>
  <c r="AJ408" i="1"/>
  <c r="AK408" i="1"/>
  <c r="AI279" i="1"/>
  <c r="AK279" i="1"/>
  <c r="AH279" i="1"/>
  <c r="AG279" i="1"/>
  <c r="AJ279" i="1"/>
  <c r="AG1041" i="1"/>
  <c r="AH1041" i="1"/>
  <c r="AI1041" i="1"/>
  <c r="AJ1041" i="1"/>
  <c r="AK1041" i="1"/>
  <c r="AJ766" i="1"/>
  <c r="AK766" i="1"/>
  <c r="AG766" i="1"/>
  <c r="AH766" i="1"/>
  <c r="AI766" i="1"/>
  <c r="AH473" i="1"/>
  <c r="AJ473" i="1"/>
  <c r="AG473" i="1"/>
  <c r="BW473" i="1" s="1"/>
  <c r="AI473" i="1"/>
  <c r="AK473" i="1"/>
  <c r="AG699" i="1"/>
  <c r="AH699" i="1"/>
  <c r="AI699" i="1"/>
  <c r="AJ699" i="1"/>
  <c r="AK699" i="1"/>
  <c r="AG1296" i="1"/>
  <c r="AH1296" i="1"/>
  <c r="AI1296" i="1"/>
  <c r="AJ1296" i="1"/>
  <c r="AK1296" i="1"/>
  <c r="AG307" i="1"/>
  <c r="AH307" i="1"/>
  <c r="AI307" i="1"/>
  <c r="AJ307" i="1"/>
  <c r="AK307" i="1"/>
  <c r="AG1221" i="1"/>
  <c r="AJ1221" i="1"/>
  <c r="AK1221" i="1"/>
  <c r="AH1221" i="1"/>
  <c r="AI1221" i="1"/>
  <c r="AG1057" i="1"/>
  <c r="AJ1057" i="1"/>
  <c r="AK1057" i="1"/>
  <c r="AH1057" i="1"/>
  <c r="AI1057" i="1"/>
  <c r="AH1071" i="1"/>
  <c r="AI1071" i="1"/>
  <c r="AJ1071" i="1"/>
  <c r="AG1071" i="1"/>
  <c r="AK1071" i="1"/>
  <c r="AG1117" i="1"/>
  <c r="AI1117" i="1"/>
  <c r="AK1117" i="1"/>
  <c r="AH1117" i="1"/>
  <c r="AJ1117" i="1"/>
  <c r="AG1141" i="1"/>
  <c r="AH1141" i="1"/>
  <c r="AI1141" i="1"/>
  <c r="AJ1141" i="1"/>
  <c r="AK1141" i="1"/>
  <c r="AJ1137" i="1"/>
  <c r="AG1137" i="1"/>
  <c r="AH1137" i="1"/>
  <c r="AI1137" i="1"/>
  <c r="AK1137" i="1"/>
  <c r="AG639" i="1"/>
  <c r="BW639" i="1" s="1"/>
  <c r="AH639" i="1"/>
  <c r="AJ639" i="1"/>
  <c r="AI639" i="1"/>
  <c r="AK639" i="1"/>
  <c r="AG903" i="1"/>
  <c r="AH903" i="1"/>
  <c r="AI903" i="1"/>
  <c r="AJ903" i="1"/>
  <c r="AK903" i="1"/>
  <c r="AJ1355" i="1"/>
  <c r="AK1355" i="1"/>
  <c r="AI1355" i="1"/>
  <c r="AG1355" i="1"/>
  <c r="AH1355" i="1"/>
  <c r="AG1090" i="1"/>
  <c r="AH1090" i="1"/>
  <c r="AI1090" i="1"/>
  <c r="AJ1090" i="1"/>
  <c r="AK1090" i="1"/>
  <c r="AJ1267" i="1"/>
  <c r="AK1267" i="1"/>
  <c r="AH1267" i="1"/>
  <c r="AG1267" i="1"/>
  <c r="AI1267" i="1"/>
  <c r="AG994" i="1"/>
  <c r="AH994" i="1"/>
  <c r="AI994" i="1"/>
  <c r="AJ994" i="1"/>
  <c r="AK994" i="1"/>
  <c r="AG982" i="1"/>
  <c r="AH982" i="1"/>
  <c r="AI982" i="1"/>
  <c r="AJ982" i="1"/>
  <c r="AK982" i="1"/>
  <c r="AH1257" i="1"/>
  <c r="AI1257" i="1"/>
  <c r="AJ1257" i="1"/>
  <c r="AK1257" i="1"/>
  <c r="AG1257" i="1"/>
  <c r="AG1350" i="1"/>
  <c r="AH1350" i="1"/>
  <c r="AI1350" i="1"/>
  <c r="AJ1350" i="1"/>
  <c r="AK1350" i="1"/>
  <c r="AG1153" i="1"/>
  <c r="AH1153" i="1"/>
  <c r="AJ1153" i="1"/>
  <c r="AK1153" i="1"/>
  <c r="AI1153" i="1"/>
  <c r="AG1328" i="1"/>
  <c r="AH1328" i="1"/>
  <c r="AJ1328" i="1"/>
  <c r="AK1328" i="1"/>
  <c r="AI1328" i="1"/>
  <c r="AH1126" i="1"/>
  <c r="AG1126" i="1"/>
  <c r="AI1126" i="1"/>
  <c r="AJ1126" i="1"/>
  <c r="AK1126" i="1"/>
  <c r="AG961" i="1"/>
  <c r="AH961" i="1"/>
  <c r="AJ961" i="1"/>
  <c r="AK961" i="1"/>
  <c r="AI961" i="1"/>
  <c r="AJ1069" i="1"/>
  <c r="AK1069" i="1"/>
  <c r="AG1069" i="1"/>
  <c r="AH1069" i="1"/>
  <c r="AI1069" i="1"/>
  <c r="AG1001" i="1"/>
  <c r="AH1001" i="1"/>
  <c r="AI1001" i="1"/>
  <c r="AJ1001" i="1"/>
  <c r="AK1001" i="1"/>
  <c r="AJ448" i="1"/>
  <c r="AK448" i="1"/>
  <c r="AH448" i="1"/>
  <c r="AI448" i="1"/>
  <c r="AG448" i="1"/>
  <c r="AG1078" i="1"/>
  <c r="AI1078" i="1"/>
  <c r="AH1078" i="1"/>
  <c r="AJ1078" i="1"/>
  <c r="AK1078" i="1"/>
  <c r="AH1011" i="1"/>
  <c r="AI1011" i="1"/>
  <c r="AG1011" i="1"/>
  <c r="AJ1011" i="1"/>
  <c r="AK1011" i="1"/>
  <c r="AH592" i="1"/>
  <c r="AJ592" i="1"/>
  <c r="AG592" i="1"/>
  <c r="AI592" i="1"/>
  <c r="AK592" i="1"/>
  <c r="AI1332" i="1"/>
  <c r="AK1332" i="1"/>
  <c r="AG1332" i="1"/>
  <c r="AH1332" i="1"/>
  <c r="AJ1332" i="1"/>
  <c r="AG1033" i="1"/>
  <c r="AH1033" i="1"/>
  <c r="AI1033" i="1"/>
  <c r="AJ1033" i="1"/>
  <c r="AK1033" i="1"/>
  <c r="AG174" i="1"/>
  <c r="AH174" i="1"/>
  <c r="AI174" i="1"/>
  <c r="AJ174" i="1"/>
  <c r="AK174" i="1"/>
  <c r="AK1026" i="1"/>
  <c r="AH1026" i="1"/>
  <c r="AI1026" i="1"/>
  <c r="AJ1026" i="1"/>
  <c r="AG1026" i="1"/>
  <c r="AG958" i="1"/>
  <c r="AH958" i="1"/>
  <c r="AI958" i="1"/>
  <c r="AJ958" i="1"/>
  <c r="AK958" i="1"/>
  <c r="AI401" i="1"/>
  <c r="AJ401" i="1"/>
  <c r="AK401" i="1"/>
  <c r="AG401" i="1"/>
  <c r="AH401" i="1"/>
  <c r="AH1202" i="1"/>
  <c r="AI1202" i="1"/>
  <c r="AJ1202" i="1"/>
  <c r="AK1202" i="1"/>
  <c r="AG1202" i="1"/>
  <c r="AH1015" i="1"/>
  <c r="AI1015" i="1"/>
  <c r="AG1015" i="1"/>
  <c r="AJ1015" i="1"/>
  <c r="AK1015" i="1"/>
  <c r="AG970" i="1"/>
  <c r="AH970" i="1"/>
  <c r="AI970" i="1"/>
  <c r="AJ970" i="1"/>
  <c r="AK970" i="1"/>
  <c r="AG1290" i="1"/>
  <c r="AJ1290" i="1"/>
  <c r="AH1290" i="1"/>
  <c r="AI1290" i="1"/>
  <c r="AK1290" i="1"/>
  <c r="AK1291" i="1"/>
  <c r="AH1291" i="1"/>
  <c r="AI1291" i="1"/>
  <c r="AJ1291" i="1"/>
  <c r="AG1291" i="1"/>
  <c r="AI1108" i="1"/>
  <c r="AJ1108" i="1"/>
  <c r="AK1108" i="1"/>
  <c r="AG1108" i="1"/>
  <c r="AH1108" i="1"/>
  <c r="AG1085" i="1"/>
  <c r="AH1085" i="1"/>
  <c r="AI1085" i="1"/>
  <c r="AJ1085" i="1"/>
  <c r="AK1085" i="1"/>
  <c r="AH120" i="1"/>
  <c r="AJ120" i="1"/>
  <c r="AG120" i="1"/>
  <c r="AI120" i="1"/>
  <c r="AK120" i="1"/>
  <c r="AG1206" i="1"/>
  <c r="AH1206" i="1"/>
  <c r="AI1206" i="1"/>
  <c r="AJ1206" i="1"/>
  <c r="AK1206" i="1"/>
  <c r="AG1172" i="1"/>
  <c r="AK1172" i="1"/>
  <c r="AH1172" i="1"/>
  <c r="AI1172" i="1"/>
  <c r="AJ1172" i="1"/>
  <c r="AG1263" i="1"/>
  <c r="AJ1263" i="1"/>
  <c r="AI1263" i="1"/>
  <c r="AK1263" i="1"/>
  <c r="AH1263" i="1"/>
  <c r="AG1038" i="1"/>
  <c r="AH1038" i="1"/>
  <c r="AI1038" i="1"/>
  <c r="AJ1038" i="1"/>
  <c r="AK1038" i="1"/>
  <c r="AH634" i="1"/>
  <c r="AJ634" i="1"/>
  <c r="AK634" i="1"/>
  <c r="AG634" i="1"/>
  <c r="AI634" i="1"/>
  <c r="AJ1255" i="1"/>
  <c r="AK1255" i="1"/>
  <c r="AG1255" i="1"/>
  <c r="AH1255" i="1"/>
  <c r="AI1255" i="1"/>
  <c r="AG1322" i="1"/>
  <c r="AH1322" i="1"/>
  <c r="AI1322" i="1"/>
  <c r="AJ1322" i="1"/>
  <c r="AK1322" i="1"/>
  <c r="AJ567" i="1"/>
  <c r="AK567" i="1"/>
  <c r="AG567" i="1"/>
  <c r="BV567" i="1" s="1"/>
  <c r="AH567" i="1"/>
  <c r="AI567" i="1"/>
  <c r="AG1109" i="1"/>
  <c r="AH1109" i="1"/>
  <c r="AI1109" i="1"/>
  <c r="AJ1109" i="1"/>
  <c r="AK1109" i="1"/>
  <c r="AH927" i="1"/>
  <c r="AJ927" i="1"/>
  <c r="AG927" i="1"/>
  <c r="AI927" i="1"/>
  <c r="AK927" i="1"/>
  <c r="AG949" i="1"/>
  <c r="AH949" i="1"/>
  <c r="AI949" i="1"/>
  <c r="AJ949" i="1"/>
  <c r="AK949" i="1"/>
  <c r="AG1359" i="1"/>
  <c r="AH1359" i="1"/>
  <c r="AI1359" i="1"/>
  <c r="AJ1359" i="1"/>
  <c r="AK1359" i="1"/>
  <c r="AI1207" i="1"/>
  <c r="AJ1207" i="1"/>
  <c r="AK1207" i="1"/>
  <c r="AG1207" i="1"/>
  <c r="AH1207" i="1"/>
  <c r="AG1121" i="1"/>
  <c r="AK1121" i="1"/>
  <c r="AH1121" i="1"/>
  <c r="AI1121" i="1"/>
  <c r="AJ1121" i="1"/>
  <c r="AH471" i="1"/>
  <c r="AI471" i="1"/>
  <c r="AG471" i="1"/>
  <c r="BR471" i="1" s="1"/>
  <c r="AJ471" i="1"/>
  <c r="AK471" i="1"/>
  <c r="AG409" i="1"/>
  <c r="AH409" i="1"/>
  <c r="AI409" i="1"/>
  <c r="AJ409" i="1"/>
  <c r="AK409" i="1"/>
  <c r="AK1260" i="1"/>
  <c r="AG1260" i="1"/>
  <c r="AH1260" i="1"/>
  <c r="AI1260" i="1"/>
  <c r="AJ1260" i="1"/>
  <c r="AI909" i="1"/>
  <c r="AJ909" i="1"/>
  <c r="AG909" i="1"/>
  <c r="AH909" i="1"/>
  <c r="AK909" i="1"/>
  <c r="AI645" i="1"/>
  <c r="AJ645" i="1"/>
  <c r="AK645" i="1"/>
  <c r="AG645" i="1"/>
  <c r="BM645" i="1" s="1"/>
  <c r="AH645" i="1"/>
  <c r="AK910" i="1"/>
  <c r="AG910" i="1"/>
  <c r="AI910" i="1"/>
  <c r="AJ910" i="1"/>
  <c r="AH910" i="1"/>
  <c r="AG1077" i="1"/>
  <c r="AI1077" i="1"/>
  <c r="AH1077" i="1"/>
  <c r="AJ1077" i="1"/>
  <c r="AK1077" i="1"/>
  <c r="AG1245" i="1"/>
  <c r="AH1245" i="1"/>
  <c r="AI1245" i="1"/>
  <c r="AJ1245" i="1"/>
  <c r="AK1245" i="1"/>
  <c r="AG149" i="1"/>
  <c r="AH149" i="1"/>
  <c r="AJ149" i="1"/>
  <c r="AK149" i="1"/>
  <c r="AI149" i="1"/>
  <c r="AH876" i="1"/>
  <c r="AI876" i="1"/>
  <c r="AJ876" i="1"/>
  <c r="AK876" i="1"/>
  <c r="AG876" i="1"/>
  <c r="AG1048" i="1"/>
  <c r="AH1048" i="1"/>
  <c r="AI1048" i="1"/>
  <c r="AJ1048" i="1"/>
  <c r="AK1048" i="1"/>
  <c r="AJ759" i="1"/>
  <c r="AG759" i="1"/>
  <c r="BT759" i="1" s="1"/>
  <c r="AH759" i="1"/>
  <c r="AI759" i="1"/>
  <c r="AK759" i="1"/>
  <c r="AG954" i="1"/>
  <c r="AH954" i="1"/>
  <c r="AI954" i="1"/>
  <c r="AJ954" i="1"/>
  <c r="AK954" i="1"/>
  <c r="AG1325" i="1"/>
  <c r="AI1325" i="1"/>
  <c r="AJ1325" i="1"/>
  <c r="AK1325" i="1"/>
  <c r="AH1325" i="1"/>
  <c r="AJ1212" i="1"/>
  <c r="AH1212" i="1"/>
  <c r="AI1212" i="1"/>
  <c r="AK1212" i="1"/>
  <c r="AG1212" i="1"/>
  <c r="AG1163" i="1"/>
  <c r="AI1163" i="1"/>
  <c r="AJ1163" i="1"/>
  <c r="AK1163" i="1"/>
  <c r="AH1163" i="1"/>
  <c r="AI1341" i="1"/>
  <c r="AK1341" i="1"/>
  <c r="AG1341" i="1"/>
  <c r="AH1341" i="1"/>
  <c r="AJ1341" i="1"/>
  <c r="AG283" i="1"/>
  <c r="AH283" i="1"/>
  <c r="AI283" i="1"/>
  <c r="AJ283" i="1"/>
  <c r="AK283" i="1"/>
  <c r="AG1304" i="1"/>
  <c r="AH1304" i="1"/>
  <c r="AI1304" i="1"/>
  <c r="AJ1304" i="1"/>
  <c r="AK1304" i="1"/>
  <c r="AK911" i="1"/>
  <c r="AG911" i="1"/>
  <c r="AH911" i="1"/>
  <c r="AI911" i="1"/>
  <c r="AJ911" i="1"/>
  <c r="AI1231" i="1"/>
  <c r="AH1231" i="1"/>
  <c r="AJ1231" i="1"/>
  <c r="AK1231" i="1"/>
  <c r="AG1231" i="1"/>
  <c r="AG1110" i="1"/>
  <c r="AH1110" i="1"/>
  <c r="AI1110" i="1"/>
  <c r="AJ1110" i="1"/>
  <c r="AK1110" i="1"/>
  <c r="AG578" i="1"/>
  <c r="AH578" i="1"/>
  <c r="AI578" i="1"/>
  <c r="AJ578" i="1"/>
  <c r="AK578" i="1"/>
  <c r="AI1219" i="1"/>
  <c r="AK1219" i="1"/>
  <c r="AG1219" i="1"/>
  <c r="AH1219" i="1"/>
  <c r="AJ1219" i="1"/>
  <c r="AH963" i="1"/>
  <c r="AI963" i="1"/>
  <c r="AJ963" i="1"/>
  <c r="AG963" i="1"/>
  <c r="AK963" i="1"/>
  <c r="AK861" i="1"/>
  <c r="AJ861" i="1"/>
  <c r="AH861" i="1"/>
  <c r="AG861" i="1"/>
  <c r="AI861" i="1"/>
  <c r="AJ1183" i="1"/>
  <c r="AG1183" i="1"/>
  <c r="AH1183" i="1"/>
  <c r="AI1183" i="1"/>
  <c r="AK1183" i="1"/>
  <c r="AG1006" i="1"/>
  <c r="AH1006" i="1"/>
  <c r="AJ1006" i="1"/>
  <c r="AK1006" i="1"/>
  <c r="AI1006" i="1"/>
  <c r="AG868" i="1"/>
  <c r="AH868" i="1"/>
  <c r="AI868" i="1"/>
  <c r="AJ868" i="1"/>
  <c r="AK868" i="1"/>
  <c r="AI1243" i="1"/>
  <c r="AK1243" i="1"/>
  <c r="AG1243" i="1"/>
  <c r="AH1243" i="1"/>
  <c r="AJ1243" i="1"/>
  <c r="AG565" i="1"/>
  <c r="AH565" i="1"/>
  <c r="AI565" i="1"/>
  <c r="AJ565" i="1"/>
  <c r="AK565" i="1"/>
  <c r="AH591" i="1"/>
  <c r="AI591" i="1"/>
  <c r="AG591" i="1"/>
  <c r="AJ591" i="1"/>
  <c r="AK591" i="1"/>
  <c r="AJ1224" i="1"/>
  <c r="AG1224" i="1"/>
  <c r="AH1224" i="1"/>
  <c r="AI1224" i="1"/>
  <c r="AK1224" i="1"/>
  <c r="AJ884" i="1"/>
  <c r="AH884" i="1"/>
  <c r="AI884" i="1"/>
  <c r="AK884" i="1"/>
  <c r="AG884" i="1"/>
  <c r="AH1161" i="1"/>
  <c r="AI1161" i="1"/>
  <c r="AK1161" i="1"/>
  <c r="AG1161" i="1"/>
  <c r="AJ1161" i="1"/>
  <c r="AG989" i="1"/>
  <c r="AH989" i="1"/>
  <c r="AI989" i="1"/>
  <c r="AJ989" i="1"/>
  <c r="AK989" i="1"/>
  <c r="AJ560" i="1"/>
  <c r="AG560" i="1"/>
  <c r="AH560" i="1"/>
  <c r="AI560" i="1"/>
  <c r="AK560" i="1"/>
  <c r="AG937" i="1"/>
  <c r="AH937" i="1"/>
  <c r="AI937" i="1"/>
  <c r="AJ937" i="1"/>
  <c r="AK937" i="1"/>
  <c r="AG1036" i="1"/>
  <c r="AH1036" i="1"/>
  <c r="AI1036" i="1"/>
  <c r="AJ1036" i="1"/>
  <c r="AK1036" i="1"/>
  <c r="AI399" i="1"/>
  <c r="AJ399" i="1"/>
  <c r="AK399" i="1"/>
  <c r="AG399" i="1"/>
  <c r="AH399" i="1"/>
  <c r="AH987" i="1"/>
  <c r="AI987" i="1"/>
  <c r="AJ987" i="1"/>
  <c r="AK987" i="1"/>
  <c r="AG987" i="1"/>
  <c r="AJ1129" i="1"/>
  <c r="AK1129" i="1"/>
  <c r="AG1129" i="1"/>
  <c r="AH1129" i="1"/>
  <c r="AI1129" i="1"/>
  <c r="AG1079" i="1"/>
  <c r="AH1079" i="1"/>
  <c r="AI1079" i="1"/>
  <c r="AJ1079" i="1"/>
  <c r="AK1079" i="1"/>
  <c r="AG896" i="1"/>
  <c r="AH896" i="1"/>
  <c r="AI896" i="1"/>
  <c r="AJ896" i="1"/>
  <c r="AK896" i="1"/>
  <c r="AH326" i="1"/>
  <c r="AI326" i="1"/>
  <c r="AJ326" i="1"/>
  <c r="AK326" i="1"/>
  <c r="AG326" i="1"/>
  <c r="AG902" i="1"/>
  <c r="AH902" i="1"/>
  <c r="AI902" i="1"/>
  <c r="AJ902" i="1"/>
  <c r="AK902" i="1"/>
  <c r="AG946" i="1"/>
  <c r="AH946" i="1"/>
  <c r="AI946" i="1"/>
  <c r="AJ946" i="1"/>
  <c r="AK946" i="1"/>
  <c r="AI1027" i="1"/>
  <c r="AG1027" i="1"/>
  <c r="AH1027" i="1"/>
  <c r="AJ1027" i="1"/>
  <c r="AK1027" i="1"/>
  <c r="AG1192" i="1"/>
  <c r="AH1192" i="1"/>
  <c r="AI1192" i="1"/>
  <c r="AJ1192" i="1"/>
  <c r="AK1192" i="1"/>
  <c r="AG1316" i="1"/>
  <c r="AH1316" i="1"/>
  <c r="AI1316" i="1"/>
  <c r="AJ1316" i="1"/>
  <c r="AK1316" i="1"/>
  <c r="AG311" i="1"/>
  <c r="AH311" i="1"/>
  <c r="AI311" i="1"/>
  <c r="AJ311" i="1"/>
  <c r="AK311" i="1"/>
  <c r="AH1314" i="1"/>
  <c r="AI1314" i="1"/>
  <c r="AJ1314" i="1"/>
  <c r="AK1314" i="1"/>
  <c r="AG1314" i="1"/>
  <c r="AG1045" i="1"/>
  <c r="AH1045" i="1"/>
  <c r="AI1045" i="1"/>
  <c r="AJ1045" i="1"/>
  <c r="AK1045" i="1"/>
  <c r="AG863" i="1"/>
  <c r="AH863" i="1"/>
  <c r="AJ863" i="1"/>
  <c r="AK863" i="1"/>
  <c r="AI863" i="1"/>
  <c r="AG1194" i="1"/>
  <c r="AH1194" i="1"/>
  <c r="AI1194" i="1"/>
  <c r="AJ1194" i="1"/>
  <c r="AK1194" i="1"/>
  <c r="AH1181" i="1"/>
  <c r="AI1181" i="1"/>
  <c r="AG1181" i="1"/>
  <c r="AJ1181" i="1"/>
  <c r="AK1181" i="1"/>
  <c r="AG1364" i="1"/>
  <c r="AH1364" i="1"/>
  <c r="AI1364" i="1"/>
  <c r="AJ1364" i="1"/>
  <c r="AK1364" i="1"/>
  <c r="AH236" i="1"/>
  <c r="AG236" i="1"/>
  <c r="AI236" i="1"/>
  <c r="AJ236" i="1"/>
  <c r="AK236" i="1"/>
  <c r="AH1072" i="1"/>
  <c r="AI1072" i="1"/>
  <c r="AG1072" i="1"/>
  <c r="AJ1072" i="1"/>
  <c r="AK1072" i="1"/>
  <c r="AG1337" i="1"/>
  <c r="AJ1337" i="1"/>
  <c r="AH1337" i="1"/>
  <c r="AI1337" i="1"/>
  <c r="AK1337" i="1"/>
  <c r="AG1225" i="1"/>
  <c r="AH1225" i="1"/>
  <c r="AI1225" i="1"/>
  <c r="AJ1225" i="1"/>
  <c r="AK1225" i="1"/>
  <c r="AJ804" i="1"/>
  <c r="AK804" i="1"/>
  <c r="AG804" i="1"/>
  <c r="AH804" i="1"/>
  <c r="AI804" i="1"/>
  <c r="AI1096" i="1"/>
  <c r="AJ1096" i="1"/>
  <c r="AK1096" i="1"/>
  <c r="AG1096" i="1"/>
  <c r="AH1096" i="1"/>
  <c r="AG1086" i="1"/>
  <c r="AH1086" i="1"/>
  <c r="AI1086" i="1"/>
  <c r="AJ1086" i="1"/>
  <c r="AK1086" i="1"/>
  <c r="AG1050" i="1"/>
  <c r="AH1050" i="1"/>
  <c r="AI1050" i="1"/>
  <c r="AJ1050" i="1"/>
  <c r="AK1050" i="1"/>
  <c r="AJ945" i="1"/>
  <c r="AK945" i="1"/>
  <c r="AG945" i="1"/>
  <c r="AH945" i="1"/>
  <c r="AI945" i="1"/>
  <c r="AH1354" i="1"/>
  <c r="AG1354" i="1"/>
  <c r="AI1354" i="1"/>
  <c r="AJ1354" i="1"/>
  <c r="AK1354" i="1"/>
  <c r="AG1067" i="1"/>
  <c r="AH1067" i="1"/>
  <c r="AK1067" i="1"/>
  <c r="AI1067" i="1"/>
  <c r="AJ1067" i="1"/>
  <c r="AG1363" i="1"/>
  <c r="AH1363" i="1"/>
  <c r="AI1363" i="1"/>
  <c r="AJ1363" i="1"/>
  <c r="AK1363" i="1"/>
  <c r="AG811" i="1"/>
  <c r="AH811" i="1"/>
  <c r="AI811" i="1"/>
  <c r="AJ811" i="1"/>
  <c r="AK811" i="1"/>
  <c r="AG210" i="1"/>
  <c r="AH210" i="1"/>
  <c r="AI210" i="1"/>
  <c r="AJ210" i="1"/>
  <c r="AK210" i="1"/>
  <c r="AI912" i="1"/>
  <c r="AG912" i="1"/>
  <c r="AH912" i="1"/>
  <c r="AJ912" i="1"/>
  <c r="AK912" i="1"/>
  <c r="AG137" i="1"/>
  <c r="BY137" i="1" s="1"/>
  <c r="AI137" i="1"/>
  <c r="AH137" i="1"/>
  <c r="AJ137" i="1"/>
  <c r="AK137" i="1"/>
  <c r="AG1251" i="1"/>
  <c r="AH1251" i="1"/>
  <c r="AI1251" i="1"/>
  <c r="AJ1251" i="1"/>
  <c r="AK1251" i="1"/>
  <c r="AJ1200" i="1"/>
  <c r="AK1200" i="1"/>
  <c r="AG1200" i="1"/>
  <c r="AH1200" i="1"/>
  <c r="AI1200" i="1"/>
  <c r="AG951" i="1"/>
  <c r="AH951" i="1"/>
  <c r="AI951" i="1"/>
  <c r="AJ951" i="1"/>
  <c r="AK951" i="1"/>
  <c r="AI1344" i="1"/>
  <c r="AG1344" i="1"/>
  <c r="AH1344" i="1"/>
  <c r="AJ1344" i="1"/>
  <c r="AK1344" i="1"/>
  <c r="AG1013" i="1"/>
  <c r="AJ1013" i="1"/>
  <c r="AK1013" i="1"/>
  <c r="AI1013" i="1"/>
  <c r="AH1013" i="1"/>
  <c r="AJ1367" i="1"/>
  <c r="AI1367" i="1"/>
  <c r="AK1367" i="1"/>
  <c r="AG1367" i="1"/>
  <c r="AH1367" i="1"/>
  <c r="AK1217" i="1"/>
  <c r="AG1217" i="1"/>
  <c r="AH1217" i="1"/>
  <c r="AI1217" i="1"/>
  <c r="AJ1217" i="1"/>
  <c r="AG121" i="1"/>
  <c r="AH121" i="1"/>
  <c r="AI121" i="1"/>
  <c r="AJ121" i="1"/>
  <c r="AK121" i="1"/>
  <c r="AG436" i="1"/>
  <c r="AJ436" i="1"/>
  <c r="AH436" i="1"/>
  <c r="AI436" i="1"/>
  <c r="AK436" i="1"/>
  <c r="AI1347" i="1"/>
  <c r="AG1347" i="1"/>
  <c r="AH1347" i="1"/>
  <c r="AJ1347" i="1"/>
  <c r="AK1347" i="1"/>
  <c r="AH1149" i="1"/>
  <c r="AI1149" i="1"/>
  <c r="AJ1149" i="1"/>
  <c r="AK1149" i="1"/>
  <c r="AG1149" i="1"/>
  <c r="AH141" i="1"/>
  <c r="AG141" i="1"/>
  <c r="AI141" i="1"/>
  <c r="AJ141" i="1"/>
  <c r="AK141" i="1"/>
  <c r="AH1214" i="1"/>
  <c r="AJ1214" i="1"/>
  <c r="AK1214" i="1"/>
  <c r="AI1214" i="1"/>
  <c r="AG1214" i="1"/>
  <c r="AH219" i="1"/>
  <c r="AJ219" i="1"/>
  <c r="AG219" i="1"/>
  <c r="BV219" i="1" s="1"/>
  <c r="AI219" i="1"/>
  <c r="AK219" i="1"/>
  <c r="AG694" i="1"/>
  <c r="AH694" i="1"/>
  <c r="AI694" i="1"/>
  <c r="AJ694" i="1"/>
  <c r="AK694" i="1"/>
  <c r="AG95" i="1"/>
  <c r="AH95" i="1"/>
  <c r="AI95" i="1"/>
  <c r="AJ95" i="1"/>
  <c r="AK95" i="1"/>
  <c r="AH800" i="1"/>
  <c r="AG800" i="1"/>
  <c r="AI800" i="1"/>
  <c r="AJ800" i="1"/>
  <c r="AK800" i="1"/>
  <c r="AH168" i="1"/>
  <c r="AI168" i="1"/>
  <c r="AJ168" i="1"/>
  <c r="AG168" i="1"/>
  <c r="AK168" i="1"/>
  <c r="AH514" i="1"/>
  <c r="AI514" i="1"/>
  <c r="AG514" i="1"/>
  <c r="AJ514" i="1"/>
  <c r="AK514" i="1"/>
  <c r="AG839" i="1"/>
  <c r="AH839" i="1"/>
  <c r="AI839" i="1"/>
  <c r="AJ839" i="1"/>
  <c r="AK839" i="1"/>
  <c r="AG92" i="1"/>
  <c r="AH92" i="1"/>
  <c r="AI92" i="1"/>
  <c r="AJ92" i="1"/>
  <c r="AK92" i="1"/>
  <c r="AG584" i="1"/>
  <c r="AH584" i="1"/>
  <c r="AI584" i="1"/>
  <c r="AJ584" i="1"/>
  <c r="AK584" i="1"/>
  <c r="AI593" i="1"/>
  <c r="AJ593" i="1"/>
  <c r="AK593" i="1"/>
  <c r="AG593" i="1"/>
  <c r="AH593" i="1"/>
  <c r="AH522" i="1"/>
  <c r="AK522" i="1"/>
  <c r="AG522" i="1"/>
  <c r="AI522" i="1"/>
  <c r="AJ522" i="1"/>
  <c r="AG344" i="1"/>
  <c r="AH344" i="1"/>
  <c r="AI344" i="1"/>
  <c r="AJ344" i="1"/>
  <c r="AK344" i="1"/>
  <c r="AG384" i="1"/>
  <c r="AH384" i="1"/>
  <c r="AI384" i="1"/>
  <c r="AJ384" i="1"/>
  <c r="AK384" i="1"/>
  <c r="AG586" i="1"/>
  <c r="AH586" i="1"/>
  <c r="AI586" i="1"/>
  <c r="AJ586" i="1"/>
  <c r="AK586" i="1"/>
  <c r="AH113" i="1"/>
  <c r="AK113" i="1"/>
  <c r="AG113" i="1"/>
  <c r="AI113" i="1"/>
  <c r="AJ113" i="1"/>
  <c r="AJ99" i="1"/>
  <c r="AG99" i="1"/>
  <c r="AH99" i="1"/>
  <c r="AI99" i="1"/>
  <c r="AK99" i="1"/>
  <c r="AG526" i="1"/>
  <c r="BW526" i="1" s="1"/>
  <c r="AH526" i="1"/>
  <c r="AI526" i="1"/>
  <c r="AJ526" i="1"/>
  <c r="AK526" i="1"/>
  <c r="AG551" i="1"/>
  <c r="AH551" i="1"/>
  <c r="AI551" i="1"/>
  <c r="AJ551" i="1"/>
  <c r="AK551" i="1"/>
  <c r="AH685" i="1"/>
  <c r="AJ685" i="1"/>
  <c r="AG685" i="1"/>
  <c r="AI685" i="1"/>
  <c r="AK685" i="1"/>
  <c r="AG616" i="1"/>
  <c r="AH616" i="1"/>
  <c r="AI616" i="1"/>
  <c r="AJ616" i="1"/>
  <c r="AK616" i="1"/>
  <c r="AG461" i="1"/>
  <c r="AH461" i="1"/>
  <c r="AI461" i="1"/>
  <c r="AJ461" i="1"/>
  <c r="AK461" i="1"/>
  <c r="AG575" i="1"/>
  <c r="AH575" i="1"/>
  <c r="AI575" i="1"/>
  <c r="AJ575" i="1"/>
  <c r="AK575" i="1"/>
  <c r="AG394" i="1"/>
  <c r="BQ394" i="1" s="1"/>
  <c r="AH394" i="1"/>
  <c r="AI394" i="1"/>
  <c r="AJ394" i="1"/>
  <c r="AK394" i="1"/>
  <c r="AH327" i="1"/>
  <c r="AI327" i="1"/>
  <c r="AJ327" i="1"/>
  <c r="AK327" i="1"/>
  <c r="AG327" i="1"/>
  <c r="AJ870" i="1"/>
  <c r="AK870" i="1"/>
  <c r="AG870" i="1"/>
  <c r="AH870" i="1"/>
  <c r="AI870" i="1"/>
  <c r="AG167" i="1"/>
  <c r="AH167" i="1"/>
  <c r="AI167" i="1"/>
  <c r="AJ167" i="1"/>
  <c r="AK167" i="1"/>
  <c r="AG433" i="1"/>
  <c r="AH433" i="1"/>
  <c r="AI433" i="1"/>
  <c r="AJ433" i="1"/>
  <c r="AK433" i="1"/>
  <c r="AG648" i="1"/>
  <c r="AH648" i="1"/>
  <c r="AI648" i="1"/>
  <c r="AJ648" i="1"/>
  <c r="AK648" i="1"/>
  <c r="AG858" i="1"/>
  <c r="AH858" i="1"/>
  <c r="AI858" i="1"/>
  <c r="AJ858" i="1"/>
  <c r="AK858" i="1"/>
  <c r="AJ411" i="1"/>
  <c r="AG411" i="1"/>
  <c r="AH411" i="1"/>
  <c r="AI411" i="1"/>
  <c r="AK411" i="1"/>
  <c r="AG109" i="1"/>
  <c r="AH109" i="1"/>
  <c r="AI109" i="1"/>
  <c r="AJ109" i="1"/>
  <c r="AK109" i="1"/>
  <c r="AG596" i="1"/>
  <c r="AH596" i="1"/>
  <c r="AJ596" i="1"/>
  <c r="AK596" i="1"/>
  <c r="AI596" i="1"/>
  <c r="AH103" i="1"/>
  <c r="AI103" i="1"/>
  <c r="AG103" i="1"/>
  <c r="AJ103" i="1"/>
  <c r="AK103" i="1"/>
  <c r="AI77" i="1"/>
  <c r="AK77" i="1"/>
  <c r="AG77" i="1"/>
  <c r="AH77" i="1"/>
  <c r="AJ77" i="1"/>
  <c r="AG55" i="1"/>
  <c r="AH55" i="1"/>
  <c r="AI55" i="1"/>
  <c r="AJ55" i="1"/>
  <c r="AK55" i="1"/>
  <c r="AG133" i="1"/>
  <c r="AH133" i="1"/>
  <c r="AJ133" i="1"/>
  <c r="AI133" i="1"/>
  <c r="AK133" i="1"/>
  <c r="AH404" i="1"/>
  <c r="AK404" i="1"/>
  <c r="AG404" i="1"/>
  <c r="AI404" i="1"/>
  <c r="AJ404" i="1"/>
  <c r="AG470" i="1"/>
  <c r="BY470" i="1" s="1"/>
  <c r="AH470" i="1"/>
  <c r="AI470" i="1"/>
  <c r="AJ470" i="1"/>
  <c r="AK470" i="1"/>
  <c r="AH647" i="1"/>
  <c r="AI647" i="1"/>
  <c r="AJ647" i="1"/>
  <c r="AK647" i="1"/>
  <c r="AG647" i="1"/>
  <c r="BZ647" i="1" s="1"/>
  <c r="CB647" i="1" s="1"/>
  <c r="AJ295" i="1"/>
  <c r="AK295" i="1"/>
  <c r="AG295" i="1"/>
  <c r="AI295" i="1"/>
  <c r="AH295" i="1"/>
  <c r="AG243" i="1"/>
  <c r="AH243" i="1"/>
  <c r="AI243" i="1"/>
  <c r="AJ243" i="1"/>
  <c r="AK243" i="1"/>
  <c r="AG69" i="1"/>
  <c r="AH69" i="1"/>
  <c r="AI69" i="1"/>
  <c r="AJ69" i="1"/>
  <c r="AK69" i="1"/>
  <c r="AI666" i="1"/>
  <c r="AK666" i="1"/>
  <c r="AJ666" i="1"/>
  <c r="AG666" i="1"/>
  <c r="AH666" i="1"/>
  <c r="AH199" i="1"/>
  <c r="AI199" i="1"/>
  <c r="AJ199" i="1"/>
  <c r="AK199" i="1"/>
  <c r="AG199" i="1"/>
  <c r="AG230" i="1"/>
  <c r="AH230" i="1"/>
  <c r="AI230" i="1"/>
  <c r="AJ230" i="1"/>
  <c r="AK230" i="1"/>
  <c r="AI603" i="1"/>
  <c r="AJ603" i="1"/>
  <c r="AK603" i="1"/>
  <c r="AG603" i="1"/>
  <c r="AH603" i="1"/>
  <c r="AI689" i="1"/>
  <c r="AG689" i="1"/>
  <c r="AH689" i="1"/>
  <c r="AJ689" i="1"/>
  <c r="AK689" i="1"/>
  <c r="AG317" i="1"/>
  <c r="AH317" i="1"/>
  <c r="AI317" i="1"/>
  <c r="AJ317" i="1"/>
  <c r="AK317" i="1"/>
  <c r="AJ198" i="1"/>
  <c r="AG198" i="1"/>
  <c r="AH198" i="1"/>
  <c r="AI198" i="1"/>
  <c r="AK198" i="1"/>
  <c r="AG539" i="1"/>
  <c r="AH539" i="1"/>
  <c r="AJ539" i="1"/>
  <c r="AI539" i="1"/>
  <c r="AK539" i="1"/>
  <c r="AK388" i="1"/>
  <c r="AH388" i="1"/>
  <c r="AG388" i="1"/>
  <c r="BT388" i="1" s="1"/>
  <c r="AI388" i="1"/>
  <c r="AJ388" i="1"/>
  <c r="AJ422" i="1"/>
  <c r="AK422" i="1"/>
  <c r="AH422" i="1"/>
  <c r="AI422" i="1"/>
  <c r="AG422" i="1"/>
  <c r="AG85" i="1"/>
  <c r="AH85" i="1"/>
  <c r="AI85" i="1"/>
  <c r="AJ85" i="1"/>
  <c r="AK85" i="1"/>
  <c r="AK849" i="1"/>
  <c r="AJ849" i="1"/>
  <c r="AG849" i="1"/>
  <c r="AH849" i="1"/>
  <c r="AI849" i="1"/>
  <c r="AH66" i="1"/>
  <c r="AJ66" i="1"/>
  <c r="AK66" i="1"/>
  <c r="AG66" i="1"/>
  <c r="AI66" i="1"/>
  <c r="AJ135" i="1"/>
  <c r="AK135" i="1"/>
  <c r="AG135" i="1"/>
  <c r="AH135" i="1"/>
  <c r="AI135" i="1"/>
  <c r="AJ623" i="1"/>
  <c r="AG623" i="1"/>
  <c r="AH623" i="1"/>
  <c r="AI623" i="1"/>
  <c r="AK623" i="1"/>
  <c r="AJ490" i="1"/>
  <c r="AK490" i="1"/>
  <c r="AG490" i="1"/>
  <c r="AH490" i="1"/>
  <c r="AI490" i="1"/>
  <c r="AI372" i="1"/>
  <c r="AJ372" i="1"/>
  <c r="AK372" i="1"/>
  <c r="AH372" i="1"/>
  <c r="AG372" i="1"/>
  <c r="AH690" i="1"/>
  <c r="AG690" i="1"/>
  <c r="AI690" i="1"/>
  <c r="AJ690" i="1"/>
  <c r="AK690" i="1"/>
  <c r="AG696" i="1"/>
  <c r="BM696" i="1" s="1"/>
  <c r="AH696" i="1"/>
  <c r="AI696" i="1"/>
  <c r="AJ696" i="1"/>
  <c r="AK696" i="1"/>
  <c r="AG801" i="1"/>
  <c r="AH801" i="1"/>
  <c r="AI801" i="1"/>
  <c r="AJ801" i="1"/>
  <c r="AK801" i="1"/>
  <c r="AG741" i="1"/>
  <c r="BV741" i="1" s="1"/>
  <c r="AH741" i="1"/>
  <c r="AI741" i="1"/>
  <c r="AJ741" i="1"/>
  <c r="AK741" i="1"/>
  <c r="AG455" i="1"/>
  <c r="AH455" i="1"/>
  <c r="AI455" i="1"/>
  <c r="AJ455" i="1"/>
  <c r="AK455" i="1"/>
  <c r="AJ377" i="1"/>
  <c r="AG377" i="1"/>
  <c r="AH377" i="1"/>
  <c r="AK377" i="1"/>
  <c r="AI377" i="1"/>
  <c r="AG679" i="1"/>
  <c r="BZ679" i="1" s="1"/>
  <c r="CB679" i="1" s="1"/>
  <c r="AH679" i="1"/>
  <c r="AJ679" i="1"/>
  <c r="AI679" i="1"/>
  <c r="AK679" i="1"/>
  <c r="AG63" i="1"/>
  <c r="AH63" i="1"/>
  <c r="AI63" i="1"/>
  <c r="AJ63" i="1"/>
  <c r="AK63" i="1"/>
  <c r="AG390" i="1"/>
  <c r="AH390" i="1"/>
  <c r="AI390" i="1"/>
  <c r="AJ390" i="1"/>
  <c r="AK390" i="1"/>
  <c r="BZ388" i="1" l="1"/>
  <c r="CB388" i="1" s="1"/>
  <c r="BV419" i="1"/>
  <c r="BU741" i="1"/>
  <c r="BW388" i="1"/>
  <c r="BV647" i="1"/>
  <c r="BY473" i="1"/>
  <c r="BT741" i="1"/>
  <c r="BY388" i="1"/>
  <c r="BZ741" i="1"/>
  <c r="CB741" i="1" s="1"/>
  <c r="BV388" i="1"/>
  <c r="BY366" i="1"/>
  <c r="BU647" i="1"/>
  <c r="BS419" i="1"/>
  <c r="BX388" i="1"/>
  <c r="BT647" i="1"/>
  <c r="BY741" i="1"/>
  <c r="BU388" i="1"/>
  <c r="BU473" i="1"/>
  <c r="BV722" i="1"/>
  <c r="BX741" i="1"/>
  <c r="BY647" i="1"/>
  <c r="BW366" i="1"/>
  <c r="BW741" i="1"/>
  <c r="BS722" i="1"/>
  <c r="BX647" i="1"/>
  <c r="BX419" i="1"/>
  <c r="BR147" i="1"/>
  <c r="BW309" i="1"/>
  <c r="BV366" i="1"/>
  <c r="BV403" i="1"/>
  <c r="BX403" i="1"/>
  <c r="BZ759" i="1"/>
  <c r="CB759" i="1" s="1"/>
  <c r="BW470" i="1"/>
  <c r="BV473" i="1"/>
  <c r="BX473" i="1"/>
  <c r="BT722" i="1"/>
  <c r="BT403" i="1"/>
  <c r="BY759" i="1"/>
  <c r="BT419" i="1"/>
  <c r="BW419" i="1"/>
  <c r="BV309" i="1"/>
  <c r="BU366" i="1"/>
  <c r="BS403" i="1"/>
  <c r="BW403" i="1"/>
  <c r="BW759" i="1"/>
  <c r="BX759" i="1"/>
  <c r="BV470" i="1"/>
  <c r="BT473" i="1"/>
  <c r="BX470" i="1"/>
  <c r="BZ722" i="1"/>
  <c r="CB722" i="1" s="1"/>
  <c r="BT366" i="1"/>
  <c r="BV759" i="1"/>
  <c r="BS473" i="1"/>
  <c r="BX722" i="1"/>
  <c r="BU309" i="1"/>
  <c r="BS366" i="1"/>
  <c r="BU403" i="1"/>
  <c r="BS759" i="1"/>
  <c r="BU470" i="1"/>
  <c r="BT309" i="1"/>
  <c r="BT470" i="1"/>
  <c r="BU419" i="1"/>
  <c r="BY722" i="1"/>
  <c r="BY309" i="1"/>
  <c r="BS309" i="1"/>
  <c r="BU759" i="1"/>
  <c r="BZ470" i="1"/>
  <c r="CB470" i="1" s="1"/>
  <c r="BS470" i="1"/>
  <c r="BZ309" i="1"/>
  <c r="CB309" i="1" s="1"/>
  <c r="BX366" i="1"/>
  <c r="BZ419" i="1"/>
  <c r="CB419" i="1" s="1"/>
  <c r="BZ473" i="1"/>
  <c r="CB473" i="1" s="1"/>
  <c r="BU214" i="1"/>
  <c r="BS147" i="1"/>
  <c r="BV147" i="1"/>
  <c r="BU219" i="1"/>
  <c r="BT214" i="1"/>
  <c r="BT219" i="1"/>
  <c r="BZ214" i="1"/>
  <c r="CB214" i="1" s="1"/>
  <c r="BS214" i="1"/>
  <c r="BU147" i="1"/>
  <c r="BS219" i="1"/>
  <c r="BR214" i="1"/>
  <c r="BZ219" i="1"/>
  <c r="CB219" i="1" s="1"/>
  <c r="BR219" i="1"/>
  <c r="BV214" i="1"/>
  <c r="BZ147" i="1"/>
  <c r="CB147" i="1" s="1"/>
  <c r="BX219" i="1"/>
  <c r="BY214" i="1"/>
  <c r="BY147" i="1"/>
  <c r="BY219" i="1"/>
  <c r="BX214" i="1"/>
  <c r="BX147" i="1"/>
  <c r="BW219" i="1"/>
  <c r="BT147" i="1"/>
  <c r="BX146" i="1"/>
  <c r="BU526" i="1"/>
  <c r="BP567" i="1"/>
  <c r="BR146" i="1"/>
  <c r="BY146" i="1"/>
  <c r="BT526" i="1"/>
  <c r="BZ567" i="1"/>
  <c r="CB567" i="1" s="1"/>
  <c r="BV146" i="1"/>
  <c r="BS526" i="1"/>
  <c r="BW146" i="1"/>
  <c r="BR526" i="1"/>
  <c r="BQ526" i="1"/>
  <c r="BU146" i="1"/>
  <c r="BW567" i="1"/>
  <c r="BW864" i="1"/>
  <c r="BT146" i="1"/>
  <c r="BZ526" i="1"/>
  <c r="CB526" i="1" s="1"/>
  <c r="BS146" i="1"/>
  <c r="BQ146" i="1"/>
  <c r="BY526" i="1"/>
  <c r="BT567" i="1"/>
  <c r="BT716" i="1"/>
  <c r="BV526" i="1"/>
  <c r="BR567" i="1"/>
  <c r="BX526" i="1"/>
  <c r="BS864" i="1"/>
  <c r="BZ864" i="1"/>
  <c r="CB864" i="1" s="1"/>
  <c r="BT864" i="1"/>
  <c r="BO639" i="1"/>
  <c r="BQ567" i="1"/>
  <c r="BU567" i="1"/>
  <c r="BY471" i="1"/>
  <c r="BP471" i="1"/>
  <c r="BX864" i="1"/>
  <c r="BS716" i="1"/>
  <c r="BS639" i="1"/>
  <c r="BV639" i="1"/>
  <c r="BV137" i="1"/>
  <c r="BW137" i="1"/>
  <c r="BP308" i="1"/>
  <c r="BU308" i="1"/>
  <c r="BQ716" i="1"/>
  <c r="BR639" i="1"/>
  <c r="BU137" i="1"/>
  <c r="BO308" i="1"/>
  <c r="BT308" i="1"/>
  <c r="BX471" i="1"/>
  <c r="BP716" i="1"/>
  <c r="BQ639" i="1"/>
  <c r="BT137" i="1"/>
  <c r="BZ308" i="1"/>
  <c r="CB308" i="1" s="1"/>
  <c r="BS308" i="1"/>
  <c r="BP639" i="1"/>
  <c r="BR137" i="1"/>
  <c r="BR308" i="1"/>
  <c r="BQ471" i="1"/>
  <c r="BY567" i="1"/>
  <c r="BW471" i="1"/>
  <c r="BR864" i="1"/>
  <c r="BV864" i="1"/>
  <c r="BZ716" i="1"/>
  <c r="CB716" i="1" s="1"/>
  <c r="BZ639" i="1"/>
  <c r="CB639" i="1" s="1"/>
  <c r="BQ137" i="1"/>
  <c r="BY308" i="1"/>
  <c r="BQ308" i="1"/>
  <c r="BQ864" i="1"/>
  <c r="BX716" i="1"/>
  <c r="BP137" i="1"/>
  <c r="BX567" i="1"/>
  <c r="BV471" i="1"/>
  <c r="BP864" i="1"/>
  <c r="BU864" i="1"/>
  <c r="BV716" i="1"/>
  <c r="BY716" i="1"/>
  <c r="BY639" i="1"/>
  <c r="BO137" i="1"/>
  <c r="BX308" i="1"/>
  <c r="BU716" i="1"/>
  <c r="BZ471" i="1"/>
  <c r="CB471" i="1" s="1"/>
  <c r="BT471" i="1"/>
  <c r="BR716" i="1"/>
  <c r="BX639" i="1"/>
  <c r="BZ137" i="1"/>
  <c r="CB137" i="1" s="1"/>
  <c r="BW308" i="1"/>
  <c r="BU471" i="1"/>
  <c r="BS471" i="1"/>
  <c r="BU639" i="1"/>
  <c r="BS137" i="1"/>
  <c r="BS567" i="1"/>
  <c r="BT639" i="1"/>
  <c r="BX137" i="1"/>
  <c r="BX850" i="1"/>
  <c r="BO850" i="1"/>
  <c r="BZ850" i="1"/>
  <c r="CB850" i="1" s="1"/>
  <c r="BW850" i="1"/>
  <c r="BN850" i="1"/>
  <c r="BV850" i="1"/>
  <c r="BN738" i="1"/>
  <c r="BW738" i="1"/>
  <c r="BZ738" i="1"/>
  <c r="CB738" i="1" s="1"/>
  <c r="BO738" i="1"/>
  <c r="BX738" i="1"/>
  <c r="BP738" i="1"/>
  <c r="BQ738" i="1"/>
  <c r="BY738" i="1"/>
  <c r="BR738" i="1"/>
  <c r="BS738" i="1"/>
  <c r="BT738" i="1"/>
  <c r="BU738" i="1"/>
  <c r="BV738" i="1"/>
  <c r="BU850" i="1"/>
  <c r="BT850" i="1"/>
  <c r="BS850" i="1"/>
  <c r="BR850" i="1"/>
  <c r="BY850" i="1"/>
  <c r="BQ850" i="1"/>
  <c r="BP394" i="1"/>
  <c r="BO394" i="1"/>
  <c r="BZ394" i="1"/>
  <c r="CB394" i="1" s="1"/>
  <c r="BN394" i="1"/>
  <c r="BY394" i="1"/>
  <c r="BV394" i="1"/>
  <c r="BM394" i="1"/>
  <c r="BX394" i="1"/>
  <c r="BU394" i="1"/>
  <c r="BT394" i="1"/>
  <c r="BW394" i="1"/>
  <c r="BS394" i="1"/>
  <c r="BR394" i="1"/>
  <c r="BV871" i="1"/>
  <c r="BW645" i="1"/>
  <c r="BV405" i="1"/>
  <c r="BY574" i="1"/>
  <c r="BQ574" i="1"/>
  <c r="BU574" i="1"/>
  <c r="BS871" i="1"/>
  <c r="BV645" i="1"/>
  <c r="BU405" i="1"/>
  <c r="BM574" i="1"/>
  <c r="BT574" i="1"/>
  <c r="BU871" i="1"/>
  <c r="BR871" i="1"/>
  <c r="BR645" i="1"/>
  <c r="BT405" i="1"/>
  <c r="BP574" i="1"/>
  <c r="BS574" i="1"/>
  <c r="BT871" i="1"/>
  <c r="BQ871" i="1"/>
  <c r="BU645" i="1"/>
  <c r="BZ405" i="1"/>
  <c r="CB405" i="1" s="1"/>
  <c r="BS405" i="1"/>
  <c r="BO574" i="1"/>
  <c r="BR574" i="1"/>
  <c r="BP871" i="1"/>
  <c r="BO871" i="1"/>
  <c r="BP645" i="1"/>
  <c r="BT645" i="1"/>
  <c r="BN405" i="1"/>
  <c r="BR405" i="1"/>
  <c r="BZ574" i="1"/>
  <c r="CB574" i="1" s="1"/>
  <c r="BN871" i="1"/>
  <c r="BM871" i="1"/>
  <c r="BX645" i="1"/>
  <c r="BS645" i="1"/>
  <c r="BY405" i="1"/>
  <c r="BQ405" i="1"/>
  <c r="BN574" i="1"/>
  <c r="BO645" i="1"/>
  <c r="BQ645" i="1"/>
  <c r="BM405" i="1"/>
  <c r="BP405" i="1"/>
  <c r="BX574" i="1"/>
  <c r="BZ871" i="1"/>
  <c r="CB871" i="1" s="1"/>
  <c r="BZ645" i="1"/>
  <c r="CB645" i="1" s="1"/>
  <c r="BX405" i="1"/>
  <c r="BO405" i="1"/>
  <c r="BY871" i="1"/>
  <c r="BN645" i="1"/>
  <c r="BW574" i="1"/>
  <c r="BX871" i="1"/>
  <c r="BY645" i="1"/>
  <c r="BN679" i="1"/>
  <c r="BY679" i="1"/>
  <c r="BV679" i="1"/>
  <c r="BM679" i="1"/>
  <c r="BX679" i="1"/>
  <c r="BU679" i="1"/>
  <c r="BL679" i="1"/>
  <c r="BT679" i="1"/>
  <c r="BW679" i="1"/>
  <c r="BS679" i="1"/>
  <c r="BK679" i="1"/>
  <c r="BR679" i="1"/>
  <c r="BQ679" i="1"/>
  <c r="BP679" i="1"/>
  <c r="BO679" i="1"/>
  <c r="BZ30" i="1"/>
  <c r="CB30" i="1" s="1"/>
  <c r="BN30" i="1"/>
  <c r="BX30" i="1"/>
  <c r="BL30" i="1"/>
  <c r="BW30" i="1"/>
  <c r="BY30" i="1"/>
  <c r="BK30" i="1"/>
  <c r="BM30" i="1"/>
  <c r="BV30" i="1"/>
  <c r="BS30" i="1"/>
  <c r="BJ30" i="1"/>
  <c r="BR30" i="1"/>
  <c r="BU30" i="1"/>
  <c r="BQ30" i="1"/>
  <c r="BT30" i="1"/>
  <c r="BP30" i="1"/>
  <c r="BX696" i="1"/>
  <c r="BR472" i="1"/>
  <c r="BV472" i="1"/>
  <c r="BL696" i="1"/>
  <c r="BQ472" i="1"/>
  <c r="BJ472" i="1"/>
  <c r="BW696" i="1"/>
  <c r="BN472" i="1"/>
  <c r="BK696" i="1"/>
  <c r="BL472" i="1"/>
  <c r="BV696" i="1"/>
  <c r="BZ472" i="1"/>
  <c r="CB472" i="1" s="1"/>
  <c r="BQ696" i="1"/>
  <c r="BJ696" i="1"/>
  <c r="BY472" i="1"/>
  <c r="BP696" i="1"/>
  <c r="BU696" i="1"/>
  <c r="BX472" i="1"/>
  <c r="BO696" i="1"/>
  <c r="BT696" i="1"/>
  <c r="BW472" i="1"/>
  <c r="BZ696" i="1"/>
  <c r="CB696" i="1" s="1"/>
  <c r="BS696" i="1"/>
  <c r="BU472" i="1"/>
  <c r="BN696" i="1"/>
  <c r="BR696" i="1"/>
  <c r="BT472" i="1"/>
  <c r="BP472" i="1"/>
  <c r="BY696" i="1"/>
  <c r="BO472" i="1"/>
  <c r="BM472" i="1"/>
  <c r="BS472" i="1"/>
  <c r="S449" i="1"/>
  <c r="U449" i="1" s="1"/>
  <c r="K449" i="1"/>
  <c r="M449" i="1" s="1"/>
  <c r="E449" i="1"/>
  <c r="S46" i="1"/>
  <c r="W46" i="1" s="1"/>
  <c r="K46" i="1"/>
  <c r="M46" i="1" s="1"/>
  <c r="L46" i="1" s="1"/>
  <c r="E46" i="1"/>
  <c r="S813" i="1"/>
  <c r="W813" i="1" s="1"/>
  <c r="K813" i="1"/>
  <c r="M813" i="1" s="1"/>
  <c r="E813" i="1"/>
  <c r="S142" i="1"/>
  <c r="V142" i="1" s="1"/>
  <c r="K142" i="1"/>
  <c r="M142" i="1" s="1"/>
  <c r="E142" i="1"/>
  <c r="S715" i="1"/>
  <c r="U715" i="1" s="1"/>
  <c r="K715" i="1"/>
  <c r="M715" i="1" s="1"/>
  <c r="E715" i="1"/>
  <c r="F1" i="7"/>
  <c r="E1" i="7"/>
  <c r="D1" i="7"/>
  <c r="C1" i="7"/>
  <c r="B1" i="7"/>
  <c r="AA104" i="1"/>
  <c r="AB104" i="1"/>
  <c r="AA188" i="1"/>
  <c r="AB188" i="1"/>
  <c r="AA262" i="1"/>
  <c r="AB262" i="1"/>
  <c r="AA517" i="1"/>
  <c r="AC517" i="1" s="1"/>
  <c r="AB517" i="1"/>
  <c r="AA518" i="1"/>
  <c r="AC518" i="1" s="1"/>
  <c r="AB518" i="1"/>
  <c r="AA790" i="1"/>
  <c r="AC790" i="1" s="1"/>
  <c r="AB790" i="1"/>
  <c r="AE262" i="1" l="1"/>
  <c r="AD262" i="1" s="1"/>
  <c r="AF262" i="1" s="1"/>
  <c r="AG262" i="1" s="1"/>
  <c r="AC262" i="1"/>
  <c r="AE104" i="1"/>
  <c r="AD104" i="1" s="1"/>
  <c r="AF104" i="1" s="1"/>
  <c r="AG104" i="1" s="1"/>
  <c r="AC104" i="1"/>
  <c r="AE188" i="1"/>
  <c r="AD188" i="1" s="1"/>
  <c r="AF188" i="1" s="1"/>
  <c r="AJ188" i="1" s="1"/>
  <c r="AC188" i="1"/>
  <c r="W142" i="1"/>
  <c r="W715" i="1"/>
  <c r="V715" i="1"/>
  <c r="W449" i="1"/>
  <c r="V449" i="1"/>
  <c r="X449" i="1"/>
  <c r="X142" i="1"/>
  <c r="X813" i="1"/>
  <c r="X46" i="1"/>
  <c r="X715" i="1"/>
  <c r="Z449" i="1"/>
  <c r="AB449" i="1" s="1"/>
  <c r="Z813" i="1"/>
  <c r="AB813" i="1" s="1"/>
  <c r="Z142" i="1"/>
  <c r="AB142" i="1" s="1"/>
  <c r="Z46" i="1"/>
  <c r="AB46" i="1" s="1"/>
  <c r="Z715" i="1"/>
  <c r="AB715" i="1" s="1"/>
  <c r="L449" i="1"/>
  <c r="N449" i="1"/>
  <c r="Q449" i="1" s="1"/>
  <c r="N46" i="1"/>
  <c r="Q46" i="1" s="1"/>
  <c r="N813" i="1"/>
  <c r="Q813" i="1" s="1"/>
  <c r="L813" i="1"/>
  <c r="N142" i="1"/>
  <c r="Q142" i="1" s="1"/>
  <c r="L142" i="1"/>
  <c r="L715" i="1"/>
  <c r="N715" i="1"/>
  <c r="Q715" i="1" s="1"/>
  <c r="AH104" i="1"/>
  <c r="AJ104" i="1"/>
  <c r="AI104" i="1"/>
  <c r="AI262" i="1"/>
  <c r="AJ262" i="1"/>
  <c r="AK262" i="1"/>
  <c r="AE790" i="1"/>
  <c r="AD790" i="1" s="1"/>
  <c r="AF790" i="1" s="1"/>
  <c r="AE517" i="1"/>
  <c r="AD517" i="1" s="1"/>
  <c r="AF517" i="1" s="1"/>
  <c r="AE518" i="1"/>
  <c r="AD518" i="1" s="1"/>
  <c r="AF518" i="1" s="1"/>
  <c r="S483" i="1"/>
  <c r="W483" i="1" s="1"/>
  <c r="K483" i="1"/>
  <c r="M483" i="1" s="1"/>
  <c r="E483" i="1"/>
  <c r="S798" i="1"/>
  <c r="W798" i="1" s="1"/>
  <c r="K798" i="1"/>
  <c r="M798" i="1" s="1"/>
  <c r="E798" i="1"/>
  <c r="S700" i="1"/>
  <c r="K700" i="1"/>
  <c r="M700" i="1" s="1"/>
  <c r="L700" i="1" s="1"/>
  <c r="E700" i="1"/>
  <c r="S454" i="1"/>
  <c r="K454" i="1"/>
  <c r="M454" i="1" s="1"/>
  <c r="L454" i="1" s="1"/>
  <c r="E454" i="1"/>
  <c r="S808" i="1"/>
  <c r="K808" i="1"/>
  <c r="M808" i="1" s="1"/>
  <c r="E808" i="1"/>
  <c r="C24" i="6"/>
  <c r="C25" i="6" s="1"/>
  <c r="D24" i="6"/>
  <c r="D25" i="6" s="1"/>
  <c r="E24" i="6"/>
  <c r="E25" i="6" s="1"/>
  <c r="F24" i="6"/>
  <c r="G24" i="6"/>
  <c r="G25" i="6" s="1"/>
  <c r="H24" i="6"/>
  <c r="H25" i="6" s="1"/>
  <c r="I24" i="6"/>
  <c r="I25" i="6" s="1"/>
  <c r="J24" i="6"/>
  <c r="J25" i="6" s="1"/>
  <c r="K24" i="6"/>
  <c r="K25" i="6" s="1"/>
  <c r="B24" i="6"/>
  <c r="K27" i="1"/>
  <c r="K33" i="1"/>
  <c r="K34" i="1"/>
  <c r="K37" i="1"/>
  <c r="K40" i="1"/>
  <c r="K42" i="1"/>
  <c r="K104" i="1"/>
  <c r="K51" i="1"/>
  <c r="K52" i="1"/>
  <c r="K53" i="1"/>
  <c r="K54" i="1"/>
  <c r="K105" i="1"/>
  <c r="K60" i="1"/>
  <c r="K62" i="1"/>
  <c r="K71" i="1"/>
  <c r="K72" i="1"/>
  <c r="K74" i="1"/>
  <c r="K75" i="1"/>
  <c r="K76" i="1"/>
  <c r="K78" i="1"/>
  <c r="K80" i="1"/>
  <c r="K81" i="1"/>
  <c r="K82" i="1"/>
  <c r="K87" i="1"/>
  <c r="K89" i="1"/>
  <c r="K90" i="1"/>
  <c r="K91" i="1"/>
  <c r="K94" i="1"/>
  <c r="K100" i="1"/>
  <c r="K101" i="1"/>
  <c r="K107" i="1"/>
  <c r="K108" i="1"/>
  <c r="K114" i="1"/>
  <c r="K115" i="1"/>
  <c r="K117" i="1"/>
  <c r="K119" i="1"/>
  <c r="K123" i="1"/>
  <c r="K125" i="1"/>
  <c r="K126" i="1"/>
  <c r="K127" i="1"/>
  <c r="K128" i="1"/>
  <c r="K129" i="1"/>
  <c r="K131" i="1"/>
  <c r="K132" i="1"/>
  <c r="K726" i="1"/>
  <c r="K138" i="1"/>
  <c r="K143" i="1"/>
  <c r="K145" i="1"/>
  <c r="K148" i="1"/>
  <c r="K153" i="1"/>
  <c r="K154" i="1"/>
  <c r="K156" i="1"/>
  <c r="K158" i="1"/>
  <c r="K162" i="1"/>
  <c r="K165" i="1"/>
  <c r="K169" i="1"/>
  <c r="K188" i="1"/>
  <c r="K173" i="1"/>
  <c r="K175" i="1"/>
  <c r="K176" i="1"/>
  <c r="K179" i="1"/>
  <c r="K181" i="1"/>
  <c r="K182" i="1"/>
  <c r="K264" i="1"/>
  <c r="K192" i="1"/>
  <c r="K196" i="1"/>
  <c r="K201" i="1"/>
  <c r="K203" i="1"/>
  <c r="K204" i="1"/>
  <c r="K266" i="1"/>
  <c r="K208" i="1"/>
  <c r="K212" i="1"/>
  <c r="K213" i="1"/>
  <c r="K216" i="1"/>
  <c r="K217" i="1"/>
  <c r="K220" i="1"/>
  <c r="K223" i="1"/>
  <c r="K224" i="1"/>
  <c r="K263" i="1"/>
  <c r="K653" i="1"/>
  <c r="K231" i="1"/>
  <c r="K267" i="1"/>
  <c r="K262" i="1"/>
  <c r="K244" i="1"/>
  <c r="K237" i="1"/>
  <c r="K251" i="1"/>
  <c r="K254" i="1"/>
  <c r="K258" i="1"/>
  <c r="K260" i="1"/>
  <c r="M260" i="1" s="1"/>
  <c r="K271" i="1"/>
  <c r="K272" i="1"/>
  <c r="K275" i="1"/>
  <c r="K287" i="1"/>
  <c r="K288" i="1"/>
  <c r="K289" i="1"/>
  <c r="K293" i="1"/>
  <c r="K296" i="1"/>
  <c r="K300" i="1"/>
  <c r="K301" i="1"/>
  <c r="K303" i="1"/>
  <c r="K305" i="1"/>
  <c r="K306" i="1"/>
  <c r="K316" i="1"/>
  <c r="K319" i="1"/>
  <c r="K322" i="1"/>
  <c r="K330" i="1"/>
  <c r="K331" i="1"/>
  <c r="K332" i="1"/>
  <c r="K333" i="1"/>
  <c r="K334" i="1"/>
  <c r="K335" i="1"/>
  <c r="K337" i="1"/>
  <c r="K339" i="1"/>
  <c r="K343" i="1"/>
  <c r="K346" i="1"/>
  <c r="K347" i="1"/>
  <c r="K351" i="1"/>
  <c r="K358" i="1"/>
  <c r="K359" i="1"/>
  <c r="K361" i="1"/>
  <c r="K363" i="1"/>
  <c r="K367" i="1"/>
  <c r="K369" i="1"/>
  <c r="K374" i="1"/>
  <c r="K375" i="1"/>
  <c r="K376" i="1"/>
  <c r="K378" i="1"/>
  <c r="K379" i="1"/>
  <c r="K381" i="1"/>
  <c r="K382" i="1"/>
  <c r="K391" i="1"/>
  <c r="K393" i="1"/>
  <c r="K400" i="1"/>
  <c r="K406" i="1"/>
  <c r="K407" i="1"/>
  <c r="K410" i="1"/>
  <c r="K412" i="1"/>
  <c r="K413" i="1"/>
  <c r="K417" i="1"/>
  <c r="K427" i="1"/>
  <c r="K428" i="1"/>
  <c r="K437" i="1"/>
  <c r="K438" i="1"/>
  <c r="K442" i="1"/>
  <c r="K443" i="1"/>
  <c r="K444" i="1"/>
  <c r="K517" i="1"/>
  <c r="K447" i="1"/>
  <c r="K451" i="1"/>
  <c r="K456" i="1"/>
  <c r="K457" i="1"/>
  <c r="K459" i="1"/>
  <c r="K518" i="1"/>
  <c r="K462" i="1"/>
  <c r="K463" i="1"/>
  <c r="K468" i="1"/>
  <c r="K475" i="1"/>
  <c r="K478" i="1"/>
  <c r="K481" i="1"/>
  <c r="K485" i="1"/>
  <c r="K488" i="1"/>
  <c r="K494" i="1"/>
  <c r="K496" i="1"/>
  <c r="K498" i="1"/>
  <c r="K499" i="1"/>
  <c r="K500" i="1"/>
  <c r="K501" i="1"/>
  <c r="K505" i="1"/>
  <c r="K507" i="1"/>
  <c r="K508" i="1"/>
  <c r="K519" i="1"/>
  <c r="K525" i="1"/>
  <c r="K527" i="1"/>
  <c r="K537" i="1"/>
  <c r="K538" i="1"/>
  <c r="K540" i="1"/>
  <c r="K541" i="1"/>
  <c r="K546" i="1"/>
  <c r="K549" i="1"/>
  <c r="K550" i="1"/>
  <c r="K553" i="1"/>
  <c r="K566" i="1"/>
  <c r="K568" i="1"/>
  <c r="K601" i="1"/>
  <c r="K570" i="1"/>
  <c r="K572" i="1"/>
  <c r="K573" i="1"/>
  <c r="K580" i="1"/>
  <c r="K600" i="1"/>
  <c r="K581" i="1"/>
  <c r="K585" i="1"/>
  <c r="K588" i="1"/>
  <c r="K598" i="1"/>
  <c r="K602" i="1"/>
  <c r="K605" i="1"/>
  <c r="K606" i="1"/>
  <c r="K610" i="1"/>
  <c r="K612" i="1"/>
  <c r="K614" i="1"/>
  <c r="K615" i="1"/>
  <c r="K619" i="1"/>
  <c r="K625" i="1"/>
  <c r="K626" i="1"/>
  <c r="K627" i="1"/>
  <c r="K629" i="1"/>
  <c r="K632" i="1"/>
  <c r="K635" i="1"/>
  <c r="K638" i="1"/>
  <c r="K644" i="1"/>
  <c r="K650" i="1"/>
  <c r="K652" i="1"/>
  <c r="K655" i="1"/>
  <c r="K656" i="1"/>
  <c r="K657" i="1"/>
  <c r="K658" i="1"/>
  <c r="K659" i="1"/>
  <c r="K661" i="1"/>
  <c r="K665" i="1"/>
  <c r="K674" i="1"/>
  <c r="K683" i="1"/>
  <c r="K684" i="1"/>
  <c r="K686" i="1"/>
  <c r="K691" i="1"/>
  <c r="K695" i="1"/>
  <c r="K697" i="1"/>
  <c r="K698" i="1"/>
  <c r="K701" i="1"/>
  <c r="K786" i="1"/>
  <c r="K703" i="1"/>
  <c r="K704" i="1"/>
  <c r="K707" i="1"/>
  <c r="K708" i="1"/>
  <c r="K710" i="1"/>
  <c r="K718" i="1"/>
  <c r="K723" i="1"/>
  <c r="K731" i="1"/>
  <c r="K779" i="1"/>
  <c r="K734" i="1"/>
  <c r="K788" i="1"/>
  <c r="K780" i="1"/>
  <c r="K744" i="1"/>
  <c r="K751" i="1"/>
  <c r="K782" i="1"/>
  <c r="K164" i="1"/>
  <c r="K758" i="1"/>
  <c r="K760" i="1"/>
  <c r="K762" i="1"/>
  <c r="K764" i="1"/>
  <c r="K778" i="1"/>
  <c r="K769" i="1"/>
  <c r="K785" i="1"/>
  <c r="K772" i="1"/>
  <c r="K784" i="1"/>
  <c r="M784" i="1" s="1"/>
  <c r="K774" i="1"/>
  <c r="M774" i="1" s="1"/>
  <c r="L774" i="1" s="1"/>
  <c r="K776" i="1"/>
  <c r="K790" i="1"/>
  <c r="K795" i="1"/>
  <c r="K803" i="1"/>
  <c r="K807" i="1"/>
  <c r="K617" i="1"/>
  <c r="K812" i="1"/>
  <c r="K819" i="1"/>
  <c r="K820" i="1"/>
  <c r="K821" i="1"/>
  <c r="K458" i="1"/>
  <c r="K823" i="1"/>
  <c r="K827" i="1"/>
  <c r="K466" i="1"/>
  <c r="K875" i="1"/>
  <c r="K834" i="1"/>
  <c r="K837" i="1"/>
  <c r="K838" i="1"/>
  <c r="K841" i="1"/>
  <c r="K844" i="1"/>
  <c r="K845" i="1"/>
  <c r="K846" i="1"/>
  <c r="K492" i="1"/>
  <c r="K851" i="1"/>
  <c r="K865" i="1"/>
  <c r="K872" i="1"/>
  <c r="M872" i="1" s="1"/>
  <c r="K259" i="1"/>
  <c r="K748" i="1"/>
  <c r="K777" i="1"/>
  <c r="K793" i="1"/>
  <c r="K189" i="1"/>
  <c r="K190" i="1"/>
  <c r="K435" i="1"/>
  <c r="K364" i="1"/>
  <c r="K806" i="1"/>
  <c r="K270" i="1"/>
  <c r="K39" i="1"/>
  <c r="K124" i="1"/>
  <c r="K43" i="1"/>
  <c r="K44" i="1"/>
  <c r="K543" i="1"/>
  <c r="K47" i="1"/>
  <c r="K783" i="1"/>
  <c r="K383" i="1"/>
  <c r="K558" i="1"/>
  <c r="K833" i="1"/>
  <c r="K476" i="1"/>
  <c r="K835" i="1"/>
  <c r="K745" i="1"/>
  <c r="K787" i="1"/>
  <c r="K227" i="1"/>
  <c r="K321" i="1"/>
  <c r="K235" i="1"/>
  <c r="K79" i="1"/>
  <c r="K269" i="1"/>
  <c r="K328" i="1"/>
  <c r="K239" i="1"/>
  <c r="K853" i="1"/>
  <c r="K874" i="1"/>
  <c r="K757" i="1"/>
  <c r="K247" i="1"/>
  <c r="K172" i="1"/>
  <c r="K249" i="1"/>
  <c r="K434" i="1"/>
  <c r="K421" i="1"/>
  <c r="K349" i="1"/>
  <c r="K350" i="1"/>
  <c r="K509" i="1"/>
  <c r="K510" i="1"/>
  <c r="K345" i="1"/>
  <c r="K511" i="1"/>
  <c r="K516" i="1"/>
  <c r="K187" i="1"/>
  <c r="K792" i="1"/>
  <c r="K353" i="1"/>
  <c r="K604" i="1"/>
  <c r="K687" i="1"/>
  <c r="K688" i="1"/>
  <c r="K368" i="1"/>
  <c r="K265" i="1"/>
  <c r="K620" i="1"/>
  <c r="K622" i="1"/>
  <c r="K824" i="1"/>
  <c r="K268" i="1"/>
  <c r="K633" i="1"/>
  <c r="K395" i="1"/>
  <c r="K754" i="1"/>
  <c r="K163" i="1"/>
  <c r="K83" i="1"/>
  <c r="K84" i="1"/>
  <c r="K668" i="1"/>
  <c r="K860" i="1"/>
  <c r="K867" i="1"/>
  <c r="K805" i="1"/>
  <c r="K50" i="1"/>
  <c r="K528" i="1"/>
  <c r="K291" i="1"/>
  <c r="K618" i="1"/>
  <c r="K794" i="1"/>
  <c r="K747" i="1"/>
  <c r="K392" i="1"/>
  <c r="K112" i="1"/>
  <c r="K356" i="1"/>
  <c r="K36" i="1"/>
  <c r="K529" i="1"/>
  <c r="K304" i="1"/>
  <c r="K663" i="1"/>
  <c r="K815" i="1"/>
  <c r="K828" i="1"/>
  <c r="K714" i="1"/>
  <c r="K460" i="1"/>
  <c r="K111" i="1"/>
  <c r="K491" i="1"/>
  <c r="K48" i="1"/>
  <c r="K544" i="1"/>
  <c r="K336" i="1"/>
  <c r="K628" i="1"/>
  <c r="K441" i="1"/>
  <c r="K197" i="1"/>
  <c r="K692" i="1"/>
  <c r="K386" i="1"/>
  <c r="K637" i="1"/>
  <c r="K440" i="1"/>
  <c r="K32" i="1"/>
  <c r="K577" i="1"/>
  <c r="K302" i="1"/>
  <c r="K651" i="1"/>
  <c r="K814" i="1"/>
  <c r="K225" i="1"/>
  <c r="K743" i="1"/>
  <c r="K414" i="1"/>
  <c r="K159" i="1"/>
  <c r="K847" i="1"/>
  <c r="K28" i="1"/>
  <c r="K587" i="1"/>
  <c r="K323" i="1"/>
  <c r="K829" i="1"/>
  <c r="K250" i="1"/>
  <c r="K728" i="1"/>
  <c r="K360" i="1"/>
  <c r="K118" i="1"/>
  <c r="K67" i="1"/>
  <c r="K70" i="1"/>
  <c r="K286" i="1"/>
  <c r="K59" i="1"/>
  <c r="K594" i="1"/>
  <c r="K285" i="1"/>
  <c r="K667" i="1"/>
  <c r="K221" i="1"/>
  <c r="K215" i="1"/>
  <c r="K763" i="1"/>
  <c r="K370" i="1"/>
  <c r="K58" i="1"/>
  <c r="K589" i="1"/>
  <c r="K548" i="1"/>
  <c r="K555" i="1"/>
  <c r="K315" i="1"/>
  <c r="K338" i="1"/>
  <c r="K719" i="1"/>
  <c r="K702" i="1"/>
  <c r="K130" i="1"/>
  <c r="K477" i="1"/>
  <c r="K98" i="1"/>
  <c r="K547" i="1"/>
  <c r="K342" i="1"/>
  <c r="K613" i="1"/>
  <c r="K818" i="1"/>
  <c r="K255" i="1"/>
  <c r="K721" i="1"/>
  <c r="K354" i="1"/>
  <c r="K185" i="1"/>
  <c r="K506" i="1"/>
  <c r="K61" i="1"/>
  <c r="K563" i="1"/>
  <c r="K313" i="1"/>
  <c r="K660" i="1"/>
  <c r="K842" i="1"/>
  <c r="K241" i="1"/>
  <c r="K725" i="1"/>
  <c r="K402" i="1"/>
  <c r="K161" i="1"/>
  <c r="K840" i="1"/>
  <c r="K749" i="1"/>
  <c r="K515" i="1"/>
  <c r="K88" i="1"/>
  <c r="K576" i="1"/>
  <c r="K282" i="1"/>
  <c r="K630" i="1"/>
  <c r="K869" i="1"/>
  <c r="K246" i="1"/>
  <c r="K717" i="1"/>
  <c r="K430" i="1"/>
  <c r="K140" i="1"/>
  <c r="K86" i="1"/>
  <c r="K532" i="1"/>
  <c r="K292" i="1"/>
  <c r="K670" i="1"/>
  <c r="K253" i="1"/>
  <c r="K415" i="1"/>
  <c r="K157" i="1"/>
  <c r="K482" i="1"/>
  <c r="K96" i="1"/>
  <c r="K545" i="1"/>
  <c r="K320" i="1"/>
  <c r="K611" i="1"/>
  <c r="K233" i="1"/>
  <c r="K385" i="1"/>
  <c r="K171" i="1"/>
  <c r="K97" i="1"/>
  <c r="K520" i="1"/>
  <c r="K348" i="1"/>
  <c r="K675" i="1"/>
  <c r="K200" i="1"/>
  <c r="K789" i="1"/>
  <c r="K533" i="1"/>
  <c r="K873" i="1"/>
  <c r="K151" i="1"/>
  <c r="K155" i="1"/>
  <c r="K180" i="1"/>
  <c r="K705" i="1"/>
  <c r="K724" i="1"/>
  <c r="K439" i="1"/>
  <c r="K484" i="1"/>
  <c r="K486" i="1"/>
  <c r="K497" i="1"/>
  <c r="K503" i="1"/>
  <c r="K504" i="1"/>
  <c r="K512" i="1"/>
  <c r="K513" i="1"/>
  <c r="K218" i="1"/>
  <c r="K232" i="1"/>
  <c r="K245" i="1"/>
  <c r="K257" i="1"/>
  <c r="K571" i="1"/>
  <c r="K599" i="1"/>
  <c r="K817" i="1"/>
  <c r="K521" i="1"/>
  <c r="K26" i="1"/>
  <c r="K273" i="1"/>
  <c r="K25" i="1"/>
  <c r="K106" i="1"/>
  <c r="K281" i="1"/>
  <c r="K194" i="1"/>
  <c r="K277" i="1"/>
  <c r="K534" i="1"/>
  <c r="K122" i="1"/>
  <c r="K445" i="1"/>
  <c r="K206" i="1"/>
  <c r="K49" i="1"/>
  <c r="K290" i="1"/>
  <c r="K552" i="1"/>
  <c r="K299" i="1"/>
  <c r="K294" i="1"/>
  <c r="K542" i="1"/>
  <c r="K452" i="1"/>
  <c r="K465" i="1"/>
  <c r="K24" i="1"/>
  <c r="E287" i="1"/>
  <c r="E288" i="1"/>
  <c r="E289" i="1"/>
  <c r="E293" i="1"/>
  <c r="E296" i="1"/>
  <c r="E300" i="1"/>
  <c r="E301" i="1"/>
  <c r="E303" i="1"/>
  <c r="E305" i="1"/>
  <c r="E306" i="1"/>
  <c r="E316" i="1"/>
  <c r="E319" i="1"/>
  <c r="E322" i="1"/>
  <c r="E330" i="1"/>
  <c r="E331" i="1"/>
  <c r="E332" i="1"/>
  <c r="E333" i="1"/>
  <c r="E334" i="1"/>
  <c r="E335" i="1"/>
  <c r="E337" i="1"/>
  <c r="E339" i="1"/>
  <c r="E343" i="1"/>
  <c r="E346" i="1"/>
  <c r="E347" i="1"/>
  <c r="E351" i="1"/>
  <c r="E358" i="1"/>
  <c r="E359" i="1"/>
  <c r="E361" i="1"/>
  <c r="E363" i="1"/>
  <c r="E367" i="1"/>
  <c r="E369" i="1"/>
  <c r="E374" i="1"/>
  <c r="E375" i="1"/>
  <c r="E376" i="1"/>
  <c r="E378" i="1"/>
  <c r="E379" i="1"/>
  <c r="E381" i="1"/>
  <c r="E382" i="1"/>
  <c r="E391" i="1"/>
  <c r="E393" i="1"/>
  <c r="E400" i="1"/>
  <c r="E406" i="1"/>
  <c r="E407" i="1"/>
  <c r="E410" i="1"/>
  <c r="E412" i="1"/>
  <c r="E413" i="1"/>
  <c r="E417" i="1"/>
  <c r="E427" i="1"/>
  <c r="E428" i="1"/>
  <c r="E437" i="1"/>
  <c r="E438" i="1"/>
  <c r="E442" i="1"/>
  <c r="E443" i="1"/>
  <c r="E444" i="1"/>
  <c r="E517" i="1"/>
  <c r="E447" i="1"/>
  <c r="E451" i="1"/>
  <c r="E456" i="1"/>
  <c r="E457" i="1"/>
  <c r="E459" i="1"/>
  <c r="E518" i="1"/>
  <c r="E462" i="1"/>
  <c r="E463" i="1"/>
  <c r="E468" i="1"/>
  <c r="E475" i="1"/>
  <c r="E478" i="1"/>
  <c r="E481" i="1"/>
  <c r="E485" i="1"/>
  <c r="E488" i="1"/>
  <c r="E494" i="1"/>
  <c r="E496" i="1"/>
  <c r="E498" i="1"/>
  <c r="E499" i="1"/>
  <c r="E500" i="1"/>
  <c r="E501" i="1"/>
  <c r="E505" i="1"/>
  <c r="E507" i="1"/>
  <c r="E508" i="1"/>
  <c r="E519" i="1"/>
  <c r="E525" i="1"/>
  <c r="E527" i="1"/>
  <c r="E537" i="1"/>
  <c r="E538" i="1"/>
  <c r="E540" i="1"/>
  <c r="E541" i="1"/>
  <c r="E546" i="1"/>
  <c r="E549" i="1"/>
  <c r="E550" i="1"/>
  <c r="E553" i="1"/>
  <c r="E566" i="1"/>
  <c r="E568" i="1"/>
  <c r="E601" i="1"/>
  <c r="E570" i="1"/>
  <c r="E572" i="1"/>
  <c r="E573" i="1"/>
  <c r="E580" i="1"/>
  <c r="E600" i="1"/>
  <c r="E581" i="1"/>
  <c r="E585" i="1"/>
  <c r="E588" i="1"/>
  <c r="E598" i="1"/>
  <c r="E602" i="1"/>
  <c r="E605" i="1"/>
  <c r="E606" i="1"/>
  <c r="E610" i="1"/>
  <c r="E612" i="1"/>
  <c r="E614" i="1"/>
  <c r="E615" i="1"/>
  <c r="E619" i="1"/>
  <c r="E625" i="1"/>
  <c r="E626" i="1"/>
  <c r="E627" i="1"/>
  <c r="E629" i="1"/>
  <c r="E632" i="1"/>
  <c r="E635" i="1"/>
  <c r="E638" i="1"/>
  <c r="E644" i="1"/>
  <c r="E650" i="1"/>
  <c r="E652" i="1"/>
  <c r="E655" i="1"/>
  <c r="E656" i="1"/>
  <c r="E657" i="1"/>
  <c r="E658" i="1"/>
  <c r="E659" i="1"/>
  <c r="E661" i="1"/>
  <c r="E665" i="1"/>
  <c r="E674" i="1"/>
  <c r="E683" i="1"/>
  <c r="E684" i="1"/>
  <c r="E686" i="1"/>
  <c r="E691" i="1"/>
  <c r="E695" i="1"/>
  <c r="E697" i="1"/>
  <c r="E698" i="1"/>
  <c r="E701" i="1"/>
  <c r="E786" i="1"/>
  <c r="E703" i="1"/>
  <c r="E704" i="1"/>
  <c r="E707" i="1"/>
  <c r="E708" i="1"/>
  <c r="E710" i="1"/>
  <c r="E718" i="1"/>
  <c r="E723" i="1"/>
  <c r="E731" i="1"/>
  <c r="E779" i="1"/>
  <c r="E734" i="1"/>
  <c r="E788" i="1"/>
  <c r="E780" i="1"/>
  <c r="E744" i="1"/>
  <c r="E751" i="1"/>
  <c r="E782" i="1"/>
  <c r="E164" i="1"/>
  <c r="E758" i="1"/>
  <c r="E760" i="1"/>
  <c r="E762" i="1"/>
  <c r="E764" i="1"/>
  <c r="E778" i="1"/>
  <c r="E769" i="1"/>
  <c r="E785" i="1"/>
  <c r="E772" i="1"/>
  <c r="E784" i="1"/>
  <c r="E774" i="1"/>
  <c r="E776" i="1"/>
  <c r="E790" i="1"/>
  <c r="E795" i="1"/>
  <c r="E803" i="1"/>
  <c r="E807" i="1"/>
  <c r="E617" i="1"/>
  <c r="E812" i="1"/>
  <c r="E819" i="1"/>
  <c r="E820" i="1"/>
  <c r="E821" i="1"/>
  <c r="E458" i="1"/>
  <c r="E823" i="1"/>
  <c r="E827" i="1"/>
  <c r="E466" i="1"/>
  <c r="E875" i="1"/>
  <c r="E834" i="1"/>
  <c r="E837" i="1"/>
  <c r="E838" i="1"/>
  <c r="E841" i="1"/>
  <c r="E844" i="1"/>
  <c r="E845" i="1"/>
  <c r="E846" i="1"/>
  <c r="E492" i="1"/>
  <c r="E851" i="1"/>
  <c r="E865" i="1"/>
  <c r="E872" i="1"/>
  <c r="E259" i="1"/>
  <c r="E748" i="1"/>
  <c r="E777" i="1"/>
  <c r="E793" i="1"/>
  <c r="E189" i="1"/>
  <c r="E190" i="1"/>
  <c r="E435" i="1"/>
  <c r="E364" i="1"/>
  <c r="E806" i="1"/>
  <c r="E270" i="1"/>
  <c r="E39" i="1"/>
  <c r="E124" i="1"/>
  <c r="E43" i="1"/>
  <c r="E44" i="1"/>
  <c r="E543" i="1"/>
  <c r="E47" i="1"/>
  <c r="E783" i="1"/>
  <c r="E383" i="1"/>
  <c r="E558" i="1"/>
  <c r="E833" i="1"/>
  <c r="E476" i="1"/>
  <c r="E835" i="1"/>
  <c r="E745" i="1"/>
  <c r="E787" i="1"/>
  <c r="E227" i="1"/>
  <c r="E321" i="1"/>
  <c r="E235" i="1"/>
  <c r="E79" i="1"/>
  <c r="E269" i="1"/>
  <c r="E328" i="1"/>
  <c r="E239" i="1"/>
  <c r="E853" i="1"/>
  <c r="E874" i="1"/>
  <c r="E757" i="1"/>
  <c r="E247" i="1"/>
  <c r="E172" i="1"/>
  <c r="E249" i="1"/>
  <c r="E434" i="1"/>
  <c r="E421" i="1"/>
  <c r="E349" i="1"/>
  <c r="E350" i="1"/>
  <c r="E509" i="1"/>
  <c r="E510" i="1"/>
  <c r="E345" i="1"/>
  <c r="E511" i="1"/>
  <c r="E516" i="1"/>
  <c r="E187" i="1"/>
  <c r="E792" i="1"/>
  <c r="E353" i="1"/>
  <c r="E604" i="1"/>
  <c r="E687" i="1"/>
  <c r="E688" i="1"/>
  <c r="E368" i="1"/>
  <c r="E265" i="1"/>
  <c r="E620" i="1"/>
  <c r="E622" i="1"/>
  <c r="E824" i="1"/>
  <c r="E268" i="1"/>
  <c r="E633" i="1"/>
  <c r="E395" i="1"/>
  <c r="E754" i="1"/>
  <c r="E163" i="1"/>
  <c r="E83" i="1"/>
  <c r="E84" i="1"/>
  <c r="E668" i="1"/>
  <c r="E860" i="1"/>
  <c r="E867" i="1"/>
  <c r="E805" i="1"/>
  <c r="E50" i="1"/>
  <c r="E528" i="1"/>
  <c r="E291" i="1"/>
  <c r="E618" i="1"/>
  <c r="E794" i="1"/>
  <c r="E747" i="1"/>
  <c r="E392" i="1"/>
  <c r="E112" i="1"/>
  <c r="E356" i="1"/>
  <c r="E36" i="1"/>
  <c r="E529" i="1"/>
  <c r="E304" i="1"/>
  <c r="E663" i="1"/>
  <c r="E815" i="1"/>
  <c r="E828" i="1"/>
  <c r="E714" i="1"/>
  <c r="E460" i="1"/>
  <c r="E111" i="1"/>
  <c r="E491" i="1"/>
  <c r="E48" i="1"/>
  <c r="E544" i="1"/>
  <c r="E336" i="1"/>
  <c r="E628" i="1"/>
  <c r="E441" i="1"/>
  <c r="E197" i="1"/>
  <c r="E692" i="1"/>
  <c r="E386" i="1"/>
  <c r="E637" i="1"/>
  <c r="E440" i="1"/>
  <c r="E32" i="1"/>
  <c r="E577" i="1"/>
  <c r="E302" i="1"/>
  <c r="E651" i="1"/>
  <c r="E814" i="1"/>
  <c r="E225" i="1"/>
  <c r="E743" i="1"/>
  <c r="E414" i="1"/>
  <c r="E159" i="1"/>
  <c r="E847" i="1"/>
  <c r="E28" i="1"/>
  <c r="E587" i="1"/>
  <c r="E323" i="1"/>
  <c r="E829" i="1"/>
  <c r="E250" i="1"/>
  <c r="E728" i="1"/>
  <c r="E360" i="1"/>
  <c r="E118" i="1"/>
  <c r="E67" i="1"/>
  <c r="E70" i="1"/>
  <c r="E286" i="1"/>
  <c r="E59" i="1"/>
  <c r="E594" i="1"/>
  <c r="E285" i="1"/>
  <c r="E667" i="1"/>
  <c r="E221" i="1"/>
  <c r="E215" i="1"/>
  <c r="E763" i="1"/>
  <c r="E370" i="1"/>
  <c r="E58" i="1"/>
  <c r="E589" i="1"/>
  <c r="E548" i="1"/>
  <c r="E555" i="1"/>
  <c r="E315" i="1"/>
  <c r="E338" i="1"/>
  <c r="E719" i="1"/>
  <c r="E702" i="1"/>
  <c r="E130" i="1"/>
  <c r="E477" i="1"/>
  <c r="E98" i="1"/>
  <c r="E547" i="1"/>
  <c r="E342" i="1"/>
  <c r="E613" i="1"/>
  <c r="E818" i="1"/>
  <c r="E255" i="1"/>
  <c r="E721" i="1"/>
  <c r="E354" i="1"/>
  <c r="E185" i="1"/>
  <c r="E506" i="1"/>
  <c r="E61" i="1"/>
  <c r="E563" i="1"/>
  <c r="E313" i="1"/>
  <c r="E660" i="1"/>
  <c r="E842" i="1"/>
  <c r="E241" i="1"/>
  <c r="E725" i="1"/>
  <c r="E402" i="1"/>
  <c r="E161" i="1"/>
  <c r="E840" i="1"/>
  <c r="E749" i="1"/>
  <c r="E515" i="1"/>
  <c r="E88" i="1"/>
  <c r="E576" i="1"/>
  <c r="E282" i="1"/>
  <c r="E630" i="1"/>
  <c r="E869" i="1"/>
  <c r="E246" i="1"/>
  <c r="E717" i="1"/>
  <c r="E430" i="1"/>
  <c r="E140" i="1"/>
  <c r="E86" i="1"/>
  <c r="E532" i="1"/>
  <c r="E292" i="1"/>
  <c r="E670" i="1"/>
  <c r="E253" i="1"/>
  <c r="E415" i="1"/>
  <c r="E157" i="1"/>
  <c r="E482" i="1"/>
  <c r="E96" i="1"/>
  <c r="E545" i="1"/>
  <c r="E320" i="1"/>
  <c r="E611" i="1"/>
  <c r="E233" i="1"/>
  <c r="E385" i="1"/>
  <c r="E171" i="1"/>
  <c r="E97" i="1"/>
  <c r="E520" i="1"/>
  <c r="E348" i="1"/>
  <c r="E675" i="1"/>
  <c r="E200" i="1"/>
  <c r="E789" i="1"/>
  <c r="E533" i="1"/>
  <c r="E873" i="1"/>
  <c r="E151" i="1"/>
  <c r="E155" i="1"/>
  <c r="E180" i="1"/>
  <c r="E705" i="1"/>
  <c r="E724" i="1"/>
  <c r="E439" i="1"/>
  <c r="E484" i="1"/>
  <c r="E486" i="1"/>
  <c r="E497" i="1"/>
  <c r="E503" i="1"/>
  <c r="E504" i="1"/>
  <c r="E512" i="1"/>
  <c r="E513" i="1"/>
  <c r="E218" i="1"/>
  <c r="E232" i="1"/>
  <c r="E245" i="1"/>
  <c r="E257" i="1"/>
  <c r="E571" i="1"/>
  <c r="E599" i="1"/>
  <c r="E817" i="1"/>
  <c r="E521" i="1"/>
  <c r="E26" i="1"/>
  <c r="E273" i="1"/>
  <c r="E25" i="1"/>
  <c r="E106" i="1"/>
  <c r="E281" i="1"/>
  <c r="E194" i="1"/>
  <c r="E277" i="1"/>
  <c r="E534" i="1"/>
  <c r="E122" i="1"/>
  <c r="E445" i="1"/>
  <c r="E206" i="1"/>
  <c r="E49" i="1"/>
  <c r="E290" i="1"/>
  <c r="E552" i="1"/>
  <c r="E299" i="1"/>
  <c r="E294" i="1"/>
  <c r="E542" i="1"/>
  <c r="E452" i="1"/>
  <c r="E465" i="1"/>
  <c r="P47" i="8"/>
  <c r="P46" i="8"/>
  <c r="P45" i="8"/>
  <c r="P44" i="8"/>
  <c r="P43" i="8"/>
  <c r="P42" i="8"/>
  <c r="P41" i="8"/>
  <c r="P40" i="8"/>
  <c r="P39" i="8"/>
  <c r="P38" i="8"/>
  <c r="P37" i="8"/>
  <c r="S774" i="1"/>
  <c r="S872" i="1"/>
  <c r="S784" i="1"/>
  <c r="S260" i="1"/>
  <c r="E260" i="1"/>
  <c r="B25" i="6" l="1"/>
  <c r="B23" i="6"/>
  <c r="AK104" i="1"/>
  <c r="AH262" i="1"/>
  <c r="AG188" i="1"/>
  <c r="AK188" i="1"/>
  <c r="AH188" i="1"/>
  <c r="AI188" i="1"/>
  <c r="U808" i="1"/>
  <c r="V808" i="1"/>
  <c r="W808" i="1"/>
  <c r="V774" i="1"/>
  <c r="W774" i="1"/>
  <c r="U454" i="1"/>
  <c r="V454" i="1"/>
  <c r="W454" i="1"/>
  <c r="U700" i="1"/>
  <c r="V700" i="1"/>
  <c r="W700" i="1"/>
  <c r="W784" i="1"/>
  <c r="U784" i="1"/>
  <c r="V784" i="1"/>
  <c r="U872" i="1"/>
  <c r="V872" i="1"/>
  <c r="W872" i="1"/>
  <c r="U260" i="1"/>
  <c r="V260" i="1"/>
  <c r="W260" i="1"/>
  <c r="X774" i="1"/>
  <c r="X454" i="1"/>
  <c r="X700" i="1"/>
  <c r="X798" i="1"/>
  <c r="X260" i="1"/>
  <c r="X784" i="1"/>
  <c r="X808" i="1"/>
  <c r="X483" i="1"/>
  <c r="X872" i="1"/>
  <c r="AA715" i="1"/>
  <c r="AA142" i="1"/>
  <c r="AA449" i="1"/>
  <c r="AC449" i="1" s="1"/>
  <c r="CG449" i="1" s="1"/>
  <c r="AA46" i="1"/>
  <c r="AA813" i="1"/>
  <c r="AC813" i="1" s="1"/>
  <c r="CG813" i="1" s="1"/>
  <c r="Y46" i="1"/>
  <c r="Y449" i="1"/>
  <c r="Y813" i="1"/>
  <c r="Y715" i="1"/>
  <c r="Y142" i="1"/>
  <c r="C23" i="6"/>
  <c r="D23" i="6"/>
  <c r="E23" i="6"/>
  <c r="F25" i="6"/>
  <c r="F23" i="6"/>
  <c r="G23" i="6"/>
  <c r="H23" i="6"/>
  <c r="I23" i="6"/>
  <c r="J23" i="6"/>
  <c r="K23" i="6"/>
  <c r="AG790" i="1"/>
  <c r="AH790" i="1"/>
  <c r="AI790" i="1"/>
  <c r="AJ790" i="1"/>
  <c r="AK790" i="1"/>
  <c r="AG517" i="1"/>
  <c r="AJ517" i="1"/>
  <c r="AI517" i="1"/>
  <c r="AK517" i="1"/>
  <c r="AH517" i="1"/>
  <c r="AG518" i="1"/>
  <c r="AH518" i="1"/>
  <c r="AI518" i="1"/>
  <c r="AJ518" i="1"/>
  <c r="AK518" i="1"/>
  <c r="Z872" i="1"/>
  <c r="Z774" i="1"/>
  <c r="Z454" i="1"/>
  <c r="Z798" i="1"/>
  <c r="Z483" i="1"/>
  <c r="Z260" i="1"/>
  <c r="Z808" i="1"/>
  <c r="Z784" i="1"/>
  <c r="N483" i="1"/>
  <c r="Q483" i="1" s="1"/>
  <c r="L483" i="1"/>
  <c r="N700" i="1"/>
  <c r="Q700" i="1" s="1"/>
  <c r="Z700" i="1"/>
  <c r="L798" i="1"/>
  <c r="N798" i="1"/>
  <c r="Q798" i="1" s="1"/>
  <c r="N454" i="1"/>
  <c r="Q454" i="1" s="1"/>
  <c r="N808" i="1"/>
  <c r="Q808" i="1" s="1"/>
  <c r="L808" i="1"/>
  <c r="N260" i="1"/>
  <c r="Q260" i="1" s="1"/>
  <c r="L260" i="1"/>
  <c r="L784" i="1"/>
  <c r="N784" i="1"/>
  <c r="Q784" i="1" s="1"/>
  <c r="N872" i="1"/>
  <c r="Q872" i="1" s="1"/>
  <c r="L872" i="1"/>
  <c r="N774" i="1"/>
  <c r="Q774" i="1" s="1"/>
  <c r="AE46" i="1" l="1"/>
  <c r="AD46" i="1" s="1"/>
  <c r="AC46" i="1"/>
  <c r="CG46" i="1" s="1"/>
  <c r="AC142" i="1"/>
  <c r="AE813" i="1"/>
  <c r="AD813" i="1" s="1"/>
  <c r="AQ813" i="1" s="1"/>
  <c r="CF813" i="1" s="1"/>
  <c r="AE142" i="1"/>
  <c r="AD142" i="1" s="1"/>
  <c r="AM142" i="1" s="1"/>
  <c r="AL449" i="1"/>
  <c r="AE715" i="1"/>
  <c r="AD715" i="1" s="1"/>
  <c r="AL46" i="1"/>
  <c r="AL813" i="1"/>
  <c r="AF813" i="1"/>
  <c r="AP813" i="1"/>
  <c r="CE813" i="1" s="1"/>
  <c r="AP46" i="1"/>
  <c r="CE46" i="1" s="1"/>
  <c r="AO46" i="1"/>
  <c r="CD46" i="1" s="1"/>
  <c r="AN46" i="1"/>
  <c r="CC46" i="1" s="1"/>
  <c r="AM46" i="1"/>
  <c r="AF46" i="1"/>
  <c r="AQ46" i="1"/>
  <c r="CF46" i="1" s="1"/>
  <c r="AA260" i="1"/>
  <c r="AC260" i="1" s="1"/>
  <c r="CG260" i="1" s="1"/>
  <c r="AB260" i="1"/>
  <c r="AA798" i="1"/>
  <c r="AC798" i="1" s="1"/>
  <c r="CG798" i="1" s="1"/>
  <c r="AB798" i="1"/>
  <c r="AA700" i="1"/>
  <c r="AC700" i="1" s="1"/>
  <c r="CG700" i="1" s="1"/>
  <c r="AB700" i="1"/>
  <c r="AA774" i="1"/>
  <c r="AC774" i="1" s="1"/>
  <c r="CG774" i="1" s="1"/>
  <c r="AB774" i="1"/>
  <c r="AA872" i="1"/>
  <c r="AC872" i="1" s="1"/>
  <c r="CG872" i="1" s="1"/>
  <c r="AB872" i="1"/>
  <c r="AA483" i="1"/>
  <c r="AC483" i="1" s="1"/>
  <c r="CG483" i="1" s="1"/>
  <c r="AB483" i="1"/>
  <c r="AA454" i="1"/>
  <c r="AB454" i="1"/>
  <c r="AA784" i="1"/>
  <c r="AC784" i="1" s="1"/>
  <c r="CG784" i="1" s="1"/>
  <c r="AB784" i="1"/>
  <c r="AA808" i="1"/>
  <c r="AB808" i="1"/>
  <c r="Y700" i="1"/>
  <c r="Y483" i="1"/>
  <c r="Y798" i="1"/>
  <c r="Y454" i="1"/>
  <c r="Y808" i="1"/>
  <c r="Y774" i="1"/>
  <c r="Y260" i="1"/>
  <c r="Y872" i="1"/>
  <c r="Y784" i="1"/>
  <c r="AL142" i="1" l="1"/>
  <c r="CG142" i="1"/>
  <c r="AP142" i="1"/>
  <c r="CE142" i="1" s="1"/>
  <c r="BK142" i="1"/>
  <c r="BJ142" i="1"/>
  <c r="BN142" i="1"/>
  <c r="BM142" i="1"/>
  <c r="BL142" i="1"/>
  <c r="AO813" i="1"/>
  <c r="CD813" i="1" s="1"/>
  <c r="AF142" i="1"/>
  <c r="AI142" i="1" s="1"/>
  <c r="AN813" i="1"/>
  <c r="CC813" i="1" s="1"/>
  <c r="AN142" i="1"/>
  <c r="CC142" i="1" s="1"/>
  <c r="AM813" i="1"/>
  <c r="BL813" i="1" s="1"/>
  <c r="AO142" i="1"/>
  <c r="CD142" i="1" s="1"/>
  <c r="AF715" i="1"/>
  <c r="AI715" i="1" s="1"/>
  <c r="AO715" i="1" s="1"/>
  <c r="CD715" i="1" s="1"/>
  <c r="AQ142" i="1"/>
  <c r="CF142" i="1" s="1"/>
  <c r="AE449" i="1"/>
  <c r="AD449" i="1" s="1"/>
  <c r="BS46" i="1"/>
  <c r="BR46" i="1"/>
  <c r="BZ46" i="1"/>
  <c r="CB46" i="1" s="1"/>
  <c r="BY46" i="1"/>
  <c r="BX46" i="1"/>
  <c r="BW46" i="1"/>
  <c r="BV46" i="1"/>
  <c r="BU46" i="1"/>
  <c r="BT46" i="1"/>
  <c r="AJ813" i="1"/>
  <c r="AI813" i="1"/>
  <c r="AH813" i="1"/>
  <c r="AG813" i="1"/>
  <c r="AK813" i="1"/>
  <c r="BQ46" i="1"/>
  <c r="BP46" i="1"/>
  <c r="BO46" i="1"/>
  <c r="BN46" i="1"/>
  <c r="BM46" i="1"/>
  <c r="BL46" i="1"/>
  <c r="BK46" i="1"/>
  <c r="BJ46" i="1"/>
  <c r="AK46" i="1"/>
  <c r="AJ46" i="1"/>
  <c r="AI46" i="1"/>
  <c r="AH46" i="1"/>
  <c r="AG46" i="1"/>
  <c r="BO142" i="1"/>
  <c r="BZ142" i="1"/>
  <c r="CB142" i="1" s="1"/>
  <c r="BY142" i="1"/>
  <c r="BX142" i="1"/>
  <c r="BW142" i="1"/>
  <c r="BV142" i="1"/>
  <c r="BU142" i="1"/>
  <c r="BT142" i="1"/>
  <c r="BS142" i="1"/>
  <c r="BR142" i="1"/>
  <c r="BQ142" i="1"/>
  <c r="BP142" i="1"/>
  <c r="AK715" i="1"/>
  <c r="AQ715" i="1" s="1"/>
  <c r="CF715" i="1" s="1"/>
  <c r="AN715" i="1"/>
  <c r="CC715" i="1" s="1"/>
  <c r="AE774" i="1"/>
  <c r="AD774" i="1" s="1"/>
  <c r="AO774" i="1" s="1"/>
  <c r="AL774" i="1"/>
  <c r="AE784" i="1"/>
  <c r="AD784" i="1" s="1"/>
  <c r="AM784" i="1" s="1"/>
  <c r="BN784" i="1" s="1"/>
  <c r="AL700" i="1"/>
  <c r="AE483" i="1"/>
  <c r="AD483" i="1" s="1"/>
  <c r="AL872" i="1"/>
  <c r="AE260" i="1"/>
  <c r="AD260" i="1" s="1"/>
  <c r="AN260" i="1" s="1"/>
  <c r="CG715" i="1" l="1"/>
  <c r="AJ715" i="1"/>
  <c r="AP715" i="1" s="1"/>
  <c r="CE715" i="1" s="1"/>
  <c r="AJ142" i="1"/>
  <c r="AK142" i="1"/>
  <c r="AG142" i="1"/>
  <c r="AH142" i="1"/>
  <c r="BQ813" i="1"/>
  <c r="BR813" i="1"/>
  <c r="BS813" i="1"/>
  <c r="BT813" i="1"/>
  <c r="BV813" i="1"/>
  <c r="BM813" i="1"/>
  <c r="BZ813" i="1"/>
  <c r="CB813" i="1" s="1"/>
  <c r="BU813" i="1"/>
  <c r="BJ813" i="1"/>
  <c r="BW813" i="1"/>
  <c r="BX813" i="1"/>
  <c r="BY813" i="1"/>
  <c r="BN813" i="1"/>
  <c r="BP813" i="1"/>
  <c r="BO813" i="1"/>
  <c r="BK813" i="1"/>
  <c r="AQ449" i="1"/>
  <c r="CF449" i="1" s="1"/>
  <c r="AP449" i="1"/>
  <c r="CE449" i="1" s="1"/>
  <c r="AO449" i="1"/>
  <c r="CD449" i="1" s="1"/>
  <c r="AN449" i="1"/>
  <c r="CC449" i="1" s="1"/>
  <c r="AF449" i="1"/>
  <c r="AM449" i="1"/>
  <c r="AE808" i="1"/>
  <c r="AD808" i="1" s="1"/>
  <c r="AE700" i="1"/>
  <c r="AD700" i="1" s="1"/>
  <c r="AF700" i="1" s="1"/>
  <c r="AI700" i="1" s="1"/>
  <c r="AE872" i="1"/>
  <c r="AD872" i="1" s="1"/>
  <c r="AF872" i="1" s="1"/>
  <c r="AG872" i="1" s="1"/>
  <c r="AE454" i="1"/>
  <c r="AD454" i="1" s="1"/>
  <c r="AE798" i="1"/>
  <c r="AD798" i="1" s="1"/>
  <c r="AF798" i="1" s="1"/>
  <c r="AN784" i="1"/>
  <c r="AO784" i="1"/>
  <c r="AM260" i="1"/>
  <c r="AO260" i="1"/>
  <c r="AQ260" i="1"/>
  <c r="AF784" i="1"/>
  <c r="AQ784" i="1"/>
  <c r="CF784" i="1" s="1"/>
  <c r="AP784" i="1"/>
  <c r="CE784" i="1" s="1"/>
  <c r="AF483" i="1"/>
  <c r="AF260" i="1"/>
  <c r="CC260" i="1" s="1"/>
  <c r="AP260" i="1"/>
  <c r="CE260" i="1" s="1"/>
  <c r="AF774" i="1"/>
  <c r="CD774" i="1" s="1"/>
  <c r="AQ774" i="1"/>
  <c r="CF774" i="1" s="1"/>
  <c r="AP774" i="1"/>
  <c r="CE774" i="1" s="1"/>
  <c r="AN774" i="1"/>
  <c r="AM774" i="1"/>
  <c r="BO784" i="1"/>
  <c r="AL784" i="1"/>
  <c r="BM784" i="1"/>
  <c r="AL260" i="1"/>
  <c r="BJ784" i="1"/>
  <c r="BK784" i="1"/>
  <c r="BL784" i="1"/>
  <c r="CC774" i="1" l="1"/>
  <c r="CF260" i="1"/>
  <c r="CD260" i="1"/>
  <c r="AF808" i="1"/>
  <c r="AI808" i="1" s="1"/>
  <c r="AO808" i="1" s="1"/>
  <c r="CD808" i="1" s="1"/>
  <c r="CG808" i="1"/>
  <c r="AF454" i="1"/>
  <c r="CG454" i="1"/>
  <c r="AL715" i="1"/>
  <c r="AM715" i="1"/>
  <c r="AK483" i="1"/>
  <c r="AJ483" i="1"/>
  <c r="AI483" i="1"/>
  <c r="AH483" i="1"/>
  <c r="AG483" i="1"/>
  <c r="AK798" i="1"/>
  <c r="AJ798" i="1"/>
  <c r="AI798" i="1"/>
  <c r="AH798" i="1"/>
  <c r="AG798" i="1"/>
  <c r="BN449" i="1"/>
  <c r="BJ449" i="1"/>
  <c r="BR449" i="1"/>
  <c r="BM449" i="1"/>
  <c r="BK449" i="1"/>
  <c r="BQ449" i="1"/>
  <c r="BO449" i="1"/>
  <c r="BL449" i="1"/>
  <c r="BP449" i="1"/>
  <c r="AH700" i="1"/>
  <c r="AG700" i="1"/>
  <c r="AO700" i="1"/>
  <c r="CD700" i="1" s="1"/>
  <c r="AM700" i="1"/>
  <c r="BX700" i="1" s="1"/>
  <c r="AQ700" i="1"/>
  <c r="CF700" i="1" s="1"/>
  <c r="AK454" i="1"/>
  <c r="AQ454" i="1" s="1"/>
  <c r="CF454" i="1" s="1"/>
  <c r="AJ700" i="1"/>
  <c r="AK872" i="1"/>
  <c r="AN808" i="1"/>
  <c r="CC808" i="1" s="1"/>
  <c r="AK808" i="1"/>
  <c r="AQ808" i="1" s="1"/>
  <c r="CF808" i="1" s="1"/>
  <c r="AJ808" i="1"/>
  <c r="AP808" i="1" s="1"/>
  <c r="CE808" i="1" s="1"/>
  <c r="AK700" i="1"/>
  <c r="AM872" i="1"/>
  <c r="BO872" i="1" s="1"/>
  <c r="AN872" i="1"/>
  <c r="CC872" i="1" s="1"/>
  <c r="AO872" i="1"/>
  <c r="CD872" i="1" s="1"/>
  <c r="AP872" i="1"/>
  <c r="CE872" i="1" s="1"/>
  <c r="AN454" i="1"/>
  <c r="CC454" i="1" s="1"/>
  <c r="AO454" i="1"/>
  <c r="CD454" i="1" s="1"/>
  <c r="BW449" i="1"/>
  <c r="BV449" i="1"/>
  <c r="BU449" i="1"/>
  <c r="BT449" i="1"/>
  <c r="BS449" i="1"/>
  <c r="BY449" i="1"/>
  <c r="BZ449" i="1"/>
  <c r="CB449" i="1" s="1"/>
  <c r="BX449" i="1"/>
  <c r="AP700" i="1"/>
  <c r="CE700" i="1" s="1"/>
  <c r="AK449" i="1"/>
  <c r="AJ449" i="1"/>
  <c r="AI449" i="1"/>
  <c r="AH449" i="1"/>
  <c r="AG449" i="1"/>
  <c r="AJ872" i="1"/>
  <c r="AI872" i="1"/>
  <c r="AP454" i="1"/>
  <c r="CE454" i="1" s="1"/>
  <c r="AH872" i="1"/>
  <c r="AN700" i="1"/>
  <c r="CC700" i="1" s="1"/>
  <c r="AQ872" i="1"/>
  <c r="CF872" i="1" s="1"/>
  <c r="CD784" i="1"/>
  <c r="CC784" i="1"/>
  <c r="AQ798" i="1"/>
  <c r="CF798" i="1" s="1"/>
  <c r="AP798" i="1"/>
  <c r="CE798" i="1" s="1"/>
  <c r="AN798" i="1"/>
  <c r="CC798" i="1" s="1"/>
  <c r="AO798" i="1"/>
  <c r="CD798" i="1" s="1"/>
  <c r="AK774" i="1"/>
  <c r="AG774" i="1"/>
  <c r="AH774" i="1"/>
  <c r="AI774" i="1"/>
  <c r="AJ774" i="1"/>
  <c r="AG260" i="1"/>
  <c r="BV260" i="1" s="1"/>
  <c r="AI260" i="1"/>
  <c r="AJ260" i="1"/>
  <c r="AK260" i="1"/>
  <c r="AH260" i="1"/>
  <c r="AJ784" i="1"/>
  <c r="AG784" i="1"/>
  <c r="AK784" i="1"/>
  <c r="AH784" i="1"/>
  <c r="AI784" i="1"/>
  <c r="AM483" i="1"/>
  <c r="AN483" i="1"/>
  <c r="CC483" i="1" s="1"/>
  <c r="AO483" i="1"/>
  <c r="CD483" i="1" s="1"/>
  <c r="AP483" i="1"/>
  <c r="CE483" i="1" s="1"/>
  <c r="AQ483" i="1"/>
  <c r="CF483" i="1" s="1"/>
  <c r="BP260" i="1"/>
  <c r="BX260" i="1"/>
  <c r="BJ260" i="1"/>
  <c r="BQ260" i="1"/>
  <c r="BZ774" i="1"/>
  <c r="CB774" i="1" s="1"/>
  <c r="BL774" i="1"/>
  <c r="BP774" i="1"/>
  <c r="BV774" i="1"/>
  <c r="BR774" i="1"/>
  <c r="BK774" i="1"/>
  <c r="BN774" i="1"/>
  <c r="BJ774" i="1"/>
  <c r="BX774" i="1"/>
  <c r="BQ774" i="1"/>
  <c r="BW774" i="1"/>
  <c r="BY774" i="1"/>
  <c r="BT774" i="1"/>
  <c r="BS774" i="1"/>
  <c r="BO774" i="1"/>
  <c r="BU774" i="1"/>
  <c r="BM774" i="1"/>
  <c r="BT260" i="1"/>
  <c r="BL260" i="1"/>
  <c r="BJ700" i="1"/>
  <c r="BK700" i="1"/>
  <c r="BL700" i="1"/>
  <c r="BM700" i="1"/>
  <c r="BN700" i="1"/>
  <c r="BO700" i="1"/>
  <c r="BP700" i="1"/>
  <c r="BZ700" i="1"/>
  <c r="CB700" i="1" s="1"/>
  <c r="BQ700" i="1"/>
  <c r="BY700" i="1"/>
  <c r="BR700" i="1"/>
  <c r="BS700" i="1"/>
  <c r="BT700" i="1"/>
  <c r="BU700" i="1"/>
  <c r="BV700" i="1"/>
  <c r="BW700" i="1"/>
  <c r="S27" i="1"/>
  <c r="S34" i="1"/>
  <c r="S37" i="1"/>
  <c r="S40" i="1"/>
  <c r="S104" i="1"/>
  <c r="S51" i="1"/>
  <c r="S53" i="1"/>
  <c r="S54" i="1"/>
  <c r="S105" i="1"/>
  <c r="S60" i="1"/>
  <c r="S71" i="1"/>
  <c r="S72" i="1"/>
  <c r="S76" i="1"/>
  <c r="S78" i="1"/>
  <c r="S82" i="1"/>
  <c r="S87" i="1"/>
  <c r="S90" i="1"/>
  <c r="S100" i="1"/>
  <c r="S107" i="1"/>
  <c r="S115" i="1"/>
  <c r="S117" i="1"/>
  <c r="S119" i="1"/>
  <c r="S123" i="1"/>
  <c r="S125" i="1"/>
  <c r="W125" i="1" s="1"/>
  <c r="S126" i="1"/>
  <c r="S128" i="1"/>
  <c r="S129" i="1"/>
  <c r="S132" i="1"/>
  <c r="S138" i="1"/>
  <c r="W138" i="1" s="1"/>
  <c r="S145" i="1"/>
  <c r="S148" i="1"/>
  <c r="S154" i="1"/>
  <c r="S156" i="1"/>
  <c r="S162" i="1"/>
  <c r="S169" i="1"/>
  <c r="S188" i="1"/>
  <c r="S176" i="1"/>
  <c r="S179" i="1"/>
  <c r="S181" i="1"/>
  <c r="S182" i="1"/>
  <c r="W182" i="1" s="1"/>
  <c r="S204" i="1"/>
  <c r="S208" i="1"/>
  <c r="S216" i="1"/>
  <c r="S217" i="1"/>
  <c r="S223" i="1"/>
  <c r="S224" i="1"/>
  <c r="S263" i="1"/>
  <c r="S653" i="1"/>
  <c r="S231" i="1"/>
  <c r="W231" i="1" s="1"/>
  <c r="S244" i="1"/>
  <c r="S237" i="1"/>
  <c r="S865" i="1"/>
  <c r="S254" i="1"/>
  <c r="S258" i="1"/>
  <c r="S271" i="1"/>
  <c r="S272" i="1"/>
  <c r="S275" i="1"/>
  <c r="W275" i="1" s="1"/>
  <c r="S293" i="1"/>
  <c r="S296" i="1"/>
  <c r="S301" i="1"/>
  <c r="W301" i="1" s="1"/>
  <c r="S303" i="1"/>
  <c r="S306" i="1"/>
  <c r="S316" i="1"/>
  <c r="S331" i="1"/>
  <c r="S332" i="1"/>
  <c r="W332" i="1" s="1"/>
  <c r="S333" i="1"/>
  <c r="W333" i="1" s="1"/>
  <c r="S347" i="1"/>
  <c r="S358" i="1"/>
  <c r="W358" i="1" s="1"/>
  <c r="S361" i="1"/>
  <c r="S363" i="1"/>
  <c r="S367" i="1"/>
  <c r="S369" i="1"/>
  <c r="S374" i="1"/>
  <c r="S376" i="1"/>
  <c r="S381" i="1"/>
  <c r="S382" i="1"/>
  <c r="S391" i="1"/>
  <c r="S406" i="1"/>
  <c r="S410" i="1"/>
  <c r="S417" i="1"/>
  <c r="S500" i="1"/>
  <c r="S427" i="1"/>
  <c r="S437" i="1"/>
  <c r="S438" i="1"/>
  <c r="S442" i="1"/>
  <c r="S447" i="1"/>
  <c r="W447" i="1" s="1"/>
  <c r="S456" i="1"/>
  <c r="S518" i="1"/>
  <c r="S462" i="1"/>
  <c r="S463" i="1"/>
  <c r="S468" i="1"/>
  <c r="W468" i="1" s="1"/>
  <c r="S475" i="1"/>
  <c r="S478" i="1"/>
  <c r="W478" i="1" s="1"/>
  <c r="S481" i="1"/>
  <c r="S485" i="1"/>
  <c r="S494" i="1"/>
  <c r="S496" i="1"/>
  <c r="S498" i="1"/>
  <c r="S499" i="1"/>
  <c r="S505" i="1"/>
  <c r="S507" i="1"/>
  <c r="S508" i="1"/>
  <c r="S519" i="1"/>
  <c r="S525" i="1"/>
  <c r="S537" i="1"/>
  <c r="S538" i="1"/>
  <c r="S540" i="1"/>
  <c r="S546" i="1"/>
  <c r="S549" i="1"/>
  <c r="S553" i="1"/>
  <c r="S566" i="1"/>
  <c r="W566" i="1" s="1"/>
  <c r="S601" i="1"/>
  <c r="S570" i="1"/>
  <c r="S572" i="1"/>
  <c r="W572" i="1" s="1"/>
  <c r="S580" i="1"/>
  <c r="S598" i="1"/>
  <c r="S602" i="1"/>
  <c r="S605" i="1"/>
  <c r="S610" i="1"/>
  <c r="S615" i="1"/>
  <c r="W615" i="1" s="1"/>
  <c r="S625" i="1"/>
  <c r="W625" i="1" s="1"/>
  <c r="S655" i="1"/>
  <c r="S656" i="1"/>
  <c r="S658" i="1"/>
  <c r="S665" i="1"/>
  <c r="S674" i="1"/>
  <c r="W674" i="1" s="1"/>
  <c r="S684" i="1"/>
  <c r="S691" i="1"/>
  <c r="S695" i="1"/>
  <c r="S697" i="1"/>
  <c r="S698" i="1"/>
  <c r="S701" i="1"/>
  <c r="S703" i="1"/>
  <c r="S707" i="1"/>
  <c r="S708" i="1"/>
  <c r="S718" i="1"/>
  <c r="S723" i="1"/>
  <c r="S788" i="1"/>
  <c r="S744" i="1"/>
  <c r="S782" i="1"/>
  <c r="S164" i="1"/>
  <c r="S762" i="1"/>
  <c r="S764" i="1"/>
  <c r="S776" i="1"/>
  <c r="S790" i="1"/>
  <c r="S795" i="1"/>
  <c r="S617" i="1"/>
  <c r="S812" i="1"/>
  <c r="W812" i="1" s="1"/>
  <c r="S819" i="1"/>
  <c r="S820" i="1"/>
  <c r="S827" i="1"/>
  <c r="S834" i="1"/>
  <c r="S837" i="1"/>
  <c r="S838" i="1"/>
  <c r="S844" i="1"/>
  <c r="S845" i="1"/>
  <c r="S846" i="1"/>
  <c r="S492" i="1"/>
  <c r="S201" i="1"/>
  <c r="S875" i="1"/>
  <c r="S600" i="1"/>
  <c r="S585" i="1"/>
  <c r="S264" i="1"/>
  <c r="S606" i="1"/>
  <c r="S803" i="1"/>
  <c r="S704" i="1"/>
  <c r="S459" i="1"/>
  <c r="W459" i="1" s="1"/>
  <c r="S635" i="1"/>
  <c r="S779" i="1"/>
  <c r="S644" i="1"/>
  <c r="S780" i="1"/>
  <c r="S751" i="1"/>
  <c r="S652" i="1"/>
  <c r="S841" i="1"/>
  <c r="S322" i="1"/>
  <c r="S267" i="1"/>
  <c r="S661" i="1"/>
  <c r="S334" i="1"/>
  <c r="S760" i="1"/>
  <c r="S501" i="1"/>
  <c r="W501" i="1" s="1"/>
  <c r="S173" i="1"/>
  <c r="W173" i="1" s="1"/>
  <c r="S175" i="1"/>
  <c r="S778" i="1"/>
  <c r="S588" i="1"/>
  <c r="S251" i="1"/>
  <c r="S769" i="1"/>
  <c r="S785" i="1"/>
  <c r="S443" i="1"/>
  <c r="S517" i="1"/>
  <c r="S378" i="1"/>
  <c r="W378" i="1" s="1"/>
  <c r="S262" i="1"/>
  <c r="S33" i="1"/>
  <c r="S287" i="1"/>
  <c r="S375" i="1"/>
  <c r="S619" i="1"/>
  <c r="S444" i="1"/>
  <c r="S726" i="1"/>
  <c r="S632" i="1"/>
  <c r="S458" i="1"/>
  <c r="S821" i="1"/>
  <c r="S337" i="1"/>
  <c r="S52" i="1"/>
  <c r="S335" i="1"/>
  <c r="S407" i="1"/>
  <c r="S627" i="1"/>
  <c r="S488" i="1"/>
  <c r="S158" i="1"/>
  <c r="S196" i="1"/>
  <c r="S807" i="1"/>
  <c r="S192" i="1"/>
  <c r="S203" i="1"/>
  <c r="S42" i="1"/>
  <c r="S346" i="1"/>
  <c r="S393" i="1"/>
  <c r="S659" i="1"/>
  <c r="S379" i="1"/>
  <c r="S131" i="1"/>
  <c r="S581" i="1"/>
  <c r="S573" i="1"/>
  <c r="S823" i="1"/>
  <c r="S786" i="1"/>
  <c r="S80" i="1"/>
  <c r="S288" i="1"/>
  <c r="S412" i="1"/>
  <c r="S614" i="1"/>
  <c r="S457" i="1"/>
  <c r="S657" i="1"/>
  <c r="S568" i="1"/>
  <c r="S541" i="1"/>
  <c r="S75" i="1"/>
  <c r="S74" i="1"/>
  <c r="S305" i="1"/>
  <c r="S400" i="1"/>
  <c r="S650" i="1"/>
  <c r="S114" i="1"/>
  <c r="S343" i="1"/>
  <c r="S300" i="1"/>
  <c r="S319" i="1"/>
  <c r="S413" i="1"/>
  <c r="S638" i="1"/>
  <c r="S451" i="1"/>
  <c r="S550" i="1"/>
  <c r="S683" i="1"/>
  <c r="S289" i="1"/>
  <c r="S731" i="1"/>
  <c r="S94" i="1"/>
  <c r="S686" i="1"/>
  <c r="S527" i="1"/>
  <c r="S220" i="1"/>
  <c r="S108" i="1"/>
  <c r="S710" i="1"/>
  <c r="S91" i="1"/>
  <c r="S339" i="1"/>
  <c r="S359" i="1"/>
  <c r="S428" i="1"/>
  <c r="S213" i="1"/>
  <c r="S101" i="1"/>
  <c r="S351" i="1"/>
  <c r="S626" i="1"/>
  <c r="S165" i="1"/>
  <c r="S758" i="1"/>
  <c r="S81" i="1"/>
  <c r="S612" i="1"/>
  <c r="S153" i="1"/>
  <c r="S62" i="1"/>
  <c r="S330" i="1"/>
  <c r="S629" i="1"/>
  <c r="S127" i="1"/>
  <c r="S734" i="1"/>
  <c r="S89" i="1"/>
  <c r="S143" i="1"/>
  <c r="S466" i="1"/>
  <c r="S772" i="1"/>
  <c r="S266" i="1"/>
  <c r="S212" i="1"/>
  <c r="S851" i="1"/>
  <c r="S259" i="1"/>
  <c r="S748" i="1"/>
  <c r="S777" i="1"/>
  <c r="S793" i="1"/>
  <c r="S189" i="1"/>
  <c r="W189" i="1" s="1"/>
  <c r="S190" i="1"/>
  <c r="S435" i="1"/>
  <c r="S364" i="1"/>
  <c r="S806" i="1"/>
  <c r="S270" i="1"/>
  <c r="S39" i="1"/>
  <c r="S124" i="1"/>
  <c r="S43" i="1"/>
  <c r="S44" i="1"/>
  <c r="S543" i="1"/>
  <c r="W543" i="1" s="1"/>
  <c r="S47" i="1"/>
  <c r="S783" i="1"/>
  <c r="S383" i="1"/>
  <c r="S558" i="1"/>
  <c r="S833" i="1"/>
  <c r="S476" i="1"/>
  <c r="S835" i="1"/>
  <c r="S745" i="1"/>
  <c r="S787" i="1"/>
  <c r="S227" i="1"/>
  <c r="S321" i="1"/>
  <c r="S235" i="1"/>
  <c r="S79" i="1"/>
  <c r="S269" i="1"/>
  <c r="S328" i="1"/>
  <c r="S239" i="1"/>
  <c r="S853" i="1"/>
  <c r="S874" i="1"/>
  <c r="S757" i="1"/>
  <c r="S247" i="1"/>
  <c r="S172" i="1"/>
  <c r="S249" i="1"/>
  <c r="S434" i="1"/>
  <c r="S421" i="1"/>
  <c r="S349" i="1"/>
  <c r="S350" i="1"/>
  <c r="S509" i="1"/>
  <c r="S510" i="1"/>
  <c r="S345" i="1"/>
  <c r="S511" i="1"/>
  <c r="S516" i="1"/>
  <c r="S187" i="1"/>
  <c r="S792" i="1"/>
  <c r="S353" i="1"/>
  <c r="S604" i="1"/>
  <c r="W604" i="1" s="1"/>
  <c r="S687" i="1"/>
  <c r="S688" i="1"/>
  <c r="S368" i="1"/>
  <c r="S265" i="1"/>
  <c r="S620" i="1"/>
  <c r="S622" i="1"/>
  <c r="S824" i="1"/>
  <c r="S268" i="1"/>
  <c r="S633" i="1"/>
  <c r="S395" i="1"/>
  <c r="S754" i="1"/>
  <c r="S163" i="1"/>
  <c r="S83" i="1"/>
  <c r="S84" i="1"/>
  <c r="S668" i="1"/>
  <c r="S860" i="1"/>
  <c r="S867" i="1"/>
  <c r="S805" i="1"/>
  <c r="W805" i="1" s="1"/>
  <c r="S50" i="1"/>
  <c r="W50" i="1" s="1"/>
  <c r="S528" i="1"/>
  <c r="W528" i="1" s="1"/>
  <c r="S291" i="1"/>
  <c r="W291" i="1" s="1"/>
  <c r="S618" i="1"/>
  <c r="W618" i="1" s="1"/>
  <c r="S794" i="1"/>
  <c r="W794" i="1" s="1"/>
  <c r="S747" i="1"/>
  <c r="W747" i="1" s="1"/>
  <c r="S392" i="1"/>
  <c r="W392" i="1" s="1"/>
  <c r="S112" i="1"/>
  <c r="W112" i="1" s="1"/>
  <c r="S356" i="1"/>
  <c r="W356" i="1" s="1"/>
  <c r="S36" i="1"/>
  <c r="W36" i="1" s="1"/>
  <c r="S529" i="1"/>
  <c r="W529" i="1" s="1"/>
  <c r="S304" i="1"/>
  <c r="W304" i="1" s="1"/>
  <c r="S663" i="1"/>
  <c r="W663" i="1" s="1"/>
  <c r="S815" i="1"/>
  <c r="W815" i="1" s="1"/>
  <c r="S828" i="1"/>
  <c r="W828" i="1" s="1"/>
  <c r="S714" i="1"/>
  <c r="W714" i="1" s="1"/>
  <c r="S460" i="1"/>
  <c r="W460" i="1" s="1"/>
  <c r="S111" i="1"/>
  <c r="W111" i="1" s="1"/>
  <c r="S491" i="1"/>
  <c r="W491" i="1" s="1"/>
  <c r="S48" i="1"/>
  <c r="W48" i="1" s="1"/>
  <c r="S544" i="1"/>
  <c r="W544" i="1" s="1"/>
  <c r="S336" i="1"/>
  <c r="W336" i="1" s="1"/>
  <c r="S628" i="1"/>
  <c r="W628" i="1" s="1"/>
  <c r="S441" i="1"/>
  <c r="W441" i="1" s="1"/>
  <c r="S197" i="1"/>
  <c r="W197" i="1" s="1"/>
  <c r="S692" i="1"/>
  <c r="W692" i="1" s="1"/>
  <c r="S386" i="1"/>
  <c r="W386" i="1" s="1"/>
  <c r="S637" i="1"/>
  <c r="W637" i="1" s="1"/>
  <c r="S440" i="1"/>
  <c r="W440" i="1" s="1"/>
  <c r="S32" i="1"/>
  <c r="W32" i="1" s="1"/>
  <c r="S577" i="1"/>
  <c r="W577" i="1" s="1"/>
  <c r="S302" i="1"/>
  <c r="W302" i="1" s="1"/>
  <c r="S651" i="1"/>
  <c r="W651" i="1" s="1"/>
  <c r="S814" i="1"/>
  <c r="W814" i="1" s="1"/>
  <c r="S225" i="1"/>
  <c r="W225" i="1" s="1"/>
  <c r="S743" i="1"/>
  <c r="W743" i="1" s="1"/>
  <c r="S414" i="1"/>
  <c r="W414" i="1" s="1"/>
  <c r="S159" i="1"/>
  <c r="W159" i="1" s="1"/>
  <c r="S847" i="1"/>
  <c r="S28" i="1"/>
  <c r="S587" i="1"/>
  <c r="S323" i="1"/>
  <c r="S829" i="1"/>
  <c r="S250" i="1"/>
  <c r="S728" i="1"/>
  <c r="S360" i="1"/>
  <c r="S118" i="1"/>
  <c r="S67" i="1"/>
  <c r="S70" i="1"/>
  <c r="S286" i="1"/>
  <c r="S59" i="1"/>
  <c r="S594" i="1"/>
  <c r="S285" i="1"/>
  <c r="S667" i="1"/>
  <c r="S221" i="1"/>
  <c r="S215" i="1"/>
  <c r="S763" i="1"/>
  <c r="S370" i="1"/>
  <c r="S58" i="1"/>
  <c r="S589" i="1"/>
  <c r="S548" i="1"/>
  <c r="S555" i="1"/>
  <c r="S315" i="1"/>
  <c r="S338" i="1"/>
  <c r="S719" i="1"/>
  <c r="S702" i="1"/>
  <c r="S130" i="1"/>
  <c r="S477" i="1"/>
  <c r="S98" i="1"/>
  <c r="S547" i="1"/>
  <c r="S342" i="1"/>
  <c r="S613" i="1"/>
  <c r="S818" i="1"/>
  <c r="S255" i="1"/>
  <c r="S721" i="1"/>
  <c r="S354" i="1"/>
  <c r="S185" i="1"/>
  <c r="S506" i="1"/>
  <c r="S61" i="1"/>
  <c r="S563" i="1"/>
  <c r="S313" i="1"/>
  <c r="S660" i="1"/>
  <c r="S842" i="1"/>
  <c r="S241" i="1"/>
  <c r="S725" i="1"/>
  <c r="S402" i="1"/>
  <c r="S161" i="1"/>
  <c r="S840" i="1"/>
  <c r="S749" i="1"/>
  <c r="S515" i="1"/>
  <c r="S88" i="1"/>
  <c r="S576" i="1"/>
  <c r="S282" i="1"/>
  <c r="S630" i="1"/>
  <c r="S869" i="1"/>
  <c r="S246" i="1"/>
  <c r="S717" i="1"/>
  <c r="S430" i="1"/>
  <c r="S140" i="1"/>
  <c r="S86" i="1"/>
  <c r="S532" i="1"/>
  <c r="S292" i="1"/>
  <c r="S670" i="1"/>
  <c r="S253" i="1"/>
  <c r="S415" i="1"/>
  <c r="S157" i="1"/>
  <c r="S482" i="1"/>
  <c r="S96" i="1"/>
  <c r="S545" i="1"/>
  <c r="S320" i="1"/>
  <c r="S611" i="1"/>
  <c r="S233" i="1"/>
  <c r="S385" i="1"/>
  <c r="S171" i="1"/>
  <c r="S97" i="1"/>
  <c r="S520" i="1"/>
  <c r="S348" i="1"/>
  <c r="S675" i="1"/>
  <c r="S200" i="1"/>
  <c r="S789" i="1"/>
  <c r="S533" i="1"/>
  <c r="S873" i="1"/>
  <c r="S151" i="1"/>
  <c r="S155" i="1"/>
  <c r="S180" i="1"/>
  <c r="S705" i="1"/>
  <c r="S724" i="1"/>
  <c r="S439" i="1"/>
  <c r="S484" i="1"/>
  <c r="S486" i="1"/>
  <c r="S497" i="1"/>
  <c r="S503" i="1"/>
  <c r="S504" i="1"/>
  <c r="S512" i="1"/>
  <c r="S513" i="1"/>
  <c r="S218" i="1"/>
  <c r="S232" i="1"/>
  <c r="S245" i="1"/>
  <c r="S257" i="1"/>
  <c r="S571" i="1"/>
  <c r="S599" i="1"/>
  <c r="S817" i="1"/>
  <c r="S521" i="1"/>
  <c r="S26" i="1"/>
  <c r="S273" i="1"/>
  <c r="S25" i="1"/>
  <c r="S106" i="1"/>
  <c r="S281" i="1"/>
  <c r="S194" i="1"/>
  <c r="S277" i="1"/>
  <c r="S534" i="1"/>
  <c r="S122" i="1"/>
  <c r="S445" i="1"/>
  <c r="S206" i="1"/>
  <c r="S49" i="1"/>
  <c r="S290" i="1"/>
  <c r="S552" i="1"/>
  <c r="S299" i="1"/>
  <c r="S294" i="1"/>
  <c r="S542" i="1"/>
  <c r="S452" i="1"/>
  <c r="S465" i="1"/>
  <c r="M27" i="1"/>
  <c r="N27" i="1" s="1"/>
  <c r="Q27" i="1" s="1"/>
  <c r="M34" i="1"/>
  <c r="N34" i="1" s="1"/>
  <c r="Q34" i="1" s="1"/>
  <c r="M37" i="1"/>
  <c r="N37" i="1" s="1"/>
  <c r="Q37" i="1" s="1"/>
  <c r="M40" i="1"/>
  <c r="N40" i="1" s="1"/>
  <c r="Q40" i="1" s="1"/>
  <c r="M104" i="1"/>
  <c r="M51" i="1"/>
  <c r="M53" i="1"/>
  <c r="N53" i="1" s="1"/>
  <c r="Q53" i="1" s="1"/>
  <c r="M54" i="1"/>
  <c r="N54" i="1" s="1"/>
  <c r="Q54" i="1" s="1"/>
  <c r="M105" i="1"/>
  <c r="N105" i="1" s="1"/>
  <c r="Q105" i="1" s="1"/>
  <c r="M60" i="1"/>
  <c r="N60" i="1" s="1"/>
  <c r="Q60" i="1" s="1"/>
  <c r="M71" i="1"/>
  <c r="N71" i="1" s="1"/>
  <c r="Q71" i="1" s="1"/>
  <c r="M72" i="1"/>
  <c r="M76" i="1"/>
  <c r="M78" i="1"/>
  <c r="M82" i="1"/>
  <c r="M87" i="1"/>
  <c r="M90" i="1"/>
  <c r="M100" i="1"/>
  <c r="M107" i="1"/>
  <c r="M115" i="1"/>
  <c r="M117" i="1"/>
  <c r="M119" i="1"/>
  <c r="M123" i="1"/>
  <c r="M125" i="1"/>
  <c r="M126" i="1"/>
  <c r="M128" i="1"/>
  <c r="M129" i="1"/>
  <c r="M132" i="1"/>
  <c r="M138" i="1"/>
  <c r="M145" i="1"/>
  <c r="M148" i="1"/>
  <c r="M154" i="1"/>
  <c r="M156" i="1"/>
  <c r="M162" i="1"/>
  <c r="M169" i="1"/>
  <c r="M188" i="1"/>
  <c r="M176" i="1"/>
  <c r="M179" i="1"/>
  <c r="M181" i="1"/>
  <c r="M182" i="1"/>
  <c r="M204" i="1"/>
  <c r="M208" i="1"/>
  <c r="M216" i="1"/>
  <c r="M217" i="1"/>
  <c r="M223" i="1"/>
  <c r="M224" i="1"/>
  <c r="M653" i="1"/>
  <c r="M231" i="1"/>
  <c r="M244" i="1"/>
  <c r="M237" i="1"/>
  <c r="M865" i="1"/>
  <c r="M254" i="1"/>
  <c r="M258" i="1"/>
  <c r="M271" i="1"/>
  <c r="M272" i="1"/>
  <c r="M275" i="1"/>
  <c r="M293" i="1"/>
  <c r="M296" i="1"/>
  <c r="M301" i="1"/>
  <c r="M303" i="1"/>
  <c r="M306" i="1"/>
  <c r="M316" i="1"/>
  <c r="M331" i="1"/>
  <c r="M332" i="1"/>
  <c r="M333" i="1"/>
  <c r="M347" i="1"/>
  <c r="M358" i="1"/>
  <c r="M361" i="1"/>
  <c r="M363" i="1"/>
  <c r="M367" i="1"/>
  <c r="M369" i="1"/>
  <c r="M374" i="1"/>
  <c r="M376" i="1"/>
  <c r="M381" i="1"/>
  <c r="M382" i="1"/>
  <c r="M391" i="1"/>
  <c r="M406" i="1"/>
  <c r="M410" i="1"/>
  <c r="M417" i="1"/>
  <c r="M500" i="1"/>
  <c r="M427" i="1"/>
  <c r="M437" i="1"/>
  <c r="M438" i="1"/>
  <c r="M442" i="1"/>
  <c r="M447" i="1"/>
  <c r="M456" i="1"/>
  <c r="M518" i="1"/>
  <c r="M462" i="1"/>
  <c r="M463" i="1"/>
  <c r="M468" i="1"/>
  <c r="N468" i="1" s="1"/>
  <c r="Q468" i="1" s="1"/>
  <c r="M475" i="1"/>
  <c r="M478" i="1"/>
  <c r="N478" i="1" s="1"/>
  <c r="Q478" i="1" s="1"/>
  <c r="M481" i="1"/>
  <c r="M485" i="1"/>
  <c r="M494" i="1"/>
  <c r="L494" i="1" s="1"/>
  <c r="M496" i="1"/>
  <c r="L496" i="1" s="1"/>
  <c r="M498" i="1"/>
  <c r="L498" i="1" s="1"/>
  <c r="M499" i="1"/>
  <c r="L499" i="1" s="1"/>
  <c r="M505" i="1"/>
  <c r="L505" i="1" s="1"/>
  <c r="M507" i="1"/>
  <c r="L507" i="1" s="1"/>
  <c r="M508" i="1"/>
  <c r="L508" i="1" s="1"/>
  <c r="M519" i="1"/>
  <c r="L519" i="1" s="1"/>
  <c r="M525" i="1"/>
  <c r="L525" i="1" s="1"/>
  <c r="M537" i="1"/>
  <c r="L537" i="1" s="1"/>
  <c r="M538" i="1"/>
  <c r="L538" i="1" s="1"/>
  <c r="M540" i="1"/>
  <c r="L540" i="1" s="1"/>
  <c r="M546" i="1"/>
  <c r="L546" i="1" s="1"/>
  <c r="M549" i="1"/>
  <c r="L549" i="1" s="1"/>
  <c r="M553" i="1"/>
  <c r="L553" i="1" s="1"/>
  <c r="M566" i="1"/>
  <c r="L566" i="1" s="1"/>
  <c r="M601" i="1"/>
  <c r="L601" i="1" s="1"/>
  <c r="M570" i="1"/>
  <c r="L570" i="1" s="1"/>
  <c r="M572" i="1"/>
  <c r="L572" i="1" s="1"/>
  <c r="M580" i="1"/>
  <c r="L580" i="1" s="1"/>
  <c r="M598" i="1"/>
  <c r="L598" i="1" s="1"/>
  <c r="M602" i="1"/>
  <c r="L602" i="1" s="1"/>
  <c r="M605" i="1"/>
  <c r="L605" i="1" s="1"/>
  <c r="M610" i="1"/>
  <c r="L610" i="1" s="1"/>
  <c r="M615" i="1"/>
  <c r="L615" i="1" s="1"/>
  <c r="M625" i="1"/>
  <c r="L625" i="1" s="1"/>
  <c r="M655" i="1"/>
  <c r="L655" i="1" s="1"/>
  <c r="M656" i="1"/>
  <c r="L656" i="1" s="1"/>
  <c r="M658" i="1"/>
  <c r="L658" i="1" s="1"/>
  <c r="M665" i="1"/>
  <c r="L665" i="1" s="1"/>
  <c r="M674" i="1"/>
  <c r="L674" i="1" s="1"/>
  <c r="M684" i="1"/>
  <c r="L684" i="1" s="1"/>
  <c r="M691" i="1"/>
  <c r="L691" i="1" s="1"/>
  <c r="M695" i="1"/>
  <c r="L695" i="1" s="1"/>
  <c r="M697" i="1"/>
  <c r="L697" i="1" s="1"/>
  <c r="M698" i="1"/>
  <c r="L698" i="1" s="1"/>
  <c r="M701" i="1"/>
  <c r="L701" i="1" s="1"/>
  <c r="M703" i="1"/>
  <c r="L703" i="1" s="1"/>
  <c r="M707" i="1"/>
  <c r="L707" i="1" s="1"/>
  <c r="M708" i="1"/>
  <c r="L708" i="1" s="1"/>
  <c r="M718" i="1"/>
  <c r="L718" i="1" s="1"/>
  <c r="M723" i="1"/>
  <c r="L723" i="1" s="1"/>
  <c r="M788" i="1"/>
  <c r="L788" i="1" s="1"/>
  <c r="M744" i="1"/>
  <c r="L744" i="1" s="1"/>
  <c r="M782" i="1"/>
  <c r="L782" i="1" s="1"/>
  <c r="M164" i="1"/>
  <c r="L164" i="1" s="1"/>
  <c r="M762" i="1"/>
  <c r="L762" i="1" s="1"/>
  <c r="M764" i="1"/>
  <c r="L764" i="1" s="1"/>
  <c r="M776" i="1"/>
  <c r="L776" i="1" s="1"/>
  <c r="M790" i="1"/>
  <c r="L790" i="1" s="1"/>
  <c r="M795" i="1"/>
  <c r="L795" i="1" s="1"/>
  <c r="M617" i="1"/>
  <c r="L617" i="1" s="1"/>
  <c r="M812" i="1"/>
  <c r="L812" i="1" s="1"/>
  <c r="M819" i="1"/>
  <c r="L819" i="1" s="1"/>
  <c r="M820" i="1"/>
  <c r="L820" i="1" s="1"/>
  <c r="M827" i="1"/>
  <c r="L827" i="1" s="1"/>
  <c r="M834" i="1"/>
  <c r="L834" i="1" s="1"/>
  <c r="M837" i="1"/>
  <c r="L837" i="1" s="1"/>
  <c r="M838" i="1"/>
  <c r="L838" i="1" s="1"/>
  <c r="M844" i="1"/>
  <c r="L844" i="1" s="1"/>
  <c r="M845" i="1"/>
  <c r="L845" i="1" s="1"/>
  <c r="M846" i="1"/>
  <c r="M492" i="1"/>
  <c r="M201" i="1"/>
  <c r="M875" i="1"/>
  <c r="N875" i="1" s="1"/>
  <c r="Q875" i="1" s="1"/>
  <c r="M600" i="1"/>
  <c r="N600" i="1" s="1"/>
  <c r="Q600" i="1" s="1"/>
  <c r="M585" i="1"/>
  <c r="N585" i="1" s="1"/>
  <c r="Q585" i="1" s="1"/>
  <c r="M264" i="1"/>
  <c r="L264" i="1" s="1"/>
  <c r="M606" i="1"/>
  <c r="N606" i="1" s="1"/>
  <c r="Q606" i="1" s="1"/>
  <c r="M803" i="1"/>
  <c r="L803" i="1" s="1"/>
  <c r="M704" i="1"/>
  <c r="L704" i="1" s="1"/>
  <c r="M459" i="1"/>
  <c r="L459" i="1" s="1"/>
  <c r="M635" i="1"/>
  <c r="L635" i="1" s="1"/>
  <c r="M779" i="1"/>
  <c r="L779" i="1" s="1"/>
  <c r="M644" i="1"/>
  <c r="N644" i="1" s="1"/>
  <c r="Q644" i="1" s="1"/>
  <c r="M780" i="1"/>
  <c r="L780" i="1" s="1"/>
  <c r="M751" i="1"/>
  <c r="N751" i="1" s="1"/>
  <c r="Q751" i="1" s="1"/>
  <c r="M652" i="1"/>
  <c r="L652" i="1" s="1"/>
  <c r="M841" i="1"/>
  <c r="N841" i="1" s="1"/>
  <c r="Q841" i="1" s="1"/>
  <c r="M322" i="1"/>
  <c r="N322" i="1" s="1"/>
  <c r="Q322" i="1" s="1"/>
  <c r="M267" i="1"/>
  <c r="N267" i="1" s="1"/>
  <c r="Q267" i="1" s="1"/>
  <c r="M661" i="1"/>
  <c r="L661" i="1" s="1"/>
  <c r="M334" i="1"/>
  <c r="N334" i="1" s="1"/>
  <c r="Q334" i="1" s="1"/>
  <c r="M760" i="1"/>
  <c r="L760" i="1" s="1"/>
  <c r="M501" i="1"/>
  <c r="L501" i="1" s="1"/>
  <c r="M173" i="1"/>
  <c r="N173" i="1" s="1"/>
  <c r="Q173" i="1" s="1"/>
  <c r="M175" i="1"/>
  <c r="N175" i="1" s="1"/>
  <c r="Q175" i="1" s="1"/>
  <c r="M778" i="1"/>
  <c r="L778" i="1" s="1"/>
  <c r="M588" i="1"/>
  <c r="L588" i="1" s="1"/>
  <c r="M251" i="1"/>
  <c r="N251" i="1" s="1"/>
  <c r="Q251" i="1" s="1"/>
  <c r="M769" i="1"/>
  <c r="L769" i="1" s="1"/>
  <c r="M785" i="1"/>
  <c r="L785" i="1" s="1"/>
  <c r="M443" i="1"/>
  <c r="L443" i="1" s="1"/>
  <c r="M517" i="1"/>
  <c r="N517" i="1" s="1"/>
  <c r="Q517" i="1" s="1"/>
  <c r="M378" i="1"/>
  <c r="L378" i="1" s="1"/>
  <c r="M262" i="1"/>
  <c r="N262" i="1" s="1"/>
  <c r="Q262" i="1" s="1"/>
  <c r="M33" i="1"/>
  <c r="L33" i="1" s="1"/>
  <c r="M287" i="1"/>
  <c r="L287" i="1" s="1"/>
  <c r="M375" i="1"/>
  <c r="N375" i="1" s="1"/>
  <c r="Q375" i="1" s="1"/>
  <c r="M619" i="1"/>
  <c r="N619" i="1" s="1"/>
  <c r="Q619" i="1" s="1"/>
  <c r="M444" i="1"/>
  <c r="L444" i="1" s="1"/>
  <c r="M726" i="1"/>
  <c r="L726" i="1" s="1"/>
  <c r="M632" i="1"/>
  <c r="N632" i="1" s="1"/>
  <c r="Q632" i="1" s="1"/>
  <c r="M458" i="1"/>
  <c r="N458" i="1" s="1"/>
  <c r="Q458" i="1" s="1"/>
  <c r="M821" i="1"/>
  <c r="L821" i="1" s="1"/>
  <c r="M337" i="1"/>
  <c r="L337" i="1" s="1"/>
  <c r="M52" i="1"/>
  <c r="N52" i="1" s="1"/>
  <c r="Q52" i="1" s="1"/>
  <c r="M335" i="1"/>
  <c r="N335" i="1" s="1"/>
  <c r="Q335" i="1" s="1"/>
  <c r="M407" i="1"/>
  <c r="L407" i="1" s="1"/>
  <c r="M627" i="1"/>
  <c r="L627" i="1" s="1"/>
  <c r="M488" i="1"/>
  <c r="N488" i="1" s="1"/>
  <c r="Q488" i="1" s="1"/>
  <c r="M158" i="1"/>
  <c r="N158" i="1" s="1"/>
  <c r="Q158" i="1" s="1"/>
  <c r="M196" i="1"/>
  <c r="L196" i="1" s="1"/>
  <c r="M807" i="1"/>
  <c r="L807" i="1" s="1"/>
  <c r="M192" i="1"/>
  <c r="N192" i="1" s="1"/>
  <c r="Q192" i="1" s="1"/>
  <c r="M203" i="1"/>
  <c r="N203" i="1" s="1"/>
  <c r="Q203" i="1" s="1"/>
  <c r="M42" i="1"/>
  <c r="L42" i="1" s="1"/>
  <c r="M346" i="1"/>
  <c r="L346" i="1" s="1"/>
  <c r="M393" i="1"/>
  <c r="N393" i="1" s="1"/>
  <c r="Q393" i="1" s="1"/>
  <c r="M659" i="1"/>
  <c r="N659" i="1" s="1"/>
  <c r="Q659" i="1" s="1"/>
  <c r="M379" i="1"/>
  <c r="L379" i="1" s="1"/>
  <c r="M131" i="1"/>
  <c r="L131" i="1" s="1"/>
  <c r="M581" i="1"/>
  <c r="N581" i="1" s="1"/>
  <c r="Q581" i="1" s="1"/>
  <c r="M573" i="1"/>
  <c r="N573" i="1" s="1"/>
  <c r="Q573" i="1" s="1"/>
  <c r="M823" i="1"/>
  <c r="L823" i="1" s="1"/>
  <c r="M786" i="1"/>
  <c r="L786" i="1" s="1"/>
  <c r="M80" i="1"/>
  <c r="N80" i="1" s="1"/>
  <c r="Q80" i="1" s="1"/>
  <c r="M288" i="1"/>
  <c r="N288" i="1" s="1"/>
  <c r="Q288" i="1" s="1"/>
  <c r="M412" i="1"/>
  <c r="L412" i="1" s="1"/>
  <c r="M614" i="1"/>
  <c r="L614" i="1" s="1"/>
  <c r="M457" i="1"/>
  <c r="N457" i="1" s="1"/>
  <c r="Q457" i="1" s="1"/>
  <c r="M657" i="1"/>
  <c r="N657" i="1" s="1"/>
  <c r="Q657" i="1" s="1"/>
  <c r="M568" i="1"/>
  <c r="N568" i="1" s="1"/>
  <c r="Q568" i="1" s="1"/>
  <c r="M541" i="1"/>
  <c r="N541" i="1" s="1"/>
  <c r="Q541" i="1" s="1"/>
  <c r="M75" i="1"/>
  <c r="N75" i="1" s="1"/>
  <c r="Q75" i="1" s="1"/>
  <c r="M74" i="1"/>
  <c r="L74" i="1" s="1"/>
  <c r="M305" i="1"/>
  <c r="N305" i="1" s="1"/>
  <c r="Q305" i="1" s="1"/>
  <c r="M400" i="1"/>
  <c r="N400" i="1" s="1"/>
  <c r="Q400" i="1" s="1"/>
  <c r="M650" i="1"/>
  <c r="N650" i="1" s="1"/>
  <c r="Q650" i="1" s="1"/>
  <c r="M114" i="1"/>
  <c r="N114" i="1" s="1"/>
  <c r="Q114" i="1" s="1"/>
  <c r="M343" i="1"/>
  <c r="N343" i="1" s="1"/>
  <c r="Q343" i="1" s="1"/>
  <c r="M300" i="1"/>
  <c r="N300" i="1" s="1"/>
  <c r="Q300" i="1" s="1"/>
  <c r="M319" i="1"/>
  <c r="N319" i="1" s="1"/>
  <c r="Q319" i="1" s="1"/>
  <c r="M413" i="1"/>
  <c r="L413" i="1" s="1"/>
  <c r="M638" i="1"/>
  <c r="N638" i="1" s="1"/>
  <c r="Q638" i="1" s="1"/>
  <c r="M451" i="1"/>
  <c r="N451" i="1" s="1"/>
  <c r="Q451" i="1" s="1"/>
  <c r="M550" i="1"/>
  <c r="L550" i="1" s="1"/>
  <c r="M683" i="1"/>
  <c r="N683" i="1" s="1"/>
  <c r="Q683" i="1" s="1"/>
  <c r="M289" i="1"/>
  <c r="N289" i="1" s="1"/>
  <c r="Q289" i="1" s="1"/>
  <c r="M731" i="1"/>
  <c r="N731" i="1" s="1"/>
  <c r="Q731" i="1" s="1"/>
  <c r="M94" i="1"/>
  <c r="L94" i="1" s="1"/>
  <c r="M686" i="1"/>
  <c r="N686" i="1" s="1"/>
  <c r="Q686" i="1" s="1"/>
  <c r="M527" i="1"/>
  <c r="N527" i="1" s="1"/>
  <c r="Q527" i="1" s="1"/>
  <c r="M220" i="1"/>
  <c r="N220" i="1" s="1"/>
  <c r="Q220" i="1" s="1"/>
  <c r="M108" i="1"/>
  <c r="L108" i="1" s="1"/>
  <c r="M710" i="1"/>
  <c r="N710" i="1" s="1"/>
  <c r="Q710" i="1" s="1"/>
  <c r="M91" i="1"/>
  <c r="N91" i="1" s="1"/>
  <c r="Q91" i="1" s="1"/>
  <c r="M339" i="1"/>
  <c r="N339" i="1" s="1"/>
  <c r="Q339" i="1" s="1"/>
  <c r="M359" i="1"/>
  <c r="L359" i="1" s="1"/>
  <c r="M428" i="1"/>
  <c r="N428" i="1" s="1"/>
  <c r="Q428" i="1" s="1"/>
  <c r="M213" i="1"/>
  <c r="N213" i="1" s="1"/>
  <c r="Q213" i="1" s="1"/>
  <c r="M101" i="1"/>
  <c r="L101" i="1" s="1"/>
  <c r="M351" i="1"/>
  <c r="N351" i="1" s="1"/>
  <c r="Q351" i="1" s="1"/>
  <c r="M626" i="1"/>
  <c r="N626" i="1" s="1"/>
  <c r="Q626" i="1" s="1"/>
  <c r="M165" i="1"/>
  <c r="N165" i="1" s="1"/>
  <c r="Q165" i="1" s="1"/>
  <c r="M758" i="1"/>
  <c r="N758" i="1" s="1"/>
  <c r="Q758" i="1" s="1"/>
  <c r="M81" i="1"/>
  <c r="N81" i="1" s="1"/>
  <c r="Q81" i="1" s="1"/>
  <c r="M612" i="1"/>
  <c r="N612" i="1" s="1"/>
  <c r="Q612" i="1" s="1"/>
  <c r="M153" i="1"/>
  <c r="N153" i="1" s="1"/>
  <c r="Q153" i="1" s="1"/>
  <c r="M62" i="1"/>
  <c r="L62" i="1" s="1"/>
  <c r="M330" i="1"/>
  <c r="N330" i="1" s="1"/>
  <c r="Q330" i="1" s="1"/>
  <c r="M629" i="1"/>
  <c r="N629" i="1" s="1"/>
  <c r="Q629" i="1" s="1"/>
  <c r="M127" i="1"/>
  <c r="L127" i="1" s="1"/>
  <c r="M734" i="1"/>
  <c r="N734" i="1" s="1"/>
  <c r="Q734" i="1" s="1"/>
  <c r="M89" i="1"/>
  <c r="N89" i="1" s="1"/>
  <c r="Q89" i="1" s="1"/>
  <c r="M143" i="1"/>
  <c r="N143" i="1" s="1"/>
  <c r="Q143" i="1" s="1"/>
  <c r="M466" i="1"/>
  <c r="N466" i="1" s="1"/>
  <c r="Q466" i="1" s="1"/>
  <c r="M772" i="1"/>
  <c r="N772" i="1" s="1"/>
  <c r="Q772" i="1" s="1"/>
  <c r="M266" i="1"/>
  <c r="N266" i="1" s="1"/>
  <c r="Q266" i="1" s="1"/>
  <c r="M212" i="1"/>
  <c r="N212" i="1" s="1"/>
  <c r="Q212" i="1" s="1"/>
  <c r="M851" i="1"/>
  <c r="N851" i="1" s="1"/>
  <c r="Q851" i="1" s="1"/>
  <c r="M259" i="1"/>
  <c r="M748" i="1"/>
  <c r="L748" i="1" s="1"/>
  <c r="M777" i="1"/>
  <c r="L777" i="1" s="1"/>
  <c r="M793" i="1"/>
  <c r="M189" i="1"/>
  <c r="M190" i="1"/>
  <c r="L190" i="1" s="1"/>
  <c r="M435" i="1"/>
  <c r="L435" i="1" s="1"/>
  <c r="M364" i="1"/>
  <c r="M806" i="1"/>
  <c r="L806" i="1" s="1"/>
  <c r="M270" i="1"/>
  <c r="M39" i="1"/>
  <c r="M124" i="1"/>
  <c r="M43" i="1"/>
  <c r="L43" i="1" s="1"/>
  <c r="M44" i="1"/>
  <c r="M543" i="1"/>
  <c r="M47" i="1"/>
  <c r="L47" i="1" s="1"/>
  <c r="M783" i="1"/>
  <c r="L783" i="1" s="1"/>
  <c r="M383" i="1"/>
  <c r="M558" i="1"/>
  <c r="M833" i="1"/>
  <c r="M476" i="1"/>
  <c r="M835" i="1"/>
  <c r="M745" i="1"/>
  <c r="L745" i="1" s="1"/>
  <c r="M787" i="1"/>
  <c r="M227" i="1"/>
  <c r="M321" i="1"/>
  <c r="L321" i="1" s="1"/>
  <c r="M235" i="1"/>
  <c r="M79" i="1"/>
  <c r="M269" i="1"/>
  <c r="L269" i="1" s="1"/>
  <c r="M328" i="1"/>
  <c r="L328" i="1" s="1"/>
  <c r="M239" i="1"/>
  <c r="L239" i="1" s="1"/>
  <c r="M853" i="1"/>
  <c r="L853" i="1" s="1"/>
  <c r="M874" i="1"/>
  <c r="L874" i="1" s="1"/>
  <c r="M757" i="1"/>
  <c r="L757" i="1" s="1"/>
  <c r="M247" i="1"/>
  <c r="L247" i="1" s="1"/>
  <c r="M172" i="1"/>
  <c r="L172" i="1" s="1"/>
  <c r="M249" i="1"/>
  <c r="L249" i="1" s="1"/>
  <c r="M434" i="1"/>
  <c r="L434" i="1" s="1"/>
  <c r="M421" i="1"/>
  <c r="L421" i="1" s="1"/>
  <c r="M349" i="1"/>
  <c r="L349" i="1" s="1"/>
  <c r="M350" i="1"/>
  <c r="L350" i="1" s="1"/>
  <c r="M509" i="1"/>
  <c r="L509" i="1" s="1"/>
  <c r="M510" i="1"/>
  <c r="L510" i="1" s="1"/>
  <c r="M345" i="1"/>
  <c r="L345" i="1" s="1"/>
  <c r="M511" i="1"/>
  <c r="L511" i="1" s="1"/>
  <c r="M516" i="1"/>
  <c r="L516" i="1" s="1"/>
  <c r="M187" i="1"/>
  <c r="L187" i="1" s="1"/>
  <c r="M792" i="1"/>
  <c r="L792" i="1" s="1"/>
  <c r="M353" i="1"/>
  <c r="L353" i="1" s="1"/>
  <c r="M604" i="1"/>
  <c r="L604" i="1" s="1"/>
  <c r="M687" i="1"/>
  <c r="L687" i="1" s="1"/>
  <c r="M688" i="1"/>
  <c r="L688" i="1" s="1"/>
  <c r="M368" i="1"/>
  <c r="M265" i="1"/>
  <c r="M620" i="1"/>
  <c r="M622" i="1"/>
  <c r="M824" i="1"/>
  <c r="M268" i="1"/>
  <c r="M633" i="1"/>
  <c r="M395" i="1"/>
  <c r="M754" i="1"/>
  <c r="M163" i="1"/>
  <c r="M83" i="1"/>
  <c r="M84" i="1"/>
  <c r="M668" i="1"/>
  <c r="M860" i="1"/>
  <c r="M867" i="1"/>
  <c r="M805" i="1"/>
  <c r="M50" i="1"/>
  <c r="M528" i="1"/>
  <c r="M291" i="1"/>
  <c r="M618" i="1"/>
  <c r="M794" i="1"/>
  <c r="M747" i="1"/>
  <c r="M392" i="1"/>
  <c r="M112" i="1"/>
  <c r="M356" i="1"/>
  <c r="M36" i="1"/>
  <c r="M529" i="1"/>
  <c r="M304" i="1"/>
  <c r="M663" i="1"/>
  <c r="M815" i="1"/>
  <c r="M828" i="1"/>
  <c r="M714" i="1"/>
  <c r="M460" i="1"/>
  <c r="M111" i="1"/>
  <c r="M491" i="1"/>
  <c r="M48" i="1"/>
  <c r="M544" i="1"/>
  <c r="M336" i="1"/>
  <c r="M628" i="1"/>
  <c r="M441" i="1"/>
  <c r="M197" i="1"/>
  <c r="M692" i="1"/>
  <c r="M386" i="1"/>
  <c r="M637" i="1"/>
  <c r="M440" i="1"/>
  <c r="M32" i="1"/>
  <c r="M577" i="1"/>
  <c r="M302" i="1"/>
  <c r="M651" i="1"/>
  <c r="M814" i="1"/>
  <c r="M225" i="1"/>
  <c r="M743" i="1"/>
  <c r="M414" i="1"/>
  <c r="M159" i="1"/>
  <c r="M847" i="1"/>
  <c r="M28" i="1"/>
  <c r="M587" i="1"/>
  <c r="M323" i="1"/>
  <c r="M829" i="1"/>
  <c r="M250" i="1"/>
  <c r="M728" i="1"/>
  <c r="M360" i="1"/>
  <c r="M118" i="1"/>
  <c r="M67" i="1"/>
  <c r="M70" i="1"/>
  <c r="M286" i="1"/>
  <c r="M59" i="1"/>
  <c r="M594" i="1"/>
  <c r="M285" i="1"/>
  <c r="M667" i="1"/>
  <c r="M221" i="1"/>
  <c r="M215" i="1"/>
  <c r="M763" i="1"/>
  <c r="M370" i="1"/>
  <c r="M58" i="1"/>
  <c r="M589" i="1"/>
  <c r="M548" i="1"/>
  <c r="M555" i="1"/>
  <c r="M315" i="1"/>
  <c r="M338" i="1"/>
  <c r="M719" i="1"/>
  <c r="M702" i="1"/>
  <c r="M130" i="1"/>
  <c r="M477" i="1"/>
  <c r="M98" i="1"/>
  <c r="M547" i="1"/>
  <c r="M342" i="1"/>
  <c r="M613" i="1"/>
  <c r="M818" i="1"/>
  <c r="M255" i="1"/>
  <c r="M721" i="1"/>
  <c r="M354" i="1"/>
  <c r="M185" i="1"/>
  <c r="M506" i="1"/>
  <c r="M61" i="1"/>
  <c r="M563" i="1"/>
  <c r="M313" i="1"/>
  <c r="M660" i="1"/>
  <c r="M842" i="1"/>
  <c r="M241" i="1"/>
  <c r="M725" i="1"/>
  <c r="M402" i="1"/>
  <c r="M161" i="1"/>
  <c r="M840" i="1"/>
  <c r="M749" i="1"/>
  <c r="M515" i="1"/>
  <c r="M88" i="1"/>
  <c r="M576" i="1"/>
  <c r="M282" i="1"/>
  <c r="M630" i="1"/>
  <c r="M869" i="1"/>
  <c r="M246" i="1"/>
  <c r="M717" i="1"/>
  <c r="M430" i="1"/>
  <c r="M140" i="1"/>
  <c r="M86" i="1"/>
  <c r="M532" i="1"/>
  <c r="M292" i="1"/>
  <c r="M670" i="1"/>
  <c r="M253" i="1"/>
  <c r="M415" i="1"/>
  <c r="M157" i="1"/>
  <c r="M482" i="1"/>
  <c r="M96" i="1"/>
  <c r="M545" i="1"/>
  <c r="M320" i="1"/>
  <c r="M611" i="1"/>
  <c r="M233" i="1"/>
  <c r="M385" i="1"/>
  <c r="M171" i="1"/>
  <c r="M97" i="1"/>
  <c r="M520" i="1"/>
  <c r="M348" i="1"/>
  <c r="M675" i="1"/>
  <c r="M200" i="1"/>
  <c r="M789" i="1"/>
  <c r="M533" i="1"/>
  <c r="M873" i="1"/>
  <c r="M151" i="1"/>
  <c r="M155" i="1"/>
  <c r="M180" i="1"/>
  <c r="M705" i="1"/>
  <c r="M724" i="1"/>
  <c r="M439" i="1"/>
  <c r="M484" i="1"/>
  <c r="M486" i="1"/>
  <c r="M497" i="1"/>
  <c r="M503" i="1"/>
  <c r="M504" i="1"/>
  <c r="M512" i="1"/>
  <c r="M513" i="1"/>
  <c r="M218" i="1"/>
  <c r="M232" i="1"/>
  <c r="M245" i="1"/>
  <c r="M257" i="1"/>
  <c r="M571" i="1"/>
  <c r="M599" i="1"/>
  <c r="M817" i="1"/>
  <c r="M521" i="1"/>
  <c r="M26" i="1"/>
  <c r="M273" i="1"/>
  <c r="M25" i="1"/>
  <c r="M106" i="1"/>
  <c r="M281" i="1"/>
  <c r="M194" i="1"/>
  <c r="M277" i="1"/>
  <c r="M534" i="1"/>
  <c r="M122" i="1"/>
  <c r="M445" i="1"/>
  <c r="M206" i="1"/>
  <c r="M49" i="1"/>
  <c r="M290" i="1"/>
  <c r="M552" i="1"/>
  <c r="M299" i="1"/>
  <c r="M294" i="1"/>
  <c r="M542" i="1"/>
  <c r="M452" i="1"/>
  <c r="M465" i="1"/>
  <c r="E27" i="1"/>
  <c r="E34" i="1"/>
  <c r="E37" i="1"/>
  <c r="E40" i="1"/>
  <c r="E104" i="1"/>
  <c r="E51" i="1"/>
  <c r="E53" i="1"/>
  <c r="E54" i="1"/>
  <c r="E105" i="1"/>
  <c r="E60" i="1"/>
  <c r="E71" i="1"/>
  <c r="E72" i="1"/>
  <c r="E76" i="1"/>
  <c r="E78" i="1"/>
  <c r="E82" i="1"/>
  <c r="E87" i="1"/>
  <c r="E90" i="1"/>
  <c r="E100" i="1"/>
  <c r="E107" i="1"/>
  <c r="E115" i="1"/>
  <c r="E117" i="1"/>
  <c r="E119" i="1"/>
  <c r="E123" i="1"/>
  <c r="E125" i="1"/>
  <c r="E126" i="1"/>
  <c r="E128" i="1"/>
  <c r="E129" i="1"/>
  <c r="E132" i="1"/>
  <c r="E138" i="1"/>
  <c r="E145" i="1"/>
  <c r="E148" i="1"/>
  <c r="E154" i="1"/>
  <c r="E156" i="1"/>
  <c r="E162" i="1"/>
  <c r="E169" i="1"/>
  <c r="E188" i="1"/>
  <c r="E176" i="1"/>
  <c r="E179" i="1"/>
  <c r="E181" i="1"/>
  <c r="E182" i="1"/>
  <c r="E204" i="1"/>
  <c r="E208" i="1"/>
  <c r="E216" i="1"/>
  <c r="E217" i="1"/>
  <c r="E223" i="1"/>
  <c r="E224" i="1"/>
  <c r="E263" i="1"/>
  <c r="E653" i="1"/>
  <c r="E231" i="1"/>
  <c r="E244" i="1"/>
  <c r="E237" i="1"/>
  <c r="E254" i="1"/>
  <c r="E258" i="1"/>
  <c r="E271" i="1"/>
  <c r="E272" i="1"/>
  <c r="E275" i="1"/>
  <c r="E201" i="1"/>
  <c r="E264" i="1"/>
  <c r="E267" i="1"/>
  <c r="E173" i="1"/>
  <c r="E175" i="1"/>
  <c r="E251" i="1"/>
  <c r="E262" i="1"/>
  <c r="E33" i="1"/>
  <c r="E726" i="1"/>
  <c r="E52" i="1"/>
  <c r="E158" i="1"/>
  <c r="E196" i="1"/>
  <c r="E192" i="1"/>
  <c r="E203" i="1"/>
  <c r="E42" i="1"/>
  <c r="E131" i="1"/>
  <c r="E80" i="1"/>
  <c r="E75" i="1"/>
  <c r="E74" i="1"/>
  <c r="E114" i="1"/>
  <c r="E94" i="1"/>
  <c r="E220" i="1"/>
  <c r="E108" i="1"/>
  <c r="E91" i="1"/>
  <c r="E213" i="1"/>
  <c r="E101" i="1"/>
  <c r="E165" i="1"/>
  <c r="E81" i="1"/>
  <c r="E153" i="1"/>
  <c r="E62" i="1"/>
  <c r="E127" i="1"/>
  <c r="E89" i="1"/>
  <c r="E143" i="1"/>
  <c r="E266" i="1"/>
  <c r="E212" i="1"/>
  <c r="BW260" i="1" l="1"/>
  <c r="BN260" i="1"/>
  <c r="BY260" i="1"/>
  <c r="BR260" i="1"/>
  <c r="BM260" i="1"/>
  <c r="BZ260" i="1"/>
  <c r="CB260" i="1" s="1"/>
  <c r="BU260" i="1"/>
  <c r="BO260" i="1"/>
  <c r="BK260" i="1"/>
  <c r="BS260" i="1"/>
  <c r="AL808" i="1"/>
  <c r="AL454" i="1"/>
  <c r="AM454" i="1"/>
  <c r="BZ454" i="1" s="1"/>
  <c r="CB454" i="1" s="1"/>
  <c r="AM808" i="1"/>
  <c r="BO808" i="1" s="1"/>
  <c r="BM715" i="1"/>
  <c r="BX715" i="1"/>
  <c r="BJ715" i="1"/>
  <c r="BY715" i="1"/>
  <c r="BU715" i="1"/>
  <c r="BN715" i="1"/>
  <c r="BS715" i="1"/>
  <c r="BL715" i="1"/>
  <c r="BW715" i="1"/>
  <c r="BV715" i="1"/>
  <c r="BZ715" i="1"/>
  <c r="CB715" i="1" s="1"/>
  <c r="BT715" i="1"/>
  <c r="BK715" i="1"/>
  <c r="BR715" i="1"/>
  <c r="BO715" i="1"/>
  <c r="BQ715" i="1"/>
  <c r="BP715" i="1"/>
  <c r="BJ872" i="1"/>
  <c r="BS872" i="1"/>
  <c r="BZ872" i="1"/>
  <c r="CB872" i="1" s="1"/>
  <c r="BN872" i="1"/>
  <c r="BY872" i="1"/>
  <c r="BR872" i="1"/>
  <c r="BL872" i="1"/>
  <c r="BX872" i="1"/>
  <c r="BP872" i="1"/>
  <c r="BV872" i="1"/>
  <c r="BM872" i="1"/>
  <c r="BW872" i="1"/>
  <c r="BU872" i="1"/>
  <c r="BQ872" i="1"/>
  <c r="BK872" i="1"/>
  <c r="BT872" i="1"/>
  <c r="T299" i="1"/>
  <c r="U299" i="1"/>
  <c r="V299" i="1"/>
  <c r="W299" i="1"/>
  <c r="X299" i="1"/>
  <c r="T106" i="1"/>
  <c r="U106" i="1"/>
  <c r="V106" i="1"/>
  <c r="W106" i="1"/>
  <c r="X106" i="1"/>
  <c r="X513" i="1"/>
  <c r="T151" i="1"/>
  <c r="U151" i="1"/>
  <c r="V151" i="1"/>
  <c r="W151" i="1"/>
  <c r="X151" i="1"/>
  <c r="V233" i="1"/>
  <c r="W233" i="1"/>
  <c r="V86" i="1"/>
  <c r="W86" i="1"/>
  <c r="V840" i="1"/>
  <c r="W840" i="1"/>
  <c r="V354" i="1"/>
  <c r="W354" i="1"/>
  <c r="V338" i="1"/>
  <c r="W338" i="1"/>
  <c r="V594" i="1"/>
  <c r="W594" i="1"/>
  <c r="V28" i="1"/>
  <c r="W28" i="1"/>
  <c r="U395" i="1"/>
  <c r="V395" i="1"/>
  <c r="W395" i="1"/>
  <c r="U792" i="1"/>
  <c r="V792" i="1"/>
  <c r="W792" i="1"/>
  <c r="W172" i="1"/>
  <c r="U172" i="1"/>
  <c r="V172" i="1"/>
  <c r="V787" i="1"/>
  <c r="W787" i="1"/>
  <c r="V124" i="1"/>
  <c r="W124" i="1"/>
  <c r="W851" i="1"/>
  <c r="U851" i="1"/>
  <c r="V851" i="1"/>
  <c r="U153" i="1"/>
  <c r="V153" i="1"/>
  <c r="W153" i="1"/>
  <c r="U91" i="1"/>
  <c r="V91" i="1"/>
  <c r="W91" i="1"/>
  <c r="U638" i="1"/>
  <c r="V638" i="1"/>
  <c r="W638" i="1"/>
  <c r="V568" i="1"/>
  <c r="W568" i="1"/>
  <c r="V379" i="1"/>
  <c r="W379" i="1"/>
  <c r="V407" i="1"/>
  <c r="W407" i="1"/>
  <c r="V33" i="1"/>
  <c r="W33" i="1"/>
  <c r="W635" i="1"/>
  <c r="U635" i="1"/>
  <c r="V635" i="1"/>
  <c r="V845" i="1"/>
  <c r="W845" i="1"/>
  <c r="U776" i="1"/>
  <c r="V776" i="1"/>
  <c r="W776" i="1"/>
  <c r="W701" i="1"/>
  <c r="V701" i="1"/>
  <c r="V546" i="1"/>
  <c r="W546" i="1"/>
  <c r="V494" i="1"/>
  <c r="W494" i="1"/>
  <c r="U494" i="1"/>
  <c r="U438" i="1"/>
  <c r="V438" i="1"/>
  <c r="W438" i="1"/>
  <c r="V369" i="1"/>
  <c r="W369" i="1"/>
  <c r="U653" i="1"/>
  <c r="V653" i="1"/>
  <c r="W653" i="1"/>
  <c r="V188" i="1"/>
  <c r="W188" i="1"/>
  <c r="V126" i="1"/>
  <c r="W126" i="1"/>
  <c r="U126" i="1"/>
  <c r="U76" i="1"/>
  <c r="V76" i="1"/>
  <c r="W76" i="1"/>
  <c r="V552" i="1"/>
  <c r="W552" i="1"/>
  <c r="X552" i="1"/>
  <c r="T25" i="1"/>
  <c r="U25" i="1"/>
  <c r="V25" i="1"/>
  <c r="W25" i="1"/>
  <c r="X25" i="1"/>
  <c r="T512" i="1"/>
  <c r="U512" i="1"/>
  <c r="V512" i="1"/>
  <c r="W512" i="1"/>
  <c r="X512" i="1"/>
  <c r="W873" i="1"/>
  <c r="V873" i="1"/>
  <c r="V611" i="1"/>
  <c r="W611" i="1"/>
  <c r="V140" i="1"/>
  <c r="W140" i="1"/>
  <c r="V161" i="1"/>
  <c r="W161" i="1"/>
  <c r="V721" i="1"/>
  <c r="W721" i="1"/>
  <c r="V315" i="1"/>
  <c r="W315" i="1"/>
  <c r="V59" i="1"/>
  <c r="W59" i="1"/>
  <c r="V847" i="1"/>
  <c r="W847" i="1"/>
  <c r="V633" i="1"/>
  <c r="W633" i="1"/>
  <c r="U187" i="1"/>
  <c r="V187" i="1"/>
  <c r="W187" i="1"/>
  <c r="V247" i="1"/>
  <c r="W247" i="1"/>
  <c r="U39" i="1"/>
  <c r="V39" i="1"/>
  <c r="W39" i="1"/>
  <c r="U212" i="1"/>
  <c r="V212" i="1"/>
  <c r="W212" i="1"/>
  <c r="U612" i="1"/>
  <c r="V612" i="1"/>
  <c r="W612" i="1"/>
  <c r="U710" i="1"/>
  <c r="V710" i="1"/>
  <c r="W710" i="1"/>
  <c r="U413" i="1"/>
  <c r="V413" i="1"/>
  <c r="W413" i="1"/>
  <c r="V657" i="1"/>
  <c r="W657" i="1"/>
  <c r="V659" i="1"/>
  <c r="W659" i="1"/>
  <c r="V335" i="1"/>
  <c r="W335" i="1"/>
  <c r="U262" i="1"/>
  <c r="V262" i="1"/>
  <c r="W262" i="1"/>
  <c r="U760" i="1"/>
  <c r="V760" i="1"/>
  <c r="W760" i="1"/>
  <c r="V844" i="1"/>
  <c r="W844" i="1"/>
  <c r="V764" i="1"/>
  <c r="W764" i="1"/>
  <c r="U698" i="1"/>
  <c r="V698" i="1"/>
  <c r="W698" i="1"/>
  <c r="U610" i="1"/>
  <c r="V610" i="1"/>
  <c r="W610" i="1"/>
  <c r="V540" i="1"/>
  <c r="W540" i="1"/>
  <c r="V485" i="1"/>
  <c r="W485" i="1"/>
  <c r="V437" i="1"/>
  <c r="W437" i="1"/>
  <c r="U367" i="1"/>
  <c r="V367" i="1"/>
  <c r="W367" i="1"/>
  <c r="U296" i="1"/>
  <c r="V296" i="1"/>
  <c r="W296" i="1"/>
  <c r="V263" i="1"/>
  <c r="W263" i="1"/>
  <c r="U169" i="1"/>
  <c r="V169" i="1"/>
  <c r="W169" i="1"/>
  <c r="V72" i="1"/>
  <c r="W72" i="1"/>
  <c r="X290" i="1"/>
  <c r="T290" i="1"/>
  <c r="U290" i="1"/>
  <c r="V290" i="1"/>
  <c r="W290" i="1"/>
  <c r="X273" i="1"/>
  <c r="T273" i="1"/>
  <c r="U273" i="1"/>
  <c r="V273" i="1"/>
  <c r="W273" i="1"/>
  <c r="X504" i="1"/>
  <c r="T504" i="1"/>
  <c r="U504" i="1"/>
  <c r="V504" i="1"/>
  <c r="W504" i="1"/>
  <c r="V533" i="1"/>
  <c r="W533" i="1"/>
  <c r="V320" i="1"/>
  <c r="W320" i="1"/>
  <c r="V430" i="1"/>
  <c r="W430" i="1"/>
  <c r="V402" i="1"/>
  <c r="W402" i="1"/>
  <c r="W255" i="1"/>
  <c r="V255" i="1"/>
  <c r="V555" i="1"/>
  <c r="W555" i="1"/>
  <c r="V286" i="1"/>
  <c r="W286" i="1"/>
  <c r="V268" i="1"/>
  <c r="W268" i="1"/>
  <c r="V516" i="1"/>
  <c r="W516" i="1"/>
  <c r="U516" i="1"/>
  <c r="V757" i="1"/>
  <c r="W757" i="1"/>
  <c r="U270" i="1"/>
  <c r="V270" i="1"/>
  <c r="W270" i="1"/>
  <c r="U266" i="1"/>
  <c r="V266" i="1"/>
  <c r="W266" i="1"/>
  <c r="U81" i="1"/>
  <c r="V81" i="1"/>
  <c r="W81" i="1"/>
  <c r="U108" i="1"/>
  <c r="V108" i="1"/>
  <c r="W108" i="1"/>
  <c r="U319" i="1"/>
  <c r="V319" i="1"/>
  <c r="W319" i="1"/>
  <c r="V457" i="1"/>
  <c r="W457" i="1"/>
  <c r="V393" i="1"/>
  <c r="W393" i="1"/>
  <c r="V52" i="1"/>
  <c r="W52" i="1"/>
  <c r="U334" i="1"/>
  <c r="V334" i="1"/>
  <c r="W334" i="1"/>
  <c r="U704" i="1"/>
  <c r="V704" i="1"/>
  <c r="W704" i="1"/>
  <c r="U838" i="1"/>
  <c r="V838" i="1"/>
  <c r="W838" i="1"/>
  <c r="U762" i="1"/>
  <c r="V762" i="1"/>
  <c r="W762" i="1"/>
  <c r="V697" i="1"/>
  <c r="W697" i="1"/>
  <c r="U605" i="1"/>
  <c r="V605" i="1"/>
  <c r="W605" i="1"/>
  <c r="U538" i="1"/>
  <c r="V538" i="1"/>
  <c r="W538" i="1"/>
  <c r="W481" i="1"/>
  <c r="V481" i="1"/>
  <c r="V427" i="1"/>
  <c r="W427" i="1"/>
  <c r="U363" i="1"/>
  <c r="V363" i="1"/>
  <c r="W363" i="1"/>
  <c r="W293" i="1"/>
  <c r="U293" i="1"/>
  <c r="V293" i="1"/>
  <c r="V224" i="1"/>
  <c r="W224" i="1"/>
  <c r="U224" i="1"/>
  <c r="U162" i="1"/>
  <c r="V162" i="1"/>
  <c r="W162" i="1"/>
  <c r="V71" i="1"/>
  <c r="W71" i="1"/>
  <c r="T49" i="1"/>
  <c r="U49" i="1"/>
  <c r="V49" i="1"/>
  <c r="W49" i="1"/>
  <c r="X49" i="1"/>
  <c r="T26" i="1"/>
  <c r="U26" i="1"/>
  <c r="V26" i="1"/>
  <c r="W26" i="1"/>
  <c r="X26" i="1"/>
  <c r="T503" i="1"/>
  <c r="U503" i="1"/>
  <c r="V503" i="1"/>
  <c r="W503" i="1"/>
  <c r="X503" i="1"/>
  <c r="U789" i="1"/>
  <c r="V789" i="1"/>
  <c r="W789" i="1"/>
  <c r="V545" i="1"/>
  <c r="W545" i="1"/>
  <c r="W717" i="1"/>
  <c r="V717" i="1"/>
  <c r="V725" i="1"/>
  <c r="W725" i="1"/>
  <c r="V818" i="1"/>
  <c r="W818" i="1"/>
  <c r="V548" i="1"/>
  <c r="W548" i="1"/>
  <c r="V70" i="1"/>
  <c r="W70" i="1"/>
  <c r="V824" i="1"/>
  <c r="W824" i="1"/>
  <c r="U511" i="1"/>
  <c r="V511" i="1"/>
  <c r="W511" i="1"/>
  <c r="V874" i="1"/>
  <c r="W874" i="1"/>
  <c r="U476" i="1"/>
  <c r="V476" i="1"/>
  <c r="W476" i="1"/>
  <c r="V806" i="1"/>
  <c r="W806" i="1"/>
  <c r="U772" i="1"/>
  <c r="V772" i="1"/>
  <c r="W772" i="1"/>
  <c r="W758" i="1"/>
  <c r="U758" i="1"/>
  <c r="V758" i="1"/>
  <c r="U220" i="1"/>
  <c r="V220" i="1"/>
  <c r="W220" i="1"/>
  <c r="U300" i="1"/>
  <c r="V300" i="1"/>
  <c r="W300" i="1"/>
  <c r="V614" i="1"/>
  <c r="W614" i="1"/>
  <c r="V346" i="1"/>
  <c r="W346" i="1"/>
  <c r="V337" i="1"/>
  <c r="W337" i="1"/>
  <c r="U517" i="1"/>
  <c r="V517" i="1"/>
  <c r="W517" i="1"/>
  <c r="U661" i="1"/>
  <c r="V661" i="1"/>
  <c r="W661" i="1"/>
  <c r="U803" i="1"/>
  <c r="V803" i="1"/>
  <c r="W803" i="1"/>
  <c r="V837" i="1"/>
  <c r="W837" i="1"/>
  <c r="U164" i="1"/>
  <c r="V164" i="1"/>
  <c r="W164" i="1"/>
  <c r="V695" i="1"/>
  <c r="W695" i="1"/>
  <c r="U602" i="1"/>
  <c r="V602" i="1"/>
  <c r="W602" i="1"/>
  <c r="U537" i="1"/>
  <c r="V537" i="1"/>
  <c r="W537" i="1"/>
  <c r="V500" i="1"/>
  <c r="W500" i="1"/>
  <c r="U500" i="1"/>
  <c r="U361" i="1"/>
  <c r="V361" i="1"/>
  <c r="W361" i="1"/>
  <c r="V223" i="1"/>
  <c r="W223" i="1"/>
  <c r="V156" i="1"/>
  <c r="W156" i="1"/>
  <c r="V119" i="1"/>
  <c r="W119" i="1"/>
  <c r="W60" i="1"/>
  <c r="V60" i="1"/>
  <c r="V206" i="1"/>
  <c r="W206" i="1"/>
  <c r="X206" i="1"/>
  <c r="T206" i="1"/>
  <c r="U206" i="1"/>
  <c r="V521" i="1"/>
  <c r="W521" i="1"/>
  <c r="X521" i="1"/>
  <c r="T521" i="1"/>
  <c r="U521" i="1"/>
  <c r="X497" i="1"/>
  <c r="V96" i="1"/>
  <c r="W96" i="1"/>
  <c r="V246" i="1"/>
  <c r="W246" i="1"/>
  <c r="V241" i="1"/>
  <c r="W241" i="1"/>
  <c r="V613" i="1"/>
  <c r="W613" i="1"/>
  <c r="V589" i="1"/>
  <c r="W589" i="1"/>
  <c r="V67" i="1"/>
  <c r="W67" i="1"/>
  <c r="V622" i="1"/>
  <c r="W622" i="1"/>
  <c r="U345" i="1"/>
  <c r="V345" i="1"/>
  <c r="W345" i="1"/>
  <c r="V853" i="1"/>
  <c r="W853" i="1"/>
  <c r="V833" i="1"/>
  <c r="W833" i="1"/>
  <c r="V364" i="1"/>
  <c r="W364" i="1"/>
  <c r="U466" i="1"/>
  <c r="V466" i="1"/>
  <c r="W466" i="1"/>
  <c r="U165" i="1"/>
  <c r="V165" i="1"/>
  <c r="W165" i="1"/>
  <c r="U527" i="1"/>
  <c r="V527" i="1"/>
  <c r="W527" i="1"/>
  <c r="W343" i="1"/>
  <c r="U343" i="1"/>
  <c r="V343" i="1"/>
  <c r="V412" i="1"/>
  <c r="W412" i="1"/>
  <c r="V42" i="1"/>
  <c r="W42" i="1"/>
  <c r="V821" i="1"/>
  <c r="W821" i="1"/>
  <c r="V443" i="1"/>
  <c r="W443" i="1"/>
  <c r="U267" i="1"/>
  <c r="V267" i="1"/>
  <c r="W267" i="1"/>
  <c r="V606" i="1"/>
  <c r="W606" i="1"/>
  <c r="V834" i="1"/>
  <c r="W834" i="1"/>
  <c r="U782" i="1"/>
  <c r="V782" i="1"/>
  <c r="W782" i="1"/>
  <c r="U691" i="1"/>
  <c r="V691" i="1"/>
  <c r="W691" i="1"/>
  <c r="V598" i="1"/>
  <c r="W598" i="1"/>
  <c r="U525" i="1"/>
  <c r="V525" i="1"/>
  <c r="W525" i="1"/>
  <c r="U475" i="1"/>
  <c r="V475" i="1"/>
  <c r="W475" i="1"/>
  <c r="U417" i="1"/>
  <c r="V417" i="1"/>
  <c r="W417" i="1"/>
  <c r="U272" i="1"/>
  <c r="V272" i="1"/>
  <c r="W272" i="1"/>
  <c r="V217" i="1"/>
  <c r="W217" i="1"/>
  <c r="V154" i="1"/>
  <c r="W154" i="1"/>
  <c r="V117" i="1"/>
  <c r="W117" i="1"/>
  <c r="U105" i="1"/>
  <c r="V105" i="1"/>
  <c r="W105" i="1"/>
  <c r="T445" i="1"/>
  <c r="U445" i="1"/>
  <c r="V445" i="1"/>
  <c r="W445" i="1"/>
  <c r="X445" i="1"/>
  <c r="X486" i="1"/>
  <c r="V200" i="1"/>
  <c r="W200" i="1"/>
  <c r="V482" i="1"/>
  <c r="W482" i="1"/>
  <c r="V869" i="1"/>
  <c r="W869" i="1"/>
  <c r="W842" i="1"/>
  <c r="V842" i="1"/>
  <c r="V342" i="1"/>
  <c r="W342" i="1"/>
  <c r="V58" i="1"/>
  <c r="W58" i="1"/>
  <c r="V118" i="1"/>
  <c r="W118" i="1"/>
  <c r="V867" i="1"/>
  <c r="W867" i="1"/>
  <c r="V620" i="1"/>
  <c r="W620" i="1"/>
  <c r="U510" i="1"/>
  <c r="V510" i="1"/>
  <c r="W510" i="1"/>
  <c r="W239" i="1"/>
  <c r="V239" i="1"/>
  <c r="V558" i="1"/>
  <c r="W558" i="1"/>
  <c r="V435" i="1"/>
  <c r="W435" i="1"/>
  <c r="U143" i="1"/>
  <c r="V143" i="1"/>
  <c r="W143" i="1"/>
  <c r="U626" i="1"/>
  <c r="V626" i="1"/>
  <c r="W626" i="1"/>
  <c r="U686" i="1"/>
  <c r="V686" i="1"/>
  <c r="W686" i="1"/>
  <c r="U114" i="1"/>
  <c r="V114" i="1"/>
  <c r="W114" i="1"/>
  <c r="V288" i="1"/>
  <c r="W288" i="1"/>
  <c r="V203" i="1"/>
  <c r="W203" i="1"/>
  <c r="V458" i="1"/>
  <c r="W458" i="1"/>
  <c r="U785" i="1"/>
  <c r="V785" i="1"/>
  <c r="W785" i="1"/>
  <c r="U322" i="1"/>
  <c r="V322" i="1"/>
  <c r="W322" i="1"/>
  <c r="W264" i="1"/>
  <c r="U264" i="1"/>
  <c r="V264" i="1"/>
  <c r="W827" i="1"/>
  <c r="U827" i="1"/>
  <c r="V827" i="1"/>
  <c r="V744" i="1"/>
  <c r="W744" i="1"/>
  <c r="U744" i="1"/>
  <c r="V684" i="1"/>
  <c r="W684" i="1"/>
  <c r="W580" i="1"/>
  <c r="U580" i="1"/>
  <c r="V580" i="1"/>
  <c r="V519" i="1"/>
  <c r="W519" i="1"/>
  <c r="V410" i="1"/>
  <c r="W410" i="1"/>
  <c r="U347" i="1"/>
  <c r="V347" i="1"/>
  <c r="W347" i="1"/>
  <c r="V271" i="1"/>
  <c r="W271" i="1"/>
  <c r="U216" i="1"/>
  <c r="V216" i="1"/>
  <c r="W216" i="1"/>
  <c r="V148" i="1"/>
  <c r="W148" i="1"/>
  <c r="V115" i="1"/>
  <c r="W115" i="1"/>
  <c r="U115" i="1"/>
  <c r="U54" i="1"/>
  <c r="V54" i="1"/>
  <c r="W54" i="1"/>
  <c r="T122" i="1"/>
  <c r="U122" i="1"/>
  <c r="V122" i="1"/>
  <c r="W122" i="1"/>
  <c r="X122" i="1"/>
  <c r="T599" i="1"/>
  <c r="U599" i="1"/>
  <c r="V599" i="1"/>
  <c r="W599" i="1"/>
  <c r="X599" i="1"/>
  <c r="X484" i="1"/>
  <c r="V675" i="1"/>
  <c r="W675" i="1"/>
  <c r="V157" i="1"/>
  <c r="W157" i="1"/>
  <c r="V630" i="1"/>
  <c r="W630" i="1"/>
  <c r="V660" i="1"/>
  <c r="W660" i="1"/>
  <c r="V547" i="1"/>
  <c r="W547" i="1"/>
  <c r="V370" i="1"/>
  <c r="W370" i="1"/>
  <c r="W360" i="1"/>
  <c r="V360" i="1"/>
  <c r="V860" i="1"/>
  <c r="W860" i="1"/>
  <c r="V265" i="1"/>
  <c r="W265" i="1"/>
  <c r="V509" i="1"/>
  <c r="W509" i="1"/>
  <c r="U328" i="1"/>
  <c r="V328" i="1"/>
  <c r="W328" i="1"/>
  <c r="W383" i="1"/>
  <c r="U383" i="1"/>
  <c r="V383" i="1"/>
  <c r="V190" i="1"/>
  <c r="W190" i="1"/>
  <c r="W89" i="1"/>
  <c r="U89" i="1"/>
  <c r="V89" i="1"/>
  <c r="V351" i="1"/>
  <c r="W351" i="1"/>
  <c r="U351" i="1"/>
  <c r="U94" i="1"/>
  <c r="V94" i="1"/>
  <c r="W94" i="1"/>
  <c r="U650" i="1"/>
  <c r="V650" i="1"/>
  <c r="W650" i="1"/>
  <c r="V80" i="1"/>
  <c r="W80" i="1"/>
  <c r="V192" i="1"/>
  <c r="W192" i="1"/>
  <c r="V632" i="1"/>
  <c r="W632" i="1"/>
  <c r="V769" i="1"/>
  <c r="W769" i="1"/>
  <c r="V841" i="1"/>
  <c r="W841" i="1"/>
  <c r="U585" i="1"/>
  <c r="V585" i="1"/>
  <c r="W585" i="1"/>
  <c r="V820" i="1"/>
  <c r="W820" i="1"/>
  <c r="U788" i="1"/>
  <c r="V788" i="1"/>
  <c r="W788" i="1"/>
  <c r="W508" i="1"/>
  <c r="U508" i="1"/>
  <c r="V508" i="1"/>
  <c r="W463" i="1"/>
  <c r="U463" i="1"/>
  <c r="V463" i="1"/>
  <c r="U406" i="1"/>
  <c r="V406" i="1"/>
  <c r="W406" i="1"/>
  <c r="U258" i="1"/>
  <c r="V258" i="1"/>
  <c r="W258" i="1"/>
  <c r="U208" i="1"/>
  <c r="V208" i="1"/>
  <c r="W208" i="1"/>
  <c r="V145" i="1"/>
  <c r="W145" i="1"/>
  <c r="U107" i="1"/>
  <c r="V107" i="1"/>
  <c r="W107" i="1"/>
  <c r="W53" i="1"/>
  <c r="U53" i="1"/>
  <c r="V53" i="1"/>
  <c r="W534" i="1"/>
  <c r="X534" i="1"/>
  <c r="W571" i="1"/>
  <c r="X571" i="1"/>
  <c r="X439" i="1"/>
  <c r="V348" i="1"/>
  <c r="W348" i="1"/>
  <c r="V415" i="1"/>
  <c r="W415" i="1"/>
  <c r="V282" i="1"/>
  <c r="W282" i="1"/>
  <c r="V313" i="1"/>
  <c r="W313" i="1"/>
  <c r="V98" i="1"/>
  <c r="W98" i="1"/>
  <c r="V763" i="1"/>
  <c r="W763" i="1"/>
  <c r="V728" i="1"/>
  <c r="W728" i="1"/>
  <c r="V668" i="1"/>
  <c r="W668" i="1"/>
  <c r="V368" i="1"/>
  <c r="W368" i="1"/>
  <c r="U350" i="1"/>
  <c r="V350" i="1"/>
  <c r="W350" i="1"/>
  <c r="U269" i="1"/>
  <c r="V269" i="1"/>
  <c r="W269" i="1"/>
  <c r="V783" i="1"/>
  <c r="W783" i="1"/>
  <c r="U734" i="1"/>
  <c r="V734" i="1"/>
  <c r="W734" i="1"/>
  <c r="U101" i="1"/>
  <c r="V101" i="1"/>
  <c r="W101" i="1"/>
  <c r="U731" i="1"/>
  <c r="V731" i="1"/>
  <c r="W731" i="1"/>
  <c r="U400" i="1"/>
  <c r="V400" i="1"/>
  <c r="W400" i="1"/>
  <c r="V786" i="1"/>
  <c r="W786" i="1"/>
  <c r="V807" i="1"/>
  <c r="W807" i="1"/>
  <c r="V726" i="1"/>
  <c r="W726" i="1"/>
  <c r="U251" i="1"/>
  <c r="V251" i="1"/>
  <c r="W251" i="1"/>
  <c r="U652" i="1"/>
  <c r="V652" i="1"/>
  <c r="W652" i="1"/>
  <c r="U600" i="1"/>
  <c r="V600" i="1"/>
  <c r="W600" i="1"/>
  <c r="V819" i="1"/>
  <c r="W819" i="1"/>
  <c r="U819" i="1"/>
  <c r="V723" i="1"/>
  <c r="W723" i="1"/>
  <c r="W665" i="1"/>
  <c r="U665" i="1"/>
  <c r="V665" i="1"/>
  <c r="V570" i="1"/>
  <c r="W570" i="1"/>
  <c r="V507" i="1"/>
  <c r="W507" i="1"/>
  <c r="U462" i="1"/>
  <c r="V462" i="1"/>
  <c r="W462" i="1"/>
  <c r="V391" i="1"/>
  <c r="W391" i="1"/>
  <c r="V254" i="1"/>
  <c r="W254" i="1"/>
  <c r="U100" i="1"/>
  <c r="V100" i="1"/>
  <c r="W100" i="1"/>
  <c r="U51" i="1"/>
  <c r="V51" i="1"/>
  <c r="W51" i="1"/>
  <c r="T465" i="1"/>
  <c r="U465" i="1"/>
  <c r="V465" i="1"/>
  <c r="W465" i="1"/>
  <c r="X465" i="1"/>
  <c r="T277" i="1"/>
  <c r="U277" i="1"/>
  <c r="V277" i="1"/>
  <c r="W277" i="1"/>
  <c r="X277" i="1"/>
  <c r="T257" i="1"/>
  <c r="U257" i="1"/>
  <c r="V257" i="1"/>
  <c r="W257" i="1"/>
  <c r="X257" i="1"/>
  <c r="V724" i="1"/>
  <c r="W724" i="1"/>
  <c r="X724" i="1"/>
  <c r="V520" i="1"/>
  <c r="W520" i="1"/>
  <c r="V253" i="1"/>
  <c r="W253" i="1"/>
  <c r="V576" i="1"/>
  <c r="W576" i="1"/>
  <c r="V563" i="1"/>
  <c r="W563" i="1"/>
  <c r="V477" i="1"/>
  <c r="W477" i="1"/>
  <c r="W215" i="1"/>
  <c r="V215" i="1"/>
  <c r="V250" i="1"/>
  <c r="W250" i="1"/>
  <c r="U84" i="1"/>
  <c r="V84" i="1"/>
  <c r="W84" i="1"/>
  <c r="W688" i="1"/>
  <c r="U688" i="1"/>
  <c r="V688" i="1"/>
  <c r="U349" i="1"/>
  <c r="V349" i="1"/>
  <c r="W349" i="1"/>
  <c r="V79" i="1"/>
  <c r="W79" i="1"/>
  <c r="U47" i="1"/>
  <c r="V47" i="1"/>
  <c r="W47" i="1"/>
  <c r="U127" i="1"/>
  <c r="V127" i="1"/>
  <c r="W127" i="1"/>
  <c r="U213" i="1"/>
  <c r="V213" i="1"/>
  <c r="W213" i="1"/>
  <c r="U289" i="1"/>
  <c r="V289" i="1"/>
  <c r="W289" i="1"/>
  <c r="U305" i="1"/>
  <c r="V305" i="1"/>
  <c r="W305" i="1"/>
  <c r="V823" i="1"/>
  <c r="W823" i="1"/>
  <c r="V196" i="1"/>
  <c r="W196" i="1"/>
  <c r="V444" i="1"/>
  <c r="W444" i="1"/>
  <c r="V588" i="1"/>
  <c r="W588" i="1"/>
  <c r="U588" i="1"/>
  <c r="V751" i="1"/>
  <c r="W751" i="1"/>
  <c r="U875" i="1"/>
  <c r="V875" i="1"/>
  <c r="W875" i="1"/>
  <c r="U718" i="1"/>
  <c r="V718" i="1"/>
  <c r="W718" i="1"/>
  <c r="V658" i="1"/>
  <c r="W658" i="1"/>
  <c r="U658" i="1"/>
  <c r="V601" i="1"/>
  <c r="W601" i="1"/>
  <c r="U601" i="1"/>
  <c r="U505" i="1"/>
  <c r="V505" i="1"/>
  <c r="W505" i="1"/>
  <c r="U518" i="1"/>
  <c r="V518" i="1"/>
  <c r="W518" i="1"/>
  <c r="V382" i="1"/>
  <c r="W382" i="1"/>
  <c r="U331" i="1"/>
  <c r="V331" i="1"/>
  <c r="W331" i="1"/>
  <c r="V865" i="1"/>
  <c r="W865" i="1"/>
  <c r="U132" i="1"/>
  <c r="V132" i="1"/>
  <c r="W132" i="1"/>
  <c r="V90" i="1"/>
  <c r="W90" i="1"/>
  <c r="U104" i="1"/>
  <c r="V104" i="1"/>
  <c r="W104" i="1"/>
  <c r="W452" i="1"/>
  <c r="X452" i="1"/>
  <c r="T452" i="1"/>
  <c r="U452" i="1"/>
  <c r="V452" i="1"/>
  <c r="W194" i="1"/>
  <c r="X194" i="1"/>
  <c r="T194" i="1"/>
  <c r="U194" i="1"/>
  <c r="V194" i="1"/>
  <c r="W245" i="1"/>
  <c r="X245" i="1"/>
  <c r="V245" i="1"/>
  <c r="W705" i="1"/>
  <c r="X705" i="1"/>
  <c r="V705" i="1"/>
  <c r="W97" i="1"/>
  <c r="V97" i="1"/>
  <c r="V670" i="1"/>
  <c r="W670" i="1"/>
  <c r="V88" i="1"/>
  <c r="W88" i="1"/>
  <c r="V61" i="1"/>
  <c r="W61" i="1"/>
  <c r="V130" i="1"/>
  <c r="W130" i="1"/>
  <c r="V221" i="1"/>
  <c r="W221" i="1"/>
  <c r="V829" i="1"/>
  <c r="W829" i="1"/>
  <c r="V83" i="1"/>
  <c r="W83" i="1"/>
  <c r="V687" i="1"/>
  <c r="W687" i="1"/>
  <c r="V421" i="1"/>
  <c r="W421" i="1"/>
  <c r="V235" i="1"/>
  <c r="W235" i="1"/>
  <c r="U777" i="1"/>
  <c r="V777" i="1"/>
  <c r="W777" i="1"/>
  <c r="U629" i="1"/>
  <c r="V629" i="1"/>
  <c r="W629" i="1"/>
  <c r="U428" i="1"/>
  <c r="V428" i="1"/>
  <c r="W428" i="1"/>
  <c r="W683" i="1"/>
  <c r="U683" i="1"/>
  <c r="V683" i="1"/>
  <c r="U74" i="1"/>
  <c r="V74" i="1"/>
  <c r="W74" i="1"/>
  <c r="V573" i="1"/>
  <c r="W573" i="1"/>
  <c r="V158" i="1"/>
  <c r="W158" i="1"/>
  <c r="V619" i="1"/>
  <c r="W619" i="1"/>
  <c r="V778" i="1"/>
  <c r="W778" i="1"/>
  <c r="U778" i="1"/>
  <c r="U780" i="1"/>
  <c r="V780" i="1"/>
  <c r="W780" i="1"/>
  <c r="U201" i="1"/>
  <c r="V201" i="1"/>
  <c r="W201" i="1"/>
  <c r="V617" i="1"/>
  <c r="W617" i="1"/>
  <c r="U617" i="1"/>
  <c r="V708" i="1"/>
  <c r="W708" i="1"/>
  <c r="U656" i="1"/>
  <c r="V656" i="1"/>
  <c r="W656" i="1"/>
  <c r="U499" i="1"/>
  <c r="V499" i="1"/>
  <c r="W499" i="1"/>
  <c r="W456" i="1"/>
  <c r="V456" i="1"/>
  <c r="U381" i="1"/>
  <c r="V381" i="1"/>
  <c r="W381" i="1"/>
  <c r="V316" i="1"/>
  <c r="W316" i="1"/>
  <c r="U316" i="1"/>
  <c r="U237" i="1"/>
  <c r="V237" i="1"/>
  <c r="W237" i="1"/>
  <c r="V181" i="1"/>
  <c r="W181" i="1"/>
  <c r="U87" i="1"/>
  <c r="V87" i="1"/>
  <c r="W87" i="1"/>
  <c r="U40" i="1"/>
  <c r="V40" i="1"/>
  <c r="W40" i="1"/>
  <c r="V542" i="1"/>
  <c r="W542" i="1"/>
  <c r="X542" i="1"/>
  <c r="T281" i="1"/>
  <c r="U281" i="1"/>
  <c r="V281" i="1"/>
  <c r="W281" i="1"/>
  <c r="X281" i="1"/>
  <c r="T232" i="1"/>
  <c r="U232" i="1"/>
  <c r="V232" i="1"/>
  <c r="W232" i="1"/>
  <c r="X232" i="1"/>
  <c r="T180" i="1"/>
  <c r="U180" i="1"/>
  <c r="V180" i="1"/>
  <c r="W180" i="1"/>
  <c r="X180" i="1"/>
  <c r="V171" i="1"/>
  <c r="W171" i="1"/>
  <c r="V292" i="1"/>
  <c r="W292" i="1"/>
  <c r="V515" i="1"/>
  <c r="W515" i="1"/>
  <c r="V506" i="1"/>
  <c r="W506" i="1"/>
  <c r="V702" i="1"/>
  <c r="W702" i="1"/>
  <c r="V667" i="1"/>
  <c r="W667" i="1"/>
  <c r="V323" i="1"/>
  <c r="W323" i="1"/>
  <c r="V163" i="1"/>
  <c r="W163" i="1"/>
  <c r="W434" i="1"/>
  <c r="V434" i="1"/>
  <c r="V321" i="1"/>
  <c r="W321" i="1"/>
  <c r="U44" i="1"/>
  <c r="V44" i="1"/>
  <c r="W44" i="1"/>
  <c r="V748" i="1"/>
  <c r="W748" i="1"/>
  <c r="U330" i="1"/>
  <c r="V330" i="1"/>
  <c r="W330" i="1"/>
  <c r="U359" i="1"/>
  <c r="V359" i="1"/>
  <c r="W359" i="1"/>
  <c r="U550" i="1"/>
  <c r="V550" i="1"/>
  <c r="W550" i="1"/>
  <c r="V75" i="1"/>
  <c r="W75" i="1"/>
  <c r="V581" i="1"/>
  <c r="W581" i="1"/>
  <c r="V488" i="1"/>
  <c r="W488" i="1"/>
  <c r="V375" i="1"/>
  <c r="W375" i="1"/>
  <c r="U175" i="1"/>
  <c r="V175" i="1"/>
  <c r="W175" i="1"/>
  <c r="U644" i="1"/>
  <c r="V644" i="1"/>
  <c r="W644" i="1"/>
  <c r="V492" i="1"/>
  <c r="W492" i="1"/>
  <c r="V795" i="1"/>
  <c r="W795" i="1"/>
  <c r="V707" i="1"/>
  <c r="W707" i="1"/>
  <c r="U707" i="1"/>
  <c r="U655" i="1"/>
  <c r="V655" i="1"/>
  <c r="W655" i="1"/>
  <c r="V553" i="1"/>
  <c r="W553" i="1"/>
  <c r="U553" i="1"/>
  <c r="U498" i="1"/>
  <c r="V498" i="1"/>
  <c r="W498" i="1"/>
  <c r="V376" i="1"/>
  <c r="W376" i="1"/>
  <c r="U376" i="1"/>
  <c r="U306" i="1"/>
  <c r="V306" i="1"/>
  <c r="W306" i="1"/>
  <c r="V244" i="1"/>
  <c r="W244" i="1"/>
  <c r="V179" i="1"/>
  <c r="W179" i="1"/>
  <c r="U129" i="1"/>
  <c r="V129" i="1"/>
  <c r="W129" i="1"/>
  <c r="U82" i="1"/>
  <c r="V82" i="1"/>
  <c r="W82" i="1"/>
  <c r="U37" i="1"/>
  <c r="V37" i="1"/>
  <c r="W37" i="1"/>
  <c r="U294" i="1"/>
  <c r="V294" i="1"/>
  <c r="W294" i="1"/>
  <c r="X294" i="1"/>
  <c r="T294" i="1"/>
  <c r="V218" i="1"/>
  <c r="W218" i="1"/>
  <c r="X218" i="1"/>
  <c r="U155" i="1"/>
  <c r="V155" i="1"/>
  <c r="W155" i="1"/>
  <c r="X155" i="1"/>
  <c r="T155" i="1"/>
  <c r="V385" i="1"/>
  <c r="W385" i="1"/>
  <c r="V532" i="1"/>
  <c r="W532" i="1"/>
  <c r="V749" i="1"/>
  <c r="W749" i="1"/>
  <c r="V185" i="1"/>
  <c r="W185" i="1"/>
  <c r="V719" i="1"/>
  <c r="W719" i="1"/>
  <c r="V285" i="1"/>
  <c r="W285" i="1"/>
  <c r="V587" i="1"/>
  <c r="W587" i="1"/>
  <c r="V754" i="1"/>
  <c r="W754" i="1"/>
  <c r="U754" i="1"/>
  <c r="V249" i="1"/>
  <c r="W249" i="1"/>
  <c r="V227" i="1"/>
  <c r="W227" i="1"/>
  <c r="U43" i="1"/>
  <c r="V43" i="1"/>
  <c r="W43" i="1"/>
  <c r="V259" i="1"/>
  <c r="W259" i="1"/>
  <c r="U62" i="1"/>
  <c r="V62" i="1"/>
  <c r="W62" i="1"/>
  <c r="V339" i="1"/>
  <c r="W339" i="1"/>
  <c r="U339" i="1"/>
  <c r="U451" i="1"/>
  <c r="V451" i="1"/>
  <c r="W451" i="1"/>
  <c r="V541" i="1"/>
  <c r="W541" i="1"/>
  <c r="V131" i="1"/>
  <c r="W131" i="1"/>
  <c r="V627" i="1"/>
  <c r="W627" i="1"/>
  <c r="V287" i="1"/>
  <c r="W287" i="1"/>
  <c r="W779" i="1"/>
  <c r="U779" i="1"/>
  <c r="V779" i="1"/>
  <c r="U846" i="1"/>
  <c r="V846" i="1"/>
  <c r="W846" i="1"/>
  <c r="U790" i="1"/>
  <c r="V790" i="1"/>
  <c r="W790" i="1"/>
  <c r="U703" i="1"/>
  <c r="V703" i="1"/>
  <c r="W703" i="1"/>
  <c r="U496" i="1"/>
  <c r="V496" i="1"/>
  <c r="W496" i="1"/>
  <c r="U442" i="1"/>
  <c r="V442" i="1"/>
  <c r="W442" i="1"/>
  <c r="U303" i="1"/>
  <c r="V303" i="1"/>
  <c r="W303" i="1"/>
  <c r="V176" i="1"/>
  <c r="W176" i="1"/>
  <c r="V78" i="1"/>
  <c r="W78" i="1"/>
  <c r="U34" i="1"/>
  <c r="V34" i="1"/>
  <c r="W34" i="1"/>
  <c r="X67" i="1"/>
  <c r="X853" i="1"/>
  <c r="X527" i="1"/>
  <c r="X821" i="1"/>
  <c r="X267" i="1"/>
  <c r="X782" i="1"/>
  <c r="X525" i="1"/>
  <c r="X417" i="1"/>
  <c r="X272" i="1"/>
  <c r="X217" i="1"/>
  <c r="X117" i="1"/>
  <c r="X200" i="1"/>
  <c r="X482" i="1"/>
  <c r="X869" i="1"/>
  <c r="X842" i="1"/>
  <c r="X342" i="1"/>
  <c r="X58" i="1"/>
  <c r="X118" i="1"/>
  <c r="X225" i="1"/>
  <c r="X628" i="1"/>
  <c r="X529" i="1"/>
  <c r="X867" i="1"/>
  <c r="X620" i="1"/>
  <c r="X510" i="1"/>
  <c r="X239" i="1"/>
  <c r="X558" i="1"/>
  <c r="X435" i="1"/>
  <c r="X143" i="1"/>
  <c r="X626" i="1"/>
  <c r="X686" i="1"/>
  <c r="X114" i="1"/>
  <c r="X288" i="1"/>
  <c r="X203" i="1"/>
  <c r="X458" i="1"/>
  <c r="X785" i="1"/>
  <c r="X322" i="1"/>
  <c r="X264" i="1"/>
  <c r="X827" i="1"/>
  <c r="X744" i="1"/>
  <c r="X684" i="1"/>
  <c r="X580" i="1"/>
  <c r="X519" i="1"/>
  <c r="X468" i="1"/>
  <c r="X410" i="1"/>
  <c r="X347" i="1"/>
  <c r="X271" i="1"/>
  <c r="X216" i="1"/>
  <c r="X148" i="1"/>
  <c r="X115" i="1"/>
  <c r="X54" i="1"/>
  <c r="X96" i="1"/>
  <c r="X805" i="1"/>
  <c r="X466" i="1"/>
  <c r="X412" i="1"/>
  <c r="X691" i="1"/>
  <c r="X675" i="1"/>
  <c r="X157" i="1"/>
  <c r="X630" i="1"/>
  <c r="X660" i="1"/>
  <c r="X547" i="1"/>
  <c r="X370" i="1"/>
  <c r="X360" i="1"/>
  <c r="X814" i="1"/>
  <c r="X336" i="1"/>
  <c r="X36" i="1"/>
  <c r="X860" i="1"/>
  <c r="X265" i="1"/>
  <c r="X509" i="1"/>
  <c r="X328" i="1"/>
  <c r="X383" i="1"/>
  <c r="X190" i="1"/>
  <c r="X89" i="1"/>
  <c r="X351" i="1"/>
  <c r="X94" i="1"/>
  <c r="X650" i="1"/>
  <c r="X80" i="1"/>
  <c r="X192" i="1"/>
  <c r="X632" i="1"/>
  <c r="X769" i="1"/>
  <c r="X841" i="1"/>
  <c r="X585" i="1"/>
  <c r="X820" i="1"/>
  <c r="X788" i="1"/>
  <c r="X674" i="1"/>
  <c r="X572" i="1"/>
  <c r="X508" i="1"/>
  <c r="X463" i="1"/>
  <c r="X406" i="1"/>
  <c r="X333" i="1"/>
  <c r="X258" i="1"/>
  <c r="X208" i="1"/>
  <c r="X145" i="1"/>
  <c r="X107" i="1"/>
  <c r="X53" i="1"/>
  <c r="X105" i="1"/>
  <c r="X348" i="1"/>
  <c r="X415" i="1"/>
  <c r="X282" i="1"/>
  <c r="X313" i="1"/>
  <c r="X98" i="1"/>
  <c r="X763" i="1"/>
  <c r="X728" i="1"/>
  <c r="X651" i="1"/>
  <c r="X544" i="1"/>
  <c r="X356" i="1"/>
  <c r="X668" i="1"/>
  <c r="X368" i="1"/>
  <c r="X350" i="1"/>
  <c r="X269" i="1"/>
  <c r="X783" i="1"/>
  <c r="X189" i="1"/>
  <c r="X734" i="1"/>
  <c r="X101" i="1"/>
  <c r="X731" i="1"/>
  <c r="X400" i="1"/>
  <c r="X786" i="1"/>
  <c r="X807" i="1"/>
  <c r="X726" i="1"/>
  <c r="X251" i="1"/>
  <c r="X652" i="1"/>
  <c r="X600" i="1"/>
  <c r="X819" i="1"/>
  <c r="X723" i="1"/>
  <c r="X665" i="1"/>
  <c r="X570" i="1"/>
  <c r="X507" i="1"/>
  <c r="X462" i="1"/>
  <c r="X391" i="1"/>
  <c r="X332" i="1"/>
  <c r="X254" i="1"/>
  <c r="X204" i="1"/>
  <c r="X138" i="1"/>
  <c r="X100" i="1"/>
  <c r="X51" i="1"/>
  <c r="X304" i="1"/>
  <c r="X520" i="1"/>
  <c r="X253" i="1"/>
  <c r="X576" i="1"/>
  <c r="X563" i="1"/>
  <c r="X477" i="1"/>
  <c r="X215" i="1"/>
  <c r="X250" i="1"/>
  <c r="X302" i="1"/>
  <c r="X48" i="1"/>
  <c r="X112" i="1"/>
  <c r="X84" i="1"/>
  <c r="X688" i="1"/>
  <c r="X349" i="1"/>
  <c r="X79" i="1"/>
  <c r="X47" i="1"/>
  <c r="X793" i="1"/>
  <c r="X127" i="1"/>
  <c r="X213" i="1"/>
  <c r="X289" i="1"/>
  <c r="X305" i="1"/>
  <c r="X823" i="1"/>
  <c r="X196" i="1"/>
  <c r="X444" i="1"/>
  <c r="X588" i="1"/>
  <c r="X751" i="1"/>
  <c r="X875" i="1"/>
  <c r="X812" i="1"/>
  <c r="X718" i="1"/>
  <c r="X658" i="1"/>
  <c r="X601" i="1"/>
  <c r="X505" i="1"/>
  <c r="X518" i="1"/>
  <c r="X382" i="1"/>
  <c r="X331" i="1"/>
  <c r="X865" i="1"/>
  <c r="X182" i="1"/>
  <c r="X132" i="1"/>
  <c r="X90" i="1"/>
  <c r="X104" i="1"/>
  <c r="X345" i="1"/>
  <c r="X97" i="1"/>
  <c r="X670" i="1"/>
  <c r="X88" i="1"/>
  <c r="X61" i="1"/>
  <c r="X130" i="1"/>
  <c r="X221" i="1"/>
  <c r="X829" i="1"/>
  <c r="X577" i="1"/>
  <c r="X491" i="1"/>
  <c r="X392" i="1"/>
  <c r="X83" i="1"/>
  <c r="X687" i="1"/>
  <c r="X421" i="1"/>
  <c r="X235" i="1"/>
  <c r="X543" i="1"/>
  <c r="X777" i="1"/>
  <c r="X629" i="1"/>
  <c r="X428" i="1"/>
  <c r="X683" i="1"/>
  <c r="X74" i="1"/>
  <c r="X573" i="1"/>
  <c r="X158" i="1"/>
  <c r="X619" i="1"/>
  <c r="X778" i="1"/>
  <c r="X780" i="1"/>
  <c r="X201" i="1"/>
  <c r="X617" i="1"/>
  <c r="X708" i="1"/>
  <c r="X656" i="1"/>
  <c r="X566" i="1"/>
  <c r="X499" i="1"/>
  <c r="X456" i="1"/>
  <c r="X381" i="1"/>
  <c r="X316" i="1"/>
  <c r="X237" i="1"/>
  <c r="X181" i="1"/>
  <c r="X87" i="1"/>
  <c r="X40" i="1"/>
  <c r="X241" i="1"/>
  <c r="X171" i="1"/>
  <c r="X292" i="1"/>
  <c r="X515" i="1"/>
  <c r="X506" i="1"/>
  <c r="X702" i="1"/>
  <c r="X667" i="1"/>
  <c r="X323" i="1"/>
  <c r="X32" i="1"/>
  <c r="X111" i="1"/>
  <c r="X747" i="1"/>
  <c r="X163" i="1"/>
  <c r="X604" i="1"/>
  <c r="X434" i="1"/>
  <c r="X321" i="1"/>
  <c r="X44" i="1"/>
  <c r="X748" i="1"/>
  <c r="X330" i="1"/>
  <c r="X359" i="1"/>
  <c r="X550" i="1"/>
  <c r="X75" i="1"/>
  <c r="X581" i="1"/>
  <c r="X488" i="1"/>
  <c r="X375" i="1"/>
  <c r="X175" i="1"/>
  <c r="X644" i="1"/>
  <c r="X492" i="1"/>
  <c r="X795" i="1"/>
  <c r="X707" i="1"/>
  <c r="X655" i="1"/>
  <c r="X553" i="1"/>
  <c r="X498" i="1"/>
  <c r="X447" i="1"/>
  <c r="X376" i="1"/>
  <c r="X306" i="1"/>
  <c r="X244" i="1"/>
  <c r="X179" i="1"/>
  <c r="X129" i="1"/>
  <c r="X82" i="1"/>
  <c r="X37" i="1"/>
  <c r="X613" i="1"/>
  <c r="X622" i="1"/>
  <c r="X364" i="1"/>
  <c r="X165" i="1"/>
  <c r="X42" i="1"/>
  <c r="X443" i="1"/>
  <c r="X606" i="1"/>
  <c r="X598" i="1"/>
  <c r="X475" i="1"/>
  <c r="X358" i="1"/>
  <c r="X154" i="1"/>
  <c r="X385" i="1"/>
  <c r="X532" i="1"/>
  <c r="X749" i="1"/>
  <c r="X185" i="1"/>
  <c r="X719" i="1"/>
  <c r="X285" i="1"/>
  <c r="X587" i="1"/>
  <c r="X440" i="1"/>
  <c r="X460" i="1"/>
  <c r="X794" i="1"/>
  <c r="X754" i="1"/>
  <c r="X353" i="1"/>
  <c r="X249" i="1"/>
  <c r="X227" i="1"/>
  <c r="X43" i="1"/>
  <c r="X259" i="1"/>
  <c r="X62" i="1"/>
  <c r="X339" i="1"/>
  <c r="X451" i="1"/>
  <c r="X541" i="1"/>
  <c r="X131" i="1"/>
  <c r="X627" i="1"/>
  <c r="X287" i="1"/>
  <c r="X173" i="1"/>
  <c r="X779" i="1"/>
  <c r="X846" i="1"/>
  <c r="X790" i="1"/>
  <c r="X703" i="1"/>
  <c r="X625" i="1"/>
  <c r="X549" i="1"/>
  <c r="X496" i="1"/>
  <c r="X442" i="1"/>
  <c r="X374" i="1"/>
  <c r="X303" i="1"/>
  <c r="X231" i="1"/>
  <c r="X176" i="1"/>
  <c r="X128" i="1"/>
  <c r="X78" i="1"/>
  <c r="X34" i="1"/>
  <c r="X743" i="1"/>
  <c r="X833" i="1"/>
  <c r="X343" i="1"/>
  <c r="X834" i="1"/>
  <c r="X233" i="1"/>
  <c r="X86" i="1"/>
  <c r="X840" i="1"/>
  <c r="X354" i="1"/>
  <c r="X338" i="1"/>
  <c r="X594" i="1"/>
  <c r="X28" i="1"/>
  <c r="X637" i="1"/>
  <c r="X714" i="1"/>
  <c r="X618" i="1"/>
  <c r="X395" i="1"/>
  <c r="X792" i="1"/>
  <c r="X172" i="1"/>
  <c r="X787" i="1"/>
  <c r="X124" i="1"/>
  <c r="X851" i="1"/>
  <c r="X153" i="1"/>
  <c r="X91" i="1"/>
  <c r="X638" i="1"/>
  <c r="X568" i="1"/>
  <c r="X379" i="1"/>
  <c r="X407" i="1"/>
  <c r="X33" i="1"/>
  <c r="X501" i="1"/>
  <c r="X635" i="1"/>
  <c r="X845" i="1"/>
  <c r="X776" i="1"/>
  <c r="X701" i="1"/>
  <c r="X615" i="1"/>
  <c r="X546" i="1"/>
  <c r="X494" i="1"/>
  <c r="X438" i="1"/>
  <c r="X369" i="1"/>
  <c r="X301" i="1"/>
  <c r="X653" i="1"/>
  <c r="X188" i="1"/>
  <c r="X126" i="1"/>
  <c r="X76" i="1"/>
  <c r="X27" i="1"/>
  <c r="X441" i="1"/>
  <c r="X873" i="1"/>
  <c r="X611" i="1"/>
  <c r="X140" i="1"/>
  <c r="X161" i="1"/>
  <c r="X721" i="1"/>
  <c r="X315" i="1"/>
  <c r="X59" i="1"/>
  <c r="X847" i="1"/>
  <c r="X386" i="1"/>
  <c r="X828" i="1"/>
  <c r="X291" i="1"/>
  <c r="X633" i="1"/>
  <c r="X187" i="1"/>
  <c r="X247" i="1"/>
  <c r="X745" i="1"/>
  <c r="X39" i="1"/>
  <c r="X212" i="1"/>
  <c r="X612" i="1"/>
  <c r="X710" i="1"/>
  <c r="X413" i="1"/>
  <c r="X657" i="1"/>
  <c r="X659" i="1"/>
  <c r="X335" i="1"/>
  <c r="X262" i="1"/>
  <c r="X760" i="1"/>
  <c r="X459" i="1"/>
  <c r="X844" i="1"/>
  <c r="X764" i="1"/>
  <c r="X698" i="1"/>
  <c r="X610" i="1"/>
  <c r="X540" i="1"/>
  <c r="X485" i="1"/>
  <c r="X437" i="1"/>
  <c r="X367" i="1"/>
  <c r="X296" i="1"/>
  <c r="X263" i="1"/>
  <c r="X169" i="1"/>
  <c r="X125" i="1"/>
  <c r="X72" i="1"/>
  <c r="X589" i="1"/>
  <c r="X533" i="1"/>
  <c r="X320" i="1"/>
  <c r="X430" i="1"/>
  <c r="X402" i="1"/>
  <c r="X255" i="1"/>
  <c r="X555" i="1"/>
  <c r="X286" i="1"/>
  <c r="X159" i="1"/>
  <c r="X692" i="1"/>
  <c r="X815" i="1"/>
  <c r="X528" i="1"/>
  <c r="X268" i="1"/>
  <c r="X516" i="1"/>
  <c r="X757" i="1"/>
  <c r="X835" i="1"/>
  <c r="X270" i="1"/>
  <c r="X266" i="1"/>
  <c r="X81" i="1"/>
  <c r="X108" i="1"/>
  <c r="X319" i="1"/>
  <c r="X457" i="1"/>
  <c r="X393" i="1"/>
  <c r="X52" i="1"/>
  <c r="X378" i="1"/>
  <c r="X334" i="1"/>
  <c r="X704" i="1"/>
  <c r="X838" i="1"/>
  <c r="X762" i="1"/>
  <c r="X697" i="1"/>
  <c r="X605" i="1"/>
  <c r="X538" i="1"/>
  <c r="X481" i="1"/>
  <c r="X427" i="1"/>
  <c r="X363" i="1"/>
  <c r="X293" i="1"/>
  <c r="X224" i="1"/>
  <c r="X162" i="1"/>
  <c r="X123" i="1"/>
  <c r="X71" i="1"/>
  <c r="X246" i="1"/>
  <c r="X789" i="1"/>
  <c r="X545" i="1"/>
  <c r="X717" i="1"/>
  <c r="X725" i="1"/>
  <c r="X818" i="1"/>
  <c r="X548" i="1"/>
  <c r="X70" i="1"/>
  <c r="X414" i="1"/>
  <c r="X197" i="1"/>
  <c r="X663" i="1"/>
  <c r="X50" i="1"/>
  <c r="X824" i="1"/>
  <c r="X511" i="1"/>
  <c r="X874" i="1"/>
  <c r="X476" i="1"/>
  <c r="X806" i="1"/>
  <c r="X772" i="1"/>
  <c r="X758" i="1"/>
  <c r="X220" i="1"/>
  <c r="X300" i="1"/>
  <c r="X614" i="1"/>
  <c r="X346" i="1"/>
  <c r="X337" i="1"/>
  <c r="X517" i="1"/>
  <c r="X661" i="1"/>
  <c r="X803" i="1"/>
  <c r="X837" i="1"/>
  <c r="X164" i="1"/>
  <c r="X695" i="1"/>
  <c r="X602" i="1"/>
  <c r="X537" i="1"/>
  <c r="X478" i="1"/>
  <c r="X500" i="1"/>
  <c r="X361" i="1"/>
  <c r="X275" i="1"/>
  <c r="X223" i="1"/>
  <c r="X156" i="1"/>
  <c r="X119" i="1"/>
  <c r="X60" i="1"/>
  <c r="Z294" i="1"/>
  <c r="AA294" i="1" s="1"/>
  <c r="AC294" i="1" s="1"/>
  <c r="Z155" i="1"/>
  <c r="AA155" i="1" s="1"/>
  <c r="AC155" i="1" s="1"/>
  <c r="Z552" i="1"/>
  <c r="AA552" i="1" s="1"/>
  <c r="AC552" i="1" s="1"/>
  <c r="Z25" i="1"/>
  <c r="AA25" i="1" s="1"/>
  <c r="AC25" i="1" s="1"/>
  <c r="Z512" i="1"/>
  <c r="AB512" i="1" s="1"/>
  <c r="Z290" i="1"/>
  <c r="AA290" i="1" s="1"/>
  <c r="AC290" i="1" s="1"/>
  <c r="Z273" i="1"/>
  <c r="AA273" i="1" s="1"/>
  <c r="AC273" i="1" s="1"/>
  <c r="Z504" i="1"/>
  <c r="AA504" i="1" s="1"/>
  <c r="AC504" i="1" s="1"/>
  <c r="Z49" i="1"/>
  <c r="AB49" i="1" s="1"/>
  <c r="Z26" i="1"/>
  <c r="AB26" i="1" s="1"/>
  <c r="Z503" i="1"/>
  <c r="AB503" i="1" s="1"/>
  <c r="Z527" i="1"/>
  <c r="AA527" i="1" s="1"/>
  <c r="AC527" i="1" s="1"/>
  <c r="Z282" i="1"/>
  <c r="AB282" i="1" s="1"/>
  <c r="Z651" i="1"/>
  <c r="AB651" i="1" s="1"/>
  <c r="Z400" i="1"/>
  <c r="AB400" i="1" s="1"/>
  <c r="Z807" i="1"/>
  <c r="AA807" i="1" s="1"/>
  <c r="AC807" i="1" s="1"/>
  <c r="Z726" i="1"/>
  <c r="AA726" i="1" s="1"/>
  <c r="AC726" i="1" s="1"/>
  <c r="Z251" i="1"/>
  <c r="AB251" i="1" s="1"/>
  <c r="Z652" i="1"/>
  <c r="AB652" i="1" s="1"/>
  <c r="Z600" i="1"/>
  <c r="Z785" i="1"/>
  <c r="Z650" i="1"/>
  <c r="AB650" i="1" s="1"/>
  <c r="Z127" i="1"/>
  <c r="AA127" i="1" s="1"/>
  <c r="AC127" i="1" s="1"/>
  <c r="Z305" i="1"/>
  <c r="AA305" i="1" s="1"/>
  <c r="Z875" i="1"/>
  <c r="Z192" i="1"/>
  <c r="AB192" i="1" s="1"/>
  <c r="Z769" i="1"/>
  <c r="AA769" i="1" s="1"/>
  <c r="AC769" i="1" s="1"/>
  <c r="Z577" i="1"/>
  <c r="AB577" i="1" s="1"/>
  <c r="Z491" i="1"/>
  <c r="AA491" i="1" s="1"/>
  <c r="AC491" i="1" s="1"/>
  <c r="Z629" i="1"/>
  <c r="AA629" i="1" s="1"/>
  <c r="AC629" i="1" s="1"/>
  <c r="Z383" i="1"/>
  <c r="AB383" i="1" s="1"/>
  <c r="Z515" i="1"/>
  <c r="AA515" i="1" s="1"/>
  <c r="AC515" i="1" s="1"/>
  <c r="Z506" i="1"/>
  <c r="AB506" i="1" s="1"/>
  <c r="Z702" i="1"/>
  <c r="AA702" i="1" s="1"/>
  <c r="AC702" i="1" s="1"/>
  <c r="Z667" i="1"/>
  <c r="AA667" i="1" s="1"/>
  <c r="AC667" i="1" s="1"/>
  <c r="Z323" i="1"/>
  <c r="AA323" i="1" s="1"/>
  <c r="AC323" i="1" s="1"/>
  <c r="Z32" i="1"/>
  <c r="AB32" i="1" s="1"/>
  <c r="Z747" i="1"/>
  <c r="AA747" i="1" s="1"/>
  <c r="AC747" i="1" s="1"/>
  <c r="Z330" i="1"/>
  <c r="AA330" i="1" s="1"/>
  <c r="AC330" i="1" s="1"/>
  <c r="Z466" i="1"/>
  <c r="AB466" i="1" s="1"/>
  <c r="Z558" i="1"/>
  <c r="AA558" i="1" s="1"/>
  <c r="AC558" i="1" s="1"/>
  <c r="Z288" i="1"/>
  <c r="AB288" i="1" s="1"/>
  <c r="Z532" i="1"/>
  <c r="AA532" i="1" s="1"/>
  <c r="AC532" i="1" s="1"/>
  <c r="Z749" i="1"/>
  <c r="AA749" i="1" s="1"/>
  <c r="AC749" i="1" s="1"/>
  <c r="Z719" i="1"/>
  <c r="AB719" i="1" s="1"/>
  <c r="Z285" i="1"/>
  <c r="AA285" i="1" s="1"/>
  <c r="AC285" i="1" s="1"/>
  <c r="Z440" i="1"/>
  <c r="AA440" i="1" s="1"/>
  <c r="AC440" i="1" s="1"/>
  <c r="Z460" i="1"/>
  <c r="AB460" i="1" s="1"/>
  <c r="Z259" i="1"/>
  <c r="AA259" i="1" s="1"/>
  <c r="AC259" i="1" s="1"/>
  <c r="Z339" i="1"/>
  <c r="AA339" i="1" s="1"/>
  <c r="Z451" i="1"/>
  <c r="AA451" i="1" s="1"/>
  <c r="AC451" i="1" s="1"/>
  <c r="Z867" i="1"/>
  <c r="AA867" i="1" s="1"/>
  <c r="AC867" i="1" s="1"/>
  <c r="Z675" i="1"/>
  <c r="AA675" i="1" s="1"/>
  <c r="AC675" i="1" s="1"/>
  <c r="Z354" i="1"/>
  <c r="AA354" i="1" s="1"/>
  <c r="AC354" i="1" s="1"/>
  <c r="Z594" i="1"/>
  <c r="AA594" i="1" s="1"/>
  <c r="AC594" i="1" s="1"/>
  <c r="Z153" i="1"/>
  <c r="AA153" i="1" s="1"/>
  <c r="AC153" i="1" s="1"/>
  <c r="Z638" i="1"/>
  <c r="AA638" i="1" s="1"/>
  <c r="Z364" i="1"/>
  <c r="AA364" i="1" s="1"/>
  <c r="AC364" i="1" s="1"/>
  <c r="Z267" i="1"/>
  <c r="Z458" i="1"/>
  <c r="AB458" i="1" s="1"/>
  <c r="Z814" i="1"/>
  <c r="AA814" i="1" s="1"/>
  <c r="AC814" i="1" s="1"/>
  <c r="Z265" i="1"/>
  <c r="Z841" i="1"/>
  <c r="AA841" i="1" s="1"/>
  <c r="AC841" i="1" s="1"/>
  <c r="Z247" i="1"/>
  <c r="AB247" i="1" s="1"/>
  <c r="Z710" i="1"/>
  <c r="AB710" i="1" s="1"/>
  <c r="Z760" i="1"/>
  <c r="AB760" i="1" s="1"/>
  <c r="Z443" i="1"/>
  <c r="AB443" i="1" s="1"/>
  <c r="Z143" i="1"/>
  <c r="AB143" i="1" s="1"/>
  <c r="Z322" i="1"/>
  <c r="AA322" i="1" s="1"/>
  <c r="AC322" i="1" s="1"/>
  <c r="Z80" i="1"/>
  <c r="AA80" i="1" s="1"/>
  <c r="AC80" i="1" s="1"/>
  <c r="Z516" i="1"/>
  <c r="AA516" i="1" s="1"/>
  <c r="AC516" i="1" s="1"/>
  <c r="Z757" i="1"/>
  <c r="AA757" i="1" s="1"/>
  <c r="AC757" i="1" s="1"/>
  <c r="Z81" i="1"/>
  <c r="AA81" i="1" s="1"/>
  <c r="AC81" i="1" s="1"/>
  <c r="Z52" i="1"/>
  <c r="AA52" i="1" s="1"/>
  <c r="AC52" i="1" s="1"/>
  <c r="Z704" i="1"/>
  <c r="AA704" i="1" s="1"/>
  <c r="AC704" i="1" s="1"/>
  <c r="Z203" i="1"/>
  <c r="AA203" i="1" s="1"/>
  <c r="AC203" i="1" s="1"/>
  <c r="Z632" i="1"/>
  <c r="AB632" i="1" s="1"/>
  <c r="Z806" i="1"/>
  <c r="AB806" i="1" s="1"/>
  <c r="Z758" i="1"/>
  <c r="AB758" i="1" s="1"/>
  <c r="Z220" i="1"/>
  <c r="AA220" i="1" s="1"/>
  <c r="AC220" i="1" s="1"/>
  <c r="Z517" i="1"/>
  <c r="Z661" i="1"/>
  <c r="AA661" i="1" s="1"/>
  <c r="AC661" i="1" s="1"/>
  <c r="Z803" i="1"/>
  <c r="AA803" i="1" s="1"/>
  <c r="AC803" i="1" s="1"/>
  <c r="BX784" i="1"/>
  <c r="BP784" i="1"/>
  <c r="BZ784" i="1"/>
  <c r="CB784" i="1" s="1"/>
  <c r="BV784" i="1"/>
  <c r="BR784" i="1"/>
  <c r="BT784" i="1"/>
  <c r="BU784" i="1"/>
  <c r="BW784" i="1"/>
  <c r="BY784" i="1"/>
  <c r="BS784" i="1"/>
  <c r="BQ784" i="1"/>
  <c r="AL483" i="1"/>
  <c r="BR483" i="1"/>
  <c r="BY483" i="1"/>
  <c r="BX483" i="1"/>
  <c r="BT483" i="1"/>
  <c r="BK483" i="1"/>
  <c r="BW483" i="1"/>
  <c r="BQ483" i="1"/>
  <c r="BJ483" i="1"/>
  <c r="BL483" i="1"/>
  <c r="BZ483" i="1"/>
  <c r="CB483" i="1" s="1"/>
  <c r="BO483" i="1"/>
  <c r="BM483" i="1"/>
  <c r="BP483" i="1"/>
  <c r="BN483" i="1"/>
  <c r="BV483" i="1"/>
  <c r="BU483" i="1"/>
  <c r="BS483" i="1"/>
  <c r="AL798" i="1"/>
  <c r="AM798" i="1"/>
  <c r="BY798" i="1" s="1"/>
  <c r="Z368" i="1"/>
  <c r="AA368" i="1" s="1"/>
  <c r="AC368" i="1" s="1"/>
  <c r="Z111" i="1"/>
  <c r="AA111" i="1" s="1"/>
  <c r="AC111" i="1" s="1"/>
  <c r="Z83" i="1"/>
  <c r="AB83" i="1" s="1"/>
  <c r="Z320" i="1"/>
  <c r="AB320" i="1" s="1"/>
  <c r="Z86" i="1"/>
  <c r="AA86" i="1" s="1"/>
  <c r="AC86" i="1" s="1"/>
  <c r="Z185" i="1"/>
  <c r="AA185" i="1" s="1"/>
  <c r="AC185" i="1" s="1"/>
  <c r="Z545" i="1"/>
  <c r="AA545" i="1" s="1"/>
  <c r="AC545" i="1" s="1"/>
  <c r="Z36" i="1"/>
  <c r="AB36" i="1" s="1"/>
  <c r="Z84" i="1"/>
  <c r="Z200" i="1"/>
  <c r="AA785" i="1"/>
  <c r="AC785" i="1" s="1"/>
  <c r="AB785" i="1"/>
  <c r="AA265" i="1"/>
  <c r="AC265" i="1" s="1"/>
  <c r="AB265" i="1"/>
  <c r="AA267" i="1"/>
  <c r="AC267" i="1" s="1"/>
  <c r="AB267" i="1"/>
  <c r="AA875" i="1"/>
  <c r="AC875" i="1" s="1"/>
  <c r="AB875" i="1"/>
  <c r="AA600" i="1"/>
  <c r="AC600" i="1" s="1"/>
  <c r="AB600" i="1"/>
  <c r="Z511" i="1"/>
  <c r="Z338" i="1"/>
  <c r="Z794" i="1"/>
  <c r="Z611" i="1"/>
  <c r="Z392" i="1"/>
  <c r="Z172" i="1"/>
  <c r="Z337" i="1"/>
  <c r="Z233" i="1"/>
  <c r="Z576" i="1"/>
  <c r="Z563" i="1"/>
  <c r="Z477" i="1"/>
  <c r="Z250" i="1"/>
  <c r="Z544" i="1"/>
  <c r="Z860" i="1"/>
  <c r="Z622" i="1"/>
  <c r="Z235" i="1"/>
  <c r="Z833" i="1"/>
  <c r="Z39" i="1"/>
  <c r="Z772" i="1"/>
  <c r="Z351" i="1"/>
  <c r="Z91" i="1"/>
  <c r="Z683" i="1"/>
  <c r="Z614" i="1"/>
  <c r="Z346" i="1"/>
  <c r="Z378" i="1"/>
  <c r="Z334" i="1"/>
  <c r="Z459" i="1"/>
  <c r="Z239" i="1"/>
  <c r="Z445" i="1"/>
  <c r="Z817" i="1"/>
  <c r="Z486" i="1"/>
  <c r="Z520" i="1"/>
  <c r="Z482" i="1"/>
  <c r="Z430" i="1"/>
  <c r="Z402" i="1"/>
  <c r="Z255" i="1"/>
  <c r="Z555" i="1"/>
  <c r="Z286" i="1"/>
  <c r="Z847" i="1"/>
  <c r="Z386" i="1"/>
  <c r="Z828" i="1"/>
  <c r="Z618" i="1"/>
  <c r="Z754" i="1"/>
  <c r="Z688" i="1"/>
  <c r="Z510" i="1"/>
  <c r="Z853" i="1"/>
  <c r="Z745" i="1"/>
  <c r="Z47" i="1"/>
  <c r="Z190" i="1"/>
  <c r="Z589" i="1"/>
  <c r="Z395" i="1"/>
  <c r="Z452" i="1"/>
  <c r="Z194" i="1"/>
  <c r="Z245" i="1"/>
  <c r="Z705" i="1"/>
  <c r="Z789" i="1"/>
  <c r="Z385" i="1"/>
  <c r="Z253" i="1"/>
  <c r="Z630" i="1"/>
  <c r="Z660" i="1"/>
  <c r="Z547" i="1"/>
  <c r="Z370" i="1"/>
  <c r="Z360" i="1"/>
  <c r="Z225" i="1"/>
  <c r="Z628" i="1"/>
  <c r="Z529" i="1"/>
  <c r="Z805" i="1"/>
  <c r="Z268" i="1"/>
  <c r="Z353" i="1"/>
  <c r="Z421" i="1"/>
  <c r="Z43" i="1"/>
  <c r="Z748" i="1"/>
  <c r="Z571" i="1"/>
  <c r="Z414" i="1"/>
  <c r="Z793" i="1"/>
  <c r="Z542" i="1"/>
  <c r="Z281" i="1"/>
  <c r="Z232" i="1"/>
  <c r="Z180" i="1"/>
  <c r="Z313" i="1"/>
  <c r="Z98" i="1"/>
  <c r="Z763" i="1"/>
  <c r="Z728" i="1"/>
  <c r="Z336" i="1"/>
  <c r="Z824" i="1"/>
  <c r="Z792" i="1"/>
  <c r="Z434" i="1"/>
  <c r="Z79" i="1"/>
  <c r="Z124" i="1"/>
  <c r="Z246" i="1"/>
  <c r="Z663" i="1"/>
  <c r="Z439" i="1"/>
  <c r="Z241" i="1"/>
  <c r="Z67" i="1"/>
  <c r="Z350" i="1"/>
  <c r="Z484" i="1"/>
  <c r="Z476" i="1"/>
  <c r="Z415" i="1"/>
  <c r="Z528" i="1"/>
  <c r="Z328" i="1"/>
  <c r="Z457" i="1"/>
  <c r="Z289" i="1"/>
  <c r="Z626" i="1"/>
  <c r="Z393" i="1"/>
  <c r="Z635" i="1"/>
  <c r="Z131" i="1"/>
  <c r="Z287" i="1"/>
  <c r="Z541" i="1"/>
  <c r="Z212" i="1"/>
  <c r="Z264" i="1"/>
  <c r="Z428" i="1"/>
  <c r="Z300" i="1"/>
  <c r="Z89" i="1"/>
  <c r="Z175" i="1"/>
  <c r="Z573" i="1"/>
  <c r="Z751" i="1"/>
  <c r="Z585" i="1"/>
  <c r="Z731" i="1"/>
  <c r="Z501" i="1"/>
  <c r="Z779" i="1"/>
  <c r="Z158" i="1"/>
  <c r="Z619" i="1"/>
  <c r="Z319" i="1"/>
  <c r="Z173" i="1"/>
  <c r="Z588" i="1"/>
  <c r="Z165" i="1"/>
  <c r="Z75" i="1"/>
  <c r="Z343" i="1"/>
  <c r="Z266" i="1"/>
  <c r="Z659" i="1"/>
  <c r="Z644" i="1"/>
  <c r="Z262" i="1"/>
  <c r="Z657" i="1"/>
  <c r="Z335" i="1"/>
  <c r="Z62" i="1"/>
  <c r="Z838" i="1"/>
  <c r="Z812" i="1"/>
  <c r="Z540" i="1"/>
  <c r="Z90" i="1"/>
  <c r="Z54" i="1"/>
  <c r="Z686" i="1"/>
  <c r="Z837" i="1"/>
  <c r="Z572" i="1"/>
  <c r="Z156" i="1"/>
  <c r="Z123" i="1"/>
  <c r="Z627" i="1"/>
  <c r="Z708" i="1"/>
  <c r="Z463" i="1"/>
  <c r="Z374" i="1"/>
  <c r="Z154" i="1"/>
  <c r="Z869" i="1"/>
  <c r="Z842" i="1"/>
  <c r="Z58" i="1"/>
  <c r="Z118" i="1"/>
  <c r="Z743" i="1"/>
  <c r="Z50" i="1"/>
  <c r="Z633" i="1"/>
  <c r="Z349" i="1"/>
  <c r="Z269" i="1"/>
  <c r="Z777" i="1"/>
  <c r="Z568" i="1"/>
  <c r="Z379" i="1"/>
  <c r="Z407" i="1"/>
  <c r="Z33" i="1"/>
  <c r="Z598" i="1"/>
  <c r="Z570" i="1"/>
  <c r="Z865" i="1"/>
  <c r="Z182" i="1"/>
  <c r="Z148" i="1"/>
  <c r="Z359" i="1"/>
  <c r="Z744" i="1"/>
  <c r="Z181" i="1"/>
  <c r="Z117" i="1"/>
  <c r="Z795" i="1"/>
  <c r="Z566" i="1"/>
  <c r="Z456" i="1"/>
  <c r="Z369" i="1"/>
  <c r="Z244" i="1"/>
  <c r="Z138" i="1"/>
  <c r="Z114" i="1"/>
  <c r="Z492" i="1"/>
  <c r="Z701" i="1"/>
  <c r="Z208" i="1"/>
  <c r="Z72" i="1"/>
  <c r="Z61" i="1"/>
  <c r="Z130" i="1"/>
  <c r="Z302" i="1"/>
  <c r="Z48" i="1"/>
  <c r="Z668" i="1"/>
  <c r="Z187" i="1"/>
  <c r="Z270" i="1"/>
  <c r="Z550" i="1"/>
  <c r="Z412" i="1"/>
  <c r="Z42" i="1"/>
  <c r="Z821" i="1"/>
  <c r="Z625" i="1"/>
  <c r="Z204" i="1"/>
  <c r="Z101" i="1"/>
  <c r="Z108" i="1"/>
  <c r="Z845" i="1"/>
  <c r="Z844" i="1"/>
  <c r="Z697" i="1"/>
  <c r="Z485" i="1"/>
  <c r="Z382" i="1"/>
  <c r="Z128" i="1"/>
  <c r="Z786" i="1"/>
  <c r="Z695" i="1"/>
  <c r="Z549" i="1"/>
  <c r="Z508" i="1"/>
  <c r="Z481" i="1"/>
  <c r="Z437" i="1"/>
  <c r="Z381" i="1"/>
  <c r="Z60" i="1"/>
  <c r="Z140" i="1"/>
  <c r="Z315" i="1"/>
  <c r="Z59" i="1"/>
  <c r="Z345" i="1"/>
  <c r="Z874" i="1"/>
  <c r="Z435" i="1"/>
  <c r="Z413" i="1"/>
  <c r="Z74" i="1"/>
  <c r="Z823" i="1"/>
  <c r="Z196" i="1"/>
  <c r="Z444" i="1"/>
  <c r="Z478" i="1"/>
  <c r="Z427" i="1"/>
  <c r="Z301" i="1"/>
  <c r="Z271" i="1"/>
  <c r="Z263" i="1"/>
  <c r="Z125" i="1"/>
  <c r="Z105" i="1"/>
  <c r="Z122" i="1"/>
  <c r="Z692" i="1"/>
  <c r="Z157" i="1"/>
  <c r="Z189" i="1"/>
  <c r="Z818" i="1"/>
  <c r="Z159" i="1"/>
  <c r="Z488" i="1"/>
  <c r="Z291" i="1"/>
  <c r="Z599" i="1"/>
  <c r="Z509" i="1"/>
  <c r="Z97" i="1"/>
  <c r="Z725" i="1"/>
  <c r="Z543" i="1"/>
  <c r="Z581" i="1"/>
  <c r="Z70" i="1"/>
  <c r="Z815" i="1"/>
  <c r="Z835" i="1"/>
  <c r="Z717" i="1"/>
  <c r="Z851" i="1"/>
  <c r="Z778" i="1"/>
  <c r="Z780" i="1"/>
  <c r="Z606" i="1"/>
  <c r="Z201" i="1"/>
  <c r="Z533" i="1"/>
  <c r="Z548" i="1"/>
  <c r="Z375" i="1"/>
  <c r="Z605" i="1"/>
  <c r="Z658" i="1"/>
  <c r="Z363" i="1"/>
  <c r="Z525" i="1"/>
  <c r="Z34" i="1"/>
  <c r="Z782" i="1"/>
  <c r="Z580" i="1"/>
  <c r="Z164" i="1"/>
  <c r="Z462" i="1"/>
  <c r="Z707" i="1"/>
  <c r="Z442" i="1"/>
  <c r="Z496" i="1"/>
  <c r="Z553" i="1"/>
  <c r="Z500" i="1"/>
  <c r="Z475" i="1"/>
  <c r="Z537" i="1"/>
  <c r="Z820" i="1"/>
  <c r="Z534" i="1"/>
  <c r="Z218" i="1"/>
  <c r="Z670" i="1"/>
  <c r="Z840" i="1"/>
  <c r="Z613" i="1"/>
  <c r="Z215" i="1"/>
  <c r="Z587" i="1"/>
  <c r="Z197" i="1"/>
  <c r="Z356" i="1"/>
  <c r="Z687" i="1"/>
  <c r="Z249" i="1"/>
  <c r="Z227" i="1"/>
  <c r="Z734" i="1"/>
  <c r="Z612" i="1"/>
  <c r="Z213" i="1"/>
  <c r="Z299" i="1"/>
  <c r="Z106" i="1"/>
  <c r="Z513" i="1"/>
  <c r="Z151" i="1"/>
  <c r="Z873" i="1"/>
  <c r="Z348" i="1"/>
  <c r="Z96" i="1"/>
  <c r="Z161" i="1"/>
  <c r="Z721" i="1"/>
  <c r="Z28" i="1"/>
  <c r="Z637" i="1"/>
  <c r="Z714" i="1"/>
  <c r="Z620" i="1"/>
  <c r="Z321" i="1"/>
  <c r="Z465" i="1"/>
  <c r="Z277" i="1"/>
  <c r="Z257" i="1"/>
  <c r="Z724" i="1"/>
  <c r="Z292" i="1"/>
  <c r="Z88" i="1"/>
  <c r="Z221" i="1"/>
  <c r="Z829" i="1"/>
  <c r="Z441" i="1"/>
  <c r="Z304" i="1"/>
  <c r="Z163" i="1"/>
  <c r="Z787" i="1"/>
  <c r="Z783" i="1"/>
  <c r="Z94" i="1"/>
  <c r="Z505" i="1"/>
  <c r="Z206" i="1"/>
  <c r="Z521" i="1"/>
  <c r="Z497" i="1"/>
  <c r="Z171" i="1"/>
  <c r="Z342" i="1"/>
  <c r="Z112" i="1"/>
  <c r="Z604" i="1"/>
  <c r="Z44" i="1"/>
  <c r="Z107" i="1"/>
  <c r="Z87" i="1"/>
  <c r="Z827" i="1"/>
  <c r="Z132" i="1"/>
  <c r="Z293" i="1"/>
  <c r="Z258" i="1"/>
  <c r="Z126" i="1"/>
  <c r="Z115" i="1"/>
  <c r="Z499" i="1"/>
  <c r="Z602" i="1"/>
  <c r="Z316" i="1"/>
  <c r="Z698" i="1"/>
  <c r="Z129" i="1"/>
  <c r="Z790" i="1"/>
  <c r="Z762" i="1"/>
  <c r="Z718" i="1"/>
  <c r="Z665" i="1"/>
  <c r="Z655" i="1"/>
  <c r="Z347" i="1"/>
  <c r="Z819" i="1"/>
  <c r="Z776" i="1"/>
  <c r="Z703" i="1"/>
  <c r="Z447" i="1"/>
  <c r="Z406" i="1"/>
  <c r="Z376" i="1"/>
  <c r="Z653" i="1"/>
  <c r="Z216" i="1"/>
  <c r="Z100" i="1"/>
  <c r="Z37" i="1"/>
  <c r="Z846" i="1"/>
  <c r="Z834" i="1"/>
  <c r="Z617" i="1"/>
  <c r="Z764" i="1"/>
  <c r="Z788" i="1"/>
  <c r="Z674" i="1"/>
  <c r="Z610" i="1"/>
  <c r="Z601" i="1"/>
  <c r="Z546" i="1"/>
  <c r="Z538" i="1"/>
  <c r="Z519" i="1"/>
  <c r="Z507" i="1"/>
  <c r="Z494" i="1"/>
  <c r="Z468" i="1"/>
  <c r="Z438" i="1"/>
  <c r="Z410" i="1"/>
  <c r="Z391" i="1"/>
  <c r="Z367" i="1"/>
  <c r="Z358" i="1"/>
  <c r="Z333" i="1"/>
  <c r="Z331" i="1"/>
  <c r="Z296" i="1"/>
  <c r="Z275" i="1"/>
  <c r="Z237" i="1"/>
  <c r="Z231" i="1"/>
  <c r="Z224" i="1"/>
  <c r="Z217" i="1"/>
  <c r="Z179" i="1"/>
  <c r="Z188" i="1"/>
  <c r="Z119" i="1"/>
  <c r="Z27" i="1"/>
  <c r="Z723" i="1"/>
  <c r="Z691" i="1"/>
  <c r="Z518" i="1"/>
  <c r="Z306" i="1"/>
  <c r="Z223" i="1"/>
  <c r="Z176" i="1"/>
  <c r="Z82" i="1"/>
  <c r="Z51" i="1"/>
  <c r="Z684" i="1"/>
  <c r="Z656" i="1"/>
  <c r="Z615" i="1"/>
  <c r="Z498" i="1"/>
  <c r="Z417" i="1"/>
  <c r="Z332" i="1"/>
  <c r="Z303" i="1"/>
  <c r="Z272" i="1"/>
  <c r="Z254" i="1"/>
  <c r="Z169" i="1"/>
  <c r="Z162" i="1"/>
  <c r="Z145" i="1"/>
  <c r="Z76" i="1"/>
  <c r="Z104" i="1"/>
  <c r="N33" i="1"/>
  <c r="Q33" i="1" s="1"/>
  <c r="L270" i="1"/>
  <c r="N270" i="1"/>
  <c r="Q270" i="1" s="1"/>
  <c r="N101" i="1"/>
  <c r="Q101" i="1" s="1"/>
  <c r="N412" i="1"/>
  <c r="Q412" i="1" s="1"/>
  <c r="N778" i="1"/>
  <c r="Q778" i="1" s="1"/>
  <c r="N435" i="1"/>
  <c r="Q435" i="1" s="1"/>
  <c r="L772" i="1"/>
  <c r="N62" i="1"/>
  <c r="Q62" i="1" s="1"/>
  <c r="N413" i="1"/>
  <c r="Q413" i="1" s="1"/>
  <c r="N407" i="1"/>
  <c r="Q407" i="1" s="1"/>
  <c r="L143" i="1"/>
  <c r="N108" i="1"/>
  <c r="Q108" i="1" s="1"/>
  <c r="N196" i="1"/>
  <c r="Q196" i="1" s="1"/>
  <c r="N760" i="1"/>
  <c r="Q760" i="1" s="1"/>
  <c r="L585" i="1"/>
  <c r="L787" i="1"/>
  <c r="N787" i="1"/>
  <c r="Q787" i="1" s="1"/>
  <c r="L44" i="1"/>
  <c r="N44" i="1"/>
  <c r="Q44" i="1" s="1"/>
  <c r="N321" i="1"/>
  <c r="Q321" i="1" s="1"/>
  <c r="N783" i="1"/>
  <c r="Q783" i="1" s="1"/>
  <c r="N777" i="1"/>
  <c r="Q777" i="1" s="1"/>
  <c r="N823" i="1"/>
  <c r="Q823" i="1" s="1"/>
  <c r="N378" i="1"/>
  <c r="Q378" i="1" s="1"/>
  <c r="L201" i="1"/>
  <c r="N201" i="1"/>
  <c r="Q201" i="1" s="1"/>
  <c r="N127" i="1"/>
  <c r="Q127" i="1" s="1"/>
  <c r="L734" i="1"/>
  <c r="N359" i="1"/>
  <c r="Q359" i="1" s="1"/>
  <c r="N550" i="1"/>
  <c r="Q550" i="1" s="1"/>
  <c r="N74" i="1"/>
  <c r="Q74" i="1" s="1"/>
  <c r="N42" i="1"/>
  <c r="Q42" i="1" s="1"/>
  <c r="N444" i="1"/>
  <c r="Q444" i="1" s="1"/>
  <c r="N769" i="1"/>
  <c r="Q769" i="1" s="1"/>
  <c r="L875" i="1"/>
  <c r="L212" i="1"/>
  <c r="N94" i="1"/>
  <c r="Q94" i="1" s="1"/>
  <c r="N379" i="1"/>
  <c r="Q379" i="1" s="1"/>
  <c r="N821" i="1"/>
  <c r="Q821" i="1" s="1"/>
  <c r="N443" i="1"/>
  <c r="Q443" i="1" s="1"/>
  <c r="N635" i="1"/>
  <c r="Q635" i="1" s="1"/>
  <c r="N51" i="1"/>
  <c r="Q51" i="1" s="1"/>
  <c r="N104" i="1"/>
  <c r="Q104" i="1" s="1"/>
  <c r="N614" i="1"/>
  <c r="Q614" i="1" s="1"/>
  <c r="N786" i="1"/>
  <c r="Q786" i="1" s="1"/>
  <c r="N131" i="1"/>
  <c r="Q131" i="1" s="1"/>
  <c r="N346" i="1"/>
  <c r="Q346" i="1" s="1"/>
  <c r="N807" i="1"/>
  <c r="Q807" i="1" s="1"/>
  <c r="N627" i="1"/>
  <c r="Q627" i="1" s="1"/>
  <c r="N337" i="1"/>
  <c r="Q337" i="1" s="1"/>
  <c r="N726" i="1"/>
  <c r="Q726" i="1" s="1"/>
  <c r="N287" i="1"/>
  <c r="Q287" i="1" s="1"/>
  <c r="N785" i="1"/>
  <c r="Q785" i="1" s="1"/>
  <c r="N588" i="1"/>
  <c r="Q588" i="1" s="1"/>
  <c r="N501" i="1"/>
  <c r="Q501" i="1" s="1"/>
  <c r="N661" i="1"/>
  <c r="Q661" i="1" s="1"/>
  <c r="N652" i="1"/>
  <c r="Q652" i="1" s="1"/>
  <c r="N780" i="1"/>
  <c r="Q780" i="1" s="1"/>
  <c r="N779" i="1"/>
  <c r="Q779" i="1" s="1"/>
  <c r="N459" i="1"/>
  <c r="Q459" i="1" s="1"/>
  <c r="N704" i="1"/>
  <c r="Q704" i="1" s="1"/>
  <c r="N803" i="1"/>
  <c r="Q803" i="1" s="1"/>
  <c r="N264" i="1"/>
  <c r="Q264" i="1" s="1"/>
  <c r="L629" i="1"/>
  <c r="L330" i="1"/>
  <c r="L153" i="1"/>
  <c r="L612" i="1"/>
  <c r="L758" i="1"/>
  <c r="L165" i="1"/>
  <c r="L626" i="1"/>
  <c r="L213" i="1"/>
  <c r="L339" i="1"/>
  <c r="L710" i="1"/>
  <c r="L220" i="1"/>
  <c r="L686" i="1"/>
  <c r="L731" i="1"/>
  <c r="L683" i="1"/>
  <c r="L638" i="1"/>
  <c r="L319" i="1"/>
  <c r="L300" i="1"/>
  <c r="L343" i="1"/>
  <c r="L114" i="1"/>
  <c r="L650" i="1"/>
  <c r="L305" i="1"/>
  <c r="L75" i="1"/>
  <c r="L541" i="1"/>
  <c r="L657" i="1"/>
  <c r="L288" i="1"/>
  <c r="L573" i="1"/>
  <c r="L659" i="1"/>
  <c r="L203" i="1"/>
  <c r="L158" i="1"/>
  <c r="L335" i="1"/>
  <c r="L458" i="1"/>
  <c r="L619" i="1"/>
  <c r="L262" i="1"/>
  <c r="CG262" i="1" s="1"/>
  <c r="L175" i="1"/>
  <c r="L267" i="1"/>
  <c r="L841" i="1"/>
  <c r="L751" i="1"/>
  <c r="L606" i="1"/>
  <c r="L600" i="1"/>
  <c r="Z361" i="1"/>
  <c r="Z78" i="1"/>
  <c r="Z71" i="1"/>
  <c r="Z53" i="1"/>
  <c r="Z40" i="1"/>
  <c r="L542" i="1"/>
  <c r="N542" i="1"/>
  <c r="Q542" i="1" s="1"/>
  <c r="L290" i="1"/>
  <c r="N290" i="1"/>
  <c r="Q290" i="1" s="1"/>
  <c r="L122" i="1"/>
  <c r="N122" i="1"/>
  <c r="Q122" i="1" s="1"/>
  <c r="L281" i="1"/>
  <c r="N281" i="1"/>
  <c r="Q281" i="1" s="1"/>
  <c r="L273" i="1"/>
  <c r="N273" i="1"/>
  <c r="Q273" i="1" s="1"/>
  <c r="L599" i="1"/>
  <c r="N599" i="1"/>
  <c r="Q599" i="1" s="1"/>
  <c r="L232" i="1"/>
  <c r="N232" i="1"/>
  <c r="Q232" i="1" s="1"/>
  <c r="L504" i="1"/>
  <c r="N504" i="1"/>
  <c r="Q504" i="1" s="1"/>
  <c r="L484" i="1"/>
  <c r="N484" i="1"/>
  <c r="Q484" i="1" s="1"/>
  <c r="L180" i="1"/>
  <c r="N180" i="1"/>
  <c r="Q180" i="1" s="1"/>
  <c r="L452" i="1"/>
  <c r="N452" i="1"/>
  <c r="Q452" i="1" s="1"/>
  <c r="L552" i="1"/>
  <c r="N552" i="1"/>
  <c r="Q552" i="1" s="1"/>
  <c r="L445" i="1"/>
  <c r="N445" i="1"/>
  <c r="Q445" i="1" s="1"/>
  <c r="L194" i="1"/>
  <c r="N194" i="1"/>
  <c r="Q194" i="1" s="1"/>
  <c r="L25" i="1"/>
  <c r="N25" i="1"/>
  <c r="Q25" i="1" s="1"/>
  <c r="L817" i="1"/>
  <c r="N817" i="1"/>
  <c r="Q817" i="1" s="1"/>
  <c r="L245" i="1"/>
  <c r="N245" i="1"/>
  <c r="Q245" i="1" s="1"/>
  <c r="L512" i="1"/>
  <c r="N512" i="1"/>
  <c r="Q512" i="1" s="1"/>
  <c r="L486" i="1"/>
  <c r="N486" i="1"/>
  <c r="Q486" i="1" s="1"/>
  <c r="L705" i="1"/>
  <c r="N705" i="1"/>
  <c r="Q705" i="1" s="1"/>
  <c r="L465" i="1"/>
  <c r="N465" i="1"/>
  <c r="Q465" i="1" s="1"/>
  <c r="L299" i="1"/>
  <c r="N299" i="1"/>
  <c r="Q299" i="1" s="1"/>
  <c r="L206" i="1"/>
  <c r="N206" i="1"/>
  <c r="Q206" i="1" s="1"/>
  <c r="L277" i="1"/>
  <c r="N277" i="1"/>
  <c r="Q277" i="1" s="1"/>
  <c r="L106" i="1"/>
  <c r="N106" i="1"/>
  <c r="Q106" i="1" s="1"/>
  <c r="L521" i="1"/>
  <c r="N521" i="1"/>
  <c r="Q521" i="1" s="1"/>
  <c r="L257" i="1"/>
  <c r="N257" i="1"/>
  <c r="Q257" i="1" s="1"/>
  <c r="L513" i="1"/>
  <c r="N513" i="1"/>
  <c r="Q513" i="1" s="1"/>
  <c r="L497" i="1"/>
  <c r="N497" i="1"/>
  <c r="Q497" i="1" s="1"/>
  <c r="L724" i="1"/>
  <c r="N724" i="1"/>
  <c r="Q724" i="1" s="1"/>
  <c r="L151" i="1"/>
  <c r="N151" i="1"/>
  <c r="Q151" i="1" s="1"/>
  <c r="L294" i="1"/>
  <c r="N294" i="1"/>
  <c r="Q294" i="1" s="1"/>
  <c r="L49" i="1"/>
  <c r="N49" i="1"/>
  <c r="Q49" i="1" s="1"/>
  <c r="L534" i="1"/>
  <c r="N534" i="1"/>
  <c r="Q534" i="1" s="1"/>
  <c r="L26" i="1"/>
  <c r="N26" i="1"/>
  <c r="Q26" i="1" s="1"/>
  <c r="L571" i="1"/>
  <c r="N571" i="1"/>
  <c r="Q571" i="1" s="1"/>
  <c r="L218" i="1"/>
  <c r="N218" i="1"/>
  <c r="Q218" i="1" s="1"/>
  <c r="L503" i="1"/>
  <c r="N503" i="1"/>
  <c r="Q503" i="1" s="1"/>
  <c r="L439" i="1"/>
  <c r="N439" i="1"/>
  <c r="Q439" i="1" s="1"/>
  <c r="L155" i="1"/>
  <c r="N155" i="1"/>
  <c r="Q155" i="1" s="1"/>
  <c r="L533" i="1"/>
  <c r="N533" i="1"/>
  <c r="Q533" i="1" s="1"/>
  <c r="L97" i="1"/>
  <c r="N97" i="1"/>
  <c r="Q97" i="1" s="1"/>
  <c r="L320" i="1"/>
  <c r="N320" i="1"/>
  <c r="Q320" i="1" s="1"/>
  <c r="L157" i="1"/>
  <c r="N157" i="1"/>
  <c r="Q157" i="1" s="1"/>
  <c r="L86" i="1"/>
  <c r="N86" i="1"/>
  <c r="Q86" i="1" s="1"/>
  <c r="L717" i="1"/>
  <c r="N717" i="1"/>
  <c r="Q717" i="1" s="1"/>
  <c r="L282" i="1"/>
  <c r="N282" i="1"/>
  <c r="Q282" i="1" s="1"/>
  <c r="L749" i="1"/>
  <c r="N749" i="1"/>
  <c r="Q749" i="1" s="1"/>
  <c r="L725" i="1"/>
  <c r="N725" i="1"/>
  <c r="Q725" i="1" s="1"/>
  <c r="L313" i="1"/>
  <c r="N313" i="1"/>
  <c r="Q313" i="1" s="1"/>
  <c r="L185" i="1"/>
  <c r="N185" i="1"/>
  <c r="Q185" i="1" s="1"/>
  <c r="L818" i="1"/>
  <c r="N818" i="1"/>
  <c r="Q818" i="1" s="1"/>
  <c r="L98" i="1"/>
  <c r="N98" i="1"/>
  <c r="Q98" i="1" s="1"/>
  <c r="L719" i="1"/>
  <c r="N719" i="1"/>
  <c r="Q719" i="1" s="1"/>
  <c r="L548" i="1"/>
  <c r="N548" i="1"/>
  <c r="Q548" i="1" s="1"/>
  <c r="L763" i="1"/>
  <c r="N763" i="1"/>
  <c r="Q763" i="1" s="1"/>
  <c r="L285" i="1"/>
  <c r="N285" i="1"/>
  <c r="Q285" i="1" s="1"/>
  <c r="L70" i="1"/>
  <c r="N70" i="1"/>
  <c r="Q70" i="1" s="1"/>
  <c r="L728" i="1"/>
  <c r="N728" i="1"/>
  <c r="Q728" i="1" s="1"/>
  <c r="L323" i="1"/>
  <c r="N323" i="1"/>
  <c r="Q323" i="1" s="1"/>
  <c r="L159" i="1"/>
  <c r="N159" i="1"/>
  <c r="Q159" i="1" s="1"/>
  <c r="L814" i="1"/>
  <c r="N814" i="1"/>
  <c r="Q814" i="1" s="1"/>
  <c r="L32" i="1"/>
  <c r="N32" i="1"/>
  <c r="Q32" i="1" s="1"/>
  <c r="L692" i="1"/>
  <c r="N692" i="1"/>
  <c r="Q692" i="1" s="1"/>
  <c r="L336" i="1"/>
  <c r="N336" i="1"/>
  <c r="Q336" i="1" s="1"/>
  <c r="L111" i="1"/>
  <c r="N111" i="1"/>
  <c r="Q111" i="1" s="1"/>
  <c r="L815" i="1"/>
  <c r="N815" i="1"/>
  <c r="Q815" i="1" s="1"/>
  <c r="L36" i="1"/>
  <c r="N36" i="1"/>
  <c r="Q36" i="1" s="1"/>
  <c r="L747" i="1"/>
  <c r="N747" i="1"/>
  <c r="Q747" i="1" s="1"/>
  <c r="L291" i="1"/>
  <c r="N291" i="1"/>
  <c r="Q291" i="1" s="1"/>
  <c r="L867" i="1"/>
  <c r="N867" i="1"/>
  <c r="Q867" i="1" s="1"/>
  <c r="L83" i="1"/>
  <c r="N83" i="1"/>
  <c r="Q83" i="1" s="1"/>
  <c r="L824" i="1"/>
  <c r="N824" i="1"/>
  <c r="L368" i="1"/>
  <c r="N368" i="1"/>
  <c r="Q368" i="1" s="1"/>
  <c r="L476" i="1"/>
  <c r="N476" i="1"/>
  <c r="Q476" i="1" s="1"/>
  <c r="L543" i="1"/>
  <c r="N543" i="1"/>
  <c r="Q543" i="1" s="1"/>
  <c r="L39" i="1"/>
  <c r="N39" i="1"/>
  <c r="Q39" i="1" s="1"/>
  <c r="L259" i="1"/>
  <c r="N259" i="1"/>
  <c r="Q259" i="1" s="1"/>
  <c r="L789" i="1"/>
  <c r="N789" i="1"/>
  <c r="Q789" i="1" s="1"/>
  <c r="L200" i="1"/>
  <c r="N200" i="1"/>
  <c r="Q200" i="1" s="1"/>
  <c r="L520" i="1"/>
  <c r="N520" i="1"/>
  <c r="Q520" i="1" s="1"/>
  <c r="L385" i="1"/>
  <c r="N385" i="1"/>
  <c r="Q385" i="1" s="1"/>
  <c r="L611" i="1"/>
  <c r="N611" i="1"/>
  <c r="Q611" i="1" s="1"/>
  <c r="L482" i="1"/>
  <c r="N482" i="1"/>
  <c r="Q482" i="1" s="1"/>
  <c r="L253" i="1"/>
  <c r="N253" i="1"/>
  <c r="Q253" i="1" s="1"/>
  <c r="L532" i="1"/>
  <c r="N532" i="1"/>
  <c r="Q532" i="1" s="1"/>
  <c r="L430" i="1"/>
  <c r="N430" i="1"/>
  <c r="Q430" i="1" s="1"/>
  <c r="L630" i="1"/>
  <c r="N630" i="1"/>
  <c r="Q630" i="1" s="1"/>
  <c r="L515" i="1"/>
  <c r="N515" i="1"/>
  <c r="Q515" i="1" s="1"/>
  <c r="L402" i="1"/>
  <c r="N402" i="1"/>
  <c r="Q402" i="1" s="1"/>
  <c r="L660" i="1"/>
  <c r="N660" i="1"/>
  <c r="Q660" i="1" s="1"/>
  <c r="L506" i="1"/>
  <c r="N506" i="1"/>
  <c r="Q506" i="1" s="1"/>
  <c r="L255" i="1"/>
  <c r="N255" i="1"/>
  <c r="Q255" i="1" s="1"/>
  <c r="L547" i="1"/>
  <c r="N547" i="1"/>
  <c r="Q547" i="1" s="1"/>
  <c r="L702" i="1"/>
  <c r="N702" i="1"/>
  <c r="Q702" i="1" s="1"/>
  <c r="L555" i="1"/>
  <c r="N555" i="1"/>
  <c r="Q555" i="1" s="1"/>
  <c r="L370" i="1"/>
  <c r="N370" i="1"/>
  <c r="Q370" i="1" s="1"/>
  <c r="L667" i="1"/>
  <c r="N667" i="1"/>
  <c r="Q667" i="1" s="1"/>
  <c r="L286" i="1"/>
  <c r="N286" i="1"/>
  <c r="Q286" i="1" s="1"/>
  <c r="L360" i="1"/>
  <c r="N360" i="1"/>
  <c r="Q360" i="1" s="1"/>
  <c r="L847" i="1"/>
  <c r="N847" i="1"/>
  <c r="Q847" i="1" s="1"/>
  <c r="L225" i="1"/>
  <c r="N225" i="1"/>
  <c r="Q225" i="1" s="1"/>
  <c r="L577" i="1"/>
  <c r="N577" i="1"/>
  <c r="Q577" i="1" s="1"/>
  <c r="L386" i="1"/>
  <c r="N386" i="1"/>
  <c r="Q386" i="1" s="1"/>
  <c r="L628" i="1"/>
  <c r="N628" i="1"/>
  <c r="Q628" i="1" s="1"/>
  <c r="L491" i="1"/>
  <c r="N491" i="1"/>
  <c r="Q491" i="1" s="1"/>
  <c r="L828" i="1"/>
  <c r="N828" i="1"/>
  <c r="Q828" i="1" s="1"/>
  <c r="L529" i="1"/>
  <c r="N529" i="1"/>
  <c r="Q529" i="1" s="1"/>
  <c r="L392" i="1"/>
  <c r="N392" i="1"/>
  <c r="Q392" i="1" s="1"/>
  <c r="L618" i="1"/>
  <c r="N618" i="1"/>
  <c r="Q618" i="1" s="1"/>
  <c r="L805" i="1"/>
  <c r="N805" i="1"/>
  <c r="Q805" i="1" s="1"/>
  <c r="L84" i="1"/>
  <c r="N84" i="1"/>
  <c r="Q84" i="1" s="1"/>
  <c r="L754" i="1"/>
  <c r="N754" i="1"/>
  <c r="Q754" i="1" s="1"/>
  <c r="L268" i="1"/>
  <c r="N268" i="1"/>
  <c r="Q268" i="1" s="1"/>
  <c r="L265" i="1"/>
  <c r="N265" i="1"/>
  <c r="Q265" i="1" s="1"/>
  <c r="L835" i="1"/>
  <c r="N835" i="1"/>
  <c r="Q835" i="1" s="1"/>
  <c r="L833" i="1"/>
  <c r="N833" i="1"/>
  <c r="Q833" i="1" s="1"/>
  <c r="L124" i="1"/>
  <c r="N124" i="1"/>
  <c r="Q124" i="1" s="1"/>
  <c r="L873" i="1"/>
  <c r="N873" i="1"/>
  <c r="Q873" i="1" s="1"/>
  <c r="L348" i="1"/>
  <c r="N348" i="1"/>
  <c r="Q348" i="1" s="1"/>
  <c r="L171" i="1"/>
  <c r="N171" i="1"/>
  <c r="Q171" i="1" s="1"/>
  <c r="L96" i="1"/>
  <c r="N96" i="1"/>
  <c r="Q96" i="1" s="1"/>
  <c r="L292" i="1"/>
  <c r="N292" i="1"/>
  <c r="Q292" i="1" s="1"/>
  <c r="L140" i="1"/>
  <c r="N140" i="1"/>
  <c r="Q140" i="1" s="1"/>
  <c r="L869" i="1"/>
  <c r="N869" i="1"/>
  <c r="Q869" i="1" s="1"/>
  <c r="L88" i="1"/>
  <c r="N88" i="1"/>
  <c r="Q88" i="1" s="1"/>
  <c r="L161" i="1"/>
  <c r="N161" i="1"/>
  <c r="Q161" i="1" s="1"/>
  <c r="L842" i="1"/>
  <c r="N842" i="1"/>
  <c r="Q842" i="1" s="1"/>
  <c r="L61" i="1"/>
  <c r="N61" i="1"/>
  <c r="Q61" i="1" s="1"/>
  <c r="L721" i="1"/>
  <c r="N721" i="1"/>
  <c r="Q721" i="1" s="1"/>
  <c r="L342" i="1"/>
  <c r="N342" i="1"/>
  <c r="Q342" i="1" s="1"/>
  <c r="L130" i="1"/>
  <c r="N130" i="1"/>
  <c r="Q130" i="1" s="1"/>
  <c r="L315" i="1"/>
  <c r="N315" i="1"/>
  <c r="Q315" i="1" s="1"/>
  <c r="L58" i="1"/>
  <c r="N58" i="1"/>
  <c r="Q58" i="1" s="1"/>
  <c r="L221" i="1"/>
  <c r="N221" i="1"/>
  <c r="Q221" i="1" s="1"/>
  <c r="L59" i="1"/>
  <c r="N59" i="1"/>
  <c r="Q59" i="1" s="1"/>
  <c r="L118" i="1"/>
  <c r="N118" i="1"/>
  <c r="Q118" i="1" s="1"/>
  <c r="L829" i="1"/>
  <c r="N829" i="1"/>
  <c r="Q829" i="1" s="1"/>
  <c r="L28" i="1"/>
  <c r="N28" i="1"/>
  <c r="Q28" i="1" s="1"/>
  <c r="L743" i="1"/>
  <c r="N743" i="1"/>
  <c r="Q743" i="1" s="1"/>
  <c r="L302" i="1"/>
  <c r="N302" i="1"/>
  <c r="Q302" i="1" s="1"/>
  <c r="L637" i="1"/>
  <c r="N637" i="1"/>
  <c r="Q637" i="1" s="1"/>
  <c r="L441" i="1"/>
  <c r="N441" i="1"/>
  <c r="Q441" i="1" s="1"/>
  <c r="L48" i="1"/>
  <c r="N48" i="1"/>
  <c r="Q48" i="1" s="1"/>
  <c r="L714" i="1"/>
  <c r="N714" i="1"/>
  <c r="Q714" i="1" s="1"/>
  <c r="L304" i="1"/>
  <c r="N304" i="1"/>
  <c r="Q304" i="1" s="1"/>
  <c r="L112" i="1"/>
  <c r="N112" i="1"/>
  <c r="Q112" i="1" s="1"/>
  <c r="L50" i="1"/>
  <c r="N50" i="1"/>
  <c r="Q50" i="1" s="1"/>
  <c r="L668" i="1"/>
  <c r="N668" i="1"/>
  <c r="Q668" i="1" s="1"/>
  <c r="L163" i="1"/>
  <c r="N163" i="1"/>
  <c r="Q163" i="1" s="1"/>
  <c r="L633" i="1"/>
  <c r="N633" i="1"/>
  <c r="Q633" i="1" s="1"/>
  <c r="L620" i="1"/>
  <c r="N620" i="1"/>
  <c r="Q620" i="1" s="1"/>
  <c r="L235" i="1"/>
  <c r="N235" i="1"/>
  <c r="Q235" i="1" s="1"/>
  <c r="L383" i="1"/>
  <c r="N383" i="1"/>
  <c r="Q383" i="1" s="1"/>
  <c r="L364" i="1"/>
  <c r="N364" i="1"/>
  <c r="Q364" i="1" s="1"/>
  <c r="L793" i="1"/>
  <c r="N793" i="1"/>
  <c r="Q793" i="1" s="1"/>
  <c r="L675" i="1"/>
  <c r="N675" i="1"/>
  <c r="Q675" i="1" s="1"/>
  <c r="L233" i="1"/>
  <c r="N233" i="1"/>
  <c r="Q233" i="1" s="1"/>
  <c r="L545" i="1"/>
  <c r="N545" i="1"/>
  <c r="Q545" i="1" s="1"/>
  <c r="L415" i="1"/>
  <c r="N415" i="1"/>
  <c r="Q415" i="1" s="1"/>
  <c r="L670" i="1"/>
  <c r="N670" i="1"/>
  <c r="Q670" i="1" s="1"/>
  <c r="L246" i="1"/>
  <c r="N246" i="1"/>
  <c r="Q246" i="1" s="1"/>
  <c r="L576" i="1"/>
  <c r="N576" i="1"/>
  <c r="Q576" i="1" s="1"/>
  <c r="L840" i="1"/>
  <c r="N840" i="1"/>
  <c r="Q840" i="1" s="1"/>
  <c r="L241" i="1"/>
  <c r="N241" i="1"/>
  <c r="Q241" i="1" s="1"/>
  <c r="L563" i="1"/>
  <c r="N563" i="1"/>
  <c r="Q563" i="1" s="1"/>
  <c r="L354" i="1"/>
  <c r="N354" i="1"/>
  <c r="Q354" i="1" s="1"/>
  <c r="L613" i="1"/>
  <c r="N613" i="1"/>
  <c r="Q613" i="1" s="1"/>
  <c r="L477" i="1"/>
  <c r="N477" i="1"/>
  <c r="Q477" i="1" s="1"/>
  <c r="L338" i="1"/>
  <c r="N338" i="1"/>
  <c r="Q338" i="1" s="1"/>
  <c r="L589" i="1"/>
  <c r="N589" i="1"/>
  <c r="Q589" i="1" s="1"/>
  <c r="L215" i="1"/>
  <c r="N215" i="1"/>
  <c r="Q215" i="1" s="1"/>
  <c r="L594" i="1"/>
  <c r="N594" i="1"/>
  <c r="Q594" i="1" s="1"/>
  <c r="L67" i="1"/>
  <c r="N67" i="1"/>
  <c r="Q67" i="1" s="1"/>
  <c r="L250" i="1"/>
  <c r="N250" i="1"/>
  <c r="Q250" i="1" s="1"/>
  <c r="L587" i="1"/>
  <c r="N587" i="1"/>
  <c r="Q587" i="1" s="1"/>
  <c r="L414" i="1"/>
  <c r="N414" i="1"/>
  <c r="Q414" i="1" s="1"/>
  <c r="L651" i="1"/>
  <c r="N651" i="1"/>
  <c r="Q651" i="1" s="1"/>
  <c r="L440" i="1"/>
  <c r="N440" i="1"/>
  <c r="Q440" i="1" s="1"/>
  <c r="L197" i="1"/>
  <c r="N197" i="1"/>
  <c r="Q197" i="1" s="1"/>
  <c r="L544" i="1"/>
  <c r="N544" i="1"/>
  <c r="Q544" i="1" s="1"/>
  <c r="L460" i="1"/>
  <c r="N460" i="1"/>
  <c r="Q460" i="1" s="1"/>
  <c r="L663" i="1"/>
  <c r="N663" i="1"/>
  <c r="Q663" i="1" s="1"/>
  <c r="L356" i="1"/>
  <c r="N356" i="1"/>
  <c r="Q356" i="1" s="1"/>
  <c r="L794" i="1"/>
  <c r="N794" i="1"/>
  <c r="Q794" i="1" s="1"/>
  <c r="L528" i="1"/>
  <c r="N528" i="1"/>
  <c r="Q528" i="1" s="1"/>
  <c r="L860" i="1"/>
  <c r="N860" i="1"/>
  <c r="Q860" i="1" s="1"/>
  <c r="L395" i="1"/>
  <c r="N395" i="1"/>
  <c r="Q395" i="1" s="1"/>
  <c r="L622" i="1"/>
  <c r="N622" i="1"/>
  <c r="Q622" i="1" s="1"/>
  <c r="L79" i="1"/>
  <c r="N79" i="1"/>
  <c r="Q79" i="1" s="1"/>
  <c r="L227" i="1"/>
  <c r="N227" i="1"/>
  <c r="Q227" i="1" s="1"/>
  <c r="L558" i="1"/>
  <c r="N558" i="1"/>
  <c r="Q558" i="1" s="1"/>
  <c r="L189" i="1"/>
  <c r="N189" i="1"/>
  <c r="Q189" i="1" s="1"/>
  <c r="N688" i="1"/>
  <c r="Q688" i="1" s="1"/>
  <c r="N687" i="1"/>
  <c r="Q687" i="1" s="1"/>
  <c r="N604" i="1"/>
  <c r="Q604" i="1" s="1"/>
  <c r="N353" i="1"/>
  <c r="Q353" i="1" s="1"/>
  <c r="N792" i="1"/>
  <c r="Q792" i="1" s="1"/>
  <c r="N187" i="1"/>
  <c r="Q187" i="1" s="1"/>
  <c r="N516" i="1"/>
  <c r="Q516" i="1" s="1"/>
  <c r="N511" i="1"/>
  <c r="Q511" i="1" s="1"/>
  <c r="N345" i="1"/>
  <c r="Q345" i="1" s="1"/>
  <c r="N510" i="1"/>
  <c r="Q510" i="1" s="1"/>
  <c r="N509" i="1"/>
  <c r="Q509" i="1" s="1"/>
  <c r="N350" i="1"/>
  <c r="Q350" i="1" s="1"/>
  <c r="N349" i="1"/>
  <c r="Q349" i="1" s="1"/>
  <c r="N421" i="1"/>
  <c r="Q421" i="1" s="1"/>
  <c r="N434" i="1"/>
  <c r="Q434" i="1" s="1"/>
  <c r="N249" i="1"/>
  <c r="Q249" i="1" s="1"/>
  <c r="N172" i="1"/>
  <c r="Q172" i="1" s="1"/>
  <c r="N247" i="1"/>
  <c r="Q247" i="1" s="1"/>
  <c r="N757" i="1"/>
  <c r="Q757" i="1" s="1"/>
  <c r="N874" i="1"/>
  <c r="Q874" i="1" s="1"/>
  <c r="N853" i="1"/>
  <c r="Q853" i="1" s="1"/>
  <c r="N239" i="1"/>
  <c r="Q239" i="1" s="1"/>
  <c r="N328" i="1"/>
  <c r="Q328" i="1" s="1"/>
  <c r="N269" i="1"/>
  <c r="Q269" i="1" s="1"/>
  <c r="N745" i="1"/>
  <c r="Q745" i="1" s="1"/>
  <c r="N47" i="1"/>
  <c r="Q47" i="1" s="1"/>
  <c r="N43" i="1"/>
  <c r="Q43" i="1" s="1"/>
  <c r="N806" i="1"/>
  <c r="Q806" i="1" s="1"/>
  <c r="N190" i="1"/>
  <c r="Q190" i="1" s="1"/>
  <c r="N748" i="1"/>
  <c r="Q748" i="1" s="1"/>
  <c r="L851" i="1"/>
  <c r="L266" i="1"/>
  <c r="L466" i="1"/>
  <c r="L89" i="1"/>
  <c r="L81" i="1"/>
  <c r="L351" i="1"/>
  <c r="L428" i="1"/>
  <c r="L91" i="1"/>
  <c r="L527" i="1"/>
  <c r="L289" i="1"/>
  <c r="L451" i="1"/>
  <c r="L400" i="1"/>
  <c r="L457" i="1"/>
  <c r="L80" i="1"/>
  <c r="L581" i="1"/>
  <c r="L393" i="1"/>
  <c r="L192" i="1"/>
  <c r="L488" i="1"/>
  <c r="L52" i="1"/>
  <c r="L632" i="1"/>
  <c r="L375" i="1"/>
  <c r="L517" i="1"/>
  <c r="CG517" i="1" s="1"/>
  <c r="L251" i="1"/>
  <c r="L173" i="1"/>
  <c r="L334" i="1"/>
  <c r="L322" i="1"/>
  <c r="L644" i="1"/>
  <c r="L492" i="1"/>
  <c r="N492" i="1"/>
  <c r="Q492" i="1" s="1"/>
  <c r="L568" i="1"/>
  <c r="L846" i="1"/>
  <c r="N846" i="1"/>
  <c r="Q846" i="1" s="1"/>
  <c r="N518" i="1"/>
  <c r="Q518" i="1" s="1"/>
  <c r="L518" i="1"/>
  <c r="N447" i="1"/>
  <c r="Q447" i="1" s="1"/>
  <c r="L447" i="1"/>
  <c r="N406" i="1"/>
  <c r="Q406" i="1" s="1"/>
  <c r="L406" i="1"/>
  <c r="N376" i="1"/>
  <c r="Q376" i="1" s="1"/>
  <c r="L376" i="1"/>
  <c r="N332" i="1"/>
  <c r="Q332" i="1" s="1"/>
  <c r="L332" i="1"/>
  <c r="N316" i="1"/>
  <c r="Q316" i="1" s="1"/>
  <c r="L316" i="1"/>
  <c r="N306" i="1"/>
  <c r="Q306" i="1" s="1"/>
  <c r="L306" i="1"/>
  <c r="N275" i="1"/>
  <c r="Q275" i="1" s="1"/>
  <c r="L275" i="1"/>
  <c r="N237" i="1"/>
  <c r="Q237" i="1" s="1"/>
  <c r="L237" i="1"/>
  <c r="N231" i="1"/>
  <c r="Q231" i="1" s="1"/>
  <c r="L231" i="1"/>
  <c r="N217" i="1"/>
  <c r="Q217" i="1" s="1"/>
  <c r="L217" i="1"/>
  <c r="L468" i="1"/>
  <c r="N481" i="1"/>
  <c r="Q481" i="1" s="1"/>
  <c r="L481" i="1"/>
  <c r="N442" i="1"/>
  <c r="Q442" i="1" s="1"/>
  <c r="L442" i="1"/>
  <c r="N500" i="1"/>
  <c r="Q500" i="1" s="1"/>
  <c r="L500" i="1"/>
  <c r="N381" i="1"/>
  <c r="Q381" i="1" s="1"/>
  <c r="L381" i="1"/>
  <c r="N363" i="1"/>
  <c r="Q363" i="1" s="1"/>
  <c r="L363" i="1"/>
  <c r="N331" i="1"/>
  <c r="Q331" i="1" s="1"/>
  <c r="L331" i="1"/>
  <c r="N301" i="1"/>
  <c r="Q301" i="1" s="1"/>
  <c r="L301" i="1"/>
  <c r="N271" i="1"/>
  <c r="Q271" i="1" s="1"/>
  <c r="L271" i="1"/>
  <c r="N258" i="1"/>
  <c r="Q258" i="1" s="1"/>
  <c r="L258" i="1"/>
  <c r="N263" i="1"/>
  <c r="Q263" i="1" s="1"/>
  <c r="N182" i="1"/>
  <c r="Q182" i="1" s="1"/>
  <c r="L182" i="1"/>
  <c r="N844" i="1"/>
  <c r="Q844" i="1" s="1"/>
  <c r="N837" i="1"/>
  <c r="Q837" i="1" s="1"/>
  <c r="N827" i="1"/>
  <c r="Q827" i="1" s="1"/>
  <c r="N820" i="1"/>
  <c r="Q820" i="1" s="1"/>
  <c r="N819" i="1"/>
  <c r="Q819" i="1" s="1"/>
  <c r="N812" i="1"/>
  <c r="Q812" i="1" s="1"/>
  <c r="N776" i="1"/>
  <c r="Q776" i="1" s="1"/>
  <c r="N762" i="1"/>
  <c r="Q762" i="1" s="1"/>
  <c r="N782" i="1"/>
  <c r="Q782" i="1" s="1"/>
  <c r="N723" i="1"/>
  <c r="Q723" i="1" s="1"/>
  <c r="N707" i="1"/>
  <c r="Q707" i="1" s="1"/>
  <c r="N703" i="1"/>
  <c r="Q703" i="1" s="1"/>
  <c r="N701" i="1"/>
  <c r="Q701" i="1" s="1"/>
  <c r="N698" i="1"/>
  <c r="Q698" i="1" s="1"/>
  <c r="N695" i="1"/>
  <c r="Q695" i="1" s="1"/>
  <c r="N691" i="1"/>
  <c r="Q691" i="1" s="1"/>
  <c r="N684" i="1"/>
  <c r="Q684" i="1" s="1"/>
  <c r="N658" i="1"/>
  <c r="Q658" i="1" s="1"/>
  <c r="N656" i="1"/>
  <c r="Q656" i="1" s="1"/>
  <c r="N625" i="1"/>
  <c r="Q625" i="1" s="1"/>
  <c r="N615" i="1"/>
  <c r="Q615" i="1" s="1"/>
  <c r="N605" i="1"/>
  <c r="Q605" i="1" s="1"/>
  <c r="N602" i="1"/>
  <c r="Q602" i="1" s="1"/>
  <c r="N580" i="1"/>
  <c r="Q580" i="1" s="1"/>
  <c r="N572" i="1"/>
  <c r="Q572" i="1" s="1"/>
  <c r="N570" i="1"/>
  <c r="Q570" i="1" s="1"/>
  <c r="N566" i="1"/>
  <c r="Q566" i="1" s="1"/>
  <c r="N553" i="1"/>
  <c r="Q553" i="1" s="1"/>
  <c r="N540" i="1"/>
  <c r="Q540" i="1" s="1"/>
  <c r="N537" i="1"/>
  <c r="Q537" i="1" s="1"/>
  <c r="N525" i="1"/>
  <c r="Q525" i="1" s="1"/>
  <c r="N508" i="1"/>
  <c r="Q508" i="1" s="1"/>
  <c r="N498" i="1"/>
  <c r="Q498" i="1" s="1"/>
  <c r="N475" i="1"/>
  <c r="Q475" i="1" s="1"/>
  <c r="L475" i="1"/>
  <c r="N462" i="1"/>
  <c r="Q462" i="1" s="1"/>
  <c r="L462" i="1"/>
  <c r="N437" i="1"/>
  <c r="Q437" i="1" s="1"/>
  <c r="L437" i="1"/>
  <c r="N417" i="1"/>
  <c r="Q417" i="1" s="1"/>
  <c r="L417" i="1"/>
  <c r="N296" i="1"/>
  <c r="Q296" i="1" s="1"/>
  <c r="L296" i="1"/>
  <c r="N224" i="1"/>
  <c r="Q224" i="1" s="1"/>
  <c r="L224" i="1"/>
  <c r="N179" i="1"/>
  <c r="Q179" i="1" s="1"/>
  <c r="L179" i="1"/>
  <c r="N485" i="1"/>
  <c r="Q485" i="1" s="1"/>
  <c r="L485" i="1"/>
  <c r="N463" i="1"/>
  <c r="Q463" i="1" s="1"/>
  <c r="L463" i="1"/>
  <c r="N293" i="1"/>
  <c r="Q293" i="1" s="1"/>
  <c r="L293" i="1"/>
  <c r="N865" i="1"/>
  <c r="Q865" i="1" s="1"/>
  <c r="L865" i="1"/>
  <c r="N845" i="1"/>
  <c r="Q845" i="1" s="1"/>
  <c r="N838" i="1"/>
  <c r="Q838" i="1" s="1"/>
  <c r="N834" i="1"/>
  <c r="Q834" i="1" s="1"/>
  <c r="N617" i="1"/>
  <c r="Q617" i="1" s="1"/>
  <c r="N795" i="1"/>
  <c r="Q795" i="1" s="1"/>
  <c r="N790" i="1"/>
  <c r="Q790" i="1" s="1"/>
  <c r="CG790" i="1" s="1"/>
  <c r="N764" i="1"/>
  <c r="Q764" i="1" s="1"/>
  <c r="N164" i="1"/>
  <c r="Q164" i="1" s="1"/>
  <c r="N744" i="1"/>
  <c r="Q744" i="1" s="1"/>
  <c r="N788" i="1"/>
  <c r="Q788" i="1" s="1"/>
  <c r="N718" i="1"/>
  <c r="Q718" i="1" s="1"/>
  <c r="N708" i="1"/>
  <c r="Q708" i="1" s="1"/>
  <c r="N697" i="1"/>
  <c r="Q697" i="1" s="1"/>
  <c r="N674" i="1"/>
  <c r="Q674" i="1" s="1"/>
  <c r="N665" i="1"/>
  <c r="Q665" i="1" s="1"/>
  <c r="N655" i="1"/>
  <c r="Q655" i="1" s="1"/>
  <c r="N610" i="1"/>
  <c r="Q610" i="1" s="1"/>
  <c r="N598" i="1"/>
  <c r="Q598" i="1" s="1"/>
  <c r="N601" i="1"/>
  <c r="Q601" i="1" s="1"/>
  <c r="N549" i="1"/>
  <c r="Q549" i="1" s="1"/>
  <c r="N546" i="1"/>
  <c r="Q546" i="1" s="1"/>
  <c r="N538" i="1"/>
  <c r="Q538" i="1" s="1"/>
  <c r="N519" i="1"/>
  <c r="Q519" i="1" s="1"/>
  <c r="N507" i="1"/>
  <c r="Q507" i="1" s="1"/>
  <c r="N505" i="1"/>
  <c r="Q505" i="1" s="1"/>
  <c r="N499" i="1"/>
  <c r="Q499" i="1" s="1"/>
  <c r="N496" i="1"/>
  <c r="Q496" i="1" s="1"/>
  <c r="N494" i="1"/>
  <c r="Q494" i="1" s="1"/>
  <c r="N303" i="1"/>
  <c r="Q303" i="1" s="1"/>
  <c r="L303" i="1"/>
  <c r="N272" i="1"/>
  <c r="Q272" i="1" s="1"/>
  <c r="L272" i="1"/>
  <c r="N254" i="1"/>
  <c r="Q254" i="1" s="1"/>
  <c r="L254" i="1"/>
  <c r="N244" i="1"/>
  <c r="Q244" i="1" s="1"/>
  <c r="L244" i="1"/>
  <c r="N653" i="1"/>
  <c r="Q653" i="1" s="1"/>
  <c r="L653" i="1"/>
  <c r="N223" i="1"/>
  <c r="Q223" i="1" s="1"/>
  <c r="L223" i="1"/>
  <c r="N216" i="1"/>
  <c r="Q216" i="1" s="1"/>
  <c r="L216" i="1"/>
  <c r="N208" i="1"/>
  <c r="Q208" i="1" s="1"/>
  <c r="L208" i="1"/>
  <c r="N204" i="1"/>
  <c r="Q204" i="1" s="1"/>
  <c r="L204" i="1"/>
  <c r="N181" i="1"/>
  <c r="Q181" i="1" s="1"/>
  <c r="L181" i="1"/>
  <c r="N176" i="1"/>
  <c r="Q176" i="1" s="1"/>
  <c r="L176" i="1"/>
  <c r="N169" i="1"/>
  <c r="Q169" i="1" s="1"/>
  <c r="L169" i="1"/>
  <c r="N162" i="1"/>
  <c r="Q162" i="1" s="1"/>
  <c r="L162" i="1"/>
  <c r="N156" i="1"/>
  <c r="Q156" i="1" s="1"/>
  <c r="L156" i="1"/>
  <c r="N154" i="1"/>
  <c r="Q154" i="1" s="1"/>
  <c r="L154" i="1"/>
  <c r="N145" i="1"/>
  <c r="Q145" i="1" s="1"/>
  <c r="L145" i="1"/>
  <c r="N132" i="1"/>
  <c r="Q132" i="1" s="1"/>
  <c r="L132" i="1"/>
  <c r="N128" i="1"/>
  <c r="Q128" i="1" s="1"/>
  <c r="L128" i="1"/>
  <c r="N125" i="1"/>
  <c r="Q125" i="1" s="1"/>
  <c r="L125" i="1"/>
  <c r="N123" i="1"/>
  <c r="Q123" i="1" s="1"/>
  <c r="L123" i="1"/>
  <c r="N115" i="1"/>
  <c r="Q115" i="1" s="1"/>
  <c r="L115" i="1"/>
  <c r="N107" i="1"/>
  <c r="Q107" i="1" s="1"/>
  <c r="L107" i="1"/>
  <c r="N100" i="1"/>
  <c r="Q100" i="1" s="1"/>
  <c r="L100" i="1"/>
  <c r="N90" i="1"/>
  <c r="Q90" i="1" s="1"/>
  <c r="L90" i="1"/>
  <c r="N87" i="1"/>
  <c r="Q87" i="1" s="1"/>
  <c r="L87" i="1"/>
  <c r="N82" i="1"/>
  <c r="Q82" i="1" s="1"/>
  <c r="L82" i="1"/>
  <c r="N76" i="1"/>
  <c r="Q76" i="1" s="1"/>
  <c r="L76" i="1"/>
  <c r="N72" i="1"/>
  <c r="Q72" i="1" s="1"/>
  <c r="L72" i="1"/>
  <c r="L478" i="1"/>
  <c r="N456" i="1"/>
  <c r="Q456" i="1" s="1"/>
  <c r="L456" i="1"/>
  <c r="N438" i="1"/>
  <c r="Q438" i="1" s="1"/>
  <c r="L438" i="1"/>
  <c r="N427" i="1"/>
  <c r="Q427" i="1" s="1"/>
  <c r="L427" i="1"/>
  <c r="N410" i="1"/>
  <c r="Q410" i="1" s="1"/>
  <c r="L410" i="1"/>
  <c r="N391" i="1"/>
  <c r="Q391" i="1" s="1"/>
  <c r="L391" i="1"/>
  <c r="N382" i="1"/>
  <c r="Q382" i="1" s="1"/>
  <c r="L382" i="1"/>
  <c r="N374" i="1"/>
  <c r="Q374" i="1" s="1"/>
  <c r="L374" i="1"/>
  <c r="N369" i="1"/>
  <c r="Q369" i="1" s="1"/>
  <c r="L369" i="1"/>
  <c r="N367" i="1"/>
  <c r="Q367" i="1" s="1"/>
  <c r="L367" i="1"/>
  <c r="N361" i="1"/>
  <c r="Q361" i="1" s="1"/>
  <c r="L361" i="1"/>
  <c r="N358" i="1"/>
  <c r="Q358" i="1" s="1"/>
  <c r="L358" i="1"/>
  <c r="N347" i="1"/>
  <c r="Q347" i="1" s="1"/>
  <c r="L347" i="1"/>
  <c r="N333" i="1"/>
  <c r="Q333" i="1" s="1"/>
  <c r="L333" i="1"/>
  <c r="N188" i="1"/>
  <c r="Q188" i="1" s="1"/>
  <c r="L188" i="1"/>
  <c r="N148" i="1"/>
  <c r="Q148" i="1" s="1"/>
  <c r="L148" i="1"/>
  <c r="N138" i="1"/>
  <c r="Q138" i="1" s="1"/>
  <c r="L138" i="1"/>
  <c r="N129" i="1"/>
  <c r="Q129" i="1" s="1"/>
  <c r="L129" i="1"/>
  <c r="N126" i="1"/>
  <c r="Q126" i="1" s="1"/>
  <c r="L126" i="1"/>
  <c r="N119" i="1"/>
  <c r="Q119" i="1" s="1"/>
  <c r="L119" i="1"/>
  <c r="N117" i="1"/>
  <c r="Q117" i="1" s="1"/>
  <c r="L117" i="1"/>
  <c r="N78" i="1"/>
  <c r="Q78" i="1" s="1"/>
  <c r="L78" i="1"/>
  <c r="L71" i="1"/>
  <c r="L60" i="1"/>
  <c r="L105" i="1"/>
  <c r="L54" i="1"/>
  <c r="L53" i="1"/>
  <c r="L51" i="1"/>
  <c r="L104" i="1"/>
  <c r="CG104" i="1" s="1"/>
  <c r="L40" i="1"/>
  <c r="L37" i="1"/>
  <c r="L34" i="1"/>
  <c r="L27" i="1"/>
  <c r="BW454" i="1" l="1"/>
  <c r="BN454" i="1"/>
  <c r="BX454" i="1"/>
  <c r="BP454" i="1"/>
  <c r="BV454" i="1"/>
  <c r="BY808" i="1"/>
  <c r="BW808" i="1"/>
  <c r="BK808" i="1"/>
  <c r="BQ808" i="1"/>
  <c r="BK454" i="1"/>
  <c r="BX808" i="1"/>
  <c r="BU454" i="1"/>
  <c r="BQ454" i="1"/>
  <c r="BY454" i="1"/>
  <c r="BN808" i="1"/>
  <c r="BJ808" i="1"/>
  <c r="BR808" i="1"/>
  <c r="BM454" i="1"/>
  <c r="BR454" i="1"/>
  <c r="BS454" i="1"/>
  <c r="BT808" i="1"/>
  <c r="BJ454" i="1"/>
  <c r="BV808" i="1"/>
  <c r="BL454" i="1"/>
  <c r="BS808" i="1"/>
  <c r="BM808" i="1"/>
  <c r="CG518" i="1"/>
  <c r="CG188" i="1"/>
  <c r="CG785" i="1"/>
  <c r="CG675" i="1"/>
  <c r="CG558" i="1"/>
  <c r="CG491" i="1"/>
  <c r="CG726" i="1"/>
  <c r="CG203" i="1"/>
  <c r="CG867" i="1"/>
  <c r="CG807" i="1"/>
  <c r="CG25" i="1"/>
  <c r="CG704" i="1"/>
  <c r="CG841" i="1"/>
  <c r="CG451" i="1"/>
  <c r="CG330" i="1"/>
  <c r="CG769" i="1"/>
  <c r="CG552" i="1"/>
  <c r="CG52" i="1"/>
  <c r="CG747" i="1"/>
  <c r="CG155" i="1"/>
  <c r="CG600" i="1"/>
  <c r="CG545" i="1"/>
  <c r="CG81" i="1"/>
  <c r="CG814" i="1"/>
  <c r="CG259" i="1"/>
  <c r="CG294" i="1"/>
  <c r="CG185" i="1"/>
  <c r="CG757" i="1"/>
  <c r="CG323" i="1"/>
  <c r="CG527" i="1"/>
  <c r="CG875" i="1"/>
  <c r="CG86" i="1"/>
  <c r="CG803" i="1"/>
  <c r="CG516" i="1"/>
  <c r="CG440" i="1"/>
  <c r="CG667" i="1"/>
  <c r="CG127" i="1"/>
  <c r="CG661" i="1"/>
  <c r="CG80" i="1"/>
  <c r="CG364" i="1"/>
  <c r="CG285" i="1"/>
  <c r="CG702" i="1"/>
  <c r="CG267" i="1"/>
  <c r="CG322" i="1"/>
  <c r="CG111" i="1"/>
  <c r="CG220" i="1"/>
  <c r="CG153" i="1"/>
  <c r="CG749" i="1"/>
  <c r="CG515" i="1"/>
  <c r="CG504" i="1"/>
  <c r="CG265" i="1"/>
  <c r="CG368" i="1"/>
  <c r="CG594" i="1"/>
  <c r="CG532" i="1"/>
  <c r="CG273" i="1"/>
  <c r="BZ808" i="1"/>
  <c r="CB808" i="1" s="1"/>
  <c r="CG354" i="1"/>
  <c r="CG629" i="1"/>
  <c r="CG290" i="1"/>
  <c r="BP808" i="1"/>
  <c r="BO454" i="1"/>
  <c r="BU808" i="1"/>
  <c r="BL808" i="1"/>
  <c r="BT454" i="1"/>
  <c r="AB552" i="1"/>
  <c r="AA577" i="1"/>
  <c r="AC577" i="1" s="1"/>
  <c r="CG577" i="1" s="1"/>
  <c r="AA503" i="1"/>
  <c r="AC503" i="1" s="1"/>
  <c r="CG503" i="1" s="1"/>
  <c r="AA466" i="1"/>
  <c r="AC466" i="1" s="1"/>
  <c r="CG466" i="1" s="1"/>
  <c r="AB807" i="1"/>
  <c r="AB25" i="1"/>
  <c r="AB155" i="1"/>
  <c r="AA26" i="1"/>
  <c r="AC26" i="1" s="1"/>
  <c r="CG26" i="1" s="1"/>
  <c r="AA512" i="1"/>
  <c r="AC512" i="1" s="1"/>
  <c r="CG512" i="1" s="1"/>
  <c r="AA710" i="1"/>
  <c r="AC710" i="1" s="1"/>
  <c r="CG710" i="1" s="1"/>
  <c r="AB867" i="1"/>
  <c r="AB294" i="1"/>
  <c r="AA49" i="1"/>
  <c r="AC49" i="1" s="1"/>
  <c r="CG49" i="1" s="1"/>
  <c r="AA719" i="1"/>
  <c r="AC719" i="1" s="1"/>
  <c r="CG719" i="1" s="1"/>
  <c r="AA247" i="1"/>
  <c r="AC247" i="1" s="1"/>
  <c r="CG247" i="1" s="1"/>
  <c r="AB504" i="1"/>
  <c r="AB305" i="1"/>
  <c r="AB629" i="1"/>
  <c r="AB290" i="1"/>
  <c r="AA288" i="1"/>
  <c r="AC288" i="1" s="1"/>
  <c r="CG288" i="1" s="1"/>
  <c r="AB323" i="1"/>
  <c r="AA251" i="1"/>
  <c r="AA458" i="1"/>
  <c r="AC458" i="1" s="1"/>
  <c r="AB80" i="1"/>
  <c r="AB364" i="1"/>
  <c r="AB702" i="1"/>
  <c r="AA652" i="1"/>
  <c r="AB322" i="1"/>
  <c r="AB594" i="1"/>
  <c r="AB638" i="1"/>
  <c r="AA383" i="1"/>
  <c r="AA443" i="1"/>
  <c r="AC443" i="1" s="1"/>
  <c r="CG443" i="1" s="1"/>
  <c r="AA760" i="1"/>
  <c r="AC760" i="1" s="1"/>
  <c r="CG760" i="1" s="1"/>
  <c r="AB803" i="1"/>
  <c r="AB516" i="1"/>
  <c r="AB127" i="1"/>
  <c r="AB749" i="1"/>
  <c r="AA650" i="1"/>
  <c r="AC650" i="1" s="1"/>
  <c r="CG650" i="1" s="1"/>
  <c r="AB757" i="1"/>
  <c r="AA758" i="1"/>
  <c r="AC758" i="1" s="1"/>
  <c r="CG758" i="1" s="1"/>
  <c r="AB354" i="1"/>
  <c r="AB515" i="1"/>
  <c r="AA143" i="1"/>
  <c r="AC143" i="1" s="1"/>
  <c r="CG143" i="1" s="1"/>
  <c r="AB203" i="1"/>
  <c r="AA632" i="1"/>
  <c r="AC632" i="1" s="1"/>
  <c r="AB440" i="1"/>
  <c r="AA651" i="1"/>
  <c r="AC651" i="1" s="1"/>
  <c r="CG651" i="1" s="1"/>
  <c r="AB675" i="1"/>
  <c r="AA806" i="1"/>
  <c r="AC806" i="1" s="1"/>
  <c r="CG806" i="1" s="1"/>
  <c r="AA460" i="1"/>
  <c r="AC460" i="1" s="1"/>
  <c r="CG460" i="1" s="1"/>
  <c r="AB273" i="1"/>
  <c r="AB81" i="1"/>
  <c r="AB259" i="1"/>
  <c r="AA282" i="1"/>
  <c r="AC282" i="1" s="1"/>
  <c r="CG282" i="1" s="1"/>
  <c r="AB814" i="1"/>
  <c r="AA400" i="1"/>
  <c r="AB339" i="1"/>
  <c r="AB661" i="1"/>
  <c r="AB451" i="1"/>
  <c r="AB841" i="1"/>
  <c r="AB769" i="1"/>
  <c r="AB704" i="1"/>
  <c r="AB285" i="1"/>
  <c r="AB52" i="1"/>
  <c r="AA192" i="1"/>
  <c r="AA506" i="1"/>
  <c r="AC506" i="1" s="1"/>
  <c r="CG506" i="1" s="1"/>
  <c r="AB558" i="1"/>
  <c r="AA32" i="1"/>
  <c r="AC32" i="1" s="1"/>
  <c r="AB527" i="1"/>
  <c r="AB532" i="1"/>
  <c r="AB330" i="1"/>
  <c r="AB747" i="1"/>
  <c r="AB667" i="1"/>
  <c r="AB726" i="1"/>
  <c r="AB153" i="1"/>
  <c r="AB491" i="1"/>
  <c r="AB220" i="1"/>
  <c r="BK798" i="1"/>
  <c r="BT798" i="1"/>
  <c r="BR798" i="1"/>
  <c r="BW798" i="1"/>
  <c r="BV798" i="1"/>
  <c r="BN798" i="1"/>
  <c r="BS798" i="1"/>
  <c r="BQ798" i="1"/>
  <c r="BX798" i="1"/>
  <c r="BO798" i="1"/>
  <c r="BP798" i="1"/>
  <c r="BZ798" i="1"/>
  <c r="CB798" i="1" s="1"/>
  <c r="BM798" i="1"/>
  <c r="BU798" i="1"/>
  <c r="BJ798" i="1"/>
  <c r="BL798" i="1"/>
  <c r="AB111" i="1"/>
  <c r="AB368" i="1"/>
  <c r="AB545" i="1"/>
  <c r="AA83" i="1"/>
  <c r="AC83" i="1" s="1"/>
  <c r="CG83" i="1" s="1"/>
  <c r="AA320" i="1"/>
  <c r="AC320" i="1" s="1"/>
  <c r="CG320" i="1" s="1"/>
  <c r="AA36" i="1"/>
  <c r="AB86" i="1"/>
  <c r="AB185" i="1"/>
  <c r="AA162" i="1"/>
  <c r="AC162" i="1" s="1"/>
  <c r="CG162" i="1" s="1"/>
  <c r="AB162" i="1"/>
  <c r="AA223" i="1"/>
  <c r="AC223" i="1" s="1"/>
  <c r="CG223" i="1" s="1"/>
  <c r="AB223" i="1"/>
  <c r="AA237" i="1"/>
  <c r="AB237" i="1"/>
  <c r="AA391" i="1"/>
  <c r="AC391" i="1" s="1"/>
  <c r="CG391" i="1" s="1"/>
  <c r="AB391" i="1"/>
  <c r="AA653" i="1"/>
  <c r="AB653" i="1"/>
  <c r="AB827" i="1"/>
  <c r="AA827" i="1"/>
  <c r="AA505" i="1"/>
  <c r="AC505" i="1" s="1"/>
  <c r="CG505" i="1" s="1"/>
  <c r="AB505" i="1"/>
  <c r="AA221" i="1"/>
  <c r="AC221" i="1" s="1"/>
  <c r="CG221" i="1" s="1"/>
  <c r="AB221" i="1"/>
  <c r="AA348" i="1"/>
  <c r="AC348" i="1" s="1"/>
  <c r="CG348" i="1" s="1"/>
  <c r="AB348" i="1"/>
  <c r="AA513" i="1"/>
  <c r="AC513" i="1" s="1"/>
  <c r="CG513" i="1" s="1"/>
  <c r="AB513" i="1"/>
  <c r="AA356" i="1"/>
  <c r="AC356" i="1" s="1"/>
  <c r="CG356" i="1" s="1"/>
  <c r="AB356" i="1"/>
  <c r="AA537" i="1"/>
  <c r="AC537" i="1" s="1"/>
  <c r="CG537" i="1" s="1"/>
  <c r="AB537" i="1"/>
  <c r="AA782" i="1"/>
  <c r="AC782" i="1" s="1"/>
  <c r="CG782" i="1" s="1"/>
  <c r="AB782" i="1"/>
  <c r="AA606" i="1"/>
  <c r="AC606" i="1" s="1"/>
  <c r="CG606" i="1" s="1"/>
  <c r="AB606" i="1"/>
  <c r="AA815" i="1"/>
  <c r="AC815" i="1" s="1"/>
  <c r="CG815" i="1" s="1"/>
  <c r="AB815" i="1"/>
  <c r="AA599" i="1"/>
  <c r="AC599" i="1" s="1"/>
  <c r="CG599" i="1" s="1"/>
  <c r="AB599" i="1"/>
  <c r="AA271" i="1"/>
  <c r="AC271" i="1" s="1"/>
  <c r="CG271" i="1" s="1"/>
  <c r="AB271" i="1"/>
  <c r="AB435" i="1"/>
  <c r="AA435" i="1"/>
  <c r="AC435" i="1" s="1"/>
  <c r="CG435" i="1" s="1"/>
  <c r="AA42" i="1"/>
  <c r="AC42" i="1" s="1"/>
  <c r="CG42" i="1" s="1"/>
  <c r="AB42" i="1"/>
  <c r="AA138" i="1"/>
  <c r="AC138" i="1" s="1"/>
  <c r="CG138" i="1" s="1"/>
  <c r="AB138" i="1"/>
  <c r="AA148" i="1"/>
  <c r="AC148" i="1" s="1"/>
  <c r="CG148" i="1" s="1"/>
  <c r="AB148" i="1"/>
  <c r="AA568" i="1"/>
  <c r="AC568" i="1" s="1"/>
  <c r="CG568" i="1" s="1"/>
  <c r="AB568" i="1"/>
  <c r="AA154" i="1"/>
  <c r="AC154" i="1" s="1"/>
  <c r="CG154" i="1" s="1"/>
  <c r="AB154" i="1"/>
  <c r="AA644" i="1"/>
  <c r="AB644" i="1"/>
  <c r="AA779" i="1"/>
  <c r="AC779" i="1" s="1"/>
  <c r="CG779" i="1" s="1"/>
  <c r="AB779" i="1"/>
  <c r="AA89" i="1"/>
  <c r="AC89" i="1" s="1"/>
  <c r="CG89" i="1" s="1"/>
  <c r="AB89" i="1"/>
  <c r="AA393" i="1"/>
  <c r="AC393" i="1" s="1"/>
  <c r="CG393" i="1" s="1"/>
  <c r="AB393" i="1"/>
  <c r="AA268" i="1"/>
  <c r="AC268" i="1" s="1"/>
  <c r="CG268" i="1" s="1"/>
  <c r="AB268" i="1"/>
  <c r="AA789" i="1"/>
  <c r="AC789" i="1" s="1"/>
  <c r="CG789" i="1" s="1"/>
  <c r="AB789" i="1"/>
  <c r="AA688" i="1"/>
  <c r="AC688" i="1" s="1"/>
  <c r="CG688" i="1" s="1"/>
  <c r="AB688" i="1"/>
  <c r="AA828" i="1"/>
  <c r="AC828" i="1" s="1"/>
  <c r="CG828" i="1" s="1"/>
  <c r="AB828" i="1"/>
  <c r="AA614" i="1"/>
  <c r="AC614" i="1" s="1"/>
  <c r="CG614" i="1" s="1"/>
  <c r="AB614" i="1"/>
  <c r="AA477" i="1"/>
  <c r="AC477" i="1" s="1"/>
  <c r="CG477" i="1" s="1"/>
  <c r="AB477" i="1"/>
  <c r="AA611" i="1"/>
  <c r="AC611" i="1" s="1"/>
  <c r="CG611" i="1" s="1"/>
  <c r="AB611" i="1"/>
  <c r="AE552" i="1"/>
  <c r="AD552" i="1" s="1"/>
  <c r="AF552" i="1" s="1"/>
  <c r="AL552" i="1"/>
  <c r="AE111" i="1"/>
  <c r="AD111" i="1" s="1"/>
  <c r="AF111" i="1" s="1"/>
  <c r="AE203" i="1"/>
  <c r="AD203" i="1" s="1"/>
  <c r="AF203" i="1" s="1"/>
  <c r="AE512" i="1"/>
  <c r="AD512" i="1" s="1"/>
  <c r="AF512" i="1" s="1"/>
  <c r="AL512" i="1"/>
  <c r="AE814" i="1"/>
  <c r="AD814" i="1" s="1"/>
  <c r="AF814" i="1" s="1"/>
  <c r="AE153" i="1"/>
  <c r="AD153" i="1" s="1"/>
  <c r="AF153" i="1" s="1"/>
  <c r="AA200" i="1"/>
  <c r="AC200" i="1" s="1"/>
  <c r="CG200" i="1" s="1"/>
  <c r="AB200" i="1"/>
  <c r="AE726" i="1"/>
  <c r="AD726" i="1" s="1"/>
  <c r="AF726" i="1" s="1"/>
  <c r="AL726" i="1"/>
  <c r="AE81" i="1"/>
  <c r="AD81" i="1" s="1"/>
  <c r="AF81" i="1" s="1"/>
  <c r="AL757" i="1"/>
  <c r="AE757" i="1"/>
  <c r="AD757" i="1" s="1"/>
  <c r="AP757" i="1" s="1"/>
  <c r="AE675" i="1"/>
  <c r="AD675" i="1" s="1"/>
  <c r="AF675" i="1" s="1"/>
  <c r="AA87" i="1"/>
  <c r="AC87" i="1" s="1"/>
  <c r="CG87" i="1" s="1"/>
  <c r="AB87" i="1"/>
  <c r="AA34" i="1"/>
  <c r="AC34" i="1" s="1"/>
  <c r="CG34" i="1" s="1"/>
  <c r="AB34" i="1"/>
  <c r="AA381" i="1"/>
  <c r="AC381" i="1" s="1"/>
  <c r="CG381" i="1" s="1"/>
  <c r="AB381" i="1"/>
  <c r="AA244" i="1"/>
  <c r="AC244" i="1" s="1"/>
  <c r="CG244" i="1" s="1"/>
  <c r="AB244" i="1"/>
  <c r="AA656" i="1"/>
  <c r="AC656" i="1" s="1"/>
  <c r="CG656" i="1" s="1"/>
  <c r="AB656" i="1"/>
  <c r="AA587" i="1"/>
  <c r="AC587" i="1" s="1"/>
  <c r="CG587" i="1" s="1"/>
  <c r="AB587" i="1"/>
  <c r="AA70" i="1"/>
  <c r="AC70" i="1" s="1"/>
  <c r="CG70" i="1" s="1"/>
  <c r="AB70" i="1"/>
  <c r="AA345" i="1"/>
  <c r="AB345" i="1"/>
  <c r="AA865" i="1"/>
  <c r="AC865" i="1" s="1"/>
  <c r="AB865" i="1"/>
  <c r="AA838" i="1"/>
  <c r="AC838" i="1" s="1"/>
  <c r="CG838" i="1" s="1"/>
  <c r="AB838" i="1"/>
  <c r="AA289" i="1"/>
  <c r="AC289" i="1" s="1"/>
  <c r="CG289" i="1" s="1"/>
  <c r="AB289" i="1"/>
  <c r="AA415" i="1"/>
  <c r="AC415" i="1" s="1"/>
  <c r="CG415" i="1" s="1"/>
  <c r="AB415" i="1"/>
  <c r="AA350" i="1"/>
  <c r="AC350" i="1" s="1"/>
  <c r="CG350" i="1" s="1"/>
  <c r="AB350" i="1"/>
  <c r="AA439" i="1"/>
  <c r="AC439" i="1" s="1"/>
  <c r="CG439" i="1" s="1"/>
  <c r="AB439" i="1"/>
  <c r="AA414" i="1"/>
  <c r="AC414" i="1" s="1"/>
  <c r="CG414" i="1" s="1"/>
  <c r="AB414" i="1"/>
  <c r="AA245" i="1"/>
  <c r="AC245" i="1" s="1"/>
  <c r="CG245" i="1" s="1"/>
  <c r="AB245" i="1"/>
  <c r="AA452" i="1"/>
  <c r="AC452" i="1" s="1"/>
  <c r="CG452" i="1" s="1"/>
  <c r="AB452" i="1"/>
  <c r="AA338" i="1"/>
  <c r="AC338" i="1" s="1"/>
  <c r="CG338" i="1" s="1"/>
  <c r="AB338" i="1"/>
  <c r="AE867" i="1"/>
  <c r="AD867" i="1" s="1"/>
  <c r="AF867" i="1" s="1"/>
  <c r="AE86" i="1"/>
  <c r="AD86" i="1" s="1"/>
  <c r="AF86" i="1" s="1"/>
  <c r="AE747" i="1"/>
  <c r="AD747" i="1" s="1"/>
  <c r="AF747" i="1" s="1"/>
  <c r="AE545" i="1"/>
  <c r="AD545" i="1" s="1"/>
  <c r="AF545" i="1" s="1"/>
  <c r="AE594" i="1"/>
  <c r="AD594" i="1" s="1"/>
  <c r="AF594" i="1" s="1"/>
  <c r="AE330" i="1"/>
  <c r="AD330" i="1" s="1"/>
  <c r="AF330" i="1" s="1"/>
  <c r="AE807" i="1"/>
  <c r="AD807" i="1" s="1"/>
  <c r="AF807" i="1" s="1"/>
  <c r="AA254" i="1"/>
  <c r="AC254" i="1" s="1"/>
  <c r="CG254" i="1" s="1"/>
  <c r="AB254" i="1"/>
  <c r="AA684" i="1"/>
  <c r="AC684" i="1" s="1"/>
  <c r="CG684" i="1" s="1"/>
  <c r="AB684" i="1"/>
  <c r="AA306" i="1"/>
  <c r="AB306" i="1"/>
  <c r="AA119" i="1"/>
  <c r="AC119" i="1" s="1"/>
  <c r="CG119" i="1" s="1"/>
  <c r="AB119" i="1"/>
  <c r="AA376" i="1"/>
  <c r="AC376" i="1" s="1"/>
  <c r="CG376" i="1" s="1"/>
  <c r="AB376" i="1"/>
  <c r="AA347" i="1"/>
  <c r="AC347" i="1" s="1"/>
  <c r="CG347" i="1" s="1"/>
  <c r="AB347" i="1"/>
  <c r="AA316" i="1"/>
  <c r="AB316" i="1"/>
  <c r="AA321" i="1"/>
  <c r="AC321" i="1" s="1"/>
  <c r="CG321" i="1" s="1"/>
  <c r="AB321" i="1"/>
  <c r="AA213" i="1"/>
  <c r="AB213" i="1"/>
  <c r="AA215" i="1"/>
  <c r="AC215" i="1" s="1"/>
  <c r="CG215" i="1" s="1"/>
  <c r="AB215" i="1"/>
  <c r="AA553" i="1"/>
  <c r="AB553" i="1"/>
  <c r="AB291" i="1"/>
  <c r="AA291" i="1"/>
  <c r="AC291" i="1" s="1"/>
  <c r="CG291" i="1" s="1"/>
  <c r="AA692" i="1"/>
  <c r="AC692" i="1" s="1"/>
  <c r="CG692" i="1" s="1"/>
  <c r="AB692" i="1"/>
  <c r="AA478" i="1"/>
  <c r="AC478" i="1" s="1"/>
  <c r="CG478" i="1" s="1"/>
  <c r="AB478" i="1"/>
  <c r="AA481" i="1"/>
  <c r="AC481" i="1" s="1"/>
  <c r="CG481" i="1" s="1"/>
  <c r="AB481" i="1"/>
  <c r="AA382" i="1"/>
  <c r="AC382" i="1" s="1"/>
  <c r="CG382" i="1" s="1"/>
  <c r="AB382" i="1"/>
  <c r="AA108" i="1"/>
  <c r="AC108" i="1" s="1"/>
  <c r="CG108" i="1" s="1"/>
  <c r="AB108" i="1"/>
  <c r="AA550" i="1"/>
  <c r="AC550" i="1" s="1"/>
  <c r="CG550" i="1" s="1"/>
  <c r="AB550" i="1"/>
  <c r="AA456" i="1"/>
  <c r="AC456" i="1" s="1"/>
  <c r="CG456" i="1" s="1"/>
  <c r="AB456" i="1"/>
  <c r="AA269" i="1"/>
  <c r="AC269" i="1" s="1"/>
  <c r="CG269" i="1" s="1"/>
  <c r="AB269" i="1"/>
  <c r="AA463" i="1"/>
  <c r="AC463" i="1" s="1"/>
  <c r="CG463" i="1" s="1"/>
  <c r="AB463" i="1"/>
  <c r="AA686" i="1"/>
  <c r="AB686" i="1"/>
  <c r="AA343" i="1"/>
  <c r="AC343" i="1" s="1"/>
  <c r="CG343" i="1" s="1"/>
  <c r="AB343" i="1"/>
  <c r="AA428" i="1"/>
  <c r="AC428" i="1" s="1"/>
  <c r="CG428" i="1" s="1"/>
  <c r="AB428" i="1"/>
  <c r="AA313" i="1"/>
  <c r="AC313" i="1" s="1"/>
  <c r="CG313" i="1" s="1"/>
  <c r="AB313" i="1"/>
  <c r="AA571" i="1"/>
  <c r="AC571" i="1" s="1"/>
  <c r="CG571" i="1" s="1"/>
  <c r="AB571" i="1"/>
  <c r="AB43" i="1"/>
  <c r="AA43" i="1"/>
  <c r="AC43" i="1" s="1"/>
  <c r="CG43" i="1" s="1"/>
  <c r="AA421" i="1"/>
  <c r="AC421" i="1" s="1"/>
  <c r="CG421" i="1" s="1"/>
  <c r="AB421" i="1"/>
  <c r="AA805" i="1"/>
  <c r="AC805" i="1" s="1"/>
  <c r="CG805" i="1" s="1"/>
  <c r="AB805" i="1"/>
  <c r="AA253" i="1"/>
  <c r="AC253" i="1" s="1"/>
  <c r="CG253" i="1" s="1"/>
  <c r="AB253" i="1"/>
  <c r="AA589" i="1"/>
  <c r="AC589" i="1" s="1"/>
  <c r="CG589" i="1" s="1"/>
  <c r="AB589" i="1"/>
  <c r="AA482" i="1"/>
  <c r="AC482" i="1" s="1"/>
  <c r="CG482" i="1" s="1"/>
  <c r="AB482" i="1"/>
  <c r="AA486" i="1"/>
  <c r="AC486" i="1" s="1"/>
  <c r="CG486" i="1" s="1"/>
  <c r="AB486" i="1"/>
  <c r="AA445" i="1"/>
  <c r="AC445" i="1" s="1"/>
  <c r="CG445" i="1" s="1"/>
  <c r="AB445" i="1"/>
  <c r="AA351" i="1"/>
  <c r="AC351" i="1" s="1"/>
  <c r="CG351" i="1" s="1"/>
  <c r="AB351" i="1"/>
  <c r="AA235" i="1"/>
  <c r="AC235" i="1" s="1"/>
  <c r="CG235" i="1" s="1"/>
  <c r="AB235" i="1"/>
  <c r="AA511" i="1"/>
  <c r="AB511" i="1"/>
  <c r="AE294" i="1"/>
  <c r="AD294" i="1" s="1"/>
  <c r="AF294" i="1" s="1"/>
  <c r="AL532" i="1"/>
  <c r="AE532" i="1"/>
  <c r="AD532" i="1" s="1"/>
  <c r="AF532" i="1" s="1"/>
  <c r="AE503" i="1"/>
  <c r="AD503" i="1" s="1"/>
  <c r="AF503" i="1" s="1"/>
  <c r="AE185" i="1"/>
  <c r="AD185" i="1" s="1"/>
  <c r="AF185" i="1" s="1"/>
  <c r="AE661" i="1"/>
  <c r="AD661" i="1" s="1"/>
  <c r="AF661" i="1" s="1"/>
  <c r="AA615" i="1"/>
  <c r="AC615" i="1" s="1"/>
  <c r="AB615" i="1"/>
  <c r="AB475" i="1"/>
  <c r="AA475" i="1"/>
  <c r="AA528" i="1"/>
  <c r="AC528" i="1" s="1"/>
  <c r="CG528" i="1" s="1"/>
  <c r="AB528" i="1"/>
  <c r="AA728" i="1"/>
  <c r="AC728" i="1" s="1"/>
  <c r="CG728" i="1" s="1"/>
  <c r="AB728" i="1"/>
  <c r="AA275" i="1"/>
  <c r="AC275" i="1" s="1"/>
  <c r="CG275" i="1" s="1"/>
  <c r="AB275" i="1"/>
  <c r="AA698" i="1"/>
  <c r="AC698" i="1" s="1"/>
  <c r="CG698" i="1" s="1"/>
  <c r="AB698" i="1"/>
  <c r="AA500" i="1"/>
  <c r="AB500" i="1"/>
  <c r="AA427" i="1"/>
  <c r="AC427" i="1" s="1"/>
  <c r="CG427" i="1" s="1"/>
  <c r="AB427" i="1"/>
  <c r="AA845" i="1"/>
  <c r="AC845" i="1" s="1"/>
  <c r="AB845" i="1"/>
  <c r="AA369" i="1"/>
  <c r="AC369" i="1" s="1"/>
  <c r="CG369" i="1" s="1"/>
  <c r="AB369" i="1"/>
  <c r="AA374" i="1"/>
  <c r="AC374" i="1" s="1"/>
  <c r="CG374" i="1" s="1"/>
  <c r="AB374" i="1"/>
  <c r="AA300" i="1"/>
  <c r="AC300" i="1" s="1"/>
  <c r="CG300" i="1" s="1"/>
  <c r="AB300" i="1"/>
  <c r="AA272" i="1"/>
  <c r="AC272" i="1" s="1"/>
  <c r="CG272" i="1" s="1"/>
  <c r="AB272" i="1"/>
  <c r="AA296" i="1"/>
  <c r="AC296" i="1" s="1"/>
  <c r="CG296" i="1" s="1"/>
  <c r="AB296" i="1"/>
  <c r="AA468" i="1"/>
  <c r="AC468" i="1" s="1"/>
  <c r="CG468" i="1" s="1"/>
  <c r="AB468" i="1"/>
  <c r="AA406" i="1"/>
  <c r="AB406" i="1"/>
  <c r="AA602" i="1"/>
  <c r="AB602" i="1"/>
  <c r="AA612" i="1"/>
  <c r="AB612" i="1"/>
  <c r="AA613" i="1"/>
  <c r="AC613" i="1" s="1"/>
  <c r="CG613" i="1" s="1"/>
  <c r="AB613" i="1"/>
  <c r="AA496" i="1"/>
  <c r="AC496" i="1" s="1"/>
  <c r="CG496" i="1" s="1"/>
  <c r="AB496" i="1"/>
  <c r="AA363" i="1"/>
  <c r="AB363" i="1"/>
  <c r="AA851" i="1"/>
  <c r="AC851" i="1" s="1"/>
  <c r="CG851" i="1" s="1"/>
  <c r="AB851" i="1"/>
  <c r="AA581" i="1"/>
  <c r="AC581" i="1" s="1"/>
  <c r="CG581" i="1" s="1"/>
  <c r="AB581" i="1"/>
  <c r="AA59" i="1"/>
  <c r="AC59" i="1" s="1"/>
  <c r="CG59" i="1" s="1"/>
  <c r="AB59" i="1"/>
  <c r="AA508" i="1"/>
  <c r="AC508" i="1" s="1"/>
  <c r="CG508" i="1" s="1"/>
  <c r="AB508" i="1"/>
  <c r="AA485" i="1"/>
  <c r="AC485" i="1" s="1"/>
  <c r="AB485" i="1"/>
  <c r="AB101" i="1"/>
  <c r="AA101" i="1"/>
  <c r="AC101" i="1" s="1"/>
  <c r="CG101" i="1" s="1"/>
  <c r="AA270" i="1"/>
  <c r="AC270" i="1" s="1"/>
  <c r="CG270" i="1" s="1"/>
  <c r="AB270" i="1"/>
  <c r="AA492" i="1"/>
  <c r="AC492" i="1" s="1"/>
  <c r="CG492" i="1" s="1"/>
  <c r="AB492" i="1"/>
  <c r="AB566" i="1"/>
  <c r="AA566" i="1"/>
  <c r="AC566" i="1" s="1"/>
  <c r="CG566" i="1" s="1"/>
  <c r="AA744" i="1"/>
  <c r="AC744" i="1" s="1"/>
  <c r="CG744" i="1" s="1"/>
  <c r="AB744" i="1"/>
  <c r="AA570" i="1"/>
  <c r="AC570" i="1" s="1"/>
  <c r="CG570" i="1" s="1"/>
  <c r="AB570" i="1"/>
  <c r="AA349" i="1"/>
  <c r="AC349" i="1" s="1"/>
  <c r="CG349" i="1" s="1"/>
  <c r="AB349" i="1"/>
  <c r="AA54" i="1"/>
  <c r="AC54" i="1" s="1"/>
  <c r="CG54" i="1" s="1"/>
  <c r="AB54" i="1"/>
  <c r="AA75" i="1"/>
  <c r="AC75" i="1" s="1"/>
  <c r="CG75" i="1" s="1"/>
  <c r="AB75" i="1"/>
  <c r="AB585" i="1"/>
  <c r="AA585" i="1"/>
  <c r="AB457" i="1"/>
  <c r="AA457" i="1"/>
  <c r="AC457" i="1" s="1"/>
  <c r="CG457" i="1" s="1"/>
  <c r="AA67" i="1"/>
  <c r="AC67" i="1" s="1"/>
  <c r="CG67" i="1" s="1"/>
  <c r="AB67" i="1"/>
  <c r="AA79" i="1"/>
  <c r="AC79" i="1" s="1"/>
  <c r="CG79" i="1" s="1"/>
  <c r="AB79" i="1"/>
  <c r="AA232" i="1"/>
  <c r="AC232" i="1" s="1"/>
  <c r="CG232" i="1" s="1"/>
  <c r="AB232" i="1"/>
  <c r="AA542" i="1"/>
  <c r="AC542" i="1" s="1"/>
  <c r="CG542" i="1" s="1"/>
  <c r="AB542" i="1"/>
  <c r="AA225" i="1"/>
  <c r="AC225" i="1" s="1"/>
  <c r="CG225" i="1" s="1"/>
  <c r="AB225" i="1"/>
  <c r="AA547" i="1"/>
  <c r="AC547" i="1" s="1"/>
  <c r="CG547" i="1" s="1"/>
  <c r="AB547" i="1"/>
  <c r="AA754" i="1"/>
  <c r="AC754" i="1" s="1"/>
  <c r="CG754" i="1" s="1"/>
  <c r="AB754" i="1"/>
  <c r="AA386" i="1"/>
  <c r="AC386" i="1" s="1"/>
  <c r="CG386" i="1" s="1"/>
  <c r="AB386" i="1"/>
  <c r="AA255" i="1"/>
  <c r="AC255" i="1" s="1"/>
  <c r="CG255" i="1" s="1"/>
  <c r="AB255" i="1"/>
  <c r="AA544" i="1"/>
  <c r="AC544" i="1" s="1"/>
  <c r="CG544" i="1" s="1"/>
  <c r="AB544" i="1"/>
  <c r="AE80" i="1"/>
  <c r="AD80" i="1" s="1"/>
  <c r="AF80" i="1" s="1"/>
  <c r="AL80" i="1"/>
  <c r="AL803" i="1"/>
  <c r="AL704" i="1"/>
  <c r="AE704" i="1"/>
  <c r="AD704" i="1" s="1"/>
  <c r="AF704" i="1" s="1"/>
  <c r="AE667" i="1"/>
  <c r="AD667" i="1" s="1"/>
  <c r="AF667" i="1" s="1"/>
  <c r="AE305" i="1"/>
  <c r="AD305" i="1" s="1"/>
  <c r="AF305" i="1" s="1"/>
  <c r="AA27" i="1"/>
  <c r="AC27" i="1" s="1"/>
  <c r="CG27" i="1" s="1"/>
  <c r="AB27" i="1"/>
  <c r="AA301" i="1"/>
  <c r="AC301" i="1" s="1"/>
  <c r="CG301" i="1" s="1"/>
  <c r="AB301" i="1"/>
  <c r="AA53" i="1"/>
  <c r="AC53" i="1" s="1"/>
  <c r="CG53" i="1" s="1"/>
  <c r="AB53" i="1"/>
  <c r="AA303" i="1"/>
  <c r="AB303" i="1"/>
  <c r="AA179" i="1"/>
  <c r="AC179" i="1" s="1"/>
  <c r="CG179" i="1" s="1"/>
  <c r="AB179" i="1"/>
  <c r="AA674" i="1"/>
  <c r="AC674" i="1" s="1"/>
  <c r="CG674" i="1" s="1"/>
  <c r="AB674" i="1"/>
  <c r="AA834" i="1"/>
  <c r="AC834" i="1" s="1"/>
  <c r="AB834" i="1"/>
  <c r="AA447" i="1"/>
  <c r="AC447" i="1" s="1"/>
  <c r="CG447" i="1" s="1"/>
  <c r="AB447" i="1"/>
  <c r="AA655" i="1"/>
  <c r="AB655" i="1"/>
  <c r="AA499" i="1"/>
  <c r="AC499" i="1" s="1"/>
  <c r="CG499" i="1" s="1"/>
  <c r="AB499" i="1"/>
  <c r="AA44" i="1"/>
  <c r="AC44" i="1" s="1"/>
  <c r="CG44" i="1" s="1"/>
  <c r="AB44" i="1"/>
  <c r="AA783" i="1"/>
  <c r="AC783" i="1" s="1"/>
  <c r="CG783" i="1" s="1"/>
  <c r="AB783" i="1"/>
  <c r="AA620" i="1"/>
  <c r="AC620" i="1" s="1"/>
  <c r="CG620" i="1" s="1"/>
  <c r="AB620" i="1"/>
  <c r="AA734" i="1"/>
  <c r="AB734" i="1"/>
  <c r="AA840" i="1"/>
  <c r="AC840" i="1" s="1"/>
  <c r="CG840" i="1" s="1"/>
  <c r="AB840" i="1"/>
  <c r="AA442" i="1"/>
  <c r="AC442" i="1" s="1"/>
  <c r="CG442" i="1" s="1"/>
  <c r="AB442" i="1"/>
  <c r="AB658" i="1"/>
  <c r="AA658" i="1"/>
  <c r="AA717" i="1"/>
  <c r="AC717" i="1" s="1"/>
  <c r="CG717" i="1" s="1"/>
  <c r="AB717" i="1"/>
  <c r="AA543" i="1"/>
  <c r="AC543" i="1" s="1"/>
  <c r="CG543" i="1" s="1"/>
  <c r="AB543" i="1"/>
  <c r="AA488" i="1"/>
  <c r="AC488" i="1" s="1"/>
  <c r="CG488" i="1" s="1"/>
  <c r="AB488" i="1"/>
  <c r="AA315" i="1"/>
  <c r="AC315" i="1" s="1"/>
  <c r="CG315" i="1" s="1"/>
  <c r="AB315" i="1"/>
  <c r="AA549" i="1"/>
  <c r="AC549" i="1" s="1"/>
  <c r="AB549" i="1"/>
  <c r="AA697" i="1"/>
  <c r="AC697" i="1" s="1"/>
  <c r="AB697" i="1"/>
  <c r="AA114" i="1"/>
  <c r="AC114" i="1" s="1"/>
  <c r="CG114" i="1" s="1"/>
  <c r="AB114" i="1"/>
  <c r="AA598" i="1"/>
  <c r="AC598" i="1" s="1"/>
  <c r="CG598" i="1" s="1"/>
  <c r="AB598" i="1"/>
  <c r="AA633" i="1"/>
  <c r="AC633" i="1" s="1"/>
  <c r="CG633" i="1" s="1"/>
  <c r="AB633" i="1"/>
  <c r="AA90" i="1"/>
  <c r="AC90" i="1" s="1"/>
  <c r="CG90" i="1" s="1"/>
  <c r="AB90" i="1"/>
  <c r="AA62" i="1"/>
  <c r="AC62" i="1" s="1"/>
  <c r="CG62" i="1" s="1"/>
  <c r="AB62" i="1"/>
  <c r="AA264" i="1"/>
  <c r="AC264" i="1" s="1"/>
  <c r="CG264" i="1" s="1"/>
  <c r="AB264" i="1"/>
  <c r="AA246" i="1"/>
  <c r="AC246" i="1" s="1"/>
  <c r="CG246" i="1" s="1"/>
  <c r="AB246" i="1"/>
  <c r="AA763" i="1"/>
  <c r="AC763" i="1" s="1"/>
  <c r="CG763" i="1" s="1"/>
  <c r="AB763" i="1"/>
  <c r="AA576" i="1"/>
  <c r="AC576" i="1" s="1"/>
  <c r="CG576" i="1" s="1"/>
  <c r="AB576" i="1"/>
  <c r="AE600" i="1"/>
  <c r="AD600" i="1" s="1"/>
  <c r="AF600" i="1" s="1"/>
  <c r="AE285" i="1"/>
  <c r="AD285" i="1" s="1"/>
  <c r="AF285" i="1" s="1"/>
  <c r="AE368" i="1"/>
  <c r="AD368" i="1" s="1"/>
  <c r="AF368" i="1" s="1"/>
  <c r="AE710" i="1"/>
  <c r="AD710" i="1" s="1"/>
  <c r="AF710" i="1" s="1"/>
  <c r="AA873" i="1"/>
  <c r="AC873" i="1" s="1"/>
  <c r="CG873" i="1" s="1"/>
  <c r="AB873" i="1"/>
  <c r="AA412" i="1"/>
  <c r="AC412" i="1" s="1"/>
  <c r="CG412" i="1" s="1"/>
  <c r="AB412" i="1"/>
  <c r="AA626" i="1"/>
  <c r="AC626" i="1" s="1"/>
  <c r="CG626" i="1" s="1"/>
  <c r="AB626" i="1"/>
  <c r="AA630" i="1"/>
  <c r="AC630" i="1" s="1"/>
  <c r="CG630" i="1" s="1"/>
  <c r="AB630" i="1"/>
  <c r="AA683" i="1"/>
  <c r="AC683" i="1" s="1"/>
  <c r="CG683" i="1" s="1"/>
  <c r="AB683" i="1"/>
  <c r="AA794" i="1"/>
  <c r="AC794" i="1" s="1"/>
  <c r="CG794" i="1" s="1"/>
  <c r="AB794" i="1"/>
  <c r="AE267" i="1"/>
  <c r="AD267" i="1" s="1"/>
  <c r="AF267" i="1" s="1"/>
  <c r="AA438" i="1"/>
  <c r="AB438" i="1"/>
  <c r="AA778" i="1"/>
  <c r="AC778" i="1" s="1"/>
  <c r="CG778" i="1" s="1"/>
  <c r="AB778" i="1"/>
  <c r="AB837" i="1"/>
  <c r="AA837" i="1"/>
  <c r="AC837" i="1" s="1"/>
  <c r="AA71" i="1"/>
  <c r="AC71" i="1" s="1"/>
  <c r="CG71" i="1" s="1"/>
  <c r="AB71" i="1"/>
  <c r="AA332" i="1"/>
  <c r="AC332" i="1" s="1"/>
  <c r="CG332" i="1" s="1"/>
  <c r="AB332" i="1"/>
  <c r="AA331" i="1"/>
  <c r="AC331" i="1" s="1"/>
  <c r="CG331" i="1" s="1"/>
  <c r="AB331" i="1"/>
  <c r="AA494" i="1"/>
  <c r="AC494" i="1" s="1"/>
  <c r="CG494" i="1" s="1"/>
  <c r="AB494" i="1"/>
  <c r="AA665" i="1"/>
  <c r="AC665" i="1" s="1"/>
  <c r="CG665" i="1" s="1"/>
  <c r="AB665" i="1"/>
  <c r="AA604" i="1"/>
  <c r="AC604" i="1" s="1"/>
  <c r="CG604" i="1" s="1"/>
  <c r="AB604" i="1"/>
  <c r="AA787" i="1"/>
  <c r="AC787" i="1" s="1"/>
  <c r="CG787" i="1" s="1"/>
  <c r="AB787" i="1"/>
  <c r="AA714" i="1"/>
  <c r="AC714" i="1" s="1"/>
  <c r="CG714" i="1" s="1"/>
  <c r="AB714" i="1"/>
  <c r="AB670" i="1"/>
  <c r="AA670" i="1"/>
  <c r="AC670" i="1" s="1"/>
  <c r="CG670" i="1" s="1"/>
  <c r="AA707" i="1"/>
  <c r="AC707" i="1" s="1"/>
  <c r="CG707" i="1" s="1"/>
  <c r="AB707" i="1"/>
  <c r="AA605" i="1"/>
  <c r="AC605" i="1" s="1"/>
  <c r="CG605" i="1" s="1"/>
  <c r="AB605" i="1"/>
  <c r="AA725" i="1"/>
  <c r="AC725" i="1" s="1"/>
  <c r="CG725" i="1" s="1"/>
  <c r="AB725" i="1"/>
  <c r="AA159" i="1"/>
  <c r="AC159" i="1" s="1"/>
  <c r="CG159" i="1" s="1"/>
  <c r="AB159" i="1"/>
  <c r="AA444" i="1"/>
  <c r="AC444" i="1" s="1"/>
  <c r="CG444" i="1" s="1"/>
  <c r="AB444" i="1"/>
  <c r="AB140" i="1"/>
  <c r="AA140" i="1"/>
  <c r="AC140" i="1" s="1"/>
  <c r="CG140" i="1" s="1"/>
  <c r="AA695" i="1"/>
  <c r="AC695" i="1" s="1"/>
  <c r="CG695" i="1" s="1"/>
  <c r="AB695" i="1"/>
  <c r="AA187" i="1"/>
  <c r="AC187" i="1" s="1"/>
  <c r="CG187" i="1" s="1"/>
  <c r="AB187" i="1"/>
  <c r="AA72" i="1"/>
  <c r="AC72" i="1" s="1"/>
  <c r="CG72" i="1" s="1"/>
  <c r="AB72" i="1"/>
  <c r="AB795" i="1"/>
  <c r="AA795" i="1"/>
  <c r="AC795" i="1" s="1"/>
  <c r="AA50" i="1"/>
  <c r="AC50" i="1" s="1"/>
  <c r="CG50" i="1" s="1"/>
  <c r="AB50" i="1"/>
  <c r="AA708" i="1"/>
  <c r="AC708" i="1" s="1"/>
  <c r="AB708" i="1"/>
  <c r="AA335" i="1"/>
  <c r="AC335" i="1" s="1"/>
  <c r="CG335" i="1" s="1"/>
  <c r="AB335" i="1"/>
  <c r="AA165" i="1"/>
  <c r="AC165" i="1" s="1"/>
  <c r="CG165" i="1" s="1"/>
  <c r="AB165" i="1"/>
  <c r="AA212" i="1"/>
  <c r="AB212" i="1"/>
  <c r="AA824" i="1"/>
  <c r="AC824" i="1" s="1"/>
  <c r="AB824" i="1"/>
  <c r="AA336" i="1"/>
  <c r="AC336" i="1" s="1"/>
  <c r="CG336" i="1" s="1"/>
  <c r="AB336" i="1"/>
  <c r="AA853" i="1"/>
  <c r="AC853" i="1" s="1"/>
  <c r="CG853" i="1" s="1"/>
  <c r="AB853" i="1"/>
  <c r="AA772" i="1"/>
  <c r="AC772" i="1" s="1"/>
  <c r="CG772" i="1" s="1"/>
  <c r="AB772" i="1"/>
  <c r="AE220" i="1"/>
  <c r="AD220" i="1" s="1"/>
  <c r="AF220" i="1" s="1"/>
  <c r="AE290" i="1"/>
  <c r="AD290" i="1" s="1"/>
  <c r="AF290" i="1" s="1"/>
  <c r="AL127" i="1"/>
  <c r="AL52" i="1"/>
  <c r="AE52" i="1"/>
  <c r="AD52" i="1" s="1"/>
  <c r="AF52" i="1" s="1"/>
  <c r="AE440" i="1"/>
  <c r="AD440" i="1" s="1"/>
  <c r="AP440" i="1" s="1"/>
  <c r="AL440" i="1"/>
  <c r="AA610" i="1"/>
  <c r="AC610" i="1" s="1"/>
  <c r="CG610" i="1" s="1"/>
  <c r="AB610" i="1"/>
  <c r="AA78" i="1"/>
  <c r="AC78" i="1" s="1"/>
  <c r="CG78" i="1" s="1"/>
  <c r="AB78" i="1"/>
  <c r="AA333" i="1"/>
  <c r="AC333" i="1" s="1"/>
  <c r="CG333" i="1" s="1"/>
  <c r="AB333" i="1"/>
  <c r="AA507" i="1"/>
  <c r="AC507" i="1" s="1"/>
  <c r="AB507" i="1"/>
  <c r="AA846" i="1"/>
  <c r="AC846" i="1" s="1"/>
  <c r="CG846" i="1" s="1"/>
  <c r="AB846" i="1"/>
  <c r="AA718" i="1"/>
  <c r="AC718" i="1" s="1"/>
  <c r="CG718" i="1" s="1"/>
  <c r="AB718" i="1"/>
  <c r="AA115" i="1"/>
  <c r="AC115" i="1" s="1"/>
  <c r="CG115" i="1" s="1"/>
  <c r="AB115" i="1"/>
  <c r="AA112" i="1"/>
  <c r="AC112" i="1" s="1"/>
  <c r="CG112" i="1" s="1"/>
  <c r="AB112" i="1"/>
  <c r="AA724" i="1"/>
  <c r="AC724" i="1" s="1"/>
  <c r="CG724" i="1" s="1"/>
  <c r="AB724" i="1"/>
  <c r="AA637" i="1"/>
  <c r="AC637" i="1" s="1"/>
  <c r="CG637" i="1" s="1"/>
  <c r="AB637" i="1"/>
  <c r="AB375" i="1"/>
  <c r="AA375" i="1"/>
  <c r="AC375" i="1" s="1"/>
  <c r="CG375" i="1" s="1"/>
  <c r="AB97" i="1"/>
  <c r="AA97" i="1"/>
  <c r="AC97" i="1" s="1"/>
  <c r="CG97" i="1" s="1"/>
  <c r="AA818" i="1"/>
  <c r="AC818" i="1" s="1"/>
  <c r="CG818" i="1" s="1"/>
  <c r="AB818" i="1"/>
  <c r="AA122" i="1"/>
  <c r="AC122" i="1" s="1"/>
  <c r="CG122" i="1" s="1"/>
  <c r="AB122" i="1"/>
  <c r="AA196" i="1"/>
  <c r="AC196" i="1" s="1"/>
  <c r="CG196" i="1" s="1"/>
  <c r="AB196" i="1"/>
  <c r="AA786" i="1"/>
  <c r="AC786" i="1" s="1"/>
  <c r="CG786" i="1" s="1"/>
  <c r="AB786" i="1"/>
  <c r="AA204" i="1"/>
  <c r="AC204" i="1" s="1"/>
  <c r="CG204" i="1" s="1"/>
  <c r="AB204" i="1"/>
  <c r="AA668" i="1"/>
  <c r="AC668" i="1" s="1"/>
  <c r="CG668" i="1" s="1"/>
  <c r="AB668" i="1"/>
  <c r="AA208" i="1"/>
  <c r="AC208" i="1" s="1"/>
  <c r="CG208" i="1" s="1"/>
  <c r="AB208" i="1"/>
  <c r="AB359" i="1"/>
  <c r="AA359" i="1"/>
  <c r="AA743" i="1"/>
  <c r="AC743" i="1" s="1"/>
  <c r="CG743" i="1" s="1"/>
  <c r="AB743" i="1"/>
  <c r="AA627" i="1"/>
  <c r="AC627" i="1" s="1"/>
  <c r="CG627" i="1" s="1"/>
  <c r="AB627" i="1"/>
  <c r="AA588" i="1"/>
  <c r="AC588" i="1" s="1"/>
  <c r="CG588" i="1" s="1"/>
  <c r="AB588" i="1"/>
  <c r="AA751" i="1"/>
  <c r="AC751" i="1" s="1"/>
  <c r="CG751" i="1" s="1"/>
  <c r="AB751" i="1"/>
  <c r="AA541" i="1"/>
  <c r="AC541" i="1" s="1"/>
  <c r="CG541" i="1" s="1"/>
  <c r="AB541" i="1"/>
  <c r="AA353" i="1"/>
  <c r="AC353" i="1" s="1"/>
  <c r="CG353" i="1" s="1"/>
  <c r="AB353" i="1"/>
  <c r="AA529" i="1"/>
  <c r="AC529" i="1" s="1"/>
  <c r="CG529" i="1" s="1"/>
  <c r="AB529" i="1"/>
  <c r="AA190" i="1"/>
  <c r="AC190" i="1" s="1"/>
  <c r="CG190" i="1" s="1"/>
  <c r="AB190" i="1"/>
  <c r="AA618" i="1"/>
  <c r="AC618" i="1" s="1"/>
  <c r="CG618" i="1" s="1"/>
  <c r="AB618" i="1"/>
  <c r="AA847" i="1"/>
  <c r="AC847" i="1" s="1"/>
  <c r="CG847" i="1" s="1"/>
  <c r="AB847" i="1"/>
  <c r="AA520" i="1"/>
  <c r="AC520" i="1" s="1"/>
  <c r="CG520" i="1" s="1"/>
  <c r="AB520" i="1"/>
  <c r="AE491" i="1"/>
  <c r="AD491" i="1" s="1"/>
  <c r="AF491" i="1" s="1"/>
  <c r="AL491" i="1"/>
  <c r="AE273" i="1"/>
  <c r="AD273" i="1" s="1"/>
  <c r="AF273" i="1" s="1"/>
  <c r="AA410" i="1"/>
  <c r="AC410" i="1" s="1"/>
  <c r="CG410" i="1" s="1"/>
  <c r="AB410" i="1"/>
  <c r="AA88" i="1"/>
  <c r="AC88" i="1" s="1"/>
  <c r="CG88" i="1" s="1"/>
  <c r="AB88" i="1"/>
  <c r="AA182" i="1"/>
  <c r="AC182" i="1" s="1"/>
  <c r="CG182" i="1" s="1"/>
  <c r="AB182" i="1"/>
  <c r="AA501" i="1"/>
  <c r="AC501" i="1" s="1"/>
  <c r="AB501" i="1"/>
  <c r="AA745" i="1"/>
  <c r="AC745" i="1" s="1"/>
  <c r="CG745" i="1" s="1"/>
  <c r="AB745" i="1"/>
  <c r="AA40" i="1"/>
  <c r="AC40" i="1" s="1"/>
  <c r="CG40" i="1" s="1"/>
  <c r="AB40" i="1"/>
  <c r="AA292" i="1"/>
  <c r="AC292" i="1" s="1"/>
  <c r="CG292" i="1" s="1"/>
  <c r="AB292" i="1"/>
  <c r="AA525" i="1"/>
  <c r="AC525" i="1" s="1"/>
  <c r="CG525" i="1" s="1"/>
  <c r="AB525" i="1"/>
  <c r="AB128" i="1"/>
  <c r="AA128" i="1"/>
  <c r="AC128" i="1" s="1"/>
  <c r="CG128" i="1" s="1"/>
  <c r="AA701" i="1"/>
  <c r="AC701" i="1" s="1"/>
  <c r="CG701" i="1" s="1"/>
  <c r="AB701" i="1"/>
  <c r="AB731" i="1"/>
  <c r="AA731" i="1"/>
  <c r="AA417" i="1"/>
  <c r="AC417" i="1" s="1"/>
  <c r="CG417" i="1" s="1"/>
  <c r="AB417" i="1"/>
  <c r="AA51" i="1"/>
  <c r="AC51" i="1" s="1"/>
  <c r="CG51" i="1" s="1"/>
  <c r="AB51" i="1"/>
  <c r="AB519" i="1"/>
  <c r="AA519" i="1"/>
  <c r="AC519" i="1" s="1"/>
  <c r="CG519" i="1" s="1"/>
  <c r="AA37" i="1"/>
  <c r="AC37" i="1" s="1"/>
  <c r="CG37" i="1" s="1"/>
  <c r="AB37" i="1"/>
  <c r="AA762" i="1"/>
  <c r="AC762" i="1" s="1"/>
  <c r="CG762" i="1" s="1"/>
  <c r="AB762" i="1"/>
  <c r="AA126" i="1"/>
  <c r="AB126" i="1"/>
  <c r="AA342" i="1"/>
  <c r="AC342" i="1" s="1"/>
  <c r="CG342" i="1" s="1"/>
  <c r="AB342" i="1"/>
  <c r="AA163" i="1"/>
  <c r="AC163" i="1" s="1"/>
  <c r="CG163" i="1" s="1"/>
  <c r="AB163" i="1"/>
  <c r="AA257" i="1"/>
  <c r="AC257" i="1" s="1"/>
  <c r="CG257" i="1" s="1"/>
  <c r="AB257" i="1"/>
  <c r="AA28" i="1"/>
  <c r="AB28" i="1"/>
  <c r="AA227" i="1"/>
  <c r="AC227" i="1" s="1"/>
  <c r="CG227" i="1" s="1"/>
  <c r="AB227" i="1"/>
  <c r="AA548" i="1"/>
  <c r="AC548" i="1" s="1"/>
  <c r="CG548" i="1" s="1"/>
  <c r="AB548" i="1"/>
  <c r="AA835" i="1"/>
  <c r="AC835" i="1" s="1"/>
  <c r="CG835" i="1" s="1"/>
  <c r="AB835" i="1"/>
  <c r="AA105" i="1"/>
  <c r="AC105" i="1" s="1"/>
  <c r="CG105" i="1" s="1"/>
  <c r="AB105" i="1"/>
  <c r="AA823" i="1"/>
  <c r="AC823" i="1" s="1"/>
  <c r="CG823" i="1" s="1"/>
  <c r="AB823" i="1"/>
  <c r="AA844" i="1"/>
  <c r="AC844" i="1" s="1"/>
  <c r="CG844" i="1" s="1"/>
  <c r="AB844" i="1"/>
  <c r="AA48" i="1"/>
  <c r="AC48" i="1" s="1"/>
  <c r="CG48" i="1" s="1"/>
  <c r="AB48" i="1"/>
  <c r="AA117" i="1"/>
  <c r="AC117" i="1" s="1"/>
  <c r="CG117" i="1" s="1"/>
  <c r="AB117" i="1"/>
  <c r="AA118" i="1"/>
  <c r="AC118" i="1" s="1"/>
  <c r="CG118" i="1" s="1"/>
  <c r="AB118" i="1"/>
  <c r="AA657" i="1"/>
  <c r="AC657" i="1" s="1"/>
  <c r="CG657" i="1" s="1"/>
  <c r="AB657" i="1"/>
  <c r="AA173" i="1"/>
  <c r="AC173" i="1" s="1"/>
  <c r="CG173" i="1" s="1"/>
  <c r="AB173" i="1"/>
  <c r="AA573" i="1"/>
  <c r="AC573" i="1" s="1"/>
  <c r="CG573" i="1" s="1"/>
  <c r="AB573" i="1"/>
  <c r="AA287" i="1"/>
  <c r="AC287" i="1" s="1"/>
  <c r="CG287" i="1" s="1"/>
  <c r="AB287" i="1"/>
  <c r="AB476" i="1"/>
  <c r="AA476" i="1"/>
  <c r="AC476" i="1" s="1"/>
  <c r="CG476" i="1" s="1"/>
  <c r="AA360" i="1"/>
  <c r="AC360" i="1" s="1"/>
  <c r="CG360" i="1" s="1"/>
  <c r="AB360" i="1"/>
  <c r="AA385" i="1"/>
  <c r="AC385" i="1" s="1"/>
  <c r="CG385" i="1" s="1"/>
  <c r="AB385" i="1"/>
  <c r="AB705" i="1"/>
  <c r="AA705" i="1"/>
  <c r="AC705" i="1" s="1"/>
  <c r="CG705" i="1" s="1"/>
  <c r="AA194" i="1"/>
  <c r="AC194" i="1" s="1"/>
  <c r="CG194" i="1" s="1"/>
  <c r="AB194" i="1"/>
  <c r="AA402" i="1"/>
  <c r="AC402" i="1" s="1"/>
  <c r="CG402" i="1" s="1"/>
  <c r="AB402" i="1"/>
  <c r="AA459" i="1"/>
  <c r="AC459" i="1" s="1"/>
  <c r="CG459" i="1" s="1"/>
  <c r="AB459" i="1"/>
  <c r="AA172" i="1"/>
  <c r="AC172" i="1" s="1"/>
  <c r="CG172" i="1" s="1"/>
  <c r="AB172" i="1"/>
  <c r="AL451" i="1"/>
  <c r="AE875" i="1"/>
  <c r="AD875" i="1" s="1"/>
  <c r="AF875" i="1" s="1"/>
  <c r="AE558" i="1"/>
  <c r="AD558" i="1" s="1"/>
  <c r="AF558" i="1" s="1"/>
  <c r="AL322" i="1"/>
  <c r="AE702" i="1"/>
  <c r="AD702" i="1" s="1"/>
  <c r="AF702" i="1" s="1"/>
  <c r="AE841" i="1"/>
  <c r="AD841" i="1" s="1"/>
  <c r="AF841" i="1" s="1"/>
  <c r="AE527" i="1"/>
  <c r="AD527" i="1" s="1"/>
  <c r="AF527" i="1" s="1"/>
  <c r="AE354" i="1"/>
  <c r="AD354" i="1" s="1"/>
  <c r="AF354" i="1" s="1"/>
  <c r="AA780" i="1"/>
  <c r="AC780" i="1" s="1"/>
  <c r="CG780" i="1" s="1"/>
  <c r="AB780" i="1"/>
  <c r="AA659" i="1"/>
  <c r="AC659" i="1" s="1"/>
  <c r="CG659" i="1" s="1"/>
  <c r="AB659" i="1"/>
  <c r="AB617" i="1"/>
  <c r="AA617" i="1"/>
  <c r="AA94" i="1"/>
  <c r="AC94" i="1" s="1"/>
  <c r="CG94" i="1" s="1"/>
  <c r="AB94" i="1"/>
  <c r="AA299" i="1"/>
  <c r="AC299" i="1" s="1"/>
  <c r="CG299" i="1" s="1"/>
  <c r="AB299" i="1"/>
  <c r="AA437" i="1"/>
  <c r="AC437" i="1" s="1"/>
  <c r="CG437" i="1" s="1"/>
  <c r="AB437" i="1"/>
  <c r="AB266" i="1"/>
  <c r="AA266" i="1"/>
  <c r="AC266" i="1" s="1"/>
  <c r="CG266" i="1" s="1"/>
  <c r="AA860" i="1"/>
  <c r="AC860" i="1" s="1"/>
  <c r="CG860" i="1" s="1"/>
  <c r="AB860" i="1"/>
  <c r="AA361" i="1"/>
  <c r="AC361" i="1" s="1"/>
  <c r="CG361" i="1" s="1"/>
  <c r="AB361" i="1"/>
  <c r="AA82" i="1"/>
  <c r="AC82" i="1" s="1"/>
  <c r="CG82" i="1" s="1"/>
  <c r="AB82" i="1"/>
  <c r="AB217" i="1"/>
  <c r="AA217" i="1"/>
  <c r="AC217" i="1" s="1"/>
  <c r="CG217" i="1" s="1"/>
  <c r="AA358" i="1"/>
  <c r="AC358" i="1" s="1"/>
  <c r="CG358" i="1" s="1"/>
  <c r="AB358" i="1"/>
  <c r="AB538" i="1"/>
  <c r="AA538" i="1"/>
  <c r="AC538" i="1" s="1"/>
  <c r="CG538" i="1" s="1"/>
  <c r="AA788" i="1"/>
  <c r="AC788" i="1" s="1"/>
  <c r="CG788" i="1" s="1"/>
  <c r="AB788" i="1"/>
  <c r="AA703" i="1"/>
  <c r="AC703" i="1" s="1"/>
  <c r="CG703" i="1" s="1"/>
  <c r="AB703" i="1"/>
  <c r="AA258" i="1"/>
  <c r="AB258" i="1"/>
  <c r="AA171" i="1"/>
  <c r="AC171" i="1" s="1"/>
  <c r="CG171" i="1" s="1"/>
  <c r="AB171" i="1"/>
  <c r="AA497" i="1"/>
  <c r="AC497" i="1" s="1"/>
  <c r="CG497" i="1" s="1"/>
  <c r="AB497" i="1"/>
  <c r="AA304" i="1"/>
  <c r="AC304" i="1" s="1"/>
  <c r="CG304" i="1" s="1"/>
  <c r="AB304" i="1"/>
  <c r="AA277" i="1"/>
  <c r="AC277" i="1" s="1"/>
  <c r="CG277" i="1" s="1"/>
  <c r="AB277" i="1"/>
  <c r="AA721" i="1"/>
  <c r="AC721" i="1" s="1"/>
  <c r="CG721" i="1" s="1"/>
  <c r="AB721" i="1"/>
  <c r="AA249" i="1"/>
  <c r="AC249" i="1" s="1"/>
  <c r="CG249" i="1" s="1"/>
  <c r="AB249" i="1"/>
  <c r="AA218" i="1"/>
  <c r="AC218" i="1" s="1"/>
  <c r="CG218" i="1" s="1"/>
  <c r="AB218" i="1"/>
  <c r="AA462" i="1"/>
  <c r="AB462" i="1"/>
  <c r="AA125" i="1"/>
  <c r="AC125" i="1" s="1"/>
  <c r="CG125" i="1" s="1"/>
  <c r="AB125" i="1"/>
  <c r="AA74" i="1"/>
  <c r="AC74" i="1" s="1"/>
  <c r="CG74" i="1" s="1"/>
  <c r="AB74" i="1"/>
  <c r="AA625" i="1"/>
  <c r="AC625" i="1" s="1"/>
  <c r="CG625" i="1" s="1"/>
  <c r="AB625" i="1"/>
  <c r="AA302" i="1"/>
  <c r="AC302" i="1" s="1"/>
  <c r="CG302" i="1" s="1"/>
  <c r="AB302" i="1"/>
  <c r="AA181" i="1"/>
  <c r="AC181" i="1" s="1"/>
  <c r="CG181" i="1" s="1"/>
  <c r="AB181" i="1"/>
  <c r="AA33" i="1"/>
  <c r="AC33" i="1" s="1"/>
  <c r="CG33" i="1" s="1"/>
  <c r="AB33" i="1"/>
  <c r="AA58" i="1"/>
  <c r="AC58" i="1" s="1"/>
  <c r="CG58" i="1" s="1"/>
  <c r="AB58" i="1"/>
  <c r="AA123" i="1"/>
  <c r="AC123" i="1" s="1"/>
  <c r="CG123" i="1" s="1"/>
  <c r="AB123" i="1"/>
  <c r="AA319" i="1"/>
  <c r="AC319" i="1" s="1"/>
  <c r="CG319" i="1" s="1"/>
  <c r="AB319" i="1"/>
  <c r="AA131" i="1"/>
  <c r="AC131" i="1" s="1"/>
  <c r="CG131" i="1" s="1"/>
  <c r="AB131" i="1"/>
  <c r="AA328" i="1"/>
  <c r="AC328" i="1" s="1"/>
  <c r="CG328" i="1" s="1"/>
  <c r="AB328" i="1"/>
  <c r="AA241" i="1"/>
  <c r="AC241" i="1" s="1"/>
  <c r="CG241" i="1" s="1"/>
  <c r="AB241" i="1"/>
  <c r="AA124" i="1"/>
  <c r="AC124" i="1" s="1"/>
  <c r="CG124" i="1" s="1"/>
  <c r="AB124" i="1"/>
  <c r="AA434" i="1"/>
  <c r="AC434" i="1" s="1"/>
  <c r="CG434" i="1" s="1"/>
  <c r="AB434" i="1"/>
  <c r="AA793" i="1"/>
  <c r="AC793" i="1" s="1"/>
  <c r="CG793" i="1" s="1"/>
  <c r="AB793" i="1"/>
  <c r="AA660" i="1"/>
  <c r="AC660" i="1" s="1"/>
  <c r="CG660" i="1" s="1"/>
  <c r="AB660" i="1"/>
  <c r="AB47" i="1"/>
  <c r="AA47" i="1"/>
  <c r="AC47" i="1" s="1"/>
  <c r="CG47" i="1" s="1"/>
  <c r="AA510" i="1"/>
  <c r="AC510" i="1" s="1"/>
  <c r="CG510" i="1" s="1"/>
  <c r="AB510" i="1"/>
  <c r="AA817" i="1"/>
  <c r="AC817" i="1" s="1"/>
  <c r="CG817" i="1" s="1"/>
  <c r="AB817" i="1"/>
  <c r="AB334" i="1"/>
  <c r="AA334" i="1"/>
  <c r="AC334" i="1" s="1"/>
  <c r="CG334" i="1" s="1"/>
  <c r="AA39" i="1"/>
  <c r="AC39" i="1" s="1"/>
  <c r="CG39" i="1" s="1"/>
  <c r="AB39" i="1"/>
  <c r="AA233" i="1"/>
  <c r="AC233" i="1" s="1"/>
  <c r="CG233" i="1" s="1"/>
  <c r="AB233" i="1"/>
  <c r="AA392" i="1"/>
  <c r="AC392" i="1" s="1"/>
  <c r="CG392" i="1" s="1"/>
  <c r="AB392" i="1"/>
  <c r="AE259" i="1"/>
  <c r="AD259" i="1" s="1"/>
  <c r="AF259" i="1" s="1"/>
  <c r="AE629" i="1"/>
  <c r="AD629" i="1" s="1"/>
  <c r="AF629" i="1" s="1"/>
  <c r="AE504" i="1"/>
  <c r="AD504" i="1" s="1"/>
  <c r="AF504" i="1" s="1"/>
  <c r="AE323" i="1"/>
  <c r="AD323" i="1" s="1"/>
  <c r="AF323" i="1" s="1"/>
  <c r="AE25" i="1"/>
  <c r="AD25" i="1" s="1"/>
  <c r="AF25" i="1" s="1"/>
  <c r="AL25" i="1"/>
  <c r="AA764" i="1"/>
  <c r="AC764" i="1" s="1"/>
  <c r="CG764" i="1" s="1"/>
  <c r="AB764" i="1"/>
  <c r="AA106" i="1"/>
  <c r="AC106" i="1" s="1"/>
  <c r="CG106" i="1" s="1"/>
  <c r="AB106" i="1"/>
  <c r="AA874" i="1"/>
  <c r="AC874" i="1" s="1"/>
  <c r="CG874" i="1" s="1"/>
  <c r="AB874" i="1"/>
  <c r="AB777" i="1"/>
  <c r="AA777" i="1"/>
  <c r="AC777" i="1" s="1"/>
  <c r="CG777" i="1" s="1"/>
  <c r="AB555" i="1"/>
  <c r="AA555" i="1"/>
  <c r="AC555" i="1" s="1"/>
  <c r="CG555" i="1" s="1"/>
  <c r="AA91" i="1"/>
  <c r="AC91" i="1" s="1"/>
  <c r="CG91" i="1" s="1"/>
  <c r="AB91" i="1"/>
  <c r="AA76" i="1"/>
  <c r="AC76" i="1" s="1"/>
  <c r="CG76" i="1" s="1"/>
  <c r="AB76" i="1"/>
  <c r="AA498" i="1"/>
  <c r="AC498" i="1" s="1"/>
  <c r="CG498" i="1" s="1"/>
  <c r="AB498" i="1"/>
  <c r="AA691" i="1"/>
  <c r="AC691" i="1" s="1"/>
  <c r="CG691" i="1" s="1"/>
  <c r="AB691" i="1"/>
  <c r="AA224" i="1"/>
  <c r="AC224" i="1" s="1"/>
  <c r="CG224" i="1" s="1"/>
  <c r="AB224" i="1"/>
  <c r="AA367" i="1"/>
  <c r="AB367" i="1"/>
  <c r="AA546" i="1"/>
  <c r="AC546" i="1" s="1"/>
  <c r="CG546" i="1" s="1"/>
  <c r="AB546" i="1"/>
  <c r="AA100" i="1"/>
  <c r="AC100" i="1" s="1"/>
  <c r="CG100" i="1" s="1"/>
  <c r="AB100" i="1"/>
  <c r="AA776" i="1"/>
  <c r="AC776" i="1" s="1"/>
  <c r="CG776" i="1" s="1"/>
  <c r="AB776" i="1"/>
  <c r="AA293" i="1"/>
  <c r="AC293" i="1" s="1"/>
  <c r="CG293" i="1" s="1"/>
  <c r="AB293" i="1"/>
  <c r="AA521" i="1"/>
  <c r="AC521" i="1" s="1"/>
  <c r="CG521" i="1" s="1"/>
  <c r="AB521" i="1"/>
  <c r="AA441" i="1"/>
  <c r="AC441" i="1" s="1"/>
  <c r="CG441" i="1" s="1"/>
  <c r="AB441" i="1"/>
  <c r="AA465" i="1"/>
  <c r="AC465" i="1" s="1"/>
  <c r="CG465" i="1" s="1"/>
  <c r="AB465" i="1"/>
  <c r="AA161" i="1"/>
  <c r="AC161" i="1" s="1"/>
  <c r="CG161" i="1" s="1"/>
  <c r="AB161" i="1"/>
  <c r="AA687" i="1"/>
  <c r="AC687" i="1" s="1"/>
  <c r="CG687" i="1" s="1"/>
  <c r="AB687" i="1"/>
  <c r="AA534" i="1"/>
  <c r="AC534" i="1" s="1"/>
  <c r="CG534" i="1" s="1"/>
  <c r="AB534" i="1"/>
  <c r="AA164" i="1"/>
  <c r="AB164" i="1"/>
  <c r="AA533" i="1"/>
  <c r="AC533" i="1" s="1"/>
  <c r="CG533" i="1" s="1"/>
  <c r="AB533" i="1"/>
  <c r="AA509" i="1"/>
  <c r="AC509" i="1" s="1"/>
  <c r="CG509" i="1" s="1"/>
  <c r="AB509" i="1"/>
  <c r="AB189" i="1"/>
  <c r="AA189" i="1"/>
  <c r="AC189" i="1" s="1"/>
  <c r="CG189" i="1" s="1"/>
  <c r="AA413" i="1"/>
  <c r="AB413" i="1"/>
  <c r="AA60" i="1"/>
  <c r="AC60" i="1" s="1"/>
  <c r="CG60" i="1" s="1"/>
  <c r="AB60" i="1"/>
  <c r="AA130" i="1"/>
  <c r="AC130" i="1" s="1"/>
  <c r="CG130" i="1" s="1"/>
  <c r="AB130" i="1"/>
  <c r="AA407" i="1"/>
  <c r="AC407" i="1" s="1"/>
  <c r="CG407" i="1" s="1"/>
  <c r="AB407" i="1"/>
  <c r="AA842" i="1"/>
  <c r="AC842" i="1" s="1"/>
  <c r="CG842" i="1" s="1"/>
  <c r="AB842" i="1"/>
  <c r="AA156" i="1"/>
  <c r="AC156" i="1" s="1"/>
  <c r="CG156" i="1" s="1"/>
  <c r="AB156" i="1"/>
  <c r="AA540" i="1"/>
  <c r="AC540" i="1" s="1"/>
  <c r="CG540" i="1" s="1"/>
  <c r="AB540" i="1"/>
  <c r="AA619" i="1"/>
  <c r="AC619" i="1" s="1"/>
  <c r="CG619" i="1" s="1"/>
  <c r="AB619" i="1"/>
  <c r="AA175" i="1"/>
  <c r="AC175" i="1" s="1"/>
  <c r="CG175" i="1" s="1"/>
  <c r="AB175" i="1"/>
  <c r="AA484" i="1"/>
  <c r="AC484" i="1" s="1"/>
  <c r="CG484" i="1" s="1"/>
  <c r="AB484" i="1"/>
  <c r="AA98" i="1"/>
  <c r="AC98" i="1" s="1"/>
  <c r="CG98" i="1" s="1"/>
  <c r="AB98" i="1"/>
  <c r="AA180" i="1"/>
  <c r="AC180" i="1" s="1"/>
  <c r="CG180" i="1" s="1"/>
  <c r="AB180" i="1"/>
  <c r="AB281" i="1"/>
  <c r="AA281" i="1"/>
  <c r="AC281" i="1" s="1"/>
  <c r="CG281" i="1" s="1"/>
  <c r="AA378" i="1"/>
  <c r="AC378" i="1" s="1"/>
  <c r="CG378" i="1" s="1"/>
  <c r="AB378" i="1"/>
  <c r="AA250" i="1"/>
  <c r="AC250" i="1" s="1"/>
  <c r="CG250" i="1" s="1"/>
  <c r="AB250" i="1"/>
  <c r="AE364" i="1"/>
  <c r="AD364" i="1" s="1"/>
  <c r="AF364" i="1" s="1"/>
  <c r="AE515" i="1"/>
  <c r="AD515" i="1" s="1"/>
  <c r="AF515" i="1" s="1"/>
  <c r="AE339" i="1"/>
  <c r="AD339" i="1" s="1"/>
  <c r="AF339" i="1" s="1"/>
  <c r="AE749" i="1"/>
  <c r="AD749" i="1" s="1"/>
  <c r="AF749" i="1" s="1"/>
  <c r="AE769" i="1"/>
  <c r="AD769" i="1" s="1"/>
  <c r="AF769" i="1" s="1"/>
  <c r="AE577" i="1"/>
  <c r="AD577" i="1" s="1"/>
  <c r="AF577" i="1" s="1"/>
  <c r="AA169" i="1"/>
  <c r="AC169" i="1" s="1"/>
  <c r="CG169" i="1" s="1"/>
  <c r="AB169" i="1"/>
  <c r="AB197" i="1"/>
  <c r="AA197" i="1"/>
  <c r="AC197" i="1" s="1"/>
  <c r="CG197" i="1" s="1"/>
  <c r="AA812" i="1"/>
  <c r="AC812" i="1" s="1"/>
  <c r="CG812" i="1" s="1"/>
  <c r="AB812" i="1"/>
  <c r="AA663" i="1"/>
  <c r="AC663" i="1" s="1"/>
  <c r="CG663" i="1" s="1"/>
  <c r="AB663" i="1"/>
  <c r="AA792" i="1"/>
  <c r="AC792" i="1" s="1"/>
  <c r="CG792" i="1" s="1"/>
  <c r="AB792" i="1"/>
  <c r="AA370" i="1"/>
  <c r="AC370" i="1" s="1"/>
  <c r="CG370" i="1" s="1"/>
  <c r="AB370" i="1"/>
  <c r="AE265" i="1"/>
  <c r="AD265" i="1" s="1"/>
  <c r="AF265" i="1" s="1"/>
  <c r="AL265" i="1"/>
  <c r="AA84" i="1"/>
  <c r="AC84" i="1" s="1"/>
  <c r="CG84" i="1" s="1"/>
  <c r="AB84" i="1"/>
  <c r="AA107" i="1"/>
  <c r="AC107" i="1" s="1"/>
  <c r="CG107" i="1" s="1"/>
  <c r="AB107" i="1"/>
  <c r="AA563" i="1"/>
  <c r="AC563" i="1" s="1"/>
  <c r="CG563" i="1" s="1"/>
  <c r="AB563" i="1"/>
  <c r="AA145" i="1"/>
  <c r="AC145" i="1" s="1"/>
  <c r="CG145" i="1" s="1"/>
  <c r="AB145" i="1"/>
  <c r="AA176" i="1"/>
  <c r="AC176" i="1" s="1"/>
  <c r="CG176" i="1" s="1"/>
  <c r="AB176" i="1"/>
  <c r="AA723" i="1"/>
  <c r="AC723" i="1" s="1"/>
  <c r="CG723" i="1" s="1"/>
  <c r="AB723" i="1"/>
  <c r="AA231" i="1"/>
  <c r="AC231" i="1" s="1"/>
  <c r="CG231" i="1" s="1"/>
  <c r="AB231" i="1"/>
  <c r="AA601" i="1"/>
  <c r="AC601" i="1" s="1"/>
  <c r="CG601" i="1" s="1"/>
  <c r="AB601" i="1"/>
  <c r="AA216" i="1"/>
  <c r="AC216" i="1" s="1"/>
  <c r="CG216" i="1" s="1"/>
  <c r="AB216" i="1"/>
  <c r="AB819" i="1"/>
  <c r="AA819" i="1"/>
  <c r="AC819" i="1" s="1"/>
  <c r="AA129" i="1"/>
  <c r="AC129" i="1" s="1"/>
  <c r="CG129" i="1" s="1"/>
  <c r="AB129" i="1"/>
  <c r="AA132" i="1"/>
  <c r="AB132" i="1"/>
  <c r="AA206" i="1"/>
  <c r="AC206" i="1" s="1"/>
  <c r="CG206" i="1" s="1"/>
  <c r="AB206" i="1"/>
  <c r="AA829" i="1"/>
  <c r="AC829" i="1" s="1"/>
  <c r="CG829" i="1" s="1"/>
  <c r="AB829" i="1"/>
  <c r="AA96" i="1"/>
  <c r="AC96" i="1" s="1"/>
  <c r="CG96" i="1" s="1"/>
  <c r="AB96" i="1"/>
  <c r="AA151" i="1"/>
  <c r="AC151" i="1" s="1"/>
  <c r="CG151" i="1" s="1"/>
  <c r="AB151" i="1"/>
  <c r="AA820" i="1"/>
  <c r="AC820" i="1" s="1"/>
  <c r="CG820" i="1" s="1"/>
  <c r="AB820" i="1"/>
  <c r="AA580" i="1"/>
  <c r="AB580" i="1"/>
  <c r="AA201" i="1"/>
  <c r="AC201" i="1" s="1"/>
  <c r="CG201" i="1" s="1"/>
  <c r="AB201" i="1"/>
  <c r="AA157" i="1"/>
  <c r="AC157" i="1" s="1"/>
  <c r="CG157" i="1" s="1"/>
  <c r="AB157" i="1"/>
  <c r="AA263" i="1"/>
  <c r="AC263" i="1" s="1"/>
  <c r="CG263" i="1" s="1"/>
  <c r="AB263" i="1"/>
  <c r="AA821" i="1"/>
  <c r="AC821" i="1" s="1"/>
  <c r="CG821" i="1" s="1"/>
  <c r="AB821" i="1"/>
  <c r="AA61" i="1"/>
  <c r="AC61" i="1" s="1"/>
  <c r="CG61" i="1" s="1"/>
  <c r="AB61" i="1"/>
  <c r="AB379" i="1"/>
  <c r="AA379" i="1"/>
  <c r="AC379" i="1" s="1"/>
  <c r="CG379" i="1" s="1"/>
  <c r="AA869" i="1"/>
  <c r="AC869" i="1" s="1"/>
  <c r="CG869" i="1" s="1"/>
  <c r="AB869" i="1"/>
  <c r="AA572" i="1"/>
  <c r="AC572" i="1" s="1"/>
  <c r="CG572" i="1" s="1"/>
  <c r="AB572" i="1"/>
  <c r="AA158" i="1"/>
  <c r="AC158" i="1" s="1"/>
  <c r="CG158" i="1" s="1"/>
  <c r="AB158" i="1"/>
  <c r="AA635" i="1"/>
  <c r="AC635" i="1" s="1"/>
  <c r="CG635" i="1" s="1"/>
  <c r="AB635" i="1"/>
  <c r="AA748" i="1"/>
  <c r="AC748" i="1" s="1"/>
  <c r="CG748" i="1" s="1"/>
  <c r="AB748" i="1"/>
  <c r="AA628" i="1"/>
  <c r="AC628" i="1" s="1"/>
  <c r="CG628" i="1" s="1"/>
  <c r="AB628" i="1"/>
  <c r="AA395" i="1"/>
  <c r="AB395" i="1"/>
  <c r="AA286" i="1"/>
  <c r="AC286" i="1" s="1"/>
  <c r="CG286" i="1" s="1"/>
  <c r="AB286" i="1"/>
  <c r="AA430" i="1"/>
  <c r="AC430" i="1" s="1"/>
  <c r="CG430" i="1" s="1"/>
  <c r="AB430" i="1"/>
  <c r="AA239" i="1"/>
  <c r="AC239" i="1" s="1"/>
  <c r="CG239" i="1" s="1"/>
  <c r="AB239" i="1"/>
  <c r="AA346" i="1"/>
  <c r="AC346" i="1" s="1"/>
  <c r="CG346" i="1" s="1"/>
  <c r="AB346" i="1"/>
  <c r="AA833" i="1"/>
  <c r="AC833" i="1" s="1"/>
  <c r="CG833" i="1" s="1"/>
  <c r="AB833" i="1"/>
  <c r="AA622" i="1"/>
  <c r="AC622" i="1" s="1"/>
  <c r="CG622" i="1" s="1"/>
  <c r="AB622" i="1"/>
  <c r="AA337" i="1"/>
  <c r="AC337" i="1" s="1"/>
  <c r="CG337" i="1" s="1"/>
  <c r="AB337" i="1"/>
  <c r="AE155" i="1"/>
  <c r="AD155" i="1" s="1"/>
  <c r="AF155" i="1" s="1"/>
  <c r="AL516" i="1"/>
  <c r="AE785" i="1"/>
  <c r="AD785" i="1" s="1"/>
  <c r="AF785" i="1" s="1"/>
  <c r="AL785" i="1"/>
  <c r="Y37" i="1"/>
  <c r="AQ262" i="1"/>
  <c r="AL517" i="1"/>
  <c r="AL518" i="1"/>
  <c r="Y223" i="1"/>
  <c r="Y40" i="1"/>
  <c r="Y181" i="1"/>
  <c r="Y758" i="1"/>
  <c r="Y81" i="1"/>
  <c r="Y541" i="1"/>
  <c r="Y249" i="1"/>
  <c r="Y42" i="1"/>
  <c r="AQ518" i="1"/>
  <c r="AP262" i="1"/>
  <c r="Q824" i="1"/>
  <c r="AO262" i="1"/>
  <c r="AN262" i="1"/>
  <c r="AM262" i="1"/>
  <c r="AM517" i="1"/>
  <c r="AQ517" i="1"/>
  <c r="AP517" i="1"/>
  <c r="AO517" i="1"/>
  <c r="AN517" i="1"/>
  <c r="Y379" i="1"/>
  <c r="R21" i="8"/>
  <c r="Q21" i="8"/>
  <c r="P21" i="8"/>
  <c r="AE466" i="1" l="1"/>
  <c r="AD466" i="1" s="1"/>
  <c r="AF466" i="1" s="1"/>
  <c r="AL837" i="1"/>
  <c r="CG837" i="1"/>
  <c r="AL507" i="1"/>
  <c r="CG507" i="1"/>
  <c r="AL834" i="1"/>
  <c r="CG834" i="1"/>
  <c r="AL819" i="1"/>
  <c r="CG819" i="1"/>
  <c r="AL845" i="1"/>
  <c r="CG845" i="1"/>
  <c r="AL697" i="1"/>
  <c r="CG697" i="1"/>
  <c r="AL485" i="1"/>
  <c r="CG485" i="1"/>
  <c r="AL458" i="1"/>
  <c r="CG458" i="1"/>
  <c r="AL708" i="1"/>
  <c r="CG708" i="1"/>
  <c r="AL865" i="1"/>
  <c r="CG865" i="1"/>
  <c r="AL549" i="1"/>
  <c r="CG549" i="1"/>
  <c r="AL615" i="1"/>
  <c r="CG615" i="1"/>
  <c r="AL632" i="1"/>
  <c r="CG632" i="1"/>
  <c r="AL501" i="1"/>
  <c r="CG501" i="1"/>
  <c r="AL32" i="1"/>
  <c r="CG32" i="1"/>
  <c r="CG339" i="1"/>
  <c r="AL795" i="1"/>
  <c r="CG795" i="1"/>
  <c r="CG305" i="1"/>
  <c r="CG824" i="1"/>
  <c r="AE32" i="1"/>
  <c r="AD32" i="1" s="1"/>
  <c r="AF32" i="1" s="1"/>
  <c r="AH32" i="1" s="1"/>
  <c r="AE443" i="1"/>
  <c r="AD443" i="1" s="1"/>
  <c r="AF443" i="1" s="1"/>
  <c r="AE26" i="1"/>
  <c r="AD26" i="1" s="1"/>
  <c r="AF26" i="1" s="1"/>
  <c r="AE288" i="1"/>
  <c r="AD288" i="1" s="1"/>
  <c r="AF288" i="1" s="1"/>
  <c r="AG364" i="1"/>
  <c r="AK364" i="1"/>
  <c r="AH364" i="1"/>
  <c r="AI364" i="1"/>
  <c r="AJ364" i="1"/>
  <c r="AE719" i="1"/>
  <c r="AD719" i="1" s="1"/>
  <c r="AF719" i="1" s="1"/>
  <c r="AI719" i="1" s="1"/>
  <c r="AE282" i="1"/>
  <c r="AD282" i="1" s="1"/>
  <c r="AF282" i="1" s="1"/>
  <c r="AI282" i="1" s="1"/>
  <c r="AE49" i="1"/>
  <c r="AD49" i="1" s="1"/>
  <c r="AF49" i="1" s="1"/>
  <c r="AK49" i="1" s="1"/>
  <c r="AE247" i="1"/>
  <c r="AD247" i="1" s="1"/>
  <c r="AF247" i="1" s="1"/>
  <c r="AJ247" i="1" s="1"/>
  <c r="AE458" i="1"/>
  <c r="AD458" i="1" s="1"/>
  <c r="AF458" i="1" s="1"/>
  <c r="AE632" i="1"/>
  <c r="AD632" i="1" s="1"/>
  <c r="AF632" i="1" s="1"/>
  <c r="AH632" i="1" s="1"/>
  <c r="AE760" i="1"/>
  <c r="AD760" i="1" s="1"/>
  <c r="AF760" i="1" s="1"/>
  <c r="AK760" i="1" s="1"/>
  <c r="AE36" i="1"/>
  <c r="AD36" i="1" s="1"/>
  <c r="AF36" i="1" s="1"/>
  <c r="AC36" i="1"/>
  <c r="AE758" i="1"/>
  <c r="AD758" i="1" s="1"/>
  <c r="AM758" i="1" s="1"/>
  <c r="AC383" i="1"/>
  <c r="AE192" i="1"/>
  <c r="AD192" i="1" s="1"/>
  <c r="AF192" i="1" s="1"/>
  <c r="AH192" i="1" s="1"/>
  <c r="AC192" i="1"/>
  <c r="AE143" i="1"/>
  <c r="AD143" i="1" s="1"/>
  <c r="AF143" i="1" s="1"/>
  <c r="AJ143" i="1" s="1"/>
  <c r="AE451" i="1"/>
  <c r="AD451" i="1" s="1"/>
  <c r="AF451" i="1" s="1"/>
  <c r="AH451" i="1" s="1"/>
  <c r="AL506" i="1"/>
  <c r="AL460" i="1"/>
  <c r="AE806" i="1"/>
  <c r="AD806" i="1" s="1"/>
  <c r="AF806" i="1" s="1"/>
  <c r="AK806" i="1" s="1"/>
  <c r="AL806" i="1"/>
  <c r="AE651" i="1"/>
  <c r="AD651" i="1" s="1"/>
  <c r="AP651" i="1" s="1"/>
  <c r="AL651" i="1"/>
  <c r="AE322" i="1"/>
  <c r="AD322" i="1" s="1"/>
  <c r="AF322" i="1" s="1"/>
  <c r="AG322" i="1" s="1"/>
  <c r="AE127" i="1"/>
  <c r="AD127" i="1" s="1"/>
  <c r="AO127" i="1" s="1"/>
  <c r="AE652" i="1"/>
  <c r="AD652" i="1" s="1"/>
  <c r="AE251" i="1"/>
  <c r="AD251" i="1" s="1"/>
  <c r="AE803" i="1"/>
  <c r="AD803" i="1" s="1"/>
  <c r="AF803" i="1" s="1"/>
  <c r="AH803" i="1" s="1"/>
  <c r="AE516" i="1"/>
  <c r="AD516" i="1" s="1"/>
  <c r="AF516" i="1" s="1"/>
  <c r="AG516" i="1" s="1"/>
  <c r="AE638" i="1"/>
  <c r="AD638" i="1" s="1"/>
  <c r="AE400" i="1"/>
  <c r="AD400" i="1" s="1"/>
  <c r="AE460" i="1"/>
  <c r="AD460" i="1" s="1"/>
  <c r="AF460" i="1" s="1"/>
  <c r="AJ460" i="1" s="1"/>
  <c r="AL650" i="1"/>
  <c r="AE506" i="1"/>
  <c r="AD506" i="1" s="1"/>
  <c r="AF506" i="1" s="1"/>
  <c r="AM52" i="1"/>
  <c r="AP807" i="1"/>
  <c r="AE83" i="1"/>
  <c r="AD83" i="1" s="1"/>
  <c r="AF83" i="1" s="1"/>
  <c r="AI83" i="1" s="1"/>
  <c r="AE320" i="1"/>
  <c r="AD320" i="1" s="1"/>
  <c r="AF320" i="1" s="1"/>
  <c r="AG320" i="1" s="1"/>
  <c r="AQ26" i="1"/>
  <c r="AO26" i="1"/>
  <c r="AP26" i="1"/>
  <c r="AM26" i="1"/>
  <c r="AN26" i="1"/>
  <c r="AO704" i="1"/>
  <c r="AM80" i="1"/>
  <c r="AM807" i="1"/>
  <c r="AQ807" i="1"/>
  <c r="AN807" i="1"/>
  <c r="AO807" i="1"/>
  <c r="AP80" i="1"/>
  <c r="AQ80" i="1"/>
  <c r="AO667" i="1"/>
  <c r="AN80" i="1"/>
  <c r="AO80" i="1"/>
  <c r="AP667" i="1"/>
  <c r="AM667" i="1"/>
  <c r="AQ667" i="1"/>
  <c r="AN667" i="1"/>
  <c r="AM288" i="1"/>
  <c r="AP288" i="1"/>
  <c r="AO288" i="1"/>
  <c r="AM661" i="1"/>
  <c r="AN288" i="1"/>
  <c r="AQ288" i="1"/>
  <c r="AM726" i="1"/>
  <c r="AQ661" i="1"/>
  <c r="AQ726" i="1"/>
  <c r="AN661" i="1"/>
  <c r="AN726" i="1"/>
  <c r="AO661" i="1"/>
  <c r="AO726" i="1"/>
  <c r="AP661" i="1"/>
  <c r="AP726" i="1"/>
  <c r="AM81" i="1"/>
  <c r="AO153" i="1"/>
  <c r="AN153" i="1"/>
  <c r="AP552" i="1"/>
  <c r="AP153" i="1"/>
  <c r="AN81" i="1"/>
  <c r="AP81" i="1"/>
  <c r="AO81" i="1"/>
  <c r="AQ153" i="1"/>
  <c r="AM153" i="1"/>
  <c r="AQ81" i="1"/>
  <c r="AO440" i="1"/>
  <c r="AM440" i="1"/>
  <c r="AO702" i="1"/>
  <c r="AO600" i="1"/>
  <c r="AM294" i="1"/>
  <c r="AN600" i="1"/>
  <c r="AN440" i="1"/>
  <c r="AQ294" i="1"/>
  <c r="AO710" i="1"/>
  <c r="AP515" i="1"/>
  <c r="AO294" i="1"/>
  <c r="AN515" i="1"/>
  <c r="AQ710" i="1"/>
  <c r="AP294" i="1"/>
  <c r="AQ757" i="1"/>
  <c r="AN710" i="1"/>
  <c r="AP600" i="1"/>
  <c r="AP710" i="1"/>
  <c r="AN294" i="1"/>
  <c r="AQ515" i="1"/>
  <c r="AO305" i="1"/>
  <c r="AQ600" i="1"/>
  <c r="AM710" i="1"/>
  <c r="AM600" i="1"/>
  <c r="AM220" i="1"/>
  <c r="AO757" i="1"/>
  <c r="AM515" i="1"/>
  <c r="AP545" i="1"/>
  <c r="AN702" i="1"/>
  <c r="AO515" i="1"/>
  <c r="AM702" i="1"/>
  <c r="AO545" i="1"/>
  <c r="AQ267" i="1"/>
  <c r="AP267" i="1"/>
  <c r="AM545" i="1"/>
  <c r="AO267" i="1"/>
  <c r="AQ702" i="1"/>
  <c r="AP702" i="1"/>
  <c r="AN267" i="1"/>
  <c r="AM267" i="1"/>
  <c r="AN545" i="1"/>
  <c r="AQ545" i="1"/>
  <c r="AQ52" i="1"/>
  <c r="AO220" i="1"/>
  <c r="AM532" i="1"/>
  <c r="AQ220" i="1"/>
  <c r="AP220" i="1"/>
  <c r="AO25" i="1"/>
  <c r="AN52" i="1"/>
  <c r="AN220" i="1"/>
  <c r="AO52" i="1"/>
  <c r="AP52" i="1"/>
  <c r="AQ330" i="1"/>
  <c r="AN491" i="1"/>
  <c r="AM330" i="1"/>
  <c r="AN330" i="1"/>
  <c r="AN651" i="1"/>
  <c r="AP330" i="1"/>
  <c r="AM651" i="1"/>
  <c r="AO651" i="1"/>
  <c r="AM785" i="1"/>
  <c r="AN785" i="1"/>
  <c r="AP785" i="1"/>
  <c r="AO330" i="1"/>
  <c r="AQ785" i="1"/>
  <c r="AO785" i="1"/>
  <c r="AE356" i="1"/>
  <c r="AD356" i="1" s="1"/>
  <c r="AL356" i="1"/>
  <c r="AL187" i="1"/>
  <c r="AE332" i="1"/>
  <c r="AD332" i="1" s="1"/>
  <c r="AL794" i="1"/>
  <c r="AE794" i="1"/>
  <c r="AD794" i="1" s="1"/>
  <c r="AJ285" i="1"/>
  <c r="AK285" i="1"/>
  <c r="AG285" i="1"/>
  <c r="AH285" i="1"/>
  <c r="AI285" i="1"/>
  <c r="AH282" i="1"/>
  <c r="AL599" i="1"/>
  <c r="AE599" i="1"/>
  <c r="AD599" i="1" s="1"/>
  <c r="AF599" i="1" s="1"/>
  <c r="AE33" i="1"/>
  <c r="AD33" i="1" s="1"/>
  <c r="AF33" i="1" s="1"/>
  <c r="AL33" i="1"/>
  <c r="AE171" i="1"/>
  <c r="AD171" i="1" s="1"/>
  <c r="AL171" i="1"/>
  <c r="AE358" i="1"/>
  <c r="AD358" i="1" s="1"/>
  <c r="AF358" i="1" s="1"/>
  <c r="AL860" i="1"/>
  <c r="AE860" i="1"/>
  <c r="AD860" i="1" s="1"/>
  <c r="AL299" i="1"/>
  <c r="AE299" i="1"/>
  <c r="AD299" i="1" s="1"/>
  <c r="AP299" i="1" s="1"/>
  <c r="AG527" i="1"/>
  <c r="AH527" i="1"/>
  <c r="AJ527" i="1"/>
  <c r="AI527" i="1"/>
  <c r="AK527" i="1"/>
  <c r="AL402" i="1"/>
  <c r="AE402" i="1"/>
  <c r="AD402" i="1" s="1"/>
  <c r="AO402" i="1" s="1"/>
  <c r="AL657" i="1"/>
  <c r="AE657" i="1"/>
  <c r="AD657" i="1" s="1"/>
  <c r="AF657" i="1" s="1"/>
  <c r="AE105" i="1"/>
  <c r="AD105" i="1" s="1"/>
  <c r="AF105" i="1" s="1"/>
  <c r="AE701" i="1"/>
  <c r="AD701" i="1" s="1"/>
  <c r="AF701" i="1" s="1"/>
  <c r="AE97" i="1"/>
  <c r="AD97" i="1" s="1"/>
  <c r="AF97" i="1" s="1"/>
  <c r="AL97" i="1"/>
  <c r="AE505" i="1"/>
  <c r="AD505" i="1" s="1"/>
  <c r="AO505" i="1" s="1"/>
  <c r="AL434" i="1"/>
  <c r="AE434" i="1"/>
  <c r="AD434" i="1" s="1"/>
  <c r="AF434" i="1" s="1"/>
  <c r="AL269" i="1"/>
  <c r="AE269" i="1"/>
  <c r="AD269" i="1" s="1"/>
  <c r="AF269" i="1" s="1"/>
  <c r="AL550" i="1"/>
  <c r="AL692" i="1"/>
  <c r="AE692" i="1"/>
  <c r="AD692" i="1" s="1"/>
  <c r="AF692" i="1" s="1"/>
  <c r="AE215" i="1"/>
  <c r="AD215" i="1" s="1"/>
  <c r="AO215" i="1" s="1"/>
  <c r="AL684" i="1"/>
  <c r="AE684" i="1"/>
  <c r="AD684" i="1" s="1"/>
  <c r="AF684" i="1" s="1"/>
  <c r="AJ86" i="1"/>
  <c r="AK86" i="1"/>
  <c r="AH86" i="1"/>
  <c r="AG86" i="1"/>
  <c r="AI86" i="1"/>
  <c r="AE235" i="1"/>
  <c r="AD235" i="1" s="1"/>
  <c r="AL235" i="1"/>
  <c r="AE475" i="1"/>
  <c r="AD475" i="1" s="1"/>
  <c r="AE54" i="1"/>
  <c r="AD54" i="1" s="1"/>
  <c r="AF54" i="1" s="1"/>
  <c r="AE508" i="1"/>
  <c r="AD508" i="1" s="1"/>
  <c r="AF508" i="1" s="1"/>
  <c r="AE851" i="1"/>
  <c r="AD851" i="1" s="1"/>
  <c r="AF851" i="1" s="1"/>
  <c r="AE602" i="1"/>
  <c r="AD602" i="1" s="1"/>
  <c r="AE296" i="1"/>
  <c r="AD296" i="1" s="1"/>
  <c r="AN296" i="1" s="1"/>
  <c r="AL151" i="1"/>
  <c r="AE151" i="1"/>
  <c r="AD151" i="1" s="1"/>
  <c r="AQ151" i="1" s="1"/>
  <c r="AE601" i="1"/>
  <c r="AD601" i="1" s="1"/>
  <c r="AF601" i="1" s="1"/>
  <c r="AI785" i="1"/>
  <c r="AK785" i="1"/>
  <c r="AG785" i="1"/>
  <c r="AH785" i="1"/>
  <c r="AJ785" i="1"/>
  <c r="AH36" i="1"/>
  <c r="AI36" i="1"/>
  <c r="AJ36" i="1"/>
  <c r="AK36" i="1"/>
  <c r="AG36" i="1"/>
  <c r="AL833" i="1"/>
  <c r="AE833" i="1"/>
  <c r="AD833" i="1" s="1"/>
  <c r="AE286" i="1"/>
  <c r="AD286" i="1" s="1"/>
  <c r="AQ286" i="1" s="1"/>
  <c r="AL286" i="1"/>
  <c r="AE628" i="1"/>
  <c r="AD628" i="1" s="1"/>
  <c r="AF628" i="1" s="1"/>
  <c r="AL628" i="1"/>
  <c r="AL84" i="1"/>
  <c r="AE792" i="1"/>
  <c r="AD792" i="1" s="1"/>
  <c r="AF792" i="1" s="1"/>
  <c r="AL792" i="1"/>
  <c r="AE842" i="1"/>
  <c r="AD842" i="1" s="1"/>
  <c r="AL842" i="1"/>
  <c r="AL509" i="1"/>
  <c r="AE509" i="1"/>
  <c r="AD509" i="1" s="1"/>
  <c r="AF509" i="1" s="1"/>
  <c r="AE687" i="1"/>
  <c r="AD687" i="1" s="1"/>
  <c r="AL687" i="1"/>
  <c r="AL521" i="1"/>
  <c r="AE521" i="1"/>
  <c r="AD521" i="1" s="1"/>
  <c r="AO521" i="1" s="1"/>
  <c r="AE498" i="1"/>
  <c r="AD498" i="1" s="1"/>
  <c r="AF498" i="1" s="1"/>
  <c r="AL874" i="1"/>
  <c r="AE874" i="1"/>
  <c r="AD874" i="1" s="1"/>
  <c r="AF874" i="1" s="1"/>
  <c r="AL39" i="1"/>
  <c r="AL541" i="1"/>
  <c r="AE541" i="1"/>
  <c r="AD541" i="1" s="1"/>
  <c r="AL743" i="1"/>
  <c r="AE743" i="1"/>
  <c r="AD743" i="1" s="1"/>
  <c r="AF743" i="1" s="1"/>
  <c r="AE204" i="1"/>
  <c r="AD204" i="1" s="1"/>
  <c r="AL818" i="1"/>
  <c r="AE818" i="1"/>
  <c r="AD818" i="1" s="1"/>
  <c r="AF818" i="1" s="1"/>
  <c r="AE846" i="1"/>
  <c r="AD846" i="1" s="1"/>
  <c r="AF846" i="1" s="1"/>
  <c r="AH26" i="1"/>
  <c r="AG26" i="1"/>
  <c r="AI26" i="1"/>
  <c r="AJ26" i="1"/>
  <c r="AK26" i="1"/>
  <c r="AL853" i="1"/>
  <c r="AE853" i="1"/>
  <c r="AD853" i="1" s="1"/>
  <c r="AN853" i="1" s="1"/>
  <c r="AL264" i="1"/>
  <c r="AE264" i="1"/>
  <c r="AD264" i="1" s="1"/>
  <c r="AF264" i="1" s="1"/>
  <c r="AL620" i="1"/>
  <c r="AE620" i="1"/>
  <c r="AD620" i="1" s="1"/>
  <c r="AO620" i="1" s="1"/>
  <c r="AL499" i="1"/>
  <c r="AE386" i="1"/>
  <c r="AD386" i="1" s="1"/>
  <c r="AQ386" i="1" s="1"/>
  <c r="AL386" i="1"/>
  <c r="AL542" i="1"/>
  <c r="AE542" i="1"/>
  <c r="AD542" i="1" s="1"/>
  <c r="AF542" i="1" s="1"/>
  <c r="AE566" i="1"/>
  <c r="AD566" i="1" s="1"/>
  <c r="AF566" i="1" s="1"/>
  <c r="AL300" i="1"/>
  <c r="AG503" i="1"/>
  <c r="AK503" i="1"/>
  <c r="AJ503" i="1"/>
  <c r="AI503" i="1"/>
  <c r="AH503" i="1"/>
  <c r="AI458" i="1"/>
  <c r="AG458" i="1"/>
  <c r="AH458" i="1"/>
  <c r="AK458" i="1"/>
  <c r="AJ458" i="1"/>
  <c r="AL289" i="1"/>
  <c r="AL587" i="1"/>
  <c r="AE587" i="1"/>
  <c r="AD587" i="1" s="1"/>
  <c r="AK153" i="1"/>
  <c r="AG153" i="1"/>
  <c r="AI153" i="1"/>
  <c r="AJ153" i="1"/>
  <c r="AH153" i="1"/>
  <c r="AG552" i="1"/>
  <c r="AI552" i="1"/>
  <c r="AH552" i="1"/>
  <c r="AK552" i="1"/>
  <c r="AJ552" i="1"/>
  <c r="AL779" i="1"/>
  <c r="AE779" i="1"/>
  <c r="AD779" i="1" s="1"/>
  <c r="AM779" i="1" s="1"/>
  <c r="AL568" i="1"/>
  <c r="AE568" i="1"/>
  <c r="AD568" i="1" s="1"/>
  <c r="AF568" i="1" s="1"/>
  <c r="AE42" i="1"/>
  <c r="AD42" i="1" s="1"/>
  <c r="AF42" i="1" s="1"/>
  <c r="AL42" i="1"/>
  <c r="AI155" i="1"/>
  <c r="AJ155" i="1"/>
  <c r="AK155" i="1"/>
  <c r="AH155" i="1"/>
  <c r="AG155" i="1"/>
  <c r="AL346" i="1"/>
  <c r="AE346" i="1"/>
  <c r="AD346" i="1" s="1"/>
  <c r="AL748" i="1"/>
  <c r="AE748" i="1"/>
  <c r="AD748" i="1" s="1"/>
  <c r="AQ748" i="1" s="1"/>
  <c r="AL563" i="1"/>
  <c r="AE563" i="1"/>
  <c r="AD563" i="1" s="1"/>
  <c r="AL663" i="1"/>
  <c r="AE663" i="1"/>
  <c r="AD663" i="1" s="1"/>
  <c r="AL281" i="1"/>
  <c r="AE281" i="1"/>
  <c r="AD281" i="1" s="1"/>
  <c r="AF281" i="1" s="1"/>
  <c r="AL407" i="1"/>
  <c r="AE407" i="1"/>
  <c r="AD407" i="1" s="1"/>
  <c r="AF407" i="1" s="1"/>
  <c r="AE546" i="1"/>
  <c r="AD546" i="1" s="1"/>
  <c r="AL546" i="1"/>
  <c r="AL76" i="1"/>
  <c r="AL106" i="1"/>
  <c r="AE106" i="1"/>
  <c r="AD106" i="1" s="1"/>
  <c r="AG259" i="1"/>
  <c r="AH259" i="1"/>
  <c r="AI259" i="1"/>
  <c r="AK259" i="1"/>
  <c r="AJ259" i="1"/>
  <c r="AL334" i="1"/>
  <c r="AL319" i="1"/>
  <c r="AL217" i="1"/>
  <c r="AE217" i="1"/>
  <c r="AD217" i="1" s="1"/>
  <c r="AF217" i="1" s="1"/>
  <c r="AL266" i="1"/>
  <c r="AE266" i="1"/>
  <c r="AD266" i="1" s="1"/>
  <c r="AJ841" i="1"/>
  <c r="AH841" i="1"/>
  <c r="AK841" i="1"/>
  <c r="AG841" i="1"/>
  <c r="AI841" i="1"/>
  <c r="AE128" i="1"/>
  <c r="AD128" i="1" s="1"/>
  <c r="AJ491" i="1"/>
  <c r="AI491" i="1"/>
  <c r="AK491" i="1"/>
  <c r="AH491" i="1"/>
  <c r="AG491" i="1"/>
  <c r="AL520" i="1"/>
  <c r="AE520" i="1"/>
  <c r="AD520" i="1" s="1"/>
  <c r="AM520" i="1" s="1"/>
  <c r="AL529" i="1"/>
  <c r="AE529" i="1"/>
  <c r="AD529" i="1" s="1"/>
  <c r="AF529" i="1" s="1"/>
  <c r="AL751" i="1"/>
  <c r="AE751" i="1"/>
  <c r="AD751" i="1" s="1"/>
  <c r="AF751" i="1" s="1"/>
  <c r="AE670" i="1"/>
  <c r="AD670" i="1" s="1"/>
  <c r="AO670" i="1" s="1"/>
  <c r="AL442" i="1"/>
  <c r="AE179" i="1"/>
  <c r="AD179" i="1" s="1"/>
  <c r="AL754" i="1"/>
  <c r="AL232" i="1"/>
  <c r="AE232" i="1"/>
  <c r="AD232" i="1" s="1"/>
  <c r="AF232" i="1" s="1"/>
  <c r="AL457" i="1"/>
  <c r="AE457" i="1"/>
  <c r="AD457" i="1" s="1"/>
  <c r="AE374" i="1"/>
  <c r="AD374" i="1" s="1"/>
  <c r="AL698" i="1"/>
  <c r="AE698" i="1"/>
  <c r="AD698" i="1" s="1"/>
  <c r="AQ698" i="1" s="1"/>
  <c r="AG294" i="1"/>
  <c r="AH294" i="1"/>
  <c r="AJ294" i="1"/>
  <c r="AI294" i="1"/>
  <c r="AK294" i="1"/>
  <c r="AL253" i="1"/>
  <c r="AE253" i="1"/>
  <c r="AD253" i="1" s="1"/>
  <c r="AP253" i="1" s="1"/>
  <c r="AE313" i="1"/>
  <c r="AD313" i="1" s="1"/>
  <c r="AF313" i="1" s="1"/>
  <c r="AL313" i="1"/>
  <c r="AL291" i="1"/>
  <c r="AE291" i="1"/>
  <c r="AD291" i="1" s="1"/>
  <c r="AF291" i="1" s="1"/>
  <c r="AH594" i="1"/>
  <c r="AG594" i="1"/>
  <c r="AI594" i="1"/>
  <c r="AJ594" i="1"/>
  <c r="AK594" i="1"/>
  <c r="AI867" i="1"/>
  <c r="AG867" i="1"/>
  <c r="AK867" i="1"/>
  <c r="AH867" i="1"/>
  <c r="AJ867" i="1"/>
  <c r="AE414" i="1"/>
  <c r="AD414" i="1" s="1"/>
  <c r="AL414" i="1"/>
  <c r="AL838" i="1"/>
  <c r="AG726" i="1"/>
  <c r="AH726" i="1"/>
  <c r="AI726" i="1"/>
  <c r="AJ726" i="1"/>
  <c r="AK726" i="1"/>
  <c r="AI814" i="1"/>
  <c r="AJ814" i="1"/>
  <c r="AK814" i="1"/>
  <c r="AG814" i="1"/>
  <c r="AH814" i="1"/>
  <c r="AE148" i="1"/>
  <c r="AD148" i="1" s="1"/>
  <c r="AF148" i="1" s="1"/>
  <c r="AE158" i="1"/>
  <c r="AD158" i="1" s="1"/>
  <c r="AM158" i="1" s="1"/>
  <c r="AE201" i="1"/>
  <c r="AD201" i="1" s="1"/>
  <c r="AF201" i="1" s="1"/>
  <c r="AL96" i="1"/>
  <c r="AE96" i="1"/>
  <c r="AD96" i="1" s="1"/>
  <c r="AP96" i="1" s="1"/>
  <c r="AE169" i="1"/>
  <c r="AD169" i="1" s="1"/>
  <c r="AF169" i="1" s="1"/>
  <c r="AF651" i="1"/>
  <c r="AQ651" i="1"/>
  <c r="AL124" i="1"/>
  <c r="AE124" i="1"/>
  <c r="AD124" i="1" s="1"/>
  <c r="AF124" i="1" s="1"/>
  <c r="AL721" i="1"/>
  <c r="AE721" i="1"/>
  <c r="AD721" i="1" s="1"/>
  <c r="AO721" i="1" s="1"/>
  <c r="AE258" i="1"/>
  <c r="AD258" i="1" s="1"/>
  <c r="AL94" i="1"/>
  <c r="AL172" i="1"/>
  <c r="AE194" i="1"/>
  <c r="AD194" i="1" s="1"/>
  <c r="AQ194" i="1" s="1"/>
  <c r="AL194" i="1"/>
  <c r="AL48" i="1"/>
  <c r="AE48" i="1"/>
  <c r="AD48" i="1" s="1"/>
  <c r="AN48" i="1" s="1"/>
  <c r="AL163" i="1"/>
  <c r="AE163" i="1"/>
  <c r="AD163" i="1" s="1"/>
  <c r="AF163" i="1" s="1"/>
  <c r="AE37" i="1"/>
  <c r="AD37" i="1" s="1"/>
  <c r="AF37" i="1" s="1"/>
  <c r="AL51" i="1"/>
  <c r="AE40" i="1"/>
  <c r="AD40" i="1" s="1"/>
  <c r="AF40" i="1" s="1"/>
  <c r="AL50" i="1"/>
  <c r="AE50" i="1"/>
  <c r="AD50" i="1" s="1"/>
  <c r="AF50" i="1" s="1"/>
  <c r="AE159" i="1"/>
  <c r="AD159" i="1" s="1"/>
  <c r="AM159" i="1" s="1"/>
  <c r="AL159" i="1"/>
  <c r="AL787" i="1"/>
  <c r="AE787" i="1"/>
  <c r="AD787" i="1" s="1"/>
  <c r="AF787" i="1" s="1"/>
  <c r="AG443" i="1"/>
  <c r="AH443" i="1"/>
  <c r="AI443" i="1"/>
  <c r="AJ443" i="1"/>
  <c r="AK443" i="1"/>
  <c r="AL683" i="1"/>
  <c r="AE683" i="1"/>
  <c r="AD683" i="1" s="1"/>
  <c r="AL873" i="1"/>
  <c r="AE873" i="1"/>
  <c r="AD873" i="1" s="1"/>
  <c r="AO873" i="1" s="1"/>
  <c r="AL576" i="1"/>
  <c r="AE576" i="1"/>
  <c r="AD576" i="1" s="1"/>
  <c r="AF576" i="1" s="1"/>
  <c r="AL763" i="1"/>
  <c r="AE763" i="1"/>
  <c r="AD763" i="1" s="1"/>
  <c r="AF763" i="1" s="1"/>
  <c r="AE633" i="1"/>
  <c r="AD633" i="1" s="1"/>
  <c r="AQ633" i="1" s="1"/>
  <c r="AL633" i="1"/>
  <c r="AE492" i="1"/>
  <c r="AD492" i="1" s="1"/>
  <c r="AF492" i="1" s="1"/>
  <c r="AL59" i="1"/>
  <c r="AE59" i="1"/>
  <c r="AD59" i="1" s="1"/>
  <c r="AL351" i="1"/>
  <c r="AL343" i="1"/>
  <c r="AL108" i="1"/>
  <c r="AE213" i="1"/>
  <c r="AD213" i="1" s="1"/>
  <c r="AE254" i="1"/>
  <c r="AD254" i="1" s="1"/>
  <c r="AF254" i="1" s="1"/>
  <c r="AG506" i="1"/>
  <c r="AH506" i="1"/>
  <c r="AI506" i="1"/>
  <c r="AJ506" i="1"/>
  <c r="AK506" i="1"/>
  <c r="AL815" i="1"/>
  <c r="AE815" i="1"/>
  <c r="AD815" i="1" s="1"/>
  <c r="AF815" i="1" s="1"/>
  <c r="AL513" i="1"/>
  <c r="AE513" i="1"/>
  <c r="AD513" i="1" s="1"/>
  <c r="AM513" i="1" s="1"/>
  <c r="AE237" i="1"/>
  <c r="AD237" i="1" s="1"/>
  <c r="AL239" i="1"/>
  <c r="AE239" i="1"/>
  <c r="AD239" i="1" s="1"/>
  <c r="AF239" i="1" s="1"/>
  <c r="AG265" i="1"/>
  <c r="AH265" i="1"/>
  <c r="AI265" i="1"/>
  <c r="AJ265" i="1"/>
  <c r="AK265" i="1"/>
  <c r="AL175" i="1"/>
  <c r="AE60" i="1"/>
  <c r="AD60" i="1" s="1"/>
  <c r="AL533" i="1"/>
  <c r="AE533" i="1"/>
  <c r="AD533" i="1" s="1"/>
  <c r="AF533" i="1" s="1"/>
  <c r="AL161" i="1"/>
  <c r="AE161" i="1"/>
  <c r="AD161" i="1" s="1"/>
  <c r="AL293" i="1"/>
  <c r="AL91" i="1"/>
  <c r="AE764" i="1"/>
  <c r="AD764" i="1" s="1"/>
  <c r="AF764" i="1" s="1"/>
  <c r="AI323" i="1"/>
  <c r="AJ323" i="1"/>
  <c r="AK323" i="1"/>
  <c r="AG323" i="1"/>
  <c r="AH323" i="1"/>
  <c r="AL660" i="1"/>
  <c r="AE660" i="1"/>
  <c r="AD660" i="1" s="1"/>
  <c r="AH702" i="1"/>
  <c r="AI702" i="1"/>
  <c r="AJ702" i="1"/>
  <c r="AK702" i="1"/>
  <c r="AG702" i="1"/>
  <c r="AE705" i="1"/>
  <c r="AD705" i="1" s="1"/>
  <c r="AP705" i="1" s="1"/>
  <c r="AL705" i="1"/>
  <c r="AL476" i="1"/>
  <c r="AE476" i="1"/>
  <c r="AD476" i="1" s="1"/>
  <c r="AL847" i="1"/>
  <c r="AE847" i="1"/>
  <c r="AD847" i="1" s="1"/>
  <c r="AE353" i="1"/>
  <c r="AD353" i="1" s="1"/>
  <c r="AQ353" i="1" s="1"/>
  <c r="AL353" i="1"/>
  <c r="AL588" i="1"/>
  <c r="AL786" i="1"/>
  <c r="AE786" i="1"/>
  <c r="AD786" i="1" s="1"/>
  <c r="AL112" i="1"/>
  <c r="AE112" i="1"/>
  <c r="AD112" i="1" s="1"/>
  <c r="AF112" i="1" s="1"/>
  <c r="AE507" i="1"/>
  <c r="AD507" i="1" s="1"/>
  <c r="AF440" i="1"/>
  <c r="AQ440" i="1"/>
  <c r="AG368" i="1"/>
  <c r="AH368" i="1"/>
  <c r="AI368" i="1"/>
  <c r="AJ368" i="1"/>
  <c r="AK368" i="1"/>
  <c r="AE447" i="1"/>
  <c r="AD447" i="1" s="1"/>
  <c r="AF447" i="1" s="1"/>
  <c r="AE275" i="1"/>
  <c r="AD275" i="1" s="1"/>
  <c r="AE511" i="1"/>
  <c r="AD511" i="1" s="1"/>
  <c r="AE805" i="1"/>
  <c r="AD805" i="1" s="1"/>
  <c r="AF805" i="1" s="1"/>
  <c r="AL805" i="1"/>
  <c r="AK807" i="1"/>
  <c r="AJ807" i="1"/>
  <c r="AG807" i="1"/>
  <c r="AH807" i="1"/>
  <c r="AI807" i="1"/>
  <c r="AE381" i="1"/>
  <c r="AD381" i="1" s="1"/>
  <c r="AF381" i="1" s="1"/>
  <c r="AG512" i="1"/>
  <c r="AK512" i="1"/>
  <c r="AH512" i="1"/>
  <c r="AI512" i="1"/>
  <c r="AJ512" i="1"/>
  <c r="AL611" i="1"/>
  <c r="AE611" i="1"/>
  <c r="AD611" i="1" s="1"/>
  <c r="AQ611" i="1" s="1"/>
  <c r="AE828" i="1"/>
  <c r="AD828" i="1" s="1"/>
  <c r="AN828" i="1" s="1"/>
  <c r="AL828" i="1"/>
  <c r="AE827" i="1"/>
  <c r="AD827" i="1" s="1"/>
  <c r="AE580" i="1"/>
  <c r="AD580" i="1" s="1"/>
  <c r="AL129" i="1"/>
  <c r="AE231" i="1"/>
  <c r="AD231" i="1" s="1"/>
  <c r="AE812" i="1"/>
  <c r="AD812" i="1" s="1"/>
  <c r="AM812" i="1" s="1"/>
  <c r="AL812" i="1"/>
  <c r="AJ577" i="1"/>
  <c r="AK577" i="1"/>
  <c r="AG577" i="1"/>
  <c r="AH577" i="1"/>
  <c r="AI577" i="1"/>
  <c r="AG769" i="1"/>
  <c r="AH769" i="1"/>
  <c r="AI769" i="1"/>
  <c r="AJ769" i="1"/>
  <c r="AK769" i="1"/>
  <c r="AL180" i="1"/>
  <c r="AE180" i="1"/>
  <c r="AD180" i="1" s="1"/>
  <c r="AF180" i="1" s="1"/>
  <c r="AI504" i="1"/>
  <c r="AG504" i="1"/>
  <c r="AJ504" i="1"/>
  <c r="AK504" i="1"/>
  <c r="AH504" i="1"/>
  <c r="AE817" i="1"/>
  <c r="AD817" i="1" s="1"/>
  <c r="AM817" i="1" s="1"/>
  <c r="AL817" i="1"/>
  <c r="AL241" i="1"/>
  <c r="AE241" i="1"/>
  <c r="AD241" i="1" s="1"/>
  <c r="AF241" i="1" s="1"/>
  <c r="AL74" i="1"/>
  <c r="AL277" i="1"/>
  <c r="AE277" i="1"/>
  <c r="AD277" i="1" s="1"/>
  <c r="AN277" i="1" s="1"/>
  <c r="AL703" i="1"/>
  <c r="AL118" i="1"/>
  <c r="AE118" i="1"/>
  <c r="AD118" i="1" s="1"/>
  <c r="AF118" i="1" s="1"/>
  <c r="AL227" i="1"/>
  <c r="AE227" i="1"/>
  <c r="AD227" i="1" s="1"/>
  <c r="AE417" i="1"/>
  <c r="AD417" i="1" s="1"/>
  <c r="AF417" i="1" s="1"/>
  <c r="AE745" i="1"/>
  <c r="AD745" i="1" s="1"/>
  <c r="AQ745" i="1" s="1"/>
  <c r="AL745" i="1"/>
  <c r="AE375" i="1"/>
  <c r="AD375" i="1" s="1"/>
  <c r="AL375" i="1"/>
  <c r="AL725" i="1"/>
  <c r="AE725" i="1"/>
  <c r="AD725" i="1" s="1"/>
  <c r="AF725" i="1" s="1"/>
  <c r="AE494" i="1"/>
  <c r="AD494" i="1" s="1"/>
  <c r="AF494" i="1" s="1"/>
  <c r="AL71" i="1"/>
  <c r="AE71" i="1"/>
  <c r="AD71" i="1" s="1"/>
  <c r="AL630" i="1"/>
  <c r="AE630" i="1"/>
  <c r="AD630" i="1" s="1"/>
  <c r="AL246" i="1"/>
  <c r="AE246" i="1"/>
  <c r="AD246" i="1" s="1"/>
  <c r="AE598" i="1"/>
  <c r="AD598" i="1" s="1"/>
  <c r="AF598" i="1" s="1"/>
  <c r="AL488" i="1"/>
  <c r="AE488" i="1"/>
  <c r="AD488" i="1" s="1"/>
  <c r="AN488" i="1" s="1"/>
  <c r="AL496" i="1"/>
  <c r="AE496" i="1"/>
  <c r="AD496" i="1" s="1"/>
  <c r="AF496" i="1" s="1"/>
  <c r="AE382" i="1"/>
  <c r="AD382" i="1" s="1"/>
  <c r="AE439" i="1"/>
  <c r="AD439" i="1" s="1"/>
  <c r="AL439" i="1"/>
  <c r="AL435" i="1"/>
  <c r="AE435" i="1"/>
  <c r="AD435" i="1" s="1"/>
  <c r="AF435" i="1" s="1"/>
  <c r="AL606" i="1"/>
  <c r="AE606" i="1"/>
  <c r="AD606" i="1" s="1"/>
  <c r="AE348" i="1"/>
  <c r="AD348" i="1" s="1"/>
  <c r="AP348" i="1" s="1"/>
  <c r="AL348" i="1"/>
  <c r="AE337" i="1"/>
  <c r="AD337" i="1" s="1"/>
  <c r="AO337" i="1" s="1"/>
  <c r="AL337" i="1"/>
  <c r="AE819" i="1"/>
  <c r="AD819" i="1" s="1"/>
  <c r="AF819" i="1" s="1"/>
  <c r="AK339" i="1"/>
  <c r="AQ339" i="1" s="1"/>
  <c r="AN339" i="1"/>
  <c r="AL619" i="1"/>
  <c r="AE619" i="1"/>
  <c r="AD619" i="1" s="1"/>
  <c r="AF619" i="1" s="1"/>
  <c r="AE164" i="1"/>
  <c r="AD164" i="1" s="1"/>
  <c r="AL465" i="1"/>
  <c r="AE465" i="1"/>
  <c r="AD465" i="1" s="1"/>
  <c r="AE224" i="1"/>
  <c r="AD224" i="1" s="1"/>
  <c r="AF224" i="1" s="1"/>
  <c r="AH25" i="1"/>
  <c r="AG25" i="1"/>
  <c r="AI25" i="1"/>
  <c r="AJ25" i="1"/>
  <c r="AK25" i="1"/>
  <c r="AE392" i="1"/>
  <c r="AD392" i="1" s="1"/>
  <c r="AF392" i="1" s="1"/>
  <c r="AL392" i="1"/>
  <c r="AK558" i="1"/>
  <c r="AH558" i="1"/>
  <c r="AG558" i="1"/>
  <c r="AI558" i="1"/>
  <c r="AJ558" i="1"/>
  <c r="AE519" i="1"/>
  <c r="AD519" i="1" s="1"/>
  <c r="AF519" i="1" s="1"/>
  <c r="AL618" i="1"/>
  <c r="AE618" i="1"/>
  <c r="AD618" i="1" s="1"/>
  <c r="AN618" i="1" s="1"/>
  <c r="AE637" i="1"/>
  <c r="AD637" i="1" s="1"/>
  <c r="AP637" i="1" s="1"/>
  <c r="AE115" i="1"/>
  <c r="AD115" i="1" s="1"/>
  <c r="AF115" i="1" s="1"/>
  <c r="AE333" i="1"/>
  <c r="AD333" i="1" s="1"/>
  <c r="AF333" i="1" s="1"/>
  <c r="AE78" i="1"/>
  <c r="AD78" i="1" s="1"/>
  <c r="AF78" i="1" s="1"/>
  <c r="AE837" i="1"/>
  <c r="AD837" i="1" s="1"/>
  <c r="AK710" i="1"/>
  <c r="AJ710" i="1"/>
  <c r="AG710" i="1"/>
  <c r="AH710" i="1"/>
  <c r="AI710" i="1"/>
  <c r="AJ600" i="1"/>
  <c r="AG600" i="1"/>
  <c r="AH600" i="1"/>
  <c r="AI600" i="1"/>
  <c r="AK600" i="1"/>
  <c r="AL62" i="1"/>
  <c r="AE840" i="1"/>
  <c r="AD840" i="1" s="1"/>
  <c r="AO840" i="1" s="1"/>
  <c r="AE783" i="1"/>
  <c r="AD783" i="1" s="1"/>
  <c r="AF783" i="1" s="1"/>
  <c r="AL544" i="1"/>
  <c r="AE544" i="1"/>
  <c r="AD544" i="1" s="1"/>
  <c r="AL79" i="1"/>
  <c r="AE79" i="1"/>
  <c r="AD79" i="1" s="1"/>
  <c r="AF79" i="1" s="1"/>
  <c r="AE585" i="1"/>
  <c r="AD585" i="1" s="1"/>
  <c r="AE845" i="1"/>
  <c r="AD845" i="1" s="1"/>
  <c r="AF845" i="1" s="1"/>
  <c r="AE728" i="1"/>
  <c r="AD728" i="1" s="1"/>
  <c r="AF728" i="1" s="1"/>
  <c r="AL728" i="1"/>
  <c r="AE445" i="1"/>
  <c r="AD445" i="1" s="1"/>
  <c r="AF445" i="1" s="1"/>
  <c r="AL445" i="1"/>
  <c r="AL482" i="1"/>
  <c r="AE482" i="1"/>
  <c r="AD482" i="1" s="1"/>
  <c r="AM482" i="1" s="1"/>
  <c r="AE421" i="1"/>
  <c r="AD421" i="1" s="1"/>
  <c r="AF421" i="1" s="1"/>
  <c r="AL421" i="1"/>
  <c r="AG545" i="1"/>
  <c r="AH545" i="1"/>
  <c r="AI545" i="1"/>
  <c r="AJ545" i="1"/>
  <c r="AK545" i="1"/>
  <c r="AE452" i="1"/>
  <c r="AD452" i="1" s="1"/>
  <c r="AP452" i="1" s="1"/>
  <c r="AL452" i="1"/>
  <c r="AL656" i="1"/>
  <c r="AE656" i="1"/>
  <c r="AD656" i="1" s="1"/>
  <c r="AL34" i="1"/>
  <c r="AL688" i="1"/>
  <c r="AE688" i="1"/>
  <c r="AD688" i="1" s="1"/>
  <c r="AF688" i="1" s="1"/>
  <c r="AE138" i="1"/>
  <c r="AD138" i="1" s="1"/>
  <c r="AF138" i="1" s="1"/>
  <c r="AE572" i="1"/>
  <c r="AD572" i="1" s="1"/>
  <c r="AF572" i="1" s="1"/>
  <c r="AE263" i="1"/>
  <c r="AD263" i="1" s="1"/>
  <c r="AF263" i="1" s="1"/>
  <c r="AL820" i="1"/>
  <c r="AE820" i="1"/>
  <c r="AD820" i="1" s="1"/>
  <c r="AF820" i="1" s="1"/>
  <c r="AL723" i="1"/>
  <c r="AE723" i="1"/>
  <c r="AD723" i="1" s="1"/>
  <c r="AF723" i="1" s="1"/>
  <c r="AL250" i="1"/>
  <c r="AE250" i="1"/>
  <c r="AD250" i="1" s="1"/>
  <c r="AE98" i="1"/>
  <c r="AD98" i="1" s="1"/>
  <c r="AF98" i="1" s="1"/>
  <c r="AL98" i="1"/>
  <c r="AL555" i="1"/>
  <c r="AE555" i="1"/>
  <c r="AD555" i="1" s="1"/>
  <c r="AM555" i="1" s="1"/>
  <c r="AL328" i="1"/>
  <c r="AE125" i="1"/>
  <c r="AD125" i="1" s="1"/>
  <c r="AF125" i="1" s="1"/>
  <c r="AE218" i="1"/>
  <c r="AD218" i="1" s="1"/>
  <c r="AN218" i="1" s="1"/>
  <c r="AE82" i="1"/>
  <c r="AD82" i="1" s="1"/>
  <c r="AM82" i="1" s="1"/>
  <c r="AE659" i="1"/>
  <c r="AD659" i="1" s="1"/>
  <c r="AM659" i="1" s="1"/>
  <c r="AL287" i="1"/>
  <c r="AE287" i="1"/>
  <c r="AD287" i="1" s="1"/>
  <c r="AF287" i="1" s="1"/>
  <c r="AE844" i="1"/>
  <c r="AD844" i="1" s="1"/>
  <c r="AF844" i="1" s="1"/>
  <c r="AL835" i="1"/>
  <c r="AE835" i="1"/>
  <c r="AD835" i="1" s="1"/>
  <c r="AF835" i="1" s="1"/>
  <c r="AE342" i="1"/>
  <c r="AD342" i="1" s="1"/>
  <c r="AL342" i="1"/>
  <c r="AL525" i="1"/>
  <c r="AL165" i="1"/>
  <c r="AL695" i="1"/>
  <c r="AE695" i="1"/>
  <c r="AD695" i="1" s="1"/>
  <c r="AF695" i="1" s="1"/>
  <c r="AL604" i="1"/>
  <c r="AE604" i="1"/>
  <c r="AD604" i="1" s="1"/>
  <c r="AF604" i="1" s="1"/>
  <c r="AE331" i="1"/>
  <c r="AD331" i="1" s="1"/>
  <c r="AF331" i="1" s="1"/>
  <c r="AL626" i="1"/>
  <c r="AL543" i="1"/>
  <c r="AE543" i="1"/>
  <c r="AD543" i="1" s="1"/>
  <c r="AF543" i="1" s="1"/>
  <c r="AK667" i="1"/>
  <c r="AJ667" i="1"/>
  <c r="AG667" i="1"/>
  <c r="AH667" i="1"/>
  <c r="AI667" i="1"/>
  <c r="AL349" i="1"/>
  <c r="AE349" i="1"/>
  <c r="AD349" i="1" s="1"/>
  <c r="AF349" i="1" s="1"/>
  <c r="AL270" i="1"/>
  <c r="AE270" i="1"/>
  <c r="AD270" i="1" s="1"/>
  <c r="AF270" i="1" s="1"/>
  <c r="AL272" i="1"/>
  <c r="AK532" i="1"/>
  <c r="AG532" i="1"/>
  <c r="AH532" i="1"/>
  <c r="AJ532" i="1"/>
  <c r="AI532" i="1"/>
  <c r="AL43" i="1"/>
  <c r="AE686" i="1"/>
  <c r="AD686" i="1" s="1"/>
  <c r="AE456" i="1"/>
  <c r="AD456" i="1" s="1"/>
  <c r="AF456" i="1" s="1"/>
  <c r="AL456" i="1"/>
  <c r="AL321" i="1"/>
  <c r="AE321" i="1"/>
  <c r="AD321" i="1" s="1"/>
  <c r="AF321" i="1" s="1"/>
  <c r="AE316" i="1"/>
  <c r="AD316" i="1" s="1"/>
  <c r="AG330" i="1"/>
  <c r="AH330" i="1"/>
  <c r="AI330" i="1"/>
  <c r="AJ330" i="1"/>
  <c r="AK330" i="1"/>
  <c r="AL338" i="1"/>
  <c r="AE338" i="1"/>
  <c r="AD338" i="1" s="1"/>
  <c r="AE350" i="1"/>
  <c r="AD350" i="1" s="1"/>
  <c r="AL350" i="1"/>
  <c r="AI675" i="1"/>
  <c r="AJ675" i="1"/>
  <c r="AK675" i="1"/>
  <c r="AH675" i="1"/>
  <c r="AG675" i="1"/>
  <c r="AE782" i="1"/>
  <c r="AD782" i="1" s="1"/>
  <c r="AF782" i="1" s="1"/>
  <c r="AE223" i="1"/>
  <c r="AD223" i="1" s="1"/>
  <c r="AL223" i="1"/>
  <c r="AE107" i="1"/>
  <c r="AD107" i="1" s="1"/>
  <c r="AF107" i="1" s="1"/>
  <c r="AE540" i="1"/>
  <c r="AD540" i="1" s="1"/>
  <c r="AF540" i="1" s="1"/>
  <c r="AE534" i="1"/>
  <c r="AD534" i="1" s="1"/>
  <c r="AQ534" i="1" s="1"/>
  <c r="AE776" i="1"/>
  <c r="AD776" i="1" s="1"/>
  <c r="AF776" i="1" s="1"/>
  <c r="AL691" i="1"/>
  <c r="AE793" i="1"/>
  <c r="AD793" i="1" s="1"/>
  <c r="AL793" i="1"/>
  <c r="AG354" i="1"/>
  <c r="AH354" i="1"/>
  <c r="AI354" i="1"/>
  <c r="AJ354" i="1"/>
  <c r="AK354" i="1"/>
  <c r="AG875" i="1"/>
  <c r="AH875" i="1"/>
  <c r="AI875" i="1"/>
  <c r="AJ875" i="1"/>
  <c r="AK875" i="1"/>
  <c r="AE88" i="1"/>
  <c r="AD88" i="1" s="1"/>
  <c r="AO88" i="1" s="1"/>
  <c r="AL88" i="1"/>
  <c r="AE190" i="1"/>
  <c r="AD190" i="1" s="1"/>
  <c r="AF190" i="1" s="1"/>
  <c r="AL190" i="1"/>
  <c r="AE208" i="1"/>
  <c r="AD208" i="1" s="1"/>
  <c r="AF208" i="1" s="1"/>
  <c r="AE196" i="1"/>
  <c r="AD196" i="1" s="1"/>
  <c r="AF196" i="1" s="1"/>
  <c r="AL196" i="1"/>
  <c r="AL724" i="1"/>
  <c r="AE724" i="1"/>
  <c r="AD724" i="1" s="1"/>
  <c r="AM724" i="1" s="1"/>
  <c r="AL718" i="1"/>
  <c r="AE718" i="1"/>
  <c r="AD718" i="1" s="1"/>
  <c r="AF718" i="1" s="1"/>
  <c r="AL610" i="1"/>
  <c r="AE610" i="1"/>
  <c r="AD610" i="1" s="1"/>
  <c r="AF610" i="1" s="1"/>
  <c r="AE336" i="1"/>
  <c r="AD336" i="1" s="1"/>
  <c r="AF336" i="1" s="1"/>
  <c r="AL336" i="1"/>
  <c r="AE795" i="1"/>
  <c r="AD795" i="1" s="1"/>
  <c r="AE140" i="1"/>
  <c r="AD140" i="1" s="1"/>
  <c r="AL140" i="1"/>
  <c r="AG267" i="1"/>
  <c r="AI267" i="1"/>
  <c r="AJ267" i="1"/>
  <c r="AK267" i="1"/>
  <c r="AH267" i="1"/>
  <c r="AE734" i="1"/>
  <c r="AD734" i="1" s="1"/>
  <c r="AE674" i="1"/>
  <c r="AD674" i="1" s="1"/>
  <c r="AF674" i="1" s="1"/>
  <c r="AL53" i="1"/>
  <c r="AG80" i="1"/>
  <c r="AH80" i="1"/>
  <c r="AI80" i="1"/>
  <c r="AJ80" i="1"/>
  <c r="AK80" i="1"/>
  <c r="AL547" i="1"/>
  <c r="AE547" i="1"/>
  <c r="AD547" i="1" s="1"/>
  <c r="AP547" i="1" s="1"/>
  <c r="AL101" i="1"/>
  <c r="AL528" i="1"/>
  <c r="AE528" i="1"/>
  <c r="AD528" i="1" s="1"/>
  <c r="AH661" i="1"/>
  <c r="AI661" i="1"/>
  <c r="AJ661" i="1"/>
  <c r="AK661" i="1"/>
  <c r="AG661" i="1"/>
  <c r="AE486" i="1"/>
  <c r="AD486" i="1" s="1"/>
  <c r="AF486" i="1" s="1"/>
  <c r="AL486" i="1"/>
  <c r="AL589" i="1"/>
  <c r="AE589" i="1"/>
  <c r="AD589" i="1" s="1"/>
  <c r="AF589" i="1" s="1"/>
  <c r="AE245" i="1"/>
  <c r="AD245" i="1" s="1"/>
  <c r="AF245" i="1" s="1"/>
  <c r="AL245" i="1"/>
  <c r="AH203" i="1"/>
  <c r="AI203" i="1"/>
  <c r="AJ203" i="1"/>
  <c r="AG203" i="1"/>
  <c r="AK203" i="1"/>
  <c r="AL477" i="1"/>
  <c r="AE477" i="1"/>
  <c r="AD477" i="1" s="1"/>
  <c r="AF477" i="1" s="1"/>
  <c r="AL789" i="1"/>
  <c r="AE789" i="1"/>
  <c r="AD789" i="1" s="1"/>
  <c r="AN789" i="1" s="1"/>
  <c r="AL393" i="1"/>
  <c r="AE393" i="1"/>
  <c r="AD393" i="1" s="1"/>
  <c r="AL869" i="1"/>
  <c r="AE869" i="1"/>
  <c r="AD869" i="1" s="1"/>
  <c r="AL61" i="1"/>
  <c r="AE61" i="1"/>
  <c r="AD61" i="1" s="1"/>
  <c r="AL157" i="1"/>
  <c r="AE157" i="1"/>
  <c r="AD157" i="1" s="1"/>
  <c r="AF157" i="1" s="1"/>
  <c r="AE829" i="1"/>
  <c r="AD829" i="1" s="1"/>
  <c r="AF829" i="1" s="1"/>
  <c r="AL829" i="1"/>
  <c r="AE216" i="1"/>
  <c r="AD216" i="1" s="1"/>
  <c r="AF216" i="1" s="1"/>
  <c r="AE176" i="1"/>
  <c r="AD176" i="1" s="1"/>
  <c r="AF176" i="1" s="1"/>
  <c r="AL378" i="1"/>
  <c r="AE378" i="1"/>
  <c r="AD378" i="1" s="1"/>
  <c r="AF378" i="1" s="1"/>
  <c r="AL189" i="1"/>
  <c r="AE189" i="1"/>
  <c r="AD189" i="1" s="1"/>
  <c r="AF189" i="1" s="1"/>
  <c r="AE777" i="1"/>
  <c r="AD777" i="1" s="1"/>
  <c r="AF777" i="1" s="1"/>
  <c r="AL777" i="1"/>
  <c r="AK629" i="1"/>
  <c r="AG629" i="1"/>
  <c r="AH629" i="1"/>
  <c r="AI629" i="1"/>
  <c r="AJ629" i="1"/>
  <c r="AL510" i="1"/>
  <c r="AL302" i="1"/>
  <c r="AE302" i="1"/>
  <c r="AD302" i="1" s="1"/>
  <c r="AL304" i="1"/>
  <c r="AE304" i="1"/>
  <c r="AD304" i="1" s="1"/>
  <c r="AF304" i="1" s="1"/>
  <c r="AL788" i="1"/>
  <c r="AE788" i="1"/>
  <c r="AD788" i="1" s="1"/>
  <c r="AQ788" i="1" s="1"/>
  <c r="AE437" i="1"/>
  <c r="AD437" i="1" s="1"/>
  <c r="AL385" i="1"/>
  <c r="AE385" i="1"/>
  <c r="AD385" i="1" s="1"/>
  <c r="AE573" i="1"/>
  <c r="AD573" i="1" s="1"/>
  <c r="AF573" i="1" s="1"/>
  <c r="AL573" i="1"/>
  <c r="AL548" i="1"/>
  <c r="AE548" i="1"/>
  <c r="AD548" i="1" s="1"/>
  <c r="AF548" i="1" s="1"/>
  <c r="AE28" i="1"/>
  <c r="AD28" i="1" s="1"/>
  <c r="AF28" i="1" s="1"/>
  <c r="AC28" i="1"/>
  <c r="CG28" i="1" s="1"/>
  <c r="AK290" i="1"/>
  <c r="AH290" i="1"/>
  <c r="AI290" i="1"/>
  <c r="AJ290" i="1"/>
  <c r="AG290" i="1"/>
  <c r="AE335" i="1"/>
  <c r="AD335" i="1" s="1"/>
  <c r="AF335" i="1" s="1"/>
  <c r="AL335" i="1"/>
  <c r="AL605" i="1"/>
  <c r="AE605" i="1"/>
  <c r="AD605" i="1" s="1"/>
  <c r="AL714" i="1"/>
  <c r="AE714" i="1"/>
  <c r="AD714" i="1" s="1"/>
  <c r="AF714" i="1" s="1"/>
  <c r="AL665" i="1"/>
  <c r="AL778" i="1"/>
  <c r="AE778" i="1"/>
  <c r="AD778" i="1" s="1"/>
  <c r="AF778" i="1" s="1"/>
  <c r="AE549" i="1"/>
  <c r="AD549" i="1" s="1"/>
  <c r="AE717" i="1"/>
  <c r="AD717" i="1" s="1"/>
  <c r="AF717" i="1" s="1"/>
  <c r="AL717" i="1"/>
  <c r="AE75" i="1"/>
  <c r="AD75" i="1" s="1"/>
  <c r="AP75" i="1" s="1"/>
  <c r="AL75" i="1"/>
  <c r="AE570" i="1"/>
  <c r="AD570" i="1" s="1"/>
  <c r="AF570" i="1" s="1"/>
  <c r="AE613" i="1"/>
  <c r="AD613" i="1" s="1"/>
  <c r="AF613" i="1" s="1"/>
  <c r="AE463" i="1"/>
  <c r="AD463" i="1" s="1"/>
  <c r="AF463" i="1" s="1"/>
  <c r="AE553" i="1"/>
  <c r="AD553" i="1" s="1"/>
  <c r="AL347" i="1"/>
  <c r="AE119" i="1"/>
  <c r="AD119" i="1" s="1"/>
  <c r="AL119" i="1"/>
  <c r="AL415" i="1"/>
  <c r="AE415" i="1"/>
  <c r="AD415" i="1" s="1"/>
  <c r="AF415" i="1" s="1"/>
  <c r="AF757" i="1"/>
  <c r="AN757" i="1"/>
  <c r="AM757" i="1"/>
  <c r="AJ111" i="1"/>
  <c r="AK111" i="1"/>
  <c r="AH111" i="1"/>
  <c r="AG111" i="1"/>
  <c r="AI111" i="1"/>
  <c r="AE271" i="1"/>
  <c r="AD271" i="1" s="1"/>
  <c r="AF271" i="1" s="1"/>
  <c r="AL271" i="1"/>
  <c r="AE537" i="1"/>
  <c r="AD537" i="1" s="1"/>
  <c r="AF537" i="1" s="1"/>
  <c r="AE653" i="1"/>
  <c r="AD653" i="1" s="1"/>
  <c r="AL622" i="1"/>
  <c r="AE622" i="1"/>
  <c r="AD622" i="1" s="1"/>
  <c r="AL430" i="1"/>
  <c r="AE430" i="1"/>
  <c r="AD430" i="1" s="1"/>
  <c r="AF430" i="1" s="1"/>
  <c r="AL379" i="1"/>
  <c r="AE379" i="1"/>
  <c r="AD379" i="1" s="1"/>
  <c r="AF379" i="1" s="1"/>
  <c r="AE370" i="1"/>
  <c r="AD370" i="1" s="1"/>
  <c r="AL370" i="1"/>
  <c r="AL197" i="1"/>
  <c r="AE197" i="1"/>
  <c r="AD197" i="1" s="1"/>
  <c r="AG749" i="1"/>
  <c r="AH749" i="1"/>
  <c r="AI749" i="1"/>
  <c r="AJ749" i="1"/>
  <c r="AK749" i="1"/>
  <c r="AJ515" i="1"/>
  <c r="AG515" i="1"/>
  <c r="AH515" i="1"/>
  <c r="AI515" i="1"/>
  <c r="AK515" i="1"/>
  <c r="AE156" i="1"/>
  <c r="AD156" i="1" s="1"/>
  <c r="AL130" i="1"/>
  <c r="AE130" i="1"/>
  <c r="AD130" i="1" s="1"/>
  <c r="AP130" i="1" s="1"/>
  <c r="AE441" i="1"/>
  <c r="AD441" i="1" s="1"/>
  <c r="AF441" i="1" s="1"/>
  <c r="AE100" i="1"/>
  <c r="AD100" i="1" s="1"/>
  <c r="AF100" i="1" s="1"/>
  <c r="AL233" i="1"/>
  <c r="AE233" i="1"/>
  <c r="AD233" i="1" s="1"/>
  <c r="AF233" i="1" s="1"/>
  <c r="AL47" i="1"/>
  <c r="AL131" i="1"/>
  <c r="AE131" i="1"/>
  <c r="AD131" i="1" s="1"/>
  <c r="AQ131" i="1" s="1"/>
  <c r="AE538" i="1"/>
  <c r="AD538" i="1" s="1"/>
  <c r="AO538" i="1" s="1"/>
  <c r="AE410" i="1"/>
  <c r="AD410" i="1" s="1"/>
  <c r="AE627" i="1"/>
  <c r="AD627" i="1" s="1"/>
  <c r="AL627" i="1"/>
  <c r="AL668" i="1"/>
  <c r="AE668" i="1"/>
  <c r="AD668" i="1" s="1"/>
  <c r="AF668" i="1" s="1"/>
  <c r="AL122" i="1"/>
  <c r="AE122" i="1"/>
  <c r="AD122" i="1" s="1"/>
  <c r="AF122" i="1" s="1"/>
  <c r="AL772" i="1"/>
  <c r="AE824" i="1"/>
  <c r="AD824" i="1" s="1"/>
  <c r="AF824" i="1" s="1"/>
  <c r="AL824" i="1"/>
  <c r="AL44" i="1"/>
  <c r="AL255" i="1"/>
  <c r="AE255" i="1"/>
  <c r="AD255" i="1" s="1"/>
  <c r="AF255" i="1" s="1"/>
  <c r="AE225" i="1"/>
  <c r="AD225" i="1" s="1"/>
  <c r="AF225" i="1" s="1"/>
  <c r="AL225" i="1"/>
  <c r="AL67" i="1"/>
  <c r="AE67" i="1"/>
  <c r="AD67" i="1" s="1"/>
  <c r="AE500" i="1"/>
  <c r="AD500" i="1" s="1"/>
  <c r="AJ185" i="1"/>
  <c r="AK185" i="1"/>
  <c r="AI185" i="1"/>
  <c r="AH185" i="1"/>
  <c r="AG185" i="1"/>
  <c r="AE571" i="1"/>
  <c r="AD571" i="1" s="1"/>
  <c r="AF571" i="1" s="1"/>
  <c r="AL571" i="1"/>
  <c r="AG719" i="1"/>
  <c r="AG747" i="1"/>
  <c r="AH747" i="1"/>
  <c r="AI747" i="1"/>
  <c r="AJ747" i="1"/>
  <c r="AK747" i="1"/>
  <c r="AE70" i="1"/>
  <c r="AD70" i="1" s="1"/>
  <c r="AF70" i="1" s="1"/>
  <c r="AL70" i="1"/>
  <c r="AL87" i="1"/>
  <c r="AL200" i="1"/>
  <c r="AE200" i="1"/>
  <c r="AD200" i="1" s="1"/>
  <c r="AO200" i="1" s="1"/>
  <c r="AE614" i="1"/>
  <c r="AD614" i="1" s="1"/>
  <c r="AL614" i="1"/>
  <c r="AE268" i="1"/>
  <c r="AD268" i="1" s="1"/>
  <c r="AF268" i="1" s="1"/>
  <c r="AL268" i="1"/>
  <c r="AL89" i="1"/>
  <c r="AL635" i="1"/>
  <c r="AE635" i="1"/>
  <c r="AD635" i="1" s="1"/>
  <c r="AF635" i="1" s="1"/>
  <c r="AE821" i="1"/>
  <c r="AD821" i="1" s="1"/>
  <c r="AF821" i="1" s="1"/>
  <c r="AL821" i="1"/>
  <c r="AL206" i="1"/>
  <c r="AE206" i="1"/>
  <c r="AD206" i="1" s="1"/>
  <c r="AF206" i="1" s="1"/>
  <c r="AE145" i="1"/>
  <c r="AD145" i="1" s="1"/>
  <c r="AF145" i="1" s="1"/>
  <c r="AL484" i="1"/>
  <c r="AE484" i="1"/>
  <c r="AD484" i="1" s="1"/>
  <c r="AF484" i="1" s="1"/>
  <c r="AE58" i="1"/>
  <c r="AD58" i="1" s="1"/>
  <c r="AL58" i="1"/>
  <c r="AE625" i="1"/>
  <c r="AD625" i="1" s="1"/>
  <c r="AF625" i="1" s="1"/>
  <c r="AE249" i="1"/>
  <c r="AD249" i="1" s="1"/>
  <c r="AL249" i="1"/>
  <c r="AL497" i="1"/>
  <c r="AE497" i="1"/>
  <c r="AD497" i="1" s="1"/>
  <c r="AO497" i="1" s="1"/>
  <c r="AE361" i="1"/>
  <c r="AD361" i="1" s="1"/>
  <c r="AF361" i="1" s="1"/>
  <c r="AL780" i="1"/>
  <c r="AE780" i="1"/>
  <c r="AD780" i="1" s="1"/>
  <c r="AL360" i="1"/>
  <c r="AE360" i="1"/>
  <c r="AD360" i="1" s="1"/>
  <c r="AF360" i="1" s="1"/>
  <c r="AL823" i="1"/>
  <c r="AE823" i="1"/>
  <c r="AD823" i="1" s="1"/>
  <c r="AF823" i="1" s="1"/>
  <c r="AL257" i="1"/>
  <c r="AE257" i="1"/>
  <c r="AD257" i="1" s="1"/>
  <c r="AN257" i="1" s="1"/>
  <c r="AL762" i="1"/>
  <c r="AL292" i="1"/>
  <c r="AE292" i="1"/>
  <c r="AD292" i="1" s="1"/>
  <c r="AG273" i="1"/>
  <c r="AK273" i="1"/>
  <c r="AH273" i="1"/>
  <c r="AJ273" i="1"/>
  <c r="AI273" i="1"/>
  <c r="AG52" i="1"/>
  <c r="AH52" i="1"/>
  <c r="AI52" i="1"/>
  <c r="AJ52" i="1"/>
  <c r="AK52" i="1"/>
  <c r="AG220" i="1"/>
  <c r="AH220" i="1"/>
  <c r="AI220" i="1"/>
  <c r="AJ220" i="1"/>
  <c r="AK220" i="1"/>
  <c r="AE708" i="1"/>
  <c r="AD708" i="1" s="1"/>
  <c r="AE72" i="1"/>
  <c r="AD72" i="1" s="1"/>
  <c r="AF72" i="1" s="1"/>
  <c r="AL72" i="1"/>
  <c r="AE444" i="1"/>
  <c r="AD444" i="1" s="1"/>
  <c r="AF444" i="1" s="1"/>
  <c r="AL444" i="1"/>
  <c r="AE707" i="1"/>
  <c r="AD707" i="1" s="1"/>
  <c r="AO707" i="1" s="1"/>
  <c r="AL412" i="1"/>
  <c r="AE412" i="1"/>
  <c r="AD412" i="1" s="1"/>
  <c r="AF412" i="1" s="1"/>
  <c r="AJ288" i="1"/>
  <c r="AK288" i="1"/>
  <c r="AG288" i="1"/>
  <c r="AH288" i="1"/>
  <c r="AI288" i="1"/>
  <c r="AL114" i="1"/>
  <c r="AE315" i="1"/>
  <c r="AD315" i="1" s="1"/>
  <c r="AL315" i="1"/>
  <c r="AK466" i="1"/>
  <c r="AI466" i="1"/>
  <c r="AG466" i="1"/>
  <c r="AH466" i="1"/>
  <c r="AJ466" i="1"/>
  <c r="AM305" i="1"/>
  <c r="AN305" i="1"/>
  <c r="AP305" i="1"/>
  <c r="AQ305" i="1"/>
  <c r="AK704" i="1"/>
  <c r="AG704" i="1"/>
  <c r="AJ704" i="1"/>
  <c r="AI704" i="1"/>
  <c r="AH704" i="1"/>
  <c r="AE744" i="1"/>
  <c r="AD744" i="1" s="1"/>
  <c r="AF744" i="1" s="1"/>
  <c r="AE485" i="1"/>
  <c r="AD485" i="1" s="1"/>
  <c r="AL581" i="1"/>
  <c r="AE581" i="1"/>
  <c r="AD581" i="1" s="1"/>
  <c r="AO581" i="1" s="1"/>
  <c r="AE612" i="1"/>
  <c r="AD612" i="1" s="1"/>
  <c r="AE468" i="1"/>
  <c r="AD468" i="1" s="1"/>
  <c r="AF468" i="1" s="1"/>
  <c r="AL428" i="1"/>
  <c r="AE376" i="1"/>
  <c r="AD376" i="1" s="1"/>
  <c r="AF376" i="1" s="1"/>
  <c r="AE306" i="1"/>
  <c r="AD306" i="1" s="1"/>
  <c r="AG81" i="1"/>
  <c r="AH81" i="1"/>
  <c r="AI81" i="1"/>
  <c r="AJ81" i="1"/>
  <c r="AK81" i="1"/>
  <c r="AE221" i="1"/>
  <c r="AD221" i="1" s="1"/>
  <c r="AL221" i="1"/>
  <c r="AL162" i="1"/>
  <c r="Y824" i="1"/>
  <c r="AL282" i="1"/>
  <c r="AL323" i="1"/>
  <c r="AL285" i="1"/>
  <c r="AL747" i="1"/>
  <c r="AL155" i="1"/>
  <c r="AL26" i="1"/>
  <c r="AL710" i="1"/>
  <c r="AL749" i="1"/>
  <c r="AL629" i="1"/>
  <c r="AL288" i="1"/>
  <c r="AL504" i="1"/>
  <c r="AL185" i="1"/>
  <c r="AL558" i="1"/>
  <c r="AL577" i="1"/>
  <c r="AL814" i="1"/>
  <c r="AL364" i="1"/>
  <c r="AL527" i="1"/>
  <c r="AL675" i="1"/>
  <c r="AL330" i="1"/>
  <c r="AL545" i="1"/>
  <c r="AL515" i="1"/>
  <c r="AL143" i="1"/>
  <c r="AL875" i="1"/>
  <c r="AL111" i="1"/>
  <c r="AL594" i="1"/>
  <c r="AL220" i="1"/>
  <c r="AL320" i="1"/>
  <c r="AL259" i="1"/>
  <c r="AL443" i="1"/>
  <c r="AL49" i="1"/>
  <c r="AL354" i="1"/>
  <c r="AL81" i="1"/>
  <c r="AL702" i="1"/>
  <c r="AL769" i="1"/>
  <c r="AL760" i="1"/>
  <c r="AL790" i="1"/>
  <c r="AL203" i="1"/>
  <c r="AL273" i="1"/>
  <c r="AL867" i="1"/>
  <c r="AL86" i="1"/>
  <c r="AL305" i="1"/>
  <c r="AL188" i="1"/>
  <c r="AL466" i="1"/>
  <c r="AL841" i="1"/>
  <c r="AL262" i="1"/>
  <c r="AL807" i="1"/>
  <c r="AL667" i="1"/>
  <c r="AL368" i="1"/>
  <c r="AL661" i="1"/>
  <c r="AL153" i="1"/>
  <c r="AL267" i="1"/>
  <c r="AL719" i="1"/>
  <c r="AL503" i="1"/>
  <c r="AL83" i="1"/>
  <c r="AL290" i="1"/>
  <c r="AL247" i="1"/>
  <c r="AL758" i="1"/>
  <c r="AL294" i="1"/>
  <c r="AL600" i="1"/>
  <c r="AO532" i="1"/>
  <c r="AN532" i="1"/>
  <c r="AP532" i="1"/>
  <c r="AQ532" i="1"/>
  <c r="AN265" i="1"/>
  <c r="AP506" i="1"/>
  <c r="AO552" i="1"/>
  <c r="AQ552" i="1"/>
  <c r="AP265" i="1"/>
  <c r="AN552" i="1"/>
  <c r="AQ265" i="1"/>
  <c r="AO265" i="1"/>
  <c r="AM552" i="1"/>
  <c r="AM265" i="1"/>
  <c r="AN506" i="1"/>
  <c r="AN512" i="1"/>
  <c r="AP518" i="1"/>
  <c r="AM491" i="1"/>
  <c r="AO518" i="1"/>
  <c r="AN518" i="1"/>
  <c r="AM518" i="1"/>
  <c r="AQ491" i="1"/>
  <c r="AO491" i="1"/>
  <c r="AP491" i="1"/>
  <c r="AN25" i="1"/>
  <c r="AQ506" i="1"/>
  <c r="AO506" i="1"/>
  <c r="AN704" i="1"/>
  <c r="AM25" i="1"/>
  <c r="AP25" i="1"/>
  <c r="AM506" i="1"/>
  <c r="AQ704" i="1"/>
  <c r="AP704" i="1"/>
  <c r="AQ25" i="1"/>
  <c r="AM704" i="1"/>
  <c r="AM512" i="1"/>
  <c r="AP512" i="1"/>
  <c r="AQ512" i="1"/>
  <c r="AO512" i="1"/>
  <c r="AM458" i="1"/>
  <c r="AQ458" i="1"/>
  <c r="AN458" i="1"/>
  <c r="AO458" i="1"/>
  <c r="AP458" i="1"/>
  <c r="AN675" i="1"/>
  <c r="AP675" i="1"/>
  <c r="AQ675" i="1"/>
  <c r="AM675" i="1"/>
  <c r="AO675" i="1"/>
  <c r="AP203" i="1"/>
  <c r="AQ203" i="1"/>
  <c r="AM203" i="1"/>
  <c r="AN203" i="1"/>
  <c r="AO203" i="1"/>
  <c r="AP841" i="1"/>
  <c r="AN841" i="1"/>
  <c r="AQ841" i="1"/>
  <c r="AM841" i="1"/>
  <c r="AO841" i="1"/>
  <c r="AQ594" i="1"/>
  <c r="AM594" i="1"/>
  <c r="AP594" i="1"/>
  <c r="AN594" i="1"/>
  <c r="AO594" i="1"/>
  <c r="AN354" i="1"/>
  <c r="AO354" i="1"/>
  <c r="AP354" i="1"/>
  <c r="AQ354" i="1"/>
  <c r="AM354" i="1"/>
  <c r="AN629" i="1"/>
  <c r="AO629" i="1"/>
  <c r="AQ629" i="1"/>
  <c r="AP629" i="1"/>
  <c r="AM629" i="1"/>
  <c r="AQ466" i="1"/>
  <c r="AM466" i="1"/>
  <c r="AN466" i="1"/>
  <c r="AO466" i="1"/>
  <c r="AP466" i="1"/>
  <c r="AP503" i="1"/>
  <c r="AQ503" i="1"/>
  <c r="AO503" i="1"/>
  <c r="AM503" i="1"/>
  <c r="AN503" i="1"/>
  <c r="AO104" i="1"/>
  <c r="AP104" i="1"/>
  <c r="AN104" i="1"/>
  <c r="AM104" i="1"/>
  <c r="AQ104" i="1"/>
  <c r="AM339" i="1"/>
  <c r="AO339" i="1"/>
  <c r="AP339" i="1"/>
  <c r="AO155" i="1"/>
  <c r="AM155" i="1"/>
  <c r="AN155" i="1"/>
  <c r="AP155" i="1"/>
  <c r="AQ155" i="1"/>
  <c r="AO290" i="1"/>
  <c r="AN290" i="1"/>
  <c r="AM290" i="1"/>
  <c r="AQ290" i="1"/>
  <c r="AP290" i="1"/>
  <c r="AN36" i="1"/>
  <c r="AM36" i="1"/>
  <c r="AQ36" i="1"/>
  <c r="AP36" i="1"/>
  <c r="AO36" i="1"/>
  <c r="AO769" i="1"/>
  <c r="AN769" i="1"/>
  <c r="AM769" i="1"/>
  <c r="AQ769" i="1"/>
  <c r="AP769" i="1"/>
  <c r="AN323" i="1"/>
  <c r="AQ323" i="1"/>
  <c r="AP323" i="1"/>
  <c r="AM323" i="1"/>
  <c r="AO323" i="1"/>
  <c r="AM527" i="1"/>
  <c r="AQ527" i="1"/>
  <c r="AO527" i="1"/>
  <c r="AN527" i="1"/>
  <c r="AP527" i="1"/>
  <c r="AN111" i="1"/>
  <c r="AM111" i="1"/>
  <c r="AQ111" i="1"/>
  <c r="AP111" i="1"/>
  <c r="AO111" i="1"/>
  <c r="AO504" i="1"/>
  <c r="AN504" i="1"/>
  <c r="AM504" i="1"/>
  <c r="AQ504" i="1"/>
  <c r="AP504" i="1"/>
  <c r="AO719" i="1"/>
  <c r="AP719" i="1"/>
  <c r="AN719" i="1"/>
  <c r="AM719" i="1"/>
  <c r="AQ719" i="1"/>
  <c r="AO577" i="1"/>
  <c r="AN577" i="1"/>
  <c r="AM577" i="1"/>
  <c r="AQ577" i="1"/>
  <c r="AP577" i="1"/>
  <c r="AO86" i="1"/>
  <c r="AN86" i="1"/>
  <c r="AM86" i="1"/>
  <c r="AQ86" i="1"/>
  <c r="AP86" i="1"/>
  <c r="AN814" i="1"/>
  <c r="AO814" i="1"/>
  <c r="AM814" i="1"/>
  <c r="AQ814" i="1"/>
  <c r="AP814" i="1"/>
  <c r="AO364" i="1"/>
  <c r="AN364" i="1"/>
  <c r="AM364" i="1"/>
  <c r="AQ364" i="1"/>
  <c r="AP364" i="1"/>
  <c r="AO188" i="1"/>
  <c r="AN188" i="1"/>
  <c r="AM188" i="1"/>
  <c r="AQ188" i="1"/>
  <c r="AP188" i="1"/>
  <c r="AN747" i="1"/>
  <c r="AM747" i="1"/>
  <c r="AQ747" i="1"/>
  <c r="AP747" i="1"/>
  <c r="AO747" i="1"/>
  <c r="AO749" i="1"/>
  <c r="AN749" i="1"/>
  <c r="AM749" i="1"/>
  <c r="AQ749" i="1"/>
  <c r="AP749" i="1"/>
  <c r="AO443" i="1"/>
  <c r="AN443" i="1"/>
  <c r="AM443" i="1"/>
  <c r="AQ443" i="1"/>
  <c r="AP443" i="1"/>
  <c r="AN368" i="1"/>
  <c r="AM368" i="1"/>
  <c r="AQ368" i="1"/>
  <c r="AO368" i="1"/>
  <c r="AP368" i="1"/>
  <c r="AO185" i="1"/>
  <c r="AN185" i="1"/>
  <c r="AM185" i="1"/>
  <c r="AQ185" i="1"/>
  <c r="AP185" i="1"/>
  <c r="AO558" i="1"/>
  <c r="AN558" i="1"/>
  <c r="AM558" i="1"/>
  <c r="AQ558" i="1"/>
  <c r="AP558" i="1"/>
  <c r="AO273" i="1"/>
  <c r="AN273" i="1"/>
  <c r="AM273" i="1"/>
  <c r="AQ273" i="1"/>
  <c r="AP273" i="1"/>
  <c r="AN867" i="1"/>
  <c r="AM867" i="1"/>
  <c r="AQ867" i="1"/>
  <c r="AP867" i="1"/>
  <c r="AO867" i="1"/>
  <c r="AO285" i="1"/>
  <c r="AP285" i="1"/>
  <c r="AN285" i="1"/>
  <c r="AM285" i="1"/>
  <c r="AQ285" i="1"/>
  <c r="AO259" i="1"/>
  <c r="AN259" i="1"/>
  <c r="AM259" i="1"/>
  <c r="AQ259" i="1"/>
  <c r="AP259" i="1"/>
  <c r="AM875" i="1"/>
  <c r="AQ875" i="1"/>
  <c r="AO875" i="1"/>
  <c r="AN875" i="1"/>
  <c r="AP875" i="1"/>
  <c r="AO790" i="1"/>
  <c r="AN790" i="1"/>
  <c r="AM790" i="1"/>
  <c r="AQ790" i="1"/>
  <c r="AP790" i="1"/>
  <c r="AJ719" i="1" l="1"/>
  <c r="AH719" i="1"/>
  <c r="AK719" i="1"/>
  <c r="AP282" i="1"/>
  <c r="AQ282" i="1"/>
  <c r="AM282" i="1"/>
  <c r="AN282" i="1"/>
  <c r="AO282" i="1"/>
  <c r="AG282" i="1"/>
  <c r="AJ282" i="1"/>
  <c r="AP49" i="1"/>
  <c r="AK282" i="1"/>
  <c r="AM32" i="1"/>
  <c r="AK247" i="1"/>
  <c r="AN32" i="1"/>
  <c r="AJ32" i="1"/>
  <c r="AI247" i="1"/>
  <c r="AO32" i="1"/>
  <c r="AI32" i="1"/>
  <c r="AG247" i="1"/>
  <c r="AP32" i="1"/>
  <c r="AG32" i="1"/>
  <c r="AK32" i="1"/>
  <c r="AP247" i="1"/>
  <c r="AQ32" i="1"/>
  <c r="AQ247" i="1"/>
  <c r="AM247" i="1"/>
  <c r="AN247" i="1"/>
  <c r="AO247" i="1"/>
  <c r="AH247" i="1"/>
  <c r="AF316" i="1"/>
  <c r="AK316" i="1" s="1"/>
  <c r="AQ316" i="1" s="1"/>
  <c r="AF638" i="1"/>
  <c r="AI638" i="1" s="1"/>
  <c r="AF258" i="1"/>
  <c r="CG258" i="1"/>
  <c r="AF251" i="1"/>
  <c r="AK251" i="1" s="1"/>
  <c r="AQ251" i="1" s="1"/>
  <c r="AL192" i="1"/>
  <c r="CG192" i="1"/>
  <c r="AF306" i="1"/>
  <c r="CG306" i="1" s="1"/>
  <c r="AF652" i="1"/>
  <c r="CG652" i="1" s="1"/>
  <c r="AF500" i="1"/>
  <c r="CG500" i="1" s="1"/>
  <c r="AL383" i="1"/>
  <c r="CG383" i="1"/>
  <c r="AF653" i="1"/>
  <c r="CG653" i="1" s="1"/>
  <c r="AF585" i="1"/>
  <c r="CG585" i="1" s="1"/>
  <c r="AF213" i="1"/>
  <c r="CG213" i="1" s="1"/>
  <c r="AF237" i="1"/>
  <c r="CG237" i="1" s="1"/>
  <c r="AL36" i="1"/>
  <c r="CG36" i="1"/>
  <c r="AF612" i="1"/>
  <c r="CG612" i="1" s="1"/>
  <c r="AF602" i="1"/>
  <c r="CG602" i="1" s="1"/>
  <c r="AF827" i="1"/>
  <c r="CG827" i="1" s="1"/>
  <c r="AF553" i="1"/>
  <c r="CG553" i="1" s="1"/>
  <c r="AF164" i="1"/>
  <c r="CG164" i="1" s="1"/>
  <c r="AF400" i="1"/>
  <c r="CG400" i="1" s="1"/>
  <c r="AN49" i="1"/>
  <c r="AM49" i="1"/>
  <c r="AO49" i="1"/>
  <c r="AH49" i="1"/>
  <c r="AJ49" i="1"/>
  <c r="AQ49" i="1"/>
  <c r="AI49" i="1"/>
  <c r="AG49" i="1"/>
  <c r="AP760" i="1"/>
  <c r="AQ760" i="1"/>
  <c r="AM760" i="1"/>
  <c r="AN760" i="1"/>
  <c r="AO760" i="1"/>
  <c r="AI760" i="1"/>
  <c r="AH760" i="1"/>
  <c r="AG760" i="1"/>
  <c r="AJ760" i="1"/>
  <c r="AM632" i="1"/>
  <c r="AL339" i="1"/>
  <c r="AK819" i="1"/>
  <c r="AJ819" i="1"/>
  <c r="AI819" i="1"/>
  <c r="AH819" i="1"/>
  <c r="AG819" i="1"/>
  <c r="AK417" i="1"/>
  <c r="AJ417" i="1"/>
  <c r="AI417" i="1"/>
  <c r="AH417" i="1"/>
  <c r="AG417" i="1"/>
  <c r="AH78" i="1"/>
  <c r="AG78" i="1"/>
  <c r="AK78" i="1"/>
  <c r="AJ78" i="1"/>
  <c r="AI78" i="1"/>
  <c r="AK845" i="1"/>
  <c r="AJ845" i="1"/>
  <c r="AI845" i="1"/>
  <c r="AH845" i="1"/>
  <c r="AG845" i="1"/>
  <c r="AJ263" i="1"/>
  <c r="AI263" i="1"/>
  <c r="AH263" i="1"/>
  <c r="AG263" i="1"/>
  <c r="AK263" i="1"/>
  <c r="AJ632" i="1"/>
  <c r="AQ632" i="1"/>
  <c r="AI632" i="1"/>
  <c r="AG632" i="1"/>
  <c r="AK632" i="1"/>
  <c r="AP632" i="1"/>
  <c r="AN632" i="1"/>
  <c r="AG333" i="1"/>
  <c r="AH333" i="1"/>
  <c r="AI333" i="1"/>
  <c r="AJ333" i="1"/>
  <c r="AO632" i="1"/>
  <c r="AJ322" i="1"/>
  <c r="AK322" i="1"/>
  <c r="AQ758" i="1"/>
  <c r="AF758" i="1"/>
  <c r="AJ758" i="1" s="1"/>
  <c r="AN758" i="1"/>
  <c r="BK758" i="1"/>
  <c r="AO758" i="1"/>
  <c r="AP758" i="1"/>
  <c r="BJ758" i="1"/>
  <c r="AJ192" i="1"/>
  <c r="AG192" i="1"/>
  <c r="AI320" i="1"/>
  <c r="AK192" i="1"/>
  <c r="AP320" i="1"/>
  <c r="AQ320" i="1"/>
  <c r="AM320" i="1"/>
  <c r="AN320" i="1"/>
  <c r="AO320" i="1"/>
  <c r="AI192" i="1"/>
  <c r="AJ320" i="1"/>
  <c r="AP322" i="1"/>
  <c r="AK803" i="1"/>
  <c r="AP803" i="1"/>
  <c r="AI803" i="1"/>
  <c r="AG803" i="1"/>
  <c r="AN451" i="1"/>
  <c r="AJ803" i="1"/>
  <c r="AG451" i="1"/>
  <c r="AK451" i="1"/>
  <c r="AJ451" i="1"/>
  <c r="AM451" i="1"/>
  <c r="AI451" i="1"/>
  <c r="AE383" i="1"/>
  <c r="AD383" i="1" s="1"/>
  <c r="AF383" i="1" s="1"/>
  <c r="AJ383" i="1" s="1"/>
  <c r="AP192" i="1"/>
  <c r="AI143" i="1"/>
  <c r="AG143" i="1"/>
  <c r="AN251" i="1"/>
  <c r="AM192" i="1"/>
  <c r="AQ192" i="1"/>
  <c r="AN192" i="1"/>
  <c r="AO192" i="1"/>
  <c r="AP451" i="1"/>
  <c r="AQ803" i="1"/>
  <c r="AQ451" i="1"/>
  <c r="AM803" i="1"/>
  <c r="AO803" i="1"/>
  <c r="AO451" i="1"/>
  <c r="AN803" i="1"/>
  <c r="AH143" i="1"/>
  <c r="AO143" i="1"/>
  <c r="AP143" i="1"/>
  <c r="AQ143" i="1"/>
  <c r="AM143" i="1"/>
  <c r="AO516" i="1"/>
  <c r="AN143" i="1"/>
  <c r="AP516" i="1"/>
  <c r="AN516" i="1"/>
  <c r="AK143" i="1"/>
  <c r="AN638" i="1"/>
  <c r="AH806" i="1"/>
  <c r="AQ806" i="1"/>
  <c r="AN806" i="1"/>
  <c r="AO806" i="1"/>
  <c r="AI806" i="1"/>
  <c r="AM806" i="1"/>
  <c r="AJ806" i="1"/>
  <c r="AG806" i="1"/>
  <c r="AP806" i="1"/>
  <c r="AQ516" i="1"/>
  <c r="AH516" i="1"/>
  <c r="AK516" i="1"/>
  <c r="AJ516" i="1"/>
  <c r="AI516" i="1"/>
  <c r="AO638" i="1"/>
  <c r="AK638" i="1"/>
  <c r="AQ638" i="1" s="1"/>
  <c r="AJ638" i="1"/>
  <c r="AP638" i="1" s="1"/>
  <c r="AM400" i="1"/>
  <c r="AM516" i="1"/>
  <c r="AM638" i="1"/>
  <c r="AN127" i="1"/>
  <c r="AM127" i="1"/>
  <c r="AI322" i="1"/>
  <c r="AQ127" i="1"/>
  <c r="AF127" i="1"/>
  <c r="AJ127" i="1" s="1"/>
  <c r="AH322" i="1"/>
  <c r="AO322" i="1"/>
  <c r="AP127" i="1"/>
  <c r="AE62" i="1"/>
  <c r="AD62" i="1" s="1"/>
  <c r="AO62" i="1" s="1"/>
  <c r="AE47" i="1"/>
  <c r="AD47" i="1" s="1"/>
  <c r="AF47" i="1" s="1"/>
  <c r="AH47" i="1" s="1"/>
  <c r="AH83" i="1"/>
  <c r="AM322" i="1"/>
  <c r="AG83" i="1"/>
  <c r="AQ652" i="1"/>
  <c r="AE126" i="1"/>
  <c r="AD126" i="1" s="1"/>
  <c r="AO83" i="1"/>
  <c r="AP83" i="1"/>
  <c r="AQ83" i="1"/>
  <c r="AM83" i="1"/>
  <c r="AM652" i="1"/>
  <c r="AN83" i="1"/>
  <c r="AP652" i="1"/>
  <c r="AJ83" i="1"/>
  <c r="AN652" i="1"/>
  <c r="AK83" i="1"/>
  <c r="AQ322" i="1"/>
  <c r="AO652" i="1"/>
  <c r="AE289" i="1"/>
  <c r="AD289" i="1" s="1"/>
  <c r="AM289" i="1" s="1"/>
  <c r="AE300" i="1"/>
  <c r="AD300" i="1" s="1"/>
  <c r="AF300" i="1" s="1"/>
  <c r="AE343" i="1"/>
  <c r="AD343" i="1" s="1"/>
  <c r="AF343" i="1" s="1"/>
  <c r="AK343" i="1" s="1"/>
  <c r="AE442" i="1"/>
  <c r="AD442" i="1" s="1"/>
  <c r="AF442" i="1" s="1"/>
  <c r="AH442" i="1" s="1"/>
  <c r="AE44" i="1"/>
  <c r="AD44" i="1" s="1"/>
  <c r="AF44" i="1" s="1"/>
  <c r="AG44" i="1" s="1"/>
  <c r="AE345" i="1"/>
  <c r="AD345" i="1" s="1"/>
  <c r="AE406" i="1"/>
  <c r="AD406" i="1" s="1"/>
  <c r="AE84" i="1"/>
  <c r="AD84" i="1" s="1"/>
  <c r="AP84" i="1" s="1"/>
  <c r="AE114" i="1"/>
  <c r="AD114" i="1" s="1"/>
  <c r="AQ114" i="1" s="1"/>
  <c r="AE175" i="1"/>
  <c r="AD175" i="1" s="1"/>
  <c r="AF175" i="1" s="1"/>
  <c r="AE319" i="1"/>
  <c r="AD319" i="1" s="1"/>
  <c r="AF319" i="1" s="1"/>
  <c r="AK319" i="1" s="1"/>
  <c r="AE165" i="1"/>
  <c r="AD165" i="1" s="1"/>
  <c r="AF165" i="1" s="1"/>
  <c r="AE413" i="1"/>
  <c r="AD413" i="1" s="1"/>
  <c r="AE94" i="1"/>
  <c r="AD94" i="1" s="1"/>
  <c r="AM94" i="1" s="1"/>
  <c r="AE395" i="1"/>
  <c r="AD395" i="1" s="1"/>
  <c r="AN322" i="1"/>
  <c r="AE351" i="1"/>
  <c r="AD351" i="1" s="1"/>
  <c r="AF351" i="1" s="1"/>
  <c r="AJ351" i="1" s="1"/>
  <c r="AE363" i="1"/>
  <c r="AD363" i="1" s="1"/>
  <c r="AE76" i="1"/>
  <c r="AD76" i="1" s="1"/>
  <c r="AN76" i="1" s="1"/>
  <c r="AE438" i="1"/>
  <c r="AD438" i="1" s="1"/>
  <c r="AM460" i="1"/>
  <c r="AN460" i="1"/>
  <c r="AE87" i="1"/>
  <c r="AD87" i="1" s="1"/>
  <c r="AF87" i="1" s="1"/>
  <c r="AI87" i="1" s="1"/>
  <c r="AE772" i="1"/>
  <c r="AD772" i="1" s="1"/>
  <c r="AF772" i="1" s="1"/>
  <c r="AK772" i="1" s="1"/>
  <c r="AE665" i="1"/>
  <c r="AD665" i="1" s="1"/>
  <c r="AF665" i="1" s="1"/>
  <c r="AJ665" i="1" s="1"/>
  <c r="AE691" i="1"/>
  <c r="AD691" i="1" s="1"/>
  <c r="AF691" i="1" s="1"/>
  <c r="AG691" i="1" s="1"/>
  <c r="AE626" i="1"/>
  <c r="AD626" i="1" s="1"/>
  <c r="AO626" i="1" s="1"/>
  <c r="AE172" i="1"/>
  <c r="AD172" i="1" s="1"/>
  <c r="AF172" i="1" s="1"/>
  <c r="AG172" i="1" s="1"/>
  <c r="AE703" i="1"/>
  <c r="AD703" i="1" s="1"/>
  <c r="AF703" i="1" s="1"/>
  <c r="AH703" i="1" s="1"/>
  <c r="AE293" i="1"/>
  <c r="AD293" i="1" s="1"/>
  <c r="AF293" i="1" s="1"/>
  <c r="AE108" i="1"/>
  <c r="AD108" i="1" s="1"/>
  <c r="AN108" i="1" s="1"/>
  <c r="AE754" i="1"/>
  <c r="AD754" i="1" s="1"/>
  <c r="AQ754" i="1" s="1"/>
  <c r="AE187" i="1"/>
  <c r="AD187" i="1" s="1"/>
  <c r="AF187" i="1" s="1"/>
  <c r="AK187" i="1" s="1"/>
  <c r="AE51" i="1"/>
  <c r="AD51" i="1" s="1"/>
  <c r="AF51" i="1" s="1"/>
  <c r="AG51" i="1" s="1"/>
  <c r="AE334" i="1"/>
  <c r="AD334" i="1" s="1"/>
  <c r="AF334" i="1" s="1"/>
  <c r="AP460" i="1"/>
  <c r="AE650" i="1"/>
  <c r="AD650" i="1" s="1"/>
  <c r="AE162" i="1"/>
  <c r="AD162" i="1" s="1"/>
  <c r="AF162" i="1" s="1"/>
  <c r="AI162" i="1" s="1"/>
  <c r="AE525" i="1"/>
  <c r="AD525" i="1" s="1"/>
  <c r="AO525" i="1" s="1"/>
  <c r="AE462" i="1"/>
  <c r="AD462" i="1" s="1"/>
  <c r="AP462" i="1" s="1"/>
  <c r="AE212" i="1"/>
  <c r="AD212" i="1" s="1"/>
  <c r="AE655" i="1"/>
  <c r="AD655" i="1" s="1"/>
  <c r="AO460" i="1"/>
  <c r="AE367" i="1"/>
  <c r="AD367" i="1" s="1"/>
  <c r="AK460" i="1"/>
  <c r="AE550" i="1"/>
  <c r="AD550" i="1" s="1"/>
  <c r="AF550" i="1" s="1"/>
  <c r="AG550" i="1" s="1"/>
  <c r="AE428" i="1"/>
  <c r="AD428" i="1" s="1"/>
  <c r="AO428" i="1" s="1"/>
  <c r="AE762" i="1"/>
  <c r="AD762" i="1" s="1"/>
  <c r="AF762" i="1" s="1"/>
  <c r="AG762" i="1" s="1"/>
  <c r="AE89" i="1"/>
  <c r="AD89" i="1" s="1"/>
  <c r="AF89" i="1" s="1"/>
  <c r="AG89" i="1" s="1"/>
  <c r="AE731" i="1"/>
  <c r="AD731" i="1" s="1"/>
  <c r="AE272" i="1"/>
  <c r="AD272" i="1" s="1"/>
  <c r="AF272" i="1" s="1"/>
  <c r="AK272" i="1" s="1"/>
  <c r="AI460" i="1"/>
  <c r="AE74" i="1"/>
  <c r="AD74" i="1" s="1"/>
  <c r="AF74" i="1" s="1"/>
  <c r="AG74" i="1" s="1"/>
  <c r="AE644" i="1"/>
  <c r="AD644" i="1" s="1"/>
  <c r="AE838" i="1"/>
  <c r="AD838" i="1" s="1"/>
  <c r="AF838" i="1" s="1"/>
  <c r="AH838" i="1" s="1"/>
  <c r="AE303" i="1"/>
  <c r="AD303" i="1" s="1"/>
  <c r="AH460" i="1"/>
  <c r="AE588" i="1"/>
  <c r="AD588" i="1" s="1"/>
  <c r="AF588" i="1" s="1"/>
  <c r="AG588" i="1" s="1"/>
  <c r="AE132" i="1"/>
  <c r="AD132" i="1" s="1"/>
  <c r="AE43" i="1"/>
  <c r="AD43" i="1" s="1"/>
  <c r="AF43" i="1" s="1"/>
  <c r="AH43" i="1" s="1"/>
  <c r="AE510" i="1"/>
  <c r="AD510" i="1" s="1"/>
  <c r="AM510" i="1" s="1"/>
  <c r="AE53" i="1"/>
  <c r="AD53" i="1" s="1"/>
  <c r="AF53" i="1" s="1"/>
  <c r="AG460" i="1"/>
  <c r="AE129" i="1"/>
  <c r="AD129" i="1" s="1"/>
  <c r="AF129" i="1" s="1"/>
  <c r="AH129" i="1" s="1"/>
  <c r="AE347" i="1"/>
  <c r="AD347" i="1" s="1"/>
  <c r="AF347" i="1" s="1"/>
  <c r="AG347" i="1" s="1"/>
  <c r="AE658" i="1"/>
  <c r="AD658" i="1" s="1"/>
  <c r="AE101" i="1"/>
  <c r="AD101" i="1" s="1"/>
  <c r="AN101" i="1" s="1"/>
  <c r="AQ460" i="1"/>
  <c r="AE328" i="1"/>
  <c r="AD328" i="1" s="1"/>
  <c r="AF328" i="1" s="1"/>
  <c r="AE34" i="1"/>
  <c r="AD34" i="1" s="1"/>
  <c r="AF34" i="1" s="1"/>
  <c r="AK34" i="1" s="1"/>
  <c r="AE617" i="1"/>
  <c r="AD617" i="1" s="1"/>
  <c r="AE91" i="1"/>
  <c r="AD91" i="1" s="1"/>
  <c r="AQ91" i="1" s="1"/>
  <c r="AE359" i="1"/>
  <c r="AD359" i="1" s="1"/>
  <c r="AE499" i="1"/>
  <c r="AD499" i="1" s="1"/>
  <c r="AF499" i="1" s="1"/>
  <c r="AJ499" i="1" s="1"/>
  <c r="AE39" i="1"/>
  <c r="AD39" i="1" s="1"/>
  <c r="AQ39" i="1" s="1"/>
  <c r="AK320" i="1"/>
  <c r="AH320" i="1"/>
  <c r="AO72" i="1"/>
  <c r="AM361" i="1"/>
  <c r="AP430" i="1"/>
  <c r="AQ789" i="1"/>
  <c r="AM828" i="1"/>
  <c r="AO430" i="1"/>
  <c r="AQ379" i="1"/>
  <c r="AP828" i="1"/>
  <c r="AP233" i="1"/>
  <c r="AN233" i="1"/>
  <c r="AO233" i="1"/>
  <c r="AM233" i="1"/>
  <c r="AM430" i="1"/>
  <c r="AN745" i="1"/>
  <c r="AQ233" i="1"/>
  <c r="AQ828" i="1"/>
  <c r="AN118" i="1"/>
  <c r="AQ430" i="1"/>
  <c r="AP118" i="1"/>
  <c r="AN430" i="1"/>
  <c r="AP28" i="1"/>
  <c r="AO714" i="1"/>
  <c r="AO96" i="1"/>
  <c r="AP224" i="1"/>
  <c r="AQ599" i="1"/>
  <c r="AM599" i="1"/>
  <c r="AN599" i="1"/>
  <c r="AP635" i="1"/>
  <c r="AN635" i="1"/>
  <c r="AN124" i="1"/>
  <c r="AP254" i="1"/>
  <c r="AM745" i="1"/>
  <c r="AO745" i="1"/>
  <c r="AM353" i="1"/>
  <c r="AO779" i="1"/>
  <c r="AO635" i="1"/>
  <c r="AN779" i="1"/>
  <c r="AM254" i="1"/>
  <c r="AM118" i="1"/>
  <c r="AQ779" i="1"/>
  <c r="AP484" i="1"/>
  <c r="AM573" i="1"/>
  <c r="AQ402" i="1"/>
  <c r="AO118" i="1"/>
  <c r="AN792" i="1"/>
  <c r="AP379" i="1"/>
  <c r="AQ118" i="1"/>
  <c r="AO599" i="1"/>
  <c r="AN547" i="1"/>
  <c r="AM698" i="1"/>
  <c r="AP378" i="1"/>
  <c r="AQ378" i="1"/>
  <c r="AN723" i="1"/>
  <c r="AP874" i="1"/>
  <c r="AO547" i="1"/>
  <c r="AM547" i="1"/>
  <c r="AO520" i="1"/>
  <c r="AN331" i="1"/>
  <c r="AO28" i="1"/>
  <c r="AN874" i="1"/>
  <c r="AP599" i="1"/>
  <c r="AQ331" i="1"/>
  <c r="AN82" i="1"/>
  <c r="AP724" i="1"/>
  <c r="AM378" i="1"/>
  <c r="AN378" i="1"/>
  <c r="AP107" i="1"/>
  <c r="AN42" i="1"/>
  <c r="CC42" i="1" s="1"/>
  <c r="AM637" i="1"/>
  <c r="AO378" i="1"/>
  <c r="AQ724" i="1"/>
  <c r="AP520" i="1"/>
  <c r="AQ520" i="1"/>
  <c r="AN724" i="1"/>
  <c r="AO33" i="1"/>
  <c r="AP82" i="1"/>
  <c r="AQ82" i="1"/>
  <c r="AP421" i="1"/>
  <c r="AN98" i="1"/>
  <c r="AO98" i="1"/>
  <c r="AP817" i="1"/>
  <c r="AQ817" i="1"/>
  <c r="AP718" i="1"/>
  <c r="AQ421" i="1"/>
  <c r="AO421" i="1"/>
  <c r="AQ718" i="1"/>
  <c r="AN421" i="1"/>
  <c r="AN817" i="1"/>
  <c r="AM456" i="1"/>
  <c r="AM718" i="1"/>
  <c r="AN718" i="1"/>
  <c r="AO718" i="1"/>
  <c r="AO107" i="1"/>
  <c r="AP148" i="1"/>
  <c r="AQ98" i="1"/>
  <c r="AQ107" i="1"/>
  <c r="AM98" i="1"/>
  <c r="AM107" i="1"/>
  <c r="AM421" i="1"/>
  <c r="AP98" i="1"/>
  <c r="AN107" i="1"/>
  <c r="AM873" i="1"/>
  <c r="AM548" i="1"/>
  <c r="AO257" i="1"/>
  <c r="AP548" i="1"/>
  <c r="AQ548" i="1"/>
  <c r="AN548" i="1"/>
  <c r="AO548" i="1"/>
  <c r="AN435" i="1"/>
  <c r="AN291" i="1"/>
  <c r="AN698" i="1"/>
  <c r="AO698" i="1"/>
  <c r="AP611" i="1"/>
  <c r="AO659" i="1"/>
  <c r="AQ435" i="1"/>
  <c r="AM748" i="1"/>
  <c r="AN611" i="1"/>
  <c r="AN873" i="1"/>
  <c r="AO824" i="1"/>
  <c r="AM232" i="1"/>
  <c r="AP873" i="1"/>
  <c r="AO628" i="1"/>
  <c r="AM705" i="1"/>
  <c r="AQ521" i="1"/>
  <c r="AO611" i="1"/>
  <c r="AO435" i="1"/>
  <c r="AP115" i="1"/>
  <c r="AM435" i="1"/>
  <c r="AP435" i="1"/>
  <c r="AN200" i="1"/>
  <c r="AO576" i="1"/>
  <c r="AP537" i="1"/>
  <c r="AQ270" i="1"/>
  <c r="AM270" i="1"/>
  <c r="AP270" i="1"/>
  <c r="AO270" i="1"/>
  <c r="AN270" i="1"/>
  <c r="AP271" i="1"/>
  <c r="AQ148" i="1"/>
  <c r="AP619" i="1"/>
  <c r="AO148" i="1"/>
  <c r="AQ257" i="1"/>
  <c r="AN28" i="1"/>
  <c r="AN148" i="1"/>
  <c r="AN513" i="1"/>
  <c r="AO717" i="1"/>
  <c r="AO361" i="1"/>
  <c r="AP361" i="1"/>
  <c r="AN707" i="1"/>
  <c r="AM190" i="1"/>
  <c r="AP190" i="1"/>
  <c r="AP257" i="1"/>
  <c r="AO232" i="1"/>
  <c r="AQ573" i="1"/>
  <c r="AQ190" i="1"/>
  <c r="AN748" i="1"/>
  <c r="AO748" i="1"/>
  <c r="AM337" i="1"/>
  <c r="AM628" i="1"/>
  <c r="AQ628" i="1"/>
  <c r="AO637" i="1"/>
  <c r="AN637" i="1"/>
  <c r="AO253" i="1"/>
  <c r="AO482" i="1"/>
  <c r="AP782" i="1"/>
  <c r="AN241" i="1"/>
  <c r="AN190" i="1"/>
  <c r="AM253" i="1"/>
  <c r="AQ482" i="1"/>
  <c r="AN253" i="1"/>
  <c r="AP840" i="1"/>
  <c r="AM620" i="1"/>
  <c r="AP513" i="1"/>
  <c r="AN782" i="1"/>
  <c r="AP241" i="1"/>
  <c r="AQ543" i="1"/>
  <c r="AM543" i="1"/>
  <c r="AN543" i="1"/>
  <c r="AP725" i="1"/>
  <c r="AM782" i="1"/>
  <c r="AP337" i="1"/>
  <c r="AP628" i="1"/>
  <c r="AM521" i="1"/>
  <c r="AO782" i="1"/>
  <c r="AM619" i="1"/>
  <c r="AN628" i="1"/>
  <c r="AQ337" i="1"/>
  <c r="AO513" i="1"/>
  <c r="AN521" i="1"/>
  <c r="AO543" i="1"/>
  <c r="AQ782" i="1"/>
  <c r="AO619" i="1"/>
  <c r="AP573" i="1"/>
  <c r="AN482" i="1"/>
  <c r="AP543" i="1"/>
  <c r="AQ619" i="1"/>
  <c r="AO573" i="1"/>
  <c r="AN286" i="1"/>
  <c r="AQ725" i="1"/>
  <c r="AM725" i="1"/>
  <c r="AN725" i="1"/>
  <c r="AO725" i="1"/>
  <c r="AN619" i="1"/>
  <c r="AN573" i="1"/>
  <c r="AO190" i="1"/>
  <c r="AM576" i="1"/>
  <c r="AN402" i="1"/>
  <c r="AQ28" i="1"/>
  <c r="AP821" i="1"/>
  <c r="AQ576" i="1"/>
  <c r="AO728" i="1"/>
  <c r="AQ618" i="1"/>
  <c r="AP728" i="1"/>
  <c r="AM415" i="1"/>
  <c r="AP576" i="1"/>
  <c r="AM821" i="1"/>
  <c r="AP412" i="1"/>
  <c r="AN576" i="1"/>
  <c r="AQ415" i="1"/>
  <c r="AQ728" i="1"/>
  <c r="AO303" i="1"/>
  <c r="AN821" i="1"/>
  <c r="AQ412" i="1"/>
  <c r="AP415" i="1"/>
  <c r="AQ361" i="1"/>
  <c r="AQ821" i="1"/>
  <c r="AO415" i="1"/>
  <c r="AM728" i="1"/>
  <c r="AM412" i="1"/>
  <c r="AN412" i="1"/>
  <c r="AN415" i="1"/>
  <c r="AM402" i="1"/>
  <c r="AO412" i="1"/>
  <c r="AO821" i="1"/>
  <c r="AM589" i="1"/>
  <c r="AN728" i="1"/>
  <c r="AQ589" i="1"/>
  <c r="AN361" i="1"/>
  <c r="AM28" i="1"/>
  <c r="AP151" i="1"/>
  <c r="AM151" i="1"/>
  <c r="AN151" i="1"/>
  <c r="AP158" i="1"/>
  <c r="AM42" i="1"/>
  <c r="AO657" i="1"/>
  <c r="AM529" i="1"/>
  <c r="AM286" i="1"/>
  <c r="AQ277" i="1"/>
  <c r="AO277" i="1"/>
  <c r="AO286" i="1"/>
  <c r="AQ751" i="1"/>
  <c r="AP296" i="1"/>
  <c r="AM245" i="1"/>
  <c r="AM277" i="1"/>
  <c r="AO201" i="1"/>
  <c r="AP815" i="1"/>
  <c r="AP201" i="1"/>
  <c r="AN201" i="1"/>
  <c r="AQ201" i="1"/>
  <c r="AM201" i="1"/>
  <c r="AO434" i="1"/>
  <c r="AQ497" i="1"/>
  <c r="AP434" i="1"/>
  <c r="AM75" i="1"/>
  <c r="AQ488" i="1"/>
  <c r="AN75" i="1"/>
  <c r="AP488" i="1"/>
  <c r="AM434" i="1"/>
  <c r="AO75" i="1"/>
  <c r="AO488" i="1"/>
  <c r="AN434" i="1"/>
  <c r="AM497" i="1"/>
  <c r="AP88" i="1"/>
  <c r="AM200" i="1"/>
  <c r="AQ268" i="1"/>
  <c r="AN497" i="1"/>
  <c r="AP496" i="1"/>
  <c r="AQ434" i="1"/>
  <c r="AN88" i="1"/>
  <c r="AP707" i="1"/>
  <c r="AM271" i="1"/>
  <c r="AQ635" i="1"/>
  <c r="AP589" i="1"/>
  <c r="AQ707" i="1"/>
  <c r="AO349" i="1"/>
  <c r="AP824" i="1"/>
  <c r="AQ824" i="1"/>
  <c r="AM824" i="1"/>
  <c r="BP824" i="1" s="1"/>
  <c r="AP336" i="1"/>
  <c r="AM635" i="1"/>
  <c r="AN589" i="1"/>
  <c r="AM88" i="1"/>
  <c r="AN777" i="1"/>
  <c r="AN534" i="1"/>
  <c r="AM534" i="1"/>
  <c r="AQ407" i="1"/>
  <c r="AM336" i="1"/>
  <c r="AM379" i="1"/>
  <c r="AM407" i="1"/>
  <c r="AO477" i="1"/>
  <c r="AO271" i="1"/>
  <c r="AE834" i="1"/>
  <c r="AD834" i="1" s="1"/>
  <c r="AO336" i="1"/>
  <c r="AP788" i="1"/>
  <c r="AQ313" i="1"/>
  <c r="AN336" i="1"/>
  <c r="AN379" i="1"/>
  <c r="AN407" i="1"/>
  <c r="AN477" i="1"/>
  <c r="AO217" i="1"/>
  <c r="AP407" i="1"/>
  <c r="AQ336" i="1"/>
  <c r="AM313" i="1"/>
  <c r="AO379" i="1"/>
  <c r="AO407" i="1"/>
  <c r="AP477" i="1"/>
  <c r="AO788" i="1"/>
  <c r="AO534" i="1"/>
  <c r="AN313" i="1"/>
  <c r="AN96" i="1"/>
  <c r="AP313" i="1"/>
  <c r="AQ477" i="1"/>
  <c r="AN824" i="1"/>
  <c r="AM477" i="1"/>
  <c r="AO313" i="1"/>
  <c r="AO589" i="1"/>
  <c r="AN684" i="1"/>
  <c r="AQ271" i="1"/>
  <c r="AQ537" i="1"/>
  <c r="AM743" i="1"/>
  <c r="AO48" i="1"/>
  <c r="AM537" i="1"/>
  <c r="AO509" i="1"/>
  <c r="AN529" i="1"/>
  <c r="AN537" i="1"/>
  <c r="AP509" i="1"/>
  <c r="AP48" i="1"/>
  <c r="AM48" i="1"/>
  <c r="AO537" i="1"/>
  <c r="AQ763" i="1"/>
  <c r="AQ509" i="1"/>
  <c r="AM763" i="1"/>
  <c r="AM509" i="1"/>
  <c r="AN245" i="1"/>
  <c r="AN158" i="1"/>
  <c r="AP169" i="1"/>
  <c r="AN743" i="1"/>
  <c r="AP529" i="1"/>
  <c r="AP200" i="1"/>
  <c r="AN763" i="1"/>
  <c r="AN509" i="1"/>
  <c r="AQ360" i="1"/>
  <c r="AP763" i="1"/>
  <c r="AN169" i="1"/>
  <c r="AO743" i="1"/>
  <c r="AO529" i="1"/>
  <c r="AP360" i="1"/>
  <c r="AM360" i="1"/>
  <c r="AO763" i="1"/>
  <c r="AM169" i="1"/>
  <c r="AQ743" i="1"/>
  <c r="AO245" i="1"/>
  <c r="AQ529" i="1"/>
  <c r="AO386" i="1"/>
  <c r="AN360" i="1"/>
  <c r="AO602" i="1"/>
  <c r="AQ169" i="1"/>
  <c r="AP743" i="1"/>
  <c r="AQ245" i="1"/>
  <c r="AQ452" i="1"/>
  <c r="AP386" i="1"/>
  <c r="AO360" i="1"/>
  <c r="AO169" i="1"/>
  <c r="AP245" i="1"/>
  <c r="AF60" i="1"/>
  <c r="AF179" i="1"/>
  <c r="AE391" i="1"/>
  <c r="AD391" i="1" s="1"/>
  <c r="AF391" i="1" s="1"/>
  <c r="AF837" i="1"/>
  <c r="AF275" i="1"/>
  <c r="AF507" i="1"/>
  <c r="AE123" i="1"/>
  <c r="AD123" i="1" s="1"/>
  <c r="AF123" i="1" s="1"/>
  <c r="AE182" i="1"/>
  <c r="AD182" i="1" s="1"/>
  <c r="AF182" i="1" s="1"/>
  <c r="AE865" i="1"/>
  <c r="AD865" i="1" s="1"/>
  <c r="AF865" i="1" s="1"/>
  <c r="AE459" i="1"/>
  <c r="AD459" i="1" s="1"/>
  <c r="AE117" i="1"/>
  <c r="AD117" i="1" s="1"/>
  <c r="AF128" i="1"/>
  <c r="AF549" i="1"/>
  <c r="AF382" i="1"/>
  <c r="AF708" i="1"/>
  <c r="AF374" i="1"/>
  <c r="AF204" i="1"/>
  <c r="AF795" i="1"/>
  <c r="AE154" i="1"/>
  <c r="AD154" i="1" s="1"/>
  <c r="AE427" i="1"/>
  <c r="AD427" i="1" s="1"/>
  <c r="AF427" i="1" s="1"/>
  <c r="AE90" i="1"/>
  <c r="AD90" i="1" s="1"/>
  <c r="AF90" i="1" s="1"/>
  <c r="AE697" i="1"/>
  <c r="AD697" i="1" s="1"/>
  <c r="AF697" i="1" s="1"/>
  <c r="AE369" i="1"/>
  <c r="AD369" i="1" s="1"/>
  <c r="AE181" i="1"/>
  <c r="AD181" i="1" s="1"/>
  <c r="AF181" i="1" s="1"/>
  <c r="AE244" i="1"/>
  <c r="AD244" i="1" s="1"/>
  <c r="AE27" i="1"/>
  <c r="AD27" i="1" s="1"/>
  <c r="AF27" i="1" s="1"/>
  <c r="AE301" i="1"/>
  <c r="AD301" i="1" s="1"/>
  <c r="AE478" i="1"/>
  <c r="AD478" i="1" s="1"/>
  <c r="AF478" i="1" s="1"/>
  <c r="AE173" i="1"/>
  <c r="AD173" i="1" s="1"/>
  <c r="AE481" i="1"/>
  <c r="AD481" i="1" s="1"/>
  <c r="AE615" i="1"/>
  <c r="AD615" i="1" s="1"/>
  <c r="AE501" i="1"/>
  <c r="AD501" i="1" s="1"/>
  <c r="AP281" i="1"/>
  <c r="AQ281" i="1"/>
  <c r="AN194" i="1"/>
  <c r="AN353" i="1"/>
  <c r="AM670" i="1"/>
  <c r="AM281" i="1"/>
  <c r="AM452" i="1"/>
  <c r="AM853" i="1"/>
  <c r="AP853" i="1"/>
  <c r="AN670" i="1"/>
  <c r="AN281" i="1"/>
  <c r="AM783" i="1"/>
  <c r="AM194" i="1"/>
  <c r="AQ853" i="1"/>
  <c r="AP79" i="1"/>
  <c r="AM823" i="1"/>
  <c r="AO281" i="1"/>
  <c r="AQ783" i="1"/>
  <c r="AQ620" i="1"/>
  <c r="AM215" i="1"/>
  <c r="AP542" i="1"/>
  <c r="AQ79" i="1"/>
  <c r="AN823" i="1"/>
  <c r="AP239" i="1"/>
  <c r="AP783" i="1"/>
  <c r="AQ542" i="1"/>
  <c r="AM79" i="1"/>
  <c r="AQ97" i="1"/>
  <c r="AQ239" i="1"/>
  <c r="AO783" i="1"/>
  <c r="AO194" i="1"/>
  <c r="AM688" i="1"/>
  <c r="AN452" i="1"/>
  <c r="AM239" i="1"/>
  <c r="AN783" i="1"/>
  <c r="AN620" i="1"/>
  <c r="AO353" i="1"/>
  <c r="AP670" i="1"/>
  <c r="AM542" i="1"/>
  <c r="AN542" i="1"/>
  <c r="AO79" i="1"/>
  <c r="AN239" i="1"/>
  <c r="AQ196" i="1"/>
  <c r="AN79" i="1"/>
  <c r="AP157" i="1"/>
  <c r="AO542" i="1"/>
  <c r="AO239" i="1"/>
  <c r="AM291" i="1"/>
  <c r="AN717" i="1"/>
  <c r="AN692" i="1"/>
  <c r="AM777" i="1"/>
  <c r="AO571" i="1"/>
  <c r="AO254" i="1"/>
  <c r="AO241" i="1"/>
  <c r="AQ392" i="1"/>
  <c r="AQ484" i="1"/>
  <c r="AQ72" i="1"/>
  <c r="AP568" i="1"/>
  <c r="AP777" i="1"/>
  <c r="AN254" i="1"/>
  <c r="AM241" i="1"/>
  <c r="AO268" i="1"/>
  <c r="AN50" i="1"/>
  <c r="AN348" i="1"/>
  <c r="AQ299" i="1"/>
  <c r="AQ777" i="1"/>
  <c r="AM484" i="1"/>
  <c r="AM72" i="1"/>
  <c r="AQ568" i="1"/>
  <c r="AP180" i="1"/>
  <c r="AO777" i="1"/>
  <c r="AQ241" i="1"/>
  <c r="AP268" i="1"/>
  <c r="AP392" i="1"/>
  <c r="AQ50" i="1"/>
  <c r="AP789" i="1"/>
  <c r="AM299" i="1"/>
  <c r="AN484" i="1"/>
  <c r="AN72" i="1"/>
  <c r="AM568" i="1"/>
  <c r="AQ180" i="1"/>
  <c r="AN268" i="1"/>
  <c r="AO50" i="1"/>
  <c r="AO299" i="1"/>
  <c r="AO533" i="1"/>
  <c r="AO789" i="1"/>
  <c r="AO484" i="1"/>
  <c r="AP189" i="1"/>
  <c r="AP72" i="1"/>
  <c r="AN568" i="1"/>
  <c r="AM180" i="1"/>
  <c r="AM268" i="1"/>
  <c r="AM50" i="1"/>
  <c r="AN392" i="1"/>
  <c r="AQ555" i="1"/>
  <c r="AM348" i="1"/>
  <c r="AO204" i="1"/>
  <c r="AP851" i="1"/>
  <c r="AQ189" i="1"/>
  <c r="AO568" i="1"/>
  <c r="AN180" i="1"/>
  <c r="AM84" i="1"/>
  <c r="AO705" i="1"/>
  <c r="AN851" i="1"/>
  <c r="AM189" i="1"/>
  <c r="AM692" i="1"/>
  <c r="AO180" i="1"/>
  <c r="AQ571" i="1"/>
  <c r="AP633" i="1"/>
  <c r="AQ705" i="1"/>
  <c r="AN555" i="1"/>
  <c r="AP555" i="1"/>
  <c r="AM392" i="1"/>
  <c r="AO851" i="1"/>
  <c r="AN189" i="1"/>
  <c r="AO291" i="1"/>
  <c r="AQ717" i="1"/>
  <c r="AO692" i="1"/>
  <c r="AP571" i="1"/>
  <c r="AO633" i="1"/>
  <c r="AP50" i="1"/>
  <c r="AO348" i="1"/>
  <c r="AM96" i="1"/>
  <c r="AQ851" i="1"/>
  <c r="AO189" i="1"/>
  <c r="AP291" i="1"/>
  <c r="AM717" i="1"/>
  <c r="AP692" i="1"/>
  <c r="AN571" i="1"/>
  <c r="AN633" i="1"/>
  <c r="AM851" i="1"/>
  <c r="AQ291" i="1"/>
  <c r="AP717" i="1"/>
  <c r="AQ692" i="1"/>
  <c r="AM571" i="1"/>
  <c r="AQ254" i="1"/>
  <c r="AO392" i="1"/>
  <c r="AN386" i="1"/>
  <c r="AO42" i="1"/>
  <c r="CD42" i="1" s="1"/>
  <c r="AO331" i="1"/>
  <c r="AN445" i="1"/>
  <c r="AQ721" i="1"/>
  <c r="AM331" i="1"/>
  <c r="AP331" i="1"/>
  <c r="AO618" i="1"/>
  <c r="AN215" i="1"/>
  <c r="AO441" i="1"/>
  <c r="AM538" i="1"/>
  <c r="AN788" i="1"/>
  <c r="AN721" i="1"/>
  <c r="AP70" i="1"/>
  <c r="AM498" i="1"/>
  <c r="AP835" i="1"/>
  <c r="AP444" i="1"/>
  <c r="AP618" i="1"/>
  <c r="AO172" i="1"/>
  <c r="AP721" i="1"/>
  <c r="AP659" i="1"/>
  <c r="AQ70" i="1"/>
  <c r="AP264" i="1"/>
  <c r="AQ835" i="1"/>
  <c r="AQ444" i="1"/>
  <c r="AP215" i="1"/>
  <c r="AM70" i="1"/>
  <c r="AQ264" i="1"/>
  <c r="AM835" i="1"/>
  <c r="AM444" i="1"/>
  <c r="AM840" i="1"/>
  <c r="AN505" i="1"/>
  <c r="AN659" i="1"/>
  <c r="AO792" i="1"/>
  <c r="AO70" i="1"/>
  <c r="AM264" i="1"/>
  <c r="AO115" i="1"/>
  <c r="AN835" i="1"/>
  <c r="AN444" i="1"/>
  <c r="AN840" i="1"/>
  <c r="AM505" i="1"/>
  <c r="AN70" i="1"/>
  <c r="AO264" i="1"/>
  <c r="AQ115" i="1"/>
  <c r="AO835" i="1"/>
  <c r="AO444" i="1"/>
  <c r="AP445" i="1"/>
  <c r="AQ505" i="1"/>
  <c r="AQ820" i="1"/>
  <c r="AP792" i="1"/>
  <c r="AQ792" i="1"/>
  <c r="AN264" i="1"/>
  <c r="AM115" i="1"/>
  <c r="AP42" i="1"/>
  <c r="CE42" i="1" s="1"/>
  <c r="AM792" i="1"/>
  <c r="AN115" i="1"/>
  <c r="AQ122" i="1"/>
  <c r="AQ42" i="1"/>
  <c r="CF42" i="1" s="1"/>
  <c r="AP218" i="1"/>
  <c r="AO112" i="1"/>
  <c r="AN130" i="1"/>
  <c r="AO131" i="1"/>
  <c r="AM131" i="1"/>
  <c r="AO778" i="1"/>
  <c r="AM157" i="1"/>
  <c r="AP97" i="1"/>
  <c r="AQ498" i="1"/>
  <c r="AP122" i="1"/>
  <c r="AP441" i="1"/>
  <c r="AQ335" i="1"/>
  <c r="AN538" i="1"/>
  <c r="AQ255" i="1"/>
  <c r="AN159" i="1"/>
  <c r="AQ581" i="1"/>
  <c r="AM122" i="1"/>
  <c r="AO376" i="1"/>
  <c r="AM441" i="1"/>
  <c r="AP610" i="1"/>
  <c r="AO218" i="1"/>
  <c r="AO805" i="1"/>
  <c r="AO157" i="1"/>
  <c r="AN97" i="1"/>
  <c r="AN122" i="1"/>
  <c r="AN441" i="1"/>
  <c r="AQ805" i="1"/>
  <c r="AO159" i="1"/>
  <c r="AP581" i="1"/>
  <c r="AM97" i="1"/>
  <c r="AO97" i="1"/>
  <c r="AO122" i="1"/>
  <c r="AP255" i="1"/>
  <c r="AO163" i="1"/>
  <c r="AP805" i="1"/>
  <c r="AN581" i="1"/>
  <c r="AO688" i="1"/>
  <c r="AM255" i="1"/>
  <c r="AM445" i="1"/>
  <c r="AM206" i="1"/>
  <c r="AN486" i="1"/>
  <c r="AN157" i="1"/>
  <c r="AQ538" i="1"/>
  <c r="AQ688" i="1"/>
  <c r="AP333" i="1"/>
  <c r="AQ206" i="1"/>
  <c r="AP688" i="1"/>
  <c r="AN255" i="1"/>
  <c r="AP335" i="1"/>
  <c r="AO445" i="1"/>
  <c r="AM805" i="1"/>
  <c r="AP206" i="1"/>
  <c r="AO818" i="1"/>
  <c r="AP498" i="1"/>
  <c r="AO335" i="1"/>
  <c r="AQ445" i="1"/>
  <c r="AM218" i="1"/>
  <c r="AN805" i="1"/>
  <c r="AO206" i="1"/>
  <c r="AP159" i="1"/>
  <c r="AN688" i="1"/>
  <c r="AN498" i="1"/>
  <c r="AN335" i="1"/>
  <c r="AN206" i="1"/>
  <c r="AQ157" i="1"/>
  <c r="AO498" i="1"/>
  <c r="AQ441" i="1"/>
  <c r="AM335" i="1"/>
  <c r="AO255" i="1"/>
  <c r="AQ232" i="1"/>
  <c r="AM124" i="1"/>
  <c r="AQ613" i="1"/>
  <c r="AF707" i="1"/>
  <c r="AM707" i="1"/>
  <c r="AF497" i="1"/>
  <c r="AP497" i="1"/>
  <c r="AH100" i="1"/>
  <c r="AK100" i="1"/>
  <c r="AI100" i="1"/>
  <c r="AJ100" i="1"/>
  <c r="AG100" i="1"/>
  <c r="AF605" i="1"/>
  <c r="AM605" i="1"/>
  <c r="AN605" i="1"/>
  <c r="AQ605" i="1"/>
  <c r="AP605" i="1"/>
  <c r="AO605" i="1"/>
  <c r="AG548" i="1"/>
  <c r="AH548" i="1"/>
  <c r="AI548" i="1"/>
  <c r="AJ548" i="1"/>
  <c r="AK548" i="1"/>
  <c r="AF302" i="1"/>
  <c r="AP302" i="1"/>
  <c r="AM302" i="1"/>
  <c r="AQ302" i="1"/>
  <c r="AN302" i="1"/>
  <c r="AO302" i="1"/>
  <c r="AJ829" i="1"/>
  <c r="AG829" i="1"/>
  <c r="AH829" i="1"/>
  <c r="AI829" i="1"/>
  <c r="AK829" i="1"/>
  <c r="AI589" i="1"/>
  <c r="AJ589" i="1"/>
  <c r="AK589" i="1"/>
  <c r="AH589" i="1"/>
  <c r="AG589" i="1"/>
  <c r="AF88" i="1"/>
  <c r="AQ88" i="1"/>
  <c r="AF534" i="1"/>
  <c r="AP534" i="1"/>
  <c r="AF686" i="1"/>
  <c r="CG686" i="1" s="1"/>
  <c r="AF482" i="1"/>
  <c r="AP482" i="1"/>
  <c r="AJ585" i="1"/>
  <c r="AP585" i="1" s="1"/>
  <c r="AN585" i="1"/>
  <c r="AK585" i="1"/>
  <c r="AQ585" i="1" s="1"/>
  <c r="AI585" i="1"/>
  <c r="AO585" i="1" s="1"/>
  <c r="AF375" i="1"/>
  <c r="AP375" i="1"/>
  <c r="AO375" i="1"/>
  <c r="AM375" i="1"/>
  <c r="AN375" i="1"/>
  <c r="AQ375" i="1"/>
  <c r="AO417" i="1"/>
  <c r="AQ417" i="1"/>
  <c r="AP417" i="1"/>
  <c r="AI118" i="1"/>
  <c r="AG118" i="1"/>
  <c r="AH118" i="1"/>
  <c r="AJ118" i="1"/>
  <c r="AK118" i="1"/>
  <c r="AF611" i="1"/>
  <c r="AM611" i="1"/>
  <c r="AM213" i="1"/>
  <c r="AN213" i="1"/>
  <c r="AF873" i="1"/>
  <c r="AQ873" i="1"/>
  <c r="AG169" i="1"/>
  <c r="AH169" i="1"/>
  <c r="AI169" i="1"/>
  <c r="AJ169" i="1"/>
  <c r="AK169" i="1"/>
  <c r="AF414" i="1"/>
  <c r="AO414" i="1"/>
  <c r="AQ414" i="1"/>
  <c r="AN414" i="1"/>
  <c r="AP414" i="1"/>
  <c r="AM414" i="1"/>
  <c r="AF253" i="1"/>
  <c r="AQ253" i="1"/>
  <c r="AH529" i="1"/>
  <c r="AK529" i="1"/>
  <c r="AJ529" i="1"/>
  <c r="AG529" i="1"/>
  <c r="AI529" i="1"/>
  <c r="AF748" i="1"/>
  <c r="AP748" i="1"/>
  <c r="AH509" i="1"/>
  <c r="AG509" i="1"/>
  <c r="AI509" i="1"/>
  <c r="AK509" i="1"/>
  <c r="AJ509" i="1"/>
  <c r="AF833" i="1"/>
  <c r="AQ833" i="1"/>
  <c r="AO833" i="1"/>
  <c r="AM833" i="1"/>
  <c r="AN833" i="1"/>
  <c r="AP833" i="1"/>
  <c r="AF402" i="1"/>
  <c r="AP402" i="1"/>
  <c r="AF292" i="1"/>
  <c r="AN292" i="1"/>
  <c r="AM292" i="1"/>
  <c r="AQ292" i="1"/>
  <c r="AP292" i="1"/>
  <c r="AO292" i="1"/>
  <c r="AG225" i="1"/>
  <c r="AH225" i="1"/>
  <c r="AI225" i="1"/>
  <c r="AJ225" i="1"/>
  <c r="AK225" i="1"/>
  <c r="AF622" i="1"/>
  <c r="AQ622" i="1"/>
  <c r="AN622" i="1"/>
  <c r="AM622" i="1"/>
  <c r="AP622" i="1"/>
  <c r="AO622" i="1"/>
  <c r="AI613" i="1"/>
  <c r="AJ613" i="1"/>
  <c r="AK613" i="1"/>
  <c r="AH613" i="1"/>
  <c r="AG613" i="1"/>
  <c r="AF437" i="1"/>
  <c r="AP78" i="1"/>
  <c r="AG224" i="1"/>
  <c r="AH224" i="1"/>
  <c r="AJ224" i="1"/>
  <c r="AK224" i="1"/>
  <c r="AI224" i="1"/>
  <c r="AO819" i="1"/>
  <c r="AP819" i="1"/>
  <c r="AQ819" i="1"/>
  <c r="AH598" i="1"/>
  <c r="AJ598" i="1"/>
  <c r="AK598" i="1"/>
  <c r="AG598" i="1"/>
  <c r="AI598" i="1"/>
  <c r="AJ447" i="1"/>
  <c r="AK447" i="1"/>
  <c r="AG447" i="1"/>
  <c r="AH447" i="1"/>
  <c r="AI447" i="1"/>
  <c r="AJ440" i="1"/>
  <c r="AK440" i="1"/>
  <c r="AH440" i="1"/>
  <c r="AG440" i="1"/>
  <c r="AI440" i="1"/>
  <c r="AG815" i="1"/>
  <c r="AH815" i="1"/>
  <c r="AI815" i="1"/>
  <c r="AK815" i="1"/>
  <c r="AJ815" i="1"/>
  <c r="AG787" i="1"/>
  <c r="AH787" i="1"/>
  <c r="AI787" i="1"/>
  <c r="AJ787" i="1"/>
  <c r="AK787" i="1"/>
  <c r="AI124" i="1"/>
  <c r="AG124" i="1"/>
  <c r="AH124" i="1"/>
  <c r="AJ124" i="1"/>
  <c r="AK124" i="1"/>
  <c r="AG148" i="1"/>
  <c r="AH148" i="1"/>
  <c r="AI148" i="1"/>
  <c r="AJ148" i="1"/>
  <c r="AK148" i="1"/>
  <c r="AH232" i="1"/>
  <c r="AJ232" i="1"/>
  <c r="AI232" i="1"/>
  <c r="AK232" i="1"/>
  <c r="AG232" i="1"/>
  <c r="AF296" i="1"/>
  <c r="AM296" i="1"/>
  <c r="AF235" i="1"/>
  <c r="AO235" i="1"/>
  <c r="AN235" i="1"/>
  <c r="AQ235" i="1"/>
  <c r="AP235" i="1"/>
  <c r="AM235" i="1"/>
  <c r="AF356" i="1"/>
  <c r="AM356" i="1"/>
  <c r="AQ356" i="1"/>
  <c r="AN356" i="1"/>
  <c r="AP356" i="1"/>
  <c r="AO356" i="1"/>
  <c r="AO823" i="1"/>
  <c r="AN224" i="1"/>
  <c r="AN232" i="1"/>
  <c r="AQ296" i="1"/>
  <c r="AO787" i="1"/>
  <c r="AF221" i="1"/>
  <c r="AN221" i="1"/>
  <c r="AP221" i="1"/>
  <c r="AO221" i="1"/>
  <c r="AQ221" i="1"/>
  <c r="AM221" i="1"/>
  <c r="AH376" i="1"/>
  <c r="AI376" i="1"/>
  <c r="AJ376" i="1"/>
  <c r="AK376" i="1"/>
  <c r="AG376" i="1"/>
  <c r="AG468" i="1"/>
  <c r="AH468" i="1"/>
  <c r="AI468" i="1"/>
  <c r="AJ468" i="1"/>
  <c r="AK468" i="1"/>
  <c r="AI206" i="1"/>
  <c r="AJ206" i="1"/>
  <c r="AG206" i="1"/>
  <c r="AH206" i="1"/>
  <c r="AK206" i="1"/>
  <c r="AH255" i="1"/>
  <c r="AI255" i="1"/>
  <c r="AJ255" i="1"/>
  <c r="AK255" i="1"/>
  <c r="AG255" i="1"/>
  <c r="AI122" i="1"/>
  <c r="AJ122" i="1"/>
  <c r="AH122" i="1"/>
  <c r="AK122" i="1"/>
  <c r="AG122" i="1"/>
  <c r="AF538" i="1"/>
  <c r="AP538" i="1"/>
  <c r="AJ441" i="1"/>
  <c r="AK441" i="1"/>
  <c r="AG441" i="1"/>
  <c r="AI441" i="1"/>
  <c r="AH441" i="1"/>
  <c r="AG463" i="1"/>
  <c r="AI463" i="1"/>
  <c r="AH463" i="1"/>
  <c r="AJ463" i="1"/>
  <c r="AK463" i="1"/>
  <c r="AI196" i="1"/>
  <c r="AJ196" i="1"/>
  <c r="AK196" i="1"/>
  <c r="AH196" i="1"/>
  <c r="AG196" i="1"/>
  <c r="AM316" i="1"/>
  <c r="AN316" i="1"/>
  <c r="AO316" i="1"/>
  <c r="AF452" i="1"/>
  <c r="AO452" i="1"/>
  <c r="AJ79" i="1"/>
  <c r="AG79" i="1"/>
  <c r="AH79" i="1"/>
  <c r="AK79" i="1"/>
  <c r="AI79" i="1"/>
  <c r="AG783" i="1"/>
  <c r="AH783" i="1"/>
  <c r="AI783" i="1"/>
  <c r="AK783" i="1"/>
  <c r="AJ783" i="1"/>
  <c r="AF630" i="1"/>
  <c r="AN630" i="1"/>
  <c r="AM630" i="1"/>
  <c r="AQ630" i="1"/>
  <c r="AO630" i="1"/>
  <c r="AP630" i="1"/>
  <c r="AK129" i="1"/>
  <c r="AG129" i="1"/>
  <c r="AF660" i="1"/>
  <c r="AQ660" i="1"/>
  <c r="AO660" i="1"/>
  <c r="AP660" i="1"/>
  <c r="AM660" i="1"/>
  <c r="AN660" i="1"/>
  <c r="AF683" i="1"/>
  <c r="AP683" i="1"/>
  <c r="AQ683" i="1"/>
  <c r="AN683" i="1"/>
  <c r="AM683" i="1"/>
  <c r="AO683" i="1"/>
  <c r="AF158" i="1"/>
  <c r="AQ158" i="1"/>
  <c r="AO158" i="1"/>
  <c r="AF520" i="1"/>
  <c r="AN520" i="1"/>
  <c r="AI566" i="1"/>
  <c r="AJ566" i="1"/>
  <c r="AK566" i="1"/>
  <c r="AG566" i="1"/>
  <c r="AH566" i="1"/>
  <c r="AI874" i="1"/>
  <c r="AJ874" i="1"/>
  <c r="AK874" i="1"/>
  <c r="AH874" i="1"/>
  <c r="AG874" i="1"/>
  <c r="AF151" i="1"/>
  <c r="AO151" i="1"/>
  <c r="AQ602" i="1"/>
  <c r="AN602" i="1"/>
  <c r="AL602" i="1"/>
  <c r="AP602" i="1"/>
  <c r="AH434" i="1"/>
  <c r="AI434" i="1"/>
  <c r="AJ434" i="1"/>
  <c r="AK434" i="1"/>
  <c r="AG434" i="1"/>
  <c r="AF171" i="1"/>
  <c r="AN171" i="1"/>
  <c r="AO171" i="1"/>
  <c r="AQ171" i="1"/>
  <c r="AP171" i="1"/>
  <c r="AM171" i="1"/>
  <c r="AO224" i="1"/>
  <c r="AO124" i="1"/>
  <c r="AO296" i="1"/>
  <c r="AN225" i="1"/>
  <c r="AM225" i="1"/>
  <c r="AG444" i="1"/>
  <c r="AH444" i="1"/>
  <c r="AI444" i="1"/>
  <c r="AJ444" i="1"/>
  <c r="AK444" i="1"/>
  <c r="AF249" i="1"/>
  <c r="AP249" i="1"/>
  <c r="AQ249" i="1"/>
  <c r="AO249" i="1"/>
  <c r="AM249" i="1"/>
  <c r="AN249" i="1"/>
  <c r="AI70" i="1"/>
  <c r="AJ70" i="1"/>
  <c r="AK70" i="1"/>
  <c r="AG70" i="1"/>
  <c r="AH70" i="1"/>
  <c r="AF197" i="1"/>
  <c r="AQ197" i="1"/>
  <c r="AP197" i="1"/>
  <c r="AN197" i="1"/>
  <c r="AO197" i="1"/>
  <c r="AM197" i="1"/>
  <c r="AH335" i="1"/>
  <c r="AI335" i="1"/>
  <c r="AJ335" i="1"/>
  <c r="AG335" i="1"/>
  <c r="AK335" i="1"/>
  <c r="AJ157" i="1"/>
  <c r="AK157" i="1"/>
  <c r="AG157" i="1"/>
  <c r="AH157" i="1"/>
  <c r="AI157" i="1"/>
  <c r="AF393" i="1"/>
  <c r="AO393" i="1"/>
  <c r="AN393" i="1"/>
  <c r="AQ393" i="1"/>
  <c r="AM393" i="1"/>
  <c r="AP393" i="1"/>
  <c r="AJ486" i="1"/>
  <c r="AH486" i="1"/>
  <c r="AG486" i="1"/>
  <c r="AK486" i="1"/>
  <c r="AI486" i="1"/>
  <c r="AI610" i="1"/>
  <c r="AG610" i="1"/>
  <c r="AH610" i="1"/>
  <c r="AJ610" i="1"/>
  <c r="AK610" i="1"/>
  <c r="AI321" i="1"/>
  <c r="AJ321" i="1"/>
  <c r="AK321" i="1"/>
  <c r="AG321" i="1"/>
  <c r="AH321" i="1"/>
  <c r="AF218" i="1"/>
  <c r="AQ218" i="1"/>
  <c r="AJ820" i="1"/>
  <c r="AK820" i="1"/>
  <c r="AI820" i="1"/>
  <c r="AG820" i="1"/>
  <c r="AH820" i="1"/>
  <c r="AH688" i="1"/>
  <c r="AG688" i="1"/>
  <c r="AI688" i="1"/>
  <c r="AJ688" i="1"/>
  <c r="AK688" i="1"/>
  <c r="AK445" i="1"/>
  <c r="AI445" i="1"/>
  <c r="AG445" i="1"/>
  <c r="AH445" i="1"/>
  <c r="AJ445" i="1"/>
  <c r="AF465" i="1"/>
  <c r="AM465" i="1"/>
  <c r="AQ465" i="1"/>
  <c r="AP465" i="1"/>
  <c r="AO465" i="1"/>
  <c r="AN465" i="1"/>
  <c r="AF246" i="1"/>
  <c r="AQ246" i="1"/>
  <c r="AM246" i="1"/>
  <c r="AN246" i="1"/>
  <c r="AP246" i="1"/>
  <c r="AO246" i="1"/>
  <c r="AF353" i="1"/>
  <c r="AP353" i="1"/>
  <c r="AF476" i="1"/>
  <c r="AQ476" i="1"/>
  <c r="AN476" i="1"/>
  <c r="AP476" i="1"/>
  <c r="AO476" i="1"/>
  <c r="AM476" i="1"/>
  <c r="AH239" i="1"/>
  <c r="AI239" i="1"/>
  <c r="AK239" i="1"/>
  <c r="AJ239" i="1"/>
  <c r="AG239" i="1"/>
  <c r="AH37" i="1"/>
  <c r="AI37" i="1"/>
  <c r="AJ37" i="1"/>
  <c r="AK37" i="1"/>
  <c r="AG37" i="1"/>
  <c r="AF194" i="1"/>
  <c r="AP194" i="1"/>
  <c r="AF670" i="1"/>
  <c r="AQ670" i="1"/>
  <c r="AH281" i="1"/>
  <c r="AI281" i="1"/>
  <c r="AJ281" i="1"/>
  <c r="AK281" i="1"/>
  <c r="AG281" i="1"/>
  <c r="AF663" i="1"/>
  <c r="AP663" i="1"/>
  <c r="AQ663" i="1"/>
  <c r="AM663" i="1"/>
  <c r="AN663" i="1"/>
  <c r="AO663" i="1"/>
  <c r="AJ542" i="1"/>
  <c r="AH542" i="1"/>
  <c r="AK542" i="1"/>
  <c r="AG542" i="1"/>
  <c r="AI542" i="1"/>
  <c r="AF620" i="1"/>
  <c r="AP620" i="1"/>
  <c r="AF853" i="1"/>
  <c r="AO853" i="1"/>
  <c r="AQ224" i="1"/>
  <c r="AO225" i="1"/>
  <c r="AG668" i="1"/>
  <c r="AH668" i="1"/>
  <c r="AI668" i="1"/>
  <c r="AJ668" i="1"/>
  <c r="AK668" i="1"/>
  <c r="AF131" i="1"/>
  <c r="AP131" i="1"/>
  <c r="AJ570" i="1"/>
  <c r="AK570" i="1"/>
  <c r="AG570" i="1"/>
  <c r="AH570" i="1"/>
  <c r="AI570" i="1"/>
  <c r="AI778" i="1"/>
  <c r="AG778" i="1"/>
  <c r="AH778" i="1"/>
  <c r="AK778" i="1"/>
  <c r="AJ778" i="1"/>
  <c r="AF788" i="1"/>
  <c r="AM788" i="1"/>
  <c r="AK208" i="1"/>
  <c r="AJ208" i="1"/>
  <c r="AH208" i="1"/>
  <c r="AG208" i="1"/>
  <c r="AI208" i="1"/>
  <c r="AF223" i="1"/>
  <c r="AQ223" i="1"/>
  <c r="AP223" i="1"/>
  <c r="AN223" i="1"/>
  <c r="AM223" i="1"/>
  <c r="AO223" i="1"/>
  <c r="AG331" i="1"/>
  <c r="AH331" i="1"/>
  <c r="AI331" i="1"/>
  <c r="AJ331" i="1"/>
  <c r="AK331" i="1"/>
  <c r="AG835" i="1"/>
  <c r="AH835" i="1"/>
  <c r="AI835" i="1"/>
  <c r="AK835" i="1"/>
  <c r="AJ835" i="1"/>
  <c r="AF659" i="1"/>
  <c r="AQ659" i="1"/>
  <c r="AF840" i="1"/>
  <c r="AQ840" i="1"/>
  <c r="AK333" i="1"/>
  <c r="AL333" i="1" s="1"/>
  <c r="AF439" i="1"/>
  <c r="AP439" i="1"/>
  <c r="AN439" i="1"/>
  <c r="AM439" i="1"/>
  <c r="AO439" i="1"/>
  <c r="AQ439" i="1"/>
  <c r="AF71" i="1"/>
  <c r="AO71" i="1"/>
  <c r="AM71" i="1"/>
  <c r="AQ71" i="1"/>
  <c r="AP71" i="1"/>
  <c r="AN71" i="1"/>
  <c r="AH805" i="1"/>
  <c r="AI805" i="1"/>
  <c r="AJ805" i="1"/>
  <c r="AK805" i="1"/>
  <c r="AG805" i="1"/>
  <c r="AH112" i="1"/>
  <c r="AI112" i="1"/>
  <c r="AJ112" i="1"/>
  <c r="AK112" i="1"/>
  <c r="AG112" i="1"/>
  <c r="AF847" i="1"/>
  <c r="AN847" i="1"/>
  <c r="AM847" i="1"/>
  <c r="AP847" i="1"/>
  <c r="AO847" i="1"/>
  <c r="AQ847" i="1"/>
  <c r="AF159" i="1"/>
  <c r="AQ159" i="1"/>
  <c r="AG163" i="1"/>
  <c r="AH163" i="1"/>
  <c r="AI163" i="1"/>
  <c r="AJ163" i="1"/>
  <c r="AK163" i="1"/>
  <c r="AN258" i="1"/>
  <c r="AI258" i="1"/>
  <c r="AO258" i="1" s="1"/>
  <c r="AJ258" i="1"/>
  <c r="AP258" i="1" s="1"/>
  <c r="AK258" i="1"/>
  <c r="AQ258" i="1" s="1"/>
  <c r="AM258" i="1"/>
  <c r="AG651" i="1"/>
  <c r="AH651" i="1"/>
  <c r="AI651" i="1"/>
  <c r="AJ651" i="1"/>
  <c r="AK651" i="1"/>
  <c r="AF546" i="1"/>
  <c r="AN546" i="1"/>
  <c r="AO546" i="1"/>
  <c r="AP546" i="1"/>
  <c r="AQ546" i="1"/>
  <c r="AM546" i="1"/>
  <c r="AF346" i="1"/>
  <c r="AM346" i="1"/>
  <c r="AP346" i="1"/>
  <c r="AO346" i="1"/>
  <c r="AN346" i="1"/>
  <c r="AQ346" i="1"/>
  <c r="AF587" i="1"/>
  <c r="AQ587" i="1"/>
  <c r="AN587" i="1"/>
  <c r="AO587" i="1"/>
  <c r="AP587" i="1"/>
  <c r="AM587" i="1"/>
  <c r="AG818" i="1"/>
  <c r="AH818" i="1"/>
  <c r="AI818" i="1"/>
  <c r="AK818" i="1"/>
  <c r="AJ818" i="1"/>
  <c r="AJ498" i="1"/>
  <c r="AK498" i="1"/>
  <c r="AG498" i="1"/>
  <c r="AH498" i="1"/>
  <c r="AI498" i="1"/>
  <c r="AF215" i="1"/>
  <c r="AQ215" i="1"/>
  <c r="AG97" i="1"/>
  <c r="AH97" i="1"/>
  <c r="AI97" i="1"/>
  <c r="AJ97" i="1"/>
  <c r="AK97" i="1"/>
  <c r="AM224" i="1"/>
  <c r="AO815" i="1"/>
  <c r="AP613" i="1"/>
  <c r="AG72" i="1"/>
  <c r="AI72" i="1"/>
  <c r="AJ72" i="1"/>
  <c r="AK72" i="1"/>
  <c r="AH72" i="1"/>
  <c r="AG484" i="1"/>
  <c r="AH484" i="1"/>
  <c r="AI484" i="1"/>
  <c r="AJ484" i="1"/>
  <c r="AK484" i="1"/>
  <c r="AG268" i="1"/>
  <c r="AH268" i="1"/>
  <c r="AK268" i="1"/>
  <c r="AI268" i="1"/>
  <c r="AJ268" i="1"/>
  <c r="AH571" i="1"/>
  <c r="AG571" i="1"/>
  <c r="AI571" i="1"/>
  <c r="AJ571" i="1"/>
  <c r="AK571" i="1"/>
  <c r="AF119" i="1"/>
  <c r="AQ119" i="1"/>
  <c r="AP119" i="1"/>
  <c r="AN119" i="1"/>
  <c r="AO119" i="1"/>
  <c r="AM119" i="1"/>
  <c r="AI717" i="1"/>
  <c r="AJ717" i="1"/>
  <c r="AK717" i="1"/>
  <c r="AH717" i="1"/>
  <c r="AG717" i="1"/>
  <c r="AJ777" i="1"/>
  <c r="AI777" i="1"/>
  <c r="AK777" i="1"/>
  <c r="AG777" i="1"/>
  <c r="AH777" i="1"/>
  <c r="AF61" i="1"/>
  <c r="AM61" i="1"/>
  <c r="AQ61" i="1"/>
  <c r="AP61" i="1"/>
  <c r="AO61" i="1"/>
  <c r="AN61" i="1"/>
  <c r="AF789" i="1"/>
  <c r="AM789" i="1"/>
  <c r="AJ540" i="1"/>
  <c r="AG540" i="1"/>
  <c r="AH540" i="1"/>
  <c r="AI540" i="1"/>
  <c r="AK540" i="1"/>
  <c r="AG125" i="1"/>
  <c r="AH125" i="1"/>
  <c r="AI125" i="1"/>
  <c r="AJ125" i="1"/>
  <c r="AK125" i="1"/>
  <c r="AF555" i="1"/>
  <c r="AO555" i="1"/>
  <c r="AQ263" i="1"/>
  <c r="AP263" i="1"/>
  <c r="AG115" i="1"/>
  <c r="AH115" i="1"/>
  <c r="AI115" i="1"/>
  <c r="AJ115" i="1"/>
  <c r="AK115" i="1"/>
  <c r="AF618" i="1"/>
  <c r="AM618" i="1"/>
  <c r="AF580" i="1"/>
  <c r="CG580" i="1" s="1"/>
  <c r="AF161" i="1"/>
  <c r="AP161" i="1"/>
  <c r="AM161" i="1"/>
  <c r="AO161" i="1"/>
  <c r="AN161" i="1"/>
  <c r="AQ161" i="1"/>
  <c r="AK172" i="1"/>
  <c r="AF721" i="1"/>
  <c r="AM721" i="1"/>
  <c r="AG42" i="1"/>
  <c r="AH42" i="1"/>
  <c r="AI42" i="1"/>
  <c r="AJ42" i="1"/>
  <c r="AK42" i="1"/>
  <c r="AG264" i="1"/>
  <c r="AH264" i="1"/>
  <c r="AI264" i="1"/>
  <c r="AJ264" i="1"/>
  <c r="AK264" i="1"/>
  <c r="AF842" i="1"/>
  <c r="AP842" i="1"/>
  <c r="AO842" i="1"/>
  <c r="AN842" i="1"/>
  <c r="AQ842" i="1"/>
  <c r="AM842" i="1"/>
  <c r="AK792" i="1"/>
  <c r="AG792" i="1"/>
  <c r="AH792" i="1"/>
  <c r="AI792" i="1"/>
  <c r="AJ792" i="1"/>
  <c r="AF505" i="1"/>
  <c r="AP505" i="1"/>
  <c r="AQ815" i="1"/>
  <c r="AP225" i="1"/>
  <c r="AN612" i="1"/>
  <c r="AQ612" i="1"/>
  <c r="AF780" i="1"/>
  <c r="AP780" i="1"/>
  <c r="AO780" i="1"/>
  <c r="AN780" i="1"/>
  <c r="AQ780" i="1"/>
  <c r="AM780" i="1"/>
  <c r="AK625" i="1"/>
  <c r="AI625" i="1"/>
  <c r="AH625" i="1"/>
  <c r="AG625" i="1"/>
  <c r="AJ625" i="1"/>
  <c r="AF410" i="1"/>
  <c r="AF130" i="1"/>
  <c r="AQ130" i="1"/>
  <c r="AO130" i="1"/>
  <c r="AF370" i="1"/>
  <c r="AQ370" i="1"/>
  <c r="AM370" i="1"/>
  <c r="AP370" i="1"/>
  <c r="AN370" i="1"/>
  <c r="AO370" i="1"/>
  <c r="AM653" i="1"/>
  <c r="AN653" i="1"/>
  <c r="AO653" i="1"/>
  <c r="AP653" i="1"/>
  <c r="AQ653" i="1"/>
  <c r="AJ304" i="1"/>
  <c r="AK304" i="1"/>
  <c r="AG304" i="1"/>
  <c r="AI304" i="1"/>
  <c r="AH304" i="1"/>
  <c r="AI189" i="1"/>
  <c r="AK189" i="1"/>
  <c r="AJ189" i="1"/>
  <c r="AG189" i="1"/>
  <c r="AH189" i="1"/>
  <c r="AJ604" i="1"/>
  <c r="AK604" i="1"/>
  <c r="AG604" i="1"/>
  <c r="AI604" i="1"/>
  <c r="AH604" i="1"/>
  <c r="AF544" i="1"/>
  <c r="AQ544" i="1"/>
  <c r="AP544" i="1"/>
  <c r="AM544" i="1"/>
  <c r="AN544" i="1"/>
  <c r="AO544" i="1"/>
  <c r="AN164" i="1"/>
  <c r="AO164" i="1"/>
  <c r="AP164" i="1"/>
  <c r="AF227" i="1"/>
  <c r="AN227" i="1"/>
  <c r="AQ227" i="1"/>
  <c r="AP227" i="1"/>
  <c r="AM227" i="1"/>
  <c r="AO227" i="1"/>
  <c r="AH241" i="1"/>
  <c r="AI241" i="1"/>
  <c r="AJ241" i="1"/>
  <c r="AK241" i="1"/>
  <c r="AG241" i="1"/>
  <c r="AF705" i="1"/>
  <c r="AN705" i="1"/>
  <c r="AG254" i="1"/>
  <c r="AH254" i="1"/>
  <c r="AI254" i="1"/>
  <c r="AJ254" i="1"/>
  <c r="AK254" i="1"/>
  <c r="AF96" i="1"/>
  <c r="AQ96" i="1"/>
  <c r="AI291" i="1"/>
  <c r="AG291" i="1"/>
  <c r="AH291" i="1"/>
  <c r="AK291" i="1"/>
  <c r="AJ291" i="1"/>
  <c r="AI568" i="1"/>
  <c r="AG568" i="1"/>
  <c r="AH568" i="1"/>
  <c r="AJ568" i="1"/>
  <c r="AK568" i="1"/>
  <c r="AF386" i="1"/>
  <c r="AM386" i="1"/>
  <c r="AH851" i="1"/>
  <c r="AK851" i="1"/>
  <c r="AJ851" i="1"/>
  <c r="AG851" i="1"/>
  <c r="AI851" i="1"/>
  <c r="AI692" i="1"/>
  <c r="AK692" i="1"/>
  <c r="AJ692" i="1"/>
  <c r="AG692" i="1"/>
  <c r="AH692" i="1"/>
  <c r="AF794" i="1"/>
  <c r="AP794" i="1"/>
  <c r="AQ794" i="1"/>
  <c r="AM794" i="1"/>
  <c r="AO794" i="1"/>
  <c r="AN794" i="1"/>
  <c r="AM815" i="1"/>
  <c r="AQ225" i="1"/>
  <c r="AJ360" i="1"/>
  <c r="AG360" i="1"/>
  <c r="AK360" i="1"/>
  <c r="AH360" i="1"/>
  <c r="AI360" i="1"/>
  <c r="AF614" i="1"/>
  <c r="AP614" i="1"/>
  <c r="AN614" i="1"/>
  <c r="AO614" i="1"/>
  <c r="AQ614" i="1"/>
  <c r="AM614" i="1"/>
  <c r="AN500" i="1"/>
  <c r="AO500" i="1"/>
  <c r="AK500" i="1"/>
  <c r="AQ500" i="1" s="1"/>
  <c r="AF627" i="1"/>
  <c r="AM627" i="1"/>
  <c r="AN627" i="1"/>
  <c r="AQ627" i="1"/>
  <c r="AP627" i="1"/>
  <c r="AO627" i="1"/>
  <c r="AF75" i="1"/>
  <c r="AQ75" i="1"/>
  <c r="AK573" i="1"/>
  <c r="AI573" i="1"/>
  <c r="AJ573" i="1"/>
  <c r="AH573" i="1"/>
  <c r="AG573" i="1"/>
  <c r="AF869" i="1"/>
  <c r="AQ869" i="1"/>
  <c r="AM869" i="1"/>
  <c r="AP869" i="1"/>
  <c r="AO869" i="1"/>
  <c r="AN869" i="1"/>
  <c r="AG477" i="1"/>
  <c r="AH477" i="1"/>
  <c r="AI477" i="1"/>
  <c r="AJ477" i="1"/>
  <c r="AK477" i="1"/>
  <c r="AF547" i="1"/>
  <c r="AQ547" i="1"/>
  <c r="AI674" i="1"/>
  <c r="AJ674" i="1"/>
  <c r="AK674" i="1"/>
  <c r="AH674" i="1"/>
  <c r="AG674" i="1"/>
  <c r="AF140" i="1"/>
  <c r="AP140" i="1"/>
  <c r="AN140" i="1"/>
  <c r="AO140" i="1"/>
  <c r="AM140" i="1"/>
  <c r="AQ140" i="1"/>
  <c r="AH718" i="1"/>
  <c r="AI718" i="1"/>
  <c r="AJ718" i="1"/>
  <c r="AK718" i="1"/>
  <c r="AG718" i="1"/>
  <c r="AH776" i="1"/>
  <c r="AI776" i="1"/>
  <c r="AJ776" i="1"/>
  <c r="AG776" i="1"/>
  <c r="AK776" i="1"/>
  <c r="AJ270" i="1"/>
  <c r="AI270" i="1"/>
  <c r="AG270" i="1"/>
  <c r="AH270" i="1"/>
  <c r="AK270" i="1"/>
  <c r="AJ844" i="1"/>
  <c r="AG844" i="1"/>
  <c r="AH844" i="1"/>
  <c r="AK844" i="1"/>
  <c r="AI844" i="1"/>
  <c r="AG392" i="1"/>
  <c r="AH392" i="1"/>
  <c r="AI392" i="1"/>
  <c r="AJ392" i="1"/>
  <c r="AK392" i="1"/>
  <c r="AF348" i="1"/>
  <c r="AQ348" i="1"/>
  <c r="AG494" i="1"/>
  <c r="AH494" i="1"/>
  <c r="AJ494" i="1"/>
  <c r="AI494" i="1"/>
  <c r="AK494" i="1"/>
  <c r="AH180" i="1"/>
  <c r="AI180" i="1"/>
  <c r="AJ180" i="1"/>
  <c r="AK180" i="1"/>
  <c r="AG180" i="1"/>
  <c r="AH381" i="1"/>
  <c r="AI381" i="1"/>
  <c r="AG381" i="1"/>
  <c r="AJ381" i="1"/>
  <c r="AK381" i="1"/>
  <c r="AF511" i="1"/>
  <c r="CG511" i="1" s="1"/>
  <c r="AK533" i="1"/>
  <c r="AG533" i="1"/>
  <c r="AH533" i="1"/>
  <c r="AI533" i="1"/>
  <c r="AJ533" i="1"/>
  <c r="AM237" i="1"/>
  <c r="AP237" i="1"/>
  <c r="AN237" i="1"/>
  <c r="AO237" i="1"/>
  <c r="AQ237" i="1"/>
  <c r="AF633" i="1"/>
  <c r="AM633" i="1"/>
  <c r="AH50" i="1"/>
  <c r="AK50" i="1"/>
  <c r="AJ50" i="1"/>
  <c r="AG50" i="1"/>
  <c r="AI50" i="1"/>
  <c r="AF698" i="1"/>
  <c r="AP698" i="1"/>
  <c r="AG105" i="1"/>
  <c r="AH105" i="1"/>
  <c r="AI105" i="1"/>
  <c r="AJ105" i="1"/>
  <c r="AK105" i="1"/>
  <c r="AF299" i="1"/>
  <c r="AN299" i="1"/>
  <c r="AM306" i="1"/>
  <c r="AN306" i="1"/>
  <c r="AP306" i="1"/>
  <c r="AQ306" i="1"/>
  <c r="AJ744" i="1"/>
  <c r="AI744" i="1"/>
  <c r="AK744" i="1"/>
  <c r="AG744" i="1"/>
  <c r="AH744" i="1"/>
  <c r="AG823" i="1"/>
  <c r="AH823" i="1"/>
  <c r="AI823" i="1"/>
  <c r="AJ823" i="1"/>
  <c r="AK823" i="1"/>
  <c r="AF342" i="1"/>
  <c r="AN342" i="1"/>
  <c r="AO342" i="1"/>
  <c r="AQ342" i="1"/>
  <c r="AP342" i="1"/>
  <c r="AM342" i="1"/>
  <c r="AN815" i="1"/>
  <c r="AF581" i="1"/>
  <c r="AM581" i="1"/>
  <c r="AG145" i="1"/>
  <c r="AH145" i="1"/>
  <c r="AI145" i="1"/>
  <c r="AJ145" i="1"/>
  <c r="AK145" i="1"/>
  <c r="AF200" i="1"/>
  <c r="AQ200" i="1"/>
  <c r="AJ233" i="1"/>
  <c r="AK233" i="1"/>
  <c r="AH233" i="1"/>
  <c r="AG233" i="1"/>
  <c r="AI233" i="1"/>
  <c r="AI537" i="1"/>
  <c r="AJ537" i="1"/>
  <c r="AK537" i="1"/>
  <c r="AH537" i="1"/>
  <c r="AG537" i="1"/>
  <c r="AG757" i="1"/>
  <c r="AH757" i="1"/>
  <c r="AI757" i="1"/>
  <c r="AK757" i="1"/>
  <c r="AJ757" i="1"/>
  <c r="AF385" i="1"/>
  <c r="AQ385" i="1"/>
  <c r="AN385" i="1"/>
  <c r="AM385" i="1"/>
  <c r="AO385" i="1"/>
  <c r="AP385" i="1"/>
  <c r="AG176" i="1"/>
  <c r="AH176" i="1"/>
  <c r="AI176" i="1"/>
  <c r="AK176" i="1"/>
  <c r="AJ176" i="1"/>
  <c r="AK190" i="1"/>
  <c r="AG190" i="1"/>
  <c r="AI190" i="1"/>
  <c r="AH190" i="1"/>
  <c r="AJ190" i="1"/>
  <c r="AH107" i="1"/>
  <c r="AI107" i="1"/>
  <c r="AJ107" i="1"/>
  <c r="AK107" i="1"/>
  <c r="AG107" i="1"/>
  <c r="AF82" i="1"/>
  <c r="AO82" i="1"/>
  <c r="AG98" i="1"/>
  <c r="AH98" i="1"/>
  <c r="AI98" i="1"/>
  <c r="AJ98" i="1"/>
  <c r="AK98" i="1"/>
  <c r="AF637" i="1"/>
  <c r="AQ637" i="1"/>
  <c r="AF606" i="1"/>
  <c r="AO606" i="1"/>
  <c r="AM606" i="1"/>
  <c r="AP606" i="1"/>
  <c r="AN606" i="1"/>
  <c r="AQ606" i="1"/>
  <c r="AG496" i="1"/>
  <c r="AH496" i="1"/>
  <c r="AI496" i="1"/>
  <c r="AJ496" i="1"/>
  <c r="AK496" i="1"/>
  <c r="AF59" i="1"/>
  <c r="AP59" i="1"/>
  <c r="AN59" i="1"/>
  <c r="AO59" i="1"/>
  <c r="AM59" i="1"/>
  <c r="AQ59" i="1"/>
  <c r="AG763" i="1"/>
  <c r="AH763" i="1"/>
  <c r="AI763" i="1"/>
  <c r="AJ763" i="1"/>
  <c r="AK763" i="1"/>
  <c r="AF266" i="1"/>
  <c r="AQ266" i="1"/>
  <c r="AM266" i="1"/>
  <c r="AP266" i="1"/>
  <c r="AO266" i="1"/>
  <c r="AN266" i="1"/>
  <c r="AF779" i="1"/>
  <c r="AP779" i="1"/>
  <c r="AH743" i="1"/>
  <c r="AG743" i="1"/>
  <c r="AI743" i="1"/>
  <c r="AJ743" i="1"/>
  <c r="AK743" i="1"/>
  <c r="AF521" i="1"/>
  <c r="AP521" i="1"/>
  <c r="AJ508" i="1"/>
  <c r="AK508" i="1"/>
  <c r="AG508" i="1"/>
  <c r="AH508" i="1"/>
  <c r="AI508" i="1"/>
  <c r="AF475" i="1"/>
  <c r="CG475" i="1" s="1"/>
  <c r="AJ657" i="1"/>
  <c r="AG657" i="1"/>
  <c r="AH657" i="1"/>
  <c r="AI657" i="1"/>
  <c r="AK657" i="1"/>
  <c r="AO306" i="1"/>
  <c r="AO613" i="1"/>
  <c r="AF315" i="1"/>
  <c r="AM315" i="1"/>
  <c r="AP315" i="1"/>
  <c r="AQ315" i="1"/>
  <c r="AN315" i="1"/>
  <c r="AO315" i="1"/>
  <c r="AH412" i="1"/>
  <c r="AK412" i="1"/>
  <c r="AI412" i="1"/>
  <c r="AJ412" i="1"/>
  <c r="AG412" i="1"/>
  <c r="AF257" i="1"/>
  <c r="AM257" i="1"/>
  <c r="AF58" i="1"/>
  <c r="AQ58" i="1"/>
  <c r="AM58" i="1"/>
  <c r="AP58" i="1"/>
  <c r="AN58" i="1"/>
  <c r="AO58" i="1"/>
  <c r="AI821" i="1"/>
  <c r="AH821" i="1"/>
  <c r="AG821" i="1"/>
  <c r="AJ821" i="1"/>
  <c r="AK821" i="1"/>
  <c r="AF156" i="1"/>
  <c r="AH379" i="1"/>
  <c r="AG379" i="1"/>
  <c r="AI379" i="1"/>
  <c r="AJ379" i="1"/>
  <c r="AK379" i="1"/>
  <c r="AG415" i="1"/>
  <c r="AH415" i="1"/>
  <c r="AI415" i="1"/>
  <c r="AJ415" i="1"/>
  <c r="AK415" i="1"/>
  <c r="AI245" i="1"/>
  <c r="AJ245" i="1"/>
  <c r="AH245" i="1"/>
  <c r="AK245" i="1"/>
  <c r="AG245" i="1"/>
  <c r="AF724" i="1"/>
  <c r="AO724" i="1"/>
  <c r="AF793" i="1"/>
  <c r="AP793" i="1"/>
  <c r="AM793" i="1"/>
  <c r="AO793" i="1"/>
  <c r="AQ793" i="1"/>
  <c r="AN793" i="1"/>
  <c r="AG782" i="1"/>
  <c r="AH782" i="1"/>
  <c r="AK782" i="1"/>
  <c r="AI782" i="1"/>
  <c r="AJ782" i="1"/>
  <c r="AH349" i="1"/>
  <c r="AJ349" i="1"/>
  <c r="AK349" i="1"/>
  <c r="AG349" i="1"/>
  <c r="AI349" i="1"/>
  <c r="AF250" i="1"/>
  <c r="AP250" i="1"/>
  <c r="AN250" i="1"/>
  <c r="AQ250" i="1"/>
  <c r="AM250" i="1"/>
  <c r="AO250" i="1"/>
  <c r="AF656" i="1"/>
  <c r="AP656" i="1"/>
  <c r="AO656" i="1"/>
  <c r="AN656" i="1"/>
  <c r="AM656" i="1"/>
  <c r="AQ656" i="1"/>
  <c r="AG728" i="1"/>
  <c r="AJ728" i="1"/>
  <c r="AK728" i="1"/>
  <c r="AH728" i="1"/>
  <c r="AI728" i="1"/>
  <c r="AJ519" i="1"/>
  <c r="AH519" i="1"/>
  <c r="AK519" i="1"/>
  <c r="AG519" i="1"/>
  <c r="AI519" i="1"/>
  <c r="AF488" i="1"/>
  <c r="AM488" i="1"/>
  <c r="AF745" i="1"/>
  <c r="AP745" i="1"/>
  <c r="AF817" i="1"/>
  <c r="AO817" i="1"/>
  <c r="AH764" i="1"/>
  <c r="AI764" i="1"/>
  <c r="AJ764" i="1"/>
  <c r="AK764" i="1"/>
  <c r="AG764" i="1"/>
  <c r="AH201" i="1"/>
  <c r="AI201" i="1"/>
  <c r="AJ201" i="1"/>
  <c r="AK201" i="1"/>
  <c r="AG201" i="1"/>
  <c r="AG628" i="1"/>
  <c r="AH628" i="1"/>
  <c r="AI628" i="1"/>
  <c r="AJ628" i="1"/>
  <c r="AK628" i="1"/>
  <c r="AF860" i="1"/>
  <c r="AM860" i="1"/>
  <c r="AP860" i="1"/>
  <c r="AO860" i="1"/>
  <c r="AQ860" i="1"/>
  <c r="AN860" i="1"/>
  <c r="AP823" i="1"/>
  <c r="AP124" i="1"/>
  <c r="AN819" i="1"/>
  <c r="AN613" i="1"/>
  <c r="AF485" i="1"/>
  <c r="AH361" i="1"/>
  <c r="AI361" i="1"/>
  <c r="AJ361" i="1"/>
  <c r="AK361" i="1"/>
  <c r="AG361" i="1"/>
  <c r="AH635" i="1"/>
  <c r="AI635" i="1"/>
  <c r="AJ635" i="1"/>
  <c r="AK635" i="1"/>
  <c r="AG635" i="1"/>
  <c r="AF67" i="1"/>
  <c r="AQ67" i="1"/>
  <c r="AP67" i="1"/>
  <c r="AN67" i="1"/>
  <c r="AO67" i="1"/>
  <c r="AM67" i="1"/>
  <c r="AJ824" i="1"/>
  <c r="AK824" i="1"/>
  <c r="AG824" i="1"/>
  <c r="AH824" i="1"/>
  <c r="AI824" i="1"/>
  <c r="AJ271" i="1"/>
  <c r="AK271" i="1"/>
  <c r="AH271" i="1"/>
  <c r="AI271" i="1"/>
  <c r="AG271" i="1"/>
  <c r="AI714" i="1"/>
  <c r="AJ714" i="1"/>
  <c r="AK714" i="1"/>
  <c r="AG714" i="1"/>
  <c r="AH714" i="1"/>
  <c r="AI378" i="1"/>
  <c r="AH378" i="1"/>
  <c r="AJ378" i="1"/>
  <c r="AK378" i="1"/>
  <c r="AG378" i="1"/>
  <c r="AJ216" i="1"/>
  <c r="AK216" i="1"/>
  <c r="AG216" i="1"/>
  <c r="AH216" i="1"/>
  <c r="AI216" i="1"/>
  <c r="AF734" i="1"/>
  <c r="CG734" i="1" s="1"/>
  <c r="AF350" i="1"/>
  <c r="AQ350" i="1"/>
  <c r="AO350" i="1"/>
  <c r="AN350" i="1"/>
  <c r="AP350" i="1"/>
  <c r="AM350" i="1"/>
  <c r="AG456" i="1"/>
  <c r="AJ456" i="1"/>
  <c r="AK456" i="1"/>
  <c r="AI456" i="1"/>
  <c r="AH456" i="1"/>
  <c r="AH695" i="1"/>
  <c r="AI695" i="1"/>
  <c r="AJ695" i="1"/>
  <c r="AK695" i="1"/>
  <c r="AG695" i="1"/>
  <c r="AJ287" i="1"/>
  <c r="AK287" i="1"/>
  <c r="AG287" i="1"/>
  <c r="AI287" i="1"/>
  <c r="AH287" i="1"/>
  <c r="AG572" i="1"/>
  <c r="AH572" i="1"/>
  <c r="AK572" i="1"/>
  <c r="AJ572" i="1"/>
  <c r="AI572" i="1"/>
  <c r="AJ138" i="1"/>
  <c r="AI138" i="1"/>
  <c r="AG138" i="1"/>
  <c r="AH138" i="1"/>
  <c r="AK138" i="1"/>
  <c r="AF337" i="1"/>
  <c r="AN337" i="1"/>
  <c r="AJ435" i="1"/>
  <c r="AK435" i="1"/>
  <c r="AG435" i="1"/>
  <c r="AH435" i="1"/>
  <c r="AI435" i="1"/>
  <c r="AG725" i="1"/>
  <c r="AH725" i="1"/>
  <c r="AI725" i="1"/>
  <c r="AJ725" i="1"/>
  <c r="AK725" i="1"/>
  <c r="AF277" i="1"/>
  <c r="AP277" i="1"/>
  <c r="AF812" i="1"/>
  <c r="AN812" i="1"/>
  <c r="AQ812" i="1"/>
  <c r="AP812" i="1"/>
  <c r="AO812" i="1"/>
  <c r="AF786" i="1"/>
  <c r="AM786" i="1"/>
  <c r="AP786" i="1"/>
  <c r="AO786" i="1"/>
  <c r="AN786" i="1"/>
  <c r="AQ786" i="1"/>
  <c r="AG492" i="1"/>
  <c r="AJ492" i="1"/>
  <c r="AH492" i="1"/>
  <c r="AI492" i="1"/>
  <c r="AK492" i="1"/>
  <c r="AG576" i="1"/>
  <c r="AH576" i="1"/>
  <c r="AI576" i="1"/>
  <c r="AJ576" i="1"/>
  <c r="AK576" i="1"/>
  <c r="AF48" i="1"/>
  <c r="AQ48" i="1"/>
  <c r="AJ751" i="1"/>
  <c r="AK751" i="1"/>
  <c r="AI751" i="1"/>
  <c r="AG751" i="1"/>
  <c r="AH751" i="1"/>
  <c r="AI217" i="1"/>
  <c r="AJ217" i="1"/>
  <c r="AK217" i="1"/>
  <c r="AG217" i="1"/>
  <c r="AH217" i="1"/>
  <c r="AF563" i="1"/>
  <c r="AQ563" i="1"/>
  <c r="AO563" i="1"/>
  <c r="AM563" i="1"/>
  <c r="AN563" i="1"/>
  <c r="AP563" i="1"/>
  <c r="AJ846" i="1"/>
  <c r="AG846" i="1"/>
  <c r="AH846" i="1"/>
  <c r="AI846" i="1"/>
  <c r="AK846" i="1"/>
  <c r="AF541" i="1"/>
  <c r="AO541" i="1"/>
  <c r="AN541" i="1"/>
  <c r="AP541" i="1"/>
  <c r="AM541" i="1"/>
  <c r="AQ541" i="1"/>
  <c r="AG601" i="1"/>
  <c r="AH601" i="1"/>
  <c r="AI601" i="1"/>
  <c r="AJ601" i="1"/>
  <c r="AK601" i="1"/>
  <c r="AG54" i="1"/>
  <c r="AH54" i="1"/>
  <c r="AI54" i="1"/>
  <c r="AJ54" i="1"/>
  <c r="AK54" i="1"/>
  <c r="AG684" i="1"/>
  <c r="AH684" i="1"/>
  <c r="AI684" i="1"/>
  <c r="AJ684" i="1"/>
  <c r="AK684" i="1"/>
  <c r="AJ269" i="1"/>
  <c r="AK269" i="1"/>
  <c r="AG269" i="1"/>
  <c r="AI269" i="1"/>
  <c r="AH269" i="1"/>
  <c r="AI701" i="1"/>
  <c r="AJ701" i="1"/>
  <c r="AK701" i="1"/>
  <c r="AH701" i="1"/>
  <c r="AG701" i="1"/>
  <c r="AG33" i="1"/>
  <c r="AH33" i="1"/>
  <c r="AI33" i="1"/>
  <c r="AJ33" i="1"/>
  <c r="AK33" i="1"/>
  <c r="AF332" i="1"/>
  <c r="AM148" i="1"/>
  <c r="AQ823" i="1"/>
  <c r="AP232" i="1"/>
  <c r="AQ124" i="1"/>
  <c r="AM613" i="1"/>
  <c r="AN271" i="1"/>
  <c r="AN131" i="1"/>
  <c r="AM130" i="1"/>
  <c r="AG430" i="1"/>
  <c r="AH430" i="1"/>
  <c r="AI430" i="1"/>
  <c r="AJ430" i="1"/>
  <c r="AK430" i="1"/>
  <c r="AN553" i="1"/>
  <c r="AO553" i="1"/>
  <c r="AK553" i="1"/>
  <c r="AQ553" i="1" s="1"/>
  <c r="AG28" i="1"/>
  <c r="AH28" i="1"/>
  <c r="AI28" i="1"/>
  <c r="AJ28" i="1"/>
  <c r="AK28" i="1"/>
  <c r="AF528" i="1"/>
  <c r="AQ528" i="1"/>
  <c r="AN528" i="1"/>
  <c r="AO528" i="1"/>
  <c r="AP528" i="1"/>
  <c r="AM528" i="1"/>
  <c r="AH336" i="1"/>
  <c r="AI336" i="1"/>
  <c r="AJ336" i="1"/>
  <c r="AK336" i="1"/>
  <c r="AG336" i="1"/>
  <c r="AF338" i="1"/>
  <c r="AO338" i="1"/>
  <c r="AQ338" i="1"/>
  <c r="AN338" i="1"/>
  <c r="AM338" i="1"/>
  <c r="AP338" i="1"/>
  <c r="AI543" i="1"/>
  <c r="AK543" i="1"/>
  <c r="AJ543" i="1"/>
  <c r="AG543" i="1"/>
  <c r="AH543" i="1"/>
  <c r="AG723" i="1"/>
  <c r="AH723" i="1"/>
  <c r="AI723" i="1"/>
  <c r="AJ723" i="1"/>
  <c r="AK723" i="1"/>
  <c r="AG421" i="1"/>
  <c r="AJ421" i="1"/>
  <c r="AK421" i="1"/>
  <c r="AH421" i="1"/>
  <c r="AI421" i="1"/>
  <c r="AG619" i="1"/>
  <c r="AH619" i="1"/>
  <c r="AI619" i="1"/>
  <c r="AJ619" i="1"/>
  <c r="AK619" i="1"/>
  <c r="AF231" i="1"/>
  <c r="AF828" i="1"/>
  <c r="AO828" i="1"/>
  <c r="AF513" i="1"/>
  <c r="AQ513" i="1"/>
  <c r="AI40" i="1"/>
  <c r="AJ40" i="1"/>
  <c r="AK40" i="1"/>
  <c r="AG40" i="1"/>
  <c r="AH40" i="1"/>
  <c r="AK313" i="1"/>
  <c r="AJ313" i="1"/>
  <c r="AG313" i="1"/>
  <c r="AH313" i="1"/>
  <c r="AI313" i="1"/>
  <c r="AF457" i="1"/>
  <c r="AM457" i="1"/>
  <c r="AP457" i="1"/>
  <c r="AQ457" i="1"/>
  <c r="AO457" i="1"/>
  <c r="AN457" i="1"/>
  <c r="AF106" i="1"/>
  <c r="AP106" i="1"/>
  <c r="AM106" i="1"/>
  <c r="AO106" i="1"/>
  <c r="AN106" i="1"/>
  <c r="AQ106" i="1"/>
  <c r="AJ407" i="1"/>
  <c r="AH407" i="1"/>
  <c r="AI407" i="1"/>
  <c r="AK407" i="1"/>
  <c r="AG407" i="1"/>
  <c r="AF687" i="1"/>
  <c r="AM687" i="1"/>
  <c r="AN687" i="1"/>
  <c r="AQ687" i="1"/>
  <c r="AO687" i="1"/>
  <c r="AP687" i="1"/>
  <c r="AF286" i="1"/>
  <c r="AP286" i="1"/>
  <c r="AI358" i="1"/>
  <c r="AJ358" i="1"/>
  <c r="AK358" i="1"/>
  <c r="AG358" i="1"/>
  <c r="AH358" i="1"/>
  <c r="AK599" i="1"/>
  <c r="AH599" i="1"/>
  <c r="AJ599" i="1"/>
  <c r="AI599" i="1"/>
  <c r="AG599" i="1"/>
  <c r="AP533" i="1"/>
  <c r="AQ533" i="1"/>
  <c r="AM533" i="1"/>
  <c r="AN533" i="1"/>
  <c r="AN657" i="1"/>
  <c r="AL158" i="1"/>
  <c r="AP486" i="1"/>
  <c r="AP33" i="1"/>
  <c r="AQ33" i="1"/>
  <c r="AM486" i="1"/>
  <c r="AL148" i="1"/>
  <c r="AM33" i="1"/>
  <c r="AN33" i="1"/>
  <c r="AO486" i="1"/>
  <c r="AQ486" i="1"/>
  <c r="AP349" i="1"/>
  <c r="AQ349" i="1"/>
  <c r="AM349" i="1"/>
  <c r="AN349" i="1"/>
  <c r="AQ269" i="1"/>
  <c r="AN751" i="1"/>
  <c r="AP269" i="1"/>
  <c r="AQ818" i="1"/>
  <c r="AM818" i="1"/>
  <c r="AM269" i="1"/>
  <c r="AN269" i="1"/>
  <c r="AN818" i="1"/>
  <c r="AP818" i="1"/>
  <c r="AO269" i="1"/>
  <c r="AP657" i="1"/>
  <c r="AO287" i="1"/>
  <c r="AM287" i="1"/>
  <c r="AQ657" i="1"/>
  <c r="AN196" i="1"/>
  <c r="AP287" i="1"/>
  <c r="AN287" i="1"/>
  <c r="AQ287" i="1"/>
  <c r="AM657" i="1"/>
  <c r="AP500" i="1"/>
  <c r="AM196" i="1"/>
  <c r="AM751" i="1"/>
  <c r="AM500" i="1"/>
  <c r="AO196" i="1"/>
  <c r="AP751" i="1"/>
  <c r="AN263" i="1"/>
  <c r="AO751" i="1"/>
  <c r="AP196" i="1"/>
  <c r="AM263" i="1"/>
  <c r="AM695" i="1"/>
  <c r="AL851" i="1"/>
  <c r="AP820" i="1"/>
  <c r="AO820" i="1"/>
  <c r="AN820" i="1"/>
  <c r="AM820" i="1"/>
  <c r="AN60" i="1"/>
  <c r="AL659" i="1"/>
  <c r="AQ695" i="1"/>
  <c r="AO695" i="1"/>
  <c r="AO668" i="1"/>
  <c r="AM668" i="1"/>
  <c r="AP668" i="1"/>
  <c r="AN668" i="1"/>
  <c r="AL107" i="1"/>
  <c r="AN695" i="1"/>
  <c r="AP695" i="1"/>
  <c r="AQ668" i="1"/>
  <c r="AP778" i="1"/>
  <c r="AQ778" i="1"/>
  <c r="AM778" i="1"/>
  <c r="AN778" i="1"/>
  <c r="AO456" i="1"/>
  <c r="AN456" i="1"/>
  <c r="AQ456" i="1"/>
  <c r="AP456" i="1"/>
  <c r="AP612" i="1"/>
  <c r="AO612" i="1"/>
  <c r="AM612" i="1"/>
  <c r="AM549" i="1"/>
  <c r="AQ874" i="1"/>
  <c r="AO874" i="1"/>
  <c r="AL201" i="1"/>
  <c r="AO382" i="1"/>
  <c r="AM874" i="1"/>
  <c r="AL782" i="1"/>
  <c r="AP553" i="1"/>
  <c r="AM553" i="1"/>
  <c r="AP829" i="1"/>
  <c r="AL218" i="1"/>
  <c r="AL637" i="1"/>
  <c r="AQ764" i="1"/>
  <c r="AL169" i="1"/>
  <c r="AL224" i="1"/>
  <c r="AL361" i="1"/>
  <c r="AO447" i="1"/>
  <c r="AQ376" i="1"/>
  <c r="AL670" i="1"/>
  <c r="AL441" i="1"/>
  <c r="AL254" i="1"/>
  <c r="AN496" i="1"/>
  <c r="AL216" i="1"/>
  <c r="AL498" i="1"/>
  <c r="AL104" i="1"/>
  <c r="AL115" i="1"/>
  <c r="AQ496" i="1"/>
  <c r="AL100" i="1"/>
  <c r="AL37" i="1"/>
  <c r="AL331" i="1"/>
  <c r="AL28" i="1"/>
  <c r="AM496" i="1"/>
  <c r="AO625" i="1"/>
  <c r="AL215" i="1"/>
  <c r="AL505" i="1"/>
  <c r="AL537" i="1"/>
  <c r="AO496" i="1"/>
  <c r="AL519" i="1"/>
  <c r="AL296" i="1"/>
  <c r="AL613" i="1"/>
  <c r="AL82" i="1"/>
  <c r="AL494" i="1"/>
  <c r="AL840" i="1"/>
  <c r="AL783" i="1"/>
  <c r="AN846" i="1"/>
  <c r="AL538" i="1"/>
  <c r="AL534" i="1"/>
  <c r="AL707" i="1"/>
  <c r="AO829" i="1"/>
  <c r="AN829" i="1"/>
  <c r="AM829" i="1"/>
  <c r="AQ829" i="1"/>
  <c r="AQ787" i="1"/>
  <c r="AP787" i="1"/>
  <c r="AM787" i="1"/>
  <c r="AN787" i="1"/>
  <c r="AM714" i="1"/>
  <c r="AP714" i="1"/>
  <c r="AQ714" i="1"/>
  <c r="AN714" i="1"/>
  <c r="AP442" i="1"/>
  <c r="AQ442" i="1"/>
  <c r="AN827" i="1"/>
  <c r="AM827" i="1"/>
  <c r="AM112" i="1"/>
  <c r="AP112" i="1"/>
  <c r="AN112" i="1"/>
  <c r="AQ112" i="1"/>
  <c r="AM463" i="1"/>
  <c r="AM570" i="1"/>
  <c r="AQ604" i="1"/>
  <c r="AO604" i="1"/>
  <c r="AN604" i="1"/>
  <c r="AM604" i="1"/>
  <c r="AP604" i="1"/>
  <c r="AN304" i="1"/>
  <c r="AM304" i="1"/>
  <c r="AQ304" i="1"/>
  <c r="AO304" i="1"/>
  <c r="AP304" i="1"/>
  <c r="AQ163" i="1"/>
  <c r="AN163" i="1"/>
  <c r="AP163" i="1"/>
  <c r="AO684" i="1"/>
  <c r="AM163" i="1"/>
  <c r="AQ846" i="1"/>
  <c r="AO764" i="1"/>
  <c r="AN321" i="1"/>
  <c r="AM321" i="1"/>
  <c r="AO321" i="1"/>
  <c r="AP321" i="1"/>
  <c r="AQ321" i="1"/>
  <c r="AP376" i="1"/>
  <c r="AN376" i="1"/>
  <c r="AO333" i="1"/>
  <c r="AM333" i="1"/>
  <c r="AN333" i="1"/>
  <c r="AM819" i="1"/>
  <c r="AO463" i="1"/>
  <c r="AP764" i="1"/>
  <c r="AN610" i="1"/>
  <c r="AN417" i="1"/>
  <c r="AN764" i="1"/>
  <c r="AO570" i="1"/>
  <c r="AQ570" i="1"/>
  <c r="AQ684" i="1"/>
  <c r="AP846" i="1"/>
  <c r="AO846" i="1"/>
  <c r="AN570" i="1"/>
  <c r="AP625" i="1"/>
  <c r="AM684" i="1"/>
  <c r="AP217" i="1"/>
  <c r="AP570" i="1"/>
  <c r="AP684" i="1"/>
  <c r="AN217" i="1"/>
  <c r="AQ217" i="1"/>
  <c r="AM217" i="1"/>
  <c r="AQ463" i="1"/>
  <c r="AN625" i="1"/>
  <c r="AQ610" i="1"/>
  <c r="AM176" i="1"/>
  <c r="AP463" i="1"/>
  <c r="AQ625" i="1"/>
  <c r="AM610" i="1"/>
  <c r="AO610" i="1"/>
  <c r="AN463" i="1"/>
  <c r="AO776" i="1"/>
  <c r="AN447" i="1"/>
  <c r="AP216" i="1"/>
  <c r="AM216" i="1"/>
  <c r="AN216" i="1"/>
  <c r="AO216" i="1"/>
  <c r="AQ216" i="1"/>
  <c r="AN37" i="1"/>
  <c r="AM37" i="1"/>
  <c r="AQ37" i="1"/>
  <c r="AO37" i="1"/>
  <c r="AP37" i="1"/>
  <c r="AO519" i="1"/>
  <c r="AP519" i="1"/>
  <c r="AN519" i="1"/>
  <c r="AQ519" i="1"/>
  <c r="AM519" i="1"/>
  <c r="AP723" i="1"/>
  <c r="AM723" i="1"/>
  <c r="AO723" i="1"/>
  <c r="AQ723" i="1"/>
  <c r="AO100" i="1"/>
  <c r="AP100" i="1"/>
  <c r="AN100" i="1"/>
  <c r="AM100" i="1"/>
  <c r="AQ100" i="1"/>
  <c r="AQ447" i="1"/>
  <c r="AP447" i="1"/>
  <c r="AP494" i="1"/>
  <c r="AO494" i="1"/>
  <c r="AN494" i="1"/>
  <c r="AQ494" i="1"/>
  <c r="AM494" i="1"/>
  <c r="AP208" i="1"/>
  <c r="AN208" i="1"/>
  <c r="AQ208" i="1"/>
  <c r="AO208" i="1"/>
  <c r="AQ145" i="1"/>
  <c r="AN145" i="1"/>
  <c r="AO145" i="1"/>
  <c r="AP145" i="1"/>
  <c r="AN844" i="1"/>
  <c r="AO844" i="1"/>
  <c r="AP844" i="1"/>
  <c r="AQ844" i="1"/>
  <c r="AQ674" i="1"/>
  <c r="AO674" i="1"/>
  <c r="AN674" i="1"/>
  <c r="AP674" i="1"/>
  <c r="AM78" i="1"/>
  <c r="AN78" i="1"/>
  <c r="AO78" i="1"/>
  <c r="AQ540" i="1"/>
  <c r="AP540" i="1"/>
  <c r="AO540" i="1"/>
  <c r="AN540" i="1"/>
  <c r="AO572" i="1"/>
  <c r="AL572" i="1"/>
  <c r="AQ572" i="1"/>
  <c r="AP572" i="1"/>
  <c r="AN572" i="1"/>
  <c r="AP358" i="1"/>
  <c r="AO358" i="1"/>
  <c r="AN358" i="1"/>
  <c r="AL358" i="1"/>
  <c r="AQ358" i="1"/>
  <c r="AO744" i="1"/>
  <c r="AQ566" i="1"/>
  <c r="AP566" i="1"/>
  <c r="AO566" i="1"/>
  <c r="AN566" i="1"/>
  <c r="AJ827" i="1" l="1"/>
  <c r="AP827" i="1" s="1"/>
  <c r="AK827" i="1"/>
  <c r="AQ827" i="1" s="1"/>
  <c r="AI827" i="1"/>
  <c r="AO827" i="1" s="1"/>
  <c r="AL306" i="1"/>
  <c r="CC758" i="1"/>
  <c r="AI758" i="1"/>
  <c r="AK758" i="1"/>
  <c r="AG758" i="1"/>
  <c r="BV758" i="1" s="1"/>
  <c r="AH758" i="1"/>
  <c r="CD758" i="1"/>
  <c r="BO758" i="1"/>
  <c r="BW758" i="1"/>
  <c r="CF758" i="1"/>
  <c r="CE758" i="1"/>
  <c r="CG316" i="1"/>
  <c r="AL653" i="1"/>
  <c r="AL258" i="1"/>
  <c r="AJ316" i="1"/>
  <c r="AP316" i="1" s="1"/>
  <c r="AN462" i="1"/>
  <c r="AJ172" i="1"/>
  <c r="AO462" i="1"/>
  <c r="AL237" i="1"/>
  <c r="AI172" i="1"/>
  <c r="AH172" i="1"/>
  <c r="AQ172" i="1"/>
  <c r="AM172" i="1"/>
  <c r="AG442" i="1"/>
  <c r="AK442" i="1"/>
  <c r="AP172" i="1"/>
  <c r="AO442" i="1"/>
  <c r="AI129" i="1"/>
  <c r="AJ442" i="1"/>
  <c r="AN442" i="1"/>
  <c r="AJ129" i="1"/>
  <c r="AI442" i="1"/>
  <c r="AM442" i="1"/>
  <c r="AK164" i="1"/>
  <c r="AQ164" i="1" s="1"/>
  <c r="AK213" i="1"/>
  <c r="AQ213" i="1" s="1"/>
  <c r="AJ213" i="1"/>
  <c r="AP213" i="1" s="1"/>
  <c r="AI213" i="1"/>
  <c r="AO213" i="1" s="1"/>
  <c r="AI251" i="1"/>
  <c r="AO251" i="1" s="1"/>
  <c r="AJ251" i="1"/>
  <c r="AP251" i="1" s="1"/>
  <c r="CG251" i="1"/>
  <c r="AI400" i="1"/>
  <c r="AO400" i="1" s="1"/>
  <c r="CG638" i="1"/>
  <c r="AJ400" i="1"/>
  <c r="AP400" i="1" s="1"/>
  <c r="AK400" i="1"/>
  <c r="AQ400" i="1" s="1"/>
  <c r="BP42" i="1"/>
  <c r="AF126" i="1"/>
  <c r="CG126" i="1" s="1"/>
  <c r="AF132" i="1"/>
  <c r="AL132" i="1" s="1"/>
  <c r="AF303" i="1"/>
  <c r="AK303" i="1" s="1"/>
  <c r="AQ303" i="1" s="1"/>
  <c r="AF367" i="1"/>
  <c r="AK367" i="1" s="1"/>
  <c r="AQ367" i="1" s="1"/>
  <c r="AF438" i="1"/>
  <c r="CG438" i="1" s="1"/>
  <c r="AF655" i="1"/>
  <c r="CG655" i="1" s="1"/>
  <c r="AF345" i="1"/>
  <c r="CG345" i="1" s="1"/>
  <c r="AF212" i="1"/>
  <c r="CG212" i="1" s="1"/>
  <c r="AF462" i="1"/>
  <c r="AK462" i="1" s="1"/>
  <c r="AQ462" i="1" s="1"/>
  <c r="AF731" i="1"/>
  <c r="AK731" i="1" s="1"/>
  <c r="AQ731" i="1" s="1"/>
  <c r="AF359" i="1"/>
  <c r="AI359" i="1" s="1"/>
  <c r="AO359" i="1" s="1"/>
  <c r="AF413" i="1"/>
  <c r="CG413" i="1" s="1"/>
  <c r="AL500" i="1"/>
  <c r="AM462" i="1"/>
  <c r="AP129" i="1"/>
  <c r="AM251" i="1"/>
  <c r="AL585" i="1"/>
  <c r="AM585" i="1"/>
  <c r="AL553" i="1"/>
  <c r="AL827" i="1"/>
  <c r="AN626" i="1"/>
  <c r="AN400" i="1"/>
  <c r="AM347" i="1"/>
  <c r="AH44" i="1"/>
  <c r="AN172" i="1"/>
  <c r="AM129" i="1"/>
  <c r="AQ129" i="1"/>
  <c r="AO129" i="1"/>
  <c r="AN129" i="1"/>
  <c r="AL652" i="1"/>
  <c r="AL638" i="1"/>
  <c r="AL612" i="1"/>
  <c r="AM602" i="1"/>
  <c r="AN84" i="1"/>
  <c r="AO84" i="1"/>
  <c r="AP438" i="1"/>
  <c r="AF84" i="1"/>
  <c r="AG84" i="1" s="1"/>
  <c r="AP303" i="1"/>
  <c r="AO438" i="1"/>
  <c r="AM367" i="1"/>
  <c r="AN303" i="1"/>
  <c r="AN438" i="1"/>
  <c r="AM438" i="1"/>
  <c r="AO367" i="1"/>
  <c r="AN367" i="1"/>
  <c r="AQ84" i="1"/>
  <c r="AM303" i="1"/>
  <c r="AK549" i="1"/>
  <c r="AJ549" i="1"/>
  <c r="AI549" i="1"/>
  <c r="AH549" i="1"/>
  <c r="AG549" i="1"/>
  <c r="AK60" i="1"/>
  <c r="AJ60" i="1"/>
  <c r="AI60" i="1"/>
  <c r="AH60" i="1"/>
  <c r="AG60" i="1"/>
  <c r="AK181" i="1"/>
  <c r="AJ181" i="1"/>
  <c r="AI181" i="1"/>
  <c r="AH181" i="1"/>
  <c r="AG181" i="1"/>
  <c r="AQ128" i="1"/>
  <c r="AK128" i="1"/>
  <c r="AJ128" i="1"/>
  <c r="AI128" i="1"/>
  <c r="AH128" i="1"/>
  <c r="AG128" i="1"/>
  <c r="AK697" i="1"/>
  <c r="AJ697" i="1"/>
  <c r="AI697" i="1"/>
  <c r="AH697" i="1"/>
  <c r="AG697" i="1"/>
  <c r="AK90" i="1"/>
  <c r="AJ90" i="1"/>
  <c r="AI90" i="1"/>
  <c r="AH90" i="1"/>
  <c r="AG90" i="1"/>
  <c r="AK865" i="1"/>
  <c r="AJ865" i="1"/>
  <c r="AI865" i="1"/>
  <c r="AH865" i="1"/>
  <c r="AG865" i="1"/>
  <c r="AQ179" i="1"/>
  <c r="AK179" i="1"/>
  <c r="AJ179" i="1"/>
  <c r="AI179" i="1"/>
  <c r="AH179" i="1"/>
  <c r="AG179" i="1"/>
  <c r="AK427" i="1"/>
  <c r="AJ427" i="1"/>
  <c r="AI427" i="1"/>
  <c r="AH427" i="1"/>
  <c r="AG427" i="1"/>
  <c r="AK182" i="1"/>
  <c r="AJ182" i="1"/>
  <c r="AI182" i="1"/>
  <c r="AH182" i="1"/>
  <c r="AG182" i="1"/>
  <c r="AK156" i="1"/>
  <c r="AJ156" i="1"/>
  <c r="AI156" i="1"/>
  <c r="AH156" i="1"/>
  <c r="AG156" i="1"/>
  <c r="AK437" i="1"/>
  <c r="AJ437" i="1"/>
  <c r="AI437" i="1"/>
  <c r="AH437" i="1"/>
  <c r="AG437" i="1"/>
  <c r="AK123" i="1"/>
  <c r="AJ123" i="1"/>
  <c r="AI123" i="1"/>
  <c r="AH123" i="1"/>
  <c r="AG123" i="1"/>
  <c r="AK795" i="1"/>
  <c r="AJ795" i="1"/>
  <c r="AI795" i="1"/>
  <c r="AH795" i="1"/>
  <c r="AG795" i="1"/>
  <c r="AN507" i="1"/>
  <c r="AK507" i="1"/>
  <c r="AJ507" i="1"/>
  <c r="AI507" i="1"/>
  <c r="AH507" i="1"/>
  <c r="AG507" i="1"/>
  <c r="AK27" i="1"/>
  <c r="AJ27" i="1"/>
  <c r="AI27" i="1"/>
  <c r="AH27" i="1"/>
  <c r="AG27" i="1"/>
  <c r="AH231" i="1"/>
  <c r="AG231" i="1"/>
  <c r="AK231" i="1"/>
  <c r="AJ231" i="1"/>
  <c r="AI231" i="1"/>
  <c r="AI410" i="1"/>
  <c r="AH410" i="1"/>
  <c r="AG410" i="1"/>
  <c r="AK410" i="1"/>
  <c r="AJ410" i="1"/>
  <c r="AK204" i="1"/>
  <c r="AJ204" i="1"/>
  <c r="AI204" i="1"/>
  <c r="AH204" i="1"/>
  <c r="AG204" i="1"/>
  <c r="AG382" i="1"/>
  <c r="AK382" i="1"/>
  <c r="AJ382" i="1"/>
  <c r="AI382" i="1"/>
  <c r="AH382" i="1"/>
  <c r="AK478" i="1"/>
  <c r="AJ478" i="1"/>
  <c r="AI478" i="1"/>
  <c r="AH478" i="1"/>
  <c r="AG478" i="1"/>
  <c r="AM374" i="1"/>
  <c r="AK374" i="1"/>
  <c r="AJ374" i="1"/>
  <c r="AI374" i="1"/>
  <c r="AH374" i="1"/>
  <c r="AG374" i="1"/>
  <c r="AM837" i="1"/>
  <c r="AK837" i="1"/>
  <c r="AJ837" i="1"/>
  <c r="AI837" i="1"/>
  <c r="AH837" i="1"/>
  <c r="AG837" i="1"/>
  <c r="AK485" i="1"/>
  <c r="AJ485" i="1"/>
  <c r="AI485" i="1"/>
  <c r="AH485" i="1"/>
  <c r="AG485" i="1"/>
  <c r="AM708" i="1"/>
  <c r="AK708" i="1"/>
  <c r="AJ708" i="1"/>
  <c r="AI708" i="1"/>
  <c r="AH708" i="1"/>
  <c r="AG708" i="1"/>
  <c r="AK391" i="1"/>
  <c r="AJ391" i="1"/>
  <c r="AI391" i="1"/>
  <c r="AH391" i="1"/>
  <c r="AG391" i="1"/>
  <c r="AG332" i="1"/>
  <c r="AH332" i="1"/>
  <c r="AI332" i="1"/>
  <c r="AJ332" i="1"/>
  <c r="AG334" i="1"/>
  <c r="AH334" i="1"/>
  <c r="AI334" i="1"/>
  <c r="AJ334" i="1"/>
  <c r="AG277" i="1"/>
  <c r="AH277" i="1"/>
  <c r="AI277" i="1"/>
  <c r="AJ277" i="1"/>
  <c r="AH275" i="1"/>
  <c r="AG275" i="1"/>
  <c r="AI275" i="1"/>
  <c r="AJ275" i="1"/>
  <c r="AG302" i="1"/>
  <c r="AH302" i="1"/>
  <c r="AI302" i="1"/>
  <c r="AJ302" i="1"/>
  <c r="AL164" i="1"/>
  <c r="AM164" i="1"/>
  <c r="AN359" i="1"/>
  <c r="AN665" i="1"/>
  <c r="AP289" i="1"/>
  <c r="AM665" i="1"/>
  <c r="AO114" i="1"/>
  <c r="AM114" i="1"/>
  <c r="AN114" i="1"/>
  <c r="AH187" i="1"/>
  <c r="AF114" i="1"/>
  <c r="AK114" i="1" s="1"/>
  <c r="AJ187" i="1"/>
  <c r="AO187" i="1"/>
  <c r="AP114" i="1"/>
  <c r="AM43" i="1"/>
  <c r="AO91" i="1"/>
  <c r="AO762" i="1"/>
  <c r="AM165" i="1"/>
  <c r="AG43" i="1"/>
  <c r="AO383" i="1"/>
  <c r="AN383" i="1"/>
  <c r="AF91" i="1"/>
  <c r="AH91" i="1" s="1"/>
  <c r="AH383" i="1"/>
  <c r="AO165" i="1"/>
  <c r="AK762" i="1"/>
  <c r="AN165" i="1"/>
  <c r="AQ43" i="1"/>
  <c r="AJ762" i="1"/>
  <c r="AP165" i="1"/>
  <c r="AI762" i="1"/>
  <c r="AQ165" i="1"/>
  <c r="AK383" i="1"/>
  <c r="AH772" i="1"/>
  <c r="AH762" i="1"/>
  <c r="AN43" i="1"/>
  <c r="AQ383" i="1"/>
  <c r="AJ772" i="1"/>
  <c r="AJ43" i="1"/>
  <c r="AM91" i="1"/>
  <c r="AP383" i="1"/>
  <c r="AM383" i="1"/>
  <c r="AI772" i="1"/>
  <c r="AK43" i="1"/>
  <c r="AN91" i="1"/>
  <c r="AG383" i="1"/>
  <c r="AI383" i="1"/>
  <c r="AM762" i="1"/>
  <c r="AG772" i="1"/>
  <c r="AI43" i="1"/>
  <c r="AP91" i="1"/>
  <c r="AM772" i="1"/>
  <c r="AN762" i="1"/>
  <c r="AQ762" i="1"/>
  <c r="AO665" i="1"/>
  <c r="AF289" i="1"/>
  <c r="AG289" i="1" s="1"/>
  <c r="AQ89" i="1"/>
  <c r="AO289" i="1"/>
  <c r="AQ510" i="1"/>
  <c r="AN289" i="1"/>
  <c r="AP665" i="1"/>
  <c r="AN510" i="1"/>
  <c r="AK89" i="1"/>
  <c r="AQ289" i="1"/>
  <c r="AF510" i="1"/>
  <c r="AJ510" i="1" s="1"/>
  <c r="AJ89" i="1"/>
  <c r="AM89" i="1"/>
  <c r="AP89" i="1"/>
  <c r="AI89" i="1"/>
  <c r="AO510" i="1"/>
  <c r="AK665" i="1"/>
  <c r="AH89" i="1"/>
  <c r="AM359" i="1"/>
  <c r="AI665" i="1"/>
  <c r="AN89" i="1"/>
  <c r="AH665" i="1"/>
  <c r="AG665" i="1"/>
  <c r="AO89" i="1"/>
  <c r="AP510" i="1"/>
  <c r="AM428" i="1"/>
  <c r="AQ87" i="1"/>
  <c r="AI319" i="1"/>
  <c r="AN838" i="1"/>
  <c r="AK838" i="1"/>
  <c r="AN293" i="1"/>
  <c r="AF406" i="1"/>
  <c r="CG406" i="1" s="1"/>
  <c r="AP101" i="1"/>
  <c r="AQ108" i="1"/>
  <c r="AO406" i="1"/>
  <c r="AJ838" i="1"/>
  <c r="AM108" i="1"/>
  <c r="AI838" i="1"/>
  <c r="AO108" i="1"/>
  <c r="AQ76" i="1"/>
  <c r="AO76" i="1"/>
  <c r="AG838" i="1"/>
  <c r="AO101" i="1"/>
  <c r="AF108" i="1"/>
  <c r="AG108" i="1" s="1"/>
  <c r="AF76" i="1"/>
  <c r="AH76" i="1" s="1"/>
  <c r="AF101" i="1"/>
  <c r="AG101" i="1" s="1"/>
  <c r="AQ838" i="1"/>
  <c r="AM76" i="1"/>
  <c r="AP838" i="1"/>
  <c r="AM101" i="1"/>
  <c r="AP76" i="1"/>
  <c r="AP108" i="1"/>
  <c r="AN655" i="1"/>
  <c r="AO838" i="1"/>
  <c r="AM838" i="1"/>
  <c r="AQ101" i="1"/>
  <c r="AO772" i="1"/>
  <c r="AP772" i="1"/>
  <c r="AQ772" i="1"/>
  <c r="AN772" i="1"/>
  <c r="AP43" i="1"/>
  <c r="AO43" i="1"/>
  <c r="AP62" i="1"/>
  <c r="AM300" i="1"/>
  <c r="AM62" i="1"/>
  <c r="AQ62" i="1"/>
  <c r="AN62" i="1"/>
  <c r="AF62" i="1"/>
  <c r="AI62" i="1" s="1"/>
  <c r="AG47" i="1"/>
  <c r="AJ47" i="1"/>
  <c r="AH343" i="1"/>
  <c r="AK47" i="1"/>
  <c r="AO47" i="1"/>
  <c r="AP47" i="1"/>
  <c r="AI47" i="1"/>
  <c r="AN47" i="1"/>
  <c r="AN39" i="1"/>
  <c r="AM47" i="1"/>
  <c r="AQ47" i="1"/>
  <c r="AM272" i="1"/>
  <c r="AH319" i="1"/>
  <c r="AP87" i="1"/>
  <c r="AO175" i="1"/>
  <c r="AF428" i="1"/>
  <c r="AG428" i="1" s="1"/>
  <c r="AL126" i="1"/>
  <c r="AJ319" i="1"/>
  <c r="AN87" i="1"/>
  <c r="AP175" i="1"/>
  <c r="AG319" i="1"/>
  <c r="AP126" i="1"/>
  <c r="AP132" i="1"/>
  <c r="AN175" i="1"/>
  <c r="AO319" i="1"/>
  <c r="AN132" i="1"/>
  <c r="AP319" i="1"/>
  <c r="AM175" i="1"/>
  <c r="AM132" i="1"/>
  <c r="AM87" i="1"/>
  <c r="AQ428" i="1"/>
  <c r="AQ319" i="1"/>
  <c r="AQ175" i="1"/>
  <c r="AN334" i="1"/>
  <c r="AO132" i="1"/>
  <c r="AM126" i="1"/>
  <c r="AN319" i="1"/>
  <c r="AH87" i="1"/>
  <c r="AJ34" i="1"/>
  <c r="AP334" i="1"/>
  <c r="AI127" i="1"/>
  <c r="AO87" i="1"/>
  <c r="AM319" i="1"/>
  <c r="AG87" i="1"/>
  <c r="AQ334" i="1"/>
  <c r="AH127" i="1"/>
  <c r="AP588" i="1"/>
  <c r="AK87" i="1"/>
  <c r="AN428" i="1"/>
  <c r="AO334" i="1"/>
  <c r="AQ132" i="1"/>
  <c r="AG127" i="1"/>
  <c r="AQ126" i="1"/>
  <c r="AF617" i="1"/>
  <c r="AN617" i="1" s="1"/>
  <c r="AJ87" i="1"/>
  <c r="AP428" i="1"/>
  <c r="AM334" i="1"/>
  <c r="AK127" i="1"/>
  <c r="AN126" i="1"/>
  <c r="AN74" i="1"/>
  <c r="AJ44" i="1"/>
  <c r="AN351" i="1"/>
  <c r="AN347" i="1"/>
  <c r="AN212" i="1"/>
  <c r="AJ212" i="1"/>
  <c r="AP212" i="1" s="1"/>
  <c r="AK703" i="1"/>
  <c r="AK44" i="1"/>
  <c r="AG351" i="1"/>
  <c r="AQ703" i="1"/>
  <c r="AK212" i="1"/>
  <c r="AQ212" i="1" s="1"/>
  <c r="AG703" i="1"/>
  <c r="AI44" i="1"/>
  <c r="AK351" i="1"/>
  <c r="AQ351" i="1"/>
  <c r="AM703" i="1"/>
  <c r="AJ703" i="1"/>
  <c r="AK347" i="1"/>
  <c r="AH351" i="1"/>
  <c r="AO703" i="1"/>
  <c r="AI703" i="1"/>
  <c r="AH347" i="1"/>
  <c r="AI351" i="1"/>
  <c r="AM351" i="1"/>
  <c r="AO74" i="1"/>
  <c r="AP74" i="1"/>
  <c r="AN44" i="1"/>
  <c r="AN703" i="1"/>
  <c r="AJ347" i="1"/>
  <c r="AK74" i="1"/>
  <c r="AM74" i="1"/>
  <c r="AQ44" i="1"/>
  <c r="AI347" i="1"/>
  <c r="AJ74" i="1"/>
  <c r="AO212" i="1"/>
  <c r="AI74" i="1"/>
  <c r="AO351" i="1"/>
  <c r="AQ74" i="1"/>
  <c r="AM44" i="1"/>
  <c r="AP347" i="1"/>
  <c r="AH74" i="1"/>
  <c r="AP44" i="1"/>
  <c r="AO347" i="1"/>
  <c r="AO44" i="1"/>
  <c r="AQ347" i="1"/>
  <c r="AP351" i="1"/>
  <c r="AP703" i="1"/>
  <c r="AO499" i="1"/>
  <c r="AH162" i="1"/>
  <c r="AG162" i="1"/>
  <c r="AM162" i="1"/>
  <c r="AQ665" i="1"/>
  <c r="AN300" i="1"/>
  <c r="AQ343" i="1"/>
  <c r="AO300" i="1"/>
  <c r="AM39" i="1"/>
  <c r="AM343" i="1"/>
  <c r="AN94" i="1"/>
  <c r="AN731" i="1"/>
  <c r="AP300" i="1"/>
  <c r="AP39" i="1"/>
  <c r="AN53" i="1"/>
  <c r="AF395" i="1"/>
  <c r="AI395" i="1" s="1"/>
  <c r="AO395" i="1" s="1"/>
  <c r="AI499" i="1"/>
  <c r="AQ626" i="1"/>
  <c r="AQ94" i="1"/>
  <c r="AQ272" i="1"/>
  <c r="AO39" i="1"/>
  <c r="AO691" i="1"/>
  <c r="AN499" i="1"/>
  <c r="AQ300" i="1"/>
  <c r="AF39" i="1"/>
  <c r="AG39" i="1" s="1"/>
  <c r="AP53" i="1"/>
  <c r="AH499" i="1"/>
  <c r="AN343" i="1"/>
  <c r="AK691" i="1"/>
  <c r="AQ53" i="1"/>
  <c r="AG499" i="1"/>
  <c r="AM626" i="1"/>
  <c r="AP626" i="1"/>
  <c r="AO272" i="1"/>
  <c r="AP272" i="1"/>
  <c r="AP499" i="1"/>
  <c r="AJ272" i="1"/>
  <c r="AJ691" i="1"/>
  <c r="AM53" i="1"/>
  <c r="AK499" i="1"/>
  <c r="AO94" i="1"/>
  <c r="AG343" i="1"/>
  <c r="AQ162" i="1"/>
  <c r="AQ691" i="1"/>
  <c r="AM525" i="1"/>
  <c r="AH272" i="1"/>
  <c r="AI691" i="1"/>
  <c r="AO53" i="1"/>
  <c r="AP343" i="1"/>
  <c r="AN691" i="1"/>
  <c r="AN525" i="1"/>
  <c r="AI272" i="1"/>
  <c r="AH691" i="1"/>
  <c r="AM499" i="1"/>
  <c r="AP525" i="1"/>
  <c r="AG272" i="1"/>
  <c r="AK162" i="1"/>
  <c r="AI343" i="1"/>
  <c r="AP94" i="1"/>
  <c r="AM691" i="1"/>
  <c r="AO343" i="1"/>
  <c r="AO162" i="1"/>
  <c r="AQ525" i="1"/>
  <c r="AJ162" i="1"/>
  <c r="AJ343" i="1"/>
  <c r="AF94" i="1"/>
  <c r="AG94" i="1" s="1"/>
  <c r="AN272" i="1"/>
  <c r="AF626" i="1"/>
  <c r="AJ626" i="1" s="1"/>
  <c r="AP691" i="1"/>
  <c r="AN162" i="1"/>
  <c r="AQ499" i="1"/>
  <c r="AF525" i="1"/>
  <c r="AK525" i="1" s="1"/>
  <c r="AP162" i="1"/>
  <c r="AP762" i="1"/>
  <c r="AF644" i="1"/>
  <c r="AM644" i="1" s="1"/>
  <c r="AP293" i="1"/>
  <c r="AM345" i="1"/>
  <c r="AF658" i="1"/>
  <c r="AN658" i="1" s="1"/>
  <c r="AQ293" i="1"/>
  <c r="AO655" i="1"/>
  <c r="AK345" i="1"/>
  <c r="AQ345" i="1" s="1"/>
  <c r="AM293" i="1"/>
  <c r="AP655" i="1"/>
  <c r="AJ345" i="1"/>
  <c r="AP345" i="1" s="1"/>
  <c r="AO293" i="1"/>
  <c r="AI345" i="1"/>
  <c r="AO345" i="1" s="1"/>
  <c r="AF363" i="1"/>
  <c r="CG363" i="1" s="1"/>
  <c r="AN754" i="1"/>
  <c r="AO754" i="1"/>
  <c r="AF754" i="1"/>
  <c r="AG754" i="1" s="1"/>
  <c r="AM754" i="1"/>
  <c r="AP754" i="1"/>
  <c r="AJ550" i="1"/>
  <c r="AH34" i="1"/>
  <c r="AG187" i="1"/>
  <c r="AK51" i="1"/>
  <c r="AM34" i="1"/>
  <c r="AM550" i="1"/>
  <c r="AK550" i="1"/>
  <c r="AQ51" i="1"/>
  <c r="AI550" i="1"/>
  <c r="AG34" i="1"/>
  <c r="AI187" i="1"/>
  <c r="AJ51" i="1"/>
  <c r="AQ550" i="1"/>
  <c r="AH550" i="1"/>
  <c r="AI51" i="1"/>
  <c r="AP550" i="1"/>
  <c r="AO34" i="1"/>
  <c r="AM51" i="1"/>
  <c r="AM588" i="1"/>
  <c r="AP51" i="1"/>
  <c r="AH51" i="1"/>
  <c r="AN34" i="1"/>
  <c r="AO328" i="1"/>
  <c r="AK588" i="1"/>
  <c r="AO51" i="1"/>
  <c r="AP328" i="1"/>
  <c r="AJ588" i="1"/>
  <c r="AQ34" i="1"/>
  <c r="AN588" i="1"/>
  <c r="AN51" i="1"/>
  <c r="AN328" i="1"/>
  <c r="AI588" i="1"/>
  <c r="AP187" i="1"/>
  <c r="AO550" i="1"/>
  <c r="AM328" i="1"/>
  <c r="AH588" i="1"/>
  <c r="AN187" i="1"/>
  <c r="AP34" i="1"/>
  <c r="AF650" i="1"/>
  <c r="AM650" i="1"/>
  <c r="AQ650" i="1"/>
  <c r="AP650" i="1"/>
  <c r="AO650" i="1"/>
  <c r="AN650" i="1"/>
  <c r="AI34" i="1"/>
  <c r="AO588" i="1"/>
  <c r="AQ328" i="1"/>
  <c r="AM187" i="1"/>
  <c r="AN550" i="1"/>
  <c r="AQ588" i="1"/>
  <c r="AQ187" i="1"/>
  <c r="AL78" i="1"/>
  <c r="AQ78" i="1"/>
  <c r="BN42" i="1"/>
  <c r="BT42" i="1"/>
  <c r="BX42" i="1"/>
  <c r="BO42" i="1"/>
  <c r="BM42" i="1"/>
  <c r="BW42" i="1"/>
  <c r="BV42" i="1"/>
  <c r="BS42" i="1"/>
  <c r="BZ42" i="1"/>
  <c r="CB42" i="1" s="1"/>
  <c r="BQ42" i="1"/>
  <c r="BR42" i="1"/>
  <c r="BJ42" i="1"/>
  <c r="BU42" i="1"/>
  <c r="BL42" i="1"/>
  <c r="BY42" i="1"/>
  <c r="BK42" i="1"/>
  <c r="AM795" i="1"/>
  <c r="AL263" i="1"/>
  <c r="AO263" i="1"/>
  <c r="AQ333" i="1"/>
  <c r="AM275" i="1"/>
  <c r="AO90" i="1"/>
  <c r="AN369" i="1"/>
  <c r="AO507" i="1"/>
  <c r="AM427" i="1"/>
  <c r="AF173" i="1"/>
  <c r="AQ708" i="1"/>
  <c r="AQ507" i="1"/>
  <c r="AP708" i="1"/>
  <c r="AQ181" i="1"/>
  <c r="CF181" i="1" s="1"/>
  <c r="AO708" i="1"/>
  <c r="AP181" i="1"/>
  <c r="CE181" i="1" s="1"/>
  <c r="AN708" i="1"/>
  <c r="AF154" i="1"/>
  <c r="AP507" i="1"/>
  <c r="AF459" i="1"/>
  <c r="AP128" i="1"/>
  <c r="AO128" i="1"/>
  <c r="AQ391" i="1"/>
  <c r="AP382" i="1"/>
  <c r="AO391" i="1"/>
  <c r="AO181" i="1"/>
  <c r="CD181" i="1" s="1"/>
  <c r="AN382" i="1"/>
  <c r="AQ382" i="1"/>
  <c r="AM391" i="1"/>
  <c r="AM181" i="1"/>
  <c r="BX181" i="1" s="1"/>
  <c r="AP391" i="1"/>
  <c r="AN391" i="1"/>
  <c r="AQ795" i="1"/>
  <c r="AO179" i="1"/>
  <c r="BT824" i="1"/>
  <c r="AP795" i="1"/>
  <c r="AN795" i="1"/>
  <c r="AO795" i="1"/>
  <c r="AN204" i="1"/>
  <c r="AQ204" i="1"/>
  <c r="AP204" i="1"/>
  <c r="AF834" i="1"/>
  <c r="AF369" i="1"/>
  <c r="AQ60" i="1"/>
  <c r="AP60" i="1"/>
  <c r="AO60" i="1"/>
  <c r="BN824" i="1"/>
  <c r="BL824" i="1"/>
  <c r="BR824" i="1"/>
  <c r="BY824" i="1"/>
  <c r="BU824" i="1"/>
  <c r="BQ824" i="1"/>
  <c r="AF501" i="1"/>
  <c r="BV824" i="1"/>
  <c r="BZ824" i="1"/>
  <c r="BJ824" i="1"/>
  <c r="BM824" i="1"/>
  <c r="BW824" i="1"/>
  <c r="BS824" i="1"/>
  <c r="BK824" i="1"/>
  <c r="BX824" i="1"/>
  <c r="BO824" i="1"/>
  <c r="AN123" i="1"/>
  <c r="AN549" i="1"/>
  <c r="AO549" i="1"/>
  <c r="AQ549" i="1"/>
  <c r="AQ123" i="1"/>
  <c r="AN128" i="1"/>
  <c r="AP549" i="1"/>
  <c r="AP123" i="1"/>
  <c r="AM173" i="1"/>
  <c r="AO123" i="1"/>
  <c r="AP697" i="1"/>
  <c r="AF301" i="1"/>
  <c r="AQ837" i="1"/>
  <c r="AO837" i="1"/>
  <c r="AN837" i="1"/>
  <c r="AP837" i="1"/>
  <c r="AP179" i="1"/>
  <c r="AN179" i="1"/>
  <c r="AF615" i="1"/>
  <c r="AM697" i="1"/>
  <c r="AF481" i="1"/>
  <c r="AF244" i="1"/>
  <c r="AQ697" i="1"/>
  <c r="AQ374" i="1"/>
  <c r="AN697" i="1"/>
  <c r="AO275" i="1"/>
  <c r="AO697" i="1"/>
  <c r="AP374" i="1"/>
  <c r="AK275" i="1"/>
  <c r="AQ275" i="1" s="1"/>
  <c r="AO374" i="1"/>
  <c r="AP275" i="1"/>
  <c r="AN374" i="1"/>
  <c r="AN275" i="1"/>
  <c r="AF117" i="1"/>
  <c r="AI687" i="1"/>
  <c r="AH687" i="1"/>
  <c r="AG687" i="1"/>
  <c r="AJ687" i="1"/>
  <c r="AK687" i="1"/>
  <c r="AH828" i="1"/>
  <c r="AI828" i="1"/>
  <c r="AG828" i="1"/>
  <c r="AK828" i="1"/>
  <c r="AJ828" i="1"/>
  <c r="AG315" i="1"/>
  <c r="AH315" i="1"/>
  <c r="AK315" i="1"/>
  <c r="AI315" i="1"/>
  <c r="AJ315" i="1"/>
  <c r="AG779" i="1"/>
  <c r="AH779" i="1"/>
  <c r="AK779" i="1"/>
  <c r="AI779" i="1"/>
  <c r="AJ779" i="1"/>
  <c r="AK606" i="1"/>
  <c r="AG606" i="1"/>
  <c r="AH606" i="1"/>
  <c r="AI606" i="1"/>
  <c r="AJ606" i="1"/>
  <c r="AJ853" i="1"/>
  <c r="AG853" i="1"/>
  <c r="AH853" i="1"/>
  <c r="AI853" i="1"/>
  <c r="AK853" i="1"/>
  <c r="AG197" i="1"/>
  <c r="AH197" i="1"/>
  <c r="AI197" i="1"/>
  <c r="AJ197" i="1"/>
  <c r="AK197" i="1"/>
  <c r="AG683" i="1"/>
  <c r="AH683" i="1"/>
  <c r="AI683" i="1"/>
  <c r="AJ683" i="1"/>
  <c r="AK683" i="1"/>
  <c r="AH235" i="1"/>
  <c r="AJ235" i="1"/>
  <c r="AK235" i="1"/>
  <c r="AI235" i="1"/>
  <c r="AG235" i="1"/>
  <c r="AK414" i="1"/>
  <c r="AG414" i="1"/>
  <c r="AH414" i="1"/>
  <c r="AI414" i="1"/>
  <c r="AJ414" i="1"/>
  <c r="AJ581" i="1"/>
  <c r="AG581" i="1"/>
  <c r="AH581" i="1"/>
  <c r="AI581" i="1"/>
  <c r="AK581" i="1"/>
  <c r="AH707" i="1"/>
  <c r="AJ707" i="1"/>
  <c r="AG707" i="1"/>
  <c r="AI707" i="1"/>
  <c r="AK707" i="1"/>
  <c r="AI106" i="1"/>
  <c r="AK106" i="1"/>
  <c r="AG106" i="1"/>
  <c r="AH106" i="1"/>
  <c r="AJ106" i="1"/>
  <c r="AJ734" i="1"/>
  <c r="AP734" i="1" s="1"/>
  <c r="AN734" i="1"/>
  <c r="AK734" i="1"/>
  <c r="AQ734" i="1" s="1"/>
  <c r="AI734" i="1"/>
  <c r="AO734" i="1" s="1"/>
  <c r="AG793" i="1"/>
  <c r="AH793" i="1"/>
  <c r="AJ793" i="1"/>
  <c r="AK793" i="1"/>
  <c r="AI793" i="1"/>
  <c r="AH58" i="1"/>
  <c r="AG58" i="1"/>
  <c r="AI58" i="1"/>
  <c r="AJ58" i="1"/>
  <c r="AK58" i="1"/>
  <c r="AJ59" i="1"/>
  <c r="AK59" i="1"/>
  <c r="AG59" i="1"/>
  <c r="AH59" i="1"/>
  <c r="AI59" i="1"/>
  <c r="AI348" i="1"/>
  <c r="AJ348" i="1"/>
  <c r="AK348" i="1"/>
  <c r="AG348" i="1"/>
  <c r="AH348" i="1"/>
  <c r="AK476" i="1"/>
  <c r="AH476" i="1"/>
  <c r="AG476" i="1"/>
  <c r="AI476" i="1"/>
  <c r="AJ476" i="1"/>
  <c r="AQ427" i="1"/>
  <c r="AP427" i="1"/>
  <c r="AO427" i="1"/>
  <c r="AN427" i="1"/>
  <c r="AI175" i="1"/>
  <c r="AJ175" i="1"/>
  <c r="AK175" i="1"/>
  <c r="AG175" i="1"/>
  <c r="AH175" i="1"/>
  <c r="AP332" i="1"/>
  <c r="AK332" i="1"/>
  <c r="AQ332" i="1" s="1"/>
  <c r="AN332" i="1"/>
  <c r="AO332" i="1"/>
  <c r="AI67" i="1"/>
  <c r="AJ67" i="1"/>
  <c r="AK67" i="1"/>
  <c r="AH67" i="1"/>
  <c r="AG67" i="1"/>
  <c r="AK817" i="1"/>
  <c r="AI817" i="1"/>
  <c r="AJ817" i="1"/>
  <c r="AG817" i="1"/>
  <c r="AH817" i="1"/>
  <c r="AK386" i="1"/>
  <c r="AG386" i="1"/>
  <c r="AH386" i="1"/>
  <c r="AI386" i="1"/>
  <c r="AJ386" i="1"/>
  <c r="AH131" i="1"/>
  <c r="AI131" i="1"/>
  <c r="AJ131" i="1"/>
  <c r="AK131" i="1"/>
  <c r="AG131" i="1"/>
  <c r="AK620" i="1"/>
  <c r="AI620" i="1"/>
  <c r="AG620" i="1"/>
  <c r="AH620" i="1"/>
  <c r="AJ620" i="1"/>
  <c r="AK296" i="1"/>
  <c r="AG296" i="1"/>
  <c r="AH296" i="1"/>
  <c r="AI296" i="1"/>
  <c r="AJ296" i="1"/>
  <c r="AG292" i="1"/>
  <c r="AI292" i="1"/>
  <c r="AH292" i="1"/>
  <c r="AJ292" i="1"/>
  <c r="AK292" i="1"/>
  <c r="AI200" i="1"/>
  <c r="AH200" i="1"/>
  <c r="AK200" i="1"/>
  <c r="AG200" i="1"/>
  <c r="AJ200" i="1"/>
  <c r="AG513" i="1"/>
  <c r="AH513" i="1"/>
  <c r="AI513" i="1"/>
  <c r="AJ513" i="1"/>
  <c r="AK513" i="1"/>
  <c r="AJ786" i="1"/>
  <c r="AI786" i="1"/>
  <c r="AK786" i="1"/>
  <c r="AG786" i="1"/>
  <c r="AH786" i="1"/>
  <c r="AH328" i="1"/>
  <c r="AK328" i="1"/>
  <c r="AG328" i="1"/>
  <c r="AI328" i="1"/>
  <c r="AJ328" i="1"/>
  <c r="AP475" i="1"/>
  <c r="AQ475" i="1"/>
  <c r="AN475" i="1"/>
  <c r="AO475" i="1"/>
  <c r="AJ521" i="1"/>
  <c r="AK521" i="1"/>
  <c r="AG521" i="1"/>
  <c r="AH521" i="1"/>
  <c r="AI521" i="1"/>
  <c r="AI385" i="1"/>
  <c r="AH385" i="1"/>
  <c r="AJ385" i="1"/>
  <c r="AK385" i="1"/>
  <c r="AG385" i="1"/>
  <c r="AH505" i="1"/>
  <c r="AI505" i="1"/>
  <c r="AJ505" i="1"/>
  <c r="AK505" i="1"/>
  <c r="AG505" i="1"/>
  <c r="AJ61" i="1"/>
  <c r="AI61" i="1"/>
  <c r="AK61" i="1"/>
  <c r="AG61" i="1"/>
  <c r="AH61" i="1"/>
  <c r="AJ346" i="1"/>
  <c r="AK346" i="1"/>
  <c r="AG346" i="1"/>
  <c r="AH346" i="1"/>
  <c r="AI346" i="1"/>
  <c r="AH293" i="1"/>
  <c r="AI293" i="1"/>
  <c r="AJ293" i="1"/>
  <c r="AK293" i="1"/>
  <c r="AG293" i="1"/>
  <c r="AI670" i="1"/>
  <c r="AJ670" i="1"/>
  <c r="AK670" i="1"/>
  <c r="AG670" i="1"/>
  <c r="AH670" i="1"/>
  <c r="AJ353" i="1"/>
  <c r="AG353" i="1"/>
  <c r="AH353" i="1"/>
  <c r="AK353" i="1"/>
  <c r="AI353" i="1"/>
  <c r="AG465" i="1"/>
  <c r="AH465" i="1"/>
  <c r="AJ465" i="1"/>
  <c r="AK465" i="1"/>
  <c r="AI465" i="1"/>
  <c r="AQ437" i="1"/>
  <c r="AN437" i="1"/>
  <c r="AO437" i="1"/>
  <c r="AP437" i="1"/>
  <c r="AG873" i="1"/>
  <c r="AH873" i="1"/>
  <c r="AI873" i="1"/>
  <c r="AJ873" i="1"/>
  <c r="AK873" i="1"/>
  <c r="AJ633" i="1"/>
  <c r="AK633" i="1"/>
  <c r="AG633" i="1"/>
  <c r="AI633" i="1"/>
  <c r="AH633" i="1"/>
  <c r="AK618" i="1"/>
  <c r="AG618" i="1"/>
  <c r="AH618" i="1"/>
  <c r="AI618" i="1"/>
  <c r="AJ618" i="1"/>
  <c r="AP182" i="1"/>
  <c r="AQ182" i="1"/>
  <c r="AN182" i="1"/>
  <c r="AO182" i="1"/>
  <c r="AJ869" i="1"/>
  <c r="AK869" i="1"/>
  <c r="AG869" i="1"/>
  <c r="AI869" i="1"/>
  <c r="AH869" i="1"/>
  <c r="AK334" i="1"/>
  <c r="AJ788" i="1"/>
  <c r="AG788" i="1"/>
  <c r="AH788" i="1"/>
  <c r="AK788" i="1"/>
  <c r="AI788" i="1"/>
  <c r="AG452" i="1"/>
  <c r="AH452" i="1"/>
  <c r="AJ452" i="1"/>
  <c r="AI452" i="1"/>
  <c r="AK452" i="1"/>
  <c r="AG611" i="1"/>
  <c r="AJ611" i="1"/>
  <c r="AK611" i="1"/>
  <c r="AH611" i="1"/>
  <c r="AI611" i="1"/>
  <c r="AG457" i="1"/>
  <c r="AH457" i="1"/>
  <c r="AI457" i="1"/>
  <c r="AJ457" i="1"/>
  <c r="AK457" i="1"/>
  <c r="AJ338" i="1"/>
  <c r="AK338" i="1"/>
  <c r="AI338" i="1"/>
  <c r="AG338" i="1"/>
  <c r="AH338" i="1"/>
  <c r="AJ48" i="1"/>
  <c r="AK48" i="1"/>
  <c r="AH48" i="1"/>
  <c r="AG48" i="1"/>
  <c r="AI48" i="1"/>
  <c r="AO865" i="1"/>
  <c r="AP865" i="1"/>
  <c r="AQ865" i="1"/>
  <c r="AN865" i="1"/>
  <c r="AG547" i="1"/>
  <c r="AH547" i="1"/>
  <c r="AI547" i="1"/>
  <c r="AJ547" i="1"/>
  <c r="AK547" i="1"/>
  <c r="AK194" i="1"/>
  <c r="AJ194" i="1"/>
  <c r="AG194" i="1"/>
  <c r="AI194" i="1"/>
  <c r="AH194" i="1"/>
  <c r="AG218" i="1"/>
  <c r="AH218" i="1"/>
  <c r="AI218" i="1"/>
  <c r="AJ218" i="1"/>
  <c r="AK218" i="1"/>
  <c r="AH393" i="1"/>
  <c r="AI393" i="1"/>
  <c r="AJ393" i="1"/>
  <c r="AG393" i="1"/>
  <c r="AK393" i="1"/>
  <c r="AJ538" i="1"/>
  <c r="AG538" i="1"/>
  <c r="AH538" i="1"/>
  <c r="AI538" i="1"/>
  <c r="AK538" i="1"/>
  <c r="AI833" i="1"/>
  <c r="AJ833" i="1"/>
  <c r="AK833" i="1"/>
  <c r="AG833" i="1"/>
  <c r="AH833" i="1"/>
  <c r="AG534" i="1"/>
  <c r="AH534" i="1"/>
  <c r="AI534" i="1"/>
  <c r="AJ534" i="1"/>
  <c r="AK534" i="1"/>
  <c r="AG860" i="1"/>
  <c r="AH860" i="1"/>
  <c r="AI860" i="1"/>
  <c r="AJ860" i="1"/>
  <c r="AK860" i="1"/>
  <c r="AG488" i="1"/>
  <c r="AI488" i="1"/>
  <c r="AJ488" i="1"/>
  <c r="AK488" i="1"/>
  <c r="AH488" i="1"/>
  <c r="AK511" i="1"/>
  <c r="AQ511" i="1" s="1"/>
  <c r="AO511" i="1"/>
  <c r="AJ511" i="1"/>
  <c r="AP511" i="1" s="1"/>
  <c r="AN511" i="1"/>
  <c r="AI630" i="1"/>
  <c r="AG630" i="1"/>
  <c r="AH630" i="1"/>
  <c r="AJ630" i="1"/>
  <c r="AK630" i="1"/>
  <c r="AH748" i="1"/>
  <c r="AG748" i="1"/>
  <c r="AI748" i="1"/>
  <c r="AK748" i="1"/>
  <c r="AJ748" i="1"/>
  <c r="AK286" i="1"/>
  <c r="AJ286" i="1"/>
  <c r="AG286" i="1"/>
  <c r="AH286" i="1"/>
  <c r="AI286" i="1"/>
  <c r="AK528" i="1"/>
  <c r="AG528" i="1"/>
  <c r="AH528" i="1"/>
  <c r="AI528" i="1"/>
  <c r="AJ528" i="1"/>
  <c r="AJ350" i="1"/>
  <c r="AG350" i="1"/>
  <c r="AH350" i="1"/>
  <c r="AI350" i="1"/>
  <c r="AK350" i="1"/>
  <c r="AN485" i="1"/>
  <c r="AO485" i="1"/>
  <c r="AP485" i="1"/>
  <c r="AQ485" i="1"/>
  <c r="AG266" i="1"/>
  <c r="AH266" i="1"/>
  <c r="AI266" i="1"/>
  <c r="AJ266" i="1"/>
  <c r="AK266" i="1"/>
  <c r="AN413" i="1"/>
  <c r="AK82" i="1"/>
  <c r="AG82" i="1"/>
  <c r="AH82" i="1"/>
  <c r="AI82" i="1"/>
  <c r="AJ82" i="1"/>
  <c r="AH705" i="1"/>
  <c r="AI705" i="1"/>
  <c r="AJ705" i="1"/>
  <c r="AK705" i="1"/>
  <c r="AG705" i="1"/>
  <c r="AG544" i="1"/>
  <c r="AH544" i="1"/>
  <c r="AI544" i="1"/>
  <c r="AJ544" i="1"/>
  <c r="AK544" i="1"/>
  <c r="AN410" i="1"/>
  <c r="AO410" i="1"/>
  <c r="AP410" i="1"/>
  <c r="AQ410" i="1"/>
  <c r="AK555" i="1"/>
  <c r="AJ555" i="1"/>
  <c r="AG555" i="1"/>
  <c r="AH555" i="1"/>
  <c r="AI555" i="1"/>
  <c r="AI159" i="1"/>
  <c r="AG159" i="1"/>
  <c r="AH159" i="1"/>
  <c r="AJ159" i="1"/>
  <c r="AK159" i="1"/>
  <c r="AK71" i="1"/>
  <c r="AG71" i="1"/>
  <c r="AH71" i="1"/>
  <c r="AI71" i="1"/>
  <c r="AJ71" i="1"/>
  <c r="AG663" i="1"/>
  <c r="AH663" i="1"/>
  <c r="AI663" i="1"/>
  <c r="AJ663" i="1"/>
  <c r="AK663" i="1"/>
  <c r="BJ249" i="1"/>
  <c r="BM249" i="1"/>
  <c r="BN249" i="1"/>
  <c r="BY249" i="1"/>
  <c r="BU249" i="1"/>
  <c r="BR249" i="1"/>
  <c r="BS249" i="1"/>
  <c r="BP249" i="1"/>
  <c r="BT249" i="1"/>
  <c r="BK249" i="1"/>
  <c r="BQ249" i="1"/>
  <c r="BV249" i="1"/>
  <c r="BW249" i="1"/>
  <c r="BO249" i="1"/>
  <c r="BX249" i="1"/>
  <c r="BL249" i="1"/>
  <c r="BZ249" i="1"/>
  <c r="AG520" i="1"/>
  <c r="AH520" i="1"/>
  <c r="AJ520" i="1"/>
  <c r="AI520" i="1"/>
  <c r="AK520" i="1"/>
  <c r="AK660" i="1"/>
  <c r="AG660" i="1"/>
  <c r="AH660" i="1"/>
  <c r="AI660" i="1"/>
  <c r="AJ660" i="1"/>
  <c r="AG356" i="1"/>
  <c r="AI356" i="1"/>
  <c r="AJ356" i="1"/>
  <c r="AK356" i="1"/>
  <c r="AH356" i="1"/>
  <c r="AG253" i="1"/>
  <c r="AH253" i="1"/>
  <c r="AI253" i="1"/>
  <c r="AJ253" i="1"/>
  <c r="AK253" i="1"/>
  <c r="AK96" i="1"/>
  <c r="AG96" i="1"/>
  <c r="AH96" i="1"/>
  <c r="AI96" i="1"/>
  <c r="AJ96" i="1"/>
  <c r="AG563" i="1"/>
  <c r="AH563" i="1"/>
  <c r="AI563" i="1"/>
  <c r="AJ563" i="1"/>
  <c r="AK563" i="1"/>
  <c r="AI812" i="1"/>
  <c r="AJ812" i="1"/>
  <c r="AK812" i="1"/>
  <c r="AG812" i="1"/>
  <c r="AH812" i="1"/>
  <c r="AK342" i="1"/>
  <c r="AH342" i="1"/>
  <c r="AG342" i="1"/>
  <c r="AJ342" i="1"/>
  <c r="AI342" i="1"/>
  <c r="AI794" i="1"/>
  <c r="AJ794" i="1"/>
  <c r="AK794" i="1"/>
  <c r="AH794" i="1"/>
  <c r="AG794" i="1"/>
  <c r="AI227" i="1"/>
  <c r="AG227" i="1"/>
  <c r="AH227" i="1"/>
  <c r="AJ227" i="1"/>
  <c r="AK227" i="1"/>
  <c r="AG370" i="1"/>
  <c r="AH370" i="1"/>
  <c r="AI370" i="1"/>
  <c r="AJ370" i="1"/>
  <c r="AK370" i="1"/>
  <c r="AG780" i="1"/>
  <c r="AI780" i="1"/>
  <c r="AK780" i="1"/>
  <c r="AH780" i="1"/>
  <c r="AJ780" i="1"/>
  <c r="AG842" i="1"/>
  <c r="AH842" i="1"/>
  <c r="AI842" i="1"/>
  <c r="AJ842" i="1"/>
  <c r="AK842" i="1"/>
  <c r="AG721" i="1"/>
  <c r="AH721" i="1"/>
  <c r="AI721" i="1"/>
  <c r="AJ721" i="1"/>
  <c r="AK721" i="1"/>
  <c r="AG161" i="1"/>
  <c r="AH161" i="1"/>
  <c r="AI161" i="1"/>
  <c r="AJ161" i="1"/>
  <c r="AK161" i="1"/>
  <c r="AH53" i="1"/>
  <c r="AI53" i="1"/>
  <c r="AJ53" i="1"/>
  <c r="AK53" i="1"/>
  <c r="AG53" i="1"/>
  <c r="AJ439" i="1"/>
  <c r="AK439" i="1"/>
  <c r="AG439" i="1"/>
  <c r="AH439" i="1"/>
  <c r="AI439" i="1"/>
  <c r="AH840" i="1"/>
  <c r="AI840" i="1"/>
  <c r="AJ840" i="1"/>
  <c r="AK840" i="1"/>
  <c r="AG840" i="1"/>
  <c r="AN90" i="1"/>
  <c r="AP90" i="1"/>
  <c r="AQ90" i="1"/>
  <c r="AM90" i="1"/>
  <c r="AG88" i="1"/>
  <c r="AH88" i="1"/>
  <c r="AI88" i="1"/>
  <c r="AJ88" i="1"/>
  <c r="AK88" i="1"/>
  <c r="AK497" i="1"/>
  <c r="AI497" i="1"/>
  <c r="AG497" i="1"/>
  <c r="AH497" i="1"/>
  <c r="AJ497" i="1"/>
  <c r="AH659" i="1"/>
  <c r="AI659" i="1"/>
  <c r="AJ659" i="1"/>
  <c r="AK659" i="1"/>
  <c r="AG659" i="1"/>
  <c r="AG165" i="1"/>
  <c r="AH165" i="1"/>
  <c r="AI165" i="1"/>
  <c r="AJ165" i="1"/>
  <c r="AK165" i="1"/>
  <c r="AG158" i="1"/>
  <c r="AH158" i="1"/>
  <c r="AI158" i="1"/>
  <c r="AJ158" i="1"/>
  <c r="AK158" i="1"/>
  <c r="AG300" i="1"/>
  <c r="AH300" i="1"/>
  <c r="AJ300" i="1"/>
  <c r="AK300" i="1"/>
  <c r="AI300" i="1"/>
  <c r="AQ231" i="1"/>
  <c r="AP231" i="1"/>
  <c r="AN231" i="1"/>
  <c r="AO231" i="1"/>
  <c r="AJ724" i="1"/>
  <c r="AK724" i="1"/>
  <c r="AG724" i="1"/>
  <c r="AI724" i="1"/>
  <c r="AH724" i="1"/>
  <c r="AK257" i="1"/>
  <c r="AG257" i="1"/>
  <c r="AH257" i="1"/>
  <c r="AI257" i="1"/>
  <c r="AJ257" i="1"/>
  <c r="AH637" i="1"/>
  <c r="AI637" i="1"/>
  <c r="AJ637" i="1"/>
  <c r="AG637" i="1"/>
  <c r="AK637" i="1"/>
  <c r="AH698" i="1"/>
  <c r="AJ698" i="1"/>
  <c r="AG698" i="1"/>
  <c r="AI698" i="1"/>
  <c r="AK698" i="1"/>
  <c r="AK614" i="1"/>
  <c r="AJ614" i="1"/>
  <c r="AG614" i="1"/>
  <c r="AH614" i="1"/>
  <c r="AI614" i="1"/>
  <c r="AG215" i="1"/>
  <c r="AJ215" i="1"/>
  <c r="AH215" i="1"/>
  <c r="AI215" i="1"/>
  <c r="AK215" i="1"/>
  <c r="AK151" i="1"/>
  <c r="AG151" i="1"/>
  <c r="AH151" i="1"/>
  <c r="AI151" i="1"/>
  <c r="AJ151" i="1"/>
  <c r="AG402" i="1"/>
  <c r="AK402" i="1"/>
  <c r="AH402" i="1"/>
  <c r="AI402" i="1"/>
  <c r="AJ402" i="1"/>
  <c r="AJ375" i="1"/>
  <c r="AK375" i="1"/>
  <c r="AG375" i="1"/>
  <c r="AI375" i="1"/>
  <c r="AH375" i="1"/>
  <c r="AK277" i="1"/>
  <c r="AG745" i="1"/>
  <c r="AH745" i="1"/>
  <c r="AI745" i="1"/>
  <c r="AK745" i="1"/>
  <c r="AJ745" i="1"/>
  <c r="AG656" i="1"/>
  <c r="AH656" i="1"/>
  <c r="AI656" i="1"/>
  <c r="AJ656" i="1"/>
  <c r="AK656" i="1"/>
  <c r="AI250" i="1"/>
  <c r="AG250" i="1"/>
  <c r="AH250" i="1"/>
  <c r="AJ250" i="1"/>
  <c r="AK250" i="1"/>
  <c r="AN156" i="1"/>
  <c r="AO156" i="1"/>
  <c r="AP156" i="1"/>
  <c r="AQ156" i="1"/>
  <c r="AG627" i="1"/>
  <c r="AH627" i="1"/>
  <c r="AI627" i="1"/>
  <c r="AJ627" i="1"/>
  <c r="AK627" i="1"/>
  <c r="AN580" i="1"/>
  <c r="AO580" i="1"/>
  <c r="AP580" i="1"/>
  <c r="AQ580" i="1"/>
  <c r="AG789" i="1"/>
  <c r="AH789" i="1"/>
  <c r="AI789" i="1"/>
  <c r="AJ789" i="1"/>
  <c r="AK789" i="1"/>
  <c r="AI119" i="1"/>
  <c r="AJ119" i="1"/>
  <c r="AK119" i="1"/>
  <c r="AG119" i="1"/>
  <c r="AH119" i="1"/>
  <c r="AG587" i="1"/>
  <c r="AH587" i="1"/>
  <c r="AI587" i="1"/>
  <c r="AJ587" i="1"/>
  <c r="AK587" i="1"/>
  <c r="AG546" i="1"/>
  <c r="AH546" i="1"/>
  <c r="AI546" i="1"/>
  <c r="AJ546" i="1"/>
  <c r="AK546" i="1"/>
  <c r="AK847" i="1"/>
  <c r="AJ847" i="1"/>
  <c r="AG847" i="1"/>
  <c r="AH847" i="1"/>
  <c r="AI847" i="1"/>
  <c r="AG246" i="1"/>
  <c r="AH246" i="1"/>
  <c r="AI246" i="1"/>
  <c r="AJ246" i="1"/>
  <c r="AK246" i="1"/>
  <c r="AH622" i="1"/>
  <c r="AI622" i="1"/>
  <c r="AJ622" i="1"/>
  <c r="AK622" i="1"/>
  <c r="AG622" i="1"/>
  <c r="AI482" i="1"/>
  <c r="AJ482" i="1"/>
  <c r="AK482" i="1"/>
  <c r="AG482" i="1"/>
  <c r="AH482" i="1"/>
  <c r="AG605" i="1"/>
  <c r="AH605" i="1"/>
  <c r="AI605" i="1"/>
  <c r="AJ605" i="1"/>
  <c r="AK605" i="1"/>
  <c r="AN478" i="1"/>
  <c r="AO478" i="1"/>
  <c r="AP478" i="1"/>
  <c r="AQ478" i="1"/>
  <c r="AI541" i="1"/>
  <c r="AJ541" i="1"/>
  <c r="AK541" i="1"/>
  <c r="AH541" i="1"/>
  <c r="AG541" i="1"/>
  <c r="AK337" i="1"/>
  <c r="AG337" i="1"/>
  <c r="AH337" i="1"/>
  <c r="AI337" i="1"/>
  <c r="AJ337" i="1"/>
  <c r="AI299" i="1"/>
  <c r="AG299" i="1"/>
  <c r="AH299" i="1"/>
  <c r="AJ299" i="1"/>
  <c r="AK299" i="1"/>
  <c r="AG140" i="1"/>
  <c r="AH140" i="1"/>
  <c r="AI140" i="1"/>
  <c r="AJ140" i="1"/>
  <c r="AK140" i="1"/>
  <c r="AK75" i="1"/>
  <c r="AG75" i="1"/>
  <c r="AH75" i="1"/>
  <c r="AJ75" i="1"/>
  <c r="AI75" i="1"/>
  <c r="AK130" i="1"/>
  <c r="AG130" i="1"/>
  <c r="AJ130" i="1"/>
  <c r="AH130" i="1"/>
  <c r="AI130" i="1"/>
  <c r="AG223" i="1"/>
  <c r="AH223" i="1"/>
  <c r="AI223" i="1"/>
  <c r="AJ223" i="1"/>
  <c r="AK223" i="1"/>
  <c r="AG249" i="1"/>
  <c r="AH249" i="1"/>
  <c r="AI249" i="1"/>
  <c r="AJ249" i="1"/>
  <c r="AK249" i="1"/>
  <c r="AJ171" i="1"/>
  <c r="AK171" i="1"/>
  <c r="AG171" i="1"/>
  <c r="AI171" i="1"/>
  <c r="AH171" i="1"/>
  <c r="AK221" i="1"/>
  <c r="AG221" i="1"/>
  <c r="AH221" i="1"/>
  <c r="AI221" i="1"/>
  <c r="AJ221" i="1"/>
  <c r="AN686" i="1"/>
  <c r="AO686" i="1"/>
  <c r="AP686" i="1"/>
  <c r="AK686" i="1"/>
  <c r="AQ686" i="1" s="1"/>
  <c r="AK302" i="1"/>
  <c r="AO54" i="1"/>
  <c r="AO701" i="1"/>
  <c r="AM744" i="1"/>
  <c r="AN598" i="1"/>
  <c r="AM381" i="1"/>
  <c r="AQ105" i="1"/>
  <c r="AO138" i="1"/>
  <c r="AO125" i="1"/>
  <c r="AQ845" i="1"/>
  <c r="AP508" i="1"/>
  <c r="AO468" i="1"/>
  <c r="AQ492" i="1"/>
  <c r="AL145" i="1"/>
  <c r="AL463" i="1"/>
  <c r="AL447" i="1"/>
  <c r="AM447" i="1"/>
  <c r="AL417" i="1"/>
  <c r="AM417" i="1"/>
  <c r="AL376" i="1"/>
  <c r="AM376" i="1"/>
  <c r="AM572" i="1"/>
  <c r="AL570" i="1"/>
  <c r="AL566" i="1"/>
  <c r="AM566" i="1"/>
  <c r="AL540" i="1"/>
  <c r="AM540" i="1"/>
  <c r="AP744" i="1"/>
  <c r="AQ744" i="1"/>
  <c r="AL674" i="1"/>
  <c r="AM674" i="1"/>
  <c r="AL625" i="1"/>
  <c r="AM625" i="1"/>
  <c r="AL846" i="1"/>
  <c r="AM846" i="1"/>
  <c r="AL844" i="1"/>
  <c r="AM844" i="1"/>
  <c r="AL764" i="1"/>
  <c r="AM764" i="1"/>
  <c r="AL208" i="1"/>
  <c r="AM208" i="1"/>
  <c r="AM145" i="1"/>
  <c r="AN176" i="1"/>
  <c r="AN508" i="1"/>
  <c r="AO176" i="1"/>
  <c r="AQ176" i="1"/>
  <c r="AN744" i="1"/>
  <c r="AP176" i="1"/>
  <c r="AO598" i="1"/>
  <c r="AQ598" i="1"/>
  <c r="AP598" i="1"/>
  <c r="AQ125" i="1"/>
  <c r="AN468" i="1"/>
  <c r="AO381" i="1"/>
  <c r="AM358" i="1"/>
  <c r="AN776" i="1"/>
  <c r="AP776" i="1"/>
  <c r="AQ776" i="1"/>
  <c r="AQ381" i="1"/>
  <c r="AP381" i="1"/>
  <c r="AP54" i="1"/>
  <c r="AN381" i="1"/>
  <c r="AP492" i="1"/>
  <c r="AP138" i="1"/>
  <c r="AQ701" i="1"/>
  <c r="AQ508" i="1"/>
  <c r="AN125" i="1"/>
  <c r="AP845" i="1"/>
  <c r="AP468" i="1"/>
  <c r="AO508" i="1"/>
  <c r="AP125" i="1"/>
  <c r="AN845" i="1"/>
  <c r="AQ468" i="1"/>
  <c r="AN138" i="1"/>
  <c r="AN701" i="1"/>
  <c r="AP105" i="1"/>
  <c r="AQ138" i="1"/>
  <c r="AP701" i="1"/>
  <c r="AO492" i="1"/>
  <c r="AN492" i="1"/>
  <c r="AN105" i="1"/>
  <c r="AO105" i="1"/>
  <c r="AQ54" i="1"/>
  <c r="AN54" i="1"/>
  <c r="AO845" i="1"/>
  <c r="AP40" i="1"/>
  <c r="AN40" i="1"/>
  <c r="AO40" i="1"/>
  <c r="AQ40" i="1"/>
  <c r="AQ601" i="1"/>
  <c r="AN601" i="1"/>
  <c r="AP601" i="1"/>
  <c r="AO601" i="1"/>
  <c r="Y435" i="1"/>
  <c r="AK655" i="1" l="1"/>
  <c r="AQ655" i="1" s="1"/>
  <c r="BM758" i="1"/>
  <c r="AL316" i="1"/>
  <c r="BP758" i="1"/>
  <c r="BZ758" i="1"/>
  <c r="CB758" i="1" s="1"/>
  <c r="BQ758" i="1"/>
  <c r="BN758" i="1"/>
  <c r="BL758" i="1"/>
  <c r="BT758" i="1"/>
  <c r="BX758" i="1"/>
  <c r="AI413" i="1"/>
  <c r="AO413" i="1" s="1"/>
  <c r="BU758" i="1"/>
  <c r="BS758" i="1"/>
  <c r="BR758" i="1"/>
  <c r="BY758" i="1"/>
  <c r="AJ731" i="1"/>
  <c r="AP731" i="1" s="1"/>
  <c r="AI731" i="1"/>
  <c r="AO731" i="1" s="1"/>
  <c r="AL400" i="1"/>
  <c r="CG303" i="1"/>
  <c r="CG731" i="1"/>
  <c r="CG132" i="1"/>
  <c r="AJ359" i="1"/>
  <c r="AP359" i="1" s="1"/>
  <c r="AK359" i="1"/>
  <c r="AQ359" i="1" s="1"/>
  <c r="AK413" i="1"/>
  <c r="AQ413" i="1" s="1"/>
  <c r="AJ413" i="1"/>
  <c r="AP413" i="1" s="1"/>
  <c r="AK438" i="1"/>
  <c r="AQ438" i="1" s="1"/>
  <c r="AL251" i="1"/>
  <c r="AL303" i="1"/>
  <c r="AL213" i="1"/>
  <c r="AI84" i="1"/>
  <c r="AK84" i="1"/>
  <c r="AJ84" i="1"/>
  <c r="AH84" i="1"/>
  <c r="CG359" i="1"/>
  <c r="CG462" i="1"/>
  <c r="AJ367" i="1"/>
  <c r="AP367" i="1" s="1"/>
  <c r="CG367" i="1"/>
  <c r="CG395" i="1"/>
  <c r="AL462" i="1"/>
  <c r="CG617" i="1"/>
  <c r="CG644" i="1"/>
  <c r="CG658" i="1"/>
  <c r="AL511" i="1"/>
  <c r="AM511" i="1"/>
  <c r="AL475" i="1"/>
  <c r="AM475" i="1"/>
  <c r="AL212" i="1"/>
  <c r="AM212" i="1"/>
  <c r="AL580" i="1"/>
  <c r="AM580" i="1"/>
  <c r="AJ91" i="1"/>
  <c r="AI91" i="1"/>
  <c r="AG91" i="1"/>
  <c r="AK91" i="1"/>
  <c r="AI363" i="1"/>
  <c r="AO363" i="1" s="1"/>
  <c r="AJ363" i="1"/>
  <c r="AP363" i="1" s="1"/>
  <c r="AK363" i="1"/>
  <c r="AQ363" i="1" s="1"/>
  <c r="AM413" i="1"/>
  <c r="AM734" i="1"/>
  <c r="AL734" i="1"/>
  <c r="AM731" i="1"/>
  <c r="AL655" i="1"/>
  <c r="AL686" i="1"/>
  <c r="AM686" i="1"/>
  <c r="AM655" i="1"/>
  <c r="AL345" i="1"/>
  <c r="AN345" i="1"/>
  <c r="AI173" i="1"/>
  <c r="AH173" i="1"/>
  <c r="AG173" i="1"/>
  <c r="AK173" i="1"/>
  <c r="AJ173" i="1"/>
  <c r="AM615" i="1"/>
  <c r="AK615" i="1"/>
  <c r="AJ615" i="1"/>
  <c r="AI615" i="1"/>
  <c r="AH615" i="1"/>
  <c r="AG615" i="1"/>
  <c r="AO459" i="1"/>
  <c r="AH459" i="1"/>
  <c r="AG459" i="1"/>
  <c r="AK459" i="1"/>
  <c r="AJ459" i="1"/>
  <c r="AI459" i="1"/>
  <c r="AK369" i="1"/>
  <c r="AJ369" i="1"/>
  <c r="AI369" i="1"/>
  <c r="AH369" i="1"/>
  <c r="AG369" i="1"/>
  <c r="AO834" i="1"/>
  <c r="AK834" i="1"/>
  <c r="AJ834" i="1"/>
  <c r="AI834" i="1"/>
  <c r="AH834" i="1"/>
  <c r="AG834" i="1"/>
  <c r="AO154" i="1"/>
  <c r="AG154" i="1"/>
  <c r="AK154" i="1"/>
  <c r="AJ154" i="1"/>
  <c r="AI154" i="1"/>
  <c r="AH154" i="1"/>
  <c r="AK501" i="1"/>
  <c r="AJ501" i="1"/>
  <c r="AI501" i="1"/>
  <c r="AH501" i="1"/>
  <c r="AG501" i="1"/>
  <c r="AJ117" i="1"/>
  <c r="AI117" i="1"/>
  <c r="AH117" i="1"/>
  <c r="AG117" i="1"/>
  <c r="AK117" i="1"/>
  <c r="AO244" i="1"/>
  <c r="AK244" i="1"/>
  <c r="AJ244" i="1"/>
  <c r="AI244" i="1"/>
  <c r="AH244" i="1"/>
  <c r="AG244" i="1"/>
  <c r="AQ481" i="1"/>
  <c r="AJ481" i="1"/>
  <c r="AI481" i="1"/>
  <c r="AH481" i="1"/>
  <c r="AG481" i="1"/>
  <c r="AK481" i="1"/>
  <c r="AO301" i="1"/>
  <c r="AG301" i="1"/>
  <c r="AH301" i="1"/>
  <c r="AI301" i="1"/>
  <c r="AJ301" i="1"/>
  <c r="AO126" i="1"/>
  <c r="AP406" i="1"/>
  <c r="AI114" i="1"/>
  <c r="AI510" i="1"/>
  <c r="AK108" i="1"/>
  <c r="AJ108" i="1"/>
  <c r="AI108" i="1"/>
  <c r="AH108" i="1"/>
  <c r="AH510" i="1"/>
  <c r="AJ289" i="1"/>
  <c r="AG114" i="1"/>
  <c r="AG510" i="1"/>
  <c r="AJ114" i="1"/>
  <c r="AK406" i="1"/>
  <c r="AQ406" i="1" s="1"/>
  <c r="AN406" i="1"/>
  <c r="AK94" i="1"/>
  <c r="AJ94" i="1"/>
  <c r="AP617" i="1"/>
  <c r="AI94" i="1"/>
  <c r="AI289" i="1"/>
  <c r="AO617" i="1"/>
  <c r="AH94" i="1"/>
  <c r="AK289" i="1"/>
  <c r="AK510" i="1"/>
  <c r="AQ617" i="1"/>
  <c r="AH289" i="1"/>
  <c r="AH114" i="1"/>
  <c r="AG76" i="1"/>
  <c r="AK76" i="1"/>
  <c r="AJ76" i="1"/>
  <c r="AI76" i="1"/>
  <c r="AK101" i="1"/>
  <c r="AJ101" i="1"/>
  <c r="AJ39" i="1"/>
  <c r="AI101" i="1"/>
  <c r="AI626" i="1"/>
  <c r="AH101" i="1"/>
  <c r="AH626" i="1"/>
  <c r="AG626" i="1"/>
  <c r="AK626" i="1"/>
  <c r="AG62" i="1"/>
  <c r="AK62" i="1"/>
  <c r="AK395" i="1"/>
  <c r="AQ395" i="1" s="1"/>
  <c r="AJ525" i="1"/>
  <c r="AJ395" i="1"/>
  <c r="AP395" i="1" s="1"/>
  <c r="AN395" i="1"/>
  <c r="AH62" i="1"/>
  <c r="AJ62" i="1"/>
  <c r="AI525" i="1"/>
  <c r="AG525" i="1"/>
  <c r="AH525" i="1"/>
  <c r="AK428" i="1"/>
  <c r="AJ428" i="1"/>
  <c r="AI428" i="1"/>
  <c r="AH428" i="1"/>
  <c r="AK644" i="1"/>
  <c r="AQ644" i="1" s="1"/>
  <c r="AJ644" i="1"/>
  <c r="AP644" i="1" s="1"/>
  <c r="AO644" i="1"/>
  <c r="AN644" i="1"/>
  <c r="AJ754" i="1"/>
  <c r="AJ658" i="1"/>
  <c r="AP658" i="1" s="1"/>
  <c r="AN363" i="1"/>
  <c r="AI658" i="1"/>
  <c r="AO658" i="1" s="1"/>
  <c r="AK39" i="1"/>
  <c r="AI39" i="1"/>
  <c r="AK658" i="1"/>
  <c r="AQ658" i="1" s="1"/>
  <c r="AH39" i="1"/>
  <c r="AI754" i="1"/>
  <c r="AH754" i="1"/>
  <c r="AK754" i="1"/>
  <c r="AH650" i="1"/>
  <c r="AJ650" i="1"/>
  <c r="AK650" i="1"/>
  <c r="AG650" i="1"/>
  <c r="AI650" i="1"/>
  <c r="AL391" i="1"/>
  <c r="AL427" i="1"/>
  <c r="AL181" i="1"/>
  <c r="AM410" i="1"/>
  <c r="AL410" i="1"/>
  <c r="AM382" i="1"/>
  <c r="AL382" i="1"/>
  <c r="AL374" i="1"/>
  <c r="AL182" i="1"/>
  <c r="AM182" i="1"/>
  <c r="AN181" i="1"/>
  <c r="CC181" i="1" s="1"/>
  <c r="AM179" i="1"/>
  <c r="AL179" i="1"/>
  <c r="AL156" i="1"/>
  <c r="AM156" i="1"/>
  <c r="AM128" i="1"/>
  <c r="AL128" i="1"/>
  <c r="AL123" i="1"/>
  <c r="AM123" i="1"/>
  <c r="AL90" i="1"/>
  <c r="AL60" i="1"/>
  <c r="AM60" i="1"/>
  <c r="AL27" i="1"/>
  <c r="AM865" i="1"/>
  <c r="AL478" i="1"/>
  <c r="AM507" i="1"/>
  <c r="AM501" i="1"/>
  <c r="AM485" i="1"/>
  <c r="AM478" i="1"/>
  <c r="AM437" i="1"/>
  <c r="AL437" i="1"/>
  <c r="AQ459" i="1"/>
  <c r="AP459" i="1"/>
  <c r="AM231" i="1"/>
  <c r="AL231" i="1"/>
  <c r="AL204" i="1"/>
  <c r="AM204" i="1"/>
  <c r="AL332" i="1"/>
  <c r="AM332" i="1"/>
  <c r="AL275" i="1"/>
  <c r="AP154" i="1"/>
  <c r="AQ154" i="1"/>
  <c r="AN154" i="1"/>
  <c r="BV181" i="1"/>
  <c r="BO181" i="1"/>
  <c r="BZ181" i="1"/>
  <c r="CB181" i="1" s="1"/>
  <c r="BP181" i="1"/>
  <c r="BR181" i="1"/>
  <c r="BK181" i="1"/>
  <c r="BQ181" i="1"/>
  <c r="BM181" i="1"/>
  <c r="BW181" i="1"/>
  <c r="BS181" i="1"/>
  <c r="BU181" i="1"/>
  <c r="BN181" i="1"/>
  <c r="BY181" i="1"/>
  <c r="BT181" i="1"/>
  <c r="BL181" i="1"/>
  <c r="BJ181" i="1"/>
  <c r="AP481" i="1"/>
  <c r="AN459" i="1"/>
  <c r="AO369" i="1"/>
  <c r="AQ369" i="1"/>
  <c r="AP369" i="1"/>
  <c r="AN301" i="1"/>
  <c r="AQ173" i="1"/>
  <c r="AP173" i="1"/>
  <c r="AO173" i="1"/>
  <c r="AN173" i="1"/>
  <c r="AN834" i="1"/>
  <c r="AQ834" i="1"/>
  <c r="AP834" i="1"/>
  <c r="AK301" i="1"/>
  <c r="AQ301" i="1" s="1"/>
  <c r="AP301" i="1"/>
  <c r="AQ244" i="1"/>
  <c r="AQ501" i="1"/>
  <c r="AP501" i="1"/>
  <c r="AO501" i="1"/>
  <c r="AN501" i="1"/>
  <c r="AQ615" i="1"/>
  <c r="AP615" i="1"/>
  <c r="AO615" i="1"/>
  <c r="AN615" i="1"/>
  <c r="AO481" i="1"/>
  <c r="AN244" i="1"/>
  <c r="AP244" i="1"/>
  <c r="AN481" i="1"/>
  <c r="AN117" i="1"/>
  <c r="AO117" i="1"/>
  <c r="AQ117" i="1"/>
  <c r="AP117" i="1"/>
  <c r="AL508" i="1"/>
  <c r="AM508" i="1"/>
  <c r="AL468" i="1"/>
  <c r="AM468" i="1"/>
  <c r="AL381" i="1"/>
  <c r="AL601" i="1"/>
  <c r="AM601" i="1"/>
  <c r="AL598" i="1"/>
  <c r="AM598" i="1"/>
  <c r="AL105" i="1"/>
  <c r="AM105" i="1"/>
  <c r="AL54" i="1"/>
  <c r="AM54" i="1"/>
  <c r="AL40" i="1"/>
  <c r="AM40" i="1"/>
  <c r="AL492" i="1"/>
  <c r="AM492" i="1"/>
  <c r="AM845" i="1"/>
  <c r="AL776" i="1"/>
  <c r="AM776" i="1"/>
  <c r="AL744" i="1"/>
  <c r="AL701" i="1"/>
  <c r="AM701" i="1"/>
  <c r="AL176" i="1"/>
  <c r="AL138" i="1"/>
  <c r="AM138" i="1"/>
  <c r="AL125" i="1"/>
  <c r="AM125" i="1"/>
  <c r="CC379" i="1"/>
  <c r="CF379" i="1"/>
  <c r="CE379" i="1"/>
  <c r="CD379" i="1"/>
  <c r="AL359" i="1" l="1"/>
  <c r="AL413" i="1"/>
  <c r="AL731" i="1"/>
  <c r="AL438" i="1"/>
  <c r="AL367" i="1"/>
  <c r="AL406" i="1"/>
  <c r="AM406" i="1"/>
  <c r="AL395" i="1"/>
  <c r="AM395" i="1"/>
  <c r="AL363" i="1"/>
  <c r="AM363" i="1"/>
  <c r="AL658" i="1"/>
  <c r="AM658" i="1"/>
  <c r="AL644" i="1"/>
  <c r="AL617" i="1"/>
  <c r="AM617" i="1"/>
  <c r="AL244" i="1"/>
  <c r="AM244" i="1"/>
  <c r="AL369" i="1"/>
  <c r="AM369" i="1"/>
  <c r="AL173" i="1"/>
  <c r="AL154" i="1"/>
  <c r="AM154" i="1"/>
  <c r="AL117" i="1"/>
  <c r="AM117" i="1"/>
  <c r="AM834" i="1"/>
  <c r="AL481" i="1"/>
  <c r="AM481" i="1"/>
  <c r="AL459" i="1"/>
  <c r="AM459" i="1"/>
  <c r="AL301" i="1"/>
  <c r="AM301" i="1"/>
  <c r="CD435" i="1"/>
  <c r="CF435" i="1"/>
  <c r="CE435" i="1"/>
  <c r="CC435" i="1"/>
  <c r="BL379" i="1"/>
  <c r="BP379" i="1"/>
  <c r="BT379" i="1"/>
  <c r="BX379" i="1"/>
  <c r="BJ379" i="1"/>
  <c r="BR379" i="1"/>
  <c r="BZ379" i="1"/>
  <c r="CB379" i="1" s="1"/>
  <c r="BQ379" i="1"/>
  <c r="BY379" i="1"/>
  <c r="BK379" i="1"/>
  <c r="BO379" i="1"/>
  <c r="BS379" i="1"/>
  <c r="BW379" i="1"/>
  <c r="BN379" i="1"/>
  <c r="BV379" i="1"/>
  <c r="BM379" i="1"/>
  <c r="BU379" i="1"/>
  <c r="BQ435" i="1"/>
  <c r="BO435" i="1" l="1"/>
  <c r="BK435" i="1"/>
  <c r="BN435" i="1"/>
  <c r="BJ435" i="1"/>
  <c r="BY435" i="1"/>
  <c r="BX435" i="1"/>
  <c r="BL435" i="1"/>
  <c r="BP435" i="1"/>
  <c r="BS435" i="1"/>
  <c r="BR435" i="1"/>
  <c r="BM435" i="1"/>
  <c r="BZ435" i="1"/>
  <c r="CB435" i="1" s="1"/>
  <c r="BU435" i="1"/>
  <c r="BT435" i="1"/>
  <c r="BW435" i="1"/>
  <c r="BV435" i="1"/>
  <c r="CF23" i="1" l="1"/>
  <c r="CE23" i="1"/>
  <c r="CD23" i="1"/>
  <c r="CC23" i="1"/>
  <c r="CB23" i="1"/>
  <c r="Y769" i="1"/>
  <c r="Y443" i="1"/>
  <c r="Y374" i="1"/>
  <c r="Y258" i="1"/>
  <c r="Y638" i="1"/>
  <c r="Y635" i="1"/>
  <c r="Y275" i="1"/>
  <c r="Y686" i="1"/>
  <c r="Y163" i="1"/>
  <c r="Y684" i="1"/>
  <c r="Y598" i="1"/>
  <c r="Y458" i="1"/>
  <c r="Y550" i="1"/>
  <c r="Y585" i="1"/>
  <c r="Y259" i="1"/>
  <c r="Y123" i="1"/>
  <c r="Y723" i="1"/>
  <c r="Y363" i="1"/>
  <c r="Y451" i="1"/>
  <c r="Y353" i="1"/>
  <c r="Y79" i="1"/>
  <c r="Y580" i="1"/>
  <c r="Y267" i="1"/>
  <c r="Y100" i="1"/>
  <c r="Y190" i="1"/>
  <c r="Y468" i="1"/>
  <c r="Y117" i="1"/>
  <c r="Y703" i="1"/>
  <c r="Y319" i="1"/>
  <c r="Y691" i="1"/>
  <c r="Y674" i="1"/>
  <c r="Y476" i="1"/>
  <c r="Y787" i="1"/>
  <c r="Y386" i="1"/>
  <c r="Y359" i="1"/>
  <c r="Y492" i="1"/>
  <c r="Y754" i="1"/>
  <c r="Y581" i="1"/>
  <c r="Y544" i="1"/>
  <c r="Y618" i="1"/>
  <c r="Y568" i="1"/>
  <c r="Y288" i="1"/>
  <c r="Y189" i="1"/>
  <c r="Y395" i="1"/>
  <c r="Y519" i="1"/>
  <c r="Y511" i="1"/>
  <c r="Y815" i="1"/>
  <c r="Y614" i="1"/>
  <c r="Y227" i="1"/>
  <c r="Y827" i="1"/>
  <c r="Y819" i="1"/>
  <c r="Y465" i="1" l="1"/>
  <c r="Y299" i="1"/>
  <c r="Y206" i="1"/>
  <c r="Y277" i="1"/>
  <c r="Y106" i="1"/>
  <c r="Y521" i="1"/>
  <c r="Y257" i="1"/>
  <c r="Y513" i="1"/>
  <c r="Y497" i="1"/>
  <c r="Y724" i="1"/>
  <c r="Y151" i="1"/>
  <c r="Y873" i="1"/>
  <c r="Y348" i="1"/>
  <c r="Y171" i="1"/>
  <c r="Y96" i="1"/>
  <c r="Y292" i="1"/>
  <c r="Y140" i="1"/>
  <c r="Y869" i="1"/>
  <c r="Y88" i="1"/>
  <c r="Y161" i="1"/>
  <c r="Y842" i="1"/>
  <c r="Y61" i="1"/>
  <c r="Y721" i="1"/>
  <c r="Y342" i="1"/>
  <c r="Y130" i="1"/>
  <c r="Y315" i="1"/>
  <c r="Y58" i="1"/>
  <c r="Y221" i="1"/>
  <c r="Y59" i="1"/>
  <c r="Y118" i="1"/>
  <c r="Y829" i="1"/>
  <c r="Y28" i="1"/>
  <c r="Y743" i="1"/>
  <c r="Y302" i="1"/>
  <c r="Y860" i="1"/>
  <c r="Y747" i="1"/>
  <c r="Y393" i="1"/>
  <c r="Y529" i="1"/>
  <c r="Y220" i="1"/>
  <c r="Y745" i="1"/>
  <c r="Y427" i="1"/>
  <c r="Y505" i="1"/>
  <c r="Y452" i="1"/>
  <c r="Y552" i="1"/>
  <c r="Y445" i="1"/>
  <c r="Y194" i="1"/>
  <c r="Y25" i="1"/>
  <c r="Y817" i="1"/>
  <c r="Y245" i="1"/>
  <c r="Y512" i="1"/>
  <c r="Y486" i="1"/>
  <c r="Y705" i="1"/>
  <c r="Y789" i="1"/>
  <c r="Y200" i="1"/>
  <c r="Y520" i="1"/>
  <c r="Y385" i="1"/>
  <c r="Y611" i="1"/>
  <c r="Y482" i="1"/>
  <c r="Y253" i="1"/>
  <c r="Y532" i="1"/>
  <c r="Y430" i="1"/>
  <c r="Y630" i="1"/>
  <c r="Y515" i="1"/>
  <c r="Y402" i="1"/>
  <c r="Y660" i="1"/>
  <c r="Y506" i="1"/>
  <c r="Y255" i="1"/>
  <c r="Y547" i="1"/>
  <c r="Y702" i="1"/>
  <c r="Y555" i="1"/>
  <c r="Y370" i="1"/>
  <c r="Y667" i="1"/>
  <c r="Y286" i="1"/>
  <c r="Y360" i="1"/>
  <c r="Y847" i="1"/>
  <c r="Y225" i="1"/>
  <c r="Y577" i="1"/>
  <c r="Y710" i="1"/>
  <c r="Y835" i="1"/>
  <c r="Y224" i="1"/>
  <c r="Y364" i="1"/>
  <c r="Y111" i="1"/>
  <c r="Y734" i="1"/>
  <c r="Y84" i="1"/>
  <c r="Y428" i="1"/>
  <c r="Y421" i="1"/>
  <c r="Y542" i="1"/>
  <c r="Y290" i="1"/>
  <c r="Y122" i="1"/>
  <c r="Y281" i="1"/>
  <c r="Y273" i="1"/>
  <c r="Y599" i="1"/>
  <c r="Y232" i="1"/>
  <c r="Y504" i="1"/>
  <c r="Y484" i="1"/>
  <c r="Y180" i="1"/>
  <c r="Y533" i="1"/>
  <c r="Y97" i="1"/>
  <c r="Y320" i="1"/>
  <c r="Y157" i="1"/>
  <c r="Y86" i="1"/>
  <c r="Y717" i="1"/>
  <c r="Y282" i="1"/>
  <c r="Y749" i="1"/>
  <c r="Y725" i="1"/>
  <c r="Y313" i="1"/>
  <c r="Y185" i="1"/>
  <c r="Y818" i="1"/>
  <c r="Y98" i="1"/>
  <c r="Y719" i="1"/>
  <c r="Y548" i="1"/>
  <c r="Y763" i="1"/>
  <c r="Y285" i="1"/>
  <c r="Y70" i="1"/>
  <c r="Y728" i="1"/>
  <c r="Y323" i="1"/>
  <c r="Y159" i="1"/>
  <c r="Y814" i="1"/>
  <c r="Y32" i="1"/>
  <c r="Y108" i="1"/>
  <c r="Y828" i="1"/>
  <c r="Y406" i="1"/>
  <c r="Y783" i="1"/>
  <c r="Y235" i="1"/>
  <c r="Y525" i="1"/>
  <c r="Y494" i="1"/>
  <c r="Y731" i="1"/>
  <c r="Y216" i="1"/>
  <c r="Y356" i="1"/>
  <c r="Y294" i="1"/>
  <c r="Y49" i="1"/>
  <c r="Y534" i="1"/>
  <c r="Y26" i="1"/>
  <c r="Y571" i="1"/>
  <c r="Y218" i="1"/>
  <c r="Y503" i="1"/>
  <c r="Y439" i="1"/>
  <c r="Y155" i="1"/>
  <c r="Y675" i="1"/>
  <c r="Y233" i="1"/>
  <c r="Y545" i="1"/>
  <c r="Y415" i="1"/>
  <c r="Y670" i="1"/>
  <c r="Y246" i="1"/>
  <c r="Y576" i="1"/>
  <c r="Y840" i="1"/>
  <c r="Y241" i="1"/>
  <c r="Y563" i="1"/>
  <c r="Y354" i="1"/>
  <c r="Y613" i="1"/>
  <c r="Y477" i="1"/>
  <c r="Y338" i="1"/>
  <c r="Y589" i="1"/>
  <c r="Y215" i="1"/>
  <c r="Y594" i="1"/>
  <c r="Y67" i="1"/>
  <c r="Y250" i="1"/>
  <c r="Y587" i="1"/>
  <c r="Y414" i="1"/>
  <c r="Y651" i="1"/>
  <c r="Y192" i="1"/>
  <c r="Y833" i="1"/>
  <c r="Y101" i="1"/>
  <c r="Y44" i="1"/>
  <c r="Y838" i="1"/>
  <c r="Y176" i="1"/>
  <c r="Y794" i="1"/>
  <c r="Y663" i="1"/>
  <c r="Y36" i="1"/>
  <c r="Y610" i="1"/>
  <c r="Y153" i="1"/>
  <c r="Y637" i="1"/>
  <c r="Y620" i="1"/>
  <c r="CE257" i="1"/>
  <c r="CD257" i="1"/>
  <c r="CC257" i="1"/>
  <c r="CF257" i="1"/>
  <c r="Y148" i="1"/>
  <c r="Y528" i="1"/>
  <c r="Y128" i="1"/>
  <c r="AN27" i="1"/>
  <c r="AQ27" i="1"/>
  <c r="AP27" i="1"/>
  <c r="AO27" i="1"/>
  <c r="Y345" i="1"/>
  <c r="Y125" i="1"/>
  <c r="Y633" i="1"/>
  <c r="Y304" i="1"/>
  <c r="Y549" i="1"/>
  <c r="Y368" i="1"/>
  <c r="Y508" i="1"/>
  <c r="Y339" i="1"/>
  <c r="Y350" i="1"/>
  <c r="Y517" i="1"/>
  <c r="Y500" i="1"/>
  <c r="Y434" i="1"/>
  <c r="Y172" i="1"/>
  <c r="Y659" i="1"/>
  <c r="Y169" i="1"/>
  <c r="Y478" i="1"/>
  <c r="Y375" i="1"/>
  <c r="Y119" i="1"/>
  <c r="Y289" i="1"/>
  <c r="Y331" i="1"/>
  <c r="Y336" i="1"/>
  <c r="Y412" i="1"/>
  <c r="Y805" i="1"/>
  <c r="Y112" i="1"/>
  <c r="Y498" i="1"/>
  <c r="Y440" i="1"/>
  <c r="Y392" i="1"/>
  <c r="Y605" i="1"/>
  <c r="Y516" i="1"/>
  <c r="Y632" i="1"/>
  <c r="Y558" i="1"/>
  <c r="Y330" i="1"/>
  <c r="Y104" i="1"/>
  <c r="Y43" i="1"/>
  <c r="Y47" i="1"/>
  <c r="Y782" i="1"/>
  <c r="Y851" i="1"/>
  <c r="Y687" i="1"/>
  <c r="Y867" i="1"/>
  <c r="Y457" i="1"/>
  <c r="Y50" i="1"/>
  <c r="Y485" i="1"/>
  <c r="Y52" i="1"/>
  <c r="Y383" i="1"/>
  <c r="Y407" i="1"/>
  <c r="Y459" i="1"/>
  <c r="Y343" i="1"/>
  <c r="Y668" i="1"/>
  <c r="Y793" i="1"/>
  <c r="Y456" i="1"/>
  <c r="Y463" i="1"/>
  <c r="Y795" i="1"/>
  <c r="Y83" i="1"/>
  <c r="Y410" i="1"/>
  <c r="Y346" i="1"/>
  <c r="Y507" i="1"/>
  <c r="Y349" i="1"/>
  <c r="Y714" i="1"/>
  <c r="Y628" i="1"/>
  <c r="Y553" i="1"/>
  <c r="Y606" i="1"/>
  <c r="Y291" i="1"/>
  <c r="Y657" i="1"/>
  <c r="Y619" i="1"/>
  <c r="Y264" i="1"/>
  <c r="Y268" i="1"/>
  <c r="Y270" i="1"/>
  <c r="Y499" i="1"/>
  <c r="Y187" i="1"/>
  <c r="Y381" i="1"/>
  <c r="Y417" i="1"/>
  <c r="Y491" i="1"/>
  <c r="Y91" i="1"/>
  <c r="Y785" i="1"/>
  <c r="Y777" i="1"/>
  <c r="Y573" i="1"/>
  <c r="Y437" i="1"/>
  <c r="Y48" i="1"/>
  <c r="Y760" i="1"/>
  <c r="Y72" i="1"/>
  <c r="Y287" i="1"/>
  <c r="Y518" i="1"/>
  <c r="Y438" i="1"/>
  <c r="Y622" i="1"/>
  <c r="Y704" i="1"/>
  <c r="Y538" i="1"/>
  <c r="Y301" i="1"/>
  <c r="Y726" i="1"/>
  <c r="Y566" i="1"/>
  <c r="Y846" i="1"/>
  <c r="Y265" i="1"/>
  <c r="Y845" i="1"/>
  <c r="Y413" i="1"/>
  <c r="Y266" i="1"/>
  <c r="Y208" i="1"/>
  <c r="Y212" i="1"/>
  <c r="Y543" i="1"/>
  <c r="Y231" i="1"/>
  <c r="Y127" i="1"/>
  <c r="Y612" i="1"/>
  <c r="Y708" i="1"/>
  <c r="Y546" i="1"/>
  <c r="Y165" i="1"/>
  <c r="Y718" i="1"/>
  <c r="Y188" i="1"/>
  <c r="Y778" i="1"/>
  <c r="Y27" i="1" l="1"/>
  <c r="AM27" i="1"/>
  <c r="CD724" i="1"/>
  <c r="CE724" i="1"/>
  <c r="CE513" i="1"/>
  <c r="CF503" i="1"/>
  <c r="CF513" i="1"/>
  <c r="CC513" i="1"/>
  <c r="CF724" i="1"/>
  <c r="CF439" i="1"/>
  <c r="CC724" i="1"/>
  <c r="CE223" i="1"/>
  <c r="CF28" i="1"/>
  <c r="CD412" i="1"/>
  <c r="CD353" i="1"/>
  <c r="CC163" i="1"/>
  <c r="CF860" i="1"/>
  <c r="CC860" i="1"/>
  <c r="CF734" i="1"/>
  <c r="BZ860" i="1"/>
  <c r="CB860" i="1" s="1"/>
  <c r="CC714" i="1"/>
  <c r="CD513" i="1"/>
  <c r="BL714" i="1"/>
  <c r="CE714" i="1"/>
  <c r="CC869" i="1"/>
  <c r="CD714" i="1"/>
  <c r="CC96" i="1"/>
  <c r="CF714" i="1"/>
  <c r="CE860" i="1"/>
  <c r="CD860" i="1"/>
  <c r="CC302" i="1"/>
  <c r="CF165" i="1"/>
  <c r="CE302" i="1"/>
  <c r="CD302" i="1"/>
  <c r="CF302" i="1"/>
  <c r="CC165" i="1"/>
  <c r="CE165" i="1"/>
  <c r="CE635" i="1"/>
  <c r="CD165" i="1"/>
  <c r="CE331" i="1"/>
  <c r="CD331" i="1"/>
  <c r="CC331" i="1"/>
  <c r="CF331" i="1"/>
  <c r="CD258" i="1"/>
  <c r="CC258" i="1"/>
  <c r="CF258" i="1"/>
  <c r="CE258" i="1"/>
  <c r="CD40" i="1"/>
  <c r="CC40" i="1"/>
  <c r="CF40" i="1"/>
  <c r="CE40" i="1"/>
  <c r="CE227" i="1"/>
  <c r="CD227" i="1"/>
  <c r="CC227" i="1"/>
  <c r="CF227" i="1"/>
  <c r="CF27" i="1"/>
  <c r="CE27" i="1"/>
  <c r="CD27" i="1"/>
  <c r="CC27" i="1"/>
  <c r="CF111" i="1"/>
  <c r="CE111" i="1"/>
  <c r="CD111" i="1"/>
  <c r="CC111" i="1"/>
  <c r="BM302" i="1"/>
  <c r="BQ302" i="1"/>
  <c r="BU302" i="1"/>
  <c r="BY302" i="1"/>
  <c r="BK302" i="1"/>
  <c r="BP302" i="1"/>
  <c r="BV302" i="1"/>
  <c r="BJ302" i="1"/>
  <c r="BO302" i="1"/>
  <c r="BT302" i="1"/>
  <c r="BZ302" i="1"/>
  <c r="CB302" i="1" s="1"/>
  <c r="BN302" i="1"/>
  <c r="BS302" i="1"/>
  <c r="BX302" i="1"/>
  <c r="BL302" i="1"/>
  <c r="BR302" i="1"/>
  <c r="BW302" i="1"/>
  <c r="CC743" i="1"/>
  <c r="CF743" i="1"/>
  <c r="CE743" i="1"/>
  <c r="CD743" i="1"/>
  <c r="CC829" i="1"/>
  <c r="CF829" i="1"/>
  <c r="CE829" i="1"/>
  <c r="CD829" i="1"/>
  <c r="CC118" i="1"/>
  <c r="CF118" i="1"/>
  <c r="CE118" i="1"/>
  <c r="CD118" i="1"/>
  <c r="CC59" i="1"/>
  <c r="CF59" i="1"/>
  <c r="CE59" i="1"/>
  <c r="CD59" i="1"/>
  <c r="CC58" i="1"/>
  <c r="CF58" i="1"/>
  <c r="CE58" i="1"/>
  <c r="CD58" i="1"/>
  <c r="CC315" i="1"/>
  <c r="CF315" i="1"/>
  <c r="CE315" i="1"/>
  <c r="CD315" i="1"/>
  <c r="CC130" i="1"/>
  <c r="CF130" i="1"/>
  <c r="CE130" i="1"/>
  <c r="CD130" i="1"/>
  <c r="CC342" i="1"/>
  <c r="CF342" i="1"/>
  <c r="CE342" i="1"/>
  <c r="CD342" i="1"/>
  <c r="CC721" i="1"/>
  <c r="CF721" i="1"/>
  <c r="CE721" i="1"/>
  <c r="CD721" i="1"/>
  <c r="CC61" i="1"/>
  <c r="CF61" i="1"/>
  <c r="CE61" i="1"/>
  <c r="CD61" i="1"/>
  <c r="CC842" i="1"/>
  <c r="CF842" i="1"/>
  <c r="CE842" i="1"/>
  <c r="CD842" i="1"/>
  <c r="CC88" i="1"/>
  <c r="CF88" i="1"/>
  <c r="CE88" i="1"/>
  <c r="CD88" i="1"/>
  <c r="CC292" i="1"/>
  <c r="CF292" i="1"/>
  <c r="CE292" i="1"/>
  <c r="CD292" i="1"/>
  <c r="BL651" i="1"/>
  <c r="BP651" i="1"/>
  <c r="BT651" i="1"/>
  <c r="BX651" i="1"/>
  <c r="BN651" i="1"/>
  <c r="BS651" i="1"/>
  <c r="BY651" i="1"/>
  <c r="BM651" i="1"/>
  <c r="BR651" i="1"/>
  <c r="BW651" i="1"/>
  <c r="BK651" i="1"/>
  <c r="BQ651" i="1"/>
  <c r="BV651" i="1"/>
  <c r="BJ651" i="1"/>
  <c r="BO651" i="1"/>
  <c r="BU651" i="1"/>
  <c r="BZ651" i="1"/>
  <c r="CB651" i="1" s="1"/>
  <c r="BM521" i="1"/>
  <c r="BQ521" i="1"/>
  <c r="BU521" i="1"/>
  <c r="BY521" i="1"/>
  <c r="BL521" i="1"/>
  <c r="BR521" i="1"/>
  <c r="BW521" i="1"/>
  <c r="BK521" i="1"/>
  <c r="BP521" i="1"/>
  <c r="BV521" i="1"/>
  <c r="BJ521" i="1"/>
  <c r="BO521" i="1"/>
  <c r="BT521" i="1"/>
  <c r="BZ521" i="1"/>
  <c r="CB521" i="1" s="1"/>
  <c r="BN521" i="1"/>
  <c r="BS521" i="1"/>
  <c r="BX521" i="1"/>
  <c r="BT714" i="1"/>
  <c r="BM40" i="1"/>
  <c r="BK40" i="1"/>
  <c r="BJ40" i="1"/>
  <c r="BO40" i="1"/>
  <c r="BN40" i="1"/>
  <c r="BL40" i="1"/>
  <c r="CF498" i="1"/>
  <c r="CE498" i="1"/>
  <c r="CD498" i="1"/>
  <c r="CC498" i="1"/>
  <c r="BJ497" i="1"/>
  <c r="BN497" i="1"/>
  <c r="BR497" i="1"/>
  <c r="BV497" i="1"/>
  <c r="BZ497" i="1"/>
  <c r="CB497" i="1" s="1"/>
  <c r="BM497" i="1"/>
  <c r="BQ497" i="1"/>
  <c r="BU497" i="1"/>
  <c r="BY497" i="1"/>
  <c r="BL497" i="1"/>
  <c r="BP497" i="1"/>
  <c r="BT497" i="1"/>
  <c r="BX497" i="1"/>
  <c r="BK497" i="1"/>
  <c r="BW497" i="1"/>
  <c r="BS497" i="1"/>
  <c r="BO497" i="1"/>
  <c r="CF155" i="1"/>
  <c r="CE155" i="1"/>
  <c r="CD155" i="1"/>
  <c r="CC155" i="1"/>
  <c r="CD343" i="1"/>
  <c r="CF343" i="1"/>
  <c r="CE343" i="1"/>
  <c r="CC343" i="1"/>
  <c r="CE568" i="1"/>
  <c r="CD568" i="1"/>
  <c r="CC568" i="1"/>
  <c r="CF568" i="1"/>
  <c r="CE827" i="1"/>
  <c r="CD827" i="1"/>
  <c r="CC827" i="1"/>
  <c r="CF827" i="1"/>
  <c r="CF421" i="1"/>
  <c r="CE421" i="1"/>
  <c r="CD421" i="1"/>
  <c r="CC421" i="1"/>
  <c r="CF224" i="1"/>
  <c r="CE224" i="1"/>
  <c r="CD224" i="1"/>
  <c r="CC224" i="1"/>
  <c r="BM257" i="1"/>
  <c r="BQ257" i="1"/>
  <c r="BU257" i="1"/>
  <c r="BY257" i="1"/>
  <c r="BL257" i="1"/>
  <c r="BP257" i="1"/>
  <c r="BT257" i="1"/>
  <c r="BX257" i="1"/>
  <c r="BO257" i="1"/>
  <c r="BW257" i="1"/>
  <c r="BN257" i="1"/>
  <c r="BV257" i="1"/>
  <c r="BK257" i="1"/>
  <c r="BS257" i="1"/>
  <c r="BJ257" i="1"/>
  <c r="BR257" i="1"/>
  <c r="BZ257" i="1"/>
  <c r="CB257" i="1" s="1"/>
  <c r="BM513" i="1"/>
  <c r="BQ513" i="1"/>
  <c r="BU513" i="1"/>
  <c r="BY513" i="1"/>
  <c r="BL513" i="1"/>
  <c r="BP513" i="1"/>
  <c r="BT513" i="1"/>
  <c r="BX513" i="1"/>
  <c r="BJ513" i="1"/>
  <c r="BR513" i="1"/>
  <c r="BZ513" i="1"/>
  <c r="CB513" i="1" s="1"/>
  <c r="BO513" i="1"/>
  <c r="BW513" i="1"/>
  <c r="BN513" i="1"/>
  <c r="BV513" i="1"/>
  <c r="BK513" i="1"/>
  <c r="BS513" i="1"/>
  <c r="CF622" i="1"/>
  <c r="CE622" i="1"/>
  <c r="CD622" i="1"/>
  <c r="CC622" i="1"/>
  <c r="CF573" i="1"/>
  <c r="CE573" i="1"/>
  <c r="CD573" i="1"/>
  <c r="CC573" i="1"/>
  <c r="CE346" i="1"/>
  <c r="BK714" i="1"/>
  <c r="BJ714" i="1"/>
  <c r="CF104" i="1"/>
  <c r="CE104" i="1"/>
  <c r="CD104" i="1"/>
  <c r="CC104" i="1"/>
  <c r="CF440" i="1"/>
  <c r="CE440" i="1"/>
  <c r="CD440" i="1"/>
  <c r="CC440" i="1"/>
  <c r="CD192" i="1"/>
  <c r="CF192" i="1"/>
  <c r="CE192" i="1"/>
  <c r="CC192" i="1"/>
  <c r="BM860" i="1"/>
  <c r="BQ860" i="1"/>
  <c r="BU860" i="1"/>
  <c r="BY860" i="1"/>
  <c r="BN860" i="1"/>
  <c r="BS860" i="1"/>
  <c r="BX860" i="1"/>
  <c r="BL860" i="1"/>
  <c r="BR860" i="1"/>
  <c r="BW860" i="1"/>
  <c r="BK860" i="1"/>
  <c r="BP860" i="1"/>
  <c r="BV860" i="1"/>
  <c r="BJ860" i="1"/>
  <c r="BO860" i="1"/>
  <c r="BT860" i="1"/>
  <c r="BJ724" i="1"/>
  <c r="BN724" i="1"/>
  <c r="BR724" i="1"/>
  <c r="BV724" i="1"/>
  <c r="BZ724" i="1"/>
  <c r="CB724" i="1" s="1"/>
  <c r="BM724" i="1"/>
  <c r="BQ724" i="1"/>
  <c r="BU724" i="1"/>
  <c r="BY724" i="1"/>
  <c r="BL724" i="1"/>
  <c r="BP724" i="1"/>
  <c r="BT724" i="1"/>
  <c r="BX724" i="1"/>
  <c r="BS724" i="1"/>
  <c r="BO724" i="1"/>
  <c r="BK724" i="1"/>
  <c r="BW724" i="1"/>
  <c r="CD84" i="1" l="1"/>
  <c r="CE511" i="1"/>
  <c r="CE84" i="1"/>
  <c r="CC84" i="1"/>
  <c r="CF84" i="1"/>
  <c r="CC511" i="1"/>
  <c r="CF189" i="1"/>
  <c r="CD189" i="1"/>
  <c r="CF511" i="1"/>
  <c r="CD511" i="1"/>
  <c r="CC189" i="1"/>
  <c r="CE503" i="1"/>
  <c r="CE189" i="1"/>
  <c r="CD516" i="1"/>
  <c r="CC516" i="1"/>
  <c r="CF516" i="1"/>
  <c r="CE516" i="1"/>
  <c r="BQ40" i="1"/>
  <c r="BV40" i="1"/>
  <c r="BT40" i="1"/>
  <c r="BX40" i="1"/>
  <c r="BP40" i="1"/>
  <c r="BS40" i="1"/>
  <c r="BW40" i="1"/>
  <c r="BR40" i="1"/>
  <c r="BU40" i="1"/>
  <c r="BZ40" i="1"/>
  <c r="CB40" i="1" s="1"/>
  <c r="BY40" i="1"/>
  <c r="BW714" i="1"/>
  <c r="BY714" i="1"/>
  <c r="BV714" i="1"/>
  <c r="BX714" i="1"/>
  <c r="BZ714" i="1"/>
  <c r="CB714" i="1" s="1"/>
  <c r="BQ714" i="1"/>
  <c r="BN714" i="1"/>
  <c r="BO714" i="1"/>
  <c r="BP714" i="1"/>
  <c r="BU714" i="1"/>
  <c r="BR714" i="1"/>
  <c r="BS714" i="1"/>
  <c r="BM714" i="1"/>
  <c r="CF346" i="1"/>
  <c r="CD346" i="1"/>
  <c r="CC346" i="1"/>
  <c r="CC635" i="1"/>
  <c r="CF635" i="1"/>
  <c r="CD635" i="1"/>
  <c r="CC445" i="1"/>
  <c r="CC348" i="1"/>
  <c r="CF246" i="1"/>
  <c r="CF434" i="1"/>
  <c r="CF571" i="1"/>
  <c r="CF221" i="1"/>
  <c r="CE218" i="1"/>
  <c r="CC106" i="1"/>
  <c r="CF161" i="1"/>
  <c r="CC518" i="1"/>
  <c r="CD503" i="1"/>
  <c r="CC503" i="1"/>
  <c r="CF632" i="1"/>
  <c r="CF437" i="1"/>
  <c r="CC412" i="1"/>
  <c r="CD439" i="1"/>
  <c r="CD719" i="1"/>
  <c r="CD576" i="1"/>
  <c r="CF587" i="1"/>
  <c r="CF353" i="1"/>
  <c r="CD667" i="1"/>
  <c r="CF72" i="1"/>
  <c r="CC266" i="1"/>
  <c r="CF412" i="1"/>
  <c r="CE439" i="1"/>
  <c r="CC223" i="1"/>
  <c r="CE412" i="1"/>
  <c r="CC439" i="1"/>
  <c r="CF223" i="1"/>
  <c r="CD223" i="1"/>
  <c r="CD518" i="1"/>
  <c r="CF518" i="1"/>
  <c r="CE518" i="1"/>
  <c r="CC25" i="1"/>
  <c r="CC28" i="1"/>
  <c r="CC232" i="1"/>
  <c r="CD28" i="1"/>
  <c r="CD851" i="1"/>
  <c r="CE428" i="1"/>
  <c r="CE364" i="1"/>
  <c r="CD734" i="1"/>
  <c r="CE438" i="1"/>
  <c r="CE28" i="1"/>
  <c r="CC428" i="1"/>
  <c r="BZ428" i="1"/>
  <c r="CB428" i="1" s="1"/>
  <c r="CC364" i="1"/>
  <c r="CF428" i="1"/>
  <c r="CF364" i="1"/>
  <c r="CE734" i="1"/>
  <c r="CD163" i="1"/>
  <c r="BR349" i="1"/>
  <c r="CC532" i="1"/>
  <c r="CF552" i="1"/>
  <c r="CD847" i="1"/>
  <c r="CD349" i="1"/>
  <c r="CC349" i="1"/>
  <c r="CD782" i="1"/>
  <c r="BS353" i="1"/>
  <c r="CD520" i="1"/>
  <c r="CF349" i="1"/>
  <c r="CE353" i="1"/>
  <c r="CE349" i="1"/>
  <c r="CC353" i="1"/>
  <c r="CE161" i="1"/>
  <c r="CE221" i="1"/>
  <c r="CD161" i="1"/>
  <c r="CC161" i="1"/>
  <c r="CD221" i="1"/>
  <c r="CC221" i="1"/>
  <c r="CD873" i="1"/>
  <c r="CD385" i="1"/>
  <c r="CC605" i="1"/>
  <c r="CF163" i="1"/>
  <c r="CC437" i="1"/>
  <c r="CC72" i="1"/>
  <c r="CD370" i="1"/>
  <c r="CC734" i="1"/>
  <c r="CF374" i="1"/>
  <c r="CC275" i="1"/>
  <c r="BO163" i="1"/>
  <c r="CF275" i="1"/>
  <c r="CD275" i="1"/>
  <c r="CE163" i="1"/>
  <c r="CE275" i="1"/>
  <c r="CE437" i="1"/>
  <c r="CE72" i="1"/>
  <c r="CD506" i="1"/>
  <c r="CF96" i="1"/>
  <c r="CE140" i="1"/>
  <c r="CF869" i="1"/>
  <c r="CE32" i="1"/>
  <c r="CD437" i="1"/>
  <c r="CD72" i="1"/>
  <c r="CE96" i="1"/>
  <c r="CE869" i="1"/>
  <c r="CC785" i="1"/>
  <c r="CD96" i="1"/>
  <c r="CD869" i="1"/>
  <c r="CF171" i="1"/>
  <c r="CF32" i="1"/>
  <c r="CD171" i="1"/>
  <c r="CF140" i="1"/>
  <c r="CC32" i="1"/>
  <c r="CD32" i="1"/>
  <c r="CD140" i="1"/>
  <c r="CC140" i="1"/>
  <c r="CC452" i="1"/>
  <c r="CF452" i="1"/>
  <c r="CE452" i="1"/>
  <c r="CD452" i="1"/>
  <c r="CD101" i="1"/>
  <c r="CC101" i="1"/>
  <c r="CF101" i="1"/>
  <c r="CE101" i="1"/>
  <c r="CE533" i="1"/>
  <c r="CD533" i="1"/>
  <c r="CC533" i="1"/>
  <c r="CF533" i="1"/>
  <c r="CE157" i="1"/>
  <c r="CD157" i="1"/>
  <c r="CC157" i="1"/>
  <c r="CF157" i="1"/>
  <c r="CE86" i="1"/>
  <c r="CD86" i="1"/>
  <c r="CC86" i="1"/>
  <c r="CF86" i="1"/>
  <c r="CE725" i="1"/>
  <c r="CD725" i="1"/>
  <c r="CC725" i="1"/>
  <c r="CF725" i="1"/>
  <c r="CE185" i="1"/>
  <c r="CD185" i="1"/>
  <c r="CC185" i="1"/>
  <c r="CF185" i="1"/>
  <c r="CE98" i="1"/>
  <c r="CD98" i="1"/>
  <c r="CC98" i="1"/>
  <c r="CF98" i="1"/>
  <c r="CE548" i="1"/>
  <c r="CD548" i="1"/>
  <c r="CC548" i="1"/>
  <c r="CF548" i="1"/>
  <c r="CE285" i="1"/>
  <c r="CD285" i="1"/>
  <c r="CC285" i="1"/>
  <c r="CF285" i="1"/>
  <c r="CE728" i="1"/>
  <c r="CD728" i="1"/>
  <c r="CC728" i="1"/>
  <c r="CF728" i="1"/>
  <c r="CE159" i="1"/>
  <c r="CD159" i="1"/>
  <c r="CC159" i="1"/>
  <c r="CF159" i="1"/>
  <c r="CC330" i="1"/>
  <c r="CF330" i="1"/>
  <c r="CE330" i="1"/>
  <c r="CD330" i="1"/>
  <c r="BJ346" i="1"/>
  <c r="BN346" i="1"/>
  <c r="BM346" i="1"/>
  <c r="BL346" i="1"/>
  <c r="BK346" i="1"/>
  <c r="BJ349" i="1"/>
  <c r="BK349" i="1"/>
  <c r="BW349" i="1"/>
  <c r="CD838" i="1"/>
  <c r="CC838" i="1"/>
  <c r="CF838" i="1"/>
  <c r="CE838" i="1"/>
  <c r="CD402" i="1"/>
  <c r="CC402" i="1"/>
  <c r="CF402" i="1"/>
  <c r="CE402" i="1"/>
  <c r="BK192" i="1"/>
  <c r="BO192" i="1"/>
  <c r="BS192" i="1"/>
  <c r="BW192" i="1"/>
  <c r="BM192" i="1"/>
  <c r="BQ192" i="1"/>
  <c r="BU192" i="1"/>
  <c r="BY192" i="1"/>
  <c r="BL192" i="1"/>
  <c r="BP192" i="1"/>
  <c r="BT192" i="1"/>
  <c r="BX192" i="1"/>
  <c r="BV192" i="1"/>
  <c r="BR192" i="1"/>
  <c r="BN192" i="1"/>
  <c r="BJ192" i="1"/>
  <c r="BZ192" i="1"/>
  <c r="CB192" i="1" s="1"/>
  <c r="BM412" i="1"/>
  <c r="BQ412" i="1"/>
  <c r="BU412" i="1"/>
  <c r="BY412" i="1"/>
  <c r="BL412" i="1"/>
  <c r="BP412" i="1"/>
  <c r="BT412" i="1"/>
  <c r="BX412" i="1"/>
  <c r="BK412" i="1"/>
  <c r="BO412" i="1"/>
  <c r="BS412" i="1"/>
  <c r="BW412" i="1"/>
  <c r="BJ412" i="1"/>
  <c r="BN412" i="1"/>
  <c r="BR412" i="1"/>
  <c r="BV412" i="1"/>
  <c r="BZ412" i="1"/>
  <c r="CB412" i="1" s="1"/>
  <c r="CF206" i="1"/>
  <c r="CE206" i="1"/>
  <c r="CD206" i="1"/>
  <c r="CC206" i="1"/>
  <c r="CE534" i="1"/>
  <c r="CD534" i="1"/>
  <c r="CC534" i="1"/>
  <c r="CF534" i="1"/>
  <c r="BK151" i="1"/>
  <c r="BO151" i="1"/>
  <c r="BS151" i="1"/>
  <c r="BW151" i="1"/>
  <c r="BJ151" i="1"/>
  <c r="BN151" i="1"/>
  <c r="BR151" i="1"/>
  <c r="BV151" i="1"/>
  <c r="BZ151" i="1"/>
  <c r="CB151" i="1" s="1"/>
  <c r="BM151" i="1"/>
  <c r="BQ151" i="1"/>
  <c r="BU151" i="1"/>
  <c r="BY151" i="1"/>
  <c r="BL151" i="1"/>
  <c r="BP151" i="1"/>
  <c r="BT151" i="1"/>
  <c r="BX151" i="1"/>
  <c r="CE97" i="1"/>
  <c r="CE320" i="1"/>
  <c r="CD320" i="1"/>
  <c r="CC320" i="1"/>
  <c r="CF320" i="1"/>
  <c r="CE717" i="1"/>
  <c r="CD717" i="1"/>
  <c r="CC717" i="1"/>
  <c r="CF717" i="1"/>
  <c r="CE749" i="1"/>
  <c r="CD749" i="1"/>
  <c r="CC749" i="1"/>
  <c r="CF749" i="1"/>
  <c r="CE313" i="1"/>
  <c r="CD313" i="1"/>
  <c r="CC313" i="1"/>
  <c r="CF313" i="1"/>
  <c r="CE818" i="1"/>
  <c r="CD818" i="1"/>
  <c r="CC818" i="1"/>
  <c r="CF818" i="1"/>
  <c r="CE763" i="1"/>
  <c r="CD763" i="1"/>
  <c r="CC763" i="1"/>
  <c r="CF763" i="1"/>
  <c r="CE70" i="1"/>
  <c r="CD70" i="1"/>
  <c r="CC70" i="1"/>
  <c r="CF70" i="1"/>
  <c r="CE323" i="1"/>
  <c r="CD323" i="1"/>
  <c r="CC323" i="1"/>
  <c r="CF323" i="1"/>
  <c r="BZ346" i="1"/>
  <c r="CB346" i="1" s="1"/>
  <c r="BX349" i="1"/>
  <c r="BK32" i="1"/>
  <c r="BO32" i="1"/>
  <c r="BS32" i="1"/>
  <c r="BW32" i="1"/>
  <c r="BN32" i="1"/>
  <c r="BT32" i="1"/>
  <c r="BY32" i="1"/>
  <c r="BM32" i="1"/>
  <c r="BR32" i="1"/>
  <c r="BX32" i="1"/>
  <c r="BL32" i="1"/>
  <c r="BQ32" i="1"/>
  <c r="BV32" i="1"/>
  <c r="BJ32" i="1"/>
  <c r="BP32" i="1"/>
  <c r="BU32" i="1"/>
  <c r="BZ32" i="1"/>
  <c r="CB32" i="1" s="1"/>
  <c r="BM440" i="1"/>
  <c r="BQ440" i="1"/>
  <c r="BU440" i="1"/>
  <c r="BY440" i="1"/>
  <c r="BL440" i="1"/>
  <c r="BP440" i="1"/>
  <c r="BT440" i="1"/>
  <c r="BX440" i="1"/>
  <c r="BK440" i="1"/>
  <c r="BO440" i="1"/>
  <c r="BS440" i="1"/>
  <c r="BW440" i="1"/>
  <c r="BJ440" i="1"/>
  <c r="BN440" i="1"/>
  <c r="BR440" i="1"/>
  <c r="BV440" i="1"/>
  <c r="BZ440" i="1"/>
  <c r="CB440" i="1" s="1"/>
  <c r="BM104" i="1"/>
  <c r="BQ104" i="1"/>
  <c r="BU104" i="1"/>
  <c r="BY104" i="1"/>
  <c r="BL104" i="1"/>
  <c r="BP104" i="1"/>
  <c r="BT104" i="1"/>
  <c r="BX104" i="1"/>
  <c r="BK104" i="1"/>
  <c r="BO104" i="1"/>
  <c r="BS104" i="1"/>
  <c r="BW104" i="1"/>
  <c r="BJ104" i="1"/>
  <c r="BN104" i="1"/>
  <c r="BR104" i="1"/>
  <c r="BV104" i="1"/>
  <c r="BZ104" i="1"/>
  <c r="CB104" i="1" s="1"/>
  <c r="BM573" i="1"/>
  <c r="BQ573" i="1"/>
  <c r="BU573" i="1"/>
  <c r="BY573" i="1"/>
  <c r="BL573" i="1"/>
  <c r="BP573" i="1"/>
  <c r="BT573" i="1"/>
  <c r="BX573" i="1"/>
  <c r="BK573" i="1"/>
  <c r="BO573" i="1"/>
  <c r="BS573" i="1"/>
  <c r="BW573" i="1"/>
  <c r="BJ573" i="1"/>
  <c r="BN573" i="1"/>
  <c r="BR573" i="1"/>
  <c r="BV573" i="1"/>
  <c r="BZ573" i="1"/>
  <c r="CB573" i="1" s="1"/>
  <c r="BM622" i="1"/>
  <c r="BQ622" i="1"/>
  <c r="BU622" i="1"/>
  <c r="BY622" i="1"/>
  <c r="BL622" i="1"/>
  <c r="BP622" i="1"/>
  <c r="BT622" i="1"/>
  <c r="BX622" i="1"/>
  <c r="BK622" i="1"/>
  <c r="BO622" i="1"/>
  <c r="BS622" i="1"/>
  <c r="BW622" i="1"/>
  <c r="BJ622" i="1"/>
  <c r="BN622" i="1"/>
  <c r="BR622" i="1"/>
  <c r="BV622" i="1"/>
  <c r="BZ622" i="1"/>
  <c r="CB622" i="1" s="1"/>
  <c r="CD611" i="1"/>
  <c r="CC611" i="1"/>
  <c r="CF611" i="1"/>
  <c r="CE611" i="1"/>
  <c r="CD660" i="1"/>
  <c r="CC660" i="1"/>
  <c r="CF660" i="1"/>
  <c r="CE660" i="1"/>
  <c r="CD286" i="1"/>
  <c r="CC286" i="1"/>
  <c r="CF286" i="1"/>
  <c r="CE286" i="1"/>
  <c r="CE427" i="1"/>
  <c r="CD427" i="1"/>
  <c r="CC427" i="1"/>
  <c r="CF427" i="1"/>
  <c r="BL511" i="1"/>
  <c r="BP511" i="1"/>
  <c r="BT511" i="1"/>
  <c r="BK511" i="1"/>
  <c r="BO511" i="1"/>
  <c r="BS511" i="1"/>
  <c r="BJ511" i="1"/>
  <c r="BN511" i="1"/>
  <c r="BR511" i="1"/>
  <c r="BM511" i="1"/>
  <c r="BQ511" i="1"/>
  <c r="BU511" i="1"/>
  <c r="BL189" i="1"/>
  <c r="BP189" i="1"/>
  <c r="BT189" i="1"/>
  <c r="BK189" i="1"/>
  <c r="BO189" i="1"/>
  <c r="BS189" i="1"/>
  <c r="BJ189" i="1"/>
  <c r="BN189" i="1"/>
  <c r="BR189" i="1"/>
  <c r="BM189" i="1"/>
  <c r="BQ189" i="1"/>
  <c r="BU189" i="1"/>
  <c r="BL568" i="1"/>
  <c r="BP568" i="1"/>
  <c r="BT568" i="1"/>
  <c r="BX568" i="1"/>
  <c r="BK568" i="1"/>
  <c r="BO568" i="1"/>
  <c r="BS568" i="1"/>
  <c r="BW568" i="1"/>
  <c r="BJ568" i="1"/>
  <c r="BN568" i="1"/>
  <c r="BR568" i="1"/>
  <c r="BV568" i="1"/>
  <c r="BZ568" i="1"/>
  <c r="CB568" i="1" s="1"/>
  <c r="BM568" i="1"/>
  <c r="BQ568" i="1"/>
  <c r="BU568" i="1"/>
  <c r="BY568" i="1"/>
  <c r="CE558" i="1"/>
  <c r="CC491" i="1"/>
  <c r="CF491" i="1"/>
  <c r="CE491" i="1"/>
  <c r="CD491" i="1"/>
  <c r="CF299" i="1"/>
  <c r="CE299" i="1"/>
  <c r="CD299" i="1"/>
  <c r="CC299" i="1"/>
  <c r="BM503" i="1"/>
  <c r="BL503" i="1"/>
  <c r="BP503" i="1"/>
  <c r="BT503" i="1"/>
  <c r="BX503" i="1"/>
  <c r="BK503" i="1"/>
  <c r="BO503" i="1"/>
  <c r="BS503" i="1"/>
  <c r="BW503" i="1"/>
  <c r="BN503" i="1"/>
  <c r="BV503" i="1"/>
  <c r="BJ503" i="1"/>
  <c r="BU503" i="1"/>
  <c r="BR503" i="1"/>
  <c r="BZ503" i="1"/>
  <c r="CB503" i="1" s="1"/>
  <c r="BQ503" i="1"/>
  <c r="BY503" i="1"/>
  <c r="CD122" i="1"/>
  <c r="CC122" i="1"/>
  <c r="CF122" i="1"/>
  <c r="CE122" i="1"/>
  <c r="CD200" i="1"/>
  <c r="CC200" i="1"/>
  <c r="CF200" i="1"/>
  <c r="CE200" i="1"/>
  <c r="CD630" i="1"/>
  <c r="CC630" i="1"/>
  <c r="CF630" i="1"/>
  <c r="CE630" i="1"/>
  <c r="CD555" i="1"/>
  <c r="CC555" i="1"/>
  <c r="CF555" i="1"/>
  <c r="CE555" i="1"/>
  <c r="CD176" i="1"/>
  <c r="CC176" i="1"/>
  <c r="CF176" i="1"/>
  <c r="CE176" i="1"/>
  <c r="BZ516" i="1"/>
  <c r="CB516" i="1" s="1"/>
  <c r="BM516" i="1"/>
  <c r="BQ516" i="1"/>
  <c r="BL516" i="1"/>
  <c r="BP516" i="1"/>
  <c r="BK516" i="1"/>
  <c r="BO516" i="1"/>
  <c r="BJ516" i="1"/>
  <c r="BN516" i="1"/>
  <c r="BR516" i="1"/>
  <c r="BJ83" i="1"/>
  <c r="BN83" i="1"/>
  <c r="BM83" i="1"/>
  <c r="BL83" i="1"/>
  <c r="BK83" i="1"/>
  <c r="CE112" i="1"/>
  <c r="CF566" i="1"/>
  <c r="CE566" i="1"/>
  <c r="CD566" i="1"/>
  <c r="CC566" i="1"/>
  <c r="BM111" i="1"/>
  <c r="BQ111" i="1"/>
  <c r="BU111" i="1"/>
  <c r="BY111" i="1"/>
  <c r="BL111" i="1"/>
  <c r="BP111" i="1"/>
  <c r="BT111" i="1"/>
  <c r="BX111" i="1"/>
  <c r="BK111" i="1"/>
  <c r="BO111" i="1"/>
  <c r="BS111" i="1"/>
  <c r="BW111" i="1"/>
  <c r="BJ111" i="1"/>
  <c r="BN111" i="1"/>
  <c r="BR111" i="1"/>
  <c r="BV111" i="1"/>
  <c r="BZ111" i="1"/>
  <c r="CB111" i="1" s="1"/>
  <c r="CC577" i="1"/>
  <c r="CE577" i="1"/>
  <c r="CD577" i="1"/>
  <c r="CF577" i="1"/>
  <c r="CE794" i="1"/>
  <c r="BL227" i="1"/>
  <c r="BP227" i="1"/>
  <c r="BT227" i="1"/>
  <c r="BX227" i="1"/>
  <c r="BK227" i="1"/>
  <c r="BO227" i="1"/>
  <c r="BS227" i="1"/>
  <c r="BW227" i="1"/>
  <c r="BJ227" i="1"/>
  <c r="BN227" i="1"/>
  <c r="BR227" i="1"/>
  <c r="BV227" i="1"/>
  <c r="BZ227" i="1"/>
  <c r="CB227" i="1" s="1"/>
  <c r="BM227" i="1"/>
  <c r="BQ227" i="1"/>
  <c r="BU227" i="1"/>
  <c r="BY227" i="1"/>
  <c r="CE47" i="1"/>
  <c r="CF291" i="1"/>
  <c r="CE291" i="1"/>
  <c r="CD291" i="1"/>
  <c r="CC291" i="1"/>
  <c r="BM518" i="1"/>
  <c r="BQ518" i="1"/>
  <c r="BU518" i="1"/>
  <c r="BY518" i="1"/>
  <c r="BL518" i="1"/>
  <c r="BP518" i="1"/>
  <c r="BT518" i="1"/>
  <c r="BX518" i="1"/>
  <c r="BK518" i="1"/>
  <c r="BO518" i="1"/>
  <c r="BS518" i="1"/>
  <c r="BW518" i="1"/>
  <c r="BJ518" i="1"/>
  <c r="BN518" i="1"/>
  <c r="BR518" i="1"/>
  <c r="BV518" i="1"/>
  <c r="BZ518" i="1"/>
  <c r="CB518" i="1" s="1"/>
  <c r="CE413" i="1"/>
  <c r="CD413" i="1"/>
  <c r="CC413" i="1"/>
  <c r="CF413" i="1"/>
  <c r="BK258" i="1"/>
  <c r="BO258" i="1"/>
  <c r="BS258" i="1"/>
  <c r="BW258" i="1"/>
  <c r="BJ258" i="1"/>
  <c r="BN258" i="1"/>
  <c r="BR258" i="1"/>
  <c r="BV258" i="1"/>
  <c r="BZ258" i="1"/>
  <c r="CB258" i="1" s="1"/>
  <c r="BM258" i="1"/>
  <c r="BQ258" i="1"/>
  <c r="BU258" i="1"/>
  <c r="BY258" i="1"/>
  <c r="BL258" i="1"/>
  <c r="BP258" i="1"/>
  <c r="BT258" i="1"/>
  <c r="BX258" i="1"/>
  <c r="CD127" i="1"/>
  <c r="CC127" i="1"/>
  <c r="CF127" i="1"/>
  <c r="CE127" i="1"/>
  <c r="BW635" i="1"/>
  <c r="CE301" i="1"/>
  <c r="CD301" i="1"/>
  <c r="CC301" i="1"/>
  <c r="CF301" i="1"/>
  <c r="CF708" i="1"/>
  <c r="CE708" i="1"/>
  <c r="CD708" i="1"/>
  <c r="CC708" i="1"/>
  <c r="CD478" i="1"/>
  <c r="CC478" i="1"/>
  <c r="CF478" i="1"/>
  <c r="CE478" i="1"/>
  <c r="CD350" i="1"/>
  <c r="CC350" i="1"/>
  <c r="CF350" i="1"/>
  <c r="CE350" i="1"/>
  <c r="CD148" i="1"/>
  <c r="CC148" i="1"/>
  <c r="CF148" i="1"/>
  <c r="CE148" i="1"/>
  <c r="CE657" i="1"/>
  <c r="CD657" i="1"/>
  <c r="CC657" i="1"/>
  <c r="CF657" i="1"/>
  <c r="CD723" i="1"/>
  <c r="CC723" i="1"/>
  <c r="CF723" i="1"/>
  <c r="CE723" i="1"/>
  <c r="CE49" i="1"/>
  <c r="CD49" i="1"/>
  <c r="CC49" i="1"/>
  <c r="CF49" i="1"/>
  <c r="CC817" i="1"/>
  <c r="CF817" i="1"/>
  <c r="CE817" i="1"/>
  <c r="CD817" i="1"/>
  <c r="CC512" i="1"/>
  <c r="CF512" i="1"/>
  <c r="CE512" i="1"/>
  <c r="CD512" i="1"/>
  <c r="BM224" i="1"/>
  <c r="BQ224" i="1"/>
  <c r="BU224" i="1"/>
  <c r="BY224" i="1"/>
  <c r="BL224" i="1"/>
  <c r="BP224" i="1"/>
  <c r="BT224" i="1"/>
  <c r="BX224" i="1"/>
  <c r="BK224" i="1"/>
  <c r="BO224" i="1"/>
  <c r="BS224" i="1"/>
  <c r="BW224" i="1"/>
  <c r="BJ224" i="1"/>
  <c r="BN224" i="1"/>
  <c r="BR224" i="1"/>
  <c r="BV224" i="1"/>
  <c r="BZ224" i="1"/>
  <c r="CB224" i="1" s="1"/>
  <c r="BM428" i="1"/>
  <c r="BQ428" i="1"/>
  <c r="BU428" i="1"/>
  <c r="BL428" i="1"/>
  <c r="BP428" i="1"/>
  <c r="BT428" i="1"/>
  <c r="BK428" i="1"/>
  <c r="BO428" i="1"/>
  <c r="BS428" i="1"/>
  <c r="BJ428" i="1"/>
  <c r="BN428" i="1"/>
  <c r="BR428" i="1"/>
  <c r="BO353" i="1"/>
  <c r="BM439" i="1"/>
  <c r="BQ439" i="1"/>
  <c r="BU439" i="1"/>
  <c r="BY439" i="1"/>
  <c r="BL439" i="1"/>
  <c r="BP439" i="1"/>
  <c r="BT439" i="1"/>
  <c r="BX439" i="1"/>
  <c r="BK439" i="1"/>
  <c r="BO439" i="1"/>
  <c r="BS439" i="1"/>
  <c r="BW439" i="1"/>
  <c r="BV439" i="1"/>
  <c r="BR439" i="1"/>
  <c r="BN439" i="1"/>
  <c r="BJ439" i="1"/>
  <c r="BZ439" i="1"/>
  <c r="CB439" i="1" s="1"/>
  <c r="BM734" i="1"/>
  <c r="BQ734" i="1"/>
  <c r="BU734" i="1"/>
  <c r="BY734" i="1"/>
  <c r="BL734" i="1"/>
  <c r="BP734" i="1"/>
  <c r="BT734" i="1"/>
  <c r="BX734" i="1"/>
  <c r="BK734" i="1"/>
  <c r="BO734" i="1"/>
  <c r="BS734" i="1"/>
  <c r="BW734" i="1"/>
  <c r="BJ734" i="1"/>
  <c r="BN734" i="1"/>
  <c r="BR734" i="1"/>
  <c r="BV734" i="1"/>
  <c r="BZ734" i="1"/>
  <c r="CB734" i="1" s="1"/>
  <c r="BM223" i="1"/>
  <c r="BQ223" i="1"/>
  <c r="BU223" i="1"/>
  <c r="BY223" i="1"/>
  <c r="BL223" i="1"/>
  <c r="BP223" i="1"/>
  <c r="BT223" i="1"/>
  <c r="BX223" i="1"/>
  <c r="BK223" i="1"/>
  <c r="BO223" i="1"/>
  <c r="BS223" i="1"/>
  <c r="BW223" i="1"/>
  <c r="BJ223" i="1"/>
  <c r="BN223" i="1"/>
  <c r="BR223" i="1"/>
  <c r="BV223" i="1"/>
  <c r="BZ223" i="1"/>
  <c r="CB223" i="1" s="1"/>
  <c r="CE620" i="1"/>
  <c r="CD451" i="1"/>
  <c r="CC451" i="1"/>
  <c r="CF451" i="1"/>
  <c r="CE451" i="1"/>
  <c r="BL26" i="1"/>
  <c r="BP26" i="1"/>
  <c r="BT26" i="1"/>
  <c r="BX26" i="1"/>
  <c r="BJ26" i="1"/>
  <c r="BO26" i="1"/>
  <c r="BU26" i="1"/>
  <c r="BZ26" i="1"/>
  <c r="CB26" i="1" s="1"/>
  <c r="BN26" i="1"/>
  <c r="BS26" i="1"/>
  <c r="BY26" i="1"/>
  <c r="BM26" i="1"/>
  <c r="BR26" i="1"/>
  <c r="BW26" i="1"/>
  <c r="BK26" i="1"/>
  <c r="BQ26" i="1"/>
  <c r="BV26" i="1"/>
  <c r="CD486" i="1"/>
  <c r="CC486" i="1"/>
  <c r="CF486" i="1"/>
  <c r="CE486" i="1"/>
  <c r="BJ873" i="1"/>
  <c r="BN873" i="1"/>
  <c r="BR873" i="1"/>
  <c r="BV873" i="1"/>
  <c r="BZ873" i="1"/>
  <c r="CB873" i="1" s="1"/>
  <c r="BM873" i="1"/>
  <c r="BQ873" i="1"/>
  <c r="BU873" i="1"/>
  <c r="BY873" i="1"/>
  <c r="BL873" i="1"/>
  <c r="BP873" i="1"/>
  <c r="BT873" i="1"/>
  <c r="BX873" i="1"/>
  <c r="BK873" i="1"/>
  <c r="BO873" i="1"/>
  <c r="BS873" i="1"/>
  <c r="BW873" i="1"/>
  <c r="BJ171" i="1"/>
  <c r="BN171" i="1"/>
  <c r="BR171" i="1"/>
  <c r="BV171" i="1"/>
  <c r="BZ171" i="1"/>
  <c r="CB171" i="1" s="1"/>
  <c r="BM171" i="1"/>
  <c r="BQ171" i="1"/>
  <c r="BU171" i="1"/>
  <c r="BY171" i="1"/>
  <c r="BL171" i="1"/>
  <c r="BP171" i="1"/>
  <c r="BT171" i="1"/>
  <c r="BX171" i="1"/>
  <c r="BK171" i="1"/>
  <c r="BO171" i="1"/>
  <c r="BS171" i="1"/>
  <c r="BW171" i="1"/>
  <c r="BJ96" i="1"/>
  <c r="BN96" i="1"/>
  <c r="BR96" i="1"/>
  <c r="BV96" i="1"/>
  <c r="BZ96" i="1"/>
  <c r="CB96" i="1" s="1"/>
  <c r="BM96" i="1"/>
  <c r="BQ96" i="1"/>
  <c r="BU96" i="1"/>
  <c r="BY96" i="1"/>
  <c r="BL96" i="1"/>
  <c r="BP96" i="1"/>
  <c r="BT96" i="1"/>
  <c r="BX96" i="1"/>
  <c r="BK96" i="1"/>
  <c r="BO96" i="1"/>
  <c r="BS96" i="1"/>
  <c r="BW96" i="1"/>
  <c r="BJ292" i="1"/>
  <c r="BN292" i="1"/>
  <c r="BR292" i="1"/>
  <c r="BV292" i="1"/>
  <c r="BZ292" i="1"/>
  <c r="CB292" i="1" s="1"/>
  <c r="BM292" i="1"/>
  <c r="BQ292" i="1"/>
  <c r="BU292" i="1"/>
  <c r="BY292" i="1"/>
  <c r="BL292" i="1"/>
  <c r="BP292" i="1"/>
  <c r="BT292" i="1"/>
  <c r="BX292" i="1"/>
  <c r="BK292" i="1"/>
  <c r="BO292" i="1"/>
  <c r="BS292" i="1"/>
  <c r="BW292" i="1"/>
  <c r="BJ869" i="1"/>
  <c r="BN869" i="1"/>
  <c r="BR869" i="1"/>
  <c r="BV869" i="1"/>
  <c r="BZ869" i="1"/>
  <c r="CB869" i="1" s="1"/>
  <c r="BM869" i="1"/>
  <c r="BQ869" i="1"/>
  <c r="BU869" i="1"/>
  <c r="BY869" i="1"/>
  <c r="BL869" i="1"/>
  <c r="BP869" i="1"/>
  <c r="BT869" i="1"/>
  <c r="BX869" i="1"/>
  <c r="BK869" i="1"/>
  <c r="BO869" i="1"/>
  <c r="BS869" i="1"/>
  <c r="BW869" i="1"/>
  <c r="BJ161" i="1"/>
  <c r="BN161" i="1"/>
  <c r="BR161" i="1"/>
  <c r="BV161" i="1"/>
  <c r="BZ161" i="1"/>
  <c r="CB161" i="1" s="1"/>
  <c r="BM161" i="1"/>
  <c r="BQ161" i="1"/>
  <c r="BU161" i="1"/>
  <c r="BY161" i="1"/>
  <c r="BL161" i="1"/>
  <c r="BP161" i="1"/>
  <c r="BT161" i="1"/>
  <c r="BX161" i="1"/>
  <c r="BK161" i="1"/>
  <c r="BO161" i="1"/>
  <c r="BS161" i="1"/>
  <c r="BW161" i="1"/>
  <c r="BJ61" i="1"/>
  <c r="BN61" i="1"/>
  <c r="BR61" i="1"/>
  <c r="BV61" i="1"/>
  <c r="BZ61" i="1"/>
  <c r="CB61" i="1" s="1"/>
  <c r="BM61" i="1"/>
  <c r="BQ61" i="1"/>
  <c r="BU61" i="1"/>
  <c r="BY61" i="1"/>
  <c r="BL61" i="1"/>
  <c r="BP61" i="1"/>
  <c r="BT61" i="1"/>
  <c r="BX61" i="1"/>
  <c r="BK61" i="1"/>
  <c r="BO61" i="1"/>
  <c r="BS61" i="1"/>
  <c r="BW61" i="1"/>
  <c r="BJ342" i="1"/>
  <c r="BN342" i="1"/>
  <c r="BR342" i="1"/>
  <c r="BV342" i="1"/>
  <c r="BZ342" i="1"/>
  <c r="CB342" i="1" s="1"/>
  <c r="BM342" i="1"/>
  <c r="BQ342" i="1"/>
  <c r="BU342" i="1"/>
  <c r="BY342" i="1"/>
  <c r="BL342" i="1"/>
  <c r="BP342" i="1"/>
  <c r="BT342" i="1"/>
  <c r="BX342" i="1"/>
  <c r="BK342" i="1"/>
  <c r="BO342" i="1"/>
  <c r="BS342" i="1"/>
  <c r="BW342" i="1"/>
  <c r="BJ315" i="1"/>
  <c r="BN315" i="1"/>
  <c r="BR315" i="1"/>
  <c r="BV315" i="1"/>
  <c r="BZ315" i="1"/>
  <c r="CB315" i="1" s="1"/>
  <c r="BM315" i="1"/>
  <c r="BQ315" i="1"/>
  <c r="BU315" i="1"/>
  <c r="BY315" i="1"/>
  <c r="BL315" i="1"/>
  <c r="BP315" i="1"/>
  <c r="BT315" i="1"/>
  <c r="BX315" i="1"/>
  <c r="BK315" i="1"/>
  <c r="BO315" i="1"/>
  <c r="BS315" i="1"/>
  <c r="BW315" i="1"/>
  <c r="BJ221" i="1"/>
  <c r="BN221" i="1"/>
  <c r="BR221" i="1"/>
  <c r="BV221" i="1"/>
  <c r="BZ221" i="1"/>
  <c r="CB221" i="1" s="1"/>
  <c r="BM221" i="1"/>
  <c r="BQ221" i="1"/>
  <c r="BU221" i="1"/>
  <c r="BY221" i="1"/>
  <c r="BL221" i="1"/>
  <c r="BP221" i="1"/>
  <c r="BT221" i="1"/>
  <c r="BX221" i="1"/>
  <c r="BK221" i="1"/>
  <c r="BO221" i="1"/>
  <c r="BS221" i="1"/>
  <c r="BW221" i="1"/>
  <c r="BJ118" i="1"/>
  <c r="BN118" i="1"/>
  <c r="BR118" i="1"/>
  <c r="BV118" i="1"/>
  <c r="BZ118" i="1"/>
  <c r="CB118" i="1" s="1"/>
  <c r="BM118" i="1"/>
  <c r="BQ118" i="1"/>
  <c r="BU118" i="1"/>
  <c r="BY118" i="1"/>
  <c r="BL118" i="1"/>
  <c r="BP118" i="1"/>
  <c r="BT118" i="1"/>
  <c r="BX118" i="1"/>
  <c r="BK118" i="1"/>
  <c r="BO118" i="1"/>
  <c r="BS118" i="1"/>
  <c r="BW118" i="1"/>
  <c r="BJ28" i="1"/>
  <c r="BN28" i="1"/>
  <c r="BR28" i="1"/>
  <c r="BV28" i="1"/>
  <c r="BZ28" i="1"/>
  <c r="CB28" i="1" s="1"/>
  <c r="BM28" i="1"/>
  <c r="BQ28" i="1"/>
  <c r="BU28" i="1"/>
  <c r="BY28" i="1"/>
  <c r="BL28" i="1"/>
  <c r="BP28" i="1"/>
  <c r="BT28" i="1"/>
  <c r="BX28" i="1"/>
  <c r="BK28" i="1"/>
  <c r="BO28" i="1"/>
  <c r="BS28" i="1"/>
  <c r="BW28" i="1"/>
  <c r="CF545" i="1"/>
  <c r="CE545" i="1"/>
  <c r="CD545" i="1"/>
  <c r="CC545" i="1"/>
  <c r="CF670" i="1"/>
  <c r="CE670" i="1"/>
  <c r="CD670" i="1"/>
  <c r="CC670" i="1"/>
  <c r="CF840" i="1"/>
  <c r="CE840" i="1"/>
  <c r="CD840" i="1"/>
  <c r="CC840" i="1"/>
  <c r="CF563" i="1"/>
  <c r="CE563" i="1"/>
  <c r="CD563" i="1"/>
  <c r="CC563" i="1"/>
  <c r="CF613" i="1"/>
  <c r="CE613" i="1"/>
  <c r="CD613" i="1"/>
  <c r="CC613" i="1"/>
  <c r="CF338" i="1"/>
  <c r="CE338" i="1"/>
  <c r="CD338" i="1"/>
  <c r="CC338" i="1"/>
  <c r="CF215" i="1"/>
  <c r="CE215" i="1"/>
  <c r="CD215" i="1"/>
  <c r="CC215" i="1"/>
  <c r="CF67" i="1"/>
  <c r="CE67" i="1"/>
  <c r="CD67" i="1"/>
  <c r="CC67" i="1"/>
  <c r="CD833" i="1"/>
  <c r="CF833" i="1"/>
  <c r="CE833" i="1"/>
  <c r="CC833" i="1"/>
  <c r="CD515" i="1"/>
  <c r="CC515" i="1"/>
  <c r="CF515" i="1"/>
  <c r="CE515" i="1"/>
  <c r="CE287" i="1"/>
  <c r="CD287" i="1"/>
  <c r="CC287" i="1"/>
  <c r="CF287" i="1"/>
  <c r="CF208" i="1"/>
  <c r="CE208" i="1"/>
  <c r="CD208" i="1"/>
  <c r="CC208" i="1"/>
  <c r="CF546" i="1"/>
  <c r="CE546" i="1"/>
  <c r="CD546" i="1"/>
  <c r="CC546" i="1"/>
  <c r="CD585" i="1"/>
  <c r="CC585" i="1"/>
  <c r="CF585" i="1"/>
  <c r="CE585" i="1"/>
  <c r="CD259" i="1"/>
  <c r="CC259" i="1"/>
  <c r="CF259" i="1"/>
  <c r="CE259" i="1"/>
  <c r="BM165" i="1"/>
  <c r="BQ165" i="1"/>
  <c r="BK165" i="1"/>
  <c r="BP165" i="1"/>
  <c r="BU165" i="1"/>
  <c r="BY165" i="1"/>
  <c r="BJ165" i="1"/>
  <c r="BO165" i="1"/>
  <c r="BT165" i="1"/>
  <c r="BX165" i="1"/>
  <c r="BN165" i="1"/>
  <c r="BS165" i="1"/>
  <c r="BW165" i="1"/>
  <c r="BL165" i="1"/>
  <c r="BR165" i="1"/>
  <c r="BV165" i="1"/>
  <c r="BZ165" i="1"/>
  <c r="CB165" i="1" s="1"/>
  <c r="CF704" i="1"/>
  <c r="CE704" i="1"/>
  <c r="CD704" i="1"/>
  <c r="CC704" i="1"/>
  <c r="CE91" i="1"/>
  <c r="CC459" i="1"/>
  <c r="CF459" i="1"/>
  <c r="CE459" i="1"/>
  <c r="CD459" i="1"/>
  <c r="CC417" i="1"/>
  <c r="CF417" i="1"/>
  <c r="CE417" i="1"/>
  <c r="CD417" i="1"/>
  <c r="BM437" i="1"/>
  <c r="BQ437" i="1"/>
  <c r="BU437" i="1"/>
  <c r="BY437" i="1"/>
  <c r="BL437" i="1"/>
  <c r="BP437" i="1"/>
  <c r="BT437" i="1"/>
  <c r="BX437" i="1"/>
  <c r="BK437" i="1"/>
  <c r="BO437" i="1"/>
  <c r="BS437" i="1"/>
  <c r="BW437" i="1"/>
  <c r="BJ437" i="1"/>
  <c r="BN437" i="1"/>
  <c r="BR437" i="1"/>
  <c r="BV437" i="1"/>
  <c r="BZ437" i="1"/>
  <c r="CB437" i="1" s="1"/>
  <c r="BM72" i="1"/>
  <c r="BQ72" i="1"/>
  <c r="BU72" i="1"/>
  <c r="BY72" i="1"/>
  <c r="BL72" i="1"/>
  <c r="BP72" i="1"/>
  <c r="BT72" i="1"/>
  <c r="BX72" i="1"/>
  <c r="BK72" i="1"/>
  <c r="BO72" i="1"/>
  <c r="BS72" i="1"/>
  <c r="BW72" i="1"/>
  <c r="BJ72" i="1"/>
  <c r="BN72" i="1"/>
  <c r="BR72" i="1"/>
  <c r="BV72" i="1"/>
  <c r="BZ72" i="1"/>
  <c r="CB72" i="1" s="1"/>
  <c r="CD290" i="1"/>
  <c r="CF290" i="1"/>
  <c r="CE290" i="1"/>
  <c r="BK232" i="1"/>
  <c r="BO232" i="1"/>
  <c r="BS232" i="1"/>
  <c r="BW232" i="1"/>
  <c r="BJ232" i="1"/>
  <c r="BN232" i="1"/>
  <c r="BR232" i="1"/>
  <c r="BV232" i="1"/>
  <c r="BZ232" i="1"/>
  <c r="CB232" i="1" s="1"/>
  <c r="BQ232" i="1"/>
  <c r="BY232" i="1"/>
  <c r="BP232" i="1"/>
  <c r="BX232" i="1"/>
  <c r="BM232" i="1"/>
  <c r="BU232" i="1"/>
  <c r="BL232" i="1"/>
  <c r="BT232" i="1"/>
  <c r="CD789" i="1"/>
  <c r="CC789" i="1"/>
  <c r="CF789" i="1"/>
  <c r="CE789" i="1"/>
  <c r="CD430" i="1"/>
  <c r="CC430" i="1"/>
  <c r="CF430" i="1"/>
  <c r="CE430" i="1"/>
  <c r="CD702" i="1"/>
  <c r="CC702" i="1"/>
  <c r="CF702" i="1"/>
  <c r="CE702" i="1"/>
  <c r="BL827" i="1"/>
  <c r="BP827" i="1"/>
  <c r="BT827" i="1"/>
  <c r="BX827" i="1"/>
  <c r="BK827" i="1"/>
  <c r="BO827" i="1"/>
  <c r="BS827" i="1"/>
  <c r="BW827" i="1"/>
  <c r="BJ827" i="1"/>
  <c r="BN827" i="1"/>
  <c r="BR827" i="1"/>
  <c r="BV827" i="1"/>
  <c r="BZ827" i="1"/>
  <c r="CB827" i="1" s="1"/>
  <c r="BM827" i="1"/>
  <c r="BQ827" i="1"/>
  <c r="BU827" i="1"/>
  <c r="BY827" i="1"/>
  <c r="BX511" i="1"/>
  <c r="BZ189" i="1"/>
  <c r="CB189" i="1" s="1"/>
  <c r="BM155" i="1"/>
  <c r="BQ155" i="1"/>
  <c r="BU155" i="1"/>
  <c r="BY155" i="1"/>
  <c r="BL155" i="1"/>
  <c r="BP155" i="1"/>
  <c r="BT155" i="1"/>
  <c r="BX155" i="1"/>
  <c r="BK155" i="1"/>
  <c r="BO155" i="1"/>
  <c r="BS155" i="1"/>
  <c r="BW155" i="1"/>
  <c r="BN155" i="1"/>
  <c r="BJ155" i="1"/>
  <c r="BZ155" i="1"/>
  <c r="CB155" i="1" s="1"/>
  <c r="BV155" i="1"/>
  <c r="BR155" i="1"/>
  <c r="CD482" i="1"/>
  <c r="CC482" i="1"/>
  <c r="CF482" i="1"/>
  <c r="CE482" i="1"/>
  <c r="CD360" i="1"/>
  <c r="CC360" i="1"/>
  <c r="CF360" i="1"/>
  <c r="CE360" i="1"/>
  <c r="CE663" i="1"/>
  <c r="BM498" i="1"/>
  <c r="BQ498" i="1"/>
  <c r="BU498" i="1"/>
  <c r="BY498" i="1"/>
  <c r="BL498" i="1"/>
  <c r="BP498" i="1"/>
  <c r="BT498" i="1"/>
  <c r="BX498" i="1"/>
  <c r="BK498" i="1"/>
  <c r="BO498" i="1"/>
  <c r="BS498" i="1"/>
  <c r="BW498" i="1"/>
  <c r="BJ498" i="1"/>
  <c r="BN498" i="1"/>
  <c r="BR498" i="1"/>
  <c r="BV498" i="1"/>
  <c r="BZ498" i="1"/>
  <c r="CB498" i="1" s="1"/>
  <c r="CF52" i="1"/>
  <c r="CE52" i="1"/>
  <c r="CD52" i="1"/>
  <c r="CC52" i="1"/>
  <c r="CE381" i="1"/>
  <c r="CE48" i="1"/>
  <c r="CF465" i="1"/>
  <c r="CE465" i="1"/>
  <c r="CD465" i="1"/>
  <c r="CC465" i="1"/>
  <c r="CF277" i="1"/>
  <c r="CE277" i="1"/>
  <c r="CD277" i="1"/>
  <c r="CC277" i="1"/>
  <c r="CC245" i="1"/>
  <c r="CF245" i="1"/>
  <c r="CD245" i="1"/>
  <c r="CE245" i="1"/>
  <c r="BM27" i="1"/>
  <c r="BQ27" i="1"/>
  <c r="BU27" i="1"/>
  <c r="BY27" i="1"/>
  <c r="BL27" i="1"/>
  <c r="BP27" i="1"/>
  <c r="BT27" i="1"/>
  <c r="BX27" i="1"/>
  <c r="BK27" i="1"/>
  <c r="BO27" i="1"/>
  <c r="BS27" i="1"/>
  <c r="BW27" i="1"/>
  <c r="BJ27" i="1"/>
  <c r="BN27" i="1"/>
  <c r="BR27" i="1"/>
  <c r="BV27" i="1"/>
  <c r="BZ27" i="1"/>
  <c r="CB27" i="1" s="1"/>
  <c r="CE44" i="1"/>
  <c r="CD393" i="1"/>
  <c r="CE687" i="1"/>
  <c r="CF264" i="1"/>
  <c r="CE264" i="1"/>
  <c r="CD264" i="1"/>
  <c r="CC264" i="1"/>
  <c r="CF538" i="1"/>
  <c r="CE538" i="1"/>
  <c r="CD538" i="1"/>
  <c r="CC538" i="1"/>
  <c r="CC550" i="1"/>
  <c r="CF550" i="1"/>
  <c r="CE550" i="1"/>
  <c r="CD550" i="1"/>
  <c r="BO635" i="1"/>
  <c r="BN635" i="1"/>
  <c r="BM635" i="1"/>
  <c r="BL635" i="1"/>
  <c r="CC188" i="1"/>
  <c r="CF188" i="1"/>
  <c r="CE188" i="1"/>
  <c r="CD188" i="1"/>
  <c r="CF726" i="1"/>
  <c r="CE726" i="1"/>
  <c r="CD726" i="1"/>
  <c r="CC726" i="1"/>
  <c r="CE553" i="1"/>
  <c r="CD553" i="1"/>
  <c r="CC553" i="1"/>
  <c r="CF553" i="1"/>
  <c r="CD814" i="1"/>
  <c r="CC814" i="1"/>
  <c r="CF814" i="1"/>
  <c r="CE814" i="1"/>
  <c r="BM421" i="1"/>
  <c r="BQ421" i="1"/>
  <c r="BU421" i="1"/>
  <c r="BY421" i="1"/>
  <c r="BL421" i="1"/>
  <c r="BP421" i="1"/>
  <c r="BT421" i="1"/>
  <c r="BX421" i="1"/>
  <c r="BK421" i="1"/>
  <c r="BO421" i="1"/>
  <c r="BS421" i="1"/>
  <c r="BW421" i="1"/>
  <c r="BJ421" i="1"/>
  <c r="BN421" i="1"/>
  <c r="BR421" i="1"/>
  <c r="BV421" i="1"/>
  <c r="BZ421" i="1"/>
  <c r="CB421" i="1" s="1"/>
  <c r="BK336" i="1"/>
  <c r="BO336" i="1"/>
  <c r="BM336" i="1"/>
  <c r="BJ336" i="1"/>
  <c r="BN336" i="1"/>
  <c r="BL336" i="1"/>
  <c r="BK343" i="1"/>
  <c r="BO343" i="1"/>
  <c r="BS343" i="1"/>
  <c r="BW343" i="1"/>
  <c r="BM343" i="1"/>
  <c r="BQ343" i="1"/>
  <c r="BU343" i="1"/>
  <c r="BY343" i="1"/>
  <c r="BP343" i="1"/>
  <c r="BX343" i="1"/>
  <c r="BN343" i="1"/>
  <c r="BV343" i="1"/>
  <c r="BL343" i="1"/>
  <c r="BT343" i="1"/>
  <c r="BJ343" i="1"/>
  <c r="BR343" i="1"/>
  <c r="BZ343" i="1"/>
  <c r="CB343" i="1" s="1"/>
  <c r="CD128" i="1"/>
  <c r="CC128" i="1"/>
  <c r="CF128" i="1"/>
  <c r="CE128" i="1"/>
  <c r="CD795" i="1"/>
  <c r="CF795" i="1"/>
  <c r="CE795" i="1"/>
  <c r="CC795" i="1"/>
  <c r="BK273" i="1"/>
  <c r="BO273" i="1"/>
  <c r="BS273" i="1"/>
  <c r="BW273" i="1"/>
  <c r="BM273" i="1"/>
  <c r="BR273" i="1"/>
  <c r="BX273" i="1"/>
  <c r="BL273" i="1"/>
  <c r="BQ273" i="1"/>
  <c r="BV273" i="1"/>
  <c r="BJ273" i="1"/>
  <c r="BP273" i="1"/>
  <c r="BU273" i="1"/>
  <c r="BZ273" i="1"/>
  <c r="CB273" i="1" s="1"/>
  <c r="BN273" i="1"/>
  <c r="BT273" i="1"/>
  <c r="BY273" i="1"/>
  <c r="BZ84" i="1"/>
  <c r="CB84" i="1" s="1"/>
  <c r="BM84" i="1"/>
  <c r="BQ84" i="1"/>
  <c r="BU84" i="1"/>
  <c r="BL84" i="1"/>
  <c r="BP84" i="1"/>
  <c r="BT84" i="1"/>
  <c r="BX84" i="1"/>
  <c r="BK84" i="1"/>
  <c r="BO84" i="1"/>
  <c r="BS84" i="1"/>
  <c r="BW84" i="1"/>
  <c r="BJ84" i="1"/>
  <c r="BN84" i="1"/>
  <c r="BR84" i="1"/>
  <c r="BV84" i="1"/>
  <c r="BM364" i="1"/>
  <c r="BQ364" i="1"/>
  <c r="BU364" i="1"/>
  <c r="BY364" i="1"/>
  <c r="BL364" i="1"/>
  <c r="BP364" i="1"/>
  <c r="BT364" i="1"/>
  <c r="BX364" i="1"/>
  <c r="BK364" i="1"/>
  <c r="BO364" i="1"/>
  <c r="BS364" i="1"/>
  <c r="BW364" i="1"/>
  <c r="BJ364" i="1"/>
  <c r="BN364" i="1"/>
  <c r="BR364" i="1"/>
  <c r="BV364" i="1"/>
  <c r="BZ364" i="1"/>
  <c r="CB364" i="1" s="1"/>
  <c r="BM867" i="1"/>
  <c r="BL867" i="1"/>
  <c r="BK867" i="1"/>
  <c r="BO867" i="1"/>
  <c r="BN867" i="1"/>
  <c r="BJ867" i="1"/>
  <c r="CE294" i="1"/>
  <c r="CD294" i="1"/>
  <c r="CC294" i="1"/>
  <c r="CF294" i="1"/>
  <c r="CD281" i="1"/>
  <c r="CC281" i="1"/>
  <c r="CF281" i="1"/>
  <c r="CE281" i="1"/>
  <c r="CD705" i="1"/>
  <c r="CC705" i="1"/>
  <c r="CF705" i="1"/>
  <c r="CE705" i="1"/>
  <c r="BJ348" i="1"/>
  <c r="BN348" i="1"/>
  <c r="BR348" i="1"/>
  <c r="BV348" i="1"/>
  <c r="BZ348" i="1"/>
  <c r="CB348" i="1" s="1"/>
  <c r="BM348" i="1"/>
  <c r="BQ348" i="1"/>
  <c r="BU348" i="1"/>
  <c r="BY348" i="1"/>
  <c r="BL348" i="1"/>
  <c r="BP348" i="1"/>
  <c r="BT348" i="1"/>
  <c r="BX348" i="1"/>
  <c r="BK348" i="1"/>
  <c r="BO348" i="1"/>
  <c r="BS348" i="1"/>
  <c r="BW348" i="1"/>
  <c r="BJ140" i="1"/>
  <c r="BN140" i="1"/>
  <c r="BR140" i="1"/>
  <c r="BV140" i="1"/>
  <c r="BZ140" i="1"/>
  <c r="CB140" i="1" s="1"/>
  <c r="BM140" i="1"/>
  <c r="BQ140" i="1"/>
  <c r="BU140" i="1"/>
  <c r="BY140" i="1"/>
  <c r="BL140" i="1"/>
  <c r="BP140" i="1"/>
  <c r="BT140" i="1"/>
  <c r="BX140" i="1"/>
  <c r="BK140" i="1"/>
  <c r="BO140" i="1"/>
  <c r="BS140" i="1"/>
  <c r="BW140" i="1"/>
  <c r="BJ88" i="1"/>
  <c r="BN88" i="1"/>
  <c r="BR88" i="1"/>
  <c r="BV88" i="1"/>
  <c r="BZ88" i="1"/>
  <c r="CB88" i="1" s="1"/>
  <c r="BM88" i="1"/>
  <c r="BQ88" i="1"/>
  <c r="BU88" i="1"/>
  <c r="BY88" i="1"/>
  <c r="BL88" i="1"/>
  <c r="BP88" i="1"/>
  <c r="BT88" i="1"/>
  <c r="BX88" i="1"/>
  <c r="BK88" i="1"/>
  <c r="BO88" i="1"/>
  <c r="BS88" i="1"/>
  <c r="BW88" i="1"/>
  <c r="BJ842" i="1"/>
  <c r="BN842" i="1"/>
  <c r="BR842" i="1"/>
  <c r="BV842" i="1"/>
  <c r="BZ842" i="1"/>
  <c r="CB842" i="1" s="1"/>
  <c r="BM842" i="1"/>
  <c r="BQ842" i="1"/>
  <c r="BU842" i="1"/>
  <c r="BY842" i="1"/>
  <c r="BL842" i="1"/>
  <c r="BP842" i="1"/>
  <c r="BT842" i="1"/>
  <c r="BX842" i="1"/>
  <c r="BK842" i="1"/>
  <c r="BO842" i="1"/>
  <c r="BS842" i="1"/>
  <c r="BW842" i="1"/>
  <c r="BJ721" i="1"/>
  <c r="BN721" i="1"/>
  <c r="BR721" i="1"/>
  <c r="BV721" i="1"/>
  <c r="BZ721" i="1"/>
  <c r="CB721" i="1" s="1"/>
  <c r="BM721" i="1"/>
  <c r="BQ721" i="1"/>
  <c r="BU721" i="1"/>
  <c r="BY721" i="1"/>
  <c r="BL721" i="1"/>
  <c r="BP721" i="1"/>
  <c r="BT721" i="1"/>
  <c r="BX721" i="1"/>
  <c r="BK721" i="1"/>
  <c r="BO721" i="1"/>
  <c r="BS721" i="1"/>
  <c r="BW721" i="1"/>
  <c r="BJ130" i="1"/>
  <c r="BN130" i="1"/>
  <c r="BR130" i="1"/>
  <c r="BV130" i="1"/>
  <c r="BZ130" i="1"/>
  <c r="CB130" i="1" s="1"/>
  <c r="BM130" i="1"/>
  <c r="BQ130" i="1"/>
  <c r="BU130" i="1"/>
  <c r="BY130" i="1"/>
  <c r="BL130" i="1"/>
  <c r="BP130" i="1"/>
  <c r="BT130" i="1"/>
  <c r="BX130" i="1"/>
  <c r="BK130" i="1"/>
  <c r="BO130" i="1"/>
  <c r="BS130" i="1"/>
  <c r="BW130" i="1"/>
  <c r="BJ58" i="1"/>
  <c r="BN58" i="1"/>
  <c r="BR58" i="1"/>
  <c r="BV58" i="1"/>
  <c r="BZ58" i="1"/>
  <c r="CB58" i="1" s="1"/>
  <c r="BM58" i="1"/>
  <c r="BQ58" i="1"/>
  <c r="BU58" i="1"/>
  <c r="BY58" i="1"/>
  <c r="BL58" i="1"/>
  <c r="BP58" i="1"/>
  <c r="BT58" i="1"/>
  <c r="BX58" i="1"/>
  <c r="BK58" i="1"/>
  <c r="BO58" i="1"/>
  <c r="BS58" i="1"/>
  <c r="BW58" i="1"/>
  <c r="BJ59" i="1"/>
  <c r="BN59" i="1"/>
  <c r="BR59" i="1"/>
  <c r="BV59" i="1"/>
  <c r="BZ59" i="1"/>
  <c r="CB59" i="1" s="1"/>
  <c r="BM59" i="1"/>
  <c r="BQ59" i="1"/>
  <c r="BU59" i="1"/>
  <c r="BY59" i="1"/>
  <c r="BL59" i="1"/>
  <c r="BP59" i="1"/>
  <c r="BT59" i="1"/>
  <c r="BX59" i="1"/>
  <c r="BK59" i="1"/>
  <c r="BO59" i="1"/>
  <c r="BS59" i="1"/>
  <c r="BW59" i="1"/>
  <c r="BJ829" i="1"/>
  <c r="BN829" i="1"/>
  <c r="BR829" i="1"/>
  <c r="BV829" i="1"/>
  <c r="BZ829" i="1"/>
  <c r="CB829" i="1" s="1"/>
  <c r="BM829" i="1"/>
  <c r="BQ829" i="1"/>
  <c r="BU829" i="1"/>
  <c r="BY829" i="1"/>
  <c r="BL829" i="1"/>
  <c r="BP829" i="1"/>
  <c r="BT829" i="1"/>
  <c r="BX829" i="1"/>
  <c r="BK829" i="1"/>
  <c r="BO829" i="1"/>
  <c r="BS829" i="1"/>
  <c r="BW829" i="1"/>
  <c r="BJ743" i="1"/>
  <c r="BN743" i="1"/>
  <c r="BR743" i="1"/>
  <c r="BV743" i="1"/>
  <c r="BZ743" i="1"/>
  <c r="CB743" i="1" s="1"/>
  <c r="BM743" i="1"/>
  <c r="BQ743" i="1"/>
  <c r="BU743" i="1"/>
  <c r="BY743" i="1"/>
  <c r="BL743" i="1"/>
  <c r="BP743" i="1"/>
  <c r="BT743" i="1"/>
  <c r="BX743" i="1"/>
  <c r="BK743" i="1"/>
  <c r="BO743" i="1"/>
  <c r="BS743" i="1"/>
  <c r="BW743" i="1"/>
  <c r="CF675" i="1"/>
  <c r="CE675" i="1"/>
  <c r="CD675" i="1"/>
  <c r="CC675" i="1"/>
  <c r="CF233" i="1"/>
  <c r="CE233" i="1"/>
  <c r="CD233" i="1"/>
  <c r="CC233" i="1"/>
  <c r="CF415" i="1"/>
  <c r="CE415" i="1"/>
  <c r="CD415" i="1"/>
  <c r="CC415" i="1"/>
  <c r="CF241" i="1"/>
  <c r="CE241" i="1"/>
  <c r="CD241" i="1"/>
  <c r="CC241" i="1"/>
  <c r="CF354" i="1"/>
  <c r="CE354" i="1"/>
  <c r="CD354" i="1"/>
  <c r="CC354" i="1"/>
  <c r="CF477" i="1"/>
  <c r="CE477" i="1"/>
  <c r="CD477" i="1"/>
  <c r="CC477" i="1"/>
  <c r="CF589" i="1"/>
  <c r="CE589" i="1"/>
  <c r="CD589" i="1"/>
  <c r="CC589" i="1"/>
  <c r="CF594" i="1"/>
  <c r="CE594" i="1"/>
  <c r="CD594" i="1"/>
  <c r="CC594" i="1"/>
  <c r="CF250" i="1"/>
  <c r="CE250" i="1"/>
  <c r="CD250" i="1"/>
  <c r="CC250" i="1"/>
  <c r="CF414" i="1"/>
  <c r="CE414" i="1"/>
  <c r="CD414" i="1"/>
  <c r="CC414" i="1"/>
  <c r="CF253" i="1"/>
  <c r="CC747" i="1"/>
  <c r="CF747" i="1"/>
  <c r="CE747" i="1"/>
  <c r="CD747" i="1"/>
  <c r="CE745" i="1"/>
  <c r="CD745" i="1"/>
  <c r="CC745" i="1"/>
  <c r="CF745" i="1"/>
  <c r="CF231" i="1"/>
  <c r="CE231" i="1"/>
  <c r="CD231" i="1"/>
  <c r="CC231" i="1"/>
  <c r="BL331" i="1"/>
  <c r="BP331" i="1"/>
  <c r="BT331" i="1"/>
  <c r="BX331" i="1"/>
  <c r="BK331" i="1"/>
  <c r="BO331" i="1"/>
  <c r="BS331" i="1"/>
  <c r="BW331" i="1"/>
  <c r="BJ331" i="1"/>
  <c r="BN331" i="1"/>
  <c r="BR331" i="1"/>
  <c r="BV331" i="1"/>
  <c r="BZ331" i="1"/>
  <c r="CB331" i="1" s="1"/>
  <c r="BM331" i="1"/>
  <c r="BQ331" i="1"/>
  <c r="BU331" i="1"/>
  <c r="BY331" i="1"/>
  <c r="CF612" i="1"/>
  <c r="CE612" i="1"/>
  <c r="CD612" i="1"/>
  <c r="CC612" i="1"/>
  <c r="CC543" i="1"/>
  <c r="CF543" i="1"/>
  <c r="CE543" i="1"/>
  <c r="CD543" i="1"/>
  <c r="CE845" i="1"/>
  <c r="CD845" i="1"/>
  <c r="CC845" i="1"/>
  <c r="CF845" i="1"/>
  <c r="CD769" i="1"/>
  <c r="CF769" i="1"/>
  <c r="CE769" i="1"/>
  <c r="CC769" i="1"/>
  <c r="CF212" i="1"/>
  <c r="CE212" i="1"/>
  <c r="CD212" i="1"/>
  <c r="CC212" i="1"/>
  <c r="BY84" i="1" l="1"/>
  <c r="CF529" i="1"/>
  <c r="CD529" i="1"/>
  <c r="CD710" i="1"/>
  <c r="CC529" i="1"/>
  <c r="CC710" i="1"/>
  <c r="CC393" i="1"/>
  <c r="CF44" i="1"/>
  <c r="CD44" i="1"/>
  <c r="CC220" i="1"/>
  <c r="CF393" i="1"/>
  <c r="CE393" i="1"/>
  <c r="CC44" i="1"/>
  <c r="CE529" i="1"/>
  <c r="CE710" i="1"/>
  <c r="CF710" i="1"/>
  <c r="CD364" i="1"/>
  <c r="CD246" i="1"/>
  <c r="CE220" i="1"/>
  <c r="CF220" i="1"/>
  <c r="CD220" i="1"/>
  <c r="CE777" i="1"/>
  <c r="BY349" i="1"/>
  <c r="CF381" i="1"/>
  <c r="CF794" i="1"/>
  <c r="CD794" i="1"/>
  <c r="CF505" i="1"/>
  <c r="CD505" i="1"/>
  <c r="BZ349" i="1"/>
  <c r="CB349" i="1" s="1"/>
  <c r="CD381" i="1"/>
  <c r="CC381" i="1"/>
  <c r="CC794" i="1"/>
  <c r="CC505" i="1"/>
  <c r="CE505" i="1"/>
  <c r="CE36" i="1"/>
  <c r="CF663" i="1"/>
  <c r="CD663" i="1"/>
  <c r="CC36" i="1"/>
  <c r="BV189" i="1"/>
  <c r="BW189" i="1"/>
  <c r="BX189" i="1"/>
  <c r="BY511" i="1"/>
  <c r="BZ511" i="1"/>
  <c r="CB511" i="1" s="1"/>
  <c r="BY189" i="1"/>
  <c r="CD428" i="1"/>
  <c r="CC663" i="1"/>
  <c r="CF36" i="1"/>
  <c r="CD36" i="1"/>
  <c r="BV511" i="1"/>
  <c r="BW511" i="1"/>
  <c r="BV428" i="1"/>
  <c r="BW428" i="1"/>
  <c r="BX428" i="1"/>
  <c r="BY428" i="1"/>
  <c r="BT516" i="1"/>
  <c r="CC499" i="1"/>
  <c r="CD112" i="1"/>
  <c r="CC112" i="1"/>
  <c r="BU516" i="1"/>
  <c r="CD558" i="1"/>
  <c r="CC558" i="1"/>
  <c r="BS516" i="1"/>
  <c r="CE499" i="1"/>
  <c r="BV516" i="1"/>
  <c r="BW516" i="1"/>
  <c r="BX516" i="1"/>
  <c r="BY516" i="1"/>
  <c r="CD456" i="1"/>
  <c r="CC456" i="1"/>
  <c r="CF456" i="1"/>
  <c r="CF499" i="1"/>
  <c r="CD499" i="1"/>
  <c r="CF558" i="1"/>
  <c r="CF112" i="1"/>
  <c r="CC47" i="1"/>
  <c r="CF445" i="1"/>
  <c r="CE718" i="1"/>
  <c r="CE407" i="1"/>
  <c r="CE457" i="1"/>
  <c r="CC290" i="1"/>
  <c r="CE445" i="1"/>
  <c r="CD445" i="1"/>
  <c r="CF47" i="1"/>
  <c r="CD47" i="1"/>
  <c r="CE43" i="1"/>
  <c r="CC43" i="1"/>
  <c r="CE456" i="1"/>
  <c r="CF43" i="1"/>
  <c r="CD43" i="1"/>
  <c r="CE793" i="1"/>
  <c r="CC718" i="1"/>
  <c r="CC407" i="1"/>
  <c r="CF407" i="1"/>
  <c r="CC457" i="1"/>
  <c r="CF457" i="1"/>
  <c r="CD793" i="1"/>
  <c r="CD457" i="1"/>
  <c r="CC793" i="1"/>
  <c r="CF793" i="1"/>
  <c r="CC50" i="1"/>
  <c r="CF718" i="1"/>
  <c r="CD718" i="1"/>
  <c r="CD407" i="1"/>
  <c r="CE50" i="1"/>
  <c r="CC336" i="1"/>
  <c r="CD336" i="1"/>
  <c r="CF336" i="1"/>
  <c r="CF50" i="1"/>
  <c r="CD50" i="1"/>
  <c r="CE336" i="1"/>
  <c r="BS349" i="1"/>
  <c r="BT349" i="1"/>
  <c r="BU349" i="1"/>
  <c r="BV349" i="1"/>
  <c r="BL349" i="1"/>
  <c r="BM349" i="1"/>
  <c r="BN349" i="1"/>
  <c r="BO349" i="1"/>
  <c r="BP349" i="1"/>
  <c r="BQ349" i="1"/>
  <c r="CF668" i="1"/>
  <c r="CD668" i="1"/>
  <c r="BX635" i="1"/>
  <c r="BY635" i="1"/>
  <c r="BZ635" i="1"/>
  <c r="CB635" i="1" s="1"/>
  <c r="BJ635" i="1"/>
  <c r="BK635" i="1"/>
  <c r="CF91" i="1"/>
  <c r="CC668" i="1"/>
  <c r="BP635" i="1"/>
  <c r="BQ635" i="1"/>
  <c r="BR635" i="1"/>
  <c r="BS635" i="1"/>
  <c r="CD91" i="1"/>
  <c r="CC91" i="1"/>
  <c r="BT635" i="1"/>
  <c r="BU635" i="1"/>
  <c r="BV635" i="1"/>
  <c r="CC265" i="1"/>
  <c r="CE246" i="1"/>
  <c r="CC97" i="1"/>
  <c r="CE83" i="1"/>
  <c r="CF97" i="1"/>
  <c r="CD97" i="1"/>
  <c r="CC246" i="1"/>
  <c r="BO346" i="1"/>
  <c r="BP346" i="1"/>
  <c r="BQ346" i="1"/>
  <c r="BR346" i="1"/>
  <c r="CD687" i="1"/>
  <c r="CC687" i="1"/>
  <c r="CE668" i="1"/>
  <c r="BS346" i="1"/>
  <c r="BT346" i="1"/>
  <c r="BU346" i="1"/>
  <c r="BV346" i="1"/>
  <c r="CE374" i="1"/>
  <c r="CD83" i="1"/>
  <c r="CC83" i="1"/>
  <c r="CD374" i="1"/>
  <c r="CF83" i="1"/>
  <c r="BW346" i="1"/>
  <c r="BX346" i="1"/>
  <c r="BY346" i="1"/>
  <c r="CC374" i="1"/>
  <c r="CF687" i="1"/>
  <c r="CF48" i="1"/>
  <c r="CD48" i="1"/>
  <c r="CC48" i="1"/>
  <c r="CE265" i="1"/>
  <c r="CF265" i="1"/>
  <c r="CD265" i="1"/>
  <c r="CC846" i="1"/>
  <c r="CF620" i="1"/>
  <c r="CD620" i="1"/>
  <c r="CD777" i="1"/>
  <c r="CC777" i="1"/>
  <c r="CC620" i="1"/>
  <c r="CE846" i="1"/>
  <c r="CF846" i="1"/>
  <c r="CF777" i="1"/>
  <c r="CD846" i="1"/>
  <c r="BW275" i="1"/>
  <c r="CC434" i="1"/>
  <c r="CD348" i="1"/>
  <c r="CE348" i="1"/>
  <c r="CF348" i="1"/>
  <c r="BN270" i="1"/>
  <c r="CC363" i="1"/>
  <c r="BK606" i="1"/>
  <c r="CF266" i="1"/>
  <c r="CD270" i="1"/>
  <c r="CE106" i="1"/>
  <c r="CE632" i="1"/>
  <c r="CE434" i="1"/>
  <c r="CC218" i="1"/>
  <c r="CD218" i="1"/>
  <c r="CF218" i="1"/>
  <c r="CD106" i="1"/>
  <c r="CD434" i="1"/>
  <c r="CF363" i="1"/>
  <c r="CD363" i="1"/>
  <c r="BY606" i="1"/>
  <c r="CF106" i="1"/>
  <c r="CE363" i="1"/>
  <c r="BT353" i="1"/>
  <c r="CC571" i="1"/>
  <c r="CE571" i="1"/>
  <c r="BX353" i="1"/>
  <c r="CD571" i="1"/>
  <c r="BJ353" i="1"/>
  <c r="BQ275" i="1"/>
  <c r="BK275" i="1"/>
  <c r="BU353" i="1"/>
  <c r="BQ353" i="1"/>
  <c r="BM353" i="1"/>
  <c r="BW353" i="1"/>
  <c r="BN275" i="1"/>
  <c r="CD253" i="1"/>
  <c r="BZ353" i="1"/>
  <c r="CB353" i="1" s="1"/>
  <c r="BV353" i="1"/>
  <c r="BR353" i="1"/>
  <c r="BN353" i="1"/>
  <c r="BK353" i="1"/>
  <c r="BX275" i="1"/>
  <c r="BP353" i="1"/>
  <c r="BL353" i="1"/>
  <c r="BY353" i="1"/>
  <c r="CF194" i="1"/>
  <c r="CD282" i="1"/>
  <c r="BJ619" i="1"/>
  <c r="BK187" i="1"/>
  <c r="CE485" i="1"/>
  <c r="CF282" i="1"/>
  <c r="CD632" i="1"/>
  <c r="CC632" i="1"/>
  <c r="BR632" i="1"/>
  <c r="BT163" i="1"/>
  <c r="CF605" i="1"/>
  <c r="CD587" i="1"/>
  <c r="BJ266" i="1"/>
  <c r="CE719" i="1"/>
  <c r="CE587" i="1"/>
  <c r="CE266" i="1"/>
  <c r="CC255" i="1"/>
  <c r="BP463" i="1"/>
  <c r="BV163" i="1"/>
  <c r="BL275" i="1"/>
  <c r="BZ275" i="1"/>
  <c r="CB275" i="1" s="1"/>
  <c r="BS275" i="1"/>
  <c r="CC253" i="1"/>
  <c r="BX374" i="1"/>
  <c r="BP275" i="1"/>
  <c r="BM275" i="1"/>
  <c r="BJ275" i="1"/>
  <c r="BZ605" i="1"/>
  <c r="CB605" i="1" s="1"/>
  <c r="BY275" i="1"/>
  <c r="BR275" i="1"/>
  <c r="BO275" i="1"/>
  <c r="CE253" i="1"/>
  <c r="CE605" i="1"/>
  <c r="CD532" i="1"/>
  <c r="CC719" i="1"/>
  <c r="CE667" i="1"/>
  <c r="CC587" i="1"/>
  <c r="CD266" i="1"/>
  <c r="CF719" i="1"/>
  <c r="CF232" i="1"/>
  <c r="CC576" i="1"/>
  <c r="CF576" i="1"/>
  <c r="BQ163" i="1"/>
  <c r="BS163" i="1"/>
  <c r="CE847" i="1"/>
  <c r="CF255" i="1"/>
  <c r="CD255" i="1"/>
  <c r="CE576" i="1"/>
  <c r="CC506" i="1"/>
  <c r="CE552" i="1"/>
  <c r="BU163" i="1"/>
  <c r="BW163" i="1"/>
  <c r="CE255" i="1"/>
  <c r="BP163" i="1"/>
  <c r="BR163" i="1"/>
  <c r="CC282" i="1"/>
  <c r="CE282" i="1"/>
  <c r="BK374" i="1"/>
  <c r="BQ268" i="1"/>
  <c r="CE520" i="1"/>
  <c r="BJ374" i="1"/>
  <c r="BL374" i="1"/>
  <c r="BM374" i="1"/>
  <c r="BN374" i="1"/>
  <c r="CC520" i="1"/>
  <c r="CF520" i="1"/>
  <c r="CC667" i="1"/>
  <c r="CF667" i="1"/>
  <c r="BZ485" i="1"/>
  <c r="CB485" i="1" s="1"/>
  <c r="CC542" i="1"/>
  <c r="CD232" i="1"/>
  <c r="CF542" i="1"/>
  <c r="CD542" i="1"/>
  <c r="CE542" i="1"/>
  <c r="CE232" i="1"/>
  <c r="CC851" i="1"/>
  <c r="CF532" i="1"/>
  <c r="CD835" i="1"/>
  <c r="CF438" i="1"/>
  <c r="CD438" i="1"/>
  <c r="CE835" i="1"/>
  <c r="CF835" i="1"/>
  <c r="BP851" i="1"/>
  <c r="CE851" i="1"/>
  <c r="CC438" i="1"/>
  <c r="CE532" i="1"/>
  <c r="CF392" i="1"/>
  <c r="CF851" i="1"/>
  <c r="BP438" i="1"/>
  <c r="CC835" i="1"/>
  <c r="CD25" i="1"/>
  <c r="CF25" i="1"/>
  <c r="CE25" i="1"/>
  <c r="CD552" i="1"/>
  <c r="CC552" i="1"/>
  <c r="CC782" i="1"/>
  <c r="CC847" i="1"/>
  <c r="BT782" i="1"/>
  <c r="CE782" i="1"/>
  <c r="CF782" i="1"/>
  <c r="CE370" i="1"/>
  <c r="CF847" i="1"/>
  <c r="CC485" i="1"/>
  <c r="CF485" i="1"/>
  <c r="CD485" i="1"/>
  <c r="CC385" i="1"/>
  <c r="BX163" i="1"/>
  <c r="BY163" i="1"/>
  <c r="BZ163" i="1"/>
  <c r="CB163" i="1" s="1"/>
  <c r="BJ163" i="1"/>
  <c r="BK163" i="1"/>
  <c r="BT275" i="1"/>
  <c r="BU275" i="1"/>
  <c r="BV275" i="1"/>
  <c r="BJ265" i="1"/>
  <c r="CC370" i="1"/>
  <c r="BL163" i="1"/>
  <c r="BM163" i="1"/>
  <c r="BN163" i="1"/>
  <c r="CE385" i="1"/>
  <c r="BQ265" i="1"/>
  <c r="CF760" i="1"/>
  <c r="CE506" i="1"/>
  <c r="CC873" i="1"/>
  <c r="CE194" i="1"/>
  <c r="CD760" i="1"/>
  <c r="CC760" i="1"/>
  <c r="CD194" i="1"/>
  <c r="CC194" i="1"/>
  <c r="CE873" i="1"/>
  <c r="CE760" i="1"/>
  <c r="BR785" i="1"/>
  <c r="CF873" i="1"/>
  <c r="CC443" i="1"/>
  <c r="CF785" i="1"/>
  <c r="CE785" i="1"/>
  <c r="BO383" i="1"/>
  <c r="CF506" i="1"/>
  <c r="CD605" i="1"/>
  <c r="CD785" i="1"/>
  <c r="CF370" i="1"/>
  <c r="CF385" i="1"/>
  <c r="CC547" i="1"/>
  <c r="CF547" i="1"/>
  <c r="CD547" i="1"/>
  <c r="CE547" i="1"/>
  <c r="CD151" i="1"/>
  <c r="CF151" i="1"/>
  <c r="CC151" i="1"/>
  <c r="CE151" i="1"/>
  <c r="CE171" i="1"/>
  <c r="CC171" i="1"/>
  <c r="CD651" i="1"/>
  <c r="CE651" i="1"/>
  <c r="CC651" i="1"/>
  <c r="CF651" i="1"/>
  <c r="CC521" i="1"/>
  <c r="CD521" i="1"/>
  <c r="CF521" i="1"/>
  <c r="CE521" i="1"/>
  <c r="CE497" i="1"/>
  <c r="CF497" i="1"/>
  <c r="CC497" i="1"/>
  <c r="CD497" i="1"/>
  <c r="CC267" i="1"/>
  <c r="CD267" i="1"/>
  <c r="CF267" i="1"/>
  <c r="CE267" i="1"/>
  <c r="CC26" i="1"/>
  <c r="CE26" i="1"/>
  <c r="CD26" i="1"/>
  <c r="CF26" i="1"/>
  <c r="CE273" i="1"/>
  <c r="CF273" i="1"/>
  <c r="CD273" i="1"/>
  <c r="CC273" i="1"/>
  <c r="CC703" i="1"/>
  <c r="CD703" i="1"/>
  <c r="CF703" i="1"/>
  <c r="CE703" i="1"/>
  <c r="CC79" i="1"/>
  <c r="CD79" i="1"/>
  <c r="CF79" i="1"/>
  <c r="CE79" i="1"/>
  <c r="BQ434" i="1"/>
  <c r="BP434" i="1"/>
  <c r="BO434" i="1"/>
  <c r="BR434" i="1"/>
  <c r="BL434" i="1"/>
  <c r="BK434" i="1"/>
  <c r="BJ434" i="1"/>
  <c r="BN434" i="1"/>
  <c r="BM434" i="1"/>
  <c r="BY434" i="1"/>
  <c r="BX434" i="1"/>
  <c r="BW434" i="1"/>
  <c r="BZ434" i="1"/>
  <c r="CB434" i="1" s="1"/>
  <c r="BU434" i="1"/>
  <c r="BT434" i="1"/>
  <c r="BS434" i="1"/>
  <c r="BV434" i="1"/>
  <c r="CD684" i="1"/>
  <c r="CF684" i="1"/>
  <c r="CE684" i="1"/>
  <c r="CC684" i="1"/>
  <c r="CC599" i="1"/>
  <c r="CF599" i="1"/>
  <c r="CD599" i="1"/>
  <c r="CE599" i="1"/>
  <c r="CD686" i="1"/>
  <c r="CF686" i="1"/>
  <c r="CC686" i="1"/>
  <c r="CE686" i="1"/>
  <c r="BY106" i="1"/>
  <c r="BZ106" i="1"/>
  <c r="CB106" i="1" s="1"/>
  <c r="BL106" i="1"/>
  <c r="BP106" i="1"/>
  <c r="BU106" i="1"/>
  <c r="BT106" i="1"/>
  <c r="BX106" i="1"/>
  <c r="BK106" i="1"/>
  <c r="BQ106" i="1"/>
  <c r="BO106" i="1"/>
  <c r="BS106" i="1"/>
  <c r="BW106" i="1"/>
  <c r="BM106" i="1"/>
  <c r="BJ106" i="1"/>
  <c r="BN106" i="1"/>
  <c r="BR106" i="1"/>
  <c r="BV106" i="1"/>
  <c r="CE517" i="1"/>
  <c r="BM612" i="1"/>
  <c r="BQ612" i="1"/>
  <c r="BU612" i="1"/>
  <c r="BY612" i="1"/>
  <c r="BL612" i="1"/>
  <c r="BP612" i="1"/>
  <c r="BT612" i="1"/>
  <c r="BX612" i="1"/>
  <c r="BK612" i="1"/>
  <c r="BO612" i="1"/>
  <c r="BS612" i="1"/>
  <c r="BW612" i="1"/>
  <c r="BJ612" i="1"/>
  <c r="BN612" i="1"/>
  <c r="BR612" i="1"/>
  <c r="BV612" i="1"/>
  <c r="BZ612" i="1"/>
  <c r="CB612" i="1" s="1"/>
  <c r="BM414" i="1"/>
  <c r="BQ414" i="1"/>
  <c r="BU414" i="1"/>
  <c r="BY414" i="1"/>
  <c r="BL414" i="1"/>
  <c r="BP414" i="1"/>
  <c r="BT414" i="1"/>
  <c r="BX414" i="1"/>
  <c r="BK414" i="1"/>
  <c r="BO414" i="1"/>
  <c r="BS414" i="1"/>
  <c r="BW414" i="1"/>
  <c r="BJ414" i="1"/>
  <c r="BN414" i="1"/>
  <c r="BR414" i="1"/>
  <c r="BV414" i="1"/>
  <c r="BZ414" i="1"/>
  <c r="CB414" i="1" s="1"/>
  <c r="BM594" i="1"/>
  <c r="BQ594" i="1"/>
  <c r="BU594" i="1"/>
  <c r="BY594" i="1"/>
  <c r="BL594" i="1"/>
  <c r="BP594" i="1"/>
  <c r="BT594" i="1"/>
  <c r="BX594" i="1"/>
  <c r="BK594" i="1"/>
  <c r="BO594" i="1"/>
  <c r="BS594" i="1"/>
  <c r="BW594" i="1"/>
  <c r="BJ594" i="1"/>
  <c r="BN594" i="1"/>
  <c r="BR594" i="1"/>
  <c r="BV594" i="1"/>
  <c r="BZ594" i="1"/>
  <c r="CB594" i="1" s="1"/>
  <c r="BM477" i="1"/>
  <c r="BQ477" i="1"/>
  <c r="BU477" i="1"/>
  <c r="BY477" i="1"/>
  <c r="BL477" i="1"/>
  <c r="BP477" i="1"/>
  <c r="BT477" i="1"/>
  <c r="BX477" i="1"/>
  <c r="BK477" i="1"/>
  <c r="BO477" i="1"/>
  <c r="BS477" i="1"/>
  <c r="BW477" i="1"/>
  <c r="BJ477" i="1"/>
  <c r="BN477" i="1"/>
  <c r="BR477" i="1"/>
  <c r="BV477" i="1"/>
  <c r="BZ477" i="1"/>
  <c r="CB477" i="1" s="1"/>
  <c r="BM241" i="1"/>
  <c r="BQ241" i="1"/>
  <c r="BU241" i="1"/>
  <c r="BY241" i="1"/>
  <c r="BL241" i="1"/>
  <c r="BP241" i="1"/>
  <c r="BT241" i="1"/>
  <c r="BX241" i="1"/>
  <c r="BK241" i="1"/>
  <c r="BO241" i="1"/>
  <c r="BS241" i="1"/>
  <c r="BW241" i="1"/>
  <c r="BJ241" i="1"/>
  <c r="BN241" i="1"/>
  <c r="BR241" i="1"/>
  <c r="BV241" i="1"/>
  <c r="BZ241" i="1"/>
  <c r="CB241" i="1" s="1"/>
  <c r="BM233" i="1"/>
  <c r="BQ233" i="1"/>
  <c r="BU233" i="1"/>
  <c r="BY233" i="1"/>
  <c r="BL233" i="1"/>
  <c r="BP233" i="1"/>
  <c r="BT233" i="1"/>
  <c r="BX233" i="1"/>
  <c r="BK233" i="1"/>
  <c r="BO233" i="1"/>
  <c r="BS233" i="1"/>
  <c r="BW233" i="1"/>
  <c r="BJ233" i="1"/>
  <c r="BN233" i="1"/>
  <c r="BR233" i="1"/>
  <c r="BV233" i="1"/>
  <c r="BZ233" i="1"/>
  <c r="CB233" i="1" s="1"/>
  <c r="BL294" i="1"/>
  <c r="BP294" i="1"/>
  <c r="BT294" i="1"/>
  <c r="BX294" i="1"/>
  <c r="BK294" i="1"/>
  <c r="BO294" i="1"/>
  <c r="BS294" i="1"/>
  <c r="BW294" i="1"/>
  <c r="BJ294" i="1"/>
  <c r="BN294" i="1"/>
  <c r="BR294" i="1"/>
  <c r="BV294" i="1"/>
  <c r="BZ294" i="1"/>
  <c r="CB294" i="1" s="1"/>
  <c r="BM294" i="1"/>
  <c r="BQ294" i="1"/>
  <c r="BU294" i="1"/>
  <c r="BY294" i="1"/>
  <c r="BK795" i="1"/>
  <c r="BO795" i="1"/>
  <c r="BS795" i="1"/>
  <c r="BW795" i="1"/>
  <c r="BJ795" i="1"/>
  <c r="BP795" i="1"/>
  <c r="BU795" i="1"/>
  <c r="BZ795" i="1"/>
  <c r="CB795" i="1" s="1"/>
  <c r="BN795" i="1"/>
  <c r="BT795" i="1"/>
  <c r="BY795" i="1"/>
  <c r="BM795" i="1"/>
  <c r="BR795" i="1"/>
  <c r="BX795" i="1"/>
  <c r="BL795" i="1"/>
  <c r="BQ795" i="1"/>
  <c r="BV795" i="1"/>
  <c r="CE345" i="1"/>
  <c r="CD549" i="1"/>
  <c r="CC549" i="1"/>
  <c r="CF549" i="1"/>
  <c r="CE549" i="1"/>
  <c r="CE500" i="1"/>
  <c r="CE637" i="1"/>
  <c r="BL553" i="1"/>
  <c r="BP553" i="1"/>
  <c r="BT553" i="1"/>
  <c r="BX553" i="1"/>
  <c r="BK553" i="1"/>
  <c r="BO553" i="1"/>
  <c r="BS553" i="1"/>
  <c r="BW553" i="1"/>
  <c r="BJ553" i="1"/>
  <c r="BN553" i="1"/>
  <c r="BR553" i="1"/>
  <c r="BV553" i="1"/>
  <c r="BZ553" i="1"/>
  <c r="CB553" i="1" s="1"/>
  <c r="BM553" i="1"/>
  <c r="BQ553" i="1"/>
  <c r="BU553" i="1"/>
  <c r="BY553" i="1"/>
  <c r="BJ188" i="1"/>
  <c r="BN188" i="1"/>
  <c r="BR188" i="1"/>
  <c r="BV188" i="1"/>
  <c r="BZ188" i="1"/>
  <c r="CB188" i="1" s="1"/>
  <c r="BM188" i="1"/>
  <c r="BQ188" i="1"/>
  <c r="BU188" i="1"/>
  <c r="BY188" i="1"/>
  <c r="BL188" i="1"/>
  <c r="BP188" i="1"/>
  <c r="BT188" i="1"/>
  <c r="BX188" i="1"/>
  <c r="BK188" i="1"/>
  <c r="BO188" i="1"/>
  <c r="BS188" i="1"/>
  <c r="BW188" i="1"/>
  <c r="CE638" i="1"/>
  <c r="BN777" i="1"/>
  <c r="CD819" i="1"/>
  <c r="CC819" i="1"/>
  <c r="CF819" i="1"/>
  <c r="CE819" i="1"/>
  <c r="BL393" i="1"/>
  <c r="BP393" i="1"/>
  <c r="BT393" i="1"/>
  <c r="BX393" i="1"/>
  <c r="BJ393" i="1"/>
  <c r="BN393" i="1"/>
  <c r="BR393" i="1"/>
  <c r="BV393" i="1"/>
  <c r="BM393" i="1"/>
  <c r="BQ393" i="1"/>
  <c r="BU393" i="1"/>
  <c r="BY393" i="1"/>
  <c r="BS393" i="1"/>
  <c r="BO393" i="1"/>
  <c r="BK393" i="1"/>
  <c r="BW393" i="1"/>
  <c r="BK44" i="1"/>
  <c r="BO44" i="1"/>
  <c r="BS44" i="1"/>
  <c r="BW44" i="1"/>
  <c r="BJ44" i="1"/>
  <c r="BN44" i="1"/>
  <c r="BR44" i="1"/>
  <c r="BV44" i="1"/>
  <c r="BM44" i="1"/>
  <c r="BQ44" i="1"/>
  <c r="BU44" i="1"/>
  <c r="BY44" i="1"/>
  <c r="BL44" i="1"/>
  <c r="BP44" i="1"/>
  <c r="BT44" i="1"/>
  <c r="BX44" i="1"/>
  <c r="BK663" i="1"/>
  <c r="BO663" i="1"/>
  <c r="BS663" i="1"/>
  <c r="BJ663" i="1"/>
  <c r="BN663" i="1"/>
  <c r="BR663" i="1"/>
  <c r="BM663" i="1"/>
  <c r="BQ663" i="1"/>
  <c r="BU663" i="1"/>
  <c r="BL663" i="1"/>
  <c r="BP663" i="1"/>
  <c r="BT663" i="1"/>
  <c r="BK506" i="1"/>
  <c r="BO506" i="1"/>
  <c r="BS506" i="1"/>
  <c r="BW506" i="1"/>
  <c r="BJ506" i="1"/>
  <c r="BN506" i="1"/>
  <c r="BR506" i="1"/>
  <c r="BV506" i="1"/>
  <c r="BZ506" i="1"/>
  <c r="CB506" i="1" s="1"/>
  <c r="BM506" i="1"/>
  <c r="BQ506" i="1"/>
  <c r="BU506" i="1"/>
  <c r="BY506" i="1"/>
  <c r="BL506" i="1"/>
  <c r="BP506" i="1"/>
  <c r="BT506" i="1"/>
  <c r="BX506" i="1"/>
  <c r="BJ543" i="1"/>
  <c r="BN543" i="1"/>
  <c r="BR543" i="1"/>
  <c r="BV543" i="1"/>
  <c r="BZ543" i="1"/>
  <c r="CB543" i="1" s="1"/>
  <c r="BM543" i="1"/>
  <c r="BQ543" i="1"/>
  <c r="BU543" i="1"/>
  <c r="BY543" i="1"/>
  <c r="BL543" i="1"/>
  <c r="BP543" i="1"/>
  <c r="BT543" i="1"/>
  <c r="BX543" i="1"/>
  <c r="BK543" i="1"/>
  <c r="BO543" i="1"/>
  <c r="BS543" i="1"/>
  <c r="BW543" i="1"/>
  <c r="BT363" i="1"/>
  <c r="CE235" i="1"/>
  <c r="BK253" i="1"/>
  <c r="BO253" i="1"/>
  <c r="BS253" i="1"/>
  <c r="BW253" i="1"/>
  <c r="BJ253" i="1"/>
  <c r="BN253" i="1"/>
  <c r="BR253" i="1"/>
  <c r="BV253" i="1"/>
  <c r="BZ253" i="1"/>
  <c r="CB253" i="1" s="1"/>
  <c r="BM253" i="1"/>
  <c r="BQ253" i="1"/>
  <c r="BU253" i="1"/>
  <c r="BY253" i="1"/>
  <c r="BL253" i="1"/>
  <c r="BP253" i="1"/>
  <c r="BT253" i="1"/>
  <c r="BX253" i="1"/>
  <c r="BK705" i="1"/>
  <c r="BO705" i="1"/>
  <c r="BS705" i="1"/>
  <c r="BW705" i="1"/>
  <c r="BJ705" i="1"/>
  <c r="BN705" i="1"/>
  <c r="BR705" i="1"/>
  <c r="BV705" i="1"/>
  <c r="BZ705" i="1"/>
  <c r="CB705" i="1" s="1"/>
  <c r="BM705" i="1"/>
  <c r="BQ705" i="1"/>
  <c r="BU705" i="1"/>
  <c r="BY705" i="1"/>
  <c r="BL705" i="1"/>
  <c r="BX705" i="1"/>
  <c r="BT705" i="1"/>
  <c r="BP705" i="1"/>
  <c r="CD117" i="1"/>
  <c r="CC117" i="1"/>
  <c r="CF117" i="1"/>
  <c r="CE117" i="1"/>
  <c r="CC541" i="1"/>
  <c r="CF541" i="1"/>
  <c r="CE541" i="1"/>
  <c r="CD541" i="1"/>
  <c r="BM231" i="1"/>
  <c r="BQ231" i="1"/>
  <c r="BU231" i="1"/>
  <c r="BY231" i="1"/>
  <c r="BL231" i="1"/>
  <c r="BP231" i="1"/>
  <c r="BT231" i="1"/>
  <c r="BX231" i="1"/>
  <c r="BK231" i="1"/>
  <c r="BO231" i="1"/>
  <c r="BS231" i="1"/>
  <c r="BW231" i="1"/>
  <c r="BJ231" i="1"/>
  <c r="BN231" i="1"/>
  <c r="BR231" i="1"/>
  <c r="BV231" i="1"/>
  <c r="BZ231" i="1"/>
  <c r="CB231" i="1" s="1"/>
  <c r="BK769" i="1"/>
  <c r="BO769" i="1"/>
  <c r="BS769" i="1"/>
  <c r="BW769" i="1"/>
  <c r="BN769" i="1"/>
  <c r="BT769" i="1"/>
  <c r="BY769" i="1"/>
  <c r="BM769" i="1"/>
  <c r="BR769" i="1"/>
  <c r="BX769" i="1"/>
  <c r="BL769" i="1"/>
  <c r="BQ769" i="1"/>
  <c r="BV769" i="1"/>
  <c r="BJ769" i="1"/>
  <c r="BP769" i="1"/>
  <c r="BU769" i="1"/>
  <c r="BZ769" i="1"/>
  <c r="CB769" i="1" s="1"/>
  <c r="CD659" i="1"/>
  <c r="CC659" i="1"/>
  <c r="CF659" i="1"/>
  <c r="CE659" i="1"/>
  <c r="CE368" i="1"/>
  <c r="CE468" i="1"/>
  <c r="BL745" i="1"/>
  <c r="BP745" i="1"/>
  <c r="BT745" i="1"/>
  <c r="BX745" i="1"/>
  <c r="BK745" i="1"/>
  <c r="BO745" i="1"/>
  <c r="BS745" i="1"/>
  <c r="BW745" i="1"/>
  <c r="BJ745" i="1"/>
  <c r="BN745" i="1"/>
  <c r="BR745" i="1"/>
  <c r="BV745" i="1"/>
  <c r="BZ745" i="1"/>
  <c r="CB745" i="1" s="1"/>
  <c r="BM745" i="1"/>
  <c r="BQ745" i="1"/>
  <c r="BU745" i="1"/>
  <c r="BY745" i="1"/>
  <c r="BJ747" i="1"/>
  <c r="BN747" i="1"/>
  <c r="BR747" i="1"/>
  <c r="BV747" i="1"/>
  <c r="BZ747" i="1"/>
  <c r="CB747" i="1" s="1"/>
  <c r="BM747" i="1"/>
  <c r="BQ747" i="1"/>
  <c r="BU747" i="1"/>
  <c r="BY747" i="1"/>
  <c r="BP747" i="1"/>
  <c r="BX747" i="1"/>
  <c r="BO747" i="1"/>
  <c r="BW747" i="1"/>
  <c r="BL747" i="1"/>
  <c r="BT747" i="1"/>
  <c r="BK747" i="1"/>
  <c r="BS747" i="1"/>
  <c r="BM250" i="1"/>
  <c r="BQ250" i="1"/>
  <c r="BU250" i="1"/>
  <c r="BY250" i="1"/>
  <c r="BL250" i="1"/>
  <c r="BP250" i="1"/>
  <c r="BT250" i="1"/>
  <c r="BX250" i="1"/>
  <c r="BK250" i="1"/>
  <c r="BO250" i="1"/>
  <c r="BS250" i="1"/>
  <c r="BW250" i="1"/>
  <c r="BJ250" i="1"/>
  <c r="BN250" i="1"/>
  <c r="BR250" i="1"/>
  <c r="BV250" i="1"/>
  <c r="BZ250" i="1"/>
  <c r="CB250" i="1" s="1"/>
  <c r="BM589" i="1"/>
  <c r="BQ589" i="1"/>
  <c r="BU589" i="1"/>
  <c r="BY589" i="1"/>
  <c r="BL589" i="1"/>
  <c r="BP589" i="1"/>
  <c r="BT589" i="1"/>
  <c r="BX589" i="1"/>
  <c r="BK589" i="1"/>
  <c r="BO589" i="1"/>
  <c r="BS589" i="1"/>
  <c r="BW589" i="1"/>
  <c r="BJ589" i="1"/>
  <c r="BN589" i="1"/>
  <c r="BR589" i="1"/>
  <c r="BV589" i="1"/>
  <c r="BZ589" i="1"/>
  <c r="CB589" i="1" s="1"/>
  <c r="BM354" i="1"/>
  <c r="BQ354" i="1"/>
  <c r="BU354" i="1"/>
  <c r="BY354" i="1"/>
  <c r="BL354" i="1"/>
  <c r="BP354" i="1"/>
  <c r="BT354" i="1"/>
  <c r="BX354" i="1"/>
  <c r="BK354" i="1"/>
  <c r="BO354" i="1"/>
  <c r="BS354" i="1"/>
  <c r="BW354" i="1"/>
  <c r="BJ354" i="1"/>
  <c r="BN354" i="1"/>
  <c r="BR354" i="1"/>
  <c r="BV354" i="1"/>
  <c r="BZ354" i="1"/>
  <c r="CB354" i="1" s="1"/>
  <c r="BM576" i="1"/>
  <c r="BQ576" i="1"/>
  <c r="BU576" i="1"/>
  <c r="BY576" i="1"/>
  <c r="BL576" i="1"/>
  <c r="BP576" i="1"/>
  <c r="BT576" i="1"/>
  <c r="BX576" i="1"/>
  <c r="BK576" i="1"/>
  <c r="BO576" i="1"/>
  <c r="BS576" i="1"/>
  <c r="BW576" i="1"/>
  <c r="BJ576" i="1"/>
  <c r="BN576" i="1"/>
  <c r="BR576" i="1"/>
  <c r="BV576" i="1"/>
  <c r="BZ576" i="1"/>
  <c r="CB576" i="1" s="1"/>
  <c r="BM415" i="1"/>
  <c r="BQ415" i="1"/>
  <c r="BU415" i="1"/>
  <c r="BY415" i="1"/>
  <c r="BL415" i="1"/>
  <c r="BP415" i="1"/>
  <c r="BT415" i="1"/>
  <c r="BX415" i="1"/>
  <c r="BK415" i="1"/>
  <c r="BO415" i="1"/>
  <c r="BS415" i="1"/>
  <c r="BW415" i="1"/>
  <c r="BJ415" i="1"/>
  <c r="BN415" i="1"/>
  <c r="BR415" i="1"/>
  <c r="BV415" i="1"/>
  <c r="BZ415" i="1"/>
  <c r="CB415" i="1" s="1"/>
  <c r="BM675" i="1"/>
  <c r="BQ675" i="1"/>
  <c r="BU675" i="1"/>
  <c r="BY675" i="1"/>
  <c r="BL675" i="1"/>
  <c r="BP675" i="1"/>
  <c r="BT675" i="1"/>
  <c r="BX675" i="1"/>
  <c r="BK675" i="1"/>
  <c r="BO675" i="1"/>
  <c r="BS675" i="1"/>
  <c r="BW675" i="1"/>
  <c r="BJ675" i="1"/>
  <c r="BN675" i="1"/>
  <c r="BR675" i="1"/>
  <c r="BV675" i="1"/>
  <c r="BZ675" i="1"/>
  <c r="CB675" i="1" s="1"/>
  <c r="CE581" i="1"/>
  <c r="CC581" i="1"/>
  <c r="CF581" i="1"/>
  <c r="CD581" i="1"/>
  <c r="CE674" i="1"/>
  <c r="CD674" i="1"/>
  <c r="CC674" i="1"/>
  <c r="CF674" i="1"/>
  <c r="CE787" i="1"/>
  <c r="CE386" i="1"/>
  <c r="BK128" i="1"/>
  <c r="BO128" i="1"/>
  <c r="BS128" i="1"/>
  <c r="BW128" i="1"/>
  <c r="BJ128" i="1"/>
  <c r="BN128" i="1"/>
  <c r="BR128" i="1"/>
  <c r="BV128" i="1"/>
  <c r="BZ128" i="1"/>
  <c r="CB128" i="1" s="1"/>
  <c r="BM128" i="1"/>
  <c r="BQ128" i="1"/>
  <c r="BU128" i="1"/>
  <c r="BY128" i="1"/>
  <c r="BL128" i="1"/>
  <c r="BP128" i="1"/>
  <c r="BT128" i="1"/>
  <c r="BX128" i="1"/>
  <c r="CE815" i="1"/>
  <c r="BK814" i="1"/>
  <c r="BL814" i="1"/>
  <c r="BP814" i="1"/>
  <c r="BT814" i="1"/>
  <c r="BX814" i="1"/>
  <c r="BJ814" i="1"/>
  <c r="BO814" i="1"/>
  <c r="BS814" i="1"/>
  <c r="BW814" i="1"/>
  <c r="BN814" i="1"/>
  <c r="BR814" i="1"/>
  <c r="BV814" i="1"/>
  <c r="BZ814" i="1"/>
  <c r="CB814" i="1" s="1"/>
  <c r="BM814" i="1"/>
  <c r="BQ814" i="1"/>
  <c r="BU814" i="1"/>
  <c r="BY814" i="1"/>
  <c r="BM212" i="1"/>
  <c r="BQ212" i="1"/>
  <c r="BU212" i="1"/>
  <c r="BY212" i="1"/>
  <c r="BL212" i="1"/>
  <c r="BP212" i="1"/>
  <c r="BT212" i="1"/>
  <c r="BX212" i="1"/>
  <c r="BK212" i="1"/>
  <c r="BO212" i="1"/>
  <c r="BS212" i="1"/>
  <c r="BW212" i="1"/>
  <c r="BJ212" i="1"/>
  <c r="BN212" i="1"/>
  <c r="BR212" i="1"/>
  <c r="BV212" i="1"/>
  <c r="BZ212" i="1"/>
  <c r="CB212" i="1" s="1"/>
  <c r="BL845" i="1"/>
  <c r="BP845" i="1"/>
  <c r="BT845" i="1"/>
  <c r="BX845" i="1"/>
  <c r="BK845" i="1"/>
  <c r="BO845" i="1"/>
  <c r="BS845" i="1"/>
  <c r="BW845" i="1"/>
  <c r="BJ845" i="1"/>
  <c r="BN845" i="1"/>
  <c r="BR845" i="1"/>
  <c r="BV845" i="1"/>
  <c r="BZ845" i="1"/>
  <c r="CB845" i="1" s="1"/>
  <c r="BM845" i="1"/>
  <c r="BQ845" i="1"/>
  <c r="BU845" i="1"/>
  <c r="BY845" i="1"/>
  <c r="CC123" i="1"/>
  <c r="CF123" i="1"/>
  <c r="CE123" i="1"/>
  <c r="CD123" i="1"/>
  <c r="CC778" i="1"/>
  <c r="CF778" i="1"/>
  <c r="CE778" i="1"/>
  <c r="CD778" i="1"/>
  <c r="CC119" i="1"/>
  <c r="CF119" i="1"/>
  <c r="CE119" i="1"/>
  <c r="CD119" i="1"/>
  <c r="CC494" i="1"/>
  <c r="CF494" i="1"/>
  <c r="CE494" i="1"/>
  <c r="CD494" i="1"/>
  <c r="BK255" i="1"/>
  <c r="BO255" i="1"/>
  <c r="BS255" i="1"/>
  <c r="BW255" i="1"/>
  <c r="BJ255" i="1"/>
  <c r="BN255" i="1"/>
  <c r="BR255" i="1"/>
  <c r="BV255" i="1"/>
  <c r="BZ255" i="1"/>
  <c r="CB255" i="1" s="1"/>
  <c r="BM255" i="1"/>
  <c r="BQ255" i="1"/>
  <c r="BU255" i="1"/>
  <c r="BY255" i="1"/>
  <c r="BL255" i="1"/>
  <c r="BP255" i="1"/>
  <c r="BT255" i="1"/>
  <c r="BX255" i="1"/>
  <c r="CC108" i="1"/>
  <c r="CE108" i="1"/>
  <c r="CD108" i="1"/>
  <c r="CF108" i="1"/>
  <c r="BK281" i="1"/>
  <c r="BO281" i="1"/>
  <c r="BS281" i="1"/>
  <c r="BW281" i="1"/>
  <c r="BJ281" i="1"/>
  <c r="BN281" i="1"/>
  <c r="BR281" i="1"/>
  <c r="BV281" i="1"/>
  <c r="BZ281" i="1"/>
  <c r="CB281" i="1" s="1"/>
  <c r="BM281" i="1"/>
  <c r="BQ281" i="1"/>
  <c r="BU281" i="1"/>
  <c r="BY281" i="1"/>
  <c r="BL281" i="1"/>
  <c r="BP281" i="1"/>
  <c r="BT281" i="1"/>
  <c r="BX281" i="1"/>
  <c r="CC216" i="1"/>
  <c r="CF216" i="1"/>
  <c r="CE216" i="1"/>
  <c r="CD216" i="1"/>
  <c r="CC783" i="1"/>
  <c r="CF783" i="1"/>
  <c r="CE783" i="1"/>
  <c r="CD783" i="1"/>
  <c r="CD508" i="1"/>
  <c r="CC508" i="1"/>
  <c r="CF508" i="1"/>
  <c r="CE508" i="1"/>
  <c r="BL529" i="1"/>
  <c r="BP529" i="1"/>
  <c r="BT529" i="1"/>
  <c r="BX529" i="1"/>
  <c r="BK529" i="1"/>
  <c r="BO529" i="1"/>
  <c r="BS529" i="1"/>
  <c r="BW529" i="1"/>
  <c r="BJ529" i="1"/>
  <c r="BN529" i="1"/>
  <c r="BR529" i="1"/>
  <c r="BV529" i="1"/>
  <c r="BM529" i="1"/>
  <c r="BQ529" i="1"/>
  <c r="BU529" i="1"/>
  <c r="BY529" i="1"/>
  <c r="CD169" i="1"/>
  <c r="CC169" i="1"/>
  <c r="CF169" i="1"/>
  <c r="CE169" i="1"/>
  <c r="BM208" i="1"/>
  <c r="BQ208" i="1"/>
  <c r="BU208" i="1"/>
  <c r="BY208" i="1"/>
  <c r="BL208" i="1"/>
  <c r="BP208" i="1"/>
  <c r="BT208" i="1"/>
  <c r="BX208" i="1"/>
  <c r="BK208" i="1"/>
  <c r="BO208" i="1"/>
  <c r="BS208" i="1"/>
  <c r="BW208" i="1"/>
  <c r="BJ208" i="1"/>
  <c r="BN208" i="1"/>
  <c r="BR208" i="1"/>
  <c r="BV208" i="1"/>
  <c r="BZ208" i="1"/>
  <c r="CB208" i="1" s="1"/>
  <c r="BL287" i="1"/>
  <c r="BP287" i="1"/>
  <c r="BT287" i="1"/>
  <c r="BX287" i="1"/>
  <c r="BK287" i="1"/>
  <c r="BO287" i="1"/>
  <c r="BS287" i="1"/>
  <c r="BW287" i="1"/>
  <c r="BJ287" i="1"/>
  <c r="BN287" i="1"/>
  <c r="BR287" i="1"/>
  <c r="BV287" i="1"/>
  <c r="BZ287" i="1"/>
  <c r="CB287" i="1" s="1"/>
  <c r="BM287" i="1"/>
  <c r="BQ287" i="1"/>
  <c r="BU287" i="1"/>
  <c r="BY287" i="1"/>
  <c r="BJ187" i="1"/>
  <c r="BL36" i="1"/>
  <c r="BP36" i="1"/>
  <c r="BT36" i="1"/>
  <c r="BK36" i="1"/>
  <c r="BO36" i="1"/>
  <c r="BS36" i="1"/>
  <c r="BJ36" i="1"/>
  <c r="BN36" i="1"/>
  <c r="BR36" i="1"/>
  <c r="BM36" i="1"/>
  <c r="BQ36" i="1"/>
  <c r="BU36" i="1"/>
  <c r="BM67" i="1"/>
  <c r="BQ67" i="1"/>
  <c r="BU67" i="1"/>
  <c r="BY67" i="1"/>
  <c r="BL67" i="1"/>
  <c r="BP67" i="1"/>
  <c r="BT67" i="1"/>
  <c r="BX67" i="1"/>
  <c r="BK67" i="1"/>
  <c r="BO67" i="1"/>
  <c r="BS67" i="1"/>
  <c r="BW67" i="1"/>
  <c r="BJ67" i="1"/>
  <c r="BN67" i="1"/>
  <c r="BR67" i="1"/>
  <c r="BV67" i="1"/>
  <c r="BZ67" i="1"/>
  <c r="CB67" i="1" s="1"/>
  <c r="BM338" i="1"/>
  <c r="BQ338" i="1"/>
  <c r="BU338" i="1"/>
  <c r="BY338" i="1"/>
  <c r="BL338" i="1"/>
  <c r="BP338" i="1"/>
  <c r="BT338" i="1"/>
  <c r="BX338" i="1"/>
  <c r="BK338" i="1"/>
  <c r="BO338" i="1"/>
  <c r="BS338" i="1"/>
  <c r="BW338" i="1"/>
  <c r="BJ338" i="1"/>
  <c r="BN338" i="1"/>
  <c r="BR338" i="1"/>
  <c r="BV338" i="1"/>
  <c r="BZ338" i="1"/>
  <c r="CB338" i="1" s="1"/>
  <c r="BM563" i="1"/>
  <c r="BQ563" i="1"/>
  <c r="BU563" i="1"/>
  <c r="BY563" i="1"/>
  <c r="BL563" i="1"/>
  <c r="BP563" i="1"/>
  <c r="BT563" i="1"/>
  <c r="BX563" i="1"/>
  <c r="BK563" i="1"/>
  <c r="BO563" i="1"/>
  <c r="BS563" i="1"/>
  <c r="BW563" i="1"/>
  <c r="BJ563" i="1"/>
  <c r="BN563" i="1"/>
  <c r="BR563" i="1"/>
  <c r="BV563" i="1"/>
  <c r="BZ563" i="1"/>
  <c r="CB563" i="1" s="1"/>
  <c r="BM246" i="1"/>
  <c r="BQ246" i="1"/>
  <c r="BU246" i="1"/>
  <c r="BY246" i="1"/>
  <c r="BL246" i="1"/>
  <c r="BP246" i="1"/>
  <c r="BT246" i="1"/>
  <c r="BX246" i="1"/>
  <c r="BK246" i="1"/>
  <c r="BO246" i="1"/>
  <c r="BS246" i="1"/>
  <c r="BW246" i="1"/>
  <c r="BJ246" i="1"/>
  <c r="BN246" i="1"/>
  <c r="BR246" i="1"/>
  <c r="BV246" i="1"/>
  <c r="BZ246" i="1"/>
  <c r="CB246" i="1" s="1"/>
  <c r="BM545" i="1"/>
  <c r="BQ545" i="1"/>
  <c r="BU545" i="1"/>
  <c r="BY545" i="1"/>
  <c r="BL545" i="1"/>
  <c r="BP545" i="1"/>
  <c r="BT545" i="1"/>
  <c r="BX545" i="1"/>
  <c r="BK545" i="1"/>
  <c r="BO545" i="1"/>
  <c r="BS545" i="1"/>
  <c r="BW545" i="1"/>
  <c r="BJ545" i="1"/>
  <c r="BN545" i="1"/>
  <c r="BR545" i="1"/>
  <c r="BV545" i="1"/>
  <c r="BZ545" i="1"/>
  <c r="CB545" i="1" s="1"/>
  <c r="BL499" i="1"/>
  <c r="BP499" i="1"/>
  <c r="BK499" i="1"/>
  <c r="BO499" i="1"/>
  <c r="BJ499" i="1"/>
  <c r="BN499" i="1"/>
  <c r="BR499" i="1"/>
  <c r="BM499" i="1"/>
  <c r="BQ499" i="1"/>
  <c r="BK148" i="1"/>
  <c r="BO148" i="1"/>
  <c r="BS148" i="1"/>
  <c r="BW148" i="1"/>
  <c r="BJ148" i="1"/>
  <c r="BN148" i="1"/>
  <c r="BR148" i="1"/>
  <c r="BV148" i="1"/>
  <c r="BZ148" i="1"/>
  <c r="CB148" i="1" s="1"/>
  <c r="BM148" i="1"/>
  <c r="BQ148" i="1"/>
  <c r="BU148" i="1"/>
  <c r="BY148" i="1"/>
  <c r="BL148" i="1"/>
  <c r="BP148" i="1"/>
  <c r="BT148" i="1"/>
  <c r="BX148" i="1"/>
  <c r="BK350" i="1"/>
  <c r="BO350" i="1"/>
  <c r="BS350" i="1"/>
  <c r="BW350" i="1"/>
  <c r="BJ350" i="1"/>
  <c r="BN350" i="1"/>
  <c r="BR350" i="1"/>
  <c r="BV350" i="1"/>
  <c r="BZ350" i="1"/>
  <c r="CB350" i="1" s="1"/>
  <c r="BM350" i="1"/>
  <c r="BQ350" i="1"/>
  <c r="BU350" i="1"/>
  <c r="BY350" i="1"/>
  <c r="BL350" i="1"/>
  <c r="BP350" i="1"/>
  <c r="BT350" i="1"/>
  <c r="BX350" i="1"/>
  <c r="CC172" i="1"/>
  <c r="CF172" i="1"/>
  <c r="CE172" i="1"/>
  <c r="CD172" i="1"/>
  <c r="BK127" i="1"/>
  <c r="BO127" i="1"/>
  <c r="BS127" i="1"/>
  <c r="BW127" i="1"/>
  <c r="BJ127" i="1"/>
  <c r="BN127" i="1"/>
  <c r="BR127" i="1"/>
  <c r="BV127" i="1"/>
  <c r="BZ127" i="1"/>
  <c r="CB127" i="1" s="1"/>
  <c r="BM127" i="1"/>
  <c r="BQ127" i="1"/>
  <c r="BU127" i="1"/>
  <c r="BY127" i="1"/>
  <c r="BX127" i="1"/>
  <c r="BT127" i="1"/>
  <c r="BP127" i="1"/>
  <c r="BL127" i="1"/>
  <c r="BL413" i="1"/>
  <c r="BP413" i="1"/>
  <c r="BT413" i="1"/>
  <c r="BX413" i="1"/>
  <c r="BK413" i="1"/>
  <c r="BO413" i="1"/>
  <c r="BS413" i="1"/>
  <c r="BW413" i="1"/>
  <c r="BJ413" i="1"/>
  <c r="BN413" i="1"/>
  <c r="BR413" i="1"/>
  <c r="BV413" i="1"/>
  <c r="BZ413" i="1"/>
  <c r="CB413" i="1" s="1"/>
  <c r="BM413" i="1"/>
  <c r="BQ413" i="1"/>
  <c r="BU413" i="1"/>
  <c r="BY413" i="1"/>
  <c r="CD125" i="1"/>
  <c r="CC125" i="1"/>
  <c r="CF125" i="1"/>
  <c r="CE125" i="1"/>
  <c r="BK47" i="1"/>
  <c r="BO47" i="1"/>
  <c r="BJ47" i="1"/>
  <c r="BN47" i="1"/>
  <c r="BM47" i="1"/>
  <c r="BP47" i="1"/>
  <c r="BL47" i="1"/>
  <c r="BM710" i="1"/>
  <c r="BQ710" i="1"/>
  <c r="BU710" i="1"/>
  <c r="BY710" i="1"/>
  <c r="BK710" i="1"/>
  <c r="BO710" i="1"/>
  <c r="BS710" i="1"/>
  <c r="BW710" i="1"/>
  <c r="BJ710" i="1"/>
  <c r="BN710" i="1"/>
  <c r="BR710" i="1"/>
  <c r="BV710" i="1"/>
  <c r="BT710" i="1"/>
  <c r="BP710" i="1"/>
  <c r="BL710" i="1"/>
  <c r="BX710" i="1"/>
  <c r="BJ194" i="1"/>
  <c r="BN194" i="1"/>
  <c r="BR194" i="1"/>
  <c r="BV194" i="1"/>
  <c r="BZ194" i="1"/>
  <c r="CB194" i="1" s="1"/>
  <c r="BM194" i="1"/>
  <c r="BQ194" i="1"/>
  <c r="BU194" i="1"/>
  <c r="BY194" i="1"/>
  <c r="BL194" i="1"/>
  <c r="BP194" i="1"/>
  <c r="BT194" i="1"/>
  <c r="BX194" i="1"/>
  <c r="BK194" i="1"/>
  <c r="BO194" i="1"/>
  <c r="BS194" i="1"/>
  <c r="BW194" i="1"/>
  <c r="BM566" i="1"/>
  <c r="BQ566" i="1"/>
  <c r="BU566" i="1"/>
  <c r="BY566" i="1"/>
  <c r="BL566" i="1"/>
  <c r="BP566" i="1"/>
  <c r="BT566" i="1"/>
  <c r="BX566" i="1"/>
  <c r="BK566" i="1"/>
  <c r="BO566" i="1"/>
  <c r="BS566" i="1"/>
  <c r="BW566" i="1"/>
  <c r="BJ566" i="1"/>
  <c r="BN566" i="1"/>
  <c r="BR566" i="1"/>
  <c r="BV566" i="1"/>
  <c r="BZ566" i="1"/>
  <c r="CB566" i="1" s="1"/>
  <c r="BJ112" i="1"/>
  <c r="BN112" i="1"/>
  <c r="BR112" i="1"/>
  <c r="BM112" i="1"/>
  <c r="BQ112" i="1"/>
  <c r="BL112" i="1"/>
  <c r="BP112" i="1"/>
  <c r="BK112" i="1"/>
  <c r="BO112" i="1"/>
  <c r="BS112" i="1"/>
  <c r="BK176" i="1"/>
  <c r="BO176" i="1"/>
  <c r="BS176" i="1"/>
  <c r="BW176" i="1"/>
  <c r="BJ176" i="1"/>
  <c r="BN176" i="1"/>
  <c r="BR176" i="1"/>
  <c r="BV176" i="1"/>
  <c r="BZ176" i="1"/>
  <c r="CB176" i="1" s="1"/>
  <c r="BM176" i="1"/>
  <c r="BQ176" i="1"/>
  <c r="BU176" i="1"/>
  <c r="BY176" i="1"/>
  <c r="BL176" i="1"/>
  <c r="BP176" i="1"/>
  <c r="BT176" i="1"/>
  <c r="BX176" i="1"/>
  <c r="BK630" i="1"/>
  <c r="BO630" i="1"/>
  <c r="BS630" i="1"/>
  <c r="BW630" i="1"/>
  <c r="BJ630" i="1"/>
  <c r="BN630" i="1"/>
  <c r="BR630" i="1"/>
  <c r="BV630" i="1"/>
  <c r="BZ630" i="1"/>
  <c r="CB630" i="1" s="1"/>
  <c r="BM630" i="1"/>
  <c r="BQ630" i="1"/>
  <c r="BU630" i="1"/>
  <c r="BY630" i="1"/>
  <c r="BL630" i="1"/>
  <c r="BP630" i="1"/>
  <c r="BT630" i="1"/>
  <c r="BX630" i="1"/>
  <c r="BL427" i="1"/>
  <c r="BP427" i="1"/>
  <c r="BT427" i="1"/>
  <c r="BX427" i="1"/>
  <c r="BK427" i="1"/>
  <c r="BO427" i="1"/>
  <c r="BS427" i="1"/>
  <c r="BW427" i="1"/>
  <c r="BJ427" i="1"/>
  <c r="BN427" i="1"/>
  <c r="BR427" i="1"/>
  <c r="BV427" i="1"/>
  <c r="BZ427" i="1"/>
  <c r="CB427" i="1" s="1"/>
  <c r="BM427" i="1"/>
  <c r="BQ427" i="1"/>
  <c r="BU427" i="1"/>
  <c r="BY427" i="1"/>
  <c r="BX220" i="1"/>
  <c r="CE288" i="1"/>
  <c r="BL323" i="1"/>
  <c r="BP323" i="1"/>
  <c r="BT323" i="1"/>
  <c r="BX323" i="1"/>
  <c r="BK323" i="1"/>
  <c r="BO323" i="1"/>
  <c r="BS323" i="1"/>
  <c r="BW323" i="1"/>
  <c r="BJ323" i="1"/>
  <c r="BN323" i="1"/>
  <c r="BR323" i="1"/>
  <c r="BV323" i="1"/>
  <c r="BZ323" i="1"/>
  <c r="CB323" i="1" s="1"/>
  <c r="BM323" i="1"/>
  <c r="BQ323" i="1"/>
  <c r="BU323" i="1"/>
  <c r="BY323" i="1"/>
  <c r="BL763" i="1"/>
  <c r="BP763" i="1"/>
  <c r="BT763" i="1"/>
  <c r="BX763" i="1"/>
  <c r="BK763" i="1"/>
  <c r="BO763" i="1"/>
  <c r="BS763" i="1"/>
  <c r="BW763" i="1"/>
  <c r="BJ763" i="1"/>
  <c r="BN763" i="1"/>
  <c r="BR763" i="1"/>
  <c r="BV763" i="1"/>
  <c r="BZ763" i="1"/>
  <c r="CB763" i="1" s="1"/>
  <c r="BM763" i="1"/>
  <c r="BQ763" i="1"/>
  <c r="BU763" i="1"/>
  <c r="BY763" i="1"/>
  <c r="BL818" i="1"/>
  <c r="BP818" i="1"/>
  <c r="BT818" i="1"/>
  <c r="BX818" i="1"/>
  <c r="BK818" i="1"/>
  <c r="BO818" i="1"/>
  <c r="BS818" i="1"/>
  <c r="BW818" i="1"/>
  <c r="BJ818" i="1"/>
  <c r="BN818" i="1"/>
  <c r="BR818" i="1"/>
  <c r="BV818" i="1"/>
  <c r="BZ818" i="1"/>
  <c r="CB818" i="1" s="1"/>
  <c r="BM818" i="1"/>
  <c r="BQ818" i="1"/>
  <c r="BU818" i="1"/>
  <c r="BY818" i="1"/>
  <c r="BL749" i="1"/>
  <c r="BP749" i="1"/>
  <c r="BT749" i="1"/>
  <c r="BX749" i="1"/>
  <c r="BK749" i="1"/>
  <c r="BO749" i="1"/>
  <c r="BS749" i="1"/>
  <c r="BW749" i="1"/>
  <c r="BJ749" i="1"/>
  <c r="BN749" i="1"/>
  <c r="BR749" i="1"/>
  <c r="BV749" i="1"/>
  <c r="BZ749" i="1"/>
  <c r="CB749" i="1" s="1"/>
  <c r="BM749" i="1"/>
  <c r="BQ749" i="1"/>
  <c r="BU749" i="1"/>
  <c r="BY749" i="1"/>
  <c r="BL97" i="1"/>
  <c r="BP97" i="1"/>
  <c r="BT97" i="1"/>
  <c r="BX97" i="1"/>
  <c r="BK97" i="1"/>
  <c r="BO97" i="1"/>
  <c r="BS97" i="1"/>
  <c r="BW97" i="1"/>
  <c r="BJ97" i="1"/>
  <c r="BN97" i="1"/>
  <c r="BR97" i="1"/>
  <c r="BV97" i="1"/>
  <c r="BZ97" i="1"/>
  <c r="CB97" i="1" s="1"/>
  <c r="BM97" i="1"/>
  <c r="BQ97" i="1"/>
  <c r="BU97" i="1"/>
  <c r="BY97" i="1"/>
  <c r="BK667" i="1"/>
  <c r="BO667" i="1"/>
  <c r="BS667" i="1"/>
  <c r="BW667" i="1"/>
  <c r="BJ667" i="1"/>
  <c r="BN667" i="1"/>
  <c r="BR667" i="1"/>
  <c r="BV667" i="1"/>
  <c r="BZ667" i="1"/>
  <c r="CB667" i="1" s="1"/>
  <c r="BM667" i="1"/>
  <c r="BQ667" i="1"/>
  <c r="BU667" i="1"/>
  <c r="BY667" i="1"/>
  <c r="BL667" i="1"/>
  <c r="BP667" i="1"/>
  <c r="BT667" i="1"/>
  <c r="BX667" i="1"/>
  <c r="BK385" i="1"/>
  <c r="BO385" i="1"/>
  <c r="BS385" i="1"/>
  <c r="BW385" i="1"/>
  <c r="BJ385" i="1"/>
  <c r="BN385" i="1"/>
  <c r="BR385" i="1"/>
  <c r="BV385" i="1"/>
  <c r="BZ385" i="1"/>
  <c r="CB385" i="1" s="1"/>
  <c r="BM385" i="1"/>
  <c r="BQ385" i="1"/>
  <c r="BU385" i="1"/>
  <c r="BY385" i="1"/>
  <c r="BL385" i="1"/>
  <c r="BP385" i="1"/>
  <c r="BT385" i="1"/>
  <c r="BX385" i="1"/>
  <c r="BK838" i="1"/>
  <c r="BO838" i="1"/>
  <c r="BS838" i="1"/>
  <c r="BW838" i="1"/>
  <c r="BJ838" i="1"/>
  <c r="BN838" i="1"/>
  <c r="BR838" i="1"/>
  <c r="BV838" i="1"/>
  <c r="BZ838" i="1"/>
  <c r="CB838" i="1" s="1"/>
  <c r="BM838" i="1"/>
  <c r="BQ838" i="1"/>
  <c r="BU838" i="1"/>
  <c r="BY838" i="1"/>
  <c r="BL838" i="1"/>
  <c r="BP838" i="1"/>
  <c r="BT838" i="1"/>
  <c r="BX838" i="1"/>
  <c r="BJ330" i="1"/>
  <c r="BN330" i="1"/>
  <c r="BR330" i="1"/>
  <c r="BV330" i="1"/>
  <c r="BZ330" i="1"/>
  <c r="CB330" i="1" s="1"/>
  <c r="BM330" i="1"/>
  <c r="BQ330" i="1"/>
  <c r="BU330" i="1"/>
  <c r="BY330" i="1"/>
  <c r="BL330" i="1"/>
  <c r="BP330" i="1"/>
  <c r="BT330" i="1"/>
  <c r="BX330" i="1"/>
  <c r="BK330" i="1"/>
  <c r="BO330" i="1"/>
  <c r="BS330" i="1"/>
  <c r="BW330" i="1"/>
  <c r="BJ805" i="1"/>
  <c r="BN805" i="1"/>
  <c r="BR805" i="1"/>
  <c r="BM805" i="1"/>
  <c r="BQ805" i="1"/>
  <c r="BL805" i="1"/>
  <c r="BP805" i="1"/>
  <c r="BK805" i="1"/>
  <c r="BO805" i="1"/>
  <c r="BS805" i="1"/>
  <c r="CE519" i="1"/>
  <c r="CD153" i="1"/>
  <c r="CC153" i="1"/>
  <c r="CE153" i="1"/>
  <c r="CF153" i="1"/>
  <c r="BL159" i="1"/>
  <c r="BP159" i="1"/>
  <c r="BT159" i="1"/>
  <c r="BX159" i="1"/>
  <c r="BK159" i="1"/>
  <c r="BO159" i="1"/>
  <c r="BS159" i="1"/>
  <c r="BW159" i="1"/>
  <c r="BJ159" i="1"/>
  <c r="BN159" i="1"/>
  <c r="BR159" i="1"/>
  <c r="BV159" i="1"/>
  <c r="BZ159" i="1"/>
  <c r="CB159" i="1" s="1"/>
  <c r="BM159" i="1"/>
  <c r="BQ159" i="1"/>
  <c r="BU159" i="1"/>
  <c r="BY159" i="1"/>
  <c r="BL285" i="1"/>
  <c r="BP285" i="1"/>
  <c r="BT285" i="1"/>
  <c r="BX285" i="1"/>
  <c r="BK285" i="1"/>
  <c r="BO285" i="1"/>
  <c r="BS285" i="1"/>
  <c r="BW285" i="1"/>
  <c r="BJ285" i="1"/>
  <c r="BN285" i="1"/>
  <c r="BR285" i="1"/>
  <c r="BV285" i="1"/>
  <c r="BZ285" i="1"/>
  <c r="CB285" i="1" s="1"/>
  <c r="BM285" i="1"/>
  <c r="BQ285" i="1"/>
  <c r="BU285" i="1"/>
  <c r="BY285" i="1"/>
  <c r="BL98" i="1"/>
  <c r="BP98" i="1"/>
  <c r="BT98" i="1"/>
  <c r="BX98" i="1"/>
  <c r="BK98" i="1"/>
  <c r="BO98" i="1"/>
  <c r="BS98" i="1"/>
  <c r="BW98" i="1"/>
  <c r="BJ98" i="1"/>
  <c r="BN98" i="1"/>
  <c r="BR98" i="1"/>
  <c r="BV98" i="1"/>
  <c r="BZ98" i="1"/>
  <c r="CB98" i="1" s="1"/>
  <c r="BM98" i="1"/>
  <c r="BQ98" i="1"/>
  <c r="BU98" i="1"/>
  <c r="BY98" i="1"/>
  <c r="BL725" i="1"/>
  <c r="BP725" i="1"/>
  <c r="BT725" i="1"/>
  <c r="BX725" i="1"/>
  <c r="BK725" i="1"/>
  <c r="BO725" i="1"/>
  <c r="BS725" i="1"/>
  <c r="BW725" i="1"/>
  <c r="BJ725" i="1"/>
  <c r="BN725" i="1"/>
  <c r="BR725" i="1"/>
  <c r="BV725" i="1"/>
  <c r="BZ725" i="1"/>
  <c r="CB725" i="1" s="1"/>
  <c r="BM725" i="1"/>
  <c r="BQ725" i="1"/>
  <c r="BU725" i="1"/>
  <c r="BY725" i="1"/>
  <c r="BL86" i="1"/>
  <c r="BP86" i="1"/>
  <c r="BT86" i="1"/>
  <c r="BX86" i="1"/>
  <c r="BK86" i="1"/>
  <c r="BO86" i="1"/>
  <c r="BS86" i="1"/>
  <c r="BW86" i="1"/>
  <c r="BJ86" i="1"/>
  <c r="BN86" i="1"/>
  <c r="BR86" i="1"/>
  <c r="BV86" i="1"/>
  <c r="BZ86" i="1"/>
  <c r="CB86" i="1" s="1"/>
  <c r="BM86" i="1"/>
  <c r="BQ86" i="1"/>
  <c r="BU86" i="1"/>
  <c r="BY86" i="1"/>
  <c r="BL533" i="1"/>
  <c r="BP533" i="1"/>
  <c r="BT533" i="1"/>
  <c r="BX533" i="1"/>
  <c r="BK533" i="1"/>
  <c r="BO533" i="1"/>
  <c r="BS533" i="1"/>
  <c r="BW533" i="1"/>
  <c r="BJ533" i="1"/>
  <c r="BN533" i="1"/>
  <c r="BR533" i="1"/>
  <c r="BV533" i="1"/>
  <c r="BZ533" i="1"/>
  <c r="CB533" i="1" s="1"/>
  <c r="BM533" i="1"/>
  <c r="BQ533" i="1"/>
  <c r="BU533" i="1"/>
  <c r="BY533" i="1"/>
  <c r="BL718" i="1"/>
  <c r="BP718" i="1"/>
  <c r="BT718" i="1"/>
  <c r="BX718" i="1"/>
  <c r="BK718" i="1"/>
  <c r="BO718" i="1"/>
  <c r="BS718" i="1"/>
  <c r="BW718" i="1"/>
  <c r="BJ718" i="1"/>
  <c r="BN718" i="1"/>
  <c r="BR718" i="1"/>
  <c r="BV718" i="1"/>
  <c r="BZ718" i="1"/>
  <c r="CB718" i="1" s="1"/>
  <c r="BM718" i="1"/>
  <c r="BQ718" i="1"/>
  <c r="BU718" i="1"/>
  <c r="BY718" i="1"/>
  <c r="CD598" i="1"/>
  <c r="CC598" i="1"/>
  <c r="CF598" i="1"/>
  <c r="CE598" i="1"/>
  <c r="CD458" i="1"/>
  <c r="CC458" i="1"/>
  <c r="CF458" i="1"/>
  <c r="CE458" i="1"/>
  <c r="BJ550" i="1"/>
  <c r="BN550" i="1"/>
  <c r="BR550" i="1"/>
  <c r="BV550" i="1"/>
  <c r="BZ550" i="1"/>
  <c r="CB550" i="1" s="1"/>
  <c r="BO550" i="1"/>
  <c r="BT550" i="1"/>
  <c r="BY550" i="1"/>
  <c r="BM550" i="1"/>
  <c r="BS550" i="1"/>
  <c r="BX550" i="1"/>
  <c r="BL550" i="1"/>
  <c r="BQ550" i="1"/>
  <c r="BW550" i="1"/>
  <c r="BK550" i="1"/>
  <c r="BP550" i="1"/>
  <c r="BU550" i="1"/>
  <c r="BM264" i="1"/>
  <c r="BQ264" i="1"/>
  <c r="BU264" i="1"/>
  <c r="BY264" i="1"/>
  <c r="BL264" i="1"/>
  <c r="BP264" i="1"/>
  <c r="BT264" i="1"/>
  <c r="BX264" i="1"/>
  <c r="BK264" i="1"/>
  <c r="BO264" i="1"/>
  <c r="BS264" i="1"/>
  <c r="BW264" i="1"/>
  <c r="BJ264" i="1"/>
  <c r="BN264" i="1"/>
  <c r="BR264" i="1"/>
  <c r="BV264" i="1"/>
  <c r="BZ264" i="1"/>
  <c r="CB264" i="1" s="1"/>
  <c r="BJ687" i="1"/>
  <c r="BM687" i="1"/>
  <c r="BL687" i="1"/>
  <c r="BK687" i="1"/>
  <c r="BM277" i="1"/>
  <c r="BQ277" i="1"/>
  <c r="BU277" i="1"/>
  <c r="BY277" i="1"/>
  <c r="BL277" i="1"/>
  <c r="BP277" i="1"/>
  <c r="BT277" i="1"/>
  <c r="BX277" i="1"/>
  <c r="BK277" i="1"/>
  <c r="BO277" i="1"/>
  <c r="BS277" i="1"/>
  <c r="BW277" i="1"/>
  <c r="BJ277" i="1"/>
  <c r="BN277" i="1"/>
  <c r="BR277" i="1"/>
  <c r="BV277" i="1"/>
  <c r="BZ277" i="1"/>
  <c r="CB277" i="1" s="1"/>
  <c r="BZ381" i="1"/>
  <c r="CB381" i="1" s="1"/>
  <c r="BM52" i="1"/>
  <c r="BQ52" i="1"/>
  <c r="BU52" i="1"/>
  <c r="BY52" i="1"/>
  <c r="BL52" i="1"/>
  <c r="BP52" i="1"/>
  <c r="BT52" i="1"/>
  <c r="BX52" i="1"/>
  <c r="BK52" i="1"/>
  <c r="BO52" i="1"/>
  <c r="BS52" i="1"/>
  <c r="BW52" i="1"/>
  <c r="BJ52" i="1"/>
  <c r="BN52" i="1"/>
  <c r="BR52" i="1"/>
  <c r="BV52" i="1"/>
  <c r="BZ52" i="1"/>
  <c r="CB52" i="1" s="1"/>
  <c r="BK702" i="1"/>
  <c r="BO702" i="1"/>
  <c r="BS702" i="1"/>
  <c r="BW702" i="1"/>
  <c r="BJ702" i="1"/>
  <c r="BN702" i="1"/>
  <c r="BR702" i="1"/>
  <c r="BV702" i="1"/>
  <c r="BZ702" i="1"/>
  <c r="CB702" i="1" s="1"/>
  <c r="BM702" i="1"/>
  <c r="BQ702" i="1"/>
  <c r="BU702" i="1"/>
  <c r="BY702" i="1"/>
  <c r="BL702" i="1"/>
  <c r="BP702" i="1"/>
  <c r="BT702" i="1"/>
  <c r="BX702" i="1"/>
  <c r="BK789" i="1"/>
  <c r="BO789" i="1"/>
  <c r="BS789" i="1"/>
  <c r="BW789" i="1"/>
  <c r="BJ789" i="1"/>
  <c r="BN789" i="1"/>
  <c r="BR789" i="1"/>
  <c r="BV789" i="1"/>
  <c r="BZ789" i="1"/>
  <c r="CB789" i="1" s="1"/>
  <c r="BM789" i="1"/>
  <c r="BQ789" i="1"/>
  <c r="BU789" i="1"/>
  <c r="BY789" i="1"/>
  <c r="BL789" i="1"/>
  <c r="BP789" i="1"/>
  <c r="BT789" i="1"/>
  <c r="BX789" i="1"/>
  <c r="BJ91" i="1"/>
  <c r="BN91" i="1"/>
  <c r="BM91" i="1"/>
  <c r="BL91" i="1"/>
  <c r="BK91" i="1"/>
  <c r="BL851" i="1"/>
  <c r="BK851" i="1"/>
  <c r="BJ851" i="1"/>
  <c r="BR851" i="1"/>
  <c r="BL782" i="1"/>
  <c r="BX782" i="1"/>
  <c r="BK782" i="1"/>
  <c r="BW782" i="1"/>
  <c r="BJ782" i="1"/>
  <c r="BV782" i="1"/>
  <c r="BM782" i="1"/>
  <c r="BU782" i="1"/>
  <c r="BX668" i="1"/>
  <c r="CC375" i="1"/>
  <c r="CF375" i="1"/>
  <c r="CE375" i="1"/>
  <c r="CD375" i="1"/>
  <c r="BK259" i="1"/>
  <c r="BO259" i="1"/>
  <c r="BS259" i="1"/>
  <c r="BW259" i="1"/>
  <c r="BJ259" i="1"/>
  <c r="BN259" i="1"/>
  <c r="BR259" i="1"/>
  <c r="BV259" i="1"/>
  <c r="BZ259" i="1"/>
  <c r="CB259" i="1" s="1"/>
  <c r="BM259" i="1"/>
  <c r="BQ259" i="1"/>
  <c r="BU259" i="1"/>
  <c r="BY259" i="1"/>
  <c r="BL259" i="1"/>
  <c r="BP259" i="1"/>
  <c r="BT259" i="1"/>
  <c r="BX259" i="1"/>
  <c r="BK370" i="1"/>
  <c r="BO370" i="1"/>
  <c r="BS370" i="1"/>
  <c r="BW370" i="1"/>
  <c r="BJ370" i="1"/>
  <c r="BN370" i="1"/>
  <c r="BR370" i="1"/>
  <c r="BV370" i="1"/>
  <c r="BZ370" i="1"/>
  <c r="CB370" i="1" s="1"/>
  <c r="BM370" i="1"/>
  <c r="BQ370" i="1"/>
  <c r="BU370" i="1"/>
  <c r="BY370" i="1"/>
  <c r="BL370" i="1"/>
  <c r="BP370" i="1"/>
  <c r="BT370" i="1"/>
  <c r="BX370" i="1"/>
  <c r="BK520" i="1"/>
  <c r="BO520" i="1"/>
  <c r="BS520" i="1"/>
  <c r="BW520" i="1"/>
  <c r="BJ520" i="1"/>
  <c r="BN520" i="1"/>
  <c r="BR520" i="1"/>
  <c r="BV520" i="1"/>
  <c r="BZ520" i="1"/>
  <c r="CB520" i="1" s="1"/>
  <c r="BM520" i="1"/>
  <c r="BQ520" i="1"/>
  <c r="BU520" i="1"/>
  <c r="BY520" i="1"/>
  <c r="BL520" i="1"/>
  <c r="BP520" i="1"/>
  <c r="BT520" i="1"/>
  <c r="BX520" i="1"/>
  <c r="BK833" i="1"/>
  <c r="BO833" i="1"/>
  <c r="BS833" i="1"/>
  <c r="BW833" i="1"/>
  <c r="BM833" i="1"/>
  <c r="BQ833" i="1"/>
  <c r="BU833" i="1"/>
  <c r="BY833" i="1"/>
  <c r="BL833" i="1"/>
  <c r="BP833" i="1"/>
  <c r="BT833" i="1"/>
  <c r="BX833" i="1"/>
  <c r="BN833" i="1"/>
  <c r="BJ833" i="1"/>
  <c r="BZ833" i="1"/>
  <c r="CB833" i="1" s="1"/>
  <c r="BV833" i="1"/>
  <c r="BR833" i="1"/>
  <c r="BL218" i="1"/>
  <c r="BP218" i="1"/>
  <c r="BT218" i="1"/>
  <c r="BX218" i="1"/>
  <c r="BK218" i="1"/>
  <c r="BO218" i="1"/>
  <c r="BS218" i="1"/>
  <c r="BW218" i="1"/>
  <c r="BM218" i="1"/>
  <c r="BU218" i="1"/>
  <c r="BJ218" i="1"/>
  <c r="BR218" i="1"/>
  <c r="BZ218" i="1"/>
  <c r="CB218" i="1" s="1"/>
  <c r="BQ218" i="1"/>
  <c r="BY218" i="1"/>
  <c r="BN218" i="1"/>
  <c r="BV218" i="1"/>
  <c r="BK451" i="1"/>
  <c r="BO451" i="1"/>
  <c r="BS451" i="1"/>
  <c r="BW451" i="1"/>
  <c r="BJ451" i="1"/>
  <c r="BN451" i="1"/>
  <c r="BM451" i="1"/>
  <c r="BQ451" i="1"/>
  <c r="BU451" i="1"/>
  <c r="BY451" i="1"/>
  <c r="BL451" i="1"/>
  <c r="BP451" i="1"/>
  <c r="BT451" i="1"/>
  <c r="BX451" i="1"/>
  <c r="BV451" i="1"/>
  <c r="BR451" i="1"/>
  <c r="BZ451" i="1"/>
  <c r="CB451" i="1" s="1"/>
  <c r="CD319" i="1"/>
  <c r="CC319" i="1"/>
  <c r="CF319" i="1"/>
  <c r="CE319" i="1"/>
  <c r="CE476" i="1"/>
  <c r="CD359" i="1"/>
  <c r="CC359" i="1"/>
  <c r="CF359" i="1"/>
  <c r="CE359" i="1"/>
  <c r="CE492" i="1"/>
  <c r="CE395" i="1"/>
  <c r="BJ817" i="1"/>
  <c r="BN817" i="1"/>
  <c r="BR817" i="1"/>
  <c r="BV817" i="1"/>
  <c r="BZ817" i="1"/>
  <c r="CB817" i="1" s="1"/>
  <c r="BM817" i="1"/>
  <c r="BQ817" i="1"/>
  <c r="BU817" i="1"/>
  <c r="BY817" i="1"/>
  <c r="BL817" i="1"/>
  <c r="BT817" i="1"/>
  <c r="BK817" i="1"/>
  <c r="BS817" i="1"/>
  <c r="BP817" i="1"/>
  <c r="BX817" i="1"/>
  <c r="BO817" i="1"/>
  <c r="BW817" i="1"/>
  <c r="BL49" i="1"/>
  <c r="BP49" i="1"/>
  <c r="BT49" i="1"/>
  <c r="BX49" i="1"/>
  <c r="BK49" i="1"/>
  <c r="BO49" i="1"/>
  <c r="BS49" i="1"/>
  <c r="BW49" i="1"/>
  <c r="BJ49" i="1"/>
  <c r="BN49" i="1"/>
  <c r="BR49" i="1"/>
  <c r="BV49" i="1"/>
  <c r="BZ49" i="1"/>
  <c r="CB49" i="1" s="1"/>
  <c r="BM49" i="1"/>
  <c r="BQ49" i="1"/>
  <c r="BU49" i="1"/>
  <c r="BY49" i="1"/>
  <c r="BL657" i="1"/>
  <c r="BP657" i="1"/>
  <c r="BT657" i="1"/>
  <c r="BX657" i="1"/>
  <c r="BK657" i="1"/>
  <c r="BO657" i="1"/>
  <c r="BS657" i="1"/>
  <c r="BW657" i="1"/>
  <c r="BJ657" i="1"/>
  <c r="BN657" i="1"/>
  <c r="BR657" i="1"/>
  <c r="BV657" i="1"/>
  <c r="BZ657" i="1"/>
  <c r="CB657" i="1" s="1"/>
  <c r="BM657" i="1"/>
  <c r="BQ657" i="1"/>
  <c r="BU657" i="1"/>
  <c r="BY657" i="1"/>
  <c r="BM708" i="1"/>
  <c r="BQ708" i="1"/>
  <c r="BU708" i="1"/>
  <c r="BY708" i="1"/>
  <c r="BL708" i="1"/>
  <c r="BP708" i="1"/>
  <c r="BT708" i="1"/>
  <c r="BX708" i="1"/>
  <c r="BK708" i="1"/>
  <c r="BO708" i="1"/>
  <c r="BS708" i="1"/>
  <c r="BW708" i="1"/>
  <c r="BJ708" i="1"/>
  <c r="BN708" i="1"/>
  <c r="BR708" i="1"/>
  <c r="BV708" i="1"/>
  <c r="BZ708" i="1"/>
  <c r="CB708" i="1" s="1"/>
  <c r="CE528" i="1"/>
  <c r="BM628" i="1"/>
  <c r="BK628" i="1"/>
  <c r="BJ628" i="1"/>
  <c r="BK794" i="1"/>
  <c r="BO794" i="1"/>
  <c r="BS794" i="1"/>
  <c r="BJ794" i="1"/>
  <c r="BN794" i="1"/>
  <c r="BR794" i="1"/>
  <c r="BV794" i="1"/>
  <c r="BM794" i="1"/>
  <c r="BQ794" i="1"/>
  <c r="BU794" i="1"/>
  <c r="BL794" i="1"/>
  <c r="BP794" i="1"/>
  <c r="BT794" i="1"/>
  <c r="BJ491" i="1"/>
  <c r="BN491" i="1"/>
  <c r="BR491" i="1"/>
  <c r="BV491" i="1"/>
  <c r="BZ491" i="1"/>
  <c r="CB491" i="1" s="1"/>
  <c r="BM491" i="1"/>
  <c r="BQ491" i="1"/>
  <c r="BU491" i="1"/>
  <c r="BY491" i="1"/>
  <c r="BL491" i="1"/>
  <c r="BP491" i="1"/>
  <c r="BT491" i="1"/>
  <c r="BX491" i="1"/>
  <c r="BK491" i="1"/>
  <c r="BO491" i="1"/>
  <c r="BS491" i="1"/>
  <c r="BW491" i="1"/>
  <c r="BJ558" i="1"/>
  <c r="BN558" i="1"/>
  <c r="BR558" i="1"/>
  <c r="BM558" i="1"/>
  <c r="BQ558" i="1"/>
  <c r="BL558" i="1"/>
  <c r="BP558" i="1"/>
  <c r="BK558" i="1"/>
  <c r="BO558" i="1"/>
  <c r="BK660" i="1"/>
  <c r="BO660" i="1"/>
  <c r="BS660" i="1"/>
  <c r="BW660" i="1"/>
  <c r="BJ660" i="1"/>
  <c r="BN660" i="1"/>
  <c r="BR660" i="1"/>
  <c r="BV660" i="1"/>
  <c r="BZ660" i="1"/>
  <c r="CB660" i="1" s="1"/>
  <c r="BM660" i="1"/>
  <c r="BQ660" i="1"/>
  <c r="BU660" i="1"/>
  <c r="BY660" i="1"/>
  <c r="BL660" i="1"/>
  <c r="BP660" i="1"/>
  <c r="BT660" i="1"/>
  <c r="BX660" i="1"/>
  <c r="BL43" i="1"/>
  <c r="BP43" i="1"/>
  <c r="BK43" i="1"/>
  <c r="BO43" i="1"/>
  <c r="BJ43" i="1"/>
  <c r="BN43" i="1"/>
  <c r="BM43" i="1"/>
  <c r="BQ43" i="1"/>
  <c r="BZ50" i="1"/>
  <c r="CB50" i="1" s="1"/>
  <c r="BK547" i="1"/>
  <c r="BO547" i="1"/>
  <c r="BS547" i="1"/>
  <c r="BW547" i="1"/>
  <c r="BJ547" i="1"/>
  <c r="BN547" i="1"/>
  <c r="BR547" i="1"/>
  <c r="BV547" i="1"/>
  <c r="BZ547" i="1"/>
  <c r="CB547" i="1" s="1"/>
  <c r="BM547" i="1"/>
  <c r="BQ547" i="1"/>
  <c r="BU547" i="1"/>
  <c r="BY547" i="1"/>
  <c r="BL547" i="1"/>
  <c r="BP547" i="1"/>
  <c r="BT547" i="1"/>
  <c r="BX547" i="1"/>
  <c r="BL534" i="1"/>
  <c r="BP534" i="1"/>
  <c r="BT534" i="1"/>
  <c r="BX534" i="1"/>
  <c r="BK534" i="1"/>
  <c r="BO534" i="1"/>
  <c r="BS534" i="1"/>
  <c r="BW534" i="1"/>
  <c r="BJ534" i="1"/>
  <c r="BN534" i="1"/>
  <c r="BR534" i="1"/>
  <c r="BV534" i="1"/>
  <c r="BZ534" i="1"/>
  <c r="CB534" i="1" s="1"/>
  <c r="BM534" i="1"/>
  <c r="BQ534" i="1"/>
  <c r="BU534" i="1"/>
  <c r="BY534" i="1"/>
  <c r="BZ793" i="1"/>
  <c r="CB793" i="1" s="1"/>
  <c r="BM793" i="1"/>
  <c r="BQ793" i="1"/>
  <c r="BL793" i="1"/>
  <c r="BK793" i="1"/>
  <c r="BO793" i="1"/>
  <c r="BJ793" i="1"/>
  <c r="BN793" i="1"/>
  <c r="CD504" i="1"/>
  <c r="CC504" i="1"/>
  <c r="CF504" i="1"/>
  <c r="CE504" i="1"/>
  <c r="BK101" i="1"/>
  <c r="BO101" i="1"/>
  <c r="BS101" i="1"/>
  <c r="BW101" i="1"/>
  <c r="BJ101" i="1"/>
  <c r="BN101" i="1"/>
  <c r="BR101" i="1"/>
  <c r="BV101" i="1"/>
  <c r="BZ101" i="1"/>
  <c r="CB101" i="1" s="1"/>
  <c r="BM101" i="1"/>
  <c r="BQ101" i="1"/>
  <c r="BU101" i="1"/>
  <c r="BY101" i="1"/>
  <c r="BL101" i="1"/>
  <c r="BP101" i="1"/>
  <c r="BT101" i="1"/>
  <c r="BX101" i="1"/>
  <c r="CC828" i="1"/>
  <c r="CE828" i="1"/>
  <c r="CD828" i="1"/>
  <c r="CF828" i="1"/>
  <c r="BK542" i="1"/>
  <c r="BO542" i="1"/>
  <c r="BS542" i="1"/>
  <c r="BW542" i="1"/>
  <c r="BJ542" i="1"/>
  <c r="BN542" i="1"/>
  <c r="BR542" i="1"/>
  <c r="BV542" i="1"/>
  <c r="BZ542" i="1"/>
  <c r="CB542" i="1" s="1"/>
  <c r="BM542" i="1"/>
  <c r="BQ542" i="1"/>
  <c r="BU542" i="1"/>
  <c r="BY542" i="1"/>
  <c r="BL542" i="1"/>
  <c r="BP542" i="1"/>
  <c r="BT542" i="1"/>
  <c r="BX542" i="1"/>
  <c r="BY456" i="1"/>
  <c r="BM456" i="1"/>
  <c r="BQ456" i="1"/>
  <c r="BL456" i="1"/>
  <c r="BP456" i="1"/>
  <c r="BK456" i="1"/>
  <c r="BO456" i="1"/>
  <c r="BJ456" i="1"/>
  <c r="BN456" i="1"/>
  <c r="BM726" i="1"/>
  <c r="BQ726" i="1"/>
  <c r="BU726" i="1"/>
  <c r="BY726" i="1"/>
  <c r="BL726" i="1"/>
  <c r="BP726" i="1"/>
  <c r="BT726" i="1"/>
  <c r="BX726" i="1"/>
  <c r="BK726" i="1"/>
  <c r="BO726" i="1"/>
  <c r="BS726" i="1"/>
  <c r="BW726" i="1"/>
  <c r="BJ726" i="1"/>
  <c r="BN726" i="1"/>
  <c r="BR726" i="1"/>
  <c r="BV726" i="1"/>
  <c r="BZ726" i="1"/>
  <c r="CB726" i="1" s="1"/>
  <c r="BJ760" i="1"/>
  <c r="BN760" i="1"/>
  <c r="BR760" i="1"/>
  <c r="BV760" i="1"/>
  <c r="BZ760" i="1"/>
  <c r="CB760" i="1" s="1"/>
  <c r="BM760" i="1"/>
  <c r="BQ760" i="1"/>
  <c r="BU760" i="1"/>
  <c r="BY760" i="1"/>
  <c r="BL760" i="1"/>
  <c r="BP760" i="1"/>
  <c r="BT760" i="1"/>
  <c r="BX760" i="1"/>
  <c r="BK760" i="1"/>
  <c r="BO760" i="1"/>
  <c r="BS760" i="1"/>
  <c r="BW760" i="1"/>
  <c r="CC289" i="1"/>
  <c r="CF289" i="1"/>
  <c r="CE289" i="1"/>
  <c r="CD289" i="1"/>
  <c r="BM538" i="1"/>
  <c r="BQ538" i="1"/>
  <c r="BU538" i="1"/>
  <c r="BY538" i="1"/>
  <c r="BL538" i="1"/>
  <c r="BP538" i="1"/>
  <c r="BT538" i="1"/>
  <c r="BX538" i="1"/>
  <c r="BK538" i="1"/>
  <c r="BO538" i="1"/>
  <c r="BS538" i="1"/>
  <c r="BW538" i="1"/>
  <c r="BJ538" i="1"/>
  <c r="BN538" i="1"/>
  <c r="BR538" i="1"/>
  <c r="BV538" i="1"/>
  <c r="BZ538" i="1"/>
  <c r="CB538" i="1" s="1"/>
  <c r="CD81" i="1"/>
  <c r="CC81" i="1"/>
  <c r="CF81" i="1"/>
  <c r="CE81" i="1"/>
  <c r="BZ393" i="1"/>
  <c r="CB393" i="1" s="1"/>
  <c r="BZ44" i="1"/>
  <c r="CB44" i="1" s="1"/>
  <c r="BJ245" i="1"/>
  <c r="BN245" i="1"/>
  <c r="BR245" i="1"/>
  <c r="BV245" i="1"/>
  <c r="BZ245" i="1"/>
  <c r="CB245" i="1" s="1"/>
  <c r="BM245" i="1"/>
  <c r="BQ245" i="1"/>
  <c r="BU245" i="1"/>
  <c r="BY245" i="1"/>
  <c r="BO245" i="1"/>
  <c r="BW245" i="1"/>
  <c r="BL245" i="1"/>
  <c r="BT245" i="1"/>
  <c r="BK245" i="1"/>
  <c r="BS245" i="1"/>
  <c r="BP245" i="1"/>
  <c r="BX245" i="1"/>
  <c r="CE618" i="1"/>
  <c r="BZ663" i="1"/>
  <c r="CB663" i="1" s="1"/>
  <c r="BK360" i="1"/>
  <c r="BO360" i="1"/>
  <c r="BS360" i="1"/>
  <c r="BW360" i="1"/>
  <c r="BJ360" i="1"/>
  <c r="BN360" i="1"/>
  <c r="BR360" i="1"/>
  <c r="BV360" i="1"/>
  <c r="BZ360" i="1"/>
  <c r="CB360" i="1" s="1"/>
  <c r="BM360" i="1"/>
  <c r="BQ360" i="1"/>
  <c r="BU360" i="1"/>
  <c r="BY360" i="1"/>
  <c r="BL360" i="1"/>
  <c r="BP360" i="1"/>
  <c r="BT360" i="1"/>
  <c r="BX360" i="1"/>
  <c r="BK482" i="1"/>
  <c r="BO482" i="1"/>
  <c r="BS482" i="1"/>
  <c r="BW482" i="1"/>
  <c r="BJ482" i="1"/>
  <c r="BN482" i="1"/>
  <c r="BR482" i="1"/>
  <c r="BV482" i="1"/>
  <c r="BZ482" i="1"/>
  <c r="CB482" i="1" s="1"/>
  <c r="BM482" i="1"/>
  <c r="BQ482" i="1"/>
  <c r="BU482" i="1"/>
  <c r="BY482" i="1"/>
  <c r="BL482" i="1"/>
  <c r="BP482" i="1"/>
  <c r="BT482" i="1"/>
  <c r="BX482" i="1"/>
  <c r="BJ605" i="1"/>
  <c r="BN605" i="1"/>
  <c r="BM605" i="1"/>
  <c r="BQ605" i="1"/>
  <c r="BL605" i="1"/>
  <c r="BP605" i="1"/>
  <c r="BK605" i="1"/>
  <c r="BO605" i="1"/>
  <c r="BZ529" i="1"/>
  <c r="CB529" i="1" s="1"/>
  <c r="BK290" i="1"/>
  <c r="BO290" i="1"/>
  <c r="BS290" i="1"/>
  <c r="BW290" i="1"/>
  <c r="BJ290" i="1"/>
  <c r="BN290" i="1"/>
  <c r="BR290" i="1"/>
  <c r="BV290" i="1"/>
  <c r="BZ290" i="1"/>
  <c r="CB290" i="1" s="1"/>
  <c r="BM290" i="1"/>
  <c r="BQ290" i="1"/>
  <c r="BU290" i="1"/>
  <c r="BY290" i="1"/>
  <c r="BL290" i="1"/>
  <c r="BP290" i="1"/>
  <c r="BT290" i="1"/>
  <c r="BX290" i="1"/>
  <c r="BM704" i="1"/>
  <c r="BQ704" i="1"/>
  <c r="BU704" i="1"/>
  <c r="BY704" i="1"/>
  <c r="BL704" i="1"/>
  <c r="BP704" i="1"/>
  <c r="BT704" i="1"/>
  <c r="BX704" i="1"/>
  <c r="BK704" i="1"/>
  <c r="BO704" i="1"/>
  <c r="BS704" i="1"/>
  <c r="BW704" i="1"/>
  <c r="BJ704" i="1"/>
  <c r="BN704" i="1"/>
  <c r="BR704" i="1"/>
  <c r="BV704" i="1"/>
  <c r="BZ704" i="1"/>
  <c r="CB704" i="1" s="1"/>
  <c r="CE731" i="1"/>
  <c r="CC406" i="1"/>
  <c r="CF406" i="1"/>
  <c r="CE406" i="1"/>
  <c r="CD406" i="1"/>
  <c r="BZ36" i="1"/>
  <c r="CB36" i="1" s="1"/>
  <c r="BM587" i="1"/>
  <c r="BQ587" i="1"/>
  <c r="BU587" i="1"/>
  <c r="BY587" i="1"/>
  <c r="BL587" i="1"/>
  <c r="BP587" i="1"/>
  <c r="BT587" i="1"/>
  <c r="BX587" i="1"/>
  <c r="BK587" i="1"/>
  <c r="BO587" i="1"/>
  <c r="BS587" i="1"/>
  <c r="BW587" i="1"/>
  <c r="BJ587" i="1"/>
  <c r="BN587" i="1"/>
  <c r="BR587" i="1"/>
  <c r="BV587" i="1"/>
  <c r="BZ587" i="1"/>
  <c r="CB587" i="1" s="1"/>
  <c r="BM215" i="1"/>
  <c r="BQ215" i="1"/>
  <c r="BU215" i="1"/>
  <c r="BY215" i="1"/>
  <c r="BL215" i="1"/>
  <c r="BP215" i="1"/>
  <c r="BT215" i="1"/>
  <c r="BX215" i="1"/>
  <c r="BK215" i="1"/>
  <c r="BO215" i="1"/>
  <c r="BS215" i="1"/>
  <c r="BW215" i="1"/>
  <c r="BJ215" i="1"/>
  <c r="BN215" i="1"/>
  <c r="BR215" i="1"/>
  <c r="BV215" i="1"/>
  <c r="BZ215" i="1"/>
  <c r="CB215" i="1" s="1"/>
  <c r="BM613" i="1"/>
  <c r="BQ613" i="1"/>
  <c r="BU613" i="1"/>
  <c r="BY613" i="1"/>
  <c r="BL613" i="1"/>
  <c r="BP613" i="1"/>
  <c r="BT613" i="1"/>
  <c r="BX613" i="1"/>
  <c r="BK613" i="1"/>
  <c r="BO613" i="1"/>
  <c r="BS613" i="1"/>
  <c r="BW613" i="1"/>
  <c r="BJ613" i="1"/>
  <c r="BN613" i="1"/>
  <c r="BR613" i="1"/>
  <c r="BV613" i="1"/>
  <c r="BZ613" i="1"/>
  <c r="CB613" i="1" s="1"/>
  <c r="BM840" i="1"/>
  <c r="BQ840" i="1"/>
  <c r="BU840" i="1"/>
  <c r="BY840" i="1"/>
  <c r="BL840" i="1"/>
  <c r="BP840" i="1"/>
  <c r="BT840" i="1"/>
  <c r="BX840" i="1"/>
  <c r="BK840" i="1"/>
  <c r="BO840" i="1"/>
  <c r="BS840" i="1"/>
  <c r="BW840" i="1"/>
  <c r="BJ840" i="1"/>
  <c r="BN840" i="1"/>
  <c r="BR840" i="1"/>
  <c r="BV840" i="1"/>
  <c r="BZ840" i="1"/>
  <c r="CB840" i="1" s="1"/>
  <c r="BM670" i="1"/>
  <c r="BQ670" i="1"/>
  <c r="BU670" i="1"/>
  <c r="BY670" i="1"/>
  <c r="BL670" i="1"/>
  <c r="BP670" i="1"/>
  <c r="BT670" i="1"/>
  <c r="BX670" i="1"/>
  <c r="BK670" i="1"/>
  <c r="BO670" i="1"/>
  <c r="BS670" i="1"/>
  <c r="BW670" i="1"/>
  <c r="BJ670" i="1"/>
  <c r="BN670" i="1"/>
  <c r="BR670" i="1"/>
  <c r="BV670" i="1"/>
  <c r="BZ670" i="1"/>
  <c r="CB670" i="1" s="1"/>
  <c r="CE180" i="1"/>
  <c r="CD180" i="1"/>
  <c r="CC180" i="1"/>
  <c r="CF180" i="1"/>
  <c r="BK486" i="1"/>
  <c r="BO486" i="1"/>
  <c r="BS486" i="1"/>
  <c r="BW486" i="1"/>
  <c r="BJ486" i="1"/>
  <c r="BN486" i="1"/>
  <c r="BR486" i="1"/>
  <c r="BV486" i="1"/>
  <c r="BZ486" i="1"/>
  <c r="CB486" i="1" s="1"/>
  <c r="BM486" i="1"/>
  <c r="BQ486" i="1"/>
  <c r="BU486" i="1"/>
  <c r="BY486" i="1"/>
  <c r="BT486" i="1"/>
  <c r="BP486" i="1"/>
  <c r="BL486" i="1"/>
  <c r="BX486" i="1"/>
  <c r="BQ438" i="1"/>
  <c r="BT499" i="1"/>
  <c r="CE356" i="1"/>
  <c r="CE525" i="1"/>
  <c r="BK723" i="1"/>
  <c r="BO723" i="1"/>
  <c r="BS723" i="1"/>
  <c r="BW723" i="1"/>
  <c r="BJ723" i="1"/>
  <c r="BN723" i="1"/>
  <c r="BR723" i="1"/>
  <c r="BV723" i="1"/>
  <c r="BZ723" i="1"/>
  <c r="CB723" i="1" s="1"/>
  <c r="BM723" i="1"/>
  <c r="BQ723" i="1"/>
  <c r="BU723" i="1"/>
  <c r="BY723" i="1"/>
  <c r="BL723" i="1"/>
  <c r="BP723" i="1"/>
  <c r="BT723" i="1"/>
  <c r="BX723" i="1"/>
  <c r="BK478" i="1"/>
  <c r="BO478" i="1"/>
  <c r="BS478" i="1"/>
  <c r="BW478" i="1"/>
  <c r="BJ478" i="1"/>
  <c r="BN478" i="1"/>
  <c r="BR478" i="1"/>
  <c r="BV478" i="1"/>
  <c r="BZ478" i="1"/>
  <c r="CB478" i="1" s="1"/>
  <c r="BM478" i="1"/>
  <c r="BQ478" i="1"/>
  <c r="BU478" i="1"/>
  <c r="BY478" i="1"/>
  <c r="BL478" i="1"/>
  <c r="BP478" i="1"/>
  <c r="BT478" i="1"/>
  <c r="BX478" i="1"/>
  <c r="BY846" i="1"/>
  <c r="BZ47" i="1"/>
  <c r="CB47" i="1" s="1"/>
  <c r="CE614" i="1"/>
  <c r="BJ577" i="1"/>
  <c r="BN577" i="1"/>
  <c r="BR577" i="1"/>
  <c r="BV577" i="1"/>
  <c r="BZ577" i="1"/>
  <c r="CB577" i="1" s="1"/>
  <c r="BM577" i="1"/>
  <c r="BS577" i="1"/>
  <c r="BX577" i="1"/>
  <c r="BL577" i="1"/>
  <c r="BQ577" i="1"/>
  <c r="BW577" i="1"/>
  <c r="BK577" i="1"/>
  <c r="BP577" i="1"/>
  <c r="BU577" i="1"/>
  <c r="BO577" i="1"/>
  <c r="BT577" i="1"/>
  <c r="BY577" i="1"/>
  <c r="BJ270" i="1"/>
  <c r="BJ632" i="1"/>
  <c r="BN632" i="1"/>
  <c r="BM632" i="1"/>
  <c r="BL632" i="1"/>
  <c r="BP632" i="1"/>
  <c r="BK632" i="1"/>
  <c r="BO632" i="1"/>
  <c r="BZ112" i="1"/>
  <c r="CB112" i="1" s="1"/>
  <c r="BK555" i="1"/>
  <c r="BO555" i="1"/>
  <c r="BS555" i="1"/>
  <c r="BW555" i="1"/>
  <c r="BJ555" i="1"/>
  <c r="BN555" i="1"/>
  <c r="BR555" i="1"/>
  <c r="BV555" i="1"/>
  <c r="BZ555" i="1"/>
  <c r="CB555" i="1" s="1"/>
  <c r="BM555" i="1"/>
  <c r="BQ555" i="1"/>
  <c r="BU555" i="1"/>
  <c r="BY555" i="1"/>
  <c r="BL555" i="1"/>
  <c r="BP555" i="1"/>
  <c r="BT555" i="1"/>
  <c r="BX555" i="1"/>
  <c r="BK200" i="1"/>
  <c r="BO200" i="1"/>
  <c r="BS200" i="1"/>
  <c r="BW200" i="1"/>
  <c r="BJ200" i="1"/>
  <c r="BN200" i="1"/>
  <c r="BR200" i="1"/>
  <c r="BV200" i="1"/>
  <c r="BZ200" i="1"/>
  <c r="CB200" i="1" s="1"/>
  <c r="BM200" i="1"/>
  <c r="BQ200" i="1"/>
  <c r="BU200" i="1"/>
  <c r="BY200" i="1"/>
  <c r="BL200" i="1"/>
  <c r="BP200" i="1"/>
  <c r="BT200" i="1"/>
  <c r="BX200" i="1"/>
  <c r="BL571" i="1"/>
  <c r="BP571" i="1"/>
  <c r="BT571" i="1"/>
  <c r="BX571" i="1"/>
  <c r="BK571" i="1"/>
  <c r="BO571" i="1"/>
  <c r="BS571" i="1"/>
  <c r="BW571" i="1"/>
  <c r="BJ571" i="1"/>
  <c r="BR571" i="1"/>
  <c r="BZ571" i="1"/>
  <c r="CB571" i="1" s="1"/>
  <c r="BQ571" i="1"/>
  <c r="BY571" i="1"/>
  <c r="BN571" i="1"/>
  <c r="BV571" i="1"/>
  <c r="BM571" i="1"/>
  <c r="BU571" i="1"/>
  <c r="BK122" i="1"/>
  <c r="BO122" i="1"/>
  <c r="BS122" i="1"/>
  <c r="BW122" i="1"/>
  <c r="BJ122" i="1"/>
  <c r="BN122" i="1"/>
  <c r="BR122" i="1"/>
  <c r="BV122" i="1"/>
  <c r="BZ122" i="1"/>
  <c r="CB122" i="1" s="1"/>
  <c r="BM122" i="1"/>
  <c r="BQ122" i="1"/>
  <c r="BU122" i="1"/>
  <c r="BY122" i="1"/>
  <c r="BL122" i="1"/>
  <c r="BP122" i="1"/>
  <c r="BT122" i="1"/>
  <c r="BX122" i="1"/>
  <c r="BL505" i="1"/>
  <c r="BP505" i="1"/>
  <c r="BT505" i="1"/>
  <c r="BX505" i="1"/>
  <c r="BK505" i="1"/>
  <c r="BO505" i="1"/>
  <c r="BS505" i="1"/>
  <c r="BW505" i="1"/>
  <c r="BJ505" i="1"/>
  <c r="BN505" i="1"/>
  <c r="BR505" i="1"/>
  <c r="BV505" i="1"/>
  <c r="BZ505" i="1"/>
  <c r="CB505" i="1" s="1"/>
  <c r="BM505" i="1"/>
  <c r="BQ505" i="1"/>
  <c r="BU505" i="1"/>
  <c r="BY505" i="1"/>
  <c r="BL220" i="1"/>
  <c r="BP220" i="1"/>
  <c r="BT220" i="1"/>
  <c r="BK220" i="1"/>
  <c r="BO220" i="1"/>
  <c r="BS220" i="1"/>
  <c r="BW220" i="1"/>
  <c r="BJ220" i="1"/>
  <c r="BN220" i="1"/>
  <c r="BR220" i="1"/>
  <c r="BV220" i="1"/>
  <c r="BZ220" i="1"/>
  <c r="CB220" i="1" s="1"/>
  <c r="BM220" i="1"/>
  <c r="BQ220" i="1"/>
  <c r="BU220" i="1"/>
  <c r="BY220" i="1"/>
  <c r="BJ25" i="1"/>
  <c r="BN25" i="1"/>
  <c r="BR25" i="1"/>
  <c r="BV25" i="1"/>
  <c r="BZ25" i="1"/>
  <c r="CB25" i="1" s="1"/>
  <c r="BL25" i="1"/>
  <c r="BQ25" i="1"/>
  <c r="BW25" i="1"/>
  <c r="BK25" i="1"/>
  <c r="BP25" i="1"/>
  <c r="BU25" i="1"/>
  <c r="BO25" i="1"/>
  <c r="BT25" i="1"/>
  <c r="BY25" i="1"/>
  <c r="BM25" i="1"/>
  <c r="BS25" i="1"/>
  <c r="BX25" i="1"/>
  <c r="CE484" i="1"/>
  <c r="CD484" i="1"/>
  <c r="CC484" i="1"/>
  <c r="CF484" i="1"/>
  <c r="CD691" i="1"/>
  <c r="CC691" i="1"/>
  <c r="CF691" i="1"/>
  <c r="CE691" i="1"/>
  <c r="BL70" i="1"/>
  <c r="BP70" i="1"/>
  <c r="BT70" i="1"/>
  <c r="BX70" i="1"/>
  <c r="BK70" i="1"/>
  <c r="BO70" i="1"/>
  <c r="BS70" i="1"/>
  <c r="BW70" i="1"/>
  <c r="BJ70" i="1"/>
  <c r="BN70" i="1"/>
  <c r="BR70" i="1"/>
  <c r="BV70" i="1"/>
  <c r="BZ70" i="1"/>
  <c r="CB70" i="1" s="1"/>
  <c r="BM70" i="1"/>
  <c r="BQ70" i="1"/>
  <c r="BU70" i="1"/>
  <c r="BY70" i="1"/>
  <c r="BL719" i="1"/>
  <c r="BP719" i="1"/>
  <c r="BT719" i="1"/>
  <c r="BX719" i="1"/>
  <c r="BK719" i="1"/>
  <c r="BO719" i="1"/>
  <c r="BS719" i="1"/>
  <c r="BW719" i="1"/>
  <c r="BJ719" i="1"/>
  <c r="BN719" i="1"/>
  <c r="BR719" i="1"/>
  <c r="BV719" i="1"/>
  <c r="BZ719" i="1"/>
  <c r="CB719" i="1" s="1"/>
  <c r="BM719" i="1"/>
  <c r="BQ719" i="1"/>
  <c r="BU719" i="1"/>
  <c r="BY719" i="1"/>
  <c r="BL313" i="1"/>
  <c r="BP313" i="1"/>
  <c r="BT313" i="1"/>
  <c r="BX313" i="1"/>
  <c r="BK313" i="1"/>
  <c r="BO313" i="1"/>
  <c r="BS313" i="1"/>
  <c r="BW313" i="1"/>
  <c r="BJ313" i="1"/>
  <c r="BN313" i="1"/>
  <c r="BR313" i="1"/>
  <c r="BV313" i="1"/>
  <c r="BZ313" i="1"/>
  <c r="CB313" i="1" s="1"/>
  <c r="BM313" i="1"/>
  <c r="BQ313" i="1"/>
  <c r="BU313" i="1"/>
  <c r="BY313" i="1"/>
  <c r="BL717" i="1"/>
  <c r="BP717" i="1"/>
  <c r="BT717" i="1"/>
  <c r="BX717" i="1"/>
  <c r="BK717" i="1"/>
  <c r="BO717" i="1"/>
  <c r="BS717" i="1"/>
  <c r="BW717" i="1"/>
  <c r="BJ717" i="1"/>
  <c r="BN717" i="1"/>
  <c r="BR717" i="1"/>
  <c r="BV717" i="1"/>
  <c r="BZ717" i="1"/>
  <c r="CB717" i="1" s="1"/>
  <c r="BM717" i="1"/>
  <c r="BQ717" i="1"/>
  <c r="BU717" i="1"/>
  <c r="BY717" i="1"/>
  <c r="BL320" i="1"/>
  <c r="BP320" i="1"/>
  <c r="BT320" i="1"/>
  <c r="BX320" i="1"/>
  <c r="BK320" i="1"/>
  <c r="BO320" i="1"/>
  <c r="BS320" i="1"/>
  <c r="BW320" i="1"/>
  <c r="BJ320" i="1"/>
  <c r="BN320" i="1"/>
  <c r="BR320" i="1"/>
  <c r="BV320" i="1"/>
  <c r="BZ320" i="1"/>
  <c r="CB320" i="1" s="1"/>
  <c r="BM320" i="1"/>
  <c r="BQ320" i="1"/>
  <c r="BU320" i="1"/>
  <c r="BY320" i="1"/>
  <c r="BK402" i="1"/>
  <c r="BO402" i="1"/>
  <c r="BS402" i="1"/>
  <c r="BW402" i="1"/>
  <c r="BJ402" i="1"/>
  <c r="BN402" i="1"/>
  <c r="BR402" i="1"/>
  <c r="BV402" i="1"/>
  <c r="BZ402" i="1"/>
  <c r="CB402" i="1" s="1"/>
  <c r="BM402" i="1"/>
  <c r="BQ402" i="1"/>
  <c r="BU402" i="1"/>
  <c r="BY402" i="1"/>
  <c r="BL402" i="1"/>
  <c r="BP402" i="1"/>
  <c r="BT402" i="1"/>
  <c r="BX402" i="1"/>
  <c r="BL728" i="1"/>
  <c r="BP728" i="1"/>
  <c r="BT728" i="1"/>
  <c r="BX728" i="1"/>
  <c r="BK728" i="1"/>
  <c r="BO728" i="1"/>
  <c r="BS728" i="1"/>
  <c r="BW728" i="1"/>
  <c r="BJ728" i="1"/>
  <c r="BN728" i="1"/>
  <c r="BR728" i="1"/>
  <c r="BV728" i="1"/>
  <c r="BZ728" i="1"/>
  <c r="CB728" i="1" s="1"/>
  <c r="BM728" i="1"/>
  <c r="BQ728" i="1"/>
  <c r="BU728" i="1"/>
  <c r="BY728" i="1"/>
  <c r="BL548" i="1"/>
  <c r="BP548" i="1"/>
  <c r="BT548" i="1"/>
  <c r="BX548" i="1"/>
  <c r="BK548" i="1"/>
  <c r="BO548" i="1"/>
  <c r="BS548" i="1"/>
  <c r="BW548" i="1"/>
  <c r="BJ548" i="1"/>
  <c r="BN548" i="1"/>
  <c r="BR548" i="1"/>
  <c r="BV548" i="1"/>
  <c r="BZ548" i="1"/>
  <c r="CB548" i="1" s="1"/>
  <c r="BM548" i="1"/>
  <c r="BQ548" i="1"/>
  <c r="BU548" i="1"/>
  <c r="BY548" i="1"/>
  <c r="BL185" i="1"/>
  <c r="BP185" i="1"/>
  <c r="BT185" i="1"/>
  <c r="BX185" i="1"/>
  <c r="BK185" i="1"/>
  <c r="BO185" i="1"/>
  <c r="BS185" i="1"/>
  <c r="BW185" i="1"/>
  <c r="BJ185" i="1"/>
  <c r="BN185" i="1"/>
  <c r="BR185" i="1"/>
  <c r="BV185" i="1"/>
  <c r="BZ185" i="1"/>
  <c r="CB185" i="1" s="1"/>
  <c r="BM185" i="1"/>
  <c r="BQ185" i="1"/>
  <c r="BU185" i="1"/>
  <c r="BY185" i="1"/>
  <c r="BL282" i="1"/>
  <c r="BP282" i="1"/>
  <c r="BT282" i="1"/>
  <c r="BX282" i="1"/>
  <c r="BK282" i="1"/>
  <c r="BO282" i="1"/>
  <c r="BS282" i="1"/>
  <c r="BW282" i="1"/>
  <c r="BJ282" i="1"/>
  <c r="BN282" i="1"/>
  <c r="BR282" i="1"/>
  <c r="BV282" i="1"/>
  <c r="BZ282" i="1"/>
  <c r="CB282" i="1" s="1"/>
  <c r="BM282" i="1"/>
  <c r="BQ282" i="1"/>
  <c r="BU282" i="1"/>
  <c r="BY282" i="1"/>
  <c r="BL157" i="1"/>
  <c r="BP157" i="1"/>
  <c r="BT157" i="1"/>
  <c r="BX157" i="1"/>
  <c r="BK157" i="1"/>
  <c r="BO157" i="1"/>
  <c r="BS157" i="1"/>
  <c r="BW157" i="1"/>
  <c r="BJ157" i="1"/>
  <c r="BN157" i="1"/>
  <c r="BR157" i="1"/>
  <c r="BV157" i="1"/>
  <c r="BZ157" i="1"/>
  <c r="CB157" i="1" s="1"/>
  <c r="BM157" i="1"/>
  <c r="BQ157" i="1"/>
  <c r="BU157" i="1"/>
  <c r="BY157" i="1"/>
  <c r="BJ452" i="1"/>
  <c r="BN452" i="1"/>
  <c r="BR452" i="1"/>
  <c r="BV452" i="1"/>
  <c r="BZ452" i="1"/>
  <c r="CB452" i="1" s="1"/>
  <c r="BM452" i="1"/>
  <c r="BQ452" i="1"/>
  <c r="BU452" i="1"/>
  <c r="BY452" i="1"/>
  <c r="BL452" i="1"/>
  <c r="BP452" i="1"/>
  <c r="BT452" i="1"/>
  <c r="BX452" i="1"/>
  <c r="BK452" i="1"/>
  <c r="BO452" i="1"/>
  <c r="BS452" i="1"/>
  <c r="BW452" i="1"/>
  <c r="BZ687" i="1"/>
  <c r="CB687" i="1" s="1"/>
  <c r="BM465" i="1"/>
  <c r="BQ465" i="1"/>
  <c r="BU465" i="1"/>
  <c r="BY465" i="1"/>
  <c r="BL465" i="1"/>
  <c r="BP465" i="1"/>
  <c r="BT465" i="1"/>
  <c r="BX465" i="1"/>
  <c r="BK465" i="1"/>
  <c r="BO465" i="1"/>
  <c r="BS465" i="1"/>
  <c r="BW465" i="1"/>
  <c r="BJ465" i="1"/>
  <c r="BN465" i="1"/>
  <c r="BR465" i="1"/>
  <c r="BV465" i="1"/>
  <c r="BZ465" i="1"/>
  <c r="CB465" i="1" s="1"/>
  <c r="BJ48" i="1"/>
  <c r="BJ381" i="1"/>
  <c r="BN381" i="1"/>
  <c r="BR381" i="1"/>
  <c r="BM381" i="1"/>
  <c r="BQ381" i="1"/>
  <c r="BL381" i="1"/>
  <c r="BP381" i="1"/>
  <c r="BT381" i="1"/>
  <c r="BK381" i="1"/>
  <c r="BO381" i="1"/>
  <c r="BS381" i="1"/>
  <c r="BU407" i="1"/>
  <c r="BM407" i="1"/>
  <c r="BQ407" i="1"/>
  <c r="BL407" i="1"/>
  <c r="BK407" i="1"/>
  <c r="BO407" i="1"/>
  <c r="BJ407" i="1"/>
  <c r="BN407" i="1"/>
  <c r="BY457" i="1"/>
  <c r="BM457" i="1"/>
  <c r="BQ457" i="1"/>
  <c r="BL457" i="1"/>
  <c r="BP457" i="1"/>
  <c r="BK457" i="1"/>
  <c r="BO457" i="1"/>
  <c r="BJ457" i="1"/>
  <c r="BN457" i="1"/>
  <c r="BJ392" i="1"/>
  <c r="BN392" i="1"/>
  <c r="BR392" i="1"/>
  <c r="BV392" i="1"/>
  <c r="BZ392" i="1"/>
  <c r="CB392" i="1" s="1"/>
  <c r="BM392" i="1"/>
  <c r="BQ392" i="1"/>
  <c r="BU392" i="1"/>
  <c r="BY392" i="1"/>
  <c r="BL392" i="1"/>
  <c r="BP392" i="1"/>
  <c r="BT392" i="1"/>
  <c r="BX392" i="1"/>
  <c r="BK392" i="1"/>
  <c r="BO392" i="1"/>
  <c r="BS392" i="1"/>
  <c r="BW392" i="1"/>
  <c r="BJ552" i="1"/>
  <c r="BN552" i="1"/>
  <c r="BR552" i="1"/>
  <c r="BV552" i="1"/>
  <c r="BZ552" i="1"/>
  <c r="CB552" i="1" s="1"/>
  <c r="BM552" i="1"/>
  <c r="BQ552" i="1"/>
  <c r="BU552" i="1"/>
  <c r="BY552" i="1"/>
  <c r="BL552" i="1"/>
  <c r="BP552" i="1"/>
  <c r="BT552" i="1"/>
  <c r="BX552" i="1"/>
  <c r="BK552" i="1"/>
  <c r="BO552" i="1"/>
  <c r="BS552" i="1"/>
  <c r="BW552" i="1"/>
  <c r="BK430" i="1"/>
  <c r="BO430" i="1"/>
  <c r="BS430" i="1"/>
  <c r="BW430" i="1"/>
  <c r="BJ430" i="1"/>
  <c r="BN430" i="1"/>
  <c r="BR430" i="1"/>
  <c r="BV430" i="1"/>
  <c r="BZ430" i="1"/>
  <c r="CB430" i="1" s="1"/>
  <c r="BM430" i="1"/>
  <c r="BQ430" i="1"/>
  <c r="BU430" i="1"/>
  <c r="BY430" i="1"/>
  <c r="BL430" i="1"/>
  <c r="BP430" i="1"/>
  <c r="BT430" i="1"/>
  <c r="BX430" i="1"/>
  <c r="CD225" i="1"/>
  <c r="CC225" i="1"/>
  <c r="CF225" i="1"/>
  <c r="CE225" i="1"/>
  <c r="BJ445" i="1"/>
  <c r="BN445" i="1"/>
  <c r="BR445" i="1"/>
  <c r="BV445" i="1"/>
  <c r="BZ445" i="1"/>
  <c r="CB445" i="1" s="1"/>
  <c r="BM445" i="1"/>
  <c r="BQ445" i="1"/>
  <c r="BU445" i="1"/>
  <c r="BY445" i="1"/>
  <c r="BL445" i="1"/>
  <c r="BP445" i="1"/>
  <c r="BT445" i="1"/>
  <c r="BX445" i="1"/>
  <c r="BK445" i="1"/>
  <c r="BO445" i="1"/>
  <c r="BS445" i="1"/>
  <c r="BW445" i="1"/>
  <c r="BJ417" i="1"/>
  <c r="BN417" i="1"/>
  <c r="BR417" i="1"/>
  <c r="BV417" i="1"/>
  <c r="BZ417" i="1"/>
  <c r="CB417" i="1" s="1"/>
  <c r="BM417" i="1"/>
  <c r="BQ417" i="1"/>
  <c r="BU417" i="1"/>
  <c r="BY417" i="1"/>
  <c r="BL417" i="1"/>
  <c r="BP417" i="1"/>
  <c r="BT417" i="1"/>
  <c r="BX417" i="1"/>
  <c r="BK417" i="1"/>
  <c r="BO417" i="1"/>
  <c r="BS417" i="1"/>
  <c r="BW417" i="1"/>
  <c r="BJ459" i="1"/>
  <c r="BN459" i="1"/>
  <c r="BR459" i="1"/>
  <c r="BV459" i="1"/>
  <c r="BZ459" i="1"/>
  <c r="CB459" i="1" s="1"/>
  <c r="BM459" i="1"/>
  <c r="BQ459" i="1"/>
  <c r="BU459" i="1"/>
  <c r="BY459" i="1"/>
  <c r="BL459" i="1"/>
  <c r="BP459" i="1"/>
  <c r="BT459" i="1"/>
  <c r="BX459" i="1"/>
  <c r="BK459" i="1"/>
  <c r="BO459" i="1"/>
  <c r="BS459" i="1"/>
  <c r="BW459" i="1"/>
  <c r="BZ91" i="1"/>
  <c r="CB91" i="1" s="1"/>
  <c r="BL668" i="1"/>
  <c r="BK668" i="1"/>
  <c r="BJ668" i="1"/>
  <c r="BN668" i="1"/>
  <c r="BM668" i="1"/>
  <c r="BK585" i="1"/>
  <c r="BO585" i="1"/>
  <c r="BS585" i="1"/>
  <c r="BW585" i="1"/>
  <c r="BJ585" i="1"/>
  <c r="BN585" i="1"/>
  <c r="BR585" i="1"/>
  <c r="BV585" i="1"/>
  <c r="BZ585" i="1"/>
  <c r="CB585" i="1" s="1"/>
  <c r="BM585" i="1"/>
  <c r="BQ585" i="1"/>
  <c r="BU585" i="1"/>
  <c r="BY585" i="1"/>
  <c r="BL585" i="1"/>
  <c r="BP585" i="1"/>
  <c r="BT585" i="1"/>
  <c r="BX585" i="1"/>
  <c r="BM546" i="1"/>
  <c r="BQ546" i="1"/>
  <c r="BU546" i="1"/>
  <c r="BY546" i="1"/>
  <c r="BL546" i="1"/>
  <c r="BP546" i="1"/>
  <c r="BT546" i="1"/>
  <c r="BX546" i="1"/>
  <c r="BK546" i="1"/>
  <c r="BO546" i="1"/>
  <c r="BS546" i="1"/>
  <c r="BW546" i="1"/>
  <c r="BJ546" i="1"/>
  <c r="BN546" i="1"/>
  <c r="BR546" i="1"/>
  <c r="BV546" i="1"/>
  <c r="BZ546" i="1"/>
  <c r="CB546" i="1" s="1"/>
  <c r="CD100" i="1"/>
  <c r="CC100" i="1"/>
  <c r="CF100" i="1"/>
  <c r="CE100" i="1"/>
  <c r="BK515" i="1"/>
  <c r="BO515" i="1"/>
  <c r="BS515" i="1"/>
  <c r="BW515" i="1"/>
  <c r="BJ515" i="1"/>
  <c r="BN515" i="1"/>
  <c r="BR515" i="1"/>
  <c r="BV515" i="1"/>
  <c r="BZ515" i="1"/>
  <c r="CB515" i="1" s="1"/>
  <c r="BM515" i="1"/>
  <c r="BQ515" i="1"/>
  <c r="BU515" i="1"/>
  <c r="BY515" i="1"/>
  <c r="BL515" i="1"/>
  <c r="BP515" i="1"/>
  <c r="BT515" i="1"/>
  <c r="BX515" i="1"/>
  <c r="BW620" i="1"/>
  <c r="BM835" i="1"/>
  <c r="BQ835" i="1"/>
  <c r="BU835" i="1"/>
  <c r="BY835" i="1"/>
  <c r="BK835" i="1"/>
  <c r="BO835" i="1"/>
  <c r="BS835" i="1"/>
  <c r="BW835" i="1"/>
  <c r="BJ835" i="1"/>
  <c r="BN835" i="1"/>
  <c r="BR835" i="1"/>
  <c r="BV835" i="1"/>
  <c r="BZ835" i="1"/>
  <c r="CB835" i="1" s="1"/>
  <c r="BX835" i="1"/>
  <c r="BT835" i="1"/>
  <c r="BP835" i="1"/>
  <c r="BL835" i="1"/>
  <c r="CE304" i="1"/>
  <c r="CE633" i="1"/>
  <c r="BJ512" i="1"/>
  <c r="BN512" i="1"/>
  <c r="BR512" i="1"/>
  <c r="BV512" i="1"/>
  <c r="BZ512" i="1"/>
  <c r="CB512" i="1" s="1"/>
  <c r="BM512" i="1"/>
  <c r="BQ512" i="1"/>
  <c r="BU512" i="1"/>
  <c r="BY512" i="1"/>
  <c r="BP512" i="1"/>
  <c r="BX512" i="1"/>
  <c r="BO512" i="1"/>
  <c r="BW512" i="1"/>
  <c r="BL512" i="1"/>
  <c r="BT512" i="1"/>
  <c r="BK512" i="1"/>
  <c r="BS512" i="1"/>
  <c r="BL606" i="1"/>
  <c r="BL301" i="1"/>
  <c r="BP301" i="1"/>
  <c r="BT301" i="1"/>
  <c r="BX301" i="1"/>
  <c r="BK301" i="1"/>
  <c r="BO301" i="1"/>
  <c r="BS301" i="1"/>
  <c r="BW301" i="1"/>
  <c r="BJ301" i="1"/>
  <c r="BN301" i="1"/>
  <c r="BR301" i="1"/>
  <c r="BV301" i="1"/>
  <c r="BZ301" i="1"/>
  <c r="CB301" i="1" s="1"/>
  <c r="BM301" i="1"/>
  <c r="BQ301" i="1"/>
  <c r="BU301" i="1"/>
  <c r="BY301" i="1"/>
  <c r="BM291" i="1"/>
  <c r="BQ291" i="1"/>
  <c r="BU291" i="1"/>
  <c r="BY291" i="1"/>
  <c r="BL291" i="1"/>
  <c r="BP291" i="1"/>
  <c r="BT291" i="1"/>
  <c r="BX291" i="1"/>
  <c r="BK291" i="1"/>
  <c r="BO291" i="1"/>
  <c r="BS291" i="1"/>
  <c r="BW291" i="1"/>
  <c r="BJ291" i="1"/>
  <c r="BN291" i="1"/>
  <c r="BR291" i="1"/>
  <c r="BV291" i="1"/>
  <c r="BZ291" i="1"/>
  <c r="CB291" i="1" s="1"/>
  <c r="BZ794" i="1"/>
  <c r="CB794" i="1" s="1"/>
  <c r="BZ710" i="1"/>
  <c r="CB710" i="1" s="1"/>
  <c r="BM299" i="1"/>
  <c r="BQ299" i="1"/>
  <c r="BU299" i="1"/>
  <c r="BY299" i="1"/>
  <c r="BL299" i="1"/>
  <c r="BP299" i="1"/>
  <c r="BT299" i="1"/>
  <c r="BX299" i="1"/>
  <c r="BK299" i="1"/>
  <c r="BO299" i="1"/>
  <c r="BS299" i="1"/>
  <c r="BW299" i="1"/>
  <c r="BJ299" i="1"/>
  <c r="BN299" i="1"/>
  <c r="BR299" i="1"/>
  <c r="BV299" i="1"/>
  <c r="BZ299" i="1"/>
  <c r="CB299" i="1" s="1"/>
  <c r="BZ558" i="1"/>
  <c r="CB558" i="1" s="1"/>
  <c r="CC610" i="1"/>
  <c r="CD610" i="1"/>
  <c r="CF610" i="1"/>
  <c r="CE610" i="1"/>
  <c r="BK286" i="1"/>
  <c r="BO286" i="1"/>
  <c r="BS286" i="1"/>
  <c r="BW286" i="1"/>
  <c r="BJ286" i="1"/>
  <c r="BN286" i="1"/>
  <c r="BR286" i="1"/>
  <c r="BV286" i="1"/>
  <c r="BZ286" i="1"/>
  <c r="CB286" i="1" s="1"/>
  <c r="BM286" i="1"/>
  <c r="BQ286" i="1"/>
  <c r="BU286" i="1"/>
  <c r="BY286" i="1"/>
  <c r="BL286" i="1"/>
  <c r="BP286" i="1"/>
  <c r="BT286" i="1"/>
  <c r="BX286" i="1"/>
  <c r="BK611" i="1"/>
  <c r="BO611" i="1"/>
  <c r="BS611" i="1"/>
  <c r="BW611" i="1"/>
  <c r="BJ611" i="1"/>
  <c r="BN611" i="1"/>
  <c r="BR611" i="1"/>
  <c r="BV611" i="1"/>
  <c r="BZ611" i="1"/>
  <c r="CB611" i="1" s="1"/>
  <c r="BM611" i="1"/>
  <c r="BQ611" i="1"/>
  <c r="BU611" i="1"/>
  <c r="BY611" i="1"/>
  <c r="BL611" i="1"/>
  <c r="BP611" i="1"/>
  <c r="BT611" i="1"/>
  <c r="BX611" i="1"/>
  <c r="BL383" i="1"/>
  <c r="BK383" i="1"/>
  <c r="BJ383" i="1"/>
  <c r="BM383" i="1"/>
  <c r="BL485" i="1"/>
  <c r="BP485" i="1"/>
  <c r="BK485" i="1"/>
  <c r="BO485" i="1"/>
  <c r="BJ485" i="1"/>
  <c r="BN485" i="1"/>
  <c r="BM485" i="1"/>
  <c r="BT43" i="1"/>
  <c r="BL50" i="1"/>
  <c r="BP50" i="1"/>
  <c r="BK50" i="1"/>
  <c r="BO50" i="1"/>
  <c r="BJ50" i="1"/>
  <c r="BN50" i="1"/>
  <c r="BM50" i="1"/>
  <c r="BK847" i="1"/>
  <c r="BO847" i="1"/>
  <c r="BS847" i="1"/>
  <c r="BW847" i="1"/>
  <c r="BJ847" i="1"/>
  <c r="BN847" i="1"/>
  <c r="BR847" i="1"/>
  <c r="BV847" i="1"/>
  <c r="BZ847" i="1"/>
  <c r="CB847" i="1" s="1"/>
  <c r="BM847" i="1"/>
  <c r="BQ847" i="1"/>
  <c r="BU847" i="1"/>
  <c r="BY847" i="1"/>
  <c r="BL847" i="1"/>
  <c r="BP847" i="1"/>
  <c r="BT847" i="1"/>
  <c r="BX847" i="1"/>
  <c r="BM206" i="1"/>
  <c r="BQ206" i="1"/>
  <c r="BU206" i="1"/>
  <c r="BY206" i="1"/>
  <c r="BL206" i="1"/>
  <c r="BP206" i="1"/>
  <c r="BT206" i="1"/>
  <c r="BX206" i="1"/>
  <c r="BK206" i="1"/>
  <c r="BO206" i="1"/>
  <c r="BS206" i="1"/>
  <c r="BW206" i="1"/>
  <c r="BJ206" i="1"/>
  <c r="BN206" i="1"/>
  <c r="BR206" i="1"/>
  <c r="BV206" i="1"/>
  <c r="BZ206" i="1"/>
  <c r="CB206" i="1" s="1"/>
  <c r="BK532" i="1"/>
  <c r="BO532" i="1"/>
  <c r="BS532" i="1"/>
  <c r="BW532" i="1"/>
  <c r="BJ532" i="1"/>
  <c r="BN532" i="1"/>
  <c r="BR532" i="1"/>
  <c r="BV532" i="1"/>
  <c r="BZ532" i="1"/>
  <c r="CB532" i="1" s="1"/>
  <c r="BM532" i="1"/>
  <c r="BQ532" i="1"/>
  <c r="BU532" i="1"/>
  <c r="BY532" i="1"/>
  <c r="BL532" i="1"/>
  <c r="BP532" i="1"/>
  <c r="BT532" i="1"/>
  <c r="BX532" i="1"/>
  <c r="CD525" i="1" l="1"/>
  <c r="CC525" i="1"/>
  <c r="CE544" i="1"/>
  <c r="BJ777" i="1"/>
  <c r="CC619" i="1"/>
  <c r="BU381" i="1"/>
  <c r="BV381" i="1"/>
  <c r="BW381" i="1"/>
  <c r="BX381" i="1"/>
  <c r="BY381" i="1"/>
  <c r="CF525" i="1"/>
  <c r="CD235" i="1"/>
  <c r="CC235" i="1"/>
  <c r="CF235" i="1"/>
  <c r="BV632" i="1"/>
  <c r="BZ606" i="1"/>
  <c r="CB606" i="1" s="1"/>
  <c r="BS632" i="1"/>
  <c r="BT785" i="1"/>
  <c r="CC345" i="1"/>
  <c r="CF815" i="1"/>
  <c r="CE805" i="1"/>
  <c r="CF345" i="1"/>
  <c r="CD345" i="1"/>
  <c r="CC815" i="1"/>
  <c r="CF288" i="1"/>
  <c r="CD288" i="1"/>
  <c r="CF731" i="1"/>
  <c r="CC288" i="1"/>
  <c r="CF519" i="1"/>
  <c r="CD519" i="1"/>
  <c r="BV36" i="1"/>
  <c r="BW36" i="1"/>
  <c r="BX36" i="1"/>
  <c r="CD356" i="1"/>
  <c r="CC356" i="1"/>
  <c r="BY36" i="1"/>
  <c r="CD805" i="1"/>
  <c r="CD731" i="1"/>
  <c r="CC731" i="1"/>
  <c r="BW794" i="1"/>
  <c r="CD815" i="1"/>
  <c r="BV663" i="1"/>
  <c r="BW663" i="1"/>
  <c r="CC805" i="1"/>
  <c r="CF356" i="1"/>
  <c r="BX794" i="1"/>
  <c r="BY794" i="1"/>
  <c r="CC519" i="1"/>
  <c r="BX663" i="1"/>
  <c r="BY663" i="1"/>
  <c r="CF805" i="1"/>
  <c r="CF395" i="1"/>
  <c r="CD395" i="1"/>
  <c r="CC395" i="1"/>
  <c r="CC392" i="1"/>
  <c r="CE392" i="1"/>
  <c r="CF500" i="1"/>
  <c r="CD500" i="1"/>
  <c r="CC544" i="1"/>
  <c r="CF637" i="1"/>
  <c r="CD637" i="1"/>
  <c r="CD410" i="1"/>
  <c r="BX407" i="1"/>
  <c r="CF544" i="1"/>
  <c r="CC787" i="1"/>
  <c r="BV457" i="1"/>
  <c r="CF787" i="1"/>
  <c r="CD787" i="1"/>
  <c r="CC614" i="1"/>
  <c r="BS558" i="1"/>
  <c r="BT558" i="1"/>
  <c r="BU558" i="1"/>
  <c r="BV558" i="1"/>
  <c r="BU499" i="1"/>
  <c r="BV499" i="1"/>
  <c r="BW499" i="1"/>
  <c r="BX499" i="1"/>
  <c r="BW558" i="1"/>
  <c r="BX558" i="1"/>
  <c r="BY558" i="1"/>
  <c r="BT112" i="1"/>
  <c r="BU112" i="1"/>
  <c r="BV112" i="1"/>
  <c r="BY499" i="1"/>
  <c r="BZ499" i="1"/>
  <c r="CB499" i="1" s="1"/>
  <c r="CD392" i="1"/>
  <c r="BW457" i="1"/>
  <c r="BZ407" i="1"/>
  <c r="CB407" i="1" s="1"/>
  <c r="CF614" i="1"/>
  <c r="CD614" i="1"/>
  <c r="BW112" i="1"/>
  <c r="BX112" i="1"/>
  <c r="BY112" i="1"/>
  <c r="CC637" i="1"/>
  <c r="CE410" i="1"/>
  <c r="BS499" i="1"/>
  <c r="CF410" i="1"/>
  <c r="CC410" i="1"/>
  <c r="BT805" i="1"/>
  <c r="BQ485" i="1"/>
  <c r="BS485" i="1"/>
  <c r="BY407" i="1"/>
  <c r="BW777" i="1"/>
  <c r="BY782" i="1"/>
  <c r="CF339" i="1"/>
  <c r="BU485" i="1"/>
  <c r="BV485" i="1"/>
  <c r="BW485" i="1"/>
  <c r="BX485" i="1"/>
  <c r="BJ606" i="1"/>
  <c r="BR407" i="1"/>
  <c r="BN782" i="1"/>
  <c r="BO782" i="1"/>
  <c r="BP782" i="1"/>
  <c r="CC500" i="1"/>
  <c r="CE383" i="1"/>
  <c r="CD339" i="1"/>
  <c r="CC628" i="1"/>
  <c r="BR485" i="1"/>
  <c r="BT485" i="1"/>
  <c r="BZ782" i="1"/>
  <c r="CB782" i="1" s="1"/>
  <c r="BY485" i="1"/>
  <c r="BV407" i="1"/>
  <c r="BW407" i="1"/>
  <c r="BP407" i="1"/>
  <c r="BL270" i="1"/>
  <c r="BQ782" i="1"/>
  <c r="BR782" i="1"/>
  <c r="BS782" i="1"/>
  <c r="CF383" i="1"/>
  <c r="CC383" i="1"/>
  <c r="CC339" i="1"/>
  <c r="CC463" i="1"/>
  <c r="BP793" i="1"/>
  <c r="CF867" i="1"/>
  <c r="BT457" i="1"/>
  <c r="BQ50" i="1"/>
  <c r="BR50" i="1"/>
  <c r="BS50" i="1"/>
  <c r="BT50" i="1"/>
  <c r="BZ457" i="1"/>
  <c r="CB457" i="1" s="1"/>
  <c r="BU457" i="1"/>
  <c r="BT632" i="1"/>
  <c r="BK270" i="1"/>
  <c r="BR605" i="1"/>
  <c r="BR793" i="1"/>
  <c r="BS793" i="1"/>
  <c r="BT793" i="1"/>
  <c r="BU793" i="1"/>
  <c r="BV851" i="1"/>
  <c r="BS851" i="1"/>
  <c r="BS785" i="1"/>
  <c r="CC867" i="1"/>
  <c r="CF628" i="1"/>
  <c r="CE628" i="1"/>
  <c r="BU50" i="1"/>
  <c r="BV50" i="1"/>
  <c r="BW50" i="1"/>
  <c r="BX50" i="1"/>
  <c r="CD544" i="1"/>
  <c r="BU632" i="1"/>
  <c r="BM270" i="1"/>
  <c r="BS605" i="1"/>
  <c r="BT605" i="1"/>
  <c r="BU605" i="1"/>
  <c r="BV605" i="1"/>
  <c r="BV793" i="1"/>
  <c r="BW793" i="1"/>
  <c r="BX793" i="1"/>
  <c r="BY793" i="1"/>
  <c r="BQ851" i="1"/>
  <c r="BW851" i="1"/>
  <c r="BT851" i="1"/>
  <c r="BV785" i="1"/>
  <c r="BY50" i="1"/>
  <c r="BR457" i="1"/>
  <c r="BS457" i="1"/>
  <c r="BR270" i="1"/>
  <c r="BW605" i="1"/>
  <c r="BX605" i="1"/>
  <c r="BY605" i="1"/>
  <c r="BU851" i="1"/>
  <c r="BX851" i="1"/>
  <c r="BU785" i="1"/>
  <c r="CF618" i="1"/>
  <c r="CD618" i="1"/>
  <c r="BZ456" i="1"/>
  <c r="CB456" i="1" s="1"/>
  <c r="BU43" i="1"/>
  <c r="BV43" i="1"/>
  <c r="BW43" i="1"/>
  <c r="BX43" i="1"/>
  <c r="CF492" i="1"/>
  <c r="CD492" i="1"/>
  <c r="CF754" i="1"/>
  <c r="CF507" i="1"/>
  <c r="CC507" i="1"/>
  <c r="CE867" i="1"/>
  <c r="CF606" i="1"/>
  <c r="BT606" i="1"/>
  <c r="CC606" i="1"/>
  <c r="BY43" i="1"/>
  <c r="BZ43" i="1"/>
  <c r="CB43" i="1" s="1"/>
  <c r="CD507" i="1"/>
  <c r="CD606" i="1"/>
  <c r="BX457" i="1"/>
  <c r="CC618" i="1"/>
  <c r="BR456" i="1"/>
  <c r="BS456" i="1"/>
  <c r="BT456" i="1"/>
  <c r="BU456" i="1"/>
  <c r="CC492" i="1"/>
  <c r="CC754" i="1"/>
  <c r="CE606" i="1"/>
  <c r="BV456" i="1"/>
  <c r="BW456" i="1"/>
  <c r="BX456" i="1"/>
  <c r="BR43" i="1"/>
  <c r="BS43" i="1"/>
  <c r="CE754" i="1"/>
  <c r="CE507" i="1"/>
  <c r="CD867" i="1"/>
  <c r="CD754" i="1"/>
  <c r="BQ47" i="1"/>
  <c r="BR47" i="1"/>
  <c r="BS47" i="1"/>
  <c r="CF463" i="1"/>
  <c r="BX47" i="1"/>
  <c r="BU47" i="1"/>
  <c r="BV47" i="1"/>
  <c r="BW47" i="1"/>
  <c r="BT47" i="1"/>
  <c r="BY47" i="1"/>
  <c r="CE463" i="1"/>
  <c r="CD463" i="1"/>
  <c r="BW632" i="1"/>
  <c r="BY632" i="1"/>
  <c r="BX632" i="1"/>
  <c r="BZ632" i="1"/>
  <c r="CB632" i="1" s="1"/>
  <c r="BQ632" i="1"/>
  <c r="BQ336" i="1"/>
  <c r="BR336" i="1"/>
  <c r="BX336" i="1"/>
  <c r="BT336" i="1"/>
  <c r="BW336" i="1"/>
  <c r="BY336" i="1"/>
  <c r="BP336" i="1"/>
  <c r="BS336" i="1"/>
  <c r="BU336" i="1"/>
  <c r="BZ336" i="1"/>
  <c r="CB336" i="1" s="1"/>
  <c r="BV336" i="1"/>
  <c r="BU606" i="1"/>
  <c r="BV606" i="1"/>
  <c r="BW606" i="1"/>
  <c r="BX606" i="1"/>
  <c r="CF633" i="1"/>
  <c r="CD633" i="1"/>
  <c r="BS407" i="1"/>
  <c r="BT407" i="1"/>
  <c r="CE580" i="1"/>
  <c r="BN383" i="1"/>
  <c r="BM606" i="1"/>
  <c r="BN606" i="1"/>
  <c r="BO606" i="1"/>
  <c r="BP606" i="1"/>
  <c r="CC633" i="1"/>
  <c r="BJ463" i="1"/>
  <c r="BK463" i="1"/>
  <c r="BL463" i="1"/>
  <c r="CD383" i="1"/>
  <c r="CD628" i="1"/>
  <c r="BQ606" i="1"/>
  <c r="BR606" i="1"/>
  <c r="BS606" i="1"/>
  <c r="BM463" i="1"/>
  <c r="BN463" i="1"/>
  <c r="BO463" i="1"/>
  <c r="BQ867" i="1"/>
  <c r="BP867" i="1"/>
  <c r="BJ846" i="1"/>
  <c r="BT846" i="1"/>
  <c r="BM846" i="1"/>
  <c r="BZ668" i="1"/>
  <c r="CB668" i="1" s="1"/>
  <c r="BY668" i="1"/>
  <c r="BO668" i="1"/>
  <c r="BP668" i="1"/>
  <c r="BW785" i="1"/>
  <c r="BX785" i="1"/>
  <c r="BY785" i="1"/>
  <c r="BZ785" i="1"/>
  <c r="CB785" i="1" s="1"/>
  <c r="BJ785" i="1"/>
  <c r="BQ668" i="1"/>
  <c r="BR668" i="1"/>
  <c r="BS668" i="1"/>
  <c r="BT668" i="1"/>
  <c r="BK785" i="1"/>
  <c r="BL785" i="1"/>
  <c r="BM785" i="1"/>
  <c r="BN785" i="1"/>
  <c r="BU668" i="1"/>
  <c r="BV668" i="1"/>
  <c r="BW668" i="1"/>
  <c r="BO785" i="1"/>
  <c r="BP785" i="1"/>
  <c r="BQ785" i="1"/>
  <c r="CE270" i="1"/>
  <c r="BN846" i="1"/>
  <c r="BQ846" i="1"/>
  <c r="BK846" i="1"/>
  <c r="BP846" i="1"/>
  <c r="BX846" i="1"/>
  <c r="BO846" i="1"/>
  <c r="CF270" i="1"/>
  <c r="BR846" i="1"/>
  <c r="BU846" i="1"/>
  <c r="BL846" i="1"/>
  <c r="BS846" i="1"/>
  <c r="BV846" i="1"/>
  <c r="BZ846" i="1"/>
  <c r="CB846" i="1" s="1"/>
  <c r="BW846" i="1"/>
  <c r="CC270" i="1"/>
  <c r="CE443" i="1"/>
  <c r="BO374" i="1"/>
  <c r="CF304" i="1"/>
  <c r="CD304" i="1"/>
  <c r="CC304" i="1"/>
  <c r="BU374" i="1"/>
  <c r="CF386" i="1"/>
  <c r="CD386" i="1"/>
  <c r="CC517" i="1"/>
  <c r="BV374" i="1"/>
  <c r="BP374" i="1"/>
  <c r="BW374" i="1"/>
  <c r="CF517" i="1"/>
  <c r="CD517" i="1"/>
  <c r="BY374" i="1"/>
  <c r="BZ374" i="1"/>
  <c r="CB374" i="1" s="1"/>
  <c r="BN687" i="1"/>
  <c r="CC476" i="1"/>
  <c r="BO91" i="1"/>
  <c r="BP91" i="1"/>
  <c r="BQ91" i="1"/>
  <c r="BR91" i="1"/>
  <c r="BO687" i="1"/>
  <c r="BP687" i="1"/>
  <c r="BQ687" i="1"/>
  <c r="BR687" i="1"/>
  <c r="CF443" i="1"/>
  <c r="BR374" i="1"/>
  <c r="BT374" i="1"/>
  <c r="BS91" i="1"/>
  <c r="BT91" i="1"/>
  <c r="BU91" i="1"/>
  <c r="BV91" i="1"/>
  <c r="BS687" i="1"/>
  <c r="BT687" i="1"/>
  <c r="BU687" i="1"/>
  <c r="BV687" i="1"/>
  <c r="CC386" i="1"/>
  <c r="BV83" i="1"/>
  <c r="BU83" i="1"/>
  <c r="BT83" i="1"/>
  <c r="BS83" i="1"/>
  <c r="BR83" i="1"/>
  <c r="BQ83" i="1"/>
  <c r="BP83" i="1"/>
  <c r="BO83" i="1"/>
  <c r="BZ83" i="1"/>
  <c r="CB83" i="1" s="1"/>
  <c r="BY83" i="1"/>
  <c r="BX83" i="1"/>
  <c r="BW83" i="1"/>
  <c r="CF476" i="1"/>
  <c r="CD476" i="1"/>
  <c r="BW91" i="1"/>
  <c r="BX91" i="1"/>
  <c r="BY91" i="1"/>
  <c r="BW687" i="1"/>
  <c r="BX687" i="1"/>
  <c r="BY687" i="1"/>
  <c r="CD443" i="1"/>
  <c r="BS374" i="1"/>
  <c r="BQ374" i="1"/>
  <c r="CD187" i="1"/>
  <c r="CC187" i="1"/>
  <c r="BZ777" i="1"/>
  <c r="CB777" i="1" s="1"/>
  <c r="CC268" i="1"/>
  <c r="BY777" i="1"/>
  <c r="BY851" i="1"/>
  <c r="BZ851" i="1"/>
  <c r="CB851" i="1" s="1"/>
  <c r="CF268" i="1"/>
  <c r="BX777" i="1"/>
  <c r="BM851" i="1"/>
  <c r="BN851" i="1"/>
  <c r="BO851" i="1"/>
  <c r="CE339" i="1"/>
  <c r="CE187" i="1"/>
  <c r="CF187" i="1"/>
  <c r="BL628" i="1"/>
  <c r="BN628" i="1"/>
  <c r="BO628" i="1"/>
  <c r="BX265" i="1"/>
  <c r="BS265" i="1"/>
  <c r="BO265" i="1"/>
  <c r="BW265" i="1"/>
  <c r="CF619" i="1"/>
  <c r="CD368" i="1"/>
  <c r="CC368" i="1"/>
  <c r="CD638" i="1"/>
  <c r="CC638" i="1"/>
  <c r="BK265" i="1"/>
  <c r="BU265" i="1"/>
  <c r="BP265" i="1"/>
  <c r="BY265" i="1"/>
  <c r="CD619" i="1"/>
  <c r="BL265" i="1"/>
  <c r="BL268" i="1"/>
  <c r="BT265" i="1"/>
  <c r="BM265" i="1"/>
  <c r="CF368" i="1"/>
  <c r="CF638" i="1"/>
  <c r="BZ265" i="1"/>
  <c r="CB265" i="1" s="1"/>
  <c r="BN265" i="1"/>
  <c r="BV265" i="1"/>
  <c r="BR265" i="1"/>
  <c r="CE268" i="1"/>
  <c r="CD268" i="1"/>
  <c r="CE619" i="1"/>
  <c r="BO777" i="1"/>
  <c r="BP777" i="1"/>
  <c r="BQ777" i="1"/>
  <c r="BR777" i="1"/>
  <c r="CC528" i="1"/>
  <c r="BS777" i="1"/>
  <c r="BT777" i="1"/>
  <c r="BU777" i="1"/>
  <c r="BV777" i="1"/>
  <c r="BK777" i="1"/>
  <c r="BL777" i="1"/>
  <c r="BM777" i="1"/>
  <c r="BZ628" i="1"/>
  <c r="CB628" i="1" s="1"/>
  <c r="CC580" i="1"/>
  <c r="CF580" i="1"/>
  <c r="CD580" i="1"/>
  <c r="BX620" i="1"/>
  <c r="BY620" i="1"/>
  <c r="BZ620" i="1"/>
  <c r="CB620" i="1" s="1"/>
  <c r="BJ620" i="1"/>
  <c r="BK620" i="1"/>
  <c r="BK48" i="1"/>
  <c r="BL48" i="1"/>
  <c r="BM48" i="1"/>
  <c r="BN48" i="1"/>
  <c r="CC468" i="1"/>
  <c r="CE190" i="1"/>
  <c r="BL620" i="1"/>
  <c r="BM620" i="1"/>
  <c r="BN620" i="1"/>
  <c r="BO620" i="1"/>
  <c r="BO48" i="1"/>
  <c r="BP48" i="1"/>
  <c r="BQ48" i="1"/>
  <c r="BR48" i="1"/>
  <c r="BO363" i="1"/>
  <c r="BP620" i="1"/>
  <c r="BQ620" i="1"/>
  <c r="BR620" i="1"/>
  <c r="BS620" i="1"/>
  <c r="BS48" i="1"/>
  <c r="BT48" i="1"/>
  <c r="BU48" i="1"/>
  <c r="BV48" i="1"/>
  <c r="CF468" i="1"/>
  <c r="CD468" i="1"/>
  <c r="CC190" i="1"/>
  <c r="CD190" i="1"/>
  <c r="BT620" i="1"/>
  <c r="BU620" i="1"/>
  <c r="BV620" i="1"/>
  <c r="BW48" i="1"/>
  <c r="BX48" i="1"/>
  <c r="BY48" i="1"/>
  <c r="BZ48" i="1"/>
  <c r="CB48" i="1" s="1"/>
  <c r="CF528" i="1"/>
  <c r="CD528" i="1"/>
  <c r="CF190" i="1"/>
  <c r="BR268" i="1"/>
  <c r="BT268" i="1"/>
  <c r="BS268" i="1"/>
  <c r="BM268" i="1"/>
  <c r="BN268" i="1"/>
  <c r="BO268" i="1"/>
  <c r="BP268" i="1"/>
  <c r="BU268" i="1"/>
  <c r="BV268" i="1"/>
  <c r="BW268" i="1"/>
  <c r="BX268" i="1"/>
  <c r="BY268" i="1"/>
  <c r="BZ268" i="1"/>
  <c r="CB268" i="1" s="1"/>
  <c r="BJ268" i="1"/>
  <c r="BK268" i="1"/>
  <c r="BR463" i="1"/>
  <c r="BW363" i="1"/>
  <c r="BV363" i="1"/>
  <c r="BU363" i="1"/>
  <c r="BP363" i="1"/>
  <c r="BQ363" i="1"/>
  <c r="BR363" i="1"/>
  <c r="BS363" i="1"/>
  <c r="BX363" i="1"/>
  <c r="BY363" i="1"/>
  <c r="BZ363" i="1"/>
  <c r="CB363" i="1" s="1"/>
  <c r="BJ363" i="1"/>
  <c r="BK363" i="1"/>
  <c r="BL363" i="1"/>
  <c r="BM363" i="1"/>
  <c r="BN363" i="1"/>
  <c r="BT438" i="1"/>
  <c r="BS438" i="1"/>
  <c r="BR438" i="1"/>
  <c r="BM266" i="1"/>
  <c r="BN266" i="1"/>
  <c r="BL266" i="1"/>
  <c r="BK266" i="1"/>
  <c r="BU438" i="1"/>
  <c r="BV438" i="1"/>
  <c r="BW438" i="1"/>
  <c r="BX438" i="1"/>
  <c r="BY438" i="1"/>
  <c r="BZ438" i="1"/>
  <c r="CB438" i="1" s="1"/>
  <c r="BJ438" i="1"/>
  <c r="BK438" i="1"/>
  <c r="BL438" i="1"/>
  <c r="BM438" i="1"/>
  <c r="BN438" i="1"/>
  <c r="BO438" i="1"/>
  <c r="BO266" i="1"/>
  <c r="BP266" i="1"/>
  <c r="BQ266" i="1"/>
  <c r="BR266" i="1"/>
  <c r="BS266" i="1"/>
  <c r="BT266" i="1"/>
  <c r="BU266" i="1"/>
  <c r="BV266" i="1"/>
  <c r="BW266" i="1"/>
  <c r="BX266" i="1"/>
  <c r="BY266" i="1"/>
  <c r="BZ266" i="1"/>
  <c r="CB266" i="1" s="1"/>
  <c r="BX703" i="1"/>
  <c r="BW703" i="1"/>
  <c r="BV703" i="1"/>
  <c r="BU703" i="1"/>
  <c r="BT703" i="1"/>
  <c r="BS703" i="1"/>
  <c r="BR703" i="1"/>
  <c r="BQ703" i="1"/>
  <c r="BP703" i="1"/>
  <c r="BO703" i="1"/>
  <c r="BN703" i="1"/>
  <c r="BM703" i="1"/>
  <c r="BL703" i="1"/>
  <c r="BK703" i="1"/>
  <c r="BJ703" i="1"/>
  <c r="BZ703" i="1"/>
  <c r="CB703" i="1" s="1"/>
  <c r="BY703" i="1"/>
  <c r="BP267" i="1"/>
  <c r="BO267" i="1"/>
  <c r="BN267" i="1"/>
  <c r="BM267" i="1"/>
  <c r="BL267" i="1"/>
  <c r="BK267" i="1"/>
  <c r="BJ267" i="1"/>
  <c r="BZ267" i="1"/>
  <c r="CB267" i="1" s="1"/>
  <c r="BY267" i="1"/>
  <c r="BX267" i="1"/>
  <c r="BW267" i="1"/>
  <c r="BV267" i="1"/>
  <c r="BU267" i="1"/>
  <c r="BT267" i="1"/>
  <c r="BS267" i="1"/>
  <c r="BR267" i="1"/>
  <c r="BQ267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Z79" i="1"/>
  <c r="CB79" i="1" s="1"/>
  <c r="BY79" i="1"/>
  <c r="BO339" i="1"/>
  <c r="BL339" i="1"/>
  <c r="BK339" i="1"/>
  <c r="BJ339" i="1"/>
  <c r="BN443" i="1"/>
  <c r="BM443" i="1"/>
  <c r="BK443" i="1"/>
  <c r="BL443" i="1"/>
  <c r="BJ443" i="1"/>
  <c r="BP443" i="1"/>
  <c r="BW867" i="1"/>
  <c r="BS190" i="1"/>
  <c r="BW410" i="1"/>
  <c r="BW599" i="1"/>
  <c r="BV599" i="1"/>
  <c r="BM599" i="1"/>
  <c r="BQ599" i="1"/>
  <c r="BS599" i="1"/>
  <c r="BR599" i="1"/>
  <c r="BX599" i="1"/>
  <c r="BT599" i="1"/>
  <c r="BO599" i="1"/>
  <c r="BN599" i="1"/>
  <c r="BP599" i="1"/>
  <c r="BL599" i="1"/>
  <c r="BK599" i="1"/>
  <c r="BJ599" i="1"/>
  <c r="BZ599" i="1"/>
  <c r="CB599" i="1" s="1"/>
  <c r="BU599" i="1"/>
  <c r="BY599" i="1"/>
  <c r="BJ507" i="1"/>
  <c r="BP507" i="1"/>
  <c r="BO507" i="1"/>
  <c r="BN507" i="1"/>
  <c r="BM507" i="1"/>
  <c r="BL507" i="1"/>
  <c r="BK507" i="1"/>
  <c r="BK686" i="1"/>
  <c r="BJ686" i="1"/>
  <c r="BZ686" i="1"/>
  <c r="CB686" i="1" s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M686" i="1"/>
  <c r="BL686" i="1"/>
  <c r="BX507" i="1"/>
  <c r="BP684" i="1"/>
  <c r="BO684" i="1"/>
  <c r="BN684" i="1"/>
  <c r="BM684" i="1"/>
  <c r="BL684" i="1"/>
  <c r="BK684" i="1"/>
  <c r="BJ684" i="1"/>
  <c r="BZ684" i="1"/>
  <c r="CB684" i="1" s="1"/>
  <c r="BY684" i="1"/>
  <c r="BX684" i="1"/>
  <c r="BW684" i="1"/>
  <c r="BV684" i="1"/>
  <c r="BU684" i="1"/>
  <c r="BT684" i="1"/>
  <c r="BS684" i="1"/>
  <c r="BR684" i="1"/>
  <c r="BQ684" i="1"/>
  <c r="BR410" i="1"/>
  <c r="BQ410" i="1"/>
  <c r="BP410" i="1"/>
  <c r="BO410" i="1"/>
  <c r="BN410" i="1"/>
  <c r="BM410" i="1"/>
  <c r="BL410" i="1"/>
  <c r="BK410" i="1"/>
  <c r="BJ410" i="1"/>
  <c r="BK100" i="1"/>
  <c r="BO100" i="1"/>
  <c r="BS100" i="1"/>
  <c r="BW100" i="1"/>
  <c r="BJ100" i="1"/>
  <c r="BN100" i="1"/>
  <c r="BR100" i="1"/>
  <c r="BV100" i="1"/>
  <c r="BZ100" i="1"/>
  <c r="CB100" i="1" s="1"/>
  <c r="BM100" i="1"/>
  <c r="BQ100" i="1"/>
  <c r="BU100" i="1"/>
  <c r="BY100" i="1"/>
  <c r="BL100" i="1"/>
  <c r="BP100" i="1"/>
  <c r="BT100" i="1"/>
  <c r="BX100" i="1"/>
  <c r="BK225" i="1"/>
  <c r="BO225" i="1"/>
  <c r="BS225" i="1"/>
  <c r="BW225" i="1"/>
  <c r="BJ225" i="1"/>
  <c r="BN225" i="1"/>
  <c r="BR225" i="1"/>
  <c r="BV225" i="1"/>
  <c r="BZ225" i="1"/>
  <c r="CB225" i="1" s="1"/>
  <c r="BM225" i="1"/>
  <c r="BQ225" i="1"/>
  <c r="BU225" i="1"/>
  <c r="BY225" i="1"/>
  <c r="BL225" i="1"/>
  <c r="BP225" i="1"/>
  <c r="BT225" i="1"/>
  <c r="BX225" i="1"/>
  <c r="BK544" i="1"/>
  <c r="BO544" i="1"/>
  <c r="BJ544" i="1"/>
  <c r="BN544" i="1"/>
  <c r="BM544" i="1"/>
  <c r="BQ544" i="1"/>
  <c r="BL544" i="1"/>
  <c r="BP544" i="1"/>
  <c r="BK691" i="1"/>
  <c r="BO691" i="1"/>
  <c r="BS691" i="1"/>
  <c r="BW691" i="1"/>
  <c r="BJ691" i="1"/>
  <c r="BN691" i="1"/>
  <c r="BR691" i="1"/>
  <c r="BV691" i="1"/>
  <c r="BZ691" i="1"/>
  <c r="CB691" i="1" s="1"/>
  <c r="BM691" i="1"/>
  <c r="BQ691" i="1"/>
  <c r="BU691" i="1"/>
  <c r="BY691" i="1"/>
  <c r="BL691" i="1"/>
  <c r="BP691" i="1"/>
  <c r="BT691" i="1"/>
  <c r="BX691" i="1"/>
  <c r="BL484" i="1"/>
  <c r="BP484" i="1"/>
  <c r="BT484" i="1"/>
  <c r="BX484" i="1"/>
  <c r="BK484" i="1"/>
  <c r="BO484" i="1"/>
  <c r="BS484" i="1"/>
  <c r="BW484" i="1"/>
  <c r="BJ484" i="1"/>
  <c r="BN484" i="1"/>
  <c r="BR484" i="1"/>
  <c r="BV484" i="1"/>
  <c r="BZ484" i="1"/>
  <c r="CB484" i="1" s="1"/>
  <c r="BM484" i="1"/>
  <c r="BY484" i="1"/>
  <c r="BU484" i="1"/>
  <c r="BQ484" i="1"/>
  <c r="BZ614" i="1"/>
  <c r="CB614" i="1" s="1"/>
  <c r="BJ525" i="1"/>
  <c r="BN525" i="1"/>
  <c r="BR525" i="1"/>
  <c r="BV525" i="1"/>
  <c r="BM525" i="1"/>
  <c r="BQ525" i="1"/>
  <c r="BU525" i="1"/>
  <c r="BY525" i="1"/>
  <c r="BL525" i="1"/>
  <c r="BP525" i="1"/>
  <c r="BT525" i="1"/>
  <c r="BX525" i="1"/>
  <c r="BK525" i="1"/>
  <c r="BO525" i="1"/>
  <c r="BS525" i="1"/>
  <c r="BW525" i="1"/>
  <c r="BK81" i="1"/>
  <c r="BO81" i="1"/>
  <c r="BS81" i="1"/>
  <c r="BW81" i="1"/>
  <c r="BJ81" i="1"/>
  <c r="BN81" i="1"/>
  <c r="BR81" i="1"/>
  <c r="BV81" i="1"/>
  <c r="BZ81" i="1"/>
  <c r="CB81" i="1" s="1"/>
  <c r="BM81" i="1"/>
  <c r="BQ81" i="1"/>
  <c r="BU81" i="1"/>
  <c r="BY81" i="1"/>
  <c r="BL81" i="1"/>
  <c r="BP81" i="1"/>
  <c r="BT81" i="1"/>
  <c r="BX81" i="1"/>
  <c r="BK504" i="1"/>
  <c r="BO504" i="1"/>
  <c r="BS504" i="1"/>
  <c r="BW504" i="1"/>
  <c r="BJ504" i="1"/>
  <c r="BN504" i="1"/>
  <c r="BR504" i="1"/>
  <c r="BV504" i="1"/>
  <c r="BZ504" i="1"/>
  <c r="CB504" i="1" s="1"/>
  <c r="BL504" i="1"/>
  <c r="BT504" i="1"/>
  <c r="BQ504" i="1"/>
  <c r="BY504" i="1"/>
  <c r="BP504" i="1"/>
  <c r="BX504" i="1"/>
  <c r="BM504" i="1"/>
  <c r="BU504" i="1"/>
  <c r="BO528" i="1"/>
  <c r="BK458" i="1"/>
  <c r="BO458" i="1"/>
  <c r="BS458" i="1"/>
  <c r="BW458" i="1"/>
  <c r="BJ458" i="1"/>
  <c r="BN458" i="1"/>
  <c r="BR458" i="1"/>
  <c r="BV458" i="1"/>
  <c r="BZ458" i="1"/>
  <c r="CB458" i="1" s="1"/>
  <c r="BM458" i="1"/>
  <c r="BQ458" i="1"/>
  <c r="BU458" i="1"/>
  <c r="BY458" i="1"/>
  <c r="BL458" i="1"/>
  <c r="BP458" i="1"/>
  <c r="BT458" i="1"/>
  <c r="BX458" i="1"/>
  <c r="BZ288" i="1"/>
  <c r="CB288" i="1" s="1"/>
  <c r="BK508" i="1"/>
  <c r="BO508" i="1"/>
  <c r="BS508" i="1"/>
  <c r="BW508" i="1"/>
  <c r="BJ508" i="1"/>
  <c r="BN508" i="1"/>
  <c r="BR508" i="1"/>
  <c r="BV508" i="1"/>
  <c r="BZ508" i="1"/>
  <c r="CB508" i="1" s="1"/>
  <c r="BM508" i="1"/>
  <c r="BQ508" i="1"/>
  <c r="BU508" i="1"/>
  <c r="BY508" i="1"/>
  <c r="BL508" i="1"/>
  <c r="BP508" i="1"/>
  <c r="BT508" i="1"/>
  <c r="BX508" i="1"/>
  <c r="BJ494" i="1"/>
  <c r="BN494" i="1"/>
  <c r="BR494" i="1"/>
  <c r="BV494" i="1"/>
  <c r="BZ494" i="1"/>
  <c r="CB494" i="1" s="1"/>
  <c r="BM494" i="1"/>
  <c r="BQ494" i="1"/>
  <c r="BU494" i="1"/>
  <c r="BY494" i="1"/>
  <c r="BL494" i="1"/>
  <c r="BP494" i="1"/>
  <c r="BT494" i="1"/>
  <c r="BX494" i="1"/>
  <c r="BK494" i="1"/>
  <c r="BO494" i="1"/>
  <c r="BS494" i="1"/>
  <c r="BW494" i="1"/>
  <c r="BJ119" i="1"/>
  <c r="BN119" i="1"/>
  <c r="BR119" i="1"/>
  <c r="BV119" i="1"/>
  <c r="BZ119" i="1"/>
  <c r="CB119" i="1" s="1"/>
  <c r="BM119" i="1"/>
  <c r="BQ119" i="1"/>
  <c r="BU119" i="1"/>
  <c r="BY119" i="1"/>
  <c r="BL119" i="1"/>
  <c r="BP119" i="1"/>
  <c r="BT119" i="1"/>
  <c r="BX119" i="1"/>
  <c r="BK119" i="1"/>
  <c r="BO119" i="1"/>
  <c r="BS119" i="1"/>
  <c r="BW119" i="1"/>
  <c r="BK815" i="1"/>
  <c r="BO815" i="1"/>
  <c r="BS815" i="1"/>
  <c r="BJ815" i="1"/>
  <c r="BN815" i="1"/>
  <c r="BR815" i="1"/>
  <c r="BM815" i="1"/>
  <c r="BQ815" i="1"/>
  <c r="BL815" i="1"/>
  <c r="BP815" i="1"/>
  <c r="BT815" i="1"/>
  <c r="BK659" i="1"/>
  <c r="BO659" i="1"/>
  <c r="BS659" i="1"/>
  <c r="BW659" i="1"/>
  <c r="BJ659" i="1"/>
  <c r="BN659" i="1"/>
  <c r="BR659" i="1"/>
  <c r="BV659" i="1"/>
  <c r="BZ659" i="1"/>
  <c r="CB659" i="1" s="1"/>
  <c r="BM659" i="1"/>
  <c r="BQ659" i="1"/>
  <c r="BU659" i="1"/>
  <c r="BY659" i="1"/>
  <c r="BL659" i="1"/>
  <c r="BP659" i="1"/>
  <c r="BT659" i="1"/>
  <c r="BX659" i="1"/>
  <c r="BK117" i="1"/>
  <c r="BO117" i="1"/>
  <c r="BS117" i="1"/>
  <c r="BW117" i="1"/>
  <c r="BJ117" i="1"/>
  <c r="BN117" i="1"/>
  <c r="BR117" i="1"/>
  <c r="BV117" i="1"/>
  <c r="BZ117" i="1"/>
  <c r="CB117" i="1" s="1"/>
  <c r="BM117" i="1"/>
  <c r="BQ117" i="1"/>
  <c r="BU117" i="1"/>
  <c r="BY117" i="1"/>
  <c r="BL117" i="1"/>
  <c r="BP117" i="1"/>
  <c r="BT117" i="1"/>
  <c r="BX117" i="1"/>
  <c r="BK517" i="1"/>
  <c r="BJ517" i="1"/>
  <c r="BM517" i="1"/>
  <c r="BL517" i="1"/>
  <c r="BJ610" i="1"/>
  <c r="BL610" i="1"/>
  <c r="BP610" i="1"/>
  <c r="BT610" i="1"/>
  <c r="BX610" i="1"/>
  <c r="BK610" i="1"/>
  <c r="BO610" i="1"/>
  <c r="BS610" i="1"/>
  <c r="BW610" i="1"/>
  <c r="BN610" i="1"/>
  <c r="BR610" i="1"/>
  <c r="BV610" i="1"/>
  <c r="BZ610" i="1"/>
  <c r="CB610" i="1" s="1"/>
  <c r="BM610" i="1"/>
  <c r="BQ610" i="1"/>
  <c r="BU610" i="1"/>
  <c r="BY610" i="1"/>
  <c r="BK633" i="1"/>
  <c r="BO633" i="1"/>
  <c r="BJ633" i="1"/>
  <c r="BN633" i="1"/>
  <c r="BM633" i="1"/>
  <c r="BL633" i="1"/>
  <c r="BZ304" i="1"/>
  <c r="CB304" i="1" s="1"/>
  <c r="BJ731" i="1"/>
  <c r="BN731" i="1"/>
  <c r="BR731" i="1"/>
  <c r="BV731" i="1"/>
  <c r="BM731" i="1"/>
  <c r="BQ731" i="1"/>
  <c r="BU731" i="1"/>
  <c r="BL731" i="1"/>
  <c r="BP731" i="1"/>
  <c r="BT731" i="1"/>
  <c r="BK731" i="1"/>
  <c r="BO731" i="1"/>
  <c r="BS731" i="1"/>
  <c r="BW618" i="1"/>
  <c r="BJ289" i="1"/>
  <c r="BN289" i="1"/>
  <c r="BR289" i="1"/>
  <c r="BV289" i="1"/>
  <c r="BZ289" i="1"/>
  <c r="CB289" i="1" s="1"/>
  <c r="BM289" i="1"/>
  <c r="BQ289" i="1"/>
  <c r="BU289" i="1"/>
  <c r="BY289" i="1"/>
  <c r="BL289" i="1"/>
  <c r="BP289" i="1"/>
  <c r="BT289" i="1"/>
  <c r="BX289" i="1"/>
  <c r="BK289" i="1"/>
  <c r="BO289" i="1"/>
  <c r="BS289" i="1"/>
  <c r="BW289" i="1"/>
  <c r="BJ828" i="1"/>
  <c r="BN828" i="1"/>
  <c r="BR828" i="1"/>
  <c r="BV828" i="1"/>
  <c r="BZ828" i="1"/>
  <c r="CB828" i="1" s="1"/>
  <c r="BL828" i="1"/>
  <c r="BP828" i="1"/>
  <c r="BT828" i="1"/>
  <c r="BX828" i="1"/>
  <c r="BK828" i="1"/>
  <c r="BO828" i="1"/>
  <c r="BS828" i="1"/>
  <c r="BW828" i="1"/>
  <c r="BQ828" i="1"/>
  <c r="BM828" i="1"/>
  <c r="BY828" i="1"/>
  <c r="BU828" i="1"/>
  <c r="BK395" i="1"/>
  <c r="BO395" i="1"/>
  <c r="BJ395" i="1"/>
  <c r="BN395" i="1"/>
  <c r="BR395" i="1"/>
  <c r="BM395" i="1"/>
  <c r="BQ395" i="1"/>
  <c r="BL395" i="1"/>
  <c r="BP395" i="1"/>
  <c r="BR492" i="1"/>
  <c r="BK359" i="1"/>
  <c r="BO359" i="1"/>
  <c r="BS359" i="1"/>
  <c r="BW359" i="1"/>
  <c r="BJ359" i="1"/>
  <c r="BN359" i="1"/>
  <c r="BR359" i="1"/>
  <c r="BV359" i="1"/>
  <c r="BZ359" i="1"/>
  <c r="CB359" i="1" s="1"/>
  <c r="BM359" i="1"/>
  <c r="BQ359" i="1"/>
  <c r="BU359" i="1"/>
  <c r="BY359" i="1"/>
  <c r="BL359" i="1"/>
  <c r="BP359" i="1"/>
  <c r="BT359" i="1"/>
  <c r="BX359" i="1"/>
  <c r="BK476" i="1"/>
  <c r="BJ476" i="1"/>
  <c r="BM476" i="1"/>
  <c r="BL476" i="1"/>
  <c r="BL754" i="1"/>
  <c r="BP754" i="1"/>
  <c r="BK754" i="1"/>
  <c r="BO754" i="1"/>
  <c r="BJ754" i="1"/>
  <c r="BN754" i="1"/>
  <c r="BM754" i="1"/>
  <c r="BJ375" i="1"/>
  <c r="BN375" i="1"/>
  <c r="BR375" i="1"/>
  <c r="BV375" i="1"/>
  <c r="BZ375" i="1"/>
  <c r="CB375" i="1" s="1"/>
  <c r="BM375" i="1"/>
  <c r="BQ375" i="1"/>
  <c r="BU375" i="1"/>
  <c r="BY375" i="1"/>
  <c r="BL375" i="1"/>
  <c r="BP375" i="1"/>
  <c r="BT375" i="1"/>
  <c r="BX375" i="1"/>
  <c r="BK375" i="1"/>
  <c r="BO375" i="1"/>
  <c r="BS375" i="1"/>
  <c r="BW375" i="1"/>
  <c r="BK153" i="1"/>
  <c r="BO153" i="1"/>
  <c r="BS153" i="1"/>
  <c r="BW153" i="1"/>
  <c r="BJ153" i="1"/>
  <c r="BN153" i="1"/>
  <c r="BR153" i="1"/>
  <c r="BV153" i="1"/>
  <c r="BZ153" i="1"/>
  <c r="CB153" i="1" s="1"/>
  <c r="BL153" i="1"/>
  <c r="BP153" i="1"/>
  <c r="BT153" i="1"/>
  <c r="BX153" i="1"/>
  <c r="BQ153" i="1"/>
  <c r="BM153" i="1"/>
  <c r="BY153" i="1"/>
  <c r="BU153" i="1"/>
  <c r="BK519" i="1"/>
  <c r="BO519" i="1"/>
  <c r="BS519" i="1"/>
  <c r="BJ519" i="1"/>
  <c r="BN519" i="1"/>
  <c r="BR519" i="1"/>
  <c r="BM519" i="1"/>
  <c r="BQ519" i="1"/>
  <c r="BU519" i="1"/>
  <c r="BL519" i="1"/>
  <c r="BP519" i="1"/>
  <c r="BT519" i="1"/>
  <c r="BK125" i="1"/>
  <c r="BO125" i="1"/>
  <c r="BS125" i="1"/>
  <c r="BW125" i="1"/>
  <c r="BJ125" i="1"/>
  <c r="BN125" i="1"/>
  <c r="BR125" i="1"/>
  <c r="BV125" i="1"/>
  <c r="BZ125" i="1"/>
  <c r="CB125" i="1" s="1"/>
  <c r="BM125" i="1"/>
  <c r="BQ125" i="1"/>
  <c r="BU125" i="1"/>
  <c r="BY125" i="1"/>
  <c r="BL125" i="1"/>
  <c r="BP125" i="1"/>
  <c r="BT125" i="1"/>
  <c r="BX125" i="1"/>
  <c r="BJ172" i="1"/>
  <c r="BN172" i="1"/>
  <c r="BR172" i="1"/>
  <c r="BV172" i="1"/>
  <c r="BZ172" i="1"/>
  <c r="CB172" i="1" s="1"/>
  <c r="BM172" i="1"/>
  <c r="BQ172" i="1"/>
  <c r="BU172" i="1"/>
  <c r="BY172" i="1"/>
  <c r="BL172" i="1"/>
  <c r="BP172" i="1"/>
  <c r="BT172" i="1"/>
  <c r="BX172" i="1"/>
  <c r="BK172" i="1"/>
  <c r="BO172" i="1"/>
  <c r="BS172" i="1"/>
  <c r="BW172" i="1"/>
  <c r="BK169" i="1"/>
  <c r="BO169" i="1"/>
  <c r="BS169" i="1"/>
  <c r="BW169" i="1"/>
  <c r="BJ169" i="1"/>
  <c r="BN169" i="1"/>
  <c r="BR169" i="1"/>
  <c r="BV169" i="1"/>
  <c r="BZ169" i="1"/>
  <c r="CB169" i="1" s="1"/>
  <c r="BM169" i="1"/>
  <c r="BQ169" i="1"/>
  <c r="BU169" i="1"/>
  <c r="BY169" i="1"/>
  <c r="BL169" i="1"/>
  <c r="BP169" i="1"/>
  <c r="BT169" i="1"/>
  <c r="BX169" i="1"/>
  <c r="BJ783" i="1"/>
  <c r="BN783" i="1"/>
  <c r="BR783" i="1"/>
  <c r="BV783" i="1"/>
  <c r="BZ783" i="1"/>
  <c r="CB783" i="1" s="1"/>
  <c r="BM783" i="1"/>
  <c r="BQ783" i="1"/>
  <c r="BU783" i="1"/>
  <c r="BY783" i="1"/>
  <c r="BL783" i="1"/>
  <c r="BP783" i="1"/>
  <c r="BT783" i="1"/>
  <c r="BX783" i="1"/>
  <c r="BK783" i="1"/>
  <c r="BO783" i="1"/>
  <c r="BS783" i="1"/>
  <c r="BW783" i="1"/>
  <c r="BO580" i="1"/>
  <c r="BJ108" i="1"/>
  <c r="BN108" i="1"/>
  <c r="BR108" i="1"/>
  <c r="BV108" i="1"/>
  <c r="BZ108" i="1"/>
  <c r="CB108" i="1" s="1"/>
  <c r="BL108" i="1"/>
  <c r="BP108" i="1"/>
  <c r="BT108" i="1"/>
  <c r="BX108" i="1"/>
  <c r="BK108" i="1"/>
  <c r="BO108" i="1"/>
  <c r="BS108" i="1"/>
  <c r="BW108" i="1"/>
  <c r="BM108" i="1"/>
  <c r="BY108" i="1"/>
  <c r="BU108" i="1"/>
  <c r="BQ108" i="1"/>
  <c r="BK386" i="1"/>
  <c r="BJ386" i="1"/>
  <c r="BN386" i="1"/>
  <c r="BM386" i="1"/>
  <c r="BL386" i="1"/>
  <c r="BS787" i="1"/>
  <c r="BL581" i="1"/>
  <c r="BP581" i="1"/>
  <c r="BT581" i="1"/>
  <c r="BX581" i="1"/>
  <c r="BJ581" i="1"/>
  <c r="BN581" i="1"/>
  <c r="BR581" i="1"/>
  <c r="BV581" i="1"/>
  <c r="BZ581" i="1"/>
  <c r="CB581" i="1" s="1"/>
  <c r="BM581" i="1"/>
  <c r="BU581" i="1"/>
  <c r="BK581" i="1"/>
  <c r="BS581" i="1"/>
  <c r="BQ581" i="1"/>
  <c r="BY581" i="1"/>
  <c r="BO581" i="1"/>
  <c r="BW581" i="1"/>
  <c r="BJ368" i="1"/>
  <c r="BJ235" i="1"/>
  <c r="BN235" i="1"/>
  <c r="BR235" i="1"/>
  <c r="BV235" i="1"/>
  <c r="BM235" i="1"/>
  <c r="BQ235" i="1"/>
  <c r="BU235" i="1"/>
  <c r="BY235" i="1"/>
  <c r="BL235" i="1"/>
  <c r="BP235" i="1"/>
  <c r="BT235" i="1"/>
  <c r="BX235" i="1"/>
  <c r="BK235" i="1"/>
  <c r="BO235" i="1"/>
  <c r="BS235" i="1"/>
  <c r="BW235" i="1"/>
  <c r="BZ637" i="1"/>
  <c r="CB637" i="1" s="1"/>
  <c r="BK500" i="1"/>
  <c r="BO500" i="1"/>
  <c r="BJ500" i="1"/>
  <c r="BN500" i="1"/>
  <c r="BM500" i="1"/>
  <c r="BL500" i="1"/>
  <c r="BP500" i="1"/>
  <c r="BK345" i="1"/>
  <c r="BO345" i="1"/>
  <c r="BS345" i="1"/>
  <c r="BW345" i="1"/>
  <c r="BJ345" i="1"/>
  <c r="BN345" i="1"/>
  <c r="BR345" i="1"/>
  <c r="BV345" i="1"/>
  <c r="BM345" i="1"/>
  <c r="BQ345" i="1"/>
  <c r="BU345" i="1"/>
  <c r="BL345" i="1"/>
  <c r="BP345" i="1"/>
  <c r="BT345" i="1"/>
  <c r="BZ544" i="1"/>
  <c r="CB544" i="1" s="1"/>
  <c r="BK614" i="1"/>
  <c r="BO614" i="1"/>
  <c r="BS614" i="1"/>
  <c r="BW614" i="1"/>
  <c r="BJ614" i="1"/>
  <c r="BN614" i="1"/>
  <c r="BR614" i="1"/>
  <c r="BV614" i="1"/>
  <c r="BM614" i="1"/>
  <c r="BQ614" i="1"/>
  <c r="BL614" i="1"/>
  <c r="BP614" i="1"/>
  <c r="BT614" i="1"/>
  <c r="BZ525" i="1"/>
  <c r="CB525" i="1" s="1"/>
  <c r="BJ356" i="1"/>
  <c r="BN356" i="1"/>
  <c r="BR356" i="1"/>
  <c r="BV356" i="1"/>
  <c r="BZ356" i="1"/>
  <c r="CB356" i="1" s="1"/>
  <c r="BM356" i="1"/>
  <c r="BQ356" i="1"/>
  <c r="BU356" i="1"/>
  <c r="BY356" i="1"/>
  <c r="BL356" i="1"/>
  <c r="BP356" i="1"/>
  <c r="BT356" i="1"/>
  <c r="BX356" i="1"/>
  <c r="BK356" i="1"/>
  <c r="BO356" i="1"/>
  <c r="BS356" i="1"/>
  <c r="BW356" i="1"/>
  <c r="BJ37" i="1"/>
  <c r="BN37" i="1"/>
  <c r="BM37" i="1"/>
  <c r="BL37" i="1"/>
  <c r="BK37" i="1"/>
  <c r="BO37" i="1"/>
  <c r="CE37" i="1"/>
  <c r="CF37" i="1"/>
  <c r="CD37" i="1"/>
  <c r="CC37" i="1"/>
  <c r="BZ37" i="1"/>
  <c r="CB37" i="1" s="1"/>
  <c r="BL180" i="1"/>
  <c r="BP180" i="1"/>
  <c r="BT180" i="1"/>
  <c r="BX180" i="1"/>
  <c r="BK180" i="1"/>
  <c r="BO180" i="1"/>
  <c r="BS180" i="1"/>
  <c r="BW180" i="1"/>
  <c r="BJ180" i="1"/>
  <c r="BN180" i="1"/>
  <c r="BR180" i="1"/>
  <c r="BV180" i="1"/>
  <c r="BZ180" i="1"/>
  <c r="CB180" i="1" s="1"/>
  <c r="BU180" i="1"/>
  <c r="BQ180" i="1"/>
  <c r="BM180" i="1"/>
  <c r="BY180" i="1"/>
  <c r="BK598" i="1"/>
  <c r="BO598" i="1"/>
  <c r="BS598" i="1"/>
  <c r="BW598" i="1"/>
  <c r="BJ598" i="1"/>
  <c r="BN598" i="1"/>
  <c r="BR598" i="1"/>
  <c r="BV598" i="1"/>
  <c r="BZ598" i="1"/>
  <c r="CB598" i="1" s="1"/>
  <c r="BM598" i="1"/>
  <c r="BQ598" i="1"/>
  <c r="BU598" i="1"/>
  <c r="BY598" i="1"/>
  <c r="BL598" i="1"/>
  <c r="BP598" i="1"/>
  <c r="BT598" i="1"/>
  <c r="BX598" i="1"/>
  <c r="BK288" i="1"/>
  <c r="BO288" i="1"/>
  <c r="BS288" i="1"/>
  <c r="BW288" i="1"/>
  <c r="BJ288" i="1"/>
  <c r="BN288" i="1"/>
  <c r="BR288" i="1"/>
  <c r="BV288" i="1"/>
  <c r="BM288" i="1"/>
  <c r="BQ288" i="1"/>
  <c r="BU288" i="1"/>
  <c r="BL288" i="1"/>
  <c r="BP288" i="1"/>
  <c r="BT288" i="1"/>
  <c r="BJ123" i="1"/>
  <c r="BN123" i="1"/>
  <c r="BR123" i="1"/>
  <c r="BV123" i="1"/>
  <c r="BZ123" i="1"/>
  <c r="CB123" i="1" s="1"/>
  <c r="BM123" i="1"/>
  <c r="BQ123" i="1"/>
  <c r="BU123" i="1"/>
  <c r="BY123" i="1"/>
  <c r="BL123" i="1"/>
  <c r="BP123" i="1"/>
  <c r="BT123" i="1"/>
  <c r="BX123" i="1"/>
  <c r="BK123" i="1"/>
  <c r="BO123" i="1"/>
  <c r="BS123" i="1"/>
  <c r="BW123" i="1"/>
  <c r="BZ815" i="1"/>
  <c r="CB815" i="1" s="1"/>
  <c r="BL674" i="1"/>
  <c r="BP674" i="1"/>
  <c r="BT674" i="1"/>
  <c r="BX674" i="1"/>
  <c r="BK674" i="1"/>
  <c r="BO674" i="1"/>
  <c r="BS674" i="1"/>
  <c r="BW674" i="1"/>
  <c r="BJ674" i="1"/>
  <c r="BN674" i="1"/>
  <c r="BR674" i="1"/>
  <c r="BV674" i="1"/>
  <c r="BZ674" i="1"/>
  <c r="CB674" i="1" s="1"/>
  <c r="BU674" i="1"/>
  <c r="BQ674" i="1"/>
  <c r="BM674" i="1"/>
  <c r="BY674" i="1"/>
  <c r="BV638" i="1"/>
  <c r="BO517" i="1"/>
  <c r="BZ633" i="1"/>
  <c r="CB633" i="1" s="1"/>
  <c r="BK304" i="1"/>
  <c r="BJ304" i="1"/>
  <c r="BN304" i="1"/>
  <c r="BM304" i="1"/>
  <c r="BL304" i="1"/>
  <c r="BJ406" i="1"/>
  <c r="BN406" i="1"/>
  <c r="BR406" i="1"/>
  <c r="BV406" i="1"/>
  <c r="BZ406" i="1"/>
  <c r="CB406" i="1" s="1"/>
  <c r="BM406" i="1"/>
  <c r="BQ406" i="1"/>
  <c r="BU406" i="1"/>
  <c r="BY406" i="1"/>
  <c r="BL406" i="1"/>
  <c r="BP406" i="1"/>
  <c r="BT406" i="1"/>
  <c r="BX406" i="1"/>
  <c r="BK406" i="1"/>
  <c r="BO406" i="1"/>
  <c r="BS406" i="1"/>
  <c r="BW406" i="1"/>
  <c r="BZ731" i="1"/>
  <c r="CB731" i="1" s="1"/>
  <c r="BK618" i="1"/>
  <c r="BO618" i="1"/>
  <c r="BJ618" i="1"/>
  <c r="BN618" i="1"/>
  <c r="BM618" i="1"/>
  <c r="BQ618" i="1"/>
  <c r="BL618" i="1"/>
  <c r="BP618" i="1"/>
  <c r="BZ395" i="1"/>
  <c r="CB395" i="1" s="1"/>
  <c r="BK492" i="1"/>
  <c r="BO492" i="1"/>
  <c r="BJ492" i="1"/>
  <c r="BN492" i="1"/>
  <c r="BM492" i="1"/>
  <c r="BL492" i="1"/>
  <c r="BO476" i="1"/>
  <c r="BK319" i="1"/>
  <c r="BO319" i="1"/>
  <c r="BS319" i="1"/>
  <c r="BW319" i="1"/>
  <c r="BJ319" i="1"/>
  <c r="BN319" i="1"/>
  <c r="BR319" i="1"/>
  <c r="BV319" i="1"/>
  <c r="BZ319" i="1"/>
  <c r="CB319" i="1" s="1"/>
  <c r="BM319" i="1"/>
  <c r="BQ319" i="1"/>
  <c r="BU319" i="1"/>
  <c r="BY319" i="1"/>
  <c r="BL319" i="1"/>
  <c r="BP319" i="1"/>
  <c r="BT319" i="1"/>
  <c r="BX319" i="1"/>
  <c r="BZ754" i="1"/>
  <c r="CB754" i="1" s="1"/>
  <c r="BZ519" i="1"/>
  <c r="CB519" i="1" s="1"/>
  <c r="BJ216" i="1"/>
  <c r="BN216" i="1"/>
  <c r="BR216" i="1"/>
  <c r="BV216" i="1"/>
  <c r="BZ216" i="1"/>
  <c r="CB216" i="1" s="1"/>
  <c r="BM216" i="1"/>
  <c r="BQ216" i="1"/>
  <c r="BU216" i="1"/>
  <c r="BY216" i="1"/>
  <c r="BL216" i="1"/>
  <c r="BP216" i="1"/>
  <c r="BT216" i="1"/>
  <c r="BX216" i="1"/>
  <c r="BK216" i="1"/>
  <c r="BO216" i="1"/>
  <c r="BS216" i="1"/>
  <c r="BW216" i="1"/>
  <c r="BJ778" i="1"/>
  <c r="BN778" i="1"/>
  <c r="BR778" i="1"/>
  <c r="BV778" i="1"/>
  <c r="BZ778" i="1"/>
  <c r="CB778" i="1" s="1"/>
  <c r="BM778" i="1"/>
  <c r="BQ778" i="1"/>
  <c r="BU778" i="1"/>
  <c r="BY778" i="1"/>
  <c r="BL778" i="1"/>
  <c r="BP778" i="1"/>
  <c r="BT778" i="1"/>
  <c r="BX778" i="1"/>
  <c r="BK778" i="1"/>
  <c r="BO778" i="1"/>
  <c r="BS778" i="1"/>
  <c r="BW778" i="1"/>
  <c r="BO386" i="1"/>
  <c r="BK787" i="1"/>
  <c r="BO787" i="1"/>
  <c r="BJ787" i="1"/>
  <c r="BN787" i="1"/>
  <c r="BM787" i="1"/>
  <c r="BL787" i="1"/>
  <c r="BP787" i="1"/>
  <c r="BS468" i="1"/>
  <c r="BR368" i="1"/>
  <c r="BJ541" i="1"/>
  <c r="BN541" i="1"/>
  <c r="BR541" i="1"/>
  <c r="BV541" i="1"/>
  <c r="BZ541" i="1"/>
  <c r="CB541" i="1" s="1"/>
  <c r="BM541" i="1"/>
  <c r="BQ541" i="1"/>
  <c r="BU541" i="1"/>
  <c r="BY541" i="1"/>
  <c r="BL541" i="1"/>
  <c r="BP541" i="1"/>
  <c r="BT541" i="1"/>
  <c r="BX541" i="1"/>
  <c r="BK541" i="1"/>
  <c r="BO541" i="1"/>
  <c r="BS541" i="1"/>
  <c r="BW541" i="1"/>
  <c r="BZ235" i="1"/>
  <c r="CB235" i="1" s="1"/>
  <c r="BK819" i="1"/>
  <c r="BO819" i="1"/>
  <c r="BS819" i="1"/>
  <c r="BW819" i="1"/>
  <c r="BJ819" i="1"/>
  <c r="BN819" i="1"/>
  <c r="BR819" i="1"/>
  <c r="BV819" i="1"/>
  <c r="BZ819" i="1"/>
  <c r="CB819" i="1" s="1"/>
  <c r="BM819" i="1"/>
  <c r="BQ819" i="1"/>
  <c r="BU819" i="1"/>
  <c r="BY819" i="1"/>
  <c r="BL819" i="1"/>
  <c r="BP819" i="1"/>
  <c r="BT819" i="1"/>
  <c r="BX819" i="1"/>
  <c r="BK637" i="1"/>
  <c r="BO637" i="1"/>
  <c r="BJ637" i="1"/>
  <c r="BN637" i="1"/>
  <c r="BM637" i="1"/>
  <c r="BL637" i="1"/>
  <c r="BZ500" i="1"/>
  <c r="CB500" i="1" s="1"/>
  <c r="BK549" i="1"/>
  <c r="BO549" i="1"/>
  <c r="BS549" i="1"/>
  <c r="BW549" i="1"/>
  <c r="BJ549" i="1"/>
  <c r="BN549" i="1"/>
  <c r="BR549" i="1"/>
  <c r="BV549" i="1"/>
  <c r="BZ549" i="1"/>
  <c r="CB549" i="1" s="1"/>
  <c r="BM549" i="1"/>
  <c r="BQ549" i="1"/>
  <c r="BU549" i="1"/>
  <c r="BY549" i="1"/>
  <c r="BL549" i="1"/>
  <c r="BP549" i="1"/>
  <c r="BT549" i="1"/>
  <c r="BX549" i="1"/>
  <c r="BZ345" i="1"/>
  <c r="CB345" i="1" s="1"/>
  <c r="BU614" i="1" l="1"/>
  <c r="BX288" i="1"/>
  <c r="BY288" i="1"/>
  <c r="BO270" i="1"/>
  <c r="BW270" i="1"/>
  <c r="BW637" i="1"/>
  <c r="BU270" i="1"/>
  <c r="BT637" i="1"/>
  <c r="BV270" i="1"/>
  <c r="BS270" i="1"/>
  <c r="BV637" i="1"/>
  <c r="BX614" i="1"/>
  <c r="BY614" i="1"/>
  <c r="BX345" i="1"/>
  <c r="BY345" i="1"/>
  <c r="BZ805" i="1"/>
  <c r="CB805" i="1" s="1"/>
  <c r="BY805" i="1"/>
  <c r="BX805" i="1"/>
  <c r="BW805" i="1"/>
  <c r="BV519" i="1"/>
  <c r="BW519" i="1"/>
  <c r="BV805" i="1"/>
  <c r="BX519" i="1"/>
  <c r="BY519" i="1"/>
  <c r="BW731" i="1"/>
  <c r="BX731" i="1"/>
  <c r="BY731" i="1"/>
  <c r="BU815" i="1"/>
  <c r="BV815" i="1"/>
  <c r="BW815" i="1"/>
  <c r="BU805" i="1"/>
  <c r="BX815" i="1"/>
  <c r="BY815" i="1"/>
  <c r="BX410" i="1"/>
  <c r="BR618" i="1"/>
  <c r="BT410" i="1"/>
  <c r="BY410" i="1"/>
  <c r="BV410" i="1"/>
  <c r="BU410" i="1"/>
  <c r="BZ410" i="1"/>
  <c r="CB410" i="1" s="1"/>
  <c r="BS410" i="1"/>
  <c r="BS618" i="1"/>
  <c r="BS395" i="1"/>
  <c r="BT395" i="1"/>
  <c r="BU395" i="1"/>
  <c r="BV395" i="1"/>
  <c r="BW395" i="1"/>
  <c r="BX395" i="1"/>
  <c r="BY395" i="1"/>
  <c r="BX270" i="1"/>
  <c r="BP270" i="1"/>
  <c r="BZ270" i="1"/>
  <c r="CB270" i="1" s="1"/>
  <c r="BU637" i="1"/>
  <c r="BS580" i="1"/>
  <c r="BT270" i="1"/>
  <c r="BU867" i="1"/>
  <c r="BX618" i="1"/>
  <c r="BY618" i="1"/>
  <c r="BZ618" i="1"/>
  <c r="CB618" i="1" s="1"/>
  <c r="BS544" i="1"/>
  <c r="BV507" i="1"/>
  <c r="BO304" i="1"/>
  <c r="BR507" i="1"/>
  <c r="BY867" i="1"/>
  <c r="BY270" i="1"/>
  <c r="BQ270" i="1"/>
  <c r="BT618" i="1"/>
  <c r="BU618" i="1"/>
  <c r="BV618" i="1"/>
  <c r="BR544" i="1"/>
  <c r="BZ507" i="1"/>
  <c r="CB507" i="1" s="1"/>
  <c r="BT500" i="1"/>
  <c r="BT787" i="1"/>
  <c r="BU787" i="1"/>
  <c r="BV787" i="1"/>
  <c r="BW787" i="1"/>
  <c r="BX787" i="1"/>
  <c r="BY787" i="1"/>
  <c r="BZ787" i="1"/>
  <c r="CB787" i="1" s="1"/>
  <c r="BV500" i="1"/>
  <c r="BX754" i="1"/>
  <c r="BS507" i="1"/>
  <c r="BW507" i="1"/>
  <c r="BZ867" i="1"/>
  <c r="CB867" i="1" s="1"/>
  <c r="BV867" i="1"/>
  <c r="BR867" i="1"/>
  <c r="BW500" i="1"/>
  <c r="BQ787" i="1"/>
  <c r="BR787" i="1"/>
  <c r="BW492" i="1"/>
  <c r="BU500" i="1"/>
  <c r="BV754" i="1"/>
  <c r="BT544" i="1"/>
  <c r="BU544" i="1"/>
  <c r="BV544" i="1"/>
  <c r="BW544" i="1"/>
  <c r="BQ507" i="1"/>
  <c r="BU507" i="1"/>
  <c r="BY507" i="1"/>
  <c r="BT867" i="1"/>
  <c r="BX867" i="1"/>
  <c r="BW754" i="1"/>
  <c r="BX544" i="1"/>
  <c r="BY544" i="1"/>
  <c r="BT507" i="1"/>
  <c r="BS867" i="1"/>
  <c r="BT492" i="1"/>
  <c r="BU492" i="1"/>
  <c r="BV492" i="1"/>
  <c r="BS492" i="1"/>
  <c r="BU754" i="1"/>
  <c r="BZ463" i="1"/>
  <c r="CB463" i="1" s="1"/>
  <c r="BU463" i="1"/>
  <c r="BV463" i="1"/>
  <c r="BW463" i="1"/>
  <c r="BX463" i="1"/>
  <c r="BP637" i="1"/>
  <c r="BQ637" i="1"/>
  <c r="BR637" i="1"/>
  <c r="BS637" i="1"/>
  <c r="BX492" i="1"/>
  <c r="BY492" i="1"/>
  <c r="BZ492" i="1"/>
  <c r="CB492" i="1" s="1"/>
  <c r="BQ500" i="1"/>
  <c r="BR500" i="1"/>
  <c r="BS500" i="1"/>
  <c r="BQ754" i="1"/>
  <c r="BR754" i="1"/>
  <c r="BS754" i="1"/>
  <c r="BT754" i="1"/>
  <c r="BS628" i="1"/>
  <c r="BW628" i="1"/>
  <c r="BS463" i="1"/>
  <c r="BT463" i="1"/>
  <c r="BX637" i="1"/>
  <c r="BY637" i="1"/>
  <c r="BP492" i="1"/>
  <c r="BQ492" i="1"/>
  <c r="BX500" i="1"/>
  <c r="BY500" i="1"/>
  <c r="BY754" i="1"/>
  <c r="BY463" i="1"/>
  <c r="BQ463" i="1"/>
  <c r="BT383" i="1"/>
  <c r="BS383" i="1"/>
  <c r="BR383" i="1"/>
  <c r="BQ383" i="1"/>
  <c r="BP383" i="1"/>
  <c r="BY383" i="1"/>
  <c r="BX383" i="1"/>
  <c r="BW383" i="1"/>
  <c r="BV383" i="1"/>
  <c r="BU383" i="1"/>
  <c r="BZ383" i="1"/>
  <c r="CB383" i="1" s="1"/>
  <c r="BP633" i="1"/>
  <c r="BQ633" i="1"/>
  <c r="BR633" i="1"/>
  <c r="BS633" i="1"/>
  <c r="BT628" i="1"/>
  <c r="BP628" i="1"/>
  <c r="BY628" i="1"/>
  <c r="BT633" i="1"/>
  <c r="BU633" i="1"/>
  <c r="BV633" i="1"/>
  <c r="BW633" i="1"/>
  <c r="BQ628" i="1"/>
  <c r="BV628" i="1"/>
  <c r="BU628" i="1"/>
  <c r="BX633" i="1"/>
  <c r="BY633" i="1"/>
  <c r="BR628" i="1"/>
  <c r="BX628" i="1"/>
  <c r="BW37" i="1"/>
  <c r="BS37" i="1"/>
  <c r="BR37" i="1"/>
  <c r="BU37" i="1"/>
  <c r="BT37" i="1"/>
  <c r="BX37" i="1"/>
  <c r="BV37" i="1"/>
  <c r="BQ37" i="1"/>
  <c r="BY37" i="1"/>
  <c r="BP37" i="1"/>
  <c r="BM339" i="1"/>
  <c r="BN339" i="1"/>
  <c r="BZ528" i="1"/>
  <c r="CB528" i="1" s="1"/>
  <c r="BP304" i="1"/>
  <c r="BQ304" i="1"/>
  <c r="BR304" i="1"/>
  <c r="BS304" i="1"/>
  <c r="BY528" i="1"/>
  <c r="BT304" i="1"/>
  <c r="BU304" i="1"/>
  <c r="BV304" i="1"/>
  <c r="BW304" i="1"/>
  <c r="BX528" i="1"/>
  <c r="BK528" i="1"/>
  <c r="BX304" i="1"/>
  <c r="BY304" i="1"/>
  <c r="BJ528" i="1"/>
  <c r="BY339" i="1"/>
  <c r="BZ339" i="1"/>
  <c r="CB339" i="1" s="1"/>
  <c r="BP339" i="1"/>
  <c r="BW339" i="1"/>
  <c r="BP386" i="1"/>
  <c r="BQ386" i="1"/>
  <c r="BR386" i="1"/>
  <c r="BS386" i="1"/>
  <c r="BP476" i="1"/>
  <c r="BQ476" i="1"/>
  <c r="BR476" i="1"/>
  <c r="BS476" i="1"/>
  <c r="BP517" i="1"/>
  <c r="BQ517" i="1"/>
  <c r="BR517" i="1"/>
  <c r="BS517" i="1"/>
  <c r="BT443" i="1"/>
  <c r="BX443" i="1"/>
  <c r="BZ443" i="1"/>
  <c r="CB443" i="1" s="1"/>
  <c r="BO443" i="1"/>
  <c r="BT386" i="1"/>
  <c r="BU386" i="1"/>
  <c r="BV386" i="1"/>
  <c r="BW386" i="1"/>
  <c r="BT476" i="1"/>
  <c r="BU476" i="1"/>
  <c r="BV476" i="1"/>
  <c r="BW476" i="1"/>
  <c r="BT517" i="1"/>
  <c r="BU517" i="1"/>
  <c r="BV517" i="1"/>
  <c r="BW517" i="1"/>
  <c r="BS443" i="1"/>
  <c r="BW443" i="1"/>
  <c r="BX386" i="1"/>
  <c r="BY386" i="1"/>
  <c r="BZ386" i="1"/>
  <c r="CB386" i="1" s="1"/>
  <c r="BX476" i="1"/>
  <c r="BY476" i="1"/>
  <c r="BZ476" i="1"/>
  <c r="CB476" i="1" s="1"/>
  <c r="BX517" i="1"/>
  <c r="BY517" i="1"/>
  <c r="BZ517" i="1"/>
  <c r="CB517" i="1" s="1"/>
  <c r="BR443" i="1"/>
  <c r="BV443" i="1"/>
  <c r="BN476" i="1"/>
  <c r="BN517" i="1"/>
  <c r="BQ443" i="1"/>
  <c r="BU443" i="1"/>
  <c r="BY443" i="1"/>
  <c r="BS339" i="1"/>
  <c r="BQ339" i="1"/>
  <c r="BR339" i="1"/>
  <c r="BV339" i="1"/>
  <c r="BU339" i="1"/>
  <c r="BT339" i="1"/>
  <c r="BX339" i="1"/>
  <c r="BQ580" i="1"/>
  <c r="BP580" i="1"/>
  <c r="BR580" i="1"/>
  <c r="BR187" i="1"/>
  <c r="BQ187" i="1"/>
  <c r="BP187" i="1"/>
  <c r="BO187" i="1"/>
  <c r="BN187" i="1"/>
  <c r="BM187" i="1"/>
  <c r="BL187" i="1"/>
  <c r="BZ187" i="1"/>
  <c r="CB187" i="1" s="1"/>
  <c r="BY187" i="1"/>
  <c r="BX187" i="1"/>
  <c r="BW187" i="1"/>
  <c r="BV187" i="1"/>
  <c r="BU187" i="1"/>
  <c r="BT187" i="1"/>
  <c r="BS187" i="1"/>
  <c r="BS368" i="1"/>
  <c r="BT368" i="1"/>
  <c r="BU368" i="1"/>
  <c r="BV368" i="1"/>
  <c r="BX619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BK619" i="1"/>
  <c r="BZ619" i="1"/>
  <c r="CB619" i="1" s="1"/>
  <c r="BY619" i="1"/>
  <c r="BW368" i="1"/>
  <c r="BX368" i="1"/>
  <c r="BY368" i="1"/>
  <c r="BZ368" i="1"/>
  <c r="CB368" i="1" s="1"/>
  <c r="BK368" i="1"/>
  <c r="BL368" i="1"/>
  <c r="BM368" i="1"/>
  <c r="BN368" i="1"/>
  <c r="BO368" i="1"/>
  <c r="BP368" i="1"/>
  <c r="BQ368" i="1"/>
  <c r="BT580" i="1"/>
  <c r="BU580" i="1"/>
  <c r="BV580" i="1"/>
  <c r="BW580" i="1"/>
  <c r="BX580" i="1"/>
  <c r="BY580" i="1"/>
  <c r="BZ580" i="1"/>
  <c r="CB580" i="1" s="1"/>
  <c r="BJ580" i="1"/>
  <c r="BK580" i="1"/>
  <c r="BL580" i="1"/>
  <c r="BM580" i="1"/>
  <c r="BN580" i="1"/>
  <c r="BN468" i="1"/>
  <c r="BM468" i="1"/>
  <c r="BL468" i="1"/>
  <c r="BO468" i="1"/>
  <c r="BP528" i="1"/>
  <c r="BQ528" i="1"/>
  <c r="BR528" i="1"/>
  <c r="BS528" i="1"/>
  <c r="BT468" i="1"/>
  <c r="BU468" i="1"/>
  <c r="BV468" i="1"/>
  <c r="BW468" i="1"/>
  <c r="BT528" i="1"/>
  <c r="BU528" i="1"/>
  <c r="BV528" i="1"/>
  <c r="BW528" i="1"/>
  <c r="BX468" i="1"/>
  <c r="BY468" i="1"/>
  <c r="BZ468" i="1"/>
  <c r="CB468" i="1" s="1"/>
  <c r="BJ468" i="1"/>
  <c r="BK468" i="1"/>
  <c r="BL528" i="1"/>
  <c r="BM528" i="1"/>
  <c r="BN528" i="1"/>
  <c r="BP468" i="1"/>
  <c r="BQ468" i="1"/>
  <c r="BR468" i="1"/>
  <c r="BW638" i="1"/>
  <c r="BX638" i="1"/>
  <c r="BY638" i="1"/>
  <c r="BZ638" i="1"/>
  <c r="CB638" i="1" s="1"/>
  <c r="BJ638" i="1"/>
  <c r="BK638" i="1"/>
  <c r="BL638" i="1"/>
  <c r="BM638" i="1"/>
  <c r="BN638" i="1"/>
  <c r="BO638" i="1"/>
  <c r="BP638" i="1"/>
  <c r="BQ638" i="1"/>
  <c r="BR638" i="1"/>
  <c r="BS638" i="1"/>
  <c r="BT638" i="1"/>
  <c r="BU638" i="1"/>
  <c r="BV190" i="1"/>
  <c r="BZ190" i="1"/>
  <c r="CB190" i="1" s="1"/>
  <c r="BM190" i="1"/>
  <c r="BQ190" i="1"/>
  <c r="BU190" i="1"/>
  <c r="BY190" i="1"/>
  <c r="BL190" i="1"/>
  <c r="BP190" i="1"/>
  <c r="BT190" i="1"/>
  <c r="BX190" i="1"/>
  <c r="BK190" i="1"/>
  <c r="BO190" i="1"/>
  <c r="BR190" i="1"/>
  <c r="BW190" i="1"/>
  <c r="BJ190" i="1"/>
  <c r="BN190" i="1"/>
  <c r="Y460" i="1"/>
  <c r="Y60" i="1"/>
  <c r="Y776" i="1"/>
  <c r="Y617" i="1"/>
  <c r="Y251" i="1"/>
  <c r="Y661" i="1"/>
  <c r="Y806" i="1"/>
  <c r="Y321" i="1"/>
  <c r="Y853" i="1"/>
  <c r="Y217" i="1"/>
  <c r="Y447" i="1"/>
  <c r="Y688" i="1"/>
  <c r="Y790" i="1"/>
  <c r="Y834" i="1"/>
  <c r="Y841" i="1"/>
  <c r="Y203" i="1"/>
  <c r="Y76" i="1"/>
  <c r="Y129" i="1"/>
  <c r="Y361" i="1" l="1"/>
  <c r="Y131" i="1"/>
  <c r="Y39" i="1"/>
  <c r="Y358" i="1"/>
  <c r="Y442" i="1"/>
  <c r="Y107" i="1"/>
  <c r="Y337" i="1"/>
  <c r="Y272" i="1"/>
  <c r="CE129" i="1" l="1"/>
  <c r="CF358" i="1"/>
  <c r="CF107" i="1"/>
  <c r="CE841" i="1"/>
  <c r="CF131" i="1"/>
  <c r="CD442" i="1"/>
  <c r="CD447" i="1"/>
  <c r="CF76" i="1"/>
  <c r="CC834" i="1"/>
  <c r="CE834" i="1"/>
  <c r="CF834" i="1"/>
  <c r="CD834" i="1"/>
  <c r="CD76" i="1"/>
  <c r="CC76" i="1"/>
  <c r="CE76" i="1"/>
  <c r="AQ23" i="1"/>
  <c r="AP23" i="1"/>
  <c r="AO23" i="1"/>
  <c r="AN23" i="1"/>
  <c r="AM23" i="1"/>
  <c r="X23" i="1"/>
  <c r="W23" i="1"/>
  <c r="V23" i="1"/>
  <c r="U23" i="1"/>
  <c r="T23" i="1"/>
  <c r="CD321" i="1" l="1"/>
  <c r="CC321" i="1"/>
  <c r="CE321" i="1"/>
  <c r="CF321" i="1"/>
  <c r="CF661" i="1"/>
  <c r="CF39" i="1"/>
  <c r="CE358" i="1"/>
  <c r="CE39" i="1"/>
  <c r="CD39" i="1"/>
  <c r="CD358" i="1"/>
  <c r="CC39" i="1"/>
  <c r="BP358" i="1"/>
  <c r="CE442" i="1"/>
  <c r="CC129" i="1"/>
  <c r="BU129" i="1"/>
  <c r="CF129" i="1"/>
  <c r="CD129" i="1"/>
  <c r="CC358" i="1"/>
  <c r="CD107" i="1"/>
  <c r="BW447" i="1"/>
  <c r="CC841" i="1"/>
  <c r="CF841" i="1"/>
  <c r="BL107" i="1"/>
  <c r="CE107" i="1"/>
  <c r="CF447" i="1"/>
  <c r="CC447" i="1"/>
  <c r="BJ131" i="1"/>
  <c r="CD841" i="1"/>
  <c r="CC107" i="1"/>
  <c r="CE447" i="1"/>
  <c r="CE131" i="1"/>
  <c r="BP841" i="1"/>
  <c r="CC131" i="1"/>
  <c r="CD131" i="1"/>
  <c r="BW442" i="1"/>
  <c r="CF442" i="1"/>
  <c r="CC442" i="1"/>
  <c r="BL39" i="1"/>
  <c r="BP39" i="1"/>
  <c r="BT39" i="1"/>
  <c r="BX39" i="1"/>
  <c r="BK39" i="1"/>
  <c r="BO39" i="1"/>
  <c r="BS39" i="1"/>
  <c r="BW39" i="1"/>
  <c r="BM39" i="1"/>
  <c r="BQ39" i="1"/>
  <c r="BU39" i="1"/>
  <c r="BY39" i="1"/>
  <c r="BN39" i="1"/>
  <c r="BJ39" i="1"/>
  <c r="BZ39" i="1"/>
  <c r="CB39" i="1" s="1"/>
  <c r="BV39" i="1"/>
  <c r="BR39" i="1"/>
  <c r="BM321" i="1"/>
  <c r="BK321" i="1"/>
  <c r="BP321" i="1"/>
  <c r="BJ321" i="1"/>
  <c r="BO321" i="1"/>
  <c r="BL321" i="1"/>
  <c r="BN321" i="1"/>
  <c r="BU321" i="1"/>
  <c r="CE60" i="1"/>
  <c r="CC60" i="1"/>
  <c r="CF60" i="1"/>
  <c r="CD60" i="1"/>
  <c r="CE251" i="1"/>
  <c r="CC251" i="1"/>
  <c r="CF251" i="1"/>
  <c r="CD251" i="1"/>
  <c r="BJ76" i="1"/>
  <c r="BN76" i="1"/>
  <c r="BR76" i="1"/>
  <c r="BV76" i="1"/>
  <c r="BZ76" i="1"/>
  <c r="CB76" i="1" s="1"/>
  <c r="BO76" i="1"/>
  <c r="BT76" i="1"/>
  <c r="BY76" i="1"/>
  <c r="BM76" i="1"/>
  <c r="BS76" i="1"/>
  <c r="BX76" i="1"/>
  <c r="BK76" i="1"/>
  <c r="BP76" i="1"/>
  <c r="BU76" i="1"/>
  <c r="BQ76" i="1"/>
  <c r="BL76" i="1"/>
  <c r="BW76" i="1"/>
  <c r="BM834" i="1"/>
  <c r="BQ834" i="1"/>
  <c r="BU834" i="1"/>
  <c r="BY834" i="1"/>
  <c r="BJ834" i="1"/>
  <c r="BO834" i="1"/>
  <c r="BT834" i="1"/>
  <c r="BZ834" i="1"/>
  <c r="CB834" i="1" s="1"/>
  <c r="BN834" i="1"/>
  <c r="BS834" i="1"/>
  <c r="BX834" i="1"/>
  <c r="BK834" i="1"/>
  <c r="BP834" i="1"/>
  <c r="BV834" i="1"/>
  <c r="BL834" i="1"/>
  <c r="BW834" i="1"/>
  <c r="BR834" i="1"/>
  <c r="R37" i="8"/>
  <c r="Q37" i="8"/>
  <c r="Y537" i="1"/>
  <c r="Y501" i="1"/>
  <c r="Y262" i="1"/>
  <c r="Y164" i="1"/>
  <c r="Y588" i="1"/>
  <c r="Y466" i="1"/>
  <c r="Y173" i="1"/>
  <c r="S24" i="1"/>
  <c r="M24" i="1"/>
  <c r="L24" i="1" s="1"/>
  <c r="E24" i="1"/>
  <c r="Y844" i="1"/>
  <c r="Y792" i="1"/>
  <c r="Y601" i="1"/>
  <c r="Y698" i="1"/>
  <c r="Y115" i="1"/>
  <c r="Y378" i="1"/>
  <c r="BZ22" i="1"/>
  <c r="CB22" i="1" s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Z22" i="1"/>
  <c r="AA22" i="1" s="1"/>
  <c r="AE22" i="1" s="1"/>
  <c r="AD22" i="1" s="1"/>
  <c r="S22" i="1"/>
  <c r="W22" i="1" s="1"/>
  <c r="K22" i="1"/>
  <c r="M22" i="1" s="1"/>
  <c r="E22" i="1"/>
  <c r="R47" i="8"/>
  <c r="Q47" i="8"/>
  <c r="R46" i="8"/>
  <c r="Q46" i="8"/>
  <c r="R45" i="8"/>
  <c r="Q45" i="8"/>
  <c r="R44" i="8"/>
  <c r="Q44" i="8"/>
  <c r="R43" i="8"/>
  <c r="Q43" i="8"/>
  <c r="R42" i="8"/>
  <c r="Q42" i="8"/>
  <c r="R41" i="8"/>
  <c r="Q41" i="8"/>
  <c r="R40" i="8"/>
  <c r="Q40" i="8"/>
  <c r="R39" i="8"/>
  <c r="Q39" i="8"/>
  <c r="R38" i="8"/>
  <c r="Q38" i="8"/>
  <c r="R31" i="8"/>
  <c r="Q31" i="8"/>
  <c r="P31" i="8"/>
  <c r="R30" i="8"/>
  <c r="Q30" i="8"/>
  <c r="P30" i="8"/>
  <c r="R29" i="8"/>
  <c r="Q29" i="8"/>
  <c r="P29" i="8"/>
  <c r="R28" i="8"/>
  <c r="Q28" i="8"/>
  <c r="P28" i="8"/>
  <c r="R27" i="8"/>
  <c r="Q27" i="8"/>
  <c r="P27" i="8"/>
  <c r="R26" i="8"/>
  <c r="Q26" i="8"/>
  <c r="P26" i="8"/>
  <c r="R25" i="8"/>
  <c r="Q25" i="8"/>
  <c r="P25" i="8"/>
  <c r="R24" i="8"/>
  <c r="Q24" i="8"/>
  <c r="P24" i="8"/>
  <c r="R23" i="8"/>
  <c r="Q23" i="8"/>
  <c r="P23" i="8"/>
  <c r="R22" i="8"/>
  <c r="Q22" i="8"/>
  <c r="P22" i="8"/>
  <c r="Y540" i="1"/>
  <c r="Y570" i="1"/>
  <c r="Y625" i="1"/>
  <c r="Y656" i="1"/>
  <c r="Y247" i="1"/>
  <c r="Y604" i="1"/>
  <c r="Y376" i="1"/>
  <c r="Y197" i="1"/>
  <c r="Y692" i="1"/>
  <c r="X24" i="1" l="1"/>
  <c r="Z24" i="1"/>
  <c r="AB24" i="1" s="1"/>
  <c r="BS321" i="1"/>
  <c r="BR321" i="1"/>
  <c r="BX321" i="1"/>
  <c r="BY321" i="1"/>
  <c r="BW321" i="1"/>
  <c r="BT321" i="1"/>
  <c r="BQ321" i="1"/>
  <c r="BZ321" i="1"/>
  <c r="CB321" i="1" s="1"/>
  <c r="BV321" i="1"/>
  <c r="BU447" i="1"/>
  <c r="CC661" i="1"/>
  <c r="CE661" i="1"/>
  <c r="CD661" i="1"/>
  <c r="BY661" i="1"/>
  <c r="BS358" i="1"/>
  <c r="BX358" i="1"/>
  <c r="BN129" i="1"/>
  <c r="BN358" i="1"/>
  <c r="BT358" i="1"/>
  <c r="BM129" i="1"/>
  <c r="BU358" i="1"/>
  <c r="BW358" i="1"/>
  <c r="BJ358" i="1"/>
  <c r="BK358" i="1"/>
  <c r="BY447" i="1"/>
  <c r="BQ447" i="1"/>
  <c r="BS447" i="1"/>
  <c r="BX447" i="1"/>
  <c r="BJ447" i="1"/>
  <c r="BZ358" i="1"/>
  <c r="CB358" i="1" s="1"/>
  <c r="BY358" i="1"/>
  <c r="BQ358" i="1"/>
  <c r="BM358" i="1"/>
  <c r="BL358" i="1"/>
  <c r="BT129" i="1"/>
  <c r="BO358" i="1"/>
  <c r="BV358" i="1"/>
  <c r="BR358" i="1"/>
  <c r="BV129" i="1"/>
  <c r="BR447" i="1"/>
  <c r="BN447" i="1"/>
  <c r="BK447" i="1"/>
  <c r="BK131" i="1"/>
  <c r="BR129" i="1"/>
  <c r="BV447" i="1"/>
  <c r="BT447" i="1"/>
  <c r="BP447" i="1"/>
  <c r="BO447" i="1"/>
  <c r="BN841" i="1"/>
  <c r="BY107" i="1"/>
  <c r="BM447" i="1"/>
  <c r="BL447" i="1"/>
  <c r="BZ447" i="1"/>
  <c r="CB447" i="1" s="1"/>
  <c r="CF617" i="1"/>
  <c r="BJ442" i="1"/>
  <c r="BM131" i="1"/>
  <c r="BP129" i="1"/>
  <c r="BO129" i="1"/>
  <c r="BL129" i="1"/>
  <c r="BY129" i="1"/>
  <c r="BX131" i="1"/>
  <c r="BZ129" i="1"/>
  <c r="CB129" i="1" s="1"/>
  <c r="BW129" i="1"/>
  <c r="BS129" i="1"/>
  <c r="BQ129" i="1"/>
  <c r="BN131" i="1"/>
  <c r="BK129" i="1"/>
  <c r="BJ129" i="1"/>
  <c r="BX129" i="1"/>
  <c r="BJ841" i="1"/>
  <c r="BQ107" i="1"/>
  <c r="BT841" i="1"/>
  <c r="BW841" i="1"/>
  <c r="BZ841" i="1"/>
  <c r="CB841" i="1" s="1"/>
  <c r="BS841" i="1"/>
  <c r="BK841" i="1"/>
  <c r="BX841" i="1"/>
  <c r="BW107" i="1"/>
  <c r="BP107" i="1"/>
  <c r="BU841" i="1"/>
  <c r="BY841" i="1"/>
  <c r="BQ841" i="1"/>
  <c r="BM841" i="1"/>
  <c r="BL841" i="1"/>
  <c r="BJ107" i="1"/>
  <c r="BT107" i="1"/>
  <c r="BO841" i="1"/>
  <c r="BV841" i="1"/>
  <c r="BR841" i="1"/>
  <c r="BZ107" i="1"/>
  <c r="CB107" i="1" s="1"/>
  <c r="BS107" i="1"/>
  <c r="BL131" i="1"/>
  <c r="BO131" i="1"/>
  <c r="BQ131" i="1"/>
  <c r="BR131" i="1"/>
  <c r="BT131" i="1"/>
  <c r="BS131" i="1"/>
  <c r="BU131" i="1"/>
  <c r="BV131" i="1"/>
  <c r="BP131" i="1"/>
  <c r="BW131" i="1"/>
  <c r="BY131" i="1"/>
  <c r="BZ131" i="1"/>
  <c r="CB131" i="1" s="1"/>
  <c r="BV107" i="1"/>
  <c r="BO107" i="1"/>
  <c r="BM107" i="1"/>
  <c r="BX107" i="1"/>
  <c r="BK107" i="1"/>
  <c r="BU107" i="1"/>
  <c r="BR107" i="1"/>
  <c r="BN107" i="1"/>
  <c r="CD617" i="1"/>
  <c r="CC617" i="1"/>
  <c r="CE617" i="1"/>
  <c r="BZ442" i="1"/>
  <c r="CB442" i="1" s="1"/>
  <c r="BX442" i="1"/>
  <c r="BU442" i="1"/>
  <c r="BK442" i="1"/>
  <c r="BM442" i="1"/>
  <c r="BL442" i="1"/>
  <c r="BN442" i="1"/>
  <c r="BO442" i="1"/>
  <c r="BY442" i="1"/>
  <c r="BP442" i="1"/>
  <c r="BR442" i="1"/>
  <c r="BS442" i="1"/>
  <c r="BQ442" i="1"/>
  <c r="BT442" i="1"/>
  <c r="BV442" i="1"/>
  <c r="CD361" i="1"/>
  <c r="CE361" i="1"/>
  <c r="CC361" i="1"/>
  <c r="CF361" i="1"/>
  <c r="CE203" i="1"/>
  <c r="CD790" i="1"/>
  <c r="CF790" i="1"/>
  <c r="CE790" i="1"/>
  <c r="CC790" i="1"/>
  <c r="BL251" i="1"/>
  <c r="BP251" i="1"/>
  <c r="BT251" i="1"/>
  <c r="BX251" i="1"/>
  <c r="BJ251" i="1"/>
  <c r="BO251" i="1"/>
  <c r="BU251" i="1"/>
  <c r="BZ251" i="1"/>
  <c r="CB251" i="1" s="1"/>
  <c r="BN251" i="1"/>
  <c r="BS251" i="1"/>
  <c r="BY251" i="1"/>
  <c r="BK251" i="1"/>
  <c r="BQ251" i="1"/>
  <c r="BV251" i="1"/>
  <c r="BR251" i="1"/>
  <c r="BM251" i="1"/>
  <c r="BW251" i="1"/>
  <c r="CE806" i="1"/>
  <c r="CD337" i="1"/>
  <c r="CC337" i="1"/>
  <c r="CE337" i="1"/>
  <c r="CF337" i="1"/>
  <c r="CE217" i="1"/>
  <c r="BJ617" i="1"/>
  <c r="BN617" i="1"/>
  <c r="BR617" i="1"/>
  <c r="BV617" i="1"/>
  <c r="BZ617" i="1"/>
  <c r="CB617" i="1" s="1"/>
  <c r="BK617" i="1"/>
  <c r="BP617" i="1"/>
  <c r="BU617" i="1"/>
  <c r="BO617" i="1"/>
  <c r="BT617" i="1"/>
  <c r="BY617" i="1"/>
  <c r="BL617" i="1"/>
  <c r="BQ617" i="1"/>
  <c r="BW617" i="1"/>
  <c r="BX617" i="1"/>
  <c r="BS617" i="1"/>
  <c r="BM617" i="1"/>
  <c r="CC853" i="1"/>
  <c r="CD272" i="1"/>
  <c r="CE272" i="1"/>
  <c r="CC272" i="1"/>
  <c r="CF272" i="1"/>
  <c r="BL60" i="1"/>
  <c r="BP60" i="1"/>
  <c r="BT60" i="1"/>
  <c r="BX60" i="1"/>
  <c r="BK60" i="1"/>
  <c r="BQ60" i="1"/>
  <c r="BV60" i="1"/>
  <c r="BJ60" i="1"/>
  <c r="BO60" i="1"/>
  <c r="BU60" i="1"/>
  <c r="BZ60" i="1"/>
  <c r="CB60" i="1" s="1"/>
  <c r="BM60" i="1"/>
  <c r="BR60" i="1"/>
  <c r="BW60" i="1"/>
  <c r="BY60" i="1"/>
  <c r="BS60" i="1"/>
  <c r="BN60" i="1"/>
  <c r="CF688" i="1"/>
  <c r="CD688" i="1"/>
  <c r="CE688" i="1"/>
  <c r="CC688" i="1"/>
  <c r="Y305" i="1"/>
  <c r="Y335" i="1"/>
  <c r="Y615" i="1"/>
  <c r="Y351" i="1"/>
  <c r="Y196" i="1"/>
  <c r="Y54" i="1"/>
  <c r="Y865" i="1"/>
  <c r="Y572" i="1"/>
  <c r="Y367" i="1"/>
  <c r="Y156" i="1"/>
  <c r="Y162" i="1"/>
  <c r="Y75" i="1"/>
  <c r="U22" i="1"/>
  <c r="AN22" i="1" s="1"/>
  <c r="CC22" i="1" s="1"/>
  <c r="V22" i="1"/>
  <c r="AO22" i="1" s="1"/>
  <c r="CD22" i="1" s="1"/>
  <c r="Y655" i="1"/>
  <c r="X22" i="1"/>
  <c r="AQ22" i="1" s="1"/>
  <c r="CF22" i="1" s="1"/>
  <c r="T22" i="1"/>
  <c r="Y62" i="1"/>
  <c r="Y132" i="1"/>
  <c r="Y263" i="1"/>
  <c r="Y602" i="1"/>
  <c r="Y683" i="1"/>
  <c r="Y145" i="1"/>
  <c r="Y707" i="1"/>
  <c r="Y695" i="1"/>
  <c r="Y114" i="1"/>
  <c r="Y509" i="1"/>
  <c r="Y89" i="1"/>
  <c r="Y762" i="1"/>
  <c r="Y124" i="1"/>
  <c r="N24" i="1"/>
  <c r="Q24" i="1" s="1"/>
  <c r="Y382" i="1"/>
  <c r="Y237" i="1"/>
  <c r="Y701" i="1"/>
  <c r="Y328" i="1"/>
  <c r="Y316" i="1"/>
  <c r="Y444" i="1"/>
  <c r="Y821" i="1"/>
  <c r="Y333" i="1"/>
  <c r="Y369" i="1"/>
  <c r="Y772" i="1"/>
  <c r="Y874" i="1"/>
  <c r="Y51" i="1"/>
  <c r="Y665" i="1"/>
  <c r="Y697" i="1"/>
  <c r="Y138" i="1"/>
  <c r="AC22" i="1"/>
  <c r="AP22" i="1"/>
  <c r="CE22" i="1" s="1"/>
  <c r="AF22" i="1"/>
  <c r="AB22" i="1"/>
  <c r="L22" i="1"/>
  <c r="N22" i="1"/>
  <c r="Q22" i="1" s="1"/>
  <c r="Y748" i="1"/>
  <c r="Y239" i="1"/>
  <c r="Y143" i="1"/>
  <c r="Y488" i="1"/>
  <c r="Y644" i="1"/>
  <c r="Y600" i="1"/>
  <c r="Y400" i="1"/>
  <c r="Y780" i="1"/>
  <c r="Y175" i="1"/>
  <c r="Y629" i="1"/>
  <c r="Y213" i="1"/>
  <c r="Y527" i="1"/>
  <c r="Y300" i="1"/>
  <c r="Y650" i="1"/>
  <c r="Y33" i="1"/>
  <c r="Y779" i="1"/>
  <c r="Y812" i="1"/>
  <c r="Y764" i="1"/>
  <c r="Y179" i="1"/>
  <c r="Y182" i="1"/>
  <c r="Y105" i="1"/>
  <c r="Y34" i="1"/>
  <c r="Y347" i="1"/>
  <c r="Y71" i="1"/>
  <c r="Y462" i="1"/>
  <c r="Y90" i="1"/>
  <c r="Y53" i="1"/>
  <c r="Y475" i="1"/>
  <c r="Y78" i="1"/>
  <c r="AM22" i="1" l="1"/>
  <c r="AA24" i="1"/>
  <c r="AC24" i="1" s="1"/>
  <c r="CG24" i="1" s="1"/>
  <c r="BM661" i="1"/>
  <c r="CD853" i="1"/>
  <c r="CE853" i="1"/>
  <c r="CF853" i="1"/>
  <c r="CC806" i="1"/>
  <c r="CD806" i="1"/>
  <c r="CF806" i="1"/>
  <c r="CF203" i="1"/>
  <c r="CD203" i="1"/>
  <c r="CC203" i="1"/>
  <c r="BW361" i="1"/>
  <c r="CC776" i="1"/>
  <c r="CE776" i="1"/>
  <c r="CF776" i="1"/>
  <c r="CD776" i="1"/>
  <c r="CF217" i="1"/>
  <c r="CC217" i="1"/>
  <c r="CD217" i="1"/>
  <c r="BT661" i="1"/>
  <c r="BL661" i="1"/>
  <c r="BP661" i="1"/>
  <c r="BX661" i="1"/>
  <c r="BJ661" i="1"/>
  <c r="BV661" i="1"/>
  <c r="BR661" i="1"/>
  <c r="BQ661" i="1"/>
  <c r="BO661" i="1"/>
  <c r="BN661" i="1"/>
  <c r="BW661" i="1"/>
  <c r="BU661" i="1"/>
  <c r="BZ661" i="1"/>
  <c r="CB661" i="1" s="1"/>
  <c r="BS661" i="1"/>
  <c r="BK661" i="1"/>
  <c r="BK361" i="1"/>
  <c r="CD124" i="1"/>
  <c r="Y22" i="1"/>
  <c r="CF762" i="1"/>
  <c r="CC263" i="1"/>
  <c r="CE865" i="1"/>
  <c r="BJ853" i="1"/>
  <c r="BN853" i="1"/>
  <c r="BO853" i="1"/>
  <c r="BM853" i="1"/>
  <c r="BK853" i="1"/>
  <c r="BP853" i="1"/>
  <c r="BQ853" i="1"/>
  <c r="BL853" i="1"/>
  <c r="CF460" i="1"/>
  <c r="CE460" i="1"/>
  <c r="CD460" i="1"/>
  <c r="CC460" i="1"/>
  <c r="BK337" i="1"/>
  <c r="BO337" i="1"/>
  <c r="BS337" i="1"/>
  <c r="BW337" i="1"/>
  <c r="BJ337" i="1"/>
  <c r="BN337" i="1"/>
  <c r="BR337" i="1"/>
  <c r="BV337" i="1"/>
  <c r="BZ337" i="1"/>
  <c r="CB337" i="1" s="1"/>
  <c r="BL337" i="1"/>
  <c r="BP337" i="1"/>
  <c r="BT337" i="1"/>
  <c r="BX337" i="1"/>
  <c r="BQ337" i="1"/>
  <c r="BM337" i="1"/>
  <c r="BY337" i="1"/>
  <c r="BU337" i="1"/>
  <c r="BO806" i="1"/>
  <c r="CF772" i="1"/>
  <c r="BM217" i="1"/>
  <c r="BK790" i="1"/>
  <c r="BO790" i="1"/>
  <c r="BS790" i="1"/>
  <c r="BW790" i="1"/>
  <c r="BL790" i="1"/>
  <c r="BQ790" i="1"/>
  <c r="BV790" i="1"/>
  <c r="BJ790" i="1"/>
  <c r="BP790" i="1"/>
  <c r="BU790" i="1"/>
  <c r="BZ790" i="1"/>
  <c r="CB790" i="1" s="1"/>
  <c r="BM790" i="1"/>
  <c r="BR790" i="1"/>
  <c r="BX790" i="1"/>
  <c r="BN790" i="1"/>
  <c r="BT790" i="1"/>
  <c r="BY790" i="1"/>
  <c r="BQ203" i="1"/>
  <c r="BL688" i="1"/>
  <c r="BP688" i="1"/>
  <c r="BT688" i="1"/>
  <c r="BX688" i="1"/>
  <c r="BN688" i="1"/>
  <c r="BS688" i="1"/>
  <c r="BY688" i="1"/>
  <c r="BM688" i="1"/>
  <c r="BR688" i="1"/>
  <c r="BW688" i="1"/>
  <c r="BJ688" i="1"/>
  <c r="BO688" i="1"/>
  <c r="BU688" i="1"/>
  <c r="BZ688" i="1"/>
  <c r="CB688" i="1" s="1"/>
  <c r="BV688" i="1"/>
  <c r="BQ688" i="1"/>
  <c r="BK688" i="1"/>
  <c r="BK272" i="1"/>
  <c r="BO272" i="1"/>
  <c r="BS272" i="1"/>
  <c r="BW272" i="1"/>
  <c r="BM272" i="1"/>
  <c r="BR272" i="1"/>
  <c r="BX272" i="1"/>
  <c r="BL272" i="1"/>
  <c r="BQ272" i="1"/>
  <c r="BV272" i="1"/>
  <c r="BN272" i="1"/>
  <c r="BT272" i="1"/>
  <c r="BY272" i="1"/>
  <c r="BZ272" i="1"/>
  <c r="CB272" i="1" s="1"/>
  <c r="BU272" i="1"/>
  <c r="BJ272" i="1"/>
  <c r="BP272" i="1"/>
  <c r="BV853" i="1"/>
  <c r="BK806" i="1"/>
  <c r="BJ806" i="1"/>
  <c r="CE173" i="1"/>
  <c r="CF173" i="1"/>
  <c r="CE665" i="1"/>
  <c r="CD351" i="1"/>
  <c r="CD162" i="1"/>
  <c r="Y334" i="1"/>
  <c r="CD173" i="1"/>
  <c r="CC173" i="1"/>
  <c r="CD316" i="1"/>
  <c r="CF744" i="1"/>
  <c r="CE444" i="1"/>
  <c r="CF588" i="1"/>
  <c r="CF115" i="1"/>
  <c r="Y24" i="1"/>
  <c r="AI22" i="1"/>
  <c r="AH22" i="1"/>
  <c r="AJ22" i="1"/>
  <c r="AK22" i="1"/>
  <c r="AG22" i="1"/>
  <c r="Y269" i="1"/>
  <c r="Y496" i="1"/>
  <c r="Y658" i="1"/>
  <c r="Y757" i="1"/>
  <c r="Y296" i="1"/>
  <c r="Y293" i="1"/>
  <c r="Y837" i="1"/>
  <c r="Y875" i="1"/>
  <c r="Y627" i="1"/>
  <c r="Y254" i="1"/>
  <c r="Y751" i="1"/>
  <c r="Y80" i="1"/>
  <c r="Y653" i="1"/>
  <c r="Y391" i="1"/>
  <c r="Y126" i="1"/>
  <c r="Y154" i="1"/>
  <c r="Y204" i="1"/>
  <c r="Y271" i="1"/>
  <c r="Y322" i="1"/>
  <c r="Y652" i="1"/>
  <c r="Y786" i="1"/>
  <c r="Y626" i="1"/>
  <c r="Y74" i="1"/>
  <c r="Y510" i="1"/>
  <c r="Y87" i="1"/>
  <c r="Y244" i="1"/>
  <c r="Y332" i="1"/>
  <c r="Y481" i="1"/>
  <c r="Y788" i="1"/>
  <c r="Y744" i="1"/>
  <c r="Y820" i="1"/>
  <c r="Y201" i="1"/>
  <c r="Y803" i="1"/>
  <c r="Y441" i="1"/>
  <c r="Y158" i="1"/>
  <c r="Y823" i="1"/>
  <c r="Y82" i="1"/>
  <c r="Y306" i="1"/>
  <c r="Y303" i="1"/>
  <c r="Y807" i="1"/>
  <c r="Y94" i="1"/>
  <c r="AE24" i="1" l="1"/>
  <c r="AD24" i="1" s="1"/>
  <c r="BZ853" i="1"/>
  <c r="CB853" i="1" s="1"/>
  <c r="BU853" i="1"/>
  <c r="BS853" i="1"/>
  <c r="BW853" i="1"/>
  <c r="BX853" i="1"/>
  <c r="BT853" i="1"/>
  <c r="BR853" i="1"/>
  <c r="BY853" i="1"/>
  <c r="BZ806" i="1"/>
  <c r="CB806" i="1" s="1"/>
  <c r="BX806" i="1"/>
  <c r="BL806" i="1"/>
  <c r="BU806" i="1"/>
  <c r="BN806" i="1"/>
  <c r="BS806" i="1"/>
  <c r="BT806" i="1"/>
  <c r="BW806" i="1"/>
  <c r="BP806" i="1"/>
  <c r="BY806" i="1"/>
  <c r="BQ806" i="1"/>
  <c r="BM806" i="1"/>
  <c r="BV806" i="1"/>
  <c r="BR806" i="1"/>
  <c r="BP203" i="1"/>
  <c r="BJ203" i="1"/>
  <c r="BW203" i="1"/>
  <c r="BT203" i="1"/>
  <c r="BR203" i="1"/>
  <c r="BN203" i="1"/>
  <c r="BM203" i="1"/>
  <c r="BX203" i="1"/>
  <c r="BU203" i="1"/>
  <c r="BL203" i="1"/>
  <c r="BK203" i="1"/>
  <c r="BZ203" i="1"/>
  <c r="CB203" i="1" s="1"/>
  <c r="BY203" i="1"/>
  <c r="BV203" i="1"/>
  <c r="BS203" i="1"/>
  <c r="BO203" i="1"/>
  <c r="BO361" i="1"/>
  <c r="BP361" i="1"/>
  <c r="BL361" i="1"/>
  <c r="BM361" i="1"/>
  <c r="BZ361" i="1"/>
  <c r="CB361" i="1" s="1"/>
  <c r="BU361" i="1"/>
  <c r="BJ361" i="1"/>
  <c r="BS361" i="1"/>
  <c r="BR361" i="1"/>
  <c r="BQ361" i="1"/>
  <c r="BY361" i="1"/>
  <c r="BT361" i="1"/>
  <c r="BN361" i="1"/>
  <c r="BX361" i="1"/>
  <c r="BV361" i="1"/>
  <c r="CD382" i="1"/>
  <c r="CD54" i="1"/>
  <c r="BW776" i="1"/>
  <c r="BM776" i="1"/>
  <c r="BP776" i="1"/>
  <c r="BL776" i="1"/>
  <c r="BS776" i="1"/>
  <c r="BY776" i="1"/>
  <c r="BJ776" i="1"/>
  <c r="BQ776" i="1"/>
  <c r="BO776" i="1"/>
  <c r="BT776" i="1"/>
  <c r="BX776" i="1"/>
  <c r="BZ776" i="1"/>
  <c r="CB776" i="1" s="1"/>
  <c r="BK776" i="1"/>
  <c r="BN776" i="1"/>
  <c r="BR776" i="1"/>
  <c r="BU776" i="1"/>
  <c r="BV776" i="1"/>
  <c r="BW217" i="1"/>
  <c r="BT217" i="1"/>
  <c r="BP217" i="1"/>
  <c r="BQ217" i="1"/>
  <c r="BN217" i="1"/>
  <c r="BZ217" i="1"/>
  <c r="CB217" i="1" s="1"/>
  <c r="BV217" i="1"/>
  <c r="BU217" i="1"/>
  <c r="BX217" i="1"/>
  <c r="BL217" i="1"/>
  <c r="BJ217" i="1"/>
  <c r="BY217" i="1"/>
  <c r="BS217" i="1"/>
  <c r="BR217" i="1"/>
  <c r="BO217" i="1"/>
  <c r="BK217" i="1"/>
  <c r="CD658" i="1"/>
  <c r="CF263" i="1"/>
  <c r="CE204" i="1"/>
  <c r="CD158" i="1"/>
  <c r="CD263" i="1"/>
  <c r="CE762" i="1"/>
  <c r="CF237" i="1"/>
  <c r="CE263" i="1"/>
  <c r="BO772" i="1"/>
  <c r="BT263" i="1"/>
  <c r="CE105" i="1"/>
  <c r="CC772" i="1"/>
  <c r="CD772" i="1"/>
  <c r="CF369" i="1"/>
  <c r="CE369" i="1"/>
  <c r="BK124" i="1"/>
  <c r="CE772" i="1"/>
  <c r="CF602" i="1"/>
  <c r="CC501" i="1"/>
  <c r="CC369" i="1"/>
  <c r="CE124" i="1"/>
  <c r="CF683" i="1"/>
  <c r="CF865" i="1"/>
  <c r="CD369" i="1"/>
  <c r="CD695" i="1"/>
  <c r="CF124" i="1"/>
  <c r="CC124" i="1"/>
  <c r="CF572" i="1"/>
  <c r="CC54" i="1"/>
  <c r="CD602" i="1"/>
  <c r="CF138" i="1"/>
  <c r="CC138" i="1"/>
  <c r="CC697" i="1"/>
  <c r="BT138" i="1"/>
  <c r="CF665" i="1"/>
  <c r="CE695" i="1"/>
  <c r="CE602" i="1"/>
  <c r="CD665" i="1"/>
  <c r="CC695" i="1"/>
  <c r="CD145" i="1"/>
  <c r="CD762" i="1"/>
  <c r="CE262" i="1"/>
  <c r="CC865" i="1"/>
  <c r="CE54" i="1"/>
  <c r="CC333" i="1"/>
  <c r="CC145" i="1"/>
  <c r="BW762" i="1"/>
  <c r="CC762" i="1"/>
  <c r="CD865" i="1"/>
  <c r="BY865" i="1"/>
  <c r="CF54" i="1"/>
  <c r="CD335" i="1"/>
  <c r="CF305" i="1"/>
  <c r="CE615" i="1"/>
  <c r="CE145" i="1"/>
  <c r="CF367" i="1"/>
  <c r="BT62" i="1"/>
  <c r="CF145" i="1"/>
  <c r="CD697" i="1"/>
  <c r="CF697" i="1"/>
  <c r="BT602" i="1"/>
  <c r="CC602" i="1"/>
  <c r="CC665" i="1"/>
  <c r="CF695" i="1"/>
  <c r="BZ51" i="1"/>
  <c r="CB51" i="1" s="1"/>
  <c r="CE328" i="1"/>
  <c r="CD138" i="1"/>
  <c r="CE138" i="1"/>
  <c r="CD89" i="1"/>
  <c r="CC89" i="1"/>
  <c r="CE89" i="1"/>
  <c r="CE697" i="1"/>
  <c r="BO665" i="1"/>
  <c r="CF89" i="1"/>
  <c r="CE367" i="1"/>
  <c r="CC367" i="1"/>
  <c r="CD367" i="1"/>
  <c r="CF162" i="1"/>
  <c r="CD844" i="1"/>
  <c r="CC162" i="1"/>
  <c r="CE162" i="1"/>
  <c r="CD707" i="1"/>
  <c r="CC75" i="1"/>
  <c r="CC874" i="1"/>
  <c r="CE75" i="1"/>
  <c r="CF75" i="1"/>
  <c r="CD75" i="1"/>
  <c r="BQ75" i="1"/>
  <c r="CD237" i="1"/>
  <c r="CC271" i="1"/>
  <c r="CE382" i="1"/>
  <c r="CC382" i="1"/>
  <c r="CF382" i="1"/>
  <c r="CF510" i="1"/>
  <c r="CF114" i="1"/>
  <c r="CD114" i="1"/>
  <c r="CE114" i="1"/>
  <c r="BL114" i="1"/>
  <c r="CC114" i="1"/>
  <c r="BK351" i="1"/>
  <c r="CC351" i="1"/>
  <c r="CE351" i="1"/>
  <c r="CF351" i="1"/>
  <c r="CD156" i="1"/>
  <c r="BL162" i="1"/>
  <c r="BP162" i="1"/>
  <c r="BT162" i="1"/>
  <c r="BX162" i="1"/>
  <c r="BK162" i="1"/>
  <c r="BO162" i="1"/>
  <c r="BS162" i="1"/>
  <c r="BW162" i="1"/>
  <c r="BM162" i="1"/>
  <c r="BQ162" i="1"/>
  <c r="BU162" i="1"/>
  <c r="BY162" i="1"/>
  <c r="BV162" i="1"/>
  <c r="BR162" i="1"/>
  <c r="BN162" i="1"/>
  <c r="BJ162" i="1"/>
  <c r="BZ162" i="1"/>
  <c r="CB162" i="1" s="1"/>
  <c r="BT367" i="1"/>
  <c r="CE744" i="1"/>
  <c r="CE53" i="1"/>
  <c r="BO132" i="1"/>
  <c r="CF132" i="1"/>
  <c r="BN444" i="1"/>
  <c r="CF53" i="1"/>
  <c r="CD53" i="1"/>
  <c r="CC53" i="1"/>
  <c r="CE164" i="1"/>
  <c r="CF164" i="1"/>
  <c r="CD744" i="1"/>
  <c r="CC744" i="1"/>
  <c r="BJ744" i="1"/>
  <c r="BP588" i="1"/>
  <c r="BN115" i="1"/>
  <c r="CF629" i="1"/>
  <c r="CF316" i="1"/>
  <c r="CE316" i="1"/>
  <c r="CC316" i="1"/>
  <c r="CF444" i="1"/>
  <c r="CC444" i="1"/>
  <c r="CC821" i="1"/>
  <c r="CF821" i="1"/>
  <c r="CE821" i="1"/>
  <c r="CD821" i="1"/>
  <c r="CD588" i="1"/>
  <c r="CC115" i="1"/>
  <c r="CD444" i="1"/>
  <c r="CE115" i="1"/>
  <c r="CE588" i="1"/>
  <c r="CC588" i="1"/>
  <c r="CD115" i="1"/>
  <c r="BX697" i="1"/>
  <c r="BT697" i="1"/>
  <c r="BP697" i="1"/>
  <c r="BL697" i="1"/>
  <c r="BY697" i="1"/>
  <c r="BU697" i="1"/>
  <c r="BQ697" i="1"/>
  <c r="BM697" i="1"/>
  <c r="BZ697" i="1"/>
  <c r="CB697" i="1" s="1"/>
  <c r="BV697" i="1"/>
  <c r="BR697" i="1"/>
  <c r="BN697" i="1"/>
  <c r="BJ697" i="1"/>
  <c r="BW697" i="1"/>
  <c r="BS697" i="1"/>
  <c r="BO697" i="1"/>
  <c r="BK697" i="1"/>
  <c r="BY821" i="1"/>
  <c r="BU821" i="1"/>
  <c r="BQ821" i="1"/>
  <c r="BM821" i="1"/>
  <c r="BZ821" i="1"/>
  <c r="CB821" i="1" s="1"/>
  <c r="BV821" i="1"/>
  <c r="BR821" i="1"/>
  <c r="BN821" i="1"/>
  <c r="BJ821" i="1"/>
  <c r="BW821" i="1"/>
  <c r="BS821" i="1"/>
  <c r="BO821" i="1"/>
  <c r="BK821" i="1"/>
  <c r="BX821" i="1"/>
  <c r="BT821" i="1"/>
  <c r="BP821" i="1"/>
  <c r="BL821" i="1"/>
  <c r="BX173" i="1"/>
  <c r="BT173" i="1"/>
  <c r="BP173" i="1"/>
  <c r="BL173" i="1"/>
  <c r="BY173" i="1"/>
  <c r="BU173" i="1"/>
  <c r="BQ173" i="1"/>
  <c r="BM173" i="1"/>
  <c r="BZ173" i="1"/>
  <c r="CB173" i="1" s="1"/>
  <c r="BV173" i="1"/>
  <c r="BR173" i="1"/>
  <c r="BN173" i="1"/>
  <c r="BJ173" i="1"/>
  <c r="BW173" i="1"/>
  <c r="BS173" i="1"/>
  <c r="BO173" i="1"/>
  <c r="BK173" i="1"/>
  <c r="BW369" i="1"/>
  <c r="BS369" i="1"/>
  <c r="BO369" i="1"/>
  <c r="BK369" i="1"/>
  <c r="BY369" i="1"/>
  <c r="BU369" i="1"/>
  <c r="BQ369" i="1"/>
  <c r="BM369" i="1"/>
  <c r="BV369" i="1"/>
  <c r="BN369" i="1"/>
  <c r="BX369" i="1"/>
  <c r="BP369" i="1"/>
  <c r="BZ369" i="1"/>
  <c r="CB369" i="1" s="1"/>
  <c r="BR369" i="1"/>
  <c r="BJ369" i="1"/>
  <c r="BT369" i="1"/>
  <c r="BL369" i="1"/>
  <c r="BW695" i="1"/>
  <c r="BS695" i="1"/>
  <c r="BO695" i="1"/>
  <c r="BK695" i="1"/>
  <c r="BX695" i="1"/>
  <c r="BT695" i="1"/>
  <c r="BP695" i="1"/>
  <c r="BL695" i="1"/>
  <c r="BQ695" i="1"/>
  <c r="BY695" i="1"/>
  <c r="BU695" i="1"/>
  <c r="BM695" i="1"/>
  <c r="BZ695" i="1"/>
  <c r="CB695" i="1" s="1"/>
  <c r="BV695" i="1"/>
  <c r="BR695" i="1"/>
  <c r="BN695" i="1"/>
  <c r="BJ695" i="1"/>
  <c r="BW145" i="1"/>
  <c r="BS145" i="1"/>
  <c r="BO145" i="1"/>
  <c r="BK145" i="1"/>
  <c r="BX145" i="1"/>
  <c r="BT145" i="1"/>
  <c r="BP145" i="1"/>
  <c r="BL145" i="1"/>
  <c r="BY145" i="1"/>
  <c r="BU145" i="1"/>
  <c r="BQ145" i="1"/>
  <c r="BM145" i="1"/>
  <c r="BZ145" i="1"/>
  <c r="CB145" i="1" s="1"/>
  <c r="BV145" i="1"/>
  <c r="BR145" i="1"/>
  <c r="BN145" i="1"/>
  <c r="BJ145" i="1"/>
  <c r="CF94" i="1"/>
  <c r="BJ53" i="1"/>
  <c r="BN53" i="1"/>
  <c r="BR53" i="1"/>
  <c r="BV53" i="1"/>
  <c r="BZ53" i="1"/>
  <c r="CB53" i="1" s="1"/>
  <c r="BM53" i="1"/>
  <c r="BQ53" i="1"/>
  <c r="BU53" i="1"/>
  <c r="BY53" i="1"/>
  <c r="BL53" i="1"/>
  <c r="BP53" i="1"/>
  <c r="BT53" i="1"/>
  <c r="BX53" i="1"/>
  <c r="BK53" i="1"/>
  <c r="BO53" i="1"/>
  <c r="BS53" i="1"/>
  <c r="BW53" i="1"/>
  <c r="CF823" i="1"/>
  <c r="CE823" i="1"/>
  <c r="CD823" i="1"/>
  <c r="CC823" i="1"/>
  <c r="CE143" i="1"/>
  <c r="CD143" i="1"/>
  <c r="CC143" i="1"/>
  <c r="CF143" i="1"/>
  <c r="CE126" i="1"/>
  <c r="CF475" i="1"/>
  <c r="CE213" i="1"/>
  <c r="CE182" i="1"/>
  <c r="CD182" i="1"/>
  <c r="CC182" i="1"/>
  <c r="CF182" i="1"/>
  <c r="CD807" i="1"/>
  <c r="CC807" i="1"/>
  <c r="CF807" i="1"/>
  <c r="CE807" i="1"/>
  <c r="CF332" i="1"/>
  <c r="CE332" i="1"/>
  <c r="CD332" i="1"/>
  <c r="CC332" i="1"/>
  <c r="CE441" i="1"/>
  <c r="CC837" i="1"/>
  <c r="CF837" i="1"/>
  <c r="CE837" i="1"/>
  <c r="CD837" i="1"/>
  <c r="CD90" i="1"/>
  <c r="CE90" i="1"/>
  <c r="CF90" i="1"/>
  <c r="CC90" i="1"/>
  <c r="CF626" i="1"/>
  <c r="CE626" i="1"/>
  <c r="CD626" i="1"/>
  <c r="CC626" i="1"/>
  <c r="CC197" i="1"/>
  <c r="CC692" i="1"/>
  <c r="CF692" i="1"/>
  <c r="CE692" i="1"/>
  <c r="CD692" i="1"/>
  <c r="AF24" i="1" l="1"/>
  <c r="CD132" i="1"/>
  <c r="CC132" i="1"/>
  <c r="CE132" i="1"/>
  <c r="CC650" i="1"/>
  <c r="CE650" i="1"/>
  <c r="CD650" i="1"/>
  <c r="CF650" i="1"/>
  <c r="CF441" i="1"/>
  <c r="CD441" i="1"/>
  <c r="CC441" i="1"/>
  <c r="CE197" i="1"/>
  <c r="CF197" i="1"/>
  <c r="CD197" i="1"/>
  <c r="CC629" i="1"/>
  <c r="CE629" i="1"/>
  <c r="CD629" i="1"/>
  <c r="CF156" i="1"/>
  <c r="CE475" i="1"/>
  <c r="CD475" i="1"/>
  <c r="CC164" i="1"/>
  <c r="CC475" i="1"/>
  <c r="CD164" i="1"/>
  <c r="CC94" i="1"/>
  <c r="CE156" i="1"/>
  <c r="CC156" i="1"/>
  <c r="CE94" i="1"/>
  <c r="CD94" i="1"/>
  <c r="CF874" i="1"/>
  <c r="CE874" i="1"/>
  <c r="CF126" i="1"/>
  <c r="CD874" i="1"/>
  <c r="CD126" i="1"/>
  <c r="CC126" i="1"/>
  <c r="BQ460" i="1"/>
  <c r="BS460" i="1"/>
  <c r="BW460" i="1"/>
  <c r="BZ460" i="1"/>
  <c r="CB460" i="1" s="1"/>
  <c r="BM460" i="1"/>
  <c r="BN460" i="1"/>
  <c r="BR460" i="1"/>
  <c r="BT460" i="1"/>
  <c r="BP460" i="1"/>
  <c r="BY460" i="1"/>
  <c r="BL460" i="1"/>
  <c r="BO460" i="1"/>
  <c r="BK460" i="1"/>
  <c r="BU460" i="1"/>
  <c r="BX460" i="1"/>
  <c r="BJ460" i="1"/>
  <c r="BV460" i="1"/>
  <c r="CE51" i="1"/>
  <c r="BU263" i="1"/>
  <c r="BM488" i="1"/>
  <c r="BK772" i="1"/>
  <c r="BL263" i="1"/>
  <c r="CC656" i="1"/>
  <c r="BN263" i="1"/>
  <c r="BY263" i="1"/>
  <c r="BM772" i="1"/>
  <c r="CC658" i="1"/>
  <c r="BT772" i="1"/>
  <c r="BR466" i="1"/>
  <c r="BX772" i="1"/>
  <c r="CF600" i="1"/>
  <c r="BU51" i="1"/>
  <c r="BU262" i="1"/>
  <c r="BQ658" i="1"/>
  <c r="CE600" i="1"/>
  <c r="CD600" i="1"/>
  <c r="BK51" i="1"/>
  <c r="BP772" i="1"/>
  <c r="BL772" i="1"/>
  <c r="BZ772" i="1"/>
  <c r="CB772" i="1" s="1"/>
  <c r="BY772" i="1"/>
  <c r="BW772" i="1"/>
  <c r="CF658" i="1"/>
  <c r="CC600" i="1"/>
  <c r="BN138" i="1"/>
  <c r="BV772" i="1"/>
  <c r="BR772" i="1"/>
  <c r="BU772" i="1"/>
  <c r="BS772" i="1"/>
  <c r="CE658" i="1"/>
  <c r="CE481" i="1"/>
  <c r="BO138" i="1"/>
  <c r="BX51" i="1"/>
  <c r="BN772" i="1"/>
  <c r="BJ772" i="1"/>
  <c r="BQ772" i="1"/>
  <c r="CF488" i="1"/>
  <c r="CC204" i="1"/>
  <c r="CE488" i="1"/>
  <c r="CD488" i="1"/>
  <c r="BS762" i="1"/>
  <c r="BY124" i="1"/>
  <c r="CC655" i="1"/>
  <c r="CD656" i="1"/>
  <c r="BK263" i="1"/>
  <c r="BO263" i="1"/>
  <c r="BR263" i="1"/>
  <c r="BP263" i="1"/>
  <c r="BK656" i="1"/>
  <c r="CF293" i="1"/>
  <c r="BM263" i="1"/>
  <c r="BQ263" i="1"/>
  <c r="BJ263" i="1"/>
  <c r="BZ263" i="1"/>
  <c r="CB263" i="1" s="1"/>
  <c r="BX263" i="1"/>
  <c r="CF656" i="1"/>
  <c r="BS263" i="1"/>
  <c r="BW263" i="1"/>
  <c r="BV263" i="1"/>
  <c r="CD701" i="1"/>
  <c r="CC786" i="1"/>
  <c r="BM762" i="1"/>
  <c r="BJ124" i="1"/>
  <c r="BW124" i="1"/>
  <c r="BL865" i="1"/>
  <c r="BO501" i="1"/>
  <c r="CD105" i="1"/>
  <c r="BZ762" i="1"/>
  <c r="CB762" i="1" s="1"/>
  <c r="BX124" i="1"/>
  <c r="BL655" i="1"/>
  <c r="CF655" i="1"/>
  <c r="BR865" i="1"/>
  <c r="BQ762" i="1"/>
  <c r="BZ124" i="1"/>
  <c r="CB124" i="1" s="1"/>
  <c r="CC683" i="1"/>
  <c r="CE655" i="1"/>
  <c r="CD204" i="1"/>
  <c r="CF328" i="1"/>
  <c r="BX204" i="1"/>
  <c r="BJ62" i="1"/>
  <c r="CF303" i="1"/>
  <c r="CF204" i="1"/>
  <c r="BP602" i="1"/>
  <c r="CD62" i="1"/>
  <c r="BQ114" i="1"/>
  <c r="BL62" i="1"/>
  <c r="CE237" i="1"/>
  <c r="BO510" i="1"/>
  <c r="BQ62" i="1"/>
  <c r="CC237" i="1"/>
  <c r="BL271" i="1"/>
  <c r="CC615" i="1"/>
  <c r="CC105" i="1"/>
  <c r="BM175" i="1"/>
  <c r="BX114" i="1"/>
  <c r="BU762" i="1"/>
  <c r="BY762" i="1"/>
  <c r="BL762" i="1"/>
  <c r="BO762" i="1"/>
  <c r="BV124" i="1"/>
  <c r="BU124" i="1"/>
  <c r="BT124" i="1"/>
  <c r="BS124" i="1"/>
  <c r="CF501" i="1"/>
  <c r="CE683" i="1"/>
  <c r="BS865" i="1"/>
  <c r="BX865" i="1"/>
  <c r="BM865" i="1"/>
  <c r="BL105" i="1"/>
  <c r="BV114" i="1"/>
  <c r="BP762" i="1"/>
  <c r="BT762" i="1"/>
  <c r="BX762" i="1"/>
  <c r="BK762" i="1"/>
  <c r="BR124" i="1"/>
  <c r="BQ124" i="1"/>
  <c r="BP124" i="1"/>
  <c r="BO124" i="1"/>
  <c r="CD501" i="1"/>
  <c r="BK865" i="1"/>
  <c r="BQ865" i="1"/>
  <c r="CF105" i="1"/>
  <c r="BK114" i="1"/>
  <c r="BJ762" i="1"/>
  <c r="BN762" i="1"/>
  <c r="BR762" i="1"/>
  <c r="BV762" i="1"/>
  <c r="BN124" i="1"/>
  <c r="BM124" i="1"/>
  <c r="BL124" i="1"/>
  <c r="BN683" i="1"/>
  <c r="CE501" i="1"/>
  <c r="CD683" i="1"/>
  <c r="BN865" i="1"/>
  <c r="BO865" i="1"/>
  <c r="BJ138" i="1"/>
  <c r="BL138" i="1"/>
  <c r="BR138" i="1"/>
  <c r="BV138" i="1"/>
  <c r="BZ138" i="1"/>
  <c r="CB138" i="1" s="1"/>
  <c r="CF262" i="1"/>
  <c r="CC652" i="1"/>
  <c r="BU138" i="1"/>
  <c r="BP138" i="1"/>
  <c r="CD262" i="1"/>
  <c r="BJ305" i="1"/>
  <c r="CF244" i="1"/>
  <c r="CD481" i="1"/>
  <c r="BM114" i="1"/>
  <c r="BR114" i="1"/>
  <c r="BT114" i="1"/>
  <c r="BS62" i="1"/>
  <c r="BM62" i="1"/>
  <c r="BZ62" i="1"/>
  <c r="CB62" i="1" s="1"/>
  <c r="BQ51" i="1"/>
  <c r="BT51" i="1"/>
  <c r="BV51" i="1"/>
  <c r="CE62" i="1"/>
  <c r="CC62" i="1"/>
  <c r="CE244" i="1"/>
  <c r="CC481" i="1"/>
  <c r="BW114" i="1"/>
  <c r="BJ114" i="1"/>
  <c r="BP114" i="1"/>
  <c r="BK62" i="1"/>
  <c r="BO62" i="1"/>
  <c r="BR62" i="1"/>
  <c r="BX62" i="1"/>
  <c r="BS51" i="1"/>
  <c r="BP51" i="1"/>
  <c r="BR51" i="1"/>
  <c r="CF62" i="1"/>
  <c r="CC627" i="1"/>
  <c r="CD244" i="1"/>
  <c r="CF481" i="1"/>
  <c r="BO114" i="1"/>
  <c r="BS114" i="1"/>
  <c r="BZ114" i="1"/>
  <c r="CB114" i="1" s="1"/>
  <c r="BW62" i="1"/>
  <c r="BN62" i="1"/>
  <c r="BP62" i="1"/>
  <c r="BW51" i="1"/>
  <c r="BY51" i="1"/>
  <c r="BN51" i="1"/>
  <c r="CD51" i="1"/>
  <c r="CC51" i="1"/>
  <c r="BZ89" i="1"/>
  <c r="CB89" i="1" s="1"/>
  <c r="BX89" i="1"/>
  <c r="BN89" i="1"/>
  <c r="BJ89" i="1"/>
  <c r="BY89" i="1"/>
  <c r="BP89" i="1"/>
  <c r="BO89" i="1"/>
  <c r="BR89" i="1"/>
  <c r="CC74" i="1"/>
  <c r="CD74" i="1"/>
  <c r="CE74" i="1"/>
  <c r="BP665" i="1"/>
  <c r="BQ665" i="1"/>
  <c r="BR665" i="1"/>
  <c r="BS665" i="1"/>
  <c r="BT665" i="1"/>
  <c r="BU665" i="1"/>
  <c r="BV665" i="1"/>
  <c r="BW665" i="1"/>
  <c r="BX665" i="1"/>
  <c r="BY665" i="1"/>
  <c r="BZ665" i="1"/>
  <c r="CB665" i="1" s="1"/>
  <c r="BJ665" i="1"/>
  <c r="BK665" i="1"/>
  <c r="BM54" i="1"/>
  <c r="BJ54" i="1"/>
  <c r="BJ572" i="1"/>
  <c r="CC572" i="1"/>
  <c r="CE572" i="1"/>
  <c r="CD572" i="1"/>
  <c r="CD792" i="1"/>
  <c r="CE792" i="1"/>
  <c r="CF792" i="1"/>
  <c r="CC540" i="1"/>
  <c r="CD540" i="1"/>
  <c r="CE540" i="1"/>
  <c r="CC254" i="1"/>
  <c r="CD254" i="1"/>
  <c r="CE254" i="1"/>
  <c r="CE570" i="1"/>
  <c r="CF540" i="1"/>
  <c r="CF74" i="1"/>
  <c r="CF254" i="1"/>
  <c r="BL665" i="1"/>
  <c r="CC792" i="1"/>
  <c r="BR792" i="1"/>
  <c r="BZ54" i="1"/>
  <c r="CB54" i="1" s="1"/>
  <c r="CF757" i="1"/>
  <c r="BM665" i="1"/>
  <c r="BN665" i="1"/>
  <c r="CD510" i="1"/>
  <c r="BW138" i="1"/>
  <c r="BQ138" i="1"/>
  <c r="BY138" i="1"/>
  <c r="BX138" i="1"/>
  <c r="CC262" i="1"/>
  <c r="CC244" i="1"/>
  <c r="BY114" i="1"/>
  <c r="BU114" i="1"/>
  <c r="BN114" i="1"/>
  <c r="BY62" i="1"/>
  <c r="BU62" i="1"/>
  <c r="BV62" i="1"/>
  <c r="BM138" i="1"/>
  <c r="BK138" i="1"/>
  <c r="BS138" i="1"/>
  <c r="BO51" i="1"/>
  <c r="BM51" i="1"/>
  <c r="BL51" i="1"/>
  <c r="BJ51" i="1"/>
  <c r="CF51" i="1"/>
  <c r="BK89" i="1"/>
  <c r="BW89" i="1"/>
  <c r="BV89" i="1"/>
  <c r="BQ89" i="1"/>
  <c r="BT89" i="1"/>
  <c r="BM89" i="1"/>
  <c r="CC788" i="1"/>
  <c r="BV865" i="1"/>
  <c r="BW865" i="1"/>
  <c r="BP865" i="1"/>
  <c r="BU865" i="1"/>
  <c r="BU54" i="1"/>
  <c r="BL89" i="1"/>
  <c r="BS89" i="1"/>
  <c r="BU89" i="1"/>
  <c r="BW698" i="1"/>
  <c r="BZ865" i="1"/>
  <c r="CB865" i="1" s="1"/>
  <c r="BJ865" i="1"/>
  <c r="BT865" i="1"/>
  <c r="BK54" i="1"/>
  <c r="BZ75" i="1"/>
  <c r="CB75" i="1" s="1"/>
  <c r="CF333" i="1"/>
  <c r="CD333" i="1"/>
  <c r="CE305" i="1"/>
  <c r="CC305" i="1"/>
  <c r="CE303" i="1"/>
  <c r="CF78" i="1"/>
  <c r="BK602" i="1"/>
  <c r="BJ788" i="1"/>
  <c r="BV54" i="1"/>
  <c r="BW54" i="1"/>
  <c r="BP54" i="1"/>
  <c r="BQ54" i="1"/>
  <c r="CF335" i="1"/>
  <c r="BS335" i="1"/>
  <c r="BM179" i="1"/>
  <c r="BR602" i="1"/>
  <c r="CD788" i="1"/>
  <c r="BX54" i="1"/>
  <c r="BN54" i="1"/>
  <c r="BO54" i="1"/>
  <c r="BY54" i="1"/>
  <c r="CC335" i="1"/>
  <c r="BO602" i="1"/>
  <c r="CF788" i="1"/>
  <c r="BT54" i="1"/>
  <c r="BR54" i="1"/>
  <c r="BS54" i="1"/>
  <c r="BL54" i="1"/>
  <c r="CE335" i="1"/>
  <c r="BN378" i="1"/>
  <c r="BV378" i="1"/>
  <c r="BT378" i="1"/>
  <c r="CF378" i="1"/>
  <c r="CD378" i="1"/>
  <c r="CD305" i="1"/>
  <c r="CE333" i="1"/>
  <c r="CD615" i="1"/>
  <c r="CF844" i="1"/>
  <c r="BN615" i="1"/>
  <c r="CF615" i="1"/>
  <c r="CD303" i="1"/>
  <c r="CE78" i="1"/>
  <c r="CF271" i="1"/>
  <c r="CE271" i="1"/>
  <c r="CE757" i="1"/>
  <c r="BK247" i="1"/>
  <c r="BU602" i="1"/>
  <c r="BY602" i="1"/>
  <c r="BN602" i="1"/>
  <c r="BL602" i="1"/>
  <c r="BU328" i="1"/>
  <c r="CC303" i="1"/>
  <c r="CD78" i="1"/>
  <c r="CD271" i="1"/>
  <c r="CC757" i="1"/>
  <c r="CD247" i="1"/>
  <c r="BM602" i="1"/>
  <c r="BQ602" i="1"/>
  <c r="BJ602" i="1"/>
  <c r="BZ602" i="1"/>
  <c r="CB602" i="1" s="1"/>
  <c r="BX602" i="1"/>
  <c r="CD328" i="1"/>
  <c r="CC328" i="1"/>
  <c r="BW378" i="1"/>
  <c r="BP303" i="1"/>
  <c r="CC78" i="1"/>
  <c r="CD757" i="1"/>
  <c r="BS602" i="1"/>
  <c r="BW602" i="1"/>
  <c r="BV602" i="1"/>
  <c r="BP378" i="1"/>
  <c r="BM378" i="1"/>
  <c r="BO378" i="1"/>
  <c r="BX378" i="1"/>
  <c r="CC378" i="1"/>
  <c r="CE378" i="1"/>
  <c r="CE510" i="1"/>
  <c r="CC510" i="1"/>
  <c r="CC844" i="1"/>
  <c r="CE844" i="1"/>
  <c r="BZ844" i="1"/>
  <c r="CB844" i="1" s="1"/>
  <c r="CC707" i="1"/>
  <c r="CE707" i="1"/>
  <c r="CF707" i="1"/>
  <c r="CF247" i="1"/>
  <c r="CE293" i="1"/>
  <c r="BO75" i="1"/>
  <c r="CE247" i="1"/>
  <c r="CD293" i="1"/>
  <c r="BU75" i="1"/>
  <c r="CC247" i="1"/>
  <c r="CC293" i="1"/>
  <c r="BV75" i="1"/>
  <c r="BS378" i="1"/>
  <c r="BR378" i="1"/>
  <c r="BY378" i="1"/>
  <c r="BM75" i="1"/>
  <c r="BS75" i="1"/>
  <c r="BW75" i="1"/>
  <c r="BK75" i="1"/>
  <c r="BQ378" i="1"/>
  <c r="BL378" i="1"/>
  <c r="BU378" i="1"/>
  <c r="BK378" i="1"/>
  <c r="BN75" i="1"/>
  <c r="BJ75" i="1"/>
  <c r="BX75" i="1"/>
  <c r="BT75" i="1"/>
  <c r="BZ378" i="1"/>
  <c r="CB378" i="1" s="1"/>
  <c r="BJ378" i="1"/>
  <c r="BP75" i="1"/>
  <c r="BL75" i="1"/>
  <c r="BY75" i="1"/>
  <c r="BR75" i="1"/>
  <c r="CD71" i="1"/>
  <c r="CD347" i="1"/>
  <c r="CE347" i="1"/>
  <c r="CF347" i="1"/>
  <c r="BT347" i="1"/>
  <c r="CC347" i="1"/>
  <c r="BV874" i="1"/>
  <c r="CC300" i="1"/>
  <c r="BU300" i="1"/>
  <c r="CF300" i="1"/>
  <c r="CE300" i="1"/>
  <c r="CD300" i="1"/>
  <c r="BV441" i="1"/>
  <c r="CE296" i="1"/>
  <c r="CD296" i="1"/>
  <c r="CC296" i="1"/>
  <c r="CF296" i="1"/>
  <c r="CD764" i="1"/>
  <c r="CC764" i="1"/>
  <c r="CF764" i="1"/>
  <c r="CE764" i="1"/>
  <c r="CD655" i="1"/>
  <c r="BY132" i="1"/>
  <c r="BN156" i="1"/>
  <c r="BJ126" i="1"/>
  <c r="BU33" i="1"/>
  <c r="BX197" i="1"/>
  <c r="CC391" i="1"/>
  <c r="CF391" i="1"/>
  <c r="CE391" i="1"/>
  <c r="CD391" i="1"/>
  <c r="BM94" i="1"/>
  <c r="BP629" i="1"/>
  <c r="BJ164" i="1"/>
  <c r="CC82" i="1"/>
  <c r="CF82" i="1"/>
  <c r="CE82" i="1"/>
  <c r="CD82" i="1"/>
  <c r="BS475" i="1"/>
  <c r="BZ444" i="1"/>
  <c r="CB444" i="1" s="1"/>
  <c r="CC488" i="1"/>
  <c r="CD820" i="1"/>
  <c r="CF820" i="1"/>
  <c r="CD527" i="1"/>
  <c r="CC34" i="1"/>
  <c r="CC527" i="1"/>
  <c r="CD34" i="1"/>
  <c r="BW367" i="1"/>
  <c r="CE656" i="1"/>
  <c r="CD213" i="1"/>
  <c r="CC213" i="1"/>
  <c r="CF34" i="1"/>
  <c r="CE34" i="1"/>
  <c r="CF527" i="1"/>
  <c r="CE527" i="1"/>
  <c r="CF213" i="1"/>
  <c r="BP367" i="1"/>
  <c r="BN367" i="1"/>
  <c r="CE820" i="1"/>
  <c r="CC820" i="1"/>
  <c r="BV367" i="1"/>
  <c r="BM367" i="1"/>
  <c r="BX367" i="1"/>
  <c r="BZ367" i="1"/>
  <c r="CB367" i="1" s="1"/>
  <c r="BQ367" i="1"/>
  <c r="BK367" i="1"/>
  <c r="BR367" i="1"/>
  <c r="BY367" i="1"/>
  <c r="BO367" i="1"/>
  <c r="BL367" i="1"/>
  <c r="CE788" i="1"/>
  <c r="BJ367" i="1"/>
  <c r="BU367" i="1"/>
  <c r="BS367" i="1"/>
  <c r="BR351" i="1"/>
  <c r="BP351" i="1"/>
  <c r="BU351" i="1"/>
  <c r="BS351" i="1"/>
  <c r="CD751" i="1"/>
  <c r="BS751" i="1"/>
  <c r="BY351" i="1"/>
  <c r="BL351" i="1"/>
  <c r="BN351" i="1"/>
  <c r="BO351" i="1"/>
  <c r="BM351" i="1"/>
  <c r="BT351" i="1"/>
  <c r="BV351" i="1"/>
  <c r="BW351" i="1"/>
  <c r="BQ351" i="1"/>
  <c r="BX351" i="1"/>
  <c r="BZ351" i="1"/>
  <c r="CB351" i="1" s="1"/>
  <c r="BJ351" i="1"/>
  <c r="BN90" i="1"/>
  <c r="BR82" i="1"/>
  <c r="BZ132" i="1"/>
  <c r="CB132" i="1" s="1"/>
  <c r="CE653" i="1"/>
  <c r="CF653" i="1"/>
  <c r="CD653" i="1"/>
  <c r="CC653" i="1"/>
  <c r="CD537" i="1"/>
  <c r="CC537" i="1"/>
  <c r="CF537" i="1"/>
  <c r="CE537" i="1"/>
  <c r="BU444" i="1"/>
  <c r="CF158" i="1"/>
  <c r="BL444" i="1"/>
  <c r="BJ132" i="1"/>
  <c r="BO444" i="1"/>
  <c r="BT444" i="1"/>
  <c r="BN132" i="1"/>
  <c r="BM132" i="1"/>
  <c r="BL132" i="1"/>
  <c r="BK132" i="1"/>
  <c r="BP444" i="1"/>
  <c r="BM444" i="1"/>
  <c r="BR444" i="1"/>
  <c r="BU132" i="1"/>
  <c r="BV444" i="1"/>
  <c r="BW444" i="1"/>
  <c r="BX444" i="1"/>
  <c r="BY444" i="1"/>
  <c r="BR132" i="1"/>
  <c r="BQ132" i="1"/>
  <c r="BP132" i="1"/>
  <c r="BQ444" i="1"/>
  <c r="BJ444" i="1"/>
  <c r="BK444" i="1"/>
  <c r="BS444" i="1"/>
  <c r="BJ629" i="1"/>
  <c r="BW744" i="1"/>
  <c r="BX744" i="1"/>
  <c r="BK629" i="1"/>
  <c r="BL629" i="1"/>
  <c r="BZ588" i="1"/>
  <c r="CB588" i="1" s="1"/>
  <c r="BQ653" i="1"/>
  <c r="BJ588" i="1"/>
  <c r="BX115" i="1"/>
  <c r="BQ588" i="1"/>
  <c r="BM588" i="1"/>
  <c r="BX588" i="1"/>
  <c r="BO744" i="1"/>
  <c r="BL820" i="1"/>
  <c r="BS744" i="1"/>
  <c r="BU588" i="1"/>
  <c r="BY588" i="1"/>
  <c r="BN588" i="1"/>
  <c r="BL588" i="1"/>
  <c r="BV115" i="1"/>
  <c r="BS588" i="1"/>
  <c r="BW588" i="1"/>
  <c r="BV588" i="1"/>
  <c r="BT588" i="1"/>
  <c r="BY115" i="1"/>
  <c r="BK588" i="1"/>
  <c r="BO588" i="1"/>
  <c r="BR588" i="1"/>
  <c r="BU115" i="1"/>
  <c r="BP744" i="1"/>
  <c r="BK744" i="1"/>
  <c r="BY744" i="1"/>
  <c r="BU744" i="1"/>
  <c r="BT744" i="1"/>
  <c r="BQ744" i="1"/>
  <c r="BZ744" i="1"/>
  <c r="CB744" i="1" s="1"/>
  <c r="BL744" i="1"/>
  <c r="BM744" i="1"/>
  <c r="BV744" i="1"/>
  <c r="BR744" i="1"/>
  <c r="BN744" i="1"/>
  <c r="BO115" i="1"/>
  <c r="BK115" i="1"/>
  <c r="BL115" i="1"/>
  <c r="BJ115" i="1"/>
  <c r="BZ115" i="1"/>
  <c r="CB115" i="1" s="1"/>
  <c r="BM115" i="1"/>
  <c r="BQ115" i="1"/>
  <c r="BT115" i="1"/>
  <c r="BR115" i="1"/>
  <c r="BW115" i="1"/>
  <c r="BS115" i="1"/>
  <c r="BP115" i="1"/>
  <c r="BQ316" i="1"/>
  <c r="BR316" i="1"/>
  <c r="BS316" i="1"/>
  <c r="BT316" i="1"/>
  <c r="BU316" i="1"/>
  <c r="BV316" i="1"/>
  <c r="BW316" i="1"/>
  <c r="BX316" i="1"/>
  <c r="BY316" i="1"/>
  <c r="BZ316" i="1"/>
  <c r="CB316" i="1" s="1"/>
  <c r="BJ316" i="1"/>
  <c r="BK316" i="1"/>
  <c r="BL316" i="1"/>
  <c r="BM316" i="1"/>
  <c r="BN316" i="1"/>
  <c r="BO316" i="1"/>
  <c r="BP316" i="1"/>
  <c r="AP24" i="1"/>
  <c r="CE24" i="1" s="1"/>
  <c r="AO24" i="1"/>
  <c r="CD24" i="1" s="1"/>
  <c r="CE158" i="1"/>
  <c r="CC158" i="1"/>
  <c r="CF33" i="1"/>
  <c r="CC33" i="1"/>
  <c r="CD33" i="1"/>
  <c r="CE33" i="1"/>
  <c r="BJ197" i="1"/>
  <c r="BK197" i="1"/>
  <c r="CE751" i="1"/>
  <c r="CC751" i="1"/>
  <c r="CF751" i="1"/>
  <c r="BJ692" i="1"/>
  <c r="BK692" i="1"/>
  <c r="BP692" i="1"/>
  <c r="BT692" i="1"/>
  <c r="BX692" i="1"/>
  <c r="BL692" i="1"/>
  <c r="BR692" i="1"/>
  <c r="BW692" i="1"/>
  <c r="BQ692" i="1"/>
  <c r="BV692" i="1"/>
  <c r="BO692" i="1"/>
  <c r="BU692" i="1"/>
  <c r="BZ692" i="1"/>
  <c r="CB692" i="1" s="1"/>
  <c r="BM692" i="1"/>
  <c r="BS692" i="1"/>
  <c r="BY692" i="1"/>
  <c r="BN692" i="1"/>
  <c r="BK540" i="1"/>
  <c r="BO540" i="1"/>
  <c r="BS540" i="1"/>
  <c r="BW540" i="1"/>
  <c r="BJ540" i="1"/>
  <c r="BN540" i="1"/>
  <c r="BR540" i="1"/>
  <c r="BV540" i="1"/>
  <c r="BZ540" i="1"/>
  <c r="CB540" i="1" s="1"/>
  <c r="BM540" i="1"/>
  <c r="BQ540" i="1"/>
  <c r="BU540" i="1"/>
  <c r="BY540" i="1"/>
  <c r="BL540" i="1"/>
  <c r="BP540" i="1"/>
  <c r="BT540" i="1"/>
  <c r="BX540" i="1"/>
  <c r="BJ757" i="1"/>
  <c r="BO757" i="1"/>
  <c r="BT757" i="1"/>
  <c r="BY757" i="1"/>
  <c r="BM757" i="1"/>
  <c r="BS757" i="1"/>
  <c r="BX757" i="1"/>
  <c r="BK757" i="1"/>
  <c r="BP757" i="1"/>
  <c r="BU757" i="1"/>
  <c r="BW757" i="1"/>
  <c r="BQ757" i="1"/>
  <c r="BL757" i="1"/>
  <c r="BV757" i="1"/>
  <c r="BZ757" i="1"/>
  <c r="CB757" i="1" s="1"/>
  <c r="BN757" i="1"/>
  <c r="BR757" i="1"/>
  <c r="BL837" i="1"/>
  <c r="BJ837" i="1"/>
  <c r="BO837" i="1"/>
  <c r="BU837" i="1"/>
  <c r="BZ837" i="1"/>
  <c r="CB837" i="1" s="1"/>
  <c r="BN837" i="1"/>
  <c r="BS837" i="1"/>
  <c r="BY837" i="1"/>
  <c r="BM837" i="1"/>
  <c r="BR837" i="1"/>
  <c r="BW837" i="1"/>
  <c r="BK837" i="1"/>
  <c r="BQ837" i="1"/>
  <c r="BV837" i="1"/>
  <c r="BX837" i="1"/>
  <c r="BP837" i="1"/>
  <c r="BT837" i="1"/>
  <c r="CF376" i="1"/>
  <c r="CC376" i="1"/>
  <c r="CE376" i="1"/>
  <c r="CD376" i="1"/>
  <c r="BL182" i="1"/>
  <c r="BP182" i="1"/>
  <c r="BT182" i="1"/>
  <c r="BX182" i="1"/>
  <c r="BK182" i="1"/>
  <c r="BO182" i="1"/>
  <c r="BS182" i="1"/>
  <c r="BW182" i="1"/>
  <c r="BJ182" i="1"/>
  <c r="BN182" i="1"/>
  <c r="BR182" i="1"/>
  <c r="BV182" i="1"/>
  <c r="BZ182" i="1"/>
  <c r="CB182" i="1" s="1"/>
  <c r="BM182" i="1"/>
  <c r="BQ182" i="1"/>
  <c r="BU182" i="1"/>
  <c r="BY182" i="1"/>
  <c r="BV213" i="1"/>
  <c r="CF239" i="1"/>
  <c r="CE239" i="1"/>
  <c r="CC239" i="1"/>
  <c r="CD239" i="1"/>
  <c r="BM441" i="1"/>
  <c r="BK441" i="1"/>
  <c r="BL441" i="1"/>
  <c r="BJ441" i="1"/>
  <c r="BY823" i="1"/>
  <c r="BM823" i="1"/>
  <c r="BX823" i="1"/>
  <c r="BW823" i="1"/>
  <c r="BV823" i="1"/>
  <c r="BT823" i="1"/>
  <c r="BS823" i="1"/>
  <c r="BR823" i="1"/>
  <c r="BQ823" i="1"/>
  <c r="BP823" i="1"/>
  <c r="BO823" i="1"/>
  <c r="BN823" i="1"/>
  <c r="BU823" i="1"/>
  <c r="BJ823" i="1"/>
  <c r="BK823" i="1"/>
  <c r="BL823" i="1"/>
  <c r="BZ823" i="1"/>
  <c r="CB823" i="1" s="1"/>
  <c r="CC748" i="1"/>
  <c r="BY74" i="1"/>
  <c r="BM74" i="1"/>
  <c r="BT74" i="1"/>
  <c r="BS74" i="1"/>
  <c r="BR74" i="1"/>
  <c r="BQ74" i="1"/>
  <c r="BP74" i="1"/>
  <c r="BO74" i="1"/>
  <c r="BN74" i="1"/>
  <c r="BU74" i="1"/>
  <c r="BL74" i="1"/>
  <c r="BK74" i="1"/>
  <c r="BJ74" i="1"/>
  <c r="BZ74" i="1"/>
  <c r="CB74" i="1" s="1"/>
  <c r="BV74" i="1"/>
  <c r="BW74" i="1"/>
  <c r="BX74" i="1"/>
  <c r="BM78" i="1"/>
  <c r="BQ78" i="1"/>
  <c r="BU78" i="1"/>
  <c r="BY78" i="1"/>
  <c r="BL78" i="1"/>
  <c r="BP78" i="1"/>
  <c r="BT78" i="1"/>
  <c r="BX78" i="1"/>
  <c r="BK78" i="1"/>
  <c r="BO78" i="1"/>
  <c r="BS78" i="1"/>
  <c r="BW78" i="1"/>
  <c r="BJ78" i="1"/>
  <c r="BN78" i="1"/>
  <c r="BR78" i="1"/>
  <c r="BV78" i="1"/>
  <c r="BZ78" i="1"/>
  <c r="CB78" i="1" s="1"/>
  <c r="BU244" i="1"/>
  <c r="BJ481" i="1"/>
  <c r="BN481" i="1"/>
  <c r="BR481" i="1"/>
  <c r="BV481" i="1"/>
  <c r="BZ481" i="1"/>
  <c r="CB481" i="1" s="1"/>
  <c r="BM481" i="1"/>
  <c r="BQ481" i="1"/>
  <c r="BU481" i="1"/>
  <c r="BY481" i="1"/>
  <c r="BL481" i="1"/>
  <c r="BP481" i="1"/>
  <c r="BT481" i="1"/>
  <c r="BX481" i="1"/>
  <c r="BK481" i="1"/>
  <c r="BO481" i="1"/>
  <c r="BS481" i="1"/>
  <c r="BW481" i="1"/>
  <c r="BP527" i="1"/>
  <c r="BR254" i="1"/>
  <c r="CF201" i="1"/>
  <c r="CD201" i="1"/>
  <c r="CE201" i="1"/>
  <c r="CC201" i="1"/>
  <c r="BY626" i="1"/>
  <c r="BS626" i="1"/>
  <c r="BR626" i="1"/>
  <c r="BP626" i="1"/>
  <c r="BQ626" i="1"/>
  <c r="BO626" i="1"/>
  <c r="BN626" i="1"/>
  <c r="BL626" i="1"/>
  <c r="BU626" i="1"/>
  <c r="BK626" i="1"/>
  <c r="BJ626" i="1"/>
  <c r="BZ626" i="1"/>
  <c r="CB626" i="1" s="1"/>
  <c r="BX626" i="1"/>
  <c r="BT626" i="1"/>
  <c r="BV626" i="1"/>
  <c r="BW626" i="1"/>
  <c r="BM626" i="1"/>
  <c r="BQ650" i="1"/>
  <c r="BJ650" i="1"/>
  <c r="BZ650" i="1"/>
  <c r="CB650" i="1" s="1"/>
  <c r="BY650" i="1"/>
  <c r="BR650" i="1"/>
  <c r="BT650" i="1"/>
  <c r="BS650" i="1"/>
  <c r="BP650" i="1"/>
  <c r="BO650" i="1"/>
  <c r="BL650" i="1"/>
  <c r="BK650" i="1"/>
  <c r="BM650" i="1"/>
  <c r="BN650" i="1"/>
  <c r="BU650" i="1"/>
  <c r="BV650" i="1"/>
  <c r="BW650" i="1"/>
  <c r="BX650" i="1"/>
  <c r="BT34" i="1"/>
  <c r="BK244" i="1"/>
  <c r="BJ244" i="1"/>
  <c r="BM332" i="1"/>
  <c r="BQ332" i="1"/>
  <c r="BU332" i="1"/>
  <c r="BY332" i="1"/>
  <c r="BL332" i="1"/>
  <c r="BP332" i="1"/>
  <c r="BT332" i="1"/>
  <c r="BX332" i="1"/>
  <c r="BK332" i="1"/>
  <c r="BO332" i="1"/>
  <c r="BS332" i="1"/>
  <c r="BW332" i="1"/>
  <c r="BJ332" i="1"/>
  <c r="BN332" i="1"/>
  <c r="BR332" i="1"/>
  <c r="BV332" i="1"/>
  <c r="BZ332" i="1"/>
  <c r="CB332" i="1" s="1"/>
  <c r="BL600" i="1"/>
  <c r="BM600" i="1"/>
  <c r="BU600" i="1"/>
  <c r="BJ600" i="1"/>
  <c r="BR600" i="1"/>
  <c r="BZ600" i="1"/>
  <c r="CB600" i="1" s="1"/>
  <c r="BQ600" i="1"/>
  <c r="BY600" i="1"/>
  <c r="BN600" i="1"/>
  <c r="BV600" i="1"/>
  <c r="BW600" i="1"/>
  <c r="BT600" i="1"/>
  <c r="BK600" i="1"/>
  <c r="BX600" i="1"/>
  <c r="BO600" i="1"/>
  <c r="BS600" i="1"/>
  <c r="BP600" i="1"/>
  <c r="BM293" i="1"/>
  <c r="BQ293" i="1"/>
  <c r="BU293" i="1"/>
  <c r="BY293" i="1"/>
  <c r="BL293" i="1"/>
  <c r="BP293" i="1"/>
  <c r="BT293" i="1"/>
  <c r="BX293" i="1"/>
  <c r="BK293" i="1"/>
  <c r="BO293" i="1"/>
  <c r="BS293" i="1"/>
  <c r="BW293" i="1"/>
  <c r="BJ293" i="1"/>
  <c r="BN293" i="1"/>
  <c r="BR293" i="1"/>
  <c r="BV293" i="1"/>
  <c r="BZ293" i="1"/>
  <c r="CB293" i="1" s="1"/>
  <c r="BY807" i="1"/>
  <c r="BM807" i="1"/>
  <c r="BT807" i="1"/>
  <c r="BS807" i="1"/>
  <c r="BR807" i="1"/>
  <c r="BQ807" i="1"/>
  <c r="BP807" i="1"/>
  <c r="BO807" i="1"/>
  <c r="BN807" i="1"/>
  <c r="BU807" i="1"/>
  <c r="BL807" i="1"/>
  <c r="BK807" i="1"/>
  <c r="BJ807" i="1"/>
  <c r="BZ807" i="1"/>
  <c r="CB807" i="1" s="1"/>
  <c r="BV807" i="1"/>
  <c r="BW807" i="1"/>
  <c r="BX807" i="1"/>
  <c r="BW143" i="1"/>
  <c r="BV143" i="1"/>
  <c r="BT143" i="1"/>
  <c r="BM143" i="1"/>
  <c r="BS143" i="1"/>
  <c r="BR143" i="1"/>
  <c r="BP143" i="1"/>
  <c r="BQ143" i="1"/>
  <c r="BO143" i="1"/>
  <c r="BN143" i="1"/>
  <c r="BL143" i="1"/>
  <c r="BU143" i="1"/>
  <c r="BJ143" i="1"/>
  <c r="BK143" i="1"/>
  <c r="BY143" i="1"/>
  <c r="BX143" i="1"/>
  <c r="BZ143" i="1"/>
  <c r="CB143" i="1" s="1"/>
  <c r="AM24" i="1" l="1"/>
  <c r="AK24" i="1"/>
  <c r="AJ24" i="1"/>
  <c r="AI24" i="1"/>
  <c r="AH24" i="1"/>
  <c r="AG24" i="1"/>
  <c r="AQ24" i="1"/>
  <c r="CF24" i="1" s="1"/>
  <c r="BX24" i="1"/>
  <c r="BT24" i="1"/>
  <c r="BP24" i="1"/>
  <c r="BL24" i="1"/>
  <c r="BW24" i="1"/>
  <c r="BO24" i="1"/>
  <c r="BY24" i="1"/>
  <c r="BZ24" i="1"/>
  <c r="CB24" i="1" s="1"/>
  <c r="BQ24" i="1"/>
  <c r="BV24" i="1"/>
  <c r="BS24" i="1"/>
  <c r="BR24" i="1"/>
  <c r="BK24" i="1"/>
  <c r="BN24" i="1"/>
  <c r="BU24" i="1"/>
  <c r="BJ24" i="1"/>
  <c r="BM24" i="1"/>
  <c r="CE466" i="1"/>
  <c r="CD466" i="1"/>
  <c r="CC466" i="1"/>
  <c r="BT132" i="1"/>
  <c r="BX132" i="1"/>
  <c r="BS132" i="1"/>
  <c r="BW132" i="1"/>
  <c r="BV132" i="1"/>
  <c r="BU94" i="1"/>
  <c r="BQ126" i="1"/>
  <c r="BP197" i="1"/>
  <c r="BN629" i="1"/>
  <c r="CF466" i="1"/>
  <c r="BY475" i="1"/>
  <c r="CF625" i="1"/>
  <c r="CC625" i="1"/>
  <c r="CD625" i="1"/>
  <c r="CE625" i="1"/>
  <c r="BU441" i="1"/>
  <c r="CF601" i="1"/>
  <c r="BO629" i="1"/>
  <c r="BS197" i="1"/>
  <c r="BT197" i="1"/>
  <c r="BV197" i="1"/>
  <c r="BY197" i="1"/>
  <c r="BM197" i="1"/>
  <c r="BR197" i="1"/>
  <c r="BU197" i="1"/>
  <c r="BX629" i="1"/>
  <c r="BW197" i="1"/>
  <c r="BZ197" i="1"/>
  <c r="CB197" i="1" s="1"/>
  <c r="BO197" i="1"/>
  <c r="BT629" i="1"/>
  <c r="BU629" i="1"/>
  <c r="BR629" i="1"/>
  <c r="BX475" i="1"/>
  <c r="BK475" i="1"/>
  <c r="BL94" i="1"/>
  <c r="BP126" i="1"/>
  <c r="BJ475" i="1"/>
  <c r="BS94" i="1"/>
  <c r="BW126" i="1"/>
  <c r="BZ475" i="1"/>
  <c r="CB475" i="1" s="1"/>
  <c r="BY94" i="1"/>
  <c r="BR126" i="1"/>
  <c r="BS441" i="1"/>
  <c r="BT441" i="1"/>
  <c r="BN197" i="1"/>
  <c r="BQ197" i="1"/>
  <c r="BL197" i="1"/>
  <c r="BW629" i="1"/>
  <c r="BY629" i="1"/>
  <c r="BV629" i="1"/>
  <c r="BM629" i="1"/>
  <c r="BZ629" i="1"/>
  <c r="CB629" i="1" s="1"/>
  <c r="BS629" i="1"/>
  <c r="BQ629" i="1"/>
  <c r="CC601" i="1"/>
  <c r="BT475" i="1"/>
  <c r="BU475" i="1"/>
  <c r="BV475" i="1"/>
  <c r="BW475" i="1"/>
  <c r="BP94" i="1"/>
  <c r="BN94" i="1"/>
  <c r="BQ94" i="1"/>
  <c r="BK94" i="1"/>
  <c r="BK126" i="1"/>
  <c r="BL126" i="1"/>
  <c r="BM126" i="1"/>
  <c r="BN126" i="1"/>
  <c r="BL475" i="1"/>
  <c r="BM475" i="1"/>
  <c r="BN475" i="1"/>
  <c r="BO475" i="1"/>
  <c r="BR94" i="1"/>
  <c r="BW94" i="1"/>
  <c r="BO94" i="1"/>
  <c r="BZ94" i="1"/>
  <c r="CB94" i="1" s="1"/>
  <c r="BS126" i="1"/>
  <c r="BT126" i="1"/>
  <c r="BU126" i="1"/>
  <c r="BV126" i="1"/>
  <c r="BP475" i="1"/>
  <c r="BQ475" i="1"/>
  <c r="BR475" i="1"/>
  <c r="BX94" i="1"/>
  <c r="BT94" i="1"/>
  <c r="BV94" i="1"/>
  <c r="BJ94" i="1"/>
  <c r="BO126" i="1"/>
  <c r="BX126" i="1"/>
  <c r="BY126" i="1"/>
  <c r="BZ126" i="1"/>
  <c r="CB126" i="1" s="1"/>
  <c r="BX441" i="1"/>
  <c r="BW441" i="1"/>
  <c r="BO441" i="1"/>
  <c r="BQ441" i="1"/>
  <c r="BR441" i="1"/>
  <c r="BN441" i="1"/>
  <c r="BL164" i="1"/>
  <c r="BJ156" i="1"/>
  <c r="BZ441" i="1"/>
  <c r="CB441" i="1" s="1"/>
  <c r="BP441" i="1"/>
  <c r="BY441" i="1"/>
  <c r="BP156" i="1"/>
  <c r="CE627" i="1"/>
  <c r="CF462" i="1"/>
  <c r="CE462" i="1"/>
  <c r="CD601" i="1"/>
  <c r="BY627" i="1"/>
  <c r="CC462" i="1"/>
  <c r="CD748" i="1"/>
  <c r="CD462" i="1"/>
  <c r="BX462" i="1"/>
  <c r="BP164" i="1"/>
  <c r="BZ156" i="1"/>
  <c r="CB156" i="1" s="1"/>
  <c r="BT164" i="1"/>
  <c r="BY156" i="1"/>
  <c r="BZ164" i="1"/>
  <c r="CB164" i="1" s="1"/>
  <c r="BW156" i="1"/>
  <c r="BS164" i="1"/>
  <c r="BK164" i="1"/>
  <c r="BU164" i="1"/>
  <c r="BM164" i="1"/>
  <c r="BX156" i="1"/>
  <c r="BO156" i="1"/>
  <c r="BQ156" i="1"/>
  <c r="BR156" i="1"/>
  <c r="BW164" i="1"/>
  <c r="BO164" i="1"/>
  <c r="BY164" i="1"/>
  <c r="BQ164" i="1"/>
  <c r="BX164" i="1"/>
  <c r="BT156" i="1"/>
  <c r="BS156" i="1"/>
  <c r="BU156" i="1"/>
  <c r="BV156" i="1"/>
  <c r="CD269" i="1"/>
  <c r="BV164" i="1"/>
  <c r="BR164" i="1"/>
  <c r="BN164" i="1"/>
  <c r="BL156" i="1"/>
  <c r="BK156" i="1"/>
  <c r="BM156" i="1"/>
  <c r="CD87" i="1"/>
  <c r="CC269" i="1"/>
  <c r="CC509" i="1"/>
  <c r="CE509" i="1"/>
  <c r="CF269" i="1"/>
  <c r="CD509" i="1"/>
  <c r="BR509" i="1"/>
  <c r="CE269" i="1"/>
  <c r="CE601" i="1"/>
  <c r="BT601" i="1"/>
  <c r="CD875" i="1"/>
  <c r="CF748" i="1"/>
  <c r="CF87" i="1"/>
  <c r="CC87" i="1"/>
  <c r="CE748" i="1"/>
  <c r="CF509" i="1"/>
  <c r="CE87" i="1"/>
  <c r="CF627" i="1"/>
  <c r="CD627" i="1"/>
  <c r="BP874" i="1"/>
  <c r="BO874" i="1"/>
  <c r="BY874" i="1"/>
  <c r="BZ874" i="1"/>
  <c r="CB874" i="1" s="1"/>
  <c r="BN874" i="1"/>
  <c r="BM874" i="1"/>
  <c r="BX874" i="1"/>
  <c r="BL874" i="1"/>
  <c r="BQ874" i="1"/>
  <c r="BS874" i="1"/>
  <c r="BR874" i="1"/>
  <c r="BJ874" i="1"/>
  <c r="BU874" i="1"/>
  <c r="BK874" i="1"/>
  <c r="BW874" i="1"/>
  <c r="BT874" i="1"/>
  <c r="CF875" i="1"/>
  <c r="CC875" i="1"/>
  <c r="CE875" i="1"/>
  <c r="BT391" i="1"/>
  <c r="BY391" i="1"/>
  <c r="BK382" i="1"/>
  <c r="BM382" i="1"/>
  <c r="BR382" i="1"/>
  <c r="BV382" i="1"/>
  <c r="BO382" i="1"/>
  <c r="BQ382" i="1"/>
  <c r="BZ382" i="1"/>
  <c r="CB382" i="1" s="1"/>
  <c r="BL382" i="1"/>
  <c r="BS382" i="1"/>
  <c r="BU382" i="1"/>
  <c r="BP382" i="1"/>
  <c r="BT382" i="1"/>
  <c r="BW382" i="1"/>
  <c r="BY382" i="1"/>
  <c r="BX382" i="1"/>
  <c r="BJ382" i="1"/>
  <c r="BN382" i="1"/>
  <c r="CE780" i="1"/>
  <c r="BR296" i="1"/>
  <c r="CC779" i="1"/>
  <c r="CC803" i="1"/>
  <c r="CD812" i="1"/>
  <c r="CC812" i="1"/>
  <c r="CF780" i="1"/>
  <c r="CE812" i="1"/>
  <c r="CD780" i="1"/>
  <c r="BU780" i="1"/>
  <c r="CF812" i="1"/>
  <c r="CC780" i="1"/>
  <c r="BQ601" i="1"/>
  <c r="BJ488" i="1"/>
  <c r="BQ179" i="1"/>
  <c r="BM262" i="1"/>
  <c r="BO488" i="1"/>
  <c r="BO179" i="1"/>
  <c r="BQ262" i="1"/>
  <c r="BK488" i="1"/>
  <c r="BP488" i="1"/>
  <c r="BV179" i="1"/>
  <c r="BX179" i="1"/>
  <c r="BP262" i="1"/>
  <c r="BZ262" i="1"/>
  <c r="CB262" i="1" s="1"/>
  <c r="BS488" i="1"/>
  <c r="BN488" i="1"/>
  <c r="BW179" i="1"/>
  <c r="BY179" i="1"/>
  <c r="BL262" i="1"/>
  <c r="BV262" i="1"/>
  <c r="BN875" i="1"/>
  <c r="BL488" i="1"/>
  <c r="BN179" i="1"/>
  <c r="BP179" i="1"/>
  <c r="BY262" i="1"/>
  <c r="BO262" i="1"/>
  <c r="BL391" i="1"/>
  <c r="BM466" i="1"/>
  <c r="BM658" i="1"/>
  <c r="BW601" i="1"/>
  <c r="BO466" i="1"/>
  <c r="BQ466" i="1"/>
  <c r="BX271" i="1"/>
  <c r="BJ204" i="1"/>
  <c r="BU601" i="1"/>
  <c r="BV271" i="1"/>
  <c r="BO601" i="1"/>
  <c r="BV658" i="1"/>
  <c r="BR179" i="1"/>
  <c r="BS179" i="1"/>
  <c r="BT179" i="1"/>
  <c r="BU179" i="1"/>
  <c r="BZ658" i="1"/>
  <c r="CB658" i="1" s="1"/>
  <c r="BS262" i="1"/>
  <c r="BW262" i="1"/>
  <c r="BK262" i="1"/>
  <c r="BX262" i="1"/>
  <c r="BT262" i="1"/>
  <c r="BZ179" i="1"/>
  <c r="CB179" i="1" s="1"/>
  <c r="BJ179" i="1"/>
  <c r="BK179" i="1"/>
  <c r="BL179" i="1"/>
  <c r="BW658" i="1"/>
  <c r="BR262" i="1"/>
  <c r="BN262" i="1"/>
  <c r="BJ262" i="1"/>
  <c r="BO658" i="1"/>
  <c r="BR658" i="1"/>
  <c r="BN658" i="1"/>
  <c r="BJ658" i="1"/>
  <c r="BK658" i="1"/>
  <c r="BL683" i="1"/>
  <c r="CC179" i="1"/>
  <c r="BX658" i="1"/>
  <c r="BT658" i="1"/>
  <c r="BP658" i="1"/>
  <c r="BL658" i="1"/>
  <c r="BT683" i="1"/>
  <c r="BS658" i="1"/>
  <c r="BY658" i="1"/>
  <c r="BU658" i="1"/>
  <c r="BW683" i="1"/>
  <c r="BK391" i="1"/>
  <c r="BJ391" i="1"/>
  <c r="BZ391" i="1"/>
  <c r="CB391" i="1" s="1"/>
  <c r="BM271" i="1"/>
  <c r="BO271" i="1"/>
  <c r="BZ204" i="1"/>
  <c r="CB204" i="1" s="1"/>
  <c r="BY601" i="1"/>
  <c r="BM601" i="1"/>
  <c r="BS601" i="1"/>
  <c r="BK601" i="1"/>
  <c r="BL466" i="1"/>
  <c r="BU271" i="1"/>
  <c r="BW271" i="1"/>
  <c r="BY204" i="1"/>
  <c r="BL204" i="1"/>
  <c r="BY510" i="1"/>
  <c r="BN601" i="1"/>
  <c r="BJ601" i="1"/>
  <c r="BV601" i="1"/>
  <c r="BR601" i="1"/>
  <c r="BP466" i="1"/>
  <c r="BN466" i="1"/>
  <c r="BN271" i="1"/>
  <c r="BP271" i="1"/>
  <c r="BK204" i="1"/>
  <c r="BP601" i="1"/>
  <c r="BL601" i="1"/>
  <c r="BX601" i="1"/>
  <c r="BJ466" i="1"/>
  <c r="BK466" i="1"/>
  <c r="CF179" i="1"/>
  <c r="CD179" i="1"/>
  <c r="CE179" i="1"/>
  <c r="BQ780" i="1"/>
  <c r="BX175" i="1"/>
  <c r="BW87" i="1"/>
  <c r="BO780" i="1"/>
  <c r="BV175" i="1"/>
  <c r="BJ655" i="1"/>
  <c r="BV466" i="1"/>
  <c r="BT105" i="1"/>
  <c r="BN87" i="1"/>
  <c r="BY683" i="1"/>
  <c r="BS683" i="1"/>
  <c r="BR105" i="1"/>
  <c r="BX683" i="1"/>
  <c r="BP683" i="1"/>
  <c r="BW792" i="1"/>
  <c r="BK501" i="1"/>
  <c r="BJ683" i="1"/>
  <c r="BQ683" i="1"/>
  <c r="BU391" i="1"/>
  <c r="BV391" i="1"/>
  <c r="BW391" i="1"/>
  <c r="BX391" i="1"/>
  <c r="BK780" i="1"/>
  <c r="BJ780" i="1"/>
  <c r="BS175" i="1"/>
  <c r="BK175" i="1"/>
  <c r="BM391" i="1"/>
  <c r="BN391" i="1"/>
  <c r="BO391" i="1"/>
  <c r="BP391" i="1"/>
  <c r="BP780" i="1"/>
  <c r="BN780" i="1"/>
  <c r="BP175" i="1"/>
  <c r="BO175" i="1"/>
  <c r="BP655" i="1"/>
  <c r="CD786" i="1"/>
  <c r="BQ391" i="1"/>
  <c r="BR391" i="1"/>
  <c r="BS391" i="1"/>
  <c r="BL780" i="1"/>
  <c r="BM780" i="1"/>
  <c r="BZ175" i="1"/>
  <c r="CB175" i="1" s="1"/>
  <c r="BR175" i="1"/>
  <c r="CE786" i="1"/>
  <c r="BY625" i="1"/>
  <c r="BQ105" i="1"/>
  <c r="BK683" i="1"/>
  <c r="BU683" i="1"/>
  <c r="BM683" i="1"/>
  <c r="BO683" i="1"/>
  <c r="BT792" i="1"/>
  <c r="BO698" i="1"/>
  <c r="BY501" i="1"/>
  <c r="BT501" i="1"/>
  <c r="BS105" i="1"/>
  <c r="BZ683" i="1"/>
  <c r="CB683" i="1" s="1"/>
  <c r="BV683" i="1"/>
  <c r="BR683" i="1"/>
  <c r="BS698" i="1"/>
  <c r="BP501" i="1"/>
  <c r="BM204" i="1"/>
  <c r="BN204" i="1"/>
  <c r="BO204" i="1"/>
  <c r="BP204" i="1"/>
  <c r="BK510" i="1"/>
  <c r="CE175" i="1"/>
  <c r="CF779" i="1"/>
  <c r="CE779" i="1"/>
  <c r="BQ204" i="1"/>
  <c r="BR204" i="1"/>
  <c r="BS204" i="1"/>
  <c r="BT204" i="1"/>
  <c r="BQ510" i="1"/>
  <c r="CD779" i="1"/>
  <c r="BU204" i="1"/>
  <c r="BV204" i="1"/>
  <c r="BW204" i="1"/>
  <c r="BN510" i="1"/>
  <c r="BO812" i="1"/>
  <c r="BL792" i="1"/>
  <c r="CF570" i="1"/>
  <c r="BU501" i="1"/>
  <c r="BQ501" i="1"/>
  <c r="BV501" i="1"/>
  <c r="BR501" i="1"/>
  <c r="BK305" i="1"/>
  <c r="BW33" i="1"/>
  <c r="BM501" i="1"/>
  <c r="BX501" i="1"/>
  <c r="BJ501" i="1"/>
  <c r="BN501" i="1"/>
  <c r="BL501" i="1"/>
  <c r="BZ305" i="1"/>
  <c r="CB305" i="1" s="1"/>
  <c r="BU305" i="1"/>
  <c r="BX305" i="1"/>
  <c r="BW501" i="1"/>
  <c r="BZ501" i="1"/>
  <c r="CB501" i="1" s="1"/>
  <c r="BS501" i="1"/>
  <c r="BN305" i="1"/>
  <c r="BY305" i="1"/>
  <c r="BL615" i="1"/>
  <c r="BQ305" i="1"/>
  <c r="BL305" i="1"/>
  <c r="BO305" i="1"/>
  <c r="BS305" i="1"/>
  <c r="BW305" i="1"/>
  <c r="BT305" i="1"/>
  <c r="BQ271" i="1"/>
  <c r="BR271" i="1"/>
  <c r="BS271" i="1"/>
  <c r="BT271" i="1"/>
  <c r="BT175" i="1"/>
  <c r="BN175" i="1"/>
  <c r="BJ175" i="1"/>
  <c r="BW175" i="1"/>
  <c r="CF786" i="1"/>
  <c r="CE701" i="1"/>
  <c r="BY271" i="1"/>
  <c r="BZ271" i="1"/>
  <c r="CB271" i="1" s="1"/>
  <c r="BJ271" i="1"/>
  <c r="BK271" i="1"/>
  <c r="BL175" i="1"/>
  <c r="BY175" i="1"/>
  <c r="BU175" i="1"/>
  <c r="BQ175" i="1"/>
  <c r="BS509" i="1"/>
  <c r="BN509" i="1"/>
  <c r="CC701" i="1"/>
  <c r="CF701" i="1"/>
  <c r="BY300" i="1"/>
  <c r="BM105" i="1"/>
  <c r="BN105" i="1"/>
  <c r="BO105" i="1"/>
  <c r="BP105" i="1"/>
  <c r="BK462" i="1"/>
  <c r="BX627" i="1"/>
  <c r="BK655" i="1"/>
  <c r="BX698" i="1"/>
  <c r="BP698" i="1"/>
  <c r="BU698" i="1"/>
  <c r="CF175" i="1"/>
  <c r="BU105" i="1"/>
  <c r="BV105" i="1"/>
  <c r="BW105" i="1"/>
  <c r="BX105" i="1"/>
  <c r="BN655" i="1"/>
  <c r="BM655" i="1"/>
  <c r="BJ698" i="1"/>
  <c r="BK698" i="1"/>
  <c r="BN698" i="1"/>
  <c r="BS572" i="1"/>
  <c r="CD175" i="1"/>
  <c r="CC175" i="1"/>
  <c r="BY105" i="1"/>
  <c r="BZ105" i="1"/>
  <c r="CB105" i="1" s="1"/>
  <c r="BJ105" i="1"/>
  <c r="BK105" i="1"/>
  <c r="BQ655" i="1"/>
  <c r="BO655" i="1"/>
  <c r="BY698" i="1"/>
  <c r="BR698" i="1"/>
  <c r="BV698" i="1"/>
  <c r="BM698" i="1"/>
  <c r="BL698" i="1"/>
  <c r="BJ335" i="1"/>
  <c r="BJ300" i="1"/>
  <c r="BZ510" i="1"/>
  <c r="CB510" i="1" s="1"/>
  <c r="BW510" i="1"/>
  <c r="BX510" i="1"/>
  <c r="BT510" i="1"/>
  <c r="BW300" i="1"/>
  <c r="BR510" i="1"/>
  <c r="BL510" i="1"/>
  <c r="BP510" i="1"/>
  <c r="BM510" i="1"/>
  <c r="BJ510" i="1"/>
  <c r="BM509" i="1"/>
  <c r="CE652" i="1"/>
  <c r="BP300" i="1"/>
  <c r="BN300" i="1"/>
  <c r="BV510" i="1"/>
  <c r="BU510" i="1"/>
  <c r="BS510" i="1"/>
  <c r="BS844" i="1"/>
  <c r="BT300" i="1"/>
  <c r="BL300" i="1"/>
  <c r="BR300" i="1"/>
  <c r="BV300" i="1"/>
  <c r="BY844" i="1"/>
  <c r="BX509" i="1"/>
  <c r="CD652" i="1"/>
  <c r="BS300" i="1"/>
  <c r="BK300" i="1"/>
  <c r="BZ300" i="1"/>
  <c r="CB300" i="1" s="1"/>
  <c r="BM300" i="1"/>
  <c r="BK812" i="1"/>
  <c r="BO509" i="1"/>
  <c r="BV509" i="1"/>
  <c r="BU509" i="1"/>
  <c r="BQ509" i="1"/>
  <c r="BO300" i="1"/>
  <c r="BX300" i="1"/>
  <c r="BQ300" i="1"/>
  <c r="BT509" i="1"/>
  <c r="BP509" i="1"/>
  <c r="BZ509" i="1"/>
  <c r="CB509" i="1" s="1"/>
  <c r="BL509" i="1"/>
  <c r="CF652" i="1"/>
  <c r="BZ615" i="1"/>
  <c r="CB615" i="1" s="1"/>
  <c r="BV615" i="1"/>
  <c r="BW812" i="1"/>
  <c r="BZ698" i="1"/>
  <c r="CB698" i="1" s="1"/>
  <c r="BQ698" i="1"/>
  <c r="BT698" i="1"/>
  <c r="BK509" i="1"/>
  <c r="BW509" i="1"/>
  <c r="BY509" i="1"/>
  <c r="BJ509" i="1"/>
  <c r="BN33" i="1"/>
  <c r="CD570" i="1"/>
  <c r="BR305" i="1"/>
  <c r="BV305" i="1"/>
  <c r="BY33" i="1"/>
  <c r="CF803" i="1"/>
  <c r="BL844" i="1"/>
  <c r="BN788" i="1"/>
  <c r="BO33" i="1"/>
  <c r="BR335" i="1"/>
  <c r="CE71" i="1"/>
  <c r="CE698" i="1"/>
  <c r="CE803" i="1"/>
  <c r="BZ328" i="1"/>
  <c r="CB328" i="1" s="1"/>
  <c r="CC71" i="1"/>
  <c r="CF698" i="1"/>
  <c r="CD803" i="1"/>
  <c r="BL627" i="1"/>
  <c r="BV328" i="1"/>
  <c r="BU788" i="1"/>
  <c r="BQ572" i="1"/>
  <c r="BQ627" i="1"/>
  <c r="BT303" i="1"/>
  <c r="BM328" i="1"/>
  <c r="BP305" i="1"/>
  <c r="BM305" i="1"/>
  <c r="BP627" i="1"/>
  <c r="BV347" i="1"/>
  <c r="BQ328" i="1"/>
  <c r="BN572" i="1"/>
  <c r="BJ462" i="1"/>
  <c r="BP844" i="1"/>
  <c r="BW844" i="1"/>
  <c r="BR844" i="1"/>
  <c r="BK335" i="1"/>
  <c r="CD698" i="1"/>
  <c r="BY462" i="1"/>
  <c r="BM844" i="1"/>
  <c r="BX844" i="1"/>
  <c r="BT844" i="1"/>
  <c r="BO844" i="1"/>
  <c r="BN335" i="1"/>
  <c r="BV335" i="1"/>
  <c r="BQ335" i="1"/>
  <c r="CC698" i="1"/>
  <c r="BL462" i="1"/>
  <c r="BQ844" i="1"/>
  <c r="BU844" i="1"/>
  <c r="BO335" i="1"/>
  <c r="BM335" i="1"/>
  <c r="BR627" i="1"/>
  <c r="BZ627" i="1"/>
  <c r="CB627" i="1" s="1"/>
  <c r="BU627" i="1"/>
  <c r="BM627" i="1"/>
  <c r="BM788" i="1"/>
  <c r="BR788" i="1"/>
  <c r="BT788" i="1"/>
  <c r="BP572" i="1"/>
  <c r="BO572" i="1"/>
  <c r="BM572" i="1"/>
  <c r="BS627" i="1"/>
  <c r="BW627" i="1"/>
  <c r="BK627" i="1"/>
  <c r="BO627" i="1"/>
  <c r="BL572" i="1"/>
  <c r="BU572" i="1"/>
  <c r="BR572" i="1"/>
  <c r="BT627" i="1"/>
  <c r="BV627" i="1"/>
  <c r="BJ627" i="1"/>
  <c r="BN627" i="1"/>
  <c r="BX572" i="1"/>
  <c r="BK572" i="1"/>
  <c r="BV572" i="1"/>
  <c r="BS303" i="1"/>
  <c r="BR328" i="1"/>
  <c r="BN328" i="1"/>
  <c r="BJ328" i="1"/>
  <c r="BW328" i="1"/>
  <c r="BX792" i="1"/>
  <c r="BJ792" i="1"/>
  <c r="BN792" i="1"/>
  <c r="BY792" i="1"/>
  <c r="BT33" i="1"/>
  <c r="BK33" i="1"/>
  <c r="BL33" i="1"/>
  <c r="BS33" i="1"/>
  <c r="BR303" i="1"/>
  <c r="BS328" i="1"/>
  <c r="BO328" i="1"/>
  <c r="BK328" i="1"/>
  <c r="BX328" i="1"/>
  <c r="BK792" i="1"/>
  <c r="BV792" i="1"/>
  <c r="BZ792" i="1"/>
  <c r="CB792" i="1" s="1"/>
  <c r="BM792" i="1"/>
  <c r="BU335" i="1"/>
  <c r="BY335" i="1"/>
  <c r="BX335" i="1"/>
  <c r="BT335" i="1"/>
  <c r="BV33" i="1"/>
  <c r="BQ33" i="1"/>
  <c r="BM33" i="1"/>
  <c r="BR33" i="1"/>
  <c r="CC570" i="1"/>
  <c r="BL247" i="1"/>
  <c r="BZ462" i="1"/>
  <c r="CB462" i="1" s="1"/>
  <c r="BQ303" i="1"/>
  <c r="BT328" i="1"/>
  <c r="BP328" i="1"/>
  <c r="BL328" i="1"/>
  <c r="BY328" i="1"/>
  <c r="BJ844" i="1"/>
  <c r="BN844" i="1"/>
  <c r="BV844" i="1"/>
  <c r="BK844" i="1"/>
  <c r="BO792" i="1"/>
  <c r="BS792" i="1"/>
  <c r="BQ792" i="1"/>
  <c r="BP792" i="1"/>
  <c r="BU792" i="1"/>
  <c r="BT572" i="1"/>
  <c r="BW572" i="1"/>
  <c r="BY572" i="1"/>
  <c r="BZ572" i="1"/>
  <c r="CB572" i="1" s="1"/>
  <c r="BP335" i="1"/>
  <c r="BL335" i="1"/>
  <c r="BZ335" i="1"/>
  <c r="CB335" i="1" s="1"/>
  <c r="BW335" i="1"/>
  <c r="BP33" i="1"/>
  <c r="BX33" i="1"/>
  <c r="BZ33" i="1"/>
  <c r="CB33" i="1" s="1"/>
  <c r="BJ33" i="1"/>
  <c r="BR615" i="1"/>
  <c r="BU303" i="1"/>
  <c r="BV303" i="1"/>
  <c r="BW303" i="1"/>
  <c r="BX303" i="1"/>
  <c r="BQ788" i="1"/>
  <c r="BV788" i="1"/>
  <c r="BX788" i="1"/>
  <c r="BY303" i="1"/>
  <c r="BZ303" i="1"/>
  <c r="CB303" i="1" s="1"/>
  <c r="BJ303" i="1"/>
  <c r="BK303" i="1"/>
  <c r="BL303" i="1"/>
  <c r="BP788" i="1"/>
  <c r="BW788" i="1"/>
  <c r="BL788" i="1"/>
  <c r="BK788" i="1"/>
  <c r="BY788" i="1"/>
  <c r="BM303" i="1"/>
  <c r="BN303" i="1"/>
  <c r="BO303" i="1"/>
  <c r="BO788" i="1"/>
  <c r="BZ788" i="1"/>
  <c r="CB788" i="1" s="1"/>
  <c r="BS788" i="1"/>
  <c r="BJ247" i="1"/>
  <c r="BM462" i="1"/>
  <c r="BN462" i="1"/>
  <c r="BO462" i="1"/>
  <c r="BP462" i="1"/>
  <c r="BP615" i="1"/>
  <c r="BT615" i="1"/>
  <c r="BX615" i="1"/>
  <c r="BQ615" i="1"/>
  <c r="BM247" i="1"/>
  <c r="BY247" i="1"/>
  <c r="BQ462" i="1"/>
  <c r="BR462" i="1"/>
  <c r="BS462" i="1"/>
  <c r="BT462" i="1"/>
  <c r="BM615" i="1"/>
  <c r="BY615" i="1"/>
  <c r="BU615" i="1"/>
  <c r="BK615" i="1"/>
  <c r="BO615" i="1"/>
  <c r="BP71" i="1"/>
  <c r="BU269" i="1"/>
  <c r="BU462" i="1"/>
  <c r="BV462" i="1"/>
  <c r="BW462" i="1"/>
  <c r="BS615" i="1"/>
  <c r="BW615" i="1"/>
  <c r="BJ615" i="1"/>
  <c r="CF71" i="1"/>
  <c r="BM333" i="1"/>
  <c r="BN333" i="1"/>
  <c r="BO333" i="1"/>
  <c r="BP333" i="1"/>
  <c r="BQ333" i="1"/>
  <c r="BR333" i="1"/>
  <c r="BS333" i="1"/>
  <c r="BT333" i="1"/>
  <c r="BU333" i="1"/>
  <c r="BV333" i="1"/>
  <c r="BW333" i="1"/>
  <c r="BX333" i="1"/>
  <c r="BY333" i="1"/>
  <c r="BZ333" i="1"/>
  <c r="CB333" i="1" s="1"/>
  <c r="BJ333" i="1"/>
  <c r="BK333" i="1"/>
  <c r="BL333" i="1"/>
  <c r="BU347" i="1"/>
  <c r="BX347" i="1"/>
  <c r="BW347" i="1"/>
  <c r="BM707" i="1"/>
  <c r="BL707" i="1"/>
  <c r="BV707" i="1"/>
  <c r="BK707" i="1"/>
  <c r="BU707" i="1"/>
  <c r="BQ707" i="1"/>
  <c r="BZ707" i="1"/>
  <c r="CB707" i="1" s="1"/>
  <c r="BN707" i="1"/>
  <c r="BS707" i="1"/>
  <c r="BO707" i="1"/>
  <c r="BW707" i="1"/>
  <c r="BP707" i="1"/>
  <c r="BX707" i="1"/>
  <c r="BY707" i="1"/>
  <c r="BT707" i="1"/>
  <c r="BR707" i="1"/>
  <c r="BJ707" i="1"/>
  <c r="BY347" i="1"/>
  <c r="BZ347" i="1"/>
  <c r="CB347" i="1" s="1"/>
  <c r="BJ347" i="1"/>
  <c r="BK347" i="1"/>
  <c r="BL347" i="1"/>
  <c r="BM347" i="1"/>
  <c r="BN347" i="1"/>
  <c r="BO347" i="1"/>
  <c r="BP347" i="1"/>
  <c r="BQ347" i="1"/>
  <c r="BR347" i="1"/>
  <c r="BS347" i="1"/>
  <c r="BT748" i="1"/>
  <c r="CD80" i="1"/>
  <c r="CF334" i="1"/>
  <c r="CE334" i="1"/>
  <c r="CD334" i="1"/>
  <c r="CC334" i="1"/>
  <c r="CE496" i="1"/>
  <c r="CF604" i="1"/>
  <c r="CE604" i="1"/>
  <c r="CD604" i="1"/>
  <c r="CC604" i="1"/>
  <c r="CD306" i="1"/>
  <c r="CC644" i="1"/>
  <c r="CD322" i="1"/>
  <c r="CC322" i="1"/>
  <c r="CF322" i="1"/>
  <c r="CE322" i="1"/>
  <c r="CD196" i="1"/>
  <c r="CC196" i="1"/>
  <c r="CF196" i="1"/>
  <c r="CE196" i="1"/>
  <c r="CF154" i="1"/>
  <c r="CE154" i="1"/>
  <c r="CD154" i="1"/>
  <c r="CF400" i="1"/>
  <c r="BZ601" i="1"/>
  <c r="CB601" i="1" s="1"/>
  <c r="BJ90" i="1"/>
  <c r="BW90" i="1"/>
  <c r="BR90" i="1"/>
  <c r="BS820" i="1"/>
  <c r="BX780" i="1"/>
  <c r="BT820" i="1"/>
  <c r="BW244" i="1"/>
  <c r="BR488" i="1"/>
  <c r="BY820" i="1"/>
  <c r="BT90" i="1"/>
  <c r="BR247" i="1"/>
  <c r="BV244" i="1"/>
  <c r="BX244" i="1"/>
  <c r="BY488" i="1"/>
  <c r="BY244" i="1"/>
  <c r="BR780" i="1"/>
  <c r="BT213" i="1"/>
  <c r="BV488" i="1"/>
  <c r="BZ244" i="1"/>
  <c r="CB244" i="1" s="1"/>
  <c r="BL244" i="1"/>
  <c r="BM244" i="1"/>
  <c r="BV780" i="1"/>
  <c r="BY780" i="1"/>
  <c r="BS780" i="1"/>
  <c r="BW780" i="1"/>
  <c r="BZ488" i="1"/>
  <c r="CB488" i="1" s="1"/>
  <c r="BU488" i="1"/>
  <c r="BQ488" i="1"/>
  <c r="BN244" i="1"/>
  <c r="BO244" i="1"/>
  <c r="BP244" i="1"/>
  <c r="BQ244" i="1"/>
  <c r="BT780" i="1"/>
  <c r="BZ780" i="1"/>
  <c r="CB780" i="1" s="1"/>
  <c r="BW488" i="1"/>
  <c r="BT488" i="1"/>
  <c r="BR244" i="1"/>
  <c r="BS244" i="1"/>
  <c r="BT244" i="1"/>
  <c r="BX488" i="1"/>
  <c r="BN625" i="1"/>
  <c r="BP247" i="1"/>
  <c r="BL213" i="1"/>
  <c r="BY213" i="1"/>
  <c r="BK625" i="1"/>
  <c r="BP213" i="1"/>
  <c r="BJ625" i="1"/>
  <c r="BQ625" i="1"/>
  <c r="BO625" i="1"/>
  <c r="BL625" i="1"/>
  <c r="BP625" i="1"/>
  <c r="BM625" i="1"/>
  <c r="BW655" i="1"/>
  <c r="BV655" i="1"/>
  <c r="BR655" i="1"/>
  <c r="BX655" i="1"/>
  <c r="BS655" i="1"/>
  <c r="BT655" i="1"/>
  <c r="BZ655" i="1"/>
  <c r="CB655" i="1" s="1"/>
  <c r="BU655" i="1"/>
  <c r="BY655" i="1"/>
  <c r="BV247" i="1"/>
  <c r="BU247" i="1"/>
  <c r="BS247" i="1"/>
  <c r="BO247" i="1"/>
  <c r="BZ247" i="1"/>
  <c r="CB247" i="1" s="1"/>
  <c r="BW247" i="1"/>
  <c r="BX247" i="1"/>
  <c r="BT247" i="1"/>
  <c r="BN247" i="1"/>
  <c r="BQ247" i="1"/>
  <c r="BM296" i="1"/>
  <c r="BX213" i="1"/>
  <c r="BU213" i="1"/>
  <c r="BQ213" i="1"/>
  <c r="BM213" i="1"/>
  <c r="BZ213" i="1"/>
  <c r="CB213" i="1" s="1"/>
  <c r="BO213" i="1"/>
  <c r="BW213" i="1"/>
  <c r="BJ213" i="1"/>
  <c r="BS213" i="1"/>
  <c r="BK213" i="1"/>
  <c r="BN213" i="1"/>
  <c r="BR213" i="1"/>
  <c r="BZ820" i="1"/>
  <c r="CB820" i="1" s="1"/>
  <c r="BK820" i="1"/>
  <c r="BW820" i="1"/>
  <c r="BQ820" i="1"/>
  <c r="BU820" i="1"/>
  <c r="BO820" i="1"/>
  <c r="BJ820" i="1"/>
  <c r="BV820" i="1"/>
  <c r="BN820" i="1"/>
  <c r="BM820" i="1"/>
  <c r="BP820" i="1"/>
  <c r="BX820" i="1"/>
  <c r="BZ34" i="1"/>
  <c r="CB34" i="1" s="1"/>
  <c r="BW527" i="1"/>
  <c r="BY34" i="1"/>
  <c r="BL34" i="1"/>
  <c r="BS527" i="1"/>
  <c r="BK34" i="1"/>
  <c r="BO527" i="1"/>
  <c r="BJ34" i="1"/>
  <c r="BK527" i="1"/>
  <c r="BU34" i="1"/>
  <c r="BV34" i="1"/>
  <c r="BW34" i="1"/>
  <c r="BX34" i="1"/>
  <c r="BV527" i="1"/>
  <c r="BX527" i="1"/>
  <c r="BU527" i="1"/>
  <c r="BQ527" i="1"/>
  <c r="BY527" i="1"/>
  <c r="BY656" i="1"/>
  <c r="BU656" i="1"/>
  <c r="BQ656" i="1"/>
  <c r="BM656" i="1"/>
  <c r="BS254" i="1"/>
  <c r="BT254" i="1"/>
  <c r="BU254" i="1"/>
  <c r="BV254" i="1"/>
  <c r="BO656" i="1"/>
  <c r="BZ656" i="1"/>
  <c r="CB656" i="1" s="1"/>
  <c r="BV656" i="1"/>
  <c r="BR656" i="1"/>
  <c r="BW254" i="1"/>
  <c r="BX254" i="1"/>
  <c r="BY254" i="1"/>
  <c r="BZ254" i="1"/>
  <c r="CB254" i="1" s="1"/>
  <c r="BJ254" i="1"/>
  <c r="BM34" i="1"/>
  <c r="BN34" i="1"/>
  <c r="BO34" i="1"/>
  <c r="BP34" i="1"/>
  <c r="BM527" i="1"/>
  <c r="BJ527" i="1"/>
  <c r="BN527" i="1"/>
  <c r="BR527" i="1"/>
  <c r="BS656" i="1"/>
  <c r="BN656" i="1"/>
  <c r="BJ656" i="1"/>
  <c r="BX656" i="1"/>
  <c r="BK254" i="1"/>
  <c r="BL254" i="1"/>
  <c r="BM254" i="1"/>
  <c r="BN254" i="1"/>
  <c r="BQ34" i="1"/>
  <c r="BR34" i="1"/>
  <c r="BS34" i="1"/>
  <c r="BT527" i="1"/>
  <c r="BZ527" i="1"/>
  <c r="CB527" i="1" s="1"/>
  <c r="BL527" i="1"/>
  <c r="BW656" i="1"/>
  <c r="BT656" i="1"/>
  <c r="BP656" i="1"/>
  <c r="BL656" i="1"/>
  <c r="BO254" i="1"/>
  <c r="BP254" i="1"/>
  <c r="BQ254" i="1"/>
  <c r="BW875" i="1"/>
  <c r="BT875" i="1"/>
  <c r="BX875" i="1"/>
  <c r="BL875" i="1"/>
  <c r="BR820" i="1"/>
  <c r="BZ875" i="1"/>
  <c r="CB875" i="1" s="1"/>
  <c r="BS82" i="1"/>
  <c r="BN82" i="1"/>
  <c r="BQ82" i="1"/>
  <c r="BM82" i="1"/>
  <c r="BV82" i="1"/>
  <c r="BJ82" i="1"/>
  <c r="BY82" i="1"/>
  <c r="BO82" i="1"/>
  <c r="BK82" i="1"/>
  <c r="BT82" i="1"/>
  <c r="BX82" i="1"/>
  <c r="BP82" i="1"/>
  <c r="BL82" i="1"/>
  <c r="BU82" i="1"/>
  <c r="BZ82" i="1"/>
  <c r="CB82" i="1" s="1"/>
  <c r="BW82" i="1"/>
  <c r="BM90" i="1"/>
  <c r="BZ90" i="1"/>
  <c r="CB90" i="1" s="1"/>
  <c r="BQ90" i="1"/>
  <c r="BS90" i="1"/>
  <c r="BK90" i="1"/>
  <c r="BX90" i="1"/>
  <c r="BO90" i="1"/>
  <c r="BL90" i="1"/>
  <c r="BY90" i="1"/>
  <c r="BP90" i="1"/>
  <c r="BU90" i="1"/>
  <c r="BV90" i="1"/>
  <c r="BL201" i="1"/>
  <c r="BU653" i="1"/>
  <c r="CC154" i="1"/>
  <c r="BY653" i="1"/>
  <c r="BM653" i="1"/>
  <c r="BZ653" i="1"/>
  <c r="CB653" i="1" s="1"/>
  <c r="BV653" i="1"/>
  <c r="BN653" i="1"/>
  <c r="BJ653" i="1"/>
  <c r="BW653" i="1"/>
  <c r="BO653" i="1"/>
  <c r="BX653" i="1"/>
  <c r="BT653" i="1"/>
  <c r="BL653" i="1"/>
  <c r="BS653" i="1"/>
  <c r="BP653" i="1"/>
  <c r="BR653" i="1"/>
  <c r="BK653" i="1"/>
  <c r="CD644" i="1"/>
  <c r="BK537" i="1"/>
  <c r="BO537" i="1"/>
  <c r="BS537" i="1"/>
  <c r="BW537" i="1"/>
  <c r="BJ537" i="1"/>
  <c r="BN537" i="1"/>
  <c r="BR537" i="1"/>
  <c r="BV537" i="1"/>
  <c r="BZ537" i="1"/>
  <c r="CB537" i="1" s="1"/>
  <c r="BM537" i="1"/>
  <c r="BQ537" i="1"/>
  <c r="BU537" i="1"/>
  <c r="BY537" i="1"/>
  <c r="BL537" i="1"/>
  <c r="BP537" i="1"/>
  <c r="BT537" i="1"/>
  <c r="BX537" i="1"/>
  <c r="CF644" i="1"/>
  <c r="CE644" i="1"/>
  <c r="CE306" i="1"/>
  <c r="CE400" i="1"/>
  <c r="CC400" i="1"/>
  <c r="CD400" i="1"/>
  <c r="CC496" i="1"/>
  <c r="CD496" i="1"/>
  <c r="CF496" i="1"/>
  <c r="BT751" i="1"/>
  <c r="CE80" i="1"/>
  <c r="BZ751" i="1"/>
  <c r="CB751" i="1" s="1"/>
  <c r="BR751" i="1"/>
  <c r="BX751" i="1"/>
  <c r="CC306" i="1"/>
  <c r="CC80" i="1"/>
  <c r="BK751" i="1"/>
  <c r="BU751" i="1"/>
  <c r="BN751" i="1"/>
  <c r="CF306" i="1"/>
  <c r="CF80" i="1"/>
  <c r="BL751" i="1"/>
  <c r="BV751" i="1"/>
  <c r="BQ751" i="1"/>
  <c r="BY751" i="1"/>
  <c r="BM751" i="1"/>
  <c r="BO751" i="1"/>
  <c r="BJ751" i="1"/>
  <c r="BP751" i="1"/>
  <c r="BW751" i="1"/>
  <c r="BJ239" i="1"/>
  <c r="BO239" i="1"/>
  <c r="BT239" i="1"/>
  <c r="BY239" i="1"/>
  <c r="BM239" i="1"/>
  <c r="BS239" i="1"/>
  <c r="BX239" i="1"/>
  <c r="BK239" i="1"/>
  <c r="BP239" i="1"/>
  <c r="BU239" i="1"/>
  <c r="BW239" i="1"/>
  <c r="BQ239" i="1"/>
  <c r="BL239" i="1"/>
  <c r="BV239" i="1"/>
  <c r="BZ239" i="1"/>
  <c r="CB239" i="1" s="1"/>
  <c r="BN239" i="1"/>
  <c r="BR239" i="1"/>
  <c r="BJ376" i="1"/>
  <c r="BO376" i="1"/>
  <c r="BT376" i="1"/>
  <c r="BY376" i="1"/>
  <c r="BK376" i="1"/>
  <c r="BP376" i="1"/>
  <c r="BU376" i="1"/>
  <c r="BL376" i="1"/>
  <c r="BW376" i="1"/>
  <c r="BS376" i="1"/>
  <c r="BQ376" i="1"/>
  <c r="BM376" i="1"/>
  <c r="BX376" i="1"/>
  <c r="BV376" i="1"/>
  <c r="BZ376" i="1"/>
  <c r="CB376" i="1" s="1"/>
  <c r="BN376" i="1"/>
  <c r="BR376" i="1"/>
  <c r="AN24" i="1" l="1"/>
  <c r="CC24" i="1" s="1"/>
  <c r="AL24" i="1"/>
  <c r="BU625" i="1"/>
  <c r="BV625" i="1"/>
  <c r="BZ625" i="1"/>
  <c r="CB625" i="1" s="1"/>
  <c r="BR625" i="1"/>
  <c r="BW625" i="1"/>
  <c r="BS625" i="1"/>
  <c r="BT625" i="1"/>
  <c r="BX625" i="1"/>
  <c r="BS466" i="1"/>
  <c r="BY466" i="1"/>
  <c r="BU466" i="1"/>
  <c r="BX466" i="1"/>
  <c r="BZ466" i="1"/>
  <c r="CB466" i="1" s="1"/>
  <c r="BW466" i="1"/>
  <c r="BT466" i="1"/>
  <c r="BY748" i="1"/>
  <c r="BM875" i="1"/>
  <c r="BY875" i="1"/>
  <c r="BJ875" i="1"/>
  <c r="BO296" i="1"/>
  <c r="BJ296" i="1"/>
  <c r="BV875" i="1"/>
  <c r="BU875" i="1"/>
  <c r="BO875" i="1"/>
  <c r="BS875" i="1"/>
  <c r="BR875" i="1"/>
  <c r="BQ875" i="1"/>
  <c r="BK875" i="1"/>
  <c r="BP875" i="1"/>
  <c r="BW296" i="1"/>
  <c r="BV296" i="1"/>
  <c r="BQ748" i="1"/>
  <c r="BN748" i="1"/>
  <c r="BK748" i="1"/>
  <c r="BL748" i="1"/>
  <c r="BM748" i="1"/>
  <c r="BR748" i="1"/>
  <c r="BP748" i="1"/>
  <c r="BJ748" i="1"/>
  <c r="BV748" i="1"/>
  <c r="BU748" i="1"/>
  <c r="BS748" i="1"/>
  <c r="BO748" i="1"/>
  <c r="BZ269" i="1"/>
  <c r="CB269" i="1" s="1"/>
  <c r="BS269" i="1"/>
  <c r="BZ748" i="1"/>
  <c r="CB748" i="1" s="1"/>
  <c r="BW748" i="1"/>
  <c r="BX748" i="1"/>
  <c r="BR269" i="1"/>
  <c r="BY269" i="1"/>
  <c r="BQ269" i="1"/>
  <c r="BQ87" i="1"/>
  <c r="BO87" i="1"/>
  <c r="BX269" i="1"/>
  <c r="BV269" i="1"/>
  <c r="BK87" i="1"/>
  <c r="BT269" i="1"/>
  <c r="BR87" i="1"/>
  <c r="BL87" i="1"/>
  <c r="BY87" i="1"/>
  <c r="BS87" i="1"/>
  <c r="BZ87" i="1"/>
  <c r="CB87" i="1" s="1"/>
  <c r="BV87" i="1"/>
  <c r="BJ87" i="1"/>
  <c r="BM87" i="1"/>
  <c r="BX87" i="1"/>
  <c r="BP87" i="1"/>
  <c r="BU812" i="1"/>
  <c r="BM812" i="1"/>
  <c r="BT87" i="1"/>
  <c r="BO269" i="1"/>
  <c r="BL269" i="1"/>
  <c r="BJ269" i="1"/>
  <c r="BP269" i="1"/>
  <c r="BW269" i="1"/>
  <c r="BK269" i="1"/>
  <c r="BM269" i="1"/>
  <c r="BN269" i="1"/>
  <c r="BU87" i="1"/>
  <c r="BZ296" i="1"/>
  <c r="CB296" i="1" s="1"/>
  <c r="BU296" i="1"/>
  <c r="BK296" i="1"/>
  <c r="BL296" i="1"/>
  <c r="BN296" i="1"/>
  <c r="BP296" i="1"/>
  <c r="BX296" i="1"/>
  <c r="BS296" i="1"/>
  <c r="BQ296" i="1"/>
  <c r="BY296" i="1"/>
  <c r="BT296" i="1"/>
  <c r="BP812" i="1"/>
  <c r="BJ812" i="1"/>
  <c r="BX812" i="1"/>
  <c r="BZ812" i="1"/>
  <c r="CB812" i="1" s="1"/>
  <c r="BS812" i="1"/>
  <c r="BQ812" i="1"/>
  <c r="BN812" i="1"/>
  <c r="BT812" i="1"/>
  <c r="BY812" i="1"/>
  <c r="BL812" i="1"/>
  <c r="BR812" i="1"/>
  <c r="BV812" i="1"/>
  <c r="BV604" i="1"/>
  <c r="BR764" i="1"/>
  <c r="BV764" i="1"/>
  <c r="BZ764" i="1"/>
  <c r="CB764" i="1" s="1"/>
  <c r="BT764" i="1"/>
  <c r="BM764" i="1"/>
  <c r="BQ764" i="1"/>
  <c r="BU764" i="1"/>
  <c r="BY764" i="1"/>
  <c r="BL764" i="1"/>
  <c r="BK764" i="1"/>
  <c r="BO764" i="1"/>
  <c r="BS764" i="1"/>
  <c r="BP764" i="1"/>
  <c r="BW764" i="1"/>
  <c r="BJ764" i="1"/>
  <c r="BN764" i="1"/>
  <c r="BX764" i="1"/>
  <c r="BK237" i="1"/>
  <c r="BM237" i="1"/>
  <c r="BR237" i="1"/>
  <c r="BV237" i="1"/>
  <c r="BO237" i="1"/>
  <c r="BQ237" i="1"/>
  <c r="BZ237" i="1"/>
  <c r="CB237" i="1" s="1"/>
  <c r="BL237" i="1"/>
  <c r="BS237" i="1"/>
  <c r="BU237" i="1"/>
  <c r="BP237" i="1"/>
  <c r="BT237" i="1"/>
  <c r="BW237" i="1"/>
  <c r="BY237" i="1"/>
  <c r="BX237" i="1"/>
  <c r="BJ237" i="1"/>
  <c r="BN237" i="1"/>
  <c r="BX71" i="1"/>
  <c r="BW71" i="1"/>
  <c r="BM71" i="1"/>
  <c r="BY71" i="1"/>
  <c r="BN71" i="1"/>
  <c r="BJ71" i="1"/>
  <c r="BT71" i="1"/>
  <c r="BO71" i="1"/>
  <c r="BV71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BK570" i="1"/>
  <c r="BJ570" i="1"/>
  <c r="BZ570" i="1"/>
  <c r="CB570" i="1" s="1"/>
  <c r="BZ71" i="1"/>
  <c r="CB71" i="1" s="1"/>
  <c r="BU71" i="1"/>
  <c r="BL71" i="1"/>
  <c r="BQ71" i="1"/>
  <c r="BS71" i="1"/>
  <c r="BK71" i="1"/>
  <c r="BR71" i="1"/>
  <c r="BN201" i="1"/>
  <c r="BP201" i="1"/>
  <c r="BK201" i="1"/>
  <c r="BX201" i="1"/>
  <c r="BX158" i="1"/>
  <c r="BS158" i="1"/>
  <c r="BO158" i="1"/>
  <c r="BL158" i="1"/>
  <c r="BW158" i="1"/>
  <c r="BZ158" i="1"/>
  <c r="CB158" i="1" s="1"/>
  <c r="BM158" i="1"/>
  <c r="BT158" i="1"/>
  <c r="BP158" i="1"/>
  <c r="BK158" i="1"/>
  <c r="BR158" i="1"/>
  <c r="BY158" i="1"/>
  <c r="BV158" i="1"/>
  <c r="BQ158" i="1"/>
  <c r="BU158" i="1"/>
  <c r="BJ158" i="1"/>
  <c r="BN158" i="1"/>
  <c r="BS201" i="1"/>
  <c r="BQ201" i="1"/>
  <c r="BW201" i="1"/>
  <c r="BU201" i="1"/>
  <c r="BR201" i="1"/>
  <c r="BZ201" i="1"/>
  <c r="CB201" i="1" s="1"/>
  <c r="BM201" i="1"/>
  <c r="BV201" i="1"/>
  <c r="BT201" i="1"/>
  <c r="BO201" i="1"/>
  <c r="BY201" i="1"/>
  <c r="BJ201" i="1"/>
  <c r="AF23" i="1"/>
  <c r="AK23" i="1"/>
  <c r="AJ23" i="1"/>
  <c r="AI23" i="1"/>
  <c r="AH23" i="1"/>
  <c r="AG23" i="1"/>
  <c r="BY334" i="1" l="1"/>
  <c r="BW334" i="1"/>
  <c r="BN334" i="1"/>
  <c r="BK334" i="1"/>
  <c r="BV334" i="1"/>
  <c r="BR334" i="1"/>
  <c r="BO334" i="1"/>
  <c r="BZ334" i="1"/>
  <c r="CB334" i="1" s="1"/>
  <c r="BT334" i="1"/>
  <c r="BM334" i="1"/>
  <c r="BS334" i="1"/>
  <c r="BL334" i="1"/>
  <c r="BU334" i="1"/>
  <c r="BX334" i="1"/>
  <c r="BQ334" i="1"/>
  <c r="BJ334" i="1"/>
  <c r="BP334" i="1"/>
  <c r="BM652" i="1"/>
  <c r="BQ652" i="1"/>
  <c r="BU652" i="1"/>
  <c r="BY652" i="1"/>
  <c r="BL652" i="1"/>
  <c r="BK652" i="1"/>
  <c r="BO652" i="1"/>
  <c r="BS652" i="1"/>
  <c r="BP652" i="1"/>
  <c r="BW652" i="1"/>
  <c r="BJ652" i="1"/>
  <c r="BN652" i="1"/>
  <c r="BT652" i="1"/>
  <c r="BR652" i="1"/>
  <c r="BV652" i="1"/>
  <c r="BZ652" i="1"/>
  <c r="CB652" i="1" s="1"/>
  <c r="BX652" i="1"/>
  <c r="BL779" i="1"/>
  <c r="BW779" i="1"/>
  <c r="BP779" i="1"/>
  <c r="BU779" i="1"/>
  <c r="BT779" i="1"/>
  <c r="BY779" i="1"/>
  <c r="BO779" i="1"/>
  <c r="BX779" i="1"/>
  <c r="BQ779" i="1"/>
  <c r="BJ779" i="1"/>
  <c r="BV779" i="1"/>
  <c r="BM779" i="1"/>
  <c r="BK779" i="1"/>
  <c r="BN779" i="1"/>
  <c r="BR779" i="1"/>
  <c r="BZ779" i="1"/>
  <c r="CB779" i="1" s="1"/>
  <c r="BS779" i="1"/>
  <c r="BL803" i="1"/>
  <c r="BV803" i="1"/>
  <c r="BX803" i="1"/>
  <c r="BU803" i="1"/>
  <c r="BJ803" i="1"/>
  <c r="BS803" i="1"/>
  <c r="BW803" i="1"/>
  <c r="BT803" i="1"/>
  <c r="BR803" i="1"/>
  <c r="BN803" i="1"/>
  <c r="BO803" i="1"/>
  <c r="BZ803" i="1"/>
  <c r="CB803" i="1" s="1"/>
  <c r="BQ803" i="1"/>
  <c r="BK803" i="1"/>
  <c r="BP803" i="1"/>
  <c r="BM803" i="1"/>
  <c r="BY803" i="1"/>
  <c r="BU604" i="1"/>
  <c r="BX604" i="1"/>
  <c r="BP604" i="1"/>
  <c r="BZ604" i="1"/>
  <c r="CB604" i="1" s="1"/>
  <c r="BY604" i="1"/>
  <c r="BR604" i="1"/>
  <c r="BT604" i="1"/>
  <c r="BQ604" i="1"/>
  <c r="BW604" i="1"/>
  <c r="BN604" i="1"/>
  <c r="BK604" i="1"/>
  <c r="BS604" i="1"/>
  <c r="BO604" i="1"/>
  <c r="BJ604" i="1"/>
  <c r="BL604" i="1"/>
  <c r="BM604" i="1"/>
  <c r="BK786" i="1"/>
  <c r="BO786" i="1"/>
  <c r="BL786" i="1"/>
  <c r="BQ786" i="1"/>
  <c r="BM786" i="1"/>
  <c r="BR786" i="1"/>
  <c r="BN786" i="1"/>
  <c r="BX786" i="1"/>
  <c r="BJ786" i="1"/>
  <c r="BP786" i="1"/>
  <c r="BW786" i="1"/>
  <c r="BT786" i="1"/>
  <c r="BS786" i="1"/>
  <c r="BU786" i="1"/>
  <c r="BY786" i="1"/>
  <c r="BV786" i="1"/>
  <c r="BZ786" i="1"/>
  <c r="CB786" i="1" s="1"/>
  <c r="BJ196" i="1"/>
  <c r="BZ196" i="1"/>
  <c r="CB196" i="1" s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M701" i="1"/>
  <c r="BK701" i="1"/>
  <c r="BX701" i="1"/>
  <c r="BU701" i="1"/>
  <c r="BS701" i="1"/>
  <c r="BP701" i="1"/>
  <c r="BV701" i="1"/>
  <c r="BR701" i="1"/>
  <c r="BY701" i="1"/>
  <c r="BO701" i="1"/>
  <c r="BJ701" i="1"/>
  <c r="BN701" i="1"/>
  <c r="BW701" i="1"/>
  <c r="BT701" i="1"/>
  <c r="BQ701" i="1"/>
  <c r="BL701" i="1"/>
  <c r="BZ701" i="1"/>
  <c r="CB701" i="1" s="1"/>
  <c r="BR496" i="1"/>
  <c r="BY496" i="1"/>
  <c r="BS496" i="1"/>
  <c r="BN496" i="1"/>
  <c r="BO496" i="1"/>
  <c r="BX496" i="1"/>
  <c r="BV496" i="1"/>
  <c r="BM496" i="1"/>
  <c r="BJ496" i="1"/>
  <c r="BW496" i="1"/>
  <c r="BZ496" i="1"/>
  <c r="CB496" i="1" s="1"/>
  <c r="BU496" i="1"/>
  <c r="BL496" i="1"/>
  <c r="BQ496" i="1"/>
  <c r="BT496" i="1"/>
  <c r="BK496" i="1"/>
  <c r="BP496" i="1"/>
  <c r="BU400" i="1"/>
  <c r="BR400" i="1"/>
  <c r="BT400" i="1"/>
  <c r="BL400" i="1"/>
  <c r="BK400" i="1"/>
  <c r="BY400" i="1"/>
  <c r="BP400" i="1"/>
  <c r="BO400" i="1"/>
  <c r="BJ400" i="1"/>
  <c r="BW400" i="1"/>
  <c r="BX400" i="1"/>
  <c r="BN400" i="1"/>
  <c r="BZ400" i="1"/>
  <c r="CB400" i="1" s="1"/>
  <c r="BM400" i="1"/>
  <c r="BQ400" i="1"/>
  <c r="BS400" i="1"/>
  <c r="BV400" i="1"/>
  <c r="BP80" i="1"/>
  <c r="BZ80" i="1"/>
  <c r="CB80" i="1" s="1"/>
  <c r="BJ80" i="1"/>
  <c r="BR80" i="1"/>
  <c r="BN80" i="1"/>
  <c r="BM80" i="1"/>
  <c r="BL80" i="1"/>
  <c r="BO80" i="1"/>
  <c r="BT80" i="1"/>
  <c r="BS80" i="1"/>
  <c r="BW80" i="1"/>
  <c r="BQ80" i="1"/>
  <c r="BV80" i="1"/>
  <c r="BU80" i="1"/>
  <c r="BY80" i="1"/>
  <c r="BX80" i="1"/>
  <c r="BK80" i="1"/>
  <c r="BW322" i="1"/>
  <c r="BQ322" i="1"/>
  <c r="BZ322" i="1"/>
  <c r="CB322" i="1" s="1"/>
  <c r="BP322" i="1"/>
  <c r="BV322" i="1"/>
  <c r="BK322" i="1"/>
  <c r="BT322" i="1"/>
  <c r="BU322" i="1"/>
  <c r="BX322" i="1"/>
  <c r="BL322" i="1"/>
  <c r="BM322" i="1"/>
  <c r="BS322" i="1"/>
  <c r="BJ322" i="1"/>
  <c r="BN322" i="1"/>
  <c r="BR322" i="1"/>
  <c r="BY322" i="1"/>
  <c r="BO322" i="1"/>
  <c r="BX154" i="1"/>
  <c r="BL154" i="1"/>
  <c r="BY154" i="1"/>
  <c r="BK154" i="1"/>
  <c r="BZ154" i="1"/>
  <c r="CB154" i="1" s="1"/>
  <c r="BO154" i="1"/>
  <c r="BQ154" i="1"/>
  <c r="BW154" i="1"/>
  <c r="BJ154" i="1"/>
  <c r="BN154" i="1"/>
  <c r="BT154" i="1"/>
  <c r="BV154" i="1"/>
  <c r="BM154" i="1"/>
  <c r="BS154" i="1"/>
  <c r="BU154" i="1"/>
  <c r="BP154" i="1"/>
  <c r="BR154" i="1"/>
  <c r="BQ644" i="1"/>
  <c r="BX644" i="1"/>
  <c r="BW644" i="1"/>
  <c r="BK644" i="1"/>
  <c r="BR644" i="1"/>
  <c r="BM644" i="1"/>
  <c r="BZ644" i="1"/>
  <c r="CB644" i="1" s="1"/>
  <c r="BN644" i="1"/>
  <c r="BL644" i="1"/>
  <c r="BS644" i="1"/>
  <c r="BU644" i="1"/>
  <c r="BT644" i="1"/>
  <c r="BY644" i="1"/>
  <c r="BV644" i="1"/>
  <c r="BJ644" i="1"/>
  <c r="BP644" i="1"/>
  <c r="BO644" i="1"/>
  <c r="BS306" i="1"/>
  <c r="BU306" i="1"/>
  <c r="BY306" i="1"/>
  <c r="BN306" i="1"/>
  <c r="BP306" i="1"/>
  <c r="BT306" i="1"/>
  <c r="BX306" i="1"/>
  <c r="BK306" i="1"/>
  <c r="BM306" i="1"/>
  <c r="BJ306" i="1"/>
  <c r="BL306" i="1"/>
  <c r="BW306" i="1"/>
  <c r="BZ306" i="1"/>
  <c r="CB306" i="1" s="1"/>
  <c r="BO306" i="1"/>
  <c r="BQ306" i="1"/>
  <c r="BV306" i="1"/>
  <c r="BR306" i="1"/>
</calcChain>
</file>

<file path=xl/sharedStrings.xml><?xml version="1.0" encoding="utf-8"?>
<sst xmlns="http://schemas.openxmlformats.org/spreadsheetml/2006/main" count="33685" uniqueCount="3099">
  <si>
    <t>Contract No.</t>
  </si>
  <si>
    <t>Player</t>
  </si>
  <si>
    <t>Position</t>
  </si>
  <si>
    <t>Team</t>
  </si>
  <si>
    <t>Contract</t>
  </si>
  <si>
    <t>% Guaranteed</t>
  </si>
  <si>
    <t>Rookie Year (before 2014 = 2013)</t>
  </si>
  <si>
    <t>Drafted (2016 onwards)</t>
  </si>
  <si>
    <t>Original Contract Year Signed</t>
  </si>
  <si>
    <t>Contract Signed After Game</t>
  </si>
  <si>
    <t>Extension Signed</t>
  </si>
  <si>
    <t>Contract Length</t>
  </si>
  <si>
    <t>Contract Years Left</t>
  </si>
  <si>
    <t>Yearly Guarantee</t>
  </si>
  <si>
    <t>Annual Salary</t>
  </si>
  <si>
    <t>Outstanding Guarantee</t>
  </si>
  <si>
    <t>Extension Available?</t>
  </si>
  <si>
    <t>Extension Cost</t>
  </si>
  <si>
    <t>Extension Length</t>
  </si>
  <si>
    <t>New Annual Guarantee</t>
  </si>
  <si>
    <t>New Annual Salary</t>
  </si>
  <si>
    <t>If cut, accelerate?</t>
  </si>
  <si>
    <t>Cap 1</t>
  </si>
  <si>
    <t>Cap 2</t>
  </si>
  <si>
    <t>Cap 3</t>
  </si>
  <si>
    <t>Cap 4</t>
  </si>
  <si>
    <t>Cap 5</t>
  </si>
  <si>
    <t>Cap 6</t>
  </si>
  <si>
    <t>Cap 7</t>
  </si>
  <si>
    <t>Cap 8</t>
  </si>
  <si>
    <t>Cap 9</t>
  </si>
  <si>
    <t>Cap 10</t>
  </si>
  <si>
    <t>Cap 11</t>
  </si>
  <si>
    <t>Cap 12</t>
  </si>
  <si>
    <t>Cap 13</t>
  </si>
  <si>
    <t>Cap 14</t>
  </si>
  <si>
    <t>Cap 15</t>
  </si>
  <si>
    <t>Cap 16</t>
  </si>
  <si>
    <t>Cap 17</t>
  </si>
  <si>
    <t>Retire Spend</t>
  </si>
  <si>
    <t>Y</t>
  </si>
  <si>
    <t>On Roster</t>
  </si>
  <si>
    <t>N</t>
  </si>
  <si>
    <t>Not on Roster</t>
  </si>
  <si>
    <t>C</t>
  </si>
  <si>
    <t>Cut</t>
  </si>
  <si>
    <t>T</t>
  </si>
  <si>
    <t>Traded</t>
  </si>
  <si>
    <t>IR</t>
  </si>
  <si>
    <t>Injured Reserve</t>
  </si>
  <si>
    <t>R</t>
  </si>
  <si>
    <t>Retired</t>
  </si>
  <si>
    <t>East Flanders Dungeoneers</t>
  </si>
  <si>
    <t>Here Comes The Brees</t>
  </si>
  <si>
    <t>The 4th Dynmension: Dynasty of Sadness</t>
  </si>
  <si>
    <t>Champions of the Sun</t>
  </si>
  <si>
    <t>Dyna Hard</t>
  </si>
  <si>
    <t>Tamworth Two</t>
  </si>
  <si>
    <t>Dynasore Losers</t>
  </si>
  <si>
    <t>Dynablaster Bombermen</t>
  </si>
  <si>
    <t>Kelkowski Don't Play By No Dyna Rules</t>
  </si>
  <si>
    <t>QB</t>
  </si>
  <si>
    <t>RB</t>
  </si>
  <si>
    <t>WR</t>
  </si>
  <si>
    <t>TE</t>
  </si>
  <si>
    <t>K</t>
  </si>
  <si>
    <t>P</t>
  </si>
  <si>
    <t>DT</t>
  </si>
  <si>
    <t>DE</t>
  </si>
  <si>
    <t>LB</t>
  </si>
  <si>
    <t>CB</t>
  </si>
  <si>
    <t>S</t>
  </si>
  <si>
    <t>DM</t>
  </si>
  <si>
    <t>Year</t>
  </si>
  <si>
    <t>Darnold, Sam QB</t>
  </si>
  <si>
    <t>N/A</t>
  </si>
  <si>
    <t>Rookie Year</t>
  </si>
  <si>
    <t>Abdullah, Ameer RB</t>
  </si>
  <si>
    <t>Abdul-Quddus, Isa S</t>
  </si>
  <si>
    <t>Abram, Johnathan S</t>
  </si>
  <si>
    <t>Acker, Kenneth CB</t>
  </si>
  <si>
    <t>Adams, Davante WR</t>
  </si>
  <si>
    <t>Adams, Jamal S</t>
  </si>
  <si>
    <t>Adams, Jerell TE</t>
  </si>
  <si>
    <t>Adams, Josh RB</t>
  </si>
  <si>
    <t>Adams, Mike S</t>
  </si>
  <si>
    <t>Addae, Jahleel S</t>
  </si>
  <si>
    <t>Adderley, Nasir S</t>
  </si>
  <si>
    <t>Addison, Mario DE</t>
  </si>
  <si>
    <t>Adjei-Barimah, Jude CB</t>
  </si>
  <si>
    <t>Agholor, Nelson WR</t>
  </si>
  <si>
    <t>Agnew, Ray RB</t>
  </si>
  <si>
    <t>Aguaya, Roberto K</t>
  </si>
  <si>
    <t>Aguayo, Roberto K</t>
  </si>
  <si>
    <t>Aiken, Kamar WR</t>
  </si>
  <si>
    <t>Aikens, Walt S</t>
  </si>
  <si>
    <t>Ajayi, Jay RB</t>
  </si>
  <si>
    <t>Akins, Jordan TE</t>
  </si>
  <si>
    <t>Alexander, D.J. LB</t>
  </si>
  <si>
    <t>Alexander, Deontez WR</t>
  </si>
  <si>
    <t>Alexander, Jaire CB</t>
  </si>
  <si>
    <t>Alexander, Kwon LB</t>
  </si>
  <si>
    <t>Alexander, Lorenzo LB</t>
  </si>
  <si>
    <t>Alexander, Mackensie CB</t>
  </si>
  <si>
    <t>Alexander, Maurice S</t>
  </si>
  <si>
    <t>Alford, Mario WR</t>
  </si>
  <si>
    <t>Alford, Robert CB</t>
  </si>
  <si>
    <t>Allen, Beau DT</t>
  </si>
  <si>
    <t>Allen, Dwayne TE</t>
  </si>
  <si>
    <t>Allen, Jared LB</t>
  </si>
  <si>
    <t>Allen, Javorius RB</t>
  </si>
  <si>
    <t>Allen, Jonathan DE</t>
  </si>
  <si>
    <t>Allen, Josh DE</t>
  </si>
  <si>
    <t>Allen, Josh QB</t>
  </si>
  <si>
    <t>Allen, Keenan WR</t>
  </si>
  <si>
    <t>Allen, Marcus S</t>
  </si>
  <si>
    <t>Allen, Rashaun TE</t>
  </si>
  <si>
    <t>Allen, Ricardo S</t>
  </si>
  <si>
    <t>Allen, Will S</t>
  </si>
  <si>
    <t>Allen, Zach DE</t>
  </si>
  <si>
    <t>Allison, Geronimo WR</t>
  </si>
  <si>
    <t>Alonso, Kiko LB</t>
  </si>
  <si>
    <t>Alualu, Tyson DT</t>
  </si>
  <si>
    <t>Amaro, Jace TE</t>
  </si>
  <si>
    <t>Amendola, Danny WR</t>
  </si>
  <si>
    <t>Amerson, David CB</t>
  </si>
  <si>
    <t>Amos, Adrian S</t>
  </si>
  <si>
    <t>Amukamara, Prince CB</t>
  </si>
  <si>
    <t>Anderson, Bruce RB</t>
  </si>
  <si>
    <t>Anderson, C.J. RB</t>
  </si>
  <si>
    <t>Anderson, Henry DT</t>
  </si>
  <si>
    <t>Anderson, Jonathan LB</t>
  </si>
  <si>
    <t>Anderson, Robby WR</t>
  </si>
  <si>
    <t>Anderson, Rodney RB</t>
  </si>
  <si>
    <t>Anderson, Stephen TE</t>
  </si>
  <si>
    <t>Andrews, Antonio RB</t>
  </si>
  <si>
    <t>Andrews, Mark TE</t>
  </si>
  <si>
    <t>Anger, Bryan P</t>
  </si>
  <si>
    <t>Ankrah, Jason LB</t>
  </si>
  <si>
    <t>Annen, Blake TE</t>
  </si>
  <si>
    <t>Ansah, Ezekiel DE</t>
  </si>
  <si>
    <t>Anthony, Stephone LB</t>
  </si>
  <si>
    <t>Anzalone, Alex LB</t>
  </si>
  <si>
    <t>Apke, Troy S</t>
  </si>
  <si>
    <t>Apple, Eli CB</t>
  </si>
  <si>
    <t>Arcega-Whiteside, J.J WR</t>
  </si>
  <si>
    <t>Archer, Dri RB</t>
  </si>
  <si>
    <t>Armbrister, Thurston LB</t>
  </si>
  <si>
    <t>Armstead, Arik DE</t>
  </si>
  <si>
    <t>Armstead, Ryquell RB</t>
  </si>
  <si>
    <t>Armstrong, Dorance DE</t>
  </si>
  <si>
    <t>Armstrong, Ray-Ray LB</t>
  </si>
  <si>
    <t>Artis-Payne, Cameron RB</t>
  </si>
  <si>
    <t>Asiata, Matt RB</t>
  </si>
  <si>
    <t>Ateman, Marcell WR</t>
  </si>
  <si>
    <t>Atkins, Geno DT</t>
  </si>
  <si>
    <t>Atkinson, George RB</t>
  </si>
  <si>
    <t>Attaochu, Jeremiah LB</t>
  </si>
  <si>
    <t>Austin, Tavon RB</t>
  </si>
  <si>
    <t>Austin, Tavon WR</t>
  </si>
  <si>
    <t>Autry, Denico DT</t>
  </si>
  <si>
    <t>Avery, Genard LB</t>
  </si>
  <si>
    <t>Avril, Cliff DE</t>
  </si>
  <si>
    <t>Awuzie, Chidobe CB</t>
  </si>
  <si>
    <t>Ayers, Robert DE</t>
  </si>
  <si>
    <t>Babineaux, Jonathan DT</t>
  </si>
  <si>
    <t>Backman, Kennard TE</t>
  </si>
  <si>
    <t>Badgley, Mike K</t>
  </si>
  <si>
    <t>Bailey, Allen DE</t>
  </si>
  <si>
    <t>Bailey, Dan K</t>
  </si>
  <si>
    <t>Bailey, Jake P</t>
  </si>
  <si>
    <t>Baker, Budda S</t>
  </si>
  <si>
    <t>Baker, Chris DE</t>
  </si>
  <si>
    <t>Baker, Chris DT</t>
  </si>
  <si>
    <t>Baker, Deandre CB</t>
  </si>
  <si>
    <t>Baker, Jerome LB</t>
  </si>
  <si>
    <t>Baldwin, Doug WR</t>
  </si>
  <si>
    <t>Ball, Marcus S</t>
  </si>
  <si>
    <t>Ball, Montee RB</t>
  </si>
  <si>
    <t>Ball, Neiron LB</t>
  </si>
  <si>
    <t>Ballage, Kalen RB</t>
  </si>
  <si>
    <t>Barber, Peyton RB</t>
  </si>
  <si>
    <t>Barkley, Saquon RB</t>
  </si>
  <si>
    <t>Barner, Kenjon RB</t>
  </si>
  <si>
    <t>Barnes, Tavaris DE</t>
  </si>
  <si>
    <t>Barnett, Derek DE</t>
  </si>
  <si>
    <t>Barnidge, Gary TE</t>
  </si>
  <si>
    <t>Barr, Anthony LB</t>
  </si>
  <si>
    <t>Barrett, Shaq LB</t>
  </si>
  <si>
    <t>Barron, Mark LB</t>
  </si>
  <si>
    <t>Barrow, Lamin LB</t>
  </si>
  <si>
    <t>Barton, Cody LB</t>
  </si>
  <si>
    <t>Barwin, Connor LB</t>
  </si>
  <si>
    <t>Bates, Houston LB</t>
  </si>
  <si>
    <t>Bates, Jessie S</t>
  </si>
  <si>
    <t>Bayer, Alex TE</t>
  </si>
  <si>
    <t>Beasley, Cole WR</t>
  </si>
  <si>
    <t>Beasley, Vic DE</t>
  </si>
  <si>
    <t>Beathard, C.J. QB</t>
  </si>
  <si>
    <t>Beckham, Odell WR</t>
  </si>
  <si>
    <t>Beckwith, Kendell LB</t>
  </si>
  <si>
    <t>Bell, Blake TE</t>
  </si>
  <si>
    <t>Bell, Joique RB</t>
  </si>
  <si>
    <t>Bell, Kenny WR</t>
  </si>
  <si>
    <t>Bell, Le'Veon RB</t>
  </si>
  <si>
    <t>Bell, Vonn S</t>
  </si>
  <si>
    <t>Bellore, Nick LB</t>
  </si>
  <si>
    <t>Benjamin, Kelvin WR</t>
  </si>
  <si>
    <t>Benjamin, Travis WR</t>
  </si>
  <si>
    <t>Bennett, Martellus TE</t>
  </si>
  <si>
    <t>Bennett, Michael DE</t>
  </si>
  <si>
    <t>Bennett, Michael DT</t>
  </si>
  <si>
    <t>Bentley, Ja'Whaun LB</t>
  </si>
  <si>
    <t>Bentley, Ja'whaun LB</t>
  </si>
  <si>
    <t>Benwikere, Bene CB</t>
  </si>
  <si>
    <t>Berhe, Nat S</t>
  </si>
  <si>
    <t>Bernard, Giovani RB</t>
  </si>
  <si>
    <t>Berrios, Braxton WR</t>
  </si>
  <si>
    <t>Berry, Eric S</t>
  </si>
  <si>
    <t>Berry, Jordan P</t>
  </si>
  <si>
    <t>Bethea, Antoine S</t>
  </si>
  <si>
    <t>Bethel, Justin CB</t>
  </si>
  <si>
    <t>Bibbs, E.J. TE</t>
  </si>
  <si>
    <t>Bibbs, Kapri RB</t>
  </si>
  <si>
    <t>Biegel, Vince LB</t>
  </si>
  <si>
    <t>Billings, Andrew DT</t>
  </si>
  <si>
    <t>Bishop, Ken DT</t>
  </si>
  <si>
    <t>Blackson, Angelo DT</t>
  </si>
  <si>
    <t>Blair, Marquise S</t>
  </si>
  <si>
    <t>Blake, Antwon CB</t>
  </si>
  <si>
    <t>Blewitt, Chris K</t>
  </si>
  <si>
    <t>Blount, LeGarrette RB</t>
  </si>
  <si>
    <t>Blue, Alfred RB</t>
  </si>
  <si>
    <t>Board, Chris LB</t>
  </si>
  <si>
    <t>Boddy-Calhoun, Briean S</t>
  </si>
  <si>
    <t>Boehringer, Moritz WR</t>
  </si>
  <si>
    <t>Bojorquez, Corey P</t>
  </si>
  <si>
    <t>Bolden, Brandon RB</t>
  </si>
  <si>
    <t>Boldin, Anquan WR</t>
  </si>
  <si>
    <t>Bonnafon, Reggie RB</t>
  </si>
  <si>
    <t>Booker, Devontae RB</t>
  </si>
  <si>
    <t>Borland, Chris LB</t>
  </si>
  <si>
    <t>Bortles, Blake QB</t>
  </si>
  <si>
    <t>Bosa, Joey DE</t>
  </si>
  <si>
    <t>Bosa, Nick DE</t>
  </si>
  <si>
    <t>Bostic, Jon LB</t>
  </si>
  <si>
    <t>Boston, Tre S</t>
  </si>
  <si>
    <t>Boswell, Chris K</t>
  </si>
  <si>
    <t>Bourne, Kendrick WR</t>
  </si>
  <si>
    <t>Bouye, A.J. CB</t>
  </si>
  <si>
    <t>Bowe, Dwayne WR</t>
  </si>
  <si>
    <t>Bowman, Braedon TE</t>
  </si>
  <si>
    <t>Bowman, Navorro LB</t>
  </si>
  <si>
    <t>Bowser, Tyus LB</t>
  </si>
  <si>
    <t>Boyd, Kris CB</t>
  </si>
  <si>
    <t>Boyd, Tyler WR</t>
  </si>
  <si>
    <t>Boykin, Brandon CB</t>
  </si>
  <si>
    <t>Boykin, Miles WR</t>
  </si>
  <si>
    <t>Boyle, Nick TE</t>
  </si>
  <si>
    <t>Bradberry, James CB</t>
  </si>
  <si>
    <t>Bradford, Sam QB</t>
  </si>
  <si>
    <t>Bradham, Nigel LB</t>
  </si>
  <si>
    <t>Bradshaw, Ahmad RB</t>
  </si>
  <si>
    <t>Brady, Tom QB</t>
  </si>
  <si>
    <t>Branch, Alan DT</t>
  </si>
  <si>
    <t>Branch, Andre DE</t>
  </si>
  <si>
    <t>Branch, Tyvon S</t>
  </si>
  <si>
    <t>Brantley, Caleb DT</t>
  </si>
  <si>
    <t>Brate, Cameron TE</t>
  </si>
  <si>
    <t>Braverman, Daniel WR</t>
  </si>
  <si>
    <t>Bray, Quan WR</t>
  </si>
  <si>
    <t>Breaux, Delvin CB</t>
  </si>
  <si>
    <t>Breeland, Bashaud CB</t>
  </si>
  <si>
    <t>Brees, Drew QB</t>
  </si>
  <si>
    <t>Breida, Matt RB</t>
  </si>
  <si>
    <t>Bridgewater, Teddy QB</t>
  </si>
  <si>
    <t>Brindza, Kyle K</t>
  </si>
  <si>
    <t>Brissett, Jacoby QB</t>
  </si>
  <si>
    <t>Britt, Kenny WR</t>
  </si>
  <si>
    <t>Brock, Tramaine CB</t>
  </si>
  <si>
    <t>Brockers, Michael DT</t>
  </si>
  <si>
    <t>Bromley, Jay DT</t>
  </si>
  <si>
    <t>Brooks, Cariel CB</t>
  </si>
  <si>
    <t>Brooks, Terrence S</t>
  </si>
  <si>
    <t>Brothers, Kentrell LB</t>
  </si>
  <si>
    <t>Broughton, Cortez DE</t>
  </si>
  <si>
    <t>Brown, A.J. WR</t>
  </si>
  <si>
    <t>Brown, Antonio WR</t>
  </si>
  <si>
    <t>Brown, Blair LB</t>
  </si>
  <si>
    <t>Brown, Bryce RB</t>
  </si>
  <si>
    <t>Brown, Daniel WR</t>
  </si>
  <si>
    <t>Brown, Jaron WR</t>
  </si>
  <si>
    <t>Brown, Jatavis LB</t>
  </si>
  <si>
    <t>Brown, Jayon LB</t>
  </si>
  <si>
    <t>Brown, John WR</t>
  </si>
  <si>
    <t>Brown, Josh K</t>
  </si>
  <si>
    <t>Brown, Malcolm DT</t>
  </si>
  <si>
    <t>Brown, Malcolm RB</t>
  </si>
  <si>
    <t>Brown, Malcom DT</t>
  </si>
  <si>
    <t>Brown, Marquise WR</t>
  </si>
  <si>
    <t>Brown, Philly WR</t>
  </si>
  <si>
    <t>Brown, Preston LB</t>
  </si>
  <si>
    <t>Brown, Zach LB</t>
  </si>
  <si>
    <t>Bruton, David S</t>
  </si>
  <si>
    <t>Bryan, Taven DT</t>
  </si>
  <si>
    <t>Bryant, Armonty LB</t>
  </si>
  <si>
    <t>Bryant, Dez WR</t>
  </si>
  <si>
    <t>Bryant, Martavis WR</t>
  </si>
  <si>
    <t>Bryant, Matt K</t>
  </si>
  <si>
    <t>Bucannon, Deone LB</t>
  </si>
  <si>
    <t>Buckner, DeForest DE</t>
  </si>
  <si>
    <t>Bullard, Jonathan DE</t>
  </si>
  <si>
    <t>Bullough, Max LB</t>
  </si>
  <si>
    <t>Burfict, Vontaze LB</t>
  </si>
  <si>
    <t>Burgess, James LB</t>
  </si>
  <si>
    <t>Burkhead, Rex RB</t>
  </si>
  <si>
    <t>Burks, Oren LB</t>
  </si>
  <si>
    <t>Burnett, Morgan S</t>
  </si>
  <si>
    <t>Burns, Artie CB</t>
  </si>
  <si>
    <t>Burns, Brian DE</t>
  </si>
  <si>
    <t>Burr-Kirven, Ben LB</t>
  </si>
  <si>
    <t>Burse, Isaiah WR</t>
  </si>
  <si>
    <t>Burton, Michael RB</t>
  </si>
  <si>
    <t>Burton, Trey TE</t>
  </si>
  <si>
    <t>Bush, Deon S</t>
  </si>
  <si>
    <t>Bush, Devin LB</t>
  </si>
  <si>
    <t>Bush, Reggie RB</t>
  </si>
  <si>
    <t>Butker, Harrison K</t>
  </si>
  <si>
    <t>Butler, Adam DT</t>
  </si>
  <si>
    <t>Butler, Brice WR</t>
  </si>
  <si>
    <t>Butler, Donald LB</t>
  </si>
  <si>
    <t>Butler, Emmanuel WR</t>
  </si>
  <si>
    <t>Butler, Hakeem WR</t>
  </si>
  <si>
    <t>Butler, Malcolm CB</t>
  </si>
  <si>
    <t>Butler, Vernon DT</t>
  </si>
  <si>
    <t>Butt, Jake TE</t>
  </si>
  <si>
    <t>Byard, Kevin S</t>
  </si>
  <si>
    <t>Bynes, Josh LB</t>
  </si>
  <si>
    <t>Byrd, Jairus S</t>
  </si>
  <si>
    <t>Cain, Deon WR</t>
  </si>
  <si>
    <t>Calhoun, Shalique LB</t>
  </si>
  <si>
    <t>Callahan, Bryce CB</t>
  </si>
  <si>
    <t>Callaway, Antonio WR</t>
  </si>
  <si>
    <t>Cameron, Jordan TE</t>
  </si>
  <si>
    <t>Campanaro, Michael WR</t>
  </si>
  <si>
    <t>Campbell, Calais DE</t>
  </si>
  <si>
    <t>Campbell, De'Vondre LB</t>
  </si>
  <si>
    <t>Campbell, Ibraheim S</t>
  </si>
  <si>
    <t>Campbell, Parris WR</t>
  </si>
  <si>
    <t>Cannon, Trenton RB</t>
  </si>
  <si>
    <t>Cantrell, Dylan WR</t>
  </si>
  <si>
    <t>Carey, Ka'deem RB</t>
  </si>
  <si>
    <t>Carlson, Daniel  K</t>
  </si>
  <si>
    <t>Carpenter, Dan K</t>
  </si>
  <si>
    <t>Carr, Austin WR</t>
  </si>
  <si>
    <t>Carr, Brandon CB</t>
  </si>
  <si>
    <t>Carr, Derek QB</t>
  </si>
  <si>
    <t>Carradine, Cornellius DE</t>
  </si>
  <si>
    <t>Carrethers, Ryan DT</t>
  </si>
  <si>
    <t>Carrie, Travis CB</t>
  </si>
  <si>
    <t>Carroll, Nolan CB</t>
  </si>
  <si>
    <t>Carroo, Leonte WR</t>
  </si>
  <si>
    <t>Carson, Chris RB</t>
  </si>
  <si>
    <t>Carson, Glenn LB</t>
  </si>
  <si>
    <t>Carter, Lorenzo LB</t>
  </si>
  <si>
    <t>Casey, Jurrell DE</t>
  </si>
  <si>
    <t>Cashman, Blake LB</t>
  </si>
  <si>
    <t>Catanzaro, Chandler K</t>
  </si>
  <si>
    <t>Celek, Garrett TE</t>
  </si>
  <si>
    <t>Chancellor, Kam S</t>
  </si>
  <si>
    <t>Chandler, Scott TE</t>
  </si>
  <si>
    <t>Chark, D.J. WR</t>
  </si>
  <si>
    <t>Charles, Jamaal RB</t>
  </si>
  <si>
    <t>Charlton, Taco DE</t>
  </si>
  <si>
    <t>Chesson, Jehu WR</t>
  </si>
  <si>
    <t>Chickillo, Anthony LB</t>
  </si>
  <si>
    <t>Chubb, Bradley LB</t>
  </si>
  <si>
    <t>Chubb, Nick RB</t>
  </si>
  <si>
    <t>Chung, Patrick S</t>
  </si>
  <si>
    <t>Church, Barry S</t>
  </si>
  <si>
    <t>Claiborne, Morris CB</t>
  </si>
  <si>
    <t>Clark, Frank DE</t>
  </si>
  <si>
    <t>Clark, Kenny DE</t>
  </si>
  <si>
    <t>Clark, Kenny DT</t>
  </si>
  <si>
    <t>Clarke, Will DE</t>
  </si>
  <si>
    <t>Clay, Charles TE</t>
  </si>
  <si>
    <t>Clay, Kaelin WR</t>
  </si>
  <si>
    <t>Clayborn, Adrian DE</t>
  </si>
  <si>
    <t>Clement, Corey RB</t>
  </si>
  <si>
    <t>Cleveland, Asante TE</t>
  </si>
  <si>
    <t>Clinton-Dix, Ha Ha S</t>
  </si>
  <si>
    <t>Coates, Sammie WR</t>
  </si>
  <si>
    <t>Cobb, David RB</t>
  </si>
  <si>
    <t>Cobb, Randall WR</t>
  </si>
  <si>
    <t>Cockrell, Ross CB</t>
  </si>
  <si>
    <t>Cohen, Tarik RB</t>
  </si>
  <si>
    <t>Cole, Dylan LB</t>
  </si>
  <si>
    <t>Cole, Keelan WR</t>
  </si>
  <si>
    <t>Coleman, Brandon WR</t>
  </si>
  <si>
    <t>Coleman, Corey WR</t>
  </si>
  <si>
    <t>Coleman, Davon DT</t>
  </si>
  <si>
    <t>Coleman, Justin CB</t>
  </si>
  <si>
    <t>Coleman, Kurt S</t>
  </si>
  <si>
    <t>Coleman, Tevin RB</t>
  </si>
  <si>
    <t>Coley, Trevon DT</t>
  </si>
  <si>
    <t>Collier, L.J. DE</t>
  </si>
  <si>
    <t>Collins, Alex RB</t>
  </si>
  <si>
    <t>Collins, Jalen CB</t>
  </si>
  <si>
    <t>Collins, Jamie LB</t>
  </si>
  <si>
    <t>Collins, Landon S</t>
  </si>
  <si>
    <t>Collins, Maliek DT</t>
  </si>
  <si>
    <t>Colquitt, Britton P</t>
  </si>
  <si>
    <t>Colquitt, Dustin P</t>
  </si>
  <si>
    <t>Colston, Marques WR</t>
  </si>
  <si>
    <t>Colvin, Aaron CB</t>
  </si>
  <si>
    <t>Cominsky, John DE</t>
  </si>
  <si>
    <t>Compton, Will LB</t>
  </si>
  <si>
    <t>Coney, Te'von LB</t>
  </si>
  <si>
    <t>Conklin, Tyler TE</t>
  </si>
  <si>
    <t>Conley, Chris WR</t>
  </si>
  <si>
    <t>Conley, Gareon CB</t>
  </si>
  <si>
    <t>Conner, James RB</t>
  </si>
  <si>
    <t>Conte, Chris S</t>
  </si>
  <si>
    <t>Cook, Dalvin RB</t>
  </si>
  <si>
    <t>Cook, Jared TE</t>
  </si>
  <si>
    <t>Cooke, Logan P</t>
  </si>
  <si>
    <t>Cooks, Brandin WR</t>
  </si>
  <si>
    <t>Cooper, Amari WR</t>
  </si>
  <si>
    <t>Cooper, Marcus CB</t>
  </si>
  <si>
    <t>Cooper, Pharoh WR</t>
  </si>
  <si>
    <t>Cooper, Xavier DE</t>
  </si>
  <si>
    <t>Core, Cody WR</t>
  </si>
  <si>
    <t>Correa, Kamalei LB</t>
  </si>
  <si>
    <t>Couplin, Jerome S</t>
  </si>
  <si>
    <t>Cousins, Kirk QB</t>
  </si>
  <si>
    <t>Coutee, Keke WR</t>
  </si>
  <si>
    <t>Covington, Christian DT</t>
  </si>
  <si>
    <t>Cox, Fletcher DT</t>
  </si>
  <si>
    <t>Cox, Perrish CB</t>
  </si>
  <si>
    <t>Coyle, Brock LB</t>
  </si>
  <si>
    <t>Crabtree, Michael WR</t>
  </si>
  <si>
    <t>Cravens, Su'a S</t>
  </si>
  <si>
    <t>Crawford, Jack DT</t>
  </si>
  <si>
    <t>Crawford, Tyrone DE</t>
  </si>
  <si>
    <t>Crawford, Tyrone DT</t>
  </si>
  <si>
    <t>Crawley, Ken CB</t>
  </si>
  <si>
    <t>Crichton, Scott DE</t>
  </si>
  <si>
    <t>Crockett, Damarea RB</t>
  </si>
  <si>
    <t>Crockett, John RB</t>
  </si>
  <si>
    <t>Cromartie, Antonio CB</t>
  </si>
  <si>
    <t>Crosby, Mason K</t>
  </si>
  <si>
    <t>Crosby, Maxx DE</t>
  </si>
  <si>
    <t>Crowder, Jamison WR</t>
  </si>
  <si>
    <t>Crowell, Isaiah RB</t>
  </si>
  <si>
    <t>Cruz, Victor WR</t>
  </si>
  <si>
    <t>Culkin, Sean TE</t>
  </si>
  <si>
    <t>Culliver, Chris CB</t>
  </si>
  <si>
    <t>Cunningham, Benny RB</t>
  </si>
  <si>
    <t>Cunningham, Zach LB</t>
  </si>
  <si>
    <t>Curry, Vinny DE</t>
  </si>
  <si>
    <t>Cushing, Brian LB</t>
  </si>
  <si>
    <t>Cutler, Jay QB</t>
  </si>
  <si>
    <t>Cyprien, Johnathan S</t>
  </si>
  <si>
    <t>Dalton, Andy QB</t>
  </si>
  <si>
    <t>Daniel, Trevor P</t>
  </si>
  <si>
    <t>Daniels, Mike DE</t>
  </si>
  <si>
    <t>Daniels, Owen TE</t>
  </si>
  <si>
    <t>Dansby, Karlos LB</t>
  </si>
  <si>
    <t>Darby, Ronald CB</t>
  </si>
  <si>
    <t>Dareus, Marcell DT</t>
  </si>
  <si>
    <t>Darkwa, Orleans RB</t>
  </si>
  <si>
    <t>Darr, Matt P</t>
  </si>
  <si>
    <t>Davenport, Marcus DE</t>
  </si>
  <si>
    <t>David, Lavonte LB</t>
  </si>
  <si>
    <t>Davidson, James LB</t>
  </si>
  <si>
    <t>Davis, Akeem S</t>
  </si>
  <si>
    <t>Davis, Carl DT</t>
  </si>
  <si>
    <t>Davis, Carlton CB</t>
  </si>
  <si>
    <t>Davis, Chris CB</t>
  </si>
  <si>
    <t>Davis, Corey WR</t>
  </si>
  <si>
    <t>Davis, Demario LB</t>
  </si>
  <si>
    <t>Davis, Geremy WR</t>
  </si>
  <si>
    <t>Davis, Jarrad LB</t>
  </si>
  <si>
    <t>Davis, Justin RB</t>
  </si>
  <si>
    <t>Davis, Knile RB</t>
  </si>
  <si>
    <t>Davis, Michael CB</t>
  </si>
  <si>
    <t>Davis, Mike RB</t>
  </si>
  <si>
    <t>Davis, Robert WR</t>
  </si>
  <si>
    <t>Davis, Sean S</t>
  </si>
  <si>
    <t>Davis, Thomas LB</t>
  </si>
  <si>
    <t>Davis, Todd LB</t>
  </si>
  <si>
    <t>Davis, Trevor WR</t>
  </si>
  <si>
    <t>Davis, Vernon TE</t>
  </si>
  <si>
    <t>Davis, Vontae CB</t>
  </si>
  <si>
    <t>Davison, Tyeler DT</t>
  </si>
  <si>
    <t>Dawson, Paul LB</t>
  </si>
  <si>
    <t>Decker, Eric WR</t>
  </si>
  <si>
    <t>Delaire, Ryan DE</t>
  </si>
  <si>
    <t>Demps, Quinton S</t>
  </si>
  <si>
    <t>Dennard, Darqueze CB</t>
  </si>
  <si>
    <t>Desir, Pierre CB</t>
  </si>
  <si>
    <t>DeValve, Seth TE</t>
  </si>
  <si>
    <t>Dickson, Ed TE</t>
  </si>
  <si>
    <t>Dickson, Michael P</t>
  </si>
  <si>
    <t>Diggs, Quandre CB</t>
  </si>
  <si>
    <t>Diggs, Quandre S</t>
  </si>
  <si>
    <t>Diggs, Stefon WR</t>
  </si>
  <si>
    <t>Dislley, Will TE</t>
  </si>
  <si>
    <t>Dissly, Will TE</t>
  </si>
  <si>
    <t>Dixon, Ahmad S</t>
  </si>
  <si>
    <t>Dixon, Brandon CB</t>
  </si>
  <si>
    <t>Dixon, Brian CB</t>
  </si>
  <si>
    <t>Dixon, Kenneth RB</t>
  </si>
  <si>
    <t>Dixon, Riley P</t>
  </si>
  <si>
    <t>Dobson, Aaron WR</t>
  </si>
  <si>
    <t>Doctson, Josh WR</t>
  </si>
  <si>
    <t>Dodd, Kevin LB</t>
  </si>
  <si>
    <t>Donald, Aaron DE</t>
  </si>
  <si>
    <t>Donnell, Larry TE</t>
  </si>
  <si>
    <t>Dorsett, Phillip WR</t>
  </si>
  <si>
    <t>Doss, Lorenzo CB</t>
  </si>
  <si>
    <t>Douzable, Leger DE</t>
  </si>
  <si>
    <t>Dowling, Jonathan S</t>
  </si>
  <si>
    <t>Doyle, Jack TE</t>
  </si>
  <si>
    <t>Drake, Kenyan RB</t>
  </si>
  <si>
    <t>Draughn, Shaun RB</t>
  </si>
  <si>
    <t>Drummond, Kurtis S</t>
  </si>
  <si>
    <t>Duarte, Thomas TE</t>
  </si>
  <si>
    <t>Dumervil, Elvis LB</t>
  </si>
  <si>
    <t>Dunbar, Lance RB</t>
  </si>
  <si>
    <t>Dunbar, Quinton CB</t>
  </si>
  <si>
    <t>Dunbar, Quinton WR</t>
  </si>
  <si>
    <t>Dunlap, Carlos DE</t>
  </si>
  <si>
    <t>Dunn, Brandon DT</t>
  </si>
  <si>
    <t>Dupre, Malachai WR</t>
  </si>
  <si>
    <t>Dupree, Bud LB</t>
  </si>
  <si>
    <t>Dye, Donteea WR</t>
  </si>
  <si>
    <t>Dyer, Michael RB</t>
  </si>
  <si>
    <t>Dzubnar, Nick LB</t>
  </si>
  <si>
    <t>Ealy, Kony DE</t>
  </si>
  <si>
    <t>Easley, Dominique DT</t>
  </si>
  <si>
    <t>Easley, Dominque DT</t>
  </si>
  <si>
    <t>Ebron, Eric TE</t>
  </si>
  <si>
    <t>Ebukam, Samson LB</t>
  </si>
  <si>
    <t>Edebali, Kasim LB</t>
  </si>
  <si>
    <t>Edelman, Julian WR</t>
  </si>
  <si>
    <t>Edmonds, Chase RB</t>
  </si>
  <si>
    <t>Edmunds, Terrell S</t>
  </si>
  <si>
    <t>Edmunds, Tremaine LB</t>
  </si>
  <si>
    <t>Edwards, Ben WR</t>
  </si>
  <si>
    <t>Edwards, Gus RB</t>
  </si>
  <si>
    <t>Edwards, Lachlan P</t>
  </si>
  <si>
    <t>Edwards, Mario DE</t>
  </si>
  <si>
    <t>Edwards, Mike S</t>
  </si>
  <si>
    <t>Edwards, T.J. LB</t>
  </si>
  <si>
    <t>Eifert, Tyler TE</t>
  </si>
  <si>
    <t>Ekeler, Austin RB</t>
  </si>
  <si>
    <t>Ellerbe, Dannell LB</t>
  </si>
  <si>
    <t>Ellington, Andre RB</t>
  </si>
  <si>
    <t>Ellington, Bruce WR</t>
  </si>
  <si>
    <t>Elliot, Jake K</t>
  </si>
  <si>
    <t>Elliott, Ezekiel RB</t>
  </si>
  <si>
    <t>Elliott, Jake K</t>
  </si>
  <si>
    <t>Elliott, Jayrone LB</t>
  </si>
  <si>
    <t>Ellis, Justin DT</t>
  </si>
  <si>
    <t>Emanuel, Kyle LB</t>
  </si>
  <si>
    <t>Enemkpali, IK LB</t>
  </si>
  <si>
    <t>Engram, Evan TE</t>
  </si>
  <si>
    <t>Enunwa, Quincy WR</t>
  </si>
  <si>
    <t>Ertz, Zach TE</t>
  </si>
  <si>
    <t>Ervin, Tyler RB</t>
  </si>
  <si>
    <t>Evans, Justin S</t>
  </si>
  <si>
    <t>Evans, Mike WR</t>
  </si>
  <si>
    <t>Evans, Randall CB</t>
  </si>
  <si>
    <t>Evans, Rashaan LB</t>
  </si>
  <si>
    <t>Everett, Deshazor CB</t>
  </si>
  <si>
    <t>Everett, Gerald TE</t>
  </si>
  <si>
    <t>Exum, Antone S</t>
  </si>
  <si>
    <t>Fackrell, Kyler LB</t>
  </si>
  <si>
    <t>Fairbairn, Ka'imi K</t>
  </si>
  <si>
    <t>Fairley, Nick DT</t>
  </si>
  <si>
    <t>Fant, Noah TE</t>
  </si>
  <si>
    <t>Farley, Matthias S</t>
  </si>
  <si>
    <t>Farrow, Kenneth RB</t>
  </si>
  <si>
    <t>Fatinikun, T.J. DE</t>
  </si>
  <si>
    <t>Fede, Terrence DE</t>
  </si>
  <si>
    <t>Fejedelem, Clayton S</t>
  </si>
  <si>
    <t>Fells, Darren TE</t>
  </si>
  <si>
    <t>Ferguson, Ego DT</t>
  </si>
  <si>
    <t>Ferguson, Jaylon LB</t>
  </si>
  <si>
    <t>Ferguson, Josh RB</t>
  </si>
  <si>
    <t>Ferrell, Clelin DE</t>
  </si>
  <si>
    <t>Fiedorowicz, C.J. TE</t>
  </si>
  <si>
    <t>Filimoeatu, Bojay LB</t>
  </si>
  <si>
    <t>Fitzgerald, Larry WR</t>
  </si>
  <si>
    <t>Fitzpatrick, Minkah S</t>
  </si>
  <si>
    <t>Fitzpatrick, Ryan QB</t>
  </si>
  <si>
    <t>Flacco, Joe QB</t>
  </si>
  <si>
    <t>Fleener, Coby TE</t>
  </si>
  <si>
    <t>Flowers, Marquis LB</t>
  </si>
  <si>
    <t>Flowers, Tre CB</t>
  </si>
  <si>
    <t>Flowers, Trey DE</t>
  </si>
  <si>
    <t>Floyd, Leonard LB</t>
  </si>
  <si>
    <t>Floyd, Michael WR</t>
  </si>
  <si>
    <t>Floyd, Sharrif DT</t>
  </si>
  <si>
    <t>Foles, Nick QB</t>
  </si>
  <si>
    <t>Folk, Nick K</t>
  </si>
  <si>
    <t>Forbath, Kai K</t>
  </si>
  <si>
    <t>Ford, Isaiah WR</t>
  </si>
  <si>
    <t>Ford, Poona DT</t>
  </si>
  <si>
    <t>Foreman, D'Onta RB</t>
  </si>
  <si>
    <t>Forsett, Justin RB</t>
  </si>
  <si>
    <t>Forte, Matt RB</t>
  </si>
  <si>
    <t>Fortt, Khairi LB</t>
  </si>
  <si>
    <t>Foster, Arian RB</t>
  </si>
  <si>
    <t>Foster, D.J. RB</t>
  </si>
  <si>
    <t>Foster, Mason LB</t>
  </si>
  <si>
    <t>Foster, Reuben LB</t>
  </si>
  <si>
    <t>Foster, Robert WR</t>
  </si>
  <si>
    <t>Fountain, Daurice WR</t>
  </si>
  <si>
    <t>Fournette, Leonard RB</t>
  </si>
  <si>
    <t>Fowler, Dante DE</t>
  </si>
  <si>
    <t>Fowler, Jalston RB</t>
  </si>
  <si>
    <t>Fox, Dan LB</t>
  </si>
  <si>
    <t>Franks, Andrew K</t>
  </si>
  <si>
    <t>Freeman, Devonta RB</t>
  </si>
  <si>
    <t>Freeman, Jerrell LB</t>
  </si>
  <si>
    <t>Freeman, Royce RB</t>
  </si>
  <si>
    <t>Freeney, Dwight DE</t>
  </si>
  <si>
    <t>Freese, Nate K</t>
  </si>
  <si>
    <t>Fua, Alani LB</t>
  </si>
  <si>
    <t>Fuller, Kendall CB</t>
  </si>
  <si>
    <t>Fuller, Kyle CB</t>
  </si>
  <si>
    <t>Fuller, Will WR</t>
  </si>
  <si>
    <t>Funchess, Devin WR</t>
  </si>
  <si>
    <t>Gabriel, Taylor WR</t>
  </si>
  <si>
    <t>Gaffney, Tyler RB</t>
  </si>
  <si>
    <t>Gaines, Charles CB</t>
  </si>
  <si>
    <t>Gaines, E.J. CB</t>
  </si>
  <si>
    <t>Gaines, EJ CB</t>
  </si>
  <si>
    <t>Gaines, Greg DT</t>
  </si>
  <si>
    <t>Gaines, Phillip CB</t>
  </si>
  <si>
    <t>Galette, Junior LB</t>
  </si>
  <si>
    <t>Gallman, Wayne RB</t>
  </si>
  <si>
    <t>Gallup, Michael WR</t>
  </si>
  <si>
    <t>Gano, Graham K</t>
  </si>
  <si>
    <t>Garcon, Pierre WR</t>
  </si>
  <si>
    <t>Gardner-Johnson, Chauncey S</t>
  </si>
  <si>
    <t>Garopollo, Jimmy QB</t>
  </si>
  <si>
    <t>Garoppolo, Jimmy QB</t>
  </si>
  <si>
    <t>Garrett, Keyarris WR</t>
  </si>
  <si>
    <t>Garrett, Myles DE</t>
  </si>
  <si>
    <t>Gary, Rashan DE</t>
  </si>
  <si>
    <t>Gaskin, Myles RB</t>
  </si>
  <si>
    <t>Gates, Antonio TE</t>
  </si>
  <si>
    <t>Gathers, Rico TE</t>
  </si>
  <si>
    <t>Gaulden, Rashaan S</t>
  </si>
  <si>
    <t>Gay, William CB</t>
  </si>
  <si>
    <t>Geathers, Clayton S</t>
  </si>
  <si>
    <t>George, Jeremiah LB</t>
  </si>
  <si>
    <t>Gerhart, Toby RB</t>
  </si>
  <si>
    <t>Gesicki, Mike TE</t>
  </si>
  <si>
    <t>Gholston, William DE</t>
  </si>
  <si>
    <t>Gilberry, Wallace DE</t>
  </si>
  <si>
    <t>Gilbert, Justin CB</t>
  </si>
  <si>
    <t>Gilbert, Reggie LB</t>
  </si>
  <si>
    <t>Gilchrist, Marcus S</t>
  </si>
  <si>
    <t>Gillan, Jamie P</t>
  </si>
  <si>
    <t>Gillislee, Mike RB</t>
  </si>
  <si>
    <t>Gillmore, Crockett TE</t>
  </si>
  <si>
    <t>Gilmore, Stephon CB</t>
  </si>
  <si>
    <t>Ginn Jr., Ted WR</t>
  </si>
  <si>
    <t>Gipson, Tashaun S</t>
  </si>
  <si>
    <t>Glanton, Adarius LB</t>
  </si>
  <si>
    <t>Glenn, Jacoby CB</t>
  </si>
  <si>
    <t>Glennon, Mike QB</t>
  </si>
  <si>
    <t>Godwin, Chris WR</t>
  </si>
  <si>
    <t>Goedert, Dallas TE</t>
  </si>
  <si>
    <t>Goff, Jared QB</t>
  </si>
  <si>
    <t>Golden, Markus DE</t>
  </si>
  <si>
    <t>Golden, Markus LB</t>
  </si>
  <si>
    <t>Goldman, Eddie DT</t>
  </si>
  <si>
    <t>Golladay, Kenny WR</t>
  </si>
  <si>
    <t>Gonzalez, Zane K</t>
  </si>
  <si>
    <t>Goodson, B.J. LB</t>
  </si>
  <si>
    <t>Goodson, Demetri CB</t>
  </si>
  <si>
    <t>Goodwin, Marquise WR</t>
  </si>
  <si>
    <t>Gordon, Josh WR</t>
  </si>
  <si>
    <t>Gordon, Melvin RB</t>
  </si>
  <si>
    <t>Gore, Frank RB</t>
  </si>
  <si>
    <t>Gostkowski, Stephen K</t>
  </si>
  <si>
    <t>Gould, Robbie K</t>
  </si>
  <si>
    <t>Graham, Brandon DE</t>
  </si>
  <si>
    <t>Graham, Brandon LB</t>
  </si>
  <si>
    <t>Graham, Corey S</t>
  </si>
  <si>
    <t>Graham, Jimmy TE</t>
  </si>
  <si>
    <t>Grant, Corey RB</t>
  </si>
  <si>
    <t>Grant, Doran CB</t>
  </si>
  <si>
    <t>Grant, Jakeem WR</t>
  </si>
  <si>
    <t>Grant, Ryan WR</t>
  </si>
  <si>
    <t>Gray, Jonas RB</t>
  </si>
  <si>
    <t>Grayson, Garrett QB</t>
  </si>
  <si>
    <t>Green, A.J. WR</t>
  </si>
  <si>
    <t>Green, Ladarius TE</t>
  </si>
  <si>
    <t>Green, Rasheem DE</t>
  </si>
  <si>
    <t>Green, Virgil TE</t>
  </si>
  <si>
    <t>Green-Beckham, Dorial WR</t>
  </si>
  <si>
    <t>Greene, Rashad WR</t>
  </si>
  <si>
    <t>Greenlaw, Dre LB</t>
  </si>
  <si>
    <t>Gregory, Randy DE</t>
  </si>
  <si>
    <t>Gresham, Jermaine TE</t>
  </si>
  <si>
    <t>Grice, Marion RB</t>
  </si>
  <si>
    <t>Grier, Will QB</t>
  </si>
  <si>
    <t>Griffen, Everson DE</t>
  </si>
  <si>
    <t>Griffin III, Robert QB</t>
  </si>
  <si>
    <t>Griffin, Shaq CB</t>
  </si>
  <si>
    <t>Griffin, Shaquem LB</t>
  </si>
  <si>
    <t>Grimble, Xavier TE</t>
  </si>
  <si>
    <t>Grimes, Brent CB</t>
  </si>
  <si>
    <t>Grissom, Geneo LB</t>
  </si>
  <si>
    <t>Gronkowski, Rob TE</t>
  </si>
  <si>
    <t>Grugier-Hill, Kamu LB</t>
  </si>
  <si>
    <t>Guice, Derrius RB</t>
  </si>
  <si>
    <t>Gunter, Ladarius CB</t>
  </si>
  <si>
    <t>Gunter, Rodney DT</t>
  </si>
  <si>
    <t>Gurley, Todd RB</t>
  </si>
  <si>
    <t>Guy, Lawrence DE</t>
  </si>
  <si>
    <t>Gwacham, Obum DE</t>
  </si>
  <si>
    <t>Haack, Matt P</t>
  </si>
  <si>
    <t>Hackett, Tom P</t>
  </si>
  <si>
    <t>Haden, Joe CB</t>
  </si>
  <si>
    <t>Hageman, Ra'Shede DE</t>
  </si>
  <si>
    <t>Hageman, Ra'Shede DT</t>
  </si>
  <si>
    <t>Hager, Bryce LB</t>
  </si>
  <si>
    <t>Hairston, Nate CB</t>
  </si>
  <si>
    <t>Hal, Dre CB</t>
  </si>
  <si>
    <t>Hal, Dre S</t>
  </si>
  <si>
    <t>Hali, Tamba LB</t>
  </si>
  <si>
    <t>Hall, Emanuel WR</t>
  </si>
  <si>
    <t>Hall, Marvin WR</t>
  </si>
  <si>
    <t>Hall, P.J. DE</t>
  </si>
  <si>
    <t>Hall, Rannell WR</t>
  </si>
  <si>
    <t>Hamilton, DaeSean WR</t>
  </si>
  <si>
    <t>Hamilton, Shaun Dion LB</t>
  </si>
  <si>
    <t>Hand, Da'Shawn DT</t>
  </si>
  <si>
    <t>Hankins, Johnathan DT</t>
  </si>
  <si>
    <t>Hansen, Chad WR</t>
  </si>
  <si>
    <t>Hardman, Mecole WR</t>
  </si>
  <si>
    <t>Hardy, Greg DE</t>
  </si>
  <si>
    <t>Hardy, Justin WR</t>
  </si>
  <si>
    <t>Hargrave, Javon DT</t>
  </si>
  <si>
    <t>Hargreaves, Vernon CB</t>
  </si>
  <si>
    <t>Harmon, Kelvin WR</t>
  </si>
  <si>
    <t>Harold, Eli LB</t>
  </si>
  <si>
    <t>Harper, Chris WR</t>
  </si>
  <si>
    <t>Harris, Alonzo RB</t>
  </si>
  <si>
    <t>Harris, Anthony S</t>
  </si>
  <si>
    <t>Harris, Charles DE</t>
  </si>
  <si>
    <t>Harris, Chris CB</t>
  </si>
  <si>
    <t>Harris, Connor LB</t>
  </si>
  <si>
    <t>Harris, Damien RB</t>
  </si>
  <si>
    <t>Harris, David LB</t>
  </si>
  <si>
    <t>Harris, DuJuan RB</t>
  </si>
  <si>
    <t>Harris, Dwayne WR</t>
  </si>
  <si>
    <t>Harris, Josh RB</t>
  </si>
  <si>
    <t>Harris, Maurice WR</t>
  </si>
  <si>
    <t>Harris, Shelby DE</t>
  </si>
  <si>
    <t>Harrison, Damon DT</t>
  </si>
  <si>
    <t>Harrison, James LB</t>
  </si>
  <si>
    <t>Harrison, Ronnie S</t>
  </si>
  <si>
    <t>Harry, N'Keal WR</t>
  </si>
  <si>
    <t>Hart, Penny WR</t>
  </si>
  <si>
    <t>Hart, Taylor DE</t>
  </si>
  <si>
    <t>Hartline, Brian WR</t>
  </si>
  <si>
    <t>Harvin, Percy WR</t>
  </si>
  <si>
    <t>Haskins, Dwayne QB</t>
  </si>
  <si>
    <t>Hauschka, Steven K</t>
  </si>
  <si>
    <t>Hayden, D.J. CB</t>
  </si>
  <si>
    <t>Hayes, William DE</t>
  </si>
  <si>
    <t>Hayne, Jarryd RB</t>
  </si>
  <si>
    <t>Haynes, Marquis DE</t>
  </si>
  <si>
    <t>Hayward, Casey CB</t>
  </si>
  <si>
    <t>Heeney, Ben LB</t>
  </si>
  <si>
    <t>Hekker, Johnny P</t>
  </si>
  <si>
    <t>Henderson, Carlos WR</t>
  </si>
  <si>
    <t>Henderson, Darrell RB</t>
  </si>
  <si>
    <t>Henderson, De'Angelo RB</t>
  </si>
  <si>
    <t>Hendrickson, Trey DE</t>
  </si>
  <si>
    <t>Henry, Derrick RB</t>
  </si>
  <si>
    <t>Henry, Hunter TE</t>
  </si>
  <si>
    <t>Henry, Mitchell TE</t>
  </si>
  <si>
    <t>Henry, Willie DT</t>
  </si>
  <si>
    <t>Herndon IV, Christopher TE</t>
  </si>
  <si>
    <t>Herndon, Chris TE</t>
  </si>
  <si>
    <t>Herrera, Amarlo LB</t>
  </si>
  <si>
    <t>Herron, Robert WR</t>
  </si>
  <si>
    <t>Heuerman, Jeff TE</t>
  </si>
  <si>
    <t>Hewitt, Neville LB</t>
  </si>
  <si>
    <t>Hewitt, Ryan RB</t>
  </si>
  <si>
    <t>Heyward, Cameron DE</t>
  </si>
  <si>
    <t>Hicks, Akiem DE</t>
  </si>
  <si>
    <t>Hicks, Jordan LB</t>
  </si>
  <si>
    <t>Higbee, Tyler TE</t>
  </si>
  <si>
    <t>Higgins, Rashard WR</t>
  </si>
  <si>
    <t>Hightower, Dont'a LB</t>
  </si>
  <si>
    <t>Hightower, Tim RB</t>
  </si>
  <si>
    <t>Hill, B.J. DT</t>
  </si>
  <si>
    <t>Hill, Brian RB</t>
  </si>
  <si>
    <t>Hill, Jeremy RB</t>
  </si>
  <si>
    <t>Hill, Jordan DT</t>
  </si>
  <si>
    <t>Hill, Josh TE</t>
  </si>
  <si>
    <t>Hill, Justice RB</t>
  </si>
  <si>
    <t>Hill, Troy CB</t>
  </si>
  <si>
    <t>Hill, Trysten DT</t>
  </si>
  <si>
    <t>Hill, Tyreek WR</t>
  </si>
  <si>
    <t>Hill, Will S</t>
  </si>
  <si>
    <t>Hilliard, Dontrell RB</t>
  </si>
  <si>
    <t>Hillman, Ronnie RB</t>
  </si>
  <si>
    <t>Hilton, T.Y. WR</t>
  </si>
  <si>
    <t>Hines, Nyheim RB</t>
  </si>
  <si>
    <t>Hitchens, Anthony LB</t>
  </si>
  <si>
    <t>Hockenson, T.J. TE</t>
  </si>
  <si>
    <t>Hodges, Bucky TE</t>
  </si>
  <si>
    <t>Hodges, Gerald LB</t>
  </si>
  <si>
    <t>Hogan, Chris WR</t>
  </si>
  <si>
    <t>Holcomb, Cole LB</t>
  </si>
  <si>
    <t>Hollins, Mack WR</t>
  </si>
  <si>
    <t>Holmes, Andre WR</t>
  </si>
  <si>
    <t>Hood, Elijah RB</t>
  </si>
  <si>
    <t>Hooker, Amani S</t>
  </si>
  <si>
    <t>Hooker, Malik S</t>
  </si>
  <si>
    <t>Hooper, Austin TE</t>
  </si>
  <si>
    <t>Hopkins, DeAndre WR</t>
  </si>
  <si>
    <t>Hopkins, Dustin K</t>
  </si>
  <si>
    <t>Hoskins, Gator TE</t>
  </si>
  <si>
    <t>House, Davon CB</t>
  </si>
  <si>
    <t>Houston, Lamarr LB</t>
  </si>
  <si>
    <t>Howard, Jaye DT</t>
  </si>
  <si>
    <t>Howard, Jordan RB</t>
  </si>
  <si>
    <t>Howard, O.J. TE</t>
  </si>
  <si>
    <t>Howard, Xavien CB</t>
  </si>
  <si>
    <t>Hubbard, Sam DE</t>
  </si>
  <si>
    <t>Huber, Kevin P</t>
  </si>
  <si>
    <t>Huff, Josh WR</t>
  </si>
  <si>
    <t>Huff, Marqueston CB</t>
  </si>
  <si>
    <t>Hughes, Jerry DE</t>
  </si>
  <si>
    <t>Hughes, Mike CB</t>
  </si>
  <si>
    <t>Hull, Mike LB</t>
  </si>
  <si>
    <t>Humphrey, Lil'Jordan WR</t>
  </si>
  <si>
    <t>Humphrey, Marlon CB</t>
  </si>
  <si>
    <t>Humphries, Adam WR</t>
  </si>
  <si>
    <t>Hundley, Brett QB</t>
  </si>
  <si>
    <t>Hunt, Akeem RB</t>
  </si>
  <si>
    <t>Hunt, Kareem RB</t>
  </si>
  <si>
    <t>Hunt, Margus DT</t>
  </si>
  <si>
    <t>Hunter, Danielle DE</t>
  </si>
  <si>
    <t>Hunter, Justin WR</t>
  </si>
  <si>
    <t>Hurd, Jalen WR</t>
  </si>
  <si>
    <t>Hurns, Allen WR</t>
  </si>
  <si>
    <t>Hurst, Hayden TE</t>
  </si>
  <si>
    <t>Hurst, Maurice DT</t>
  </si>
  <si>
    <t>Hyde, Carlos RB</t>
  </si>
  <si>
    <t>Hyde, Micah S</t>
  </si>
  <si>
    <t>Hyder, Kerry DT</t>
  </si>
  <si>
    <t>Ihedigbo, James S</t>
  </si>
  <si>
    <t>Iloka, George S</t>
  </si>
  <si>
    <t>Ingram, Mark RB</t>
  </si>
  <si>
    <t>Ingram, Melvin DE</t>
  </si>
  <si>
    <t>Inman, Dontrelle WR</t>
  </si>
  <si>
    <t>Ioannidis, Matt DE</t>
  </si>
  <si>
    <t>Iosefa, Joey RB</t>
  </si>
  <si>
    <t>Irvin, Bruce DE</t>
  </si>
  <si>
    <t>Irvin, Bruce LB</t>
  </si>
  <si>
    <t>Irving, David DT</t>
  </si>
  <si>
    <t>Isabella, Andy WR</t>
  </si>
  <si>
    <t>Ishmael, Kemal S</t>
  </si>
  <si>
    <t>Ivory, Chris RB</t>
  </si>
  <si>
    <t>Iyiegbuniwe, Joel LB</t>
  </si>
  <si>
    <t>Jack, Myles LB</t>
  </si>
  <si>
    <t>Jackson, Adoree CB</t>
  </si>
  <si>
    <t>Jackson, Andrew LB</t>
  </si>
  <si>
    <t>Jackson, DeSean WR</t>
  </si>
  <si>
    <t>Jackson, Don RB</t>
  </si>
  <si>
    <t>Jackson, Donte CB</t>
  </si>
  <si>
    <t>Jackson, D'Qwell LB</t>
  </si>
  <si>
    <t>Jackson, Eddie S</t>
  </si>
  <si>
    <t>Jackson, J.C. CB</t>
  </si>
  <si>
    <t>Jackson, Joe DE</t>
  </si>
  <si>
    <t>Jackson, Josh CB</t>
  </si>
  <si>
    <t>Jackson, Justin RB</t>
  </si>
  <si>
    <t>Jackson, Kareem S</t>
  </si>
  <si>
    <t>Jackson, Lamar QB</t>
  </si>
  <si>
    <t>Jackson, Malik DT</t>
  </si>
  <si>
    <t>Jackson, Vincent WR</t>
  </si>
  <si>
    <t>Jackson, William CB</t>
  </si>
  <si>
    <t>Jacobs, Josh RB</t>
  </si>
  <si>
    <t>Jacobs, Nic TE</t>
  </si>
  <si>
    <t>James, Cory LB</t>
  </si>
  <si>
    <t>James, Derwin S</t>
  </si>
  <si>
    <t>James, Jesse TE</t>
  </si>
  <si>
    <t>James, Richie WR</t>
  </si>
  <si>
    <t>Janikowski, Sebastian K</t>
  </si>
  <si>
    <t>Janis, Jeff WR</t>
  </si>
  <si>
    <t>Jarrett, Grady DT</t>
  </si>
  <si>
    <t>Jarrett, Kyshoen S</t>
  </si>
  <si>
    <t>Jarwin, Blake TE</t>
  </si>
  <si>
    <t>Jean-Baptiste, Stanley CB</t>
  </si>
  <si>
    <t>Jeffcoat, Jackson DE</t>
  </si>
  <si>
    <t>Jefferson, Malik LB</t>
  </si>
  <si>
    <t>Jefferson, Quinton DT</t>
  </si>
  <si>
    <t>Jefferson, Tony S</t>
  </si>
  <si>
    <t>Jeffery, Alshon WR</t>
  </si>
  <si>
    <t>Jelks, Jalen DE</t>
  </si>
  <si>
    <t>Jenkins, Janoris CB</t>
  </si>
  <si>
    <t>Jenkins, Jelani LB</t>
  </si>
  <si>
    <t>Jenkins, Jordan LB</t>
  </si>
  <si>
    <t>Jenkins, Malcolm S</t>
  </si>
  <si>
    <t>Jennings, Darius WR</t>
  </si>
  <si>
    <t>Jennings, Rashad RB</t>
  </si>
  <si>
    <t>Jensen, Marcel TE</t>
  </si>
  <si>
    <t>Jernigan, Timmy DE</t>
  </si>
  <si>
    <t>Jernigan, Timmy DT</t>
  </si>
  <si>
    <t>Jewell, Josey LB</t>
  </si>
  <si>
    <t>Johnson, Andre WR</t>
  </si>
  <si>
    <t>Johnson, Anthony DT</t>
  </si>
  <si>
    <t>Johnson, Austin DT</t>
  </si>
  <si>
    <t>Johnson, Ben TE</t>
  </si>
  <si>
    <t>Johnson, Calvin WR</t>
  </si>
  <si>
    <t>Johnson, Charles DE</t>
  </si>
  <si>
    <t>Johnson, Charles WR</t>
  </si>
  <si>
    <t>Johnson, Chris RB</t>
  </si>
  <si>
    <t>Johnson, David RB</t>
  </si>
  <si>
    <t>Johnson, Derrick LB</t>
  </si>
  <si>
    <t>Johnson, Diontae WR</t>
  </si>
  <si>
    <t>Johnson, Dontae S</t>
  </si>
  <si>
    <t>Johnson, Duke RB</t>
  </si>
  <si>
    <t>Johnson, Isaiah S</t>
  </si>
  <si>
    <t>Johnson, John S</t>
  </si>
  <si>
    <t>Johnson, Keesean WR</t>
  </si>
  <si>
    <t>Johnson, Kerryon RB</t>
  </si>
  <si>
    <t>Johnson, Kevin CB</t>
  </si>
  <si>
    <t>Johnson, Malcolm TE</t>
  </si>
  <si>
    <t>Johnson, Michael DE</t>
  </si>
  <si>
    <t>Johnson, Olabisi WR</t>
  </si>
  <si>
    <t>Johnson, Randell LB</t>
  </si>
  <si>
    <t>Johnson, Rashad S</t>
  </si>
  <si>
    <t>Johnson, Stevie WR</t>
  </si>
  <si>
    <t>Johnson, Storm RB</t>
  </si>
  <si>
    <t>Johnson, Tom DT</t>
  </si>
  <si>
    <t>Johnson, Trumaine CB</t>
  </si>
  <si>
    <t>Johnson, Ty RB</t>
  </si>
  <si>
    <t>Johnston, Cam P</t>
  </si>
  <si>
    <t>Jones, Aaron RB</t>
  </si>
  <si>
    <t>Jones, Adam CB</t>
  </si>
  <si>
    <t>Jones, Byron CB</t>
  </si>
  <si>
    <t>Jones, Byron S</t>
  </si>
  <si>
    <t>Jones, Cardale QB</t>
  </si>
  <si>
    <t>Jones, Chandler LB</t>
  </si>
  <si>
    <t>Jones, Chris DE</t>
  </si>
  <si>
    <t>Jones, Chris P</t>
  </si>
  <si>
    <t>Jones, Christian LB</t>
  </si>
  <si>
    <t>Jones, Cyrus CB</t>
  </si>
  <si>
    <t>Jones, Daniel QB</t>
  </si>
  <si>
    <t>Jones, DaQuan DT</t>
  </si>
  <si>
    <t>Jones, Datone DE</t>
  </si>
  <si>
    <t>Jones, Deion LB</t>
  </si>
  <si>
    <t>Jones, Donnie P</t>
  </si>
  <si>
    <t>Jones, Dre'Mont DT</t>
  </si>
  <si>
    <t>Jones, Howard LB</t>
  </si>
  <si>
    <t>Jones, James WR</t>
  </si>
  <si>
    <t>Jones, Jason DE</t>
  </si>
  <si>
    <t>Jones, Jonathan CB</t>
  </si>
  <si>
    <t>Jones, Josh S</t>
  </si>
  <si>
    <t>Jones, Julio WR</t>
  </si>
  <si>
    <t>Jones, Justin DT</t>
  </si>
  <si>
    <t>Jones, Marvin WR</t>
  </si>
  <si>
    <t>Jones, Matt RB</t>
  </si>
  <si>
    <t>Jones, Nazair DT</t>
  </si>
  <si>
    <t>Jones, Reshad S</t>
  </si>
  <si>
    <t>Jones, Ronald RB</t>
  </si>
  <si>
    <t>Jones, Sidney CB</t>
  </si>
  <si>
    <t>Jones, T.J. WR</t>
  </si>
  <si>
    <t>Jones, Zay WR</t>
  </si>
  <si>
    <t>Jones-Quartey, Harold S</t>
  </si>
  <si>
    <t>Jordan, Cameron DE</t>
  </si>
  <si>
    <t>Jordan, Dion DE</t>
  </si>
  <si>
    <t>Joseph, Johnathan CB</t>
  </si>
  <si>
    <t>Joseph, Karl S</t>
  </si>
  <si>
    <t>Joseph, Linval DT</t>
  </si>
  <si>
    <t>Joyner, Lamarcus CB</t>
  </si>
  <si>
    <t>Joyner, Lamarcus S</t>
  </si>
  <si>
    <t>Judon, Matt DE</t>
  </si>
  <si>
    <t>Judon, Matt LB</t>
  </si>
  <si>
    <t>Juszczyk, Kyle RB</t>
  </si>
  <si>
    <t>Juwan Thompson RB</t>
  </si>
  <si>
    <t>Kaepernick, Colin QB</t>
  </si>
  <si>
    <t>Kamalu, Ufomba DE</t>
  </si>
  <si>
    <t>Kamara, Alvin RB</t>
  </si>
  <si>
    <t>Kaser, Drew P</t>
  </si>
  <si>
    <t>Kazee, Damontae S</t>
  </si>
  <si>
    <t>Kearse, Jermaine WR</t>
  </si>
  <si>
    <t>Keenum, Case QB</t>
  </si>
  <si>
    <t>Kelce, Travis TE</t>
  </si>
  <si>
    <t>Kelley, Rob RB</t>
  </si>
  <si>
    <t>Kelly, Chad QB</t>
  </si>
  <si>
    <t>Kelly, John RB</t>
  </si>
  <si>
    <t>Kendricks, Eric LB</t>
  </si>
  <si>
    <t>Kendricks, Lance TE</t>
  </si>
  <si>
    <t>Kendricks, Mychal LB</t>
  </si>
  <si>
    <t>Kennard, Devon LB</t>
  </si>
  <si>
    <t>Kerley, Jeremy WR</t>
  </si>
  <si>
    <t>Kern, Brett P</t>
  </si>
  <si>
    <t>Kerr, Zach DT</t>
  </si>
  <si>
    <t>Kerrigan, Ryan LB</t>
  </si>
  <si>
    <t>Kessler, Cody QB</t>
  </si>
  <si>
    <t>Key, Arden DE</t>
  </si>
  <si>
    <t>Kikaha, Hau'oli LB</t>
  </si>
  <si>
    <t>Kilgo, Darius DT</t>
  </si>
  <si>
    <t>Killebrew, Miles S</t>
  </si>
  <si>
    <t>Kindred, Derrick S</t>
  </si>
  <si>
    <t>King, Akeem S</t>
  </si>
  <si>
    <t>King, Brandon S</t>
  </si>
  <si>
    <t>King, Desmond CB</t>
  </si>
  <si>
    <t>King, Kevin CB</t>
  </si>
  <si>
    <t>King, Marquette P</t>
  </si>
  <si>
    <t>Kirk, Christian WR</t>
  </si>
  <si>
    <t>Kirkpatrick, Dre CB</t>
  </si>
  <si>
    <t>Kirksey, Christian LB</t>
  </si>
  <si>
    <t>Kirkwood, Keith WR</t>
  </si>
  <si>
    <t>Kiser, Micah LB</t>
  </si>
  <si>
    <t>Kittle, George TE</t>
  </si>
  <si>
    <t>Kizer, Deshone QB</t>
  </si>
  <si>
    <t>Klein, A.J. LB</t>
  </si>
  <si>
    <t>Knox, Dawson TE</t>
  </si>
  <si>
    <t>Koch, Sam P</t>
  </si>
  <si>
    <t>Kpassagnon, Tanoh DE</t>
  </si>
  <si>
    <t>Kroft, Tyler TE</t>
  </si>
  <si>
    <t>Kuechly, Luke LB</t>
  </si>
  <si>
    <t>Kumerow, Jake WR</t>
  </si>
  <si>
    <t>Kupp, Cooper WR</t>
  </si>
  <si>
    <t>LaCosse, Matt TE</t>
  </si>
  <si>
    <t>LaCrosse, Matt TE</t>
  </si>
  <si>
    <t>Lacy, Eddie RB</t>
  </si>
  <si>
    <t>Ladler, Kenny S</t>
  </si>
  <si>
    <t>LaFell, Brandon WR</t>
  </si>
  <si>
    <t>Lambert, Keena S</t>
  </si>
  <si>
    <t>Lambo, Josh K</t>
  </si>
  <si>
    <t>Landry, Harold LB</t>
  </si>
  <si>
    <t>Landry, Jarvis WR</t>
  </si>
  <si>
    <t>Lane, Jeremy CB</t>
  </si>
  <si>
    <t>Langford, Jeremy RB</t>
  </si>
  <si>
    <t>Lasco, Daniel RB</t>
  </si>
  <si>
    <t>Lasley, Jordan WR</t>
  </si>
  <si>
    <t>Latimer, Cody WR</t>
  </si>
  <si>
    <t>Lattimore, DeDe LB</t>
  </si>
  <si>
    <t>Lattimore, Marshon CB</t>
  </si>
  <si>
    <t>Lattmore, Marshon CB</t>
  </si>
  <si>
    <t>Laurinaitis, James LB</t>
  </si>
  <si>
    <t>Lawrence, Demarcus DE</t>
  </si>
  <si>
    <t>Lawrence, Dexter DT</t>
  </si>
  <si>
    <t>Lawson, Carl DE</t>
  </si>
  <si>
    <t>Lawson, Nevin CB</t>
  </si>
  <si>
    <t>Lawson, Shaq DE</t>
  </si>
  <si>
    <t>Layne, Justin CB</t>
  </si>
  <si>
    <t>Lazard, Allen WR</t>
  </si>
  <si>
    <t>Lechler, Shane P</t>
  </si>
  <si>
    <t>Lee, Andy P</t>
  </si>
  <si>
    <t>Lee, Darron LB</t>
  </si>
  <si>
    <t>Lee, Elijah LB</t>
  </si>
  <si>
    <t>Lee, Eric LB</t>
  </si>
  <si>
    <t>Lee, Khari TE</t>
  </si>
  <si>
    <t>Lee, Marqise WR</t>
  </si>
  <si>
    <t>Lee, Marquel LB</t>
  </si>
  <si>
    <t>Lee, Sean LB</t>
  </si>
  <si>
    <t>Leonard, Darius LB</t>
  </si>
  <si>
    <t>Levy, DeAndre LB</t>
  </si>
  <si>
    <t>Lewis, Dezmin WR</t>
  </si>
  <si>
    <t>Lewis, Dion RB</t>
  </si>
  <si>
    <t>Lewis, Jourdan CB</t>
  </si>
  <si>
    <t>Lewis, Marcedes TE</t>
  </si>
  <si>
    <t>Lewis, Roger WR</t>
  </si>
  <si>
    <t>Lindsay, Phillip RB</t>
  </si>
  <si>
    <t>Lippett, Tony CB</t>
  </si>
  <si>
    <t>Littleton, Cory LB</t>
  </si>
  <si>
    <t>Liuget, Corey DT</t>
  </si>
  <si>
    <t>Lock, Drew QB</t>
  </si>
  <si>
    <t>Locke, Jeff P</t>
  </si>
  <si>
    <t>Lockett, Tyler WR</t>
  </si>
  <si>
    <t>Logan, Bennie DT</t>
  </si>
  <si>
    <t>Logan, T.J. RB</t>
  </si>
  <si>
    <t>Long, Chris DE</t>
  </si>
  <si>
    <t>Long, Ty P</t>
  </si>
  <si>
    <t>Longacre, Matt DE</t>
  </si>
  <si>
    <t>Loston, Craig S</t>
  </si>
  <si>
    <t>Lotulelei, Star DT</t>
  </si>
  <si>
    <t>Louis, Ricardo WR</t>
  </si>
  <si>
    <t>Louis-Jean, Al CB</t>
  </si>
  <si>
    <t>Love, Bryce RB</t>
  </si>
  <si>
    <t>Lowery, Dwight S</t>
  </si>
  <si>
    <t>Lowry, Dean DE</t>
  </si>
  <si>
    <t>Luck, Andrew QB</t>
  </si>
  <si>
    <t>Luiget, Corey DE</t>
  </si>
  <si>
    <t>Lutz, Wil K</t>
  </si>
  <si>
    <t>Lynch, Aaron DE</t>
  </si>
  <si>
    <t>Lynch, Cameron LB</t>
  </si>
  <si>
    <t>Lynch, Marshawn RB</t>
  </si>
  <si>
    <t>Lynch, Paxton QB</t>
  </si>
  <si>
    <t>Mack, Khalil LB</t>
  </si>
  <si>
    <t>Mack, Marlon RB</t>
  </si>
  <si>
    <t>Maclin, Jeremy WR</t>
  </si>
  <si>
    <t>Magee, Terrence RB</t>
  </si>
  <si>
    <t>Mager, Craig CB</t>
  </si>
  <si>
    <t>Maher, Brett K</t>
  </si>
  <si>
    <t>Mahomes, Patrick QB</t>
  </si>
  <si>
    <t>Malone, Josh WR</t>
  </si>
  <si>
    <t>Manning, Eli QB</t>
  </si>
  <si>
    <t>Mannion, Sean QB</t>
  </si>
  <si>
    <t>Manziel, Johnny QB</t>
  </si>
  <si>
    <t>Mariota, Marcus QB</t>
  </si>
  <si>
    <t>Marks, Sen'Derrick DT</t>
  </si>
  <si>
    <t>Marquez, Bradley WR</t>
  </si>
  <si>
    <t>Marsh, Cassius DE</t>
  </si>
  <si>
    <t>Marshall, Brandon LB</t>
  </si>
  <si>
    <t>Marshall, Brandon WR</t>
  </si>
  <si>
    <t>Marshall, Byron RB</t>
  </si>
  <si>
    <t>Marshall, Keith RB</t>
  </si>
  <si>
    <t>Marshall, Nick CB</t>
  </si>
  <si>
    <t>Martin, Doug RB</t>
  </si>
  <si>
    <t>Martin, Kareem DE</t>
  </si>
  <si>
    <t>Martin, Keshawn WR</t>
  </si>
  <si>
    <t>Martinez, Blake LB</t>
  </si>
  <si>
    <t>Martino, Freddie WR</t>
  </si>
  <si>
    <t>Mason, Tre RB</t>
  </si>
  <si>
    <t>Mathews, Mitch WR</t>
  </si>
  <si>
    <t>Mathews, Ryan RB</t>
  </si>
  <si>
    <t>Mathieu, Tyrann S</t>
  </si>
  <si>
    <t>Matthew, Rishard WR</t>
  </si>
  <si>
    <t>Matthews, Chris WR</t>
  </si>
  <si>
    <t>Matthews, Clay LB</t>
  </si>
  <si>
    <t>Matthews, Jordan WR</t>
  </si>
  <si>
    <t>Matthews, Rishard WR</t>
  </si>
  <si>
    <t>Mattison, Alexander RB</t>
  </si>
  <si>
    <t>Mauldin, Lorenzo LB</t>
  </si>
  <si>
    <t>Mauro, Josh DE</t>
  </si>
  <si>
    <t>Maxwell, Byron CB</t>
  </si>
  <si>
    <t>Maye, Marcus S</t>
  </si>
  <si>
    <t>Mayfield, Baker QB</t>
  </si>
  <si>
    <t>Mayle, Vince WR</t>
  </si>
  <si>
    <t>Mayo, David LB</t>
  </si>
  <si>
    <t>Mayowa, Benson DE</t>
  </si>
  <si>
    <t>McAfee, Pat P</t>
  </si>
  <si>
    <t>McBride, Tre WR</t>
  </si>
  <si>
    <t>McCaffrey, Christian RB</t>
  </si>
  <si>
    <t>McCain, Bobby CB</t>
  </si>
  <si>
    <t>McCain, Chris DE</t>
  </si>
  <si>
    <t>McCain, Chris LB</t>
  </si>
  <si>
    <t>McCarron, A.J. QB</t>
  </si>
  <si>
    <t>McCarron, Riley WR</t>
  </si>
  <si>
    <t>McClain, Rolando LB</t>
  </si>
  <si>
    <t>McClain, Terrell DT</t>
  </si>
  <si>
    <t>McClellin, Shea LB</t>
  </si>
  <si>
    <t>McCluster, Dexter RB</t>
  </si>
  <si>
    <t>McCourty, Devin S</t>
  </si>
  <si>
    <t>McCourty, Jason CB</t>
  </si>
  <si>
    <t>McCown, Josh QB</t>
  </si>
  <si>
    <t>McCoy, Gerald DT</t>
  </si>
  <si>
    <t>McCoy, LeSean RB</t>
  </si>
  <si>
    <t>McCray, James S</t>
  </si>
  <si>
    <t>McCullers, Daniel DT</t>
  </si>
  <si>
    <t>McDaniel, Jacobbi DT</t>
  </si>
  <si>
    <t>McDonald, Clinton DT</t>
  </si>
  <si>
    <t>McDonald, Dewey S</t>
  </si>
  <si>
    <t>McDonald, Dexter CB</t>
  </si>
  <si>
    <t>McDonald, T.J. S</t>
  </si>
  <si>
    <t>McDonald, Vance TE</t>
  </si>
  <si>
    <t>McDougald, Bradley S</t>
  </si>
  <si>
    <t>McDowell, Malik DE</t>
  </si>
  <si>
    <t>McFadden, Darren RB</t>
  </si>
  <si>
    <t>McGill, Keith CB</t>
  </si>
  <si>
    <t>McGill, T.Y. DE</t>
  </si>
  <si>
    <t>McGuire, Elijah RB</t>
  </si>
  <si>
    <t>McKinley, Takkarist DE</t>
  </si>
  <si>
    <t>McKinney, Benardrick LB</t>
  </si>
  <si>
    <t>McKinnon, Jerick RB</t>
  </si>
  <si>
    <t>McKissic, J.D. RB</t>
  </si>
  <si>
    <t>McLaurin, Terry WR</t>
  </si>
  <si>
    <t>McLendon, Steve DT</t>
  </si>
  <si>
    <t>McLeod, Rodney S</t>
  </si>
  <si>
    <t>McManus, Brandon K</t>
  </si>
  <si>
    <t>McMillan, Raekwon LB</t>
  </si>
  <si>
    <t>McNichols, Jeremy RB</t>
  </si>
  <si>
    <t>McPhee, Pernell LB</t>
  </si>
  <si>
    <t>Mebane, Brandon DT</t>
  </si>
  <si>
    <t>Melifonwu, Obi S</t>
  </si>
  <si>
    <t>Melton, Henry DT</t>
  </si>
  <si>
    <t>Melvin, Rashaan CB</t>
  </si>
  <si>
    <t>Mercilus, Whitney LB</t>
  </si>
  <si>
    <t>Meredith, Cameron WR</t>
  </si>
  <si>
    <t>Metcalf, D.K. WR</t>
  </si>
  <si>
    <t>Mettenberger, Zach QB</t>
  </si>
  <si>
    <t>Meyers, Jakobi WR</t>
  </si>
  <si>
    <t>Michael, Christine RB</t>
  </si>
  <si>
    <t>Michel, Sony RB</t>
  </si>
  <si>
    <t>Milano, Matt LB</t>
  </si>
  <si>
    <t>Miller, Anthony WR</t>
  </si>
  <si>
    <t>Miller, Braxton WR</t>
  </si>
  <si>
    <t>Miller, Chirstian LB</t>
  </si>
  <si>
    <t>Miller, Heath TE</t>
  </si>
  <si>
    <t>Miller, Lamar RB</t>
  </si>
  <si>
    <t>Miller, Von LB</t>
  </si>
  <si>
    <t>Miller, Zach TE</t>
  </si>
  <si>
    <t>Mills, Jalen CB</t>
  </si>
  <si>
    <t>Mingo, Barkevious LB</t>
  </si>
  <si>
    <t>Minshew, Gardner QB</t>
  </si>
  <si>
    <t>Minter, Kevin LB</t>
  </si>
  <si>
    <t>Mitchell, Malcolm WR</t>
  </si>
  <si>
    <t>Mitchell, Michael S</t>
  </si>
  <si>
    <t>Mitchell, Terrance CB</t>
  </si>
  <si>
    <t>Mixon, Joe RB</t>
  </si>
  <si>
    <t>Moncrief, Donte WR</t>
  </si>
  <si>
    <t>Montgomery, David RB</t>
  </si>
  <si>
    <t>Montgomery, Ty RB</t>
  </si>
  <si>
    <t>Moore, Chris WR</t>
  </si>
  <si>
    <t>Moore, D.J. WR</t>
  </si>
  <si>
    <t>Moore, DaMontre DE</t>
  </si>
  <si>
    <t>Moore, David WR</t>
  </si>
  <si>
    <t>Moore, J'Mon WR</t>
  </si>
  <si>
    <t>Moore, Kenny CB</t>
  </si>
  <si>
    <t>Moore, Sio LB</t>
  </si>
  <si>
    <t>Moore, Sterling CB</t>
  </si>
  <si>
    <t>Moore, Tarvarius S</t>
  </si>
  <si>
    <t>Moore, William S</t>
  </si>
  <si>
    <t>Moore, Zach DE</t>
  </si>
  <si>
    <t>Moreau, Foster TE</t>
  </si>
  <si>
    <t>Moreno, Knowshon RB</t>
  </si>
  <si>
    <t>Morgan, Derrick LB</t>
  </si>
  <si>
    <t>Morris, Alfred RB</t>
  </si>
  <si>
    <t>Morrison, Antonio LB</t>
  </si>
  <si>
    <t>Mosley, C.J. LB</t>
  </si>
  <si>
    <t>Mostert, Raheem RB</t>
  </si>
  <si>
    <t>Mount, Deiontrez LB</t>
  </si>
  <si>
    <t>Muamba, Henoc LB</t>
  </si>
  <si>
    <t>Muhammad, Al-Quadin DE</t>
  </si>
  <si>
    <t>Mumphery, Keith WR</t>
  </si>
  <si>
    <t>Munnerlyn, Captain CB</t>
  </si>
  <si>
    <t>Murphy, Byron CB</t>
  </si>
  <si>
    <t>Murphy, Marcus RB</t>
  </si>
  <si>
    <t>Murphy, Trent DE</t>
  </si>
  <si>
    <t>Murphy, Trent LB</t>
  </si>
  <si>
    <t>Murphy, Tyler WR</t>
  </si>
  <si>
    <t>Murray, DeMarco RB</t>
  </si>
  <si>
    <t>Murray, Kyler QB</t>
  </si>
  <si>
    <t>Murray, Latavius RB</t>
  </si>
  <si>
    <t>Murray, Patrick K</t>
  </si>
  <si>
    <t>Myers, Jason K</t>
  </si>
  <si>
    <t>Neal, Keanu S</t>
  </si>
  <si>
    <t>Nelson, Anthony DE</t>
  </si>
  <si>
    <t>Nelson, Corey LB</t>
  </si>
  <si>
    <t>Nelson, J.J. WR</t>
  </si>
  <si>
    <t>Nelson, JJ WR</t>
  </si>
  <si>
    <t>Nelson, Jordy WR</t>
  </si>
  <si>
    <t>Nelson, Reggie S</t>
  </si>
  <si>
    <t>Nelson, Robert CB</t>
  </si>
  <si>
    <t>Nelson, Steven CB</t>
  </si>
  <si>
    <t>Newsome, Detrez RB</t>
  </si>
  <si>
    <t>Newsome, Jonathan LB</t>
  </si>
  <si>
    <t>Newton, Cam QB</t>
  </si>
  <si>
    <t>Ngakoue, Yannick DE</t>
  </si>
  <si>
    <t>Ngata, Haloti DT</t>
  </si>
  <si>
    <t>Nichols, Bilal DT</t>
  </si>
  <si>
    <t>Nicholson, Montae S</t>
  </si>
  <si>
    <t>Nicks, Hakeem WR</t>
  </si>
  <si>
    <t>Niklas, Troy TE</t>
  </si>
  <si>
    <t>Ninkovich, Rob DE</t>
  </si>
  <si>
    <t>Njoku, David TE</t>
  </si>
  <si>
    <t>Nkemdiche, Robert DE</t>
  </si>
  <si>
    <t>Norman, Josh CB</t>
  </si>
  <si>
    <t>Nortman, Brad P</t>
  </si>
  <si>
    <t>Norwood, Kevin WR</t>
  </si>
  <si>
    <t>Novak, Nick K</t>
  </si>
  <si>
    <t>Nugent, Mike K</t>
  </si>
  <si>
    <t>Nunez-Roches, Rakeem DT</t>
  </si>
  <si>
    <t>Nzeocha, Mark LB</t>
  </si>
  <si>
    <t>Obada, Efe DE</t>
  </si>
  <si>
    <t>O'Daniel, Dorian LB</t>
  </si>
  <si>
    <t>Odighizuwa, Owamagbe DE</t>
  </si>
  <si>
    <t>O'Donnell, Pat P</t>
  </si>
  <si>
    <t>Ogbah, Emmanuel DE</t>
  </si>
  <si>
    <t>Ogbah, Emmanuel LB</t>
  </si>
  <si>
    <t>Ogletree, Alec LB</t>
  </si>
  <si>
    <t>Ogunbowale, Dare RB</t>
  </si>
  <si>
    <t>Ogunjobi, Larry DT</t>
  </si>
  <si>
    <t>Okafor, Alex DE</t>
  </si>
  <si>
    <t>Okafor, Alex LB</t>
  </si>
  <si>
    <t>Okereke, Bobby LB</t>
  </si>
  <si>
    <t>Okoro, Kenny CB</t>
  </si>
  <si>
    <t>Okoronkwo, Ogbonnia LB</t>
  </si>
  <si>
    <t>Okwara, Romeo LB</t>
  </si>
  <si>
    <t>Olawale, Jamize RB</t>
  </si>
  <si>
    <t>O'Leary, Nick TE</t>
  </si>
  <si>
    <t>Oliver, Branden RB</t>
  </si>
  <si>
    <t>Oliver, Ed DT</t>
  </si>
  <si>
    <t>Oliver, Isaiah CB</t>
  </si>
  <si>
    <t>Oliver, Josh TE</t>
  </si>
  <si>
    <t>Ollison, Qadree RB</t>
  </si>
  <si>
    <t>Olsen, Greg TE</t>
  </si>
  <si>
    <t>Oluokun, Foyesade LB</t>
  </si>
  <si>
    <t>Onwuasor, Patrick LB</t>
  </si>
  <si>
    <t>Onyemata, David DT</t>
  </si>
  <si>
    <t>Orakpo, Brian LB</t>
  </si>
  <si>
    <t>Orchard, Nate LB</t>
  </si>
  <si>
    <t>Orr, Zachary LB</t>
  </si>
  <si>
    <t>O'Shaughnessy, James TE</t>
  </si>
  <si>
    <t>Osweiler, Brock QB</t>
  </si>
  <si>
    <t>Ozigbo, Devine RB</t>
  </si>
  <si>
    <t>Paea, Stephen DE</t>
  </si>
  <si>
    <t>Paea, Stephen DT</t>
  </si>
  <si>
    <t>Pagan, Jeoffrey DE</t>
  </si>
  <si>
    <t>Palmer, Carson QB</t>
  </si>
  <si>
    <t>Parker, Brian TE</t>
  </si>
  <si>
    <t>Parker, DeVante WR</t>
  </si>
  <si>
    <t>Parker, Ron S</t>
  </si>
  <si>
    <t>Parkey, Cody K</t>
  </si>
  <si>
    <t>Parry, David DT</t>
  </si>
  <si>
    <t>Pascal, Zach WR</t>
  </si>
  <si>
    <t>Patmon, Tyler CB</t>
  </si>
  <si>
    <t>Patrick, Tim WR</t>
  </si>
  <si>
    <t>Patterson, Cordarrelle WR</t>
  </si>
  <si>
    <t>Patterson, Eric CB</t>
  </si>
  <si>
    <t>Patton, Solomon WR</t>
  </si>
  <si>
    <t>Paul, Niles TE</t>
  </si>
  <si>
    <t>Payne, Da'Ron DT</t>
  </si>
  <si>
    <t>Payton, Jordan WR</t>
  </si>
  <si>
    <t>Peake, Charone WR</t>
  </si>
  <si>
    <t>Pennel, Mike DT</t>
  </si>
  <si>
    <t>Penny, Rashaad RB</t>
  </si>
  <si>
    <t>Peppers, Jabrill S</t>
  </si>
  <si>
    <t>Peppers, Julius DE</t>
  </si>
  <si>
    <t>Peppers, Julius LB</t>
  </si>
  <si>
    <t>Perillo, Justin TE</t>
  </si>
  <si>
    <t>Perine, Samaje RB</t>
  </si>
  <si>
    <t>Perkins, Paul RB</t>
  </si>
  <si>
    <t>Perriman, Breshad WR</t>
  </si>
  <si>
    <t>Perry, Joshua LB</t>
  </si>
  <si>
    <t>Perry, Nick LB</t>
  </si>
  <si>
    <t>Perry, Senorise RB</t>
  </si>
  <si>
    <t>Perryman, Denzel LB</t>
  </si>
  <si>
    <t>Peterman, Nathan QB</t>
  </si>
  <si>
    <t>Peters, Marcus CB</t>
  </si>
  <si>
    <t>Peterson, Adrian RB</t>
  </si>
  <si>
    <t>Peterson, Patrick CB</t>
  </si>
  <si>
    <t>Pettis, Dante WR</t>
  </si>
  <si>
    <t>Petty, Bryce QB</t>
  </si>
  <si>
    <t>Phillips, Adrian S</t>
  </si>
  <si>
    <t>Phillips, Harrison DT</t>
  </si>
  <si>
    <t>Phillips, Jordan DT</t>
  </si>
  <si>
    <t>Philon, Darius DE</t>
  </si>
  <si>
    <t>Philon, Darius DT</t>
  </si>
  <si>
    <t>Pierce, Michael DT</t>
  </si>
  <si>
    <t>Pierre, Olsen DT</t>
  </si>
  <si>
    <t>Pierre-Louis, Kevin LB</t>
  </si>
  <si>
    <t>Pierre-Paul, Jason DE</t>
  </si>
  <si>
    <t>Pinion, Bradley P</t>
  </si>
  <si>
    <t>Pitta, Dennis TE</t>
  </si>
  <si>
    <t>Poe, Dontari DT</t>
  </si>
  <si>
    <t>Polite, Jachai LB</t>
  </si>
  <si>
    <t>Pollard, Bernard S</t>
  </si>
  <si>
    <t>Pollard, Tony RB</t>
  </si>
  <si>
    <t>Poole, Brian CB</t>
  </si>
  <si>
    <t>Pope, Troymaine RB</t>
  </si>
  <si>
    <t>Posluszny, Paul LB</t>
  </si>
  <si>
    <t>Powell, Bilal RB</t>
  </si>
  <si>
    <t>Powell, Brandon WR</t>
  </si>
  <si>
    <t>Powell, Ronald LB</t>
  </si>
  <si>
    <t>Powell, Walter WR</t>
  </si>
  <si>
    <t>Powers, Jerraud CB</t>
  </si>
  <si>
    <t>Poyer, Jordan S</t>
  </si>
  <si>
    <t>Prater, Matt K</t>
  </si>
  <si>
    <t>Pratt, Germaine LB</t>
  </si>
  <si>
    <t>Prescott, Dak QB</t>
  </si>
  <si>
    <t>Pressley, Jhurell RB</t>
  </si>
  <si>
    <t>Price, Jabari CB</t>
  </si>
  <si>
    <t>Pringle, Byron WR</t>
  </si>
  <si>
    <t>Prosch, Jay RB</t>
  </si>
  <si>
    <t>Prosise, C.J. RB</t>
  </si>
  <si>
    <t>Pruitt, MyCole TE</t>
  </si>
  <si>
    <t>Pryor, Calvin S</t>
  </si>
  <si>
    <t>Pryor, Terrelle WR</t>
  </si>
  <si>
    <t>Pullard, Hayes LB</t>
  </si>
  <si>
    <t>Pumphrey, Donnel RB</t>
  </si>
  <si>
    <t>Purifoy, Louchiez CB</t>
  </si>
  <si>
    <t>Quarles, Kelcy DE</t>
  </si>
  <si>
    <t>Quick, Brian WR</t>
  </si>
  <si>
    <t>Quigley, Ryan P</t>
  </si>
  <si>
    <t>Quin, Glover S</t>
  </si>
  <si>
    <t>Quinn, Robert DE</t>
  </si>
  <si>
    <t>Quinn, Trey WR</t>
  </si>
  <si>
    <t>Ragland, Reggie LB</t>
  </si>
  <si>
    <t>Rainey, Bobby RB</t>
  </si>
  <si>
    <t>Ramsey, Jalen CB</t>
  </si>
  <si>
    <t>Randall, Damarious CB</t>
  </si>
  <si>
    <t>Randall, Damarious S</t>
  </si>
  <si>
    <t>Randle, Rueben WR</t>
  </si>
  <si>
    <t>Rankins, Sheldon DT</t>
  </si>
  <si>
    <t>Rapp, Taylor S</t>
  </si>
  <si>
    <t>Rawls, Thomas RB</t>
  </si>
  <si>
    <t>Ray, Shane LB</t>
  </si>
  <si>
    <t>Reader, D.J. DT</t>
  </si>
  <si>
    <t>Reaves, Darrin RB</t>
  </si>
  <si>
    <t>Redd, Silas RB</t>
  </si>
  <si>
    <t>Reddick, Haason LB</t>
  </si>
  <si>
    <t>Reed, D.J. S</t>
  </si>
  <si>
    <t>Reed, Jarran DT</t>
  </si>
  <si>
    <t>Reed, Jordan TE</t>
  </si>
  <si>
    <t>Reeves-Maybin, Jalen LB</t>
  </si>
  <si>
    <t>Reid, Caraun DT</t>
  </si>
  <si>
    <t>Reid, Eric S</t>
  </si>
  <si>
    <t>Reid, Justin S</t>
  </si>
  <si>
    <t>Reilly, Trevor LB</t>
  </si>
  <si>
    <t>Renfrow, Hunter WR</t>
  </si>
  <si>
    <t>Revis, Darrelle CB</t>
  </si>
  <si>
    <t>Rey, Vincent LB</t>
  </si>
  <si>
    <t>Reynolds, Josh WR</t>
  </si>
  <si>
    <t>Rhodes, Xavier CB</t>
  </si>
  <si>
    <t>Rice, Denzel CB</t>
  </si>
  <si>
    <t>Richard, Jalen RB</t>
  </si>
  <si>
    <t>Richards, Jordan S</t>
  </si>
  <si>
    <t>Richardson, Bobby DE</t>
  </si>
  <si>
    <t>Richardson, Paul WR</t>
  </si>
  <si>
    <t>Richardson, Sheldon DT</t>
  </si>
  <si>
    <t>Richardson, Trent RB</t>
  </si>
  <si>
    <t>Riddick, Theo RB</t>
  </si>
  <si>
    <t>Ridley, Calvin WR</t>
  </si>
  <si>
    <t>Ridley, Riley WR</t>
  </si>
  <si>
    <t>Ridley, Stevan RB</t>
  </si>
  <si>
    <t>Riggs, Cody CB</t>
  </si>
  <si>
    <t>Riley, Curtis S</t>
  </si>
  <si>
    <t>Ringo, Christian DE</t>
  </si>
  <si>
    <t>Ripkowski, Aaron RB</t>
  </si>
  <si>
    <t>Rivers, Derek DE</t>
  </si>
  <si>
    <t>Rivers, Philip QB</t>
  </si>
  <si>
    <t>Roberson, Marcus CB</t>
  </si>
  <si>
    <t>Roberts, Elandon LB</t>
  </si>
  <si>
    <t>Roberts, Michael TE</t>
  </si>
  <si>
    <t>Roberts, Seth WR</t>
  </si>
  <si>
    <t>Robertson, Craig LB</t>
  </si>
  <si>
    <t>Robertson, Korey WR</t>
  </si>
  <si>
    <t>Robertson-Harris, Roy DE</t>
  </si>
  <si>
    <t>Robey, Nickell CB</t>
  </si>
  <si>
    <t>Robinson, Allen WR</t>
  </si>
  <si>
    <t>Robinson, A'Shawn DT</t>
  </si>
  <si>
    <t>Robinson, Demarcus WR</t>
  </si>
  <si>
    <t>Robinson, Denard RB</t>
  </si>
  <si>
    <t>Robinson, Edmond LB</t>
  </si>
  <si>
    <t>Robinson, Josh RB</t>
  </si>
  <si>
    <t>Robinson, Khiry RB</t>
  </si>
  <si>
    <t>Robinson, Luther DE</t>
  </si>
  <si>
    <t>Robinson, Patrick CB</t>
  </si>
  <si>
    <t>Robinson, Rashard CB</t>
  </si>
  <si>
    <t>Robison, Brian DE</t>
  </si>
  <si>
    <t>Roby, Bradley CB</t>
  </si>
  <si>
    <t>Roby, Bradley S</t>
  </si>
  <si>
    <t>Rodgers, Aaron QB</t>
  </si>
  <si>
    <t>Rodgers, Jacquizz RB</t>
  </si>
  <si>
    <t>Rodgers, Richard TE</t>
  </si>
  <si>
    <t>Rodgers-Cromartie, Dominique CB</t>
  </si>
  <si>
    <t>Roethlisberger, Ben QB</t>
  </si>
  <si>
    <t>Rogers, Chester WR</t>
  </si>
  <si>
    <t>Rogers, Eli WR</t>
  </si>
  <si>
    <t>Rogers, Eric WR</t>
  </si>
  <si>
    <t>Rollins, Quinten CB</t>
  </si>
  <si>
    <t>Romo, Tony QB</t>
  </si>
  <si>
    <t>Rosas, Aldrick K</t>
  </si>
  <si>
    <t>Rosen, Josh QB</t>
  </si>
  <si>
    <t>Ross, John WR</t>
  </si>
  <si>
    <t>Rowe, Eric CB</t>
  </si>
  <si>
    <t>Royal, Eddie WR</t>
  </si>
  <si>
    <t>Rudolph, Kyle TE</t>
  </si>
  <si>
    <t>Rudolph, Mason QB</t>
  </si>
  <si>
    <t>Rudolph, Travis WR</t>
  </si>
  <si>
    <t>Russell, Ryan DE</t>
  </si>
  <si>
    <t>Ryan, Jake LB</t>
  </si>
  <si>
    <t>Ryan, Jon P</t>
  </si>
  <si>
    <t>Ryan, Logan CB</t>
  </si>
  <si>
    <t>Ryan, Matt QB</t>
  </si>
  <si>
    <t>Sam, Christian LB</t>
  </si>
  <si>
    <t>Sample, James S</t>
  </si>
  <si>
    <t>Samuel, Curtis WR</t>
  </si>
  <si>
    <t>Samuel, Deebo WR</t>
  </si>
  <si>
    <t>Samuels, Jaylen RB</t>
  </si>
  <si>
    <t>Sanchez, Rigoberto P</t>
  </si>
  <si>
    <t>Sanders, Emmanuel WR</t>
  </si>
  <si>
    <t>Sanders, Jason K</t>
  </si>
  <si>
    <t>Sanders, Miles RB</t>
  </si>
  <si>
    <t>Sankey, Bishop RB</t>
  </si>
  <si>
    <t>Santos, Cairo K</t>
  </si>
  <si>
    <t>Sanu, Mohamed WR</t>
  </si>
  <si>
    <t>Saunders, Jalen WR</t>
  </si>
  <si>
    <t>Savage, Darnell S</t>
  </si>
  <si>
    <t>Savage, Tom QB</t>
  </si>
  <si>
    <t>Saxton, Wes TE</t>
  </si>
  <si>
    <t>Scandrick, Orlando CB</t>
  </si>
  <si>
    <t>Scarbrough, Bo RB</t>
  </si>
  <si>
    <t>Schmidt, Colton P</t>
  </si>
  <si>
    <t>Schobert, Joe LB</t>
  </si>
  <si>
    <t>Schultz, Dalton TE</t>
  </si>
  <si>
    <t>Scott, Boston RB</t>
  </si>
  <si>
    <t>Scott, J.K. P</t>
  </si>
  <si>
    <t>Scott, Jaleel WR</t>
  </si>
  <si>
    <t>Seals-Jones, Ricky TE</t>
  </si>
  <si>
    <t>Seamster, Sammy CB</t>
  </si>
  <si>
    <t>Searcy, DaNorris S</t>
  </si>
  <si>
    <t>Seferian-Jenkins, Austin TE</t>
  </si>
  <si>
    <t>Seisay, Mohammed CB</t>
  </si>
  <si>
    <t>Sendejo, Andrew S</t>
  </si>
  <si>
    <t>Shaheen, Adam TE</t>
  </si>
  <si>
    <t>Sharpe, Tajae WR</t>
  </si>
  <si>
    <t>Shaw, Connor QB</t>
  </si>
  <si>
    <t>Shaw, Josh CB</t>
  </si>
  <si>
    <t>Shazier, Ryan LB</t>
  </si>
  <si>
    <t>Shead, Deshawn CB</t>
  </si>
  <si>
    <t>Sheard, Jabaal DE</t>
  </si>
  <si>
    <t>Shelton, Danny DT</t>
  </si>
  <si>
    <t>Shembo, Prince LB</t>
  </si>
  <si>
    <t>Shepard, Sterling WR</t>
  </si>
  <si>
    <t>Sheppard, Kelvin LB</t>
  </si>
  <si>
    <t>Sherman, Richard CB</t>
  </si>
  <si>
    <t>Shields, Sam CB</t>
  </si>
  <si>
    <t>Shirley, Josh LB</t>
  </si>
  <si>
    <t>Short, Kawann DT</t>
  </si>
  <si>
    <t>Shorts, Cecil WR</t>
  </si>
  <si>
    <t>Siemian, Trevor QB</t>
  </si>
  <si>
    <t>Siliga, Sealver DT</t>
  </si>
  <si>
    <t>Sills, David WR</t>
  </si>
  <si>
    <t>Simmons, Jeffery DT</t>
  </si>
  <si>
    <t>Simmons, Justin S</t>
  </si>
  <si>
    <t>Simon, John LB</t>
  </si>
  <si>
    <t>Sims, Cam WR</t>
  </si>
  <si>
    <t>Sims, Charles RB</t>
  </si>
  <si>
    <t>Singletary, Devin RB</t>
  </si>
  <si>
    <t>Skinner, Deontae LB</t>
  </si>
  <si>
    <t>Skrine, Buster CB</t>
  </si>
  <si>
    <t>Slay, Darius CB</t>
  </si>
  <si>
    <t>Slayton, Darius WR</t>
  </si>
  <si>
    <t>Slye, Joey K</t>
  </si>
  <si>
    <t>Small, Kiero RB</t>
  </si>
  <si>
    <t>Smallwood, Wendell RB</t>
  </si>
  <si>
    <t>Smelter, DeAndre WR</t>
  </si>
  <si>
    <t>Smith, Alex QB</t>
  </si>
  <si>
    <t>Smith, Chris DE</t>
  </si>
  <si>
    <t>Smith, Daryl LB</t>
  </si>
  <si>
    <t>Smith, Derron S</t>
  </si>
  <si>
    <t>Smith, Devin WR</t>
  </si>
  <si>
    <t>Smith, D'Joun CB</t>
  </si>
  <si>
    <t>Smith, Dreamius RB</t>
  </si>
  <si>
    <t>Smith, Harrison S</t>
  </si>
  <si>
    <t>Smith, Ito RB</t>
  </si>
  <si>
    <t>Smith, Jacquies DE</t>
  </si>
  <si>
    <t>Smith, Jaylon LB</t>
  </si>
  <si>
    <t>Smith, Jimmy CB</t>
  </si>
  <si>
    <t>Smith, Jonnu TE</t>
  </si>
  <si>
    <t>Smith, Keith LB</t>
  </si>
  <si>
    <t>Smith, Malcolm LB</t>
  </si>
  <si>
    <t>Smith, Marcus LB</t>
  </si>
  <si>
    <t>Smith, Preston LB</t>
  </si>
  <si>
    <t>Smith, Rod RB</t>
  </si>
  <si>
    <t>Smith, Roquan LB</t>
  </si>
  <si>
    <t>Smith, Sean CB</t>
  </si>
  <si>
    <t>Smith, Steve WR</t>
  </si>
  <si>
    <t>Smith, Telvin LB</t>
  </si>
  <si>
    <t>Smith, Torrey WR</t>
  </si>
  <si>
    <t>Smith, Tre'Quan WR</t>
  </si>
  <si>
    <t>Smith, Tye CB</t>
  </si>
  <si>
    <t>Smith, ZaDarius LB</t>
  </si>
  <si>
    <t>Smith, Za'Darius LB</t>
  </si>
  <si>
    <t>Smith-Schuster, JuJu WR</t>
  </si>
  <si>
    <t>Snead, Willie WR</t>
  </si>
  <si>
    <t>Snell, Benny RB</t>
  </si>
  <si>
    <t>Sorensen, Daniel S</t>
  </si>
  <si>
    <t>Sorenson, Daniel S</t>
  </si>
  <si>
    <t>Southward, Dezmen S</t>
  </si>
  <si>
    <t>Spaight, Martrell LB</t>
  </si>
  <si>
    <t>Speaks, Breeland LB</t>
  </si>
  <si>
    <t>Spence, Noah DE</t>
  </si>
  <si>
    <t>Spencer, Evan WR</t>
  </si>
  <si>
    <t>Spiller, CJ RB</t>
  </si>
  <si>
    <t>Sproles, Darren RB</t>
  </si>
  <si>
    <t>St. Brown, Equanimeous WR</t>
  </si>
  <si>
    <t>Stacy, Zac RB</t>
  </si>
  <si>
    <t>Stafford, Matthew QB</t>
  </si>
  <si>
    <t>Starks, James RB</t>
  </si>
  <si>
    <t>Stephen, Shamar DT</t>
  </si>
  <si>
    <t>Sterling, Neal WR</t>
  </si>
  <si>
    <t>Sternberger, Jace TE</t>
  </si>
  <si>
    <t>Steward, Tony LB</t>
  </si>
  <si>
    <t>Stewart, ArDarius WR</t>
  </si>
  <si>
    <t>Stewart, Jonathan RB</t>
  </si>
  <si>
    <t>Stills, Kenny WR</t>
  </si>
  <si>
    <t>Stinson, Ed DE</t>
  </si>
  <si>
    <t>Street, Devin WR</t>
  </si>
  <si>
    <t>Stroman, Greg CB</t>
  </si>
  <si>
    <t>Strong, Jaelen WR</t>
  </si>
  <si>
    <t>Stupar, Nathan LB</t>
  </si>
  <si>
    <t>Sturgis, Caleb K</t>
  </si>
  <si>
    <t>Succop, Ryan K</t>
  </si>
  <si>
    <t>Sudfeld, Nate QB</t>
  </si>
  <si>
    <t>Suggs, Terrell LB</t>
  </si>
  <si>
    <t>Suh, Ndamukong DT</t>
  </si>
  <si>
    <t>Sunseri, Vinnie S</t>
  </si>
  <si>
    <t>Sutton, Courtland WR</t>
  </si>
  <si>
    <t>Sutton, Will DT</t>
  </si>
  <si>
    <t>Swaim, Geoff TE</t>
  </si>
  <si>
    <t>Swann, Damian CB</t>
  </si>
  <si>
    <t>Swanson, Terry RB</t>
  </si>
  <si>
    <t>Swearinger, D.J. S</t>
  </si>
  <si>
    <t>Sweat, Josh DE</t>
  </si>
  <si>
    <t>Sweat, Montez LB</t>
  </si>
  <si>
    <t>Switzer, Ryan WR</t>
  </si>
  <si>
    <t>Swoope, Eric TE</t>
  </si>
  <si>
    <t>Swoope, Erik TE</t>
  </si>
  <si>
    <t>Takitaki, Sione LB</t>
  </si>
  <si>
    <t>Taliaferro, Lorenzo RB</t>
  </si>
  <si>
    <t>Talib, Aqib CB</t>
  </si>
  <si>
    <t>Tamme, Jacob TE</t>
  </si>
  <si>
    <t>Tandy, Keith S</t>
  </si>
  <si>
    <t>Tannehill, Ryan QB</t>
  </si>
  <si>
    <t>Tarpley, A.J. LB</t>
  </si>
  <si>
    <t>Tartt, Jaquiski S</t>
  </si>
  <si>
    <t>Tate, Auden WR</t>
  </si>
  <si>
    <t>Tate, Golden WR</t>
  </si>
  <si>
    <t>Tavai, Jahlani LB</t>
  </si>
  <si>
    <t>Tavecchio, Giorgio K</t>
  </si>
  <si>
    <t>Taylor, Ardarius LB</t>
  </si>
  <si>
    <t>Taylor, Devin DE</t>
  </si>
  <si>
    <t>Taylor, Jamar CB</t>
  </si>
  <si>
    <t>Taylor, Kelvin RB</t>
  </si>
  <si>
    <t>Taylor, Taywan WR</t>
  </si>
  <si>
    <t>Taylor, Trent WR</t>
  </si>
  <si>
    <t>Taylor, Tyrod QB</t>
  </si>
  <si>
    <t>Taylor, Vincent DT</t>
  </si>
  <si>
    <t>Te'o, Manti LB</t>
  </si>
  <si>
    <t>Thielen, Adam WR</t>
  </si>
  <si>
    <t>Thomas, Chad DE</t>
  </si>
  <si>
    <t>Thomas, De'Anthony RB</t>
  </si>
  <si>
    <t>Thomas, De'Anthony WR</t>
  </si>
  <si>
    <t>Thomas, Demaryius WR</t>
  </si>
  <si>
    <t>Thomas, Earl S</t>
  </si>
  <si>
    <t>Thomas, Ian TE</t>
  </si>
  <si>
    <t>Thomas, Jemea CB</t>
  </si>
  <si>
    <t>Thomas, Jordan TE</t>
  </si>
  <si>
    <t>Thomas, Julius TE</t>
  </si>
  <si>
    <t>Thomas, Logan QB</t>
  </si>
  <si>
    <t>Thomas, Michael S</t>
  </si>
  <si>
    <t>Thomas, Michael WR</t>
  </si>
  <si>
    <t>Thomas, Mike WR</t>
  </si>
  <si>
    <t>Thomas, Pierre RB</t>
  </si>
  <si>
    <t>Thomas, Solomon DE</t>
  </si>
  <si>
    <t>Thompson, Chris RB</t>
  </si>
  <si>
    <t>Thompson, Darian S</t>
  </si>
  <si>
    <t>Thompson, Darwin RB</t>
  </si>
  <si>
    <t>Thompson, Deionte S</t>
  </si>
  <si>
    <t>Thompson, Deonte WR</t>
  </si>
  <si>
    <t>Thompson, Juwan RB</t>
  </si>
  <si>
    <t>Thompson, Shaq LB</t>
  </si>
  <si>
    <t>Thompson, Tedric S</t>
  </si>
  <si>
    <t>Thornhill, Juan S</t>
  </si>
  <si>
    <t>Thornton, Cedric DT</t>
  </si>
  <si>
    <t>Thurmond, Walter S</t>
  </si>
  <si>
    <t>Tillery, Jerry DT</t>
  </si>
  <si>
    <t>Timmons, Lawrence LB</t>
  </si>
  <si>
    <t>Timu, John LB</t>
  </si>
  <si>
    <t>Tipton, Zurlon RB</t>
  </si>
  <si>
    <t>Todman, Jordan RB</t>
  </si>
  <si>
    <t>Tolbert, Mike RB</t>
  </si>
  <si>
    <t>Toler, Greg CB</t>
  </si>
  <si>
    <t>Tomlinson, Dalvin DE</t>
  </si>
  <si>
    <t>Tomlinson, Dalvin DT</t>
  </si>
  <si>
    <t>Toomer, Korey LB</t>
  </si>
  <si>
    <t>Toussaint, Fitzgerald RB</t>
  </si>
  <si>
    <t>Townsend, Johnny P</t>
  </si>
  <si>
    <t>Tranquill, Drue LB</t>
  </si>
  <si>
    <t>Treadwell, Laquon WR</t>
  </si>
  <si>
    <t>Treggs, Bryce WR</t>
  </si>
  <si>
    <t>Trevathan, Danny LB</t>
  </si>
  <si>
    <t>Tripp, Jordan LB</t>
  </si>
  <si>
    <t>Trubisky, Mitchell QB</t>
  </si>
  <si>
    <t>Trufant, Desmond CB</t>
  </si>
  <si>
    <t>Tucker, Justin K</t>
  </si>
  <si>
    <t>Tuitt, Stephon DE</t>
  </si>
  <si>
    <t>Turay, Kemoko DE</t>
  </si>
  <si>
    <t>Turbin, Robert RB</t>
  </si>
  <si>
    <t>Turzilli, Andrew WR</t>
  </si>
  <si>
    <t>Tye, Will TE</t>
  </si>
  <si>
    <t>Unga, 'Uani LB</t>
  </si>
  <si>
    <t>Uzomah, C.J. TE</t>
  </si>
  <si>
    <t>Vaccaro, Kenny S</t>
  </si>
  <si>
    <t>Valdes-Scantling, Marquez WR</t>
  </si>
  <si>
    <t>Valentine, Vincent DT</t>
  </si>
  <si>
    <t>Valles, Hakeem TE</t>
  </si>
  <si>
    <t>Van Noy, Kyle LB</t>
  </si>
  <si>
    <t>Vander Esch, Leighton LB</t>
  </si>
  <si>
    <t>Vanderdoes, Eddie DT</t>
  </si>
  <si>
    <t>Vannett, Nick TE</t>
  </si>
  <si>
    <t>Varga, Tyler RB</t>
  </si>
  <si>
    <t>Vea, Vita DT</t>
  </si>
  <si>
    <t>Vereen, Brock S</t>
  </si>
  <si>
    <t>Vereen, Shane RB</t>
  </si>
  <si>
    <t>Verner, Alterraun CB</t>
  </si>
  <si>
    <t>Vernon, Olivier LB</t>
  </si>
  <si>
    <t>Verrett, Jason CB</t>
  </si>
  <si>
    <t>Vigil, Nick LB</t>
  </si>
  <si>
    <t>Vigil, Zach LB</t>
  </si>
  <si>
    <t>Vinatieri, Adam K</t>
  </si>
  <si>
    <t>Vogel, Justin P</t>
  </si>
  <si>
    <t>Wadley, Akrum RB</t>
  </si>
  <si>
    <t>Wadman, Colby P</t>
  </si>
  <si>
    <t>Wagner, Bobby LB</t>
  </si>
  <si>
    <t>Wake, Cameron DE</t>
  </si>
  <si>
    <t>Wake, Cameron LB</t>
  </si>
  <si>
    <t>Walden, Erik LB</t>
  </si>
  <si>
    <t>Walford, Clive TE</t>
  </si>
  <si>
    <t>Walker, Anthony LB</t>
  </si>
  <si>
    <t>Walker, D'Andre LB</t>
  </si>
  <si>
    <t>Walker, Delanie TE</t>
  </si>
  <si>
    <t>Walker, DeMarcus DE</t>
  </si>
  <si>
    <t>Walker, Tracy S</t>
  </si>
  <si>
    <t>Walker, Tray CB</t>
  </si>
  <si>
    <t>Wallace, Levi CB</t>
  </si>
  <si>
    <t>Wallace, Mike WR</t>
  </si>
  <si>
    <t>Waller, Darren TE</t>
  </si>
  <si>
    <t>Waller, Darren WR</t>
  </si>
  <si>
    <t>Walsh, Blair K</t>
  </si>
  <si>
    <t>Walton, Leterrius DE</t>
  </si>
  <si>
    <t>Walton, Mark RB</t>
  </si>
  <si>
    <t>Ward, Denzel CB</t>
  </si>
  <si>
    <t>Ward, Jimmie CB</t>
  </si>
  <si>
    <t>Ward, Jimmie S</t>
  </si>
  <si>
    <t>Ward, T.J. S</t>
  </si>
  <si>
    <t>Ward, Terron RB</t>
  </si>
  <si>
    <t>Ware, Demarcus LB</t>
  </si>
  <si>
    <t>Ware, Spencer RB</t>
  </si>
  <si>
    <t>Warner, Fred LB</t>
  </si>
  <si>
    <t>Warren, Chris RB</t>
  </si>
  <si>
    <t>Warren, Pierre S</t>
  </si>
  <si>
    <t>Warring, Kahale TE</t>
  </si>
  <si>
    <t>Washington, Adolphus DT</t>
  </si>
  <si>
    <t>Washington, Corey WR</t>
  </si>
  <si>
    <t>Washington, DeAndre RB</t>
  </si>
  <si>
    <t>Washington, Dwayne RB</t>
  </si>
  <si>
    <t>Washington, James WR</t>
  </si>
  <si>
    <t>Washington, Nate WR</t>
  </si>
  <si>
    <t>Watkins, Jaylen CB</t>
  </si>
  <si>
    <t>Watkins, Sammy WR</t>
  </si>
  <si>
    <t>Watson, Ben TE</t>
  </si>
  <si>
    <t>Watson, Dekoda LB</t>
  </si>
  <si>
    <t>Watson, Deshaun QB</t>
  </si>
  <si>
    <t>Watson, Terrell RB</t>
  </si>
  <si>
    <t>Watt, J.J. DE</t>
  </si>
  <si>
    <t>Watt, T.J. LB</t>
  </si>
  <si>
    <t>Watts, Brandon LB</t>
  </si>
  <si>
    <t>Watts, Trey RB</t>
  </si>
  <si>
    <t>Way, Tress P</t>
  </si>
  <si>
    <t>Waynes, Trae CB</t>
  </si>
  <si>
    <t>Weatherly, Stephen DE</t>
  </si>
  <si>
    <t>Webb, Lardarius S</t>
  </si>
  <si>
    <t>Weddle, Eric S</t>
  </si>
  <si>
    <t>Wegher, Brandon RB</t>
  </si>
  <si>
    <t>Welker, Wes WR</t>
  </si>
  <si>
    <t>Wentz, Carson QB</t>
  </si>
  <si>
    <t>Wesco, Trevon TE</t>
  </si>
  <si>
    <t>West, Charcandrick RB</t>
  </si>
  <si>
    <t>West, Terrance RB</t>
  </si>
  <si>
    <t>Westbrook, Dede WR</t>
  </si>
  <si>
    <t>Westbrooks, Ethan DE</t>
  </si>
  <si>
    <t>Westbrooks, Ethan DT</t>
  </si>
  <si>
    <t>Wheaton, Markus WR</t>
  </si>
  <si>
    <t>White Jr, Reggie WR</t>
  </si>
  <si>
    <t>White, DeAndrew WR</t>
  </si>
  <si>
    <t>White, Devin LB</t>
  </si>
  <si>
    <t>White, James RB</t>
  </si>
  <si>
    <t>White, Kevin WR</t>
  </si>
  <si>
    <t>White, Kyzir LB</t>
  </si>
  <si>
    <t>White, Tre'Davious CB</t>
  </si>
  <si>
    <t>Whitehead, Jermaine S</t>
  </si>
  <si>
    <t>Whitehead, Lucky WR</t>
  </si>
  <si>
    <t>Whitehead, Tahir LB</t>
  </si>
  <si>
    <t>Whittaker, Fozzy RB</t>
  </si>
  <si>
    <t>Wick, Cole TE</t>
  </si>
  <si>
    <t>Wile, Matt P</t>
  </si>
  <si>
    <t>Wilkerson, Muhammad DE</t>
  </si>
  <si>
    <t>Wilkins, Christian DT</t>
  </si>
  <si>
    <t>Wilkins, Jordan RB</t>
  </si>
  <si>
    <t>Williams, Aaron S</t>
  </si>
  <si>
    <t>Williams, Andre RB</t>
  </si>
  <si>
    <t>Williams, Brandon CB</t>
  </si>
  <si>
    <t>Williams, Brandon DT</t>
  </si>
  <si>
    <t>Williams, Cary CB</t>
  </si>
  <si>
    <t>Williams, Chad WR</t>
  </si>
  <si>
    <t>Williams, Damien RB</t>
  </si>
  <si>
    <t>Williams, Darrel RB</t>
  </si>
  <si>
    <t>Williams, DeAngelo RB</t>
  </si>
  <si>
    <t>Williams, Dexter RB</t>
  </si>
  <si>
    <t>Williams, Duke WR</t>
  </si>
  <si>
    <t>Williams, Greedy CB</t>
  </si>
  <si>
    <t>Williams, Jamaal RB</t>
  </si>
  <si>
    <t>Williams, James RB</t>
  </si>
  <si>
    <t>Williams, Joe RB</t>
  </si>
  <si>
    <t>Williams, Jonathan RB</t>
  </si>
  <si>
    <t>Williams, Karlos RB</t>
  </si>
  <si>
    <t>Williams, Kasen WR</t>
  </si>
  <si>
    <t>Williams, Kerwynn RB</t>
  </si>
  <si>
    <t>Williams, Kyle DE</t>
  </si>
  <si>
    <t>Williams, Kyle DT</t>
  </si>
  <si>
    <t>Williams, Leonard DE</t>
  </si>
  <si>
    <t>Williams, Marcus CB</t>
  </si>
  <si>
    <t>Williams, Mario DE</t>
  </si>
  <si>
    <t>Williams, Maxx TE</t>
  </si>
  <si>
    <t>Williams, Mike WR</t>
  </si>
  <si>
    <t>Williams, Nick DE</t>
  </si>
  <si>
    <t>Williams, P.J. CB</t>
  </si>
  <si>
    <t>Williams, Preston WR</t>
  </si>
  <si>
    <t>Williams, Quincy LB</t>
  </si>
  <si>
    <t>Williams, Quinnen DT</t>
  </si>
  <si>
    <t>Williams, Shawn S</t>
  </si>
  <si>
    <t>Williams, Sylvester DT</t>
  </si>
  <si>
    <t>Williams, Terrance WR</t>
  </si>
  <si>
    <t>Williams, Tim LB</t>
  </si>
  <si>
    <t>Williams, Tramon CB</t>
  </si>
  <si>
    <t>Williams, Trayveon RB</t>
  </si>
  <si>
    <t>Williams, Trevor CB</t>
  </si>
  <si>
    <t>Williams, Trey RB</t>
  </si>
  <si>
    <t>Williams, Tyrell WR</t>
  </si>
  <si>
    <t>Williams, Vince LB</t>
  </si>
  <si>
    <t>Williams, Xavier DT</t>
  </si>
  <si>
    <t>Williamson, Avery LB</t>
  </si>
  <si>
    <t>Willis, Damion WR</t>
  </si>
  <si>
    <t>Willis, Patrick LB</t>
  </si>
  <si>
    <t>Wilson, Albert WR</t>
  </si>
  <si>
    <t>Wilson, Caleb TE</t>
  </si>
  <si>
    <t>Wilson, Cedrick WR</t>
  </si>
  <si>
    <t>Wilson, Damien LB</t>
  </si>
  <si>
    <t>Wilson, De'Runnya WR</t>
  </si>
  <si>
    <t>Wilson, Jeffery RB</t>
  </si>
  <si>
    <t>Wilson, Jeffrey RB</t>
  </si>
  <si>
    <t>Wilson, Mack LB</t>
  </si>
  <si>
    <t>Wilson, Marquess WR</t>
  </si>
  <si>
    <t>Wilson, Quincy CB</t>
  </si>
  <si>
    <t>Wilson, Ramik LB</t>
  </si>
  <si>
    <t>Wilson, Russell QB</t>
  </si>
  <si>
    <t>Wilson, Tavon S</t>
  </si>
  <si>
    <t>Wims, Javon WR</t>
  </si>
  <si>
    <t>Wing, Brad P</t>
  </si>
  <si>
    <t>Wingard, Andrew S</t>
  </si>
  <si>
    <t>Winovich, Chase DE</t>
  </si>
  <si>
    <t>Winston, Glenn RB</t>
  </si>
  <si>
    <t>Winston, Jameis QB</t>
  </si>
  <si>
    <t>Wise, Deatrich DE</t>
  </si>
  <si>
    <t>Wishnowsky, Mitch P</t>
  </si>
  <si>
    <t>Witherspoon, Ahkello CB</t>
  </si>
  <si>
    <t>Witten, Jason TE</t>
  </si>
  <si>
    <t>Wolfe, Derek DE</t>
  </si>
  <si>
    <t>Woodhead, Danny RB</t>
  </si>
  <si>
    <t>Woods, Robert WR</t>
  </si>
  <si>
    <t>Woods, Xavier S</t>
  </si>
  <si>
    <t>Woodson, Charles S</t>
  </si>
  <si>
    <t>Woodyard, Wesley LB</t>
  </si>
  <si>
    <t>Worley, Daryl CB</t>
  </si>
  <si>
    <t>Wormley, Chris DE</t>
  </si>
  <si>
    <t>Worrilow, Paul LB</t>
  </si>
  <si>
    <t>Worthy, Chandler WR</t>
  </si>
  <si>
    <t>Wright, Gabe DT</t>
  </si>
  <si>
    <t>Wright, James WR</t>
  </si>
  <si>
    <t>Wright, K.J. LB</t>
  </si>
  <si>
    <t>Wright, Kendall WR</t>
  </si>
  <si>
    <t>Wright, Scooby LB</t>
  </si>
  <si>
    <t>Wright, Shareece CB</t>
  </si>
  <si>
    <t>Wynn, Kerry DE</t>
  </si>
  <si>
    <t>Ximines, Oshane DE</t>
  </si>
  <si>
    <t>Ya-Sin, Rock CB</t>
  </si>
  <si>
    <t>Yeldon, T.J. RB</t>
  </si>
  <si>
    <t>Young, Kenny LB</t>
  </si>
  <si>
    <t>Young, Willie LB</t>
  </si>
  <si>
    <t>Zamora, Ishmael WR</t>
  </si>
  <si>
    <t>Zenner, Zach RB</t>
  </si>
  <si>
    <t>Zettel, Anthony DE</t>
  </si>
  <si>
    <t>Zuerlein, Greg K</t>
  </si>
  <si>
    <t>Harris, Shelby DT</t>
  </si>
  <si>
    <t>Johnson, A.J. LB</t>
  </si>
  <si>
    <t>Gay, Matt K</t>
  </si>
  <si>
    <t>Teamer, Roderic S</t>
  </si>
  <si>
    <t>Palardy, Michael P</t>
  </si>
  <si>
    <t>Ward, Charvarius CB</t>
  </si>
  <si>
    <t>Allen, Kyle QB</t>
  </si>
  <si>
    <t>Seibert, Austin K</t>
  </si>
  <si>
    <t>Guy, Lawrence DT</t>
  </si>
  <si>
    <t>Scarborough, Bo RB</t>
  </si>
  <si>
    <t>Williams, Marcus S</t>
  </si>
  <si>
    <t>Hollister, Jacob TE</t>
  </si>
  <si>
    <t>Driskel, Jeff QB</t>
  </si>
  <si>
    <t>Koo, Younghoe K</t>
  </si>
  <si>
    <t>Laird, Patrick RB</t>
  </si>
  <si>
    <t>Johnson, Marcus WR</t>
  </si>
  <si>
    <t>Possible Extension Length</t>
  </si>
  <si>
    <t>Contract Value</t>
  </si>
  <si>
    <t>Total Guarantee</t>
  </si>
  <si>
    <t>Paid Guarantee</t>
  </si>
  <si>
    <t>Guarantee Check</t>
  </si>
  <si>
    <t>Best</t>
  </si>
  <si>
    <t>Tier 1</t>
  </si>
  <si>
    <t>Tier 2</t>
  </si>
  <si>
    <t>Tier 3</t>
  </si>
  <si>
    <t>Tier 4</t>
  </si>
  <si>
    <t>Tier</t>
  </si>
  <si>
    <t>Max Extension Length</t>
  </si>
  <si>
    <t>Tier Rank</t>
  </si>
  <si>
    <t>Tier Count</t>
  </si>
  <si>
    <t>Tier Recency</t>
  </si>
  <si>
    <t>Tier Accellerator</t>
  </si>
  <si>
    <t>Change From Current Contract</t>
  </si>
  <si>
    <t>Clowney, Jadeveon DE</t>
  </si>
  <si>
    <t>Houston, Justin DE</t>
  </si>
  <si>
    <t>Lewis, Tyquan DT</t>
  </si>
  <si>
    <t>Mata'afa, Hercules DT</t>
  </si>
  <si>
    <t>Ford, Dee DE</t>
  </si>
  <si>
    <t>Nwosu, Uchenna LB</t>
  </si>
  <si>
    <t>Shepherd, Nathan DE</t>
  </si>
  <si>
    <t>Practice Squad</t>
  </si>
  <si>
    <t>D</t>
  </si>
  <si>
    <t>FA</t>
  </si>
  <si>
    <t>PS</t>
  </si>
  <si>
    <t>Anderson, Ryan LB</t>
  </si>
  <si>
    <t>Griffin, Ryan TE</t>
  </si>
  <si>
    <t>Payne, Donald LB</t>
  </si>
  <si>
    <t>Hawkesville Hurricanes</t>
  </si>
  <si>
    <t>Extension Guarantee Adjustment</t>
  </si>
  <si>
    <t>Column Labels</t>
  </si>
  <si>
    <t>Values</t>
  </si>
  <si>
    <t>Sum of Cap 1</t>
  </si>
  <si>
    <t>Sum of Cap 2</t>
  </si>
  <si>
    <t>Sum of Cap 3</t>
  </si>
  <si>
    <t>Sum of Cap 4</t>
  </si>
  <si>
    <t>Sum of Cap 5</t>
  </si>
  <si>
    <t>Sum of Cap 6</t>
  </si>
  <si>
    <t>Sum of Cap 7</t>
  </si>
  <si>
    <t>Sum of Cap 8</t>
  </si>
  <si>
    <t>Sum of Cap 9</t>
  </si>
  <si>
    <t>Sum of Cap 10</t>
  </si>
  <si>
    <t>Sum of Cap 11</t>
  </si>
  <si>
    <t>Sum of Cap 12</t>
  </si>
  <si>
    <t>Sum of Cap 13</t>
  </si>
  <si>
    <t>Sum of Cap 14</t>
  </si>
  <si>
    <t>Sum of Cap 15</t>
  </si>
  <si>
    <t>Sum of Cap 16</t>
  </si>
  <si>
    <t>(Multiple Items)</t>
  </si>
  <si>
    <t>Count of 17</t>
  </si>
  <si>
    <t>Row Labels</t>
  </si>
  <si>
    <t>Grand Total</t>
  </si>
  <si>
    <t>17</t>
  </si>
  <si>
    <t>Off</t>
  </si>
  <si>
    <t>ST</t>
  </si>
  <si>
    <t>Def</t>
  </si>
  <si>
    <t>Sum of Cap 17</t>
  </si>
  <si>
    <t>Count of Position</t>
  </si>
  <si>
    <t>(All)</t>
  </si>
  <si>
    <t>This should be a fairly accurate guide to future years cap hits. However, I can't guarantee it is 100% accurate.</t>
  </si>
  <si>
    <t>Sum of 2024 Hit</t>
  </si>
  <si>
    <t>Formulas</t>
  </si>
  <si>
    <t>Buckner, DeForest DT</t>
  </si>
  <si>
    <t>Nichols, Bilal DE</t>
  </si>
  <si>
    <t>Extension Guarantee Check</t>
  </si>
  <si>
    <t>Allen, Zach DT</t>
  </si>
  <si>
    <t>Broughton, Cortez DT</t>
  </si>
  <si>
    <t>Chubb, Bradley DE</t>
  </si>
  <si>
    <t>Kerrigan, Ryan DE</t>
  </si>
  <si>
    <t>Miller, Chirstian DE</t>
  </si>
  <si>
    <t>Nwosu, Uchenna DE</t>
  </si>
  <si>
    <t>Smith, Preston DE</t>
  </si>
  <si>
    <t>Allen, Jonathan DT</t>
  </si>
  <si>
    <t>Jones, Chris DT</t>
  </si>
  <si>
    <t>Dupree, Bud DE</t>
  </si>
  <si>
    <t>Landry, Harold DE</t>
  </si>
  <si>
    <t>Campbell, Calais DT</t>
  </si>
  <si>
    <t>Barton, Cody DE</t>
  </si>
  <si>
    <t>Griffin, Shaquem DE</t>
  </si>
  <si>
    <t>Polite, Jachai DE</t>
  </si>
  <si>
    <t>Sweat, Montez DE</t>
  </si>
  <si>
    <t>Donald, Aaron DT</t>
  </si>
  <si>
    <t>Carter, Lorenzo DE</t>
  </si>
  <si>
    <t>Ferguson, Jaylon DE</t>
  </si>
  <si>
    <t>Jones, Chandler DE</t>
  </si>
  <si>
    <t>Mercilus, Whitney DE</t>
  </si>
  <si>
    <t>Suggs, Terrell DE</t>
  </si>
  <si>
    <t>Walker, D'Andre DE</t>
  </si>
  <si>
    <t>Mack, Khalil DE</t>
  </si>
  <si>
    <t>Miller, Von DE</t>
  </si>
  <si>
    <t>Cominsky, John DT</t>
  </si>
  <si>
    <t>drafted</t>
  </si>
  <si>
    <t>free agency</t>
  </si>
  <si>
    <t>pre-season</t>
  </si>
  <si>
    <t>W</t>
  </si>
  <si>
    <t>Waiver Tag</t>
  </si>
  <si>
    <t>Johnson, Jaleel DT</t>
  </si>
  <si>
    <t>Williams, Nick DT</t>
  </si>
  <si>
    <t>Sims, Steven WR</t>
  </si>
  <si>
    <t>Casey, Jurrell DT</t>
  </si>
  <si>
    <t>Heyward, Cameron DT</t>
  </si>
  <si>
    <t>Hicks, Akiem DT</t>
  </si>
  <si>
    <t>Ioannidis, Matt DT</t>
  </si>
  <si>
    <t>Barrett, Shaq DE</t>
  </si>
  <si>
    <t>Connelly, Ryan LB</t>
  </si>
  <si>
    <t>Gerry, Nate LB</t>
  </si>
  <si>
    <t>Kwiatkoski, Nick LB</t>
  </si>
  <si>
    <t>Moreland, Jimmy CB</t>
  </si>
  <si>
    <t>Martin, Sam P</t>
  </si>
  <si>
    <t>Watt, T.J. DE</t>
  </si>
  <si>
    <t>Stidham, Jarrett QB</t>
  </si>
  <si>
    <t>Sample, Drew TE</t>
  </si>
  <si>
    <t>Fackrell, Kyler DE</t>
  </si>
  <si>
    <t>Matthews, Clay DE</t>
  </si>
  <si>
    <t>Smith, Aldon LB</t>
  </si>
  <si>
    <t>Phillips, Jordan DE</t>
  </si>
  <si>
    <t>Clark, Chuck S</t>
  </si>
  <si>
    <t>Van Noy, Kyle DE</t>
  </si>
  <si>
    <t>Edwards-Helaire, Clyde RB</t>
  </si>
  <si>
    <t>Taylor, Jonathan RB</t>
  </si>
  <si>
    <t>Akers, Cam RB</t>
  </si>
  <si>
    <t>Lamb, CeeDee WR</t>
  </si>
  <si>
    <t>Dobbins, J.K. RB</t>
  </si>
  <si>
    <t>Young, Chase DE</t>
  </si>
  <si>
    <t>Jeudy, Jerry WR</t>
  </si>
  <si>
    <t>Swift, D'Andre RB</t>
  </si>
  <si>
    <t>Jefferson, Justin WR</t>
  </si>
  <si>
    <t>Queen, Patrick LB</t>
  </si>
  <si>
    <t>Mims, Denzel WR</t>
  </si>
  <si>
    <t>Simmons, Isaiah LB</t>
  </si>
  <si>
    <t>Reagor, Jalen WR</t>
  </si>
  <si>
    <t>Ruggs, Henry WR</t>
  </si>
  <si>
    <t>Pittman, Michael WR</t>
  </si>
  <si>
    <t>Higgins, Tee WR</t>
  </si>
  <si>
    <t>Aiyuk, Brandon WR</t>
  </si>
  <si>
    <t>Vaughn, Ke'Shawn RB</t>
  </si>
  <si>
    <t>Shenault, Laviska WR</t>
  </si>
  <si>
    <t>Gibson, Antonio RB</t>
  </si>
  <si>
    <t>Kinlaw, Javon DT</t>
  </si>
  <si>
    <t>Claypool, Chase WR</t>
  </si>
  <si>
    <t>Dillon, AJ RB</t>
  </si>
  <si>
    <t>Kelley, Joshua RB</t>
  </si>
  <si>
    <t>Murray, Kenneth LB</t>
  </si>
  <si>
    <t>Moss, Zack RB</t>
  </si>
  <si>
    <t>Hamler, KJ WR</t>
  </si>
  <si>
    <t>Chinn, Jeremy S</t>
  </si>
  <si>
    <t>Burrow, Joe QB</t>
  </si>
  <si>
    <t>Johnson, Tyler WR</t>
  </si>
  <si>
    <t>McFarland, Anthony RB</t>
  </si>
  <si>
    <t>Tagovailoa, Tua QB</t>
  </si>
  <si>
    <t>Evans, Darrynton RB</t>
  </si>
  <si>
    <t>Trautman, Adam TE</t>
  </si>
  <si>
    <t>Edwards, Bryan WR</t>
  </si>
  <si>
    <t>Gay, Willie LB</t>
  </si>
  <si>
    <t>Chaisson, K'Lavon DE</t>
  </si>
  <si>
    <t>Asiasi, Devin TE</t>
  </si>
  <si>
    <t>Benjamin, Eno RB</t>
  </si>
  <si>
    <t>Gandy-Golden, Antonio WR</t>
  </si>
  <si>
    <t>Gross-Matos, Yetur DE</t>
  </si>
  <si>
    <t>Duvernay, Devin WR</t>
  </si>
  <si>
    <t>Jefferson, Van WR</t>
  </si>
  <si>
    <t>Bowden, Lynn RB</t>
  </si>
  <si>
    <t>Wilson, Logan LB</t>
  </si>
  <si>
    <t>Herbert, Justin QB</t>
  </si>
  <si>
    <t>Dallas, DeeJay RB</t>
  </si>
  <si>
    <t>Cephus, Quintez WR</t>
  </si>
  <si>
    <t>Weaver, Curtis DE</t>
  </si>
  <si>
    <t>McKinney, Xavier S</t>
  </si>
  <si>
    <t>Brown, Derrick DT</t>
  </si>
  <si>
    <t>Epenesa, A.J. DE</t>
  </si>
  <si>
    <t>Brooks, Jordyn LB</t>
  </si>
  <si>
    <t>Lewis, Terrell DE</t>
  </si>
  <si>
    <t>Madubuike, Justin DT</t>
  </si>
  <si>
    <t>Dugger, Kyle S</t>
  </si>
  <si>
    <t>Blacklock, Ross DT</t>
  </si>
  <si>
    <t>Reed, Joe WR</t>
  </si>
  <si>
    <t>Okudah, Jeff CB</t>
  </si>
  <si>
    <t>Davis, Gabriel WR</t>
  </si>
  <si>
    <t>Kmet, Cole TE</t>
  </si>
  <si>
    <t>Peoples-Jones, Donovan WR</t>
  </si>
  <si>
    <t>Hodgins, Isaiah WR</t>
  </si>
  <si>
    <t>Perine, Lamical RB</t>
  </si>
  <si>
    <t>Delpit, Grant S</t>
  </si>
  <si>
    <t>Winfield, Antoine S</t>
  </si>
  <si>
    <t>Taylor, Davion LB</t>
  </si>
  <si>
    <t>Hurts, Jalen QB</t>
  </si>
  <si>
    <t>Gallimore, Neville DT</t>
  </si>
  <si>
    <t>Harrison, Malik LB</t>
  </si>
  <si>
    <t>Elliott, Jordan DT</t>
  </si>
  <si>
    <t>Hasty, JaMycal RB</t>
  </si>
  <si>
    <t>Henderson, CJ CB</t>
  </si>
  <si>
    <t>Diggs, Trevon CB</t>
  </si>
  <si>
    <t>Hopkins, Brycen TE</t>
  </si>
  <si>
    <t>Mooney, Darnell WR</t>
  </si>
  <si>
    <t>Davis-Gaither, Akeem LB</t>
  </si>
  <si>
    <t>Okwuegbunam, Albert TE</t>
  </si>
  <si>
    <t>Blackmon, Julian S</t>
  </si>
  <si>
    <t>Taylor, Darrell DE</t>
  </si>
  <si>
    <t>Bryant, Harrison TE</t>
  </si>
  <si>
    <t>Walker, Mykal LB</t>
  </si>
  <si>
    <t>Dye, Troy LB</t>
  </si>
  <si>
    <t>Hill, K.J. WR</t>
  </si>
  <si>
    <t>Warren, Michael RB</t>
  </si>
  <si>
    <t>Highsmith, Alex DE</t>
  </si>
  <si>
    <t>Parkinson, Colby TE</t>
  </si>
  <si>
    <t>Agim, McTelvin DT</t>
  </si>
  <si>
    <t>Hightower, John WR</t>
  </si>
  <si>
    <t>Love, Jordan QB</t>
  </si>
  <si>
    <t>Hastings, Will WR</t>
  </si>
  <si>
    <t>Arnette, Damon CB</t>
  </si>
  <si>
    <t>Gladney, Jeff CB</t>
  </si>
  <si>
    <t>Phillips, Jacob LB</t>
  </si>
  <si>
    <t>Uche, Josh DE</t>
  </si>
  <si>
    <t>Proche, James WR</t>
  </si>
  <si>
    <t>Strnad, Justin LB</t>
  </si>
  <si>
    <t>Moss, Thaddeus TE</t>
  </si>
  <si>
    <t>Anae, Bradlee DE</t>
  </si>
  <si>
    <t>Davis, Ashtyn S</t>
  </si>
  <si>
    <t>Thomas, Jeff WR</t>
  </si>
  <si>
    <t>Igbinoghene, Noah CB</t>
  </si>
  <si>
    <t>Begelton, Reggie WR</t>
  </si>
  <si>
    <t>Burgess, Terrell S</t>
  </si>
  <si>
    <t>Robinson, James RB</t>
  </si>
  <si>
    <t>Davis, Raekwon DT</t>
  </si>
  <si>
    <t>Coulter, Isaiah WR</t>
  </si>
  <si>
    <t>Johnson, Collin WR</t>
  </si>
  <si>
    <t>Taylor, J.J. RB</t>
  </si>
  <si>
    <t>Quarterman, Shaquille LB</t>
  </si>
  <si>
    <t>Keene, Dalton TE</t>
  </si>
  <si>
    <t>Davidson, Marlon DT</t>
  </si>
  <si>
    <t>Jennings, Jauan WR</t>
  </si>
  <si>
    <t>Terrell, A.J. CB</t>
  </si>
  <si>
    <t>Weaver, Evan LB</t>
  </si>
  <si>
    <t>Calais, Raymond RB</t>
  </si>
  <si>
    <t>Patmon, Dezmon WR</t>
  </si>
  <si>
    <t>Bryant, Hunter TE</t>
  </si>
  <si>
    <t>Bradley, Shaun LB</t>
  </si>
  <si>
    <t>Ward, Jonathan RB</t>
  </si>
  <si>
    <t>Okwara, Julian DE</t>
  </si>
  <si>
    <t>D1.01</t>
  </si>
  <si>
    <t>D1.02</t>
  </si>
  <si>
    <t>D1.03</t>
  </si>
  <si>
    <t>D1.04</t>
  </si>
  <si>
    <t>D1.05</t>
  </si>
  <si>
    <t>D1.06</t>
  </si>
  <si>
    <t>D1.07</t>
  </si>
  <si>
    <t>D1.08</t>
  </si>
  <si>
    <t>D1.09</t>
  </si>
  <si>
    <t>D1.10</t>
  </si>
  <si>
    <t>D2.01</t>
  </si>
  <si>
    <t>D2.02</t>
  </si>
  <si>
    <t>D2.03</t>
  </si>
  <si>
    <t>D2.04</t>
  </si>
  <si>
    <t>D2.05</t>
  </si>
  <si>
    <t>D2.06</t>
  </si>
  <si>
    <t>D2.07</t>
  </si>
  <si>
    <t>D2.08</t>
  </si>
  <si>
    <t>D2.09</t>
  </si>
  <si>
    <t>D2.10</t>
  </si>
  <si>
    <t>D3.01</t>
  </si>
  <si>
    <t>D3.02</t>
  </si>
  <si>
    <t>D3.03</t>
  </si>
  <si>
    <t>D3.04</t>
  </si>
  <si>
    <t>D3.05</t>
  </si>
  <si>
    <t>D3.06</t>
  </si>
  <si>
    <t>D3.07</t>
  </si>
  <si>
    <t>D3.08</t>
  </si>
  <si>
    <t>D3.09</t>
  </si>
  <si>
    <t>D3.10</t>
  </si>
  <si>
    <t>D4.01</t>
  </si>
  <si>
    <t>D4.02</t>
  </si>
  <si>
    <t>D4.03</t>
  </si>
  <si>
    <t>D4.04</t>
  </si>
  <si>
    <t>D4.05</t>
  </si>
  <si>
    <t>D4.06</t>
  </si>
  <si>
    <t>D4.07</t>
  </si>
  <si>
    <t>D4.08</t>
  </si>
  <si>
    <t>D4.09</t>
  </si>
  <si>
    <t>D4.10</t>
  </si>
  <si>
    <t>D5.01</t>
  </si>
  <si>
    <t>D5.02</t>
  </si>
  <si>
    <t>D5.03</t>
  </si>
  <si>
    <t>D5.04</t>
  </si>
  <si>
    <t>D5.05</t>
  </si>
  <si>
    <t>D5.06</t>
  </si>
  <si>
    <t>D5.07</t>
  </si>
  <si>
    <t>D5.08</t>
  </si>
  <si>
    <t>D5.09</t>
  </si>
  <si>
    <t>D5.10</t>
  </si>
  <si>
    <t>D5.11</t>
  </si>
  <si>
    <t>D6.01</t>
  </si>
  <si>
    <t>D6.02</t>
  </si>
  <si>
    <t>D6.03</t>
  </si>
  <si>
    <t>D6.04</t>
  </si>
  <si>
    <t>D6.05</t>
  </si>
  <si>
    <t>D6.06</t>
  </si>
  <si>
    <t>D6.07</t>
  </si>
  <si>
    <t>D6.08</t>
  </si>
  <si>
    <t>D6.09</t>
  </si>
  <si>
    <t>D6.10</t>
  </si>
  <si>
    <t>D6.11</t>
  </si>
  <si>
    <t>D7.01</t>
  </si>
  <si>
    <t>D7.03</t>
  </si>
  <si>
    <t>D7.04</t>
  </si>
  <si>
    <t>D7.05</t>
  </si>
  <si>
    <t>D7.06</t>
  </si>
  <si>
    <t>D7.07</t>
  </si>
  <si>
    <t>D7.08</t>
  </si>
  <si>
    <t>D7.09</t>
  </si>
  <si>
    <t>D7.10</t>
  </si>
  <si>
    <t>D8.01</t>
  </si>
  <si>
    <t>D8.03</t>
  </si>
  <si>
    <t>D8.04</t>
  </si>
  <si>
    <t>D8.05</t>
  </si>
  <si>
    <t>D8.06</t>
  </si>
  <si>
    <t>D8.07</t>
  </si>
  <si>
    <t>D8.08</t>
  </si>
  <si>
    <t>D8.09</t>
  </si>
  <si>
    <t>D9.01</t>
  </si>
  <si>
    <t>D9.03</t>
  </si>
  <si>
    <t>D9.04</t>
  </si>
  <si>
    <t>D9.05</t>
  </si>
  <si>
    <t>D9.06</t>
  </si>
  <si>
    <t>D9.07</t>
  </si>
  <si>
    <t>D9.09</t>
  </si>
  <si>
    <t>D9.10</t>
  </si>
  <si>
    <t>D10.01</t>
  </si>
  <si>
    <t>D10.02</t>
  </si>
  <si>
    <t>D10.03</t>
  </si>
  <si>
    <t>D10.04</t>
  </si>
  <si>
    <t>D10.06</t>
  </si>
  <si>
    <t>D10.07</t>
  </si>
  <si>
    <t>D10.10</t>
  </si>
  <si>
    <t>D11.01</t>
  </si>
  <si>
    <t>D11.02</t>
  </si>
  <si>
    <t>D11.03</t>
  </si>
  <si>
    <t>D11.04</t>
  </si>
  <si>
    <t>D11.05</t>
  </si>
  <si>
    <t>D11.06</t>
  </si>
  <si>
    <t>D11.07</t>
  </si>
  <si>
    <t>D11.09</t>
  </si>
  <si>
    <t>D11.10</t>
  </si>
  <si>
    <t>D12.01</t>
  </si>
  <si>
    <t>D12.02</t>
  </si>
  <si>
    <t>D12.04</t>
  </si>
  <si>
    <t>D12.05</t>
  </si>
  <si>
    <t>D12.06</t>
  </si>
  <si>
    <t>D12.10</t>
  </si>
  <si>
    <t>Bailey, Markus LB</t>
  </si>
  <si>
    <t>Boone, Mike RB</t>
  </si>
  <si>
    <t>Stone, Geno S</t>
  </si>
  <si>
    <t>Tuitt, Stephon DT</t>
  </si>
  <si>
    <t>Watkins, Quez WR</t>
  </si>
  <si>
    <t>Thomas, Logan TE</t>
  </si>
  <si>
    <t>Alie-Cox, Mo TE</t>
  </si>
  <si>
    <t>Arnold, Dan TE</t>
  </si>
  <si>
    <t>Miller, Scott WR</t>
  </si>
  <si>
    <t>Hilton, Mike CB</t>
  </si>
  <si>
    <t>Harris, Erik S</t>
  </si>
  <si>
    <t>Hudson, Khaleke LB</t>
  </si>
  <si>
    <t>Odenhigbo, Ifeadi DE</t>
  </si>
  <si>
    <t>Gage, Russell WR</t>
  </si>
  <si>
    <t>Harris, Deonte WR</t>
  </si>
  <si>
    <t>Fort, L.J. LB</t>
  </si>
  <si>
    <t>Jones, D.J. DT</t>
  </si>
  <si>
    <t>Morstead, Thomas P</t>
  </si>
  <si>
    <t>Wilson, Eric LB</t>
  </si>
  <si>
    <t>Sneed, L'Jarius CB</t>
  </si>
  <si>
    <t>Willis, Khari S</t>
  </si>
  <si>
    <t>Morrow, Nicholas LB</t>
  </si>
  <si>
    <t>Dodson, Tyrel LB</t>
  </si>
  <si>
    <t>Williams, Leonard DT</t>
  </si>
  <si>
    <t>Whitehead, Jordan S</t>
  </si>
  <si>
    <t>Robinson, Alton DE</t>
  </si>
  <si>
    <t>Fox, Jack P</t>
  </si>
  <si>
    <t>Johnson, D'Ernest RB</t>
  </si>
  <si>
    <t>Tonyan, Robert TE</t>
  </si>
  <si>
    <t>Gholston, William DT</t>
  </si>
  <si>
    <t>Blankenship, Rodrigo K</t>
  </si>
  <si>
    <t>Johnson, Jaylon CB</t>
  </si>
  <si>
    <t>Carlson, Daniel K</t>
  </si>
  <si>
    <t>Homer, Travis RB</t>
  </si>
  <si>
    <t>Neal, Ryan S</t>
  </si>
  <si>
    <t>Ward, Greg WR</t>
  </si>
  <si>
    <t>Smith, Jeff WR</t>
  </si>
  <si>
    <t>Thomas, Joe LB</t>
  </si>
  <si>
    <t>Fulgham, Travis WR</t>
  </si>
  <si>
    <t>Elliott, DeShon S</t>
  </si>
  <si>
    <t>Williams, Darious CB</t>
  </si>
  <si>
    <t>Firkser, Anthony TE</t>
  </si>
  <si>
    <t>Spillane, Robert LB</t>
  </si>
  <si>
    <t>Okwara, Romeo DT</t>
  </si>
  <si>
    <t>Barnes, Krys LB</t>
  </si>
  <si>
    <t>Bullock, Randy K</t>
  </si>
  <si>
    <t>Harmon, Duron S</t>
  </si>
  <si>
    <t>Reddick, Haason DE</t>
  </si>
  <si>
    <t>Adams, Tyrell LB</t>
  </si>
  <si>
    <t>Mills, Jalen S</t>
  </si>
  <si>
    <t>Guyton, Jalen WR</t>
  </si>
  <si>
    <t>Reed, Malik DE</t>
  </si>
  <si>
    <t>Curl, Kamren S</t>
  </si>
  <si>
    <t>Bass, Tyler K</t>
  </si>
  <si>
    <t>Nall, Ryan RB</t>
  </si>
  <si>
    <t>Wlliams, DeShawn DT</t>
  </si>
  <si>
    <t>Rowe, Eric S</t>
  </si>
  <si>
    <t>Ahmed, Salvon RB</t>
  </si>
  <si>
    <t>Hamilton, Davon DT</t>
  </si>
  <si>
    <t>Austin, Blessuan CB</t>
  </si>
  <si>
    <t>Floyd, Leonard DE</t>
  </si>
  <si>
    <t>Hill, Taysom QB</t>
  </si>
  <si>
    <t>Roberts, Eladon LB</t>
  </si>
  <si>
    <t>Van Ginkel, Andrew DE</t>
  </si>
  <si>
    <t>Singleton, Alex LB</t>
  </si>
  <si>
    <t>Yiadom, Isaac CB</t>
  </si>
  <si>
    <t>Mullen, Trayvon CB</t>
  </si>
  <si>
    <t>Vernon, Olivier DE</t>
  </si>
  <si>
    <t>Settle, Tim DT</t>
  </si>
  <si>
    <t>Needham, Nik CB</t>
  </si>
  <si>
    <t>Johnson, Taron CB</t>
  </si>
  <si>
    <t>Douglas, Rasul CB</t>
  </si>
  <si>
    <t>Parham, Donald TE</t>
  </si>
  <si>
    <t>Banogu, Ben DE</t>
  </si>
  <si>
    <t>Cost to Re-Sign</t>
  </si>
  <si>
    <t>Sum of 2025 Hit</t>
  </si>
  <si>
    <t>Autry, Denico DE</t>
  </si>
  <si>
    <t>Okwara, Romeo DE</t>
  </si>
  <si>
    <t>Sieler, Zach DE</t>
  </si>
  <si>
    <t>Smith, Aldon DE</t>
  </si>
  <si>
    <t>Reeder, Troy LB</t>
  </si>
  <si>
    <t>Pitts, Kyle TE</t>
  </si>
  <si>
    <t>Chase, Ja'Marr WR</t>
  </si>
  <si>
    <t>Harris, Najee RB</t>
  </si>
  <si>
    <t>Smith, DeVonta WR</t>
  </si>
  <si>
    <t>Etienne, Travis RB</t>
  </si>
  <si>
    <t>Waddle, Jaylen WR</t>
  </si>
  <si>
    <t>Bateman, Rashod WR</t>
  </si>
  <si>
    <t>Williams, Javonte RB</t>
  </si>
  <si>
    <t>Marshall, Terrace WR</t>
  </si>
  <si>
    <t>Lawrence, Trevor QB</t>
  </si>
  <si>
    <t>Sermon, Trey RB</t>
  </si>
  <si>
    <t>Moore, Rondale WR</t>
  </si>
  <si>
    <t>Davis, Jamin LB</t>
  </si>
  <si>
    <t>Carter, Michael RB</t>
  </si>
  <si>
    <t>Parsons, Micah LB</t>
  </si>
  <si>
    <t>Moore, Elijah WR</t>
  </si>
  <si>
    <t>Brown, Dyami WR</t>
  </si>
  <si>
    <t>Stevenson, Rhamondre RB</t>
  </si>
  <si>
    <t>Lance, Trey QB</t>
  </si>
  <si>
    <t>Paye, Kwity DE</t>
  </si>
  <si>
    <t>Collins, Zaven LB</t>
  </si>
  <si>
    <t>Phillips, Jaelan DE</t>
  </si>
  <si>
    <t>Oweh, Jayson DE</t>
  </si>
  <si>
    <t>Owusu-Koramoah, Jeremiah LB</t>
  </si>
  <si>
    <t>Fields, Justin QB</t>
  </si>
  <si>
    <t>Collins, Nico WR</t>
  </si>
  <si>
    <t>Bolton, Nick LB</t>
  </si>
  <si>
    <t>Barmore, Christian DT</t>
  </si>
  <si>
    <t>Toney, Kadarius WR</t>
  </si>
  <si>
    <t>Grant, Richie S</t>
  </si>
  <si>
    <t>Palmer, Josh WR</t>
  </si>
  <si>
    <t>St. Brown, Amon-Ra WR</t>
  </si>
  <si>
    <t>Eskridge, D'Wayne WR</t>
  </si>
  <si>
    <t>Rodgers, Amari WR</t>
  </si>
  <si>
    <t>Werner, Pete LB</t>
  </si>
  <si>
    <t>Hubbard, Chuba RB</t>
  </si>
  <si>
    <t>Horn, Jaycee CB</t>
  </si>
  <si>
    <t>Schwartz, Anthony WR</t>
  </si>
  <si>
    <t>Atwell, Tutu WR</t>
  </si>
  <si>
    <t>Wilson, Zach QB</t>
  </si>
  <si>
    <t>Tryon, Joe DE</t>
  </si>
  <si>
    <t>Ojulari, Azeez DE</t>
  </si>
  <si>
    <t>Rousseau, Gregory DE</t>
  </si>
  <si>
    <t>Jones, Mac QB</t>
  </si>
  <si>
    <t>Freiermuth, Pat TE</t>
  </si>
  <si>
    <t>Wallace, Tylan WR</t>
  </si>
  <si>
    <t>Gainwell, Kenneth RB</t>
  </si>
  <si>
    <t>Felton, Demetric RB</t>
  </si>
  <si>
    <t>Evans, Chris RB</t>
  </si>
  <si>
    <t>Rice, Monty LB</t>
  </si>
  <si>
    <t>Cox, Jabril LB</t>
  </si>
  <si>
    <t>Herbert, Khalil RB</t>
  </si>
  <si>
    <t>D5.12</t>
  </si>
  <si>
    <t>Basham, Carlos DE</t>
  </si>
  <si>
    <t>Hufanga, Talanoa S</t>
  </si>
  <si>
    <t>Smith, Elerson DE</t>
  </si>
  <si>
    <t>Ossai, Joseph DE</t>
  </si>
  <si>
    <t>Mitchell, Elijah RB</t>
  </si>
  <si>
    <t>Hawkins, Javian RB</t>
  </si>
  <si>
    <t>Hill, Kylin RB</t>
  </si>
  <si>
    <t>Surratt, Chazz LB</t>
  </si>
  <si>
    <t>Jones, Ernest LB</t>
  </si>
  <si>
    <t>Camp, Jalen WR</t>
  </si>
  <si>
    <t>Rountree, Larry RB</t>
  </si>
  <si>
    <t>Patterson, Jaret RB</t>
  </si>
  <si>
    <t>Granson, Kylen TE</t>
  </si>
  <si>
    <t>Onwuzurike, Levi DT</t>
  </si>
  <si>
    <t>Long, Hunter TE</t>
  </si>
  <si>
    <t>Barnes, Derrick LB</t>
  </si>
  <si>
    <t>Doaks, Gerrid RB</t>
  </si>
  <si>
    <t>Turner, Payton DE</t>
  </si>
  <si>
    <t>Johnson, Buddy LB</t>
  </si>
  <si>
    <t>Harris, Jacob TE</t>
  </si>
  <si>
    <t>Strachan, Mike WR</t>
  </si>
  <si>
    <t>Darden, Jaelon WR</t>
  </si>
  <si>
    <t>Williams, Milton DT</t>
  </si>
  <si>
    <t>Powell, Cornell WR</t>
  </si>
  <si>
    <t>Moehrig, Trevon S</t>
  </si>
  <si>
    <t>Smith, Shi WR</t>
  </si>
  <si>
    <t>Surtain II, Patrick CB</t>
  </si>
  <si>
    <t>Fitzpatrick, Dez WR</t>
  </si>
  <si>
    <t>Smith-Marsette, Ihmir WR</t>
  </si>
  <si>
    <t>Funk, Jake RB</t>
  </si>
  <si>
    <t>Tremble, Tommy TE</t>
  </si>
  <si>
    <t>Jefferson, Jermar RB</t>
  </si>
  <si>
    <t>Adams, Jonathan WR</t>
  </si>
  <si>
    <t>Farley, Caleb CB</t>
  </si>
  <si>
    <t>Washington, Ar'Darius S</t>
  </si>
  <si>
    <t>Odighizuwa, Osa DT</t>
  </si>
  <si>
    <t>Johnson, Jamar S</t>
  </si>
  <si>
    <t>Jordan, Brevin TE</t>
  </si>
  <si>
    <t>Stokes, Eric CB</t>
  </si>
  <si>
    <t>Nwangwu, Kene RB</t>
  </si>
  <si>
    <t>Holland, Jevon S</t>
  </si>
  <si>
    <t>Tufele, Jay DT</t>
  </si>
  <si>
    <t>Browning, Baron LB</t>
  </si>
  <si>
    <t>Yeboah, Kenny TE</t>
  </si>
  <si>
    <t>Baker, Kawaan WR</t>
  </si>
  <si>
    <t>Campbell, Tyson CB</t>
  </si>
  <si>
    <t>Brown, Spencer RB</t>
  </si>
  <si>
    <t>Nixon, Daviyon DT</t>
  </si>
  <si>
    <t>D10.05</t>
  </si>
  <si>
    <t>Smith, Jordan DE</t>
  </si>
  <si>
    <t>Gray, Noah TE</t>
  </si>
  <si>
    <t>Davidson, Zach TE</t>
  </si>
  <si>
    <t>Fisher, Paddy LB</t>
  </si>
  <si>
    <t>Cisco, Andre S</t>
  </si>
  <si>
    <t>Johnson, Cade WR</t>
  </si>
  <si>
    <t>Molden, Elijah CB</t>
  </si>
  <si>
    <t>Golston, Chauncey DE</t>
  </si>
  <si>
    <t>Fehoko, Simi WR</t>
  </si>
  <si>
    <t>Sherwood, Jamien LB</t>
  </si>
  <si>
    <t>Mills, Davis QB</t>
  </si>
  <si>
    <t>Perkins, Ronnie DE</t>
  </si>
  <si>
    <t>Williams, Seth WR</t>
  </si>
  <si>
    <t>Jones, Patrick DE</t>
  </si>
  <si>
    <t>Morris, Quintin TE</t>
  </si>
  <si>
    <t>Deablo, Divine S</t>
  </si>
  <si>
    <t>Darby, Frank WR</t>
  </si>
  <si>
    <t>Newsome, Greg CB</t>
  </si>
  <si>
    <t>D12.03</t>
  </si>
  <si>
    <t>Moses, Dylan LB</t>
  </si>
  <si>
    <t>McKitty, Tre' TE</t>
  </si>
  <si>
    <t>Watkins, Austin WR</t>
  </si>
  <si>
    <t>Odeyingbo, Dayo DE</t>
  </si>
  <si>
    <t>Joseph, Kelvin CB</t>
  </si>
  <si>
    <t>McMath, Racey WR</t>
  </si>
  <si>
    <t>Bowden, Lynn WR</t>
  </si>
  <si>
    <t>Harvin, Pressley P</t>
  </si>
  <si>
    <t>Hofrichter, Sterling P</t>
  </si>
  <si>
    <t>Mann, Braden P</t>
  </si>
  <si>
    <t>Callaway, Marquez WR</t>
  </si>
  <si>
    <t>Fuller, Jordan S</t>
  </si>
  <si>
    <t>Jones, Xavier RB</t>
  </si>
  <si>
    <t>Baun, Zack DE</t>
  </si>
  <si>
    <t>Jones, Tony RB</t>
  </si>
  <si>
    <t>McPherson, Evan K</t>
  </si>
  <si>
    <t>Williams, Ty'Son RB</t>
  </si>
  <si>
    <t>Carter, Jermaine LB</t>
  </si>
  <si>
    <t>Wilson, Marco CB</t>
  </si>
  <si>
    <t>Neal, Keanu LB</t>
  </si>
  <si>
    <t>Franklin-Myers, John DT</t>
  </si>
  <si>
    <t>McDowell, Malik DT</t>
  </si>
  <si>
    <t>Green, Rasheem DT</t>
  </si>
  <si>
    <t>Phillips, Del'Shawn LB</t>
  </si>
  <si>
    <t>Hollins, Justin DE</t>
  </si>
  <si>
    <t>Al-Shaair, Azeez LB</t>
  </si>
  <si>
    <t>Sutton, Cameron CB</t>
  </si>
  <si>
    <t>Cole, A.J. P</t>
  </si>
  <si>
    <t>Johnson, Juwan TE</t>
  </si>
  <si>
    <t>Brown, Anthony CB</t>
  </si>
  <si>
    <t>Osborn, K.J. WR</t>
  </si>
  <si>
    <t>Jenkins, Rayshawn S</t>
  </si>
  <si>
    <t>Patrick, Jacques RB</t>
  </si>
  <si>
    <t>Kearse, Jayron S</t>
  </si>
  <si>
    <t>Long, David LB</t>
  </si>
  <si>
    <t>Crowder, Tae LB</t>
  </si>
  <si>
    <t>Samuel, Asante CB</t>
  </si>
  <si>
    <t>Nizialek, Cameron P</t>
  </si>
  <si>
    <t>Joseph-Day, Sebastian DT</t>
  </si>
  <si>
    <t>Sterns, Caden S</t>
  </si>
  <si>
    <t>Oruwariye, Amani CB</t>
  </si>
  <si>
    <t>Averett, Anthony CB</t>
  </si>
  <si>
    <t>Raymond, Kalif WR</t>
  </si>
  <si>
    <t>Siposs, Arryn P</t>
  </si>
  <si>
    <t>Fulton, Kristian CB</t>
  </si>
  <si>
    <t>Hall, Bryce CB</t>
  </si>
  <si>
    <t>McLaughlin, Chase K</t>
  </si>
  <si>
    <t>Jackson, Chris CB</t>
  </si>
  <si>
    <t>*</t>
  </si>
  <si>
    <t>Thomas, Solomon DT</t>
  </si>
  <si>
    <t>Dwelley, Ross TE</t>
  </si>
  <si>
    <t>Lowry, Dean DT</t>
  </si>
  <si>
    <t>Greenard, Jonathan DE</t>
  </si>
  <si>
    <t>Keke, Kingsley DT</t>
  </si>
  <si>
    <t>Sweeney, Tommy TE</t>
  </si>
  <si>
    <t>Agnew, Jamal WR</t>
  </si>
  <si>
    <t>Awuzie, Chibode CB</t>
  </si>
  <si>
    <t>Joseph, Greg K</t>
  </si>
  <si>
    <t>Wormley, Chris DT</t>
  </si>
  <si>
    <t>Houston-Carson, DeAndre S</t>
  </si>
  <si>
    <t>Gore, Derrick RB</t>
  </si>
  <si>
    <t>Penny, Elijhaa RB</t>
  </si>
  <si>
    <t>Smoot, Dawuane DE</t>
  </si>
  <si>
    <t>Stephens, Brandon CB</t>
  </si>
  <si>
    <t>Moreau, Fabian CB</t>
  </si>
  <si>
    <t>Watts, Armon DT</t>
  </si>
  <si>
    <t>Smith, Geno QB</t>
  </si>
  <si>
    <t>Gillikin, Blake P</t>
  </si>
  <si>
    <t>Carter, DeAndre WR</t>
  </si>
  <si>
    <t>Bowser, Tyus DE</t>
  </si>
  <si>
    <t>Maddox, Avonte CB</t>
  </si>
  <si>
    <t>Murphy-Bunting, Sean CB</t>
  </si>
  <si>
    <t>Dean, Jamel CB</t>
  </si>
  <si>
    <t>Godchaux, Davon DT</t>
  </si>
  <si>
    <t>Robinson, Aaron CB</t>
  </si>
  <si>
    <t>Igwebuike, Godwin RB</t>
  </si>
  <si>
    <t>Robertson-Harris, Roy DT</t>
  </si>
  <si>
    <t>Wilson, Donovan S</t>
  </si>
  <si>
    <t>Thompson, Jalen S</t>
  </si>
  <si>
    <t>Woods, Josh LB</t>
  </si>
  <si>
    <t>Reynolds, Craig RB</t>
  </si>
  <si>
    <t>Dantzler, Cameron CB</t>
  </si>
  <si>
    <t>Griffith, Jonas LB</t>
  </si>
  <si>
    <t>Heinicke, Taylor QB</t>
  </si>
  <si>
    <t>Smith, Za'Darius DE</t>
  </si>
  <si>
    <t>Sieler, Zach DT</t>
  </si>
  <si>
    <t>Patterson, Cordarrelle RB</t>
  </si>
  <si>
    <t>Zaccheaus, Olamide WR</t>
  </si>
  <si>
    <t>Bynum, Camryn CB</t>
  </si>
  <si>
    <t>Reed, D.J. CB</t>
  </si>
  <si>
    <t>Wonnum, D.J. DE</t>
  </si>
  <si>
    <t>Hall, Breece RB</t>
  </si>
  <si>
    <t>Walker III, Kenneth RB</t>
  </si>
  <si>
    <t>London, Drake WR</t>
  </si>
  <si>
    <t>Burks, Treylon WR</t>
  </si>
  <si>
    <t>Cook, James RB</t>
  </si>
  <si>
    <t>Wilson, Garrett WR</t>
  </si>
  <si>
    <t>Williams, Jameson WR</t>
  </si>
  <si>
    <t>Olave, Chris WR</t>
  </si>
  <si>
    <t>Moore, Skyy WR</t>
  </si>
  <si>
    <t>Walker, Quay LB</t>
  </si>
  <si>
    <t>Watson, Christian WR</t>
  </si>
  <si>
    <t>Lloyd, Devin LB</t>
  </si>
  <si>
    <t>Thibodeaux, Kayvon DE</t>
  </si>
  <si>
    <t>Pickens, George WR</t>
  </si>
  <si>
    <t>Hutchinson, Aidan DE</t>
  </si>
  <si>
    <t>Karlaftis, George DE</t>
  </si>
  <si>
    <t>Pierce, Dameon RB</t>
  </si>
  <si>
    <t>White, Rachaad RB</t>
  </si>
  <si>
    <t>Allgeier, Tyler RB</t>
  </si>
  <si>
    <t>Dotson, Jahan WR</t>
  </si>
  <si>
    <t>Bell, David WR</t>
  </si>
  <si>
    <t>Hamilton, Kyle S</t>
  </si>
  <si>
    <t>Davis, Jordan DT</t>
  </si>
  <si>
    <t>Walker, Travon DE</t>
  </si>
  <si>
    <t>Tolbert, Jalen WR</t>
  </si>
  <si>
    <t>Pierce, Alec WR</t>
  </si>
  <si>
    <t>Dean, Nakobe LB</t>
  </si>
  <si>
    <t>Johnson, Jermaine DE</t>
  </si>
  <si>
    <t>Robinson, Wan'Dale WR</t>
  </si>
  <si>
    <t>Spiller, Isaiah RB</t>
  </si>
  <si>
    <t>Andersen, Troy LB</t>
  </si>
  <si>
    <t>White, Zamir RB</t>
  </si>
  <si>
    <t>Chenal, Leo LB</t>
  </si>
  <si>
    <t>Robinson, Brian RB</t>
  </si>
  <si>
    <t>Metchie, John WR</t>
  </si>
  <si>
    <t>Mafe, Boye DE</t>
  </si>
  <si>
    <t>Hall, Logan DT</t>
  </si>
  <si>
    <t>Doubs, Romeo WR</t>
  </si>
  <si>
    <t>Leal, DeMarvin DT</t>
  </si>
  <si>
    <t>Ojabo, David DE</t>
  </si>
  <si>
    <t>Jackson, Drake DE</t>
  </si>
  <si>
    <t>McBride, Trey TE</t>
  </si>
  <si>
    <t>Bonitto, Nik DE</t>
  </si>
  <si>
    <t>Wyatt, Devonte DT</t>
  </si>
  <si>
    <t>Willis, Malik QB</t>
  </si>
  <si>
    <t>Davis-Price, Tyrion RB</t>
  </si>
  <si>
    <t>Asamoah, Brian LB</t>
  </si>
  <si>
    <t>Cine, Lewis S</t>
  </si>
  <si>
    <t>Haskins, Hassan RB</t>
  </si>
  <si>
    <t>Shakir, Khalil WR</t>
  </si>
  <si>
    <t>Williams, Kyren RB</t>
  </si>
  <si>
    <t>Ebiketie, Arnold DE</t>
  </si>
  <si>
    <t>Harris, Christian LB</t>
  </si>
  <si>
    <t>Woods, Jelani TE</t>
  </si>
  <si>
    <t>Strong Jr., Pierre RB</t>
  </si>
  <si>
    <t>Paschal, Josh DE</t>
  </si>
  <si>
    <t>Thornton, Tyquan WR</t>
  </si>
  <si>
    <t>Brisker, Jaquan S</t>
  </si>
  <si>
    <t>Austin III, Calvin WR</t>
  </si>
  <si>
    <t>Dulcich, Greg TE</t>
  </si>
  <si>
    <t>Stingley Jr., Derek CB</t>
  </si>
  <si>
    <t>Smith, Abram RB</t>
  </si>
  <si>
    <t>Ingram, Keaontay RB</t>
  </si>
  <si>
    <t>Pitre, Jalen S</t>
  </si>
  <si>
    <t>Tindall, Channing LB</t>
  </si>
  <si>
    <t>Badie, Tyler RB</t>
  </si>
  <si>
    <t>Ford, Jerome RB</t>
  </si>
  <si>
    <t>Howell, Sam QB</t>
  </si>
  <si>
    <t>Gray, Danny WR</t>
  </si>
  <si>
    <t>Gardner, Ahmad CB</t>
  </si>
  <si>
    <t>McDuffie, Trent CB</t>
  </si>
  <si>
    <t>Chandler, Ty RB</t>
  </si>
  <si>
    <t>Thomas, Cameron DE</t>
  </si>
  <si>
    <t>Hill, Daxton S</t>
  </si>
  <si>
    <t>Cross, Nick S</t>
  </si>
  <si>
    <t>Ridder, Desmond QB</t>
  </si>
  <si>
    <t>Otton, Cade TE</t>
  </si>
  <si>
    <t>Pickett, Kenny QB</t>
  </si>
  <si>
    <t>Ross, Justyn WR</t>
  </si>
  <si>
    <t>Cook, Bryan S</t>
  </si>
  <si>
    <t>Mathis, Phidarian DT</t>
  </si>
  <si>
    <t>Corral, Matt QB</t>
  </si>
  <si>
    <t>Philips, Kyle WR</t>
  </si>
  <si>
    <t>Ruckert, Jeremy TE</t>
  </si>
  <si>
    <t>Williams, Sam DE</t>
  </si>
  <si>
    <t>Corbin, Jashaun RB</t>
  </si>
  <si>
    <t>Gordon, Kyler CB</t>
  </si>
  <si>
    <t>Rodriguez, Malcolm LB</t>
  </si>
  <si>
    <t>Muma, Chad LB</t>
  </si>
  <si>
    <t>Bernard, Terrel LB</t>
  </si>
  <si>
    <t>Brooks, Kennedy RB</t>
  </si>
  <si>
    <t>Sanders, Myjai DE</t>
  </si>
  <si>
    <t>Pacheco, Isiah RB</t>
  </si>
  <si>
    <t>Conner, Snoop RB</t>
  </si>
  <si>
    <t>Jones, Travis DT</t>
  </si>
  <si>
    <t>Enagbare, Kingsley DE</t>
  </si>
  <si>
    <t>Winfrey, Perrion DT</t>
  </si>
  <si>
    <t>Bellinger, Daniel TE</t>
  </si>
  <si>
    <t>Turner, Cole TE</t>
  </si>
  <si>
    <t>Clark, Damone LB</t>
  </si>
  <si>
    <t>Harris, Kevin RB</t>
  </si>
  <si>
    <t>Toure, Samori WR</t>
  </si>
  <si>
    <t>Ezukanma, Erik WR</t>
  </si>
  <si>
    <t>Jones, Velus WR</t>
  </si>
  <si>
    <t>Kolar, Charlie TE</t>
  </si>
  <si>
    <t>Ebner, Trestan RB</t>
  </si>
  <si>
    <t>Elam, Kaiir CB</t>
  </si>
  <si>
    <t>Okonkwo, Chigoziem TE</t>
  </si>
  <si>
    <t>Booth, Andrew CB</t>
  </si>
  <si>
    <t>Melton, Bo WR</t>
  </si>
  <si>
    <t>Nailor, Jalen WR</t>
  </si>
  <si>
    <t>Smith, Brandon LB</t>
  </si>
  <si>
    <t>Washington, Montrell WR</t>
  </si>
  <si>
    <t>Likely, Isaiah TE</t>
  </si>
  <si>
    <t>Joseph, Kerby S</t>
  </si>
  <si>
    <t>D8.02</t>
  </si>
  <si>
    <t>D8.10</t>
  </si>
  <si>
    <t>D9.02</t>
  </si>
  <si>
    <t>D9.08</t>
  </si>
  <si>
    <t>D10.09</t>
  </si>
  <si>
    <t>D12.09</t>
  </si>
  <si>
    <t>McKenzie, Isaiah WR</t>
  </si>
  <si>
    <t>Ryan, Logan S</t>
  </si>
  <si>
    <t>Vasher, T.J. WR</t>
  </si>
  <si>
    <t>Harty, Deonte WR</t>
  </si>
  <si>
    <t>Warren, Jaylen RB</t>
  </si>
  <si>
    <t>McFadden, Micah LB</t>
  </si>
  <si>
    <t>Sanborn, Jack LB</t>
  </si>
  <si>
    <t>Hill,Troy CB</t>
  </si>
  <si>
    <t>McCutcheon, Lance WR</t>
  </si>
  <si>
    <t>Mason, Jordan RB</t>
  </si>
  <si>
    <t>Luvu, Frankie LB</t>
  </si>
  <si>
    <t>Hill, Taysom TE</t>
  </si>
  <si>
    <t>Forrest, Darrick S</t>
  </si>
  <si>
    <t>Lawrence, Rashard DT</t>
  </si>
  <si>
    <t>Jones, Brandon S</t>
  </si>
  <si>
    <t>Gardner-Johnson, Chauncy S</t>
  </si>
  <si>
    <t>Brown, Noah WR</t>
  </si>
  <si>
    <t>Hobbs, Nate CB</t>
  </si>
  <si>
    <t>Watson, Jaylon CB</t>
  </si>
  <si>
    <t>Owens, Jonathan S</t>
  </si>
  <si>
    <t>Dortch, Greg WR</t>
  </si>
  <si>
    <t>Dean, Jamal CB</t>
  </si>
  <si>
    <t>Patterson, Riley K</t>
  </si>
  <si>
    <t>Harris, Darius LB</t>
  </si>
  <si>
    <t>Frankin, Zaire LB</t>
  </si>
  <si>
    <t>Huntley, Caleb RB</t>
  </si>
  <si>
    <t>Weaver, Rashad DE</t>
  </si>
  <si>
    <t>McCreary, Roger CB</t>
  </si>
  <si>
    <t>MFL</t>
  </si>
  <si>
    <t>Season max</t>
  </si>
  <si>
    <t>Carry over</t>
  </si>
  <si>
    <t>Jones, Jack CB</t>
  </si>
  <si>
    <t>Moseley, Emmanuel CB</t>
  </si>
  <si>
    <t>Zaccheaus, Olimide WR</t>
  </si>
  <si>
    <t>Waitman, Corliss P</t>
  </si>
  <si>
    <t>Love, Julian S</t>
  </si>
  <si>
    <t>Stewart, Grover DT</t>
  </si>
  <si>
    <t>Stonehouse, Ryan P</t>
  </si>
  <si>
    <t>Bryant, Coby CB</t>
  </si>
  <si>
    <t>Skowronek, Ben WR</t>
  </si>
  <si>
    <t>St-Juste, Benjamin CB</t>
  </si>
  <si>
    <t>Armstead, Arik DT</t>
  </si>
  <si>
    <t>Murray, Eric S</t>
  </si>
  <si>
    <t>Epps, Marcus S</t>
  </si>
  <si>
    <t>Jackson, Deon RB</t>
  </si>
  <si>
    <t>Houston, Justin LB</t>
  </si>
  <si>
    <t>Jackson, Michael CB</t>
  </si>
  <si>
    <t>Hamlin, Damar S</t>
  </si>
  <si>
    <t>Leonard, Shaquille LB</t>
  </si>
  <si>
    <t>Williams, Avery RB</t>
  </si>
  <si>
    <t>Wright, Brock TE</t>
  </si>
  <si>
    <t>Jackson, Dane CB</t>
  </si>
  <si>
    <t>Givens, Kevin DT</t>
  </si>
  <si>
    <t>Edwards, Mario DT</t>
  </si>
  <si>
    <t>Elliss, Kaden LB</t>
  </si>
  <si>
    <t>Knight, Zonovan RB</t>
  </si>
  <si>
    <t>Houston, James LB</t>
  </si>
  <si>
    <t>Wright, Ryan P</t>
  </si>
  <si>
    <t>Wright, Matthew K</t>
  </si>
  <si>
    <t>Fields, Tony LB</t>
  </si>
  <si>
    <t>Avery, Tre CB</t>
  </si>
  <si>
    <t>Purdy, Brock QB</t>
  </si>
  <si>
    <t>Dicker, Cameron K</t>
  </si>
  <si>
    <t>Jones, Marcus CB</t>
  </si>
  <si>
    <t>Over cap?</t>
  </si>
  <si>
    <t>Cap</t>
  </si>
  <si>
    <t>WTE</t>
  </si>
  <si>
    <t>Sum of 2026 Hit</t>
  </si>
  <si>
    <t>Sum of 2027 Hit</t>
  </si>
  <si>
    <t>Wise, Deatrich DT</t>
  </si>
  <si>
    <t>Houston, James DE</t>
  </si>
  <si>
    <t>Woolen, Tariq CB</t>
  </si>
  <si>
    <t>Davis, Malik RB</t>
  </si>
  <si>
    <t>Shaheed, Rashid WR</t>
  </si>
  <si>
    <t>Franklin, Zaire LB</t>
  </si>
  <si>
    <t>Rozeboom, Christian LB</t>
  </si>
  <si>
    <t>Robinson, Bijan RB</t>
  </si>
  <si>
    <t>Smith-Njigba, Jaxon WR</t>
  </si>
  <si>
    <t>Gibbs, Jahmyr RB</t>
  </si>
  <si>
    <t>Flowers, Zay WR</t>
  </si>
  <si>
    <t>Addison, Jordan WR</t>
  </si>
  <si>
    <t>Johnston, Quentin WR</t>
  </si>
  <si>
    <t>Richardson, Anthony QB</t>
  </si>
  <si>
    <t>Anderson, Will DE</t>
  </si>
  <si>
    <t>Carter, Jalen DT</t>
  </si>
  <si>
    <t>Charbonnet, Zach RB</t>
  </si>
  <si>
    <t>Achane, Devon RB</t>
  </si>
  <si>
    <t>Miller, Kendre RB</t>
  </si>
  <si>
    <t>Johnson, Roschon RB</t>
  </si>
  <si>
    <t>Kincaid, Dalton TE</t>
  </si>
  <si>
    <t>Campbell, Jack LB</t>
  </si>
  <si>
    <t>Downs, Josh WR</t>
  </si>
  <si>
    <t>Musgrave, Luke TE</t>
  </si>
  <si>
    <t>Mingo, Jonathan WR</t>
  </si>
  <si>
    <t>Rice, Rashee WR</t>
  </si>
  <si>
    <t>Young, Bryce QB</t>
  </si>
  <si>
    <t>Wilson, Tyree DE</t>
  </si>
  <si>
    <t>Mims, Marvin WR</t>
  </si>
  <si>
    <t>Hyatt, Jalin WR</t>
  </si>
  <si>
    <t>Sanders, Drew LB</t>
  </si>
  <si>
    <t>Reed, Jayden WR</t>
  </si>
  <si>
    <t>Brown, Chase RB</t>
  </si>
  <si>
    <t>Spears, Tyjae RB</t>
  </si>
  <si>
    <t>Bigsby, Tank RB</t>
  </si>
  <si>
    <t>Mayer, Michael TE</t>
  </si>
  <si>
    <t>LaPorta, Sam TE</t>
  </si>
  <si>
    <t>Stroud, C.J. QB</t>
  </si>
  <si>
    <t>Evans, Zach RB</t>
  </si>
  <si>
    <t>Van Ness, Lukas DE</t>
  </si>
  <si>
    <t>Tillman, Cedric WR</t>
  </si>
  <si>
    <t>Anudike-Uzomah, Felix DE</t>
  </si>
  <si>
    <t>Dell, Nathaniel WR</t>
  </si>
  <si>
    <t>Kancey, Calijah DT</t>
  </si>
  <si>
    <t>Bresee, Bryan DT</t>
  </si>
  <si>
    <t>Henley, Daiyan LB</t>
  </si>
  <si>
    <t>Murphy, Myles DE</t>
  </si>
  <si>
    <t>McDonald, Will DE</t>
  </si>
  <si>
    <t>Abanikanda, Israel RB</t>
  </si>
  <si>
    <t>Simpson, Trenton LB</t>
  </si>
  <si>
    <t>Smith, Nolan DE</t>
  </si>
  <si>
    <t>McBride, DeWayne RB</t>
  </si>
  <si>
    <t>Washington, Darnell TE</t>
  </si>
  <si>
    <t>Forbes, Emmanuel CB</t>
  </si>
  <si>
    <t>Wilson, Michael WR</t>
  </si>
  <si>
    <t>Gray, Eric RB</t>
  </si>
  <si>
    <t>Hull, Evan RB</t>
  </si>
  <si>
    <t>Ika, Siaki DT</t>
  </si>
  <si>
    <t>Smith, Mazi DT</t>
  </si>
  <si>
    <t>Vaughn, Deuce RB</t>
  </si>
  <si>
    <t>Ryland, Chad K</t>
  </si>
  <si>
    <t>Tucker, Sean RB</t>
  </si>
  <si>
    <t>Overshown, DeMarvion LB</t>
  </si>
  <si>
    <t>Adebawore, Adetomiwa DE</t>
  </si>
  <si>
    <t>Schoonmaker, Luke TE</t>
  </si>
  <si>
    <t>Williams, Dorian LB</t>
  </si>
  <si>
    <t>Boutte, Kayshon WR</t>
  </si>
  <si>
    <t>Whyle, Josh TE</t>
  </si>
  <si>
    <t>Gonzalez, Christian CB</t>
  </si>
  <si>
    <t>Nacua, Puka WR</t>
  </si>
  <si>
    <t>Kraft, Tucker TE</t>
  </si>
  <si>
    <t>White, Keion DT</t>
  </si>
  <si>
    <t>Banks, Deonte CB</t>
  </si>
  <si>
    <t>Scott, Tyler WR</t>
  </si>
  <si>
    <t>Rodriguez, Chris RB</t>
  </si>
  <si>
    <t>Perry, A.T. WR</t>
  </si>
  <si>
    <t>Martin, Brodric DT</t>
  </si>
  <si>
    <t>Jones, Charlie WR</t>
  </si>
  <si>
    <t>Witherspoon, Devon CB</t>
  </si>
  <si>
    <t>Prince, Deneric RB</t>
  </si>
  <si>
    <t>Hutchinson, Xavier WR</t>
  </si>
  <si>
    <t>Shorter, Justin WR</t>
  </si>
  <si>
    <t>Levis, Will QB</t>
  </si>
  <si>
    <t>Porter Jr., Joey CB</t>
  </si>
  <si>
    <t>Evans, Ethan P</t>
  </si>
  <si>
    <t>Benton, Keeanu DT</t>
  </si>
  <si>
    <t>Dexter, Gervon DT</t>
  </si>
  <si>
    <t>Young, Byron DE</t>
  </si>
  <si>
    <t>Hall, Derick DE</t>
  </si>
  <si>
    <t>Dennis, SirVocea LB</t>
  </si>
  <si>
    <t>Wicks, Dontayvion WR</t>
  </si>
  <si>
    <t>Harrison, Zach DE</t>
  </si>
  <si>
    <t>Ojulari, BJ DE</t>
  </si>
  <si>
    <t>Foskey, Isaiah DE</t>
  </si>
  <si>
    <t>Diaby, YaYa DE</t>
  </si>
  <si>
    <t>Blackmon, Mekhi CB</t>
  </si>
  <si>
    <t>Tuipulotu, Tuli DE</t>
  </si>
  <si>
    <t>Mitchell, Keaton RB</t>
  </si>
  <si>
    <t>Tucker, Tre WR</t>
  </si>
  <si>
    <t>Miller, Ventrell LB</t>
  </si>
  <si>
    <t>Palmer, Trey WR</t>
  </si>
  <si>
    <t>Johnson, Antoni S</t>
  </si>
  <si>
    <t>Strange, Brenton TE</t>
  </si>
  <si>
    <t>Moody, Jake K</t>
  </si>
  <si>
    <t>Sewell, Noah LB</t>
  </si>
  <si>
    <t>McIntosh, Kenny RB</t>
  </si>
  <si>
    <t>Ford-Wheaton, Bryce WR</t>
  </si>
  <si>
    <t>To'oTo'o, Henry LB</t>
  </si>
  <si>
    <t>Davis, Derius WR</t>
  </si>
  <si>
    <t>Smith, Cam CB</t>
  </si>
  <si>
    <t>Washington, Parker WR</t>
  </si>
  <si>
    <t>Pace, Ivan LB</t>
  </si>
  <si>
    <t>Henry, K.J. DE</t>
  </si>
  <si>
    <t>Young, Byron DT</t>
  </si>
  <si>
    <t>Hodges-Tomlinson, Tre'Vius CB</t>
  </si>
  <si>
    <t>Iosivas, Andrei WR</t>
  </si>
  <si>
    <t>Herbig, Nick DE</t>
  </si>
  <si>
    <t>Nichols, Lew RB</t>
  </si>
  <si>
    <t>Ibrahim, Mohamed RB</t>
  </si>
  <si>
    <t>Johnson, DJ DE</t>
  </si>
  <si>
    <t>Latu, Cameron TE</t>
  </si>
  <si>
    <t>Kuntz, Zack TE</t>
  </si>
  <si>
    <t>Pappoe, Owen LB</t>
  </si>
  <si>
    <t>Baringer, Bryce P</t>
  </si>
  <si>
    <t>Trice, Cory CB</t>
  </si>
  <si>
    <t>Bennett, Stetson QB</t>
  </si>
  <si>
    <t>Brents, Julius CB</t>
  </si>
  <si>
    <t>Dowell, Colton WR</t>
  </si>
  <si>
    <t>Bell, Ronnie WR</t>
  </si>
  <si>
    <t>Williams, Garrett CB</t>
  </si>
  <si>
    <t>Pool, Bumper LB</t>
  </si>
  <si>
    <t>Dunn, Christopher K</t>
  </si>
  <si>
    <t>D6.12</t>
  </si>
  <si>
    <t>D6.13</t>
  </si>
  <si>
    <t>D6.14</t>
  </si>
  <si>
    <t>D6.15</t>
  </si>
  <si>
    <t>D6.16</t>
  </si>
  <si>
    <t>D6.17</t>
  </si>
  <si>
    <t>D6.18</t>
  </si>
  <si>
    <t>D7.02</t>
  </si>
  <si>
    <t>D8.11</t>
  </si>
  <si>
    <t>D8.12</t>
  </si>
  <si>
    <t>D12.07</t>
  </si>
  <si>
    <t>Battle, Jordan S</t>
  </si>
  <si>
    <t>Branch, Brian S</t>
  </si>
  <si>
    <t>Brown, Sydney S</t>
  </si>
  <si>
    <t>Brown, Ji'Ayir S</t>
  </si>
  <si>
    <t>Johnson, Antonio S</t>
  </si>
  <si>
    <t>Mapu, Marte S</t>
  </si>
  <si>
    <t>Martin, Jartavius S</t>
  </si>
  <si>
    <t>Robinson, Jammie S</t>
  </si>
  <si>
    <t>McLaughlin, Jaleel RB</t>
  </si>
  <si>
    <t>Ferguson, Jake TE</t>
  </si>
  <si>
    <t>Cooney, Nolan P</t>
  </si>
  <si>
    <t>Dowdle, Rico RB</t>
  </si>
  <si>
    <t>Speed, E.J. LB</t>
  </si>
  <si>
    <t>Granderson, Carl DE</t>
  </si>
  <si>
    <t>Bland, DaRon CB</t>
  </si>
  <si>
    <t>Kohou, Kader CB</t>
  </si>
  <si>
    <t>Gardeck, Dennis DE</t>
  </si>
  <si>
    <t>Aubrey, Brandon K</t>
  </si>
  <si>
    <t>Lenoir, Deommodore CB</t>
  </si>
  <si>
    <t>Lond, David LB</t>
  </si>
  <si>
    <t>Evans, Akayleb CB</t>
  </si>
  <si>
    <t>Taylor, Alontae CB</t>
  </si>
  <si>
    <t>Dobbs, Joshua QB</t>
  </si>
  <si>
    <t>Rivers, Ronnie RB</t>
  </si>
  <si>
    <t>Blankenship, Reed S</t>
  </si>
  <si>
    <t>Jacobs, Jerry CB</t>
  </si>
  <si>
    <t>Hedley, Lou P</t>
  </si>
  <si>
    <t>Demercado, Emari RB</t>
  </si>
  <si>
    <t>Vin Ginkel, Andrew DE</t>
  </si>
  <si>
    <t>McNeill, Alim DT</t>
  </si>
  <si>
    <t>Ebukam, Samson DE</t>
  </si>
  <si>
    <t>Huff, Bryce DE</t>
  </si>
  <si>
    <t>Cooper, Jonathon DE</t>
  </si>
  <si>
    <t>Fox, Morgan DT</t>
  </si>
  <si>
    <t>Maulet, Art CB</t>
  </si>
  <si>
    <t>Taylor-Britt, Cam CB</t>
  </si>
  <si>
    <t>Douglas, Demario WR</t>
  </si>
  <si>
    <t>Bobo, Jake WR</t>
  </si>
  <si>
    <t>Adebo, Paulson CB</t>
  </si>
  <si>
    <t>Metellus, Josh S</t>
  </si>
  <si>
    <t>Browning, Baron DE</t>
  </si>
  <si>
    <t>Landman, Nate LB</t>
  </si>
  <si>
    <t>Gilman, Alohi S</t>
  </si>
  <si>
    <t>Bryant, Myles CB</t>
  </si>
  <si>
    <t>McMillian, Ja'Quan CB</t>
  </si>
  <si>
    <t>Turner, Kobie DT</t>
  </si>
  <si>
    <t>Nixon, Keisean CB</t>
  </si>
  <si>
    <t>Browning, Jake QB</t>
  </si>
  <si>
    <t>Zentner, Ty P</t>
  </si>
  <si>
    <t>Gill, Trenton P</t>
  </si>
  <si>
    <t>Camarda, Jake P</t>
  </si>
  <si>
    <t>Smith Jr., Irv TE</t>
  </si>
  <si>
    <t>Stout, Jordan P</t>
  </si>
  <si>
    <t>Parsons, Micah DE</t>
  </si>
  <si>
    <t>Araiza, Matt P</t>
  </si>
  <si>
    <t>York, Cade K</t>
  </si>
  <si>
    <t>Ren</t>
  </si>
  <si>
    <t>Tomlinson, Tre CB</t>
  </si>
  <si>
    <t>Adebawore, Adetomiwa DT</t>
  </si>
  <si>
    <t>Pinnock, Jason S</t>
  </si>
  <si>
    <t>Stevenson, Tyrique CB</t>
  </si>
  <si>
    <t>Harrison Jr., Marvin ARI WR</t>
  </si>
  <si>
    <t>Nabers, Malik NYG WR</t>
  </si>
  <si>
    <t>Odunze, Rome CHI WR</t>
  </si>
  <si>
    <t>Bowers, Brock LVR TE</t>
  </si>
  <si>
    <t>Thomas Jr., Brian JAC WR</t>
  </si>
  <si>
    <t>Worthy, Xavier KCC WR</t>
  </si>
  <si>
    <t>Brooks, Jonathon CAR RB</t>
  </si>
  <si>
    <t>McConkey, Ladd LAC WR</t>
  </si>
  <si>
    <t>Coleman, Keon BUF WR</t>
  </si>
  <si>
    <t>Williams, Caleb CHI QB</t>
  </si>
  <si>
    <t>Murphy, Byron SEA DT</t>
  </si>
  <si>
    <t>Pearsall, Ricky SFO WR</t>
  </si>
  <si>
    <t>Benson, Trey ARI RB</t>
  </si>
  <si>
    <t>Legette, Xavier CAR WR</t>
  </si>
  <si>
    <t>Corum, Blake LAR RB</t>
  </si>
  <si>
    <t>Latu, Laiatu IND DE</t>
  </si>
  <si>
    <t>Wright, Jaylen MIA RB</t>
  </si>
  <si>
    <t>Daniels, Jayden WAS QB</t>
  </si>
  <si>
    <t>Wilson, Roman PIT WR</t>
  </si>
  <si>
    <t>Lloyd, MarShawn GBP RB</t>
  </si>
  <si>
    <t>Robinson, Chop MIA DE</t>
  </si>
  <si>
    <t>Turner, Dallas MIN DE</t>
  </si>
  <si>
    <t>Mitchell, Adonai IND WR</t>
  </si>
  <si>
    <t>Colson, Junior LAC LB</t>
  </si>
  <si>
    <t>Cooper, Edgerrin GBP LB</t>
  </si>
  <si>
    <t>Wilson, Payton PIT LB</t>
  </si>
  <si>
    <t>Verse, Jared LAR DE</t>
  </si>
  <si>
    <t>Franklin, Troy DEN WR</t>
  </si>
  <si>
    <t>Polk, Ja'Lynn NEP WR</t>
  </si>
  <si>
    <t>Sinnott, Ben WAS TE</t>
  </si>
  <si>
    <t>Fiske, Braden LAR DT</t>
  </si>
  <si>
    <t>Newton, Jer'Zhan WAS DT</t>
  </si>
  <si>
    <t>Baker, Javon NEP WR</t>
  </si>
  <si>
    <t>Wallace, Trevin CAR LB</t>
  </si>
  <si>
    <t>McCarthy, J.J. MIN QB</t>
  </si>
  <si>
    <t>Burton, Jermaine CIN WR</t>
  </si>
  <si>
    <t>Corley, Malachi NYJ WR</t>
  </si>
  <si>
    <t>Estime, Audric DEN RB</t>
  </si>
  <si>
    <t>Maye, Drake NEP QB</t>
  </si>
  <si>
    <t>Robinson, Darius ARI DT</t>
  </si>
  <si>
    <t>Kneeland, Marshawn DAL DE</t>
  </si>
  <si>
    <t>Tracy, Tyrone NYG RB</t>
  </si>
  <si>
    <t>Vidal, Kimani LAC RB</t>
  </si>
  <si>
    <t>Irving, Bucky TBB RB</t>
  </si>
  <si>
    <t>Davis, Ray BUF RB</t>
  </si>
  <si>
    <t>Sanders, Ja'Tavion CAR TE</t>
  </si>
  <si>
    <t>McMillan, Jalen TBB WR</t>
  </si>
  <si>
    <t>McCaffrey, Luke WAS WR</t>
  </si>
  <si>
    <t>Nubin, Tyler NYG S</t>
  </si>
  <si>
    <t>Allen, Braelon NYJ RB</t>
  </si>
  <si>
    <t>Reiman, Tip ARI TE</t>
  </si>
  <si>
    <t>Bullard, Javon GBP S</t>
  </si>
  <si>
    <t>Guerendo, Isaac SFO RB</t>
  </si>
  <si>
    <t>Gray, Cedric TEN LB</t>
  </si>
  <si>
    <t>Washington, Malik MIA WR</t>
  </si>
  <si>
    <t>Bishop, Cole BUF S</t>
  </si>
  <si>
    <t>Trice, Bralen ATL DE</t>
  </si>
  <si>
    <t>Walker, Devontez BAL WR</t>
  </si>
  <si>
    <t>Laube, Dylan LVR RB</t>
  </si>
  <si>
    <t>Orhorhoro, Ruke ATL DT</t>
  </si>
  <si>
    <t>Sweat, T'Vondre TEN DT</t>
  </si>
  <si>
    <t>Mitchell, Quinyon PHI CB</t>
  </si>
  <si>
    <t>Braswell, Chris TBB DE</t>
  </si>
  <si>
    <t>Nix, Bo DEN QB</t>
  </si>
  <si>
    <t>Jenkins, Kris CIN DT</t>
  </si>
  <si>
    <t>DeJean, Cooper PHI S</t>
  </si>
  <si>
    <t>Liufau, Marist DAL LB</t>
  </si>
  <si>
    <t>Trotter Jr., Jeremiah PHI LB</t>
  </si>
  <si>
    <t>All, Erick CIN TE</t>
  </si>
  <si>
    <t>Kinchens, Kamren LAR S</t>
  </si>
  <si>
    <t>Wiley, Jared KCC TE</t>
  </si>
  <si>
    <t>Wilson, Johnny PHI WR</t>
  </si>
  <si>
    <t>Shipley, Will PHI RB</t>
  </si>
  <si>
    <t>Thrash, Jamari CLE WR</t>
  </si>
  <si>
    <t>Hall Jr., Michael CLE DT</t>
  </si>
  <si>
    <t>Green, Renardo SFO CB</t>
  </si>
  <si>
    <t>Rice, Brenden LAC WR</t>
  </si>
  <si>
    <t>Smith, Maason JAC DT</t>
  </si>
  <si>
    <t>Wiggins, Nate BAL CB</t>
  </si>
  <si>
    <t>Johnson, Theo NYG TE</t>
  </si>
  <si>
    <t>Cowing, Jacob SFO WR</t>
  </si>
  <si>
    <t>Stover, Cade HOU TE</t>
  </si>
  <si>
    <t>Isaac, Adisa BAL DE</t>
  </si>
  <si>
    <t>Ali, Rasheen BAL RB</t>
  </si>
  <si>
    <t>Flournoy, Ryan DAL WR</t>
  </si>
  <si>
    <t>Vaki, Sione DET RB</t>
  </si>
  <si>
    <t>Penix Jr., Michael ATL QB</t>
  </si>
  <si>
    <t>Dorlus, Brandon ATL DT</t>
  </si>
  <si>
    <t>Watson, Blake DEN RB</t>
  </si>
  <si>
    <t>Knight, Tyrice SEA LB</t>
  </si>
  <si>
    <t>Magee, Jordan WAS LB</t>
  </si>
  <si>
    <t>Hicks, Jaden KCC S</t>
  </si>
  <si>
    <t>Elliss, Jonah DEN DE</t>
  </si>
  <si>
    <t>Coker, Jalen CAR WR</t>
  </si>
  <si>
    <t>Arnold, Terrion DET CB</t>
  </si>
  <si>
    <t>Holker, Dallin NOS TE</t>
  </si>
  <si>
    <t>Sainristil, Mike WAS CB</t>
  </si>
  <si>
    <t>Taylor-Demerson, Dadrion ARI S</t>
  </si>
  <si>
    <t>Hopper, Ty'Ron GBP LB</t>
  </si>
  <si>
    <t>Smith, Tykee TBB S</t>
  </si>
  <si>
    <t>Smith, Ainias PHI WR</t>
  </si>
  <si>
    <t>Rattler, Spencer NOS QB</t>
  </si>
  <si>
    <t>Means, Bub NOS WR</t>
  </si>
  <si>
    <t>McKinstry, Kool-Aid NOS CB</t>
  </si>
  <si>
    <t>Eichenberg, Tommy LVR LB</t>
  </si>
  <si>
    <t>Taylor, Tory CHI P</t>
  </si>
  <si>
    <t>Bertrand, JD ATL LB</t>
  </si>
  <si>
    <t>Booker, Austin CHI DE</t>
  </si>
  <si>
    <t>Davis, Isaiah NYJ RB</t>
  </si>
  <si>
    <t>Whittington, Jordan LAR WR</t>
  </si>
  <si>
    <t>Ford, Jaylan NOS LB</t>
  </si>
  <si>
    <t>Carter, DeWayne BUF DT</t>
  </si>
  <si>
    <t>Barner, AJ SEA TE</t>
  </si>
  <si>
    <t>Thomas, Xavier ARI DE</t>
  </si>
  <si>
    <t>Karty, Joshua LAR K</t>
  </si>
  <si>
    <t>Bailey, Emani KCC RB</t>
  </si>
  <si>
    <t>Schrader, Cody SFO RB</t>
  </si>
  <si>
    <t>Solomon, Javon BUF DE</t>
  </si>
  <si>
    <t>Melton, Max ARI CB</t>
  </si>
  <si>
    <t>Lassiter, Kamari HOU CB</t>
  </si>
  <si>
    <t>Robinson, Keilan JAC RB</t>
  </si>
  <si>
    <t>Jordan, Jawhar HOU RB</t>
  </si>
  <si>
    <t>Gould, Anthony IND WR</t>
  </si>
  <si>
    <t>Bullock, Calen HOU S</t>
  </si>
  <si>
    <t>Rees-Zammit, Louis KCC RB</t>
  </si>
  <si>
    <t>D7.11</t>
  </si>
  <si>
    <t>D10.08</t>
  </si>
  <si>
    <t>D11.08</t>
  </si>
  <si>
    <t>D12.08</t>
  </si>
  <si>
    <t>Count of 2028 Hit</t>
  </si>
  <si>
    <t>Brooks, Karl DT</t>
  </si>
  <si>
    <t>Steele, Carson RB</t>
  </si>
  <si>
    <t>Speights, Omar LB</t>
  </si>
  <si>
    <t>Hines-Allen, Josh DE</t>
  </si>
  <si>
    <t>Contract Details for MFL</t>
  </si>
  <si>
    <t>Baun, Zack LB</t>
  </si>
  <si>
    <t>Vele, Devaughn WR</t>
  </si>
  <si>
    <t>Brooks, Chris RB</t>
  </si>
  <si>
    <t>Ogbah, Emmanuel DT</t>
  </si>
  <si>
    <t>Ingram, Ja'Marcus CB</t>
  </si>
  <si>
    <t>McCollum, Zyon CB</t>
  </si>
  <si>
    <t>Wilson, Emanuel RB</t>
  </si>
  <si>
    <t>Moss, Riley CB</t>
  </si>
  <si>
    <t>Adams, Tony S</t>
  </si>
  <si>
    <t>Jones, Jaylon CB</t>
  </si>
  <si>
    <t>Smith-Schuster, Juju WR</t>
  </si>
  <si>
    <t>Goodson, Tyler RB</t>
  </si>
  <si>
    <t>Robinson, Darius ARI DE</t>
  </si>
  <si>
    <t>Reichard, Will K</t>
  </si>
  <si>
    <t>Townsend, Tommy P</t>
  </si>
  <si>
    <t>Jobe, Josh CB</t>
  </si>
  <si>
    <t>Mustapha, Malik S</t>
  </si>
  <si>
    <t>Sills, Dante DT</t>
  </si>
  <si>
    <t>Bishop, Beanie CB</t>
  </si>
  <si>
    <t>Hayball, Matthew P</t>
  </si>
  <si>
    <t>McCollough, Jaylen S</t>
  </si>
  <si>
    <t>Bates, Jake K</t>
  </si>
  <si>
    <t>Romo, John Parker K</t>
  </si>
  <si>
    <t>Allen, Davis 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</si>
</sst>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£&quot;* #,##0.00_-;\-&quot;£&quot;* #,##0.00_-;_-&quot;£&quot;* &quot;-&quot;??_-;_-@_-"/>
    <numFmt numFmtId="164" formatCode="_-[$$-409]* #,##0_ ;_-[$$-409]* \-#,##0\ ;_-[$$-409]* &quot;-&quot;??_ ;_-@_ "/>
    <numFmt numFmtId="165" formatCode="0.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">
    <xf numFmtId="0" fontId="0" fillId="0" borderId="0" xfId="0"/>
    <xf numFmtId="164" fontId="0" fillId="0" borderId="0" xfId="0" applyNumberFormat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/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wrapText="1"/>
    </xf>
    <xf numFmtId="164" fontId="2" fillId="2" borderId="0" xfId="0" applyNumberFormat="1" applyFont="1" applyFill="1" applyAlignment="1">
      <alignment wrapText="1"/>
    </xf>
    <xf numFmtId="165" fontId="2" fillId="0" borderId="0" xfId="2" applyNumberFormat="1" applyFont="1"/>
    <xf numFmtId="164" fontId="2" fillId="2" borderId="0" xfId="0" applyNumberFormat="1" applyFont="1" applyFill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9" fontId="3" fillId="0" borderId="0" xfId="2" applyFont="1" applyAlignment="1">
      <alignment horizontal="center"/>
    </xf>
    <xf numFmtId="164" fontId="3" fillId="0" borderId="0" xfId="1" applyNumberFormat="1" applyFont="1" applyAlignment="1">
      <alignment horizontal="center"/>
    </xf>
    <xf numFmtId="0" fontId="0" fillId="0" borderId="0" xfId="0" pivotButton="1"/>
    <xf numFmtId="0" fontId="0" fillId="0" borderId="0" xfId="0" pivotButton="1" applyAlignment="1">
      <alignment horizontal="center"/>
    </xf>
    <xf numFmtId="0" fontId="3" fillId="4" borderId="0" xfId="0" applyFont="1" applyFill="1" applyAlignment="1">
      <alignment vertical="top" wrapText="1"/>
    </xf>
    <xf numFmtId="0" fontId="3" fillId="5" borderId="0" xfId="0" applyFont="1" applyFill="1" applyAlignment="1">
      <alignment vertical="top" wrapText="1"/>
    </xf>
    <xf numFmtId="0" fontId="3" fillId="3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left" wrapText="1"/>
    </xf>
    <xf numFmtId="0" fontId="0" fillId="0" borderId="0" xfId="0" applyNumberFormat="1"/>
    <xf numFmtId="0" fontId="0" fillId="0" borderId="0" xfId="0" applyNumberFormat="1" applyAlignment="1">
      <alignment horizontal="center"/>
    </xf>
  </cellXfs>
  <cellStyles count="3">
    <cellStyle name="Currency" xfId="1" builtinId="4"/>
    <cellStyle name="Normal" xfId="0" builtinId="0"/>
    <cellStyle name="Percent" xfId="2" builtinId="5"/>
  </cellStyles>
  <dxfs count="11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color theme="0"/>
      </font>
      <fill>
        <patternFill>
          <bgColor theme="1" tint="4.9989318521683403E-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1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njamin Hendy" refreshedDate="45613.741218981479" createdVersion="8" refreshedVersion="8" minRefreshableVersion="3" recordCount="1345" xr:uid="{F2ADF6E9-DB99-43F9-A563-29503690776B}">
  <cacheSource type="worksheet">
    <worksheetSource ref="A23:CF1368" sheet="Database"/>
  </cacheSource>
  <cacheFields count="84">
    <cacheField name="Contract No." numFmtId="0">
      <sharedItems containsSemiMixedTypes="0" containsString="0" containsNumber="1" containsInteger="1" minValue="403" maxValue="6345"/>
    </cacheField>
    <cacheField name="Player" numFmtId="0">
      <sharedItems containsBlank="1"/>
    </cacheField>
    <cacheField name="Position" numFmtId="0">
      <sharedItems containsBlank="1" count="13">
        <s v="QB"/>
        <s v="RB"/>
        <s v="WR"/>
        <s v="TE"/>
        <s v="K"/>
        <s v="P"/>
        <s v="DT"/>
        <s v="DE"/>
        <s v="LB"/>
        <s v="CB"/>
        <s v="S"/>
        <s v="DM"/>
        <m/>
      </sharedItems>
    </cacheField>
    <cacheField name="Team" numFmtId="0">
      <sharedItems containsBlank="1" count="11">
        <s v="East Flanders Dungeoneers"/>
        <s v="Here Comes The Brees"/>
        <s v="Tamworth Two"/>
        <s v="The 4th Dynmension: Dynasty of Sadness"/>
        <s v="Dynasore Losers"/>
        <s v="Hawkesville Hurricanes"/>
        <s v="Dynablaster Bombermen"/>
        <s v="Champions of the Sun"/>
        <s v="Kelkowski Don't Play By No Dyna Rules"/>
        <s v="Dyna Hard"/>
        <m/>
      </sharedItems>
    </cacheField>
    <cacheField name="Rookie Year (before 2014 = 2013)" numFmtId="0">
      <sharedItems containsMixedTypes="1" containsNumber="1" containsInteger="1" minValue="2013" maxValue="2024"/>
    </cacheField>
    <cacheField name="Original Contract Year Signed" numFmtId="0">
      <sharedItems containsSemiMixedTypes="0" containsString="0" containsNumber="1" containsInteger="1" minValue="2014" maxValue="2024"/>
    </cacheField>
    <cacheField name="Drafted (2016 onwards)" numFmtId="0">
      <sharedItems/>
    </cacheField>
    <cacheField name="Contract Signed After Game" numFmtId="0">
      <sharedItems containsBlank="1" containsMixedTypes="1" containsNumber="1" containsInteger="1" minValue="0" maxValue="10"/>
    </cacheField>
    <cacheField name="Contract Value" numFmtId="164">
      <sharedItems containsBlank="1" containsMixedTypes="1" containsNumber="1" containsInteger="1" minValue="1" maxValue="89"/>
    </cacheField>
    <cacheField name="Contract Length" numFmtId="0">
      <sharedItems containsString="0" containsBlank="1" containsNumber="1" containsInteger="1" minValue="1" maxValue="5"/>
    </cacheField>
    <cacheField name="% Guaranteed" numFmtId="9">
      <sharedItems containsSemiMixedTypes="0" containsString="0" containsNumber="1" minValue="0" maxValue="0.75"/>
    </cacheField>
    <cacheField name="Annual Salary" numFmtId="164">
      <sharedItems containsSemiMixedTypes="0" containsString="0" containsNumber="1" containsInteger="1" minValue="0" maxValue="22"/>
    </cacheField>
    <cacheField name="Yearly Guarantee" numFmtId="164">
      <sharedItems containsSemiMixedTypes="0" containsString="0" containsNumber="1" containsInteger="1" minValue="0" maxValue="67"/>
    </cacheField>
    <cacheField name="Total Guarantee" numFmtId="164">
      <sharedItems containsSemiMixedTypes="0" containsString="0" containsNumber="1" containsInteger="1" minValue="0" maxValue="335"/>
    </cacheField>
    <cacheField name="Paid Guarantee" numFmtId="164">
      <sharedItems containsSemiMixedTypes="0" containsString="0" containsNumber="1" containsInteger="1" minValue="0" maxValue="285"/>
    </cacheField>
    <cacheField name="Extension Guarantee Adjustment" numFmtId="164">
      <sharedItems containsSemiMixedTypes="0" containsString="0" containsNumber="1" containsInteger="1" minValue="-39" maxValue="67"/>
    </cacheField>
    <cacheField name="Outstanding Guarantee" numFmtId="164">
      <sharedItems containsSemiMixedTypes="0" containsString="0" containsNumber="1" containsInteger="1" minValue="0" maxValue="190"/>
    </cacheField>
    <cacheField name="Extension Signed" numFmtId="0">
      <sharedItems containsMixedTypes="1" containsNumber="1" containsInteger="1" minValue="2020" maxValue="2023"/>
    </cacheField>
    <cacheField name="Contract Years Left" numFmtId="0">
      <sharedItems containsSemiMixedTypes="0" containsString="0" containsNumber="1" containsInteger="1" minValue="0" maxValue="5"/>
    </cacheField>
    <cacheField name="2024 Structure" numFmtId="164">
      <sharedItems containsMixedTypes="1" containsNumber="1" containsInteger="1" minValue="0" maxValue="90"/>
    </cacheField>
    <cacheField name="2025 Structure" numFmtId="164">
      <sharedItems containsMixedTypes="1" containsNumber="1" containsInteger="1" minValue="0" maxValue="60"/>
    </cacheField>
    <cacheField name="2026 Structure" numFmtId="164">
      <sharedItems containsMixedTypes="1" containsNumber="1" containsInteger="1" minValue="0" maxValue="60"/>
    </cacheField>
    <cacheField name="2027 Structure" numFmtId="164">
      <sharedItems containsMixedTypes="1" containsNumber="1" containsInteger="1" minValue="0" maxValue="37"/>
    </cacheField>
    <cacheField name="2028 Structure" numFmtId="164">
      <sharedItems containsMixedTypes="1" containsNumber="1" containsInteger="1" minValue="0" maxValue="17"/>
    </cacheField>
    <cacheField name="Guarantee Check" numFmtId="0">
      <sharedItems/>
    </cacheField>
    <cacheField name="Extension Available?" numFmtId="0">
      <sharedItems/>
    </cacheField>
    <cacheField name="Extension Cost" numFmtId="164">
      <sharedItems containsMixedTypes="1" containsNumber="1" containsInteger="1" minValue="1" maxValue="88"/>
    </cacheField>
    <cacheField name="Possible Extension Length" numFmtId="0">
      <sharedItems containsMixedTypes="1" containsNumber="1" containsInteger="1" minValue="1" maxValue="4"/>
    </cacheField>
    <cacheField name="Extension Length" numFmtId="0">
      <sharedItems containsMixedTypes="1" containsNumber="1" containsInteger="1" minValue="0" maxValue="4"/>
    </cacheField>
    <cacheField name="New Annual Salary" numFmtId="164">
      <sharedItems containsMixedTypes="1" containsNumber="1" containsInteger="1" minValue="0" maxValue="22"/>
    </cacheField>
    <cacheField name="New Annual Guarantee" numFmtId="164">
      <sharedItems containsMixedTypes="1" containsNumber="1" containsInteger="1" minValue="1" maxValue="66"/>
    </cacheField>
    <cacheField name="Total Guarantee 2024+" numFmtId="164">
      <sharedItems containsMixedTypes="1" containsNumber="1" containsInteger="1" minValue="1" maxValue="264"/>
    </cacheField>
    <cacheField name="2024 New Guarantee" numFmtId="164">
      <sharedItems containsMixedTypes="1" containsNumber="1" containsInteger="1" minValue="0" maxValue="72"/>
    </cacheField>
    <cacheField name="2025 New Guarantee" numFmtId="164">
      <sharedItems containsMixedTypes="1" containsNumber="1" containsInteger="1" minValue="0" maxValue="55"/>
    </cacheField>
    <cacheField name="2026 New Guarantee" numFmtId="164">
      <sharedItems containsMixedTypes="1" containsNumber="1" containsInteger="1" minValue="0" maxValue="60"/>
    </cacheField>
    <cacheField name="2027 New Guarantee" numFmtId="164">
      <sharedItems containsMixedTypes="1" containsNumber="1" containsInteger="1" minValue="0" maxValue="55"/>
    </cacheField>
    <cacheField name="2028 New Guarantee" numFmtId="164">
      <sharedItems containsMixedTypes="1" containsNumber="1" containsInteger="1" minValue="0" maxValue="55"/>
    </cacheField>
    <cacheField name="Extension Guarantee Check" numFmtId="164">
      <sharedItems/>
    </cacheField>
    <cacheField name="2024 Salary" numFmtId="164">
      <sharedItems containsMixedTypes="1" containsNumber="1" containsInteger="1" minValue="1" maxValue="112"/>
    </cacheField>
    <cacheField name="2025 Salary" numFmtId="164">
      <sharedItems containsMixedTypes="1" containsNumber="1" containsInteger="1" minValue="1" maxValue="82"/>
    </cacheField>
    <cacheField name="2026 Salary" numFmtId="164">
      <sharedItems containsMixedTypes="1" containsNumber="1" containsInteger="1" minValue="1" maxValue="79"/>
    </cacheField>
    <cacheField name="2027 Salary" numFmtId="164">
      <sharedItems containsMixedTypes="1" containsNumber="1" containsInteger="1" minValue="2" maxValue="77"/>
    </cacheField>
    <cacheField name="2028 Salary" numFmtId="164">
      <sharedItems containsMixedTypes="1" containsNumber="1" containsInteger="1" minValue="8" maxValue="77"/>
    </cacheField>
    <cacheField name="1" numFmtId="0">
      <sharedItems/>
    </cacheField>
    <cacheField name="2" numFmtId="0">
      <sharedItems/>
    </cacheField>
    <cacheField name="3" numFmtId="0">
      <sharedItems/>
    </cacheField>
    <cacheField name="4" numFmtId="0">
      <sharedItems/>
    </cacheField>
    <cacheField name="5" numFmtId="0">
      <sharedItems/>
    </cacheField>
    <cacheField name="6" numFmtId="0">
      <sharedItems/>
    </cacheField>
    <cacheField name="7" numFmtId="0">
      <sharedItems/>
    </cacheField>
    <cacheField name="8" numFmtId="0">
      <sharedItems/>
    </cacheField>
    <cacheField name="9" numFmtId="0">
      <sharedItems/>
    </cacheField>
    <cacheField name="10" numFmtId="0">
      <sharedItems/>
    </cacheField>
    <cacheField name="11" numFmtId="0">
      <sharedItems/>
    </cacheField>
    <cacheField name="12" numFmtId="0">
      <sharedItems/>
    </cacheField>
    <cacheField name="13" numFmtId="0">
      <sharedItems/>
    </cacheField>
    <cacheField name="14" numFmtId="0">
      <sharedItems/>
    </cacheField>
    <cacheField name="15" numFmtId="0">
      <sharedItems/>
    </cacheField>
    <cacheField name="16" numFmtId="0">
      <sharedItems/>
    </cacheField>
    <cacheField name="17" numFmtId="0">
      <sharedItems count="6">
        <s v="Y"/>
        <s v="C"/>
        <s v="P"/>
        <s v="IR"/>
        <s v="R"/>
        <s v="T"/>
      </sharedItems>
    </cacheField>
    <cacheField name="If cut, accelerate?" numFmtId="0">
      <sharedItems containsBlank="1"/>
    </cacheField>
    <cacheField name="Cap 1" numFmtId="164">
      <sharedItems containsMixedTypes="1" containsNumber="1" containsInteger="1" minValue="0" maxValue="112"/>
    </cacheField>
    <cacheField name="Cap 2" numFmtId="164">
      <sharedItems containsMixedTypes="1" containsNumber="1" containsInteger="1" minValue="0" maxValue="112"/>
    </cacheField>
    <cacheField name="Cap 3" numFmtId="164">
      <sharedItems containsMixedTypes="1" containsNumber="1" containsInteger="1" minValue="0" maxValue="112"/>
    </cacheField>
    <cacheField name="Cap 4" numFmtId="164">
      <sharedItems containsMixedTypes="1" containsNumber="1" containsInteger="1" minValue="0" maxValue="112"/>
    </cacheField>
    <cacheField name="Cap 5" numFmtId="164">
      <sharedItems containsMixedTypes="1" containsNumber="1" containsInteger="1" minValue="0" maxValue="112"/>
    </cacheField>
    <cacheField name="Cap 6" numFmtId="164">
      <sharedItems containsMixedTypes="1" containsNumber="1" containsInteger="1" minValue="0" maxValue="112"/>
    </cacheField>
    <cacheField name="Cap 7" numFmtId="164">
      <sharedItems containsMixedTypes="1" containsNumber="1" containsInteger="1" minValue="0" maxValue="112"/>
    </cacheField>
    <cacheField name="Cap 8" numFmtId="164">
      <sharedItems containsMixedTypes="1" containsNumber="1" containsInteger="1" minValue="0" maxValue="112"/>
    </cacheField>
    <cacheField name="Cap 9" numFmtId="164">
      <sharedItems containsMixedTypes="1" containsNumber="1" containsInteger="1" minValue="0" maxValue="112"/>
    </cacheField>
    <cacheField name="Cap 10" numFmtId="164">
      <sharedItems containsMixedTypes="1" containsNumber="1" containsInteger="1" minValue="0" maxValue="112"/>
    </cacheField>
    <cacheField name="Cap 11" numFmtId="164">
      <sharedItems containsMixedTypes="1" containsNumber="1" containsInteger="1" minValue="0" maxValue="112"/>
    </cacheField>
    <cacheField name="Cap 12" numFmtId="164">
      <sharedItems containsMixedTypes="1" containsNumber="1" containsInteger="1" minValue="0" maxValue="112"/>
    </cacheField>
    <cacheField name="Cap 13" numFmtId="164">
      <sharedItems containsMixedTypes="1" containsNumber="1" containsInteger="1" minValue="0" maxValue="112"/>
    </cacheField>
    <cacheField name="Cap 14" numFmtId="164">
      <sharedItems containsMixedTypes="1" containsNumber="1" containsInteger="1" minValue="0" maxValue="112"/>
    </cacheField>
    <cacheField name="Cap 15" numFmtId="164">
      <sharedItems containsMixedTypes="1" containsNumber="1" containsInteger="1" minValue="0" maxValue="112"/>
    </cacheField>
    <cacheField name="Cap 16" numFmtId="164">
      <sharedItems containsMixedTypes="1" containsNumber="1" containsInteger="1" minValue="0" maxValue="112"/>
    </cacheField>
    <cacheField name="Cap 17" numFmtId="164">
      <sharedItems containsMixedTypes="1" containsNumber="1" containsInteger="1" minValue="0" maxValue="112"/>
    </cacheField>
    <cacheField name="Retire Spend" numFmtId="0">
      <sharedItems containsMixedTypes="1" containsNumber="1" containsInteger="1" minValue="0" maxValue="0"/>
    </cacheField>
    <cacheField name="2024 Hit" numFmtId="164">
      <sharedItems containsMixedTypes="1" containsNumber="1" containsInteger="1" minValue="0" maxValue="112"/>
    </cacheField>
    <cacheField name="2025 Hit" numFmtId="0">
      <sharedItems containsMixedTypes="1" containsNumber="1" containsInteger="1" minValue="0" maxValue="82"/>
    </cacheField>
    <cacheField name="2026 Hit" numFmtId="0">
      <sharedItems containsMixedTypes="1" containsNumber="1" containsInteger="1" minValue="0" maxValue="79"/>
    </cacheField>
    <cacheField name="2027 Hit" numFmtId="0">
      <sharedItems containsMixedTypes="1" containsNumber="1" containsInteger="1" minValue="0" maxValue="77"/>
    </cacheField>
    <cacheField name="2028 Hit" numFmtId="0">
      <sharedItems containsMixedTypes="1" containsNumber="1" containsInteger="1" minValue="0" maxValue="7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5">
  <r>
    <n v="3634"/>
    <s v="Burrow, Joe QB"/>
    <x v="0"/>
    <x v="0"/>
    <n v="2020"/>
    <n v="2020"/>
    <s v="Y"/>
    <s v="D3.09"/>
    <n v="23"/>
    <n v="5"/>
    <n v="0.4"/>
    <n v="13"/>
    <n v="10"/>
    <n v="50"/>
    <n v="2"/>
    <n v="8"/>
    <n v="40"/>
    <n v="2023"/>
    <n v="4"/>
    <n v="10"/>
    <n v="10"/>
    <n v="10"/>
    <n v="10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23"/>
    <n v="23"/>
    <n v="2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23"/>
    <n v="23"/>
    <n v="23"/>
    <s v="N/A"/>
  </r>
  <r>
    <n v="5504"/>
    <s v="Dobbs, Joshua QB"/>
    <x v="0"/>
    <x v="0"/>
    <n v="2017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02"/>
    <s v="Minshew, Gardner QB"/>
    <x v="0"/>
    <x v="0"/>
    <n v="2019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006"/>
    <s v="Watson, Deshaun QB"/>
    <x v="0"/>
    <x v="0"/>
    <n v="2017"/>
    <n v="2017"/>
    <s v="Y"/>
    <s v="D"/>
    <n v="21"/>
    <n v="5"/>
    <n v="0.4"/>
    <n v="12"/>
    <n v="9"/>
    <n v="45"/>
    <n v="71"/>
    <n v="-26"/>
    <n v="0"/>
    <n v="2023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12"/>
    <n v="12"/>
    <s v="N/A"/>
    <s v="Y"/>
    <s v="Y"/>
    <s v="Y"/>
    <s v="Y"/>
    <s v="Y"/>
    <s v="Y"/>
    <s v="Y"/>
    <s v="C"/>
    <s v="C"/>
    <s v="C"/>
    <s v="C"/>
    <s v="C"/>
    <s v="C"/>
    <s v="C"/>
    <s v="C"/>
    <s v="C"/>
    <x v="1"/>
    <m/>
    <n v="12"/>
    <n v="12"/>
    <n v="12"/>
    <n v="12"/>
    <n v="12"/>
    <n v="12"/>
    <n v="12"/>
    <n v="0"/>
    <n v="0"/>
    <n v="0"/>
    <n v="0"/>
    <n v="0"/>
    <n v="0"/>
    <n v="0"/>
    <n v="0"/>
    <n v="0"/>
    <n v="0"/>
    <s v="N/A"/>
    <n v="0"/>
    <n v="0"/>
    <n v="0"/>
    <n v="0"/>
    <s v="N/A"/>
  </r>
  <r>
    <n v="5189"/>
    <s v="Abanikanda, Israel RB"/>
    <x v="1"/>
    <x v="0"/>
    <n v="2023"/>
    <n v="2023"/>
    <s v="Y"/>
    <s v="D5.02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2"/>
    <s v="N/A"/>
    <s v="N/A"/>
    <s v="N/A"/>
  </r>
  <r>
    <n v="5817"/>
    <s v="Akers, Cam RB"/>
    <x v="1"/>
    <x v="0"/>
    <n v="2020"/>
    <n v="2024"/>
    <s v="N"/>
    <n v="2"/>
    <n v="20"/>
    <n v="1"/>
    <n v="0.4"/>
    <n v="12"/>
    <n v="8"/>
    <n v="8"/>
    <n v="0"/>
    <n v="0"/>
    <n v="8"/>
    <s v="N/A"/>
    <n v="1"/>
    <n v="8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s v="N/A"/>
    <s v="N/A"/>
    <s v="N/A"/>
    <s v="N/A"/>
    <s v="N"/>
    <s v="N"/>
    <s v="N"/>
    <s v="N"/>
    <s v="N"/>
    <s v="N"/>
    <s v="N"/>
    <s v="N"/>
    <s v="Y"/>
    <s v="Y"/>
    <s v="Y"/>
    <s v="Y"/>
    <s v="Y"/>
    <s v="Y"/>
    <s v="Y"/>
    <s v="Y"/>
    <x v="0"/>
    <m/>
    <n v="0"/>
    <n v="0"/>
    <n v="0"/>
    <n v="0"/>
    <n v="0"/>
    <n v="0"/>
    <n v="0"/>
    <n v="0"/>
    <n v="20"/>
    <n v="20"/>
    <n v="20"/>
    <n v="20"/>
    <n v="20"/>
    <n v="20"/>
    <n v="20"/>
    <n v="20"/>
    <n v="20"/>
    <s v="N/A"/>
    <n v="20"/>
    <s v="N/A"/>
    <s v="N/A"/>
    <s v="N/A"/>
    <s v="N/A"/>
  </r>
  <r>
    <n v="5706"/>
    <s v="Bailey, Emani KCC RB"/>
    <x v="1"/>
    <x v="0"/>
    <n v="2024"/>
    <n v="2024"/>
    <s v="Y"/>
    <s v="D12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831"/>
    <s v="Elliott, Ezekiel RB"/>
    <x v="1"/>
    <x v="0"/>
    <n v="2016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179"/>
    <s v="Evans, Zach RB"/>
    <x v="1"/>
    <x v="0"/>
    <n v="2023"/>
    <n v="2023"/>
    <s v="Y"/>
    <s v="D4.02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4713"/>
    <s v="Hall, Breece RB"/>
    <x v="1"/>
    <x v="0"/>
    <n v="2022"/>
    <n v="2022"/>
    <s v="Y"/>
    <s v="D1.01"/>
    <n v="20"/>
    <n v="4"/>
    <n v="0.25"/>
    <n v="15"/>
    <n v="5"/>
    <n v="20"/>
    <n v="10"/>
    <n v="0"/>
    <n v="10"/>
    <s v="N/A"/>
    <n v="2"/>
    <n v="5"/>
    <n v="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s v="N/A"/>
    <s v="N/A"/>
    <s v="N/A"/>
  </r>
  <r>
    <n v="4141"/>
    <s v="Harris, Najee RB"/>
    <x v="1"/>
    <x v="0"/>
    <n v="2021"/>
    <n v="2021"/>
    <s v="Y"/>
    <s v="D1.03"/>
    <n v="18"/>
    <n v="4"/>
    <n v="0.25"/>
    <n v="13"/>
    <n v="5"/>
    <n v="20"/>
    <n v="15"/>
    <n v="0"/>
    <n v="5"/>
    <s v="N/A"/>
    <n v="1"/>
    <n v="5"/>
    <s v="N/A"/>
    <s v="N/A"/>
    <s v="N/A"/>
    <s v="N/A"/>
    <s v="OK"/>
    <s v="Yes"/>
    <n v="72"/>
    <n v="4"/>
    <n v="0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s v="N/A"/>
    <s v="N/A"/>
    <s v="N/A"/>
    <s v="N/A"/>
  </r>
  <r>
    <n v="5832"/>
    <s v="Johnson, Ty RB"/>
    <x v="1"/>
    <x v="0"/>
    <n v="2019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159"/>
    <s v="Miller, Kendre RB"/>
    <x v="1"/>
    <x v="0"/>
    <n v="2023"/>
    <n v="2023"/>
    <s v="Y"/>
    <s v="D2.02"/>
    <n v="10"/>
    <n v="4"/>
    <n v="0.25"/>
    <n v="7"/>
    <n v="3"/>
    <n v="12"/>
    <n v="3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s v="N/A"/>
    <s v="N/A"/>
    <s v="IR"/>
    <s v="IR"/>
    <s v="IR"/>
    <s v="IR"/>
    <s v="IR"/>
    <s v="IR"/>
    <s v="Y"/>
    <s v="Y"/>
    <s v="IR"/>
    <s v="IR"/>
    <s v="IR"/>
    <s v="IR"/>
    <s v="IR"/>
    <s v="IR"/>
    <s v="IR"/>
    <s v="IR"/>
    <x v="3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s v="N/A"/>
    <s v="N/A"/>
  </r>
  <r>
    <n v="2525"/>
    <s v="Penny, Rashaad RB"/>
    <x v="1"/>
    <x v="0"/>
    <n v="2018"/>
    <n v="2018"/>
    <s v="Y"/>
    <s v="D"/>
    <n v="4"/>
    <n v="4"/>
    <n v="0.25"/>
    <n v="3"/>
    <n v="1"/>
    <n v="4"/>
    <n v="2"/>
    <n v="0"/>
    <n v="2"/>
    <n v="2021"/>
    <n v="1"/>
    <n v="2"/>
    <s v="N/A"/>
    <s v="N/A"/>
    <s v="N/A"/>
    <s v="N/A"/>
    <s v="OK"/>
    <s v="Yes"/>
    <n v="15"/>
    <n v="4"/>
    <n v="0"/>
    <s v="N/A"/>
    <s v="N/A"/>
    <s v="N/A"/>
    <s v="N/A"/>
    <s v="N/A"/>
    <s v="N/A"/>
    <s v="N/A"/>
    <s v="N/A"/>
    <s v="N/A"/>
    <n v="5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676"/>
    <s v="Vaki, Sione DET RB"/>
    <x v="1"/>
    <x v="0"/>
    <n v="2024"/>
    <n v="2024"/>
    <s v="Y"/>
    <s v="D9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074"/>
    <s v="Williams, Jamaal RB"/>
    <x v="1"/>
    <x v="0"/>
    <n v="2017"/>
    <n v="2023"/>
    <s v="N"/>
    <s v="FA"/>
    <n v="20"/>
    <n v="2"/>
    <n v="0.4"/>
    <n v="12"/>
    <n v="8"/>
    <n v="16"/>
    <n v="8"/>
    <n v="0"/>
    <n v="8"/>
    <s v="N/A"/>
    <n v="1"/>
    <n v="8"/>
    <s v="N/A"/>
    <s v="N/A"/>
    <s v="N/A"/>
    <s v="N/A"/>
    <s v="OK"/>
    <s v="Yes"/>
    <n v="44"/>
    <n v="4"/>
    <n v="0"/>
    <s v="N/A"/>
    <s v="N/A"/>
    <s v="N/A"/>
    <s v="N/A"/>
    <s v="N/A"/>
    <s v="N/A"/>
    <s v="N/A"/>
    <s v="N/A"/>
    <s v="N/A"/>
    <n v="2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s v="N/A"/>
    <s v="N/A"/>
    <s v="N/A"/>
    <s v="N/A"/>
  </r>
  <r>
    <n v="403"/>
    <s v="Adams, Davante WR"/>
    <x v="2"/>
    <x v="0"/>
    <n v="2014"/>
    <n v="2014"/>
    <s v="N"/>
    <s v="FA"/>
    <n v="87"/>
    <n v="3"/>
    <n v="0.75"/>
    <n v="21"/>
    <n v="66"/>
    <n v="198"/>
    <n v="132"/>
    <n v="0"/>
    <n v="66"/>
    <n v="2022"/>
    <n v="1"/>
    <n v="66"/>
    <s v="N/A"/>
    <s v="N/A"/>
    <s v="N/A"/>
    <s v="N/A"/>
    <s v="OK"/>
    <s v="Yes"/>
    <n v="88"/>
    <n v="4"/>
    <n v="0"/>
    <s v="N/A"/>
    <s v="N/A"/>
    <s v="N/A"/>
    <s v="N/A"/>
    <s v="N/A"/>
    <s v="N/A"/>
    <s v="N/A"/>
    <s v="N/A"/>
    <s v="N/A"/>
    <n v="8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7"/>
    <n v="87"/>
    <n v="87"/>
    <n v="87"/>
    <n v="87"/>
    <n v="87"/>
    <n v="87"/>
    <n v="87"/>
    <n v="87"/>
    <n v="87"/>
    <n v="87"/>
    <n v="87"/>
    <n v="87"/>
    <n v="87"/>
    <n v="87"/>
    <n v="87"/>
    <n v="87"/>
    <s v="N/A"/>
    <n v="87"/>
    <s v="N/A"/>
    <s v="N/A"/>
    <s v="N/A"/>
    <s v="N/A"/>
  </r>
  <r>
    <n v="5830"/>
    <s v="Austin III, Calvin WR"/>
    <x v="2"/>
    <x v="0"/>
    <n v="2022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4733"/>
    <s v="Bell, David WR"/>
    <x v="2"/>
    <x v="0"/>
    <n v="2022"/>
    <n v="2022"/>
    <s v="Y"/>
    <s v="D3.01"/>
    <n v="6"/>
    <n v="4"/>
    <n v="0.25"/>
    <n v="4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076"/>
    <s v="Boyd, Tyler WR"/>
    <x v="2"/>
    <x v="0"/>
    <n v="2016"/>
    <n v="2023"/>
    <s v="N"/>
    <s v="FA"/>
    <n v="2"/>
    <n v="2"/>
    <n v="0.25"/>
    <n v="1"/>
    <n v="1"/>
    <n v="2"/>
    <n v="1"/>
    <n v="0"/>
    <n v="1"/>
    <s v="N/A"/>
    <n v="1"/>
    <n v="1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077"/>
    <s v="Cooks, Brandin WR"/>
    <x v="2"/>
    <x v="0"/>
    <n v="2014"/>
    <n v="2023"/>
    <s v="N"/>
    <s v="FA"/>
    <n v="16"/>
    <n v="2"/>
    <n v="0.4"/>
    <n v="9"/>
    <n v="7"/>
    <n v="14"/>
    <n v="14"/>
    <n v="0"/>
    <n v="0"/>
    <s v="N/A"/>
    <n v="1"/>
    <n v="0"/>
    <s v="N/A"/>
    <s v="N/A"/>
    <s v="N/A"/>
    <s v="N/A"/>
    <s v="OK"/>
    <s v="Yes"/>
    <n v="41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IR"/>
    <s v="IR"/>
    <s v="IR"/>
    <s v="IR"/>
    <s v="IR"/>
    <s v="IR"/>
    <s v="IR"/>
    <s v="IR"/>
    <s v="IR"/>
    <s v="IR"/>
    <x v="3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591"/>
    <s v="Harrison Jr., Marvin ARI WR"/>
    <x v="2"/>
    <x v="0"/>
    <n v="2024"/>
    <n v="2024"/>
    <s v="Y"/>
    <s v="D1.01"/>
    <n v="20"/>
    <n v="4"/>
    <n v="0.25"/>
    <n v="15"/>
    <n v="5"/>
    <n v="20"/>
    <n v="0"/>
    <n v="0"/>
    <n v="20"/>
    <s v="N/A"/>
    <n v="4"/>
    <n v="5"/>
    <n v="5"/>
    <n v="5"/>
    <n v="5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n v="20"/>
    <n v="20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n v="20"/>
    <n v="20"/>
    <s v="N/A"/>
  </r>
  <r>
    <n v="5410"/>
    <s v="Johnston, Quentin WR"/>
    <x v="2"/>
    <x v="0"/>
    <n v="2023"/>
    <n v="2023"/>
    <s v="Y"/>
    <s v="D1.06"/>
    <n v="15"/>
    <n v="4"/>
    <n v="0.25"/>
    <n v="11"/>
    <n v="4"/>
    <n v="16"/>
    <n v="4"/>
    <n v="0"/>
    <n v="12"/>
    <s v="N/A"/>
    <n v="3"/>
    <n v="12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11"/>
    <n v="11"/>
    <s v="N/A"/>
    <s v="N/A"/>
  </r>
  <r>
    <n v="5080"/>
    <s v="Jones, Zay WR"/>
    <x v="2"/>
    <x v="0"/>
    <n v="2017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69"/>
    <s v="Mims, Marvin WR"/>
    <x v="2"/>
    <x v="0"/>
    <n v="2023"/>
    <n v="2023"/>
    <s v="Y"/>
    <s v="D3.02"/>
    <n v="6"/>
    <n v="4"/>
    <n v="0.25"/>
    <n v="4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5514"/>
    <s v="Slayton, Darius WR"/>
    <x v="2"/>
    <x v="0"/>
    <n v="2019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49"/>
    <s v="Smith-Njigba, Jaxon WR"/>
    <x v="2"/>
    <x v="0"/>
    <n v="2023"/>
    <n v="2023"/>
    <s v="Y"/>
    <s v="D1.02"/>
    <n v="19"/>
    <n v="4"/>
    <n v="0.25"/>
    <n v="14"/>
    <n v="5"/>
    <n v="20"/>
    <n v="5"/>
    <n v="0"/>
    <n v="15"/>
    <s v="N/A"/>
    <n v="3"/>
    <n v="5"/>
    <n v="5"/>
    <n v="5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9"/>
    <n v="1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9"/>
    <n v="19"/>
    <s v="N/A"/>
    <s v="N/A"/>
  </r>
  <r>
    <n v="4167"/>
    <s v="Toney, Kadarius WR"/>
    <x v="2"/>
    <x v="0"/>
    <n v="2021"/>
    <n v="2021"/>
    <s v="Y"/>
    <s v="D3.09"/>
    <n v="5"/>
    <n v="4"/>
    <n v="0.25"/>
    <n v="3"/>
    <n v="2"/>
    <n v="8"/>
    <n v="6"/>
    <n v="0"/>
    <n v="2"/>
    <s v="N/A"/>
    <n v="1"/>
    <n v="2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5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723"/>
    <s v="Watson, Christian WR"/>
    <x v="2"/>
    <x v="0"/>
    <n v="2022"/>
    <n v="2022"/>
    <s v="Y"/>
    <s v="D2.01"/>
    <n v="10"/>
    <n v="4"/>
    <n v="0.25"/>
    <n v="7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1961"/>
    <s v="Engram, Evan TE"/>
    <x v="3"/>
    <x v="0"/>
    <n v="2017"/>
    <n v="2017"/>
    <s v="Y"/>
    <s v="D"/>
    <n v="19"/>
    <n v="5"/>
    <n v="0.4"/>
    <n v="11"/>
    <n v="8"/>
    <n v="40"/>
    <n v="30"/>
    <n v="0"/>
    <n v="10"/>
    <n v="2020"/>
    <n v="1"/>
    <n v="10"/>
    <s v="N/A"/>
    <s v="N/A"/>
    <s v="N/A"/>
    <s v="N/A"/>
    <s v="OK"/>
    <s v="Yes"/>
    <n v="32"/>
    <n v="4"/>
    <n v="0"/>
    <s v="N/A"/>
    <s v="N/A"/>
    <s v="N/A"/>
    <s v="N/A"/>
    <s v="N/A"/>
    <s v="N/A"/>
    <s v="N/A"/>
    <s v="N/A"/>
    <s v="N/A"/>
    <n v="2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s v="N/A"/>
    <s v="N/A"/>
    <s v="N/A"/>
    <s v="N/A"/>
  </r>
  <r>
    <n v="1385"/>
    <s v="Henry, Hunter TE"/>
    <x v="3"/>
    <x v="0"/>
    <n v="2016"/>
    <n v="2016"/>
    <s v="Y"/>
    <s v="D"/>
    <n v="29"/>
    <n v="3"/>
    <n v="0.6"/>
    <n v="11"/>
    <n v="18"/>
    <n v="54"/>
    <n v="36"/>
    <n v="0"/>
    <n v="18"/>
    <n v="2022"/>
    <n v="1"/>
    <n v="18"/>
    <s v="N/A"/>
    <s v="N/A"/>
    <s v="N/A"/>
    <s v="N/A"/>
    <s v="OK"/>
    <s v="Yes"/>
    <n v="29"/>
    <n v="4"/>
    <n v="0"/>
    <s v="N/A"/>
    <s v="N/A"/>
    <s v="N/A"/>
    <s v="N/A"/>
    <s v="N/A"/>
    <s v="N/A"/>
    <s v="N/A"/>
    <s v="N/A"/>
    <s v="N/A"/>
    <n v="2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9"/>
    <n v="29"/>
    <n v="29"/>
    <n v="29"/>
    <n v="29"/>
    <n v="29"/>
    <n v="29"/>
    <n v="29"/>
    <n v="29"/>
    <n v="29"/>
    <n v="29"/>
    <n v="29"/>
    <n v="29"/>
    <n v="29"/>
    <n v="29"/>
    <n v="29"/>
    <n v="29"/>
    <s v="N/A"/>
    <n v="29"/>
    <s v="N/A"/>
    <s v="N/A"/>
    <s v="N/A"/>
    <s v="N/A"/>
  </r>
  <r>
    <n v="5686"/>
    <s v="Holker, Dallin NOS TE"/>
    <x v="3"/>
    <x v="0"/>
    <n v="2024"/>
    <n v="2024"/>
    <s v="Y"/>
    <s v="D10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641"/>
    <s v="Reiman, Tip ARI TE"/>
    <x v="3"/>
    <x v="0"/>
    <n v="2024"/>
    <n v="2024"/>
    <s v="Y"/>
    <s v="D5.11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2"/>
    <n v="2"/>
    <s v="N/A"/>
    <s v="N/A"/>
  </r>
  <r>
    <n v="5524"/>
    <s v="Smith, Jonnu TE"/>
    <x v="3"/>
    <x v="0"/>
    <n v="2017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9"/>
    <s v="Whyle, Josh TE"/>
    <x v="3"/>
    <x v="0"/>
    <n v="2023"/>
    <n v="2023"/>
    <s v="Y"/>
    <s v="D6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01"/>
    <s v="Ryland, Chad K"/>
    <x v="4"/>
    <x v="0"/>
    <n v="2023"/>
    <n v="2023"/>
    <s v="Y"/>
    <s v="D6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2455"/>
    <s v="Tucker, Justin K"/>
    <x v="4"/>
    <x v="0"/>
    <n v="2013"/>
    <n v="2018"/>
    <s v="N"/>
    <s v="FA"/>
    <n v="2"/>
    <n v="3"/>
    <n v="0.25"/>
    <n v="1"/>
    <n v="1"/>
    <n v="3"/>
    <n v="1"/>
    <n v="0"/>
    <n v="2"/>
    <n v="2023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229"/>
    <s v="Evans, Ethan P"/>
    <x v="5"/>
    <x v="0"/>
    <n v="2023"/>
    <n v="2023"/>
    <s v="Y"/>
    <s v="D8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813"/>
    <s v="Gill, Trenton P"/>
    <x v="5"/>
    <x v="0"/>
    <n v="2022"/>
    <n v="2022"/>
    <s v="Y"/>
    <s v="D11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28"/>
    <s v="Morstead, Thomas P"/>
    <x v="5"/>
    <x v="0"/>
    <n v="2013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96"/>
    <s v="Taylor, Tory CHI P"/>
    <x v="5"/>
    <x v="0"/>
    <n v="2024"/>
    <n v="2024"/>
    <s v="Y"/>
    <s v="D11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533"/>
    <s v="Campbell, Calais DT"/>
    <x v="6"/>
    <x v="0"/>
    <n v="2013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21"/>
    <s v="Fiske, Braden LAR DT"/>
    <x v="6"/>
    <x v="0"/>
    <n v="2024"/>
    <n v="2024"/>
    <s v="Y"/>
    <s v="D4.01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198"/>
    <s v="Ika, Siaki DT"/>
    <x v="6"/>
    <x v="0"/>
    <n v="2023"/>
    <n v="2023"/>
    <s v="Y"/>
    <s v="D5.11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55"/>
    <s v="Jenkins, Kris CIN DT"/>
    <x v="6"/>
    <x v="0"/>
    <n v="2024"/>
    <n v="2024"/>
    <s v="Y"/>
    <s v="D7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601"/>
    <s v="Murphy, Byron SEA DT"/>
    <x v="6"/>
    <x v="0"/>
    <n v="2024"/>
    <n v="2024"/>
    <s v="Y"/>
    <s v="D2.01"/>
    <n v="10"/>
    <n v="4"/>
    <n v="0.25"/>
    <n v="7"/>
    <n v="3"/>
    <n v="12"/>
    <n v="0"/>
    <n v="0"/>
    <n v="12"/>
    <s v="N/A"/>
    <n v="4"/>
    <n v="3"/>
    <n v="3"/>
    <n v="3"/>
    <n v="3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n v="10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n v="10"/>
    <s v="N/A"/>
  </r>
  <r>
    <n v="5199"/>
    <s v="Smith, Mazi DT"/>
    <x v="6"/>
    <x v="0"/>
    <n v="2023"/>
    <n v="2023"/>
    <s v="Y"/>
    <s v="D5.12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3123"/>
    <s v="Burns, Brian DE"/>
    <x v="7"/>
    <x v="0"/>
    <n v="2019"/>
    <n v="2019"/>
    <s v="Y"/>
    <s v="D"/>
    <n v="14"/>
    <n v="5"/>
    <n v="0.4"/>
    <n v="8"/>
    <n v="6"/>
    <n v="30"/>
    <n v="20"/>
    <n v="0"/>
    <n v="10"/>
    <n v="2021"/>
    <n v="2"/>
    <n v="1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8"/>
    <s v="N/A"/>
    <s v="N/A"/>
    <s v="N/A"/>
  </r>
  <r>
    <n v="2538"/>
    <s v="Chubb, Bradley DE"/>
    <x v="7"/>
    <x v="0"/>
    <n v="2018"/>
    <n v="2018"/>
    <s v="Y"/>
    <s v="D"/>
    <n v="14"/>
    <n v="5"/>
    <n v="0.4"/>
    <n v="8"/>
    <n v="6"/>
    <n v="30"/>
    <n v="19"/>
    <n v="0"/>
    <n v="11"/>
    <n v="2021"/>
    <n v="2"/>
    <n v="10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9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3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9"/>
    <s v="N/A"/>
    <s v="N/A"/>
    <s v="N/A"/>
  </r>
  <r>
    <n v="5536"/>
    <s v="Granderson, Carl DE"/>
    <x v="7"/>
    <x v="0"/>
    <n v="2019"/>
    <n v="2024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753"/>
    <s v="Jackson, Drake DE"/>
    <x v="7"/>
    <x v="0"/>
    <n v="2022"/>
    <n v="2022"/>
    <s v="Y"/>
    <s v="D5.01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4752"/>
    <s v="Ojabo, David DE"/>
    <x v="7"/>
    <x v="0"/>
    <n v="2022"/>
    <n v="2022"/>
    <s v="Y"/>
    <s v="D4.10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161"/>
    <s v="Oweh, Jayson DE"/>
    <x v="7"/>
    <x v="0"/>
    <n v="2021"/>
    <n v="2021"/>
    <s v="Y"/>
    <s v="D3.03"/>
    <n v="7"/>
    <n v="4"/>
    <n v="0.25"/>
    <n v="5"/>
    <n v="2"/>
    <n v="8"/>
    <n v="6"/>
    <n v="0"/>
    <n v="2"/>
    <s v="N/A"/>
    <n v="1"/>
    <n v="2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s v="N/A"/>
    <s v="N/A"/>
    <s v="N/A"/>
    <s v="N/A"/>
  </r>
  <r>
    <n v="5611"/>
    <s v="Robinson, Chop MIA DE"/>
    <x v="7"/>
    <x v="0"/>
    <n v="2024"/>
    <n v="2024"/>
    <s v="Y"/>
    <s v="D3.01"/>
    <n v="6"/>
    <n v="4"/>
    <n v="0.25"/>
    <n v="4"/>
    <n v="2"/>
    <n v="8"/>
    <n v="0"/>
    <n v="0"/>
    <n v="8"/>
    <s v="N/A"/>
    <n v="4"/>
    <n v="2"/>
    <n v="2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n v="6"/>
    <s v="N/A"/>
  </r>
  <r>
    <n v="4181"/>
    <s v="Rousseau, Gregory DE"/>
    <x v="7"/>
    <x v="0"/>
    <n v="2021"/>
    <n v="2021"/>
    <s v="Y"/>
    <s v="D5.03"/>
    <n v="3"/>
    <n v="3"/>
    <n v="0.25"/>
    <n v="2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099"/>
    <s v="Sweat, Josh DE"/>
    <x v="7"/>
    <x v="0"/>
    <n v="2018"/>
    <n v="2023"/>
    <s v="N"/>
    <s v="FA"/>
    <n v="13"/>
    <n v="3"/>
    <n v="0.4"/>
    <n v="7"/>
    <n v="6"/>
    <n v="18"/>
    <n v="6"/>
    <n v="0"/>
    <n v="12"/>
    <s v="N/A"/>
    <n v="2"/>
    <n v="6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4743"/>
    <s v="Andersen, Troy LB"/>
    <x v="8"/>
    <x v="0"/>
    <n v="2022"/>
    <n v="2022"/>
    <s v="Y"/>
    <s v="D4.01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803"/>
    <s v="Bernard, Terrel LB"/>
    <x v="8"/>
    <x v="0"/>
    <n v="2022"/>
    <n v="2022"/>
    <s v="Y"/>
    <s v="D10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4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51"/>
    <s v="Davis, Jamin LB"/>
    <x v="8"/>
    <x v="0"/>
    <n v="2021"/>
    <n v="2021"/>
    <s v="Y"/>
    <s v="D2.03"/>
    <n v="10"/>
    <n v="4"/>
    <n v="0.25"/>
    <n v="7"/>
    <n v="3"/>
    <n v="12"/>
    <n v="9"/>
    <n v="0"/>
    <n v="3"/>
    <s v="N/A"/>
    <n v="1"/>
    <n v="3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5143"/>
    <s v="Franklin, Zaire LB"/>
    <x v="8"/>
    <x v="0"/>
    <n v="2018"/>
    <n v="2023"/>
    <s v="N"/>
    <s v="FA"/>
    <n v="22"/>
    <n v="3"/>
    <n v="0.4"/>
    <n v="13"/>
    <n v="9"/>
    <n v="27"/>
    <n v="9"/>
    <n v="0"/>
    <n v="18"/>
    <s v="N/A"/>
    <n v="2"/>
    <n v="9"/>
    <n v="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2"/>
    <n v="2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n v="22"/>
    <s v="N/A"/>
    <s v="N/A"/>
    <s v="N/A"/>
  </r>
  <r>
    <n v="5144"/>
    <s v="Luvu, Frankie LB"/>
    <x v="8"/>
    <x v="0"/>
    <n v="2018"/>
    <n v="2023"/>
    <s v="N"/>
    <s v="FA"/>
    <n v="16"/>
    <n v="2"/>
    <n v="0.4"/>
    <n v="9"/>
    <n v="7"/>
    <n v="14"/>
    <n v="7"/>
    <n v="0"/>
    <n v="7"/>
    <s v="N/A"/>
    <n v="1"/>
    <n v="7"/>
    <s v="N/A"/>
    <s v="N/A"/>
    <s v="N/A"/>
    <s v="N/A"/>
    <s v="OK"/>
    <s v="Yes"/>
    <n v="32"/>
    <n v="4"/>
    <n v="0"/>
    <s v="N/A"/>
    <s v="N/A"/>
    <s v="N/A"/>
    <s v="N/A"/>
    <s v="N/A"/>
    <s v="N/A"/>
    <s v="N/A"/>
    <s v="N/A"/>
    <s v="N/A"/>
    <n v="1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s v="N/A"/>
    <s v="N/A"/>
    <s v="N/A"/>
    <s v="N/A"/>
  </r>
  <r>
    <n v="5542"/>
    <s v="Oluokun, Foyesade LB"/>
    <x v="8"/>
    <x v="0"/>
    <n v="2018"/>
    <n v="2024"/>
    <s v="N"/>
    <s v="FA"/>
    <n v="27"/>
    <n v="5"/>
    <n v="0.6"/>
    <n v="10"/>
    <n v="17"/>
    <n v="85"/>
    <n v="0"/>
    <n v="0"/>
    <n v="85"/>
    <s v="N/A"/>
    <n v="5"/>
    <n v="17"/>
    <n v="17"/>
    <n v="17"/>
    <n v="17"/>
    <n v="17"/>
    <s v="OK"/>
    <s v="No"/>
    <s v="N/A"/>
    <s v="N/A"/>
    <s v="N/A"/>
    <s v="N/A"/>
    <s v="N/A"/>
    <s v="N/A"/>
    <s v="N/A"/>
    <s v="N/A"/>
    <s v="N/A"/>
    <s v="N/A"/>
    <s v="N/A"/>
    <s v="N/A"/>
    <n v="27"/>
    <n v="27"/>
    <n v="27"/>
    <n v="27"/>
    <n v="27"/>
    <s v="Y"/>
    <s v="Y"/>
    <s v="Y"/>
    <s v="Y"/>
    <s v="Y"/>
    <s v="Y"/>
    <s v="IR"/>
    <s v="IR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n v="27"/>
    <n v="27"/>
    <n v="27"/>
  </r>
  <r>
    <n v="5251"/>
    <s v="Sewell, Noah LB"/>
    <x v="8"/>
    <x v="0"/>
    <n v="2023"/>
    <n v="2023"/>
    <s v="Y"/>
    <s v="D10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1395"/>
    <s v="Smith, Jaylon LB"/>
    <x v="8"/>
    <x v="0"/>
    <n v="2016"/>
    <n v="2016"/>
    <s v="Y"/>
    <s v="D"/>
    <n v="25"/>
    <n v="5"/>
    <n v="0.4"/>
    <n v="15"/>
    <n v="10"/>
    <n v="50"/>
    <n v="40"/>
    <n v="0"/>
    <n v="10"/>
    <n v="2020"/>
    <n v="1"/>
    <n v="1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5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5241"/>
    <s v="Blackmon, Mekhi CB"/>
    <x v="9"/>
    <x v="0"/>
    <n v="2023"/>
    <n v="2023"/>
    <s v="Y"/>
    <s v="D9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3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823"/>
    <s v="Booth, Andrew CB"/>
    <x v="9"/>
    <x v="0"/>
    <n v="2022"/>
    <n v="2022"/>
    <s v="Y"/>
    <s v="D12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4236"/>
    <s v="Campbell, Tyson CB"/>
    <x v="9"/>
    <x v="0"/>
    <n v="2021"/>
    <n v="2021"/>
    <s v="Y"/>
    <s v="D10.03"/>
    <n v="3"/>
    <n v="3"/>
    <n v="0.25"/>
    <n v="2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IR"/>
    <s v="IR"/>
    <s v="IR"/>
    <s v="IR"/>
    <s v="IR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783"/>
    <s v="Gardner, Ahmad CB"/>
    <x v="9"/>
    <x v="0"/>
    <n v="2022"/>
    <n v="2022"/>
    <s v="Y"/>
    <s v="D8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66"/>
    <s v="Green, Renardo SFO CB"/>
    <x v="9"/>
    <x v="0"/>
    <n v="2024"/>
    <n v="2024"/>
    <s v="Y"/>
    <s v="D8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550"/>
    <s v="Hilton, Mike CB"/>
    <x v="9"/>
    <x v="0"/>
    <n v="2016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73"/>
    <s v="Stingley Jr., Derek CB"/>
    <x v="9"/>
    <x v="0"/>
    <n v="2022"/>
    <n v="2022"/>
    <s v="Y"/>
    <s v="D7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47"/>
    <s v="Taylor, Alontae CB"/>
    <x v="9"/>
    <x v="0"/>
    <n v="2022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61"/>
    <s v="Tomlinson, Tre CB"/>
    <x v="9"/>
    <x v="0"/>
    <n v="2023"/>
    <n v="2023"/>
    <s v="Y"/>
    <s v="D11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271"/>
    <s v="Trice, Cory CB"/>
    <x v="9"/>
    <x v="0"/>
    <n v="2023"/>
    <n v="2023"/>
    <s v="Y"/>
    <s v="D12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219"/>
    <s v="Battle, Jordan S"/>
    <x v="10"/>
    <x v="0"/>
    <n v="2023"/>
    <n v="2023"/>
    <s v="Y"/>
    <s v="D7.0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42"/>
    <s v="Bullard, Javon GBP S"/>
    <x v="10"/>
    <x v="0"/>
    <n v="2024"/>
    <n v="2024"/>
    <s v="Y"/>
    <s v="D6.0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2393"/>
    <s v="Byard, Kevin S"/>
    <x v="10"/>
    <x v="0"/>
    <n v="2016"/>
    <n v="2019"/>
    <s v="N"/>
    <s v="FA"/>
    <n v="5"/>
    <n v="4"/>
    <n v="0.25"/>
    <n v="3"/>
    <n v="2"/>
    <n v="8"/>
    <n v="3"/>
    <n v="0"/>
    <n v="5"/>
    <n v="2021"/>
    <n v="1"/>
    <n v="5"/>
    <s v="N/A"/>
    <s v="N/A"/>
    <s v="N/A"/>
    <s v="N/A"/>
    <s v="OK"/>
    <s v="Yes"/>
    <n v="21"/>
    <n v="4"/>
    <n v="0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4793"/>
    <s v="Cook, Bryan S"/>
    <x v="10"/>
    <x v="0"/>
    <n v="2022"/>
    <n v="2022"/>
    <s v="Y"/>
    <s v="D9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51"/>
    <s v="Pinnock, Jason S"/>
    <x v="10"/>
    <x v="0"/>
    <n v="2021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53"/>
    <s v="Reid, Justin S"/>
    <x v="10"/>
    <x v="0"/>
    <n v="2018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71"/>
    <s v="Eskridge, D'Wayne WR"/>
    <x v="11"/>
    <x v="0"/>
    <n v="2021"/>
    <n v="2021"/>
    <s v="Y"/>
    <s v="D4.03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590"/>
    <s v="Thomas, Ian TE"/>
    <x v="11"/>
    <x v="0"/>
    <n v="2018"/>
    <n v="2018"/>
    <s v="Y"/>
    <s v="D"/>
    <n v="1"/>
    <n v="3"/>
    <n v="0.25"/>
    <n v="0"/>
    <n v="1"/>
    <n v="3"/>
    <n v="2"/>
    <n v="0"/>
    <n v="1"/>
    <n v="2022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05"/>
    <s v="Cousins, Kirk QB"/>
    <x v="0"/>
    <x v="1"/>
    <n v="2013"/>
    <n v="2024"/>
    <s v="N"/>
    <s v="FA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4163"/>
    <s v="Fields, Justin QB"/>
    <x v="0"/>
    <x v="1"/>
    <n v="2021"/>
    <n v="2021"/>
    <s v="Y"/>
    <s v="D3.05"/>
    <n v="6"/>
    <n v="4"/>
    <n v="0.25"/>
    <n v="4"/>
    <n v="2"/>
    <n v="8"/>
    <n v="8"/>
    <n v="0"/>
    <n v="0"/>
    <s v="N/A"/>
    <n v="1"/>
    <n v="0"/>
    <s v="N/A"/>
    <s v="N/A"/>
    <s v="N/A"/>
    <s v="N/A"/>
    <s v="OK"/>
    <s v="Yes"/>
    <n v="35"/>
    <n v="4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4781"/>
    <s v="Howell, Sam QB"/>
    <x v="0"/>
    <x v="1"/>
    <n v="2022"/>
    <n v="2022"/>
    <s v="Y"/>
    <s v="D7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6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625"/>
    <s v="McCarthy, J.J. MIN QB"/>
    <x v="0"/>
    <x v="1"/>
    <n v="2024"/>
    <n v="2024"/>
    <s v="Y"/>
    <s v="D4.05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3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725"/>
    <s v="Stafford, Matthew QB"/>
    <x v="0"/>
    <x v="1"/>
    <n v="2013"/>
    <n v="2024"/>
    <s v="N"/>
    <n v="0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67"/>
    <s v="Young, Bryce QB"/>
    <x v="0"/>
    <x v="1"/>
    <n v="2023"/>
    <n v="2023"/>
    <s v="Y"/>
    <s v="D2.10"/>
    <n v="7"/>
    <n v="4"/>
    <n v="0.25"/>
    <n v="5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s v="N/A"/>
    <s v="N/A"/>
  </r>
  <r>
    <n v="5157"/>
    <s v="Charbonnet, Zach RB"/>
    <x v="1"/>
    <x v="1"/>
    <n v="2023"/>
    <n v="2023"/>
    <s v="Y"/>
    <s v="D1.10"/>
    <n v="11"/>
    <n v="4"/>
    <n v="0.25"/>
    <n v="8"/>
    <n v="3"/>
    <n v="12"/>
    <n v="3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5635"/>
    <s v="Davis, Ray BUF RB"/>
    <x v="1"/>
    <x v="1"/>
    <n v="2024"/>
    <n v="2024"/>
    <s v="Y"/>
    <s v="D5.05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P"/>
    <s v="Y"/>
    <s v="Y"/>
    <s v="Y"/>
    <s v="Y"/>
    <s v="Y"/>
    <s v="Y"/>
    <s v="Y"/>
    <s v="Y"/>
    <s v="Y"/>
    <s v="Y"/>
    <s v="Y"/>
    <s v="Y"/>
    <s v="Y"/>
    <s v="Y"/>
    <s v="Y"/>
    <x v="0"/>
    <m/>
    <n v="0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4758"/>
    <s v="Davis-Price, Tyrion RB"/>
    <x v="1"/>
    <x v="1"/>
    <n v="2022"/>
    <n v="2022"/>
    <s v="Y"/>
    <s v="D5.06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4143"/>
    <s v="Etienne, Travis RB"/>
    <x v="1"/>
    <x v="1"/>
    <n v="2021"/>
    <n v="2021"/>
    <s v="Y"/>
    <s v="D1.05"/>
    <n v="16"/>
    <n v="4"/>
    <n v="0.25"/>
    <n v="12"/>
    <n v="4"/>
    <n v="16"/>
    <n v="15"/>
    <n v="0"/>
    <n v="1"/>
    <s v="N/A"/>
    <n v="1"/>
    <n v="1"/>
    <s v="N/A"/>
    <s v="N/A"/>
    <s v="N/A"/>
    <s v="N/A"/>
    <s v="OK"/>
    <s v="Yes"/>
    <n v="80"/>
    <n v="4"/>
    <n v="0"/>
    <s v="N/A"/>
    <s v="N/A"/>
    <s v="N/A"/>
    <s v="N/A"/>
    <s v="N/A"/>
    <s v="N/A"/>
    <s v="N/A"/>
    <s v="N/A"/>
    <s v="N/A"/>
    <n v="1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s v="N/A"/>
    <s v="N/A"/>
    <s v="N/A"/>
    <s v="N/A"/>
  </r>
  <r>
    <n v="5804"/>
    <s v="Goodson, Tyler RB"/>
    <x v="1"/>
    <x v="1"/>
    <n v="2022"/>
    <n v="2024"/>
    <s v="N"/>
    <n v="7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0"/>
    <m/>
    <n v="0"/>
    <n v="0"/>
    <n v="0"/>
    <n v="0"/>
    <n v="0"/>
    <n v="0"/>
    <n v="0"/>
    <n v="1"/>
    <n v="1"/>
    <n v="1"/>
    <n v="1"/>
    <n v="1"/>
    <n v="1"/>
    <n v="1"/>
    <n v="1"/>
    <n v="1"/>
    <n v="1"/>
    <s v="N/A"/>
    <n v="1"/>
    <s v="N/A"/>
    <s v="N/A"/>
    <s v="N/A"/>
    <s v="N/A"/>
  </r>
  <r>
    <n v="4190"/>
    <s v="Herbert, Khalil RB"/>
    <x v="1"/>
    <x v="1"/>
    <n v="2021"/>
    <n v="2021"/>
    <s v="Y"/>
    <s v="D5.12"/>
    <n v="13"/>
    <n v="3"/>
    <n v="0.4"/>
    <n v="7"/>
    <n v="6"/>
    <n v="18"/>
    <n v="12"/>
    <n v="6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1"/>
    <m/>
    <n v="7"/>
    <n v="7"/>
    <n v="7"/>
    <n v="7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197"/>
    <s v="Hull, Evan RB"/>
    <x v="1"/>
    <x v="1"/>
    <n v="2023"/>
    <n v="2023"/>
    <s v="Y"/>
    <s v="D5.10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048"/>
    <s v="Hunt, Kareem RB"/>
    <x v="1"/>
    <x v="1"/>
    <n v="2017"/>
    <n v="2021"/>
    <s v="N"/>
    <s v="FA"/>
    <n v="29"/>
    <n v="5"/>
    <n v="0.6"/>
    <n v="11"/>
    <n v="18"/>
    <n v="90"/>
    <n v="72"/>
    <n v="0"/>
    <n v="18"/>
    <s v="N/A"/>
    <n v="2"/>
    <n v="9"/>
    <n v="9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s v="N/A"/>
    <s v="N/A"/>
    <s v="N/A"/>
  </r>
  <r>
    <n v="5782"/>
    <s v="Ogunbowale, Dare RB"/>
    <x v="1"/>
    <x v="1"/>
    <n v="2017"/>
    <n v="2024"/>
    <s v="N"/>
    <n v="5"/>
    <n v="5"/>
    <n v="1"/>
    <n v="0.25"/>
    <n v="3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0"/>
    <m/>
    <n v="0"/>
    <n v="0"/>
    <n v="0"/>
    <n v="0"/>
    <n v="0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770"/>
    <s v="Sermon, Trey RB"/>
    <x v="1"/>
    <x v="1"/>
    <n v="2021"/>
    <n v="2024"/>
    <s v="N"/>
    <n v="4"/>
    <n v="5"/>
    <n v="1"/>
    <n v="0.25"/>
    <n v="3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511"/>
    <s v="Singletary, Devin RB"/>
    <x v="1"/>
    <x v="1"/>
    <n v="2019"/>
    <n v="2024"/>
    <s v="N"/>
    <s v="FA"/>
    <n v="14"/>
    <n v="2"/>
    <n v="0.4"/>
    <n v="8"/>
    <n v="6"/>
    <n v="12"/>
    <n v="0"/>
    <n v="0"/>
    <n v="12"/>
    <s v="N/A"/>
    <n v="2"/>
    <n v="6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s v="N/A"/>
    <s v="N/A"/>
    <s v="N/A"/>
  </r>
  <r>
    <n v="3607"/>
    <s v="Taylor, Jonathan RB"/>
    <x v="1"/>
    <x v="1"/>
    <n v="2020"/>
    <n v="2020"/>
    <s v="Y"/>
    <s v="D1.02"/>
    <n v="69"/>
    <n v="5"/>
    <n v="0.75"/>
    <n v="17"/>
    <n v="52"/>
    <n v="260"/>
    <n v="60"/>
    <n v="52"/>
    <n v="148"/>
    <n v="2023"/>
    <n v="4"/>
    <n v="37"/>
    <n v="37"/>
    <n v="37"/>
    <n v="37"/>
    <s v="N/A"/>
    <s v="OK"/>
    <s v="No"/>
    <s v="N/A"/>
    <s v="N/A"/>
    <s v="N/A"/>
    <s v="N/A"/>
    <s v="N/A"/>
    <s v="N/A"/>
    <s v="N/A"/>
    <s v="N/A"/>
    <s v="N/A"/>
    <s v="N/A"/>
    <s v="N/A"/>
    <s v="N/A"/>
    <n v="54"/>
    <n v="54"/>
    <n v="54"/>
    <n v="5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s v="N/A"/>
    <n v="54"/>
    <n v="54"/>
    <n v="54"/>
    <n v="54"/>
    <s v="N/A"/>
  </r>
  <r>
    <n v="5075"/>
    <s v="Wilson, Jeffery RB"/>
    <x v="1"/>
    <x v="1"/>
    <n v="2018"/>
    <n v="2023"/>
    <s v="N"/>
    <s v="FA"/>
    <n v="13"/>
    <n v="3"/>
    <n v="0.4"/>
    <n v="7"/>
    <n v="6"/>
    <n v="18"/>
    <n v="6"/>
    <n v="0"/>
    <n v="12"/>
    <s v="N/A"/>
    <n v="2"/>
    <n v="6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C"/>
    <s v="C"/>
    <s v="C"/>
    <s v="C"/>
    <s v="C"/>
    <s v="C"/>
    <s v="C"/>
    <s v="C"/>
    <s v="C"/>
    <x v="1"/>
    <m/>
    <n v="13"/>
    <n v="13"/>
    <n v="13"/>
    <n v="13"/>
    <n v="13"/>
    <n v="13"/>
    <n v="13"/>
    <n v="6"/>
    <n v="6"/>
    <n v="6"/>
    <n v="6"/>
    <n v="6"/>
    <n v="6"/>
    <n v="6"/>
    <n v="6"/>
    <n v="6"/>
    <n v="6"/>
    <s v="N/A"/>
    <n v="6"/>
    <n v="6"/>
    <s v="N/A"/>
    <s v="N/A"/>
    <s v="N/A"/>
  </r>
  <r>
    <n v="3105"/>
    <s v="Brown, A.J. WR"/>
    <x v="2"/>
    <x v="1"/>
    <n v="2019"/>
    <n v="2019"/>
    <s v="Y"/>
    <s v="D"/>
    <n v="52"/>
    <n v="5"/>
    <n v="0.75"/>
    <n v="13"/>
    <n v="39"/>
    <n v="195"/>
    <n v="108"/>
    <n v="0"/>
    <n v="87"/>
    <n v="2022"/>
    <n v="3"/>
    <n v="29"/>
    <n v="29"/>
    <n v="29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2"/>
    <n v="42"/>
    <n v="4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s v="N/A"/>
    <n v="42"/>
    <n v="42"/>
    <n v="42"/>
    <s v="N/A"/>
    <s v="N/A"/>
  </r>
  <r>
    <n v="4140"/>
    <s v="Chase, Ja'Marr WR"/>
    <x v="2"/>
    <x v="1"/>
    <n v="2021"/>
    <n v="2021"/>
    <s v="Y"/>
    <s v="D1.02"/>
    <n v="19"/>
    <n v="4"/>
    <n v="0.25"/>
    <n v="14"/>
    <n v="5"/>
    <n v="20"/>
    <n v="19"/>
    <n v="0"/>
    <n v="1"/>
    <s v="N/A"/>
    <n v="1"/>
    <n v="1"/>
    <s v="N/A"/>
    <s v="N/A"/>
    <s v="N/A"/>
    <s v="N/A"/>
    <s v="OK"/>
    <s v="Yes"/>
    <n v="80"/>
    <n v="4"/>
    <n v="4"/>
    <n v="20"/>
    <n v="60"/>
    <n v="241"/>
    <n v="41"/>
    <n v="50"/>
    <n v="50"/>
    <n v="50"/>
    <n v="50"/>
    <s v="OK"/>
    <n v="55"/>
    <n v="70"/>
    <n v="70"/>
    <n v="70"/>
    <n v="70"/>
    <s v="Y"/>
    <s v="Y"/>
    <s v="Y"/>
    <s v="Y"/>
    <s v="Y"/>
    <s v="Y"/>
    <s v="Y"/>
    <s v="Y"/>
    <s v="Y"/>
    <s v="Y"/>
    <s v="Y"/>
    <s v="Y"/>
    <s v="Y"/>
    <s v="Y"/>
    <s v="Y"/>
    <s v="Y"/>
    <x v="0"/>
    <m/>
    <n v="55"/>
    <n v="55"/>
    <n v="55"/>
    <n v="55"/>
    <n v="55"/>
    <n v="55"/>
    <n v="55"/>
    <n v="55"/>
    <n v="55"/>
    <n v="55"/>
    <n v="55"/>
    <n v="55"/>
    <n v="55"/>
    <n v="55"/>
    <n v="55"/>
    <n v="55"/>
    <n v="55"/>
    <s v="N/A"/>
    <n v="55"/>
    <n v="70"/>
    <n v="70"/>
    <n v="70"/>
    <n v="70"/>
  </r>
  <r>
    <n v="4818"/>
    <s v="Jones, Velus WR"/>
    <x v="2"/>
    <x v="1"/>
    <n v="2022"/>
    <n v="2022"/>
    <s v="Y"/>
    <s v="D11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3609"/>
    <s v="Lamb, CeeDee WR"/>
    <x v="2"/>
    <x v="1"/>
    <n v="2020"/>
    <n v="2020"/>
    <s v="Y"/>
    <s v="D1.04"/>
    <n v="60"/>
    <n v="5"/>
    <n v="0.75"/>
    <n v="15"/>
    <n v="45"/>
    <n v="225"/>
    <n v="55"/>
    <n v="45"/>
    <n v="125"/>
    <n v="2023"/>
    <n v="4"/>
    <n v="32"/>
    <n v="31"/>
    <n v="31"/>
    <n v="31"/>
    <s v="N/A"/>
    <s v="OK"/>
    <s v="No"/>
    <s v="N/A"/>
    <s v="N/A"/>
    <s v="N/A"/>
    <s v="N/A"/>
    <s v="N/A"/>
    <s v="N/A"/>
    <s v="N/A"/>
    <s v="N/A"/>
    <s v="N/A"/>
    <s v="N/A"/>
    <s v="N/A"/>
    <s v="N/A"/>
    <n v="47"/>
    <n v="46"/>
    <n v="46"/>
    <n v="4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s v="N/A"/>
    <n v="47"/>
    <n v="46"/>
    <n v="46"/>
    <n v="46"/>
    <s v="N/A"/>
  </r>
  <r>
    <n v="4150"/>
    <s v="Moore, Rondale WR"/>
    <x v="2"/>
    <x v="1"/>
    <n v="2021"/>
    <n v="2021"/>
    <s v="Y"/>
    <s v="D2.02"/>
    <n v="10"/>
    <n v="4"/>
    <n v="0.25"/>
    <n v="7"/>
    <n v="3"/>
    <n v="12"/>
    <n v="11"/>
    <n v="0"/>
    <n v="1"/>
    <s v="N/A"/>
    <n v="1"/>
    <n v="1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8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17"/>
    <s v="Perry, A.T. WR"/>
    <x v="2"/>
    <x v="1"/>
    <n v="2023"/>
    <n v="2023"/>
    <s v="Y"/>
    <s v="D6.1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1"/>
    <m/>
    <n v="1"/>
    <n v="1"/>
    <n v="1"/>
    <n v="1"/>
    <n v="1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738"/>
    <s v="Pierce, Alec WR"/>
    <x v="2"/>
    <x v="1"/>
    <n v="2022"/>
    <n v="2022"/>
    <s v="Y"/>
    <s v="D3.06"/>
    <n v="5"/>
    <n v="4"/>
    <n v="0.25"/>
    <n v="3"/>
    <n v="2"/>
    <n v="8"/>
    <n v="6"/>
    <n v="0"/>
    <n v="2"/>
    <s v="N/A"/>
    <n v="2"/>
    <n v="0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5"/>
    <s v="N/A"/>
    <s v="N/A"/>
    <s v="N/A"/>
  </r>
  <r>
    <n v="4170"/>
    <s v="St. Brown, Amon-Ra WR"/>
    <x v="2"/>
    <x v="1"/>
    <n v="2021"/>
    <n v="2021"/>
    <s v="Y"/>
    <s v="D4.02"/>
    <n v="4"/>
    <n v="4"/>
    <n v="0.25"/>
    <n v="3"/>
    <n v="1"/>
    <n v="4"/>
    <n v="4"/>
    <n v="0"/>
    <n v="0"/>
    <s v="N/A"/>
    <n v="1"/>
    <n v="0"/>
    <s v="N/A"/>
    <s v="N/A"/>
    <s v="N/A"/>
    <s v="N/A"/>
    <s v="OK"/>
    <s v="Yes"/>
    <n v="88"/>
    <n v="4"/>
    <n v="4"/>
    <n v="22"/>
    <n v="66"/>
    <n v="264"/>
    <n v="44"/>
    <n v="55"/>
    <n v="55"/>
    <n v="55"/>
    <n v="55"/>
    <s v="OK"/>
    <n v="47"/>
    <n v="77"/>
    <n v="77"/>
    <n v="77"/>
    <n v="77"/>
    <s v="Y"/>
    <s v="Y"/>
    <s v="Y"/>
    <s v="Y"/>
    <s v="Y"/>
    <s v="Y"/>
    <s v="Y"/>
    <s v="Y"/>
    <s v="Y"/>
    <s v="Y"/>
    <s v="Y"/>
    <s v="Y"/>
    <s v="Y"/>
    <s v="Y"/>
    <s v="Y"/>
    <s v="Y"/>
    <x v="0"/>
    <m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s v="N/A"/>
    <n v="47"/>
    <n v="77"/>
    <n v="77"/>
    <n v="77"/>
    <n v="77"/>
  </r>
  <r>
    <n v="5595"/>
    <s v="Thomas Jr., Brian JAC WR"/>
    <x v="2"/>
    <x v="1"/>
    <n v="2024"/>
    <n v="2024"/>
    <s v="Y"/>
    <s v="D1.05"/>
    <n v="16"/>
    <n v="4"/>
    <n v="0.25"/>
    <n v="12"/>
    <n v="4"/>
    <n v="16"/>
    <n v="0"/>
    <n v="0"/>
    <n v="16"/>
    <s v="N/A"/>
    <n v="4"/>
    <n v="4"/>
    <n v="4"/>
    <n v="4"/>
    <n v="4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n v="16"/>
    <n v="1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n v="16"/>
    <n v="16"/>
    <s v="N/A"/>
  </r>
  <r>
    <n v="5700"/>
    <s v="Whittington, Jordan LAR WR"/>
    <x v="2"/>
    <x v="1"/>
    <n v="2024"/>
    <n v="2024"/>
    <s v="Y"/>
    <s v="D11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Y"/>
    <s v="Y"/>
    <s v="Y"/>
    <s v="Y"/>
    <s v="Y"/>
    <s v="Y"/>
    <s v="Y"/>
    <s v="Y"/>
    <s v="Y"/>
    <s v="Y"/>
    <s v="Y"/>
    <s v="Y"/>
    <s v="Y"/>
    <s v="Y"/>
    <s v="Y"/>
    <x v="0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659"/>
    <s v="All, Erick CIN TE"/>
    <x v="3"/>
    <x v="1"/>
    <n v="2024"/>
    <n v="2024"/>
    <s v="Y"/>
    <s v="D7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726"/>
    <s v="Ertz, Zach TE"/>
    <x v="3"/>
    <x v="1"/>
    <n v="2013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32"/>
    <s v="Fant, Noah TE"/>
    <x v="3"/>
    <x v="1"/>
    <n v="2019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102"/>
    <s v="Hockenson, T.J. TE"/>
    <x v="3"/>
    <x v="1"/>
    <n v="2019"/>
    <n v="2019"/>
    <s v="Y"/>
    <s v="D"/>
    <n v="27"/>
    <n v="5"/>
    <n v="0.6"/>
    <n v="10"/>
    <n v="17"/>
    <n v="85"/>
    <n v="34"/>
    <n v="0"/>
    <n v="51"/>
    <n v="2022"/>
    <n v="3"/>
    <n v="17"/>
    <n v="17"/>
    <n v="1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n v="27"/>
    <s v="N/A"/>
    <s v="N/A"/>
    <s v="IR"/>
    <s v="IR"/>
    <s v="IR"/>
    <s v="IR"/>
    <s v="IR"/>
    <s v="IR"/>
    <s v="IR"/>
    <s v="IR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n v="27"/>
    <s v="N/A"/>
    <s v="N/A"/>
  </r>
  <r>
    <n v="5670"/>
    <s v="Johnson, Theo NYG TE"/>
    <x v="3"/>
    <x v="1"/>
    <n v="2024"/>
    <n v="2024"/>
    <s v="Y"/>
    <s v="D8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249"/>
    <s v="Strange, Brenton TE"/>
    <x v="3"/>
    <x v="1"/>
    <n v="2023"/>
    <n v="2023"/>
    <s v="Y"/>
    <s v="D9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784"/>
    <s v="Lutz, Wil K"/>
    <x v="4"/>
    <x v="1"/>
    <n v="2016"/>
    <n v="2024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0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381"/>
    <s v="Moody, Jake K"/>
    <x v="4"/>
    <x v="1"/>
    <n v="2023"/>
    <n v="2023"/>
    <s v="Y"/>
    <s v="D10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828"/>
    <s v="Camarda, Jake P"/>
    <x v="5"/>
    <x v="1"/>
    <n v="2022"/>
    <n v="2022"/>
    <s v="Y"/>
    <s v="D12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1"/>
    <m/>
    <n v="1"/>
    <n v="1"/>
    <n v="1"/>
    <n v="1"/>
    <n v="1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785"/>
    <s v="Scott, J.K. P"/>
    <x v="5"/>
    <x v="1"/>
    <n v="2018"/>
    <n v="2024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0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1966"/>
    <s v="Allen, Jonathan DT"/>
    <x v="6"/>
    <x v="1"/>
    <n v="2017"/>
    <n v="2017"/>
    <s v="Y"/>
    <s v="D"/>
    <n v="7"/>
    <n v="4"/>
    <n v="0.25"/>
    <n v="5"/>
    <n v="2"/>
    <n v="8"/>
    <n v="8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IR"/>
    <s v="IR"/>
    <s v="IR"/>
    <s v="IR"/>
    <s v="IR"/>
    <s v="IR"/>
    <s v="IR"/>
    <s v="IR"/>
    <s v="IR"/>
    <s v="IR"/>
    <x v="3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5753"/>
    <s v="Billings, Andrew DT"/>
    <x v="6"/>
    <x v="1"/>
    <n v="2016"/>
    <n v="2024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Y"/>
    <s v="Y"/>
    <s v="Y"/>
    <s v="Y"/>
    <s v="C"/>
    <s v="C"/>
    <s v="C"/>
    <s v="C"/>
    <s v="C"/>
    <s v="C"/>
    <s v="C"/>
    <s v="C"/>
    <s v="C"/>
    <x v="1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97"/>
    <s v="Brooks, Karl DT"/>
    <x v="6"/>
    <x v="1"/>
    <n v="2023"/>
    <n v="2024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C"/>
    <s v="C"/>
    <s v="C"/>
    <s v="C"/>
    <s v="C"/>
    <s v="C"/>
    <s v="C"/>
    <s v="C"/>
    <x v="1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1401"/>
    <s v="Buckner, DeForest DT"/>
    <x v="6"/>
    <x v="1"/>
    <n v="2016"/>
    <n v="2016"/>
    <s v="Y"/>
    <s v="D"/>
    <n v="24"/>
    <n v="5"/>
    <n v="0.4"/>
    <n v="14"/>
    <n v="10"/>
    <n v="50"/>
    <n v="40"/>
    <n v="0"/>
    <n v="10"/>
    <n v="2021"/>
    <n v="2"/>
    <n v="5"/>
    <n v="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9"/>
    <s v="N/A"/>
    <s v="N/A"/>
    <s v="N/A"/>
    <s v="Y"/>
    <s v="Y"/>
    <s v="IR"/>
    <s v="IR"/>
    <s v="IR"/>
    <s v="IR"/>
    <s v="IR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9"/>
    <s v="N/A"/>
    <s v="N/A"/>
    <s v="N/A"/>
  </r>
  <r>
    <n v="5772"/>
    <s v="Collins, Maliek DT"/>
    <x v="6"/>
    <x v="1"/>
    <n v="2016"/>
    <n v="2024"/>
    <s v="N"/>
    <n v="4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65"/>
    <s v="Hall Jr., Michael CLE DT"/>
    <x v="6"/>
    <x v="1"/>
    <n v="2024"/>
    <n v="2024"/>
    <s v="Y"/>
    <s v="D7.1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481"/>
    <s v="Jefferson, Quinton DT"/>
    <x v="6"/>
    <x v="1"/>
    <n v="2016"/>
    <n v="2024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03"/>
    <s v="Jones, DaQuan DT"/>
    <x v="6"/>
    <x v="1"/>
    <n v="2014"/>
    <n v="2024"/>
    <s v="N"/>
    <n v="7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0"/>
    <m/>
    <n v="0"/>
    <n v="0"/>
    <n v="0"/>
    <n v="0"/>
    <n v="0"/>
    <n v="0"/>
    <n v="0"/>
    <n v="1"/>
    <n v="1"/>
    <n v="1"/>
    <n v="1"/>
    <n v="1"/>
    <n v="1"/>
    <n v="1"/>
    <n v="1"/>
    <n v="1"/>
    <n v="1"/>
    <s v="N/A"/>
    <n v="1"/>
    <s v="N/A"/>
    <s v="N/A"/>
    <s v="N/A"/>
    <s v="N/A"/>
  </r>
  <r>
    <n v="4808"/>
    <s v="Jones, Travis DT"/>
    <x v="6"/>
    <x v="1"/>
    <n v="2022"/>
    <n v="2022"/>
    <s v="Y"/>
    <s v="D10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1"/>
    <m/>
    <n v="1"/>
    <n v="1"/>
    <n v="1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3626"/>
    <s v="Kinlaw, Javon DT"/>
    <x v="6"/>
    <x v="1"/>
    <n v="2020"/>
    <n v="2020"/>
    <s v="Y"/>
    <s v="D3.01"/>
    <n v="1"/>
    <n v="3"/>
    <n v="0.25"/>
    <n v="0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482"/>
    <s v="Armstrong, Dorance DE"/>
    <x v="7"/>
    <x v="1"/>
    <n v="2018"/>
    <n v="2024"/>
    <s v="N"/>
    <s v="Ren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090"/>
    <s v="Hendrickson, Trey DE"/>
    <x v="7"/>
    <x v="1"/>
    <n v="2017"/>
    <n v="2021"/>
    <s v="N"/>
    <s v="FA"/>
    <n v="13"/>
    <n v="3"/>
    <n v="0.4"/>
    <n v="7"/>
    <n v="6"/>
    <n v="18"/>
    <n v="13"/>
    <n v="5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259"/>
    <s v="Henry, K.J. DE"/>
    <x v="7"/>
    <x v="1"/>
    <n v="2023"/>
    <n v="2023"/>
    <s v="Y"/>
    <s v="D10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4728"/>
    <s v="Karlaftis, George DE"/>
    <x v="7"/>
    <x v="1"/>
    <n v="2022"/>
    <n v="2022"/>
    <s v="Y"/>
    <s v="D2.06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187"/>
    <s v="Murphy, Myles DE"/>
    <x v="7"/>
    <x v="1"/>
    <n v="2023"/>
    <n v="2023"/>
    <s v="Y"/>
    <s v="D4.10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IR"/>
    <s v="IR"/>
    <s v="IR"/>
    <s v="IR"/>
    <s v="Y"/>
    <s v="Y"/>
    <s v="C"/>
    <s v="C"/>
    <s v="C"/>
    <s v="C"/>
    <s v="C"/>
    <s v="C"/>
    <s v="C"/>
    <s v="C"/>
    <s v="C"/>
    <s v="C"/>
    <x v="1"/>
    <m/>
    <n v="3"/>
    <n v="3"/>
    <n v="3"/>
    <n v="3"/>
    <n v="3"/>
    <n v="3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765"/>
    <s v="Ogbah, Emmanuel DE"/>
    <x v="7"/>
    <x v="1"/>
    <n v="2016"/>
    <n v="2024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0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37"/>
    <s v="Ojulari, BJ DE"/>
    <x v="7"/>
    <x v="1"/>
    <n v="2023"/>
    <n v="2023"/>
    <s v="Y"/>
    <s v="D8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3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60"/>
    <s v="Phillips, Jaelan DE"/>
    <x v="7"/>
    <x v="1"/>
    <n v="2021"/>
    <n v="2021"/>
    <s v="Y"/>
    <s v="D3.02"/>
    <n v="7"/>
    <n v="4"/>
    <n v="0.25"/>
    <n v="5"/>
    <n v="2"/>
    <n v="8"/>
    <n v="8"/>
    <n v="0"/>
    <n v="0"/>
    <s v="N/A"/>
    <n v="1"/>
    <n v="0"/>
    <s v="N/A"/>
    <s v="N/A"/>
    <s v="N/A"/>
    <s v="N/A"/>
    <s v="OK"/>
    <s v="Yes"/>
    <n v="9"/>
    <n v="2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IR"/>
    <s v="IR"/>
    <s v="IR"/>
    <s v="IR"/>
    <s v="IR"/>
    <s v="IR"/>
    <s v="IR"/>
    <s v="IR"/>
    <s v="IR"/>
    <s v="IR"/>
    <s v="IR"/>
    <s v="IR"/>
    <x v="3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141"/>
    <s v="Smith, Za'Darius DE"/>
    <x v="7"/>
    <x v="1"/>
    <n v="2015"/>
    <n v="2023"/>
    <s v="N"/>
    <s v="FA"/>
    <n v="5"/>
    <n v="3"/>
    <n v="0.25"/>
    <n v="3"/>
    <n v="2"/>
    <n v="6"/>
    <n v="2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1"/>
    <m/>
    <n v="5"/>
    <n v="5"/>
    <n v="5"/>
    <n v="5"/>
    <n v="5"/>
    <n v="5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3546"/>
    <s v="Watt, T.J. DE"/>
    <x v="7"/>
    <x v="1"/>
    <n v="2017"/>
    <n v="2020"/>
    <s v="N"/>
    <s v="FA"/>
    <n v="21"/>
    <n v="5"/>
    <n v="0.4"/>
    <n v="12"/>
    <n v="9"/>
    <n v="45"/>
    <n v="36"/>
    <n v="0"/>
    <n v="9"/>
    <s v="N/A"/>
    <n v="1"/>
    <n v="9"/>
    <s v="N/A"/>
    <s v="N/A"/>
    <s v="N/A"/>
    <s v="N/A"/>
    <s v="OK"/>
    <s v="Yes"/>
    <n v="40"/>
    <n v="4"/>
    <n v="3"/>
    <n v="16"/>
    <n v="24"/>
    <n v="81"/>
    <n v="27"/>
    <n v="18"/>
    <n v="18"/>
    <n v="18"/>
    <s v="N/A"/>
    <s v="OK"/>
    <n v="39"/>
    <n v="34"/>
    <n v="34"/>
    <n v="3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s v="N/A"/>
    <n v="39"/>
    <n v="34"/>
    <n v="34"/>
    <n v="34"/>
    <s v="N/A"/>
  </r>
  <r>
    <n v="4798"/>
    <s v="Williams, Sam DE"/>
    <x v="7"/>
    <x v="1"/>
    <n v="2022"/>
    <n v="2022"/>
    <s v="Y"/>
    <s v="D9.06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45"/>
    <s v="Anzalone, Alex LB"/>
    <x v="8"/>
    <x v="1"/>
    <n v="2017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15"/>
    <s v="Cooper, Edgerrin GBP LB"/>
    <x v="8"/>
    <x v="1"/>
    <n v="2024"/>
    <n v="2024"/>
    <s v="Y"/>
    <s v="D3.05"/>
    <n v="5"/>
    <n v="4"/>
    <n v="0.25"/>
    <n v="3"/>
    <n v="2"/>
    <n v="8"/>
    <n v="0"/>
    <n v="0"/>
    <n v="8"/>
    <s v="N/A"/>
    <n v="4"/>
    <n v="2"/>
    <n v="2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n v="5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n v="5"/>
    <s v="N/A"/>
  </r>
  <r>
    <n v="5680"/>
    <s v="Knight, Tyrice SEA LB"/>
    <x v="8"/>
    <x v="1"/>
    <n v="2024"/>
    <n v="2024"/>
    <s v="Y"/>
    <s v="D9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2554"/>
    <s v="Leonard, Shaquille LB"/>
    <x v="8"/>
    <x v="1"/>
    <n v="2018"/>
    <n v="2018"/>
    <s v="Y"/>
    <s v="D"/>
    <n v="41"/>
    <n v="5"/>
    <n v="0.6"/>
    <n v="16"/>
    <n v="25"/>
    <n v="125"/>
    <n v="100"/>
    <n v="0"/>
    <n v="25"/>
    <n v="2020"/>
    <n v="1"/>
    <n v="25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41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41"/>
    <n v="25"/>
    <n v="25"/>
    <n v="25"/>
    <n v="25"/>
    <n v="25"/>
    <n v="25"/>
    <n v="25"/>
    <n v="25"/>
    <n v="25"/>
    <n v="25"/>
    <n v="25"/>
    <n v="25"/>
    <n v="25"/>
    <n v="25"/>
    <n v="25"/>
    <n v="25"/>
    <s v="N/A"/>
    <n v="25"/>
    <s v="N/A"/>
    <s v="N/A"/>
    <s v="N/A"/>
    <s v="N/A"/>
  </r>
  <r>
    <n v="5760"/>
    <s v="McFadden, Micah LB"/>
    <x v="8"/>
    <x v="1"/>
    <n v="2022"/>
    <n v="2024"/>
    <s v="N"/>
    <n v="3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0"/>
    <m/>
    <n v="0"/>
    <n v="0"/>
    <n v="0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269"/>
    <s v="Pappoe, Owen LB"/>
    <x v="8"/>
    <x v="1"/>
    <n v="2023"/>
    <n v="2023"/>
    <s v="Y"/>
    <s v="D11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1"/>
    <m/>
    <n v="1"/>
    <n v="1"/>
    <n v="1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108"/>
    <s v="Tranquill, Drue LB"/>
    <x v="8"/>
    <x v="1"/>
    <n v="2019"/>
    <n v="2023"/>
    <s v="N"/>
    <s v="FA"/>
    <n v="2"/>
    <n v="2"/>
    <n v="0.25"/>
    <n v="1"/>
    <n v="1"/>
    <n v="2"/>
    <n v="1"/>
    <n v="0"/>
    <n v="1"/>
    <s v="N/A"/>
    <n v="1"/>
    <n v="1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695"/>
    <s v="Williams, Quincy LB"/>
    <x v="8"/>
    <x v="1"/>
    <n v="2019"/>
    <n v="2022"/>
    <s v="N"/>
    <s v="FA"/>
    <n v="7"/>
    <n v="4"/>
    <n v="0.25"/>
    <n v="5"/>
    <n v="2"/>
    <n v="8"/>
    <n v="7"/>
    <n v="1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5747"/>
    <s v="Wilson, Mack LB"/>
    <x v="8"/>
    <x v="1"/>
    <n v="2019"/>
    <n v="2024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96"/>
    <s v="Bynum, Camryn CB"/>
    <x v="9"/>
    <x v="1"/>
    <n v="2021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80"/>
    <s v="Diggs, Trevon CB"/>
    <x v="9"/>
    <x v="1"/>
    <n v="2020"/>
    <n v="2020"/>
    <s v="Y"/>
    <s v="D8.01"/>
    <n v="11"/>
    <n v="4"/>
    <n v="0.25"/>
    <n v="8"/>
    <n v="3"/>
    <n v="12"/>
    <n v="12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5766"/>
    <s v="Ingram, Ja'Marcus CB"/>
    <x v="9"/>
    <x v="1"/>
    <n v="2022"/>
    <n v="2024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0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10"/>
    <s v="Lassiter, Kamari HOU CB"/>
    <x v="9"/>
    <x v="1"/>
    <n v="2024"/>
    <n v="2024"/>
    <s v="Y"/>
    <s v="D12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4245"/>
    <s v="Molden, Elijah CB"/>
    <x v="9"/>
    <x v="1"/>
    <n v="2021"/>
    <n v="2021"/>
    <s v="Y"/>
    <s v="D11.02"/>
    <n v="1"/>
    <n v="3"/>
    <n v="0.25"/>
    <n v="0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483"/>
    <s v="Murphy-Bunting, Sean CB"/>
    <x v="9"/>
    <x v="1"/>
    <n v="2019"/>
    <n v="2024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911"/>
    <s v="Ramsey, Jalen CB"/>
    <x v="9"/>
    <x v="1"/>
    <n v="2016"/>
    <n v="2016"/>
    <s v="Y"/>
    <s v="D"/>
    <n v="1"/>
    <n v="3"/>
    <n v="0.25"/>
    <n v="0"/>
    <n v="1"/>
    <n v="3"/>
    <n v="1"/>
    <n v="0"/>
    <n v="2"/>
    <n v="2023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130"/>
    <s v="Sneed, L'Jarius CB"/>
    <x v="9"/>
    <x v="1"/>
    <n v="2020"/>
    <n v="2021"/>
    <s v="N"/>
    <s v="FA"/>
    <n v="9"/>
    <n v="4"/>
    <n v="0.25"/>
    <n v="6"/>
    <n v="3"/>
    <n v="12"/>
    <n v="10"/>
    <n v="2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5646"/>
    <s v="Bishop, Cole BUF S"/>
    <x v="10"/>
    <x v="1"/>
    <n v="2024"/>
    <n v="2024"/>
    <s v="Y"/>
    <s v="D6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767"/>
    <s v="Blankenship, Reed S"/>
    <x v="10"/>
    <x v="1"/>
    <n v="2022"/>
    <n v="2024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0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27"/>
    <s v="Brown, Ji'Ayir S"/>
    <x v="10"/>
    <x v="1"/>
    <n v="2023"/>
    <n v="2023"/>
    <s v="Y"/>
    <s v="D7.10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90"/>
    <s v="Smith, Tykee TBB S"/>
    <x v="10"/>
    <x v="1"/>
    <n v="2024"/>
    <n v="2024"/>
    <s v="Y"/>
    <s v="D10.05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Y"/>
    <s v="Y"/>
    <s v="Y"/>
    <s v="Y"/>
    <s v="Y"/>
    <s v="Y"/>
    <s v="Y"/>
    <s v="Y"/>
    <s v="Y"/>
    <s v="Y"/>
    <x v="0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21"/>
    <s v="Wilson, Donovan S"/>
    <x v="10"/>
    <x v="1"/>
    <n v="2019"/>
    <n v="2023"/>
    <s v="N"/>
    <s v="FA"/>
    <n v="5"/>
    <n v="2"/>
    <n v="0.25"/>
    <n v="3"/>
    <n v="2"/>
    <n v="4"/>
    <n v="2"/>
    <n v="0"/>
    <n v="2"/>
    <s v="N/A"/>
    <n v="1"/>
    <n v="2"/>
    <s v="N/A"/>
    <s v="N/A"/>
    <s v="N/A"/>
    <s v="N/A"/>
    <s v="OK"/>
    <s v="Yes"/>
    <n v="7"/>
    <n v="2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2475"/>
    <s v="Martinez, Blake LB"/>
    <x v="11"/>
    <x v="1"/>
    <n v="2016"/>
    <n v="2018"/>
    <s v="N"/>
    <s v="FA"/>
    <n v="26"/>
    <n v="5"/>
    <n v="0.6"/>
    <n v="10"/>
    <n v="16"/>
    <n v="80"/>
    <n v="64"/>
    <n v="0"/>
    <n v="16"/>
    <n v="2021"/>
    <n v="2"/>
    <n v="8"/>
    <n v="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18"/>
    <s v="N/A"/>
    <s v="N/A"/>
    <s v="N/A"/>
  </r>
  <r>
    <n v="5067"/>
    <s v="Murray, Kyler QB"/>
    <x v="0"/>
    <x v="2"/>
    <n v="2019"/>
    <n v="2023"/>
    <s v="N"/>
    <s v="FA"/>
    <n v="27"/>
    <n v="4"/>
    <n v="0.6"/>
    <n v="10"/>
    <n v="17"/>
    <n v="68"/>
    <n v="17"/>
    <n v="0"/>
    <n v="51"/>
    <s v="N/A"/>
    <n v="3"/>
    <n v="17"/>
    <n v="17"/>
    <n v="17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7"/>
    <n v="27"/>
    <n v="2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s v="N/A"/>
    <n v="27"/>
    <n v="27"/>
    <n v="27"/>
    <s v="N/A"/>
    <s v="N/A"/>
  </r>
  <r>
    <n v="5068"/>
    <s v="Smith, Geno QB"/>
    <x v="0"/>
    <x v="2"/>
    <n v="2013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00"/>
    <s v="Williams, Caleb CHI QB"/>
    <x v="0"/>
    <x v="2"/>
    <n v="2024"/>
    <n v="2024"/>
    <s v="Y"/>
    <s v="D1.10"/>
    <n v="11"/>
    <n v="4"/>
    <n v="0.25"/>
    <n v="8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8"/>
    <n v="8"/>
    <n v="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8"/>
    <n v="8"/>
    <n v="8"/>
    <s v="N/A"/>
  </r>
  <r>
    <n v="4731"/>
    <s v="Allgeier, Tyler RB"/>
    <x v="1"/>
    <x v="2"/>
    <n v="2022"/>
    <n v="2022"/>
    <s v="Y"/>
    <s v="D2.09"/>
    <n v="7"/>
    <n v="4"/>
    <n v="0.25"/>
    <n v="5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5603"/>
    <s v="Benson, Trey ARI RB"/>
    <x v="1"/>
    <x v="2"/>
    <n v="2024"/>
    <n v="2024"/>
    <s v="Y"/>
    <s v="D2.03"/>
    <n v="10"/>
    <n v="4"/>
    <n v="0.25"/>
    <n v="7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7"/>
    <n v="7"/>
    <n v="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7"/>
    <n v="7"/>
    <n v="7"/>
    <s v="N/A"/>
  </r>
  <r>
    <n v="5508"/>
    <s v="Jones, Tony RB"/>
    <x v="1"/>
    <x v="2"/>
    <n v="2020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34"/>
    <s v="Perine, Samaje RB"/>
    <x v="1"/>
    <x v="2"/>
    <n v="2017"/>
    <n v="2024"/>
    <s v="N"/>
    <n v="0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729"/>
    <s v="Pierce, Dameon RB"/>
    <x v="1"/>
    <x v="2"/>
    <n v="2022"/>
    <n v="2022"/>
    <s v="Y"/>
    <s v="D2.07"/>
    <n v="8"/>
    <n v="4"/>
    <n v="0.25"/>
    <n v="6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174"/>
    <s v="Spears, Tyjae RB"/>
    <x v="1"/>
    <x v="2"/>
    <n v="2023"/>
    <n v="2023"/>
    <s v="Y"/>
    <s v="D3.07"/>
    <n v="5"/>
    <n v="4"/>
    <n v="0.25"/>
    <n v="3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5633"/>
    <s v="Vidal, Kimani LAC RB"/>
    <x v="1"/>
    <x v="2"/>
    <n v="2024"/>
    <n v="2024"/>
    <s v="Y"/>
    <s v="D5.03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623"/>
    <s v="Baker, Javon NEP WR"/>
    <x v="2"/>
    <x v="2"/>
    <n v="2024"/>
    <n v="2024"/>
    <s v="Y"/>
    <s v="D4.03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276"/>
    <s v="Bell, Ronnie WR"/>
    <x v="2"/>
    <x v="2"/>
    <n v="2023"/>
    <n v="2023"/>
    <s v="Y"/>
    <s v="D12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1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628"/>
    <s v="Bourne, Kendrick WR"/>
    <x v="2"/>
    <x v="2"/>
    <n v="2017"/>
    <n v="2022"/>
    <s v="N"/>
    <s v="FA"/>
    <n v="2"/>
    <n v="3"/>
    <n v="0.25"/>
    <n v="1"/>
    <n v="1"/>
    <n v="3"/>
    <n v="2"/>
    <n v="0"/>
    <n v="1"/>
    <s v="N/A"/>
    <n v="1"/>
    <n v="1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IR"/>
    <s v="IR"/>
    <s v="IR"/>
    <s v="IR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720"/>
    <s v="Brown, Dyami WR"/>
    <x v="2"/>
    <x v="2"/>
    <n v="2021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32"/>
    <s v="Dotson, Jahan WR"/>
    <x v="2"/>
    <x v="2"/>
    <n v="2022"/>
    <n v="2022"/>
    <s v="Y"/>
    <s v="D2.10"/>
    <n v="7"/>
    <n v="4"/>
    <n v="0.25"/>
    <n v="5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s v="N/A"/>
    <s v="N/A"/>
    <s v="N/A"/>
  </r>
  <r>
    <n v="4460"/>
    <s v="Jefferson, Justin WR"/>
    <x v="2"/>
    <x v="2"/>
    <n v="2020"/>
    <n v="2020"/>
    <s v="Y"/>
    <s v="D1.09"/>
    <n v="89"/>
    <n v="5"/>
    <n v="0.75"/>
    <n v="22"/>
    <n v="67"/>
    <n v="335"/>
    <n v="80"/>
    <n v="67"/>
    <n v="188"/>
    <n v="2023"/>
    <n v="4"/>
    <n v="90"/>
    <n v="60"/>
    <n v="38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12"/>
    <n v="82"/>
    <n v="60"/>
    <n v="2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2"/>
    <n v="112"/>
    <n v="112"/>
    <n v="112"/>
    <n v="112"/>
    <n v="112"/>
    <n v="112"/>
    <n v="112"/>
    <n v="112"/>
    <n v="112"/>
    <n v="112"/>
    <n v="112"/>
    <n v="112"/>
    <n v="112"/>
    <n v="112"/>
    <n v="112"/>
    <n v="112"/>
    <s v="N/A"/>
    <n v="112"/>
    <n v="82"/>
    <n v="60"/>
    <n v="22"/>
    <s v="N/A"/>
  </r>
  <r>
    <n v="5738"/>
    <s v="Johnson, Tyler WR"/>
    <x v="2"/>
    <x v="2"/>
    <n v="2020"/>
    <n v="2024"/>
    <s v="N"/>
    <n v="1"/>
    <n v="8"/>
    <n v="1"/>
    <n v="0.25"/>
    <n v="6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5513"/>
    <s v="Meyers, Jakobi WR"/>
    <x v="2"/>
    <x v="2"/>
    <n v="2019"/>
    <n v="2024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613"/>
    <s v="Mitchell, Adonai IND WR"/>
    <x v="2"/>
    <x v="2"/>
    <n v="2024"/>
    <n v="2024"/>
    <s v="Y"/>
    <s v="D3.03"/>
    <n v="6"/>
    <n v="4"/>
    <n v="0.25"/>
    <n v="4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4"/>
    <n v="4"/>
    <n v="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4"/>
    <n v="4"/>
    <n v="4"/>
    <s v="N/A"/>
  </r>
  <r>
    <n v="3112"/>
    <s v="Samuel, Deebo WR"/>
    <x v="2"/>
    <x v="2"/>
    <n v="2019"/>
    <n v="2019"/>
    <s v="Y"/>
    <s v="D"/>
    <n v="82"/>
    <n v="3"/>
    <n v="0.75"/>
    <n v="20"/>
    <n v="62"/>
    <n v="186"/>
    <n v="144"/>
    <n v="0"/>
    <n v="42"/>
    <n v="2022"/>
    <n v="1"/>
    <n v="42"/>
    <s v="N/A"/>
    <s v="N/A"/>
    <s v="N/A"/>
    <s v="N/A"/>
    <s v="OK"/>
    <s v="Yes"/>
    <n v="82"/>
    <n v="4"/>
    <n v="0"/>
    <s v="N/A"/>
    <s v="N/A"/>
    <s v="N/A"/>
    <s v="N/A"/>
    <s v="N/A"/>
    <s v="N/A"/>
    <s v="N/A"/>
    <s v="N/A"/>
    <s v="N/A"/>
    <n v="6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s v="N/A"/>
    <n v="62"/>
    <s v="N/A"/>
    <s v="N/A"/>
    <s v="N/A"/>
    <s v="N/A"/>
  </r>
  <r>
    <n v="5741"/>
    <s v="Vele, Devaughn WR"/>
    <x v="2"/>
    <x v="2"/>
    <n v="2024"/>
    <n v="2024"/>
    <s v="N"/>
    <n v="1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Y"/>
    <s v="Y"/>
    <s v="Y"/>
    <s v="Y"/>
    <s v="C"/>
    <s v="C"/>
    <s v="C"/>
    <s v="C"/>
    <s v="C"/>
    <s v="C"/>
    <s v="C"/>
    <s v="C"/>
    <s v="C"/>
    <s v="C"/>
    <s v="C"/>
    <x v="1"/>
    <m/>
    <n v="0"/>
    <n v="3"/>
    <n v="3"/>
    <n v="3"/>
    <n v="3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21"/>
    <s v="Zaccheaus, Olamide WR"/>
    <x v="2"/>
    <x v="2"/>
    <n v="2019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22"/>
    <s v="Freiermuth, Pat TE"/>
    <x v="3"/>
    <x v="2"/>
    <n v="2021"/>
    <n v="2024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836"/>
    <s v="Njoku, David TE"/>
    <x v="3"/>
    <x v="2"/>
    <n v="2017"/>
    <n v="2022"/>
    <s v="N"/>
    <s v="FA"/>
    <n v="5"/>
    <n v="3"/>
    <n v="0.25"/>
    <n v="3"/>
    <n v="2"/>
    <n v="6"/>
    <n v="4"/>
    <n v="0"/>
    <n v="2"/>
    <s v="N/A"/>
    <n v="1"/>
    <n v="2"/>
    <s v="N/A"/>
    <s v="N/A"/>
    <s v="N/A"/>
    <s v="N/A"/>
    <s v="OK"/>
    <s v="Yes"/>
    <n v="31"/>
    <n v="4"/>
    <n v="2"/>
    <n v="12"/>
    <n v="19"/>
    <n v="40"/>
    <n v="14"/>
    <n v="13"/>
    <n v="13"/>
    <s v="N/A"/>
    <s v="N/A"/>
    <s v="OK"/>
    <n v="17"/>
    <n v="25"/>
    <n v="2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s v="N/A"/>
    <n v="17"/>
    <n v="25"/>
    <n v="25"/>
    <s v="N/A"/>
    <s v="N/A"/>
  </r>
  <r>
    <n v="4790"/>
    <s v="Otton, Cade TE"/>
    <x v="3"/>
    <x v="2"/>
    <n v="2022"/>
    <n v="2022"/>
    <s v="Y"/>
    <s v="D8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1"/>
    <n v="3"/>
    <n v="1"/>
    <n v="1"/>
    <n v="1"/>
    <n v="0"/>
    <s v="N/A"/>
    <s v="N/A"/>
    <s v="N/A"/>
    <s v="OK"/>
    <n v="2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3"/>
    <s v="N/A"/>
    <s v="N/A"/>
    <s v="N/A"/>
  </r>
  <r>
    <n v="5740"/>
    <s v="Parkinson, Colby TE"/>
    <x v="3"/>
    <x v="2"/>
    <n v="2020"/>
    <n v="2024"/>
    <s v="N"/>
    <n v="1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N"/>
    <s v="Y"/>
    <s v="Y"/>
    <s v="Y"/>
    <s v="Y"/>
    <s v="Y"/>
    <s v="Y"/>
    <s v="Y"/>
    <s v="C"/>
    <s v="C"/>
    <s v="C"/>
    <s v="C"/>
    <s v="C"/>
    <s v="C"/>
    <s v="C"/>
    <s v="C"/>
    <x v="1"/>
    <m/>
    <n v="0"/>
    <n v="4"/>
    <n v="4"/>
    <n v="4"/>
    <n v="4"/>
    <n v="4"/>
    <n v="4"/>
    <n v="4"/>
    <n v="1"/>
    <n v="1"/>
    <n v="1"/>
    <n v="1"/>
    <n v="1"/>
    <n v="1"/>
    <n v="1"/>
    <n v="1"/>
    <n v="1"/>
    <s v="N/A"/>
    <n v="1"/>
    <s v="N/A"/>
    <s v="N/A"/>
    <s v="N/A"/>
    <s v="N/A"/>
  </r>
  <r>
    <n v="5206"/>
    <s v="Schoonmaker, Luke TE"/>
    <x v="3"/>
    <x v="2"/>
    <n v="2023"/>
    <n v="2023"/>
    <s v="Y"/>
    <s v="D6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121"/>
    <s v="Smith Jr., Irv TE"/>
    <x v="3"/>
    <x v="2"/>
    <n v="2019"/>
    <n v="2019"/>
    <s v="Y"/>
    <s v="D"/>
    <n v="4"/>
    <n v="4"/>
    <n v="0.25"/>
    <n v="3"/>
    <n v="1"/>
    <n v="4"/>
    <n v="3"/>
    <n v="0"/>
    <n v="1"/>
    <n v="2021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220"/>
    <s v="Waller, Darren TE"/>
    <x v="3"/>
    <x v="2"/>
    <n v="2015"/>
    <n v="2019"/>
    <s v="N"/>
    <s v="FA"/>
    <n v="42"/>
    <n v="5"/>
    <n v="0.6"/>
    <n v="16"/>
    <n v="26"/>
    <n v="130"/>
    <n v="78"/>
    <n v="0"/>
    <n v="52"/>
    <n v="2021"/>
    <n v="2"/>
    <n v="26"/>
    <n v="2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2"/>
    <n v="42"/>
    <s v="N/A"/>
    <s v="N/A"/>
    <s v="N/A"/>
    <s v="R"/>
    <s v="R"/>
    <s v="R"/>
    <s v="R"/>
    <s v="R"/>
    <s v="R"/>
    <s v="R"/>
    <s v="R"/>
    <s v="R"/>
    <s v="R"/>
    <s v="R"/>
    <s v="R"/>
    <s v="R"/>
    <s v="R"/>
    <s v="R"/>
    <s v="R"/>
    <x v="4"/>
    <m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n v="0"/>
    <n v="0"/>
    <n v="0"/>
    <n v="0"/>
  </r>
  <r>
    <n v="5494"/>
    <s v="Aubrey, Brandon K"/>
    <x v="4"/>
    <x v="2"/>
    <n v="2023"/>
    <n v="2024"/>
    <s v="N"/>
    <s v="Ren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3"/>
    <s v="N/A"/>
    <s v="N/A"/>
    <s v="N/A"/>
  </r>
  <r>
    <n v="5801"/>
    <s v="McPherson, Evan K"/>
    <x v="4"/>
    <x v="2"/>
    <n v="2021"/>
    <n v="2024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C"/>
    <s v="C"/>
    <s v="C"/>
    <s v="C"/>
    <s v="C"/>
    <s v="C"/>
    <s v="C"/>
    <s v="C"/>
    <x v="1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80"/>
    <s v="Stout, Jordan P"/>
    <x v="5"/>
    <x v="2"/>
    <n v="2022"/>
    <n v="2022"/>
    <s v="Y"/>
    <s v="D7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5"/>
    <s v="Adebawore, Adetomiwa DT"/>
    <x v="6"/>
    <x v="2"/>
    <n v="2023"/>
    <n v="2023"/>
    <s v="Y"/>
    <s v="D6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678"/>
    <s v="Dorlus, Brandon ATL DT"/>
    <x v="6"/>
    <x v="2"/>
    <n v="2024"/>
    <n v="2024"/>
    <s v="Y"/>
    <s v="D9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1405"/>
    <s v="Jones, Chris DT"/>
    <x v="6"/>
    <x v="2"/>
    <n v="2016"/>
    <n v="2016"/>
    <s v="Y"/>
    <s v="D"/>
    <n v="24"/>
    <n v="5"/>
    <n v="0.4"/>
    <n v="14"/>
    <n v="10"/>
    <n v="50"/>
    <n v="30"/>
    <n v="0"/>
    <n v="20"/>
    <n v="2021"/>
    <n v="2"/>
    <n v="10"/>
    <n v="1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4"/>
    <n v="2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s v="N/A"/>
    <n v="24"/>
    <n v="24"/>
    <s v="N/A"/>
    <s v="N/A"/>
    <s v="N/A"/>
  </r>
  <r>
    <n v="3186"/>
    <s v="Jones, Dre'Mont DT"/>
    <x v="6"/>
    <x v="2"/>
    <n v="2019"/>
    <n v="2019"/>
    <s v="Y"/>
    <s v="D"/>
    <n v="5"/>
    <n v="4"/>
    <n v="0.25"/>
    <n v="3"/>
    <n v="2"/>
    <n v="8"/>
    <n v="6"/>
    <n v="0"/>
    <n v="2"/>
    <n v="2021"/>
    <n v="1"/>
    <n v="2"/>
    <s v="N/A"/>
    <s v="N/A"/>
    <s v="N/A"/>
    <s v="N/A"/>
    <s v="OK"/>
    <s v="Yes"/>
    <n v="8"/>
    <n v="2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184"/>
    <s v="Kancey, Calijah DT"/>
    <x v="6"/>
    <x v="2"/>
    <n v="2023"/>
    <n v="2023"/>
    <s v="Y"/>
    <s v="D4.07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668"/>
    <s v="Smith, Maason JAC DT"/>
    <x v="6"/>
    <x v="2"/>
    <n v="2024"/>
    <n v="2024"/>
    <s v="Y"/>
    <s v="D8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094"/>
    <s v="Williams, Quinnen DT"/>
    <x v="6"/>
    <x v="2"/>
    <n v="2019"/>
    <n v="2023"/>
    <s v="N"/>
    <s v="FA"/>
    <n v="38"/>
    <n v="3"/>
    <n v="0.6"/>
    <n v="15"/>
    <n v="23"/>
    <n v="69"/>
    <n v="23"/>
    <n v="0"/>
    <n v="46"/>
    <s v="N/A"/>
    <n v="2"/>
    <n v="23"/>
    <n v="2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8"/>
    <n v="3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s v="N/A"/>
    <n v="38"/>
    <n v="38"/>
    <s v="N/A"/>
    <s v="N/A"/>
    <s v="N/A"/>
  </r>
  <r>
    <n v="5698"/>
    <s v="Booker, Austin CHI DE"/>
    <x v="7"/>
    <x v="2"/>
    <n v="2024"/>
    <n v="2024"/>
    <s v="Y"/>
    <s v="D11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653"/>
    <s v="Braswell, Chris TBB DE"/>
    <x v="7"/>
    <x v="2"/>
    <n v="2024"/>
    <n v="2024"/>
    <s v="Y"/>
    <s v="D6.1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535"/>
    <s v="Epenesa, A.J. DE"/>
    <x v="7"/>
    <x v="2"/>
    <n v="2020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593"/>
    <s v="Hubbard, Sam DE"/>
    <x v="7"/>
    <x v="2"/>
    <n v="2018"/>
    <n v="2018"/>
    <s v="Y"/>
    <s v="D"/>
    <n v="9"/>
    <n v="4"/>
    <n v="0.25"/>
    <n v="6"/>
    <n v="3"/>
    <n v="12"/>
    <n v="0"/>
    <n v="3"/>
    <n v="9"/>
    <n v="2023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5495"/>
    <s v="Huff, Bryce DE"/>
    <x v="7"/>
    <x v="2"/>
    <n v="2020"/>
    <n v="2024"/>
    <s v="N"/>
    <s v="Ren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266"/>
    <s v="Johnson, DJ DE"/>
    <x v="7"/>
    <x v="2"/>
    <n v="2023"/>
    <n v="2023"/>
    <s v="Y"/>
    <s v="D11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606"/>
    <s v="Latu, Laiatu IND DE"/>
    <x v="7"/>
    <x v="2"/>
    <n v="2024"/>
    <n v="2024"/>
    <s v="Y"/>
    <s v="D2.06"/>
    <n v="9"/>
    <n v="4"/>
    <n v="0.25"/>
    <n v="6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6"/>
    <n v="6"/>
    <n v="6"/>
    <s v="N/A"/>
  </r>
  <r>
    <n v="5098"/>
    <s v="Ojulari, Azeez DE"/>
    <x v="7"/>
    <x v="2"/>
    <n v="2021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811"/>
    <s v="Ojulari, Azeez DE"/>
    <x v="7"/>
    <x v="2"/>
    <n v="2021"/>
    <n v="2024"/>
    <s v="N"/>
    <n v="8"/>
    <n v="5"/>
    <n v="1"/>
    <n v="0.25"/>
    <n v="3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N"/>
    <s v="N"/>
    <s v="N"/>
    <s v="N"/>
    <s v="N"/>
    <s v="N"/>
    <s v="N"/>
    <s v="N"/>
    <s v="Y"/>
    <s v="Y"/>
    <s v="Y"/>
    <s v="Y"/>
    <s v="Y"/>
    <s v="Y"/>
    <s v="Y"/>
    <s v="Y"/>
    <x v="0"/>
    <m/>
    <n v="0"/>
    <n v="0"/>
    <n v="0"/>
    <n v="0"/>
    <n v="0"/>
    <n v="0"/>
    <n v="0"/>
    <n v="0"/>
    <n v="5"/>
    <n v="5"/>
    <n v="5"/>
    <n v="5"/>
    <n v="5"/>
    <n v="5"/>
    <n v="5"/>
    <n v="5"/>
    <n v="5"/>
    <s v="N/A"/>
    <n v="5"/>
    <s v="N/A"/>
    <s v="N/A"/>
    <s v="N/A"/>
    <s v="N/A"/>
  </r>
  <r>
    <n v="4153"/>
    <s v="Parsons, Micah DE"/>
    <x v="7"/>
    <x v="2"/>
    <n v="2021"/>
    <n v="2021"/>
    <s v="Y"/>
    <s v="D2.05"/>
    <n v="9"/>
    <n v="4"/>
    <n v="0.25"/>
    <n v="6"/>
    <n v="3"/>
    <n v="12"/>
    <n v="12"/>
    <n v="0"/>
    <n v="0"/>
    <s v="N/A"/>
    <n v="1"/>
    <n v="0"/>
    <s v="N/A"/>
    <s v="N/A"/>
    <s v="N/A"/>
    <s v="N/A"/>
    <s v="OK"/>
    <s v="Yes"/>
    <n v="38"/>
    <n v="4"/>
    <n v="4"/>
    <n v="15"/>
    <n v="23"/>
    <n v="92"/>
    <n v="61"/>
    <n v="19"/>
    <n v="4"/>
    <n v="4"/>
    <n v="4"/>
    <s v="OK"/>
    <n v="67"/>
    <n v="34"/>
    <n v="19"/>
    <n v="19"/>
    <n v="19"/>
    <s v="Y"/>
    <s v="Y"/>
    <s v="Y"/>
    <s v="Y"/>
    <s v="Y"/>
    <s v="Y"/>
    <s v="Y"/>
    <s v="Y"/>
    <s v="Y"/>
    <s v="Y"/>
    <s v="Y"/>
    <s v="Y"/>
    <s v="Y"/>
    <s v="Y"/>
    <s v="Y"/>
    <s v="Y"/>
    <x v="0"/>
    <m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s v="N/A"/>
    <n v="67"/>
    <n v="34"/>
    <n v="19"/>
    <n v="19"/>
    <n v="19"/>
  </r>
  <r>
    <n v="5708"/>
    <s v="Solomon, Javon BUF DE"/>
    <x v="7"/>
    <x v="2"/>
    <n v="2024"/>
    <n v="2024"/>
    <s v="Y"/>
    <s v="D12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103"/>
    <s v="Bentley, Ja'Whaun LB"/>
    <x v="8"/>
    <x v="2"/>
    <n v="2018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IR"/>
    <s v="IR"/>
    <s v="IR"/>
    <s v="IR"/>
    <s v="IR"/>
    <s v="IR"/>
    <s v="IR"/>
    <s v="IR"/>
    <s v="IR"/>
    <s v="IR"/>
    <s v="IR"/>
    <s v="IR"/>
    <s v="IR"/>
    <x v="3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749"/>
    <s v="Chenal, Leo LB"/>
    <x v="8"/>
    <x v="2"/>
    <n v="2022"/>
    <n v="2024"/>
    <s v="N"/>
    <n v="2"/>
    <n v="6"/>
    <n v="1"/>
    <n v="0.25"/>
    <n v="4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N"/>
    <s v="N"/>
    <s v="Y"/>
    <s v="Y"/>
    <s v="Y"/>
    <s v="Y"/>
    <s v="C"/>
    <s v="C"/>
    <s v="C"/>
    <s v="C"/>
    <s v="C"/>
    <s v="C"/>
    <s v="C"/>
    <s v="C"/>
    <s v="C"/>
    <s v="C"/>
    <x v="1"/>
    <m/>
    <n v="0"/>
    <n v="0"/>
    <n v="6"/>
    <n v="6"/>
    <n v="6"/>
    <n v="6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234"/>
    <s v="Dennis, SirVocea LB"/>
    <x v="8"/>
    <x v="2"/>
    <n v="2023"/>
    <n v="2023"/>
    <s v="Y"/>
    <s v="D8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729"/>
    <s v="Dodson, Tyrel LB"/>
    <x v="8"/>
    <x v="2"/>
    <n v="2019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44"/>
    <s v="Gray, Cedric TEN LB"/>
    <x v="8"/>
    <x v="2"/>
    <n v="2024"/>
    <n v="2024"/>
    <s v="Y"/>
    <s v="D6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IR"/>
    <s v="IR"/>
    <s v="IR"/>
    <s v="IR"/>
    <s v="IR"/>
    <s v="IR"/>
    <s v="IR"/>
    <s v="IR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199"/>
    <s v="Jones, Ernest LB"/>
    <x v="8"/>
    <x v="2"/>
    <n v="2021"/>
    <n v="2021"/>
    <s v="Y"/>
    <s v="D6.09"/>
    <n v="2"/>
    <n v="3"/>
    <n v="0.25"/>
    <n v="1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496"/>
    <s v="Landman, Nate LB"/>
    <x v="8"/>
    <x v="2"/>
    <n v="2022"/>
    <n v="2024"/>
    <s v="N"/>
    <s v="Ren"/>
    <n v="6"/>
    <n v="2"/>
    <n v="0.25"/>
    <n v="4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4"/>
    <s v="N/A"/>
    <s v="N/A"/>
    <s v="N/A"/>
    <s v="Y"/>
    <s v="Y"/>
    <s v="Y"/>
    <s v="Y"/>
    <s v="IR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4"/>
    <s v="N/A"/>
    <s v="N/A"/>
    <s v="N/A"/>
  </r>
  <r>
    <n v="5246"/>
    <s v="Miller, Ventrell LB"/>
    <x v="8"/>
    <x v="2"/>
    <n v="2023"/>
    <n v="2023"/>
    <s v="Y"/>
    <s v="D9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107"/>
    <s v="Roberts, Elandon LB"/>
    <x v="8"/>
    <x v="2"/>
    <n v="2016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728"/>
    <s v="To'oTo'o, Henry LB"/>
    <x v="8"/>
    <x v="2"/>
    <n v="2023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10"/>
    <s v="Alexander, Jaire CB"/>
    <x v="9"/>
    <x v="2"/>
    <n v="2018"/>
    <n v="2023"/>
    <s v="N"/>
    <s v="FA"/>
    <n v="5"/>
    <n v="3"/>
    <n v="0.25"/>
    <n v="3"/>
    <n v="2"/>
    <n v="6"/>
    <n v="2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0"/>
    <n v="0"/>
    <n v="0"/>
    <n v="0"/>
    <n v="0"/>
  </r>
  <r>
    <n v="5194"/>
    <s v="Forbes, Emmanuel CB"/>
    <x v="9"/>
    <x v="2"/>
    <n v="2023"/>
    <n v="2023"/>
    <s v="Y"/>
    <s v="D5.07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4699"/>
    <s v="Humphrey, Marlon CB"/>
    <x v="9"/>
    <x v="2"/>
    <n v="2017"/>
    <n v="2022"/>
    <s v="N"/>
    <s v="FA"/>
    <n v="8"/>
    <n v="3"/>
    <n v="0.25"/>
    <n v="6"/>
    <n v="2"/>
    <n v="6"/>
    <n v="4"/>
    <n v="0"/>
    <n v="2"/>
    <s v="N/A"/>
    <n v="1"/>
    <n v="2"/>
    <s v="N/A"/>
    <s v="N/A"/>
    <s v="N/A"/>
    <s v="N/A"/>
    <s v="OK"/>
    <s v="Yes"/>
    <n v="3"/>
    <n v="1"/>
    <n v="1"/>
    <n v="2"/>
    <n v="1"/>
    <n v="3"/>
    <n v="2"/>
    <n v="1"/>
    <s v="N/A"/>
    <s v="N/A"/>
    <s v="N/A"/>
    <s v="OK"/>
    <n v="8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3"/>
    <s v="N/A"/>
    <s v="N/A"/>
    <s v="N/A"/>
  </r>
  <r>
    <n v="5652"/>
    <s v="Mitchell, Quinyon PHI CB"/>
    <x v="9"/>
    <x v="2"/>
    <n v="2024"/>
    <n v="2024"/>
    <s v="Y"/>
    <s v="D6.11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256"/>
    <s v="Smith, Cam CB"/>
    <x v="9"/>
    <x v="2"/>
    <n v="2023"/>
    <n v="2023"/>
    <s v="Y"/>
    <s v="D10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IR"/>
    <s v="IR"/>
    <s v="IR"/>
    <s v="IR"/>
    <s v="IR"/>
    <s v="IR"/>
    <s v="IR"/>
    <s v="C"/>
    <s v="C"/>
    <s v="C"/>
    <s v="C"/>
    <s v="C"/>
    <s v="C"/>
    <s v="C"/>
    <s v="C"/>
    <s v="C"/>
    <x v="1"/>
    <m/>
    <n v="1"/>
    <n v="1"/>
    <n v="1"/>
    <n v="1"/>
    <n v="1"/>
    <n v="1"/>
    <n v="1"/>
    <n v="0"/>
    <n v="0"/>
    <n v="0"/>
    <n v="0"/>
    <n v="0"/>
    <n v="0"/>
    <n v="0"/>
    <n v="0"/>
    <n v="0"/>
    <n v="0"/>
    <s v="N/A"/>
    <n v="0"/>
    <n v="0"/>
    <s v="N/A"/>
    <s v="N/A"/>
    <s v="N/A"/>
  </r>
  <r>
    <n v="1995"/>
    <s v="Baker, Budda S"/>
    <x v="10"/>
    <x v="2"/>
    <n v="2017"/>
    <n v="2017"/>
    <s v="Y"/>
    <s v="D"/>
    <n v="23"/>
    <n v="5"/>
    <n v="0.4"/>
    <n v="13"/>
    <n v="10"/>
    <n v="50"/>
    <n v="30"/>
    <n v="0"/>
    <n v="20"/>
    <n v="2021"/>
    <n v="2"/>
    <n v="10"/>
    <n v="1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2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23"/>
    <s v="N/A"/>
    <s v="N/A"/>
    <s v="N/A"/>
  </r>
  <r>
    <n v="5224"/>
    <s v="Brown, Sydney S"/>
    <x v="10"/>
    <x v="2"/>
    <n v="2023"/>
    <n v="2023"/>
    <s v="Y"/>
    <s v="D7.0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IR"/>
    <s v="IR"/>
    <s v="IR"/>
    <s v="IR"/>
    <s v="IR"/>
    <s v="IR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774"/>
    <s v="Cross, Nick S"/>
    <x v="10"/>
    <x v="2"/>
    <n v="2022"/>
    <n v="2024"/>
    <s v="N"/>
    <n v="4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497"/>
    <s v="Curl, Kamren S"/>
    <x v="10"/>
    <x v="2"/>
    <n v="2020"/>
    <n v="2024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68"/>
    <s v="Grant, Richie S"/>
    <x v="10"/>
    <x v="2"/>
    <n v="2021"/>
    <n v="2021"/>
    <s v="Y"/>
    <s v="D3.10"/>
    <n v="5"/>
    <n v="4"/>
    <n v="0.25"/>
    <n v="3"/>
    <n v="2"/>
    <n v="8"/>
    <n v="8"/>
    <n v="0"/>
    <n v="0"/>
    <s v="N/A"/>
    <n v="1"/>
    <n v="0"/>
    <s v="N/A"/>
    <s v="N/A"/>
    <s v="N/A"/>
    <s v="N/A"/>
    <s v="OK"/>
    <s v="Yes"/>
    <n v="3"/>
    <n v="1"/>
    <n v="1"/>
    <n v="2"/>
    <n v="1"/>
    <n v="1"/>
    <n v="1"/>
    <n v="0"/>
    <s v="N/A"/>
    <s v="N/A"/>
    <s v="N/A"/>
    <s v="OK"/>
    <n v="4"/>
    <n v="2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1"/>
    <m/>
    <n v="4"/>
    <n v="4"/>
    <n v="4"/>
    <n v="4"/>
    <n v="4"/>
    <n v="4"/>
    <n v="1"/>
    <n v="1"/>
    <n v="1"/>
    <n v="1"/>
    <n v="1"/>
    <n v="1"/>
    <n v="1"/>
    <n v="1"/>
    <n v="1"/>
    <n v="1"/>
    <n v="1"/>
    <s v="N/A"/>
    <n v="1"/>
    <n v="0"/>
    <s v="N/A"/>
    <s v="N/A"/>
    <s v="N/A"/>
  </r>
  <r>
    <n v="5063"/>
    <s v="Holland, Jevon S"/>
    <x v="10"/>
    <x v="2"/>
    <n v="2021"/>
    <n v="2023"/>
    <s v="N"/>
    <s v="WTE"/>
    <n v="3"/>
    <n v="3"/>
    <n v="0.25"/>
    <n v="2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648"/>
    <s v="Kearse, Jayron S"/>
    <x v="10"/>
    <x v="2"/>
    <n v="2016"/>
    <n v="2022"/>
    <s v="N"/>
    <s v="FA"/>
    <n v="3"/>
    <n v="3"/>
    <n v="0.25"/>
    <n v="2"/>
    <n v="1"/>
    <n v="3"/>
    <n v="2"/>
    <n v="0"/>
    <n v="1"/>
    <s v="N/A"/>
    <n v="1"/>
    <n v="1"/>
    <s v="N/A"/>
    <s v="N/A"/>
    <s v="N/A"/>
    <s v="N/A"/>
    <s v="OK"/>
    <s v="Yes"/>
    <n v="7"/>
    <n v="2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3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88"/>
    <s v="Taylor-Demerson, Dadrion ARI S"/>
    <x v="10"/>
    <x v="2"/>
    <n v="2024"/>
    <n v="2024"/>
    <s v="Y"/>
    <s v="D10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4712"/>
    <s v="Barton, Cody LB"/>
    <x v="11"/>
    <x v="2"/>
    <n v="2019"/>
    <n v="2022"/>
    <s v="N"/>
    <s v="FA"/>
    <n v="4"/>
    <n v="3"/>
    <n v="0.25"/>
    <n v="3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91"/>
    <s v="Basham, Carlos DE"/>
    <x v="11"/>
    <x v="2"/>
    <n v="2021"/>
    <n v="2021"/>
    <s v="Y"/>
    <s v="D6.01"/>
    <s v="N/A"/>
    <n v="3"/>
    <n v="0.75"/>
    <n v="0"/>
    <n v="0"/>
    <n v="0"/>
    <n v="0"/>
    <n v="-2"/>
    <n v="2"/>
    <n v="2023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54"/>
    <s v="Carr, Derek QB"/>
    <x v="11"/>
    <x v="2"/>
    <n v="2014"/>
    <n v="2022"/>
    <s v="N"/>
    <s v="FA"/>
    <n v="7"/>
    <n v="3"/>
    <n v="0.25"/>
    <n v="5"/>
    <n v="2"/>
    <n v="6"/>
    <n v="4"/>
    <n v="0"/>
    <n v="2"/>
    <s v="N/A"/>
    <n v="1"/>
    <n v="2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132"/>
    <s v="Harty, Deonte WR"/>
    <x v="11"/>
    <x v="2"/>
    <n v="2019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835"/>
    <s v="McKenzie, Isaiah WR"/>
    <x v="11"/>
    <x v="2"/>
    <n v="2017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88"/>
    <s v="Quinn, Robert DE"/>
    <x v="11"/>
    <x v="2"/>
    <n v="2013"/>
    <n v="2022"/>
    <s v="N"/>
    <s v="FA"/>
    <n v="3"/>
    <n v="3"/>
    <n v="0.25"/>
    <n v="2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36"/>
    <s v="Slayton, Darius WR"/>
    <x v="11"/>
    <x v="2"/>
    <n v="2019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01"/>
    <s v="Uche, Josh DE"/>
    <x v="11"/>
    <x v="2"/>
    <n v="2020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73"/>
    <s v="Williams, Trayveon RB"/>
    <x v="11"/>
    <x v="2"/>
    <n v="2019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034"/>
    <s v="Jackson, Lamar QB"/>
    <x v="0"/>
    <x v="3"/>
    <n v="2018"/>
    <n v="2021"/>
    <s v="N"/>
    <s v="FA"/>
    <n v="40"/>
    <n v="5"/>
    <n v="0.6"/>
    <n v="16"/>
    <n v="24"/>
    <n v="120"/>
    <n v="1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s v="N/A"/>
    <s v="N/A"/>
    <s v="N/A"/>
  </r>
  <r>
    <n v="4157"/>
    <s v="Lance, Trey QB"/>
    <x v="0"/>
    <x v="3"/>
    <n v="2021"/>
    <n v="2021"/>
    <s v="Y"/>
    <s v="D2.09"/>
    <n v="8"/>
    <n v="4"/>
    <n v="0.25"/>
    <n v="6"/>
    <n v="2"/>
    <n v="8"/>
    <n v="8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03"/>
    <s v="Mayfield, Baker QB"/>
    <x v="0"/>
    <x v="3"/>
    <n v="2018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77"/>
    <s v="Penix Jr., Michael ATL QB"/>
    <x v="0"/>
    <x v="3"/>
    <n v="2024"/>
    <n v="2024"/>
    <s v="Y"/>
    <s v="D9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3637"/>
    <s v="Tagovailoa, Tua QB"/>
    <x v="0"/>
    <x v="3"/>
    <n v="2020"/>
    <n v="2020"/>
    <s v="Y"/>
    <s v="D4.02"/>
    <n v="6"/>
    <n v="4"/>
    <n v="0.25"/>
    <n v="4"/>
    <n v="2"/>
    <n v="8"/>
    <n v="6"/>
    <n v="2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IR"/>
    <s v="IR"/>
    <s v="IR"/>
    <s v="IR"/>
    <s v="IR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754"/>
    <s v="Brooks, Chris RB"/>
    <x v="1"/>
    <x v="3"/>
    <n v="2023"/>
    <n v="2024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0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09"/>
    <s v="Dillon, AJ RB"/>
    <x v="1"/>
    <x v="3"/>
    <n v="2020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3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90"/>
    <s v="Henry, Derrick RB"/>
    <x v="1"/>
    <x v="3"/>
    <n v="2016"/>
    <n v="2024"/>
    <s v="N"/>
    <s v="FA"/>
    <n v="40"/>
    <n v="2"/>
    <n v="0.6"/>
    <n v="16"/>
    <n v="24"/>
    <n v="48"/>
    <n v="0"/>
    <n v="0"/>
    <n v="48"/>
    <s v="N/A"/>
    <n v="2"/>
    <n v="48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4"/>
    <n v="1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s v="N/A"/>
    <n v="64"/>
    <n v="16"/>
    <s v="N/A"/>
    <s v="N/A"/>
    <s v="N/A"/>
  </r>
  <r>
    <n v="5773"/>
    <s v="Hill, Justice RB"/>
    <x v="1"/>
    <x v="3"/>
    <n v="2019"/>
    <n v="2024"/>
    <s v="N"/>
    <n v="4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10"/>
    <s v="Lloyd, MarShawn GBP RB"/>
    <x v="1"/>
    <x v="3"/>
    <n v="2024"/>
    <n v="2024"/>
    <s v="Y"/>
    <s v="D2.10"/>
    <n v="7"/>
    <n v="4"/>
    <n v="0.25"/>
    <n v="5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5"/>
    <n v="5"/>
    <n v="5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5"/>
    <n v="5"/>
    <n v="5"/>
    <s v="N/A"/>
  </r>
  <r>
    <n v="5507"/>
    <s v="Mitchell, Elijah RB"/>
    <x v="1"/>
    <x v="3"/>
    <n v="2021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3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43"/>
    <s v="Mitchell, Keaton RB"/>
    <x v="1"/>
    <x v="3"/>
    <n v="2023"/>
    <n v="2023"/>
    <s v="Y"/>
    <s v="D9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IR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707"/>
    <s v="Schrader, Cody SFO RB"/>
    <x v="1"/>
    <x v="3"/>
    <n v="2024"/>
    <n v="2024"/>
    <s v="Y"/>
    <s v="D12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632"/>
    <s v="Tracy, Tyrone NYG RB"/>
    <x v="1"/>
    <x v="3"/>
    <n v="2024"/>
    <n v="2024"/>
    <s v="Y"/>
    <s v="D5.02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203"/>
    <s v="Tucker, Sean RB"/>
    <x v="1"/>
    <x v="3"/>
    <n v="2023"/>
    <n v="2023"/>
    <s v="Y"/>
    <s v="D6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Y"/>
    <s v="Y"/>
    <s v="Y"/>
    <s v="Y"/>
    <s v="Y"/>
    <s v="Y"/>
    <s v="Y"/>
    <s v="Y"/>
    <s v="Y"/>
    <s v="Y"/>
    <x v="0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00"/>
    <s v="Vaughn, Deuce RB"/>
    <x v="1"/>
    <x v="3"/>
    <n v="2023"/>
    <n v="2023"/>
    <s v="Y"/>
    <s v="D6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C"/>
    <s v="C"/>
    <s v="C"/>
    <s v="C"/>
    <s v="C"/>
    <s v="C"/>
    <s v="C"/>
    <s v="C"/>
    <x v="1"/>
    <m/>
    <n v="1"/>
    <n v="1"/>
    <n v="1"/>
    <n v="1"/>
    <n v="1"/>
    <n v="1"/>
    <n v="1"/>
    <n v="1"/>
    <n v="0"/>
    <n v="0"/>
    <n v="0"/>
    <n v="0"/>
    <n v="0"/>
    <n v="0"/>
    <n v="0"/>
    <n v="0"/>
    <n v="0"/>
    <s v="N/A"/>
    <n v="0"/>
    <n v="0"/>
    <s v="N/A"/>
    <s v="N/A"/>
    <s v="N/A"/>
  </r>
  <r>
    <n v="4714"/>
    <s v="Walker III, Kenneth RB"/>
    <x v="1"/>
    <x v="3"/>
    <n v="2022"/>
    <n v="2022"/>
    <s v="Y"/>
    <s v="D1.02"/>
    <n v="19"/>
    <n v="4"/>
    <n v="0.25"/>
    <n v="14"/>
    <n v="5"/>
    <n v="20"/>
    <n v="15"/>
    <n v="0"/>
    <n v="5"/>
    <s v="N/A"/>
    <n v="2"/>
    <n v="5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1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4"/>
    <s v="N/A"/>
    <s v="N/A"/>
    <s v="N/A"/>
  </r>
  <r>
    <n v="4744"/>
    <s v="White, Zamir RB"/>
    <x v="1"/>
    <x v="3"/>
    <n v="2022"/>
    <n v="2022"/>
    <s v="Y"/>
    <s v="D4.02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771"/>
    <s v="Austin III, Calvin WR"/>
    <x v="2"/>
    <x v="3"/>
    <n v="2022"/>
    <n v="2022"/>
    <s v="Y"/>
    <s v="D6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15"/>
    <s v="Dortch, Greg WR"/>
    <x v="2"/>
    <x v="3"/>
    <n v="2019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51"/>
    <s v="Flowers, Zay WR"/>
    <x v="2"/>
    <x v="3"/>
    <n v="2023"/>
    <n v="2023"/>
    <s v="Y"/>
    <s v="D1.04"/>
    <n v="17"/>
    <n v="4"/>
    <n v="0.25"/>
    <n v="12"/>
    <n v="5"/>
    <n v="20"/>
    <n v="2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s v="N/A"/>
    <s v="N/A"/>
  </r>
  <r>
    <n v="5253"/>
    <s v="Ford-Wheaton, Bryce WR"/>
    <x v="2"/>
    <x v="3"/>
    <n v="2023"/>
    <n v="2023"/>
    <s v="Y"/>
    <s v="D10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2532"/>
    <s v="Kirk, Christian WR"/>
    <x v="2"/>
    <x v="3"/>
    <n v="2018"/>
    <n v="2018"/>
    <s v="Y"/>
    <s v="D"/>
    <n v="17"/>
    <n v="4"/>
    <n v="0.4"/>
    <n v="10"/>
    <n v="7"/>
    <n v="28"/>
    <n v="28"/>
    <n v="0"/>
    <n v="0"/>
    <n v="2021"/>
    <n v="1"/>
    <n v="0"/>
    <s v="N/A"/>
    <s v="N/A"/>
    <s v="N/A"/>
    <s v="N/A"/>
    <s v="OK"/>
    <s v="Yes"/>
    <n v="42"/>
    <n v="4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IR"/>
    <s v="IR"/>
    <s v="IR"/>
    <s v="IR"/>
    <s v="IR"/>
    <s v="IR"/>
    <s v="IR"/>
    <s v="IR"/>
    <x v="3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5518"/>
    <s v="Lockett, Tyler WR"/>
    <x v="2"/>
    <x v="3"/>
    <n v="2015"/>
    <n v="2024"/>
    <s v="N"/>
    <s v="FA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592"/>
    <s v="Nabers, Malik NYG WR"/>
    <x v="2"/>
    <x v="3"/>
    <n v="2024"/>
    <n v="2024"/>
    <s v="Y"/>
    <s v="D1.02"/>
    <n v="19"/>
    <n v="4"/>
    <n v="0.25"/>
    <n v="14"/>
    <n v="5"/>
    <n v="20"/>
    <n v="0"/>
    <n v="0"/>
    <n v="20"/>
    <s v="N/A"/>
    <n v="4"/>
    <n v="2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14"/>
    <n v="14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14"/>
    <n v="14"/>
    <n v="14"/>
    <s v="N/A"/>
  </r>
  <r>
    <n v="4169"/>
    <s v="Palmer, Josh WR"/>
    <x v="2"/>
    <x v="3"/>
    <n v="2021"/>
    <n v="2021"/>
    <s v="Y"/>
    <s v="D4.01"/>
    <n v="4"/>
    <n v="4"/>
    <n v="0.25"/>
    <n v="3"/>
    <n v="1"/>
    <n v="4"/>
    <n v="4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02"/>
    <s v="Pearsall, Ricky SFO WR"/>
    <x v="2"/>
    <x v="3"/>
    <n v="2024"/>
    <n v="2024"/>
    <s v="Y"/>
    <s v="D2.02"/>
    <n v="10"/>
    <n v="4"/>
    <n v="0.25"/>
    <n v="7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9"/>
    <n v="7"/>
    <n v="7"/>
    <n v="7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7"/>
    <n v="7"/>
    <n v="7"/>
    <s v="N/A"/>
  </r>
  <r>
    <n v="5667"/>
    <s v="Rice, Brenden LAC WR"/>
    <x v="2"/>
    <x v="3"/>
    <n v="2024"/>
    <n v="2024"/>
    <s v="Y"/>
    <s v="D8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517"/>
    <s v="Robinson, Demarcus WR"/>
    <x v="2"/>
    <x v="3"/>
    <n v="2016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62"/>
    <s v="Shakir, Khalil WR"/>
    <x v="2"/>
    <x v="3"/>
    <n v="2022"/>
    <n v="2022"/>
    <s v="Y"/>
    <s v="D5.10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1378"/>
    <s v="Thomas, Michael WR"/>
    <x v="2"/>
    <x v="3"/>
    <n v="2016"/>
    <n v="2016"/>
    <s v="Y"/>
    <s v="D"/>
    <n v="6"/>
    <n v="4"/>
    <n v="0.25"/>
    <n v="4"/>
    <n v="2"/>
    <n v="8"/>
    <n v="47"/>
    <n v="-39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181"/>
    <s v="Tillman, Cedric WR"/>
    <x v="2"/>
    <x v="3"/>
    <n v="2023"/>
    <n v="2023"/>
    <s v="Y"/>
    <s v="D4.04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P"/>
    <s v="P"/>
    <s v="P"/>
    <s v="P"/>
    <s v="P"/>
    <s v="P"/>
    <s v="P"/>
    <s v="P"/>
    <s v="Y"/>
    <s v="Y"/>
    <s v="Y"/>
    <s v="Y"/>
    <s v="Y"/>
    <s v="Y"/>
    <s v="Y"/>
    <s v="Y"/>
    <x v="0"/>
    <m/>
    <n v="0"/>
    <n v="0"/>
    <n v="0"/>
    <n v="0"/>
    <n v="0"/>
    <n v="0"/>
    <n v="0"/>
    <n v="0"/>
    <n v="3"/>
    <n v="3"/>
    <n v="3"/>
    <n v="3"/>
    <n v="3"/>
    <n v="3"/>
    <n v="3"/>
    <n v="3"/>
    <n v="3"/>
    <s v="N/A"/>
    <n v="3"/>
    <n v="3"/>
    <n v="3"/>
    <s v="N/A"/>
    <s v="N/A"/>
  </r>
  <r>
    <n v="4144"/>
    <s v="Waddle, Jaylen WR"/>
    <x v="2"/>
    <x v="3"/>
    <n v="2021"/>
    <n v="2021"/>
    <s v="Y"/>
    <s v="D1.06"/>
    <n v="15"/>
    <n v="4"/>
    <n v="0.25"/>
    <n v="11"/>
    <n v="4"/>
    <n v="16"/>
    <n v="16"/>
    <n v="0"/>
    <n v="0"/>
    <s v="N/A"/>
    <n v="1"/>
    <n v="0"/>
    <s v="N/A"/>
    <s v="N/A"/>
    <s v="N/A"/>
    <s v="N/A"/>
    <s v="OK"/>
    <s v="Yes"/>
    <n v="63"/>
    <n v="4"/>
    <n v="3"/>
    <n v="15"/>
    <n v="48"/>
    <n v="144"/>
    <n v="60"/>
    <n v="48"/>
    <n v="36"/>
    <n v="0"/>
    <s v="N/A"/>
    <s v="OK"/>
    <n v="71"/>
    <n v="63"/>
    <n v="51"/>
    <n v="15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s v="N/A"/>
    <n v="71"/>
    <n v="63"/>
    <n v="51"/>
    <n v="15"/>
    <s v="N/A"/>
  </r>
  <r>
    <n v="5161"/>
    <s v="Kincaid, Dalton TE"/>
    <x v="3"/>
    <x v="3"/>
    <n v="2023"/>
    <n v="2023"/>
    <s v="Y"/>
    <s v="D2.04"/>
    <n v="9"/>
    <n v="4"/>
    <n v="0.25"/>
    <n v="6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4754"/>
    <s v="McBride, Trey TE"/>
    <x v="3"/>
    <x v="3"/>
    <n v="2022"/>
    <n v="2022"/>
    <s v="Y"/>
    <s v="D5.02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4"/>
    <n v="4"/>
    <n v="4"/>
    <n v="8"/>
    <n v="6"/>
    <n v="24"/>
    <n v="24"/>
    <n v="0"/>
    <n v="0"/>
    <n v="0"/>
    <n v="0"/>
    <s v="OK"/>
    <n v="26"/>
    <n v="8"/>
    <n v="8"/>
    <n v="8"/>
    <n v="8"/>
    <s v="Y"/>
    <s v="Y"/>
    <s v="Y"/>
    <s v="Y"/>
    <s v="Y"/>
    <s v="Y"/>
    <s v="Y"/>
    <s v="Y"/>
    <s v="Y"/>
    <s v="Y"/>
    <s v="Y"/>
    <s v="Y"/>
    <s v="Y"/>
    <s v="Y"/>
    <s v="Y"/>
    <s v="Y"/>
    <x v="0"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s v="N/A"/>
    <n v="26"/>
    <n v="8"/>
    <n v="8"/>
    <n v="8"/>
    <n v="8"/>
  </r>
  <r>
    <n v="4139"/>
    <s v="Pitts, Kyle TE"/>
    <x v="3"/>
    <x v="3"/>
    <n v="2021"/>
    <n v="2021"/>
    <s v="Y"/>
    <s v="D1.01"/>
    <n v="20"/>
    <n v="4"/>
    <n v="0.25"/>
    <n v="15"/>
    <n v="5"/>
    <n v="20"/>
    <n v="20"/>
    <n v="0"/>
    <n v="0"/>
    <s v="N/A"/>
    <n v="1"/>
    <n v="0"/>
    <s v="N/A"/>
    <s v="N/A"/>
    <s v="N/A"/>
    <s v="N/A"/>
    <s v="OK"/>
    <s v="Yes"/>
    <n v="29"/>
    <n v="4"/>
    <n v="4"/>
    <n v="11"/>
    <n v="18"/>
    <n v="72"/>
    <n v="72"/>
    <n v="0"/>
    <n v="0"/>
    <n v="0"/>
    <n v="0"/>
    <s v="OK"/>
    <n v="87"/>
    <n v="11"/>
    <n v="11"/>
    <n v="11"/>
    <n v="11"/>
    <s v="Y"/>
    <s v="Y"/>
    <s v="Y"/>
    <s v="Y"/>
    <s v="Y"/>
    <s v="Y"/>
    <s v="Y"/>
    <s v="Y"/>
    <s v="Y"/>
    <s v="Y"/>
    <s v="Y"/>
    <s v="Y"/>
    <s v="Y"/>
    <s v="Y"/>
    <s v="Y"/>
    <s v="Y"/>
    <x v="0"/>
    <m/>
    <n v="87"/>
    <n v="87"/>
    <n v="87"/>
    <n v="87"/>
    <n v="87"/>
    <n v="87"/>
    <n v="87"/>
    <n v="87"/>
    <n v="87"/>
    <n v="87"/>
    <n v="87"/>
    <n v="87"/>
    <n v="87"/>
    <n v="87"/>
    <n v="87"/>
    <n v="87"/>
    <n v="87"/>
    <s v="N/A"/>
    <n v="87"/>
    <n v="11"/>
    <n v="11"/>
    <n v="11"/>
    <n v="11"/>
  </r>
  <r>
    <n v="5783"/>
    <s v="Boswell, Chris K"/>
    <x v="4"/>
    <x v="3"/>
    <n v="2014"/>
    <n v="2024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0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26"/>
    <s v="Hopkins, Dustin K"/>
    <x v="4"/>
    <x v="3"/>
    <n v="2013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15"/>
    <s v="McManus, Brandon K"/>
    <x v="4"/>
    <x v="3"/>
    <n v="2014"/>
    <n v="2024"/>
    <s v="N"/>
    <n v="8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Y"/>
    <s v="C"/>
    <s v="C"/>
    <s v="C"/>
    <s v="C"/>
    <s v="C"/>
    <s v="C"/>
    <s v="C"/>
    <x v="1"/>
    <m/>
    <n v="0"/>
    <n v="0"/>
    <n v="0"/>
    <n v="0"/>
    <n v="0"/>
    <n v="0"/>
    <n v="0"/>
    <n v="0"/>
    <n v="1"/>
    <n v="1"/>
    <n v="1"/>
    <n v="1"/>
    <n v="1"/>
    <n v="1"/>
    <n v="1"/>
    <n v="1"/>
    <n v="1"/>
    <s v="N/A"/>
    <n v="1"/>
    <s v="N/A"/>
    <s v="N/A"/>
    <s v="N/A"/>
    <s v="N/A"/>
  </r>
  <r>
    <n v="5527"/>
    <s v="Gillan, Jamie P"/>
    <x v="5"/>
    <x v="3"/>
    <n v="2019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95"/>
    <s v="Sanchez, Rigoberto P"/>
    <x v="5"/>
    <x v="3"/>
    <n v="2017"/>
    <n v="2024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0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29"/>
    <s v="Brown, Derrick DT"/>
    <x v="6"/>
    <x v="3"/>
    <n v="2020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IR"/>
    <s v="IR"/>
    <s v="IR"/>
    <s v="IR"/>
    <s v="IR"/>
    <s v="IR"/>
    <s v="IR"/>
    <s v="IR"/>
    <s v="IR"/>
    <s v="IR"/>
    <s v="IR"/>
    <s v="IR"/>
    <s v="IR"/>
    <s v="IR"/>
    <s v="IR"/>
    <x v="3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31"/>
    <s v="Dexter, Gervon DT"/>
    <x v="6"/>
    <x v="3"/>
    <n v="2023"/>
    <n v="2023"/>
    <s v="Y"/>
    <s v="D8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22"/>
    <s v="Newton, Jer'Zhan WAS DT"/>
    <x v="6"/>
    <x v="3"/>
    <n v="2024"/>
    <n v="2024"/>
    <s v="Y"/>
    <s v="D4.02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213"/>
    <s v="White, Keion DT"/>
    <x v="6"/>
    <x v="3"/>
    <n v="2023"/>
    <n v="2023"/>
    <s v="Y"/>
    <s v="D6.1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132"/>
    <s v="Wilkins, Christian DT"/>
    <x v="6"/>
    <x v="3"/>
    <n v="2019"/>
    <n v="2019"/>
    <s v="Y"/>
    <s v="D"/>
    <n v="5"/>
    <n v="4"/>
    <n v="0.25"/>
    <n v="3"/>
    <n v="2"/>
    <n v="8"/>
    <n v="8"/>
    <n v="0"/>
    <n v="0"/>
    <n v="2021"/>
    <n v="1"/>
    <n v="0"/>
    <s v="N/A"/>
    <s v="N/A"/>
    <s v="N/A"/>
    <s v="N/A"/>
    <s v="OK"/>
    <s v="Yes"/>
    <n v="19"/>
    <n v="4"/>
    <n v="2"/>
    <n v="11"/>
    <n v="8"/>
    <n v="16"/>
    <n v="16"/>
    <n v="0"/>
    <n v="0"/>
    <s v="N/A"/>
    <s v="N/A"/>
    <s v="OK"/>
    <n v="19"/>
    <n v="11"/>
    <n v="11"/>
    <s v="N/A"/>
    <s v="N/A"/>
    <s v="Y"/>
    <s v="Y"/>
    <s v="Y"/>
    <s v="Y"/>
    <s v="Y"/>
    <s v="Y"/>
    <s v="IR"/>
    <s v="IR"/>
    <s v="IR"/>
    <s v="IR"/>
    <s v="IR"/>
    <s v="IR"/>
    <s v="IR"/>
    <s v="IR"/>
    <s v="IR"/>
    <s v="IR"/>
    <x v="3"/>
    <m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s v="N/A"/>
    <n v="19"/>
    <n v="11"/>
    <n v="11"/>
    <s v="N/A"/>
    <s v="N/A"/>
  </r>
  <r>
    <n v="5532"/>
    <s v="Williams, Leonard DT"/>
    <x v="6"/>
    <x v="3"/>
    <n v="2015"/>
    <n v="2024"/>
    <s v="N"/>
    <s v="FA"/>
    <n v="5"/>
    <n v="1"/>
    <n v="0.25"/>
    <n v="3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539"/>
    <s v="Clowney, Jadeveon DE"/>
    <x v="7"/>
    <x v="3"/>
    <n v="2014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64"/>
    <s v="Ebiketie, Arnold DE"/>
    <x v="7"/>
    <x v="3"/>
    <n v="2022"/>
    <n v="2022"/>
    <s v="Y"/>
    <s v="D6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63"/>
    <s v="Herbig, Nick DE"/>
    <x v="7"/>
    <x v="3"/>
    <n v="2023"/>
    <n v="2023"/>
    <s v="Y"/>
    <s v="D11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097"/>
    <s v="Houston, James DE"/>
    <x v="7"/>
    <x v="3"/>
    <n v="2022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87"/>
    <s v="Jordan, Cameron DE"/>
    <x v="7"/>
    <x v="3"/>
    <n v="2013"/>
    <n v="2022"/>
    <s v="N"/>
    <s v="FA"/>
    <n v="11"/>
    <n v="3"/>
    <n v="0.25"/>
    <n v="8"/>
    <n v="3"/>
    <n v="9"/>
    <n v="9"/>
    <n v="0"/>
    <n v="0"/>
    <s v="N/A"/>
    <n v="1"/>
    <n v="0"/>
    <s v="N/A"/>
    <s v="N/A"/>
    <s v="N/A"/>
    <s v="N/A"/>
    <s v="OK"/>
    <s v="Yes"/>
    <n v="19"/>
    <n v="4"/>
    <n v="0"/>
    <s v="N/A"/>
    <s v="N/A"/>
    <s v="N/A"/>
    <s v="N/A"/>
    <s v="N/A"/>
    <s v="N/A"/>
    <s v="N/A"/>
    <s v="N/A"/>
    <s v="N/A"/>
    <n v="8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191"/>
    <s v="Smith, Nolan DE"/>
    <x v="7"/>
    <x v="3"/>
    <n v="2023"/>
    <n v="2023"/>
    <s v="Y"/>
    <s v="D5.04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2"/>
    <s v="N/A"/>
    <s v="N/A"/>
    <s v="N/A"/>
  </r>
  <r>
    <n v="5538"/>
    <s v="Smith, Preston DE"/>
    <x v="7"/>
    <x v="3"/>
    <n v="2015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12"/>
    <s v="Turner, Dallas MIN DE"/>
    <x v="7"/>
    <x v="3"/>
    <n v="2024"/>
    <n v="2024"/>
    <s v="Y"/>
    <s v="D3.02"/>
    <n v="6"/>
    <n v="4"/>
    <n v="0.25"/>
    <n v="4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4"/>
    <n v="4"/>
    <n v="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4"/>
    <n v="4"/>
    <n v="4"/>
    <s v="N/A"/>
  </r>
  <r>
    <n v="5745"/>
    <s v="Young, Byron DE"/>
    <x v="7"/>
    <x v="3"/>
    <n v="2023"/>
    <n v="2024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43"/>
    <s v="Baker, Jerome LB"/>
    <x v="8"/>
    <x v="3"/>
    <n v="2018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02"/>
    <s v="Barton, Cody LB"/>
    <x v="8"/>
    <x v="3"/>
    <n v="2019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97"/>
    <s v="Bertrand, JD ATL LB"/>
    <x v="8"/>
    <x v="3"/>
    <n v="2024"/>
    <n v="2024"/>
    <s v="Y"/>
    <s v="D11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4814"/>
    <s v="Clark, Damone LB"/>
    <x v="8"/>
    <x v="3"/>
    <n v="2022"/>
    <n v="2022"/>
    <s v="Y"/>
    <s v="D11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59"/>
    <s v="Collins, Zaven LB"/>
    <x v="8"/>
    <x v="3"/>
    <n v="2021"/>
    <n v="2021"/>
    <s v="Y"/>
    <s v="D3.01"/>
    <n v="7"/>
    <n v="4"/>
    <n v="0.25"/>
    <n v="5"/>
    <n v="2"/>
    <n v="8"/>
    <n v="8"/>
    <n v="0"/>
    <n v="0"/>
    <s v="N/A"/>
    <n v="1"/>
    <n v="0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3641"/>
    <s v="Gay, Willie LB"/>
    <x v="8"/>
    <x v="3"/>
    <n v="2020"/>
    <n v="2020"/>
    <s v="Y"/>
    <s v="D4.06"/>
    <n v="7"/>
    <n v="4"/>
    <n v="0.25"/>
    <n v="5"/>
    <n v="2"/>
    <n v="8"/>
    <n v="6"/>
    <n v="2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3204"/>
    <s v="Greenlaw, Dre LB"/>
    <x v="8"/>
    <x v="3"/>
    <n v="2019"/>
    <n v="2019"/>
    <s v="Y"/>
    <s v="D"/>
    <n v="12"/>
    <n v="4"/>
    <n v="0.25"/>
    <n v="9"/>
    <n v="3"/>
    <n v="12"/>
    <n v="10"/>
    <n v="2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s v="N/A"/>
    <s v="N/A"/>
    <s v="Y"/>
    <s v="Y"/>
    <s v="Y"/>
    <s v="Y"/>
    <s v="Y"/>
    <s v="Y"/>
    <s v="Y"/>
    <s v="IR"/>
    <s v="IR"/>
    <s v="IR"/>
    <s v="IR"/>
    <s v="IR"/>
    <s v="IR"/>
    <s v="IR"/>
    <s v="IR"/>
    <s v="IR"/>
    <x v="3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4691"/>
    <s v="Jewell, Josey LB"/>
    <x v="8"/>
    <x v="3"/>
    <n v="2018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24"/>
    <s v="Lloyd, Devin LB"/>
    <x v="8"/>
    <x v="3"/>
    <n v="2022"/>
    <n v="2022"/>
    <s v="Y"/>
    <s v="D2.02"/>
    <n v="10"/>
    <n v="4"/>
    <n v="0.25"/>
    <n v="7"/>
    <n v="3"/>
    <n v="12"/>
    <n v="9"/>
    <n v="0"/>
    <n v="3"/>
    <s v="N/A"/>
    <n v="2"/>
    <n v="3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7"/>
    <s v="N/A"/>
    <s v="N/A"/>
    <s v="N/A"/>
  </r>
  <r>
    <n v="5171"/>
    <s v="Sanders, Drew LB"/>
    <x v="8"/>
    <x v="3"/>
    <n v="2023"/>
    <n v="2023"/>
    <s v="Y"/>
    <s v="D3.04"/>
    <n v="6"/>
    <n v="4"/>
    <n v="0.25"/>
    <n v="4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4"/>
    <n v="4"/>
    <s v="N/A"/>
    <s v="N/A"/>
  </r>
  <r>
    <n v="4722"/>
    <s v="Walker, Quay LB"/>
    <x v="8"/>
    <x v="3"/>
    <n v="2022"/>
    <n v="2022"/>
    <s v="Y"/>
    <s v="D1.10"/>
    <n v="11"/>
    <n v="4"/>
    <n v="0.25"/>
    <n v="8"/>
    <n v="3"/>
    <n v="12"/>
    <n v="9"/>
    <n v="0"/>
    <n v="3"/>
    <s v="N/A"/>
    <n v="2"/>
    <n v="3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8"/>
    <s v="N/A"/>
    <s v="N/A"/>
    <s v="N/A"/>
  </r>
  <r>
    <n v="5214"/>
    <s v="Banks, Deonte CB"/>
    <x v="9"/>
    <x v="3"/>
    <n v="2023"/>
    <n v="2023"/>
    <s v="Y"/>
    <s v="D6.1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84"/>
    <s v="McDuffie, Trent CB"/>
    <x v="9"/>
    <x v="3"/>
    <n v="2022"/>
    <n v="2022"/>
    <s v="Y"/>
    <s v="D8.02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3"/>
    <n v="2"/>
    <n v="1"/>
    <n v="3"/>
    <n v="3"/>
    <n v="0"/>
    <n v="0"/>
    <n v="0"/>
    <s v="N/A"/>
    <s v="OK"/>
    <n v="4"/>
    <n v="2"/>
    <n v="2"/>
    <n v="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2"/>
    <n v="2"/>
    <n v="2"/>
    <s v="N/A"/>
  </r>
  <r>
    <n v="5687"/>
    <s v="Sainristil, Mike WAS CB"/>
    <x v="9"/>
    <x v="3"/>
    <n v="2024"/>
    <n v="2024"/>
    <s v="Y"/>
    <s v="D10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48"/>
    <s v="Williams, Darious CB"/>
    <x v="9"/>
    <x v="3"/>
    <n v="2018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IR"/>
    <s v="IR"/>
    <s v="IR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21"/>
    <s v="Witherspoon, Devon CB"/>
    <x v="9"/>
    <x v="3"/>
    <n v="2023"/>
    <n v="2023"/>
    <s v="Y"/>
    <s v="D7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60"/>
    <s v="Cine, Lewis S"/>
    <x v="10"/>
    <x v="3"/>
    <n v="2022"/>
    <n v="2022"/>
    <s v="Y"/>
    <s v="D5.08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656"/>
    <s v="DeJean, Cooper PHI S"/>
    <x v="10"/>
    <x v="3"/>
    <n v="2024"/>
    <n v="2024"/>
    <s v="Y"/>
    <s v="D7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n v="1"/>
    <n v="1"/>
    <s v="N/A"/>
    <s v="N/A"/>
  </r>
  <r>
    <n v="5117"/>
    <s v="Delpit, Grant S"/>
    <x v="10"/>
    <x v="3"/>
    <n v="2020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n v="5"/>
    <n v="1"/>
    <n v="1"/>
    <n v="3"/>
    <n v="2"/>
    <n v="3"/>
    <n v="3"/>
    <n v="0"/>
    <s v="N/A"/>
    <s v="N/A"/>
    <s v="N/A"/>
    <s v="OK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734"/>
    <s v="Hamilton, Kyle S"/>
    <x v="10"/>
    <x v="3"/>
    <n v="2022"/>
    <n v="2022"/>
    <s v="Y"/>
    <s v="D3.02"/>
    <n v="6"/>
    <n v="4"/>
    <n v="0.25"/>
    <n v="4"/>
    <n v="2"/>
    <n v="8"/>
    <n v="6"/>
    <n v="0"/>
    <n v="2"/>
    <s v="N/A"/>
    <n v="2"/>
    <n v="0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6"/>
    <s v="N/A"/>
    <s v="N/A"/>
    <s v="N/A"/>
  </r>
  <r>
    <n v="1866"/>
    <s v="Mathieu, Tyrann S"/>
    <x v="10"/>
    <x v="3"/>
    <n v="2013"/>
    <n v="2017"/>
    <s v="N"/>
    <s v="FA"/>
    <n v="5"/>
    <n v="4"/>
    <n v="0.25"/>
    <n v="3"/>
    <n v="2"/>
    <n v="8"/>
    <n v="8"/>
    <n v="0"/>
    <n v="0"/>
    <n v="2021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73"/>
    <s v="Robinson, Jammie S"/>
    <x v="10"/>
    <x v="3"/>
    <n v="2023"/>
    <n v="2023"/>
    <s v="Y"/>
    <s v="D12.04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113"/>
    <s v="Moseley, Emmanuel CB"/>
    <x v="11"/>
    <x v="3"/>
    <n v="2018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14"/>
    <s v="Okudah, Jeff CB"/>
    <x v="11"/>
    <x v="3"/>
    <n v="2020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95"/>
    <s v="Corral, Matt QB"/>
    <x v="0"/>
    <x v="4"/>
    <n v="2022"/>
    <n v="2022"/>
    <s v="Y"/>
    <s v="D9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719"/>
    <s v="Darnold, Sam QB"/>
    <x v="0"/>
    <x v="4"/>
    <n v="2018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24"/>
    <s v="Herbert, Justin QB"/>
    <x v="0"/>
    <x v="4"/>
    <n v="2020"/>
    <n v="2023"/>
    <s v="N"/>
    <s v="FA"/>
    <n v="40"/>
    <n v="5"/>
    <n v="0.6"/>
    <n v="16"/>
    <n v="24"/>
    <n v="120"/>
    <n v="40"/>
    <n v="0"/>
    <n v="80"/>
    <s v="N/A"/>
    <n v="4"/>
    <n v="40"/>
    <n v="24"/>
    <n v="16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56"/>
    <n v="40"/>
    <n v="32"/>
    <n v="1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s v="N/A"/>
    <n v="56"/>
    <n v="40"/>
    <n v="32"/>
    <n v="16"/>
    <s v="N/A"/>
  </r>
  <r>
    <n v="5226"/>
    <s v="Levis, Will QB"/>
    <x v="0"/>
    <x v="4"/>
    <n v="2023"/>
    <n v="2023"/>
    <s v="Y"/>
    <s v="D7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C"/>
    <s v="C"/>
    <s v="C"/>
    <s v="C"/>
    <s v="C"/>
    <s v="C"/>
    <s v="C"/>
    <x v="1"/>
    <m/>
    <n v="1"/>
    <n v="1"/>
    <n v="1"/>
    <n v="1"/>
    <n v="1"/>
    <n v="1"/>
    <n v="1"/>
    <n v="1"/>
    <n v="1"/>
    <n v="0"/>
    <n v="0"/>
    <n v="0"/>
    <n v="0"/>
    <n v="0"/>
    <n v="0"/>
    <n v="0"/>
    <n v="0"/>
    <s v="N/A"/>
    <n v="0"/>
    <n v="0"/>
    <s v="N/A"/>
    <s v="N/A"/>
    <s v="N/A"/>
  </r>
  <r>
    <n v="5629"/>
    <s v="Maye, Drake NEP QB"/>
    <x v="0"/>
    <x v="4"/>
    <n v="2024"/>
    <n v="2024"/>
    <s v="Y"/>
    <s v="D4.09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P"/>
    <s v="P"/>
    <s v="P"/>
    <s v="P"/>
    <s v="P"/>
    <s v="P"/>
    <s v="P"/>
    <s v="P"/>
    <s v="P"/>
    <s v="Y"/>
    <s v="Y"/>
    <s v="Y"/>
    <s v="Y"/>
    <s v="Y"/>
    <s v="Y"/>
    <s v="Y"/>
    <x v="0"/>
    <m/>
    <n v="0"/>
    <n v="0"/>
    <n v="0"/>
    <n v="0"/>
    <n v="0"/>
    <n v="0"/>
    <n v="0"/>
    <n v="0"/>
    <n v="0"/>
    <n v="3"/>
    <n v="3"/>
    <n v="3"/>
    <n v="3"/>
    <n v="3"/>
    <n v="3"/>
    <n v="3"/>
    <n v="3"/>
    <s v="N/A"/>
    <n v="3"/>
    <n v="3"/>
    <n v="3"/>
    <n v="3"/>
    <s v="N/A"/>
  </r>
  <r>
    <n v="5158"/>
    <s v="Achane, Devon RB"/>
    <x v="1"/>
    <x v="4"/>
    <n v="2023"/>
    <n v="2023"/>
    <s v="Y"/>
    <s v="D2.01"/>
    <n v="10"/>
    <n v="4"/>
    <n v="0.25"/>
    <n v="7"/>
    <n v="3"/>
    <n v="12"/>
    <n v="3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s v="N/A"/>
    <s v="N/A"/>
  </r>
  <r>
    <n v="5674"/>
    <s v="Ali, Rasheen BAL RB"/>
    <x v="1"/>
    <x v="4"/>
    <n v="2024"/>
    <n v="2024"/>
    <s v="Y"/>
    <s v="D8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2522"/>
    <s v="Barkley, Saquon RB"/>
    <x v="1"/>
    <x v="4"/>
    <n v="2018"/>
    <n v="2018"/>
    <s v="Y"/>
    <s v="D"/>
    <n v="20"/>
    <n v="5"/>
    <n v="0.4"/>
    <n v="12"/>
    <n v="8"/>
    <n v="40"/>
    <n v="32"/>
    <n v="0"/>
    <n v="8"/>
    <n v="2022"/>
    <n v="3"/>
    <n v="8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12"/>
    <n v="12"/>
    <s v="N/A"/>
    <s v="N/A"/>
  </r>
  <r>
    <n v="4785"/>
    <s v="Chandler, Ty RB"/>
    <x v="1"/>
    <x v="4"/>
    <n v="2022"/>
    <n v="2022"/>
    <s v="Y"/>
    <s v="D8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1"/>
    <n v="1"/>
    <n v="1"/>
    <n v="1"/>
    <n v="0"/>
    <n v="1"/>
    <s v="N/A"/>
    <s v="N/A"/>
    <s v="N/A"/>
    <s v="OK"/>
    <n v="1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2"/>
    <s v="N/A"/>
    <s v="N/A"/>
    <s v="N/A"/>
  </r>
  <r>
    <n v="5196"/>
    <s v="Gray, Eric RB"/>
    <x v="1"/>
    <x v="4"/>
    <n v="2023"/>
    <n v="2023"/>
    <s v="Y"/>
    <s v="D5.09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2"/>
    <s v="N/A"/>
    <s v="N/A"/>
    <s v="N/A"/>
  </r>
  <r>
    <n v="4174"/>
    <s v="Hubbard, Chuba RB"/>
    <x v="1"/>
    <x v="4"/>
    <n v="2021"/>
    <n v="2021"/>
    <s v="Y"/>
    <s v="D4.06"/>
    <n v="4"/>
    <n v="4"/>
    <n v="0.25"/>
    <n v="3"/>
    <n v="1"/>
    <n v="4"/>
    <n v="4"/>
    <n v="0"/>
    <n v="0"/>
    <s v="N/A"/>
    <n v="1"/>
    <n v="0"/>
    <s v="N/A"/>
    <s v="N/A"/>
    <s v="N/A"/>
    <s v="N/A"/>
    <s v="OK"/>
    <s v="Yes"/>
    <n v="16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718"/>
    <s v="Mason, Jordan RB"/>
    <x v="1"/>
    <x v="4"/>
    <n v="2022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1947"/>
    <s v="McCaffrey, Christian RB"/>
    <x v="1"/>
    <x v="4"/>
    <n v="2017"/>
    <n v="2017"/>
    <s v="Y"/>
    <s v="D"/>
    <n v="75"/>
    <n v="5"/>
    <n v="0.75"/>
    <n v="18"/>
    <n v="57"/>
    <n v="285"/>
    <n v="285"/>
    <n v="0"/>
    <n v="0"/>
    <n v="2020"/>
    <n v="1"/>
    <n v="0"/>
    <s v="N/A"/>
    <s v="N/A"/>
    <s v="N/A"/>
    <s v="N/A"/>
    <s v="OK"/>
    <s v="Yes"/>
    <n v="84"/>
    <n v="4"/>
    <n v="1"/>
    <n v="21"/>
    <n v="63"/>
    <n v="63"/>
    <n v="24"/>
    <n v="39"/>
    <s v="N/A"/>
    <s v="N/A"/>
    <s v="N/A"/>
    <s v="OK"/>
    <n v="42"/>
    <n v="60"/>
    <s v="N/A"/>
    <s v="N/A"/>
    <s v="N/A"/>
    <s v="Y"/>
    <s v="IR"/>
    <s v="IR"/>
    <s v="IR"/>
    <s v="IR"/>
    <s v="IR"/>
    <s v="IR"/>
    <s v="IR"/>
    <s v="IR"/>
    <s v="Y"/>
    <s v="Y"/>
    <s v="Y"/>
    <s v="Y"/>
    <s v="Y"/>
    <s v="Y"/>
    <s v="Y"/>
    <x v="0"/>
    <m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s v="N/A"/>
    <n v="42"/>
    <n v="60"/>
    <s v="N/A"/>
    <s v="N/A"/>
    <s v="N/A"/>
  </r>
  <r>
    <n v="5071"/>
    <s v="Mostert, Raheem RB"/>
    <x v="1"/>
    <x v="4"/>
    <n v="2015"/>
    <n v="2023"/>
    <s v="N"/>
    <s v="FA"/>
    <n v="8"/>
    <n v="3"/>
    <n v="0.25"/>
    <n v="6"/>
    <n v="2"/>
    <n v="6"/>
    <n v="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663"/>
    <s v="Shipley, Will PHI RB"/>
    <x v="1"/>
    <x v="4"/>
    <n v="2024"/>
    <n v="2024"/>
    <s v="Y"/>
    <s v="D7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717"/>
    <s v="Steele, Carson RB"/>
    <x v="1"/>
    <x v="4"/>
    <n v="2024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P"/>
    <s v="P"/>
    <s v="P"/>
    <s v="Y"/>
    <s v="Y"/>
    <s v="Y"/>
    <s v="Y"/>
    <s v="Y"/>
    <s v="Y"/>
    <s v="C"/>
    <s v="C"/>
    <s v="C"/>
    <s v="C"/>
    <s v="C"/>
    <s v="C"/>
    <s v="C"/>
    <x v="1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56"/>
    <s v="Stevenson, Rhamondre RB"/>
    <x v="1"/>
    <x v="4"/>
    <n v="2021"/>
    <n v="2021"/>
    <s v="Y"/>
    <s v="D2.08"/>
    <n v="8"/>
    <n v="4"/>
    <n v="0.25"/>
    <n v="6"/>
    <n v="2"/>
    <n v="8"/>
    <n v="8"/>
    <n v="0"/>
    <n v="0"/>
    <s v="N/A"/>
    <n v="1"/>
    <n v="0"/>
    <s v="N/A"/>
    <s v="N/A"/>
    <s v="N/A"/>
    <s v="N/A"/>
    <s v="OK"/>
    <s v="Yes"/>
    <n v="25"/>
    <n v="4"/>
    <n v="2"/>
    <n v="15"/>
    <n v="10"/>
    <n v="20"/>
    <n v="8"/>
    <n v="12"/>
    <n v="0"/>
    <s v="N/A"/>
    <s v="N/A"/>
    <s v="OK"/>
    <n v="14"/>
    <n v="27"/>
    <n v="1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27"/>
    <n v="15"/>
    <s v="N/A"/>
    <s v="N/A"/>
  </r>
  <r>
    <n v="5131"/>
    <s v="Warren, Jaylen RB"/>
    <x v="1"/>
    <x v="4"/>
    <n v="2022"/>
    <n v="2023"/>
    <s v="N"/>
    <s v="FA"/>
    <n v="4"/>
    <n v="3"/>
    <n v="0.25"/>
    <n v="3"/>
    <n v="1"/>
    <n v="3"/>
    <n v="3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3622"/>
    <s v="Aiyuk, Brandon WR"/>
    <x v="2"/>
    <x v="4"/>
    <n v="2020"/>
    <n v="2020"/>
    <s v="Y"/>
    <s v="D2.07"/>
    <n v="39"/>
    <n v="3"/>
    <n v="0.6"/>
    <n v="15"/>
    <n v="24"/>
    <n v="72"/>
    <n v="10"/>
    <n v="24"/>
    <n v="38"/>
    <n v="2023"/>
    <n v="2"/>
    <n v="24"/>
    <n v="14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9"/>
    <n v="29"/>
    <s v="N/A"/>
    <s v="N/A"/>
    <s v="N/A"/>
    <s v="Y"/>
    <s v="Y"/>
    <s v="Y"/>
    <s v="Y"/>
    <s v="Y"/>
    <s v="Y"/>
    <s v="Y"/>
    <s v="IR"/>
    <s v="IR"/>
    <s v="IR"/>
    <s v="IR"/>
    <s v="IR"/>
    <s v="IR"/>
    <s v="IR"/>
    <s v="IR"/>
    <s v="IR"/>
    <x v="3"/>
    <m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s v="N/A"/>
    <n v="39"/>
    <n v="29"/>
    <s v="N/A"/>
    <s v="N/A"/>
    <s v="N/A"/>
  </r>
  <r>
    <n v="5208"/>
    <s v="Boutte, Kayshon WR"/>
    <x v="2"/>
    <x v="4"/>
    <n v="2023"/>
    <n v="2023"/>
    <s v="Y"/>
    <s v="D6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84"/>
    <s v="Coker, Jalen CAR WR"/>
    <x v="2"/>
    <x v="4"/>
    <n v="2024"/>
    <n v="2024"/>
    <s v="Y"/>
    <s v="D9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Y"/>
    <s v="Y"/>
    <s v="Y"/>
    <s v="Y"/>
    <s v="Y"/>
    <s v="Y"/>
    <s v="Y"/>
    <s v="Y"/>
    <x v="0"/>
    <m/>
    <n v="0"/>
    <n v="0"/>
    <n v="0"/>
    <n v="0"/>
    <n v="0"/>
    <n v="0"/>
    <n v="0"/>
    <n v="0"/>
    <n v="1"/>
    <n v="1"/>
    <n v="1"/>
    <n v="1"/>
    <n v="1"/>
    <n v="1"/>
    <n v="1"/>
    <n v="1"/>
    <n v="1"/>
    <s v="N/A"/>
    <n v="1"/>
    <n v="1"/>
    <n v="1"/>
    <s v="N/A"/>
    <s v="N/A"/>
  </r>
  <r>
    <n v="5599"/>
    <s v="Coleman, Keon BUF WR"/>
    <x v="2"/>
    <x v="4"/>
    <n v="2024"/>
    <n v="2024"/>
    <s v="Y"/>
    <s v="D1.09"/>
    <n v="12"/>
    <n v="4"/>
    <n v="0.25"/>
    <n v="9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9"/>
    <n v="9"/>
    <n v="9"/>
    <s v="N/A"/>
  </r>
  <r>
    <n v="3612"/>
    <s v="Jeudy, Jerry WR"/>
    <x v="2"/>
    <x v="4"/>
    <n v="2020"/>
    <n v="2020"/>
    <s v="Y"/>
    <s v="D1.07"/>
    <n v="19"/>
    <n v="5"/>
    <n v="0.4"/>
    <n v="11"/>
    <n v="8"/>
    <n v="40"/>
    <n v="0"/>
    <n v="8"/>
    <n v="32"/>
    <n v="2023"/>
    <n v="4"/>
    <n v="3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43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3"/>
    <n v="43"/>
    <n v="43"/>
    <n v="43"/>
    <n v="43"/>
    <n v="43"/>
    <n v="43"/>
    <n v="43"/>
    <n v="43"/>
    <n v="43"/>
    <n v="43"/>
    <n v="43"/>
    <n v="43"/>
    <n v="43"/>
    <n v="43"/>
    <n v="43"/>
    <n v="43"/>
    <s v="N/A"/>
    <n v="43"/>
    <n v="11"/>
    <n v="11"/>
    <n v="11"/>
    <s v="N/A"/>
  </r>
  <r>
    <n v="4715"/>
    <s v="London, Drake WR"/>
    <x v="2"/>
    <x v="4"/>
    <n v="2022"/>
    <n v="2022"/>
    <s v="Y"/>
    <s v="D1.03"/>
    <n v="18"/>
    <n v="4"/>
    <n v="0.25"/>
    <n v="13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3098"/>
    <s v="Metcalf, D.K. WR"/>
    <x v="2"/>
    <x v="4"/>
    <n v="2019"/>
    <n v="2019"/>
    <s v="Y"/>
    <s v="D"/>
    <n v="78"/>
    <n v="3"/>
    <n v="0.75"/>
    <n v="19"/>
    <n v="59"/>
    <n v="177"/>
    <n v="148"/>
    <n v="0"/>
    <n v="29"/>
    <n v="2022"/>
    <n v="1"/>
    <n v="29"/>
    <s v="N/A"/>
    <s v="N/A"/>
    <s v="N/A"/>
    <s v="N/A"/>
    <s v="OK"/>
    <s v="Yes"/>
    <n v="61"/>
    <n v="4"/>
    <n v="0"/>
    <s v="N/A"/>
    <s v="N/A"/>
    <s v="N/A"/>
    <s v="N/A"/>
    <s v="N/A"/>
    <s v="N/A"/>
    <s v="N/A"/>
    <s v="N/A"/>
    <s v="N/A"/>
    <n v="4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8"/>
    <n v="48"/>
    <n v="48"/>
    <n v="48"/>
    <n v="48"/>
    <n v="48"/>
    <n v="48"/>
    <n v="48"/>
    <n v="48"/>
    <n v="48"/>
    <n v="48"/>
    <n v="48"/>
    <n v="48"/>
    <n v="48"/>
    <n v="48"/>
    <n v="48"/>
    <n v="48"/>
    <s v="N/A"/>
    <n v="48"/>
    <s v="N/A"/>
    <s v="N/A"/>
    <s v="N/A"/>
    <s v="N/A"/>
  </r>
  <r>
    <n v="5619"/>
    <s v="Polk, Ja'Lynn NEP WR"/>
    <x v="2"/>
    <x v="4"/>
    <n v="2024"/>
    <n v="2024"/>
    <s v="Y"/>
    <s v="D3.09"/>
    <n v="4"/>
    <n v="4"/>
    <n v="0.25"/>
    <n v="3"/>
    <n v="1"/>
    <n v="4"/>
    <n v="0"/>
    <n v="0"/>
    <n v="4"/>
    <s v="N/A"/>
    <n v="4"/>
    <n v="4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n v="3"/>
    <n v="3"/>
    <s v="N/A"/>
  </r>
  <r>
    <n v="4709"/>
    <s v="Ridley, Calvin WR"/>
    <x v="2"/>
    <x v="4"/>
    <n v="2018"/>
    <n v="2022"/>
    <s v="N"/>
    <s v="FA"/>
    <n v="25"/>
    <n v="5"/>
    <n v="0.4"/>
    <n v="15"/>
    <n v="10"/>
    <n v="50"/>
    <n v="5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15"/>
    <n v="1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15"/>
    <n v="15"/>
    <s v="N/A"/>
    <s v="N/A"/>
  </r>
  <r>
    <n v="4737"/>
    <s v="Tolbert, Jalen WR"/>
    <x v="2"/>
    <x v="4"/>
    <n v="2022"/>
    <n v="2022"/>
    <s v="Y"/>
    <s v="D3.05"/>
    <n v="5"/>
    <n v="4"/>
    <n v="0.25"/>
    <n v="3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609"/>
    <s v="Wilson, Roman PIT WR"/>
    <x v="2"/>
    <x v="4"/>
    <n v="2024"/>
    <n v="2024"/>
    <s v="Y"/>
    <s v="D2.09"/>
    <n v="7"/>
    <n v="4"/>
    <n v="0.25"/>
    <n v="5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5"/>
    <n v="5"/>
    <n v="5"/>
    <s v="N/A"/>
    <s v="Y"/>
    <s v="Y"/>
    <s v="Y"/>
    <s v="Y"/>
    <s v="Y"/>
    <s v="Y"/>
    <s v="Y"/>
    <s v="Y"/>
    <s v="IR"/>
    <s v="IR"/>
    <s v="IR"/>
    <s v="IR"/>
    <s v="IR"/>
    <s v="IR"/>
    <s v="IR"/>
    <s v="IR"/>
    <x v="3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5"/>
    <n v="5"/>
    <n v="5"/>
    <s v="N/A"/>
  </r>
  <r>
    <n v="3108"/>
    <s v="Fant, Noah TE"/>
    <x v="3"/>
    <x v="4"/>
    <n v="2019"/>
    <n v="2019"/>
    <s v="Y"/>
    <s v="D"/>
    <n v="11"/>
    <n v="3"/>
    <n v="0.25"/>
    <n v="8"/>
    <n v="3"/>
    <n v="9"/>
    <n v="9"/>
    <n v="0"/>
    <n v="0"/>
    <n v="2022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8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2552"/>
    <s v="Goedert, Dallas TE"/>
    <x v="3"/>
    <x v="4"/>
    <n v="2018"/>
    <n v="2018"/>
    <s v="Y"/>
    <s v="D"/>
    <n v="28"/>
    <n v="3"/>
    <n v="0.6"/>
    <n v="11"/>
    <n v="17"/>
    <n v="51"/>
    <n v="16"/>
    <n v="17"/>
    <n v="18"/>
    <n v="2023"/>
    <n v="2"/>
    <n v="17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8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s v="N/A"/>
    <n v="28"/>
    <n v="12"/>
    <s v="N/A"/>
    <s v="N/A"/>
    <s v="N/A"/>
  </r>
  <r>
    <n v="5082"/>
    <s v="Johnson, Juwan TE"/>
    <x v="3"/>
    <x v="4"/>
    <n v="2020"/>
    <n v="2023"/>
    <s v="N"/>
    <s v="FA"/>
    <n v="15"/>
    <n v="2"/>
    <n v="0.4"/>
    <n v="9"/>
    <n v="6"/>
    <n v="12"/>
    <n v="12"/>
    <n v="0"/>
    <n v="0"/>
    <s v="N/A"/>
    <n v="1"/>
    <n v="0"/>
    <s v="N/A"/>
    <s v="N/A"/>
    <s v="N/A"/>
    <s v="N/A"/>
    <s v="OK"/>
    <s v="Yes"/>
    <n v="30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23"/>
    <s v="Kittle, George TE"/>
    <x v="3"/>
    <x v="4"/>
    <n v="2017"/>
    <n v="2024"/>
    <s v="N"/>
    <s v="FA"/>
    <n v="24"/>
    <n v="2"/>
    <n v="0.4"/>
    <n v="14"/>
    <n v="10"/>
    <n v="20"/>
    <n v="0"/>
    <n v="0"/>
    <n v="20"/>
    <s v="N/A"/>
    <n v="2"/>
    <n v="10"/>
    <n v="1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4"/>
    <n v="2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s v="N/A"/>
    <n v="24"/>
    <n v="24"/>
    <s v="N/A"/>
    <s v="N/A"/>
    <s v="N/A"/>
  </r>
  <r>
    <n v="5268"/>
    <s v="Kuntz, Zack TE"/>
    <x v="3"/>
    <x v="4"/>
    <n v="2023"/>
    <n v="2023"/>
    <s v="Y"/>
    <s v="D11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176"/>
    <s v="Mayer, Michael TE"/>
    <x v="3"/>
    <x v="4"/>
    <n v="2023"/>
    <n v="2023"/>
    <s v="Y"/>
    <s v="D3.09"/>
    <n v="4"/>
    <n v="4"/>
    <n v="0.25"/>
    <n v="3"/>
    <n v="1"/>
    <n v="4"/>
    <n v="1"/>
    <n v="0"/>
    <n v="3"/>
    <s v="N/A"/>
    <n v="3"/>
    <n v="1"/>
    <n v="1"/>
    <n v="1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IR"/>
    <s v="IR"/>
    <s v="IR"/>
    <s v="IR"/>
    <s v="IR"/>
    <s v="IR"/>
    <s v="IR"/>
    <s v="IR"/>
    <s v="IR"/>
    <s v="IR"/>
    <s v="IR"/>
    <x v="3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579"/>
    <s v="Elliott, Jake K"/>
    <x v="4"/>
    <x v="4"/>
    <n v="2017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51"/>
    <s v="Fairbairn, Ka'imi K"/>
    <x v="4"/>
    <x v="4"/>
    <n v="2016"/>
    <n v="2024"/>
    <s v="N"/>
    <n v="2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0"/>
    <m/>
    <n v="0"/>
    <n v="0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580"/>
    <s v="Baringer, Bryce P"/>
    <x v="5"/>
    <x v="4"/>
    <n v="2023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259"/>
    <s v="Harvin, Pressley P"/>
    <x v="5"/>
    <x v="4"/>
    <n v="2021"/>
    <n v="2021"/>
    <s v="Y"/>
    <s v="D12.06"/>
    <n v="1"/>
    <n v="3"/>
    <n v="0.25"/>
    <n v="0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56"/>
    <s v="Carter, Jalen DT"/>
    <x v="6"/>
    <x v="4"/>
    <n v="2023"/>
    <n v="2023"/>
    <s v="Y"/>
    <s v="D1.09"/>
    <n v="12"/>
    <n v="4"/>
    <n v="0.25"/>
    <n v="9"/>
    <n v="3"/>
    <n v="12"/>
    <n v="3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s v="N/A"/>
    <s v="N/A"/>
  </r>
  <r>
    <n v="4735"/>
    <s v="Davis, Jordan DT"/>
    <x v="6"/>
    <x v="4"/>
    <n v="2022"/>
    <n v="2022"/>
    <s v="Y"/>
    <s v="D3.03"/>
    <n v="6"/>
    <n v="4"/>
    <n v="0.25"/>
    <n v="4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1"/>
    <m/>
    <n v="4"/>
    <n v="4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571"/>
    <s v="Hargrave, Javon DT"/>
    <x v="6"/>
    <x v="4"/>
    <n v="2016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38"/>
    <s v="Jarrett, Grady DT"/>
    <x v="6"/>
    <x v="4"/>
    <n v="2015"/>
    <n v="2023"/>
    <s v="N"/>
    <s v="FA"/>
    <n v="12"/>
    <n v="2"/>
    <n v="0.25"/>
    <n v="9"/>
    <n v="3"/>
    <n v="6"/>
    <n v="6"/>
    <n v="0"/>
    <n v="0"/>
    <s v="N/A"/>
    <n v="1"/>
    <n v="0"/>
    <s v="N/A"/>
    <s v="N/A"/>
    <s v="N/A"/>
    <s v="N/A"/>
    <s v="OK"/>
    <s v="Yes"/>
    <n v="8"/>
    <n v="2"/>
    <n v="1"/>
    <n v="6"/>
    <n v="2"/>
    <n v="2"/>
    <n v="0"/>
    <n v="2"/>
    <s v="N/A"/>
    <s v="N/A"/>
    <s v="N/A"/>
    <s v="OK"/>
    <n v="9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8"/>
    <s v="N/A"/>
    <s v="N/A"/>
    <s v="N/A"/>
  </r>
  <r>
    <n v="5650"/>
    <s v="Orhorhoro, Ruke ATL DT"/>
    <x v="6"/>
    <x v="4"/>
    <n v="2024"/>
    <n v="2024"/>
    <s v="Y"/>
    <s v="D6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572"/>
    <s v="Sieler, Zach DT"/>
    <x v="6"/>
    <x v="4"/>
    <n v="2018"/>
    <n v="2024"/>
    <s v="N"/>
    <s v="FA"/>
    <n v="6"/>
    <n v="1"/>
    <n v="0.25"/>
    <n v="4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789"/>
    <s v="Stewart, Grover DT"/>
    <x v="6"/>
    <x v="4"/>
    <n v="2017"/>
    <n v="2024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0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50"/>
    <s v="Wyatt, Devonte DT"/>
    <x v="6"/>
    <x v="4"/>
    <n v="2022"/>
    <n v="2024"/>
    <s v="N"/>
    <n v="2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0"/>
    <m/>
    <n v="0"/>
    <n v="0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4755"/>
    <s v="Bonitto, Nik DE"/>
    <x v="7"/>
    <x v="4"/>
    <n v="2022"/>
    <n v="2022"/>
    <s v="Y"/>
    <s v="D5.03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2"/>
    <n v="1"/>
    <n v="1"/>
    <n v="1"/>
    <n v="1"/>
    <n v="1"/>
    <n v="0"/>
    <n v="1"/>
    <s v="N/A"/>
    <s v="N/A"/>
    <s v="N/A"/>
    <s v="OK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798"/>
    <s v="Fowler, Dante DE"/>
    <x v="7"/>
    <x v="4"/>
    <n v="2013"/>
    <n v="2024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0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36"/>
    <s v="Harrison, Zach DE"/>
    <x v="7"/>
    <x v="4"/>
    <n v="2023"/>
    <n v="2023"/>
    <s v="Y"/>
    <s v="D8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1"/>
    <m/>
    <n v="1"/>
    <n v="1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768"/>
    <s v="Herbig, Nick DE"/>
    <x v="7"/>
    <x v="4"/>
    <n v="2023"/>
    <n v="2024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Y"/>
    <s v="Y"/>
    <s v="C"/>
    <s v="C"/>
    <s v="C"/>
    <s v="C"/>
    <s v="C"/>
    <s v="C"/>
    <s v="C"/>
    <x v="1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31"/>
    <s v="Kneeland, Marshawn DAL DE"/>
    <x v="7"/>
    <x v="4"/>
    <n v="2024"/>
    <n v="2024"/>
    <s v="Y"/>
    <s v="D5.01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IR"/>
    <s v="IR"/>
    <s v="IR"/>
    <s v="IR"/>
    <s v="IR"/>
    <s v="IR"/>
    <s v="IR"/>
    <s v="IR"/>
    <s v="IR"/>
    <s v="IR"/>
    <s v="IR"/>
    <x v="3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573"/>
    <s v="Nwosu, Uchenna DE"/>
    <x v="7"/>
    <x v="4"/>
    <n v="2018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124"/>
    <s v="Sweat, Montez DE"/>
    <x v="7"/>
    <x v="4"/>
    <n v="2019"/>
    <n v="2019"/>
    <s v="Y"/>
    <s v="D"/>
    <n v="23"/>
    <n v="4"/>
    <n v="0.4"/>
    <n v="13"/>
    <n v="10"/>
    <n v="40"/>
    <n v="40"/>
    <n v="0"/>
    <n v="0"/>
    <n v="2021"/>
    <n v="1"/>
    <n v="0"/>
    <s v="N/A"/>
    <s v="N/A"/>
    <s v="N/A"/>
    <s v="N/A"/>
    <s v="OK"/>
    <s v="Yes"/>
    <n v="14"/>
    <n v="4"/>
    <n v="3"/>
    <n v="8"/>
    <n v="6"/>
    <n v="18"/>
    <n v="0"/>
    <n v="6"/>
    <n v="6"/>
    <n v="6"/>
    <s v="N/A"/>
    <s v="OK"/>
    <n v="13"/>
    <n v="14"/>
    <n v="14"/>
    <n v="1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4"/>
    <n v="14"/>
    <n v="14"/>
    <s v="N/A"/>
  </r>
  <r>
    <n v="4725"/>
    <s v="Thibodeaux, Kayvon DE"/>
    <x v="7"/>
    <x v="4"/>
    <n v="2022"/>
    <n v="2022"/>
    <s v="Y"/>
    <s v="D2.03"/>
    <n v="10"/>
    <n v="4"/>
    <n v="0.25"/>
    <n v="7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IR"/>
    <s v="IR"/>
    <s v="IR"/>
    <s v="IR"/>
    <s v="IR"/>
    <s v="IR"/>
    <s v="IR"/>
    <s v="IR"/>
    <s v="IR"/>
    <s v="IR"/>
    <s v="IR"/>
    <x v="3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704"/>
    <s v="Thomas, Xavier ARI DE"/>
    <x v="7"/>
    <x v="4"/>
    <n v="2024"/>
    <n v="2024"/>
    <s v="Y"/>
    <s v="D11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752"/>
    <s v="Van Ginkel, Andrew DE"/>
    <x v="7"/>
    <x v="4"/>
    <n v="2019"/>
    <n v="2024"/>
    <s v="N"/>
    <n v="2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0"/>
    <m/>
    <n v="0"/>
    <n v="0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3611"/>
    <s v="Young, Chase DE"/>
    <x v="7"/>
    <x v="4"/>
    <n v="2020"/>
    <n v="2020"/>
    <s v="Y"/>
    <s v="D1.06"/>
    <n v="20"/>
    <n v="3"/>
    <n v="0.4"/>
    <n v="12"/>
    <n v="8"/>
    <n v="24"/>
    <n v="8"/>
    <n v="8"/>
    <n v="8"/>
    <n v="2023"/>
    <n v="2"/>
    <n v="8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12"/>
    <s v="N/A"/>
    <s v="N/A"/>
    <s v="N/A"/>
  </r>
  <r>
    <n v="5574"/>
    <s v="Cashman, Blake LB"/>
    <x v="8"/>
    <x v="4"/>
    <n v="2019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45"/>
    <s v="Chenal, Leo LB"/>
    <x v="8"/>
    <x v="4"/>
    <n v="2022"/>
    <n v="2022"/>
    <s v="Y"/>
    <s v="D4.03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765"/>
    <s v="Harris, Christian LB"/>
    <x v="8"/>
    <x v="4"/>
    <n v="2022"/>
    <n v="2022"/>
    <s v="Y"/>
    <s v="D6.03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3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86"/>
    <s v="Henley, Daiyan LB"/>
    <x v="8"/>
    <x v="4"/>
    <n v="2023"/>
    <n v="2023"/>
    <s v="Y"/>
    <s v="D4.09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258"/>
    <s v="Pace, Ivan LB"/>
    <x v="8"/>
    <x v="4"/>
    <n v="2023"/>
    <n v="2023"/>
    <s v="Y"/>
    <s v="D10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575"/>
    <s v="Singleton, Alex LB"/>
    <x v="8"/>
    <x v="4"/>
    <n v="2015"/>
    <n v="2024"/>
    <s v="N"/>
    <s v="FA"/>
    <n v="5"/>
    <n v="1"/>
    <n v="0.25"/>
    <n v="3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IR"/>
    <s v="IR"/>
    <s v="IR"/>
    <s v="IR"/>
    <s v="IR"/>
    <s v="IR"/>
    <s v="IR"/>
    <s v="IR"/>
    <s v="IR"/>
    <s v="IR"/>
    <s v="IR"/>
    <s v="IR"/>
    <x v="3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2536"/>
    <s v="Smith, Roquan LB"/>
    <x v="8"/>
    <x v="4"/>
    <n v="2018"/>
    <n v="2018"/>
    <s v="Y"/>
    <s v="D"/>
    <n v="37"/>
    <n v="2"/>
    <n v="0.6"/>
    <n v="14"/>
    <n v="23"/>
    <n v="46"/>
    <n v="17"/>
    <n v="12"/>
    <n v="17"/>
    <n v="2023"/>
    <n v="1"/>
    <n v="17"/>
    <s v="N/A"/>
    <s v="N/A"/>
    <s v="N/A"/>
    <s v="N/A"/>
    <s v="OK"/>
    <s v="Yes"/>
    <n v="37"/>
    <n v="4"/>
    <n v="0"/>
    <s v="N/A"/>
    <s v="N/A"/>
    <s v="N/A"/>
    <s v="N/A"/>
    <s v="N/A"/>
    <s v="N/A"/>
    <s v="N/A"/>
    <s v="N/A"/>
    <s v="N/A"/>
    <n v="3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s v="N/A"/>
    <n v="31"/>
    <s v="N/A"/>
    <s v="N/A"/>
    <s v="N/A"/>
    <s v="N/A"/>
  </r>
  <r>
    <n v="5790"/>
    <s v="Strnad, Justin LB"/>
    <x v="8"/>
    <x v="4"/>
    <n v="2020"/>
    <n v="2024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0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81"/>
    <s v="Tavai, Jahlani LB"/>
    <x v="8"/>
    <x v="4"/>
    <n v="2019"/>
    <n v="2024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C"/>
    <s v="C"/>
    <s v="C"/>
    <s v="C"/>
    <s v="C"/>
    <s v="C"/>
    <s v="C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21"/>
    <s v="Jobe, Josh CB"/>
    <x v="9"/>
    <x v="4"/>
    <n v="2022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112"/>
    <s v="Jones, Marcus CB"/>
    <x v="9"/>
    <x v="4"/>
    <n v="2022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94"/>
    <s v="McKinstry, Kool-Aid NOS CB"/>
    <x v="9"/>
    <x v="4"/>
    <n v="2024"/>
    <n v="2024"/>
    <s v="Y"/>
    <s v="D10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576"/>
    <s v="Slay, Darius CB"/>
    <x v="9"/>
    <x v="4"/>
    <n v="2013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77"/>
    <s v="Taylor-Britt, Cam CB"/>
    <x v="9"/>
    <x v="4"/>
    <n v="2022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14"/>
    <s v="Bullock, Calen HOU S"/>
    <x v="10"/>
    <x v="4"/>
    <n v="2024"/>
    <n v="2024"/>
    <s v="Y"/>
    <s v="D12.09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Y"/>
    <s v="Y"/>
    <s v="Y"/>
    <s v="Y"/>
    <s v="Y"/>
    <s v="Y"/>
    <s v="Y"/>
    <s v="Y"/>
    <s v="Y"/>
    <x v="0"/>
    <m/>
    <n v="0"/>
    <n v="0"/>
    <n v="0"/>
    <n v="0"/>
    <n v="0"/>
    <n v="0"/>
    <n v="0"/>
    <n v="1"/>
    <n v="1"/>
    <n v="1"/>
    <n v="1"/>
    <n v="1"/>
    <n v="1"/>
    <n v="1"/>
    <n v="1"/>
    <n v="1"/>
    <n v="1"/>
    <s v="N/A"/>
    <n v="1"/>
    <n v="1"/>
    <n v="1"/>
    <s v="N/A"/>
    <s v="N/A"/>
  </r>
  <r>
    <n v="2562"/>
    <s v="Fitzpatrick, Minkah S"/>
    <x v="10"/>
    <x v="4"/>
    <n v="2018"/>
    <n v="2018"/>
    <s v="Y"/>
    <s v="D"/>
    <n v="13"/>
    <n v="3"/>
    <n v="0.4"/>
    <n v="7"/>
    <n v="6"/>
    <n v="18"/>
    <n v="0"/>
    <n v="6"/>
    <n v="12"/>
    <n v="2023"/>
    <n v="2"/>
    <n v="6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4787"/>
    <s v="Hill, Daxton S"/>
    <x v="10"/>
    <x v="4"/>
    <n v="2022"/>
    <n v="2022"/>
    <s v="Y"/>
    <s v="D8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78"/>
    <s v="Hufanga, Talanoa S"/>
    <x v="10"/>
    <x v="4"/>
    <n v="2021"/>
    <n v="2024"/>
    <s v="N"/>
    <s v="FA"/>
    <n v="8"/>
    <n v="1"/>
    <n v="0.25"/>
    <n v="6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IR"/>
    <s v="IR"/>
    <s v="IR"/>
    <s v="IR"/>
    <s v="IR"/>
    <s v="IR"/>
    <s v="IR"/>
    <s v="IR"/>
    <s v="IR"/>
    <s v="IR"/>
    <s v="IR"/>
    <x v="3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s v="N/A"/>
    <s v="N/A"/>
    <s v="N/A"/>
    <s v="N/A"/>
  </r>
  <r>
    <n v="5248"/>
    <s v="Johnson, Antonio S"/>
    <x v="10"/>
    <x v="4"/>
    <n v="2023"/>
    <n v="2023"/>
    <s v="Y"/>
    <s v="D9.09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C"/>
    <s v="C"/>
    <s v="C"/>
    <s v="C"/>
    <s v="C"/>
    <s v="C"/>
    <s v="C"/>
    <x v="1"/>
    <m/>
    <n v="1"/>
    <n v="1"/>
    <n v="1"/>
    <n v="1"/>
    <n v="1"/>
    <n v="1"/>
    <n v="1"/>
    <n v="1"/>
    <n v="1"/>
    <n v="0"/>
    <n v="0"/>
    <n v="0"/>
    <n v="0"/>
    <n v="0"/>
    <n v="0"/>
    <n v="0"/>
    <n v="0"/>
    <s v="N/A"/>
    <n v="0"/>
    <n v="0"/>
    <s v="N/A"/>
    <s v="N/A"/>
    <s v="N/A"/>
  </r>
  <r>
    <n v="5822"/>
    <s v="Mustapha, Malik S"/>
    <x v="10"/>
    <x v="4"/>
    <n v="2024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639"/>
    <s v="Nubin, Tyler NYG S"/>
    <x v="10"/>
    <x v="4"/>
    <n v="2024"/>
    <n v="2024"/>
    <s v="Y"/>
    <s v="D5.09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111"/>
    <s v="Davis, Michael CB"/>
    <x v="11"/>
    <x v="4"/>
    <n v="2017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069"/>
    <s v="Felton, Demetric RB"/>
    <x v="11"/>
    <x v="4"/>
    <n v="2021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828"/>
    <s v="Flacco, Joe QB"/>
    <x v="0"/>
    <x v="5"/>
    <n v="2013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4182"/>
    <s v="Jones, Mac QB"/>
    <x v="0"/>
    <x v="5"/>
    <n v="2021"/>
    <n v="2021"/>
    <s v="Y"/>
    <s v="D5.04"/>
    <n v="4"/>
    <n v="3"/>
    <n v="0.25"/>
    <n v="3"/>
    <n v="1"/>
    <n v="3"/>
    <n v="2"/>
    <n v="1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1879"/>
    <s v="Prescott, Dak QB"/>
    <x v="0"/>
    <x v="5"/>
    <n v="2016"/>
    <n v="2017"/>
    <s v="N"/>
    <s v="FA"/>
    <n v="27"/>
    <n v="5"/>
    <n v="0.6"/>
    <n v="10"/>
    <n v="17"/>
    <n v="85"/>
    <n v="75"/>
    <n v="0"/>
    <n v="10"/>
    <n v="2020"/>
    <n v="1"/>
    <n v="10"/>
    <s v="N/A"/>
    <s v="N/A"/>
    <s v="N/A"/>
    <s v="N/A"/>
    <s v="OK"/>
    <s v="Yes"/>
    <n v="36"/>
    <n v="4"/>
    <n v="3"/>
    <n v="14"/>
    <n v="22"/>
    <n v="76"/>
    <n v="0"/>
    <n v="26"/>
    <n v="30"/>
    <n v="20"/>
    <s v="N/A"/>
    <s v="OK"/>
    <n v="10"/>
    <n v="40"/>
    <n v="44"/>
    <n v="3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40"/>
    <n v="44"/>
    <n v="34"/>
    <s v="N/A"/>
  </r>
  <r>
    <n v="5486"/>
    <s v="Purdy, Brock QB"/>
    <x v="0"/>
    <x v="5"/>
    <n v="2022"/>
    <n v="2024"/>
    <s v="N"/>
    <s v="Ren"/>
    <n v="36"/>
    <n v="4"/>
    <n v="0.6"/>
    <n v="14"/>
    <n v="22"/>
    <n v="88"/>
    <n v="0"/>
    <n v="0"/>
    <n v="88"/>
    <s v="N/A"/>
    <n v="4"/>
    <n v="12"/>
    <n v="17"/>
    <n v="32"/>
    <n v="27"/>
    <s v="N/A"/>
    <s v="OK"/>
    <s v="No"/>
    <s v="N/A"/>
    <s v="N/A"/>
    <s v="N/A"/>
    <s v="N/A"/>
    <s v="N/A"/>
    <s v="N/A"/>
    <s v="N/A"/>
    <s v="N/A"/>
    <s v="N/A"/>
    <s v="N/A"/>
    <s v="N/A"/>
    <s v="N/A"/>
    <n v="26"/>
    <n v="31"/>
    <n v="46"/>
    <n v="4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s v="N/A"/>
    <n v="26"/>
    <n v="31"/>
    <n v="46"/>
    <n v="41"/>
    <s v="N/A"/>
  </r>
  <r>
    <n v="5178"/>
    <s v="Stroud, C.J. QB"/>
    <x v="0"/>
    <x v="5"/>
    <n v="2023"/>
    <n v="2023"/>
    <s v="Y"/>
    <s v="D4.01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173"/>
    <s v="Brown, Chase RB"/>
    <x v="1"/>
    <x v="5"/>
    <n v="2023"/>
    <n v="2023"/>
    <s v="Y"/>
    <s v="D3.06"/>
    <n v="5"/>
    <n v="4"/>
    <n v="0.25"/>
    <n v="3"/>
    <n v="2"/>
    <n v="8"/>
    <n v="0"/>
    <n v="0"/>
    <n v="8"/>
    <s v="N/A"/>
    <n v="3"/>
    <n v="4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5"/>
    <n v="5"/>
    <s v="N/A"/>
    <s v="N/A"/>
  </r>
  <r>
    <n v="4152"/>
    <s v="Carter, Michael RB"/>
    <x v="1"/>
    <x v="5"/>
    <n v="2021"/>
    <n v="2021"/>
    <s v="Y"/>
    <s v="D2.04"/>
    <n v="9"/>
    <n v="4"/>
    <n v="0.25"/>
    <n v="6"/>
    <n v="3"/>
    <n v="12"/>
    <n v="9"/>
    <n v="0"/>
    <n v="3"/>
    <s v="N/A"/>
    <n v="1"/>
    <n v="3"/>
    <s v="N/A"/>
    <s v="N/A"/>
    <s v="N/A"/>
    <s v="N/A"/>
    <s v="OK"/>
    <s v="Yes"/>
    <n v="15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705"/>
    <s v="Conner, James RB"/>
    <x v="1"/>
    <x v="5"/>
    <n v="2017"/>
    <n v="2022"/>
    <s v="N"/>
    <s v="FA"/>
    <n v="34"/>
    <n v="4"/>
    <n v="0.6"/>
    <n v="13"/>
    <n v="21"/>
    <n v="84"/>
    <n v="42"/>
    <n v="0"/>
    <n v="42"/>
    <s v="N/A"/>
    <n v="2"/>
    <n v="21"/>
    <n v="2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3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34"/>
    <s v="N/A"/>
    <s v="N/A"/>
    <s v="N/A"/>
  </r>
  <r>
    <n v="4717"/>
    <s v="Cook, James RB"/>
    <x v="1"/>
    <x v="5"/>
    <n v="2022"/>
    <n v="2022"/>
    <s v="Y"/>
    <s v="D1.05"/>
    <n v="16"/>
    <n v="4"/>
    <n v="0.25"/>
    <n v="12"/>
    <n v="4"/>
    <n v="16"/>
    <n v="8"/>
    <n v="0"/>
    <n v="8"/>
    <s v="N/A"/>
    <n v="2"/>
    <n v="4"/>
    <n v="4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6"/>
    <s v="N/A"/>
    <s v="N/A"/>
    <s v="N/A"/>
  </r>
  <r>
    <n v="5512"/>
    <s v="Edwards, Gus RB"/>
    <x v="1"/>
    <x v="5"/>
    <n v="2018"/>
    <n v="2024"/>
    <s v="N"/>
    <s v="FA"/>
    <n v="14"/>
    <n v="2"/>
    <n v="0.4"/>
    <n v="8"/>
    <n v="6"/>
    <n v="12"/>
    <n v="0"/>
    <n v="0"/>
    <n v="12"/>
    <s v="N/A"/>
    <n v="2"/>
    <n v="6"/>
    <n v="6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s v="N/A"/>
    <s v="N/A"/>
    <s v="N/A"/>
    <s v="Y"/>
    <s v="Y"/>
    <s v="Y"/>
    <s v="Y"/>
    <s v="Y"/>
    <s v="IR"/>
    <s v="IR"/>
    <s v="IR"/>
    <s v="IR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s v="N/A"/>
    <s v="N/A"/>
    <s v="N/A"/>
  </r>
  <r>
    <n v="5643"/>
    <s v="Guerendo, Isaac SFO RB"/>
    <x v="1"/>
    <x v="5"/>
    <n v="2024"/>
    <n v="2024"/>
    <s v="Y"/>
    <s v="D6.02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Y"/>
    <s v="Y"/>
    <s v="Y"/>
    <s v="Y"/>
    <s v="Y"/>
    <s v="Y"/>
    <s v="Y"/>
    <s v="Y"/>
    <s v="Y"/>
    <s v="Y"/>
    <x v="0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3094"/>
    <s v="Jacobs, Josh RB"/>
    <x v="1"/>
    <x v="5"/>
    <n v="2019"/>
    <n v="2019"/>
    <s v="Y"/>
    <s v="D"/>
    <n v="41"/>
    <n v="5"/>
    <n v="0.6"/>
    <n v="16"/>
    <n v="25"/>
    <n v="125"/>
    <n v="84"/>
    <n v="0"/>
    <n v="41"/>
    <n v="2022"/>
    <n v="3"/>
    <n v="20"/>
    <n v="11"/>
    <n v="1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6"/>
    <n v="27"/>
    <n v="2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s v="N/A"/>
    <n v="36"/>
    <n v="27"/>
    <n v="26"/>
    <s v="N/A"/>
    <s v="N/A"/>
  </r>
  <r>
    <n v="5791"/>
    <s v="McNichols, Jeremy RB"/>
    <x v="1"/>
    <x v="5"/>
    <n v="2017"/>
    <n v="2024"/>
    <s v="N"/>
    <n v="6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0"/>
    <m/>
    <n v="0"/>
    <n v="0"/>
    <n v="0"/>
    <n v="0"/>
    <n v="0"/>
    <n v="0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435"/>
    <s v="Mixon, Joe RB"/>
    <x v="1"/>
    <x v="5"/>
    <n v="2017"/>
    <n v="2017"/>
    <s v="Y"/>
    <s v="D"/>
    <n v="38"/>
    <n v="5"/>
    <n v="0.6"/>
    <n v="15"/>
    <n v="23"/>
    <n v="115"/>
    <n v="115"/>
    <n v="0"/>
    <n v="0"/>
    <n v="2020"/>
    <n v="1"/>
    <n v="0"/>
    <s v="N/A"/>
    <s v="N/A"/>
    <s v="N/A"/>
    <s v="N/A"/>
    <s v="OK"/>
    <s v="Yes"/>
    <n v="72"/>
    <n v="4"/>
    <n v="0"/>
    <s v="N/A"/>
    <s v="N/A"/>
    <s v="N/A"/>
    <s v="N/A"/>
    <s v="N/A"/>
    <s v="N/A"/>
    <s v="N/A"/>
    <s v="N/A"/>
    <s v="N/A"/>
    <n v="1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s v="N/A"/>
    <s v="N/A"/>
    <s v="N/A"/>
    <s v="N/A"/>
  </r>
  <r>
    <n v="5711"/>
    <s v="Robinson, Keilan JAC RB"/>
    <x v="1"/>
    <x v="5"/>
    <n v="2024"/>
    <n v="2024"/>
    <s v="Y"/>
    <s v="D12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4767"/>
    <s v="Strong Jr., Pierre RB"/>
    <x v="1"/>
    <x v="5"/>
    <n v="2022"/>
    <n v="2022"/>
    <s v="Y"/>
    <s v="D6.05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20"/>
    <s v="Allen, Keenan WR"/>
    <x v="2"/>
    <x v="5"/>
    <n v="2013"/>
    <n v="2024"/>
    <s v="N"/>
    <s v="FA"/>
    <n v="18"/>
    <n v="3"/>
    <n v="0.4"/>
    <n v="10"/>
    <n v="8"/>
    <n v="24"/>
    <n v="0"/>
    <n v="0"/>
    <n v="24"/>
    <s v="N/A"/>
    <n v="3"/>
    <n v="8"/>
    <n v="8"/>
    <n v="8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n v="1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n v="18"/>
    <s v="N/A"/>
    <s v="N/A"/>
  </r>
  <r>
    <n v="5626"/>
    <s v="Burton, Jermaine CIN WR"/>
    <x v="2"/>
    <x v="5"/>
    <n v="2024"/>
    <n v="2024"/>
    <s v="Y"/>
    <s v="D4.06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3"/>
    <n v="3"/>
    <n v="3"/>
    <s v="N/A"/>
  </r>
  <r>
    <n v="4975"/>
    <s v="Collins, Nico WR"/>
    <x v="2"/>
    <x v="5"/>
    <n v="2021"/>
    <n v="2021"/>
    <s v="Y"/>
    <s v="D3.06"/>
    <n v="6"/>
    <n v="4"/>
    <n v="0.25"/>
    <n v="4"/>
    <n v="2"/>
    <n v="8"/>
    <n v="8"/>
    <n v="0"/>
    <n v="0"/>
    <s v="N/A"/>
    <n v="1"/>
    <n v="0"/>
    <s v="N/A"/>
    <s v="N/A"/>
    <s v="N/A"/>
    <s v="N/A"/>
    <s v="OK"/>
    <s v="Yes"/>
    <n v="43"/>
    <n v="4"/>
    <n v="3"/>
    <n v="17"/>
    <n v="26"/>
    <n v="78"/>
    <n v="0"/>
    <n v="18"/>
    <n v="30"/>
    <n v="30"/>
    <s v="N/A"/>
    <s v="OK"/>
    <n v="4"/>
    <n v="35"/>
    <n v="47"/>
    <n v="47"/>
    <s v="N/A"/>
    <s v="Y"/>
    <s v="Y"/>
    <s v="Y"/>
    <s v="Y"/>
    <s v="Y"/>
    <s v="IR"/>
    <s v="IR"/>
    <s v="IR"/>
    <s v="IR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35"/>
    <n v="47"/>
    <n v="47"/>
    <s v="N/A"/>
  </r>
  <r>
    <n v="5671"/>
    <s v="Cowing, Jacob SFO WR"/>
    <x v="2"/>
    <x v="5"/>
    <n v="2024"/>
    <n v="2024"/>
    <s v="Y"/>
    <s v="D8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3145"/>
    <s v="McLaurin, Terry WR"/>
    <x v="2"/>
    <x v="5"/>
    <n v="2019"/>
    <n v="2019"/>
    <s v="Y"/>
    <s v="D"/>
    <n v="18"/>
    <n v="5"/>
    <n v="0.4"/>
    <n v="10"/>
    <n v="8"/>
    <n v="40"/>
    <n v="24"/>
    <n v="0"/>
    <n v="16"/>
    <n v="2021"/>
    <n v="2"/>
    <n v="8"/>
    <n v="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s v="N/A"/>
    <s v="N/A"/>
    <s v="N/A"/>
  </r>
  <r>
    <n v="4747"/>
    <s v="Metchie, John WR"/>
    <x v="2"/>
    <x v="5"/>
    <n v="2022"/>
    <n v="2022"/>
    <s v="Y"/>
    <s v="D4.05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720"/>
    <s v="Olave, Chris WR"/>
    <x v="2"/>
    <x v="5"/>
    <n v="2022"/>
    <n v="2022"/>
    <s v="Y"/>
    <s v="D1.08"/>
    <n v="13"/>
    <n v="4"/>
    <n v="0.25"/>
    <n v="9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IR"/>
    <s v="IR"/>
    <s v="IR"/>
    <s v="IR"/>
    <s v="IR"/>
    <s v="IR"/>
    <s v="IR"/>
    <x v="3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4670"/>
    <s v="Patrick, Tim WR"/>
    <x v="2"/>
    <x v="5"/>
    <n v="2017"/>
    <n v="2022"/>
    <s v="N"/>
    <s v="FA"/>
    <n v="19"/>
    <n v="4"/>
    <n v="0.4"/>
    <n v="11"/>
    <n v="8"/>
    <n v="32"/>
    <n v="25"/>
    <n v="7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5166"/>
    <s v="Rice, Rashee WR"/>
    <x v="2"/>
    <x v="5"/>
    <n v="2023"/>
    <n v="2023"/>
    <s v="Y"/>
    <s v="D2.09"/>
    <n v="7"/>
    <n v="4"/>
    <n v="0.25"/>
    <n v="5"/>
    <n v="2"/>
    <n v="8"/>
    <n v="0"/>
    <n v="0"/>
    <n v="8"/>
    <s v="N/A"/>
    <n v="3"/>
    <n v="4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7"/>
    <n v="7"/>
    <s v="N/A"/>
    <s v="N/A"/>
    <s v="Y"/>
    <s v="Y"/>
    <s v="Y"/>
    <s v="Y"/>
    <s v="IR"/>
    <s v="IR"/>
    <s v="IR"/>
    <s v="IR"/>
    <s v="IR"/>
    <s v="IR"/>
    <s v="IR"/>
    <s v="IR"/>
    <s v="IR"/>
    <s v="IR"/>
    <s v="IR"/>
    <s v="IR"/>
    <x v="3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7"/>
    <n v="7"/>
    <s v="N/A"/>
    <s v="N/A"/>
  </r>
  <r>
    <n v="5691"/>
    <s v="Smith, Ainias PHI WR"/>
    <x v="2"/>
    <x v="5"/>
    <n v="2024"/>
    <n v="2024"/>
    <s v="Y"/>
    <s v="D10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4142"/>
    <s v="Smith, DeVonta WR"/>
    <x v="2"/>
    <x v="5"/>
    <n v="2021"/>
    <n v="2021"/>
    <s v="Y"/>
    <s v="D1.04"/>
    <n v="17"/>
    <n v="4"/>
    <n v="0.25"/>
    <n v="12"/>
    <n v="5"/>
    <n v="20"/>
    <n v="15"/>
    <n v="0"/>
    <n v="5"/>
    <s v="N/A"/>
    <n v="1"/>
    <n v="5"/>
    <s v="N/A"/>
    <s v="N/A"/>
    <s v="N/A"/>
    <s v="N/A"/>
    <s v="OK"/>
    <s v="Yes"/>
    <n v="63"/>
    <n v="4"/>
    <n v="3"/>
    <n v="15"/>
    <n v="48"/>
    <n v="149"/>
    <n v="0"/>
    <n v="39"/>
    <n v="60"/>
    <n v="50"/>
    <s v="N/A"/>
    <s v="OK"/>
    <n v="12"/>
    <n v="54"/>
    <n v="75"/>
    <n v="65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54"/>
    <n v="75"/>
    <n v="65"/>
    <s v="N/A"/>
  </r>
  <r>
    <n v="1850"/>
    <s v="Thielen, Adam WR"/>
    <x v="2"/>
    <x v="5"/>
    <n v="2014"/>
    <n v="2017"/>
    <s v="N"/>
    <s v="FA"/>
    <n v="52"/>
    <n v="3"/>
    <n v="0.75"/>
    <n v="13"/>
    <n v="39"/>
    <n v="117"/>
    <n v="92"/>
    <n v="0"/>
    <n v="25"/>
    <n v="2022"/>
    <n v="1"/>
    <n v="25"/>
    <s v="N/A"/>
    <s v="N/A"/>
    <s v="N/A"/>
    <s v="N/A"/>
    <s v="OK"/>
    <s v="Yes"/>
    <n v="21"/>
    <n v="4"/>
    <n v="0"/>
    <s v="N/A"/>
    <s v="N/A"/>
    <s v="N/A"/>
    <s v="N/A"/>
    <s v="N/A"/>
    <s v="N/A"/>
    <s v="N/A"/>
    <s v="N/A"/>
    <s v="N/A"/>
    <n v="38"/>
    <s v="N/A"/>
    <s v="N/A"/>
    <s v="N/A"/>
    <s v="N/A"/>
    <s v="Y"/>
    <s v="Y"/>
    <s v="Y"/>
    <s v="IR"/>
    <s v="IR"/>
    <s v="IR"/>
    <s v="IR"/>
    <s v="IR"/>
    <s v="IR"/>
    <s v="IR"/>
    <s v="Y"/>
    <s v="Y"/>
    <s v="Y"/>
    <s v="Y"/>
    <s v="Y"/>
    <s v="Y"/>
    <x v="0"/>
    <m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s v="N/A"/>
    <n v="38"/>
    <s v="N/A"/>
    <s v="N/A"/>
    <s v="N/A"/>
    <s v="N/A"/>
  </r>
  <r>
    <n v="5596"/>
    <s v="Worthy, Xavier KCC WR"/>
    <x v="2"/>
    <x v="5"/>
    <n v="2024"/>
    <n v="2024"/>
    <s v="Y"/>
    <s v="D1.06"/>
    <n v="15"/>
    <n v="4"/>
    <n v="0.25"/>
    <n v="11"/>
    <n v="4"/>
    <n v="16"/>
    <n v="0"/>
    <n v="0"/>
    <n v="16"/>
    <s v="N/A"/>
    <n v="4"/>
    <n v="0"/>
    <n v="2"/>
    <n v="7"/>
    <n v="7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3"/>
    <n v="18"/>
    <n v="1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3"/>
    <n v="18"/>
    <n v="18"/>
    <s v="N/A"/>
  </r>
  <r>
    <n v="5521"/>
    <s v="Ferguson, Jake TE"/>
    <x v="3"/>
    <x v="5"/>
    <n v="2022"/>
    <n v="2024"/>
    <s v="N"/>
    <s v="FA"/>
    <n v="21"/>
    <n v="4"/>
    <n v="0.4"/>
    <n v="12"/>
    <n v="9"/>
    <n v="36"/>
    <n v="0"/>
    <n v="0"/>
    <n v="36"/>
    <s v="N/A"/>
    <n v="4"/>
    <n v="9"/>
    <n v="9"/>
    <n v="9"/>
    <n v="9"/>
    <s v="N/A"/>
    <s v="OK"/>
    <s v="No"/>
    <s v="N/A"/>
    <s v="N/A"/>
    <s v="N/A"/>
    <s v="N/A"/>
    <s v="N/A"/>
    <s v="N/A"/>
    <s v="N/A"/>
    <s v="N/A"/>
    <s v="N/A"/>
    <s v="N/A"/>
    <s v="N/A"/>
    <s v="N/A"/>
    <n v="21"/>
    <n v="21"/>
    <n v="21"/>
    <n v="2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s v="N/A"/>
    <n v="21"/>
    <n v="21"/>
    <n v="21"/>
    <n v="21"/>
    <s v="N/A"/>
  </r>
  <r>
    <n v="4831"/>
    <s v="Likely, Isaiah TE"/>
    <x v="3"/>
    <x v="5"/>
    <n v="2022"/>
    <n v="2022"/>
    <s v="Y"/>
    <s v="D12.09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36"/>
    <s v="Sanders, Ja'Tavion CAR TE"/>
    <x v="3"/>
    <x v="5"/>
    <n v="2024"/>
    <n v="2024"/>
    <s v="Y"/>
    <s v="D5.06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2"/>
    <n v="2"/>
    <s v="N/A"/>
    <s v="N/A"/>
  </r>
  <r>
    <n v="4070"/>
    <s v="Schultz, Dalton TE"/>
    <x v="3"/>
    <x v="5"/>
    <n v="2018"/>
    <n v="2021"/>
    <s v="N"/>
    <s v="FA"/>
    <n v="28"/>
    <n v="5"/>
    <n v="0.6"/>
    <n v="11"/>
    <n v="17"/>
    <n v="85"/>
    <n v="59"/>
    <n v="0"/>
    <n v="26"/>
    <n v="2022"/>
    <n v="3"/>
    <n v="17"/>
    <n v="8"/>
    <n v="1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8"/>
    <n v="19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s v="N/A"/>
    <n v="28"/>
    <n v="19"/>
    <n v="12"/>
    <s v="N/A"/>
    <s v="N/A"/>
  </r>
  <r>
    <n v="5826"/>
    <s v="Bass, Tyler K"/>
    <x v="4"/>
    <x v="5"/>
    <n v="2020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525"/>
    <s v="Myers, Jason K"/>
    <x v="4"/>
    <x v="5"/>
    <n v="2013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27"/>
    <s v="Anger, Bryan P"/>
    <x v="5"/>
    <x v="5"/>
    <n v="2013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31"/>
    <s v="Araiza, Matt P"/>
    <x v="5"/>
    <x v="5"/>
    <n v="2022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99"/>
    <s v="Dickson, Michael P"/>
    <x v="5"/>
    <x v="5"/>
    <n v="2018"/>
    <n v="2024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C"/>
    <s v="C"/>
    <s v="C"/>
    <s v="C"/>
    <s v="C"/>
    <s v="C"/>
    <s v="C"/>
    <x v="1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27"/>
    <s v="Hayball, Matthew P"/>
    <x v="5"/>
    <x v="5"/>
    <n v="2024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4166"/>
    <s v="Barmore, Christian DT"/>
    <x v="6"/>
    <x v="5"/>
    <n v="2021"/>
    <n v="2021"/>
    <s v="Y"/>
    <s v="D3.08"/>
    <n v="5"/>
    <n v="4"/>
    <n v="0.25"/>
    <n v="3"/>
    <n v="2"/>
    <n v="8"/>
    <n v="6"/>
    <n v="0"/>
    <n v="2"/>
    <s v="N/A"/>
    <n v="1"/>
    <n v="2"/>
    <s v="N/A"/>
    <s v="N/A"/>
    <s v="N/A"/>
    <s v="N/A"/>
    <s v="OK"/>
    <s v="Yes"/>
    <n v="19"/>
    <n v="4"/>
    <n v="4"/>
    <n v="11"/>
    <n v="8"/>
    <n v="34"/>
    <n v="0"/>
    <n v="4"/>
    <n v="10"/>
    <n v="10"/>
    <n v="10"/>
    <s v="OK"/>
    <n v="3"/>
    <n v="15"/>
    <n v="21"/>
    <n v="21"/>
    <n v="21"/>
    <s v="IR"/>
    <s v="IR"/>
    <s v="IR"/>
    <s v="IR"/>
    <s v="IR"/>
    <s v="IR"/>
    <s v="IR"/>
    <s v="IR"/>
    <s v="IR"/>
    <s v="IR"/>
    <s v="IR"/>
    <s v="IR"/>
    <s v="IR"/>
    <s v="IR"/>
    <s v="IR"/>
    <s v="IR"/>
    <x v="3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15"/>
    <n v="21"/>
    <n v="21"/>
    <n v="21"/>
  </r>
  <r>
    <n v="5090"/>
    <s v="Hill, B.J. DT"/>
    <x v="6"/>
    <x v="5"/>
    <n v="2018"/>
    <n v="2023"/>
    <s v="N"/>
    <s v="FA"/>
    <n v="3"/>
    <n v="2"/>
    <n v="0.25"/>
    <n v="2"/>
    <n v="1"/>
    <n v="2"/>
    <n v="1"/>
    <n v="0"/>
    <n v="1"/>
    <s v="N/A"/>
    <n v="1"/>
    <n v="1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18"/>
    <s v="Martin, Brodric DT"/>
    <x v="6"/>
    <x v="5"/>
    <n v="2023"/>
    <n v="2023"/>
    <s v="Y"/>
    <s v="D7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084"/>
    <s v="Onyemata, David DT"/>
    <x v="6"/>
    <x v="5"/>
    <n v="2016"/>
    <n v="2021"/>
    <s v="N"/>
    <s v="FA"/>
    <n v="6"/>
    <n v="4"/>
    <n v="0.25"/>
    <n v="4"/>
    <n v="2"/>
    <n v="8"/>
    <n v="6"/>
    <n v="2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s v="N/A"/>
    <s v="N/A"/>
  </r>
  <r>
    <n v="5792"/>
    <s v="Phillips, Harrison DT"/>
    <x v="6"/>
    <x v="5"/>
    <n v="2018"/>
    <n v="2024"/>
    <s v="N"/>
    <n v="6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0"/>
    <m/>
    <n v="0"/>
    <n v="0"/>
    <n v="0"/>
    <n v="0"/>
    <n v="0"/>
    <n v="0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808"/>
    <s v="Settle, Tim DT"/>
    <x v="6"/>
    <x v="5"/>
    <n v="2018"/>
    <n v="2024"/>
    <s v="N"/>
    <n v="7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0"/>
    <m/>
    <n v="0"/>
    <n v="0"/>
    <n v="0"/>
    <n v="0"/>
    <n v="0"/>
    <n v="0"/>
    <n v="0"/>
    <n v="3"/>
    <n v="3"/>
    <n v="3"/>
    <n v="3"/>
    <n v="3"/>
    <n v="3"/>
    <n v="3"/>
    <n v="3"/>
    <n v="3"/>
    <n v="3"/>
    <s v="N/A"/>
    <n v="3"/>
    <s v="N/A"/>
    <s v="N/A"/>
    <s v="N/A"/>
    <s v="N/A"/>
  </r>
  <r>
    <n v="3128"/>
    <s v="Tillery, Jerry DT"/>
    <x v="6"/>
    <x v="5"/>
    <n v="2019"/>
    <n v="2019"/>
    <s v="Y"/>
    <s v="D"/>
    <n v="1"/>
    <n v="3"/>
    <n v="0.25"/>
    <n v="0"/>
    <n v="1"/>
    <n v="3"/>
    <n v="1"/>
    <n v="0"/>
    <n v="2"/>
    <n v="2023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260"/>
    <s v="Young, Byron DT"/>
    <x v="6"/>
    <x v="5"/>
    <n v="2023"/>
    <n v="2023"/>
    <s v="Y"/>
    <s v="D11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C"/>
    <s v="C"/>
    <s v="C"/>
    <s v="C"/>
    <s v="C"/>
    <s v="C"/>
    <s v="C"/>
    <s v="C"/>
    <s v="C"/>
    <x v="1"/>
    <m/>
    <n v="1"/>
    <n v="1"/>
    <n v="1"/>
    <n v="1"/>
    <n v="1"/>
    <n v="1"/>
    <n v="1"/>
    <n v="0"/>
    <n v="0"/>
    <n v="0"/>
    <n v="0"/>
    <n v="0"/>
    <n v="0"/>
    <n v="0"/>
    <n v="0"/>
    <n v="0"/>
    <n v="0"/>
    <s v="N/A"/>
    <n v="0"/>
    <n v="0"/>
    <s v="N/A"/>
    <s v="N/A"/>
    <s v="N/A"/>
  </r>
  <r>
    <n v="4988"/>
    <s v="Bosa, Joey DE"/>
    <x v="7"/>
    <x v="5"/>
    <n v="2016"/>
    <n v="2016"/>
    <s v="Y"/>
    <s v="D"/>
    <n v="13"/>
    <n v="4"/>
    <n v="0.4"/>
    <n v="7"/>
    <n v="6"/>
    <n v="24"/>
    <n v="25"/>
    <n v="-1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s v="N/A"/>
    <s v="N/A"/>
  </r>
  <r>
    <n v="5487"/>
    <s v="Cooper, Jonathon DE"/>
    <x v="7"/>
    <x v="5"/>
    <n v="2021"/>
    <n v="2024"/>
    <s v="N"/>
    <s v="Ren"/>
    <n v="14"/>
    <n v="4"/>
    <n v="0.4"/>
    <n v="8"/>
    <n v="6"/>
    <n v="24"/>
    <n v="0"/>
    <n v="0"/>
    <n v="24"/>
    <s v="N/A"/>
    <n v="4"/>
    <n v="2"/>
    <n v="2"/>
    <n v="10"/>
    <n v="10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8"/>
    <n v="1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8"/>
    <n v="18"/>
    <s v="N/A"/>
  </r>
  <r>
    <n v="4137"/>
    <s v="Dupree, Bud DE"/>
    <x v="7"/>
    <x v="5"/>
    <n v="2015"/>
    <n v="2021"/>
    <s v="N"/>
    <s v="FA"/>
    <n v="9"/>
    <n v="3"/>
    <n v="0.25"/>
    <n v="6"/>
    <n v="3"/>
    <n v="9"/>
    <n v="9"/>
    <n v="0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488"/>
    <s v="Floyd, Leonard DE"/>
    <x v="7"/>
    <x v="5"/>
    <n v="2016"/>
    <n v="2024"/>
    <s v="N"/>
    <s v="Ren"/>
    <n v="14"/>
    <n v="4"/>
    <n v="0.4"/>
    <n v="8"/>
    <n v="6"/>
    <n v="24"/>
    <n v="0"/>
    <n v="0"/>
    <n v="24"/>
    <s v="N/A"/>
    <n v="4"/>
    <n v="2"/>
    <n v="2"/>
    <n v="10"/>
    <n v="10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8"/>
    <n v="1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8"/>
    <n v="18"/>
    <s v="N/A"/>
  </r>
  <r>
    <n v="5794"/>
    <s v="Gardeck, Dennis DE"/>
    <x v="7"/>
    <x v="5"/>
    <n v="2018"/>
    <n v="2024"/>
    <s v="N"/>
    <n v="6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Y"/>
    <s v="IR"/>
    <s v="IR"/>
    <s v="IR"/>
    <s v="IR"/>
    <s v="IR"/>
    <s v="IR"/>
    <s v="IR"/>
    <s v="IR"/>
    <s v="IR"/>
    <x v="3"/>
    <m/>
    <n v="0"/>
    <n v="0"/>
    <n v="0"/>
    <n v="0"/>
    <n v="0"/>
    <n v="0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727"/>
    <s v="Hutchinson, Aidan DE"/>
    <x v="7"/>
    <x v="5"/>
    <n v="2022"/>
    <n v="2022"/>
    <s v="Y"/>
    <s v="D2.05"/>
    <n v="9"/>
    <n v="4"/>
    <n v="0.25"/>
    <n v="6"/>
    <n v="3"/>
    <n v="12"/>
    <n v="6"/>
    <n v="0"/>
    <n v="6"/>
    <s v="N/A"/>
    <n v="2"/>
    <n v="3"/>
    <n v="3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IR"/>
    <s v="IR"/>
    <s v="IR"/>
    <s v="IR"/>
    <s v="IR"/>
    <s v="IR"/>
    <s v="IR"/>
    <s v="IR"/>
    <s v="IR"/>
    <s v="IR"/>
    <x v="3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5812"/>
    <s v="Jones, Patrick DE"/>
    <x v="7"/>
    <x v="5"/>
    <n v="2021"/>
    <n v="2024"/>
    <s v="N"/>
    <n v="8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N"/>
    <s v="N"/>
    <s v="Y"/>
    <s v="Y"/>
    <s v="Y"/>
    <s v="Y"/>
    <s v="Y"/>
    <s v="Y"/>
    <s v="Y"/>
    <s v="Y"/>
    <x v="0"/>
    <m/>
    <n v="0"/>
    <n v="0"/>
    <n v="0"/>
    <n v="0"/>
    <n v="0"/>
    <n v="0"/>
    <n v="0"/>
    <n v="0"/>
    <n v="3"/>
    <n v="3"/>
    <n v="3"/>
    <n v="3"/>
    <n v="3"/>
    <n v="3"/>
    <n v="3"/>
    <n v="3"/>
    <n v="3"/>
    <s v="N/A"/>
    <n v="3"/>
    <s v="N/A"/>
    <s v="N/A"/>
    <s v="N/A"/>
    <s v="N/A"/>
  </r>
  <r>
    <n v="5647"/>
    <s v="Trice, Bralen ATL DE"/>
    <x v="7"/>
    <x v="5"/>
    <n v="2024"/>
    <n v="2024"/>
    <s v="Y"/>
    <s v="D6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3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5168"/>
    <s v="Wilson, Tyree DE"/>
    <x v="7"/>
    <x v="5"/>
    <n v="2023"/>
    <n v="2023"/>
    <s v="Y"/>
    <s v="D3.01"/>
    <n v="6"/>
    <n v="4"/>
    <n v="0.25"/>
    <n v="4"/>
    <n v="2"/>
    <n v="8"/>
    <n v="0"/>
    <n v="0"/>
    <n v="8"/>
    <s v="N/A"/>
    <n v="3"/>
    <n v="4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6"/>
    <n v="6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2"/>
    <n v="2"/>
    <s v="N/A"/>
    <s v="N/A"/>
  </r>
  <r>
    <n v="3659"/>
    <s v="Brooks, Jordyn LB"/>
    <x v="8"/>
    <x v="5"/>
    <n v="2020"/>
    <n v="2020"/>
    <s v="Y"/>
    <s v="D6.03"/>
    <n v="12"/>
    <n v="4"/>
    <n v="0.25"/>
    <n v="9"/>
    <n v="3"/>
    <n v="12"/>
    <n v="12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s v="N/A"/>
    <s v="N/A"/>
    <s v="N/A"/>
  </r>
  <r>
    <n v="5701"/>
    <s v="Ford, Jaylan NOS LB"/>
    <x v="8"/>
    <x v="5"/>
    <n v="2024"/>
    <n v="2024"/>
    <s v="Y"/>
    <s v="D11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3273"/>
    <s v="Hicks, Jordan LB"/>
    <x v="8"/>
    <x v="5"/>
    <n v="2015"/>
    <n v="2015"/>
    <s v="N"/>
    <s v="FA"/>
    <n v="26"/>
    <n v="5"/>
    <n v="0.6"/>
    <n v="10"/>
    <n v="16"/>
    <n v="80"/>
    <n v="70"/>
    <n v="0"/>
    <n v="10"/>
    <n v="2020"/>
    <n v="1"/>
    <n v="10"/>
    <s v="N/A"/>
    <s v="N/A"/>
    <s v="N/A"/>
    <s v="N/A"/>
    <s v="OK"/>
    <s v="Yes"/>
    <n v="18"/>
    <n v="4"/>
    <n v="0"/>
    <s v="N/A"/>
    <s v="N/A"/>
    <s v="N/A"/>
    <s v="N/A"/>
    <s v="N/A"/>
    <s v="N/A"/>
    <s v="N/A"/>
    <s v="N/A"/>
    <s v="N/A"/>
    <n v="2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s v="N/A"/>
    <s v="N/A"/>
    <s v="N/A"/>
    <s v="N/A"/>
  </r>
  <r>
    <n v="5681"/>
    <s v="Magee, Jordan WAS LB"/>
    <x v="8"/>
    <x v="5"/>
    <n v="2024"/>
    <n v="2024"/>
    <s v="Y"/>
    <s v="D9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4162"/>
    <s v="Owusu-Koramoah, Jeremiah LB"/>
    <x v="8"/>
    <x v="5"/>
    <n v="2021"/>
    <n v="2021"/>
    <s v="Y"/>
    <s v="D3.04"/>
    <n v="6"/>
    <n v="4"/>
    <n v="0.25"/>
    <n v="4"/>
    <n v="2"/>
    <n v="8"/>
    <n v="6"/>
    <n v="0"/>
    <n v="2"/>
    <s v="N/A"/>
    <n v="1"/>
    <n v="2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IR"/>
    <s v="IR"/>
    <s v="IR"/>
    <s v="IR"/>
    <s v="IR"/>
    <s v="IR"/>
    <s v="IR"/>
    <s v="IR"/>
    <x v="3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489"/>
    <s v="Spillane, Robert LB"/>
    <x v="8"/>
    <x v="5"/>
    <n v="2018"/>
    <n v="2024"/>
    <s v="N"/>
    <s v="Ren"/>
    <n v="20"/>
    <n v="4"/>
    <n v="0.4"/>
    <n v="12"/>
    <n v="8"/>
    <n v="32"/>
    <n v="0"/>
    <n v="0"/>
    <n v="32"/>
    <s v="N/A"/>
    <n v="4"/>
    <n v="4"/>
    <n v="6"/>
    <n v="10"/>
    <n v="12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8"/>
    <n v="22"/>
    <n v="2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8"/>
    <n v="22"/>
    <n v="24"/>
    <s v="N/A"/>
  </r>
  <r>
    <n v="3963"/>
    <s v="Thompson, Shaq LB"/>
    <x v="8"/>
    <x v="5"/>
    <n v="2015"/>
    <n v="2019"/>
    <s v="N"/>
    <s v="FA"/>
    <n v="6"/>
    <n v="4"/>
    <n v="0.25"/>
    <n v="4"/>
    <n v="2"/>
    <n v="8"/>
    <n v="6"/>
    <n v="0"/>
    <n v="2"/>
    <n v="2021"/>
    <n v="1"/>
    <n v="2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IR"/>
    <s v="IR"/>
    <s v="IR"/>
    <s v="IR"/>
    <s v="IR"/>
    <s v="IR"/>
    <s v="IR"/>
    <s v="IR"/>
    <s v="IR"/>
    <s v="IR"/>
    <s v="IR"/>
    <s v="IR"/>
    <x v="3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2539"/>
    <s v="Vander Esch, Leighton LB"/>
    <x v="8"/>
    <x v="5"/>
    <n v="2018"/>
    <n v="2018"/>
    <s v="Y"/>
    <s v="D"/>
    <n v="6"/>
    <n v="4"/>
    <n v="0.25"/>
    <n v="4"/>
    <n v="2"/>
    <n v="8"/>
    <n v="6"/>
    <n v="0"/>
    <n v="2"/>
    <n v="2021"/>
    <n v="1"/>
    <n v="2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6"/>
    <s v="N/A"/>
    <s v="N/A"/>
    <s v="N/A"/>
    <s v="N/A"/>
    <s v="R"/>
    <s v="R"/>
    <s v="R"/>
    <s v="R"/>
    <s v="R"/>
    <s v="R"/>
    <s v="R"/>
    <s v="R"/>
    <s v="R"/>
    <s v="R"/>
    <s v="R"/>
    <s v="R"/>
    <s v="R"/>
    <s v="R"/>
    <s v="R"/>
    <s v="R"/>
    <x v="4"/>
    <m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n v="0"/>
    <n v="0"/>
    <n v="0"/>
    <n v="0"/>
  </r>
  <r>
    <n v="4113"/>
    <s v="Warner, Fred LB"/>
    <x v="8"/>
    <x v="5"/>
    <n v="2018"/>
    <n v="2021"/>
    <s v="N"/>
    <s v="FA"/>
    <n v="20"/>
    <n v="4"/>
    <n v="0.4"/>
    <n v="12"/>
    <n v="8"/>
    <n v="32"/>
    <n v="32"/>
    <n v="0"/>
    <n v="0"/>
    <s v="N/A"/>
    <n v="1"/>
    <n v="0"/>
    <s v="N/A"/>
    <s v="N/A"/>
    <s v="N/A"/>
    <s v="N/A"/>
    <s v="OK"/>
    <s v="Yes"/>
    <n v="34"/>
    <n v="4"/>
    <n v="3"/>
    <n v="13"/>
    <n v="21"/>
    <n v="63"/>
    <n v="0"/>
    <n v="13"/>
    <n v="30"/>
    <n v="20"/>
    <s v="N/A"/>
    <s v="OK"/>
    <n v="12"/>
    <n v="26"/>
    <n v="43"/>
    <n v="3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26"/>
    <n v="43"/>
    <n v="33"/>
    <s v="N/A"/>
  </r>
  <r>
    <n v="4694"/>
    <s v="White, Kyzir LB"/>
    <x v="8"/>
    <x v="5"/>
    <n v="2018"/>
    <n v="2022"/>
    <s v="N"/>
    <s v="FA"/>
    <n v="20"/>
    <n v="4"/>
    <n v="0.4"/>
    <n v="12"/>
    <n v="8"/>
    <n v="32"/>
    <n v="25"/>
    <n v="7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s v="N/A"/>
    <s v="N/A"/>
  </r>
  <r>
    <n v="5616"/>
    <s v="Wilson, Payton PIT LB"/>
    <x v="8"/>
    <x v="5"/>
    <n v="2024"/>
    <n v="2024"/>
    <s v="Y"/>
    <s v="D3.06"/>
    <n v="5"/>
    <n v="4"/>
    <n v="0.25"/>
    <n v="3"/>
    <n v="2"/>
    <n v="8"/>
    <n v="0"/>
    <n v="0"/>
    <n v="8"/>
    <s v="N/A"/>
    <n v="4"/>
    <n v="0"/>
    <n v="3"/>
    <n v="3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6"/>
    <n v="6"/>
    <n v="5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6"/>
    <n v="6"/>
    <n v="5"/>
    <s v="N/A"/>
  </r>
  <r>
    <n v="5490"/>
    <s v="Bland, DaRon CB"/>
    <x v="9"/>
    <x v="5"/>
    <n v="2022"/>
    <n v="2024"/>
    <s v="N"/>
    <s v="Ren"/>
    <n v="9"/>
    <n v="3"/>
    <n v="0.25"/>
    <n v="6"/>
    <n v="3"/>
    <n v="9"/>
    <n v="0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s v="N/A"/>
    <s v="N/A"/>
    <s v="IR"/>
    <s v="IR"/>
    <s v="IR"/>
    <s v="IR"/>
    <s v="IR"/>
    <s v="IR"/>
    <s v="IR"/>
    <s v="IR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s v="N/A"/>
    <s v="N/A"/>
  </r>
  <r>
    <n v="5491"/>
    <s v="Gilmore, Stephon CB"/>
    <x v="9"/>
    <x v="5"/>
    <n v="2013"/>
    <n v="2024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75"/>
    <s v="Horn, Jaycee CB"/>
    <x v="9"/>
    <x v="5"/>
    <n v="2021"/>
    <n v="2021"/>
    <s v="Y"/>
    <s v="D4.07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228"/>
    <s v="Porter Jr., Joey CB"/>
    <x v="9"/>
    <x v="5"/>
    <n v="2023"/>
    <n v="2023"/>
    <s v="Y"/>
    <s v="D8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217"/>
    <s v="Surtain II, Patrick CB"/>
    <x v="9"/>
    <x v="5"/>
    <n v="2021"/>
    <n v="2021"/>
    <s v="Y"/>
    <s v="D8.04"/>
    <n v="3"/>
    <n v="3"/>
    <n v="0.25"/>
    <n v="2"/>
    <n v="1"/>
    <n v="3"/>
    <n v="2"/>
    <n v="1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3721"/>
    <s v="Terrell, A.J. CB"/>
    <x v="9"/>
    <x v="5"/>
    <n v="2020"/>
    <n v="2020"/>
    <s v="Y"/>
    <s v="D12.02"/>
    <n v="5"/>
    <n v="3"/>
    <n v="0.25"/>
    <n v="3"/>
    <n v="2"/>
    <n v="6"/>
    <n v="6"/>
    <n v="0"/>
    <n v="0"/>
    <n v="2022"/>
    <n v="1"/>
    <n v="0"/>
    <s v="N/A"/>
    <s v="N/A"/>
    <s v="N/A"/>
    <s v="N/A"/>
    <s v="OK"/>
    <s v="Yes"/>
    <n v="6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115"/>
    <s v="Woolen, Tariq CB"/>
    <x v="9"/>
    <x v="5"/>
    <n v="2022"/>
    <n v="2023"/>
    <s v="N"/>
    <s v="FA"/>
    <n v="7"/>
    <n v="3"/>
    <n v="0.25"/>
    <n v="5"/>
    <n v="2"/>
    <n v="6"/>
    <n v="2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116"/>
    <s v="Bell, Vonn S"/>
    <x v="10"/>
    <x v="5"/>
    <n v="2016"/>
    <n v="2023"/>
    <s v="N"/>
    <s v="FA"/>
    <n v="5"/>
    <n v="2"/>
    <n v="0.25"/>
    <n v="3"/>
    <n v="2"/>
    <n v="4"/>
    <n v="2"/>
    <n v="0"/>
    <n v="2"/>
    <s v="N/A"/>
    <n v="1"/>
    <n v="2"/>
    <s v="N/A"/>
    <s v="N/A"/>
    <s v="N/A"/>
    <s v="N/A"/>
    <s v="OK"/>
    <s v="Yes"/>
    <n v="5"/>
    <n v="1"/>
    <n v="0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118"/>
    <s v="Dugger, Kyle S"/>
    <x v="10"/>
    <x v="5"/>
    <n v="2020"/>
    <n v="2023"/>
    <s v="N"/>
    <s v="FA"/>
    <n v="7"/>
    <n v="2"/>
    <n v="0.25"/>
    <n v="5"/>
    <n v="2"/>
    <n v="4"/>
    <n v="2"/>
    <n v="0"/>
    <n v="2"/>
    <s v="N/A"/>
    <n v="1"/>
    <n v="2"/>
    <s v="N/A"/>
    <s v="N/A"/>
    <s v="N/A"/>
    <s v="N/A"/>
    <s v="OK"/>
    <s v="Yes"/>
    <n v="7"/>
    <n v="2"/>
    <n v="2"/>
    <n v="5"/>
    <n v="2"/>
    <n v="6"/>
    <n v="0"/>
    <n v="3"/>
    <n v="3"/>
    <s v="N/A"/>
    <s v="N/A"/>
    <s v="OK"/>
    <n v="5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8"/>
    <n v="8"/>
    <s v="N/A"/>
    <s v="N/A"/>
  </r>
  <r>
    <n v="5492"/>
    <s v="Hooker, Amani S"/>
    <x v="10"/>
    <x v="5"/>
    <n v="2019"/>
    <n v="2024"/>
    <s v="N"/>
    <s v="Ren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493"/>
    <s v="Jenkins, Rayshawn S"/>
    <x v="10"/>
    <x v="5"/>
    <n v="2017"/>
    <n v="2024"/>
    <s v="N"/>
    <s v="Ren"/>
    <n v="22"/>
    <n v="4"/>
    <n v="0.4"/>
    <n v="13"/>
    <n v="9"/>
    <n v="36"/>
    <n v="0"/>
    <n v="0"/>
    <n v="36"/>
    <s v="N/A"/>
    <n v="4"/>
    <n v="3"/>
    <n v="6"/>
    <n v="12"/>
    <n v="15"/>
    <s v="N/A"/>
    <s v="OK"/>
    <s v="No"/>
    <s v="N/A"/>
    <s v="N/A"/>
    <s v="N/A"/>
    <s v="N/A"/>
    <s v="N/A"/>
    <s v="N/A"/>
    <s v="N/A"/>
    <s v="N/A"/>
    <s v="N/A"/>
    <s v="N/A"/>
    <s v="N/A"/>
    <s v="N/A"/>
    <n v="16"/>
    <n v="19"/>
    <n v="25"/>
    <n v="28"/>
    <s v="N/A"/>
    <s v="Y"/>
    <s v="Y"/>
    <s v="Y"/>
    <s v="Y"/>
    <s v="Y"/>
    <s v="Y"/>
    <s v="IR"/>
    <s v="IR"/>
    <s v="IR"/>
    <s v="IR"/>
    <s v="IR"/>
    <s v="IR"/>
    <s v="IR"/>
    <s v="IR"/>
    <s v="IR"/>
    <s v="IR"/>
    <x v="3"/>
    <m/>
    <n v="16"/>
    <n v="16"/>
    <n v="16"/>
    <n v="16"/>
    <n v="16"/>
    <n v="16"/>
    <n v="16"/>
    <n v="16"/>
    <n v="16"/>
    <n v="16"/>
    <n v="16"/>
    <n v="16"/>
    <n v="16"/>
    <n v="16"/>
    <n v="16"/>
    <n v="16"/>
    <n v="16"/>
    <s v="N/A"/>
    <n v="16"/>
    <n v="19"/>
    <n v="25"/>
    <n v="28"/>
    <s v="N/A"/>
  </r>
  <r>
    <n v="5660"/>
    <s v="Kinchens, Kamren LAR S"/>
    <x v="10"/>
    <x v="5"/>
    <n v="2024"/>
    <n v="2024"/>
    <s v="Y"/>
    <s v="D7.06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240"/>
    <s v="Martin, Jartavius S"/>
    <x v="10"/>
    <x v="5"/>
    <n v="2023"/>
    <n v="2023"/>
    <s v="Y"/>
    <s v="D9.0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120"/>
    <s v="Simmons, Justin S"/>
    <x v="10"/>
    <x v="5"/>
    <n v="2016"/>
    <n v="2023"/>
    <s v="N"/>
    <s v="FA"/>
    <n v="11"/>
    <n v="2"/>
    <n v="0.25"/>
    <n v="8"/>
    <n v="3"/>
    <n v="6"/>
    <n v="3"/>
    <n v="0"/>
    <n v="3"/>
    <s v="N/A"/>
    <n v="1"/>
    <n v="3"/>
    <s v="N/A"/>
    <s v="N/A"/>
    <s v="N/A"/>
    <s v="N/A"/>
    <s v="OK"/>
    <s v="Yes"/>
    <n v="21"/>
    <n v="4"/>
    <n v="0"/>
    <s v="N/A"/>
    <s v="N/A"/>
    <s v="N/A"/>
    <s v="N/A"/>
    <s v="N/A"/>
    <s v="N/A"/>
    <s v="N/A"/>
    <s v="N/A"/>
    <s v="N/A"/>
    <n v="1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s v="N/A"/>
    <s v="N/A"/>
    <s v="N/A"/>
    <s v="N/A"/>
  </r>
  <r>
    <n v="4707"/>
    <s v="Gaskin, Myles RB"/>
    <x v="11"/>
    <x v="5"/>
    <n v="2019"/>
    <n v="2022"/>
    <s v="N"/>
    <s v="FA"/>
    <n v="6"/>
    <n v="3"/>
    <n v="0.25"/>
    <n v="4"/>
    <n v="2"/>
    <n v="6"/>
    <n v="4"/>
    <n v="0"/>
    <n v="2"/>
    <s v="N/A"/>
    <n v="1"/>
    <n v="2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172"/>
    <s v="Rodgers, Amari WR"/>
    <x v="11"/>
    <x v="5"/>
    <n v="2021"/>
    <n v="2021"/>
    <s v="Y"/>
    <s v="D4.04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031"/>
    <s v="Allen, Josh QB"/>
    <x v="0"/>
    <x v="6"/>
    <n v="2018"/>
    <n v="2021"/>
    <s v="N"/>
    <s v="FA"/>
    <n v="36"/>
    <n v="5"/>
    <n v="0.6"/>
    <n v="14"/>
    <n v="22"/>
    <n v="110"/>
    <n v="75"/>
    <n v="0"/>
    <n v="35"/>
    <s v="N/A"/>
    <n v="2"/>
    <n v="20"/>
    <n v="1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2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29"/>
    <s v="N/A"/>
    <s v="N/A"/>
    <s v="N/A"/>
  </r>
  <r>
    <n v="5272"/>
    <s v="Bennett, Stetson QB"/>
    <x v="0"/>
    <x v="6"/>
    <n v="2023"/>
    <n v="2023"/>
    <s v="Y"/>
    <s v="D12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501"/>
    <s v="Love, Jordan QB"/>
    <x v="0"/>
    <x v="6"/>
    <n v="2020"/>
    <n v="2024"/>
    <s v="N"/>
    <s v="FA"/>
    <n v="10"/>
    <n v="3"/>
    <n v="0.25"/>
    <n v="7"/>
    <n v="3"/>
    <n v="9"/>
    <n v="0"/>
    <n v="0"/>
    <n v="9"/>
    <s v="N/A"/>
    <n v="3"/>
    <n v="3"/>
    <n v="3"/>
    <n v="3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n v="1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n v="10"/>
    <s v="N/A"/>
    <s v="N/A"/>
  </r>
  <r>
    <n v="5692"/>
    <s v="Rattler, Spencer NOS QB"/>
    <x v="0"/>
    <x v="6"/>
    <n v="2024"/>
    <n v="2024"/>
    <s v="Y"/>
    <s v="D10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748"/>
    <s v="Akers, Cam RB"/>
    <x v="1"/>
    <x v="6"/>
    <n v="2020"/>
    <n v="2024"/>
    <s v="N"/>
    <n v="2"/>
    <n v="20"/>
    <n v="1"/>
    <n v="0.4"/>
    <n v="12"/>
    <n v="8"/>
    <n v="8"/>
    <n v="0"/>
    <n v="0"/>
    <n v="8"/>
    <s v="N/A"/>
    <n v="1"/>
    <n v="8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s v="N/A"/>
    <s v="N/A"/>
    <s v="N/A"/>
    <s v="N/A"/>
    <s v="N"/>
    <s v="N"/>
    <s v="Y"/>
    <s v="Y"/>
    <s v="Y"/>
    <s v="Y"/>
    <s v="Y"/>
    <s v="Y"/>
    <s v="T"/>
    <s v="T"/>
    <s v="T"/>
    <s v="T"/>
    <s v="T"/>
    <s v="T"/>
    <s v="T"/>
    <s v="T"/>
    <x v="5"/>
    <m/>
    <n v="0"/>
    <n v="0"/>
    <n v="20"/>
    <n v="20"/>
    <n v="20"/>
    <n v="20"/>
    <n v="20"/>
    <n v="20"/>
    <n v="0"/>
    <n v="0"/>
    <n v="0"/>
    <n v="0"/>
    <n v="0"/>
    <n v="0"/>
    <n v="0"/>
    <n v="0"/>
    <n v="0"/>
    <s v="N/A"/>
    <n v="0"/>
    <n v="0"/>
    <n v="0"/>
    <n v="0"/>
    <n v="0"/>
  </r>
  <r>
    <n v="5597"/>
    <s v="Brooks, Jonathon CAR RB"/>
    <x v="1"/>
    <x v="6"/>
    <n v="2024"/>
    <n v="2024"/>
    <s v="Y"/>
    <s v="D1.07"/>
    <n v="14"/>
    <n v="4"/>
    <n v="0.25"/>
    <n v="10"/>
    <n v="4"/>
    <n v="16"/>
    <n v="0"/>
    <n v="0"/>
    <n v="16"/>
    <s v="N/A"/>
    <n v="4"/>
    <n v="4"/>
    <n v="12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22"/>
    <n v="10"/>
    <n v="10"/>
    <s v="N/A"/>
    <s v="IR"/>
    <s v="IR"/>
    <s v="IR"/>
    <s v="IR"/>
    <s v="IR"/>
    <s v="IR"/>
    <s v="IR"/>
    <s v="IR"/>
    <s v="IR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22"/>
    <n v="10"/>
    <n v="10"/>
    <s v="N/A"/>
  </r>
  <r>
    <n v="2526"/>
    <s v="Chubb, Nick RB"/>
    <x v="1"/>
    <x v="6"/>
    <n v="2018"/>
    <n v="2018"/>
    <s v="Y"/>
    <s v="D"/>
    <n v="37"/>
    <n v="4"/>
    <n v="0.6"/>
    <n v="14"/>
    <n v="23"/>
    <n v="92"/>
    <n v="92"/>
    <n v="0"/>
    <n v="0"/>
    <n v="2021"/>
    <n v="1"/>
    <n v="0"/>
    <s v="N/A"/>
    <s v="N/A"/>
    <s v="N/A"/>
    <s v="N/A"/>
    <s v="OK"/>
    <s v="Yes"/>
    <n v="76"/>
    <n v="4"/>
    <n v="0"/>
    <s v="N/A"/>
    <s v="N/A"/>
    <s v="N/A"/>
    <s v="N/A"/>
    <s v="N/A"/>
    <s v="N/A"/>
    <s v="N/A"/>
    <s v="N/A"/>
    <s v="N/A"/>
    <n v="14"/>
    <s v="N/A"/>
    <s v="N/A"/>
    <s v="N/A"/>
    <s v="N/A"/>
    <s v="IR"/>
    <s v="IR"/>
    <s v="IR"/>
    <s v="IR"/>
    <s v="IR"/>
    <s v="IR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s v="N/A"/>
    <s v="N/A"/>
    <s v="N/A"/>
    <s v="N/A"/>
  </r>
  <r>
    <n v="5566"/>
    <s v="Elliott, Ezekiel RB"/>
    <x v="1"/>
    <x v="6"/>
    <n v="2016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79"/>
    <s v="Ford, Jerome RB"/>
    <x v="1"/>
    <x v="6"/>
    <n v="2022"/>
    <n v="2022"/>
    <s v="Y"/>
    <s v="D7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50"/>
    <s v="Gibbs, Jahmyr RB"/>
    <x v="1"/>
    <x v="6"/>
    <n v="2023"/>
    <n v="2023"/>
    <s v="Y"/>
    <s v="D1.03"/>
    <n v="18"/>
    <n v="4"/>
    <n v="0.25"/>
    <n v="13"/>
    <n v="5"/>
    <n v="20"/>
    <n v="10"/>
    <n v="0"/>
    <n v="10"/>
    <s v="N/A"/>
    <n v="3"/>
    <n v="1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13"/>
    <n v="13"/>
    <s v="N/A"/>
    <s v="N/A"/>
  </r>
  <r>
    <n v="5160"/>
    <s v="Johnson, Roschon RB"/>
    <x v="1"/>
    <x v="6"/>
    <n v="2023"/>
    <n v="2023"/>
    <s v="Y"/>
    <s v="D2.03"/>
    <n v="10"/>
    <n v="4"/>
    <n v="0.25"/>
    <n v="7"/>
    <n v="3"/>
    <n v="12"/>
    <n v="6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7"/>
    <n v="7"/>
    <s v="N/A"/>
    <s v="N/A"/>
  </r>
  <r>
    <n v="5712"/>
    <s v="Jordan, Jawhar HOU RB"/>
    <x v="1"/>
    <x v="6"/>
    <n v="2024"/>
    <n v="2024"/>
    <s v="Y"/>
    <s v="D12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s v="N/A"/>
    <s v="N/A"/>
  </r>
  <r>
    <n v="5252"/>
    <s v="McIntosh, Kenny RB"/>
    <x v="1"/>
    <x v="6"/>
    <n v="2023"/>
    <n v="2023"/>
    <s v="Y"/>
    <s v="D10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283"/>
    <s v="McLaughlin, Jaleel RB"/>
    <x v="1"/>
    <x v="6"/>
    <n v="2023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510"/>
    <s v="Moss, Zack RB"/>
    <x v="1"/>
    <x v="6"/>
    <n v="2020"/>
    <n v="2024"/>
    <s v="N"/>
    <s v="FA"/>
    <n v="38"/>
    <n v="3"/>
    <n v="0.6"/>
    <n v="15"/>
    <n v="23"/>
    <n v="69"/>
    <n v="0"/>
    <n v="0"/>
    <n v="69"/>
    <s v="N/A"/>
    <n v="3"/>
    <n v="69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4"/>
    <n v="15"/>
    <n v="15"/>
    <s v="N/A"/>
    <s v="N/A"/>
    <s v="Y"/>
    <s v="Y"/>
    <s v="Y"/>
    <s v="Y"/>
    <s v="Y"/>
    <s v="Y"/>
    <s v="Y"/>
    <s v="Y"/>
    <s v="Y"/>
    <s v="IR"/>
    <s v="IR"/>
    <s v="IR"/>
    <s v="IR"/>
    <s v="IR"/>
    <s v="IR"/>
    <s v="IR"/>
    <x v="3"/>
    <m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s v="N/A"/>
    <n v="84"/>
    <n v="15"/>
    <n v="15"/>
    <s v="N/A"/>
    <s v="N/A"/>
  </r>
  <r>
    <n v="5567"/>
    <s v="Patterson, Cordarrelle RB"/>
    <x v="1"/>
    <x v="6"/>
    <n v="2013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07"/>
    <s v="Wright, Jaylen MIA RB"/>
    <x v="1"/>
    <x v="6"/>
    <n v="2024"/>
    <n v="2024"/>
    <s v="Y"/>
    <s v="D2.07"/>
    <n v="8"/>
    <n v="4"/>
    <n v="0.25"/>
    <n v="6"/>
    <n v="2"/>
    <n v="8"/>
    <n v="0"/>
    <n v="0"/>
    <n v="8"/>
    <s v="N/A"/>
    <n v="4"/>
    <n v="2"/>
    <n v="6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12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12"/>
    <n v="6"/>
    <n v="6"/>
    <s v="N/A"/>
  </r>
  <r>
    <n v="4145"/>
    <s v="Bateman, Rashod WR"/>
    <x v="2"/>
    <x v="6"/>
    <n v="2021"/>
    <n v="2021"/>
    <s v="Y"/>
    <s v="D1.07"/>
    <n v="14"/>
    <n v="4"/>
    <n v="0.25"/>
    <n v="10"/>
    <n v="4"/>
    <n v="16"/>
    <n v="16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s v="N/A"/>
    <s v="N/A"/>
    <s v="N/A"/>
    <s v="N/A"/>
  </r>
  <r>
    <n v="2549"/>
    <s v="Chark, D.J. WR"/>
    <x v="2"/>
    <x v="6"/>
    <n v="2018"/>
    <n v="2018"/>
    <s v="Y"/>
    <s v="D"/>
    <n v="44"/>
    <n v="5"/>
    <n v="0.6"/>
    <n v="17"/>
    <n v="27"/>
    <n v="135"/>
    <n v="135"/>
    <n v="0"/>
    <n v="0"/>
    <n v="2020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7"/>
    <s v="N/A"/>
    <s v="N/A"/>
    <s v="N/A"/>
    <s v="N/A"/>
    <s v="IR"/>
    <s v="IR"/>
    <s v="C"/>
    <s v="C"/>
    <s v="C"/>
    <s v="C"/>
    <s v="C"/>
    <s v="C"/>
    <s v="C"/>
    <s v="C"/>
    <s v="C"/>
    <s v="C"/>
    <s v="C"/>
    <s v="C"/>
    <s v="C"/>
    <s v="C"/>
    <x v="1"/>
    <m/>
    <n v="17"/>
    <n v="17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627"/>
    <s v="Corley, Malachi NYJ WR"/>
    <x v="2"/>
    <x v="6"/>
    <n v="2024"/>
    <n v="2024"/>
    <s v="Y"/>
    <s v="D4.07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3666"/>
    <s v="Davis, Gabriel WR"/>
    <x v="2"/>
    <x v="6"/>
    <n v="2020"/>
    <n v="2020"/>
    <s v="Y"/>
    <s v="D6.10"/>
    <n v="5"/>
    <n v="4"/>
    <n v="0.25"/>
    <n v="3"/>
    <n v="2"/>
    <n v="8"/>
    <n v="8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750"/>
    <s v="Doubs, Romeo WR"/>
    <x v="2"/>
    <x v="6"/>
    <n v="2022"/>
    <n v="2022"/>
    <s v="Y"/>
    <s v="D4.08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519"/>
    <s v="Evans, Mike WR"/>
    <x v="2"/>
    <x v="6"/>
    <n v="2014"/>
    <n v="2024"/>
    <s v="N"/>
    <s v="FA"/>
    <n v="32"/>
    <n v="2"/>
    <n v="0.6"/>
    <n v="12"/>
    <n v="20"/>
    <n v="40"/>
    <n v="0"/>
    <n v="0"/>
    <n v="40"/>
    <s v="N/A"/>
    <n v="2"/>
    <n v="30"/>
    <n v="1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2"/>
    <n v="2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s v="N/A"/>
    <n v="42"/>
    <n v="22"/>
    <s v="N/A"/>
    <s v="N/A"/>
    <s v="N/A"/>
  </r>
  <r>
    <n v="5079"/>
    <s v="Hill, Tyreek WR"/>
    <x v="2"/>
    <x v="6"/>
    <n v="2016"/>
    <n v="2023"/>
    <s v="N"/>
    <s v="FA"/>
    <n v="79"/>
    <n v="4"/>
    <n v="0.75"/>
    <n v="19"/>
    <n v="60"/>
    <n v="240"/>
    <n v="50"/>
    <n v="0"/>
    <n v="190"/>
    <s v="N/A"/>
    <n v="3"/>
    <n v="70"/>
    <n v="60"/>
    <n v="6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9"/>
    <n v="79"/>
    <n v="7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9"/>
    <n v="89"/>
    <n v="89"/>
    <n v="89"/>
    <n v="89"/>
    <n v="89"/>
    <n v="89"/>
    <n v="89"/>
    <n v="89"/>
    <n v="89"/>
    <n v="89"/>
    <n v="89"/>
    <n v="89"/>
    <n v="89"/>
    <n v="89"/>
    <n v="89"/>
    <n v="89"/>
    <s v="N/A"/>
    <n v="89"/>
    <n v="79"/>
    <n v="79"/>
    <s v="N/A"/>
    <s v="N/A"/>
  </r>
  <r>
    <n v="5170"/>
    <s v="Hyatt, Jalin WR"/>
    <x v="2"/>
    <x v="6"/>
    <n v="2023"/>
    <n v="2023"/>
    <s v="Y"/>
    <s v="D3.03"/>
    <n v="6"/>
    <n v="4"/>
    <n v="0.25"/>
    <n v="4"/>
    <n v="2"/>
    <n v="8"/>
    <n v="4"/>
    <n v="0"/>
    <n v="4"/>
    <s v="N/A"/>
    <n v="3"/>
    <n v="4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4"/>
    <n v="4"/>
    <s v="N/A"/>
    <s v="N/A"/>
    <s v="Y"/>
    <s v="Y"/>
    <s v="Y"/>
    <s v="Y"/>
    <s v="Y"/>
    <s v="Y"/>
    <s v="Y"/>
    <s v="Y"/>
    <s v="Y"/>
    <s v="Y"/>
    <s v="C"/>
    <s v="C"/>
    <s v="C"/>
    <s v="C"/>
    <s v="C"/>
    <s v="C"/>
    <x v="1"/>
    <m/>
    <n v="8"/>
    <n v="8"/>
    <n v="8"/>
    <n v="8"/>
    <n v="8"/>
    <n v="8"/>
    <n v="8"/>
    <n v="8"/>
    <n v="8"/>
    <n v="8"/>
    <n v="4"/>
    <n v="4"/>
    <n v="4"/>
    <n v="4"/>
    <n v="4"/>
    <n v="4"/>
    <n v="4"/>
    <s v="N/A"/>
    <n v="4"/>
    <n v="0"/>
    <n v="0"/>
    <s v="N/A"/>
    <s v="N/A"/>
  </r>
  <r>
    <n v="5262"/>
    <s v="Iosivas, Andrei WR"/>
    <x v="2"/>
    <x v="6"/>
    <n v="2023"/>
    <n v="2023"/>
    <s v="Y"/>
    <s v="D11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127"/>
    <s v="Johnson, Diontae WR"/>
    <x v="2"/>
    <x v="6"/>
    <n v="2019"/>
    <n v="2019"/>
    <s v="Y"/>
    <s v="D"/>
    <n v="18"/>
    <n v="5"/>
    <n v="0.4"/>
    <n v="10"/>
    <n v="8"/>
    <n v="40"/>
    <n v="40"/>
    <n v="0"/>
    <n v="0"/>
    <n v="2021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5220"/>
    <s v="Jones, Charlie WR"/>
    <x v="2"/>
    <x v="6"/>
    <n v="2023"/>
    <n v="2023"/>
    <s v="Y"/>
    <s v="D7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211"/>
    <s v="Nacua, Puka WR"/>
    <x v="2"/>
    <x v="6"/>
    <n v="2023"/>
    <n v="2023"/>
    <s v="Y"/>
    <s v="D6.1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IR"/>
    <s v="IR"/>
    <s v="IR"/>
    <s v="IR"/>
    <s v="IR"/>
    <s v="IR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412"/>
    <s v="Pittman, Michael WR"/>
    <x v="2"/>
    <x v="6"/>
    <n v="2020"/>
    <n v="2020"/>
    <s v="Y"/>
    <s v="D2.05"/>
    <n v="20"/>
    <n v="5"/>
    <n v="0.4"/>
    <n v="12"/>
    <n v="8"/>
    <n v="40"/>
    <n v="32"/>
    <n v="8"/>
    <n v="0"/>
    <n v="2023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12"/>
    <n v="1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n v="12"/>
    <s v="N/A"/>
  </r>
  <r>
    <n v="4769"/>
    <s v="Thornton, Tyquan WR"/>
    <x v="2"/>
    <x v="6"/>
    <n v="2022"/>
    <n v="2022"/>
    <s v="Y"/>
    <s v="D6.07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648"/>
    <s v="Walker, Devontez BAL WR"/>
    <x v="2"/>
    <x v="6"/>
    <n v="2024"/>
    <n v="2024"/>
    <s v="Y"/>
    <s v="D6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516"/>
    <s v="Williams, Mike WR"/>
    <x v="2"/>
    <x v="6"/>
    <n v="2017"/>
    <n v="2024"/>
    <s v="N"/>
    <s v="FA"/>
    <n v="12"/>
    <n v="2"/>
    <n v="0.25"/>
    <n v="9"/>
    <n v="3"/>
    <n v="6"/>
    <n v="0"/>
    <n v="0"/>
    <n v="6"/>
    <s v="N/A"/>
    <n v="2"/>
    <n v="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9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9"/>
    <s v="N/A"/>
    <s v="N/A"/>
    <s v="N/A"/>
  </r>
  <r>
    <n v="2578"/>
    <s v="Andrews, Mark TE"/>
    <x v="3"/>
    <x v="6"/>
    <n v="2018"/>
    <n v="2018"/>
    <s v="Y"/>
    <s v="D"/>
    <n v="38"/>
    <n v="5"/>
    <n v="0.6"/>
    <n v="15"/>
    <n v="23"/>
    <n v="115"/>
    <n v="115"/>
    <n v="0"/>
    <n v="0"/>
    <n v="2020"/>
    <n v="1"/>
    <n v="0"/>
    <s v="N/A"/>
    <s v="N/A"/>
    <s v="N/A"/>
    <s v="N/A"/>
    <s v="OK"/>
    <s v="Yes"/>
    <n v="39"/>
    <n v="4"/>
    <n v="3"/>
    <n v="15"/>
    <n v="24"/>
    <n v="72"/>
    <n v="18"/>
    <n v="18"/>
    <n v="18"/>
    <n v="18"/>
    <s v="N/A"/>
    <s v="OK"/>
    <n v="33"/>
    <n v="33"/>
    <n v="33"/>
    <n v="3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s v="N/A"/>
    <n v="33"/>
    <n v="33"/>
    <n v="33"/>
    <n v="33"/>
    <s v="N/A"/>
  </r>
  <r>
    <n v="5736"/>
    <s v="Johnson, Juwan TE"/>
    <x v="3"/>
    <x v="6"/>
    <n v="2020"/>
    <n v="2024"/>
    <s v="N"/>
    <n v="0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C"/>
    <s v="C"/>
    <s v="C"/>
    <s v="C"/>
    <s v="C"/>
    <s v="C"/>
    <s v="C"/>
    <s v="C"/>
    <s v="C"/>
    <x v="1"/>
    <m/>
    <n v="2"/>
    <n v="2"/>
    <n v="2"/>
    <n v="2"/>
    <n v="2"/>
    <n v="2"/>
    <n v="2"/>
    <n v="1"/>
    <n v="1"/>
    <n v="1"/>
    <n v="1"/>
    <n v="1"/>
    <n v="1"/>
    <n v="1"/>
    <n v="1"/>
    <n v="1"/>
    <n v="1"/>
    <s v="N/A"/>
    <n v="1"/>
    <s v="N/A"/>
    <s v="N/A"/>
    <s v="N/A"/>
    <s v="N/A"/>
  </r>
  <r>
    <n v="5212"/>
    <s v="Kraft, Tucker TE"/>
    <x v="3"/>
    <x v="6"/>
    <n v="2023"/>
    <n v="2023"/>
    <s v="Y"/>
    <s v="D6.1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72"/>
    <s v="Stover, Cade HOU TE"/>
    <x v="3"/>
    <x v="6"/>
    <n v="2024"/>
    <n v="2024"/>
    <s v="Y"/>
    <s v="D8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661"/>
    <s v="Wiley, Jared KCC TE"/>
    <x v="3"/>
    <x v="6"/>
    <n v="2024"/>
    <n v="2024"/>
    <s v="Y"/>
    <s v="D7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083"/>
    <s v="Bass, Tyler K"/>
    <x v="4"/>
    <x v="6"/>
    <n v="2020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829"/>
    <s v="Dicker, Cameron K"/>
    <x v="4"/>
    <x v="6"/>
    <n v="2022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813"/>
    <s v="Reichard, Will K"/>
    <x v="4"/>
    <x v="6"/>
    <n v="2024"/>
    <n v="2024"/>
    <s v="N"/>
    <n v="8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Y"/>
    <s v="IR"/>
    <s v="IR"/>
    <s v="IR"/>
    <s v="IR"/>
    <s v="IR"/>
    <s v="IR"/>
    <s v="IR"/>
    <x v="3"/>
    <m/>
    <n v="0"/>
    <n v="0"/>
    <n v="0"/>
    <n v="0"/>
    <n v="0"/>
    <n v="0"/>
    <n v="0"/>
    <n v="0"/>
    <n v="1"/>
    <n v="1"/>
    <n v="1"/>
    <n v="1"/>
    <n v="1"/>
    <n v="1"/>
    <n v="1"/>
    <n v="1"/>
    <n v="1"/>
    <s v="N/A"/>
    <n v="1"/>
    <s v="N/A"/>
    <s v="N/A"/>
    <s v="N/A"/>
    <s v="N/A"/>
  </r>
  <r>
    <n v="5570"/>
    <s v="Hekker, Johnny P"/>
    <x v="5"/>
    <x v="6"/>
    <n v="2013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30"/>
    <s v="Benton, Keeanu DT"/>
    <x v="6"/>
    <x v="6"/>
    <n v="2023"/>
    <n v="2023"/>
    <s v="Y"/>
    <s v="D8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716"/>
    <s v="Brooks, Karl DT"/>
    <x v="6"/>
    <x v="6"/>
    <n v="2023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02"/>
    <s v="Carter, DeWayne BUF DT"/>
    <x v="6"/>
    <x v="6"/>
    <n v="2024"/>
    <n v="2024"/>
    <s v="Y"/>
    <s v="D11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1137"/>
    <s v="Donald, Aaron DT"/>
    <x v="6"/>
    <x v="6"/>
    <n v="2014"/>
    <n v="2014"/>
    <s v="N"/>
    <s v="FA"/>
    <n v="47"/>
    <n v="5"/>
    <n v="0.6"/>
    <n v="18"/>
    <n v="29"/>
    <n v="145"/>
    <n v="58"/>
    <n v="0"/>
    <n v="87"/>
    <n v="2022"/>
    <n v="3"/>
    <n v="29"/>
    <n v="29"/>
    <n v="29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7"/>
    <n v="47"/>
    <n v="47"/>
    <s v="N/A"/>
    <s v="N/A"/>
    <s v="R"/>
    <s v="R"/>
    <s v="R"/>
    <s v="R"/>
    <s v="R"/>
    <s v="R"/>
    <s v="R"/>
    <s v="R"/>
    <s v="R"/>
    <s v="R"/>
    <s v="R"/>
    <s v="R"/>
    <s v="R"/>
    <s v="R"/>
    <s v="R"/>
    <s v="R"/>
    <x v="4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743"/>
    <s v="Ford, Poona DT"/>
    <x v="6"/>
    <x v="6"/>
    <n v="2018"/>
    <n v="2024"/>
    <s v="N"/>
    <n v="1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Y"/>
    <s v="Y"/>
    <s v="Y"/>
    <s v="Y"/>
    <s v="Y"/>
    <s v="C"/>
    <s v="C"/>
    <s v="C"/>
    <s v="C"/>
    <s v="C"/>
    <s v="C"/>
    <s v="C"/>
    <s v="C"/>
    <s v="C"/>
    <s v="C"/>
    <x v="1"/>
    <m/>
    <n v="0"/>
    <n v="2"/>
    <n v="2"/>
    <n v="2"/>
    <n v="2"/>
    <n v="2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49"/>
    <s v="Hall, Logan DT"/>
    <x v="6"/>
    <x v="6"/>
    <n v="2022"/>
    <n v="2022"/>
    <s v="Y"/>
    <s v="D4.07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763"/>
    <s v="Heyward, Cameron DT"/>
    <x v="6"/>
    <x v="6"/>
    <n v="2013"/>
    <n v="2024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0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109"/>
    <s v="Oliver, Ed DT"/>
    <x v="6"/>
    <x v="6"/>
    <n v="2019"/>
    <n v="2019"/>
    <s v="Y"/>
    <s v="D"/>
    <n v="4"/>
    <n v="4"/>
    <n v="0.25"/>
    <n v="3"/>
    <n v="1"/>
    <n v="4"/>
    <n v="4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498"/>
    <s v="Turner, Kobie DT"/>
    <x v="6"/>
    <x v="6"/>
    <n v="2023"/>
    <n v="2024"/>
    <s v="N"/>
    <s v="Ren"/>
    <n v="8"/>
    <n v="3"/>
    <n v="0.25"/>
    <n v="6"/>
    <n v="2"/>
    <n v="6"/>
    <n v="0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6"/>
    <n v="6"/>
    <s v="N/A"/>
    <s v="N/A"/>
  </r>
  <r>
    <n v="3099"/>
    <s v="Bosa, Nick DE"/>
    <x v="7"/>
    <x v="6"/>
    <n v="2019"/>
    <n v="2019"/>
    <s v="Y"/>
    <s v="D"/>
    <n v="33"/>
    <n v="5"/>
    <n v="0.6"/>
    <n v="13"/>
    <n v="20"/>
    <n v="100"/>
    <n v="100"/>
    <n v="0"/>
    <n v="0"/>
    <n v="2022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4740"/>
    <s v="Johnson, Jermaine DE"/>
    <x v="7"/>
    <x v="6"/>
    <n v="2022"/>
    <n v="2022"/>
    <s v="Y"/>
    <s v="D3.08"/>
    <n v="5"/>
    <n v="4"/>
    <n v="0.25"/>
    <n v="3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IR"/>
    <s v="IR"/>
    <s v="IR"/>
    <s v="IR"/>
    <s v="IR"/>
    <s v="IR"/>
    <s v="IR"/>
    <s v="IR"/>
    <s v="IR"/>
    <s v="IR"/>
    <s v="IR"/>
    <s v="IR"/>
    <s v="IR"/>
    <s v="IR"/>
    <x v="3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742"/>
    <s v="Lawrence, Demarcus DE"/>
    <x v="7"/>
    <x v="6"/>
    <n v="2014"/>
    <n v="2024"/>
    <s v="N"/>
    <n v="1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Y"/>
    <s v="Y"/>
    <s v="C"/>
    <s v="C"/>
    <s v="C"/>
    <s v="C"/>
    <s v="C"/>
    <s v="C"/>
    <s v="C"/>
    <s v="C"/>
    <s v="C"/>
    <s v="C"/>
    <s v="C"/>
    <s v="C"/>
    <s v="C"/>
    <x v="1"/>
    <m/>
    <n v="0"/>
    <n v="2"/>
    <n v="2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37"/>
    <s v="Reddick, Haason DE"/>
    <x v="7"/>
    <x v="6"/>
    <n v="2017"/>
    <n v="2024"/>
    <s v="N"/>
    <s v="FA"/>
    <n v="8"/>
    <n v="2"/>
    <n v="0.25"/>
    <n v="6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6"/>
    <s v="N/A"/>
    <s v="N/A"/>
    <s v="N/A"/>
    <s v="IR"/>
    <s v="IR"/>
    <s v="IR"/>
    <s v="IR"/>
    <s v="IR"/>
    <s v="IR"/>
    <s v="IR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6"/>
    <s v="N/A"/>
    <s v="N/A"/>
    <s v="N/A"/>
  </r>
  <r>
    <n v="5242"/>
    <s v="Tuipulotu, Tuli DE"/>
    <x v="7"/>
    <x v="6"/>
    <n v="2023"/>
    <n v="2023"/>
    <s v="Y"/>
    <s v="D9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80"/>
    <s v="Van Ness, Lukas DE"/>
    <x v="7"/>
    <x v="6"/>
    <n v="2023"/>
    <n v="2023"/>
    <s v="Y"/>
    <s v="D4.03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759"/>
    <s v="Van Noy, Kyle DE"/>
    <x v="7"/>
    <x v="6"/>
    <n v="2014"/>
    <n v="2024"/>
    <s v="N"/>
    <n v="3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0"/>
    <m/>
    <n v="0"/>
    <n v="0"/>
    <n v="0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617"/>
    <s v="Verse, Jared LAR DE"/>
    <x v="7"/>
    <x v="6"/>
    <n v="2024"/>
    <n v="2024"/>
    <s v="Y"/>
    <s v="D3.07"/>
    <n v="5"/>
    <n v="4"/>
    <n v="0.25"/>
    <n v="3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3"/>
    <n v="3"/>
    <n v="3"/>
    <s v="N/A"/>
  </r>
  <r>
    <n v="4165"/>
    <s v="Bolton, Nick LB"/>
    <x v="8"/>
    <x v="6"/>
    <n v="2021"/>
    <n v="2021"/>
    <s v="Y"/>
    <s v="D3.07"/>
    <n v="6"/>
    <n v="4"/>
    <n v="0.25"/>
    <n v="4"/>
    <n v="2"/>
    <n v="8"/>
    <n v="8"/>
    <n v="0"/>
    <n v="0"/>
    <s v="N/A"/>
    <n v="1"/>
    <n v="0"/>
    <s v="N/A"/>
    <s v="N/A"/>
    <s v="N/A"/>
    <s v="N/A"/>
    <s v="OK"/>
    <s v="Yes"/>
    <n v="19"/>
    <n v="4"/>
    <n v="4"/>
    <n v="11"/>
    <n v="8"/>
    <n v="32"/>
    <n v="0"/>
    <n v="16"/>
    <n v="16"/>
    <n v="0"/>
    <n v="0"/>
    <s v="OK"/>
    <n v="4"/>
    <n v="27"/>
    <n v="27"/>
    <n v="11"/>
    <n v="11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27"/>
    <n v="27"/>
    <n v="11"/>
    <n v="11"/>
  </r>
  <r>
    <n v="4739"/>
    <s v="Dean, Nakobe LB"/>
    <x v="8"/>
    <x v="6"/>
    <n v="2022"/>
    <n v="2022"/>
    <s v="Y"/>
    <s v="D3.07"/>
    <n v="5"/>
    <n v="4"/>
    <n v="0.25"/>
    <n v="3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568"/>
    <s v="Elliss, Kaden LB"/>
    <x v="8"/>
    <x v="6"/>
    <n v="2019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57"/>
    <s v="Liufau, Marist DAL LB"/>
    <x v="8"/>
    <x v="6"/>
    <n v="2024"/>
    <n v="2024"/>
    <s v="Y"/>
    <s v="D7.0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544"/>
    <s v="Milano, Matt LB"/>
    <x v="8"/>
    <x v="6"/>
    <n v="2017"/>
    <n v="2024"/>
    <s v="N"/>
    <s v="FA"/>
    <n v="8"/>
    <n v="2"/>
    <n v="0.25"/>
    <n v="6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6"/>
    <s v="N/A"/>
    <s v="N/A"/>
    <s v="N/A"/>
    <s v="IR"/>
    <s v="IR"/>
    <s v="IR"/>
    <s v="IR"/>
    <s v="IR"/>
    <s v="IR"/>
    <s v="IR"/>
    <s v="IR"/>
    <s v="IR"/>
    <s v="IR"/>
    <s v="IR"/>
    <s v="IR"/>
    <s v="IR"/>
    <s v="IR"/>
    <s v="IR"/>
    <s v="IR"/>
    <x v="3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6"/>
    <s v="N/A"/>
    <s v="N/A"/>
    <s v="N/A"/>
  </r>
  <r>
    <n v="4645"/>
    <s v="Pratt, Germaine LB"/>
    <x v="8"/>
    <x v="6"/>
    <n v="2019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6"/>
    <n v="1"/>
    <n v="1"/>
    <n v="4"/>
    <n v="2"/>
    <n v="3"/>
    <n v="3"/>
    <n v="0"/>
    <s v="N/A"/>
    <s v="N/A"/>
    <s v="N/A"/>
    <s v="OK"/>
    <n v="3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4"/>
    <s v="N/A"/>
    <s v="N/A"/>
    <s v="N/A"/>
  </r>
  <r>
    <n v="5540"/>
    <s v="Queen, Patrick LB"/>
    <x v="8"/>
    <x v="6"/>
    <n v="2020"/>
    <n v="2024"/>
    <s v="N"/>
    <s v="FA"/>
    <n v="12"/>
    <n v="3"/>
    <n v="0.25"/>
    <n v="9"/>
    <n v="3"/>
    <n v="9"/>
    <n v="0"/>
    <n v="0"/>
    <n v="9"/>
    <s v="N/A"/>
    <n v="3"/>
    <n v="3"/>
    <n v="6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5"/>
    <n v="9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5"/>
    <n v="9"/>
    <s v="N/A"/>
    <s v="N/A"/>
  </r>
  <r>
    <n v="5190"/>
    <s v="Simpson, Trenton LB"/>
    <x v="8"/>
    <x v="6"/>
    <n v="2023"/>
    <n v="2023"/>
    <s v="Y"/>
    <s v="D5.03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4698"/>
    <s v="Douglas, Rasul CB"/>
    <x v="9"/>
    <x v="6"/>
    <n v="2017"/>
    <n v="2022"/>
    <s v="N"/>
    <s v="FA"/>
    <n v="3"/>
    <n v="3"/>
    <n v="0.25"/>
    <n v="2"/>
    <n v="1"/>
    <n v="3"/>
    <n v="3"/>
    <n v="0"/>
    <n v="0"/>
    <s v="N/A"/>
    <n v="1"/>
    <n v="0"/>
    <s v="N/A"/>
    <s v="N/A"/>
    <s v="N/A"/>
    <s v="N/A"/>
    <s v="OK"/>
    <s v="Yes"/>
    <n v="7"/>
    <n v="2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1"/>
    <m/>
    <n v="2"/>
    <n v="2"/>
    <n v="2"/>
    <n v="2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210"/>
    <s v="Gonzalez, Christian CB"/>
    <x v="9"/>
    <x v="6"/>
    <n v="2023"/>
    <n v="2023"/>
    <s v="Y"/>
    <s v="D6.1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764"/>
    <s v="Jackson, Donte CB"/>
    <x v="9"/>
    <x v="6"/>
    <n v="2018"/>
    <n v="2024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Y"/>
    <s v="Y"/>
    <s v="Y"/>
    <s v="C"/>
    <s v="C"/>
    <s v="C"/>
    <s v="C"/>
    <s v="C"/>
    <s v="C"/>
    <x v="1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80"/>
    <s v="Murphy, Byron CB"/>
    <x v="9"/>
    <x v="6"/>
    <n v="2019"/>
    <n v="2024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69"/>
    <s v="Nixon, Keisean CB"/>
    <x v="9"/>
    <x v="6"/>
    <n v="2019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02"/>
    <s v="Branch, Brian S"/>
    <x v="10"/>
    <x v="6"/>
    <n v="2023"/>
    <n v="2023"/>
    <s v="Y"/>
    <s v="D6.03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796"/>
    <s v="Elliott, DeShon S"/>
    <x v="10"/>
    <x v="6"/>
    <n v="2018"/>
    <n v="2024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0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82"/>
    <s v="Hicks, Jaden KCC S"/>
    <x v="10"/>
    <x v="6"/>
    <n v="2024"/>
    <n v="2024"/>
    <s v="Y"/>
    <s v="D9.07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833"/>
    <s v="McCollough, Jaylen S"/>
    <x v="10"/>
    <x v="6"/>
    <n v="2024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C"/>
    <s v="C"/>
    <s v="C"/>
    <s v="C"/>
    <s v="C"/>
    <s v="C"/>
    <x v="1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3655"/>
    <s v="McKinney, Xavier S"/>
    <x v="10"/>
    <x v="6"/>
    <n v="2020"/>
    <n v="2020"/>
    <s v="Y"/>
    <s v="D5.10"/>
    <n v="6"/>
    <n v="4"/>
    <n v="0.25"/>
    <n v="4"/>
    <n v="2"/>
    <n v="8"/>
    <n v="8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5499"/>
    <s v="Stone, Geno S"/>
    <x v="10"/>
    <x v="6"/>
    <n v="2020"/>
    <n v="2024"/>
    <s v="N"/>
    <s v="Ren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1"/>
    <m/>
    <n v="3"/>
    <n v="3"/>
    <n v="3"/>
    <n v="3"/>
    <n v="3"/>
    <n v="3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42"/>
    <s v="Carter, Lorenzo LB"/>
    <x v="11"/>
    <x v="6"/>
    <n v="2018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583"/>
    <s v="Jefferson, Quinton DT"/>
    <x v="11"/>
    <x v="6"/>
    <n v="2016"/>
    <n v="2020"/>
    <s v="N"/>
    <s v="FA"/>
    <n v="1"/>
    <n v="3"/>
    <n v="0.25"/>
    <n v="0"/>
    <n v="1"/>
    <n v="3"/>
    <n v="2"/>
    <n v="0"/>
    <n v="1"/>
    <n v="2022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48"/>
    <s v="Lawrence, Trevor QB"/>
    <x v="0"/>
    <x v="7"/>
    <n v="2021"/>
    <n v="2021"/>
    <s v="Y"/>
    <s v="D1.10"/>
    <n v="11"/>
    <n v="4"/>
    <n v="0.25"/>
    <n v="8"/>
    <n v="3"/>
    <n v="12"/>
    <n v="12"/>
    <n v="0"/>
    <n v="0"/>
    <s v="N/A"/>
    <n v="1"/>
    <n v="0"/>
    <s v="N/A"/>
    <s v="N/A"/>
    <s v="N/A"/>
    <s v="N/A"/>
    <s v="OK"/>
    <s v="Yes"/>
    <n v="35"/>
    <n v="4"/>
    <n v="4"/>
    <n v="14"/>
    <n v="21"/>
    <n v="84"/>
    <n v="30"/>
    <n v="40"/>
    <n v="14"/>
    <n v="0"/>
    <n v="0"/>
    <s v="OK"/>
    <n v="38"/>
    <n v="54"/>
    <n v="28"/>
    <n v="14"/>
    <n v="14"/>
    <s v="Y"/>
    <s v="Y"/>
    <s v="Y"/>
    <s v="Y"/>
    <s v="Y"/>
    <s v="Y"/>
    <s v="Y"/>
    <s v="Y"/>
    <s v="Y"/>
    <s v="Y"/>
    <s v="Y"/>
    <s v="Y"/>
    <s v="Y"/>
    <s v="Y"/>
    <s v="Y"/>
    <s v="Y"/>
    <x v="0"/>
    <m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s v="N/A"/>
    <n v="38"/>
    <n v="54"/>
    <n v="28"/>
    <n v="14"/>
    <n v="14"/>
  </r>
  <r>
    <n v="5654"/>
    <s v="Nix, Bo DEN QB"/>
    <x v="0"/>
    <x v="7"/>
    <n v="2024"/>
    <n v="2024"/>
    <s v="Y"/>
    <s v="D6.13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n v="1"/>
    <n v="1"/>
    <s v="N/A"/>
    <s v="N/A"/>
  </r>
  <r>
    <n v="5125"/>
    <s v="Rodgers, Aaron QB"/>
    <x v="0"/>
    <x v="7"/>
    <n v="2013"/>
    <n v="2023"/>
    <s v="N"/>
    <s v="FA"/>
    <n v="7"/>
    <n v="4"/>
    <n v="0.25"/>
    <n v="5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4413"/>
    <s v="Stafford, Matthew QB"/>
    <x v="0"/>
    <x v="7"/>
    <n v="2013"/>
    <n v="2014"/>
    <s v="N"/>
    <s v="FA"/>
    <n v="4"/>
    <n v="4"/>
    <n v="0.25"/>
    <n v="3"/>
    <n v="1"/>
    <n v="4"/>
    <n v="4"/>
    <n v="0"/>
    <n v="0"/>
    <n v="2021"/>
    <n v="1"/>
    <n v="0"/>
    <s v="N/A"/>
    <s v="N/A"/>
    <s v="N/A"/>
    <s v="N/A"/>
    <s v="OK"/>
    <s v="Yes"/>
    <n v="34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4656"/>
    <s v="Wilson, Russell QB"/>
    <x v="0"/>
    <x v="7"/>
    <n v="2013"/>
    <n v="2022"/>
    <s v="N"/>
    <s v="FA"/>
    <n v="24"/>
    <n v="4"/>
    <n v="0.4"/>
    <n v="14"/>
    <n v="10"/>
    <n v="40"/>
    <n v="20"/>
    <n v="0"/>
    <n v="20"/>
    <s v="N/A"/>
    <n v="2"/>
    <n v="10"/>
    <n v="1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4"/>
    <n v="2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s v="N/A"/>
    <n v="24"/>
    <n v="24"/>
    <s v="N/A"/>
    <s v="N/A"/>
    <s v="N/A"/>
  </r>
  <r>
    <n v="5699"/>
    <s v="Davis, Isaiah NYJ RB"/>
    <x v="1"/>
    <x v="7"/>
    <n v="2024"/>
    <n v="2024"/>
    <s v="Y"/>
    <s v="D11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634"/>
    <s v="Irving, Bucky TBB RB"/>
    <x v="1"/>
    <x v="7"/>
    <n v="2024"/>
    <n v="2024"/>
    <s v="Y"/>
    <s v="D5.04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3137"/>
    <s v="Mattison, Alexander RB"/>
    <x v="1"/>
    <x v="7"/>
    <n v="2019"/>
    <n v="2019"/>
    <s v="Y"/>
    <s v="D"/>
    <n v="4"/>
    <n v="4"/>
    <n v="0.25"/>
    <n v="3"/>
    <n v="1"/>
    <n v="4"/>
    <n v="4"/>
    <n v="0"/>
    <n v="0"/>
    <n v="2021"/>
    <n v="1"/>
    <n v="0"/>
    <s v="N/A"/>
    <s v="N/A"/>
    <s v="N/A"/>
    <s v="N/A"/>
    <s v="OK"/>
    <s v="Yes"/>
    <n v="16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264"/>
    <s v="Nichols, Lew RB"/>
    <x v="1"/>
    <x v="7"/>
    <n v="2023"/>
    <n v="2023"/>
    <s v="Y"/>
    <s v="D11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806"/>
    <s v="Pacheco, Isiah RB"/>
    <x v="1"/>
    <x v="7"/>
    <n v="2022"/>
    <n v="2022"/>
    <s v="Y"/>
    <s v="D10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6"/>
    <n v="4"/>
    <n v="4"/>
    <n v="10"/>
    <n v="16"/>
    <n v="64"/>
    <n v="23"/>
    <n v="30"/>
    <n v="11"/>
    <n v="0"/>
    <n v="0"/>
    <s v="OK"/>
    <n v="24"/>
    <n v="40"/>
    <n v="21"/>
    <n v="10"/>
    <n v="10"/>
    <s v="Y"/>
    <s v="Y"/>
    <s v="IR"/>
    <s v="IR"/>
    <s v="IR"/>
    <s v="IR"/>
    <s v="IR"/>
    <s v="IR"/>
    <s v="IR"/>
    <s v="IR"/>
    <s v="IR"/>
    <s v="IR"/>
    <s v="IR"/>
    <s v="IR"/>
    <s v="IR"/>
    <s v="IR"/>
    <x v="3"/>
    <m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s v="N/A"/>
    <n v="24"/>
    <n v="40"/>
    <n v="21"/>
    <n v="10"/>
    <n v="10"/>
  </r>
  <r>
    <n v="5222"/>
    <s v="Prince, Deneric RB"/>
    <x v="1"/>
    <x v="7"/>
    <n v="2023"/>
    <n v="2023"/>
    <s v="Y"/>
    <s v="D7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4746"/>
    <s v="Robinson, Brian RB"/>
    <x v="1"/>
    <x v="7"/>
    <n v="2022"/>
    <n v="2022"/>
    <s v="Y"/>
    <s v="D4.04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3613"/>
    <s v="Swift, D'Andre RB"/>
    <x v="1"/>
    <x v="7"/>
    <n v="2020"/>
    <n v="2020"/>
    <s v="Y"/>
    <s v="D1.08"/>
    <n v="14"/>
    <n v="4"/>
    <n v="0.4"/>
    <n v="8"/>
    <n v="6"/>
    <n v="24"/>
    <n v="18"/>
    <n v="6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5679"/>
    <s v="Watson, Blake DEN RB"/>
    <x v="1"/>
    <x v="7"/>
    <n v="2024"/>
    <n v="2024"/>
    <s v="Y"/>
    <s v="D9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4146"/>
    <s v="Williams, Javonte RB"/>
    <x v="1"/>
    <x v="7"/>
    <n v="2021"/>
    <n v="2021"/>
    <s v="Y"/>
    <s v="D1.08"/>
    <n v="13"/>
    <n v="4"/>
    <n v="0.25"/>
    <n v="9"/>
    <n v="4"/>
    <n v="16"/>
    <n v="16"/>
    <n v="0"/>
    <n v="0"/>
    <s v="N/A"/>
    <n v="1"/>
    <n v="0"/>
    <s v="N/A"/>
    <s v="N/A"/>
    <s v="N/A"/>
    <s v="N/A"/>
    <s v="OK"/>
    <s v="Yes"/>
    <n v="24"/>
    <n v="4"/>
    <n v="4"/>
    <n v="14"/>
    <n v="10"/>
    <n v="40"/>
    <n v="40"/>
    <n v="0"/>
    <n v="0"/>
    <n v="0"/>
    <n v="0"/>
    <s v="OK"/>
    <n v="49"/>
    <n v="14"/>
    <n v="14"/>
    <n v="14"/>
    <n v="14"/>
    <s v="Y"/>
    <s v="Y"/>
    <s v="Y"/>
    <s v="Y"/>
    <s v="Y"/>
    <s v="Y"/>
    <s v="Y"/>
    <s v="Y"/>
    <s v="Y"/>
    <s v="Y"/>
    <s v="Y"/>
    <s v="Y"/>
    <s v="Y"/>
    <s v="Y"/>
    <s v="Y"/>
    <s v="Y"/>
    <x v="0"/>
    <m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s v="N/A"/>
    <n v="49"/>
    <n v="14"/>
    <n v="14"/>
    <n v="14"/>
    <n v="14"/>
  </r>
  <r>
    <n v="5152"/>
    <s v="Addison, Jordan WR"/>
    <x v="2"/>
    <x v="7"/>
    <n v="2023"/>
    <n v="2023"/>
    <s v="Y"/>
    <s v="D1.05"/>
    <n v="16"/>
    <n v="4"/>
    <n v="0.25"/>
    <n v="12"/>
    <n v="4"/>
    <n v="16"/>
    <n v="16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12"/>
    <s v="N/A"/>
    <s v="N/A"/>
  </r>
  <r>
    <n v="4716"/>
    <s v="Burks, Treylon WR"/>
    <x v="2"/>
    <x v="7"/>
    <n v="2022"/>
    <n v="2022"/>
    <s v="Y"/>
    <s v="D1.04"/>
    <n v="17"/>
    <n v="4"/>
    <n v="0.25"/>
    <n v="12"/>
    <n v="5"/>
    <n v="20"/>
    <n v="2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12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133"/>
    <s v="Hopkins, DeAndre WR"/>
    <x v="2"/>
    <x v="7"/>
    <n v="2013"/>
    <n v="2023"/>
    <s v="N"/>
    <s v="FA"/>
    <n v="32"/>
    <n v="3"/>
    <n v="0.6"/>
    <n v="12"/>
    <n v="20"/>
    <n v="60"/>
    <n v="44"/>
    <n v="0"/>
    <n v="16"/>
    <s v="N/A"/>
    <n v="2"/>
    <n v="8"/>
    <n v="8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s v="N/A"/>
    <s v="N/A"/>
    <s v="N/A"/>
  </r>
  <r>
    <n v="5758"/>
    <s v="Jennings, Jauan WR"/>
    <x v="2"/>
    <x v="7"/>
    <n v="2020"/>
    <n v="2024"/>
    <s v="N"/>
    <n v="3"/>
    <n v="15"/>
    <n v="1"/>
    <n v="0.4"/>
    <n v="9"/>
    <n v="6"/>
    <n v="6"/>
    <n v="0"/>
    <n v="0"/>
    <n v="6"/>
    <s v="N/A"/>
    <n v="1"/>
    <n v="6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0"/>
    <m/>
    <n v="0"/>
    <n v="0"/>
    <n v="0"/>
    <n v="15"/>
    <n v="15"/>
    <n v="15"/>
    <n v="15"/>
    <n v="15"/>
    <n v="15"/>
    <n v="15"/>
    <n v="15"/>
    <n v="15"/>
    <n v="15"/>
    <n v="15"/>
    <n v="15"/>
    <n v="15"/>
    <n v="15"/>
    <s v="N/A"/>
    <n v="15"/>
    <s v="N/A"/>
    <s v="N/A"/>
    <s v="N/A"/>
    <s v="N/A"/>
  </r>
  <r>
    <n v="5134"/>
    <s v="Lazard, Allen WR"/>
    <x v="2"/>
    <x v="7"/>
    <n v="2018"/>
    <n v="2023"/>
    <s v="N"/>
    <s v="FA"/>
    <n v="8"/>
    <n v="3"/>
    <n v="0.25"/>
    <n v="6"/>
    <n v="2"/>
    <n v="6"/>
    <n v="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IR"/>
    <s v="IR"/>
    <s v="IR"/>
    <s v="IR"/>
    <s v="IR"/>
    <s v="IR"/>
    <s v="IR"/>
    <x v="3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604"/>
    <s v="Legette, Xavier CAR WR"/>
    <x v="2"/>
    <x v="7"/>
    <n v="2024"/>
    <n v="2024"/>
    <s v="Y"/>
    <s v="D2.04"/>
    <n v="9"/>
    <n v="4"/>
    <n v="0.25"/>
    <n v="6"/>
    <n v="3"/>
    <n v="12"/>
    <n v="0"/>
    <n v="0"/>
    <n v="12"/>
    <s v="N/A"/>
    <n v="4"/>
    <n v="12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6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6"/>
    <n v="6"/>
    <n v="6"/>
    <s v="N/A"/>
  </r>
  <r>
    <n v="5637"/>
    <s v="McMillan, Jalen TBB WR"/>
    <x v="2"/>
    <x v="7"/>
    <n v="2024"/>
    <n v="2024"/>
    <s v="Y"/>
    <s v="D5.07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3682"/>
    <s v="Mooney, Darnell WR"/>
    <x v="2"/>
    <x v="7"/>
    <n v="2020"/>
    <n v="2020"/>
    <s v="Y"/>
    <s v="D8.03"/>
    <n v="18"/>
    <n v="5"/>
    <n v="0.4"/>
    <n v="10"/>
    <n v="8"/>
    <n v="40"/>
    <n v="32"/>
    <n v="0"/>
    <n v="8"/>
    <n v="2022"/>
    <n v="3"/>
    <n v="8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0"/>
    <n v="1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0"/>
    <n v="10"/>
    <s v="N/A"/>
    <s v="N/A"/>
  </r>
  <r>
    <n v="4796"/>
    <s v="Philips, Kyle WR"/>
    <x v="2"/>
    <x v="7"/>
    <n v="2022"/>
    <n v="2022"/>
    <s v="Y"/>
    <s v="D9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4726"/>
    <s v="Pickens, George WR"/>
    <x v="2"/>
    <x v="7"/>
    <n v="2022"/>
    <n v="2022"/>
    <s v="Y"/>
    <s v="D2.04"/>
    <n v="9"/>
    <n v="4"/>
    <n v="0.25"/>
    <n v="6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172"/>
    <s v="Reed, Jayden WR"/>
    <x v="2"/>
    <x v="7"/>
    <n v="2023"/>
    <n v="2023"/>
    <s v="Y"/>
    <s v="D3.05"/>
    <n v="5"/>
    <n v="4"/>
    <n v="0.25"/>
    <n v="3"/>
    <n v="2"/>
    <n v="8"/>
    <n v="8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4816"/>
    <s v="Toure, Samori WR"/>
    <x v="2"/>
    <x v="7"/>
    <n v="2022"/>
    <n v="2022"/>
    <s v="Y"/>
    <s v="D11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244"/>
    <s v="Tucker, Tre WR"/>
    <x v="2"/>
    <x v="7"/>
    <n v="2023"/>
    <n v="2023"/>
    <s v="Y"/>
    <s v="D9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45"/>
    <s v="Washington, Malik MIA WR"/>
    <x v="2"/>
    <x v="7"/>
    <n v="2024"/>
    <n v="2024"/>
    <s v="Y"/>
    <s v="D6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719"/>
    <s v="Williams, Jameson WR"/>
    <x v="2"/>
    <x v="7"/>
    <n v="2022"/>
    <n v="2022"/>
    <s v="Y"/>
    <s v="D1.07"/>
    <n v="14"/>
    <n v="4"/>
    <n v="0.25"/>
    <n v="10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0"/>
    <n v="1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s v="N/A"/>
    <n v="10"/>
    <n v="10"/>
    <s v="N/A"/>
    <s v="N/A"/>
    <s v="N/A"/>
  </r>
  <r>
    <n v="5137"/>
    <s v="Conklin, Tyler TE"/>
    <x v="3"/>
    <x v="7"/>
    <n v="2018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73"/>
    <s v="Ertz, Zach TE"/>
    <x v="3"/>
    <x v="7"/>
    <n v="2013"/>
    <n v="2022"/>
    <s v="N"/>
    <s v="FA"/>
    <n v="12"/>
    <n v="3"/>
    <n v="0.25"/>
    <n v="9"/>
    <n v="3"/>
    <n v="9"/>
    <n v="9"/>
    <n v="0"/>
    <n v="0"/>
    <s v="N/A"/>
    <n v="1"/>
    <n v="0"/>
    <s v="N/A"/>
    <s v="N/A"/>
    <s v="N/A"/>
    <s v="N/A"/>
    <s v="OK"/>
    <s v="Yes"/>
    <n v="14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810"/>
    <s v="Fant, Noah TE"/>
    <x v="3"/>
    <x v="7"/>
    <n v="2019"/>
    <n v="2024"/>
    <s v="N"/>
    <n v="7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Y"/>
    <s v="Y"/>
    <s v="C"/>
    <s v="C"/>
    <s v="C"/>
    <s v="C"/>
    <s v="C"/>
    <s v="C"/>
    <s v="C"/>
    <x v="1"/>
    <m/>
    <n v="0"/>
    <n v="0"/>
    <n v="0"/>
    <n v="0"/>
    <n v="0"/>
    <n v="0"/>
    <n v="0"/>
    <n v="1"/>
    <n v="1"/>
    <n v="1"/>
    <n v="1"/>
    <n v="1"/>
    <n v="1"/>
    <n v="1"/>
    <n v="1"/>
    <n v="1"/>
    <n v="1"/>
    <s v="N/A"/>
    <n v="1"/>
    <s v="N/A"/>
    <s v="N/A"/>
    <s v="N/A"/>
    <s v="N/A"/>
  </r>
  <r>
    <n v="5177"/>
    <s v="LaPorta, Sam TE"/>
    <x v="3"/>
    <x v="7"/>
    <n v="2023"/>
    <n v="2023"/>
    <s v="Y"/>
    <s v="D3.10"/>
    <n v="4"/>
    <n v="4"/>
    <n v="0.25"/>
    <n v="3"/>
    <n v="1"/>
    <n v="4"/>
    <n v="4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4766"/>
    <s v="Woods, Jelani TE"/>
    <x v="3"/>
    <x v="7"/>
    <n v="2022"/>
    <n v="2022"/>
    <s v="Y"/>
    <s v="D6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1"/>
    <n v="0"/>
    <n v="1"/>
    <n v="1"/>
    <n v="0"/>
    <n v="1"/>
    <s v="N/A"/>
    <s v="N/A"/>
    <s v="N/A"/>
    <s v="OK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723"/>
    <s v="Butker, Harrison K"/>
    <x v="4"/>
    <x v="7"/>
    <n v="2017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88"/>
    <s v="McLaughlin, Chase K"/>
    <x v="4"/>
    <x v="7"/>
    <n v="2019"/>
    <n v="2024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0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33"/>
    <s v="Bojorquez, Corey P"/>
    <x v="5"/>
    <x v="7"/>
    <n v="2013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19"/>
    <s v="Townsend, Tommy P"/>
    <x v="5"/>
    <x v="7"/>
    <n v="2020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C"/>
    <s v="C"/>
    <s v="C"/>
    <s v="C"/>
    <s v="C"/>
    <s v="C"/>
    <x v="1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4675"/>
    <s v="Allen, Zach DT"/>
    <x v="6"/>
    <x v="7"/>
    <n v="2019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4"/>
    <n v="1"/>
    <n v="2"/>
    <n v="3"/>
    <n v="1"/>
    <n v="3"/>
    <n v="3"/>
    <n v="0"/>
    <n v="0"/>
    <s v="N/A"/>
    <s v="N/A"/>
    <s v="OK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757"/>
    <s v="Joseph-Day, Sebastian DT"/>
    <x v="6"/>
    <x v="7"/>
    <n v="2018"/>
    <n v="2024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C"/>
    <s v="C"/>
    <s v="C"/>
    <s v="C"/>
    <s v="C"/>
    <s v="C"/>
    <s v="C"/>
    <s v="C"/>
    <s v="C"/>
    <s v="C"/>
    <s v="C"/>
    <s v="C"/>
    <s v="C"/>
    <x v="1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31"/>
    <s v="Reed, Jarran DT"/>
    <x v="6"/>
    <x v="7"/>
    <n v="2016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30"/>
    <s v="Vea, Vita DT"/>
    <x v="6"/>
    <x v="7"/>
    <n v="2018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56"/>
    <s v="Wyatt, Devonte DT"/>
    <x v="6"/>
    <x v="7"/>
    <n v="2022"/>
    <n v="2022"/>
    <s v="Y"/>
    <s v="D5.04"/>
    <n v="2"/>
    <n v="3"/>
    <n v="0"/>
    <n v="2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182"/>
    <s v="Anudike-Uzomah, Felix DE"/>
    <x v="7"/>
    <x v="7"/>
    <n v="2023"/>
    <n v="2023"/>
    <s v="Y"/>
    <s v="D4.05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3"/>
    <n v="3"/>
    <s v="N/A"/>
    <s v="N/A"/>
  </r>
  <r>
    <n v="4682"/>
    <s v="Crosby, Maxx DE"/>
    <x v="7"/>
    <x v="7"/>
    <n v="2019"/>
    <n v="2022"/>
    <s v="N"/>
    <s v="FA"/>
    <n v="21"/>
    <n v="3"/>
    <n v="0.4"/>
    <n v="12"/>
    <n v="9"/>
    <n v="27"/>
    <n v="27"/>
    <n v="0"/>
    <n v="0"/>
    <s v="N/A"/>
    <n v="1"/>
    <n v="0"/>
    <s v="N/A"/>
    <s v="N/A"/>
    <s v="N/A"/>
    <s v="N/A"/>
    <s v="OK"/>
    <s v="Yes"/>
    <n v="36"/>
    <n v="4"/>
    <n v="4"/>
    <n v="14"/>
    <n v="22"/>
    <n v="88"/>
    <n v="0"/>
    <n v="30"/>
    <n v="50"/>
    <n v="8"/>
    <n v="0"/>
    <s v="OK"/>
    <n v="12"/>
    <n v="44"/>
    <n v="64"/>
    <n v="22"/>
    <n v="14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44"/>
    <n v="64"/>
    <n v="22"/>
    <n v="14"/>
  </r>
  <r>
    <n v="1960"/>
    <s v="Garrett, Myles DE"/>
    <x v="7"/>
    <x v="7"/>
    <n v="2017"/>
    <n v="2017"/>
    <s v="Y"/>
    <s v="D"/>
    <n v="17"/>
    <n v="5"/>
    <n v="0.4"/>
    <n v="10"/>
    <n v="7"/>
    <n v="35"/>
    <n v="35"/>
    <n v="0"/>
    <n v="0"/>
    <n v="2020"/>
    <n v="1"/>
    <n v="0"/>
    <s v="N/A"/>
    <s v="N/A"/>
    <s v="N/A"/>
    <s v="N/A"/>
    <s v="OK"/>
    <s v="Yes"/>
    <n v="22"/>
    <n v="4"/>
    <n v="4"/>
    <n v="13"/>
    <n v="9"/>
    <n v="36"/>
    <n v="36"/>
    <n v="0"/>
    <n v="0"/>
    <n v="0"/>
    <n v="0"/>
    <s v="OK"/>
    <n v="46"/>
    <n v="13"/>
    <n v="13"/>
    <n v="13"/>
    <n v="13"/>
    <s v="Y"/>
    <s v="Y"/>
    <s v="Y"/>
    <s v="Y"/>
    <s v="Y"/>
    <s v="Y"/>
    <s v="Y"/>
    <s v="Y"/>
    <s v="Y"/>
    <s v="Y"/>
    <s v="Y"/>
    <s v="Y"/>
    <s v="Y"/>
    <s v="Y"/>
    <s v="Y"/>
    <s v="Y"/>
    <x v="0"/>
    <m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s v="N/A"/>
    <n v="46"/>
    <n v="13"/>
    <n v="13"/>
    <n v="13"/>
    <n v="13"/>
  </r>
  <r>
    <n v="5534"/>
    <s v="Greenard, Jonathan DE"/>
    <x v="7"/>
    <x v="7"/>
    <n v="2020"/>
    <n v="2024"/>
    <s v="N"/>
    <s v="FA"/>
    <n v="13"/>
    <n v="3"/>
    <n v="0.4"/>
    <n v="7"/>
    <n v="6"/>
    <n v="18"/>
    <n v="0"/>
    <n v="0"/>
    <n v="18"/>
    <s v="N/A"/>
    <n v="3"/>
    <n v="6"/>
    <n v="6"/>
    <n v="6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2546"/>
    <s v="Landry, Harold DE"/>
    <x v="7"/>
    <x v="7"/>
    <n v="2018"/>
    <n v="2018"/>
    <s v="N"/>
    <s v="D"/>
    <n v="15"/>
    <n v="5"/>
    <n v="0.4"/>
    <n v="9"/>
    <n v="6"/>
    <n v="30"/>
    <n v="24"/>
    <n v="0"/>
    <n v="6"/>
    <n v="2020"/>
    <n v="1"/>
    <n v="6"/>
    <s v="N/A"/>
    <s v="N/A"/>
    <s v="N/A"/>
    <s v="N/A"/>
    <s v="OK"/>
    <s v="Yes"/>
    <n v="19"/>
    <n v="4"/>
    <n v="3"/>
    <n v="11"/>
    <n v="8"/>
    <n v="30"/>
    <n v="30"/>
    <n v="0"/>
    <n v="0"/>
    <n v="0"/>
    <s v="N/A"/>
    <s v="OK"/>
    <n v="39"/>
    <n v="11"/>
    <n v="11"/>
    <n v="11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s v="N/A"/>
    <n v="39"/>
    <n v="11"/>
    <n v="11"/>
    <n v="11"/>
    <s v="N/A"/>
  </r>
  <r>
    <n v="474"/>
    <s v="Mack, Khalil DE"/>
    <x v="7"/>
    <x v="7"/>
    <n v="2014"/>
    <n v="2014"/>
    <s v="N"/>
    <s v="FA"/>
    <n v="46"/>
    <n v="5"/>
    <n v="0.6"/>
    <n v="18"/>
    <n v="28"/>
    <n v="140"/>
    <n v="140"/>
    <n v="0"/>
    <n v="0"/>
    <n v="2020"/>
    <n v="1"/>
    <n v="0"/>
    <s v="N/A"/>
    <s v="N/A"/>
    <s v="N/A"/>
    <s v="N/A"/>
    <s v="OK"/>
    <s v="Yes"/>
    <n v="46"/>
    <n v="4"/>
    <n v="0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s v="N/A"/>
    <s v="N/A"/>
    <s v="N/A"/>
    <s v="N/A"/>
  </r>
  <r>
    <n v="4748"/>
    <s v="Mafe, Boye DE"/>
    <x v="7"/>
    <x v="7"/>
    <n v="2022"/>
    <n v="2022"/>
    <s v="Y"/>
    <s v="D4.06"/>
    <n v="3"/>
    <n v="4"/>
    <n v="0"/>
    <n v="3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4158"/>
    <s v="Paye, Kwity DE"/>
    <x v="7"/>
    <x v="7"/>
    <n v="2021"/>
    <n v="2021"/>
    <s v="Y"/>
    <s v="D2.10"/>
    <n v="8"/>
    <n v="4"/>
    <n v="0.25"/>
    <n v="6"/>
    <n v="2"/>
    <n v="8"/>
    <n v="8"/>
    <n v="0"/>
    <n v="0"/>
    <s v="N/A"/>
    <n v="1"/>
    <n v="0"/>
    <s v="N/A"/>
    <s v="N/A"/>
    <s v="N/A"/>
    <s v="N/A"/>
    <s v="OK"/>
    <s v="Yes"/>
    <n v="2"/>
    <n v="1"/>
    <n v="1"/>
    <n v="1"/>
    <n v="1"/>
    <n v="1"/>
    <n v="1"/>
    <n v="0"/>
    <s v="N/A"/>
    <s v="N/A"/>
    <s v="N/A"/>
    <s v="OK"/>
    <n v="7"/>
    <n v="1"/>
    <s v="N/A"/>
    <s v="N/A"/>
    <s v="N/A"/>
    <s v="Y"/>
    <s v="Y"/>
    <s v="Y"/>
    <s v="Y"/>
    <s v="Y"/>
    <s v="Y"/>
    <s v="Y"/>
    <s v="C"/>
    <s v="C"/>
    <s v="C"/>
    <s v="C"/>
    <s v="C"/>
    <s v="C"/>
    <s v="C"/>
    <s v="C"/>
    <s v="C"/>
    <x v="1"/>
    <m/>
    <n v="7"/>
    <n v="7"/>
    <n v="7"/>
    <n v="7"/>
    <n v="7"/>
    <n v="7"/>
    <n v="7"/>
    <n v="1"/>
    <n v="1"/>
    <n v="1"/>
    <n v="1"/>
    <n v="1"/>
    <n v="1"/>
    <n v="1"/>
    <n v="1"/>
    <n v="1"/>
    <n v="1"/>
    <s v="N/A"/>
    <n v="1"/>
    <n v="0"/>
    <s v="N/A"/>
    <s v="N/A"/>
    <s v="N/A"/>
  </r>
  <r>
    <n v="4736"/>
    <s v="Walker, Travon DE"/>
    <x v="7"/>
    <x v="7"/>
    <n v="2022"/>
    <n v="2022"/>
    <s v="Y"/>
    <s v="D3.04"/>
    <n v="6"/>
    <n v="4"/>
    <n v="0.25"/>
    <n v="4"/>
    <n v="2"/>
    <n v="8"/>
    <n v="6"/>
    <n v="0"/>
    <n v="2"/>
    <s v="N/A"/>
    <n v="2"/>
    <n v="0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6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1"/>
    <m/>
    <n v="4"/>
    <n v="4"/>
    <n v="4"/>
    <n v="4"/>
    <n v="0"/>
    <n v="0"/>
    <n v="0"/>
    <n v="0"/>
    <n v="0"/>
    <n v="0"/>
    <n v="0"/>
    <n v="0"/>
    <n v="0"/>
    <n v="0"/>
    <n v="0"/>
    <n v="0"/>
    <n v="0"/>
    <s v="N/A"/>
    <n v="0"/>
    <n v="2"/>
    <s v="N/A"/>
    <s v="N/A"/>
    <s v="N/A"/>
  </r>
  <r>
    <n v="5232"/>
    <s v="Young, Byron DE"/>
    <x v="7"/>
    <x v="7"/>
    <n v="2023"/>
    <n v="2023"/>
    <s v="Y"/>
    <s v="D8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690"/>
    <s v="Al-Shaair, Azeez LB"/>
    <x v="8"/>
    <x v="7"/>
    <n v="2019"/>
    <n v="2022"/>
    <s v="N"/>
    <s v="FA"/>
    <n v="9"/>
    <n v="3"/>
    <n v="0.25"/>
    <n v="6"/>
    <n v="3"/>
    <n v="9"/>
    <n v="9"/>
    <n v="0"/>
    <n v="0"/>
    <s v="N/A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737"/>
    <s v="Baun, Zack LB"/>
    <x v="8"/>
    <x v="7"/>
    <n v="2020"/>
    <n v="2024"/>
    <s v="N"/>
    <n v="1"/>
    <n v="18"/>
    <n v="1"/>
    <n v="0.4"/>
    <n v="10"/>
    <n v="8"/>
    <n v="8"/>
    <n v="0"/>
    <n v="0"/>
    <n v="8"/>
    <s v="N/A"/>
    <n v="1"/>
    <n v="8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8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s v="N/A"/>
    <s v="N/A"/>
    <s v="N/A"/>
    <s v="N/A"/>
  </r>
  <r>
    <n v="5162"/>
    <s v="Campbell, Jack LB"/>
    <x v="8"/>
    <x v="7"/>
    <n v="2023"/>
    <n v="2023"/>
    <s v="Y"/>
    <s v="D2.05"/>
    <n v="9"/>
    <n v="4"/>
    <n v="0.25"/>
    <n v="6"/>
    <n v="3"/>
    <n v="12"/>
    <n v="12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n v="6"/>
    <s v="N/A"/>
    <s v="N/A"/>
  </r>
  <r>
    <n v="5614"/>
    <s v="Colson, Junior LAC LB"/>
    <x v="8"/>
    <x v="7"/>
    <n v="2024"/>
    <n v="2024"/>
    <s v="Y"/>
    <s v="D3.04"/>
    <n v="6"/>
    <n v="4"/>
    <n v="0.25"/>
    <n v="4"/>
    <n v="2"/>
    <n v="8"/>
    <n v="0"/>
    <n v="0"/>
    <n v="8"/>
    <s v="N/A"/>
    <n v="4"/>
    <n v="8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4"/>
    <n v="4"/>
    <n v="4"/>
    <s v="N/A"/>
    <s v="Y"/>
    <s v="Y"/>
    <s v="Y"/>
    <s v="Y"/>
    <s v="Y"/>
    <s v="Y"/>
    <s v="Y"/>
    <s v="Y"/>
    <s v="Y"/>
    <s v="Y"/>
    <s v="IR"/>
    <s v="IR"/>
    <s v="IR"/>
    <s v="IR"/>
    <s v="IR"/>
    <s v="IR"/>
    <x v="3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4"/>
    <n v="4"/>
    <n v="4"/>
    <s v="N/A"/>
  </r>
  <r>
    <n v="2537"/>
    <s v="Edmunds, Tremaine LB"/>
    <x v="8"/>
    <x v="7"/>
    <n v="2018"/>
    <n v="2018"/>
    <s v="Y"/>
    <s v="D"/>
    <n v="6"/>
    <n v="4"/>
    <n v="0.25"/>
    <n v="4"/>
    <n v="2"/>
    <n v="8"/>
    <n v="8"/>
    <n v="0"/>
    <n v="0"/>
    <n v="2021"/>
    <n v="1"/>
    <n v="0"/>
    <s v="N/A"/>
    <s v="N/A"/>
    <s v="N/A"/>
    <s v="N/A"/>
    <s v="OK"/>
    <s v="Yes"/>
    <n v="10"/>
    <n v="3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689"/>
    <s v="Hopper, Ty'Ron GBP LB"/>
    <x v="8"/>
    <x v="7"/>
    <n v="2024"/>
    <n v="2024"/>
    <s v="Y"/>
    <s v="D10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204"/>
    <s v="Overshown, DeMarvion LB"/>
    <x v="8"/>
    <x v="7"/>
    <n v="2023"/>
    <n v="2023"/>
    <s v="Y"/>
    <s v="D6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Y"/>
    <s v="Y"/>
    <s v="Y"/>
    <s v="Y"/>
    <s v="Y"/>
    <s v="Y"/>
    <s v="Y"/>
    <s v="Y"/>
    <s v="Y"/>
    <s v="Y"/>
    <s v="Y"/>
    <s v="Y"/>
    <s v="Y"/>
    <s v="Y"/>
    <s v="Y"/>
    <x v="0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45"/>
    <s v="Rozeboom, Christian LB"/>
    <x v="8"/>
    <x v="7"/>
    <n v="2020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541"/>
    <s v="Speed, E.J. LB"/>
    <x v="8"/>
    <x v="7"/>
    <n v="2019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54"/>
    <s v="To'oTo'o, Henry LB"/>
    <x v="8"/>
    <x v="7"/>
    <n v="2023"/>
    <n v="2023"/>
    <s v="Y"/>
    <s v="D10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658"/>
    <s v="Trotter Jr., Jeremiah PHI LB"/>
    <x v="8"/>
    <x v="7"/>
    <n v="2024"/>
    <n v="2024"/>
    <s v="Y"/>
    <s v="D7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546"/>
    <s v="Van Noy, Kyle LB"/>
    <x v="8"/>
    <x v="7"/>
    <n v="2014"/>
    <n v="2024"/>
    <s v="N"/>
    <s v="FA"/>
    <n v="4"/>
    <n v="2"/>
    <n v="0.25"/>
    <n v="3"/>
    <n v="1"/>
    <n v="2"/>
    <n v="0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4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24"/>
    <s v="Wallace, Trevin CAR LB"/>
    <x v="8"/>
    <x v="7"/>
    <n v="2024"/>
    <n v="2024"/>
    <s v="Y"/>
    <s v="D4.04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3107"/>
    <s v="White, Devin LB"/>
    <x v="8"/>
    <x v="7"/>
    <n v="2019"/>
    <n v="2019"/>
    <s v="Y"/>
    <s v="D"/>
    <n v="33"/>
    <n v="5"/>
    <n v="0.6"/>
    <n v="13"/>
    <n v="20"/>
    <n v="100"/>
    <n v="40"/>
    <n v="0"/>
    <n v="60"/>
    <n v="2022"/>
    <n v="3"/>
    <n v="20"/>
    <n v="20"/>
    <n v="2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3"/>
    <n v="33"/>
    <n v="33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1"/>
    <s v="Y"/>
    <n v="33"/>
    <n v="33"/>
    <n v="33"/>
    <n v="33"/>
    <n v="33"/>
    <n v="33"/>
    <n v="60"/>
    <n v="60"/>
    <n v="60"/>
    <n v="60"/>
    <n v="60"/>
    <n v="60"/>
    <n v="60"/>
    <n v="60"/>
    <n v="60"/>
    <n v="60"/>
    <n v="60"/>
    <s v="N/A"/>
    <n v="60"/>
    <n v="0"/>
    <n v="0"/>
    <n v="0"/>
    <n v="0"/>
  </r>
  <r>
    <n v="5274"/>
    <s v="Brents, Julius CB"/>
    <x v="9"/>
    <x v="7"/>
    <n v="2023"/>
    <n v="2023"/>
    <s v="Y"/>
    <s v="D12.05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802"/>
    <s v="Darby, Ronald CB"/>
    <x v="9"/>
    <x v="7"/>
    <n v="2015"/>
    <n v="2024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0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24"/>
    <s v="Davis, Carlton CB"/>
    <x v="9"/>
    <x v="7"/>
    <n v="2018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39"/>
    <s v="Johnson, Jaylon CB"/>
    <x v="9"/>
    <x v="7"/>
    <n v="2020"/>
    <n v="2024"/>
    <s v="N"/>
    <n v="1"/>
    <n v="6"/>
    <n v="1"/>
    <n v="0.25"/>
    <n v="4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N"/>
    <s v="Y"/>
    <s v="Y"/>
    <s v="Y"/>
    <s v="Y"/>
    <s v="Y"/>
    <s v="Y"/>
    <s v="Y"/>
    <s v="Y"/>
    <s v="Y"/>
    <s v="Y"/>
    <s v="Y"/>
    <s v="Y"/>
    <s v="Y"/>
    <s v="Y"/>
    <s v="Y"/>
    <x v="0"/>
    <m/>
    <n v="0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s v="N/A"/>
    <s v="N/A"/>
    <s v="N/A"/>
    <s v="N/A"/>
  </r>
  <r>
    <n v="5549"/>
    <s v="Johnson, Taron CB"/>
    <x v="9"/>
    <x v="7"/>
    <n v="2018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09"/>
    <s v="Melton, Max ARI CB"/>
    <x v="9"/>
    <x v="7"/>
    <n v="2024"/>
    <n v="2024"/>
    <s v="Y"/>
    <s v="D12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775"/>
    <s v="Moss, Riley CB"/>
    <x v="9"/>
    <x v="7"/>
    <n v="2023"/>
    <n v="2024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69"/>
    <s v="Wiggins, Nate BAL CB"/>
    <x v="9"/>
    <x v="7"/>
    <n v="2024"/>
    <n v="2024"/>
    <s v="Y"/>
    <s v="D8.04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4770"/>
    <s v="Brisker, Jaquan S"/>
    <x v="10"/>
    <x v="7"/>
    <n v="2022"/>
    <n v="2022"/>
    <s v="Y"/>
    <s v="D6.08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IR"/>
    <s v="IR"/>
    <s v="IR"/>
    <s v="IR"/>
    <s v="IR"/>
    <s v="IR"/>
    <x v="3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2541"/>
    <s v="James, Derwin S"/>
    <x v="10"/>
    <x v="7"/>
    <n v="2018"/>
    <n v="2018"/>
    <s v="Y"/>
    <s v="D"/>
    <n v="21"/>
    <n v="5"/>
    <n v="0.4"/>
    <n v="12"/>
    <n v="9"/>
    <n v="45"/>
    <n v="45"/>
    <n v="0"/>
    <n v="0"/>
    <n v="2021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s v="N/A"/>
    <s v="N/A"/>
    <s v="N/A"/>
  </r>
  <r>
    <n v="5552"/>
    <s v="Love, Julian S"/>
    <x v="10"/>
    <x v="7"/>
    <n v="2019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76"/>
    <s v="Pitre, Jalen S"/>
    <x v="10"/>
    <x v="7"/>
    <n v="2022"/>
    <n v="2022"/>
    <s v="Y"/>
    <s v="D7.04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22"/>
    <n v="4"/>
    <n v="3"/>
    <n v="13"/>
    <n v="9"/>
    <n v="27"/>
    <n v="27"/>
    <n v="0"/>
    <n v="0"/>
    <n v="0"/>
    <s v="N/A"/>
    <s v="OK"/>
    <n v="28"/>
    <n v="13"/>
    <n v="13"/>
    <n v="1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s v="N/A"/>
    <n v="28"/>
    <n v="13"/>
    <n v="13"/>
    <n v="13"/>
    <s v="N/A"/>
  </r>
  <r>
    <n v="5126"/>
    <s v="Davis, Malik RB"/>
    <x v="11"/>
    <x v="7"/>
    <n v="2022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28"/>
    <s v="Montgomery, Ty RB"/>
    <x v="11"/>
    <x v="7"/>
    <n v="2015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81"/>
    <s v="Carr, Derek QB"/>
    <x v="0"/>
    <x v="8"/>
    <n v="2014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08"/>
    <s v="Daniels, Jayden WAS QB"/>
    <x v="0"/>
    <x v="8"/>
    <n v="2024"/>
    <n v="2024"/>
    <s v="Y"/>
    <s v="D2.08"/>
    <n v="8"/>
    <n v="4"/>
    <n v="0.25"/>
    <n v="6"/>
    <n v="2"/>
    <n v="8"/>
    <n v="0"/>
    <n v="0"/>
    <n v="8"/>
    <s v="N/A"/>
    <n v="4"/>
    <n v="2"/>
    <n v="2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n v="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n v="8"/>
    <s v="N/A"/>
  </r>
  <r>
    <n v="3568"/>
    <s v="Mahomes, Patrick QB"/>
    <x v="0"/>
    <x v="8"/>
    <n v="2017"/>
    <n v="2020"/>
    <s v="N"/>
    <s v="FA"/>
    <n v="75"/>
    <n v="5"/>
    <n v="0.75"/>
    <n v="18"/>
    <n v="57"/>
    <n v="285"/>
    <n v="228"/>
    <n v="0"/>
    <n v="57"/>
    <s v="N/A"/>
    <n v="1"/>
    <n v="57"/>
    <s v="N/A"/>
    <s v="N/A"/>
    <s v="N/A"/>
    <s v="N/A"/>
    <s v="OK"/>
    <s v="Yes"/>
    <n v="75"/>
    <n v="4"/>
    <n v="0"/>
    <s v="N/A"/>
    <s v="N/A"/>
    <s v="N/A"/>
    <s v="N/A"/>
    <s v="N/A"/>
    <s v="N/A"/>
    <s v="N/A"/>
    <s v="N/A"/>
    <s v="N/A"/>
    <n v="7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5"/>
    <n v="75"/>
    <n v="75"/>
    <n v="75"/>
    <n v="75"/>
    <n v="75"/>
    <n v="75"/>
    <n v="75"/>
    <n v="75"/>
    <n v="75"/>
    <n v="75"/>
    <n v="75"/>
    <n v="75"/>
    <n v="75"/>
    <n v="75"/>
    <n v="75"/>
    <n v="75"/>
    <s v="N/A"/>
    <n v="75"/>
    <s v="N/A"/>
    <s v="N/A"/>
    <s v="N/A"/>
    <s v="N/A"/>
  </r>
  <r>
    <n v="5175"/>
    <s v="Bigsby, Tank RB"/>
    <x v="1"/>
    <x v="8"/>
    <n v="2023"/>
    <n v="2023"/>
    <s v="Y"/>
    <s v="D3.08"/>
    <n v="5"/>
    <n v="4"/>
    <n v="0.25"/>
    <n v="3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s v="N/A"/>
    <s v="N/A"/>
  </r>
  <r>
    <n v="5730"/>
    <s v="Cook, Dalvin RB"/>
    <x v="1"/>
    <x v="8"/>
    <n v="2017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82"/>
    <s v="Dowdle, Rico RB"/>
    <x v="1"/>
    <x v="8"/>
    <n v="2020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044"/>
    <s v="Ekeler, Austin RB"/>
    <x v="1"/>
    <x v="8"/>
    <n v="2017"/>
    <n v="2021"/>
    <s v="N"/>
    <s v="FA"/>
    <n v="34"/>
    <n v="5"/>
    <n v="0.6"/>
    <n v="13"/>
    <n v="21"/>
    <n v="105"/>
    <n v="63"/>
    <n v="0"/>
    <n v="42"/>
    <s v="N/A"/>
    <n v="2"/>
    <n v="21"/>
    <n v="2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4"/>
    <n v="3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s v="N/A"/>
    <n v="34"/>
    <n v="34"/>
    <s v="N/A"/>
    <s v="N/A"/>
    <s v="N/A"/>
  </r>
  <r>
    <n v="5583"/>
    <s v="Freeman, Royce RB"/>
    <x v="1"/>
    <x v="8"/>
    <n v="2018"/>
    <n v="2024"/>
    <s v="N"/>
    <s v="FA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85"/>
    <s v="Gainwell, Kenneth RB"/>
    <x v="1"/>
    <x v="8"/>
    <n v="2021"/>
    <n v="2021"/>
    <s v="Y"/>
    <s v="D5.07"/>
    <n v="3"/>
    <n v="3"/>
    <n v="0.25"/>
    <n v="2"/>
    <n v="1"/>
    <n v="3"/>
    <n v="2"/>
    <n v="1"/>
    <n v="0"/>
    <n v="2023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3136"/>
    <s v="Harris, Damien RB"/>
    <x v="1"/>
    <x v="8"/>
    <n v="2019"/>
    <n v="2019"/>
    <s v="Y"/>
    <s v="D"/>
    <n v="4"/>
    <n v="4"/>
    <n v="0.25"/>
    <n v="3"/>
    <n v="1"/>
    <n v="4"/>
    <n v="4"/>
    <n v="0"/>
    <n v="0"/>
    <n v="2021"/>
    <n v="1"/>
    <n v="0"/>
    <s v="N/A"/>
    <s v="N/A"/>
    <s v="N/A"/>
    <s v="N/A"/>
    <s v="OK"/>
    <s v="Yes"/>
    <n v="43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735"/>
    <s v="Hubbard, Chuba RB"/>
    <x v="1"/>
    <x v="8"/>
    <n v="2021"/>
    <n v="2024"/>
    <s v="N"/>
    <n v="0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T"/>
    <s v="T"/>
    <s v="T"/>
    <s v="T"/>
    <s v="T"/>
    <s v="T"/>
    <x v="5"/>
    <m/>
    <n v="3"/>
    <n v="3"/>
    <n v="3"/>
    <n v="3"/>
    <n v="3"/>
    <n v="3"/>
    <n v="3"/>
    <n v="3"/>
    <n v="3"/>
    <n v="3"/>
    <n v="0"/>
    <n v="0"/>
    <n v="0"/>
    <n v="0"/>
    <n v="0"/>
    <n v="0"/>
    <n v="0"/>
    <s v="N/A"/>
    <n v="0"/>
    <n v="0"/>
    <n v="0"/>
    <n v="0"/>
    <n v="0"/>
  </r>
  <r>
    <n v="4986"/>
    <s v="Kamara, Alvin RB"/>
    <x v="1"/>
    <x v="8"/>
    <n v="2017"/>
    <n v="2017"/>
    <s v="Y"/>
    <s v="D"/>
    <n v="71"/>
    <n v="5"/>
    <n v="0.75"/>
    <n v="17"/>
    <n v="54"/>
    <n v="270"/>
    <n v="240"/>
    <n v="0"/>
    <n v="30"/>
    <n v="2020"/>
    <n v="1"/>
    <n v="30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47"/>
    <s v="N/A"/>
    <s v="N/A"/>
    <s v="N/A"/>
    <s v="N/A"/>
    <s v="Y"/>
    <s v="Y"/>
    <s v="Y"/>
    <s v="Y"/>
    <s v="Y"/>
    <s v="Y"/>
    <s v="Y"/>
    <s v="Y"/>
    <s v="Y"/>
    <s v="Y"/>
    <s v="T"/>
    <s v="T"/>
    <s v="T"/>
    <s v="T"/>
    <s v="T"/>
    <s v="T"/>
    <x v="5"/>
    <m/>
    <n v="47"/>
    <n v="47"/>
    <n v="47"/>
    <n v="47"/>
    <n v="47"/>
    <n v="47"/>
    <n v="47"/>
    <n v="47"/>
    <n v="47"/>
    <n v="47"/>
    <n v="0"/>
    <n v="0"/>
    <n v="0"/>
    <n v="0"/>
    <n v="0"/>
    <n v="0"/>
    <n v="0"/>
    <s v="N/A"/>
    <n v="0"/>
    <n v="0"/>
    <n v="0"/>
    <n v="0"/>
    <n v="0"/>
  </r>
  <r>
    <n v="3096"/>
    <s v="Montgomery, David RB"/>
    <x v="1"/>
    <x v="8"/>
    <n v="2019"/>
    <n v="2019"/>
    <s v="Y"/>
    <s v="D"/>
    <n v="41"/>
    <n v="4"/>
    <n v="0.6"/>
    <n v="16"/>
    <n v="25"/>
    <n v="100"/>
    <n v="60"/>
    <n v="0"/>
    <n v="40"/>
    <n v="2022"/>
    <n v="2"/>
    <n v="35"/>
    <n v="5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1"/>
    <n v="2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s v="N/A"/>
    <n v="51"/>
    <n v="21"/>
    <s v="N/A"/>
    <s v="N/A"/>
    <s v="N/A"/>
  </r>
  <r>
    <n v="5216"/>
    <s v="Rodriguez, Chris RB"/>
    <x v="1"/>
    <x v="8"/>
    <n v="2023"/>
    <n v="2023"/>
    <s v="Y"/>
    <s v="D6.17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177"/>
    <s v="Atwell, Tutu WR"/>
    <x v="2"/>
    <x v="8"/>
    <n v="2021"/>
    <n v="2021"/>
    <s v="Y"/>
    <s v="D4.09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C"/>
    <s v="C"/>
    <s v="C"/>
    <s v="C"/>
    <s v="C"/>
    <s v="C"/>
    <s v="C"/>
    <s v="C"/>
    <s v="C"/>
    <s v="C"/>
    <s v="C"/>
    <s v="C"/>
    <s v="C"/>
    <s v="C"/>
    <s v="C"/>
    <x v="1"/>
    <m/>
    <n v="4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66"/>
    <s v="Diggs, Stefon WR"/>
    <x v="2"/>
    <x v="8"/>
    <n v="2015"/>
    <n v="2022"/>
    <s v="N"/>
    <s v="FA"/>
    <n v="56"/>
    <n v="3"/>
    <n v="0.75"/>
    <n v="14"/>
    <n v="42"/>
    <n v="126"/>
    <n v="84"/>
    <n v="0"/>
    <n v="42"/>
    <s v="N/A"/>
    <n v="1"/>
    <n v="42"/>
    <s v="N/A"/>
    <s v="N/A"/>
    <s v="N/A"/>
    <s v="N/A"/>
    <s v="OK"/>
    <s v="Yes"/>
    <n v="84"/>
    <n v="4"/>
    <n v="0"/>
    <s v="N/A"/>
    <s v="N/A"/>
    <s v="N/A"/>
    <s v="N/A"/>
    <s v="N/A"/>
    <s v="N/A"/>
    <s v="N/A"/>
    <s v="N/A"/>
    <s v="N/A"/>
    <n v="56"/>
    <s v="N/A"/>
    <s v="N/A"/>
    <s v="N/A"/>
    <s v="N/A"/>
    <s v="Y"/>
    <s v="Y"/>
    <s v="Y"/>
    <s v="Y"/>
    <s v="Y"/>
    <s v="Y"/>
    <s v="Y"/>
    <s v="Y"/>
    <s v="C"/>
    <s v="C"/>
    <s v="C"/>
    <s v="C"/>
    <s v="C"/>
    <s v="C"/>
    <s v="C"/>
    <s v="C"/>
    <x v="1"/>
    <m/>
    <n v="56"/>
    <n v="56"/>
    <n v="56"/>
    <n v="56"/>
    <n v="56"/>
    <n v="56"/>
    <n v="56"/>
    <n v="56"/>
    <n v="42"/>
    <n v="42"/>
    <n v="42"/>
    <n v="42"/>
    <n v="42"/>
    <n v="42"/>
    <n v="42"/>
    <n v="42"/>
    <n v="42"/>
    <s v="N/A"/>
    <n v="42"/>
    <s v="N/A"/>
    <s v="N/A"/>
    <s v="N/A"/>
    <s v="N/A"/>
  </r>
  <r>
    <n v="5484"/>
    <s v="Douglas, Demario WR"/>
    <x v="2"/>
    <x v="8"/>
    <n v="2023"/>
    <n v="2024"/>
    <s v="N"/>
    <s v="Ren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3"/>
    <s v="N/A"/>
    <s v="N/A"/>
    <s v="N/A"/>
  </r>
  <r>
    <n v="5618"/>
    <s v="Franklin, Troy DEN WR"/>
    <x v="2"/>
    <x v="8"/>
    <n v="2024"/>
    <n v="2024"/>
    <s v="Y"/>
    <s v="D3.08"/>
    <n v="5"/>
    <n v="4"/>
    <n v="0.25"/>
    <n v="3"/>
    <n v="2"/>
    <n v="8"/>
    <n v="0"/>
    <n v="0"/>
    <n v="8"/>
    <s v="N/A"/>
    <n v="4"/>
    <n v="2"/>
    <n v="2"/>
    <n v="2"/>
    <n v="2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5"/>
    <n v="5"/>
    <n v="5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n v="5"/>
    <n v="5"/>
    <n v="5"/>
    <s v="N/A"/>
  </r>
  <r>
    <n v="2543"/>
    <s v="Gallup, Michael WR"/>
    <x v="2"/>
    <x v="8"/>
    <n v="2018"/>
    <n v="2018"/>
    <s v="Y"/>
    <s v="D"/>
    <n v="18"/>
    <n v="5"/>
    <n v="0.4"/>
    <n v="10"/>
    <n v="8"/>
    <n v="40"/>
    <n v="32"/>
    <n v="0"/>
    <n v="8"/>
    <n v="2020"/>
    <n v="1"/>
    <n v="8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8"/>
    <s v="N/A"/>
    <s v="N/A"/>
    <s v="N/A"/>
    <s v="N/A"/>
    <s v="R"/>
    <s v="R"/>
    <s v="R"/>
    <s v="R"/>
    <s v="R"/>
    <s v="R"/>
    <s v="R"/>
    <s v="R"/>
    <s v="R"/>
    <s v="R"/>
    <s v="R"/>
    <s v="R"/>
    <s v="R"/>
    <s v="R"/>
    <s v="R"/>
    <s v="R"/>
    <x v="4"/>
    <m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s v="N/A"/>
    <n v="0"/>
    <n v="0"/>
    <n v="0"/>
    <n v="0"/>
  </r>
  <r>
    <n v="1972"/>
    <s v="Godwin, Chris WR"/>
    <x v="2"/>
    <x v="8"/>
    <n v="2017"/>
    <n v="2017"/>
    <s v="Y"/>
    <s v="D"/>
    <n v="38"/>
    <n v="3"/>
    <n v="0.6"/>
    <n v="15"/>
    <n v="23"/>
    <n v="69"/>
    <n v="0"/>
    <n v="23"/>
    <n v="46"/>
    <n v="2023"/>
    <n v="2"/>
    <n v="4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1"/>
    <n v="15"/>
    <s v="N/A"/>
    <s v="N/A"/>
    <s v="N/A"/>
    <s v="Y"/>
    <s v="Y"/>
    <s v="Y"/>
    <s v="Y"/>
    <s v="Y"/>
    <s v="Y"/>
    <s v="Y"/>
    <s v="IR"/>
    <s v="IR"/>
    <s v="IR"/>
    <s v="IR"/>
    <s v="IR"/>
    <s v="IR"/>
    <s v="IR"/>
    <s v="IR"/>
    <s v="IR"/>
    <x v="3"/>
    <m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s v="N/A"/>
    <n v="61"/>
    <n v="15"/>
    <s v="N/A"/>
    <s v="N/A"/>
    <s v="N/A"/>
  </r>
  <r>
    <n v="5713"/>
    <s v="Gould, Anthony IND WR"/>
    <x v="2"/>
    <x v="8"/>
    <n v="2024"/>
    <n v="2024"/>
    <s v="Y"/>
    <s v="D12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4782"/>
    <s v="Gray, Danny WR"/>
    <x v="2"/>
    <x v="8"/>
    <n v="2022"/>
    <n v="2022"/>
    <s v="Y"/>
    <s v="D7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638"/>
    <s v="McCaffrey, Luke WAS WR"/>
    <x v="2"/>
    <x v="8"/>
    <n v="2024"/>
    <n v="2024"/>
    <s v="Y"/>
    <s v="D5.08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2"/>
    <n v="2"/>
    <s v="N/A"/>
    <s v="N/A"/>
  </r>
  <r>
    <n v="5598"/>
    <s v="McConkey, Ladd LAC WR"/>
    <x v="2"/>
    <x v="8"/>
    <n v="2024"/>
    <n v="2024"/>
    <s v="Y"/>
    <s v="D1.08"/>
    <n v="13"/>
    <n v="4"/>
    <n v="0.25"/>
    <n v="9"/>
    <n v="4"/>
    <n v="16"/>
    <n v="0"/>
    <n v="0"/>
    <n v="16"/>
    <s v="N/A"/>
    <n v="4"/>
    <n v="4"/>
    <n v="4"/>
    <n v="4"/>
    <n v="4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n v="1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n v="13"/>
    <s v="N/A"/>
  </r>
  <r>
    <n v="5693"/>
    <s v="Means, Bub NOS WR"/>
    <x v="2"/>
    <x v="8"/>
    <n v="2024"/>
    <n v="2024"/>
    <s v="Y"/>
    <s v="D10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165"/>
    <s v="Mingo, Jonathan WR"/>
    <x v="2"/>
    <x v="8"/>
    <n v="2023"/>
    <n v="2023"/>
    <s v="Y"/>
    <s v="D2.08"/>
    <n v="8"/>
    <n v="4"/>
    <n v="0.25"/>
    <n v="6"/>
    <n v="2"/>
    <n v="8"/>
    <n v="2"/>
    <n v="0"/>
    <n v="6"/>
    <s v="N/A"/>
    <n v="3"/>
    <n v="2"/>
    <n v="2"/>
    <n v="2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n v="8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n v="8"/>
    <s v="N/A"/>
    <s v="N/A"/>
  </r>
  <r>
    <n v="5372"/>
    <s v="Moore, Elijah WR"/>
    <x v="2"/>
    <x v="8"/>
    <n v="2021"/>
    <n v="2021"/>
    <s v="Y"/>
    <s v="D2.06"/>
    <n v="9"/>
    <n v="4"/>
    <n v="0.25"/>
    <n v="6"/>
    <n v="3"/>
    <n v="12"/>
    <n v="12"/>
    <n v="0"/>
    <n v="0"/>
    <s v="N/A"/>
    <n v="1"/>
    <n v="0"/>
    <s v="N/A"/>
    <s v="N/A"/>
    <s v="N/A"/>
    <s v="N/A"/>
    <s v="OK"/>
    <s v="Yes"/>
    <n v="4"/>
    <n v="1"/>
    <n v="1"/>
    <n v="3"/>
    <n v="1"/>
    <n v="1"/>
    <n v="1"/>
    <n v="0"/>
    <s v="N/A"/>
    <s v="N/A"/>
    <s v="N/A"/>
    <s v="OK"/>
    <n v="7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3"/>
    <s v="N/A"/>
    <s v="N/A"/>
    <s v="N/A"/>
  </r>
  <r>
    <n v="5761"/>
    <s v="Nailor, Jalen WR"/>
    <x v="2"/>
    <x v="8"/>
    <n v="2022"/>
    <n v="2024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C"/>
    <s v="C"/>
    <s v="C"/>
    <s v="C"/>
    <s v="C"/>
    <s v="C"/>
    <s v="C"/>
    <s v="C"/>
    <s v="C"/>
    <s v="C"/>
    <x v="1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47"/>
    <s v="Palmer, Trey WR"/>
    <x v="2"/>
    <x v="8"/>
    <n v="2023"/>
    <n v="2023"/>
    <s v="Y"/>
    <s v="D9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2961"/>
    <s v="Samuel, Curtis WR"/>
    <x v="2"/>
    <x v="8"/>
    <n v="2017"/>
    <n v="2017"/>
    <s v="Y"/>
    <s v="D"/>
    <n v="18"/>
    <n v="5"/>
    <n v="0.4"/>
    <n v="10"/>
    <n v="8"/>
    <n v="40"/>
    <n v="32"/>
    <n v="0"/>
    <n v="8"/>
    <n v="2020"/>
    <n v="1"/>
    <n v="8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18"/>
    <s v="N/A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1"/>
    <s v="Y"/>
    <n v="18"/>
    <n v="18"/>
    <n v="18"/>
    <n v="8"/>
    <n v="8"/>
    <n v="8"/>
    <n v="8"/>
    <n v="8"/>
    <n v="8"/>
    <n v="8"/>
    <n v="8"/>
    <n v="8"/>
    <n v="8"/>
    <n v="8"/>
    <n v="8"/>
    <n v="8"/>
    <n v="8"/>
    <s v="N/A"/>
    <n v="8"/>
    <n v="0"/>
    <n v="0"/>
    <n v="0"/>
    <n v="0"/>
  </r>
  <r>
    <n v="5215"/>
    <s v="Scott, Tyler WR"/>
    <x v="2"/>
    <x v="8"/>
    <n v="2023"/>
    <n v="2023"/>
    <s v="Y"/>
    <s v="D6.1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809"/>
    <s v="Shepard, Sterling WR"/>
    <x v="2"/>
    <x v="8"/>
    <n v="2016"/>
    <n v="2024"/>
    <s v="N"/>
    <n v="7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0"/>
    <m/>
    <n v="0"/>
    <n v="0"/>
    <n v="0"/>
    <n v="0"/>
    <n v="0"/>
    <n v="0"/>
    <n v="0"/>
    <n v="2"/>
    <n v="2"/>
    <n v="2"/>
    <n v="2"/>
    <n v="2"/>
    <n v="2"/>
    <n v="2"/>
    <n v="2"/>
    <n v="2"/>
    <n v="2"/>
    <s v="N/A"/>
    <n v="2"/>
    <s v="N/A"/>
    <s v="N/A"/>
    <s v="N/A"/>
    <s v="N/A"/>
  </r>
  <r>
    <n v="5225"/>
    <s v="Shorter, Justin WR"/>
    <x v="2"/>
    <x v="8"/>
    <n v="2023"/>
    <n v="2023"/>
    <s v="Y"/>
    <s v="D7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793"/>
    <s v="Smith-Schuster, Juju WR"/>
    <x v="2"/>
    <x v="8"/>
    <n v="2017"/>
    <n v="2024"/>
    <s v="N"/>
    <n v="6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Y"/>
    <s v="Y"/>
    <s v="Y"/>
    <s v="C"/>
    <s v="C"/>
    <s v="C"/>
    <s v="C"/>
    <s v="C"/>
    <s v="C"/>
    <s v="C"/>
    <x v="1"/>
    <m/>
    <n v="0"/>
    <n v="0"/>
    <n v="0"/>
    <n v="0"/>
    <n v="0"/>
    <n v="0"/>
    <n v="3"/>
    <n v="3"/>
    <n v="3"/>
    <n v="1"/>
    <n v="1"/>
    <n v="1"/>
    <n v="1"/>
    <n v="1"/>
    <n v="1"/>
    <n v="1"/>
    <n v="1"/>
    <s v="N/A"/>
    <n v="1"/>
    <s v="N/A"/>
    <s v="N/A"/>
    <s v="N/A"/>
    <s v="N/A"/>
  </r>
  <r>
    <n v="2533"/>
    <s v="Sutton, Courtland WR"/>
    <x v="2"/>
    <x v="8"/>
    <n v="2018"/>
    <n v="2018"/>
    <s v="Y"/>
    <s v="D"/>
    <n v="34"/>
    <n v="5"/>
    <n v="0.6"/>
    <n v="13"/>
    <n v="21"/>
    <n v="105"/>
    <n v="105"/>
    <n v="0"/>
    <n v="0"/>
    <n v="2021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s v="N/A"/>
    <s v="N/A"/>
    <s v="N/A"/>
  </r>
  <r>
    <n v="5485"/>
    <s v="Washington, Parker WR"/>
    <x v="2"/>
    <x v="8"/>
    <n v="2023"/>
    <n v="2024"/>
    <s v="N"/>
    <s v="Ren"/>
    <n v="4"/>
    <n v="2"/>
    <n v="0.25"/>
    <n v="3"/>
    <n v="1"/>
    <n v="2"/>
    <n v="0"/>
    <n v="0"/>
    <n v="2"/>
    <s v="N/A"/>
    <n v="2"/>
    <n v="2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n v="3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3"/>
    <s v="N/A"/>
    <s v="N/A"/>
    <s v="N/A"/>
  </r>
  <r>
    <n v="5235"/>
    <s v="Wicks, Dontayvion WR"/>
    <x v="2"/>
    <x v="8"/>
    <n v="2023"/>
    <n v="2023"/>
    <s v="Y"/>
    <s v="D8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718"/>
    <s v="Wilson, Garrett WR"/>
    <x v="2"/>
    <x v="8"/>
    <n v="2022"/>
    <n v="2022"/>
    <s v="Y"/>
    <s v="D1.06"/>
    <n v="15"/>
    <n v="4"/>
    <n v="0.25"/>
    <n v="11"/>
    <n v="4"/>
    <n v="16"/>
    <n v="16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s v="N/A"/>
    <s v="N/A"/>
    <s v="N/A"/>
  </r>
  <r>
    <n v="5662"/>
    <s v="Wilson, Johnny PHI WR"/>
    <x v="2"/>
    <x v="8"/>
    <n v="2024"/>
    <n v="2024"/>
    <s v="Y"/>
    <s v="D7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195"/>
    <s v="Wilson, Michael WR"/>
    <x v="2"/>
    <x v="8"/>
    <n v="2023"/>
    <n v="2023"/>
    <s v="Y"/>
    <s v="D5.08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703"/>
    <s v="Barner, AJ SEA TE"/>
    <x v="3"/>
    <x v="8"/>
    <n v="2024"/>
    <n v="2024"/>
    <s v="Y"/>
    <s v="D11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4772"/>
    <s v="Dulcich, Greg TE"/>
    <x v="3"/>
    <x v="8"/>
    <n v="2022"/>
    <n v="2022"/>
    <s v="Y"/>
    <s v="D6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1"/>
    <n v="3"/>
    <n v="1"/>
    <n v="1"/>
    <n v="1"/>
    <n v="0"/>
    <s v="N/A"/>
    <s v="N/A"/>
    <s v="N/A"/>
    <s v="OK"/>
    <n v="2"/>
    <n v="3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1"/>
    <m/>
    <n v="2"/>
    <n v="2"/>
    <n v="2"/>
    <n v="2"/>
    <n v="1"/>
    <n v="1"/>
    <n v="1"/>
    <n v="1"/>
    <n v="1"/>
    <n v="1"/>
    <n v="1"/>
    <n v="1"/>
    <n v="1"/>
    <n v="1"/>
    <n v="1"/>
    <n v="1"/>
    <n v="1"/>
    <s v="N/A"/>
    <n v="1"/>
    <n v="0"/>
    <s v="N/A"/>
    <s v="N/A"/>
    <s v="N/A"/>
  </r>
  <r>
    <n v="5756"/>
    <s v="Gesicki, Mike TE"/>
    <x v="3"/>
    <x v="8"/>
    <n v="2018"/>
    <n v="2024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Y"/>
    <s v="Y"/>
    <s v="Y"/>
    <s v="Y"/>
    <s v="Y"/>
    <s v="Y"/>
    <s v="Y"/>
    <s v="Y"/>
    <s v="Y"/>
    <s v="Y"/>
    <s v="Y"/>
    <s v="Y"/>
    <s v="Y"/>
    <x v="0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84"/>
    <s v="Kmet, Cole TE"/>
    <x v="3"/>
    <x v="8"/>
    <n v="2020"/>
    <n v="2024"/>
    <s v="N"/>
    <s v="FA"/>
    <n v="7"/>
    <n v="2"/>
    <n v="0.25"/>
    <n v="5"/>
    <n v="2"/>
    <n v="4"/>
    <n v="0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4822"/>
    <s v="Okonkwo, Chigoziem TE"/>
    <x v="3"/>
    <x v="8"/>
    <n v="2022"/>
    <n v="2022"/>
    <s v="Y"/>
    <s v="D11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4"/>
    <n v="1"/>
    <n v="1"/>
    <n v="3"/>
    <n v="1"/>
    <n v="1"/>
    <n v="1"/>
    <n v="0"/>
    <s v="N/A"/>
    <s v="N/A"/>
    <s v="N/A"/>
    <s v="OK"/>
    <n v="2"/>
    <n v="3"/>
    <s v="N/A"/>
    <s v="N/A"/>
    <s v="N/A"/>
    <s v="Y"/>
    <s v="Y"/>
    <s v="Y"/>
    <s v="Y"/>
    <s v="Y"/>
    <s v="Y"/>
    <s v="Y"/>
    <s v="Y"/>
    <s v="Y"/>
    <s v="C"/>
    <s v="C"/>
    <s v="C"/>
    <s v="C"/>
    <s v="C"/>
    <s v="C"/>
    <s v="C"/>
    <x v="1"/>
    <m/>
    <n v="2"/>
    <n v="2"/>
    <n v="2"/>
    <n v="2"/>
    <n v="2"/>
    <n v="2"/>
    <n v="2"/>
    <n v="2"/>
    <n v="2"/>
    <n v="1"/>
    <n v="1"/>
    <n v="1"/>
    <n v="1"/>
    <n v="1"/>
    <n v="1"/>
    <n v="1"/>
    <n v="1"/>
    <s v="N/A"/>
    <n v="1"/>
    <n v="0"/>
    <s v="N/A"/>
    <s v="N/A"/>
    <s v="N/A"/>
  </r>
  <r>
    <n v="5620"/>
    <s v="Sinnott, Ben WAS TE"/>
    <x v="3"/>
    <x v="8"/>
    <n v="2024"/>
    <n v="2024"/>
    <s v="Y"/>
    <s v="D3.10"/>
    <n v="4"/>
    <n v="4"/>
    <n v="0.25"/>
    <n v="3"/>
    <n v="1"/>
    <n v="4"/>
    <n v="0"/>
    <n v="0"/>
    <n v="4"/>
    <s v="N/A"/>
    <n v="4"/>
    <n v="1"/>
    <n v="1"/>
    <n v="1"/>
    <n v="1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n v="4"/>
    <n v="4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n v="4"/>
    <n v="4"/>
    <s v="N/A"/>
  </r>
  <r>
    <n v="5834"/>
    <s v="Butker, Harrison K"/>
    <x v="4"/>
    <x v="8"/>
    <n v="2017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588"/>
    <s v="Sanders, Jason K"/>
    <x v="4"/>
    <x v="8"/>
    <n v="2018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78"/>
    <s v="Seibert, Austin K"/>
    <x v="4"/>
    <x v="8"/>
    <n v="2019"/>
    <n v="2024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89"/>
    <s v="Dixon, Riley P"/>
    <x v="5"/>
    <x v="8"/>
    <n v="2016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85"/>
    <s v="Autry, Denico DT"/>
    <x v="6"/>
    <x v="8"/>
    <n v="2014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85"/>
    <s v="Bresee, Bryan DT"/>
    <x v="6"/>
    <x v="8"/>
    <n v="2023"/>
    <n v="2023"/>
    <s v="Y"/>
    <s v="D4.08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3661"/>
    <s v="Madubuike, Justin DT"/>
    <x v="6"/>
    <x v="8"/>
    <n v="2020"/>
    <n v="2020"/>
    <s v="Y"/>
    <s v="D6.05"/>
    <n v="1"/>
    <n v="3"/>
    <n v="0.25"/>
    <n v="0"/>
    <n v="1"/>
    <n v="3"/>
    <n v="2"/>
    <n v="0"/>
    <n v="1"/>
    <n v="2022"/>
    <n v="1"/>
    <n v="1"/>
    <s v="N/A"/>
    <s v="N/A"/>
    <s v="N/A"/>
    <s v="N/A"/>
    <s v="OK"/>
    <s v="Yes"/>
    <n v="38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92"/>
    <s v="Payne, Da'Ron DT"/>
    <x v="6"/>
    <x v="8"/>
    <n v="2018"/>
    <n v="2023"/>
    <s v="N"/>
    <s v="FA"/>
    <n v="20"/>
    <n v="5"/>
    <n v="0.4"/>
    <n v="12"/>
    <n v="8"/>
    <n v="40"/>
    <n v="8"/>
    <n v="0"/>
    <n v="32"/>
    <s v="N/A"/>
    <n v="4"/>
    <n v="8"/>
    <n v="8"/>
    <n v="8"/>
    <n v="8"/>
    <s v="N/A"/>
    <s v="OK"/>
    <s v="No"/>
    <s v="N/A"/>
    <s v="N/A"/>
    <s v="N/A"/>
    <s v="N/A"/>
    <s v="N/A"/>
    <s v="N/A"/>
    <s v="N/A"/>
    <s v="N/A"/>
    <s v="N/A"/>
    <s v="N/A"/>
    <s v="N/A"/>
    <s v="N/A"/>
    <n v="20"/>
    <n v="20"/>
    <n v="20"/>
    <n v="20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s v="N/A"/>
    <n v="20"/>
    <n v="20"/>
    <n v="20"/>
    <n v="20"/>
    <s v="N/A"/>
  </r>
  <r>
    <n v="5823"/>
    <s v="Sills, Dante DT"/>
    <x v="6"/>
    <x v="8"/>
    <n v="2023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155"/>
    <s v="Anderson, Will DE"/>
    <x v="7"/>
    <x v="8"/>
    <n v="2023"/>
    <n v="2023"/>
    <s v="Y"/>
    <s v="D1.08"/>
    <n v="13"/>
    <n v="4"/>
    <n v="0.25"/>
    <n v="9"/>
    <n v="4"/>
    <n v="16"/>
    <n v="4"/>
    <n v="0"/>
    <n v="12"/>
    <s v="N/A"/>
    <n v="3"/>
    <n v="4"/>
    <n v="4"/>
    <n v="4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13"/>
    <n v="1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13"/>
    <n v="13"/>
    <s v="N/A"/>
    <s v="N/A"/>
  </r>
  <r>
    <n v="5064"/>
    <s v="Davenport, Marcus DE"/>
    <x v="7"/>
    <x v="8"/>
    <n v="2018"/>
    <n v="2023"/>
    <s v="N"/>
    <s v="WTE"/>
    <n v="8"/>
    <n v="3"/>
    <n v="0.25"/>
    <n v="6"/>
    <n v="2"/>
    <n v="6"/>
    <n v="2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1"/>
    <m/>
    <n v="8"/>
    <n v="8"/>
    <n v="8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239"/>
    <s v="Diaby, YaYa DE"/>
    <x v="7"/>
    <x v="8"/>
    <n v="2023"/>
    <n v="2023"/>
    <s v="Y"/>
    <s v="D8.12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683"/>
    <s v="Elliss, Jonah DEN DE"/>
    <x v="7"/>
    <x v="8"/>
    <n v="2024"/>
    <n v="2024"/>
    <s v="Y"/>
    <s v="D9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4680"/>
    <s v="Hines-Allen, Josh DE"/>
    <x v="7"/>
    <x v="8"/>
    <n v="2019"/>
    <n v="2022"/>
    <s v="N"/>
    <s v="FA"/>
    <n v="8"/>
    <n v="4"/>
    <n v="0.25"/>
    <n v="6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8"/>
    <n v="8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8"/>
    <n v="8"/>
    <n v="8"/>
    <n v="8"/>
    <n v="8"/>
    <n v="8"/>
    <n v="8"/>
    <n v="8"/>
    <n v="8"/>
    <n v="8"/>
    <n v="8"/>
    <n v="8"/>
    <n v="8"/>
    <n v="8"/>
    <n v="8"/>
    <n v="8"/>
    <n v="8"/>
    <s v="N/A"/>
    <n v="8"/>
    <n v="8"/>
    <s v="N/A"/>
    <s v="N/A"/>
    <s v="N/A"/>
  </r>
  <r>
    <n v="5673"/>
    <s v="Isaac, Adisa BAL DE"/>
    <x v="7"/>
    <x v="8"/>
    <n v="2024"/>
    <n v="2024"/>
    <s v="Y"/>
    <s v="D8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825"/>
    <s v="Key, Arden DE"/>
    <x v="7"/>
    <x v="8"/>
    <n v="2018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140"/>
    <s v="Miller, Von DE"/>
    <x v="7"/>
    <x v="8"/>
    <n v="2013"/>
    <n v="2023"/>
    <s v="N"/>
    <s v="FA"/>
    <n v="3"/>
    <n v="2"/>
    <n v="0.25"/>
    <n v="2"/>
    <n v="1"/>
    <n v="2"/>
    <n v="1"/>
    <n v="0"/>
    <n v="1"/>
    <s v="N/A"/>
    <n v="1"/>
    <n v="1"/>
    <s v="N/A"/>
    <s v="N/A"/>
    <s v="N/A"/>
    <s v="N/A"/>
    <s v="OK"/>
    <s v="Yes"/>
    <n v="2"/>
    <n v="1"/>
    <n v="0"/>
    <s v="N/A"/>
    <s v="N/A"/>
    <s v="N/A"/>
    <s v="N/A"/>
    <s v="N/A"/>
    <s v="N/A"/>
    <s v="N/A"/>
    <s v="N/A"/>
    <s v="N/A"/>
    <n v="3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44"/>
    <s v="Taylor, Darrell DE"/>
    <x v="7"/>
    <x v="8"/>
    <n v="2020"/>
    <n v="2024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C"/>
    <s v="C"/>
    <s v="C"/>
    <s v="C"/>
    <s v="C"/>
    <s v="C"/>
    <s v="C"/>
    <s v="C"/>
    <s v="C"/>
    <s v="C"/>
    <s v="C"/>
    <s v="C"/>
    <s v="C"/>
    <x v="1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06"/>
    <s v="Walker, Travon DE"/>
    <x v="7"/>
    <x v="8"/>
    <n v="2022"/>
    <n v="2024"/>
    <s v="N"/>
    <n v="7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0"/>
    <m/>
    <n v="0"/>
    <n v="0"/>
    <n v="0"/>
    <n v="0"/>
    <n v="0"/>
    <n v="0"/>
    <n v="0"/>
    <n v="1"/>
    <n v="1"/>
    <n v="1"/>
    <n v="1"/>
    <n v="1"/>
    <n v="1"/>
    <n v="1"/>
    <n v="1"/>
    <n v="1"/>
    <n v="1"/>
    <s v="N/A"/>
    <n v="1"/>
    <s v="N/A"/>
    <s v="N/A"/>
    <s v="N/A"/>
    <s v="N/A"/>
  </r>
  <r>
    <n v="5106"/>
    <s v="Mosley, C.J. LB"/>
    <x v="8"/>
    <x v="8"/>
    <n v="2014"/>
    <n v="2023"/>
    <s v="N"/>
    <s v="FA"/>
    <n v="6"/>
    <n v="3"/>
    <n v="0.25"/>
    <n v="4"/>
    <n v="2"/>
    <n v="6"/>
    <n v="2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4802"/>
    <s v="Muma, Chad LB"/>
    <x v="8"/>
    <x v="8"/>
    <n v="2022"/>
    <n v="2022"/>
    <s v="Y"/>
    <s v="D9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C"/>
    <s v="C"/>
    <s v="C"/>
    <s v="C"/>
    <s v="C"/>
    <s v="C"/>
    <s v="C"/>
    <s v="C"/>
    <s v="C"/>
    <s v="C"/>
    <s v="C"/>
    <s v="C"/>
    <s v="C"/>
    <s v="C"/>
    <x v="1"/>
    <m/>
    <n v="1"/>
    <n v="1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762"/>
    <s v="Murray, Kenneth LB"/>
    <x v="8"/>
    <x v="8"/>
    <n v="2020"/>
    <n v="2024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Y"/>
    <s v="Y"/>
    <s v="C"/>
    <s v="C"/>
    <s v="C"/>
    <s v="C"/>
    <s v="C"/>
    <s v="C"/>
    <s v="C"/>
    <x v="1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93"/>
    <s v="Okereke, Bobby LB"/>
    <x v="8"/>
    <x v="8"/>
    <n v="2019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34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18"/>
    <s v="Sherwood, Jamien LB"/>
    <x v="8"/>
    <x v="8"/>
    <n v="2021"/>
    <n v="2024"/>
    <s v="N"/>
    <n v="9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2"/>
    <n v="2"/>
    <n v="2"/>
    <n v="2"/>
    <n v="2"/>
    <n v="2"/>
    <n v="2"/>
    <n v="2"/>
    <s v="N/A"/>
    <n v="2"/>
    <s v="N/A"/>
    <s v="N/A"/>
    <s v="N/A"/>
    <s v="N/A"/>
  </r>
  <r>
    <n v="4173"/>
    <s v="Werner, Pete LB"/>
    <x v="8"/>
    <x v="8"/>
    <n v="2021"/>
    <n v="2021"/>
    <s v="Y"/>
    <s v="D4.05"/>
    <n v="4"/>
    <n v="4"/>
    <n v="0.25"/>
    <n v="3"/>
    <n v="1"/>
    <n v="4"/>
    <n v="3"/>
    <n v="0"/>
    <n v="1"/>
    <s v="N/A"/>
    <n v="1"/>
    <n v="1"/>
    <s v="N/A"/>
    <s v="N/A"/>
    <s v="N/A"/>
    <s v="N/A"/>
    <s v="OK"/>
    <s v="Yes"/>
    <n v="1"/>
    <n v="1"/>
    <n v="0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207"/>
    <s v="Williams, Dorian LB"/>
    <x v="8"/>
    <x v="8"/>
    <n v="2023"/>
    <n v="2023"/>
    <s v="Y"/>
    <s v="D6.08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650"/>
    <s v="Wilson, Logan LB"/>
    <x v="8"/>
    <x v="8"/>
    <n v="2020"/>
    <n v="2020"/>
    <s v="Y"/>
    <s v="D5.05"/>
    <n v="6"/>
    <n v="4"/>
    <n v="0.25"/>
    <n v="4"/>
    <n v="2"/>
    <n v="8"/>
    <n v="8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n v="4"/>
    <s v="N/A"/>
    <s v="N/A"/>
    <s v="N/A"/>
  </r>
  <r>
    <n v="5586"/>
    <s v="Adebo, Paulson CB"/>
    <x v="9"/>
    <x v="8"/>
    <n v="2021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24"/>
    <s v="Bishop, Beanie CB"/>
    <x v="9"/>
    <x v="8"/>
    <n v="2024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805"/>
    <s v="Lenoir, Deommodore CB"/>
    <x v="9"/>
    <x v="8"/>
    <n v="2021"/>
    <n v="2024"/>
    <s v="N"/>
    <n v="7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0"/>
    <m/>
    <n v="0"/>
    <n v="0"/>
    <n v="0"/>
    <n v="0"/>
    <n v="0"/>
    <n v="0"/>
    <n v="0"/>
    <n v="1"/>
    <n v="1"/>
    <n v="1"/>
    <n v="1"/>
    <n v="1"/>
    <n v="1"/>
    <n v="1"/>
    <n v="1"/>
    <n v="1"/>
    <n v="1"/>
    <s v="N/A"/>
    <n v="1"/>
    <s v="N/A"/>
    <s v="N/A"/>
    <s v="N/A"/>
    <s v="N/A"/>
  </r>
  <r>
    <n v="5769"/>
    <s v="McCollum, Zyon CB"/>
    <x v="9"/>
    <x v="8"/>
    <n v="2022"/>
    <n v="2024"/>
    <s v="N"/>
    <n v="3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Y"/>
    <s v="Y"/>
    <s v="Y"/>
    <s v="Y"/>
    <s v="Y"/>
    <s v="Y"/>
    <s v="Y"/>
    <s v="Y"/>
    <s v="Y"/>
    <s v="Y"/>
    <s v="Y"/>
    <s v="Y"/>
    <s v="Y"/>
    <x v="0"/>
    <m/>
    <n v="0"/>
    <n v="0"/>
    <n v="0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01"/>
    <s v="Moore, Kenny CB"/>
    <x v="9"/>
    <x v="8"/>
    <n v="2017"/>
    <n v="2022"/>
    <s v="N"/>
    <s v="FA"/>
    <n v="7"/>
    <n v="4"/>
    <n v="0.25"/>
    <n v="5"/>
    <n v="2"/>
    <n v="8"/>
    <n v="4"/>
    <n v="0"/>
    <n v="4"/>
    <s v="N/A"/>
    <n v="2"/>
    <n v="2"/>
    <n v="2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s v="N/A"/>
    <s v="N/A"/>
    <s v="N/A"/>
  </r>
  <r>
    <n v="5587"/>
    <s v="St-Juste, Benjamin CB"/>
    <x v="9"/>
    <x v="8"/>
    <n v="2021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79"/>
    <s v="Jones, Brandon S"/>
    <x v="10"/>
    <x v="8"/>
    <n v="2020"/>
    <n v="2024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832"/>
    <s v="Joseph, Kerby S"/>
    <x v="10"/>
    <x v="8"/>
    <n v="2022"/>
    <n v="2022"/>
    <s v="Y"/>
    <s v="D12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T"/>
    <s v="T"/>
    <s v="T"/>
    <s v="T"/>
    <s v="T"/>
    <s v="T"/>
    <x v="5"/>
    <m/>
    <n v="1"/>
    <n v="1"/>
    <n v="1"/>
    <n v="1"/>
    <n v="1"/>
    <n v="1"/>
    <n v="1"/>
    <n v="1"/>
    <n v="1"/>
    <n v="1"/>
    <n v="0"/>
    <n v="0"/>
    <n v="0"/>
    <n v="0"/>
    <n v="0"/>
    <n v="0"/>
    <n v="0"/>
    <s v="N/A"/>
    <n v="0"/>
    <n v="0"/>
    <n v="0"/>
    <n v="0"/>
    <n v="0"/>
  </r>
  <r>
    <n v="5814"/>
    <s v="Moehrig, Trevon S"/>
    <x v="10"/>
    <x v="8"/>
    <n v="2021"/>
    <n v="2024"/>
    <s v="N"/>
    <n v="8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Y"/>
    <s v="Y"/>
    <s v="Y"/>
    <s v="Y"/>
    <s v="Y"/>
    <s v="Y"/>
    <s v="Y"/>
    <s v="Y"/>
    <x v="0"/>
    <m/>
    <n v="0"/>
    <n v="0"/>
    <n v="0"/>
    <n v="0"/>
    <n v="0"/>
    <n v="0"/>
    <n v="0"/>
    <n v="0"/>
    <n v="1"/>
    <n v="1"/>
    <n v="1"/>
    <n v="1"/>
    <n v="1"/>
    <n v="1"/>
    <n v="1"/>
    <n v="1"/>
    <n v="1"/>
    <s v="N/A"/>
    <n v="1"/>
    <s v="N/A"/>
    <s v="N/A"/>
    <s v="N/A"/>
    <s v="N/A"/>
  </r>
  <r>
    <n v="4652"/>
    <s v="Thompson, Jalen S"/>
    <x v="10"/>
    <x v="8"/>
    <n v="2019"/>
    <n v="2022"/>
    <s v="N"/>
    <s v="FA"/>
    <n v="4"/>
    <n v="4"/>
    <n v="0.25"/>
    <n v="3"/>
    <n v="1"/>
    <n v="4"/>
    <n v="2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C"/>
    <s v="C"/>
    <s v="C"/>
    <s v="C"/>
    <s v="C"/>
    <s v="C"/>
    <s v="C"/>
    <x v="1"/>
    <m/>
    <n v="4"/>
    <n v="4"/>
    <n v="4"/>
    <n v="4"/>
    <n v="4"/>
    <n v="4"/>
    <n v="4"/>
    <n v="4"/>
    <n v="4"/>
    <n v="1"/>
    <n v="1"/>
    <n v="1"/>
    <n v="1"/>
    <n v="1"/>
    <n v="1"/>
    <n v="1"/>
    <n v="1"/>
    <s v="N/A"/>
    <n v="1"/>
    <n v="1"/>
    <s v="N/A"/>
    <s v="N/A"/>
    <s v="N/A"/>
  </r>
  <r>
    <n v="3672"/>
    <s v="Winfield, Antoine S"/>
    <x v="10"/>
    <x v="8"/>
    <n v="2020"/>
    <n v="2020"/>
    <s v="Y"/>
    <s v="D7.05"/>
    <n v="3"/>
    <n v="3"/>
    <n v="0.25"/>
    <n v="2"/>
    <n v="1"/>
    <n v="3"/>
    <n v="3"/>
    <n v="0"/>
    <n v="0"/>
    <n v="2022"/>
    <n v="1"/>
    <n v="0"/>
    <s v="N/A"/>
    <s v="N/A"/>
    <s v="N/A"/>
    <s v="N/A"/>
    <s v="OK"/>
    <s v="Yes"/>
    <n v="23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065"/>
    <s v="Cousins, Kirk QB"/>
    <x v="11"/>
    <x v="8"/>
    <n v="2013"/>
    <n v="2023"/>
    <s v="N"/>
    <s v="FA"/>
    <n v="3"/>
    <n v="2"/>
    <n v="0.25"/>
    <n v="2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97"/>
    <s v="Dantzler, Cameron CB"/>
    <x v="11"/>
    <x v="8"/>
    <n v="2020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74"/>
    <s v="Gesicki, Mike TE"/>
    <x v="11"/>
    <x v="8"/>
    <n v="2018"/>
    <n v="2022"/>
    <s v="N"/>
    <s v="FA"/>
    <n v="10"/>
    <n v="3"/>
    <n v="0.25"/>
    <n v="7"/>
    <n v="3"/>
    <n v="9"/>
    <n v="6"/>
    <n v="0"/>
    <n v="3"/>
    <s v="N/A"/>
    <n v="1"/>
    <n v="3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0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4678"/>
    <s v="Joseph-Day, Sebastian DT"/>
    <x v="11"/>
    <x v="8"/>
    <n v="2018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095"/>
    <s v="Okwara, Romeo DE"/>
    <x v="11"/>
    <x v="8"/>
    <n v="2016"/>
    <n v="2021"/>
    <s v="N"/>
    <s v="FA"/>
    <n v="5"/>
    <n v="4"/>
    <n v="0.25"/>
    <n v="3"/>
    <n v="2"/>
    <n v="8"/>
    <n v="6"/>
    <n v="0"/>
    <n v="2"/>
    <s v="N/A"/>
    <n v="1"/>
    <n v="2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081"/>
    <s v="Peoples-Jones, Donovan WR"/>
    <x v="11"/>
    <x v="8"/>
    <n v="2020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50"/>
    <s v="Poyer, Jordan S"/>
    <x v="11"/>
    <x v="8"/>
    <n v="2013"/>
    <n v="2022"/>
    <s v="N"/>
    <s v="FA"/>
    <n v="3"/>
    <n v="3"/>
    <n v="0.25"/>
    <n v="2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02"/>
    <s v="Reed, D.J. CB"/>
    <x v="11"/>
    <x v="8"/>
    <n v="2018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742"/>
    <s v="Spiller, Isaiah RB"/>
    <x v="11"/>
    <x v="8"/>
    <n v="2022"/>
    <n v="2022"/>
    <s v="Y"/>
    <s v="D3.10"/>
    <n v="4"/>
    <n v="4"/>
    <n v="0.25"/>
    <n v="3"/>
    <n v="1"/>
    <n v="4"/>
    <n v="2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4"/>
    <s v="N/A"/>
    <s v="N/A"/>
    <s v="N/A"/>
  </r>
  <r>
    <n v="5093"/>
    <s v="Stewart, Grover DT"/>
    <x v="11"/>
    <x v="8"/>
    <n v="2017"/>
    <n v="2023"/>
    <s v="N"/>
    <s v="FA"/>
    <n v="2"/>
    <n v="3"/>
    <n v="0.25"/>
    <n v="1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2"/>
    <s v="N/A"/>
    <s v="N/A"/>
    <s v="N/A"/>
  </r>
  <r>
    <n v="4072"/>
    <s v="Tonyan, Robert TE"/>
    <x v="11"/>
    <x v="8"/>
    <n v="2017"/>
    <n v="2021"/>
    <s v="N"/>
    <s v="FA"/>
    <n v="6"/>
    <n v="4"/>
    <n v="0.25"/>
    <n v="4"/>
    <n v="2"/>
    <n v="8"/>
    <n v="6"/>
    <n v="0"/>
    <n v="2"/>
    <s v="N/A"/>
    <n v="1"/>
    <n v="2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6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280"/>
    <s v="Valdes-Scantling, Marquez WR"/>
    <x v="11"/>
    <x v="8"/>
    <n v="2018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15"/>
    <s v="Wilson, Eric LB"/>
    <x v="11"/>
    <x v="8"/>
    <n v="2017"/>
    <n v="2021"/>
    <s v="N"/>
    <s v="FA"/>
    <n v="8"/>
    <n v="4"/>
    <n v="0.25"/>
    <n v="6"/>
    <n v="2"/>
    <n v="8"/>
    <n v="6"/>
    <n v="0"/>
    <n v="2"/>
    <s v="N/A"/>
    <n v="1"/>
    <n v="2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8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5777"/>
    <s v="Flacco, Joe QB"/>
    <x v="0"/>
    <x v="9"/>
    <n v="2013"/>
    <n v="2024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C"/>
    <s v="C"/>
    <s v="C"/>
    <s v="C"/>
    <s v="C"/>
    <s v="C"/>
    <s v="C"/>
    <s v="C"/>
    <s v="C"/>
    <s v="C"/>
    <s v="C"/>
    <x v="1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23"/>
    <s v="Goff, Jared QB"/>
    <x v="0"/>
    <x v="9"/>
    <n v="2016"/>
    <n v="2023"/>
    <s v="N"/>
    <s v="FA"/>
    <n v="1"/>
    <n v="2"/>
    <n v="0.25"/>
    <n v="0"/>
    <n v="1"/>
    <n v="2"/>
    <n v="1"/>
    <n v="0"/>
    <n v="1"/>
    <s v="N/A"/>
    <n v="1"/>
    <n v="1"/>
    <s v="N/A"/>
    <s v="N/A"/>
    <s v="N/A"/>
    <s v="N/A"/>
    <s v="OK"/>
    <s v="Yes"/>
    <n v="36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66"/>
    <s v="Hurts, Jalen QB"/>
    <x v="0"/>
    <x v="9"/>
    <n v="2020"/>
    <n v="2023"/>
    <s v="N"/>
    <s v="FA"/>
    <n v="45"/>
    <n v="5"/>
    <n v="0.6"/>
    <n v="18"/>
    <n v="27"/>
    <n v="135"/>
    <n v="135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8"/>
    <n v="18"/>
    <n v="18"/>
    <n v="18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s v="N/A"/>
    <n v="18"/>
    <n v="18"/>
    <n v="18"/>
    <n v="18"/>
    <s v="N/A"/>
  </r>
  <r>
    <n v="5154"/>
    <s v="Richardson, Anthony QB"/>
    <x v="0"/>
    <x v="9"/>
    <n v="2023"/>
    <n v="2023"/>
    <s v="Y"/>
    <s v="D1.07"/>
    <n v="14"/>
    <n v="4"/>
    <n v="0.25"/>
    <n v="10"/>
    <n v="4"/>
    <n v="16"/>
    <n v="4"/>
    <n v="0"/>
    <n v="12"/>
    <s v="N/A"/>
    <n v="3"/>
    <n v="12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2"/>
    <n v="10"/>
    <n v="10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n v="10"/>
    <n v="10"/>
    <s v="N/A"/>
    <s v="N/A"/>
  </r>
  <r>
    <n v="3608"/>
    <s v="Akers, Cam RB"/>
    <x v="1"/>
    <x v="9"/>
    <n v="2020"/>
    <n v="2020"/>
    <s v="Y"/>
    <s v="D1.03"/>
    <n v="13"/>
    <n v="3"/>
    <n v="0.4"/>
    <n v="7"/>
    <n v="6"/>
    <n v="18"/>
    <n v="6"/>
    <n v="6"/>
    <n v="6"/>
    <n v="2023"/>
    <n v="2"/>
    <n v="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7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0"/>
    <s v="N/A"/>
    <s v="N/A"/>
    <s v="N/A"/>
  </r>
  <r>
    <n v="5640"/>
    <s v="Allen, Braelon NYJ RB"/>
    <x v="1"/>
    <x v="9"/>
    <n v="2024"/>
    <n v="2024"/>
    <s v="Y"/>
    <s v="D5.10"/>
    <n v="2"/>
    <n v="3"/>
    <n v="0"/>
    <n v="2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n v="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"/>
    <n v="2"/>
    <n v="2"/>
    <n v="2"/>
    <n v="2"/>
    <n v="2"/>
    <n v="2"/>
    <n v="2"/>
    <n v="2"/>
    <n v="2"/>
    <n v="2"/>
    <n v="2"/>
    <n v="2"/>
    <n v="2"/>
    <n v="2"/>
    <n v="2"/>
    <n v="2"/>
    <s v="N/A"/>
    <n v="2"/>
    <n v="2"/>
    <n v="2"/>
    <s v="N/A"/>
    <s v="N/A"/>
  </r>
  <r>
    <n v="5605"/>
    <s v="Corum, Blake LAR RB"/>
    <x v="1"/>
    <x v="9"/>
    <n v="2024"/>
    <n v="2024"/>
    <s v="Y"/>
    <s v="D2.05"/>
    <n v="9"/>
    <n v="4"/>
    <n v="0.25"/>
    <n v="6"/>
    <n v="3"/>
    <n v="12"/>
    <n v="0"/>
    <n v="0"/>
    <n v="12"/>
    <s v="N/A"/>
    <n v="4"/>
    <n v="6"/>
    <n v="6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12"/>
    <n v="6"/>
    <n v="6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s v="N/A"/>
    <n v="12"/>
    <n v="12"/>
    <n v="6"/>
    <n v="6"/>
    <s v="N/A"/>
  </r>
  <r>
    <n v="4987"/>
    <s v="Dobbins, J.K. RB"/>
    <x v="1"/>
    <x v="9"/>
    <n v="2020"/>
    <n v="2020"/>
    <s v="Y"/>
    <s v="D1.05"/>
    <n v="13"/>
    <n v="4"/>
    <n v="0.4"/>
    <n v="7"/>
    <n v="6"/>
    <n v="24"/>
    <n v="22"/>
    <n v="2"/>
    <n v="0"/>
    <n v="2023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n v="7"/>
    <n v="7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7"/>
    <n v="7"/>
    <n v="7"/>
    <n v="7"/>
    <n v="7"/>
    <n v="7"/>
    <n v="7"/>
    <n v="7"/>
    <n v="7"/>
    <n v="7"/>
    <n v="7"/>
    <n v="7"/>
    <n v="7"/>
    <n v="7"/>
    <n v="7"/>
    <n v="7"/>
    <n v="7"/>
    <s v="N/A"/>
    <n v="7"/>
    <n v="7"/>
    <n v="7"/>
    <s v="N/A"/>
    <s v="N/A"/>
  </r>
  <r>
    <n v="5628"/>
    <s v="Estime, Audric DEN RB"/>
    <x v="1"/>
    <x v="9"/>
    <n v="2024"/>
    <n v="2024"/>
    <s v="Y"/>
    <s v="D4.08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Y"/>
    <s v="IR"/>
    <s v="IR"/>
    <s v="IR"/>
    <s v="IR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554"/>
    <s v="Gibson, Antonio RB"/>
    <x v="1"/>
    <x v="9"/>
    <n v="2020"/>
    <n v="2024"/>
    <s v="N"/>
    <s v="FA"/>
    <n v="7"/>
    <n v="2"/>
    <n v="0.25"/>
    <n v="5"/>
    <n v="2"/>
    <n v="4"/>
    <n v="0"/>
    <n v="0"/>
    <n v="4"/>
    <s v="N/A"/>
    <n v="2"/>
    <n v="4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5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5"/>
    <s v="N/A"/>
    <s v="N/A"/>
    <s v="N/A"/>
  </r>
  <r>
    <n v="5555"/>
    <s v="Jones, Aaron RB"/>
    <x v="1"/>
    <x v="9"/>
    <n v="2017"/>
    <n v="2024"/>
    <s v="N"/>
    <s v="FA"/>
    <n v="32"/>
    <n v="1"/>
    <n v="0.6"/>
    <n v="12"/>
    <n v="20"/>
    <n v="20"/>
    <n v="0"/>
    <n v="0"/>
    <n v="20"/>
    <s v="N/A"/>
    <n v="1"/>
    <n v="2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2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s v="N/A"/>
    <n v="32"/>
    <s v="N/A"/>
    <s v="N/A"/>
    <s v="N/A"/>
    <s v="N/A"/>
  </r>
  <r>
    <n v="5649"/>
    <s v="Laube, Dylan LVR RB"/>
    <x v="1"/>
    <x v="9"/>
    <n v="2024"/>
    <n v="2024"/>
    <s v="Y"/>
    <s v="D6.08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n v="1"/>
    <s v="N/A"/>
    <s v="N/A"/>
  </r>
  <r>
    <n v="4662"/>
    <s v="Pollard, Tony RB"/>
    <x v="1"/>
    <x v="9"/>
    <n v="2019"/>
    <n v="2022"/>
    <s v="N"/>
    <s v="FA"/>
    <n v="15"/>
    <n v="3"/>
    <n v="0.4"/>
    <n v="9"/>
    <n v="6"/>
    <n v="18"/>
    <n v="18"/>
    <n v="0"/>
    <n v="0"/>
    <s v="N/A"/>
    <n v="1"/>
    <n v="0"/>
    <s v="N/A"/>
    <s v="N/A"/>
    <s v="N/A"/>
    <s v="N/A"/>
    <s v="OK"/>
    <s v="Yes"/>
    <n v="44"/>
    <n v="4"/>
    <n v="0"/>
    <s v="N/A"/>
    <s v="N/A"/>
    <s v="N/A"/>
    <s v="N/A"/>
    <s v="N/A"/>
    <s v="N/A"/>
    <s v="N/A"/>
    <s v="N/A"/>
    <s v="N/A"/>
    <n v="9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s v="N/A"/>
    <s v="N/A"/>
    <s v="N/A"/>
    <s v="N/A"/>
  </r>
  <r>
    <n v="5715"/>
    <s v="Rees-Zammit, Louis KCC RB"/>
    <x v="1"/>
    <x v="9"/>
    <n v="2024"/>
    <n v="2024"/>
    <s v="Y"/>
    <s v="D12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148"/>
    <s v="Robinson, Bijan RB"/>
    <x v="1"/>
    <x v="9"/>
    <n v="2023"/>
    <n v="2023"/>
    <s v="Y"/>
    <s v="D1.01"/>
    <n v="20"/>
    <n v="4"/>
    <n v="0.25"/>
    <n v="15"/>
    <n v="5"/>
    <n v="20"/>
    <n v="5"/>
    <n v="0"/>
    <n v="15"/>
    <s v="N/A"/>
    <n v="3"/>
    <n v="15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0"/>
    <n v="15"/>
    <n v="15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s v="N/A"/>
    <n v="30"/>
    <n v="15"/>
    <n v="15"/>
    <s v="N/A"/>
    <s v="N/A"/>
  </r>
  <r>
    <n v="5072"/>
    <s v="Sanders, Miles RB"/>
    <x v="1"/>
    <x v="9"/>
    <n v="2019"/>
    <n v="2023"/>
    <s v="N"/>
    <s v="FA"/>
    <n v="24"/>
    <n v="3"/>
    <n v="0.4"/>
    <n v="14"/>
    <n v="10"/>
    <n v="30"/>
    <n v="3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730"/>
    <s v="White, Rachaad RB"/>
    <x v="1"/>
    <x v="9"/>
    <n v="2022"/>
    <n v="2022"/>
    <s v="Y"/>
    <s v="D2.08"/>
    <n v="8"/>
    <n v="4"/>
    <n v="0.25"/>
    <n v="6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4953"/>
    <s v="Williams, Kyren RB"/>
    <x v="1"/>
    <x v="9"/>
    <n v="2022"/>
    <n v="2022"/>
    <s v="Y"/>
    <s v="D6.01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80"/>
    <n v="4"/>
    <n v="1"/>
    <n v="20"/>
    <n v="60"/>
    <n v="60"/>
    <n v="40"/>
    <n v="20"/>
    <s v="N/A"/>
    <s v="N/A"/>
    <s v="N/A"/>
    <s v="OK"/>
    <n v="41"/>
    <n v="40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1"/>
    <n v="41"/>
    <n v="41"/>
    <n v="41"/>
    <n v="41"/>
    <n v="41"/>
    <n v="41"/>
    <n v="41"/>
    <n v="41"/>
    <n v="41"/>
    <n v="41"/>
    <n v="41"/>
    <n v="41"/>
    <n v="41"/>
    <n v="41"/>
    <n v="41"/>
    <n v="41"/>
    <s v="N/A"/>
    <n v="41"/>
    <n v="40"/>
    <s v="N/A"/>
    <s v="N/A"/>
    <s v="N/A"/>
  </r>
  <r>
    <n v="5771"/>
    <s v="Wilson, Emanuel RB"/>
    <x v="1"/>
    <x v="9"/>
    <n v="2023"/>
    <n v="2024"/>
    <s v="N"/>
    <n v="4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755"/>
    <s v="Atwell, Tutu WR"/>
    <x v="2"/>
    <x v="9"/>
    <n v="2021"/>
    <n v="2024"/>
    <s v="N"/>
    <n v="2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Y"/>
    <s v="Y"/>
    <s v="Y"/>
    <s v="Y"/>
    <s v="Y"/>
    <s v="Y"/>
    <s v="Y"/>
    <s v="Y"/>
    <s v="C"/>
    <s v="C"/>
    <s v="C"/>
    <s v="C"/>
    <s v="C"/>
    <s v="C"/>
    <x v="1"/>
    <m/>
    <n v="0"/>
    <n v="0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101"/>
    <s v="Brown, Marquise WR"/>
    <x v="2"/>
    <x v="9"/>
    <n v="2019"/>
    <n v="2019"/>
    <s v="Y"/>
    <s v="D"/>
    <n v="19"/>
    <n v="5"/>
    <n v="0.4"/>
    <n v="11"/>
    <n v="8"/>
    <n v="40"/>
    <n v="40"/>
    <n v="0"/>
    <n v="0"/>
    <n v="2022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1"/>
    <n v="11"/>
    <n v="11"/>
    <s v="N/A"/>
    <s v="N/A"/>
    <s v="Y"/>
    <s v="IR"/>
    <s v="IR"/>
    <s v="IR"/>
    <s v="IR"/>
    <s v="IR"/>
    <s v="IR"/>
    <s v="IR"/>
    <s v="IR"/>
    <s v="IR"/>
    <s v="IR"/>
    <s v="IR"/>
    <s v="IR"/>
    <s v="IR"/>
    <s v="IR"/>
    <s v="IR"/>
    <x v="3"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s v="N/A"/>
    <n v="11"/>
    <n v="11"/>
    <n v="11"/>
    <s v="N/A"/>
    <s v="N/A"/>
  </r>
  <r>
    <n v="5409"/>
    <s v="Cooper, Amari WR"/>
    <x v="2"/>
    <x v="9"/>
    <n v="2015"/>
    <n v="2023"/>
    <s v="N"/>
    <s v="FA"/>
    <n v="21"/>
    <n v="4"/>
    <n v="0.4"/>
    <n v="12"/>
    <n v="9"/>
    <n v="36"/>
    <n v="9"/>
    <n v="0"/>
    <n v="27"/>
    <s v="N/A"/>
    <n v="3"/>
    <n v="18"/>
    <n v="9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0"/>
    <n v="21"/>
    <n v="12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s v="N/A"/>
    <n v="30"/>
    <n v="21"/>
    <n v="12"/>
    <s v="N/A"/>
    <s v="N/A"/>
  </r>
  <r>
    <n v="5183"/>
    <s v="Dell, Nathaniel WR"/>
    <x v="2"/>
    <x v="9"/>
    <n v="2023"/>
    <n v="2023"/>
    <s v="Y"/>
    <s v="D4.06"/>
    <n v="3"/>
    <n v="4"/>
    <n v="0"/>
    <n v="3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s v="N/A"/>
    <s v="N/A"/>
  </r>
  <r>
    <n v="5163"/>
    <s v="Downs, Josh WR"/>
    <x v="2"/>
    <x v="9"/>
    <n v="2023"/>
    <n v="2023"/>
    <s v="Y"/>
    <s v="D2.06"/>
    <n v="9"/>
    <n v="4"/>
    <n v="0.25"/>
    <n v="6"/>
    <n v="3"/>
    <n v="12"/>
    <n v="3"/>
    <n v="0"/>
    <n v="9"/>
    <s v="N/A"/>
    <n v="3"/>
    <n v="9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5"/>
    <n v="6"/>
    <n v="6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s v="N/A"/>
    <n v="15"/>
    <n v="6"/>
    <n v="6"/>
    <s v="N/A"/>
    <s v="N/A"/>
  </r>
  <r>
    <n v="5675"/>
    <s v="Flournoy, Ryan DAL WR"/>
    <x v="2"/>
    <x v="9"/>
    <n v="2024"/>
    <n v="2024"/>
    <s v="Y"/>
    <s v="D8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500"/>
    <s v="Higgins, Tee WR"/>
    <x v="2"/>
    <x v="9"/>
    <n v="2020"/>
    <n v="2024"/>
    <s v="N"/>
    <s v="Ren"/>
    <n v="43"/>
    <n v="5"/>
    <n v="0.6"/>
    <n v="17"/>
    <n v="26"/>
    <n v="130"/>
    <n v="0"/>
    <n v="0"/>
    <n v="130"/>
    <s v="N/A"/>
    <n v="5"/>
    <n v="78"/>
    <n v="52"/>
    <n v="0"/>
    <n v="0"/>
    <n v="0"/>
    <s v="OK"/>
    <s v="No"/>
    <s v="N/A"/>
    <s v="N/A"/>
    <s v="N/A"/>
    <s v="N/A"/>
    <s v="N/A"/>
    <s v="N/A"/>
    <s v="N/A"/>
    <s v="N/A"/>
    <s v="N/A"/>
    <s v="N/A"/>
    <s v="N/A"/>
    <s v="N/A"/>
    <n v="95"/>
    <n v="69"/>
    <n v="17"/>
    <n v="17"/>
    <n v="17"/>
    <s v="Y"/>
    <s v="Y"/>
    <s v="Y"/>
    <s v="Y"/>
    <s v="Y"/>
    <s v="Y"/>
    <s v="Y"/>
    <s v="Y"/>
    <s v="Y"/>
    <s v="Y"/>
    <s v="Y"/>
    <s v="Y"/>
    <s v="Y"/>
    <s v="Y"/>
    <s v="Y"/>
    <s v="Y"/>
    <x v="0"/>
    <m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s v="N/A"/>
    <n v="95"/>
    <n v="69"/>
    <n v="17"/>
    <n v="17"/>
    <n v="17"/>
  </r>
  <r>
    <n v="5223"/>
    <s v="Hutchinson, Xavier WR"/>
    <x v="2"/>
    <x v="9"/>
    <n v="2023"/>
    <n v="2023"/>
    <s v="Y"/>
    <s v="D7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1976"/>
    <s v="Kupp, Cooper WR"/>
    <x v="2"/>
    <x v="9"/>
    <n v="2017"/>
    <n v="2017"/>
    <s v="Y"/>
    <s v="D"/>
    <n v="81"/>
    <n v="2"/>
    <n v="0.75"/>
    <n v="20"/>
    <n v="61"/>
    <n v="122"/>
    <n v="40"/>
    <n v="61"/>
    <n v="21"/>
    <n v="2023"/>
    <n v="1"/>
    <n v="21"/>
    <s v="N/A"/>
    <s v="N/A"/>
    <s v="N/A"/>
    <s v="N/A"/>
    <s v="OK"/>
    <s v="Yes"/>
    <n v="81"/>
    <n v="4"/>
    <n v="0"/>
    <s v="N/A"/>
    <s v="N/A"/>
    <s v="N/A"/>
    <s v="N/A"/>
    <s v="N/A"/>
    <s v="N/A"/>
    <s v="N/A"/>
    <s v="N/A"/>
    <s v="N/A"/>
    <n v="4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1"/>
    <n v="41"/>
    <n v="41"/>
    <n v="41"/>
    <n v="41"/>
    <n v="41"/>
    <n v="41"/>
    <n v="41"/>
    <n v="41"/>
    <n v="41"/>
    <n v="41"/>
    <n v="41"/>
    <n v="41"/>
    <n v="41"/>
    <n v="41"/>
    <n v="41"/>
    <n v="41"/>
    <s v="N/A"/>
    <n v="41"/>
    <s v="N/A"/>
    <s v="N/A"/>
    <s v="N/A"/>
    <s v="N/A"/>
  </r>
  <r>
    <n v="2531"/>
    <s v="Moore, D.J. WR"/>
    <x v="2"/>
    <x v="9"/>
    <n v="2018"/>
    <n v="2018"/>
    <s v="Y"/>
    <s v="D"/>
    <n v="36"/>
    <n v="5"/>
    <n v="0.6"/>
    <n v="14"/>
    <n v="22"/>
    <n v="110"/>
    <n v="110"/>
    <n v="0"/>
    <n v="0"/>
    <n v="2021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4"/>
    <n v="1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s v="N/A"/>
    <n v="14"/>
    <n v="14"/>
    <s v="N/A"/>
    <s v="N/A"/>
    <s v="N/A"/>
  </r>
  <r>
    <n v="4721"/>
    <s v="Moore, Skyy WR"/>
    <x v="2"/>
    <x v="9"/>
    <n v="2022"/>
    <n v="2022"/>
    <s v="Y"/>
    <s v="D1.09"/>
    <n v="12"/>
    <n v="4"/>
    <n v="0.25"/>
    <n v="9"/>
    <n v="3"/>
    <n v="12"/>
    <n v="12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593"/>
    <s v="Odunze, Rome CHI WR"/>
    <x v="2"/>
    <x v="9"/>
    <n v="2024"/>
    <n v="2024"/>
    <s v="Y"/>
    <s v="D1.03"/>
    <n v="18"/>
    <n v="4"/>
    <n v="0.25"/>
    <n v="13"/>
    <n v="5"/>
    <n v="20"/>
    <n v="0"/>
    <n v="0"/>
    <n v="20"/>
    <s v="N/A"/>
    <n v="4"/>
    <n v="10"/>
    <n v="1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3"/>
    <n v="23"/>
    <n v="13"/>
    <n v="13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3"/>
    <n v="23"/>
    <n v="23"/>
    <n v="23"/>
    <n v="23"/>
    <n v="23"/>
    <n v="23"/>
    <n v="23"/>
    <n v="23"/>
    <n v="23"/>
    <n v="23"/>
    <n v="23"/>
    <n v="23"/>
    <n v="23"/>
    <n v="23"/>
    <n v="23"/>
    <n v="23"/>
    <s v="N/A"/>
    <n v="23"/>
    <n v="23"/>
    <n v="13"/>
    <n v="13"/>
    <s v="N/A"/>
  </r>
  <r>
    <n v="4741"/>
    <s v="Robinson, Wan'Dale WR"/>
    <x v="2"/>
    <x v="9"/>
    <n v="2022"/>
    <n v="2022"/>
    <s v="Y"/>
    <s v="D3.09"/>
    <n v="4"/>
    <n v="4"/>
    <n v="0.25"/>
    <n v="3"/>
    <n v="1"/>
    <n v="4"/>
    <n v="3"/>
    <n v="0"/>
    <n v="1"/>
    <s v="N/A"/>
    <n v="2"/>
    <n v="0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4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4"/>
    <s v="N/A"/>
    <s v="N/A"/>
    <s v="N/A"/>
  </r>
  <r>
    <n v="5135"/>
    <s v="Shaheed, Rashid WR"/>
    <x v="2"/>
    <x v="9"/>
    <n v="2022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IR"/>
    <s v="IR"/>
    <s v="IR"/>
    <s v="IR"/>
    <s v="IR"/>
    <s v="IR"/>
    <s v="IR"/>
    <s v="IR"/>
    <s v="IR"/>
    <x v="3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0"/>
    <n v="0"/>
    <n v="0"/>
    <n v="0"/>
    <n v="0"/>
  </r>
  <r>
    <n v="5664"/>
    <s v="Thrash, Jamari CLE WR"/>
    <x v="2"/>
    <x v="9"/>
    <n v="2024"/>
    <n v="2024"/>
    <s v="Y"/>
    <s v="D7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n v="0"/>
    <n v="0"/>
    <n v="0"/>
  </r>
  <r>
    <n v="5594"/>
    <s v="Bowers, Brock LVR TE"/>
    <x v="3"/>
    <x v="9"/>
    <n v="2024"/>
    <n v="2024"/>
    <s v="Y"/>
    <s v="D1.04"/>
    <n v="17"/>
    <n v="4"/>
    <n v="0.25"/>
    <n v="12"/>
    <n v="5"/>
    <n v="20"/>
    <n v="0"/>
    <n v="0"/>
    <n v="20"/>
    <s v="N/A"/>
    <n v="4"/>
    <n v="10"/>
    <n v="1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22"/>
    <n v="22"/>
    <n v="12"/>
    <n v="12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s v="N/A"/>
    <n v="22"/>
    <n v="22"/>
    <n v="12"/>
    <n v="12"/>
    <s v="N/A"/>
  </r>
  <r>
    <n v="462"/>
    <s v="Kelce, Travis TE"/>
    <x v="3"/>
    <x v="9"/>
    <n v="2013"/>
    <n v="2014"/>
    <s v="N"/>
    <s v="FA"/>
    <n v="41"/>
    <n v="5"/>
    <n v="0.6"/>
    <n v="16"/>
    <n v="25"/>
    <n v="125"/>
    <n v="125"/>
    <n v="0"/>
    <n v="0"/>
    <n v="2020"/>
    <n v="1"/>
    <n v="0"/>
    <s v="N/A"/>
    <s v="N/A"/>
    <s v="N/A"/>
    <s v="N/A"/>
    <s v="OK"/>
    <s v="Yes"/>
    <n v="47"/>
    <n v="4"/>
    <n v="1"/>
    <n v="18"/>
    <n v="29"/>
    <n v="29"/>
    <n v="15"/>
    <n v="14"/>
    <s v="N/A"/>
    <s v="N/A"/>
    <s v="N/A"/>
    <s v="OK"/>
    <n v="31"/>
    <n v="32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s v="N/A"/>
    <n v="31"/>
    <n v="32"/>
    <s v="N/A"/>
    <s v="N/A"/>
    <s v="N/A"/>
  </r>
  <r>
    <n v="5164"/>
    <s v="Musgrave, Luke TE"/>
    <x v="3"/>
    <x v="9"/>
    <n v="2023"/>
    <n v="2023"/>
    <s v="Y"/>
    <s v="D2.07"/>
    <n v="8"/>
    <n v="4"/>
    <n v="0.25"/>
    <n v="6"/>
    <n v="2"/>
    <n v="8"/>
    <n v="2"/>
    <n v="0"/>
    <n v="6"/>
    <s v="N/A"/>
    <n v="3"/>
    <n v="6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2"/>
    <n v="6"/>
    <n v="6"/>
    <s v="N/A"/>
    <s v="N/A"/>
    <s v="Y"/>
    <s v="Y"/>
    <s v="Y"/>
    <s v="Y"/>
    <s v="Y"/>
    <s v="C"/>
    <s v="C"/>
    <s v="C"/>
    <s v="C"/>
    <s v="C"/>
    <s v="C"/>
    <s v="C"/>
    <s v="C"/>
    <s v="C"/>
    <s v="C"/>
    <s v="C"/>
    <x v="1"/>
    <m/>
    <n v="12"/>
    <n v="12"/>
    <n v="12"/>
    <n v="12"/>
    <n v="12"/>
    <n v="6"/>
    <n v="6"/>
    <n v="6"/>
    <n v="6"/>
    <n v="6"/>
    <n v="6"/>
    <n v="6"/>
    <n v="6"/>
    <n v="6"/>
    <n v="6"/>
    <n v="6"/>
    <n v="6"/>
    <s v="N/A"/>
    <n v="6"/>
    <n v="0"/>
    <n v="0"/>
    <s v="N/A"/>
    <s v="N/A"/>
  </r>
  <r>
    <n v="5193"/>
    <s v="Washington, Darnell TE"/>
    <x v="3"/>
    <x v="9"/>
    <n v="2023"/>
    <n v="2023"/>
    <s v="Y"/>
    <s v="D5.06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705"/>
    <s v="Karty, Joshua LAR K"/>
    <x v="4"/>
    <x v="9"/>
    <n v="2024"/>
    <n v="2024"/>
    <s v="Y"/>
    <s v="D11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564"/>
    <s v="Koo, Younghoe K"/>
    <x v="4"/>
    <x v="9"/>
    <n v="2017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65"/>
    <s v="Cole, A.J. P"/>
    <x v="5"/>
    <x v="9"/>
    <n v="2019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086"/>
    <s v="Stonehouse, Ryan P"/>
    <x v="5"/>
    <x v="9"/>
    <n v="2022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081"/>
    <s v="Clark, Kenny DT"/>
    <x v="6"/>
    <x v="9"/>
    <n v="2016"/>
    <n v="2021"/>
    <s v="N"/>
    <s v="FA"/>
    <n v="1"/>
    <n v="3"/>
    <n v="0.25"/>
    <n v="0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091"/>
    <s v="Lawrence, Dexter DT"/>
    <x v="6"/>
    <x v="9"/>
    <n v="2019"/>
    <n v="2023"/>
    <s v="N"/>
    <s v="FA"/>
    <n v="15"/>
    <n v="5"/>
    <n v="0.4"/>
    <n v="9"/>
    <n v="6"/>
    <n v="30"/>
    <n v="3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9"/>
    <n v="9"/>
    <n v="9"/>
    <n v="9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9"/>
    <n v="9"/>
    <n v="9"/>
    <n v="9"/>
    <n v="9"/>
    <n v="9"/>
    <n v="9"/>
    <n v="9"/>
    <n v="9"/>
    <n v="9"/>
    <n v="9"/>
    <n v="9"/>
    <n v="9"/>
    <n v="9"/>
    <n v="9"/>
    <n v="9"/>
    <n v="9"/>
    <s v="N/A"/>
    <n v="9"/>
    <n v="9"/>
    <n v="9"/>
    <n v="9"/>
    <s v="N/A"/>
  </r>
  <r>
    <n v="5800"/>
    <s v="McNeill, Alim DT"/>
    <x v="6"/>
    <x v="9"/>
    <n v="2021"/>
    <n v="2024"/>
    <s v="N"/>
    <n v="6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Y"/>
    <s v="Y"/>
    <s v="Y"/>
    <s v="Y"/>
    <s v="Y"/>
    <s v="Y"/>
    <s v="Y"/>
    <s v="Y"/>
    <s v="Y"/>
    <s v="Y"/>
    <x v="0"/>
    <m/>
    <n v="0"/>
    <n v="0"/>
    <n v="0"/>
    <n v="0"/>
    <n v="0"/>
    <n v="0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385"/>
    <s v="Odighizuwa, Osa DT"/>
    <x v="6"/>
    <x v="9"/>
    <n v="2021"/>
    <n v="2021"/>
    <s v="Y"/>
    <s v="D9.03"/>
    <n v="1"/>
    <n v="3"/>
    <n v="0.25"/>
    <n v="0"/>
    <n v="1"/>
    <n v="3"/>
    <n v="0"/>
    <n v="1"/>
    <n v="2"/>
    <n v="2023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3149"/>
    <s v="Simmons, Jeffery DT"/>
    <x v="6"/>
    <x v="9"/>
    <n v="2019"/>
    <n v="2019"/>
    <s v="Y"/>
    <s v="D"/>
    <n v="5"/>
    <n v="4"/>
    <n v="0.25"/>
    <n v="3"/>
    <n v="2"/>
    <n v="8"/>
    <n v="8"/>
    <n v="0"/>
    <n v="0"/>
    <n v="2021"/>
    <n v="1"/>
    <n v="0"/>
    <s v="N/A"/>
    <s v="N/A"/>
    <s v="N/A"/>
    <s v="N/A"/>
    <s v="OK"/>
    <s v="Yes"/>
    <n v="34"/>
    <n v="4"/>
    <n v="0"/>
    <s v="N/A"/>
    <s v="N/A"/>
    <s v="N/A"/>
    <s v="N/A"/>
    <s v="N/A"/>
    <s v="N/A"/>
    <s v="N/A"/>
    <s v="N/A"/>
    <s v="N/A"/>
    <n v="3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s v="N/A"/>
    <s v="N/A"/>
    <s v="N/A"/>
    <s v="N/A"/>
  </r>
  <r>
    <n v="5651"/>
    <s v="Sweat, T'Vondre TEN DT"/>
    <x v="6"/>
    <x v="9"/>
    <n v="2024"/>
    <n v="2024"/>
    <s v="Y"/>
    <s v="D6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238"/>
    <s v="Foskey, Isaiah DE"/>
    <x v="7"/>
    <x v="9"/>
    <n v="2023"/>
    <n v="2023"/>
    <s v="Y"/>
    <s v="D8.11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4684"/>
    <s v="Gary, Rashan DE"/>
    <x v="7"/>
    <x v="9"/>
    <n v="2019"/>
    <n v="2022"/>
    <s v="N"/>
    <s v="FA"/>
    <n v="8"/>
    <n v="4"/>
    <n v="0.25"/>
    <n v="6"/>
    <n v="2"/>
    <n v="8"/>
    <n v="8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5233"/>
    <s v="Hall, Derick DE"/>
    <x v="7"/>
    <x v="9"/>
    <n v="2023"/>
    <n v="2023"/>
    <s v="Y"/>
    <s v="D8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776"/>
    <s v="Hall, Derick DE"/>
    <x v="7"/>
    <x v="9"/>
    <n v="2023"/>
    <n v="2024"/>
    <s v="N"/>
    <n v="4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Y"/>
    <s v="Y"/>
    <s v="Y"/>
    <s v="Y"/>
    <s v="Y"/>
    <s v="Y"/>
    <s v="Y"/>
    <s v="Y"/>
    <s v="Y"/>
    <s v="Y"/>
    <s v="Y"/>
    <s v="Y"/>
    <x v="0"/>
    <m/>
    <n v="0"/>
    <n v="0"/>
    <n v="0"/>
    <n v="0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3692"/>
    <s v="Highsmith, Alex DE"/>
    <x v="7"/>
    <x v="9"/>
    <n v="2020"/>
    <n v="2020"/>
    <s v="Y"/>
    <s v="D9.03"/>
    <n v="8"/>
    <n v="4"/>
    <n v="0.25"/>
    <n v="6"/>
    <n v="2"/>
    <n v="8"/>
    <n v="8"/>
    <n v="0"/>
    <n v="0"/>
    <n v="2022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6"/>
    <n v="6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6"/>
    <n v="6"/>
    <n v="6"/>
    <n v="6"/>
    <n v="6"/>
    <n v="6"/>
    <n v="6"/>
    <n v="6"/>
    <n v="6"/>
    <n v="6"/>
    <n v="6"/>
    <n v="6"/>
    <n v="6"/>
    <n v="6"/>
    <n v="6"/>
    <n v="6"/>
    <n v="6"/>
    <s v="N/A"/>
    <n v="6"/>
    <n v="6"/>
    <s v="N/A"/>
    <s v="N/A"/>
    <s v="N/A"/>
  </r>
  <r>
    <n v="2518"/>
    <s v="Hunter, Danielle DE"/>
    <x v="7"/>
    <x v="9"/>
    <n v="2015"/>
    <n v="2018"/>
    <s v="N"/>
    <s v="FA"/>
    <n v="13"/>
    <n v="3"/>
    <n v="0.4"/>
    <n v="7"/>
    <n v="6"/>
    <n v="18"/>
    <n v="6"/>
    <n v="6"/>
    <n v="6"/>
    <n v="2023"/>
    <n v="2"/>
    <n v="6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3"/>
    <n v="7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s v="N/A"/>
    <n v="13"/>
    <n v="7"/>
    <s v="N/A"/>
    <s v="N/A"/>
    <s v="N/A"/>
  </r>
  <r>
    <n v="4514"/>
    <s v="Judon, Matt DE"/>
    <x v="7"/>
    <x v="9"/>
    <n v="2016"/>
    <n v="2020"/>
    <s v="N"/>
    <s v="FA"/>
    <n v="2"/>
    <n v="3"/>
    <n v="0.25"/>
    <n v="1"/>
    <n v="1"/>
    <n v="3"/>
    <n v="2"/>
    <n v="0"/>
    <n v="1"/>
    <n v="2022"/>
    <n v="1"/>
    <n v="1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2"/>
    <s v="N/A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1"/>
    <m/>
    <n v="2"/>
    <n v="2"/>
    <n v="2"/>
    <n v="2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88"/>
    <s v="McDonald, Will DE"/>
    <x v="7"/>
    <x v="9"/>
    <n v="2023"/>
    <n v="2023"/>
    <s v="Y"/>
    <s v="D5.01"/>
    <n v="2"/>
    <n v="3"/>
    <n v="0"/>
    <n v="2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n v="2"/>
    <s v="N/A"/>
    <s v="N/A"/>
    <s v="N/A"/>
    <s v="P"/>
    <s v="P"/>
    <s v="P"/>
    <s v="Y"/>
    <s v="Y"/>
    <s v="Y"/>
    <s v="Y"/>
    <s v="Y"/>
    <s v="Y"/>
    <s v="Y"/>
    <s v="Y"/>
    <s v="Y"/>
    <s v="Y"/>
    <s v="Y"/>
    <s v="Y"/>
    <s v="Y"/>
    <x v="0"/>
    <m/>
    <n v="0"/>
    <n v="0"/>
    <n v="0"/>
    <n v="2"/>
    <n v="2"/>
    <n v="2"/>
    <n v="2"/>
    <n v="2"/>
    <n v="2"/>
    <n v="2"/>
    <n v="2"/>
    <n v="2"/>
    <n v="2"/>
    <n v="2"/>
    <n v="2"/>
    <n v="2"/>
    <n v="2"/>
    <s v="N/A"/>
    <n v="2"/>
    <n v="2"/>
    <s v="N/A"/>
    <s v="N/A"/>
    <s v="N/A"/>
  </r>
  <r>
    <n v="5630"/>
    <s v="Robinson, Darius ARI DE"/>
    <x v="7"/>
    <x v="9"/>
    <n v="2024"/>
    <n v="2024"/>
    <s v="Y"/>
    <s v="D4.10"/>
    <n v="3"/>
    <n v="4"/>
    <n v="0"/>
    <n v="3"/>
    <n v="0"/>
    <n v="0"/>
    <n v="0"/>
    <n v="0"/>
    <n v="0"/>
    <s v="N/A"/>
    <n v="4"/>
    <n v="0"/>
    <n v="0"/>
    <n v="0"/>
    <n v="0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n v="3"/>
    <n v="3"/>
    <s v="N/A"/>
    <s v="IR"/>
    <s v="IR"/>
    <s v="IR"/>
    <s v="IR"/>
    <s v="IR"/>
    <s v="IR"/>
    <s v="IR"/>
    <s v="IR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n v="3"/>
    <n v="3"/>
    <s v="N/A"/>
  </r>
  <r>
    <n v="5556"/>
    <s v="David, Lavonte LB"/>
    <x v="8"/>
    <x v="9"/>
    <n v="2013"/>
    <n v="2024"/>
    <s v="N"/>
    <s v="FA"/>
    <n v="5"/>
    <n v="1"/>
    <n v="0.25"/>
    <n v="3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557"/>
    <s v="Davis, Demario LB"/>
    <x v="8"/>
    <x v="9"/>
    <n v="2013"/>
    <n v="2024"/>
    <s v="N"/>
    <s v="FA"/>
    <n v="7"/>
    <n v="1"/>
    <n v="0.25"/>
    <n v="5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7"/>
    <s v="N/A"/>
    <s v="N/A"/>
    <s v="N/A"/>
    <s v="N/A"/>
    <s v="Y"/>
    <s v="Y"/>
    <s v="Y"/>
    <s v="Y"/>
    <s v="C"/>
    <s v="C"/>
    <s v="C"/>
    <s v="C"/>
    <s v="C"/>
    <s v="C"/>
    <s v="C"/>
    <s v="C"/>
    <s v="C"/>
    <s v="C"/>
    <s v="C"/>
    <s v="C"/>
    <x v="1"/>
    <m/>
    <n v="7"/>
    <n v="7"/>
    <n v="7"/>
    <n v="7"/>
    <n v="2"/>
    <n v="2"/>
    <n v="2"/>
    <n v="2"/>
    <n v="2"/>
    <n v="2"/>
    <n v="2"/>
    <n v="2"/>
    <n v="2"/>
    <n v="2"/>
    <n v="2"/>
    <n v="2"/>
    <n v="2"/>
    <s v="N/A"/>
    <n v="2"/>
    <s v="N/A"/>
    <s v="N/A"/>
    <s v="N/A"/>
    <s v="N/A"/>
  </r>
  <r>
    <n v="4839"/>
    <s v="Edwards, T.J. LB"/>
    <x v="8"/>
    <x v="9"/>
    <n v="2019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20"/>
    <n v="4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695"/>
    <s v="Eichenberg, Tommy LVR LB"/>
    <x v="8"/>
    <x v="9"/>
    <n v="2024"/>
    <n v="2024"/>
    <s v="Y"/>
    <s v="D10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104"/>
    <s v="Holcomb, Cole LB"/>
    <x v="8"/>
    <x v="9"/>
    <n v="2019"/>
    <n v="2023"/>
    <s v="N"/>
    <s v="FA"/>
    <n v="2"/>
    <n v="3"/>
    <n v="0.25"/>
    <n v="1"/>
    <n v="1"/>
    <n v="3"/>
    <n v="3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0"/>
    <s v="N/A"/>
    <s v="N/A"/>
    <s v="N/A"/>
  </r>
  <r>
    <n v="5816"/>
    <s v="Jewell, Josey LB"/>
    <x v="8"/>
    <x v="9"/>
    <n v="2018"/>
    <n v="2024"/>
    <s v="N"/>
    <n v="8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Y"/>
    <s v="Y"/>
    <s v="Y"/>
    <s v="Y"/>
    <s v="Y"/>
    <s v="Y"/>
    <s v="Y"/>
    <s v="Y"/>
    <x v="0"/>
    <m/>
    <n v="0"/>
    <n v="0"/>
    <n v="0"/>
    <n v="0"/>
    <n v="0"/>
    <n v="0"/>
    <n v="0"/>
    <n v="0"/>
    <n v="1"/>
    <n v="1"/>
    <n v="1"/>
    <n v="1"/>
    <n v="1"/>
    <n v="1"/>
    <n v="1"/>
    <n v="1"/>
    <n v="1"/>
    <s v="N/A"/>
    <n v="1"/>
    <s v="N/A"/>
    <s v="N/A"/>
    <s v="N/A"/>
    <s v="N/A"/>
  </r>
  <r>
    <n v="5558"/>
    <s v="Kendricks, Eric LB"/>
    <x v="8"/>
    <x v="9"/>
    <n v="2015"/>
    <n v="2024"/>
    <s v="N"/>
    <s v="FA"/>
    <n v="4"/>
    <n v="1"/>
    <n v="0.25"/>
    <n v="3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4"/>
    <n v="4"/>
    <n v="4"/>
    <n v="4"/>
    <n v="4"/>
    <n v="4"/>
    <n v="4"/>
    <n v="4"/>
    <n v="4"/>
    <n v="4"/>
    <n v="4"/>
    <n v="4"/>
    <n v="4"/>
    <n v="4"/>
    <n v="4"/>
    <n v="4"/>
    <n v="4"/>
    <s v="N/A"/>
    <n v="4"/>
    <s v="N/A"/>
    <s v="N/A"/>
    <s v="N/A"/>
    <s v="N/A"/>
  </r>
  <r>
    <n v="5746"/>
    <s v="Reeder, Troy LB"/>
    <x v="8"/>
    <x v="9"/>
    <n v="2019"/>
    <n v="2024"/>
    <s v="N"/>
    <n v="1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Y"/>
    <s v="Y"/>
    <s v="Y"/>
    <s v="Y"/>
    <s v="C"/>
    <s v="C"/>
    <s v="C"/>
    <s v="C"/>
    <s v="C"/>
    <s v="C"/>
    <s v="C"/>
    <s v="C"/>
    <s v="C"/>
    <s v="C"/>
    <s v="C"/>
    <x v="1"/>
    <m/>
    <n v="0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722"/>
    <s v="Speights, Omar LB"/>
    <x v="8"/>
    <x v="9"/>
    <n v="2024"/>
    <n v="2024"/>
    <s v="N"/>
    <n v="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s v="N/A"/>
    <s v="N/A"/>
    <s v="N/A"/>
    <s v="N/A"/>
  </r>
  <r>
    <n v="5559"/>
    <s v="Wagner, Bobby LB"/>
    <x v="8"/>
    <x v="9"/>
    <n v="2013"/>
    <n v="2024"/>
    <s v="N"/>
    <s v="FA"/>
    <n v="5"/>
    <n v="1"/>
    <n v="0.25"/>
    <n v="3"/>
    <n v="2"/>
    <n v="2"/>
    <n v="0"/>
    <n v="0"/>
    <n v="2"/>
    <s v="N/A"/>
    <n v="1"/>
    <n v="2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5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5"/>
    <n v="5"/>
    <n v="5"/>
    <n v="5"/>
    <n v="5"/>
    <n v="5"/>
    <n v="5"/>
    <n v="5"/>
    <n v="5"/>
    <n v="5"/>
    <n v="5"/>
    <n v="5"/>
    <n v="5"/>
    <n v="5"/>
    <n v="5"/>
    <n v="5"/>
    <n v="5"/>
    <s v="N/A"/>
    <n v="5"/>
    <s v="N/A"/>
    <s v="N/A"/>
    <s v="N/A"/>
    <s v="N/A"/>
  </r>
  <r>
    <n v="5685"/>
    <s v="Arnold, Terrion DET CB"/>
    <x v="9"/>
    <x v="9"/>
    <n v="2024"/>
    <n v="2024"/>
    <s v="Y"/>
    <s v="D9.10"/>
    <n v="1"/>
    <n v="3"/>
    <n v="0"/>
    <n v="1"/>
    <n v="0"/>
    <n v="0"/>
    <n v="0"/>
    <n v="0"/>
    <n v="0"/>
    <s v="N/A"/>
    <n v="3"/>
    <n v="0"/>
    <n v="0"/>
    <n v="0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n v="1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n v="1"/>
    <s v="N/A"/>
    <s v="N/A"/>
  </r>
  <r>
    <n v="5146"/>
    <s v="Hobbs, Nate CB"/>
    <x v="9"/>
    <x v="9"/>
    <n v="2021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787"/>
    <s v="Jones, Jaylon CB"/>
    <x v="9"/>
    <x v="9"/>
    <n v="2023"/>
    <n v="2024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Y"/>
    <s v="Y"/>
    <s v="Y"/>
    <s v="Y"/>
    <s v="Y"/>
    <s v="Y"/>
    <s v="Y"/>
    <s v="Y"/>
    <s v="Y"/>
    <x v="0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60"/>
    <s v="Stevenson, Tyrique CB"/>
    <x v="9"/>
    <x v="9"/>
    <n v="2023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C"/>
    <s v="C"/>
    <s v="C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20"/>
    <s v="Stevenson, Tyrique CB"/>
    <x v="9"/>
    <x v="9"/>
    <n v="2023"/>
    <n v="2024"/>
    <s v="N"/>
    <n v="9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Y"/>
    <s v="Y"/>
    <s v="Y"/>
    <s v="Y"/>
    <s v="Y"/>
    <s v="Y"/>
    <s v="Y"/>
    <x v="0"/>
    <m/>
    <n v="0"/>
    <n v="0"/>
    <n v="0"/>
    <n v="0"/>
    <n v="0"/>
    <n v="0"/>
    <n v="0"/>
    <n v="0"/>
    <n v="0"/>
    <n v="1"/>
    <n v="1"/>
    <n v="1"/>
    <n v="1"/>
    <n v="1"/>
    <n v="1"/>
    <n v="1"/>
    <n v="1"/>
    <s v="N/A"/>
    <n v="1"/>
    <s v="N/A"/>
    <s v="N/A"/>
    <s v="N/A"/>
    <s v="N/A"/>
  </r>
  <r>
    <n v="5561"/>
    <s v="Ward, Charvarius CB"/>
    <x v="9"/>
    <x v="9"/>
    <n v="2018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131"/>
    <s v="Ward, Denzel CB"/>
    <x v="9"/>
    <x v="9"/>
    <n v="2018"/>
    <n v="2021"/>
    <s v="N"/>
    <s v="FA"/>
    <n v="3"/>
    <n v="3"/>
    <n v="0.25"/>
    <n v="2"/>
    <n v="1"/>
    <n v="3"/>
    <n v="1"/>
    <n v="0"/>
    <n v="2"/>
    <n v="2023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786"/>
    <s v="Adams, Tony S"/>
    <x v="10"/>
    <x v="9"/>
    <n v="2022"/>
    <n v="2024"/>
    <s v="N"/>
    <n v="5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Y"/>
    <s v="Y"/>
    <s v="C"/>
    <s v="C"/>
    <s v="C"/>
    <s v="C"/>
    <s v="C"/>
    <s v="C"/>
    <s v="C"/>
    <s v="C"/>
    <s v="C"/>
    <x v="1"/>
    <m/>
    <n v="0"/>
    <n v="0"/>
    <n v="0"/>
    <n v="0"/>
    <n v="0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147"/>
    <s v="Bates, Jessie S"/>
    <x v="10"/>
    <x v="9"/>
    <n v="2018"/>
    <n v="2023"/>
    <s v="N"/>
    <s v="FA"/>
    <n v="3"/>
    <n v="3"/>
    <n v="0.25"/>
    <n v="2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n v="3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3"/>
    <n v="3"/>
    <n v="3"/>
    <n v="3"/>
    <n v="3"/>
    <n v="3"/>
    <n v="3"/>
    <n v="3"/>
    <n v="3"/>
    <n v="3"/>
    <n v="3"/>
    <n v="3"/>
    <n v="3"/>
    <n v="3"/>
    <n v="3"/>
    <n v="3"/>
    <n v="3"/>
    <s v="N/A"/>
    <n v="3"/>
    <n v="3"/>
    <s v="N/A"/>
    <s v="N/A"/>
    <s v="N/A"/>
  </r>
  <r>
    <n v="5807"/>
    <s v="Hamlin, Damar S"/>
    <x v="10"/>
    <x v="9"/>
    <n v="2021"/>
    <n v="2024"/>
    <s v="N"/>
    <n v="7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Y"/>
    <s v="Y"/>
    <s v="Y"/>
    <s v="Y"/>
    <s v="Y"/>
    <s v="Y"/>
    <s v="Y"/>
    <s v="Y"/>
    <s v="Y"/>
    <x v="0"/>
    <m/>
    <n v="0"/>
    <n v="0"/>
    <n v="0"/>
    <n v="0"/>
    <n v="0"/>
    <n v="0"/>
    <n v="0"/>
    <n v="1"/>
    <n v="1"/>
    <n v="1"/>
    <n v="1"/>
    <n v="1"/>
    <n v="1"/>
    <n v="1"/>
    <n v="1"/>
    <n v="1"/>
    <n v="1"/>
    <s v="N/A"/>
    <n v="1"/>
    <s v="N/A"/>
    <s v="N/A"/>
    <s v="N/A"/>
    <s v="N/A"/>
  </r>
  <r>
    <n v="5245"/>
    <s v="Mapu, Marte S"/>
    <x v="10"/>
    <x v="9"/>
    <n v="2023"/>
    <n v="2023"/>
    <s v="Y"/>
    <s v="D9.06"/>
    <n v="1"/>
    <n v="3"/>
    <n v="0"/>
    <n v="1"/>
    <n v="0"/>
    <n v="0"/>
    <n v="0"/>
    <n v="0"/>
    <n v="0"/>
    <s v="N/A"/>
    <n v="2"/>
    <n v="0"/>
    <n v="0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P"/>
    <s v="P"/>
    <s v="P"/>
    <s v="P"/>
    <s v="P"/>
    <s v="P"/>
    <s v="P"/>
    <s v="P"/>
    <s v="P"/>
    <s v="P"/>
    <s v="P"/>
    <s v="P"/>
    <s v="P"/>
    <s v="P"/>
    <s v="P"/>
    <s v="P"/>
    <x v="2"/>
    <m/>
    <n v="0"/>
    <n v="0"/>
    <n v="0"/>
    <n v="0"/>
    <n v="0"/>
    <n v="0"/>
    <n v="0"/>
    <n v="0"/>
    <n v="0"/>
    <n v="0"/>
    <n v="0"/>
    <n v="0"/>
    <n v="0"/>
    <n v="0"/>
    <n v="0"/>
    <n v="0"/>
    <n v="0"/>
    <s v="N/A"/>
    <n v="0"/>
    <n v="1"/>
    <s v="N/A"/>
    <s v="N/A"/>
    <s v="N/A"/>
  </r>
  <r>
    <n v="5562"/>
    <s v="Metellus, Josh S"/>
    <x v="10"/>
    <x v="9"/>
    <n v="2020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563"/>
    <s v="Rapp, Taylor S"/>
    <x v="10"/>
    <x v="9"/>
    <n v="2019"/>
    <n v="2024"/>
    <s v="N"/>
    <s v="FA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C"/>
    <s v="C"/>
    <s v="C"/>
    <s v="C"/>
    <s v="C"/>
    <s v="C"/>
    <s v="C"/>
    <s v="C"/>
    <s v="C"/>
    <s v="C"/>
    <s v="C"/>
    <s v="C"/>
    <s v="C"/>
    <x v="1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4651"/>
    <s v="Smith, Harrison S"/>
    <x v="10"/>
    <x v="9"/>
    <n v="2013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n v="7"/>
    <n v="2"/>
    <n v="0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285"/>
    <s v="Jackson, Eddie S"/>
    <x v="11"/>
    <x v="9"/>
    <n v="2017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5105"/>
    <s v="Long, David LB"/>
    <x v="11"/>
    <x v="9"/>
    <n v="2019"/>
    <n v="2023"/>
    <s v="N"/>
    <s v="FA"/>
    <n v="1"/>
    <n v="3"/>
    <n v="0.25"/>
    <n v="0"/>
    <n v="1"/>
    <n v="3"/>
    <n v="1"/>
    <n v="0"/>
    <n v="2"/>
    <s v="N/A"/>
    <n v="2"/>
    <n v="1"/>
    <n v="1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n v="1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n v="1"/>
    <s v="N/A"/>
    <s v="N/A"/>
    <s v="N/A"/>
  </r>
  <r>
    <n v="4633"/>
    <s v="McPherson, Evan K"/>
    <x v="11"/>
    <x v="9"/>
    <n v="2021"/>
    <n v="2022"/>
    <s v="N"/>
    <s v="FA"/>
    <n v="1"/>
    <n v="3"/>
    <n v="0.25"/>
    <n v="0"/>
    <n v="1"/>
    <n v="3"/>
    <n v="2"/>
    <n v="0"/>
    <n v="1"/>
    <s v="N/A"/>
    <n v="1"/>
    <n v="1"/>
    <s v="N/A"/>
    <s v="N/A"/>
    <s v="N/A"/>
    <s v="N/A"/>
    <s v="OK"/>
    <s v="Yes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s v="N/A"/>
    <n v="1"/>
    <s v="N/A"/>
    <s v="N/A"/>
    <s v="N/A"/>
    <s v="N/A"/>
  </r>
  <r>
    <n v="5835"/>
    <s v="Joseph, Kerby S"/>
    <x v="10"/>
    <x v="4"/>
    <n v="2022"/>
    <n v="2022"/>
    <s v="Y"/>
    <s v="D12.10"/>
    <n v="1"/>
    <n v="3"/>
    <n v="0"/>
    <n v="1"/>
    <n v="0"/>
    <n v="0"/>
    <n v="0"/>
    <n v="0"/>
    <n v="0"/>
    <s v="N/A"/>
    <n v="1"/>
    <n v="0"/>
    <s v="N/A"/>
    <s v="N/A"/>
    <s v="N/A"/>
    <s v="N/A"/>
    <s v="OK"/>
    <s v="Yes"/>
    <n v="3"/>
    <n v="1"/>
    <n v="0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5836"/>
    <s v="Kamara, Alvin RB"/>
    <x v="1"/>
    <x v="6"/>
    <n v="2017"/>
    <n v="2017"/>
    <s v="Y"/>
    <s v="D"/>
    <n v="71"/>
    <n v="5"/>
    <n v="0.75"/>
    <n v="17"/>
    <n v="54"/>
    <n v="270"/>
    <n v="270"/>
    <n v="0"/>
    <n v="0"/>
    <n v="2020"/>
    <n v="1"/>
    <n v="0"/>
    <s v="N/A"/>
    <s v="N/A"/>
    <s v="N/A"/>
    <s v="N/A"/>
    <s v="OK"/>
    <s v="Yes"/>
    <n v="26"/>
    <n v="4"/>
    <n v="0"/>
    <s v="N/A"/>
    <s v="N/A"/>
    <s v="N/A"/>
    <s v="N/A"/>
    <s v="N/A"/>
    <s v="N/A"/>
    <s v="N/A"/>
    <s v="N/A"/>
    <s v="N/A"/>
    <n v="17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17"/>
    <n v="17"/>
    <n v="17"/>
    <n v="17"/>
    <n v="17"/>
    <n v="17"/>
    <n v="17"/>
    <s v="N/A"/>
    <n v="17"/>
    <s v="N/A"/>
    <s v="N/A"/>
    <s v="N/A"/>
    <s v="N/A"/>
  </r>
  <r>
    <n v="5837"/>
    <s v="Kamara, Alvin RB"/>
    <x v="11"/>
    <x v="8"/>
    <n v="2017"/>
    <n v="2024"/>
    <s v="N"/>
    <s v="D"/>
    <n v="30"/>
    <n v="1"/>
    <n v="0.6"/>
    <n v="12"/>
    <n v="18"/>
    <n v="18"/>
    <n v="0"/>
    <n v="0"/>
    <n v="30"/>
    <s v="N/A"/>
    <n v="1"/>
    <n v="30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42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30"/>
    <n v="30"/>
    <n v="30"/>
    <n v="30"/>
    <n v="30"/>
    <n v="30"/>
    <n v="30"/>
    <s v="N/A"/>
    <n v="30"/>
    <s v="N/A"/>
    <s v="N/A"/>
    <s v="N/A"/>
    <s v="N/A"/>
  </r>
  <r>
    <n v="5838"/>
    <s v="Hubbard, Chuba RB"/>
    <x v="1"/>
    <x v="7"/>
    <n v="2021"/>
    <n v="2024"/>
    <s v="N"/>
    <n v="0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3"/>
    <n v="3"/>
    <n v="3"/>
    <n v="3"/>
    <n v="3"/>
    <n v="3"/>
    <n v="3"/>
    <s v="N/A"/>
    <n v="3"/>
    <s v="N/A"/>
    <s v="N/A"/>
    <s v="N/A"/>
    <s v="N/A"/>
  </r>
  <r>
    <n v="5839"/>
    <s v="Chinn, Jeremy S"/>
    <x v="10"/>
    <x v="4"/>
    <n v="2020"/>
    <n v="2024"/>
    <s v="N"/>
    <n v="10"/>
    <n v="3"/>
    <n v="1"/>
    <n v="0.25"/>
    <n v="2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3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3"/>
    <n v="3"/>
    <n v="3"/>
    <n v="3"/>
    <n v="3"/>
    <n v="3"/>
    <n v="3"/>
    <s v="N/A"/>
    <n v="3"/>
    <s v="N/A"/>
    <s v="N/A"/>
    <s v="N/A"/>
    <s v="N/A"/>
  </r>
  <r>
    <n v="5840"/>
    <s v="Boutte, Kayshon WR"/>
    <x v="2"/>
    <x v="9"/>
    <n v="2023"/>
    <n v="2024"/>
    <s v="N"/>
    <n v="10"/>
    <n v="2"/>
    <n v="1"/>
    <n v="0.25"/>
    <n v="1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2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2"/>
    <n v="2"/>
    <n v="2"/>
    <n v="2"/>
    <n v="2"/>
    <n v="2"/>
    <n v="2"/>
    <s v="N/A"/>
    <n v="2"/>
    <s v="N/A"/>
    <s v="N/A"/>
    <s v="N/A"/>
    <s v="N/A"/>
  </r>
  <r>
    <n v="5841"/>
    <s v="Johnson, Taron CB"/>
    <x v="9"/>
    <x v="6"/>
    <n v="2018"/>
    <n v="2024"/>
    <s v="N"/>
    <n v="1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5842"/>
    <s v="Bates, Jake K"/>
    <x v="4"/>
    <x v="4"/>
    <n v="2023"/>
    <n v="2024"/>
    <s v="N"/>
    <n v="1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5843"/>
    <s v="Hollins, Mack WR"/>
    <x v="2"/>
    <x v="4"/>
    <n v="2017"/>
    <n v="2024"/>
    <s v="N"/>
    <n v="1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5844"/>
    <s v="Dickson, Michael P"/>
    <x v="5"/>
    <x v="8"/>
    <n v="2018"/>
    <n v="2024"/>
    <s v="N"/>
    <n v="1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5845"/>
    <s v="Cooke, Logan P"/>
    <x v="5"/>
    <x v="6"/>
    <n v="2018"/>
    <n v="2024"/>
    <s v="N"/>
    <n v="1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5846"/>
    <s v="Sanders, Jason K"/>
    <x v="4"/>
    <x v="7"/>
    <n v="2018"/>
    <n v="2024"/>
    <s v="N"/>
    <n v="1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5847"/>
    <s v="Wise, Deatrich DT"/>
    <x v="6"/>
    <x v="7"/>
    <n v="2017"/>
    <n v="2024"/>
    <s v="N"/>
    <n v="1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5848"/>
    <s v="Romo, John Parker K"/>
    <x v="4"/>
    <x v="8"/>
    <n v="2022"/>
    <n v="2024"/>
    <s v="N"/>
    <n v="1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5849"/>
    <s v="Allen, Davis TE"/>
    <x v="3"/>
    <x v="8"/>
    <n v="2023"/>
    <n v="2024"/>
    <s v="N"/>
    <n v="1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5850"/>
    <s v="Ward, Jimmie S"/>
    <x v="10"/>
    <x v="8"/>
    <n v="2014"/>
    <n v="2024"/>
    <s v="N"/>
    <n v="1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5851"/>
    <s v="Dissly, Will TE"/>
    <x v="3"/>
    <x v="7"/>
    <n v="2018"/>
    <n v="2024"/>
    <s v="N"/>
    <n v="1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5852"/>
    <s v="Ogunjobi, Larry DT"/>
    <x v="6"/>
    <x v="7"/>
    <n v="2017"/>
    <n v="2024"/>
    <s v="N"/>
    <n v="10"/>
    <n v="1"/>
    <n v="1"/>
    <n v="0.25"/>
    <n v="0"/>
    <n v="1"/>
    <n v="1"/>
    <n v="0"/>
    <n v="0"/>
    <n v="1"/>
    <s v="N/A"/>
    <n v="1"/>
    <n v="1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n v="1"/>
    <s v="N/A"/>
    <s v="N/A"/>
    <s v="N/A"/>
    <s v="N/A"/>
    <s v="N"/>
    <s v="N"/>
    <s v="N"/>
    <s v="N"/>
    <s v="N"/>
    <s v="N"/>
    <s v="N"/>
    <s v="N"/>
    <s v="N"/>
    <s v="N"/>
    <s v="Y"/>
    <s v="Y"/>
    <s v="Y"/>
    <s v="Y"/>
    <s v="Y"/>
    <s v="Y"/>
    <x v="0"/>
    <m/>
    <n v="0"/>
    <n v="0"/>
    <n v="0"/>
    <n v="0"/>
    <n v="0"/>
    <n v="0"/>
    <n v="0"/>
    <n v="0"/>
    <n v="0"/>
    <n v="0"/>
    <n v="1"/>
    <n v="1"/>
    <n v="1"/>
    <n v="1"/>
    <n v="1"/>
    <n v="1"/>
    <n v="1"/>
    <s v="N/A"/>
    <n v="1"/>
    <s v="N/A"/>
    <s v="N/A"/>
    <s v="N/A"/>
    <s v="N/A"/>
  </r>
  <r>
    <n v="585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N"/>
    <s v="N"/>
    <s v="N"/>
    <s v="N"/>
    <s v="N"/>
    <s v="N"/>
    <s v="N"/>
    <s v="N"/>
    <s v="N"/>
    <s v="N"/>
    <s v="N"/>
    <s v="Y"/>
    <s v="Y"/>
    <s v="Y"/>
    <s v="Y"/>
    <s v="Y"/>
    <x v="0"/>
    <m/>
    <n v="0"/>
    <n v="0"/>
    <n v="0"/>
    <n v="0"/>
    <n v="0"/>
    <n v="0"/>
    <n v="0"/>
    <n v="0"/>
    <n v="0"/>
    <n v="0"/>
    <n v="0"/>
    <e v="#VALUE!"/>
    <e v="#VALUE!"/>
    <e v="#VALUE!"/>
    <e v="#VALUE!"/>
    <e v="#VALUE!"/>
    <e v="#VALUE!"/>
    <s v="N/A"/>
    <e v="#VALUE!"/>
    <s v="N/A"/>
    <s v="N/A"/>
    <s v="N/A"/>
    <s v="N/A"/>
  </r>
  <r>
    <n v="585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N"/>
    <s v="N"/>
    <s v="N"/>
    <s v="N"/>
    <s v="N"/>
    <s v="N"/>
    <s v="N"/>
    <s v="N"/>
    <s v="N"/>
    <s v="N"/>
    <s v="N"/>
    <s v="Y"/>
    <s v="Y"/>
    <s v="Y"/>
    <s v="Y"/>
    <s v="Y"/>
    <x v="0"/>
    <m/>
    <n v="0"/>
    <n v="0"/>
    <n v="0"/>
    <n v="0"/>
    <n v="0"/>
    <n v="0"/>
    <n v="0"/>
    <n v="0"/>
    <n v="0"/>
    <n v="0"/>
    <n v="0"/>
    <e v="#VALUE!"/>
    <e v="#VALUE!"/>
    <e v="#VALUE!"/>
    <e v="#VALUE!"/>
    <e v="#VALUE!"/>
    <e v="#VALUE!"/>
    <s v="N/A"/>
    <e v="#VALUE!"/>
    <s v="N/A"/>
    <s v="N/A"/>
    <s v="N/A"/>
    <s v="N/A"/>
  </r>
  <r>
    <n v="585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N"/>
    <s v="N"/>
    <s v="N"/>
    <s v="N"/>
    <s v="N"/>
    <s v="N"/>
    <s v="N"/>
    <s v="N"/>
    <s v="N"/>
    <s v="N"/>
    <s v="N"/>
    <s v="Y"/>
    <s v="Y"/>
    <s v="Y"/>
    <s v="Y"/>
    <s v="Y"/>
    <x v="0"/>
    <m/>
    <n v="0"/>
    <n v="0"/>
    <n v="0"/>
    <n v="0"/>
    <n v="0"/>
    <n v="0"/>
    <n v="0"/>
    <n v="0"/>
    <n v="0"/>
    <n v="0"/>
    <n v="0"/>
    <e v="#VALUE!"/>
    <e v="#VALUE!"/>
    <e v="#VALUE!"/>
    <e v="#VALUE!"/>
    <e v="#VALUE!"/>
    <e v="#VALUE!"/>
    <s v="N/A"/>
    <e v="#VALUE!"/>
    <s v="N/A"/>
    <s v="N/A"/>
    <s v="N/A"/>
    <s v="N/A"/>
  </r>
  <r>
    <n v="585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N"/>
    <s v="N"/>
    <s v="N"/>
    <s v="N"/>
    <s v="N"/>
    <s v="N"/>
    <s v="N"/>
    <s v="N"/>
    <s v="N"/>
    <s v="N"/>
    <s v="N"/>
    <s v="Y"/>
    <s v="Y"/>
    <s v="Y"/>
    <s v="Y"/>
    <s v="Y"/>
    <x v="0"/>
    <m/>
    <n v="0"/>
    <n v="0"/>
    <n v="0"/>
    <n v="0"/>
    <n v="0"/>
    <n v="0"/>
    <n v="0"/>
    <n v="0"/>
    <n v="0"/>
    <n v="0"/>
    <n v="0"/>
    <e v="#VALUE!"/>
    <e v="#VALUE!"/>
    <e v="#VALUE!"/>
    <e v="#VALUE!"/>
    <e v="#VALUE!"/>
    <e v="#VALUE!"/>
    <s v="N/A"/>
    <e v="#VALUE!"/>
    <s v="N/A"/>
    <s v="N/A"/>
    <s v="N/A"/>
    <s v="N/A"/>
  </r>
  <r>
    <n v="585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N"/>
    <s v="N"/>
    <s v="N"/>
    <s v="N"/>
    <s v="N"/>
    <s v="N"/>
    <s v="N"/>
    <s v="N"/>
    <s v="N"/>
    <s v="N"/>
    <s v="N"/>
    <s v="Y"/>
    <s v="Y"/>
    <s v="Y"/>
    <s v="Y"/>
    <s v="Y"/>
    <x v="0"/>
    <m/>
    <n v="0"/>
    <n v="0"/>
    <n v="0"/>
    <n v="0"/>
    <n v="0"/>
    <n v="0"/>
    <n v="0"/>
    <n v="0"/>
    <n v="0"/>
    <n v="0"/>
    <n v="0"/>
    <e v="#VALUE!"/>
    <e v="#VALUE!"/>
    <e v="#VALUE!"/>
    <e v="#VALUE!"/>
    <e v="#VALUE!"/>
    <e v="#VALUE!"/>
    <s v="N/A"/>
    <e v="#VALUE!"/>
    <s v="N/A"/>
    <s v="N/A"/>
    <s v="N/A"/>
    <s v="N/A"/>
  </r>
  <r>
    <n v="585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N"/>
    <s v="N"/>
    <s v="N"/>
    <s v="N"/>
    <s v="N"/>
    <s v="N"/>
    <s v="N"/>
    <s v="N"/>
    <s v="N"/>
    <s v="N"/>
    <s v="N"/>
    <s v="Y"/>
    <s v="Y"/>
    <s v="Y"/>
    <s v="Y"/>
    <s v="Y"/>
    <x v="0"/>
    <m/>
    <n v="0"/>
    <n v="0"/>
    <n v="0"/>
    <n v="0"/>
    <n v="0"/>
    <n v="0"/>
    <n v="0"/>
    <n v="0"/>
    <n v="0"/>
    <n v="0"/>
    <n v="0"/>
    <e v="#VALUE!"/>
    <e v="#VALUE!"/>
    <e v="#VALUE!"/>
    <e v="#VALUE!"/>
    <e v="#VALUE!"/>
    <e v="#VALUE!"/>
    <s v="N/A"/>
    <e v="#VALUE!"/>
    <s v="N/A"/>
    <s v="N/A"/>
    <s v="N/A"/>
    <s v="N/A"/>
  </r>
  <r>
    <n v="585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N"/>
    <s v="N"/>
    <s v="N"/>
    <s v="N"/>
    <s v="N"/>
    <s v="N"/>
    <s v="N"/>
    <s v="N"/>
    <s v="N"/>
    <s v="N"/>
    <s v="N"/>
    <s v="Y"/>
    <s v="Y"/>
    <s v="Y"/>
    <s v="Y"/>
    <s v="Y"/>
    <x v="0"/>
    <m/>
    <n v="0"/>
    <n v="0"/>
    <n v="0"/>
    <n v="0"/>
    <n v="0"/>
    <n v="0"/>
    <n v="0"/>
    <n v="0"/>
    <n v="0"/>
    <n v="0"/>
    <n v="0"/>
    <e v="#VALUE!"/>
    <e v="#VALUE!"/>
    <e v="#VALUE!"/>
    <e v="#VALUE!"/>
    <e v="#VALUE!"/>
    <e v="#VALUE!"/>
    <s v="N/A"/>
    <e v="#VALUE!"/>
    <s v="N/A"/>
    <s v="N/A"/>
    <s v="N/A"/>
    <s v="N/A"/>
  </r>
  <r>
    <n v="586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N"/>
    <s v="N"/>
    <s v="N"/>
    <s v="N"/>
    <s v="N"/>
    <s v="N"/>
    <s v="N"/>
    <s v="N"/>
    <s v="N"/>
    <s v="N"/>
    <s v="N"/>
    <s v="Y"/>
    <s v="Y"/>
    <s v="Y"/>
    <s v="Y"/>
    <s v="Y"/>
    <x v="0"/>
    <m/>
    <n v="0"/>
    <n v="0"/>
    <n v="0"/>
    <n v="0"/>
    <n v="0"/>
    <n v="0"/>
    <n v="0"/>
    <n v="0"/>
    <n v="0"/>
    <n v="0"/>
    <n v="0"/>
    <e v="#VALUE!"/>
    <e v="#VALUE!"/>
    <e v="#VALUE!"/>
    <e v="#VALUE!"/>
    <e v="#VALUE!"/>
    <e v="#VALUE!"/>
    <s v="N/A"/>
    <e v="#VALUE!"/>
    <s v="N/A"/>
    <s v="N/A"/>
    <s v="N/A"/>
    <s v="N/A"/>
  </r>
  <r>
    <n v="586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N"/>
    <s v="N"/>
    <s v="N"/>
    <s v="N"/>
    <s v="N"/>
    <s v="N"/>
    <s v="N"/>
    <s v="N"/>
    <s v="N"/>
    <s v="N"/>
    <s v="N"/>
    <s v="Y"/>
    <s v="Y"/>
    <s v="Y"/>
    <s v="Y"/>
    <s v="Y"/>
    <x v="0"/>
    <m/>
    <n v="0"/>
    <n v="0"/>
    <n v="0"/>
    <n v="0"/>
    <n v="0"/>
    <n v="0"/>
    <n v="0"/>
    <n v="0"/>
    <n v="0"/>
    <n v="0"/>
    <n v="0"/>
    <e v="#VALUE!"/>
    <e v="#VALUE!"/>
    <e v="#VALUE!"/>
    <e v="#VALUE!"/>
    <e v="#VALUE!"/>
    <e v="#VALUE!"/>
    <s v="N/A"/>
    <e v="#VALUE!"/>
    <s v="N/A"/>
    <s v="N/A"/>
    <s v="N/A"/>
    <s v="N/A"/>
  </r>
  <r>
    <n v="586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N"/>
    <s v="N"/>
    <s v="N"/>
    <s v="N"/>
    <s v="N"/>
    <s v="N"/>
    <s v="N"/>
    <s v="N"/>
    <s v="N"/>
    <s v="N"/>
    <s v="N"/>
    <s v="Y"/>
    <s v="Y"/>
    <s v="Y"/>
    <s v="Y"/>
    <s v="Y"/>
    <x v="0"/>
    <m/>
    <n v="0"/>
    <n v="0"/>
    <n v="0"/>
    <n v="0"/>
    <n v="0"/>
    <n v="0"/>
    <n v="0"/>
    <n v="0"/>
    <n v="0"/>
    <n v="0"/>
    <n v="0"/>
    <e v="#VALUE!"/>
    <e v="#VALUE!"/>
    <e v="#VALUE!"/>
    <e v="#VALUE!"/>
    <e v="#VALUE!"/>
    <e v="#VALUE!"/>
    <s v="N/A"/>
    <e v="#VALUE!"/>
    <s v="N/A"/>
    <s v="N/A"/>
    <s v="N/A"/>
    <s v="N/A"/>
  </r>
  <r>
    <n v="586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N"/>
    <s v="N"/>
    <s v="N"/>
    <s v="N"/>
    <s v="N"/>
    <s v="N"/>
    <s v="N"/>
    <s v="N"/>
    <s v="N"/>
    <s v="N"/>
    <s v="N"/>
    <s v="Y"/>
    <s v="Y"/>
    <s v="Y"/>
    <s v="Y"/>
    <s v="Y"/>
    <x v="0"/>
    <m/>
    <n v="0"/>
    <n v="0"/>
    <n v="0"/>
    <n v="0"/>
    <n v="0"/>
    <n v="0"/>
    <n v="0"/>
    <n v="0"/>
    <n v="0"/>
    <n v="0"/>
    <n v="0"/>
    <e v="#VALUE!"/>
    <e v="#VALUE!"/>
    <e v="#VALUE!"/>
    <e v="#VALUE!"/>
    <e v="#VALUE!"/>
    <e v="#VALUE!"/>
    <s v="N/A"/>
    <e v="#VALUE!"/>
    <s v="N/A"/>
    <s v="N/A"/>
    <s v="N/A"/>
    <s v="N/A"/>
  </r>
  <r>
    <n v="586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N"/>
    <s v="N"/>
    <s v="N"/>
    <s v="N"/>
    <s v="N"/>
    <s v="N"/>
    <s v="N"/>
    <s v="N"/>
    <s v="N"/>
    <s v="N"/>
    <s v="N"/>
    <s v="Y"/>
    <s v="Y"/>
    <s v="Y"/>
    <s v="Y"/>
    <s v="Y"/>
    <x v="0"/>
    <m/>
    <n v="0"/>
    <n v="0"/>
    <n v="0"/>
    <n v="0"/>
    <n v="0"/>
    <n v="0"/>
    <n v="0"/>
    <n v="0"/>
    <n v="0"/>
    <n v="0"/>
    <n v="0"/>
    <e v="#VALUE!"/>
    <e v="#VALUE!"/>
    <e v="#VALUE!"/>
    <e v="#VALUE!"/>
    <e v="#VALUE!"/>
    <e v="#VALUE!"/>
    <s v="N/A"/>
    <e v="#VALUE!"/>
    <s v="N/A"/>
    <s v="N/A"/>
    <s v="N/A"/>
    <s v="N/A"/>
  </r>
  <r>
    <n v="586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N"/>
    <s v="N"/>
    <s v="N"/>
    <s v="N"/>
    <s v="N"/>
    <s v="N"/>
    <s v="N"/>
    <s v="N"/>
    <s v="N"/>
    <s v="N"/>
    <s v="N"/>
    <s v="Y"/>
    <s v="Y"/>
    <s v="Y"/>
    <s v="Y"/>
    <s v="Y"/>
    <x v="0"/>
    <m/>
    <n v="0"/>
    <n v="0"/>
    <n v="0"/>
    <n v="0"/>
    <n v="0"/>
    <n v="0"/>
    <n v="0"/>
    <n v="0"/>
    <n v="0"/>
    <n v="0"/>
    <n v="0"/>
    <e v="#VALUE!"/>
    <e v="#VALUE!"/>
    <e v="#VALUE!"/>
    <e v="#VALUE!"/>
    <e v="#VALUE!"/>
    <e v="#VALUE!"/>
    <s v="N/A"/>
    <e v="#VALUE!"/>
    <s v="N/A"/>
    <s v="N/A"/>
    <s v="N/A"/>
    <s v="N/A"/>
  </r>
  <r>
    <n v="586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N"/>
    <s v="N"/>
    <s v="N"/>
    <s v="N"/>
    <s v="N"/>
    <s v="N"/>
    <s v="N"/>
    <s v="N"/>
    <s v="N"/>
    <s v="N"/>
    <s v="N"/>
    <s v="Y"/>
    <s v="Y"/>
    <s v="Y"/>
    <s v="Y"/>
    <s v="Y"/>
    <x v="0"/>
    <m/>
    <n v="0"/>
    <n v="0"/>
    <n v="0"/>
    <n v="0"/>
    <n v="0"/>
    <n v="0"/>
    <n v="0"/>
    <n v="0"/>
    <n v="0"/>
    <n v="0"/>
    <n v="0"/>
    <e v="#VALUE!"/>
    <e v="#VALUE!"/>
    <e v="#VALUE!"/>
    <e v="#VALUE!"/>
    <e v="#VALUE!"/>
    <e v="#VALUE!"/>
    <s v="N/A"/>
    <e v="#VALUE!"/>
    <s v="N/A"/>
    <s v="N/A"/>
    <s v="N/A"/>
    <s v="N/A"/>
  </r>
  <r>
    <n v="586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6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6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7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7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7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7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7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7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7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7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7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7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8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8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8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8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8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8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8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8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8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8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9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9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9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9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9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9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9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9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9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89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0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1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2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3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4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5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6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7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7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7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7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7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7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7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7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7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n v="0"/>
    <n v="0"/>
    <n v="0"/>
    <n v="0"/>
    <n v="0"/>
  </r>
  <r>
    <n v="597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8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599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0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1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2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3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4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5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6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7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8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09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0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1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2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3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4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5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6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7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8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n v="0"/>
    <n v="0"/>
    <n v="0"/>
    <n v="0"/>
    <n v="0"/>
  </r>
  <r>
    <n v="618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19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0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1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2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3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4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5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6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7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8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29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0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1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2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6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7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8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39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40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41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42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43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44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  <r>
    <n v="6345"/>
    <m/>
    <x v="12"/>
    <x v="10"/>
    <e v="#N/A"/>
    <n v="2024"/>
    <s v="N"/>
    <m/>
    <m/>
    <m/>
    <n v="0.25"/>
    <n v="0"/>
    <n v="0"/>
    <n v="0"/>
    <n v="0"/>
    <n v="0"/>
    <n v="0"/>
    <s v="N/A"/>
    <n v="0"/>
    <s v="N/A"/>
    <s v="N/A"/>
    <s v="N/A"/>
    <s v="N/A"/>
    <s v="N/A"/>
    <s v="OK"/>
    <s v="No"/>
    <s v="N/A"/>
    <s v="N/A"/>
    <s v="N/A"/>
    <s v="N/A"/>
    <s v="N/A"/>
    <s v="N/A"/>
    <s v="N/A"/>
    <s v="N/A"/>
    <s v="N/A"/>
    <s v="N/A"/>
    <s v="N/A"/>
    <s v="N/A"/>
    <e v="#VALUE!"/>
    <s v="N/A"/>
    <s v="N/A"/>
    <s v="N/A"/>
    <s v="N/A"/>
    <s v="Y"/>
    <s v="Y"/>
    <s v="Y"/>
    <s v="Y"/>
    <s v="Y"/>
    <s v="Y"/>
    <s v="Y"/>
    <s v="Y"/>
    <s v="Y"/>
    <s v="Y"/>
    <s v="Y"/>
    <s v="Y"/>
    <s v="Y"/>
    <s v="Y"/>
    <s v="Y"/>
    <s v="Y"/>
    <x v="0"/>
    <m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s v="N/A"/>
    <e v="#VALUE!"/>
    <s v="N/A"/>
    <s v="N/A"/>
    <s v="N/A"/>
    <s v="N/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8148B1-3BC9-4EB9-897E-19F08486E152}" name="PivotTable1" cacheId="6" dataOnRows="1" applyNumberFormats="0" applyBorderFormats="0" applyFontFormats="0" applyPatternFormats="0" applyAlignmentFormats="0" applyWidthHeightFormats="1" dataCaption="Values" updatedVersion="8" minRefreshableVersion="3" showCalcMbrs="0" useAutoFormatting="1" rowGrandTotals="0" colGrandTotals="0" itemPrintTitles="1" createdVersion="3" indent="0" outline="1" outlineData="1" multipleFieldFilters="0">
  <location ref="A1:K19" firstHeaderRow="1" firstDataRow="2" firstDataCol="1"/>
  <pivotFields count="84">
    <pivotField showAll="0" defaultSubtotal="0"/>
    <pivotField showAll="0"/>
    <pivotField showAll="0"/>
    <pivotField axis="axisCol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h="1" x="10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</pivotFields>
  <rowFields count="1">
    <field x="-2"/>
  </rowFields>
  <rowItems count="17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</rowItems>
  <colFields count="1">
    <field x="3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</colItems>
  <dataFields count="17">
    <dataField name="Sum of Cap 1" fld="61" baseField="0" baseItem="0"/>
    <dataField name="Sum of Cap 2" fld="62" baseField="0" baseItem="0"/>
    <dataField name="Sum of Cap 3" fld="63" baseField="0" baseItem="0"/>
    <dataField name="Sum of Cap 4" fld="64" baseField="0" baseItem="0"/>
    <dataField name="Sum of Cap 5" fld="65" baseField="0" baseItem="0"/>
    <dataField name="Sum of Cap 6" fld="66" baseField="0" baseItem="0"/>
    <dataField name="Sum of Cap 7" fld="67" baseField="0" baseItem="0"/>
    <dataField name="Sum of Cap 8" fld="68" baseField="0" baseItem="0"/>
    <dataField name="Sum of Cap 9" fld="69" baseField="0" baseItem="0"/>
    <dataField name="Sum of Cap 10" fld="70" baseField="0" baseItem="0"/>
    <dataField name="Sum of Cap 11" fld="71" baseField="0" baseItem="0"/>
    <dataField name="Sum of Cap 12" fld="72" baseField="0" baseItem="0"/>
    <dataField name="Sum of Cap 13" fld="73" baseField="0" baseItem="0"/>
    <dataField name="Sum of Cap 14" fld="74" baseField="0" baseItem="0"/>
    <dataField name="Sum of Cap 15" fld="75" baseField="0" baseItem="0"/>
    <dataField name="Sum of Cap 16" fld="76" baseField="0" baseItem="0"/>
    <dataField name="Sum of Cap 17" fld="77" baseField="0" baseItem="0"/>
  </dataFields>
  <formats count="4">
    <format dxfId="10">
      <pivotArea outline="0" collapsedLevelsAreSubtotals="1" fieldPosition="0"/>
    </format>
    <format dxfId="9">
      <pivotArea field="3" type="button" dataOnly="0" labelOnly="1" outline="0" axis="axisCol" fieldPosition="0"/>
    </format>
    <format dxfId="8">
      <pivotArea type="topRight" dataOnly="0" labelOnly="1" outline="0" fieldPosition="0"/>
    </format>
    <format dxfId="7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7CA633-A1DA-47A5-924C-92EA94263FF6}" name="PivotTable4" cacheId="6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51:M62" firstHeaderRow="1" firstDataRow="2" firstDataCol="1" rowPageCount="1" colPageCount="1"/>
  <pivotFields count="84">
    <pivotField showAll="0"/>
    <pivotField showAll="0"/>
    <pivotField axis="axisCol" dataField="1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x="12"/>
        <item t="default"/>
      </items>
    </pivotField>
    <pivotField axis="axisRow" showAll="0" sortType="ascending">
      <items count="12">
        <item x="0"/>
        <item x="1"/>
        <item x="2"/>
        <item x="3"/>
        <item x="4"/>
        <item h="1" x="5"/>
        <item x="6"/>
        <item x="7"/>
        <item x="8"/>
        <item x="9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multipleItemSelectionAllowed="1" showAll="0"/>
    <pivotField axis="axisPage" multipleItemSelectionAllowed="1">
      <items count="7">
        <item x="0"/>
        <item x="1"/>
        <item x="4"/>
        <item x="3"/>
        <item x="2"/>
        <item x="5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</pivotFields>
  <rowFields count="1">
    <field x="3"/>
  </rowFields>
  <rowItems count="10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 t="grand">
      <x/>
    </i>
  </rowItems>
  <colFields count="1">
    <field x="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59" hier="-1"/>
  </pageFields>
  <dataFields count="1">
    <dataField name="Count of Position" fld="2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240F66-A64F-4A28-A82E-170A1FD0F397}" name="PivotTable5" cacheId="6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U3:AB15" firstHeaderRow="1" firstDataRow="2" firstDataCol="1" rowPageCount="1" colPageCount="1"/>
  <pivotFields count="84">
    <pivotField showAll="0"/>
    <pivotField showAll="0"/>
    <pivotField axis="axisPage" multipleItemSelectionAllowed="1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x="12"/>
        <item t="default"/>
      </items>
    </pivotField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>
      <items count="7">
        <item x="0"/>
        <item x="1"/>
        <item x="4"/>
        <item x="3"/>
        <item x="2"/>
        <item x="5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 defaultSubtotal="0"/>
    <pivotField showAll="0" defaultSubtotal="0"/>
    <pivotField showAll="0" defaultSubtota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59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2" hier="-1"/>
  </pageFields>
  <dataFields count="1">
    <dataField name="Sum of Cap 17" fld="7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482AEB-8AF9-47FB-A3FD-2DDDBD1B8DC8}" name="PivotTable2" cacheId="6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19:M31" firstHeaderRow="1" firstDataRow="2" firstDataCol="1" rowPageCount="1" colPageCount="1"/>
  <pivotFields count="84">
    <pivotField showAll="0"/>
    <pivotField showAll="0"/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h="1" x="12"/>
        <item t="default"/>
      </items>
    </pivotField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dataField="1" multipleItemSelectionAllowed="1">
      <items count="7">
        <item x="0"/>
        <item h="1" x="1"/>
        <item h="1" x="4"/>
        <item h="1" x="3"/>
        <item h="1" x="2"/>
        <item h="1" x="5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1">
    <pageField fld="59" hier="-1"/>
  </pageFields>
  <dataFields count="1">
    <dataField name="Count of 17" fld="59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5A5BDF-8404-44EA-ADDD-4CED0FC1769C}" name="PivotTable1" cacheId="6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3:H15" firstHeaderRow="1" firstDataRow="2" firstDataCol="1" rowPageCount="1" colPageCount="1"/>
  <pivotFields count="84">
    <pivotField showAll="0"/>
    <pivotField showAll="0"/>
    <pivotField axis="axisPage" multipleItemSelectionAllowed="1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h="1" x="11"/>
        <item h="1" x="12"/>
        <item t="default"/>
      </items>
    </pivotField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>
      <items count="7">
        <item x="0"/>
        <item x="1"/>
        <item x="4"/>
        <item x="3"/>
        <item x="2"/>
        <item x="5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59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2" hier="-1"/>
  </pageFields>
  <dataFields count="1">
    <dataField name="Count of 17" fld="59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05BFFA-57DA-46C3-B263-555868A9358A}" name="PivotTable3" cacheId="6" applyNumberFormats="0" applyBorderFormats="0" applyFontFormats="0" applyPatternFormats="0" applyAlignmentFormats="0" applyWidthHeightFormats="1" dataCaption="Values" updatedVersion="8" minRefreshableVersion="3" showCalcMbrs="0" itemPrintTitles="1" createdVersion="3" indent="0" outline="1" outlineData="1" multipleFieldFilters="0">
  <location ref="A35:N47" firstHeaderRow="1" firstDataRow="2" firstDataCol="1" rowPageCount="1" colPageCount="1"/>
  <pivotFields count="84">
    <pivotField showAll="0"/>
    <pivotField showAll="0"/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multipleItemSelectionAllowed="1" showAll="0"/>
    <pivotField axis="axisPage" multipleItemSelectionAllowed="1">
      <items count="7">
        <item x="0"/>
        <item x="1"/>
        <item x="4"/>
        <item x="3"/>
        <item x="2"/>
        <item x="5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 defaultSubtotal="0"/>
    <pivotField showAll="0" defaultSubtotal="0"/>
    <pivotField showAll="0" defaultSubtotal="0"/>
    <pivotField showAll="0"/>
    <pivotField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2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59" hier="-1"/>
  </pageFields>
  <dataFields count="1">
    <dataField name="Sum of Cap 17" fld="77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A0D27E-1BFF-444D-8EC2-7153C3A1F89B}" name="PivotTable1" cacheId="6" applyNumberFormats="0" applyBorderFormats="0" applyFontFormats="0" applyPatternFormats="0" applyAlignmentFormats="0" applyWidthHeightFormats="1" dataCaption="Values" updatedVersion="8" minRefreshableVersion="3" showCalcMbrs="0" useAutoFormatting="1" itemPrintTitles="1" createdVersion="3" indent="0" outline="1" outlineData="1" multipleFieldFilters="0">
  <location ref="A4:F16" firstHeaderRow="1" firstDataRow="2" firstDataCol="1" rowPageCount="2" colPageCount="1"/>
  <pivotFields count="84">
    <pivotField showAll="0"/>
    <pivotField showAll="0"/>
    <pivotField axis="axisPage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 sortType="ascending">
      <items count="12">
        <item x="0"/>
        <item x="1"/>
        <item x="2"/>
        <item x="3"/>
        <item x="4"/>
        <item x="5"/>
        <item x="6"/>
        <item x="7"/>
        <item x="8"/>
        <item x="9"/>
        <item h="1" x="10"/>
        <item t="default"/>
      </items>
    </pivotField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numFmtId="164"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7">
        <item x="0"/>
        <item x="1"/>
        <item x="4"/>
        <item x="3"/>
        <item x="2"/>
        <item x="5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 defaultSubtotal="0"/>
    <pivotField dataField="1" showAll="0" defaultSubtotal="0"/>
    <pivotField dataField="1" showAll="0" defaultSubtotal="0"/>
    <pivotField dataField="1" showAll="0"/>
    <pivotField dataField="1" showAll="0"/>
  </pivotFields>
  <rowFields count="1">
    <field x="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2">
    <pageField fld="59" hier="-1"/>
    <pageField fld="2" hier="-1"/>
  </pageFields>
  <dataFields count="5">
    <dataField name="Sum of 2024 Hit" fld="79" baseField="0" baseItem="0"/>
    <dataField name="Sum of 2025 Hit" fld="80" baseField="0" baseItem="0"/>
    <dataField name="Sum of 2026 Hit" fld="81" baseField="3" baseItem="2"/>
    <dataField name="Sum of 2027 Hit" fld="82" baseField="3" baseItem="2"/>
    <dataField name="Count of 2028 Hit" fld="83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rinterSettings" Target="../printerSettings/printerSettings3.bin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G1369"/>
  <sheetViews>
    <sheetView tabSelected="1" zoomScale="90" zoomScaleNormal="90" workbookViewId="0">
      <pane xSplit="10" ySplit="23" topLeftCell="AQ858" activePane="bottomRight" state="frozenSplit"/>
      <selection pane="topRight" activeCell="K1" sqref="K1"/>
      <selection pane="bottomLeft" activeCell="A24" sqref="A24"/>
      <selection pane="bottomRight" activeCell="D865" sqref="D865"/>
    </sheetView>
  </sheetViews>
  <sheetFormatPr defaultRowHeight="15" x14ac:dyDescent="0.25"/>
  <cols>
    <col min="1" max="1" width="7.7109375" customWidth="1"/>
    <col min="2" max="2" width="25.5703125" bestFit="1" customWidth="1"/>
    <col min="3" max="3" width="8.5703125" customWidth="1"/>
    <col min="4" max="4" width="33.85546875" customWidth="1"/>
    <col min="5" max="5" width="8.85546875" customWidth="1"/>
    <col min="6" max="6" width="8.28515625" customWidth="1"/>
    <col min="7" max="7" width="8.140625" customWidth="1"/>
    <col min="8" max="8" width="7.7109375" customWidth="1"/>
    <col min="9" max="9" width="8" customWidth="1"/>
    <col min="10" max="10" width="7.85546875" customWidth="1"/>
    <col min="11" max="11" width="10.28515625" customWidth="1"/>
    <col min="12" max="12" width="7.7109375" customWidth="1"/>
    <col min="13" max="15" width="9.140625" customWidth="1"/>
    <col min="16" max="16" width="9.85546875" customWidth="1"/>
    <col min="17" max="17" width="11.42578125" customWidth="1"/>
    <col min="18" max="18" width="8.28515625" customWidth="1"/>
    <col min="19" max="19" width="7.42578125" customWidth="1"/>
    <col min="20" max="24" width="8.42578125" customWidth="1"/>
    <col min="25" max="43" width="9.140625" customWidth="1"/>
    <col min="44" max="59" width="4.140625" customWidth="1"/>
    <col min="60" max="60" width="3.7109375" customWidth="1"/>
    <col min="61" max="61" width="9.140625" customWidth="1"/>
    <col min="62" max="77" width="6.42578125" customWidth="1"/>
    <col min="78" max="79" width="9.140625" customWidth="1"/>
    <col min="81" max="84" width="9.140625" customWidth="1"/>
    <col min="85" max="85" width="19.140625" bestFit="1" customWidth="1"/>
  </cols>
  <sheetData>
    <row r="1" spans="1:9" x14ac:dyDescent="0.25">
      <c r="A1" t="s">
        <v>73</v>
      </c>
      <c r="B1">
        <v>2024</v>
      </c>
    </row>
    <row r="2" spans="1:9" hidden="1" x14ac:dyDescent="0.25">
      <c r="H2" t="s">
        <v>1927</v>
      </c>
      <c r="I2" t="s">
        <v>1996</v>
      </c>
    </row>
    <row r="3" spans="1:9" hidden="1" x14ac:dyDescent="0.25">
      <c r="A3" t="s">
        <v>40</v>
      </c>
      <c r="B3" t="s">
        <v>41</v>
      </c>
      <c r="D3" t="s">
        <v>52</v>
      </c>
      <c r="F3" t="s">
        <v>61</v>
      </c>
      <c r="H3" t="s">
        <v>1928</v>
      </c>
      <c r="I3" t="s">
        <v>1997</v>
      </c>
    </row>
    <row r="4" spans="1:9" hidden="1" x14ac:dyDescent="0.25">
      <c r="A4" t="s">
        <v>42</v>
      </c>
      <c r="B4" t="s">
        <v>43</v>
      </c>
      <c r="D4" t="s">
        <v>53</v>
      </c>
      <c r="F4" t="s">
        <v>62</v>
      </c>
      <c r="H4" t="s">
        <v>1929</v>
      </c>
      <c r="I4" t="s">
        <v>1998</v>
      </c>
    </row>
    <row r="5" spans="1:9" hidden="1" x14ac:dyDescent="0.25">
      <c r="A5" t="s">
        <v>44</v>
      </c>
      <c r="B5" t="s">
        <v>45</v>
      </c>
      <c r="D5" t="s">
        <v>57</v>
      </c>
      <c r="F5" t="s">
        <v>63</v>
      </c>
      <c r="H5" t="s">
        <v>1999</v>
      </c>
      <c r="I5" t="s">
        <v>2000</v>
      </c>
    </row>
    <row r="6" spans="1:9" hidden="1" x14ac:dyDescent="0.25">
      <c r="A6" t="s">
        <v>46</v>
      </c>
      <c r="B6" t="s">
        <v>47</v>
      </c>
      <c r="D6" t="s">
        <v>54</v>
      </c>
      <c r="F6" t="s">
        <v>64</v>
      </c>
      <c r="H6">
        <v>1</v>
      </c>
    </row>
    <row r="7" spans="1:9" hidden="1" x14ac:dyDescent="0.25">
      <c r="A7" t="s">
        <v>48</v>
      </c>
      <c r="B7" t="s">
        <v>49</v>
      </c>
      <c r="D7" t="s">
        <v>58</v>
      </c>
      <c r="F7" t="s">
        <v>65</v>
      </c>
      <c r="H7">
        <v>2</v>
      </c>
    </row>
    <row r="8" spans="1:9" hidden="1" x14ac:dyDescent="0.25">
      <c r="A8" t="s">
        <v>50</v>
      </c>
      <c r="B8" t="s">
        <v>51</v>
      </c>
      <c r="D8" t="s">
        <v>1933</v>
      </c>
      <c r="F8" t="s">
        <v>66</v>
      </c>
      <c r="H8">
        <v>3</v>
      </c>
    </row>
    <row r="9" spans="1:9" hidden="1" x14ac:dyDescent="0.25">
      <c r="A9" t="s">
        <v>66</v>
      </c>
      <c r="B9" t="s">
        <v>1926</v>
      </c>
      <c r="D9" t="s">
        <v>59</v>
      </c>
      <c r="F9" t="s">
        <v>67</v>
      </c>
      <c r="H9">
        <v>4</v>
      </c>
    </row>
    <row r="10" spans="1:9" hidden="1" x14ac:dyDescent="0.25">
      <c r="D10" t="s">
        <v>55</v>
      </c>
      <c r="F10" t="s">
        <v>68</v>
      </c>
      <c r="H10">
        <v>5</v>
      </c>
    </row>
    <row r="11" spans="1:9" hidden="1" x14ac:dyDescent="0.25">
      <c r="D11" t="s">
        <v>60</v>
      </c>
      <c r="F11" t="s">
        <v>69</v>
      </c>
      <c r="H11">
        <v>6</v>
      </c>
    </row>
    <row r="12" spans="1:9" hidden="1" x14ac:dyDescent="0.25">
      <c r="D12" t="s">
        <v>56</v>
      </c>
      <c r="F12" t="s">
        <v>70</v>
      </c>
      <c r="H12">
        <v>7</v>
      </c>
    </row>
    <row r="13" spans="1:9" hidden="1" x14ac:dyDescent="0.25">
      <c r="F13" t="s">
        <v>71</v>
      </c>
      <c r="H13">
        <v>8</v>
      </c>
    </row>
    <row r="14" spans="1:9" hidden="1" x14ac:dyDescent="0.25">
      <c r="F14" t="s">
        <v>72</v>
      </c>
      <c r="H14">
        <v>9</v>
      </c>
    </row>
    <row r="15" spans="1:9" hidden="1" x14ac:dyDescent="0.25">
      <c r="H15">
        <v>10</v>
      </c>
    </row>
    <row r="16" spans="1:9" hidden="1" x14ac:dyDescent="0.25">
      <c r="H16">
        <v>11</v>
      </c>
    </row>
    <row r="17" spans="1:85" hidden="1" x14ac:dyDescent="0.25">
      <c r="H17">
        <v>12</v>
      </c>
    </row>
    <row r="18" spans="1:85" hidden="1" x14ac:dyDescent="0.25">
      <c r="H18">
        <v>13</v>
      </c>
    </row>
    <row r="19" spans="1:85" hidden="1" x14ac:dyDescent="0.25">
      <c r="H19">
        <v>14</v>
      </c>
    </row>
    <row r="20" spans="1:85" hidden="1" x14ac:dyDescent="0.25">
      <c r="H20">
        <v>15</v>
      </c>
    </row>
    <row r="21" spans="1:85" x14ac:dyDescent="0.25">
      <c r="BB21" t="s">
        <v>2503</v>
      </c>
    </row>
    <row r="22" spans="1:85" hidden="1" x14ac:dyDescent="0.25">
      <c r="A22" t="s">
        <v>1966</v>
      </c>
      <c r="E22" s="15" t="e">
        <f>VLOOKUP(B22, 'Rookie Year'!$A$2:$B$55679,2,FALSE)</f>
        <v>#N/A</v>
      </c>
      <c r="K22" s="17">
        <f>IF(AND(G22&lt;&gt;"N",R22="N/A"), IF(I22&lt;4, 0, 0.25),IF(I22=1, IF(J22=1,0, 0.25), IF(I22&lt;13, 0.25, IF(I22&lt;26, 0.4, IF(I22&lt;51, 0.6, 0.75)))))</f>
        <v>0.25</v>
      </c>
      <c r="L22" s="16">
        <f>I22-M22</f>
        <v>0</v>
      </c>
      <c r="M22" s="16">
        <f>ROUNDUP(I22*K22,0)</f>
        <v>0</v>
      </c>
      <c r="N22" s="16">
        <f>M22*J22</f>
        <v>0</v>
      </c>
      <c r="Q22" s="16">
        <f t="shared" ref="Q22" si="0">N22-O22-P22</f>
        <v>0</v>
      </c>
      <c r="S22" s="15">
        <f>IF(R22="N/A", J22-($B$1-F22), J22-($B$1-R22))</f>
        <v>-2024</v>
      </c>
      <c r="T22" s="16" t="str">
        <f>IF($S22&lt;1, "N/A", $M22)</f>
        <v>N/A</v>
      </c>
      <c r="U22" s="16" t="str">
        <f>IF($S22&lt;2, "N/A", $M22)</f>
        <v>N/A</v>
      </c>
      <c r="V22" s="16" t="str">
        <f>IF($S22&lt;3, "N/A", $M22)</f>
        <v>N/A</v>
      </c>
      <c r="W22" s="16" t="str">
        <f t="shared" ref="W22" si="1">IF($S22&lt;4, "N/A", $M22)</f>
        <v>N/A</v>
      </c>
      <c r="X22" s="16" t="str">
        <f t="shared" ref="X22" si="2">IF($S22&lt;5, "N/A", $M22)</f>
        <v>N/A</v>
      </c>
      <c r="Y22" s="15" t="str">
        <f>IF(SUM(T22:X22)&lt;&gt;Q22, "CHECK", "OK")</f>
        <v>OK</v>
      </c>
      <c r="Z22" s="15" t="str">
        <f>IF(F22=$F$1, "No", IF(S22=1, "Yes", "No"))</f>
        <v>No</v>
      </c>
      <c r="AA22" s="18" t="str">
        <f>IF(C22="DM", "N/A", IF(Z22="No","N/A",VLOOKUP(B22,'Extension List'!$A$3:$R$1972,18,FALSE)))</f>
        <v>N/A</v>
      </c>
      <c r="AB22" s="15" t="str">
        <f>IF(C22="DM", "N/A", IF(Z22="No","N/A",VLOOKUP(B22,'Extension List'!$A$3:$T$1972,20,FALSE)))</f>
        <v>N/A</v>
      </c>
      <c r="AC22" s="15" t="str">
        <f>IF(AA22="N/A", "N/A", 0)</f>
        <v>N/A</v>
      </c>
      <c r="AD22" s="16" t="str">
        <f>IF(AE22="N/A", "N/A", AA22-AE22)</f>
        <v>N/A</v>
      </c>
      <c r="AE22" s="16" t="str">
        <f>IF(AA22="N/A", "N/A", IF(AC22&gt;0, IF(AA22&lt;13, ROUNDUP(0.25*AA22,0), IF(AA22&lt;26, ROUNDUP(0.4*AA22,0), IF(AA22&lt;51, ROUNDUP(0.6*AA22,0), ROUNDUP(0.75*AA22,0)))), "N/A"))</f>
        <v>N/A</v>
      </c>
      <c r="AF22" s="16" t="str">
        <f>IF(AD22="N/A","N/A", (AE22*AC22)+Q22)</f>
        <v>N/A</v>
      </c>
      <c r="AG22" s="16" t="str">
        <f>IF($AF22="N/A", "N/A", "TBC")</f>
        <v>N/A</v>
      </c>
      <c r="AH22" s="16" t="str">
        <f t="shared" ref="AH22" si="3">IF($AF22="N/A", "N/A", "TBC")</f>
        <v>N/A</v>
      </c>
      <c r="AI22" s="16" t="str">
        <f>IF($AF22="N/A","N/A",IF(AC22&gt;1,"TBC","N/A"))</f>
        <v>N/A</v>
      </c>
      <c r="AJ22" s="16" t="str">
        <f>IF($AF22="N/A","N/A",IF(AC22&gt;2,"TBC","N/A"))</f>
        <v>N/A</v>
      </c>
      <c r="AK22" s="16" t="str">
        <f>IF($AF22="N/A","N/A",IF(AC22&gt;3,"TBC","N/A"))</f>
        <v>N/A</v>
      </c>
      <c r="AL22" s="16"/>
      <c r="AM22" s="16" t="e">
        <f>IF(AD22="N/A", L22+T22, L22+AG22)</f>
        <v>#VALUE!</v>
      </c>
      <c r="AN22" s="16" t="str">
        <f>IF(AD22="N/A", IF(U22="N/A", "N/A", L22+U22), AD22+AH22)</f>
        <v>N/A</v>
      </c>
      <c r="AO22" s="16" t="str">
        <f>IF(AD22="N/A", IF(V22="N/A", "N/A", L22+V22), IF(AI22="N/A", "N/A", AD22+AI22))</f>
        <v>N/A</v>
      </c>
      <c r="AP22" s="16" t="str">
        <f>IF(AD22="N/A", IF(W22="N/A", "N/A", L22+W22), IF(AJ22="N/A", "N/A", AD22+AJ22))</f>
        <v>N/A</v>
      </c>
      <c r="AQ22" s="16" t="str">
        <f>IF(AD22="N/A", IF(X22="N/A", "N/A", L22+X22), IF(AK22="N/A", "N/A", AD22+AK22))</f>
        <v>N/A</v>
      </c>
      <c r="BJ22" s="16" t="b">
        <f t="shared" ref="BJ22:BS22" si="4">IF(AR22="R", $CA22, IF(OR(AR22="P", AR22="T", AR22="N"), 0, IF($C22="DM", $T22, IF(OR(AR22="Y", AR22="IR"),$AM22,IF(AR22="C", IF($BI22="Y", IF($AF22="N/A", $Q22, $AF22), IF($AG22="N/A", $T22,$AG22)))))))</f>
        <v>0</v>
      </c>
      <c r="BK22" s="16" t="b">
        <f t="shared" si="4"/>
        <v>0</v>
      </c>
      <c r="BL22" s="16" t="b">
        <f t="shared" si="4"/>
        <v>0</v>
      </c>
      <c r="BM22" s="16" t="b">
        <f t="shared" si="4"/>
        <v>0</v>
      </c>
      <c r="BN22" s="16" t="b">
        <f t="shared" si="4"/>
        <v>0</v>
      </c>
      <c r="BO22" s="16" t="b">
        <f t="shared" si="4"/>
        <v>0</v>
      </c>
      <c r="BP22" s="16" t="b">
        <f t="shared" si="4"/>
        <v>0</v>
      </c>
      <c r="BQ22" s="16" t="b">
        <f t="shared" si="4"/>
        <v>0</v>
      </c>
      <c r="BR22" s="16" t="b">
        <f t="shared" si="4"/>
        <v>0</v>
      </c>
      <c r="BS22" s="16" t="b">
        <f t="shared" si="4"/>
        <v>0</v>
      </c>
      <c r="BT22" s="16" t="b">
        <f t="shared" ref="BT22:BZ22" si="5">IF(BB22="R", $CA22, IF(OR(BB22="P", BB22="T", BB22="N"), 0, IF($C22="DM", $T22, IF(OR(BB22="Y", BB22="IR"),$AM22,IF(BB22="C", IF($BI22="Y", IF($BA22="C", IF($AF22="N/A", $Q22, $AF22), IF($AF22="N/A", $T22, $AM22)), IF($AG22="N/A", $T22,$AG22)))))))</f>
        <v>0</v>
      </c>
      <c r="BU22" s="16" t="b">
        <f t="shared" si="5"/>
        <v>0</v>
      </c>
      <c r="BV22" s="16" t="b">
        <f t="shared" si="5"/>
        <v>0</v>
      </c>
      <c r="BW22" s="16" t="b">
        <f t="shared" si="5"/>
        <v>0</v>
      </c>
      <c r="BX22" s="16" t="b">
        <f t="shared" si="5"/>
        <v>0</v>
      </c>
      <c r="BY22" s="16" t="b">
        <f t="shared" si="5"/>
        <v>0</v>
      </c>
      <c r="BZ22" s="16" t="b">
        <f t="shared" si="5"/>
        <v>0</v>
      </c>
      <c r="CA22" s="15"/>
      <c r="CB22" s="16" t="b">
        <f>BZ22</f>
        <v>0</v>
      </c>
      <c r="CC22" s="15" t="str">
        <f>IF(OR($BH22="T", $BH22="R"), 0, IF($BH22="C", IF($BI22="Y", IF($BA22="C", 0, IF(AF22="N/A", Q22-T22, AF22-AG22)), IF($AF22="N/A", U22, AH22)), AN22))</f>
        <v>N/A</v>
      </c>
      <c r="CD22" s="15" t="str">
        <f>IF(OR($BH22="T", $BH22="R"), 0, IF($BH22="C", IF($BI22="Y", 0, IF($AF22="N/A", V22, AI22)), AO22))</f>
        <v>N/A</v>
      </c>
      <c r="CE22" s="15" t="str">
        <f t="shared" ref="CE22" si="6">IF(OR($BH22="T", $BH22="R"), 0, IF($BH22="C", IF($BI22="Y", 0, IF($AF22="N/A", W22, AJ22)), AP22))</f>
        <v>N/A</v>
      </c>
      <c r="CF22" s="15" t="str">
        <f t="shared" ref="CF22" si="7">IF(OR($BH22="T", $BH22="R"), 0, IF($BH22="C", IF($BI22="Y", 0, IF($AF22="N/A", X22, AK22)), AQ22))</f>
        <v>N/A</v>
      </c>
    </row>
    <row r="23" spans="1:85" s="24" customFormat="1" ht="63.75" x14ac:dyDescent="0.25">
      <c r="A23" s="21" t="s">
        <v>0</v>
      </c>
      <c r="B23" s="21" t="s">
        <v>1</v>
      </c>
      <c r="C23" s="21" t="s">
        <v>2</v>
      </c>
      <c r="D23" s="21" t="s">
        <v>3</v>
      </c>
      <c r="E23" s="22" t="s">
        <v>6</v>
      </c>
      <c r="F23" s="21" t="s">
        <v>8</v>
      </c>
      <c r="G23" s="21" t="s">
        <v>7</v>
      </c>
      <c r="H23" s="21" t="s">
        <v>9</v>
      </c>
      <c r="I23" s="21" t="s">
        <v>1903</v>
      </c>
      <c r="J23" s="21" t="s">
        <v>11</v>
      </c>
      <c r="K23" s="22" t="s">
        <v>5</v>
      </c>
      <c r="L23" s="22" t="s">
        <v>14</v>
      </c>
      <c r="M23" s="22" t="s">
        <v>13</v>
      </c>
      <c r="N23" s="22" t="s">
        <v>1904</v>
      </c>
      <c r="O23" s="21" t="s">
        <v>1905</v>
      </c>
      <c r="P23" s="21" t="s">
        <v>1934</v>
      </c>
      <c r="Q23" s="22" t="s">
        <v>15</v>
      </c>
      <c r="R23" s="21" t="s">
        <v>10</v>
      </c>
      <c r="S23" s="22" t="s">
        <v>12</v>
      </c>
      <c r="T23" s="23" t="str">
        <f>$B$1&amp;" Structure"</f>
        <v>2024 Structure</v>
      </c>
      <c r="U23" s="23" t="str">
        <f>$B$1+1&amp;" Structure"</f>
        <v>2025 Structure</v>
      </c>
      <c r="V23" s="23" t="str">
        <f>$B$1+2&amp;" Structure"</f>
        <v>2026 Structure</v>
      </c>
      <c r="W23" s="23" t="str">
        <f>$B$1+3&amp;" Structure"</f>
        <v>2027 Structure</v>
      </c>
      <c r="X23" s="23" t="str">
        <f>$B$1+4&amp;" Structure"</f>
        <v>2028 Structure</v>
      </c>
      <c r="Y23" s="22" t="s">
        <v>1906</v>
      </c>
      <c r="Z23" s="22" t="s">
        <v>16</v>
      </c>
      <c r="AA23" s="22" t="s">
        <v>17</v>
      </c>
      <c r="AB23" s="22" t="s">
        <v>1902</v>
      </c>
      <c r="AC23" s="23" t="s">
        <v>18</v>
      </c>
      <c r="AD23" s="22" t="s">
        <v>20</v>
      </c>
      <c r="AE23" s="22" t="s">
        <v>19</v>
      </c>
      <c r="AF23" s="22" t="str">
        <f>"Total Guarantee "&amp;B1&amp;"+"</f>
        <v>Total Guarantee 2024+</v>
      </c>
      <c r="AG23" s="23" t="str">
        <f>$B$1&amp;" New Guarantee"</f>
        <v>2024 New Guarantee</v>
      </c>
      <c r="AH23" s="23" t="str">
        <f>$B$1+1&amp;" New Guarantee"</f>
        <v>2025 New Guarantee</v>
      </c>
      <c r="AI23" s="23" t="str">
        <f>$B$1+2&amp;" New Guarantee"</f>
        <v>2026 New Guarantee</v>
      </c>
      <c r="AJ23" s="23" t="str">
        <f>$B$1+3&amp;" New Guarantee"</f>
        <v>2027 New Guarantee</v>
      </c>
      <c r="AK23" s="23" t="str">
        <f>$B$1+4&amp;" New Guarantee"</f>
        <v>2028 New Guarantee</v>
      </c>
      <c r="AL23" s="22" t="s">
        <v>1969</v>
      </c>
      <c r="AM23" s="22" t="str">
        <f>$B$1&amp;" Salary"</f>
        <v>2024 Salary</v>
      </c>
      <c r="AN23" s="22" t="str">
        <f>$B$1+1&amp;" Salary"</f>
        <v>2025 Salary</v>
      </c>
      <c r="AO23" s="22" t="str">
        <f>$B$1+2&amp;" Salary"</f>
        <v>2026 Salary</v>
      </c>
      <c r="AP23" s="22" t="str">
        <f>$B$1+3&amp;" Salary"</f>
        <v>2027 Salary</v>
      </c>
      <c r="AQ23" s="22" t="str">
        <f>$B$1+4&amp;" Salary"</f>
        <v>2028 Salary</v>
      </c>
      <c r="AR23" s="21">
        <v>1</v>
      </c>
      <c r="AS23" s="21">
        <v>2</v>
      </c>
      <c r="AT23" s="21">
        <v>3</v>
      </c>
      <c r="AU23" s="21">
        <v>4</v>
      </c>
      <c r="AV23" s="21">
        <v>5</v>
      </c>
      <c r="AW23" s="21">
        <v>6</v>
      </c>
      <c r="AX23" s="21">
        <v>7</v>
      </c>
      <c r="AY23" s="21">
        <v>8</v>
      </c>
      <c r="AZ23" s="21">
        <v>9</v>
      </c>
      <c r="BA23" s="21">
        <v>10</v>
      </c>
      <c r="BB23" s="21">
        <v>11</v>
      </c>
      <c r="BC23" s="21">
        <v>12</v>
      </c>
      <c r="BD23" s="21">
        <v>13</v>
      </c>
      <c r="BE23" s="21">
        <v>14</v>
      </c>
      <c r="BF23" s="21">
        <v>15</v>
      </c>
      <c r="BG23" s="21">
        <v>16</v>
      </c>
      <c r="BH23" s="21">
        <v>17</v>
      </c>
      <c r="BI23" s="21" t="s">
        <v>21</v>
      </c>
      <c r="BJ23" s="22" t="s">
        <v>22</v>
      </c>
      <c r="BK23" s="22" t="s">
        <v>23</v>
      </c>
      <c r="BL23" s="22" t="s">
        <v>24</v>
      </c>
      <c r="BM23" s="22" t="s">
        <v>25</v>
      </c>
      <c r="BN23" s="22" t="s">
        <v>26</v>
      </c>
      <c r="BO23" s="22" t="s">
        <v>27</v>
      </c>
      <c r="BP23" s="22" t="s">
        <v>28</v>
      </c>
      <c r="BQ23" s="22" t="s">
        <v>29</v>
      </c>
      <c r="BR23" s="22" t="s">
        <v>30</v>
      </c>
      <c r="BS23" s="22" t="s">
        <v>31</v>
      </c>
      <c r="BT23" s="22" t="s">
        <v>32</v>
      </c>
      <c r="BU23" s="22" t="s">
        <v>33</v>
      </c>
      <c r="BV23" s="22" t="s">
        <v>34</v>
      </c>
      <c r="BW23" s="22" t="s">
        <v>35</v>
      </c>
      <c r="BX23" s="22" t="s">
        <v>36</v>
      </c>
      <c r="BY23" s="22" t="s">
        <v>37</v>
      </c>
      <c r="BZ23" s="22" t="s">
        <v>38</v>
      </c>
      <c r="CA23" s="21" t="s">
        <v>39</v>
      </c>
      <c r="CB23" s="22" t="str">
        <f>$B$1&amp;" Hit"</f>
        <v>2024 Hit</v>
      </c>
      <c r="CC23" s="22" t="str">
        <f>$B$1+1&amp;" Hit"</f>
        <v>2025 Hit</v>
      </c>
      <c r="CD23" s="22" t="str">
        <f>$B$1+2&amp;" Hit"</f>
        <v>2026 Hit</v>
      </c>
      <c r="CE23" s="22" t="str">
        <f>$B$1+3&amp;" Hit"</f>
        <v>2027 Hit</v>
      </c>
      <c r="CF23" s="22" t="str">
        <f>$B$1+4&amp;" Hit"</f>
        <v>2028 Hit</v>
      </c>
      <c r="CG23" s="21" t="s">
        <v>3074</v>
      </c>
    </row>
    <row r="24" spans="1:85" x14ac:dyDescent="0.25">
      <c r="A24" s="14">
        <v>3634</v>
      </c>
      <c r="B24" s="15" t="s">
        <v>2051</v>
      </c>
      <c r="C24" s="15" t="s">
        <v>61</v>
      </c>
      <c r="D24" s="15" t="s">
        <v>52</v>
      </c>
      <c r="E24" s="15">
        <f>VLOOKUP(B24, 'Rookie Year'!$A$2:$B$55679,2,FALSE)</f>
        <v>2020</v>
      </c>
      <c r="F24" s="15">
        <v>2020</v>
      </c>
      <c r="G24" s="15" t="s">
        <v>40</v>
      </c>
      <c r="H24" s="15" t="s">
        <v>2172</v>
      </c>
      <c r="I24" s="16">
        <v>23</v>
      </c>
      <c r="J24" s="15">
        <v>5</v>
      </c>
      <c r="K24" s="17">
        <f>IF(AND(G24&lt;&gt;"N",R24="N/A"), IF(I24&lt;4, 0, 0.25),IF(I24=1, IF(J24=1,0.25, 0.25), IF(I24&lt;13, 0.25, IF(I24&lt;26, 0.4, IF(I24&lt;51, 0.6, 0.75)))))</f>
        <v>0.4</v>
      </c>
      <c r="L24" s="16">
        <f>I24-M24</f>
        <v>13</v>
      </c>
      <c r="M24" s="16">
        <f>ROUNDUP(I24*K24,0)</f>
        <v>10</v>
      </c>
      <c r="N24" s="16">
        <f>M24*J24</f>
        <v>50</v>
      </c>
      <c r="O24" s="16">
        <v>2</v>
      </c>
      <c r="P24" s="16">
        <v>8</v>
      </c>
      <c r="Q24" s="16">
        <f>N24-O24-P24</f>
        <v>40</v>
      </c>
      <c r="R24" s="15">
        <v>2023</v>
      </c>
      <c r="S24" s="15">
        <f>IF(R24="N/A", J24-($B$1-F24), J24-($B$1-R24))</f>
        <v>4</v>
      </c>
      <c r="T24" s="16">
        <v>10</v>
      </c>
      <c r="U24" s="16">
        <v>10</v>
      </c>
      <c r="V24" s="16">
        <v>10</v>
      </c>
      <c r="W24" s="16">
        <v>10</v>
      </c>
      <c r="X24" s="16" t="str">
        <f>IF($S24&lt;5, "N/A", $M24)</f>
        <v>N/A</v>
      </c>
      <c r="Y24" s="15" t="str">
        <f>IF(SUM(T24:X24)&lt;&gt;Q24, "CHECK", "OK")</f>
        <v>OK</v>
      </c>
      <c r="Z24" s="15" t="str">
        <f>IF(F24=$B$1, "No", IF(S24=1, "Yes", "No"))</f>
        <v>No</v>
      </c>
      <c r="AA24" s="18" t="str">
        <f>IF(C24="DM", "N/A", IF(Z24="No","N/A",VLOOKUP(B24,'Extension List'!$A$3:$R$1972,18,FALSE)))</f>
        <v>N/A</v>
      </c>
      <c r="AB24" s="15" t="str">
        <f>IF(C24="DM", "N/A", IF(Z24="No","N/A",VLOOKUP(B24,'Extension List'!$A$3:$T$1972,20,FALSE)))</f>
        <v>N/A</v>
      </c>
      <c r="AC24" s="15" t="str">
        <f>IF(AA24="N/A", "N/A", 0)</f>
        <v>N/A</v>
      </c>
      <c r="AD24" s="16" t="str">
        <f>IF(AE24="N/A", "N/A", AA24-AE24)</f>
        <v>N/A</v>
      </c>
      <c r="AE24" s="16" t="str">
        <f>IF(AA24="N/A", "N/A", IF(AC24&gt;0, IF(AA24&lt;13, ROUNDUP(0.25*AA24,0), IF(AA24&lt;26, ROUNDUP(0.4*AA24,0), IF(AA24&lt;51, ROUNDUP(0.6*AA24,0), ROUNDUP(0.75*AA24,0)))), "N/A"))</f>
        <v>N/A</v>
      </c>
      <c r="AF24" s="16" t="str">
        <f>IF(AD24="N/A","N/A", (AE24*AC24)+Q24)</f>
        <v>N/A</v>
      </c>
      <c r="AG24" s="16" t="str">
        <f>IF($AF24="N/A", "N/A", "TBC")</f>
        <v>N/A</v>
      </c>
      <c r="AH24" s="16" t="str">
        <f>IF($AF24="N/A", "N/A", "TBC")</f>
        <v>N/A</v>
      </c>
      <c r="AI24" s="16" t="str">
        <f>IF($AF24="N/A","N/A",IF(AC24&gt;1,"TBC","N/A"))</f>
        <v>N/A</v>
      </c>
      <c r="AJ24" s="16" t="str">
        <f>IF($AF24="N/A","N/A",IF(AC24&gt;2,"TBC","N/A"))</f>
        <v>N/A</v>
      </c>
      <c r="AK24" s="16" t="str">
        <f>IF($AF24="N/A","N/A",IF(AC24&gt;3,"TBC","N/A"))</f>
        <v>N/A</v>
      </c>
      <c r="AL24" s="16" t="str">
        <f>IF(AC24="N/A","N/A",IF(AC24&gt;0,IF(SUM(AG24:AK24)&lt;&gt;AF24,"CHECK","OK"),"N/A"))</f>
        <v>N/A</v>
      </c>
      <c r="AM24" s="16">
        <f>IF(AD24="N/A", L24+T24, L24+AG24)</f>
        <v>23</v>
      </c>
      <c r="AN24" s="16">
        <f>IF(AD24="N/A", IF(U24="N/A", "N/A", L24+U24), AD24+AH24)</f>
        <v>23</v>
      </c>
      <c r="AO24" s="16">
        <f>IF(AD24="N/A", IF(V24="N/A", "N/A", L24+V24), IF(AI24="N/A", "N/A", AD24+AI24))</f>
        <v>23</v>
      </c>
      <c r="AP24" s="16">
        <f>IF(AD24="N/A", IF(W24="N/A", "N/A", L24+W24), IF(AJ24="N/A", "N/A", AD24+AJ24))</f>
        <v>23</v>
      </c>
      <c r="AQ24" s="16" t="str">
        <f>IF(AD24="N/A", IF(X24="N/A", "N/A", L24+X24), IF(AK24="N/A", "N/A", AD24+AK24))</f>
        <v>N/A</v>
      </c>
      <c r="AR24" s="15" t="s">
        <v>40</v>
      </c>
      <c r="AS24" s="15" t="s">
        <v>40</v>
      </c>
      <c r="AT24" s="15" t="s">
        <v>40</v>
      </c>
      <c r="AU24" s="15" t="s">
        <v>40</v>
      </c>
      <c r="AV24" s="15" t="s">
        <v>40</v>
      </c>
      <c r="AW24" s="15" t="s">
        <v>40</v>
      </c>
      <c r="AX24" s="15" t="s">
        <v>40</v>
      </c>
      <c r="AY24" s="15" t="s">
        <v>40</v>
      </c>
      <c r="AZ24" s="15" t="s">
        <v>40</v>
      </c>
      <c r="BA24" s="15" t="s">
        <v>40</v>
      </c>
      <c r="BB24" s="15" t="s">
        <v>40</v>
      </c>
      <c r="BC24" s="15" t="s">
        <v>40</v>
      </c>
      <c r="BD24" s="15" t="s">
        <v>40</v>
      </c>
      <c r="BE24" s="15" t="s">
        <v>40</v>
      </c>
      <c r="BF24" s="15" t="s">
        <v>40</v>
      </c>
      <c r="BG24" s="15" t="s">
        <v>40</v>
      </c>
      <c r="BH24" s="15" t="s">
        <v>40</v>
      </c>
      <c r="BI24" s="15"/>
      <c r="BJ24" s="16">
        <f>IF(AR24="R", $CA24, IF(OR(AR24="P", AR24="T", AR24="N"), 0, IF($C24="DM", $T24, IF(OR(AR24="Y", AR24="IR"),$AM24,IF(AR24="C", IF($BI24="Y", IF($AF24="N/A", $Q24, $AF24), IF($AG24="N/A", $T24,$AG24)))))))</f>
        <v>23</v>
      </c>
      <c r="BK24" s="16">
        <f>IF(AS24="R", $CA24, IF(OR(AS24="P", AS24="T", AS24="N"), 0, IF($C24="DM", $T24, IF(OR(AS24="Y", AS24="IR"),$AM24,IF(AS24="C", IF($BI24="Y", IF($AF24="N/A", $Q24, $AF24), IF($AG24="N/A", $T24,$AG24)))))))</f>
        <v>23</v>
      </c>
      <c r="BL24" s="16">
        <f>IF(AT24="R", $CA24, IF(OR(AT24="P", AT24="T", AT24="N"), 0, IF($C24="DM", $T24, IF(OR(AT24="Y", AT24="IR"),$AM24,IF(AT24="C", IF($BI24="Y", IF($AF24="N/A", $Q24, $AF24), IF($AG24="N/A", $T24,$AG24)))))))</f>
        <v>23</v>
      </c>
      <c r="BM24" s="16">
        <f>IF(AU24="R", $CA24, IF(OR(AU24="P", AU24="T", AU24="N"), 0, IF($C24="DM", $T24, IF(OR(AU24="Y", AU24="IR"),$AM24,IF(AU24="C", IF($BI24="Y", IF($AF24="N/A", $Q24, $AF24), IF($AG24="N/A", $T24,$AG24)))))))</f>
        <v>23</v>
      </c>
      <c r="BN24" s="16">
        <f>IF(AV24="R", $CA24, IF(OR(AV24="P", AV24="T", AV24="N"), 0, IF($C24="DM", $T24, IF(OR(AV24="Y", AV24="IR"),$AM24,IF(AV24="C", IF($BI24="Y", IF($AF24="N/A", $Q24, $AF24), IF($AG24="N/A", $T24,$AG24)))))))</f>
        <v>23</v>
      </c>
      <c r="BO24" s="16">
        <f>IF(AW24="R", $CA24, IF(OR(AW24="P", AW24="T", AW24="N"), 0, IF($C24="DM", $T24, IF(OR(AW24="Y", AW24="IR"),$AM24,IF(AW24="C", IF($BI24="Y", IF($AF24="N/A", $Q24, $AF24), IF($AG24="N/A", $T24,$AG24)))))))</f>
        <v>23</v>
      </c>
      <c r="BP24" s="16">
        <f>IF(AX24="R", $CA24, IF(OR(AX24="P", AX24="T", AX24="N"), 0, IF($C24="DM", $T24, IF(OR(AX24="Y", AX24="IR"),$AM24,IF(AX24="C", IF($BI24="Y", IF($AF24="N/A", $Q24, $AF24), IF($AG24="N/A", $T24,$AG24)))))))</f>
        <v>23</v>
      </c>
      <c r="BQ24" s="16">
        <f>IF(AY24="R", $CA24, IF(OR(AY24="P", AY24="T", AY24="N"), 0, IF($C24="DM", $T24, IF(OR(AY24="Y", AY24="IR"),$AM24,IF(AY24="C", IF($BI24="Y", IF($AF24="N/A", $Q24, $AF24), IF($AG24="N/A", $T24,$AG24)))))))</f>
        <v>23</v>
      </c>
      <c r="BR24" s="16">
        <f>IF(AZ24="R", $CA24, IF(OR(AZ24="P", AZ24="T", AZ24="N"), 0, IF($C24="DM", $T24, IF(OR(AZ24="Y", AZ24="IR"),$AM24,IF(AZ24="C", IF($BI24="Y", IF($AF24="N/A", $Q24, $AF24), IF($AG24="N/A", $T24,$AG24)))))))</f>
        <v>23</v>
      </c>
      <c r="BS24" s="16">
        <f>IF(BA24="R", $CA24, IF(OR(BA24="P", BA24="T", BA24="N"), 0, IF($C24="DM", $T24, IF(OR(BA24="Y", BA24="IR"),$AM24,IF(BA24="C", IF($BI24="Y", IF($AF24="N/A", $Q24, $AF24), IF($AG24="N/A", $T24,$AG24)))))))</f>
        <v>23</v>
      </c>
      <c r="BT24" s="16">
        <f>IF(BB24="R", $CA24, IF(OR(BB24="P", BB24="T", BB24="N"), 0, IF($C24="DM", $T24, IF(OR(BB24="Y", BB24="IR"),$AM24,IF(BB24="C", IF($BI24="Y", IF($BA24="C", IF($AF24="N/A", $Q24, $AF24), IF($AF24="N/A", $T24, $AM24)), IF($AG24="N/A", $T24,$AG24)))))))</f>
        <v>23</v>
      </c>
      <c r="BU24" s="16">
        <f>IF(BC24="R", $CA24, IF(OR(BC24="P", BC24="T", BC24="N"), 0, IF($C24="DM", $T24, IF(OR(BC24="Y", BC24="IR"),$AM24,IF(BC24="C", IF($BI24="Y", IF($BA24="C", IF($AF24="N/A", $Q24, $AF24), IF($AF24="N/A", $T24, $AM24)), IF($AG24="N/A", $T24,$AG24)))))))</f>
        <v>23</v>
      </c>
      <c r="BV24" s="16">
        <f>IF(BD24="R", $CA24, IF(OR(BD24="P", BD24="T", BD24="N"), 0, IF($C24="DM", $T24, IF(OR(BD24="Y", BD24="IR"),$AM24,IF(BD24="C", IF($BI24="Y", IF($BA24="C", IF($AF24="N/A", $Q24, $AF24), IF($AF24="N/A", $T24, $AM24)), IF($AG24="N/A", $T24,$AG24)))))))</f>
        <v>23</v>
      </c>
      <c r="BW24" s="16">
        <f>IF(BE24="R", $CA24, IF(OR(BE24="P", BE24="T", BE24="N"), 0, IF($C24="DM", $T24, IF(OR(BE24="Y", BE24="IR"),$AM24,IF(BE24="C", IF($BI24="Y", IF($BA24="C", IF($AF24="N/A", $Q24, $AF24), IF($AF24="N/A", $T24, $AM24)), IF($AG24="N/A", $T24,$AG24)))))))</f>
        <v>23</v>
      </c>
      <c r="BX24" s="16">
        <f>IF(BF24="R", $CA24, IF(OR(BF24="P", BF24="T", BF24="N"), 0, IF($C24="DM", $T24, IF(OR(BF24="Y", BF24="IR"),$AM24,IF(BF24="C", IF($BI24="Y", IF($BA24="C", IF($AF24="N/A", $Q24, $AF24), IF($AF24="N/A", $T24, $AM24)), IF($AG24="N/A", $T24,$AG24)))))))</f>
        <v>23</v>
      </c>
      <c r="BY24" s="16">
        <f>IF(BG24="R", $CA24, IF(OR(BG24="P", BG24="T", BG24="N"), 0, IF($C24="DM", $T24, IF(OR(BG24="Y", BG24="IR"),$AM24,IF(BG24="C", IF($BI24="Y", IF($BA24="C", IF($AF24="N/A", $Q24, $AF24), IF($AF24="N/A", $T24, $AM24)), IF($AG24="N/A", $T24,$AG24)))))))</f>
        <v>23</v>
      </c>
      <c r="BZ24" s="16">
        <f>IF(BH24="R", $CA24, IF(OR(BH24="P", BH24="T", BH24="N"), 0, IF($C24="DM", $T24, IF(OR(BH24="Y", BH24="IR"),$AM24,IF(BH24="C", IF($BI24="Y", IF($BA24="C", IF($AF24="N/A", $Q24, $AF24), IF($AF24="N/A", $T24, $AM24)), IF($AG24="N/A", $T24,$AG24)))))))</f>
        <v>23</v>
      </c>
      <c r="CA24" s="15" t="s">
        <v>75</v>
      </c>
      <c r="CB24" s="16">
        <f>BZ24</f>
        <v>23</v>
      </c>
      <c r="CC24" s="15">
        <f>IF(OR($BH24="T", $BH24="R"), 0, IF($BH24="C", IF($BI24="Y", IF($BA24="C", 0, IF(AF24="N/A", Q24-T24, AF24-AG24)), IF($AF24="N/A", U24, AH24)), AN24))</f>
        <v>23</v>
      </c>
      <c r="CD24" s="15">
        <f>IF(OR($BH24="T", $BH24="R"), 0, IF($BH24="C", IF($BI24="Y", 0, IF($AF24="N/A", V24, AI24)), AO24))</f>
        <v>23</v>
      </c>
      <c r="CE24" s="15">
        <f>IF(OR($BH24="T", $BH24="R"), 0, IF($BH24="C", IF($BI24="Y", 0, IF($AF24="N/A", W24, AJ24)), AP24))</f>
        <v>23</v>
      </c>
      <c r="CF24" s="15" t="str">
        <f>IF(OR($BH24="T", $BH24="R"), 0, IF($BH24="C", IF($BI24="Y", 0, IF($AF24="N/A", X24, AK24)), AQ24))</f>
        <v>N/A</v>
      </c>
      <c r="CG24" t="str">
        <f>IF(AC24="N/A", "S:"&amp;L24&amp;" G:"&amp;M24&amp;" GR:"&amp;Q24, IF(AC24=0, "S:"&amp;L24&amp;" G:"&amp;M24&amp;" GR:"&amp;Q24, "S:"&amp;L24&amp;"/"&amp;AD24&amp;" G:"&amp;AE24&amp;" GR:"&amp;AF24))</f>
        <v>S:13 G:10 GR:40</v>
      </c>
    </row>
    <row r="25" spans="1:85" x14ac:dyDescent="0.25">
      <c r="A25" s="14">
        <v>5504</v>
      </c>
      <c r="B25" s="15" t="s">
        <v>2901</v>
      </c>
      <c r="C25" s="15" t="s">
        <v>61</v>
      </c>
      <c r="D25" s="15" t="s">
        <v>52</v>
      </c>
      <c r="E25" s="15">
        <f>VLOOKUP(B25, 'Rookie Year'!$A$2:$B$55679,2,FALSE)</f>
        <v>2017</v>
      </c>
      <c r="F25" s="15">
        <v>2024</v>
      </c>
      <c r="G25" s="15" t="s">
        <v>42</v>
      </c>
      <c r="H25" s="15" t="s">
        <v>1928</v>
      </c>
      <c r="I25" s="16">
        <v>1</v>
      </c>
      <c r="J25" s="15">
        <v>1</v>
      </c>
      <c r="K25" s="17">
        <f>IF(AND(G25&lt;&gt;"N",R25="N/A"), IF(I25&lt;4, 0, 0.25),IF(I25=1, IF(J25=1,0.25, 0.25), IF(I25&lt;13, 0.25, IF(I25&lt;26, 0.4, IF(I25&lt;51, 0.6, 0.75)))))</f>
        <v>0.25</v>
      </c>
      <c r="L25" s="16">
        <f>I25-M25</f>
        <v>0</v>
      </c>
      <c r="M25" s="16">
        <f>ROUNDUP(I25*K25,0)</f>
        <v>1</v>
      </c>
      <c r="N25" s="16">
        <f>M25*J25</f>
        <v>1</v>
      </c>
      <c r="O25" s="16">
        <v>0</v>
      </c>
      <c r="P25" s="16">
        <v>0</v>
      </c>
      <c r="Q25" s="16">
        <f>N25-O25-P25</f>
        <v>1</v>
      </c>
      <c r="R25" s="15" t="s">
        <v>75</v>
      </c>
      <c r="S25" s="15">
        <f>IF(R25="N/A", J25-($B$1-F25), J25-($B$1-R25))</f>
        <v>1</v>
      </c>
      <c r="T25" s="16">
        <f>IF($S25&lt;1, "N/A", $M25)</f>
        <v>1</v>
      </c>
      <c r="U25" s="16" t="str">
        <f>IF($S25&lt;2, "N/A", $M25)</f>
        <v>N/A</v>
      </c>
      <c r="V25" s="16" t="str">
        <f>IF($S25&lt;3, "N/A", $M25)</f>
        <v>N/A</v>
      </c>
      <c r="W25" s="16" t="str">
        <f>IF($S25&lt;4, "N/A", $M25)</f>
        <v>N/A</v>
      </c>
      <c r="X25" s="16" t="str">
        <f>IF($S25&lt;5, "N/A", $M25)</f>
        <v>N/A</v>
      </c>
      <c r="Y25" s="15" t="str">
        <f>IF(SUM(T25:X25)&lt;&gt;Q25, "CHECK", "OK")</f>
        <v>OK</v>
      </c>
      <c r="Z25" s="15" t="str">
        <f>IF(F25=$B$1, "No", IF(S25=1, "Yes", "No"))</f>
        <v>No</v>
      </c>
      <c r="AA25" s="18" t="str">
        <f>IF(C25="DM", "N/A", IF(Z25="No","N/A",VLOOKUP(B25,'Extension List'!$A$3:$R$1972,18,FALSE)))</f>
        <v>N/A</v>
      </c>
      <c r="AB25" s="15" t="str">
        <f>IF(C25="DM", "N/A", IF(Z25="No","N/A",VLOOKUP(B25,'Extension List'!$A$3:$T$1972,20,FALSE)))</f>
        <v>N/A</v>
      </c>
      <c r="AC25" s="15" t="str">
        <f>IF(AA25="N/A", "N/A", 0)</f>
        <v>N/A</v>
      </c>
      <c r="AD25" s="16" t="str">
        <f>IF(AE25="N/A", "N/A", AA25-AE25)</f>
        <v>N/A</v>
      </c>
      <c r="AE25" s="16" t="str">
        <f>IF(AA25="N/A", "N/A", IF(AC25&gt;0, IF(AA25&lt;13, ROUNDUP(0.25*AA25,0), IF(AA25&lt;26, ROUNDUP(0.4*AA25,0), IF(AA25&lt;51, ROUNDUP(0.6*AA25,0), ROUNDUP(0.75*AA25,0)))), "N/A"))</f>
        <v>N/A</v>
      </c>
      <c r="AF25" s="16" t="str">
        <f>IF(AD25="N/A","N/A", (AE25*AC25)+Q25)</f>
        <v>N/A</v>
      </c>
      <c r="AG25" s="16" t="str">
        <f>IF($AF25="N/A", "N/A", "TBC")</f>
        <v>N/A</v>
      </c>
      <c r="AH25" s="16" t="str">
        <f>IF($AF25="N/A", "N/A", "TBC")</f>
        <v>N/A</v>
      </c>
      <c r="AI25" s="16" t="str">
        <f>IF($AF25="N/A","N/A",IF(AC25&gt;1,"TBC","N/A"))</f>
        <v>N/A</v>
      </c>
      <c r="AJ25" s="16" t="str">
        <f>IF($AF25="N/A","N/A",IF(AC25&gt;2,"TBC","N/A"))</f>
        <v>N/A</v>
      </c>
      <c r="AK25" s="16" t="str">
        <f>IF($AF25="N/A","N/A",IF(AC25&gt;3,"TBC","N/A"))</f>
        <v>N/A</v>
      </c>
      <c r="AL25" s="16" t="str">
        <f>IF(AC25="N/A","N/A",IF(AC25&gt;0,IF(SUM(AG25:AK25)&lt;&gt;AF25,"CHECK","OK"),"N/A"))</f>
        <v>N/A</v>
      </c>
      <c r="AM25" s="16">
        <f>IF(AD25="N/A", L25+T25, L25+AG25)</f>
        <v>1</v>
      </c>
      <c r="AN25" s="16" t="str">
        <f>IF(AD25="N/A", IF(U25="N/A", "N/A", L25+U25), AD25+AH25)</f>
        <v>N/A</v>
      </c>
      <c r="AO25" s="16" t="str">
        <f>IF(AD25="N/A", IF(V25="N/A", "N/A", L25+V25), IF(AI25="N/A", "N/A", AD25+AI25))</f>
        <v>N/A</v>
      </c>
      <c r="AP25" s="16" t="str">
        <f>IF(AD25="N/A", IF(W25="N/A", "N/A", L25+W25), IF(AJ25="N/A", "N/A", AD25+AJ25))</f>
        <v>N/A</v>
      </c>
      <c r="AQ25" s="16" t="str">
        <f>IF(AD25="N/A", IF(X25="N/A", "N/A", L25+X25), IF(AK25="N/A", "N/A", AD25+AK25))</f>
        <v>N/A</v>
      </c>
      <c r="AR25" s="15" t="s">
        <v>40</v>
      </c>
      <c r="AS25" s="15" t="s">
        <v>40</v>
      </c>
      <c r="AT25" s="15" t="s">
        <v>40</v>
      </c>
      <c r="AU25" s="15" t="s">
        <v>40</v>
      </c>
      <c r="AV25" s="15" t="s">
        <v>40</v>
      </c>
      <c r="AW25" s="15" t="s">
        <v>40</v>
      </c>
      <c r="AX25" s="15" t="s">
        <v>40</v>
      </c>
      <c r="AY25" s="15" t="s">
        <v>44</v>
      </c>
      <c r="AZ25" s="15" t="s">
        <v>44</v>
      </c>
      <c r="BA25" s="15" t="s">
        <v>44</v>
      </c>
      <c r="BB25" s="15" t="s">
        <v>44</v>
      </c>
      <c r="BC25" s="15" t="s">
        <v>44</v>
      </c>
      <c r="BD25" s="15" t="s">
        <v>44</v>
      </c>
      <c r="BE25" s="15" t="s">
        <v>44</v>
      </c>
      <c r="BF25" s="15" t="s">
        <v>44</v>
      </c>
      <c r="BG25" s="15" t="s">
        <v>44</v>
      </c>
      <c r="BH25" s="15" t="s">
        <v>44</v>
      </c>
      <c r="BI25" s="15"/>
      <c r="BJ25" s="16">
        <f>IF(AR25="R", $CA25, IF(OR(AR25="P", AR25="T", AR25="N"), 0, IF($C25="DM", $T25, IF(OR(AR25="Y", AR25="IR"),$AM25,IF(AR25="C", IF($BI25="Y", IF($AF25="N/A", $Q25, $AF25), IF($AG25="N/A", $T25,$AG25)))))))</f>
        <v>1</v>
      </c>
      <c r="BK25" s="16">
        <f>IF(AS25="R", $CA25, IF(OR(AS25="P", AS25="T", AS25="N"), 0, IF($C25="DM", $T25, IF(OR(AS25="Y", AS25="IR"),$AM25,IF(AS25="C", IF($BI25="Y", IF($AF25="N/A", $Q25, $AF25), IF($AG25="N/A", $T25,$AG25)))))))</f>
        <v>1</v>
      </c>
      <c r="BL25" s="16">
        <f>IF(AT25="R", $CA25, IF(OR(AT25="P", AT25="T", AT25="N"), 0, IF($C25="DM", $T25, IF(OR(AT25="Y", AT25="IR"),$AM25,IF(AT25="C", IF($BI25="Y", IF($AF25="N/A", $Q25, $AF25), IF($AG25="N/A", $T25,$AG25)))))))</f>
        <v>1</v>
      </c>
      <c r="BM25" s="16">
        <f>IF(AU25="R", $CA25, IF(OR(AU25="P", AU25="T", AU25="N"), 0, IF($C25="DM", $T25, IF(OR(AU25="Y", AU25="IR"),$AM25,IF(AU25="C", IF($BI25="Y", IF($AF25="N/A", $Q25, $AF25), IF($AG25="N/A", $T25,$AG25)))))))</f>
        <v>1</v>
      </c>
      <c r="BN25" s="16">
        <f>IF(AV25="R", $CA25, IF(OR(AV25="P", AV25="T", AV25="N"), 0, IF($C25="DM", $T25, IF(OR(AV25="Y", AV25="IR"),$AM25,IF(AV25="C", IF($BI25="Y", IF($AF25="N/A", $Q25, $AF25), IF($AG25="N/A", $T25,$AG25)))))))</f>
        <v>1</v>
      </c>
      <c r="BO25" s="16">
        <f>IF(AW25="R", $CA25, IF(OR(AW25="P", AW25="T", AW25="N"), 0, IF($C25="DM", $T25, IF(OR(AW25="Y", AW25="IR"),$AM25,IF(AW25="C", IF($BI25="Y", IF($AF25="N/A", $Q25, $AF25), IF($AG25="N/A", $T25,$AG25)))))))</f>
        <v>1</v>
      </c>
      <c r="BP25" s="16">
        <f>IF(AX25="R", $CA25, IF(OR(AX25="P", AX25="T", AX25="N"), 0, IF($C25="DM", $T25, IF(OR(AX25="Y", AX25="IR"),$AM25,IF(AX25="C", IF($BI25="Y", IF($AF25="N/A", $Q25, $AF25), IF($AG25="N/A", $T25,$AG25)))))))</f>
        <v>1</v>
      </c>
      <c r="BQ25" s="16">
        <f>IF(AY25="R", $CA25, IF(OR(AY25="P", AY25="T", AY25="N"), 0, IF($C25="DM", $T25, IF(OR(AY25="Y", AY25="IR"),$AM25,IF(AY25="C", IF($BI25="Y", IF($AF25="N/A", $Q25, $AF25), IF($AG25="N/A", $T25,$AG25)))))))</f>
        <v>1</v>
      </c>
      <c r="BR25" s="16">
        <f>IF(AZ25="R", $CA25, IF(OR(AZ25="P", AZ25="T", AZ25="N"), 0, IF($C25="DM", $T25, IF(OR(AZ25="Y", AZ25="IR"),$AM25,IF(AZ25="C", IF($BI25="Y", IF($AF25="N/A", $Q25, $AF25), IF($AG25="N/A", $T25,$AG25)))))))</f>
        <v>1</v>
      </c>
      <c r="BS25" s="16">
        <f>IF(BA25="R", $CA25, IF(OR(BA25="P", BA25="T", BA25="N"), 0, IF($C25="DM", $T25, IF(OR(BA25="Y", BA25="IR"),$AM25,IF(BA25="C", IF($BI25="Y", IF($AF25="N/A", $Q25, $AF25), IF($AG25="N/A", $T25,$AG25)))))))</f>
        <v>1</v>
      </c>
      <c r="BT25" s="16">
        <f>IF(BB25="R", $CA25, IF(OR(BB25="P", BB25="T", BB25="N"), 0, IF($C25="DM", $T25, IF(OR(BB25="Y", BB25="IR"),$AM25,IF(BB25="C", IF($BI25="Y", IF($BA25="C", IF($AF25="N/A", $Q25, $AF25), IF($AF25="N/A", $T25, $AM25)), IF($AG25="N/A", $T25,$AG25)))))))</f>
        <v>1</v>
      </c>
      <c r="BU25" s="16">
        <f>IF(BC25="R", $CA25, IF(OR(BC25="P", BC25="T", BC25="N"), 0, IF($C25="DM", $T25, IF(OR(BC25="Y", BC25="IR"),$AM25,IF(BC25="C", IF($BI25="Y", IF($BA25="C", IF($AF25="N/A", $Q25, $AF25), IF($AF25="N/A", $T25, $AM25)), IF($AG25="N/A", $T25,$AG25)))))))</f>
        <v>1</v>
      </c>
      <c r="BV25" s="16">
        <f>IF(BD25="R", $CA25, IF(OR(BD25="P", BD25="T", BD25="N"), 0, IF($C25="DM", $T25, IF(OR(BD25="Y", BD25="IR"),$AM25,IF(BD25="C", IF($BI25="Y", IF($BA25="C", IF($AF25="N/A", $Q25, $AF25), IF($AF25="N/A", $T25, $AM25)), IF($AG25="N/A", $T25,$AG25)))))))</f>
        <v>1</v>
      </c>
      <c r="BW25" s="16">
        <f>IF(BE25="R", $CA25, IF(OR(BE25="P", BE25="T", BE25="N"), 0, IF($C25="DM", $T25, IF(OR(BE25="Y", BE25="IR"),$AM25,IF(BE25="C", IF($BI25="Y", IF($BA25="C", IF($AF25="N/A", $Q25, $AF25), IF($AF25="N/A", $T25, $AM25)), IF($AG25="N/A", $T25,$AG25)))))))</f>
        <v>1</v>
      </c>
      <c r="BX25" s="16">
        <f>IF(BF25="R", $CA25, IF(OR(BF25="P", BF25="T", BF25="N"), 0, IF($C25="DM", $T25, IF(OR(BF25="Y", BF25="IR"),$AM25,IF(BF25="C", IF($BI25="Y", IF($BA25="C", IF($AF25="N/A", $Q25, $AF25), IF($AF25="N/A", $T25, $AM25)), IF($AG25="N/A", $T25,$AG25)))))))</f>
        <v>1</v>
      </c>
      <c r="BY25" s="16">
        <f>IF(BG25="R", $CA25, IF(OR(BG25="P", BG25="T", BG25="N"), 0, IF($C25="DM", $T25, IF(OR(BG25="Y", BG25="IR"),$AM25,IF(BG25="C", IF($BI25="Y", IF($BA25="C", IF($AF25="N/A", $Q25, $AF25), IF($AF25="N/A", $T25, $AM25)), IF($AG25="N/A", $T25,$AG25)))))))</f>
        <v>1</v>
      </c>
      <c r="BZ25" s="16">
        <f>IF(BH25="R", $CA25, IF(OR(BH25="P", BH25="T", BH25="N"), 0, IF($C25="DM", $T25, IF(OR(BH25="Y", BH25="IR"),$AM25,IF(BH25="C", IF($BI25="Y", IF($BA25="C", IF($AF25="N/A", $Q25, $AF25), IF($AF25="N/A", $T25, $AM25)), IF($AG25="N/A", $T25,$AG25)))))))</f>
        <v>1</v>
      </c>
      <c r="CA25" s="15" t="s">
        <v>75</v>
      </c>
      <c r="CB25" s="16">
        <f>BZ25</f>
        <v>1</v>
      </c>
      <c r="CC25" s="15" t="str">
        <f>IF(OR($BH25="T", $BH25="R"), 0, IF($BH25="C", IF($BI25="Y", IF($BA25="C", 0, IF(AF25="N/A", Q25-T25, AF25-AG25)), IF($AF25="N/A", U25, AH25)), AN25))</f>
        <v>N/A</v>
      </c>
      <c r="CD25" s="15" t="str">
        <f>IF(OR($BH25="T", $BH25="R"), 0, IF($BH25="C", IF($BI25="Y", 0, IF($AF25="N/A", V25, AI25)), AO25))</f>
        <v>N/A</v>
      </c>
      <c r="CE25" s="15" t="str">
        <f>IF(OR($BH25="T", $BH25="R"), 0, IF($BH25="C", IF($BI25="Y", 0, IF($AF25="N/A", W25, AJ25)), AP25))</f>
        <v>N/A</v>
      </c>
      <c r="CF25" s="15" t="str">
        <f>IF(OR($BH25="T", $BH25="R"), 0, IF($BH25="C", IF($BI25="Y", 0, IF($AF25="N/A", X25, AK25)), AQ25))</f>
        <v>N/A</v>
      </c>
      <c r="CG25" t="str">
        <f>IF(AC25="N/A", "S:"&amp;L25&amp;" G:"&amp;M25&amp;" GR:"&amp;Q25, IF(AC25=0, "S:"&amp;L25&amp;" G:"&amp;M25&amp;" GR:"&amp;Q25, "S:"&amp;L25&amp;"/"&amp;AD25&amp;" G:"&amp;AE25&amp;" GR:"&amp;AF25))</f>
        <v>S:0 G:1 GR:1</v>
      </c>
    </row>
    <row r="26" spans="1:85" x14ac:dyDescent="0.25">
      <c r="A26" s="14">
        <v>5502</v>
      </c>
      <c r="B26" s="15" t="s">
        <v>1213</v>
      </c>
      <c r="C26" s="15" t="s">
        <v>61</v>
      </c>
      <c r="D26" s="15" t="s">
        <v>52</v>
      </c>
      <c r="E26" s="15">
        <f>VLOOKUP(B26, 'Rookie Year'!$A$2:$B$55679,2,FALSE)</f>
        <v>2019</v>
      </c>
      <c r="F26" s="15">
        <v>2024</v>
      </c>
      <c r="G26" s="15" t="s">
        <v>42</v>
      </c>
      <c r="H26" s="15" t="s">
        <v>1928</v>
      </c>
      <c r="I26" s="16">
        <v>1</v>
      </c>
      <c r="J26" s="15">
        <v>1</v>
      </c>
      <c r="K26" s="17">
        <f>IF(AND(G26&lt;&gt;"N",R26="N/A"), IF(I26&lt;4, 0, 0.25),IF(I26=1, IF(J26=1,0.25, 0.25), IF(I26&lt;13, 0.25, IF(I26&lt;26, 0.4, IF(I26&lt;51, 0.6, 0.75)))))</f>
        <v>0.25</v>
      </c>
      <c r="L26" s="16">
        <f>I26-M26</f>
        <v>0</v>
      </c>
      <c r="M26" s="16">
        <f>ROUNDUP(I26*K26,0)</f>
        <v>1</v>
      </c>
      <c r="N26" s="16">
        <f>M26*J26</f>
        <v>1</v>
      </c>
      <c r="O26" s="16">
        <v>0</v>
      </c>
      <c r="P26" s="16">
        <v>0</v>
      </c>
      <c r="Q26" s="16">
        <f>N26-O26-P26</f>
        <v>1</v>
      </c>
      <c r="R26" s="15" t="s">
        <v>75</v>
      </c>
      <c r="S26" s="15">
        <f>IF(R26="N/A", J26-($B$1-F26), J26-($B$1-R26))</f>
        <v>1</v>
      </c>
      <c r="T26" s="16">
        <f>IF($S26&lt;1, "N/A", $M26)</f>
        <v>1</v>
      </c>
      <c r="U26" s="16" t="str">
        <f>IF($S26&lt;2, "N/A", $M26)</f>
        <v>N/A</v>
      </c>
      <c r="V26" s="16" t="str">
        <f>IF($S26&lt;3, "N/A", $M26)</f>
        <v>N/A</v>
      </c>
      <c r="W26" s="16" t="str">
        <f>IF($S26&lt;4, "N/A", $M26)</f>
        <v>N/A</v>
      </c>
      <c r="X26" s="16" t="str">
        <f>IF($S26&lt;5, "N/A", $M26)</f>
        <v>N/A</v>
      </c>
      <c r="Y26" s="15" t="str">
        <f>IF(SUM(T26:X26)&lt;&gt;Q26, "CHECK", "OK")</f>
        <v>OK</v>
      </c>
      <c r="Z26" s="15" t="str">
        <f>IF(F26=$B$1, "No", IF(S26=1, "Yes", "No"))</f>
        <v>No</v>
      </c>
      <c r="AA26" s="18" t="str">
        <f>IF(C26="DM", "N/A", IF(Z26="No","N/A",VLOOKUP(B26,'Extension List'!$A$3:$R$1972,18,FALSE)))</f>
        <v>N/A</v>
      </c>
      <c r="AB26" s="15" t="str">
        <f>IF(C26="DM", "N/A", IF(Z26="No","N/A",VLOOKUP(B26,'Extension List'!$A$3:$T$1972,20,FALSE)))</f>
        <v>N/A</v>
      </c>
      <c r="AC26" s="15" t="str">
        <f>IF(AA26="N/A", "N/A", 0)</f>
        <v>N/A</v>
      </c>
      <c r="AD26" s="16" t="str">
        <f>IF(AE26="N/A", "N/A", AA26-AE26)</f>
        <v>N/A</v>
      </c>
      <c r="AE26" s="16" t="str">
        <f>IF(AA26="N/A", "N/A", IF(AC26&gt;0, IF(AA26&lt;13, ROUNDUP(0.25*AA26,0), IF(AA26&lt;26, ROUNDUP(0.4*AA26,0), IF(AA26&lt;51, ROUNDUP(0.6*AA26,0), ROUNDUP(0.75*AA26,0)))), "N/A"))</f>
        <v>N/A</v>
      </c>
      <c r="AF26" s="16" t="str">
        <f>IF(AD26="N/A","N/A", (AE26*AC26)+Q26)</f>
        <v>N/A</v>
      </c>
      <c r="AG26" s="16" t="str">
        <f>IF($AF26="N/A", "N/A", "TBC")</f>
        <v>N/A</v>
      </c>
      <c r="AH26" s="16" t="str">
        <f>IF($AF26="N/A", "N/A", "TBC")</f>
        <v>N/A</v>
      </c>
      <c r="AI26" s="16" t="str">
        <f>IF($AF26="N/A","N/A",IF(AC26&gt;1,"TBC","N/A"))</f>
        <v>N/A</v>
      </c>
      <c r="AJ26" s="16" t="str">
        <f>IF($AF26="N/A","N/A",IF(AC26&gt;2,"TBC","N/A"))</f>
        <v>N/A</v>
      </c>
      <c r="AK26" s="16" t="str">
        <f>IF($AF26="N/A","N/A",IF(AC26&gt;3,"TBC","N/A"))</f>
        <v>N/A</v>
      </c>
      <c r="AL26" s="16" t="str">
        <f>IF(AC26="N/A","N/A",IF(AC26&gt;0,IF(SUM(AG26:AK26)&lt;&gt;AF26,"CHECK","OK"),"N/A"))</f>
        <v>N/A</v>
      </c>
      <c r="AM26" s="16">
        <f>IF(AD26="N/A", L26+T26, L26+AG26)</f>
        <v>1</v>
      </c>
      <c r="AN26" s="16" t="str">
        <f>IF(AD26="N/A", IF(U26="N/A", "N/A", L26+U26), AD26+AH26)</f>
        <v>N/A</v>
      </c>
      <c r="AO26" s="16" t="str">
        <f>IF(AD26="N/A", IF(V26="N/A", "N/A", L26+V26), IF(AI26="N/A", "N/A", AD26+AI26))</f>
        <v>N/A</v>
      </c>
      <c r="AP26" s="16" t="str">
        <f>IF(AD26="N/A", IF(W26="N/A", "N/A", L26+W26), IF(AJ26="N/A", "N/A", AD26+AJ26))</f>
        <v>N/A</v>
      </c>
      <c r="AQ26" s="16" t="str">
        <f>IF(AD26="N/A", IF(X26="N/A", "N/A", L26+X26), IF(AK26="N/A", "N/A", AD26+AK26))</f>
        <v>N/A</v>
      </c>
      <c r="AR26" s="15" t="s">
        <v>40</v>
      </c>
      <c r="AS26" s="15" t="s">
        <v>40</v>
      </c>
      <c r="AT26" s="15" t="s">
        <v>40</v>
      </c>
      <c r="AU26" s="15" t="s">
        <v>40</v>
      </c>
      <c r="AV26" s="15" t="s">
        <v>40</v>
      </c>
      <c r="AW26" s="15" t="s">
        <v>40</v>
      </c>
      <c r="AX26" s="15" t="s">
        <v>40</v>
      </c>
      <c r="AY26" s="15" t="s">
        <v>40</v>
      </c>
      <c r="AZ26" s="15" t="s">
        <v>40</v>
      </c>
      <c r="BA26" s="15" t="s">
        <v>40</v>
      </c>
      <c r="BB26" s="15" t="s">
        <v>40</v>
      </c>
      <c r="BC26" s="15" t="s">
        <v>40</v>
      </c>
      <c r="BD26" s="15" t="s">
        <v>40</v>
      </c>
      <c r="BE26" s="15" t="s">
        <v>40</v>
      </c>
      <c r="BF26" s="15" t="s">
        <v>40</v>
      </c>
      <c r="BG26" s="15" t="s">
        <v>40</v>
      </c>
      <c r="BH26" s="15" t="s">
        <v>40</v>
      </c>
      <c r="BI26" s="15"/>
      <c r="BJ26" s="16">
        <f>IF(AR26="R", $CA26, IF(OR(AR26="P", AR26="T", AR26="N"), 0, IF($C26="DM", $T26, IF(OR(AR26="Y", AR26="IR"),$AM26,IF(AR26="C", IF($BI26="Y", IF($AF26="N/A", $Q26, $AF26), IF($AG26="N/A", $T26,$AG26)))))))</f>
        <v>1</v>
      </c>
      <c r="BK26" s="16">
        <f>IF(AS26="R", $CA26, IF(OR(AS26="P", AS26="T", AS26="N"), 0, IF($C26="DM", $T26, IF(OR(AS26="Y", AS26="IR"),$AM26,IF(AS26="C", IF($BI26="Y", IF($AF26="N/A", $Q26, $AF26), IF($AG26="N/A", $T26,$AG26)))))))</f>
        <v>1</v>
      </c>
      <c r="BL26" s="16">
        <f>IF(AT26="R", $CA26, IF(OR(AT26="P", AT26="T", AT26="N"), 0, IF($C26="DM", $T26, IF(OR(AT26="Y", AT26="IR"),$AM26,IF(AT26="C", IF($BI26="Y", IF($AF26="N/A", $Q26, $AF26), IF($AG26="N/A", $T26,$AG26)))))))</f>
        <v>1</v>
      </c>
      <c r="BM26" s="16">
        <f>IF(AU26="R", $CA26, IF(OR(AU26="P", AU26="T", AU26="N"), 0, IF($C26="DM", $T26, IF(OR(AU26="Y", AU26="IR"),$AM26,IF(AU26="C", IF($BI26="Y", IF($AF26="N/A", $Q26, $AF26), IF($AG26="N/A", $T26,$AG26)))))))</f>
        <v>1</v>
      </c>
      <c r="BN26" s="16">
        <f>IF(AV26="R", $CA26, IF(OR(AV26="P", AV26="T", AV26="N"), 0, IF($C26="DM", $T26, IF(OR(AV26="Y", AV26="IR"),$AM26,IF(AV26="C", IF($BI26="Y", IF($AF26="N/A", $Q26, $AF26), IF($AG26="N/A", $T26,$AG26)))))))</f>
        <v>1</v>
      </c>
      <c r="BO26" s="16">
        <f>IF(AW26="R", $CA26, IF(OR(AW26="P", AW26="T", AW26="N"), 0, IF($C26="DM", $T26, IF(OR(AW26="Y", AW26="IR"),$AM26,IF(AW26="C", IF($BI26="Y", IF($AF26="N/A", $Q26, $AF26), IF($AG26="N/A", $T26,$AG26)))))))</f>
        <v>1</v>
      </c>
      <c r="BP26" s="16">
        <f>IF(AX26="R", $CA26, IF(OR(AX26="P", AX26="T", AX26="N"), 0, IF($C26="DM", $T26, IF(OR(AX26="Y", AX26="IR"),$AM26,IF(AX26="C", IF($BI26="Y", IF($AF26="N/A", $Q26, $AF26), IF($AG26="N/A", $T26,$AG26)))))))</f>
        <v>1</v>
      </c>
      <c r="BQ26" s="16">
        <f>IF(AY26="R", $CA26, IF(OR(AY26="P", AY26="T", AY26="N"), 0, IF($C26="DM", $T26, IF(OR(AY26="Y", AY26="IR"),$AM26,IF(AY26="C", IF($BI26="Y", IF($AF26="N/A", $Q26, $AF26), IF($AG26="N/A", $T26,$AG26)))))))</f>
        <v>1</v>
      </c>
      <c r="BR26" s="16">
        <f>IF(AZ26="R", $CA26, IF(OR(AZ26="P", AZ26="T", AZ26="N"), 0, IF($C26="DM", $T26, IF(OR(AZ26="Y", AZ26="IR"),$AM26,IF(AZ26="C", IF($BI26="Y", IF($AF26="N/A", $Q26, $AF26), IF($AG26="N/A", $T26,$AG26)))))))</f>
        <v>1</v>
      </c>
      <c r="BS26" s="16">
        <f>IF(BA26="R", $CA26, IF(OR(BA26="P", BA26="T", BA26="N"), 0, IF($C26="DM", $T26, IF(OR(BA26="Y", BA26="IR"),$AM26,IF(BA26="C", IF($BI26="Y", IF($AF26="N/A", $Q26, $AF26), IF($AG26="N/A", $T26,$AG26)))))))</f>
        <v>1</v>
      </c>
      <c r="BT26" s="16">
        <f>IF(BB26="R", $CA26, IF(OR(BB26="P", BB26="T", BB26="N"), 0, IF($C26="DM", $T26, IF(OR(BB26="Y", BB26="IR"),$AM26,IF(BB26="C", IF($BI26="Y", IF($BA26="C", IF($AF26="N/A", $Q26, $AF26), IF($AF26="N/A", $T26, $AM26)), IF($AG26="N/A", $T26,$AG26)))))))</f>
        <v>1</v>
      </c>
      <c r="BU26" s="16">
        <f>IF(BC26="R", $CA26, IF(OR(BC26="P", BC26="T", BC26="N"), 0, IF($C26="DM", $T26, IF(OR(BC26="Y", BC26="IR"),$AM26,IF(BC26="C", IF($BI26="Y", IF($BA26="C", IF($AF26="N/A", $Q26, $AF26), IF($AF26="N/A", $T26, $AM26)), IF($AG26="N/A", $T26,$AG26)))))))</f>
        <v>1</v>
      </c>
      <c r="BV26" s="16">
        <f>IF(BD26="R", $CA26, IF(OR(BD26="P", BD26="T", BD26="N"), 0, IF($C26="DM", $T26, IF(OR(BD26="Y", BD26="IR"),$AM26,IF(BD26="C", IF($BI26="Y", IF($BA26="C", IF($AF26="N/A", $Q26, $AF26), IF($AF26="N/A", $T26, $AM26)), IF($AG26="N/A", $T26,$AG26)))))))</f>
        <v>1</v>
      </c>
      <c r="BW26" s="16">
        <f>IF(BE26="R", $CA26, IF(OR(BE26="P", BE26="T", BE26="N"), 0, IF($C26="DM", $T26, IF(OR(BE26="Y", BE26="IR"),$AM26,IF(BE26="C", IF($BI26="Y", IF($BA26="C", IF($AF26="N/A", $Q26, $AF26), IF($AF26="N/A", $T26, $AM26)), IF($AG26="N/A", $T26,$AG26)))))))</f>
        <v>1</v>
      </c>
      <c r="BX26" s="16">
        <f>IF(BF26="R", $CA26, IF(OR(BF26="P", BF26="T", BF26="N"), 0, IF($C26="DM", $T26, IF(OR(BF26="Y", BF26="IR"),$AM26,IF(BF26="C", IF($BI26="Y", IF($BA26="C", IF($AF26="N/A", $Q26, $AF26), IF($AF26="N/A", $T26, $AM26)), IF($AG26="N/A", $T26,$AG26)))))))</f>
        <v>1</v>
      </c>
      <c r="BY26" s="16">
        <f>IF(BG26="R", $CA26, IF(OR(BG26="P", BG26="T", BG26="N"), 0, IF($C26="DM", $T26, IF(OR(BG26="Y", BG26="IR"),$AM26,IF(BG26="C", IF($BI26="Y", IF($BA26="C", IF($AF26="N/A", $Q26, $AF26), IF($AF26="N/A", $T26, $AM26)), IF($AG26="N/A", $T26,$AG26)))))))</f>
        <v>1</v>
      </c>
      <c r="BZ26" s="16">
        <f>IF(BH26="R", $CA26, IF(OR(BH26="P", BH26="T", BH26="N"), 0, IF($C26="DM", $T26, IF(OR(BH26="Y", BH26="IR"),$AM26,IF(BH26="C", IF($BI26="Y", IF($BA26="C", IF($AF26="N/A", $Q26, $AF26), IF($AF26="N/A", $T26, $AM26)), IF($AG26="N/A", $T26,$AG26)))))))</f>
        <v>1</v>
      </c>
      <c r="CA26" s="15" t="s">
        <v>75</v>
      </c>
      <c r="CB26" s="16">
        <f>BZ26</f>
        <v>1</v>
      </c>
      <c r="CC26" s="15" t="str">
        <f>IF(OR($BH26="T", $BH26="R"), 0, IF($BH26="C", IF($BI26="Y", IF($BA26="C", 0, IF(AF26="N/A", Q26-T26, AF26-AG26)), IF($AF26="N/A", U26, AH26)), AN26))</f>
        <v>N/A</v>
      </c>
      <c r="CD26" s="15" t="str">
        <f>IF(OR($BH26="T", $BH26="R"), 0, IF($BH26="C", IF($BI26="Y", 0, IF($AF26="N/A", V26, AI26)), AO26))</f>
        <v>N/A</v>
      </c>
      <c r="CE26" s="15" t="str">
        <f>IF(OR($BH26="T", $BH26="R"), 0, IF($BH26="C", IF($BI26="Y", 0, IF($AF26="N/A", W26, AJ26)), AP26))</f>
        <v>N/A</v>
      </c>
      <c r="CF26" s="15" t="str">
        <f>IF(OR($BH26="T", $BH26="R"), 0, IF($BH26="C", IF($BI26="Y", 0, IF($AF26="N/A", X26, AK26)), AQ26))</f>
        <v>N/A</v>
      </c>
      <c r="CG26" t="str">
        <f>IF(AC26="N/A", "S:"&amp;L26&amp;" G:"&amp;M26&amp;" GR:"&amp;Q26, IF(AC26=0, "S:"&amp;L26&amp;" G:"&amp;M26&amp;" GR:"&amp;Q26, "S:"&amp;L26&amp;"/"&amp;AD26&amp;" G:"&amp;AE26&amp;" GR:"&amp;AF26))</f>
        <v>S:0 G:1 GR:1</v>
      </c>
    </row>
    <row r="27" spans="1:85" x14ac:dyDescent="0.25">
      <c r="A27" s="14">
        <v>2006</v>
      </c>
      <c r="B27" s="15" t="s">
        <v>1755</v>
      </c>
      <c r="C27" s="15" t="s">
        <v>61</v>
      </c>
      <c r="D27" s="15" t="s">
        <v>52</v>
      </c>
      <c r="E27" s="15">
        <f>VLOOKUP(B27, 'Rookie Year'!$A$2:$B$55679,2,FALSE)</f>
        <v>2017</v>
      </c>
      <c r="F27" s="15">
        <v>2017</v>
      </c>
      <c r="G27" s="15" t="s">
        <v>40</v>
      </c>
      <c r="H27" s="15" t="s">
        <v>1927</v>
      </c>
      <c r="I27" s="16">
        <v>21</v>
      </c>
      <c r="J27" s="15">
        <v>5</v>
      </c>
      <c r="K27" s="17">
        <f>IF(AND(G27&lt;&gt;"N",R27="N/A"), IF(I27&lt;4, 0, 0.25),IF(I27=1, IF(J27=1,0.25, 0.25), IF(I27&lt;13, 0.25, IF(I27&lt;26, 0.4, IF(I27&lt;51, 0.6, 0.75)))))</f>
        <v>0.4</v>
      </c>
      <c r="L27" s="16">
        <f>I27-M27</f>
        <v>12</v>
      </c>
      <c r="M27" s="16">
        <f>ROUNDUP(I27*K27,0)</f>
        <v>9</v>
      </c>
      <c r="N27" s="16">
        <f>M27*J27</f>
        <v>45</v>
      </c>
      <c r="O27" s="16">
        <v>71</v>
      </c>
      <c r="P27" s="16">
        <v>-26</v>
      </c>
      <c r="Q27" s="16">
        <f>N27-O27-P27</f>
        <v>0</v>
      </c>
      <c r="R27" s="15">
        <v>2023</v>
      </c>
      <c r="S27" s="15">
        <f>IF(R27="N/A", J27-($B$1-F27), J27-($B$1-R27))</f>
        <v>4</v>
      </c>
      <c r="T27" s="16">
        <v>0</v>
      </c>
      <c r="U27" s="16">
        <v>0</v>
      </c>
      <c r="V27" s="16">
        <v>0</v>
      </c>
      <c r="W27" s="16">
        <v>0</v>
      </c>
      <c r="X27" s="16" t="str">
        <f>IF($S27&lt;5, "N/A", $M27)</f>
        <v>N/A</v>
      </c>
      <c r="Y27" s="15" t="str">
        <f>IF(SUM(T27:X27)&lt;&gt;Q27, "CHECK", "OK")</f>
        <v>OK</v>
      </c>
      <c r="Z27" s="15" t="str">
        <f>IF(F27=$B$1, "No", IF(S27=1, "Yes", "No"))</f>
        <v>No</v>
      </c>
      <c r="AA27" s="18" t="str">
        <f>IF(C27="DM", "N/A", IF(Z27="No","N/A",VLOOKUP(B27,'Extension List'!$A$3:$R$1972,18,FALSE)))</f>
        <v>N/A</v>
      </c>
      <c r="AB27" s="15" t="str">
        <f>IF(C27="DM", "N/A", IF(Z27="No","N/A",VLOOKUP(B27,'Extension List'!$A$3:$T$1972,20,FALSE)))</f>
        <v>N/A</v>
      </c>
      <c r="AC27" s="15" t="str">
        <f>IF(AA27="N/A", "N/A", 0)</f>
        <v>N/A</v>
      </c>
      <c r="AD27" s="16" t="str">
        <f>IF(AE27="N/A", "N/A", AA27-AE27)</f>
        <v>N/A</v>
      </c>
      <c r="AE27" s="16" t="str">
        <f>IF(AA27="N/A", "N/A", IF(AC27&gt;0, IF(AA27&lt;13, ROUNDUP(0.25*AA27,0), IF(AA27&lt;26, ROUNDUP(0.4*AA27,0), IF(AA27&lt;51, ROUNDUP(0.6*AA27,0), ROUNDUP(0.75*AA27,0)))), "N/A"))</f>
        <v>N/A</v>
      </c>
      <c r="AF27" s="16" t="str">
        <f>IF(AD27="N/A","N/A", (AE27*AC27)+Q27)</f>
        <v>N/A</v>
      </c>
      <c r="AG27" s="16" t="str">
        <f>IF($AF27="N/A", "N/A", "TBC")</f>
        <v>N/A</v>
      </c>
      <c r="AH27" s="16" t="str">
        <f>IF($AF27="N/A", "N/A", "TBC")</f>
        <v>N/A</v>
      </c>
      <c r="AI27" s="16" t="str">
        <f>IF($AF27="N/A","N/A",IF(AC27&gt;1,"TBC","N/A"))</f>
        <v>N/A</v>
      </c>
      <c r="AJ27" s="16" t="str">
        <f>IF($AF27="N/A","N/A",IF(AC27&gt;2,"TBC","N/A"))</f>
        <v>N/A</v>
      </c>
      <c r="AK27" s="16" t="str">
        <f>IF($AF27="N/A","N/A",IF(AC27&gt;3,"TBC","N/A"))</f>
        <v>N/A</v>
      </c>
      <c r="AL27" s="16" t="str">
        <f>IF(AC27="N/A","N/A",IF(AC27&gt;0,IF(SUM(AG27:AK27)&lt;&gt;AF27,"CHECK","OK"),"N/A"))</f>
        <v>N/A</v>
      </c>
      <c r="AM27" s="16">
        <f>IF(AD27="N/A", L27+T27, L27+AG27)</f>
        <v>12</v>
      </c>
      <c r="AN27" s="16">
        <f>IF(AD27="N/A", IF(U27="N/A", "N/A", L27+U27), AD27+AH27)</f>
        <v>12</v>
      </c>
      <c r="AO27" s="16">
        <f>IF(AD27="N/A", IF(V27="N/A", "N/A", L27+V27), IF(AI27="N/A", "N/A", AD27+AI27))</f>
        <v>12</v>
      </c>
      <c r="AP27" s="16">
        <f>IF(AD27="N/A", IF(W27="N/A", "N/A", L27+W27), IF(AJ27="N/A", "N/A", AD27+AJ27))</f>
        <v>12</v>
      </c>
      <c r="AQ27" s="16" t="str">
        <f>IF(AD27="N/A", IF(X27="N/A", "N/A", L27+X27), IF(AK27="N/A", "N/A", AD27+AK27))</f>
        <v>N/A</v>
      </c>
      <c r="AR27" s="15" t="s">
        <v>40</v>
      </c>
      <c r="AS27" s="15" t="s">
        <v>40</v>
      </c>
      <c r="AT27" s="15" t="s">
        <v>40</v>
      </c>
      <c r="AU27" s="15" t="s">
        <v>40</v>
      </c>
      <c r="AV27" s="15" t="s">
        <v>40</v>
      </c>
      <c r="AW27" s="15" t="s">
        <v>40</v>
      </c>
      <c r="AX27" s="15" t="s">
        <v>40</v>
      </c>
      <c r="AY27" s="15" t="s">
        <v>44</v>
      </c>
      <c r="AZ27" s="15" t="s">
        <v>44</v>
      </c>
      <c r="BA27" s="15" t="s">
        <v>44</v>
      </c>
      <c r="BB27" s="15" t="s">
        <v>44</v>
      </c>
      <c r="BC27" s="15" t="s">
        <v>44</v>
      </c>
      <c r="BD27" s="15" t="s">
        <v>44</v>
      </c>
      <c r="BE27" s="15" t="s">
        <v>44</v>
      </c>
      <c r="BF27" s="15" t="s">
        <v>44</v>
      </c>
      <c r="BG27" s="15" t="s">
        <v>44</v>
      </c>
      <c r="BH27" s="15" t="s">
        <v>44</v>
      </c>
      <c r="BI27" s="15"/>
      <c r="BJ27" s="16">
        <f>IF(AR27="R", $CA27, IF(OR(AR27="P", AR27="T", AR27="N"), 0, IF($C27="DM", $T27, IF(OR(AR27="Y", AR27="IR"),$AM27,IF(AR27="C", IF($BI27="Y", IF($AF27="N/A", $Q27, $AF27), IF($AG27="N/A", $T27,$AG27)))))))</f>
        <v>12</v>
      </c>
      <c r="BK27" s="16">
        <f>IF(AS27="R", $CA27, IF(OR(AS27="P", AS27="T", AS27="N"), 0, IF($C27="DM", $T27, IF(OR(AS27="Y", AS27="IR"),$AM27,IF(AS27="C", IF($BI27="Y", IF($AF27="N/A", $Q27, $AF27), IF($AG27="N/A", $T27,$AG27)))))))</f>
        <v>12</v>
      </c>
      <c r="BL27" s="16">
        <f>IF(AT27="R", $CA27, IF(OR(AT27="P", AT27="T", AT27="N"), 0, IF($C27="DM", $T27, IF(OR(AT27="Y", AT27="IR"),$AM27,IF(AT27="C", IF($BI27="Y", IF($AF27="N/A", $Q27, $AF27), IF($AG27="N/A", $T27,$AG27)))))))</f>
        <v>12</v>
      </c>
      <c r="BM27" s="16">
        <f>IF(AU27="R", $CA27, IF(OR(AU27="P", AU27="T", AU27="N"), 0, IF($C27="DM", $T27, IF(OR(AU27="Y", AU27="IR"),$AM27,IF(AU27="C", IF($BI27="Y", IF($AF27="N/A", $Q27, $AF27), IF($AG27="N/A", $T27,$AG27)))))))</f>
        <v>12</v>
      </c>
      <c r="BN27" s="16">
        <f>IF(AV27="R", $CA27, IF(OR(AV27="P", AV27="T", AV27="N"), 0, IF($C27="DM", $T27, IF(OR(AV27="Y", AV27="IR"),$AM27,IF(AV27="C", IF($BI27="Y", IF($AF27="N/A", $Q27, $AF27), IF($AG27="N/A", $T27,$AG27)))))))</f>
        <v>12</v>
      </c>
      <c r="BO27" s="16">
        <f>IF(AW27="R", $CA27, IF(OR(AW27="P", AW27="T", AW27="N"), 0, IF($C27="DM", $T27, IF(OR(AW27="Y", AW27="IR"),$AM27,IF(AW27="C", IF($BI27="Y", IF($AF27="N/A", $Q27, $AF27), IF($AG27="N/A", $T27,$AG27)))))))</f>
        <v>12</v>
      </c>
      <c r="BP27" s="16">
        <f>IF(AX27="R", $CA27, IF(OR(AX27="P", AX27="T", AX27="N"), 0, IF($C27="DM", $T27, IF(OR(AX27="Y", AX27="IR"),$AM27,IF(AX27="C", IF($BI27="Y", IF($AF27="N/A", $Q27, $AF27), IF($AG27="N/A", $T27,$AG27)))))))</f>
        <v>12</v>
      </c>
      <c r="BQ27" s="16">
        <f>IF(AY27="R", $CA27, IF(OR(AY27="P", AY27="T", AY27="N"), 0, IF($C27="DM", $T27, IF(OR(AY27="Y", AY27="IR"),$AM27,IF(AY27="C", IF($BI27="Y", IF($AF27="N/A", $Q27, $AF27), IF($AG27="N/A", $T27,$AG27)))))))</f>
        <v>0</v>
      </c>
      <c r="BR27" s="16">
        <f>IF(AZ27="R", $CA27, IF(OR(AZ27="P", AZ27="T", AZ27="N"), 0, IF($C27="DM", $T27, IF(OR(AZ27="Y", AZ27="IR"),$AM27,IF(AZ27="C", IF($BI27="Y", IF($AF27="N/A", $Q27, $AF27), IF($AG27="N/A", $T27,$AG27)))))))</f>
        <v>0</v>
      </c>
      <c r="BS27" s="16">
        <f>IF(BA27="R", $CA27, IF(OR(BA27="P", BA27="T", BA27="N"), 0, IF($C27="DM", $T27, IF(OR(BA27="Y", BA27="IR"),$AM27,IF(BA27="C", IF($BI27="Y", IF($AF27="N/A", $Q27, $AF27), IF($AG27="N/A", $T27,$AG27)))))))</f>
        <v>0</v>
      </c>
      <c r="BT27" s="16">
        <f>IF(BB27="R", $CA27, IF(OR(BB27="P", BB27="T", BB27="N"), 0, IF($C27="DM", $T27, IF(OR(BB27="Y", BB27="IR"),$AM27,IF(BB27="C", IF($BI27="Y", IF($BA27="C", IF($AF27="N/A", $Q27, $AF27), IF($AF27="N/A", $T27, $AM27)), IF($AG27="N/A", $T27,$AG27)))))))</f>
        <v>0</v>
      </c>
      <c r="BU27" s="16">
        <f>IF(BC27="R", $CA27, IF(OR(BC27="P", BC27="T", BC27="N"), 0, IF($C27="DM", $T27, IF(OR(BC27="Y", BC27="IR"),$AM27,IF(BC27="C", IF($BI27="Y", IF($BA27="C", IF($AF27="N/A", $Q27, $AF27), IF($AF27="N/A", $T27, $AM27)), IF($AG27="N/A", $T27,$AG27)))))))</f>
        <v>0</v>
      </c>
      <c r="BV27" s="16">
        <f>IF(BD27="R", $CA27, IF(OR(BD27="P", BD27="T", BD27="N"), 0, IF($C27="DM", $T27, IF(OR(BD27="Y", BD27="IR"),$AM27,IF(BD27="C", IF($BI27="Y", IF($BA27="C", IF($AF27="N/A", $Q27, $AF27), IF($AF27="N/A", $T27, $AM27)), IF($AG27="N/A", $T27,$AG27)))))))</f>
        <v>0</v>
      </c>
      <c r="BW27" s="16">
        <f>IF(BE27="R", $CA27, IF(OR(BE27="P", BE27="T", BE27="N"), 0, IF($C27="DM", $T27, IF(OR(BE27="Y", BE27="IR"),$AM27,IF(BE27="C", IF($BI27="Y", IF($BA27="C", IF($AF27="N/A", $Q27, $AF27), IF($AF27="N/A", $T27, $AM27)), IF($AG27="N/A", $T27,$AG27)))))))</f>
        <v>0</v>
      </c>
      <c r="BX27" s="16">
        <f>IF(BF27="R", $CA27, IF(OR(BF27="P", BF27="T", BF27="N"), 0, IF($C27="DM", $T27, IF(OR(BF27="Y", BF27="IR"),$AM27,IF(BF27="C", IF($BI27="Y", IF($BA27="C", IF($AF27="N/A", $Q27, $AF27), IF($AF27="N/A", $T27, $AM27)), IF($AG27="N/A", $T27,$AG27)))))))</f>
        <v>0</v>
      </c>
      <c r="BY27" s="16">
        <f>IF(BG27="R", $CA27, IF(OR(BG27="P", BG27="T", BG27="N"), 0, IF($C27="DM", $T27, IF(OR(BG27="Y", BG27="IR"),$AM27,IF(BG27="C", IF($BI27="Y", IF($BA27="C", IF($AF27="N/A", $Q27, $AF27), IF($AF27="N/A", $T27, $AM27)), IF($AG27="N/A", $T27,$AG27)))))))</f>
        <v>0</v>
      </c>
      <c r="BZ27" s="16">
        <f>IF(BH27="R", $CA27, IF(OR(BH27="P", BH27="T", BH27="N"), 0, IF($C27="DM", $T27, IF(OR(BH27="Y", BH27="IR"),$AM27,IF(BH27="C", IF($BI27="Y", IF($BA27="C", IF($AF27="N/A", $Q27, $AF27), IF($AF27="N/A", $T27, $AM27)), IF($AG27="N/A", $T27,$AG27)))))))</f>
        <v>0</v>
      </c>
      <c r="CA27" s="15" t="s">
        <v>75</v>
      </c>
      <c r="CB27" s="16">
        <f>BZ27</f>
        <v>0</v>
      </c>
      <c r="CC27" s="15">
        <f>IF(OR($BH27="T", $BH27="R"), 0, IF($BH27="C", IF($BI27="Y", IF($BA27="C", 0, IF(AF27="N/A", Q27-T27, AF27-AG27)), IF($AF27="N/A", U27, AH27)), AN27))</f>
        <v>0</v>
      </c>
      <c r="CD27" s="15">
        <f>IF(OR($BH27="T", $BH27="R"), 0, IF($BH27="C", IF($BI27="Y", 0, IF($AF27="N/A", V27, AI27)), AO27))</f>
        <v>0</v>
      </c>
      <c r="CE27" s="15">
        <f>IF(OR($BH27="T", $BH27="R"), 0, IF($BH27="C", IF($BI27="Y", 0, IF($AF27="N/A", W27, AJ27)), AP27))</f>
        <v>0</v>
      </c>
      <c r="CF27" s="15" t="str">
        <f>IF(OR($BH27="T", $BH27="R"), 0, IF($BH27="C", IF($BI27="Y", 0, IF($AF27="N/A", X27, AK27)), AQ27))</f>
        <v>N/A</v>
      </c>
      <c r="CG27" t="str">
        <f>IF(AC27="N/A", "S:"&amp;L27&amp;" G:"&amp;M27&amp;" GR:"&amp;Q27, IF(AC27=0, "S:"&amp;L27&amp;" G:"&amp;M27&amp;" GR:"&amp;Q27, "S:"&amp;L27&amp;"/"&amp;AD27&amp;" G:"&amp;AE27&amp;" GR:"&amp;AF27))</f>
        <v>S:12 G:9 GR:0</v>
      </c>
    </row>
    <row r="28" spans="1:85" x14ac:dyDescent="0.25">
      <c r="A28" s="14">
        <v>5189</v>
      </c>
      <c r="B28" s="15" t="s">
        <v>2784</v>
      </c>
      <c r="C28" s="15" t="s">
        <v>62</v>
      </c>
      <c r="D28" s="15" t="s">
        <v>52</v>
      </c>
      <c r="E28" s="15">
        <f>VLOOKUP(B28, 'Rookie Year'!$A$2:$B$55679,2,FALSE)</f>
        <v>2023</v>
      </c>
      <c r="F28" s="15">
        <v>2023</v>
      </c>
      <c r="G28" s="15" t="s">
        <v>40</v>
      </c>
      <c r="H28" s="15" t="s">
        <v>2185</v>
      </c>
      <c r="I28" s="16">
        <v>2</v>
      </c>
      <c r="J28" s="15">
        <v>3</v>
      </c>
      <c r="K28" s="17">
        <f>IF(AND(G28&lt;&gt;"N",R28="N/A"), IF(I28&lt;4, 0, 0.25),IF(I28=1, IF(J28=1,0.25, 0.25), IF(I28&lt;13, 0.25, IF(I28&lt;26, 0.4, IF(I28&lt;51, 0.6, 0.75)))))</f>
        <v>0</v>
      </c>
      <c r="L28" s="16">
        <f>I28-M28</f>
        <v>2</v>
      </c>
      <c r="M28" s="16">
        <f>ROUNDUP(I28*K28,0)</f>
        <v>0</v>
      </c>
      <c r="N28" s="16">
        <f>M28*J28</f>
        <v>0</v>
      </c>
      <c r="O28" s="16">
        <v>0</v>
      </c>
      <c r="P28" s="16">
        <v>0</v>
      </c>
      <c r="Q28" s="16">
        <f>N28-O28-P28</f>
        <v>0</v>
      </c>
      <c r="R28" s="15" t="s">
        <v>75</v>
      </c>
      <c r="S28" s="15">
        <f>IF(R28="N/A", J28-($B$1-F28), J28-($B$1-R28))</f>
        <v>2</v>
      </c>
      <c r="T28" s="16">
        <v>0</v>
      </c>
      <c r="U28" s="16">
        <v>0</v>
      </c>
      <c r="V28" s="16" t="str">
        <f>IF($S28&lt;3, "N/A", $M28)</f>
        <v>N/A</v>
      </c>
      <c r="W28" s="16" t="str">
        <f>IF($S28&lt;4, "N/A", $M28)</f>
        <v>N/A</v>
      </c>
      <c r="X28" s="16" t="str">
        <f>IF($S28&lt;5, "N/A", $M28)</f>
        <v>N/A</v>
      </c>
      <c r="Y28" s="15" t="str">
        <f>IF(SUM(T28:X28)&lt;&gt;Q28, "CHECK", "OK")</f>
        <v>OK</v>
      </c>
      <c r="Z28" s="15" t="str">
        <f>IF(F28=$B$1, "No", IF(S28=1, "Yes", "No"))</f>
        <v>No</v>
      </c>
      <c r="AA28" s="18" t="str">
        <f>IF(C28="DM", "N/A", IF(Z28="No","N/A",VLOOKUP(B28,'Extension List'!$A$3:$R$1972,18,FALSE)))</f>
        <v>N/A</v>
      </c>
      <c r="AB28" s="15" t="str">
        <f>IF(C28="DM", "N/A", IF(Z28="No","N/A",VLOOKUP(B28,'Extension List'!$A$3:$T$1972,20,FALSE)))</f>
        <v>N/A</v>
      </c>
      <c r="AC28" s="15" t="str">
        <f>IF(AA28="N/A", "N/A", 0)</f>
        <v>N/A</v>
      </c>
      <c r="AD28" s="16" t="str">
        <f>IF(AE28="N/A", "N/A", AA28-AE28)</f>
        <v>N/A</v>
      </c>
      <c r="AE28" s="16" t="str">
        <f>IF(AA28="N/A", "N/A", IF(AC28&gt;0, IF(AA28&lt;13, ROUNDUP(0.25*AA28,0), IF(AA28&lt;26, ROUNDUP(0.4*AA28,0), IF(AA28&lt;51, ROUNDUP(0.6*AA28,0), ROUNDUP(0.75*AA28,0)))), "N/A"))</f>
        <v>N/A</v>
      </c>
      <c r="AF28" s="16" t="str">
        <f>IF(AD28="N/A","N/A", (AE28*AC28)+Q28)</f>
        <v>N/A</v>
      </c>
      <c r="AG28" s="16" t="str">
        <f>IF($AF28="N/A", "N/A", "TBC")</f>
        <v>N/A</v>
      </c>
      <c r="AH28" s="16" t="str">
        <f>IF($AF28="N/A", "N/A", "TBC")</f>
        <v>N/A</v>
      </c>
      <c r="AI28" s="16" t="str">
        <f>IF($AF28="N/A","N/A",IF(AC28&gt;1,"TBC","N/A"))</f>
        <v>N/A</v>
      </c>
      <c r="AJ28" s="16" t="str">
        <f>IF($AF28="N/A","N/A",IF(AC28&gt;2,"TBC","N/A"))</f>
        <v>N/A</v>
      </c>
      <c r="AK28" s="16" t="str">
        <f>IF($AF28="N/A","N/A",IF(AC28&gt;3,"TBC","N/A"))</f>
        <v>N/A</v>
      </c>
      <c r="AL28" s="16" t="str">
        <f>IF(AC28="N/A","N/A",IF(AC28&gt;0,IF(SUM(AG28:AK28)&lt;&gt;AF28,"CHECK","OK"),"N/A"))</f>
        <v>N/A</v>
      </c>
      <c r="AM28" s="16">
        <f>IF(AD28="N/A", L28+T28, L28+AG28)</f>
        <v>2</v>
      </c>
      <c r="AN28" s="16">
        <f>IF(AD28="N/A", IF(U28="N/A", "N/A", L28+U28), AD28+AH28)</f>
        <v>2</v>
      </c>
      <c r="AO28" s="16" t="str">
        <f>IF(AD28="N/A", IF(V28="N/A", "N/A", L28+V28), IF(AI28="N/A", "N/A", AD28+AI28))</f>
        <v>N/A</v>
      </c>
      <c r="AP28" s="16" t="str">
        <f>IF(AD28="N/A", IF(W28="N/A", "N/A", L28+W28), IF(AJ28="N/A", "N/A", AD28+AJ28))</f>
        <v>N/A</v>
      </c>
      <c r="AQ28" s="16" t="str">
        <f>IF(AD28="N/A", IF(X28="N/A", "N/A", L28+X28), IF(AK28="N/A", "N/A", AD28+AK28))</f>
        <v>N/A</v>
      </c>
      <c r="AR28" s="15" t="s">
        <v>66</v>
      </c>
      <c r="AS28" s="15" t="s">
        <v>66</v>
      </c>
      <c r="AT28" s="15" t="s">
        <v>66</v>
      </c>
      <c r="AU28" s="15" t="s">
        <v>66</v>
      </c>
      <c r="AV28" s="15" t="s">
        <v>66</v>
      </c>
      <c r="AW28" s="15" t="s">
        <v>66</v>
      </c>
      <c r="AX28" s="15" t="s">
        <v>66</v>
      </c>
      <c r="AY28" s="15" t="s">
        <v>66</v>
      </c>
      <c r="AZ28" s="15" t="s">
        <v>66</v>
      </c>
      <c r="BA28" s="15" t="s">
        <v>66</v>
      </c>
      <c r="BB28" s="15" t="s">
        <v>66</v>
      </c>
      <c r="BC28" s="15" t="s">
        <v>66</v>
      </c>
      <c r="BD28" s="15" t="s">
        <v>66</v>
      </c>
      <c r="BE28" s="15" t="s">
        <v>66</v>
      </c>
      <c r="BF28" s="15" t="s">
        <v>66</v>
      </c>
      <c r="BG28" s="15" t="s">
        <v>66</v>
      </c>
      <c r="BH28" s="15" t="s">
        <v>66</v>
      </c>
      <c r="BI28" s="15"/>
      <c r="BJ28" s="16">
        <f>IF(AR28="R", $CA28, IF(OR(AR28="P", AR28="T", AR28="N"), 0, IF($C28="DM", $T28, IF(OR(AR28="Y", AR28="IR"),$AM28,IF(AR28="C", IF($BI28="Y", IF($AF28="N/A", $Q28, $AF28), IF($AG28="N/A", $T28,$AG28)))))))</f>
        <v>0</v>
      </c>
      <c r="BK28" s="16">
        <f>IF(AS28="R", $CA28, IF(OR(AS28="P", AS28="T", AS28="N"), 0, IF($C28="DM", $T28, IF(OR(AS28="Y", AS28="IR"),$AM28,IF(AS28="C", IF($BI28="Y", IF($AF28="N/A", $Q28, $AF28), IF($AG28="N/A", $T28,$AG28)))))))</f>
        <v>0</v>
      </c>
      <c r="BL28" s="16">
        <f>IF(AT28="R", $CA28, IF(OR(AT28="P", AT28="T", AT28="N"), 0, IF($C28="DM", $T28, IF(OR(AT28="Y", AT28="IR"),$AM28,IF(AT28="C", IF($BI28="Y", IF($AF28="N/A", $Q28, $AF28), IF($AG28="N/A", $T28,$AG28)))))))</f>
        <v>0</v>
      </c>
      <c r="BM28" s="16">
        <f>IF(AU28="R", $CA28, IF(OR(AU28="P", AU28="T", AU28="N"), 0, IF($C28="DM", $T28, IF(OR(AU28="Y", AU28="IR"),$AM28,IF(AU28="C", IF($BI28="Y", IF($AF28="N/A", $Q28, $AF28), IF($AG28="N/A", $T28,$AG28)))))))</f>
        <v>0</v>
      </c>
      <c r="BN28" s="16">
        <f>IF(AV28="R", $CA28, IF(OR(AV28="P", AV28="T", AV28="N"), 0, IF($C28="DM", $T28, IF(OR(AV28="Y", AV28="IR"),$AM28,IF(AV28="C", IF($BI28="Y", IF($AF28="N/A", $Q28, $AF28), IF($AG28="N/A", $T28,$AG28)))))))</f>
        <v>0</v>
      </c>
      <c r="BO28" s="16">
        <f>IF(AW28="R", $CA28, IF(OR(AW28="P", AW28="T", AW28="N"), 0, IF($C28="DM", $T28, IF(OR(AW28="Y", AW28="IR"),$AM28,IF(AW28="C", IF($BI28="Y", IF($AF28="N/A", $Q28, $AF28), IF($AG28="N/A", $T28,$AG28)))))))</f>
        <v>0</v>
      </c>
      <c r="BP28" s="16">
        <f>IF(AX28="R", $CA28, IF(OR(AX28="P", AX28="T", AX28="N"), 0, IF($C28="DM", $T28, IF(OR(AX28="Y", AX28="IR"),$AM28,IF(AX28="C", IF($BI28="Y", IF($AF28="N/A", $Q28, $AF28), IF($AG28="N/A", $T28,$AG28)))))))</f>
        <v>0</v>
      </c>
      <c r="BQ28" s="16">
        <f>IF(AY28="R", $CA28, IF(OR(AY28="P", AY28="T", AY28="N"), 0, IF($C28="DM", $T28, IF(OR(AY28="Y", AY28="IR"),$AM28,IF(AY28="C", IF($BI28="Y", IF($AF28="N/A", $Q28, $AF28), IF($AG28="N/A", $T28,$AG28)))))))</f>
        <v>0</v>
      </c>
      <c r="BR28" s="16">
        <f>IF(AZ28="R", $CA28, IF(OR(AZ28="P", AZ28="T", AZ28="N"), 0, IF($C28="DM", $T28, IF(OR(AZ28="Y", AZ28="IR"),$AM28,IF(AZ28="C", IF($BI28="Y", IF($AF28="N/A", $Q28, $AF28), IF($AG28="N/A", $T28,$AG28)))))))</f>
        <v>0</v>
      </c>
      <c r="BS28" s="16">
        <f>IF(BA28="R", $CA28, IF(OR(BA28="P", BA28="T", BA28="N"), 0, IF($C28="DM", $T28, IF(OR(BA28="Y", BA28="IR"),$AM28,IF(BA28="C", IF($BI28="Y", IF($AF28="N/A", $Q28, $AF28), IF($AG28="N/A", $T28,$AG28)))))))</f>
        <v>0</v>
      </c>
      <c r="BT28" s="16">
        <f>IF(BB28="R", $CA28, IF(OR(BB28="P", BB28="T", BB28="N"), 0, IF($C28="DM", $T28, IF(OR(BB28="Y", BB28="IR"),$AM28,IF(BB28="C", IF($BI28="Y", IF($BA28="C", IF($AF28="N/A", $Q28, $AF28), IF($AF28="N/A", $T28, $AM28)), IF($AG28="N/A", $T28,$AG28)))))))</f>
        <v>0</v>
      </c>
      <c r="BU28" s="16">
        <f>IF(BC28="R", $CA28, IF(OR(BC28="P", BC28="T", BC28="N"), 0, IF($C28="DM", $T28, IF(OR(BC28="Y", BC28="IR"),$AM28,IF(BC28="C", IF($BI28="Y", IF($BA28="C", IF($AF28="N/A", $Q28, $AF28), IF($AF28="N/A", $T28, $AM28)), IF($AG28="N/A", $T28,$AG28)))))))</f>
        <v>0</v>
      </c>
      <c r="BV28" s="16">
        <f>IF(BD28="R", $CA28, IF(OR(BD28="P", BD28="T", BD28="N"), 0, IF($C28="DM", $T28, IF(OR(BD28="Y", BD28="IR"),$AM28,IF(BD28="C", IF($BI28="Y", IF($BA28="C", IF($AF28="N/A", $Q28, $AF28), IF($AF28="N/A", $T28, $AM28)), IF($AG28="N/A", $T28,$AG28)))))))</f>
        <v>0</v>
      </c>
      <c r="BW28" s="16">
        <f>IF(BE28="R", $CA28, IF(OR(BE28="P", BE28="T", BE28="N"), 0, IF($C28="DM", $T28, IF(OR(BE28="Y", BE28="IR"),$AM28,IF(BE28="C", IF($BI28="Y", IF($BA28="C", IF($AF28="N/A", $Q28, $AF28), IF($AF28="N/A", $T28, $AM28)), IF($AG28="N/A", $T28,$AG28)))))))</f>
        <v>0</v>
      </c>
      <c r="BX28" s="16">
        <f>IF(BF28="R", $CA28, IF(OR(BF28="P", BF28="T", BF28="N"), 0, IF($C28="DM", $T28, IF(OR(BF28="Y", BF28="IR"),$AM28,IF(BF28="C", IF($BI28="Y", IF($BA28="C", IF($AF28="N/A", $Q28, $AF28), IF($AF28="N/A", $T28, $AM28)), IF($AG28="N/A", $T28,$AG28)))))))</f>
        <v>0</v>
      </c>
      <c r="BY28" s="16">
        <f>IF(BG28="R", $CA28, IF(OR(BG28="P", BG28="T", BG28="N"), 0, IF($C28="DM", $T28, IF(OR(BG28="Y", BG28="IR"),$AM28,IF(BG28="C", IF($BI28="Y", IF($BA28="C", IF($AF28="N/A", $Q28, $AF28), IF($AF28="N/A", $T28, $AM28)), IF($AG28="N/A", $T28,$AG28)))))))</f>
        <v>0</v>
      </c>
      <c r="BZ28" s="16">
        <f>IF(BH28="R", $CA28, IF(OR(BH28="P", BH28="T", BH28="N"), 0, IF($C28="DM", $T28, IF(OR(BH28="Y", BH28="IR"),$AM28,IF(BH28="C", IF($BI28="Y", IF($BA28="C", IF($AF28="N/A", $Q28, $AF28), IF($AF28="N/A", $T28, $AM28)), IF($AG28="N/A", $T28,$AG28)))))))</f>
        <v>0</v>
      </c>
      <c r="CA28" s="15" t="s">
        <v>75</v>
      </c>
      <c r="CB28" s="16">
        <f>BZ28</f>
        <v>0</v>
      </c>
      <c r="CC28" s="15">
        <f>IF(OR($BH28="T", $BH28="R"), 0, IF($BH28="C", IF($BI28="Y", IF($BA28="C", 0, IF(AF28="N/A", Q28-T28, AF28-AG28)), IF($AF28="N/A", U28, AH28)), AN28))</f>
        <v>2</v>
      </c>
      <c r="CD28" s="15" t="str">
        <f>IF(OR($BH28="T", $BH28="R"), 0, IF($BH28="C", IF($BI28="Y", 0, IF($AF28="N/A", V28, AI28)), AO28))</f>
        <v>N/A</v>
      </c>
      <c r="CE28" s="15" t="str">
        <f>IF(OR($BH28="T", $BH28="R"), 0, IF($BH28="C", IF($BI28="Y", 0, IF($AF28="N/A", W28, AJ28)), AP28))</f>
        <v>N/A</v>
      </c>
      <c r="CF28" s="15" t="str">
        <f>IF(OR($BH28="T", $BH28="R"), 0, IF($BH28="C", IF($BI28="Y", 0, IF($AF28="N/A", X28, AK28)), AQ28))</f>
        <v>N/A</v>
      </c>
      <c r="CG28" t="str">
        <f>IF(AC28="N/A", "S:"&amp;L28&amp;" G:"&amp;M28&amp;" GR:"&amp;Q28, IF(AC28=0, "S:"&amp;L28&amp;" G:"&amp;M28&amp;" GR:"&amp;Q28, "S:"&amp;L28&amp;"/"&amp;AD28&amp;" G:"&amp;AE28&amp;" GR:"&amp;AF28))</f>
        <v>S:2 G:0 GR:0</v>
      </c>
    </row>
    <row r="29" spans="1:85" x14ac:dyDescent="0.25">
      <c r="A29" s="14">
        <v>5817</v>
      </c>
      <c r="B29" s="15" t="s">
        <v>2025</v>
      </c>
      <c r="C29" s="15" t="s">
        <v>62</v>
      </c>
      <c r="D29" s="15" t="s">
        <v>52</v>
      </c>
      <c r="E29" s="15">
        <f>VLOOKUP(B29, 'Rookie Year'!$A$2:$B$55679,2,FALSE)</f>
        <v>2020</v>
      </c>
      <c r="F29" s="15">
        <v>2024</v>
      </c>
      <c r="G29" s="15" t="s">
        <v>42</v>
      </c>
      <c r="H29" s="15">
        <v>2</v>
      </c>
      <c r="I29" s="16">
        <v>20</v>
      </c>
      <c r="J29" s="15">
        <v>1</v>
      </c>
      <c r="K29" s="17">
        <f>IF(AND(G29&lt;&gt;"N",R29="N/A"), IF(I29&lt;4, 0, 0.25),IF(I29=1, IF(J29=1,0.25, 0.25), IF(I29&lt;13, 0.25, IF(I29&lt;26, 0.4, IF(I29&lt;51, 0.6, 0.75)))))</f>
        <v>0.4</v>
      </c>
      <c r="L29" s="16">
        <f>I29-M29</f>
        <v>12</v>
      </c>
      <c r="M29" s="16">
        <f>ROUNDUP(I29*K29,0)</f>
        <v>8</v>
      </c>
      <c r="N29" s="16">
        <f>M29*J29</f>
        <v>8</v>
      </c>
      <c r="O29" s="16">
        <v>0</v>
      </c>
      <c r="P29" s="16">
        <v>0</v>
      </c>
      <c r="Q29" s="16">
        <f>N29-O29-P29</f>
        <v>8</v>
      </c>
      <c r="R29" s="15" t="s">
        <v>75</v>
      </c>
      <c r="S29" s="15">
        <f>IF(R29="N/A", J29-($B$1-F29), J29-($B$1-R29))</f>
        <v>1</v>
      </c>
      <c r="T29" s="16">
        <f>IF($S29&lt;1, "N/A", $M29)</f>
        <v>8</v>
      </c>
      <c r="U29" s="16" t="str">
        <f>IF($S29&lt;2, "N/A", $M29)</f>
        <v>N/A</v>
      </c>
      <c r="V29" s="16" t="str">
        <f>IF($S29&lt;3, "N/A", $M29)</f>
        <v>N/A</v>
      </c>
      <c r="W29" s="16" t="str">
        <f>IF($S29&lt;4, "N/A", $M29)</f>
        <v>N/A</v>
      </c>
      <c r="X29" s="16" t="str">
        <f>IF($S29&lt;5, "N/A", $M29)</f>
        <v>N/A</v>
      </c>
      <c r="Y29" s="15" t="str">
        <f>IF(SUM(T29:X29)&lt;&gt;Q29, "CHECK", "OK")</f>
        <v>OK</v>
      </c>
      <c r="Z29" s="15" t="str">
        <f>IF(F29=$B$1, "No", IF(S29=1, "Yes", "No"))</f>
        <v>No</v>
      </c>
      <c r="AA29" s="18" t="str">
        <f>IF(C29="DM", "N/A", IF(Z29="No","N/A",VLOOKUP(B29,'Extension List'!$A$3:$R$1972,18,FALSE)))</f>
        <v>N/A</v>
      </c>
      <c r="AB29" s="15" t="str">
        <f>IF(C29="DM", "N/A", IF(Z29="No","N/A",VLOOKUP(B29,'Extension List'!$A$3:$T$1972,20,FALSE)))</f>
        <v>N/A</v>
      </c>
      <c r="AC29" s="15" t="str">
        <f>IF(AA29="N/A", "N/A", 0)</f>
        <v>N/A</v>
      </c>
      <c r="AD29" s="16" t="str">
        <f>IF(AE29="N/A", "N/A", AA29-AE29)</f>
        <v>N/A</v>
      </c>
      <c r="AE29" s="16" t="str">
        <f>IF(AA29="N/A", "N/A", IF(AC29&gt;0, IF(AA29&lt;13, ROUNDUP(0.25*AA29,0), IF(AA29&lt;26, ROUNDUP(0.4*AA29,0), IF(AA29&lt;51, ROUNDUP(0.6*AA29,0), ROUNDUP(0.75*AA29,0)))), "N/A"))</f>
        <v>N/A</v>
      </c>
      <c r="AF29" s="16" t="str">
        <f>IF(AD29="N/A","N/A", (AE29*AC29)+Q29)</f>
        <v>N/A</v>
      </c>
      <c r="AG29" s="16" t="str">
        <f>IF($AF29="N/A", "N/A", "TBC")</f>
        <v>N/A</v>
      </c>
      <c r="AH29" s="16" t="str">
        <f>IF($AF29="N/A", "N/A", "TBC")</f>
        <v>N/A</v>
      </c>
      <c r="AI29" s="16" t="str">
        <f>IF($AF29="N/A","N/A",IF(AC29&gt;1,"TBC","N/A"))</f>
        <v>N/A</v>
      </c>
      <c r="AJ29" s="16" t="str">
        <f>IF($AF29="N/A","N/A",IF(AC29&gt;2,"TBC","N/A"))</f>
        <v>N/A</v>
      </c>
      <c r="AK29" s="16" t="str">
        <f>IF($AF29="N/A","N/A",IF(AC29&gt;3,"TBC","N/A"))</f>
        <v>N/A</v>
      </c>
      <c r="AL29" s="16" t="str">
        <f>IF(AC29="N/A","N/A",IF(AC29&gt;0,IF(SUM(AG29:AK29)&lt;&gt;AF29,"CHECK","OK"),"N/A"))</f>
        <v>N/A</v>
      </c>
      <c r="AM29" s="16">
        <f>IF(AD29="N/A", L29+T29, L29+AG29)</f>
        <v>20</v>
      </c>
      <c r="AN29" s="16" t="str">
        <f>IF(AD29="N/A", IF(U29="N/A", "N/A", L29+U29), AD29+AH29)</f>
        <v>N/A</v>
      </c>
      <c r="AO29" s="16" t="str">
        <f>IF(AD29="N/A", IF(V29="N/A", "N/A", L29+V29), IF(AI29="N/A", "N/A", AD29+AI29))</f>
        <v>N/A</v>
      </c>
      <c r="AP29" s="16" t="str">
        <f>IF(AD29="N/A", IF(W29="N/A", "N/A", L29+W29), IF(AJ29="N/A", "N/A", AD29+AJ29))</f>
        <v>N/A</v>
      </c>
      <c r="AQ29" s="16" t="str">
        <f>IF(AD29="N/A", IF(X29="N/A", "N/A", L29+X29), IF(AK29="N/A", "N/A", AD29+AK29))</f>
        <v>N/A</v>
      </c>
      <c r="AR29" s="15" t="s">
        <v>42</v>
      </c>
      <c r="AS29" s="15" t="s">
        <v>42</v>
      </c>
      <c r="AT29" s="15" t="s">
        <v>42</v>
      </c>
      <c r="AU29" s="15" t="s">
        <v>42</v>
      </c>
      <c r="AV29" s="15" t="s">
        <v>42</v>
      </c>
      <c r="AW29" s="15" t="s">
        <v>42</v>
      </c>
      <c r="AX29" s="15" t="s">
        <v>42</v>
      </c>
      <c r="AY29" s="15" t="s">
        <v>42</v>
      </c>
      <c r="AZ29" s="15" t="s">
        <v>40</v>
      </c>
      <c r="BA29" s="15" t="s">
        <v>40</v>
      </c>
      <c r="BB29" s="15" t="s">
        <v>40</v>
      </c>
      <c r="BC29" s="15" t="s">
        <v>40</v>
      </c>
      <c r="BD29" s="15" t="s">
        <v>40</v>
      </c>
      <c r="BE29" s="15" t="s">
        <v>40</v>
      </c>
      <c r="BF29" s="15" t="s">
        <v>40</v>
      </c>
      <c r="BG29" s="15" t="s">
        <v>40</v>
      </c>
      <c r="BH29" s="15" t="s">
        <v>40</v>
      </c>
      <c r="BJ29" s="16">
        <f>IF(AR29="R", $CA29, IF(OR(AR29="P", AR29="T", AR29="N"), 0, IF($C29="DM", $T29, IF(OR(AR29="Y", AR29="IR"),$AM29,IF(AR29="C", IF($BI29="Y", IF($AF29="N/A", $Q29, $AF29), IF($AG29="N/A", $T29,$AG29)))))))</f>
        <v>0</v>
      </c>
      <c r="BK29" s="16">
        <f>IF(AS29="R", $CA29, IF(OR(AS29="P", AS29="T", AS29="N"), 0, IF($C29="DM", $T29, IF(OR(AS29="Y", AS29="IR"),$AM29,IF(AS29="C", IF($BI29="Y", IF($AF29="N/A", $Q29, $AF29), IF($AG29="N/A", $T29,$AG29)))))))</f>
        <v>0</v>
      </c>
      <c r="BL29" s="16">
        <f>IF(AT29="R", $CA29, IF(OR(AT29="P", AT29="T", AT29="N"), 0, IF($C29="DM", $T29, IF(OR(AT29="Y", AT29="IR"),$AM29,IF(AT29="C", IF($BI29="Y", IF($AF29="N/A", $Q29, $AF29), IF($AG29="N/A", $T29,$AG29)))))))</f>
        <v>0</v>
      </c>
      <c r="BM29" s="16">
        <f>IF(AU29="R", $CA29, IF(OR(AU29="P", AU29="T", AU29="N"), 0, IF($C29="DM", $T29, IF(OR(AU29="Y", AU29="IR"),$AM29,IF(AU29="C", IF($BI29="Y", IF($AF29="N/A", $Q29, $AF29), IF($AG29="N/A", $T29,$AG29)))))))</f>
        <v>0</v>
      </c>
      <c r="BN29" s="16">
        <f>IF(AV29="R", $CA29, IF(OR(AV29="P", AV29="T", AV29="N"), 0, IF($C29="DM", $T29, IF(OR(AV29="Y", AV29="IR"),$AM29,IF(AV29="C", IF($BI29="Y", IF($AF29="N/A", $Q29, $AF29), IF($AG29="N/A", $T29,$AG29)))))))</f>
        <v>0</v>
      </c>
      <c r="BO29" s="16">
        <f>IF(AW29="R", $CA29, IF(OR(AW29="P", AW29="T", AW29="N"), 0, IF($C29="DM", $T29, IF(OR(AW29="Y", AW29="IR"),$AM29,IF(AW29="C", IF($BI29="Y", IF($AF29="N/A", $Q29, $AF29), IF($AG29="N/A", $T29,$AG29)))))))</f>
        <v>0</v>
      </c>
      <c r="BP29" s="16">
        <f>IF(AX29="R", $CA29, IF(OR(AX29="P", AX29="T", AX29="N"), 0, IF($C29="DM", $T29, IF(OR(AX29="Y", AX29="IR"),$AM29,IF(AX29="C", IF($BI29="Y", IF($AF29="N/A", $Q29, $AF29), IF($AG29="N/A", $T29,$AG29)))))))</f>
        <v>0</v>
      </c>
      <c r="BQ29" s="16">
        <f>IF(AY29="R", $CA29, IF(OR(AY29="P", AY29="T", AY29="N"), 0, IF($C29="DM", $T29, IF(OR(AY29="Y", AY29="IR"),$AM29,IF(AY29="C", IF($BI29="Y", IF($AF29="N/A", $Q29, $AF29), IF($AG29="N/A", $T29,$AG29)))))))</f>
        <v>0</v>
      </c>
      <c r="BR29" s="16">
        <f>IF(AZ29="R", $CA29, IF(OR(AZ29="P", AZ29="T", AZ29="N"), 0, IF($C29="DM", $T29, IF(OR(AZ29="Y", AZ29="IR"),$AM29,IF(AZ29="C", IF($BI29="Y", IF($AF29="N/A", $Q29, $AF29), IF($AG29="N/A", $T29,$AG29)))))))</f>
        <v>20</v>
      </c>
      <c r="BS29" s="16">
        <f>IF(BA29="R", $CA29, IF(OR(BA29="P", BA29="T", BA29="N"), 0, IF($C29="DM", $T29, IF(OR(BA29="Y", BA29="IR"),$AM29,IF(BA29="C", IF($BI29="Y", IF($AF29="N/A", $Q29, $AF29), IF($AG29="N/A", $T29,$AG29)))))))</f>
        <v>20</v>
      </c>
      <c r="BT29" s="16">
        <f>IF(BB29="R", $CA29, IF(OR(BB29="P", BB29="T", BB29="N"), 0, IF($C29="DM", $T29, IF(OR(BB29="Y", BB29="IR"),$AM29,IF(BB29="C", IF($BI29="Y", IF($BA29="C", IF($AF29="N/A", $Q29, $AF29), IF($AF29="N/A", $T29, $AM29)), IF($AG29="N/A", $T29,$AG29)))))))</f>
        <v>20</v>
      </c>
      <c r="BU29" s="16">
        <f>IF(BC29="R", $CA29, IF(OR(BC29="P", BC29="T", BC29="N"), 0, IF($C29="DM", $T29, IF(OR(BC29="Y", BC29="IR"),$AM29,IF(BC29="C", IF($BI29="Y", IF($BA29="C", IF($AF29="N/A", $Q29, $AF29), IF($AF29="N/A", $T29, $AM29)), IF($AG29="N/A", $T29,$AG29)))))))</f>
        <v>20</v>
      </c>
      <c r="BV29" s="16">
        <f>IF(BD29="R", $CA29, IF(OR(BD29="P", BD29="T", BD29="N"), 0, IF($C29="DM", $T29, IF(OR(BD29="Y", BD29="IR"),$AM29,IF(BD29="C", IF($BI29="Y", IF($BA29="C", IF($AF29="N/A", $Q29, $AF29), IF($AF29="N/A", $T29, $AM29)), IF($AG29="N/A", $T29,$AG29)))))))</f>
        <v>20</v>
      </c>
      <c r="BW29" s="16">
        <f>IF(BE29="R", $CA29, IF(OR(BE29="P", BE29="T", BE29="N"), 0, IF($C29="DM", $T29, IF(OR(BE29="Y", BE29="IR"),$AM29,IF(BE29="C", IF($BI29="Y", IF($BA29="C", IF($AF29="N/A", $Q29, $AF29), IF($AF29="N/A", $T29, $AM29)), IF($AG29="N/A", $T29,$AG29)))))))</f>
        <v>20</v>
      </c>
      <c r="BX29" s="16">
        <f>IF(BF29="R", $CA29, IF(OR(BF29="P", BF29="T", BF29="N"), 0, IF($C29="DM", $T29, IF(OR(BF29="Y", BF29="IR"),$AM29,IF(BF29="C", IF($BI29="Y", IF($BA29="C", IF($AF29="N/A", $Q29, $AF29), IF($AF29="N/A", $T29, $AM29)), IF($AG29="N/A", $T29,$AG29)))))))</f>
        <v>20</v>
      </c>
      <c r="BY29" s="16">
        <f>IF(BG29="R", $CA29, IF(OR(BG29="P", BG29="T", BG29="N"), 0, IF($C29="DM", $T29, IF(OR(BG29="Y", BG29="IR"),$AM29,IF(BG29="C", IF($BI29="Y", IF($BA29="C", IF($AF29="N/A", $Q29, $AF29), IF($AF29="N/A", $T29, $AM29)), IF($AG29="N/A", $T29,$AG29)))))))</f>
        <v>20</v>
      </c>
      <c r="BZ29" s="16">
        <f>IF(BH29="R", $CA29, IF(OR(BH29="P", BH29="T", BH29="N"), 0, IF($C29="DM", $T29, IF(OR(BH29="Y", BH29="IR"),$AM29,IF(BH29="C", IF($BI29="Y", IF($BA29="C", IF($AF29="N/A", $Q29, $AF29), IF($AF29="N/A", $T29, $AM29)), IF($AG29="N/A", $T29,$AG29)))))))</f>
        <v>20</v>
      </c>
      <c r="CA29" s="15" t="s">
        <v>75</v>
      </c>
      <c r="CB29" s="16">
        <f>BZ29</f>
        <v>20</v>
      </c>
      <c r="CC29" s="15" t="str">
        <f>IF(OR($BH29="T", $BH29="R"), 0, IF($BH29="C", IF($BI29="Y", IF($BA29="C", 0, IF(AF29="N/A", Q29-T29, AF29-AG29)), IF($AF29="N/A", U29, AH29)), AN29))</f>
        <v>N/A</v>
      </c>
      <c r="CD29" s="15" t="str">
        <f>IF(OR($BH29="T", $BH29="R"), 0, IF($BH29="C", IF($BI29="Y", 0, IF($AF29="N/A", V29, AI29)), AO29))</f>
        <v>N/A</v>
      </c>
      <c r="CE29" s="15" t="str">
        <f>IF(OR($BH29="T", $BH29="R"), 0, IF($BH29="C", IF($BI29="Y", 0, IF($AF29="N/A", W29, AJ29)), AP29))</f>
        <v>N/A</v>
      </c>
      <c r="CF29" s="15" t="str">
        <f>IF(OR($BH29="T", $BH29="R"), 0, IF($BH29="C", IF($BI29="Y", 0, IF($AF29="N/A", X29, AK29)), AQ29))</f>
        <v>N/A</v>
      </c>
    </row>
    <row r="30" spans="1:85" x14ac:dyDescent="0.25">
      <c r="A30" s="14">
        <v>5706</v>
      </c>
      <c r="B30" s="15" t="s">
        <v>3055</v>
      </c>
      <c r="C30" s="15" t="s">
        <v>62</v>
      </c>
      <c r="D30" s="15" t="s">
        <v>52</v>
      </c>
      <c r="E30" s="15">
        <f>VLOOKUP(B30, 'Rookie Year'!$A$2:$B$55679,2,FALSE)</f>
        <v>2024</v>
      </c>
      <c r="F30" s="15">
        <v>2024</v>
      </c>
      <c r="G30" s="15" t="s">
        <v>40</v>
      </c>
      <c r="H30" s="15" t="s">
        <v>2247</v>
      </c>
      <c r="I30" s="16">
        <v>1</v>
      </c>
      <c r="J30" s="15">
        <v>3</v>
      </c>
      <c r="K30" s="17">
        <f>IF(AND(G30&lt;&gt;"N",R30="N/A"), IF(I30&lt;4, 0, 0.25),IF(I30=1, IF(J30=1,0.25, 0.25), IF(I30&lt;13, 0.25, IF(I30&lt;26, 0.4, IF(I30&lt;51, 0.6, 0.75)))))</f>
        <v>0</v>
      </c>
      <c r="L30" s="16">
        <f>I30-M30</f>
        <v>1</v>
      </c>
      <c r="M30" s="16">
        <f>ROUNDUP(I30*K30,0)</f>
        <v>0</v>
      </c>
      <c r="N30" s="16">
        <f>M30*J30</f>
        <v>0</v>
      </c>
      <c r="O30" s="16">
        <v>0</v>
      </c>
      <c r="P30" s="16">
        <v>0</v>
      </c>
      <c r="Q30" s="16">
        <f>N30-O30-P30</f>
        <v>0</v>
      </c>
      <c r="R30" s="15" t="s">
        <v>75</v>
      </c>
      <c r="S30" s="15">
        <f>IF(R30="N/A", J30-($B$1-F30), J30-($B$1-R30))</f>
        <v>3</v>
      </c>
      <c r="T30" s="16">
        <f>IF($S30&lt;1, "N/A", $M30)</f>
        <v>0</v>
      </c>
      <c r="U30" s="16">
        <f>IF($S30&lt;2, "N/A", $M30)</f>
        <v>0</v>
      </c>
      <c r="V30" s="16">
        <f>IF($S30&lt;3, "N/A", $M30)</f>
        <v>0</v>
      </c>
      <c r="W30" s="16" t="str">
        <f>IF($S30&lt;4, "N/A", $M30)</f>
        <v>N/A</v>
      </c>
      <c r="X30" s="16" t="str">
        <f>IF($S30&lt;5, "N/A", $M30)</f>
        <v>N/A</v>
      </c>
      <c r="Y30" s="15" t="str">
        <f>IF(SUM(T30:X30)&lt;&gt;Q30, "CHECK", "OK")</f>
        <v>OK</v>
      </c>
      <c r="Z30" s="15" t="str">
        <f>IF(F30=$B$1, "No", IF(S30=1, "Yes", "No"))</f>
        <v>No</v>
      </c>
      <c r="AA30" s="18" t="str">
        <f>IF(C30="DM", "N/A", IF(Z30="No","N/A",VLOOKUP(B30,'Extension List'!$A$3:$R$1972,18,FALSE)))</f>
        <v>N/A</v>
      </c>
      <c r="AB30" s="15" t="str">
        <f>IF(C30="DM", "N/A", IF(Z30="No","N/A",VLOOKUP(B30,'Extension List'!$A$3:$T$1972,20,FALSE)))</f>
        <v>N/A</v>
      </c>
      <c r="AC30" s="15" t="str">
        <f>IF(AA30="N/A", "N/A", 0)</f>
        <v>N/A</v>
      </c>
      <c r="AD30" s="16" t="str">
        <f>IF(AE30="N/A", "N/A", AA30-AE30)</f>
        <v>N/A</v>
      </c>
      <c r="AE30" s="16" t="str">
        <f>IF(AA30="N/A", "N/A", IF(AC30&gt;0, IF(AA30&lt;13, ROUNDUP(0.25*AA30,0), IF(AA30&lt;26, ROUNDUP(0.4*AA30,0), IF(AA30&lt;51, ROUNDUP(0.6*AA30,0), ROUNDUP(0.75*AA30,0)))), "N/A"))</f>
        <v>N/A</v>
      </c>
      <c r="AF30" s="16" t="str">
        <f>IF(AD30="N/A","N/A", (AE30*AC30)+Q30)</f>
        <v>N/A</v>
      </c>
      <c r="AG30" s="16" t="str">
        <f>IF($AF30="N/A", "N/A", "TBC")</f>
        <v>N/A</v>
      </c>
      <c r="AH30" s="16" t="str">
        <f>IF($AF30="N/A", "N/A", "TBC")</f>
        <v>N/A</v>
      </c>
      <c r="AI30" s="16" t="str">
        <f>IF($AF30="N/A","N/A",IF(AC30&gt;1,"TBC","N/A"))</f>
        <v>N/A</v>
      </c>
      <c r="AJ30" s="16" t="str">
        <f>IF($AF30="N/A","N/A",IF(AC30&gt;2,"TBC","N/A"))</f>
        <v>N/A</v>
      </c>
      <c r="AK30" s="16" t="str">
        <f>IF($AF30="N/A","N/A",IF(AC30&gt;3,"TBC","N/A"))</f>
        <v>N/A</v>
      </c>
      <c r="AL30" s="16" t="str">
        <f>IF(AC30="N/A","N/A",IF(AC30&gt;0,IF(SUM(AG30:AK30)&lt;&gt;AF30,"CHECK","OK"),"N/A"))</f>
        <v>N/A</v>
      </c>
      <c r="AM30" s="16">
        <f>IF(AD30="N/A", L30+T30, L30+AG30)</f>
        <v>1</v>
      </c>
      <c r="AN30" s="16">
        <f>IF(AD30="N/A", IF(U30="N/A", "N/A", L30+U30), AD30+AH30)</f>
        <v>1</v>
      </c>
      <c r="AO30" s="16">
        <f>IF(AD30="N/A", IF(V30="N/A", "N/A", L30+V30), IF(AI30="N/A", "N/A", AD30+AI30))</f>
        <v>1</v>
      </c>
      <c r="AP30" s="16" t="str">
        <f>IF(AD30="N/A", IF(W30="N/A", "N/A", L30+W30), IF(AJ30="N/A", "N/A", AD30+AJ30))</f>
        <v>N/A</v>
      </c>
      <c r="AQ30" s="16" t="str">
        <f>IF(AD30="N/A", IF(X30="N/A", "N/A", L30+X30), IF(AK30="N/A", "N/A", AD30+AK30))</f>
        <v>N/A</v>
      </c>
      <c r="AR30" s="15" t="s">
        <v>44</v>
      </c>
      <c r="AS30" s="15" t="s">
        <v>44</v>
      </c>
      <c r="AT30" s="15" t="s">
        <v>44</v>
      </c>
      <c r="AU30" s="15" t="s">
        <v>44</v>
      </c>
      <c r="AV30" s="15" t="s">
        <v>44</v>
      </c>
      <c r="AW30" s="15" t="s">
        <v>44</v>
      </c>
      <c r="AX30" s="15" t="s">
        <v>44</v>
      </c>
      <c r="AY30" s="15" t="s">
        <v>44</v>
      </c>
      <c r="AZ30" s="15" t="s">
        <v>44</v>
      </c>
      <c r="BA30" s="15" t="s">
        <v>44</v>
      </c>
      <c r="BB30" s="15" t="s">
        <v>44</v>
      </c>
      <c r="BC30" s="15" t="s">
        <v>44</v>
      </c>
      <c r="BD30" s="15" t="s">
        <v>44</v>
      </c>
      <c r="BE30" s="15" t="s">
        <v>44</v>
      </c>
      <c r="BF30" s="15" t="s">
        <v>44</v>
      </c>
      <c r="BG30" s="15" t="s">
        <v>44</v>
      </c>
      <c r="BH30" s="15" t="s">
        <v>44</v>
      </c>
      <c r="BJ30" s="16">
        <f>IF(AR30="R", $CA30, IF(OR(AR30="P", AR30="T", AR30="N"), 0, IF($C30="DM", $T30, IF(OR(AR30="Y", AR30="IR"),$AM30,IF(AR30="C", IF($BI30="Y", IF($AF30="N/A", $Q30, $AF30), IF($AG30="N/A", $T30,$AG30)))))))</f>
        <v>0</v>
      </c>
      <c r="BK30" s="16">
        <f>IF(AS30="R", $CA30, IF(OR(AS30="P", AS30="T", AS30="N"), 0, IF($C30="DM", $T30, IF(OR(AS30="Y", AS30="IR"),$AM30,IF(AS30="C", IF($BI30="Y", IF($AF30="N/A", $Q30, $AF30), IF($AG30="N/A", $T30,$AG30)))))))</f>
        <v>0</v>
      </c>
      <c r="BL30" s="16">
        <f>IF(AT30="R", $CA30, IF(OR(AT30="P", AT30="T", AT30="N"), 0, IF($C30="DM", $T30, IF(OR(AT30="Y", AT30="IR"),$AM30,IF(AT30="C", IF($BI30="Y", IF($AF30="N/A", $Q30, $AF30), IF($AG30="N/A", $T30,$AG30)))))))</f>
        <v>0</v>
      </c>
      <c r="BM30" s="16">
        <f>IF(AU30="R", $CA30, IF(OR(AU30="P", AU30="T", AU30="N"), 0, IF($C30="DM", $T30, IF(OR(AU30="Y", AU30="IR"),$AM30,IF(AU30="C", IF($BI30="Y", IF($AF30="N/A", $Q30, $AF30), IF($AG30="N/A", $T30,$AG30)))))))</f>
        <v>0</v>
      </c>
      <c r="BN30" s="16">
        <f>IF(AV30="R", $CA30, IF(OR(AV30="P", AV30="T", AV30="N"), 0, IF($C30="DM", $T30, IF(OR(AV30="Y", AV30="IR"),$AM30,IF(AV30="C", IF($BI30="Y", IF($AF30="N/A", $Q30, $AF30), IF($AG30="N/A", $T30,$AG30)))))))</f>
        <v>0</v>
      </c>
      <c r="BO30" s="16">
        <f>IF(AW30="R", $CA30, IF(OR(AW30="P", AW30="T", AW30="N"), 0, IF($C30="DM", $T30, IF(OR(AW30="Y", AW30="IR"),$AM30,IF(AW30="C", IF($BI30="Y", IF($AF30="N/A", $Q30, $AF30), IF($AG30="N/A", $T30,$AG30)))))))</f>
        <v>0</v>
      </c>
      <c r="BP30" s="16">
        <f>IF(AX30="R", $CA30, IF(OR(AX30="P", AX30="T", AX30="N"), 0, IF($C30="DM", $T30, IF(OR(AX30="Y", AX30="IR"),$AM30,IF(AX30="C", IF($BI30="Y", IF($AF30="N/A", $Q30, $AF30), IF($AG30="N/A", $T30,$AG30)))))))</f>
        <v>0</v>
      </c>
      <c r="BQ30" s="16">
        <f>IF(AY30="R", $CA30, IF(OR(AY30="P", AY30="T", AY30="N"), 0, IF($C30="DM", $T30, IF(OR(AY30="Y", AY30="IR"),$AM30,IF(AY30="C", IF($BI30="Y", IF($AF30="N/A", $Q30, $AF30), IF($AG30="N/A", $T30,$AG30)))))))</f>
        <v>0</v>
      </c>
      <c r="BR30" s="16">
        <f>IF(AZ30="R", $CA30, IF(OR(AZ30="P", AZ30="T", AZ30="N"), 0, IF($C30="DM", $T30, IF(OR(AZ30="Y", AZ30="IR"),$AM30,IF(AZ30="C", IF($BI30="Y", IF($AF30="N/A", $Q30, $AF30), IF($AG30="N/A", $T30,$AG30)))))))</f>
        <v>0</v>
      </c>
      <c r="BS30" s="16">
        <f>IF(BA30="R", $CA30, IF(OR(BA30="P", BA30="T", BA30="N"), 0, IF($C30="DM", $T30, IF(OR(BA30="Y", BA30="IR"),$AM30,IF(BA30="C", IF($BI30="Y", IF($AF30="N/A", $Q30, $AF30), IF($AG30="N/A", $T30,$AG30)))))))</f>
        <v>0</v>
      </c>
      <c r="BT30" s="16">
        <f>IF(BB30="R", $CA30, IF(OR(BB30="P", BB30="T", BB30="N"), 0, IF($C30="DM", $T30, IF(OR(BB30="Y", BB30="IR"),$AM30,IF(BB30="C", IF($BI30="Y", IF($BA30="C", IF($AF30="N/A", $Q30, $AF30), IF($AF30="N/A", $T30, $AM30)), IF($AG30="N/A", $T30,$AG30)))))))</f>
        <v>0</v>
      </c>
      <c r="BU30" s="16">
        <f>IF(BC30="R", $CA30, IF(OR(BC30="P", BC30="T", BC30="N"), 0, IF($C30="DM", $T30, IF(OR(BC30="Y", BC30="IR"),$AM30,IF(BC30="C", IF($BI30="Y", IF($BA30="C", IF($AF30="N/A", $Q30, $AF30), IF($AF30="N/A", $T30, $AM30)), IF($AG30="N/A", $T30,$AG30)))))))</f>
        <v>0</v>
      </c>
      <c r="BV30" s="16">
        <f>IF(BD30="R", $CA30, IF(OR(BD30="P", BD30="T", BD30="N"), 0, IF($C30="DM", $T30, IF(OR(BD30="Y", BD30="IR"),$AM30,IF(BD30="C", IF($BI30="Y", IF($BA30="C", IF($AF30="N/A", $Q30, $AF30), IF($AF30="N/A", $T30, $AM30)), IF($AG30="N/A", $T30,$AG30)))))))</f>
        <v>0</v>
      </c>
      <c r="BW30" s="16">
        <f>IF(BE30="R", $CA30, IF(OR(BE30="P", BE30="T", BE30="N"), 0, IF($C30="DM", $T30, IF(OR(BE30="Y", BE30="IR"),$AM30,IF(BE30="C", IF($BI30="Y", IF($BA30="C", IF($AF30="N/A", $Q30, $AF30), IF($AF30="N/A", $T30, $AM30)), IF($AG30="N/A", $T30,$AG30)))))))</f>
        <v>0</v>
      </c>
      <c r="BX30" s="16">
        <f>IF(BF30="R", $CA30, IF(OR(BF30="P", BF30="T", BF30="N"), 0, IF($C30="DM", $T30, IF(OR(BF30="Y", BF30="IR"),$AM30,IF(BF30="C", IF($BI30="Y", IF($BA30="C", IF($AF30="N/A", $Q30, $AF30), IF($AF30="N/A", $T30, $AM30)), IF($AG30="N/A", $T30,$AG30)))))))</f>
        <v>0</v>
      </c>
      <c r="BY30" s="16">
        <f>IF(BG30="R", $CA30, IF(OR(BG30="P", BG30="T", BG30="N"), 0, IF($C30="DM", $T30, IF(OR(BG30="Y", BG30="IR"),$AM30,IF(BG30="C", IF($BI30="Y", IF($BA30="C", IF($AF30="N/A", $Q30, $AF30), IF($AF30="N/A", $T30, $AM30)), IF($AG30="N/A", $T30,$AG30)))))))</f>
        <v>0</v>
      </c>
      <c r="BZ30" s="16">
        <f>IF(BH30="R", $CA30, IF(OR(BH30="P", BH30="T", BH30="N"), 0, IF($C30="DM", $T30, IF(OR(BH30="Y", BH30="IR"),$AM30,IF(BH30="C", IF($BI30="Y", IF($BA30="C", IF($AF30="N/A", $Q30, $AF30), IF($AF30="N/A", $T30, $AM30)), IF($AG30="N/A", $T30,$AG30)))))))</f>
        <v>0</v>
      </c>
      <c r="CA30" s="15" t="s">
        <v>75</v>
      </c>
      <c r="CB30" s="16">
        <f>BZ30</f>
        <v>0</v>
      </c>
      <c r="CC30" s="15">
        <f>IF(OR($BH30="T", $BH30="R"), 0, IF($BH30="C", IF($BI30="Y", IF($BA30="C", 0, IF(AF30="N/A", Q30-T30, AF30-AG30)), IF($AF30="N/A", U30, AH30)), AN30))</f>
        <v>0</v>
      </c>
      <c r="CD30" s="15">
        <f>IF(OR($BH30="T", $BH30="R"), 0, IF($BH30="C", IF($BI30="Y", 0, IF($AF30="N/A", V30, AI30)), AO30))</f>
        <v>0</v>
      </c>
      <c r="CE30" s="15" t="str">
        <f>IF(OR($BH30="T", $BH30="R"), 0, IF($BH30="C", IF($BI30="Y", 0, IF($AF30="N/A", W30, AJ30)), AP30))</f>
        <v>N/A</v>
      </c>
      <c r="CF30" s="15" t="str">
        <f>IF(OR($BH30="T", $BH30="R"), 0, IF($BH30="C", IF($BI30="Y", 0, IF($AF30="N/A", X30, AK30)), AQ30))</f>
        <v>N/A</v>
      </c>
      <c r="CG30" t="str">
        <f>IF(AC30="N/A", "S:"&amp;L30&amp;" G:"&amp;M30&amp;" GR:"&amp;Q30, IF(AC30=0, "S:"&amp;L30&amp;" G:"&amp;M30&amp;" GR:"&amp;Q30, "S:"&amp;L30&amp;"/"&amp;AD30&amp;" G:"&amp;AE30&amp;" GR:"&amp;AF30))</f>
        <v>S:1 G:0 GR:0</v>
      </c>
    </row>
    <row r="31" spans="1:85" x14ac:dyDescent="0.25">
      <c r="A31" s="14">
        <v>5831</v>
      </c>
      <c r="B31" s="15" t="s">
        <v>561</v>
      </c>
      <c r="C31" s="15" t="s">
        <v>62</v>
      </c>
      <c r="D31" s="15" t="s">
        <v>52</v>
      </c>
      <c r="E31" s="15">
        <f>VLOOKUP(B31, 'Rookie Year'!$A$2:$B$55679,2,FALSE)</f>
        <v>2016</v>
      </c>
      <c r="F31" s="15">
        <v>2024</v>
      </c>
      <c r="G31" s="15" t="s">
        <v>42</v>
      </c>
      <c r="H31" s="15">
        <v>9</v>
      </c>
      <c r="I31" s="16">
        <v>1</v>
      </c>
      <c r="J31" s="15">
        <v>1</v>
      </c>
      <c r="K31" s="17">
        <f>IF(AND(G31&lt;&gt;"N",R31="N/A"), IF(I31&lt;4, 0, 0.25),IF(I31=1, IF(J31=1,0.25, 0.25), IF(I31&lt;13, 0.25, IF(I31&lt;26, 0.4, IF(I31&lt;51, 0.6, 0.75)))))</f>
        <v>0.25</v>
      </c>
      <c r="L31" s="16">
        <f>I31-M31</f>
        <v>0</v>
      </c>
      <c r="M31" s="16">
        <f>ROUNDUP(I31*K31,0)</f>
        <v>1</v>
      </c>
      <c r="N31" s="16">
        <f>M31*J31</f>
        <v>1</v>
      </c>
      <c r="O31" s="16">
        <v>0</v>
      </c>
      <c r="P31" s="16">
        <v>0</v>
      </c>
      <c r="Q31" s="16">
        <f>N31-O31-P31</f>
        <v>1</v>
      </c>
      <c r="R31" s="15" t="s">
        <v>75</v>
      </c>
      <c r="S31" s="15">
        <f>IF(R31="N/A", J31-($B$1-F31), J31-($B$1-R31))</f>
        <v>1</v>
      </c>
      <c r="T31" s="16">
        <f>IF($S31&lt;1, "N/A", $M31)</f>
        <v>1</v>
      </c>
      <c r="U31" s="16" t="str">
        <f>IF($S31&lt;2, "N/A", $M31)</f>
        <v>N/A</v>
      </c>
      <c r="V31" s="16" t="str">
        <f>IF($S31&lt;3, "N/A", $M31)</f>
        <v>N/A</v>
      </c>
      <c r="W31" s="16" t="str">
        <f>IF($S31&lt;4, "N/A", $M31)</f>
        <v>N/A</v>
      </c>
      <c r="X31" s="16" t="str">
        <f>IF($S31&lt;5, "N/A", $M31)</f>
        <v>N/A</v>
      </c>
      <c r="Y31" s="15" t="str">
        <f>IF(SUM(T31:X31)&lt;&gt;Q31, "CHECK", "OK")</f>
        <v>OK</v>
      </c>
      <c r="Z31" s="15" t="str">
        <f>IF(F31=$B$1, "No", IF(S31=1, "Yes", "No"))</f>
        <v>No</v>
      </c>
      <c r="AA31" s="18" t="str">
        <f>IF(C31="DM", "N/A", IF(Z31="No","N/A",VLOOKUP(B31,'Extension List'!$A$3:$R$1972,18,FALSE)))</f>
        <v>N/A</v>
      </c>
      <c r="AB31" s="15" t="str">
        <f>IF(C31="DM", "N/A", IF(Z31="No","N/A",VLOOKUP(B31,'Extension List'!$A$3:$T$1972,20,FALSE)))</f>
        <v>N/A</v>
      </c>
      <c r="AC31" s="15" t="str">
        <f>IF(AA31="N/A", "N/A", 0)</f>
        <v>N/A</v>
      </c>
      <c r="AD31" s="16" t="str">
        <f>IF(AE31="N/A", "N/A", AA31-AE31)</f>
        <v>N/A</v>
      </c>
      <c r="AE31" s="16" t="str">
        <f>IF(AA31="N/A", "N/A", IF(AC31&gt;0, IF(AA31&lt;13, ROUNDUP(0.25*AA31,0), IF(AA31&lt;26, ROUNDUP(0.4*AA31,0), IF(AA31&lt;51, ROUNDUP(0.6*AA31,0), ROUNDUP(0.75*AA31,0)))), "N/A"))</f>
        <v>N/A</v>
      </c>
      <c r="AF31" s="16" t="str">
        <f>IF(AD31="N/A","N/A", (AE31*AC31)+Q31)</f>
        <v>N/A</v>
      </c>
      <c r="AG31" s="16" t="str">
        <f>IF($AF31="N/A", "N/A", "TBC")</f>
        <v>N/A</v>
      </c>
      <c r="AH31" s="16" t="str">
        <f>IF($AF31="N/A", "N/A", "TBC")</f>
        <v>N/A</v>
      </c>
      <c r="AI31" s="16" t="str">
        <f>IF($AF31="N/A","N/A",IF(AC31&gt;1,"TBC","N/A"))</f>
        <v>N/A</v>
      </c>
      <c r="AJ31" s="16" t="str">
        <f>IF($AF31="N/A","N/A",IF(AC31&gt;2,"TBC","N/A"))</f>
        <v>N/A</v>
      </c>
      <c r="AK31" s="16" t="str">
        <f>IF($AF31="N/A","N/A",IF(AC31&gt;3,"TBC","N/A"))</f>
        <v>N/A</v>
      </c>
      <c r="AL31" s="16" t="str">
        <f>IF(AC31="N/A","N/A",IF(AC31&gt;0,IF(SUM(AG31:AK31)&lt;&gt;AF31,"CHECK","OK"),"N/A"))</f>
        <v>N/A</v>
      </c>
      <c r="AM31" s="16">
        <f>IF(AD31="N/A", L31+T31, L31+AG31)</f>
        <v>1</v>
      </c>
      <c r="AN31" s="16" t="str">
        <f>IF(AD31="N/A", IF(U31="N/A", "N/A", L31+U31), AD31+AH31)</f>
        <v>N/A</v>
      </c>
      <c r="AO31" s="16" t="str">
        <f>IF(AD31="N/A", IF(V31="N/A", "N/A", L31+V31), IF(AI31="N/A", "N/A", AD31+AI31))</f>
        <v>N/A</v>
      </c>
      <c r="AP31" s="16" t="str">
        <f>IF(AD31="N/A", IF(W31="N/A", "N/A", L31+W31), IF(AJ31="N/A", "N/A", AD31+AJ31))</f>
        <v>N/A</v>
      </c>
      <c r="AQ31" s="16" t="str">
        <f>IF(AD31="N/A", IF(X31="N/A", "N/A", L31+X31), IF(AK31="N/A", "N/A", AD31+AK31))</f>
        <v>N/A</v>
      </c>
      <c r="AR31" s="15" t="s">
        <v>42</v>
      </c>
      <c r="AS31" s="15" t="s">
        <v>42</v>
      </c>
      <c r="AT31" s="15" t="s">
        <v>42</v>
      </c>
      <c r="AU31" s="15" t="s">
        <v>42</v>
      </c>
      <c r="AV31" s="15" t="s">
        <v>42</v>
      </c>
      <c r="AW31" s="15" t="s">
        <v>42</v>
      </c>
      <c r="AX31" s="15" t="s">
        <v>42</v>
      </c>
      <c r="AY31" s="15" t="s">
        <v>42</v>
      </c>
      <c r="AZ31" s="15" t="s">
        <v>42</v>
      </c>
      <c r="BA31" s="15" t="s">
        <v>40</v>
      </c>
      <c r="BB31" s="15" t="s">
        <v>40</v>
      </c>
      <c r="BC31" s="15" t="s">
        <v>40</v>
      </c>
      <c r="BD31" s="15" t="s">
        <v>40</v>
      </c>
      <c r="BE31" s="15" t="s">
        <v>40</v>
      </c>
      <c r="BF31" s="15" t="s">
        <v>40</v>
      </c>
      <c r="BG31" s="15" t="s">
        <v>40</v>
      </c>
      <c r="BH31" s="15" t="s">
        <v>40</v>
      </c>
      <c r="BJ31" s="16">
        <f>IF(AR31="R", $CA31, IF(OR(AR31="P", AR31="T", AR31="N"), 0, IF($C31="DM", $T31, IF(OR(AR31="Y", AR31="IR"),$AM31,IF(AR31="C", IF($BI31="Y", IF($AF31="N/A", $Q31, $AF31), IF($AG31="N/A", $T31,$AG31)))))))</f>
        <v>0</v>
      </c>
      <c r="BK31" s="16">
        <f>IF(AS31="R", $CA31, IF(OR(AS31="P", AS31="T", AS31="N"), 0, IF($C31="DM", $T31, IF(OR(AS31="Y", AS31="IR"),$AM31,IF(AS31="C", IF($BI31="Y", IF($AF31="N/A", $Q31, $AF31), IF($AG31="N/A", $T31,$AG31)))))))</f>
        <v>0</v>
      </c>
      <c r="BL31" s="16">
        <f>IF(AT31="R", $CA31, IF(OR(AT31="P", AT31="T", AT31="N"), 0, IF($C31="DM", $T31, IF(OR(AT31="Y", AT31="IR"),$AM31,IF(AT31="C", IF($BI31="Y", IF($AF31="N/A", $Q31, $AF31), IF($AG31="N/A", $T31,$AG31)))))))</f>
        <v>0</v>
      </c>
      <c r="BM31" s="16">
        <f>IF(AU31="R", $CA31, IF(OR(AU31="P", AU31="T", AU31="N"), 0, IF($C31="DM", $T31, IF(OR(AU31="Y", AU31="IR"),$AM31,IF(AU31="C", IF($BI31="Y", IF($AF31="N/A", $Q31, $AF31), IF($AG31="N/A", $T31,$AG31)))))))</f>
        <v>0</v>
      </c>
      <c r="BN31" s="16">
        <f>IF(AV31="R", $CA31, IF(OR(AV31="P", AV31="T", AV31="N"), 0, IF($C31="DM", $T31, IF(OR(AV31="Y", AV31="IR"),$AM31,IF(AV31="C", IF($BI31="Y", IF($AF31="N/A", $Q31, $AF31), IF($AG31="N/A", $T31,$AG31)))))))</f>
        <v>0</v>
      </c>
      <c r="BO31" s="16">
        <f>IF(AW31="R", $CA31, IF(OR(AW31="P", AW31="T", AW31="N"), 0, IF($C31="DM", $T31, IF(OR(AW31="Y", AW31="IR"),$AM31,IF(AW31="C", IF($BI31="Y", IF($AF31="N/A", $Q31, $AF31), IF($AG31="N/A", $T31,$AG31)))))))</f>
        <v>0</v>
      </c>
      <c r="BP31" s="16">
        <f>IF(AX31="R", $CA31, IF(OR(AX31="P", AX31="T", AX31="N"), 0, IF($C31="DM", $T31, IF(OR(AX31="Y", AX31="IR"),$AM31,IF(AX31="C", IF($BI31="Y", IF($AF31="N/A", $Q31, $AF31), IF($AG31="N/A", $T31,$AG31)))))))</f>
        <v>0</v>
      </c>
      <c r="BQ31" s="16">
        <f>IF(AY31="R", $CA31, IF(OR(AY31="P", AY31="T", AY31="N"), 0, IF($C31="DM", $T31, IF(OR(AY31="Y", AY31="IR"),$AM31,IF(AY31="C", IF($BI31="Y", IF($AF31="N/A", $Q31, $AF31), IF($AG31="N/A", $T31,$AG31)))))))</f>
        <v>0</v>
      </c>
      <c r="BR31" s="16">
        <f>IF(AZ31="R", $CA31, IF(OR(AZ31="P", AZ31="T", AZ31="N"), 0, IF($C31="DM", $T31, IF(OR(AZ31="Y", AZ31="IR"),$AM31,IF(AZ31="C", IF($BI31="Y", IF($AF31="N/A", $Q31, $AF31), IF($AG31="N/A", $T31,$AG31)))))))</f>
        <v>0</v>
      </c>
      <c r="BS31" s="16">
        <f>IF(BA31="R", $CA31, IF(OR(BA31="P", BA31="T", BA31="N"), 0, IF($C31="DM", $T31, IF(OR(BA31="Y", BA31="IR"),$AM31,IF(BA31="C", IF($BI31="Y", IF($AF31="N/A", $Q31, $AF31), IF($AG31="N/A", $T31,$AG31)))))))</f>
        <v>1</v>
      </c>
      <c r="BT31" s="16">
        <f>IF(BB31="R", $CA31, IF(OR(BB31="P", BB31="T", BB31="N"), 0, IF($C31="DM", $T31, IF(OR(BB31="Y", BB31="IR"),$AM31,IF(BB31="C", IF($BI31="Y", IF($BA31="C", IF($AF31="N/A", $Q31, $AF31), IF($AF31="N/A", $T31, $AM31)), IF($AG31="N/A", $T31,$AG31)))))))</f>
        <v>1</v>
      </c>
      <c r="BU31" s="16">
        <f>IF(BC31="R", $CA31, IF(OR(BC31="P", BC31="T", BC31="N"), 0, IF($C31="DM", $T31, IF(OR(BC31="Y", BC31="IR"),$AM31,IF(BC31="C", IF($BI31="Y", IF($BA31="C", IF($AF31="N/A", $Q31, $AF31), IF($AF31="N/A", $T31, $AM31)), IF($AG31="N/A", $T31,$AG31)))))))</f>
        <v>1</v>
      </c>
      <c r="BV31" s="16">
        <f>IF(BD31="R", $CA31, IF(OR(BD31="P", BD31="T", BD31="N"), 0, IF($C31="DM", $T31, IF(OR(BD31="Y", BD31="IR"),$AM31,IF(BD31="C", IF($BI31="Y", IF($BA31="C", IF($AF31="N/A", $Q31, $AF31), IF($AF31="N/A", $T31, $AM31)), IF($AG31="N/A", $T31,$AG31)))))))</f>
        <v>1</v>
      </c>
      <c r="BW31" s="16">
        <f>IF(BE31="R", $CA31, IF(OR(BE31="P", BE31="T", BE31="N"), 0, IF($C31="DM", $T31, IF(OR(BE31="Y", BE31="IR"),$AM31,IF(BE31="C", IF($BI31="Y", IF($BA31="C", IF($AF31="N/A", $Q31, $AF31), IF($AF31="N/A", $T31, $AM31)), IF($AG31="N/A", $T31,$AG31)))))))</f>
        <v>1</v>
      </c>
      <c r="BX31" s="16">
        <f>IF(BF31="R", $CA31, IF(OR(BF31="P", BF31="T", BF31="N"), 0, IF($C31="DM", $T31, IF(OR(BF31="Y", BF31="IR"),$AM31,IF(BF31="C", IF($BI31="Y", IF($BA31="C", IF($AF31="N/A", $Q31, $AF31), IF($AF31="N/A", $T31, $AM31)), IF($AG31="N/A", $T31,$AG31)))))))</f>
        <v>1</v>
      </c>
      <c r="BY31" s="16">
        <f>IF(BG31="R", $CA31, IF(OR(BG31="P", BG31="T", BG31="N"), 0, IF($C31="DM", $T31, IF(OR(BG31="Y", BG31="IR"),$AM31,IF(BG31="C", IF($BI31="Y", IF($BA31="C", IF($AF31="N/A", $Q31, $AF31), IF($AF31="N/A", $T31, $AM31)), IF($AG31="N/A", $T31,$AG31)))))))</f>
        <v>1</v>
      </c>
      <c r="BZ31" s="16">
        <f>IF(BH31="R", $CA31, IF(OR(BH31="P", BH31="T", BH31="N"), 0, IF($C31="DM", $T31, IF(OR(BH31="Y", BH31="IR"),$AM31,IF(BH31="C", IF($BI31="Y", IF($BA31="C", IF($AF31="N/A", $Q31, $AF31), IF($AF31="N/A", $T31, $AM31)), IF($AG31="N/A", $T31,$AG31)))))))</f>
        <v>1</v>
      </c>
      <c r="CA31" s="15" t="s">
        <v>75</v>
      </c>
      <c r="CB31" s="16">
        <f>BZ31</f>
        <v>1</v>
      </c>
      <c r="CC31" s="15" t="str">
        <f>IF(OR($BH31="T", $BH31="R"), 0, IF($BH31="C", IF($BI31="Y", IF($BA31="C", 0, IF(AF31="N/A", Q31-T31, AF31-AG31)), IF($AF31="N/A", U31, AH31)), AN31))</f>
        <v>N/A</v>
      </c>
      <c r="CD31" s="15" t="str">
        <f>IF(OR($BH31="T", $BH31="R"), 0, IF($BH31="C", IF($BI31="Y", 0, IF($AF31="N/A", V31, AI31)), AO31))</f>
        <v>N/A</v>
      </c>
      <c r="CE31" s="15" t="str">
        <f>IF(OR($BH31="T", $BH31="R"), 0, IF($BH31="C", IF($BI31="Y", 0, IF($AF31="N/A", W31, AJ31)), AP31))</f>
        <v>N/A</v>
      </c>
      <c r="CF31" s="15" t="str">
        <f>IF(OR($BH31="T", $BH31="R"), 0, IF($BH31="C", IF($BI31="Y", 0, IF($AF31="N/A", X31, AK31)), AQ31))</f>
        <v>N/A</v>
      </c>
    </row>
    <row r="32" spans="1:85" x14ac:dyDescent="0.25">
      <c r="A32" s="14">
        <v>5179</v>
      </c>
      <c r="B32" s="15" t="s">
        <v>2774</v>
      </c>
      <c r="C32" s="15" t="s">
        <v>62</v>
      </c>
      <c r="D32" s="15" t="s">
        <v>52</v>
      </c>
      <c r="E32" s="15">
        <f>VLOOKUP(B32, 'Rookie Year'!$A$2:$B$55679,2,FALSE)</f>
        <v>2023</v>
      </c>
      <c r="F32" s="15">
        <v>2023</v>
      </c>
      <c r="G32" s="15" t="s">
        <v>40</v>
      </c>
      <c r="H32" s="15" t="s">
        <v>2175</v>
      </c>
      <c r="I32" s="16">
        <v>3</v>
      </c>
      <c r="J32" s="15">
        <v>4</v>
      </c>
      <c r="K32" s="17">
        <f>IF(AND(G32&lt;&gt;"N",R32="N/A"), IF(I32&lt;4, 0, 0.25),IF(I32=1, IF(J32=1,0.25, 0.25), IF(I32&lt;13, 0.25, IF(I32&lt;26, 0.4, IF(I32&lt;51, 0.6, 0.75)))))</f>
        <v>0</v>
      </c>
      <c r="L32" s="16">
        <f>I32-M32</f>
        <v>3</v>
      </c>
      <c r="M32" s="16">
        <f>ROUNDUP(I32*K32,0)</f>
        <v>0</v>
      </c>
      <c r="N32" s="16">
        <f>M32*J32</f>
        <v>0</v>
      </c>
      <c r="O32" s="16">
        <v>0</v>
      </c>
      <c r="P32" s="16">
        <v>0</v>
      </c>
      <c r="Q32" s="16">
        <f>N32-O32-P32</f>
        <v>0</v>
      </c>
      <c r="R32" s="15" t="s">
        <v>75</v>
      </c>
      <c r="S32" s="15">
        <f>IF(R32="N/A", J32-($B$1-F32), J32-($B$1-R32))</f>
        <v>3</v>
      </c>
      <c r="T32" s="16">
        <v>0</v>
      </c>
      <c r="U32" s="16">
        <v>0</v>
      </c>
      <c r="V32" s="16">
        <v>0</v>
      </c>
      <c r="W32" s="16" t="str">
        <f>IF($S32&lt;4, "N/A", $M32)</f>
        <v>N/A</v>
      </c>
      <c r="X32" s="16" t="str">
        <f>IF($S32&lt;5, "N/A", $M32)</f>
        <v>N/A</v>
      </c>
      <c r="Y32" s="15" t="str">
        <f>IF(SUM(T32:X32)&lt;&gt;Q32, "CHECK", "OK")</f>
        <v>OK</v>
      </c>
      <c r="Z32" s="15" t="str">
        <f>IF(F32=$B$1, "No", IF(S32=1, "Yes", "No"))</f>
        <v>No</v>
      </c>
      <c r="AA32" s="18" t="str">
        <f>IF(C32="DM", "N/A", IF(Z32="No","N/A",VLOOKUP(B32,'Extension List'!$A$3:$R$1972,18,FALSE)))</f>
        <v>N/A</v>
      </c>
      <c r="AB32" s="15" t="str">
        <f>IF(C32="DM", "N/A", IF(Z32="No","N/A",VLOOKUP(B32,'Extension List'!$A$3:$T$1972,20,FALSE)))</f>
        <v>N/A</v>
      </c>
      <c r="AC32" s="15" t="str">
        <f>IF(AA32="N/A", "N/A", 0)</f>
        <v>N/A</v>
      </c>
      <c r="AD32" s="16" t="str">
        <f>IF(AE32="N/A", "N/A", AA32-AE32)</f>
        <v>N/A</v>
      </c>
      <c r="AE32" s="16" t="str">
        <f>IF(AA32="N/A", "N/A", IF(AC32&gt;0, IF(AA32&lt;13, ROUNDUP(0.25*AA32,0), IF(AA32&lt;26, ROUNDUP(0.4*AA32,0), IF(AA32&lt;51, ROUNDUP(0.6*AA32,0), ROUNDUP(0.75*AA32,0)))), "N/A"))</f>
        <v>N/A</v>
      </c>
      <c r="AF32" s="16" t="str">
        <f>IF(AD32="N/A","N/A", (AE32*AC32)+Q32)</f>
        <v>N/A</v>
      </c>
      <c r="AG32" s="16" t="str">
        <f>IF($AF32="N/A", "N/A", "TBC")</f>
        <v>N/A</v>
      </c>
      <c r="AH32" s="16" t="str">
        <f>IF($AF32="N/A", "N/A", "TBC")</f>
        <v>N/A</v>
      </c>
      <c r="AI32" s="16" t="str">
        <f>IF($AF32="N/A","N/A",IF(AC32&gt;1,"TBC","N/A"))</f>
        <v>N/A</v>
      </c>
      <c r="AJ32" s="16" t="str">
        <f>IF($AF32="N/A","N/A",IF(AC32&gt;2,"TBC","N/A"))</f>
        <v>N/A</v>
      </c>
      <c r="AK32" s="16" t="str">
        <f>IF($AF32="N/A","N/A",IF(AC32&gt;3,"TBC","N/A"))</f>
        <v>N/A</v>
      </c>
      <c r="AL32" s="16" t="str">
        <f>IF(AC32="N/A","N/A",IF(AC32&gt;0,IF(SUM(AG32:AK32)&lt;&gt;AF32,"CHECK","OK"),"N/A"))</f>
        <v>N/A</v>
      </c>
      <c r="AM32" s="16">
        <f>IF(AD32="N/A", L32+T32, L32+AG32)</f>
        <v>3</v>
      </c>
      <c r="AN32" s="16">
        <f>IF(AD32="N/A", IF(U32="N/A", "N/A", L32+U32), AD32+AH32)</f>
        <v>3</v>
      </c>
      <c r="AO32" s="16">
        <f>IF(AD32="N/A", IF(V32="N/A", "N/A", L32+V32), IF(AI32="N/A", "N/A", AD32+AI32))</f>
        <v>3</v>
      </c>
      <c r="AP32" s="16" t="str">
        <f>IF(AD32="N/A", IF(W32="N/A", "N/A", L32+W32), IF(AJ32="N/A", "N/A", AD32+AJ32))</f>
        <v>N/A</v>
      </c>
      <c r="AQ32" s="16" t="str">
        <f>IF(AD32="N/A", IF(X32="N/A", "N/A", L32+X32), IF(AK32="N/A", "N/A", AD32+AK32))</f>
        <v>N/A</v>
      </c>
      <c r="AR32" s="15" t="s">
        <v>44</v>
      </c>
      <c r="AS32" s="15" t="s">
        <v>44</v>
      </c>
      <c r="AT32" s="15" t="s">
        <v>44</v>
      </c>
      <c r="AU32" s="15" t="s">
        <v>44</v>
      </c>
      <c r="AV32" s="15" t="s">
        <v>44</v>
      </c>
      <c r="AW32" s="15" t="s">
        <v>44</v>
      </c>
      <c r="AX32" s="15" t="s">
        <v>44</v>
      </c>
      <c r="AY32" s="15" t="s">
        <v>44</v>
      </c>
      <c r="AZ32" s="15" t="s">
        <v>44</v>
      </c>
      <c r="BA32" s="15" t="s">
        <v>44</v>
      </c>
      <c r="BB32" s="15" t="s">
        <v>44</v>
      </c>
      <c r="BC32" s="15" t="s">
        <v>44</v>
      </c>
      <c r="BD32" s="15" t="s">
        <v>44</v>
      </c>
      <c r="BE32" s="15" t="s">
        <v>44</v>
      </c>
      <c r="BF32" s="15" t="s">
        <v>44</v>
      </c>
      <c r="BG32" s="15" t="s">
        <v>44</v>
      </c>
      <c r="BH32" s="15" t="s">
        <v>44</v>
      </c>
      <c r="BI32" s="15"/>
      <c r="BJ32" s="16">
        <f>IF(AR32="R", $CA32, IF(OR(AR32="P", AR32="T", AR32="N"), 0, IF($C32="DM", $T32, IF(OR(AR32="Y", AR32="IR"),$AM32,IF(AR32="C", IF($BI32="Y", IF($AF32="N/A", $Q32, $AF32), IF($AG32="N/A", $T32,$AG32)))))))</f>
        <v>0</v>
      </c>
      <c r="BK32" s="16">
        <f>IF(AS32="R", $CA32, IF(OR(AS32="P", AS32="T", AS32="N"), 0, IF($C32="DM", $T32, IF(OR(AS32="Y", AS32="IR"),$AM32,IF(AS32="C", IF($BI32="Y", IF($AF32="N/A", $Q32, $AF32), IF($AG32="N/A", $T32,$AG32)))))))</f>
        <v>0</v>
      </c>
      <c r="BL32" s="16">
        <f>IF(AT32="R", $CA32, IF(OR(AT32="P", AT32="T", AT32="N"), 0, IF($C32="DM", $T32, IF(OR(AT32="Y", AT32="IR"),$AM32,IF(AT32="C", IF($BI32="Y", IF($AF32="N/A", $Q32, $AF32), IF($AG32="N/A", $T32,$AG32)))))))</f>
        <v>0</v>
      </c>
      <c r="BM32" s="16">
        <f>IF(AU32="R", $CA32, IF(OR(AU32="P", AU32="T", AU32="N"), 0, IF($C32="DM", $T32, IF(OR(AU32="Y", AU32="IR"),$AM32,IF(AU32="C", IF($BI32="Y", IF($AF32="N/A", $Q32, $AF32), IF($AG32="N/A", $T32,$AG32)))))))</f>
        <v>0</v>
      </c>
      <c r="BN32" s="16">
        <f>IF(AV32="R", $CA32, IF(OR(AV32="P", AV32="T", AV32="N"), 0, IF($C32="DM", $T32, IF(OR(AV32="Y", AV32="IR"),$AM32,IF(AV32="C", IF($BI32="Y", IF($AF32="N/A", $Q32, $AF32), IF($AG32="N/A", $T32,$AG32)))))))</f>
        <v>0</v>
      </c>
      <c r="BO32" s="16">
        <f>IF(AW32="R", $CA32, IF(OR(AW32="P", AW32="T", AW32="N"), 0, IF($C32="DM", $T32, IF(OR(AW32="Y", AW32="IR"),$AM32,IF(AW32="C", IF($BI32="Y", IF($AF32="N/A", $Q32, $AF32), IF($AG32="N/A", $T32,$AG32)))))))</f>
        <v>0</v>
      </c>
      <c r="BP32" s="16">
        <f>IF(AX32="R", $CA32, IF(OR(AX32="P", AX32="T", AX32="N"), 0, IF($C32="DM", $T32, IF(OR(AX32="Y", AX32="IR"),$AM32,IF(AX32="C", IF($BI32="Y", IF($AF32="N/A", $Q32, $AF32), IF($AG32="N/A", $T32,$AG32)))))))</f>
        <v>0</v>
      </c>
      <c r="BQ32" s="16">
        <f>IF(AY32="R", $CA32, IF(OR(AY32="P", AY32="T", AY32="N"), 0, IF($C32="DM", $T32, IF(OR(AY32="Y", AY32="IR"),$AM32,IF(AY32="C", IF($BI32="Y", IF($AF32="N/A", $Q32, $AF32), IF($AG32="N/A", $T32,$AG32)))))))</f>
        <v>0</v>
      </c>
      <c r="BR32" s="16">
        <f>IF(AZ32="R", $CA32, IF(OR(AZ32="P", AZ32="T", AZ32="N"), 0, IF($C32="DM", $T32, IF(OR(AZ32="Y", AZ32="IR"),$AM32,IF(AZ32="C", IF($BI32="Y", IF($AF32="N/A", $Q32, $AF32), IF($AG32="N/A", $T32,$AG32)))))))</f>
        <v>0</v>
      </c>
      <c r="BS32" s="16">
        <f>IF(BA32="R", $CA32, IF(OR(BA32="P", BA32="T", BA32="N"), 0, IF($C32="DM", $T32, IF(OR(BA32="Y", BA32="IR"),$AM32,IF(BA32="C", IF($BI32="Y", IF($AF32="N/A", $Q32, $AF32), IF($AG32="N/A", $T32,$AG32)))))))</f>
        <v>0</v>
      </c>
      <c r="BT32" s="16">
        <f>IF(BB32="R", $CA32, IF(OR(BB32="P", BB32="T", BB32="N"), 0, IF($C32="DM", $T32, IF(OR(BB32="Y", BB32="IR"),$AM32,IF(BB32="C", IF($BI32="Y", IF($BA32="C", IF($AF32="N/A", $Q32, $AF32), IF($AF32="N/A", $T32, $AM32)), IF($AG32="N/A", $T32,$AG32)))))))</f>
        <v>0</v>
      </c>
      <c r="BU32" s="16">
        <f>IF(BC32="R", $CA32, IF(OR(BC32="P", BC32="T", BC32="N"), 0, IF($C32="DM", $T32, IF(OR(BC32="Y", BC32="IR"),$AM32,IF(BC32="C", IF($BI32="Y", IF($BA32="C", IF($AF32="N/A", $Q32, $AF32), IF($AF32="N/A", $T32, $AM32)), IF($AG32="N/A", $T32,$AG32)))))))</f>
        <v>0</v>
      </c>
      <c r="BV32" s="16">
        <f>IF(BD32="R", $CA32, IF(OR(BD32="P", BD32="T", BD32="N"), 0, IF($C32="DM", $T32, IF(OR(BD32="Y", BD32="IR"),$AM32,IF(BD32="C", IF($BI32="Y", IF($BA32="C", IF($AF32="N/A", $Q32, $AF32), IF($AF32="N/A", $T32, $AM32)), IF($AG32="N/A", $T32,$AG32)))))))</f>
        <v>0</v>
      </c>
      <c r="BW32" s="16">
        <f>IF(BE32="R", $CA32, IF(OR(BE32="P", BE32="T", BE32="N"), 0, IF($C32="DM", $T32, IF(OR(BE32="Y", BE32="IR"),$AM32,IF(BE32="C", IF($BI32="Y", IF($BA32="C", IF($AF32="N/A", $Q32, $AF32), IF($AF32="N/A", $T32, $AM32)), IF($AG32="N/A", $T32,$AG32)))))))</f>
        <v>0</v>
      </c>
      <c r="BX32" s="16">
        <f>IF(BF32="R", $CA32, IF(OR(BF32="P", BF32="T", BF32="N"), 0, IF($C32="DM", $T32, IF(OR(BF32="Y", BF32="IR"),$AM32,IF(BF32="C", IF($BI32="Y", IF($BA32="C", IF($AF32="N/A", $Q32, $AF32), IF($AF32="N/A", $T32, $AM32)), IF($AG32="N/A", $T32,$AG32)))))))</f>
        <v>0</v>
      </c>
      <c r="BY32" s="16">
        <f>IF(BG32="R", $CA32, IF(OR(BG32="P", BG32="T", BG32="N"), 0, IF($C32="DM", $T32, IF(OR(BG32="Y", BG32="IR"),$AM32,IF(BG32="C", IF($BI32="Y", IF($BA32="C", IF($AF32="N/A", $Q32, $AF32), IF($AF32="N/A", $T32, $AM32)), IF($AG32="N/A", $T32,$AG32)))))))</f>
        <v>0</v>
      </c>
      <c r="BZ32" s="16">
        <f>IF(BH32="R", $CA32, IF(OR(BH32="P", BH32="T", BH32="N"), 0, IF($C32="DM", $T32, IF(OR(BH32="Y", BH32="IR"),$AM32,IF(BH32="C", IF($BI32="Y", IF($BA32="C", IF($AF32="N/A", $Q32, $AF32), IF($AF32="N/A", $T32, $AM32)), IF($AG32="N/A", $T32,$AG32)))))))</f>
        <v>0</v>
      </c>
      <c r="CA32" s="15" t="s">
        <v>75</v>
      </c>
      <c r="CB32" s="16">
        <f>BZ32</f>
        <v>0</v>
      </c>
      <c r="CC32" s="15">
        <f>IF(OR($BH32="T", $BH32="R"), 0, IF($BH32="C", IF($BI32="Y", IF($BA32="C", 0, IF(AF32="N/A", Q32-T32, AF32-AG32)), IF($AF32="N/A", U32, AH32)), AN32))</f>
        <v>0</v>
      </c>
      <c r="CD32" s="15">
        <f>IF(OR($BH32="T", $BH32="R"), 0, IF($BH32="C", IF($BI32="Y", 0, IF($AF32="N/A", V32, AI32)), AO32))</f>
        <v>0</v>
      </c>
      <c r="CE32" s="15" t="str">
        <f>IF(OR($BH32="T", $BH32="R"), 0, IF($BH32="C", IF($BI32="Y", 0, IF($AF32="N/A", W32, AJ32)), AP32))</f>
        <v>N/A</v>
      </c>
      <c r="CF32" s="15" t="str">
        <f>IF(OR($BH32="T", $BH32="R"), 0, IF($BH32="C", IF($BI32="Y", 0, IF($AF32="N/A", X32, AK32)), AQ32))</f>
        <v>N/A</v>
      </c>
      <c r="CG32" t="str">
        <f>IF(AC32="N/A", "S:"&amp;L32&amp;" G:"&amp;M32&amp;" GR:"&amp;Q32, IF(AC32=0, "S:"&amp;L32&amp;" G:"&amp;M32&amp;" GR:"&amp;Q32, "S:"&amp;L32&amp;"/"&amp;AD32&amp;" G:"&amp;AE32&amp;" GR:"&amp;AF32))</f>
        <v>S:3 G:0 GR:0</v>
      </c>
    </row>
    <row r="33" spans="1:85" x14ac:dyDescent="0.25">
      <c r="A33" s="14">
        <v>4713</v>
      </c>
      <c r="B33" s="15" t="s">
        <v>2546</v>
      </c>
      <c r="C33" s="15" t="s">
        <v>62</v>
      </c>
      <c r="D33" s="15" t="s">
        <v>52</v>
      </c>
      <c r="E33" s="15">
        <f>VLOOKUP(B33, 'Rookie Year'!$A$2:$B$55679,2,FALSE)</f>
        <v>2022</v>
      </c>
      <c r="F33" s="15">
        <v>2022</v>
      </c>
      <c r="G33" s="15" t="s">
        <v>40</v>
      </c>
      <c r="H33" s="15" t="s">
        <v>2144</v>
      </c>
      <c r="I33" s="16">
        <v>20</v>
      </c>
      <c r="J33" s="15">
        <v>4</v>
      </c>
      <c r="K33" s="17">
        <f>IF(AND(G33&lt;&gt;"N",R33="N/A"), IF(I33&lt;4, 0, 0.25),IF(I33=1, IF(J33=1,0.25, 0.25), IF(I33&lt;13, 0.25, IF(I33&lt;26, 0.4, IF(I33&lt;51, 0.6, 0.75)))))</f>
        <v>0.25</v>
      </c>
      <c r="L33" s="16">
        <f>I33-M33</f>
        <v>15</v>
      </c>
      <c r="M33" s="16">
        <f>ROUNDUP(I33*K33,0)</f>
        <v>5</v>
      </c>
      <c r="N33" s="16">
        <f>M33*J33</f>
        <v>20</v>
      </c>
      <c r="O33" s="16">
        <v>10</v>
      </c>
      <c r="P33" s="16">
        <v>0</v>
      </c>
      <c r="Q33" s="16">
        <f>N33-O33-P33</f>
        <v>10</v>
      </c>
      <c r="R33" s="15" t="s">
        <v>75</v>
      </c>
      <c r="S33" s="15">
        <f>IF(R33="N/A", J33-($B$1-F33), J33-($B$1-R33))</f>
        <v>2</v>
      </c>
      <c r="T33" s="16">
        <v>5</v>
      </c>
      <c r="U33" s="16">
        <v>5</v>
      </c>
      <c r="V33" s="16" t="str">
        <f>IF($S33&lt;3, "N/A", $M33)</f>
        <v>N/A</v>
      </c>
      <c r="W33" s="16" t="str">
        <f>IF($S33&lt;4, "N/A", $M33)</f>
        <v>N/A</v>
      </c>
      <c r="X33" s="16" t="str">
        <f>IF($S33&lt;5, "N/A", $M33)</f>
        <v>N/A</v>
      </c>
      <c r="Y33" s="15" t="str">
        <f>IF(SUM(T33:X33)&lt;&gt;Q33, "CHECK", "OK")</f>
        <v>OK</v>
      </c>
      <c r="Z33" s="15" t="str">
        <f>IF(F33=$B$1, "No", IF(S33=1, "Yes", "No"))</f>
        <v>No</v>
      </c>
      <c r="AA33" s="18" t="str">
        <f>IF(C33="DM", "N/A", IF(Z33="No","N/A",VLOOKUP(B33,'Extension List'!$A$3:$R$1972,18,FALSE)))</f>
        <v>N/A</v>
      </c>
      <c r="AB33" s="15" t="str">
        <f>IF(C33="DM", "N/A", IF(Z33="No","N/A",VLOOKUP(B33,'Extension List'!$A$3:$T$1972,20,FALSE)))</f>
        <v>N/A</v>
      </c>
      <c r="AC33" s="15" t="str">
        <f>IF(AA33="N/A", "N/A", 0)</f>
        <v>N/A</v>
      </c>
      <c r="AD33" s="16" t="str">
        <f>IF(AE33="N/A", "N/A", AA33-AE33)</f>
        <v>N/A</v>
      </c>
      <c r="AE33" s="16" t="str">
        <f>IF(AA33="N/A", "N/A", IF(AC33&gt;0, IF(AA33&lt;13, ROUNDUP(0.25*AA33,0), IF(AA33&lt;26, ROUNDUP(0.4*AA33,0), IF(AA33&lt;51, ROUNDUP(0.6*AA33,0), ROUNDUP(0.75*AA33,0)))), "N/A"))</f>
        <v>N/A</v>
      </c>
      <c r="AF33" s="16" t="str">
        <f>IF(AD33="N/A","N/A", (AE33*AC33)+Q33)</f>
        <v>N/A</v>
      </c>
      <c r="AG33" s="16" t="str">
        <f>IF($AF33="N/A", "N/A", "TBC")</f>
        <v>N/A</v>
      </c>
      <c r="AH33" s="16" t="str">
        <f>IF($AF33="N/A", "N/A", "TBC")</f>
        <v>N/A</v>
      </c>
      <c r="AI33" s="16" t="str">
        <f>IF($AF33="N/A","N/A",IF(AC33&gt;1,"TBC","N/A"))</f>
        <v>N/A</v>
      </c>
      <c r="AJ33" s="16" t="str">
        <f>IF($AF33="N/A","N/A",IF(AC33&gt;2,"TBC","N/A"))</f>
        <v>N/A</v>
      </c>
      <c r="AK33" s="16" t="str">
        <f>IF($AF33="N/A","N/A",IF(AC33&gt;3,"TBC","N/A"))</f>
        <v>N/A</v>
      </c>
      <c r="AL33" s="16" t="str">
        <f>IF(AC33="N/A","N/A",IF(AC33&gt;0,IF(SUM(AG33:AK33)&lt;&gt;AF33,"CHECK","OK"),"N/A"))</f>
        <v>N/A</v>
      </c>
      <c r="AM33" s="16">
        <f>IF(AD33="N/A", L33+T33, L33+AG33)</f>
        <v>20</v>
      </c>
      <c r="AN33" s="16">
        <f>IF(AD33="N/A", IF(U33="N/A", "N/A", L33+U33), AD33+AH33)</f>
        <v>20</v>
      </c>
      <c r="AO33" s="16" t="str">
        <f>IF(AD33="N/A", IF(V33="N/A", "N/A", L33+V33), IF(AI33="N/A", "N/A", AD33+AI33))</f>
        <v>N/A</v>
      </c>
      <c r="AP33" s="16" t="str">
        <f>IF(AD33="N/A", IF(W33="N/A", "N/A", L33+W33), IF(AJ33="N/A", "N/A", AD33+AJ33))</f>
        <v>N/A</v>
      </c>
      <c r="AQ33" s="16" t="str">
        <f>IF(AD33="N/A", IF(X33="N/A", "N/A", L33+X33), IF(AK33="N/A", "N/A", AD33+AK33))</f>
        <v>N/A</v>
      </c>
      <c r="AR33" s="15" t="s">
        <v>40</v>
      </c>
      <c r="AS33" s="15" t="s">
        <v>40</v>
      </c>
      <c r="AT33" s="15" t="s">
        <v>40</v>
      </c>
      <c r="AU33" s="15" t="s">
        <v>40</v>
      </c>
      <c r="AV33" s="15" t="s">
        <v>40</v>
      </c>
      <c r="AW33" s="15" t="s">
        <v>40</v>
      </c>
      <c r="AX33" s="15" t="s">
        <v>40</v>
      </c>
      <c r="AY33" s="15" t="s">
        <v>40</v>
      </c>
      <c r="AZ33" s="15" t="s">
        <v>40</v>
      </c>
      <c r="BA33" s="15" t="s">
        <v>40</v>
      </c>
      <c r="BB33" s="15" t="s">
        <v>40</v>
      </c>
      <c r="BC33" s="15" t="s">
        <v>40</v>
      </c>
      <c r="BD33" s="15" t="s">
        <v>40</v>
      </c>
      <c r="BE33" s="15" t="s">
        <v>40</v>
      </c>
      <c r="BF33" s="15" t="s">
        <v>40</v>
      </c>
      <c r="BG33" s="15" t="s">
        <v>40</v>
      </c>
      <c r="BH33" s="15" t="s">
        <v>40</v>
      </c>
      <c r="BI33" s="15"/>
      <c r="BJ33" s="16">
        <f>IF(AR33="R", $CA33, IF(OR(AR33="P", AR33="T", AR33="N"), 0, IF($C33="DM", $T33, IF(OR(AR33="Y", AR33="IR"),$AM33,IF(AR33="C", IF($BI33="Y", IF($AF33="N/A", $Q33, $AF33), IF($AG33="N/A", $T33,$AG33)))))))</f>
        <v>20</v>
      </c>
      <c r="BK33" s="16">
        <f>IF(AS33="R", $CA33, IF(OR(AS33="P", AS33="T", AS33="N"), 0, IF($C33="DM", $T33, IF(OR(AS33="Y", AS33="IR"),$AM33,IF(AS33="C", IF($BI33="Y", IF($AF33="N/A", $Q33, $AF33), IF($AG33="N/A", $T33,$AG33)))))))</f>
        <v>20</v>
      </c>
      <c r="BL33" s="16">
        <f>IF(AT33="R", $CA33, IF(OR(AT33="P", AT33="T", AT33="N"), 0, IF($C33="DM", $T33, IF(OR(AT33="Y", AT33="IR"),$AM33,IF(AT33="C", IF($BI33="Y", IF($AF33="N/A", $Q33, $AF33), IF($AG33="N/A", $T33,$AG33)))))))</f>
        <v>20</v>
      </c>
      <c r="BM33" s="16">
        <f>IF(AU33="R", $CA33, IF(OR(AU33="P", AU33="T", AU33="N"), 0, IF($C33="DM", $T33, IF(OR(AU33="Y", AU33="IR"),$AM33,IF(AU33="C", IF($BI33="Y", IF($AF33="N/A", $Q33, $AF33), IF($AG33="N/A", $T33,$AG33)))))))</f>
        <v>20</v>
      </c>
      <c r="BN33" s="16">
        <f>IF(AV33="R", $CA33, IF(OR(AV33="P", AV33="T", AV33="N"), 0, IF($C33="DM", $T33, IF(OR(AV33="Y", AV33="IR"),$AM33,IF(AV33="C", IF($BI33="Y", IF($AF33="N/A", $Q33, $AF33), IF($AG33="N/A", $T33,$AG33)))))))</f>
        <v>20</v>
      </c>
      <c r="BO33" s="16">
        <f>IF(AW33="R", $CA33, IF(OR(AW33="P", AW33="T", AW33="N"), 0, IF($C33="DM", $T33, IF(OR(AW33="Y", AW33="IR"),$AM33,IF(AW33="C", IF($BI33="Y", IF($AF33="N/A", $Q33, $AF33), IF($AG33="N/A", $T33,$AG33)))))))</f>
        <v>20</v>
      </c>
      <c r="BP33" s="16">
        <f>IF(AX33="R", $CA33, IF(OR(AX33="P", AX33="T", AX33="N"), 0, IF($C33="DM", $T33, IF(OR(AX33="Y", AX33="IR"),$AM33,IF(AX33="C", IF($BI33="Y", IF($AF33="N/A", $Q33, $AF33), IF($AG33="N/A", $T33,$AG33)))))))</f>
        <v>20</v>
      </c>
      <c r="BQ33" s="16">
        <f>IF(AY33="R", $CA33, IF(OR(AY33="P", AY33="T", AY33="N"), 0, IF($C33="DM", $T33, IF(OR(AY33="Y", AY33="IR"),$AM33,IF(AY33="C", IF($BI33="Y", IF($AF33="N/A", $Q33, $AF33), IF($AG33="N/A", $T33,$AG33)))))))</f>
        <v>20</v>
      </c>
      <c r="BR33" s="16">
        <f>IF(AZ33="R", $CA33, IF(OR(AZ33="P", AZ33="T", AZ33="N"), 0, IF($C33="DM", $T33, IF(OR(AZ33="Y", AZ33="IR"),$AM33,IF(AZ33="C", IF($BI33="Y", IF($AF33="N/A", $Q33, $AF33), IF($AG33="N/A", $T33,$AG33)))))))</f>
        <v>20</v>
      </c>
      <c r="BS33" s="16">
        <f>IF(BA33="R", $CA33, IF(OR(BA33="P", BA33="T", BA33="N"), 0, IF($C33="DM", $T33, IF(OR(BA33="Y", BA33="IR"),$AM33,IF(BA33="C", IF($BI33="Y", IF($AF33="N/A", $Q33, $AF33), IF($AG33="N/A", $T33,$AG33)))))))</f>
        <v>20</v>
      </c>
      <c r="BT33" s="16">
        <f>IF(BB33="R", $CA33, IF(OR(BB33="P", BB33="T", BB33="N"), 0, IF($C33="DM", $T33, IF(OR(BB33="Y", BB33="IR"),$AM33,IF(BB33="C", IF($BI33="Y", IF($BA33="C", IF($AF33="N/A", $Q33, $AF33), IF($AF33="N/A", $T33, $AM33)), IF($AG33="N/A", $T33,$AG33)))))))</f>
        <v>20</v>
      </c>
      <c r="BU33" s="16">
        <f>IF(BC33="R", $CA33, IF(OR(BC33="P", BC33="T", BC33="N"), 0, IF($C33="DM", $T33, IF(OR(BC33="Y", BC33="IR"),$AM33,IF(BC33="C", IF($BI33="Y", IF($BA33="C", IF($AF33="N/A", $Q33, $AF33), IF($AF33="N/A", $T33, $AM33)), IF($AG33="N/A", $T33,$AG33)))))))</f>
        <v>20</v>
      </c>
      <c r="BV33" s="16">
        <f>IF(BD33="R", $CA33, IF(OR(BD33="P", BD33="T", BD33="N"), 0, IF($C33="DM", $T33, IF(OR(BD33="Y", BD33="IR"),$AM33,IF(BD33="C", IF($BI33="Y", IF($BA33="C", IF($AF33="N/A", $Q33, $AF33), IF($AF33="N/A", $T33, $AM33)), IF($AG33="N/A", $T33,$AG33)))))))</f>
        <v>20</v>
      </c>
      <c r="BW33" s="16">
        <f>IF(BE33="R", $CA33, IF(OR(BE33="P", BE33="T", BE33="N"), 0, IF($C33="DM", $T33, IF(OR(BE33="Y", BE33="IR"),$AM33,IF(BE33="C", IF($BI33="Y", IF($BA33="C", IF($AF33="N/A", $Q33, $AF33), IF($AF33="N/A", $T33, $AM33)), IF($AG33="N/A", $T33,$AG33)))))))</f>
        <v>20</v>
      </c>
      <c r="BX33" s="16">
        <f>IF(BF33="R", $CA33, IF(OR(BF33="P", BF33="T", BF33="N"), 0, IF($C33="DM", $T33, IF(OR(BF33="Y", BF33="IR"),$AM33,IF(BF33="C", IF($BI33="Y", IF($BA33="C", IF($AF33="N/A", $Q33, $AF33), IF($AF33="N/A", $T33, $AM33)), IF($AG33="N/A", $T33,$AG33)))))))</f>
        <v>20</v>
      </c>
      <c r="BY33" s="16">
        <f>IF(BG33="R", $CA33, IF(OR(BG33="P", BG33="T", BG33="N"), 0, IF($C33="DM", $T33, IF(OR(BG33="Y", BG33="IR"),$AM33,IF(BG33="C", IF($BI33="Y", IF($BA33="C", IF($AF33="N/A", $Q33, $AF33), IF($AF33="N/A", $T33, $AM33)), IF($AG33="N/A", $T33,$AG33)))))))</f>
        <v>20</v>
      </c>
      <c r="BZ33" s="16">
        <f>IF(BH33="R", $CA33, IF(OR(BH33="P", BH33="T", BH33="N"), 0, IF($C33="DM", $T33, IF(OR(BH33="Y", BH33="IR"),$AM33,IF(BH33="C", IF($BI33="Y", IF($BA33="C", IF($AF33="N/A", $Q33, $AF33), IF($AF33="N/A", $T33, $AM33)), IF($AG33="N/A", $T33,$AG33)))))))</f>
        <v>20</v>
      </c>
      <c r="CA33" s="15" t="s">
        <v>75</v>
      </c>
      <c r="CB33" s="16">
        <f>BZ33</f>
        <v>20</v>
      </c>
      <c r="CC33" s="15">
        <f>IF(OR($BH33="T", $BH33="R"), 0, IF($BH33="C", IF($BI33="Y", IF($BA33="C", 0, IF(AF33="N/A", Q33-T33, AF33-AG33)), IF($AF33="N/A", U33, AH33)), AN33))</f>
        <v>20</v>
      </c>
      <c r="CD33" s="15" t="str">
        <f>IF(OR($BH33="T", $BH33="R"), 0, IF($BH33="C", IF($BI33="Y", 0, IF($AF33="N/A", V33, AI33)), AO33))</f>
        <v>N/A</v>
      </c>
      <c r="CE33" s="15" t="str">
        <f>IF(OR($BH33="T", $BH33="R"), 0, IF($BH33="C", IF($BI33="Y", 0, IF($AF33="N/A", W33, AJ33)), AP33))</f>
        <v>N/A</v>
      </c>
      <c r="CF33" s="15" t="str">
        <f>IF(OR($BH33="T", $BH33="R"), 0, IF($BH33="C", IF($BI33="Y", 0, IF($AF33="N/A", X33, AK33)), AQ33))</f>
        <v>N/A</v>
      </c>
      <c r="CG33" t="str">
        <f>IF(AC33="N/A", "S:"&amp;L33&amp;" G:"&amp;M33&amp;" GR:"&amp;Q33, IF(AC33=0, "S:"&amp;L33&amp;" G:"&amp;M33&amp;" GR:"&amp;Q33, "S:"&amp;L33&amp;"/"&amp;AD33&amp;" G:"&amp;AE33&amp;" GR:"&amp;AF33))</f>
        <v>S:15 G:5 GR:10</v>
      </c>
    </row>
    <row r="34" spans="1:85" x14ac:dyDescent="0.25">
      <c r="A34" s="14">
        <v>4141</v>
      </c>
      <c r="B34" s="15" t="s">
        <v>2336</v>
      </c>
      <c r="C34" s="15" t="s">
        <v>62</v>
      </c>
      <c r="D34" s="15" t="s">
        <v>52</v>
      </c>
      <c r="E34" s="15">
        <f>VLOOKUP(B34, 'Rookie Year'!$A$2:$B$55679,2,FALSE)</f>
        <v>2021</v>
      </c>
      <c r="F34" s="15">
        <v>2021</v>
      </c>
      <c r="G34" s="15" t="s">
        <v>40</v>
      </c>
      <c r="H34" s="15" t="s">
        <v>2146</v>
      </c>
      <c r="I34" s="16">
        <v>18</v>
      </c>
      <c r="J34" s="15">
        <v>4</v>
      </c>
      <c r="K34" s="17">
        <f>IF(AND(G34&lt;&gt;"N",R34="N/A"), IF(I34&lt;4, 0, 0.25),IF(I34=1, IF(J34=1,0.25, 0.25), IF(I34&lt;13, 0.25, IF(I34&lt;26, 0.4, IF(I34&lt;51, 0.6, 0.75)))))</f>
        <v>0.25</v>
      </c>
      <c r="L34" s="16">
        <f>I34-M34</f>
        <v>13</v>
      </c>
      <c r="M34" s="16">
        <f>ROUNDUP(I34*K34,0)</f>
        <v>5</v>
      </c>
      <c r="N34" s="16">
        <f>M34*J34</f>
        <v>20</v>
      </c>
      <c r="O34" s="16">
        <v>15</v>
      </c>
      <c r="P34" s="16">
        <v>0</v>
      </c>
      <c r="Q34" s="16">
        <f>N34-O34-P34</f>
        <v>5</v>
      </c>
      <c r="R34" s="15" t="s">
        <v>75</v>
      </c>
      <c r="S34" s="15">
        <f>IF(R34="N/A", J34-($B$1-F34), J34-($B$1-R34))</f>
        <v>1</v>
      </c>
      <c r="T34" s="16">
        <v>5</v>
      </c>
      <c r="U34" s="16" t="str">
        <f>IF($S34&lt;2, "N/A", $M34)</f>
        <v>N/A</v>
      </c>
      <c r="V34" s="16" t="str">
        <f>IF($S34&lt;3, "N/A", $M34)</f>
        <v>N/A</v>
      </c>
      <c r="W34" s="16" t="str">
        <f>IF($S34&lt;4, "N/A", $M34)</f>
        <v>N/A</v>
      </c>
      <c r="X34" s="16" t="str">
        <f>IF($S34&lt;5, "N/A", $M34)</f>
        <v>N/A</v>
      </c>
      <c r="Y34" s="15" t="str">
        <f>IF(SUM(T34:X34)&lt;&gt;Q34, "CHECK", "OK")</f>
        <v>OK</v>
      </c>
      <c r="Z34" s="15" t="str">
        <f>IF(F34=$B$1, "No", IF(S34=1, "Yes", "No"))</f>
        <v>Yes</v>
      </c>
      <c r="AA34" s="18">
        <f>IF(C34="DM", "N/A", IF(Z34="No","N/A",VLOOKUP(B34,'Extension List'!$A$3:$R$1972,18,FALSE)))</f>
        <v>72</v>
      </c>
      <c r="AB34" s="15">
        <f>IF(C34="DM", "N/A", IF(Z34="No","N/A",VLOOKUP(B34,'Extension List'!$A$3:$T$1972,20,FALSE)))</f>
        <v>4</v>
      </c>
      <c r="AC34" s="15">
        <f>IF(AA34="N/A", "N/A", 0)</f>
        <v>0</v>
      </c>
      <c r="AD34" s="16" t="str">
        <f>IF(AE34="N/A", "N/A", AA34-AE34)</f>
        <v>N/A</v>
      </c>
      <c r="AE34" s="16" t="str">
        <f>IF(AA34="N/A", "N/A", IF(AC34&gt;0, IF(AA34&lt;13, ROUNDUP(0.25*AA34,0), IF(AA34&lt;26, ROUNDUP(0.4*AA34,0), IF(AA34&lt;51, ROUNDUP(0.6*AA34,0), ROUNDUP(0.75*AA34,0)))), "N/A"))</f>
        <v>N/A</v>
      </c>
      <c r="AF34" s="16" t="str">
        <f>IF(AD34="N/A","N/A", (AE34*AC34)+Q34)</f>
        <v>N/A</v>
      </c>
      <c r="AG34" s="16" t="str">
        <f>IF($AF34="N/A", "N/A", "TBC")</f>
        <v>N/A</v>
      </c>
      <c r="AH34" s="16" t="str">
        <f>IF($AF34="N/A", "N/A", "TBC")</f>
        <v>N/A</v>
      </c>
      <c r="AI34" s="16" t="str">
        <f>IF($AF34="N/A","N/A",IF(AC34&gt;1,"TBC","N/A"))</f>
        <v>N/A</v>
      </c>
      <c r="AJ34" s="16" t="str">
        <f>IF($AF34="N/A","N/A",IF(AC34&gt;2,"TBC","N/A"))</f>
        <v>N/A</v>
      </c>
      <c r="AK34" s="16" t="str">
        <f>IF($AF34="N/A","N/A",IF(AC34&gt;3,"TBC","N/A"))</f>
        <v>N/A</v>
      </c>
      <c r="AL34" s="16" t="str">
        <f>IF(AC34="N/A","N/A",IF(AC34&gt;0,IF(SUM(AG34:AK34)&lt;&gt;AF34,"CHECK","OK"),"N/A"))</f>
        <v>N/A</v>
      </c>
      <c r="AM34" s="16">
        <f>IF(AD34="N/A", L34+T34, L34+AG34)</f>
        <v>18</v>
      </c>
      <c r="AN34" s="16" t="str">
        <f>IF(AD34="N/A", IF(U34="N/A", "N/A", L34+U34), AD34+AH34)</f>
        <v>N/A</v>
      </c>
      <c r="AO34" s="16" t="str">
        <f>IF(AD34="N/A", IF(V34="N/A", "N/A", L34+V34), IF(AI34="N/A", "N/A", AD34+AI34))</f>
        <v>N/A</v>
      </c>
      <c r="AP34" s="16" t="str">
        <f>IF(AD34="N/A", IF(W34="N/A", "N/A", L34+W34), IF(AJ34="N/A", "N/A", AD34+AJ34))</f>
        <v>N/A</v>
      </c>
      <c r="AQ34" s="16" t="str">
        <f>IF(AD34="N/A", IF(X34="N/A", "N/A", L34+X34), IF(AK34="N/A", "N/A", AD34+AK34))</f>
        <v>N/A</v>
      </c>
      <c r="AR34" s="15" t="s">
        <v>40</v>
      </c>
      <c r="AS34" s="15" t="s">
        <v>40</v>
      </c>
      <c r="AT34" s="15" t="s">
        <v>40</v>
      </c>
      <c r="AU34" s="15" t="s">
        <v>40</v>
      </c>
      <c r="AV34" s="15" t="s">
        <v>40</v>
      </c>
      <c r="AW34" s="15" t="s">
        <v>40</v>
      </c>
      <c r="AX34" s="15" t="s">
        <v>40</v>
      </c>
      <c r="AY34" s="15" t="s">
        <v>40</v>
      </c>
      <c r="AZ34" s="15" t="s">
        <v>40</v>
      </c>
      <c r="BA34" s="15" t="s">
        <v>40</v>
      </c>
      <c r="BB34" s="15" t="s">
        <v>40</v>
      </c>
      <c r="BC34" s="15" t="s">
        <v>40</v>
      </c>
      <c r="BD34" s="15" t="s">
        <v>40</v>
      </c>
      <c r="BE34" s="15" t="s">
        <v>40</v>
      </c>
      <c r="BF34" s="15" t="s">
        <v>40</v>
      </c>
      <c r="BG34" s="15" t="s">
        <v>40</v>
      </c>
      <c r="BH34" s="15" t="s">
        <v>40</v>
      </c>
      <c r="BI34" s="15"/>
      <c r="BJ34" s="16">
        <f>IF(AR34="R", $CA34, IF(OR(AR34="P", AR34="T", AR34="N"), 0, IF($C34="DM", $T34, IF(OR(AR34="Y", AR34="IR"),$AM34,IF(AR34="C", IF($BI34="Y", IF($AF34="N/A", $Q34, $AF34), IF($AG34="N/A", $T34,$AG34)))))))</f>
        <v>18</v>
      </c>
      <c r="BK34" s="16">
        <f>IF(AS34="R", $CA34, IF(OR(AS34="P", AS34="T", AS34="N"), 0, IF($C34="DM", $T34, IF(OR(AS34="Y", AS34="IR"),$AM34,IF(AS34="C", IF($BI34="Y", IF($AF34="N/A", $Q34, $AF34), IF($AG34="N/A", $T34,$AG34)))))))</f>
        <v>18</v>
      </c>
      <c r="BL34" s="16">
        <f>IF(AT34="R", $CA34, IF(OR(AT34="P", AT34="T", AT34="N"), 0, IF($C34="DM", $T34, IF(OR(AT34="Y", AT34="IR"),$AM34,IF(AT34="C", IF($BI34="Y", IF($AF34="N/A", $Q34, $AF34), IF($AG34="N/A", $T34,$AG34)))))))</f>
        <v>18</v>
      </c>
      <c r="BM34" s="16">
        <f>IF(AU34="R", $CA34, IF(OR(AU34="P", AU34="T", AU34="N"), 0, IF($C34="DM", $T34, IF(OR(AU34="Y", AU34="IR"),$AM34,IF(AU34="C", IF($BI34="Y", IF($AF34="N/A", $Q34, $AF34), IF($AG34="N/A", $T34,$AG34)))))))</f>
        <v>18</v>
      </c>
      <c r="BN34" s="16">
        <f>IF(AV34="R", $CA34, IF(OR(AV34="P", AV34="T", AV34="N"), 0, IF($C34="DM", $T34, IF(OR(AV34="Y", AV34="IR"),$AM34,IF(AV34="C", IF($BI34="Y", IF($AF34="N/A", $Q34, $AF34), IF($AG34="N/A", $T34,$AG34)))))))</f>
        <v>18</v>
      </c>
      <c r="BO34" s="16">
        <f>IF(AW34="R", $CA34, IF(OR(AW34="P", AW34="T", AW34="N"), 0, IF($C34="DM", $T34, IF(OR(AW34="Y", AW34="IR"),$AM34,IF(AW34="C", IF($BI34="Y", IF($AF34="N/A", $Q34, $AF34), IF($AG34="N/A", $T34,$AG34)))))))</f>
        <v>18</v>
      </c>
      <c r="BP34" s="16">
        <f>IF(AX34="R", $CA34, IF(OR(AX34="P", AX34="T", AX34="N"), 0, IF($C34="DM", $T34, IF(OR(AX34="Y", AX34="IR"),$AM34,IF(AX34="C", IF($BI34="Y", IF($AF34="N/A", $Q34, $AF34), IF($AG34="N/A", $T34,$AG34)))))))</f>
        <v>18</v>
      </c>
      <c r="BQ34" s="16">
        <f>IF(AY34="R", $CA34, IF(OR(AY34="P", AY34="T", AY34="N"), 0, IF($C34="DM", $T34, IF(OR(AY34="Y", AY34="IR"),$AM34,IF(AY34="C", IF($BI34="Y", IF($AF34="N/A", $Q34, $AF34), IF($AG34="N/A", $T34,$AG34)))))))</f>
        <v>18</v>
      </c>
      <c r="BR34" s="16">
        <f>IF(AZ34="R", $CA34, IF(OR(AZ34="P", AZ34="T", AZ34="N"), 0, IF($C34="DM", $T34, IF(OR(AZ34="Y", AZ34="IR"),$AM34,IF(AZ34="C", IF($BI34="Y", IF($AF34="N/A", $Q34, $AF34), IF($AG34="N/A", $T34,$AG34)))))))</f>
        <v>18</v>
      </c>
      <c r="BS34" s="16">
        <f>IF(BA34="R", $CA34, IF(OR(BA34="P", BA34="T", BA34="N"), 0, IF($C34="DM", $T34, IF(OR(BA34="Y", BA34="IR"),$AM34,IF(BA34="C", IF($BI34="Y", IF($AF34="N/A", $Q34, $AF34), IF($AG34="N/A", $T34,$AG34)))))))</f>
        <v>18</v>
      </c>
      <c r="BT34" s="16">
        <f>IF(BB34="R", $CA34, IF(OR(BB34="P", BB34="T", BB34="N"), 0, IF($C34="DM", $T34, IF(OR(BB34="Y", BB34="IR"),$AM34,IF(BB34="C", IF($BI34="Y", IF($BA34="C", IF($AF34="N/A", $Q34, $AF34), IF($AF34="N/A", $T34, $AM34)), IF($AG34="N/A", $T34,$AG34)))))))</f>
        <v>18</v>
      </c>
      <c r="BU34" s="16">
        <f>IF(BC34="R", $CA34, IF(OR(BC34="P", BC34="T", BC34="N"), 0, IF($C34="DM", $T34, IF(OR(BC34="Y", BC34="IR"),$AM34,IF(BC34="C", IF($BI34="Y", IF($BA34="C", IF($AF34="N/A", $Q34, $AF34), IF($AF34="N/A", $T34, $AM34)), IF($AG34="N/A", $T34,$AG34)))))))</f>
        <v>18</v>
      </c>
      <c r="BV34" s="16">
        <f>IF(BD34="R", $CA34, IF(OR(BD34="P", BD34="T", BD34="N"), 0, IF($C34="DM", $T34, IF(OR(BD34="Y", BD34="IR"),$AM34,IF(BD34="C", IF($BI34="Y", IF($BA34="C", IF($AF34="N/A", $Q34, $AF34), IF($AF34="N/A", $T34, $AM34)), IF($AG34="N/A", $T34,$AG34)))))))</f>
        <v>18</v>
      </c>
      <c r="BW34" s="16">
        <f>IF(BE34="R", $CA34, IF(OR(BE34="P", BE34="T", BE34="N"), 0, IF($C34="DM", $T34, IF(OR(BE34="Y", BE34="IR"),$AM34,IF(BE34="C", IF($BI34="Y", IF($BA34="C", IF($AF34="N/A", $Q34, $AF34), IF($AF34="N/A", $T34, $AM34)), IF($AG34="N/A", $T34,$AG34)))))))</f>
        <v>18</v>
      </c>
      <c r="BX34" s="16">
        <f>IF(BF34="R", $CA34, IF(OR(BF34="P", BF34="T", BF34="N"), 0, IF($C34="DM", $T34, IF(OR(BF34="Y", BF34="IR"),$AM34,IF(BF34="C", IF($BI34="Y", IF($BA34="C", IF($AF34="N/A", $Q34, $AF34), IF($AF34="N/A", $T34, $AM34)), IF($AG34="N/A", $T34,$AG34)))))))</f>
        <v>18</v>
      </c>
      <c r="BY34" s="16">
        <f>IF(BG34="R", $CA34, IF(OR(BG34="P", BG34="T", BG34="N"), 0, IF($C34="DM", $T34, IF(OR(BG34="Y", BG34="IR"),$AM34,IF(BG34="C", IF($BI34="Y", IF($BA34="C", IF($AF34="N/A", $Q34, $AF34), IF($AF34="N/A", $T34, $AM34)), IF($AG34="N/A", $T34,$AG34)))))))</f>
        <v>18</v>
      </c>
      <c r="BZ34" s="16">
        <f>IF(BH34="R", $CA34, IF(OR(BH34="P", BH34="T", BH34="N"), 0, IF($C34="DM", $T34, IF(OR(BH34="Y", BH34="IR"),$AM34,IF(BH34="C", IF($BI34="Y", IF($BA34="C", IF($AF34="N/A", $Q34, $AF34), IF($AF34="N/A", $T34, $AM34)), IF($AG34="N/A", $T34,$AG34)))))))</f>
        <v>18</v>
      </c>
      <c r="CA34" s="15" t="s">
        <v>75</v>
      </c>
      <c r="CB34" s="16">
        <f>BZ34</f>
        <v>18</v>
      </c>
      <c r="CC34" s="15" t="str">
        <f>IF(OR($BH34="T", $BH34="R"), 0, IF($BH34="C", IF($BI34="Y", IF($BA34="C", 0, IF(AF34="N/A", Q34-T34, AF34-AG34)), IF($AF34="N/A", U34, AH34)), AN34))</f>
        <v>N/A</v>
      </c>
      <c r="CD34" s="15" t="str">
        <f>IF(OR($BH34="T", $BH34="R"), 0, IF($BH34="C", IF($BI34="Y", 0, IF($AF34="N/A", V34, AI34)), AO34))</f>
        <v>N/A</v>
      </c>
      <c r="CE34" s="15" t="str">
        <f>IF(OR($BH34="T", $BH34="R"), 0, IF($BH34="C", IF($BI34="Y", 0, IF($AF34="N/A", W34, AJ34)), AP34))</f>
        <v>N/A</v>
      </c>
      <c r="CF34" s="15" t="str">
        <f>IF(OR($BH34="T", $BH34="R"), 0, IF($BH34="C", IF($BI34="Y", 0, IF($AF34="N/A", X34, AK34)), AQ34))</f>
        <v>N/A</v>
      </c>
      <c r="CG34" t="str">
        <f>IF(AC34="N/A", "S:"&amp;L34&amp;" G:"&amp;M34&amp;" GR:"&amp;Q34, IF(AC34=0, "S:"&amp;L34&amp;" G:"&amp;M34&amp;" GR:"&amp;Q34, "S:"&amp;L34&amp;"/"&amp;AD34&amp;" G:"&amp;AE34&amp;" GR:"&amp;AF34))</f>
        <v>S:13 G:5 GR:5</v>
      </c>
    </row>
    <row r="35" spans="1:85" x14ac:dyDescent="0.25">
      <c r="A35" s="14">
        <v>5832</v>
      </c>
      <c r="B35" s="15" t="s">
        <v>950</v>
      </c>
      <c r="C35" s="15" t="s">
        <v>62</v>
      </c>
      <c r="D35" s="15" t="s">
        <v>52</v>
      </c>
      <c r="E35" s="15">
        <f>VLOOKUP(B35, 'Rookie Year'!$A$2:$B$55679,2,FALSE)</f>
        <v>2019</v>
      </c>
      <c r="F35" s="15">
        <v>2024</v>
      </c>
      <c r="G35" s="15" t="s">
        <v>42</v>
      </c>
      <c r="H35" s="15">
        <v>9</v>
      </c>
      <c r="I35" s="16">
        <v>1</v>
      </c>
      <c r="J35" s="15">
        <v>1</v>
      </c>
      <c r="K35" s="17">
        <f>IF(AND(G35&lt;&gt;"N",R35="N/A"), IF(I35&lt;4, 0, 0.25),IF(I35=1, IF(J35=1,0.25, 0.25), IF(I35&lt;13, 0.25, IF(I35&lt;26, 0.4, IF(I35&lt;51, 0.6, 0.75)))))</f>
        <v>0.25</v>
      </c>
      <c r="L35" s="16">
        <f>I35-M35</f>
        <v>0</v>
      </c>
      <c r="M35" s="16">
        <f>ROUNDUP(I35*K35,0)</f>
        <v>1</v>
      </c>
      <c r="N35" s="16">
        <f>M35*J35</f>
        <v>1</v>
      </c>
      <c r="O35" s="16">
        <v>0</v>
      </c>
      <c r="P35" s="16">
        <v>0</v>
      </c>
      <c r="Q35" s="16">
        <f>N35-O35-P35</f>
        <v>1</v>
      </c>
      <c r="R35" s="15" t="s">
        <v>75</v>
      </c>
      <c r="S35" s="15">
        <f>IF(R35="N/A", J35-($B$1-F35), J35-($B$1-R35))</f>
        <v>1</v>
      </c>
      <c r="T35" s="16">
        <f>IF($S35&lt;1, "N/A", $M35)</f>
        <v>1</v>
      </c>
      <c r="U35" s="16" t="str">
        <f>IF($S35&lt;2, "N/A", $M35)</f>
        <v>N/A</v>
      </c>
      <c r="V35" s="16" t="str">
        <f>IF($S35&lt;3, "N/A", $M35)</f>
        <v>N/A</v>
      </c>
      <c r="W35" s="16" t="str">
        <f>IF($S35&lt;4, "N/A", $M35)</f>
        <v>N/A</v>
      </c>
      <c r="X35" s="16" t="str">
        <f>IF($S35&lt;5, "N/A", $M35)</f>
        <v>N/A</v>
      </c>
      <c r="Y35" s="15" t="str">
        <f>IF(SUM(T35:X35)&lt;&gt;Q35, "CHECK", "OK")</f>
        <v>OK</v>
      </c>
      <c r="Z35" s="15" t="str">
        <f>IF(F35=$B$1, "No", IF(S35=1, "Yes", "No"))</f>
        <v>No</v>
      </c>
      <c r="AA35" s="18" t="str">
        <f>IF(C35="DM", "N/A", IF(Z35="No","N/A",VLOOKUP(B35,'Extension List'!$A$3:$R$1972,18,FALSE)))</f>
        <v>N/A</v>
      </c>
      <c r="AB35" s="15" t="str">
        <f>IF(C35="DM", "N/A", IF(Z35="No","N/A",VLOOKUP(B35,'Extension List'!$A$3:$T$1972,20,FALSE)))</f>
        <v>N/A</v>
      </c>
      <c r="AC35" s="15" t="str">
        <f>IF(AA35="N/A", "N/A", 0)</f>
        <v>N/A</v>
      </c>
      <c r="AD35" s="16" t="str">
        <f>IF(AE35="N/A", "N/A", AA35-AE35)</f>
        <v>N/A</v>
      </c>
      <c r="AE35" s="16" t="str">
        <f>IF(AA35="N/A", "N/A", IF(AC35&gt;0, IF(AA35&lt;13, ROUNDUP(0.25*AA35,0), IF(AA35&lt;26, ROUNDUP(0.4*AA35,0), IF(AA35&lt;51, ROUNDUP(0.6*AA35,0), ROUNDUP(0.75*AA35,0)))), "N/A"))</f>
        <v>N/A</v>
      </c>
      <c r="AF35" s="16" t="str">
        <f>IF(AD35="N/A","N/A", (AE35*AC35)+Q35)</f>
        <v>N/A</v>
      </c>
      <c r="AG35" s="16" t="str">
        <f>IF($AF35="N/A", "N/A", "TBC")</f>
        <v>N/A</v>
      </c>
      <c r="AH35" s="16" t="str">
        <f>IF($AF35="N/A", "N/A", "TBC")</f>
        <v>N/A</v>
      </c>
      <c r="AI35" s="16" t="str">
        <f>IF($AF35="N/A","N/A",IF(AC35&gt;1,"TBC","N/A"))</f>
        <v>N/A</v>
      </c>
      <c r="AJ35" s="16" t="str">
        <f>IF($AF35="N/A","N/A",IF(AC35&gt;2,"TBC","N/A"))</f>
        <v>N/A</v>
      </c>
      <c r="AK35" s="16" t="str">
        <f>IF($AF35="N/A","N/A",IF(AC35&gt;3,"TBC","N/A"))</f>
        <v>N/A</v>
      </c>
      <c r="AL35" s="16" t="str">
        <f>IF(AC35="N/A","N/A",IF(AC35&gt;0,IF(SUM(AG35:AK35)&lt;&gt;AF35,"CHECK","OK"),"N/A"))</f>
        <v>N/A</v>
      </c>
      <c r="AM35" s="16">
        <f>IF(AD35="N/A", L35+T35, L35+AG35)</f>
        <v>1</v>
      </c>
      <c r="AN35" s="16" t="str">
        <f>IF(AD35="N/A", IF(U35="N/A", "N/A", L35+U35), AD35+AH35)</f>
        <v>N/A</v>
      </c>
      <c r="AO35" s="16" t="str">
        <f>IF(AD35="N/A", IF(V35="N/A", "N/A", L35+V35), IF(AI35="N/A", "N/A", AD35+AI35))</f>
        <v>N/A</v>
      </c>
      <c r="AP35" s="16" t="str">
        <f>IF(AD35="N/A", IF(W35="N/A", "N/A", L35+W35), IF(AJ35="N/A", "N/A", AD35+AJ35))</f>
        <v>N/A</v>
      </c>
      <c r="AQ35" s="16" t="str">
        <f>IF(AD35="N/A", IF(X35="N/A", "N/A", L35+X35), IF(AK35="N/A", "N/A", AD35+AK35))</f>
        <v>N/A</v>
      </c>
      <c r="AR35" s="15" t="s">
        <v>42</v>
      </c>
      <c r="AS35" s="15" t="s">
        <v>42</v>
      </c>
      <c r="AT35" s="15" t="s">
        <v>42</v>
      </c>
      <c r="AU35" s="15" t="s">
        <v>42</v>
      </c>
      <c r="AV35" s="15" t="s">
        <v>42</v>
      </c>
      <c r="AW35" s="15" t="s">
        <v>42</v>
      </c>
      <c r="AX35" s="15" t="s">
        <v>42</v>
      </c>
      <c r="AY35" s="15" t="s">
        <v>42</v>
      </c>
      <c r="AZ35" s="15" t="s">
        <v>42</v>
      </c>
      <c r="BA35" s="15" t="s">
        <v>40</v>
      </c>
      <c r="BB35" s="15" t="s">
        <v>40</v>
      </c>
      <c r="BC35" s="15" t="s">
        <v>40</v>
      </c>
      <c r="BD35" s="15" t="s">
        <v>40</v>
      </c>
      <c r="BE35" s="15" t="s">
        <v>40</v>
      </c>
      <c r="BF35" s="15" t="s">
        <v>40</v>
      </c>
      <c r="BG35" s="15" t="s">
        <v>40</v>
      </c>
      <c r="BH35" s="15" t="s">
        <v>40</v>
      </c>
      <c r="BJ35" s="16">
        <f>IF(AR35="R", $CA35, IF(OR(AR35="P", AR35="T", AR35="N"), 0, IF($C35="DM", $T35, IF(OR(AR35="Y", AR35="IR"),$AM35,IF(AR35="C", IF($BI35="Y", IF($AF35="N/A", $Q35, $AF35), IF($AG35="N/A", $T35,$AG35)))))))</f>
        <v>0</v>
      </c>
      <c r="BK35" s="16">
        <f>IF(AS35="R", $CA35, IF(OR(AS35="P", AS35="T", AS35="N"), 0, IF($C35="DM", $T35, IF(OR(AS35="Y", AS35="IR"),$AM35,IF(AS35="C", IF($BI35="Y", IF($AF35="N/A", $Q35, $AF35), IF($AG35="N/A", $T35,$AG35)))))))</f>
        <v>0</v>
      </c>
      <c r="BL35" s="16">
        <f>IF(AT35="R", $CA35, IF(OR(AT35="P", AT35="T", AT35="N"), 0, IF($C35="DM", $T35, IF(OR(AT35="Y", AT35="IR"),$AM35,IF(AT35="C", IF($BI35="Y", IF($AF35="N/A", $Q35, $AF35), IF($AG35="N/A", $T35,$AG35)))))))</f>
        <v>0</v>
      </c>
      <c r="BM35" s="16">
        <f>IF(AU35="R", $CA35, IF(OR(AU35="P", AU35="T", AU35="N"), 0, IF($C35="DM", $T35, IF(OR(AU35="Y", AU35="IR"),$AM35,IF(AU35="C", IF($BI35="Y", IF($AF35="N/A", $Q35, $AF35), IF($AG35="N/A", $T35,$AG35)))))))</f>
        <v>0</v>
      </c>
      <c r="BN35" s="16">
        <f>IF(AV35="R", $CA35, IF(OR(AV35="P", AV35="T", AV35="N"), 0, IF($C35="DM", $T35, IF(OR(AV35="Y", AV35="IR"),$AM35,IF(AV35="C", IF($BI35="Y", IF($AF35="N/A", $Q35, $AF35), IF($AG35="N/A", $T35,$AG35)))))))</f>
        <v>0</v>
      </c>
      <c r="BO35" s="16">
        <f>IF(AW35="R", $CA35, IF(OR(AW35="P", AW35="T", AW35="N"), 0, IF($C35="DM", $T35, IF(OR(AW35="Y", AW35="IR"),$AM35,IF(AW35="C", IF($BI35="Y", IF($AF35="N/A", $Q35, $AF35), IF($AG35="N/A", $T35,$AG35)))))))</f>
        <v>0</v>
      </c>
      <c r="BP35" s="16">
        <f>IF(AX35="R", $CA35, IF(OR(AX35="P", AX35="T", AX35="N"), 0, IF($C35="DM", $T35, IF(OR(AX35="Y", AX35="IR"),$AM35,IF(AX35="C", IF($BI35="Y", IF($AF35="N/A", $Q35, $AF35), IF($AG35="N/A", $T35,$AG35)))))))</f>
        <v>0</v>
      </c>
      <c r="BQ35" s="16">
        <f>IF(AY35="R", $CA35, IF(OR(AY35="P", AY35="T", AY35="N"), 0, IF($C35="DM", $T35, IF(OR(AY35="Y", AY35="IR"),$AM35,IF(AY35="C", IF($BI35="Y", IF($AF35="N/A", $Q35, $AF35), IF($AG35="N/A", $T35,$AG35)))))))</f>
        <v>0</v>
      </c>
      <c r="BR35" s="16">
        <f>IF(AZ35="R", $CA35, IF(OR(AZ35="P", AZ35="T", AZ35="N"), 0, IF($C35="DM", $T35, IF(OR(AZ35="Y", AZ35="IR"),$AM35,IF(AZ35="C", IF($BI35="Y", IF($AF35="N/A", $Q35, $AF35), IF($AG35="N/A", $T35,$AG35)))))))</f>
        <v>0</v>
      </c>
      <c r="BS35" s="16">
        <f>IF(BA35="R", $CA35, IF(OR(BA35="P", BA35="T", BA35="N"), 0, IF($C35="DM", $T35, IF(OR(BA35="Y", BA35="IR"),$AM35,IF(BA35="C", IF($BI35="Y", IF($AF35="N/A", $Q35, $AF35), IF($AG35="N/A", $T35,$AG35)))))))</f>
        <v>1</v>
      </c>
      <c r="BT35" s="16">
        <f>IF(BB35="R", $CA35, IF(OR(BB35="P", BB35="T", BB35="N"), 0, IF($C35="DM", $T35, IF(OR(BB35="Y", BB35="IR"),$AM35,IF(BB35="C", IF($BI35="Y", IF($BA35="C", IF($AF35="N/A", $Q35, $AF35), IF($AF35="N/A", $T35, $AM35)), IF($AG35="N/A", $T35,$AG35)))))))</f>
        <v>1</v>
      </c>
      <c r="BU35" s="16">
        <f>IF(BC35="R", $CA35, IF(OR(BC35="P", BC35="T", BC35="N"), 0, IF($C35="DM", $T35, IF(OR(BC35="Y", BC35="IR"),$AM35,IF(BC35="C", IF($BI35="Y", IF($BA35="C", IF($AF35="N/A", $Q35, $AF35), IF($AF35="N/A", $T35, $AM35)), IF($AG35="N/A", $T35,$AG35)))))))</f>
        <v>1</v>
      </c>
      <c r="BV35" s="16">
        <f>IF(BD35="R", $CA35, IF(OR(BD35="P", BD35="T", BD35="N"), 0, IF($C35="DM", $T35, IF(OR(BD35="Y", BD35="IR"),$AM35,IF(BD35="C", IF($BI35="Y", IF($BA35="C", IF($AF35="N/A", $Q35, $AF35), IF($AF35="N/A", $T35, $AM35)), IF($AG35="N/A", $T35,$AG35)))))))</f>
        <v>1</v>
      </c>
      <c r="BW35" s="16">
        <f>IF(BE35="R", $CA35, IF(OR(BE35="P", BE35="T", BE35="N"), 0, IF($C35="DM", $T35, IF(OR(BE35="Y", BE35="IR"),$AM35,IF(BE35="C", IF($BI35="Y", IF($BA35="C", IF($AF35="N/A", $Q35, $AF35), IF($AF35="N/A", $T35, $AM35)), IF($AG35="N/A", $T35,$AG35)))))))</f>
        <v>1</v>
      </c>
      <c r="BX35" s="16">
        <f>IF(BF35="R", $CA35, IF(OR(BF35="P", BF35="T", BF35="N"), 0, IF($C35="DM", $T35, IF(OR(BF35="Y", BF35="IR"),$AM35,IF(BF35="C", IF($BI35="Y", IF($BA35="C", IF($AF35="N/A", $Q35, $AF35), IF($AF35="N/A", $T35, $AM35)), IF($AG35="N/A", $T35,$AG35)))))))</f>
        <v>1</v>
      </c>
      <c r="BY35" s="16">
        <f>IF(BG35="R", $CA35, IF(OR(BG35="P", BG35="T", BG35="N"), 0, IF($C35="DM", $T35, IF(OR(BG35="Y", BG35="IR"),$AM35,IF(BG35="C", IF($BI35="Y", IF($BA35="C", IF($AF35="N/A", $Q35, $AF35), IF($AF35="N/A", $T35, $AM35)), IF($AG35="N/A", $T35,$AG35)))))))</f>
        <v>1</v>
      </c>
      <c r="BZ35" s="16">
        <f>IF(BH35="R", $CA35, IF(OR(BH35="P", BH35="T", BH35="N"), 0, IF($C35="DM", $T35, IF(OR(BH35="Y", BH35="IR"),$AM35,IF(BH35="C", IF($BI35="Y", IF($BA35="C", IF($AF35="N/A", $Q35, $AF35), IF($AF35="N/A", $T35, $AM35)), IF($AG35="N/A", $T35,$AG35)))))))</f>
        <v>1</v>
      </c>
      <c r="CA35" s="15" t="s">
        <v>75</v>
      </c>
      <c r="CB35" s="16">
        <f>BZ35</f>
        <v>1</v>
      </c>
      <c r="CC35" s="15" t="str">
        <f>IF(OR($BH35="T", $BH35="R"), 0, IF($BH35="C", IF($BI35="Y", IF($BA35="C", 0, IF(AF35="N/A", Q35-T35, AF35-AG35)), IF($AF35="N/A", U35, AH35)), AN35))</f>
        <v>N/A</v>
      </c>
      <c r="CD35" s="15" t="str">
        <f>IF(OR($BH35="T", $BH35="R"), 0, IF($BH35="C", IF($BI35="Y", 0, IF($AF35="N/A", V35, AI35)), AO35))</f>
        <v>N/A</v>
      </c>
      <c r="CE35" s="15" t="str">
        <f>IF(OR($BH35="T", $BH35="R"), 0, IF($BH35="C", IF($BI35="Y", 0, IF($AF35="N/A", W35, AJ35)), AP35))</f>
        <v>N/A</v>
      </c>
      <c r="CF35" s="15" t="str">
        <f>IF(OR($BH35="T", $BH35="R"), 0, IF($BH35="C", IF($BI35="Y", 0, IF($AF35="N/A", X35, AK35)), AQ35))</f>
        <v>N/A</v>
      </c>
    </row>
    <row r="36" spans="1:85" x14ac:dyDescent="0.25">
      <c r="A36" s="14">
        <v>5159</v>
      </c>
      <c r="B36" s="15" t="s">
        <v>2754</v>
      </c>
      <c r="C36" s="15" t="s">
        <v>62</v>
      </c>
      <c r="D36" s="15" t="s">
        <v>52</v>
      </c>
      <c r="E36" s="15">
        <f>VLOOKUP(B36, 'Rookie Year'!$A$2:$B$55679,2,FALSE)</f>
        <v>2023</v>
      </c>
      <c r="F36" s="15">
        <v>2023</v>
      </c>
      <c r="G36" s="15" t="s">
        <v>40</v>
      </c>
      <c r="H36" s="15" t="s">
        <v>2155</v>
      </c>
      <c r="I36" s="16">
        <v>10</v>
      </c>
      <c r="J36" s="15">
        <v>4</v>
      </c>
      <c r="K36" s="17">
        <f>IF(AND(G36&lt;&gt;"N",R36="N/A"), IF(I36&lt;4, 0, 0.25),IF(I36=1, IF(J36=1,0.25, 0.25), IF(I36&lt;13, 0.25, IF(I36&lt;26, 0.4, IF(I36&lt;51, 0.6, 0.75)))))</f>
        <v>0.25</v>
      </c>
      <c r="L36" s="16">
        <f>I36-M36</f>
        <v>7</v>
      </c>
      <c r="M36" s="16">
        <f>ROUNDUP(I36*K36,0)</f>
        <v>3</v>
      </c>
      <c r="N36" s="16">
        <f>M36*J36</f>
        <v>12</v>
      </c>
      <c r="O36" s="16">
        <v>3</v>
      </c>
      <c r="P36" s="16">
        <v>0</v>
      </c>
      <c r="Q36" s="16">
        <f>N36-O36-P36</f>
        <v>9</v>
      </c>
      <c r="R36" s="15" t="s">
        <v>75</v>
      </c>
      <c r="S36" s="15">
        <f>IF(R36="N/A", J36-($B$1-F36), J36-($B$1-R36))</f>
        <v>3</v>
      </c>
      <c r="T36" s="16">
        <v>3</v>
      </c>
      <c r="U36" s="16">
        <v>3</v>
      </c>
      <c r="V36" s="16">
        <v>3</v>
      </c>
      <c r="W36" s="16" t="str">
        <f>IF($S36&lt;4, "N/A", $M36)</f>
        <v>N/A</v>
      </c>
      <c r="X36" s="16" t="str">
        <f>IF($S36&lt;5, "N/A", $M36)</f>
        <v>N/A</v>
      </c>
      <c r="Y36" s="15" t="str">
        <f>IF(SUM(T36:X36)&lt;&gt;Q36, "CHECK", "OK")</f>
        <v>OK</v>
      </c>
      <c r="Z36" s="15" t="str">
        <f>IF(F36=$B$1, "No", IF(S36=1, "Yes", "No"))</f>
        <v>No</v>
      </c>
      <c r="AA36" s="18" t="str">
        <f>IF(C36="DM", "N/A", IF(Z36="No","N/A",VLOOKUP(B36,'Extension List'!$A$3:$R$1972,18,FALSE)))</f>
        <v>N/A</v>
      </c>
      <c r="AB36" s="15" t="str">
        <f>IF(C36="DM", "N/A", IF(Z36="No","N/A",VLOOKUP(B36,'Extension List'!$A$3:$T$1972,20,FALSE)))</f>
        <v>N/A</v>
      </c>
      <c r="AC36" s="15" t="str">
        <f>IF(AA36="N/A", "N/A", 0)</f>
        <v>N/A</v>
      </c>
      <c r="AD36" s="16" t="str">
        <f>IF(AE36="N/A", "N/A", AA36-AE36)</f>
        <v>N/A</v>
      </c>
      <c r="AE36" s="16" t="str">
        <f>IF(AA36="N/A", "N/A", IF(AC36&gt;0, IF(AA36&lt;13, ROUNDUP(0.25*AA36,0), IF(AA36&lt;26, ROUNDUP(0.4*AA36,0), IF(AA36&lt;51, ROUNDUP(0.6*AA36,0), ROUNDUP(0.75*AA36,0)))), "N/A"))</f>
        <v>N/A</v>
      </c>
      <c r="AF36" s="16" t="str">
        <f>IF(AD36="N/A","N/A", (AE36*AC36)+Q36)</f>
        <v>N/A</v>
      </c>
      <c r="AG36" s="16" t="str">
        <f>IF($AF36="N/A", "N/A", "TBC")</f>
        <v>N/A</v>
      </c>
      <c r="AH36" s="16" t="str">
        <f>IF($AF36="N/A", "N/A", "TBC")</f>
        <v>N/A</v>
      </c>
      <c r="AI36" s="16" t="str">
        <f>IF($AF36="N/A","N/A",IF(AC36&gt;1,"TBC","N/A"))</f>
        <v>N/A</v>
      </c>
      <c r="AJ36" s="16" t="str">
        <f>IF($AF36="N/A","N/A",IF(AC36&gt;2,"TBC","N/A"))</f>
        <v>N/A</v>
      </c>
      <c r="AK36" s="16" t="str">
        <f>IF($AF36="N/A","N/A",IF(AC36&gt;3,"TBC","N/A"))</f>
        <v>N/A</v>
      </c>
      <c r="AL36" s="16" t="str">
        <f>IF(AC36="N/A","N/A",IF(AC36&gt;0,IF(SUM(AG36:AK36)&lt;&gt;AF36,"CHECK","OK"),"N/A"))</f>
        <v>N/A</v>
      </c>
      <c r="AM36" s="16">
        <f>IF(AD36="N/A", L36+T36, L36+AG36)</f>
        <v>10</v>
      </c>
      <c r="AN36" s="16">
        <f>IF(AD36="N/A", IF(U36="N/A", "N/A", L36+U36), AD36+AH36)</f>
        <v>10</v>
      </c>
      <c r="AO36" s="16">
        <f>IF(AD36="N/A", IF(V36="N/A", "N/A", L36+V36), IF(AI36="N/A", "N/A", AD36+AI36))</f>
        <v>10</v>
      </c>
      <c r="AP36" s="16" t="str">
        <f>IF(AD36="N/A", IF(W36="N/A", "N/A", L36+W36), IF(AJ36="N/A", "N/A", AD36+AJ36))</f>
        <v>N/A</v>
      </c>
      <c r="AQ36" s="16" t="str">
        <f>IF(AD36="N/A", IF(X36="N/A", "N/A", L36+X36), IF(AK36="N/A", "N/A", AD36+AK36))</f>
        <v>N/A</v>
      </c>
      <c r="AR36" s="15" t="s">
        <v>48</v>
      </c>
      <c r="AS36" s="15" t="s">
        <v>48</v>
      </c>
      <c r="AT36" s="15" t="s">
        <v>48</v>
      </c>
      <c r="AU36" s="15" t="s">
        <v>48</v>
      </c>
      <c r="AV36" s="15" t="s">
        <v>48</v>
      </c>
      <c r="AW36" s="15" t="s">
        <v>48</v>
      </c>
      <c r="AX36" s="15" t="s">
        <v>40</v>
      </c>
      <c r="AY36" s="15" t="s">
        <v>40</v>
      </c>
      <c r="AZ36" s="15" t="s">
        <v>48</v>
      </c>
      <c r="BA36" s="15" t="s">
        <v>48</v>
      </c>
      <c r="BB36" s="15" t="s">
        <v>48</v>
      </c>
      <c r="BC36" s="15" t="s">
        <v>48</v>
      </c>
      <c r="BD36" s="15" t="s">
        <v>48</v>
      </c>
      <c r="BE36" s="15" t="s">
        <v>48</v>
      </c>
      <c r="BF36" s="15" t="s">
        <v>48</v>
      </c>
      <c r="BG36" s="15" t="s">
        <v>48</v>
      </c>
      <c r="BH36" s="15" t="s">
        <v>48</v>
      </c>
      <c r="BI36" s="15"/>
      <c r="BJ36" s="16">
        <f>IF(AR36="R", $CA36, IF(OR(AR36="P", AR36="T", AR36="N"), 0, IF($C36="DM", $T36, IF(OR(AR36="Y", AR36="IR"),$AM36,IF(AR36="C", IF($BI36="Y", IF($AF36="N/A", $Q36, $AF36), IF($AG36="N/A", $T36,$AG36)))))))</f>
        <v>10</v>
      </c>
      <c r="BK36" s="16">
        <f>IF(AS36="R", $CA36, IF(OR(AS36="P", AS36="T", AS36="N"), 0, IF($C36="DM", $T36, IF(OR(AS36="Y", AS36="IR"),$AM36,IF(AS36="C", IF($BI36="Y", IF($AF36="N/A", $Q36, $AF36), IF($AG36="N/A", $T36,$AG36)))))))</f>
        <v>10</v>
      </c>
      <c r="BL36" s="16">
        <f>IF(AT36="R", $CA36, IF(OR(AT36="P", AT36="T", AT36="N"), 0, IF($C36="DM", $T36, IF(OR(AT36="Y", AT36="IR"),$AM36,IF(AT36="C", IF($BI36="Y", IF($AF36="N/A", $Q36, $AF36), IF($AG36="N/A", $T36,$AG36)))))))</f>
        <v>10</v>
      </c>
      <c r="BM36" s="16">
        <f>IF(AU36="R", $CA36, IF(OR(AU36="P", AU36="T", AU36="N"), 0, IF($C36="DM", $T36, IF(OR(AU36="Y", AU36="IR"),$AM36,IF(AU36="C", IF($BI36="Y", IF($AF36="N/A", $Q36, $AF36), IF($AG36="N/A", $T36,$AG36)))))))</f>
        <v>10</v>
      </c>
      <c r="BN36" s="16">
        <f>IF(AV36="R", $CA36, IF(OR(AV36="P", AV36="T", AV36="N"), 0, IF($C36="DM", $T36, IF(OR(AV36="Y", AV36="IR"),$AM36,IF(AV36="C", IF($BI36="Y", IF($AF36="N/A", $Q36, $AF36), IF($AG36="N/A", $T36,$AG36)))))))</f>
        <v>10</v>
      </c>
      <c r="BO36" s="16">
        <f>IF(AW36="R", $CA36, IF(OR(AW36="P", AW36="T", AW36="N"), 0, IF($C36="DM", $T36, IF(OR(AW36="Y", AW36="IR"),$AM36,IF(AW36="C", IF($BI36="Y", IF($AF36="N/A", $Q36, $AF36), IF($AG36="N/A", $T36,$AG36)))))))</f>
        <v>10</v>
      </c>
      <c r="BP36" s="16">
        <f>IF(AX36="R", $CA36, IF(OR(AX36="P", AX36="T", AX36="N"), 0, IF($C36="DM", $T36, IF(OR(AX36="Y", AX36="IR"),$AM36,IF(AX36="C", IF($BI36="Y", IF($AF36="N/A", $Q36, $AF36), IF($AG36="N/A", $T36,$AG36)))))))</f>
        <v>10</v>
      </c>
      <c r="BQ36" s="16">
        <f>IF(AY36="R", $CA36, IF(OR(AY36="P", AY36="T", AY36="N"), 0, IF($C36="DM", $T36, IF(OR(AY36="Y", AY36="IR"),$AM36,IF(AY36="C", IF($BI36="Y", IF($AF36="N/A", $Q36, $AF36), IF($AG36="N/A", $T36,$AG36)))))))</f>
        <v>10</v>
      </c>
      <c r="BR36" s="16">
        <f>IF(AZ36="R", $CA36, IF(OR(AZ36="P", AZ36="T", AZ36="N"), 0, IF($C36="DM", $T36, IF(OR(AZ36="Y", AZ36="IR"),$AM36,IF(AZ36="C", IF($BI36="Y", IF($AF36="N/A", $Q36, $AF36), IF($AG36="N/A", $T36,$AG36)))))))</f>
        <v>10</v>
      </c>
      <c r="BS36" s="16">
        <f>IF(BA36="R", $CA36, IF(OR(BA36="P", BA36="T", BA36="N"), 0, IF($C36="DM", $T36, IF(OR(BA36="Y", BA36="IR"),$AM36,IF(BA36="C", IF($BI36="Y", IF($AF36="N/A", $Q36, $AF36), IF($AG36="N/A", $T36,$AG36)))))))</f>
        <v>10</v>
      </c>
      <c r="BT36" s="16">
        <f>IF(BB36="R", $CA36, IF(OR(BB36="P", BB36="T", BB36="N"), 0, IF($C36="DM", $T36, IF(OR(BB36="Y", BB36="IR"),$AM36,IF(BB36="C", IF($BI36="Y", IF($BA36="C", IF($AF36="N/A", $Q36, $AF36), IF($AF36="N/A", $T36, $AM36)), IF($AG36="N/A", $T36,$AG36)))))))</f>
        <v>10</v>
      </c>
      <c r="BU36" s="16">
        <f>IF(BC36="R", $CA36, IF(OR(BC36="P", BC36="T", BC36="N"), 0, IF($C36="DM", $T36, IF(OR(BC36="Y", BC36="IR"),$AM36,IF(BC36="C", IF($BI36="Y", IF($BA36="C", IF($AF36="N/A", $Q36, $AF36), IF($AF36="N/A", $T36, $AM36)), IF($AG36="N/A", $T36,$AG36)))))))</f>
        <v>10</v>
      </c>
      <c r="BV36" s="16">
        <f>IF(BD36="R", $CA36, IF(OR(BD36="P", BD36="T", BD36="N"), 0, IF($C36="DM", $T36, IF(OR(BD36="Y", BD36="IR"),$AM36,IF(BD36="C", IF($BI36="Y", IF($BA36="C", IF($AF36="N/A", $Q36, $AF36), IF($AF36="N/A", $T36, $AM36)), IF($AG36="N/A", $T36,$AG36)))))))</f>
        <v>10</v>
      </c>
      <c r="BW36" s="16">
        <f>IF(BE36="R", $CA36, IF(OR(BE36="P", BE36="T", BE36="N"), 0, IF($C36="DM", $T36, IF(OR(BE36="Y", BE36="IR"),$AM36,IF(BE36="C", IF($BI36="Y", IF($BA36="C", IF($AF36="N/A", $Q36, $AF36), IF($AF36="N/A", $T36, $AM36)), IF($AG36="N/A", $T36,$AG36)))))))</f>
        <v>10</v>
      </c>
      <c r="BX36" s="16">
        <f>IF(BF36="R", $CA36, IF(OR(BF36="P", BF36="T", BF36="N"), 0, IF($C36="DM", $T36, IF(OR(BF36="Y", BF36="IR"),$AM36,IF(BF36="C", IF($BI36="Y", IF($BA36="C", IF($AF36="N/A", $Q36, $AF36), IF($AF36="N/A", $T36, $AM36)), IF($AG36="N/A", $T36,$AG36)))))))</f>
        <v>10</v>
      </c>
      <c r="BY36" s="16">
        <f>IF(BG36="R", $CA36, IF(OR(BG36="P", BG36="T", BG36="N"), 0, IF($C36="DM", $T36, IF(OR(BG36="Y", BG36="IR"),$AM36,IF(BG36="C", IF($BI36="Y", IF($BA36="C", IF($AF36="N/A", $Q36, $AF36), IF($AF36="N/A", $T36, $AM36)), IF($AG36="N/A", $T36,$AG36)))))))</f>
        <v>10</v>
      </c>
      <c r="BZ36" s="16">
        <f>IF(BH36="R", $CA36, IF(OR(BH36="P", BH36="T", BH36="N"), 0, IF($C36="DM", $T36, IF(OR(BH36="Y", BH36="IR"),$AM36,IF(BH36="C", IF($BI36="Y", IF($BA36="C", IF($AF36="N/A", $Q36, $AF36), IF($AF36="N/A", $T36, $AM36)), IF($AG36="N/A", $T36,$AG36)))))))</f>
        <v>10</v>
      </c>
      <c r="CA36" s="15" t="s">
        <v>75</v>
      </c>
      <c r="CB36" s="16">
        <f>BZ36</f>
        <v>10</v>
      </c>
      <c r="CC36" s="15">
        <f>IF(OR($BH36="T", $BH36="R"), 0, IF($BH36="C", IF($BI36="Y", IF($BA36="C", 0, IF(AF36="N/A", Q36-T36, AF36-AG36)), IF($AF36="N/A", U36, AH36)), AN36))</f>
        <v>10</v>
      </c>
      <c r="CD36" s="15">
        <f>IF(OR($BH36="T", $BH36="R"), 0, IF($BH36="C", IF($BI36="Y", 0, IF($AF36="N/A", V36, AI36)), AO36))</f>
        <v>10</v>
      </c>
      <c r="CE36" s="15" t="str">
        <f>IF(OR($BH36="T", $BH36="R"), 0, IF($BH36="C", IF($BI36="Y", 0, IF($AF36="N/A", W36, AJ36)), AP36))</f>
        <v>N/A</v>
      </c>
      <c r="CF36" s="15" t="str">
        <f>IF(OR($BH36="T", $BH36="R"), 0, IF($BH36="C", IF($BI36="Y", 0, IF($AF36="N/A", X36, AK36)), AQ36))</f>
        <v>N/A</v>
      </c>
      <c r="CG36" t="str">
        <f>IF(AC36="N/A", "S:"&amp;L36&amp;" G:"&amp;M36&amp;" GR:"&amp;Q36, IF(AC36=0, "S:"&amp;L36&amp;" G:"&amp;M36&amp;" GR:"&amp;Q36, "S:"&amp;L36&amp;"/"&amp;AD36&amp;" G:"&amp;AE36&amp;" GR:"&amp;AF36))</f>
        <v>S:7 G:3 GR:9</v>
      </c>
    </row>
    <row r="37" spans="1:85" x14ac:dyDescent="0.25">
      <c r="A37" s="14">
        <v>2525</v>
      </c>
      <c r="B37" s="15" t="s">
        <v>1335</v>
      </c>
      <c r="C37" s="15" t="s">
        <v>62</v>
      </c>
      <c r="D37" s="15" t="s">
        <v>52</v>
      </c>
      <c r="E37" s="15">
        <f>VLOOKUP(B37, 'Rookie Year'!$A$2:$B$55679,2,FALSE)</f>
        <v>2018</v>
      </c>
      <c r="F37" s="15">
        <v>2018</v>
      </c>
      <c r="G37" s="15" t="s">
        <v>40</v>
      </c>
      <c r="H37" s="15" t="s">
        <v>1927</v>
      </c>
      <c r="I37" s="16">
        <v>4</v>
      </c>
      <c r="J37" s="15">
        <v>4</v>
      </c>
      <c r="K37" s="17">
        <f>IF(AND(G37&lt;&gt;"N",R37="N/A"), IF(I37&lt;4, 0, 0.25),IF(I37=1, IF(J37=1,0.25, 0.25), IF(I37&lt;13, 0.25, IF(I37&lt;26, 0.4, IF(I37&lt;51, 0.6, 0.75)))))</f>
        <v>0.25</v>
      </c>
      <c r="L37" s="16">
        <f>I37-M37</f>
        <v>3</v>
      </c>
      <c r="M37" s="16">
        <f>ROUNDUP(I37*K37,0)</f>
        <v>1</v>
      </c>
      <c r="N37" s="16">
        <f>M37*J37</f>
        <v>4</v>
      </c>
      <c r="O37" s="16">
        <v>2</v>
      </c>
      <c r="P37" s="16">
        <v>0</v>
      </c>
      <c r="Q37" s="16">
        <f>N37-O37-P37</f>
        <v>2</v>
      </c>
      <c r="R37" s="15">
        <v>2021</v>
      </c>
      <c r="S37" s="15">
        <f>IF(R37="N/A", J37-($B$1-F37), J37-($B$1-R37))</f>
        <v>1</v>
      </c>
      <c r="T37" s="16">
        <v>2</v>
      </c>
      <c r="U37" s="16" t="str">
        <f>IF($S37&lt;2, "N/A", $M37)</f>
        <v>N/A</v>
      </c>
      <c r="V37" s="16" t="str">
        <f>IF($S37&lt;3, "N/A", $M37)</f>
        <v>N/A</v>
      </c>
      <c r="W37" s="16" t="str">
        <f>IF($S37&lt;4, "N/A", $M37)</f>
        <v>N/A</v>
      </c>
      <c r="X37" s="16" t="str">
        <f>IF($S37&lt;5, "N/A", $M37)</f>
        <v>N/A</v>
      </c>
      <c r="Y37" s="15" t="str">
        <f>IF(SUM(T37:X37)&lt;&gt;Q37, "CHECK", "OK")</f>
        <v>OK</v>
      </c>
      <c r="Z37" s="15" t="str">
        <f>IF(F37=$B$1, "No", IF(S37=1, "Yes", "No"))</f>
        <v>Yes</v>
      </c>
      <c r="AA37" s="18">
        <f>IF(C37="DM", "N/A", IF(Z37="No","N/A",VLOOKUP(B37,'Extension List'!$A$3:$R$1972,18,FALSE)))</f>
        <v>15</v>
      </c>
      <c r="AB37" s="15">
        <f>IF(C37="DM", "N/A", IF(Z37="No","N/A",VLOOKUP(B37,'Extension List'!$A$3:$T$1972,20,FALSE)))</f>
        <v>4</v>
      </c>
      <c r="AC37" s="15">
        <f>IF(AA37="N/A", "N/A", 0)</f>
        <v>0</v>
      </c>
      <c r="AD37" s="16" t="str">
        <f>IF(AE37="N/A", "N/A", AA37-AE37)</f>
        <v>N/A</v>
      </c>
      <c r="AE37" s="16" t="str">
        <f>IF(AA37="N/A", "N/A", IF(AC37&gt;0, IF(AA37&lt;13, ROUNDUP(0.25*AA37,0), IF(AA37&lt;26, ROUNDUP(0.4*AA37,0), IF(AA37&lt;51, ROUNDUP(0.6*AA37,0), ROUNDUP(0.75*AA37,0)))), "N/A"))</f>
        <v>N/A</v>
      </c>
      <c r="AF37" s="16" t="str">
        <f>IF(AD37="N/A","N/A", (AE37*AC37)+Q37)</f>
        <v>N/A</v>
      </c>
      <c r="AG37" s="16" t="str">
        <f>IF($AF37="N/A", "N/A", "TBC")</f>
        <v>N/A</v>
      </c>
      <c r="AH37" s="16" t="str">
        <f>IF($AF37="N/A", "N/A", "TBC")</f>
        <v>N/A</v>
      </c>
      <c r="AI37" s="16" t="str">
        <f>IF($AF37="N/A","N/A",IF(AC37&gt;1,"TBC","N/A"))</f>
        <v>N/A</v>
      </c>
      <c r="AJ37" s="16" t="str">
        <f>IF($AF37="N/A","N/A",IF(AC37&gt;2,"TBC","N/A"))</f>
        <v>N/A</v>
      </c>
      <c r="AK37" s="16" t="str">
        <f>IF($AF37="N/A","N/A",IF(AC37&gt;3,"TBC","N/A"))</f>
        <v>N/A</v>
      </c>
      <c r="AL37" s="16" t="str">
        <f>IF(AC37="N/A","N/A",IF(AC37&gt;0,IF(SUM(AG37:AK37)&lt;&gt;AF37,"CHECK","OK"),"N/A"))</f>
        <v>N/A</v>
      </c>
      <c r="AM37" s="16">
        <f>IF(AD37="N/A", L37+T37, L37+AG37)</f>
        <v>5</v>
      </c>
      <c r="AN37" s="16" t="str">
        <f>IF(AD37="N/A", IF(U37="N/A", "N/A", L37+U37), AD37+AH37)</f>
        <v>N/A</v>
      </c>
      <c r="AO37" s="16" t="str">
        <f>IF(AD37="N/A", IF(V37="N/A", "N/A", L37+V37), IF(AI37="N/A", "N/A", AD37+AI37))</f>
        <v>N/A</v>
      </c>
      <c r="AP37" s="16" t="str">
        <f>IF(AD37="N/A", IF(W37="N/A", "N/A", L37+W37), IF(AJ37="N/A", "N/A", AD37+AJ37))</f>
        <v>N/A</v>
      </c>
      <c r="AQ37" s="16" t="str">
        <f>IF(AD37="N/A", IF(X37="N/A", "N/A", L37+X37), IF(AK37="N/A", "N/A", AD37+AK37))</f>
        <v>N/A</v>
      </c>
      <c r="AR37" s="15" t="s">
        <v>44</v>
      </c>
      <c r="AS37" s="15" t="s">
        <v>44</v>
      </c>
      <c r="AT37" s="15" t="s">
        <v>44</v>
      </c>
      <c r="AU37" s="15" t="s">
        <v>44</v>
      </c>
      <c r="AV37" s="15" t="s">
        <v>44</v>
      </c>
      <c r="AW37" s="15" t="s">
        <v>44</v>
      </c>
      <c r="AX37" s="15" t="s">
        <v>44</v>
      </c>
      <c r="AY37" s="15" t="s">
        <v>44</v>
      </c>
      <c r="AZ37" s="15" t="s">
        <v>44</v>
      </c>
      <c r="BA37" s="15" t="s">
        <v>44</v>
      </c>
      <c r="BB37" s="15" t="s">
        <v>44</v>
      </c>
      <c r="BC37" s="15" t="s">
        <v>44</v>
      </c>
      <c r="BD37" s="15" t="s">
        <v>44</v>
      </c>
      <c r="BE37" s="15" t="s">
        <v>44</v>
      </c>
      <c r="BF37" s="15" t="s">
        <v>44</v>
      </c>
      <c r="BG37" s="15" t="s">
        <v>44</v>
      </c>
      <c r="BH37" s="15" t="s">
        <v>44</v>
      </c>
      <c r="BI37" s="15"/>
      <c r="BJ37" s="16">
        <f>IF(AR37="R", $CA37, IF(OR(AR37="P", AR37="T", AR37="N"), 0, IF($C37="DM", $T37, IF(OR(AR37="Y", AR37="IR"),$AM37,IF(AR37="C", IF($BI37="Y", IF($AF37="N/A", $Q37, $AF37), IF($AG37="N/A", $T37,$AG37)))))))</f>
        <v>2</v>
      </c>
      <c r="BK37" s="16">
        <f>IF(AS37="R", $CA37, IF(OR(AS37="P", AS37="T", AS37="N"), 0, IF($C37="DM", $T37, IF(OR(AS37="Y", AS37="IR"),$AM37,IF(AS37="C", IF($BI37="Y", IF($AF37="N/A", $Q37, $AF37), IF($AG37="N/A", $T37,$AG37)))))))</f>
        <v>2</v>
      </c>
      <c r="BL37" s="16">
        <f>IF(AT37="R", $CA37, IF(OR(AT37="P", AT37="T", AT37="N"), 0, IF($C37="DM", $T37, IF(OR(AT37="Y", AT37="IR"),$AM37,IF(AT37="C", IF($BI37="Y", IF($AF37="N/A", $Q37, $AF37), IF($AG37="N/A", $T37,$AG37)))))))</f>
        <v>2</v>
      </c>
      <c r="BM37" s="16">
        <f>IF(AU37="R", $CA37, IF(OR(AU37="P", AU37="T", AU37="N"), 0, IF($C37="DM", $T37, IF(OR(AU37="Y", AU37="IR"),$AM37,IF(AU37="C", IF($BI37="Y", IF($AF37="N/A", $Q37, $AF37), IF($AG37="N/A", $T37,$AG37)))))))</f>
        <v>2</v>
      </c>
      <c r="BN37" s="16">
        <f>IF(AV37="R", $CA37, IF(OR(AV37="P", AV37="T", AV37="N"), 0, IF($C37="DM", $T37, IF(OR(AV37="Y", AV37="IR"),$AM37,IF(AV37="C", IF($BI37="Y", IF($AF37="N/A", $Q37, $AF37), IF($AG37="N/A", $T37,$AG37)))))))</f>
        <v>2</v>
      </c>
      <c r="BO37" s="16">
        <f>IF(AW37="R", $CA37, IF(OR(AW37="P", AW37="T", AW37="N"), 0, IF($C37="DM", $T37, IF(OR(AW37="Y", AW37="IR"),$AM37,IF(AW37="C", IF($BI37="Y", IF($AF37="N/A", $Q37, $AF37), IF($AG37="N/A", $T37,$AG37)))))))</f>
        <v>2</v>
      </c>
      <c r="BP37" s="16">
        <f>IF(AX37="R", $CA37, IF(OR(AX37="P", AX37="T", AX37="N"), 0, IF($C37="DM", $T37, IF(OR(AX37="Y", AX37="IR"),$AM37,IF(AX37="C", IF($BI37="Y", IF($AF37="N/A", $Q37, $AF37), IF($AG37="N/A", $T37,$AG37)))))))</f>
        <v>2</v>
      </c>
      <c r="BQ37" s="16">
        <f>IF(AY37="R", $CA37, IF(OR(AY37="P", AY37="T", AY37="N"), 0, IF($C37="DM", $T37, IF(OR(AY37="Y", AY37="IR"),$AM37,IF(AY37="C", IF($BI37="Y", IF($AF37="N/A", $Q37, $AF37), IF($AG37="N/A", $T37,$AG37)))))))</f>
        <v>2</v>
      </c>
      <c r="BR37" s="16">
        <f>IF(AZ37="R", $CA37, IF(OR(AZ37="P", AZ37="T", AZ37="N"), 0, IF($C37="DM", $T37, IF(OR(AZ37="Y", AZ37="IR"),$AM37,IF(AZ37="C", IF($BI37="Y", IF($AF37="N/A", $Q37, $AF37), IF($AG37="N/A", $T37,$AG37)))))))</f>
        <v>2</v>
      </c>
      <c r="BS37" s="16">
        <f>IF(BA37="R", $CA37, IF(OR(BA37="P", BA37="T", BA37="N"), 0, IF($C37="DM", $T37, IF(OR(BA37="Y", BA37="IR"),$AM37,IF(BA37="C", IF($BI37="Y", IF($AF37="N/A", $Q37, $AF37), IF($AG37="N/A", $T37,$AG37)))))))</f>
        <v>2</v>
      </c>
      <c r="BT37" s="16">
        <f>IF(BB37="R", $CA37, IF(OR(BB37="P", BB37="T", BB37="N"), 0, IF($C37="DM", $T37, IF(OR(BB37="Y", BB37="IR"),$AM37,IF(BB37="C", IF($BI37="Y", IF($BA37="C", IF($AF37="N/A", $Q37, $AF37), IF($AF37="N/A", $T37, $AM37)), IF($AG37="N/A", $T37,$AG37)))))))</f>
        <v>2</v>
      </c>
      <c r="BU37" s="16">
        <f>IF(BC37="R", $CA37, IF(OR(BC37="P", BC37="T", BC37="N"), 0, IF($C37="DM", $T37, IF(OR(BC37="Y", BC37="IR"),$AM37,IF(BC37="C", IF($BI37="Y", IF($BA37="C", IF($AF37="N/A", $Q37, $AF37), IF($AF37="N/A", $T37, $AM37)), IF($AG37="N/A", $T37,$AG37)))))))</f>
        <v>2</v>
      </c>
      <c r="BV37" s="16">
        <f>IF(BD37="R", $CA37, IF(OR(BD37="P", BD37="T", BD37="N"), 0, IF($C37="DM", $T37, IF(OR(BD37="Y", BD37="IR"),$AM37,IF(BD37="C", IF($BI37="Y", IF($BA37="C", IF($AF37="N/A", $Q37, $AF37), IF($AF37="N/A", $T37, $AM37)), IF($AG37="N/A", $T37,$AG37)))))))</f>
        <v>2</v>
      </c>
      <c r="BW37" s="16">
        <f>IF(BE37="R", $CA37, IF(OR(BE37="P", BE37="T", BE37="N"), 0, IF($C37="DM", $T37, IF(OR(BE37="Y", BE37="IR"),$AM37,IF(BE37="C", IF($BI37="Y", IF($BA37="C", IF($AF37="N/A", $Q37, $AF37), IF($AF37="N/A", $T37, $AM37)), IF($AG37="N/A", $T37,$AG37)))))))</f>
        <v>2</v>
      </c>
      <c r="BX37" s="16">
        <f>IF(BF37="R", $CA37, IF(OR(BF37="P", BF37="T", BF37="N"), 0, IF($C37="DM", $T37, IF(OR(BF37="Y", BF37="IR"),$AM37,IF(BF37="C", IF($BI37="Y", IF($BA37="C", IF($AF37="N/A", $Q37, $AF37), IF($AF37="N/A", $T37, $AM37)), IF($AG37="N/A", $T37,$AG37)))))))</f>
        <v>2</v>
      </c>
      <c r="BY37" s="16">
        <f>IF(BG37="R", $CA37, IF(OR(BG37="P", BG37="T", BG37="N"), 0, IF($C37="DM", $T37, IF(OR(BG37="Y", BG37="IR"),$AM37,IF(BG37="C", IF($BI37="Y", IF($BA37="C", IF($AF37="N/A", $Q37, $AF37), IF($AF37="N/A", $T37, $AM37)), IF($AG37="N/A", $T37,$AG37)))))))</f>
        <v>2</v>
      </c>
      <c r="BZ37" s="16">
        <f>IF(BH37="R", $CA37, IF(OR(BH37="P", BH37="T", BH37="N"), 0, IF($C37="DM", $T37, IF(OR(BH37="Y", BH37="IR"),$AM37,IF(BH37="C", IF($BI37="Y", IF($BA37="C", IF($AF37="N/A", $Q37, $AF37), IF($AF37="N/A", $T37, $AM37)), IF($AG37="N/A", $T37,$AG37)))))))</f>
        <v>2</v>
      </c>
      <c r="CA37" s="15" t="s">
        <v>75</v>
      </c>
      <c r="CB37" s="16">
        <f>BZ37</f>
        <v>2</v>
      </c>
      <c r="CC37" s="15" t="str">
        <f>IF(OR($BH37="T", $BH37="R"), 0, IF($BH37="C", IF($BI37="Y", IF($BA37="C", 0, IF(AF37="N/A", Q37-T37, AF37-AG37)), IF($AF37="N/A", U37, AH37)), AN37))</f>
        <v>N/A</v>
      </c>
      <c r="CD37" s="15" t="str">
        <f>IF(OR($BH37="T", $BH37="R"), 0, IF($BH37="C", IF($BI37="Y", 0, IF($AF37="N/A", V37, AI37)), AO37))</f>
        <v>N/A</v>
      </c>
      <c r="CE37" s="15" t="str">
        <f>IF(OR($BH37="T", $BH37="R"), 0, IF($BH37="C", IF($BI37="Y", 0, IF($AF37="N/A", W37, AJ37)), AP37))</f>
        <v>N/A</v>
      </c>
      <c r="CF37" s="15" t="str">
        <f>IF(OR($BH37="T", $BH37="R"), 0, IF($BH37="C", IF($BI37="Y", 0, IF($AF37="N/A", X37, AK37)), AQ37))</f>
        <v>N/A</v>
      </c>
      <c r="CG37" t="str">
        <f>IF(AC37="N/A", "S:"&amp;L37&amp;" G:"&amp;M37&amp;" GR:"&amp;Q37, IF(AC37=0, "S:"&amp;L37&amp;" G:"&amp;M37&amp;" GR:"&amp;Q37, "S:"&amp;L37&amp;"/"&amp;AD37&amp;" G:"&amp;AE37&amp;" GR:"&amp;AF37))</f>
        <v>S:3 G:1 GR:2</v>
      </c>
    </row>
    <row r="38" spans="1:85" x14ac:dyDescent="0.25">
      <c r="A38" s="14">
        <v>5676</v>
      </c>
      <c r="B38" s="15" t="s">
        <v>3025</v>
      </c>
      <c r="C38" s="15" t="s">
        <v>62</v>
      </c>
      <c r="D38" s="15" t="s">
        <v>52</v>
      </c>
      <c r="E38" s="15">
        <f>VLOOKUP(B38, 'Rookie Year'!$A$2:$B$55679,2,FALSE)</f>
        <v>2024</v>
      </c>
      <c r="F38" s="15">
        <v>2024</v>
      </c>
      <c r="G38" s="15" t="s">
        <v>40</v>
      </c>
      <c r="H38" s="15" t="s">
        <v>2223</v>
      </c>
      <c r="I38" s="16">
        <v>1</v>
      </c>
      <c r="J38" s="15">
        <v>3</v>
      </c>
      <c r="K38" s="17">
        <f>IF(AND(G38&lt;&gt;"N",R38="N/A"), IF(I38&lt;4, 0, 0.25),IF(I38=1, IF(J38=1,0.25, 0.25), IF(I38&lt;13, 0.25, IF(I38&lt;26, 0.4, IF(I38&lt;51, 0.6, 0.75)))))</f>
        <v>0</v>
      </c>
      <c r="L38" s="16">
        <f>I38-M38</f>
        <v>1</v>
      </c>
      <c r="M38" s="16">
        <f>ROUNDUP(I38*K38,0)</f>
        <v>0</v>
      </c>
      <c r="N38" s="16">
        <f>M38*J38</f>
        <v>0</v>
      </c>
      <c r="O38" s="16">
        <v>0</v>
      </c>
      <c r="P38" s="16">
        <v>0</v>
      </c>
      <c r="Q38" s="16">
        <f>N38-O38-P38</f>
        <v>0</v>
      </c>
      <c r="R38" s="15" t="s">
        <v>75</v>
      </c>
      <c r="S38" s="15">
        <f>IF(R38="N/A", J38-($B$1-F38), J38-($B$1-R38))</f>
        <v>3</v>
      </c>
      <c r="T38" s="16">
        <f>IF($S38&lt;1, "N/A", $M38)</f>
        <v>0</v>
      </c>
      <c r="U38" s="16">
        <f>IF($S38&lt;2, "N/A", $M38)</f>
        <v>0</v>
      </c>
      <c r="V38" s="16">
        <f>IF($S38&lt;3, "N/A", $M38)</f>
        <v>0</v>
      </c>
      <c r="W38" s="16" t="str">
        <f>IF($S38&lt;4, "N/A", $M38)</f>
        <v>N/A</v>
      </c>
      <c r="X38" s="16" t="str">
        <f>IF($S38&lt;5, "N/A", $M38)</f>
        <v>N/A</v>
      </c>
      <c r="Y38" s="15" t="str">
        <f>IF(SUM(T38:X38)&lt;&gt;Q38, "CHECK", "OK")</f>
        <v>OK</v>
      </c>
      <c r="Z38" s="15" t="str">
        <f>IF(F38=$B$1, "No", IF(S38=1, "Yes", "No"))</f>
        <v>No</v>
      </c>
      <c r="AA38" s="18" t="str">
        <f>IF(C38="DM", "N/A", IF(Z38="No","N/A",VLOOKUP(B38,'Extension List'!$A$3:$R$1972,18,FALSE)))</f>
        <v>N/A</v>
      </c>
      <c r="AB38" s="15" t="str">
        <f>IF(C38="DM", "N/A", IF(Z38="No","N/A",VLOOKUP(B38,'Extension List'!$A$3:$T$1972,20,FALSE)))</f>
        <v>N/A</v>
      </c>
      <c r="AC38" s="15" t="str">
        <f>IF(AA38="N/A", "N/A", 0)</f>
        <v>N/A</v>
      </c>
      <c r="AD38" s="16" t="str">
        <f>IF(AE38="N/A", "N/A", AA38-AE38)</f>
        <v>N/A</v>
      </c>
      <c r="AE38" s="16" t="str">
        <f>IF(AA38="N/A", "N/A", IF(AC38&gt;0, IF(AA38&lt;13, ROUNDUP(0.25*AA38,0), IF(AA38&lt;26, ROUNDUP(0.4*AA38,0), IF(AA38&lt;51, ROUNDUP(0.6*AA38,0), ROUNDUP(0.75*AA38,0)))), "N/A"))</f>
        <v>N/A</v>
      </c>
      <c r="AF38" s="16" t="str">
        <f>IF(AD38="N/A","N/A", (AE38*AC38)+Q38)</f>
        <v>N/A</v>
      </c>
      <c r="AG38" s="16" t="str">
        <f>IF($AF38="N/A", "N/A", "TBC")</f>
        <v>N/A</v>
      </c>
      <c r="AH38" s="16" t="str">
        <f>IF($AF38="N/A", "N/A", "TBC")</f>
        <v>N/A</v>
      </c>
      <c r="AI38" s="16" t="str">
        <f>IF($AF38="N/A","N/A",IF(AC38&gt;1,"TBC","N/A"))</f>
        <v>N/A</v>
      </c>
      <c r="AJ38" s="16" t="str">
        <f>IF($AF38="N/A","N/A",IF(AC38&gt;2,"TBC","N/A"))</f>
        <v>N/A</v>
      </c>
      <c r="AK38" s="16" t="str">
        <f>IF($AF38="N/A","N/A",IF(AC38&gt;3,"TBC","N/A"))</f>
        <v>N/A</v>
      </c>
      <c r="AL38" s="16" t="str">
        <f>IF(AC38="N/A","N/A",IF(AC38&gt;0,IF(SUM(AG38:AK38)&lt;&gt;AF38,"CHECK","OK"),"N/A"))</f>
        <v>N/A</v>
      </c>
      <c r="AM38" s="16">
        <f>IF(AD38="N/A", L38+T38, L38+AG38)</f>
        <v>1</v>
      </c>
      <c r="AN38" s="16">
        <f>IF(AD38="N/A", IF(U38="N/A", "N/A", L38+U38), AD38+AH38)</f>
        <v>1</v>
      </c>
      <c r="AO38" s="16">
        <f>IF(AD38="N/A", IF(V38="N/A", "N/A", L38+V38), IF(AI38="N/A", "N/A", AD38+AI38))</f>
        <v>1</v>
      </c>
      <c r="AP38" s="16" t="str">
        <f>IF(AD38="N/A", IF(W38="N/A", "N/A", L38+W38), IF(AJ38="N/A", "N/A", AD38+AJ38))</f>
        <v>N/A</v>
      </c>
      <c r="AQ38" s="16" t="str">
        <f>IF(AD38="N/A", IF(X38="N/A", "N/A", L38+X38), IF(AK38="N/A", "N/A", AD38+AK38))</f>
        <v>N/A</v>
      </c>
      <c r="AR38" s="15" t="s">
        <v>66</v>
      </c>
      <c r="AS38" s="15" t="s">
        <v>66</v>
      </c>
      <c r="AT38" s="15" t="s">
        <v>66</v>
      </c>
      <c r="AU38" s="15" t="s">
        <v>66</v>
      </c>
      <c r="AV38" s="15" t="s">
        <v>66</v>
      </c>
      <c r="AW38" s="15" t="s">
        <v>66</v>
      </c>
      <c r="AX38" s="15" t="s">
        <v>66</v>
      </c>
      <c r="AY38" s="15" t="s">
        <v>66</v>
      </c>
      <c r="AZ38" s="15" t="s">
        <v>66</v>
      </c>
      <c r="BA38" s="15" t="s">
        <v>66</v>
      </c>
      <c r="BB38" s="15" t="s">
        <v>66</v>
      </c>
      <c r="BC38" s="15" t="s">
        <v>66</v>
      </c>
      <c r="BD38" s="15" t="s">
        <v>66</v>
      </c>
      <c r="BE38" s="15" t="s">
        <v>66</v>
      </c>
      <c r="BF38" s="15" t="s">
        <v>66</v>
      </c>
      <c r="BG38" s="15" t="s">
        <v>66</v>
      </c>
      <c r="BH38" s="15" t="s">
        <v>66</v>
      </c>
      <c r="BJ38" s="16">
        <f>IF(AR38="R", $CA38, IF(OR(AR38="P", AR38="T", AR38="N"), 0, IF($C38="DM", $T38, IF(OR(AR38="Y", AR38="IR"),$AM38,IF(AR38="C", IF($BI38="Y", IF($AF38="N/A", $Q38, $AF38), IF($AG38="N/A", $T38,$AG38)))))))</f>
        <v>0</v>
      </c>
      <c r="BK38" s="16">
        <f>IF(AS38="R", $CA38, IF(OR(AS38="P", AS38="T", AS38="N"), 0, IF($C38="DM", $T38, IF(OR(AS38="Y", AS38="IR"),$AM38,IF(AS38="C", IF($BI38="Y", IF($AF38="N/A", $Q38, $AF38), IF($AG38="N/A", $T38,$AG38)))))))</f>
        <v>0</v>
      </c>
      <c r="BL38" s="16">
        <f>IF(AT38="R", $CA38, IF(OR(AT38="P", AT38="T", AT38="N"), 0, IF($C38="DM", $T38, IF(OR(AT38="Y", AT38="IR"),$AM38,IF(AT38="C", IF($BI38="Y", IF($AF38="N/A", $Q38, $AF38), IF($AG38="N/A", $T38,$AG38)))))))</f>
        <v>0</v>
      </c>
      <c r="BM38" s="16">
        <f>IF(AU38="R", $CA38, IF(OR(AU38="P", AU38="T", AU38="N"), 0, IF($C38="DM", $T38, IF(OR(AU38="Y", AU38="IR"),$AM38,IF(AU38="C", IF($BI38="Y", IF($AF38="N/A", $Q38, $AF38), IF($AG38="N/A", $T38,$AG38)))))))</f>
        <v>0</v>
      </c>
      <c r="BN38" s="16">
        <f>IF(AV38="R", $CA38, IF(OR(AV38="P", AV38="T", AV38="N"), 0, IF($C38="DM", $T38, IF(OR(AV38="Y", AV38="IR"),$AM38,IF(AV38="C", IF($BI38="Y", IF($AF38="N/A", $Q38, $AF38), IF($AG38="N/A", $T38,$AG38)))))))</f>
        <v>0</v>
      </c>
      <c r="BO38" s="16">
        <f>IF(AW38="R", $CA38, IF(OR(AW38="P", AW38="T", AW38="N"), 0, IF($C38="DM", $T38, IF(OR(AW38="Y", AW38="IR"),$AM38,IF(AW38="C", IF($BI38="Y", IF($AF38="N/A", $Q38, $AF38), IF($AG38="N/A", $T38,$AG38)))))))</f>
        <v>0</v>
      </c>
      <c r="BP38" s="16">
        <f>IF(AX38="R", $CA38, IF(OR(AX38="P", AX38="T", AX38="N"), 0, IF($C38="DM", $T38, IF(OR(AX38="Y", AX38="IR"),$AM38,IF(AX38="C", IF($BI38="Y", IF($AF38="N/A", $Q38, $AF38), IF($AG38="N/A", $T38,$AG38)))))))</f>
        <v>0</v>
      </c>
      <c r="BQ38" s="16">
        <f>IF(AY38="R", $CA38, IF(OR(AY38="P", AY38="T", AY38="N"), 0, IF($C38="DM", $T38, IF(OR(AY38="Y", AY38="IR"),$AM38,IF(AY38="C", IF($BI38="Y", IF($AF38="N/A", $Q38, $AF38), IF($AG38="N/A", $T38,$AG38)))))))</f>
        <v>0</v>
      </c>
      <c r="BR38" s="16">
        <f>IF(AZ38="R", $CA38, IF(OR(AZ38="P", AZ38="T", AZ38="N"), 0, IF($C38="DM", $T38, IF(OR(AZ38="Y", AZ38="IR"),$AM38,IF(AZ38="C", IF($BI38="Y", IF($AF38="N/A", $Q38, $AF38), IF($AG38="N/A", $T38,$AG38)))))))</f>
        <v>0</v>
      </c>
      <c r="BS38" s="16">
        <f>IF(BA38="R", $CA38, IF(OR(BA38="P", BA38="T", BA38="N"), 0, IF($C38="DM", $T38, IF(OR(BA38="Y", BA38="IR"),$AM38,IF(BA38="C", IF($BI38="Y", IF($AF38="N/A", $Q38, $AF38), IF($AG38="N/A", $T38,$AG38)))))))</f>
        <v>0</v>
      </c>
      <c r="BT38" s="16">
        <f>IF(BB38="R", $CA38, IF(OR(BB38="P", BB38="T", BB38="N"), 0, IF($C38="DM", $T38, IF(OR(BB38="Y", BB38="IR"),$AM38,IF(BB38="C", IF($BI38="Y", IF($BA38="C", IF($AF38="N/A", $Q38, $AF38), IF($AF38="N/A", $T38, $AM38)), IF($AG38="N/A", $T38,$AG38)))))))</f>
        <v>0</v>
      </c>
      <c r="BU38" s="16">
        <f>IF(BC38="R", $CA38, IF(OR(BC38="P", BC38="T", BC38="N"), 0, IF($C38="DM", $T38, IF(OR(BC38="Y", BC38="IR"),$AM38,IF(BC38="C", IF($BI38="Y", IF($BA38="C", IF($AF38="N/A", $Q38, $AF38), IF($AF38="N/A", $T38, $AM38)), IF($AG38="N/A", $T38,$AG38)))))))</f>
        <v>0</v>
      </c>
      <c r="BV38" s="16">
        <f>IF(BD38="R", $CA38, IF(OR(BD38="P", BD38="T", BD38="N"), 0, IF($C38="DM", $T38, IF(OR(BD38="Y", BD38="IR"),$AM38,IF(BD38="C", IF($BI38="Y", IF($BA38="C", IF($AF38="N/A", $Q38, $AF38), IF($AF38="N/A", $T38, $AM38)), IF($AG38="N/A", $T38,$AG38)))))))</f>
        <v>0</v>
      </c>
      <c r="BW38" s="16">
        <f>IF(BE38="R", $CA38, IF(OR(BE38="P", BE38="T", BE38="N"), 0, IF($C38="DM", $T38, IF(OR(BE38="Y", BE38="IR"),$AM38,IF(BE38="C", IF($BI38="Y", IF($BA38="C", IF($AF38="N/A", $Q38, $AF38), IF($AF38="N/A", $T38, $AM38)), IF($AG38="N/A", $T38,$AG38)))))))</f>
        <v>0</v>
      </c>
      <c r="BX38" s="16">
        <f>IF(BF38="R", $CA38, IF(OR(BF38="P", BF38="T", BF38="N"), 0, IF($C38="DM", $T38, IF(OR(BF38="Y", BF38="IR"),$AM38,IF(BF38="C", IF($BI38="Y", IF($BA38="C", IF($AF38="N/A", $Q38, $AF38), IF($AF38="N/A", $T38, $AM38)), IF($AG38="N/A", $T38,$AG38)))))))</f>
        <v>0</v>
      </c>
      <c r="BY38" s="16">
        <f>IF(BG38="R", $CA38, IF(OR(BG38="P", BG38="T", BG38="N"), 0, IF($C38="DM", $T38, IF(OR(BG38="Y", BG38="IR"),$AM38,IF(BG38="C", IF($BI38="Y", IF($BA38="C", IF($AF38="N/A", $Q38, $AF38), IF($AF38="N/A", $T38, $AM38)), IF($AG38="N/A", $T38,$AG38)))))))</f>
        <v>0</v>
      </c>
      <c r="BZ38" s="16">
        <f>IF(BH38="R", $CA38, IF(OR(BH38="P", BH38="T", BH38="N"), 0, IF($C38="DM", $T38, IF(OR(BH38="Y", BH38="IR"),$AM38,IF(BH38="C", IF($BI38="Y", IF($BA38="C", IF($AF38="N/A", $Q38, $AF38), IF($AF38="N/A", $T38, $AM38)), IF($AG38="N/A", $T38,$AG38)))))))</f>
        <v>0</v>
      </c>
      <c r="CA38" s="15" t="s">
        <v>75</v>
      </c>
      <c r="CB38" s="16">
        <f>BZ38</f>
        <v>0</v>
      </c>
      <c r="CC38" s="15">
        <f>IF(OR($BH38="T", $BH38="R"), 0, IF($BH38="C", IF($BI38="Y", IF($BA38="C", 0, IF(AF38="N/A", Q38-T38, AF38-AG38)), IF($AF38="N/A", U38, AH38)), AN38))</f>
        <v>1</v>
      </c>
      <c r="CD38" s="15">
        <f>IF(OR($BH38="T", $BH38="R"), 0, IF($BH38="C", IF($BI38="Y", 0, IF($AF38="N/A", V38, AI38)), AO38))</f>
        <v>1</v>
      </c>
      <c r="CE38" s="15" t="str">
        <f>IF(OR($BH38="T", $BH38="R"), 0, IF($BH38="C", IF($BI38="Y", 0, IF($AF38="N/A", W38, AJ38)), AP38))</f>
        <v>N/A</v>
      </c>
      <c r="CF38" s="15" t="str">
        <f>IF(OR($BH38="T", $BH38="R"), 0, IF($BH38="C", IF($BI38="Y", 0, IF($AF38="N/A", X38, AK38)), AQ38))</f>
        <v>N/A</v>
      </c>
      <c r="CG38" t="str">
        <f>IF(AC38="N/A", "S:"&amp;L38&amp;" G:"&amp;M38&amp;" GR:"&amp;Q38, IF(AC38=0, "S:"&amp;L38&amp;" G:"&amp;M38&amp;" GR:"&amp;Q38, "S:"&amp;L38&amp;"/"&amp;AD38&amp;" G:"&amp;AE38&amp;" GR:"&amp;AF38))</f>
        <v>S:1 G:0 GR:0</v>
      </c>
    </row>
    <row r="39" spans="1:85" x14ac:dyDescent="0.25">
      <c r="A39" s="14">
        <v>5074</v>
      </c>
      <c r="B39" s="15" t="s">
        <v>1804</v>
      </c>
      <c r="C39" s="15" t="s">
        <v>62</v>
      </c>
      <c r="D39" s="15" t="s">
        <v>52</v>
      </c>
      <c r="E39" s="15">
        <f>VLOOKUP(B39, 'Rookie Year'!$A$2:$B$55679,2,FALSE)</f>
        <v>2017</v>
      </c>
      <c r="F39" s="15">
        <v>2023</v>
      </c>
      <c r="G39" s="15" t="s">
        <v>42</v>
      </c>
      <c r="H39" s="15" t="s">
        <v>1928</v>
      </c>
      <c r="I39" s="16">
        <v>20</v>
      </c>
      <c r="J39" s="15">
        <v>2</v>
      </c>
      <c r="K39" s="17">
        <f>IF(AND(G39&lt;&gt;"N",R39="N/A"), IF(I39&lt;4, 0, 0.25),IF(I39=1, IF(J39=1,0.25, 0.25), IF(I39&lt;13, 0.25, IF(I39&lt;26, 0.4, IF(I39&lt;51, 0.6, 0.75)))))</f>
        <v>0.4</v>
      </c>
      <c r="L39" s="16">
        <f>I39-M39</f>
        <v>12</v>
      </c>
      <c r="M39" s="16">
        <f>ROUNDUP(I39*K39,0)</f>
        <v>8</v>
      </c>
      <c r="N39" s="16">
        <f>M39*J39</f>
        <v>16</v>
      </c>
      <c r="O39" s="16">
        <v>8</v>
      </c>
      <c r="P39" s="16">
        <v>0</v>
      </c>
      <c r="Q39" s="16">
        <f>N39-O39-P39</f>
        <v>8</v>
      </c>
      <c r="R39" s="15" t="s">
        <v>75</v>
      </c>
      <c r="S39" s="15">
        <f>IF(R39="N/A", J39-($B$1-F39), J39-($B$1-R39))</f>
        <v>1</v>
      </c>
      <c r="T39" s="16">
        <v>8</v>
      </c>
      <c r="U39" s="16" t="str">
        <f>IF($S39&lt;2, "N/A", $M39)</f>
        <v>N/A</v>
      </c>
      <c r="V39" s="16" t="str">
        <f>IF($S39&lt;3, "N/A", $M39)</f>
        <v>N/A</v>
      </c>
      <c r="W39" s="16" t="str">
        <f>IF($S39&lt;4, "N/A", $M39)</f>
        <v>N/A</v>
      </c>
      <c r="X39" s="16" t="str">
        <f>IF($S39&lt;5, "N/A", $M39)</f>
        <v>N/A</v>
      </c>
      <c r="Y39" s="15" t="str">
        <f>IF(SUM(T39:X39)&lt;&gt;Q39, "CHECK", "OK")</f>
        <v>OK</v>
      </c>
      <c r="Z39" s="15" t="str">
        <f>IF(F39=$B$1, "No", IF(S39=1, "Yes", "No"))</f>
        <v>Yes</v>
      </c>
      <c r="AA39" s="18">
        <f>IF(C39="DM", "N/A", IF(Z39="No","N/A",VLOOKUP(B39,'Extension List'!$A$3:$R$1972,18,FALSE)))</f>
        <v>44</v>
      </c>
      <c r="AB39" s="15">
        <f>IF(C39="DM", "N/A", IF(Z39="No","N/A",VLOOKUP(B39,'Extension List'!$A$3:$T$1972,20,FALSE)))</f>
        <v>4</v>
      </c>
      <c r="AC39" s="15">
        <f>IF(AA39="N/A", "N/A", 0)</f>
        <v>0</v>
      </c>
      <c r="AD39" s="16" t="str">
        <f>IF(AE39="N/A", "N/A", AA39-AE39)</f>
        <v>N/A</v>
      </c>
      <c r="AE39" s="16" t="str">
        <f>IF(AA39="N/A", "N/A", IF(AC39&gt;0, IF(AA39&lt;13, ROUNDUP(0.25*AA39,0), IF(AA39&lt;26, ROUNDUP(0.4*AA39,0), IF(AA39&lt;51, ROUNDUP(0.6*AA39,0), ROUNDUP(0.75*AA39,0)))), "N/A"))</f>
        <v>N/A</v>
      </c>
      <c r="AF39" s="16" t="str">
        <f>IF(AD39="N/A","N/A", (AE39*AC39)+Q39)</f>
        <v>N/A</v>
      </c>
      <c r="AG39" s="16" t="str">
        <f>IF($AF39="N/A", "N/A", "TBC")</f>
        <v>N/A</v>
      </c>
      <c r="AH39" s="16" t="str">
        <f>IF($AF39="N/A", "N/A", "TBC")</f>
        <v>N/A</v>
      </c>
      <c r="AI39" s="16" t="str">
        <f>IF($AF39="N/A","N/A",IF(AC39&gt;1,"TBC","N/A"))</f>
        <v>N/A</v>
      </c>
      <c r="AJ39" s="16" t="str">
        <f>IF($AF39="N/A","N/A",IF(AC39&gt;2,"TBC","N/A"))</f>
        <v>N/A</v>
      </c>
      <c r="AK39" s="16" t="str">
        <f>IF($AF39="N/A","N/A",IF(AC39&gt;3,"TBC","N/A"))</f>
        <v>N/A</v>
      </c>
      <c r="AL39" s="16" t="str">
        <f>IF(AC39="N/A","N/A",IF(AC39&gt;0,IF(SUM(AG39:AK39)&lt;&gt;AF39,"CHECK","OK"),"N/A"))</f>
        <v>N/A</v>
      </c>
      <c r="AM39" s="16">
        <f>IF(AD39="N/A", L39+T39, L39+AG39)</f>
        <v>20</v>
      </c>
      <c r="AN39" s="16" t="str">
        <f>IF(AD39="N/A", IF(U39="N/A", "N/A", L39+U39), AD39+AH39)</f>
        <v>N/A</v>
      </c>
      <c r="AO39" s="16" t="str">
        <f>IF(AD39="N/A", IF(V39="N/A", "N/A", L39+V39), IF(AI39="N/A", "N/A", AD39+AI39))</f>
        <v>N/A</v>
      </c>
      <c r="AP39" s="16" t="str">
        <f>IF(AD39="N/A", IF(W39="N/A", "N/A", L39+W39), IF(AJ39="N/A", "N/A", AD39+AJ39))</f>
        <v>N/A</v>
      </c>
      <c r="AQ39" s="16" t="str">
        <f>IF(AD39="N/A", IF(X39="N/A", "N/A", L39+X39), IF(AK39="N/A", "N/A", AD39+AK39))</f>
        <v>N/A</v>
      </c>
      <c r="AR39" s="15" t="s">
        <v>40</v>
      </c>
      <c r="AS39" s="15" t="s">
        <v>40</v>
      </c>
      <c r="AT39" s="15" t="s">
        <v>40</v>
      </c>
      <c r="AU39" s="15" t="s">
        <v>40</v>
      </c>
      <c r="AV39" s="15" t="s">
        <v>40</v>
      </c>
      <c r="AW39" s="15" t="s">
        <v>40</v>
      </c>
      <c r="AX39" s="15" t="s">
        <v>40</v>
      </c>
      <c r="AY39" s="15" t="s">
        <v>40</v>
      </c>
      <c r="AZ39" s="15" t="s">
        <v>40</v>
      </c>
      <c r="BA39" s="15" t="s">
        <v>40</v>
      </c>
      <c r="BB39" s="15" t="s">
        <v>40</v>
      </c>
      <c r="BC39" s="15" t="s">
        <v>40</v>
      </c>
      <c r="BD39" s="15" t="s">
        <v>40</v>
      </c>
      <c r="BE39" s="15" t="s">
        <v>40</v>
      </c>
      <c r="BF39" s="15" t="s">
        <v>40</v>
      </c>
      <c r="BG39" s="15" t="s">
        <v>40</v>
      </c>
      <c r="BH39" s="15" t="s">
        <v>40</v>
      </c>
      <c r="BI39" s="15"/>
      <c r="BJ39" s="16">
        <f>IF(AR39="R", $CA39, IF(OR(AR39="P", AR39="T", AR39="N"), 0, IF($C39="DM", $T39, IF(OR(AR39="Y", AR39="IR"),$AM39,IF(AR39="C", IF($BI39="Y", IF($AF39="N/A", $Q39, $AF39), IF($AG39="N/A", $T39,$AG39)))))))</f>
        <v>20</v>
      </c>
      <c r="BK39" s="16">
        <f>IF(AS39="R", $CA39, IF(OR(AS39="P", AS39="T", AS39="N"), 0, IF($C39="DM", $T39, IF(OR(AS39="Y", AS39="IR"),$AM39,IF(AS39="C", IF($BI39="Y", IF($AF39="N/A", $Q39, $AF39), IF($AG39="N/A", $T39,$AG39)))))))</f>
        <v>20</v>
      </c>
      <c r="BL39" s="16">
        <f>IF(AT39="R", $CA39, IF(OR(AT39="P", AT39="T", AT39="N"), 0, IF($C39="DM", $T39, IF(OR(AT39="Y", AT39="IR"),$AM39,IF(AT39="C", IF($BI39="Y", IF($AF39="N/A", $Q39, $AF39), IF($AG39="N/A", $T39,$AG39)))))))</f>
        <v>20</v>
      </c>
      <c r="BM39" s="16">
        <f>IF(AU39="R", $CA39, IF(OR(AU39="P", AU39="T", AU39="N"), 0, IF($C39="DM", $T39, IF(OR(AU39="Y", AU39="IR"),$AM39,IF(AU39="C", IF($BI39="Y", IF($AF39="N/A", $Q39, $AF39), IF($AG39="N/A", $T39,$AG39)))))))</f>
        <v>20</v>
      </c>
      <c r="BN39" s="16">
        <f>IF(AV39="R", $CA39, IF(OR(AV39="P", AV39="T", AV39="N"), 0, IF($C39="DM", $T39, IF(OR(AV39="Y", AV39="IR"),$AM39,IF(AV39="C", IF($BI39="Y", IF($AF39="N/A", $Q39, $AF39), IF($AG39="N/A", $T39,$AG39)))))))</f>
        <v>20</v>
      </c>
      <c r="BO39" s="16">
        <f>IF(AW39="R", $CA39, IF(OR(AW39="P", AW39="T", AW39="N"), 0, IF($C39="DM", $T39, IF(OR(AW39="Y", AW39="IR"),$AM39,IF(AW39="C", IF($BI39="Y", IF($AF39="N/A", $Q39, $AF39), IF($AG39="N/A", $T39,$AG39)))))))</f>
        <v>20</v>
      </c>
      <c r="BP39" s="16">
        <f>IF(AX39="R", $CA39, IF(OR(AX39="P", AX39="T", AX39="N"), 0, IF($C39="DM", $T39, IF(OR(AX39="Y", AX39="IR"),$AM39,IF(AX39="C", IF($BI39="Y", IF($AF39="N/A", $Q39, $AF39), IF($AG39="N/A", $T39,$AG39)))))))</f>
        <v>20</v>
      </c>
      <c r="BQ39" s="16">
        <f>IF(AY39="R", $CA39, IF(OR(AY39="P", AY39="T", AY39="N"), 0, IF($C39="DM", $T39, IF(OR(AY39="Y", AY39="IR"),$AM39,IF(AY39="C", IF($BI39="Y", IF($AF39="N/A", $Q39, $AF39), IF($AG39="N/A", $T39,$AG39)))))))</f>
        <v>20</v>
      </c>
      <c r="BR39" s="16">
        <f>IF(AZ39="R", $CA39, IF(OR(AZ39="P", AZ39="T", AZ39="N"), 0, IF($C39="DM", $T39, IF(OR(AZ39="Y", AZ39="IR"),$AM39,IF(AZ39="C", IF($BI39="Y", IF($AF39="N/A", $Q39, $AF39), IF($AG39="N/A", $T39,$AG39)))))))</f>
        <v>20</v>
      </c>
      <c r="BS39" s="16">
        <f>IF(BA39="R", $CA39, IF(OR(BA39="P", BA39="T", BA39="N"), 0, IF($C39="DM", $T39, IF(OR(BA39="Y", BA39="IR"),$AM39,IF(BA39="C", IF($BI39="Y", IF($AF39="N/A", $Q39, $AF39), IF($AG39="N/A", $T39,$AG39)))))))</f>
        <v>20</v>
      </c>
      <c r="BT39" s="16">
        <f>IF(BB39="R", $CA39, IF(OR(BB39="P", BB39="T", BB39="N"), 0, IF($C39="DM", $T39, IF(OR(BB39="Y", BB39="IR"),$AM39,IF(BB39="C", IF($BI39="Y", IF($BA39="C", IF($AF39="N/A", $Q39, $AF39), IF($AF39="N/A", $T39, $AM39)), IF($AG39="N/A", $T39,$AG39)))))))</f>
        <v>20</v>
      </c>
      <c r="BU39" s="16">
        <f>IF(BC39="R", $CA39, IF(OR(BC39="P", BC39="T", BC39="N"), 0, IF($C39="DM", $T39, IF(OR(BC39="Y", BC39="IR"),$AM39,IF(BC39="C", IF($BI39="Y", IF($BA39="C", IF($AF39="N/A", $Q39, $AF39), IF($AF39="N/A", $T39, $AM39)), IF($AG39="N/A", $T39,$AG39)))))))</f>
        <v>20</v>
      </c>
      <c r="BV39" s="16">
        <f>IF(BD39="R", $CA39, IF(OR(BD39="P", BD39="T", BD39="N"), 0, IF($C39="DM", $T39, IF(OR(BD39="Y", BD39="IR"),$AM39,IF(BD39="C", IF($BI39="Y", IF($BA39="C", IF($AF39="N/A", $Q39, $AF39), IF($AF39="N/A", $T39, $AM39)), IF($AG39="N/A", $T39,$AG39)))))))</f>
        <v>20</v>
      </c>
      <c r="BW39" s="16">
        <f>IF(BE39="R", $CA39, IF(OR(BE39="P", BE39="T", BE39="N"), 0, IF($C39="DM", $T39, IF(OR(BE39="Y", BE39="IR"),$AM39,IF(BE39="C", IF($BI39="Y", IF($BA39="C", IF($AF39="N/A", $Q39, $AF39), IF($AF39="N/A", $T39, $AM39)), IF($AG39="N/A", $T39,$AG39)))))))</f>
        <v>20</v>
      </c>
      <c r="BX39" s="16">
        <f>IF(BF39="R", $CA39, IF(OR(BF39="P", BF39="T", BF39="N"), 0, IF($C39="DM", $T39, IF(OR(BF39="Y", BF39="IR"),$AM39,IF(BF39="C", IF($BI39="Y", IF($BA39="C", IF($AF39="N/A", $Q39, $AF39), IF($AF39="N/A", $T39, $AM39)), IF($AG39="N/A", $T39,$AG39)))))))</f>
        <v>20</v>
      </c>
      <c r="BY39" s="16">
        <f>IF(BG39="R", $CA39, IF(OR(BG39="P", BG39="T", BG39="N"), 0, IF($C39="DM", $T39, IF(OR(BG39="Y", BG39="IR"),$AM39,IF(BG39="C", IF($BI39="Y", IF($BA39="C", IF($AF39="N/A", $Q39, $AF39), IF($AF39="N/A", $T39, $AM39)), IF($AG39="N/A", $T39,$AG39)))))))</f>
        <v>20</v>
      </c>
      <c r="BZ39" s="16">
        <f>IF(BH39="R", $CA39, IF(OR(BH39="P", BH39="T", BH39="N"), 0, IF($C39="DM", $T39, IF(OR(BH39="Y", BH39="IR"),$AM39,IF(BH39="C", IF($BI39="Y", IF($BA39="C", IF($AF39="N/A", $Q39, $AF39), IF($AF39="N/A", $T39, $AM39)), IF($AG39="N/A", $T39,$AG39)))))))</f>
        <v>20</v>
      </c>
      <c r="CA39" s="15" t="s">
        <v>75</v>
      </c>
      <c r="CB39" s="16">
        <f>BZ39</f>
        <v>20</v>
      </c>
      <c r="CC39" s="15" t="str">
        <f>IF(OR($BH39="T", $BH39="R"), 0, IF($BH39="C", IF($BI39="Y", IF($BA39="C", 0, IF(AF39="N/A", Q39-T39, AF39-AG39)), IF($AF39="N/A", U39, AH39)), AN39))</f>
        <v>N/A</v>
      </c>
      <c r="CD39" s="15" t="str">
        <f>IF(OR($BH39="T", $BH39="R"), 0, IF($BH39="C", IF($BI39="Y", 0, IF($AF39="N/A", V39, AI39)), AO39))</f>
        <v>N/A</v>
      </c>
      <c r="CE39" s="15" t="str">
        <f>IF(OR($BH39="T", $BH39="R"), 0, IF($BH39="C", IF($BI39="Y", 0, IF($AF39="N/A", W39, AJ39)), AP39))</f>
        <v>N/A</v>
      </c>
      <c r="CF39" s="15" t="str">
        <f>IF(OR($BH39="T", $BH39="R"), 0, IF($BH39="C", IF($BI39="Y", 0, IF($AF39="N/A", X39, AK39)), AQ39))</f>
        <v>N/A</v>
      </c>
      <c r="CG39" t="str">
        <f>IF(AC39="N/A", "S:"&amp;L39&amp;" G:"&amp;M39&amp;" GR:"&amp;Q39, IF(AC39=0, "S:"&amp;L39&amp;" G:"&amp;M39&amp;" GR:"&amp;Q39, "S:"&amp;L39&amp;"/"&amp;AD39&amp;" G:"&amp;AE39&amp;" GR:"&amp;AF39))</f>
        <v>S:12 G:8 GR:8</v>
      </c>
    </row>
    <row r="40" spans="1:85" x14ac:dyDescent="0.25">
      <c r="A40" s="14">
        <v>403</v>
      </c>
      <c r="B40" s="15" t="s">
        <v>81</v>
      </c>
      <c r="C40" s="15" t="s">
        <v>63</v>
      </c>
      <c r="D40" s="15" t="s">
        <v>52</v>
      </c>
      <c r="E40" s="15">
        <f>VLOOKUP(B40, 'Rookie Year'!$A$2:$B$55679,2,FALSE)</f>
        <v>2014</v>
      </c>
      <c r="F40" s="15">
        <v>2014</v>
      </c>
      <c r="G40" s="15" t="s">
        <v>42</v>
      </c>
      <c r="H40" s="15" t="s">
        <v>1928</v>
      </c>
      <c r="I40" s="16">
        <v>87</v>
      </c>
      <c r="J40" s="15">
        <v>3</v>
      </c>
      <c r="K40" s="17">
        <f>IF(AND(G40&lt;&gt;"N",R40="N/A"), IF(I40&lt;4, 0, 0.25),IF(I40=1, IF(J40=1,0.25, 0.25), IF(I40&lt;13, 0.25, IF(I40&lt;26, 0.4, IF(I40&lt;51, 0.6, 0.75)))))</f>
        <v>0.75</v>
      </c>
      <c r="L40" s="16">
        <f>I40-M40</f>
        <v>21</v>
      </c>
      <c r="M40" s="16">
        <f>ROUNDUP(I40*K40,0)</f>
        <v>66</v>
      </c>
      <c r="N40" s="16">
        <f>M40*J40</f>
        <v>198</v>
      </c>
      <c r="O40" s="16">
        <v>132</v>
      </c>
      <c r="P40" s="16">
        <v>0</v>
      </c>
      <c r="Q40" s="16">
        <f>N40-O40-P40</f>
        <v>66</v>
      </c>
      <c r="R40" s="15">
        <v>2022</v>
      </c>
      <c r="S40" s="15">
        <f>IF(R40="N/A", J40-($B$1-F40), J40-($B$1-R40))</f>
        <v>1</v>
      </c>
      <c r="T40" s="16">
        <v>66</v>
      </c>
      <c r="U40" s="16" t="str">
        <f>IF($S40&lt;2, "N/A", $M40)</f>
        <v>N/A</v>
      </c>
      <c r="V40" s="16" t="str">
        <f>IF($S40&lt;3, "N/A", $M40)</f>
        <v>N/A</v>
      </c>
      <c r="W40" s="16" t="str">
        <f>IF($S40&lt;4, "N/A", $M40)</f>
        <v>N/A</v>
      </c>
      <c r="X40" s="16" t="str">
        <f>IF($S40&lt;5, "N/A", $M40)</f>
        <v>N/A</v>
      </c>
      <c r="Y40" s="15" t="str">
        <f>IF(SUM(T40:X40)&lt;&gt;Q40, "CHECK", "OK")</f>
        <v>OK</v>
      </c>
      <c r="Z40" s="15" t="str">
        <f>IF(F40=$B$1, "No", IF(S40=1, "Yes", "No"))</f>
        <v>Yes</v>
      </c>
      <c r="AA40" s="18">
        <f>IF(C40="DM", "N/A", IF(Z40="No","N/A",VLOOKUP(B40,'Extension List'!$A$3:$R$1972,18,FALSE)))</f>
        <v>88</v>
      </c>
      <c r="AB40" s="15">
        <f>IF(C40="DM", "N/A", IF(Z40="No","N/A",VLOOKUP(B40,'Extension List'!$A$3:$T$1972,20,FALSE)))</f>
        <v>4</v>
      </c>
      <c r="AC40" s="15">
        <f>IF(AA40="N/A", "N/A", 0)</f>
        <v>0</v>
      </c>
      <c r="AD40" s="16" t="str">
        <f>IF(AE40="N/A", "N/A", AA40-AE40)</f>
        <v>N/A</v>
      </c>
      <c r="AE40" s="16" t="str">
        <f>IF(AA40="N/A", "N/A", IF(AC40&gt;0, IF(AA40&lt;13, ROUNDUP(0.25*AA40,0), IF(AA40&lt;26, ROUNDUP(0.4*AA40,0), IF(AA40&lt;51, ROUNDUP(0.6*AA40,0), ROUNDUP(0.75*AA40,0)))), "N/A"))</f>
        <v>N/A</v>
      </c>
      <c r="AF40" s="16" t="str">
        <f>IF(AD40="N/A","N/A", (AE40*AC40)+Q40)</f>
        <v>N/A</v>
      </c>
      <c r="AG40" s="16" t="str">
        <f>IF($AF40="N/A", "N/A", "TBC")</f>
        <v>N/A</v>
      </c>
      <c r="AH40" s="16" t="str">
        <f>IF($AF40="N/A", "N/A", "TBC")</f>
        <v>N/A</v>
      </c>
      <c r="AI40" s="16" t="str">
        <f>IF($AF40="N/A","N/A",IF(AC40&gt;1,"TBC","N/A"))</f>
        <v>N/A</v>
      </c>
      <c r="AJ40" s="16" t="str">
        <f>IF($AF40="N/A","N/A",IF(AC40&gt;2,"TBC","N/A"))</f>
        <v>N/A</v>
      </c>
      <c r="AK40" s="16" t="str">
        <f>IF($AF40="N/A","N/A",IF(AC40&gt;3,"TBC","N/A"))</f>
        <v>N/A</v>
      </c>
      <c r="AL40" s="16" t="str">
        <f>IF(AC40="N/A","N/A",IF(AC40&gt;0,IF(SUM(AG40:AK40)&lt;&gt;AF40,"CHECK","OK"),"N/A"))</f>
        <v>N/A</v>
      </c>
      <c r="AM40" s="16">
        <f>IF(AD40="N/A", L40+T40, L40+AG40)</f>
        <v>87</v>
      </c>
      <c r="AN40" s="16" t="str">
        <f>IF(AD40="N/A", IF(U40="N/A", "N/A", L40+U40), AD40+AH40)</f>
        <v>N/A</v>
      </c>
      <c r="AO40" s="16" t="str">
        <f>IF(AD40="N/A", IF(V40="N/A", "N/A", L40+V40), IF(AI40="N/A", "N/A", AD40+AI40))</f>
        <v>N/A</v>
      </c>
      <c r="AP40" s="16" t="str">
        <f>IF(AD40="N/A", IF(W40="N/A", "N/A", L40+W40), IF(AJ40="N/A", "N/A", AD40+AJ40))</f>
        <v>N/A</v>
      </c>
      <c r="AQ40" s="16" t="str">
        <f>IF(AD40="N/A", IF(X40="N/A", "N/A", L40+X40), IF(AK40="N/A", "N/A", AD40+AK40))</f>
        <v>N/A</v>
      </c>
      <c r="AR40" s="15" t="s">
        <v>40</v>
      </c>
      <c r="AS40" s="15" t="s">
        <v>40</v>
      </c>
      <c r="AT40" s="15" t="s">
        <v>40</v>
      </c>
      <c r="AU40" s="15" t="s">
        <v>40</v>
      </c>
      <c r="AV40" s="15" t="s">
        <v>40</v>
      </c>
      <c r="AW40" s="15" t="s">
        <v>40</v>
      </c>
      <c r="AX40" s="15" t="s">
        <v>40</v>
      </c>
      <c r="AY40" s="15" t="s">
        <v>40</v>
      </c>
      <c r="AZ40" s="15" t="s">
        <v>40</v>
      </c>
      <c r="BA40" s="15" t="s">
        <v>40</v>
      </c>
      <c r="BB40" s="15" t="s">
        <v>40</v>
      </c>
      <c r="BC40" s="15" t="s">
        <v>40</v>
      </c>
      <c r="BD40" s="15" t="s">
        <v>40</v>
      </c>
      <c r="BE40" s="15" t="s">
        <v>40</v>
      </c>
      <c r="BF40" s="15" t="s">
        <v>40</v>
      </c>
      <c r="BG40" s="15" t="s">
        <v>40</v>
      </c>
      <c r="BH40" s="15" t="s">
        <v>40</v>
      </c>
      <c r="BI40" s="15"/>
      <c r="BJ40" s="16">
        <f>IF(AR40="R", $CA40, IF(OR(AR40="P", AR40="T", AR40="N"), 0, IF($C40="DM", $T40, IF(OR(AR40="Y", AR40="IR"),$AM40,IF(AR40="C", IF($BI40="Y", IF($AF40="N/A", $Q40, $AF40), IF($AG40="N/A", $T40,$AG40)))))))</f>
        <v>87</v>
      </c>
      <c r="BK40" s="16">
        <f>IF(AS40="R", $CA40, IF(OR(AS40="P", AS40="T", AS40="N"), 0, IF($C40="DM", $T40, IF(OR(AS40="Y", AS40="IR"),$AM40,IF(AS40="C", IF($BI40="Y", IF($AF40="N/A", $Q40, $AF40), IF($AG40="N/A", $T40,$AG40)))))))</f>
        <v>87</v>
      </c>
      <c r="BL40" s="16">
        <f>IF(AT40="R", $CA40, IF(OR(AT40="P", AT40="T", AT40="N"), 0, IF($C40="DM", $T40, IF(OR(AT40="Y", AT40="IR"),$AM40,IF(AT40="C", IF($BI40="Y", IF($AF40="N/A", $Q40, $AF40), IF($AG40="N/A", $T40,$AG40)))))))</f>
        <v>87</v>
      </c>
      <c r="BM40" s="16">
        <f>IF(AU40="R", $CA40, IF(OR(AU40="P", AU40="T", AU40="N"), 0, IF($C40="DM", $T40, IF(OR(AU40="Y", AU40="IR"),$AM40,IF(AU40="C", IF($BI40="Y", IF($AF40="N/A", $Q40, $AF40), IF($AG40="N/A", $T40,$AG40)))))))</f>
        <v>87</v>
      </c>
      <c r="BN40" s="16">
        <f>IF(AV40="R", $CA40, IF(OR(AV40="P", AV40="T", AV40="N"), 0, IF($C40="DM", $T40, IF(OR(AV40="Y", AV40="IR"),$AM40,IF(AV40="C", IF($BI40="Y", IF($AF40="N/A", $Q40, $AF40), IF($AG40="N/A", $T40,$AG40)))))))</f>
        <v>87</v>
      </c>
      <c r="BO40" s="16">
        <f>IF(AW40="R", $CA40, IF(OR(AW40="P", AW40="T", AW40="N"), 0, IF($C40="DM", $T40, IF(OR(AW40="Y", AW40="IR"),$AM40,IF(AW40="C", IF($BI40="Y", IF($AF40="N/A", $Q40, $AF40), IF($AG40="N/A", $T40,$AG40)))))))</f>
        <v>87</v>
      </c>
      <c r="BP40" s="16">
        <f>IF(AX40="R", $CA40, IF(OR(AX40="P", AX40="T", AX40="N"), 0, IF($C40="DM", $T40, IF(OR(AX40="Y", AX40="IR"),$AM40,IF(AX40="C", IF($BI40="Y", IF($AF40="N/A", $Q40, $AF40), IF($AG40="N/A", $T40,$AG40)))))))</f>
        <v>87</v>
      </c>
      <c r="BQ40" s="16">
        <f>IF(AY40="R", $CA40, IF(OR(AY40="P", AY40="T", AY40="N"), 0, IF($C40="DM", $T40, IF(OR(AY40="Y", AY40="IR"),$AM40,IF(AY40="C", IF($BI40="Y", IF($AF40="N/A", $Q40, $AF40), IF($AG40="N/A", $T40,$AG40)))))))</f>
        <v>87</v>
      </c>
      <c r="BR40" s="16">
        <f>IF(AZ40="R", $CA40, IF(OR(AZ40="P", AZ40="T", AZ40="N"), 0, IF($C40="DM", $T40, IF(OR(AZ40="Y", AZ40="IR"),$AM40,IF(AZ40="C", IF($BI40="Y", IF($AF40="N/A", $Q40, $AF40), IF($AG40="N/A", $T40,$AG40)))))))</f>
        <v>87</v>
      </c>
      <c r="BS40" s="16">
        <f>IF(BA40="R", $CA40, IF(OR(BA40="P", BA40="T", BA40="N"), 0, IF($C40="DM", $T40, IF(OR(BA40="Y", BA40="IR"),$AM40,IF(BA40="C", IF($BI40="Y", IF($AF40="N/A", $Q40, $AF40), IF($AG40="N/A", $T40,$AG40)))))))</f>
        <v>87</v>
      </c>
      <c r="BT40" s="16">
        <f>IF(BB40="R", $CA40, IF(OR(BB40="P", BB40="T", BB40="N"), 0, IF($C40="DM", $T40, IF(OR(BB40="Y", BB40="IR"),$AM40,IF(BB40="C", IF($BI40="Y", IF($BA40="C", IF($AF40="N/A", $Q40, $AF40), IF($AF40="N/A", $T40, $AM40)), IF($AG40="N/A", $T40,$AG40)))))))</f>
        <v>87</v>
      </c>
      <c r="BU40" s="16">
        <f>IF(BC40="R", $CA40, IF(OR(BC40="P", BC40="T", BC40="N"), 0, IF($C40="DM", $T40, IF(OR(BC40="Y", BC40="IR"),$AM40,IF(BC40="C", IF($BI40="Y", IF($BA40="C", IF($AF40="N/A", $Q40, $AF40), IF($AF40="N/A", $T40, $AM40)), IF($AG40="N/A", $T40,$AG40)))))))</f>
        <v>87</v>
      </c>
      <c r="BV40" s="16">
        <f>IF(BD40="R", $CA40, IF(OR(BD40="P", BD40="T", BD40="N"), 0, IF($C40="DM", $T40, IF(OR(BD40="Y", BD40="IR"),$AM40,IF(BD40="C", IF($BI40="Y", IF($BA40="C", IF($AF40="N/A", $Q40, $AF40), IF($AF40="N/A", $T40, $AM40)), IF($AG40="N/A", $T40,$AG40)))))))</f>
        <v>87</v>
      </c>
      <c r="BW40" s="16">
        <f>IF(BE40="R", $CA40, IF(OR(BE40="P", BE40="T", BE40="N"), 0, IF($C40="DM", $T40, IF(OR(BE40="Y", BE40="IR"),$AM40,IF(BE40="C", IF($BI40="Y", IF($BA40="C", IF($AF40="N/A", $Q40, $AF40), IF($AF40="N/A", $T40, $AM40)), IF($AG40="N/A", $T40,$AG40)))))))</f>
        <v>87</v>
      </c>
      <c r="BX40" s="16">
        <f>IF(BF40="R", $CA40, IF(OR(BF40="P", BF40="T", BF40="N"), 0, IF($C40="DM", $T40, IF(OR(BF40="Y", BF40="IR"),$AM40,IF(BF40="C", IF($BI40="Y", IF($BA40="C", IF($AF40="N/A", $Q40, $AF40), IF($AF40="N/A", $T40, $AM40)), IF($AG40="N/A", $T40,$AG40)))))))</f>
        <v>87</v>
      </c>
      <c r="BY40" s="16">
        <f>IF(BG40="R", $CA40, IF(OR(BG40="P", BG40="T", BG40="N"), 0, IF($C40="DM", $T40, IF(OR(BG40="Y", BG40="IR"),$AM40,IF(BG40="C", IF($BI40="Y", IF($BA40="C", IF($AF40="N/A", $Q40, $AF40), IF($AF40="N/A", $T40, $AM40)), IF($AG40="N/A", $T40,$AG40)))))))</f>
        <v>87</v>
      </c>
      <c r="BZ40" s="16">
        <f>IF(BH40="R", $CA40, IF(OR(BH40="P", BH40="T", BH40="N"), 0, IF($C40="DM", $T40, IF(OR(BH40="Y", BH40="IR"),$AM40,IF(BH40="C", IF($BI40="Y", IF($BA40="C", IF($AF40="N/A", $Q40, $AF40), IF($AF40="N/A", $T40, $AM40)), IF($AG40="N/A", $T40,$AG40)))))))</f>
        <v>87</v>
      </c>
      <c r="CA40" s="15" t="s">
        <v>75</v>
      </c>
      <c r="CB40" s="16">
        <f>BZ40</f>
        <v>87</v>
      </c>
      <c r="CC40" s="15" t="str">
        <f>IF(OR($BH40="T", $BH40="R"), 0, IF($BH40="C", IF($BI40="Y", IF($BA40="C", 0, IF(AF40="N/A", Q40-T40, AF40-AG40)), IF($AF40="N/A", U40, AH40)), AN40))</f>
        <v>N/A</v>
      </c>
      <c r="CD40" s="15" t="str">
        <f>IF(OR($BH40="T", $BH40="R"), 0, IF($BH40="C", IF($BI40="Y", 0, IF($AF40="N/A", V40, AI40)), AO40))</f>
        <v>N/A</v>
      </c>
      <c r="CE40" s="15" t="str">
        <f>IF(OR($BH40="T", $BH40="R"), 0, IF($BH40="C", IF($BI40="Y", 0, IF($AF40="N/A", W40, AJ40)), AP40))</f>
        <v>N/A</v>
      </c>
      <c r="CF40" s="15" t="str">
        <f>IF(OR($BH40="T", $BH40="R"), 0, IF($BH40="C", IF($BI40="Y", 0, IF($AF40="N/A", X40, AK40)), AQ40))</f>
        <v>N/A</v>
      </c>
      <c r="CG40" t="str">
        <f>IF(AC40="N/A", "S:"&amp;L40&amp;" G:"&amp;M40&amp;" GR:"&amp;Q40, IF(AC40=0, "S:"&amp;L40&amp;" G:"&amp;M40&amp;" GR:"&amp;Q40, "S:"&amp;L40&amp;"/"&amp;AD40&amp;" G:"&amp;AE40&amp;" GR:"&amp;AF40))</f>
        <v>S:21 G:66 GR:66</v>
      </c>
    </row>
    <row r="41" spans="1:85" x14ac:dyDescent="0.25">
      <c r="A41" s="14">
        <v>5830</v>
      </c>
      <c r="B41" s="15" t="s">
        <v>2604</v>
      </c>
      <c r="C41" s="15" t="s">
        <v>63</v>
      </c>
      <c r="D41" s="15" t="s">
        <v>52</v>
      </c>
      <c r="E41" s="15">
        <f>VLOOKUP(B41, 'Rookie Year'!$A$2:$B$55679,2,FALSE)</f>
        <v>2022</v>
      </c>
      <c r="F41" s="15">
        <v>2024</v>
      </c>
      <c r="G41" s="15" t="s">
        <v>42</v>
      </c>
      <c r="H41" s="15">
        <v>9</v>
      </c>
      <c r="I41" s="16">
        <v>1</v>
      </c>
      <c r="J41" s="15">
        <v>1</v>
      </c>
      <c r="K41" s="17">
        <f>IF(AND(G41&lt;&gt;"N",R41="N/A"), IF(I41&lt;4, 0, 0.25),IF(I41=1, IF(J41=1,0.25, 0.25), IF(I41&lt;13, 0.25, IF(I41&lt;26, 0.4, IF(I41&lt;51, 0.6, 0.75)))))</f>
        <v>0.25</v>
      </c>
      <c r="L41" s="16">
        <f>I41-M41</f>
        <v>0</v>
      </c>
      <c r="M41" s="16">
        <f>ROUNDUP(I41*K41,0)</f>
        <v>1</v>
      </c>
      <c r="N41" s="16">
        <f>M41*J41</f>
        <v>1</v>
      </c>
      <c r="O41" s="16">
        <v>0</v>
      </c>
      <c r="P41" s="16">
        <v>0</v>
      </c>
      <c r="Q41" s="16">
        <f>N41-O41-P41</f>
        <v>1</v>
      </c>
      <c r="R41" s="15" t="s">
        <v>75</v>
      </c>
      <c r="S41" s="15">
        <f>IF(R41="N/A", J41-($B$1-F41), J41-($B$1-R41))</f>
        <v>1</v>
      </c>
      <c r="T41" s="16">
        <f>IF($S41&lt;1, "N/A", $M41)</f>
        <v>1</v>
      </c>
      <c r="U41" s="16" t="str">
        <f>IF($S41&lt;2, "N/A", $M41)</f>
        <v>N/A</v>
      </c>
      <c r="V41" s="16" t="str">
        <f>IF($S41&lt;3, "N/A", $M41)</f>
        <v>N/A</v>
      </c>
      <c r="W41" s="16" t="str">
        <f>IF($S41&lt;4, "N/A", $M41)</f>
        <v>N/A</v>
      </c>
      <c r="X41" s="16" t="str">
        <f>IF($S41&lt;5, "N/A", $M41)</f>
        <v>N/A</v>
      </c>
      <c r="Y41" s="15" t="str">
        <f>IF(SUM(T41:X41)&lt;&gt;Q41, "CHECK", "OK")</f>
        <v>OK</v>
      </c>
      <c r="Z41" s="15" t="str">
        <f>IF(F41=$B$1, "No", IF(S41=1, "Yes", "No"))</f>
        <v>No</v>
      </c>
      <c r="AA41" s="18" t="str">
        <f>IF(C41="DM", "N/A", IF(Z41="No","N/A",VLOOKUP(B41,'Extension List'!$A$3:$R$1972,18,FALSE)))</f>
        <v>N/A</v>
      </c>
      <c r="AB41" s="15" t="str">
        <f>IF(C41="DM", "N/A", IF(Z41="No","N/A",VLOOKUP(B41,'Extension List'!$A$3:$T$1972,20,FALSE)))</f>
        <v>N/A</v>
      </c>
      <c r="AC41" s="15" t="str">
        <f>IF(AA41="N/A", "N/A", 0)</f>
        <v>N/A</v>
      </c>
      <c r="AD41" s="16" t="str">
        <f>IF(AE41="N/A", "N/A", AA41-AE41)</f>
        <v>N/A</v>
      </c>
      <c r="AE41" s="16" t="str">
        <f>IF(AA41="N/A", "N/A", IF(AC41&gt;0, IF(AA41&lt;13, ROUNDUP(0.25*AA41,0), IF(AA41&lt;26, ROUNDUP(0.4*AA41,0), IF(AA41&lt;51, ROUNDUP(0.6*AA41,0), ROUNDUP(0.75*AA41,0)))), "N/A"))</f>
        <v>N/A</v>
      </c>
      <c r="AF41" s="16" t="str">
        <f>IF(AD41="N/A","N/A", (AE41*AC41)+Q41)</f>
        <v>N/A</v>
      </c>
      <c r="AG41" s="16" t="str">
        <f>IF($AF41="N/A", "N/A", "TBC")</f>
        <v>N/A</v>
      </c>
      <c r="AH41" s="16" t="str">
        <f>IF($AF41="N/A", "N/A", "TBC")</f>
        <v>N/A</v>
      </c>
      <c r="AI41" s="16" t="str">
        <f>IF($AF41="N/A","N/A",IF(AC41&gt;1,"TBC","N/A"))</f>
        <v>N/A</v>
      </c>
      <c r="AJ41" s="16" t="str">
        <f>IF($AF41="N/A","N/A",IF(AC41&gt;2,"TBC","N/A"))</f>
        <v>N/A</v>
      </c>
      <c r="AK41" s="16" t="str">
        <f>IF($AF41="N/A","N/A",IF(AC41&gt;3,"TBC","N/A"))</f>
        <v>N/A</v>
      </c>
      <c r="AL41" s="16" t="str">
        <f>IF(AC41="N/A","N/A",IF(AC41&gt;0,IF(SUM(AG41:AK41)&lt;&gt;AF41,"CHECK","OK"),"N/A"))</f>
        <v>N/A</v>
      </c>
      <c r="AM41" s="16">
        <f>IF(AD41="N/A", L41+T41, L41+AG41)</f>
        <v>1</v>
      </c>
      <c r="AN41" s="16" t="str">
        <f>IF(AD41="N/A", IF(U41="N/A", "N/A", L41+U41), AD41+AH41)</f>
        <v>N/A</v>
      </c>
      <c r="AO41" s="16" t="str">
        <f>IF(AD41="N/A", IF(V41="N/A", "N/A", L41+V41), IF(AI41="N/A", "N/A", AD41+AI41))</f>
        <v>N/A</v>
      </c>
      <c r="AP41" s="16" t="str">
        <f>IF(AD41="N/A", IF(W41="N/A", "N/A", L41+W41), IF(AJ41="N/A", "N/A", AD41+AJ41))</f>
        <v>N/A</v>
      </c>
      <c r="AQ41" s="16" t="str">
        <f>IF(AD41="N/A", IF(X41="N/A", "N/A", L41+X41), IF(AK41="N/A", "N/A", AD41+AK41))</f>
        <v>N/A</v>
      </c>
      <c r="AR41" s="15" t="s">
        <v>42</v>
      </c>
      <c r="AS41" s="15" t="s">
        <v>42</v>
      </c>
      <c r="AT41" s="15" t="s">
        <v>42</v>
      </c>
      <c r="AU41" s="15" t="s">
        <v>42</v>
      </c>
      <c r="AV41" s="15" t="s">
        <v>42</v>
      </c>
      <c r="AW41" s="15" t="s">
        <v>42</v>
      </c>
      <c r="AX41" s="15" t="s">
        <v>42</v>
      </c>
      <c r="AY41" s="15" t="s">
        <v>42</v>
      </c>
      <c r="AZ41" s="15" t="s">
        <v>42</v>
      </c>
      <c r="BA41" s="15" t="s">
        <v>40</v>
      </c>
      <c r="BB41" s="15" t="s">
        <v>40</v>
      </c>
      <c r="BC41" s="15" t="s">
        <v>40</v>
      </c>
      <c r="BD41" s="15" t="s">
        <v>40</v>
      </c>
      <c r="BE41" s="15" t="s">
        <v>40</v>
      </c>
      <c r="BF41" s="15" t="s">
        <v>40</v>
      </c>
      <c r="BG41" s="15" t="s">
        <v>40</v>
      </c>
      <c r="BH41" s="15" t="s">
        <v>40</v>
      </c>
      <c r="BJ41" s="16">
        <f>IF(AR41="R", $CA41, IF(OR(AR41="P", AR41="T", AR41="N"), 0, IF($C41="DM", $T41, IF(OR(AR41="Y", AR41="IR"),$AM41,IF(AR41="C", IF($BI41="Y", IF($AF41="N/A", $Q41, $AF41), IF($AG41="N/A", $T41,$AG41)))))))</f>
        <v>0</v>
      </c>
      <c r="BK41" s="16">
        <f>IF(AS41="R", $CA41, IF(OR(AS41="P", AS41="T", AS41="N"), 0, IF($C41="DM", $T41, IF(OR(AS41="Y", AS41="IR"),$AM41,IF(AS41="C", IF($BI41="Y", IF($AF41="N/A", $Q41, $AF41), IF($AG41="N/A", $T41,$AG41)))))))</f>
        <v>0</v>
      </c>
      <c r="BL41" s="16">
        <f>IF(AT41="R", $CA41, IF(OR(AT41="P", AT41="T", AT41="N"), 0, IF($C41="DM", $T41, IF(OR(AT41="Y", AT41="IR"),$AM41,IF(AT41="C", IF($BI41="Y", IF($AF41="N/A", $Q41, $AF41), IF($AG41="N/A", $T41,$AG41)))))))</f>
        <v>0</v>
      </c>
      <c r="BM41" s="16">
        <f>IF(AU41="R", $CA41, IF(OR(AU41="P", AU41="T", AU41="N"), 0, IF($C41="DM", $T41, IF(OR(AU41="Y", AU41="IR"),$AM41,IF(AU41="C", IF($BI41="Y", IF($AF41="N/A", $Q41, $AF41), IF($AG41="N/A", $T41,$AG41)))))))</f>
        <v>0</v>
      </c>
      <c r="BN41" s="16">
        <f>IF(AV41="R", $CA41, IF(OR(AV41="P", AV41="T", AV41="N"), 0, IF($C41="DM", $T41, IF(OR(AV41="Y", AV41="IR"),$AM41,IF(AV41="C", IF($BI41="Y", IF($AF41="N/A", $Q41, $AF41), IF($AG41="N/A", $T41,$AG41)))))))</f>
        <v>0</v>
      </c>
      <c r="BO41" s="16">
        <f>IF(AW41="R", $CA41, IF(OR(AW41="P", AW41="T", AW41="N"), 0, IF($C41="DM", $T41, IF(OR(AW41="Y", AW41="IR"),$AM41,IF(AW41="C", IF($BI41="Y", IF($AF41="N/A", $Q41, $AF41), IF($AG41="N/A", $T41,$AG41)))))))</f>
        <v>0</v>
      </c>
      <c r="BP41" s="16">
        <f>IF(AX41="R", $CA41, IF(OR(AX41="P", AX41="T", AX41="N"), 0, IF($C41="DM", $T41, IF(OR(AX41="Y", AX41="IR"),$AM41,IF(AX41="C", IF($BI41="Y", IF($AF41="N/A", $Q41, $AF41), IF($AG41="N/A", $T41,$AG41)))))))</f>
        <v>0</v>
      </c>
      <c r="BQ41" s="16">
        <f>IF(AY41="R", $CA41, IF(OR(AY41="P", AY41="T", AY41="N"), 0, IF($C41="DM", $T41, IF(OR(AY41="Y", AY41="IR"),$AM41,IF(AY41="C", IF($BI41="Y", IF($AF41="N/A", $Q41, $AF41), IF($AG41="N/A", $T41,$AG41)))))))</f>
        <v>0</v>
      </c>
      <c r="BR41" s="16">
        <f>IF(AZ41="R", $CA41, IF(OR(AZ41="P", AZ41="T", AZ41="N"), 0, IF($C41="DM", $T41, IF(OR(AZ41="Y", AZ41="IR"),$AM41,IF(AZ41="C", IF($BI41="Y", IF($AF41="N/A", $Q41, $AF41), IF($AG41="N/A", $T41,$AG41)))))))</f>
        <v>0</v>
      </c>
      <c r="BS41" s="16">
        <f>IF(BA41="R", $CA41, IF(OR(BA41="P", BA41="T", BA41="N"), 0, IF($C41="DM", $T41, IF(OR(BA41="Y", BA41="IR"),$AM41,IF(BA41="C", IF($BI41="Y", IF($AF41="N/A", $Q41, $AF41), IF($AG41="N/A", $T41,$AG41)))))))</f>
        <v>1</v>
      </c>
      <c r="BT41" s="16">
        <f>IF(BB41="R", $CA41, IF(OR(BB41="P", BB41="T", BB41="N"), 0, IF($C41="DM", $T41, IF(OR(BB41="Y", BB41="IR"),$AM41,IF(BB41="C", IF($BI41="Y", IF($BA41="C", IF($AF41="N/A", $Q41, $AF41), IF($AF41="N/A", $T41, $AM41)), IF($AG41="N/A", $T41,$AG41)))))))</f>
        <v>1</v>
      </c>
      <c r="BU41" s="16">
        <f>IF(BC41="R", $CA41, IF(OR(BC41="P", BC41="T", BC41="N"), 0, IF($C41="DM", $T41, IF(OR(BC41="Y", BC41="IR"),$AM41,IF(BC41="C", IF($BI41="Y", IF($BA41="C", IF($AF41="N/A", $Q41, $AF41), IF($AF41="N/A", $T41, $AM41)), IF($AG41="N/A", $T41,$AG41)))))))</f>
        <v>1</v>
      </c>
      <c r="BV41" s="16">
        <f>IF(BD41="R", $CA41, IF(OR(BD41="P", BD41="T", BD41="N"), 0, IF($C41="DM", $T41, IF(OR(BD41="Y", BD41="IR"),$AM41,IF(BD41="C", IF($BI41="Y", IF($BA41="C", IF($AF41="N/A", $Q41, $AF41), IF($AF41="N/A", $T41, $AM41)), IF($AG41="N/A", $T41,$AG41)))))))</f>
        <v>1</v>
      </c>
      <c r="BW41" s="16">
        <f>IF(BE41="R", $CA41, IF(OR(BE41="P", BE41="T", BE41="N"), 0, IF($C41="DM", $T41, IF(OR(BE41="Y", BE41="IR"),$AM41,IF(BE41="C", IF($BI41="Y", IF($BA41="C", IF($AF41="N/A", $Q41, $AF41), IF($AF41="N/A", $T41, $AM41)), IF($AG41="N/A", $T41,$AG41)))))))</f>
        <v>1</v>
      </c>
      <c r="BX41" s="16">
        <f>IF(BF41="R", $CA41, IF(OR(BF41="P", BF41="T", BF41="N"), 0, IF($C41="DM", $T41, IF(OR(BF41="Y", BF41="IR"),$AM41,IF(BF41="C", IF($BI41="Y", IF($BA41="C", IF($AF41="N/A", $Q41, $AF41), IF($AF41="N/A", $T41, $AM41)), IF($AG41="N/A", $T41,$AG41)))))))</f>
        <v>1</v>
      </c>
      <c r="BY41" s="16">
        <f>IF(BG41="R", $CA41, IF(OR(BG41="P", BG41="T", BG41="N"), 0, IF($C41="DM", $T41, IF(OR(BG41="Y", BG41="IR"),$AM41,IF(BG41="C", IF($BI41="Y", IF($BA41="C", IF($AF41="N/A", $Q41, $AF41), IF($AF41="N/A", $T41, $AM41)), IF($AG41="N/A", $T41,$AG41)))))))</f>
        <v>1</v>
      </c>
      <c r="BZ41" s="16">
        <f>IF(BH41="R", $CA41, IF(OR(BH41="P", BH41="T", BH41="N"), 0, IF($C41="DM", $T41, IF(OR(BH41="Y", BH41="IR"),$AM41,IF(BH41="C", IF($BI41="Y", IF($BA41="C", IF($AF41="N/A", $Q41, $AF41), IF($AF41="N/A", $T41, $AM41)), IF($AG41="N/A", $T41,$AG41)))))))</f>
        <v>1</v>
      </c>
      <c r="CA41" s="15" t="s">
        <v>75</v>
      </c>
      <c r="CB41" s="16">
        <f>BZ41</f>
        <v>1</v>
      </c>
      <c r="CC41" s="15" t="str">
        <f>IF(OR($BH41="T", $BH41="R"), 0, IF($BH41="C", IF($BI41="Y", IF($BA41="C", 0, IF(AF41="N/A", Q41-T41, AF41-AG41)), IF($AF41="N/A", U41, AH41)), AN41))</f>
        <v>N/A</v>
      </c>
      <c r="CD41" s="15" t="str">
        <f>IF(OR($BH41="T", $BH41="R"), 0, IF($BH41="C", IF($BI41="Y", 0, IF($AF41="N/A", V41, AI41)), AO41))</f>
        <v>N/A</v>
      </c>
      <c r="CE41" s="15" t="str">
        <f>IF(OR($BH41="T", $BH41="R"), 0, IF($BH41="C", IF($BI41="Y", 0, IF($AF41="N/A", W41, AJ41)), AP41))</f>
        <v>N/A</v>
      </c>
      <c r="CF41" s="15" t="str">
        <f>IF(OR($BH41="T", $BH41="R"), 0, IF($BH41="C", IF($BI41="Y", 0, IF($AF41="N/A", X41, AK41)), AQ41))</f>
        <v>N/A</v>
      </c>
    </row>
    <row r="42" spans="1:85" x14ac:dyDescent="0.25">
      <c r="A42" s="14">
        <v>4733</v>
      </c>
      <c r="B42" s="15" t="s">
        <v>2566</v>
      </c>
      <c r="C42" s="15" t="s">
        <v>63</v>
      </c>
      <c r="D42" s="15" t="s">
        <v>52</v>
      </c>
      <c r="E42" s="15">
        <f>VLOOKUP(B42, 'Rookie Year'!$A$2:$B$55679,2,FALSE)</f>
        <v>2022</v>
      </c>
      <c r="F42" s="15">
        <v>2022</v>
      </c>
      <c r="G42" s="15" t="s">
        <v>40</v>
      </c>
      <c r="H42" s="15" t="s">
        <v>2164</v>
      </c>
      <c r="I42" s="16">
        <v>6</v>
      </c>
      <c r="J42" s="15">
        <v>4</v>
      </c>
      <c r="K42" s="17">
        <f>IF(AND(G42&lt;&gt;"N",R42="N/A"), IF(I42&lt;4, 0, 0.25),IF(I42=1, IF(J42=1,0.25, 0.25), IF(I42&lt;13, 0.25, IF(I42&lt;26, 0.4, IF(I42&lt;51, 0.6, 0.75)))))</f>
        <v>0.25</v>
      </c>
      <c r="L42" s="16">
        <f>I42-M42</f>
        <v>4</v>
      </c>
      <c r="M42" s="16">
        <f>ROUNDUP(I42*K42,0)</f>
        <v>2</v>
      </c>
      <c r="N42" s="16">
        <f>M42*J42</f>
        <v>8</v>
      </c>
      <c r="O42" s="16">
        <v>4</v>
      </c>
      <c r="P42" s="16">
        <v>0</v>
      </c>
      <c r="Q42" s="16">
        <f>N42-O42-P42</f>
        <v>4</v>
      </c>
      <c r="R42" s="15" t="s">
        <v>75</v>
      </c>
      <c r="S42" s="15">
        <f>IF(R42="N/A", J42-($B$1-F42), J42-($B$1-R42))</f>
        <v>2</v>
      </c>
      <c r="T42" s="16">
        <v>2</v>
      </c>
      <c r="U42" s="16">
        <v>2</v>
      </c>
      <c r="V42" s="16" t="str">
        <f>IF($S42&lt;3, "N/A", $M42)</f>
        <v>N/A</v>
      </c>
      <c r="W42" s="16" t="str">
        <f>IF($S42&lt;4, "N/A", $M42)</f>
        <v>N/A</v>
      </c>
      <c r="X42" s="16" t="str">
        <f>IF($S42&lt;5, "N/A", $M42)</f>
        <v>N/A</v>
      </c>
      <c r="Y42" s="15" t="str">
        <f>IF(SUM(T42:X42)&lt;&gt;Q42, "CHECK", "OK")</f>
        <v>OK</v>
      </c>
      <c r="Z42" s="15" t="str">
        <f>IF(F42=$B$1, "No", IF(S42=1, "Yes", "No"))</f>
        <v>No</v>
      </c>
      <c r="AA42" s="18" t="str">
        <f>IF(C42="DM", "N/A", IF(Z42="No","N/A",VLOOKUP(B42,'Extension List'!$A$3:$R$1972,18,FALSE)))</f>
        <v>N/A</v>
      </c>
      <c r="AB42" s="15" t="str">
        <f>IF(C42="DM", "N/A", IF(Z42="No","N/A",VLOOKUP(B42,'Extension List'!$A$3:$T$1972,20,FALSE)))</f>
        <v>N/A</v>
      </c>
      <c r="AC42" s="15" t="str">
        <f>IF(AA42="N/A", "N/A", 0)</f>
        <v>N/A</v>
      </c>
      <c r="AD42" s="16" t="str">
        <f>IF(AE42="N/A", "N/A", AA42-AE42)</f>
        <v>N/A</v>
      </c>
      <c r="AE42" s="16" t="str">
        <f>IF(AA42="N/A", "N/A", IF(AC42&gt;0, IF(AA42&lt;13, ROUNDUP(0.25*AA42,0), IF(AA42&lt;26, ROUNDUP(0.4*AA42,0), IF(AA42&lt;51, ROUNDUP(0.6*AA42,0), ROUNDUP(0.75*AA42,0)))), "N/A"))</f>
        <v>N/A</v>
      </c>
      <c r="AF42" s="16" t="str">
        <f>IF(AD42="N/A","N/A", (AE42*AC42)+Q42)</f>
        <v>N/A</v>
      </c>
      <c r="AG42" s="16" t="str">
        <f>IF($AF42="N/A", "N/A", "TBC")</f>
        <v>N/A</v>
      </c>
      <c r="AH42" s="16" t="str">
        <f>IF($AF42="N/A", "N/A", "TBC")</f>
        <v>N/A</v>
      </c>
      <c r="AI42" s="16" t="str">
        <f>IF($AF42="N/A","N/A",IF(AC42&gt;1,"TBC","N/A"))</f>
        <v>N/A</v>
      </c>
      <c r="AJ42" s="16" t="str">
        <f>IF($AF42="N/A","N/A",IF(AC42&gt;2,"TBC","N/A"))</f>
        <v>N/A</v>
      </c>
      <c r="AK42" s="16" t="str">
        <f>IF($AF42="N/A","N/A",IF(AC42&gt;3,"TBC","N/A"))</f>
        <v>N/A</v>
      </c>
      <c r="AL42" s="16" t="str">
        <f>IF(AC42="N/A","N/A",IF(AC42&gt;0,IF(SUM(AG42:AK42)&lt;&gt;AF42,"CHECK","OK"),"N/A"))</f>
        <v>N/A</v>
      </c>
      <c r="AM42" s="16">
        <f>IF(AD42="N/A", L42+T42, L42+AG42)</f>
        <v>6</v>
      </c>
      <c r="AN42" s="16">
        <f>IF(AD42="N/A", IF(U42="N/A", "N/A", L42+U42), AD42+AH42)</f>
        <v>6</v>
      </c>
      <c r="AO42" s="16" t="str">
        <f>IF(AD42="N/A", IF(V42="N/A", "N/A", L42+V42), IF(AI42="N/A", "N/A", AD42+AI42))</f>
        <v>N/A</v>
      </c>
      <c r="AP42" s="16" t="str">
        <f>IF(AD42="N/A", IF(W42="N/A", "N/A", L42+W42), IF(AJ42="N/A", "N/A", AD42+AJ42))</f>
        <v>N/A</v>
      </c>
      <c r="AQ42" s="16" t="str">
        <f>IF(AD42="N/A", IF(X42="N/A", "N/A", L42+X42), IF(AK42="N/A", "N/A", AD42+AK42))</f>
        <v>N/A</v>
      </c>
      <c r="AR42" s="15" t="s">
        <v>44</v>
      </c>
      <c r="AS42" s="15" t="s">
        <v>44</v>
      </c>
      <c r="AT42" s="15" t="s">
        <v>44</v>
      </c>
      <c r="AU42" s="15" t="s">
        <v>44</v>
      </c>
      <c r="AV42" s="15" t="s">
        <v>44</v>
      </c>
      <c r="AW42" s="15" t="s">
        <v>44</v>
      </c>
      <c r="AX42" s="15" t="s">
        <v>44</v>
      </c>
      <c r="AY42" s="15" t="s">
        <v>44</v>
      </c>
      <c r="AZ42" s="15" t="s">
        <v>44</v>
      </c>
      <c r="BA42" s="15" t="s">
        <v>44</v>
      </c>
      <c r="BB42" s="15" t="s">
        <v>44</v>
      </c>
      <c r="BC42" s="15" t="s">
        <v>44</v>
      </c>
      <c r="BD42" s="15" t="s">
        <v>44</v>
      </c>
      <c r="BE42" s="15" t="s">
        <v>44</v>
      </c>
      <c r="BF42" s="15" t="s">
        <v>44</v>
      </c>
      <c r="BG42" s="15" t="s">
        <v>44</v>
      </c>
      <c r="BH42" s="15" t="s">
        <v>44</v>
      </c>
      <c r="BI42" s="15"/>
      <c r="BJ42" s="16">
        <f>IF(AR42="R", $CA42, IF(OR(AR42="P", AR42="T", AR42="N"), 0, IF($C42="DM", $T42, IF(OR(AR42="Y", AR42="IR"),$AM42,IF(AR42="C", IF($BI42="Y", IF($AF42="N/A", $Q42, $AF42), IF($AG42="N/A", $T42,$AG42)))))))</f>
        <v>2</v>
      </c>
      <c r="BK42" s="16">
        <f>IF(AS42="R", $CA42, IF(OR(AS42="P", AS42="T", AS42="N"), 0, IF($C42="DM", $T42, IF(OR(AS42="Y", AS42="IR"),$AM42,IF(AS42="C", IF($BI42="Y", IF($AF42="N/A", $Q42, $AF42), IF($AG42="N/A", $T42,$AG42)))))))</f>
        <v>2</v>
      </c>
      <c r="BL42" s="16">
        <f>IF(AT42="R", $CA42, IF(OR(AT42="P", AT42="T", AT42="N"), 0, IF($C42="DM", $T42, IF(OR(AT42="Y", AT42="IR"),$AM42,IF(AT42="C", IF($BI42="Y", IF($AF42="N/A", $Q42, $AF42), IF($AG42="N/A", $T42,$AG42)))))))</f>
        <v>2</v>
      </c>
      <c r="BM42" s="16">
        <f>IF(AU42="R", $CA42, IF(OR(AU42="P", AU42="T", AU42="N"), 0, IF($C42="DM", $T42, IF(OR(AU42="Y", AU42="IR"),$AM42,IF(AU42="C", IF($BI42="Y", IF($AF42="N/A", $Q42, $AF42), IF($AG42="N/A", $T42,$AG42)))))))</f>
        <v>2</v>
      </c>
      <c r="BN42" s="16">
        <f>IF(AV42="R", $CA42, IF(OR(AV42="P", AV42="T", AV42="N"), 0, IF($C42="DM", $T42, IF(OR(AV42="Y", AV42="IR"),$AM42,IF(AV42="C", IF($BI42="Y", IF($AF42="N/A", $Q42, $AF42), IF($AG42="N/A", $T42,$AG42)))))))</f>
        <v>2</v>
      </c>
      <c r="BO42" s="16">
        <f>IF(AW42="R", $CA42, IF(OR(AW42="P", AW42="T", AW42="N"), 0, IF($C42="DM", $T42, IF(OR(AW42="Y", AW42="IR"),$AM42,IF(AW42="C", IF($BI42="Y", IF($AF42="N/A", $Q42, $AF42), IF($AG42="N/A", $T42,$AG42)))))))</f>
        <v>2</v>
      </c>
      <c r="BP42" s="16">
        <f>IF(AX42="R", $CA42, IF(OR(AX42="P", AX42="T", AX42="N"), 0, IF($C42="DM", $T42, IF(OR(AX42="Y", AX42="IR"),$AM42,IF(AX42="C", IF($BI42="Y", IF($AF42="N/A", $Q42, $AF42), IF($AG42="N/A", $T42,$AG42)))))))</f>
        <v>2</v>
      </c>
      <c r="BQ42" s="16">
        <f>IF(AY42="R", $CA42, IF(OR(AY42="P", AY42="T", AY42="N"), 0, IF($C42="DM", $T42, IF(OR(AY42="Y", AY42="IR"),$AM42,IF(AY42="C", IF($BI42="Y", IF($AF42="N/A", $Q42, $AF42), IF($AG42="N/A", $T42,$AG42)))))))</f>
        <v>2</v>
      </c>
      <c r="BR42" s="16">
        <f>IF(AZ42="R", $CA42, IF(OR(AZ42="P", AZ42="T", AZ42="N"), 0, IF($C42="DM", $T42, IF(OR(AZ42="Y", AZ42="IR"),$AM42,IF(AZ42="C", IF($BI42="Y", IF($AF42="N/A", $Q42, $AF42), IF($AG42="N/A", $T42,$AG42)))))))</f>
        <v>2</v>
      </c>
      <c r="BS42" s="16">
        <f>IF(BA42="R", $CA42, IF(OR(BA42="P", BA42="T", BA42="N"), 0, IF($C42="DM", $T42, IF(OR(BA42="Y", BA42="IR"),$AM42,IF(BA42="C", IF($BI42="Y", IF($AF42="N/A", $Q42, $AF42), IF($AG42="N/A", $T42,$AG42)))))))</f>
        <v>2</v>
      </c>
      <c r="BT42" s="16">
        <f>IF(BB42="R", $CA42, IF(OR(BB42="P", BB42="T", BB42="N"), 0, IF($C42="DM", $T42, IF(OR(BB42="Y", BB42="IR"),$AM42,IF(BB42="C", IF($BI42="Y", IF($BA42="C", IF($AF42="N/A", $Q42, $AF42), IF($AF42="N/A", $T42, $AM42)), IF($AG42="N/A", $T42,$AG42)))))))</f>
        <v>2</v>
      </c>
      <c r="BU42" s="16">
        <f>IF(BC42="R", $CA42, IF(OR(BC42="P", BC42="T", BC42="N"), 0, IF($C42="DM", $T42, IF(OR(BC42="Y", BC42="IR"),$AM42,IF(BC42="C", IF($BI42="Y", IF($BA42="C", IF($AF42="N/A", $Q42, $AF42), IF($AF42="N/A", $T42, $AM42)), IF($AG42="N/A", $T42,$AG42)))))))</f>
        <v>2</v>
      </c>
      <c r="BV42" s="16">
        <f>IF(BD42="R", $CA42, IF(OR(BD42="P", BD42="T", BD42="N"), 0, IF($C42="DM", $T42, IF(OR(BD42="Y", BD42="IR"),$AM42,IF(BD42="C", IF($BI42="Y", IF($BA42="C", IF($AF42="N/A", $Q42, $AF42), IF($AF42="N/A", $T42, $AM42)), IF($AG42="N/A", $T42,$AG42)))))))</f>
        <v>2</v>
      </c>
      <c r="BW42" s="16">
        <f>IF(BE42="R", $CA42, IF(OR(BE42="P", BE42="T", BE42="N"), 0, IF($C42="DM", $T42, IF(OR(BE42="Y", BE42="IR"),$AM42,IF(BE42="C", IF($BI42="Y", IF($BA42="C", IF($AF42="N/A", $Q42, $AF42), IF($AF42="N/A", $T42, $AM42)), IF($AG42="N/A", $T42,$AG42)))))))</f>
        <v>2</v>
      </c>
      <c r="BX42" s="16">
        <f>IF(BF42="R", $CA42, IF(OR(BF42="P", BF42="T", BF42="N"), 0, IF($C42="DM", $T42, IF(OR(BF42="Y", BF42="IR"),$AM42,IF(BF42="C", IF($BI42="Y", IF($BA42="C", IF($AF42="N/A", $Q42, $AF42), IF($AF42="N/A", $T42, $AM42)), IF($AG42="N/A", $T42,$AG42)))))))</f>
        <v>2</v>
      </c>
      <c r="BY42" s="16">
        <f>IF(BG42="R", $CA42, IF(OR(BG42="P", BG42="T", BG42="N"), 0, IF($C42="DM", $T42, IF(OR(BG42="Y", BG42="IR"),$AM42,IF(BG42="C", IF($BI42="Y", IF($BA42="C", IF($AF42="N/A", $Q42, $AF42), IF($AF42="N/A", $T42, $AM42)), IF($AG42="N/A", $T42,$AG42)))))))</f>
        <v>2</v>
      </c>
      <c r="BZ42" s="16">
        <f>IF(BH42="R", $CA42, IF(OR(BH42="P", BH42="T", BH42="N"), 0, IF($C42="DM", $T42, IF(OR(BH42="Y", BH42="IR"),$AM42,IF(BH42="C", IF($BI42="Y", IF($BA42="C", IF($AF42="N/A", $Q42, $AF42), IF($AF42="N/A", $T42, $AM42)), IF($AG42="N/A", $T42,$AG42)))))))</f>
        <v>2</v>
      </c>
      <c r="CA42" s="15" t="s">
        <v>75</v>
      </c>
      <c r="CB42" s="16">
        <f>BZ42</f>
        <v>2</v>
      </c>
      <c r="CC42" s="15">
        <f>IF(OR($BH42="T", $BH42="R"), 0, IF($BH42="C", IF($BI42="Y", IF($BA42="C", 0, IF(AF42="N/A", Q42-T42, AF42-AG42)), IF($AF42="N/A", U42, AH42)), AN42))</f>
        <v>2</v>
      </c>
      <c r="CD42" s="15" t="str">
        <f>IF(OR($BH42="T", $BH42="R"), 0, IF($BH42="C", IF($BI42="Y", 0, IF($AF42="N/A", V42, AI42)), AO42))</f>
        <v>N/A</v>
      </c>
      <c r="CE42" s="15" t="str">
        <f>IF(OR($BH42="T", $BH42="R"), 0, IF($BH42="C", IF($BI42="Y", 0, IF($AF42="N/A", W42, AJ42)), AP42))</f>
        <v>N/A</v>
      </c>
      <c r="CF42" s="15" t="str">
        <f>IF(OR($BH42="T", $BH42="R"), 0, IF($BH42="C", IF($BI42="Y", 0, IF($AF42="N/A", X42, AK42)), AQ42))</f>
        <v>N/A</v>
      </c>
      <c r="CG42" t="str">
        <f>IF(AC42="N/A", "S:"&amp;L42&amp;" G:"&amp;M42&amp;" GR:"&amp;Q42, IF(AC42=0, "S:"&amp;L42&amp;" G:"&amp;M42&amp;" GR:"&amp;Q42, "S:"&amp;L42&amp;"/"&amp;AD42&amp;" G:"&amp;AE42&amp;" GR:"&amp;AF42))</f>
        <v>S:4 G:2 GR:4</v>
      </c>
    </row>
    <row r="43" spans="1:85" x14ac:dyDescent="0.25">
      <c r="A43" s="14">
        <v>5076</v>
      </c>
      <c r="B43" s="15" t="s">
        <v>255</v>
      </c>
      <c r="C43" s="15" t="s">
        <v>63</v>
      </c>
      <c r="D43" s="15" t="s">
        <v>52</v>
      </c>
      <c r="E43" s="15">
        <f>VLOOKUP(B43, 'Rookie Year'!$A$2:$B$55679,2,FALSE)</f>
        <v>2016</v>
      </c>
      <c r="F43" s="15">
        <v>2023</v>
      </c>
      <c r="G43" s="15" t="s">
        <v>42</v>
      </c>
      <c r="H43" s="15" t="s">
        <v>1928</v>
      </c>
      <c r="I43" s="16">
        <v>2</v>
      </c>
      <c r="J43" s="15">
        <v>2</v>
      </c>
      <c r="K43" s="17">
        <f>IF(AND(G43&lt;&gt;"N",R43="N/A"), IF(I43&lt;4, 0, 0.25),IF(I43=1, IF(J43=1,0.25, 0.25), IF(I43&lt;13, 0.25, IF(I43&lt;26, 0.4, IF(I43&lt;51, 0.6, 0.75)))))</f>
        <v>0.25</v>
      </c>
      <c r="L43" s="16">
        <f>I43-M43</f>
        <v>1</v>
      </c>
      <c r="M43" s="16">
        <f>ROUNDUP(I43*K43,0)</f>
        <v>1</v>
      </c>
      <c r="N43" s="16">
        <f>M43*J43</f>
        <v>2</v>
      </c>
      <c r="O43" s="16">
        <v>1</v>
      </c>
      <c r="P43" s="16">
        <v>0</v>
      </c>
      <c r="Q43" s="16">
        <f>N43-O43-P43</f>
        <v>1</v>
      </c>
      <c r="R43" s="15" t="s">
        <v>75</v>
      </c>
      <c r="S43" s="15">
        <f>IF(R43="N/A", J43-($B$1-F43), J43-($B$1-R43))</f>
        <v>1</v>
      </c>
      <c r="T43" s="16">
        <v>1</v>
      </c>
      <c r="U43" s="16" t="str">
        <f>IF($S43&lt;2, "N/A", $M43)</f>
        <v>N/A</v>
      </c>
      <c r="V43" s="16" t="str">
        <f>IF($S43&lt;3, "N/A", $M43)</f>
        <v>N/A</v>
      </c>
      <c r="W43" s="16" t="str">
        <f>IF($S43&lt;4, "N/A", $M43)</f>
        <v>N/A</v>
      </c>
      <c r="X43" s="16" t="str">
        <f>IF($S43&lt;5, "N/A", $M43)</f>
        <v>N/A</v>
      </c>
      <c r="Y43" s="15" t="str">
        <f>IF(SUM(T43:X43)&lt;&gt;Q43, "CHECK", "OK")</f>
        <v>OK</v>
      </c>
      <c r="Z43" s="15" t="str">
        <f>IF(F43=$B$1, "No", IF(S43=1, "Yes", "No"))</f>
        <v>Yes</v>
      </c>
      <c r="AA43" s="18">
        <f>IF(C43="DM", "N/A", IF(Z43="No","N/A",VLOOKUP(B43,'Extension List'!$A$3:$R$1972,18,FALSE)))</f>
        <v>20</v>
      </c>
      <c r="AB43" s="15">
        <f>IF(C43="DM", "N/A", IF(Z43="No","N/A",VLOOKUP(B43,'Extension List'!$A$3:$T$1972,20,FALSE)))</f>
        <v>4</v>
      </c>
      <c r="AC43" s="15">
        <f>IF(AA43="N/A", "N/A", 0)</f>
        <v>0</v>
      </c>
      <c r="AD43" s="16" t="str">
        <f>IF(AE43="N/A", "N/A", AA43-AE43)</f>
        <v>N/A</v>
      </c>
      <c r="AE43" s="16" t="str">
        <f>IF(AA43="N/A", "N/A", IF(AC43&gt;0, IF(AA43&lt;13, ROUNDUP(0.25*AA43,0), IF(AA43&lt;26, ROUNDUP(0.4*AA43,0), IF(AA43&lt;51, ROUNDUP(0.6*AA43,0), ROUNDUP(0.75*AA43,0)))), "N/A"))</f>
        <v>N/A</v>
      </c>
      <c r="AF43" s="16" t="str">
        <f>IF(AD43="N/A","N/A", (AE43*AC43)+Q43)</f>
        <v>N/A</v>
      </c>
      <c r="AG43" s="16" t="str">
        <f>IF($AF43="N/A", "N/A", "TBC")</f>
        <v>N/A</v>
      </c>
      <c r="AH43" s="16" t="str">
        <f>IF($AF43="N/A", "N/A", "TBC")</f>
        <v>N/A</v>
      </c>
      <c r="AI43" s="16" t="str">
        <f>IF($AF43="N/A","N/A",IF(AC43&gt;1,"TBC","N/A"))</f>
        <v>N/A</v>
      </c>
      <c r="AJ43" s="16" t="str">
        <f>IF($AF43="N/A","N/A",IF(AC43&gt;2,"TBC","N/A"))</f>
        <v>N/A</v>
      </c>
      <c r="AK43" s="16" t="str">
        <f>IF($AF43="N/A","N/A",IF(AC43&gt;3,"TBC","N/A"))</f>
        <v>N/A</v>
      </c>
      <c r="AL43" s="16" t="str">
        <f>IF(AC43="N/A","N/A",IF(AC43&gt;0,IF(SUM(AG43:AK43)&lt;&gt;AF43,"CHECK","OK"),"N/A"))</f>
        <v>N/A</v>
      </c>
      <c r="AM43" s="16">
        <f>IF(AD43="N/A", L43+T43, L43+AG43)</f>
        <v>2</v>
      </c>
      <c r="AN43" s="16" t="str">
        <f>IF(AD43="N/A", IF(U43="N/A", "N/A", L43+U43), AD43+AH43)</f>
        <v>N/A</v>
      </c>
      <c r="AO43" s="16" t="str">
        <f>IF(AD43="N/A", IF(V43="N/A", "N/A", L43+V43), IF(AI43="N/A", "N/A", AD43+AI43))</f>
        <v>N/A</v>
      </c>
      <c r="AP43" s="16" t="str">
        <f>IF(AD43="N/A", IF(W43="N/A", "N/A", L43+W43), IF(AJ43="N/A", "N/A", AD43+AJ43))</f>
        <v>N/A</v>
      </c>
      <c r="AQ43" s="16" t="str">
        <f>IF(AD43="N/A", IF(X43="N/A", "N/A", L43+X43), IF(AK43="N/A", "N/A", AD43+AK43))</f>
        <v>N/A</v>
      </c>
      <c r="AR43" s="15" t="s">
        <v>40</v>
      </c>
      <c r="AS43" s="15" t="s">
        <v>40</v>
      </c>
      <c r="AT43" s="15" t="s">
        <v>40</v>
      </c>
      <c r="AU43" s="15" t="s">
        <v>40</v>
      </c>
      <c r="AV43" s="15" t="s">
        <v>40</v>
      </c>
      <c r="AW43" s="15" t="s">
        <v>40</v>
      </c>
      <c r="AX43" s="15" t="s">
        <v>40</v>
      </c>
      <c r="AY43" s="15" t="s">
        <v>40</v>
      </c>
      <c r="AZ43" s="15" t="s">
        <v>40</v>
      </c>
      <c r="BA43" s="15" t="s">
        <v>40</v>
      </c>
      <c r="BB43" s="15" t="s">
        <v>40</v>
      </c>
      <c r="BC43" s="15" t="s">
        <v>40</v>
      </c>
      <c r="BD43" s="15" t="s">
        <v>40</v>
      </c>
      <c r="BE43" s="15" t="s">
        <v>40</v>
      </c>
      <c r="BF43" s="15" t="s">
        <v>40</v>
      </c>
      <c r="BG43" s="15" t="s">
        <v>40</v>
      </c>
      <c r="BH43" s="15" t="s">
        <v>40</v>
      </c>
      <c r="BI43" s="15"/>
      <c r="BJ43" s="16">
        <f>IF(AR43="R", $CA43, IF(OR(AR43="P", AR43="T", AR43="N"), 0, IF($C43="DM", $T43, IF(OR(AR43="Y", AR43="IR"),$AM43,IF(AR43="C", IF($BI43="Y", IF($AF43="N/A", $Q43, $AF43), IF($AG43="N/A", $T43,$AG43)))))))</f>
        <v>2</v>
      </c>
      <c r="BK43" s="16">
        <f>IF(AS43="R", $CA43, IF(OR(AS43="P", AS43="T", AS43="N"), 0, IF($C43="DM", $T43, IF(OR(AS43="Y", AS43="IR"),$AM43,IF(AS43="C", IF($BI43="Y", IF($AF43="N/A", $Q43, $AF43), IF($AG43="N/A", $T43,$AG43)))))))</f>
        <v>2</v>
      </c>
      <c r="BL43" s="16">
        <f>IF(AT43="R", $CA43, IF(OR(AT43="P", AT43="T", AT43="N"), 0, IF($C43="DM", $T43, IF(OR(AT43="Y", AT43="IR"),$AM43,IF(AT43="C", IF($BI43="Y", IF($AF43="N/A", $Q43, $AF43), IF($AG43="N/A", $T43,$AG43)))))))</f>
        <v>2</v>
      </c>
      <c r="BM43" s="16">
        <f>IF(AU43="R", $CA43, IF(OR(AU43="P", AU43="T", AU43="N"), 0, IF($C43="DM", $T43, IF(OR(AU43="Y", AU43="IR"),$AM43,IF(AU43="C", IF($BI43="Y", IF($AF43="N/A", $Q43, $AF43), IF($AG43="N/A", $T43,$AG43)))))))</f>
        <v>2</v>
      </c>
      <c r="BN43" s="16">
        <f>IF(AV43="R", $CA43, IF(OR(AV43="P", AV43="T", AV43="N"), 0, IF($C43="DM", $T43, IF(OR(AV43="Y", AV43="IR"),$AM43,IF(AV43="C", IF($BI43="Y", IF($AF43="N/A", $Q43, $AF43), IF($AG43="N/A", $T43,$AG43)))))))</f>
        <v>2</v>
      </c>
      <c r="BO43" s="16">
        <f>IF(AW43="R", $CA43, IF(OR(AW43="P", AW43="T", AW43="N"), 0, IF($C43="DM", $T43, IF(OR(AW43="Y", AW43="IR"),$AM43,IF(AW43="C", IF($BI43="Y", IF($AF43="N/A", $Q43, $AF43), IF($AG43="N/A", $T43,$AG43)))))))</f>
        <v>2</v>
      </c>
      <c r="BP43" s="16">
        <f>IF(AX43="R", $CA43, IF(OR(AX43="P", AX43="T", AX43="N"), 0, IF($C43="DM", $T43, IF(OR(AX43="Y", AX43="IR"),$AM43,IF(AX43="C", IF($BI43="Y", IF($AF43="N/A", $Q43, $AF43), IF($AG43="N/A", $T43,$AG43)))))))</f>
        <v>2</v>
      </c>
      <c r="BQ43" s="16">
        <f>IF(AY43="R", $CA43, IF(OR(AY43="P", AY43="T", AY43="N"), 0, IF($C43="DM", $T43, IF(OR(AY43="Y", AY43="IR"),$AM43,IF(AY43="C", IF($BI43="Y", IF($AF43="N/A", $Q43, $AF43), IF($AG43="N/A", $T43,$AG43)))))))</f>
        <v>2</v>
      </c>
      <c r="BR43" s="16">
        <f>IF(AZ43="R", $CA43, IF(OR(AZ43="P", AZ43="T", AZ43="N"), 0, IF($C43="DM", $T43, IF(OR(AZ43="Y", AZ43="IR"),$AM43,IF(AZ43="C", IF($BI43="Y", IF($AF43="N/A", $Q43, $AF43), IF($AG43="N/A", $T43,$AG43)))))))</f>
        <v>2</v>
      </c>
      <c r="BS43" s="16">
        <f>IF(BA43="R", $CA43, IF(OR(BA43="P", BA43="T", BA43="N"), 0, IF($C43="DM", $T43, IF(OR(BA43="Y", BA43="IR"),$AM43,IF(BA43="C", IF($BI43="Y", IF($AF43="N/A", $Q43, $AF43), IF($AG43="N/A", $T43,$AG43)))))))</f>
        <v>2</v>
      </c>
      <c r="BT43" s="16">
        <f>IF(BB43="R", $CA43, IF(OR(BB43="P", BB43="T", BB43="N"), 0, IF($C43="DM", $T43, IF(OR(BB43="Y", BB43="IR"),$AM43,IF(BB43="C", IF($BI43="Y", IF($BA43="C", IF($AF43="N/A", $Q43, $AF43), IF($AF43="N/A", $T43, $AM43)), IF($AG43="N/A", $T43,$AG43)))))))</f>
        <v>2</v>
      </c>
      <c r="BU43" s="16">
        <f>IF(BC43="R", $CA43, IF(OR(BC43="P", BC43="T", BC43="N"), 0, IF($C43="DM", $T43, IF(OR(BC43="Y", BC43="IR"),$AM43,IF(BC43="C", IF($BI43="Y", IF($BA43="C", IF($AF43="N/A", $Q43, $AF43), IF($AF43="N/A", $T43, $AM43)), IF($AG43="N/A", $T43,$AG43)))))))</f>
        <v>2</v>
      </c>
      <c r="BV43" s="16">
        <f>IF(BD43="R", $CA43, IF(OR(BD43="P", BD43="T", BD43="N"), 0, IF($C43="DM", $T43, IF(OR(BD43="Y", BD43="IR"),$AM43,IF(BD43="C", IF($BI43="Y", IF($BA43="C", IF($AF43="N/A", $Q43, $AF43), IF($AF43="N/A", $T43, $AM43)), IF($AG43="N/A", $T43,$AG43)))))))</f>
        <v>2</v>
      </c>
      <c r="BW43" s="16">
        <f>IF(BE43="R", $CA43, IF(OR(BE43="P", BE43="T", BE43="N"), 0, IF($C43="DM", $T43, IF(OR(BE43="Y", BE43="IR"),$AM43,IF(BE43="C", IF($BI43="Y", IF($BA43="C", IF($AF43="N/A", $Q43, $AF43), IF($AF43="N/A", $T43, $AM43)), IF($AG43="N/A", $T43,$AG43)))))))</f>
        <v>2</v>
      </c>
      <c r="BX43" s="16">
        <f>IF(BF43="R", $CA43, IF(OR(BF43="P", BF43="T", BF43="N"), 0, IF($C43="DM", $T43, IF(OR(BF43="Y", BF43="IR"),$AM43,IF(BF43="C", IF($BI43="Y", IF($BA43="C", IF($AF43="N/A", $Q43, $AF43), IF($AF43="N/A", $T43, $AM43)), IF($AG43="N/A", $T43,$AG43)))))))</f>
        <v>2</v>
      </c>
      <c r="BY43" s="16">
        <f>IF(BG43="R", $CA43, IF(OR(BG43="P", BG43="T", BG43="N"), 0, IF($C43="DM", $T43, IF(OR(BG43="Y", BG43="IR"),$AM43,IF(BG43="C", IF($BI43="Y", IF($BA43="C", IF($AF43="N/A", $Q43, $AF43), IF($AF43="N/A", $T43, $AM43)), IF($AG43="N/A", $T43,$AG43)))))))</f>
        <v>2</v>
      </c>
      <c r="BZ43" s="16">
        <f>IF(BH43="R", $CA43, IF(OR(BH43="P", BH43="T", BH43="N"), 0, IF($C43="DM", $T43, IF(OR(BH43="Y", BH43="IR"),$AM43,IF(BH43="C", IF($BI43="Y", IF($BA43="C", IF($AF43="N/A", $Q43, $AF43), IF($AF43="N/A", $T43, $AM43)), IF($AG43="N/A", $T43,$AG43)))))))</f>
        <v>2</v>
      </c>
      <c r="CA43" s="15" t="s">
        <v>75</v>
      </c>
      <c r="CB43" s="16">
        <f>BZ43</f>
        <v>2</v>
      </c>
      <c r="CC43" s="15" t="str">
        <f>IF(OR($BH43="T", $BH43="R"), 0, IF($BH43="C", IF($BI43="Y", IF($BA43="C", 0, IF(AF43="N/A", Q43-T43, AF43-AG43)), IF($AF43="N/A", U43, AH43)), AN43))</f>
        <v>N/A</v>
      </c>
      <c r="CD43" s="15" t="str">
        <f>IF(OR($BH43="T", $BH43="R"), 0, IF($BH43="C", IF($BI43="Y", 0, IF($AF43="N/A", V43, AI43)), AO43))</f>
        <v>N/A</v>
      </c>
      <c r="CE43" s="15" t="str">
        <f>IF(OR($BH43="T", $BH43="R"), 0, IF($BH43="C", IF($BI43="Y", 0, IF($AF43="N/A", W43, AJ43)), AP43))</f>
        <v>N/A</v>
      </c>
      <c r="CF43" s="15" t="str">
        <f>IF(OR($BH43="T", $BH43="R"), 0, IF($BH43="C", IF($BI43="Y", 0, IF($AF43="N/A", X43, AK43)), AQ43))</f>
        <v>N/A</v>
      </c>
      <c r="CG43" t="str">
        <f>IF(AC43="N/A", "S:"&amp;L43&amp;" G:"&amp;M43&amp;" GR:"&amp;Q43, IF(AC43=0, "S:"&amp;L43&amp;" G:"&amp;M43&amp;" GR:"&amp;Q43, "S:"&amp;L43&amp;"/"&amp;AD43&amp;" G:"&amp;AE43&amp;" GR:"&amp;AF43))</f>
        <v>S:1 G:1 GR:1</v>
      </c>
    </row>
    <row r="44" spans="1:85" x14ac:dyDescent="0.25">
      <c r="A44" s="14">
        <v>5077</v>
      </c>
      <c r="B44" s="15" t="s">
        <v>426</v>
      </c>
      <c r="C44" s="15" t="s">
        <v>63</v>
      </c>
      <c r="D44" s="15" t="s">
        <v>52</v>
      </c>
      <c r="E44" s="15">
        <f>VLOOKUP(B44, 'Rookie Year'!$A$2:$B$55679,2,FALSE)</f>
        <v>2014</v>
      </c>
      <c r="F44" s="15">
        <v>2023</v>
      </c>
      <c r="G44" s="15" t="s">
        <v>42</v>
      </c>
      <c r="H44" s="15" t="s">
        <v>1928</v>
      </c>
      <c r="I44" s="16">
        <v>16</v>
      </c>
      <c r="J44" s="15">
        <v>2</v>
      </c>
      <c r="K44" s="17">
        <f>IF(AND(G44&lt;&gt;"N",R44="N/A"), IF(I44&lt;4, 0, 0.25),IF(I44=1, IF(J44=1,0.25, 0.25), IF(I44&lt;13, 0.25, IF(I44&lt;26, 0.4, IF(I44&lt;51, 0.6, 0.75)))))</f>
        <v>0.4</v>
      </c>
      <c r="L44" s="16">
        <f>I44-M44</f>
        <v>9</v>
      </c>
      <c r="M44" s="16">
        <f>ROUNDUP(I44*K44,0)</f>
        <v>7</v>
      </c>
      <c r="N44" s="16">
        <f>M44*J44</f>
        <v>14</v>
      </c>
      <c r="O44" s="16">
        <v>14</v>
      </c>
      <c r="P44" s="16">
        <v>0</v>
      </c>
      <c r="Q44" s="16">
        <f>N44-O44-P44</f>
        <v>0</v>
      </c>
      <c r="R44" s="15" t="s">
        <v>75</v>
      </c>
      <c r="S44" s="15">
        <f>IF(R44="N/A", J44-($B$1-F44), J44-($B$1-R44))</f>
        <v>1</v>
      </c>
      <c r="T44" s="16">
        <v>0</v>
      </c>
      <c r="U44" s="16" t="str">
        <f>IF($S44&lt;2, "N/A", $M44)</f>
        <v>N/A</v>
      </c>
      <c r="V44" s="16" t="str">
        <f>IF($S44&lt;3, "N/A", $M44)</f>
        <v>N/A</v>
      </c>
      <c r="W44" s="16" t="str">
        <f>IF($S44&lt;4, "N/A", $M44)</f>
        <v>N/A</v>
      </c>
      <c r="X44" s="16" t="str">
        <f>IF($S44&lt;5, "N/A", $M44)</f>
        <v>N/A</v>
      </c>
      <c r="Y44" s="15" t="str">
        <f>IF(SUM(T44:X44)&lt;&gt;Q44, "CHECK", "OK")</f>
        <v>OK</v>
      </c>
      <c r="Z44" s="15" t="str">
        <f>IF(F44=$B$1, "No", IF(S44=1, "Yes", "No"))</f>
        <v>Yes</v>
      </c>
      <c r="AA44" s="18">
        <f>IF(C44="DM", "N/A", IF(Z44="No","N/A",VLOOKUP(B44,'Extension List'!$A$3:$R$1972,18,FALSE)))</f>
        <v>41</v>
      </c>
      <c r="AB44" s="15">
        <f>IF(C44="DM", "N/A", IF(Z44="No","N/A",VLOOKUP(B44,'Extension List'!$A$3:$T$1972,20,FALSE)))</f>
        <v>4</v>
      </c>
      <c r="AC44" s="15">
        <f>IF(AA44="N/A", "N/A", 0)</f>
        <v>0</v>
      </c>
      <c r="AD44" s="16" t="str">
        <f>IF(AE44="N/A", "N/A", AA44-AE44)</f>
        <v>N/A</v>
      </c>
      <c r="AE44" s="16" t="str">
        <f>IF(AA44="N/A", "N/A", IF(AC44&gt;0, IF(AA44&lt;13, ROUNDUP(0.25*AA44,0), IF(AA44&lt;26, ROUNDUP(0.4*AA44,0), IF(AA44&lt;51, ROUNDUP(0.6*AA44,0), ROUNDUP(0.75*AA44,0)))), "N/A"))</f>
        <v>N/A</v>
      </c>
      <c r="AF44" s="16" t="str">
        <f>IF(AD44="N/A","N/A", (AE44*AC44)+Q44)</f>
        <v>N/A</v>
      </c>
      <c r="AG44" s="16" t="str">
        <f>IF($AF44="N/A", "N/A", "TBC")</f>
        <v>N/A</v>
      </c>
      <c r="AH44" s="16" t="str">
        <f>IF($AF44="N/A", "N/A", "TBC")</f>
        <v>N/A</v>
      </c>
      <c r="AI44" s="16" t="str">
        <f>IF($AF44="N/A","N/A",IF(AC44&gt;1,"TBC","N/A"))</f>
        <v>N/A</v>
      </c>
      <c r="AJ44" s="16" t="str">
        <f>IF($AF44="N/A","N/A",IF(AC44&gt;2,"TBC","N/A"))</f>
        <v>N/A</v>
      </c>
      <c r="AK44" s="16" t="str">
        <f>IF($AF44="N/A","N/A",IF(AC44&gt;3,"TBC","N/A"))</f>
        <v>N/A</v>
      </c>
      <c r="AL44" s="16" t="str">
        <f>IF(AC44="N/A","N/A",IF(AC44&gt;0,IF(SUM(AG44:AK44)&lt;&gt;AF44,"CHECK","OK"),"N/A"))</f>
        <v>N/A</v>
      </c>
      <c r="AM44" s="16">
        <f>IF(AD44="N/A", L44+T44, L44+AG44)</f>
        <v>9</v>
      </c>
      <c r="AN44" s="16" t="str">
        <f>IF(AD44="N/A", IF(U44="N/A", "N/A", L44+U44), AD44+AH44)</f>
        <v>N/A</v>
      </c>
      <c r="AO44" s="16" t="str">
        <f>IF(AD44="N/A", IF(V44="N/A", "N/A", L44+V44), IF(AI44="N/A", "N/A", AD44+AI44))</f>
        <v>N/A</v>
      </c>
      <c r="AP44" s="16" t="str">
        <f>IF(AD44="N/A", IF(W44="N/A", "N/A", L44+W44), IF(AJ44="N/A", "N/A", AD44+AJ44))</f>
        <v>N/A</v>
      </c>
      <c r="AQ44" s="16" t="str">
        <f>IF(AD44="N/A", IF(X44="N/A", "N/A", L44+X44), IF(AK44="N/A", "N/A", AD44+AK44))</f>
        <v>N/A</v>
      </c>
      <c r="AR44" s="15" t="s">
        <v>40</v>
      </c>
      <c r="AS44" s="15" t="s">
        <v>40</v>
      </c>
      <c r="AT44" s="15" t="s">
        <v>40</v>
      </c>
      <c r="AU44" s="15" t="s">
        <v>40</v>
      </c>
      <c r="AV44" s="15" t="s">
        <v>40</v>
      </c>
      <c r="AW44" s="15" t="s">
        <v>40</v>
      </c>
      <c r="AX44" s="15" t="s">
        <v>48</v>
      </c>
      <c r="AY44" s="15" t="s">
        <v>48</v>
      </c>
      <c r="AZ44" s="15" t="s">
        <v>48</v>
      </c>
      <c r="BA44" s="15" t="s">
        <v>48</v>
      </c>
      <c r="BB44" s="15" t="s">
        <v>48</v>
      </c>
      <c r="BC44" s="15" t="s">
        <v>48</v>
      </c>
      <c r="BD44" s="15" t="s">
        <v>48</v>
      </c>
      <c r="BE44" s="15" t="s">
        <v>48</v>
      </c>
      <c r="BF44" s="15" t="s">
        <v>48</v>
      </c>
      <c r="BG44" s="15" t="s">
        <v>48</v>
      </c>
      <c r="BH44" s="15" t="s">
        <v>48</v>
      </c>
      <c r="BI44" s="15"/>
      <c r="BJ44" s="16">
        <f>IF(AR44="R", $CA44, IF(OR(AR44="P", AR44="T", AR44="N"), 0, IF($C44="DM", $T44, IF(OR(AR44="Y", AR44="IR"),$AM44,IF(AR44="C", IF($BI44="Y", IF($AF44="N/A", $Q44, $AF44), IF($AG44="N/A", $T44,$AG44)))))))</f>
        <v>9</v>
      </c>
      <c r="BK44" s="16">
        <f>IF(AS44="R", $CA44, IF(OR(AS44="P", AS44="T", AS44="N"), 0, IF($C44="DM", $T44, IF(OR(AS44="Y", AS44="IR"),$AM44,IF(AS44="C", IF($BI44="Y", IF($AF44="N/A", $Q44, $AF44), IF($AG44="N/A", $T44,$AG44)))))))</f>
        <v>9</v>
      </c>
      <c r="BL44" s="16">
        <f>IF(AT44="R", $CA44, IF(OR(AT44="P", AT44="T", AT44="N"), 0, IF($C44="DM", $T44, IF(OR(AT44="Y", AT44="IR"),$AM44,IF(AT44="C", IF($BI44="Y", IF($AF44="N/A", $Q44, $AF44), IF($AG44="N/A", $T44,$AG44)))))))</f>
        <v>9</v>
      </c>
      <c r="BM44" s="16">
        <f>IF(AU44="R", $CA44, IF(OR(AU44="P", AU44="T", AU44="N"), 0, IF($C44="DM", $T44, IF(OR(AU44="Y", AU44="IR"),$AM44,IF(AU44="C", IF($BI44="Y", IF($AF44="N/A", $Q44, $AF44), IF($AG44="N/A", $T44,$AG44)))))))</f>
        <v>9</v>
      </c>
      <c r="BN44" s="16">
        <f>IF(AV44="R", $CA44, IF(OR(AV44="P", AV44="T", AV44="N"), 0, IF($C44="DM", $T44, IF(OR(AV44="Y", AV44="IR"),$AM44,IF(AV44="C", IF($BI44="Y", IF($AF44="N/A", $Q44, $AF44), IF($AG44="N/A", $T44,$AG44)))))))</f>
        <v>9</v>
      </c>
      <c r="BO44" s="16">
        <f>IF(AW44="R", $CA44, IF(OR(AW44="P", AW44="T", AW44="N"), 0, IF($C44="DM", $T44, IF(OR(AW44="Y", AW44="IR"),$AM44,IF(AW44="C", IF($BI44="Y", IF($AF44="N/A", $Q44, $AF44), IF($AG44="N/A", $T44,$AG44)))))))</f>
        <v>9</v>
      </c>
      <c r="BP44" s="16">
        <f>IF(AX44="R", $CA44, IF(OR(AX44="P", AX44="T", AX44="N"), 0, IF($C44="DM", $T44, IF(OR(AX44="Y", AX44="IR"),$AM44,IF(AX44="C", IF($BI44="Y", IF($AF44="N/A", $Q44, $AF44), IF($AG44="N/A", $T44,$AG44)))))))</f>
        <v>9</v>
      </c>
      <c r="BQ44" s="16">
        <f>IF(AY44="R", $CA44, IF(OR(AY44="P", AY44="T", AY44="N"), 0, IF($C44="DM", $T44, IF(OR(AY44="Y", AY44="IR"),$AM44,IF(AY44="C", IF($BI44="Y", IF($AF44="N/A", $Q44, $AF44), IF($AG44="N/A", $T44,$AG44)))))))</f>
        <v>9</v>
      </c>
      <c r="BR44" s="16">
        <f>IF(AZ44="R", $CA44, IF(OR(AZ44="P", AZ44="T", AZ44="N"), 0, IF($C44="DM", $T44, IF(OR(AZ44="Y", AZ44="IR"),$AM44,IF(AZ44="C", IF($BI44="Y", IF($AF44="N/A", $Q44, $AF44), IF($AG44="N/A", $T44,$AG44)))))))</f>
        <v>9</v>
      </c>
      <c r="BS44" s="16">
        <f>IF(BA44="R", $CA44, IF(OR(BA44="P", BA44="T", BA44="N"), 0, IF($C44="DM", $T44, IF(OR(BA44="Y", BA44="IR"),$AM44,IF(BA44="C", IF($BI44="Y", IF($AF44="N/A", $Q44, $AF44), IF($AG44="N/A", $T44,$AG44)))))))</f>
        <v>9</v>
      </c>
      <c r="BT44" s="16">
        <f>IF(BB44="R", $CA44, IF(OR(BB44="P", BB44="T", BB44="N"), 0, IF($C44="DM", $T44, IF(OR(BB44="Y", BB44="IR"),$AM44,IF(BB44="C", IF($BI44="Y", IF($BA44="C", IF($AF44="N/A", $Q44, $AF44), IF($AF44="N/A", $T44, $AM44)), IF($AG44="N/A", $T44,$AG44)))))))</f>
        <v>9</v>
      </c>
      <c r="BU44" s="16">
        <f>IF(BC44="R", $CA44, IF(OR(BC44="P", BC44="T", BC44="N"), 0, IF($C44="DM", $T44, IF(OR(BC44="Y", BC44="IR"),$AM44,IF(BC44="C", IF($BI44="Y", IF($BA44="C", IF($AF44="N/A", $Q44, $AF44), IF($AF44="N/A", $T44, $AM44)), IF($AG44="N/A", $T44,$AG44)))))))</f>
        <v>9</v>
      </c>
      <c r="BV44" s="16">
        <f>IF(BD44="R", $CA44, IF(OR(BD44="P", BD44="T", BD44="N"), 0, IF($C44="DM", $T44, IF(OR(BD44="Y", BD44="IR"),$AM44,IF(BD44="C", IF($BI44="Y", IF($BA44="C", IF($AF44="N/A", $Q44, $AF44), IF($AF44="N/A", $T44, $AM44)), IF($AG44="N/A", $T44,$AG44)))))))</f>
        <v>9</v>
      </c>
      <c r="BW44" s="16">
        <f>IF(BE44="R", $CA44, IF(OR(BE44="P", BE44="T", BE44="N"), 0, IF($C44="DM", $T44, IF(OR(BE44="Y", BE44="IR"),$AM44,IF(BE44="C", IF($BI44="Y", IF($BA44="C", IF($AF44="N/A", $Q44, $AF44), IF($AF44="N/A", $T44, $AM44)), IF($AG44="N/A", $T44,$AG44)))))))</f>
        <v>9</v>
      </c>
      <c r="BX44" s="16">
        <f>IF(BF44="R", $CA44, IF(OR(BF44="P", BF44="T", BF44="N"), 0, IF($C44="DM", $T44, IF(OR(BF44="Y", BF44="IR"),$AM44,IF(BF44="C", IF($BI44="Y", IF($BA44="C", IF($AF44="N/A", $Q44, $AF44), IF($AF44="N/A", $T44, $AM44)), IF($AG44="N/A", $T44,$AG44)))))))</f>
        <v>9</v>
      </c>
      <c r="BY44" s="16">
        <f>IF(BG44="R", $CA44, IF(OR(BG44="P", BG44="T", BG44="N"), 0, IF($C44="DM", $T44, IF(OR(BG44="Y", BG44="IR"),$AM44,IF(BG44="C", IF($BI44="Y", IF($BA44="C", IF($AF44="N/A", $Q44, $AF44), IF($AF44="N/A", $T44, $AM44)), IF($AG44="N/A", $T44,$AG44)))))))</f>
        <v>9</v>
      </c>
      <c r="BZ44" s="16">
        <f>IF(BH44="R", $CA44, IF(OR(BH44="P", BH44="T", BH44="N"), 0, IF($C44="DM", $T44, IF(OR(BH44="Y", BH44="IR"),$AM44,IF(BH44="C", IF($BI44="Y", IF($BA44="C", IF($AF44="N/A", $Q44, $AF44), IF($AF44="N/A", $T44, $AM44)), IF($AG44="N/A", $T44,$AG44)))))))</f>
        <v>9</v>
      </c>
      <c r="CA44" s="15" t="s">
        <v>75</v>
      </c>
      <c r="CB44" s="16">
        <f>BZ44</f>
        <v>9</v>
      </c>
      <c r="CC44" s="15" t="str">
        <f>IF(OR($BH44="T", $BH44="R"), 0, IF($BH44="C", IF($BI44="Y", IF($BA44="C", 0, IF(AF44="N/A", Q44-T44, AF44-AG44)), IF($AF44="N/A", U44, AH44)), AN44))</f>
        <v>N/A</v>
      </c>
      <c r="CD44" s="15" t="str">
        <f>IF(OR($BH44="T", $BH44="R"), 0, IF($BH44="C", IF($BI44="Y", 0, IF($AF44="N/A", V44, AI44)), AO44))</f>
        <v>N/A</v>
      </c>
      <c r="CE44" s="15" t="str">
        <f>IF(OR($BH44="T", $BH44="R"), 0, IF($BH44="C", IF($BI44="Y", 0, IF($AF44="N/A", W44, AJ44)), AP44))</f>
        <v>N/A</v>
      </c>
      <c r="CF44" s="15" t="str">
        <f>IF(OR($BH44="T", $BH44="R"), 0, IF($BH44="C", IF($BI44="Y", 0, IF($AF44="N/A", X44, AK44)), AQ44))</f>
        <v>N/A</v>
      </c>
      <c r="CG44" t="str">
        <f>IF(AC44="N/A", "S:"&amp;L44&amp;" G:"&amp;M44&amp;" GR:"&amp;Q44, IF(AC44=0, "S:"&amp;L44&amp;" G:"&amp;M44&amp;" GR:"&amp;Q44, "S:"&amp;L44&amp;"/"&amp;AD44&amp;" G:"&amp;AE44&amp;" GR:"&amp;AF44))</f>
        <v>S:9 G:7 GR:0</v>
      </c>
    </row>
    <row r="45" spans="1:85" x14ac:dyDescent="0.25">
      <c r="A45" s="14">
        <v>5591</v>
      </c>
      <c r="B45" s="15" t="s">
        <v>2940</v>
      </c>
      <c r="C45" s="15" t="s">
        <v>63</v>
      </c>
      <c r="D45" s="15" t="s">
        <v>52</v>
      </c>
      <c r="E45" s="15">
        <f>VLOOKUP(B45, 'Rookie Year'!$A$2:$B$55679,2,FALSE)</f>
        <v>2024</v>
      </c>
      <c r="F45" s="15">
        <v>2024</v>
      </c>
      <c r="G45" s="15" t="s">
        <v>40</v>
      </c>
      <c r="H45" s="15" t="s">
        <v>2144</v>
      </c>
      <c r="I45" s="16">
        <v>20</v>
      </c>
      <c r="J45" s="15">
        <v>4</v>
      </c>
      <c r="K45" s="17">
        <f>IF(AND(G45&lt;&gt;"N",R45="N/A"), IF(I45&lt;4, 0, 0.25),IF(I45=1, IF(J45=1,0.25, 0.25), IF(I45&lt;13, 0.25, IF(I45&lt;26, 0.4, IF(I45&lt;51, 0.6, 0.75)))))</f>
        <v>0.25</v>
      </c>
      <c r="L45" s="16">
        <f>I45-M45</f>
        <v>15</v>
      </c>
      <c r="M45" s="16">
        <f>ROUNDUP(I45*K45,0)</f>
        <v>5</v>
      </c>
      <c r="N45" s="16">
        <f>M45*J45</f>
        <v>20</v>
      </c>
      <c r="O45" s="16">
        <v>0</v>
      </c>
      <c r="P45" s="16">
        <v>0</v>
      </c>
      <c r="Q45" s="16">
        <f>N45-O45-P45</f>
        <v>20</v>
      </c>
      <c r="R45" s="15" t="s">
        <v>75</v>
      </c>
      <c r="S45" s="15">
        <f>IF(R45="N/A", J45-($B$1-F45), J45-($B$1-R45))</f>
        <v>4</v>
      </c>
      <c r="T45" s="16">
        <f>IF($S45&lt;1, "N/A", $M45)</f>
        <v>5</v>
      </c>
      <c r="U45" s="16">
        <f>IF($S45&lt;2, "N/A", $M45)</f>
        <v>5</v>
      </c>
      <c r="V45" s="16">
        <f>IF($S45&lt;3, "N/A", $M45)</f>
        <v>5</v>
      </c>
      <c r="W45" s="16">
        <f>IF($S45&lt;4, "N/A", $M45)</f>
        <v>5</v>
      </c>
      <c r="X45" s="16" t="str">
        <f>IF($S45&lt;5, "N/A", $M45)</f>
        <v>N/A</v>
      </c>
      <c r="Y45" s="15" t="str">
        <f>IF(SUM(T45:X45)&lt;&gt;Q45, "CHECK", "OK")</f>
        <v>OK</v>
      </c>
      <c r="Z45" s="15" t="str">
        <f>IF(F45=$B$1, "No", IF(S45=1, "Yes", "No"))</f>
        <v>No</v>
      </c>
      <c r="AA45" s="18" t="str">
        <f>IF(C45="DM", "N/A", IF(Z45="No","N/A",VLOOKUP(B45,'Extension List'!$A$3:$R$1972,18,FALSE)))</f>
        <v>N/A</v>
      </c>
      <c r="AB45" s="15" t="str">
        <f>IF(C45="DM", "N/A", IF(Z45="No","N/A",VLOOKUP(B45,'Extension List'!$A$3:$T$1972,20,FALSE)))</f>
        <v>N/A</v>
      </c>
      <c r="AC45" s="15" t="str">
        <f>IF(AA45="N/A", "N/A", 0)</f>
        <v>N/A</v>
      </c>
      <c r="AD45" s="16" t="str">
        <f>IF(AE45="N/A", "N/A", AA45-AE45)</f>
        <v>N/A</v>
      </c>
      <c r="AE45" s="16" t="str">
        <f>IF(AA45="N/A", "N/A", IF(AC45&gt;0, IF(AA45&lt;13, ROUNDUP(0.25*AA45,0), IF(AA45&lt;26, ROUNDUP(0.4*AA45,0), IF(AA45&lt;51, ROUNDUP(0.6*AA45,0), ROUNDUP(0.75*AA45,0)))), "N/A"))</f>
        <v>N/A</v>
      </c>
      <c r="AF45" s="16" t="str">
        <f>IF(AD45="N/A","N/A", (AE45*AC45)+Q45)</f>
        <v>N/A</v>
      </c>
      <c r="AG45" s="16" t="str">
        <f>IF($AF45="N/A", "N/A", "TBC")</f>
        <v>N/A</v>
      </c>
      <c r="AH45" s="16" t="str">
        <f>IF($AF45="N/A", "N/A", "TBC")</f>
        <v>N/A</v>
      </c>
      <c r="AI45" s="16" t="str">
        <f>IF($AF45="N/A","N/A",IF(AC45&gt;1,"TBC","N/A"))</f>
        <v>N/A</v>
      </c>
      <c r="AJ45" s="16" t="str">
        <f>IF($AF45="N/A","N/A",IF(AC45&gt;2,"TBC","N/A"))</f>
        <v>N/A</v>
      </c>
      <c r="AK45" s="16" t="str">
        <f>IF($AF45="N/A","N/A",IF(AC45&gt;3,"TBC","N/A"))</f>
        <v>N/A</v>
      </c>
      <c r="AL45" s="16" t="str">
        <f>IF(AC45="N/A","N/A",IF(AC45&gt;0,IF(SUM(AG45:AK45)&lt;&gt;AF45,"CHECK","OK"),"N/A"))</f>
        <v>N/A</v>
      </c>
      <c r="AM45" s="16">
        <f>IF(AD45="N/A", L45+T45, L45+AG45)</f>
        <v>20</v>
      </c>
      <c r="AN45" s="16">
        <f>IF(AD45="N/A", IF(U45="N/A", "N/A", L45+U45), AD45+AH45)</f>
        <v>20</v>
      </c>
      <c r="AO45" s="16">
        <f>IF(AD45="N/A", IF(V45="N/A", "N/A", L45+V45), IF(AI45="N/A", "N/A", AD45+AI45))</f>
        <v>20</v>
      </c>
      <c r="AP45" s="16">
        <f>IF(AD45="N/A", IF(W45="N/A", "N/A", L45+W45), IF(AJ45="N/A", "N/A", AD45+AJ45))</f>
        <v>20</v>
      </c>
      <c r="AQ45" s="16" t="str">
        <f>IF(AD45="N/A", IF(X45="N/A", "N/A", L45+X45), IF(AK45="N/A", "N/A", AD45+AK45))</f>
        <v>N/A</v>
      </c>
      <c r="AR45" s="15" t="s">
        <v>40</v>
      </c>
      <c r="AS45" s="15" t="s">
        <v>40</v>
      </c>
      <c r="AT45" s="15" t="s">
        <v>40</v>
      </c>
      <c r="AU45" s="15" t="s">
        <v>40</v>
      </c>
      <c r="AV45" s="15" t="s">
        <v>40</v>
      </c>
      <c r="AW45" s="15" t="s">
        <v>40</v>
      </c>
      <c r="AX45" s="15" t="s">
        <v>40</v>
      </c>
      <c r="AY45" s="15" t="s">
        <v>40</v>
      </c>
      <c r="AZ45" s="15" t="s">
        <v>40</v>
      </c>
      <c r="BA45" s="15" t="s">
        <v>40</v>
      </c>
      <c r="BB45" s="15" t="s">
        <v>40</v>
      </c>
      <c r="BC45" s="15" t="s">
        <v>40</v>
      </c>
      <c r="BD45" s="15" t="s">
        <v>40</v>
      </c>
      <c r="BE45" s="15" t="s">
        <v>40</v>
      </c>
      <c r="BF45" s="15" t="s">
        <v>40</v>
      </c>
      <c r="BG45" s="15" t="s">
        <v>40</v>
      </c>
      <c r="BH45" s="15" t="s">
        <v>40</v>
      </c>
      <c r="BJ45" s="16">
        <f>IF(AR45="R", $CA45, IF(OR(AR45="P", AR45="T", AR45="N"), 0, IF($C45="DM", $T45, IF(OR(AR45="Y", AR45="IR"),$AM45,IF(AR45="C", IF($BI45="Y", IF($AF45="N/A", $Q45, $AF45), IF($AG45="N/A", $T45,$AG45)))))))</f>
        <v>20</v>
      </c>
      <c r="BK45" s="16">
        <f>IF(AS45="R", $CA45, IF(OR(AS45="P", AS45="T", AS45="N"), 0, IF($C45="DM", $T45, IF(OR(AS45="Y", AS45="IR"),$AM45,IF(AS45="C", IF($BI45="Y", IF($AF45="N/A", $Q45, $AF45), IF($AG45="N/A", $T45,$AG45)))))))</f>
        <v>20</v>
      </c>
      <c r="BL45" s="16">
        <f>IF(AT45="R", $CA45, IF(OR(AT45="P", AT45="T", AT45="N"), 0, IF($C45="DM", $T45, IF(OR(AT45="Y", AT45="IR"),$AM45,IF(AT45="C", IF($BI45="Y", IF($AF45="N/A", $Q45, $AF45), IF($AG45="N/A", $T45,$AG45)))))))</f>
        <v>20</v>
      </c>
      <c r="BM45" s="16">
        <f>IF(AU45="R", $CA45, IF(OR(AU45="P", AU45="T", AU45="N"), 0, IF($C45="DM", $T45, IF(OR(AU45="Y", AU45="IR"),$AM45,IF(AU45="C", IF($BI45="Y", IF($AF45="N/A", $Q45, $AF45), IF($AG45="N/A", $T45,$AG45)))))))</f>
        <v>20</v>
      </c>
      <c r="BN45" s="16">
        <f>IF(AV45="R", $CA45, IF(OR(AV45="P", AV45="T", AV45="N"), 0, IF($C45="DM", $T45, IF(OR(AV45="Y", AV45="IR"),$AM45,IF(AV45="C", IF($BI45="Y", IF($AF45="N/A", $Q45, $AF45), IF($AG45="N/A", $T45,$AG45)))))))</f>
        <v>20</v>
      </c>
      <c r="BO45" s="16">
        <f>IF(AW45="R", $CA45, IF(OR(AW45="P", AW45="T", AW45="N"), 0, IF($C45="DM", $T45, IF(OR(AW45="Y", AW45="IR"),$AM45,IF(AW45="C", IF($BI45="Y", IF($AF45="N/A", $Q45, $AF45), IF($AG45="N/A", $T45,$AG45)))))))</f>
        <v>20</v>
      </c>
      <c r="BP45" s="16">
        <f>IF(AX45="R", $CA45, IF(OR(AX45="P", AX45="T", AX45="N"), 0, IF($C45="DM", $T45, IF(OR(AX45="Y", AX45="IR"),$AM45,IF(AX45="C", IF($BI45="Y", IF($AF45="N/A", $Q45, $AF45), IF($AG45="N/A", $T45,$AG45)))))))</f>
        <v>20</v>
      </c>
      <c r="BQ45" s="16">
        <f>IF(AY45="R", $CA45, IF(OR(AY45="P", AY45="T", AY45="N"), 0, IF($C45="DM", $T45, IF(OR(AY45="Y", AY45="IR"),$AM45,IF(AY45="C", IF($BI45="Y", IF($AF45="N/A", $Q45, $AF45), IF($AG45="N/A", $T45,$AG45)))))))</f>
        <v>20</v>
      </c>
      <c r="BR45" s="16">
        <f>IF(AZ45="R", $CA45, IF(OR(AZ45="P", AZ45="T", AZ45="N"), 0, IF($C45="DM", $T45, IF(OR(AZ45="Y", AZ45="IR"),$AM45,IF(AZ45="C", IF($BI45="Y", IF($AF45="N/A", $Q45, $AF45), IF($AG45="N/A", $T45,$AG45)))))))</f>
        <v>20</v>
      </c>
      <c r="BS45" s="16">
        <f>IF(BA45="R", $CA45, IF(OR(BA45="P", BA45="T", BA45="N"), 0, IF($C45="DM", $T45, IF(OR(BA45="Y", BA45="IR"),$AM45,IF(BA45="C", IF($BI45="Y", IF($AF45="N/A", $Q45, $AF45), IF($AG45="N/A", $T45,$AG45)))))))</f>
        <v>20</v>
      </c>
      <c r="BT45" s="16">
        <f>IF(BB45="R", $CA45, IF(OR(BB45="P", BB45="T", BB45="N"), 0, IF($C45="DM", $T45, IF(OR(BB45="Y", BB45="IR"),$AM45,IF(BB45="C", IF($BI45="Y", IF($BA45="C", IF($AF45="N/A", $Q45, $AF45), IF($AF45="N/A", $T45, $AM45)), IF($AG45="N/A", $T45,$AG45)))))))</f>
        <v>20</v>
      </c>
      <c r="BU45" s="16">
        <f>IF(BC45="R", $CA45, IF(OR(BC45="P", BC45="T", BC45="N"), 0, IF($C45="DM", $T45, IF(OR(BC45="Y", BC45="IR"),$AM45,IF(BC45="C", IF($BI45="Y", IF($BA45="C", IF($AF45="N/A", $Q45, $AF45), IF($AF45="N/A", $T45, $AM45)), IF($AG45="N/A", $T45,$AG45)))))))</f>
        <v>20</v>
      </c>
      <c r="BV45" s="16">
        <f>IF(BD45="R", $CA45, IF(OR(BD45="P", BD45="T", BD45="N"), 0, IF($C45="DM", $T45, IF(OR(BD45="Y", BD45="IR"),$AM45,IF(BD45="C", IF($BI45="Y", IF($BA45="C", IF($AF45="N/A", $Q45, $AF45), IF($AF45="N/A", $T45, $AM45)), IF($AG45="N/A", $T45,$AG45)))))))</f>
        <v>20</v>
      </c>
      <c r="BW45" s="16">
        <f>IF(BE45="R", $CA45, IF(OR(BE45="P", BE45="T", BE45="N"), 0, IF($C45="DM", $T45, IF(OR(BE45="Y", BE45="IR"),$AM45,IF(BE45="C", IF($BI45="Y", IF($BA45="C", IF($AF45="N/A", $Q45, $AF45), IF($AF45="N/A", $T45, $AM45)), IF($AG45="N/A", $T45,$AG45)))))))</f>
        <v>20</v>
      </c>
      <c r="BX45" s="16">
        <f>IF(BF45="R", $CA45, IF(OR(BF45="P", BF45="T", BF45="N"), 0, IF($C45="DM", $T45, IF(OR(BF45="Y", BF45="IR"),$AM45,IF(BF45="C", IF($BI45="Y", IF($BA45="C", IF($AF45="N/A", $Q45, $AF45), IF($AF45="N/A", $T45, $AM45)), IF($AG45="N/A", $T45,$AG45)))))))</f>
        <v>20</v>
      </c>
      <c r="BY45" s="16">
        <f>IF(BG45="R", $CA45, IF(OR(BG45="P", BG45="T", BG45="N"), 0, IF($C45="DM", $T45, IF(OR(BG45="Y", BG45="IR"),$AM45,IF(BG45="C", IF($BI45="Y", IF($BA45="C", IF($AF45="N/A", $Q45, $AF45), IF($AF45="N/A", $T45, $AM45)), IF($AG45="N/A", $T45,$AG45)))))))</f>
        <v>20</v>
      </c>
      <c r="BZ45" s="16">
        <f>IF(BH45="R", $CA45, IF(OR(BH45="P", BH45="T", BH45="N"), 0, IF($C45="DM", $T45, IF(OR(BH45="Y", BH45="IR"),$AM45,IF(BH45="C", IF($BI45="Y", IF($BA45="C", IF($AF45="N/A", $Q45, $AF45), IF($AF45="N/A", $T45, $AM45)), IF($AG45="N/A", $T45,$AG45)))))))</f>
        <v>20</v>
      </c>
      <c r="CA45" s="15" t="s">
        <v>75</v>
      </c>
      <c r="CB45" s="16">
        <f>BZ45</f>
        <v>20</v>
      </c>
      <c r="CC45" s="15">
        <f>IF(OR($BH45="T", $BH45="R"), 0, IF($BH45="C", IF($BI45="Y", IF($BA45="C", 0, IF(AF45="N/A", Q45-T45, AF45-AG45)), IF($AF45="N/A", U45, AH45)), AN45))</f>
        <v>20</v>
      </c>
      <c r="CD45" s="15">
        <f>IF(OR($BH45="T", $BH45="R"), 0, IF($BH45="C", IF($BI45="Y", 0, IF($AF45="N/A", V45, AI45)), AO45))</f>
        <v>20</v>
      </c>
      <c r="CE45" s="15">
        <f>IF(OR($BH45="T", $BH45="R"), 0, IF($BH45="C", IF($BI45="Y", 0, IF($AF45="N/A", W45, AJ45)), AP45))</f>
        <v>20</v>
      </c>
      <c r="CF45" s="15" t="str">
        <f>IF(OR($BH45="T", $BH45="R"), 0, IF($BH45="C", IF($BI45="Y", 0, IF($AF45="N/A", X45, AK45)), AQ45))</f>
        <v>N/A</v>
      </c>
      <c r="CG45" t="str">
        <f>IF(AC45="N/A", "S:"&amp;L45&amp;" G:"&amp;M45&amp;" GR:"&amp;Q45, IF(AC45=0, "S:"&amp;L45&amp;" G:"&amp;M45&amp;" GR:"&amp;Q45, "S:"&amp;L45&amp;"/"&amp;AD45&amp;" G:"&amp;AE45&amp;" GR:"&amp;AF45))</f>
        <v>S:15 G:5 GR:20</v>
      </c>
    </row>
    <row r="46" spans="1:85" x14ac:dyDescent="0.25">
      <c r="A46" s="14">
        <v>5410</v>
      </c>
      <c r="B46" s="15" t="s">
        <v>2748</v>
      </c>
      <c r="C46" s="15" t="s">
        <v>63</v>
      </c>
      <c r="D46" s="15" t="s">
        <v>52</v>
      </c>
      <c r="E46" s="15">
        <f>VLOOKUP(B46, 'Rookie Year'!$A$2:$B$55679,2,FALSE)</f>
        <v>2023</v>
      </c>
      <c r="F46" s="15">
        <v>2023</v>
      </c>
      <c r="G46" s="15" t="s">
        <v>40</v>
      </c>
      <c r="H46" s="15" t="s">
        <v>2149</v>
      </c>
      <c r="I46" s="16">
        <v>15</v>
      </c>
      <c r="J46" s="15">
        <v>4</v>
      </c>
      <c r="K46" s="17">
        <f>IF(AND(G46&lt;&gt;"N",R46="N/A"), IF(I46&lt;4, 0, 0.25),IF(I46=1, IF(J46=1,0.25, 0.25), IF(I46&lt;13, 0.25, IF(I46&lt;26, 0.4, IF(I46&lt;51, 0.6, 0.75)))))</f>
        <v>0.25</v>
      </c>
      <c r="L46" s="16">
        <f>I46-M46</f>
        <v>11</v>
      </c>
      <c r="M46" s="16">
        <f>ROUNDUP(I46*K46,0)</f>
        <v>4</v>
      </c>
      <c r="N46" s="16">
        <f>M46*J46</f>
        <v>16</v>
      </c>
      <c r="O46" s="16">
        <v>4</v>
      </c>
      <c r="P46" s="16">
        <v>0</v>
      </c>
      <c r="Q46" s="16">
        <f>N46-O46-P46</f>
        <v>12</v>
      </c>
      <c r="R46" s="15" t="s">
        <v>75</v>
      </c>
      <c r="S46" s="15">
        <f>IF(R46="N/A", J46-($B$1-F46), J46-($B$1-R46))</f>
        <v>3</v>
      </c>
      <c r="T46" s="16">
        <v>12</v>
      </c>
      <c r="U46" s="16">
        <v>0</v>
      </c>
      <c r="V46" s="16">
        <v>0</v>
      </c>
      <c r="W46" s="16" t="str">
        <f>IF($S46&lt;4, "N/A", $M46)</f>
        <v>N/A</v>
      </c>
      <c r="X46" s="16" t="str">
        <f>IF($S46&lt;5, "N/A", $M46)</f>
        <v>N/A</v>
      </c>
      <c r="Y46" s="15" t="str">
        <f>IF(SUM(T46:X46)&lt;&gt;Q46, "CHECK", "OK")</f>
        <v>OK</v>
      </c>
      <c r="Z46" s="15" t="str">
        <f>IF(F46=$B$1, "No", IF(S46=1, "Yes", "No"))</f>
        <v>No</v>
      </c>
      <c r="AA46" s="18" t="str">
        <f>IF(C46="DM", "N/A", IF(Z46="No","N/A",VLOOKUP(B46,'Extension List'!$A$3:$R$1972,18,FALSE)))</f>
        <v>N/A</v>
      </c>
      <c r="AB46" s="15" t="str">
        <f>IF(C46="DM", "N/A", IF(Z46="No","N/A",VLOOKUP(B46,'Extension List'!$A$3:$T$1972,20,FALSE)))</f>
        <v>N/A</v>
      </c>
      <c r="AC46" s="15" t="str">
        <f>IF(AA46="N/A", "N/A", 0)</f>
        <v>N/A</v>
      </c>
      <c r="AD46" s="16" t="str">
        <f>IF(AE46="N/A", "N/A", AA46-AE46)</f>
        <v>N/A</v>
      </c>
      <c r="AE46" s="16" t="str">
        <f>IF(AA46="N/A", "N/A", IF(AC46&gt;0, IF(AA46&lt;13, ROUNDUP(0.25*AA46,0), IF(AA46&lt;26, ROUNDUP(0.4*AA46,0), IF(AA46&lt;51, ROUNDUP(0.6*AA46,0), ROUNDUP(0.75*AA46,0)))), "N/A"))</f>
        <v>N/A</v>
      </c>
      <c r="AF46" s="16" t="str">
        <f>IF(AD46="N/A","N/A", (AE46*AC46)+Q46)</f>
        <v>N/A</v>
      </c>
      <c r="AG46" s="16" t="str">
        <f>IF($AF46="N/A", "N/A", "TBC")</f>
        <v>N/A</v>
      </c>
      <c r="AH46" s="16" t="str">
        <f>IF($AF46="N/A", "N/A", "TBC")</f>
        <v>N/A</v>
      </c>
      <c r="AI46" s="16" t="str">
        <f>IF($AF46="N/A","N/A",IF(AC46&gt;1,"TBC","N/A"))</f>
        <v>N/A</v>
      </c>
      <c r="AJ46" s="16" t="str">
        <f>IF($AF46="N/A","N/A",IF(AC46&gt;2,"TBC","N/A"))</f>
        <v>N/A</v>
      </c>
      <c r="AK46" s="16" t="str">
        <f>IF($AF46="N/A","N/A",IF(AC46&gt;3,"TBC","N/A"))</f>
        <v>N/A</v>
      </c>
      <c r="AL46" s="16" t="str">
        <f>IF(AC46="N/A","N/A",IF(AC46&gt;0,IF(SUM(AG46:AK46)&lt;&gt;AF46,"CHECK","OK"),"N/A"))</f>
        <v>N/A</v>
      </c>
      <c r="AM46" s="16">
        <f>IF(AD46="N/A", L46+T46, L46+AG46)</f>
        <v>23</v>
      </c>
      <c r="AN46" s="16">
        <f>IF(AD46="N/A", IF(U46="N/A", "N/A", L46+U46), AD46+AH46)</f>
        <v>11</v>
      </c>
      <c r="AO46" s="16">
        <f>IF(AD46="N/A", IF(V46="N/A", "N/A", L46+V46), IF(AI46="N/A", "N/A", AD46+AI46))</f>
        <v>11</v>
      </c>
      <c r="AP46" s="16" t="str">
        <f>IF(AD46="N/A", IF(W46="N/A", "N/A", L46+W46), IF(AJ46="N/A", "N/A", AD46+AJ46))</f>
        <v>N/A</v>
      </c>
      <c r="AQ46" s="16" t="str">
        <f>IF(AD46="N/A", IF(X46="N/A", "N/A", L46+X46), IF(AK46="N/A", "N/A", AD46+AK46))</f>
        <v>N/A</v>
      </c>
      <c r="AR46" s="15" t="s">
        <v>40</v>
      </c>
      <c r="AS46" s="15" t="s">
        <v>40</v>
      </c>
      <c r="AT46" s="15" t="s">
        <v>40</v>
      </c>
      <c r="AU46" s="15" t="s">
        <v>40</v>
      </c>
      <c r="AV46" s="15" t="s">
        <v>40</v>
      </c>
      <c r="AW46" s="15" t="s">
        <v>40</v>
      </c>
      <c r="AX46" s="15" t="s">
        <v>40</v>
      </c>
      <c r="AY46" s="15" t="s">
        <v>40</v>
      </c>
      <c r="AZ46" s="15" t="s">
        <v>40</v>
      </c>
      <c r="BA46" s="15" t="s">
        <v>40</v>
      </c>
      <c r="BB46" s="15" t="s">
        <v>40</v>
      </c>
      <c r="BC46" s="15" t="s">
        <v>40</v>
      </c>
      <c r="BD46" s="15" t="s">
        <v>40</v>
      </c>
      <c r="BE46" s="15" t="s">
        <v>40</v>
      </c>
      <c r="BF46" s="15" t="s">
        <v>40</v>
      </c>
      <c r="BG46" s="15" t="s">
        <v>40</v>
      </c>
      <c r="BH46" s="15" t="s">
        <v>40</v>
      </c>
      <c r="BI46" s="15"/>
      <c r="BJ46" s="16">
        <f>IF(AR46="R", $CA46, IF(OR(AR46="P", AR46="T", AR46="N"), 0, IF($C46="DM", $T46, IF(OR(AR46="Y", AR46="IR"),$AM46,IF(AR46="C", IF($BI46="Y", IF($AF46="N/A", $Q46, $AF46), IF($AG46="N/A", $T46,$AG46)))))))</f>
        <v>23</v>
      </c>
      <c r="BK46" s="16">
        <f>IF(AS46="R", $CA46, IF(OR(AS46="P", AS46="T", AS46="N"), 0, IF($C46="DM", $T46, IF(OR(AS46="Y", AS46="IR"),$AM46,IF(AS46="C", IF($BI46="Y", IF($AF46="N/A", $Q46, $AF46), IF($AG46="N/A", $T46,$AG46)))))))</f>
        <v>23</v>
      </c>
      <c r="BL46" s="16">
        <f>IF(AT46="R", $CA46, IF(OR(AT46="P", AT46="T", AT46="N"), 0, IF($C46="DM", $T46, IF(OR(AT46="Y", AT46="IR"),$AM46,IF(AT46="C", IF($BI46="Y", IF($AF46="N/A", $Q46, $AF46), IF($AG46="N/A", $T46,$AG46)))))))</f>
        <v>23</v>
      </c>
      <c r="BM46" s="16">
        <f>IF(AU46="R", $CA46, IF(OR(AU46="P", AU46="T", AU46="N"), 0, IF($C46="DM", $T46, IF(OR(AU46="Y", AU46="IR"),$AM46,IF(AU46="C", IF($BI46="Y", IF($AF46="N/A", $Q46, $AF46), IF($AG46="N/A", $T46,$AG46)))))))</f>
        <v>23</v>
      </c>
      <c r="BN46" s="16">
        <f>IF(AV46="R", $CA46, IF(OR(AV46="P", AV46="T", AV46="N"), 0, IF($C46="DM", $T46, IF(OR(AV46="Y", AV46="IR"),$AM46,IF(AV46="C", IF($BI46="Y", IF($AF46="N/A", $Q46, $AF46), IF($AG46="N/A", $T46,$AG46)))))))</f>
        <v>23</v>
      </c>
      <c r="BO46" s="16">
        <f>IF(AW46="R", $CA46, IF(OR(AW46="P", AW46="T", AW46="N"), 0, IF($C46="DM", $T46, IF(OR(AW46="Y", AW46="IR"),$AM46,IF(AW46="C", IF($BI46="Y", IF($AF46="N/A", $Q46, $AF46), IF($AG46="N/A", $T46,$AG46)))))))</f>
        <v>23</v>
      </c>
      <c r="BP46" s="16">
        <f>IF(AX46="R", $CA46, IF(OR(AX46="P", AX46="T", AX46="N"), 0, IF($C46="DM", $T46, IF(OR(AX46="Y", AX46="IR"),$AM46,IF(AX46="C", IF($BI46="Y", IF($AF46="N/A", $Q46, $AF46), IF($AG46="N/A", $T46,$AG46)))))))</f>
        <v>23</v>
      </c>
      <c r="BQ46" s="16">
        <f>IF(AY46="R", $CA46, IF(OR(AY46="P", AY46="T", AY46="N"), 0, IF($C46="DM", $T46, IF(OR(AY46="Y", AY46="IR"),$AM46,IF(AY46="C", IF($BI46="Y", IF($AF46="N/A", $Q46, $AF46), IF($AG46="N/A", $T46,$AG46)))))))</f>
        <v>23</v>
      </c>
      <c r="BR46" s="16">
        <f>IF(AZ46="R", $CA46, IF(OR(AZ46="P", AZ46="T", AZ46="N"), 0, IF($C46="DM", $T46, IF(OR(AZ46="Y", AZ46="IR"),$AM46,IF(AZ46="C", IF($BI46="Y", IF($AF46="N/A", $Q46, $AF46), IF($AG46="N/A", $T46,$AG46)))))))</f>
        <v>23</v>
      </c>
      <c r="BS46" s="16">
        <f>IF(BA46="R", $CA46, IF(OR(BA46="P", BA46="T", BA46="N"), 0, IF($C46="DM", $T46, IF(OR(BA46="Y", BA46="IR"),$AM46,IF(BA46="C", IF($BI46="Y", IF($AF46="N/A", $Q46, $AF46), IF($AG46="N/A", $T46,$AG46)))))))</f>
        <v>23</v>
      </c>
      <c r="BT46" s="16">
        <f>IF(BB46="R", $CA46, IF(OR(BB46="P", BB46="T", BB46="N"), 0, IF($C46="DM", $T46, IF(OR(BB46="Y", BB46="IR"),$AM46,IF(BB46="C", IF($BI46="Y", IF($BA46="C", IF($AF46="N/A", $Q46, $AF46), IF($AF46="N/A", $T46, $AM46)), IF($AG46="N/A", $T46,$AG46)))))))</f>
        <v>23</v>
      </c>
      <c r="BU46" s="16">
        <f>IF(BC46="R", $CA46, IF(OR(BC46="P", BC46="T", BC46="N"), 0, IF($C46="DM", $T46, IF(OR(BC46="Y", BC46="IR"),$AM46,IF(BC46="C", IF($BI46="Y", IF($BA46="C", IF($AF46="N/A", $Q46, $AF46), IF($AF46="N/A", $T46, $AM46)), IF($AG46="N/A", $T46,$AG46)))))))</f>
        <v>23</v>
      </c>
      <c r="BV46" s="16">
        <f>IF(BD46="R", $CA46, IF(OR(BD46="P", BD46="T", BD46="N"), 0, IF($C46="DM", $T46, IF(OR(BD46="Y", BD46="IR"),$AM46,IF(BD46="C", IF($BI46="Y", IF($BA46="C", IF($AF46="N/A", $Q46, $AF46), IF($AF46="N/A", $T46, $AM46)), IF($AG46="N/A", $T46,$AG46)))))))</f>
        <v>23</v>
      </c>
      <c r="BW46" s="16">
        <f>IF(BE46="R", $CA46, IF(OR(BE46="P", BE46="T", BE46="N"), 0, IF($C46="DM", $T46, IF(OR(BE46="Y", BE46="IR"),$AM46,IF(BE46="C", IF($BI46="Y", IF($BA46="C", IF($AF46="N/A", $Q46, $AF46), IF($AF46="N/A", $T46, $AM46)), IF($AG46="N/A", $T46,$AG46)))))))</f>
        <v>23</v>
      </c>
      <c r="BX46" s="16">
        <f>IF(BF46="R", $CA46, IF(OR(BF46="P", BF46="T", BF46="N"), 0, IF($C46="DM", $T46, IF(OR(BF46="Y", BF46="IR"),$AM46,IF(BF46="C", IF($BI46="Y", IF($BA46="C", IF($AF46="N/A", $Q46, $AF46), IF($AF46="N/A", $T46, $AM46)), IF($AG46="N/A", $T46,$AG46)))))))</f>
        <v>23</v>
      </c>
      <c r="BY46" s="16">
        <f>IF(BG46="R", $CA46, IF(OR(BG46="P", BG46="T", BG46="N"), 0, IF($C46="DM", $T46, IF(OR(BG46="Y", BG46="IR"),$AM46,IF(BG46="C", IF($BI46="Y", IF($BA46="C", IF($AF46="N/A", $Q46, $AF46), IF($AF46="N/A", $T46, $AM46)), IF($AG46="N/A", $T46,$AG46)))))))</f>
        <v>23</v>
      </c>
      <c r="BZ46" s="16">
        <f>IF(BH46="R", $CA46, IF(OR(BH46="P", BH46="T", BH46="N"), 0, IF($C46="DM", $T46, IF(OR(BH46="Y", BH46="IR"),$AM46,IF(BH46="C", IF($BI46="Y", IF($BA46="C", IF($AF46="N/A", $Q46, $AF46), IF($AF46="N/A", $T46, $AM46)), IF($AG46="N/A", $T46,$AG46)))))))</f>
        <v>23</v>
      </c>
      <c r="CA46" s="15" t="s">
        <v>75</v>
      </c>
      <c r="CB46" s="16">
        <f>BZ46</f>
        <v>23</v>
      </c>
      <c r="CC46" s="15">
        <f>IF(OR($BH46="T", $BH46="R"), 0, IF($BH46="C", IF($BI46="Y", IF($BA46="C", 0, IF(AF46="N/A", Q46-T46, AF46-AG46)), IF($AF46="N/A", U46, AH46)), AN46))</f>
        <v>11</v>
      </c>
      <c r="CD46" s="15">
        <f>IF(OR($BH46="T", $BH46="R"), 0, IF($BH46="C", IF($BI46="Y", 0, IF($AF46="N/A", V46, AI46)), AO46))</f>
        <v>11</v>
      </c>
      <c r="CE46" s="15" t="str">
        <f>IF(OR($BH46="T", $BH46="R"), 0, IF($BH46="C", IF($BI46="Y", 0, IF($AF46="N/A", W46, AJ46)), AP46))</f>
        <v>N/A</v>
      </c>
      <c r="CF46" s="15" t="str">
        <f>IF(OR($BH46="T", $BH46="R"), 0, IF($BH46="C", IF($BI46="Y", 0, IF($AF46="N/A", X46, AK46)), AQ46))</f>
        <v>N/A</v>
      </c>
      <c r="CG46" t="str">
        <f>IF(AC46="N/A", "S:"&amp;L46&amp;" G:"&amp;M46&amp;" GR:"&amp;Q46, IF(AC46=0, "S:"&amp;L46&amp;" G:"&amp;M46&amp;" GR:"&amp;Q46, "S:"&amp;L46&amp;"/"&amp;AD46&amp;" G:"&amp;AE46&amp;" GR:"&amp;AF46))</f>
        <v>S:11 G:4 GR:12</v>
      </c>
    </row>
    <row r="47" spans="1:85" x14ac:dyDescent="0.25">
      <c r="A47" s="14">
        <v>5080</v>
      </c>
      <c r="B47" s="15" t="s">
        <v>982</v>
      </c>
      <c r="C47" s="15" t="s">
        <v>63</v>
      </c>
      <c r="D47" s="15" t="s">
        <v>52</v>
      </c>
      <c r="E47" s="15">
        <f>VLOOKUP(B47, 'Rookie Year'!$A$2:$B$55679,2,FALSE)</f>
        <v>2017</v>
      </c>
      <c r="F47" s="15">
        <v>2023</v>
      </c>
      <c r="G47" s="15" t="s">
        <v>42</v>
      </c>
      <c r="H47" s="15" t="s">
        <v>1928</v>
      </c>
      <c r="I47" s="16">
        <v>1</v>
      </c>
      <c r="J47" s="15">
        <v>2</v>
      </c>
      <c r="K47" s="17">
        <f>IF(AND(G47&lt;&gt;"N",R47="N/A"), IF(I47&lt;4, 0, 0.25),IF(I47=1, IF(J47=1,0.25, 0.25), IF(I47&lt;13, 0.25, IF(I47&lt;26, 0.4, IF(I47&lt;51, 0.6, 0.75)))))</f>
        <v>0.25</v>
      </c>
      <c r="L47" s="16">
        <f>I47-M47</f>
        <v>0</v>
      </c>
      <c r="M47" s="16">
        <f>ROUNDUP(I47*K47,0)</f>
        <v>1</v>
      </c>
      <c r="N47" s="16">
        <f>M47*J47</f>
        <v>2</v>
      </c>
      <c r="O47" s="16">
        <v>1</v>
      </c>
      <c r="P47" s="16">
        <v>0</v>
      </c>
      <c r="Q47" s="16">
        <f>N47-O47-P47</f>
        <v>1</v>
      </c>
      <c r="R47" s="15" t="s">
        <v>75</v>
      </c>
      <c r="S47" s="15">
        <f>IF(R47="N/A", J47-($B$1-F47), J47-($B$1-R47))</f>
        <v>1</v>
      </c>
      <c r="T47" s="16">
        <v>1</v>
      </c>
      <c r="U47" s="16" t="str">
        <f>IF($S47&lt;2, "N/A", $M47)</f>
        <v>N/A</v>
      </c>
      <c r="V47" s="16" t="str">
        <f>IF($S47&lt;3, "N/A", $M47)</f>
        <v>N/A</v>
      </c>
      <c r="W47" s="16" t="str">
        <f>IF($S47&lt;4, "N/A", $M47)</f>
        <v>N/A</v>
      </c>
      <c r="X47" s="16" t="str">
        <f>IF($S47&lt;5, "N/A", $M47)</f>
        <v>N/A</v>
      </c>
      <c r="Y47" s="15" t="str">
        <f>IF(SUM(T47:X47)&lt;&gt;Q47, "CHECK", "OK")</f>
        <v>OK</v>
      </c>
      <c r="Z47" s="15" t="str">
        <f>IF(F47=$B$1, "No", IF(S47=1, "Yes", "No"))</f>
        <v>Yes</v>
      </c>
      <c r="AA47" s="18">
        <f>IF(C47="DM", "N/A", IF(Z47="No","N/A",VLOOKUP(B47,'Extension List'!$A$3:$R$1972,18,FALSE)))</f>
        <v>20</v>
      </c>
      <c r="AB47" s="15">
        <f>IF(C47="DM", "N/A", IF(Z47="No","N/A",VLOOKUP(B47,'Extension List'!$A$3:$T$1972,20,FALSE)))</f>
        <v>4</v>
      </c>
      <c r="AC47" s="15">
        <f>IF(AA47="N/A", "N/A", 0)</f>
        <v>0</v>
      </c>
      <c r="AD47" s="16" t="str">
        <f>IF(AE47="N/A", "N/A", AA47-AE47)</f>
        <v>N/A</v>
      </c>
      <c r="AE47" s="16" t="str">
        <f>IF(AA47="N/A", "N/A", IF(AC47&gt;0, IF(AA47&lt;13, ROUNDUP(0.25*AA47,0), IF(AA47&lt;26, ROUNDUP(0.4*AA47,0), IF(AA47&lt;51, ROUNDUP(0.6*AA47,0), ROUNDUP(0.75*AA47,0)))), "N/A"))</f>
        <v>N/A</v>
      </c>
      <c r="AF47" s="16" t="str">
        <f>IF(AD47="N/A","N/A", (AE47*AC47)+Q47)</f>
        <v>N/A</v>
      </c>
      <c r="AG47" s="16" t="str">
        <f>IF($AF47="N/A", "N/A", "TBC")</f>
        <v>N/A</v>
      </c>
      <c r="AH47" s="16" t="str">
        <f>IF($AF47="N/A", "N/A", "TBC")</f>
        <v>N/A</v>
      </c>
      <c r="AI47" s="16" t="str">
        <f>IF($AF47="N/A","N/A",IF(AC47&gt;1,"TBC","N/A"))</f>
        <v>N/A</v>
      </c>
      <c r="AJ47" s="16" t="str">
        <f>IF($AF47="N/A","N/A",IF(AC47&gt;2,"TBC","N/A"))</f>
        <v>N/A</v>
      </c>
      <c r="AK47" s="16" t="str">
        <f>IF($AF47="N/A","N/A",IF(AC47&gt;3,"TBC","N/A"))</f>
        <v>N/A</v>
      </c>
      <c r="AL47" s="16" t="str">
        <f>IF(AC47="N/A","N/A",IF(AC47&gt;0,IF(SUM(AG47:AK47)&lt;&gt;AF47,"CHECK","OK"),"N/A"))</f>
        <v>N/A</v>
      </c>
      <c r="AM47" s="16">
        <f>IF(AD47="N/A", L47+T47, L47+AG47)</f>
        <v>1</v>
      </c>
      <c r="AN47" s="16" t="str">
        <f>IF(AD47="N/A", IF(U47="N/A", "N/A", L47+U47), AD47+AH47)</f>
        <v>N/A</v>
      </c>
      <c r="AO47" s="16" t="str">
        <f>IF(AD47="N/A", IF(V47="N/A", "N/A", L47+V47), IF(AI47="N/A", "N/A", AD47+AI47))</f>
        <v>N/A</v>
      </c>
      <c r="AP47" s="16" t="str">
        <f>IF(AD47="N/A", IF(W47="N/A", "N/A", L47+W47), IF(AJ47="N/A", "N/A", AD47+AJ47))</f>
        <v>N/A</v>
      </c>
      <c r="AQ47" s="16" t="str">
        <f>IF(AD47="N/A", IF(X47="N/A", "N/A", L47+X47), IF(AK47="N/A", "N/A", AD47+AK47))</f>
        <v>N/A</v>
      </c>
      <c r="AR47" s="15" t="s">
        <v>44</v>
      </c>
      <c r="AS47" s="15" t="s">
        <v>44</v>
      </c>
      <c r="AT47" s="15" t="s">
        <v>44</v>
      </c>
      <c r="AU47" s="15" t="s">
        <v>44</v>
      </c>
      <c r="AV47" s="15" t="s">
        <v>44</v>
      </c>
      <c r="AW47" s="15" t="s">
        <v>44</v>
      </c>
      <c r="AX47" s="15" t="s">
        <v>44</v>
      </c>
      <c r="AY47" s="15" t="s">
        <v>44</v>
      </c>
      <c r="AZ47" s="15" t="s">
        <v>44</v>
      </c>
      <c r="BA47" s="15" t="s">
        <v>44</v>
      </c>
      <c r="BB47" s="15" t="s">
        <v>44</v>
      </c>
      <c r="BC47" s="15" t="s">
        <v>44</v>
      </c>
      <c r="BD47" s="15" t="s">
        <v>44</v>
      </c>
      <c r="BE47" s="15" t="s">
        <v>44</v>
      </c>
      <c r="BF47" s="15" t="s">
        <v>44</v>
      </c>
      <c r="BG47" s="15" t="s">
        <v>44</v>
      </c>
      <c r="BH47" s="15" t="s">
        <v>44</v>
      </c>
      <c r="BI47" s="15"/>
      <c r="BJ47" s="16">
        <f>IF(AR47="R", $CA47, IF(OR(AR47="P", AR47="T", AR47="N"), 0, IF($C47="DM", $T47, IF(OR(AR47="Y", AR47="IR"),$AM47,IF(AR47="C", IF($BI47="Y", IF($AF47="N/A", $Q47, $AF47), IF($AG47="N/A", $T47,$AG47)))))))</f>
        <v>1</v>
      </c>
      <c r="BK47" s="16">
        <f>IF(AS47="R", $CA47, IF(OR(AS47="P", AS47="T", AS47="N"), 0, IF($C47="DM", $T47, IF(OR(AS47="Y", AS47="IR"),$AM47,IF(AS47="C", IF($BI47="Y", IF($AF47="N/A", $Q47, $AF47), IF($AG47="N/A", $T47,$AG47)))))))</f>
        <v>1</v>
      </c>
      <c r="BL47" s="16">
        <f>IF(AT47="R", $CA47, IF(OR(AT47="P", AT47="T", AT47="N"), 0, IF($C47="DM", $T47, IF(OR(AT47="Y", AT47="IR"),$AM47,IF(AT47="C", IF($BI47="Y", IF($AF47="N/A", $Q47, $AF47), IF($AG47="N/A", $T47,$AG47)))))))</f>
        <v>1</v>
      </c>
      <c r="BM47" s="16">
        <f>IF(AU47="R", $CA47, IF(OR(AU47="P", AU47="T", AU47="N"), 0, IF($C47="DM", $T47, IF(OR(AU47="Y", AU47="IR"),$AM47,IF(AU47="C", IF($BI47="Y", IF($AF47="N/A", $Q47, $AF47), IF($AG47="N/A", $T47,$AG47)))))))</f>
        <v>1</v>
      </c>
      <c r="BN47" s="16">
        <f>IF(AV47="R", $CA47, IF(OR(AV47="P", AV47="T", AV47="N"), 0, IF($C47="DM", $T47, IF(OR(AV47="Y", AV47="IR"),$AM47,IF(AV47="C", IF($BI47="Y", IF($AF47="N/A", $Q47, $AF47), IF($AG47="N/A", $T47,$AG47)))))))</f>
        <v>1</v>
      </c>
      <c r="BO47" s="16">
        <f>IF(AW47="R", $CA47, IF(OR(AW47="P", AW47="T", AW47="N"), 0, IF($C47="DM", $T47, IF(OR(AW47="Y", AW47="IR"),$AM47,IF(AW47="C", IF($BI47="Y", IF($AF47="N/A", $Q47, $AF47), IF($AG47="N/A", $T47,$AG47)))))))</f>
        <v>1</v>
      </c>
      <c r="BP47" s="16">
        <f>IF(AX47="R", $CA47, IF(OR(AX47="P", AX47="T", AX47="N"), 0, IF($C47="DM", $T47, IF(OR(AX47="Y", AX47="IR"),$AM47,IF(AX47="C", IF($BI47="Y", IF($AF47="N/A", $Q47, $AF47), IF($AG47="N/A", $T47,$AG47)))))))</f>
        <v>1</v>
      </c>
      <c r="BQ47" s="16">
        <f>IF(AY47="R", $CA47, IF(OR(AY47="P", AY47="T", AY47="N"), 0, IF($C47="DM", $T47, IF(OR(AY47="Y", AY47="IR"),$AM47,IF(AY47="C", IF($BI47="Y", IF($AF47="N/A", $Q47, $AF47), IF($AG47="N/A", $T47,$AG47)))))))</f>
        <v>1</v>
      </c>
      <c r="BR47" s="16">
        <f>IF(AZ47="R", $CA47, IF(OR(AZ47="P", AZ47="T", AZ47="N"), 0, IF($C47="DM", $T47, IF(OR(AZ47="Y", AZ47="IR"),$AM47,IF(AZ47="C", IF($BI47="Y", IF($AF47="N/A", $Q47, $AF47), IF($AG47="N/A", $T47,$AG47)))))))</f>
        <v>1</v>
      </c>
      <c r="BS47" s="16">
        <f>IF(BA47="R", $CA47, IF(OR(BA47="P", BA47="T", BA47="N"), 0, IF($C47="DM", $T47, IF(OR(BA47="Y", BA47="IR"),$AM47,IF(BA47="C", IF($BI47="Y", IF($AF47="N/A", $Q47, $AF47), IF($AG47="N/A", $T47,$AG47)))))))</f>
        <v>1</v>
      </c>
      <c r="BT47" s="16">
        <f>IF(BB47="R", $CA47, IF(OR(BB47="P", BB47="T", BB47="N"), 0, IF($C47="DM", $T47, IF(OR(BB47="Y", BB47="IR"),$AM47,IF(BB47="C", IF($BI47="Y", IF($BA47="C", IF($AF47="N/A", $Q47, $AF47), IF($AF47="N/A", $T47, $AM47)), IF($AG47="N/A", $T47,$AG47)))))))</f>
        <v>1</v>
      </c>
      <c r="BU47" s="16">
        <f>IF(BC47="R", $CA47, IF(OR(BC47="P", BC47="T", BC47="N"), 0, IF($C47="DM", $T47, IF(OR(BC47="Y", BC47="IR"),$AM47,IF(BC47="C", IF($BI47="Y", IF($BA47="C", IF($AF47="N/A", $Q47, $AF47), IF($AF47="N/A", $T47, $AM47)), IF($AG47="N/A", $T47,$AG47)))))))</f>
        <v>1</v>
      </c>
      <c r="BV47" s="16">
        <f>IF(BD47="R", $CA47, IF(OR(BD47="P", BD47="T", BD47="N"), 0, IF($C47="DM", $T47, IF(OR(BD47="Y", BD47="IR"),$AM47,IF(BD47="C", IF($BI47="Y", IF($BA47="C", IF($AF47="N/A", $Q47, $AF47), IF($AF47="N/A", $T47, $AM47)), IF($AG47="N/A", $T47,$AG47)))))))</f>
        <v>1</v>
      </c>
      <c r="BW47" s="16">
        <f>IF(BE47="R", $CA47, IF(OR(BE47="P", BE47="T", BE47="N"), 0, IF($C47="DM", $T47, IF(OR(BE47="Y", BE47="IR"),$AM47,IF(BE47="C", IF($BI47="Y", IF($BA47="C", IF($AF47="N/A", $Q47, $AF47), IF($AF47="N/A", $T47, $AM47)), IF($AG47="N/A", $T47,$AG47)))))))</f>
        <v>1</v>
      </c>
      <c r="BX47" s="16">
        <f>IF(BF47="R", $CA47, IF(OR(BF47="P", BF47="T", BF47="N"), 0, IF($C47="DM", $T47, IF(OR(BF47="Y", BF47="IR"),$AM47,IF(BF47="C", IF($BI47="Y", IF($BA47="C", IF($AF47="N/A", $Q47, $AF47), IF($AF47="N/A", $T47, $AM47)), IF($AG47="N/A", $T47,$AG47)))))))</f>
        <v>1</v>
      </c>
      <c r="BY47" s="16">
        <f>IF(BG47="R", $CA47, IF(OR(BG47="P", BG47="T", BG47="N"), 0, IF($C47="DM", $T47, IF(OR(BG47="Y", BG47="IR"),$AM47,IF(BG47="C", IF($BI47="Y", IF($BA47="C", IF($AF47="N/A", $Q47, $AF47), IF($AF47="N/A", $T47, $AM47)), IF($AG47="N/A", $T47,$AG47)))))))</f>
        <v>1</v>
      </c>
      <c r="BZ47" s="16">
        <f>IF(BH47="R", $CA47, IF(OR(BH47="P", BH47="T", BH47="N"), 0, IF($C47="DM", $T47, IF(OR(BH47="Y", BH47="IR"),$AM47,IF(BH47="C", IF($BI47="Y", IF($BA47="C", IF($AF47="N/A", $Q47, $AF47), IF($AF47="N/A", $T47, $AM47)), IF($AG47="N/A", $T47,$AG47)))))))</f>
        <v>1</v>
      </c>
      <c r="CA47" s="15" t="s">
        <v>75</v>
      </c>
      <c r="CB47" s="16">
        <f>BZ47</f>
        <v>1</v>
      </c>
      <c r="CC47" s="15" t="str">
        <f>IF(OR($BH47="T", $BH47="R"), 0, IF($BH47="C", IF($BI47="Y", IF($BA47="C", 0, IF(AF47="N/A", Q47-T47, AF47-AG47)), IF($AF47="N/A", U47, AH47)), AN47))</f>
        <v>N/A</v>
      </c>
      <c r="CD47" s="15" t="str">
        <f>IF(OR($BH47="T", $BH47="R"), 0, IF($BH47="C", IF($BI47="Y", 0, IF($AF47="N/A", V47, AI47)), AO47))</f>
        <v>N/A</v>
      </c>
      <c r="CE47" s="15" t="str">
        <f>IF(OR($BH47="T", $BH47="R"), 0, IF($BH47="C", IF($BI47="Y", 0, IF($AF47="N/A", W47, AJ47)), AP47))</f>
        <v>N/A</v>
      </c>
      <c r="CF47" s="15" t="str">
        <f>IF(OR($BH47="T", $BH47="R"), 0, IF($BH47="C", IF($BI47="Y", 0, IF($AF47="N/A", X47, AK47)), AQ47))</f>
        <v>N/A</v>
      </c>
      <c r="CG47" t="str">
        <f>IF(AC47="N/A", "S:"&amp;L47&amp;" G:"&amp;M47&amp;" GR:"&amp;Q47, IF(AC47=0, "S:"&amp;L47&amp;" G:"&amp;M47&amp;" GR:"&amp;Q47, "S:"&amp;L47&amp;"/"&amp;AD47&amp;" G:"&amp;AE47&amp;" GR:"&amp;AF47))</f>
        <v>S:0 G:1 GR:1</v>
      </c>
    </row>
    <row r="48" spans="1:85" x14ac:dyDescent="0.25">
      <c r="A48" s="14">
        <v>5169</v>
      </c>
      <c r="B48" s="15" t="s">
        <v>2764</v>
      </c>
      <c r="C48" s="15" t="s">
        <v>63</v>
      </c>
      <c r="D48" s="15" t="s">
        <v>52</v>
      </c>
      <c r="E48" s="15">
        <f>VLOOKUP(B48, 'Rookie Year'!$A$2:$B$55679,2,FALSE)</f>
        <v>2023</v>
      </c>
      <c r="F48" s="15">
        <v>2023</v>
      </c>
      <c r="G48" s="15" t="s">
        <v>40</v>
      </c>
      <c r="H48" s="15" t="s">
        <v>2165</v>
      </c>
      <c r="I48" s="16">
        <v>6</v>
      </c>
      <c r="J48" s="15">
        <v>4</v>
      </c>
      <c r="K48" s="17">
        <f>IF(AND(G48&lt;&gt;"N",R48="N/A"), IF(I48&lt;4, 0, 0.25),IF(I48=1, IF(J48=1,0.25, 0.25), IF(I48&lt;13, 0.25, IF(I48&lt;26, 0.4, IF(I48&lt;51, 0.6, 0.75)))))</f>
        <v>0.25</v>
      </c>
      <c r="L48" s="16">
        <f>I48-M48</f>
        <v>4</v>
      </c>
      <c r="M48" s="16">
        <f>ROUNDUP(I48*K48,0)</f>
        <v>2</v>
      </c>
      <c r="N48" s="16">
        <f>M48*J48</f>
        <v>8</v>
      </c>
      <c r="O48" s="16">
        <v>2</v>
      </c>
      <c r="P48" s="16">
        <v>0</v>
      </c>
      <c r="Q48" s="16">
        <f>N48-O48-P48</f>
        <v>6</v>
      </c>
      <c r="R48" s="15" t="s">
        <v>75</v>
      </c>
      <c r="S48" s="15">
        <f>IF(R48="N/A", J48-($B$1-F48), J48-($B$1-R48))</f>
        <v>3</v>
      </c>
      <c r="T48" s="16">
        <v>2</v>
      </c>
      <c r="U48" s="16">
        <v>2</v>
      </c>
      <c r="V48" s="16">
        <v>2</v>
      </c>
      <c r="W48" s="16" t="str">
        <f>IF($S48&lt;4, "N/A", $M48)</f>
        <v>N/A</v>
      </c>
      <c r="X48" s="16" t="str">
        <f>IF($S48&lt;5, "N/A", $M48)</f>
        <v>N/A</v>
      </c>
      <c r="Y48" s="15" t="str">
        <f>IF(SUM(T48:X48)&lt;&gt;Q48, "CHECK", "OK")</f>
        <v>OK</v>
      </c>
      <c r="Z48" s="15" t="str">
        <f>IF(F48=$B$1, "No", IF(S48=1, "Yes", "No"))</f>
        <v>No</v>
      </c>
      <c r="AA48" s="18" t="str">
        <f>IF(C48="DM", "N/A", IF(Z48="No","N/A",VLOOKUP(B48,'Extension List'!$A$3:$R$1972,18,FALSE)))</f>
        <v>N/A</v>
      </c>
      <c r="AB48" s="15" t="str">
        <f>IF(C48="DM", "N/A", IF(Z48="No","N/A",VLOOKUP(B48,'Extension List'!$A$3:$T$1972,20,FALSE)))</f>
        <v>N/A</v>
      </c>
      <c r="AC48" s="15" t="str">
        <f>IF(AA48="N/A", "N/A", 0)</f>
        <v>N/A</v>
      </c>
      <c r="AD48" s="16" t="str">
        <f>IF(AE48="N/A", "N/A", AA48-AE48)</f>
        <v>N/A</v>
      </c>
      <c r="AE48" s="16" t="str">
        <f>IF(AA48="N/A", "N/A", IF(AC48&gt;0, IF(AA48&lt;13, ROUNDUP(0.25*AA48,0), IF(AA48&lt;26, ROUNDUP(0.4*AA48,0), IF(AA48&lt;51, ROUNDUP(0.6*AA48,0), ROUNDUP(0.75*AA48,0)))), "N/A"))</f>
        <v>N/A</v>
      </c>
      <c r="AF48" s="16" t="str">
        <f>IF(AD48="N/A","N/A", (AE48*AC48)+Q48)</f>
        <v>N/A</v>
      </c>
      <c r="AG48" s="16" t="str">
        <f>IF($AF48="N/A", "N/A", "TBC")</f>
        <v>N/A</v>
      </c>
      <c r="AH48" s="16" t="str">
        <f>IF($AF48="N/A", "N/A", "TBC")</f>
        <v>N/A</v>
      </c>
      <c r="AI48" s="16" t="str">
        <f>IF($AF48="N/A","N/A",IF(AC48&gt;1,"TBC","N/A"))</f>
        <v>N/A</v>
      </c>
      <c r="AJ48" s="16" t="str">
        <f>IF($AF48="N/A","N/A",IF(AC48&gt;2,"TBC","N/A"))</f>
        <v>N/A</v>
      </c>
      <c r="AK48" s="16" t="str">
        <f>IF($AF48="N/A","N/A",IF(AC48&gt;3,"TBC","N/A"))</f>
        <v>N/A</v>
      </c>
      <c r="AL48" s="16" t="str">
        <f>IF(AC48="N/A","N/A",IF(AC48&gt;0,IF(SUM(AG48:AK48)&lt;&gt;AF48,"CHECK","OK"),"N/A"))</f>
        <v>N/A</v>
      </c>
      <c r="AM48" s="16">
        <f>IF(AD48="N/A", L48+T48, L48+AG48)</f>
        <v>6</v>
      </c>
      <c r="AN48" s="16">
        <f>IF(AD48="N/A", IF(U48="N/A", "N/A", L48+U48), AD48+AH48)</f>
        <v>6</v>
      </c>
      <c r="AO48" s="16">
        <f>IF(AD48="N/A", IF(V48="N/A", "N/A", L48+V48), IF(AI48="N/A", "N/A", AD48+AI48))</f>
        <v>6</v>
      </c>
      <c r="AP48" s="16" t="str">
        <f>IF(AD48="N/A", IF(W48="N/A", "N/A", L48+W48), IF(AJ48="N/A", "N/A", AD48+AJ48))</f>
        <v>N/A</v>
      </c>
      <c r="AQ48" s="16" t="str">
        <f>IF(AD48="N/A", IF(X48="N/A", "N/A", L48+X48), IF(AK48="N/A", "N/A", AD48+AK48))</f>
        <v>N/A</v>
      </c>
      <c r="AR48" s="15" t="s">
        <v>40</v>
      </c>
      <c r="AS48" s="15" t="s">
        <v>40</v>
      </c>
      <c r="AT48" s="15" t="s">
        <v>40</v>
      </c>
      <c r="AU48" s="15" t="s">
        <v>40</v>
      </c>
      <c r="AV48" s="15" t="s">
        <v>40</v>
      </c>
      <c r="AW48" s="15" t="s">
        <v>40</v>
      </c>
      <c r="AX48" s="15" t="s">
        <v>40</v>
      </c>
      <c r="AY48" s="15" t="s">
        <v>40</v>
      </c>
      <c r="AZ48" s="15" t="s">
        <v>40</v>
      </c>
      <c r="BA48" s="15" t="s">
        <v>40</v>
      </c>
      <c r="BB48" s="15" t="s">
        <v>40</v>
      </c>
      <c r="BC48" s="15" t="s">
        <v>40</v>
      </c>
      <c r="BD48" s="15" t="s">
        <v>40</v>
      </c>
      <c r="BE48" s="15" t="s">
        <v>40</v>
      </c>
      <c r="BF48" s="15" t="s">
        <v>40</v>
      </c>
      <c r="BG48" s="15" t="s">
        <v>40</v>
      </c>
      <c r="BH48" s="15" t="s">
        <v>40</v>
      </c>
      <c r="BI48" s="15"/>
      <c r="BJ48" s="16">
        <f>IF(AR48="R", $CA48, IF(OR(AR48="P", AR48="T", AR48="N"), 0, IF($C48="DM", $T48, IF(OR(AR48="Y", AR48="IR"),$AM48,IF(AR48="C", IF($BI48="Y", IF($AF48="N/A", $Q48, $AF48), IF($AG48="N/A", $T48,$AG48)))))))</f>
        <v>6</v>
      </c>
      <c r="BK48" s="16">
        <f>IF(AS48="R", $CA48, IF(OR(AS48="P", AS48="T", AS48="N"), 0, IF($C48="DM", $T48, IF(OR(AS48="Y", AS48="IR"),$AM48,IF(AS48="C", IF($BI48="Y", IF($AF48="N/A", $Q48, $AF48), IF($AG48="N/A", $T48,$AG48)))))))</f>
        <v>6</v>
      </c>
      <c r="BL48" s="16">
        <f>IF(AT48="R", $CA48, IF(OR(AT48="P", AT48="T", AT48="N"), 0, IF($C48="DM", $T48, IF(OR(AT48="Y", AT48="IR"),$AM48,IF(AT48="C", IF($BI48="Y", IF($AF48="N/A", $Q48, $AF48), IF($AG48="N/A", $T48,$AG48)))))))</f>
        <v>6</v>
      </c>
      <c r="BM48" s="16">
        <f>IF(AU48="R", $CA48, IF(OR(AU48="P", AU48="T", AU48="N"), 0, IF($C48="DM", $T48, IF(OR(AU48="Y", AU48="IR"),$AM48,IF(AU48="C", IF($BI48="Y", IF($AF48="N/A", $Q48, $AF48), IF($AG48="N/A", $T48,$AG48)))))))</f>
        <v>6</v>
      </c>
      <c r="BN48" s="16">
        <f>IF(AV48="R", $CA48, IF(OR(AV48="P", AV48="T", AV48="N"), 0, IF($C48="DM", $T48, IF(OR(AV48="Y", AV48="IR"),$AM48,IF(AV48="C", IF($BI48="Y", IF($AF48="N/A", $Q48, $AF48), IF($AG48="N/A", $T48,$AG48)))))))</f>
        <v>6</v>
      </c>
      <c r="BO48" s="16">
        <f>IF(AW48="R", $CA48, IF(OR(AW48="P", AW48="T", AW48="N"), 0, IF($C48="DM", $T48, IF(OR(AW48="Y", AW48="IR"),$AM48,IF(AW48="C", IF($BI48="Y", IF($AF48="N/A", $Q48, $AF48), IF($AG48="N/A", $T48,$AG48)))))))</f>
        <v>6</v>
      </c>
      <c r="BP48" s="16">
        <f>IF(AX48="R", $CA48, IF(OR(AX48="P", AX48="T", AX48="N"), 0, IF($C48="DM", $T48, IF(OR(AX48="Y", AX48="IR"),$AM48,IF(AX48="C", IF($BI48="Y", IF($AF48="N/A", $Q48, $AF48), IF($AG48="N/A", $T48,$AG48)))))))</f>
        <v>6</v>
      </c>
      <c r="BQ48" s="16">
        <f>IF(AY48="R", $CA48, IF(OR(AY48="P", AY48="T", AY48="N"), 0, IF($C48="DM", $T48, IF(OR(AY48="Y", AY48="IR"),$AM48,IF(AY48="C", IF($BI48="Y", IF($AF48="N/A", $Q48, $AF48), IF($AG48="N/A", $T48,$AG48)))))))</f>
        <v>6</v>
      </c>
      <c r="BR48" s="16">
        <f>IF(AZ48="R", $CA48, IF(OR(AZ48="P", AZ48="T", AZ48="N"), 0, IF($C48="DM", $T48, IF(OR(AZ48="Y", AZ48="IR"),$AM48,IF(AZ48="C", IF($BI48="Y", IF($AF48="N/A", $Q48, $AF48), IF($AG48="N/A", $T48,$AG48)))))))</f>
        <v>6</v>
      </c>
      <c r="BS48" s="16">
        <f>IF(BA48="R", $CA48, IF(OR(BA48="P", BA48="T", BA48="N"), 0, IF($C48="DM", $T48, IF(OR(BA48="Y", BA48="IR"),$AM48,IF(BA48="C", IF($BI48="Y", IF($AF48="N/A", $Q48, $AF48), IF($AG48="N/A", $T48,$AG48)))))))</f>
        <v>6</v>
      </c>
      <c r="BT48" s="16">
        <f>IF(BB48="R", $CA48, IF(OR(BB48="P", BB48="T", BB48="N"), 0, IF($C48="DM", $T48, IF(OR(BB48="Y", BB48="IR"),$AM48,IF(BB48="C", IF($BI48="Y", IF($BA48="C", IF($AF48="N/A", $Q48, $AF48), IF($AF48="N/A", $T48, $AM48)), IF($AG48="N/A", $T48,$AG48)))))))</f>
        <v>6</v>
      </c>
      <c r="BU48" s="16">
        <f>IF(BC48="R", $CA48, IF(OR(BC48="P", BC48="T", BC48="N"), 0, IF($C48="DM", $T48, IF(OR(BC48="Y", BC48="IR"),$AM48,IF(BC48="C", IF($BI48="Y", IF($BA48="C", IF($AF48="N/A", $Q48, $AF48), IF($AF48="N/A", $T48, $AM48)), IF($AG48="N/A", $T48,$AG48)))))))</f>
        <v>6</v>
      </c>
      <c r="BV48" s="16">
        <f>IF(BD48="R", $CA48, IF(OR(BD48="P", BD48="T", BD48="N"), 0, IF($C48="DM", $T48, IF(OR(BD48="Y", BD48="IR"),$AM48,IF(BD48="C", IF($BI48="Y", IF($BA48="C", IF($AF48="N/A", $Q48, $AF48), IF($AF48="N/A", $T48, $AM48)), IF($AG48="N/A", $T48,$AG48)))))))</f>
        <v>6</v>
      </c>
      <c r="BW48" s="16">
        <f>IF(BE48="R", $CA48, IF(OR(BE48="P", BE48="T", BE48="N"), 0, IF($C48="DM", $T48, IF(OR(BE48="Y", BE48="IR"),$AM48,IF(BE48="C", IF($BI48="Y", IF($BA48="C", IF($AF48="N/A", $Q48, $AF48), IF($AF48="N/A", $T48, $AM48)), IF($AG48="N/A", $T48,$AG48)))))))</f>
        <v>6</v>
      </c>
      <c r="BX48" s="16">
        <f>IF(BF48="R", $CA48, IF(OR(BF48="P", BF48="T", BF48="N"), 0, IF($C48="DM", $T48, IF(OR(BF48="Y", BF48="IR"),$AM48,IF(BF48="C", IF($BI48="Y", IF($BA48="C", IF($AF48="N/A", $Q48, $AF48), IF($AF48="N/A", $T48, $AM48)), IF($AG48="N/A", $T48,$AG48)))))))</f>
        <v>6</v>
      </c>
      <c r="BY48" s="16">
        <f>IF(BG48="R", $CA48, IF(OR(BG48="P", BG48="T", BG48="N"), 0, IF($C48="DM", $T48, IF(OR(BG48="Y", BG48="IR"),$AM48,IF(BG48="C", IF($BI48="Y", IF($BA48="C", IF($AF48="N/A", $Q48, $AF48), IF($AF48="N/A", $T48, $AM48)), IF($AG48="N/A", $T48,$AG48)))))))</f>
        <v>6</v>
      </c>
      <c r="BZ48" s="16">
        <f>IF(BH48="R", $CA48, IF(OR(BH48="P", BH48="T", BH48="N"), 0, IF($C48="DM", $T48, IF(OR(BH48="Y", BH48="IR"),$AM48,IF(BH48="C", IF($BI48="Y", IF($BA48="C", IF($AF48="N/A", $Q48, $AF48), IF($AF48="N/A", $T48, $AM48)), IF($AG48="N/A", $T48,$AG48)))))))</f>
        <v>6</v>
      </c>
      <c r="CA48" s="15" t="s">
        <v>75</v>
      </c>
      <c r="CB48" s="16">
        <f>BZ48</f>
        <v>6</v>
      </c>
      <c r="CC48" s="15">
        <f>IF(OR($BH48="T", $BH48="R"), 0, IF($BH48="C", IF($BI48="Y", IF($BA48="C", 0, IF(AF48="N/A", Q48-T48, AF48-AG48)), IF($AF48="N/A", U48, AH48)), AN48))</f>
        <v>6</v>
      </c>
      <c r="CD48" s="15">
        <f>IF(OR($BH48="T", $BH48="R"), 0, IF($BH48="C", IF($BI48="Y", 0, IF($AF48="N/A", V48, AI48)), AO48))</f>
        <v>6</v>
      </c>
      <c r="CE48" s="15" t="str">
        <f>IF(OR($BH48="T", $BH48="R"), 0, IF($BH48="C", IF($BI48="Y", 0, IF($AF48="N/A", W48, AJ48)), AP48))</f>
        <v>N/A</v>
      </c>
      <c r="CF48" s="15" t="str">
        <f>IF(OR($BH48="T", $BH48="R"), 0, IF($BH48="C", IF($BI48="Y", 0, IF($AF48="N/A", X48, AK48)), AQ48))</f>
        <v>N/A</v>
      </c>
      <c r="CG48" t="str">
        <f>IF(AC48="N/A", "S:"&amp;L48&amp;" G:"&amp;M48&amp;" GR:"&amp;Q48, IF(AC48=0, "S:"&amp;L48&amp;" G:"&amp;M48&amp;" GR:"&amp;Q48, "S:"&amp;L48&amp;"/"&amp;AD48&amp;" G:"&amp;AE48&amp;" GR:"&amp;AF48))</f>
        <v>S:4 G:2 GR:6</v>
      </c>
    </row>
    <row r="49" spans="1:85" x14ac:dyDescent="0.25">
      <c r="A49" s="14">
        <v>5514</v>
      </c>
      <c r="B49" s="15" t="s">
        <v>1543</v>
      </c>
      <c r="C49" s="15" t="s">
        <v>63</v>
      </c>
      <c r="D49" s="15" t="s">
        <v>52</v>
      </c>
      <c r="E49" s="15">
        <f>VLOOKUP(B49, 'Rookie Year'!$A$2:$B$55679,2,FALSE)</f>
        <v>2019</v>
      </c>
      <c r="F49" s="15">
        <v>2024</v>
      </c>
      <c r="G49" s="15" t="s">
        <v>42</v>
      </c>
      <c r="H49" s="15" t="s">
        <v>1928</v>
      </c>
      <c r="I49" s="16">
        <v>1</v>
      </c>
      <c r="J49" s="15">
        <v>1</v>
      </c>
      <c r="K49" s="17">
        <f>IF(AND(G49&lt;&gt;"N",R49="N/A"), IF(I49&lt;4, 0, 0.25),IF(I49=1, IF(J49=1,0.25, 0.25), IF(I49&lt;13, 0.25, IF(I49&lt;26, 0.4, IF(I49&lt;51, 0.6, 0.75)))))</f>
        <v>0.25</v>
      </c>
      <c r="L49" s="16">
        <f>I49-M49</f>
        <v>0</v>
      </c>
      <c r="M49" s="16">
        <f>ROUNDUP(I49*K49,0)</f>
        <v>1</v>
      </c>
      <c r="N49" s="16">
        <f>M49*J49</f>
        <v>1</v>
      </c>
      <c r="O49" s="16">
        <v>0</v>
      </c>
      <c r="P49" s="16">
        <v>0</v>
      </c>
      <c r="Q49" s="16">
        <f>N49-O49-P49</f>
        <v>1</v>
      </c>
      <c r="R49" s="15" t="s">
        <v>75</v>
      </c>
      <c r="S49" s="15">
        <f>IF(R49="N/A", J49-($B$1-F49), J49-($B$1-R49))</f>
        <v>1</v>
      </c>
      <c r="T49" s="16">
        <f>IF($S49&lt;1, "N/A", $M49)</f>
        <v>1</v>
      </c>
      <c r="U49" s="16" t="str">
        <f>IF($S49&lt;2, "N/A", $M49)</f>
        <v>N/A</v>
      </c>
      <c r="V49" s="16" t="str">
        <f>IF($S49&lt;3, "N/A", $M49)</f>
        <v>N/A</v>
      </c>
      <c r="W49" s="16" t="str">
        <f>IF($S49&lt;4, "N/A", $M49)</f>
        <v>N/A</v>
      </c>
      <c r="X49" s="16" t="str">
        <f>IF($S49&lt;5, "N/A", $M49)</f>
        <v>N/A</v>
      </c>
      <c r="Y49" s="15" t="str">
        <f>IF(SUM(T49:X49)&lt;&gt;Q49, "CHECK", "OK")</f>
        <v>OK</v>
      </c>
      <c r="Z49" s="15" t="str">
        <f>IF(F49=$B$1, "No", IF(S49=1, "Yes", "No"))</f>
        <v>No</v>
      </c>
      <c r="AA49" s="18" t="str">
        <f>IF(C49="DM", "N/A", IF(Z49="No","N/A",VLOOKUP(B49,'Extension List'!$A$3:$R$1972,18,FALSE)))</f>
        <v>N/A</v>
      </c>
      <c r="AB49" s="15" t="str">
        <f>IF(C49="DM", "N/A", IF(Z49="No","N/A",VLOOKUP(B49,'Extension List'!$A$3:$T$1972,20,FALSE)))</f>
        <v>N/A</v>
      </c>
      <c r="AC49" s="15" t="str">
        <f>IF(AA49="N/A", "N/A", 0)</f>
        <v>N/A</v>
      </c>
      <c r="AD49" s="16" t="str">
        <f>IF(AE49="N/A", "N/A", AA49-AE49)</f>
        <v>N/A</v>
      </c>
      <c r="AE49" s="16" t="str">
        <f>IF(AA49="N/A", "N/A", IF(AC49&gt;0, IF(AA49&lt;13, ROUNDUP(0.25*AA49,0), IF(AA49&lt;26, ROUNDUP(0.4*AA49,0), IF(AA49&lt;51, ROUNDUP(0.6*AA49,0), ROUNDUP(0.75*AA49,0)))), "N/A"))</f>
        <v>N/A</v>
      </c>
      <c r="AF49" s="16" t="str">
        <f>IF(AD49="N/A","N/A", (AE49*AC49)+Q49)</f>
        <v>N/A</v>
      </c>
      <c r="AG49" s="16" t="str">
        <f>IF($AF49="N/A", "N/A", "TBC")</f>
        <v>N/A</v>
      </c>
      <c r="AH49" s="16" t="str">
        <f>IF($AF49="N/A", "N/A", "TBC")</f>
        <v>N/A</v>
      </c>
      <c r="AI49" s="16" t="str">
        <f>IF($AF49="N/A","N/A",IF(AC49&gt;1,"TBC","N/A"))</f>
        <v>N/A</v>
      </c>
      <c r="AJ49" s="16" t="str">
        <f>IF($AF49="N/A","N/A",IF(AC49&gt;2,"TBC","N/A"))</f>
        <v>N/A</v>
      </c>
      <c r="AK49" s="16" t="str">
        <f>IF($AF49="N/A","N/A",IF(AC49&gt;3,"TBC","N/A"))</f>
        <v>N/A</v>
      </c>
      <c r="AL49" s="16" t="str">
        <f>IF(AC49="N/A","N/A",IF(AC49&gt;0,IF(SUM(AG49:AK49)&lt;&gt;AF49,"CHECK","OK"),"N/A"))</f>
        <v>N/A</v>
      </c>
      <c r="AM49" s="16">
        <f>IF(AD49="N/A", L49+T49, L49+AG49)</f>
        <v>1</v>
      </c>
      <c r="AN49" s="16" t="str">
        <f>IF(AD49="N/A", IF(U49="N/A", "N/A", L49+U49), AD49+AH49)</f>
        <v>N/A</v>
      </c>
      <c r="AO49" s="16" t="str">
        <f>IF(AD49="N/A", IF(V49="N/A", "N/A", L49+V49), IF(AI49="N/A", "N/A", AD49+AI49))</f>
        <v>N/A</v>
      </c>
      <c r="AP49" s="16" t="str">
        <f>IF(AD49="N/A", IF(W49="N/A", "N/A", L49+W49), IF(AJ49="N/A", "N/A", AD49+AJ49))</f>
        <v>N/A</v>
      </c>
      <c r="AQ49" s="16" t="str">
        <f>IF(AD49="N/A", IF(X49="N/A", "N/A", L49+X49), IF(AK49="N/A", "N/A", AD49+AK49))</f>
        <v>N/A</v>
      </c>
      <c r="AR49" s="15" t="s">
        <v>40</v>
      </c>
      <c r="AS49" s="15" t="s">
        <v>40</v>
      </c>
      <c r="AT49" s="15" t="s">
        <v>40</v>
      </c>
      <c r="AU49" s="15" t="s">
        <v>40</v>
      </c>
      <c r="AV49" s="15" t="s">
        <v>40</v>
      </c>
      <c r="AW49" s="15" t="s">
        <v>40</v>
      </c>
      <c r="AX49" s="15" t="s">
        <v>40</v>
      </c>
      <c r="AY49" s="15" t="s">
        <v>40</v>
      </c>
      <c r="AZ49" s="15" t="s">
        <v>40</v>
      </c>
      <c r="BA49" s="15" t="s">
        <v>40</v>
      </c>
      <c r="BB49" s="15" t="s">
        <v>40</v>
      </c>
      <c r="BC49" s="15" t="s">
        <v>40</v>
      </c>
      <c r="BD49" s="15" t="s">
        <v>40</v>
      </c>
      <c r="BE49" s="15" t="s">
        <v>40</v>
      </c>
      <c r="BF49" s="15" t="s">
        <v>40</v>
      </c>
      <c r="BG49" s="15" t="s">
        <v>40</v>
      </c>
      <c r="BH49" s="15" t="s">
        <v>40</v>
      </c>
      <c r="BI49" s="15"/>
      <c r="BJ49" s="16">
        <f>IF(AR49="R", $CA49, IF(OR(AR49="P", AR49="T", AR49="N"), 0, IF($C49="DM", $T49, IF(OR(AR49="Y", AR49="IR"),$AM49,IF(AR49="C", IF($BI49="Y", IF($AF49="N/A", $Q49, $AF49), IF($AG49="N/A", $T49,$AG49)))))))</f>
        <v>1</v>
      </c>
      <c r="BK49" s="16">
        <f>IF(AS49="R", $CA49, IF(OR(AS49="P", AS49="T", AS49="N"), 0, IF($C49="DM", $T49, IF(OR(AS49="Y", AS49="IR"),$AM49,IF(AS49="C", IF($BI49="Y", IF($AF49="N/A", $Q49, $AF49), IF($AG49="N/A", $T49,$AG49)))))))</f>
        <v>1</v>
      </c>
      <c r="BL49" s="16">
        <f>IF(AT49="R", $CA49, IF(OR(AT49="P", AT49="T", AT49="N"), 0, IF($C49="DM", $T49, IF(OR(AT49="Y", AT49="IR"),$AM49,IF(AT49="C", IF($BI49="Y", IF($AF49="N/A", $Q49, $AF49), IF($AG49="N/A", $T49,$AG49)))))))</f>
        <v>1</v>
      </c>
      <c r="BM49" s="16">
        <f>IF(AU49="R", $CA49, IF(OR(AU49="P", AU49="T", AU49="N"), 0, IF($C49="DM", $T49, IF(OR(AU49="Y", AU49="IR"),$AM49,IF(AU49="C", IF($BI49="Y", IF($AF49="N/A", $Q49, $AF49), IF($AG49="N/A", $T49,$AG49)))))))</f>
        <v>1</v>
      </c>
      <c r="BN49" s="16">
        <f>IF(AV49="R", $CA49, IF(OR(AV49="P", AV49="T", AV49="N"), 0, IF($C49="DM", $T49, IF(OR(AV49="Y", AV49="IR"),$AM49,IF(AV49="C", IF($BI49="Y", IF($AF49="N/A", $Q49, $AF49), IF($AG49="N/A", $T49,$AG49)))))))</f>
        <v>1</v>
      </c>
      <c r="BO49" s="16">
        <f>IF(AW49="R", $CA49, IF(OR(AW49="P", AW49="T", AW49="N"), 0, IF($C49="DM", $T49, IF(OR(AW49="Y", AW49="IR"),$AM49,IF(AW49="C", IF($BI49="Y", IF($AF49="N/A", $Q49, $AF49), IF($AG49="N/A", $T49,$AG49)))))))</f>
        <v>1</v>
      </c>
      <c r="BP49" s="16">
        <f>IF(AX49="R", $CA49, IF(OR(AX49="P", AX49="T", AX49="N"), 0, IF($C49="DM", $T49, IF(OR(AX49="Y", AX49="IR"),$AM49,IF(AX49="C", IF($BI49="Y", IF($AF49="N/A", $Q49, $AF49), IF($AG49="N/A", $T49,$AG49)))))))</f>
        <v>1</v>
      </c>
      <c r="BQ49" s="16">
        <f>IF(AY49="R", $CA49, IF(OR(AY49="P", AY49="T", AY49="N"), 0, IF($C49="DM", $T49, IF(OR(AY49="Y", AY49="IR"),$AM49,IF(AY49="C", IF($BI49="Y", IF($AF49="N/A", $Q49, $AF49), IF($AG49="N/A", $T49,$AG49)))))))</f>
        <v>1</v>
      </c>
      <c r="BR49" s="16">
        <f>IF(AZ49="R", $CA49, IF(OR(AZ49="P", AZ49="T", AZ49="N"), 0, IF($C49="DM", $T49, IF(OR(AZ49="Y", AZ49="IR"),$AM49,IF(AZ49="C", IF($BI49="Y", IF($AF49="N/A", $Q49, $AF49), IF($AG49="N/A", $T49,$AG49)))))))</f>
        <v>1</v>
      </c>
      <c r="BS49" s="16">
        <f>IF(BA49="R", $CA49, IF(OR(BA49="P", BA49="T", BA49="N"), 0, IF($C49="DM", $T49, IF(OR(BA49="Y", BA49="IR"),$AM49,IF(BA49="C", IF($BI49="Y", IF($AF49="N/A", $Q49, $AF49), IF($AG49="N/A", $T49,$AG49)))))))</f>
        <v>1</v>
      </c>
      <c r="BT49" s="16">
        <f>IF(BB49="R", $CA49, IF(OR(BB49="P", BB49="T", BB49="N"), 0, IF($C49="DM", $T49, IF(OR(BB49="Y", BB49="IR"),$AM49,IF(BB49="C", IF($BI49="Y", IF($BA49="C", IF($AF49="N/A", $Q49, $AF49), IF($AF49="N/A", $T49, $AM49)), IF($AG49="N/A", $T49,$AG49)))))))</f>
        <v>1</v>
      </c>
      <c r="BU49" s="16">
        <f>IF(BC49="R", $CA49, IF(OR(BC49="P", BC49="T", BC49="N"), 0, IF($C49="DM", $T49, IF(OR(BC49="Y", BC49="IR"),$AM49,IF(BC49="C", IF($BI49="Y", IF($BA49="C", IF($AF49="N/A", $Q49, $AF49), IF($AF49="N/A", $T49, $AM49)), IF($AG49="N/A", $T49,$AG49)))))))</f>
        <v>1</v>
      </c>
      <c r="BV49" s="16">
        <f>IF(BD49="R", $CA49, IF(OR(BD49="P", BD49="T", BD49="N"), 0, IF($C49="DM", $T49, IF(OR(BD49="Y", BD49="IR"),$AM49,IF(BD49="C", IF($BI49="Y", IF($BA49="C", IF($AF49="N/A", $Q49, $AF49), IF($AF49="N/A", $T49, $AM49)), IF($AG49="N/A", $T49,$AG49)))))))</f>
        <v>1</v>
      </c>
      <c r="BW49" s="16">
        <f>IF(BE49="R", $CA49, IF(OR(BE49="P", BE49="T", BE49="N"), 0, IF($C49="DM", $T49, IF(OR(BE49="Y", BE49="IR"),$AM49,IF(BE49="C", IF($BI49="Y", IF($BA49="C", IF($AF49="N/A", $Q49, $AF49), IF($AF49="N/A", $T49, $AM49)), IF($AG49="N/A", $T49,$AG49)))))))</f>
        <v>1</v>
      </c>
      <c r="BX49" s="16">
        <f>IF(BF49="R", $CA49, IF(OR(BF49="P", BF49="T", BF49="N"), 0, IF($C49="DM", $T49, IF(OR(BF49="Y", BF49="IR"),$AM49,IF(BF49="C", IF($BI49="Y", IF($BA49="C", IF($AF49="N/A", $Q49, $AF49), IF($AF49="N/A", $T49, $AM49)), IF($AG49="N/A", $T49,$AG49)))))))</f>
        <v>1</v>
      </c>
      <c r="BY49" s="16">
        <f>IF(BG49="R", $CA49, IF(OR(BG49="P", BG49="T", BG49="N"), 0, IF($C49="DM", $T49, IF(OR(BG49="Y", BG49="IR"),$AM49,IF(BG49="C", IF($BI49="Y", IF($BA49="C", IF($AF49="N/A", $Q49, $AF49), IF($AF49="N/A", $T49, $AM49)), IF($AG49="N/A", $T49,$AG49)))))))</f>
        <v>1</v>
      </c>
      <c r="BZ49" s="16">
        <f>IF(BH49="R", $CA49, IF(OR(BH49="P", BH49="T", BH49="N"), 0, IF($C49="DM", $T49, IF(OR(BH49="Y", BH49="IR"),$AM49,IF(BH49="C", IF($BI49="Y", IF($BA49="C", IF($AF49="N/A", $Q49, $AF49), IF($AF49="N/A", $T49, $AM49)), IF($AG49="N/A", $T49,$AG49)))))))</f>
        <v>1</v>
      </c>
      <c r="CA49" s="15" t="s">
        <v>75</v>
      </c>
      <c r="CB49" s="16">
        <f>BZ49</f>
        <v>1</v>
      </c>
      <c r="CC49" s="15" t="str">
        <f>IF(OR($BH49="T", $BH49="R"), 0, IF($BH49="C", IF($BI49="Y", IF($BA49="C", 0, IF(AF49="N/A", Q49-T49, AF49-AG49)), IF($AF49="N/A", U49, AH49)), AN49))</f>
        <v>N/A</v>
      </c>
      <c r="CD49" s="15" t="str">
        <f>IF(OR($BH49="T", $BH49="R"), 0, IF($BH49="C", IF($BI49="Y", 0, IF($AF49="N/A", V49, AI49)), AO49))</f>
        <v>N/A</v>
      </c>
      <c r="CE49" s="15" t="str">
        <f>IF(OR($BH49="T", $BH49="R"), 0, IF($BH49="C", IF($BI49="Y", 0, IF($AF49="N/A", W49, AJ49)), AP49))</f>
        <v>N/A</v>
      </c>
      <c r="CF49" s="15" t="str">
        <f>IF(OR($BH49="T", $BH49="R"), 0, IF($BH49="C", IF($BI49="Y", 0, IF($AF49="N/A", X49, AK49)), AQ49))</f>
        <v>N/A</v>
      </c>
      <c r="CG49" t="str">
        <f>IF(AC49="N/A", "S:"&amp;L49&amp;" G:"&amp;M49&amp;" GR:"&amp;Q49, IF(AC49=0, "S:"&amp;L49&amp;" G:"&amp;M49&amp;" GR:"&amp;Q49, "S:"&amp;L49&amp;"/"&amp;AD49&amp;" G:"&amp;AE49&amp;" GR:"&amp;AF49))</f>
        <v>S:0 G:1 GR:1</v>
      </c>
    </row>
    <row r="50" spans="1:85" x14ac:dyDescent="0.25">
      <c r="A50" s="14">
        <v>5149</v>
      </c>
      <c r="B50" s="15" t="s">
        <v>2744</v>
      </c>
      <c r="C50" s="15" t="s">
        <v>63</v>
      </c>
      <c r="D50" s="15" t="s">
        <v>52</v>
      </c>
      <c r="E50" s="15">
        <f>VLOOKUP(B50, 'Rookie Year'!$A$2:$B$55679,2,FALSE)</f>
        <v>2023</v>
      </c>
      <c r="F50" s="15">
        <v>2023</v>
      </c>
      <c r="G50" s="15" t="s">
        <v>40</v>
      </c>
      <c r="H50" s="15" t="s">
        <v>2145</v>
      </c>
      <c r="I50" s="16">
        <v>19</v>
      </c>
      <c r="J50" s="15">
        <v>4</v>
      </c>
      <c r="K50" s="17">
        <f>IF(AND(G50&lt;&gt;"N",R50="N/A"), IF(I50&lt;4, 0, 0.25),IF(I50=1, IF(J50=1,0.25, 0.25), IF(I50&lt;13, 0.25, IF(I50&lt;26, 0.4, IF(I50&lt;51, 0.6, 0.75)))))</f>
        <v>0.25</v>
      </c>
      <c r="L50" s="16">
        <f>I50-M50</f>
        <v>14</v>
      </c>
      <c r="M50" s="16">
        <f>ROUNDUP(I50*K50,0)</f>
        <v>5</v>
      </c>
      <c r="N50" s="16">
        <f>M50*J50</f>
        <v>20</v>
      </c>
      <c r="O50" s="16">
        <v>5</v>
      </c>
      <c r="P50" s="16">
        <v>0</v>
      </c>
      <c r="Q50" s="16">
        <f>N50-O50-P50</f>
        <v>15</v>
      </c>
      <c r="R50" s="15" t="s">
        <v>75</v>
      </c>
      <c r="S50" s="15">
        <f>IF(R50="N/A", J50-($B$1-F50), J50-($B$1-R50))</f>
        <v>3</v>
      </c>
      <c r="T50" s="16">
        <v>5</v>
      </c>
      <c r="U50" s="16">
        <v>5</v>
      </c>
      <c r="V50" s="16">
        <v>5</v>
      </c>
      <c r="W50" s="16" t="str">
        <f>IF($S50&lt;4, "N/A", $M50)</f>
        <v>N/A</v>
      </c>
      <c r="X50" s="16" t="str">
        <f>IF($S50&lt;5, "N/A", $M50)</f>
        <v>N/A</v>
      </c>
      <c r="Y50" s="15" t="str">
        <f>IF(SUM(T50:X50)&lt;&gt;Q50, "CHECK", "OK")</f>
        <v>OK</v>
      </c>
      <c r="Z50" s="15" t="str">
        <f>IF(F50=$B$1, "No", IF(S50=1, "Yes", "No"))</f>
        <v>No</v>
      </c>
      <c r="AA50" s="18" t="str">
        <f>IF(C50="DM", "N/A", IF(Z50="No","N/A",VLOOKUP(B50,'Extension List'!$A$3:$R$1972,18,FALSE)))</f>
        <v>N/A</v>
      </c>
      <c r="AB50" s="15" t="str">
        <f>IF(C50="DM", "N/A", IF(Z50="No","N/A",VLOOKUP(B50,'Extension List'!$A$3:$T$1972,20,FALSE)))</f>
        <v>N/A</v>
      </c>
      <c r="AC50" s="15" t="str">
        <f>IF(AA50="N/A", "N/A", 0)</f>
        <v>N/A</v>
      </c>
      <c r="AD50" s="16" t="str">
        <f>IF(AE50="N/A", "N/A", AA50-AE50)</f>
        <v>N/A</v>
      </c>
      <c r="AE50" s="16" t="str">
        <f>IF(AA50="N/A", "N/A", IF(AC50&gt;0, IF(AA50&lt;13, ROUNDUP(0.25*AA50,0), IF(AA50&lt;26, ROUNDUP(0.4*AA50,0), IF(AA50&lt;51, ROUNDUP(0.6*AA50,0), ROUNDUP(0.75*AA50,0)))), "N/A"))</f>
        <v>N/A</v>
      </c>
      <c r="AF50" s="16" t="str">
        <f>IF(AD50="N/A","N/A", (AE50*AC50)+Q50)</f>
        <v>N/A</v>
      </c>
      <c r="AG50" s="16" t="str">
        <f>IF($AF50="N/A", "N/A", "TBC")</f>
        <v>N/A</v>
      </c>
      <c r="AH50" s="16" t="str">
        <f>IF($AF50="N/A", "N/A", "TBC")</f>
        <v>N/A</v>
      </c>
      <c r="AI50" s="16" t="str">
        <f>IF($AF50="N/A","N/A",IF(AC50&gt;1,"TBC","N/A"))</f>
        <v>N/A</v>
      </c>
      <c r="AJ50" s="16" t="str">
        <f>IF($AF50="N/A","N/A",IF(AC50&gt;2,"TBC","N/A"))</f>
        <v>N/A</v>
      </c>
      <c r="AK50" s="16" t="str">
        <f>IF($AF50="N/A","N/A",IF(AC50&gt;3,"TBC","N/A"))</f>
        <v>N/A</v>
      </c>
      <c r="AL50" s="16" t="str">
        <f>IF(AC50="N/A","N/A",IF(AC50&gt;0,IF(SUM(AG50:AK50)&lt;&gt;AF50,"CHECK","OK"),"N/A"))</f>
        <v>N/A</v>
      </c>
      <c r="AM50" s="16">
        <f>IF(AD50="N/A", L50+T50, L50+AG50)</f>
        <v>19</v>
      </c>
      <c r="AN50" s="16">
        <f>IF(AD50="N/A", IF(U50="N/A", "N/A", L50+U50), AD50+AH50)</f>
        <v>19</v>
      </c>
      <c r="AO50" s="16">
        <f>IF(AD50="N/A", IF(V50="N/A", "N/A", L50+V50), IF(AI50="N/A", "N/A", AD50+AI50))</f>
        <v>19</v>
      </c>
      <c r="AP50" s="16" t="str">
        <f>IF(AD50="N/A", IF(W50="N/A", "N/A", L50+W50), IF(AJ50="N/A", "N/A", AD50+AJ50))</f>
        <v>N/A</v>
      </c>
      <c r="AQ50" s="16" t="str">
        <f>IF(AD50="N/A", IF(X50="N/A", "N/A", L50+X50), IF(AK50="N/A", "N/A", AD50+AK50))</f>
        <v>N/A</v>
      </c>
      <c r="AR50" s="15" t="s">
        <v>40</v>
      </c>
      <c r="AS50" s="15" t="s">
        <v>40</v>
      </c>
      <c r="AT50" s="15" t="s">
        <v>40</v>
      </c>
      <c r="AU50" s="15" t="s">
        <v>40</v>
      </c>
      <c r="AV50" s="15" t="s">
        <v>40</v>
      </c>
      <c r="AW50" s="15" t="s">
        <v>40</v>
      </c>
      <c r="AX50" s="15" t="s">
        <v>40</v>
      </c>
      <c r="AY50" s="15" t="s">
        <v>40</v>
      </c>
      <c r="AZ50" s="15" t="s">
        <v>40</v>
      </c>
      <c r="BA50" s="15" t="s">
        <v>40</v>
      </c>
      <c r="BB50" s="15" t="s">
        <v>40</v>
      </c>
      <c r="BC50" s="15" t="s">
        <v>40</v>
      </c>
      <c r="BD50" s="15" t="s">
        <v>40</v>
      </c>
      <c r="BE50" s="15" t="s">
        <v>40</v>
      </c>
      <c r="BF50" s="15" t="s">
        <v>40</v>
      </c>
      <c r="BG50" s="15" t="s">
        <v>40</v>
      </c>
      <c r="BH50" s="15" t="s">
        <v>40</v>
      </c>
      <c r="BI50" s="15"/>
      <c r="BJ50" s="16">
        <f>IF(AR50="R", $CA50, IF(OR(AR50="P", AR50="T", AR50="N"), 0, IF($C50="DM", $T50, IF(OR(AR50="Y", AR50="IR"),$AM50,IF(AR50="C", IF($BI50="Y", IF($AF50="N/A", $Q50, $AF50), IF($AG50="N/A", $T50,$AG50)))))))</f>
        <v>19</v>
      </c>
      <c r="BK50" s="16">
        <f>IF(AS50="R", $CA50, IF(OR(AS50="P", AS50="T", AS50="N"), 0, IF($C50="DM", $T50, IF(OR(AS50="Y", AS50="IR"),$AM50,IF(AS50="C", IF($BI50="Y", IF($AF50="N/A", $Q50, $AF50), IF($AG50="N/A", $T50,$AG50)))))))</f>
        <v>19</v>
      </c>
      <c r="BL50" s="16">
        <f>IF(AT50="R", $CA50, IF(OR(AT50="P", AT50="T", AT50="N"), 0, IF($C50="DM", $T50, IF(OR(AT50="Y", AT50="IR"),$AM50,IF(AT50="C", IF($BI50="Y", IF($AF50="N/A", $Q50, $AF50), IF($AG50="N/A", $T50,$AG50)))))))</f>
        <v>19</v>
      </c>
      <c r="BM50" s="16">
        <f>IF(AU50="R", $CA50, IF(OR(AU50="P", AU50="T", AU50="N"), 0, IF($C50="DM", $T50, IF(OR(AU50="Y", AU50="IR"),$AM50,IF(AU50="C", IF($BI50="Y", IF($AF50="N/A", $Q50, $AF50), IF($AG50="N/A", $T50,$AG50)))))))</f>
        <v>19</v>
      </c>
      <c r="BN50" s="16">
        <f>IF(AV50="R", $CA50, IF(OR(AV50="P", AV50="T", AV50="N"), 0, IF($C50="DM", $T50, IF(OR(AV50="Y", AV50="IR"),$AM50,IF(AV50="C", IF($BI50="Y", IF($AF50="N/A", $Q50, $AF50), IF($AG50="N/A", $T50,$AG50)))))))</f>
        <v>19</v>
      </c>
      <c r="BO50" s="16">
        <f>IF(AW50="R", $CA50, IF(OR(AW50="P", AW50="T", AW50="N"), 0, IF($C50="DM", $T50, IF(OR(AW50="Y", AW50="IR"),$AM50,IF(AW50="C", IF($BI50="Y", IF($AF50="N/A", $Q50, $AF50), IF($AG50="N/A", $T50,$AG50)))))))</f>
        <v>19</v>
      </c>
      <c r="BP50" s="16">
        <f>IF(AX50="R", $CA50, IF(OR(AX50="P", AX50="T", AX50="N"), 0, IF($C50="DM", $T50, IF(OR(AX50="Y", AX50="IR"),$AM50,IF(AX50="C", IF($BI50="Y", IF($AF50="N/A", $Q50, $AF50), IF($AG50="N/A", $T50,$AG50)))))))</f>
        <v>19</v>
      </c>
      <c r="BQ50" s="16">
        <f>IF(AY50="R", $CA50, IF(OR(AY50="P", AY50="T", AY50="N"), 0, IF($C50="DM", $T50, IF(OR(AY50="Y", AY50="IR"),$AM50,IF(AY50="C", IF($BI50="Y", IF($AF50="N/A", $Q50, $AF50), IF($AG50="N/A", $T50,$AG50)))))))</f>
        <v>19</v>
      </c>
      <c r="BR50" s="16">
        <f>IF(AZ50="R", $CA50, IF(OR(AZ50="P", AZ50="T", AZ50="N"), 0, IF($C50="DM", $T50, IF(OR(AZ50="Y", AZ50="IR"),$AM50,IF(AZ50="C", IF($BI50="Y", IF($AF50="N/A", $Q50, $AF50), IF($AG50="N/A", $T50,$AG50)))))))</f>
        <v>19</v>
      </c>
      <c r="BS50" s="16">
        <f>IF(BA50="R", $CA50, IF(OR(BA50="P", BA50="T", BA50="N"), 0, IF($C50="DM", $T50, IF(OR(BA50="Y", BA50="IR"),$AM50,IF(BA50="C", IF($BI50="Y", IF($AF50="N/A", $Q50, $AF50), IF($AG50="N/A", $T50,$AG50)))))))</f>
        <v>19</v>
      </c>
      <c r="BT50" s="16">
        <f>IF(BB50="R", $CA50, IF(OR(BB50="P", BB50="T", BB50="N"), 0, IF($C50="DM", $T50, IF(OR(BB50="Y", BB50="IR"),$AM50,IF(BB50="C", IF($BI50="Y", IF($BA50="C", IF($AF50="N/A", $Q50, $AF50), IF($AF50="N/A", $T50, $AM50)), IF($AG50="N/A", $T50,$AG50)))))))</f>
        <v>19</v>
      </c>
      <c r="BU50" s="16">
        <f>IF(BC50="R", $CA50, IF(OR(BC50="P", BC50="T", BC50="N"), 0, IF($C50="DM", $T50, IF(OR(BC50="Y", BC50="IR"),$AM50,IF(BC50="C", IF($BI50="Y", IF($BA50="C", IF($AF50="N/A", $Q50, $AF50), IF($AF50="N/A", $T50, $AM50)), IF($AG50="N/A", $T50,$AG50)))))))</f>
        <v>19</v>
      </c>
      <c r="BV50" s="16">
        <f>IF(BD50="R", $CA50, IF(OR(BD50="P", BD50="T", BD50="N"), 0, IF($C50="DM", $T50, IF(OR(BD50="Y", BD50="IR"),$AM50,IF(BD50="C", IF($BI50="Y", IF($BA50="C", IF($AF50="N/A", $Q50, $AF50), IF($AF50="N/A", $T50, $AM50)), IF($AG50="N/A", $T50,$AG50)))))))</f>
        <v>19</v>
      </c>
      <c r="BW50" s="16">
        <f>IF(BE50="R", $CA50, IF(OR(BE50="P", BE50="T", BE50="N"), 0, IF($C50="DM", $T50, IF(OR(BE50="Y", BE50="IR"),$AM50,IF(BE50="C", IF($BI50="Y", IF($BA50="C", IF($AF50="N/A", $Q50, $AF50), IF($AF50="N/A", $T50, $AM50)), IF($AG50="N/A", $T50,$AG50)))))))</f>
        <v>19</v>
      </c>
      <c r="BX50" s="16">
        <f>IF(BF50="R", $CA50, IF(OR(BF50="P", BF50="T", BF50="N"), 0, IF($C50="DM", $T50, IF(OR(BF50="Y", BF50="IR"),$AM50,IF(BF50="C", IF($BI50="Y", IF($BA50="C", IF($AF50="N/A", $Q50, $AF50), IF($AF50="N/A", $T50, $AM50)), IF($AG50="N/A", $T50,$AG50)))))))</f>
        <v>19</v>
      </c>
      <c r="BY50" s="16">
        <f>IF(BG50="R", $CA50, IF(OR(BG50="P", BG50="T", BG50="N"), 0, IF($C50="DM", $T50, IF(OR(BG50="Y", BG50="IR"),$AM50,IF(BG50="C", IF($BI50="Y", IF($BA50="C", IF($AF50="N/A", $Q50, $AF50), IF($AF50="N/A", $T50, $AM50)), IF($AG50="N/A", $T50,$AG50)))))))</f>
        <v>19</v>
      </c>
      <c r="BZ50" s="16">
        <f>IF(BH50="R", $CA50, IF(OR(BH50="P", BH50="T", BH50="N"), 0, IF($C50="DM", $T50, IF(OR(BH50="Y", BH50="IR"),$AM50,IF(BH50="C", IF($BI50="Y", IF($BA50="C", IF($AF50="N/A", $Q50, $AF50), IF($AF50="N/A", $T50, $AM50)), IF($AG50="N/A", $T50,$AG50)))))))</f>
        <v>19</v>
      </c>
      <c r="CA50" s="15" t="s">
        <v>75</v>
      </c>
      <c r="CB50" s="16">
        <f>BZ50</f>
        <v>19</v>
      </c>
      <c r="CC50" s="15">
        <f>IF(OR($BH50="T", $BH50="R"), 0, IF($BH50="C", IF($BI50="Y", IF($BA50="C", 0, IF(AF50="N/A", Q50-T50, AF50-AG50)), IF($AF50="N/A", U50, AH50)), AN50))</f>
        <v>19</v>
      </c>
      <c r="CD50" s="15">
        <f>IF(OR($BH50="T", $BH50="R"), 0, IF($BH50="C", IF($BI50="Y", 0, IF($AF50="N/A", V50, AI50)), AO50))</f>
        <v>19</v>
      </c>
      <c r="CE50" s="15" t="str">
        <f>IF(OR($BH50="T", $BH50="R"), 0, IF($BH50="C", IF($BI50="Y", 0, IF($AF50="N/A", W50, AJ50)), AP50))</f>
        <v>N/A</v>
      </c>
      <c r="CF50" s="15" t="str">
        <f>IF(OR($BH50="T", $BH50="R"), 0, IF($BH50="C", IF($BI50="Y", 0, IF($AF50="N/A", X50, AK50)), AQ50))</f>
        <v>N/A</v>
      </c>
      <c r="CG50" t="str">
        <f>IF(AC50="N/A", "S:"&amp;L50&amp;" G:"&amp;M50&amp;" GR:"&amp;Q50, IF(AC50=0, "S:"&amp;L50&amp;" G:"&amp;M50&amp;" GR:"&amp;Q50, "S:"&amp;L50&amp;"/"&amp;AD50&amp;" G:"&amp;AE50&amp;" GR:"&amp;AF50))</f>
        <v>S:14 G:5 GR:15</v>
      </c>
    </row>
    <row r="51" spans="1:85" x14ac:dyDescent="0.25">
      <c r="A51" s="14">
        <v>4167</v>
      </c>
      <c r="B51" s="15" t="s">
        <v>2362</v>
      </c>
      <c r="C51" s="15" t="s">
        <v>63</v>
      </c>
      <c r="D51" s="15" t="s">
        <v>52</v>
      </c>
      <c r="E51" s="15">
        <f>VLOOKUP(B51, 'Rookie Year'!$A$2:$B$55679,2,FALSE)</f>
        <v>2021</v>
      </c>
      <c r="F51" s="15">
        <v>2021</v>
      </c>
      <c r="G51" s="15" t="s">
        <v>40</v>
      </c>
      <c r="H51" s="15" t="s">
        <v>2172</v>
      </c>
      <c r="I51" s="16">
        <v>5</v>
      </c>
      <c r="J51" s="15">
        <v>4</v>
      </c>
      <c r="K51" s="17">
        <f>IF(AND(G51&lt;&gt;"N",R51="N/A"), IF(I51&lt;4, 0, 0.25),IF(I51=1, IF(J51=1,0.25, 0.25), IF(I51&lt;13, 0.25, IF(I51&lt;26, 0.4, IF(I51&lt;51, 0.6, 0.75)))))</f>
        <v>0.25</v>
      </c>
      <c r="L51" s="16">
        <f>I51-M51</f>
        <v>3</v>
      </c>
      <c r="M51" s="16">
        <f>ROUNDUP(I51*K51,0)</f>
        <v>2</v>
      </c>
      <c r="N51" s="16">
        <f>M51*J51</f>
        <v>8</v>
      </c>
      <c r="O51" s="16">
        <v>6</v>
      </c>
      <c r="P51" s="16">
        <v>0</v>
      </c>
      <c r="Q51" s="16">
        <f>N51-O51-P51</f>
        <v>2</v>
      </c>
      <c r="R51" s="15" t="s">
        <v>75</v>
      </c>
      <c r="S51" s="15">
        <f>IF(R51="N/A", J51-($B$1-F51), J51-($B$1-R51))</f>
        <v>1</v>
      </c>
      <c r="T51" s="16">
        <v>2</v>
      </c>
      <c r="U51" s="16" t="str">
        <f>IF($S51&lt;2, "N/A", $M51)</f>
        <v>N/A</v>
      </c>
      <c r="V51" s="16" t="str">
        <f>IF($S51&lt;3, "N/A", $M51)</f>
        <v>N/A</v>
      </c>
      <c r="W51" s="16" t="str">
        <f>IF($S51&lt;4, "N/A", $M51)</f>
        <v>N/A</v>
      </c>
      <c r="X51" s="16" t="str">
        <f>IF($S51&lt;5, "N/A", $M51)</f>
        <v>N/A</v>
      </c>
      <c r="Y51" s="15" t="str">
        <f>IF(SUM(T51:X51)&lt;&gt;Q51, "CHECK", "OK")</f>
        <v>OK</v>
      </c>
      <c r="Z51" s="15" t="str">
        <f>IF(F51=$B$1, "No", IF(S51=1, "Yes", "No"))</f>
        <v>Yes</v>
      </c>
      <c r="AA51" s="18">
        <f>IF(C51="DM", "N/A", IF(Z51="No","N/A",VLOOKUP(B51,'Extension List'!$A$3:$R$1972,18,FALSE)))</f>
        <v>4</v>
      </c>
      <c r="AB51" s="15">
        <f>IF(C51="DM", "N/A", IF(Z51="No","N/A",VLOOKUP(B51,'Extension List'!$A$3:$T$1972,20,FALSE)))</f>
        <v>1</v>
      </c>
      <c r="AC51" s="15">
        <f>IF(AA51="N/A", "N/A", 0)</f>
        <v>0</v>
      </c>
      <c r="AD51" s="16" t="str">
        <f>IF(AE51="N/A", "N/A", AA51-AE51)</f>
        <v>N/A</v>
      </c>
      <c r="AE51" s="16" t="str">
        <f>IF(AA51="N/A", "N/A", IF(AC51&gt;0, IF(AA51&lt;13, ROUNDUP(0.25*AA51,0), IF(AA51&lt;26, ROUNDUP(0.4*AA51,0), IF(AA51&lt;51, ROUNDUP(0.6*AA51,0), ROUNDUP(0.75*AA51,0)))), "N/A"))</f>
        <v>N/A</v>
      </c>
      <c r="AF51" s="16" t="str">
        <f>IF(AD51="N/A","N/A", (AE51*AC51)+Q51)</f>
        <v>N/A</v>
      </c>
      <c r="AG51" s="16" t="str">
        <f>IF($AF51="N/A", "N/A", "TBC")</f>
        <v>N/A</v>
      </c>
      <c r="AH51" s="16" t="str">
        <f>IF($AF51="N/A", "N/A", "TBC")</f>
        <v>N/A</v>
      </c>
      <c r="AI51" s="16" t="str">
        <f>IF($AF51="N/A","N/A",IF(AC51&gt;1,"TBC","N/A"))</f>
        <v>N/A</v>
      </c>
      <c r="AJ51" s="16" t="str">
        <f>IF($AF51="N/A","N/A",IF(AC51&gt;2,"TBC","N/A"))</f>
        <v>N/A</v>
      </c>
      <c r="AK51" s="16" t="str">
        <f>IF($AF51="N/A","N/A",IF(AC51&gt;3,"TBC","N/A"))</f>
        <v>N/A</v>
      </c>
      <c r="AL51" s="16" t="str">
        <f>IF(AC51="N/A","N/A",IF(AC51&gt;0,IF(SUM(AG51:AK51)&lt;&gt;AF51,"CHECK","OK"),"N/A"))</f>
        <v>N/A</v>
      </c>
      <c r="AM51" s="16">
        <f>IF(AD51="N/A", L51+T51, L51+AG51)</f>
        <v>5</v>
      </c>
      <c r="AN51" s="16" t="str">
        <f>IF(AD51="N/A", IF(U51="N/A", "N/A", L51+U51), AD51+AH51)</f>
        <v>N/A</v>
      </c>
      <c r="AO51" s="16" t="str">
        <f>IF(AD51="N/A", IF(V51="N/A", "N/A", L51+V51), IF(AI51="N/A", "N/A", AD51+AI51))</f>
        <v>N/A</v>
      </c>
      <c r="AP51" s="16" t="str">
        <f>IF(AD51="N/A", IF(W51="N/A", "N/A", L51+W51), IF(AJ51="N/A", "N/A", AD51+AJ51))</f>
        <v>N/A</v>
      </c>
      <c r="AQ51" s="16" t="str">
        <f>IF(AD51="N/A", IF(X51="N/A", "N/A", L51+X51), IF(AK51="N/A", "N/A", AD51+AK51))</f>
        <v>N/A</v>
      </c>
      <c r="AR51" s="15" t="s">
        <v>44</v>
      </c>
      <c r="AS51" s="15" t="s">
        <v>44</v>
      </c>
      <c r="AT51" s="15" t="s">
        <v>44</v>
      </c>
      <c r="AU51" s="15" t="s">
        <v>44</v>
      </c>
      <c r="AV51" s="15" t="s">
        <v>44</v>
      </c>
      <c r="AW51" s="15" t="s">
        <v>44</v>
      </c>
      <c r="AX51" s="15" t="s">
        <v>44</v>
      </c>
      <c r="AY51" s="15" t="s">
        <v>44</v>
      </c>
      <c r="AZ51" s="15" t="s">
        <v>44</v>
      </c>
      <c r="BA51" s="15" t="s">
        <v>44</v>
      </c>
      <c r="BB51" s="15" t="s">
        <v>44</v>
      </c>
      <c r="BC51" s="15" t="s">
        <v>44</v>
      </c>
      <c r="BD51" s="15" t="s">
        <v>44</v>
      </c>
      <c r="BE51" s="15" t="s">
        <v>44</v>
      </c>
      <c r="BF51" s="15" t="s">
        <v>44</v>
      </c>
      <c r="BG51" s="15" t="s">
        <v>44</v>
      </c>
      <c r="BH51" s="15" t="s">
        <v>44</v>
      </c>
      <c r="BI51" s="15"/>
      <c r="BJ51" s="16">
        <f>IF(AR51="R", $CA51, IF(OR(AR51="P", AR51="T", AR51="N"), 0, IF($C51="DM", $T51, IF(OR(AR51="Y", AR51="IR"),$AM51,IF(AR51="C", IF($BI51="Y", IF($AF51="N/A", $Q51, $AF51), IF($AG51="N/A", $T51,$AG51)))))))</f>
        <v>2</v>
      </c>
      <c r="BK51" s="16">
        <f>IF(AS51="R", $CA51, IF(OR(AS51="P", AS51="T", AS51="N"), 0, IF($C51="DM", $T51, IF(OR(AS51="Y", AS51="IR"),$AM51,IF(AS51="C", IF($BI51="Y", IF($AF51="N/A", $Q51, $AF51), IF($AG51="N/A", $T51,$AG51)))))))</f>
        <v>2</v>
      </c>
      <c r="BL51" s="16">
        <f>IF(AT51="R", $CA51, IF(OR(AT51="P", AT51="T", AT51="N"), 0, IF($C51="DM", $T51, IF(OR(AT51="Y", AT51="IR"),$AM51,IF(AT51="C", IF($BI51="Y", IF($AF51="N/A", $Q51, $AF51), IF($AG51="N/A", $T51,$AG51)))))))</f>
        <v>2</v>
      </c>
      <c r="BM51" s="16">
        <f>IF(AU51="R", $CA51, IF(OR(AU51="P", AU51="T", AU51="N"), 0, IF($C51="DM", $T51, IF(OR(AU51="Y", AU51="IR"),$AM51,IF(AU51="C", IF($BI51="Y", IF($AF51="N/A", $Q51, $AF51), IF($AG51="N/A", $T51,$AG51)))))))</f>
        <v>2</v>
      </c>
      <c r="BN51" s="16">
        <f>IF(AV51="R", $CA51, IF(OR(AV51="P", AV51="T", AV51="N"), 0, IF($C51="DM", $T51, IF(OR(AV51="Y", AV51="IR"),$AM51,IF(AV51="C", IF($BI51="Y", IF($AF51="N/A", $Q51, $AF51), IF($AG51="N/A", $T51,$AG51)))))))</f>
        <v>2</v>
      </c>
      <c r="BO51" s="16">
        <f>IF(AW51="R", $CA51, IF(OR(AW51="P", AW51="T", AW51="N"), 0, IF($C51="DM", $T51, IF(OR(AW51="Y", AW51="IR"),$AM51,IF(AW51="C", IF($BI51="Y", IF($AF51="N/A", $Q51, $AF51), IF($AG51="N/A", $T51,$AG51)))))))</f>
        <v>2</v>
      </c>
      <c r="BP51" s="16">
        <f>IF(AX51="R", $CA51, IF(OR(AX51="P", AX51="T", AX51="N"), 0, IF($C51="DM", $T51, IF(OR(AX51="Y", AX51="IR"),$AM51,IF(AX51="C", IF($BI51="Y", IF($AF51="N/A", $Q51, $AF51), IF($AG51="N/A", $T51,$AG51)))))))</f>
        <v>2</v>
      </c>
      <c r="BQ51" s="16">
        <f>IF(AY51="R", $CA51, IF(OR(AY51="P", AY51="T", AY51="N"), 0, IF($C51="DM", $T51, IF(OR(AY51="Y", AY51="IR"),$AM51,IF(AY51="C", IF($BI51="Y", IF($AF51="N/A", $Q51, $AF51), IF($AG51="N/A", $T51,$AG51)))))))</f>
        <v>2</v>
      </c>
      <c r="BR51" s="16">
        <f>IF(AZ51="R", $CA51, IF(OR(AZ51="P", AZ51="T", AZ51="N"), 0, IF($C51="DM", $T51, IF(OR(AZ51="Y", AZ51="IR"),$AM51,IF(AZ51="C", IF($BI51="Y", IF($AF51="N/A", $Q51, $AF51), IF($AG51="N/A", $T51,$AG51)))))))</f>
        <v>2</v>
      </c>
      <c r="BS51" s="16">
        <f>IF(BA51="R", $CA51, IF(OR(BA51="P", BA51="T", BA51="N"), 0, IF($C51="DM", $T51, IF(OR(BA51="Y", BA51="IR"),$AM51,IF(BA51="C", IF($BI51="Y", IF($AF51="N/A", $Q51, $AF51), IF($AG51="N/A", $T51,$AG51)))))))</f>
        <v>2</v>
      </c>
      <c r="BT51" s="16">
        <f>IF(BB51="R", $CA51, IF(OR(BB51="P", BB51="T", BB51="N"), 0, IF($C51="DM", $T51, IF(OR(BB51="Y", BB51="IR"),$AM51,IF(BB51="C", IF($BI51="Y", IF($BA51="C", IF($AF51="N/A", $Q51, $AF51), IF($AF51="N/A", $T51, $AM51)), IF($AG51="N/A", $T51,$AG51)))))))</f>
        <v>2</v>
      </c>
      <c r="BU51" s="16">
        <f>IF(BC51="R", $CA51, IF(OR(BC51="P", BC51="T", BC51="N"), 0, IF($C51="DM", $T51, IF(OR(BC51="Y", BC51="IR"),$AM51,IF(BC51="C", IF($BI51="Y", IF($BA51="C", IF($AF51="N/A", $Q51, $AF51), IF($AF51="N/A", $T51, $AM51)), IF($AG51="N/A", $T51,$AG51)))))))</f>
        <v>2</v>
      </c>
      <c r="BV51" s="16">
        <f>IF(BD51="R", $CA51, IF(OR(BD51="P", BD51="T", BD51="N"), 0, IF($C51="DM", $T51, IF(OR(BD51="Y", BD51="IR"),$AM51,IF(BD51="C", IF($BI51="Y", IF($BA51="C", IF($AF51="N/A", $Q51, $AF51), IF($AF51="N/A", $T51, $AM51)), IF($AG51="N/A", $T51,$AG51)))))))</f>
        <v>2</v>
      </c>
      <c r="BW51" s="16">
        <f>IF(BE51="R", $CA51, IF(OR(BE51="P", BE51="T", BE51="N"), 0, IF($C51="DM", $T51, IF(OR(BE51="Y", BE51="IR"),$AM51,IF(BE51="C", IF($BI51="Y", IF($BA51="C", IF($AF51="N/A", $Q51, $AF51), IF($AF51="N/A", $T51, $AM51)), IF($AG51="N/A", $T51,$AG51)))))))</f>
        <v>2</v>
      </c>
      <c r="BX51" s="16">
        <f>IF(BF51="R", $CA51, IF(OR(BF51="P", BF51="T", BF51="N"), 0, IF($C51="DM", $T51, IF(OR(BF51="Y", BF51="IR"),$AM51,IF(BF51="C", IF($BI51="Y", IF($BA51="C", IF($AF51="N/A", $Q51, $AF51), IF($AF51="N/A", $T51, $AM51)), IF($AG51="N/A", $T51,$AG51)))))))</f>
        <v>2</v>
      </c>
      <c r="BY51" s="16">
        <f>IF(BG51="R", $CA51, IF(OR(BG51="P", BG51="T", BG51="N"), 0, IF($C51="DM", $T51, IF(OR(BG51="Y", BG51="IR"),$AM51,IF(BG51="C", IF($BI51="Y", IF($BA51="C", IF($AF51="N/A", $Q51, $AF51), IF($AF51="N/A", $T51, $AM51)), IF($AG51="N/A", $T51,$AG51)))))))</f>
        <v>2</v>
      </c>
      <c r="BZ51" s="16">
        <f>IF(BH51="R", $CA51, IF(OR(BH51="P", BH51="T", BH51="N"), 0, IF($C51="DM", $T51, IF(OR(BH51="Y", BH51="IR"),$AM51,IF(BH51="C", IF($BI51="Y", IF($BA51="C", IF($AF51="N/A", $Q51, $AF51), IF($AF51="N/A", $T51, $AM51)), IF($AG51="N/A", $T51,$AG51)))))))</f>
        <v>2</v>
      </c>
      <c r="CA51" s="15" t="s">
        <v>75</v>
      </c>
      <c r="CB51" s="16">
        <f>BZ51</f>
        <v>2</v>
      </c>
      <c r="CC51" s="15" t="str">
        <f>IF(OR($BH51="T", $BH51="R"), 0, IF($BH51="C", IF($BI51="Y", IF($BA51="C", 0, IF(AF51="N/A", Q51-T51, AF51-AG51)), IF($AF51="N/A", U51, AH51)), AN51))</f>
        <v>N/A</v>
      </c>
      <c r="CD51" s="15" t="str">
        <f>IF(OR($BH51="T", $BH51="R"), 0, IF($BH51="C", IF($BI51="Y", 0, IF($AF51="N/A", V51, AI51)), AO51))</f>
        <v>N/A</v>
      </c>
      <c r="CE51" s="15" t="str">
        <f>IF(OR($BH51="T", $BH51="R"), 0, IF($BH51="C", IF($BI51="Y", 0, IF($AF51="N/A", W51, AJ51)), AP51))</f>
        <v>N/A</v>
      </c>
      <c r="CF51" s="15" t="str">
        <f>IF(OR($BH51="T", $BH51="R"), 0, IF($BH51="C", IF($BI51="Y", 0, IF($AF51="N/A", X51, AK51)), AQ51))</f>
        <v>N/A</v>
      </c>
      <c r="CG51" t="str">
        <f>IF(AC51="N/A", "S:"&amp;L51&amp;" G:"&amp;M51&amp;" GR:"&amp;Q51, IF(AC51=0, "S:"&amp;L51&amp;" G:"&amp;M51&amp;" GR:"&amp;Q51, "S:"&amp;L51&amp;"/"&amp;AD51&amp;" G:"&amp;AE51&amp;" GR:"&amp;AF51))</f>
        <v>S:3 G:2 GR:2</v>
      </c>
    </row>
    <row r="52" spans="1:85" x14ac:dyDescent="0.25">
      <c r="A52" s="14">
        <v>4723</v>
      </c>
      <c r="B52" s="15" t="s">
        <v>2556</v>
      </c>
      <c r="C52" s="15" t="s">
        <v>63</v>
      </c>
      <c r="D52" s="15" t="s">
        <v>52</v>
      </c>
      <c r="E52" s="15">
        <f>VLOOKUP(B52, 'Rookie Year'!$A$2:$B$55679,2,FALSE)</f>
        <v>2022</v>
      </c>
      <c r="F52" s="15">
        <v>2022</v>
      </c>
      <c r="G52" s="15" t="s">
        <v>40</v>
      </c>
      <c r="H52" s="15" t="s">
        <v>2154</v>
      </c>
      <c r="I52" s="16">
        <v>10</v>
      </c>
      <c r="J52" s="15">
        <v>4</v>
      </c>
      <c r="K52" s="17">
        <f>IF(AND(G52&lt;&gt;"N",R52="N/A"), IF(I52&lt;4, 0, 0.25),IF(I52=1, IF(J52=1,0.25, 0.25), IF(I52&lt;13, 0.25, IF(I52&lt;26, 0.4, IF(I52&lt;51, 0.6, 0.75)))))</f>
        <v>0.25</v>
      </c>
      <c r="L52" s="16">
        <f>I52-M52</f>
        <v>7</v>
      </c>
      <c r="M52" s="16">
        <f>ROUNDUP(I52*K52,0)</f>
        <v>3</v>
      </c>
      <c r="N52" s="16">
        <f>M52*J52</f>
        <v>12</v>
      </c>
      <c r="O52" s="16">
        <v>6</v>
      </c>
      <c r="P52" s="16">
        <v>0</v>
      </c>
      <c r="Q52" s="16">
        <f>N52-O52-P52</f>
        <v>6</v>
      </c>
      <c r="R52" s="15" t="s">
        <v>75</v>
      </c>
      <c r="S52" s="15">
        <f>IF(R52="N/A", J52-($B$1-F52), J52-($B$1-R52))</f>
        <v>2</v>
      </c>
      <c r="T52" s="16">
        <v>3</v>
      </c>
      <c r="U52" s="16">
        <v>3</v>
      </c>
      <c r="V52" s="16" t="str">
        <f>IF($S52&lt;3, "N/A", $M52)</f>
        <v>N/A</v>
      </c>
      <c r="W52" s="16" t="str">
        <f>IF($S52&lt;4, "N/A", $M52)</f>
        <v>N/A</v>
      </c>
      <c r="X52" s="16" t="str">
        <f>IF($S52&lt;5, "N/A", $M52)</f>
        <v>N/A</v>
      </c>
      <c r="Y52" s="15" t="str">
        <f>IF(SUM(T52:X52)&lt;&gt;Q52, "CHECK", "OK")</f>
        <v>OK</v>
      </c>
      <c r="Z52" s="15" t="str">
        <f>IF(F52=$B$1, "No", IF(S52=1, "Yes", "No"))</f>
        <v>No</v>
      </c>
      <c r="AA52" s="18" t="str">
        <f>IF(C52="DM", "N/A", IF(Z52="No","N/A",VLOOKUP(B52,'Extension List'!$A$3:$R$1972,18,FALSE)))</f>
        <v>N/A</v>
      </c>
      <c r="AB52" s="15" t="str">
        <f>IF(C52="DM", "N/A", IF(Z52="No","N/A",VLOOKUP(B52,'Extension List'!$A$3:$T$1972,20,FALSE)))</f>
        <v>N/A</v>
      </c>
      <c r="AC52" s="15" t="str">
        <f>IF(AA52="N/A", "N/A", 0)</f>
        <v>N/A</v>
      </c>
      <c r="AD52" s="16" t="str">
        <f>IF(AE52="N/A", "N/A", AA52-AE52)</f>
        <v>N/A</v>
      </c>
      <c r="AE52" s="16" t="str">
        <f>IF(AA52="N/A", "N/A", IF(AC52&gt;0, IF(AA52&lt;13, ROUNDUP(0.25*AA52,0), IF(AA52&lt;26, ROUNDUP(0.4*AA52,0), IF(AA52&lt;51, ROUNDUP(0.6*AA52,0), ROUNDUP(0.75*AA52,0)))), "N/A"))</f>
        <v>N/A</v>
      </c>
      <c r="AF52" s="16" t="str">
        <f>IF(AD52="N/A","N/A", (AE52*AC52)+Q52)</f>
        <v>N/A</v>
      </c>
      <c r="AG52" s="16" t="str">
        <f>IF($AF52="N/A", "N/A", "TBC")</f>
        <v>N/A</v>
      </c>
      <c r="AH52" s="16" t="str">
        <f>IF($AF52="N/A", "N/A", "TBC")</f>
        <v>N/A</v>
      </c>
      <c r="AI52" s="16" t="str">
        <f>IF($AF52="N/A","N/A",IF(AC52&gt;1,"TBC","N/A"))</f>
        <v>N/A</v>
      </c>
      <c r="AJ52" s="16" t="str">
        <f>IF($AF52="N/A","N/A",IF(AC52&gt;2,"TBC","N/A"))</f>
        <v>N/A</v>
      </c>
      <c r="AK52" s="16" t="str">
        <f>IF($AF52="N/A","N/A",IF(AC52&gt;3,"TBC","N/A"))</f>
        <v>N/A</v>
      </c>
      <c r="AL52" s="16" t="str">
        <f>IF(AC52="N/A","N/A",IF(AC52&gt;0,IF(SUM(AG52:AK52)&lt;&gt;AF52,"CHECK","OK"),"N/A"))</f>
        <v>N/A</v>
      </c>
      <c r="AM52" s="16">
        <f>IF(AD52="N/A", L52+T52, L52+AG52)</f>
        <v>10</v>
      </c>
      <c r="AN52" s="16">
        <f>IF(AD52="N/A", IF(U52="N/A", "N/A", L52+U52), AD52+AH52)</f>
        <v>10</v>
      </c>
      <c r="AO52" s="16" t="str">
        <f>IF(AD52="N/A", IF(V52="N/A", "N/A", L52+V52), IF(AI52="N/A", "N/A", AD52+AI52))</f>
        <v>N/A</v>
      </c>
      <c r="AP52" s="16" t="str">
        <f>IF(AD52="N/A", IF(W52="N/A", "N/A", L52+W52), IF(AJ52="N/A", "N/A", AD52+AJ52))</f>
        <v>N/A</v>
      </c>
      <c r="AQ52" s="16" t="str">
        <f>IF(AD52="N/A", IF(X52="N/A", "N/A", L52+X52), IF(AK52="N/A", "N/A", AD52+AK52))</f>
        <v>N/A</v>
      </c>
      <c r="AR52" s="15" t="s">
        <v>40</v>
      </c>
      <c r="AS52" s="15" t="s">
        <v>40</v>
      </c>
      <c r="AT52" s="15" t="s">
        <v>40</v>
      </c>
      <c r="AU52" s="15" t="s">
        <v>40</v>
      </c>
      <c r="AV52" s="15" t="s">
        <v>40</v>
      </c>
      <c r="AW52" s="15" t="s">
        <v>40</v>
      </c>
      <c r="AX52" s="15" t="s">
        <v>40</v>
      </c>
      <c r="AY52" s="15" t="s">
        <v>40</v>
      </c>
      <c r="AZ52" s="15" t="s">
        <v>40</v>
      </c>
      <c r="BA52" s="15" t="s">
        <v>40</v>
      </c>
      <c r="BB52" s="15" t="s">
        <v>40</v>
      </c>
      <c r="BC52" s="15" t="s">
        <v>40</v>
      </c>
      <c r="BD52" s="15" t="s">
        <v>40</v>
      </c>
      <c r="BE52" s="15" t="s">
        <v>40</v>
      </c>
      <c r="BF52" s="15" t="s">
        <v>40</v>
      </c>
      <c r="BG52" s="15" t="s">
        <v>40</v>
      </c>
      <c r="BH52" s="15" t="s">
        <v>40</v>
      </c>
      <c r="BI52" s="15"/>
      <c r="BJ52" s="16">
        <f>IF(AR52="R", $CA52, IF(OR(AR52="P", AR52="T", AR52="N"), 0, IF($C52="DM", $T52, IF(OR(AR52="Y", AR52="IR"),$AM52,IF(AR52="C", IF($BI52="Y", IF($AF52="N/A", $Q52, $AF52), IF($AG52="N/A", $T52,$AG52)))))))</f>
        <v>10</v>
      </c>
      <c r="BK52" s="16">
        <f>IF(AS52="R", $CA52, IF(OR(AS52="P", AS52="T", AS52="N"), 0, IF($C52="DM", $T52, IF(OR(AS52="Y", AS52="IR"),$AM52,IF(AS52="C", IF($BI52="Y", IF($AF52="N/A", $Q52, $AF52), IF($AG52="N/A", $T52,$AG52)))))))</f>
        <v>10</v>
      </c>
      <c r="BL52" s="16">
        <f>IF(AT52="R", $CA52, IF(OR(AT52="P", AT52="T", AT52="N"), 0, IF($C52="DM", $T52, IF(OR(AT52="Y", AT52="IR"),$AM52,IF(AT52="C", IF($BI52="Y", IF($AF52="N/A", $Q52, $AF52), IF($AG52="N/A", $T52,$AG52)))))))</f>
        <v>10</v>
      </c>
      <c r="BM52" s="16">
        <f>IF(AU52="R", $CA52, IF(OR(AU52="P", AU52="T", AU52="N"), 0, IF($C52="DM", $T52, IF(OR(AU52="Y", AU52="IR"),$AM52,IF(AU52="C", IF($BI52="Y", IF($AF52="N/A", $Q52, $AF52), IF($AG52="N/A", $T52,$AG52)))))))</f>
        <v>10</v>
      </c>
      <c r="BN52" s="16">
        <f>IF(AV52="R", $CA52, IF(OR(AV52="P", AV52="T", AV52="N"), 0, IF($C52="DM", $T52, IF(OR(AV52="Y", AV52="IR"),$AM52,IF(AV52="C", IF($BI52="Y", IF($AF52="N/A", $Q52, $AF52), IF($AG52="N/A", $T52,$AG52)))))))</f>
        <v>10</v>
      </c>
      <c r="BO52" s="16">
        <f>IF(AW52="R", $CA52, IF(OR(AW52="P", AW52="T", AW52="N"), 0, IF($C52="DM", $T52, IF(OR(AW52="Y", AW52="IR"),$AM52,IF(AW52="C", IF($BI52="Y", IF($AF52="N/A", $Q52, $AF52), IF($AG52="N/A", $T52,$AG52)))))))</f>
        <v>10</v>
      </c>
      <c r="BP52" s="16">
        <f>IF(AX52="R", $CA52, IF(OR(AX52="P", AX52="T", AX52="N"), 0, IF($C52="DM", $T52, IF(OR(AX52="Y", AX52="IR"),$AM52,IF(AX52="C", IF($BI52="Y", IF($AF52="N/A", $Q52, $AF52), IF($AG52="N/A", $T52,$AG52)))))))</f>
        <v>10</v>
      </c>
      <c r="BQ52" s="16">
        <f>IF(AY52="R", $CA52, IF(OR(AY52="P", AY52="T", AY52="N"), 0, IF($C52="DM", $T52, IF(OR(AY52="Y", AY52="IR"),$AM52,IF(AY52="C", IF($BI52="Y", IF($AF52="N/A", $Q52, $AF52), IF($AG52="N/A", $T52,$AG52)))))))</f>
        <v>10</v>
      </c>
      <c r="BR52" s="16">
        <f>IF(AZ52="R", $CA52, IF(OR(AZ52="P", AZ52="T", AZ52="N"), 0, IF($C52="DM", $T52, IF(OR(AZ52="Y", AZ52="IR"),$AM52,IF(AZ52="C", IF($BI52="Y", IF($AF52="N/A", $Q52, $AF52), IF($AG52="N/A", $T52,$AG52)))))))</f>
        <v>10</v>
      </c>
      <c r="BS52" s="16">
        <f>IF(BA52="R", $CA52, IF(OR(BA52="P", BA52="T", BA52="N"), 0, IF($C52="DM", $T52, IF(OR(BA52="Y", BA52="IR"),$AM52,IF(BA52="C", IF($BI52="Y", IF($AF52="N/A", $Q52, $AF52), IF($AG52="N/A", $T52,$AG52)))))))</f>
        <v>10</v>
      </c>
      <c r="BT52" s="16">
        <f>IF(BB52="R", $CA52, IF(OR(BB52="P", BB52="T", BB52="N"), 0, IF($C52="DM", $T52, IF(OR(BB52="Y", BB52="IR"),$AM52,IF(BB52="C", IF($BI52="Y", IF($BA52="C", IF($AF52="N/A", $Q52, $AF52), IF($AF52="N/A", $T52, $AM52)), IF($AG52="N/A", $T52,$AG52)))))))</f>
        <v>10</v>
      </c>
      <c r="BU52" s="16">
        <f>IF(BC52="R", $CA52, IF(OR(BC52="P", BC52="T", BC52="N"), 0, IF($C52="DM", $T52, IF(OR(BC52="Y", BC52="IR"),$AM52,IF(BC52="C", IF($BI52="Y", IF($BA52="C", IF($AF52="N/A", $Q52, $AF52), IF($AF52="N/A", $T52, $AM52)), IF($AG52="N/A", $T52,$AG52)))))))</f>
        <v>10</v>
      </c>
      <c r="BV52" s="16">
        <f>IF(BD52="R", $CA52, IF(OR(BD52="P", BD52="T", BD52="N"), 0, IF($C52="DM", $T52, IF(OR(BD52="Y", BD52="IR"),$AM52,IF(BD52="C", IF($BI52="Y", IF($BA52="C", IF($AF52="N/A", $Q52, $AF52), IF($AF52="N/A", $T52, $AM52)), IF($AG52="N/A", $T52,$AG52)))))))</f>
        <v>10</v>
      </c>
      <c r="BW52" s="16">
        <f>IF(BE52="R", $CA52, IF(OR(BE52="P", BE52="T", BE52="N"), 0, IF($C52="DM", $T52, IF(OR(BE52="Y", BE52="IR"),$AM52,IF(BE52="C", IF($BI52="Y", IF($BA52="C", IF($AF52="N/A", $Q52, $AF52), IF($AF52="N/A", $T52, $AM52)), IF($AG52="N/A", $T52,$AG52)))))))</f>
        <v>10</v>
      </c>
      <c r="BX52" s="16">
        <f>IF(BF52="R", $CA52, IF(OR(BF52="P", BF52="T", BF52="N"), 0, IF($C52="DM", $T52, IF(OR(BF52="Y", BF52="IR"),$AM52,IF(BF52="C", IF($BI52="Y", IF($BA52="C", IF($AF52="N/A", $Q52, $AF52), IF($AF52="N/A", $T52, $AM52)), IF($AG52="N/A", $T52,$AG52)))))))</f>
        <v>10</v>
      </c>
      <c r="BY52" s="16">
        <f>IF(BG52="R", $CA52, IF(OR(BG52="P", BG52="T", BG52="N"), 0, IF($C52="DM", $T52, IF(OR(BG52="Y", BG52="IR"),$AM52,IF(BG52="C", IF($BI52="Y", IF($BA52="C", IF($AF52="N/A", $Q52, $AF52), IF($AF52="N/A", $T52, $AM52)), IF($AG52="N/A", $T52,$AG52)))))))</f>
        <v>10</v>
      </c>
      <c r="BZ52" s="16">
        <f>IF(BH52="R", $CA52, IF(OR(BH52="P", BH52="T", BH52="N"), 0, IF($C52="DM", $T52, IF(OR(BH52="Y", BH52="IR"),$AM52,IF(BH52="C", IF($BI52="Y", IF($BA52="C", IF($AF52="N/A", $Q52, $AF52), IF($AF52="N/A", $T52, $AM52)), IF($AG52="N/A", $T52,$AG52)))))))</f>
        <v>10</v>
      </c>
      <c r="CA52" s="15" t="s">
        <v>75</v>
      </c>
      <c r="CB52" s="16">
        <f>BZ52</f>
        <v>10</v>
      </c>
      <c r="CC52" s="15">
        <f>IF(OR($BH52="T", $BH52="R"), 0, IF($BH52="C", IF($BI52="Y", IF($BA52="C", 0, IF(AF52="N/A", Q52-T52, AF52-AG52)), IF($AF52="N/A", U52, AH52)), AN52))</f>
        <v>10</v>
      </c>
      <c r="CD52" s="15" t="str">
        <f>IF(OR($BH52="T", $BH52="R"), 0, IF($BH52="C", IF($BI52="Y", 0, IF($AF52="N/A", V52, AI52)), AO52))</f>
        <v>N/A</v>
      </c>
      <c r="CE52" s="15" t="str">
        <f>IF(OR($BH52="T", $BH52="R"), 0, IF($BH52="C", IF($BI52="Y", 0, IF($AF52="N/A", W52, AJ52)), AP52))</f>
        <v>N/A</v>
      </c>
      <c r="CF52" s="15" t="str">
        <f>IF(OR($BH52="T", $BH52="R"), 0, IF($BH52="C", IF($BI52="Y", 0, IF($AF52="N/A", X52, AK52)), AQ52))</f>
        <v>N/A</v>
      </c>
      <c r="CG52" t="str">
        <f>IF(AC52="N/A", "S:"&amp;L52&amp;" G:"&amp;M52&amp;" GR:"&amp;Q52, IF(AC52=0, "S:"&amp;L52&amp;" G:"&amp;M52&amp;" GR:"&amp;Q52, "S:"&amp;L52&amp;"/"&amp;AD52&amp;" G:"&amp;AE52&amp;" GR:"&amp;AF52))</f>
        <v>S:7 G:3 GR:6</v>
      </c>
    </row>
    <row r="53" spans="1:85" x14ac:dyDescent="0.25">
      <c r="A53" s="14">
        <v>1961</v>
      </c>
      <c r="B53" s="15" t="s">
        <v>567</v>
      </c>
      <c r="C53" s="15" t="s">
        <v>64</v>
      </c>
      <c r="D53" s="15" t="s">
        <v>52</v>
      </c>
      <c r="E53" s="15">
        <f>VLOOKUP(B53, 'Rookie Year'!$A$2:$B$55679,2,FALSE)</f>
        <v>2017</v>
      </c>
      <c r="F53" s="15">
        <v>2017</v>
      </c>
      <c r="G53" s="15" t="s">
        <v>40</v>
      </c>
      <c r="H53" s="15" t="s">
        <v>1927</v>
      </c>
      <c r="I53" s="16">
        <v>19</v>
      </c>
      <c r="J53" s="15">
        <v>5</v>
      </c>
      <c r="K53" s="17">
        <f>IF(AND(G53&lt;&gt;"N",R53="N/A"), IF(I53&lt;4, 0, 0.25),IF(I53=1, IF(J53=1,0.25, 0.25), IF(I53&lt;13, 0.25, IF(I53&lt;26, 0.4, IF(I53&lt;51, 0.6, 0.75)))))</f>
        <v>0.4</v>
      </c>
      <c r="L53" s="16">
        <f>I53-M53</f>
        <v>11</v>
      </c>
      <c r="M53" s="16">
        <f>ROUNDUP(I53*K53,0)</f>
        <v>8</v>
      </c>
      <c r="N53" s="16">
        <f>M53*J53</f>
        <v>40</v>
      </c>
      <c r="O53" s="16">
        <v>30</v>
      </c>
      <c r="P53" s="16">
        <v>0</v>
      </c>
      <c r="Q53" s="16">
        <f>N53-O53-P53</f>
        <v>10</v>
      </c>
      <c r="R53" s="15">
        <v>2020</v>
      </c>
      <c r="S53" s="15">
        <f>IF(R53="N/A", J53-($B$1-F53), J53-($B$1-R53))</f>
        <v>1</v>
      </c>
      <c r="T53" s="16">
        <v>10</v>
      </c>
      <c r="U53" s="16" t="str">
        <f>IF($S53&lt;2, "N/A", $M53)</f>
        <v>N/A</v>
      </c>
      <c r="V53" s="16" t="str">
        <f>IF($S53&lt;3, "N/A", $M53)</f>
        <v>N/A</v>
      </c>
      <c r="W53" s="16" t="str">
        <f>IF($S53&lt;4, "N/A", $M53)</f>
        <v>N/A</v>
      </c>
      <c r="X53" s="16" t="str">
        <f>IF($S53&lt;5, "N/A", $M53)</f>
        <v>N/A</v>
      </c>
      <c r="Y53" s="15" t="str">
        <f>IF(SUM(T53:X53)&lt;&gt;Q53, "CHECK", "OK")</f>
        <v>OK</v>
      </c>
      <c r="Z53" s="15" t="str">
        <f>IF(F53=$B$1, "No", IF(S53=1, "Yes", "No"))</f>
        <v>Yes</v>
      </c>
      <c r="AA53" s="18">
        <f>IF(C53="DM", "N/A", IF(Z53="No","N/A",VLOOKUP(B53,'Extension List'!$A$3:$R$1972,18,FALSE)))</f>
        <v>32</v>
      </c>
      <c r="AB53" s="15">
        <f>IF(C53="DM", "N/A", IF(Z53="No","N/A",VLOOKUP(B53,'Extension List'!$A$3:$T$1972,20,FALSE)))</f>
        <v>4</v>
      </c>
      <c r="AC53" s="15">
        <f>IF(AA53="N/A", "N/A", 0)</f>
        <v>0</v>
      </c>
      <c r="AD53" s="16" t="str">
        <f>IF(AE53="N/A", "N/A", AA53-AE53)</f>
        <v>N/A</v>
      </c>
      <c r="AE53" s="16" t="str">
        <f>IF(AA53="N/A", "N/A", IF(AC53&gt;0, IF(AA53&lt;13, ROUNDUP(0.25*AA53,0), IF(AA53&lt;26, ROUNDUP(0.4*AA53,0), IF(AA53&lt;51, ROUNDUP(0.6*AA53,0), ROUNDUP(0.75*AA53,0)))), "N/A"))</f>
        <v>N/A</v>
      </c>
      <c r="AF53" s="16" t="str">
        <f>IF(AD53="N/A","N/A", (AE53*AC53)+Q53)</f>
        <v>N/A</v>
      </c>
      <c r="AG53" s="16" t="str">
        <f>IF($AF53="N/A", "N/A", "TBC")</f>
        <v>N/A</v>
      </c>
      <c r="AH53" s="16" t="str">
        <f>IF($AF53="N/A", "N/A", "TBC")</f>
        <v>N/A</v>
      </c>
      <c r="AI53" s="16" t="str">
        <f>IF($AF53="N/A","N/A",IF(AC53&gt;1,"TBC","N/A"))</f>
        <v>N/A</v>
      </c>
      <c r="AJ53" s="16" t="str">
        <f>IF($AF53="N/A","N/A",IF(AC53&gt;2,"TBC","N/A"))</f>
        <v>N/A</v>
      </c>
      <c r="AK53" s="16" t="str">
        <f>IF($AF53="N/A","N/A",IF(AC53&gt;3,"TBC","N/A"))</f>
        <v>N/A</v>
      </c>
      <c r="AL53" s="16" t="str">
        <f>IF(AC53="N/A","N/A",IF(AC53&gt;0,IF(SUM(AG53:AK53)&lt;&gt;AF53,"CHECK","OK"),"N/A"))</f>
        <v>N/A</v>
      </c>
      <c r="AM53" s="16">
        <f>IF(AD53="N/A", L53+T53, L53+AG53)</f>
        <v>21</v>
      </c>
      <c r="AN53" s="16" t="str">
        <f>IF(AD53="N/A", IF(U53="N/A", "N/A", L53+U53), AD53+AH53)</f>
        <v>N/A</v>
      </c>
      <c r="AO53" s="16" t="str">
        <f>IF(AD53="N/A", IF(V53="N/A", "N/A", L53+V53), IF(AI53="N/A", "N/A", AD53+AI53))</f>
        <v>N/A</v>
      </c>
      <c r="AP53" s="16" t="str">
        <f>IF(AD53="N/A", IF(W53="N/A", "N/A", L53+W53), IF(AJ53="N/A", "N/A", AD53+AJ53))</f>
        <v>N/A</v>
      </c>
      <c r="AQ53" s="16" t="str">
        <f>IF(AD53="N/A", IF(X53="N/A", "N/A", L53+X53), IF(AK53="N/A", "N/A", AD53+AK53))</f>
        <v>N/A</v>
      </c>
      <c r="AR53" s="15" t="s">
        <v>40</v>
      </c>
      <c r="AS53" s="15" t="s">
        <v>40</v>
      </c>
      <c r="AT53" s="15" t="s">
        <v>40</v>
      </c>
      <c r="AU53" s="15" t="s">
        <v>40</v>
      </c>
      <c r="AV53" s="15" t="s">
        <v>40</v>
      </c>
      <c r="AW53" s="15" t="s">
        <v>40</v>
      </c>
      <c r="AX53" s="15" t="s">
        <v>40</v>
      </c>
      <c r="AY53" s="15" t="s">
        <v>40</v>
      </c>
      <c r="AZ53" s="15" t="s">
        <v>40</v>
      </c>
      <c r="BA53" s="15" t="s">
        <v>40</v>
      </c>
      <c r="BB53" s="15" t="s">
        <v>40</v>
      </c>
      <c r="BC53" s="15" t="s">
        <v>40</v>
      </c>
      <c r="BD53" s="15" t="s">
        <v>40</v>
      </c>
      <c r="BE53" s="15" t="s">
        <v>40</v>
      </c>
      <c r="BF53" s="15" t="s">
        <v>40</v>
      </c>
      <c r="BG53" s="15" t="s">
        <v>40</v>
      </c>
      <c r="BH53" s="15" t="s">
        <v>40</v>
      </c>
      <c r="BI53" s="15"/>
      <c r="BJ53" s="16">
        <f>IF(AR53="R", $CA53, IF(OR(AR53="P", AR53="T", AR53="N"), 0, IF($C53="DM", $T53, IF(OR(AR53="Y", AR53="IR"),$AM53,IF(AR53="C", IF($BI53="Y", IF($AF53="N/A", $Q53, $AF53), IF($AG53="N/A", $T53,$AG53)))))))</f>
        <v>21</v>
      </c>
      <c r="BK53" s="16">
        <f>IF(AS53="R", $CA53, IF(OR(AS53="P", AS53="T", AS53="N"), 0, IF($C53="DM", $T53, IF(OR(AS53="Y", AS53="IR"),$AM53,IF(AS53="C", IF($BI53="Y", IF($AF53="N/A", $Q53, $AF53), IF($AG53="N/A", $T53,$AG53)))))))</f>
        <v>21</v>
      </c>
      <c r="BL53" s="16">
        <f>IF(AT53="R", $CA53, IF(OR(AT53="P", AT53="T", AT53="N"), 0, IF($C53="DM", $T53, IF(OR(AT53="Y", AT53="IR"),$AM53,IF(AT53="C", IF($BI53="Y", IF($AF53="N/A", $Q53, $AF53), IF($AG53="N/A", $T53,$AG53)))))))</f>
        <v>21</v>
      </c>
      <c r="BM53" s="16">
        <f>IF(AU53="R", $CA53, IF(OR(AU53="P", AU53="T", AU53="N"), 0, IF($C53="DM", $T53, IF(OR(AU53="Y", AU53="IR"),$AM53,IF(AU53="C", IF($BI53="Y", IF($AF53="N/A", $Q53, $AF53), IF($AG53="N/A", $T53,$AG53)))))))</f>
        <v>21</v>
      </c>
      <c r="BN53" s="16">
        <f>IF(AV53="R", $CA53, IF(OR(AV53="P", AV53="T", AV53="N"), 0, IF($C53="DM", $T53, IF(OR(AV53="Y", AV53="IR"),$AM53,IF(AV53="C", IF($BI53="Y", IF($AF53="N/A", $Q53, $AF53), IF($AG53="N/A", $T53,$AG53)))))))</f>
        <v>21</v>
      </c>
      <c r="BO53" s="16">
        <f>IF(AW53="R", $CA53, IF(OR(AW53="P", AW53="T", AW53="N"), 0, IF($C53="DM", $T53, IF(OR(AW53="Y", AW53="IR"),$AM53,IF(AW53="C", IF($BI53="Y", IF($AF53="N/A", $Q53, $AF53), IF($AG53="N/A", $T53,$AG53)))))))</f>
        <v>21</v>
      </c>
      <c r="BP53" s="16">
        <f>IF(AX53="R", $CA53, IF(OR(AX53="P", AX53="T", AX53="N"), 0, IF($C53="DM", $T53, IF(OR(AX53="Y", AX53="IR"),$AM53,IF(AX53="C", IF($BI53="Y", IF($AF53="N/A", $Q53, $AF53), IF($AG53="N/A", $T53,$AG53)))))))</f>
        <v>21</v>
      </c>
      <c r="BQ53" s="16">
        <f>IF(AY53="R", $CA53, IF(OR(AY53="P", AY53="T", AY53="N"), 0, IF($C53="DM", $T53, IF(OR(AY53="Y", AY53="IR"),$AM53,IF(AY53="C", IF($BI53="Y", IF($AF53="N/A", $Q53, $AF53), IF($AG53="N/A", $T53,$AG53)))))))</f>
        <v>21</v>
      </c>
      <c r="BR53" s="16">
        <f>IF(AZ53="R", $CA53, IF(OR(AZ53="P", AZ53="T", AZ53="N"), 0, IF($C53="DM", $T53, IF(OR(AZ53="Y", AZ53="IR"),$AM53,IF(AZ53="C", IF($BI53="Y", IF($AF53="N/A", $Q53, $AF53), IF($AG53="N/A", $T53,$AG53)))))))</f>
        <v>21</v>
      </c>
      <c r="BS53" s="16">
        <f>IF(BA53="R", $CA53, IF(OR(BA53="P", BA53="T", BA53="N"), 0, IF($C53="DM", $T53, IF(OR(BA53="Y", BA53="IR"),$AM53,IF(BA53="C", IF($BI53="Y", IF($AF53="N/A", $Q53, $AF53), IF($AG53="N/A", $T53,$AG53)))))))</f>
        <v>21</v>
      </c>
      <c r="BT53" s="16">
        <f>IF(BB53="R", $CA53, IF(OR(BB53="P", BB53="T", BB53="N"), 0, IF($C53="DM", $T53, IF(OR(BB53="Y", BB53="IR"),$AM53,IF(BB53="C", IF($BI53="Y", IF($BA53="C", IF($AF53="N/A", $Q53, $AF53), IF($AF53="N/A", $T53, $AM53)), IF($AG53="N/A", $T53,$AG53)))))))</f>
        <v>21</v>
      </c>
      <c r="BU53" s="16">
        <f>IF(BC53="R", $CA53, IF(OR(BC53="P", BC53="T", BC53="N"), 0, IF($C53="DM", $T53, IF(OR(BC53="Y", BC53="IR"),$AM53,IF(BC53="C", IF($BI53="Y", IF($BA53="C", IF($AF53="N/A", $Q53, $AF53), IF($AF53="N/A", $T53, $AM53)), IF($AG53="N/A", $T53,$AG53)))))))</f>
        <v>21</v>
      </c>
      <c r="BV53" s="16">
        <f>IF(BD53="R", $CA53, IF(OR(BD53="P", BD53="T", BD53="N"), 0, IF($C53="DM", $T53, IF(OR(BD53="Y", BD53="IR"),$AM53,IF(BD53="C", IF($BI53="Y", IF($BA53="C", IF($AF53="N/A", $Q53, $AF53), IF($AF53="N/A", $T53, $AM53)), IF($AG53="N/A", $T53,$AG53)))))))</f>
        <v>21</v>
      </c>
      <c r="BW53" s="16">
        <f>IF(BE53="R", $CA53, IF(OR(BE53="P", BE53="T", BE53="N"), 0, IF($C53="DM", $T53, IF(OR(BE53="Y", BE53="IR"),$AM53,IF(BE53="C", IF($BI53="Y", IF($BA53="C", IF($AF53="N/A", $Q53, $AF53), IF($AF53="N/A", $T53, $AM53)), IF($AG53="N/A", $T53,$AG53)))))))</f>
        <v>21</v>
      </c>
      <c r="BX53" s="16">
        <f>IF(BF53="R", $CA53, IF(OR(BF53="P", BF53="T", BF53="N"), 0, IF($C53="DM", $T53, IF(OR(BF53="Y", BF53="IR"),$AM53,IF(BF53="C", IF($BI53="Y", IF($BA53="C", IF($AF53="N/A", $Q53, $AF53), IF($AF53="N/A", $T53, $AM53)), IF($AG53="N/A", $T53,$AG53)))))))</f>
        <v>21</v>
      </c>
      <c r="BY53" s="16">
        <f>IF(BG53="R", $CA53, IF(OR(BG53="P", BG53="T", BG53="N"), 0, IF($C53="DM", $T53, IF(OR(BG53="Y", BG53="IR"),$AM53,IF(BG53="C", IF($BI53="Y", IF($BA53="C", IF($AF53="N/A", $Q53, $AF53), IF($AF53="N/A", $T53, $AM53)), IF($AG53="N/A", $T53,$AG53)))))))</f>
        <v>21</v>
      </c>
      <c r="BZ53" s="16">
        <f>IF(BH53="R", $CA53, IF(OR(BH53="P", BH53="T", BH53="N"), 0, IF($C53="DM", $T53, IF(OR(BH53="Y", BH53="IR"),$AM53,IF(BH53="C", IF($BI53="Y", IF($BA53="C", IF($AF53="N/A", $Q53, $AF53), IF($AF53="N/A", $T53, $AM53)), IF($AG53="N/A", $T53,$AG53)))))))</f>
        <v>21</v>
      </c>
      <c r="CA53" s="15" t="s">
        <v>75</v>
      </c>
      <c r="CB53" s="16">
        <f>BZ53</f>
        <v>21</v>
      </c>
      <c r="CC53" s="15" t="str">
        <f>IF(OR($BH53="T", $BH53="R"), 0, IF($BH53="C", IF($BI53="Y", IF($BA53="C", 0, IF(AF53="N/A", Q53-T53, AF53-AG53)), IF($AF53="N/A", U53, AH53)), AN53))</f>
        <v>N/A</v>
      </c>
      <c r="CD53" s="15" t="str">
        <f>IF(OR($BH53="T", $BH53="R"), 0, IF($BH53="C", IF($BI53="Y", 0, IF($AF53="N/A", V53, AI53)), AO53))</f>
        <v>N/A</v>
      </c>
      <c r="CE53" s="15" t="str">
        <f>IF(OR($BH53="T", $BH53="R"), 0, IF($BH53="C", IF($BI53="Y", 0, IF($AF53="N/A", W53, AJ53)), AP53))</f>
        <v>N/A</v>
      </c>
      <c r="CF53" s="15" t="str">
        <f>IF(OR($BH53="T", $BH53="R"), 0, IF($BH53="C", IF($BI53="Y", 0, IF($AF53="N/A", X53, AK53)), AQ53))</f>
        <v>N/A</v>
      </c>
      <c r="CG53" t="str">
        <f>IF(AC53="N/A", "S:"&amp;L53&amp;" G:"&amp;M53&amp;" GR:"&amp;Q53, IF(AC53=0, "S:"&amp;L53&amp;" G:"&amp;M53&amp;" GR:"&amp;Q53, "S:"&amp;L53&amp;"/"&amp;AD53&amp;" G:"&amp;AE53&amp;" GR:"&amp;AF53))</f>
        <v>S:11 G:8 GR:10</v>
      </c>
    </row>
    <row r="54" spans="1:85" x14ac:dyDescent="0.25">
      <c r="A54" s="14">
        <v>1385</v>
      </c>
      <c r="B54" s="15" t="s">
        <v>789</v>
      </c>
      <c r="C54" s="15" t="s">
        <v>64</v>
      </c>
      <c r="D54" s="15" t="s">
        <v>52</v>
      </c>
      <c r="E54" s="15">
        <f>VLOOKUP(B54, 'Rookie Year'!$A$2:$B$55679,2,FALSE)</f>
        <v>2016</v>
      </c>
      <c r="F54" s="15">
        <v>2016</v>
      </c>
      <c r="G54" s="15" t="s">
        <v>40</v>
      </c>
      <c r="H54" s="15" t="s">
        <v>1927</v>
      </c>
      <c r="I54" s="16">
        <v>29</v>
      </c>
      <c r="J54" s="15">
        <v>3</v>
      </c>
      <c r="K54" s="17">
        <f>IF(AND(G54&lt;&gt;"N",R54="N/A"), IF(I54&lt;4, 0, 0.25),IF(I54=1, IF(J54=1,0.25, 0.25), IF(I54&lt;13, 0.25, IF(I54&lt;26, 0.4, IF(I54&lt;51, 0.6, 0.75)))))</f>
        <v>0.6</v>
      </c>
      <c r="L54" s="16">
        <f>I54-M54</f>
        <v>11</v>
      </c>
      <c r="M54" s="16">
        <f>ROUNDUP(I54*K54,0)</f>
        <v>18</v>
      </c>
      <c r="N54" s="16">
        <f>M54*J54</f>
        <v>54</v>
      </c>
      <c r="O54" s="16">
        <v>36</v>
      </c>
      <c r="P54" s="16">
        <v>0</v>
      </c>
      <c r="Q54" s="16">
        <f>N54-O54-P54</f>
        <v>18</v>
      </c>
      <c r="R54" s="15">
        <v>2022</v>
      </c>
      <c r="S54" s="15">
        <f>IF(R54="N/A", J54-($B$1-F54), J54-($B$1-R54))</f>
        <v>1</v>
      </c>
      <c r="T54" s="16">
        <v>18</v>
      </c>
      <c r="U54" s="16" t="str">
        <f>IF($S54&lt;2, "N/A", $M54)</f>
        <v>N/A</v>
      </c>
      <c r="V54" s="16" t="str">
        <f>IF($S54&lt;3, "N/A", $M54)</f>
        <v>N/A</v>
      </c>
      <c r="W54" s="16" t="str">
        <f>IF($S54&lt;4, "N/A", $M54)</f>
        <v>N/A</v>
      </c>
      <c r="X54" s="16" t="str">
        <f>IF($S54&lt;5, "N/A", $M54)</f>
        <v>N/A</v>
      </c>
      <c r="Y54" s="15" t="str">
        <f>IF(SUM(T54:X54)&lt;&gt;Q54, "CHECK", "OK")</f>
        <v>OK</v>
      </c>
      <c r="Z54" s="15" t="str">
        <f>IF(F54=$B$1, "No", IF(S54=1, "Yes", "No"))</f>
        <v>Yes</v>
      </c>
      <c r="AA54" s="18">
        <f>IF(C54="DM", "N/A", IF(Z54="No","N/A",VLOOKUP(B54,'Extension List'!$A$3:$R$1972,18,FALSE)))</f>
        <v>29</v>
      </c>
      <c r="AB54" s="15">
        <f>IF(C54="DM", "N/A", IF(Z54="No","N/A",VLOOKUP(B54,'Extension List'!$A$3:$T$1972,20,FALSE)))</f>
        <v>4</v>
      </c>
      <c r="AC54" s="15">
        <f>IF(AA54="N/A", "N/A", 0)</f>
        <v>0</v>
      </c>
      <c r="AD54" s="16" t="str">
        <f>IF(AE54="N/A", "N/A", AA54-AE54)</f>
        <v>N/A</v>
      </c>
      <c r="AE54" s="16" t="str">
        <f>IF(AA54="N/A", "N/A", IF(AC54&gt;0, IF(AA54&lt;13, ROUNDUP(0.25*AA54,0), IF(AA54&lt;26, ROUNDUP(0.4*AA54,0), IF(AA54&lt;51, ROUNDUP(0.6*AA54,0), ROUNDUP(0.75*AA54,0)))), "N/A"))</f>
        <v>N/A</v>
      </c>
      <c r="AF54" s="16" t="str">
        <f>IF(AD54="N/A","N/A", (AE54*AC54)+Q54)</f>
        <v>N/A</v>
      </c>
      <c r="AG54" s="16" t="str">
        <f>IF($AF54="N/A", "N/A", "TBC")</f>
        <v>N/A</v>
      </c>
      <c r="AH54" s="16" t="str">
        <f>IF($AF54="N/A", "N/A", "TBC")</f>
        <v>N/A</v>
      </c>
      <c r="AI54" s="16" t="str">
        <f>IF($AF54="N/A","N/A",IF(AC54&gt;1,"TBC","N/A"))</f>
        <v>N/A</v>
      </c>
      <c r="AJ54" s="16" t="str">
        <f>IF($AF54="N/A","N/A",IF(AC54&gt;2,"TBC","N/A"))</f>
        <v>N/A</v>
      </c>
      <c r="AK54" s="16" t="str">
        <f>IF($AF54="N/A","N/A",IF(AC54&gt;3,"TBC","N/A"))</f>
        <v>N/A</v>
      </c>
      <c r="AL54" s="16" t="str">
        <f>IF(AC54="N/A","N/A",IF(AC54&gt;0,IF(SUM(AG54:AK54)&lt;&gt;AF54,"CHECK","OK"),"N/A"))</f>
        <v>N/A</v>
      </c>
      <c r="AM54" s="16">
        <f>IF(AD54="N/A", L54+T54, L54+AG54)</f>
        <v>29</v>
      </c>
      <c r="AN54" s="16" t="str">
        <f>IF(AD54="N/A", IF(U54="N/A", "N/A", L54+U54), AD54+AH54)</f>
        <v>N/A</v>
      </c>
      <c r="AO54" s="16" t="str">
        <f>IF(AD54="N/A", IF(V54="N/A", "N/A", L54+V54), IF(AI54="N/A", "N/A", AD54+AI54))</f>
        <v>N/A</v>
      </c>
      <c r="AP54" s="16" t="str">
        <f>IF(AD54="N/A", IF(W54="N/A", "N/A", L54+W54), IF(AJ54="N/A", "N/A", AD54+AJ54))</f>
        <v>N/A</v>
      </c>
      <c r="AQ54" s="16" t="str">
        <f>IF(AD54="N/A", IF(X54="N/A", "N/A", L54+X54), IF(AK54="N/A", "N/A", AD54+AK54))</f>
        <v>N/A</v>
      </c>
      <c r="AR54" s="15" t="s">
        <v>40</v>
      </c>
      <c r="AS54" s="15" t="s">
        <v>40</v>
      </c>
      <c r="AT54" s="15" t="s">
        <v>40</v>
      </c>
      <c r="AU54" s="15" t="s">
        <v>40</v>
      </c>
      <c r="AV54" s="15" t="s">
        <v>40</v>
      </c>
      <c r="AW54" s="15" t="s">
        <v>40</v>
      </c>
      <c r="AX54" s="15" t="s">
        <v>40</v>
      </c>
      <c r="AY54" s="15" t="s">
        <v>40</v>
      </c>
      <c r="AZ54" s="15" t="s">
        <v>40</v>
      </c>
      <c r="BA54" s="15" t="s">
        <v>40</v>
      </c>
      <c r="BB54" s="15" t="s">
        <v>40</v>
      </c>
      <c r="BC54" s="15" t="s">
        <v>40</v>
      </c>
      <c r="BD54" s="15" t="s">
        <v>40</v>
      </c>
      <c r="BE54" s="15" t="s">
        <v>40</v>
      </c>
      <c r="BF54" s="15" t="s">
        <v>40</v>
      </c>
      <c r="BG54" s="15" t="s">
        <v>40</v>
      </c>
      <c r="BH54" s="15" t="s">
        <v>40</v>
      </c>
      <c r="BI54" s="15"/>
      <c r="BJ54" s="16">
        <f>IF(AR54="R", $CA54, IF(OR(AR54="P", AR54="T", AR54="N"), 0, IF($C54="DM", $T54, IF(OR(AR54="Y", AR54="IR"),$AM54,IF(AR54="C", IF($BI54="Y", IF($AF54="N/A", $Q54, $AF54), IF($AG54="N/A", $T54,$AG54)))))))</f>
        <v>29</v>
      </c>
      <c r="BK54" s="16">
        <f>IF(AS54="R", $CA54, IF(OR(AS54="P", AS54="T", AS54="N"), 0, IF($C54="DM", $T54, IF(OR(AS54="Y", AS54="IR"),$AM54,IF(AS54="C", IF($BI54="Y", IF($AF54="N/A", $Q54, $AF54), IF($AG54="N/A", $T54,$AG54)))))))</f>
        <v>29</v>
      </c>
      <c r="BL54" s="16">
        <f>IF(AT54="R", $CA54, IF(OR(AT54="P", AT54="T", AT54="N"), 0, IF($C54="DM", $T54, IF(OR(AT54="Y", AT54="IR"),$AM54,IF(AT54="C", IF($BI54="Y", IF($AF54="N/A", $Q54, $AF54), IF($AG54="N/A", $T54,$AG54)))))))</f>
        <v>29</v>
      </c>
      <c r="BM54" s="16">
        <f>IF(AU54="R", $CA54, IF(OR(AU54="P", AU54="T", AU54="N"), 0, IF($C54="DM", $T54, IF(OR(AU54="Y", AU54="IR"),$AM54,IF(AU54="C", IF($BI54="Y", IF($AF54="N/A", $Q54, $AF54), IF($AG54="N/A", $T54,$AG54)))))))</f>
        <v>29</v>
      </c>
      <c r="BN54" s="16">
        <f>IF(AV54="R", $CA54, IF(OR(AV54="P", AV54="T", AV54="N"), 0, IF($C54="DM", $T54, IF(OR(AV54="Y", AV54="IR"),$AM54,IF(AV54="C", IF($BI54="Y", IF($AF54="N/A", $Q54, $AF54), IF($AG54="N/A", $T54,$AG54)))))))</f>
        <v>29</v>
      </c>
      <c r="BO54" s="16">
        <f>IF(AW54="R", $CA54, IF(OR(AW54="P", AW54="T", AW54="N"), 0, IF($C54="DM", $T54, IF(OR(AW54="Y", AW54="IR"),$AM54,IF(AW54="C", IF($BI54="Y", IF($AF54="N/A", $Q54, $AF54), IF($AG54="N/A", $T54,$AG54)))))))</f>
        <v>29</v>
      </c>
      <c r="BP54" s="16">
        <f>IF(AX54="R", $CA54, IF(OR(AX54="P", AX54="T", AX54="N"), 0, IF($C54="DM", $T54, IF(OR(AX54="Y", AX54="IR"),$AM54,IF(AX54="C", IF($BI54="Y", IF($AF54="N/A", $Q54, $AF54), IF($AG54="N/A", $T54,$AG54)))))))</f>
        <v>29</v>
      </c>
      <c r="BQ54" s="16">
        <f>IF(AY54="R", $CA54, IF(OR(AY54="P", AY54="T", AY54="N"), 0, IF($C54="DM", $T54, IF(OR(AY54="Y", AY54="IR"),$AM54,IF(AY54="C", IF($BI54="Y", IF($AF54="N/A", $Q54, $AF54), IF($AG54="N/A", $T54,$AG54)))))))</f>
        <v>29</v>
      </c>
      <c r="BR54" s="16">
        <f>IF(AZ54="R", $CA54, IF(OR(AZ54="P", AZ54="T", AZ54="N"), 0, IF($C54="DM", $T54, IF(OR(AZ54="Y", AZ54="IR"),$AM54,IF(AZ54="C", IF($BI54="Y", IF($AF54="N/A", $Q54, $AF54), IF($AG54="N/A", $T54,$AG54)))))))</f>
        <v>29</v>
      </c>
      <c r="BS54" s="16">
        <f>IF(BA54="R", $CA54, IF(OR(BA54="P", BA54="T", BA54="N"), 0, IF($C54="DM", $T54, IF(OR(BA54="Y", BA54="IR"),$AM54,IF(BA54="C", IF($BI54="Y", IF($AF54="N/A", $Q54, $AF54), IF($AG54="N/A", $T54,$AG54)))))))</f>
        <v>29</v>
      </c>
      <c r="BT54" s="16">
        <f>IF(BB54="R", $CA54, IF(OR(BB54="P", BB54="T", BB54="N"), 0, IF($C54="DM", $T54, IF(OR(BB54="Y", BB54="IR"),$AM54,IF(BB54="C", IF($BI54="Y", IF($BA54="C", IF($AF54="N/A", $Q54, $AF54), IF($AF54="N/A", $T54, $AM54)), IF($AG54="N/A", $T54,$AG54)))))))</f>
        <v>29</v>
      </c>
      <c r="BU54" s="16">
        <f>IF(BC54="R", $CA54, IF(OR(BC54="P", BC54="T", BC54="N"), 0, IF($C54="DM", $T54, IF(OR(BC54="Y", BC54="IR"),$AM54,IF(BC54="C", IF($BI54="Y", IF($BA54="C", IF($AF54="N/A", $Q54, $AF54), IF($AF54="N/A", $T54, $AM54)), IF($AG54="N/A", $T54,$AG54)))))))</f>
        <v>29</v>
      </c>
      <c r="BV54" s="16">
        <f>IF(BD54="R", $CA54, IF(OR(BD54="P", BD54="T", BD54="N"), 0, IF($C54="DM", $T54, IF(OR(BD54="Y", BD54="IR"),$AM54,IF(BD54="C", IF($BI54="Y", IF($BA54="C", IF($AF54="N/A", $Q54, $AF54), IF($AF54="N/A", $T54, $AM54)), IF($AG54="N/A", $T54,$AG54)))))))</f>
        <v>29</v>
      </c>
      <c r="BW54" s="16">
        <f>IF(BE54="R", $CA54, IF(OR(BE54="P", BE54="T", BE54="N"), 0, IF($C54="DM", $T54, IF(OR(BE54="Y", BE54="IR"),$AM54,IF(BE54="C", IF($BI54="Y", IF($BA54="C", IF($AF54="N/A", $Q54, $AF54), IF($AF54="N/A", $T54, $AM54)), IF($AG54="N/A", $T54,$AG54)))))))</f>
        <v>29</v>
      </c>
      <c r="BX54" s="16">
        <f>IF(BF54="R", $CA54, IF(OR(BF54="P", BF54="T", BF54="N"), 0, IF($C54="DM", $T54, IF(OR(BF54="Y", BF54="IR"),$AM54,IF(BF54="C", IF($BI54="Y", IF($BA54="C", IF($AF54="N/A", $Q54, $AF54), IF($AF54="N/A", $T54, $AM54)), IF($AG54="N/A", $T54,$AG54)))))))</f>
        <v>29</v>
      </c>
      <c r="BY54" s="16">
        <f>IF(BG54="R", $CA54, IF(OR(BG54="P", BG54="T", BG54="N"), 0, IF($C54="DM", $T54, IF(OR(BG54="Y", BG54="IR"),$AM54,IF(BG54="C", IF($BI54="Y", IF($BA54="C", IF($AF54="N/A", $Q54, $AF54), IF($AF54="N/A", $T54, $AM54)), IF($AG54="N/A", $T54,$AG54)))))))</f>
        <v>29</v>
      </c>
      <c r="BZ54" s="16">
        <f>IF(BH54="R", $CA54, IF(OR(BH54="P", BH54="T", BH54="N"), 0, IF($C54="DM", $T54, IF(OR(BH54="Y", BH54="IR"),$AM54,IF(BH54="C", IF($BI54="Y", IF($BA54="C", IF($AF54="N/A", $Q54, $AF54), IF($AF54="N/A", $T54, $AM54)), IF($AG54="N/A", $T54,$AG54)))))))</f>
        <v>29</v>
      </c>
      <c r="CA54" s="15" t="s">
        <v>75</v>
      </c>
      <c r="CB54" s="16">
        <f>BZ54</f>
        <v>29</v>
      </c>
      <c r="CC54" s="15" t="str">
        <f>IF(OR($BH54="T", $BH54="R"), 0, IF($BH54="C", IF($BI54="Y", IF($BA54="C", 0, IF(AF54="N/A", Q54-T54, AF54-AG54)), IF($AF54="N/A", U54, AH54)), AN54))</f>
        <v>N/A</v>
      </c>
      <c r="CD54" s="15" t="str">
        <f>IF(OR($BH54="T", $BH54="R"), 0, IF($BH54="C", IF($BI54="Y", 0, IF($AF54="N/A", V54, AI54)), AO54))</f>
        <v>N/A</v>
      </c>
      <c r="CE54" s="15" t="str">
        <f>IF(OR($BH54="T", $BH54="R"), 0, IF($BH54="C", IF($BI54="Y", 0, IF($AF54="N/A", W54, AJ54)), AP54))</f>
        <v>N/A</v>
      </c>
      <c r="CF54" s="15" t="str">
        <f>IF(OR($BH54="T", $BH54="R"), 0, IF($BH54="C", IF($BI54="Y", 0, IF($AF54="N/A", X54, AK54)), AQ54))</f>
        <v>N/A</v>
      </c>
      <c r="CG54" t="str">
        <f>IF(AC54="N/A", "S:"&amp;L54&amp;" G:"&amp;M54&amp;" GR:"&amp;Q54, IF(AC54=0, "S:"&amp;L54&amp;" G:"&amp;M54&amp;" GR:"&amp;Q54, "S:"&amp;L54&amp;"/"&amp;AD54&amp;" G:"&amp;AE54&amp;" GR:"&amp;AF54))</f>
        <v>S:11 G:18 GR:18</v>
      </c>
    </row>
    <row r="55" spans="1:85" x14ac:dyDescent="0.25">
      <c r="A55" s="14">
        <v>5686</v>
      </c>
      <c r="B55" s="15" t="s">
        <v>3035</v>
      </c>
      <c r="C55" s="15" t="s">
        <v>64</v>
      </c>
      <c r="D55" s="15" t="s">
        <v>52</v>
      </c>
      <c r="E55" s="15">
        <f>VLOOKUP(B55, 'Rookie Year'!$A$2:$B$55679,2,FALSE)</f>
        <v>2024</v>
      </c>
      <c r="F55" s="15">
        <v>2024</v>
      </c>
      <c r="G55" s="15" t="s">
        <v>40</v>
      </c>
      <c r="H55" s="15" t="s">
        <v>2231</v>
      </c>
      <c r="I55" s="16">
        <v>1</v>
      </c>
      <c r="J55" s="15">
        <v>3</v>
      </c>
      <c r="K55" s="17">
        <f>IF(AND(G55&lt;&gt;"N",R55="N/A"), IF(I55&lt;4, 0, 0.25),IF(I55=1, IF(J55=1,0.25, 0.25), IF(I55&lt;13, 0.25, IF(I55&lt;26, 0.4, IF(I55&lt;51, 0.6, 0.75)))))</f>
        <v>0</v>
      </c>
      <c r="L55" s="16">
        <f>I55-M55</f>
        <v>1</v>
      </c>
      <c r="M55" s="16">
        <f>ROUNDUP(I55*K55,0)</f>
        <v>0</v>
      </c>
      <c r="N55" s="16">
        <f>M55*J55</f>
        <v>0</v>
      </c>
      <c r="O55" s="16">
        <v>0</v>
      </c>
      <c r="P55" s="16">
        <v>0</v>
      </c>
      <c r="Q55" s="16">
        <f>N55-O55-P55</f>
        <v>0</v>
      </c>
      <c r="R55" s="15" t="s">
        <v>75</v>
      </c>
      <c r="S55" s="15">
        <f>IF(R55="N/A", J55-($B$1-F55), J55-($B$1-R55))</f>
        <v>3</v>
      </c>
      <c r="T55" s="16">
        <f>IF($S55&lt;1, "N/A", $M55)</f>
        <v>0</v>
      </c>
      <c r="U55" s="16">
        <f>IF($S55&lt;2, "N/A", $M55)</f>
        <v>0</v>
      </c>
      <c r="V55" s="16">
        <f>IF($S55&lt;3, "N/A", $M55)</f>
        <v>0</v>
      </c>
      <c r="W55" s="16" t="str">
        <f>IF($S55&lt;4, "N/A", $M55)</f>
        <v>N/A</v>
      </c>
      <c r="X55" s="16" t="str">
        <f>IF($S55&lt;5, "N/A", $M55)</f>
        <v>N/A</v>
      </c>
      <c r="Y55" s="15" t="str">
        <f>IF(SUM(T55:X55)&lt;&gt;Q55, "CHECK", "OK")</f>
        <v>OK</v>
      </c>
      <c r="Z55" s="15" t="str">
        <f>IF(F55=$B$1, "No", IF(S55=1, "Yes", "No"))</f>
        <v>No</v>
      </c>
      <c r="AA55" s="18" t="str">
        <f>IF(C55="DM", "N/A", IF(Z55="No","N/A",VLOOKUP(B55,'Extension List'!$A$3:$R$1972,18,FALSE)))</f>
        <v>N/A</v>
      </c>
      <c r="AB55" s="15" t="str">
        <f>IF(C55="DM", "N/A", IF(Z55="No","N/A",VLOOKUP(B55,'Extension List'!$A$3:$T$1972,20,FALSE)))</f>
        <v>N/A</v>
      </c>
      <c r="AC55" s="15" t="str">
        <f>IF(AA55="N/A", "N/A", 0)</f>
        <v>N/A</v>
      </c>
      <c r="AD55" s="16" t="str">
        <f>IF(AE55="N/A", "N/A", AA55-AE55)</f>
        <v>N/A</v>
      </c>
      <c r="AE55" s="16" t="str">
        <f>IF(AA55="N/A", "N/A", IF(AC55&gt;0, IF(AA55&lt;13, ROUNDUP(0.25*AA55,0), IF(AA55&lt;26, ROUNDUP(0.4*AA55,0), IF(AA55&lt;51, ROUNDUP(0.6*AA55,0), ROUNDUP(0.75*AA55,0)))), "N/A"))</f>
        <v>N/A</v>
      </c>
      <c r="AF55" s="16" t="str">
        <f>IF(AD55="N/A","N/A", (AE55*AC55)+Q55)</f>
        <v>N/A</v>
      </c>
      <c r="AG55" s="16" t="str">
        <f>IF($AF55="N/A", "N/A", "TBC")</f>
        <v>N/A</v>
      </c>
      <c r="AH55" s="16" t="str">
        <f>IF($AF55="N/A", "N/A", "TBC")</f>
        <v>N/A</v>
      </c>
      <c r="AI55" s="16" t="str">
        <f>IF($AF55="N/A","N/A",IF(AC55&gt;1,"TBC","N/A"))</f>
        <v>N/A</v>
      </c>
      <c r="AJ55" s="16" t="str">
        <f>IF($AF55="N/A","N/A",IF(AC55&gt;2,"TBC","N/A"))</f>
        <v>N/A</v>
      </c>
      <c r="AK55" s="16" t="str">
        <f>IF($AF55="N/A","N/A",IF(AC55&gt;3,"TBC","N/A"))</f>
        <v>N/A</v>
      </c>
      <c r="AL55" s="16" t="str">
        <f>IF(AC55="N/A","N/A",IF(AC55&gt;0,IF(SUM(AG55:AK55)&lt;&gt;AF55,"CHECK","OK"),"N/A"))</f>
        <v>N/A</v>
      </c>
      <c r="AM55" s="16">
        <f>IF(AD55="N/A", L55+T55, L55+AG55)</f>
        <v>1</v>
      </c>
      <c r="AN55" s="16">
        <f>IF(AD55="N/A", IF(U55="N/A", "N/A", L55+U55), AD55+AH55)</f>
        <v>1</v>
      </c>
      <c r="AO55" s="16">
        <f>IF(AD55="N/A", IF(V55="N/A", "N/A", L55+V55), IF(AI55="N/A", "N/A", AD55+AI55))</f>
        <v>1</v>
      </c>
      <c r="AP55" s="16" t="str">
        <f>IF(AD55="N/A", IF(W55="N/A", "N/A", L55+W55), IF(AJ55="N/A", "N/A", AD55+AJ55))</f>
        <v>N/A</v>
      </c>
      <c r="AQ55" s="16" t="str">
        <f>IF(AD55="N/A", IF(X55="N/A", "N/A", L55+X55), IF(AK55="N/A", "N/A", AD55+AK55))</f>
        <v>N/A</v>
      </c>
      <c r="AR55" s="15" t="s">
        <v>66</v>
      </c>
      <c r="AS55" s="15" t="s">
        <v>66</v>
      </c>
      <c r="AT55" s="15" t="s">
        <v>66</v>
      </c>
      <c r="AU55" s="15" t="s">
        <v>66</v>
      </c>
      <c r="AV55" s="15" t="s">
        <v>66</v>
      </c>
      <c r="AW55" s="15" t="s">
        <v>66</v>
      </c>
      <c r="AX55" s="15" t="s">
        <v>66</v>
      </c>
      <c r="AY55" s="15" t="s">
        <v>66</v>
      </c>
      <c r="AZ55" s="15" t="s">
        <v>66</v>
      </c>
      <c r="BA55" s="15" t="s">
        <v>66</v>
      </c>
      <c r="BB55" s="15" t="s">
        <v>66</v>
      </c>
      <c r="BC55" s="15" t="s">
        <v>66</v>
      </c>
      <c r="BD55" s="15" t="s">
        <v>66</v>
      </c>
      <c r="BE55" s="15" t="s">
        <v>66</v>
      </c>
      <c r="BF55" s="15" t="s">
        <v>66</v>
      </c>
      <c r="BG55" s="15" t="s">
        <v>66</v>
      </c>
      <c r="BH55" s="15" t="s">
        <v>66</v>
      </c>
      <c r="BJ55" s="16">
        <f>IF(AR55="R", $CA55, IF(OR(AR55="P", AR55="T", AR55="N"), 0, IF($C55="DM", $T55, IF(OR(AR55="Y", AR55="IR"),$AM55,IF(AR55="C", IF($BI55="Y", IF($AF55="N/A", $Q55, $AF55), IF($AG55="N/A", $T55,$AG55)))))))</f>
        <v>0</v>
      </c>
      <c r="BK55" s="16">
        <f>IF(AS55="R", $CA55, IF(OR(AS55="P", AS55="T", AS55="N"), 0, IF($C55="DM", $T55, IF(OR(AS55="Y", AS55="IR"),$AM55,IF(AS55="C", IF($BI55="Y", IF($AF55="N/A", $Q55, $AF55), IF($AG55="N/A", $T55,$AG55)))))))</f>
        <v>0</v>
      </c>
      <c r="BL55" s="16">
        <f>IF(AT55="R", $CA55, IF(OR(AT55="P", AT55="T", AT55="N"), 0, IF($C55="DM", $T55, IF(OR(AT55="Y", AT55="IR"),$AM55,IF(AT55="C", IF($BI55="Y", IF($AF55="N/A", $Q55, $AF55), IF($AG55="N/A", $T55,$AG55)))))))</f>
        <v>0</v>
      </c>
      <c r="BM55" s="16">
        <f>IF(AU55="R", $CA55, IF(OR(AU55="P", AU55="T", AU55="N"), 0, IF($C55="DM", $T55, IF(OR(AU55="Y", AU55="IR"),$AM55,IF(AU55="C", IF($BI55="Y", IF($AF55="N/A", $Q55, $AF55), IF($AG55="N/A", $T55,$AG55)))))))</f>
        <v>0</v>
      </c>
      <c r="BN55" s="16">
        <f>IF(AV55="R", $CA55, IF(OR(AV55="P", AV55="T", AV55="N"), 0, IF($C55="DM", $T55, IF(OR(AV55="Y", AV55="IR"),$AM55,IF(AV55="C", IF($BI55="Y", IF($AF55="N/A", $Q55, $AF55), IF($AG55="N/A", $T55,$AG55)))))))</f>
        <v>0</v>
      </c>
      <c r="BO55" s="16">
        <f>IF(AW55="R", $CA55, IF(OR(AW55="P", AW55="T", AW55="N"), 0, IF($C55="DM", $T55, IF(OR(AW55="Y", AW55="IR"),$AM55,IF(AW55="C", IF($BI55="Y", IF($AF55="N/A", $Q55, $AF55), IF($AG55="N/A", $T55,$AG55)))))))</f>
        <v>0</v>
      </c>
      <c r="BP55" s="16">
        <f>IF(AX55="R", $CA55, IF(OR(AX55="P", AX55="T", AX55="N"), 0, IF($C55="DM", $T55, IF(OR(AX55="Y", AX55="IR"),$AM55,IF(AX55="C", IF($BI55="Y", IF($AF55="N/A", $Q55, $AF55), IF($AG55="N/A", $T55,$AG55)))))))</f>
        <v>0</v>
      </c>
      <c r="BQ55" s="16">
        <f>IF(AY55="R", $CA55, IF(OR(AY55="P", AY55="T", AY55="N"), 0, IF($C55="DM", $T55, IF(OR(AY55="Y", AY55="IR"),$AM55,IF(AY55="C", IF($BI55="Y", IF($AF55="N/A", $Q55, $AF55), IF($AG55="N/A", $T55,$AG55)))))))</f>
        <v>0</v>
      </c>
      <c r="BR55" s="16">
        <f>IF(AZ55="R", $CA55, IF(OR(AZ55="P", AZ55="T", AZ55="N"), 0, IF($C55="DM", $T55, IF(OR(AZ55="Y", AZ55="IR"),$AM55,IF(AZ55="C", IF($BI55="Y", IF($AF55="N/A", $Q55, $AF55), IF($AG55="N/A", $T55,$AG55)))))))</f>
        <v>0</v>
      </c>
      <c r="BS55" s="16">
        <f>IF(BA55="R", $CA55, IF(OR(BA55="P", BA55="T", BA55="N"), 0, IF($C55="DM", $T55, IF(OR(BA55="Y", BA55="IR"),$AM55,IF(BA55="C", IF($BI55="Y", IF($AF55="N/A", $Q55, $AF55), IF($AG55="N/A", $T55,$AG55)))))))</f>
        <v>0</v>
      </c>
      <c r="BT55" s="16">
        <f>IF(BB55="R", $CA55, IF(OR(BB55="P", BB55="T", BB55="N"), 0, IF($C55="DM", $T55, IF(OR(BB55="Y", BB55="IR"),$AM55,IF(BB55="C", IF($BI55="Y", IF($BA55="C", IF($AF55="N/A", $Q55, $AF55), IF($AF55="N/A", $T55, $AM55)), IF($AG55="N/A", $T55,$AG55)))))))</f>
        <v>0</v>
      </c>
      <c r="BU55" s="16">
        <f>IF(BC55="R", $CA55, IF(OR(BC55="P", BC55="T", BC55="N"), 0, IF($C55="DM", $T55, IF(OR(BC55="Y", BC55="IR"),$AM55,IF(BC55="C", IF($BI55="Y", IF($BA55="C", IF($AF55="N/A", $Q55, $AF55), IF($AF55="N/A", $T55, $AM55)), IF($AG55="N/A", $T55,$AG55)))))))</f>
        <v>0</v>
      </c>
      <c r="BV55" s="16">
        <f>IF(BD55="R", $CA55, IF(OR(BD55="P", BD55="T", BD55="N"), 0, IF($C55="DM", $T55, IF(OR(BD55="Y", BD55="IR"),$AM55,IF(BD55="C", IF($BI55="Y", IF($BA55="C", IF($AF55="N/A", $Q55, $AF55), IF($AF55="N/A", $T55, $AM55)), IF($AG55="N/A", $T55,$AG55)))))))</f>
        <v>0</v>
      </c>
      <c r="BW55" s="16">
        <f>IF(BE55="R", $CA55, IF(OR(BE55="P", BE55="T", BE55="N"), 0, IF($C55="DM", $T55, IF(OR(BE55="Y", BE55="IR"),$AM55,IF(BE55="C", IF($BI55="Y", IF($BA55="C", IF($AF55="N/A", $Q55, $AF55), IF($AF55="N/A", $T55, $AM55)), IF($AG55="N/A", $T55,$AG55)))))))</f>
        <v>0</v>
      </c>
      <c r="BX55" s="16">
        <f>IF(BF55="R", $CA55, IF(OR(BF55="P", BF55="T", BF55="N"), 0, IF($C55="DM", $T55, IF(OR(BF55="Y", BF55="IR"),$AM55,IF(BF55="C", IF($BI55="Y", IF($BA55="C", IF($AF55="N/A", $Q55, $AF55), IF($AF55="N/A", $T55, $AM55)), IF($AG55="N/A", $T55,$AG55)))))))</f>
        <v>0</v>
      </c>
      <c r="BY55" s="16">
        <f>IF(BG55="R", $CA55, IF(OR(BG55="P", BG55="T", BG55="N"), 0, IF($C55="DM", $T55, IF(OR(BG55="Y", BG55="IR"),$AM55,IF(BG55="C", IF($BI55="Y", IF($BA55="C", IF($AF55="N/A", $Q55, $AF55), IF($AF55="N/A", $T55, $AM55)), IF($AG55="N/A", $T55,$AG55)))))))</f>
        <v>0</v>
      </c>
      <c r="BZ55" s="16">
        <f>IF(BH55="R", $CA55, IF(OR(BH55="P", BH55="T", BH55="N"), 0, IF($C55="DM", $T55, IF(OR(BH55="Y", BH55="IR"),$AM55,IF(BH55="C", IF($BI55="Y", IF($BA55="C", IF($AF55="N/A", $Q55, $AF55), IF($AF55="N/A", $T55, $AM55)), IF($AG55="N/A", $T55,$AG55)))))))</f>
        <v>0</v>
      </c>
      <c r="CA55" s="15" t="s">
        <v>75</v>
      </c>
      <c r="CB55" s="16">
        <f>BZ55</f>
        <v>0</v>
      </c>
      <c r="CC55" s="15">
        <f>IF(OR($BH55="T", $BH55="R"), 0, IF($BH55="C", IF($BI55="Y", IF($BA55="C", 0, IF(AF55="N/A", Q55-T55, AF55-AG55)), IF($AF55="N/A", U55, AH55)), AN55))</f>
        <v>1</v>
      </c>
      <c r="CD55" s="15">
        <f>IF(OR($BH55="T", $BH55="R"), 0, IF($BH55="C", IF($BI55="Y", 0, IF($AF55="N/A", V55, AI55)), AO55))</f>
        <v>1</v>
      </c>
      <c r="CE55" s="15" t="str">
        <f>IF(OR($BH55="T", $BH55="R"), 0, IF($BH55="C", IF($BI55="Y", 0, IF($AF55="N/A", W55, AJ55)), AP55))</f>
        <v>N/A</v>
      </c>
      <c r="CF55" s="15" t="str">
        <f>IF(OR($BH55="T", $BH55="R"), 0, IF($BH55="C", IF($BI55="Y", 0, IF($AF55="N/A", X55, AK55)), AQ55))</f>
        <v>N/A</v>
      </c>
      <c r="CG55" t="str">
        <f>IF(AC55="N/A", "S:"&amp;L55&amp;" G:"&amp;M55&amp;" GR:"&amp;Q55, IF(AC55=0, "S:"&amp;L55&amp;" G:"&amp;M55&amp;" GR:"&amp;Q55, "S:"&amp;L55&amp;"/"&amp;AD55&amp;" G:"&amp;AE55&amp;" GR:"&amp;AF55))</f>
        <v>S:1 G:0 GR:0</v>
      </c>
    </row>
    <row r="56" spans="1:85" x14ac:dyDescent="0.25">
      <c r="A56" s="14">
        <v>5641</v>
      </c>
      <c r="B56" s="15" t="s">
        <v>2990</v>
      </c>
      <c r="C56" s="15" t="s">
        <v>64</v>
      </c>
      <c r="D56" s="15" t="s">
        <v>52</v>
      </c>
      <c r="E56" s="15">
        <f>VLOOKUP(B56, 'Rookie Year'!$A$2:$B$55679,2,FALSE)</f>
        <v>2024</v>
      </c>
      <c r="F56" s="15">
        <v>2024</v>
      </c>
      <c r="G56" s="15" t="s">
        <v>40</v>
      </c>
      <c r="H56" s="15" t="s">
        <v>2194</v>
      </c>
      <c r="I56" s="16">
        <v>2</v>
      </c>
      <c r="J56" s="15">
        <v>3</v>
      </c>
      <c r="K56" s="17">
        <f>IF(AND(G56&lt;&gt;"N",R56="N/A"), IF(I56&lt;4, 0, 0.25),IF(I56=1, IF(J56=1,0.25, 0.25), IF(I56&lt;13, 0.25, IF(I56&lt;26, 0.4, IF(I56&lt;51, 0.6, 0.75)))))</f>
        <v>0</v>
      </c>
      <c r="L56" s="16">
        <f>I56-M56</f>
        <v>2</v>
      </c>
      <c r="M56" s="16">
        <f>ROUNDUP(I56*K56,0)</f>
        <v>0</v>
      </c>
      <c r="N56" s="16">
        <f>M56*J56</f>
        <v>0</v>
      </c>
      <c r="O56" s="16">
        <v>0</v>
      </c>
      <c r="P56" s="16">
        <v>0</v>
      </c>
      <c r="Q56" s="16">
        <f>N56-O56-P56</f>
        <v>0</v>
      </c>
      <c r="R56" s="15" t="s">
        <v>75</v>
      </c>
      <c r="S56" s="15">
        <f>IF(R56="N/A", J56-($B$1-F56), J56-($B$1-R56))</f>
        <v>3</v>
      </c>
      <c r="T56" s="16">
        <f>IF($S56&lt;1, "N/A", $M56)</f>
        <v>0</v>
      </c>
      <c r="U56" s="16">
        <f>IF($S56&lt;2, "N/A", $M56)</f>
        <v>0</v>
      </c>
      <c r="V56" s="16">
        <f>IF($S56&lt;3, "N/A", $M56)</f>
        <v>0</v>
      </c>
      <c r="W56" s="16" t="str">
        <f>IF($S56&lt;4, "N/A", $M56)</f>
        <v>N/A</v>
      </c>
      <c r="X56" s="16" t="str">
        <f>IF($S56&lt;5, "N/A", $M56)</f>
        <v>N/A</v>
      </c>
      <c r="Y56" s="15" t="str">
        <f>IF(SUM(T56:X56)&lt;&gt;Q56, "CHECK", "OK")</f>
        <v>OK</v>
      </c>
      <c r="Z56" s="15" t="str">
        <f>IF(F56=$B$1, "No", IF(S56=1, "Yes", "No"))</f>
        <v>No</v>
      </c>
      <c r="AA56" s="18" t="str">
        <f>IF(C56="DM", "N/A", IF(Z56="No","N/A",VLOOKUP(B56,'Extension List'!$A$3:$R$1972,18,FALSE)))</f>
        <v>N/A</v>
      </c>
      <c r="AB56" s="15" t="str">
        <f>IF(C56="DM", "N/A", IF(Z56="No","N/A",VLOOKUP(B56,'Extension List'!$A$3:$T$1972,20,FALSE)))</f>
        <v>N/A</v>
      </c>
      <c r="AC56" s="15" t="str">
        <f>IF(AA56="N/A", "N/A", 0)</f>
        <v>N/A</v>
      </c>
      <c r="AD56" s="16" t="str">
        <f>IF(AE56="N/A", "N/A", AA56-AE56)</f>
        <v>N/A</v>
      </c>
      <c r="AE56" s="16" t="str">
        <f>IF(AA56="N/A", "N/A", IF(AC56&gt;0, IF(AA56&lt;13, ROUNDUP(0.25*AA56,0), IF(AA56&lt;26, ROUNDUP(0.4*AA56,0), IF(AA56&lt;51, ROUNDUP(0.6*AA56,0), ROUNDUP(0.75*AA56,0)))), "N/A"))</f>
        <v>N/A</v>
      </c>
      <c r="AF56" s="16" t="str">
        <f>IF(AD56="N/A","N/A", (AE56*AC56)+Q56)</f>
        <v>N/A</v>
      </c>
      <c r="AG56" s="16" t="str">
        <f>IF($AF56="N/A", "N/A", "TBC")</f>
        <v>N/A</v>
      </c>
      <c r="AH56" s="16" t="str">
        <f>IF($AF56="N/A", "N/A", "TBC")</f>
        <v>N/A</v>
      </c>
      <c r="AI56" s="16" t="str">
        <f>IF($AF56="N/A","N/A",IF(AC56&gt;1,"TBC","N/A"))</f>
        <v>N/A</v>
      </c>
      <c r="AJ56" s="16" t="str">
        <f>IF($AF56="N/A","N/A",IF(AC56&gt;2,"TBC","N/A"))</f>
        <v>N/A</v>
      </c>
      <c r="AK56" s="16" t="str">
        <f>IF($AF56="N/A","N/A",IF(AC56&gt;3,"TBC","N/A"))</f>
        <v>N/A</v>
      </c>
      <c r="AL56" s="16" t="str">
        <f>IF(AC56="N/A","N/A",IF(AC56&gt;0,IF(SUM(AG56:AK56)&lt;&gt;AF56,"CHECK","OK"),"N/A"))</f>
        <v>N/A</v>
      </c>
      <c r="AM56" s="16">
        <f>IF(AD56="N/A", L56+T56, L56+AG56)</f>
        <v>2</v>
      </c>
      <c r="AN56" s="16">
        <f>IF(AD56="N/A", IF(U56="N/A", "N/A", L56+U56), AD56+AH56)</f>
        <v>2</v>
      </c>
      <c r="AO56" s="16">
        <f>IF(AD56="N/A", IF(V56="N/A", "N/A", L56+V56), IF(AI56="N/A", "N/A", AD56+AI56))</f>
        <v>2</v>
      </c>
      <c r="AP56" s="16" t="str">
        <f>IF(AD56="N/A", IF(W56="N/A", "N/A", L56+W56), IF(AJ56="N/A", "N/A", AD56+AJ56))</f>
        <v>N/A</v>
      </c>
      <c r="AQ56" s="16" t="str">
        <f>IF(AD56="N/A", IF(X56="N/A", "N/A", L56+X56), IF(AK56="N/A", "N/A", AD56+AK56))</f>
        <v>N/A</v>
      </c>
      <c r="AR56" s="15" t="s">
        <v>66</v>
      </c>
      <c r="AS56" s="15" t="s">
        <v>66</v>
      </c>
      <c r="AT56" s="15" t="s">
        <v>66</v>
      </c>
      <c r="AU56" s="15" t="s">
        <v>66</v>
      </c>
      <c r="AV56" s="15" t="s">
        <v>66</v>
      </c>
      <c r="AW56" s="15" t="s">
        <v>66</v>
      </c>
      <c r="AX56" s="15" t="s">
        <v>66</v>
      </c>
      <c r="AY56" s="15" t="s">
        <v>66</v>
      </c>
      <c r="AZ56" s="15" t="s">
        <v>66</v>
      </c>
      <c r="BA56" s="15" t="s">
        <v>66</v>
      </c>
      <c r="BB56" s="15" t="s">
        <v>66</v>
      </c>
      <c r="BC56" s="15" t="s">
        <v>66</v>
      </c>
      <c r="BD56" s="15" t="s">
        <v>66</v>
      </c>
      <c r="BE56" s="15" t="s">
        <v>66</v>
      </c>
      <c r="BF56" s="15" t="s">
        <v>66</v>
      </c>
      <c r="BG56" s="15" t="s">
        <v>66</v>
      </c>
      <c r="BH56" s="15" t="s">
        <v>66</v>
      </c>
      <c r="BJ56" s="16">
        <f>IF(AR56="R", $CA56, IF(OR(AR56="P", AR56="T", AR56="N"), 0, IF($C56="DM", $T56, IF(OR(AR56="Y", AR56="IR"),$AM56,IF(AR56="C", IF($BI56="Y", IF($AF56="N/A", $Q56, $AF56), IF($AG56="N/A", $T56,$AG56)))))))</f>
        <v>0</v>
      </c>
      <c r="BK56" s="16">
        <f>IF(AS56="R", $CA56, IF(OR(AS56="P", AS56="T", AS56="N"), 0, IF($C56="DM", $T56, IF(OR(AS56="Y", AS56="IR"),$AM56,IF(AS56="C", IF($BI56="Y", IF($AF56="N/A", $Q56, $AF56), IF($AG56="N/A", $T56,$AG56)))))))</f>
        <v>0</v>
      </c>
      <c r="BL56" s="16">
        <f>IF(AT56="R", $CA56, IF(OR(AT56="P", AT56="T", AT56="N"), 0, IF($C56="DM", $T56, IF(OR(AT56="Y", AT56="IR"),$AM56,IF(AT56="C", IF($BI56="Y", IF($AF56="N/A", $Q56, $AF56), IF($AG56="N/A", $T56,$AG56)))))))</f>
        <v>0</v>
      </c>
      <c r="BM56" s="16">
        <f>IF(AU56="R", $CA56, IF(OR(AU56="P", AU56="T", AU56="N"), 0, IF($C56="DM", $T56, IF(OR(AU56="Y", AU56="IR"),$AM56,IF(AU56="C", IF($BI56="Y", IF($AF56="N/A", $Q56, $AF56), IF($AG56="N/A", $T56,$AG56)))))))</f>
        <v>0</v>
      </c>
      <c r="BN56" s="16">
        <f>IF(AV56="R", $CA56, IF(OR(AV56="P", AV56="T", AV56="N"), 0, IF($C56="DM", $T56, IF(OR(AV56="Y", AV56="IR"),$AM56,IF(AV56="C", IF($BI56="Y", IF($AF56="N/A", $Q56, $AF56), IF($AG56="N/A", $T56,$AG56)))))))</f>
        <v>0</v>
      </c>
      <c r="BO56" s="16">
        <f>IF(AW56="R", $CA56, IF(OR(AW56="P", AW56="T", AW56="N"), 0, IF($C56="DM", $T56, IF(OR(AW56="Y", AW56="IR"),$AM56,IF(AW56="C", IF($BI56="Y", IF($AF56="N/A", $Q56, $AF56), IF($AG56="N/A", $T56,$AG56)))))))</f>
        <v>0</v>
      </c>
      <c r="BP56" s="16">
        <f>IF(AX56="R", $CA56, IF(OR(AX56="P", AX56="T", AX56="N"), 0, IF($C56="DM", $T56, IF(OR(AX56="Y", AX56="IR"),$AM56,IF(AX56="C", IF($BI56="Y", IF($AF56="N/A", $Q56, $AF56), IF($AG56="N/A", $T56,$AG56)))))))</f>
        <v>0</v>
      </c>
      <c r="BQ56" s="16">
        <f>IF(AY56="R", $CA56, IF(OR(AY56="P", AY56="T", AY56="N"), 0, IF($C56="DM", $T56, IF(OR(AY56="Y", AY56="IR"),$AM56,IF(AY56="C", IF($BI56="Y", IF($AF56="N/A", $Q56, $AF56), IF($AG56="N/A", $T56,$AG56)))))))</f>
        <v>0</v>
      </c>
      <c r="BR56" s="16">
        <f>IF(AZ56="R", $CA56, IF(OR(AZ56="P", AZ56="T", AZ56="N"), 0, IF($C56="DM", $T56, IF(OR(AZ56="Y", AZ56="IR"),$AM56,IF(AZ56="C", IF($BI56="Y", IF($AF56="N/A", $Q56, $AF56), IF($AG56="N/A", $T56,$AG56)))))))</f>
        <v>0</v>
      </c>
      <c r="BS56" s="16">
        <f>IF(BA56="R", $CA56, IF(OR(BA56="P", BA56="T", BA56="N"), 0, IF($C56="DM", $T56, IF(OR(BA56="Y", BA56="IR"),$AM56,IF(BA56="C", IF($BI56="Y", IF($AF56="N/A", $Q56, $AF56), IF($AG56="N/A", $T56,$AG56)))))))</f>
        <v>0</v>
      </c>
      <c r="BT56" s="16">
        <f>IF(BB56="R", $CA56, IF(OR(BB56="P", BB56="T", BB56="N"), 0, IF($C56="DM", $T56, IF(OR(BB56="Y", BB56="IR"),$AM56,IF(BB56="C", IF($BI56="Y", IF($BA56="C", IF($AF56="N/A", $Q56, $AF56), IF($AF56="N/A", $T56, $AM56)), IF($AG56="N/A", $T56,$AG56)))))))</f>
        <v>0</v>
      </c>
      <c r="BU56" s="16">
        <f>IF(BC56="R", $CA56, IF(OR(BC56="P", BC56="T", BC56="N"), 0, IF($C56="DM", $T56, IF(OR(BC56="Y", BC56="IR"),$AM56,IF(BC56="C", IF($BI56="Y", IF($BA56="C", IF($AF56="N/A", $Q56, $AF56), IF($AF56="N/A", $T56, $AM56)), IF($AG56="N/A", $T56,$AG56)))))))</f>
        <v>0</v>
      </c>
      <c r="BV56" s="16">
        <f>IF(BD56="R", $CA56, IF(OR(BD56="P", BD56="T", BD56="N"), 0, IF($C56="DM", $T56, IF(OR(BD56="Y", BD56="IR"),$AM56,IF(BD56="C", IF($BI56="Y", IF($BA56="C", IF($AF56="N/A", $Q56, $AF56), IF($AF56="N/A", $T56, $AM56)), IF($AG56="N/A", $T56,$AG56)))))))</f>
        <v>0</v>
      </c>
      <c r="BW56" s="16">
        <f>IF(BE56="R", $CA56, IF(OR(BE56="P", BE56="T", BE56="N"), 0, IF($C56="DM", $T56, IF(OR(BE56="Y", BE56="IR"),$AM56,IF(BE56="C", IF($BI56="Y", IF($BA56="C", IF($AF56="N/A", $Q56, $AF56), IF($AF56="N/A", $T56, $AM56)), IF($AG56="N/A", $T56,$AG56)))))))</f>
        <v>0</v>
      </c>
      <c r="BX56" s="16">
        <f>IF(BF56="R", $CA56, IF(OR(BF56="P", BF56="T", BF56="N"), 0, IF($C56="DM", $T56, IF(OR(BF56="Y", BF56="IR"),$AM56,IF(BF56="C", IF($BI56="Y", IF($BA56="C", IF($AF56="N/A", $Q56, $AF56), IF($AF56="N/A", $T56, $AM56)), IF($AG56="N/A", $T56,$AG56)))))))</f>
        <v>0</v>
      </c>
      <c r="BY56" s="16">
        <f>IF(BG56="R", $CA56, IF(OR(BG56="P", BG56="T", BG56="N"), 0, IF($C56="DM", $T56, IF(OR(BG56="Y", BG56="IR"),$AM56,IF(BG56="C", IF($BI56="Y", IF($BA56="C", IF($AF56="N/A", $Q56, $AF56), IF($AF56="N/A", $T56, $AM56)), IF($AG56="N/A", $T56,$AG56)))))))</f>
        <v>0</v>
      </c>
      <c r="BZ56" s="16">
        <f>IF(BH56="R", $CA56, IF(OR(BH56="P", BH56="T", BH56="N"), 0, IF($C56="DM", $T56, IF(OR(BH56="Y", BH56="IR"),$AM56,IF(BH56="C", IF($BI56="Y", IF($BA56="C", IF($AF56="N/A", $Q56, $AF56), IF($AF56="N/A", $T56, $AM56)), IF($AG56="N/A", $T56,$AG56)))))))</f>
        <v>0</v>
      </c>
      <c r="CA56" s="15" t="s">
        <v>75</v>
      </c>
      <c r="CB56" s="16">
        <f>BZ56</f>
        <v>0</v>
      </c>
      <c r="CC56" s="15">
        <f>IF(OR($BH56="T", $BH56="R"), 0, IF($BH56="C", IF($BI56="Y", IF($BA56="C", 0, IF(AF56="N/A", Q56-T56, AF56-AG56)), IF($AF56="N/A", U56, AH56)), AN56))</f>
        <v>2</v>
      </c>
      <c r="CD56" s="15">
        <f>IF(OR($BH56="T", $BH56="R"), 0, IF($BH56="C", IF($BI56="Y", 0, IF($AF56="N/A", V56, AI56)), AO56))</f>
        <v>2</v>
      </c>
      <c r="CE56" s="15" t="str">
        <f>IF(OR($BH56="T", $BH56="R"), 0, IF($BH56="C", IF($BI56="Y", 0, IF($AF56="N/A", W56, AJ56)), AP56))</f>
        <v>N/A</v>
      </c>
      <c r="CF56" s="15" t="str">
        <f>IF(OR($BH56="T", $BH56="R"), 0, IF($BH56="C", IF($BI56="Y", 0, IF($AF56="N/A", X56, AK56)), AQ56))</f>
        <v>N/A</v>
      </c>
      <c r="CG56" t="str">
        <f>IF(AC56="N/A", "S:"&amp;L56&amp;" G:"&amp;M56&amp;" GR:"&amp;Q56, IF(AC56=0, "S:"&amp;L56&amp;" G:"&amp;M56&amp;" GR:"&amp;Q56, "S:"&amp;L56&amp;"/"&amp;AD56&amp;" G:"&amp;AE56&amp;" GR:"&amp;AF56))</f>
        <v>S:2 G:0 GR:0</v>
      </c>
    </row>
    <row r="57" spans="1:85" x14ac:dyDescent="0.25">
      <c r="A57" s="14">
        <v>5524</v>
      </c>
      <c r="B57" s="15" t="s">
        <v>1560</v>
      </c>
      <c r="C57" s="15" t="s">
        <v>64</v>
      </c>
      <c r="D57" s="15" t="s">
        <v>52</v>
      </c>
      <c r="E57" s="15">
        <f>VLOOKUP(B57, 'Rookie Year'!$A$2:$B$55679,2,FALSE)</f>
        <v>2017</v>
      </c>
      <c r="F57" s="15">
        <v>2024</v>
      </c>
      <c r="G57" s="15" t="s">
        <v>42</v>
      </c>
      <c r="H57" s="15" t="s">
        <v>1928</v>
      </c>
      <c r="I57" s="16">
        <v>1</v>
      </c>
      <c r="J57" s="15">
        <v>1</v>
      </c>
      <c r="K57" s="17">
        <f>IF(AND(G57&lt;&gt;"N",R57="N/A"), IF(I57&lt;4, 0, 0.25),IF(I57=1, IF(J57=1,0.25, 0.25), IF(I57&lt;13, 0.25, IF(I57&lt;26, 0.4, IF(I57&lt;51, 0.6, 0.75)))))</f>
        <v>0.25</v>
      </c>
      <c r="L57" s="16">
        <f>I57-M57</f>
        <v>0</v>
      </c>
      <c r="M57" s="16">
        <f>ROUNDUP(I57*K57,0)</f>
        <v>1</v>
      </c>
      <c r="N57" s="16">
        <f>M57*J57</f>
        <v>1</v>
      </c>
      <c r="O57" s="16">
        <v>0</v>
      </c>
      <c r="P57" s="16">
        <v>0</v>
      </c>
      <c r="Q57" s="16">
        <f>N57-O57-P57</f>
        <v>1</v>
      </c>
      <c r="R57" s="15" t="s">
        <v>75</v>
      </c>
      <c r="S57" s="15">
        <f>IF(R57="N/A", J57-($B$1-F57), J57-($B$1-R57))</f>
        <v>1</v>
      </c>
      <c r="T57" s="16">
        <f>IF($S57&lt;1, "N/A", $M57)</f>
        <v>1</v>
      </c>
      <c r="U57" s="16" t="str">
        <f>IF($S57&lt;2, "N/A", $M57)</f>
        <v>N/A</v>
      </c>
      <c r="V57" s="16" t="str">
        <f>IF($S57&lt;3, "N/A", $M57)</f>
        <v>N/A</v>
      </c>
      <c r="W57" s="16" t="str">
        <f>IF($S57&lt;4, "N/A", $M57)</f>
        <v>N/A</v>
      </c>
      <c r="X57" s="16" t="str">
        <f>IF($S57&lt;5, "N/A", $M57)</f>
        <v>N/A</v>
      </c>
      <c r="Y57" s="15" t="str">
        <f>IF(SUM(T57:X57)&lt;&gt;Q57, "CHECK", "OK")</f>
        <v>OK</v>
      </c>
      <c r="Z57" s="15" t="str">
        <f>IF(F57=$B$1, "No", IF(S57=1, "Yes", "No"))</f>
        <v>No</v>
      </c>
      <c r="AA57" s="18" t="str">
        <f>IF(C57="DM", "N/A", IF(Z57="No","N/A",VLOOKUP(B57,'Extension List'!$A$3:$R$1972,18,FALSE)))</f>
        <v>N/A</v>
      </c>
      <c r="AB57" s="15" t="str">
        <f>IF(C57="DM", "N/A", IF(Z57="No","N/A",VLOOKUP(B57,'Extension List'!$A$3:$T$1972,20,FALSE)))</f>
        <v>N/A</v>
      </c>
      <c r="AC57" s="15" t="str">
        <f>IF(AA57="N/A", "N/A", 0)</f>
        <v>N/A</v>
      </c>
      <c r="AD57" s="16" t="str">
        <f>IF(AE57="N/A", "N/A", AA57-AE57)</f>
        <v>N/A</v>
      </c>
      <c r="AE57" s="16" t="str">
        <f>IF(AA57="N/A", "N/A", IF(AC57&gt;0, IF(AA57&lt;13, ROUNDUP(0.25*AA57,0), IF(AA57&lt;26, ROUNDUP(0.4*AA57,0), IF(AA57&lt;51, ROUNDUP(0.6*AA57,0), ROUNDUP(0.75*AA57,0)))), "N/A"))</f>
        <v>N/A</v>
      </c>
      <c r="AF57" s="16" t="str">
        <f>IF(AD57="N/A","N/A", (AE57*AC57)+Q57)</f>
        <v>N/A</v>
      </c>
      <c r="AG57" s="16" t="str">
        <f>IF($AF57="N/A", "N/A", "TBC")</f>
        <v>N/A</v>
      </c>
      <c r="AH57" s="16" t="str">
        <f>IF($AF57="N/A", "N/A", "TBC")</f>
        <v>N/A</v>
      </c>
      <c r="AI57" s="16" t="str">
        <f>IF($AF57="N/A","N/A",IF(AC57&gt;1,"TBC","N/A"))</f>
        <v>N/A</v>
      </c>
      <c r="AJ57" s="16" t="str">
        <f>IF($AF57="N/A","N/A",IF(AC57&gt;2,"TBC","N/A"))</f>
        <v>N/A</v>
      </c>
      <c r="AK57" s="16" t="str">
        <f>IF($AF57="N/A","N/A",IF(AC57&gt;3,"TBC","N/A"))</f>
        <v>N/A</v>
      </c>
      <c r="AL57" s="16" t="str">
        <f>IF(AC57="N/A","N/A",IF(AC57&gt;0,IF(SUM(AG57:AK57)&lt;&gt;AF57,"CHECK","OK"),"N/A"))</f>
        <v>N/A</v>
      </c>
      <c r="AM57" s="16">
        <f>IF(AD57="N/A", L57+T57, L57+AG57)</f>
        <v>1</v>
      </c>
      <c r="AN57" s="16" t="str">
        <f>IF(AD57="N/A", IF(U57="N/A", "N/A", L57+U57), AD57+AH57)</f>
        <v>N/A</v>
      </c>
      <c r="AO57" s="16" t="str">
        <f>IF(AD57="N/A", IF(V57="N/A", "N/A", L57+V57), IF(AI57="N/A", "N/A", AD57+AI57))</f>
        <v>N/A</v>
      </c>
      <c r="AP57" s="16" t="str">
        <f>IF(AD57="N/A", IF(W57="N/A", "N/A", L57+W57), IF(AJ57="N/A", "N/A", AD57+AJ57))</f>
        <v>N/A</v>
      </c>
      <c r="AQ57" s="16" t="str">
        <f>IF(AD57="N/A", IF(X57="N/A", "N/A", L57+X57), IF(AK57="N/A", "N/A", AD57+AK57))</f>
        <v>N/A</v>
      </c>
      <c r="AR57" s="15" t="s">
        <v>40</v>
      </c>
      <c r="AS57" s="15" t="s">
        <v>40</v>
      </c>
      <c r="AT57" s="15" t="s">
        <v>40</v>
      </c>
      <c r="AU57" s="15" t="s">
        <v>40</v>
      </c>
      <c r="AV57" s="15" t="s">
        <v>40</v>
      </c>
      <c r="AW57" s="15" t="s">
        <v>40</v>
      </c>
      <c r="AX57" s="15" t="s">
        <v>40</v>
      </c>
      <c r="AY57" s="15" t="s">
        <v>40</v>
      </c>
      <c r="AZ57" s="15" t="s">
        <v>40</v>
      </c>
      <c r="BA57" s="15" t="s">
        <v>40</v>
      </c>
      <c r="BB57" s="15" t="s">
        <v>40</v>
      </c>
      <c r="BC57" s="15" t="s">
        <v>40</v>
      </c>
      <c r="BD57" s="15" t="s">
        <v>40</v>
      </c>
      <c r="BE57" s="15" t="s">
        <v>40</v>
      </c>
      <c r="BF57" s="15" t="s">
        <v>40</v>
      </c>
      <c r="BG57" s="15" t="s">
        <v>40</v>
      </c>
      <c r="BH57" s="15" t="s">
        <v>40</v>
      </c>
      <c r="BJ57" s="16">
        <f>IF(AR57="R", $CA57, IF(OR(AR57="P", AR57="T", AR57="N"), 0, IF($C57="DM", $T57, IF(OR(AR57="Y", AR57="IR"),$AM57,IF(AR57="C", IF($BI57="Y", IF($AF57="N/A", $Q57, $AF57), IF($AG57="N/A", $T57,$AG57)))))))</f>
        <v>1</v>
      </c>
      <c r="BK57" s="16">
        <f>IF(AS57="R", $CA57, IF(OR(AS57="P", AS57="T", AS57="N"), 0, IF($C57="DM", $T57, IF(OR(AS57="Y", AS57="IR"),$AM57,IF(AS57="C", IF($BI57="Y", IF($AF57="N/A", $Q57, $AF57), IF($AG57="N/A", $T57,$AG57)))))))</f>
        <v>1</v>
      </c>
      <c r="BL57" s="16">
        <f>IF(AT57="R", $CA57, IF(OR(AT57="P", AT57="T", AT57="N"), 0, IF($C57="DM", $T57, IF(OR(AT57="Y", AT57="IR"),$AM57,IF(AT57="C", IF($BI57="Y", IF($AF57="N/A", $Q57, $AF57), IF($AG57="N/A", $T57,$AG57)))))))</f>
        <v>1</v>
      </c>
      <c r="BM57" s="16">
        <f>IF(AU57="R", $CA57, IF(OR(AU57="P", AU57="T", AU57="N"), 0, IF($C57="DM", $T57, IF(OR(AU57="Y", AU57="IR"),$AM57,IF(AU57="C", IF($BI57="Y", IF($AF57="N/A", $Q57, $AF57), IF($AG57="N/A", $T57,$AG57)))))))</f>
        <v>1</v>
      </c>
      <c r="BN57" s="16">
        <f>IF(AV57="R", $CA57, IF(OR(AV57="P", AV57="T", AV57="N"), 0, IF($C57="DM", $T57, IF(OR(AV57="Y", AV57="IR"),$AM57,IF(AV57="C", IF($BI57="Y", IF($AF57="N/A", $Q57, $AF57), IF($AG57="N/A", $T57,$AG57)))))))</f>
        <v>1</v>
      </c>
      <c r="BO57" s="16">
        <f>IF(AW57="R", $CA57, IF(OR(AW57="P", AW57="T", AW57="N"), 0, IF($C57="DM", $T57, IF(OR(AW57="Y", AW57="IR"),$AM57,IF(AW57="C", IF($BI57="Y", IF($AF57="N/A", $Q57, $AF57), IF($AG57="N/A", $T57,$AG57)))))))</f>
        <v>1</v>
      </c>
      <c r="BP57" s="16">
        <f>IF(AX57="R", $CA57, IF(OR(AX57="P", AX57="T", AX57="N"), 0, IF($C57="DM", $T57, IF(OR(AX57="Y", AX57="IR"),$AM57,IF(AX57="C", IF($BI57="Y", IF($AF57="N/A", $Q57, $AF57), IF($AG57="N/A", $T57,$AG57)))))))</f>
        <v>1</v>
      </c>
      <c r="BQ57" s="16">
        <f>IF(AY57="R", $CA57, IF(OR(AY57="P", AY57="T", AY57="N"), 0, IF($C57="DM", $T57, IF(OR(AY57="Y", AY57="IR"),$AM57,IF(AY57="C", IF($BI57="Y", IF($AF57="N/A", $Q57, $AF57), IF($AG57="N/A", $T57,$AG57)))))))</f>
        <v>1</v>
      </c>
      <c r="BR57" s="16">
        <f>IF(AZ57="R", $CA57, IF(OR(AZ57="P", AZ57="T", AZ57="N"), 0, IF($C57="DM", $T57, IF(OR(AZ57="Y", AZ57="IR"),$AM57,IF(AZ57="C", IF($BI57="Y", IF($AF57="N/A", $Q57, $AF57), IF($AG57="N/A", $T57,$AG57)))))))</f>
        <v>1</v>
      </c>
      <c r="BS57" s="16">
        <f>IF(BA57="R", $CA57, IF(OR(BA57="P", BA57="T", BA57="N"), 0, IF($C57="DM", $T57, IF(OR(BA57="Y", BA57="IR"),$AM57,IF(BA57="C", IF($BI57="Y", IF($AF57="N/A", $Q57, $AF57), IF($AG57="N/A", $T57,$AG57)))))))</f>
        <v>1</v>
      </c>
      <c r="BT57" s="16">
        <f>IF(BB57="R", $CA57, IF(OR(BB57="P", BB57="T", BB57="N"), 0, IF($C57="DM", $T57, IF(OR(BB57="Y", BB57="IR"),$AM57,IF(BB57="C", IF($BI57="Y", IF($BA57="C", IF($AF57="N/A", $Q57, $AF57), IF($AF57="N/A", $T57, $AM57)), IF($AG57="N/A", $T57,$AG57)))))))</f>
        <v>1</v>
      </c>
      <c r="BU57" s="16">
        <f>IF(BC57="R", $CA57, IF(OR(BC57="P", BC57="T", BC57="N"), 0, IF($C57="DM", $T57, IF(OR(BC57="Y", BC57="IR"),$AM57,IF(BC57="C", IF($BI57="Y", IF($BA57="C", IF($AF57="N/A", $Q57, $AF57), IF($AF57="N/A", $T57, $AM57)), IF($AG57="N/A", $T57,$AG57)))))))</f>
        <v>1</v>
      </c>
      <c r="BV57" s="16">
        <f>IF(BD57="R", $CA57, IF(OR(BD57="P", BD57="T", BD57="N"), 0, IF($C57="DM", $T57, IF(OR(BD57="Y", BD57="IR"),$AM57,IF(BD57="C", IF($BI57="Y", IF($BA57="C", IF($AF57="N/A", $Q57, $AF57), IF($AF57="N/A", $T57, $AM57)), IF($AG57="N/A", $T57,$AG57)))))))</f>
        <v>1</v>
      </c>
      <c r="BW57" s="16">
        <f>IF(BE57="R", $CA57, IF(OR(BE57="P", BE57="T", BE57="N"), 0, IF($C57="DM", $T57, IF(OR(BE57="Y", BE57="IR"),$AM57,IF(BE57="C", IF($BI57="Y", IF($BA57="C", IF($AF57="N/A", $Q57, $AF57), IF($AF57="N/A", $T57, $AM57)), IF($AG57="N/A", $T57,$AG57)))))))</f>
        <v>1</v>
      </c>
      <c r="BX57" s="16">
        <f>IF(BF57="R", $CA57, IF(OR(BF57="P", BF57="T", BF57="N"), 0, IF($C57="DM", $T57, IF(OR(BF57="Y", BF57="IR"),$AM57,IF(BF57="C", IF($BI57="Y", IF($BA57="C", IF($AF57="N/A", $Q57, $AF57), IF($AF57="N/A", $T57, $AM57)), IF($AG57="N/A", $T57,$AG57)))))))</f>
        <v>1</v>
      </c>
      <c r="BY57" s="16">
        <f>IF(BG57="R", $CA57, IF(OR(BG57="P", BG57="T", BG57="N"), 0, IF($C57="DM", $T57, IF(OR(BG57="Y", BG57="IR"),$AM57,IF(BG57="C", IF($BI57="Y", IF($BA57="C", IF($AF57="N/A", $Q57, $AF57), IF($AF57="N/A", $T57, $AM57)), IF($AG57="N/A", $T57,$AG57)))))))</f>
        <v>1</v>
      </c>
      <c r="BZ57" s="16">
        <f>IF(BH57="R", $CA57, IF(OR(BH57="P", BH57="T", BH57="N"), 0, IF($C57="DM", $T57, IF(OR(BH57="Y", BH57="IR"),$AM57,IF(BH57="C", IF($BI57="Y", IF($BA57="C", IF($AF57="N/A", $Q57, $AF57), IF($AF57="N/A", $T57, $AM57)), IF($AG57="N/A", $T57,$AG57)))))))</f>
        <v>1</v>
      </c>
      <c r="CA57" s="15" t="s">
        <v>75</v>
      </c>
      <c r="CB57" s="16">
        <f>BZ57</f>
        <v>1</v>
      </c>
      <c r="CC57" s="15" t="str">
        <f>IF(OR($BH57="T", $BH57="R"), 0, IF($BH57="C", IF($BI57="Y", IF($BA57="C", 0, IF(AF57="N/A", Q57-T57, AF57-AG57)), IF($AF57="N/A", U57, AH57)), AN57))</f>
        <v>N/A</v>
      </c>
      <c r="CD57" s="15" t="str">
        <f>IF(OR($BH57="T", $BH57="R"), 0, IF($BH57="C", IF($BI57="Y", 0, IF($AF57="N/A", V57, AI57)), AO57))</f>
        <v>N/A</v>
      </c>
      <c r="CE57" s="15" t="str">
        <f>IF(OR($BH57="T", $BH57="R"), 0, IF($BH57="C", IF($BI57="Y", 0, IF($AF57="N/A", W57, AJ57)), AP57))</f>
        <v>N/A</v>
      </c>
      <c r="CF57" s="15" t="str">
        <f>IF(OR($BH57="T", $BH57="R"), 0, IF($BH57="C", IF($BI57="Y", 0, IF($AF57="N/A", X57, AK57)), AQ57))</f>
        <v>N/A</v>
      </c>
      <c r="CG57" t="str">
        <f>IF(AC57="N/A", "S:"&amp;L57&amp;" G:"&amp;M57&amp;" GR:"&amp;Q57, IF(AC57=0, "S:"&amp;L57&amp;" G:"&amp;M57&amp;" GR:"&amp;Q57, "S:"&amp;L57&amp;"/"&amp;AD57&amp;" G:"&amp;AE57&amp;" GR:"&amp;AF57))</f>
        <v>S:0 G:1 GR:1</v>
      </c>
    </row>
    <row r="58" spans="1:85" x14ac:dyDescent="0.25">
      <c r="A58" s="14">
        <v>5209</v>
      </c>
      <c r="B58" s="15" t="s">
        <v>2803</v>
      </c>
      <c r="C58" s="15" t="s">
        <v>64</v>
      </c>
      <c r="D58" s="15" t="s">
        <v>52</v>
      </c>
      <c r="E58" s="15">
        <f>VLOOKUP(B58, 'Rookie Year'!$A$2:$B$55679,2,FALSE)</f>
        <v>2023</v>
      </c>
      <c r="F58" s="15">
        <v>2023</v>
      </c>
      <c r="G58" s="15" t="s">
        <v>40</v>
      </c>
      <c r="H58" s="15" t="s">
        <v>2204</v>
      </c>
      <c r="I58" s="16">
        <v>1</v>
      </c>
      <c r="J58" s="15">
        <v>3</v>
      </c>
      <c r="K58" s="17">
        <f>IF(AND(G58&lt;&gt;"N",R58="N/A"), IF(I58&lt;4, 0, 0.25),IF(I58=1, IF(J58=1,0.25, 0.25), IF(I58&lt;13, 0.25, IF(I58&lt;26, 0.4, IF(I58&lt;51, 0.6, 0.75)))))</f>
        <v>0</v>
      </c>
      <c r="L58" s="16">
        <f>I58-M58</f>
        <v>1</v>
      </c>
      <c r="M58" s="16">
        <f>ROUNDUP(I58*K58,0)</f>
        <v>0</v>
      </c>
      <c r="N58" s="16">
        <f>M58*J58</f>
        <v>0</v>
      </c>
      <c r="O58" s="16">
        <v>0</v>
      </c>
      <c r="P58" s="16">
        <v>0</v>
      </c>
      <c r="Q58" s="16">
        <f>N58-O58-P58</f>
        <v>0</v>
      </c>
      <c r="R58" s="15" t="s">
        <v>75</v>
      </c>
      <c r="S58" s="15">
        <f>IF(R58="N/A", J58-($B$1-F58), J58-($B$1-R58))</f>
        <v>2</v>
      </c>
      <c r="T58" s="16">
        <v>0</v>
      </c>
      <c r="U58" s="16">
        <v>0</v>
      </c>
      <c r="V58" s="16" t="str">
        <f>IF($S58&lt;3, "N/A", $M58)</f>
        <v>N/A</v>
      </c>
      <c r="W58" s="16" t="str">
        <f>IF($S58&lt;4, "N/A", $M58)</f>
        <v>N/A</v>
      </c>
      <c r="X58" s="16" t="str">
        <f>IF($S58&lt;5, "N/A", $M58)</f>
        <v>N/A</v>
      </c>
      <c r="Y58" s="15" t="str">
        <f>IF(SUM(T58:X58)&lt;&gt;Q58, "CHECK", "OK")</f>
        <v>OK</v>
      </c>
      <c r="Z58" s="15" t="str">
        <f>IF(F58=$B$1, "No", IF(S58=1, "Yes", "No"))</f>
        <v>No</v>
      </c>
      <c r="AA58" s="18" t="str">
        <f>IF(C58="DM", "N/A", IF(Z58="No","N/A",VLOOKUP(B58,'Extension List'!$A$3:$R$1972,18,FALSE)))</f>
        <v>N/A</v>
      </c>
      <c r="AB58" s="15" t="str">
        <f>IF(C58="DM", "N/A", IF(Z58="No","N/A",VLOOKUP(B58,'Extension List'!$A$3:$T$1972,20,FALSE)))</f>
        <v>N/A</v>
      </c>
      <c r="AC58" s="15" t="str">
        <f>IF(AA58="N/A", "N/A", 0)</f>
        <v>N/A</v>
      </c>
      <c r="AD58" s="16" t="str">
        <f>IF(AE58="N/A", "N/A", AA58-AE58)</f>
        <v>N/A</v>
      </c>
      <c r="AE58" s="16" t="str">
        <f>IF(AA58="N/A", "N/A", IF(AC58&gt;0, IF(AA58&lt;13, ROUNDUP(0.25*AA58,0), IF(AA58&lt;26, ROUNDUP(0.4*AA58,0), IF(AA58&lt;51, ROUNDUP(0.6*AA58,0), ROUNDUP(0.75*AA58,0)))), "N/A"))</f>
        <v>N/A</v>
      </c>
      <c r="AF58" s="16" t="str">
        <f>IF(AD58="N/A","N/A", (AE58*AC58)+Q58)</f>
        <v>N/A</v>
      </c>
      <c r="AG58" s="16" t="str">
        <f>IF($AF58="N/A", "N/A", "TBC")</f>
        <v>N/A</v>
      </c>
      <c r="AH58" s="16" t="str">
        <f>IF($AF58="N/A", "N/A", "TBC")</f>
        <v>N/A</v>
      </c>
      <c r="AI58" s="16" t="str">
        <f>IF($AF58="N/A","N/A",IF(AC58&gt;1,"TBC","N/A"))</f>
        <v>N/A</v>
      </c>
      <c r="AJ58" s="16" t="str">
        <f>IF($AF58="N/A","N/A",IF(AC58&gt;2,"TBC","N/A"))</f>
        <v>N/A</v>
      </c>
      <c r="AK58" s="16" t="str">
        <f>IF($AF58="N/A","N/A",IF(AC58&gt;3,"TBC","N/A"))</f>
        <v>N/A</v>
      </c>
      <c r="AL58" s="16" t="str">
        <f>IF(AC58="N/A","N/A",IF(AC58&gt;0,IF(SUM(AG58:AK58)&lt;&gt;AF58,"CHECK","OK"),"N/A"))</f>
        <v>N/A</v>
      </c>
      <c r="AM58" s="16">
        <f>IF(AD58="N/A", L58+T58, L58+AG58)</f>
        <v>1</v>
      </c>
      <c r="AN58" s="16">
        <f>IF(AD58="N/A", IF(U58="N/A", "N/A", L58+U58), AD58+AH58)</f>
        <v>1</v>
      </c>
      <c r="AO58" s="16" t="str">
        <f>IF(AD58="N/A", IF(V58="N/A", "N/A", L58+V58), IF(AI58="N/A", "N/A", AD58+AI58))</f>
        <v>N/A</v>
      </c>
      <c r="AP58" s="16" t="str">
        <f>IF(AD58="N/A", IF(W58="N/A", "N/A", L58+W58), IF(AJ58="N/A", "N/A", AD58+AJ58))</f>
        <v>N/A</v>
      </c>
      <c r="AQ58" s="16" t="str">
        <f>IF(AD58="N/A", IF(X58="N/A", "N/A", L58+X58), IF(AK58="N/A", "N/A", AD58+AK58))</f>
        <v>N/A</v>
      </c>
      <c r="AR58" s="15" t="s">
        <v>40</v>
      </c>
      <c r="AS58" s="15" t="s">
        <v>40</v>
      </c>
      <c r="AT58" s="15" t="s">
        <v>40</v>
      </c>
      <c r="AU58" s="15" t="s">
        <v>40</v>
      </c>
      <c r="AV58" s="15" t="s">
        <v>40</v>
      </c>
      <c r="AW58" s="15" t="s">
        <v>40</v>
      </c>
      <c r="AX58" s="15" t="s">
        <v>40</v>
      </c>
      <c r="AY58" s="15" t="s">
        <v>40</v>
      </c>
      <c r="AZ58" s="15" t="s">
        <v>40</v>
      </c>
      <c r="BA58" s="15" t="s">
        <v>40</v>
      </c>
      <c r="BB58" s="15" t="s">
        <v>40</v>
      </c>
      <c r="BC58" s="15" t="s">
        <v>40</v>
      </c>
      <c r="BD58" s="15" t="s">
        <v>40</v>
      </c>
      <c r="BE58" s="15" t="s">
        <v>40</v>
      </c>
      <c r="BF58" s="15" t="s">
        <v>40</v>
      </c>
      <c r="BG58" s="15" t="s">
        <v>40</v>
      </c>
      <c r="BH58" s="15" t="s">
        <v>40</v>
      </c>
      <c r="BI58" s="15"/>
      <c r="BJ58" s="16">
        <f>IF(AR58="R", $CA58, IF(OR(AR58="P", AR58="T", AR58="N"), 0, IF($C58="DM", $T58, IF(OR(AR58="Y", AR58="IR"),$AM58,IF(AR58="C", IF($BI58="Y", IF($AF58="N/A", $Q58, $AF58), IF($AG58="N/A", $T58,$AG58)))))))</f>
        <v>1</v>
      </c>
      <c r="BK58" s="16">
        <f>IF(AS58="R", $CA58, IF(OR(AS58="P", AS58="T", AS58="N"), 0, IF($C58="DM", $T58, IF(OR(AS58="Y", AS58="IR"),$AM58,IF(AS58="C", IF($BI58="Y", IF($AF58="N/A", $Q58, $AF58), IF($AG58="N/A", $T58,$AG58)))))))</f>
        <v>1</v>
      </c>
      <c r="BL58" s="16">
        <f>IF(AT58="R", $CA58, IF(OR(AT58="P", AT58="T", AT58="N"), 0, IF($C58="DM", $T58, IF(OR(AT58="Y", AT58="IR"),$AM58,IF(AT58="C", IF($BI58="Y", IF($AF58="N/A", $Q58, $AF58), IF($AG58="N/A", $T58,$AG58)))))))</f>
        <v>1</v>
      </c>
      <c r="BM58" s="16">
        <f>IF(AU58="R", $CA58, IF(OR(AU58="P", AU58="T", AU58="N"), 0, IF($C58="DM", $T58, IF(OR(AU58="Y", AU58="IR"),$AM58,IF(AU58="C", IF($BI58="Y", IF($AF58="N/A", $Q58, $AF58), IF($AG58="N/A", $T58,$AG58)))))))</f>
        <v>1</v>
      </c>
      <c r="BN58" s="16">
        <f>IF(AV58="R", $CA58, IF(OR(AV58="P", AV58="T", AV58="N"), 0, IF($C58="DM", $T58, IF(OR(AV58="Y", AV58="IR"),$AM58,IF(AV58="C", IF($BI58="Y", IF($AF58="N/A", $Q58, $AF58), IF($AG58="N/A", $T58,$AG58)))))))</f>
        <v>1</v>
      </c>
      <c r="BO58" s="16">
        <f>IF(AW58="R", $CA58, IF(OR(AW58="P", AW58="T", AW58="N"), 0, IF($C58="DM", $T58, IF(OR(AW58="Y", AW58="IR"),$AM58,IF(AW58="C", IF($BI58="Y", IF($AF58="N/A", $Q58, $AF58), IF($AG58="N/A", $T58,$AG58)))))))</f>
        <v>1</v>
      </c>
      <c r="BP58" s="16">
        <f>IF(AX58="R", $CA58, IF(OR(AX58="P", AX58="T", AX58="N"), 0, IF($C58="DM", $T58, IF(OR(AX58="Y", AX58="IR"),$AM58,IF(AX58="C", IF($BI58="Y", IF($AF58="N/A", $Q58, $AF58), IF($AG58="N/A", $T58,$AG58)))))))</f>
        <v>1</v>
      </c>
      <c r="BQ58" s="16">
        <f>IF(AY58="R", $CA58, IF(OR(AY58="P", AY58="T", AY58="N"), 0, IF($C58="DM", $T58, IF(OR(AY58="Y", AY58="IR"),$AM58,IF(AY58="C", IF($BI58="Y", IF($AF58="N/A", $Q58, $AF58), IF($AG58="N/A", $T58,$AG58)))))))</f>
        <v>1</v>
      </c>
      <c r="BR58" s="16">
        <f>IF(AZ58="R", $CA58, IF(OR(AZ58="P", AZ58="T", AZ58="N"), 0, IF($C58="DM", $T58, IF(OR(AZ58="Y", AZ58="IR"),$AM58,IF(AZ58="C", IF($BI58="Y", IF($AF58="N/A", $Q58, $AF58), IF($AG58="N/A", $T58,$AG58)))))))</f>
        <v>1</v>
      </c>
      <c r="BS58" s="16">
        <f>IF(BA58="R", $CA58, IF(OR(BA58="P", BA58="T", BA58="N"), 0, IF($C58="DM", $T58, IF(OR(BA58="Y", BA58="IR"),$AM58,IF(BA58="C", IF($BI58="Y", IF($AF58="N/A", $Q58, $AF58), IF($AG58="N/A", $T58,$AG58)))))))</f>
        <v>1</v>
      </c>
      <c r="BT58" s="16">
        <f>IF(BB58="R", $CA58, IF(OR(BB58="P", BB58="T", BB58="N"), 0, IF($C58="DM", $T58, IF(OR(BB58="Y", BB58="IR"),$AM58,IF(BB58="C", IF($BI58="Y", IF($BA58="C", IF($AF58="N/A", $Q58, $AF58), IF($AF58="N/A", $T58, $AM58)), IF($AG58="N/A", $T58,$AG58)))))))</f>
        <v>1</v>
      </c>
      <c r="BU58" s="16">
        <f>IF(BC58="R", $CA58, IF(OR(BC58="P", BC58="T", BC58="N"), 0, IF($C58="DM", $T58, IF(OR(BC58="Y", BC58="IR"),$AM58,IF(BC58="C", IF($BI58="Y", IF($BA58="C", IF($AF58="N/A", $Q58, $AF58), IF($AF58="N/A", $T58, $AM58)), IF($AG58="N/A", $T58,$AG58)))))))</f>
        <v>1</v>
      </c>
      <c r="BV58" s="16">
        <f>IF(BD58="R", $CA58, IF(OR(BD58="P", BD58="T", BD58="N"), 0, IF($C58="DM", $T58, IF(OR(BD58="Y", BD58="IR"),$AM58,IF(BD58="C", IF($BI58="Y", IF($BA58="C", IF($AF58="N/A", $Q58, $AF58), IF($AF58="N/A", $T58, $AM58)), IF($AG58="N/A", $T58,$AG58)))))))</f>
        <v>1</v>
      </c>
      <c r="BW58" s="16">
        <f>IF(BE58="R", $CA58, IF(OR(BE58="P", BE58="T", BE58="N"), 0, IF($C58="DM", $T58, IF(OR(BE58="Y", BE58="IR"),$AM58,IF(BE58="C", IF($BI58="Y", IF($BA58="C", IF($AF58="N/A", $Q58, $AF58), IF($AF58="N/A", $T58, $AM58)), IF($AG58="N/A", $T58,$AG58)))))))</f>
        <v>1</v>
      </c>
      <c r="BX58" s="16">
        <f>IF(BF58="R", $CA58, IF(OR(BF58="P", BF58="T", BF58="N"), 0, IF($C58="DM", $T58, IF(OR(BF58="Y", BF58="IR"),$AM58,IF(BF58="C", IF($BI58="Y", IF($BA58="C", IF($AF58="N/A", $Q58, $AF58), IF($AF58="N/A", $T58, $AM58)), IF($AG58="N/A", $T58,$AG58)))))))</f>
        <v>1</v>
      </c>
      <c r="BY58" s="16">
        <f>IF(BG58="R", $CA58, IF(OR(BG58="P", BG58="T", BG58="N"), 0, IF($C58="DM", $T58, IF(OR(BG58="Y", BG58="IR"),$AM58,IF(BG58="C", IF($BI58="Y", IF($BA58="C", IF($AF58="N/A", $Q58, $AF58), IF($AF58="N/A", $T58, $AM58)), IF($AG58="N/A", $T58,$AG58)))))))</f>
        <v>1</v>
      </c>
      <c r="BZ58" s="16">
        <f>IF(BH58="R", $CA58, IF(OR(BH58="P", BH58="T", BH58="N"), 0, IF($C58="DM", $T58, IF(OR(BH58="Y", BH58="IR"),$AM58,IF(BH58="C", IF($BI58="Y", IF($BA58="C", IF($AF58="N/A", $Q58, $AF58), IF($AF58="N/A", $T58, $AM58)), IF($AG58="N/A", $T58,$AG58)))))))</f>
        <v>1</v>
      </c>
      <c r="CA58" s="15" t="s">
        <v>75</v>
      </c>
      <c r="CB58" s="16">
        <f>BZ58</f>
        <v>1</v>
      </c>
      <c r="CC58" s="15">
        <f>IF(OR($BH58="T", $BH58="R"), 0, IF($BH58="C", IF($BI58="Y", IF($BA58="C", 0, IF(AF58="N/A", Q58-T58, AF58-AG58)), IF($AF58="N/A", U58, AH58)), AN58))</f>
        <v>1</v>
      </c>
      <c r="CD58" s="15" t="str">
        <f>IF(OR($BH58="T", $BH58="R"), 0, IF($BH58="C", IF($BI58="Y", 0, IF($AF58="N/A", V58, AI58)), AO58))</f>
        <v>N/A</v>
      </c>
      <c r="CE58" s="15" t="str">
        <f>IF(OR($BH58="T", $BH58="R"), 0, IF($BH58="C", IF($BI58="Y", 0, IF($AF58="N/A", W58, AJ58)), AP58))</f>
        <v>N/A</v>
      </c>
      <c r="CF58" s="15" t="str">
        <f>IF(OR($BH58="T", $BH58="R"), 0, IF($BH58="C", IF($BI58="Y", 0, IF($AF58="N/A", X58, AK58)), AQ58))</f>
        <v>N/A</v>
      </c>
      <c r="CG58" t="str">
        <f>IF(AC58="N/A", "S:"&amp;L58&amp;" G:"&amp;M58&amp;" GR:"&amp;Q58, IF(AC58=0, "S:"&amp;L58&amp;" G:"&amp;M58&amp;" GR:"&amp;Q58, "S:"&amp;L58&amp;"/"&amp;AD58&amp;" G:"&amp;AE58&amp;" GR:"&amp;AF58))</f>
        <v>S:1 G:0 GR:0</v>
      </c>
    </row>
    <row r="59" spans="1:85" x14ac:dyDescent="0.25">
      <c r="A59" s="14">
        <v>5201</v>
      </c>
      <c r="B59" s="15" t="s">
        <v>2796</v>
      </c>
      <c r="C59" s="15" t="s">
        <v>65</v>
      </c>
      <c r="D59" s="15" t="s">
        <v>52</v>
      </c>
      <c r="E59" s="15">
        <f>VLOOKUP(B59, 'Rookie Year'!$A$2:$B$55679,2,FALSE)</f>
        <v>2023</v>
      </c>
      <c r="F59" s="15">
        <v>2023</v>
      </c>
      <c r="G59" s="15" t="s">
        <v>40</v>
      </c>
      <c r="H59" s="15" t="s">
        <v>2196</v>
      </c>
      <c r="I59" s="16">
        <v>1</v>
      </c>
      <c r="J59" s="15">
        <v>3</v>
      </c>
      <c r="K59" s="17">
        <f>IF(AND(G59&lt;&gt;"N",R59="N/A"), IF(I59&lt;4, 0, 0.25),IF(I59=1, IF(J59=1,0.25, 0.25), IF(I59&lt;13, 0.25, IF(I59&lt;26, 0.4, IF(I59&lt;51, 0.6, 0.75)))))</f>
        <v>0</v>
      </c>
      <c r="L59" s="16">
        <f>I59-M59</f>
        <v>1</v>
      </c>
      <c r="M59" s="16">
        <f>ROUNDUP(I59*K59,0)</f>
        <v>0</v>
      </c>
      <c r="N59" s="16">
        <f>M59*J59</f>
        <v>0</v>
      </c>
      <c r="O59" s="16">
        <v>0</v>
      </c>
      <c r="P59" s="16">
        <v>0</v>
      </c>
      <c r="Q59" s="16">
        <f>N59-O59-P59</f>
        <v>0</v>
      </c>
      <c r="R59" s="15" t="s">
        <v>75</v>
      </c>
      <c r="S59" s="15">
        <f>IF(R59="N/A", J59-($B$1-F59), J59-($B$1-R59))</f>
        <v>2</v>
      </c>
      <c r="T59" s="16">
        <v>0</v>
      </c>
      <c r="U59" s="16">
        <v>0</v>
      </c>
      <c r="V59" s="16" t="str">
        <f>IF($S59&lt;3, "N/A", $M59)</f>
        <v>N/A</v>
      </c>
      <c r="W59" s="16" t="str">
        <f>IF($S59&lt;4, "N/A", $M59)</f>
        <v>N/A</v>
      </c>
      <c r="X59" s="16" t="str">
        <f>IF($S59&lt;5, "N/A", $M59)</f>
        <v>N/A</v>
      </c>
      <c r="Y59" s="15" t="str">
        <f>IF(SUM(T59:X59)&lt;&gt;Q59, "CHECK", "OK")</f>
        <v>OK</v>
      </c>
      <c r="Z59" s="15" t="str">
        <f>IF(F59=$B$1, "No", IF(S59=1, "Yes", "No"))</f>
        <v>No</v>
      </c>
      <c r="AA59" s="18" t="str">
        <f>IF(C59="DM", "N/A", IF(Z59="No","N/A",VLOOKUP(B59,'Extension List'!$A$3:$R$1972,18,FALSE)))</f>
        <v>N/A</v>
      </c>
      <c r="AB59" s="15" t="str">
        <f>IF(C59="DM", "N/A", IF(Z59="No","N/A",VLOOKUP(B59,'Extension List'!$A$3:$T$1972,20,FALSE)))</f>
        <v>N/A</v>
      </c>
      <c r="AC59" s="15" t="str">
        <f>IF(AA59="N/A", "N/A", 0)</f>
        <v>N/A</v>
      </c>
      <c r="AD59" s="16" t="str">
        <f>IF(AE59="N/A", "N/A", AA59-AE59)</f>
        <v>N/A</v>
      </c>
      <c r="AE59" s="16" t="str">
        <f>IF(AA59="N/A", "N/A", IF(AC59&gt;0, IF(AA59&lt;13, ROUNDUP(0.25*AA59,0), IF(AA59&lt;26, ROUNDUP(0.4*AA59,0), IF(AA59&lt;51, ROUNDUP(0.6*AA59,0), ROUNDUP(0.75*AA59,0)))), "N/A"))</f>
        <v>N/A</v>
      </c>
      <c r="AF59" s="16" t="str">
        <f>IF(AD59="N/A","N/A", (AE59*AC59)+Q59)</f>
        <v>N/A</v>
      </c>
      <c r="AG59" s="16" t="str">
        <f>IF($AF59="N/A", "N/A", "TBC")</f>
        <v>N/A</v>
      </c>
      <c r="AH59" s="16" t="str">
        <f>IF($AF59="N/A", "N/A", "TBC")</f>
        <v>N/A</v>
      </c>
      <c r="AI59" s="16" t="str">
        <f>IF($AF59="N/A","N/A",IF(AC59&gt;1,"TBC","N/A"))</f>
        <v>N/A</v>
      </c>
      <c r="AJ59" s="16" t="str">
        <f>IF($AF59="N/A","N/A",IF(AC59&gt;2,"TBC","N/A"))</f>
        <v>N/A</v>
      </c>
      <c r="AK59" s="16" t="str">
        <f>IF($AF59="N/A","N/A",IF(AC59&gt;3,"TBC","N/A"))</f>
        <v>N/A</v>
      </c>
      <c r="AL59" s="16" t="str">
        <f>IF(AC59="N/A","N/A",IF(AC59&gt;0,IF(SUM(AG59:AK59)&lt;&gt;AF59,"CHECK","OK"),"N/A"))</f>
        <v>N/A</v>
      </c>
      <c r="AM59" s="16">
        <f>IF(AD59="N/A", L59+T59, L59+AG59)</f>
        <v>1</v>
      </c>
      <c r="AN59" s="16">
        <f>IF(AD59="N/A", IF(U59="N/A", "N/A", L59+U59), AD59+AH59)</f>
        <v>1</v>
      </c>
      <c r="AO59" s="16" t="str">
        <f>IF(AD59="N/A", IF(V59="N/A", "N/A", L59+V59), IF(AI59="N/A", "N/A", AD59+AI59))</f>
        <v>N/A</v>
      </c>
      <c r="AP59" s="16" t="str">
        <f>IF(AD59="N/A", IF(W59="N/A", "N/A", L59+W59), IF(AJ59="N/A", "N/A", AD59+AJ59))</f>
        <v>N/A</v>
      </c>
      <c r="AQ59" s="16" t="str">
        <f>IF(AD59="N/A", IF(X59="N/A", "N/A", L59+X59), IF(AK59="N/A", "N/A", AD59+AK59))</f>
        <v>N/A</v>
      </c>
      <c r="AR59" s="15" t="s">
        <v>44</v>
      </c>
      <c r="AS59" s="15" t="s">
        <v>44</v>
      </c>
      <c r="AT59" s="15" t="s">
        <v>44</v>
      </c>
      <c r="AU59" s="15" t="s">
        <v>44</v>
      </c>
      <c r="AV59" s="15" t="s">
        <v>44</v>
      </c>
      <c r="AW59" s="15" t="s">
        <v>44</v>
      </c>
      <c r="AX59" s="15" t="s">
        <v>44</v>
      </c>
      <c r="AY59" s="15" t="s">
        <v>44</v>
      </c>
      <c r="AZ59" s="15" t="s">
        <v>44</v>
      </c>
      <c r="BA59" s="15" t="s">
        <v>44</v>
      </c>
      <c r="BB59" s="15" t="s">
        <v>44</v>
      </c>
      <c r="BC59" s="15" t="s">
        <v>44</v>
      </c>
      <c r="BD59" s="15" t="s">
        <v>44</v>
      </c>
      <c r="BE59" s="15" t="s">
        <v>44</v>
      </c>
      <c r="BF59" s="15" t="s">
        <v>44</v>
      </c>
      <c r="BG59" s="15" t="s">
        <v>44</v>
      </c>
      <c r="BH59" s="15" t="s">
        <v>44</v>
      </c>
      <c r="BI59" s="15"/>
      <c r="BJ59" s="16">
        <f>IF(AR59="R", $CA59, IF(OR(AR59="P", AR59="T", AR59="N"), 0, IF($C59="DM", $T59, IF(OR(AR59="Y", AR59="IR"),$AM59,IF(AR59="C", IF($BI59="Y", IF($AF59="N/A", $Q59, $AF59), IF($AG59="N/A", $T59,$AG59)))))))</f>
        <v>0</v>
      </c>
      <c r="BK59" s="16">
        <f>IF(AS59="R", $CA59, IF(OR(AS59="P", AS59="T", AS59="N"), 0, IF($C59="DM", $T59, IF(OR(AS59="Y", AS59="IR"),$AM59,IF(AS59="C", IF($BI59="Y", IF($AF59="N/A", $Q59, $AF59), IF($AG59="N/A", $T59,$AG59)))))))</f>
        <v>0</v>
      </c>
      <c r="BL59" s="16">
        <f>IF(AT59="R", $CA59, IF(OR(AT59="P", AT59="T", AT59="N"), 0, IF($C59="DM", $T59, IF(OR(AT59="Y", AT59="IR"),$AM59,IF(AT59="C", IF($BI59="Y", IF($AF59="N/A", $Q59, $AF59), IF($AG59="N/A", $T59,$AG59)))))))</f>
        <v>0</v>
      </c>
      <c r="BM59" s="16">
        <f>IF(AU59="R", $CA59, IF(OR(AU59="P", AU59="T", AU59="N"), 0, IF($C59="DM", $T59, IF(OR(AU59="Y", AU59="IR"),$AM59,IF(AU59="C", IF($BI59="Y", IF($AF59="N/A", $Q59, $AF59), IF($AG59="N/A", $T59,$AG59)))))))</f>
        <v>0</v>
      </c>
      <c r="BN59" s="16">
        <f>IF(AV59="R", $CA59, IF(OR(AV59="P", AV59="T", AV59="N"), 0, IF($C59="DM", $T59, IF(OR(AV59="Y", AV59="IR"),$AM59,IF(AV59="C", IF($BI59="Y", IF($AF59="N/A", $Q59, $AF59), IF($AG59="N/A", $T59,$AG59)))))))</f>
        <v>0</v>
      </c>
      <c r="BO59" s="16">
        <f>IF(AW59="R", $CA59, IF(OR(AW59="P", AW59="T", AW59="N"), 0, IF($C59="DM", $T59, IF(OR(AW59="Y", AW59="IR"),$AM59,IF(AW59="C", IF($BI59="Y", IF($AF59="N/A", $Q59, $AF59), IF($AG59="N/A", $T59,$AG59)))))))</f>
        <v>0</v>
      </c>
      <c r="BP59" s="16">
        <f>IF(AX59="R", $CA59, IF(OR(AX59="P", AX59="T", AX59="N"), 0, IF($C59="DM", $T59, IF(OR(AX59="Y", AX59="IR"),$AM59,IF(AX59="C", IF($BI59="Y", IF($AF59="N/A", $Q59, $AF59), IF($AG59="N/A", $T59,$AG59)))))))</f>
        <v>0</v>
      </c>
      <c r="BQ59" s="16">
        <f>IF(AY59="R", $CA59, IF(OR(AY59="P", AY59="T", AY59="N"), 0, IF($C59="DM", $T59, IF(OR(AY59="Y", AY59="IR"),$AM59,IF(AY59="C", IF($BI59="Y", IF($AF59="N/A", $Q59, $AF59), IF($AG59="N/A", $T59,$AG59)))))))</f>
        <v>0</v>
      </c>
      <c r="BR59" s="16">
        <f>IF(AZ59="R", $CA59, IF(OR(AZ59="P", AZ59="T", AZ59="N"), 0, IF($C59="DM", $T59, IF(OR(AZ59="Y", AZ59="IR"),$AM59,IF(AZ59="C", IF($BI59="Y", IF($AF59="N/A", $Q59, $AF59), IF($AG59="N/A", $T59,$AG59)))))))</f>
        <v>0</v>
      </c>
      <c r="BS59" s="16">
        <f>IF(BA59="R", $CA59, IF(OR(BA59="P", BA59="T", BA59="N"), 0, IF($C59="DM", $T59, IF(OR(BA59="Y", BA59="IR"),$AM59,IF(BA59="C", IF($BI59="Y", IF($AF59="N/A", $Q59, $AF59), IF($AG59="N/A", $T59,$AG59)))))))</f>
        <v>0</v>
      </c>
      <c r="BT59" s="16">
        <f>IF(BB59="R", $CA59, IF(OR(BB59="P", BB59="T", BB59="N"), 0, IF($C59="DM", $T59, IF(OR(BB59="Y", BB59="IR"),$AM59,IF(BB59="C", IF($BI59="Y", IF($BA59="C", IF($AF59="N/A", $Q59, $AF59), IF($AF59="N/A", $T59, $AM59)), IF($AG59="N/A", $T59,$AG59)))))))</f>
        <v>0</v>
      </c>
      <c r="BU59" s="16">
        <f>IF(BC59="R", $CA59, IF(OR(BC59="P", BC59="T", BC59="N"), 0, IF($C59="DM", $T59, IF(OR(BC59="Y", BC59="IR"),$AM59,IF(BC59="C", IF($BI59="Y", IF($BA59="C", IF($AF59="N/A", $Q59, $AF59), IF($AF59="N/A", $T59, $AM59)), IF($AG59="N/A", $T59,$AG59)))))))</f>
        <v>0</v>
      </c>
      <c r="BV59" s="16">
        <f>IF(BD59="R", $CA59, IF(OR(BD59="P", BD59="T", BD59="N"), 0, IF($C59="DM", $T59, IF(OR(BD59="Y", BD59="IR"),$AM59,IF(BD59="C", IF($BI59="Y", IF($BA59="C", IF($AF59="N/A", $Q59, $AF59), IF($AF59="N/A", $T59, $AM59)), IF($AG59="N/A", $T59,$AG59)))))))</f>
        <v>0</v>
      </c>
      <c r="BW59" s="16">
        <f>IF(BE59="R", $CA59, IF(OR(BE59="P", BE59="T", BE59="N"), 0, IF($C59="DM", $T59, IF(OR(BE59="Y", BE59="IR"),$AM59,IF(BE59="C", IF($BI59="Y", IF($BA59="C", IF($AF59="N/A", $Q59, $AF59), IF($AF59="N/A", $T59, $AM59)), IF($AG59="N/A", $T59,$AG59)))))))</f>
        <v>0</v>
      </c>
      <c r="BX59" s="16">
        <f>IF(BF59="R", $CA59, IF(OR(BF59="P", BF59="T", BF59="N"), 0, IF($C59="DM", $T59, IF(OR(BF59="Y", BF59="IR"),$AM59,IF(BF59="C", IF($BI59="Y", IF($BA59="C", IF($AF59="N/A", $Q59, $AF59), IF($AF59="N/A", $T59, $AM59)), IF($AG59="N/A", $T59,$AG59)))))))</f>
        <v>0</v>
      </c>
      <c r="BY59" s="16">
        <f>IF(BG59="R", $CA59, IF(OR(BG59="P", BG59="T", BG59="N"), 0, IF($C59="DM", $T59, IF(OR(BG59="Y", BG59="IR"),$AM59,IF(BG59="C", IF($BI59="Y", IF($BA59="C", IF($AF59="N/A", $Q59, $AF59), IF($AF59="N/A", $T59, $AM59)), IF($AG59="N/A", $T59,$AG59)))))))</f>
        <v>0</v>
      </c>
      <c r="BZ59" s="16">
        <f>IF(BH59="R", $CA59, IF(OR(BH59="P", BH59="T", BH59="N"), 0, IF($C59="DM", $T59, IF(OR(BH59="Y", BH59="IR"),$AM59,IF(BH59="C", IF($BI59="Y", IF($BA59="C", IF($AF59="N/A", $Q59, $AF59), IF($AF59="N/A", $T59, $AM59)), IF($AG59="N/A", $T59,$AG59)))))))</f>
        <v>0</v>
      </c>
      <c r="CA59" s="15" t="s">
        <v>75</v>
      </c>
      <c r="CB59" s="16">
        <f>BZ59</f>
        <v>0</v>
      </c>
      <c r="CC59" s="15">
        <f>IF(OR($BH59="T", $BH59="R"), 0, IF($BH59="C", IF($BI59="Y", IF($BA59="C", 0, IF(AF59="N/A", Q59-T59, AF59-AG59)), IF($AF59="N/A", U59, AH59)), AN59))</f>
        <v>0</v>
      </c>
      <c r="CD59" s="15" t="str">
        <f>IF(OR($BH59="T", $BH59="R"), 0, IF($BH59="C", IF($BI59="Y", 0, IF($AF59="N/A", V59, AI59)), AO59))</f>
        <v>N/A</v>
      </c>
      <c r="CE59" s="15" t="str">
        <f>IF(OR($BH59="T", $BH59="R"), 0, IF($BH59="C", IF($BI59="Y", 0, IF($AF59="N/A", W59, AJ59)), AP59))</f>
        <v>N/A</v>
      </c>
      <c r="CF59" s="15" t="str">
        <f>IF(OR($BH59="T", $BH59="R"), 0, IF($BH59="C", IF($BI59="Y", 0, IF($AF59="N/A", X59, AK59)), AQ59))</f>
        <v>N/A</v>
      </c>
      <c r="CG59" t="str">
        <f>IF(AC59="N/A", "S:"&amp;L59&amp;" G:"&amp;M59&amp;" GR:"&amp;Q59, IF(AC59=0, "S:"&amp;L59&amp;" G:"&amp;M59&amp;" GR:"&amp;Q59, "S:"&amp;L59&amp;"/"&amp;AD59&amp;" G:"&amp;AE59&amp;" GR:"&amp;AF59))</f>
        <v>S:1 G:0 GR:0</v>
      </c>
    </row>
    <row r="60" spans="1:85" x14ac:dyDescent="0.25">
      <c r="A60" s="14">
        <v>2455</v>
      </c>
      <c r="B60" s="15" t="s">
        <v>1687</v>
      </c>
      <c r="C60" s="15" t="s">
        <v>65</v>
      </c>
      <c r="D60" s="15" t="s">
        <v>52</v>
      </c>
      <c r="E60" s="15">
        <f>VLOOKUP(B60, 'Rookie Year'!$A$2:$B$55679,2,FALSE)</f>
        <v>2013</v>
      </c>
      <c r="F60" s="15">
        <v>2018</v>
      </c>
      <c r="G60" s="15" t="s">
        <v>42</v>
      </c>
      <c r="H60" s="15" t="s">
        <v>1928</v>
      </c>
      <c r="I60" s="16">
        <v>2</v>
      </c>
      <c r="J60" s="15">
        <v>3</v>
      </c>
      <c r="K60" s="17">
        <f>IF(AND(G60&lt;&gt;"N",R60="N/A"), IF(I60&lt;4, 0, 0.25),IF(I60=1, IF(J60=1,0.25, 0.25), IF(I60&lt;13, 0.25, IF(I60&lt;26, 0.4, IF(I60&lt;51, 0.6, 0.75)))))</f>
        <v>0.25</v>
      </c>
      <c r="L60" s="16">
        <f>I60-M60</f>
        <v>1</v>
      </c>
      <c r="M60" s="16">
        <f>ROUNDUP(I60*K60,0)</f>
        <v>1</v>
      </c>
      <c r="N60" s="16">
        <f>M60*J60</f>
        <v>3</v>
      </c>
      <c r="O60" s="16">
        <v>1</v>
      </c>
      <c r="P60" s="16">
        <v>0</v>
      </c>
      <c r="Q60" s="16">
        <f>N60-O60-P60</f>
        <v>2</v>
      </c>
      <c r="R60" s="15">
        <v>2023</v>
      </c>
      <c r="S60" s="15">
        <f>IF(R60="N/A", J60-($B$1-F60), J60-($B$1-R60))</f>
        <v>2</v>
      </c>
      <c r="T60" s="16">
        <v>1</v>
      </c>
      <c r="U60" s="16">
        <v>1</v>
      </c>
      <c r="V60" s="16" t="str">
        <f>IF($S60&lt;3, "N/A", $M60)</f>
        <v>N/A</v>
      </c>
      <c r="W60" s="16" t="str">
        <f>IF($S60&lt;4, "N/A", $M60)</f>
        <v>N/A</v>
      </c>
      <c r="X60" s="16" t="str">
        <f>IF($S60&lt;5, "N/A", $M60)</f>
        <v>N/A</v>
      </c>
      <c r="Y60" s="15" t="str">
        <f>IF(SUM(T60:X60)&lt;&gt;Q60, "CHECK", "OK")</f>
        <v>OK</v>
      </c>
      <c r="Z60" s="15" t="str">
        <f>IF(F60=$B$1, "No", IF(S60=1, "Yes", "No"))</f>
        <v>No</v>
      </c>
      <c r="AA60" s="18" t="str">
        <f>IF(C60="DM", "N/A", IF(Z60="No","N/A",VLOOKUP(B60,'Extension List'!$A$3:$R$1972,18,FALSE)))</f>
        <v>N/A</v>
      </c>
      <c r="AB60" s="15" t="str">
        <f>IF(C60="DM", "N/A", IF(Z60="No","N/A",VLOOKUP(B60,'Extension List'!$A$3:$T$1972,20,FALSE)))</f>
        <v>N/A</v>
      </c>
      <c r="AC60" s="15" t="str">
        <f>IF(AA60="N/A", "N/A", 0)</f>
        <v>N/A</v>
      </c>
      <c r="AD60" s="16" t="str">
        <f>IF(AE60="N/A", "N/A", AA60-AE60)</f>
        <v>N/A</v>
      </c>
      <c r="AE60" s="16" t="str">
        <f>IF(AA60="N/A", "N/A", IF(AC60&gt;0, IF(AA60&lt;13, ROUNDUP(0.25*AA60,0), IF(AA60&lt;26, ROUNDUP(0.4*AA60,0), IF(AA60&lt;51, ROUNDUP(0.6*AA60,0), ROUNDUP(0.75*AA60,0)))), "N/A"))</f>
        <v>N/A</v>
      </c>
      <c r="AF60" s="16" t="str">
        <f>IF(AD60="N/A","N/A", (AE60*AC60)+Q60)</f>
        <v>N/A</v>
      </c>
      <c r="AG60" s="16" t="str">
        <f>IF($AF60="N/A", "N/A", "TBC")</f>
        <v>N/A</v>
      </c>
      <c r="AH60" s="16" t="str">
        <f>IF($AF60="N/A", "N/A", "TBC")</f>
        <v>N/A</v>
      </c>
      <c r="AI60" s="16" t="str">
        <f>IF($AF60="N/A","N/A",IF(AC60&gt;1,"TBC","N/A"))</f>
        <v>N/A</v>
      </c>
      <c r="AJ60" s="16" t="str">
        <f>IF($AF60="N/A","N/A",IF(AC60&gt;2,"TBC","N/A"))</f>
        <v>N/A</v>
      </c>
      <c r="AK60" s="16" t="str">
        <f>IF($AF60="N/A","N/A",IF(AC60&gt;3,"TBC","N/A"))</f>
        <v>N/A</v>
      </c>
      <c r="AL60" s="16" t="str">
        <f>IF(AC60="N/A","N/A",IF(AC60&gt;0,IF(SUM(AG60:AK60)&lt;&gt;AF60,"CHECK","OK"),"N/A"))</f>
        <v>N/A</v>
      </c>
      <c r="AM60" s="16">
        <f>IF(AD60="N/A", L60+T60, L60+AG60)</f>
        <v>2</v>
      </c>
      <c r="AN60" s="16">
        <f>IF(AD60="N/A", IF(U60="N/A", "N/A", L60+U60), AD60+AH60)</f>
        <v>2</v>
      </c>
      <c r="AO60" s="16" t="str">
        <f>IF(AD60="N/A", IF(V60="N/A", "N/A", L60+V60), IF(AI60="N/A", "N/A", AD60+AI60))</f>
        <v>N/A</v>
      </c>
      <c r="AP60" s="16" t="str">
        <f>IF(AD60="N/A", IF(W60="N/A", "N/A", L60+W60), IF(AJ60="N/A", "N/A", AD60+AJ60))</f>
        <v>N/A</v>
      </c>
      <c r="AQ60" s="16" t="str">
        <f>IF(AD60="N/A", IF(X60="N/A", "N/A", L60+X60), IF(AK60="N/A", "N/A", AD60+AK60))</f>
        <v>N/A</v>
      </c>
      <c r="AR60" s="15" t="s">
        <v>40</v>
      </c>
      <c r="AS60" s="15" t="s">
        <v>40</v>
      </c>
      <c r="AT60" s="15" t="s">
        <v>40</v>
      </c>
      <c r="AU60" s="15" t="s">
        <v>40</v>
      </c>
      <c r="AV60" s="15" t="s">
        <v>40</v>
      </c>
      <c r="AW60" s="15" t="s">
        <v>40</v>
      </c>
      <c r="AX60" s="15" t="s">
        <v>40</v>
      </c>
      <c r="AY60" s="15" t="s">
        <v>40</v>
      </c>
      <c r="AZ60" s="15" t="s">
        <v>40</v>
      </c>
      <c r="BA60" s="15" t="s">
        <v>40</v>
      </c>
      <c r="BB60" s="15" t="s">
        <v>40</v>
      </c>
      <c r="BC60" s="15" t="s">
        <v>40</v>
      </c>
      <c r="BD60" s="15" t="s">
        <v>40</v>
      </c>
      <c r="BE60" s="15" t="s">
        <v>40</v>
      </c>
      <c r="BF60" s="15" t="s">
        <v>40</v>
      </c>
      <c r="BG60" s="15" t="s">
        <v>40</v>
      </c>
      <c r="BH60" s="15" t="s">
        <v>40</v>
      </c>
      <c r="BI60" s="15"/>
      <c r="BJ60" s="16">
        <f>IF(AR60="R", $CA60, IF(OR(AR60="P", AR60="T", AR60="N"), 0, IF($C60="DM", $T60, IF(OR(AR60="Y", AR60="IR"),$AM60,IF(AR60="C", IF($BI60="Y", IF($AF60="N/A", $Q60, $AF60), IF($AG60="N/A", $T60,$AG60)))))))</f>
        <v>2</v>
      </c>
      <c r="BK60" s="16">
        <f>IF(AS60="R", $CA60, IF(OR(AS60="P", AS60="T", AS60="N"), 0, IF($C60="DM", $T60, IF(OR(AS60="Y", AS60="IR"),$AM60,IF(AS60="C", IF($BI60="Y", IF($AF60="N/A", $Q60, $AF60), IF($AG60="N/A", $T60,$AG60)))))))</f>
        <v>2</v>
      </c>
      <c r="BL60" s="16">
        <f>IF(AT60="R", $CA60, IF(OR(AT60="P", AT60="T", AT60="N"), 0, IF($C60="DM", $T60, IF(OR(AT60="Y", AT60="IR"),$AM60,IF(AT60="C", IF($BI60="Y", IF($AF60="N/A", $Q60, $AF60), IF($AG60="N/A", $T60,$AG60)))))))</f>
        <v>2</v>
      </c>
      <c r="BM60" s="16">
        <f>IF(AU60="R", $CA60, IF(OR(AU60="P", AU60="T", AU60="N"), 0, IF($C60="DM", $T60, IF(OR(AU60="Y", AU60="IR"),$AM60,IF(AU60="C", IF($BI60="Y", IF($AF60="N/A", $Q60, $AF60), IF($AG60="N/A", $T60,$AG60)))))))</f>
        <v>2</v>
      </c>
      <c r="BN60" s="16">
        <f>IF(AV60="R", $CA60, IF(OR(AV60="P", AV60="T", AV60="N"), 0, IF($C60="DM", $T60, IF(OR(AV60="Y", AV60="IR"),$AM60,IF(AV60="C", IF($BI60="Y", IF($AF60="N/A", $Q60, $AF60), IF($AG60="N/A", $T60,$AG60)))))))</f>
        <v>2</v>
      </c>
      <c r="BO60" s="16">
        <f>IF(AW60="R", $CA60, IF(OR(AW60="P", AW60="T", AW60="N"), 0, IF($C60="DM", $T60, IF(OR(AW60="Y", AW60="IR"),$AM60,IF(AW60="C", IF($BI60="Y", IF($AF60="N/A", $Q60, $AF60), IF($AG60="N/A", $T60,$AG60)))))))</f>
        <v>2</v>
      </c>
      <c r="BP60" s="16">
        <f>IF(AX60="R", $CA60, IF(OR(AX60="P", AX60="T", AX60="N"), 0, IF($C60="DM", $T60, IF(OR(AX60="Y", AX60="IR"),$AM60,IF(AX60="C", IF($BI60="Y", IF($AF60="N/A", $Q60, $AF60), IF($AG60="N/A", $T60,$AG60)))))))</f>
        <v>2</v>
      </c>
      <c r="BQ60" s="16">
        <f>IF(AY60="R", $CA60, IF(OR(AY60="P", AY60="T", AY60="N"), 0, IF($C60="DM", $T60, IF(OR(AY60="Y", AY60="IR"),$AM60,IF(AY60="C", IF($BI60="Y", IF($AF60="N/A", $Q60, $AF60), IF($AG60="N/A", $T60,$AG60)))))))</f>
        <v>2</v>
      </c>
      <c r="BR60" s="16">
        <f>IF(AZ60="R", $CA60, IF(OR(AZ60="P", AZ60="T", AZ60="N"), 0, IF($C60="DM", $T60, IF(OR(AZ60="Y", AZ60="IR"),$AM60,IF(AZ60="C", IF($BI60="Y", IF($AF60="N/A", $Q60, $AF60), IF($AG60="N/A", $T60,$AG60)))))))</f>
        <v>2</v>
      </c>
      <c r="BS60" s="16">
        <f>IF(BA60="R", $CA60, IF(OR(BA60="P", BA60="T", BA60="N"), 0, IF($C60="DM", $T60, IF(OR(BA60="Y", BA60="IR"),$AM60,IF(BA60="C", IF($BI60="Y", IF($AF60="N/A", $Q60, $AF60), IF($AG60="N/A", $T60,$AG60)))))))</f>
        <v>2</v>
      </c>
      <c r="BT60" s="16">
        <f>IF(BB60="R", $CA60, IF(OR(BB60="P", BB60="T", BB60="N"), 0, IF($C60="DM", $T60, IF(OR(BB60="Y", BB60="IR"),$AM60,IF(BB60="C", IF($BI60="Y", IF($BA60="C", IF($AF60="N/A", $Q60, $AF60), IF($AF60="N/A", $T60, $AM60)), IF($AG60="N/A", $T60,$AG60)))))))</f>
        <v>2</v>
      </c>
      <c r="BU60" s="16">
        <f>IF(BC60="R", $CA60, IF(OR(BC60="P", BC60="T", BC60="N"), 0, IF($C60="DM", $T60, IF(OR(BC60="Y", BC60="IR"),$AM60,IF(BC60="C", IF($BI60="Y", IF($BA60="C", IF($AF60="N/A", $Q60, $AF60), IF($AF60="N/A", $T60, $AM60)), IF($AG60="N/A", $T60,$AG60)))))))</f>
        <v>2</v>
      </c>
      <c r="BV60" s="16">
        <f>IF(BD60="R", $CA60, IF(OR(BD60="P", BD60="T", BD60="N"), 0, IF($C60="DM", $T60, IF(OR(BD60="Y", BD60="IR"),$AM60,IF(BD60="C", IF($BI60="Y", IF($BA60="C", IF($AF60="N/A", $Q60, $AF60), IF($AF60="N/A", $T60, $AM60)), IF($AG60="N/A", $T60,$AG60)))))))</f>
        <v>2</v>
      </c>
      <c r="BW60" s="16">
        <f>IF(BE60="R", $CA60, IF(OR(BE60="P", BE60="T", BE60="N"), 0, IF($C60="DM", $T60, IF(OR(BE60="Y", BE60="IR"),$AM60,IF(BE60="C", IF($BI60="Y", IF($BA60="C", IF($AF60="N/A", $Q60, $AF60), IF($AF60="N/A", $T60, $AM60)), IF($AG60="N/A", $T60,$AG60)))))))</f>
        <v>2</v>
      </c>
      <c r="BX60" s="16">
        <f>IF(BF60="R", $CA60, IF(OR(BF60="P", BF60="T", BF60="N"), 0, IF($C60="DM", $T60, IF(OR(BF60="Y", BF60="IR"),$AM60,IF(BF60="C", IF($BI60="Y", IF($BA60="C", IF($AF60="N/A", $Q60, $AF60), IF($AF60="N/A", $T60, $AM60)), IF($AG60="N/A", $T60,$AG60)))))))</f>
        <v>2</v>
      </c>
      <c r="BY60" s="16">
        <f>IF(BG60="R", $CA60, IF(OR(BG60="P", BG60="T", BG60="N"), 0, IF($C60="DM", $T60, IF(OR(BG60="Y", BG60="IR"),$AM60,IF(BG60="C", IF($BI60="Y", IF($BA60="C", IF($AF60="N/A", $Q60, $AF60), IF($AF60="N/A", $T60, $AM60)), IF($AG60="N/A", $T60,$AG60)))))))</f>
        <v>2</v>
      </c>
      <c r="BZ60" s="16">
        <f>IF(BH60="R", $CA60, IF(OR(BH60="P", BH60="T", BH60="N"), 0, IF($C60="DM", $T60, IF(OR(BH60="Y", BH60="IR"),$AM60,IF(BH60="C", IF($BI60="Y", IF($BA60="C", IF($AF60="N/A", $Q60, $AF60), IF($AF60="N/A", $T60, $AM60)), IF($AG60="N/A", $T60,$AG60)))))))</f>
        <v>2</v>
      </c>
      <c r="CA60" s="15" t="s">
        <v>75</v>
      </c>
      <c r="CB60" s="16">
        <f>BZ60</f>
        <v>2</v>
      </c>
      <c r="CC60" s="15">
        <f>IF(OR($BH60="T", $BH60="R"), 0, IF($BH60="C", IF($BI60="Y", IF($BA60="C", 0, IF(AF60="N/A", Q60-T60, AF60-AG60)), IF($AF60="N/A", U60, AH60)), AN60))</f>
        <v>2</v>
      </c>
      <c r="CD60" s="15" t="str">
        <f>IF(OR($BH60="T", $BH60="R"), 0, IF($BH60="C", IF($BI60="Y", 0, IF($AF60="N/A", V60, AI60)), AO60))</f>
        <v>N/A</v>
      </c>
      <c r="CE60" s="15" t="str">
        <f>IF(OR($BH60="T", $BH60="R"), 0, IF($BH60="C", IF($BI60="Y", 0, IF($AF60="N/A", W60, AJ60)), AP60))</f>
        <v>N/A</v>
      </c>
      <c r="CF60" s="15" t="str">
        <f>IF(OR($BH60="T", $BH60="R"), 0, IF($BH60="C", IF($BI60="Y", 0, IF($AF60="N/A", X60, AK60)), AQ60))</f>
        <v>N/A</v>
      </c>
      <c r="CG60" t="str">
        <f>IF(AC60="N/A", "S:"&amp;L60&amp;" G:"&amp;M60&amp;" GR:"&amp;Q60, IF(AC60=0, "S:"&amp;L60&amp;" G:"&amp;M60&amp;" GR:"&amp;Q60, "S:"&amp;L60&amp;"/"&amp;AD60&amp;" G:"&amp;AE60&amp;" GR:"&amp;AF60))</f>
        <v>S:1 G:1 GR:2</v>
      </c>
    </row>
    <row r="61" spans="1:85" x14ac:dyDescent="0.25">
      <c r="A61" s="14">
        <v>5229</v>
      </c>
      <c r="B61" s="15" t="s">
        <v>2820</v>
      </c>
      <c r="C61" s="15" t="s">
        <v>66</v>
      </c>
      <c r="D61" s="15" t="s">
        <v>52</v>
      </c>
      <c r="E61" s="15">
        <f>VLOOKUP(B61, 'Rookie Year'!$A$2:$B$55679,2,FALSE)</f>
        <v>2023</v>
      </c>
      <c r="F61" s="15">
        <v>2023</v>
      </c>
      <c r="G61" s="15" t="s">
        <v>40</v>
      </c>
      <c r="H61" s="15" t="s">
        <v>2661</v>
      </c>
      <c r="I61" s="16">
        <v>1</v>
      </c>
      <c r="J61" s="15">
        <v>3</v>
      </c>
      <c r="K61" s="17">
        <f>IF(AND(G61&lt;&gt;"N",R61="N/A"), IF(I61&lt;4, 0, 0.25),IF(I61=1, IF(J61=1,0.25, 0.25), IF(I61&lt;13, 0.25, IF(I61&lt;26, 0.4, IF(I61&lt;51, 0.6, 0.75)))))</f>
        <v>0</v>
      </c>
      <c r="L61" s="16">
        <f>I61-M61</f>
        <v>1</v>
      </c>
      <c r="M61" s="16">
        <f>ROUNDUP(I61*K61,0)</f>
        <v>0</v>
      </c>
      <c r="N61" s="16">
        <f>M61*J61</f>
        <v>0</v>
      </c>
      <c r="O61" s="16">
        <v>0</v>
      </c>
      <c r="P61" s="16">
        <v>0</v>
      </c>
      <c r="Q61" s="16">
        <f>N61-O61-P61</f>
        <v>0</v>
      </c>
      <c r="R61" s="15" t="s">
        <v>75</v>
      </c>
      <c r="S61" s="15">
        <f>IF(R61="N/A", J61-($B$1-F61), J61-($B$1-R61))</f>
        <v>2</v>
      </c>
      <c r="T61" s="16">
        <v>0</v>
      </c>
      <c r="U61" s="16">
        <v>0</v>
      </c>
      <c r="V61" s="16" t="str">
        <f>IF($S61&lt;3, "N/A", $M61)</f>
        <v>N/A</v>
      </c>
      <c r="W61" s="16" t="str">
        <f>IF($S61&lt;4, "N/A", $M61)</f>
        <v>N/A</v>
      </c>
      <c r="X61" s="16" t="str">
        <f>IF($S61&lt;5, "N/A", $M61)</f>
        <v>N/A</v>
      </c>
      <c r="Y61" s="15" t="str">
        <f>IF(SUM(T61:X61)&lt;&gt;Q61, "CHECK", "OK")</f>
        <v>OK</v>
      </c>
      <c r="Z61" s="15" t="str">
        <f>IF(F61=$B$1, "No", IF(S61=1, "Yes", "No"))</f>
        <v>No</v>
      </c>
      <c r="AA61" s="18" t="str">
        <f>IF(C61="DM", "N/A", IF(Z61="No","N/A",VLOOKUP(B61,'Extension List'!$A$3:$R$1972,18,FALSE)))</f>
        <v>N/A</v>
      </c>
      <c r="AB61" s="15" t="str">
        <f>IF(C61="DM", "N/A", IF(Z61="No","N/A",VLOOKUP(B61,'Extension List'!$A$3:$T$1972,20,FALSE)))</f>
        <v>N/A</v>
      </c>
      <c r="AC61" s="15" t="str">
        <f>IF(AA61="N/A", "N/A", 0)</f>
        <v>N/A</v>
      </c>
      <c r="AD61" s="16" t="str">
        <f>IF(AE61="N/A", "N/A", AA61-AE61)</f>
        <v>N/A</v>
      </c>
      <c r="AE61" s="16" t="str">
        <f>IF(AA61="N/A", "N/A", IF(AC61&gt;0, IF(AA61&lt;13, ROUNDUP(0.25*AA61,0), IF(AA61&lt;26, ROUNDUP(0.4*AA61,0), IF(AA61&lt;51, ROUNDUP(0.6*AA61,0), ROUNDUP(0.75*AA61,0)))), "N/A"))</f>
        <v>N/A</v>
      </c>
      <c r="AF61" s="16" t="str">
        <f>IF(AD61="N/A","N/A", (AE61*AC61)+Q61)</f>
        <v>N/A</v>
      </c>
      <c r="AG61" s="16" t="str">
        <f>IF($AF61="N/A", "N/A", "TBC")</f>
        <v>N/A</v>
      </c>
      <c r="AH61" s="16" t="str">
        <f>IF($AF61="N/A", "N/A", "TBC")</f>
        <v>N/A</v>
      </c>
      <c r="AI61" s="16" t="str">
        <f>IF($AF61="N/A","N/A",IF(AC61&gt;1,"TBC","N/A"))</f>
        <v>N/A</v>
      </c>
      <c r="AJ61" s="16" t="str">
        <f>IF($AF61="N/A","N/A",IF(AC61&gt;2,"TBC","N/A"))</f>
        <v>N/A</v>
      </c>
      <c r="AK61" s="16" t="str">
        <f>IF($AF61="N/A","N/A",IF(AC61&gt;3,"TBC","N/A"))</f>
        <v>N/A</v>
      </c>
      <c r="AL61" s="16" t="str">
        <f>IF(AC61="N/A","N/A",IF(AC61&gt;0,IF(SUM(AG61:AK61)&lt;&gt;AF61,"CHECK","OK"),"N/A"))</f>
        <v>N/A</v>
      </c>
      <c r="AM61" s="16">
        <f>IF(AD61="N/A", L61+T61, L61+AG61)</f>
        <v>1</v>
      </c>
      <c r="AN61" s="16">
        <f>IF(AD61="N/A", IF(U61="N/A", "N/A", L61+U61), AD61+AH61)</f>
        <v>1</v>
      </c>
      <c r="AO61" s="16" t="str">
        <f>IF(AD61="N/A", IF(V61="N/A", "N/A", L61+V61), IF(AI61="N/A", "N/A", AD61+AI61))</f>
        <v>N/A</v>
      </c>
      <c r="AP61" s="16" t="str">
        <f>IF(AD61="N/A", IF(W61="N/A", "N/A", L61+W61), IF(AJ61="N/A", "N/A", AD61+AJ61))</f>
        <v>N/A</v>
      </c>
      <c r="AQ61" s="16" t="str">
        <f>IF(AD61="N/A", IF(X61="N/A", "N/A", L61+X61), IF(AK61="N/A", "N/A", AD61+AK61))</f>
        <v>N/A</v>
      </c>
      <c r="AR61" s="15" t="s">
        <v>40</v>
      </c>
      <c r="AS61" s="15" t="s">
        <v>40</v>
      </c>
      <c r="AT61" s="15" t="s">
        <v>40</v>
      </c>
      <c r="AU61" s="15" t="s">
        <v>40</v>
      </c>
      <c r="AV61" s="15" t="s">
        <v>40</v>
      </c>
      <c r="AW61" s="15" t="s">
        <v>40</v>
      </c>
      <c r="AX61" s="15" t="s">
        <v>40</v>
      </c>
      <c r="AY61" s="15" t="s">
        <v>40</v>
      </c>
      <c r="AZ61" s="15" t="s">
        <v>40</v>
      </c>
      <c r="BA61" s="15" t="s">
        <v>40</v>
      </c>
      <c r="BB61" s="15" t="s">
        <v>40</v>
      </c>
      <c r="BC61" s="15" t="s">
        <v>40</v>
      </c>
      <c r="BD61" s="15" t="s">
        <v>40</v>
      </c>
      <c r="BE61" s="15" t="s">
        <v>40</v>
      </c>
      <c r="BF61" s="15" t="s">
        <v>40</v>
      </c>
      <c r="BG61" s="15" t="s">
        <v>40</v>
      </c>
      <c r="BH61" s="15" t="s">
        <v>40</v>
      </c>
      <c r="BI61" s="15"/>
      <c r="BJ61" s="16">
        <f>IF(AR61="R", $CA61, IF(OR(AR61="P", AR61="T", AR61="N"), 0, IF($C61="DM", $T61, IF(OR(AR61="Y", AR61="IR"),$AM61,IF(AR61="C", IF($BI61="Y", IF($AF61="N/A", $Q61, $AF61), IF($AG61="N/A", $T61,$AG61)))))))</f>
        <v>1</v>
      </c>
      <c r="BK61" s="16">
        <f>IF(AS61="R", $CA61, IF(OR(AS61="P", AS61="T", AS61="N"), 0, IF($C61="DM", $T61, IF(OR(AS61="Y", AS61="IR"),$AM61,IF(AS61="C", IF($BI61="Y", IF($AF61="N/A", $Q61, $AF61), IF($AG61="N/A", $T61,$AG61)))))))</f>
        <v>1</v>
      </c>
      <c r="BL61" s="16">
        <f>IF(AT61="R", $CA61, IF(OR(AT61="P", AT61="T", AT61="N"), 0, IF($C61="DM", $T61, IF(OR(AT61="Y", AT61="IR"),$AM61,IF(AT61="C", IF($BI61="Y", IF($AF61="N/A", $Q61, $AF61), IF($AG61="N/A", $T61,$AG61)))))))</f>
        <v>1</v>
      </c>
      <c r="BM61" s="16">
        <f>IF(AU61="R", $CA61, IF(OR(AU61="P", AU61="T", AU61="N"), 0, IF($C61="DM", $T61, IF(OR(AU61="Y", AU61="IR"),$AM61,IF(AU61="C", IF($BI61="Y", IF($AF61="N/A", $Q61, $AF61), IF($AG61="N/A", $T61,$AG61)))))))</f>
        <v>1</v>
      </c>
      <c r="BN61" s="16">
        <f>IF(AV61="R", $CA61, IF(OR(AV61="P", AV61="T", AV61="N"), 0, IF($C61="DM", $T61, IF(OR(AV61="Y", AV61="IR"),$AM61,IF(AV61="C", IF($BI61="Y", IF($AF61="N/A", $Q61, $AF61), IF($AG61="N/A", $T61,$AG61)))))))</f>
        <v>1</v>
      </c>
      <c r="BO61" s="16">
        <f>IF(AW61="R", $CA61, IF(OR(AW61="P", AW61="T", AW61="N"), 0, IF($C61="DM", $T61, IF(OR(AW61="Y", AW61="IR"),$AM61,IF(AW61="C", IF($BI61="Y", IF($AF61="N/A", $Q61, $AF61), IF($AG61="N/A", $T61,$AG61)))))))</f>
        <v>1</v>
      </c>
      <c r="BP61" s="16">
        <f>IF(AX61="R", $CA61, IF(OR(AX61="P", AX61="T", AX61="N"), 0, IF($C61="DM", $T61, IF(OR(AX61="Y", AX61="IR"),$AM61,IF(AX61="C", IF($BI61="Y", IF($AF61="N/A", $Q61, $AF61), IF($AG61="N/A", $T61,$AG61)))))))</f>
        <v>1</v>
      </c>
      <c r="BQ61" s="16">
        <f>IF(AY61="R", $CA61, IF(OR(AY61="P", AY61="T", AY61="N"), 0, IF($C61="DM", $T61, IF(OR(AY61="Y", AY61="IR"),$AM61,IF(AY61="C", IF($BI61="Y", IF($AF61="N/A", $Q61, $AF61), IF($AG61="N/A", $T61,$AG61)))))))</f>
        <v>1</v>
      </c>
      <c r="BR61" s="16">
        <f>IF(AZ61="R", $CA61, IF(OR(AZ61="P", AZ61="T", AZ61="N"), 0, IF($C61="DM", $T61, IF(OR(AZ61="Y", AZ61="IR"),$AM61,IF(AZ61="C", IF($BI61="Y", IF($AF61="N/A", $Q61, $AF61), IF($AG61="N/A", $T61,$AG61)))))))</f>
        <v>1</v>
      </c>
      <c r="BS61" s="16">
        <f>IF(BA61="R", $CA61, IF(OR(BA61="P", BA61="T", BA61="N"), 0, IF($C61="DM", $T61, IF(OR(BA61="Y", BA61="IR"),$AM61,IF(BA61="C", IF($BI61="Y", IF($AF61="N/A", $Q61, $AF61), IF($AG61="N/A", $T61,$AG61)))))))</f>
        <v>1</v>
      </c>
      <c r="BT61" s="16">
        <f>IF(BB61="R", $CA61, IF(OR(BB61="P", BB61="T", BB61="N"), 0, IF($C61="DM", $T61, IF(OR(BB61="Y", BB61="IR"),$AM61,IF(BB61="C", IF($BI61="Y", IF($BA61="C", IF($AF61="N/A", $Q61, $AF61), IF($AF61="N/A", $T61, $AM61)), IF($AG61="N/A", $T61,$AG61)))))))</f>
        <v>1</v>
      </c>
      <c r="BU61" s="16">
        <f>IF(BC61="R", $CA61, IF(OR(BC61="P", BC61="T", BC61="N"), 0, IF($C61="DM", $T61, IF(OR(BC61="Y", BC61="IR"),$AM61,IF(BC61="C", IF($BI61="Y", IF($BA61="C", IF($AF61="N/A", $Q61, $AF61), IF($AF61="N/A", $T61, $AM61)), IF($AG61="N/A", $T61,$AG61)))))))</f>
        <v>1</v>
      </c>
      <c r="BV61" s="16">
        <f>IF(BD61="R", $CA61, IF(OR(BD61="P", BD61="T", BD61="N"), 0, IF($C61="DM", $T61, IF(OR(BD61="Y", BD61="IR"),$AM61,IF(BD61="C", IF($BI61="Y", IF($BA61="C", IF($AF61="N/A", $Q61, $AF61), IF($AF61="N/A", $T61, $AM61)), IF($AG61="N/A", $T61,$AG61)))))))</f>
        <v>1</v>
      </c>
      <c r="BW61" s="16">
        <f>IF(BE61="R", $CA61, IF(OR(BE61="P", BE61="T", BE61="N"), 0, IF($C61="DM", $T61, IF(OR(BE61="Y", BE61="IR"),$AM61,IF(BE61="C", IF($BI61="Y", IF($BA61="C", IF($AF61="N/A", $Q61, $AF61), IF($AF61="N/A", $T61, $AM61)), IF($AG61="N/A", $T61,$AG61)))))))</f>
        <v>1</v>
      </c>
      <c r="BX61" s="16">
        <f>IF(BF61="R", $CA61, IF(OR(BF61="P", BF61="T", BF61="N"), 0, IF($C61="DM", $T61, IF(OR(BF61="Y", BF61="IR"),$AM61,IF(BF61="C", IF($BI61="Y", IF($BA61="C", IF($AF61="N/A", $Q61, $AF61), IF($AF61="N/A", $T61, $AM61)), IF($AG61="N/A", $T61,$AG61)))))))</f>
        <v>1</v>
      </c>
      <c r="BY61" s="16">
        <f>IF(BG61="R", $CA61, IF(OR(BG61="P", BG61="T", BG61="N"), 0, IF($C61="DM", $T61, IF(OR(BG61="Y", BG61="IR"),$AM61,IF(BG61="C", IF($BI61="Y", IF($BA61="C", IF($AF61="N/A", $Q61, $AF61), IF($AF61="N/A", $T61, $AM61)), IF($AG61="N/A", $T61,$AG61)))))))</f>
        <v>1</v>
      </c>
      <c r="BZ61" s="16">
        <f>IF(BH61="R", $CA61, IF(OR(BH61="P", BH61="T", BH61="N"), 0, IF($C61="DM", $T61, IF(OR(BH61="Y", BH61="IR"),$AM61,IF(BH61="C", IF($BI61="Y", IF($BA61="C", IF($AF61="N/A", $Q61, $AF61), IF($AF61="N/A", $T61, $AM61)), IF($AG61="N/A", $T61,$AG61)))))))</f>
        <v>1</v>
      </c>
      <c r="CA61" s="15" t="s">
        <v>75</v>
      </c>
      <c r="CB61" s="16">
        <f>BZ61</f>
        <v>1</v>
      </c>
      <c r="CC61" s="15">
        <f>IF(OR($BH61="T", $BH61="R"), 0, IF($BH61="C", IF($BI61="Y", IF($BA61="C", 0, IF(AF61="N/A", Q61-T61, AF61-AG61)), IF($AF61="N/A", U61, AH61)), AN61))</f>
        <v>1</v>
      </c>
      <c r="CD61" s="15" t="str">
        <f>IF(OR($BH61="T", $BH61="R"), 0, IF($BH61="C", IF($BI61="Y", 0, IF($AF61="N/A", V61, AI61)), AO61))</f>
        <v>N/A</v>
      </c>
      <c r="CE61" s="15" t="str">
        <f>IF(OR($BH61="T", $BH61="R"), 0, IF($BH61="C", IF($BI61="Y", 0, IF($AF61="N/A", W61, AJ61)), AP61))</f>
        <v>N/A</v>
      </c>
      <c r="CF61" s="15" t="str">
        <f>IF(OR($BH61="T", $BH61="R"), 0, IF($BH61="C", IF($BI61="Y", 0, IF($AF61="N/A", X61, AK61)), AQ61))</f>
        <v>N/A</v>
      </c>
      <c r="CG61" t="str">
        <f>IF(AC61="N/A", "S:"&amp;L61&amp;" G:"&amp;M61&amp;" GR:"&amp;Q61, IF(AC61=0, "S:"&amp;L61&amp;" G:"&amp;M61&amp;" GR:"&amp;Q61, "S:"&amp;L61&amp;"/"&amp;AD61&amp;" G:"&amp;AE61&amp;" GR:"&amp;AF61))</f>
        <v>S:1 G:0 GR:0</v>
      </c>
    </row>
    <row r="62" spans="1:85" x14ac:dyDescent="0.25">
      <c r="A62" s="14">
        <v>4813</v>
      </c>
      <c r="B62" s="15" t="s">
        <v>2928</v>
      </c>
      <c r="C62" s="15" t="s">
        <v>66</v>
      </c>
      <c r="D62" s="15" t="s">
        <v>52</v>
      </c>
      <c r="E62" s="15">
        <f>VLOOKUP(B62, 'Rookie Year'!$A$2:$B$55679,2,FALSE)</f>
        <v>2022</v>
      </c>
      <c r="F62" s="15">
        <v>2022</v>
      </c>
      <c r="G62" s="15" t="s">
        <v>40</v>
      </c>
      <c r="H62" s="15" t="s">
        <v>2238</v>
      </c>
      <c r="I62" s="16">
        <v>1</v>
      </c>
      <c r="J62" s="15">
        <v>3</v>
      </c>
      <c r="K62" s="17">
        <f>IF(AND(G62&lt;&gt;"N",R62="N/A"), IF(I62&lt;4, 0, 0.25),IF(I62=1, IF(J62=1,0.25, 0.25), IF(I62&lt;13, 0.25, IF(I62&lt;26, 0.4, IF(I62&lt;51, 0.6, 0.75)))))</f>
        <v>0</v>
      </c>
      <c r="L62" s="16">
        <f>I62-M62</f>
        <v>1</v>
      </c>
      <c r="M62" s="16">
        <f>ROUNDUP(I62*K62,0)</f>
        <v>0</v>
      </c>
      <c r="N62" s="16">
        <f>M62*J62</f>
        <v>0</v>
      </c>
      <c r="O62" s="16">
        <v>0</v>
      </c>
      <c r="P62" s="16">
        <v>0</v>
      </c>
      <c r="Q62" s="16">
        <f>N62-O62-P62</f>
        <v>0</v>
      </c>
      <c r="R62" s="15" t="s">
        <v>75</v>
      </c>
      <c r="S62" s="15">
        <f>IF(R62="N/A", J62-($B$1-F62), J62-($B$1-R62))</f>
        <v>1</v>
      </c>
      <c r="T62" s="16">
        <v>0</v>
      </c>
      <c r="U62" s="16" t="str">
        <f>IF($S62&lt;2, "N/A", $M62)</f>
        <v>N/A</v>
      </c>
      <c r="V62" s="16" t="str">
        <f>IF($S62&lt;3, "N/A", $M62)</f>
        <v>N/A</v>
      </c>
      <c r="W62" s="16" t="str">
        <f>IF($S62&lt;4, "N/A", $M62)</f>
        <v>N/A</v>
      </c>
      <c r="X62" s="16" t="str">
        <f>IF($S62&lt;5, "N/A", $M62)</f>
        <v>N/A</v>
      </c>
      <c r="Y62" s="15" t="str">
        <f>IF(SUM(T62:X62)&lt;&gt;Q62, "CHECK", "OK")</f>
        <v>OK</v>
      </c>
      <c r="Z62" s="15" t="str">
        <f>IF(F62=$B$1, "No", IF(S62=1, "Yes", "No"))</f>
        <v>Yes</v>
      </c>
      <c r="AA62" s="18">
        <f>IF(C62="DM", "N/A", IF(Z62="No","N/A",VLOOKUP(B62,'Extension List'!$A$3:$R$1972,18,FALSE)))</f>
        <v>1</v>
      </c>
      <c r="AB62" s="15">
        <f>IF(C62="DM", "N/A", IF(Z62="No","N/A",VLOOKUP(B62,'Extension List'!$A$3:$T$1972,20,FALSE)))</f>
        <v>1</v>
      </c>
      <c r="AC62" s="15">
        <f>IF(AA62="N/A", "N/A", 0)</f>
        <v>0</v>
      </c>
      <c r="AD62" s="16" t="str">
        <f>IF(AE62="N/A", "N/A", AA62-AE62)</f>
        <v>N/A</v>
      </c>
      <c r="AE62" s="16" t="str">
        <f>IF(AA62="N/A", "N/A", IF(AC62&gt;0, IF(AA62&lt;13, ROUNDUP(0.25*AA62,0), IF(AA62&lt;26, ROUNDUP(0.4*AA62,0), IF(AA62&lt;51, ROUNDUP(0.6*AA62,0), ROUNDUP(0.75*AA62,0)))), "N/A"))</f>
        <v>N/A</v>
      </c>
      <c r="AF62" s="16" t="str">
        <f>IF(AD62="N/A","N/A", (AE62*AC62)+Q62)</f>
        <v>N/A</v>
      </c>
      <c r="AG62" s="16" t="str">
        <f>IF($AF62="N/A", "N/A", "TBC")</f>
        <v>N/A</v>
      </c>
      <c r="AH62" s="16" t="str">
        <f>IF($AF62="N/A", "N/A", "TBC")</f>
        <v>N/A</v>
      </c>
      <c r="AI62" s="16" t="str">
        <f>IF($AF62="N/A","N/A",IF(AC62&gt;1,"TBC","N/A"))</f>
        <v>N/A</v>
      </c>
      <c r="AJ62" s="16" t="str">
        <f>IF($AF62="N/A","N/A",IF(AC62&gt;2,"TBC","N/A"))</f>
        <v>N/A</v>
      </c>
      <c r="AK62" s="16" t="str">
        <f>IF($AF62="N/A","N/A",IF(AC62&gt;3,"TBC","N/A"))</f>
        <v>N/A</v>
      </c>
      <c r="AL62" s="16" t="str">
        <f>IF(AC62="N/A","N/A",IF(AC62&gt;0,IF(SUM(AG62:AK62)&lt;&gt;AF62,"CHECK","OK"),"N/A"))</f>
        <v>N/A</v>
      </c>
      <c r="AM62" s="16">
        <f>IF(AD62="N/A", L62+T62, L62+AG62)</f>
        <v>1</v>
      </c>
      <c r="AN62" s="16" t="str">
        <f>IF(AD62="N/A", IF(U62="N/A", "N/A", L62+U62), AD62+AH62)</f>
        <v>N/A</v>
      </c>
      <c r="AO62" s="16" t="str">
        <f>IF(AD62="N/A", IF(V62="N/A", "N/A", L62+V62), IF(AI62="N/A", "N/A", AD62+AI62))</f>
        <v>N/A</v>
      </c>
      <c r="AP62" s="16" t="str">
        <f>IF(AD62="N/A", IF(W62="N/A", "N/A", L62+W62), IF(AJ62="N/A", "N/A", AD62+AJ62))</f>
        <v>N/A</v>
      </c>
      <c r="AQ62" s="16" t="str">
        <f>IF(AD62="N/A", IF(X62="N/A", "N/A", L62+X62), IF(AK62="N/A", "N/A", AD62+AK62))</f>
        <v>N/A</v>
      </c>
      <c r="AR62" s="15" t="s">
        <v>44</v>
      </c>
      <c r="AS62" s="15" t="s">
        <v>44</v>
      </c>
      <c r="AT62" s="15" t="s">
        <v>44</v>
      </c>
      <c r="AU62" s="15" t="s">
        <v>44</v>
      </c>
      <c r="AV62" s="15" t="s">
        <v>44</v>
      </c>
      <c r="AW62" s="15" t="s">
        <v>44</v>
      </c>
      <c r="AX62" s="15" t="s">
        <v>44</v>
      </c>
      <c r="AY62" s="15" t="s">
        <v>44</v>
      </c>
      <c r="AZ62" s="15" t="s">
        <v>44</v>
      </c>
      <c r="BA62" s="15" t="s">
        <v>44</v>
      </c>
      <c r="BB62" s="15" t="s">
        <v>44</v>
      </c>
      <c r="BC62" s="15" t="s">
        <v>44</v>
      </c>
      <c r="BD62" s="15" t="s">
        <v>44</v>
      </c>
      <c r="BE62" s="15" t="s">
        <v>44</v>
      </c>
      <c r="BF62" s="15" t="s">
        <v>44</v>
      </c>
      <c r="BG62" s="15" t="s">
        <v>44</v>
      </c>
      <c r="BH62" s="15" t="s">
        <v>44</v>
      </c>
      <c r="BI62" s="15"/>
      <c r="BJ62" s="16">
        <f>IF(AR62="R", $CA62, IF(OR(AR62="P", AR62="T", AR62="N"), 0, IF($C62="DM", $T62, IF(OR(AR62="Y", AR62="IR"),$AM62,IF(AR62="C", IF($BI62="Y", IF($AF62="N/A", $Q62, $AF62), IF($AG62="N/A", $T62,$AG62)))))))</f>
        <v>0</v>
      </c>
      <c r="BK62" s="16">
        <f>IF(AS62="R", $CA62, IF(OR(AS62="P", AS62="T", AS62="N"), 0, IF($C62="DM", $T62, IF(OR(AS62="Y", AS62="IR"),$AM62,IF(AS62="C", IF($BI62="Y", IF($AF62="N/A", $Q62, $AF62), IF($AG62="N/A", $T62,$AG62)))))))</f>
        <v>0</v>
      </c>
      <c r="BL62" s="16">
        <f>IF(AT62="R", $CA62, IF(OR(AT62="P", AT62="T", AT62="N"), 0, IF($C62="DM", $T62, IF(OR(AT62="Y", AT62="IR"),$AM62,IF(AT62="C", IF($BI62="Y", IF($AF62="N/A", $Q62, $AF62), IF($AG62="N/A", $T62,$AG62)))))))</f>
        <v>0</v>
      </c>
      <c r="BM62" s="16">
        <f>IF(AU62="R", $CA62, IF(OR(AU62="P", AU62="T", AU62="N"), 0, IF($C62="DM", $T62, IF(OR(AU62="Y", AU62="IR"),$AM62,IF(AU62="C", IF($BI62="Y", IF($AF62="N/A", $Q62, $AF62), IF($AG62="N/A", $T62,$AG62)))))))</f>
        <v>0</v>
      </c>
      <c r="BN62" s="16">
        <f>IF(AV62="R", $CA62, IF(OR(AV62="P", AV62="T", AV62="N"), 0, IF($C62="DM", $T62, IF(OR(AV62="Y", AV62="IR"),$AM62,IF(AV62="C", IF($BI62="Y", IF($AF62="N/A", $Q62, $AF62), IF($AG62="N/A", $T62,$AG62)))))))</f>
        <v>0</v>
      </c>
      <c r="BO62" s="16">
        <f>IF(AW62="R", $CA62, IF(OR(AW62="P", AW62="T", AW62="N"), 0, IF($C62="DM", $T62, IF(OR(AW62="Y", AW62="IR"),$AM62,IF(AW62="C", IF($BI62="Y", IF($AF62="N/A", $Q62, $AF62), IF($AG62="N/A", $T62,$AG62)))))))</f>
        <v>0</v>
      </c>
      <c r="BP62" s="16">
        <f>IF(AX62="R", $CA62, IF(OR(AX62="P", AX62="T", AX62="N"), 0, IF($C62="DM", $T62, IF(OR(AX62="Y", AX62="IR"),$AM62,IF(AX62="C", IF($BI62="Y", IF($AF62="N/A", $Q62, $AF62), IF($AG62="N/A", $T62,$AG62)))))))</f>
        <v>0</v>
      </c>
      <c r="BQ62" s="16">
        <f>IF(AY62="R", $CA62, IF(OR(AY62="P", AY62="T", AY62="N"), 0, IF($C62="DM", $T62, IF(OR(AY62="Y", AY62="IR"),$AM62,IF(AY62="C", IF($BI62="Y", IF($AF62="N/A", $Q62, $AF62), IF($AG62="N/A", $T62,$AG62)))))))</f>
        <v>0</v>
      </c>
      <c r="BR62" s="16">
        <f>IF(AZ62="R", $CA62, IF(OR(AZ62="P", AZ62="T", AZ62="N"), 0, IF($C62="DM", $T62, IF(OR(AZ62="Y", AZ62="IR"),$AM62,IF(AZ62="C", IF($BI62="Y", IF($AF62="N/A", $Q62, $AF62), IF($AG62="N/A", $T62,$AG62)))))))</f>
        <v>0</v>
      </c>
      <c r="BS62" s="16">
        <f>IF(BA62="R", $CA62, IF(OR(BA62="P", BA62="T", BA62="N"), 0, IF($C62="DM", $T62, IF(OR(BA62="Y", BA62="IR"),$AM62,IF(BA62="C", IF($BI62="Y", IF($AF62="N/A", $Q62, $AF62), IF($AG62="N/A", $T62,$AG62)))))))</f>
        <v>0</v>
      </c>
      <c r="BT62" s="16">
        <f>IF(BB62="R", $CA62, IF(OR(BB62="P", BB62="T", BB62="N"), 0, IF($C62="DM", $T62, IF(OR(BB62="Y", BB62="IR"),$AM62,IF(BB62="C", IF($BI62="Y", IF($BA62="C", IF($AF62="N/A", $Q62, $AF62), IF($AF62="N/A", $T62, $AM62)), IF($AG62="N/A", $T62,$AG62)))))))</f>
        <v>0</v>
      </c>
      <c r="BU62" s="16">
        <f>IF(BC62="R", $CA62, IF(OR(BC62="P", BC62="T", BC62="N"), 0, IF($C62="DM", $T62, IF(OR(BC62="Y", BC62="IR"),$AM62,IF(BC62="C", IF($BI62="Y", IF($BA62="C", IF($AF62="N/A", $Q62, $AF62), IF($AF62="N/A", $T62, $AM62)), IF($AG62="N/A", $T62,$AG62)))))))</f>
        <v>0</v>
      </c>
      <c r="BV62" s="16">
        <f>IF(BD62="R", $CA62, IF(OR(BD62="P", BD62="T", BD62="N"), 0, IF($C62="DM", $T62, IF(OR(BD62="Y", BD62="IR"),$AM62,IF(BD62="C", IF($BI62="Y", IF($BA62="C", IF($AF62="N/A", $Q62, $AF62), IF($AF62="N/A", $T62, $AM62)), IF($AG62="N/A", $T62,$AG62)))))))</f>
        <v>0</v>
      </c>
      <c r="BW62" s="16">
        <f>IF(BE62="R", $CA62, IF(OR(BE62="P", BE62="T", BE62="N"), 0, IF($C62="DM", $T62, IF(OR(BE62="Y", BE62="IR"),$AM62,IF(BE62="C", IF($BI62="Y", IF($BA62="C", IF($AF62="N/A", $Q62, $AF62), IF($AF62="N/A", $T62, $AM62)), IF($AG62="N/A", $T62,$AG62)))))))</f>
        <v>0</v>
      </c>
      <c r="BX62" s="16">
        <f>IF(BF62="R", $CA62, IF(OR(BF62="P", BF62="T", BF62="N"), 0, IF($C62="DM", $T62, IF(OR(BF62="Y", BF62="IR"),$AM62,IF(BF62="C", IF($BI62="Y", IF($BA62="C", IF($AF62="N/A", $Q62, $AF62), IF($AF62="N/A", $T62, $AM62)), IF($AG62="N/A", $T62,$AG62)))))))</f>
        <v>0</v>
      </c>
      <c r="BY62" s="16">
        <f>IF(BG62="R", $CA62, IF(OR(BG62="P", BG62="T", BG62="N"), 0, IF($C62="DM", $T62, IF(OR(BG62="Y", BG62="IR"),$AM62,IF(BG62="C", IF($BI62="Y", IF($BA62="C", IF($AF62="N/A", $Q62, $AF62), IF($AF62="N/A", $T62, $AM62)), IF($AG62="N/A", $T62,$AG62)))))))</f>
        <v>0</v>
      </c>
      <c r="BZ62" s="16">
        <f>IF(BH62="R", $CA62, IF(OR(BH62="P", BH62="T", BH62="N"), 0, IF($C62="DM", $T62, IF(OR(BH62="Y", BH62="IR"),$AM62,IF(BH62="C", IF($BI62="Y", IF($BA62="C", IF($AF62="N/A", $Q62, $AF62), IF($AF62="N/A", $T62, $AM62)), IF($AG62="N/A", $T62,$AG62)))))))</f>
        <v>0</v>
      </c>
      <c r="CA62" s="15" t="s">
        <v>75</v>
      </c>
      <c r="CB62" s="16">
        <f>BZ62</f>
        <v>0</v>
      </c>
      <c r="CC62" s="15" t="str">
        <f>IF(OR($BH62="T", $BH62="R"), 0, IF($BH62="C", IF($BI62="Y", IF($BA62="C", 0, IF(AF62="N/A", Q62-T62, AF62-AG62)), IF($AF62="N/A", U62, AH62)), AN62))</f>
        <v>N/A</v>
      </c>
      <c r="CD62" s="15" t="str">
        <f>IF(OR($BH62="T", $BH62="R"), 0, IF($BH62="C", IF($BI62="Y", 0, IF($AF62="N/A", V62, AI62)), AO62))</f>
        <v>N/A</v>
      </c>
      <c r="CE62" s="15" t="str">
        <f>IF(OR($BH62="T", $BH62="R"), 0, IF($BH62="C", IF($BI62="Y", 0, IF($AF62="N/A", W62, AJ62)), AP62))</f>
        <v>N/A</v>
      </c>
      <c r="CF62" s="15" t="str">
        <f>IF(OR($BH62="T", $BH62="R"), 0, IF($BH62="C", IF($BI62="Y", 0, IF($AF62="N/A", X62, AK62)), AQ62))</f>
        <v>N/A</v>
      </c>
      <c r="CG62" t="str">
        <f>IF(AC62="N/A", "S:"&amp;L62&amp;" G:"&amp;M62&amp;" GR:"&amp;Q62, IF(AC62=0, "S:"&amp;L62&amp;" G:"&amp;M62&amp;" GR:"&amp;Q62, "S:"&amp;L62&amp;"/"&amp;AD62&amp;" G:"&amp;AE62&amp;" GR:"&amp;AF62))</f>
        <v>S:1 G:0 GR:0</v>
      </c>
    </row>
    <row r="63" spans="1:85" x14ac:dyDescent="0.25">
      <c r="A63" s="14">
        <v>5528</v>
      </c>
      <c r="B63" s="15" t="s">
        <v>2270</v>
      </c>
      <c r="C63" s="15" t="s">
        <v>66</v>
      </c>
      <c r="D63" s="15" t="s">
        <v>52</v>
      </c>
      <c r="E63" s="15">
        <f>VLOOKUP(B63, 'Rookie Year'!$A$2:$B$55679,2,FALSE)</f>
        <v>2013</v>
      </c>
      <c r="F63" s="15">
        <v>2024</v>
      </c>
      <c r="G63" s="15" t="s">
        <v>42</v>
      </c>
      <c r="H63" s="15" t="s">
        <v>1928</v>
      </c>
      <c r="I63" s="16">
        <v>1</v>
      </c>
      <c r="J63" s="15">
        <v>1</v>
      </c>
      <c r="K63" s="17">
        <f>IF(AND(G63&lt;&gt;"N",R63="N/A"), IF(I63&lt;4, 0, 0.25),IF(I63=1, IF(J63=1,0.25, 0.25), IF(I63&lt;13, 0.25, IF(I63&lt;26, 0.4, IF(I63&lt;51, 0.6, 0.75)))))</f>
        <v>0.25</v>
      </c>
      <c r="L63" s="16">
        <f>I63-M63</f>
        <v>0</v>
      </c>
      <c r="M63" s="16">
        <f>ROUNDUP(I63*K63,0)</f>
        <v>1</v>
      </c>
      <c r="N63" s="16">
        <f>M63*J63</f>
        <v>1</v>
      </c>
      <c r="O63" s="16">
        <v>0</v>
      </c>
      <c r="P63" s="16">
        <v>0</v>
      </c>
      <c r="Q63" s="16">
        <f>N63-O63-P63</f>
        <v>1</v>
      </c>
      <c r="R63" s="15" t="s">
        <v>75</v>
      </c>
      <c r="S63" s="15">
        <f>IF(R63="N/A", J63-($B$1-F63), J63-($B$1-R63))</f>
        <v>1</v>
      </c>
      <c r="T63" s="16">
        <f>IF($S63&lt;1, "N/A", $M63)</f>
        <v>1</v>
      </c>
      <c r="U63" s="16" t="str">
        <f>IF($S63&lt;2, "N/A", $M63)</f>
        <v>N/A</v>
      </c>
      <c r="V63" s="16" t="str">
        <f>IF($S63&lt;3, "N/A", $M63)</f>
        <v>N/A</v>
      </c>
      <c r="W63" s="16" t="str">
        <f>IF($S63&lt;4, "N/A", $M63)</f>
        <v>N/A</v>
      </c>
      <c r="X63" s="16" t="str">
        <f>IF($S63&lt;5, "N/A", $M63)</f>
        <v>N/A</v>
      </c>
      <c r="Y63" s="15" t="str">
        <f>IF(SUM(T63:X63)&lt;&gt;Q63, "CHECK", "OK")</f>
        <v>OK</v>
      </c>
      <c r="Z63" s="15" t="str">
        <f>IF(F63=$B$1, "No", IF(S63=1, "Yes", "No"))</f>
        <v>No</v>
      </c>
      <c r="AA63" s="18" t="str">
        <f>IF(C63="DM", "N/A", IF(Z63="No","N/A",VLOOKUP(B63,'Extension List'!$A$3:$R$1972,18,FALSE)))</f>
        <v>N/A</v>
      </c>
      <c r="AB63" s="15" t="str">
        <f>IF(C63="DM", "N/A", IF(Z63="No","N/A",VLOOKUP(B63,'Extension List'!$A$3:$T$1972,20,FALSE)))</f>
        <v>N/A</v>
      </c>
      <c r="AC63" s="15" t="str">
        <f>IF(AA63="N/A", "N/A", 0)</f>
        <v>N/A</v>
      </c>
      <c r="AD63" s="16" t="str">
        <f>IF(AE63="N/A", "N/A", AA63-AE63)</f>
        <v>N/A</v>
      </c>
      <c r="AE63" s="16" t="str">
        <f>IF(AA63="N/A", "N/A", IF(AC63&gt;0, IF(AA63&lt;13, ROUNDUP(0.25*AA63,0), IF(AA63&lt;26, ROUNDUP(0.4*AA63,0), IF(AA63&lt;51, ROUNDUP(0.6*AA63,0), ROUNDUP(0.75*AA63,0)))), "N/A"))</f>
        <v>N/A</v>
      </c>
      <c r="AF63" s="16" t="str">
        <f>IF(AD63="N/A","N/A", (AE63*AC63)+Q63)</f>
        <v>N/A</v>
      </c>
      <c r="AG63" s="16" t="str">
        <f>IF($AF63="N/A", "N/A", "TBC")</f>
        <v>N/A</v>
      </c>
      <c r="AH63" s="16" t="str">
        <f>IF($AF63="N/A", "N/A", "TBC")</f>
        <v>N/A</v>
      </c>
      <c r="AI63" s="16" t="str">
        <f>IF($AF63="N/A","N/A",IF(AC63&gt;1,"TBC","N/A"))</f>
        <v>N/A</v>
      </c>
      <c r="AJ63" s="16" t="str">
        <f>IF($AF63="N/A","N/A",IF(AC63&gt;2,"TBC","N/A"))</f>
        <v>N/A</v>
      </c>
      <c r="AK63" s="16" t="str">
        <f>IF($AF63="N/A","N/A",IF(AC63&gt;3,"TBC","N/A"))</f>
        <v>N/A</v>
      </c>
      <c r="AL63" s="16" t="str">
        <f>IF(AC63="N/A","N/A",IF(AC63&gt;0,IF(SUM(AG63:AK63)&lt;&gt;AF63,"CHECK","OK"),"N/A"))</f>
        <v>N/A</v>
      </c>
      <c r="AM63" s="16">
        <f>IF(AD63="N/A", L63+T63, L63+AG63)</f>
        <v>1</v>
      </c>
      <c r="AN63" s="16" t="str">
        <f>IF(AD63="N/A", IF(U63="N/A", "N/A", L63+U63), AD63+AH63)</f>
        <v>N/A</v>
      </c>
      <c r="AO63" s="16" t="str">
        <f>IF(AD63="N/A", IF(V63="N/A", "N/A", L63+V63), IF(AI63="N/A", "N/A", AD63+AI63))</f>
        <v>N/A</v>
      </c>
      <c r="AP63" s="16" t="str">
        <f>IF(AD63="N/A", IF(W63="N/A", "N/A", L63+W63), IF(AJ63="N/A", "N/A", AD63+AJ63))</f>
        <v>N/A</v>
      </c>
      <c r="AQ63" s="16" t="str">
        <f>IF(AD63="N/A", IF(X63="N/A", "N/A", L63+X63), IF(AK63="N/A", "N/A", AD63+AK63))</f>
        <v>N/A</v>
      </c>
      <c r="AR63" s="15" t="s">
        <v>40</v>
      </c>
      <c r="AS63" s="15" t="s">
        <v>40</v>
      </c>
      <c r="AT63" s="15" t="s">
        <v>40</v>
      </c>
      <c r="AU63" s="15" t="s">
        <v>40</v>
      </c>
      <c r="AV63" s="15" t="s">
        <v>40</v>
      </c>
      <c r="AW63" s="15" t="s">
        <v>40</v>
      </c>
      <c r="AX63" s="15" t="s">
        <v>40</v>
      </c>
      <c r="AY63" s="15" t="s">
        <v>40</v>
      </c>
      <c r="AZ63" s="15" t="s">
        <v>40</v>
      </c>
      <c r="BA63" s="15" t="s">
        <v>40</v>
      </c>
      <c r="BB63" s="15" t="s">
        <v>40</v>
      </c>
      <c r="BC63" s="15" t="s">
        <v>40</v>
      </c>
      <c r="BD63" s="15" t="s">
        <v>40</v>
      </c>
      <c r="BE63" s="15" t="s">
        <v>40</v>
      </c>
      <c r="BF63" s="15" t="s">
        <v>40</v>
      </c>
      <c r="BG63" s="15" t="s">
        <v>40</v>
      </c>
      <c r="BH63" s="15" t="s">
        <v>40</v>
      </c>
      <c r="BJ63" s="16">
        <f>IF(AR63="R", $CA63, IF(OR(AR63="P", AR63="T", AR63="N"), 0, IF($C63="DM", $T63, IF(OR(AR63="Y", AR63="IR"),$AM63,IF(AR63="C", IF($BI63="Y", IF($AF63="N/A", $Q63, $AF63), IF($AG63="N/A", $T63,$AG63)))))))</f>
        <v>1</v>
      </c>
      <c r="BK63" s="16">
        <f>IF(AS63="R", $CA63, IF(OR(AS63="P", AS63="T", AS63="N"), 0, IF($C63="DM", $T63, IF(OR(AS63="Y", AS63="IR"),$AM63,IF(AS63="C", IF($BI63="Y", IF($AF63="N/A", $Q63, $AF63), IF($AG63="N/A", $T63,$AG63)))))))</f>
        <v>1</v>
      </c>
      <c r="BL63" s="16">
        <f>IF(AT63="R", $CA63, IF(OR(AT63="P", AT63="T", AT63="N"), 0, IF($C63="DM", $T63, IF(OR(AT63="Y", AT63="IR"),$AM63,IF(AT63="C", IF($BI63="Y", IF($AF63="N/A", $Q63, $AF63), IF($AG63="N/A", $T63,$AG63)))))))</f>
        <v>1</v>
      </c>
      <c r="BM63" s="16">
        <f>IF(AU63="R", $CA63, IF(OR(AU63="P", AU63="T", AU63="N"), 0, IF($C63="DM", $T63, IF(OR(AU63="Y", AU63="IR"),$AM63,IF(AU63="C", IF($BI63="Y", IF($AF63="N/A", $Q63, $AF63), IF($AG63="N/A", $T63,$AG63)))))))</f>
        <v>1</v>
      </c>
      <c r="BN63" s="16">
        <f>IF(AV63="R", $CA63, IF(OR(AV63="P", AV63="T", AV63="N"), 0, IF($C63="DM", $T63, IF(OR(AV63="Y", AV63="IR"),$AM63,IF(AV63="C", IF($BI63="Y", IF($AF63="N/A", $Q63, $AF63), IF($AG63="N/A", $T63,$AG63)))))))</f>
        <v>1</v>
      </c>
      <c r="BO63" s="16">
        <f>IF(AW63="R", $CA63, IF(OR(AW63="P", AW63="T", AW63="N"), 0, IF($C63="DM", $T63, IF(OR(AW63="Y", AW63="IR"),$AM63,IF(AW63="C", IF($BI63="Y", IF($AF63="N/A", $Q63, $AF63), IF($AG63="N/A", $T63,$AG63)))))))</f>
        <v>1</v>
      </c>
      <c r="BP63" s="16">
        <f>IF(AX63="R", $CA63, IF(OR(AX63="P", AX63="T", AX63="N"), 0, IF($C63="DM", $T63, IF(OR(AX63="Y", AX63="IR"),$AM63,IF(AX63="C", IF($BI63="Y", IF($AF63="N/A", $Q63, $AF63), IF($AG63="N/A", $T63,$AG63)))))))</f>
        <v>1</v>
      </c>
      <c r="BQ63" s="16">
        <f>IF(AY63="R", $CA63, IF(OR(AY63="P", AY63="T", AY63="N"), 0, IF($C63="DM", $T63, IF(OR(AY63="Y", AY63="IR"),$AM63,IF(AY63="C", IF($BI63="Y", IF($AF63="N/A", $Q63, $AF63), IF($AG63="N/A", $T63,$AG63)))))))</f>
        <v>1</v>
      </c>
      <c r="BR63" s="16">
        <f>IF(AZ63="R", $CA63, IF(OR(AZ63="P", AZ63="T", AZ63="N"), 0, IF($C63="DM", $T63, IF(OR(AZ63="Y", AZ63="IR"),$AM63,IF(AZ63="C", IF($BI63="Y", IF($AF63="N/A", $Q63, $AF63), IF($AG63="N/A", $T63,$AG63)))))))</f>
        <v>1</v>
      </c>
      <c r="BS63" s="16">
        <f>IF(BA63="R", $CA63, IF(OR(BA63="P", BA63="T", BA63="N"), 0, IF($C63="DM", $T63, IF(OR(BA63="Y", BA63="IR"),$AM63,IF(BA63="C", IF($BI63="Y", IF($AF63="N/A", $Q63, $AF63), IF($AG63="N/A", $T63,$AG63)))))))</f>
        <v>1</v>
      </c>
      <c r="BT63" s="16">
        <f>IF(BB63="R", $CA63, IF(OR(BB63="P", BB63="T", BB63="N"), 0, IF($C63="DM", $T63, IF(OR(BB63="Y", BB63="IR"),$AM63,IF(BB63="C", IF($BI63="Y", IF($BA63="C", IF($AF63="N/A", $Q63, $AF63), IF($AF63="N/A", $T63, $AM63)), IF($AG63="N/A", $T63,$AG63)))))))</f>
        <v>1</v>
      </c>
      <c r="BU63" s="16">
        <f>IF(BC63="R", $CA63, IF(OR(BC63="P", BC63="T", BC63="N"), 0, IF($C63="DM", $T63, IF(OR(BC63="Y", BC63="IR"),$AM63,IF(BC63="C", IF($BI63="Y", IF($BA63="C", IF($AF63="N/A", $Q63, $AF63), IF($AF63="N/A", $T63, $AM63)), IF($AG63="N/A", $T63,$AG63)))))))</f>
        <v>1</v>
      </c>
      <c r="BV63" s="16">
        <f>IF(BD63="R", $CA63, IF(OR(BD63="P", BD63="T", BD63="N"), 0, IF($C63="DM", $T63, IF(OR(BD63="Y", BD63="IR"),$AM63,IF(BD63="C", IF($BI63="Y", IF($BA63="C", IF($AF63="N/A", $Q63, $AF63), IF($AF63="N/A", $T63, $AM63)), IF($AG63="N/A", $T63,$AG63)))))))</f>
        <v>1</v>
      </c>
      <c r="BW63" s="16">
        <f>IF(BE63="R", $CA63, IF(OR(BE63="P", BE63="T", BE63="N"), 0, IF($C63="DM", $T63, IF(OR(BE63="Y", BE63="IR"),$AM63,IF(BE63="C", IF($BI63="Y", IF($BA63="C", IF($AF63="N/A", $Q63, $AF63), IF($AF63="N/A", $T63, $AM63)), IF($AG63="N/A", $T63,$AG63)))))))</f>
        <v>1</v>
      </c>
      <c r="BX63" s="16">
        <f>IF(BF63="R", $CA63, IF(OR(BF63="P", BF63="T", BF63="N"), 0, IF($C63="DM", $T63, IF(OR(BF63="Y", BF63="IR"),$AM63,IF(BF63="C", IF($BI63="Y", IF($BA63="C", IF($AF63="N/A", $Q63, $AF63), IF($AF63="N/A", $T63, $AM63)), IF($AG63="N/A", $T63,$AG63)))))))</f>
        <v>1</v>
      </c>
      <c r="BY63" s="16">
        <f>IF(BG63="R", $CA63, IF(OR(BG63="P", BG63="T", BG63="N"), 0, IF($C63="DM", $T63, IF(OR(BG63="Y", BG63="IR"),$AM63,IF(BG63="C", IF($BI63="Y", IF($BA63="C", IF($AF63="N/A", $Q63, $AF63), IF($AF63="N/A", $T63, $AM63)), IF($AG63="N/A", $T63,$AG63)))))))</f>
        <v>1</v>
      </c>
      <c r="BZ63" s="16">
        <f>IF(BH63="R", $CA63, IF(OR(BH63="P", BH63="T", BH63="N"), 0, IF($C63="DM", $T63, IF(OR(BH63="Y", BH63="IR"),$AM63,IF(BH63="C", IF($BI63="Y", IF($BA63="C", IF($AF63="N/A", $Q63, $AF63), IF($AF63="N/A", $T63, $AM63)), IF($AG63="N/A", $T63,$AG63)))))))</f>
        <v>1</v>
      </c>
      <c r="CA63" s="15" t="s">
        <v>75</v>
      </c>
      <c r="CB63" s="16">
        <f>BZ63</f>
        <v>1</v>
      </c>
      <c r="CC63" s="15" t="str">
        <f>IF(OR($BH63="T", $BH63="R"), 0, IF($BH63="C", IF($BI63="Y", IF($BA63="C", 0, IF(AF63="N/A", Q63-T63, AF63-AG63)), IF($AF63="N/A", U63, AH63)), AN63))</f>
        <v>N/A</v>
      </c>
      <c r="CD63" s="15" t="str">
        <f>IF(OR($BH63="T", $BH63="R"), 0, IF($BH63="C", IF($BI63="Y", 0, IF($AF63="N/A", V63, AI63)), AO63))</f>
        <v>N/A</v>
      </c>
      <c r="CE63" s="15" t="str">
        <f>IF(OR($BH63="T", $BH63="R"), 0, IF($BH63="C", IF($BI63="Y", 0, IF($AF63="N/A", W63, AJ63)), AP63))</f>
        <v>N/A</v>
      </c>
      <c r="CF63" s="15" t="str">
        <f>IF(OR($BH63="T", $BH63="R"), 0, IF($BH63="C", IF($BI63="Y", 0, IF($AF63="N/A", X63, AK63)), AQ63))</f>
        <v>N/A</v>
      </c>
      <c r="CG63" t="str">
        <f>IF(AC63="N/A", "S:"&amp;L63&amp;" G:"&amp;M63&amp;" GR:"&amp;Q63, IF(AC63=0, "S:"&amp;L63&amp;" G:"&amp;M63&amp;" GR:"&amp;Q63, "S:"&amp;L63&amp;"/"&amp;AD63&amp;" G:"&amp;AE63&amp;" GR:"&amp;AF63))</f>
        <v>S:0 G:1 GR:1</v>
      </c>
    </row>
    <row r="64" spans="1:85" x14ac:dyDescent="0.25">
      <c r="A64" s="14">
        <v>5696</v>
      </c>
      <c r="B64" s="15" t="s">
        <v>3045</v>
      </c>
      <c r="C64" s="15" t="s">
        <v>66</v>
      </c>
      <c r="D64" s="15" t="s">
        <v>52</v>
      </c>
      <c r="E64" s="15">
        <f>VLOOKUP(B64, 'Rookie Year'!$A$2:$B$55679,2,FALSE)</f>
        <v>2024</v>
      </c>
      <c r="F64" s="15">
        <v>2024</v>
      </c>
      <c r="G64" s="15" t="s">
        <v>40</v>
      </c>
      <c r="H64" s="15" t="s">
        <v>2238</v>
      </c>
      <c r="I64" s="16">
        <v>1</v>
      </c>
      <c r="J64" s="15">
        <v>3</v>
      </c>
      <c r="K64" s="17">
        <f>IF(AND(G64&lt;&gt;"N",R64="N/A"), IF(I64&lt;4, 0, 0.25),IF(I64=1, IF(J64=1,0.25, 0.25), IF(I64&lt;13, 0.25, IF(I64&lt;26, 0.4, IF(I64&lt;51, 0.6, 0.75)))))</f>
        <v>0</v>
      </c>
      <c r="L64" s="16">
        <f>I64-M64</f>
        <v>1</v>
      </c>
      <c r="M64" s="16">
        <f>ROUNDUP(I64*K64,0)</f>
        <v>0</v>
      </c>
      <c r="N64" s="16">
        <f>M64*J64</f>
        <v>0</v>
      </c>
      <c r="O64" s="16">
        <v>0</v>
      </c>
      <c r="P64" s="16">
        <v>0</v>
      </c>
      <c r="Q64" s="16">
        <f>N64-O64-P64</f>
        <v>0</v>
      </c>
      <c r="R64" s="15" t="s">
        <v>75</v>
      </c>
      <c r="S64" s="15">
        <f>IF(R64="N/A", J64-($B$1-F64), J64-($B$1-R64))</f>
        <v>3</v>
      </c>
      <c r="T64" s="16">
        <f>IF($S64&lt;1, "N/A", $M64)</f>
        <v>0</v>
      </c>
      <c r="U64" s="16">
        <f>IF($S64&lt;2, "N/A", $M64)</f>
        <v>0</v>
      </c>
      <c r="V64" s="16">
        <f>IF($S64&lt;3, "N/A", $M64)</f>
        <v>0</v>
      </c>
      <c r="W64" s="16" t="str">
        <f>IF($S64&lt;4, "N/A", $M64)</f>
        <v>N/A</v>
      </c>
      <c r="X64" s="16" t="str">
        <f>IF($S64&lt;5, "N/A", $M64)</f>
        <v>N/A</v>
      </c>
      <c r="Y64" s="15" t="str">
        <f>IF(SUM(T64:X64)&lt;&gt;Q64, "CHECK", "OK")</f>
        <v>OK</v>
      </c>
      <c r="Z64" s="15" t="str">
        <f>IF(F64=$B$1, "No", IF(S64=1, "Yes", "No"))</f>
        <v>No</v>
      </c>
      <c r="AA64" s="18" t="str">
        <f>IF(C64="DM", "N/A", IF(Z64="No","N/A",VLOOKUP(B64,'Extension List'!$A$3:$R$1972,18,FALSE)))</f>
        <v>N/A</v>
      </c>
      <c r="AB64" s="15" t="str">
        <f>IF(C64="DM", "N/A", IF(Z64="No","N/A",VLOOKUP(B64,'Extension List'!$A$3:$T$1972,20,FALSE)))</f>
        <v>N/A</v>
      </c>
      <c r="AC64" s="15" t="str">
        <f>IF(AA64="N/A", "N/A", 0)</f>
        <v>N/A</v>
      </c>
      <c r="AD64" s="16" t="str">
        <f>IF(AE64="N/A", "N/A", AA64-AE64)</f>
        <v>N/A</v>
      </c>
      <c r="AE64" s="16" t="str">
        <f>IF(AA64="N/A", "N/A", IF(AC64&gt;0, IF(AA64&lt;13, ROUNDUP(0.25*AA64,0), IF(AA64&lt;26, ROUNDUP(0.4*AA64,0), IF(AA64&lt;51, ROUNDUP(0.6*AA64,0), ROUNDUP(0.75*AA64,0)))), "N/A"))</f>
        <v>N/A</v>
      </c>
      <c r="AF64" s="16" t="str">
        <f>IF(AD64="N/A","N/A", (AE64*AC64)+Q64)</f>
        <v>N/A</v>
      </c>
      <c r="AG64" s="16" t="str">
        <f>IF($AF64="N/A", "N/A", "TBC")</f>
        <v>N/A</v>
      </c>
      <c r="AH64" s="16" t="str">
        <f>IF($AF64="N/A", "N/A", "TBC")</f>
        <v>N/A</v>
      </c>
      <c r="AI64" s="16" t="str">
        <f>IF($AF64="N/A","N/A",IF(AC64&gt;1,"TBC","N/A"))</f>
        <v>N/A</v>
      </c>
      <c r="AJ64" s="16" t="str">
        <f>IF($AF64="N/A","N/A",IF(AC64&gt;2,"TBC","N/A"))</f>
        <v>N/A</v>
      </c>
      <c r="AK64" s="16" t="str">
        <f>IF($AF64="N/A","N/A",IF(AC64&gt;3,"TBC","N/A"))</f>
        <v>N/A</v>
      </c>
      <c r="AL64" s="16" t="str">
        <f>IF(AC64="N/A","N/A",IF(AC64&gt;0,IF(SUM(AG64:AK64)&lt;&gt;AF64,"CHECK","OK"),"N/A"))</f>
        <v>N/A</v>
      </c>
      <c r="AM64" s="16">
        <f>IF(AD64="N/A", L64+T64, L64+AG64)</f>
        <v>1</v>
      </c>
      <c r="AN64" s="16">
        <f>IF(AD64="N/A", IF(U64="N/A", "N/A", L64+U64), AD64+AH64)</f>
        <v>1</v>
      </c>
      <c r="AO64" s="16">
        <f>IF(AD64="N/A", IF(V64="N/A", "N/A", L64+V64), IF(AI64="N/A", "N/A", AD64+AI64))</f>
        <v>1</v>
      </c>
      <c r="AP64" s="16" t="str">
        <f>IF(AD64="N/A", IF(W64="N/A", "N/A", L64+W64), IF(AJ64="N/A", "N/A", AD64+AJ64))</f>
        <v>N/A</v>
      </c>
      <c r="AQ64" s="16" t="str">
        <f>IF(AD64="N/A", IF(X64="N/A", "N/A", L64+X64), IF(AK64="N/A", "N/A", AD64+AK64))</f>
        <v>N/A</v>
      </c>
      <c r="AR64" s="15" t="s">
        <v>66</v>
      </c>
      <c r="AS64" s="15" t="s">
        <v>66</v>
      </c>
      <c r="AT64" s="15" t="s">
        <v>66</v>
      </c>
      <c r="AU64" s="15" t="s">
        <v>66</v>
      </c>
      <c r="AV64" s="15" t="s">
        <v>66</v>
      </c>
      <c r="AW64" s="15" t="s">
        <v>66</v>
      </c>
      <c r="AX64" s="15" t="s">
        <v>66</v>
      </c>
      <c r="AY64" s="15" t="s">
        <v>66</v>
      </c>
      <c r="AZ64" s="15" t="s">
        <v>66</v>
      </c>
      <c r="BA64" s="15" t="s">
        <v>66</v>
      </c>
      <c r="BB64" s="15" t="s">
        <v>66</v>
      </c>
      <c r="BC64" s="15" t="s">
        <v>66</v>
      </c>
      <c r="BD64" s="15" t="s">
        <v>66</v>
      </c>
      <c r="BE64" s="15" t="s">
        <v>66</v>
      </c>
      <c r="BF64" s="15" t="s">
        <v>66</v>
      </c>
      <c r="BG64" s="15" t="s">
        <v>66</v>
      </c>
      <c r="BH64" s="15" t="s">
        <v>66</v>
      </c>
      <c r="BJ64" s="16">
        <f>IF(AR64="R", $CA64, IF(OR(AR64="P", AR64="T", AR64="N"), 0, IF($C64="DM", $T64, IF(OR(AR64="Y", AR64="IR"),$AM64,IF(AR64="C", IF($BI64="Y", IF($AF64="N/A", $Q64, $AF64), IF($AG64="N/A", $T64,$AG64)))))))</f>
        <v>0</v>
      </c>
      <c r="BK64" s="16">
        <f>IF(AS64="R", $CA64, IF(OR(AS64="P", AS64="T", AS64="N"), 0, IF($C64="DM", $T64, IF(OR(AS64="Y", AS64="IR"),$AM64,IF(AS64="C", IF($BI64="Y", IF($AF64="N/A", $Q64, $AF64), IF($AG64="N/A", $T64,$AG64)))))))</f>
        <v>0</v>
      </c>
      <c r="BL64" s="16">
        <f>IF(AT64="R", $CA64, IF(OR(AT64="P", AT64="T", AT64="N"), 0, IF($C64="DM", $T64, IF(OR(AT64="Y", AT64="IR"),$AM64,IF(AT64="C", IF($BI64="Y", IF($AF64="N/A", $Q64, $AF64), IF($AG64="N/A", $T64,$AG64)))))))</f>
        <v>0</v>
      </c>
      <c r="BM64" s="16">
        <f>IF(AU64="R", $CA64, IF(OR(AU64="P", AU64="T", AU64="N"), 0, IF($C64="DM", $T64, IF(OR(AU64="Y", AU64="IR"),$AM64,IF(AU64="C", IF($BI64="Y", IF($AF64="N/A", $Q64, $AF64), IF($AG64="N/A", $T64,$AG64)))))))</f>
        <v>0</v>
      </c>
      <c r="BN64" s="16">
        <f>IF(AV64="R", $CA64, IF(OR(AV64="P", AV64="T", AV64="N"), 0, IF($C64="DM", $T64, IF(OR(AV64="Y", AV64="IR"),$AM64,IF(AV64="C", IF($BI64="Y", IF($AF64="N/A", $Q64, $AF64), IF($AG64="N/A", $T64,$AG64)))))))</f>
        <v>0</v>
      </c>
      <c r="BO64" s="16">
        <f>IF(AW64="R", $CA64, IF(OR(AW64="P", AW64="T", AW64="N"), 0, IF($C64="DM", $T64, IF(OR(AW64="Y", AW64="IR"),$AM64,IF(AW64="C", IF($BI64="Y", IF($AF64="N/A", $Q64, $AF64), IF($AG64="N/A", $T64,$AG64)))))))</f>
        <v>0</v>
      </c>
      <c r="BP64" s="16">
        <f>IF(AX64="R", $CA64, IF(OR(AX64="P", AX64="T", AX64="N"), 0, IF($C64="DM", $T64, IF(OR(AX64="Y", AX64="IR"),$AM64,IF(AX64="C", IF($BI64="Y", IF($AF64="N/A", $Q64, $AF64), IF($AG64="N/A", $T64,$AG64)))))))</f>
        <v>0</v>
      </c>
      <c r="BQ64" s="16">
        <f>IF(AY64="R", $CA64, IF(OR(AY64="P", AY64="T", AY64="N"), 0, IF($C64="DM", $T64, IF(OR(AY64="Y", AY64="IR"),$AM64,IF(AY64="C", IF($BI64="Y", IF($AF64="N/A", $Q64, $AF64), IF($AG64="N/A", $T64,$AG64)))))))</f>
        <v>0</v>
      </c>
      <c r="BR64" s="16">
        <f>IF(AZ64="R", $CA64, IF(OR(AZ64="P", AZ64="T", AZ64="N"), 0, IF($C64="DM", $T64, IF(OR(AZ64="Y", AZ64="IR"),$AM64,IF(AZ64="C", IF($BI64="Y", IF($AF64="N/A", $Q64, $AF64), IF($AG64="N/A", $T64,$AG64)))))))</f>
        <v>0</v>
      </c>
      <c r="BS64" s="16">
        <f>IF(BA64="R", $CA64, IF(OR(BA64="P", BA64="T", BA64="N"), 0, IF($C64="DM", $T64, IF(OR(BA64="Y", BA64="IR"),$AM64,IF(BA64="C", IF($BI64="Y", IF($AF64="N/A", $Q64, $AF64), IF($AG64="N/A", $T64,$AG64)))))))</f>
        <v>0</v>
      </c>
      <c r="BT64" s="16">
        <f>IF(BB64="R", $CA64, IF(OR(BB64="P", BB64="T", BB64="N"), 0, IF($C64="DM", $T64, IF(OR(BB64="Y", BB64="IR"),$AM64,IF(BB64="C", IF($BI64="Y", IF($BA64="C", IF($AF64="N/A", $Q64, $AF64), IF($AF64="N/A", $T64, $AM64)), IF($AG64="N/A", $T64,$AG64)))))))</f>
        <v>0</v>
      </c>
      <c r="BU64" s="16">
        <f>IF(BC64="R", $CA64, IF(OR(BC64="P", BC64="T", BC64="N"), 0, IF($C64="DM", $T64, IF(OR(BC64="Y", BC64="IR"),$AM64,IF(BC64="C", IF($BI64="Y", IF($BA64="C", IF($AF64="N/A", $Q64, $AF64), IF($AF64="N/A", $T64, $AM64)), IF($AG64="N/A", $T64,$AG64)))))))</f>
        <v>0</v>
      </c>
      <c r="BV64" s="16">
        <f>IF(BD64="R", $CA64, IF(OR(BD64="P", BD64="T", BD64="N"), 0, IF($C64="DM", $T64, IF(OR(BD64="Y", BD64="IR"),$AM64,IF(BD64="C", IF($BI64="Y", IF($BA64="C", IF($AF64="N/A", $Q64, $AF64), IF($AF64="N/A", $T64, $AM64)), IF($AG64="N/A", $T64,$AG64)))))))</f>
        <v>0</v>
      </c>
      <c r="BW64" s="16">
        <f>IF(BE64="R", $CA64, IF(OR(BE64="P", BE64="T", BE64="N"), 0, IF($C64="DM", $T64, IF(OR(BE64="Y", BE64="IR"),$AM64,IF(BE64="C", IF($BI64="Y", IF($BA64="C", IF($AF64="N/A", $Q64, $AF64), IF($AF64="N/A", $T64, $AM64)), IF($AG64="N/A", $T64,$AG64)))))))</f>
        <v>0</v>
      </c>
      <c r="BX64" s="16">
        <f>IF(BF64="R", $CA64, IF(OR(BF64="P", BF64="T", BF64="N"), 0, IF($C64="DM", $T64, IF(OR(BF64="Y", BF64="IR"),$AM64,IF(BF64="C", IF($BI64="Y", IF($BA64="C", IF($AF64="N/A", $Q64, $AF64), IF($AF64="N/A", $T64, $AM64)), IF($AG64="N/A", $T64,$AG64)))))))</f>
        <v>0</v>
      </c>
      <c r="BY64" s="16">
        <f>IF(BG64="R", $CA64, IF(OR(BG64="P", BG64="T", BG64="N"), 0, IF($C64="DM", $T64, IF(OR(BG64="Y", BG64="IR"),$AM64,IF(BG64="C", IF($BI64="Y", IF($BA64="C", IF($AF64="N/A", $Q64, $AF64), IF($AF64="N/A", $T64, $AM64)), IF($AG64="N/A", $T64,$AG64)))))))</f>
        <v>0</v>
      </c>
      <c r="BZ64" s="16">
        <f>IF(BH64="R", $CA64, IF(OR(BH64="P", BH64="T", BH64="N"), 0, IF($C64="DM", $T64, IF(OR(BH64="Y", BH64="IR"),$AM64,IF(BH64="C", IF($BI64="Y", IF($BA64="C", IF($AF64="N/A", $Q64, $AF64), IF($AF64="N/A", $T64, $AM64)), IF($AG64="N/A", $T64,$AG64)))))))</f>
        <v>0</v>
      </c>
      <c r="CA64" s="15" t="s">
        <v>75</v>
      </c>
      <c r="CB64" s="16">
        <f>BZ64</f>
        <v>0</v>
      </c>
      <c r="CC64" s="15">
        <f>IF(OR($BH64="T", $BH64="R"), 0, IF($BH64="C", IF($BI64="Y", IF($BA64="C", 0, IF(AF64="N/A", Q64-T64, AF64-AG64)), IF($AF64="N/A", U64, AH64)), AN64))</f>
        <v>1</v>
      </c>
      <c r="CD64" s="15">
        <f>IF(OR($BH64="T", $BH64="R"), 0, IF($BH64="C", IF($BI64="Y", 0, IF($AF64="N/A", V64, AI64)), AO64))</f>
        <v>1</v>
      </c>
      <c r="CE64" s="15" t="str">
        <f>IF(OR($BH64="T", $BH64="R"), 0, IF($BH64="C", IF($BI64="Y", 0, IF($AF64="N/A", W64, AJ64)), AP64))</f>
        <v>N/A</v>
      </c>
      <c r="CF64" s="15" t="str">
        <f>IF(OR($BH64="T", $BH64="R"), 0, IF($BH64="C", IF($BI64="Y", 0, IF($AF64="N/A", X64, AK64)), AQ64))</f>
        <v>N/A</v>
      </c>
      <c r="CG64" t="str">
        <f>IF(AC64="N/A", "S:"&amp;L64&amp;" G:"&amp;M64&amp;" GR:"&amp;Q64, IF(AC64=0, "S:"&amp;L64&amp;" G:"&amp;M64&amp;" GR:"&amp;Q64, "S:"&amp;L64&amp;"/"&amp;AD64&amp;" G:"&amp;AE64&amp;" GR:"&amp;AF64))</f>
        <v>S:1 G:0 GR:0</v>
      </c>
    </row>
    <row r="65" spans="1:85" x14ac:dyDescent="0.25">
      <c r="A65" s="14">
        <v>5533</v>
      </c>
      <c r="B65" s="15" t="s">
        <v>1981</v>
      </c>
      <c r="C65" s="15" t="s">
        <v>67</v>
      </c>
      <c r="D65" s="15" t="s">
        <v>52</v>
      </c>
      <c r="E65" s="15">
        <f>VLOOKUP(B65, 'Rookie Year'!$A$2:$B$55679,2,FALSE)</f>
        <v>2013</v>
      </c>
      <c r="F65" s="15">
        <v>2024</v>
      </c>
      <c r="G65" s="15" t="s">
        <v>42</v>
      </c>
      <c r="H65" s="15" t="s">
        <v>1928</v>
      </c>
      <c r="I65" s="16">
        <v>1</v>
      </c>
      <c r="J65" s="15">
        <v>1</v>
      </c>
      <c r="K65" s="17">
        <f>IF(AND(G65&lt;&gt;"N",R65="N/A"), IF(I65&lt;4, 0, 0.25),IF(I65=1, IF(J65=1,0.25, 0.25), IF(I65&lt;13, 0.25, IF(I65&lt;26, 0.4, IF(I65&lt;51, 0.6, 0.75)))))</f>
        <v>0.25</v>
      </c>
      <c r="L65" s="16">
        <f>I65-M65</f>
        <v>0</v>
      </c>
      <c r="M65" s="16">
        <f>ROUNDUP(I65*K65,0)</f>
        <v>1</v>
      </c>
      <c r="N65" s="16">
        <f>M65*J65</f>
        <v>1</v>
      </c>
      <c r="O65" s="16">
        <v>0</v>
      </c>
      <c r="P65" s="16">
        <v>0</v>
      </c>
      <c r="Q65" s="16">
        <f>N65-O65-P65</f>
        <v>1</v>
      </c>
      <c r="R65" s="15" t="s">
        <v>75</v>
      </c>
      <c r="S65" s="15">
        <f>IF(R65="N/A", J65-($B$1-F65), J65-($B$1-R65))</f>
        <v>1</v>
      </c>
      <c r="T65" s="16">
        <f>IF($S65&lt;1, "N/A", $M65)</f>
        <v>1</v>
      </c>
      <c r="U65" s="16" t="str">
        <f>IF($S65&lt;2, "N/A", $M65)</f>
        <v>N/A</v>
      </c>
      <c r="V65" s="16" t="str">
        <f>IF($S65&lt;3, "N/A", $M65)</f>
        <v>N/A</v>
      </c>
      <c r="W65" s="16" t="str">
        <f>IF($S65&lt;4, "N/A", $M65)</f>
        <v>N/A</v>
      </c>
      <c r="X65" s="16" t="str">
        <f>IF($S65&lt;5, "N/A", $M65)</f>
        <v>N/A</v>
      </c>
      <c r="Y65" s="15" t="str">
        <f>IF(SUM(T65:X65)&lt;&gt;Q65, "CHECK", "OK")</f>
        <v>OK</v>
      </c>
      <c r="Z65" s="15" t="str">
        <f>IF(F65=$B$1, "No", IF(S65=1, "Yes", "No"))</f>
        <v>No</v>
      </c>
      <c r="AA65" s="18" t="str">
        <f>IF(C65="DM", "N/A", IF(Z65="No","N/A",VLOOKUP(B65,'Extension List'!$A$3:$R$1972,18,FALSE)))</f>
        <v>N/A</v>
      </c>
      <c r="AB65" s="15" t="str">
        <f>IF(C65="DM", "N/A", IF(Z65="No","N/A",VLOOKUP(B65,'Extension List'!$A$3:$T$1972,20,FALSE)))</f>
        <v>N/A</v>
      </c>
      <c r="AC65" s="15" t="str">
        <f>IF(AA65="N/A", "N/A", 0)</f>
        <v>N/A</v>
      </c>
      <c r="AD65" s="16" t="str">
        <f>IF(AE65="N/A", "N/A", AA65-AE65)</f>
        <v>N/A</v>
      </c>
      <c r="AE65" s="16" t="str">
        <f>IF(AA65="N/A", "N/A", IF(AC65&gt;0, IF(AA65&lt;13, ROUNDUP(0.25*AA65,0), IF(AA65&lt;26, ROUNDUP(0.4*AA65,0), IF(AA65&lt;51, ROUNDUP(0.6*AA65,0), ROUNDUP(0.75*AA65,0)))), "N/A"))</f>
        <v>N/A</v>
      </c>
      <c r="AF65" s="16" t="str">
        <f>IF(AD65="N/A","N/A", (AE65*AC65)+Q65)</f>
        <v>N/A</v>
      </c>
      <c r="AG65" s="16" t="str">
        <f>IF($AF65="N/A", "N/A", "TBC")</f>
        <v>N/A</v>
      </c>
      <c r="AH65" s="16" t="str">
        <f>IF($AF65="N/A", "N/A", "TBC")</f>
        <v>N/A</v>
      </c>
      <c r="AI65" s="16" t="str">
        <f>IF($AF65="N/A","N/A",IF(AC65&gt;1,"TBC","N/A"))</f>
        <v>N/A</v>
      </c>
      <c r="AJ65" s="16" t="str">
        <f>IF($AF65="N/A","N/A",IF(AC65&gt;2,"TBC","N/A"))</f>
        <v>N/A</v>
      </c>
      <c r="AK65" s="16" t="str">
        <f>IF($AF65="N/A","N/A",IF(AC65&gt;3,"TBC","N/A"))</f>
        <v>N/A</v>
      </c>
      <c r="AL65" s="16" t="str">
        <f>IF(AC65="N/A","N/A",IF(AC65&gt;0,IF(SUM(AG65:AK65)&lt;&gt;AF65,"CHECK","OK"),"N/A"))</f>
        <v>N/A</v>
      </c>
      <c r="AM65" s="16">
        <f>IF(AD65="N/A", L65+T65, L65+AG65)</f>
        <v>1</v>
      </c>
      <c r="AN65" s="16" t="str">
        <f>IF(AD65="N/A", IF(U65="N/A", "N/A", L65+U65), AD65+AH65)</f>
        <v>N/A</v>
      </c>
      <c r="AO65" s="16" t="str">
        <f>IF(AD65="N/A", IF(V65="N/A", "N/A", L65+V65), IF(AI65="N/A", "N/A", AD65+AI65))</f>
        <v>N/A</v>
      </c>
      <c r="AP65" s="16" t="str">
        <f>IF(AD65="N/A", IF(W65="N/A", "N/A", L65+W65), IF(AJ65="N/A", "N/A", AD65+AJ65))</f>
        <v>N/A</v>
      </c>
      <c r="AQ65" s="16" t="str">
        <f>IF(AD65="N/A", IF(X65="N/A", "N/A", L65+X65), IF(AK65="N/A", "N/A", AD65+AK65))</f>
        <v>N/A</v>
      </c>
      <c r="AR65" s="15" t="s">
        <v>40</v>
      </c>
      <c r="AS65" s="15" t="s">
        <v>40</v>
      </c>
      <c r="AT65" s="15" t="s">
        <v>40</v>
      </c>
      <c r="AU65" s="15" t="s">
        <v>40</v>
      </c>
      <c r="AV65" s="15" t="s">
        <v>40</v>
      </c>
      <c r="AW65" s="15" t="s">
        <v>40</v>
      </c>
      <c r="AX65" s="15" t="s">
        <v>40</v>
      </c>
      <c r="AY65" s="15" t="s">
        <v>40</v>
      </c>
      <c r="AZ65" s="15" t="s">
        <v>40</v>
      </c>
      <c r="BA65" s="15" t="s">
        <v>40</v>
      </c>
      <c r="BB65" s="15" t="s">
        <v>40</v>
      </c>
      <c r="BC65" s="15" t="s">
        <v>40</v>
      </c>
      <c r="BD65" s="15" t="s">
        <v>40</v>
      </c>
      <c r="BE65" s="15" t="s">
        <v>40</v>
      </c>
      <c r="BF65" s="15" t="s">
        <v>40</v>
      </c>
      <c r="BG65" s="15" t="s">
        <v>40</v>
      </c>
      <c r="BH65" s="15" t="s">
        <v>40</v>
      </c>
      <c r="BJ65" s="16">
        <f>IF(AR65="R", $CA65, IF(OR(AR65="P", AR65="T", AR65="N"), 0, IF($C65="DM", $T65, IF(OR(AR65="Y", AR65="IR"),$AM65,IF(AR65="C", IF($BI65="Y", IF($AF65="N/A", $Q65, $AF65), IF($AG65="N/A", $T65,$AG65)))))))</f>
        <v>1</v>
      </c>
      <c r="BK65" s="16">
        <f>IF(AS65="R", $CA65, IF(OR(AS65="P", AS65="T", AS65="N"), 0, IF($C65="DM", $T65, IF(OR(AS65="Y", AS65="IR"),$AM65,IF(AS65="C", IF($BI65="Y", IF($AF65="N/A", $Q65, $AF65), IF($AG65="N/A", $T65,$AG65)))))))</f>
        <v>1</v>
      </c>
      <c r="BL65" s="16">
        <f>IF(AT65="R", $CA65, IF(OR(AT65="P", AT65="T", AT65="N"), 0, IF($C65="DM", $T65, IF(OR(AT65="Y", AT65="IR"),$AM65,IF(AT65="C", IF($BI65="Y", IF($AF65="N/A", $Q65, $AF65), IF($AG65="N/A", $T65,$AG65)))))))</f>
        <v>1</v>
      </c>
      <c r="BM65" s="16">
        <f>IF(AU65="R", $CA65, IF(OR(AU65="P", AU65="T", AU65="N"), 0, IF($C65="DM", $T65, IF(OR(AU65="Y", AU65="IR"),$AM65,IF(AU65="C", IF($BI65="Y", IF($AF65="N/A", $Q65, $AF65), IF($AG65="N/A", $T65,$AG65)))))))</f>
        <v>1</v>
      </c>
      <c r="BN65" s="16">
        <f>IF(AV65="R", $CA65, IF(OR(AV65="P", AV65="T", AV65="N"), 0, IF($C65="DM", $T65, IF(OR(AV65="Y", AV65="IR"),$AM65,IF(AV65="C", IF($BI65="Y", IF($AF65="N/A", $Q65, $AF65), IF($AG65="N/A", $T65,$AG65)))))))</f>
        <v>1</v>
      </c>
      <c r="BO65" s="16">
        <f>IF(AW65="R", $CA65, IF(OR(AW65="P", AW65="T", AW65="N"), 0, IF($C65="DM", $T65, IF(OR(AW65="Y", AW65="IR"),$AM65,IF(AW65="C", IF($BI65="Y", IF($AF65="N/A", $Q65, $AF65), IF($AG65="N/A", $T65,$AG65)))))))</f>
        <v>1</v>
      </c>
      <c r="BP65" s="16">
        <f>IF(AX65="R", $CA65, IF(OR(AX65="P", AX65="T", AX65="N"), 0, IF($C65="DM", $T65, IF(OR(AX65="Y", AX65="IR"),$AM65,IF(AX65="C", IF($BI65="Y", IF($AF65="N/A", $Q65, $AF65), IF($AG65="N/A", $T65,$AG65)))))))</f>
        <v>1</v>
      </c>
      <c r="BQ65" s="16">
        <f>IF(AY65="R", $CA65, IF(OR(AY65="P", AY65="T", AY65="N"), 0, IF($C65="DM", $T65, IF(OR(AY65="Y", AY65="IR"),$AM65,IF(AY65="C", IF($BI65="Y", IF($AF65="N/A", $Q65, $AF65), IF($AG65="N/A", $T65,$AG65)))))))</f>
        <v>1</v>
      </c>
      <c r="BR65" s="16">
        <f>IF(AZ65="R", $CA65, IF(OR(AZ65="P", AZ65="T", AZ65="N"), 0, IF($C65="DM", $T65, IF(OR(AZ65="Y", AZ65="IR"),$AM65,IF(AZ65="C", IF($BI65="Y", IF($AF65="N/A", $Q65, $AF65), IF($AG65="N/A", $T65,$AG65)))))))</f>
        <v>1</v>
      </c>
      <c r="BS65" s="16">
        <f>IF(BA65="R", $CA65, IF(OR(BA65="P", BA65="T", BA65="N"), 0, IF($C65="DM", $T65, IF(OR(BA65="Y", BA65="IR"),$AM65,IF(BA65="C", IF($BI65="Y", IF($AF65="N/A", $Q65, $AF65), IF($AG65="N/A", $T65,$AG65)))))))</f>
        <v>1</v>
      </c>
      <c r="BT65" s="16">
        <f>IF(BB65="R", $CA65, IF(OR(BB65="P", BB65="T", BB65="N"), 0, IF($C65="DM", $T65, IF(OR(BB65="Y", BB65="IR"),$AM65,IF(BB65="C", IF($BI65="Y", IF($BA65="C", IF($AF65="N/A", $Q65, $AF65), IF($AF65="N/A", $T65, $AM65)), IF($AG65="N/A", $T65,$AG65)))))))</f>
        <v>1</v>
      </c>
      <c r="BU65" s="16">
        <f>IF(BC65="R", $CA65, IF(OR(BC65="P", BC65="T", BC65="N"), 0, IF($C65="DM", $T65, IF(OR(BC65="Y", BC65="IR"),$AM65,IF(BC65="C", IF($BI65="Y", IF($BA65="C", IF($AF65="N/A", $Q65, $AF65), IF($AF65="N/A", $T65, $AM65)), IF($AG65="N/A", $T65,$AG65)))))))</f>
        <v>1</v>
      </c>
      <c r="BV65" s="16">
        <f>IF(BD65="R", $CA65, IF(OR(BD65="P", BD65="T", BD65="N"), 0, IF($C65="DM", $T65, IF(OR(BD65="Y", BD65="IR"),$AM65,IF(BD65="C", IF($BI65="Y", IF($BA65="C", IF($AF65="N/A", $Q65, $AF65), IF($AF65="N/A", $T65, $AM65)), IF($AG65="N/A", $T65,$AG65)))))))</f>
        <v>1</v>
      </c>
      <c r="BW65" s="16">
        <f>IF(BE65="R", $CA65, IF(OR(BE65="P", BE65="T", BE65="N"), 0, IF($C65="DM", $T65, IF(OR(BE65="Y", BE65="IR"),$AM65,IF(BE65="C", IF($BI65="Y", IF($BA65="C", IF($AF65="N/A", $Q65, $AF65), IF($AF65="N/A", $T65, $AM65)), IF($AG65="N/A", $T65,$AG65)))))))</f>
        <v>1</v>
      </c>
      <c r="BX65" s="16">
        <f>IF(BF65="R", $CA65, IF(OR(BF65="P", BF65="T", BF65="N"), 0, IF($C65="DM", $T65, IF(OR(BF65="Y", BF65="IR"),$AM65,IF(BF65="C", IF($BI65="Y", IF($BA65="C", IF($AF65="N/A", $Q65, $AF65), IF($AF65="N/A", $T65, $AM65)), IF($AG65="N/A", $T65,$AG65)))))))</f>
        <v>1</v>
      </c>
      <c r="BY65" s="16">
        <f>IF(BG65="R", $CA65, IF(OR(BG65="P", BG65="T", BG65="N"), 0, IF($C65="DM", $T65, IF(OR(BG65="Y", BG65="IR"),$AM65,IF(BG65="C", IF($BI65="Y", IF($BA65="C", IF($AF65="N/A", $Q65, $AF65), IF($AF65="N/A", $T65, $AM65)), IF($AG65="N/A", $T65,$AG65)))))))</f>
        <v>1</v>
      </c>
      <c r="BZ65" s="16">
        <f>IF(BH65="R", $CA65, IF(OR(BH65="P", BH65="T", BH65="N"), 0, IF($C65="DM", $T65, IF(OR(BH65="Y", BH65="IR"),$AM65,IF(BH65="C", IF($BI65="Y", IF($BA65="C", IF($AF65="N/A", $Q65, $AF65), IF($AF65="N/A", $T65, $AM65)), IF($AG65="N/A", $T65,$AG65)))))))</f>
        <v>1</v>
      </c>
      <c r="CA65" s="15" t="s">
        <v>75</v>
      </c>
      <c r="CB65" s="16">
        <f>BZ65</f>
        <v>1</v>
      </c>
      <c r="CC65" s="15" t="str">
        <f>IF(OR($BH65="T", $BH65="R"), 0, IF($BH65="C", IF($BI65="Y", IF($BA65="C", 0, IF(AF65="N/A", Q65-T65, AF65-AG65)), IF($AF65="N/A", U65, AH65)), AN65))</f>
        <v>N/A</v>
      </c>
      <c r="CD65" s="15" t="str">
        <f>IF(OR($BH65="T", $BH65="R"), 0, IF($BH65="C", IF($BI65="Y", 0, IF($AF65="N/A", V65, AI65)), AO65))</f>
        <v>N/A</v>
      </c>
      <c r="CE65" s="15" t="str">
        <f>IF(OR($BH65="T", $BH65="R"), 0, IF($BH65="C", IF($BI65="Y", 0, IF($AF65="N/A", W65, AJ65)), AP65))</f>
        <v>N/A</v>
      </c>
      <c r="CF65" s="15" t="str">
        <f>IF(OR($BH65="T", $BH65="R"), 0, IF($BH65="C", IF($BI65="Y", 0, IF($AF65="N/A", X65, AK65)), AQ65))</f>
        <v>N/A</v>
      </c>
      <c r="CG65" t="str">
        <f>IF(AC65="N/A", "S:"&amp;L65&amp;" G:"&amp;M65&amp;" GR:"&amp;Q65, IF(AC65=0, "S:"&amp;L65&amp;" G:"&amp;M65&amp;" GR:"&amp;Q65, "S:"&amp;L65&amp;"/"&amp;AD65&amp;" G:"&amp;AE65&amp;" GR:"&amp;AF65))</f>
        <v>S:0 G:1 GR:1</v>
      </c>
    </row>
    <row r="66" spans="1:85" x14ac:dyDescent="0.25">
      <c r="A66" s="14">
        <v>5621</v>
      </c>
      <c r="B66" s="15" t="s">
        <v>2970</v>
      </c>
      <c r="C66" s="15" t="s">
        <v>67</v>
      </c>
      <c r="D66" s="15" t="s">
        <v>52</v>
      </c>
      <c r="E66" s="15">
        <f>VLOOKUP(B66, 'Rookie Year'!$A$2:$B$55679,2,FALSE)</f>
        <v>2024</v>
      </c>
      <c r="F66" s="15">
        <v>2024</v>
      </c>
      <c r="G66" s="15" t="s">
        <v>40</v>
      </c>
      <c r="H66" s="15" t="s">
        <v>2174</v>
      </c>
      <c r="I66" s="16">
        <v>3</v>
      </c>
      <c r="J66" s="15">
        <v>4</v>
      </c>
      <c r="K66" s="17">
        <f>IF(AND(G66&lt;&gt;"N",R66="N/A"), IF(I66&lt;4, 0, 0.25),IF(I66=1, IF(J66=1,0.25, 0.25), IF(I66&lt;13, 0.25, IF(I66&lt;26, 0.4, IF(I66&lt;51, 0.6, 0.75)))))</f>
        <v>0</v>
      </c>
      <c r="L66" s="16">
        <f>I66-M66</f>
        <v>3</v>
      </c>
      <c r="M66" s="16">
        <f>ROUNDUP(I66*K66,0)</f>
        <v>0</v>
      </c>
      <c r="N66" s="16">
        <f>M66*J66</f>
        <v>0</v>
      </c>
      <c r="O66" s="16">
        <v>0</v>
      </c>
      <c r="P66" s="16">
        <v>0</v>
      </c>
      <c r="Q66" s="16">
        <f>N66-O66-P66</f>
        <v>0</v>
      </c>
      <c r="R66" s="15" t="s">
        <v>75</v>
      </c>
      <c r="S66" s="15">
        <f>IF(R66="N/A", J66-($B$1-F66), J66-($B$1-R66))</f>
        <v>4</v>
      </c>
      <c r="T66" s="16">
        <f>IF($S66&lt;1, "N/A", $M66)</f>
        <v>0</v>
      </c>
      <c r="U66" s="16">
        <f>IF($S66&lt;2, "N/A", $M66)</f>
        <v>0</v>
      </c>
      <c r="V66" s="16">
        <f>IF($S66&lt;3, "N/A", $M66)</f>
        <v>0</v>
      </c>
      <c r="W66" s="16">
        <f>IF($S66&lt;4, "N/A", $M66)</f>
        <v>0</v>
      </c>
      <c r="X66" s="16" t="str">
        <f>IF($S66&lt;5, "N/A", $M66)</f>
        <v>N/A</v>
      </c>
      <c r="Y66" s="15" t="str">
        <f>IF(SUM(T66:X66)&lt;&gt;Q66, "CHECK", "OK")</f>
        <v>OK</v>
      </c>
      <c r="Z66" s="15" t="str">
        <f>IF(F66=$B$1, "No", IF(S66=1, "Yes", "No"))</f>
        <v>No</v>
      </c>
      <c r="AA66" s="18" t="str">
        <f>IF(C66="DM", "N/A", IF(Z66="No","N/A",VLOOKUP(B66,'Extension List'!$A$3:$R$1972,18,FALSE)))</f>
        <v>N/A</v>
      </c>
      <c r="AB66" s="15" t="str">
        <f>IF(C66="DM", "N/A", IF(Z66="No","N/A",VLOOKUP(B66,'Extension List'!$A$3:$T$1972,20,FALSE)))</f>
        <v>N/A</v>
      </c>
      <c r="AC66" s="15" t="str">
        <f>IF(AA66="N/A", "N/A", 0)</f>
        <v>N/A</v>
      </c>
      <c r="AD66" s="16" t="str">
        <f>IF(AE66="N/A", "N/A", AA66-AE66)</f>
        <v>N/A</v>
      </c>
      <c r="AE66" s="16" t="str">
        <f>IF(AA66="N/A", "N/A", IF(AC66&gt;0, IF(AA66&lt;13, ROUNDUP(0.25*AA66,0), IF(AA66&lt;26, ROUNDUP(0.4*AA66,0), IF(AA66&lt;51, ROUNDUP(0.6*AA66,0), ROUNDUP(0.75*AA66,0)))), "N/A"))</f>
        <v>N/A</v>
      </c>
      <c r="AF66" s="16" t="str">
        <f>IF(AD66="N/A","N/A", (AE66*AC66)+Q66)</f>
        <v>N/A</v>
      </c>
      <c r="AG66" s="16" t="str">
        <f>IF($AF66="N/A", "N/A", "TBC")</f>
        <v>N/A</v>
      </c>
      <c r="AH66" s="16" t="str">
        <f>IF($AF66="N/A", "N/A", "TBC")</f>
        <v>N/A</v>
      </c>
      <c r="AI66" s="16" t="str">
        <f>IF($AF66="N/A","N/A",IF(AC66&gt;1,"TBC","N/A"))</f>
        <v>N/A</v>
      </c>
      <c r="AJ66" s="16" t="str">
        <f>IF($AF66="N/A","N/A",IF(AC66&gt;2,"TBC","N/A"))</f>
        <v>N/A</v>
      </c>
      <c r="AK66" s="16" t="str">
        <f>IF($AF66="N/A","N/A",IF(AC66&gt;3,"TBC","N/A"))</f>
        <v>N/A</v>
      </c>
      <c r="AL66" s="16" t="str">
        <f>IF(AC66="N/A","N/A",IF(AC66&gt;0,IF(SUM(AG66:AK66)&lt;&gt;AF66,"CHECK","OK"),"N/A"))</f>
        <v>N/A</v>
      </c>
      <c r="AM66" s="16">
        <f>IF(AD66="N/A", L66+T66, L66+AG66)</f>
        <v>3</v>
      </c>
      <c r="AN66" s="16">
        <f>IF(AD66="N/A", IF(U66="N/A", "N/A", L66+U66), AD66+AH66)</f>
        <v>3</v>
      </c>
      <c r="AO66" s="16">
        <f>IF(AD66="N/A", IF(V66="N/A", "N/A", L66+V66), IF(AI66="N/A", "N/A", AD66+AI66))</f>
        <v>3</v>
      </c>
      <c r="AP66" s="16">
        <f>IF(AD66="N/A", IF(W66="N/A", "N/A", L66+W66), IF(AJ66="N/A", "N/A", AD66+AJ66))</f>
        <v>3</v>
      </c>
      <c r="AQ66" s="16" t="str">
        <f>IF(AD66="N/A", IF(X66="N/A", "N/A", L66+X66), IF(AK66="N/A", "N/A", AD66+AK66))</f>
        <v>N/A</v>
      </c>
      <c r="AR66" s="15" t="s">
        <v>40</v>
      </c>
      <c r="AS66" s="15" t="s">
        <v>40</v>
      </c>
      <c r="AT66" s="15" t="s">
        <v>40</v>
      </c>
      <c r="AU66" s="15" t="s">
        <v>40</v>
      </c>
      <c r="AV66" s="15" t="s">
        <v>40</v>
      </c>
      <c r="AW66" s="15" t="s">
        <v>40</v>
      </c>
      <c r="AX66" s="15" t="s">
        <v>40</v>
      </c>
      <c r="AY66" s="15" t="s">
        <v>40</v>
      </c>
      <c r="AZ66" s="15" t="s">
        <v>40</v>
      </c>
      <c r="BA66" s="15" t="s">
        <v>40</v>
      </c>
      <c r="BB66" s="15" t="s">
        <v>40</v>
      </c>
      <c r="BC66" s="15" t="s">
        <v>40</v>
      </c>
      <c r="BD66" s="15" t="s">
        <v>40</v>
      </c>
      <c r="BE66" s="15" t="s">
        <v>40</v>
      </c>
      <c r="BF66" s="15" t="s">
        <v>40</v>
      </c>
      <c r="BG66" s="15" t="s">
        <v>40</v>
      </c>
      <c r="BH66" s="15" t="s">
        <v>40</v>
      </c>
      <c r="BJ66" s="16">
        <f>IF(AR66="R", $CA66, IF(OR(AR66="P", AR66="T", AR66="N"), 0, IF($C66="DM", $T66, IF(OR(AR66="Y", AR66="IR"),$AM66,IF(AR66="C", IF($BI66="Y", IF($AF66="N/A", $Q66, $AF66), IF($AG66="N/A", $T66,$AG66)))))))</f>
        <v>3</v>
      </c>
      <c r="BK66" s="16">
        <f>IF(AS66="R", $CA66, IF(OR(AS66="P", AS66="T", AS66="N"), 0, IF($C66="DM", $T66, IF(OR(AS66="Y", AS66="IR"),$AM66,IF(AS66="C", IF($BI66="Y", IF($AF66="N/A", $Q66, $AF66), IF($AG66="N/A", $T66,$AG66)))))))</f>
        <v>3</v>
      </c>
      <c r="BL66" s="16">
        <f>IF(AT66="R", $CA66, IF(OR(AT66="P", AT66="T", AT66="N"), 0, IF($C66="DM", $T66, IF(OR(AT66="Y", AT66="IR"),$AM66,IF(AT66="C", IF($BI66="Y", IF($AF66="N/A", $Q66, $AF66), IF($AG66="N/A", $T66,$AG66)))))))</f>
        <v>3</v>
      </c>
      <c r="BM66" s="16">
        <f>IF(AU66="R", $CA66, IF(OR(AU66="P", AU66="T", AU66="N"), 0, IF($C66="DM", $T66, IF(OR(AU66="Y", AU66="IR"),$AM66,IF(AU66="C", IF($BI66="Y", IF($AF66="N/A", $Q66, $AF66), IF($AG66="N/A", $T66,$AG66)))))))</f>
        <v>3</v>
      </c>
      <c r="BN66" s="16">
        <f>IF(AV66="R", $CA66, IF(OR(AV66="P", AV66="T", AV66="N"), 0, IF($C66="DM", $T66, IF(OR(AV66="Y", AV66="IR"),$AM66,IF(AV66="C", IF($BI66="Y", IF($AF66="N/A", $Q66, $AF66), IF($AG66="N/A", $T66,$AG66)))))))</f>
        <v>3</v>
      </c>
      <c r="BO66" s="16">
        <f>IF(AW66="R", $CA66, IF(OR(AW66="P", AW66="T", AW66="N"), 0, IF($C66="DM", $T66, IF(OR(AW66="Y", AW66="IR"),$AM66,IF(AW66="C", IF($BI66="Y", IF($AF66="N/A", $Q66, $AF66), IF($AG66="N/A", $T66,$AG66)))))))</f>
        <v>3</v>
      </c>
      <c r="BP66" s="16">
        <f>IF(AX66="R", $CA66, IF(OR(AX66="P", AX66="T", AX66="N"), 0, IF($C66="DM", $T66, IF(OR(AX66="Y", AX66="IR"),$AM66,IF(AX66="C", IF($BI66="Y", IF($AF66="N/A", $Q66, $AF66), IF($AG66="N/A", $T66,$AG66)))))))</f>
        <v>3</v>
      </c>
      <c r="BQ66" s="16">
        <f>IF(AY66="R", $CA66, IF(OR(AY66="P", AY66="T", AY66="N"), 0, IF($C66="DM", $T66, IF(OR(AY66="Y", AY66="IR"),$AM66,IF(AY66="C", IF($BI66="Y", IF($AF66="N/A", $Q66, $AF66), IF($AG66="N/A", $T66,$AG66)))))))</f>
        <v>3</v>
      </c>
      <c r="BR66" s="16">
        <f>IF(AZ66="R", $CA66, IF(OR(AZ66="P", AZ66="T", AZ66="N"), 0, IF($C66="DM", $T66, IF(OR(AZ66="Y", AZ66="IR"),$AM66,IF(AZ66="C", IF($BI66="Y", IF($AF66="N/A", $Q66, $AF66), IF($AG66="N/A", $T66,$AG66)))))))</f>
        <v>3</v>
      </c>
      <c r="BS66" s="16">
        <f>IF(BA66="R", $CA66, IF(OR(BA66="P", BA66="T", BA66="N"), 0, IF($C66="DM", $T66, IF(OR(BA66="Y", BA66="IR"),$AM66,IF(BA66="C", IF($BI66="Y", IF($AF66="N/A", $Q66, $AF66), IF($AG66="N/A", $T66,$AG66)))))))</f>
        <v>3</v>
      </c>
      <c r="BT66" s="16">
        <f>IF(BB66="R", $CA66, IF(OR(BB66="P", BB66="T", BB66="N"), 0, IF($C66="DM", $T66, IF(OR(BB66="Y", BB66="IR"),$AM66,IF(BB66="C", IF($BI66="Y", IF($BA66="C", IF($AF66="N/A", $Q66, $AF66), IF($AF66="N/A", $T66, $AM66)), IF($AG66="N/A", $T66,$AG66)))))))</f>
        <v>3</v>
      </c>
      <c r="BU66" s="16">
        <f>IF(BC66="R", $CA66, IF(OR(BC66="P", BC66="T", BC66="N"), 0, IF($C66="DM", $T66, IF(OR(BC66="Y", BC66="IR"),$AM66,IF(BC66="C", IF($BI66="Y", IF($BA66="C", IF($AF66="N/A", $Q66, $AF66), IF($AF66="N/A", $T66, $AM66)), IF($AG66="N/A", $T66,$AG66)))))))</f>
        <v>3</v>
      </c>
      <c r="BV66" s="16">
        <f>IF(BD66="R", $CA66, IF(OR(BD66="P", BD66="T", BD66="N"), 0, IF($C66="DM", $T66, IF(OR(BD66="Y", BD66="IR"),$AM66,IF(BD66="C", IF($BI66="Y", IF($BA66="C", IF($AF66="N/A", $Q66, $AF66), IF($AF66="N/A", $T66, $AM66)), IF($AG66="N/A", $T66,$AG66)))))))</f>
        <v>3</v>
      </c>
      <c r="BW66" s="16">
        <f>IF(BE66="R", $CA66, IF(OR(BE66="P", BE66="T", BE66="N"), 0, IF($C66="DM", $T66, IF(OR(BE66="Y", BE66="IR"),$AM66,IF(BE66="C", IF($BI66="Y", IF($BA66="C", IF($AF66="N/A", $Q66, $AF66), IF($AF66="N/A", $T66, $AM66)), IF($AG66="N/A", $T66,$AG66)))))))</f>
        <v>3</v>
      </c>
      <c r="BX66" s="16">
        <f>IF(BF66="R", $CA66, IF(OR(BF66="P", BF66="T", BF66="N"), 0, IF($C66="DM", $T66, IF(OR(BF66="Y", BF66="IR"),$AM66,IF(BF66="C", IF($BI66="Y", IF($BA66="C", IF($AF66="N/A", $Q66, $AF66), IF($AF66="N/A", $T66, $AM66)), IF($AG66="N/A", $T66,$AG66)))))))</f>
        <v>3</v>
      </c>
      <c r="BY66" s="16">
        <f>IF(BG66="R", $CA66, IF(OR(BG66="P", BG66="T", BG66="N"), 0, IF($C66="DM", $T66, IF(OR(BG66="Y", BG66="IR"),$AM66,IF(BG66="C", IF($BI66="Y", IF($BA66="C", IF($AF66="N/A", $Q66, $AF66), IF($AF66="N/A", $T66, $AM66)), IF($AG66="N/A", $T66,$AG66)))))))</f>
        <v>3</v>
      </c>
      <c r="BZ66" s="16">
        <f>IF(BH66="R", $CA66, IF(OR(BH66="P", BH66="T", BH66="N"), 0, IF($C66="DM", $T66, IF(OR(BH66="Y", BH66="IR"),$AM66,IF(BH66="C", IF($BI66="Y", IF($BA66="C", IF($AF66="N/A", $Q66, $AF66), IF($AF66="N/A", $T66, $AM66)), IF($AG66="N/A", $T66,$AG66)))))))</f>
        <v>3</v>
      </c>
      <c r="CA66" s="15" t="s">
        <v>75</v>
      </c>
      <c r="CB66" s="16">
        <f>BZ66</f>
        <v>3</v>
      </c>
      <c r="CC66" s="15">
        <f>IF(OR($BH66="T", $BH66="R"), 0, IF($BH66="C", IF($BI66="Y", IF($BA66="C", 0, IF(AF66="N/A", Q66-T66, AF66-AG66)), IF($AF66="N/A", U66, AH66)), AN66))</f>
        <v>3</v>
      </c>
      <c r="CD66" s="15">
        <f>IF(OR($BH66="T", $BH66="R"), 0, IF($BH66="C", IF($BI66="Y", 0, IF($AF66="N/A", V66, AI66)), AO66))</f>
        <v>3</v>
      </c>
      <c r="CE66" s="15">
        <f>IF(OR($BH66="T", $BH66="R"), 0, IF($BH66="C", IF($BI66="Y", 0, IF($AF66="N/A", W66, AJ66)), AP66))</f>
        <v>3</v>
      </c>
      <c r="CF66" s="15" t="str">
        <f>IF(OR($BH66="T", $BH66="R"), 0, IF($BH66="C", IF($BI66="Y", 0, IF($AF66="N/A", X66, AK66)), AQ66))</f>
        <v>N/A</v>
      </c>
      <c r="CG66" t="str">
        <f>IF(AC66="N/A", "S:"&amp;L66&amp;" G:"&amp;M66&amp;" GR:"&amp;Q66, IF(AC66=0, "S:"&amp;L66&amp;" G:"&amp;M66&amp;" GR:"&amp;Q66, "S:"&amp;L66&amp;"/"&amp;AD66&amp;" G:"&amp;AE66&amp;" GR:"&amp;AF66))</f>
        <v>S:3 G:0 GR:0</v>
      </c>
    </row>
    <row r="67" spans="1:85" x14ac:dyDescent="0.25">
      <c r="A67" s="14">
        <v>5198</v>
      </c>
      <c r="B67" s="15" t="s">
        <v>2793</v>
      </c>
      <c r="C67" s="15" t="s">
        <v>67</v>
      </c>
      <c r="D67" s="15" t="s">
        <v>52</v>
      </c>
      <c r="E67" s="15">
        <f>VLOOKUP(B67, 'Rookie Year'!$A$2:$B$55679,2,FALSE)</f>
        <v>2023</v>
      </c>
      <c r="F67" s="15">
        <v>2023</v>
      </c>
      <c r="G67" s="15" t="s">
        <v>40</v>
      </c>
      <c r="H67" s="15" t="s">
        <v>2194</v>
      </c>
      <c r="I67" s="16">
        <v>2</v>
      </c>
      <c r="J67" s="15">
        <v>3</v>
      </c>
      <c r="K67" s="17">
        <f>IF(AND(G67&lt;&gt;"N",R67="N/A"), IF(I67&lt;4, 0, 0.25),IF(I67=1, IF(J67=1,0.25, 0.25), IF(I67&lt;13, 0.25, IF(I67&lt;26, 0.4, IF(I67&lt;51, 0.6, 0.75)))))</f>
        <v>0</v>
      </c>
      <c r="L67" s="16">
        <f>I67-M67</f>
        <v>2</v>
      </c>
      <c r="M67" s="16">
        <f>ROUNDUP(I67*K67,0)</f>
        <v>0</v>
      </c>
      <c r="N67" s="16">
        <f>M67*J67</f>
        <v>0</v>
      </c>
      <c r="O67" s="16">
        <v>0</v>
      </c>
      <c r="P67" s="16">
        <v>0</v>
      </c>
      <c r="Q67" s="16">
        <f>N67-O67-P67</f>
        <v>0</v>
      </c>
      <c r="R67" s="15" t="s">
        <v>75</v>
      </c>
      <c r="S67" s="15">
        <f>IF(R67="N/A", J67-($B$1-F67), J67-($B$1-R67))</f>
        <v>2</v>
      </c>
      <c r="T67" s="16">
        <v>0</v>
      </c>
      <c r="U67" s="16">
        <v>0</v>
      </c>
      <c r="V67" s="16" t="str">
        <f>IF($S67&lt;3, "N/A", $M67)</f>
        <v>N/A</v>
      </c>
      <c r="W67" s="16" t="str">
        <f>IF($S67&lt;4, "N/A", $M67)</f>
        <v>N/A</v>
      </c>
      <c r="X67" s="16" t="str">
        <f>IF($S67&lt;5, "N/A", $M67)</f>
        <v>N/A</v>
      </c>
      <c r="Y67" s="15" t="str">
        <f>IF(SUM(T67:X67)&lt;&gt;Q67, "CHECK", "OK")</f>
        <v>OK</v>
      </c>
      <c r="Z67" s="15" t="str">
        <f>IF(F67=$B$1, "No", IF(S67=1, "Yes", "No"))</f>
        <v>No</v>
      </c>
      <c r="AA67" s="18" t="str">
        <f>IF(C67="DM", "N/A", IF(Z67="No","N/A",VLOOKUP(B67,'Extension List'!$A$3:$R$1972,18,FALSE)))</f>
        <v>N/A</v>
      </c>
      <c r="AB67" s="15" t="str">
        <f>IF(C67="DM", "N/A", IF(Z67="No","N/A",VLOOKUP(B67,'Extension List'!$A$3:$T$1972,20,FALSE)))</f>
        <v>N/A</v>
      </c>
      <c r="AC67" s="15" t="str">
        <f>IF(AA67="N/A", "N/A", 0)</f>
        <v>N/A</v>
      </c>
      <c r="AD67" s="16" t="str">
        <f>IF(AE67="N/A", "N/A", AA67-AE67)</f>
        <v>N/A</v>
      </c>
      <c r="AE67" s="16" t="str">
        <f>IF(AA67="N/A", "N/A", IF(AC67&gt;0, IF(AA67&lt;13, ROUNDUP(0.25*AA67,0), IF(AA67&lt;26, ROUNDUP(0.4*AA67,0), IF(AA67&lt;51, ROUNDUP(0.6*AA67,0), ROUNDUP(0.75*AA67,0)))), "N/A"))</f>
        <v>N/A</v>
      </c>
      <c r="AF67" s="16" t="str">
        <f>IF(AD67="N/A","N/A", (AE67*AC67)+Q67)</f>
        <v>N/A</v>
      </c>
      <c r="AG67" s="16" t="str">
        <f>IF($AF67="N/A", "N/A", "TBC")</f>
        <v>N/A</v>
      </c>
      <c r="AH67" s="16" t="str">
        <f>IF($AF67="N/A", "N/A", "TBC")</f>
        <v>N/A</v>
      </c>
      <c r="AI67" s="16" t="str">
        <f>IF($AF67="N/A","N/A",IF(AC67&gt;1,"TBC","N/A"))</f>
        <v>N/A</v>
      </c>
      <c r="AJ67" s="16" t="str">
        <f>IF($AF67="N/A","N/A",IF(AC67&gt;2,"TBC","N/A"))</f>
        <v>N/A</v>
      </c>
      <c r="AK67" s="16" t="str">
        <f>IF($AF67="N/A","N/A",IF(AC67&gt;3,"TBC","N/A"))</f>
        <v>N/A</v>
      </c>
      <c r="AL67" s="16" t="str">
        <f>IF(AC67="N/A","N/A",IF(AC67&gt;0,IF(SUM(AG67:AK67)&lt;&gt;AF67,"CHECK","OK"),"N/A"))</f>
        <v>N/A</v>
      </c>
      <c r="AM67" s="16">
        <f>IF(AD67="N/A", L67+T67, L67+AG67)</f>
        <v>2</v>
      </c>
      <c r="AN67" s="16">
        <f>IF(AD67="N/A", IF(U67="N/A", "N/A", L67+U67), AD67+AH67)</f>
        <v>2</v>
      </c>
      <c r="AO67" s="16" t="str">
        <f>IF(AD67="N/A", IF(V67="N/A", "N/A", L67+V67), IF(AI67="N/A", "N/A", AD67+AI67))</f>
        <v>N/A</v>
      </c>
      <c r="AP67" s="16" t="str">
        <f>IF(AD67="N/A", IF(W67="N/A", "N/A", L67+W67), IF(AJ67="N/A", "N/A", AD67+AJ67))</f>
        <v>N/A</v>
      </c>
      <c r="AQ67" s="16" t="str">
        <f>IF(AD67="N/A", IF(X67="N/A", "N/A", L67+X67), IF(AK67="N/A", "N/A", AD67+AK67))</f>
        <v>N/A</v>
      </c>
      <c r="AR67" s="15" t="s">
        <v>44</v>
      </c>
      <c r="AS67" s="15" t="s">
        <v>44</v>
      </c>
      <c r="AT67" s="15" t="s">
        <v>44</v>
      </c>
      <c r="AU67" s="15" t="s">
        <v>44</v>
      </c>
      <c r="AV67" s="15" t="s">
        <v>44</v>
      </c>
      <c r="AW67" s="15" t="s">
        <v>44</v>
      </c>
      <c r="AX67" s="15" t="s">
        <v>44</v>
      </c>
      <c r="AY67" s="15" t="s">
        <v>44</v>
      </c>
      <c r="AZ67" s="15" t="s">
        <v>44</v>
      </c>
      <c r="BA67" s="15" t="s">
        <v>44</v>
      </c>
      <c r="BB67" s="15" t="s">
        <v>44</v>
      </c>
      <c r="BC67" s="15" t="s">
        <v>44</v>
      </c>
      <c r="BD67" s="15" t="s">
        <v>44</v>
      </c>
      <c r="BE67" s="15" t="s">
        <v>44</v>
      </c>
      <c r="BF67" s="15" t="s">
        <v>44</v>
      </c>
      <c r="BG67" s="15" t="s">
        <v>44</v>
      </c>
      <c r="BH67" s="15" t="s">
        <v>44</v>
      </c>
      <c r="BI67" s="15"/>
      <c r="BJ67" s="16">
        <f>IF(AR67="R", $CA67, IF(OR(AR67="P", AR67="T", AR67="N"), 0, IF($C67="DM", $T67, IF(OR(AR67="Y", AR67="IR"),$AM67,IF(AR67="C", IF($BI67="Y", IF($AF67="N/A", $Q67, $AF67), IF($AG67="N/A", $T67,$AG67)))))))</f>
        <v>0</v>
      </c>
      <c r="BK67" s="16">
        <f>IF(AS67="R", $CA67, IF(OR(AS67="P", AS67="T", AS67="N"), 0, IF($C67="DM", $T67, IF(OR(AS67="Y", AS67="IR"),$AM67,IF(AS67="C", IF($BI67="Y", IF($AF67="N/A", $Q67, $AF67), IF($AG67="N/A", $T67,$AG67)))))))</f>
        <v>0</v>
      </c>
      <c r="BL67" s="16">
        <f>IF(AT67="R", $CA67, IF(OR(AT67="P", AT67="T", AT67="N"), 0, IF($C67="DM", $T67, IF(OR(AT67="Y", AT67="IR"),$AM67,IF(AT67="C", IF($BI67="Y", IF($AF67="N/A", $Q67, $AF67), IF($AG67="N/A", $T67,$AG67)))))))</f>
        <v>0</v>
      </c>
      <c r="BM67" s="16">
        <f>IF(AU67="R", $CA67, IF(OR(AU67="P", AU67="T", AU67="N"), 0, IF($C67="DM", $T67, IF(OR(AU67="Y", AU67="IR"),$AM67,IF(AU67="C", IF($BI67="Y", IF($AF67="N/A", $Q67, $AF67), IF($AG67="N/A", $T67,$AG67)))))))</f>
        <v>0</v>
      </c>
      <c r="BN67" s="16">
        <f>IF(AV67="R", $CA67, IF(OR(AV67="P", AV67="T", AV67="N"), 0, IF($C67="DM", $T67, IF(OR(AV67="Y", AV67="IR"),$AM67,IF(AV67="C", IF($BI67="Y", IF($AF67="N/A", $Q67, $AF67), IF($AG67="N/A", $T67,$AG67)))))))</f>
        <v>0</v>
      </c>
      <c r="BO67" s="16">
        <f>IF(AW67="R", $CA67, IF(OR(AW67="P", AW67="T", AW67="N"), 0, IF($C67="DM", $T67, IF(OR(AW67="Y", AW67="IR"),$AM67,IF(AW67="C", IF($BI67="Y", IF($AF67="N/A", $Q67, $AF67), IF($AG67="N/A", $T67,$AG67)))))))</f>
        <v>0</v>
      </c>
      <c r="BP67" s="16">
        <f>IF(AX67="R", $CA67, IF(OR(AX67="P", AX67="T", AX67="N"), 0, IF($C67="DM", $T67, IF(OR(AX67="Y", AX67="IR"),$AM67,IF(AX67="C", IF($BI67="Y", IF($AF67="N/A", $Q67, $AF67), IF($AG67="N/A", $T67,$AG67)))))))</f>
        <v>0</v>
      </c>
      <c r="BQ67" s="16">
        <f>IF(AY67="R", $CA67, IF(OR(AY67="P", AY67="T", AY67="N"), 0, IF($C67="DM", $T67, IF(OR(AY67="Y", AY67="IR"),$AM67,IF(AY67="C", IF($BI67="Y", IF($AF67="N/A", $Q67, $AF67), IF($AG67="N/A", $T67,$AG67)))))))</f>
        <v>0</v>
      </c>
      <c r="BR67" s="16">
        <f>IF(AZ67="R", $CA67, IF(OR(AZ67="P", AZ67="T", AZ67="N"), 0, IF($C67="DM", $T67, IF(OR(AZ67="Y", AZ67="IR"),$AM67,IF(AZ67="C", IF($BI67="Y", IF($AF67="N/A", $Q67, $AF67), IF($AG67="N/A", $T67,$AG67)))))))</f>
        <v>0</v>
      </c>
      <c r="BS67" s="16">
        <f>IF(BA67="R", $CA67, IF(OR(BA67="P", BA67="T", BA67="N"), 0, IF($C67="DM", $T67, IF(OR(BA67="Y", BA67="IR"),$AM67,IF(BA67="C", IF($BI67="Y", IF($AF67="N/A", $Q67, $AF67), IF($AG67="N/A", $T67,$AG67)))))))</f>
        <v>0</v>
      </c>
      <c r="BT67" s="16">
        <f>IF(BB67="R", $CA67, IF(OR(BB67="P", BB67="T", BB67="N"), 0, IF($C67="DM", $T67, IF(OR(BB67="Y", BB67="IR"),$AM67,IF(BB67="C", IF($BI67="Y", IF($BA67="C", IF($AF67="N/A", $Q67, $AF67), IF($AF67="N/A", $T67, $AM67)), IF($AG67="N/A", $T67,$AG67)))))))</f>
        <v>0</v>
      </c>
      <c r="BU67" s="16">
        <f>IF(BC67="R", $CA67, IF(OR(BC67="P", BC67="T", BC67="N"), 0, IF($C67="DM", $T67, IF(OR(BC67="Y", BC67="IR"),$AM67,IF(BC67="C", IF($BI67="Y", IF($BA67="C", IF($AF67="N/A", $Q67, $AF67), IF($AF67="N/A", $T67, $AM67)), IF($AG67="N/A", $T67,$AG67)))))))</f>
        <v>0</v>
      </c>
      <c r="BV67" s="16">
        <f>IF(BD67="R", $CA67, IF(OR(BD67="P", BD67="T", BD67="N"), 0, IF($C67="DM", $T67, IF(OR(BD67="Y", BD67="IR"),$AM67,IF(BD67="C", IF($BI67="Y", IF($BA67="C", IF($AF67="N/A", $Q67, $AF67), IF($AF67="N/A", $T67, $AM67)), IF($AG67="N/A", $T67,$AG67)))))))</f>
        <v>0</v>
      </c>
      <c r="BW67" s="16">
        <f>IF(BE67="R", $CA67, IF(OR(BE67="P", BE67="T", BE67="N"), 0, IF($C67="DM", $T67, IF(OR(BE67="Y", BE67="IR"),$AM67,IF(BE67="C", IF($BI67="Y", IF($BA67="C", IF($AF67="N/A", $Q67, $AF67), IF($AF67="N/A", $T67, $AM67)), IF($AG67="N/A", $T67,$AG67)))))))</f>
        <v>0</v>
      </c>
      <c r="BX67" s="16">
        <f>IF(BF67="R", $CA67, IF(OR(BF67="P", BF67="T", BF67="N"), 0, IF($C67="DM", $T67, IF(OR(BF67="Y", BF67="IR"),$AM67,IF(BF67="C", IF($BI67="Y", IF($BA67="C", IF($AF67="N/A", $Q67, $AF67), IF($AF67="N/A", $T67, $AM67)), IF($AG67="N/A", $T67,$AG67)))))))</f>
        <v>0</v>
      </c>
      <c r="BY67" s="16">
        <f>IF(BG67="R", $CA67, IF(OR(BG67="P", BG67="T", BG67="N"), 0, IF($C67="DM", $T67, IF(OR(BG67="Y", BG67="IR"),$AM67,IF(BG67="C", IF($BI67="Y", IF($BA67="C", IF($AF67="N/A", $Q67, $AF67), IF($AF67="N/A", $T67, $AM67)), IF($AG67="N/A", $T67,$AG67)))))))</f>
        <v>0</v>
      </c>
      <c r="BZ67" s="16">
        <f>IF(BH67="R", $CA67, IF(OR(BH67="P", BH67="T", BH67="N"), 0, IF($C67="DM", $T67, IF(OR(BH67="Y", BH67="IR"),$AM67,IF(BH67="C", IF($BI67="Y", IF($BA67="C", IF($AF67="N/A", $Q67, $AF67), IF($AF67="N/A", $T67, $AM67)), IF($AG67="N/A", $T67,$AG67)))))))</f>
        <v>0</v>
      </c>
      <c r="CA67" s="15" t="s">
        <v>75</v>
      </c>
      <c r="CB67" s="16">
        <f>BZ67</f>
        <v>0</v>
      </c>
      <c r="CC67" s="15">
        <f>IF(OR($BH67="T", $BH67="R"), 0, IF($BH67="C", IF($BI67="Y", IF($BA67="C", 0, IF(AF67="N/A", Q67-T67, AF67-AG67)), IF($AF67="N/A", U67, AH67)), AN67))</f>
        <v>0</v>
      </c>
      <c r="CD67" s="15" t="str">
        <f>IF(OR($BH67="T", $BH67="R"), 0, IF($BH67="C", IF($BI67="Y", 0, IF($AF67="N/A", V67, AI67)), AO67))</f>
        <v>N/A</v>
      </c>
      <c r="CE67" s="15" t="str">
        <f>IF(OR($BH67="T", $BH67="R"), 0, IF($BH67="C", IF($BI67="Y", 0, IF($AF67="N/A", W67, AJ67)), AP67))</f>
        <v>N/A</v>
      </c>
      <c r="CF67" s="15" t="str">
        <f>IF(OR($BH67="T", $BH67="R"), 0, IF($BH67="C", IF($BI67="Y", 0, IF($AF67="N/A", X67, AK67)), AQ67))</f>
        <v>N/A</v>
      </c>
      <c r="CG67" t="str">
        <f>IF(AC67="N/A", "S:"&amp;L67&amp;" G:"&amp;M67&amp;" GR:"&amp;Q67, IF(AC67=0, "S:"&amp;L67&amp;" G:"&amp;M67&amp;" GR:"&amp;Q67, "S:"&amp;L67&amp;"/"&amp;AD67&amp;" G:"&amp;AE67&amp;" GR:"&amp;AF67))</f>
        <v>S:2 G:0 GR:0</v>
      </c>
    </row>
    <row r="68" spans="1:85" x14ac:dyDescent="0.25">
      <c r="A68" s="14">
        <v>5655</v>
      </c>
      <c r="B68" s="15" t="s">
        <v>3004</v>
      </c>
      <c r="C68" s="15" t="s">
        <v>67</v>
      </c>
      <c r="D68" s="15" t="s">
        <v>52</v>
      </c>
      <c r="E68" s="15">
        <f>VLOOKUP(B68, 'Rookie Year'!$A$2:$B$55679,2,FALSE)</f>
        <v>2024</v>
      </c>
      <c r="F68" s="15">
        <v>2024</v>
      </c>
      <c r="G68" s="15" t="s">
        <v>40</v>
      </c>
      <c r="H68" s="15" t="s">
        <v>2206</v>
      </c>
      <c r="I68" s="16">
        <v>1</v>
      </c>
      <c r="J68" s="15">
        <v>3</v>
      </c>
      <c r="K68" s="17">
        <f>IF(AND(G68&lt;&gt;"N",R68="N/A"), IF(I68&lt;4, 0, 0.25),IF(I68=1, IF(J68=1,0.25, 0.25), IF(I68&lt;13, 0.25, IF(I68&lt;26, 0.4, IF(I68&lt;51, 0.6, 0.75)))))</f>
        <v>0</v>
      </c>
      <c r="L68" s="16">
        <f>I68-M68</f>
        <v>1</v>
      </c>
      <c r="M68" s="16">
        <f>ROUNDUP(I68*K68,0)</f>
        <v>0</v>
      </c>
      <c r="N68" s="16">
        <f>M68*J68</f>
        <v>0</v>
      </c>
      <c r="O68" s="16">
        <v>0</v>
      </c>
      <c r="P68" s="16">
        <v>0</v>
      </c>
      <c r="Q68" s="16">
        <f>N68-O68-P68</f>
        <v>0</v>
      </c>
      <c r="R68" s="15" t="s">
        <v>75</v>
      </c>
      <c r="S68" s="15">
        <f>IF(R68="N/A", J68-($B$1-F68), J68-($B$1-R68))</f>
        <v>3</v>
      </c>
      <c r="T68" s="16">
        <f>IF($S68&lt;1, "N/A", $M68)</f>
        <v>0</v>
      </c>
      <c r="U68" s="16">
        <f>IF($S68&lt;2, "N/A", $M68)</f>
        <v>0</v>
      </c>
      <c r="V68" s="16">
        <f>IF($S68&lt;3, "N/A", $M68)</f>
        <v>0</v>
      </c>
      <c r="W68" s="16" t="str">
        <f>IF($S68&lt;4, "N/A", $M68)</f>
        <v>N/A</v>
      </c>
      <c r="X68" s="16" t="str">
        <f>IF($S68&lt;5, "N/A", $M68)</f>
        <v>N/A</v>
      </c>
      <c r="Y68" s="15" t="str">
        <f>IF(SUM(T68:X68)&lt;&gt;Q68, "CHECK", "OK")</f>
        <v>OK</v>
      </c>
      <c r="Z68" s="15" t="str">
        <f>IF(F68=$B$1, "No", IF(S68=1, "Yes", "No"))</f>
        <v>No</v>
      </c>
      <c r="AA68" s="18" t="str">
        <f>IF(C68="DM", "N/A", IF(Z68="No","N/A",VLOOKUP(B68,'Extension List'!$A$3:$R$1972,18,FALSE)))</f>
        <v>N/A</v>
      </c>
      <c r="AB68" s="15" t="str">
        <f>IF(C68="DM", "N/A", IF(Z68="No","N/A",VLOOKUP(B68,'Extension List'!$A$3:$T$1972,20,FALSE)))</f>
        <v>N/A</v>
      </c>
      <c r="AC68" s="15" t="str">
        <f>IF(AA68="N/A", "N/A", 0)</f>
        <v>N/A</v>
      </c>
      <c r="AD68" s="16" t="str">
        <f>IF(AE68="N/A", "N/A", AA68-AE68)</f>
        <v>N/A</v>
      </c>
      <c r="AE68" s="16" t="str">
        <f>IF(AA68="N/A", "N/A", IF(AC68&gt;0, IF(AA68&lt;13, ROUNDUP(0.25*AA68,0), IF(AA68&lt;26, ROUNDUP(0.4*AA68,0), IF(AA68&lt;51, ROUNDUP(0.6*AA68,0), ROUNDUP(0.75*AA68,0)))), "N/A"))</f>
        <v>N/A</v>
      </c>
      <c r="AF68" s="16" t="str">
        <f>IF(AD68="N/A","N/A", (AE68*AC68)+Q68)</f>
        <v>N/A</v>
      </c>
      <c r="AG68" s="16" t="str">
        <f>IF($AF68="N/A", "N/A", "TBC")</f>
        <v>N/A</v>
      </c>
      <c r="AH68" s="16" t="str">
        <f>IF($AF68="N/A", "N/A", "TBC")</f>
        <v>N/A</v>
      </c>
      <c r="AI68" s="16" t="str">
        <f>IF($AF68="N/A","N/A",IF(AC68&gt;1,"TBC","N/A"))</f>
        <v>N/A</v>
      </c>
      <c r="AJ68" s="16" t="str">
        <f>IF($AF68="N/A","N/A",IF(AC68&gt;2,"TBC","N/A"))</f>
        <v>N/A</v>
      </c>
      <c r="AK68" s="16" t="str">
        <f>IF($AF68="N/A","N/A",IF(AC68&gt;3,"TBC","N/A"))</f>
        <v>N/A</v>
      </c>
      <c r="AL68" s="16" t="str">
        <f>IF(AC68="N/A","N/A",IF(AC68&gt;0,IF(SUM(AG68:AK68)&lt;&gt;AF68,"CHECK","OK"),"N/A"))</f>
        <v>N/A</v>
      </c>
      <c r="AM68" s="16">
        <f>IF(AD68="N/A", L68+T68, L68+AG68)</f>
        <v>1</v>
      </c>
      <c r="AN68" s="16">
        <f>IF(AD68="N/A", IF(U68="N/A", "N/A", L68+U68), AD68+AH68)</f>
        <v>1</v>
      </c>
      <c r="AO68" s="16">
        <f>IF(AD68="N/A", IF(V68="N/A", "N/A", L68+V68), IF(AI68="N/A", "N/A", AD68+AI68))</f>
        <v>1</v>
      </c>
      <c r="AP68" s="16" t="str">
        <f>IF(AD68="N/A", IF(W68="N/A", "N/A", L68+W68), IF(AJ68="N/A", "N/A", AD68+AJ68))</f>
        <v>N/A</v>
      </c>
      <c r="AQ68" s="16" t="str">
        <f>IF(AD68="N/A", IF(X68="N/A", "N/A", L68+X68), IF(AK68="N/A", "N/A", AD68+AK68))</f>
        <v>N/A</v>
      </c>
      <c r="AR68" s="15" t="s">
        <v>66</v>
      </c>
      <c r="AS68" s="15" t="s">
        <v>66</v>
      </c>
      <c r="AT68" s="15" t="s">
        <v>66</v>
      </c>
      <c r="AU68" s="15" t="s">
        <v>66</v>
      </c>
      <c r="AV68" s="15" t="s">
        <v>66</v>
      </c>
      <c r="AW68" s="15" t="s">
        <v>66</v>
      </c>
      <c r="AX68" s="15" t="s">
        <v>66</v>
      </c>
      <c r="AY68" s="15" t="s">
        <v>66</v>
      </c>
      <c r="AZ68" s="15" t="s">
        <v>66</v>
      </c>
      <c r="BA68" s="15" t="s">
        <v>66</v>
      </c>
      <c r="BB68" s="15" t="s">
        <v>66</v>
      </c>
      <c r="BC68" s="15" t="s">
        <v>66</v>
      </c>
      <c r="BD68" s="15" t="s">
        <v>66</v>
      </c>
      <c r="BE68" s="15" t="s">
        <v>66</v>
      </c>
      <c r="BF68" s="15" t="s">
        <v>66</v>
      </c>
      <c r="BG68" s="15" t="s">
        <v>66</v>
      </c>
      <c r="BH68" s="15" t="s">
        <v>66</v>
      </c>
      <c r="BJ68" s="16">
        <f>IF(AR68="R", $CA68, IF(OR(AR68="P", AR68="T", AR68="N"), 0, IF($C68="DM", $T68, IF(OR(AR68="Y", AR68="IR"),$AM68,IF(AR68="C", IF($BI68="Y", IF($AF68="N/A", $Q68, $AF68), IF($AG68="N/A", $T68,$AG68)))))))</f>
        <v>0</v>
      </c>
      <c r="BK68" s="16">
        <f>IF(AS68="R", $CA68, IF(OR(AS68="P", AS68="T", AS68="N"), 0, IF($C68="DM", $T68, IF(OR(AS68="Y", AS68="IR"),$AM68,IF(AS68="C", IF($BI68="Y", IF($AF68="N/A", $Q68, $AF68), IF($AG68="N/A", $T68,$AG68)))))))</f>
        <v>0</v>
      </c>
      <c r="BL68" s="16">
        <f>IF(AT68="R", $CA68, IF(OR(AT68="P", AT68="T", AT68="N"), 0, IF($C68="DM", $T68, IF(OR(AT68="Y", AT68="IR"),$AM68,IF(AT68="C", IF($BI68="Y", IF($AF68="N/A", $Q68, $AF68), IF($AG68="N/A", $T68,$AG68)))))))</f>
        <v>0</v>
      </c>
      <c r="BM68" s="16">
        <f>IF(AU68="R", $CA68, IF(OR(AU68="P", AU68="T", AU68="N"), 0, IF($C68="DM", $T68, IF(OR(AU68="Y", AU68="IR"),$AM68,IF(AU68="C", IF($BI68="Y", IF($AF68="N/A", $Q68, $AF68), IF($AG68="N/A", $T68,$AG68)))))))</f>
        <v>0</v>
      </c>
      <c r="BN68" s="16">
        <f>IF(AV68="R", $CA68, IF(OR(AV68="P", AV68="T", AV68="N"), 0, IF($C68="DM", $T68, IF(OR(AV68="Y", AV68="IR"),$AM68,IF(AV68="C", IF($BI68="Y", IF($AF68="N/A", $Q68, $AF68), IF($AG68="N/A", $T68,$AG68)))))))</f>
        <v>0</v>
      </c>
      <c r="BO68" s="16">
        <f>IF(AW68="R", $CA68, IF(OR(AW68="P", AW68="T", AW68="N"), 0, IF($C68="DM", $T68, IF(OR(AW68="Y", AW68="IR"),$AM68,IF(AW68="C", IF($BI68="Y", IF($AF68="N/A", $Q68, $AF68), IF($AG68="N/A", $T68,$AG68)))))))</f>
        <v>0</v>
      </c>
      <c r="BP68" s="16">
        <f>IF(AX68="R", $CA68, IF(OR(AX68="P", AX68="T", AX68="N"), 0, IF($C68="DM", $T68, IF(OR(AX68="Y", AX68="IR"),$AM68,IF(AX68="C", IF($BI68="Y", IF($AF68="N/A", $Q68, $AF68), IF($AG68="N/A", $T68,$AG68)))))))</f>
        <v>0</v>
      </c>
      <c r="BQ68" s="16">
        <f>IF(AY68="R", $CA68, IF(OR(AY68="P", AY68="T", AY68="N"), 0, IF($C68="DM", $T68, IF(OR(AY68="Y", AY68="IR"),$AM68,IF(AY68="C", IF($BI68="Y", IF($AF68="N/A", $Q68, $AF68), IF($AG68="N/A", $T68,$AG68)))))))</f>
        <v>0</v>
      </c>
      <c r="BR68" s="16">
        <f>IF(AZ68="R", $CA68, IF(OR(AZ68="P", AZ68="T", AZ68="N"), 0, IF($C68="DM", $T68, IF(OR(AZ68="Y", AZ68="IR"),$AM68,IF(AZ68="C", IF($BI68="Y", IF($AF68="N/A", $Q68, $AF68), IF($AG68="N/A", $T68,$AG68)))))))</f>
        <v>0</v>
      </c>
      <c r="BS68" s="16">
        <f>IF(BA68="R", $CA68, IF(OR(BA68="P", BA68="T", BA68="N"), 0, IF($C68="DM", $T68, IF(OR(BA68="Y", BA68="IR"),$AM68,IF(BA68="C", IF($BI68="Y", IF($AF68="N/A", $Q68, $AF68), IF($AG68="N/A", $T68,$AG68)))))))</f>
        <v>0</v>
      </c>
      <c r="BT68" s="16">
        <f>IF(BB68="R", $CA68, IF(OR(BB68="P", BB68="T", BB68="N"), 0, IF($C68="DM", $T68, IF(OR(BB68="Y", BB68="IR"),$AM68,IF(BB68="C", IF($BI68="Y", IF($BA68="C", IF($AF68="N/A", $Q68, $AF68), IF($AF68="N/A", $T68, $AM68)), IF($AG68="N/A", $T68,$AG68)))))))</f>
        <v>0</v>
      </c>
      <c r="BU68" s="16">
        <f>IF(BC68="R", $CA68, IF(OR(BC68="P", BC68="T", BC68="N"), 0, IF($C68="DM", $T68, IF(OR(BC68="Y", BC68="IR"),$AM68,IF(BC68="C", IF($BI68="Y", IF($BA68="C", IF($AF68="N/A", $Q68, $AF68), IF($AF68="N/A", $T68, $AM68)), IF($AG68="N/A", $T68,$AG68)))))))</f>
        <v>0</v>
      </c>
      <c r="BV68" s="16">
        <f>IF(BD68="R", $CA68, IF(OR(BD68="P", BD68="T", BD68="N"), 0, IF($C68="DM", $T68, IF(OR(BD68="Y", BD68="IR"),$AM68,IF(BD68="C", IF($BI68="Y", IF($BA68="C", IF($AF68="N/A", $Q68, $AF68), IF($AF68="N/A", $T68, $AM68)), IF($AG68="N/A", $T68,$AG68)))))))</f>
        <v>0</v>
      </c>
      <c r="BW68" s="16">
        <f>IF(BE68="R", $CA68, IF(OR(BE68="P", BE68="T", BE68="N"), 0, IF($C68="DM", $T68, IF(OR(BE68="Y", BE68="IR"),$AM68,IF(BE68="C", IF($BI68="Y", IF($BA68="C", IF($AF68="N/A", $Q68, $AF68), IF($AF68="N/A", $T68, $AM68)), IF($AG68="N/A", $T68,$AG68)))))))</f>
        <v>0</v>
      </c>
      <c r="BX68" s="16">
        <f>IF(BF68="R", $CA68, IF(OR(BF68="P", BF68="T", BF68="N"), 0, IF($C68="DM", $T68, IF(OR(BF68="Y", BF68="IR"),$AM68,IF(BF68="C", IF($BI68="Y", IF($BA68="C", IF($AF68="N/A", $Q68, $AF68), IF($AF68="N/A", $T68, $AM68)), IF($AG68="N/A", $T68,$AG68)))))))</f>
        <v>0</v>
      </c>
      <c r="BY68" s="16">
        <f>IF(BG68="R", $CA68, IF(OR(BG68="P", BG68="T", BG68="N"), 0, IF($C68="DM", $T68, IF(OR(BG68="Y", BG68="IR"),$AM68,IF(BG68="C", IF($BI68="Y", IF($BA68="C", IF($AF68="N/A", $Q68, $AF68), IF($AF68="N/A", $T68, $AM68)), IF($AG68="N/A", $T68,$AG68)))))))</f>
        <v>0</v>
      </c>
      <c r="BZ68" s="16">
        <f>IF(BH68="R", $CA68, IF(OR(BH68="P", BH68="T", BH68="N"), 0, IF($C68="DM", $T68, IF(OR(BH68="Y", BH68="IR"),$AM68,IF(BH68="C", IF($BI68="Y", IF($BA68="C", IF($AF68="N/A", $Q68, $AF68), IF($AF68="N/A", $T68, $AM68)), IF($AG68="N/A", $T68,$AG68)))))))</f>
        <v>0</v>
      </c>
      <c r="CA68" s="15" t="s">
        <v>75</v>
      </c>
      <c r="CB68" s="16">
        <f>BZ68</f>
        <v>0</v>
      </c>
      <c r="CC68" s="15">
        <f>IF(OR($BH68="T", $BH68="R"), 0, IF($BH68="C", IF($BI68="Y", IF($BA68="C", 0, IF(AF68="N/A", Q68-T68, AF68-AG68)), IF($AF68="N/A", U68, AH68)), AN68))</f>
        <v>1</v>
      </c>
      <c r="CD68" s="15">
        <f>IF(OR($BH68="T", $BH68="R"), 0, IF($BH68="C", IF($BI68="Y", 0, IF($AF68="N/A", V68, AI68)), AO68))</f>
        <v>1</v>
      </c>
      <c r="CE68" s="15" t="str">
        <f>IF(OR($BH68="T", $BH68="R"), 0, IF($BH68="C", IF($BI68="Y", 0, IF($AF68="N/A", W68, AJ68)), AP68))</f>
        <v>N/A</v>
      </c>
      <c r="CF68" s="15" t="str">
        <f>IF(OR($BH68="T", $BH68="R"), 0, IF($BH68="C", IF($BI68="Y", 0, IF($AF68="N/A", X68, AK68)), AQ68))</f>
        <v>N/A</v>
      </c>
      <c r="CG68" t="str">
        <f>IF(AC68="N/A", "S:"&amp;L68&amp;" G:"&amp;M68&amp;" GR:"&amp;Q68, IF(AC68=0, "S:"&amp;L68&amp;" G:"&amp;M68&amp;" GR:"&amp;Q68, "S:"&amp;L68&amp;"/"&amp;AD68&amp;" G:"&amp;AE68&amp;" GR:"&amp;AF68))</f>
        <v>S:1 G:0 GR:0</v>
      </c>
    </row>
    <row r="69" spans="1:85" x14ac:dyDescent="0.25">
      <c r="A69" s="14">
        <v>5601</v>
      </c>
      <c r="B69" s="15" t="s">
        <v>2950</v>
      </c>
      <c r="C69" s="15" t="s">
        <v>67</v>
      </c>
      <c r="D69" s="15" t="s">
        <v>52</v>
      </c>
      <c r="E69" s="15">
        <f>VLOOKUP(B69, 'Rookie Year'!$A$2:$B$55679,2,FALSE)</f>
        <v>2024</v>
      </c>
      <c r="F69" s="15">
        <v>2024</v>
      </c>
      <c r="G69" s="15" t="s">
        <v>40</v>
      </c>
      <c r="H69" s="15" t="s">
        <v>2154</v>
      </c>
      <c r="I69" s="16">
        <v>10</v>
      </c>
      <c r="J69" s="15">
        <v>4</v>
      </c>
      <c r="K69" s="17">
        <f>IF(AND(G69&lt;&gt;"N",R69="N/A"), IF(I69&lt;4, 0, 0.25),IF(I69=1, IF(J69=1,0.25, 0.25), IF(I69&lt;13, 0.25, IF(I69&lt;26, 0.4, IF(I69&lt;51, 0.6, 0.75)))))</f>
        <v>0.25</v>
      </c>
      <c r="L69" s="16">
        <f>I69-M69</f>
        <v>7</v>
      </c>
      <c r="M69" s="16">
        <f>ROUNDUP(I69*K69,0)</f>
        <v>3</v>
      </c>
      <c r="N69" s="16">
        <f>M69*J69</f>
        <v>12</v>
      </c>
      <c r="O69" s="16">
        <v>0</v>
      </c>
      <c r="P69" s="16">
        <v>0</v>
      </c>
      <c r="Q69" s="16">
        <f>N69-O69-P69</f>
        <v>12</v>
      </c>
      <c r="R69" s="15" t="s">
        <v>75</v>
      </c>
      <c r="S69" s="15">
        <f>IF(R69="N/A", J69-($B$1-F69), J69-($B$1-R69))</f>
        <v>4</v>
      </c>
      <c r="T69" s="16">
        <f>IF($S69&lt;1, "N/A", $M69)</f>
        <v>3</v>
      </c>
      <c r="U69" s="16">
        <f>IF($S69&lt;2, "N/A", $M69)</f>
        <v>3</v>
      </c>
      <c r="V69" s="16">
        <f>IF($S69&lt;3, "N/A", $M69)</f>
        <v>3</v>
      </c>
      <c r="W69" s="16">
        <f>IF($S69&lt;4, "N/A", $M69)</f>
        <v>3</v>
      </c>
      <c r="X69" s="16" t="str">
        <f>IF($S69&lt;5, "N/A", $M69)</f>
        <v>N/A</v>
      </c>
      <c r="Y69" s="15" t="str">
        <f>IF(SUM(T69:X69)&lt;&gt;Q69, "CHECK", "OK")</f>
        <v>OK</v>
      </c>
      <c r="Z69" s="15" t="str">
        <f>IF(F69=$B$1, "No", IF(S69=1, "Yes", "No"))</f>
        <v>No</v>
      </c>
      <c r="AA69" s="18" t="str">
        <f>IF(C69="DM", "N/A", IF(Z69="No","N/A",VLOOKUP(B69,'Extension List'!$A$3:$R$1972,18,FALSE)))</f>
        <v>N/A</v>
      </c>
      <c r="AB69" s="15" t="str">
        <f>IF(C69="DM", "N/A", IF(Z69="No","N/A",VLOOKUP(B69,'Extension List'!$A$3:$T$1972,20,FALSE)))</f>
        <v>N/A</v>
      </c>
      <c r="AC69" s="15" t="str">
        <f>IF(AA69="N/A", "N/A", 0)</f>
        <v>N/A</v>
      </c>
      <c r="AD69" s="16" t="str">
        <f>IF(AE69="N/A", "N/A", AA69-AE69)</f>
        <v>N/A</v>
      </c>
      <c r="AE69" s="16" t="str">
        <f>IF(AA69="N/A", "N/A", IF(AC69&gt;0, IF(AA69&lt;13, ROUNDUP(0.25*AA69,0), IF(AA69&lt;26, ROUNDUP(0.4*AA69,0), IF(AA69&lt;51, ROUNDUP(0.6*AA69,0), ROUNDUP(0.75*AA69,0)))), "N/A"))</f>
        <v>N/A</v>
      </c>
      <c r="AF69" s="16" t="str">
        <f>IF(AD69="N/A","N/A", (AE69*AC69)+Q69)</f>
        <v>N/A</v>
      </c>
      <c r="AG69" s="16" t="str">
        <f>IF($AF69="N/A", "N/A", "TBC")</f>
        <v>N/A</v>
      </c>
      <c r="AH69" s="16" t="str">
        <f>IF($AF69="N/A", "N/A", "TBC")</f>
        <v>N/A</v>
      </c>
      <c r="AI69" s="16" t="str">
        <f>IF($AF69="N/A","N/A",IF(AC69&gt;1,"TBC","N/A"))</f>
        <v>N/A</v>
      </c>
      <c r="AJ69" s="16" t="str">
        <f>IF($AF69="N/A","N/A",IF(AC69&gt;2,"TBC","N/A"))</f>
        <v>N/A</v>
      </c>
      <c r="AK69" s="16" t="str">
        <f>IF($AF69="N/A","N/A",IF(AC69&gt;3,"TBC","N/A"))</f>
        <v>N/A</v>
      </c>
      <c r="AL69" s="16" t="str">
        <f>IF(AC69="N/A","N/A",IF(AC69&gt;0,IF(SUM(AG69:AK69)&lt;&gt;AF69,"CHECK","OK"),"N/A"))</f>
        <v>N/A</v>
      </c>
      <c r="AM69" s="16">
        <f>IF(AD69="N/A", L69+T69, L69+AG69)</f>
        <v>10</v>
      </c>
      <c r="AN69" s="16">
        <f>IF(AD69="N/A", IF(U69="N/A", "N/A", L69+U69), AD69+AH69)</f>
        <v>10</v>
      </c>
      <c r="AO69" s="16">
        <f>IF(AD69="N/A", IF(V69="N/A", "N/A", L69+V69), IF(AI69="N/A", "N/A", AD69+AI69))</f>
        <v>10</v>
      </c>
      <c r="AP69" s="16">
        <f>IF(AD69="N/A", IF(W69="N/A", "N/A", L69+W69), IF(AJ69="N/A", "N/A", AD69+AJ69))</f>
        <v>10</v>
      </c>
      <c r="AQ69" s="16" t="str">
        <f>IF(AD69="N/A", IF(X69="N/A", "N/A", L69+X69), IF(AK69="N/A", "N/A", AD69+AK69))</f>
        <v>N/A</v>
      </c>
      <c r="AR69" s="15" t="s">
        <v>40</v>
      </c>
      <c r="AS69" s="15" t="s">
        <v>40</v>
      </c>
      <c r="AT69" s="15" t="s">
        <v>40</v>
      </c>
      <c r="AU69" s="15" t="s">
        <v>40</v>
      </c>
      <c r="AV69" s="15" t="s">
        <v>40</v>
      </c>
      <c r="AW69" s="15" t="s">
        <v>40</v>
      </c>
      <c r="AX69" s="15" t="s">
        <v>40</v>
      </c>
      <c r="AY69" s="15" t="s">
        <v>40</v>
      </c>
      <c r="AZ69" s="15" t="s">
        <v>40</v>
      </c>
      <c r="BA69" s="15" t="s">
        <v>40</v>
      </c>
      <c r="BB69" s="15" t="s">
        <v>40</v>
      </c>
      <c r="BC69" s="15" t="s">
        <v>40</v>
      </c>
      <c r="BD69" s="15" t="s">
        <v>40</v>
      </c>
      <c r="BE69" s="15" t="s">
        <v>40</v>
      </c>
      <c r="BF69" s="15" t="s">
        <v>40</v>
      </c>
      <c r="BG69" s="15" t="s">
        <v>40</v>
      </c>
      <c r="BH69" s="15" t="s">
        <v>40</v>
      </c>
      <c r="BJ69" s="16">
        <f>IF(AR69="R", $CA69, IF(OR(AR69="P", AR69="T", AR69="N"), 0, IF($C69="DM", $T69, IF(OR(AR69="Y", AR69="IR"),$AM69,IF(AR69="C", IF($BI69="Y", IF($AF69="N/A", $Q69, $AF69), IF($AG69="N/A", $T69,$AG69)))))))</f>
        <v>10</v>
      </c>
      <c r="BK69" s="16">
        <f>IF(AS69="R", $CA69, IF(OR(AS69="P", AS69="T", AS69="N"), 0, IF($C69="DM", $T69, IF(OR(AS69="Y", AS69="IR"),$AM69,IF(AS69="C", IF($BI69="Y", IF($AF69="N/A", $Q69, $AF69), IF($AG69="N/A", $T69,$AG69)))))))</f>
        <v>10</v>
      </c>
      <c r="BL69" s="16">
        <f>IF(AT69="R", $CA69, IF(OR(AT69="P", AT69="T", AT69="N"), 0, IF($C69="DM", $T69, IF(OR(AT69="Y", AT69="IR"),$AM69,IF(AT69="C", IF($BI69="Y", IF($AF69="N/A", $Q69, $AF69), IF($AG69="N/A", $T69,$AG69)))))))</f>
        <v>10</v>
      </c>
      <c r="BM69" s="16">
        <f>IF(AU69="R", $CA69, IF(OR(AU69="P", AU69="T", AU69="N"), 0, IF($C69="DM", $T69, IF(OR(AU69="Y", AU69="IR"),$AM69,IF(AU69="C", IF($BI69="Y", IF($AF69="N/A", $Q69, $AF69), IF($AG69="N/A", $T69,$AG69)))))))</f>
        <v>10</v>
      </c>
      <c r="BN69" s="16">
        <f>IF(AV69="R", $CA69, IF(OR(AV69="P", AV69="T", AV69="N"), 0, IF($C69="DM", $T69, IF(OR(AV69="Y", AV69="IR"),$AM69,IF(AV69="C", IF($BI69="Y", IF($AF69="N/A", $Q69, $AF69), IF($AG69="N/A", $T69,$AG69)))))))</f>
        <v>10</v>
      </c>
      <c r="BO69" s="16">
        <f>IF(AW69="R", $CA69, IF(OR(AW69="P", AW69="T", AW69="N"), 0, IF($C69="DM", $T69, IF(OR(AW69="Y", AW69="IR"),$AM69,IF(AW69="C", IF($BI69="Y", IF($AF69="N/A", $Q69, $AF69), IF($AG69="N/A", $T69,$AG69)))))))</f>
        <v>10</v>
      </c>
      <c r="BP69" s="16">
        <f>IF(AX69="R", $CA69, IF(OR(AX69="P", AX69="T", AX69="N"), 0, IF($C69="DM", $T69, IF(OR(AX69="Y", AX69="IR"),$AM69,IF(AX69="C", IF($BI69="Y", IF($AF69="N/A", $Q69, $AF69), IF($AG69="N/A", $T69,$AG69)))))))</f>
        <v>10</v>
      </c>
      <c r="BQ69" s="16">
        <f>IF(AY69="R", $CA69, IF(OR(AY69="P", AY69="T", AY69="N"), 0, IF($C69="DM", $T69, IF(OR(AY69="Y", AY69="IR"),$AM69,IF(AY69="C", IF($BI69="Y", IF($AF69="N/A", $Q69, $AF69), IF($AG69="N/A", $T69,$AG69)))))))</f>
        <v>10</v>
      </c>
      <c r="BR69" s="16">
        <f>IF(AZ69="R", $CA69, IF(OR(AZ69="P", AZ69="T", AZ69="N"), 0, IF($C69="DM", $T69, IF(OR(AZ69="Y", AZ69="IR"),$AM69,IF(AZ69="C", IF($BI69="Y", IF($AF69="N/A", $Q69, $AF69), IF($AG69="N/A", $T69,$AG69)))))))</f>
        <v>10</v>
      </c>
      <c r="BS69" s="16">
        <f>IF(BA69="R", $CA69, IF(OR(BA69="P", BA69="T", BA69="N"), 0, IF($C69="DM", $T69, IF(OR(BA69="Y", BA69="IR"),$AM69,IF(BA69="C", IF($BI69="Y", IF($AF69="N/A", $Q69, $AF69), IF($AG69="N/A", $T69,$AG69)))))))</f>
        <v>10</v>
      </c>
      <c r="BT69" s="16">
        <f>IF(BB69="R", $CA69, IF(OR(BB69="P", BB69="T", BB69="N"), 0, IF($C69="DM", $T69, IF(OR(BB69="Y", BB69="IR"),$AM69,IF(BB69="C", IF($BI69="Y", IF($BA69="C", IF($AF69="N/A", $Q69, $AF69), IF($AF69="N/A", $T69, $AM69)), IF($AG69="N/A", $T69,$AG69)))))))</f>
        <v>10</v>
      </c>
      <c r="BU69" s="16">
        <f>IF(BC69="R", $CA69, IF(OR(BC69="P", BC69="T", BC69="N"), 0, IF($C69="DM", $T69, IF(OR(BC69="Y", BC69="IR"),$AM69,IF(BC69="C", IF($BI69="Y", IF($BA69="C", IF($AF69="N/A", $Q69, $AF69), IF($AF69="N/A", $T69, $AM69)), IF($AG69="N/A", $T69,$AG69)))))))</f>
        <v>10</v>
      </c>
      <c r="BV69" s="16">
        <f>IF(BD69="R", $CA69, IF(OR(BD69="P", BD69="T", BD69="N"), 0, IF($C69="DM", $T69, IF(OR(BD69="Y", BD69="IR"),$AM69,IF(BD69="C", IF($BI69="Y", IF($BA69="C", IF($AF69="N/A", $Q69, $AF69), IF($AF69="N/A", $T69, $AM69)), IF($AG69="N/A", $T69,$AG69)))))))</f>
        <v>10</v>
      </c>
      <c r="BW69" s="16">
        <f>IF(BE69="R", $CA69, IF(OR(BE69="P", BE69="T", BE69="N"), 0, IF($C69="DM", $T69, IF(OR(BE69="Y", BE69="IR"),$AM69,IF(BE69="C", IF($BI69="Y", IF($BA69="C", IF($AF69="N/A", $Q69, $AF69), IF($AF69="N/A", $T69, $AM69)), IF($AG69="N/A", $T69,$AG69)))))))</f>
        <v>10</v>
      </c>
      <c r="BX69" s="16">
        <f>IF(BF69="R", $CA69, IF(OR(BF69="P", BF69="T", BF69="N"), 0, IF($C69="DM", $T69, IF(OR(BF69="Y", BF69="IR"),$AM69,IF(BF69="C", IF($BI69="Y", IF($BA69="C", IF($AF69="N/A", $Q69, $AF69), IF($AF69="N/A", $T69, $AM69)), IF($AG69="N/A", $T69,$AG69)))))))</f>
        <v>10</v>
      </c>
      <c r="BY69" s="16">
        <f>IF(BG69="R", $CA69, IF(OR(BG69="P", BG69="T", BG69="N"), 0, IF($C69="DM", $T69, IF(OR(BG69="Y", BG69="IR"),$AM69,IF(BG69="C", IF($BI69="Y", IF($BA69="C", IF($AF69="N/A", $Q69, $AF69), IF($AF69="N/A", $T69, $AM69)), IF($AG69="N/A", $T69,$AG69)))))))</f>
        <v>10</v>
      </c>
      <c r="BZ69" s="16">
        <f>IF(BH69="R", $CA69, IF(OR(BH69="P", BH69="T", BH69="N"), 0, IF($C69="DM", $T69, IF(OR(BH69="Y", BH69="IR"),$AM69,IF(BH69="C", IF($BI69="Y", IF($BA69="C", IF($AF69="N/A", $Q69, $AF69), IF($AF69="N/A", $T69, $AM69)), IF($AG69="N/A", $T69,$AG69)))))))</f>
        <v>10</v>
      </c>
      <c r="CA69" s="15" t="s">
        <v>75</v>
      </c>
      <c r="CB69" s="16">
        <f>BZ69</f>
        <v>10</v>
      </c>
      <c r="CC69" s="15">
        <f>IF(OR($BH69="T", $BH69="R"), 0, IF($BH69="C", IF($BI69="Y", IF($BA69="C", 0, IF(AF69="N/A", Q69-T69, AF69-AG69)), IF($AF69="N/A", U69, AH69)), AN69))</f>
        <v>10</v>
      </c>
      <c r="CD69" s="15">
        <f>IF(OR($BH69="T", $BH69="R"), 0, IF($BH69="C", IF($BI69="Y", 0, IF($AF69="N/A", V69, AI69)), AO69))</f>
        <v>10</v>
      </c>
      <c r="CE69" s="15">
        <f>IF(OR($BH69="T", $BH69="R"), 0, IF($BH69="C", IF($BI69="Y", 0, IF($AF69="N/A", W69, AJ69)), AP69))</f>
        <v>10</v>
      </c>
      <c r="CF69" s="15" t="str">
        <f>IF(OR($BH69="T", $BH69="R"), 0, IF($BH69="C", IF($BI69="Y", 0, IF($AF69="N/A", X69, AK69)), AQ69))</f>
        <v>N/A</v>
      </c>
      <c r="CG69" t="str">
        <f>IF(AC69="N/A", "S:"&amp;L69&amp;" G:"&amp;M69&amp;" GR:"&amp;Q69, IF(AC69=0, "S:"&amp;L69&amp;" G:"&amp;M69&amp;" GR:"&amp;Q69, "S:"&amp;L69&amp;"/"&amp;AD69&amp;" G:"&amp;AE69&amp;" GR:"&amp;AF69))</f>
        <v>S:7 G:3 GR:12</v>
      </c>
    </row>
    <row r="70" spans="1:85" x14ac:dyDescent="0.25">
      <c r="A70" s="14">
        <v>5199</v>
      </c>
      <c r="B70" s="15" t="s">
        <v>2794</v>
      </c>
      <c r="C70" s="15" t="s">
        <v>67</v>
      </c>
      <c r="D70" s="15" t="s">
        <v>52</v>
      </c>
      <c r="E70" s="15">
        <f>VLOOKUP(B70, 'Rookie Year'!$A$2:$B$55679,2,FALSE)</f>
        <v>2023</v>
      </c>
      <c r="F70" s="15">
        <v>2023</v>
      </c>
      <c r="G70" s="15" t="s">
        <v>40</v>
      </c>
      <c r="H70" s="15" t="s">
        <v>2386</v>
      </c>
      <c r="I70" s="16">
        <v>2</v>
      </c>
      <c r="J70" s="15">
        <v>3</v>
      </c>
      <c r="K70" s="17">
        <f>IF(AND(G70&lt;&gt;"N",R70="N/A"), IF(I70&lt;4, 0, 0.25),IF(I70=1, IF(J70=1,0.25, 0.25), IF(I70&lt;13, 0.25, IF(I70&lt;26, 0.4, IF(I70&lt;51, 0.6, 0.75)))))</f>
        <v>0</v>
      </c>
      <c r="L70" s="16">
        <f>I70-M70</f>
        <v>2</v>
      </c>
      <c r="M70" s="16">
        <f>ROUNDUP(I70*K70,0)</f>
        <v>0</v>
      </c>
      <c r="N70" s="16">
        <f>M70*J70</f>
        <v>0</v>
      </c>
      <c r="O70" s="16">
        <v>0</v>
      </c>
      <c r="P70" s="16">
        <v>0</v>
      </c>
      <c r="Q70" s="16">
        <f>N70-O70-P70</f>
        <v>0</v>
      </c>
      <c r="R70" s="15" t="s">
        <v>75</v>
      </c>
      <c r="S70" s="15">
        <f>IF(R70="N/A", J70-($B$1-F70), J70-($B$1-R70))</f>
        <v>2</v>
      </c>
      <c r="T70" s="16">
        <v>0</v>
      </c>
      <c r="U70" s="16">
        <v>0</v>
      </c>
      <c r="V70" s="16" t="str">
        <f>IF($S70&lt;3, "N/A", $M70)</f>
        <v>N/A</v>
      </c>
      <c r="W70" s="16" t="str">
        <f>IF($S70&lt;4, "N/A", $M70)</f>
        <v>N/A</v>
      </c>
      <c r="X70" s="16" t="str">
        <f>IF($S70&lt;5, "N/A", $M70)</f>
        <v>N/A</v>
      </c>
      <c r="Y70" s="15" t="str">
        <f>IF(SUM(T70:X70)&lt;&gt;Q70, "CHECK", "OK")</f>
        <v>OK</v>
      </c>
      <c r="Z70" s="15" t="str">
        <f>IF(F70=$B$1, "No", IF(S70=1, "Yes", "No"))</f>
        <v>No</v>
      </c>
      <c r="AA70" s="18" t="str">
        <f>IF(C70="DM", "N/A", IF(Z70="No","N/A",VLOOKUP(B70,'Extension List'!$A$3:$R$1972,18,FALSE)))</f>
        <v>N/A</v>
      </c>
      <c r="AB70" s="15" t="str">
        <f>IF(C70="DM", "N/A", IF(Z70="No","N/A",VLOOKUP(B70,'Extension List'!$A$3:$T$1972,20,FALSE)))</f>
        <v>N/A</v>
      </c>
      <c r="AC70" s="15" t="str">
        <f>IF(AA70="N/A", "N/A", 0)</f>
        <v>N/A</v>
      </c>
      <c r="AD70" s="16" t="str">
        <f>IF(AE70="N/A", "N/A", AA70-AE70)</f>
        <v>N/A</v>
      </c>
      <c r="AE70" s="16" t="str">
        <f>IF(AA70="N/A", "N/A", IF(AC70&gt;0, IF(AA70&lt;13, ROUNDUP(0.25*AA70,0), IF(AA70&lt;26, ROUNDUP(0.4*AA70,0), IF(AA70&lt;51, ROUNDUP(0.6*AA70,0), ROUNDUP(0.75*AA70,0)))), "N/A"))</f>
        <v>N/A</v>
      </c>
      <c r="AF70" s="16" t="str">
        <f>IF(AD70="N/A","N/A", (AE70*AC70)+Q70)</f>
        <v>N/A</v>
      </c>
      <c r="AG70" s="16" t="str">
        <f>IF($AF70="N/A", "N/A", "TBC")</f>
        <v>N/A</v>
      </c>
      <c r="AH70" s="16" t="str">
        <f>IF($AF70="N/A", "N/A", "TBC")</f>
        <v>N/A</v>
      </c>
      <c r="AI70" s="16" t="str">
        <f>IF($AF70="N/A","N/A",IF(AC70&gt;1,"TBC","N/A"))</f>
        <v>N/A</v>
      </c>
      <c r="AJ70" s="16" t="str">
        <f>IF($AF70="N/A","N/A",IF(AC70&gt;2,"TBC","N/A"))</f>
        <v>N/A</v>
      </c>
      <c r="AK70" s="16" t="str">
        <f>IF($AF70="N/A","N/A",IF(AC70&gt;3,"TBC","N/A"))</f>
        <v>N/A</v>
      </c>
      <c r="AL70" s="16" t="str">
        <f>IF(AC70="N/A","N/A",IF(AC70&gt;0,IF(SUM(AG70:AK70)&lt;&gt;AF70,"CHECK","OK"),"N/A"))</f>
        <v>N/A</v>
      </c>
      <c r="AM70" s="16">
        <f>IF(AD70="N/A", L70+T70, L70+AG70)</f>
        <v>2</v>
      </c>
      <c r="AN70" s="16">
        <f>IF(AD70="N/A", IF(U70="N/A", "N/A", L70+U70), AD70+AH70)</f>
        <v>2</v>
      </c>
      <c r="AO70" s="16" t="str">
        <f>IF(AD70="N/A", IF(V70="N/A", "N/A", L70+V70), IF(AI70="N/A", "N/A", AD70+AI70))</f>
        <v>N/A</v>
      </c>
      <c r="AP70" s="16" t="str">
        <f>IF(AD70="N/A", IF(W70="N/A", "N/A", L70+W70), IF(AJ70="N/A", "N/A", AD70+AJ70))</f>
        <v>N/A</v>
      </c>
      <c r="AQ70" s="16" t="str">
        <f>IF(AD70="N/A", IF(X70="N/A", "N/A", L70+X70), IF(AK70="N/A", "N/A", AD70+AK70))</f>
        <v>N/A</v>
      </c>
      <c r="AR70" s="15" t="s">
        <v>40</v>
      </c>
      <c r="AS70" s="15" t="s">
        <v>40</v>
      </c>
      <c r="AT70" s="15" t="s">
        <v>40</v>
      </c>
      <c r="AU70" s="15" t="s">
        <v>40</v>
      </c>
      <c r="AV70" s="15" t="s">
        <v>40</v>
      </c>
      <c r="AW70" s="15" t="s">
        <v>40</v>
      </c>
      <c r="AX70" s="15" t="s">
        <v>40</v>
      </c>
      <c r="AY70" s="15" t="s">
        <v>40</v>
      </c>
      <c r="AZ70" s="15" t="s">
        <v>40</v>
      </c>
      <c r="BA70" s="15" t="s">
        <v>40</v>
      </c>
      <c r="BB70" s="15" t="s">
        <v>40</v>
      </c>
      <c r="BC70" s="15" t="s">
        <v>40</v>
      </c>
      <c r="BD70" s="15" t="s">
        <v>40</v>
      </c>
      <c r="BE70" s="15" t="s">
        <v>40</v>
      </c>
      <c r="BF70" s="15" t="s">
        <v>40</v>
      </c>
      <c r="BG70" s="15" t="s">
        <v>40</v>
      </c>
      <c r="BH70" s="15" t="s">
        <v>40</v>
      </c>
      <c r="BI70" s="15"/>
      <c r="BJ70" s="16">
        <f>IF(AR70="R", $CA70, IF(OR(AR70="P", AR70="T", AR70="N"), 0, IF($C70="DM", $T70, IF(OR(AR70="Y", AR70="IR"),$AM70,IF(AR70="C", IF($BI70="Y", IF($AF70="N/A", $Q70, $AF70), IF($AG70="N/A", $T70,$AG70)))))))</f>
        <v>2</v>
      </c>
      <c r="BK70" s="16">
        <f>IF(AS70="R", $CA70, IF(OR(AS70="P", AS70="T", AS70="N"), 0, IF($C70="DM", $T70, IF(OR(AS70="Y", AS70="IR"),$AM70,IF(AS70="C", IF($BI70="Y", IF($AF70="N/A", $Q70, $AF70), IF($AG70="N/A", $T70,$AG70)))))))</f>
        <v>2</v>
      </c>
      <c r="BL70" s="16">
        <f>IF(AT70="R", $CA70, IF(OR(AT70="P", AT70="T", AT70="N"), 0, IF($C70="DM", $T70, IF(OR(AT70="Y", AT70="IR"),$AM70,IF(AT70="C", IF($BI70="Y", IF($AF70="N/A", $Q70, $AF70), IF($AG70="N/A", $T70,$AG70)))))))</f>
        <v>2</v>
      </c>
      <c r="BM70" s="16">
        <f>IF(AU70="R", $CA70, IF(OR(AU70="P", AU70="T", AU70="N"), 0, IF($C70="DM", $T70, IF(OR(AU70="Y", AU70="IR"),$AM70,IF(AU70="C", IF($BI70="Y", IF($AF70="N/A", $Q70, $AF70), IF($AG70="N/A", $T70,$AG70)))))))</f>
        <v>2</v>
      </c>
      <c r="BN70" s="16">
        <f>IF(AV70="R", $CA70, IF(OR(AV70="P", AV70="T", AV70="N"), 0, IF($C70="DM", $T70, IF(OR(AV70="Y", AV70="IR"),$AM70,IF(AV70="C", IF($BI70="Y", IF($AF70="N/A", $Q70, $AF70), IF($AG70="N/A", $T70,$AG70)))))))</f>
        <v>2</v>
      </c>
      <c r="BO70" s="16">
        <f>IF(AW70="R", $CA70, IF(OR(AW70="P", AW70="T", AW70="N"), 0, IF($C70="DM", $T70, IF(OR(AW70="Y", AW70="IR"),$AM70,IF(AW70="C", IF($BI70="Y", IF($AF70="N/A", $Q70, $AF70), IF($AG70="N/A", $T70,$AG70)))))))</f>
        <v>2</v>
      </c>
      <c r="BP70" s="16">
        <f>IF(AX70="R", $CA70, IF(OR(AX70="P", AX70="T", AX70="N"), 0, IF($C70="DM", $T70, IF(OR(AX70="Y", AX70="IR"),$AM70,IF(AX70="C", IF($BI70="Y", IF($AF70="N/A", $Q70, $AF70), IF($AG70="N/A", $T70,$AG70)))))))</f>
        <v>2</v>
      </c>
      <c r="BQ70" s="16">
        <f>IF(AY70="R", $CA70, IF(OR(AY70="P", AY70="T", AY70="N"), 0, IF($C70="DM", $T70, IF(OR(AY70="Y", AY70="IR"),$AM70,IF(AY70="C", IF($BI70="Y", IF($AF70="N/A", $Q70, $AF70), IF($AG70="N/A", $T70,$AG70)))))))</f>
        <v>2</v>
      </c>
      <c r="BR70" s="16">
        <f>IF(AZ70="R", $CA70, IF(OR(AZ70="P", AZ70="T", AZ70="N"), 0, IF($C70="DM", $T70, IF(OR(AZ70="Y", AZ70="IR"),$AM70,IF(AZ70="C", IF($BI70="Y", IF($AF70="N/A", $Q70, $AF70), IF($AG70="N/A", $T70,$AG70)))))))</f>
        <v>2</v>
      </c>
      <c r="BS70" s="16">
        <f>IF(BA70="R", $CA70, IF(OR(BA70="P", BA70="T", BA70="N"), 0, IF($C70="DM", $T70, IF(OR(BA70="Y", BA70="IR"),$AM70,IF(BA70="C", IF($BI70="Y", IF($AF70="N/A", $Q70, $AF70), IF($AG70="N/A", $T70,$AG70)))))))</f>
        <v>2</v>
      </c>
      <c r="BT70" s="16">
        <f>IF(BB70="R", $CA70, IF(OR(BB70="P", BB70="T", BB70="N"), 0, IF($C70="DM", $T70, IF(OR(BB70="Y", BB70="IR"),$AM70,IF(BB70="C", IF($BI70="Y", IF($BA70="C", IF($AF70="N/A", $Q70, $AF70), IF($AF70="N/A", $T70, $AM70)), IF($AG70="N/A", $T70,$AG70)))))))</f>
        <v>2</v>
      </c>
      <c r="BU70" s="16">
        <f>IF(BC70="R", $CA70, IF(OR(BC70="P", BC70="T", BC70="N"), 0, IF($C70="DM", $T70, IF(OR(BC70="Y", BC70="IR"),$AM70,IF(BC70="C", IF($BI70="Y", IF($BA70="C", IF($AF70="N/A", $Q70, $AF70), IF($AF70="N/A", $T70, $AM70)), IF($AG70="N/A", $T70,$AG70)))))))</f>
        <v>2</v>
      </c>
      <c r="BV70" s="16">
        <f>IF(BD70="R", $CA70, IF(OR(BD70="P", BD70="T", BD70="N"), 0, IF($C70="DM", $T70, IF(OR(BD70="Y", BD70="IR"),$AM70,IF(BD70="C", IF($BI70="Y", IF($BA70="C", IF($AF70="N/A", $Q70, $AF70), IF($AF70="N/A", $T70, $AM70)), IF($AG70="N/A", $T70,$AG70)))))))</f>
        <v>2</v>
      </c>
      <c r="BW70" s="16">
        <f>IF(BE70="R", $CA70, IF(OR(BE70="P", BE70="T", BE70="N"), 0, IF($C70="DM", $T70, IF(OR(BE70="Y", BE70="IR"),$AM70,IF(BE70="C", IF($BI70="Y", IF($BA70="C", IF($AF70="N/A", $Q70, $AF70), IF($AF70="N/A", $T70, $AM70)), IF($AG70="N/A", $T70,$AG70)))))))</f>
        <v>2</v>
      </c>
      <c r="BX70" s="16">
        <f>IF(BF70="R", $CA70, IF(OR(BF70="P", BF70="T", BF70="N"), 0, IF($C70="DM", $T70, IF(OR(BF70="Y", BF70="IR"),$AM70,IF(BF70="C", IF($BI70="Y", IF($BA70="C", IF($AF70="N/A", $Q70, $AF70), IF($AF70="N/A", $T70, $AM70)), IF($AG70="N/A", $T70,$AG70)))))))</f>
        <v>2</v>
      </c>
      <c r="BY70" s="16">
        <f>IF(BG70="R", $CA70, IF(OR(BG70="P", BG70="T", BG70="N"), 0, IF($C70="DM", $T70, IF(OR(BG70="Y", BG70="IR"),$AM70,IF(BG70="C", IF($BI70="Y", IF($BA70="C", IF($AF70="N/A", $Q70, $AF70), IF($AF70="N/A", $T70, $AM70)), IF($AG70="N/A", $T70,$AG70)))))))</f>
        <v>2</v>
      </c>
      <c r="BZ70" s="16">
        <f>IF(BH70="R", $CA70, IF(OR(BH70="P", BH70="T", BH70="N"), 0, IF($C70="DM", $T70, IF(OR(BH70="Y", BH70="IR"),$AM70,IF(BH70="C", IF($BI70="Y", IF($BA70="C", IF($AF70="N/A", $Q70, $AF70), IF($AF70="N/A", $T70, $AM70)), IF($AG70="N/A", $T70,$AG70)))))))</f>
        <v>2</v>
      </c>
      <c r="CA70" s="15" t="s">
        <v>75</v>
      </c>
      <c r="CB70" s="16">
        <f>BZ70</f>
        <v>2</v>
      </c>
      <c r="CC70" s="15">
        <f>IF(OR($BH70="T", $BH70="R"), 0, IF($BH70="C", IF($BI70="Y", IF($BA70="C", 0, IF(AF70="N/A", Q70-T70, AF70-AG70)), IF($AF70="N/A", U70, AH70)), AN70))</f>
        <v>2</v>
      </c>
      <c r="CD70" s="15" t="str">
        <f>IF(OR($BH70="T", $BH70="R"), 0, IF($BH70="C", IF($BI70="Y", 0, IF($AF70="N/A", V70, AI70)), AO70))</f>
        <v>N/A</v>
      </c>
      <c r="CE70" s="15" t="str">
        <f>IF(OR($BH70="T", $BH70="R"), 0, IF($BH70="C", IF($BI70="Y", 0, IF($AF70="N/A", W70, AJ70)), AP70))</f>
        <v>N/A</v>
      </c>
      <c r="CF70" s="15" t="str">
        <f>IF(OR($BH70="T", $BH70="R"), 0, IF($BH70="C", IF($BI70="Y", 0, IF($AF70="N/A", X70, AK70)), AQ70))</f>
        <v>N/A</v>
      </c>
      <c r="CG70" t="str">
        <f>IF(AC70="N/A", "S:"&amp;L70&amp;" G:"&amp;M70&amp;" GR:"&amp;Q70, IF(AC70=0, "S:"&amp;L70&amp;" G:"&amp;M70&amp;" GR:"&amp;Q70, "S:"&amp;L70&amp;"/"&amp;AD70&amp;" G:"&amp;AE70&amp;" GR:"&amp;AF70))</f>
        <v>S:2 G:0 GR:0</v>
      </c>
    </row>
    <row r="71" spans="1:85" x14ac:dyDescent="0.25">
      <c r="A71" s="14">
        <v>3123</v>
      </c>
      <c r="B71" s="15" t="s">
        <v>319</v>
      </c>
      <c r="C71" s="15" t="s">
        <v>68</v>
      </c>
      <c r="D71" s="15" t="s">
        <v>52</v>
      </c>
      <c r="E71" s="15">
        <f>VLOOKUP(B71, 'Rookie Year'!$A$2:$B$55679,2,FALSE)</f>
        <v>2019</v>
      </c>
      <c r="F71" s="15">
        <v>2019</v>
      </c>
      <c r="G71" s="15" t="s">
        <v>40</v>
      </c>
      <c r="H71" s="15" t="s">
        <v>1927</v>
      </c>
      <c r="I71" s="16">
        <v>14</v>
      </c>
      <c r="J71" s="15">
        <v>5</v>
      </c>
      <c r="K71" s="17">
        <f>IF(AND(G71&lt;&gt;"N",R71="N/A"), IF(I71&lt;4, 0, 0.25),IF(I71=1, IF(J71=1,0.25, 0.25), IF(I71&lt;13, 0.25, IF(I71&lt;26, 0.4, IF(I71&lt;51, 0.6, 0.75)))))</f>
        <v>0.4</v>
      </c>
      <c r="L71" s="16">
        <f>I71-M71</f>
        <v>8</v>
      </c>
      <c r="M71" s="16">
        <f>ROUNDUP(I71*K71,0)</f>
        <v>6</v>
      </c>
      <c r="N71" s="16">
        <f>M71*J71</f>
        <v>30</v>
      </c>
      <c r="O71" s="16">
        <v>20</v>
      </c>
      <c r="P71" s="16">
        <v>0</v>
      </c>
      <c r="Q71" s="16">
        <f>N71-O71-P71</f>
        <v>10</v>
      </c>
      <c r="R71" s="15">
        <v>2021</v>
      </c>
      <c r="S71" s="15">
        <f>IF(R71="N/A", J71-($B$1-F71), J71-($B$1-R71))</f>
        <v>2</v>
      </c>
      <c r="T71" s="16">
        <v>10</v>
      </c>
      <c r="U71" s="16">
        <v>0</v>
      </c>
      <c r="V71" s="16" t="str">
        <f>IF($S71&lt;3, "N/A", $M71)</f>
        <v>N/A</v>
      </c>
      <c r="W71" s="16" t="str">
        <f>IF($S71&lt;4, "N/A", $M71)</f>
        <v>N/A</v>
      </c>
      <c r="X71" s="16" t="str">
        <f>IF($S71&lt;5, "N/A", $M71)</f>
        <v>N/A</v>
      </c>
      <c r="Y71" s="15" t="str">
        <f>IF(SUM(T71:X71)&lt;&gt;Q71, "CHECK", "OK")</f>
        <v>OK</v>
      </c>
      <c r="Z71" s="15" t="str">
        <f>IF(F71=$B$1, "No", IF(S71=1, "Yes", "No"))</f>
        <v>No</v>
      </c>
      <c r="AA71" s="18" t="str">
        <f>IF(C71="DM", "N/A", IF(Z71="No","N/A",VLOOKUP(B71,'Extension List'!$A$3:$R$1972,18,FALSE)))</f>
        <v>N/A</v>
      </c>
      <c r="AB71" s="15" t="str">
        <f>IF(C71="DM", "N/A", IF(Z71="No","N/A",VLOOKUP(B71,'Extension List'!$A$3:$T$1972,20,FALSE)))</f>
        <v>N/A</v>
      </c>
      <c r="AC71" s="15" t="str">
        <f>IF(AA71="N/A", "N/A", 0)</f>
        <v>N/A</v>
      </c>
      <c r="AD71" s="16" t="str">
        <f>IF(AE71="N/A", "N/A", AA71-AE71)</f>
        <v>N/A</v>
      </c>
      <c r="AE71" s="16" t="str">
        <f>IF(AA71="N/A", "N/A", IF(AC71&gt;0, IF(AA71&lt;13, ROUNDUP(0.25*AA71,0), IF(AA71&lt;26, ROUNDUP(0.4*AA71,0), IF(AA71&lt;51, ROUNDUP(0.6*AA71,0), ROUNDUP(0.75*AA71,0)))), "N/A"))</f>
        <v>N/A</v>
      </c>
      <c r="AF71" s="16" t="str">
        <f>IF(AD71="N/A","N/A", (AE71*AC71)+Q71)</f>
        <v>N/A</v>
      </c>
      <c r="AG71" s="16" t="str">
        <f>IF($AF71="N/A", "N/A", "TBC")</f>
        <v>N/A</v>
      </c>
      <c r="AH71" s="16" t="str">
        <f>IF($AF71="N/A", "N/A", "TBC")</f>
        <v>N/A</v>
      </c>
      <c r="AI71" s="16" t="str">
        <f>IF($AF71="N/A","N/A",IF(AC71&gt;1,"TBC","N/A"))</f>
        <v>N/A</v>
      </c>
      <c r="AJ71" s="16" t="str">
        <f>IF($AF71="N/A","N/A",IF(AC71&gt;2,"TBC","N/A"))</f>
        <v>N/A</v>
      </c>
      <c r="AK71" s="16" t="str">
        <f>IF($AF71="N/A","N/A",IF(AC71&gt;3,"TBC","N/A"))</f>
        <v>N/A</v>
      </c>
      <c r="AL71" s="16" t="str">
        <f>IF(AC71="N/A","N/A",IF(AC71&gt;0,IF(SUM(AG71:AK71)&lt;&gt;AF71,"CHECK","OK"),"N/A"))</f>
        <v>N/A</v>
      </c>
      <c r="AM71" s="16">
        <f>IF(AD71="N/A", L71+T71, L71+AG71)</f>
        <v>18</v>
      </c>
      <c r="AN71" s="16">
        <f>IF(AD71="N/A", IF(U71="N/A", "N/A", L71+U71), AD71+AH71)</f>
        <v>8</v>
      </c>
      <c r="AO71" s="16" t="str">
        <f>IF(AD71="N/A", IF(V71="N/A", "N/A", L71+V71), IF(AI71="N/A", "N/A", AD71+AI71))</f>
        <v>N/A</v>
      </c>
      <c r="AP71" s="16" t="str">
        <f>IF(AD71="N/A", IF(W71="N/A", "N/A", L71+W71), IF(AJ71="N/A", "N/A", AD71+AJ71))</f>
        <v>N/A</v>
      </c>
      <c r="AQ71" s="16" t="str">
        <f>IF(AD71="N/A", IF(X71="N/A", "N/A", L71+X71), IF(AK71="N/A", "N/A", AD71+AK71))</f>
        <v>N/A</v>
      </c>
      <c r="AR71" s="15" t="s">
        <v>40</v>
      </c>
      <c r="AS71" s="15" t="s">
        <v>40</v>
      </c>
      <c r="AT71" s="15" t="s">
        <v>40</v>
      </c>
      <c r="AU71" s="15" t="s">
        <v>40</v>
      </c>
      <c r="AV71" s="15" t="s">
        <v>40</v>
      </c>
      <c r="AW71" s="15" t="s">
        <v>40</v>
      </c>
      <c r="AX71" s="15" t="s">
        <v>40</v>
      </c>
      <c r="AY71" s="15" t="s">
        <v>40</v>
      </c>
      <c r="AZ71" s="15" t="s">
        <v>40</v>
      </c>
      <c r="BA71" s="15" t="s">
        <v>40</v>
      </c>
      <c r="BB71" s="15" t="s">
        <v>40</v>
      </c>
      <c r="BC71" s="15" t="s">
        <v>40</v>
      </c>
      <c r="BD71" s="15" t="s">
        <v>40</v>
      </c>
      <c r="BE71" s="15" t="s">
        <v>40</v>
      </c>
      <c r="BF71" s="15" t="s">
        <v>40</v>
      </c>
      <c r="BG71" s="15" t="s">
        <v>40</v>
      </c>
      <c r="BH71" s="15" t="s">
        <v>40</v>
      </c>
      <c r="BI71" s="15"/>
      <c r="BJ71" s="16">
        <f>IF(AR71="R", $CA71, IF(OR(AR71="P", AR71="T", AR71="N"), 0, IF($C71="DM", $T71, IF(OR(AR71="Y", AR71="IR"),$AM71,IF(AR71="C", IF($BI71="Y", IF($AF71="N/A", $Q71, $AF71), IF($AG71="N/A", $T71,$AG71)))))))</f>
        <v>18</v>
      </c>
      <c r="BK71" s="16">
        <f>IF(AS71="R", $CA71, IF(OR(AS71="P", AS71="T", AS71="N"), 0, IF($C71="DM", $T71, IF(OR(AS71="Y", AS71="IR"),$AM71,IF(AS71="C", IF($BI71="Y", IF($AF71="N/A", $Q71, $AF71), IF($AG71="N/A", $T71,$AG71)))))))</f>
        <v>18</v>
      </c>
      <c r="BL71" s="16">
        <f>IF(AT71="R", $CA71, IF(OR(AT71="P", AT71="T", AT71="N"), 0, IF($C71="DM", $T71, IF(OR(AT71="Y", AT71="IR"),$AM71,IF(AT71="C", IF($BI71="Y", IF($AF71="N/A", $Q71, $AF71), IF($AG71="N/A", $T71,$AG71)))))))</f>
        <v>18</v>
      </c>
      <c r="BM71" s="16">
        <f>IF(AU71="R", $CA71, IF(OR(AU71="P", AU71="T", AU71="N"), 0, IF($C71="DM", $T71, IF(OR(AU71="Y", AU71="IR"),$AM71,IF(AU71="C", IF($BI71="Y", IF($AF71="N/A", $Q71, $AF71), IF($AG71="N/A", $T71,$AG71)))))))</f>
        <v>18</v>
      </c>
      <c r="BN71" s="16">
        <f>IF(AV71="R", $CA71, IF(OR(AV71="P", AV71="T", AV71="N"), 0, IF($C71="DM", $T71, IF(OR(AV71="Y", AV71="IR"),$AM71,IF(AV71="C", IF($BI71="Y", IF($AF71="N/A", $Q71, $AF71), IF($AG71="N/A", $T71,$AG71)))))))</f>
        <v>18</v>
      </c>
      <c r="BO71" s="16">
        <f>IF(AW71="R", $CA71, IF(OR(AW71="P", AW71="T", AW71="N"), 0, IF($C71="DM", $T71, IF(OR(AW71="Y", AW71="IR"),$AM71,IF(AW71="C", IF($BI71="Y", IF($AF71="N/A", $Q71, $AF71), IF($AG71="N/A", $T71,$AG71)))))))</f>
        <v>18</v>
      </c>
      <c r="BP71" s="16">
        <f>IF(AX71="R", $CA71, IF(OR(AX71="P", AX71="T", AX71="N"), 0, IF($C71="DM", $T71, IF(OR(AX71="Y", AX71="IR"),$AM71,IF(AX71="C", IF($BI71="Y", IF($AF71="N/A", $Q71, $AF71), IF($AG71="N/A", $T71,$AG71)))))))</f>
        <v>18</v>
      </c>
      <c r="BQ71" s="16">
        <f>IF(AY71="R", $CA71, IF(OR(AY71="P", AY71="T", AY71="N"), 0, IF($C71="DM", $T71, IF(OR(AY71="Y", AY71="IR"),$AM71,IF(AY71="C", IF($BI71="Y", IF($AF71="N/A", $Q71, $AF71), IF($AG71="N/A", $T71,$AG71)))))))</f>
        <v>18</v>
      </c>
      <c r="BR71" s="16">
        <f>IF(AZ71="R", $CA71, IF(OR(AZ71="P", AZ71="T", AZ71="N"), 0, IF($C71="DM", $T71, IF(OR(AZ71="Y", AZ71="IR"),$AM71,IF(AZ71="C", IF($BI71="Y", IF($AF71="N/A", $Q71, $AF71), IF($AG71="N/A", $T71,$AG71)))))))</f>
        <v>18</v>
      </c>
      <c r="BS71" s="16">
        <f>IF(BA71="R", $CA71, IF(OR(BA71="P", BA71="T", BA71="N"), 0, IF($C71="DM", $T71, IF(OR(BA71="Y", BA71="IR"),$AM71,IF(BA71="C", IF($BI71="Y", IF($AF71="N/A", $Q71, $AF71), IF($AG71="N/A", $T71,$AG71)))))))</f>
        <v>18</v>
      </c>
      <c r="BT71" s="16">
        <f>IF(BB71="R", $CA71, IF(OR(BB71="P", BB71="T", BB71="N"), 0, IF($C71="DM", $T71, IF(OR(BB71="Y", BB71="IR"),$AM71,IF(BB71="C", IF($BI71="Y", IF($BA71="C", IF($AF71="N/A", $Q71, $AF71), IF($AF71="N/A", $T71, $AM71)), IF($AG71="N/A", $T71,$AG71)))))))</f>
        <v>18</v>
      </c>
      <c r="BU71" s="16">
        <f>IF(BC71="R", $CA71, IF(OR(BC71="P", BC71="T", BC71="N"), 0, IF($C71="DM", $T71, IF(OR(BC71="Y", BC71="IR"),$AM71,IF(BC71="C", IF($BI71="Y", IF($BA71="C", IF($AF71="N/A", $Q71, $AF71), IF($AF71="N/A", $T71, $AM71)), IF($AG71="N/A", $T71,$AG71)))))))</f>
        <v>18</v>
      </c>
      <c r="BV71" s="16">
        <f>IF(BD71="R", $CA71, IF(OR(BD71="P", BD71="T", BD71="N"), 0, IF($C71="DM", $T71, IF(OR(BD71="Y", BD71="IR"),$AM71,IF(BD71="C", IF($BI71="Y", IF($BA71="C", IF($AF71="N/A", $Q71, $AF71), IF($AF71="N/A", $T71, $AM71)), IF($AG71="N/A", $T71,$AG71)))))))</f>
        <v>18</v>
      </c>
      <c r="BW71" s="16">
        <f>IF(BE71="R", $CA71, IF(OR(BE71="P", BE71="T", BE71="N"), 0, IF($C71="DM", $T71, IF(OR(BE71="Y", BE71="IR"),$AM71,IF(BE71="C", IF($BI71="Y", IF($BA71="C", IF($AF71="N/A", $Q71, $AF71), IF($AF71="N/A", $T71, $AM71)), IF($AG71="N/A", $T71,$AG71)))))))</f>
        <v>18</v>
      </c>
      <c r="BX71" s="16">
        <f>IF(BF71="R", $CA71, IF(OR(BF71="P", BF71="T", BF71="N"), 0, IF($C71="DM", $T71, IF(OR(BF71="Y", BF71="IR"),$AM71,IF(BF71="C", IF($BI71="Y", IF($BA71="C", IF($AF71="N/A", $Q71, $AF71), IF($AF71="N/A", $T71, $AM71)), IF($AG71="N/A", $T71,$AG71)))))))</f>
        <v>18</v>
      </c>
      <c r="BY71" s="16">
        <f>IF(BG71="R", $CA71, IF(OR(BG71="P", BG71="T", BG71="N"), 0, IF($C71="DM", $T71, IF(OR(BG71="Y", BG71="IR"),$AM71,IF(BG71="C", IF($BI71="Y", IF($BA71="C", IF($AF71="N/A", $Q71, $AF71), IF($AF71="N/A", $T71, $AM71)), IF($AG71="N/A", $T71,$AG71)))))))</f>
        <v>18</v>
      </c>
      <c r="BZ71" s="16">
        <f>IF(BH71="R", $CA71, IF(OR(BH71="P", BH71="T", BH71="N"), 0, IF($C71="DM", $T71, IF(OR(BH71="Y", BH71="IR"),$AM71,IF(BH71="C", IF($BI71="Y", IF($BA71="C", IF($AF71="N/A", $Q71, $AF71), IF($AF71="N/A", $T71, $AM71)), IF($AG71="N/A", $T71,$AG71)))))))</f>
        <v>18</v>
      </c>
      <c r="CA71" s="15" t="s">
        <v>75</v>
      </c>
      <c r="CB71" s="16">
        <f>BZ71</f>
        <v>18</v>
      </c>
      <c r="CC71" s="15">
        <f>IF(OR($BH71="T", $BH71="R"), 0, IF($BH71="C", IF($BI71="Y", IF($BA71="C", 0, IF(AF71="N/A", Q71-T71, AF71-AG71)), IF($AF71="N/A", U71, AH71)), AN71))</f>
        <v>8</v>
      </c>
      <c r="CD71" s="15" t="str">
        <f>IF(OR($BH71="T", $BH71="R"), 0, IF($BH71="C", IF($BI71="Y", 0, IF($AF71="N/A", V71, AI71)), AO71))</f>
        <v>N/A</v>
      </c>
      <c r="CE71" s="15" t="str">
        <f>IF(OR($BH71="T", $BH71="R"), 0, IF($BH71="C", IF($BI71="Y", 0, IF($AF71="N/A", W71, AJ71)), AP71))</f>
        <v>N/A</v>
      </c>
      <c r="CF71" s="15" t="str">
        <f>IF(OR($BH71="T", $BH71="R"), 0, IF($BH71="C", IF($BI71="Y", 0, IF($AF71="N/A", X71, AK71)), AQ71))</f>
        <v>N/A</v>
      </c>
      <c r="CG71" t="str">
        <f>IF(AC71="N/A", "S:"&amp;L71&amp;" G:"&amp;M71&amp;" GR:"&amp;Q71, IF(AC71=0, "S:"&amp;L71&amp;" G:"&amp;M71&amp;" GR:"&amp;Q71, "S:"&amp;L71&amp;"/"&amp;AD71&amp;" G:"&amp;AE71&amp;" GR:"&amp;AF71))</f>
        <v>S:8 G:6 GR:10</v>
      </c>
    </row>
    <row r="72" spans="1:85" x14ac:dyDescent="0.25">
      <c r="A72" s="14">
        <v>2538</v>
      </c>
      <c r="B72" s="15" t="s">
        <v>1972</v>
      </c>
      <c r="C72" s="15" t="s">
        <v>68</v>
      </c>
      <c r="D72" s="15" t="s">
        <v>52</v>
      </c>
      <c r="E72" s="15">
        <f>VLOOKUP(B72, 'Rookie Year'!$A$2:$B$55679,2,FALSE)</f>
        <v>2018</v>
      </c>
      <c r="F72" s="15">
        <v>2018</v>
      </c>
      <c r="G72" s="15" t="s">
        <v>40</v>
      </c>
      <c r="H72" s="15" t="s">
        <v>1927</v>
      </c>
      <c r="I72" s="16">
        <v>14</v>
      </c>
      <c r="J72" s="15">
        <v>5</v>
      </c>
      <c r="K72" s="17">
        <f>IF(AND(G72&lt;&gt;"N",R72="N/A"), IF(I72&lt;4, 0, 0.25),IF(I72=1, IF(J72=1,0.25, 0.25), IF(I72&lt;13, 0.25, IF(I72&lt;26, 0.4, IF(I72&lt;51, 0.6, 0.75)))))</f>
        <v>0.4</v>
      </c>
      <c r="L72" s="16">
        <f>I72-M72</f>
        <v>8</v>
      </c>
      <c r="M72" s="16">
        <f>ROUNDUP(I72*K72,0)</f>
        <v>6</v>
      </c>
      <c r="N72" s="16">
        <f>M72*J72</f>
        <v>30</v>
      </c>
      <c r="O72" s="16">
        <v>19</v>
      </c>
      <c r="P72" s="16">
        <v>0</v>
      </c>
      <c r="Q72" s="16">
        <f>N72-O72-P72</f>
        <v>11</v>
      </c>
      <c r="R72" s="15">
        <v>2021</v>
      </c>
      <c r="S72" s="15">
        <f>IF(R72="N/A", J72-($B$1-F72), J72-($B$1-R72))</f>
        <v>2</v>
      </c>
      <c r="T72" s="16">
        <v>10</v>
      </c>
      <c r="U72" s="16">
        <v>1</v>
      </c>
      <c r="V72" s="16" t="str">
        <f>IF($S72&lt;3, "N/A", $M72)</f>
        <v>N/A</v>
      </c>
      <c r="W72" s="16" t="str">
        <f>IF($S72&lt;4, "N/A", $M72)</f>
        <v>N/A</v>
      </c>
      <c r="X72" s="16" t="str">
        <f>IF($S72&lt;5, "N/A", $M72)</f>
        <v>N/A</v>
      </c>
      <c r="Y72" s="15" t="str">
        <f>IF(SUM(T72:X72)&lt;&gt;Q72, "CHECK", "OK")</f>
        <v>OK</v>
      </c>
      <c r="Z72" s="15" t="str">
        <f>IF(F72=$B$1, "No", IF(S72=1, "Yes", "No"))</f>
        <v>No</v>
      </c>
      <c r="AA72" s="18" t="str">
        <f>IF(C72="DM", "N/A", IF(Z72="No","N/A",VLOOKUP(B72,'Extension List'!$A$3:$R$1972,18,FALSE)))</f>
        <v>N/A</v>
      </c>
      <c r="AB72" s="15" t="str">
        <f>IF(C72="DM", "N/A", IF(Z72="No","N/A",VLOOKUP(B72,'Extension List'!$A$3:$T$1972,20,FALSE)))</f>
        <v>N/A</v>
      </c>
      <c r="AC72" s="15" t="str">
        <f>IF(AA72="N/A", "N/A", 0)</f>
        <v>N/A</v>
      </c>
      <c r="AD72" s="16" t="str">
        <f>IF(AE72="N/A", "N/A", AA72-AE72)</f>
        <v>N/A</v>
      </c>
      <c r="AE72" s="16" t="str">
        <f>IF(AA72="N/A", "N/A", IF(AC72&gt;0, IF(AA72&lt;13, ROUNDUP(0.25*AA72,0), IF(AA72&lt;26, ROUNDUP(0.4*AA72,0), IF(AA72&lt;51, ROUNDUP(0.6*AA72,0), ROUNDUP(0.75*AA72,0)))), "N/A"))</f>
        <v>N/A</v>
      </c>
      <c r="AF72" s="16" t="str">
        <f>IF(AD72="N/A","N/A", (AE72*AC72)+Q72)</f>
        <v>N/A</v>
      </c>
      <c r="AG72" s="16" t="str">
        <f>IF($AF72="N/A", "N/A", "TBC")</f>
        <v>N/A</v>
      </c>
      <c r="AH72" s="16" t="str">
        <f>IF($AF72="N/A", "N/A", "TBC")</f>
        <v>N/A</v>
      </c>
      <c r="AI72" s="16" t="str">
        <f>IF($AF72="N/A","N/A",IF(AC72&gt;1,"TBC","N/A"))</f>
        <v>N/A</v>
      </c>
      <c r="AJ72" s="16" t="str">
        <f>IF($AF72="N/A","N/A",IF(AC72&gt;2,"TBC","N/A"))</f>
        <v>N/A</v>
      </c>
      <c r="AK72" s="16" t="str">
        <f>IF($AF72="N/A","N/A",IF(AC72&gt;3,"TBC","N/A"))</f>
        <v>N/A</v>
      </c>
      <c r="AL72" s="16" t="str">
        <f>IF(AC72="N/A","N/A",IF(AC72&gt;0,IF(SUM(AG72:AK72)&lt;&gt;AF72,"CHECK","OK"),"N/A"))</f>
        <v>N/A</v>
      </c>
      <c r="AM72" s="16">
        <f>IF(AD72="N/A", L72+T72, L72+AG72)</f>
        <v>18</v>
      </c>
      <c r="AN72" s="16">
        <f>IF(AD72="N/A", IF(U72="N/A", "N/A", L72+U72), AD72+AH72)</f>
        <v>9</v>
      </c>
      <c r="AO72" s="16" t="str">
        <f>IF(AD72="N/A", IF(V72="N/A", "N/A", L72+V72), IF(AI72="N/A", "N/A", AD72+AI72))</f>
        <v>N/A</v>
      </c>
      <c r="AP72" s="16" t="str">
        <f>IF(AD72="N/A", IF(W72="N/A", "N/A", L72+W72), IF(AJ72="N/A", "N/A", AD72+AJ72))</f>
        <v>N/A</v>
      </c>
      <c r="AQ72" s="16" t="str">
        <f>IF(AD72="N/A", IF(X72="N/A", "N/A", L72+X72), IF(AK72="N/A", "N/A", AD72+AK72))</f>
        <v>N/A</v>
      </c>
      <c r="AR72" s="15" t="s">
        <v>48</v>
      </c>
      <c r="AS72" s="15" t="s">
        <v>48</v>
      </c>
      <c r="AT72" s="15" t="s">
        <v>48</v>
      </c>
      <c r="AU72" s="15" t="s">
        <v>48</v>
      </c>
      <c r="AV72" s="15" t="s">
        <v>48</v>
      </c>
      <c r="AW72" s="15" t="s">
        <v>48</v>
      </c>
      <c r="AX72" s="15" t="s">
        <v>48</v>
      </c>
      <c r="AY72" s="15" t="s">
        <v>48</v>
      </c>
      <c r="AZ72" s="15" t="s">
        <v>48</v>
      </c>
      <c r="BA72" s="15" t="s">
        <v>48</v>
      </c>
      <c r="BB72" s="15" t="s">
        <v>48</v>
      </c>
      <c r="BC72" s="15" t="s">
        <v>48</v>
      </c>
      <c r="BD72" s="15" t="s">
        <v>48</v>
      </c>
      <c r="BE72" s="15" t="s">
        <v>48</v>
      </c>
      <c r="BF72" s="15" t="s">
        <v>48</v>
      </c>
      <c r="BG72" s="15" t="s">
        <v>48</v>
      </c>
      <c r="BH72" s="15" t="s">
        <v>48</v>
      </c>
      <c r="BI72" s="15"/>
      <c r="BJ72" s="16">
        <f>IF(AR72="R", $CA72, IF(OR(AR72="P", AR72="T", AR72="N"), 0, IF($C72="DM", $T72, IF(OR(AR72="Y", AR72="IR"),$AM72,IF(AR72="C", IF($BI72="Y", IF($AF72="N/A", $Q72, $AF72), IF($AG72="N/A", $T72,$AG72)))))))</f>
        <v>18</v>
      </c>
      <c r="BK72" s="16">
        <f>IF(AS72="R", $CA72, IF(OR(AS72="P", AS72="T", AS72="N"), 0, IF($C72="DM", $T72, IF(OR(AS72="Y", AS72="IR"),$AM72,IF(AS72="C", IF($BI72="Y", IF($AF72="N/A", $Q72, $AF72), IF($AG72="N/A", $T72,$AG72)))))))</f>
        <v>18</v>
      </c>
      <c r="BL72" s="16">
        <f>IF(AT72="R", $CA72, IF(OR(AT72="P", AT72="T", AT72="N"), 0, IF($C72="DM", $T72, IF(OR(AT72="Y", AT72="IR"),$AM72,IF(AT72="C", IF($BI72="Y", IF($AF72="N/A", $Q72, $AF72), IF($AG72="N/A", $T72,$AG72)))))))</f>
        <v>18</v>
      </c>
      <c r="BM72" s="16">
        <f>IF(AU72="R", $CA72, IF(OR(AU72="P", AU72="T", AU72="N"), 0, IF($C72="DM", $T72, IF(OR(AU72="Y", AU72="IR"),$AM72,IF(AU72="C", IF($BI72="Y", IF($AF72="N/A", $Q72, $AF72), IF($AG72="N/A", $T72,$AG72)))))))</f>
        <v>18</v>
      </c>
      <c r="BN72" s="16">
        <f>IF(AV72="R", $CA72, IF(OR(AV72="P", AV72="T", AV72="N"), 0, IF($C72="DM", $T72, IF(OR(AV72="Y", AV72="IR"),$AM72,IF(AV72="C", IF($BI72="Y", IF($AF72="N/A", $Q72, $AF72), IF($AG72="N/A", $T72,$AG72)))))))</f>
        <v>18</v>
      </c>
      <c r="BO72" s="16">
        <f>IF(AW72="R", $CA72, IF(OR(AW72="P", AW72="T", AW72="N"), 0, IF($C72="DM", $T72, IF(OR(AW72="Y", AW72="IR"),$AM72,IF(AW72="C", IF($BI72="Y", IF($AF72="N/A", $Q72, $AF72), IF($AG72="N/A", $T72,$AG72)))))))</f>
        <v>18</v>
      </c>
      <c r="BP72" s="16">
        <f>IF(AX72="R", $CA72, IF(OR(AX72="P", AX72="T", AX72="N"), 0, IF($C72="DM", $T72, IF(OR(AX72="Y", AX72="IR"),$AM72,IF(AX72="C", IF($BI72="Y", IF($AF72="N/A", $Q72, $AF72), IF($AG72="N/A", $T72,$AG72)))))))</f>
        <v>18</v>
      </c>
      <c r="BQ72" s="16">
        <f>IF(AY72="R", $CA72, IF(OR(AY72="P", AY72="T", AY72="N"), 0, IF($C72="DM", $T72, IF(OR(AY72="Y", AY72="IR"),$AM72,IF(AY72="C", IF($BI72="Y", IF($AF72="N/A", $Q72, $AF72), IF($AG72="N/A", $T72,$AG72)))))))</f>
        <v>18</v>
      </c>
      <c r="BR72" s="16">
        <f>IF(AZ72="R", $CA72, IF(OR(AZ72="P", AZ72="T", AZ72="N"), 0, IF($C72="DM", $T72, IF(OR(AZ72="Y", AZ72="IR"),$AM72,IF(AZ72="C", IF($BI72="Y", IF($AF72="N/A", $Q72, $AF72), IF($AG72="N/A", $T72,$AG72)))))))</f>
        <v>18</v>
      </c>
      <c r="BS72" s="16">
        <f>IF(BA72="R", $CA72, IF(OR(BA72="P", BA72="T", BA72="N"), 0, IF($C72="DM", $T72, IF(OR(BA72="Y", BA72="IR"),$AM72,IF(BA72="C", IF($BI72="Y", IF($AF72="N/A", $Q72, $AF72), IF($AG72="N/A", $T72,$AG72)))))))</f>
        <v>18</v>
      </c>
      <c r="BT72" s="16">
        <f>IF(BB72="R", $CA72, IF(OR(BB72="P", BB72="T", BB72="N"), 0, IF($C72="DM", $T72, IF(OR(BB72="Y", BB72="IR"),$AM72,IF(BB72="C", IF($BI72="Y", IF($BA72="C", IF($AF72="N/A", $Q72, $AF72), IF($AF72="N/A", $T72, $AM72)), IF($AG72="N/A", $T72,$AG72)))))))</f>
        <v>18</v>
      </c>
      <c r="BU72" s="16">
        <f>IF(BC72="R", $CA72, IF(OR(BC72="P", BC72="T", BC72="N"), 0, IF($C72="DM", $T72, IF(OR(BC72="Y", BC72="IR"),$AM72,IF(BC72="C", IF($BI72="Y", IF($BA72="C", IF($AF72="N/A", $Q72, $AF72), IF($AF72="N/A", $T72, $AM72)), IF($AG72="N/A", $T72,$AG72)))))))</f>
        <v>18</v>
      </c>
      <c r="BV72" s="16">
        <f>IF(BD72="R", $CA72, IF(OR(BD72="P", BD72="T", BD72="N"), 0, IF($C72="DM", $T72, IF(OR(BD72="Y", BD72="IR"),$AM72,IF(BD72="C", IF($BI72="Y", IF($BA72="C", IF($AF72="N/A", $Q72, $AF72), IF($AF72="N/A", $T72, $AM72)), IF($AG72="N/A", $T72,$AG72)))))))</f>
        <v>18</v>
      </c>
      <c r="BW72" s="16">
        <f>IF(BE72="R", $CA72, IF(OR(BE72="P", BE72="T", BE72="N"), 0, IF($C72="DM", $T72, IF(OR(BE72="Y", BE72="IR"),$AM72,IF(BE72="C", IF($BI72="Y", IF($BA72="C", IF($AF72="N/A", $Q72, $AF72), IF($AF72="N/A", $T72, $AM72)), IF($AG72="N/A", $T72,$AG72)))))))</f>
        <v>18</v>
      </c>
      <c r="BX72" s="16">
        <f>IF(BF72="R", $CA72, IF(OR(BF72="P", BF72="T", BF72="N"), 0, IF($C72="DM", $T72, IF(OR(BF72="Y", BF72="IR"),$AM72,IF(BF72="C", IF($BI72="Y", IF($BA72="C", IF($AF72="N/A", $Q72, $AF72), IF($AF72="N/A", $T72, $AM72)), IF($AG72="N/A", $T72,$AG72)))))))</f>
        <v>18</v>
      </c>
      <c r="BY72" s="16">
        <f>IF(BG72="R", $CA72, IF(OR(BG72="P", BG72="T", BG72="N"), 0, IF($C72="DM", $T72, IF(OR(BG72="Y", BG72="IR"),$AM72,IF(BG72="C", IF($BI72="Y", IF($BA72="C", IF($AF72="N/A", $Q72, $AF72), IF($AF72="N/A", $T72, $AM72)), IF($AG72="N/A", $T72,$AG72)))))))</f>
        <v>18</v>
      </c>
      <c r="BZ72" s="16">
        <f>IF(BH72="R", $CA72, IF(OR(BH72="P", BH72="T", BH72="N"), 0, IF($C72="DM", $T72, IF(OR(BH72="Y", BH72="IR"),$AM72,IF(BH72="C", IF($BI72="Y", IF($BA72="C", IF($AF72="N/A", $Q72, $AF72), IF($AF72="N/A", $T72, $AM72)), IF($AG72="N/A", $T72,$AG72)))))))</f>
        <v>18</v>
      </c>
      <c r="CA72" s="15" t="s">
        <v>75</v>
      </c>
      <c r="CB72" s="16">
        <f>BZ72</f>
        <v>18</v>
      </c>
      <c r="CC72" s="15">
        <f>IF(OR($BH72="T", $BH72="R"), 0, IF($BH72="C", IF($BI72="Y", IF($BA72="C", 0, IF(AF72="N/A", Q72-T72, AF72-AG72)), IF($AF72="N/A", U72, AH72)), AN72))</f>
        <v>9</v>
      </c>
      <c r="CD72" s="15" t="str">
        <f>IF(OR($BH72="T", $BH72="R"), 0, IF($BH72="C", IF($BI72="Y", 0, IF($AF72="N/A", V72, AI72)), AO72))</f>
        <v>N/A</v>
      </c>
      <c r="CE72" s="15" t="str">
        <f>IF(OR($BH72="T", $BH72="R"), 0, IF($BH72="C", IF($BI72="Y", 0, IF($AF72="N/A", W72, AJ72)), AP72))</f>
        <v>N/A</v>
      </c>
      <c r="CF72" s="15" t="str">
        <f>IF(OR($BH72="T", $BH72="R"), 0, IF($BH72="C", IF($BI72="Y", 0, IF($AF72="N/A", X72, AK72)), AQ72))</f>
        <v>N/A</v>
      </c>
      <c r="CG72" t="str">
        <f>IF(AC72="N/A", "S:"&amp;L72&amp;" G:"&amp;M72&amp;" GR:"&amp;Q72, IF(AC72=0, "S:"&amp;L72&amp;" G:"&amp;M72&amp;" GR:"&amp;Q72, "S:"&amp;L72&amp;"/"&amp;AD72&amp;" G:"&amp;AE72&amp;" GR:"&amp;AF72))</f>
        <v>S:8 G:6 GR:11</v>
      </c>
    </row>
    <row r="73" spans="1:85" x14ac:dyDescent="0.25">
      <c r="A73" s="14">
        <v>5536</v>
      </c>
      <c r="B73" s="15" t="s">
        <v>2892</v>
      </c>
      <c r="C73" s="15" t="s">
        <v>68</v>
      </c>
      <c r="D73" s="15" t="s">
        <v>52</v>
      </c>
      <c r="E73" s="15">
        <f>VLOOKUP(B73, 'Rookie Year'!$A$2:$B$55679,2,FALSE)</f>
        <v>2019</v>
      </c>
      <c r="F73" s="15">
        <v>2024</v>
      </c>
      <c r="G73" s="15" t="s">
        <v>42</v>
      </c>
      <c r="H73" s="15" t="s">
        <v>1928</v>
      </c>
      <c r="I73" s="16">
        <v>2</v>
      </c>
      <c r="J73" s="15">
        <v>1</v>
      </c>
      <c r="K73" s="17">
        <f>IF(AND(G73&lt;&gt;"N",R73="N/A"), IF(I73&lt;4, 0, 0.25),IF(I73=1, IF(J73=1,0.25, 0.25), IF(I73&lt;13, 0.25, IF(I73&lt;26, 0.4, IF(I73&lt;51, 0.6, 0.75)))))</f>
        <v>0.25</v>
      </c>
      <c r="L73" s="16">
        <f>I73-M73</f>
        <v>1</v>
      </c>
      <c r="M73" s="16">
        <f>ROUNDUP(I73*K73,0)</f>
        <v>1</v>
      </c>
      <c r="N73" s="16">
        <f>M73*J73</f>
        <v>1</v>
      </c>
      <c r="O73" s="16">
        <v>0</v>
      </c>
      <c r="P73" s="16">
        <v>0</v>
      </c>
      <c r="Q73" s="16">
        <f>N73-O73-P73</f>
        <v>1</v>
      </c>
      <c r="R73" s="15" t="s">
        <v>75</v>
      </c>
      <c r="S73" s="15">
        <f>IF(R73="N/A", J73-($B$1-F73), J73-($B$1-R73))</f>
        <v>1</v>
      </c>
      <c r="T73" s="16">
        <f>IF($S73&lt;1, "N/A", $M73)</f>
        <v>1</v>
      </c>
      <c r="U73" s="16" t="str">
        <f>IF($S73&lt;2, "N/A", $M73)</f>
        <v>N/A</v>
      </c>
      <c r="V73" s="16" t="str">
        <f>IF($S73&lt;3, "N/A", $M73)</f>
        <v>N/A</v>
      </c>
      <c r="W73" s="16" t="str">
        <f>IF($S73&lt;4, "N/A", $M73)</f>
        <v>N/A</v>
      </c>
      <c r="X73" s="16" t="str">
        <f>IF($S73&lt;5, "N/A", $M73)</f>
        <v>N/A</v>
      </c>
      <c r="Y73" s="15" t="str">
        <f>IF(SUM(T73:X73)&lt;&gt;Q73, "CHECK", "OK")</f>
        <v>OK</v>
      </c>
      <c r="Z73" s="15" t="str">
        <f>IF(F73=$B$1, "No", IF(S73=1, "Yes", "No"))</f>
        <v>No</v>
      </c>
      <c r="AA73" s="18" t="str">
        <f>IF(C73="DM", "N/A", IF(Z73="No","N/A",VLOOKUP(B73,'Extension List'!$A$3:$R$1972,18,FALSE)))</f>
        <v>N/A</v>
      </c>
      <c r="AB73" s="15" t="str">
        <f>IF(C73="DM", "N/A", IF(Z73="No","N/A",VLOOKUP(B73,'Extension List'!$A$3:$T$1972,20,FALSE)))</f>
        <v>N/A</v>
      </c>
      <c r="AC73" s="15" t="str">
        <f>IF(AA73="N/A", "N/A", 0)</f>
        <v>N/A</v>
      </c>
      <c r="AD73" s="16" t="str">
        <f>IF(AE73="N/A", "N/A", AA73-AE73)</f>
        <v>N/A</v>
      </c>
      <c r="AE73" s="16" t="str">
        <f>IF(AA73="N/A", "N/A", IF(AC73&gt;0, IF(AA73&lt;13, ROUNDUP(0.25*AA73,0), IF(AA73&lt;26, ROUNDUP(0.4*AA73,0), IF(AA73&lt;51, ROUNDUP(0.6*AA73,0), ROUNDUP(0.75*AA73,0)))), "N/A"))</f>
        <v>N/A</v>
      </c>
      <c r="AF73" s="16" t="str">
        <f>IF(AD73="N/A","N/A", (AE73*AC73)+Q73)</f>
        <v>N/A</v>
      </c>
      <c r="AG73" s="16" t="str">
        <f>IF($AF73="N/A", "N/A", "TBC")</f>
        <v>N/A</v>
      </c>
      <c r="AH73" s="16" t="str">
        <f>IF($AF73="N/A", "N/A", "TBC")</f>
        <v>N/A</v>
      </c>
      <c r="AI73" s="16" t="str">
        <f>IF($AF73="N/A","N/A",IF(AC73&gt;1,"TBC","N/A"))</f>
        <v>N/A</v>
      </c>
      <c r="AJ73" s="16" t="str">
        <f>IF($AF73="N/A","N/A",IF(AC73&gt;2,"TBC","N/A"))</f>
        <v>N/A</v>
      </c>
      <c r="AK73" s="16" t="str">
        <f>IF($AF73="N/A","N/A",IF(AC73&gt;3,"TBC","N/A"))</f>
        <v>N/A</v>
      </c>
      <c r="AL73" s="16" t="str">
        <f>IF(AC73="N/A","N/A",IF(AC73&gt;0,IF(SUM(AG73:AK73)&lt;&gt;AF73,"CHECK","OK"),"N/A"))</f>
        <v>N/A</v>
      </c>
      <c r="AM73" s="16">
        <f>IF(AD73="N/A", L73+T73, L73+AG73)</f>
        <v>2</v>
      </c>
      <c r="AN73" s="16" t="str">
        <f>IF(AD73="N/A", IF(U73="N/A", "N/A", L73+U73), AD73+AH73)</f>
        <v>N/A</v>
      </c>
      <c r="AO73" s="16" t="str">
        <f>IF(AD73="N/A", IF(V73="N/A", "N/A", L73+V73), IF(AI73="N/A", "N/A", AD73+AI73))</f>
        <v>N/A</v>
      </c>
      <c r="AP73" s="16" t="str">
        <f>IF(AD73="N/A", IF(W73="N/A", "N/A", L73+W73), IF(AJ73="N/A", "N/A", AD73+AJ73))</f>
        <v>N/A</v>
      </c>
      <c r="AQ73" s="16" t="str">
        <f>IF(AD73="N/A", IF(X73="N/A", "N/A", L73+X73), IF(AK73="N/A", "N/A", AD73+AK73))</f>
        <v>N/A</v>
      </c>
      <c r="AR73" s="15" t="s">
        <v>40</v>
      </c>
      <c r="AS73" s="15" t="s">
        <v>40</v>
      </c>
      <c r="AT73" s="15" t="s">
        <v>40</v>
      </c>
      <c r="AU73" s="15" t="s">
        <v>40</v>
      </c>
      <c r="AV73" s="15" t="s">
        <v>40</v>
      </c>
      <c r="AW73" s="15" t="s">
        <v>40</v>
      </c>
      <c r="AX73" s="15" t="s">
        <v>40</v>
      </c>
      <c r="AY73" s="15" t="s">
        <v>40</v>
      </c>
      <c r="AZ73" s="15" t="s">
        <v>40</v>
      </c>
      <c r="BA73" s="15" t="s">
        <v>40</v>
      </c>
      <c r="BB73" s="15" t="s">
        <v>40</v>
      </c>
      <c r="BC73" s="15" t="s">
        <v>40</v>
      </c>
      <c r="BD73" s="15" t="s">
        <v>40</v>
      </c>
      <c r="BE73" s="15" t="s">
        <v>40</v>
      </c>
      <c r="BF73" s="15" t="s">
        <v>40</v>
      </c>
      <c r="BG73" s="15" t="s">
        <v>40</v>
      </c>
      <c r="BH73" s="15" t="s">
        <v>40</v>
      </c>
      <c r="BJ73" s="16">
        <f>IF(AR73="R", $CA73, IF(OR(AR73="P", AR73="T", AR73="N"), 0, IF($C73="DM", $T73, IF(OR(AR73="Y", AR73="IR"),$AM73,IF(AR73="C", IF($BI73="Y", IF($AF73="N/A", $Q73, $AF73), IF($AG73="N/A", $T73,$AG73)))))))</f>
        <v>2</v>
      </c>
      <c r="BK73" s="16">
        <f>IF(AS73="R", $CA73, IF(OR(AS73="P", AS73="T", AS73="N"), 0, IF($C73="DM", $T73, IF(OR(AS73="Y", AS73="IR"),$AM73,IF(AS73="C", IF($BI73="Y", IF($AF73="N/A", $Q73, $AF73), IF($AG73="N/A", $T73,$AG73)))))))</f>
        <v>2</v>
      </c>
      <c r="BL73" s="16">
        <f>IF(AT73="R", $CA73, IF(OR(AT73="P", AT73="T", AT73="N"), 0, IF($C73="DM", $T73, IF(OR(AT73="Y", AT73="IR"),$AM73,IF(AT73="C", IF($BI73="Y", IF($AF73="N/A", $Q73, $AF73), IF($AG73="N/A", $T73,$AG73)))))))</f>
        <v>2</v>
      </c>
      <c r="BM73" s="16">
        <f>IF(AU73="R", $CA73, IF(OR(AU73="P", AU73="T", AU73="N"), 0, IF($C73="DM", $T73, IF(OR(AU73="Y", AU73="IR"),$AM73,IF(AU73="C", IF($BI73="Y", IF($AF73="N/A", $Q73, $AF73), IF($AG73="N/A", $T73,$AG73)))))))</f>
        <v>2</v>
      </c>
      <c r="BN73" s="16">
        <f>IF(AV73="R", $CA73, IF(OR(AV73="P", AV73="T", AV73="N"), 0, IF($C73="DM", $T73, IF(OR(AV73="Y", AV73="IR"),$AM73,IF(AV73="C", IF($BI73="Y", IF($AF73="N/A", $Q73, $AF73), IF($AG73="N/A", $T73,$AG73)))))))</f>
        <v>2</v>
      </c>
      <c r="BO73" s="16">
        <f>IF(AW73="R", $CA73, IF(OR(AW73="P", AW73="T", AW73="N"), 0, IF($C73="DM", $T73, IF(OR(AW73="Y", AW73="IR"),$AM73,IF(AW73="C", IF($BI73="Y", IF($AF73="N/A", $Q73, $AF73), IF($AG73="N/A", $T73,$AG73)))))))</f>
        <v>2</v>
      </c>
      <c r="BP73" s="16">
        <f>IF(AX73="R", $CA73, IF(OR(AX73="P", AX73="T", AX73="N"), 0, IF($C73="DM", $T73, IF(OR(AX73="Y", AX73="IR"),$AM73,IF(AX73="C", IF($BI73="Y", IF($AF73="N/A", $Q73, $AF73), IF($AG73="N/A", $T73,$AG73)))))))</f>
        <v>2</v>
      </c>
      <c r="BQ73" s="16">
        <f>IF(AY73="R", $CA73, IF(OR(AY73="P", AY73="T", AY73="N"), 0, IF($C73="DM", $T73, IF(OR(AY73="Y", AY73="IR"),$AM73,IF(AY73="C", IF($BI73="Y", IF($AF73="N/A", $Q73, $AF73), IF($AG73="N/A", $T73,$AG73)))))))</f>
        <v>2</v>
      </c>
      <c r="BR73" s="16">
        <f>IF(AZ73="R", $CA73, IF(OR(AZ73="P", AZ73="T", AZ73="N"), 0, IF($C73="DM", $T73, IF(OR(AZ73="Y", AZ73="IR"),$AM73,IF(AZ73="C", IF($BI73="Y", IF($AF73="N/A", $Q73, $AF73), IF($AG73="N/A", $T73,$AG73)))))))</f>
        <v>2</v>
      </c>
      <c r="BS73" s="16">
        <f>IF(BA73="R", $CA73, IF(OR(BA73="P", BA73="T", BA73="N"), 0, IF($C73="DM", $T73, IF(OR(BA73="Y", BA73="IR"),$AM73,IF(BA73="C", IF($BI73="Y", IF($AF73="N/A", $Q73, $AF73), IF($AG73="N/A", $T73,$AG73)))))))</f>
        <v>2</v>
      </c>
      <c r="BT73" s="16">
        <f>IF(BB73="R", $CA73, IF(OR(BB73="P", BB73="T", BB73="N"), 0, IF($C73="DM", $T73, IF(OR(BB73="Y", BB73="IR"),$AM73,IF(BB73="C", IF($BI73="Y", IF($BA73="C", IF($AF73="N/A", $Q73, $AF73), IF($AF73="N/A", $T73, $AM73)), IF($AG73="N/A", $T73,$AG73)))))))</f>
        <v>2</v>
      </c>
      <c r="BU73" s="16">
        <f>IF(BC73="R", $CA73, IF(OR(BC73="P", BC73="T", BC73="N"), 0, IF($C73="DM", $T73, IF(OR(BC73="Y", BC73="IR"),$AM73,IF(BC73="C", IF($BI73="Y", IF($BA73="C", IF($AF73="N/A", $Q73, $AF73), IF($AF73="N/A", $T73, $AM73)), IF($AG73="N/A", $T73,$AG73)))))))</f>
        <v>2</v>
      </c>
      <c r="BV73" s="16">
        <f>IF(BD73="R", $CA73, IF(OR(BD73="P", BD73="T", BD73="N"), 0, IF($C73="DM", $T73, IF(OR(BD73="Y", BD73="IR"),$AM73,IF(BD73="C", IF($BI73="Y", IF($BA73="C", IF($AF73="N/A", $Q73, $AF73), IF($AF73="N/A", $T73, $AM73)), IF($AG73="N/A", $T73,$AG73)))))))</f>
        <v>2</v>
      </c>
      <c r="BW73" s="16">
        <f>IF(BE73="R", $CA73, IF(OR(BE73="P", BE73="T", BE73="N"), 0, IF($C73="DM", $T73, IF(OR(BE73="Y", BE73="IR"),$AM73,IF(BE73="C", IF($BI73="Y", IF($BA73="C", IF($AF73="N/A", $Q73, $AF73), IF($AF73="N/A", $T73, $AM73)), IF($AG73="N/A", $T73,$AG73)))))))</f>
        <v>2</v>
      </c>
      <c r="BX73" s="16">
        <f>IF(BF73="R", $CA73, IF(OR(BF73="P", BF73="T", BF73="N"), 0, IF($C73="DM", $T73, IF(OR(BF73="Y", BF73="IR"),$AM73,IF(BF73="C", IF($BI73="Y", IF($BA73="C", IF($AF73="N/A", $Q73, $AF73), IF($AF73="N/A", $T73, $AM73)), IF($AG73="N/A", $T73,$AG73)))))))</f>
        <v>2</v>
      </c>
      <c r="BY73" s="16">
        <f>IF(BG73="R", $CA73, IF(OR(BG73="P", BG73="T", BG73="N"), 0, IF($C73="DM", $T73, IF(OR(BG73="Y", BG73="IR"),$AM73,IF(BG73="C", IF($BI73="Y", IF($BA73="C", IF($AF73="N/A", $Q73, $AF73), IF($AF73="N/A", $T73, $AM73)), IF($AG73="N/A", $T73,$AG73)))))))</f>
        <v>2</v>
      </c>
      <c r="BZ73" s="16">
        <f>IF(BH73="R", $CA73, IF(OR(BH73="P", BH73="T", BH73="N"), 0, IF($C73="DM", $T73, IF(OR(BH73="Y", BH73="IR"),$AM73,IF(BH73="C", IF($BI73="Y", IF($BA73="C", IF($AF73="N/A", $Q73, $AF73), IF($AF73="N/A", $T73, $AM73)), IF($AG73="N/A", $T73,$AG73)))))))</f>
        <v>2</v>
      </c>
      <c r="CA73" s="15" t="s">
        <v>75</v>
      </c>
      <c r="CB73" s="16">
        <f>BZ73</f>
        <v>2</v>
      </c>
      <c r="CC73" s="15" t="str">
        <f>IF(OR($BH73="T", $BH73="R"), 0, IF($BH73="C", IF($BI73="Y", IF($BA73="C", 0, IF(AF73="N/A", Q73-T73, AF73-AG73)), IF($AF73="N/A", U73, AH73)), AN73))</f>
        <v>N/A</v>
      </c>
      <c r="CD73" s="15" t="str">
        <f>IF(OR($BH73="T", $BH73="R"), 0, IF($BH73="C", IF($BI73="Y", 0, IF($AF73="N/A", V73, AI73)), AO73))</f>
        <v>N/A</v>
      </c>
      <c r="CE73" s="15" t="str">
        <f>IF(OR($BH73="T", $BH73="R"), 0, IF($BH73="C", IF($BI73="Y", 0, IF($AF73="N/A", W73, AJ73)), AP73))</f>
        <v>N/A</v>
      </c>
      <c r="CF73" s="15" t="str">
        <f>IF(OR($BH73="T", $BH73="R"), 0, IF($BH73="C", IF($BI73="Y", 0, IF($AF73="N/A", X73, AK73)), AQ73))</f>
        <v>N/A</v>
      </c>
      <c r="CG73" t="str">
        <f>IF(AC73="N/A", "S:"&amp;L73&amp;" G:"&amp;M73&amp;" GR:"&amp;Q73, IF(AC73=0, "S:"&amp;L73&amp;" G:"&amp;M73&amp;" GR:"&amp;Q73, "S:"&amp;L73&amp;"/"&amp;AD73&amp;" G:"&amp;AE73&amp;" GR:"&amp;AF73))</f>
        <v>S:1 G:1 GR:1</v>
      </c>
    </row>
    <row r="74" spans="1:85" x14ac:dyDescent="0.25">
      <c r="A74" s="14">
        <v>4753</v>
      </c>
      <c r="B74" s="15" t="s">
        <v>2586</v>
      </c>
      <c r="C74" s="15" t="s">
        <v>68</v>
      </c>
      <c r="D74" s="15" t="s">
        <v>52</v>
      </c>
      <c r="E74" s="15">
        <f>VLOOKUP(B74, 'Rookie Year'!$A$2:$B$55679,2,FALSE)</f>
        <v>2022</v>
      </c>
      <c r="F74" s="15">
        <v>2022</v>
      </c>
      <c r="G74" s="15" t="s">
        <v>40</v>
      </c>
      <c r="H74" s="15" t="s">
        <v>2184</v>
      </c>
      <c r="I74" s="16">
        <v>2</v>
      </c>
      <c r="J74" s="15">
        <v>3</v>
      </c>
      <c r="K74" s="17">
        <f>IF(AND(G74&lt;&gt;"N",R74="N/A"), IF(I74&lt;4, 0, 0.25),IF(I74=1, IF(J74=1,0.25, 0.25), IF(I74&lt;13, 0.25, IF(I74&lt;26, 0.4, IF(I74&lt;51, 0.6, 0.75)))))</f>
        <v>0</v>
      </c>
      <c r="L74" s="16">
        <f>I74-M74</f>
        <v>2</v>
      </c>
      <c r="M74" s="16">
        <f>ROUNDUP(I74*K74,0)</f>
        <v>0</v>
      </c>
      <c r="N74" s="16">
        <f>M74*J74</f>
        <v>0</v>
      </c>
      <c r="O74" s="16">
        <v>0</v>
      </c>
      <c r="P74" s="16">
        <v>0</v>
      </c>
      <c r="Q74" s="16">
        <f>N74-O74-P74</f>
        <v>0</v>
      </c>
      <c r="R74" s="15" t="s">
        <v>75</v>
      </c>
      <c r="S74" s="15">
        <f>IF(R74="N/A", J74-($B$1-F74), J74-($B$1-R74))</f>
        <v>1</v>
      </c>
      <c r="T74" s="16">
        <v>0</v>
      </c>
      <c r="U74" s="16" t="str">
        <f>IF($S74&lt;2, "N/A", $M74)</f>
        <v>N/A</v>
      </c>
      <c r="V74" s="16" t="str">
        <f>IF($S74&lt;3, "N/A", $M74)</f>
        <v>N/A</v>
      </c>
      <c r="W74" s="16" t="str">
        <f>IF($S74&lt;4, "N/A", $M74)</f>
        <v>N/A</v>
      </c>
      <c r="X74" s="16" t="str">
        <f>IF($S74&lt;5, "N/A", $M74)</f>
        <v>N/A</v>
      </c>
      <c r="Y74" s="15" t="str">
        <f>IF(SUM(T74:X74)&lt;&gt;Q74, "CHECK", "OK")</f>
        <v>OK</v>
      </c>
      <c r="Z74" s="15" t="str">
        <f>IF(F74=$B$1, "No", IF(S74=1, "Yes", "No"))</f>
        <v>Yes</v>
      </c>
      <c r="AA74" s="18">
        <f>IF(C74="DM", "N/A", IF(Z74="No","N/A",VLOOKUP(B74,'Extension List'!$A$3:$R$1972,18,FALSE)))</f>
        <v>2</v>
      </c>
      <c r="AB74" s="15">
        <f>IF(C74="DM", "N/A", IF(Z74="No","N/A",VLOOKUP(B74,'Extension List'!$A$3:$T$1972,20,FALSE)))</f>
        <v>1</v>
      </c>
      <c r="AC74" s="15">
        <f>IF(AA74="N/A", "N/A", 0)</f>
        <v>0</v>
      </c>
      <c r="AD74" s="16" t="str">
        <f>IF(AE74="N/A", "N/A", AA74-AE74)</f>
        <v>N/A</v>
      </c>
      <c r="AE74" s="16" t="str">
        <f>IF(AA74="N/A", "N/A", IF(AC74&gt;0, IF(AA74&lt;13, ROUNDUP(0.25*AA74,0), IF(AA74&lt;26, ROUNDUP(0.4*AA74,0), IF(AA74&lt;51, ROUNDUP(0.6*AA74,0), ROUNDUP(0.75*AA74,0)))), "N/A"))</f>
        <v>N/A</v>
      </c>
      <c r="AF74" s="16" t="str">
        <f>IF(AD74="N/A","N/A", (AE74*AC74)+Q74)</f>
        <v>N/A</v>
      </c>
      <c r="AG74" s="16" t="str">
        <f>IF($AF74="N/A", "N/A", "TBC")</f>
        <v>N/A</v>
      </c>
      <c r="AH74" s="16" t="str">
        <f>IF($AF74="N/A", "N/A", "TBC")</f>
        <v>N/A</v>
      </c>
      <c r="AI74" s="16" t="str">
        <f>IF($AF74="N/A","N/A",IF(AC74&gt;1,"TBC","N/A"))</f>
        <v>N/A</v>
      </c>
      <c r="AJ74" s="16" t="str">
        <f>IF($AF74="N/A","N/A",IF(AC74&gt;2,"TBC","N/A"))</f>
        <v>N/A</v>
      </c>
      <c r="AK74" s="16" t="str">
        <f>IF($AF74="N/A","N/A",IF(AC74&gt;3,"TBC","N/A"))</f>
        <v>N/A</v>
      </c>
      <c r="AL74" s="16" t="str">
        <f>IF(AC74="N/A","N/A",IF(AC74&gt;0,IF(SUM(AG74:AK74)&lt;&gt;AF74,"CHECK","OK"),"N/A"))</f>
        <v>N/A</v>
      </c>
      <c r="AM74" s="16">
        <f>IF(AD74="N/A", L74+T74, L74+AG74)</f>
        <v>2</v>
      </c>
      <c r="AN74" s="16" t="str">
        <f>IF(AD74="N/A", IF(U74="N/A", "N/A", L74+U74), AD74+AH74)</f>
        <v>N/A</v>
      </c>
      <c r="AO74" s="16" t="str">
        <f>IF(AD74="N/A", IF(V74="N/A", "N/A", L74+V74), IF(AI74="N/A", "N/A", AD74+AI74))</f>
        <v>N/A</v>
      </c>
      <c r="AP74" s="16" t="str">
        <f>IF(AD74="N/A", IF(W74="N/A", "N/A", L74+W74), IF(AJ74="N/A", "N/A", AD74+AJ74))</f>
        <v>N/A</v>
      </c>
      <c r="AQ74" s="16" t="str">
        <f>IF(AD74="N/A", IF(X74="N/A", "N/A", L74+X74), IF(AK74="N/A", "N/A", AD74+AK74))</f>
        <v>N/A</v>
      </c>
      <c r="AR74" s="15" t="s">
        <v>44</v>
      </c>
      <c r="AS74" s="15" t="s">
        <v>44</v>
      </c>
      <c r="AT74" s="15" t="s">
        <v>44</v>
      </c>
      <c r="AU74" s="15" t="s">
        <v>44</v>
      </c>
      <c r="AV74" s="15" t="s">
        <v>44</v>
      </c>
      <c r="AW74" s="15" t="s">
        <v>44</v>
      </c>
      <c r="AX74" s="15" t="s">
        <v>44</v>
      </c>
      <c r="AY74" s="15" t="s">
        <v>44</v>
      </c>
      <c r="AZ74" s="15" t="s">
        <v>44</v>
      </c>
      <c r="BA74" s="15" t="s">
        <v>44</v>
      </c>
      <c r="BB74" s="15" t="s">
        <v>44</v>
      </c>
      <c r="BC74" s="15" t="s">
        <v>44</v>
      </c>
      <c r="BD74" s="15" t="s">
        <v>44</v>
      </c>
      <c r="BE74" s="15" t="s">
        <v>44</v>
      </c>
      <c r="BF74" s="15" t="s">
        <v>44</v>
      </c>
      <c r="BG74" s="15" t="s">
        <v>44</v>
      </c>
      <c r="BH74" s="15" t="s">
        <v>44</v>
      </c>
      <c r="BI74" s="15"/>
      <c r="BJ74" s="16">
        <f>IF(AR74="R", $CA74, IF(OR(AR74="P", AR74="T", AR74="N"), 0, IF($C74="DM", $T74, IF(OR(AR74="Y", AR74="IR"),$AM74,IF(AR74="C", IF($BI74="Y", IF($AF74="N/A", $Q74, $AF74), IF($AG74="N/A", $T74,$AG74)))))))</f>
        <v>0</v>
      </c>
      <c r="BK74" s="16">
        <f>IF(AS74="R", $CA74, IF(OR(AS74="P", AS74="T", AS74="N"), 0, IF($C74="DM", $T74, IF(OR(AS74="Y", AS74="IR"),$AM74,IF(AS74="C", IF($BI74="Y", IF($AF74="N/A", $Q74, $AF74), IF($AG74="N/A", $T74,$AG74)))))))</f>
        <v>0</v>
      </c>
      <c r="BL74" s="16">
        <f>IF(AT74="R", $CA74, IF(OR(AT74="P", AT74="T", AT74="N"), 0, IF($C74="DM", $T74, IF(OR(AT74="Y", AT74="IR"),$AM74,IF(AT74="C", IF($BI74="Y", IF($AF74="N/A", $Q74, $AF74), IF($AG74="N/A", $T74,$AG74)))))))</f>
        <v>0</v>
      </c>
      <c r="BM74" s="16">
        <f>IF(AU74="R", $CA74, IF(OR(AU74="P", AU74="T", AU74="N"), 0, IF($C74="DM", $T74, IF(OR(AU74="Y", AU74="IR"),$AM74,IF(AU74="C", IF($BI74="Y", IF($AF74="N/A", $Q74, $AF74), IF($AG74="N/A", $T74,$AG74)))))))</f>
        <v>0</v>
      </c>
      <c r="BN74" s="16">
        <f>IF(AV74="R", $CA74, IF(OR(AV74="P", AV74="T", AV74="N"), 0, IF($C74="DM", $T74, IF(OR(AV74="Y", AV74="IR"),$AM74,IF(AV74="C", IF($BI74="Y", IF($AF74="N/A", $Q74, $AF74), IF($AG74="N/A", $T74,$AG74)))))))</f>
        <v>0</v>
      </c>
      <c r="BO74" s="16">
        <f>IF(AW74="R", $CA74, IF(OR(AW74="P", AW74="T", AW74="N"), 0, IF($C74="DM", $T74, IF(OR(AW74="Y", AW74="IR"),$AM74,IF(AW74="C", IF($BI74="Y", IF($AF74="N/A", $Q74, $AF74), IF($AG74="N/A", $T74,$AG74)))))))</f>
        <v>0</v>
      </c>
      <c r="BP74" s="16">
        <f>IF(AX74="R", $CA74, IF(OR(AX74="P", AX74="T", AX74="N"), 0, IF($C74="DM", $T74, IF(OR(AX74="Y", AX74="IR"),$AM74,IF(AX74="C", IF($BI74="Y", IF($AF74="N/A", $Q74, $AF74), IF($AG74="N/A", $T74,$AG74)))))))</f>
        <v>0</v>
      </c>
      <c r="BQ74" s="16">
        <f>IF(AY74="R", $CA74, IF(OR(AY74="P", AY74="T", AY74="N"), 0, IF($C74="DM", $T74, IF(OR(AY74="Y", AY74="IR"),$AM74,IF(AY74="C", IF($BI74="Y", IF($AF74="N/A", $Q74, $AF74), IF($AG74="N/A", $T74,$AG74)))))))</f>
        <v>0</v>
      </c>
      <c r="BR74" s="16">
        <f>IF(AZ74="R", $CA74, IF(OR(AZ74="P", AZ74="T", AZ74="N"), 0, IF($C74="DM", $T74, IF(OR(AZ74="Y", AZ74="IR"),$AM74,IF(AZ74="C", IF($BI74="Y", IF($AF74="N/A", $Q74, $AF74), IF($AG74="N/A", $T74,$AG74)))))))</f>
        <v>0</v>
      </c>
      <c r="BS74" s="16">
        <f>IF(BA74="R", $CA74, IF(OR(BA74="P", BA74="T", BA74="N"), 0, IF($C74="DM", $T74, IF(OR(BA74="Y", BA74="IR"),$AM74,IF(BA74="C", IF($BI74="Y", IF($AF74="N/A", $Q74, $AF74), IF($AG74="N/A", $T74,$AG74)))))))</f>
        <v>0</v>
      </c>
      <c r="BT74" s="16">
        <f>IF(BB74="R", $CA74, IF(OR(BB74="P", BB74="T", BB74="N"), 0, IF($C74="DM", $T74, IF(OR(BB74="Y", BB74="IR"),$AM74,IF(BB74="C", IF($BI74="Y", IF($BA74="C", IF($AF74="N/A", $Q74, $AF74), IF($AF74="N/A", $T74, $AM74)), IF($AG74="N/A", $T74,$AG74)))))))</f>
        <v>0</v>
      </c>
      <c r="BU74" s="16">
        <f>IF(BC74="R", $CA74, IF(OR(BC74="P", BC74="T", BC74="N"), 0, IF($C74="DM", $T74, IF(OR(BC74="Y", BC74="IR"),$AM74,IF(BC74="C", IF($BI74="Y", IF($BA74="C", IF($AF74="N/A", $Q74, $AF74), IF($AF74="N/A", $T74, $AM74)), IF($AG74="N/A", $T74,$AG74)))))))</f>
        <v>0</v>
      </c>
      <c r="BV74" s="16">
        <f>IF(BD74="R", $CA74, IF(OR(BD74="P", BD74="T", BD74="N"), 0, IF($C74="DM", $T74, IF(OR(BD74="Y", BD74="IR"),$AM74,IF(BD74="C", IF($BI74="Y", IF($BA74="C", IF($AF74="N/A", $Q74, $AF74), IF($AF74="N/A", $T74, $AM74)), IF($AG74="N/A", $T74,$AG74)))))))</f>
        <v>0</v>
      </c>
      <c r="BW74" s="16">
        <f>IF(BE74="R", $CA74, IF(OR(BE74="P", BE74="T", BE74="N"), 0, IF($C74="DM", $T74, IF(OR(BE74="Y", BE74="IR"),$AM74,IF(BE74="C", IF($BI74="Y", IF($BA74="C", IF($AF74="N/A", $Q74, $AF74), IF($AF74="N/A", $T74, $AM74)), IF($AG74="N/A", $T74,$AG74)))))))</f>
        <v>0</v>
      </c>
      <c r="BX74" s="16">
        <f>IF(BF74="R", $CA74, IF(OR(BF74="P", BF74="T", BF74="N"), 0, IF($C74="DM", $T74, IF(OR(BF74="Y", BF74="IR"),$AM74,IF(BF74="C", IF($BI74="Y", IF($BA74="C", IF($AF74="N/A", $Q74, $AF74), IF($AF74="N/A", $T74, $AM74)), IF($AG74="N/A", $T74,$AG74)))))))</f>
        <v>0</v>
      </c>
      <c r="BY74" s="16">
        <f>IF(BG74="R", $CA74, IF(OR(BG74="P", BG74="T", BG74="N"), 0, IF($C74="DM", $T74, IF(OR(BG74="Y", BG74="IR"),$AM74,IF(BG74="C", IF($BI74="Y", IF($BA74="C", IF($AF74="N/A", $Q74, $AF74), IF($AF74="N/A", $T74, $AM74)), IF($AG74="N/A", $T74,$AG74)))))))</f>
        <v>0</v>
      </c>
      <c r="BZ74" s="16">
        <f>IF(BH74="R", $CA74, IF(OR(BH74="P", BH74="T", BH74="N"), 0, IF($C74="DM", $T74, IF(OR(BH74="Y", BH74="IR"),$AM74,IF(BH74="C", IF($BI74="Y", IF($BA74="C", IF($AF74="N/A", $Q74, $AF74), IF($AF74="N/A", $T74, $AM74)), IF($AG74="N/A", $T74,$AG74)))))))</f>
        <v>0</v>
      </c>
      <c r="CA74" s="15" t="s">
        <v>75</v>
      </c>
      <c r="CB74" s="16">
        <f>BZ74</f>
        <v>0</v>
      </c>
      <c r="CC74" s="15" t="str">
        <f>IF(OR($BH74="T", $BH74="R"), 0, IF($BH74="C", IF($BI74="Y", IF($BA74="C", 0, IF(AF74="N/A", Q74-T74, AF74-AG74)), IF($AF74="N/A", U74, AH74)), AN74))</f>
        <v>N/A</v>
      </c>
      <c r="CD74" s="15" t="str">
        <f>IF(OR($BH74="T", $BH74="R"), 0, IF($BH74="C", IF($BI74="Y", 0, IF($AF74="N/A", V74, AI74)), AO74))</f>
        <v>N/A</v>
      </c>
      <c r="CE74" s="15" t="str">
        <f>IF(OR($BH74="T", $BH74="R"), 0, IF($BH74="C", IF($BI74="Y", 0, IF($AF74="N/A", W74, AJ74)), AP74))</f>
        <v>N/A</v>
      </c>
      <c r="CF74" s="15" t="str">
        <f>IF(OR($BH74="T", $BH74="R"), 0, IF($BH74="C", IF($BI74="Y", 0, IF($AF74="N/A", X74, AK74)), AQ74))</f>
        <v>N/A</v>
      </c>
      <c r="CG74" t="str">
        <f>IF(AC74="N/A", "S:"&amp;L74&amp;" G:"&amp;M74&amp;" GR:"&amp;Q74, IF(AC74=0, "S:"&amp;L74&amp;" G:"&amp;M74&amp;" GR:"&amp;Q74, "S:"&amp;L74&amp;"/"&amp;AD74&amp;" G:"&amp;AE74&amp;" GR:"&amp;AF74))</f>
        <v>S:2 G:0 GR:0</v>
      </c>
    </row>
    <row r="75" spans="1:85" x14ac:dyDescent="0.25">
      <c r="A75" s="14">
        <v>4752</v>
      </c>
      <c r="B75" s="15" t="s">
        <v>2585</v>
      </c>
      <c r="C75" s="15" t="s">
        <v>68</v>
      </c>
      <c r="D75" s="15" t="s">
        <v>52</v>
      </c>
      <c r="E75" s="15">
        <f>VLOOKUP(B75, 'Rookie Year'!$A$2:$B$55679,2,FALSE)</f>
        <v>2022</v>
      </c>
      <c r="F75" s="15">
        <v>2022</v>
      </c>
      <c r="G75" s="15" t="s">
        <v>40</v>
      </c>
      <c r="H75" s="15" t="s">
        <v>2183</v>
      </c>
      <c r="I75" s="16">
        <v>3</v>
      </c>
      <c r="J75" s="15">
        <v>4</v>
      </c>
      <c r="K75" s="17">
        <f>IF(AND(G75&lt;&gt;"N",R75="N/A"), IF(I75&lt;4, 0, 0.25),IF(I75=1, IF(J75=1,0.25, 0.25), IF(I75&lt;13, 0.25, IF(I75&lt;26, 0.4, IF(I75&lt;51, 0.6, 0.75)))))</f>
        <v>0</v>
      </c>
      <c r="L75" s="16">
        <f>I75-M75</f>
        <v>3</v>
      </c>
      <c r="M75" s="16">
        <f>ROUNDUP(I75*K75,0)</f>
        <v>0</v>
      </c>
      <c r="N75" s="16">
        <f>M75*J75</f>
        <v>0</v>
      </c>
      <c r="O75" s="16">
        <v>0</v>
      </c>
      <c r="P75" s="16">
        <v>0</v>
      </c>
      <c r="Q75" s="16">
        <f>N75-O75-P75</f>
        <v>0</v>
      </c>
      <c r="R75" s="15" t="s">
        <v>75</v>
      </c>
      <c r="S75" s="15">
        <f>IF(R75="N/A", J75-($B$1-F75), J75-($B$1-R75))</f>
        <v>2</v>
      </c>
      <c r="T75" s="16">
        <v>0</v>
      </c>
      <c r="U75" s="16">
        <v>0</v>
      </c>
      <c r="V75" s="16" t="str">
        <f>IF($S75&lt;3, "N/A", $M75)</f>
        <v>N/A</v>
      </c>
      <c r="W75" s="16" t="str">
        <f>IF($S75&lt;4, "N/A", $M75)</f>
        <v>N/A</v>
      </c>
      <c r="X75" s="16" t="str">
        <f>IF($S75&lt;5, "N/A", $M75)</f>
        <v>N/A</v>
      </c>
      <c r="Y75" s="15" t="str">
        <f>IF(SUM(T75:X75)&lt;&gt;Q75, "CHECK", "OK")</f>
        <v>OK</v>
      </c>
      <c r="Z75" s="15" t="str">
        <f>IF(F75=$B$1, "No", IF(S75=1, "Yes", "No"))</f>
        <v>No</v>
      </c>
      <c r="AA75" s="18" t="str">
        <f>IF(C75="DM", "N/A", IF(Z75="No","N/A",VLOOKUP(B75,'Extension List'!$A$3:$R$1972,18,FALSE)))</f>
        <v>N/A</v>
      </c>
      <c r="AB75" s="15" t="str">
        <f>IF(C75="DM", "N/A", IF(Z75="No","N/A",VLOOKUP(B75,'Extension List'!$A$3:$T$1972,20,FALSE)))</f>
        <v>N/A</v>
      </c>
      <c r="AC75" s="15" t="str">
        <f>IF(AA75="N/A", "N/A", 0)</f>
        <v>N/A</v>
      </c>
      <c r="AD75" s="16" t="str">
        <f>IF(AE75="N/A", "N/A", AA75-AE75)</f>
        <v>N/A</v>
      </c>
      <c r="AE75" s="16" t="str">
        <f>IF(AA75="N/A", "N/A", IF(AC75&gt;0, IF(AA75&lt;13, ROUNDUP(0.25*AA75,0), IF(AA75&lt;26, ROUNDUP(0.4*AA75,0), IF(AA75&lt;51, ROUNDUP(0.6*AA75,0), ROUNDUP(0.75*AA75,0)))), "N/A"))</f>
        <v>N/A</v>
      </c>
      <c r="AF75" s="16" t="str">
        <f>IF(AD75="N/A","N/A", (AE75*AC75)+Q75)</f>
        <v>N/A</v>
      </c>
      <c r="AG75" s="16" t="str">
        <f>IF($AF75="N/A", "N/A", "TBC")</f>
        <v>N/A</v>
      </c>
      <c r="AH75" s="16" t="str">
        <f>IF($AF75="N/A", "N/A", "TBC")</f>
        <v>N/A</v>
      </c>
      <c r="AI75" s="16" t="str">
        <f>IF($AF75="N/A","N/A",IF(AC75&gt;1,"TBC","N/A"))</f>
        <v>N/A</v>
      </c>
      <c r="AJ75" s="16" t="str">
        <f>IF($AF75="N/A","N/A",IF(AC75&gt;2,"TBC","N/A"))</f>
        <v>N/A</v>
      </c>
      <c r="AK75" s="16" t="str">
        <f>IF($AF75="N/A","N/A",IF(AC75&gt;3,"TBC","N/A"))</f>
        <v>N/A</v>
      </c>
      <c r="AL75" s="16" t="str">
        <f>IF(AC75="N/A","N/A",IF(AC75&gt;0,IF(SUM(AG75:AK75)&lt;&gt;AF75,"CHECK","OK"),"N/A"))</f>
        <v>N/A</v>
      </c>
      <c r="AM75" s="16">
        <f>IF(AD75="N/A", L75+T75, L75+AG75)</f>
        <v>3</v>
      </c>
      <c r="AN75" s="16">
        <f>IF(AD75="N/A", IF(U75="N/A", "N/A", L75+U75), AD75+AH75)</f>
        <v>3</v>
      </c>
      <c r="AO75" s="16" t="str">
        <f>IF(AD75="N/A", IF(V75="N/A", "N/A", L75+V75), IF(AI75="N/A", "N/A", AD75+AI75))</f>
        <v>N/A</v>
      </c>
      <c r="AP75" s="16" t="str">
        <f>IF(AD75="N/A", IF(W75="N/A", "N/A", L75+W75), IF(AJ75="N/A", "N/A", AD75+AJ75))</f>
        <v>N/A</v>
      </c>
      <c r="AQ75" s="16" t="str">
        <f>IF(AD75="N/A", IF(X75="N/A", "N/A", L75+X75), IF(AK75="N/A", "N/A", AD75+AK75))</f>
        <v>N/A</v>
      </c>
      <c r="AR75" s="15" t="s">
        <v>44</v>
      </c>
      <c r="AS75" s="15" t="s">
        <v>44</v>
      </c>
      <c r="AT75" s="15" t="s">
        <v>44</v>
      </c>
      <c r="AU75" s="15" t="s">
        <v>44</v>
      </c>
      <c r="AV75" s="15" t="s">
        <v>44</v>
      </c>
      <c r="AW75" s="15" t="s">
        <v>44</v>
      </c>
      <c r="AX75" s="15" t="s">
        <v>44</v>
      </c>
      <c r="AY75" s="15" t="s">
        <v>44</v>
      </c>
      <c r="AZ75" s="15" t="s">
        <v>44</v>
      </c>
      <c r="BA75" s="15" t="s">
        <v>44</v>
      </c>
      <c r="BB75" s="15" t="s">
        <v>44</v>
      </c>
      <c r="BC75" s="15" t="s">
        <v>44</v>
      </c>
      <c r="BD75" s="15" t="s">
        <v>44</v>
      </c>
      <c r="BE75" s="15" t="s">
        <v>44</v>
      </c>
      <c r="BF75" s="15" t="s">
        <v>44</v>
      </c>
      <c r="BG75" s="15" t="s">
        <v>44</v>
      </c>
      <c r="BH75" s="15" t="s">
        <v>44</v>
      </c>
      <c r="BI75" s="15"/>
      <c r="BJ75" s="16">
        <f>IF(AR75="R", $CA75, IF(OR(AR75="P", AR75="T", AR75="N"), 0, IF($C75="DM", $T75, IF(OR(AR75="Y", AR75="IR"),$AM75,IF(AR75="C", IF($BI75="Y", IF($AF75="N/A", $Q75, $AF75), IF($AG75="N/A", $T75,$AG75)))))))</f>
        <v>0</v>
      </c>
      <c r="BK75" s="16">
        <f>IF(AS75="R", $CA75, IF(OR(AS75="P", AS75="T", AS75="N"), 0, IF($C75="DM", $T75, IF(OR(AS75="Y", AS75="IR"),$AM75,IF(AS75="C", IF($BI75="Y", IF($AF75="N/A", $Q75, $AF75), IF($AG75="N/A", $T75,$AG75)))))))</f>
        <v>0</v>
      </c>
      <c r="BL75" s="16">
        <f>IF(AT75="R", $CA75, IF(OR(AT75="P", AT75="T", AT75="N"), 0, IF($C75="DM", $T75, IF(OR(AT75="Y", AT75="IR"),$AM75,IF(AT75="C", IF($BI75="Y", IF($AF75="N/A", $Q75, $AF75), IF($AG75="N/A", $T75,$AG75)))))))</f>
        <v>0</v>
      </c>
      <c r="BM75" s="16">
        <f>IF(AU75="R", $CA75, IF(OR(AU75="P", AU75="T", AU75="N"), 0, IF($C75="DM", $T75, IF(OR(AU75="Y", AU75="IR"),$AM75,IF(AU75="C", IF($BI75="Y", IF($AF75="N/A", $Q75, $AF75), IF($AG75="N/A", $T75,$AG75)))))))</f>
        <v>0</v>
      </c>
      <c r="BN75" s="16">
        <f>IF(AV75="R", $CA75, IF(OR(AV75="P", AV75="T", AV75="N"), 0, IF($C75="DM", $T75, IF(OR(AV75="Y", AV75="IR"),$AM75,IF(AV75="C", IF($BI75="Y", IF($AF75="N/A", $Q75, $AF75), IF($AG75="N/A", $T75,$AG75)))))))</f>
        <v>0</v>
      </c>
      <c r="BO75" s="16">
        <f>IF(AW75="R", $CA75, IF(OR(AW75="P", AW75="T", AW75="N"), 0, IF($C75="DM", $T75, IF(OR(AW75="Y", AW75="IR"),$AM75,IF(AW75="C", IF($BI75="Y", IF($AF75="N/A", $Q75, $AF75), IF($AG75="N/A", $T75,$AG75)))))))</f>
        <v>0</v>
      </c>
      <c r="BP75" s="16">
        <f>IF(AX75="R", $CA75, IF(OR(AX75="P", AX75="T", AX75="N"), 0, IF($C75="DM", $T75, IF(OR(AX75="Y", AX75="IR"),$AM75,IF(AX75="C", IF($BI75="Y", IF($AF75="N/A", $Q75, $AF75), IF($AG75="N/A", $T75,$AG75)))))))</f>
        <v>0</v>
      </c>
      <c r="BQ75" s="16">
        <f>IF(AY75="R", $CA75, IF(OR(AY75="P", AY75="T", AY75="N"), 0, IF($C75="DM", $T75, IF(OR(AY75="Y", AY75="IR"),$AM75,IF(AY75="C", IF($BI75="Y", IF($AF75="N/A", $Q75, $AF75), IF($AG75="N/A", $T75,$AG75)))))))</f>
        <v>0</v>
      </c>
      <c r="BR75" s="16">
        <f>IF(AZ75="R", $CA75, IF(OR(AZ75="P", AZ75="T", AZ75="N"), 0, IF($C75="DM", $T75, IF(OR(AZ75="Y", AZ75="IR"),$AM75,IF(AZ75="C", IF($BI75="Y", IF($AF75="N/A", $Q75, $AF75), IF($AG75="N/A", $T75,$AG75)))))))</f>
        <v>0</v>
      </c>
      <c r="BS75" s="16">
        <f>IF(BA75="R", $CA75, IF(OR(BA75="P", BA75="T", BA75="N"), 0, IF($C75="DM", $T75, IF(OR(BA75="Y", BA75="IR"),$AM75,IF(BA75="C", IF($BI75="Y", IF($AF75="N/A", $Q75, $AF75), IF($AG75="N/A", $T75,$AG75)))))))</f>
        <v>0</v>
      </c>
      <c r="BT75" s="16">
        <f>IF(BB75="R", $CA75, IF(OR(BB75="P", BB75="T", BB75="N"), 0, IF($C75="DM", $T75, IF(OR(BB75="Y", BB75="IR"),$AM75,IF(BB75="C", IF($BI75="Y", IF($BA75="C", IF($AF75="N/A", $Q75, $AF75), IF($AF75="N/A", $T75, $AM75)), IF($AG75="N/A", $T75,$AG75)))))))</f>
        <v>0</v>
      </c>
      <c r="BU75" s="16">
        <f>IF(BC75="R", $CA75, IF(OR(BC75="P", BC75="T", BC75="N"), 0, IF($C75="DM", $T75, IF(OR(BC75="Y", BC75="IR"),$AM75,IF(BC75="C", IF($BI75="Y", IF($BA75="C", IF($AF75="N/A", $Q75, $AF75), IF($AF75="N/A", $T75, $AM75)), IF($AG75="N/A", $T75,$AG75)))))))</f>
        <v>0</v>
      </c>
      <c r="BV75" s="16">
        <f>IF(BD75="R", $CA75, IF(OR(BD75="P", BD75="T", BD75="N"), 0, IF($C75="DM", $T75, IF(OR(BD75="Y", BD75="IR"),$AM75,IF(BD75="C", IF($BI75="Y", IF($BA75="C", IF($AF75="N/A", $Q75, $AF75), IF($AF75="N/A", $T75, $AM75)), IF($AG75="N/A", $T75,$AG75)))))))</f>
        <v>0</v>
      </c>
      <c r="BW75" s="16">
        <f>IF(BE75="R", $CA75, IF(OR(BE75="P", BE75="T", BE75="N"), 0, IF($C75="DM", $T75, IF(OR(BE75="Y", BE75="IR"),$AM75,IF(BE75="C", IF($BI75="Y", IF($BA75="C", IF($AF75="N/A", $Q75, $AF75), IF($AF75="N/A", $T75, $AM75)), IF($AG75="N/A", $T75,$AG75)))))))</f>
        <v>0</v>
      </c>
      <c r="BX75" s="16">
        <f>IF(BF75="R", $CA75, IF(OR(BF75="P", BF75="T", BF75="N"), 0, IF($C75="DM", $T75, IF(OR(BF75="Y", BF75="IR"),$AM75,IF(BF75="C", IF($BI75="Y", IF($BA75="C", IF($AF75="N/A", $Q75, $AF75), IF($AF75="N/A", $T75, $AM75)), IF($AG75="N/A", $T75,$AG75)))))))</f>
        <v>0</v>
      </c>
      <c r="BY75" s="16">
        <f>IF(BG75="R", $CA75, IF(OR(BG75="P", BG75="T", BG75="N"), 0, IF($C75="DM", $T75, IF(OR(BG75="Y", BG75="IR"),$AM75,IF(BG75="C", IF($BI75="Y", IF($BA75="C", IF($AF75="N/A", $Q75, $AF75), IF($AF75="N/A", $T75, $AM75)), IF($AG75="N/A", $T75,$AG75)))))))</f>
        <v>0</v>
      </c>
      <c r="BZ75" s="16">
        <f>IF(BH75="R", $CA75, IF(OR(BH75="P", BH75="T", BH75="N"), 0, IF($C75="DM", $T75, IF(OR(BH75="Y", BH75="IR"),$AM75,IF(BH75="C", IF($BI75="Y", IF($BA75="C", IF($AF75="N/A", $Q75, $AF75), IF($AF75="N/A", $T75, $AM75)), IF($AG75="N/A", $T75,$AG75)))))))</f>
        <v>0</v>
      </c>
      <c r="CA75" s="15" t="s">
        <v>75</v>
      </c>
      <c r="CB75" s="16">
        <f>BZ75</f>
        <v>0</v>
      </c>
      <c r="CC75" s="15">
        <f>IF(OR($BH75="T", $BH75="R"), 0, IF($BH75="C", IF($BI75="Y", IF($BA75="C", 0, IF(AF75="N/A", Q75-T75, AF75-AG75)), IF($AF75="N/A", U75, AH75)), AN75))</f>
        <v>0</v>
      </c>
      <c r="CD75" s="15" t="str">
        <f>IF(OR($BH75="T", $BH75="R"), 0, IF($BH75="C", IF($BI75="Y", 0, IF($AF75="N/A", V75, AI75)), AO75))</f>
        <v>N/A</v>
      </c>
      <c r="CE75" s="15" t="str">
        <f>IF(OR($BH75="T", $BH75="R"), 0, IF($BH75="C", IF($BI75="Y", 0, IF($AF75="N/A", W75, AJ75)), AP75))</f>
        <v>N/A</v>
      </c>
      <c r="CF75" s="15" t="str">
        <f>IF(OR($BH75="T", $BH75="R"), 0, IF($BH75="C", IF($BI75="Y", 0, IF($AF75="N/A", X75, AK75)), AQ75))</f>
        <v>N/A</v>
      </c>
      <c r="CG75" t="str">
        <f>IF(AC75="N/A", "S:"&amp;L75&amp;" G:"&amp;M75&amp;" GR:"&amp;Q75, IF(AC75=0, "S:"&amp;L75&amp;" G:"&amp;M75&amp;" GR:"&amp;Q75, "S:"&amp;L75&amp;"/"&amp;AD75&amp;" G:"&amp;AE75&amp;" GR:"&amp;AF75))</f>
        <v>S:3 G:0 GR:0</v>
      </c>
    </row>
    <row r="76" spans="1:85" x14ac:dyDescent="0.25">
      <c r="A76" s="14">
        <v>4161</v>
      </c>
      <c r="B76" s="15" t="s">
        <v>2356</v>
      </c>
      <c r="C76" s="15" t="s">
        <v>68</v>
      </c>
      <c r="D76" s="15" t="s">
        <v>52</v>
      </c>
      <c r="E76" s="15">
        <f>VLOOKUP(B76, 'Rookie Year'!$A$2:$B$55679,2,FALSE)</f>
        <v>2021</v>
      </c>
      <c r="F76" s="15">
        <v>2021</v>
      </c>
      <c r="G76" s="15" t="s">
        <v>40</v>
      </c>
      <c r="H76" s="15" t="s">
        <v>2166</v>
      </c>
      <c r="I76" s="16">
        <v>7</v>
      </c>
      <c r="J76" s="15">
        <v>4</v>
      </c>
      <c r="K76" s="17">
        <f>IF(AND(G76&lt;&gt;"N",R76="N/A"), IF(I76&lt;4, 0, 0.25),IF(I76=1, IF(J76=1,0.25, 0.25), IF(I76&lt;13, 0.25, IF(I76&lt;26, 0.4, IF(I76&lt;51, 0.6, 0.75)))))</f>
        <v>0.25</v>
      </c>
      <c r="L76" s="16">
        <f>I76-M76</f>
        <v>5</v>
      </c>
      <c r="M76" s="16">
        <f>ROUNDUP(I76*K76,0)</f>
        <v>2</v>
      </c>
      <c r="N76" s="16">
        <f>M76*J76</f>
        <v>8</v>
      </c>
      <c r="O76" s="16">
        <v>6</v>
      </c>
      <c r="P76" s="16">
        <v>0</v>
      </c>
      <c r="Q76" s="16">
        <f>N76-O76-P76</f>
        <v>2</v>
      </c>
      <c r="R76" s="15" t="s">
        <v>75</v>
      </c>
      <c r="S76" s="15">
        <f>IF(R76="N/A", J76-($B$1-F76), J76-($B$1-R76))</f>
        <v>1</v>
      </c>
      <c r="T76" s="16">
        <v>2</v>
      </c>
      <c r="U76" s="16" t="str">
        <f>IF($S76&lt;2, "N/A", $M76)</f>
        <v>N/A</v>
      </c>
      <c r="V76" s="16" t="str">
        <f>IF($S76&lt;3, "N/A", $M76)</f>
        <v>N/A</v>
      </c>
      <c r="W76" s="16" t="str">
        <f>IF($S76&lt;4, "N/A", $M76)</f>
        <v>N/A</v>
      </c>
      <c r="X76" s="16" t="str">
        <f>IF($S76&lt;5, "N/A", $M76)</f>
        <v>N/A</v>
      </c>
      <c r="Y76" s="15" t="str">
        <f>IF(SUM(T76:X76)&lt;&gt;Q76, "CHECK", "OK")</f>
        <v>OK</v>
      </c>
      <c r="Z76" s="15" t="str">
        <f>IF(F76=$B$1, "No", IF(S76=1, "Yes", "No"))</f>
        <v>Yes</v>
      </c>
      <c r="AA76" s="18">
        <f>IF(C76="DM", "N/A", IF(Z76="No","N/A",VLOOKUP(B76,'Extension List'!$A$3:$R$1972,18,FALSE)))</f>
        <v>2</v>
      </c>
      <c r="AB76" s="15">
        <f>IF(C76="DM", "N/A", IF(Z76="No","N/A",VLOOKUP(B76,'Extension List'!$A$3:$T$1972,20,FALSE)))</f>
        <v>1</v>
      </c>
      <c r="AC76" s="15">
        <f>IF(AA76="N/A", "N/A", 0)</f>
        <v>0</v>
      </c>
      <c r="AD76" s="16" t="str">
        <f>IF(AE76="N/A", "N/A", AA76-AE76)</f>
        <v>N/A</v>
      </c>
      <c r="AE76" s="16" t="str">
        <f>IF(AA76="N/A", "N/A", IF(AC76&gt;0, IF(AA76&lt;13, ROUNDUP(0.25*AA76,0), IF(AA76&lt;26, ROUNDUP(0.4*AA76,0), IF(AA76&lt;51, ROUNDUP(0.6*AA76,0), ROUNDUP(0.75*AA76,0)))), "N/A"))</f>
        <v>N/A</v>
      </c>
      <c r="AF76" s="16" t="str">
        <f>IF(AD76="N/A","N/A", (AE76*AC76)+Q76)</f>
        <v>N/A</v>
      </c>
      <c r="AG76" s="16" t="str">
        <f>IF($AF76="N/A", "N/A", "TBC")</f>
        <v>N/A</v>
      </c>
      <c r="AH76" s="16" t="str">
        <f>IF($AF76="N/A", "N/A", "TBC")</f>
        <v>N/A</v>
      </c>
      <c r="AI76" s="16" t="str">
        <f>IF($AF76="N/A","N/A",IF(AC76&gt;1,"TBC","N/A"))</f>
        <v>N/A</v>
      </c>
      <c r="AJ76" s="16" t="str">
        <f>IF($AF76="N/A","N/A",IF(AC76&gt;2,"TBC","N/A"))</f>
        <v>N/A</v>
      </c>
      <c r="AK76" s="16" t="str">
        <f>IF($AF76="N/A","N/A",IF(AC76&gt;3,"TBC","N/A"))</f>
        <v>N/A</v>
      </c>
      <c r="AL76" s="16" t="str">
        <f>IF(AC76="N/A","N/A",IF(AC76&gt;0,IF(SUM(AG76:AK76)&lt;&gt;AF76,"CHECK","OK"),"N/A"))</f>
        <v>N/A</v>
      </c>
      <c r="AM76" s="16">
        <f>IF(AD76="N/A", L76+T76, L76+AG76)</f>
        <v>7</v>
      </c>
      <c r="AN76" s="16" t="str">
        <f>IF(AD76="N/A", IF(U76="N/A", "N/A", L76+U76), AD76+AH76)</f>
        <v>N/A</v>
      </c>
      <c r="AO76" s="16" t="str">
        <f>IF(AD76="N/A", IF(V76="N/A", "N/A", L76+V76), IF(AI76="N/A", "N/A", AD76+AI76))</f>
        <v>N/A</v>
      </c>
      <c r="AP76" s="16" t="str">
        <f>IF(AD76="N/A", IF(W76="N/A", "N/A", L76+W76), IF(AJ76="N/A", "N/A", AD76+AJ76))</f>
        <v>N/A</v>
      </c>
      <c r="AQ76" s="16" t="str">
        <f>IF(AD76="N/A", IF(X76="N/A", "N/A", L76+X76), IF(AK76="N/A", "N/A", AD76+AK76))</f>
        <v>N/A</v>
      </c>
      <c r="AR76" s="15" t="s">
        <v>40</v>
      </c>
      <c r="AS76" s="15" t="s">
        <v>40</v>
      </c>
      <c r="AT76" s="15" t="s">
        <v>40</v>
      </c>
      <c r="AU76" s="15" t="s">
        <v>40</v>
      </c>
      <c r="AV76" s="15" t="s">
        <v>40</v>
      </c>
      <c r="AW76" s="15" t="s">
        <v>40</v>
      </c>
      <c r="AX76" s="15" t="s">
        <v>40</v>
      </c>
      <c r="AY76" s="15" t="s">
        <v>40</v>
      </c>
      <c r="AZ76" s="15" t="s">
        <v>40</v>
      </c>
      <c r="BA76" s="15" t="s">
        <v>40</v>
      </c>
      <c r="BB76" s="15" t="s">
        <v>40</v>
      </c>
      <c r="BC76" s="15" t="s">
        <v>40</v>
      </c>
      <c r="BD76" s="15" t="s">
        <v>40</v>
      </c>
      <c r="BE76" s="15" t="s">
        <v>40</v>
      </c>
      <c r="BF76" s="15" t="s">
        <v>40</v>
      </c>
      <c r="BG76" s="15" t="s">
        <v>40</v>
      </c>
      <c r="BH76" s="15" t="s">
        <v>40</v>
      </c>
      <c r="BI76" s="15"/>
      <c r="BJ76" s="16">
        <f>IF(AR76="R", $CA76, IF(OR(AR76="P", AR76="T", AR76="N"), 0, IF($C76="DM", $T76, IF(OR(AR76="Y", AR76="IR"),$AM76,IF(AR76="C", IF($BI76="Y", IF($AF76="N/A", $Q76, $AF76), IF($AG76="N/A", $T76,$AG76)))))))</f>
        <v>7</v>
      </c>
      <c r="BK76" s="16">
        <f>IF(AS76="R", $CA76, IF(OR(AS76="P", AS76="T", AS76="N"), 0, IF($C76="DM", $T76, IF(OR(AS76="Y", AS76="IR"),$AM76,IF(AS76="C", IF($BI76="Y", IF($AF76="N/A", $Q76, $AF76), IF($AG76="N/A", $T76,$AG76)))))))</f>
        <v>7</v>
      </c>
      <c r="BL76" s="16">
        <f>IF(AT76="R", $CA76, IF(OR(AT76="P", AT76="T", AT76="N"), 0, IF($C76="DM", $T76, IF(OR(AT76="Y", AT76="IR"),$AM76,IF(AT76="C", IF($BI76="Y", IF($AF76="N/A", $Q76, $AF76), IF($AG76="N/A", $T76,$AG76)))))))</f>
        <v>7</v>
      </c>
      <c r="BM76" s="16">
        <f>IF(AU76="R", $CA76, IF(OR(AU76="P", AU76="T", AU76="N"), 0, IF($C76="DM", $T76, IF(OR(AU76="Y", AU76="IR"),$AM76,IF(AU76="C", IF($BI76="Y", IF($AF76="N/A", $Q76, $AF76), IF($AG76="N/A", $T76,$AG76)))))))</f>
        <v>7</v>
      </c>
      <c r="BN76" s="16">
        <f>IF(AV76="R", $CA76, IF(OR(AV76="P", AV76="T", AV76="N"), 0, IF($C76="DM", $T76, IF(OR(AV76="Y", AV76="IR"),$AM76,IF(AV76="C", IF($BI76="Y", IF($AF76="N/A", $Q76, $AF76), IF($AG76="N/A", $T76,$AG76)))))))</f>
        <v>7</v>
      </c>
      <c r="BO76" s="16">
        <f>IF(AW76="R", $CA76, IF(OR(AW76="P", AW76="T", AW76="N"), 0, IF($C76="DM", $T76, IF(OR(AW76="Y", AW76="IR"),$AM76,IF(AW76="C", IF($BI76="Y", IF($AF76="N/A", $Q76, $AF76), IF($AG76="N/A", $T76,$AG76)))))))</f>
        <v>7</v>
      </c>
      <c r="BP76" s="16">
        <f>IF(AX76="R", $CA76, IF(OR(AX76="P", AX76="T", AX76="N"), 0, IF($C76="DM", $T76, IF(OR(AX76="Y", AX76="IR"),$AM76,IF(AX76="C", IF($BI76="Y", IF($AF76="N/A", $Q76, $AF76), IF($AG76="N/A", $T76,$AG76)))))))</f>
        <v>7</v>
      </c>
      <c r="BQ76" s="16">
        <f>IF(AY76="R", $CA76, IF(OR(AY76="P", AY76="T", AY76="N"), 0, IF($C76="DM", $T76, IF(OR(AY76="Y", AY76="IR"),$AM76,IF(AY76="C", IF($BI76="Y", IF($AF76="N/A", $Q76, $AF76), IF($AG76="N/A", $T76,$AG76)))))))</f>
        <v>7</v>
      </c>
      <c r="BR76" s="16">
        <f>IF(AZ76="R", $CA76, IF(OR(AZ76="P", AZ76="T", AZ76="N"), 0, IF($C76="DM", $T76, IF(OR(AZ76="Y", AZ76="IR"),$AM76,IF(AZ76="C", IF($BI76="Y", IF($AF76="N/A", $Q76, $AF76), IF($AG76="N/A", $T76,$AG76)))))))</f>
        <v>7</v>
      </c>
      <c r="BS76" s="16">
        <f>IF(BA76="R", $CA76, IF(OR(BA76="P", BA76="T", BA76="N"), 0, IF($C76="DM", $T76, IF(OR(BA76="Y", BA76="IR"),$AM76,IF(BA76="C", IF($BI76="Y", IF($AF76="N/A", $Q76, $AF76), IF($AG76="N/A", $T76,$AG76)))))))</f>
        <v>7</v>
      </c>
      <c r="BT76" s="16">
        <f>IF(BB76="R", $CA76, IF(OR(BB76="P", BB76="T", BB76="N"), 0, IF($C76="DM", $T76, IF(OR(BB76="Y", BB76="IR"),$AM76,IF(BB76="C", IF($BI76="Y", IF($BA76="C", IF($AF76="N/A", $Q76, $AF76), IF($AF76="N/A", $T76, $AM76)), IF($AG76="N/A", $T76,$AG76)))))))</f>
        <v>7</v>
      </c>
      <c r="BU76" s="16">
        <f>IF(BC76="R", $CA76, IF(OR(BC76="P", BC76="T", BC76="N"), 0, IF($C76="DM", $T76, IF(OR(BC76="Y", BC76="IR"),$AM76,IF(BC76="C", IF($BI76="Y", IF($BA76="C", IF($AF76="N/A", $Q76, $AF76), IF($AF76="N/A", $T76, $AM76)), IF($AG76="N/A", $T76,$AG76)))))))</f>
        <v>7</v>
      </c>
      <c r="BV76" s="16">
        <f>IF(BD76="R", $CA76, IF(OR(BD76="P", BD76="T", BD76="N"), 0, IF($C76="DM", $T76, IF(OR(BD76="Y", BD76="IR"),$AM76,IF(BD76="C", IF($BI76="Y", IF($BA76="C", IF($AF76="N/A", $Q76, $AF76), IF($AF76="N/A", $T76, $AM76)), IF($AG76="N/A", $T76,$AG76)))))))</f>
        <v>7</v>
      </c>
      <c r="BW76" s="16">
        <f>IF(BE76="R", $CA76, IF(OR(BE76="P", BE76="T", BE76="N"), 0, IF($C76="DM", $T76, IF(OR(BE76="Y", BE76="IR"),$AM76,IF(BE76="C", IF($BI76="Y", IF($BA76="C", IF($AF76="N/A", $Q76, $AF76), IF($AF76="N/A", $T76, $AM76)), IF($AG76="N/A", $T76,$AG76)))))))</f>
        <v>7</v>
      </c>
      <c r="BX76" s="16">
        <f>IF(BF76="R", $CA76, IF(OR(BF76="P", BF76="T", BF76="N"), 0, IF($C76="DM", $T76, IF(OR(BF76="Y", BF76="IR"),$AM76,IF(BF76="C", IF($BI76="Y", IF($BA76="C", IF($AF76="N/A", $Q76, $AF76), IF($AF76="N/A", $T76, $AM76)), IF($AG76="N/A", $T76,$AG76)))))))</f>
        <v>7</v>
      </c>
      <c r="BY76" s="16">
        <f>IF(BG76="R", $CA76, IF(OR(BG76="P", BG76="T", BG76="N"), 0, IF($C76="DM", $T76, IF(OR(BG76="Y", BG76="IR"),$AM76,IF(BG76="C", IF($BI76="Y", IF($BA76="C", IF($AF76="N/A", $Q76, $AF76), IF($AF76="N/A", $T76, $AM76)), IF($AG76="N/A", $T76,$AG76)))))))</f>
        <v>7</v>
      </c>
      <c r="BZ76" s="16">
        <f>IF(BH76="R", $CA76, IF(OR(BH76="P", BH76="T", BH76="N"), 0, IF($C76="DM", $T76, IF(OR(BH76="Y", BH76="IR"),$AM76,IF(BH76="C", IF($BI76="Y", IF($BA76="C", IF($AF76="N/A", $Q76, $AF76), IF($AF76="N/A", $T76, $AM76)), IF($AG76="N/A", $T76,$AG76)))))))</f>
        <v>7</v>
      </c>
      <c r="CA76" s="15" t="s">
        <v>75</v>
      </c>
      <c r="CB76" s="16">
        <f>BZ76</f>
        <v>7</v>
      </c>
      <c r="CC76" s="15" t="str">
        <f>IF(OR($BH76="T", $BH76="R"), 0, IF($BH76="C", IF($BI76="Y", IF($BA76="C", 0, IF(AF76="N/A", Q76-T76, AF76-AG76)), IF($AF76="N/A", U76, AH76)), AN76))</f>
        <v>N/A</v>
      </c>
      <c r="CD76" s="15" t="str">
        <f>IF(OR($BH76="T", $BH76="R"), 0, IF($BH76="C", IF($BI76="Y", 0, IF($AF76="N/A", V76, AI76)), AO76))</f>
        <v>N/A</v>
      </c>
      <c r="CE76" s="15" t="str">
        <f>IF(OR($BH76="T", $BH76="R"), 0, IF($BH76="C", IF($BI76="Y", 0, IF($AF76="N/A", W76, AJ76)), AP76))</f>
        <v>N/A</v>
      </c>
      <c r="CF76" s="15" t="str">
        <f>IF(OR($BH76="T", $BH76="R"), 0, IF($BH76="C", IF($BI76="Y", 0, IF($AF76="N/A", X76, AK76)), AQ76))</f>
        <v>N/A</v>
      </c>
      <c r="CG76" t="str">
        <f>IF(AC76="N/A", "S:"&amp;L76&amp;" G:"&amp;M76&amp;" GR:"&amp;Q76, IF(AC76=0, "S:"&amp;L76&amp;" G:"&amp;M76&amp;" GR:"&amp;Q76, "S:"&amp;L76&amp;"/"&amp;AD76&amp;" G:"&amp;AE76&amp;" GR:"&amp;AF76))</f>
        <v>S:5 G:2 GR:2</v>
      </c>
    </row>
    <row r="77" spans="1:85" x14ac:dyDescent="0.25">
      <c r="A77" s="14">
        <v>5611</v>
      </c>
      <c r="B77" s="15" t="s">
        <v>2960</v>
      </c>
      <c r="C77" s="15" t="s">
        <v>68</v>
      </c>
      <c r="D77" s="15" t="s">
        <v>52</v>
      </c>
      <c r="E77" s="15">
        <f>VLOOKUP(B77, 'Rookie Year'!$A$2:$B$55679,2,FALSE)</f>
        <v>2024</v>
      </c>
      <c r="F77" s="15">
        <v>2024</v>
      </c>
      <c r="G77" s="15" t="s">
        <v>40</v>
      </c>
      <c r="H77" s="15" t="s">
        <v>2164</v>
      </c>
      <c r="I77" s="16">
        <v>6</v>
      </c>
      <c r="J77" s="15">
        <v>4</v>
      </c>
      <c r="K77" s="17">
        <f>IF(AND(G77&lt;&gt;"N",R77="N/A"), IF(I77&lt;4, 0, 0.25),IF(I77=1, IF(J77=1,0.25, 0.25), IF(I77&lt;13, 0.25, IF(I77&lt;26, 0.4, IF(I77&lt;51, 0.6, 0.75)))))</f>
        <v>0.25</v>
      </c>
      <c r="L77" s="16">
        <f>I77-M77</f>
        <v>4</v>
      </c>
      <c r="M77" s="16">
        <f>ROUNDUP(I77*K77,0)</f>
        <v>2</v>
      </c>
      <c r="N77" s="16">
        <f>M77*J77</f>
        <v>8</v>
      </c>
      <c r="O77" s="16">
        <v>0</v>
      </c>
      <c r="P77" s="16">
        <v>0</v>
      </c>
      <c r="Q77" s="16">
        <f>N77-O77-P77</f>
        <v>8</v>
      </c>
      <c r="R77" s="15" t="s">
        <v>75</v>
      </c>
      <c r="S77" s="15">
        <f>IF(R77="N/A", J77-($B$1-F77), J77-($B$1-R77))</f>
        <v>4</v>
      </c>
      <c r="T77" s="16">
        <f>IF($S77&lt;1, "N/A", $M77)</f>
        <v>2</v>
      </c>
      <c r="U77" s="16">
        <f>IF($S77&lt;2, "N/A", $M77)</f>
        <v>2</v>
      </c>
      <c r="V77" s="16">
        <f>IF($S77&lt;3, "N/A", $M77)</f>
        <v>2</v>
      </c>
      <c r="W77" s="16">
        <f>IF($S77&lt;4, "N/A", $M77)</f>
        <v>2</v>
      </c>
      <c r="X77" s="16" t="str">
        <f>IF($S77&lt;5, "N/A", $M77)</f>
        <v>N/A</v>
      </c>
      <c r="Y77" s="15" t="str">
        <f>IF(SUM(T77:X77)&lt;&gt;Q77, "CHECK", "OK")</f>
        <v>OK</v>
      </c>
      <c r="Z77" s="15" t="str">
        <f>IF(F77=$B$1, "No", IF(S77=1, "Yes", "No"))</f>
        <v>No</v>
      </c>
      <c r="AA77" s="18" t="str">
        <f>IF(C77="DM", "N/A", IF(Z77="No","N/A",VLOOKUP(B77,'Extension List'!$A$3:$R$1972,18,FALSE)))</f>
        <v>N/A</v>
      </c>
      <c r="AB77" s="15" t="str">
        <f>IF(C77="DM", "N/A", IF(Z77="No","N/A",VLOOKUP(B77,'Extension List'!$A$3:$T$1972,20,FALSE)))</f>
        <v>N/A</v>
      </c>
      <c r="AC77" s="15" t="str">
        <f>IF(AA77="N/A", "N/A", 0)</f>
        <v>N/A</v>
      </c>
      <c r="AD77" s="16" t="str">
        <f>IF(AE77="N/A", "N/A", AA77-AE77)</f>
        <v>N/A</v>
      </c>
      <c r="AE77" s="16" t="str">
        <f>IF(AA77="N/A", "N/A", IF(AC77&gt;0, IF(AA77&lt;13, ROUNDUP(0.25*AA77,0), IF(AA77&lt;26, ROUNDUP(0.4*AA77,0), IF(AA77&lt;51, ROUNDUP(0.6*AA77,0), ROUNDUP(0.75*AA77,0)))), "N/A"))</f>
        <v>N/A</v>
      </c>
      <c r="AF77" s="16" t="str">
        <f>IF(AD77="N/A","N/A", (AE77*AC77)+Q77)</f>
        <v>N/A</v>
      </c>
      <c r="AG77" s="16" t="str">
        <f>IF($AF77="N/A", "N/A", "TBC")</f>
        <v>N/A</v>
      </c>
      <c r="AH77" s="16" t="str">
        <f>IF($AF77="N/A", "N/A", "TBC")</f>
        <v>N/A</v>
      </c>
      <c r="AI77" s="16" t="str">
        <f>IF($AF77="N/A","N/A",IF(AC77&gt;1,"TBC","N/A"))</f>
        <v>N/A</v>
      </c>
      <c r="AJ77" s="16" t="str">
        <f>IF($AF77="N/A","N/A",IF(AC77&gt;2,"TBC","N/A"))</f>
        <v>N/A</v>
      </c>
      <c r="AK77" s="16" t="str">
        <f>IF($AF77="N/A","N/A",IF(AC77&gt;3,"TBC","N/A"))</f>
        <v>N/A</v>
      </c>
      <c r="AL77" s="16" t="str">
        <f>IF(AC77="N/A","N/A",IF(AC77&gt;0,IF(SUM(AG77:AK77)&lt;&gt;AF77,"CHECK","OK"),"N/A"))</f>
        <v>N/A</v>
      </c>
      <c r="AM77" s="16">
        <f>IF(AD77="N/A", L77+T77, L77+AG77)</f>
        <v>6</v>
      </c>
      <c r="AN77" s="16">
        <f>IF(AD77="N/A", IF(U77="N/A", "N/A", L77+U77), AD77+AH77)</f>
        <v>6</v>
      </c>
      <c r="AO77" s="16">
        <f>IF(AD77="N/A", IF(V77="N/A", "N/A", L77+V77), IF(AI77="N/A", "N/A", AD77+AI77))</f>
        <v>6</v>
      </c>
      <c r="AP77" s="16">
        <f>IF(AD77="N/A", IF(W77="N/A", "N/A", L77+W77), IF(AJ77="N/A", "N/A", AD77+AJ77))</f>
        <v>6</v>
      </c>
      <c r="AQ77" s="16" t="str">
        <f>IF(AD77="N/A", IF(X77="N/A", "N/A", L77+X77), IF(AK77="N/A", "N/A", AD77+AK77))</f>
        <v>N/A</v>
      </c>
      <c r="AR77" s="15" t="s">
        <v>40</v>
      </c>
      <c r="AS77" s="15" t="s">
        <v>40</v>
      </c>
      <c r="AT77" s="15" t="s">
        <v>40</v>
      </c>
      <c r="AU77" s="15" t="s">
        <v>40</v>
      </c>
      <c r="AV77" s="15" t="s">
        <v>40</v>
      </c>
      <c r="AW77" s="15" t="s">
        <v>40</v>
      </c>
      <c r="AX77" s="15" t="s">
        <v>40</v>
      </c>
      <c r="AY77" s="15" t="s">
        <v>40</v>
      </c>
      <c r="AZ77" s="15" t="s">
        <v>40</v>
      </c>
      <c r="BA77" s="15" t="s">
        <v>40</v>
      </c>
      <c r="BB77" s="15" t="s">
        <v>40</v>
      </c>
      <c r="BC77" s="15" t="s">
        <v>40</v>
      </c>
      <c r="BD77" s="15" t="s">
        <v>40</v>
      </c>
      <c r="BE77" s="15" t="s">
        <v>40</v>
      </c>
      <c r="BF77" s="15" t="s">
        <v>40</v>
      </c>
      <c r="BG77" s="15" t="s">
        <v>40</v>
      </c>
      <c r="BH77" s="15" t="s">
        <v>40</v>
      </c>
      <c r="BJ77" s="16">
        <f>IF(AR77="R", $CA77, IF(OR(AR77="P", AR77="T", AR77="N"), 0, IF($C77="DM", $T77, IF(OR(AR77="Y", AR77="IR"),$AM77,IF(AR77="C", IF($BI77="Y", IF($AF77="N/A", $Q77, $AF77), IF($AG77="N/A", $T77,$AG77)))))))</f>
        <v>6</v>
      </c>
      <c r="BK77" s="16">
        <f>IF(AS77="R", $CA77, IF(OR(AS77="P", AS77="T", AS77="N"), 0, IF($C77="DM", $T77, IF(OR(AS77="Y", AS77="IR"),$AM77,IF(AS77="C", IF($BI77="Y", IF($AF77="N/A", $Q77, $AF77), IF($AG77="N/A", $T77,$AG77)))))))</f>
        <v>6</v>
      </c>
      <c r="BL77" s="16">
        <f>IF(AT77="R", $CA77, IF(OR(AT77="P", AT77="T", AT77="N"), 0, IF($C77="DM", $T77, IF(OR(AT77="Y", AT77="IR"),$AM77,IF(AT77="C", IF($BI77="Y", IF($AF77="N/A", $Q77, $AF77), IF($AG77="N/A", $T77,$AG77)))))))</f>
        <v>6</v>
      </c>
      <c r="BM77" s="16">
        <f>IF(AU77="R", $CA77, IF(OR(AU77="P", AU77="T", AU77="N"), 0, IF($C77="DM", $T77, IF(OR(AU77="Y", AU77="IR"),$AM77,IF(AU77="C", IF($BI77="Y", IF($AF77="N/A", $Q77, $AF77), IF($AG77="N/A", $T77,$AG77)))))))</f>
        <v>6</v>
      </c>
      <c r="BN77" s="16">
        <f>IF(AV77="R", $CA77, IF(OR(AV77="P", AV77="T", AV77="N"), 0, IF($C77="DM", $T77, IF(OR(AV77="Y", AV77="IR"),$AM77,IF(AV77="C", IF($BI77="Y", IF($AF77="N/A", $Q77, $AF77), IF($AG77="N/A", $T77,$AG77)))))))</f>
        <v>6</v>
      </c>
      <c r="BO77" s="16">
        <f>IF(AW77="R", $CA77, IF(OR(AW77="P", AW77="T", AW77="N"), 0, IF($C77="DM", $T77, IF(OR(AW77="Y", AW77="IR"),$AM77,IF(AW77="C", IF($BI77="Y", IF($AF77="N/A", $Q77, $AF77), IF($AG77="N/A", $T77,$AG77)))))))</f>
        <v>6</v>
      </c>
      <c r="BP77" s="16">
        <f>IF(AX77="R", $CA77, IF(OR(AX77="P", AX77="T", AX77="N"), 0, IF($C77="DM", $T77, IF(OR(AX77="Y", AX77="IR"),$AM77,IF(AX77="C", IF($BI77="Y", IF($AF77="N/A", $Q77, $AF77), IF($AG77="N/A", $T77,$AG77)))))))</f>
        <v>6</v>
      </c>
      <c r="BQ77" s="16">
        <f>IF(AY77="R", $CA77, IF(OR(AY77="P", AY77="T", AY77="N"), 0, IF($C77="DM", $T77, IF(OR(AY77="Y", AY77="IR"),$AM77,IF(AY77="C", IF($BI77="Y", IF($AF77="N/A", $Q77, $AF77), IF($AG77="N/A", $T77,$AG77)))))))</f>
        <v>6</v>
      </c>
      <c r="BR77" s="16">
        <f>IF(AZ77="R", $CA77, IF(OR(AZ77="P", AZ77="T", AZ77="N"), 0, IF($C77="DM", $T77, IF(OR(AZ77="Y", AZ77="IR"),$AM77,IF(AZ77="C", IF($BI77="Y", IF($AF77="N/A", $Q77, $AF77), IF($AG77="N/A", $T77,$AG77)))))))</f>
        <v>6</v>
      </c>
      <c r="BS77" s="16">
        <f>IF(BA77="R", $CA77, IF(OR(BA77="P", BA77="T", BA77="N"), 0, IF($C77="DM", $T77, IF(OR(BA77="Y", BA77="IR"),$AM77,IF(BA77="C", IF($BI77="Y", IF($AF77="N/A", $Q77, $AF77), IF($AG77="N/A", $T77,$AG77)))))))</f>
        <v>6</v>
      </c>
      <c r="BT77" s="16">
        <f>IF(BB77="R", $CA77, IF(OR(BB77="P", BB77="T", BB77="N"), 0, IF($C77="DM", $T77, IF(OR(BB77="Y", BB77="IR"),$AM77,IF(BB77="C", IF($BI77="Y", IF($BA77="C", IF($AF77="N/A", $Q77, $AF77), IF($AF77="N/A", $T77, $AM77)), IF($AG77="N/A", $T77,$AG77)))))))</f>
        <v>6</v>
      </c>
      <c r="BU77" s="16">
        <f>IF(BC77="R", $CA77, IF(OR(BC77="P", BC77="T", BC77="N"), 0, IF($C77="DM", $T77, IF(OR(BC77="Y", BC77="IR"),$AM77,IF(BC77="C", IF($BI77="Y", IF($BA77="C", IF($AF77="N/A", $Q77, $AF77), IF($AF77="N/A", $T77, $AM77)), IF($AG77="N/A", $T77,$AG77)))))))</f>
        <v>6</v>
      </c>
      <c r="BV77" s="16">
        <f>IF(BD77="R", $CA77, IF(OR(BD77="P", BD77="T", BD77="N"), 0, IF($C77="DM", $T77, IF(OR(BD77="Y", BD77="IR"),$AM77,IF(BD77="C", IF($BI77="Y", IF($BA77="C", IF($AF77="N/A", $Q77, $AF77), IF($AF77="N/A", $T77, $AM77)), IF($AG77="N/A", $T77,$AG77)))))))</f>
        <v>6</v>
      </c>
      <c r="BW77" s="16">
        <f>IF(BE77="R", $CA77, IF(OR(BE77="P", BE77="T", BE77="N"), 0, IF($C77="DM", $T77, IF(OR(BE77="Y", BE77="IR"),$AM77,IF(BE77="C", IF($BI77="Y", IF($BA77="C", IF($AF77="N/A", $Q77, $AF77), IF($AF77="N/A", $T77, $AM77)), IF($AG77="N/A", $T77,$AG77)))))))</f>
        <v>6</v>
      </c>
      <c r="BX77" s="16">
        <f>IF(BF77="R", $CA77, IF(OR(BF77="P", BF77="T", BF77="N"), 0, IF($C77="DM", $T77, IF(OR(BF77="Y", BF77="IR"),$AM77,IF(BF77="C", IF($BI77="Y", IF($BA77="C", IF($AF77="N/A", $Q77, $AF77), IF($AF77="N/A", $T77, $AM77)), IF($AG77="N/A", $T77,$AG77)))))))</f>
        <v>6</v>
      </c>
      <c r="BY77" s="16">
        <f>IF(BG77="R", $CA77, IF(OR(BG77="P", BG77="T", BG77="N"), 0, IF($C77="DM", $T77, IF(OR(BG77="Y", BG77="IR"),$AM77,IF(BG77="C", IF($BI77="Y", IF($BA77="C", IF($AF77="N/A", $Q77, $AF77), IF($AF77="N/A", $T77, $AM77)), IF($AG77="N/A", $T77,$AG77)))))))</f>
        <v>6</v>
      </c>
      <c r="BZ77" s="16">
        <f>IF(BH77="R", $CA77, IF(OR(BH77="P", BH77="T", BH77="N"), 0, IF($C77="DM", $T77, IF(OR(BH77="Y", BH77="IR"),$AM77,IF(BH77="C", IF($BI77="Y", IF($BA77="C", IF($AF77="N/A", $Q77, $AF77), IF($AF77="N/A", $T77, $AM77)), IF($AG77="N/A", $T77,$AG77)))))))</f>
        <v>6</v>
      </c>
      <c r="CA77" s="15" t="s">
        <v>75</v>
      </c>
      <c r="CB77" s="16">
        <f>BZ77</f>
        <v>6</v>
      </c>
      <c r="CC77" s="15">
        <f>IF(OR($BH77="T", $BH77="R"), 0, IF($BH77="C", IF($BI77="Y", IF($BA77="C", 0, IF(AF77="N/A", Q77-T77, AF77-AG77)), IF($AF77="N/A", U77, AH77)), AN77))</f>
        <v>6</v>
      </c>
      <c r="CD77" s="15">
        <f>IF(OR($BH77="T", $BH77="R"), 0, IF($BH77="C", IF($BI77="Y", 0, IF($AF77="N/A", V77, AI77)), AO77))</f>
        <v>6</v>
      </c>
      <c r="CE77" s="15">
        <f>IF(OR($BH77="T", $BH77="R"), 0, IF($BH77="C", IF($BI77="Y", 0, IF($AF77="N/A", W77, AJ77)), AP77))</f>
        <v>6</v>
      </c>
      <c r="CF77" s="15" t="str">
        <f>IF(OR($BH77="T", $BH77="R"), 0, IF($BH77="C", IF($BI77="Y", 0, IF($AF77="N/A", X77, AK77)), AQ77))</f>
        <v>N/A</v>
      </c>
      <c r="CG77" t="str">
        <f>IF(AC77="N/A", "S:"&amp;L77&amp;" G:"&amp;M77&amp;" GR:"&amp;Q77, IF(AC77=0, "S:"&amp;L77&amp;" G:"&amp;M77&amp;" GR:"&amp;Q77, "S:"&amp;L77&amp;"/"&amp;AD77&amp;" G:"&amp;AE77&amp;" GR:"&amp;AF77))</f>
        <v>S:4 G:2 GR:8</v>
      </c>
    </row>
    <row r="78" spans="1:85" x14ac:dyDescent="0.25">
      <c r="A78" s="14">
        <v>4181</v>
      </c>
      <c r="B78" s="15" t="s">
        <v>2376</v>
      </c>
      <c r="C78" s="15" t="s">
        <v>68</v>
      </c>
      <c r="D78" s="15" t="s">
        <v>52</v>
      </c>
      <c r="E78" s="15">
        <f>VLOOKUP(B78, 'Rookie Year'!$A$2:$B$55679,2,FALSE)</f>
        <v>2021</v>
      </c>
      <c r="F78" s="15">
        <v>2021</v>
      </c>
      <c r="G78" s="15" t="s">
        <v>40</v>
      </c>
      <c r="H78" s="15" t="s">
        <v>2186</v>
      </c>
      <c r="I78" s="16">
        <v>3</v>
      </c>
      <c r="J78" s="15">
        <v>3</v>
      </c>
      <c r="K78" s="17">
        <f>IF(AND(G78&lt;&gt;"N",R78="N/A"), IF(I78&lt;4, 0, 0.25),IF(I78=1, IF(J78=1,0.25, 0.25), IF(I78&lt;13, 0.25, IF(I78&lt;26, 0.4, IF(I78&lt;51, 0.6, 0.75)))))</f>
        <v>0.25</v>
      </c>
      <c r="L78" s="16">
        <f>I78-M78</f>
        <v>2</v>
      </c>
      <c r="M78" s="16">
        <f>ROUNDUP(I78*K78,0)</f>
        <v>1</v>
      </c>
      <c r="N78" s="16">
        <f>M78*J78</f>
        <v>3</v>
      </c>
      <c r="O78" s="16">
        <v>0</v>
      </c>
      <c r="P78" s="16">
        <v>1</v>
      </c>
      <c r="Q78" s="16">
        <f>N78-O78-P78</f>
        <v>2</v>
      </c>
      <c r="R78" s="15">
        <v>2023</v>
      </c>
      <c r="S78" s="15">
        <f>IF(R78="N/A", J78-($B$1-F78), J78-($B$1-R78))</f>
        <v>2</v>
      </c>
      <c r="T78" s="16">
        <v>1</v>
      </c>
      <c r="U78" s="16">
        <v>1</v>
      </c>
      <c r="V78" s="16" t="str">
        <f>IF($S78&lt;3, "N/A", $M78)</f>
        <v>N/A</v>
      </c>
      <c r="W78" s="16" t="str">
        <f>IF($S78&lt;4, "N/A", $M78)</f>
        <v>N/A</v>
      </c>
      <c r="X78" s="16" t="str">
        <f>IF($S78&lt;5, "N/A", $M78)</f>
        <v>N/A</v>
      </c>
      <c r="Y78" s="15" t="str">
        <f>IF(SUM(T78:X78)&lt;&gt;Q78, "CHECK", "OK")</f>
        <v>OK</v>
      </c>
      <c r="Z78" s="15" t="str">
        <f>IF(F78=$B$1, "No", IF(S78=1, "Yes", "No"))</f>
        <v>No</v>
      </c>
      <c r="AA78" s="18" t="str">
        <f>IF(C78="DM", "N/A", IF(Z78="No","N/A",VLOOKUP(B78,'Extension List'!$A$3:$R$1972,18,FALSE)))</f>
        <v>N/A</v>
      </c>
      <c r="AB78" s="15" t="str">
        <f>IF(C78="DM", "N/A", IF(Z78="No","N/A",VLOOKUP(B78,'Extension List'!$A$3:$T$1972,20,FALSE)))</f>
        <v>N/A</v>
      </c>
      <c r="AC78" s="15" t="str">
        <f>IF(AA78="N/A", "N/A", 0)</f>
        <v>N/A</v>
      </c>
      <c r="AD78" s="16" t="str">
        <f>IF(AE78="N/A", "N/A", AA78-AE78)</f>
        <v>N/A</v>
      </c>
      <c r="AE78" s="16" t="str">
        <f>IF(AA78="N/A", "N/A", IF(AC78&gt;0, IF(AA78&lt;13, ROUNDUP(0.25*AA78,0), IF(AA78&lt;26, ROUNDUP(0.4*AA78,0), IF(AA78&lt;51, ROUNDUP(0.6*AA78,0), ROUNDUP(0.75*AA78,0)))), "N/A"))</f>
        <v>N/A</v>
      </c>
      <c r="AF78" s="16" t="str">
        <f>IF(AD78="N/A","N/A", (AE78*AC78)+Q78)</f>
        <v>N/A</v>
      </c>
      <c r="AG78" s="16" t="str">
        <f>IF($AF78="N/A", "N/A", "TBC")</f>
        <v>N/A</v>
      </c>
      <c r="AH78" s="16" t="str">
        <f>IF($AF78="N/A", "N/A", "TBC")</f>
        <v>N/A</v>
      </c>
      <c r="AI78" s="16" t="str">
        <f>IF($AF78="N/A","N/A",IF(AC78&gt;1,"TBC","N/A"))</f>
        <v>N/A</v>
      </c>
      <c r="AJ78" s="16" t="str">
        <f>IF($AF78="N/A","N/A",IF(AC78&gt;2,"TBC","N/A"))</f>
        <v>N/A</v>
      </c>
      <c r="AK78" s="16" t="str">
        <f>IF($AF78="N/A","N/A",IF(AC78&gt;3,"TBC","N/A"))</f>
        <v>N/A</v>
      </c>
      <c r="AL78" s="16" t="str">
        <f>IF(AC78="N/A","N/A",IF(AC78&gt;0,IF(SUM(AG78:AK78)&lt;&gt;AF78,"CHECK","OK"),"N/A"))</f>
        <v>N/A</v>
      </c>
      <c r="AM78" s="16">
        <f>IF(AD78="N/A", L78+T78, L78+AG78)</f>
        <v>3</v>
      </c>
      <c r="AN78" s="16">
        <f>IF(AD78="N/A", IF(U78="N/A", "N/A", L78+U78), AD78+AH78)</f>
        <v>3</v>
      </c>
      <c r="AO78" s="16" t="str">
        <f>IF(AD78="N/A", IF(V78="N/A", "N/A", L78+V78), IF(AI78="N/A", "N/A", AD78+AI78))</f>
        <v>N/A</v>
      </c>
      <c r="AP78" s="16" t="str">
        <f>IF(AD78="N/A", IF(W78="N/A", "N/A", L78+W78), IF(AJ78="N/A", "N/A", AD78+AJ78))</f>
        <v>N/A</v>
      </c>
      <c r="AQ78" s="16" t="str">
        <f>IF(AD78="N/A", IF(X78="N/A", "N/A", L78+X78), IF(AK78="N/A", "N/A", AD78+AK78))</f>
        <v>N/A</v>
      </c>
      <c r="AR78" s="15" t="s">
        <v>40</v>
      </c>
      <c r="AS78" s="15" t="s">
        <v>40</v>
      </c>
      <c r="AT78" s="15" t="s">
        <v>40</v>
      </c>
      <c r="AU78" s="15" t="s">
        <v>40</v>
      </c>
      <c r="AV78" s="15" t="s">
        <v>40</v>
      </c>
      <c r="AW78" s="15" t="s">
        <v>40</v>
      </c>
      <c r="AX78" s="15" t="s">
        <v>40</v>
      </c>
      <c r="AY78" s="15" t="s">
        <v>40</v>
      </c>
      <c r="AZ78" s="15" t="s">
        <v>40</v>
      </c>
      <c r="BA78" s="15" t="s">
        <v>40</v>
      </c>
      <c r="BB78" s="15" t="s">
        <v>40</v>
      </c>
      <c r="BC78" s="15" t="s">
        <v>40</v>
      </c>
      <c r="BD78" s="15" t="s">
        <v>40</v>
      </c>
      <c r="BE78" s="15" t="s">
        <v>40</v>
      </c>
      <c r="BF78" s="15" t="s">
        <v>40</v>
      </c>
      <c r="BG78" s="15" t="s">
        <v>40</v>
      </c>
      <c r="BH78" s="15" t="s">
        <v>40</v>
      </c>
      <c r="BI78" s="15"/>
      <c r="BJ78" s="16">
        <f>IF(AR78="R", $CA78, IF(OR(AR78="P", AR78="T", AR78="N"), 0, IF($C78="DM", $T78, IF(OR(AR78="Y", AR78="IR"),$AM78,IF(AR78="C", IF($BI78="Y", IF($AF78="N/A", $Q78, $AF78), IF($AG78="N/A", $T78,$AG78)))))))</f>
        <v>3</v>
      </c>
      <c r="BK78" s="16">
        <f>IF(AS78="R", $CA78, IF(OR(AS78="P", AS78="T", AS78="N"), 0, IF($C78="DM", $T78, IF(OR(AS78="Y", AS78="IR"),$AM78,IF(AS78="C", IF($BI78="Y", IF($AF78="N/A", $Q78, $AF78), IF($AG78="N/A", $T78,$AG78)))))))</f>
        <v>3</v>
      </c>
      <c r="BL78" s="16">
        <f>IF(AT78="R", $CA78, IF(OR(AT78="P", AT78="T", AT78="N"), 0, IF($C78="DM", $T78, IF(OR(AT78="Y", AT78="IR"),$AM78,IF(AT78="C", IF($BI78="Y", IF($AF78="N/A", $Q78, $AF78), IF($AG78="N/A", $T78,$AG78)))))))</f>
        <v>3</v>
      </c>
      <c r="BM78" s="16">
        <f>IF(AU78="R", $CA78, IF(OR(AU78="P", AU78="T", AU78="N"), 0, IF($C78="DM", $T78, IF(OR(AU78="Y", AU78="IR"),$AM78,IF(AU78="C", IF($BI78="Y", IF($AF78="N/A", $Q78, $AF78), IF($AG78="N/A", $T78,$AG78)))))))</f>
        <v>3</v>
      </c>
      <c r="BN78" s="16">
        <f>IF(AV78="R", $CA78, IF(OR(AV78="P", AV78="T", AV78="N"), 0, IF($C78="DM", $T78, IF(OR(AV78="Y", AV78="IR"),$AM78,IF(AV78="C", IF($BI78="Y", IF($AF78="N/A", $Q78, $AF78), IF($AG78="N/A", $T78,$AG78)))))))</f>
        <v>3</v>
      </c>
      <c r="BO78" s="16">
        <f>IF(AW78="R", $CA78, IF(OR(AW78="P", AW78="T", AW78="N"), 0, IF($C78="DM", $T78, IF(OR(AW78="Y", AW78="IR"),$AM78,IF(AW78="C", IF($BI78="Y", IF($AF78="N/A", $Q78, $AF78), IF($AG78="N/A", $T78,$AG78)))))))</f>
        <v>3</v>
      </c>
      <c r="BP78" s="16">
        <f>IF(AX78="R", $CA78, IF(OR(AX78="P", AX78="T", AX78="N"), 0, IF($C78="DM", $T78, IF(OR(AX78="Y", AX78="IR"),$AM78,IF(AX78="C", IF($BI78="Y", IF($AF78="N/A", $Q78, $AF78), IF($AG78="N/A", $T78,$AG78)))))))</f>
        <v>3</v>
      </c>
      <c r="BQ78" s="16">
        <f>IF(AY78="R", $CA78, IF(OR(AY78="P", AY78="T", AY78="N"), 0, IF($C78="DM", $T78, IF(OR(AY78="Y", AY78="IR"),$AM78,IF(AY78="C", IF($BI78="Y", IF($AF78="N/A", $Q78, $AF78), IF($AG78="N/A", $T78,$AG78)))))))</f>
        <v>3</v>
      </c>
      <c r="BR78" s="16">
        <f>IF(AZ78="R", $CA78, IF(OR(AZ78="P", AZ78="T", AZ78="N"), 0, IF($C78="DM", $T78, IF(OR(AZ78="Y", AZ78="IR"),$AM78,IF(AZ78="C", IF($BI78="Y", IF($AF78="N/A", $Q78, $AF78), IF($AG78="N/A", $T78,$AG78)))))))</f>
        <v>3</v>
      </c>
      <c r="BS78" s="16">
        <f>IF(BA78="R", $CA78, IF(OR(BA78="P", BA78="T", BA78="N"), 0, IF($C78="DM", $T78, IF(OR(BA78="Y", BA78="IR"),$AM78,IF(BA78="C", IF($BI78="Y", IF($AF78="N/A", $Q78, $AF78), IF($AG78="N/A", $T78,$AG78)))))))</f>
        <v>3</v>
      </c>
      <c r="BT78" s="16">
        <f>IF(BB78="R", $CA78, IF(OR(BB78="P", BB78="T", BB78="N"), 0, IF($C78="DM", $T78, IF(OR(BB78="Y", BB78="IR"),$AM78,IF(BB78="C", IF($BI78="Y", IF($BA78="C", IF($AF78="N/A", $Q78, $AF78), IF($AF78="N/A", $T78, $AM78)), IF($AG78="N/A", $T78,$AG78)))))))</f>
        <v>3</v>
      </c>
      <c r="BU78" s="16">
        <f>IF(BC78="R", $CA78, IF(OR(BC78="P", BC78="T", BC78="N"), 0, IF($C78="DM", $T78, IF(OR(BC78="Y", BC78="IR"),$AM78,IF(BC78="C", IF($BI78="Y", IF($BA78="C", IF($AF78="N/A", $Q78, $AF78), IF($AF78="N/A", $T78, $AM78)), IF($AG78="N/A", $T78,$AG78)))))))</f>
        <v>3</v>
      </c>
      <c r="BV78" s="16">
        <f>IF(BD78="R", $CA78, IF(OR(BD78="P", BD78="T", BD78="N"), 0, IF($C78="DM", $T78, IF(OR(BD78="Y", BD78="IR"),$AM78,IF(BD78="C", IF($BI78="Y", IF($BA78="C", IF($AF78="N/A", $Q78, $AF78), IF($AF78="N/A", $T78, $AM78)), IF($AG78="N/A", $T78,$AG78)))))))</f>
        <v>3</v>
      </c>
      <c r="BW78" s="16">
        <f>IF(BE78="R", $CA78, IF(OR(BE78="P", BE78="T", BE78="N"), 0, IF($C78="DM", $T78, IF(OR(BE78="Y", BE78="IR"),$AM78,IF(BE78="C", IF($BI78="Y", IF($BA78="C", IF($AF78="N/A", $Q78, $AF78), IF($AF78="N/A", $T78, $AM78)), IF($AG78="N/A", $T78,$AG78)))))))</f>
        <v>3</v>
      </c>
      <c r="BX78" s="16">
        <f>IF(BF78="R", $CA78, IF(OR(BF78="P", BF78="T", BF78="N"), 0, IF($C78="DM", $T78, IF(OR(BF78="Y", BF78="IR"),$AM78,IF(BF78="C", IF($BI78="Y", IF($BA78="C", IF($AF78="N/A", $Q78, $AF78), IF($AF78="N/A", $T78, $AM78)), IF($AG78="N/A", $T78,$AG78)))))))</f>
        <v>3</v>
      </c>
      <c r="BY78" s="16">
        <f>IF(BG78="R", $CA78, IF(OR(BG78="P", BG78="T", BG78="N"), 0, IF($C78="DM", $T78, IF(OR(BG78="Y", BG78="IR"),$AM78,IF(BG78="C", IF($BI78="Y", IF($BA78="C", IF($AF78="N/A", $Q78, $AF78), IF($AF78="N/A", $T78, $AM78)), IF($AG78="N/A", $T78,$AG78)))))))</f>
        <v>3</v>
      </c>
      <c r="BZ78" s="16">
        <f>IF(BH78="R", $CA78, IF(OR(BH78="P", BH78="T", BH78="N"), 0, IF($C78="DM", $T78, IF(OR(BH78="Y", BH78="IR"),$AM78,IF(BH78="C", IF($BI78="Y", IF($BA78="C", IF($AF78="N/A", $Q78, $AF78), IF($AF78="N/A", $T78, $AM78)), IF($AG78="N/A", $T78,$AG78)))))))</f>
        <v>3</v>
      </c>
      <c r="CA78" s="15" t="s">
        <v>75</v>
      </c>
      <c r="CB78" s="16">
        <f>BZ78</f>
        <v>3</v>
      </c>
      <c r="CC78" s="15">
        <f>IF(OR($BH78="T", $BH78="R"), 0, IF($BH78="C", IF($BI78="Y", IF($BA78="C", 0, IF(AF78="N/A", Q78-T78, AF78-AG78)), IF($AF78="N/A", U78, AH78)), AN78))</f>
        <v>3</v>
      </c>
      <c r="CD78" s="15" t="str">
        <f>IF(OR($BH78="T", $BH78="R"), 0, IF($BH78="C", IF($BI78="Y", 0, IF($AF78="N/A", V78, AI78)), AO78))</f>
        <v>N/A</v>
      </c>
      <c r="CE78" s="15" t="str">
        <f>IF(OR($BH78="T", $BH78="R"), 0, IF($BH78="C", IF($BI78="Y", 0, IF($AF78="N/A", W78, AJ78)), AP78))</f>
        <v>N/A</v>
      </c>
      <c r="CF78" s="15" t="str">
        <f>IF(OR($BH78="T", $BH78="R"), 0, IF($BH78="C", IF($BI78="Y", 0, IF($AF78="N/A", X78, AK78)), AQ78))</f>
        <v>N/A</v>
      </c>
      <c r="CG78" t="str">
        <f>IF(AC78="N/A", "S:"&amp;L78&amp;" G:"&amp;M78&amp;" GR:"&amp;Q78, IF(AC78=0, "S:"&amp;L78&amp;" G:"&amp;M78&amp;" GR:"&amp;Q78, "S:"&amp;L78&amp;"/"&amp;AD78&amp;" G:"&amp;AE78&amp;" GR:"&amp;AF78))</f>
        <v>S:2 G:1 GR:2</v>
      </c>
    </row>
    <row r="79" spans="1:85" x14ac:dyDescent="0.25">
      <c r="A79" s="14">
        <v>5099</v>
      </c>
      <c r="B79" s="15" t="s">
        <v>1615</v>
      </c>
      <c r="C79" s="15" t="s">
        <v>68</v>
      </c>
      <c r="D79" s="15" t="s">
        <v>52</v>
      </c>
      <c r="E79" s="15">
        <f>VLOOKUP(B79, 'Rookie Year'!$A$2:$B$55679,2,FALSE)</f>
        <v>2018</v>
      </c>
      <c r="F79" s="15">
        <v>2023</v>
      </c>
      <c r="G79" s="15" t="s">
        <v>42</v>
      </c>
      <c r="H79" s="15" t="s">
        <v>1928</v>
      </c>
      <c r="I79" s="16">
        <v>13</v>
      </c>
      <c r="J79" s="15">
        <v>3</v>
      </c>
      <c r="K79" s="17">
        <f>IF(AND(G79&lt;&gt;"N",R79="N/A"), IF(I79&lt;4, 0, 0.25),IF(I79=1, IF(J79=1,0.25, 0.25), IF(I79&lt;13, 0.25, IF(I79&lt;26, 0.4, IF(I79&lt;51, 0.6, 0.75)))))</f>
        <v>0.4</v>
      </c>
      <c r="L79" s="16">
        <f>I79-M79</f>
        <v>7</v>
      </c>
      <c r="M79" s="16">
        <f>ROUNDUP(I79*K79,0)</f>
        <v>6</v>
      </c>
      <c r="N79" s="16">
        <f>M79*J79</f>
        <v>18</v>
      </c>
      <c r="O79" s="16">
        <v>6</v>
      </c>
      <c r="P79" s="16">
        <v>0</v>
      </c>
      <c r="Q79" s="16">
        <f>N79-O79-P79</f>
        <v>12</v>
      </c>
      <c r="R79" s="15" t="s">
        <v>75</v>
      </c>
      <c r="S79" s="15">
        <f>IF(R79="N/A", J79-($B$1-F79), J79-($B$1-R79))</f>
        <v>2</v>
      </c>
      <c r="T79" s="16">
        <v>6</v>
      </c>
      <c r="U79" s="16">
        <v>6</v>
      </c>
      <c r="V79" s="16" t="str">
        <f>IF($S79&lt;3, "N/A", $M79)</f>
        <v>N/A</v>
      </c>
      <c r="W79" s="16" t="str">
        <f>IF($S79&lt;4, "N/A", $M79)</f>
        <v>N/A</v>
      </c>
      <c r="X79" s="16" t="str">
        <f>IF($S79&lt;5, "N/A", $M79)</f>
        <v>N/A</v>
      </c>
      <c r="Y79" s="15" t="str">
        <f>IF(SUM(T79:X79)&lt;&gt;Q79, "CHECK", "OK")</f>
        <v>OK</v>
      </c>
      <c r="Z79" s="15" t="str">
        <f>IF(F79=$B$1, "No", IF(S79=1, "Yes", "No"))</f>
        <v>No</v>
      </c>
      <c r="AA79" s="18" t="str">
        <f>IF(C79="DM", "N/A", IF(Z79="No","N/A",VLOOKUP(B79,'Extension List'!$A$3:$R$1972,18,FALSE)))</f>
        <v>N/A</v>
      </c>
      <c r="AB79" s="15" t="str">
        <f>IF(C79="DM", "N/A", IF(Z79="No","N/A",VLOOKUP(B79,'Extension List'!$A$3:$T$1972,20,FALSE)))</f>
        <v>N/A</v>
      </c>
      <c r="AC79" s="15" t="str">
        <f>IF(AA79="N/A", "N/A", 0)</f>
        <v>N/A</v>
      </c>
      <c r="AD79" s="16" t="str">
        <f>IF(AE79="N/A", "N/A", AA79-AE79)</f>
        <v>N/A</v>
      </c>
      <c r="AE79" s="16" t="str">
        <f>IF(AA79="N/A", "N/A", IF(AC79&gt;0, IF(AA79&lt;13, ROUNDUP(0.25*AA79,0), IF(AA79&lt;26, ROUNDUP(0.4*AA79,0), IF(AA79&lt;51, ROUNDUP(0.6*AA79,0), ROUNDUP(0.75*AA79,0)))), "N/A"))</f>
        <v>N/A</v>
      </c>
      <c r="AF79" s="16" t="str">
        <f>IF(AD79="N/A","N/A", (AE79*AC79)+Q79)</f>
        <v>N/A</v>
      </c>
      <c r="AG79" s="16" t="str">
        <f>IF($AF79="N/A", "N/A", "TBC")</f>
        <v>N/A</v>
      </c>
      <c r="AH79" s="16" t="str">
        <f>IF($AF79="N/A", "N/A", "TBC")</f>
        <v>N/A</v>
      </c>
      <c r="AI79" s="16" t="str">
        <f>IF($AF79="N/A","N/A",IF(AC79&gt;1,"TBC","N/A"))</f>
        <v>N/A</v>
      </c>
      <c r="AJ79" s="16" t="str">
        <f>IF($AF79="N/A","N/A",IF(AC79&gt;2,"TBC","N/A"))</f>
        <v>N/A</v>
      </c>
      <c r="AK79" s="16" t="str">
        <f>IF($AF79="N/A","N/A",IF(AC79&gt;3,"TBC","N/A"))</f>
        <v>N/A</v>
      </c>
      <c r="AL79" s="16" t="str">
        <f>IF(AC79="N/A","N/A",IF(AC79&gt;0,IF(SUM(AG79:AK79)&lt;&gt;AF79,"CHECK","OK"),"N/A"))</f>
        <v>N/A</v>
      </c>
      <c r="AM79" s="16">
        <f>IF(AD79="N/A", L79+T79, L79+AG79)</f>
        <v>13</v>
      </c>
      <c r="AN79" s="16">
        <f>IF(AD79="N/A", IF(U79="N/A", "N/A", L79+U79), AD79+AH79)</f>
        <v>13</v>
      </c>
      <c r="AO79" s="16" t="str">
        <f>IF(AD79="N/A", IF(V79="N/A", "N/A", L79+V79), IF(AI79="N/A", "N/A", AD79+AI79))</f>
        <v>N/A</v>
      </c>
      <c r="AP79" s="16" t="str">
        <f>IF(AD79="N/A", IF(W79="N/A", "N/A", L79+W79), IF(AJ79="N/A", "N/A", AD79+AJ79))</f>
        <v>N/A</v>
      </c>
      <c r="AQ79" s="16" t="str">
        <f>IF(AD79="N/A", IF(X79="N/A", "N/A", L79+X79), IF(AK79="N/A", "N/A", AD79+AK79))</f>
        <v>N/A</v>
      </c>
      <c r="AR79" s="15" t="s">
        <v>40</v>
      </c>
      <c r="AS79" s="15" t="s">
        <v>40</v>
      </c>
      <c r="AT79" s="15" t="s">
        <v>40</v>
      </c>
      <c r="AU79" s="15" t="s">
        <v>40</v>
      </c>
      <c r="AV79" s="15" t="s">
        <v>40</v>
      </c>
      <c r="AW79" s="15" t="s">
        <v>40</v>
      </c>
      <c r="AX79" s="15" t="s">
        <v>40</v>
      </c>
      <c r="AY79" s="15" t="s">
        <v>40</v>
      </c>
      <c r="AZ79" s="15" t="s">
        <v>40</v>
      </c>
      <c r="BA79" s="15" t="s">
        <v>40</v>
      </c>
      <c r="BB79" s="15" t="s">
        <v>40</v>
      </c>
      <c r="BC79" s="15" t="s">
        <v>40</v>
      </c>
      <c r="BD79" s="15" t="s">
        <v>40</v>
      </c>
      <c r="BE79" s="15" t="s">
        <v>40</v>
      </c>
      <c r="BF79" s="15" t="s">
        <v>40</v>
      </c>
      <c r="BG79" s="15" t="s">
        <v>40</v>
      </c>
      <c r="BH79" s="15" t="s">
        <v>40</v>
      </c>
      <c r="BI79" s="15"/>
      <c r="BJ79" s="16">
        <f>IF(AR79="R", $CA79, IF(OR(AR79="P", AR79="T", AR79="N"), 0, IF($C79="DM", $T79, IF(OR(AR79="Y", AR79="IR"),$AM79,IF(AR79="C", IF($BI79="Y", IF($AF79="N/A", $Q79, $AF79), IF($AG79="N/A", $T79,$AG79)))))))</f>
        <v>13</v>
      </c>
      <c r="BK79" s="16">
        <f>IF(AS79="R", $CA79, IF(OR(AS79="P", AS79="T", AS79="N"), 0, IF($C79="DM", $T79, IF(OR(AS79="Y", AS79="IR"),$AM79,IF(AS79="C", IF($BI79="Y", IF($AF79="N/A", $Q79, $AF79), IF($AG79="N/A", $T79,$AG79)))))))</f>
        <v>13</v>
      </c>
      <c r="BL79" s="16">
        <f>IF(AT79="R", $CA79, IF(OR(AT79="P", AT79="T", AT79="N"), 0, IF($C79="DM", $T79, IF(OR(AT79="Y", AT79="IR"),$AM79,IF(AT79="C", IF($BI79="Y", IF($AF79="N/A", $Q79, $AF79), IF($AG79="N/A", $T79,$AG79)))))))</f>
        <v>13</v>
      </c>
      <c r="BM79" s="16">
        <f>IF(AU79="R", $CA79, IF(OR(AU79="P", AU79="T", AU79="N"), 0, IF($C79="DM", $T79, IF(OR(AU79="Y", AU79="IR"),$AM79,IF(AU79="C", IF($BI79="Y", IF($AF79="N/A", $Q79, $AF79), IF($AG79="N/A", $T79,$AG79)))))))</f>
        <v>13</v>
      </c>
      <c r="BN79" s="16">
        <f>IF(AV79="R", $CA79, IF(OR(AV79="P", AV79="T", AV79="N"), 0, IF($C79="DM", $T79, IF(OR(AV79="Y", AV79="IR"),$AM79,IF(AV79="C", IF($BI79="Y", IF($AF79="N/A", $Q79, $AF79), IF($AG79="N/A", $T79,$AG79)))))))</f>
        <v>13</v>
      </c>
      <c r="BO79" s="16">
        <f>IF(AW79="R", $CA79, IF(OR(AW79="P", AW79="T", AW79="N"), 0, IF($C79="DM", $T79, IF(OR(AW79="Y", AW79="IR"),$AM79,IF(AW79="C", IF($BI79="Y", IF($AF79="N/A", $Q79, $AF79), IF($AG79="N/A", $T79,$AG79)))))))</f>
        <v>13</v>
      </c>
      <c r="BP79" s="16">
        <f>IF(AX79="R", $CA79, IF(OR(AX79="P", AX79="T", AX79="N"), 0, IF($C79="DM", $T79, IF(OR(AX79="Y", AX79="IR"),$AM79,IF(AX79="C", IF($BI79="Y", IF($AF79="N/A", $Q79, $AF79), IF($AG79="N/A", $T79,$AG79)))))))</f>
        <v>13</v>
      </c>
      <c r="BQ79" s="16">
        <f>IF(AY79="R", $CA79, IF(OR(AY79="P", AY79="T", AY79="N"), 0, IF($C79="DM", $T79, IF(OR(AY79="Y", AY79="IR"),$AM79,IF(AY79="C", IF($BI79="Y", IF($AF79="N/A", $Q79, $AF79), IF($AG79="N/A", $T79,$AG79)))))))</f>
        <v>13</v>
      </c>
      <c r="BR79" s="16">
        <f>IF(AZ79="R", $CA79, IF(OR(AZ79="P", AZ79="T", AZ79="N"), 0, IF($C79="DM", $T79, IF(OR(AZ79="Y", AZ79="IR"),$AM79,IF(AZ79="C", IF($BI79="Y", IF($AF79="N/A", $Q79, $AF79), IF($AG79="N/A", $T79,$AG79)))))))</f>
        <v>13</v>
      </c>
      <c r="BS79" s="16">
        <f>IF(BA79="R", $CA79, IF(OR(BA79="P", BA79="T", BA79="N"), 0, IF($C79="DM", $T79, IF(OR(BA79="Y", BA79="IR"),$AM79,IF(BA79="C", IF($BI79="Y", IF($AF79="N/A", $Q79, $AF79), IF($AG79="N/A", $T79,$AG79)))))))</f>
        <v>13</v>
      </c>
      <c r="BT79" s="16">
        <f>IF(BB79="R", $CA79, IF(OR(BB79="P", BB79="T", BB79="N"), 0, IF($C79="DM", $T79, IF(OR(BB79="Y", BB79="IR"),$AM79,IF(BB79="C", IF($BI79="Y", IF($BA79="C", IF($AF79="N/A", $Q79, $AF79), IF($AF79="N/A", $T79, $AM79)), IF($AG79="N/A", $T79,$AG79)))))))</f>
        <v>13</v>
      </c>
      <c r="BU79" s="16">
        <f>IF(BC79="R", $CA79, IF(OR(BC79="P", BC79="T", BC79="N"), 0, IF($C79="DM", $T79, IF(OR(BC79="Y", BC79="IR"),$AM79,IF(BC79="C", IF($BI79="Y", IF($BA79="C", IF($AF79="N/A", $Q79, $AF79), IF($AF79="N/A", $T79, $AM79)), IF($AG79="N/A", $T79,$AG79)))))))</f>
        <v>13</v>
      </c>
      <c r="BV79" s="16">
        <f>IF(BD79="R", $CA79, IF(OR(BD79="P", BD79="T", BD79="N"), 0, IF($C79="DM", $T79, IF(OR(BD79="Y", BD79="IR"),$AM79,IF(BD79="C", IF($BI79="Y", IF($BA79="C", IF($AF79="N/A", $Q79, $AF79), IF($AF79="N/A", $T79, $AM79)), IF($AG79="N/A", $T79,$AG79)))))))</f>
        <v>13</v>
      </c>
      <c r="BW79" s="16">
        <f>IF(BE79="R", $CA79, IF(OR(BE79="P", BE79="T", BE79="N"), 0, IF($C79="DM", $T79, IF(OR(BE79="Y", BE79="IR"),$AM79,IF(BE79="C", IF($BI79="Y", IF($BA79="C", IF($AF79="N/A", $Q79, $AF79), IF($AF79="N/A", $T79, $AM79)), IF($AG79="N/A", $T79,$AG79)))))))</f>
        <v>13</v>
      </c>
      <c r="BX79" s="16">
        <f>IF(BF79="R", $CA79, IF(OR(BF79="P", BF79="T", BF79="N"), 0, IF($C79="DM", $T79, IF(OR(BF79="Y", BF79="IR"),$AM79,IF(BF79="C", IF($BI79="Y", IF($BA79="C", IF($AF79="N/A", $Q79, $AF79), IF($AF79="N/A", $T79, $AM79)), IF($AG79="N/A", $T79,$AG79)))))))</f>
        <v>13</v>
      </c>
      <c r="BY79" s="16">
        <f>IF(BG79="R", $CA79, IF(OR(BG79="P", BG79="T", BG79="N"), 0, IF($C79="DM", $T79, IF(OR(BG79="Y", BG79="IR"),$AM79,IF(BG79="C", IF($BI79="Y", IF($BA79="C", IF($AF79="N/A", $Q79, $AF79), IF($AF79="N/A", $T79, $AM79)), IF($AG79="N/A", $T79,$AG79)))))))</f>
        <v>13</v>
      </c>
      <c r="BZ79" s="16">
        <f>IF(BH79="R", $CA79, IF(OR(BH79="P", BH79="T", BH79="N"), 0, IF($C79="DM", $T79, IF(OR(BH79="Y", BH79="IR"),$AM79,IF(BH79="C", IF($BI79="Y", IF($BA79="C", IF($AF79="N/A", $Q79, $AF79), IF($AF79="N/A", $T79, $AM79)), IF($AG79="N/A", $T79,$AG79)))))))</f>
        <v>13</v>
      </c>
      <c r="CA79" s="15" t="s">
        <v>75</v>
      </c>
      <c r="CB79" s="16">
        <f>BZ79</f>
        <v>13</v>
      </c>
      <c r="CC79" s="15">
        <f>IF(OR($BH79="T", $BH79="R"), 0, IF($BH79="C", IF($BI79="Y", IF($BA79="C", 0, IF(AF79="N/A", Q79-T79, AF79-AG79)), IF($AF79="N/A", U79, AH79)), AN79))</f>
        <v>13</v>
      </c>
      <c r="CD79" s="15" t="str">
        <f>IF(OR($BH79="T", $BH79="R"), 0, IF($BH79="C", IF($BI79="Y", 0, IF($AF79="N/A", V79, AI79)), AO79))</f>
        <v>N/A</v>
      </c>
      <c r="CE79" s="15" t="str">
        <f>IF(OR($BH79="T", $BH79="R"), 0, IF($BH79="C", IF($BI79="Y", 0, IF($AF79="N/A", W79, AJ79)), AP79))</f>
        <v>N/A</v>
      </c>
      <c r="CF79" s="15" t="str">
        <f>IF(OR($BH79="T", $BH79="R"), 0, IF($BH79="C", IF($BI79="Y", 0, IF($AF79="N/A", X79, AK79)), AQ79))</f>
        <v>N/A</v>
      </c>
      <c r="CG79" t="str">
        <f>IF(AC79="N/A", "S:"&amp;L79&amp;" G:"&amp;M79&amp;" GR:"&amp;Q79, IF(AC79=0, "S:"&amp;L79&amp;" G:"&amp;M79&amp;" GR:"&amp;Q79, "S:"&amp;L79&amp;"/"&amp;AD79&amp;" G:"&amp;AE79&amp;" GR:"&amp;AF79))</f>
        <v>S:7 G:6 GR:12</v>
      </c>
    </row>
    <row r="80" spans="1:85" x14ac:dyDescent="0.25">
      <c r="A80" s="14">
        <v>4743</v>
      </c>
      <c r="B80" s="15" t="s">
        <v>2576</v>
      </c>
      <c r="C80" s="15" t="s">
        <v>69</v>
      </c>
      <c r="D80" s="15" t="s">
        <v>52</v>
      </c>
      <c r="E80" s="15">
        <f>VLOOKUP(B80, 'Rookie Year'!$A$2:$B$55679,2,FALSE)</f>
        <v>2022</v>
      </c>
      <c r="F80" s="15">
        <v>2022</v>
      </c>
      <c r="G80" s="15" t="s">
        <v>40</v>
      </c>
      <c r="H80" s="15" t="s">
        <v>2174</v>
      </c>
      <c r="I80" s="16">
        <v>3</v>
      </c>
      <c r="J80" s="15">
        <v>4</v>
      </c>
      <c r="K80" s="17">
        <f>IF(AND(G80&lt;&gt;"N",R80="N/A"), IF(I80&lt;4, 0, 0.25),IF(I80=1, IF(J80=1,0.25, 0.25), IF(I80&lt;13, 0.25, IF(I80&lt;26, 0.4, IF(I80&lt;51, 0.6, 0.75)))))</f>
        <v>0</v>
      </c>
      <c r="L80" s="16">
        <f>I80-M80</f>
        <v>3</v>
      </c>
      <c r="M80" s="16">
        <f>ROUNDUP(I80*K80,0)</f>
        <v>0</v>
      </c>
      <c r="N80" s="16">
        <f>M80*J80</f>
        <v>0</v>
      </c>
      <c r="O80" s="16">
        <v>0</v>
      </c>
      <c r="P80" s="16">
        <v>0</v>
      </c>
      <c r="Q80" s="16">
        <f>N80-O80-P80</f>
        <v>0</v>
      </c>
      <c r="R80" s="15" t="s">
        <v>75</v>
      </c>
      <c r="S80" s="15">
        <f>IF(R80="N/A", J80-($B$1-F80), J80-($B$1-R80))</f>
        <v>2</v>
      </c>
      <c r="T80" s="16">
        <v>0</v>
      </c>
      <c r="U80" s="16">
        <v>0</v>
      </c>
      <c r="V80" s="16" t="str">
        <f>IF($S80&lt;3, "N/A", $M80)</f>
        <v>N/A</v>
      </c>
      <c r="W80" s="16" t="str">
        <f>IF($S80&lt;4, "N/A", $M80)</f>
        <v>N/A</v>
      </c>
      <c r="X80" s="16" t="str">
        <f>IF($S80&lt;5, "N/A", $M80)</f>
        <v>N/A</v>
      </c>
      <c r="Y80" s="15" t="str">
        <f>IF(SUM(T80:X80)&lt;&gt;Q80, "CHECK", "OK")</f>
        <v>OK</v>
      </c>
      <c r="Z80" s="15" t="str">
        <f>IF(F80=$B$1, "No", IF(S80=1, "Yes", "No"))</f>
        <v>No</v>
      </c>
      <c r="AA80" s="18" t="str">
        <f>IF(C80="DM", "N/A", IF(Z80="No","N/A",VLOOKUP(B80,'Extension List'!$A$3:$R$1972,18,FALSE)))</f>
        <v>N/A</v>
      </c>
      <c r="AB80" s="15" t="str">
        <f>IF(C80="DM", "N/A", IF(Z80="No","N/A",VLOOKUP(B80,'Extension List'!$A$3:$T$1972,20,FALSE)))</f>
        <v>N/A</v>
      </c>
      <c r="AC80" s="15" t="str">
        <f>IF(AA80="N/A", "N/A", 0)</f>
        <v>N/A</v>
      </c>
      <c r="AD80" s="16" t="str">
        <f>IF(AE80="N/A", "N/A", AA80-AE80)</f>
        <v>N/A</v>
      </c>
      <c r="AE80" s="16" t="str">
        <f>IF(AA80="N/A", "N/A", IF(AC80&gt;0, IF(AA80&lt;13, ROUNDUP(0.25*AA80,0), IF(AA80&lt;26, ROUNDUP(0.4*AA80,0), IF(AA80&lt;51, ROUNDUP(0.6*AA80,0), ROUNDUP(0.75*AA80,0)))), "N/A"))</f>
        <v>N/A</v>
      </c>
      <c r="AF80" s="16" t="str">
        <f>IF(AD80="N/A","N/A", (AE80*AC80)+Q80)</f>
        <v>N/A</v>
      </c>
      <c r="AG80" s="16" t="str">
        <f>IF($AF80="N/A", "N/A", "TBC")</f>
        <v>N/A</v>
      </c>
      <c r="AH80" s="16" t="str">
        <f>IF($AF80="N/A", "N/A", "TBC")</f>
        <v>N/A</v>
      </c>
      <c r="AI80" s="16" t="str">
        <f>IF($AF80="N/A","N/A",IF(AC80&gt;1,"TBC","N/A"))</f>
        <v>N/A</v>
      </c>
      <c r="AJ80" s="16" t="str">
        <f>IF($AF80="N/A","N/A",IF(AC80&gt;2,"TBC","N/A"))</f>
        <v>N/A</v>
      </c>
      <c r="AK80" s="16" t="str">
        <f>IF($AF80="N/A","N/A",IF(AC80&gt;3,"TBC","N/A"))</f>
        <v>N/A</v>
      </c>
      <c r="AL80" s="16" t="str">
        <f>IF(AC80="N/A","N/A",IF(AC80&gt;0,IF(SUM(AG80:AK80)&lt;&gt;AF80,"CHECK","OK"),"N/A"))</f>
        <v>N/A</v>
      </c>
      <c r="AM80" s="16">
        <f>IF(AD80="N/A", L80+T80, L80+AG80)</f>
        <v>3</v>
      </c>
      <c r="AN80" s="16">
        <f>IF(AD80="N/A", IF(U80="N/A", "N/A", L80+U80), AD80+AH80)</f>
        <v>3</v>
      </c>
      <c r="AO80" s="16" t="str">
        <f>IF(AD80="N/A", IF(V80="N/A", "N/A", L80+V80), IF(AI80="N/A", "N/A", AD80+AI80))</f>
        <v>N/A</v>
      </c>
      <c r="AP80" s="16" t="str">
        <f>IF(AD80="N/A", IF(W80="N/A", "N/A", L80+W80), IF(AJ80="N/A", "N/A", AD80+AJ80))</f>
        <v>N/A</v>
      </c>
      <c r="AQ80" s="16" t="str">
        <f>IF(AD80="N/A", IF(X80="N/A", "N/A", L80+X80), IF(AK80="N/A", "N/A", AD80+AK80))</f>
        <v>N/A</v>
      </c>
      <c r="AR80" s="15" t="s">
        <v>44</v>
      </c>
      <c r="AS80" s="15" t="s">
        <v>44</v>
      </c>
      <c r="AT80" s="15" t="s">
        <v>44</v>
      </c>
      <c r="AU80" s="15" t="s">
        <v>44</v>
      </c>
      <c r="AV80" s="15" t="s">
        <v>44</v>
      </c>
      <c r="AW80" s="15" t="s">
        <v>44</v>
      </c>
      <c r="AX80" s="15" t="s">
        <v>44</v>
      </c>
      <c r="AY80" s="15" t="s">
        <v>44</v>
      </c>
      <c r="AZ80" s="15" t="s">
        <v>44</v>
      </c>
      <c r="BA80" s="15" t="s">
        <v>44</v>
      </c>
      <c r="BB80" s="15" t="s">
        <v>44</v>
      </c>
      <c r="BC80" s="15" t="s">
        <v>44</v>
      </c>
      <c r="BD80" s="15" t="s">
        <v>44</v>
      </c>
      <c r="BE80" s="15" t="s">
        <v>44</v>
      </c>
      <c r="BF80" s="15" t="s">
        <v>44</v>
      </c>
      <c r="BG80" s="15" t="s">
        <v>44</v>
      </c>
      <c r="BH80" s="15" t="s">
        <v>44</v>
      </c>
      <c r="BI80" s="15"/>
      <c r="BJ80" s="16">
        <f>IF(AR80="R", $CA80, IF(OR(AR80="P", AR80="T", AR80="N"), 0, IF($C80="DM", $T80, IF(OR(AR80="Y", AR80="IR"),$AM80,IF(AR80="C", IF($BI80="Y", IF($AF80="N/A", $Q80, $AF80), IF($AG80="N/A", $T80,$AG80)))))))</f>
        <v>0</v>
      </c>
      <c r="BK80" s="16">
        <f>IF(AS80="R", $CA80, IF(OR(AS80="P", AS80="T", AS80="N"), 0, IF($C80="DM", $T80, IF(OR(AS80="Y", AS80="IR"),$AM80,IF(AS80="C", IF($BI80="Y", IF($AF80="N/A", $Q80, $AF80), IF($AG80="N/A", $T80,$AG80)))))))</f>
        <v>0</v>
      </c>
      <c r="BL80" s="16">
        <f>IF(AT80="R", $CA80, IF(OR(AT80="P", AT80="T", AT80="N"), 0, IF($C80="DM", $T80, IF(OR(AT80="Y", AT80="IR"),$AM80,IF(AT80="C", IF($BI80="Y", IF($AF80="N/A", $Q80, $AF80), IF($AG80="N/A", $T80,$AG80)))))))</f>
        <v>0</v>
      </c>
      <c r="BM80" s="16">
        <f>IF(AU80="R", $CA80, IF(OR(AU80="P", AU80="T", AU80="N"), 0, IF($C80="DM", $T80, IF(OR(AU80="Y", AU80="IR"),$AM80,IF(AU80="C", IF($BI80="Y", IF($AF80="N/A", $Q80, $AF80), IF($AG80="N/A", $T80,$AG80)))))))</f>
        <v>0</v>
      </c>
      <c r="BN80" s="16">
        <f>IF(AV80="R", $CA80, IF(OR(AV80="P", AV80="T", AV80="N"), 0, IF($C80="DM", $T80, IF(OR(AV80="Y", AV80="IR"),$AM80,IF(AV80="C", IF($BI80="Y", IF($AF80="N/A", $Q80, $AF80), IF($AG80="N/A", $T80,$AG80)))))))</f>
        <v>0</v>
      </c>
      <c r="BO80" s="16">
        <f>IF(AW80="R", $CA80, IF(OR(AW80="P", AW80="T", AW80="N"), 0, IF($C80="DM", $T80, IF(OR(AW80="Y", AW80="IR"),$AM80,IF(AW80="C", IF($BI80="Y", IF($AF80="N/A", $Q80, $AF80), IF($AG80="N/A", $T80,$AG80)))))))</f>
        <v>0</v>
      </c>
      <c r="BP80" s="16">
        <f>IF(AX80="R", $CA80, IF(OR(AX80="P", AX80="T", AX80="N"), 0, IF($C80="DM", $T80, IF(OR(AX80="Y", AX80="IR"),$AM80,IF(AX80="C", IF($BI80="Y", IF($AF80="N/A", $Q80, $AF80), IF($AG80="N/A", $T80,$AG80)))))))</f>
        <v>0</v>
      </c>
      <c r="BQ80" s="16">
        <f>IF(AY80="R", $CA80, IF(OR(AY80="P", AY80="T", AY80="N"), 0, IF($C80="DM", $T80, IF(OR(AY80="Y", AY80="IR"),$AM80,IF(AY80="C", IF($BI80="Y", IF($AF80="N/A", $Q80, $AF80), IF($AG80="N/A", $T80,$AG80)))))))</f>
        <v>0</v>
      </c>
      <c r="BR80" s="16">
        <f>IF(AZ80="R", $CA80, IF(OR(AZ80="P", AZ80="T", AZ80="N"), 0, IF($C80="DM", $T80, IF(OR(AZ80="Y", AZ80="IR"),$AM80,IF(AZ80="C", IF($BI80="Y", IF($AF80="N/A", $Q80, $AF80), IF($AG80="N/A", $T80,$AG80)))))))</f>
        <v>0</v>
      </c>
      <c r="BS80" s="16">
        <f>IF(BA80="R", $CA80, IF(OR(BA80="P", BA80="T", BA80="N"), 0, IF($C80="DM", $T80, IF(OR(BA80="Y", BA80="IR"),$AM80,IF(BA80="C", IF($BI80="Y", IF($AF80="N/A", $Q80, $AF80), IF($AG80="N/A", $T80,$AG80)))))))</f>
        <v>0</v>
      </c>
      <c r="BT80" s="16">
        <f>IF(BB80="R", $CA80, IF(OR(BB80="P", BB80="T", BB80="N"), 0, IF($C80="DM", $T80, IF(OR(BB80="Y", BB80="IR"),$AM80,IF(BB80="C", IF($BI80="Y", IF($BA80="C", IF($AF80="N/A", $Q80, $AF80), IF($AF80="N/A", $T80, $AM80)), IF($AG80="N/A", $T80,$AG80)))))))</f>
        <v>0</v>
      </c>
      <c r="BU80" s="16">
        <f>IF(BC80="R", $CA80, IF(OR(BC80="P", BC80="T", BC80="N"), 0, IF($C80="DM", $T80, IF(OR(BC80="Y", BC80="IR"),$AM80,IF(BC80="C", IF($BI80="Y", IF($BA80="C", IF($AF80="N/A", $Q80, $AF80), IF($AF80="N/A", $T80, $AM80)), IF($AG80="N/A", $T80,$AG80)))))))</f>
        <v>0</v>
      </c>
      <c r="BV80" s="16">
        <f>IF(BD80="R", $CA80, IF(OR(BD80="P", BD80="T", BD80="N"), 0, IF($C80="DM", $T80, IF(OR(BD80="Y", BD80="IR"),$AM80,IF(BD80="C", IF($BI80="Y", IF($BA80="C", IF($AF80="N/A", $Q80, $AF80), IF($AF80="N/A", $T80, $AM80)), IF($AG80="N/A", $T80,$AG80)))))))</f>
        <v>0</v>
      </c>
      <c r="BW80" s="16">
        <f>IF(BE80="R", $CA80, IF(OR(BE80="P", BE80="T", BE80="N"), 0, IF($C80="DM", $T80, IF(OR(BE80="Y", BE80="IR"),$AM80,IF(BE80="C", IF($BI80="Y", IF($BA80="C", IF($AF80="N/A", $Q80, $AF80), IF($AF80="N/A", $T80, $AM80)), IF($AG80="N/A", $T80,$AG80)))))))</f>
        <v>0</v>
      </c>
      <c r="BX80" s="16">
        <f>IF(BF80="R", $CA80, IF(OR(BF80="P", BF80="T", BF80="N"), 0, IF($C80="DM", $T80, IF(OR(BF80="Y", BF80="IR"),$AM80,IF(BF80="C", IF($BI80="Y", IF($BA80="C", IF($AF80="N/A", $Q80, $AF80), IF($AF80="N/A", $T80, $AM80)), IF($AG80="N/A", $T80,$AG80)))))))</f>
        <v>0</v>
      </c>
      <c r="BY80" s="16">
        <f>IF(BG80="R", $CA80, IF(OR(BG80="P", BG80="T", BG80="N"), 0, IF($C80="DM", $T80, IF(OR(BG80="Y", BG80="IR"),$AM80,IF(BG80="C", IF($BI80="Y", IF($BA80="C", IF($AF80="N/A", $Q80, $AF80), IF($AF80="N/A", $T80, $AM80)), IF($AG80="N/A", $T80,$AG80)))))))</f>
        <v>0</v>
      </c>
      <c r="BZ80" s="16">
        <f>IF(BH80="R", $CA80, IF(OR(BH80="P", BH80="T", BH80="N"), 0, IF($C80="DM", $T80, IF(OR(BH80="Y", BH80="IR"),$AM80,IF(BH80="C", IF($BI80="Y", IF($BA80="C", IF($AF80="N/A", $Q80, $AF80), IF($AF80="N/A", $T80, $AM80)), IF($AG80="N/A", $T80,$AG80)))))))</f>
        <v>0</v>
      </c>
      <c r="CA80" s="15" t="s">
        <v>75</v>
      </c>
      <c r="CB80" s="16">
        <f>BZ80</f>
        <v>0</v>
      </c>
      <c r="CC80" s="15">
        <f>IF(OR($BH80="T", $BH80="R"), 0, IF($BH80="C", IF($BI80="Y", IF($BA80="C", 0, IF(AF80="N/A", Q80-T80, AF80-AG80)), IF($AF80="N/A", U80, AH80)), AN80))</f>
        <v>0</v>
      </c>
      <c r="CD80" s="15" t="str">
        <f>IF(OR($BH80="T", $BH80="R"), 0, IF($BH80="C", IF($BI80="Y", 0, IF($AF80="N/A", V80, AI80)), AO80))</f>
        <v>N/A</v>
      </c>
      <c r="CE80" s="15" t="str">
        <f>IF(OR($BH80="T", $BH80="R"), 0, IF($BH80="C", IF($BI80="Y", 0, IF($AF80="N/A", W80, AJ80)), AP80))</f>
        <v>N/A</v>
      </c>
      <c r="CF80" s="15" t="str">
        <f>IF(OR($BH80="T", $BH80="R"), 0, IF($BH80="C", IF($BI80="Y", 0, IF($AF80="N/A", X80, AK80)), AQ80))</f>
        <v>N/A</v>
      </c>
      <c r="CG80" t="str">
        <f>IF(AC80="N/A", "S:"&amp;L80&amp;" G:"&amp;M80&amp;" GR:"&amp;Q80, IF(AC80=0, "S:"&amp;L80&amp;" G:"&amp;M80&amp;" GR:"&amp;Q80, "S:"&amp;L80&amp;"/"&amp;AD80&amp;" G:"&amp;AE80&amp;" GR:"&amp;AF80))</f>
        <v>S:3 G:0 GR:0</v>
      </c>
    </row>
    <row r="81" spans="1:85" x14ac:dyDescent="0.25">
      <c r="A81" s="14">
        <v>4803</v>
      </c>
      <c r="B81" s="15" t="s">
        <v>2635</v>
      </c>
      <c r="C81" s="15" t="s">
        <v>69</v>
      </c>
      <c r="D81" s="15" t="s">
        <v>52</v>
      </c>
      <c r="E81" s="15">
        <f>VLOOKUP(B81, 'Rookie Year'!$A$2:$B$55679,2,FALSE)</f>
        <v>2022</v>
      </c>
      <c r="F81" s="15">
        <v>2022</v>
      </c>
      <c r="G81" s="15" t="s">
        <v>40</v>
      </c>
      <c r="H81" s="15" t="s">
        <v>2231</v>
      </c>
      <c r="I81" s="16">
        <v>1</v>
      </c>
      <c r="J81" s="15">
        <v>3</v>
      </c>
      <c r="K81" s="17">
        <f>IF(AND(G81&lt;&gt;"N",R81="N/A"), IF(I81&lt;4, 0, 0.25),IF(I81=1, IF(J81=1,0.25, 0.25), IF(I81&lt;13, 0.25, IF(I81&lt;26, 0.4, IF(I81&lt;51, 0.6, 0.75)))))</f>
        <v>0</v>
      </c>
      <c r="L81" s="16">
        <f>I81-M81</f>
        <v>1</v>
      </c>
      <c r="M81" s="16">
        <f>ROUNDUP(I81*K81,0)</f>
        <v>0</v>
      </c>
      <c r="N81" s="16">
        <f>M81*J81</f>
        <v>0</v>
      </c>
      <c r="O81" s="16">
        <v>0</v>
      </c>
      <c r="P81" s="16">
        <v>0</v>
      </c>
      <c r="Q81" s="16">
        <f>N81-O81-P81</f>
        <v>0</v>
      </c>
      <c r="R81" s="15" t="s">
        <v>75</v>
      </c>
      <c r="S81" s="15">
        <f>IF(R81="N/A", J81-($B$1-F81), J81-($B$1-R81))</f>
        <v>1</v>
      </c>
      <c r="T81" s="16">
        <v>0</v>
      </c>
      <c r="U81" s="16" t="str">
        <f>IF($S81&lt;2, "N/A", $M81)</f>
        <v>N/A</v>
      </c>
      <c r="V81" s="16" t="str">
        <f>IF($S81&lt;3, "N/A", $M81)</f>
        <v>N/A</v>
      </c>
      <c r="W81" s="16" t="str">
        <f>IF($S81&lt;4, "N/A", $M81)</f>
        <v>N/A</v>
      </c>
      <c r="X81" s="16" t="str">
        <f>IF($S81&lt;5, "N/A", $M81)</f>
        <v>N/A</v>
      </c>
      <c r="Y81" s="15" t="str">
        <f>IF(SUM(T81:X81)&lt;&gt;Q81, "CHECK", "OK")</f>
        <v>OK</v>
      </c>
      <c r="Z81" s="15" t="str">
        <f>IF(F81=$B$1, "No", IF(S81=1, "Yes", "No"))</f>
        <v>Yes</v>
      </c>
      <c r="AA81" s="18">
        <f>IF(C81="DM", "N/A", IF(Z81="No","N/A",VLOOKUP(B81,'Extension List'!$A$3:$R$1972,18,FALSE)))</f>
        <v>34</v>
      </c>
      <c r="AB81" s="15">
        <f>IF(C81="DM", "N/A", IF(Z81="No","N/A",VLOOKUP(B81,'Extension List'!$A$3:$T$1972,20,FALSE)))</f>
        <v>4</v>
      </c>
      <c r="AC81" s="15">
        <f>IF(AA81="N/A", "N/A", 0)</f>
        <v>0</v>
      </c>
      <c r="AD81" s="16" t="str">
        <f>IF(AE81="N/A", "N/A", AA81-AE81)</f>
        <v>N/A</v>
      </c>
      <c r="AE81" s="16" t="str">
        <f>IF(AA81="N/A", "N/A", IF(AC81&gt;0, IF(AA81&lt;13, ROUNDUP(0.25*AA81,0), IF(AA81&lt;26, ROUNDUP(0.4*AA81,0), IF(AA81&lt;51, ROUNDUP(0.6*AA81,0), ROUNDUP(0.75*AA81,0)))), "N/A"))</f>
        <v>N/A</v>
      </c>
      <c r="AF81" s="16" t="str">
        <f>IF(AD81="N/A","N/A", (AE81*AC81)+Q81)</f>
        <v>N/A</v>
      </c>
      <c r="AG81" s="16" t="str">
        <f>IF($AF81="N/A", "N/A", "TBC")</f>
        <v>N/A</v>
      </c>
      <c r="AH81" s="16" t="str">
        <f>IF($AF81="N/A", "N/A", "TBC")</f>
        <v>N/A</v>
      </c>
      <c r="AI81" s="16" t="str">
        <f>IF($AF81="N/A","N/A",IF(AC81&gt;1,"TBC","N/A"))</f>
        <v>N/A</v>
      </c>
      <c r="AJ81" s="16" t="str">
        <f>IF($AF81="N/A","N/A",IF(AC81&gt;2,"TBC","N/A"))</f>
        <v>N/A</v>
      </c>
      <c r="AK81" s="16" t="str">
        <f>IF($AF81="N/A","N/A",IF(AC81&gt;3,"TBC","N/A"))</f>
        <v>N/A</v>
      </c>
      <c r="AL81" s="16" t="str">
        <f>IF(AC81="N/A","N/A",IF(AC81&gt;0,IF(SUM(AG81:AK81)&lt;&gt;AF81,"CHECK","OK"),"N/A"))</f>
        <v>N/A</v>
      </c>
      <c r="AM81" s="16">
        <f>IF(AD81="N/A", L81+T81, L81+AG81)</f>
        <v>1</v>
      </c>
      <c r="AN81" s="16" t="str">
        <f>IF(AD81="N/A", IF(U81="N/A", "N/A", L81+U81), AD81+AH81)</f>
        <v>N/A</v>
      </c>
      <c r="AO81" s="16" t="str">
        <f>IF(AD81="N/A", IF(V81="N/A", "N/A", L81+V81), IF(AI81="N/A", "N/A", AD81+AI81))</f>
        <v>N/A</v>
      </c>
      <c r="AP81" s="16" t="str">
        <f>IF(AD81="N/A", IF(W81="N/A", "N/A", L81+W81), IF(AJ81="N/A", "N/A", AD81+AJ81))</f>
        <v>N/A</v>
      </c>
      <c r="AQ81" s="16" t="str">
        <f>IF(AD81="N/A", IF(X81="N/A", "N/A", L81+X81), IF(AK81="N/A", "N/A", AD81+AK81))</f>
        <v>N/A</v>
      </c>
      <c r="AR81" s="15" t="s">
        <v>40</v>
      </c>
      <c r="AS81" s="15" t="s">
        <v>40</v>
      </c>
      <c r="AT81" s="15" t="s">
        <v>40</v>
      </c>
      <c r="AU81" s="15" t="s">
        <v>40</v>
      </c>
      <c r="AV81" s="15" t="s">
        <v>40</v>
      </c>
      <c r="AW81" s="15" t="s">
        <v>40</v>
      </c>
      <c r="AX81" s="15" t="s">
        <v>40</v>
      </c>
      <c r="AY81" s="15" t="s">
        <v>40</v>
      </c>
      <c r="AZ81" s="15" t="s">
        <v>40</v>
      </c>
      <c r="BA81" s="15" t="s">
        <v>40</v>
      </c>
      <c r="BB81" s="15" t="s">
        <v>40</v>
      </c>
      <c r="BC81" s="15" t="s">
        <v>40</v>
      </c>
      <c r="BD81" s="15" t="s">
        <v>40</v>
      </c>
      <c r="BE81" s="15" t="s">
        <v>40</v>
      </c>
      <c r="BF81" s="15" t="s">
        <v>40</v>
      </c>
      <c r="BG81" s="15" t="s">
        <v>40</v>
      </c>
      <c r="BH81" s="15" t="s">
        <v>40</v>
      </c>
      <c r="BI81" s="15"/>
      <c r="BJ81" s="16">
        <f>IF(AR81="R", $CA81, IF(OR(AR81="P", AR81="T", AR81="N"), 0, IF($C81="DM", $T81, IF(OR(AR81="Y", AR81="IR"),$AM81,IF(AR81="C", IF($BI81="Y", IF($AF81="N/A", $Q81, $AF81), IF($AG81="N/A", $T81,$AG81)))))))</f>
        <v>1</v>
      </c>
      <c r="BK81" s="16">
        <f>IF(AS81="R", $CA81, IF(OR(AS81="P", AS81="T", AS81="N"), 0, IF($C81="DM", $T81, IF(OR(AS81="Y", AS81="IR"),$AM81,IF(AS81="C", IF($BI81="Y", IF($AF81="N/A", $Q81, $AF81), IF($AG81="N/A", $T81,$AG81)))))))</f>
        <v>1</v>
      </c>
      <c r="BL81" s="16">
        <f>IF(AT81="R", $CA81, IF(OR(AT81="P", AT81="T", AT81="N"), 0, IF($C81="DM", $T81, IF(OR(AT81="Y", AT81="IR"),$AM81,IF(AT81="C", IF($BI81="Y", IF($AF81="N/A", $Q81, $AF81), IF($AG81="N/A", $T81,$AG81)))))))</f>
        <v>1</v>
      </c>
      <c r="BM81" s="16">
        <f>IF(AU81="R", $CA81, IF(OR(AU81="P", AU81="T", AU81="N"), 0, IF($C81="DM", $T81, IF(OR(AU81="Y", AU81="IR"),$AM81,IF(AU81="C", IF($BI81="Y", IF($AF81="N/A", $Q81, $AF81), IF($AG81="N/A", $T81,$AG81)))))))</f>
        <v>1</v>
      </c>
      <c r="BN81" s="16">
        <f>IF(AV81="R", $CA81, IF(OR(AV81="P", AV81="T", AV81="N"), 0, IF($C81="DM", $T81, IF(OR(AV81="Y", AV81="IR"),$AM81,IF(AV81="C", IF($BI81="Y", IF($AF81="N/A", $Q81, $AF81), IF($AG81="N/A", $T81,$AG81)))))))</f>
        <v>1</v>
      </c>
      <c r="BO81" s="16">
        <f>IF(AW81="R", $CA81, IF(OR(AW81="P", AW81="T", AW81="N"), 0, IF($C81="DM", $T81, IF(OR(AW81="Y", AW81="IR"),$AM81,IF(AW81="C", IF($BI81="Y", IF($AF81="N/A", $Q81, $AF81), IF($AG81="N/A", $T81,$AG81)))))))</f>
        <v>1</v>
      </c>
      <c r="BP81" s="16">
        <f>IF(AX81="R", $CA81, IF(OR(AX81="P", AX81="T", AX81="N"), 0, IF($C81="DM", $T81, IF(OR(AX81="Y", AX81="IR"),$AM81,IF(AX81="C", IF($BI81="Y", IF($AF81="N/A", $Q81, $AF81), IF($AG81="N/A", $T81,$AG81)))))))</f>
        <v>1</v>
      </c>
      <c r="BQ81" s="16">
        <f>IF(AY81="R", $CA81, IF(OR(AY81="P", AY81="T", AY81="N"), 0, IF($C81="DM", $T81, IF(OR(AY81="Y", AY81="IR"),$AM81,IF(AY81="C", IF($BI81="Y", IF($AF81="N/A", $Q81, $AF81), IF($AG81="N/A", $T81,$AG81)))))))</f>
        <v>1</v>
      </c>
      <c r="BR81" s="16">
        <f>IF(AZ81="R", $CA81, IF(OR(AZ81="P", AZ81="T", AZ81="N"), 0, IF($C81="DM", $T81, IF(OR(AZ81="Y", AZ81="IR"),$AM81,IF(AZ81="C", IF($BI81="Y", IF($AF81="N/A", $Q81, $AF81), IF($AG81="N/A", $T81,$AG81)))))))</f>
        <v>1</v>
      </c>
      <c r="BS81" s="16">
        <f>IF(BA81="R", $CA81, IF(OR(BA81="P", BA81="T", BA81="N"), 0, IF($C81="DM", $T81, IF(OR(BA81="Y", BA81="IR"),$AM81,IF(BA81="C", IF($BI81="Y", IF($AF81="N/A", $Q81, $AF81), IF($AG81="N/A", $T81,$AG81)))))))</f>
        <v>1</v>
      </c>
      <c r="BT81" s="16">
        <f>IF(BB81="R", $CA81, IF(OR(BB81="P", BB81="T", BB81="N"), 0, IF($C81="DM", $T81, IF(OR(BB81="Y", BB81="IR"),$AM81,IF(BB81="C", IF($BI81="Y", IF($BA81="C", IF($AF81="N/A", $Q81, $AF81), IF($AF81="N/A", $T81, $AM81)), IF($AG81="N/A", $T81,$AG81)))))))</f>
        <v>1</v>
      </c>
      <c r="BU81" s="16">
        <f>IF(BC81="R", $CA81, IF(OR(BC81="P", BC81="T", BC81="N"), 0, IF($C81="DM", $T81, IF(OR(BC81="Y", BC81="IR"),$AM81,IF(BC81="C", IF($BI81="Y", IF($BA81="C", IF($AF81="N/A", $Q81, $AF81), IF($AF81="N/A", $T81, $AM81)), IF($AG81="N/A", $T81,$AG81)))))))</f>
        <v>1</v>
      </c>
      <c r="BV81" s="16">
        <f>IF(BD81="R", $CA81, IF(OR(BD81="P", BD81="T", BD81="N"), 0, IF($C81="DM", $T81, IF(OR(BD81="Y", BD81="IR"),$AM81,IF(BD81="C", IF($BI81="Y", IF($BA81="C", IF($AF81="N/A", $Q81, $AF81), IF($AF81="N/A", $T81, $AM81)), IF($AG81="N/A", $T81,$AG81)))))))</f>
        <v>1</v>
      </c>
      <c r="BW81" s="16">
        <f>IF(BE81="R", $CA81, IF(OR(BE81="P", BE81="T", BE81="N"), 0, IF($C81="DM", $T81, IF(OR(BE81="Y", BE81="IR"),$AM81,IF(BE81="C", IF($BI81="Y", IF($BA81="C", IF($AF81="N/A", $Q81, $AF81), IF($AF81="N/A", $T81, $AM81)), IF($AG81="N/A", $T81,$AG81)))))))</f>
        <v>1</v>
      </c>
      <c r="BX81" s="16">
        <f>IF(BF81="R", $CA81, IF(OR(BF81="P", BF81="T", BF81="N"), 0, IF($C81="DM", $T81, IF(OR(BF81="Y", BF81="IR"),$AM81,IF(BF81="C", IF($BI81="Y", IF($BA81="C", IF($AF81="N/A", $Q81, $AF81), IF($AF81="N/A", $T81, $AM81)), IF($AG81="N/A", $T81,$AG81)))))))</f>
        <v>1</v>
      </c>
      <c r="BY81" s="16">
        <f>IF(BG81="R", $CA81, IF(OR(BG81="P", BG81="T", BG81="N"), 0, IF($C81="DM", $T81, IF(OR(BG81="Y", BG81="IR"),$AM81,IF(BG81="C", IF($BI81="Y", IF($BA81="C", IF($AF81="N/A", $Q81, $AF81), IF($AF81="N/A", $T81, $AM81)), IF($AG81="N/A", $T81,$AG81)))))))</f>
        <v>1</v>
      </c>
      <c r="BZ81" s="16">
        <f>IF(BH81="R", $CA81, IF(OR(BH81="P", BH81="T", BH81="N"), 0, IF($C81="DM", $T81, IF(OR(BH81="Y", BH81="IR"),$AM81,IF(BH81="C", IF($BI81="Y", IF($BA81="C", IF($AF81="N/A", $Q81, $AF81), IF($AF81="N/A", $T81, $AM81)), IF($AG81="N/A", $T81,$AG81)))))))</f>
        <v>1</v>
      </c>
      <c r="CA81" s="15" t="s">
        <v>75</v>
      </c>
      <c r="CB81" s="16">
        <f>BZ81</f>
        <v>1</v>
      </c>
      <c r="CC81" s="15" t="str">
        <f>IF(OR($BH81="T", $BH81="R"), 0, IF($BH81="C", IF($BI81="Y", IF($BA81="C", 0, IF(AF81="N/A", Q81-T81, AF81-AG81)), IF($AF81="N/A", U81, AH81)), AN81))</f>
        <v>N/A</v>
      </c>
      <c r="CD81" s="15" t="str">
        <f>IF(OR($BH81="T", $BH81="R"), 0, IF($BH81="C", IF($BI81="Y", 0, IF($AF81="N/A", V81, AI81)), AO81))</f>
        <v>N/A</v>
      </c>
      <c r="CE81" s="15" t="str">
        <f>IF(OR($BH81="T", $BH81="R"), 0, IF($BH81="C", IF($BI81="Y", 0, IF($AF81="N/A", W81, AJ81)), AP81))</f>
        <v>N/A</v>
      </c>
      <c r="CF81" s="15" t="str">
        <f>IF(OR($BH81="T", $BH81="R"), 0, IF($BH81="C", IF($BI81="Y", 0, IF($AF81="N/A", X81, AK81)), AQ81))</f>
        <v>N/A</v>
      </c>
      <c r="CG81" t="str">
        <f>IF(AC81="N/A", "S:"&amp;L81&amp;" G:"&amp;M81&amp;" GR:"&amp;Q81, IF(AC81=0, "S:"&amp;L81&amp;" G:"&amp;M81&amp;" GR:"&amp;Q81, "S:"&amp;L81&amp;"/"&amp;AD81&amp;" G:"&amp;AE81&amp;" GR:"&amp;AF81))</f>
        <v>S:1 G:0 GR:0</v>
      </c>
    </row>
    <row r="82" spans="1:85" x14ac:dyDescent="0.25">
      <c r="A82" s="14">
        <v>4151</v>
      </c>
      <c r="B82" s="15" t="s">
        <v>2346</v>
      </c>
      <c r="C82" s="15" t="s">
        <v>69</v>
      </c>
      <c r="D82" s="15" t="s">
        <v>52</v>
      </c>
      <c r="E82" s="15">
        <f>VLOOKUP(B82, 'Rookie Year'!$A$2:$B$55679,2,FALSE)</f>
        <v>2021</v>
      </c>
      <c r="F82" s="15">
        <v>2021</v>
      </c>
      <c r="G82" s="15" t="s">
        <v>40</v>
      </c>
      <c r="H82" s="15" t="s">
        <v>2156</v>
      </c>
      <c r="I82" s="16">
        <v>10</v>
      </c>
      <c r="J82" s="15">
        <v>4</v>
      </c>
      <c r="K82" s="17">
        <f>IF(AND(G82&lt;&gt;"N",R82="N/A"), IF(I82&lt;4, 0, 0.25),IF(I82=1, IF(J82=1,0.25, 0.25), IF(I82&lt;13, 0.25, IF(I82&lt;26, 0.4, IF(I82&lt;51, 0.6, 0.75)))))</f>
        <v>0.25</v>
      </c>
      <c r="L82" s="16">
        <f>I82-M82</f>
        <v>7</v>
      </c>
      <c r="M82" s="16">
        <f>ROUNDUP(I82*K82,0)</f>
        <v>3</v>
      </c>
      <c r="N82" s="16">
        <f>M82*J82</f>
        <v>12</v>
      </c>
      <c r="O82" s="16">
        <v>9</v>
      </c>
      <c r="P82" s="16">
        <v>0</v>
      </c>
      <c r="Q82" s="16">
        <f>N82-O82-P82</f>
        <v>3</v>
      </c>
      <c r="R82" s="15" t="s">
        <v>75</v>
      </c>
      <c r="S82" s="15">
        <f>IF(R82="N/A", J82-($B$1-F82), J82-($B$1-R82))</f>
        <v>1</v>
      </c>
      <c r="T82" s="16">
        <v>3</v>
      </c>
      <c r="U82" s="16" t="str">
        <f>IF($S82&lt;2, "N/A", $M82)</f>
        <v>N/A</v>
      </c>
      <c r="V82" s="16" t="str">
        <f>IF($S82&lt;3, "N/A", $M82)</f>
        <v>N/A</v>
      </c>
      <c r="W82" s="16" t="str">
        <f>IF($S82&lt;4, "N/A", $M82)</f>
        <v>N/A</v>
      </c>
      <c r="X82" s="16" t="str">
        <f>IF($S82&lt;5, "N/A", $M82)</f>
        <v>N/A</v>
      </c>
      <c r="Y82" s="15" t="str">
        <f>IF(SUM(T82:X82)&lt;&gt;Q82, "CHECK", "OK")</f>
        <v>OK</v>
      </c>
      <c r="Z82" s="15" t="str">
        <f>IF(F82=$B$1, "No", IF(S82=1, "Yes", "No"))</f>
        <v>Yes</v>
      </c>
      <c r="AA82" s="18">
        <f>IF(C82="DM", "N/A", IF(Z82="No","N/A",VLOOKUP(B82,'Extension List'!$A$3:$R$1972,18,FALSE)))</f>
        <v>6</v>
      </c>
      <c r="AB82" s="15">
        <f>IF(C82="DM", "N/A", IF(Z82="No","N/A",VLOOKUP(B82,'Extension List'!$A$3:$T$1972,20,FALSE)))</f>
        <v>1</v>
      </c>
      <c r="AC82" s="15">
        <f>IF(AA82="N/A", "N/A", 0)</f>
        <v>0</v>
      </c>
      <c r="AD82" s="16" t="str">
        <f>IF(AE82="N/A", "N/A", AA82-AE82)</f>
        <v>N/A</v>
      </c>
      <c r="AE82" s="16" t="str">
        <f>IF(AA82="N/A", "N/A", IF(AC82&gt;0, IF(AA82&lt;13, ROUNDUP(0.25*AA82,0), IF(AA82&lt;26, ROUNDUP(0.4*AA82,0), IF(AA82&lt;51, ROUNDUP(0.6*AA82,0), ROUNDUP(0.75*AA82,0)))), "N/A"))</f>
        <v>N/A</v>
      </c>
      <c r="AF82" s="16" t="str">
        <f>IF(AD82="N/A","N/A", (AE82*AC82)+Q82)</f>
        <v>N/A</v>
      </c>
      <c r="AG82" s="16" t="str">
        <f>IF($AF82="N/A", "N/A", "TBC")</f>
        <v>N/A</v>
      </c>
      <c r="AH82" s="16" t="str">
        <f>IF($AF82="N/A", "N/A", "TBC")</f>
        <v>N/A</v>
      </c>
      <c r="AI82" s="16" t="str">
        <f>IF($AF82="N/A","N/A",IF(AC82&gt;1,"TBC","N/A"))</f>
        <v>N/A</v>
      </c>
      <c r="AJ82" s="16" t="str">
        <f>IF($AF82="N/A","N/A",IF(AC82&gt;2,"TBC","N/A"))</f>
        <v>N/A</v>
      </c>
      <c r="AK82" s="16" t="str">
        <f>IF($AF82="N/A","N/A",IF(AC82&gt;3,"TBC","N/A"))</f>
        <v>N/A</v>
      </c>
      <c r="AL82" s="16" t="str">
        <f>IF(AC82="N/A","N/A",IF(AC82&gt;0,IF(SUM(AG82:AK82)&lt;&gt;AF82,"CHECK","OK"),"N/A"))</f>
        <v>N/A</v>
      </c>
      <c r="AM82" s="16">
        <f>IF(AD82="N/A", L82+T82, L82+AG82)</f>
        <v>10</v>
      </c>
      <c r="AN82" s="16" t="str">
        <f>IF(AD82="N/A", IF(U82="N/A", "N/A", L82+U82), AD82+AH82)</f>
        <v>N/A</v>
      </c>
      <c r="AO82" s="16" t="str">
        <f>IF(AD82="N/A", IF(V82="N/A", "N/A", L82+V82), IF(AI82="N/A", "N/A", AD82+AI82))</f>
        <v>N/A</v>
      </c>
      <c r="AP82" s="16" t="str">
        <f>IF(AD82="N/A", IF(W82="N/A", "N/A", L82+W82), IF(AJ82="N/A", "N/A", AD82+AJ82))</f>
        <v>N/A</v>
      </c>
      <c r="AQ82" s="16" t="str">
        <f>IF(AD82="N/A", IF(X82="N/A", "N/A", L82+X82), IF(AK82="N/A", "N/A", AD82+AK82))</f>
        <v>N/A</v>
      </c>
      <c r="AR82" s="15" t="s">
        <v>40</v>
      </c>
      <c r="AS82" s="15" t="s">
        <v>40</v>
      </c>
      <c r="AT82" s="15" t="s">
        <v>40</v>
      </c>
      <c r="AU82" s="15" t="s">
        <v>40</v>
      </c>
      <c r="AV82" s="15" t="s">
        <v>40</v>
      </c>
      <c r="AW82" s="15" t="s">
        <v>40</v>
      </c>
      <c r="AX82" s="15" t="s">
        <v>40</v>
      </c>
      <c r="AY82" s="15" t="s">
        <v>40</v>
      </c>
      <c r="AZ82" s="15" t="s">
        <v>40</v>
      </c>
      <c r="BA82" s="15" t="s">
        <v>40</v>
      </c>
      <c r="BB82" s="15" t="s">
        <v>40</v>
      </c>
      <c r="BC82" s="15" t="s">
        <v>40</v>
      </c>
      <c r="BD82" s="15" t="s">
        <v>40</v>
      </c>
      <c r="BE82" s="15" t="s">
        <v>40</v>
      </c>
      <c r="BF82" s="15" t="s">
        <v>40</v>
      </c>
      <c r="BG82" s="15" t="s">
        <v>40</v>
      </c>
      <c r="BH82" s="15" t="s">
        <v>40</v>
      </c>
      <c r="BI82" s="15"/>
      <c r="BJ82" s="16">
        <f>IF(AR82="R", $CA82, IF(OR(AR82="P", AR82="T", AR82="N"), 0, IF($C82="DM", $T82, IF(OR(AR82="Y", AR82="IR"),$AM82,IF(AR82="C", IF($BI82="Y", IF($AF82="N/A", $Q82, $AF82), IF($AG82="N/A", $T82,$AG82)))))))</f>
        <v>10</v>
      </c>
      <c r="BK82" s="16">
        <f>IF(AS82="R", $CA82, IF(OR(AS82="P", AS82="T", AS82="N"), 0, IF($C82="DM", $T82, IF(OR(AS82="Y", AS82="IR"),$AM82,IF(AS82="C", IF($BI82="Y", IF($AF82="N/A", $Q82, $AF82), IF($AG82="N/A", $T82,$AG82)))))))</f>
        <v>10</v>
      </c>
      <c r="BL82" s="16">
        <f>IF(AT82="R", $CA82, IF(OR(AT82="P", AT82="T", AT82="N"), 0, IF($C82="DM", $T82, IF(OR(AT82="Y", AT82="IR"),$AM82,IF(AT82="C", IF($BI82="Y", IF($AF82="N/A", $Q82, $AF82), IF($AG82="N/A", $T82,$AG82)))))))</f>
        <v>10</v>
      </c>
      <c r="BM82" s="16">
        <f>IF(AU82="R", $CA82, IF(OR(AU82="P", AU82="T", AU82="N"), 0, IF($C82="DM", $T82, IF(OR(AU82="Y", AU82="IR"),$AM82,IF(AU82="C", IF($BI82="Y", IF($AF82="N/A", $Q82, $AF82), IF($AG82="N/A", $T82,$AG82)))))))</f>
        <v>10</v>
      </c>
      <c r="BN82" s="16">
        <f>IF(AV82="R", $CA82, IF(OR(AV82="P", AV82="T", AV82="N"), 0, IF($C82="DM", $T82, IF(OR(AV82="Y", AV82="IR"),$AM82,IF(AV82="C", IF($BI82="Y", IF($AF82="N/A", $Q82, $AF82), IF($AG82="N/A", $T82,$AG82)))))))</f>
        <v>10</v>
      </c>
      <c r="BO82" s="16">
        <f>IF(AW82="R", $CA82, IF(OR(AW82="P", AW82="T", AW82="N"), 0, IF($C82="DM", $T82, IF(OR(AW82="Y", AW82="IR"),$AM82,IF(AW82="C", IF($BI82="Y", IF($AF82="N/A", $Q82, $AF82), IF($AG82="N/A", $T82,$AG82)))))))</f>
        <v>10</v>
      </c>
      <c r="BP82" s="16">
        <f>IF(AX82="R", $CA82, IF(OR(AX82="P", AX82="T", AX82="N"), 0, IF($C82="DM", $T82, IF(OR(AX82="Y", AX82="IR"),$AM82,IF(AX82="C", IF($BI82="Y", IF($AF82="N/A", $Q82, $AF82), IF($AG82="N/A", $T82,$AG82)))))))</f>
        <v>10</v>
      </c>
      <c r="BQ82" s="16">
        <f>IF(AY82="R", $CA82, IF(OR(AY82="P", AY82="T", AY82="N"), 0, IF($C82="DM", $T82, IF(OR(AY82="Y", AY82="IR"),$AM82,IF(AY82="C", IF($BI82="Y", IF($AF82="N/A", $Q82, $AF82), IF($AG82="N/A", $T82,$AG82)))))))</f>
        <v>10</v>
      </c>
      <c r="BR82" s="16">
        <f>IF(AZ82="R", $CA82, IF(OR(AZ82="P", AZ82="T", AZ82="N"), 0, IF($C82="DM", $T82, IF(OR(AZ82="Y", AZ82="IR"),$AM82,IF(AZ82="C", IF($BI82="Y", IF($AF82="N/A", $Q82, $AF82), IF($AG82="N/A", $T82,$AG82)))))))</f>
        <v>10</v>
      </c>
      <c r="BS82" s="16">
        <f>IF(BA82="R", $CA82, IF(OR(BA82="P", BA82="T", BA82="N"), 0, IF($C82="DM", $T82, IF(OR(BA82="Y", BA82="IR"),$AM82,IF(BA82="C", IF($BI82="Y", IF($AF82="N/A", $Q82, $AF82), IF($AG82="N/A", $T82,$AG82)))))))</f>
        <v>10</v>
      </c>
      <c r="BT82" s="16">
        <f>IF(BB82="R", $CA82, IF(OR(BB82="P", BB82="T", BB82="N"), 0, IF($C82="DM", $T82, IF(OR(BB82="Y", BB82="IR"),$AM82,IF(BB82="C", IF($BI82="Y", IF($BA82="C", IF($AF82="N/A", $Q82, $AF82), IF($AF82="N/A", $T82, $AM82)), IF($AG82="N/A", $T82,$AG82)))))))</f>
        <v>10</v>
      </c>
      <c r="BU82" s="16">
        <f>IF(BC82="R", $CA82, IF(OR(BC82="P", BC82="T", BC82="N"), 0, IF($C82="DM", $T82, IF(OR(BC82="Y", BC82="IR"),$AM82,IF(BC82="C", IF($BI82="Y", IF($BA82="C", IF($AF82="N/A", $Q82, $AF82), IF($AF82="N/A", $T82, $AM82)), IF($AG82="N/A", $T82,$AG82)))))))</f>
        <v>10</v>
      </c>
      <c r="BV82" s="16">
        <f>IF(BD82="R", $CA82, IF(OR(BD82="P", BD82="T", BD82="N"), 0, IF($C82="DM", $T82, IF(OR(BD82="Y", BD82="IR"),$AM82,IF(BD82="C", IF($BI82="Y", IF($BA82="C", IF($AF82="N/A", $Q82, $AF82), IF($AF82="N/A", $T82, $AM82)), IF($AG82="N/A", $T82,$AG82)))))))</f>
        <v>10</v>
      </c>
      <c r="BW82" s="16">
        <f>IF(BE82="R", $CA82, IF(OR(BE82="P", BE82="T", BE82="N"), 0, IF($C82="DM", $T82, IF(OR(BE82="Y", BE82="IR"),$AM82,IF(BE82="C", IF($BI82="Y", IF($BA82="C", IF($AF82="N/A", $Q82, $AF82), IF($AF82="N/A", $T82, $AM82)), IF($AG82="N/A", $T82,$AG82)))))))</f>
        <v>10</v>
      </c>
      <c r="BX82" s="16">
        <f>IF(BF82="R", $CA82, IF(OR(BF82="P", BF82="T", BF82="N"), 0, IF($C82="DM", $T82, IF(OR(BF82="Y", BF82="IR"),$AM82,IF(BF82="C", IF($BI82="Y", IF($BA82="C", IF($AF82="N/A", $Q82, $AF82), IF($AF82="N/A", $T82, $AM82)), IF($AG82="N/A", $T82,$AG82)))))))</f>
        <v>10</v>
      </c>
      <c r="BY82" s="16">
        <f>IF(BG82="R", $CA82, IF(OR(BG82="P", BG82="T", BG82="N"), 0, IF($C82="DM", $T82, IF(OR(BG82="Y", BG82="IR"),$AM82,IF(BG82="C", IF($BI82="Y", IF($BA82="C", IF($AF82="N/A", $Q82, $AF82), IF($AF82="N/A", $T82, $AM82)), IF($AG82="N/A", $T82,$AG82)))))))</f>
        <v>10</v>
      </c>
      <c r="BZ82" s="16">
        <f>IF(BH82="R", $CA82, IF(OR(BH82="P", BH82="T", BH82="N"), 0, IF($C82="DM", $T82, IF(OR(BH82="Y", BH82="IR"),$AM82,IF(BH82="C", IF($BI82="Y", IF($BA82="C", IF($AF82="N/A", $Q82, $AF82), IF($AF82="N/A", $T82, $AM82)), IF($AG82="N/A", $T82,$AG82)))))))</f>
        <v>10</v>
      </c>
      <c r="CA82" s="15" t="s">
        <v>75</v>
      </c>
      <c r="CB82" s="16">
        <f>BZ82</f>
        <v>10</v>
      </c>
      <c r="CC82" s="15" t="str">
        <f>IF(OR($BH82="T", $BH82="R"), 0, IF($BH82="C", IF($BI82="Y", IF($BA82="C", 0, IF(AF82="N/A", Q82-T82, AF82-AG82)), IF($AF82="N/A", U82, AH82)), AN82))</f>
        <v>N/A</v>
      </c>
      <c r="CD82" s="15" t="str">
        <f>IF(OR($BH82="T", $BH82="R"), 0, IF($BH82="C", IF($BI82="Y", 0, IF($AF82="N/A", V82, AI82)), AO82))</f>
        <v>N/A</v>
      </c>
      <c r="CE82" s="15" t="str">
        <f>IF(OR($BH82="T", $BH82="R"), 0, IF($BH82="C", IF($BI82="Y", 0, IF($AF82="N/A", W82, AJ82)), AP82))</f>
        <v>N/A</v>
      </c>
      <c r="CF82" s="15" t="str">
        <f>IF(OR($BH82="T", $BH82="R"), 0, IF($BH82="C", IF($BI82="Y", 0, IF($AF82="N/A", X82, AK82)), AQ82))</f>
        <v>N/A</v>
      </c>
      <c r="CG82" t="str">
        <f>IF(AC82="N/A", "S:"&amp;L82&amp;" G:"&amp;M82&amp;" GR:"&amp;Q82, IF(AC82=0, "S:"&amp;L82&amp;" G:"&amp;M82&amp;" GR:"&amp;Q82, "S:"&amp;L82&amp;"/"&amp;AD82&amp;" G:"&amp;AE82&amp;" GR:"&amp;AF82))</f>
        <v>S:7 G:3 GR:3</v>
      </c>
    </row>
    <row r="83" spans="1:85" x14ac:dyDescent="0.25">
      <c r="A83" s="14">
        <v>5143</v>
      </c>
      <c r="B83" s="15" t="s">
        <v>2741</v>
      </c>
      <c r="C83" s="15" t="s">
        <v>69</v>
      </c>
      <c r="D83" s="15" t="s">
        <v>52</v>
      </c>
      <c r="E83" s="15">
        <f>VLOOKUP(B83, 'Rookie Year'!$A$2:$B$55679,2,FALSE)</f>
        <v>2018</v>
      </c>
      <c r="F83" s="15">
        <v>2023</v>
      </c>
      <c r="G83" s="15" t="s">
        <v>42</v>
      </c>
      <c r="H83" s="15" t="s">
        <v>1928</v>
      </c>
      <c r="I83" s="16">
        <v>22</v>
      </c>
      <c r="J83" s="15">
        <v>3</v>
      </c>
      <c r="K83" s="17">
        <f>IF(AND(G83&lt;&gt;"N",R83="N/A"), IF(I83&lt;4, 0, 0.25),IF(I83=1, IF(J83=1,0.25, 0.25), IF(I83&lt;13, 0.25, IF(I83&lt;26, 0.4, IF(I83&lt;51, 0.6, 0.75)))))</f>
        <v>0.4</v>
      </c>
      <c r="L83" s="16">
        <f>I83-M83</f>
        <v>13</v>
      </c>
      <c r="M83" s="16">
        <f>ROUNDUP(I83*K83,0)</f>
        <v>9</v>
      </c>
      <c r="N83" s="16">
        <f>M83*J83</f>
        <v>27</v>
      </c>
      <c r="O83" s="16">
        <v>9</v>
      </c>
      <c r="P83" s="16">
        <v>0</v>
      </c>
      <c r="Q83" s="16">
        <f>N83-O83-P83</f>
        <v>18</v>
      </c>
      <c r="R83" s="15" t="s">
        <v>75</v>
      </c>
      <c r="S83" s="15">
        <f>IF(R83="N/A", J83-($B$1-F83), J83-($B$1-R83))</f>
        <v>2</v>
      </c>
      <c r="T83" s="16">
        <v>9</v>
      </c>
      <c r="U83" s="16">
        <v>9</v>
      </c>
      <c r="V83" s="16" t="str">
        <f>IF($S83&lt;3, "N/A", $M83)</f>
        <v>N/A</v>
      </c>
      <c r="W83" s="16" t="str">
        <f>IF($S83&lt;4, "N/A", $M83)</f>
        <v>N/A</v>
      </c>
      <c r="X83" s="16" t="str">
        <f>IF($S83&lt;5, "N/A", $M83)</f>
        <v>N/A</v>
      </c>
      <c r="Y83" s="15" t="str">
        <f>IF(SUM(T83:X83)&lt;&gt;Q83, "CHECK", "OK")</f>
        <v>OK</v>
      </c>
      <c r="Z83" s="15" t="str">
        <f>IF(F83=$B$1, "No", IF(S83=1, "Yes", "No"))</f>
        <v>No</v>
      </c>
      <c r="AA83" s="18" t="str">
        <f>IF(C83="DM", "N/A", IF(Z83="No","N/A",VLOOKUP(B83,'Extension List'!$A$3:$R$1972,18,FALSE)))</f>
        <v>N/A</v>
      </c>
      <c r="AB83" s="15" t="str">
        <f>IF(C83="DM", "N/A", IF(Z83="No","N/A",VLOOKUP(B83,'Extension List'!$A$3:$T$1972,20,FALSE)))</f>
        <v>N/A</v>
      </c>
      <c r="AC83" s="15" t="str">
        <f>IF(AA83="N/A", "N/A", 0)</f>
        <v>N/A</v>
      </c>
      <c r="AD83" s="16" t="str">
        <f>IF(AE83="N/A", "N/A", AA83-AE83)</f>
        <v>N/A</v>
      </c>
      <c r="AE83" s="16" t="str">
        <f>IF(AA83="N/A", "N/A", IF(AC83&gt;0, IF(AA83&lt;13, ROUNDUP(0.25*AA83,0), IF(AA83&lt;26, ROUNDUP(0.4*AA83,0), IF(AA83&lt;51, ROUNDUP(0.6*AA83,0), ROUNDUP(0.75*AA83,0)))), "N/A"))</f>
        <v>N/A</v>
      </c>
      <c r="AF83" s="16" t="str">
        <f>IF(AD83="N/A","N/A", (AE83*AC83)+Q83)</f>
        <v>N/A</v>
      </c>
      <c r="AG83" s="16" t="str">
        <f>IF($AF83="N/A", "N/A", "TBC")</f>
        <v>N/A</v>
      </c>
      <c r="AH83" s="16" t="str">
        <f>IF($AF83="N/A", "N/A", "TBC")</f>
        <v>N/A</v>
      </c>
      <c r="AI83" s="16" t="str">
        <f>IF($AF83="N/A","N/A",IF(AC83&gt;1,"TBC","N/A"))</f>
        <v>N/A</v>
      </c>
      <c r="AJ83" s="16" t="str">
        <f>IF($AF83="N/A","N/A",IF(AC83&gt;2,"TBC","N/A"))</f>
        <v>N/A</v>
      </c>
      <c r="AK83" s="16" t="str">
        <f>IF($AF83="N/A","N/A",IF(AC83&gt;3,"TBC","N/A"))</f>
        <v>N/A</v>
      </c>
      <c r="AL83" s="16" t="str">
        <f>IF(AC83="N/A","N/A",IF(AC83&gt;0,IF(SUM(AG83:AK83)&lt;&gt;AF83,"CHECK","OK"),"N/A"))</f>
        <v>N/A</v>
      </c>
      <c r="AM83" s="16">
        <f>IF(AD83="N/A", L83+T83, L83+AG83)</f>
        <v>22</v>
      </c>
      <c r="AN83" s="16">
        <f>IF(AD83="N/A", IF(U83="N/A", "N/A", L83+U83), AD83+AH83)</f>
        <v>22</v>
      </c>
      <c r="AO83" s="16" t="str">
        <f>IF(AD83="N/A", IF(V83="N/A", "N/A", L83+V83), IF(AI83="N/A", "N/A", AD83+AI83))</f>
        <v>N/A</v>
      </c>
      <c r="AP83" s="16" t="str">
        <f>IF(AD83="N/A", IF(W83="N/A", "N/A", L83+W83), IF(AJ83="N/A", "N/A", AD83+AJ83))</f>
        <v>N/A</v>
      </c>
      <c r="AQ83" s="16" t="str">
        <f>IF(AD83="N/A", IF(X83="N/A", "N/A", L83+X83), IF(AK83="N/A", "N/A", AD83+AK83))</f>
        <v>N/A</v>
      </c>
      <c r="AR83" s="15" t="s">
        <v>40</v>
      </c>
      <c r="AS83" s="15" t="s">
        <v>40</v>
      </c>
      <c r="AT83" s="15" t="s">
        <v>40</v>
      </c>
      <c r="AU83" s="15" t="s">
        <v>40</v>
      </c>
      <c r="AV83" s="15" t="s">
        <v>40</v>
      </c>
      <c r="AW83" s="15" t="s">
        <v>40</v>
      </c>
      <c r="AX83" s="15" t="s">
        <v>40</v>
      </c>
      <c r="AY83" s="15" t="s">
        <v>40</v>
      </c>
      <c r="AZ83" s="15" t="s">
        <v>40</v>
      </c>
      <c r="BA83" s="15" t="s">
        <v>40</v>
      </c>
      <c r="BB83" s="15" t="s">
        <v>40</v>
      </c>
      <c r="BC83" s="15" t="s">
        <v>40</v>
      </c>
      <c r="BD83" s="15" t="s">
        <v>40</v>
      </c>
      <c r="BE83" s="15" t="s">
        <v>40</v>
      </c>
      <c r="BF83" s="15" t="s">
        <v>40</v>
      </c>
      <c r="BG83" s="15" t="s">
        <v>40</v>
      </c>
      <c r="BH83" s="15" t="s">
        <v>40</v>
      </c>
      <c r="BI83" s="15"/>
      <c r="BJ83" s="16">
        <f>IF(AR83="R", $CA83, IF(OR(AR83="P", AR83="T", AR83="N"), 0, IF($C83="DM", $T83, IF(OR(AR83="Y", AR83="IR"),$AM83,IF(AR83="C", IF($BI83="Y", IF($AF83="N/A", $Q83, $AF83), IF($AG83="N/A", $T83,$AG83)))))))</f>
        <v>22</v>
      </c>
      <c r="BK83" s="16">
        <f>IF(AS83="R", $CA83, IF(OR(AS83="P", AS83="T", AS83="N"), 0, IF($C83="DM", $T83, IF(OR(AS83="Y", AS83="IR"),$AM83,IF(AS83="C", IF($BI83="Y", IF($AF83="N/A", $Q83, $AF83), IF($AG83="N/A", $T83,$AG83)))))))</f>
        <v>22</v>
      </c>
      <c r="BL83" s="16">
        <f>IF(AT83="R", $CA83, IF(OR(AT83="P", AT83="T", AT83="N"), 0, IF($C83="DM", $T83, IF(OR(AT83="Y", AT83="IR"),$AM83,IF(AT83="C", IF($BI83="Y", IF($AF83="N/A", $Q83, $AF83), IF($AG83="N/A", $T83,$AG83)))))))</f>
        <v>22</v>
      </c>
      <c r="BM83" s="16">
        <f>IF(AU83="R", $CA83, IF(OR(AU83="P", AU83="T", AU83="N"), 0, IF($C83="DM", $T83, IF(OR(AU83="Y", AU83="IR"),$AM83,IF(AU83="C", IF($BI83="Y", IF($AF83="N/A", $Q83, $AF83), IF($AG83="N/A", $T83,$AG83)))))))</f>
        <v>22</v>
      </c>
      <c r="BN83" s="16">
        <f>IF(AV83="R", $CA83, IF(OR(AV83="P", AV83="T", AV83="N"), 0, IF($C83="DM", $T83, IF(OR(AV83="Y", AV83="IR"),$AM83,IF(AV83="C", IF($BI83="Y", IF($AF83="N/A", $Q83, $AF83), IF($AG83="N/A", $T83,$AG83)))))))</f>
        <v>22</v>
      </c>
      <c r="BO83" s="16">
        <f>IF(AW83="R", $CA83, IF(OR(AW83="P", AW83="T", AW83="N"), 0, IF($C83="DM", $T83, IF(OR(AW83="Y", AW83="IR"),$AM83,IF(AW83="C", IF($BI83="Y", IF($AF83="N/A", $Q83, $AF83), IF($AG83="N/A", $T83,$AG83)))))))</f>
        <v>22</v>
      </c>
      <c r="BP83" s="16">
        <f>IF(AX83="R", $CA83, IF(OR(AX83="P", AX83="T", AX83="N"), 0, IF($C83="DM", $T83, IF(OR(AX83="Y", AX83="IR"),$AM83,IF(AX83="C", IF($BI83="Y", IF($AF83="N/A", $Q83, $AF83), IF($AG83="N/A", $T83,$AG83)))))))</f>
        <v>22</v>
      </c>
      <c r="BQ83" s="16">
        <f>IF(AY83="R", $CA83, IF(OR(AY83="P", AY83="T", AY83="N"), 0, IF($C83="DM", $T83, IF(OR(AY83="Y", AY83="IR"),$AM83,IF(AY83="C", IF($BI83="Y", IF($AF83="N/A", $Q83, $AF83), IF($AG83="N/A", $T83,$AG83)))))))</f>
        <v>22</v>
      </c>
      <c r="BR83" s="16">
        <f>IF(AZ83="R", $CA83, IF(OR(AZ83="P", AZ83="T", AZ83="N"), 0, IF($C83="DM", $T83, IF(OR(AZ83="Y", AZ83="IR"),$AM83,IF(AZ83="C", IF($BI83="Y", IF($AF83="N/A", $Q83, $AF83), IF($AG83="N/A", $T83,$AG83)))))))</f>
        <v>22</v>
      </c>
      <c r="BS83" s="16">
        <f>IF(BA83="R", $CA83, IF(OR(BA83="P", BA83="T", BA83="N"), 0, IF($C83="DM", $T83, IF(OR(BA83="Y", BA83="IR"),$AM83,IF(BA83="C", IF($BI83="Y", IF($AF83="N/A", $Q83, $AF83), IF($AG83="N/A", $T83,$AG83)))))))</f>
        <v>22</v>
      </c>
      <c r="BT83" s="16">
        <f>IF(BB83="R", $CA83, IF(OR(BB83="P", BB83="T", BB83="N"), 0, IF($C83="DM", $T83, IF(OR(BB83="Y", BB83="IR"),$AM83,IF(BB83="C", IF($BI83="Y", IF($BA83="C", IF($AF83="N/A", $Q83, $AF83), IF($AF83="N/A", $T83, $AM83)), IF($AG83="N/A", $T83,$AG83)))))))</f>
        <v>22</v>
      </c>
      <c r="BU83" s="16">
        <f>IF(BC83="R", $CA83, IF(OR(BC83="P", BC83="T", BC83="N"), 0, IF($C83="DM", $T83, IF(OR(BC83="Y", BC83="IR"),$AM83,IF(BC83="C", IF($BI83="Y", IF($BA83="C", IF($AF83="N/A", $Q83, $AF83), IF($AF83="N/A", $T83, $AM83)), IF($AG83="N/A", $T83,$AG83)))))))</f>
        <v>22</v>
      </c>
      <c r="BV83" s="16">
        <f>IF(BD83="R", $CA83, IF(OR(BD83="P", BD83="T", BD83="N"), 0, IF($C83="DM", $T83, IF(OR(BD83="Y", BD83="IR"),$AM83,IF(BD83="C", IF($BI83="Y", IF($BA83="C", IF($AF83="N/A", $Q83, $AF83), IF($AF83="N/A", $T83, $AM83)), IF($AG83="N/A", $T83,$AG83)))))))</f>
        <v>22</v>
      </c>
      <c r="BW83" s="16">
        <f>IF(BE83="R", $CA83, IF(OR(BE83="P", BE83="T", BE83="N"), 0, IF($C83="DM", $T83, IF(OR(BE83="Y", BE83="IR"),$AM83,IF(BE83="C", IF($BI83="Y", IF($BA83="C", IF($AF83="N/A", $Q83, $AF83), IF($AF83="N/A", $T83, $AM83)), IF($AG83="N/A", $T83,$AG83)))))))</f>
        <v>22</v>
      </c>
      <c r="BX83" s="16">
        <f>IF(BF83="R", $CA83, IF(OR(BF83="P", BF83="T", BF83="N"), 0, IF($C83="DM", $T83, IF(OR(BF83="Y", BF83="IR"),$AM83,IF(BF83="C", IF($BI83="Y", IF($BA83="C", IF($AF83="N/A", $Q83, $AF83), IF($AF83="N/A", $T83, $AM83)), IF($AG83="N/A", $T83,$AG83)))))))</f>
        <v>22</v>
      </c>
      <c r="BY83" s="16">
        <f>IF(BG83="R", $CA83, IF(OR(BG83="P", BG83="T", BG83="N"), 0, IF($C83="DM", $T83, IF(OR(BG83="Y", BG83="IR"),$AM83,IF(BG83="C", IF($BI83="Y", IF($BA83="C", IF($AF83="N/A", $Q83, $AF83), IF($AF83="N/A", $T83, $AM83)), IF($AG83="N/A", $T83,$AG83)))))))</f>
        <v>22</v>
      </c>
      <c r="BZ83" s="16">
        <f>IF(BH83="R", $CA83, IF(OR(BH83="P", BH83="T", BH83="N"), 0, IF($C83="DM", $T83, IF(OR(BH83="Y", BH83="IR"),$AM83,IF(BH83="C", IF($BI83="Y", IF($BA83="C", IF($AF83="N/A", $Q83, $AF83), IF($AF83="N/A", $T83, $AM83)), IF($AG83="N/A", $T83,$AG83)))))))</f>
        <v>22</v>
      </c>
      <c r="CA83" s="15" t="s">
        <v>75</v>
      </c>
      <c r="CB83" s="16">
        <f>BZ83</f>
        <v>22</v>
      </c>
      <c r="CC83" s="15">
        <f>IF(OR($BH83="T", $BH83="R"), 0, IF($BH83="C", IF($BI83="Y", IF($BA83="C", 0, IF(AF83="N/A", Q83-T83, AF83-AG83)), IF($AF83="N/A", U83, AH83)), AN83))</f>
        <v>22</v>
      </c>
      <c r="CD83" s="15" t="str">
        <f>IF(OR($BH83="T", $BH83="R"), 0, IF($BH83="C", IF($BI83="Y", 0, IF($AF83="N/A", V83, AI83)), AO83))</f>
        <v>N/A</v>
      </c>
      <c r="CE83" s="15" t="str">
        <f>IF(OR($BH83="T", $BH83="R"), 0, IF($BH83="C", IF($BI83="Y", 0, IF($AF83="N/A", W83, AJ83)), AP83))</f>
        <v>N/A</v>
      </c>
      <c r="CF83" s="15" t="str">
        <f>IF(OR($BH83="T", $BH83="R"), 0, IF($BH83="C", IF($BI83="Y", 0, IF($AF83="N/A", X83, AK83)), AQ83))</f>
        <v>N/A</v>
      </c>
      <c r="CG83" t="str">
        <f>IF(AC83="N/A", "S:"&amp;L83&amp;" G:"&amp;M83&amp;" GR:"&amp;Q83, IF(AC83=0, "S:"&amp;L83&amp;" G:"&amp;M83&amp;" GR:"&amp;Q83, "S:"&amp;L83&amp;"/"&amp;AD83&amp;" G:"&amp;AE83&amp;" GR:"&amp;AF83))</f>
        <v>S:13 G:9 GR:18</v>
      </c>
    </row>
    <row r="84" spans="1:85" x14ac:dyDescent="0.25">
      <c r="A84" s="14">
        <v>5144</v>
      </c>
      <c r="B84" s="15" t="s">
        <v>2677</v>
      </c>
      <c r="C84" s="15" t="s">
        <v>69</v>
      </c>
      <c r="D84" s="15" t="s">
        <v>52</v>
      </c>
      <c r="E84" s="15">
        <f>VLOOKUP(B84, 'Rookie Year'!$A$2:$B$55679,2,FALSE)</f>
        <v>2018</v>
      </c>
      <c r="F84" s="15">
        <v>2023</v>
      </c>
      <c r="G84" s="15" t="s">
        <v>42</v>
      </c>
      <c r="H84" s="15" t="s">
        <v>1928</v>
      </c>
      <c r="I84" s="16">
        <v>16</v>
      </c>
      <c r="J84" s="15">
        <v>2</v>
      </c>
      <c r="K84" s="17">
        <f>IF(AND(G84&lt;&gt;"N",R84="N/A"), IF(I84&lt;4, 0, 0.25),IF(I84=1, IF(J84=1,0.25, 0.25), IF(I84&lt;13, 0.25, IF(I84&lt;26, 0.4, IF(I84&lt;51, 0.6, 0.75)))))</f>
        <v>0.4</v>
      </c>
      <c r="L84" s="16">
        <f>I84-M84</f>
        <v>9</v>
      </c>
      <c r="M84" s="16">
        <f>ROUNDUP(I84*K84,0)</f>
        <v>7</v>
      </c>
      <c r="N84" s="16">
        <f>M84*J84</f>
        <v>14</v>
      </c>
      <c r="O84" s="16">
        <v>7</v>
      </c>
      <c r="P84" s="16">
        <v>0</v>
      </c>
      <c r="Q84" s="16">
        <f>N84-O84-P84</f>
        <v>7</v>
      </c>
      <c r="R84" s="15" t="s">
        <v>75</v>
      </c>
      <c r="S84" s="15">
        <f>IF(R84="N/A", J84-($B$1-F84), J84-($B$1-R84))</f>
        <v>1</v>
      </c>
      <c r="T84" s="16">
        <v>7</v>
      </c>
      <c r="U84" s="16" t="str">
        <f>IF($S84&lt;2, "N/A", $M84)</f>
        <v>N/A</v>
      </c>
      <c r="V84" s="16" t="str">
        <f>IF($S84&lt;3, "N/A", $M84)</f>
        <v>N/A</v>
      </c>
      <c r="W84" s="16" t="str">
        <f>IF($S84&lt;4, "N/A", $M84)</f>
        <v>N/A</v>
      </c>
      <c r="X84" s="16" t="str">
        <f>IF($S84&lt;5, "N/A", $M84)</f>
        <v>N/A</v>
      </c>
      <c r="Y84" s="15" t="str">
        <f>IF(SUM(T84:X84)&lt;&gt;Q84, "CHECK", "OK")</f>
        <v>OK</v>
      </c>
      <c r="Z84" s="15" t="str">
        <f>IF(F84=$B$1, "No", IF(S84=1, "Yes", "No"))</f>
        <v>Yes</v>
      </c>
      <c r="AA84" s="18">
        <f>IF(C84="DM", "N/A", IF(Z84="No","N/A",VLOOKUP(B84,'Extension List'!$A$3:$R$1972,18,FALSE)))</f>
        <v>32</v>
      </c>
      <c r="AB84" s="15">
        <f>IF(C84="DM", "N/A", IF(Z84="No","N/A",VLOOKUP(B84,'Extension List'!$A$3:$T$1972,20,FALSE)))</f>
        <v>4</v>
      </c>
      <c r="AC84" s="15">
        <f>IF(AA84="N/A", "N/A", 0)</f>
        <v>0</v>
      </c>
      <c r="AD84" s="16" t="str">
        <f>IF(AE84="N/A", "N/A", AA84-AE84)</f>
        <v>N/A</v>
      </c>
      <c r="AE84" s="16" t="str">
        <f>IF(AA84="N/A", "N/A", IF(AC84&gt;0, IF(AA84&lt;13, ROUNDUP(0.25*AA84,0), IF(AA84&lt;26, ROUNDUP(0.4*AA84,0), IF(AA84&lt;51, ROUNDUP(0.6*AA84,0), ROUNDUP(0.75*AA84,0)))), "N/A"))</f>
        <v>N/A</v>
      </c>
      <c r="AF84" s="16" t="str">
        <f>IF(AD84="N/A","N/A", (AE84*AC84)+Q84)</f>
        <v>N/A</v>
      </c>
      <c r="AG84" s="16" t="str">
        <f>IF($AF84="N/A", "N/A", "TBC")</f>
        <v>N/A</v>
      </c>
      <c r="AH84" s="16" t="str">
        <f>IF($AF84="N/A", "N/A", "TBC")</f>
        <v>N/A</v>
      </c>
      <c r="AI84" s="16" t="str">
        <f>IF($AF84="N/A","N/A",IF(AC84&gt;1,"TBC","N/A"))</f>
        <v>N/A</v>
      </c>
      <c r="AJ84" s="16" t="str">
        <f>IF($AF84="N/A","N/A",IF(AC84&gt;2,"TBC","N/A"))</f>
        <v>N/A</v>
      </c>
      <c r="AK84" s="16" t="str">
        <f>IF($AF84="N/A","N/A",IF(AC84&gt;3,"TBC","N/A"))</f>
        <v>N/A</v>
      </c>
      <c r="AL84" s="16" t="str">
        <f>IF(AC84="N/A","N/A",IF(AC84&gt;0,IF(SUM(AG84:AK84)&lt;&gt;AF84,"CHECK","OK"),"N/A"))</f>
        <v>N/A</v>
      </c>
      <c r="AM84" s="16">
        <f>IF(AD84="N/A", L84+T84, L84+AG84)</f>
        <v>16</v>
      </c>
      <c r="AN84" s="16" t="str">
        <f>IF(AD84="N/A", IF(U84="N/A", "N/A", L84+U84), AD84+AH84)</f>
        <v>N/A</v>
      </c>
      <c r="AO84" s="16" t="str">
        <f>IF(AD84="N/A", IF(V84="N/A", "N/A", L84+V84), IF(AI84="N/A", "N/A", AD84+AI84))</f>
        <v>N/A</v>
      </c>
      <c r="AP84" s="16" t="str">
        <f>IF(AD84="N/A", IF(W84="N/A", "N/A", L84+W84), IF(AJ84="N/A", "N/A", AD84+AJ84))</f>
        <v>N/A</v>
      </c>
      <c r="AQ84" s="16" t="str">
        <f>IF(AD84="N/A", IF(X84="N/A", "N/A", L84+X84), IF(AK84="N/A", "N/A", AD84+AK84))</f>
        <v>N/A</v>
      </c>
      <c r="AR84" s="15" t="s">
        <v>40</v>
      </c>
      <c r="AS84" s="15" t="s">
        <v>40</v>
      </c>
      <c r="AT84" s="15" t="s">
        <v>40</v>
      </c>
      <c r="AU84" s="15" t="s">
        <v>40</v>
      </c>
      <c r="AV84" s="15" t="s">
        <v>40</v>
      </c>
      <c r="AW84" s="15" t="s">
        <v>40</v>
      </c>
      <c r="AX84" s="15" t="s">
        <v>40</v>
      </c>
      <c r="AY84" s="15" t="s">
        <v>40</v>
      </c>
      <c r="AZ84" s="15" t="s">
        <v>40</v>
      </c>
      <c r="BA84" s="15" t="s">
        <v>40</v>
      </c>
      <c r="BB84" s="15" t="s">
        <v>40</v>
      </c>
      <c r="BC84" s="15" t="s">
        <v>40</v>
      </c>
      <c r="BD84" s="15" t="s">
        <v>40</v>
      </c>
      <c r="BE84" s="15" t="s">
        <v>40</v>
      </c>
      <c r="BF84" s="15" t="s">
        <v>40</v>
      </c>
      <c r="BG84" s="15" t="s">
        <v>40</v>
      </c>
      <c r="BH84" s="15" t="s">
        <v>40</v>
      </c>
      <c r="BI84" s="15"/>
      <c r="BJ84" s="16">
        <f>IF(AR84="R", $CA84, IF(OR(AR84="P", AR84="T", AR84="N"), 0, IF($C84="DM", $T84, IF(OR(AR84="Y", AR84="IR"),$AM84,IF(AR84="C", IF($BI84="Y", IF($AF84="N/A", $Q84, $AF84), IF($AG84="N/A", $T84,$AG84)))))))</f>
        <v>16</v>
      </c>
      <c r="BK84" s="16">
        <f>IF(AS84="R", $CA84, IF(OR(AS84="P", AS84="T", AS84="N"), 0, IF($C84="DM", $T84, IF(OR(AS84="Y", AS84="IR"),$AM84,IF(AS84="C", IF($BI84="Y", IF($AF84="N/A", $Q84, $AF84), IF($AG84="N/A", $T84,$AG84)))))))</f>
        <v>16</v>
      </c>
      <c r="BL84" s="16">
        <f>IF(AT84="R", $CA84, IF(OR(AT84="P", AT84="T", AT84="N"), 0, IF($C84="DM", $T84, IF(OR(AT84="Y", AT84="IR"),$AM84,IF(AT84="C", IF($BI84="Y", IF($AF84="N/A", $Q84, $AF84), IF($AG84="N/A", $T84,$AG84)))))))</f>
        <v>16</v>
      </c>
      <c r="BM84" s="16">
        <f>IF(AU84="R", $CA84, IF(OR(AU84="P", AU84="T", AU84="N"), 0, IF($C84="DM", $T84, IF(OR(AU84="Y", AU84="IR"),$AM84,IF(AU84="C", IF($BI84="Y", IF($AF84="N/A", $Q84, $AF84), IF($AG84="N/A", $T84,$AG84)))))))</f>
        <v>16</v>
      </c>
      <c r="BN84" s="16">
        <f>IF(AV84="R", $CA84, IF(OR(AV84="P", AV84="T", AV84="N"), 0, IF($C84="DM", $T84, IF(OR(AV84="Y", AV84="IR"),$AM84,IF(AV84="C", IF($BI84="Y", IF($AF84="N/A", $Q84, $AF84), IF($AG84="N/A", $T84,$AG84)))))))</f>
        <v>16</v>
      </c>
      <c r="BO84" s="16">
        <f>IF(AW84="R", $CA84, IF(OR(AW84="P", AW84="T", AW84="N"), 0, IF($C84="DM", $T84, IF(OR(AW84="Y", AW84="IR"),$AM84,IF(AW84="C", IF($BI84="Y", IF($AF84="N/A", $Q84, $AF84), IF($AG84="N/A", $T84,$AG84)))))))</f>
        <v>16</v>
      </c>
      <c r="BP84" s="16">
        <f>IF(AX84="R", $CA84, IF(OR(AX84="P", AX84="T", AX84="N"), 0, IF($C84="DM", $T84, IF(OR(AX84="Y", AX84="IR"),$AM84,IF(AX84="C", IF($BI84="Y", IF($AF84="N/A", $Q84, $AF84), IF($AG84="N/A", $T84,$AG84)))))))</f>
        <v>16</v>
      </c>
      <c r="BQ84" s="16">
        <f>IF(AY84="R", $CA84, IF(OR(AY84="P", AY84="T", AY84="N"), 0, IF($C84="DM", $T84, IF(OR(AY84="Y", AY84="IR"),$AM84,IF(AY84="C", IF($BI84="Y", IF($AF84="N/A", $Q84, $AF84), IF($AG84="N/A", $T84,$AG84)))))))</f>
        <v>16</v>
      </c>
      <c r="BR84" s="16">
        <f>IF(AZ84="R", $CA84, IF(OR(AZ84="P", AZ84="T", AZ84="N"), 0, IF($C84="DM", $T84, IF(OR(AZ84="Y", AZ84="IR"),$AM84,IF(AZ84="C", IF($BI84="Y", IF($AF84="N/A", $Q84, $AF84), IF($AG84="N/A", $T84,$AG84)))))))</f>
        <v>16</v>
      </c>
      <c r="BS84" s="16">
        <f>IF(BA84="R", $CA84, IF(OR(BA84="P", BA84="T", BA84="N"), 0, IF($C84="DM", $T84, IF(OR(BA84="Y", BA84="IR"),$AM84,IF(BA84="C", IF($BI84="Y", IF($AF84="N/A", $Q84, $AF84), IF($AG84="N/A", $T84,$AG84)))))))</f>
        <v>16</v>
      </c>
      <c r="BT84" s="16">
        <f>IF(BB84="R", $CA84, IF(OR(BB84="P", BB84="T", BB84="N"), 0, IF($C84="DM", $T84, IF(OR(BB84="Y", BB84="IR"),$AM84,IF(BB84="C", IF($BI84="Y", IF($BA84="C", IF($AF84="N/A", $Q84, $AF84), IF($AF84="N/A", $T84, $AM84)), IF($AG84="N/A", $T84,$AG84)))))))</f>
        <v>16</v>
      </c>
      <c r="BU84" s="16">
        <f>IF(BC84="R", $CA84, IF(OR(BC84="P", BC84="T", BC84="N"), 0, IF($C84="DM", $T84, IF(OR(BC84="Y", BC84="IR"),$AM84,IF(BC84="C", IF($BI84="Y", IF($BA84="C", IF($AF84="N/A", $Q84, $AF84), IF($AF84="N/A", $T84, $AM84)), IF($AG84="N/A", $T84,$AG84)))))))</f>
        <v>16</v>
      </c>
      <c r="BV84" s="16">
        <f>IF(BD84="R", $CA84, IF(OR(BD84="P", BD84="T", BD84="N"), 0, IF($C84="DM", $T84, IF(OR(BD84="Y", BD84="IR"),$AM84,IF(BD84="C", IF($BI84="Y", IF($BA84="C", IF($AF84="N/A", $Q84, $AF84), IF($AF84="N/A", $T84, $AM84)), IF($AG84="N/A", $T84,$AG84)))))))</f>
        <v>16</v>
      </c>
      <c r="BW84" s="16">
        <f>IF(BE84="R", $CA84, IF(OR(BE84="P", BE84="T", BE84="N"), 0, IF($C84="DM", $T84, IF(OR(BE84="Y", BE84="IR"),$AM84,IF(BE84="C", IF($BI84="Y", IF($BA84="C", IF($AF84="N/A", $Q84, $AF84), IF($AF84="N/A", $T84, $AM84)), IF($AG84="N/A", $T84,$AG84)))))))</f>
        <v>16</v>
      </c>
      <c r="BX84" s="16">
        <f>IF(BF84="R", $CA84, IF(OR(BF84="P", BF84="T", BF84="N"), 0, IF($C84="DM", $T84, IF(OR(BF84="Y", BF84="IR"),$AM84,IF(BF84="C", IF($BI84="Y", IF($BA84="C", IF($AF84="N/A", $Q84, $AF84), IF($AF84="N/A", $T84, $AM84)), IF($AG84="N/A", $T84,$AG84)))))))</f>
        <v>16</v>
      </c>
      <c r="BY84" s="16">
        <f>IF(BG84="R", $CA84, IF(OR(BG84="P", BG84="T", BG84="N"), 0, IF($C84="DM", $T84, IF(OR(BG84="Y", BG84="IR"),$AM84,IF(BG84="C", IF($BI84="Y", IF($BA84="C", IF($AF84="N/A", $Q84, $AF84), IF($AF84="N/A", $T84, $AM84)), IF($AG84="N/A", $T84,$AG84)))))))</f>
        <v>16</v>
      </c>
      <c r="BZ84" s="16">
        <f>IF(BH84="R", $CA84, IF(OR(BH84="P", BH84="T", BH84="N"), 0, IF($C84="DM", $T84, IF(OR(BH84="Y", BH84="IR"),$AM84,IF(BH84="C", IF($BI84="Y", IF($BA84="C", IF($AF84="N/A", $Q84, $AF84), IF($AF84="N/A", $T84, $AM84)), IF($AG84="N/A", $T84,$AG84)))))))</f>
        <v>16</v>
      </c>
      <c r="CA84" s="15" t="s">
        <v>75</v>
      </c>
      <c r="CB84" s="16">
        <f>BZ84</f>
        <v>16</v>
      </c>
      <c r="CC84" s="15" t="str">
        <f>IF(OR($BH84="T", $BH84="R"), 0, IF($BH84="C", IF($BI84="Y", IF($BA84="C", 0, IF(AF84="N/A", Q84-T84, AF84-AG84)), IF($AF84="N/A", U84, AH84)), AN84))</f>
        <v>N/A</v>
      </c>
      <c r="CD84" s="15" t="str">
        <f>IF(OR($BH84="T", $BH84="R"), 0, IF($BH84="C", IF($BI84="Y", 0, IF($AF84="N/A", V84, AI84)), AO84))</f>
        <v>N/A</v>
      </c>
      <c r="CE84" s="15" t="str">
        <f>IF(OR($BH84="T", $BH84="R"), 0, IF($BH84="C", IF($BI84="Y", 0, IF($AF84="N/A", W84, AJ84)), AP84))</f>
        <v>N/A</v>
      </c>
      <c r="CF84" s="15" t="str">
        <f>IF(OR($BH84="T", $BH84="R"), 0, IF($BH84="C", IF($BI84="Y", 0, IF($AF84="N/A", X84, AK84)), AQ84))</f>
        <v>N/A</v>
      </c>
      <c r="CG84" t="str">
        <f>IF(AC84="N/A", "S:"&amp;L84&amp;" G:"&amp;M84&amp;" GR:"&amp;Q84, IF(AC84=0, "S:"&amp;L84&amp;" G:"&amp;M84&amp;" GR:"&amp;Q84, "S:"&amp;L84&amp;"/"&amp;AD84&amp;" G:"&amp;AE84&amp;" GR:"&amp;AF84))</f>
        <v>S:9 G:7 GR:7</v>
      </c>
    </row>
    <row r="85" spans="1:85" x14ac:dyDescent="0.25">
      <c r="A85" s="14">
        <v>5542</v>
      </c>
      <c r="B85" s="15" t="s">
        <v>1306</v>
      </c>
      <c r="C85" s="15" t="s">
        <v>69</v>
      </c>
      <c r="D85" s="15" t="s">
        <v>52</v>
      </c>
      <c r="E85" s="15">
        <f>VLOOKUP(B85, 'Rookie Year'!$A$2:$B$55679,2,FALSE)</f>
        <v>2018</v>
      </c>
      <c r="F85" s="15">
        <v>2024</v>
      </c>
      <c r="G85" s="15" t="s">
        <v>42</v>
      </c>
      <c r="H85" s="15" t="s">
        <v>1928</v>
      </c>
      <c r="I85" s="16">
        <v>27</v>
      </c>
      <c r="J85" s="15">
        <v>5</v>
      </c>
      <c r="K85" s="17">
        <f>IF(AND(G85&lt;&gt;"N",R85="N/A"), IF(I85&lt;4, 0, 0.25),IF(I85=1, IF(J85=1,0.25, 0.25), IF(I85&lt;13, 0.25, IF(I85&lt;26, 0.4, IF(I85&lt;51, 0.6, 0.75)))))</f>
        <v>0.6</v>
      </c>
      <c r="L85" s="16">
        <f>I85-M85</f>
        <v>10</v>
      </c>
      <c r="M85" s="16">
        <f>ROUNDUP(I85*K85,0)</f>
        <v>17</v>
      </c>
      <c r="N85" s="16">
        <f>M85*J85</f>
        <v>85</v>
      </c>
      <c r="O85" s="16">
        <v>0</v>
      </c>
      <c r="P85" s="16">
        <v>0</v>
      </c>
      <c r="Q85" s="16">
        <f>N85-O85-P85</f>
        <v>85</v>
      </c>
      <c r="R85" s="15" t="s">
        <v>75</v>
      </c>
      <c r="S85" s="15">
        <f>IF(R85="N/A", J85-($B$1-F85), J85-($B$1-R85))</f>
        <v>5</v>
      </c>
      <c r="T85" s="16">
        <f>IF($S85&lt;1, "N/A", $M85)</f>
        <v>17</v>
      </c>
      <c r="U85" s="16">
        <f>IF($S85&lt;2, "N/A", $M85)</f>
        <v>17</v>
      </c>
      <c r="V85" s="16">
        <f>IF($S85&lt;3, "N/A", $M85)</f>
        <v>17</v>
      </c>
      <c r="W85" s="16">
        <f>IF($S85&lt;4, "N/A", $M85)</f>
        <v>17</v>
      </c>
      <c r="X85" s="16">
        <f>IF($S85&lt;5, "N/A", $M85)</f>
        <v>17</v>
      </c>
      <c r="Y85" s="15" t="str">
        <f>IF(SUM(T85:X85)&lt;&gt;Q85, "CHECK", "OK")</f>
        <v>OK</v>
      </c>
      <c r="Z85" s="15" t="str">
        <f>IF(F85=$B$1, "No", IF(S85=1, "Yes", "No"))</f>
        <v>No</v>
      </c>
      <c r="AA85" s="18" t="str">
        <f>IF(C85="DM", "N/A", IF(Z85="No","N/A",VLOOKUP(B85,'Extension List'!$A$3:$R$1972,18,FALSE)))</f>
        <v>N/A</v>
      </c>
      <c r="AB85" s="15" t="str">
        <f>IF(C85="DM", "N/A", IF(Z85="No","N/A",VLOOKUP(B85,'Extension List'!$A$3:$T$1972,20,FALSE)))</f>
        <v>N/A</v>
      </c>
      <c r="AC85" s="15" t="str">
        <f>IF(AA85="N/A", "N/A", 0)</f>
        <v>N/A</v>
      </c>
      <c r="AD85" s="16" t="str">
        <f>IF(AE85="N/A", "N/A", AA85-AE85)</f>
        <v>N/A</v>
      </c>
      <c r="AE85" s="16" t="str">
        <f>IF(AA85="N/A", "N/A", IF(AC85&gt;0, IF(AA85&lt;13, ROUNDUP(0.25*AA85,0), IF(AA85&lt;26, ROUNDUP(0.4*AA85,0), IF(AA85&lt;51, ROUNDUP(0.6*AA85,0), ROUNDUP(0.75*AA85,0)))), "N/A"))</f>
        <v>N/A</v>
      </c>
      <c r="AF85" s="16" t="str">
        <f>IF(AD85="N/A","N/A", (AE85*AC85)+Q85)</f>
        <v>N/A</v>
      </c>
      <c r="AG85" s="16" t="str">
        <f>IF($AF85="N/A", "N/A", "TBC")</f>
        <v>N/A</v>
      </c>
      <c r="AH85" s="16" t="str">
        <f>IF($AF85="N/A", "N/A", "TBC")</f>
        <v>N/A</v>
      </c>
      <c r="AI85" s="16" t="str">
        <f>IF($AF85="N/A","N/A",IF(AC85&gt;1,"TBC","N/A"))</f>
        <v>N/A</v>
      </c>
      <c r="AJ85" s="16" t="str">
        <f>IF($AF85="N/A","N/A",IF(AC85&gt;2,"TBC","N/A"))</f>
        <v>N/A</v>
      </c>
      <c r="AK85" s="16" t="str">
        <f>IF($AF85="N/A","N/A",IF(AC85&gt;3,"TBC","N/A"))</f>
        <v>N/A</v>
      </c>
      <c r="AL85" s="16" t="str">
        <f>IF(AC85="N/A","N/A",IF(AC85&gt;0,IF(SUM(AG85:AK85)&lt;&gt;AF85,"CHECK","OK"),"N/A"))</f>
        <v>N/A</v>
      </c>
      <c r="AM85" s="16">
        <f>IF(AD85="N/A", L85+T85, L85+AG85)</f>
        <v>27</v>
      </c>
      <c r="AN85" s="16">
        <f>IF(AD85="N/A", IF(U85="N/A", "N/A", L85+U85), AD85+AH85)</f>
        <v>27</v>
      </c>
      <c r="AO85" s="16">
        <f>IF(AD85="N/A", IF(V85="N/A", "N/A", L85+V85), IF(AI85="N/A", "N/A", AD85+AI85))</f>
        <v>27</v>
      </c>
      <c r="AP85" s="16">
        <f>IF(AD85="N/A", IF(W85="N/A", "N/A", L85+W85), IF(AJ85="N/A", "N/A", AD85+AJ85))</f>
        <v>27</v>
      </c>
      <c r="AQ85" s="16">
        <f>IF(AD85="N/A", IF(X85="N/A", "N/A", L85+X85), IF(AK85="N/A", "N/A", AD85+AK85))</f>
        <v>27</v>
      </c>
      <c r="AR85" s="15" t="s">
        <v>40</v>
      </c>
      <c r="AS85" s="15" t="s">
        <v>40</v>
      </c>
      <c r="AT85" s="15" t="s">
        <v>40</v>
      </c>
      <c r="AU85" s="15" t="s">
        <v>40</v>
      </c>
      <c r="AV85" s="15" t="s">
        <v>40</v>
      </c>
      <c r="AW85" s="15" t="s">
        <v>40</v>
      </c>
      <c r="AX85" s="15" t="s">
        <v>48</v>
      </c>
      <c r="AY85" s="15" t="s">
        <v>48</v>
      </c>
      <c r="AZ85" s="15" t="s">
        <v>40</v>
      </c>
      <c r="BA85" s="15" t="s">
        <v>40</v>
      </c>
      <c r="BB85" s="15" t="s">
        <v>40</v>
      </c>
      <c r="BC85" s="15" t="s">
        <v>40</v>
      </c>
      <c r="BD85" s="15" t="s">
        <v>40</v>
      </c>
      <c r="BE85" s="15" t="s">
        <v>40</v>
      </c>
      <c r="BF85" s="15" t="s">
        <v>40</v>
      </c>
      <c r="BG85" s="15" t="s">
        <v>40</v>
      </c>
      <c r="BH85" s="15" t="s">
        <v>40</v>
      </c>
      <c r="BJ85" s="16">
        <f>IF(AR85="R", $CA85, IF(OR(AR85="P", AR85="T", AR85="N"), 0, IF($C85="DM", $T85, IF(OR(AR85="Y", AR85="IR"),$AM85,IF(AR85="C", IF($BI85="Y", IF($AF85="N/A", $Q85, $AF85), IF($AG85="N/A", $T85,$AG85)))))))</f>
        <v>27</v>
      </c>
      <c r="BK85" s="16">
        <f>IF(AS85="R", $CA85, IF(OR(AS85="P", AS85="T", AS85="N"), 0, IF($C85="DM", $T85, IF(OR(AS85="Y", AS85="IR"),$AM85,IF(AS85="C", IF($BI85="Y", IF($AF85="N/A", $Q85, $AF85), IF($AG85="N/A", $T85,$AG85)))))))</f>
        <v>27</v>
      </c>
      <c r="BL85" s="16">
        <f>IF(AT85="R", $CA85, IF(OR(AT85="P", AT85="T", AT85="N"), 0, IF($C85="DM", $T85, IF(OR(AT85="Y", AT85="IR"),$AM85,IF(AT85="C", IF($BI85="Y", IF($AF85="N/A", $Q85, $AF85), IF($AG85="N/A", $T85,$AG85)))))))</f>
        <v>27</v>
      </c>
      <c r="BM85" s="16">
        <f>IF(AU85="R", $CA85, IF(OR(AU85="P", AU85="T", AU85="N"), 0, IF($C85="DM", $T85, IF(OR(AU85="Y", AU85="IR"),$AM85,IF(AU85="C", IF($BI85="Y", IF($AF85="N/A", $Q85, $AF85), IF($AG85="N/A", $T85,$AG85)))))))</f>
        <v>27</v>
      </c>
      <c r="BN85" s="16">
        <f>IF(AV85="R", $CA85, IF(OR(AV85="P", AV85="T", AV85="N"), 0, IF($C85="DM", $T85, IF(OR(AV85="Y", AV85="IR"),$AM85,IF(AV85="C", IF($BI85="Y", IF($AF85="N/A", $Q85, $AF85), IF($AG85="N/A", $T85,$AG85)))))))</f>
        <v>27</v>
      </c>
      <c r="BO85" s="16">
        <f>IF(AW85="R", $CA85, IF(OR(AW85="P", AW85="T", AW85="N"), 0, IF($C85="DM", $T85, IF(OR(AW85="Y", AW85="IR"),$AM85,IF(AW85="C", IF($BI85="Y", IF($AF85="N/A", $Q85, $AF85), IF($AG85="N/A", $T85,$AG85)))))))</f>
        <v>27</v>
      </c>
      <c r="BP85" s="16">
        <f>IF(AX85="R", $CA85, IF(OR(AX85="P", AX85="T", AX85="N"), 0, IF($C85="DM", $T85, IF(OR(AX85="Y", AX85="IR"),$AM85,IF(AX85="C", IF($BI85="Y", IF($AF85="N/A", $Q85, $AF85), IF($AG85="N/A", $T85,$AG85)))))))</f>
        <v>27</v>
      </c>
      <c r="BQ85" s="16">
        <f>IF(AY85="R", $CA85, IF(OR(AY85="P", AY85="T", AY85="N"), 0, IF($C85="DM", $T85, IF(OR(AY85="Y", AY85="IR"),$AM85,IF(AY85="C", IF($BI85="Y", IF($AF85="N/A", $Q85, $AF85), IF($AG85="N/A", $T85,$AG85)))))))</f>
        <v>27</v>
      </c>
      <c r="BR85" s="16">
        <f>IF(AZ85="R", $CA85, IF(OR(AZ85="P", AZ85="T", AZ85="N"), 0, IF($C85="DM", $T85, IF(OR(AZ85="Y", AZ85="IR"),$AM85,IF(AZ85="C", IF($BI85="Y", IF($AF85="N/A", $Q85, $AF85), IF($AG85="N/A", $T85,$AG85)))))))</f>
        <v>27</v>
      </c>
      <c r="BS85" s="16">
        <f>IF(BA85="R", $CA85, IF(OR(BA85="P", BA85="T", BA85="N"), 0, IF($C85="DM", $T85, IF(OR(BA85="Y", BA85="IR"),$AM85,IF(BA85="C", IF($BI85="Y", IF($AF85="N/A", $Q85, $AF85), IF($AG85="N/A", $T85,$AG85)))))))</f>
        <v>27</v>
      </c>
      <c r="BT85" s="16">
        <f>IF(BB85="R", $CA85, IF(OR(BB85="P", BB85="T", BB85="N"), 0, IF($C85="DM", $T85, IF(OR(BB85="Y", BB85="IR"),$AM85,IF(BB85="C", IF($BI85="Y", IF($BA85="C", IF($AF85="N/A", $Q85, $AF85), IF($AF85="N/A", $T85, $AM85)), IF($AG85="N/A", $T85,$AG85)))))))</f>
        <v>27</v>
      </c>
      <c r="BU85" s="16">
        <f>IF(BC85="R", $CA85, IF(OR(BC85="P", BC85="T", BC85="N"), 0, IF($C85="DM", $T85, IF(OR(BC85="Y", BC85="IR"),$AM85,IF(BC85="C", IF($BI85="Y", IF($BA85="C", IF($AF85="N/A", $Q85, $AF85), IF($AF85="N/A", $T85, $AM85)), IF($AG85="N/A", $T85,$AG85)))))))</f>
        <v>27</v>
      </c>
      <c r="BV85" s="16">
        <f>IF(BD85="R", $CA85, IF(OR(BD85="P", BD85="T", BD85="N"), 0, IF($C85="DM", $T85, IF(OR(BD85="Y", BD85="IR"),$AM85,IF(BD85="C", IF($BI85="Y", IF($BA85="C", IF($AF85="N/A", $Q85, $AF85), IF($AF85="N/A", $T85, $AM85)), IF($AG85="N/A", $T85,$AG85)))))))</f>
        <v>27</v>
      </c>
      <c r="BW85" s="16">
        <f>IF(BE85="R", $CA85, IF(OR(BE85="P", BE85="T", BE85="N"), 0, IF($C85="DM", $T85, IF(OR(BE85="Y", BE85="IR"),$AM85,IF(BE85="C", IF($BI85="Y", IF($BA85="C", IF($AF85="N/A", $Q85, $AF85), IF($AF85="N/A", $T85, $AM85)), IF($AG85="N/A", $T85,$AG85)))))))</f>
        <v>27</v>
      </c>
      <c r="BX85" s="16">
        <f>IF(BF85="R", $CA85, IF(OR(BF85="P", BF85="T", BF85="N"), 0, IF($C85="DM", $T85, IF(OR(BF85="Y", BF85="IR"),$AM85,IF(BF85="C", IF($BI85="Y", IF($BA85="C", IF($AF85="N/A", $Q85, $AF85), IF($AF85="N/A", $T85, $AM85)), IF($AG85="N/A", $T85,$AG85)))))))</f>
        <v>27</v>
      </c>
      <c r="BY85" s="16">
        <f>IF(BG85="R", $CA85, IF(OR(BG85="P", BG85="T", BG85="N"), 0, IF($C85="DM", $T85, IF(OR(BG85="Y", BG85="IR"),$AM85,IF(BG85="C", IF($BI85="Y", IF($BA85="C", IF($AF85="N/A", $Q85, $AF85), IF($AF85="N/A", $T85, $AM85)), IF($AG85="N/A", $T85,$AG85)))))))</f>
        <v>27</v>
      </c>
      <c r="BZ85" s="16">
        <f>IF(BH85="R", $CA85, IF(OR(BH85="P", BH85="T", BH85="N"), 0, IF($C85="DM", $T85, IF(OR(BH85="Y", BH85="IR"),$AM85,IF(BH85="C", IF($BI85="Y", IF($BA85="C", IF($AF85="N/A", $Q85, $AF85), IF($AF85="N/A", $T85, $AM85)), IF($AG85="N/A", $T85,$AG85)))))))</f>
        <v>27</v>
      </c>
      <c r="CA85" s="15" t="s">
        <v>75</v>
      </c>
      <c r="CB85" s="16">
        <f>BZ85</f>
        <v>27</v>
      </c>
      <c r="CC85" s="15">
        <f>IF(OR($BH85="T", $BH85="R"), 0, IF($BH85="C", IF($BI85="Y", IF($BA85="C", 0, IF(AF85="N/A", Q85-T85, AF85-AG85)), IF($AF85="N/A", U85, AH85)), AN85))</f>
        <v>27</v>
      </c>
      <c r="CD85" s="15">
        <f>IF(OR($BH85="T", $BH85="R"), 0, IF($BH85="C", IF($BI85="Y", 0, IF($AF85="N/A", V85, AI85)), AO85))</f>
        <v>27</v>
      </c>
      <c r="CE85" s="15">
        <f>IF(OR($BH85="T", $BH85="R"), 0, IF($BH85="C", IF($BI85="Y", 0, IF($AF85="N/A", W85, AJ85)), AP85))</f>
        <v>27</v>
      </c>
      <c r="CF85" s="15">
        <f>IF(OR($BH85="T", $BH85="R"), 0, IF($BH85="C", IF($BI85="Y", 0, IF($AF85="N/A", X85, AK85)), AQ85))</f>
        <v>27</v>
      </c>
      <c r="CG85" t="str">
        <f>IF(AC85="N/A", "S:"&amp;L85&amp;" G:"&amp;M85&amp;" GR:"&amp;Q85, IF(AC85=0, "S:"&amp;L85&amp;" G:"&amp;M85&amp;" GR:"&amp;Q85, "S:"&amp;L85&amp;"/"&amp;AD85&amp;" G:"&amp;AE85&amp;" GR:"&amp;AF85))</f>
        <v>S:10 G:17 GR:85</v>
      </c>
    </row>
    <row r="86" spans="1:85" x14ac:dyDescent="0.25">
      <c r="A86" s="14">
        <v>5251</v>
      </c>
      <c r="B86" s="15" t="s">
        <v>2840</v>
      </c>
      <c r="C86" s="15" t="s">
        <v>69</v>
      </c>
      <c r="D86" s="15" t="s">
        <v>52</v>
      </c>
      <c r="E86" s="15">
        <f>VLOOKUP(B86, 'Rookie Year'!$A$2:$B$55679,2,FALSE)</f>
        <v>2023</v>
      </c>
      <c r="F86" s="15">
        <v>2023</v>
      </c>
      <c r="G86" s="15" t="s">
        <v>40</v>
      </c>
      <c r="H86" s="15" t="s">
        <v>2232</v>
      </c>
      <c r="I86" s="16">
        <v>1</v>
      </c>
      <c r="J86" s="15">
        <v>3</v>
      </c>
      <c r="K86" s="17">
        <f>IF(AND(G86&lt;&gt;"N",R86="N/A"), IF(I86&lt;4, 0, 0.25),IF(I86=1, IF(J86=1,0.25, 0.25), IF(I86&lt;13, 0.25, IF(I86&lt;26, 0.4, IF(I86&lt;51, 0.6, 0.75)))))</f>
        <v>0</v>
      </c>
      <c r="L86" s="16">
        <f>I86-M86</f>
        <v>1</v>
      </c>
      <c r="M86" s="16">
        <f>ROUNDUP(I86*K86,0)</f>
        <v>0</v>
      </c>
      <c r="N86" s="16">
        <f>M86*J86</f>
        <v>0</v>
      </c>
      <c r="O86" s="16">
        <v>0</v>
      </c>
      <c r="P86" s="16">
        <v>0</v>
      </c>
      <c r="Q86" s="16">
        <f>N86-O86-P86</f>
        <v>0</v>
      </c>
      <c r="R86" s="15" t="s">
        <v>75</v>
      </c>
      <c r="S86" s="15">
        <f>IF(R86="N/A", J86-($B$1-F86), J86-($B$1-R86))</f>
        <v>2</v>
      </c>
      <c r="T86" s="16">
        <v>0</v>
      </c>
      <c r="U86" s="16">
        <v>0</v>
      </c>
      <c r="V86" s="16" t="str">
        <f>IF($S86&lt;3, "N/A", $M86)</f>
        <v>N/A</v>
      </c>
      <c r="W86" s="16" t="str">
        <f>IF($S86&lt;4, "N/A", $M86)</f>
        <v>N/A</v>
      </c>
      <c r="X86" s="16" t="str">
        <f>IF($S86&lt;5, "N/A", $M86)</f>
        <v>N/A</v>
      </c>
      <c r="Y86" s="15" t="str">
        <f>IF(SUM(T86:X86)&lt;&gt;Q86, "CHECK", "OK")</f>
        <v>OK</v>
      </c>
      <c r="Z86" s="15" t="str">
        <f>IF(F86=$B$1, "No", IF(S86=1, "Yes", "No"))</f>
        <v>No</v>
      </c>
      <c r="AA86" s="18" t="str">
        <f>IF(C86="DM", "N/A", IF(Z86="No","N/A",VLOOKUP(B86,'Extension List'!$A$3:$R$1972,18,FALSE)))</f>
        <v>N/A</v>
      </c>
      <c r="AB86" s="15" t="str">
        <f>IF(C86="DM", "N/A", IF(Z86="No","N/A",VLOOKUP(B86,'Extension List'!$A$3:$T$1972,20,FALSE)))</f>
        <v>N/A</v>
      </c>
      <c r="AC86" s="15" t="str">
        <f>IF(AA86="N/A", "N/A", 0)</f>
        <v>N/A</v>
      </c>
      <c r="AD86" s="16" t="str">
        <f>IF(AE86="N/A", "N/A", AA86-AE86)</f>
        <v>N/A</v>
      </c>
      <c r="AE86" s="16" t="str">
        <f>IF(AA86="N/A", "N/A", IF(AC86&gt;0, IF(AA86&lt;13, ROUNDUP(0.25*AA86,0), IF(AA86&lt;26, ROUNDUP(0.4*AA86,0), IF(AA86&lt;51, ROUNDUP(0.6*AA86,0), ROUNDUP(0.75*AA86,0)))), "N/A"))</f>
        <v>N/A</v>
      </c>
      <c r="AF86" s="16" t="str">
        <f>IF(AD86="N/A","N/A", (AE86*AC86)+Q86)</f>
        <v>N/A</v>
      </c>
      <c r="AG86" s="16" t="str">
        <f>IF($AF86="N/A", "N/A", "TBC")</f>
        <v>N/A</v>
      </c>
      <c r="AH86" s="16" t="str">
        <f>IF($AF86="N/A", "N/A", "TBC")</f>
        <v>N/A</v>
      </c>
      <c r="AI86" s="16" t="str">
        <f>IF($AF86="N/A","N/A",IF(AC86&gt;1,"TBC","N/A"))</f>
        <v>N/A</v>
      </c>
      <c r="AJ86" s="16" t="str">
        <f>IF($AF86="N/A","N/A",IF(AC86&gt;2,"TBC","N/A"))</f>
        <v>N/A</v>
      </c>
      <c r="AK86" s="16" t="str">
        <f>IF($AF86="N/A","N/A",IF(AC86&gt;3,"TBC","N/A"))</f>
        <v>N/A</v>
      </c>
      <c r="AL86" s="16" t="str">
        <f>IF(AC86="N/A","N/A",IF(AC86&gt;0,IF(SUM(AG86:AK86)&lt;&gt;AF86,"CHECK","OK"),"N/A"))</f>
        <v>N/A</v>
      </c>
      <c r="AM86" s="16">
        <f>IF(AD86="N/A", L86+T86, L86+AG86)</f>
        <v>1</v>
      </c>
      <c r="AN86" s="16">
        <f>IF(AD86="N/A", IF(U86="N/A", "N/A", L86+U86), AD86+AH86)</f>
        <v>1</v>
      </c>
      <c r="AO86" s="16" t="str">
        <f>IF(AD86="N/A", IF(V86="N/A", "N/A", L86+V86), IF(AI86="N/A", "N/A", AD86+AI86))</f>
        <v>N/A</v>
      </c>
      <c r="AP86" s="16" t="str">
        <f>IF(AD86="N/A", IF(W86="N/A", "N/A", L86+W86), IF(AJ86="N/A", "N/A", AD86+AJ86))</f>
        <v>N/A</v>
      </c>
      <c r="AQ86" s="16" t="str">
        <f>IF(AD86="N/A", IF(X86="N/A", "N/A", L86+X86), IF(AK86="N/A", "N/A", AD86+AK86))</f>
        <v>N/A</v>
      </c>
      <c r="AR86" s="15" t="s">
        <v>66</v>
      </c>
      <c r="AS86" s="15" t="s">
        <v>66</v>
      </c>
      <c r="AT86" s="15" t="s">
        <v>66</v>
      </c>
      <c r="AU86" s="15" t="s">
        <v>66</v>
      </c>
      <c r="AV86" s="15" t="s">
        <v>66</v>
      </c>
      <c r="AW86" s="15" t="s">
        <v>66</v>
      </c>
      <c r="AX86" s="15" t="s">
        <v>66</v>
      </c>
      <c r="AY86" s="15" t="s">
        <v>66</v>
      </c>
      <c r="AZ86" s="15" t="s">
        <v>66</v>
      </c>
      <c r="BA86" s="15" t="s">
        <v>66</v>
      </c>
      <c r="BB86" s="15" t="s">
        <v>66</v>
      </c>
      <c r="BC86" s="15" t="s">
        <v>66</v>
      </c>
      <c r="BD86" s="15" t="s">
        <v>66</v>
      </c>
      <c r="BE86" s="15" t="s">
        <v>66</v>
      </c>
      <c r="BF86" s="15" t="s">
        <v>66</v>
      </c>
      <c r="BG86" s="15" t="s">
        <v>66</v>
      </c>
      <c r="BH86" s="15" t="s">
        <v>66</v>
      </c>
      <c r="BI86" s="15"/>
      <c r="BJ86" s="16">
        <f>IF(AR86="R", $CA86, IF(OR(AR86="P", AR86="T", AR86="N"), 0, IF($C86="DM", $T86, IF(OR(AR86="Y", AR86="IR"),$AM86,IF(AR86="C", IF($BI86="Y", IF($AF86="N/A", $Q86, $AF86), IF($AG86="N/A", $T86,$AG86)))))))</f>
        <v>0</v>
      </c>
      <c r="BK86" s="16">
        <f>IF(AS86="R", $CA86, IF(OR(AS86="P", AS86="T", AS86="N"), 0, IF($C86="DM", $T86, IF(OR(AS86="Y", AS86="IR"),$AM86,IF(AS86="C", IF($BI86="Y", IF($AF86="N/A", $Q86, $AF86), IF($AG86="N/A", $T86,$AG86)))))))</f>
        <v>0</v>
      </c>
      <c r="BL86" s="16">
        <f>IF(AT86="R", $CA86, IF(OR(AT86="P", AT86="T", AT86="N"), 0, IF($C86="DM", $T86, IF(OR(AT86="Y", AT86="IR"),$AM86,IF(AT86="C", IF($BI86="Y", IF($AF86="N/A", $Q86, $AF86), IF($AG86="N/A", $T86,$AG86)))))))</f>
        <v>0</v>
      </c>
      <c r="BM86" s="16">
        <f>IF(AU86="R", $CA86, IF(OR(AU86="P", AU86="T", AU86="N"), 0, IF($C86="DM", $T86, IF(OR(AU86="Y", AU86="IR"),$AM86,IF(AU86="C", IF($BI86="Y", IF($AF86="N/A", $Q86, $AF86), IF($AG86="N/A", $T86,$AG86)))))))</f>
        <v>0</v>
      </c>
      <c r="BN86" s="16">
        <f>IF(AV86="R", $CA86, IF(OR(AV86="P", AV86="T", AV86="N"), 0, IF($C86="DM", $T86, IF(OR(AV86="Y", AV86="IR"),$AM86,IF(AV86="C", IF($BI86="Y", IF($AF86="N/A", $Q86, $AF86), IF($AG86="N/A", $T86,$AG86)))))))</f>
        <v>0</v>
      </c>
      <c r="BO86" s="16">
        <f>IF(AW86="R", $CA86, IF(OR(AW86="P", AW86="T", AW86="N"), 0, IF($C86="DM", $T86, IF(OR(AW86="Y", AW86="IR"),$AM86,IF(AW86="C", IF($BI86="Y", IF($AF86="N/A", $Q86, $AF86), IF($AG86="N/A", $T86,$AG86)))))))</f>
        <v>0</v>
      </c>
      <c r="BP86" s="16">
        <f>IF(AX86="R", $CA86, IF(OR(AX86="P", AX86="T", AX86="N"), 0, IF($C86="DM", $T86, IF(OR(AX86="Y", AX86="IR"),$AM86,IF(AX86="C", IF($BI86="Y", IF($AF86="N/A", $Q86, $AF86), IF($AG86="N/A", $T86,$AG86)))))))</f>
        <v>0</v>
      </c>
      <c r="BQ86" s="16">
        <f>IF(AY86="R", $CA86, IF(OR(AY86="P", AY86="T", AY86="N"), 0, IF($C86="DM", $T86, IF(OR(AY86="Y", AY86="IR"),$AM86,IF(AY86="C", IF($BI86="Y", IF($AF86="N/A", $Q86, $AF86), IF($AG86="N/A", $T86,$AG86)))))))</f>
        <v>0</v>
      </c>
      <c r="BR86" s="16">
        <f>IF(AZ86="R", $CA86, IF(OR(AZ86="P", AZ86="T", AZ86="N"), 0, IF($C86="DM", $T86, IF(OR(AZ86="Y", AZ86="IR"),$AM86,IF(AZ86="C", IF($BI86="Y", IF($AF86="N/A", $Q86, $AF86), IF($AG86="N/A", $T86,$AG86)))))))</f>
        <v>0</v>
      </c>
      <c r="BS86" s="16">
        <f>IF(BA86="R", $CA86, IF(OR(BA86="P", BA86="T", BA86="N"), 0, IF($C86="DM", $T86, IF(OR(BA86="Y", BA86="IR"),$AM86,IF(BA86="C", IF($BI86="Y", IF($AF86="N/A", $Q86, $AF86), IF($AG86="N/A", $T86,$AG86)))))))</f>
        <v>0</v>
      </c>
      <c r="BT86" s="16">
        <f>IF(BB86="R", $CA86, IF(OR(BB86="P", BB86="T", BB86="N"), 0, IF($C86="DM", $T86, IF(OR(BB86="Y", BB86="IR"),$AM86,IF(BB86="C", IF($BI86="Y", IF($BA86="C", IF($AF86="N/A", $Q86, $AF86), IF($AF86="N/A", $T86, $AM86)), IF($AG86="N/A", $T86,$AG86)))))))</f>
        <v>0</v>
      </c>
      <c r="BU86" s="16">
        <f>IF(BC86="R", $CA86, IF(OR(BC86="P", BC86="T", BC86="N"), 0, IF($C86="DM", $T86, IF(OR(BC86="Y", BC86="IR"),$AM86,IF(BC86="C", IF($BI86="Y", IF($BA86="C", IF($AF86="N/A", $Q86, $AF86), IF($AF86="N/A", $T86, $AM86)), IF($AG86="N/A", $T86,$AG86)))))))</f>
        <v>0</v>
      </c>
      <c r="BV86" s="16">
        <f>IF(BD86="R", $CA86, IF(OR(BD86="P", BD86="T", BD86="N"), 0, IF($C86="DM", $T86, IF(OR(BD86="Y", BD86="IR"),$AM86,IF(BD86="C", IF($BI86="Y", IF($BA86="C", IF($AF86="N/A", $Q86, $AF86), IF($AF86="N/A", $T86, $AM86)), IF($AG86="N/A", $T86,$AG86)))))))</f>
        <v>0</v>
      </c>
      <c r="BW86" s="16">
        <f>IF(BE86="R", $CA86, IF(OR(BE86="P", BE86="T", BE86="N"), 0, IF($C86="DM", $T86, IF(OR(BE86="Y", BE86="IR"),$AM86,IF(BE86="C", IF($BI86="Y", IF($BA86="C", IF($AF86="N/A", $Q86, $AF86), IF($AF86="N/A", $T86, $AM86)), IF($AG86="N/A", $T86,$AG86)))))))</f>
        <v>0</v>
      </c>
      <c r="BX86" s="16">
        <f>IF(BF86="R", $CA86, IF(OR(BF86="P", BF86="T", BF86="N"), 0, IF($C86="DM", $T86, IF(OR(BF86="Y", BF86="IR"),$AM86,IF(BF86="C", IF($BI86="Y", IF($BA86="C", IF($AF86="N/A", $Q86, $AF86), IF($AF86="N/A", $T86, $AM86)), IF($AG86="N/A", $T86,$AG86)))))))</f>
        <v>0</v>
      </c>
      <c r="BY86" s="16">
        <f>IF(BG86="R", $CA86, IF(OR(BG86="P", BG86="T", BG86="N"), 0, IF($C86="DM", $T86, IF(OR(BG86="Y", BG86="IR"),$AM86,IF(BG86="C", IF($BI86="Y", IF($BA86="C", IF($AF86="N/A", $Q86, $AF86), IF($AF86="N/A", $T86, $AM86)), IF($AG86="N/A", $T86,$AG86)))))))</f>
        <v>0</v>
      </c>
      <c r="BZ86" s="16">
        <f>IF(BH86="R", $CA86, IF(OR(BH86="P", BH86="T", BH86="N"), 0, IF($C86="DM", $T86, IF(OR(BH86="Y", BH86="IR"),$AM86,IF(BH86="C", IF($BI86="Y", IF($BA86="C", IF($AF86="N/A", $Q86, $AF86), IF($AF86="N/A", $T86, $AM86)), IF($AG86="N/A", $T86,$AG86)))))))</f>
        <v>0</v>
      </c>
      <c r="CA86" s="15" t="s">
        <v>75</v>
      </c>
      <c r="CB86" s="16">
        <f>BZ86</f>
        <v>0</v>
      </c>
      <c r="CC86" s="15">
        <f>IF(OR($BH86="T", $BH86="R"), 0, IF($BH86="C", IF($BI86="Y", IF($BA86="C", 0, IF(AF86="N/A", Q86-T86, AF86-AG86)), IF($AF86="N/A", U86, AH86)), AN86))</f>
        <v>1</v>
      </c>
      <c r="CD86" s="15" t="str">
        <f>IF(OR($BH86="T", $BH86="R"), 0, IF($BH86="C", IF($BI86="Y", 0, IF($AF86="N/A", V86, AI86)), AO86))</f>
        <v>N/A</v>
      </c>
      <c r="CE86" s="15" t="str">
        <f>IF(OR($BH86="T", $BH86="R"), 0, IF($BH86="C", IF($BI86="Y", 0, IF($AF86="N/A", W86, AJ86)), AP86))</f>
        <v>N/A</v>
      </c>
      <c r="CF86" s="15" t="str">
        <f>IF(OR($BH86="T", $BH86="R"), 0, IF($BH86="C", IF($BI86="Y", 0, IF($AF86="N/A", X86, AK86)), AQ86))</f>
        <v>N/A</v>
      </c>
      <c r="CG86" t="str">
        <f>IF(AC86="N/A", "S:"&amp;L86&amp;" G:"&amp;M86&amp;" GR:"&amp;Q86, IF(AC86=0, "S:"&amp;L86&amp;" G:"&amp;M86&amp;" GR:"&amp;Q86, "S:"&amp;L86&amp;"/"&amp;AD86&amp;" G:"&amp;AE86&amp;" GR:"&amp;AF86))</f>
        <v>S:1 G:0 GR:0</v>
      </c>
    </row>
    <row r="87" spans="1:85" x14ac:dyDescent="0.25">
      <c r="A87" s="14">
        <v>1395</v>
      </c>
      <c r="B87" s="15" t="s">
        <v>1558</v>
      </c>
      <c r="C87" s="15" t="s">
        <v>69</v>
      </c>
      <c r="D87" s="15" t="s">
        <v>52</v>
      </c>
      <c r="E87" s="15">
        <f>VLOOKUP(B87, 'Rookie Year'!$A$2:$B$55679,2,FALSE)</f>
        <v>2016</v>
      </c>
      <c r="F87" s="15">
        <v>2016</v>
      </c>
      <c r="G87" s="15" t="s">
        <v>40</v>
      </c>
      <c r="H87" s="15" t="s">
        <v>1927</v>
      </c>
      <c r="I87" s="16">
        <v>25</v>
      </c>
      <c r="J87" s="15">
        <v>5</v>
      </c>
      <c r="K87" s="17">
        <f>IF(AND(G87&lt;&gt;"N",R87="N/A"), IF(I87&lt;4, 0, 0.25),IF(I87=1, IF(J87=1,0.25, 0.25), IF(I87&lt;13, 0.25, IF(I87&lt;26, 0.4, IF(I87&lt;51, 0.6, 0.75)))))</f>
        <v>0.4</v>
      </c>
      <c r="L87" s="16">
        <f>I87-M87</f>
        <v>15</v>
      </c>
      <c r="M87" s="16">
        <f>ROUNDUP(I87*K87,0)</f>
        <v>10</v>
      </c>
      <c r="N87" s="16">
        <f>M87*J87</f>
        <v>50</v>
      </c>
      <c r="O87" s="16">
        <v>40</v>
      </c>
      <c r="P87" s="16">
        <v>0</v>
      </c>
      <c r="Q87" s="16">
        <f>N87-O87-P87</f>
        <v>10</v>
      </c>
      <c r="R87" s="15">
        <v>2020</v>
      </c>
      <c r="S87" s="15">
        <f>IF(R87="N/A", J87-($B$1-F87), J87-($B$1-R87))</f>
        <v>1</v>
      </c>
      <c r="T87" s="16">
        <v>10</v>
      </c>
      <c r="U87" s="16" t="str">
        <f>IF($S87&lt;2, "N/A", $M87)</f>
        <v>N/A</v>
      </c>
      <c r="V87" s="16" t="str">
        <f>IF($S87&lt;3, "N/A", $M87)</f>
        <v>N/A</v>
      </c>
      <c r="W87" s="16" t="str">
        <f>IF($S87&lt;4, "N/A", $M87)</f>
        <v>N/A</v>
      </c>
      <c r="X87" s="16" t="str">
        <f>IF($S87&lt;5, "N/A", $M87)</f>
        <v>N/A</v>
      </c>
      <c r="Y87" s="15" t="str">
        <f>IF(SUM(T87:X87)&lt;&gt;Q87, "CHECK", "OK")</f>
        <v>OK</v>
      </c>
      <c r="Z87" s="15" t="str">
        <f>IF(F87=$B$1, "No", IF(S87=1, "Yes", "No"))</f>
        <v>Yes</v>
      </c>
      <c r="AA87" s="18">
        <f>IF(C87="DM", "N/A", IF(Z87="No","N/A",VLOOKUP(B87,'Extension List'!$A$3:$R$1972,18,FALSE)))</f>
        <v>1</v>
      </c>
      <c r="AB87" s="15">
        <f>IF(C87="DM", "N/A", IF(Z87="No","N/A",VLOOKUP(B87,'Extension List'!$A$3:$T$1972,20,FALSE)))</f>
        <v>1</v>
      </c>
      <c r="AC87" s="15">
        <f>IF(AA87="N/A", "N/A", 0)</f>
        <v>0</v>
      </c>
      <c r="AD87" s="16" t="str">
        <f>IF(AE87="N/A", "N/A", AA87-AE87)</f>
        <v>N/A</v>
      </c>
      <c r="AE87" s="16" t="str">
        <f>IF(AA87="N/A", "N/A", IF(AC87&gt;0, IF(AA87&lt;13, ROUNDUP(0.25*AA87,0), IF(AA87&lt;26, ROUNDUP(0.4*AA87,0), IF(AA87&lt;51, ROUNDUP(0.6*AA87,0), ROUNDUP(0.75*AA87,0)))), "N/A"))</f>
        <v>N/A</v>
      </c>
      <c r="AF87" s="16" t="str">
        <f>IF(AD87="N/A","N/A", (AE87*AC87)+Q87)</f>
        <v>N/A</v>
      </c>
      <c r="AG87" s="16" t="str">
        <f>IF($AF87="N/A", "N/A", "TBC")</f>
        <v>N/A</v>
      </c>
      <c r="AH87" s="16" t="str">
        <f>IF($AF87="N/A", "N/A", "TBC")</f>
        <v>N/A</v>
      </c>
      <c r="AI87" s="16" t="str">
        <f>IF($AF87="N/A","N/A",IF(AC87&gt;1,"TBC","N/A"))</f>
        <v>N/A</v>
      </c>
      <c r="AJ87" s="16" t="str">
        <f>IF($AF87="N/A","N/A",IF(AC87&gt;2,"TBC","N/A"))</f>
        <v>N/A</v>
      </c>
      <c r="AK87" s="16" t="str">
        <f>IF($AF87="N/A","N/A",IF(AC87&gt;3,"TBC","N/A"))</f>
        <v>N/A</v>
      </c>
      <c r="AL87" s="16" t="str">
        <f>IF(AC87="N/A","N/A",IF(AC87&gt;0,IF(SUM(AG87:AK87)&lt;&gt;AF87,"CHECK","OK"),"N/A"))</f>
        <v>N/A</v>
      </c>
      <c r="AM87" s="16">
        <f>IF(AD87="N/A", L87+T87, L87+AG87)</f>
        <v>25</v>
      </c>
      <c r="AN87" s="16" t="str">
        <f>IF(AD87="N/A", IF(U87="N/A", "N/A", L87+U87), AD87+AH87)</f>
        <v>N/A</v>
      </c>
      <c r="AO87" s="16" t="str">
        <f>IF(AD87="N/A", IF(V87="N/A", "N/A", L87+V87), IF(AI87="N/A", "N/A", AD87+AI87))</f>
        <v>N/A</v>
      </c>
      <c r="AP87" s="16" t="str">
        <f>IF(AD87="N/A", IF(W87="N/A", "N/A", L87+W87), IF(AJ87="N/A", "N/A", AD87+AJ87))</f>
        <v>N/A</v>
      </c>
      <c r="AQ87" s="16" t="str">
        <f>IF(AD87="N/A", IF(X87="N/A", "N/A", L87+X87), IF(AK87="N/A", "N/A", AD87+AK87))</f>
        <v>N/A</v>
      </c>
      <c r="AR87" s="15" t="s">
        <v>44</v>
      </c>
      <c r="AS87" s="15" t="s">
        <v>44</v>
      </c>
      <c r="AT87" s="15" t="s">
        <v>44</v>
      </c>
      <c r="AU87" s="15" t="s">
        <v>44</v>
      </c>
      <c r="AV87" s="15" t="s">
        <v>44</v>
      </c>
      <c r="AW87" s="15" t="s">
        <v>44</v>
      </c>
      <c r="AX87" s="15" t="s">
        <v>44</v>
      </c>
      <c r="AY87" s="15" t="s">
        <v>44</v>
      </c>
      <c r="AZ87" s="15" t="s">
        <v>44</v>
      </c>
      <c r="BA87" s="15" t="s">
        <v>44</v>
      </c>
      <c r="BB87" s="15" t="s">
        <v>44</v>
      </c>
      <c r="BC87" s="15" t="s">
        <v>44</v>
      </c>
      <c r="BD87" s="15" t="s">
        <v>44</v>
      </c>
      <c r="BE87" s="15" t="s">
        <v>44</v>
      </c>
      <c r="BF87" s="15" t="s">
        <v>44</v>
      </c>
      <c r="BG87" s="15" t="s">
        <v>44</v>
      </c>
      <c r="BH87" s="15" t="s">
        <v>44</v>
      </c>
      <c r="BI87" s="15"/>
      <c r="BJ87" s="16">
        <f>IF(AR87="R", $CA87, IF(OR(AR87="P", AR87="T", AR87="N"), 0, IF($C87="DM", $T87, IF(OR(AR87="Y", AR87="IR"),$AM87,IF(AR87="C", IF($BI87="Y", IF($AF87="N/A", $Q87, $AF87), IF($AG87="N/A", $T87,$AG87)))))))</f>
        <v>10</v>
      </c>
      <c r="BK87" s="16">
        <f>IF(AS87="R", $CA87, IF(OR(AS87="P", AS87="T", AS87="N"), 0, IF($C87="DM", $T87, IF(OR(AS87="Y", AS87="IR"),$AM87,IF(AS87="C", IF($BI87="Y", IF($AF87="N/A", $Q87, $AF87), IF($AG87="N/A", $T87,$AG87)))))))</f>
        <v>10</v>
      </c>
      <c r="BL87" s="16">
        <f>IF(AT87="R", $CA87, IF(OR(AT87="P", AT87="T", AT87="N"), 0, IF($C87="DM", $T87, IF(OR(AT87="Y", AT87="IR"),$AM87,IF(AT87="C", IF($BI87="Y", IF($AF87="N/A", $Q87, $AF87), IF($AG87="N/A", $T87,$AG87)))))))</f>
        <v>10</v>
      </c>
      <c r="BM87" s="16">
        <f>IF(AU87="R", $CA87, IF(OR(AU87="P", AU87="T", AU87="N"), 0, IF($C87="DM", $T87, IF(OR(AU87="Y", AU87="IR"),$AM87,IF(AU87="C", IF($BI87="Y", IF($AF87="N/A", $Q87, $AF87), IF($AG87="N/A", $T87,$AG87)))))))</f>
        <v>10</v>
      </c>
      <c r="BN87" s="16">
        <f>IF(AV87="R", $CA87, IF(OR(AV87="P", AV87="T", AV87="N"), 0, IF($C87="DM", $T87, IF(OR(AV87="Y", AV87="IR"),$AM87,IF(AV87="C", IF($BI87="Y", IF($AF87="N/A", $Q87, $AF87), IF($AG87="N/A", $T87,$AG87)))))))</f>
        <v>10</v>
      </c>
      <c r="BO87" s="16">
        <f>IF(AW87="R", $CA87, IF(OR(AW87="P", AW87="T", AW87="N"), 0, IF($C87="DM", $T87, IF(OR(AW87="Y", AW87="IR"),$AM87,IF(AW87="C", IF($BI87="Y", IF($AF87="N/A", $Q87, $AF87), IF($AG87="N/A", $T87,$AG87)))))))</f>
        <v>10</v>
      </c>
      <c r="BP87" s="16">
        <f>IF(AX87="R", $CA87, IF(OR(AX87="P", AX87="T", AX87="N"), 0, IF($C87="DM", $T87, IF(OR(AX87="Y", AX87="IR"),$AM87,IF(AX87="C", IF($BI87="Y", IF($AF87="N/A", $Q87, $AF87), IF($AG87="N/A", $T87,$AG87)))))))</f>
        <v>10</v>
      </c>
      <c r="BQ87" s="16">
        <f>IF(AY87="R", $CA87, IF(OR(AY87="P", AY87="T", AY87="N"), 0, IF($C87="DM", $T87, IF(OR(AY87="Y", AY87="IR"),$AM87,IF(AY87="C", IF($BI87="Y", IF($AF87="N/A", $Q87, $AF87), IF($AG87="N/A", $T87,$AG87)))))))</f>
        <v>10</v>
      </c>
      <c r="BR87" s="16">
        <f>IF(AZ87="R", $CA87, IF(OR(AZ87="P", AZ87="T", AZ87="N"), 0, IF($C87="DM", $T87, IF(OR(AZ87="Y", AZ87="IR"),$AM87,IF(AZ87="C", IF($BI87="Y", IF($AF87="N/A", $Q87, $AF87), IF($AG87="N/A", $T87,$AG87)))))))</f>
        <v>10</v>
      </c>
      <c r="BS87" s="16">
        <f>IF(BA87="R", $CA87, IF(OR(BA87="P", BA87="T", BA87="N"), 0, IF($C87="DM", $T87, IF(OR(BA87="Y", BA87="IR"),$AM87,IF(BA87="C", IF($BI87="Y", IF($AF87="N/A", $Q87, $AF87), IF($AG87="N/A", $T87,$AG87)))))))</f>
        <v>10</v>
      </c>
      <c r="BT87" s="16">
        <f>IF(BB87="R", $CA87, IF(OR(BB87="P", BB87="T", BB87="N"), 0, IF($C87="DM", $T87, IF(OR(BB87="Y", BB87="IR"),$AM87,IF(BB87="C", IF($BI87="Y", IF($BA87="C", IF($AF87="N/A", $Q87, $AF87), IF($AF87="N/A", $T87, $AM87)), IF($AG87="N/A", $T87,$AG87)))))))</f>
        <v>10</v>
      </c>
      <c r="BU87" s="16">
        <f>IF(BC87="R", $CA87, IF(OR(BC87="P", BC87="T", BC87="N"), 0, IF($C87="DM", $T87, IF(OR(BC87="Y", BC87="IR"),$AM87,IF(BC87="C", IF($BI87="Y", IF($BA87="C", IF($AF87="N/A", $Q87, $AF87), IF($AF87="N/A", $T87, $AM87)), IF($AG87="N/A", $T87,$AG87)))))))</f>
        <v>10</v>
      </c>
      <c r="BV87" s="16">
        <f>IF(BD87="R", $CA87, IF(OR(BD87="P", BD87="T", BD87="N"), 0, IF($C87="DM", $T87, IF(OR(BD87="Y", BD87="IR"),$AM87,IF(BD87="C", IF($BI87="Y", IF($BA87="C", IF($AF87="N/A", $Q87, $AF87), IF($AF87="N/A", $T87, $AM87)), IF($AG87="N/A", $T87,$AG87)))))))</f>
        <v>10</v>
      </c>
      <c r="BW87" s="16">
        <f>IF(BE87="R", $CA87, IF(OR(BE87="P", BE87="T", BE87="N"), 0, IF($C87="DM", $T87, IF(OR(BE87="Y", BE87="IR"),$AM87,IF(BE87="C", IF($BI87="Y", IF($BA87="C", IF($AF87="N/A", $Q87, $AF87), IF($AF87="N/A", $T87, $AM87)), IF($AG87="N/A", $T87,$AG87)))))))</f>
        <v>10</v>
      </c>
      <c r="BX87" s="16">
        <f>IF(BF87="R", $CA87, IF(OR(BF87="P", BF87="T", BF87="N"), 0, IF($C87="DM", $T87, IF(OR(BF87="Y", BF87="IR"),$AM87,IF(BF87="C", IF($BI87="Y", IF($BA87="C", IF($AF87="N/A", $Q87, $AF87), IF($AF87="N/A", $T87, $AM87)), IF($AG87="N/A", $T87,$AG87)))))))</f>
        <v>10</v>
      </c>
      <c r="BY87" s="16">
        <f>IF(BG87="R", $CA87, IF(OR(BG87="P", BG87="T", BG87="N"), 0, IF($C87="DM", $T87, IF(OR(BG87="Y", BG87="IR"),$AM87,IF(BG87="C", IF($BI87="Y", IF($BA87="C", IF($AF87="N/A", $Q87, $AF87), IF($AF87="N/A", $T87, $AM87)), IF($AG87="N/A", $T87,$AG87)))))))</f>
        <v>10</v>
      </c>
      <c r="BZ87" s="16">
        <f>IF(BH87="R", $CA87, IF(OR(BH87="P", BH87="T", BH87="N"), 0, IF($C87="DM", $T87, IF(OR(BH87="Y", BH87="IR"),$AM87,IF(BH87="C", IF($BI87="Y", IF($BA87="C", IF($AF87="N/A", $Q87, $AF87), IF($AF87="N/A", $T87, $AM87)), IF($AG87="N/A", $T87,$AG87)))))))</f>
        <v>10</v>
      </c>
      <c r="CA87" s="15" t="s">
        <v>75</v>
      </c>
      <c r="CB87" s="16">
        <f>BZ87</f>
        <v>10</v>
      </c>
      <c r="CC87" s="15" t="str">
        <f>IF(OR($BH87="T", $BH87="R"), 0, IF($BH87="C", IF($BI87="Y", IF($BA87="C", 0, IF(AF87="N/A", Q87-T87, AF87-AG87)), IF($AF87="N/A", U87, AH87)), AN87))</f>
        <v>N/A</v>
      </c>
      <c r="CD87" s="15" t="str">
        <f>IF(OR($BH87="T", $BH87="R"), 0, IF($BH87="C", IF($BI87="Y", 0, IF($AF87="N/A", V87, AI87)), AO87))</f>
        <v>N/A</v>
      </c>
      <c r="CE87" s="15" t="str">
        <f>IF(OR($BH87="T", $BH87="R"), 0, IF($BH87="C", IF($BI87="Y", 0, IF($AF87="N/A", W87, AJ87)), AP87))</f>
        <v>N/A</v>
      </c>
      <c r="CF87" s="15" t="str">
        <f>IF(OR($BH87="T", $BH87="R"), 0, IF($BH87="C", IF($BI87="Y", 0, IF($AF87="N/A", X87, AK87)), AQ87))</f>
        <v>N/A</v>
      </c>
      <c r="CG87" t="str">
        <f>IF(AC87="N/A", "S:"&amp;L87&amp;" G:"&amp;M87&amp;" GR:"&amp;Q87, IF(AC87=0, "S:"&amp;L87&amp;" G:"&amp;M87&amp;" GR:"&amp;Q87, "S:"&amp;L87&amp;"/"&amp;AD87&amp;" G:"&amp;AE87&amp;" GR:"&amp;AF87))</f>
        <v>S:15 G:10 GR:10</v>
      </c>
    </row>
    <row r="88" spans="1:85" x14ac:dyDescent="0.25">
      <c r="A88" s="14">
        <v>5241</v>
      </c>
      <c r="B88" s="15" t="s">
        <v>2831</v>
      </c>
      <c r="C88" s="15" t="s">
        <v>70</v>
      </c>
      <c r="D88" s="15" t="s">
        <v>52</v>
      </c>
      <c r="E88" s="15">
        <f>VLOOKUP(B88, 'Rookie Year'!$A$2:$B$55679,2,FALSE)</f>
        <v>2023</v>
      </c>
      <c r="F88" s="15">
        <v>2023</v>
      </c>
      <c r="G88" s="15" t="s">
        <v>40</v>
      </c>
      <c r="H88" s="15" t="s">
        <v>2663</v>
      </c>
      <c r="I88" s="16">
        <v>1</v>
      </c>
      <c r="J88" s="15">
        <v>3</v>
      </c>
      <c r="K88" s="17">
        <f>IF(AND(G88&lt;&gt;"N",R88="N/A"), IF(I88&lt;4, 0, 0.25),IF(I88=1, IF(J88=1,0.25, 0.25), IF(I88&lt;13, 0.25, IF(I88&lt;26, 0.4, IF(I88&lt;51, 0.6, 0.75)))))</f>
        <v>0</v>
      </c>
      <c r="L88" s="16">
        <f>I88-M88</f>
        <v>1</v>
      </c>
      <c r="M88" s="16">
        <f>ROUNDUP(I88*K88,0)</f>
        <v>0</v>
      </c>
      <c r="N88" s="16">
        <f>M88*J88</f>
        <v>0</v>
      </c>
      <c r="O88" s="16">
        <v>0</v>
      </c>
      <c r="P88" s="16">
        <v>0</v>
      </c>
      <c r="Q88" s="16">
        <f>N88-O88-P88</f>
        <v>0</v>
      </c>
      <c r="R88" s="15" t="s">
        <v>75</v>
      </c>
      <c r="S88" s="15">
        <f>IF(R88="N/A", J88-($B$1-F88), J88-($B$1-R88))</f>
        <v>2</v>
      </c>
      <c r="T88" s="16">
        <v>0</v>
      </c>
      <c r="U88" s="16">
        <v>0</v>
      </c>
      <c r="V88" s="16" t="str">
        <f>IF($S88&lt;3, "N/A", $M88)</f>
        <v>N/A</v>
      </c>
      <c r="W88" s="16" t="str">
        <f>IF($S88&lt;4, "N/A", $M88)</f>
        <v>N/A</v>
      </c>
      <c r="X88" s="16" t="str">
        <f>IF($S88&lt;5, "N/A", $M88)</f>
        <v>N/A</v>
      </c>
      <c r="Y88" s="15" t="str">
        <f>IF(SUM(T88:X88)&lt;&gt;Q88, "CHECK", "OK")</f>
        <v>OK</v>
      </c>
      <c r="Z88" s="15" t="str">
        <f>IF(F88=$B$1, "No", IF(S88=1, "Yes", "No"))</f>
        <v>No</v>
      </c>
      <c r="AA88" s="18" t="str">
        <f>IF(C88="DM", "N/A", IF(Z88="No","N/A",VLOOKUP(B88,'Extension List'!$A$3:$R$1972,18,FALSE)))</f>
        <v>N/A</v>
      </c>
      <c r="AB88" s="15" t="str">
        <f>IF(C88="DM", "N/A", IF(Z88="No","N/A",VLOOKUP(B88,'Extension List'!$A$3:$T$1972,20,FALSE)))</f>
        <v>N/A</v>
      </c>
      <c r="AC88" s="15" t="str">
        <f>IF(AA88="N/A", "N/A", 0)</f>
        <v>N/A</v>
      </c>
      <c r="AD88" s="16" t="str">
        <f>IF(AE88="N/A", "N/A", AA88-AE88)</f>
        <v>N/A</v>
      </c>
      <c r="AE88" s="16" t="str">
        <f>IF(AA88="N/A", "N/A", IF(AC88&gt;0, IF(AA88&lt;13, ROUNDUP(0.25*AA88,0), IF(AA88&lt;26, ROUNDUP(0.4*AA88,0), IF(AA88&lt;51, ROUNDUP(0.6*AA88,0), ROUNDUP(0.75*AA88,0)))), "N/A"))</f>
        <v>N/A</v>
      </c>
      <c r="AF88" s="16" t="str">
        <f>IF(AD88="N/A","N/A", (AE88*AC88)+Q88)</f>
        <v>N/A</v>
      </c>
      <c r="AG88" s="16" t="str">
        <f>IF($AF88="N/A", "N/A", "TBC")</f>
        <v>N/A</v>
      </c>
      <c r="AH88" s="16" t="str">
        <f>IF($AF88="N/A", "N/A", "TBC")</f>
        <v>N/A</v>
      </c>
      <c r="AI88" s="16" t="str">
        <f>IF($AF88="N/A","N/A",IF(AC88&gt;1,"TBC","N/A"))</f>
        <v>N/A</v>
      </c>
      <c r="AJ88" s="16" t="str">
        <f>IF($AF88="N/A","N/A",IF(AC88&gt;2,"TBC","N/A"))</f>
        <v>N/A</v>
      </c>
      <c r="AK88" s="16" t="str">
        <f>IF($AF88="N/A","N/A",IF(AC88&gt;3,"TBC","N/A"))</f>
        <v>N/A</v>
      </c>
      <c r="AL88" s="16" t="str">
        <f>IF(AC88="N/A","N/A",IF(AC88&gt;0,IF(SUM(AG88:AK88)&lt;&gt;AF88,"CHECK","OK"),"N/A"))</f>
        <v>N/A</v>
      </c>
      <c r="AM88" s="16">
        <f>IF(AD88="N/A", L88+T88, L88+AG88)</f>
        <v>1</v>
      </c>
      <c r="AN88" s="16">
        <f>IF(AD88="N/A", IF(U88="N/A", "N/A", L88+U88), AD88+AH88)</f>
        <v>1</v>
      </c>
      <c r="AO88" s="16" t="str">
        <f>IF(AD88="N/A", IF(V88="N/A", "N/A", L88+V88), IF(AI88="N/A", "N/A", AD88+AI88))</f>
        <v>N/A</v>
      </c>
      <c r="AP88" s="16" t="str">
        <f>IF(AD88="N/A", IF(W88="N/A", "N/A", L88+W88), IF(AJ88="N/A", "N/A", AD88+AJ88))</f>
        <v>N/A</v>
      </c>
      <c r="AQ88" s="16" t="str">
        <f>IF(AD88="N/A", IF(X88="N/A", "N/A", L88+X88), IF(AK88="N/A", "N/A", AD88+AK88))</f>
        <v>N/A</v>
      </c>
      <c r="AR88" s="15" t="s">
        <v>48</v>
      </c>
      <c r="AS88" s="15" t="s">
        <v>48</v>
      </c>
      <c r="AT88" s="15" t="s">
        <v>48</v>
      </c>
      <c r="AU88" s="15" t="s">
        <v>48</v>
      </c>
      <c r="AV88" s="15" t="s">
        <v>48</v>
      </c>
      <c r="AW88" s="15" t="s">
        <v>48</v>
      </c>
      <c r="AX88" s="15" t="s">
        <v>48</v>
      </c>
      <c r="AY88" s="15" t="s">
        <v>48</v>
      </c>
      <c r="AZ88" s="15" t="s">
        <v>48</v>
      </c>
      <c r="BA88" s="15" t="s">
        <v>48</v>
      </c>
      <c r="BB88" s="15" t="s">
        <v>48</v>
      </c>
      <c r="BC88" s="15" t="s">
        <v>48</v>
      </c>
      <c r="BD88" s="15" t="s">
        <v>48</v>
      </c>
      <c r="BE88" s="15" t="s">
        <v>48</v>
      </c>
      <c r="BF88" s="15" t="s">
        <v>48</v>
      </c>
      <c r="BG88" s="15" t="s">
        <v>48</v>
      </c>
      <c r="BH88" s="15" t="s">
        <v>48</v>
      </c>
      <c r="BI88" s="15"/>
      <c r="BJ88" s="16">
        <f>IF(AR88="R", $CA88, IF(OR(AR88="P", AR88="T", AR88="N"), 0, IF($C88="DM", $T88, IF(OR(AR88="Y", AR88="IR"),$AM88,IF(AR88="C", IF($BI88="Y", IF($AF88="N/A", $Q88, $AF88), IF($AG88="N/A", $T88,$AG88)))))))</f>
        <v>1</v>
      </c>
      <c r="BK88" s="16">
        <f>IF(AS88="R", $CA88, IF(OR(AS88="P", AS88="T", AS88="N"), 0, IF($C88="DM", $T88, IF(OR(AS88="Y", AS88="IR"),$AM88,IF(AS88="C", IF($BI88="Y", IF($AF88="N/A", $Q88, $AF88), IF($AG88="N/A", $T88,$AG88)))))))</f>
        <v>1</v>
      </c>
      <c r="BL88" s="16">
        <f>IF(AT88="R", $CA88, IF(OR(AT88="P", AT88="T", AT88="N"), 0, IF($C88="DM", $T88, IF(OR(AT88="Y", AT88="IR"),$AM88,IF(AT88="C", IF($BI88="Y", IF($AF88="N/A", $Q88, $AF88), IF($AG88="N/A", $T88,$AG88)))))))</f>
        <v>1</v>
      </c>
      <c r="BM88" s="16">
        <f>IF(AU88="R", $CA88, IF(OR(AU88="P", AU88="T", AU88="N"), 0, IF($C88="DM", $T88, IF(OR(AU88="Y", AU88="IR"),$AM88,IF(AU88="C", IF($BI88="Y", IF($AF88="N/A", $Q88, $AF88), IF($AG88="N/A", $T88,$AG88)))))))</f>
        <v>1</v>
      </c>
      <c r="BN88" s="16">
        <f>IF(AV88="R", $CA88, IF(OR(AV88="P", AV88="T", AV88="N"), 0, IF($C88="DM", $T88, IF(OR(AV88="Y", AV88="IR"),$AM88,IF(AV88="C", IF($BI88="Y", IF($AF88="N/A", $Q88, $AF88), IF($AG88="N/A", $T88,$AG88)))))))</f>
        <v>1</v>
      </c>
      <c r="BO88" s="16">
        <f>IF(AW88="R", $CA88, IF(OR(AW88="P", AW88="T", AW88="N"), 0, IF($C88="DM", $T88, IF(OR(AW88="Y", AW88="IR"),$AM88,IF(AW88="C", IF($BI88="Y", IF($AF88="N/A", $Q88, $AF88), IF($AG88="N/A", $T88,$AG88)))))))</f>
        <v>1</v>
      </c>
      <c r="BP88" s="16">
        <f>IF(AX88="R", $CA88, IF(OR(AX88="P", AX88="T", AX88="N"), 0, IF($C88="DM", $T88, IF(OR(AX88="Y", AX88="IR"),$AM88,IF(AX88="C", IF($BI88="Y", IF($AF88="N/A", $Q88, $AF88), IF($AG88="N/A", $T88,$AG88)))))))</f>
        <v>1</v>
      </c>
      <c r="BQ88" s="16">
        <f>IF(AY88="R", $CA88, IF(OR(AY88="P", AY88="T", AY88="N"), 0, IF($C88="DM", $T88, IF(OR(AY88="Y", AY88="IR"),$AM88,IF(AY88="C", IF($BI88="Y", IF($AF88="N/A", $Q88, $AF88), IF($AG88="N/A", $T88,$AG88)))))))</f>
        <v>1</v>
      </c>
      <c r="BR88" s="16">
        <f>IF(AZ88="R", $CA88, IF(OR(AZ88="P", AZ88="T", AZ88="N"), 0, IF($C88="DM", $T88, IF(OR(AZ88="Y", AZ88="IR"),$AM88,IF(AZ88="C", IF($BI88="Y", IF($AF88="N/A", $Q88, $AF88), IF($AG88="N/A", $T88,$AG88)))))))</f>
        <v>1</v>
      </c>
      <c r="BS88" s="16">
        <f>IF(BA88="R", $CA88, IF(OR(BA88="P", BA88="T", BA88="N"), 0, IF($C88="DM", $T88, IF(OR(BA88="Y", BA88="IR"),$AM88,IF(BA88="C", IF($BI88="Y", IF($AF88="N/A", $Q88, $AF88), IF($AG88="N/A", $T88,$AG88)))))))</f>
        <v>1</v>
      </c>
      <c r="BT88" s="16">
        <f>IF(BB88="R", $CA88, IF(OR(BB88="P", BB88="T", BB88="N"), 0, IF($C88="DM", $T88, IF(OR(BB88="Y", BB88="IR"),$AM88,IF(BB88="C", IF($BI88="Y", IF($BA88="C", IF($AF88="N/A", $Q88, $AF88), IF($AF88="N/A", $T88, $AM88)), IF($AG88="N/A", $T88,$AG88)))))))</f>
        <v>1</v>
      </c>
      <c r="BU88" s="16">
        <f>IF(BC88="R", $CA88, IF(OR(BC88="P", BC88="T", BC88="N"), 0, IF($C88="DM", $T88, IF(OR(BC88="Y", BC88="IR"),$AM88,IF(BC88="C", IF($BI88="Y", IF($BA88="C", IF($AF88="N/A", $Q88, $AF88), IF($AF88="N/A", $T88, $AM88)), IF($AG88="N/A", $T88,$AG88)))))))</f>
        <v>1</v>
      </c>
      <c r="BV88" s="16">
        <f>IF(BD88="R", $CA88, IF(OR(BD88="P", BD88="T", BD88="N"), 0, IF($C88="DM", $T88, IF(OR(BD88="Y", BD88="IR"),$AM88,IF(BD88="C", IF($BI88="Y", IF($BA88="C", IF($AF88="N/A", $Q88, $AF88), IF($AF88="N/A", $T88, $AM88)), IF($AG88="N/A", $T88,$AG88)))))))</f>
        <v>1</v>
      </c>
      <c r="BW88" s="16">
        <f>IF(BE88="R", $CA88, IF(OR(BE88="P", BE88="T", BE88="N"), 0, IF($C88="DM", $T88, IF(OR(BE88="Y", BE88="IR"),$AM88,IF(BE88="C", IF($BI88="Y", IF($BA88="C", IF($AF88="N/A", $Q88, $AF88), IF($AF88="N/A", $T88, $AM88)), IF($AG88="N/A", $T88,$AG88)))))))</f>
        <v>1</v>
      </c>
      <c r="BX88" s="16">
        <f>IF(BF88="R", $CA88, IF(OR(BF88="P", BF88="T", BF88="N"), 0, IF($C88="DM", $T88, IF(OR(BF88="Y", BF88="IR"),$AM88,IF(BF88="C", IF($BI88="Y", IF($BA88="C", IF($AF88="N/A", $Q88, $AF88), IF($AF88="N/A", $T88, $AM88)), IF($AG88="N/A", $T88,$AG88)))))))</f>
        <v>1</v>
      </c>
      <c r="BY88" s="16">
        <f>IF(BG88="R", $CA88, IF(OR(BG88="P", BG88="T", BG88="N"), 0, IF($C88="DM", $T88, IF(OR(BG88="Y", BG88="IR"),$AM88,IF(BG88="C", IF($BI88="Y", IF($BA88="C", IF($AF88="N/A", $Q88, $AF88), IF($AF88="N/A", $T88, $AM88)), IF($AG88="N/A", $T88,$AG88)))))))</f>
        <v>1</v>
      </c>
      <c r="BZ88" s="16">
        <f>IF(BH88="R", $CA88, IF(OR(BH88="P", BH88="T", BH88="N"), 0, IF($C88="DM", $T88, IF(OR(BH88="Y", BH88="IR"),$AM88,IF(BH88="C", IF($BI88="Y", IF($BA88="C", IF($AF88="N/A", $Q88, $AF88), IF($AF88="N/A", $T88, $AM88)), IF($AG88="N/A", $T88,$AG88)))))))</f>
        <v>1</v>
      </c>
      <c r="CA88" s="15" t="s">
        <v>75</v>
      </c>
      <c r="CB88" s="16">
        <f>BZ88</f>
        <v>1</v>
      </c>
      <c r="CC88" s="15">
        <f>IF(OR($BH88="T", $BH88="R"), 0, IF($BH88="C", IF($BI88="Y", IF($BA88="C", 0, IF(AF88="N/A", Q88-T88, AF88-AG88)), IF($AF88="N/A", U88, AH88)), AN88))</f>
        <v>1</v>
      </c>
      <c r="CD88" s="15" t="str">
        <f>IF(OR($BH88="T", $BH88="R"), 0, IF($BH88="C", IF($BI88="Y", 0, IF($AF88="N/A", V88, AI88)), AO88))</f>
        <v>N/A</v>
      </c>
      <c r="CE88" s="15" t="str">
        <f>IF(OR($BH88="T", $BH88="R"), 0, IF($BH88="C", IF($BI88="Y", 0, IF($AF88="N/A", W88, AJ88)), AP88))</f>
        <v>N/A</v>
      </c>
      <c r="CF88" s="15" t="str">
        <f>IF(OR($BH88="T", $BH88="R"), 0, IF($BH88="C", IF($BI88="Y", 0, IF($AF88="N/A", X88, AK88)), AQ88))</f>
        <v>N/A</v>
      </c>
      <c r="CG88" t="str">
        <f>IF(AC88="N/A", "S:"&amp;L88&amp;" G:"&amp;M88&amp;" GR:"&amp;Q88, IF(AC88=0, "S:"&amp;L88&amp;" G:"&amp;M88&amp;" GR:"&amp;Q88, "S:"&amp;L88&amp;"/"&amp;AD88&amp;" G:"&amp;AE88&amp;" GR:"&amp;AF88))</f>
        <v>S:1 G:0 GR:0</v>
      </c>
    </row>
    <row r="89" spans="1:85" x14ac:dyDescent="0.25">
      <c r="A89" s="14">
        <v>4823</v>
      </c>
      <c r="B89" s="15" t="s">
        <v>2654</v>
      </c>
      <c r="C89" s="15" t="s">
        <v>70</v>
      </c>
      <c r="D89" s="15" t="s">
        <v>52</v>
      </c>
      <c r="E89" s="15">
        <f>VLOOKUP(B89, 'Rookie Year'!$A$2:$B$55679,2,FALSE)</f>
        <v>2022</v>
      </c>
      <c r="F89" s="15">
        <v>2022</v>
      </c>
      <c r="G89" s="15" t="s">
        <v>40</v>
      </c>
      <c r="H89" s="15" t="s">
        <v>2247</v>
      </c>
      <c r="I89" s="16">
        <v>1</v>
      </c>
      <c r="J89" s="15">
        <v>3</v>
      </c>
      <c r="K89" s="17">
        <f>IF(AND(G89&lt;&gt;"N",R89="N/A"), IF(I89&lt;4, 0, 0.25),IF(I89=1, IF(J89=1,0.25, 0.25), IF(I89&lt;13, 0.25, IF(I89&lt;26, 0.4, IF(I89&lt;51, 0.6, 0.75)))))</f>
        <v>0</v>
      </c>
      <c r="L89" s="16">
        <f>I89-M89</f>
        <v>1</v>
      </c>
      <c r="M89" s="16">
        <f>ROUNDUP(I89*K89,0)</f>
        <v>0</v>
      </c>
      <c r="N89" s="16">
        <f>M89*J89</f>
        <v>0</v>
      </c>
      <c r="O89" s="16">
        <v>0</v>
      </c>
      <c r="P89" s="16">
        <v>0</v>
      </c>
      <c r="Q89" s="16">
        <f>N89-O89-P89</f>
        <v>0</v>
      </c>
      <c r="R89" s="15" t="s">
        <v>75</v>
      </c>
      <c r="S89" s="15">
        <f>IF(R89="N/A", J89-($B$1-F89), J89-($B$1-R89))</f>
        <v>1</v>
      </c>
      <c r="T89" s="16">
        <v>0</v>
      </c>
      <c r="U89" s="16" t="str">
        <f>IF($S89&lt;2, "N/A", $M89)</f>
        <v>N/A</v>
      </c>
      <c r="V89" s="16" t="str">
        <f>IF($S89&lt;3, "N/A", $M89)</f>
        <v>N/A</v>
      </c>
      <c r="W89" s="16" t="str">
        <f>IF($S89&lt;4, "N/A", $M89)</f>
        <v>N/A</v>
      </c>
      <c r="X89" s="16" t="str">
        <f>IF($S89&lt;5, "N/A", $M89)</f>
        <v>N/A</v>
      </c>
      <c r="Y89" s="15" t="str">
        <f>IF(SUM(T89:X89)&lt;&gt;Q89, "CHECK", "OK")</f>
        <v>OK</v>
      </c>
      <c r="Z89" s="15" t="str">
        <f>IF(F89=$B$1, "No", IF(S89=1, "Yes", "No"))</f>
        <v>Yes</v>
      </c>
      <c r="AA89" s="18">
        <f>IF(C89="DM", "N/A", IF(Z89="No","N/A",VLOOKUP(B89,'Extension List'!$A$3:$R$1972,18,FALSE)))</f>
        <v>1</v>
      </c>
      <c r="AB89" s="15">
        <f>IF(C89="DM", "N/A", IF(Z89="No","N/A",VLOOKUP(B89,'Extension List'!$A$3:$T$1972,20,FALSE)))</f>
        <v>1</v>
      </c>
      <c r="AC89" s="15">
        <f>IF(AA89="N/A", "N/A", 0)</f>
        <v>0</v>
      </c>
      <c r="AD89" s="16" t="str">
        <f>IF(AE89="N/A", "N/A", AA89-AE89)</f>
        <v>N/A</v>
      </c>
      <c r="AE89" s="16" t="str">
        <f>IF(AA89="N/A", "N/A", IF(AC89&gt;0, IF(AA89&lt;13, ROUNDUP(0.25*AA89,0), IF(AA89&lt;26, ROUNDUP(0.4*AA89,0), IF(AA89&lt;51, ROUNDUP(0.6*AA89,0), ROUNDUP(0.75*AA89,0)))), "N/A"))</f>
        <v>N/A</v>
      </c>
      <c r="AF89" s="16" t="str">
        <f>IF(AD89="N/A","N/A", (AE89*AC89)+Q89)</f>
        <v>N/A</v>
      </c>
      <c r="AG89" s="16" t="str">
        <f>IF($AF89="N/A", "N/A", "TBC")</f>
        <v>N/A</v>
      </c>
      <c r="AH89" s="16" t="str">
        <f>IF($AF89="N/A", "N/A", "TBC")</f>
        <v>N/A</v>
      </c>
      <c r="AI89" s="16" t="str">
        <f>IF($AF89="N/A","N/A",IF(AC89&gt;1,"TBC","N/A"))</f>
        <v>N/A</v>
      </c>
      <c r="AJ89" s="16" t="str">
        <f>IF($AF89="N/A","N/A",IF(AC89&gt;2,"TBC","N/A"))</f>
        <v>N/A</v>
      </c>
      <c r="AK89" s="16" t="str">
        <f>IF($AF89="N/A","N/A",IF(AC89&gt;3,"TBC","N/A"))</f>
        <v>N/A</v>
      </c>
      <c r="AL89" s="16" t="str">
        <f>IF(AC89="N/A","N/A",IF(AC89&gt;0,IF(SUM(AG89:AK89)&lt;&gt;AF89,"CHECK","OK"),"N/A"))</f>
        <v>N/A</v>
      </c>
      <c r="AM89" s="16">
        <f>IF(AD89="N/A", L89+T89, L89+AG89)</f>
        <v>1</v>
      </c>
      <c r="AN89" s="16" t="str">
        <f>IF(AD89="N/A", IF(U89="N/A", "N/A", L89+U89), AD89+AH89)</f>
        <v>N/A</v>
      </c>
      <c r="AO89" s="16" t="str">
        <f>IF(AD89="N/A", IF(V89="N/A", "N/A", L89+V89), IF(AI89="N/A", "N/A", AD89+AI89))</f>
        <v>N/A</v>
      </c>
      <c r="AP89" s="16" t="str">
        <f>IF(AD89="N/A", IF(W89="N/A", "N/A", L89+W89), IF(AJ89="N/A", "N/A", AD89+AJ89))</f>
        <v>N/A</v>
      </c>
      <c r="AQ89" s="16" t="str">
        <f>IF(AD89="N/A", IF(X89="N/A", "N/A", L89+X89), IF(AK89="N/A", "N/A", AD89+AK89))</f>
        <v>N/A</v>
      </c>
      <c r="AR89" s="15" t="s">
        <v>44</v>
      </c>
      <c r="AS89" s="15" t="s">
        <v>44</v>
      </c>
      <c r="AT89" s="15" t="s">
        <v>44</v>
      </c>
      <c r="AU89" s="15" t="s">
        <v>44</v>
      </c>
      <c r="AV89" s="15" t="s">
        <v>44</v>
      </c>
      <c r="AW89" s="15" t="s">
        <v>44</v>
      </c>
      <c r="AX89" s="15" t="s">
        <v>44</v>
      </c>
      <c r="AY89" s="15" t="s">
        <v>44</v>
      </c>
      <c r="AZ89" s="15" t="s">
        <v>44</v>
      </c>
      <c r="BA89" s="15" t="s">
        <v>44</v>
      </c>
      <c r="BB89" s="15" t="s">
        <v>44</v>
      </c>
      <c r="BC89" s="15" t="s">
        <v>44</v>
      </c>
      <c r="BD89" s="15" t="s">
        <v>44</v>
      </c>
      <c r="BE89" s="15" t="s">
        <v>44</v>
      </c>
      <c r="BF89" s="15" t="s">
        <v>44</v>
      </c>
      <c r="BG89" s="15" t="s">
        <v>44</v>
      </c>
      <c r="BH89" s="15" t="s">
        <v>44</v>
      </c>
      <c r="BI89" s="15"/>
      <c r="BJ89" s="16">
        <f>IF(AR89="R", $CA89, IF(OR(AR89="P", AR89="T", AR89="N"), 0, IF($C89="DM", $T89, IF(OR(AR89="Y", AR89="IR"),$AM89,IF(AR89="C", IF($BI89="Y", IF($AF89="N/A", $Q89, $AF89), IF($AG89="N/A", $T89,$AG89)))))))</f>
        <v>0</v>
      </c>
      <c r="BK89" s="16">
        <f>IF(AS89="R", $CA89, IF(OR(AS89="P", AS89="T", AS89="N"), 0, IF($C89="DM", $T89, IF(OR(AS89="Y", AS89="IR"),$AM89,IF(AS89="C", IF($BI89="Y", IF($AF89="N/A", $Q89, $AF89), IF($AG89="N/A", $T89,$AG89)))))))</f>
        <v>0</v>
      </c>
      <c r="BL89" s="16">
        <f>IF(AT89="R", $CA89, IF(OR(AT89="P", AT89="T", AT89="N"), 0, IF($C89="DM", $T89, IF(OR(AT89="Y", AT89="IR"),$AM89,IF(AT89="C", IF($BI89="Y", IF($AF89="N/A", $Q89, $AF89), IF($AG89="N/A", $T89,$AG89)))))))</f>
        <v>0</v>
      </c>
      <c r="BM89" s="16">
        <f>IF(AU89="R", $CA89, IF(OR(AU89="P", AU89="T", AU89="N"), 0, IF($C89="DM", $T89, IF(OR(AU89="Y", AU89="IR"),$AM89,IF(AU89="C", IF($BI89="Y", IF($AF89="N/A", $Q89, $AF89), IF($AG89="N/A", $T89,$AG89)))))))</f>
        <v>0</v>
      </c>
      <c r="BN89" s="16">
        <f>IF(AV89="R", $CA89, IF(OR(AV89="P", AV89="T", AV89="N"), 0, IF($C89="DM", $T89, IF(OR(AV89="Y", AV89="IR"),$AM89,IF(AV89="C", IF($BI89="Y", IF($AF89="N/A", $Q89, $AF89), IF($AG89="N/A", $T89,$AG89)))))))</f>
        <v>0</v>
      </c>
      <c r="BO89" s="16">
        <f>IF(AW89="R", $CA89, IF(OR(AW89="P", AW89="T", AW89="N"), 0, IF($C89="DM", $T89, IF(OR(AW89="Y", AW89="IR"),$AM89,IF(AW89="C", IF($BI89="Y", IF($AF89="N/A", $Q89, $AF89), IF($AG89="N/A", $T89,$AG89)))))))</f>
        <v>0</v>
      </c>
      <c r="BP89" s="16">
        <f>IF(AX89="R", $CA89, IF(OR(AX89="P", AX89="T", AX89="N"), 0, IF($C89="DM", $T89, IF(OR(AX89="Y", AX89="IR"),$AM89,IF(AX89="C", IF($BI89="Y", IF($AF89="N/A", $Q89, $AF89), IF($AG89="N/A", $T89,$AG89)))))))</f>
        <v>0</v>
      </c>
      <c r="BQ89" s="16">
        <f>IF(AY89="R", $CA89, IF(OR(AY89="P", AY89="T", AY89="N"), 0, IF($C89="DM", $T89, IF(OR(AY89="Y", AY89="IR"),$AM89,IF(AY89="C", IF($BI89="Y", IF($AF89="N/A", $Q89, $AF89), IF($AG89="N/A", $T89,$AG89)))))))</f>
        <v>0</v>
      </c>
      <c r="BR89" s="16">
        <f>IF(AZ89="R", $CA89, IF(OR(AZ89="P", AZ89="T", AZ89="N"), 0, IF($C89="DM", $T89, IF(OR(AZ89="Y", AZ89="IR"),$AM89,IF(AZ89="C", IF($BI89="Y", IF($AF89="N/A", $Q89, $AF89), IF($AG89="N/A", $T89,$AG89)))))))</f>
        <v>0</v>
      </c>
      <c r="BS89" s="16">
        <f>IF(BA89="R", $CA89, IF(OR(BA89="P", BA89="T", BA89="N"), 0, IF($C89="DM", $T89, IF(OR(BA89="Y", BA89="IR"),$AM89,IF(BA89="C", IF($BI89="Y", IF($AF89="N/A", $Q89, $AF89), IF($AG89="N/A", $T89,$AG89)))))))</f>
        <v>0</v>
      </c>
      <c r="BT89" s="16">
        <f>IF(BB89="R", $CA89, IF(OR(BB89="P", BB89="T", BB89="N"), 0, IF($C89="DM", $T89, IF(OR(BB89="Y", BB89="IR"),$AM89,IF(BB89="C", IF($BI89="Y", IF($BA89="C", IF($AF89="N/A", $Q89, $AF89), IF($AF89="N/A", $T89, $AM89)), IF($AG89="N/A", $T89,$AG89)))))))</f>
        <v>0</v>
      </c>
      <c r="BU89" s="16">
        <f>IF(BC89="R", $CA89, IF(OR(BC89="P", BC89="T", BC89="N"), 0, IF($C89="DM", $T89, IF(OR(BC89="Y", BC89="IR"),$AM89,IF(BC89="C", IF($BI89="Y", IF($BA89="C", IF($AF89="N/A", $Q89, $AF89), IF($AF89="N/A", $T89, $AM89)), IF($AG89="N/A", $T89,$AG89)))))))</f>
        <v>0</v>
      </c>
      <c r="BV89" s="16">
        <f>IF(BD89="R", $CA89, IF(OR(BD89="P", BD89="T", BD89="N"), 0, IF($C89="DM", $T89, IF(OR(BD89="Y", BD89="IR"),$AM89,IF(BD89="C", IF($BI89="Y", IF($BA89="C", IF($AF89="N/A", $Q89, $AF89), IF($AF89="N/A", $T89, $AM89)), IF($AG89="N/A", $T89,$AG89)))))))</f>
        <v>0</v>
      </c>
      <c r="BW89" s="16">
        <f>IF(BE89="R", $CA89, IF(OR(BE89="P", BE89="T", BE89="N"), 0, IF($C89="DM", $T89, IF(OR(BE89="Y", BE89="IR"),$AM89,IF(BE89="C", IF($BI89="Y", IF($BA89="C", IF($AF89="N/A", $Q89, $AF89), IF($AF89="N/A", $T89, $AM89)), IF($AG89="N/A", $T89,$AG89)))))))</f>
        <v>0</v>
      </c>
      <c r="BX89" s="16">
        <f>IF(BF89="R", $CA89, IF(OR(BF89="P", BF89="T", BF89="N"), 0, IF($C89="DM", $T89, IF(OR(BF89="Y", BF89="IR"),$AM89,IF(BF89="C", IF($BI89="Y", IF($BA89="C", IF($AF89="N/A", $Q89, $AF89), IF($AF89="N/A", $T89, $AM89)), IF($AG89="N/A", $T89,$AG89)))))))</f>
        <v>0</v>
      </c>
      <c r="BY89" s="16">
        <f>IF(BG89="R", $CA89, IF(OR(BG89="P", BG89="T", BG89="N"), 0, IF($C89="DM", $T89, IF(OR(BG89="Y", BG89="IR"),$AM89,IF(BG89="C", IF($BI89="Y", IF($BA89="C", IF($AF89="N/A", $Q89, $AF89), IF($AF89="N/A", $T89, $AM89)), IF($AG89="N/A", $T89,$AG89)))))))</f>
        <v>0</v>
      </c>
      <c r="BZ89" s="16">
        <f>IF(BH89="R", $CA89, IF(OR(BH89="P", BH89="T", BH89="N"), 0, IF($C89="DM", $T89, IF(OR(BH89="Y", BH89="IR"),$AM89,IF(BH89="C", IF($BI89="Y", IF($BA89="C", IF($AF89="N/A", $Q89, $AF89), IF($AF89="N/A", $T89, $AM89)), IF($AG89="N/A", $T89,$AG89)))))))</f>
        <v>0</v>
      </c>
      <c r="CA89" s="15" t="s">
        <v>75</v>
      </c>
      <c r="CB89" s="16">
        <f>BZ89</f>
        <v>0</v>
      </c>
      <c r="CC89" s="15" t="str">
        <f>IF(OR($BH89="T", $BH89="R"), 0, IF($BH89="C", IF($BI89="Y", IF($BA89="C", 0, IF(AF89="N/A", Q89-T89, AF89-AG89)), IF($AF89="N/A", U89, AH89)), AN89))</f>
        <v>N/A</v>
      </c>
      <c r="CD89" s="15" t="str">
        <f>IF(OR($BH89="T", $BH89="R"), 0, IF($BH89="C", IF($BI89="Y", 0, IF($AF89="N/A", V89, AI89)), AO89))</f>
        <v>N/A</v>
      </c>
      <c r="CE89" s="15" t="str">
        <f>IF(OR($BH89="T", $BH89="R"), 0, IF($BH89="C", IF($BI89="Y", 0, IF($AF89="N/A", W89, AJ89)), AP89))</f>
        <v>N/A</v>
      </c>
      <c r="CF89" s="15" t="str">
        <f>IF(OR($BH89="T", $BH89="R"), 0, IF($BH89="C", IF($BI89="Y", 0, IF($AF89="N/A", X89, AK89)), AQ89))</f>
        <v>N/A</v>
      </c>
      <c r="CG89" t="str">
        <f>IF(AC89="N/A", "S:"&amp;L89&amp;" G:"&amp;M89&amp;" GR:"&amp;Q89, IF(AC89=0, "S:"&amp;L89&amp;" G:"&amp;M89&amp;" GR:"&amp;Q89, "S:"&amp;L89&amp;"/"&amp;AD89&amp;" G:"&amp;AE89&amp;" GR:"&amp;AF89))</f>
        <v>S:1 G:0 GR:0</v>
      </c>
    </row>
    <row r="90" spans="1:85" x14ac:dyDescent="0.25">
      <c r="A90" s="14">
        <v>4236</v>
      </c>
      <c r="B90" s="15" t="s">
        <v>2432</v>
      </c>
      <c r="C90" s="15" t="s">
        <v>70</v>
      </c>
      <c r="D90" s="15" t="s">
        <v>52</v>
      </c>
      <c r="E90" s="15">
        <f>VLOOKUP(B90, 'Rookie Year'!$A$2:$B$55679,2,FALSE)</f>
        <v>2021</v>
      </c>
      <c r="F90" s="15">
        <v>2021</v>
      </c>
      <c r="G90" s="15" t="s">
        <v>40</v>
      </c>
      <c r="H90" s="15" t="s">
        <v>2233</v>
      </c>
      <c r="I90" s="16">
        <v>3</v>
      </c>
      <c r="J90" s="15">
        <v>3</v>
      </c>
      <c r="K90" s="17">
        <f>IF(AND(G90&lt;&gt;"N",R90="N/A"), IF(I90&lt;4, 0, 0.25),IF(I90=1, IF(J90=1,0.25, 0.25), IF(I90&lt;13, 0.25, IF(I90&lt;26, 0.4, IF(I90&lt;51, 0.6, 0.75)))))</f>
        <v>0.25</v>
      </c>
      <c r="L90" s="16">
        <f>I90-M90</f>
        <v>2</v>
      </c>
      <c r="M90" s="16">
        <f>ROUNDUP(I90*K90,0)</f>
        <v>1</v>
      </c>
      <c r="N90" s="16">
        <f>M90*J90</f>
        <v>3</v>
      </c>
      <c r="O90" s="16">
        <v>0</v>
      </c>
      <c r="P90" s="16">
        <v>1</v>
      </c>
      <c r="Q90" s="16">
        <f>N90-O90-P90</f>
        <v>2</v>
      </c>
      <c r="R90" s="15">
        <v>2023</v>
      </c>
      <c r="S90" s="15">
        <f>IF(R90="N/A", J90-($B$1-F90), J90-($B$1-R90))</f>
        <v>2</v>
      </c>
      <c r="T90" s="16">
        <v>1</v>
      </c>
      <c r="U90" s="16">
        <v>1</v>
      </c>
      <c r="V90" s="16" t="str">
        <f>IF($S90&lt;3, "N/A", $M90)</f>
        <v>N/A</v>
      </c>
      <c r="W90" s="16" t="str">
        <f>IF($S90&lt;4, "N/A", $M90)</f>
        <v>N/A</v>
      </c>
      <c r="X90" s="16" t="str">
        <f>IF($S90&lt;5, "N/A", $M90)</f>
        <v>N/A</v>
      </c>
      <c r="Y90" s="15" t="str">
        <f>IF(SUM(T90:X90)&lt;&gt;Q90, "CHECK", "OK")</f>
        <v>OK</v>
      </c>
      <c r="Z90" s="15" t="str">
        <f>IF(F90=$B$1, "No", IF(S90=1, "Yes", "No"))</f>
        <v>No</v>
      </c>
      <c r="AA90" s="18" t="str">
        <f>IF(C90="DM", "N/A", IF(Z90="No","N/A",VLOOKUP(B90,'Extension List'!$A$3:$R$1972,18,FALSE)))</f>
        <v>N/A</v>
      </c>
      <c r="AB90" s="15" t="str">
        <f>IF(C90="DM", "N/A", IF(Z90="No","N/A",VLOOKUP(B90,'Extension List'!$A$3:$T$1972,20,FALSE)))</f>
        <v>N/A</v>
      </c>
      <c r="AC90" s="15" t="str">
        <f>IF(AA90="N/A", "N/A", 0)</f>
        <v>N/A</v>
      </c>
      <c r="AD90" s="16" t="str">
        <f>IF(AE90="N/A", "N/A", AA90-AE90)</f>
        <v>N/A</v>
      </c>
      <c r="AE90" s="16" t="str">
        <f>IF(AA90="N/A", "N/A", IF(AC90&gt;0, IF(AA90&lt;13, ROUNDUP(0.25*AA90,0), IF(AA90&lt;26, ROUNDUP(0.4*AA90,0), IF(AA90&lt;51, ROUNDUP(0.6*AA90,0), ROUNDUP(0.75*AA90,0)))), "N/A"))</f>
        <v>N/A</v>
      </c>
      <c r="AF90" s="16" t="str">
        <f>IF(AD90="N/A","N/A", (AE90*AC90)+Q90)</f>
        <v>N/A</v>
      </c>
      <c r="AG90" s="16" t="str">
        <f>IF($AF90="N/A", "N/A", "TBC")</f>
        <v>N/A</v>
      </c>
      <c r="AH90" s="16" t="str">
        <f>IF($AF90="N/A", "N/A", "TBC")</f>
        <v>N/A</v>
      </c>
      <c r="AI90" s="16" t="str">
        <f>IF($AF90="N/A","N/A",IF(AC90&gt;1,"TBC","N/A"))</f>
        <v>N/A</v>
      </c>
      <c r="AJ90" s="16" t="str">
        <f>IF($AF90="N/A","N/A",IF(AC90&gt;2,"TBC","N/A"))</f>
        <v>N/A</v>
      </c>
      <c r="AK90" s="16" t="str">
        <f>IF($AF90="N/A","N/A",IF(AC90&gt;3,"TBC","N/A"))</f>
        <v>N/A</v>
      </c>
      <c r="AL90" s="16" t="str">
        <f>IF(AC90="N/A","N/A",IF(AC90&gt;0,IF(SUM(AG90:AK90)&lt;&gt;AF90,"CHECK","OK"),"N/A"))</f>
        <v>N/A</v>
      </c>
      <c r="AM90" s="16">
        <f>IF(AD90="N/A", L90+T90, L90+AG90)</f>
        <v>3</v>
      </c>
      <c r="AN90" s="16">
        <f>IF(AD90="N/A", IF(U90="N/A", "N/A", L90+U90), AD90+AH90)</f>
        <v>3</v>
      </c>
      <c r="AO90" s="16" t="str">
        <f>IF(AD90="N/A", IF(V90="N/A", "N/A", L90+V90), IF(AI90="N/A", "N/A", AD90+AI90))</f>
        <v>N/A</v>
      </c>
      <c r="AP90" s="16" t="str">
        <f>IF(AD90="N/A", IF(W90="N/A", "N/A", L90+W90), IF(AJ90="N/A", "N/A", AD90+AJ90))</f>
        <v>N/A</v>
      </c>
      <c r="AQ90" s="16" t="str">
        <f>IF(AD90="N/A", IF(X90="N/A", "N/A", L90+X90), IF(AK90="N/A", "N/A", AD90+AK90))</f>
        <v>N/A</v>
      </c>
      <c r="AR90" s="15" t="s">
        <v>40</v>
      </c>
      <c r="AS90" s="15" t="s">
        <v>40</v>
      </c>
      <c r="AT90" s="15" t="s">
        <v>48</v>
      </c>
      <c r="AU90" s="15" t="s">
        <v>48</v>
      </c>
      <c r="AV90" s="15" t="s">
        <v>48</v>
      </c>
      <c r="AW90" s="15" t="s">
        <v>48</v>
      </c>
      <c r="AX90" s="15" t="s">
        <v>48</v>
      </c>
      <c r="AY90" s="15" t="s">
        <v>40</v>
      </c>
      <c r="AZ90" s="15" t="s">
        <v>40</v>
      </c>
      <c r="BA90" s="15" t="s">
        <v>40</v>
      </c>
      <c r="BB90" s="15" t="s">
        <v>40</v>
      </c>
      <c r="BC90" s="15" t="s">
        <v>40</v>
      </c>
      <c r="BD90" s="15" t="s">
        <v>40</v>
      </c>
      <c r="BE90" s="15" t="s">
        <v>40</v>
      </c>
      <c r="BF90" s="15" t="s">
        <v>40</v>
      </c>
      <c r="BG90" s="15" t="s">
        <v>40</v>
      </c>
      <c r="BH90" s="15" t="s">
        <v>40</v>
      </c>
      <c r="BI90" s="15"/>
      <c r="BJ90" s="16">
        <f>IF(AR90="R", $CA90, IF(OR(AR90="P", AR90="T", AR90="N"), 0, IF($C90="DM", $T90, IF(OR(AR90="Y", AR90="IR"),$AM90,IF(AR90="C", IF($BI90="Y", IF($AF90="N/A", $Q90, $AF90), IF($AG90="N/A", $T90,$AG90)))))))</f>
        <v>3</v>
      </c>
      <c r="BK90" s="16">
        <f>IF(AS90="R", $CA90, IF(OR(AS90="P", AS90="T", AS90="N"), 0, IF($C90="DM", $T90, IF(OR(AS90="Y", AS90="IR"),$AM90,IF(AS90="C", IF($BI90="Y", IF($AF90="N/A", $Q90, $AF90), IF($AG90="N/A", $T90,$AG90)))))))</f>
        <v>3</v>
      </c>
      <c r="BL90" s="16">
        <f>IF(AT90="R", $CA90, IF(OR(AT90="P", AT90="T", AT90="N"), 0, IF($C90="DM", $T90, IF(OR(AT90="Y", AT90="IR"),$AM90,IF(AT90="C", IF($BI90="Y", IF($AF90="N/A", $Q90, $AF90), IF($AG90="N/A", $T90,$AG90)))))))</f>
        <v>3</v>
      </c>
      <c r="BM90" s="16">
        <f>IF(AU90="R", $CA90, IF(OR(AU90="P", AU90="T", AU90="N"), 0, IF($C90="DM", $T90, IF(OR(AU90="Y", AU90="IR"),$AM90,IF(AU90="C", IF($BI90="Y", IF($AF90="N/A", $Q90, $AF90), IF($AG90="N/A", $T90,$AG90)))))))</f>
        <v>3</v>
      </c>
      <c r="BN90" s="16">
        <f>IF(AV90="R", $CA90, IF(OR(AV90="P", AV90="T", AV90="N"), 0, IF($C90="DM", $T90, IF(OR(AV90="Y", AV90="IR"),$AM90,IF(AV90="C", IF($BI90="Y", IF($AF90="N/A", $Q90, $AF90), IF($AG90="N/A", $T90,$AG90)))))))</f>
        <v>3</v>
      </c>
      <c r="BO90" s="16">
        <f>IF(AW90="R", $CA90, IF(OR(AW90="P", AW90="T", AW90="N"), 0, IF($C90="DM", $T90, IF(OR(AW90="Y", AW90="IR"),$AM90,IF(AW90="C", IF($BI90="Y", IF($AF90="N/A", $Q90, $AF90), IF($AG90="N/A", $T90,$AG90)))))))</f>
        <v>3</v>
      </c>
      <c r="BP90" s="16">
        <f>IF(AX90="R", $CA90, IF(OR(AX90="P", AX90="T", AX90="N"), 0, IF($C90="DM", $T90, IF(OR(AX90="Y", AX90="IR"),$AM90,IF(AX90="C", IF($BI90="Y", IF($AF90="N/A", $Q90, $AF90), IF($AG90="N/A", $T90,$AG90)))))))</f>
        <v>3</v>
      </c>
      <c r="BQ90" s="16">
        <f>IF(AY90="R", $CA90, IF(OR(AY90="P", AY90="T", AY90="N"), 0, IF($C90="DM", $T90, IF(OR(AY90="Y", AY90="IR"),$AM90,IF(AY90="C", IF($BI90="Y", IF($AF90="N/A", $Q90, $AF90), IF($AG90="N/A", $T90,$AG90)))))))</f>
        <v>3</v>
      </c>
      <c r="BR90" s="16">
        <f>IF(AZ90="R", $CA90, IF(OR(AZ90="P", AZ90="T", AZ90="N"), 0, IF($C90="DM", $T90, IF(OR(AZ90="Y", AZ90="IR"),$AM90,IF(AZ90="C", IF($BI90="Y", IF($AF90="N/A", $Q90, $AF90), IF($AG90="N/A", $T90,$AG90)))))))</f>
        <v>3</v>
      </c>
      <c r="BS90" s="16">
        <f>IF(BA90="R", $CA90, IF(OR(BA90="P", BA90="T", BA90="N"), 0, IF($C90="DM", $T90, IF(OR(BA90="Y", BA90="IR"),$AM90,IF(BA90="C", IF($BI90="Y", IF($AF90="N/A", $Q90, $AF90), IF($AG90="N/A", $T90,$AG90)))))))</f>
        <v>3</v>
      </c>
      <c r="BT90" s="16">
        <f>IF(BB90="R", $CA90, IF(OR(BB90="P", BB90="T", BB90="N"), 0, IF($C90="DM", $T90, IF(OR(BB90="Y", BB90="IR"),$AM90,IF(BB90="C", IF($BI90="Y", IF($BA90="C", IF($AF90="N/A", $Q90, $AF90), IF($AF90="N/A", $T90, $AM90)), IF($AG90="N/A", $T90,$AG90)))))))</f>
        <v>3</v>
      </c>
      <c r="BU90" s="16">
        <f>IF(BC90="R", $CA90, IF(OR(BC90="P", BC90="T", BC90="N"), 0, IF($C90="DM", $T90, IF(OR(BC90="Y", BC90="IR"),$AM90,IF(BC90="C", IF($BI90="Y", IF($BA90="C", IF($AF90="N/A", $Q90, $AF90), IF($AF90="N/A", $T90, $AM90)), IF($AG90="N/A", $T90,$AG90)))))))</f>
        <v>3</v>
      </c>
      <c r="BV90" s="16">
        <f>IF(BD90="R", $CA90, IF(OR(BD90="P", BD90="T", BD90="N"), 0, IF($C90="DM", $T90, IF(OR(BD90="Y", BD90="IR"),$AM90,IF(BD90="C", IF($BI90="Y", IF($BA90="C", IF($AF90="N/A", $Q90, $AF90), IF($AF90="N/A", $T90, $AM90)), IF($AG90="N/A", $T90,$AG90)))))))</f>
        <v>3</v>
      </c>
      <c r="BW90" s="16">
        <f>IF(BE90="R", $CA90, IF(OR(BE90="P", BE90="T", BE90="N"), 0, IF($C90="DM", $T90, IF(OR(BE90="Y", BE90="IR"),$AM90,IF(BE90="C", IF($BI90="Y", IF($BA90="C", IF($AF90="N/A", $Q90, $AF90), IF($AF90="N/A", $T90, $AM90)), IF($AG90="N/A", $T90,$AG90)))))))</f>
        <v>3</v>
      </c>
      <c r="BX90" s="16">
        <f>IF(BF90="R", $CA90, IF(OR(BF90="P", BF90="T", BF90="N"), 0, IF($C90="DM", $T90, IF(OR(BF90="Y", BF90="IR"),$AM90,IF(BF90="C", IF($BI90="Y", IF($BA90="C", IF($AF90="N/A", $Q90, $AF90), IF($AF90="N/A", $T90, $AM90)), IF($AG90="N/A", $T90,$AG90)))))))</f>
        <v>3</v>
      </c>
      <c r="BY90" s="16">
        <f>IF(BG90="R", $CA90, IF(OR(BG90="P", BG90="T", BG90="N"), 0, IF($C90="DM", $T90, IF(OR(BG90="Y", BG90="IR"),$AM90,IF(BG90="C", IF($BI90="Y", IF($BA90="C", IF($AF90="N/A", $Q90, $AF90), IF($AF90="N/A", $T90, $AM90)), IF($AG90="N/A", $T90,$AG90)))))))</f>
        <v>3</v>
      </c>
      <c r="BZ90" s="16">
        <f>IF(BH90="R", $CA90, IF(OR(BH90="P", BH90="T", BH90="N"), 0, IF($C90="DM", $T90, IF(OR(BH90="Y", BH90="IR"),$AM90,IF(BH90="C", IF($BI90="Y", IF($BA90="C", IF($AF90="N/A", $Q90, $AF90), IF($AF90="N/A", $T90, $AM90)), IF($AG90="N/A", $T90,$AG90)))))))</f>
        <v>3</v>
      </c>
      <c r="CA90" s="15" t="s">
        <v>75</v>
      </c>
      <c r="CB90" s="16">
        <f>BZ90</f>
        <v>3</v>
      </c>
      <c r="CC90" s="15">
        <f>IF(OR($BH90="T", $BH90="R"), 0, IF($BH90="C", IF($BI90="Y", IF($BA90="C", 0, IF(AF90="N/A", Q90-T90, AF90-AG90)), IF($AF90="N/A", U90, AH90)), AN90))</f>
        <v>3</v>
      </c>
      <c r="CD90" s="15" t="str">
        <f>IF(OR($BH90="T", $BH90="R"), 0, IF($BH90="C", IF($BI90="Y", 0, IF($AF90="N/A", V90, AI90)), AO90))</f>
        <v>N/A</v>
      </c>
      <c r="CE90" s="15" t="str">
        <f>IF(OR($BH90="T", $BH90="R"), 0, IF($BH90="C", IF($BI90="Y", 0, IF($AF90="N/A", W90, AJ90)), AP90))</f>
        <v>N/A</v>
      </c>
      <c r="CF90" s="15" t="str">
        <f>IF(OR($BH90="T", $BH90="R"), 0, IF($BH90="C", IF($BI90="Y", 0, IF($AF90="N/A", X90, AK90)), AQ90))</f>
        <v>N/A</v>
      </c>
      <c r="CG90" t="str">
        <f>IF(AC90="N/A", "S:"&amp;L90&amp;" G:"&amp;M90&amp;" GR:"&amp;Q90, IF(AC90=0, "S:"&amp;L90&amp;" G:"&amp;M90&amp;" GR:"&amp;Q90, "S:"&amp;L90&amp;"/"&amp;AD90&amp;" G:"&amp;AE90&amp;" GR:"&amp;AF90))</f>
        <v>S:2 G:1 GR:2</v>
      </c>
    </row>
    <row r="91" spans="1:85" x14ac:dyDescent="0.25">
      <c r="A91" s="14">
        <v>4783</v>
      </c>
      <c r="B91" s="15" t="s">
        <v>2615</v>
      </c>
      <c r="C91" s="15" t="s">
        <v>70</v>
      </c>
      <c r="D91" s="15" t="s">
        <v>52</v>
      </c>
      <c r="E91" s="15">
        <f>VLOOKUP(B91, 'Rookie Year'!$A$2:$B$55679,2,FALSE)</f>
        <v>2022</v>
      </c>
      <c r="F91" s="15">
        <v>2022</v>
      </c>
      <c r="G91" s="15" t="s">
        <v>40</v>
      </c>
      <c r="H91" s="15" t="s">
        <v>2215</v>
      </c>
      <c r="I91" s="16">
        <v>1</v>
      </c>
      <c r="J91" s="15">
        <v>3</v>
      </c>
      <c r="K91" s="17">
        <f>IF(AND(G91&lt;&gt;"N",R91="N/A"), IF(I91&lt;4, 0, 0.25),IF(I91=1, IF(J91=1,0.25, 0.25), IF(I91&lt;13, 0.25, IF(I91&lt;26, 0.4, IF(I91&lt;51, 0.6, 0.75)))))</f>
        <v>0</v>
      </c>
      <c r="L91" s="16">
        <f>I91-M91</f>
        <v>1</v>
      </c>
      <c r="M91" s="16">
        <f>ROUNDUP(I91*K91,0)</f>
        <v>0</v>
      </c>
      <c r="N91" s="16">
        <f>M91*J91</f>
        <v>0</v>
      </c>
      <c r="O91" s="16">
        <v>0</v>
      </c>
      <c r="P91" s="16">
        <v>0</v>
      </c>
      <c r="Q91" s="16">
        <f>N91-O91-P91</f>
        <v>0</v>
      </c>
      <c r="R91" s="15" t="s">
        <v>75</v>
      </c>
      <c r="S91" s="15">
        <f>IF(R91="N/A", J91-($B$1-F91), J91-($B$1-R91))</f>
        <v>1</v>
      </c>
      <c r="T91" s="16">
        <v>0</v>
      </c>
      <c r="U91" s="16" t="str">
        <f>IF($S91&lt;2, "N/A", $M91)</f>
        <v>N/A</v>
      </c>
      <c r="V91" s="16" t="str">
        <f>IF($S91&lt;3, "N/A", $M91)</f>
        <v>N/A</v>
      </c>
      <c r="W91" s="16" t="str">
        <f>IF($S91&lt;4, "N/A", $M91)</f>
        <v>N/A</v>
      </c>
      <c r="X91" s="16" t="str">
        <f>IF($S91&lt;5, "N/A", $M91)</f>
        <v>N/A</v>
      </c>
      <c r="Y91" s="15" t="str">
        <f>IF(SUM(T91:X91)&lt;&gt;Q91, "CHECK", "OK")</f>
        <v>OK</v>
      </c>
      <c r="Z91" s="15" t="str">
        <f>IF(F91=$B$1, "No", IF(S91=1, "Yes", "No"))</f>
        <v>Yes</v>
      </c>
      <c r="AA91" s="18">
        <f>IF(C91="DM", "N/A", IF(Z91="No","N/A",VLOOKUP(B91,'Extension List'!$A$3:$R$1972,18,FALSE)))</f>
        <v>3</v>
      </c>
      <c r="AB91" s="15">
        <f>IF(C91="DM", "N/A", IF(Z91="No","N/A",VLOOKUP(B91,'Extension List'!$A$3:$T$1972,20,FALSE)))</f>
        <v>1</v>
      </c>
      <c r="AC91" s="15">
        <f>IF(AA91="N/A", "N/A", 0)</f>
        <v>0</v>
      </c>
      <c r="AD91" s="16" t="str">
        <f>IF(AE91="N/A", "N/A", AA91-AE91)</f>
        <v>N/A</v>
      </c>
      <c r="AE91" s="16" t="str">
        <f>IF(AA91="N/A", "N/A", IF(AC91&gt;0, IF(AA91&lt;13, ROUNDUP(0.25*AA91,0), IF(AA91&lt;26, ROUNDUP(0.4*AA91,0), IF(AA91&lt;51, ROUNDUP(0.6*AA91,0), ROUNDUP(0.75*AA91,0)))), "N/A"))</f>
        <v>N/A</v>
      </c>
      <c r="AF91" s="16" t="str">
        <f>IF(AD91="N/A","N/A", (AE91*AC91)+Q91)</f>
        <v>N/A</v>
      </c>
      <c r="AG91" s="16" t="str">
        <f>IF($AF91="N/A", "N/A", "TBC")</f>
        <v>N/A</v>
      </c>
      <c r="AH91" s="16" t="str">
        <f>IF($AF91="N/A", "N/A", "TBC")</f>
        <v>N/A</v>
      </c>
      <c r="AI91" s="16" t="str">
        <f>IF($AF91="N/A","N/A",IF(AC91&gt;1,"TBC","N/A"))</f>
        <v>N/A</v>
      </c>
      <c r="AJ91" s="16" t="str">
        <f>IF($AF91="N/A","N/A",IF(AC91&gt;2,"TBC","N/A"))</f>
        <v>N/A</v>
      </c>
      <c r="AK91" s="16" t="str">
        <f>IF($AF91="N/A","N/A",IF(AC91&gt;3,"TBC","N/A"))</f>
        <v>N/A</v>
      </c>
      <c r="AL91" s="16" t="str">
        <f>IF(AC91="N/A","N/A",IF(AC91&gt;0,IF(SUM(AG91:AK91)&lt;&gt;AF91,"CHECK","OK"),"N/A"))</f>
        <v>N/A</v>
      </c>
      <c r="AM91" s="16">
        <f>IF(AD91="N/A", L91+T91, L91+AG91)</f>
        <v>1</v>
      </c>
      <c r="AN91" s="16" t="str">
        <f>IF(AD91="N/A", IF(U91="N/A", "N/A", L91+U91), AD91+AH91)</f>
        <v>N/A</v>
      </c>
      <c r="AO91" s="16" t="str">
        <f>IF(AD91="N/A", IF(V91="N/A", "N/A", L91+V91), IF(AI91="N/A", "N/A", AD91+AI91))</f>
        <v>N/A</v>
      </c>
      <c r="AP91" s="16" t="str">
        <f>IF(AD91="N/A", IF(W91="N/A", "N/A", L91+W91), IF(AJ91="N/A", "N/A", AD91+AJ91))</f>
        <v>N/A</v>
      </c>
      <c r="AQ91" s="16" t="str">
        <f>IF(AD91="N/A", IF(X91="N/A", "N/A", L91+X91), IF(AK91="N/A", "N/A", AD91+AK91))</f>
        <v>N/A</v>
      </c>
      <c r="AR91" s="15" t="s">
        <v>40</v>
      </c>
      <c r="AS91" s="15" t="s">
        <v>40</v>
      </c>
      <c r="AT91" s="15" t="s">
        <v>40</v>
      </c>
      <c r="AU91" s="15" t="s">
        <v>40</v>
      </c>
      <c r="AV91" s="15" t="s">
        <v>40</v>
      </c>
      <c r="AW91" s="15" t="s">
        <v>40</v>
      </c>
      <c r="AX91" s="15" t="s">
        <v>40</v>
      </c>
      <c r="AY91" s="15" t="s">
        <v>40</v>
      </c>
      <c r="AZ91" s="15" t="s">
        <v>40</v>
      </c>
      <c r="BA91" s="15" t="s">
        <v>40</v>
      </c>
      <c r="BB91" s="15" t="s">
        <v>40</v>
      </c>
      <c r="BC91" s="15" t="s">
        <v>40</v>
      </c>
      <c r="BD91" s="15" t="s">
        <v>40</v>
      </c>
      <c r="BE91" s="15" t="s">
        <v>40</v>
      </c>
      <c r="BF91" s="15" t="s">
        <v>40</v>
      </c>
      <c r="BG91" s="15" t="s">
        <v>40</v>
      </c>
      <c r="BH91" s="15" t="s">
        <v>40</v>
      </c>
      <c r="BI91" s="15"/>
      <c r="BJ91" s="16">
        <f>IF(AR91="R", $CA91, IF(OR(AR91="P", AR91="T", AR91="N"), 0, IF($C91="DM", $T91, IF(OR(AR91="Y", AR91="IR"),$AM91,IF(AR91="C", IF($BI91="Y", IF($AF91="N/A", $Q91, $AF91), IF($AG91="N/A", $T91,$AG91)))))))</f>
        <v>1</v>
      </c>
      <c r="BK91" s="16">
        <f>IF(AS91="R", $CA91, IF(OR(AS91="P", AS91="T", AS91="N"), 0, IF($C91="DM", $T91, IF(OR(AS91="Y", AS91="IR"),$AM91,IF(AS91="C", IF($BI91="Y", IF($AF91="N/A", $Q91, $AF91), IF($AG91="N/A", $T91,$AG91)))))))</f>
        <v>1</v>
      </c>
      <c r="BL91" s="16">
        <f>IF(AT91="R", $CA91, IF(OR(AT91="P", AT91="T", AT91="N"), 0, IF($C91="DM", $T91, IF(OR(AT91="Y", AT91="IR"),$AM91,IF(AT91="C", IF($BI91="Y", IF($AF91="N/A", $Q91, $AF91), IF($AG91="N/A", $T91,$AG91)))))))</f>
        <v>1</v>
      </c>
      <c r="BM91" s="16">
        <f>IF(AU91="R", $CA91, IF(OR(AU91="P", AU91="T", AU91="N"), 0, IF($C91="DM", $T91, IF(OR(AU91="Y", AU91="IR"),$AM91,IF(AU91="C", IF($BI91="Y", IF($AF91="N/A", $Q91, $AF91), IF($AG91="N/A", $T91,$AG91)))))))</f>
        <v>1</v>
      </c>
      <c r="BN91" s="16">
        <f>IF(AV91="R", $CA91, IF(OR(AV91="P", AV91="T", AV91="N"), 0, IF($C91="DM", $T91, IF(OR(AV91="Y", AV91="IR"),$AM91,IF(AV91="C", IF($BI91="Y", IF($AF91="N/A", $Q91, $AF91), IF($AG91="N/A", $T91,$AG91)))))))</f>
        <v>1</v>
      </c>
      <c r="BO91" s="16">
        <f>IF(AW91="R", $CA91, IF(OR(AW91="P", AW91="T", AW91="N"), 0, IF($C91="DM", $T91, IF(OR(AW91="Y", AW91="IR"),$AM91,IF(AW91="C", IF($BI91="Y", IF($AF91="N/A", $Q91, $AF91), IF($AG91="N/A", $T91,$AG91)))))))</f>
        <v>1</v>
      </c>
      <c r="BP91" s="16">
        <f>IF(AX91="R", $CA91, IF(OR(AX91="P", AX91="T", AX91="N"), 0, IF($C91="DM", $T91, IF(OR(AX91="Y", AX91="IR"),$AM91,IF(AX91="C", IF($BI91="Y", IF($AF91="N/A", $Q91, $AF91), IF($AG91="N/A", $T91,$AG91)))))))</f>
        <v>1</v>
      </c>
      <c r="BQ91" s="16">
        <f>IF(AY91="R", $CA91, IF(OR(AY91="P", AY91="T", AY91="N"), 0, IF($C91="DM", $T91, IF(OR(AY91="Y", AY91="IR"),$AM91,IF(AY91="C", IF($BI91="Y", IF($AF91="N/A", $Q91, $AF91), IF($AG91="N/A", $T91,$AG91)))))))</f>
        <v>1</v>
      </c>
      <c r="BR91" s="16">
        <f>IF(AZ91="R", $CA91, IF(OR(AZ91="P", AZ91="T", AZ91="N"), 0, IF($C91="DM", $T91, IF(OR(AZ91="Y", AZ91="IR"),$AM91,IF(AZ91="C", IF($BI91="Y", IF($AF91="N/A", $Q91, $AF91), IF($AG91="N/A", $T91,$AG91)))))))</f>
        <v>1</v>
      </c>
      <c r="BS91" s="16">
        <f>IF(BA91="R", $CA91, IF(OR(BA91="P", BA91="T", BA91="N"), 0, IF($C91="DM", $T91, IF(OR(BA91="Y", BA91="IR"),$AM91,IF(BA91="C", IF($BI91="Y", IF($AF91="N/A", $Q91, $AF91), IF($AG91="N/A", $T91,$AG91)))))))</f>
        <v>1</v>
      </c>
      <c r="BT91" s="16">
        <f>IF(BB91="R", $CA91, IF(OR(BB91="P", BB91="T", BB91="N"), 0, IF($C91="DM", $T91, IF(OR(BB91="Y", BB91="IR"),$AM91,IF(BB91="C", IF($BI91="Y", IF($BA91="C", IF($AF91="N/A", $Q91, $AF91), IF($AF91="N/A", $T91, $AM91)), IF($AG91="N/A", $T91,$AG91)))))))</f>
        <v>1</v>
      </c>
      <c r="BU91" s="16">
        <f>IF(BC91="R", $CA91, IF(OR(BC91="P", BC91="T", BC91="N"), 0, IF($C91="DM", $T91, IF(OR(BC91="Y", BC91="IR"),$AM91,IF(BC91="C", IF($BI91="Y", IF($BA91="C", IF($AF91="N/A", $Q91, $AF91), IF($AF91="N/A", $T91, $AM91)), IF($AG91="N/A", $T91,$AG91)))))))</f>
        <v>1</v>
      </c>
      <c r="BV91" s="16">
        <f>IF(BD91="R", $CA91, IF(OR(BD91="P", BD91="T", BD91="N"), 0, IF($C91="DM", $T91, IF(OR(BD91="Y", BD91="IR"),$AM91,IF(BD91="C", IF($BI91="Y", IF($BA91="C", IF($AF91="N/A", $Q91, $AF91), IF($AF91="N/A", $T91, $AM91)), IF($AG91="N/A", $T91,$AG91)))))))</f>
        <v>1</v>
      </c>
      <c r="BW91" s="16">
        <f>IF(BE91="R", $CA91, IF(OR(BE91="P", BE91="T", BE91="N"), 0, IF($C91="DM", $T91, IF(OR(BE91="Y", BE91="IR"),$AM91,IF(BE91="C", IF($BI91="Y", IF($BA91="C", IF($AF91="N/A", $Q91, $AF91), IF($AF91="N/A", $T91, $AM91)), IF($AG91="N/A", $T91,$AG91)))))))</f>
        <v>1</v>
      </c>
      <c r="BX91" s="16">
        <f>IF(BF91="R", $CA91, IF(OR(BF91="P", BF91="T", BF91="N"), 0, IF($C91="DM", $T91, IF(OR(BF91="Y", BF91="IR"),$AM91,IF(BF91="C", IF($BI91="Y", IF($BA91="C", IF($AF91="N/A", $Q91, $AF91), IF($AF91="N/A", $T91, $AM91)), IF($AG91="N/A", $T91,$AG91)))))))</f>
        <v>1</v>
      </c>
      <c r="BY91" s="16">
        <f>IF(BG91="R", $CA91, IF(OR(BG91="P", BG91="T", BG91="N"), 0, IF($C91="DM", $T91, IF(OR(BG91="Y", BG91="IR"),$AM91,IF(BG91="C", IF($BI91="Y", IF($BA91="C", IF($AF91="N/A", $Q91, $AF91), IF($AF91="N/A", $T91, $AM91)), IF($AG91="N/A", $T91,$AG91)))))))</f>
        <v>1</v>
      </c>
      <c r="BZ91" s="16">
        <f>IF(BH91="R", $CA91, IF(OR(BH91="P", BH91="T", BH91="N"), 0, IF($C91="DM", $T91, IF(OR(BH91="Y", BH91="IR"),$AM91,IF(BH91="C", IF($BI91="Y", IF($BA91="C", IF($AF91="N/A", $Q91, $AF91), IF($AF91="N/A", $T91, $AM91)), IF($AG91="N/A", $T91,$AG91)))))))</f>
        <v>1</v>
      </c>
      <c r="CA91" s="15" t="s">
        <v>75</v>
      </c>
      <c r="CB91" s="16">
        <f>BZ91</f>
        <v>1</v>
      </c>
      <c r="CC91" s="15" t="str">
        <f>IF(OR($BH91="T", $BH91="R"), 0, IF($BH91="C", IF($BI91="Y", IF($BA91="C", 0, IF(AF91="N/A", Q91-T91, AF91-AG91)), IF($AF91="N/A", U91, AH91)), AN91))</f>
        <v>N/A</v>
      </c>
      <c r="CD91" s="15" t="str">
        <f>IF(OR($BH91="T", $BH91="R"), 0, IF($BH91="C", IF($BI91="Y", 0, IF($AF91="N/A", V91, AI91)), AO91))</f>
        <v>N/A</v>
      </c>
      <c r="CE91" s="15" t="str">
        <f>IF(OR($BH91="T", $BH91="R"), 0, IF($BH91="C", IF($BI91="Y", 0, IF($AF91="N/A", W91, AJ91)), AP91))</f>
        <v>N/A</v>
      </c>
      <c r="CF91" s="15" t="str">
        <f>IF(OR($BH91="T", $BH91="R"), 0, IF($BH91="C", IF($BI91="Y", 0, IF($AF91="N/A", X91, AK91)), AQ91))</f>
        <v>N/A</v>
      </c>
      <c r="CG91" t="str">
        <f>IF(AC91="N/A", "S:"&amp;L91&amp;" G:"&amp;M91&amp;" GR:"&amp;Q91, IF(AC91=0, "S:"&amp;L91&amp;" G:"&amp;M91&amp;" GR:"&amp;Q91, "S:"&amp;L91&amp;"/"&amp;AD91&amp;" G:"&amp;AE91&amp;" GR:"&amp;AF91))</f>
        <v>S:1 G:0 GR:0</v>
      </c>
    </row>
    <row r="92" spans="1:85" x14ac:dyDescent="0.25">
      <c r="A92" s="14">
        <v>5666</v>
      </c>
      <c r="B92" s="15" t="s">
        <v>3015</v>
      </c>
      <c r="C92" s="15" t="s">
        <v>70</v>
      </c>
      <c r="D92" s="15" t="s">
        <v>52</v>
      </c>
      <c r="E92" s="15">
        <f>VLOOKUP(B92, 'Rookie Year'!$A$2:$B$55679,2,FALSE)</f>
        <v>2024</v>
      </c>
      <c r="F92" s="15">
        <v>2024</v>
      </c>
      <c r="G92" s="15" t="s">
        <v>40</v>
      </c>
      <c r="H92" s="15" t="s">
        <v>2215</v>
      </c>
      <c r="I92" s="16">
        <v>1</v>
      </c>
      <c r="J92" s="15">
        <v>3</v>
      </c>
      <c r="K92" s="17">
        <f>IF(AND(G92&lt;&gt;"N",R92="N/A"), IF(I92&lt;4, 0, 0.25),IF(I92=1, IF(J92=1,0.25, 0.25), IF(I92&lt;13, 0.25, IF(I92&lt;26, 0.4, IF(I92&lt;51, 0.6, 0.75)))))</f>
        <v>0</v>
      </c>
      <c r="L92" s="16">
        <f>I92-M92</f>
        <v>1</v>
      </c>
      <c r="M92" s="16">
        <f>ROUNDUP(I92*K92,0)</f>
        <v>0</v>
      </c>
      <c r="N92" s="16">
        <f>M92*J92</f>
        <v>0</v>
      </c>
      <c r="O92" s="16">
        <v>0</v>
      </c>
      <c r="P92" s="16">
        <v>0</v>
      </c>
      <c r="Q92" s="16">
        <f>N92-O92-P92</f>
        <v>0</v>
      </c>
      <c r="R92" s="15" t="s">
        <v>75</v>
      </c>
      <c r="S92" s="15">
        <f>IF(R92="N/A", J92-($B$1-F92), J92-($B$1-R92))</f>
        <v>3</v>
      </c>
      <c r="T92" s="16">
        <f>IF($S92&lt;1, "N/A", $M92)</f>
        <v>0</v>
      </c>
      <c r="U92" s="16">
        <f>IF($S92&lt;2, "N/A", $M92)</f>
        <v>0</v>
      </c>
      <c r="V92" s="16">
        <f>IF($S92&lt;3, "N/A", $M92)</f>
        <v>0</v>
      </c>
      <c r="W92" s="16" t="str">
        <f>IF($S92&lt;4, "N/A", $M92)</f>
        <v>N/A</v>
      </c>
      <c r="X92" s="16" t="str">
        <f>IF($S92&lt;5, "N/A", $M92)</f>
        <v>N/A</v>
      </c>
      <c r="Y92" s="15" t="str">
        <f>IF(SUM(T92:X92)&lt;&gt;Q92, "CHECK", "OK")</f>
        <v>OK</v>
      </c>
      <c r="Z92" s="15" t="str">
        <f>IF(F92=$B$1, "No", IF(S92=1, "Yes", "No"))</f>
        <v>No</v>
      </c>
      <c r="AA92" s="18" t="str">
        <f>IF(C92="DM", "N/A", IF(Z92="No","N/A",VLOOKUP(B92,'Extension List'!$A$3:$R$1972,18,FALSE)))</f>
        <v>N/A</v>
      </c>
      <c r="AB92" s="15" t="str">
        <f>IF(C92="DM", "N/A", IF(Z92="No","N/A",VLOOKUP(B92,'Extension List'!$A$3:$T$1972,20,FALSE)))</f>
        <v>N/A</v>
      </c>
      <c r="AC92" s="15" t="str">
        <f>IF(AA92="N/A", "N/A", 0)</f>
        <v>N/A</v>
      </c>
      <c r="AD92" s="16" t="str">
        <f>IF(AE92="N/A", "N/A", AA92-AE92)</f>
        <v>N/A</v>
      </c>
      <c r="AE92" s="16" t="str">
        <f>IF(AA92="N/A", "N/A", IF(AC92&gt;0, IF(AA92&lt;13, ROUNDUP(0.25*AA92,0), IF(AA92&lt;26, ROUNDUP(0.4*AA92,0), IF(AA92&lt;51, ROUNDUP(0.6*AA92,0), ROUNDUP(0.75*AA92,0)))), "N/A"))</f>
        <v>N/A</v>
      </c>
      <c r="AF92" s="16" t="str">
        <f>IF(AD92="N/A","N/A", (AE92*AC92)+Q92)</f>
        <v>N/A</v>
      </c>
      <c r="AG92" s="16" t="str">
        <f>IF($AF92="N/A", "N/A", "TBC")</f>
        <v>N/A</v>
      </c>
      <c r="AH92" s="16" t="str">
        <f>IF($AF92="N/A", "N/A", "TBC")</f>
        <v>N/A</v>
      </c>
      <c r="AI92" s="16" t="str">
        <f>IF($AF92="N/A","N/A",IF(AC92&gt;1,"TBC","N/A"))</f>
        <v>N/A</v>
      </c>
      <c r="AJ92" s="16" t="str">
        <f>IF($AF92="N/A","N/A",IF(AC92&gt;2,"TBC","N/A"))</f>
        <v>N/A</v>
      </c>
      <c r="AK92" s="16" t="str">
        <f>IF($AF92="N/A","N/A",IF(AC92&gt;3,"TBC","N/A"))</f>
        <v>N/A</v>
      </c>
      <c r="AL92" s="16" t="str">
        <f>IF(AC92="N/A","N/A",IF(AC92&gt;0,IF(SUM(AG92:AK92)&lt;&gt;AF92,"CHECK","OK"),"N/A"))</f>
        <v>N/A</v>
      </c>
      <c r="AM92" s="16">
        <f>IF(AD92="N/A", L92+T92, L92+AG92)</f>
        <v>1</v>
      </c>
      <c r="AN92" s="16">
        <f>IF(AD92="N/A", IF(U92="N/A", "N/A", L92+U92), AD92+AH92)</f>
        <v>1</v>
      </c>
      <c r="AO92" s="16">
        <f>IF(AD92="N/A", IF(V92="N/A", "N/A", L92+V92), IF(AI92="N/A", "N/A", AD92+AI92))</f>
        <v>1</v>
      </c>
      <c r="AP92" s="16" t="str">
        <f>IF(AD92="N/A", IF(W92="N/A", "N/A", L92+W92), IF(AJ92="N/A", "N/A", AD92+AJ92))</f>
        <v>N/A</v>
      </c>
      <c r="AQ92" s="16" t="str">
        <f>IF(AD92="N/A", IF(X92="N/A", "N/A", L92+X92), IF(AK92="N/A", "N/A", AD92+AK92))</f>
        <v>N/A</v>
      </c>
      <c r="AR92" s="15" t="s">
        <v>66</v>
      </c>
      <c r="AS92" s="15" t="s">
        <v>66</v>
      </c>
      <c r="AT92" s="15" t="s">
        <v>66</v>
      </c>
      <c r="AU92" s="15" t="s">
        <v>66</v>
      </c>
      <c r="AV92" s="15" t="s">
        <v>66</v>
      </c>
      <c r="AW92" s="15" t="s">
        <v>66</v>
      </c>
      <c r="AX92" s="15" t="s">
        <v>66</v>
      </c>
      <c r="AY92" s="15" t="s">
        <v>66</v>
      </c>
      <c r="AZ92" s="15" t="s">
        <v>66</v>
      </c>
      <c r="BA92" s="15" t="s">
        <v>66</v>
      </c>
      <c r="BB92" s="15" t="s">
        <v>66</v>
      </c>
      <c r="BC92" s="15" t="s">
        <v>66</v>
      </c>
      <c r="BD92" s="15" t="s">
        <v>66</v>
      </c>
      <c r="BE92" s="15" t="s">
        <v>66</v>
      </c>
      <c r="BF92" s="15" t="s">
        <v>66</v>
      </c>
      <c r="BG92" s="15" t="s">
        <v>66</v>
      </c>
      <c r="BH92" s="15" t="s">
        <v>66</v>
      </c>
      <c r="BJ92" s="16">
        <f>IF(AR92="R", $CA92, IF(OR(AR92="P", AR92="T", AR92="N"), 0, IF($C92="DM", $T92, IF(OR(AR92="Y", AR92="IR"),$AM92,IF(AR92="C", IF($BI92="Y", IF($AF92="N/A", $Q92, $AF92), IF($AG92="N/A", $T92,$AG92)))))))</f>
        <v>0</v>
      </c>
      <c r="BK92" s="16">
        <f>IF(AS92="R", $CA92, IF(OR(AS92="P", AS92="T", AS92="N"), 0, IF($C92="DM", $T92, IF(OR(AS92="Y", AS92="IR"),$AM92,IF(AS92="C", IF($BI92="Y", IF($AF92="N/A", $Q92, $AF92), IF($AG92="N/A", $T92,$AG92)))))))</f>
        <v>0</v>
      </c>
      <c r="BL92" s="16">
        <f>IF(AT92="R", $CA92, IF(OR(AT92="P", AT92="T", AT92="N"), 0, IF($C92="DM", $T92, IF(OR(AT92="Y", AT92="IR"),$AM92,IF(AT92="C", IF($BI92="Y", IF($AF92="N/A", $Q92, $AF92), IF($AG92="N/A", $T92,$AG92)))))))</f>
        <v>0</v>
      </c>
      <c r="BM92" s="16">
        <f>IF(AU92="R", $CA92, IF(OR(AU92="P", AU92="T", AU92="N"), 0, IF($C92="DM", $T92, IF(OR(AU92="Y", AU92="IR"),$AM92,IF(AU92="C", IF($BI92="Y", IF($AF92="N/A", $Q92, $AF92), IF($AG92="N/A", $T92,$AG92)))))))</f>
        <v>0</v>
      </c>
      <c r="BN92" s="16">
        <f>IF(AV92="R", $CA92, IF(OR(AV92="P", AV92="T", AV92="N"), 0, IF($C92="DM", $T92, IF(OR(AV92="Y", AV92="IR"),$AM92,IF(AV92="C", IF($BI92="Y", IF($AF92="N/A", $Q92, $AF92), IF($AG92="N/A", $T92,$AG92)))))))</f>
        <v>0</v>
      </c>
      <c r="BO92" s="16">
        <f>IF(AW92="R", $CA92, IF(OR(AW92="P", AW92="T", AW92="N"), 0, IF($C92="DM", $T92, IF(OR(AW92="Y", AW92="IR"),$AM92,IF(AW92="C", IF($BI92="Y", IF($AF92="N/A", $Q92, $AF92), IF($AG92="N/A", $T92,$AG92)))))))</f>
        <v>0</v>
      </c>
      <c r="BP92" s="16">
        <f>IF(AX92="R", $CA92, IF(OR(AX92="P", AX92="T", AX92="N"), 0, IF($C92="DM", $T92, IF(OR(AX92="Y", AX92="IR"),$AM92,IF(AX92="C", IF($BI92="Y", IF($AF92="N/A", $Q92, $AF92), IF($AG92="N/A", $T92,$AG92)))))))</f>
        <v>0</v>
      </c>
      <c r="BQ92" s="16">
        <f>IF(AY92="R", $CA92, IF(OR(AY92="P", AY92="T", AY92="N"), 0, IF($C92="DM", $T92, IF(OR(AY92="Y", AY92="IR"),$AM92,IF(AY92="C", IF($BI92="Y", IF($AF92="N/A", $Q92, $AF92), IF($AG92="N/A", $T92,$AG92)))))))</f>
        <v>0</v>
      </c>
      <c r="BR92" s="16">
        <f>IF(AZ92="R", $CA92, IF(OR(AZ92="P", AZ92="T", AZ92="N"), 0, IF($C92="DM", $T92, IF(OR(AZ92="Y", AZ92="IR"),$AM92,IF(AZ92="C", IF($BI92="Y", IF($AF92="N/A", $Q92, $AF92), IF($AG92="N/A", $T92,$AG92)))))))</f>
        <v>0</v>
      </c>
      <c r="BS92" s="16">
        <f>IF(BA92="R", $CA92, IF(OR(BA92="P", BA92="T", BA92="N"), 0, IF($C92="DM", $T92, IF(OR(BA92="Y", BA92="IR"),$AM92,IF(BA92="C", IF($BI92="Y", IF($AF92="N/A", $Q92, $AF92), IF($AG92="N/A", $T92,$AG92)))))))</f>
        <v>0</v>
      </c>
      <c r="BT92" s="16">
        <f>IF(BB92="R", $CA92, IF(OR(BB92="P", BB92="T", BB92="N"), 0, IF($C92="DM", $T92, IF(OR(BB92="Y", BB92="IR"),$AM92,IF(BB92="C", IF($BI92="Y", IF($BA92="C", IF($AF92="N/A", $Q92, $AF92), IF($AF92="N/A", $T92, $AM92)), IF($AG92="N/A", $T92,$AG92)))))))</f>
        <v>0</v>
      </c>
      <c r="BU92" s="16">
        <f>IF(BC92="R", $CA92, IF(OR(BC92="P", BC92="T", BC92="N"), 0, IF($C92="DM", $T92, IF(OR(BC92="Y", BC92="IR"),$AM92,IF(BC92="C", IF($BI92="Y", IF($BA92="C", IF($AF92="N/A", $Q92, $AF92), IF($AF92="N/A", $T92, $AM92)), IF($AG92="N/A", $T92,$AG92)))))))</f>
        <v>0</v>
      </c>
      <c r="BV92" s="16">
        <f>IF(BD92="R", $CA92, IF(OR(BD92="P", BD92="T", BD92="N"), 0, IF($C92="DM", $T92, IF(OR(BD92="Y", BD92="IR"),$AM92,IF(BD92="C", IF($BI92="Y", IF($BA92="C", IF($AF92="N/A", $Q92, $AF92), IF($AF92="N/A", $T92, $AM92)), IF($AG92="N/A", $T92,$AG92)))))))</f>
        <v>0</v>
      </c>
      <c r="BW92" s="16">
        <f>IF(BE92="R", $CA92, IF(OR(BE92="P", BE92="T", BE92="N"), 0, IF($C92="DM", $T92, IF(OR(BE92="Y", BE92="IR"),$AM92,IF(BE92="C", IF($BI92="Y", IF($BA92="C", IF($AF92="N/A", $Q92, $AF92), IF($AF92="N/A", $T92, $AM92)), IF($AG92="N/A", $T92,$AG92)))))))</f>
        <v>0</v>
      </c>
      <c r="BX92" s="16">
        <f>IF(BF92="R", $CA92, IF(OR(BF92="P", BF92="T", BF92="N"), 0, IF($C92="DM", $T92, IF(OR(BF92="Y", BF92="IR"),$AM92,IF(BF92="C", IF($BI92="Y", IF($BA92="C", IF($AF92="N/A", $Q92, $AF92), IF($AF92="N/A", $T92, $AM92)), IF($AG92="N/A", $T92,$AG92)))))))</f>
        <v>0</v>
      </c>
      <c r="BY92" s="16">
        <f>IF(BG92="R", $CA92, IF(OR(BG92="P", BG92="T", BG92="N"), 0, IF($C92="DM", $T92, IF(OR(BG92="Y", BG92="IR"),$AM92,IF(BG92="C", IF($BI92="Y", IF($BA92="C", IF($AF92="N/A", $Q92, $AF92), IF($AF92="N/A", $T92, $AM92)), IF($AG92="N/A", $T92,$AG92)))))))</f>
        <v>0</v>
      </c>
      <c r="BZ92" s="16">
        <f>IF(BH92="R", $CA92, IF(OR(BH92="P", BH92="T", BH92="N"), 0, IF($C92="DM", $T92, IF(OR(BH92="Y", BH92="IR"),$AM92,IF(BH92="C", IF($BI92="Y", IF($BA92="C", IF($AF92="N/A", $Q92, $AF92), IF($AF92="N/A", $T92, $AM92)), IF($AG92="N/A", $T92,$AG92)))))))</f>
        <v>0</v>
      </c>
      <c r="CA92" s="15" t="s">
        <v>75</v>
      </c>
      <c r="CB92" s="16">
        <f>BZ92</f>
        <v>0</v>
      </c>
      <c r="CC92" s="15">
        <f>IF(OR($BH92="T", $BH92="R"), 0, IF($BH92="C", IF($BI92="Y", IF($BA92="C", 0, IF(AF92="N/A", Q92-T92, AF92-AG92)), IF($AF92="N/A", U92, AH92)), AN92))</f>
        <v>1</v>
      </c>
      <c r="CD92" s="15">
        <f>IF(OR($BH92="T", $BH92="R"), 0, IF($BH92="C", IF($BI92="Y", 0, IF($AF92="N/A", V92, AI92)), AO92))</f>
        <v>1</v>
      </c>
      <c r="CE92" s="15" t="str">
        <f>IF(OR($BH92="T", $BH92="R"), 0, IF($BH92="C", IF($BI92="Y", 0, IF($AF92="N/A", W92, AJ92)), AP92))</f>
        <v>N/A</v>
      </c>
      <c r="CF92" s="15" t="str">
        <f>IF(OR($BH92="T", $BH92="R"), 0, IF($BH92="C", IF($BI92="Y", 0, IF($AF92="N/A", X92, AK92)), AQ92))</f>
        <v>N/A</v>
      </c>
      <c r="CG92" t="str">
        <f>IF(AC92="N/A", "S:"&amp;L92&amp;" G:"&amp;M92&amp;" GR:"&amp;Q92, IF(AC92=0, "S:"&amp;L92&amp;" G:"&amp;M92&amp;" GR:"&amp;Q92, "S:"&amp;L92&amp;"/"&amp;AD92&amp;" G:"&amp;AE92&amp;" GR:"&amp;AF92))</f>
        <v>S:1 G:0 GR:0</v>
      </c>
    </row>
    <row r="93" spans="1:85" x14ac:dyDescent="0.25">
      <c r="A93" s="14">
        <v>5550</v>
      </c>
      <c r="B93" s="15" t="s">
        <v>2262</v>
      </c>
      <c r="C93" s="15" t="s">
        <v>70</v>
      </c>
      <c r="D93" s="15" t="s">
        <v>52</v>
      </c>
      <c r="E93" s="15">
        <f>VLOOKUP(B93, 'Rookie Year'!$A$2:$B$55679,2,FALSE)</f>
        <v>2016</v>
      </c>
      <c r="F93" s="15">
        <v>2024</v>
      </c>
      <c r="G93" s="15" t="s">
        <v>42</v>
      </c>
      <c r="H93" s="15" t="s">
        <v>1928</v>
      </c>
      <c r="I93" s="16">
        <v>1</v>
      </c>
      <c r="J93" s="15">
        <v>1</v>
      </c>
      <c r="K93" s="17">
        <f>IF(AND(G93&lt;&gt;"N",R93="N/A"), IF(I93&lt;4, 0, 0.25),IF(I93=1, IF(J93=1,0.25, 0.25), IF(I93&lt;13, 0.25, IF(I93&lt;26, 0.4, IF(I93&lt;51, 0.6, 0.75)))))</f>
        <v>0.25</v>
      </c>
      <c r="L93" s="16">
        <f>I93-M93</f>
        <v>0</v>
      </c>
      <c r="M93" s="16">
        <f>ROUNDUP(I93*K93,0)</f>
        <v>1</v>
      </c>
      <c r="N93" s="16">
        <f>M93*J93</f>
        <v>1</v>
      </c>
      <c r="O93" s="16">
        <v>0</v>
      </c>
      <c r="P93" s="16">
        <v>0</v>
      </c>
      <c r="Q93" s="16">
        <f>N93-O93-P93</f>
        <v>1</v>
      </c>
      <c r="R93" s="15" t="s">
        <v>75</v>
      </c>
      <c r="S93" s="15">
        <f>IF(R93="N/A", J93-($B$1-F93), J93-($B$1-R93))</f>
        <v>1</v>
      </c>
      <c r="T93" s="16">
        <f>IF($S93&lt;1, "N/A", $M93)</f>
        <v>1</v>
      </c>
      <c r="U93" s="16" t="str">
        <f>IF($S93&lt;2, "N/A", $M93)</f>
        <v>N/A</v>
      </c>
      <c r="V93" s="16" t="str">
        <f>IF($S93&lt;3, "N/A", $M93)</f>
        <v>N/A</v>
      </c>
      <c r="W93" s="16" t="str">
        <f>IF($S93&lt;4, "N/A", $M93)</f>
        <v>N/A</v>
      </c>
      <c r="X93" s="16" t="str">
        <f>IF($S93&lt;5, "N/A", $M93)</f>
        <v>N/A</v>
      </c>
      <c r="Y93" s="15" t="str">
        <f>IF(SUM(T93:X93)&lt;&gt;Q93, "CHECK", "OK")</f>
        <v>OK</v>
      </c>
      <c r="Z93" s="15" t="str">
        <f>IF(F93=$B$1, "No", IF(S93=1, "Yes", "No"))</f>
        <v>No</v>
      </c>
      <c r="AA93" s="18" t="str">
        <f>IF(C93="DM", "N/A", IF(Z93="No","N/A",VLOOKUP(B93,'Extension List'!$A$3:$R$1972,18,FALSE)))</f>
        <v>N/A</v>
      </c>
      <c r="AB93" s="15" t="str">
        <f>IF(C93="DM", "N/A", IF(Z93="No","N/A",VLOOKUP(B93,'Extension List'!$A$3:$T$1972,20,FALSE)))</f>
        <v>N/A</v>
      </c>
      <c r="AC93" s="15" t="str">
        <f>IF(AA93="N/A", "N/A", 0)</f>
        <v>N/A</v>
      </c>
      <c r="AD93" s="16" t="str">
        <f>IF(AE93="N/A", "N/A", AA93-AE93)</f>
        <v>N/A</v>
      </c>
      <c r="AE93" s="16" t="str">
        <f>IF(AA93="N/A", "N/A", IF(AC93&gt;0, IF(AA93&lt;13, ROUNDUP(0.25*AA93,0), IF(AA93&lt;26, ROUNDUP(0.4*AA93,0), IF(AA93&lt;51, ROUNDUP(0.6*AA93,0), ROUNDUP(0.75*AA93,0)))), "N/A"))</f>
        <v>N/A</v>
      </c>
      <c r="AF93" s="16" t="str">
        <f>IF(AD93="N/A","N/A", (AE93*AC93)+Q93)</f>
        <v>N/A</v>
      </c>
      <c r="AG93" s="16" t="str">
        <f>IF($AF93="N/A", "N/A", "TBC")</f>
        <v>N/A</v>
      </c>
      <c r="AH93" s="16" t="str">
        <f>IF($AF93="N/A", "N/A", "TBC")</f>
        <v>N/A</v>
      </c>
      <c r="AI93" s="16" t="str">
        <f>IF($AF93="N/A","N/A",IF(AC93&gt;1,"TBC","N/A"))</f>
        <v>N/A</v>
      </c>
      <c r="AJ93" s="16" t="str">
        <f>IF($AF93="N/A","N/A",IF(AC93&gt;2,"TBC","N/A"))</f>
        <v>N/A</v>
      </c>
      <c r="AK93" s="16" t="str">
        <f>IF($AF93="N/A","N/A",IF(AC93&gt;3,"TBC","N/A"))</f>
        <v>N/A</v>
      </c>
      <c r="AL93" s="16" t="str">
        <f>IF(AC93="N/A","N/A",IF(AC93&gt;0,IF(SUM(AG93:AK93)&lt;&gt;AF93,"CHECK","OK"),"N/A"))</f>
        <v>N/A</v>
      </c>
      <c r="AM93" s="16">
        <f>IF(AD93="N/A", L93+T93, L93+AG93)</f>
        <v>1</v>
      </c>
      <c r="AN93" s="16" t="str">
        <f>IF(AD93="N/A", IF(U93="N/A", "N/A", L93+U93), AD93+AH93)</f>
        <v>N/A</v>
      </c>
      <c r="AO93" s="16" t="str">
        <f>IF(AD93="N/A", IF(V93="N/A", "N/A", L93+V93), IF(AI93="N/A", "N/A", AD93+AI93))</f>
        <v>N/A</v>
      </c>
      <c r="AP93" s="16" t="str">
        <f>IF(AD93="N/A", IF(W93="N/A", "N/A", L93+W93), IF(AJ93="N/A", "N/A", AD93+AJ93))</f>
        <v>N/A</v>
      </c>
      <c r="AQ93" s="16" t="str">
        <f>IF(AD93="N/A", IF(X93="N/A", "N/A", L93+X93), IF(AK93="N/A", "N/A", AD93+AK93))</f>
        <v>N/A</v>
      </c>
      <c r="AR93" s="15" t="s">
        <v>40</v>
      </c>
      <c r="AS93" s="15" t="s">
        <v>40</v>
      </c>
      <c r="AT93" s="15" t="s">
        <v>40</v>
      </c>
      <c r="AU93" s="15" t="s">
        <v>40</v>
      </c>
      <c r="AV93" s="15" t="s">
        <v>40</v>
      </c>
      <c r="AW93" s="15" t="s">
        <v>40</v>
      </c>
      <c r="AX93" s="15" t="s">
        <v>40</v>
      </c>
      <c r="AY93" s="15" t="s">
        <v>40</v>
      </c>
      <c r="AZ93" s="15" t="s">
        <v>40</v>
      </c>
      <c r="BA93" s="15" t="s">
        <v>40</v>
      </c>
      <c r="BB93" s="15" t="s">
        <v>40</v>
      </c>
      <c r="BC93" s="15" t="s">
        <v>40</v>
      </c>
      <c r="BD93" s="15" t="s">
        <v>40</v>
      </c>
      <c r="BE93" s="15" t="s">
        <v>40</v>
      </c>
      <c r="BF93" s="15" t="s">
        <v>40</v>
      </c>
      <c r="BG93" s="15" t="s">
        <v>40</v>
      </c>
      <c r="BH93" s="15" t="s">
        <v>40</v>
      </c>
      <c r="BJ93" s="16">
        <f>IF(AR93="R", $CA93, IF(OR(AR93="P", AR93="T", AR93="N"), 0, IF($C93="DM", $T93, IF(OR(AR93="Y", AR93="IR"),$AM93,IF(AR93="C", IF($BI93="Y", IF($AF93="N/A", $Q93, $AF93), IF($AG93="N/A", $T93,$AG93)))))))</f>
        <v>1</v>
      </c>
      <c r="BK93" s="16">
        <f>IF(AS93="R", $CA93, IF(OR(AS93="P", AS93="T", AS93="N"), 0, IF($C93="DM", $T93, IF(OR(AS93="Y", AS93="IR"),$AM93,IF(AS93="C", IF($BI93="Y", IF($AF93="N/A", $Q93, $AF93), IF($AG93="N/A", $T93,$AG93)))))))</f>
        <v>1</v>
      </c>
      <c r="BL93" s="16">
        <f>IF(AT93="R", $CA93, IF(OR(AT93="P", AT93="T", AT93="N"), 0, IF($C93="DM", $T93, IF(OR(AT93="Y", AT93="IR"),$AM93,IF(AT93="C", IF($BI93="Y", IF($AF93="N/A", $Q93, $AF93), IF($AG93="N/A", $T93,$AG93)))))))</f>
        <v>1</v>
      </c>
      <c r="BM93" s="16">
        <f>IF(AU93="R", $CA93, IF(OR(AU93="P", AU93="T", AU93="N"), 0, IF($C93="DM", $T93, IF(OR(AU93="Y", AU93="IR"),$AM93,IF(AU93="C", IF($BI93="Y", IF($AF93="N/A", $Q93, $AF93), IF($AG93="N/A", $T93,$AG93)))))))</f>
        <v>1</v>
      </c>
      <c r="BN93" s="16">
        <f>IF(AV93="R", $CA93, IF(OR(AV93="P", AV93="T", AV93="N"), 0, IF($C93="DM", $T93, IF(OR(AV93="Y", AV93="IR"),$AM93,IF(AV93="C", IF($BI93="Y", IF($AF93="N/A", $Q93, $AF93), IF($AG93="N/A", $T93,$AG93)))))))</f>
        <v>1</v>
      </c>
      <c r="BO93" s="16">
        <f>IF(AW93="R", $CA93, IF(OR(AW93="P", AW93="T", AW93="N"), 0, IF($C93="DM", $T93, IF(OR(AW93="Y", AW93="IR"),$AM93,IF(AW93="C", IF($BI93="Y", IF($AF93="N/A", $Q93, $AF93), IF($AG93="N/A", $T93,$AG93)))))))</f>
        <v>1</v>
      </c>
      <c r="BP93" s="16">
        <f>IF(AX93="R", $CA93, IF(OR(AX93="P", AX93="T", AX93="N"), 0, IF($C93="DM", $T93, IF(OR(AX93="Y", AX93="IR"),$AM93,IF(AX93="C", IF($BI93="Y", IF($AF93="N/A", $Q93, $AF93), IF($AG93="N/A", $T93,$AG93)))))))</f>
        <v>1</v>
      </c>
      <c r="BQ93" s="16">
        <f>IF(AY93="R", $CA93, IF(OR(AY93="P", AY93="T", AY93="N"), 0, IF($C93="DM", $T93, IF(OR(AY93="Y", AY93="IR"),$AM93,IF(AY93="C", IF($BI93="Y", IF($AF93="N/A", $Q93, $AF93), IF($AG93="N/A", $T93,$AG93)))))))</f>
        <v>1</v>
      </c>
      <c r="BR93" s="16">
        <f>IF(AZ93="R", $CA93, IF(OR(AZ93="P", AZ93="T", AZ93="N"), 0, IF($C93="DM", $T93, IF(OR(AZ93="Y", AZ93="IR"),$AM93,IF(AZ93="C", IF($BI93="Y", IF($AF93="N/A", $Q93, $AF93), IF($AG93="N/A", $T93,$AG93)))))))</f>
        <v>1</v>
      </c>
      <c r="BS93" s="16">
        <f>IF(BA93="R", $CA93, IF(OR(BA93="P", BA93="T", BA93="N"), 0, IF($C93="DM", $T93, IF(OR(BA93="Y", BA93="IR"),$AM93,IF(BA93="C", IF($BI93="Y", IF($AF93="N/A", $Q93, $AF93), IF($AG93="N/A", $T93,$AG93)))))))</f>
        <v>1</v>
      </c>
      <c r="BT93" s="16">
        <f>IF(BB93="R", $CA93, IF(OR(BB93="P", BB93="T", BB93="N"), 0, IF($C93="DM", $T93, IF(OR(BB93="Y", BB93="IR"),$AM93,IF(BB93="C", IF($BI93="Y", IF($BA93="C", IF($AF93="N/A", $Q93, $AF93), IF($AF93="N/A", $T93, $AM93)), IF($AG93="N/A", $T93,$AG93)))))))</f>
        <v>1</v>
      </c>
      <c r="BU93" s="16">
        <f>IF(BC93="R", $CA93, IF(OR(BC93="P", BC93="T", BC93="N"), 0, IF($C93="DM", $T93, IF(OR(BC93="Y", BC93="IR"),$AM93,IF(BC93="C", IF($BI93="Y", IF($BA93="C", IF($AF93="N/A", $Q93, $AF93), IF($AF93="N/A", $T93, $AM93)), IF($AG93="N/A", $T93,$AG93)))))))</f>
        <v>1</v>
      </c>
      <c r="BV93" s="16">
        <f>IF(BD93="R", $CA93, IF(OR(BD93="P", BD93="T", BD93="N"), 0, IF($C93="DM", $T93, IF(OR(BD93="Y", BD93="IR"),$AM93,IF(BD93="C", IF($BI93="Y", IF($BA93="C", IF($AF93="N/A", $Q93, $AF93), IF($AF93="N/A", $T93, $AM93)), IF($AG93="N/A", $T93,$AG93)))))))</f>
        <v>1</v>
      </c>
      <c r="BW93" s="16">
        <f>IF(BE93="R", $CA93, IF(OR(BE93="P", BE93="T", BE93="N"), 0, IF($C93="DM", $T93, IF(OR(BE93="Y", BE93="IR"),$AM93,IF(BE93="C", IF($BI93="Y", IF($BA93="C", IF($AF93="N/A", $Q93, $AF93), IF($AF93="N/A", $T93, $AM93)), IF($AG93="N/A", $T93,$AG93)))))))</f>
        <v>1</v>
      </c>
      <c r="BX93" s="16">
        <f>IF(BF93="R", $CA93, IF(OR(BF93="P", BF93="T", BF93="N"), 0, IF($C93="DM", $T93, IF(OR(BF93="Y", BF93="IR"),$AM93,IF(BF93="C", IF($BI93="Y", IF($BA93="C", IF($AF93="N/A", $Q93, $AF93), IF($AF93="N/A", $T93, $AM93)), IF($AG93="N/A", $T93,$AG93)))))))</f>
        <v>1</v>
      </c>
      <c r="BY93" s="16">
        <f>IF(BG93="R", $CA93, IF(OR(BG93="P", BG93="T", BG93="N"), 0, IF($C93="DM", $T93, IF(OR(BG93="Y", BG93="IR"),$AM93,IF(BG93="C", IF($BI93="Y", IF($BA93="C", IF($AF93="N/A", $Q93, $AF93), IF($AF93="N/A", $T93, $AM93)), IF($AG93="N/A", $T93,$AG93)))))))</f>
        <v>1</v>
      </c>
      <c r="BZ93" s="16">
        <f>IF(BH93="R", $CA93, IF(OR(BH93="P", BH93="T", BH93="N"), 0, IF($C93="DM", $T93, IF(OR(BH93="Y", BH93="IR"),$AM93,IF(BH93="C", IF($BI93="Y", IF($BA93="C", IF($AF93="N/A", $Q93, $AF93), IF($AF93="N/A", $T93, $AM93)), IF($AG93="N/A", $T93,$AG93)))))))</f>
        <v>1</v>
      </c>
      <c r="CA93" s="15" t="s">
        <v>75</v>
      </c>
      <c r="CB93" s="16">
        <f>BZ93</f>
        <v>1</v>
      </c>
      <c r="CC93" s="15" t="str">
        <f>IF(OR($BH93="T", $BH93="R"), 0, IF($BH93="C", IF($BI93="Y", IF($BA93="C", 0, IF(AF93="N/A", Q93-T93, AF93-AG93)), IF($AF93="N/A", U93, AH93)), AN93))</f>
        <v>N/A</v>
      </c>
      <c r="CD93" s="15" t="str">
        <f>IF(OR($BH93="T", $BH93="R"), 0, IF($BH93="C", IF($BI93="Y", 0, IF($AF93="N/A", V93, AI93)), AO93))</f>
        <v>N/A</v>
      </c>
      <c r="CE93" s="15" t="str">
        <f>IF(OR($BH93="T", $BH93="R"), 0, IF($BH93="C", IF($BI93="Y", 0, IF($AF93="N/A", W93, AJ93)), AP93))</f>
        <v>N/A</v>
      </c>
      <c r="CF93" s="15" t="str">
        <f>IF(OR($BH93="T", $BH93="R"), 0, IF($BH93="C", IF($BI93="Y", 0, IF($AF93="N/A", X93, AK93)), AQ93))</f>
        <v>N/A</v>
      </c>
      <c r="CG93" t="str">
        <f>IF(AC93="N/A", "S:"&amp;L93&amp;" G:"&amp;M93&amp;" GR:"&amp;Q93, IF(AC93=0, "S:"&amp;L93&amp;" G:"&amp;M93&amp;" GR:"&amp;Q93, "S:"&amp;L93&amp;"/"&amp;AD93&amp;" G:"&amp;AE93&amp;" GR:"&amp;AF93))</f>
        <v>S:0 G:1 GR:1</v>
      </c>
    </row>
    <row r="94" spans="1:85" x14ac:dyDescent="0.25">
      <c r="A94" s="14">
        <v>4773</v>
      </c>
      <c r="B94" s="15" t="s">
        <v>2606</v>
      </c>
      <c r="C94" s="15" t="s">
        <v>70</v>
      </c>
      <c r="D94" s="15" t="s">
        <v>52</v>
      </c>
      <c r="E94" s="15">
        <f>VLOOKUP(B94, 'Rookie Year'!$A$2:$B$55679,2,FALSE)</f>
        <v>2022</v>
      </c>
      <c r="F94" s="15">
        <v>2022</v>
      </c>
      <c r="G94" s="15" t="s">
        <v>40</v>
      </c>
      <c r="H94" s="15" t="s">
        <v>2206</v>
      </c>
      <c r="I94" s="16">
        <v>1</v>
      </c>
      <c r="J94" s="15">
        <v>3</v>
      </c>
      <c r="K94" s="17">
        <f>IF(AND(G94&lt;&gt;"N",R94="N/A"), IF(I94&lt;4, 0, 0.25),IF(I94=1, IF(J94=1,0.25, 0.25), IF(I94&lt;13, 0.25, IF(I94&lt;26, 0.4, IF(I94&lt;51, 0.6, 0.75)))))</f>
        <v>0</v>
      </c>
      <c r="L94" s="16">
        <f>I94-M94</f>
        <v>1</v>
      </c>
      <c r="M94" s="16">
        <f>ROUNDUP(I94*K94,0)</f>
        <v>0</v>
      </c>
      <c r="N94" s="16">
        <f>M94*J94</f>
        <v>0</v>
      </c>
      <c r="O94" s="16">
        <v>0</v>
      </c>
      <c r="P94" s="16">
        <v>0</v>
      </c>
      <c r="Q94" s="16">
        <f>N94-O94-P94</f>
        <v>0</v>
      </c>
      <c r="R94" s="15" t="s">
        <v>75</v>
      </c>
      <c r="S94" s="15">
        <f>IF(R94="N/A", J94-($B$1-F94), J94-($B$1-R94))</f>
        <v>1</v>
      </c>
      <c r="T94" s="16">
        <v>0</v>
      </c>
      <c r="U94" s="16" t="str">
        <f>IF($S94&lt;2, "N/A", $M94)</f>
        <v>N/A</v>
      </c>
      <c r="V94" s="16" t="str">
        <f>IF($S94&lt;3, "N/A", $M94)</f>
        <v>N/A</v>
      </c>
      <c r="W94" s="16" t="str">
        <f>IF($S94&lt;4, "N/A", $M94)</f>
        <v>N/A</v>
      </c>
      <c r="X94" s="16" t="str">
        <f>IF($S94&lt;5, "N/A", $M94)</f>
        <v>N/A</v>
      </c>
      <c r="Y94" s="15" t="str">
        <f>IF(SUM(T94:X94)&lt;&gt;Q94, "CHECK", "OK")</f>
        <v>OK</v>
      </c>
      <c r="Z94" s="15" t="str">
        <f>IF(F94=$B$1, "No", IF(S94=1, "Yes", "No"))</f>
        <v>Yes</v>
      </c>
      <c r="AA94" s="18">
        <f>IF(C94="DM", "N/A", IF(Z94="No","N/A",VLOOKUP(B94,'Extension List'!$A$3:$R$1972,18,FALSE)))</f>
        <v>1</v>
      </c>
      <c r="AB94" s="15">
        <f>IF(C94="DM", "N/A", IF(Z94="No","N/A",VLOOKUP(B94,'Extension List'!$A$3:$T$1972,20,FALSE)))</f>
        <v>1</v>
      </c>
      <c r="AC94" s="15">
        <f>IF(AA94="N/A", "N/A", 0)</f>
        <v>0</v>
      </c>
      <c r="AD94" s="16" t="str">
        <f>IF(AE94="N/A", "N/A", AA94-AE94)</f>
        <v>N/A</v>
      </c>
      <c r="AE94" s="16" t="str">
        <f>IF(AA94="N/A", "N/A", IF(AC94&gt;0, IF(AA94&lt;13, ROUNDUP(0.25*AA94,0), IF(AA94&lt;26, ROUNDUP(0.4*AA94,0), IF(AA94&lt;51, ROUNDUP(0.6*AA94,0), ROUNDUP(0.75*AA94,0)))), "N/A"))</f>
        <v>N/A</v>
      </c>
      <c r="AF94" s="16" t="str">
        <f>IF(AD94="N/A","N/A", (AE94*AC94)+Q94)</f>
        <v>N/A</v>
      </c>
      <c r="AG94" s="16" t="str">
        <f>IF($AF94="N/A", "N/A", "TBC")</f>
        <v>N/A</v>
      </c>
      <c r="AH94" s="16" t="str">
        <f>IF($AF94="N/A", "N/A", "TBC")</f>
        <v>N/A</v>
      </c>
      <c r="AI94" s="16" t="str">
        <f>IF($AF94="N/A","N/A",IF(AC94&gt;1,"TBC","N/A"))</f>
        <v>N/A</v>
      </c>
      <c r="AJ94" s="16" t="str">
        <f>IF($AF94="N/A","N/A",IF(AC94&gt;2,"TBC","N/A"))</f>
        <v>N/A</v>
      </c>
      <c r="AK94" s="16" t="str">
        <f>IF($AF94="N/A","N/A",IF(AC94&gt;3,"TBC","N/A"))</f>
        <v>N/A</v>
      </c>
      <c r="AL94" s="16" t="str">
        <f>IF(AC94="N/A","N/A",IF(AC94&gt;0,IF(SUM(AG94:AK94)&lt;&gt;AF94,"CHECK","OK"),"N/A"))</f>
        <v>N/A</v>
      </c>
      <c r="AM94" s="16">
        <f>IF(AD94="N/A", L94+T94, L94+AG94)</f>
        <v>1</v>
      </c>
      <c r="AN94" s="16" t="str">
        <f>IF(AD94="N/A", IF(U94="N/A", "N/A", L94+U94), AD94+AH94)</f>
        <v>N/A</v>
      </c>
      <c r="AO94" s="16" t="str">
        <f>IF(AD94="N/A", IF(V94="N/A", "N/A", L94+V94), IF(AI94="N/A", "N/A", AD94+AI94))</f>
        <v>N/A</v>
      </c>
      <c r="AP94" s="16" t="str">
        <f>IF(AD94="N/A", IF(W94="N/A", "N/A", L94+W94), IF(AJ94="N/A", "N/A", AD94+AJ94))</f>
        <v>N/A</v>
      </c>
      <c r="AQ94" s="16" t="str">
        <f>IF(AD94="N/A", IF(X94="N/A", "N/A", L94+X94), IF(AK94="N/A", "N/A", AD94+AK94))</f>
        <v>N/A</v>
      </c>
      <c r="AR94" s="15" t="s">
        <v>40</v>
      </c>
      <c r="AS94" s="15" t="s">
        <v>40</v>
      </c>
      <c r="AT94" s="15" t="s">
        <v>40</v>
      </c>
      <c r="AU94" s="15" t="s">
        <v>40</v>
      </c>
      <c r="AV94" s="15" t="s">
        <v>40</v>
      </c>
      <c r="AW94" s="15" t="s">
        <v>40</v>
      </c>
      <c r="AX94" s="15" t="s">
        <v>40</v>
      </c>
      <c r="AY94" s="15" t="s">
        <v>40</v>
      </c>
      <c r="AZ94" s="15" t="s">
        <v>40</v>
      </c>
      <c r="BA94" s="15" t="s">
        <v>40</v>
      </c>
      <c r="BB94" s="15" t="s">
        <v>40</v>
      </c>
      <c r="BC94" s="15" t="s">
        <v>40</v>
      </c>
      <c r="BD94" s="15" t="s">
        <v>40</v>
      </c>
      <c r="BE94" s="15" t="s">
        <v>40</v>
      </c>
      <c r="BF94" s="15" t="s">
        <v>40</v>
      </c>
      <c r="BG94" s="15" t="s">
        <v>40</v>
      </c>
      <c r="BH94" s="15" t="s">
        <v>40</v>
      </c>
      <c r="BI94" s="15"/>
      <c r="BJ94" s="16">
        <f>IF(AR94="R", $CA94, IF(OR(AR94="P", AR94="T", AR94="N"), 0, IF($C94="DM", $T94, IF(OR(AR94="Y", AR94="IR"),$AM94,IF(AR94="C", IF($BI94="Y", IF($AF94="N/A", $Q94, $AF94), IF($AG94="N/A", $T94,$AG94)))))))</f>
        <v>1</v>
      </c>
      <c r="BK94" s="16">
        <f>IF(AS94="R", $CA94, IF(OR(AS94="P", AS94="T", AS94="N"), 0, IF($C94="DM", $T94, IF(OR(AS94="Y", AS94="IR"),$AM94,IF(AS94="C", IF($BI94="Y", IF($AF94="N/A", $Q94, $AF94), IF($AG94="N/A", $T94,$AG94)))))))</f>
        <v>1</v>
      </c>
      <c r="BL94" s="16">
        <f>IF(AT94="R", $CA94, IF(OR(AT94="P", AT94="T", AT94="N"), 0, IF($C94="DM", $T94, IF(OR(AT94="Y", AT94="IR"),$AM94,IF(AT94="C", IF($BI94="Y", IF($AF94="N/A", $Q94, $AF94), IF($AG94="N/A", $T94,$AG94)))))))</f>
        <v>1</v>
      </c>
      <c r="BM94" s="16">
        <f>IF(AU94="R", $CA94, IF(OR(AU94="P", AU94="T", AU94="N"), 0, IF($C94="DM", $T94, IF(OR(AU94="Y", AU94="IR"),$AM94,IF(AU94="C", IF($BI94="Y", IF($AF94="N/A", $Q94, $AF94), IF($AG94="N/A", $T94,$AG94)))))))</f>
        <v>1</v>
      </c>
      <c r="BN94" s="16">
        <f>IF(AV94="R", $CA94, IF(OR(AV94="P", AV94="T", AV94="N"), 0, IF($C94="DM", $T94, IF(OR(AV94="Y", AV94="IR"),$AM94,IF(AV94="C", IF($BI94="Y", IF($AF94="N/A", $Q94, $AF94), IF($AG94="N/A", $T94,$AG94)))))))</f>
        <v>1</v>
      </c>
      <c r="BO94" s="16">
        <f>IF(AW94="R", $CA94, IF(OR(AW94="P", AW94="T", AW94="N"), 0, IF($C94="DM", $T94, IF(OR(AW94="Y", AW94="IR"),$AM94,IF(AW94="C", IF($BI94="Y", IF($AF94="N/A", $Q94, $AF94), IF($AG94="N/A", $T94,$AG94)))))))</f>
        <v>1</v>
      </c>
      <c r="BP94" s="16">
        <f>IF(AX94="R", $CA94, IF(OR(AX94="P", AX94="T", AX94="N"), 0, IF($C94="DM", $T94, IF(OR(AX94="Y", AX94="IR"),$AM94,IF(AX94="C", IF($BI94="Y", IF($AF94="N/A", $Q94, $AF94), IF($AG94="N/A", $T94,$AG94)))))))</f>
        <v>1</v>
      </c>
      <c r="BQ94" s="16">
        <f>IF(AY94="R", $CA94, IF(OR(AY94="P", AY94="T", AY94="N"), 0, IF($C94="DM", $T94, IF(OR(AY94="Y", AY94="IR"),$AM94,IF(AY94="C", IF($BI94="Y", IF($AF94="N/A", $Q94, $AF94), IF($AG94="N/A", $T94,$AG94)))))))</f>
        <v>1</v>
      </c>
      <c r="BR94" s="16">
        <f>IF(AZ94="R", $CA94, IF(OR(AZ94="P", AZ94="T", AZ94="N"), 0, IF($C94="DM", $T94, IF(OR(AZ94="Y", AZ94="IR"),$AM94,IF(AZ94="C", IF($BI94="Y", IF($AF94="N/A", $Q94, $AF94), IF($AG94="N/A", $T94,$AG94)))))))</f>
        <v>1</v>
      </c>
      <c r="BS94" s="16">
        <f>IF(BA94="R", $CA94, IF(OR(BA94="P", BA94="T", BA94="N"), 0, IF($C94="DM", $T94, IF(OR(BA94="Y", BA94="IR"),$AM94,IF(BA94="C", IF($BI94="Y", IF($AF94="N/A", $Q94, $AF94), IF($AG94="N/A", $T94,$AG94)))))))</f>
        <v>1</v>
      </c>
      <c r="BT94" s="16">
        <f>IF(BB94="R", $CA94, IF(OR(BB94="P", BB94="T", BB94="N"), 0, IF($C94="DM", $T94, IF(OR(BB94="Y", BB94="IR"),$AM94,IF(BB94="C", IF($BI94="Y", IF($BA94="C", IF($AF94="N/A", $Q94, $AF94), IF($AF94="N/A", $T94, $AM94)), IF($AG94="N/A", $T94,$AG94)))))))</f>
        <v>1</v>
      </c>
      <c r="BU94" s="16">
        <f>IF(BC94="R", $CA94, IF(OR(BC94="P", BC94="T", BC94="N"), 0, IF($C94="DM", $T94, IF(OR(BC94="Y", BC94="IR"),$AM94,IF(BC94="C", IF($BI94="Y", IF($BA94="C", IF($AF94="N/A", $Q94, $AF94), IF($AF94="N/A", $T94, $AM94)), IF($AG94="N/A", $T94,$AG94)))))))</f>
        <v>1</v>
      </c>
      <c r="BV94" s="16">
        <f>IF(BD94="R", $CA94, IF(OR(BD94="P", BD94="T", BD94="N"), 0, IF($C94="DM", $T94, IF(OR(BD94="Y", BD94="IR"),$AM94,IF(BD94="C", IF($BI94="Y", IF($BA94="C", IF($AF94="N/A", $Q94, $AF94), IF($AF94="N/A", $T94, $AM94)), IF($AG94="N/A", $T94,$AG94)))))))</f>
        <v>1</v>
      </c>
      <c r="BW94" s="16">
        <f>IF(BE94="R", $CA94, IF(OR(BE94="P", BE94="T", BE94="N"), 0, IF($C94="DM", $T94, IF(OR(BE94="Y", BE94="IR"),$AM94,IF(BE94="C", IF($BI94="Y", IF($BA94="C", IF($AF94="N/A", $Q94, $AF94), IF($AF94="N/A", $T94, $AM94)), IF($AG94="N/A", $T94,$AG94)))))))</f>
        <v>1</v>
      </c>
      <c r="BX94" s="16">
        <f>IF(BF94="R", $CA94, IF(OR(BF94="P", BF94="T", BF94="N"), 0, IF($C94="DM", $T94, IF(OR(BF94="Y", BF94="IR"),$AM94,IF(BF94="C", IF($BI94="Y", IF($BA94="C", IF($AF94="N/A", $Q94, $AF94), IF($AF94="N/A", $T94, $AM94)), IF($AG94="N/A", $T94,$AG94)))))))</f>
        <v>1</v>
      </c>
      <c r="BY94" s="16">
        <f>IF(BG94="R", $CA94, IF(OR(BG94="P", BG94="T", BG94="N"), 0, IF($C94="DM", $T94, IF(OR(BG94="Y", BG94="IR"),$AM94,IF(BG94="C", IF($BI94="Y", IF($BA94="C", IF($AF94="N/A", $Q94, $AF94), IF($AF94="N/A", $T94, $AM94)), IF($AG94="N/A", $T94,$AG94)))))))</f>
        <v>1</v>
      </c>
      <c r="BZ94" s="16">
        <f>IF(BH94="R", $CA94, IF(OR(BH94="P", BH94="T", BH94="N"), 0, IF($C94="DM", $T94, IF(OR(BH94="Y", BH94="IR"),$AM94,IF(BH94="C", IF($BI94="Y", IF($BA94="C", IF($AF94="N/A", $Q94, $AF94), IF($AF94="N/A", $T94, $AM94)), IF($AG94="N/A", $T94,$AG94)))))))</f>
        <v>1</v>
      </c>
      <c r="CA94" s="15" t="s">
        <v>75</v>
      </c>
      <c r="CB94" s="16">
        <f>BZ94</f>
        <v>1</v>
      </c>
      <c r="CC94" s="15" t="str">
        <f>IF(OR($BH94="T", $BH94="R"), 0, IF($BH94="C", IF($BI94="Y", IF($BA94="C", 0, IF(AF94="N/A", Q94-T94, AF94-AG94)), IF($AF94="N/A", U94, AH94)), AN94))</f>
        <v>N/A</v>
      </c>
      <c r="CD94" s="15" t="str">
        <f>IF(OR($BH94="T", $BH94="R"), 0, IF($BH94="C", IF($BI94="Y", 0, IF($AF94="N/A", V94, AI94)), AO94))</f>
        <v>N/A</v>
      </c>
      <c r="CE94" s="15" t="str">
        <f>IF(OR($BH94="T", $BH94="R"), 0, IF($BH94="C", IF($BI94="Y", 0, IF($AF94="N/A", W94, AJ94)), AP94))</f>
        <v>N/A</v>
      </c>
      <c r="CF94" s="15" t="str">
        <f>IF(OR($BH94="T", $BH94="R"), 0, IF($BH94="C", IF($BI94="Y", 0, IF($AF94="N/A", X94, AK94)), AQ94))</f>
        <v>N/A</v>
      </c>
      <c r="CG94" t="str">
        <f>IF(AC94="N/A", "S:"&amp;L94&amp;" G:"&amp;M94&amp;" GR:"&amp;Q94, IF(AC94=0, "S:"&amp;L94&amp;" G:"&amp;M94&amp;" GR:"&amp;Q94, "S:"&amp;L94&amp;"/"&amp;AD94&amp;" G:"&amp;AE94&amp;" GR:"&amp;AF94))</f>
        <v>S:1 G:0 GR:0</v>
      </c>
    </row>
    <row r="95" spans="1:85" x14ac:dyDescent="0.25">
      <c r="A95" s="14">
        <v>5547</v>
      </c>
      <c r="B95" s="15" t="s">
        <v>2900</v>
      </c>
      <c r="C95" s="15" t="s">
        <v>70</v>
      </c>
      <c r="D95" s="15" t="s">
        <v>52</v>
      </c>
      <c r="E95" s="15">
        <f>VLOOKUP(B95, 'Rookie Year'!$A$2:$B$55679,2,FALSE)</f>
        <v>2022</v>
      </c>
      <c r="F95" s="15">
        <v>2024</v>
      </c>
      <c r="G95" s="15" t="s">
        <v>42</v>
      </c>
      <c r="H95" s="15" t="s">
        <v>1928</v>
      </c>
      <c r="I95" s="16">
        <v>1</v>
      </c>
      <c r="J95" s="15">
        <v>1</v>
      </c>
      <c r="K95" s="17">
        <f>IF(AND(G95&lt;&gt;"N",R95="N/A"), IF(I95&lt;4, 0, 0.25),IF(I95=1, IF(J95=1,0.25, 0.25), IF(I95&lt;13, 0.25, IF(I95&lt;26, 0.4, IF(I95&lt;51, 0.6, 0.75)))))</f>
        <v>0.25</v>
      </c>
      <c r="L95" s="16">
        <f>I95-M95</f>
        <v>0</v>
      </c>
      <c r="M95" s="16">
        <f>ROUNDUP(I95*K95,0)</f>
        <v>1</v>
      </c>
      <c r="N95" s="16">
        <f>M95*J95</f>
        <v>1</v>
      </c>
      <c r="O95" s="16">
        <v>0</v>
      </c>
      <c r="P95" s="16">
        <v>0</v>
      </c>
      <c r="Q95" s="16">
        <f>N95-O95-P95</f>
        <v>1</v>
      </c>
      <c r="R95" s="15" t="s">
        <v>75</v>
      </c>
      <c r="S95" s="15">
        <f>IF(R95="N/A", J95-($B$1-F95), J95-($B$1-R95))</f>
        <v>1</v>
      </c>
      <c r="T95" s="16">
        <f>IF($S95&lt;1, "N/A", $M95)</f>
        <v>1</v>
      </c>
      <c r="U95" s="16" t="str">
        <f>IF($S95&lt;2, "N/A", $M95)</f>
        <v>N/A</v>
      </c>
      <c r="V95" s="16" t="str">
        <f>IF($S95&lt;3, "N/A", $M95)</f>
        <v>N/A</v>
      </c>
      <c r="W95" s="16" t="str">
        <f>IF($S95&lt;4, "N/A", $M95)</f>
        <v>N/A</v>
      </c>
      <c r="X95" s="16" t="str">
        <f>IF($S95&lt;5, "N/A", $M95)</f>
        <v>N/A</v>
      </c>
      <c r="Y95" s="15" t="str">
        <f>IF(SUM(T95:X95)&lt;&gt;Q95, "CHECK", "OK")</f>
        <v>OK</v>
      </c>
      <c r="Z95" s="15" t="str">
        <f>IF(F95=$B$1, "No", IF(S95=1, "Yes", "No"))</f>
        <v>No</v>
      </c>
      <c r="AA95" s="18" t="str">
        <f>IF(C95="DM", "N/A", IF(Z95="No","N/A",VLOOKUP(B95,'Extension List'!$A$3:$R$1972,18,FALSE)))</f>
        <v>N/A</v>
      </c>
      <c r="AB95" s="15" t="str">
        <f>IF(C95="DM", "N/A", IF(Z95="No","N/A",VLOOKUP(B95,'Extension List'!$A$3:$T$1972,20,FALSE)))</f>
        <v>N/A</v>
      </c>
      <c r="AC95" s="15" t="str">
        <f>IF(AA95="N/A", "N/A", 0)</f>
        <v>N/A</v>
      </c>
      <c r="AD95" s="16" t="str">
        <f>IF(AE95="N/A", "N/A", AA95-AE95)</f>
        <v>N/A</v>
      </c>
      <c r="AE95" s="16" t="str">
        <f>IF(AA95="N/A", "N/A", IF(AC95&gt;0, IF(AA95&lt;13, ROUNDUP(0.25*AA95,0), IF(AA95&lt;26, ROUNDUP(0.4*AA95,0), IF(AA95&lt;51, ROUNDUP(0.6*AA95,0), ROUNDUP(0.75*AA95,0)))), "N/A"))</f>
        <v>N/A</v>
      </c>
      <c r="AF95" s="16" t="str">
        <f>IF(AD95="N/A","N/A", (AE95*AC95)+Q95)</f>
        <v>N/A</v>
      </c>
      <c r="AG95" s="16" t="str">
        <f>IF($AF95="N/A", "N/A", "TBC")</f>
        <v>N/A</v>
      </c>
      <c r="AH95" s="16" t="str">
        <f>IF($AF95="N/A", "N/A", "TBC")</f>
        <v>N/A</v>
      </c>
      <c r="AI95" s="16" t="str">
        <f>IF($AF95="N/A","N/A",IF(AC95&gt;1,"TBC","N/A"))</f>
        <v>N/A</v>
      </c>
      <c r="AJ95" s="16" t="str">
        <f>IF($AF95="N/A","N/A",IF(AC95&gt;2,"TBC","N/A"))</f>
        <v>N/A</v>
      </c>
      <c r="AK95" s="16" t="str">
        <f>IF($AF95="N/A","N/A",IF(AC95&gt;3,"TBC","N/A"))</f>
        <v>N/A</v>
      </c>
      <c r="AL95" s="16" t="str">
        <f>IF(AC95="N/A","N/A",IF(AC95&gt;0,IF(SUM(AG95:AK95)&lt;&gt;AF95,"CHECK","OK"),"N/A"))</f>
        <v>N/A</v>
      </c>
      <c r="AM95" s="16">
        <f>IF(AD95="N/A", L95+T95, L95+AG95)</f>
        <v>1</v>
      </c>
      <c r="AN95" s="16" t="str">
        <f>IF(AD95="N/A", IF(U95="N/A", "N/A", L95+U95), AD95+AH95)</f>
        <v>N/A</v>
      </c>
      <c r="AO95" s="16" t="str">
        <f>IF(AD95="N/A", IF(V95="N/A", "N/A", L95+V95), IF(AI95="N/A", "N/A", AD95+AI95))</f>
        <v>N/A</v>
      </c>
      <c r="AP95" s="16" t="str">
        <f>IF(AD95="N/A", IF(W95="N/A", "N/A", L95+W95), IF(AJ95="N/A", "N/A", AD95+AJ95))</f>
        <v>N/A</v>
      </c>
      <c r="AQ95" s="16" t="str">
        <f>IF(AD95="N/A", IF(X95="N/A", "N/A", L95+X95), IF(AK95="N/A", "N/A", AD95+AK95))</f>
        <v>N/A</v>
      </c>
      <c r="AR95" s="15" t="s">
        <v>40</v>
      </c>
      <c r="AS95" s="15" t="s">
        <v>40</v>
      </c>
      <c r="AT95" s="15" t="s">
        <v>40</v>
      </c>
      <c r="AU95" s="15" t="s">
        <v>40</v>
      </c>
      <c r="AV95" s="15" t="s">
        <v>40</v>
      </c>
      <c r="AW95" s="15" t="s">
        <v>40</v>
      </c>
      <c r="AX95" s="15" t="s">
        <v>40</v>
      </c>
      <c r="AY95" s="15" t="s">
        <v>40</v>
      </c>
      <c r="AZ95" s="15" t="s">
        <v>40</v>
      </c>
      <c r="BA95" s="15" t="s">
        <v>40</v>
      </c>
      <c r="BB95" s="15" t="s">
        <v>40</v>
      </c>
      <c r="BC95" s="15" t="s">
        <v>40</v>
      </c>
      <c r="BD95" s="15" t="s">
        <v>40</v>
      </c>
      <c r="BE95" s="15" t="s">
        <v>40</v>
      </c>
      <c r="BF95" s="15" t="s">
        <v>40</v>
      </c>
      <c r="BG95" s="15" t="s">
        <v>40</v>
      </c>
      <c r="BH95" s="15" t="s">
        <v>40</v>
      </c>
      <c r="BJ95" s="16">
        <f>IF(AR95="R", $CA95, IF(OR(AR95="P", AR95="T", AR95="N"), 0, IF($C95="DM", $T95, IF(OR(AR95="Y", AR95="IR"),$AM95,IF(AR95="C", IF($BI95="Y", IF($AF95="N/A", $Q95, $AF95), IF($AG95="N/A", $T95,$AG95)))))))</f>
        <v>1</v>
      </c>
      <c r="BK95" s="16">
        <f>IF(AS95="R", $CA95, IF(OR(AS95="P", AS95="T", AS95="N"), 0, IF($C95="DM", $T95, IF(OR(AS95="Y", AS95="IR"),$AM95,IF(AS95="C", IF($BI95="Y", IF($AF95="N/A", $Q95, $AF95), IF($AG95="N/A", $T95,$AG95)))))))</f>
        <v>1</v>
      </c>
      <c r="BL95" s="16">
        <f>IF(AT95="R", $CA95, IF(OR(AT95="P", AT95="T", AT95="N"), 0, IF($C95="DM", $T95, IF(OR(AT95="Y", AT95="IR"),$AM95,IF(AT95="C", IF($BI95="Y", IF($AF95="N/A", $Q95, $AF95), IF($AG95="N/A", $T95,$AG95)))))))</f>
        <v>1</v>
      </c>
      <c r="BM95" s="16">
        <f>IF(AU95="R", $CA95, IF(OR(AU95="P", AU95="T", AU95="N"), 0, IF($C95="DM", $T95, IF(OR(AU95="Y", AU95="IR"),$AM95,IF(AU95="C", IF($BI95="Y", IF($AF95="N/A", $Q95, $AF95), IF($AG95="N/A", $T95,$AG95)))))))</f>
        <v>1</v>
      </c>
      <c r="BN95" s="16">
        <f>IF(AV95="R", $CA95, IF(OR(AV95="P", AV95="T", AV95="N"), 0, IF($C95="DM", $T95, IF(OR(AV95="Y", AV95="IR"),$AM95,IF(AV95="C", IF($BI95="Y", IF($AF95="N/A", $Q95, $AF95), IF($AG95="N/A", $T95,$AG95)))))))</f>
        <v>1</v>
      </c>
      <c r="BO95" s="16">
        <f>IF(AW95="R", $CA95, IF(OR(AW95="P", AW95="T", AW95="N"), 0, IF($C95="DM", $T95, IF(OR(AW95="Y", AW95="IR"),$AM95,IF(AW95="C", IF($BI95="Y", IF($AF95="N/A", $Q95, $AF95), IF($AG95="N/A", $T95,$AG95)))))))</f>
        <v>1</v>
      </c>
      <c r="BP95" s="16">
        <f>IF(AX95="R", $CA95, IF(OR(AX95="P", AX95="T", AX95="N"), 0, IF($C95="DM", $T95, IF(OR(AX95="Y", AX95="IR"),$AM95,IF(AX95="C", IF($BI95="Y", IF($AF95="N/A", $Q95, $AF95), IF($AG95="N/A", $T95,$AG95)))))))</f>
        <v>1</v>
      </c>
      <c r="BQ95" s="16">
        <f>IF(AY95="R", $CA95, IF(OR(AY95="P", AY95="T", AY95="N"), 0, IF($C95="DM", $T95, IF(OR(AY95="Y", AY95="IR"),$AM95,IF(AY95="C", IF($BI95="Y", IF($AF95="N/A", $Q95, $AF95), IF($AG95="N/A", $T95,$AG95)))))))</f>
        <v>1</v>
      </c>
      <c r="BR95" s="16">
        <f>IF(AZ95="R", $CA95, IF(OR(AZ95="P", AZ95="T", AZ95="N"), 0, IF($C95="DM", $T95, IF(OR(AZ95="Y", AZ95="IR"),$AM95,IF(AZ95="C", IF($BI95="Y", IF($AF95="N/A", $Q95, $AF95), IF($AG95="N/A", $T95,$AG95)))))))</f>
        <v>1</v>
      </c>
      <c r="BS95" s="16">
        <f>IF(BA95="R", $CA95, IF(OR(BA95="P", BA95="T", BA95="N"), 0, IF($C95="DM", $T95, IF(OR(BA95="Y", BA95="IR"),$AM95,IF(BA95="C", IF($BI95="Y", IF($AF95="N/A", $Q95, $AF95), IF($AG95="N/A", $T95,$AG95)))))))</f>
        <v>1</v>
      </c>
      <c r="BT95" s="16">
        <f>IF(BB95="R", $CA95, IF(OR(BB95="P", BB95="T", BB95="N"), 0, IF($C95="DM", $T95, IF(OR(BB95="Y", BB95="IR"),$AM95,IF(BB95="C", IF($BI95="Y", IF($BA95="C", IF($AF95="N/A", $Q95, $AF95), IF($AF95="N/A", $T95, $AM95)), IF($AG95="N/A", $T95,$AG95)))))))</f>
        <v>1</v>
      </c>
      <c r="BU95" s="16">
        <f>IF(BC95="R", $CA95, IF(OR(BC95="P", BC95="T", BC95="N"), 0, IF($C95="DM", $T95, IF(OR(BC95="Y", BC95="IR"),$AM95,IF(BC95="C", IF($BI95="Y", IF($BA95="C", IF($AF95="N/A", $Q95, $AF95), IF($AF95="N/A", $T95, $AM95)), IF($AG95="N/A", $T95,$AG95)))))))</f>
        <v>1</v>
      </c>
      <c r="BV95" s="16">
        <f>IF(BD95="R", $CA95, IF(OR(BD95="P", BD95="T", BD95="N"), 0, IF($C95="DM", $T95, IF(OR(BD95="Y", BD95="IR"),$AM95,IF(BD95="C", IF($BI95="Y", IF($BA95="C", IF($AF95="N/A", $Q95, $AF95), IF($AF95="N/A", $T95, $AM95)), IF($AG95="N/A", $T95,$AG95)))))))</f>
        <v>1</v>
      </c>
      <c r="BW95" s="16">
        <f>IF(BE95="R", $CA95, IF(OR(BE95="P", BE95="T", BE95="N"), 0, IF($C95="DM", $T95, IF(OR(BE95="Y", BE95="IR"),$AM95,IF(BE95="C", IF($BI95="Y", IF($BA95="C", IF($AF95="N/A", $Q95, $AF95), IF($AF95="N/A", $T95, $AM95)), IF($AG95="N/A", $T95,$AG95)))))))</f>
        <v>1</v>
      </c>
      <c r="BX95" s="16">
        <f>IF(BF95="R", $CA95, IF(OR(BF95="P", BF95="T", BF95="N"), 0, IF($C95="DM", $T95, IF(OR(BF95="Y", BF95="IR"),$AM95,IF(BF95="C", IF($BI95="Y", IF($BA95="C", IF($AF95="N/A", $Q95, $AF95), IF($AF95="N/A", $T95, $AM95)), IF($AG95="N/A", $T95,$AG95)))))))</f>
        <v>1</v>
      </c>
      <c r="BY95" s="16">
        <f>IF(BG95="R", $CA95, IF(OR(BG95="P", BG95="T", BG95="N"), 0, IF($C95="DM", $T95, IF(OR(BG95="Y", BG95="IR"),$AM95,IF(BG95="C", IF($BI95="Y", IF($BA95="C", IF($AF95="N/A", $Q95, $AF95), IF($AF95="N/A", $T95, $AM95)), IF($AG95="N/A", $T95,$AG95)))))))</f>
        <v>1</v>
      </c>
      <c r="BZ95" s="16">
        <f>IF(BH95="R", $CA95, IF(OR(BH95="P", BH95="T", BH95="N"), 0, IF($C95="DM", $T95, IF(OR(BH95="Y", BH95="IR"),$AM95,IF(BH95="C", IF($BI95="Y", IF($BA95="C", IF($AF95="N/A", $Q95, $AF95), IF($AF95="N/A", $T95, $AM95)), IF($AG95="N/A", $T95,$AG95)))))))</f>
        <v>1</v>
      </c>
      <c r="CA95" s="15" t="s">
        <v>75</v>
      </c>
      <c r="CB95" s="16">
        <f>BZ95</f>
        <v>1</v>
      </c>
      <c r="CC95" s="15" t="str">
        <f>IF(OR($BH95="T", $BH95="R"), 0, IF($BH95="C", IF($BI95="Y", IF($BA95="C", 0, IF(AF95="N/A", Q95-T95, AF95-AG95)), IF($AF95="N/A", U95, AH95)), AN95))</f>
        <v>N/A</v>
      </c>
      <c r="CD95" s="15" t="str">
        <f>IF(OR($BH95="T", $BH95="R"), 0, IF($BH95="C", IF($BI95="Y", 0, IF($AF95="N/A", V95, AI95)), AO95))</f>
        <v>N/A</v>
      </c>
      <c r="CE95" s="15" t="str">
        <f>IF(OR($BH95="T", $BH95="R"), 0, IF($BH95="C", IF($BI95="Y", 0, IF($AF95="N/A", W95, AJ95)), AP95))</f>
        <v>N/A</v>
      </c>
      <c r="CF95" s="15" t="str">
        <f>IF(OR($BH95="T", $BH95="R"), 0, IF($BH95="C", IF($BI95="Y", 0, IF($AF95="N/A", X95, AK95)), AQ95))</f>
        <v>N/A</v>
      </c>
      <c r="CG95" t="str">
        <f>IF(AC95="N/A", "S:"&amp;L95&amp;" G:"&amp;M95&amp;" GR:"&amp;Q95, IF(AC95=0, "S:"&amp;L95&amp;" G:"&amp;M95&amp;" GR:"&amp;Q95, "S:"&amp;L95&amp;"/"&amp;AD95&amp;" G:"&amp;AE95&amp;" GR:"&amp;AF95))</f>
        <v>S:0 G:1 GR:1</v>
      </c>
    </row>
    <row r="96" spans="1:85" x14ac:dyDescent="0.25">
      <c r="A96" s="14">
        <v>5261</v>
      </c>
      <c r="B96" s="15" t="s">
        <v>2936</v>
      </c>
      <c r="C96" s="15" t="s">
        <v>70</v>
      </c>
      <c r="D96" s="15" t="s">
        <v>52</v>
      </c>
      <c r="E96" s="15">
        <f>VLOOKUP(B96, 'Rookie Year'!$A$2:$B$55679,2,FALSE)</f>
        <v>2023</v>
      </c>
      <c r="F96" s="15">
        <v>2023</v>
      </c>
      <c r="G96" s="15" t="s">
        <v>40</v>
      </c>
      <c r="H96" s="15" t="s">
        <v>2239</v>
      </c>
      <c r="I96" s="16">
        <v>1</v>
      </c>
      <c r="J96" s="15">
        <v>3</v>
      </c>
      <c r="K96" s="17">
        <f>IF(AND(G96&lt;&gt;"N",R96="N/A"), IF(I96&lt;4, 0, 0.25),IF(I96=1, IF(J96=1,0.25, 0.25), IF(I96&lt;13, 0.25, IF(I96&lt;26, 0.4, IF(I96&lt;51, 0.6, 0.75)))))</f>
        <v>0</v>
      </c>
      <c r="L96" s="16">
        <f>I96-M96</f>
        <v>1</v>
      </c>
      <c r="M96" s="16">
        <f>ROUNDUP(I96*K96,0)</f>
        <v>0</v>
      </c>
      <c r="N96" s="16">
        <f>M96*J96</f>
        <v>0</v>
      </c>
      <c r="O96" s="16">
        <v>0</v>
      </c>
      <c r="P96" s="16">
        <v>0</v>
      </c>
      <c r="Q96" s="16">
        <f>N96-O96-P96</f>
        <v>0</v>
      </c>
      <c r="R96" s="15" t="s">
        <v>75</v>
      </c>
      <c r="S96" s="15">
        <f>IF(R96="N/A", J96-($B$1-F96), J96-($B$1-R96))</f>
        <v>2</v>
      </c>
      <c r="T96" s="16">
        <v>0</v>
      </c>
      <c r="U96" s="16">
        <v>0</v>
      </c>
      <c r="V96" s="16" t="str">
        <f>IF($S96&lt;3, "N/A", $M96)</f>
        <v>N/A</v>
      </c>
      <c r="W96" s="16" t="str">
        <f>IF($S96&lt;4, "N/A", $M96)</f>
        <v>N/A</v>
      </c>
      <c r="X96" s="16" t="str">
        <f>IF($S96&lt;5, "N/A", $M96)</f>
        <v>N/A</v>
      </c>
      <c r="Y96" s="15" t="str">
        <f>IF(SUM(T96:X96)&lt;&gt;Q96, "CHECK", "OK")</f>
        <v>OK</v>
      </c>
      <c r="Z96" s="15" t="str">
        <f>IF(F96=$B$1, "No", IF(S96=1, "Yes", "No"))</f>
        <v>No</v>
      </c>
      <c r="AA96" s="18" t="str">
        <f>IF(C96="DM", "N/A", IF(Z96="No","N/A",VLOOKUP(B96,'Extension List'!$A$3:$R$1972,18,FALSE)))</f>
        <v>N/A</v>
      </c>
      <c r="AB96" s="15" t="str">
        <f>IF(C96="DM", "N/A", IF(Z96="No","N/A",VLOOKUP(B96,'Extension List'!$A$3:$T$1972,20,FALSE)))</f>
        <v>N/A</v>
      </c>
      <c r="AC96" s="15" t="str">
        <f>IF(AA96="N/A", "N/A", 0)</f>
        <v>N/A</v>
      </c>
      <c r="AD96" s="16" t="str">
        <f>IF(AE96="N/A", "N/A", AA96-AE96)</f>
        <v>N/A</v>
      </c>
      <c r="AE96" s="16" t="str">
        <f>IF(AA96="N/A", "N/A", IF(AC96&gt;0, IF(AA96&lt;13, ROUNDUP(0.25*AA96,0), IF(AA96&lt;26, ROUNDUP(0.4*AA96,0), IF(AA96&lt;51, ROUNDUP(0.6*AA96,0), ROUNDUP(0.75*AA96,0)))), "N/A"))</f>
        <v>N/A</v>
      </c>
      <c r="AF96" s="16" t="str">
        <f>IF(AD96="N/A","N/A", (AE96*AC96)+Q96)</f>
        <v>N/A</v>
      </c>
      <c r="AG96" s="16" t="str">
        <f>IF($AF96="N/A", "N/A", "TBC")</f>
        <v>N/A</v>
      </c>
      <c r="AH96" s="16" t="str">
        <f>IF($AF96="N/A", "N/A", "TBC")</f>
        <v>N/A</v>
      </c>
      <c r="AI96" s="16" t="str">
        <f>IF($AF96="N/A","N/A",IF(AC96&gt;1,"TBC","N/A"))</f>
        <v>N/A</v>
      </c>
      <c r="AJ96" s="16" t="str">
        <f>IF($AF96="N/A","N/A",IF(AC96&gt;2,"TBC","N/A"))</f>
        <v>N/A</v>
      </c>
      <c r="AK96" s="16" t="str">
        <f>IF($AF96="N/A","N/A",IF(AC96&gt;3,"TBC","N/A"))</f>
        <v>N/A</v>
      </c>
      <c r="AL96" s="16" t="str">
        <f>IF(AC96="N/A","N/A",IF(AC96&gt;0,IF(SUM(AG96:AK96)&lt;&gt;AF96,"CHECK","OK"),"N/A"))</f>
        <v>N/A</v>
      </c>
      <c r="AM96" s="16">
        <f>IF(AD96="N/A", L96+T96, L96+AG96)</f>
        <v>1</v>
      </c>
      <c r="AN96" s="16">
        <f>IF(AD96="N/A", IF(U96="N/A", "N/A", L96+U96), AD96+AH96)</f>
        <v>1</v>
      </c>
      <c r="AO96" s="16" t="str">
        <f>IF(AD96="N/A", IF(V96="N/A", "N/A", L96+V96), IF(AI96="N/A", "N/A", AD96+AI96))</f>
        <v>N/A</v>
      </c>
      <c r="AP96" s="16" t="str">
        <f>IF(AD96="N/A", IF(W96="N/A", "N/A", L96+W96), IF(AJ96="N/A", "N/A", AD96+AJ96))</f>
        <v>N/A</v>
      </c>
      <c r="AQ96" s="16" t="str">
        <f>IF(AD96="N/A", IF(X96="N/A", "N/A", L96+X96), IF(AK96="N/A", "N/A", AD96+AK96))</f>
        <v>N/A</v>
      </c>
      <c r="AR96" s="15" t="s">
        <v>66</v>
      </c>
      <c r="AS96" s="15" t="s">
        <v>66</v>
      </c>
      <c r="AT96" s="15" t="s">
        <v>66</v>
      </c>
      <c r="AU96" s="15" t="s">
        <v>66</v>
      </c>
      <c r="AV96" s="15" t="s">
        <v>66</v>
      </c>
      <c r="AW96" s="15" t="s">
        <v>66</v>
      </c>
      <c r="AX96" s="15" t="s">
        <v>66</v>
      </c>
      <c r="AY96" s="15" t="s">
        <v>66</v>
      </c>
      <c r="AZ96" s="15" t="s">
        <v>66</v>
      </c>
      <c r="BA96" s="15" t="s">
        <v>66</v>
      </c>
      <c r="BB96" s="15" t="s">
        <v>66</v>
      </c>
      <c r="BC96" s="15" t="s">
        <v>66</v>
      </c>
      <c r="BD96" s="15" t="s">
        <v>66</v>
      </c>
      <c r="BE96" s="15" t="s">
        <v>66</v>
      </c>
      <c r="BF96" s="15" t="s">
        <v>66</v>
      </c>
      <c r="BG96" s="15" t="s">
        <v>66</v>
      </c>
      <c r="BH96" s="15" t="s">
        <v>66</v>
      </c>
      <c r="BI96" s="15"/>
      <c r="BJ96" s="16">
        <f>IF(AR96="R", $CA96, IF(OR(AR96="P", AR96="T", AR96="N"), 0, IF($C96="DM", $T96, IF(OR(AR96="Y", AR96="IR"),$AM96,IF(AR96="C", IF($BI96="Y", IF($AF96="N/A", $Q96, $AF96), IF($AG96="N/A", $T96,$AG96)))))))</f>
        <v>0</v>
      </c>
      <c r="BK96" s="16">
        <f>IF(AS96="R", $CA96, IF(OR(AS96="P", AS96="T", AS96="N"), 0, IF($C96="DM", $T96, IF(OR(AS96="Y", AS96="IR"),$AM96,IF(AS96="C", IF($BI96="Y", IF($AF96="N/A", $Q96, $AF96), IF($AG96="N/A", $T96,$AG96)))))))</f>
        <v>0</v>
      </c>
      <c r="BL96" s="16">
        <f>IF(AT96="R", $CA96, IF(OR(AT96="P", AT96="T", AT96="N"), 0, IF($C96="DM", $T96, IF(OR(AT96="Y", AT96="IR"),$AM96,IF(AT96="C", IF($BI96="Y", IF($AF96="N/A", $Q96, $AF96), IF($AG96="N/A", $T96,$AG96)))))))</f>
        <v>0</v>
      </c>
      <c r="BM96" s="16">
        <f>IF(AU96="R", $CA96, IF(OR(AU96="P", AU96="T", AU96="N"), 0, IF($C96="DM", $T96, IF(OR(AU96="Y", AU96="IR"),$AM96,IF(AU96="C", IF($BI96="Y", IF($AF96="N/A", $Q96, $AF96), IF($AG96="N/A", $T96,$AG96)))))))</f>
        <v>0</v>
      </c>
      <c r="BN96" s="16">
        <f>IF(AV96="R", $CA96, IF(OR(AV96="P", AV96="T", AV96="N"), 0, IF($C96="DM", $T96, IF(OR(AV96="Y", AV96="IR"),$AM96,IF(AV96="C", IF($BI96="Y", IF($AF96="N/A", $Q96, $AF96), IF($AG96="N/A", $T96,$AG96)))))))</f>
        <v>0</v>
      </c>
      <c r="BO96" s="16">
        <f>IF(AW96="R", $CA96, IF(OR(AW96="P", AW96="T", AW96="N"), 0, IF($C96="DM", $T96, IF(OR(AW96="Y", AW96="IR"),$AM96,IF(AW96="C", IF($BI96="Y", IF($AF96="N/A", $Q96, $AF96), IF($AG96="N/A", $T96,$AG96)))))))</f>
        <v>0</v>
      </c>
      <c r="BP96" s="16">
        <f>IF(AX96="R", $CA96, IF(OR(AX96="P", AX96="T", AX96="N"), 0, IF($C96="DM", $T96, IF(OR(AX96="Y", AX96="IR"),$AM96,IF(AX96="C", IF($BI96="Y", IF($AF96="N/A", $Q96, $AF96), IF($AG96="N/A", $T96,$AG96)))))))</f>
        <v>0</v>
      </c>
      <c r="BQ96" s="16">
        <f>IF(AY96="R", $CA96, IF(OR(AY96="P", AY96="T", AY96="N"), 0, IF($C96="DM", $T96, IF(OR(AY96="Y", AY96="IR"),$AM96,IF(AY96="C", IF($BI96="Y", IF($AF96="N/A", $Q96, $AF96), IF($AG96="N/A", $T96,$AG96)))))))</f>
        <v>0</v>
      </c>
      <c r="BR96" s="16">
        <f>IF(AZ96="R", $CA96, IF(OR(AZ96="P", AZ96="T", AZ96="N"), 0, IF($C96="DM", $T96, IF(OR(AZ96="Y", AZ96="IR"),$AM96,IF(AZ96="C", IF($BI96="Y", IF($AF96="N/A", $Q96, $AF96), IF($AG96="N/A", $T96,$AG96)))))))</f>
        <v>0</v>
      </c>
      <c r="BS96" s="16">
        <f>IF(BA96="R", $CA96, IF(OR(BA96="P", BA96="T", BA96="N"), 0, IF($C96="DM", $T96, IF(OR(BA96="Y", BA96="IR"),$AM96,IF(BA96="C", IF($BI96="Y", IF($AF96="N/A", $Q96, $AF96), IF($AG96="N/A", $T96,$AG96)))))))</f>
        <v>0</v>
      </c>
      <c r="BT96" s="16">
        <f>IF(BB96="R", $CA96, IF(OR(BB96="P", BB96="T", BB96="N"), 0, IF($C96="DM", $T96, IF(OR(BB96="Y", BB96="IR"),$AM96,IF(BB96="C", IF($BI96="Y", IF($BA96="C", IF($AF96="N/A", $Q96, $AF96), IF($AF96="N/A", $T96, $AM96)), IF($AG96="N/A", $T96,$AG96)))))))</f>
        <v>0</v>
      </c>
      <c r="BU96" s="16">
        <f>IF(BC96="R", $CA96, IF(OR(BC96="P", BC96="T", BC96="N"), 0, IF($C96="DM", $T96, IF(OR(BC96="Y", BC96="IR"),$AM96,IF(BC96="C", IF($BI96="Y", IF($BA96="C", IF($AF96="N/A", $Q96, $AF96), IF($AF96="N/A", $T96, $AM96)), IF($AG96="N/A", $T96,$AG96)))))))</f>
        <v>0</v>
      </c>
      <c r="BV96" s="16">
        <f>IF(BD96="R", $CA96, IF(OR(BD96="P", BD96="T", BD96="N"), 0, IF($C96="DM", $T96, IF(OR(BD96="Y", BD96="IR"),$AM96,IF(BD96="C", IF($BI96="Y", IF($BA96="C", IF($AF96="N/A", $Q96, $AF96), IF($AF96="N/A", $T96, $AM96)), IF($AG96="N/A", $T96,$AG96)))))))</f>
        <v>0</v>
      </c>
      <c r="BW96" s="16">
        <f>IF(BE96="R", $CA96, IF(OR(BE96="P", BE96="T", BE96="N"), 0, IF($C96="DM", $T96, IF(OR(BE96="Y", BE96="IR"),$AM96,IF(BE96="C", IF($BI96="Y", IF($BA96="C", IF($AF96="N/A", $Q96, $AF96), IF($AF96="N/A", $T96, $AM96)), IF($AG96="N/A", $T96,$AG96)))))))</f>
        <v>0</v>
      </c>
      <c r="BX96" s="16">
        <f>IF(BF96="R", $CA96, IF(OR(BF96="P", BF96="T", BF96="N"), 0, IF($C96="DM", $T96, IF(OR(BF96="Y", BF96="IR"),$AM96,IF(BF96="C", IF($BI96="Y", IF($BA96="C", IF($AF96="N/A", $Q96, $AF96), IF($AF96="N/A", $T96, $AM96)), IF($AG96="N/A", $T96,$AG96)))))))</f>
        <v>0</v>
      </c>
      <c r="BY96" s="16">
        <f>IF(BG96="R", $CA96, IF(OR(BG96="P", BG96="T", BG96="N"), 0, IF($C96="DM", $T96, IF(OR(BG96="Y", BG96="IR"),$AM96,IF(BG96="C", IF($BI96="Y", IF($BA96="C", IF($AF96="N/A", $Q96, $AF96), IF($AF96="N/A", $T96, $AM96)), IF($AG96="N/A", $T96,$AG96)))))))</f>
        <v>0</v>
      </c>
      <c r="BZ96" s="16">
        <f>IF(BH96="R", $CA96, IF(OR(BH96="P", BH96="T", BH96="N"), 0, IF($C96="DM", $T96, IF(OR(BH96="Y", BH96="IR"),$AM96,IF(BH96="C", IF($BI96="Y", IF($BA96="C", IF($AF96="N/A", $Q96, $AF96), IF($AF96="N/A", $T96, $AM96)), IF($AG96="N/A", $T96,$AG96)))))))</f>
        <v>0</v>
      </c>
      <c r="CA96" s="15" t="s">
        <v>75</v>
      </c>
      <c r="CB96" s="16">
        <f>BZ96</f>
        <v>0</v>
      </c>
      <c r="CC96" s="15">
        <f>IF(OR($BH96="T", $BH96="R"), 0, IF($BH96="C", IF($BI96="Y", IF($BA96="C", 0, IF(AF96="N/A", Q96-T96, AF96-AG96)), IF($AF96="N/A", U96, AH96)), AN96))</f>
        <v>1</v>
      </c>
      <c r="CD96" s="15" t="str">
        <f>IF(OR($BH96="T", $BH96="R"), 0, IF($BH96="C", IF($BI96="Y", 0, IF($AF96="N/A", V96, AI96)), AO96))</f>
        <v>N/A</v>
      </c>
      <c r="CE96" s="15" t="str">
        <f>IF(OR($BH96="T", $BH96="R"), 0, IF($BH96="C", IF($BI96="Y", 0, IF($AF96="N/A", W96, AJ96)), AP96))</f>
        <v>N/A</v>
      </c>
      <c r="CF96" s="15" t="str">
        <f>IF(OR($BH96="T", $BH96="R"), 0, IF($BH96="C", IF($BI96="Y", 0, IF($AF96="N/A", X96, AK96)), AQ96))</f>
        <v>N/A</v>
      </c>
      <c r="CG96" t="str">
        <f>IF(AC96="N/A", "S:"&amp;L96&amp;" G:"&amp;M96&amp;" GR:"&amp;Q96, IF(AC96=0, "S:"&amp;L96&amp;" G:"&amp;M96&amp;" GR:"&amp;Q96, "S:"&amp;L96&amp;"/"&amp;AD96&amp;" G:"&amp;AE96&amp;" GR:"&amp;AF96))</f>
        <v>S:1 G:0 GR:0</v>
      </c>
    </row>
    <row r="97" spans="1:85" x14ac:dyDescent="0.25">
      <c r="A97" s="14">
        <v>5271</v>
      </c>
      <c r="B97" s="15" t="s">
        <v>2860</v>
      </c>
      <c r="C97" s="15" t="s">
        <v>70</v>
      </c>
      <c r="D97" s="15" t="s">
        <v>52</v>
      </c>
      <c r="E97" s="15">
        <f>VLOOKUP(B97, 'Rookie Year'!$A$2:$B$55679,2,FALSE)</f>
        <v>2023</v>
      </c>
      <c r="F97" s="15">
        <v>2023</v>
      </c>
      <c r="G97" s="15" t="s">
        <v>40</v>
      </c>
      <c r="H97" s="15" t="s">
        <v>2248</v>
      </c>
      <c r="I97" s="16">
        <v>1</v>
      </c>
      <c r="J97" s="15">
        <v>3</v>
      </c>
      <c r="K97" s="17">
        <f>IF(AND(G97&lt;&gt;"N",R97="N/A"), IF(I97&lt;4, 0, 0.25),IF(I97=1, IF(J97=1,0.25, 0.25), IF(I97&lt;13, 0.25, IF(I97&lt;26, 0.4, IF(I97&lt;51, 0.6, 0.75)))))</f>
        <v>0</v>
      </c>
      <c r="L97" s="16">
        <f>I97-M97</f>
        <v>1</v>
      </c>
      <c r="M97" s="16">
        <f>ROUNDUP(I97*K97,0)</f>
        <v>0</v>
      </c>
      <c r="N97" s="16">
        <f>M97*J97</f>
        <v>0</v>
      </c>
      <c r="O97" s="16">
        <v>0</v>
      </c>
      <c r="P97" s="16">
        <v>0</v>
      </c>
      <c r="Q97" s="16">
        <f>N97-O97-P97</f>
        <v>0</v>
      </c>
      <c r="R97" s="15" t="s">
        <v>75</v>
      </c>
      <c r="S97" s="15">
        <f>IF(R97="N/A", J97-($B$1-F97), J97-($B$1-R97))</f>
        <v>2</v>
      </c>
      <c r="T97" s="16">
        <v>0</v>
      </c>
      <c r="U97" s="16">
        <v>0</v>
      </c>
      <c r="V97" s="16" t="str">
        <f>IF($S97&lt;3, "N/A", $M97)</f>
        <v>N/A</v>
      </c>
      <c r="W97" s="16" t="str">
        <f>IF($S97&lt;4, "N/A", $M97)</f>
        <v>N/A</v>
      </c>
      <c r="X97" s="16" t="str">
        <f>IF($S97&lt;5, "N/A", $M97)</f>
        <v>N/A</v>
      </c>
      <c r="Y97" s="15" t="str">
        <f>IF(SUM(T97:X97)&lt;&gt;Q97, "CHECK", "OK")</f>
        <v>OK</v>
      </c>
      <c r="Z97" s="15" t="str">
        <f>IF(F97=$B$1, "No", IF(S97=1, "Yes", "No"))</f>
        <v>No</v>
      </c>
      <c r="AA97" s="18" t="str">
        <f>IF(C97="DM", "N/A", IF(Z97="No","N/A",VLOOKUP(B97,'Extension List'!$A$3:$R$1972,18,FALSE)))</f>
        <v>N/A</v>
      </c>
      <c r="AB97" s="15" t="str">
        <f>IF(C97="DM", "N/A", IF(Z97="No","N/A",VLOOKUP(B97,'Extension List'!$A$3:$T$1972,20,FALSE)))</f>
        <v>N/A</v>
      </c>
      <c r="AC97" s="15" t="str">
        <f>IF(AA97="N/A", "N/A", 0)</f>
        <v>N/A</v>
      </c>
      <c r="AD97" s="16" t="str">
        <f>IF(AE97="N/A", "N/A", AA97-AE97)</f>
        <v>N/A</v>
      </c>
      <c r="AE97" s="16" t="str">
        <f>IF(AA97="N/A", "N/A", IF(AC97&gt;0, IF(AA97&lt;13, ROUNDUP(0.25*AA97,0), IF(AA97&lt;26, ROUNDUP(0.4*AA97,0), IF(AA97&lt;51, ROUNDUP(0.6*AA97,0), ROUNDUP(0.75*AA97,0)))), "N/A"))</f>
        <v>N/A</v>
      </c>
      <c r="AF97" s="16" t="str">
        <f>IF(AD97="N/A","N/A", (AE97*AC97)+Q97)</f>
        <v>N/A</v>
      </c>
      <c r="AG97" s="16" t="str">
        <f>IF($AF97="N/A", "N/A", "TBC")</f>
        <v>N/A</v>
      </c>
      <c r="AH97" s="16" t="str">
        <f>IF($AF97="N/A", "N/A", "TBC")</f>
        <v>N/A</v>
      </c>
      <c r="AI97" s="16" t="str">
        <f>IF($AF97="N/A","N/A",IF(AC97&gt;1,"TBC","N/A"))</f>
        <v>N/A</v>
      </c>
      <c r="AJ97" s="16" t="str">
        <f>IF($AF97="N/A","N/A",IF(AC97&gt;2,"TBC","N/A"))</f>
        <v>N/A</v>
      </c>
      <c r="AK97" s="16" t="str">
        <f>IF($AF97="N/A","N/A",IF(AC97&gt;3,"TBC","N/A"))</f>
        <v>N/A</v>
      </c>
      <c r="AL97" s="16" t="str">
        <f>IF(AC97="N/A","N/A",IF(AC97&gt;0,IF(SUM(AG97:AK97)&lt;&gt;AF97,"CHECK","OK"),"N/A"))</f>
        <v>N/A</v>
      </c>
      <c r="AM97" s="16">
        <f>IF(AD97="N/A", L97+T97, L97+AG97)</f>
        <v>1</v>
      </c>
      <c r="AN97" s="16">
        <f>IF(AD97="N/A", IF(U97="N/A", "N/A", L97+U97), AD97+AH97)</f>
        <v>1</v>
      </c>
      <c r="AO97" s="16" t="str">
        <f>IF(AD97="N/A", IF(V97="N/A", "N/A", L97+V97), IF(AI97="N/A", "N/A", AD97+AI97))</f>
        <v>N/A</v>
      </c>
      <c r="AP97" s="16" t="str">
        <f>IF(AD97="N/A", IF(W97="N/A", "N/A", L97+W97), IF(AJ97="N/A", "N/A", AD97+AJ97))</f>
        <v>N/A</v>
      </c>
      <c r="AQ97" s="16" t="str">
        <f>IF(AD97="N/A", IF(X97="N/A", "N/A", L97+X97), IF(AK97="N/A", "N/A", AD97+AK97))</f>
        <v>N/A</v>
      </c>
      <c r="AR97" s="15" t="s">
        <v>44</v>
      </c>
      <c r="AS97" s="15" t="s">
        <v>44</v>
      </c>
      <c r="AT97" s="15" t="s">
        <v>44</v>
      </c>
      <c r="AU97" s="15" t="s">
        <v>44</v>
      </c>
      <c r="AV97" s="15" t="s">
        <v>44</v>
      </c>
      <c r="AW97" s="15" t="s">
        <v>44</v>
      </c>
      <c r="AX97" s="15" t="s">
        <v>44</v>
      </c>
      <c r="AY97" s="15" t="s">
        <v>44</v>
      </c>
      <c r="AZ97" s="15" t="s">
        <v>44</v>
      </c>
      <c r="BA97" s="15" t="s">
        <v>44</v>
      </c>
      <c r="BB97" s="15" t="s">
        <v>44</v>
      </c>
      <c r="BC97" s="15" t="s">
        <v>44</v>
      </c>
      <c r="BD97" s="15" t="s">
        <v>44</v>
      </c>
      <c r="BE97" s="15" t="s">
        <v>44</v>
      </c>
      <c r="BF97" s="15" t="s">
        <v>44</v>
      </c>
      <c r="BG97" s="15" t="s">
        <v>44</v>
      </c>
      <c r="BH97" s="15" t="s">
        <v>44</v>
      </c>
      <c r="BI97" s="15"/>
      <c r="BJ97" s="16">
        <f>IF(AR97="R", $CA97, IF(OR(AR97="P", AR97="T", AR97="N"), 0, IF($C97="DM", $T97, IF(OR(AR97="Y", AR97="IR"),$AM97,IF(AR97="C", IF($BI97="Y", IF($AF97="N/A", $Q97, $AF97), IF($AG97="N/A", $T97,$AG97)))))))</f>
        <v>0</v>
      </c>
      <c r="BK97" s="16">
        <f>IF(AS97="R", $CA97, IF(OR(AS97="P", AS97="T", AS97="N"), 0, IF($C97="DM", $T97, IF(OR(AS97="Y", AS97="IR"),$AM97,IF(AS97="C", IF($BI97="Y", IF($AF97="N/A", $Q97, $AF97), IF($AG97="N/A", $T97,$AG97)))))))</f>
        <v>0</v>
      </c>
      <c r="BL97" s="16">
        <f>IF(AT97="R", $CA97, IF(OR(AT97="P", AT97="T", AT97="N"), 0, IF($C97="DM", $T97, IF(OR(AT97="Y", AT97="IR"),$AM97,IF(AT97="C", IF($BI97="Y", IF($AF97="N/A", $Q97, $AF97), IF($AG97="N/A", $T97,$AG97)))))))</f>
        <v>0</v>
      </c>
      <c r="BM97" s="16">
        <f>IF(AU97="R", $CA97, IF(OR(AU97="P", AU97="T", AU97="N"), 0, IF($C97="DM", $T97, IF(OR(AU97="Y", AU97="IR"),$AM97,IF(AU97="C", IF($BI97="Y", IF($AF97="N/A", $Q97, $AF97), IF($AG97="N/A", $T97,$AG97)))))))</f>
        <v>0</v>
      </c>
      <c r="BN97" s="16">
        <f>IF(AV97="R", $CA97, IF(OR(AV97="P", AV97="T", AV97="N"), 0, IF($C97="DM", $T97, IF(OR(AV97="Y", AV97="IR"),$AM97,IF(AV97="C", IF($BI97="Y", IF($AF97="N/A", $Q97, $AF97), IF($AG97="N/A", $T97,$AG97)))))))</f>
        <v>0</v>
      </c>
      <c r="BO97" s="16">
        <f>IF(AW97="R", $CA97, IF(OR(AW97="P", AW97="T", AW97="N"), 0, IF($C97="DM", $T97, IF(OR(AW97="Y", AW97="IR"),$AM97,IF(AW97="C", IF($BI97="Y", IF($AF97="N/A", $Q97, $AF97), IF($AG97="N/A", $T97,$AG97)))))))</f>
        <v>0</v>
      </c>
      <c r="BP97" s="16">
        <f>IF(AX97="R", $CA97, IF(OR(AX97="P", AX97="T", AX97="N"), 0, IF($C97="DM", $T97, IF(OR(AX97="Y", AX97="IR"),$AM97,IF(AX97="C", IF($BI97="Y", IF($AF97="N/A", $Q97, $AF97), IF($AG97="N/A", $T97,$AG97)))))))</f>
        <v>0</v>
      </c>
      <c r="BQ97" s="16">
        <f>IF(AY97="R", $CA97, IF(OR(AY97="P", AY97="T", AY97="N"), 0, IF($C97="DM", $T97, IF(OR(AY97="Y", AY97="IR"),$AM97,IF(AY97="C", IF($BI97="Y", IF($AF97="N/A", $Q97, $AF97), IF($AG97="N/A", $T97,$AG97)))))))</f>
        <v>0</v>
      </c>
      <c r="BR97" s="16">
        <f>IF(AZ97="R", $CA97, IF(OR(AZ97="P", AZ97="T", AZ97="N"), 0, IF($C97="DM", $T97, IF(OR(AZ97="Y", AZ97="IR"),$AM97,IF(AZ97="C", IF($BI97="Y", IF($AF97="N/A", $Q97, $AF97), IF($AG97="N/A", $T97,$AG97)))))))</f>
        <v>0</v>
      </c>
      <c r="BS97" s="16">
        <f>IF(BA97="R", $CA97, IF(OR(BA97="P", BA97="T", BA97="N"), 0, IF($C97="DM", $T97, IF(OR(BA97="Y", BA97="IR"),$AM97,IF(BA97="C", IF($BI97="Y", IF($AF97="N/A", $Q97, $AF97), IF($AG97="N/A", $T97,$AG97)))))))</f>
        <v>0</v>
      </c>
      <c r="BT97" s="16">
        <f>IF(BB97="R", $CA97, IF(OR(BB97="P", BB97="T", BB97="N"), 0, IF($C97="DM", $T97, IF(OR(BB97="Y", BB97="IR"),$AM97,IF(BB97="C", IF($BI97="Y", IF($BA97="C", IF($AF97="N/A", $Q97, $AF97), IF($AF97="N/A", $T97, $AM97)), IF($AG97="N/A", $T97,$AG97)))))))</f>
        <v>0</v>
      </c>
      <c r="BU97" s="16">
        <f>IF(BC97="R", $CA97, IF(OR(BC97="P", BC97="T", BC97="N"), 0, IF($C97="DM", $T97, IF(OR(BC97="Y", BC97="IR"),$AM97,IF(BC97="C", IF($BI97="Y", IF($BA97="C", IF($AF97="N/A", $Q97, $AF97), IF($AF97="N/A", $T97, $AM97)), IF($AG97="N/A", $T97,$AG97)))))))</f>
        <v>0</v>
      </c>
      <c r="BV97" s="16">
        <f>IF(BD97="R", $CA97, IF(OR(BD97="P", BD97="T", BD97="N"), 0, IF($C97="DM", $T97, IF(OR(BD97="Y", BD97="IR"),$AM97,IF(BD97="C", IF($BI97="Y", IF($BA97="C", IF($AF97="N/A", $Q97, $AF97), IF($AF97="N/A", $T97, $AM97)), IF($AG97="N/A", $T97,$AG97)))))))</f>
        <v>0</v>
      </c>
      <c r="BW97" s="16">
        <f>IF(BE97="R", $CA97, IF(OR(BE97="P", BE97="T", BE97="N"), 0, IF($C97="DM", $T97, IF(OR(BE97="Y", BE97="IR"),$AM97,IF(BE97="C", IF($BI97="Y", IF($BA97="C", IF($AF97="N/A", $Q97, $AF97), IF($AF97="N/A", $T97, $AM97)), IF($AG97="N/A", $T97,$AG97)))))))</f>
        <v>0</v>
      </c>
      <c r="BX97" s="16">
        <f>IF(BF97="R", $CA97, IF(OR(BF97="P", BF97="T", BF97="N"), 0, IF($C97="DM", $T97, IF(OR(BF97="Y", BF97="IR"),$AM97,IF(BF97="C", IF($BI97="Y", IF($BA97="C", IF($AF97="N/A", $Q97, $AF97), IF($AF97="N/A", $T97, $AM97)), IF($AG97="N/A", $T97,$AG97)))))))</f>
        <v>0</v>
      </c>
      <c r="BY97" s="16">
        <f>IF(BG97="R", $CA97, IF(OR(BG97="P", BG97="T", BG97="N"), 0, IF($C97="DM", $T97, IF(OR(BG97="Y", BG97="IR"),$AM97,IF(BG97="C", IF($BI97="Y", IF($BA97="C", IF($AF97="N/A", $Q97, $AF97), IF($AF97="N/A", $T97, $AM97)), IF($AG97="N/A", $T97,$AG97)))))))</f>
        <v>0</v>
      </c>
      <c r="BZ97" s="16">
        <f>IF(BH97="R", $CA97, IF(OR(BH97="P", BH97="T", BH97="N"), 0, IF($C97="DM", $T97, IF(OR(BH97="Y", BH97="IR"),$AM97,IF(BH97="C", IF($BI97="Y", IF($BA97="C", IF($AF97="N/A", $Q97, $AF97), IF($AF97="N/A", $T97, $AM97)), IF($AG97="N/A", $T97,$AG97)))))))</f>
        <v>0</v>
      </c>
      <c r="CA97" s="15" t="s">
        <v>75</v>
      </c>
      <c r="CB97" s="16">
        <f>BZ97</f>
        <v>0</v>
      </c>
      <c r="CC97" s="15">
        <f>IF(OR($BH97="T", $BH97="R"), 0, IF($BH97="C", IF($BI97="Y", IF($BA97="C", 0, IF(AF97="N/A", Q97-T97, AF97-AG97)), IF($AF97="N/A", U97, AH97)), AN97))</f>
        <v>0</v>
      </c>
      <c r="CD97" s="15" t="str">
        <f>IF(OR($BH97="T", $BH97="R"), 0, IF($BH97="C", IF($BI97="Y", 0, IF($AF97="N/A", V97, AI97)), AO97))</f>
        <v>N/A</v>
      </c>
      <c r="CE97" s="15" t="str">
        <f>IF(OR($BH97="T", $BH97="R"), 0, IF($BH97="C", IF($BI97="Y", 0, IF($AF97="N/A", W97, AJ97)), AP97))</f>
        <v>N/A</v>
      </c>
      <c r="CF97" s="15" t="str">
        <f>IF(OR($BH97="T", $BH97="R"), 0, IF($BH97="C", IF($BI97="Y", 0, IF($AF97="N/A", X97, AK97)), AQ97))</f>
        <v>N/A</v>
      </c>
      <c r="CG97" t="str">
        <f>IF(AC97="N/A", "S:"&amp;L97&amp;" G:"&amp;M97&amp;" GR:"&amp;Q97, IF(AC97=0, "S:"&amp;L97&amp;" G:"&amp;M97&amp;" GR:"&amp;Q97, "S:"&amp;L97&amp;"/"&amp;AD97&amp;" G:"&amp;AE97&amp;" GR:"&amp;AF97))</f>
        <v>S:1 G:0 GR:0</v>
      </c>
    </row>
    <row r="98" spans="1:85" x14ac:dyDescent="0.25">
      <c r="A98" s="14">
        <v>5219</v>
      </c>
      <c r="B98" s="15" t="s">
        <v>2879</v>
      </c>
      <c r="C98" s="15" t="s">
        <v>71</v>
      </c>
      <c r="D98" s="15" t="s">
        <v>52</v>
      </c>
      <c r="E98" s="15">
        <f>VLOOKUP(B98, 'Rookie Year'!$A$2:$B$55679,2,FALSE)</f>
        <v>2023</v>
      </c>
      <c r="F98" s="15">
        <v>2023</v>
      </c>
      <c r="G98" s="15" t="s">
        <v>40</v>
      </c>
      <c r="H98" s="15" t="s">
        <v>2875</v>
      </c>
      <c r="I98" s="16">
        <v>1</v>
      </c>
      <c r="J98" s="15">
        <v>3</v>
      </c>
      <c r="K98" s="17">
        <f>IF(AND(G98&lt;&gt;"N",R98="N/A"), IF(I98&lt;4, 0, 0.25),IF(I98=1, IF(J98=1,0.25, 0.25), IF(I98&lt;13, 0.25, IF(I98&lt;26, 0.4, IF(I98&lt;51, 0.6, 0.75)))))</f>
        <v>0</v>
      </c>
      <c r="L98" s="16">
        <f>I98-M98</f>
        <v>1</v>
      </c>
      <c r="M98" s="16">
        <f>ROUNDUP(I98*K98,0)</f>
        <v>0</v>
      </c>
      <c r="N98" s="16">
        <f>M98*J98</f>
        <v>0</v>
      </c>
      <c r="O98" s="16">
        <v>0</v>
      </c>
      <c r="P98" s="16">
        <v>0</v>
      </c>
      <c r="Q98" s="16">
        <f>N98-O98-P98</f>
        <v>0</v>
      </c>
      <c r="R98" s="15" t="s">
        <v>75</v>
      </c>
      <c r="S98" s="15">
        <f>IF(R98="N/A", J98-($B$1-F98), J98-($B$1-R98))</f>
        <v>2</v>
      </c>
      <c r="T98" s="16">
        <v>0</v>
      </c>
      <c r="U98" s="16">
        <v>0</v>
      </c>
      <c r="V98" s="16" t="str">
        <f>IF($S98&lt;3, "N/A", $M98)</f>
        <v>N/A</v>
      </c>
      <c r="W98" s="16" t="str">
        <f>IF($S98&lt;4, "N/A", $M98)</f>
        <v>N/A</v>
      </c>
      <c r="X98" s="16" t="str">
        <f>IF($S98&lt;5, "N/A", $M98)</f>
        <v>N/A</v>
      </c>
      <c r="Y98" s="15" t="str">
        <f>IF(SUM(T98:X98)&lt;&gt;Q98, "CHECK", "OK")</f>
        <v>OK</v>
      </c>
      <c r="Z98" s="15" t="str">
        <f>IF(F98=$B$1, "No", IF(S98=1, "Yes", "No"))</f>
        <v>No</v>
      </c>
      <c r="AA98" s="18" t="str">
        <f>IF(C98="DM", "N/A", IF(Z98="No","N/A",VLOOKUP(B98,'Extension List'!$A$3:$R$1972,18,FALSE)))</f>
        <v>N/A</v>
      </c>
      <c r="AB98" s="15" t="str">
        <f>IF(C98="DM", "N/A", IF(Z98="No","N/A",VLOOKUP(B98,'Extension List'!$A$3:$T$1972,20,FALSE)))</f>
        <v>N/A</v>
      </c>
      <c r="AC98" s="15" t="str">
        <f>IF(AA98="N/A", "N/A", 0)</f>
        <v>N/A</v>
      </c>
      <c r="AD98" s="16" t="str">
        <f>IF(AE98="N/A", "N/A", AA98-AE98)</f>
        <v>N/A</v>
      </c>
      <c r="AE98" s="16" t="str">
        <f>IF(AA98="N/A", "N/A", IF(AC98&gt;0, IF(AA98&lt;13, ROUNDUP(0.25*AA98,0), IF(AA98&lt;26, ROUNDUP(0.4*AA98,0), IF(AA98&lt;51, ROUNDUP(0.6*AA98,0), ROUNDUP(0.75*AA98,0)))), "N/A"))</f>
        <v>N/A</v>
      </c>
      <c r="AF98" s="16" t="str">
        <f>IF(AD98="N/A","N/A", (AE98*AC98)+Q98)</f>
        <v>N/A</v>
      </c>
      <c r="AG98" s="16" t="str">
        <f>IF($AF98="N/A", "N/A", "TBC")</f>
        <v>N/A</v>
      </c>
      <c r="AH98" s="16" t="str">
        <f>IF($AF98="N/A", "N/A", "TBC")</f>
        <v>N/A</v>
      </c>
      <c r="AI98" s="16" t="str">
        <f>IF($AF98="N/A","N/A",IF(AC98&gt;1,"TBC","N/A"))</f>
        <v>N/A</v>
      </c>
      <c r="AJ98" s="16" t="str">
        <f>IF($AF98="N/A","N/A",IF(AC98&gt;2,"TBC","N/A"))</f>
        <v>N/A</v>
      </c>
      <c r="AK98" s="16" t="str">
        <f>IF($AF98="N/A","N/A",IF(AC98&gt;3,"TBC","N/A"))</f>
        <v>N/A</v>
      </c>
      <c r="AL98" s="16" t="str">
        <f>IF(AC98="N/A","N/A",IF(AC98&gt;0,IF(SUM(AG98:AK98)&lt;&gt;AF98,"CHECK","OK"),"N/A"))</f>
        <v>N/A</v>
      </c>
      <c r="AM98" s="16">
        <f>IF(AD98="N/A", L98+T98, L98+AG98)</f>
        <v>1</v>
      </c>
      <c r="AN98" s="16">
        <f>IF(AD98="N/A", IF(U98="N/A", "N/A", L98+U98), AD98+AH98)</f>
        <v>1</v>
      </c>
      <c r="AO98" s="16" t="str">
        <f>IF(AD98="N/A", IF(V98="N/A", "N/A", L98+V98), IF(AI98="N/A", "N/A", AD98+AI98))</f>
        <v>N/A</v>
      </c>
      <c r="AP98" s="16" t="str">
        <f>IF(AD98="N/A", IF(W98="N/A", "N/A", L98+W98), IF(AJ98="N/A", "N/A", AD98+AJ98))</f>
        <v>N/A</v>
      </c>
      <c r="AQ98" s="16" t="str">
        <f>IF(AD98="N/A", IF(X98="N/A", "N/A", L98+X98), IF(AK98="N/A", "N/A", AD98+AK98))</f>
        <v>N/A</v>
      </c>
      <c r="AR98" s="15" t="s">
        <v>40</v>
      </c>
      <c r="AS98" s="15" t="s">
        <v>40</v>
      </c>
      <c r="AT98" s="15" t="s">
        <v>40</v>
      </c>
      <c r="AU98" s="15" t="s">
        <v>40</v>
      </c>
      <c r="AV98" s="15" t="s">
        <v>40</v>
      </c>
      <c r="AW98" s="15" t="s">
        <v>40</v>
      </c>
      <c r="AX98" s="15" t="s">
        <v>40</v>
      </c>
      <c r="AY98" s="15" t="s">
        <v>40</v>
      </c>
      <c r="AZ98" s="15" t="s">
        <v>40</v>
      </c>
      <c r="BA98" s="15" t="s">
        <v>40</v>
      </c>
      <c r="BB98" s="15" t="s">
        <v>40</v>
      </c>
      <c r="BC98" s="15" t="s">
        <v>40</v>
      </c>
      <c r="BD98" s="15" t="s">
        <v>40</v>
      </c>
      <c r="BE98" s="15" t="s">
        <v>40</v>
      </c>
      <c r="BF98" s="15" t="s">
        <v>40</v>
      </c>
      <c r="BG98" s="15" t="s">
        <v>40</v>
      </c>
      <c r="BH98" s="15" t="s">
        <v>40</v>
      </c>
      <c r="BI98" s="15"/>
      <c r="BJ98" s="16">
        <f>IF(AR98="R", $CA98, IF(OR(AR98="P", AR98="T", AR98="N"), 0, IF($C98="DM", $T98, IF(OR(AR98="Y", AR98="IR"),$AM98,IF(AR98="C", IF($BI98="Y", IF($AF98="N/A", $Q98, $AF98), IF($AG98="N/A", $T98,$AG98)))))))</f>
        <v>1</v>
      </c>
      <c r="BK98" s="16">
        <f>IF(AS98="R", $CA98, IF(OR(AS98="P", AS98="T", AS98="N"), 0, IF($C98="DM", $T98, IF(OR(AS98="Y", AS98="IR"),$AM98,IF(AS98="C", IF($BI98="Y", IF($AF98="N/A", $Q98, $AF98), IF($AG98="N/A", $T98,$AG98)))))))</f>
        <v>1</v>
      </c>
      <c r="BL98" s="16">
        <f>IF(AT98="R", $CA98, IF(OR(AT98="P", AT98="T", AT98="N"), 0, IF($C98="DM", $T98, IF(OR(AT98="Y", AT98="IR"),$AM98,IF(AT98="C", IF($BI98="Y", IF($AF98="N/A", $Q98, $AF98), IF($AG98="N/A", $T98,$AG98)))))))</f>
        <v>1</v>
      </c>
      <c r="BM98" s="16">
        <f>IF(AU98="R", $CA98, IF(OR(AU98="P", AU98="T", AU98="N"), 0, IF($C98="DM", $T98, IF(OR(AU98="Y", AU98="IR"),$AM98,IF(AU98="C", IF($BI98="Y", IF($AF98="N/A", $Q98, $AF98), IF($AG98="N/A", $T98,$AG98)))))))</f>
        <v>1</v>
      </c>
      <c r="BN98" s="16">
        <f>IF(AV98="R", $CA98, IF(OR(AV98="P", AV98="T", AV98="N"), 0, IF($C98="DM", $T98, IF(OR(AV98="Y", AV98="IR"),$AM98,IF(AV98="C", IF($BI98="Y", IF($AF98="N/A", $Q98, $AF98), IF($AG98="N/A", $T98,$AG98)))))))</f>
        <v>1</v>
      </c>
      <c r="BO98" s="16">
        <f>IF(AW98="R", $CA98, IF(OR(AW98="P", AW98="T", AW98="N"), 0, IF($C98="DM", $T98, IF(OR(AW98="Y", AW98="IR"),$AM98,IF(AW98="C", IF($BI98="Y", IF($AF98="N/A", $Q98, $AF98), IF($AG98="N/A", $T98,$AG98)))))))</f>
        <v>1</v>
      </c>
      <c r="BP98" s="16">
        <f>IF(AX98="R", $CA98, IF(OR(AX98="P", AX98="T", AX98="N"), 0, IF($C98="DM", $T98, IF(OR(AX98="Y", AX98="IR"),$AM98,IF(AX98="C", IF($BI98="Y", IF($AF98="N/A", $Q98, $AF98), IF($AG98="N/A", $T98,$AG98)))))))</f>
        <v>1</v>
      </c>
      <c r="BQ98" s="16">
        <f>IF(AY98="R", $CA98, IF(OR(AY98="P", AY98="T", AY98="N"), 0, IF($C98="DM", $T98, IF(OR(AY98="Y", AY98="IR"),$AM98,IF(AY98="C", IF($BI98="Y", IF($AF98="N/A", $Q98, $AF98), IF($AG98="N/A", $T98,$AG98)))))))</f>
        <v>1</v>
      </c>
      <c r="BR98" s="16">
        <f>IF(AZ98="R", $CA98, IF(OR(AZ98="P", AZ98="T", AZ98="N"), 0, IF($C98="DM", $T98, IF(OR(AZ98="Y", AZ98="IR"),$AM98,IF(AZ98="C", IF($BI98="Y", IF($AF98="N/A", $Q98, $AF98), IF($AG98="N/A", $T98,$AG98)))))))</f>
        <v>1</v>
      </c>
      <c r="BS98" s="16">
        <f>IF(BA98="R", $CA98, IF(OR(BA98="P", BA98="T", BA98="N"), 0, IF($C98="DM", $T98, IF(OR(BA98="Y", BA98="IR"),$AM98,IF(BA98="C", IF($BI98="Y", IF($AF98="N/A", $Q98, $AF98), IF($AG98="N/A", $T98,$AG98)))))))</f>
        <v>1</v>
      </c>
      <c r="BT98" s="16">
        <f>IF(BB98="R", $CA98, IF(OR(BB98="P", BB98="T", BB98="N"), 0, IF($C98="DM", $T98, IF(OR(BB98="Y", BB98="IR"),$AM98,IF(BB98="C", IF($BI98="Y", IF($BA98="C", IF($AF98="N/A", $Q98, $AF98), IF($AF98="N/A", $T98, $AM98)), IF($AG98="N/A", $T98,$AG98)))))))</f>
        <v>1</v>
      </c>
      <c r="BU98" s="16">
        <f>IF(BC98="R", $CA98, IF(OR(BC98="P", BC98="T", BC98="N"), 0, IF($C98="DM", $T98, IF(OR(BC98="Y", BC98="IR"),$AM98,IF(BC98="C", IF($BI98="Y", IF($BA98="C", IF($AF98="N/A", $Q98, $AF98), IF($AF98="N/A", $T98, $AM98)), IF($AG98="N/A", $T98,$AG98)))))))</f>
        <v>1</v>
      </c>
      <c r="BV98" s="16">
        <f>IF(BD98="R", $CA98, IF(OR(BD98="P", BD98="T", BD98="N"), 0, IF($C98="DM", $T98, IF(OR(BD98="Y", BD98="IR"),$AM98,IF(BD98="C", IF($BI98="Y", IF($BA98="C", IF($AF98="N/A", $Q98, $AF98), IF($AF98="N/A", $T98, $AM98)), IF($AG98="N/A", $T98,$AG98)))))))</f>
        <v>1</v>
      </c>
      <c r="BW98" s="16">
        <f>IF(BE98="R", $CA98, IF(OR(BE98="P", BE98="T", BE98="N"), 0, IF($C98="DM", $T98, IF(OR(BE98="Y", BE98="IR"),$AM98,IF(BE98="C", IF($BI98="Y", IF($BA98="C", IF($AF98="N/A", $Q98, $AF98), IF($AF98="N/A", $T98, $AM98)), IF($AG98="N/A", $T98,$AG98)))))))</f>
        <v>1</v>
      </c>
      <c r="BX98" s="16">
        <f>IF(BF98="R", $CA98, IF(OR(BF98="P", BF98="T", BF98="N"), 0, IF($C98="DM", $T98, IF(OR(BF98="Y", BF98="IR"),$AM98,IF(BF98="C", IF($BI98="Y", IF($BA98="C", IF($AF98="N/A", $Q98, $AF98), IF($AF98="N/A", $T98, $AM98)), IF($AG98="N/A", $T98,$AG98)))))))</f>
        <v>1</v>
      </c>
      <c r="BY98" s="16">
        <f>IF(BG98="R", $CA98, IF(OR(BG98="P", BG98="T", BG98="N"), 0, IF($C98="DM", $T98, IF(OR(BG98="Y", BG98="IR"),$AM98,IF(BG98="C", IF($BI98="Y", IF($BA98="C", IF($AF98="N/A", $Q98, $AF98), IF($AF98="N/A", $T98, $AM98)), IF($AG98="N/A", $T98,$AG98)))))))</f>
        <v>1</v>
      </c>
      <c r="BZ98" s="16">
        <f>IF(BH98="R", $CA98, IF(OR(BH98="P", BH98="T", BH98="N"), 0, IF($C98="DM", $T98, IF(OR(BH98="Y", BH98="IR"),$AM98,IF(BH98="C", IF($BI98="Y", IF($BA98="C", IF($AF98="N/A", $Q98, $AF98), IF($AF98="N/A", $T98, $AM98)), IF($AG98="N/A", $T98,$AG98)))))))</f>
        <v>1</v>
      </c>
      <c r="CA98" s="15" t="s">
        <v>75</v>
      </c>
      <c r="CB98" s="16">
        <f>BZ98</f>
        <v>1</v>
      </c>
      <c r="CC98" s="15">
        <f>IF(OR($BH98="T", $BH98="R"), 0, IF($BH98="C", IF($BI98="Y", IF($BA98="C", 0, IF(AF98="N/A", Q98-T98, AF98-AG98)), IF($AF98="N/A", U98, AH98)), AN98))</f>
        <v>1</v>
      </c>
      <c r="CD98" s="15" t="str">
        <f>IF(OR($BH98="T", $BH98="R"), 0, IF($BH98="C", IF($BI98="Y", 0, IF($AF98="N/A", V98, AI98)), AO98))</f>
        <v>N/A</v>
      </c>
      <c r="CE98" s="15" t="str">
        <f>IF(OR($BH98="T", $BH98="R"), 0, IF($BH98="C", IF($BI98="Y", 0, IF($AF98="N/A", W98, AJ98)), AP98))</f>
        <v>N/A</v>
      </c>
      <c r="CF98" s="15" t="str">
        <f>IF(OR($BH98="T", $BH98="R"), 0, IF($BH98="C", IF($BI98="Y", 0, IF($AF98="N/A", X98, AK98)), AQ98))</f>
        <v>N/A</v>
      </c>
      <c r="CG98" t="str">
        <f>IF(AC98="N/A", "S:"&amp;L98&amp;" G:"&amp;M98&amp;" GR:"&amp;Q98, IF(AC98=0, "S:"&amp;L98&amp;" G:"&amp;M98&amp;" GR:"&amp;Q98, "S:"&amp;L98&amp;"/"&amp;AD98&amp;" G:"&amp;AE98&amp;" GR:"&amp;AF98))</f>
        <v>S:1 G:0 GR:0</v>
      </c>
    </row>
    <row r="99" spans="1:85" x14ac:dyDescent="0.25">
      <c r="A99" s="14">
        <v>5642</v>
      </c>
      <c r="B99" s="15" t="s">
        <v>2991</v>
      </c>
      <c r="C99" s="15" t="s">
        <v>71</v>
      </c>
      <c r="D99" s="15" t="s">
        <v>52</v>
      </c>
      <c r="E99" s="15">
        <f>VLOOKUP(B99, 'Rookie Year'!$A$2:$B$55679,2,FALSE)</f>
        <v>2024</v>
      </c>
      <c r="F99" s="15">
        <v>2024</v>
      </c>
      <c r="G99" s="15" t="s">
        <v>40</v>
      </c>
      <c r="H99" s="15" t="s">
        <v>2195</v>
      </c>
      <c r="I99" s="16">
        <v>1</v>
      </c>
      <c r="J99" s="15">
        <v>3</v>
      </c>
      <c r="K99" s="17">
        <f>IF(AND(G99&lt;&gt;"N",R99="N/A"), IF(I99&lt;4, 0, 0.25),IF(I99=1, IF(J99=1,0.25, 0.25), IF(I99&lt;13, 0.25, IF(I99&lt;26, 0.4, IF(I99&lt;51, 0.6, 0.75)))))</f>
        <v>0</v>
      </c>
      <c r="L99" s="16">
        <f>I99-M99</f>
        <v>1</v>
      </c>
      <c r="M99" s="16">
        <f>ROUNDUP(I99*K99,0)</f>
        <v>0</v>
      </c>
      <c r="N99" s="16">
        <f>M99*J99</f>
        <v>0</v>
      </c>
      <c r="O99" s="16">
        <v>0</v>
      </c>
      <c r="P99" s="16">
        <v>0</v>
      </c>
      <c r="Q99" s="16">
        <f>N99-O99-P99</f>
        <v>0</v>
      </c>
      <c r="R99" s="15" t="s">
        <v>75</v>
      </c>
      <c r="S99" s="15">
        <f>IF(R99="N/A", J99-($B$1-F99), J99-($B$1-R99))</f>
        <v>3</v>
      </c>
      <c r="T99" s="16">
        <f>IF($S99&lt;1, "N/A", $M99)</f>
        <v>0</v>
      </c>
      <c r="U99" s="16">
        <f>IF($S99&lt;2, "N/A", $M99)</f>
        <v>0</v>
      </c>
      <c r="V99" s="16">
        <f>IF($S99&lt;3, "N/A", $M99)</f>
        <v>0</v>
      </c>
      <c r="W99" s="16" t="str">
        <f>IF($S99&lt;4, "N/A", $M99)</f>
        <v>N/A</v>
      </c>
      <c r="X99" s="16" t="str">
        <f>IF($S99&lt;5, "N/A", $M99)</f>
        <v>N/A</v>
      </c>
      <c r="Y99" s="15" t="str">
        <f>IF(SUM(T99:X99)&lt;&gt;Q99, "CHECK", "OK")</f>
        <v>OK</v>
      </c>
      <c r="Z99" s="15" t="str">
        <f>IF(F99=$B$1, "No", IF(S99=1, "Yes", "No"))</f>
        <v>No</v>
      </c>
      <c r="AA99" s="18" t="str">
        <f>IF(C99="DM", "N/A", IF(Z99="No","N/A",VLOOKUP(B99,'Extension List'!$A$3:$R$1972,18,FALSE)))</f>
        <v>N/A</v>
      </c>
      <c r="AB99" s="15" t="str">
        <f>IF(C99="DM", "N/A", IF(Z99="No","N/A",VLOOKUP(B99,'Extension List'!$A$3:$T$1972,20,FALSE)))</f>
        <v>N/A</v>
      </c>
      <c r="AC99" s="15" t="str">
        <f>IF(AA99="N/A", "N/A", 0)</f>
        <v>N/A</v>
      </c>
      <c r="AD99" s="16" t="str">
        <f>IF(AE99="N/A", "N/A", AA99-AE99)</f>
        <v>N/A</v>
      </c>
      <c r="AE99" s="16" t="str">
        <f>IF(AA99="N/A", "N/A", IF(AC99&gt;0, IF(AA99&lt;13, ROUNDUP(0.25*AA99,0), IF(AA99&lt;26, ROUNDUP(0.4*AA99,0), IF(AA99&lt;51, ROUNDUP(0.6*AA99,0), ROUNDUP(0.75*AA99,0)))), "N/A"))</f>
        <v>N/A</v>
      </c>
      <c r="AF99" s="16" t="str">
        <f>IF(AD99="N/A","N/A", (AE99*AC99)+Q99)</f>
        <v>N/A</v>
      </c>
      <c r="AG99" s="16" t="str">
        <f>IF($AF99="N/A", "N/A", "TBC")</f>
        <v>N/A</v>
      </c>
      <c r="AH99" s="16" t="str">
        <f>IF($AF99="N/A", "N/A", "TBC")</f>
        <v>N/A</v>
      </c>
      <c r="AI99" s="16" t="str">
        <f>IF($AF99="N/A","N/A",IF(AC99&gt;1,"TBC","N/A"))</f>
        <v>N/A</v>
      </c>
      <c r="AJ99" s="16" t="str">
        <f>IF($AF99="N/A","N/A",IF(AC99&gt;2,"TBC","N/A"))</f>
        <v>N/A</v>
      </c>
      <c r="AK99" s="16" t="str">
        <f>IF($AF99="N/A","N/A",IF(AC99&gt;3,"TBC","N/A"))</f>
        <v>N/A</v>
      </c>
      <c r="AL99" s="16" t="str">
        <f>IF(AC99="N/A","N/A",IF(AC99&gt;0,IF(SUM(AG99:AK99)&lt;&gt;AF99,"CHECK","OK"),"N/A"))</f>
        <v>N/A</v>
      </c>
      <c r="AM99" s="16">
        <f>IF(AD99="N/A", L99+T99, L99+AG99)</f>
        <v>1</v>
      </c>
      <c r="AN99" s="16">
        <f>IF(AD99="N/A", IF(U99="N/A", "N/A", L99+U99), AD99+AH99)</f>
        <v>1</v>
      </c>
      <c r="AO99" s="16">
        <f>IF(AD99="N/A", IF(V99="N/A", "N/A", L99+V99), IF(AI99="N/A", "N/A", AD99+AI99))</f>
        <v>1</v>
      </c>
      <c r="AP99" s="16" t="str">
        <f>IF(AD99="N/A", IF(W99="N/A", "N/A", L99+W99), IF(AJ99="N/A", "N/A", AD99+AJ99))</f>
        <v>N/A</v>
      </c>
      <c r="AQ99" s="16" t="str">
        <f>IF(AD99="N/A", IF(X99="N/A", "N/A", L99+X99), IF(AK99="N/A", "N/A", AD99+AK99))</f>
        <v>N/A</v>
      </c>
      <c r="AR99" s="15" t="s">
        <v>40</v>
      </c>
      <c r="AS99" s="15" t="s">
        <v>40</v>
      </c>
      <c r="AT99" s="15" t="s">
        <v>40</v>
      </c>
      <c r="AU99" s="15" t="s">
        <v>40</v>
      </c>
      <c r="AV99" s="15" t="s">
        <v>40</v>
      </c>
      <c r="AW99" s="15" t="s">
        <v>40</v>
      </c>
      <c r="AX99" s="15" t="s">
        <v>40</v>
      </c>
      <c r="AY99" s="15" t="s">
        <v>40</v>
      </c>
      <c r="AZ99" s="15" t="s">
        <v>40</v>
      </c>
      <c r="BA99" s="15" t="s">
        <v>40</v>
      </c>
      <c r="BB99" s="15" t="s">
        <v>40</v>
      </c>
      <c r="BC99" s="15" t="s">
        <v>40</v>
      </c>
      <c r="BD99" s="15" t="s">
        <v>40</v>
      </c>
      <c r="BE99" s="15" t="s">
        <v>40</v>
      </c>
      <c r="BF99" s="15" t="s">
        <v>40</v>
      </c>
      <c r="BG99" s="15" t="s">
        <v>40</v>
      </c>
      <c r="BH99" s="15" t="s">
        <v>40</v>
      </c>
      <c r="BJ99" s="16">
        <f>IF(AR99="R", $CA99, IF(OR(AR99="P", AR99="T", AR99="N"), 0, IF($C99="DM", $T99, IF(OR(AR99="Y", AR99="IR"),$AM99,IF(AR99="C", IF($BI99="Y", IF($AF99="N/A", $Q99, $AF99), IF($AG99="N/A", $T99,$AG99)))))))</f>
        <v>1</v>
      </c>
      <c r="BK99" s="16">
        <f>IF(AS99="R", $CA99, IF(OR(AS99="P", AS99="T", AS99="N"), 0, IF($C99="DM", $T99, IF(OR(AS99="Y", AS99="IR"),$AM99,IF(AS99="C", IF($BI99="Y", IF($AF99="N/A", $Q99, $AF99), IF($AG99="N/A", $T99,$AG99)))))))</f>
        <v>1</v>
      </c>
      <c r="BL99" s="16">
        <f>IF(AT99="R", $CA99, IF(OR(AT99="P", AT99="T", AT99="N"), 0, IF($C99="DM", $T99, IF(OR(AT99="Y", AT99="IR"),$AM99,IF(AT99="C", IF($BI99="Y", IF($AF99="N/A", $Q99, $AF99), IF($AG99="N/A", $T99,$AG99)))))))</f>
        <v>1</v>
      </c>
      <c r="BM99" s="16">
        <f>IF(AU99="R", $CA99, IF(OR(AU99="P", AU99="T", AU99="N"), 0, IF($C99="DM", $T99, IF(OR(AU99="Y", AU99="IR"),$AM99,IF(AU99="C", IF($BI99="Y", IF($AF99="N/A", $Q99, $AF99), IF($AG99="N/A", $T99,$AG99)))))))</f>
        <v>1</v>
      </c>
      <c r="BN99" s="16">
        <f>IF(AV99="R", $CA99, IF(OR(AV99="P", AV99="T", AV99="N"), 0, IF($C99="DM", $T99, IF(OR(AV99="Y", AV99="IR"),$AM99,IF(AV99="C", IF($BI99="Y", IF($AF99="N/A", $Q99, $AF99), IF($AG99="N/A", $T99,$AG99)))))))</f>
        <v>1</v>
      </c>
      <c r="BO99" s="16">
        <f>IF(AW99="R", $CA99, IF(OR(AW99="P", AW99="T", AW99="N"), 0, IF($C99="DM", $T99, IF(OR(AW99="Y", AW99="IR"),$AM99,IF(AW99="C", IF($BI99="Y", IF($AF99="N/A", $Q99, $AF99), IF($AG99="N/A", $T99,$AG99)))))))</f>
        <v>1</v>
      </c>
      <c r="BP99" s="16">
        <f>IF(AX99="R", $CA99, IF(OR(AX99="P", AX99="T", AX99="N"), 0, IF($C99="DM", $T99, IF(OR(AX99="Y", AX99="IR"),$AM99,IF(AX99="C", IF($BI99="Y", IF($AF99="N/A", $Q99, $AF99), IF($AG99="N/A", $T99,$AG99)))))))</f>
        <v>1</v>
      </c>
      <c r="BQ99" s="16">
        <f>IF(AY99="R", $CA99, IF(OR(AY99="P", AY99="T", AY99="N"), 0, IF($C99="DM", $T99, IF(OR(AY99="Y", AY99="IR"),$AM99,IF(AY99="C", IF($BI99="Y", IF($AF99="N/A", $Q99, $AF99), IF($AG99="N/A", $T99,$AG99)))))))</f>
        <v>1</v>
      </c>
      <c r="BR99" s="16">
        <f>IF(AZ99="R", $CA99, IF(OR(AZ99="P", AZ99="T", AZ99="N"), 0, IF($C99="DM", $T99, IF(OR(AZ99="Y", AZ99="IR"),$AM99,IF(AZ99="C", IF($BI99="Y", IF($AF99="N/A", $Q99, $AF99), IF($AG99="N/A", $T99,$AG99)))))))</f>
        <v>1</v>
      </c>
      <c r="BS99" s="16">
        <f>IF(BA99="R", $CA99, IF(OR(BA99="P", BA99="T", BA99="N"), 0, IF($C99="DM", $T99, IF(OR(BA99="Y", BA99="IR"),$AM99,IF(BA99="C", IF($BI99="Y", IF($AF99="N/A", $Q99, $AF99), IF($AG99="N/A", $T99,$AG99)))))))</f>
        <v>1</v>
      </c>
      <c r="BT99" s="16">
        <f>IF(BB99="R", $CA99, IF(OR(BB99="P", BB99="T", BB99="N"), 0, IF($C99="DM", $T99, IF(OR(BB99="Y", BB99="IR"),$AM99,IF(BB99="C", IF($BI99="Y", IF($BA99="C", IF($AF99="N/A", $Q99, $AF99), IF($AF99="N/A", $T99, $AM99)), IF($AG99="N/A", $T99,$AG99)))))))</f>
        <v>1</v>
      </c>
      <c r="BU99" s="16">
        <f>IF(BC99="R", $CA99, IF(OR(BC99="P", BC99="T", BC99="N"), 0, IF($C99="DM", $T99, IF(OR(BC99="Y", BC99="IR"),$AM99,IF(BC99="C", IF($BI99="Y", IF($BA99="C", IF($AF99="N/A", $Q99, $AF99), IF($AF99="N/A", $T99, $AM99)), IF($AG99="N/A", $T99,$AG99)))))))</f>
        <v>1</v>
      </c>
      <c r="BV99" s="16">
        <f>IF(BD99="R", $CA99, IF(OR(BD99="P", BD99="T", BD99="N"), 0, IF($C99="DM", $T99, IF(OR(BD99="Y", BD99="IR"),$AM99,IF(BD99="C", IF($BI99="Y", IF($BA99="C", IF($AF99="N/A", $Q99, $AF99), IF($AF99="N/A", $T99, $AM99)), IF($AG99="N/A", $T99,$AG99)))))))</f>
        <v>1</v>
      </c>
      <c r="BW99" s="16">
        <f>IF(BE99="R", $CA99, IF(OR(BE99="P", BE99="T", BE99="N"), 0, IF($C99="DM", $T99, IF(OR(BE99="Y", BE99="IR"),$AM99,IF(BE99="C", IF($BI99="Y", IF($BA99="C", IF($AF99="N/A", $Q99, $AF99), IF($AF99="N/A", $T99, $AM99)), IF($AG99="N/A", $T99,$AG99)))))))</f>
        <v>1</v>
      </c>
      <c r="BX99" s="16">
        <f>IF(BF99="R", $CA99, IF(OR(BF99="P", BF99="T", BF99="N"), 0, IF($C99="DM", $T99, IF(OR(BF99="Y", BF99="IR"),$AM99,IF(BF99="C", IF($BI99="Y", IF($BA99="C", IF($AF99="N/A", $Q99, $AF99), IF($AF99="N/A", $T99, $AM99)), IF($AG99="N/A", $T99,$AG99)))))))</f>
        <v>1</v>
      </c>
      <c r="BY99" s="16">
        <f>IF(BG99="R", $CA99, IF(OR(BG99="P", BG99="T", BG99="N"), 0, IF($C99="DM", $T99, IF(OR(BG99="Y", BG99="IR"),$AM99,IF(BG99="C", IF($BI99="Y", IF($BA99="C", IF($AF99="N/A", $Q99, $AF99), IF($AF99="N/A", $T99, $AM99)), IF($AG99="N/A", $T99,$AG99)))))))</f>
        <v>1</v>
      </c>
      <c r="BZ99" s="16">
        <f>IF(BH99="R", $CA99, IF(OR(BH99="P", BH99="T", BH99="N"), 0, IF($C99="DM", $T99, IF(OR(BH99="Y", BH99="IR"),$AM99,IF(BH99="C", IF($BI99="Y", IF($BA99="C", IF($AF99="N/A", $Q99, $AF99), IF($AF99="N/A", $T99, $AM99)), IF($AG99="N/A", $T99,$AG99)))))))</f>
        <v>1</v>
      </c>
      <c r="CA99" s="15" t="s">
        <v>75</v>
      </c>
      <c r="CB99" s="16">
        <f>BZ99</f>
        <v>1</v>
      </c>
      <c r="CC99" s="15">
        <f>IF(OR($BH99="T", $BH99="R"), 0, IF($BH99="C", IF($BI99="Y", IF($BA99="C", 0, IF(AF99="N/A", Q99-T99, AF99-AG99)), IF($AF99="N/A", U99, AH99)), AN99))</f>
        <v>1</v>
      </c>
      <c r="CD99" s="15">
        <f>IF(OR($BH99="T", $BH99="R"), 0, IF($BH99="C", IF($BI99="Y", 0, IF($AF99="N/A", V99, AI99)), AO99))</f>
        <v>1</v>
      </c>
      <c r="CE99" s="15" t="str">
        <f>IF(OR($BH99="T", $BH99="R"), 0, IF($BH99="C", IF($BI99="Y", 0, IF($AF99="N/A", W99, AJ99)), AP99))</f>
        <v>N/A</v>
      </c>
      <c r="CF99" s="15" t="str">
        <f>IF(OR($BH99="T", $BH99="R"), 0, IF($BH99="C", IF($BI99="Y", 0, IF($AF99="N/A", X99, AK99)), AQ99))</f>
        <v>N/A</v>
      </c>
      <c r="CG99" t="str">
        <f>IF(AC99="N/A", "S:"&amp;L99&amp;" G:"&amp;M99&amp;" GR:"&amp;Q99, IF(AC99=0, "S:"&amp;L99&amp;" G:"&amp;M99&amp;" GR:"&amp;Q99, "S:"&amp;L99&amp;"/"&amp;AD99&amp;" G:"&amp;AE99&amp;" GR:"&amp;AF99))</f>
        <v>S:1 G:0 GR:0</v>
      </c>
    </row>
    <row r="100" spans="1:85" x14ac:dyDescent="0.25">
      <c r="A100" s="14">
        <v>2393</v>
      </c>
      <c r="B100" s="15" t="s">
        <v>336</v>
      </c>
      <c r="C100" s="15" t="s">
        <v>71</v>
      </c>
      <c r="D100" s="15" t="s">
        <v>52</v>
      </c>
      <c r="E100" s="15">
        <f>VLOOKUP(B100, 'Rookie Year'!$A$2:$B$55679,2,FALSE)</f>
        <v>2016</v>
      </c>
      <c r="F100" s="15">
        <v>2019</v>
      </c>
      <c r="G100" s="15" t="s">
        <v>42</v>
      </c>
      <c r="H100" s="15" t="s">
        <v>1928</v>
      </c>
      <c r="I100" s="16">
        <v>5</v>
      </c>
      <c r="J100" s="15">
        <v>4</v>
      </c>
      <c r="K100" s="17">
        <f>IF(AND(G100&lt;&gt;"N",R100="N/A"), IF(I100&lt;4, 0, 0.25),IF(I100=1, IF(J100=1,0.25, 0.25), IF(I100&lt;13, 0.25, IF(I100&lt;26, 0.4, IF(I100&lt;51, 0.6, 0.75)))))</f>
        <v>0.25</v>
      </c>
      <c r="L100" s="16">
        <f>I100-M100</f>
        <v>3</v>
      </c>
      <c r="M100" s="16">
        <f>ROUNDUP(I100*K100,0)</f>
        <v>2</v>
      </c>
      <c r="N100" s="16">
        <f>M100*J100</f>
        <v>8</v>
      </c>
      <c r="O100" s="16">
        <v>3</v>
      </c>
      <c r="P100" s="16">
        <v>0</v>
      </c>
      <c r="Q100" s="16">
        <f>N100-O100-P100</f>
        <v>5</v>
      </c>
      <c r="R100" s="15">
        <v>2021</v>
      </c>
      <c r="S100" s="15">
        <f>IF(R100="N/A", J100-($B$1-F100), J100-($B$1-R100))</f>
        <v>1</v>
      </c>
      <c r="T100" s="16">
        <v>5</v>
      </c>
      <c r="U100" s="16" t="str">
        <f>IF($S100&lt;2, "N/A", $M100)</f>
        <v>N/A</v>
      </c>
      <c r="V100" s="16" t="str">
        <f>IF($S100&lt;3, "N/A", $M100)</f>
        <v>N/A</v>
      </c>
      <c r="W100" s="16" t="str">
        <f>IF($S100&lt;4, "N/A", $M100)</f>
        <v>N/A</v>
      </c>
      <c r="X100" s="16" t="str">
        <f>IF($S100&lt;5, "N/A", $M100)</f>
        <v>N/A</v>
      </c>
      <c r="Y100" s="15" t="str">
        <f>IF(SUM(T100:X100)&lt;&gt;Q100, "CHECK", "OK")</f>
        <v>OK</v>
      </c>
      <c r="Z100" s="15" t="str">
        <f>IF(F100=$B$1, "No", IF(S100=1, "Yes", "No"))</f>
        <v>Yes</v>
      </c>
      <c r="AA100" s="18">
        <f>IF(C100="DM", "N/A", IF(Z100="No","N/A",VLOOKUP(B100,'Extension List'!$A$3:$R$1972,18,FALSE)))</f>
        <v>21</v>
      </c>
      <c r="AB100" s="15">
        <f>IF(C100="DM", "N/A", IF(Z100="No","N/A",VLOOKUP(B100,'Extension List'!$A$3:$T$1972,20,FALSE)))</f>
        <v>4</v>
      </c>
      <c r="AC100" s="15">
        <f>IF(AA100="N/A", "N/A", 0)</f>
        <v>0</v>
      </c>
      <c r="AD100" s="16" t="str">
        <f>IF(AE100="N/A", "N/A", AA100-AE100)</f>
        <v>N/A</v>
      </c>
      <c r="AE100" s="16" t="str">
        <f>IF(AA100="N/A", "N/A", IF(AC100&gt;0, IF(AA100&lt;13, ROUNDUP(0.25*AA100,0), IF(AA100&lt;26, ROUNDUP(0.4*AA100,0), IF(AA100&lt;51, ROUNDUP(0.6*AA100,0), ROUNDUP(0.75*AA100,0)))), "N/A"))</f>
        <v>N/A</v>
      </c>
      <c r="AF100" s="16" t="str">
        <f>IF(AD100="N/A","N/A", (AE100*AC100)+Q100)</f>
        <v>N/A</v>
      </c>
      <c r="AG100" s="16" t="str">
        <f>IF($AF100="N/A", "N/A", "TBC")</f>
        <v>N/A</v>
      </c>
      <c r="AH100" s="16" t="str">
        <f>IF($AF100="N/A", "N/A", "TBC")</f>
        <v>N/A</v>
      </c>
      <c r="AI100" s="16" t="str">
        <f>IF($AF100="N/A","N/A",IF(AC100&gt;1,"TBC","N/A"))</f>
        <v>N/A</v>
      </c>
      <c r="AJ100" s="16" t="str">
        <f>IF($AF100="N/A","N/A",IF(AC100&gt;2,"TBC","N/A"))</f>
        <v>N/A</v>
      </c>
      <c r="AK100" s="16" t="str">
        <f>IF($AF100="N/A","N/A",IF(AC100&gt;3,"TBC","N/A"))</f>
        <v>N/A</v>
      </c>
      <c r="AL100" s="16" t="str">
        <f>IF(AC100="N/A","N/A",IF(AC100&gt;0,IF(SUM(AG100:AK100)&lt;&gt;AF100,"CHECK","OK"),"N/A"))</f>
        <v>N/A</v>
      </c>
      <c r="AM100" s="16">
        <f>IF(AD100="N/A", L100+T100, L100+AG100)</f>
        <v>8</v>
      </c>
      <c r="AN100" s="16" t="str">
        <f>IF(AD100="N/A", IF(U100="N/A", "N/A", L100+U100), AD100+AH100)</f>
        <v>N/A</v>
      </c>
      <c r="AO100" s="16" t="str">
        <f>IF(AD100="N/A", IF(V100="N/A", "N/A", L100+V100), IF(AI100="N/A", "N/A", AD100+AI100))</f>
        <v>N/A</v>
      </c>
      <c r="AP100" s="16" t="str">
        <f>IF(AD100="N/A", IF(W100="N/A", "N/A", L100+W100), IF(AJ100="N/A", "N/A", AD100+AJ100))</f>
        <v>N/A</v>
      </c>
      <c r="AQ100" s="16" t="str">
        <f>IF(AD100="N/A", IF(X100="N/A", "N/A", L100+X100), IF(AK100="N/A", "N/A", AD100+AK100))</f>
        <v>N/A</v>
      </c>
      <c r="AR100" s="15" t="s">
        <v>40</v>
      </c>
      <c r="AS100" s="15" t="s">
        <v>40</v>
      </c>
      <c r="AT100" s="15" t="s">
        <v>40</v>
      </c>
      <c r="AU100" s="15" t="s">
        <v>40</v>
      </c>
      <c r="AV100" s="15" t="s">
        <v>40</v>
      </c>
      <c r="AW100" s="15" t="s">
        <v>40</v>
      </c>
      <c r="AX100" s="15" t="s">
        <v>40</v>
      </c>
      <c r="AY100" s="15" t="s">
        <v>40</v>
      </c>
      <c r="AZ100" s="15" t="s">
        <v>40</v>
      </c>
      <c r="BA100" s="15" t="s">
        <v>40</v>
      </c>
      <c r="BB100" s="15" t="s">
        <v>40</v>
      </c>
      <c r="BC100" s="15" t="s">
        <v>40</v>
      </c>
      <c r="BD100" s="15" t="s">
        <v>40</v>
      </c>
      <c r="BE100" s="15" t="s">
        <v>40</v>
      </c>
      <c r="BF100" s="15" t="s">
        <v>40</v>
      </c>
      <c r="BG100" s="15" t="s">
        <v>40</v>
      </c>
      <c r="BH100" s="15" t="s">
        <v>40</v>
      </c>
      <c r="BI100" s="15"/>
      <c r="BJ100" s="16">
        <f>IF(AR100="R", $CA100, IF(OR(AR100="P", AR100="T", AR100="N"), 0, IF($C100="DM", $T100, IF(OR(AR100="Y", AR100="IR"),$AM100,IF(AR100="C", IF($BI100="Y", IF($AF100="N/A", $Q100, $AF100), IF($AG100="N/A", $T100,$AG100)))))))</f>
        <v>8</v>
      </c>
      <c r="BK100" s="16">
        <f>IF(AS100="R", $CA100, IF(OR(AS100="P", AS100="T", AS100="N"), 0, IF($C100="DM", $T100, IF(OR(AS100="Y", AS100="IR"),$AM100,IF(AS100="C", IF($BI100="Y", IF($AF100="N/A", $Q100, $AF100), IF($AG100="N/A", $T100,$AG100)))))))</f>
        <v>8</v>
      </c>
      <c r="BL100" s="16">
        <f>IF(AT100="R", $CA100, IF(OR(AT100="P", AT100="T", AT100="N"), 0, IF($C100="DM", $T100, IF(OR(AT100="Y", AT100="IR"),$AM100,IF(AT100="C", IF($BI100="Y", IF($AF100="N/A", $Q100, $AF100), IF($AG100="N/A", $T100,$AG100)))))))</f>
        <v>8</v>
      </c>
      <c r="BM100" s="16">
        <f>IF(AU100="R", $CA100, IF(OR(AU100="P", AU100="T", AU100="N"), 0, IF($C100="DM", $T100, IF(OR(AU100="Y", AU100="IR"),$AM100,IF(AU100="C", IF($BI100="Y", IF($AF100="N/A", $Q100, $AF100), IF($AG100="N/A", $T100,$AG100)))))))</f>
        <v>8</v>
      </c>
      <c r="BN100" s="16">
        <f>IF(AV100="R", $CA100, IF(OR(AV100="P", AV100="T", AV100="N"), 0, IF($C100="DM", $T100, IF(OR(AV100="Y", AV100="IR"),$AM100,IF(AV100="C", IF($BI100="Y", IF($AF100="N/A", $Q100, $AF100), IF($AG100="N/A", $T100,$AG100)))))))</f>
        <v>8</v>
      </c>
      <c r="BO100" s="16">
        <f>IF(AW100="R", $CA100, IF(OR(AW100="P", AW100="T", AW100="N"), 0, IF($C100="DM", $T100, IF(OR(AW100="Y", AW100="IR"),$AM100,IF(AW100="C", IF($BI100="Y", IF($AF100="N/A", $Q100, $AF100), IF($AG100="N/A", $T100,$AG100)))))))</f>
        <v>8</v>
      </c>
      <c r="BP100" s="16">
        <f>IF(AX100="R", $CA100, IF(OR(AX100="P", AX100="T", AX100="N"), 0, IF($C100="DM", $T100, IF(OR(AX100="Y", AX100="IR"),$AM100,IF(AX100="C", IF($BI100="Y", IF($AF100="N/A", $Q100, $AF100), IF($AG100="N/A", $T100,$AG100)))))))</f>
        <v>8</v>
      </c>
      <c r="BQ100" s="16">
        <f>IF(AY100="R", $CA100, IF(OR(AY100="P", AY100="T", AY100="N"), 0, IF($C100="DM", $T100, IF(OR(AY100="Y", AY100="IR"),$AM100,IF(AY100="C", IF($BI100="Y", IF($AF100="N/A", $Q100, $AF100), IF($AG100="N/A", $T100,$AG100)))))))</f>
        <v>8</v>
      </c>
      <c r="BR100" s="16">
        <f>IF(AZ100="R", $CA100, IF(OR(AZ100="P", AZ100="T", AZ100="N"), 0, IF($C100="DM", $T100, IF(OR(AZ100="Y", AZ100="IR"),$AM100,IF(AZ100="C", IF($BI100="Y", IF($AF100="N/A", $Q100, $AF100), IF($AG100="N/A", $T100,$AG100)))))))</f>
        <v>8</v>
      </c>
      <c r="BS100" s="16">
        <f>IF(BA100="R", $CA100, IF(OR(BA100="P", BA100="T", BA100="N"), 0, IF($C100="DM", $T100, IF(OR(BA100="Y", BA100="IR"),$AM100,IF(BA100="C", IF($BI100="Y", IF($AF100="N/A", $Q100, $AF100), IF($AG100="N/A", $T100,$AG100)))))))</f>
        <v>8</v>
      </c>
      <c r="BT100" s="16">
        <f>IF(BB100="R", $CA100, IF(OR(BB100="P", BB100="T", BB100="N"), 0, IF($C100="DM", $T100, IF(OR(BB100="Y", BB100="IR"),$AM100,IF(BB100="C", IF($BI100="Y", IF($BA100="C", IF($AF100="N/A", $Q100, $AF100), IF($AF100="N/A", $T100, $AM100)), IF($AG100="N/A", $T100,$AG100)))))))</f>
        <v>8</v>
      </c>
      <c r="BU100" s="16">
        <f>IF(BC100="R", $CA100, IF(OR(BC100="P", BC100="T", BC100="N"), 0, IF($C100="DM", $T100, IF(OR(BC100="Y", BC100="IR"),$AM100,IF(BC100="C", IF($BI100="Y", IF($BA100="C", IF($AF100="N/A", $Q100, $AF100), IF($AF100="N/A", $T100, $AM100)), IF($AG100="N/A", $T100,$AG100)))))))</f>
        <v>8</v>
      </c>
      <c r="BV100" s="16">
        <f>IF(BD100="R", $CA100, IF(OR(BD100="P", BD100="T", BD100="N"), 0, IF($C100="DM", $T100, IF(OR(BD100="Y", BD100="IR"),$AM100,IF(BD100="C", IF($BI100="Y", IF($BA100="C", IF($AF100="N/A", $Q100, $AF100), IF($AF100="N/A", $T100, $AM100)), IF($AG100="N/A", $T100,$AG100)))))))</f>
        <v>8</v>
      </c>
      <c r="BW100" s="16">
        <f>IF(BE100="R", $CA100, IF(OR(BE100="P", BE100="T", BE100="N"), 0, IF($C100="DM", $T100, IF(OR(BE100="Y", BE100="IR"),$AM100,IF(BE100="C", IF($BI100="Y", IF($BA100="C", IF($AF100="N/A", $Q100, $AF100), IF($AF100="N/A", $T100, $AM100)), IF($AG100="N/A", $T100,$AG100)))))))</f>
        <v>8</v>
      </c>
      <c r="BX100" s="16">
        <f>IF(BF100="R", $CA100, IF(OR(BF100="P", BF100="T", BF100="N"), 0, IF($C100="DM", $T100, IF(OR(BF100="Y", BF100="IR"),$AM100,IF(BF100="C", IF($BI100="Y", IF($BA100="C", IF($AF100="N/A", $Q100, $AF100), IF($AF100="N/A", $T100, $AM100)), IF($AG100="N/A", $T100,$AG100)))))))</f>
        <v>8</v>
      </c>
      <c r="BY100" s="16">
        <f>IF(BG100="R", $CA100, IF(OR(BG100="P", BG100="T", BG100="N"), 0, IF($C100="DM", $T100, IF(OR(BG100="Y", BG100="IR"),$AM100,IF(BG100="C", IF($BI100="Y", IF($BA100="C", IF($AF100="N/A", $Q100, $AF100), IF($AF100="N/A", $T100, $AM100)), IF($AG100="N/A", $T100,$AG100)))))))</f>
        <v>8</v>
      </c>
      <c r="BZ100" s="16">
        <f>IF(BH100="R", $CA100, IF(OR(BH100="P", BH100="T", BH100="N"), 0, IF($C100="DM", $T100, IF(OR(BH100="Y", BH100="IR"),$AM100,IF(BH100="C", IF($BI100="Y", IF($BA100="C", IF($AF100="N/A", $Q100, $AF100), IF($AF100="N/A", $T100, $AM100)), IF($AG100="N/A", $T100,$AG100)))))))</f>
        <v>8</v>
      </c>
      <c r="CA100" s="15" t="s">
        <v>75</v>
      </c>
      <c r="CB100" s="16">
        <f>BZ100</f>
        <v>8</v>
      </c>
      <c r="CC100" s="15" t="str">
        <f>IF(OR($BH100="T", $BH100="R"), 0, IF($BH100="C", IF($BI100="Y", IF($BA100="C", 0, IF(AF100="N/A", Q100-T100, AF100-AG100)), IF($AF100="N/A", U100, AH100)), AN100))</f>
        <v>N/A</v>
      </c>
      <c r="CD100" s="15" t="str">
        <f>IF(OR($BH100="T", $BH100="R"), 0, IF($BH100="C", IF($BI100="Y", 0, IF($AF100="N/A", V100, AI100)), AO100))</f>
        <v>N/A</v>
      </c>
      <c r="CE100" s="15" t="str">
        <f>IF(OR($BH100="T", $BH100="R"), 0, IF($BH100="C", IF($BI100="Y", 0, IF($AF100="N/A", W100, AJ100)), AP100))</f>
        <v>N/A</v>
      </c>
      <c r="CF100" s="15" t="str">
        <f>IF(OR($BH100="T", $BH100="R"), 0, IF($BH100="C", IF($BI100="Y", 0, IF($AF100="N/A", X100, AK100)), AQ100))</f>
        <v>N/A</v>
      </c>
      <c r="CG100" t="str">
        <f>IF(AC100="N/A", "S:"&amp;L100&amp;" G:"&amp;M100&amp;" GR:"&amp;Q100, IF(AC100=0, "S:"&amp;L100&amp;" G:"&amp;M100&amp;" GR:"&amp;Q100, "S:"&amp;L100&amp;"/"&amp;AD100&amp;" G:"&amp;AE100&amp;" GR:"&amp;AF100))</f>
        <v>S:3 G:2 GR:5</v>
      </c>
    </row>
    <row r="101" spans="1:85" x14ac:dyDescent="0.25">
      <c r="A101" s="14">
        <v>4793</v>
      </c>
      <c r="B101" s="15" t="s">
        <v>2625</v>
      </c>
      <c r="C101" s="15" t="s">
        <v>71</v>
      </c>
      <c r="D101" s="15" t="s">
        <v>52</v>
      </c>
      <c r="E101" s="15">
        <f>VLOOKUP(B101, 'Rookie Year'!$A$2:$B$55679,2,FALSE)</f>
        <v>2022</v>
      </c>
      <c r="F101" s="15">
        <v>2022</v>
      </c>
      <c r="G101" s="15" t="s">
        <v>40</v>
      </c>
      <c r="H101" s="15" t="s">
        <v>2223</v>
      </c>
      <c r="I101" s="16">
        <v>1</v>
      </c>
      <c r="J101" s="15">
        <v>3</v>
      </c>
      <c r="K101" s="17">
        <f>IF(AND(G101&lt;&gt;"N",R101="N/A"), IF(I101&lt;4, 0, 0.25),IF(I101=1, IF(J101=1,0.25, 0.25), IF(I101&lt;13, 0.25, IF(I101&lt;26, 0.4, IF(I101&lt;51, 0.6, 0.75)))))</f>
        <v>0</v>
      </c>
      <c r="L101" s="16">
        <f>I101-M101</f>
        <v>1</v>
      </c>
      <c r="M101" s="16">
        <f>ROUNDUP(I101*K101,0)</f>
        <v>0</v>
      </c>
      <c r="N101" s="16">
        <f>M101*J101</f>
        <v>0</v>
      </c>
      <c r="O101" s="16">
        <v>0</v>
      </c>
      <c r="P101" s="16">
        <v>0</v>
      </c>
      <c r="Q101" s="16">
        <f>N101-O101-P101</f>
        <v>0</v>
      </c>
      <c r="R101" s="15" t="s">
        <v>75</v>
      </c>
      <c r="S101" s="15">
        <f>IF(R101="N/A", J101-($B$1-F101), J101-($B$1-R101))</f>
        <v>1</v>
      </c>
      <c r="T101" s="16">
        <v>0</v>
      </c>
      <c r="U101" s="16" t="str">
        <f>IF($S101&lt;2, "N/A", $M101)</f>
        <v>N/A</v>
      </c>
      <c r="V101" s="16" t="str">
        <f>IF($S101&lt;3, "N/A", $M101)</f>
        <v>N/A</v>
      </c>
      <c r="W101" s="16" t="str">
        <f>IF($S101&lt;4, "N/A", $M101)</f>
        <v>N/A</v>
      </c>
      <c r="X101" s="16" t="str">
        <f>IF($S101&lt;5, "N/A", $M101)</f>
        <v>N/A</v>
      </c>
      <c r="Y101" s="15" t="str">
        <f>IF(SUM(T101:X101)&lt;&gt;Q101, "CHECK", "OK")</f>
        <v>OK</v>
      </c>
      <c r="Z101" s="15" t="str">
        <f>IF(F101=$B$1, "No", IF(S101=1, "Yes", "No"))</f>
        <v>Yes</v>
      </c>
      <c r="AA101" s="18">
        <f>IF(C101="DM", "N/A", IF(Z101="No","N/A",VLOOKUP(B101,'Extension List'!$A$3:$R$1972,18,FALSE)))</f>
        <v>1</v>
      </c>
      <c r="AB101" s="15">
        <f>IF(C101="DM", "N/A", IF(Z101="No","N/A",VLOOKUP(B101,'Extension List'!$A$3:$T$1972,20,FALSE)))</f>
        <v>1</v>
      </c>
      <c r="AC101" s="15">
        <f>IF(AA101="N/A", "N/A", 0)</f>
        <v>0</v>
      </c>
      <c r="AD101" s="16" t="str">
        <f>IF(AE101="N/A", "N/A", AA101-AE101)</f>
        <v>N/A</v>
      </c>
      <c r="AE101" s="16" t="str">
        <f>IF(AA101="N/A", "N/A", IF(AC101&gt;0, IF(AA101&lt;13, ROUNDUP(0.25*AA101,0), IF(AA101&lt;26, ROUNDUP(0.4*AA101,0), IF(AA101&lt;51, ROUNDUP(0.6*AA101,0), ROUNDUP(0.75*AA101,0)))), "N/A"))</f>
        <v>N/A</v>
      </c>
      <c r="AF101" s="16" t="str">
        <f>IF(AD101="N/A","N/A", (AE101*AC101)+Q101)</f>
        <v>N/A</v>
      </c>
      <c r="AG101" s="16" t="str">
        <f>IF($AF101="N/A", "N/A", "TBC")</f>
        <v>N/A</v>
      </c>
      <c r="AH101" s="16" t="str">
        <f>IF($AF101="N/A", "N/A", "TBC")</f>
        <v>N/A</v>
      </c>
      <c r="AI101" s="16" t="str">
        <f>IF($AF101="N/A","N/A",IF(AC101&gt;1,"TBC","N/A"))</f>
        <v>N/A</v>
      </c>
      <c r="AJ101" s="16" t="str">
        <f>IF($AF101="N/A","N/A",IF(AC101&gt;2,"TBC","N/A"))</f>
        <v>N/A</v>
      </c>
      <c r="AK101" s="16" t="str">
        <f>IF($AF101="N/A","N/A",IF(AC101&gt;3,"TBC","N/A"))</f>
        <v>N/A</v>
      </c>
      <c r="AL101" s="16" t="str">
        <f>IF(AC101="N/A","N/A",IF(AC101&gt;0,IF(SUM(AG101:AK101)&lt;&gt;AF101,"CHECK","OK"),"N/A"))</f>
        <v>N/A</v>
      </c>
      <c r="AM101" s="16">
        <f>IF(AD101="N/A", L101+T101, L101+AG101)</f>
        <v>1</v>
      </c>
      <c r="AN101" s="16" t="str">
        <f>IF(AD101="N/A", IF(U101="N/A", "N/A", L101+U101), AD101+AH101)</f>
        <v>N/A</v>
      </c>
      <c r="AO101" s="16" t="str">
        <f>IF(AD101="N/A", IF(V101="N/A", "N/A", L101+V101), IF(AI101="N/A", "N/A", AD101+AI101))</f>
        <v>N/A</v>
      </c>
      <c r="AP101" s="16" t="str">
        <f>IF(AD101="N/A", IF(W101="N/A", "N/A", L101+W101), IF(AJ101="N/A", "N/A", AD101+AJ101))</f>
        <v>N/A</v>
      </c>
      <c r="AQ101" s="16" t="str">
        <f>IF(AD101="N/A", IF(X101="N/A", "N/A", L101+X101), IF(AK101="N/A", "N/A", AD101+AK101))</f>
        <v>N/A</v>
      </c>
      <c r="AR101" s="15" t="s">
        <v>44</v>
      </c>
      <c r="AS101" s="15" t="s">
        <v>44</v>
      </c>
      <c r="AT101" s="15" t="s">
        <v>44</v>
      </c>
      <c r="AU101" s="15" t="s">
        <v>44</v>
      </c>
      <c r="AV101" s="15" t="s">
        <v>44</v>
      </c>
      <c r="AW101" s="15" t="s">
        <v>44</v>
      </c>
      <c r="AX101" s="15" t="s">
        <v>44</v>
      </c>
      <c r="AY101" s="15" t="s">
        <v>44</v>
      </c>
      <c r="AZ101" s="15" t="s">
        <v>44</v>
      </c>
      <c r="BA101" s="15" t="s">
        <v>44</v>
      </c>
      <c r="BB101" s="15" t="s">
        <v>44</v>
      </c>
      <c r="BC101" s="15" t="s">
        <v>44</v>
      </c>
      <c r="BD101" s="15" t="s">
        <v>44</v>
      </c>
      <c r="BE101" s="15" t="s">
        <v>44</v>
      </c>
      <c r="BF101" s="15" t="s">
        <v>44</v>
      </c>
      <c r="BG101" s="15" t="s">
        <v>44</v>
      </c>
      <c r="BH101" s="15" t="s">
        <v>44</v>
      </c>
      <c r="BI101" s="15"/>
      <c r="BJ101" s="16">
        <f>IF(AR101="R", $CA101, IF(OR(AR101="P", AR101="T", AR101="N"), 0, IF($C101="DM", $T101, IF(OR(AR101="Y", AR101="IR"),$AM101,IF(AR101="C", IF($BI101="Y", IF($AF101="N/A", $Q101, $AF101), IF($AG101="N/A", $T101,$AG101)))))))</f>
        <v>0</v>
      </c>
      <c r="BK101" s="16">
        <f>IF(AS101="R", $CA101, IF(OR(AS101="P", AS101="T", AS101="N"), 0, IF($C101="DM", $T101, IF(OR(AS101="Y", AS101="IR"),$AM101,IF(AS101="C", IF($BI101="Y", IF($AF101="N/A", $Q101, $AF101), IF($AG101="N/A", $T101,$AG101)))))))</f>
        <v>0</v>
      </c>
      <c r="BL101" s="16">
        <f>IF(AT101="R", $CA101, IF(OR(AT101="P", AT101="T", AT101="N"), 0, IF($C101="DM", $T101, IF(OR(AT101="Y", AT101="IR"),$AM101,IF(AT101="C", IF($BI101="Y", IF($AF101="N/A", $Q101, $AF101), IF($AG101="N/A", $T101,$AG101)))))))</f>
        <v>0</v>
      </c>
      <c r="BM101" s="16">
        <f>IF(AU101="R", $CA101, IF(OR(AU101="P", AU101="T", AU101="N"), 0, IF($C101="DM", $T101, IF(OR(AU101="Y", AU101="IR"),$AM101,IF(AU101="C", IF($BI101="Y", IF($AF101="N/A", $Q101, $AF101), IF($AG101="N/A", $T101,$AG101)))))))</f>
        <v>0</v>
      </c>
      <c r="BN101" s="16">
        <f>IF(AV101="R", $CA101, IF(OR(AV101="P", AV101="T", AV101="N"), 0, IF($C101="DM", $T101, IF(OR(AV101="Y", AV101="IR"),$AM101,IF(AV101="C", IF($BI101="Y", IF($AF101="N/A", $Q101, $AF101), IF($AG101="N/A", $T101,$AG101)))))))</f>
        <v>0</v>
      </c>
      <c r="BO101" s="16">
        <f>IF(AW101="R", $CA101, IF(OR(AW101="P", AW101="T", AW101="N"), 0, IF($C101="DM", $T101, IF(OR(AW101="Y", AW101="IR"),$AM101,IF(AW101="C", IF($BI101="Y", IF($AF101="N/A", $Q101, $AF101), IF($AG101="N/A", $T101,$AG101)))))))</f>
        <v>0</v>
      </c>
      <c r="BP101" s="16">
        <f>IF(AX101="R", $CA101, IF(OR(AX101="P", AX101="T", AX101="N"), 0, IF($C101="DM", $T101, IF(OR(AX101="Y", AX101="IR"),$AM101,IF(AX101="C", IF($BI101="Y", IF($AF101="N/A", $Q101, $AF101), IF($AG101="N/A", $T101,$AG101)))))))</f>
        <v>0</v>
      </c>
      <c r="BQ101" s="16">
        <f>IF(AY101="R", $CA101, IF(OR(AY101="P", AY101="T", AY101="N"), 0, IF($C101="DM", $T101, IF(OR(AY101="Y", AY101="IR"),$AM101,IF(AY101="C", IF($BI101="Y", IF($AF101="N/A", $Q101, $AF101), IF($AG101="N/A", $T101,$AG101)))))))</f>
        <v>0</v>
      </c>
      <c r="BR101" s="16">
        <f>IF(AZ101="R", $CA101, IF(OR(AZ101="P", AZ101="T", AZ101="N"), 0, IF($C101="DM", $T101, IF(OR(AZ101="Y", AZ101="IR"),$AM101,IF(AZ101="C", IF($BI101="Y", IF($AF101="N/A", $Q101, $AF101), IF($AG101="N/A", $T101,$AG101)))))))</f>
        <v>0</v>
      </c>
      <c r="BS101" s="16">
        <f>IF(BA101="R", $CA101, IF(OR(BA101="P", BA101="T", BA101="N"), 0, IF($C101="DM", $T101, IF(OR(BA101="Y", BA101="IR"),$AM101,IF(BA101="C", IF($BI101="Y", IF($AF101="N/A", $Q101, $AF101), IF($AG101="N/A", $T101,$AG101)))))))</f>
        <v>0</v>
      </c>
      <c r="BT101" s="16">
        <f>IF(BB101="R", $CA101, IF(OR(BB101="P", BB101="T", BB101="N"), 0, IF($C101="DM", $T101, IF(OR(BB101="Y", BB101="IR"),$AM101,IF(BB101="C", IF($BI101="Y", IF($BA101="C", IF($AF101="N/A", $Q101, $AF101), IF($AF101="N/A", $T101, $AM101)), IF($AG101="N/A", $T101,$AG101)))))))</f>
        <v>0</v>
      </c>
      <c r="BU101" s="16">
        <f>IF(BC101="R", $CA101, IF(OR(BC101="P", BC101="T", BC101="N"), 0, IF($C101="DM", $T101, IF(OR(BC101="Y", BC101="IR"),$AM101,IF(BC101="C", IF($BI101="Y", IF($BA101="C", IF($AF101="N/A", $Q101, $AF101), IF($AF101="N/A", $T101, $AM101)), IF($AG101="N/A", $T101,$AG101)))))))</f>
        <v>0</v>
      </c>
      <c r="BV101" s="16">
        <f>IF(BD101="R", $CA101, IF(OR(BD101="P", BD101="T", BD101="N"), 0, IF($C101="DM", $T101, IF(OR(BD101="Y", BD101="IR"),$AM101,IF(BD101="C", IF($BI101="Y", IF($BA101="C", IF($AF101="N/A", $Q101, $AF101), IF($AF101="N/A", $T101, $AM101)), IF($AG101="N/A", $T101,$AG101)))))))</f>
        <v>0</v>
      </c>
      <c r="BW101" s="16">
        <f>IF(BE101="R", $CA101, IF(OR(BE101="P", BE101="T", BE101="N"), 0, IF($C101="DM", $T101, IF(OR(BE101="Y", BE101="IR"),$AM101,IF(BE101="C", IF($BI101="Y", IF($BA101="C", IF($AF101="N/A", $Q101, $AF101), IF($AF101="N/A", $T101, $AM101)), IF($AG101="N/A", $T101,$AG101)))))))</f>
        <v>0</v>
      </c>
      <c r="BX101" s="16">
        <f>IF(BF101="R", $CA101, IF(OR(BF101="P", BF101="T", BF101="N"), 0, IF($C101="DM", $T101, IF(OR(BF101="Y", BF101="IR"),$AM101,IF(BF101="C", IF($BI101="Y", IF($BA101="C", IF($AF101="N/A", $Q101, $AF101), IF($AF101="N/A", $T101, $AM101)), IF($AG101="N/A", $T101,$AG101)))))))</f>
        <v>0</v>
      </c>
      <c r="BY101" s="16">
        <f>IF(BG101="R", $CA101, IF(OR(BG101="P", BG101="T", BG101="N"), 0, IF($C101="DM", $T101, IF(OR(BG101="Y", BG101="IR"),$AM101,IF(BG101="C", IF($BI101="Y", IF($BA101="C", IF($AF101="N/A", $Q101, $AF101), IF($AF101="N/A", $T101, $AM101)), IF($AG101="N/A", $T101,$AG101)))))))</f>
        <v>0</v>
      </c>
      <c r="BZ101" s="16">
        <f>IF(BH101="R", $CA101, IF(OR(BH101="P", BH101="T", BH101="N"), 0, IF($C101="DM", $T101, IF(OR(BH101="Y", BH101="IR"),$AM101,IF(BH101="C", IF($BI101="Y", IF($BA101="C", IF($AF101="N/A", $Q101, $AF101), IF($AF101="N/A", $T101, $AM101)), IF($AG101="N/A", $T101,$AG101)))))))</f>
        <v>0</v>
      </c>
      <c r="CA101" s="15" t="s">
        <v>75</v>
      </c>
      <c r="CB101" s="16">
        <f>BZ101</f>
        <v>0</v>
      </c>
      <c r="CC101" s="15" t="str">
        <f>IF(OR($BH101="T", $BH101="R"), 0, IF($BH101="C", IF($BI101="Y", IF($BA101="C", 0, IF(AF101="N/A", Q101-T101, AF101-AG101)), IF($AF101="N/A", U101, AH101)), AN101))</f>
        <v>N/A</v>
      </c>
      <c r="CD101" s="15" t="str">
        <f>IF(OR($BH101="T", $BH101="R"), 0, IF($BH101="C", IF($BI101="Y", 0, IF($AF101="N/A", V101, AI101)), AO101))</f>
        <v>N/A</v>
      </c>
      <c r="CE101" s="15" t="str">
        <f>IF(OR($BH101="T", $BH101="R"), 0, IF($BH101="C", IF($BI101="Y", 0, IF($AF101="N/A", W101, AJ101)), AP101))</f>
        <v>N/A</v>
      </c>
      <c r="CF101" s="15" t="str">
        <f>IF(OR($BH101="T", $BH101="R"), 0, IF($BH101="C", IF($BI101="Y", 0, IF($AF101="N/A", X101, AK101)), AQ101))</f>
        <v>N/A</v>
      </c>
      <c r="CG101" t="str">
        <f>IF(AC101="N/A", "S:"&amp;L101&amp;" G:"&amp;M101&amp;" GR:"&amp;Q101, IF(AC101=0, "S:"&amp;L101&amp;" G:"&amp;M101&amp;" GR:"&amp;Q101, "S:"&amp;L101&amp;"/"&amp;AD101&amp;" G:"&amp;AE101&amp;" GR:"&amp;AF101))</f>
        <v>S:1 G:0 GR:0</v>
      </c>
    </row>
    <row r="102" spans="1:85" x14ac:dyDescent="0.25">
      <c r="A102" s="14">
        <v>5551</v>
      </c>
      <c r="B102" s="15" t="s">
        <v>2938</v>
      </c>
      <c r="C102" s="15" t="s">
        <v>71</v>
      </c>
      <c r="D102" s="15" t="s">
        <v>52</v>
      </c>
      <c r="E102" s="15">
        <f>VLOOKUP(B102, 'Rookie Year'!$A$2:$B$55679,2,FALSE)</f>
        <v>2021</v>
      </c>
      <c r="F102" s="15">
        <v>2024</v>
      </c>
      <c r="G102" s="15" t="s">
        <v>42</v>
      </c>
      <c r="H102" s="15" t="s">
        <v>1928</v>
      </c>
      <c r="I102" s="16">
        <v>1</v>
      </c>
      <c r="J102" s="15">
        <v>1</v>
      </c>
      <c r="K102" s="17">
        <f>IF(AND(G102&lt;&gt;"N",R102="N/A"), IF(I102&lt;4, 0, 0.25),IF(I102=1, IF(J102=1,0.25, 0.25), IF(I102&lt;13, 0.25, IF(I102&lt;26, 0.4, IF(I102&lt;51, 0.6, 0.75)))))</f>
        <v>0.25</v>
      </c>
      <c r="L102" s="16">
        <f>I102-M102</f>
        <v>0</v>
      </c>
      <c r="M102" s="16">
        <f>ROUNDUP(I102*K102,0)</f>
        <v>1</v>
      </c>
      <c r="N102" s="16">
        <f>M102*J102</f>
        <v>1</v>
      </c>
      <c r="O102" s="16">
        <v>0</v>
      </c>
      <c r="P102" s="16">
        <v>0</v>
      </c>
      <c r="Q102" s="16">
        <f>N102-O102-P102</f>
        <v>1</v>
      </c>
      <c r="R102" s="15" t="s">
        <v>75</v>
      </c>
      <c r="S102" s="15">
        <f>IF(R102="N/A", J102-($B$1-F102), J102-($B$1-R102))</f>
        <v>1</v>
      </c>
      <c r="T102" s="16">
        <f>IF($S102&lt;1, "N/A", $M102)</f>
        <v>1</v>
      </c>
      <c r="U102" s="16" t="str">
        <f>IF($S102&lt;2, "N/A", $M102)</f>
        <v>N/A</v>
      </c>
      <c r="V102" s="16" t="str">
        <f>IF($S102&lt;3, "N/A", $M102)</f>
        <v>N/A</v>
      </c>
      <c r="W102" s="16" t="str">
        <f>IF($S102&lt;4, "N/A", $M102)</f>
        <v>N/A</v>
      </c>
      <c r="X102" s="16" t="str">
        <f>IF($S102&lt;5, "N/A", $M102)</f>
        <v>N/A</v>
      </c>
      <c r="Y102" s="15" t="str">
        <f>IF(SUM(T102:X102)&lt;&gt;Q102, "CHECK", "OK")</f>
        <v>OK</v>
      </c>
      <c r="Z102" s="15" t="str">
        <f>IF(F102=$B$1, "No", IF(S102=1, "Yes", "No"))</f>
        <v>No</v>
      </c>
      <c r="AA102" s="18" t="str">
        <f>IF(C102="DM", "N/A", IF(Z102="No","N/A",VLOOKUP(B102,'Extension List'!$A$3:$R$1972,18,FALSE)))</f>
        <v>N/A</v>
      </c>
      <c r="AB102" s="15" t="str">
        <f>IF(C102="DM", "N/A", IF(Z102="No","N/A",VLOOKUP(B102,'Extension List'!$A$3:$T$1972,20,FALSE)))</f>
        <v>N/A</v>
      </c>
      <c r="AC102" s="15" t="str">
        <f>IF(AA102="N/A", "N/A", 0)</f>
        <v>N/A</v>
      </c>
      <c r="AD102" s="16" t="str">
        <f>IF(AE102="N/A", "N/A", AA102-AE102)</f>
        <v>N/A</v>
      </c>
      <c r="AE102" s="16" t="str">
        <f>IF(AA102="N/A", "N/A", IF(AC102&gt;0, IF(AA102&lt;13, ROUNDUP(0.25*AA102,0), IF(AA102&lt;26, ROUNDUP(0.4*AA102,0), IF(AA102&lt;51, ROUNDUP(0.6*AA102,0), ROUNDUP(0.75*AA102,0)))), "N/A"))</f>
        <v>N/A</v>
      </c>
      <c r="AF102" s="16" t="str">
        <f>IF(AD102="N/A","N/A", (AE102*AC102)+Q102)</f>
        <v>N/A</v>
      </c>
      <c r="AG102" s="16" t="str">
        <f>IF($AF102="N/A", "N/A", "TBC")</f>
        <v>N/A</v>
      </c>
      <c r="AH102" s="16" t="str">
        <f>IF($AF102="N/A", "N/A", "TBC")</f>
        <v>N/A</v>
      </c>
      <c r="AI102" s="16" t="str">
        <f>IF($AF102="N/A","N/A",IF(AC102&gt;1,"TBC","N/A"))</f>
        <v>N/A</v>
      </c>
      <c r="AJ102" s="16" t="str">
        <f>IF($AF102="N/A","N/A",IF(AC102&gt;2,"TBC","N/A"))</f>
        <v>N/A</v>
      </c>
      <c r="AK102" s="16" t="str">
        <f>IF($AF102="N/A","N/A",IF(AC102&gt;3,"TBC","N/A"))</f>
        <v>N/A</v>
      </c>
      <c r="AL102" s="16" t="str">
        <f>IF(AC102="N/A","N/A",IF(AC102&gt;0,IF(SUM(AG102:AK102)&lt;&gt;AF102,"CHECK","OK"),"N/A"))</f>
        <v>N/A</v>
      </c>
      <c r="AM102" s="16">
        <f>IF(AD102="N/A", L102+T102, L102+AG102)</f>
        <v>1</v>
      </c>
      <c r="AN102" s="16" t="str">
        <f>IF(AD102="N/A", IF(U102="N/A", "N/A", L102+U102), AD102+AH102)</f>
        <v>N/A</v>
      </c>
      <c r="AO102" s="16" t="str">
        <f>IF(AD102="N/A", IF(V102="N/A", "N/A", L102+V102), IF(AI102="N/A", "N/A", AD102+AI102))</f>
        <v>N/A</v>
      </c>
      <c r="AP102" s="16" t="str">
        <f>IF(AD102="N/A", IF(W102="N/A", "N/A", L102+W102), IF(AJ102="N/A", "N/A", AD102+AJ102))</f>
        <v>N/A</v>
      </c>
      <c r="AQ102" s="16" t="str">
        <f>IF(AD102="N/A", IF(X102="N/A", "N/A", L102+X102), IF(AK102="N/A", "N/A", AD102+AK102))</f>
        <v>N/A</v>
      </c>
      <c r="AR102" s="15" t="s">
        <v>40</v>
      </c>
      <c r="AS102" s="15" t="s">
        <v>40</v>
      </c>
      <c r="AT102" s="15" t="s">
        <v>40</v>
      </c>
      <c r="AU102" s="15" t="s">
        <v>40</v>
      </c>
      <c r="AV102" s="15" t="s">
        <v>40</v>
      </c>
      <c r="AW102" s="15" t="s">
        <v>40</v>
      </c>
      <c r="AX102" s="15" t="s">
        <v>40</v>
      </c>
      <c r="AY102" s="15" t="s">
        <v>40</v>
      </c>
      <c r="AZ102" s="15" t="s">
        <v>40</v>
      </c>
      <c r="BA102" s="15" t="s">
        <v>40</v>
      </c>
      <c r="BB102" s="15" t="s">
        <v>40</v>
      </c>
      <c r="BC102" s="15" t="s">
        <v>40</v>
      </c>
      <c r="BD102" s="15" t="s">
        <v>40</v>
      </c>
      <c r="BE102" s="15" t="s">
        <v>40</v>
      </c>
      <c r="BF102" s="15" t="s">
        <v>40</v>
      </c>
      <c r="BG102" s="15" t="s">
        <v>40</v>
      </c>
      <c r="BH102" s="15" t="s">
        <v>40</v>
      </c>
      <c r="BJ102" s="16">
        <f>IF(AR102="R", $CA102, IF(OR(AR102="P", AR102="T", AR102="N"), 0, IF($C102="DM", $T102, IF(OR(AR102="Y", AR102="IR"),$AM102,IF(AR102="C", IF($BI102="Y", IF($AF102="N/A", $Q102, $AF102), IF($AG102="N/A", $T102,$AG102)))))))</f>
        <v>1</v>
      </c>
      <c r="BK102" s="16">
        <f>IF(AS102="R", $CA102, IF(OR(AS102="P", AS102="T", AS102="N"), 0, IF($C102="DM", $T102, IF(OR(AS102="Y", AS102="IR"),$AM102,IF(AS102="C", IF($BI102="Y", IF($AF102="N/A", $Q102, $AF102), IF($AG102="N/A", $T102,$AG102)))))))</f>
        <v>1</v>
      </c>
      <c r="BL102" s="16">
        <f>IF(AT102="R", $CA102, IF(OR(AT102="P", AT102="T", AT102="N"), 0, IF($C102="DM", $T102, IF(OR(AT102="Y", AT102="IR"),$AM102,IF(AT102="C", IF($BI102="Y", IF($AF102="N/A", $Q102, $AF102), IF($AG102="N/A", $T102,$AG102)))))))</f>
        <v>1</v>
      </c>
      <c r="BM102" s="16">
        <f>IF(AU102="R", $CA102, IF(OR(AU102="P", AU102="T", AU102="N"), 0, IF($C102="DM", $T102, IF(OR(AU102="Y", AU102="IR"),$AM102,IF(AU102="C", IF($BI102="Y", IF($AF102="N/A", $Q102, $AF102), IF($AG102="N/A", $T102,$AG102)))))))</f>
        <v>1</v>
      </c>
      <c r="BN102" s="16">
        <f>IF(AV102="R", $CA102, IF(OR(AV102="P", AV102="T", AV102="N"), 0, IF($C102="DM", $T102, IF(OR(AV102="Y", AV102="IR"),$AM102,IF(AV102="C", IF($BI102="Y", IF($AF102="N/A", $Q102, $AF102), IF($AG102="N/A", $T102,$AG102)))))))</f>
        <v>1</v>
      </c>
      <c r="BO102" s="16">
        <f>IF(AW102="R", $CA102, IF(OR(AW102="P", AW102="T", AW102="N"), 0, IF($C102="DM", $T102, IF(OR(AW102="Y", AW102="IR"),$AM102,IF(AW102="C", IF($BI102="Y", IF($AF102="N/A", $Q102, $AF102), IF($AG102="N/A", $T102,$AG102)))))))</f>
        <v>1</v>
      </c>
      <c r="BP102" s="16">
        <f>IF(AX102="R", $CA102, IF(OR(AX102="P", AX102="T", AX102="N"), 0, IF($C102="DM", $T102, IF(OR(AX102="Y", AX102="IR"),$AM102,IF(AX102="C", IF($BI102="Y", IF($AF102="N/A", $Q102, $AF102), IF($AG102="N/A", $T102,$AG102)))))))</f>
        <v>1</v>
      </c>
      <c r="BQ102" s="16">
        <f>IF(AY102="R", $CA102, IF(OR(AY102="P", AY102="T", AY102="N"), 0, IF($C102="DM", $T102, IF(OR(AY102="Y", AY102="IR"),$AM102,IF(AY102="C", IF($BI102="Y", IF($AF102="N/A", $Q102, $AF102), IF($AG102="N/A", $T102,$AG102)))))))</f>
        <v>1</v>
      </c>
      <c r="BR102" s="16">
        <f>IF(AZ102="R", $CA102, IF(OR(AZ102="P", AZ102="T", AZ102="N"), 0, IF($C102="DM", $T102, IF(OR(AZ102="Y", AZ102="IR"),$AM102,IF(AZ102="C", IF($BI102="Y", IF($AF102="N/A", $Q102, $AF102), IF($AG102="N/A", $T102,$AG102)))))))</f>
        <v>1</v>
      </c>
      <c r="BS102" s="16">
        <f>IF(BA102="R", $CA102, IF(OR(BA102="P", BA102="T", BA102="N"), 0, IF($C102="DM", $T102, IF(OR(BA102="Y", BA102="IR"),$AM102,IF(BA102="C", IF($BI102="Y", IF($AF102="N/A", $Q102, $AF102), IF($AG102="N/A", $T102,$AG102)))))))</f>
        <v>1</v>
      </c>
      <c r="BT102" s="16">
        <f>IF(BB102="R", $CA102, IF(OR(BB102="P", BB102="T", BB102="N"), 0, IF($C102="DM", $T102, IF(OR(BB102="Y", BB102="IR"),$AM102,IF(BB102="C", IF($BI102="Y", IF($BA102="C", IF($AF102="N/A", $Q102, $AF102), IF($AF102="N/A", $T102, $AM102)), IF($AG102="N/A", $T102,$AG102)))))))</f>
        <v>1</v>
      </c>
      <c r="BU102" s="16">
        <f>IF(BC102="R", $CA102, IF(OR(BC102="P", BC102="T", BC102="N"), 0, IF($C102="DM", $T102, IF(OR(BC102="Y", BC102="IR"),$AM102,IF(BC102="C", IF($BI102="Y", IF($BA102="C", IF($AF102="N/A", $Q102, $AF102), IF($AF102="N/A", $T102, $AM102)), IF($AG102="N/A", $T102,$AG102)))))))</f>
        <v>1</v>
      </c>
      <c r="BV102" s="16">
        <f>IF(BD102="R", $CA102, IF(OR(BD102="P", BD102="T", BD102="N"), 0, IF($C102="DM", $T102, IF(OR(BD102="Y", BD102="IR"),$AM102,IF(BD102="C", IF($BI102="Y", IF($BA102="C", IF($AF102="N/A", $Q102, $AF102), IF($AF102="N/A", $T102, $AM102)), IF($AG102="N/A", $T102,$AG102)))))))</f>
        <v>1</v>
      </c>
      <c r="BW102" s="16">
        <f>IF(BE102="R", $CA102, IF(OR(BE102="P", BE102="T", BE102="N"), 0, IF($C102="DM", $T102, IF(OR(BE102="Y", BE102="IR"),$AM102,IF(BE102="C", IF($BI102="Y", IF($BA102="C", IF($AF102="N/A", $Q102, $AF102), IF($AF102="N/A", $T102, $AM102)), IF($AG102="N/A", $T102,$AG102)))))))</f>
        <v>1</v>
      </c>
      <c r="BX102" s="16">
        <f>IF(BF102="R", $CA102, IF(OR(BF102="P", BF102="T", BF102="N"), 0, IF($C102="DM", $T102, IF(OR(BF102="Y", BF102="IR"),$AM102,IF(BF102="C", IF($BI102="Y", IF($BA102="C", IF($AF102="N/A", $Q102, $AF102), IF($AF102="N/A", $T102, $AM102)), IF($AG102="N/A", $T102,$AG102)))))))</f>
        <v>1</v>
      </c>
      <c r="BY102" s="16">
        <f>IF(BG102="R", $CA102, IF(OR(BG102="P", BG102="T", BG102="N"), 0, IF($C102="DM", $T102, IF(OR(BG102="Y", BG102="IR"),$AM102,IF(BG102="C", IF($BI102="Y", IF($BA102="C", IF($AF102="N/A", $Q102, $AF102), IF($AF102="N/A", $T102, $AM102)), IF($AG102="N/A", $T102,$AG102)))))))</f>
        <v>1</v>
      </c>
      <c r="BZ102" s="16">
        <f>IF(BH102="R", $CA102, IF(OR(BH102="P", BH102="T", BH102="N"), 0, IF($C102="DM", $T102, IF(OR(BH102="Y", BH102="IR"),$AM102,IF(BH102="C", IF($BI102="Y", IF($BA102="C", IF($AF102="N/A", $Q102, $AF102), IF($AF102="N/A", $T102, $AM102)), IF($AG102="N/A", $T102,$AG102)))))))</f>
        <v>1</v>
      </c>
      <c r="CA102" s="15" t="s">
        <v>75</v>
      </c>
      <c r="CB102" s="16">
        <f>BZ102</f>
        <v>1</v>
      </c>
      <c r="CC102" s="15" t="str">
        <f>IF(OR($BH102="T", $BH102="R"), 0, IF($BH102="C", IF($BI102="Y", IF($BA102="C", 0, IF(AF102="N/A", Q102-T102, AF102-AG102)), IF($AF102="N/A", U102, AH102)), AN102))</f>
        <v>N/A</v>
      </c>
      <c r="CD102" s="15" t="str">
        <f>IF(OR($BH102="T", $BH102="R"), 0, IF($BH102="C", IF($BI102="Y", 0, IF($AF102="N/A", V102, AI102)), AO102))</f>
        <v>N/A</v>
      </c>
      <c r="CE102" s="15" t="str">
        <f>IF(OR($BH102="T", $BH102="R"), 0, IF($BH102="C", IF($BI102="Y", 0, IF($AF102="N/A", W102, AJ102)), AP102))</f>
        <v>N/A</v>
      </c>
      <c r="CF102" s="15" t="str">
        <f>IF(OR($BH102="T", $BH102="R"), 0, IF($BH102="C", IF($BI102="Y", 0, IF($AF102="N/A", X102, AK102)), AQ102))</f>
        <v>N/A</v>
      </c>
      <c r="CG102" t="str">
        <f>IF(AC102="N/A", "S:"&amp;L102&amp;" G:"&amp;M102&amp;" GR:"&amp;Q102, IF(AC102=0, "S:"&amp;L102&amp;" G:"&amp;M102&amp;" GR:"&amp;Q102, "S:"&amp;L102&amp;"/"&amp;AD102&amp;" G:"&amp;AE102&amp;" GR:"&amp;AF102))</f>
        <v>S:0 G:1 GR:1</v>
      </c>
    </row>
    <row r="103" spans="1:85" x14ac:dyDescent="0.25">
      <c r="A103" s="14">
        <v>5553</v>
      </c>
      <c r="B103" s="15" t="s">
        <v>1417</v>
      </c>
      <c r="C103" s="15" t="s">
        <v>71</v>
      </c>
      <c r="D103" s="15" t="s">
        <v>52</v>
      </c>
      <c r="E103" s="15">
        <f>VLOOKUP(B103, 'Rookie Year'!$A$2:$B$55679,2,FALSE)</f>
        <v>2018</v>
      </c>
      <c r="F103" s="15">
        <v>2024</v>
      </c>
      <c r="G103" s="15" t="s">
        <v>42</v>
      </c>
      <c r="H103" s="15" t="s">
        <v>1928</v>
      </c>
      <c r="I103" s="16">
        <v>1</v>
      </c>
      <c r="J103" s="15">
        <v>1</v>
      </c>
      <c r="K103" s="17">
        <f>IF(AND(G103&lt;&gt;"N",R103="N/A"), IF(I103&lt;4, 0, 0.25),IF(I103=1, IF(J103=1,0.25, 0.25), IF(I103&lt;13, 0.25, IF(I103&lt;26, 0.4, IF(I103&lt;51, 0.6, 0.75)))))</f>
        <v>0.25</v>
      </c>
      <c r="L103" s="16">
        <f>I103-M103</f>
        <v>0</v>
      </c>
      <c r="M103" s="16">
        <f>ROUNDUP(I103*K103,0)</f>
        <v>1</v>
      </c>
      <c r="N103" s="16">
        <f>M103*J103</f>
        <v>1</v>
      </c>
      <c r="O103" s="16">
        <v>0</v>
      </c>
      <c r="P103" s="16">
        <v>0</v>
      </c>
      <c r="Q103" s="16">
        <f>N103-O103-P103</f>
        <v>1</v>
      </c>
      <c r="R103" s="15" t="s">
        <v>75</v>
      </c>
      <c r="S103" s="15">
        <f>IF(R103="N/A", J103-($B$1-F103), J103-($B$1-R103))</f>
        <v>1</v>
      </c>
      <c r="T103" s="16">
        <f>IF($S103&lt;1, "N/A", $M103)</f>
        <v>1</v>
      </c>
      <c r="U103" s="16" t="str">
        <f>IF($S103&lt;2, "N/A", $M103)</f>
        <v>N/A</v>
      </c>
      <c r="V103" s="16" t="str">
        <f>IF($S103&lt;3, "N/A", $M103)</f>
        <v>N/A</v>
      </c>
      <c r="W103" s="16" t="str">
        <f>IF($S103&lt;4, "N/A", $M103)</f>
        <v>N/A</v>
      </c>
      <c r="X103" s="16" t="str">
        <f>IF($S103&lt;5, "N/A", $M103)</f>
        <v>N/A</v>
      </c>
      <c r="Y103" s="15" t="str">
        <f>IF(SUM(T103:X103)&lt;&gt;Q103, "CHECK", "OK")</f>
        <v>OK</v>
      </c>
      <c r="Z103" s="15" t="str">
        <f>IF(F103=$B$1, "No", IF(S103=1, "Yes", "No"))</f>
        <v>No</v>
      </c>
      <c r="AA103" s="18" t="str">
        <f>IF(C103="DM", "N/A", IF(Z103="No","N/A",VLOOKUP(B103,'Extension List'!$A$3:$R$1972,18,FALSE)))</f>
        <v>N/A</v>
      </c>
      <c r="AB103" s="15" t="str">
        <f>IF(C103="DM", "N/A", IF(Z103="No","N/A",VLOOKUP(B103,'Extension List'!$A$3:$T$1972,20,FALSE)))</f>
        <v>N/A</v>
      </c>
      <c r="AC103" s="15" t="str">
        <f>IF(AA103="N/A", "N/A", 0)</f>
        <v>N/A</v>
      </c>
      <c r="AD103" s="16" t="str">
        <f>IF(AE103="N/A", "N/A", AA103-AE103)</f>
        <v>N/A</v>
      </c>
      <c r="AE103" s="16" t="str">
        <f>IF(AA103="N/A", "N/A", IF(AC103&gt;0, IF(AA103&lt;13, ROUNDUP(0.25*AA103,0), IF(AA103&lt;26, ROUNDUP(0.4*AA103,0), IF(AA103&lt;51, ROUNDUP(0.6*AA103,0), ROUNDUP(0.75*AA103,0)))), "N/A"))</f>
        <v>N/A</v>
      </c>
      <c r="AF103" s="16" t="str">
        <f>IF(AD103="N/A","N/A", (AE103*AC103)+Q103)</f>
        <v>N/A</v>
      </c>
      <c r="AG103" s="16" t="str">
        <f>IF($AF103="N/A", "N/A", "TBC")</f>
        <v>N/A</v>
      </c>
      <c r="AH103" s="16" t="str">
        <f>IF($AF103="N/A", "N/A", "TBC")</f>
        <v>N/A</v>
      </c>
      <c r="AI103" s="16" t="str">
        <f>IF($AF103="N/A","N/A",IF(AC103&gt;1,"TBC","N/A"))</f>
        <v>N/A</v>
      </c>
      <c r="AJ103" s="16" t="str">
        <f>IF($AF103="N/A","N/A",IF(AC103&gt;2,"TBC","N/A"))</f>
        <v>N/A</v>
      </c>
      <c r="AK103" s="16" t="str">
        <f>IF($AF103="N/A","N/A",IF(AC103&gt;3,"TBC","N/A"))</f>
        <v>N/A</v>
      </c>
      <c r="AL103" s="16" t="str">
        <f>IF(AC103="N/A","N/A",IF(AC103&gt;0,IF(SUM(AG103:AK103)&lt;&gt;AF103,"CHECK","OK"),"N/A"))</f>
        <v>N/A</v>
      </c>
      <c r="AM103" s="16">
        <f>IF(AD103="N/A", L103+T103, L103+AG103)</f>
        <v>1</v>
      </c>
      <c r="AN103" s="16" t="str">
        <f>IF(AD103="N/A", IF(U103="N/A", "N/A", L103+U103), AD103+AH103)</f>
        <v>N/A</v>
      </c>
      <c r="AO103" s="16" t="str">
        <f>IF(AD103="N/A", IF(V103="N/A", "N/A", L103+V103), IF(AI103="N/A", "N/A", AD103+AI103))</f>
        <v>N/A</v>
      </c>
      <c r="AP103" s="16" t="str">
        <f>IF(AD103="N/A", IF(W103="N/A", "N/A", L103+W103), IF(AJ103="N/A", "N/A", AD103+AJ103))</f>
        <v>N/A</v>
      </c>
      <c r="AQ103" s="16" t="str">
        <f>IF(AD103="N/A", IF(X103="N/A", "N/A", L103+X103), IF(AK103="N/A", "N/A", AD103+AK103))</f>
        <v>N/A</v>
      </c>
      <c r="AR103" s="15" t="s">
        <v>40</v>
      </c>
      <c r="AS103" s="15" t="s">
        <v>40</v>
      </c>
      <c r="AT103" s="15" t="s">
        <v>40</v>
      </c>
      <c r="AU103" s="15" t="s">
        <v>40</v>
      </c>
      <c r="AV103" s="15" t="s">
        <v>40</v>
      </c>
      <c r="AW103" s="15" t="s">
        <v>40</v>
      </c>
      <c r="AX103" s="15" t="s">
        <v>40</v>
      </c>
      <c r="AY103" s="15" t="s">
        <v>40</v>
      </c>
      <c r="AZ103" s="15" t="s">
        <v>40</v>
      </c>
      <c r="BA103" s="15" t="s">
        <v>40</v>
      </c>
      <c r="BB103" s="15" t="s">
        <v>40</v>
      </c>
      <c r="BC103" s="15" t="s">
        <v>40</v>
      </c>
      <c r="BD103" s="15" t="s">
        <v>40</v>
      </c>
      <c r="BE103" s="15" t="s">
        <v>40</v>
      </c>
      <c r="BF103" s="15" t="s">
        <v>40</v>
      </c>
      <c r="BG103" s="15" t="s">
        <v>40</v>
      </c>
      <c r="BH103" s="15" t="s">
        <v>40</v>
      </c>
      <c r="BJ103" s="16">
        <f>IF(AR103="R", $CA103, IF(OR(AR103="P", AR103="T", AR103="N"), 0, IF($C103="DM", $T103, IF(OR(AR103="Y", AR103="IR"),$AM103,IF(AR103="C", IF($BI103="Y", IF($AF103="N/A", $Q103, $AF103), IF($AG103="N/A", $T103,$AG103)))))))</f>
        <v>1</v>
      </c>
      <c r="BK103" s="16">
        <f>IF(AS103="R", $CA103, IF(OR(AS103="P", AS103="T", AS103="N"), 0, IF($C103="DM", $T103, IF(OR(AS103="Y", AS103="IR"),$AM103,IF(AS103="C", IF($BI103="Y", IF($AF103="N/A", $Q103, $AF103), IF($AG103="N/A", $T103,$AG103)))))))</f>
        <v>1</v>
      </c>
      <c r="BL103" s="16">
        <f>IF(AT103="R", $CA103, IF(OR(AT103="P", AT103="T", AT103="N"), 0, IF($C103="DM", $T103, IF(OR(AT103="Y", AT103="IR"),$AM103,IF(AT103="C", IF($BI103="Y", IF($AF103="N/A", $Q103, $AF103), IF($AG103="N/A", $T103,$AG103)))))))</f>
        <v>1</v>
      </c>
      <c r="BM103" s="16">
        <f>IF(AU103="R", $CA103, IF(OR(AU103="P", AU103="T", AU103="N"), 0, IF($C103="DM", $T103, IF(OR(AU103="Y", AU103="IR"),$AM103,IF(AU103="C", IF($BI103="Y", IF($AF103="N/A", $Q103, $AF103), IF($AG103="N/A", $T103,$AG103)))))))</f>
        <v>1</v>
      </c>
      <c r="BN103" s="16">
        <f>IF(AV103="R", $CA103, IF(OR(AV103="P", AV103="T", AV103="N"), 0, IF($C103="DM", $T103, IF(OR(AV103="Y", AV103="IR"),$AM103,IF(AV103="C", IF($BI103="Y", IF($AF103="N/A", $Q103, $AF103), IF($AG103="N/A", $T103,$AG103)))))))</f>
        <v>1</v>
      </c>
      <c r="BO103" s="16">
        <f>IF(AW103="R", $CA103, IF(OR(AW103="P", AW103="T", AW103="N"), 0, IF($C103="DM", $T103, IF(OR(AW103="Y", AW103="IR"),$AM103,IF(AW103="C", IF($BI103="Y", IF($AF103="N/A", $Q103, $AF103), IF($AG103="N/A", $T103,$AG103)))))))</f>
        <v>1</v>
      </c>
      <c r="BP103" s="16">
        <f>IF(AX103="R", $CA103, IF(OR(AX103="P", AX103="T", AX103="N"), 0, IF($C103="DM", $T103, IF(OR(AX103="Y", AX103="IR"),$AM103,IF(AX103="C", IF($BI103="Y", IF($AF103="N/A", $Q103, $AF103), IF($AG103="N/A", $T103,$AG103)))))))</f>
        <v>1</v>
      </c>
      <c r="BQ103" s="16">
        <f>IF(AY103="R", $CA103, IF(OR(AY103="P", AY103="T", AY103="N"), 0, IF($C103="DM", $T103, IF(OR(AY103="Y", AY103="IR"),$AM103,IF(AY103="C", IF($BI103="Y", IF($AF103="N/A", $Q103, $AF103), IF($AG103="N/A", $T103,$AG103)))))))</f>
        <v>1</v>
      </c>
      <c r="BR103" s="16">
        <f>IF(AZ103="R", $CA103, IF(OR(AZ103="P", AZ103="T", AZ103="N"), 0, IF($C103="DM", $T103, IF(OR(AZ103="Y", AZ103="IR"),$AM103,IF(AZ103="C", IF($BI103="Y", IF($AF103="N/A", $Q103, $AF103), IF($AG103="N/A", $T103,$AG103)))))))</f>
        <v>1</v>
      </c>
      <c r="BS103" s="16">
        <f>IF(BA103="R", $CA103, IF(OR(BA103="P", BA103="T", BA103="N"), 0, IF($C103="DM", $T103, IF(OR(BA103="Y", BA103="IR"),$AM103,IF(BA103="C", IF($BI103="Y", IF($AF103="N/A", $Q103, $AF103), IF($AG103="N/A", $T103,$AG103)))))))</f>
        <v>1</v>
      </c>
      <c r="BT103" s="16">
        <f>IF(BB103="R", $CA103, IF(OR(BB103="P", BB103="T", BB103="N"), 0, IF($C103="DM", $T103, IF(OR(BB103="Y", BB103="IR"),$AM103,IF(BB103="C", IF($BI103="Y", IF($BA103="C", IF($AF103="N/A", $Q103, $AF103), IF($AF103="N/A", $T103, $AM103)), IF($AG103="N/A", $T103,$AG103)))))))</f>
        <v>1</v>
      </c>
      <c r="BU103" s="16">
        <f>IF(BC103="R", $CA103, IF(OR(BC103="P", BC103="T", BC103="N"), 0, IF($C103="DM", $T103, IF(OR(BC103="Y", BC103="IR"),$AM103,IF(BC103="C", IF($BI103="Y", IF($BA103="C", IF($AF103="N/A", $Q103, $AF103), IF($AF103="N/A", $T103, $AM103)), IF($AG103="N/A", $T103,$AG103)))))))</f>
        <v>1</v>
      </c>
      <c r="BV103" s="16">
        <f>IF(BD103="R", $CA103, IF(OR(BD103="P", BD103="T", BD103="N"), 0, IF($C103="DM", $T103, IF(OR(BD103="Y", BD103="IR"),$AM103,IF(BD103="C", IF($BI103="Y", IF($BA103="C", IF($AF103="N/A", $Q103, $AF103), IF($AF103="N/A", $T103, $AM103)), IF($AG103="N/A", $T103,$AG103)))))))</f>
        <v>1</v>
      </c>
      <c r="BW103" s="16">
        <f>IF(BE103="R", $CA103, IF(OR(BE103="P", BE103="T", BE103="N"), 0, IF($C103="DM", $T103, IF(OR(BE103="Y", BE103="IR"),$AM103,IF(BE103="C", IF($BI103="Y", IF($BA103="C", IF($AF103="N/A", $Q103, $AF103), IF($AF103="N/A", $T103, $AM103)), IF($AG103="N/A", $T103,$AG103)))))))</f>
        <v>1</v>
      </c>
      <c r="BX103" s="16">
        <f>IF(BF103="R", $CA103, IF(OR(BF103="P", BF103="T", BF103="N"), 0, IF($C103="DM", $T103, IF(OR(BF103="Y", BF103="IR"),$AM103,IF(BF103="C", IF($BI103="Y", IF($BA103="C", IF($AF103="N/A", $Q103, $AF103), IF($AF103="N/A", $T103, $AM103)), IF($AG103="N/A", $T103,$AG103)))))))</f>
        <v>1</v>
      </c>
      <c r="BY103" s="16">
        <f>IF(BG103="R", $CA103, IF(OR(BG103="P", BG103="T", BG103="N"), 0, IF($C103="DM", $T103, IF(OR(BG103="Y", BG103="IR"),$AM103,IF(BG103="C", IF($BI103="Y", IF($BA103="C", IF($AF103="N/A", $Q103, $AF103), IF($AF103="N/A", $T103, $AM103)), IF($AG103="N/A", $T103,$AG103)))))))</f>
        <v>1</v>
      </c>
      <c r="BZ103" s="16">
        <f>IF(BH103="R", $CA103, IF(OR(BH103="P", BH103="T", BH103="N"), 0, IF($C103="DM", $T103, IF(OR(BH103="Y", BH103="IR"),$AM103,IF(BH103="C", IF($BI103="Y", IF($BA103="C", IF($AF103="N/A", $Q103, $AF103), IF($AF103="N/A", $T103, $AM103)), IF($AG103="N/A", $T103,$AG103)))))))</f>
        <v>1</v>
      </c>
      <c r="CA103" s="15" t="s">
        <v>75</v>
      </c>
      <c r="CB103" s="16">
        <f>BZ103</f>
        <v>1</v>
      </c>
      <c r="CC103" s="15" t="str">
        <f>IF(OR($BH103="T", $BH103="R"), 0, IF($BH103="C", IF($BI103="Y", IF($BA103="C", 0, IF(AF103="N/A", Q103-T103, AF103-AG103)), IF($AF103="N/A", U103, AH103)), AN103))</f>
        <v>N/A</v>
      </c>
      <c r="CD103" s="15" t="str">
        <f>IF(OR($BH103="T", $BH103="R"), 0, IF($BH103="C", IF($BI103="Y", 0, IF($AF103="N/A", V103, AI103)), AO103))</f>
        <v>N/A</v>
      </c>
      <c r="CE103" s="15" t="str">
        <f>IF(OR($BH103="T", $BH103="R"), 0, IF($BH103="C", IF($BI103="Y", 0, IF($AF103="N/A", W103, AJ103)), AP103))</f>
        <v>N/A</v>
      </c>
      <c r="CF103" s="15" t="str">
        <f>IF(OR($BH103="T", $BH103="R"), 0, IF($BH103="C", IF($BI103="Y", 0, IF($AF103="N/A", X103, AK103)), AQ103))</f>
        <v>N/A</v>
      </c>
      <c r="CG103" t="str">
        <f>IF(AC103="N/A", "S:"&amp;L103&amp;" G:"&amp;M103&amp;" GR:"&amp;Q103, IF(AC103=0, "S:"&amp;L103&amp;" G:"&amp;M103&amp;" GR:"&amp;Q103, "S:"&amp;L103&amp;"/"&amp;AD103&amp;" G:"&amp;AE103&amp;" GR:"&amp;AF103))</f>
        <v>S:0 G:1 GR:1</v>
      </c>
    </row>
    <row r="104" spans="1:85" x14ac:dyDescent="0.25">
      <c r="A104" s="14">
        <v>4171</v>
      </c>
      <c r="B104" s="15" t="s">
        <v>2366</v>
      </c>
      <c r="C104" s="15" t="s">
        <v>72</v>
      </c>
      <c r="D104" s="15" t="s">
        <v>52</v>
      </c>
      <c r="E104" s="15">
        <f>VLOOKUP(B104, 'Rookie Year'!$A$2:$B$55679,2,FALSE)</f>
        <v>2021</v>
      </c>
      <c r="F104" s="15">
        <v>2021</v>
      </c>
      <c r="G104" s="15" t="s">
        <v>40</v>
      </c>
      <c r="H104" s="15" t="s">
        <v>2176</v>
      </c>
      <c r="I104" s="16">
        <v>4</v>
      </c>
      <c r="J104" s="15">
        <v>4</v>
      </c>
      <c r="K104" s="17">
        <f>IF(AND(G104&lt;&gt;"N",R104="N/A"), IF(I104&lt;4, 0, 0.25),IF(I104=1, IF(J104=1,0.25, 0.25), IF(I104&lt;13, 0.25, IF(I104&lt;26, 0.4, IF(I104&lt;51, 0.6, 0.75)))))</f>
        <v>0.25</v>
      </c>
      <c r="L104" s="16">
        <f>I104-M104</f>
        <v>3</v>
      </c>
      <c r="M104" s="16">
        <f>ROUNDUP(I104*K104,0)</f>
        <v>1</v>
      </c>
      <c r="N104" s="16">
        <f>M104*J104</f>
        <v>4</v>
      </c>
      <c r="O104" s="16">
        <v>3</v>
      </c>
      <c r="P104" s="16">
        <v>0</v>
      </c>
      <c r="Q104" s="16">
        <f>N104-O104-P104</f>
        <v>1</v>
      </c>
      <c r="R104" s="15" t="s">
        <v>75</v>
      </c>
      <c r="S104" s="15">
        <f>IF(R104="N/A", J104-($B$1-F104), J104-($B$1-R104))</f>
        <v>1</v>
      </c>
      <c r="T104" s="16">
        <v>1</v>
      </c>
      <c r="U104" s="16" t="str">
        <f>IF($S104&lt;2, "N/A", $M104)</f>
        <v>N/A</v>
      </c>
      <c r="V104" s="16" t="str">
        <f>IF($S104&lt;3, "N/A", $M104)</f>
        <v>N/A</v>
      </c>
      <c r="W104" s="16" t="str">
        <f>IF($S104&lt;4, "N/A", $M104)</f>
        <v>N/A</v>
      </c>
      <c r="X104" s="16" t="str">
        <f>IF($S104&lt;5, "N/A", $M104)</f>
        <v>N/A</v>
      </c>
      <c r="Y104" s="15" t="str">
        <f>IF(SUM(T104:X104)&lt;&gt;Q104, "CHECK", "OK")</f>
        <v>OK</v>
      </c>
      <c r="Z104" s="15" t="str">
        <f>IF(F104=$B$1, "No", IF(S104=1, "Yes", "No"))</f>
        <v>Yes</v>
      </c>
      <c r="AA104" s="18" t="str">
        <f>IF(C104="DM", "N/A", IF(Z104="No","N/A",VLOOKUP(B104,'Extension List'!$A$3:$R$1972,18,FALSE)))</f>
        <v>N/A</v>
      </c>
      <c r="AB104" s="15" t="str">
        <f>IF(C104="DM", "N/A", IF(Z104="No","N/A",VLOOKUP(B104,'Extension List'!$A$3:$T$1972,20,FALSE)))</f>
        <v>N/A</v>
      </c>
      <c r="AC104" s="15" t="str">
        <f>IF(AA104="N/A", "N/A", 0)</f>
        <v>N/A</v>
      </c>
      <c r="AD104" s="16" t="str">
        <f>IF(AE104="N/A", "N/A", AA104-AE104)</f>
        <v>N/A</v>
      </c>
      <c r="AE104" s="16" t="str">
        <f>IF(AA104="N/A", "N/A", IF(AC104&gt;0, IF(AA104&lt;13, ROUNDUP(0.25*AA104,0), IF(AA104&lt;26, ROUNDUP(0.4*AA104,0), IF(AA104&lt;51, ROUNDUP(0.6*AA104,0), ROUNDUP(0.75*AA104,0)))), "N/A"))</f>
        <v>N/A</v>
      </c>
      <c r="AF104" s="16" t="str">
        <f>IF(AD104="N/A","N/A", (AE104*AC104)+Q104)</f>
        <v>N/A</v>
      </c>
      <c r="AG104" s="16" t="str">
        <f>IF($AF104="N/A", "N/A", "TBC")</f>
        <v>N/A</v>
      </c>
      <c r="AH104" s="16" t="str">
        <f>IF($AF104="N/A", "N/A", "TBC")</f>
        <v>N/A</v>
      </c>
      <c r="AI104" s="16" t="str">
        <f>IF($AF104="N/A","N/A",IF(AC104&gt;1,"TBC","N/A"))</f>
        <v>N/A</v>
      </c>
      <c r="AJ104" s="16" t="str">
        <f>IF($AF104="N/A","N/A",IF(AC104&gt;2,"TBC","N/A"))</f>
        <v>N/A</v>
      </c>
      <c r="AK104" s="16" t="str">
        <f>IF($AF104="N/A","N/A",IF(AC104&gt;3,"TBC","N/A"))</f>
        <v>N/A</v>
      </c>
      <c r="AL104" s="16" t="str">
        <f>IF(AC104="N/A","N/A",IF(AC104&gt;0,IF(SUM(AG104:AK104)&lt;&gt;AF104,"CHECK","OK"),"N/A"))</f>
        <v>N/A</v>
      </c>
      <c r="AM104" s="16">
        <f>IF(AD104="N/A", L104+T104, L104+AG104)</f>
        <v>4</v>
      </c>
      <c r="AN104" s="16" t="str">
        <f>IF(AD104="N/A", IF(U104="N/A", "N/A", L104+U104), AD104+AH104)</f>
        <v>N/A</v>
      </c>
      <c r="AO104" s="16" t="str">
        <f>IF(AD104="N/A", IF(V104="N/A", "N/A", L104+V104), IF(AI104="N/A", "N/A", AD104+AI104))</f>
        <v>N/A</v>
      </c>
      <c r="AP104" s="16" t="str">
        <f>IF(AD104="N/A", IF(W104="N/A", "N/A", L104+W104), IF(AJ104="N/A", "N/A", AD104+AJ104))</f>
        <v>N/A</v>
      </c>
      <c r="AQ104" s="16" t="str">
        <f>IF(AD104="N/A", IF(X104="N/A", "N/A", L104+X104), IF(AK104="N/A", "N/A", AD104+AK104))</f>
        <v>N/A</v>
      </c>
      <c r="AR104" s="15" t="s">
        <v>40</v>
      </c>
      <c r="AS104" s="15" t="s">
        <v>40</v>
      </c>
      <c r="AT104" s="15" t="s">
        <v>40</v>
      </c>
      <c r="AU104" s="15" t="s">
        <v>40</v>
      </c>
      <c r="AV104" s="15" t="s">
        <v>40</v>
      </c>
      <c r="AW104" s="15" t="s">
        <v>40</v>
      </c>
      <c r="AX104" s="15" t="s">
        <v>40</v>
      </c>
      <c r="AY104" s="15" t="s">
        <v>40</v>
      </c>
      <c r="AZ104" s="15" t="s">
        <v>40</v>
      </c>
      <c r="BA104" s="15" t="s">
        <v>40</v>
      </c>
      <c r="BB104" s="15" t="s">
        <v>40</v>
      </c>
      <c r="BC104" s="15" t="s">
        <v>40</v>
      </c>
      <c r="BD104" s="15" t="s">
        <v>40</v>
      </c>
      <c r="BE104" s="15" t="s">
        <v>40</v>
      </c>
      <c r="BF104" s="15" t="s">
        <v>40</v>
      </c>
      <c r="BG104" s="15" t="s">
        <v>40</v>
      </c>
      <c r="BH104" s="15" t="s">
        <v>40</v>
      </c>
      <c r="BI104" s="15"/>
      <c r="BJ104" s="16">
        <f>IF(AR104="R", $CA104, IF(OR(AR104="P", AR104="T", AR104="N"), 0, IF($C104="DM", $T104, IF(OR(AR104="Y", AR104="IR"),$AM104,IF(AR104="C", IF($BI104="Y", IF($AF104="N/A", $Q104, $AF104), IF($AG104="N/A", $T104,$AG104)))))))</f>
        <v>1</v>
      </c>
      <c r="BK104" s="16">
        <f>IF(AS104="R", $CA104, IF(OR(AS104="P", AS104="T", AS104="N"), 0, IF($C104="DM", $T104, IF(OR(AS104="Y", AS104="IR"),$AM104,IF(AS104="C", IF($BI104="Y", IF($AF104="N/A", $Q104, $AF104), IF($AG104="N/A", $T104,$AG104)))))))</f>
        <v>1</v>
      </c>
      <c r="BL104" s="16">
        <f>IF(AT104="R", $CA104, IF(OR(AT104="P", AT104="T", AT104="N"), 0, IF($C104="DM", $T104, IF(OR(AT104="Y", AT104="IR"),$AM104,IF(AT104="C", IF($BI104="Y", IF($AF104="N/A", $Q104, $AF104), IF($AG104="N/A", $T104,$AG104)))))))</f>
        <v>1</v>
      </c>
      <c r="BM104" s="16">
        <f>IF(AU104="R", $CA104, IF(OR(AU104="P", AU104="T", AU104="N"), 0, IF($C104="DM", $T104, IF(OR(AU104="Y", AU104="IR"),$AM104,IF(AU104="C", IF($BI104="Y", IF($AF104="N/A", $Q104, $AF104), IF($AG104="N/A", $T104,$AG104)))))))</f>
        <v>1</v>
      </c>
      <c r="BN104" s="16">
        <f>IF(AV104="R", $CA104, IF(OR(AV104="P", AV104="T", AV104="N"), 0, IF($C104="DM", $T104, IF(OR(AV104="Y", AV104="IR"),$AM104,IF(AV104="C", IF($BI104="Y", IF($AF104="N/A", $Q104, $AF104), IF($AG104="N/A", $T104,$AG104)))))))</f>
        <v>1</v>
      </c>
      <c r="BO104" s="16">
        <f>IF(AW104="R", $CA104, IF(OR(AW104="P", AW104="T", AW104="N"), 0, IF($C104="DM", $T104, IF(OR(AW104="Y", AW104="IR"),$AM104,IF(AW104="C", IF($BI104="Y", IF($AF104="N/A", $Q104, $AF104), IF($AG104="N/A", $T104,$AG104)))))))</f>
        <v>1</v>
      </c>
      <c r="BP104" s="16">
        <f>IF(AX104="R", $CA104, IF(OR(AX104="P", AX104="T", AX104="N"), 0, IF($C104="DM", $T104, IF(OR(AX104="Y", AX104="IR"),$AM104,IF(AX104="C", IF($BI104="Y", IF($AF104="N/A", $Q104, $AF104), IF($AG104="N/A", $T104,$AG104)))))))</f>
        <v>1</v>
      </c>
      <c r="BQ104" s="16">
        <f>IF(AY104="R", $CA104, IF(OR(AY104="P", AY104="T", AY104="N"), 0, IF($C104="DM", $T104, IF(OR(AY104="Y", AY104="IR"),$AM104,IF(AY104="C", IF($BI104="Y", IF($AF104="N/A", $Q104, $AF104), IF($AG104="N/A", $T104,$AG104)))))))</f>
        <v>1</v>
      </c>
      <c r="BR104" s="16">
        <f>IF(AZ104="R", $CA104, IF(OR(AZ104="P", AZ104="T", AZ104="N"), 0, IF($C104="DM", $T104, IF(OR(AZ104="Y", AZ104="IR"),$AM104,IF(AZ104="C", IF($BI104="Y", IF($AF104="N/A", $Q104, $AF104), IF($AG104="N/A", $T104,$AG104)))))))</f>
        <v>1</v>
      </c>
      <c r="BS104" s="16">
        <f>IF(BA104="R", $CA104, IF(OR(BA104="P", BA104="T", BA104="N"), 0, IF($C104="DM", $T104, IF(OR(BA104="Y", BA104="IR"),$AM104,IF(BA104="C", IF($BI104="Y", IF($AF104="N/A", $Q104, $AF104), IF($AG104="N/A", $T104,$AG104)))))))</f>
        <v>1</v>
      </c>
      <c r="BT104" s="16">
        <f>IF(BB104="R", $CA104, IF(OR(BB104="P", BB104="T", BB104="N"), 0, IF($C104="DM", $T104, IF(OR(BB104="Y", BB104="IR"),$AM104,IF(BB104="C", IF($BI104="Y", IF($BA104="C", IF($AF104="N/A", $Q104, $AF104), IF($AF104="N/A", $T104, $AM104)), IF($AG104="N/A", $T104,$AG104)))))))</f>
        <v>1</v>
      </c>
      <c r="BU104" s="16">
        <f>IF(BC104="R", $CA104, IF(OR(BC104="P", BC104="T", BC104="N"), 0, IF($C104="DM", $T104, IF(OR(BC104="Y", BC104="IR"),$AM104,IF(BC104="C", IF($BI104="Y", IF($BA104="C", IF($AF104="N/A", $Q104, $AF104), IF($AF104="N/A", $T104, $AM104)), IF($AG104="N/A", $T104,$AG104)))))))</f>
        <v>1</v>
      </c>
      <c r="BV104" s="16">
        <f>IF(BD104="R", $CA104, IF(OR(BD104="P", BD104="T", BD104="N"), 0, IF($C104="DM", $T104, IF(OR(BD104="Y", BD104="IR"),$AM104,IF(BD104="C", IF($BI104="Y", IF($BA104="C", IF($AF104="N/A", $Q104, $AF104), IF($AF104="N/A", $T104, $AM104)), IF($AG104="N/A", $T104,$AG104)))))))</f>
        <v>1</v>
      </c>
      <c r="BW104" s="16">
        <f>IF(BE104="R", $CA104, IF(OR(BE104="P", BE104="T", BE104="N"), 0, IF($C104="DM", $T104, IF(OR(BE104="Y", BE104="IR"),$AM104,IF(BE104="C", IF($BI104="Y", IF($BA104="C", IF($AF104="N/A", $Q104, $AF104), IF($AF104="N/A", $T104, $AM104)), IF($AG104="N/A", $T104,$AG104)))))))</f>
        <v>1</v>
      </c>
      <c r="BX104" s="16">
        <f>IF(BF104="R", $CA104, IF(OR(BF104="P", BF104="T", BF104="N"), 0, IF($C104="DM", $T104, IF(OR(BF104="Y", BF104="IR"),$AM104,IF(BF104="C", IF($BI104="Y", IF($BA104="C", IF($AF104="N/A", $Q104, $AF104), IF($AF104="N/A", $T104, $AM104)), IF($AG104="N/A", $T104,$AG104)))))))</f>
        <v>1</v>
      </c>
      <c r="BY104" s="16">
        <f>IF(BG104="R", $CA104, IF(OR(BG104="P", BG104="T", BG104="N"), 0, IF($C104="DM", $T104, IF(OR(BG104="Y", BG104="IR"),$AM104,IF(BG104="C", IF($BI104="Y", IF($BA104="C", IF($AF104="N/A", $Q104, $AF104), IF($AF104="N/A", $T104, $AM104)), IF($AG104="N/A", $T104,$AG104)))))))</f>
        <v>1</v>
      </c>
      <c r="BZ104" s="16">
        <f>IF(BH104="R", $CA104, IF(OR(BH104="P", BH104="T", BH104="N"), 0, IF($C104="DM", $T104, IF(OR(BH104="Y", BH104="IR"),$AM104,IF(BH104="C", IF($BI104="Y", IF($BA104="C", IF($AF104="N/A", $Q104, $AF104), IF($AF104="N/A", $T104, $AM104)), IF($AG104="N/A", $T104,$AG104)))))))</f>
        <v>1</v>
      </c>
      <c r="CA104" s="15" t="s">
        <v>75</v>
      </c>
      <c r="CB104" s="16">
        <f>BZ104</f>
        <v>1</v>
      </c>
      <c r="CC104" s="15" t="str">
        <f>IF(OR($BH104="T", $BH104="R"), 0, IF($BH104="C", IF($BI104="Y", IF($BA104="C", 0, IF(AF104="N/A", Q104-T104, AF104-AG104)), IF($AF104="N/A", U104, AH104)), AN104))</f>
        <v>N/A</v>
      </c>
      <c r="CD104" s="15" t="str">
        <f>IF(OR($BH104="T", $BH104="R"), 0, IF($BH104="C", IF($BI104="Y", 0, IF($AF104="N/A", V104, AI104)), AO104))</f>
        <v>N/A</v>
      </c>
      <c r="CE104" s="15" t="str">
        <f>IF(OR($BH104="T", $BH104="R"), 0, IF($BH104="C", IF($BI104="Y", 0, IF($AF104="N/A", W104, AJ104)), AP104))</f>
        <v>N/A</v>
      </c>
      <c r="CF104" s="15" t="str">
        <f>IF(OR($BH104="T", $BH104="R"), 0, IF($BH104="C", IF($BI104="Y", 0, IF($AF104="N/A", X104, AK104)), AQ104))</f>
        <v>N/A</v>
      </c>
      <c r="CG104" t="str">
        <f>IF(AC104="N/A", "S:"&amp;L104&amp;" G:"&amp;M104&amp;" GR:"&amp;Q104, IF(AC104=0, "S:"&amp;L104&amp;" G:"&amp;M104&amp;" GR:"&amp;Q104, "S:"&amp;L104&amp;"/"&amp;AD104&amp;" G:"&amp;AE104&amp;" GR:"&amp;AF104))</f>
        <v>S:3 G:1 GR:1</v>
      </c>
    </row>
    <row r="105" spans="1:85" x14ac:dyDescent="0.25">
      <c r="A105" s="14">
        <v>2590</v>
      </c>
      <c r="B105" s="15" t="s">
        <v>1647</v>
      </c>
      <c r="C105" s="15" t="s">
        <v>72</v>
      </c>
      <c r="D105" s="15" t="s">
        <v>52</v>
      </c>
      <c r="E105" s="15">
        <f>VLOOKUP(B105, 'Rookie Year'!$A$2:$B$55679,2,FALSE)</f>
        <v>2018</v>
      </c>
      <c r="F105" s="15">
        <v>2018</v>
      </c>
      <c r="G105" s="15" t="s">
        <v>40</v>
      </c>
      <c r="H105" s="15" t="s">
        <v>1927</v>
      </c>
      <c r="I105" s="16">
        <v>1</v>
      </c>
      <c r="J105" s="15">
        <v>3</v>
      </c>
      <c r="K105" s="17">
        <f>IF(AND(G105&lt;&gt;"N",R105="N/A"), IF(I105&lt;4, 0, 0.25),IF(I105=1, IF(J105=1,0.25, 0.25), IF(I105&lt;13, 0.25, IF(I105&lt;26, 0.4, IF(I105&lt;51, 0.6, 0.75)))))</f>
        <v>0.25</v>
      </c>
      <c r="L105" s="16">
        <f>I105-M105</f>
        <v>0</v>
      </c>
      <c r="M105" s="16">
        <f>ROUNDUP(I105*K105,0)</f>
        <v>1</v>
      </c>
      <c r="N105" s="16">
        <f>M105*J105</f>
        <v>3</v>
      </c>
      <c r="O105" s="16">
        <v>2</v>
      </c>
      <c r="P105" s="16">
        <v>0</v>
      </c>
      <c r="Q105" s="16">
        <f>N105-O105-P105</f>
        <v>1</v>
      </c>
      <c r="R105" s="15">
        <v>2022</v>
      </c>
      <c r="S105" s="15">
        <f>IF(R105="N/A", J105-($B$1-F105), J105-($B$1-R105))</f>
        <v>1</v>
      </c>
      <c r="T105" s="16">
        <v>1</v>
      </c>
      <c r="U105" s="16" t="str">
        <f>IF($S105&lt;2, "N/A", $M105)</f>
        <v>N/A</v>
      </c>
      <c r="V105" s="16" t="str">
        <f>IF($S105&lt;3, "N/A", $M105)</f>
        <v>N/A</v>
      </c>
      <c r="W105" s="16" t="str">
        <f>IF($S105&lt;4, "N/A", $M105)</f>
        <v>N/A</v>
      </c>
      <c r="X105" s="16" t="str">
        <f>IF($S105&lt;5, "N/A", $M105)</f>
        <v>N/A</v>
      </c>
      <c r="Y105" s="15" t="str">
        <f>IF(SUM(T105:X105)&lt;&gt;Q105, "CHECK", "OK")</f>
        <v>OK</v>
      </c>
      <c r="Z105" s="15" t="str">
        <f>IF(F105=$B$1, "No", IF(S105=1, "Yes", "No"))</f>
        <v>Yes</v>
      </c>
      <c r="AA105" s="18" t="str">
        <f>IF(C105="DM", "N/A", IF(Z105="No","N/A",VLOOKUP(B105,'Extension List'!$A$3:$R$1972,18,FALSE)))</f>
        <v>N/A</v>
      </c>
      <c r="AB105" s="15" t="str">
        <f>IF(C105="DM", "N/A", IF(Z105="No","N/A",VLOOKUP(B105,'Extension List'!$A$3:$T$1972,20,FALSE)))</f>
        <v>N/A</v>
      </c>
      <c r="AC105" s="15" t="str">
        <f>IF(AA105="N/A", "N/A", 0)</f>
        <v>N/A</v>
      </c>
      <c r="AD105" s="16" t="str">
        <f>IF(AE105="N/A", "N/A", AA105-AE105)</f>
        <v>N/A</v>
      </c>
      <c r="AE105" s="16" t="str">
        <f>IF(AA105="N/A", "N/A", IF(AC105&gt;0, IF(AA105&lt;13, ROUNDUP(0.25*AA105,0), IF(AA105&lt;26, ROUNDUP(0.4*AA105,0), IF(AA105&lt;51, ROUNDUP(0.6*AA105,0), ROUNDUP(0.75*AA105,0)))), "N/A"))</f>
        <v>N/A</v>
      </c>
      <c r="AF105" s="16" t="str">
        <f>IF(AD105="N/A","N/A", (AE105*AC105)+Q105)</f>
        <v>N/A</v>
      </c>
      <c r="AG105" s="16" t="str">
        <f>IF($AF105="N/A", "N/A", "TBC")</f>
        <v>N/A</v>
      </c>
      <c r="AH105" s="16" t="str">
        <f>IF($AF105="N/A", "N/A", "TBC")</f>
        <v>N/A</v>
      </c>
      <c r="AI105" s="16" t="str">
        <f>IF($AF105="N/A","N/A",IF(AC105&gt;1,"TBC","N/A"))</f>
        <v>N/A</v>
      </c>
      <c r="AJ105" s="16" t="str">
        <f>IF($AF105="N/A","N/A",IF(AC105&gt;2,"TBC","N/A"))</f>
        <v>N/A</v>
      </c>
      <c r="AK105" s="16" t="str">
        <f>IF($AF105="N/A","N/A",IF(AC105&gt;3,"TBC","N/A"))</f>
        <v>N/A</v>
      </c>
      <c r="AL105" s="16" t="str">
        <f>IF(AC105="N/A","N/A",IF(AC105&gt;0,IF(SUM(AG105:AK105)&lt;&gt;AF105,"CHECK","OK"),"N/A"))</f>
        <v>N/A</v>
      </c>
      <c r="AM105" s="16">
        <f>IF(AD105="N/A", L105+T105, L105+AG105)</f>
        <v>1</v>
      </c>
      <c r="AN105" s="16" t="str">
        <f>IF(AD105="N/A", IF(U105="N/A", "N/A", L105+U105), AD105+AH105)</f>
        <v>N/A</v>
      </c>
      <c r="AO105" s="16" t="str">
        <f>IF(AD105="N/A", IF(V105="N/A", "N/A", L105+V105), IF(AI105="N/A", "N/A", AD105+AI105))</f>
        <v>N/A</v>
      </c>
      <c r="AP105" s="16" t="str">
        <f>IF(AD105="N/A", IF(W105="N/A", "N/A", L105+W105), IF(AJ105="N/A", "N/A", AD105+AJ105))</f>
        <v>N/A</v>
      </c>
      <c r="AQ105" s="16" t="str">
        <f>IF(AD105="N/A", IF(X105="N/A", "N/A", L105+X105), IF(AK105="N/A", "N/A", AD105+AK105))</f>
        <v>N/A</v>
      </c>
      <c r="AR105" s="15" t="s">
        <v>40</v>
      </c>
      <c r="AS105" s="15" t="s">
        <v>40</v>
      </c>
      <c r="AT105" s="15" t="s">
        <v>40</v>
      </c>
      <c r="AU105" s="15" t="s">
        <v>40</v>
      </c>
      <c r="AV105" s="15" t="s">
        <v>40</v>
      </c>
      <c r="AW105" s="15" t="s">
        <v>40</v>
      </c>
      <c r="AX105" s="15" t="s">
        <v>40</v>
      </c>
      <c r="AY105" s="15" t="s">
        <v>40</v>
      </c>
      <c r="AZ105" s="15" t="s">
        <v>40</v>
      </c>
      <c r="BA105" s="15" t="s">
        <v>40</v>
      </c>
      <c r="BB105" s="15" t="s">
        <v>40</v>
      </c>
      <c r="BC105" s="15" t="s">
        <v>40</v>
      </c>
      <c r="BD105" s="15" t="s">
        <v>40</v>
      </c>
      <c r="BE105" s="15" t="s">
        <v>40</v>
      </c>
      <c r="BF105" s="15" t="s">
        <v>40</v>
      </c>
      <c r="BG105" s="15" t="s">
        <v>40</v>
      </c>
      <c r="BH105" s="15" t="s">
        <v>40</v>
      </c>
      <c r="BI105" s="15"/>
      <c r="BJ105" s="16">
        <f>IF(AR105="R", $CA105, IF(OR(AR105="P", AR105="T", AR105="N"), 0, IF($C105="DM", $T105, IF(OR(AR105="Y", AR105="IR"),$AM105,IF(AR105="C", IF($BI105="Y", IF($AF105="N/A", $Q105, $AF105), IF($AG105="N/A", $T105,$AG105)))))))</f>
        <v>1</v>
      </c>
      <c r="BK105" s="16">
        <f>IF(AS105="R", $CA105, IF(OR(AS105="P", AS105="T", AS105="N"), 0, IF($C105="DM", $T105, IF(OR(AS105="Y", AS105="IR"),$AM105,IF(AS105="C", IF($BI105="Y", IF($AF105="N/A", $Q105, $AF105), IF($AG105="N/A", $T105,$AG105)))))))</f>
        <v>1</v>
      </c>
      <c r="BL105" s="16">
        <f>IF(AT105="R", $CA105, IF(OR(AT105="P", AT105="T", AT105="N"), 0, IF($C105="DM", $T105, IF(OR(AT105="Y", AT105="IR"),$AM105,IF(AT105="C", IF($BI105="Y", IF($AF105="N/A", $Q105, $AF105), IF($AG105="N/A", $T105,$AG105)))))))</f>
        <v>1</v>
      </c>
      <c r="BM105" s="16">
        <f>IF(AU105="R", $CA105, IF(OR(AU105="P", AU105="T", AU105="N"), 0, IF($C105="DM", $T105, IF(OR(AU105="Y", AU105="IR"),$AM105,IF(AU105="C", IF($BI105="Y", IF($AF105="N/A", $Q105, $AF105), IF($AG105="N/A", $T105,$AG105)))))))</f>
        <v>1</v>
      </c>
      <c r="BN105" s="16">
        <f>IF(AV105="R", $CA105, IF(OR(AV105="P", AV105="T", AV105="N"), 0, IF($C105="DM", $T105, IF(OR(AV105="Y", AV105="IR"),$AM105,IF(AV105="C", IF($BI105="Y", IF($AF105="N/A", $Q105, $AF105), IF($AG105="N/A", $T105,$AG105)))))))</f>
        <v>1</v>
      </c>
      <c r="BO105" s="16">
        <f>IF(AW105="R", $CA105, IF(OR(AW105="P", AW105="T", AW105="N"), 0, IF($C105="DM", $T105, IF(OR(AW105="Y", AW105="IR"),$AM105,IF(AW105="C", IF($BI105="Y", IF($AF105="N/A", $Q105, $AF105), IF($AG105="N/A", $T105,$AG105)))))))</f>
        <v>1</v>
      </c>
      <c r="BP105" s="16">
        <f>IF(AX105="R", $CA105, IF(OR(AX105="P", AX105="T", AX105="N"), 0, IF($C105="DM", $T105, IF(OR(AX105="Y", AX105="IR"),$AM105,IF(AX105="C", IF($BI105="Y", IF($AF105="N/A", $Q105, $AF105), IF($AG105="N/A", $T105,$AG105)))))))</f>
        <v>1</v>
      </c>
      <c r="BQ105" s="16">
        <f>IF(AY105="R", $CA105, IF(OR(AY105="P", AY105="T", AY105="N"), 0, IF($C105="DM", $T105, IF(OR(AY105="Y", AY105="IR"),$AM105,IF(AY105="C", IF($BI105="Y", IF($AF105="N/A", $Q105, $AF105), IF($AG105="N/A", $T105,$AG105)))))))</f>
        <v>1</v>
      </c>
      <c r="BR105" s="16">
        <f>IF(AZ105="R", $CA105, IF(OR(AZ105="P", AZ105="T", AZ105="N"), 0, IF($C105="DM", $T105, IF(OR(AZ105="Y", AZ105="IR"),$AM105,IF(AZ105="C", IF($BI105="Y", IF($AF105="N/A", $Q105, $AF105), IF($AG105="N/A", $T105,$AG105)))))))</f>
        <v>1</v>
      </c>
      <c r="BS105" s="16">
        <f>IF(BA105="R", $CA105, IF(OR(BA105="P", BA105="T", BA105="N"), 0, IF($C105="DM", $T105, IF(OR(BA105="Y", BA105="IR"),$AM105,IF(BA105="C", IF($BI105="Y", IF($AF105="N/A", $Q105, $AF105), IF($AG105="N/A", $T105,$AG105)))))))</f>
        <v>1</v>
      </c>
      <c r="BT105" s="16">
        <f>IF(BB105="R", $CA105, IF(OR(BB105="P", BB105="T", BB105="N"), 0, IF($C105="DM", $T105, IF(OR(BB105="Y", BB105="IR"),$AM105,IF(BB105="C", IF($BI105="Y", IF($BA105="C", IF($AF105="N/A", $Q105, $AF105), IF($AF105="N/A", $T105, $AM105)), IF($AG105="N/A", $T105,$AG105)))))))</f>
        <v>1</v>
      </c>
      <c r="BU105" s="16">
        <f>IF(BC105="R", $CA105, IF(OR(BC105="P", BC105="T", BC105="N"), 0, IF($C105="DM", $T105, IF(OR(BC105="Y", BC105="IR"),$AM105,IF(BC105="C", IF($BI105="Y", IF($BA105="C", IF($AF105="N/A", $Q105, $AF105), IF($AF105="N/A", $T105, $AM105)), IF($AG105="N/A", $T105,$AG105)))))))</f>
        <v>1</v>
      </c>
      <c r="BV105" s="16">
        <f>IF(BD105="R", $CA105, IF(OR(BD105="P", BD105="T", BD105="N"), 0, IF($C105="DM", $T105, IF(OR(BD105="Y", BD105="IR"),$AM105,IF(BD105="C", IF($BI105="Y", IF($BA105="C", IF($AF105="N/A", $Q105, $AF105), IF($AF105="N/A", $T105, $AM105)), IF($AG105="N/A", $T105,$AG105)))))))</f>
        <v>1</v>
      </c>
      <c r="BW105" s="16">
        <f>IF(BE105="R", $CA105, IF(OR(BE105="P", BE105="T", BE105="N"), 0, IF($C105="DM", $T105, IF(OR(BE105="Y", BE105="IR"),$AM105,IF(BE105="C", IF($BI105="Y", IF($BA105="C", IF($AF105="N/A", $Q105, $AF105), IF($AF105="N/A", $T105, $AM105)), IF($AG105="N/A", $T105,$AG105)))))))</f>
        <v>1</v>
      </c>
      <c r="BX105" s="16">
        <f>IF(BF105="R", $CA105, IF(OR(BF105="P", BF105="T", BF105="N"), 0, IF($C105="DM", $T105, IF(OR(BF105="Y", BF105="IR"),$AM105,IF(BF105="C", IF($BI105="Y", IF($BA105="C", IF($AF105="N/A", $Q105, $AF105), IF($AF105="N/A", $T105, $AM105)), IF($AG105="N/A", $T105,$AG105)))))))</f>
        <v>1</v>
      </c>
      <c r="BY105" s="16">
        <f>IF(BG105="R", $CA105, IF(OR(BG105="P", BG105="T", BG105="N"), 0, IF($C105="DM", $T105, IF(OR(BG105="Y", BG105="IR"),$AM105,IF(BG105="C", IF($BI105="Y", IF($BA105="C", IF($AF105="N/A", $Q105, $AF105), IF($AF105="N/A", $T105, $AM105)), IF($AG105="N/A", $T105,$AG105)))))))</f>
        <v>1</v>
      </c>
      <c r="BZ105" s="16">
        <f>IF(BH105="R", $CA105, IF(OR(BH105="P", BH105="T", BH105="N"), 0, IF($C105="DM", $T105, IF(OR(BH105="Y", BH105="IR"),$AM105,IF(BH105="C", IF($BI105="Y", IF($BA105="C", IF($AF105="N/A", $Q105, $AF105), IF($AF105="N/A", $T105, $AM105)), IF($AG105="N/A", $T105,$AG105)))))))</f>
        <v>1</v>
      </c>
      <c r="CA105" s="15" t="s">
        <v>75</v>
      </c>
      <c r="CB105" s="16">
        <f>BZ105</f>
        <v>1</v>
      </c>
      <c r="CC105" s="15" t="str">
        <f>IF(OR($BH105="T", $BH105="R"), 0, IF($BH105="C", IF($BI105="Y", IF($BA105="C", 0, IF(AF105="N/A", Q105-T105, AF105-AG105)), IF($AF105="N/A", U105, AH105)), AN105))</f>
        <v>N/A</v>
      </c>
      <c r="CD105" s="15" t="str">
        <f>IF(OR($BH105="T", $BH105="R"), 0, IF($BH105="C", IF($BI105="Y", 0, IF($AF105="N/A", V105, AI105)), AO105))</f>
        <v>N/A</v>
      </c>
      <c r="CE105" s="15" t="str">
        <f>IF(OR($BH105="T", $BH105="R"), 0, IF($BH105="C", IF($BI105="Y", 0, IF($AF105="N/A", W105, AJ105)), AP105))</f>
        <v>N/A</v>
      </c>
      <c r="CF105" s="15" t="str">
        <f>IF(OR($BH105="T", $BH105="R"), 0, IF($BH105="C", IF($BI105="Y", 0, IF($AF105="N/A", X105, AK105)), AQ105))</f>
        <v>N/A</v>
      </c>
      <c r="CG105" t="str">
        <f>IF(AC105="N/A", "S:"&amp;L105&amp;" G:"&amp;M105&amp;" GR:"&amp;Q105, IF(AC105=0, "S:"&amp;L105&amp;" G:"&amp;M105&amp;" GR:"&amp;Q105, "S:"&amp;L105&amp;"/"&amp;AD105&amp;" G:"&amp;AE105&amp;" GR:"&amp;AF105))</f>
        <v>S:0 G:1 GR:1</v>
      </c>
    </row>
    <row r="106" spans="1:85" x14ac:dyDescent="0.25">
      <c r="A106" s="14">
        <v>5505</v>
      </c>
      <c r="B106" s="15" t="s">
        <v>434</v>
      </c>
      <c r="C106" s="15" t="s">
        <v>61</v>
      </c>
      <c r="D106" s="15" t="s">
        <v>53</v>
      </c>
      <c r="E106" s="15">
        <f>VLOOKUP(B106, 'Rookie Year'!$A$2:$B$55679,2,FALSE)</f>
        <v>2013</v>
      </c>
      <c r="F106" s="15">
        <v>2024</v>
      </c>
      <c r="G106" s="15" t="s">
        <v>42</v>
      </c>
      <c r="H106" s="15" t="s">
        <v>1928</v>
      </c>
      <c r="I106" s="16">
        <v>4</v>
      </c>
      <c r="J106" s="15">
        <v>2</v>
      </c>
      <c r="K106" s="17">
        <f>IF(AND(G106&lt;&gt;"N",R106="N/A"), IF(I106&lt;4, 0, 0.25),IF(I106=1, IF(J106=1,0.25, 0.25), IF(I106&lt;13, 0.25, IF(I106&lt;26, 0.4, IF(I106&lt;51, 0.6, 0.75)))))</f>
        <v>0.25</v>
      </c>
      <c r="L106" s="16">
        <f>I106-M106</f>
        <v>3</v>
      </c>
      <c r="M106" s="16">
        <f>ROUNDUP(I106*K106,0)</f>
        <v>1</v>
      </c>
      <c r="N106" s="16">
        <f>M106*J106</f>
        <v>2</v>
      </c>
      <c r="O106" s="16">
        <v>0</v>
      </c>
      <c r="P106" s="16">
        <v>0</v>
      </c>
      <c r="Q106" s="16">
        <f>N106-O106-P106</f>
        <v>2</v>
      </c>
      <c r="R106" s="15" t="s">
        <v>75</v>
      </c>
      <c r="S106" s="15">
        <f>IF(R106="N/A", J106-($B$1-F106), J106-($B$1-R106))</f>
        <v>2</v>
      </c>
      <c r="T106" s="16">
        <f>IF($S106&lt;1, "N/A", $M106)</f>
        <v>1</v>
      </c>
      <c r="U106" s="16">
        <f>IF($S106&lt;2, "N/A", $M106)</f>
        <v>1</v>
      </c>
      <c r="V106" s="16" t="str">
        <f>IF($S106&lt;3, "N/A", $M106)</f>
        <v>N/A</v>
      </c>
      <c r="W106" s="16" t="str">
        <f>IF($S106&lt;4, "N/A", $M106)</f>
        <v>N/A</v>
      </c>
      <c r="X106" s="16" t="str">
        <f>IF($S106&lt;5, "N/A", $M106)</f>
        <v>N/A</v>
      </c>
      <c r="Y106" s="15" t="str">
        <f>IF(SUM(T106:X106)&lt;&gt;Q106, "CHECK", "OK")</f>
        <v>OK</v>
      </c>
      <c r="Z106" s="15" t="str">
        <f>IF(F106=$B$1, "No", IF(S106=1, "Yes", "No"))</f>
        <v>No</v>
      </c>
      <c r="AA106" s="18" t="str">
        <f>IF(C106="DM", "N/A", IF(Z106="No","N/A",VLOOKUP(B106,'Extension List'!$A$3:$R$1972,18,FALSE)))</f>
        <v>N/A</v>
      </c>
      <c r="AB106" s="15" t="str">
        <f>IF(C106="DM", "N/A", IF(Z106="No","N/A",VLOOKUP(B106,'Extension List'!$A$3:$T$1972,20,FALSE)))</f>
        <v>N/A</v>
      </c>
      <c r="AC106" s="15" t="str">
        <f>IF(AA106="N/A", "N/A", 0)</f>
        <v>N/A</v>
      </c>
      <c r="AD106" s="16" t="str">
        <f>IF(AE106="N/A", "N/A", AA106-AE106)</f>
        <v>N/A</v>
      </c>
      <c r="AE106" s="16" t="str">
        <f>IF(AA106="N/A", "N/A", IF(AC106&gt;0, IF(AA106&lt;13, ROUNDUP(0.25*AA106,0), IF(AA106&lt;26, ROUNDUP(0.4*AA106,0), IF(AA106&lt;51, ROUNDUP(0.6*AA106,0), ROUNDUP(0.75*AA106,0)))), "N/A"))</f>
        <v>N/A</v>
      </c>
      <c r="AF106" s="16" t="str">
        <f>IF(AD106="N/A","N/A", (AE106*AC106)+Q106)</f>
        <v>N/A</v>
      </c>
      <c r="AG106" s="16" t="str">
        <f>IF($AF106="N/A", "N/A", "TBC")</f>
        <v>N/A</v>
      </c>
      <c r="AH106" s="16" t="str">
        <f>IF($AF106="N/A", "N/A", "TBC")</f>
        <v>N/A</v>
      </c>
      <c r="AI106" s="16" t="str">
        <f>IF($AF106="N/A","N/A",IF(AC106&gt;1,"TBC","N/A"))</f>
        <v>N/A</v>
      </c>
      <c r="AJ106" s="16" t="str">
        <f>IF($AF106="N/A","N/A",IF(AC106&gt;2,"TBC","N/A"))</f>
        <v>N/A</v>
      </c>
      <c r="AK106" s="16" t="str">
        <f>IF($AF106="N/A","N/A",IF(AC106&gt;3,"TBC","N/A"))</f>
        <v>N/A</v>
      </c>
      <c r="AL106" s="16" t="str">
        <f>IF(AC106="N/A","N/A",IF(AC106&gt;0,IF(SUM(AG106:AK106)&lt;&gt;AF106,"CHECK","OK"),"N/A"))</f>
        <v>N/A</v>
      </c>
      <c r="AM106" s="16">
        <f>IF(AD106="N/A", L106+T106, L106+AG106)</f>
        <v>4</v>
      </c>
      <c r="AN106" s="16">
        <f>IF(AD106="N/A", IF(U106="N/A", "N/A", L106+U106), AD106+AH106)</f>
        <v>4</v>
      </c>
      <c r="AO106" s="16" t="str">
        <f>IF(AD106="N/A", IF(V106="N/A", "N/A", L106+V106), IF(AI106="N/A", "N/A", AD106+AI106))</f>
        <v>N/A</v>
      </c>
      <c r="AP106" s="16" t="str">
        <f>IF(AD106="N/A", IF(W106="N/A", "N/A", L106+W106), IF(AJ106="N/A", "N/A", AD106+AJ106))</f>
        <v>N/A</v>
      </c>
      <c r="AQ106" s="16" t="str">
        <f>IF(AD106="N/A", IF(X106="N/A", "N/A", L106+X106), IF(AK106="N/A", "N/A", AD106+AK106))</f>
        <v>N/A</v>
      </c>
      <c r="AR106" s="15" t="s">
        <v>40</v>
      </c>
      <c r="AS106" s="15" t="s">
        <v>40</v>
      </c>
      <c r="AT106" s="15" t="s">
        <v>40</v>
      </c>
      <c r="AU106" s="15" t="s">
        <v>40</v>
      </c>
      <c r="AV106" s="15" t="s">
        <v>40</v>
      </c>
      <c r="AW106" s="15" t="s">
        <v>40</v>
      </c>
      <c r="AX106" s="15" t="s">
        <v>40</v>
      </c>
      <c r="AY106" s="15" t="s">
        <v>40</v>
      </c>
      <c r="AZ106" s="15" t="s">
        <v>40</v>
      </c>
      <c r="BA106" s="15" t="s">
        <v>40</v>
      </c>
      <c r="BB106" s="15" t="s">
        <v>40</v>
      </c>
      <c r="BC106" s="15" t="s">
        <v>40</v>
      </c>
      <c r="BD106" s="15" t="s">
        <v>40</v>
      </c>
      <c r="BE106" s="15" t="s">
        <v>40</v>
      </c>
      <c r="BF106" s="15" t="s">
        <v>40</v>
      </c>
      <c r="BG106" s="15" t="s">
        <v>40</v>
      </c>
      <c r="BH106" s="15" t="s">
        <v>40</v>
      </c>
      <c r="BI106" s="15"/>
      <c r="BJ106" s="16">
        <f>IF(AR106="R", $CA106, IF(OR(AR106="P", AR106="T", AR106="N"), 0, IF($C106="DM", $T106, IF(OR(AR106="Y", AR106="IR"),$AM106,IF(AR106="C", IF($BI106="Y", IF($AF106="N/A", $Q106, $AF106), IF($AG106="N/A", $T106,$AG106)))))))</f>
        <v>4</v>
      </c>
      <c r="BK106" s="16">
        <f>IF(AS106="R", $CA106, IF(OR(AS106="P", AS106="T", AS106="N"), 0, IF($C106="DM", $T106, IF(OR(AS106="Y", AS106="IR"),$AM106,IF(AS106="C", IF($BI106="Y", IF($AF106="N/A", $Q106, $AF106), IF($AG106="N/A", $T106,$AG106)))))))</f>
        <v>4</v>
      </c>
      <c r="BL106" s="16">
        <f>IF(AT106="R", $CA106, IF(OR(AT106="P", AT106="T", AT106="N"), 0, IF($C106="DM", $T106, IF(OR(AT106="Y", AT106="IR"),$AM106,IF(AT106="C", IF($BI106="Y", IF($AF106="N/A", $Q106, $AF106), IF($AG106="N/A", $T106,$AG106)))))))</f>
        <v>4</v>
      </c>
      <c r="BM106" s="16">
        <f>IF(AU106="R", $CA106, IF(OR(AU106="P", AU106="T", AU106="N"), 0, IF($C106="DM", $T106, IF(OR(AU106="Y", AU106="IR"),$AM106,IF(AU106="C", IF($BI106="Y", IF($AF106="N/A", $Q106, $AF106), IF($AG106="N/A", $T106,$AG106)))))))</f>
        <v>4</v>
      </c>
      <c r="BN106" s="16">
        <f>IF(AV106="R", $CA106, IF(OR(AV106="P", AV106="T", AV106="N"), 0, IF($C106="DM", $T106, IF(OR(AV106="Y", AV106="IR"),$AM106,IF(AV106="C", IF($BI106="Y", IF($AF106="N/A", $Q106, $AF106), IF($AG106="N/A", $T106,$AG106)))))))</f>
        <v>4</v>
      </c>
      <c r="BO106" s="16">
        <f>IF(AW106="R", $CA106, IF(OR(AW106="P", AW106="T", AW106="N"), 0, IF($C106="DM", $T106, IF(OR(AW106="Y", AW106="IR"),$AM106,IF(AW106="C", IF($BI106="Y", IF($AF106="N/A", $Q106, $AF106), IF($AG106="N/A", $T106,$AG106)))))))</f>
        <v>4</v>
      </c>
      <c r="BP106" s="16">
        <f>IF(AX106="R", $CA106, IF(OR(AX106="P", AX106="T", AX106="N"), 0, IF($C106="DM", $T106, IF(OR(AX106="Y", AX106="IR"),$AM106,IF(AX106="C", IF($BI106="Y", IF($AF106="N/A", $Q106, $AF106), IF($AG106="N/A", $T106,$AG106)))))))</f>
        <v>4</v>
      </c>
      <c r="BQ106" s="16">
        <f>IF(AY106="R", $CA106, IF(OR(AY106="P", AY106="T", AY106="N"), 0, IF($C106="DM", $T106, IF(OR(AY106="Y", AY106="IR"),$AM106,IF(AY106="C", IF($BI106="Y", IF($AF106="N/A", $Q106, $AF106), IF($AG106="N/A", $T106,$AG106)))))))</f>
        <v>4</v>
      </c>
      <c r="BR106" s="16">
        <f>IF(AZ106="R", $CA106, IF(OR(AZ106="P", AZ106="T", AZ106="N"), 0, IF($C106="DM", $T106, IF(OR(AZ106="Y", AZ106="IR"),$AM106,IF(AZ106="C", IF($BI106="Y", IF($AF106="N/A", $Q106, $AF106), IF($AG106="N/A", $T106,$AG106)))))))</f>
        <v>4</v>
      </c>
      <c r="BS106" s="16">
        <f>IF(BA106="R", $CA106, IF(OR(BA106="P", BA106="T", BA106="N"), 0, IF($C106="DM", $T106, IF(OR(BA106="Y", BA106="IR"),$AM106,IF(BA106="C", IF($BI106="Y", IF($AF106="N/A", $Q106, $AF106), IF($AG106="N/A", $T106,$AG106)))))))</f>
        <v>4</v>
      </c>
      <c r="BT106" s="16">
        <f>IF(BB106="R", $CA106, IF(OR(BB106="P", BB106="T", BB106="N"), 0, IF($C106="DM", $T106, IF(OR(BB106="Y", BB106="IR"),$AM106,IF(BB106="C", IF($BI106="Y", IF($BA106="C", IF($AF106="N/A", $Q106, $AF106), IF($AF106="N/A", $T106, $AM106)), IF($AG106="N/A", $T106,$AG106)))))))</f>
        <v>4</v>
      </c>
      <c r="BU106" s="16">
        <f>IF(BC106="R", $CA106, IF(OR(BC106="P", BC106="T", BC106="N"), 0, IF($C106="DM", $T106, IF(OR(BC106="Y", BC106="IR"),$AM106,IF(BC106="C", IF($BI106="Y", IF($BA106="C", IF($AF106="N/A", $Q106, $AF106), IF($AF106="N/A", $T106, $AM106)), IF($AG106="N/A", $T106,$AG106)))))))</f>
        <v>4</v>
      </c>
      <c r="BV106" s="16">
        <f>IF(BD106="R", $CA106, IF(OR(BD106="P", BD106="T", BD106="N"), 0, IF($C106="DM", $T106, IF(OR(BD106="Y", BD106="IR"),$AM106,IF(BD106="C", IF($BI106="Y", IF($BA106="C", IF($AF106="N/A", $Q106, $AF106), IF($AF106="N/A", $T106, $AM106)), IF($AG106="N/A", $T106,$AG106)))))))</f>
        <v>4</v>
      </c>
      <c r="BW106" s="16">
        <f>IF(BE106="R", $CA106, IF(OR(BE106="P", BE106="T", BE106="N"), 0, IF($C106="DM", $T106, IF(OR(BE106="Y", BE106="IR"),$AM106,IF(BE106="C", IF($BI106="Y", IF($BA106="C", IF($AF106="N/A", $Q106, $AF106), IF($AF106="N/A", $T106, $AM106)), IF($AG106="N/A", $T106,$AG106)))))))</f>
        <v>4</v>
      </c>
      <c r="BX106" s="16">
        <f>IF(BF106="R", $CA106, IF(OR(BF106="P", BF106="T", BF106="N"), 0, IF($C106="DM", $T106, IF(OR(BF106="Y", BF106="IR"),$AM106,IF(BF106="C", IF($BI106="Y", IF($BA106="C", IF($AF106="N/A", $Q106, $AF106), IF($AF106="N/A", $T106, $AM106)), IF($AG106="N/A", $T106,$AG106)))))))</f>
        <v>4</v>
      </c>
      <c r="BY106" s="16">
        <f>IF(BG106="R", $CA106, IF(OR(BG106="P", BG106="T", BG106="N"), 0, IF($C106="DM", $T106, IF(OR(BG106="Y", BG106="IR"),$AM106,IF(BG106="C", IF($BI106="Y", IF($BA106="C", IF($AF106="N/A", $Q106, $AF106), IF($AF106="N/A", $T106, $AM106)), IF($AG106="N/A", $T106,$AG106)))))))</f>
        <v>4</v>
      </c>
      <c r="BZ106" s="16">
        <f>IF(BH106="R", $CA106, IF(OR(BH106="P", BH106="T", BH106="N"), 0, IF($C106="DM", $T106, IF(OR(BH106="Y", BH106="IR"),$AM106,IF(BH106="C", IF($BI106="Y", IF($BA106="C", IF($AF106="N/A", $Q106, $AF106), IF($AF106="N/A", $T106, $AM106)), IF($AG106="N/A", $T106,$AG106)))))))</f>
        <v>4</v>
      </c>
      <c r="CA106" s="15" t="s">
        <v>75</v>
      </c>
      <c r="CB106" s="16">
        <f>BZ106</f>
        <v>4</v>
      </c>
      <c r="CC106" s="15">
        <f>IF(OR($BH106="T", $BH106="R"), 0, IF($BH106="C", IF($BI106="Y", IF($BA106="C", 0, IF(AF106="N/A", Q106-T106, AF106-AG106)), IF($AF106="N/A", U106, AH106)), AN106))</f>
        <v>4</v>
      </c>
      <c r="CD106" s="15" t="str">
        <f>IF(OR($BH106="T", $BH106="R"), 0, IF($BH106="C", IF($BI106="Y", 0, IF($AF106="N/A", V106, AI106)), AO106))</f>
        <v>N/A</v>
      </c>
      <c r="CE106" s="15" t="str">
        <f>IF(OR($BH106="T", $BH106="R"), 0, IF($BH106="C", IF($BI106="Y", 0, IF($AF106="N/A", W106, AJ106)), AP106))</f>
        <v>N/A</v>
      </c>
      <c r="CF106" s="15" t="str">
        <f>IF(OR($BH106="T", $BH106="R"), 0, IF($BH106="C", IF($BI106="Y", 0, IF($AF106="N/A", X106, AK106)), AQ106))</f>
        <v>N/A</v>
      </c>
      <c r="CG106" t="str">
        <f>IF(AC106="N/A", "S:"&amp;L106&amp;" G:"&amp;M106&amp;" GR:"&amp;Q106, IF(AC106=0, "S:"&amp;L106&amp;" G:"&amp;M106&amp;" GR:"&amp;Q106, "S:"&amp;L106&amp;"/"&amp;AD106&amp;" G:"&amp;AE106&amp;" GR:"&amp;AF106))</f>
        <v>S:3 G:1 GR:2</v>
      </c>
    </row>
    <row r="107" spans="1:85" x14ac:dyDescent="0.25">
      <c r="A107" s="14">
        <v>4163</v>
      </c>
      <c r="B107" s="15" t="s">
        <v>2358</v>
      </c>
      <c r="C107" s="15" t="s">
        <v>61</v>
      </c>
      <c r="D107" s="15" t="s">
        <v>53</v>
      </c>
      <c r="E107" s="15">
        <f>VLOOKUP(B107, 'Rookie Year'!$A$2:$B$55679,2,FALSE)</f>
        <v>2021</v>
      </c>
      <c r="F107" s="15">
        <v>2021</v>
      </c>
      <c r="G107" s="15" t="s">
        <v>40</v>
      </c>
      <c r="H107" s="15" t="s">
        <v>2168</v>
      </c>
      <c r="I107" s="16">
        <v>6</v>
      </c>
      <c r="J107" s="15">
        <v>4</v>
      </c>
      <c r="K107" s="17">
        <f>IF(AND(G107&lt;&gt;"N",R107="N/A"), IF(I107&lt;4, 0, 0.25),IF(I107=1, IF(J107=1,0.25, 0.25), IF(I107&lt;13, 0.25, IF(I107&lt;26, 0.4, IF(I107&lt;51, 0.6, 0.75)))))</f>
        <v>0.25</v>
      </c>
      <c r="L107" s="16">
        <f>I107-M107</f>
        <v>4</v>
      </c>
      <c r="M107" s="16">
        <f>ROUNDUP(I107*K107,0)</f>
        <v>2</v>
      </c>
      <c r="N107" s="16">
        <f>M107*J107</f>
        <v>8</v>
      </c>
      <c r="O107" s="16">
        <v>8</v>
      </c>
      <c r="P107" s="16">
        <v>0</v>
      </c>
      <c r="Q107" s="16">
        <f>N107-O107-P107</f>
        <v>0</v>
      </c>
      <c r="R107" s="15" t="s">
        <v>75</v>
      </c>
      <c r="S107" s="15">
        <f>IF(R107="N/A", J107-($B$1-F107), J107-($B$1-R107))</f>
        <v>1</v>
      </c>
      <c r="T107" s="16">
        <v>0</v>
      </c>
      <c r="U107" s="16" t="str">
        <f>IF($S107&lt;2, "N/A", $M107)</f>
        <v>N/A</v>
      </c>
      <c r="V107" s="16" t="str">
        <f>IF($S107&lt;3, "N/A", $M107)</f>
        <v>N/A</v>
      </c>
      <c r="W107" s="16" t="str">
        <f>IF($S107&lt;4, "N/A", $M107)</f>
        <v>N/A</v>
      </c>
      <c r="X107" s="16" t="str">
        <f>IF($S107&lt;5, "N/A", $M107)</f>
        <v>N/A</v>
      </c>
      <c r="Y107" s="15" t="str">
        <f>IF(SUM(T107:X107)&lt;&gt;Q107, "CHECK", "OK")</f>
        <v>OK</v>
      </c>
      <c r="Z107" s="15" t="str">
        <f>IF(F107=$B$1, "No", IF(S107=1, "Yes", "No"))</f>
        <v>Yes</v>
      </c>
      <c r="AA107" s="18">
        <f>IF(C107="DM", "N/A", IF(Z107="No","N/A",VLOOKUP(B107,'Extension List'!$A$3:$R$1972,18,FALSE)))</f>
        <v>35</v>
      </c>
      <c r="AB107" s="15">
        <f>IF(C107="DM", "N/A", IF(Z107="No","N/A",VLOOKUP(B107,'Extension List'!$A$3:$T$1972,20,FALSE)))</f>
        <v>4</v>
      </c>
      <c r="AC107" s="15">
        <f>IF(AA107="N/A", "N/A", 0)</f>
        <v>0</v>
      </c>
      <c r="AD107" s="16" t="str">
        <f>IF(AE107="N/A", "N/A", AA107-AE107)</f>
        <v>N/A</v>
      </c>
      <c r="AE107" s="16" t="str">
        <f>IF(AA107="N/A", "N/A", IF(AC107&gt;0, IF(AA107&lt;13, ROUNDUP(0.25*AA107,0), IF(AA107&lt;26, ROUNDUP(0.4*AA107,0), IF(AA107&lt;51, ROUNDUP(0.6*AA107,0), ROUNDUP(0.75*AA107,0)))), "N/A"))</f>
        <v>N/A</v>
      </c>
      <c r="AF107" s="16" t="str">
        <f>IF(AD107="N/A","N/A", (AE107*AC107)+Q107)</f>
        <v>N/A</v>
      </c>
      <c r="AG107" s="16" t="str">
        <f>IF($AF107="N/A", "N/A", "TBC")</f>
        <v>N/A</v>
      </c>
      <c r="AH107" s="16" t="str">
        <f>IF($AF107="N/A", "N/A", "TBC")</f>
        <v>N/A</v>
      </c>
      <c r="AI107" s="16" t="str">
        <f>IF($AF107="N/A","N/A",IF(AC107&gt;1,"TBC","N/A"))</f>
        <v>N/A</v>
      </c>
      <c r="AJ107" s="16" t="str">
        <f>IF($AF107="N/A","N/A",IF(AC107&gt;2,"TBC","N/A"))</f>
        <v>N/A</v>
      </c>
      <c r="AK107" s="16" t="str">
        <f>IF($AF107="N/A","N/A",IF(AC107&gt;3,"TBC","N/A"))</f>
        <v>N/A</v>
      </c>
      <c r="AL107" s="16" t="str">
        <f>IF(AC107="N/A","N/A",IF(AC107&gt;0,IF(SUM(AG107:AK107)&lt;&gt;AF107,"CHECK","OK"),"N/A"))</f>
        <v>N/A</v>
      </c>
      <c r="AM107" s="16">
        <f>IF(AD107="N/A", L107+T107, L107+AG107)</f>
        <v>4</v>
      </c>
      <c r="AN107" s="16" t="str">
        <f>IF(AD107="N/A", IF(U107="N/A", "N/A", L107+U107), AD107+AH107)</f>
        <v>N/A</v>
      </c>
      <c r="AO107" s="16" t="str">
        <f>IF(AD107="N/A", IF(V107="N/A", "N/A", L107+V107), IF(AI107="N/A", "N/A", AD107+AI107))</f>
        <v>N/A</v>
      </c>
      <c r="AP107" s="16" t="str">
        <f>IF(AD107="N/A", IF(W107="N/A", "N/A", L107+W107), IF(AJ107="N/A", "N/A", AD107+AJ107))</f>
        <v>N/A</v>
      </c>
      <c r="AQ107" s="16" t="str">
        <f>IF(AD107="N/A", IF(X107="N/A", "N/A", L107+X107), IF(AK107="N/A", "N/A", AD107+AK107))</f>
        <v>N/A</v>
      </c>
      <c r="AR107" s="15" t="s">
        <v>40</v>
      </c>
      <c r="AS107" s="15" t="s">
        <v>40</v>
      </c>
      <c r="AT107" s="15" t="s">
        <v>40</v>
      </c>
      <c r="AU107" s="15" t="s">
        <v>40</v>
      </c>
      <c r="AV107" s="15" t="s">
        <v>40</v>
      </c>
      <c r="AW107" s="15" t="s">
        <v>40</v>
      </c>
      <c r="AX107" s="15" t="s">
        <v>40</v>
      </c>
      <c r="AY107" s="15" t="s">
        <v>40</v>
      </c>
      <c r="AZ107" s="15" t="s">
        <v>40</v>
      </c>
      <c r="BA107" s="15" t="s">
        <v>40</v>
      </c>
      <c r="BB107" s="15" t="s">
        <v>40</v>
      </c>
      <c r="BC107" s="15" t="s">
        <v>40</v>
      </c>
      <c r="BD107" s="15" t="s">
        <v>40</v>
      </c>
      <c r="BE107" s="15" t="s">
        <v>40</v>
      </c>
      <c r="BF107" s="15" t="s">
        <v>40</v>
      </c>
      <c r="BG107" s="15" t="s">
        <v>40</v>
      </c>
      <c r="BH107" s="15" t="s">
        <v>40</v>
      </c>
      <c r="BI107" s="15"/>
      <c r="BJ107" s="16">
        <f>IF(AR107="R", $CA107, IF(OR(AR107="P", AR107="T", AR107="N"), 0, IF($C107="DM", $T107, IF(OR(AR107="Y", AR107="IR"),$AM107,IF(AR107="C", IF($BI107="Y", IF($AF107="N/A", $Q107, $AF107), IF($AG107="N/A", $T107,$AG107)))))))</f>
        <v>4</v>
      </c>
      <c r="BK107" s="16">
        <f>IF(AS107="R", $CA107, IF(OR(AS107="P", AS107="T", AS107="N"), 0, IF($C107="DM", $T107, IF(OR(AS107="Y", AS107="IR"),$AM107,IF(AS107="C", IF($BI107="Y", IF($AF107="N/A", $Q107, $AF107), IF($AG107="N/A", $T107,$AG107)))))))</f>
        <v>4</v>
      </c>
      <c r="BL107" s="16">
        <f>IF(AT107="R", $CA107, IF(OR(AT107="P", AT107="T", AT107="N"), 0, IF($C107="DM", $T107, IF(OR(AT107="Y", AT107="IR"),$AM107,IF(AT107="C", IF($BI107="Y", IF($AF107="N/A", $Q107, $AF107), IF($AG107="N/A", $T107,$AG107)))))))</f>
        <v>4</v>
      </c>
      <c r="BM107" s="16">
        <f>IF(AU107="R", $CA107, IF(OR(AU107="P", AU107="T", AU107="N"), 0, IF($C107="DM", $T107, IF(OR(AU107="Y", AU107="IR"),$AM107,IF(AU107="C", IF($BI107="Y", IF($AF107="N/A", $Q107, $AF107), IF($AG107="N/A", $T107,$AG107)))))))</f>
        <v>4</v>
      </c>
      <c r="BN107" s="16">
        <f>IF(AV107="R", $CA107, IF(OR(AV107="P", AV107="T", AV107="N"), 0, IF($C107="DM", $T107, IF(OR(AV107="Y", AV107="IR"),$AM107,IF(AV107="C", IF($BI107="Y", IF($AF107="N/A", $Q107, $AF107), IF($AG107="N/A", $T107,$AG107)))))))</f>
        <v>4</v>
      </c>
      <c r="BO107" s="16">
        <f>IF(AW107="R", $CA107, IF(OR(AW107="P", AW107="T", AW107="N"), 0, IF($C107="DM", $T107, IF(OR(AW107="Y", AW107="IR"),$AM107,IF(AW107="C", IF($BI107="Y", IF($AF107="N/A", $Q107, $AF107), IF($AG107="N/A", $T107,$AG107)))))))</f>
        <v>4</v>
      </c>
      <c r="BP107" s="16">
        <f>IF(AX107="R", $CA107, IF(OR(AX107="P", AX107="T", AX107="N"), 0, IF($C107="DM", $T107, IF(OR(AX107="Y", AX107="IR"),$AM107,IF(AX107="C", IF($BI107="Y", IF($AF107="N/A", $Q107, $AF107), IF($AG107="N/A", $T107,$AG107)))))))</f>
        <v>4</v>
      </c>
      <c r="BQ107" s="16">
        <f>IF(AY107="R", $CA107, IF(OR(AY107="P", AY107="T", AY107="N"), 0, IF($C107="DM", $T107, IF(OR(AY107="Y", AY107="IR"),$AM107,IF(AY107="C", IF($BI107="Y", IF($AF107="N/A", $Q107, $AF107), IF($AG107="N/A", $T107,$AG107)))))))</f>
        <v>4</v>
      </c>
      <c r="BR107" s="16">
        <f>IF(AZ107="R", $CA107, IF(OR(AZ107="P", AZ107="T", AZ107="N"), 0, IF($C107="DM", $T107, IF(OR(AZ107="Y", AZ107="IR"),$AM107,IF(AZ107="C", IF($BI107="Y", IF($AF107="N/A", $Q107, $AF107), IF($AG107="N/A", $T107,$AG107)))))))</f>
        <v>4</v>
      </c>
      <c r="BS107" s="16">
        <f>IF(BA107="R", $CA107, IF(OR(BA107="P", BA107="T", BA107="N"), 0, IF($C107="DM", $T107, IF(OR(BA107="Y", BA107="IR"),$AM107,IF(BA107="C", IF($BI107="Y", IF($AF107="N/A", $Q107, $AF107), IF($AG107="N/A", $T107,$AG107)))))))</f>
        <v>4</v>
      </c>
      <c r="BT107" s="16">
        <f>IF(BB107="R", $CA107, IF(OR(BB107="P", BB107="T", BB107="N"), 0, IF($C107="DM", $T107, IF(OR(BB107="Y", BB107="IR"),$AM107,IF(BB107="C", IF($BI107="Y", IF($BA107="C", IF($AF107="N/A", $Q107, $AF107), IF($AF107="N/A", $T107, $AM107)), IF($AG107="N/A", $T107,$AG107)))))))</f>
        <v>4</v>
      </c>
      <c r="BU107" s="16">
        <f>IF(BC107="R", $CA107, IF(OR(BC107="P", BC107="T", BC107="N"), 0, IF($C107="DM", $T107, IF(OR(BC107="Y", BC107="IR"),$AM107,IF(BC107="C", IF($BI107="Y", IF($BA107="C", IF($AF107="N/A", $Q107, $AF107), IF($AF107="N/A", $T107, $AM107)), IF($AG107="N/A", $T107,$AG107)))))))</f>
        <v>4</v>
      </c>
      <c r="BV107" s="16">
        <f>IF(BD107="R", $CA107, IF(OR(BD107="P", BD107="T", BD107="N"), 0, IF($C107="DM", $T107, IF(OR(BD107="Y", BD107="IR"),$AM107,IF(BD107="C", IF($BI107="Y", IF($BA107="C", IF($AF107="N/A", $Q107, $AF107), IF($AF107="N/A", $T107, $AM107)), IF($AG107="N/A", $T107,$AG107)))))))</f>
        <v>4</v>
      </c>
      <c r="BW107" s="16">
        <f>IF(BE107="R", $CA107, IF(OR(BE107="P", BE107="T", BE107="N"), 0, IF($C107="DM", $T107, IF(OR(BE107="Y", BE107="IR"),$AM107,IF(BE107="C", IF($BI107="Y", IF($BA107="C", IF($AF107="N/A", $Q107, $AF107), IF($AF107="N/A", $T107, $AM107)), IF($AG107="N/A", $T107,$AG107)))))))</f>
        <v>4</v>
      </c>
      <c r="BX107" s="16">
        <f>IF(BF107="R", $CA107, IF(OR(BF107="P", BF107="T", BF107="N"), 0, IF($C107="DM", $T107, IF(OR(BF107="Y", BF107="IR"),$AM107,IF(BF107="C", IF($BI107="Y", IF($BA107="C", IF($AF107="N/A", $Q107, $AF107), IF($AF107="N/A", $T107, $AM107)), IF($AG107="N/A", $T107,$AG107)))))))</f>
        <v>4</v>
      </c>
      <c r="BY107" s="16">
        <f>IF(BG107="R", $CA107, IF(OR(BG107="P", BG107="T", BG107="N"), 0, IF($C107="DM", $T107, IF(OR(BG107="Y", BG107="IR"),$AM107,IF(BG107="C", IF($BI107="Y", IF($BA107="C", IF($AF107="N/A", $Q107, $AF107), IF($AF107="N/A", $T107, $AM107)), IF($AG107="N/A", $T107,$AG107)))))))</f>
        <v>4</v>
      </c>
      <c r="BZ107" s="16">
        <f>IF(BH107="R", $CA107, IF(OR(BH107="P", BH107="T", BH107="N"), 0, IF($C107="DM", $T107, IF(OR(BH107="Y", BH107="IR"),$AM107,IF(BH107="C", IF($BI107="Y", IF($BA107="C", IF($AF107="N/A", $Q107, $AF107), IF($AF107="N/A", $T107, $AM107)), IF($AG107="N/A", $T107,$AG107)))))))</f>
        <v>4</v>
      </c>
      <c r="CA107" s="15" t="s">
        <v>75</v>
      </c>
      <c r="CB107" s="16">
        <f>BZ107</f>
        <v>4</v>
      </c>
      <c r="CC107" s="15" t="str">
        <f>IF(OR($BH107="T", $BH107="R"), 0, IF($BH107="C", IF($BI107="Y", IF($BA107="C", 0, IF(AF107="N/A", Q107-T107, AF107-AG107)), IF($AF107="N/A", U107, AH107)), AN107))</f>
        <v>N/A</v>
      </c>
      <c r="CD107" s="15" t="str">
        <f>IF(OR($BH107="T", $BH107="R"), 0, IF($BH107="C", IF($BI107="Y", 0, IF($AF107="N/A", V107, AI107)), AO107))</f>
        <v>N/A</v>
      </c>
      <c r="CE107" s="15" t="str">
        <f>IF(OR($BH107="T", $BH107="R"), 0, IF($BH107="C", IF($BI107="Y", 0, IF($AF107="N/A", W107, AJ107)), AP107))</f>
        <v>N/A</v>
      </c>
      <c r="CF107" s="15" t="str">
        <f>IF(OR($BH107="T", $BH107="R"), 0, IF($BH107="C", IF($BI107="Y", 0, IF($AF107="N/A", X107, AK107)), AQ107))</f>
        <v>N/A</v>
      </c>
      <c r="CG107" t="str">
        <f>IF(AC107="N/A", "S:"&amp;L107&amp;" G:"&amp;M107&amp;" GR:"&amp;Q107, IF(AC107=0, "S:"&amp;L107&amp;" G:"&amp;M107&amp;" GR:"&amp;Q107, "S:"&amp;L107&amp;"/"&amp;AD107&amp;" G:"&amp;AE107&amp;" GR:"&amp;AF107))</f>
        <v>S:4 G:2 GR:0</v>
      </c>
    </row>
    <row r="108" spans="1:85" x14ac:dyDescent="0.25">
      <c r="A108" s="14">
        <v>4781</v>
      </c>
      <c r="B108" s="15" t="s">
        <v>2613</v>
      </c>
      <c r="C108" s="15" t="s">
        <v>61</v>
      </c>
      <c r="D108" s="15" t="s">
        <v>53</v>
      </c>
      <c r="E108" s="15">
        <f>VLOOKUP(B108, 'Rookie Year'!$A$2:$B$55679,2,FALSE)</f>
        <v>2022</v>
      </c>
      <c r="F108" s="15">
        <v>2022</v>
      </c>
      <c r="G108" s="15" t="s">
        <v>40</v>
      </c>
      <c r="H108" s="15" t="s">
        <v>2213</v>
      </c>
      <c r="I108" s="16">
        <v>1</v>
      </c>
      <c r="J108" s="15">
        <v>3</v>
      </c>
      <c r="K108" s="17">
        <f>IF(AND(G108&lt;&gt;"N",R108="N/A"), IF(I108&lt;4, 0, 0.25),IF(I108=1, IF(J108=1,0.25, 0.25), IF(I108&lt;13, 0.25, IF(I108&lt;26, 0.4, IF(I108&lt;51, 0.6, 0.75)))))</f>
        <v>0</v>
      </c>
      <c r="L108" s="16">
        <f>I108-M108</f>
        <v>1</v>
      </c>
      <c r="M108" s="16">
        <f>ROUNDUP(I108*K108,0)</f>
        <v>0</v>
      </c>
      <c r="N108" s="16">
        <f>M108*J108</f>
        <v>0</v>
      </c>
      <c r="O108" s="16">
        <v>0</v>
      </c>
      <c r="P108" s="16">
        <v>0</v>
      </c>
      <c r="Q108" s="16">
        <f>N108-O108-P108</f>
        <v>0</v>
      </c>
      <c r="R108" s="15" t="s">
        <v>75</v>
      </c>
      <c r="S108" s="15">
        <f>IF(R108="N/A", J108-($B$1-F108), J108-($B$1-R108))</f>
        <v>1</v>
      </c>
      <c r="T108" s="16">
        <v>0</v>
      </c>
      <c r="U108" s="16" t="str">
        <f>IF($S108&lt;2, "N/A", $M108)</f>
        <v>N/A</v>
      </c>
      <c r="V108" s="16" t="str">
        <f>IF($S108&lt;3, "N/A", $M108)</f>
        <v>N/A</v>
      </c>
      <c r="W108" s="16" t="str">
        <f>IF($S108&lt;4, "N/A", $M108)</f>
        <v>N/A</v>
      </c>
      <c r="X108" s="16" t="str">
        <f>IF($S108&lt;5, "N/A", $M108)</f>
        <v>N/A</v>
      </c>
      <c r="Y108" s="15" t="str">
        <f>IF(SUM(T108:X108)&lt;&gt;Q108, "CHECK", "OK")</f>
        <v>OK</v>
      </c>
      <c r="Z108" s="15" t="str">
        <f>IF(F108=$B$1, "No", IF(S108=1, "Yes", "No"))</f>
        <v>Yes</v>
      </c>
      <c r="AA108" s="18">
        <f>IF(C108="DM", "N/A", IF(Z108="No","N/A",VLOOKUP(B108,'Extension List'!$A$3:$R$1972,18,FALSE)))</f>
        <v>16</v>
      </c>
      <c r="AB108" s="15">
        <f>IF(C108="DM", "N/A", IF(Z108="No","N/A",VLOOKUP(B108,'Extension List'!$A$3:$T$1972,20,FALSE)))</f>
        <v>4</v>
      </c>
      <c r="AC108" s="15">
        <f>IF(AA108="N/A", "N/A", 0)</f>
        <v>0</v>
      </c>
      <c r="AD108" s="16" t="str">
        <f>IF(AE108="N/A", "N/A", AA108-AE108)</f>
        <v>N/A</v>
      </c>
      <c r="AE108" s="16" t="str">
        <f>IF(AA108="N/A", "N/A", IF(AC108&gt;0, IF(AA108&lt;13, ROUNDUP(0.25*AA108,0), IF(AA108&lt;26, ROUNDUP(0.4*AA108,0), IF(AA108&lt;51, ROUNDUP(0.6*AA108,0), ROUNDUP(0.75*AA108,0)))), "N/A"))</f>
        <v>N/A</v>
      </c>
      <c r="AF108" s="16" t="str">
        <f>IF(AD108="N/A","N/A", (AE108*AC108)+Q108)</f>
        <v>N/A</v>
      </c>
      <c r="AG108" s="16" t="str">
        <f>IF($AF108="N/A", "N/A", "TBC")</f>
        <v>N/A</v>
      </c>
      <c r="AH108" s="16" t="str">
        <f>IF($AF108="N/A", "N/A", "TBC")</f>
        <v>N/A</v>
      </c>
      <c r="AI108" s="16" t="str">
        <f>IF($AF108="N/A","N/A",IF(AC108&gt;1,"TBC","N/A"))</f>
        <v>N/A</v>
      </c>
      <c r="AJ108" s="16" t="str">
        <f>IF($AF108="N/A","N/A",IF(AC108&gt;2,"TBC","N/A"))</f>
        <v>N/A</v>
      </c>
      <c r="AK108" s="16" t="str">
        <f>IF($AF108="N/A","N/A",IF(AC108&gt;3,"TBC","N/A"))</f>
        <v>N/A</v>
      </c>
      <c r="AL108" s="16" t="str">
        <f>IF(AC108="N/A","N/A",IF(AC108&gt;0,IF(SUM(AG108:AK108)&lt;&gt;AF108,"CHECK","OK"),"N/A"))</f>
        <v>N/A</v>
      </c>
      <c r="AM108" s="16">
        <f>IF(AD108="N/A", L108+T108, L108+AG108)</f>
        <v>1</v>
      </c>
      <c r="AN108" s="16" t="str">
        <f>IF(AD108="N/A", IF(U108="N/A", "N/A", L108+U108), AD108+AH108)</f>
        <v>N/A</v>
      </c>
      <c r="AO108" s="16" t="str">
        <f>IF(AD108="N/A", IF(V108="N/A", "N/A", L108+V108), IF(AI108="N/A", "N/A", AD108+AI108))</f>
        <v>N/A</v>
      </c>
      <c r="AP108" s="16" t="str">
        <f>IF(AD108="N/A", IF(W108="N/A", "N/A", L108+W108), IF(AJ108="N/A", "N/A", AD108+AJ108))</f>
        <v>N/A</v>
      </c>
      <c r="AQ108" s="16" t="str">
        <f>IF(AD108="N/A", IF(X108="N/A", "N/A", L108+X108), IF(AK108="N/A", "N/A", AD108+AK108))</f>
        <v>N/A</v>
      </c>
      <c r="AR108" s="15" t="s">
        <v>40</v>
      </c>
      <c r="AS108" s="15" t="s">
        <v>44</v>
      </c>
      <c r="AT108" s="15" t="s">
        <v>44</v>
      </c>
      <c r="AU108" s="15" t="s">
        <v>44</v>
      </c>
      <c r="AV108" s="15" t="s">
        <v>44</v>
      </c>
      <c r="AW108" s="15" t="s">
        <v>44</v>
      </c>
      <c r="AX108" s="15" t="s">
        <v>44</v>
      </c>
      <c r="AY108" s="15" t="s">
        <v>44</v>
      </c>
      <c r="AZ108" s="15" t="s">
        <v>44</v>
      </c>
      <c r="BA108" s="15" t="s">
        <v>44</v>
      </c>
      <c r="BB108" s="15" t="s">
        <v>44</v>
      </c>
      <c r="BC108" s="15" t="s">
        <v>44</v>
      </c>
      <c r="BD108" s="15" t="s">
        <v>44</v>
      </c>
      <c r="BE108" s="15" t="s">
        <v>44</v>
      </c>
      <c r="BF108" s="15" t="s">
        <v>44</v>
      </c>
      <c r="BG108" s="15" t="s">
        <v>44</v>
      </c>
      <c r="BH108" s="15" t="s">
        <v>44</v>
      </c>
      <c r="BI108" s="15"/>
      <c r="BJ108" s="16">
        <f>IF(AR108="R", $CA108, IF(OR(AR108="P", AR108="T", AR108="N"), 0, IF($C108="DM", $T108, IF(OR(AR108="Y", AR108="IR"),$AM108,IF(AR108="C", IF($BI108="Y", IF($AF108="N/A", $Q108, $AF108), IF($AG108="N/A", $T108,$AG108)))))))</f>
        <v>1</v>
      </c>
      <c r="BK108" s="16">
        <f>IF(AS108="R", $CA108, IF(OR(AS108="P", AS108="T", AS108="N"), 0, IF($C108="DM", $T108, IF(OR(AS108="Y", AS108="IR"),$AM108,IF(AS108="C", IF($BI108="Y", IF($AF108="N/A", $Q108, $AF108), IF($AG108="N/A", $T108,$AG108)))))))</f>
        <v>0</v>
      </c>
      <c r="BL108" s="16">
        <f>IF(AT108="R", $CA108, IF(OR(AT108="P", AT108="T", AT108="N"), 0, IF($C108="DM", $T108, IF(OR(AT108="Y", AT108="IR"),$AM108,IF(AT108="C", IF($BI108="Y", IF($AF108="N/A", $Q108, $AF108), IF($AG108="N/A", $T108,$AG108)))))))</f>
        <v>0</v>
      </c>
      <c r="BM108" s="16">
        <f>IF(AU108="R", $CA108, IF(OR(AU108="P", AU108="T", AU108="N"), 0, IF($C108="DM", $T108, IF(OR(AU108="Y", AU108="IR"),$AM108,IF(AU108="C", IF($BI108="Y", IF($AF108="N/A", $Q108, $AF108), IF($AG108="N/A", $T108,$AG108)))))))</f>
        <v>0</v>
      </c>
      <c r="BN108" s="16">
        <f>IF(AV108="R", $CA108, IF(OR(AV108="P", AV108="T", AV108="N"), 0, IF($C108="DM", $T108, IF(OR(AV108="Y", AV108="IR"),$AM108,IF(AV108="C", IF($BI108="Y", IF($AF108="N/A", $Q108, $AF108), IF($AG108="N/A", $T108,$AG108)))))))</f>
        <v>0</v>
      </c>
      <c r="BO108" s="16">
        <f>IF(AW108="R", $CA108, IF(OR(AW108="P", AW108="T", AW108="N"), 0, IF($C108="DM", $T108, IF(OR(AW108="Y", AW108="IR"),$AM108,IF(AW108="C", IF($BI108="Y", IF($AF108="N/A", $Q108, $AF108), IF($AG108="N/A", $T108,$AG108)))))))</f>
        <v>0</v>
      </c>
      <c r="BP108" s="16">
        <f>IF(AX108="R", $CA108, IF(OR(AX108="P", AX108="T", AX108="N"), 0, IF($C108="DM", $T108, IF(OR(AX108="Y", AX108="IR"),$AM108,IF(AX108="C", IF($BI108="Y", IF($AF108="N/A", $Q108, $AF108), IF($AG108="N/A", $T108,$AG108)))))))</f>
        <v>0</v>
      </c>
      <c r="BQ108" s="16">
        <f>IF(AY108="R", $CA108, IF(OR(AY108="P", AY108="T", AY108="N"), 0, IF($C108="DM", $T108, IF(OR(AY108="Y", AY108="IR"),$AM108,IF(AY108="C", IF($BI108="Y", IF($AF108="N/A", $Q108, $AF108), IF($AG108="N/A", $T108,$AG108)))))))</f>
        <v>0</v>
      </c>
      <c r="BR108" s="16">
        <f>IF(AZ108="R", $CA108, IF(OR(AZ108="P", AZ108="T", AZ108="N"), 0, IF($C108="DM", $T108, IF(OR(AZ108="Y", AZ108="IR"),$AM108,IF(AZ108="C", IF($BI108="Y", IF($AF108="N/A", $Q108, $AF108), IF($AG108="N/A", $T108,$AG108)))))))</f>
        <v>0</v>
      </c>
      <c r="BS108" s="16">
        <f>IF(BA108="R", $CA108, IF(OR(BA108="P", BA108="T", BA108="N"), 0, IF($C108="DM", $T108, IF(OR(BA108="Y", BA108="IR"),$AM108,IF(BA108="C", IF($BI108="Y", IF($AF108="N/A", $Q108, $AF108), IF($AG108="N/A", $T108,$AG108)))))))</f>
        <v>0</v>
      </c>
      <c r="BT108" s="16">
        <f>IF(BB108="R", $CA108, IF(OR(BB108="P", BB108="T", BB108="N"), 0, IF($C108="DM", $T108, IF(OR(BB108="Y", BB108="IR"),$AM108,IF(BB108="C", IF($BI108="Y", IF($BA108="C", IF($AF108="N/A", $Q108, $AF108), IF($AF108="N/A", $T108, $AM108)), IF($AG108="N/A", $T108,$AG108)))))))</f>
        <v>0</v>
      </c>
      <c r="BU108" s="16">
        <f>IF(BC108="R", $CA108, IF(OR(BC108="P", BC108="T", BC108="N"), 0, IF($C108="DM", $T108, IF(OR(BC108="Y", BC108="IR"),$AM108,IF(BC108="C", IF($BI108="Y", IF($BA108="C", IF($AF108="N/A", $Q108, $AF108), IF($AF108="N/A", $T108, $AM108)), IF($AG108="N/A", $T108,$AG108)))))))</f>
        <v>0</v>
      </c>
      <c r="BV108" s="16">
        <f>IF(BD108="R", $CA108, IF(OR(BD108="P", BD108="T", BD108="N"), 0, IF($C108="DM", $T108, IF(OR(BD108="Y", BD108="IR"),$AM108,IF(BD108="C", IF($BI108="Y", IF($BA108="C", IF($AF108="N/A", $Q108, $AF108), IF($AF108="N/A", $T108, $AM108)), IF($AG108="N/A", $T108,$AG108)))))))</f>
        <v>0</v>
      </c>
      <c r="BW108" s="16">
        <f>IF(BE108="R", $CA108, IF(OR(BE108="P", BE108="T", BE108="N"), 0, IF($C108="DM", $T108, IF(OR(BE108="Y", BE108="IR"),$AM108,IF(BE108="C", IF($BI108="Y", IF($BA108="C", IF($AF108="N/A", $Q108, $AF108), IF($AF108="N/A", $T108, $AM108)), IF($AG108="N/A", $T108,$AG108)))))))</f>
        <v>0</v>
      </c>
      <c r="BX108" s="16">
        <f>IF(BF108="R", $CA108, IF(OR(BF108="P", BF108="T", BF108="N"), 0, IF($C108="DM", $T108, IF(OR(BF108="Y", BF108="IR"),$AM108,IF(BF108="C", IF($BI108="Y", IF($BA108="C", IF($AF108="N/A", $Q108, $AF108), IF($AF108="N/A", $T108, $AM108)), IF($AG108="N/A", $T108,$AG108)))))))</f>
        <v>0</v>
      </c>
      <c r="BY108" s="16">
        <f>IF(BG108="R", $CA108, IF(OR(BG108="P", BG108="T", BG108="N"), 0, IF($C108="DM", $T108, IF(OR(BG108="Y", BG108="IR"),$AM108,IF(BG108="C", IF($BI108="Y", IF($BA108="C", IF($AF108="N/A", $Q108, $AF108), IF($AF108="N/A", $T108, $AM108)), IF($AG108="N/A", $T108,$AG108)))))))</f>
        <v>0</v>
      </c>
      <c r="BZ108" s="16">
        <f>IF(BH108="R", $CA108, IF(OR(BH108="P", BH108="T", BH108="N"), 0, IF($C108="DM", $T108, IF(OR(BH108="Y", BH108="IR"),$AM108,IF(BH108="C", IF($BI108="Y", IF($BA108="C", IF($AF108="N/A", $Q108, $AF108), IF($AF108="N/A", $T108, $AM108)), IF($AG108="N/A", $T108,$AG108)))))))</f>
        <v>0</v>
      </c>
      <c r="CA108" s="15" t="s">
        <v>75</v>
      </c>
      <c r="CB108" s="16">
        <f>BZ108</f>
        <v>0</v>
      </c>
      <c r="CC108" s="15" t="str">
        <f>IF(OR($BH108="T", $BH108="R"), 0, IF($BH108="C", IF($BI108="Y", IF($BA108="C", 0, IF(AF108="N/A", Q108-T108, AF108-AG108)), IF($AF108="N/A", U108, AH108)), AN108))</f>
        <v>N/A</v>
      </c>
      <c r="CD108" s="15" t="str">
        <f>IF(OR($BH108="T", $BH108="R"), 0, IF($BH108="C", IF($BI108="Y", 0, IF($AF108="N/A", V108, AI108)), AO108))</f>
        <v>N/A</v>
      </c>
      <c r="CE108" s="15" t="str">
        <f>IF(OR($BH108="T", $BH108="R"), 0, IF($BH108="C", IF($BI108="Y", 0, IF($AF108="N/A", W108, AJ108)), AP108))</f>
        <v>N/A</v>
      </c>
      <c r="CF108" s="15" t="str">
        <f>IF(OR($BH108="T", $BH108="R"), 0, IF($BH108="C", IF($BI108="Y", 0, IF($AF108="N/A", X108, AK108)), AQ108))</f>
        <v>N/A</v>
      </c>
      <c r="CG108" t="str">
        <f>IF(AC108="N/A", "S:"&amp;L108&amp;" G:"&amp;M108&amp;" GR:"&amp;Q108, IF(AC108=0, "S:"&amp;L108&amp;" G:"&amp;M108&amp;" GR:"&amp;Q108, "S:"&amp;L108&amp;"/"&amp;AD108&amp;" G:"&amp;AE108&amp;" GR:"&amp;AF108))</f>
        <v>S:1 G:0 GR:0</v>
      </c>
    </row>
    <row r="109" spans="1:85" x14ac:dyDescent="0.25">
      <c r="A109" s="14">
        <v>5625</v>
      </c>
      <c r="B109" s="15" t="s">
        <v>2974</v>
      </c>
      <c r="C109" s="15" t="s">
        <v>61</v>
      </c>
      <c r="D109" s="15" t="s">
        <v>53</v>
      </c>
      <c r="E109" s="15">
        <f>VLOOKUP(B109, 'Rookie Year'!$A$2:$B$55679,2,FALSE)</f>
        <v>2024</v>
      </c>
      <c r="F109" s="15">
        <v>2024</v>
      </c>
      <c r="G109" s="15" t="s">
        <v>40</v>
      </c>
      <c r="H109" s="15" t="s">
        <v>2178</v>
      </c>
      <c r="I109" s="16">
        <v>3</v>
      </c>
      <c r="J109" s="15">
        <v>4</v>
      </c>
      <c r="K109" s="17">
        <f>IF(AND(G109&lt;&gt;"N",R109="N/A"), IF(I109&lt;4, 0, 0.25),IF(I109=1, IF(J109=1,0.25, 0.25), IF(I109&lt;13, 0.25, IF(I109&lt;26, 0.4, IF(I109&lt;51, 0.6, 0.75)))))</f>
        <v>0</v>
      </c>
      <c r="L109" s="16">
        <f>I109-M109</f>
        <v>3</v>
      </c>
      <c r="M109" s="16">
        <f>ROUNDUP(I109*K109,0)</f>
        <v>0</v>
      </c>
      <c r="N109" s="16">
        <f>M109*J109</f>
        <v>0</v>
      </c>
      <c r="O109" s="16">
        <v>0</v>
      </c>
      <c r="P109" s="16">
        <v>0</v>
      </c>
      <c r="Q109" s="16">
        <f>N109-O109-P109</f>
        <v>0</v>
      </c>
      <c r="R109" s="15" t="s">
        <v>75</v>
      </c>
      <c r="S109" s="15">
        <f>IF(R109="N/A", J109-($B$1-F109), J109-($B$1-R109))</f>
        <v>4</v>
      </c>
      <c r="T109" s="16">
        <f>IF($S109&lt;1, "N/A", $M109)</f>
        <v>0</v>
      </c>
      <c r="U109" s="16">
        <f>IF($S109&lt;2, "N/A", $M109)</f>
        <v>0</v>
      </c>
      <c r="V109" s="16">
        <f>IF($S109&lt;3, "N/A", $M109)</f>
        <v>0</v>
      </c>
      <c r="W109" s="16">
        <f>IF($S109&lt;4, "N/A", $M109)</f>
        <v>0</v>
      </c>
      <c r="X109" s="16" t="str">
        <f>IF($S109&lt;5, "N/A", $M109)</f>
        <v>N/A</v>
      </c>
      <c r="Y109" s="15" t="str">
        <f>IF(SUM(T109:X109)&lt;&gt;Q109, "CHECK", "OK")</f>
        <v>OK</v>
      </c>
      <c r="Z109" s="15" t="str">
        <f>IF(F109=$B$1, "No", IF(S109=1, "Yes", "No"))</f>
        <v>No</v>
      </c>
      <c r="AA109" s="18" t="str">
        <f>IF(C109="DM", "N/A", IF(Z109="No","N/A",VLOOKUP(B109,'Extension List'!$A$3:$R$1972,18,FALSE)))</f>
        <v>N/A</v>
      </c>
      <c r="AB109" s="15" t="str">
        <f>IF(C109="DM", "N/A", IF(Z109="No","N/A",VLOOKUP(B109,'Extension List'!$A$3:$T$1972,20,FALSE)))</f>
        <v>N/A</v>
      </c>
      <c r="AC109" s="15" t="str">
        <f>IF(AA109="N/A", "N/A", 0)</f>
        <v>N/A</v>
      </c>
      <c r="AD109" s="16" t="str">
        <f>IF(AE109="N/A", "N/A", AA109-AE109)</f>
        <v>N/A</v>
      </c>
      <c r="AE109" s="16" t="str">
        <f>IF(AA109="N/A", "N/A", IF(AC109&gt;0, IF(AA109&lt;13, ROUNDUP(0.25*AA109,0), IF(AA109&lt;26, ROUNDUP(0.4*AA109,0), IF(AA109&lt;51, ROUNDUP(0.6*AA109,0), ROUNDUP(0.75*AA109,0)))), "N/A"))</f>
        <v>N/A</v>
      </c>
      <c r="AF109" s="16" t="str">
        <f>IF(AD109="N/A","N/A", (AE109*AC109)+Q109)</f>
        <v>N/A</v>
      </c>
      <c r="AG109" s="16" t="str">
        <f>IF($AF109="N/A", "N/A", "TBC")</f>
        <v>N/A</v>
      </c>
      <c r="AH109" s="16" t="str">
        <f>IF($AF109="N/A", "N/A", "TBC")</f>
        <v>N/A</v>
      </c>
      <c r="AI109" s="16" t="str">
        <f>IF($AF109="N/A","N/A",IF(AC109&gt;1,"TBC","N/A"))</f>
        <v>N/A</v>
      </c>
      <c r="AJ109" s="16" t="str">
        <f>IF($AF109="N/A","N/A",IF(AC109&gt;2,"TBC","N/A"))</f>
        <v>N/A</v>
      </c>
      <c r="AK109" s="16" t="str">
        <f>IF($AF109="N/A","N/A",IF(AC109&gt;3,"TBC","N/A"))</f>
        <v>N/A</v>
      </c>
      <c r="AL109" s="16" t="str">
        <f>IF(AC109="N/A","N/A",IF(AC109&gt;0,IF(SUM(AG109:AK109)&lt;&gt;AF109,"CHECK","OK"),"N/A"))</f>
        <v>N/A</v>
      </c>
      <c r="AM109" s="16">
        <f>IF(AD109="N/A", L109+T109, L109+AG109)</f>
        <v>3</v>
      </c>
      <c r="AN109" s="16">
        <f>IF(AD109="N/A", IF(U109="N/A", "N/A", L109+U109), AD109+AH109)</f>
        <v>3</v>
      </c>
      <c r="AO109" s="16">
        <f>IF(AD109="N/A", IF(V109="N/A", "N/A", L109+V109), IF(AI109="N/A", "N/A", AD109+AI109))</f>
        <v>3</v>
      </c>
      <c r="AP109" s="16">
        <f>IF(AD109="N/A", IF(W109="N/A", "N/A", L109+W109), IF(AJ109="N/A", "N/A", AD109+AJ109))</f>
        <v>3</v>
      </c>
      <c r="AQ109" s="16" t="str">
        <f>IF(AD109="N/A", IF(X109="N/A", "N/A", L109+X109), IF(AK109="N/A", "N/A", AD109+AK109))</f>
        <v>N/A</v>
      </c>
      <c r="AR109" s="15" t="s">
        <v>48</v>
      </c>
      <c r="AS109" s="15" t="s">
        <v>48</v>
      </c>
      <c r="AT109" s="15" t="s">
        <v>48</v>
      </c>
      <c r="AU109" s="15" t="s">
        <v>48</v>
      </c>
      <c r="AV109" s="15" t="s">
        <v>48</v>
      </c>
      <c r="AW109" s="15" t="s">
        <v>48</v>
      </c>
      <c r="AX109" s="15" t="s">
        <v>48</v>
      </c>
      <c r="AY109" s="15" t="s">
        <v>48</v>
      </c>
      <c r="AZ109" s="15" t="s">
        <v>48</v>
      </c>
      <c r="BA109" s="15" t="s">
        <v>48</v>
      </c>
      <c r="BB109" s="15" t="s">
        <v>48</v>
      </c>
      <c r="BC109" s="15" t="s">
        <v>48</v>
      </c>
      <c r="BD109" s="15" t="s">
        <v>48</v>
      </c>
      <c r="BE109" s="15" t="s">
        <v>48</v>
      </c>
      <c r="BF109" s="15" t="s">
        <v>48</v>
      </c>
      <c r="BG109" s="15" t="s">
        <v>48</v>
      </c>
      <c r="BH109" s="15" t="s">
        <v>48</v>
      </c>
      <c r="BJ109" s="16">
        <f>IF(AR109="R", $CA109, IF(OR(AR109="P", AR109="T", AR109="N"), 0, IF($C109="DM", $T109, IF(OR(AR109="Y", AR109="IR"),$AM109,IF(AR109="C", IF($BI109="Y", IF($AF109="N/A", $Q109, $AF109), IF($AG109="N/A", $T109,$AG109)))))))</f>
        <v>3</v>
      </c>
      <c r="BK109" s="16">
        <f>IF(AS109="R", $CA109, IF(OR(AS109="P", AS109="T", AS109="N"), 0, IF($C109="DM", $T109, IF(OR(AS109="Y", AS109="IR"),$AM109,IF(AS109="C", IF($BI109="Y", IF($AF109="N/A", $Q109, $AF109), IF($AG109="N/A", $T109,$AG109)))))))</f>
        <v>3</v>
      </c>
      <c r="BL109" s="16">
        <f>IF(AT109="R", $CA109, IF(OR(AT109="P", AT109="T", AT109="N"), 0, IF($C109="DM", $T109, IF(OR(AT109="Y", AT109="IR"),$AM109,IF(AT109="C", IF($BI109="Y", IF($AF109="N/A", $Q109, $AF109), IF($AG109="N/A", $T109,$AG109)))))))</f>
        <v>3</v>
      </c>
      <c r="BM109" s="16">
        <f>IF(AU109="R", $CA109, IF(OR(AU109="P", AU109="T", AU109="N"), 0, IF($C109="DM", $T109, IF(OR(AU109="Y", AU109="IR"),$AM109,IF(AU109="C", IF($BI109="Y", IF($AF109="N/A", $Q109, $AF109), IF($AG109="N/A", $T109,$AG109)))))))</f>
        <v>3</v>
      </c>
      <c r="BN109" s="16">
        <f>IF(AV109="R", $CA109, IF(OR(AV109="P", AV109="T", AV109="N"), 0, IF($C109="DM", $T109, IF(OR(AV109="Y", AV109="IR"),$AM109,IF(AV109="C", IF($BI109="Y", IF($AF109="N/A", $Q109, $AF109), IF($AG109="N/A", $T109,$AG109)))))))</f>
        <v>3</v>
      </c>
      <c r="BO109" s="16">
        <f>IF(AW109="R", $CA109, IF(OR(AW109="P", AW109="T", AW109="N"), 0, IF($C109="DM", $T109, IF(OR(AW109="Y", AW109="IR"),$AM109,IF(AW109="C", IF($BI109="Y", IF($AF109="N/A", $Q109, $AF109), IF($AG109="N/A", $T109,$AG109)))))))</f>
        <v>3</v>
      </c>
      <c r="BP109" s="16">
        <f>IF(AX109="R", $CA109, IF(OR(AX109="P", AX109="T", AX109="N"), 0, IF($C109="DM", $T109, IF(OR(AX109="Y", AX109="IR"),$AM109,IF(AX109="C", IF($BI109="Y", IF($AF109="N/A", $Q109, $AF109), IF($AG109="N/A", $T109,$AG109)))))))</f>
        <v>3</v>
      </c>
      <c r="BQ109" s="16">
        <f>IF(AY109="R", $CA109, IF(OR(AY109="P", AY109="T", AY109="N"), 0, IF($C109="DM", $T109, IF(OR(AY109="Y", AY109="IR"),$AM109,IF(AY109="C", IF($BI109="Y", IF($AF109="N/A", $Q109, $AF109), IF($AG109="N/A", $T109,$AG109)))))))</f>
        <v>3</v>
      </c>
      <c r="BR109" s="16">
        <f>IF(AZ109="R", $CA109, IF(OR(AZ109="P", AZ109="T", AZ109="N"), 0, IF($C109="DM", $T109, IF(OR(AZ109="Y", AZ109="IR"),$AM109,IF(AZ109="C", IF($BI109="Y", IF($AF109="N/A", $Q109, $AF109), IF($AG109="N/A", $T109,$AG109)))))))</f>
        <v>3</v>
      </c>
      <c r="BS109" s="16">
        <f>IF(BA109="R", $CA109, IF(OR(BA109="P", BA109="T", BA109="N"), 0, IF($C109="DM", $T109, IF(OR(BA109="Y", BA109="IR"),$AM109,IF(BA109="C", IF($BI109="Y", IF($AF109="N/A", $Q109, $AF109), IF($AG109="N/A", $T109,$AG109)))))))</f>
        <v>3</v>
      </c>
      <c r="BT109" s="16">
        <f>IF(BB109="R", $CA109, IF(OR(BB109="P", BB109="T", BB109="N"), 0, IF($C109="DM", $T109, IF(OR(BB109="Y", BB109="IR"),$AM109,IF(BB109="C", IF($BI109="Y", IF($BA109="C", IF($AF109="N/A", $Q109, $AF109), IF($AF109="N/A", $T109, $AM109)), IF($AG109="N/A", $T109,$AG109)))))))</f>
        <v>3</v>
      </c>
      <c r="BU109" s="16">
        <f>IF(BC109="R", $CA109, IF(OR(BC109="P", BC109="T", BC109="N"), 0, IF($C109="DM", $T109, IF(OR(BC109="Y", BC109="IR"),$AM109,IF(BC109="C", IF($BI109="Y", IF($BA109="C", IF($AF109="N/A", $Q109, $AF109), IF($AF109="N/A", $T109, $AM109)), IF($AG109="N/A", $T109,$AG109)))))))</f>
        <v>3</v>
      </c>
      <c r="BV109" s="16">
        <f>IF(BD109="R", $CA109, IF(OR(BD109="P", BD109="T", BD109="N"), 0, IF($C109="DM", $T109, IF(OR(BD109="Y", BD109="IR"),$AM109,IF(BD109="C", IF($BI109="Y", IF($BA109="C", IF($AF109="N/A", $Q109, $AF109), IF($AF109="N/A", $T109, $AM109)), IF($AG109="N/A", $T109,$AG109)))))))</f>
        <v>3</v>
      </c>
      <c r="BW109" s="16">
        <f>IF(BE109="R", $CA109, IF(OR(BE109="P", BE109="T", BE109="N"), 0, IF($C109="DM", $T109, IF(OR(BE109="Y", BE109="IR"),$AM109,IF(BE109="C", IF($BI109="Y", IF($BA109="C", IF($AF109="N/A", $Q109, $AF109), IF($AF109="N/A", $T109, $AM109)), IF($AG109="N/A", $T109,$AG109)))))))</f>
        <v>3</v>
      </c>
      <c r="BX109" s="16">
        <f>IF(BF109="R", $CA109, IF(OR(BF109="P", BF109="T", BF109="N"), 0, IF($C109="DM", $T109, IF(OR(BF109="Y", BF109="IR"),$AM109,IF(BF109="C", IF($BI109="Y", IF($BA109="C", IF($AF109="N/A", $Q109, $AF109), IF($AF109="N/A", $T109, $AM109)), IF($AG109="N/A", $T109,$AG109)))))))</f>
        <v>3</v>
      </c>
      <c r="BY109" s="16">
        <f>IF(BG109="R", $CA109, IF(OR(BG109="P", BG109="T", BG109="N"), 0, IF($C109="DM", $T109, IF(OR(BG109="Y", BG109="IR"),$AM109,IF(BG109="C", IF($BI109="Y", IF($BA109="C", IF($AF109="N/A", $Q109, $AF109), IF($AF109="N/A", $T109, $AM109)), IF($AG109="N/A", $T109,$AG109)))))))</f>
        <v>3</v>
      </c>
      <c r="BZ109" s="16">
        <f>IF(BH109="R", $CA109, IF(OR(BH109="P", BH109="T", BH109="N"), 0, IF($C109="DM", $T109, IF(OR(BH109="Y", BH109="IR"),$AM109,IF(BH109="C", IF($BI109="Y", IF($BA109="C", IF($AF109="N/A", $Q109, $AF109), IF($AF109="N/A", $T109, $AM109)), IF($AG109="N/A", $T109,$AG109)))))))</f>
        <v>3</v>
      </c>
      <c r="CA109" s="15" t="s">
        <v>75</v>
      </c>
      <c r="CB109" s="16">
        <f>BZ109</f>
        <v>3</v>
      </c>
      <c r="CC109" s="15">
        <f>IF(OR($BH109="T", $BH109="R"), 0, IF($BH109="C", IF($BI109="Y", IF($BA109="C", 0, IF(AF109="N/A", Q109-T109, AF109-AG109)), IF($AF109="N/A", U109, AH109)), AN109))</f>
        <v>3</v>
      </c>
      <c r="CD109" s="15">
        <f>IF(OR($BH109="T", $BH109="R"), 0, IF($BH109="C", IF($BI109="Y", 0, IF($AF109="N/A", V109, AI109)), AO109))</f>
        <v>3</v>
      </c>
      <c r="CE109" s="15">
        <f>IF(OR($BH109="T", $BH109="R"), 0, IF($BH109="C", IF($BI109="Y", 0, IF($AF109="N/A", W109, AJ109)), AP109))</f>
        <v>3</v>
      </c>
      <c r="CF109" s="15" t="str">
        <f>IF(OR($BH109="T", $BH109="R"), 0, IF($BH109="C", IF($BI109="Y", 0, IF($AF109="N/A", X109, AK109)), AQ109))</f>
        <v>N/A</v>
      </c>
      <c r="CG109" t="str">
        <f>IF(AC109="N/A", "S:"&amp;L109&amp;" G:"&amp;M109&amp;" GR:"&amp;Q109, IF(AC109=0, "S:"&amp;L109&amp;" G:"&amp;M109&amp;" GR:"&amp;Q109, "S:"&amp;L109&amp;"/"&amp;AD109&amp;" G:"&amp;AE109&amp;" GR:"&amp;AF109))</f>
        <v>S:3 G:0 GR:0</v>
      </c>
    </row>
    <row r="110" spans="1:85" x14ac:dyDescent="0.25">
      <c r="A110" s="14">
        <v>5725</v>
      </c>
      <c r="B110" s="15" t="s">
        <v>1589</v>
      </c>
      <c r="C110" s="15" t="s">
        <v>61</v>
      </c>
      <c r="D110" s="15" t="s">
        <v>53</v>
      </c>
      <c r="E110" s="15">
        <f>VLOOKUP(B110, 'Rookie Year'!$A$2:$B$55679,2,FALSE)</f>
        <v>2013</v>
      </c>
      <c r="F110" s="15">
        <v>2024</v>
      </c>
      <c r="G110" s="15" t="s">
        <v>42</v>
      </c>
      <c r="H110" s="15">
        <v>0</v>
      </c>
      <c r="I110" s="16">
        <v>2</v>
      </c>
      <c r="J110" s="15">
        <v>1</v>
      </c>
      <c r="K110" s="17">
        <f>IF(AND(G110&lt;&gt;"N",R110="N/A"), IF(I110&lt;4, 0, 0.25),IF(I110=1, IF(J110=1,0.25, 0.25), IF(I110&lt;13, 0.25, IF(I110&lt;26, 0.4, IF(I110&lt;51, 0.6, 0.75)))))</f>
        <v>0.25</v>
      </c>
      <c r="L110" s="16">
        <f>I110-M110</f>
        <v>1</v>
      </c>
      <c r="M110" s="16">
        <f>ROUNDUP(I110*K110,0)</f>
        <v>1</v>
      </c>
      <c r="N110" s="16">
        <f>M110*J110</f>
        <v>1</v>
      </c>
      <c r="O110" s="16">
        <v>0</v>
      </c>
      <c r="P110" s="16">
        <v>0</v>
      </c>
      <c r="Q110" s="16">
        <f>N110-O110-P110</f>
        <v>1</v>
      </c>
      <c r="R110" s="15" t="s">
        <v>75</v>
      </c>
      <c r="S110" s="15">
        <f>IF(R110="N/A", J110-($B$1-F110), J110-($B$1-R110))</f>
        <v>1</v>
      </c>
      <c r="T110" s="16">
        <f>IF($S110&lt;1, "N/A", $M110)</f>
        <v>1</v>
      </c>
      <c r="U110" s="16" t="str">
        <f>IF($S110&lt;2, "N/A", $M110)</f>
        <v>N/A</v>
      </c>
      <c r="V110" s="16" t="str">
        <f>IF($S110&lt;3, "N/A", $M110)</f>
        <v>N/A</v>
      </c>
      <c r="W110" s="16" t="str">
        <f>IF($S110&lt;4, "N/A", $M110)</f>
        <v>N/A</v>
      </c>
      <c r="X110" s="16" t="str">
        <f>IF($S110&lt;5, "N/A", $M110)</f>
        <v>N/A</v>
      </c>
      <c r="Y110" s="15" t="str">
        <f>IF(SUM(T110:X110)&lt;&gt;Q110, "CHECK", "OK")</f>
        <v>OK</v>
      </c>
      <c r="Z110" s="15" t="str">
        <f>IF(F110=$B$1, "No", IF(S110=1, "Yes", "No"))</f>
        <v>No</v>
      </c>
      <c r="AA110" s="18" t="str">
        <f>IF(C110="DM", "N/A", IF(Z110="No","N/A",VLOOKUP(B110,'Extension List'!$A$3:$R$1972,18,FALSE)))</f>
        <v>N/A</v>
      </c>
      <c r="AB110" s="15" t="str">
        <f>IF(C110="DM", "N/A", IF(Z110="No","N/A",VLOOKUP(B110,'Extension List'!$A$3:$T$1972,20,FALSE)))</f>
        <v>N/A</v>
      </c>
      <c r="AC110" s="15" t="str">
        <f>IF(AA110="N/A", "N/A", 0)</f>
        <v>N/A</v>
      </c>
      <c r="AD110" s="16" t="str">
        <f>IF(AE110="N/A", "N/A", AA110-AE110)</f>
        <v>N/A</v>
      </c>
      <c r="AE110" s="16" t="str">
        <f>IF(AA110="N/A", "N/A", IF(AC110&gt;0, IF(AA110&lt;13, ROUNDUP(0.25*AA110,0), IF(AA110&lt;26, ROUNDUP(0.4*AA110,0), IF(AA110&lt;51, ROUNDUP(0.6*AA110,0), ROUNDUP(0.75*AA110,0)))), "N/A"))</f>
        <v>N/A</v>
      </c>
      <c r="AF110" s="16" t="str">
        <f>IF(AD110="N/A","N/A", (AE110*AC110)+Q110)</f>
        <v>N/A</v>
      </c>
      <c r="AG110" s="16" t="str">
        <f>IF($AF110="N/A", "N/A", "TBC")</f>
        <v>N/A</v>
      </c>
      <c r="AH110" s="16" t="str">
        <f>IF($AF110="N/A", "N/A", "TBC")</f>
        <v>N/A</v>
      </c>
      <c r="AI110" s="16" t="str">
        <f>IF($AF110="N/A","N/A",IF(AC110&gt;1,"TBC","N/A"))</f>
        <v>N/A</v>
      </c>
      <c r="AJ110" s="16" t="str">
        <f>IF($AF110="N/A","N/A",IF(AC110&gt;2,"TBC","N/A"))</f>
        <v>N/A</v>
      </c>
      <c r="AK110" s="16" t="str">
        <f>IF($AF110="N/A","N/A",IF(AC110&gt;3,"TBC","N/A"))</f>
        <v>N/A</v>
      </c>
      <c r="AL110" s="16" t="str">
        <f>IF(AC110="N/A","N/A",IF(AC110&gt;0,IF(SUM(AG110:AK110)&lt;&gt;AF110,"CHECK","OK"),"N/A"))</f>
        <v>N/A</v>
      </c>
      <c r="AM110" s="16">
        <f>IF(AD110="N/A", L110+T110, L110+AG110)</f>
        <v>2</v>
      </c>
      <c r="AN110" s="16" t="str">
        <f>IF(AD110="N/A", IF(U110="N/A", "N/A", L110+U110), AD110+AH110)</f>
        <v>N/A</v>
      </c>
      <c r="AO110" s="16" t="str">
        <f>IF(AD110="N/A", IF(V110="N/A", "N/A", L110+V110), IF(AI110="N/A", "N/A", AD110+AI110))</f>
        <v>N/A</v>
      </c>
      <c r="AP110" s="16" t="str">
        <f>IF(AD110="N/A", IF(W110="N/A", "N/A", L110+W110), IF(AJ110="N/A", "N/A", AD110+AJ110))</f>
        <v>N/A</v>
      </c>
      <c r="AQ110" s="16" t="str">
        <f>IF(AD110="N/A", IF(X110="N/A", "N/A", L110+X110), IF(AK110="N/A", "N/A", AD110+AK110))</f>
        <v>N/A</v>
      </c>
      <c r="AR110" s="15" t="s">
        <v>40</v>
      </c>
      <c r="AS110" s="15" t="s">
        <v>40</v>
      </c>
      <c r="AT110" s="15" t="s">
        <v>40</v>
      </c>
      <c r="AU110" s="15" t="s">
        <v>40</v>
      </c>
      <c r="AV110" s="15" t="s">
        <v>40</v>
      </c>
      <c r="AW110" s="15" t="s">
        <v>40</v>
      </c>
      <c r="AX110" s="15" t="s">
        <v>40</v>
      </c>
      <c r="AY110" s="15" t="s">
        <v>40</v>
      </c>
      <c r="AZ110" s="15" t="s">
        <v>40</v>
      </c>
      <c r="BA110" s="15" t="s">
        <v>40</v>
      </c>
      <c r="BB110" s="15" t="s">
        <v>40</v>
      </c>
      <c r="BC110" s="15" t="s">
        <v>40</v>
      </c>
      <c r="BD110" s="15" t="s">
        <v>40</v>
      </c>
      <c r="BE110" s="15" t="s">
        <v>40</v>
      </c>
      <c r="BF110" s="15" t="s">
        <v>40</v>
      </c>
      <c r="BG110" s="15" t="s">
        <v>40</v>
      </c>
      <c r="BH110" s="15" t="s">
        <v>40</v>
      </c>
      <c r="BJ110" s="16">
        <f>IF(AR110="R", $CA110, IF(OR(AR110="P", AR110="T", AR110="N"), 0, IF($C110="DM", $T110, IF(OR(AR110="Y", AR110="IR"),$AM110,IF(AR110="C", IF($BI110="Y", IF($AF110="N/A", $Q110, $AF110), IF($AG110="N/A", $T110,$AG110)))))))</f>
        <v>2</v>
      </c>
      <c r="BK110" s="16">
        <f>IF(AS110="R", $CA110, IF(OR(AS110="P", AS110="T", AS110="N"), 0, IF($C110="DM", $T110, IF(OR(AS110="Y", AS110="IR"),$AM110,IF(AS110="C", IF($BI110="Y", IF($AF110="N/A", $Q110, $AF110), IF($AG110="N/A", $T110,$AG110)))))))</f>
        <v>2</v>
      </c>
      <c r="BL110" s="16">
        <f>IF(AT110="R", $CA110, IF(OR(AT110="P", AT110="T", AT110="N"), 0, IF($C110="DM", $T110, IF(OR(AT110="Y", AT110="IR"),$AM110,IF(AT110="C", IF($BI110="Y", IF($AF110="N/A", $Q110, $AF110), IF($AG110="N/A", $T110,$AG110)))))))</f>
        <v>2</v>
      </c>
      <c r="BM110" s="16">
        <f>IF(AU110="R", $CA110, IF(OR(AU110="P", AU110="T", AU110="N"), 0, IF($C110="DM", $T110, IF(OR(AU110="Y", AU110="IR"),$AM110,IF(AU110="C", IF($BI110="Y", IF($AF110="N/A", $Q110, $AF110), IF($AG110="N/A", $T110,$AG110)))))))</f>
        <v>2</v>
      </c>
      <c r="BN110" s="16">
        <f>IF(AV110="R", $CA110, IF(OR(AV110="P", AV110="T", AV110="N"), 0, IF($C110="DM", $T110, IF(OR(AV110="Y", AV110="IR"),$AM110,IF(AV110="C", IF($BI110="Y", IF($AF110="N/A", $Q110, $AF110), IF($AG110="N/A", $T110,$AG110)))))))</f>
        <v>2</v>
      </c>
      <c r="BO110" s="16">
        <f>IF(AW110="R", $CA110, IF(OR(AW110="P", AW110="T", AW110="N"), 0, IF($C110="DM", $T110, IF(OR(AW110="Y", AW110="IR"),$AM110,IF(AW110="C", IF($BI110="Y", IF($AF110="N/A", $Q110, $AF110), IF($AG110="N/A", $T110,$AG110)))))))</f>
        <v>2</v>
      </c>
      <c r="BP110" s="16">
        <f>IF(AX110="R", $CA110, IF(OR(AX110="P", AX110="T", AX110="N"), 0, IF($C110="DM", $T110, IF(OR(AX110="Y", AX110="IR"),$AM110,IF(AX110="C", IF($BI110="Y", IF($AF110="N/A", $Q110, $AF110), IF($AG110="N/A", $T110,$AG110)))))))</f>
        <v>2</v>
      </c>
      <c r="BQ110" s="16">
        <f>IF(AY110="R", $CA110, IF(OR(AY110="P", AY110="T", AY110="N"), 0, IF($C110="DM", $T110, IF(OR(AY110="Y", AY110="IR"),$AM110,IF(AY110="C", IF($BI110="Y", IF($AF110="N/A", $Q110, $AF110), IF($AG110="N/A", $T110,$AG110)))))))</f>
        <v>2</v>
      </c>
      <c r="BR110" s="16">
        <f>IF(AZ110="R", $CA110, IF(OR(AZ110="P", AZ110="T", AZ110="N"), 0, IF($C110="DM", $T110, IF(OR(AZ110="Y", AZ110="IR"),$AM110,IF(AZ110="C", IF($BI110="Y", IF($AF110="N/A", $Q110, $AF110), IF($AG110="N/A", $T110,$AG110)))))))</f>
        <v>2</v>
      </c>
      <c r="BS110" s="16">
        <f>IF(BA110="R", $CA110, IF(OR(BA110="P", BA110="T", BA110="N"), 0, IF($C110="DM", $T110, IF(OR(BA110="Y", BA110="IR"),$AM110,IF(BA110="C", IF($BI110="Y", IF($AF110="N/A", $Q110, $AF110), IF($AG110="N/A", $T110,$AG110)))))))</f>
        <v>2</v>
      </c>
      <c r="BT110" s="16">
        <f>IF(BB110="R", $CA110, IF(OR(BB110="P", BB110="T", BB110="N"), 0, IF($C110="DM", $T110, IF(OR(BB110="Y", BB110="IR"),$AM110,IF(BB110="C", IF($BI110="Y", IF($BA110="C", IF($AF110="N/A", $Q110, $AF110), IF($AF110="N/A", $T110, $AM110)), IF($AG110="N/A", $T110,$AG110)))))))</f>
        <v>2</v>
      </c>
      <c r="BU110" s="16">
        <f>IF(BC110="R", $CA110, IF(OR(BC110="P", BC110="T", BC110="N"), 0, IF($C110="DM", $T110, IF(OR(BC110="Y", BC110="IR"),$AM110,IF(BC110="C", IF($BI110="Y", IF($BA110="C", IF($AF110="N/A", $Q110, $AF110), IF($AF110="N/A", $T110, $AM110)), IF($AG110="N/A", $T110,$AG110)))))))</f>
        <v>2</v>
      </c>
      <c r="BV110" s="16">
        <f>IF(BD110="R", $CA110, IF(OR(BD110="P", BD110="T", BD110="N"), 0, IF($C110="DM", $T110, IF(OR(BD110="Y", BD110="IR"),$AM110,IF(BD110="C", IF($BI110="Y", IF($BA110="C", IF($AF110="N/A", $Q110, $AF110), IF($AF110="N/A", $T110, $AM110)), IF($AG110="N/A", $T110,$AG110)))))))</f>
        <v>2</v>
      </c>
      <c r="BW110" s="16">
        <f>IF(BE110="R", $CA110, IF(OR(BE110="P", BE110="T", BE110="N"), 0, IF($C110="DM", $T110, IF(OR(BE110="Y", BE110="IR"),$AM110,IF(BE110="C", IF($BI110="Y", IF($BA110="C", IF($AF110="N/A", $Q110, $AF110), IF($AF110="N/A", $T110, $AM110)), IF($AG110="N/A", $T110,$AG110)))))))</f>
        <v>2</v>
      </c>
      <c r="BX110" s="16">
        <f>IF(BF110="R", $CA110, IF(OR(BF110="P", BF110="T", BF110="N"), 0, IF($C110="DM", $T110, IF(OR(BF110="Y", BF110="IR"),$AM110,IF(BF110="C", IF($BI110="Y", IF($BA110="C", IF($AF110="N/A", $Q110, $AF110), IF($AF110="N/A", $T110, $AM110)), IF($AG110="N/A", $T110,$AG110)))))))</f>
        <v>2</v>
      </c>
      <c r="BY110" s="16">
        <f>IF(BG110="R", $CA110, IF(OR(BG110="P", BG110="T", BG110="N"), 0, IF($C110="DM", $T110, IF(OR(BG110="Y", BG110="IR"),$AM110,IF(BG110="C", IF($BI110="Y", IF($BA110="C", IF($AF110="N/A", $Q110, $AF110), IF($AF110="N/A", $T110, $AM110)), IF($AG110="N/A", $T110,$AG110)))))))</f>
        <v>2</v>
      </c>
      <c r="BZ110" s="16">
        <f>IF(BH110="R", $CA110, IF(OR(BH110="P", BH110="T", BH110="N"), 0, IF($C110="DM", $T110, IF(OR(BH110="Y", BH110="IR"),$AM110,IF(BH110="C", IF($BI110="Y", IF($BA110="C", IF($AF110="N/A", $Q110, $AF110), IF($AF110="N/A", $T110, $AM110)), IF($AG110="N/A", $T110,$AG110)))))))</f>
        <v>2</v>
      </c>
      <c r="CA110" s="15" t="s">
        <v>75</v>
      </c>
      <c r="CB110" s="16">
        <f>BZ110</f>
        <v>2</v>
      </c>
      <c r="CC110" s="15" t="str">
        <f>IF(OR($BH110="T", $BH110="R"), 0, IF($BH110="C", IF($BI110="Y", IF($BA110="C", 0, IF(AF110="N/A", Q110-T110, AF110-AG110)), IF($AF110="N/A", U110, AH110)), AN110))</f>
        <v>N/A</v>
      </c>
      <c r="CD110" s="15" t="str">
        <f>IF(OR($BH110="T", $BH110="R"), 0, IF($BH110="C", IF($BI110="Y", 0, IF($AF110="N/A", V110, AI110)), AO110))</f>
        <v>N/A</v>
      </c>
      <c r="CE110" s="15" t="str">
        <f>IF(OR($BH110="T", $BH110="R"), 0, IF($BH110="C", IF($BI110="Y", 0, IF($AF110="N/A", W110, AJ110)), AP110))</f>
        <v>N/A</v>
      </c>
      <c r="CF110" s="15" t="str">
        <f>IF(OR($BH110="T", $BH110="R"), 0, IF($BH110="C", IF($BI110="Y", 0, IF($AF110="N/A", X110, AK110)), AQ110))</f>
        <v>N/A</v>
      </c>
      <c r="CG110" t="str">
        <f>IF(AC110="N/A", "S:"&amp;L110&amp;" G:"&amp;M110&amp;" GR:"&amp;Q110, IF(AC110=0, "S:"&amp;L110&amp;" G:"&amp;M110&amp;" GR:"&amp;Q110, "S:"&amp;L110&amp;"/"&amp;AD110&amp;" G:"&amp;AE110&amp;" GR:"&amp;AF110))</f>
        <v>S:1 G:1 GR:1</v>
      </c>
    </row>
    <row r="111" spans="1:85" x14ac:dyDescent="0.25">
      <c r="A111" s="14">
        <v>5167</v>
      </c>
      <c r="B111" s="15" t="s">
        <v>2762</v>
      </c>
      <c r="C111" s="15" t="s">
        <v>61</v>
      </c>
      <c r="D111" s="15" t="s">
        <v>53</v>
      </c>
      <c r="E111" s="15">
        <f>VLOOKUP(B111, 'Rookie Year'!$A$2:$B$55679,2,FALSE)</f>
        <v>2023</v>
      </c>
      <c r="F111" s="15">
        <v>2023</v>
      </c>
      <c r="G111" s="15" t="s">
        <v>40</v>
      </c>
      <c r="H111" s="15" t="s">
        <v>2163</v>
      </c>
      <c r="I111" s="16">
        <v>7</v>
      </c>
      <c r="J111" s="15">
        <v>4</v>
      </c>
      <c r="K111" s="17">
        <f>IF(AND(G111&lt;&gt;"N",R111="N/A"), IF(I111&lt;4, 0, 0.25),IF(I111=1, IF(J111=1,0.25, 0.25), IF(I111&lt;13, 0.25, IF(I111&lt;26, 0.4, IF(I111&lt;51, 0.6, 0.75)))))</f>
        <v>0.25</v>
      </c>
      <c r="L111" s="16">
        <f>I111-M111</f>
        <v>5</v>
      </c>
      <c r="M111" s="16">
        <f>ROUNDUP(I111*K111,0)</f>
        <v>2</v>
      </c>
      <c r="N111" s="16">
        <f>M111*J111</f>
        <v>8</v>
      </c>
      <c r="O111" s="16">
        <v>2</v>
      </c>
      <c r="P111" s="16">
        <v>0</v>
      </c>
      <c r="Q111" s="16">
        <f>N111-O111-P111</f>
        <v>6</v>
      </c>
      <c r="R111" s="15" t="s">
        <v>75</v>
      </c>
      <c r="S111" s="15">
        <f>IF(R111="N/A", J111-($B$1-F111), J111-($B$1-R111))</f>
        <v>3</v>
      </c>
      <c r="T111" s="16">
        <v>2</v>
      </c>
      <c r="U111" s="16">
        <v>2</v>
      </c>
      <c r="V111" s="16">
        <v>2</v>
      </c>
      <c r="W111" s="16" t="str">
        <f>IF($S111&lt;4, "N/A", $M111)</f>
        <v>N/A</v>
      </c>
      <c r="X111" s="16" t="str">
        <f>IF($S111&lt;5, "N/A", $M111)</f>
        <v>N/A</v>
      </c>
      <c r="Y111" s="15" t="str">
        <f>IF(SUM(T111:X111)&lt;&gt;Q111, "CHECK", "OK")</f>
        <v>OK</v>
      </c>
      <c r="Z111" s="15" t="str">
        <f>IF(F111=$B$1, "No", IF(S111=1, "Yes", "No"))</f>
        <v>No</v>
      </c>
      <c r="AA111" s="18" t="str">
        <f>IF(C111="DM", "N/A", IF(Z111="No","N/A",VLOOKUP(B111,'Extension List'!$A$3:$R$1972,18,FALSE)))</f>
        <v>N/A</v>
      </c>
      <c r="AB111" s="15" t="str">
        <f>IF(C111="DM", "N/A", IF(Z111="No","N/A",VLOOKUP(B111,'Extension List'!$A$3:$T$1972,20,FALSE)))</f>
        <v>N/A</v>
      </c>
      <c r="AC111" s="15" t="str">
        <f>IF(AA111="N/A", "N/A", 0)</f>
        <v>N/A</v>
      </c>
      <c r="AD111" s="16" t="str">
        <f>IF(AE111="N/A", "N/A", AA111-AE111)</f>
        <v>N/A</v>
      </c>
      <c r="AE111" s="16" t="str">
        <f>IF(AA111="N/A", "N/A", IF(AC111&gt;0, IF(AA111&lt;13, ROUNDUP(0.25*AA111,0), IF(AA111&lt;26, ROUNDUP(0.4*AA111,0), IF(AA111&lt;51, ROUNDUP(0.6*AA111,0), ROUNDUP(0.75*AA111,0)))), "N/A"))</f>
        <v>N/A</v>
      </c>
      <c r="AF111" s="16" t="str">
        <f>IF(AD111="N/A","N/A", (AE111*AC111)+Q111)</f>
        <v>N/A</v>
      </c>
      <c r="AG111" s="16" t="str">
        <f>IF($AF111="N/A", "N/A", "TBC")</f>
        <v>N/A</v>
      </c>
      <c r="AH111" s="16" t="str">
        <f>IF($AF111="N/A", "N/A", "TBC")</f>
        <v>N/A</v>
      </c>
      <c r="AI111" s="16" t="str">
        <f>IF($AF111="N/A","N/A",IF(AC111&gt;1,"TBC","N/A"))</f>
        <v>N/A</v>
      </c>
      <c r="AJ111" s="16" t="str">
        <f>IF($AF111="N/A","N/A",IF(AC111&gt;2,"TBC","N/A"))</f>
        <v>N/A</v>
      </c>
      <c r="AK111" s="16" t="str">
        <f>IF($AF111="N/A","N/A",IF(AC111&gt;3,"TBC","N/A"))</f>
        <v>N/A</v>
      </c>
      <c r="AL111" s="16" t="str">
        <f>IF(AC111="N/A","N/A",IF(AC111&gt;0,IF(SUM(AG111:AK111)&lt;&gt;AF111,"CHECK","OK"),"N/A"))</f>
        <v>N/A</v>
      </c>
      <c r="AM111" s="16">
        <f>IF(AD111="N/A", L111+T111, L111+AG111)</f>
        <v>7</v>
      </c>
      <c r="AN111" s="16">
        <f>IF(AD111="N/A", IF(U111="N/A", "N/A", L111+U111), AD111+AH111)</f>
        <v>7</v>
      </c>
      <c r="AO111" s="16">
        <f>IF(AD111="N/A", IF(V111="N/A", "N/A", L111+V111), IF(AI111="N/A", "N/A", AD111+AI111))</f>
        <v>7</v>
      </c>
      <c r="AP111" s="16" t="str">
        <f>IF(AD111="N/A", IF(W111="N/A", "N/A", L111+W111), IF(AJ111="N/A", "N/A", AD111+AJ111))</f>
        <v>N/A</v>
      </c>
      <c r="AQ111" s="16" t="str">
        <f>IF(AD111="N/A", IF(X111="N/A", "N/A", L111+X111), IF(AK111="N/A", "N/A", AD111+AK111))</f>
        <v>N/A</v>
      </c>
      <c r="AR111" s="15" t="s">
        <v>40</v>
      </c>
      <c r="AS111" s="15" t="s">
        <v>40</v>
      </c>
      <c r="AT111" s="15" t="s">
        <v>40</v>
      </c>
      <c r="AU111" s="15" t="s">
        <v>40</v>
      </c>
      <c r="AV111" s="15" t="s">
        <v>40</v>
      </c>
      <c r="AW111" s="15" t="s">
        <v>40</v>
      </c>
      <c r="AX111" s="15" t="s">
        <v>40</v>
      </c>
      <c r="AY111" s="15" t="s">
        <v>40</v>
      </c>
      <c r="AZ111" s="15" t="s">
        <v>40</v>
      </c>
      <c r="BA111" s="15" t="s">
        <v>40</v>
      </c>
      <c r="BB111" s="15" t="s">
        <v>40</v>
      </c>
      <c r="BC111" s="15" t="s">
        <v>40</v>
      </c>
      <c r="BD111" s="15" t="s">
        <v>40</v>
      </c>
      <c r="BE111" s="15" t="s">
        <v>40</v>
      </c>
      <c r="BF111" s="15" t="s">
        <v>40</v>
      </c>
      <c r="BG111" s="15" t="s">
        <v>40</v>
      </c>
      <c r="BH111" s="15" t="s">
        <v>40</v>
      </c>
      <c r="BI111" s="15"/>
      <c r="BJ111" s="16">
        <f>IF(AR111="R", $CA111, IF(OR(AR111="P", AR111="T", AR111="N"), 0, IF($C111="DM", $T111, IF(OR(AR111="Y", AR111="IR"),$AM111,IF(AR111="C", IF($BI111="Y", IF($AF111="N/A", $Q111, $AF111), IF($AG111="N/A", $T111,$AG111)))))))</f>
        <v>7</v>
      </c>
      <c r="BK111" s="16">
        <f>IF(AS111="R", $CA111, IF(OR(AS111="P", AS111="T", AS111="N"), 0, IF($C111="DM", $T111, IF(OR(AS111="Y", AS111="IR"),$AM111,IF(AS111="C", IF($BI111="Y", IF($AF111="N/A", $Q111, $AF111), IF($AG111="N/A", $T111,$AG111)))))))</f>
        <v>7</v>
      </c>
      <c r="BL111" s="16">
        <f>IF(AT111="R", $CA111, IF(OR(AT111="P", AT111="T", AT111="N"), 0, IF($C111="DM", $T111, IF(OR(AT111="Y", AT111="IR"),$AM111,IF(AT111="C", IF($BI111="Y", IF($AF111="N/A", $Q111, $AF111), IF($AG111="N/A", $T111,$AG111)))))))</f>
        <v>7</v>
      </c>
      <c r="BM111" s="16">
        <f>IF(AU111="R", $CA111, IF(OR(AU111="P", AU111="T", AU111="N"), 0, IF($C111="DM", $T111, IF(OR(AU111="Y", AU111="IR"),$AM111,IF(AU111="C", IF($BI111="Y", IF($AF111="N/A", $Q111, $AF111), IF($AG111="N/A", $T111,$AG111)))))))</f>
        <v>7</v>
      </c>
      <c r="BN111" s="16">
        <f>IF(AV111="R", $CA111, IF(OR(AV111="P", AV111="T", AV111="N"), 0, IF($C111="DM", $T111, IF(OR(AV111="Y", AV111="IR"),$AM111,IF(AV111="C", IF($BI111="Y", IF($AF111="N/A", $Q111, $AF111), IF($AG111="N/A", $T111,$AG111)))))))</f>
        <v>7</v>
      </c>
      <c r="BO111" s="16">
        <f>IF(AW111="R", $CA111, IF(OR(AW111="P", AW111="T", AW111="N"), 0, IF($C111="DM", $T111, IF(OR(AW111="Y", AW111="IR"),$AM111,IF(AW111="C", IF($BI111="Y", IF($AF111="N/A", $Q111, $AF111), IF($AG111="N/A", $T111,$AG111)))))))</f>
        <v>7</v>
      </c>
      <c r="BP111" s="16">
        <f>IF(AX111="R", $CA111, IF(OR(AX111="P", AX111="T", AX111="N"), 0, IF($C111="DM", $T111, IF(OR(AX111="Y", AX111="IR"),$AM111,IF(AX111="C", IF($BI111="Y", IF($AF111="N/A", $Q111, $AF111), IF($AG111="N/A", $T111,$AG111)))))))</f>
        <v>7</v>
      </c>
      <c r="BQ111" s="16">
        <f>IF(AY111="R", $CA111, IF(OR(AY111="P", AY111="T", AY111="N"), 0, IF($C111="DM", $T111, IF(OR(AY111="Y", AY111="IR"),$AM111,IF(AY111="C", IF($BI111="Y", IF($AF111="N/A", $Q111, $AF111), IF($AG111="N/A", $T111,$AG111)))))))</f>
        <v>7</v>
      </c>
      <c r="BR111" s="16">
        <f>IF(AZ111="R", $CA111, IF(OR(AZ111="P", AZ111="T", AZ111="N"), 0, IF($C111="DM", $T111, IF(OR(AZ111="Y", AZ111="IR"),$AM111,IF(AZ111="C", IF($BI111="Y", IF($AF111="N/A", $Q111, $AF111), IF($AG111="N/A", $T111,$AG111)))))))</f>
        <v>7</v>
      </c>
      <c r="BS111" s="16">
        <f>IF(BA111="R", $CA111, IF(OR(BA111="P", BA111="T", BA111="N"), 0, IF($C111="DM", $T111, IF(OR(BA111="Y", BA111="IR"),$AM111,IF(BA111="C", IF($BI111="Y", IF($AF111="N/A", $Q111, $AF111), IF($AG111="N/A", $T111,$AG111)))))))</f>
        <v>7</v>
      </c>
      <c r="BT111" s="16">
        <f>IF(BB111="R", $CA111, IF(OR(BB111="P", BB111="T", BB111="N"), 0, IF($C111="DM", $T111, IF(OR(BB111="Y", BB111="IR"),$AM111,IF(BB111="C", IF($BI111="Y", IF($BA111="C", IF($AF111="N/A", $Q111, $AF111), IF($AF111="N/A", $T111, $AM111)), IF($AG111="N/A", $T111,$AG111)))))))</f>
        <v>7</v>
      </c>
      <c r="BU111" s="16">
        <f>IF(BC111="R", $CA111, IF(OR(BC111="P", BC111="T", BC111="N"), 0, IF($C111="DM", $T111, IF(OR(BC111="Y", BC111="IR"),$AM111,IF(BC111="C", IF($BI111="Y", IF($BA111="C", IF($AF111="N/A", $Q111, $AF111), IF($AF111="N/A", $T111, $AM111)), IF($AG111="N/A", $T111,$AG111)))))))</f>
        <v>7</v>
      </c>
      <c r="BV111" s="16">
        <f>IF(BD111="R", $CA111, IF(OR(BD111="P", BD111="T", BD111="N"), 0, IF($C111="DM", $T111, IF(OR(BD111="Y", BD111="IR"),$AM111,IF(BD111="C", IF($BI111="Y", IF($BA111="C", IF($AF111="N/A", $Q111, $AF111), IF($AF111="N/A", $T111, $AM111)), IF($AG111="N/A", $T111,$AG111)))))))</f>
        <v>7</v>
      </c>
      <c r="BW111" s="16">
        <f>IF(BE111="R", $CA111, IF(OR(BE111="P", BE111="T", BE111="N"), 0, IF($C111="DM", $T111, IF(OR(BE111="Y", BE111="IR"),$AM111,IF(BE111="C", IF($BI111="Y", IF($BA111="C", IF($AF111="N/A", $Q111, $AF111), IF($AF111="N/A", $T111, $AM111)), IF($AG111="N/A", $T111,$AG111)))))))</f>
        <v>7</v>
      </c>
      <c r="BX111" s="16">
        <f>IF(BF111="R", $CA111, IF(OR(BF111="P", BF111="T", BF111="N"), 0, IF($C111="DM", $T111, IF(OR(BF111="Y", BF111="IR"),$AM111,IF(BF111="C", IF($BI111="Y", IF($BA111="C", IF($AF111="N/A", $Q111, $AF111), IF($AF111="N/A", $T111, $AM111)), IF($AG111="N/A", $T111,$AG111)))))))</f>
        <v>7</v>
      </c>
      <c r="BY111" s="16">
        <f>IF(BG111="R", $CA111, IF(OR(BG111="P", BG111="T", BG111="N"), 0, IF($C111="DM", $T111, IF(OR(BG111="Y", BG111="IR"),$AM111,IF(BG111="C", IF($BI111="Y", IF($BA111="C", IF($AF111="N/A", $Q111, $AF111), IF($AF111="N/A", $T111, $AM111)), IF($AG111="N/A", $T111,$AG111)))))))</f>
        <v>7</v>
      </c>
      <c r="BZ111" s="16">
        <f>IF(BH111="R", $CA111, IF(OR(BH111="P", BH111="T", BH111="N"), 0, IF($C111="DM", $T111, IF(OR(BH111="Y", BH111="IR"),$AM111,IF(BH111="C", IF($BI111="Y", IF($BA111="C", IF($AF111="N/A", $Q111, $AF111), IF($AF111="N/A", $T111, $AM111)), IF($AG111="N/A", $T111,$AG111)))))))</f>
        <v>7</v>
      </c>
      <c r="CA111" s="15" t="s">
        <v>75</v>
      </c>
      <c r="CB111" s="16">
        <f>BZ111</f>
        <v>7</v>
      </c>
      <c r="CC111" s="15">
        <f>IF(OR($BH111="T", $BH111="R"), 0, IF($BH111="C", IF($BI111="Y", IF($BA111="C", 0, IF(AF111="N/A", Q111-T111, AF111-AG111)), IF($AF111="N/A", U111, AH111)), AN111))</f>
        <v>7</v>
      </c>
      <c r="CD111" s="15">
        <f>IF(OR($BH111="T", $BH111="R"), 0, IF($BH111="C", IF($BI111="Y", 0, IF($AF111="N/A", V111, AI111)), AO111))</f>
        <v>7</v>
      </c>
      <c r="CE111" s="15" t="str">
        <f>IF(OR($BH111="T", $BH111="R"), 0, IF($BH111="C", IF($BI111="Y", 0, IF($AF111="N/A", W111, AJ111)), AP111))</f>
        <v>N/A</v>
      </c>
      <c r="CF111" s="15" t="str">
        <f>IF(OR($BH111="T", $BH111="R"), 0, IF($BH111="C", IF($BI111="Y", 0, IF($AF111="N/A", X111, AK111)), AQ111))</f>
        <v>N/A</v>
      </c>
      <c r="CG111" t="str">
        <f>IF(AC111="N/A", "S:"&amp;L111&amp;" G:"&amp;M111&amp;" GR:"&amp;Q111, IF(AC111=0, "S:"&amp;L111&amp;" G:"&amp;M111&amp;" GR:"&amp;Q111, "S:"&amp;L111&amp;"/"&amp;AD111&amp;" G:"&amp;AE111&amp;" GR:"&amp;AF111))</f>
        <v>S:5 G:2 GR:6</v>
      </c>
    </row>
    <row r="112" spans="1:85" x14ac:dyDescent="0.25">
      <c r="A112" s="14">
        <v>5157</v>
      </c>
      <c r="B112" s="15" t="s">
        <v>2752</v>
      </c>
      <c r="C112" s="15" t="s">
        <v>62</v>
      </c>
      <c r="D112" s="15" t="s">
        <v>53</v>
      </c>
      <c r="E112" s="15">
        <f>VLOOKUP(B112, 'Rookie Year'!$A$2:$B$55679,2,FALSE)</f>
        <v>2023</v>
      </c>
      <c r="F112" s="15">
        <v>2023</v>
      </c>
      <c r="G112" s="15" t="s">
        <v>40</v>
      </c>
      <c r="H112" s="15" t="s">
        <v>2153</v>
      </c>
      <c r="I112" s="16">
        <v>11</v>
      </c>
      <c r="J112" s="15">
        <v>4</v>
      </c>
      <c r="K112" s="17">
        <f>IF(AND(G112&lt;&gt;"N",R112="N/A"), IF(I112&lt;4, 0, 0.25),IF(I112=1, IF(J112=1,0.25, 0.25), IF(I112&lt;13, 0.25, IF(I112&lt;26, 0.4, IF(I112&lt;51, 0.6, 0.75)))))</f>
        <v>0.25</v>
      </c>
      <c r="L112" s="16">
        <f>I112-M112</f>
        <v>8</v>
      </c>
      <c r="M112" s="16">
        <f>ROUNDUP(I112*K112,0)</f>
        <v>3</v>
      </c>
      <c r="N112" s="16">
        <f>M112*J112</f>
        <v>12</v>
      </c>
      <c r="O112" s="16">
        <v>3</v>
      </c>
      <c r="P112" s="16">
        <v>0</v>
      </c>
      <c r="Q112" s="16">
        <f>N112-O112-P112</f>
        <v>9</v>
      </c>
      <c r="R112" s="15" t="s">
        <v>75</v>
      </c>
      <c r="S112" s="15">
        <f>IF(R112="N/A", J112-($B$1-F112), J112-($B$1-R112))</f>
        <v>3</v>
      </c>
      <c r="T112" s="16">
        <v>3</v>
      </c>
      <c r="U112" s="16">
        <v>3</v>
      </c>
      <c r="V112" s="16">
        <v>3</v>
      </c>
      <c r="W112" s="16" t="str">
        <f>IF($S112&lt;4, "N/A", $M112)</f>
        <v>N/A</v>
      </c>
      <c r="X112" s="16" t="str">
        <f>IF($S112&lt;5, "N/A", $M112)</f>
        <v>N/A</v>
      </c>
      <c r="Y112" s="15" t="str">
        <f>IF(SUM(T112:X112)&lt;&gt;Q112, "CHECK", "OK")</f>
        <v>OK</v>
      </c>
      <c r="Z112" s="15" t="str">
        <f>IF(F112=$B$1, "No", IF(S112=1, "Yes", "No"))</f>
        <v>No</v>
      </c>
      <c r="AA112" s="18" t="str">
        <f>IF(C112="DM", "N/A", IF(Z112="No","N/A",VLOOKUP(B112,'Extension List'!$A$3:$R$1972,18,FALSE)))</f>
        <v>N/A</v>
      </c>
      <c r="AB112" s="15" t="str">
        <f>IF(C112="DM", "N/A", IF(Z112="No","N/A",VLOOKUP(B112,'Extension List'!$A$3:$T$1972,20,FALSE)))</f>
        <v>N/A</v>
      </c>
      <c r="AC112" s="15" t="str">
        <f>IF(AA112="N/A", "N/A", 0)</f>
        <v>N/A</v>
      </c>
      <c r="AD112" s="16" t="str">
        <f>IF(AE112="N/A", "N/A", AA112-AE112)</f>
        <v>N/A</v>
      </c>
      <c r="AE112" s="16" t="str">
        <f>IF(AA112="N/A", "N/A", IF(AC112&gt;0, IF(AA112&lt;13, ROUNDUP(0.25*AA112,0), IF(AA112&lt;26, ROUNDUP(0.4*AA112,0), IF(AA112&lt;51, ROUNDUP(0.6*AA112,0), ROUNDUP(0.75*AA112,0)))), "N/A"))</f>
        <v>N/A</v>
      </c>
      <c r="AF112" s="16" t="str">
        <f>IF(AD112="N/A","N/A", (AE112*AC112)+Q112)</f>
        <v>N/A</v>
      </c>
      <c r="AG112" s="16" t="str">
        <f>IF($AF112="N/A", "N/A", "TBC")</f>
        <v>N/A</v>
      </c>
      <c r="AH112" s="16" t="str">
        <f>IF($AF112="N/A", "N/A", "TBC")</f>
        <v>N/A</v>
      </c>
      <c r="AI112" s="16" t="str">
        <f>IF($AF112="N/A","N/A",IF(AC112&gt;1,"TBC","N/A"))</f>
        <v>N/A</v>
      </c>
      <c r="AJ112" s="16" t="str">
        <f>IF($AF112="N/A","N/A",IF(AC112&gt;2,"TBC","N/A"))</f>
        <v>N/A</v>
      </c>
      <c r="AK112" s="16" t="str">
        <f>IF($AF112="N/A","N/A",IF(AC112&gt;3,"TBC","N/A"))</f>
        <v>N/A</v>
      </c>
      <c r="AL112" s="16" t="str">
        <f>IF(AC112="N/A","N/A",IF(AC112&gt;0,IF(SUM(AG112:AK112)&lt;&gt;AF112,"CHECK","OK"),"N/A"))</f>
        <v>N/A</v>
      </c>
      <c r="AM112" s="16">
        <f>IF(AD112="N/A", L112+T112, L112+AG112)</f>
        <v>11</v>
      </c>
      <c r="AN112" s="16">
        <f>IF(AD112="N/A", IF(U112="N/A", "N/A", L112+U112), AD112+AH112)</f>
        <v>11</v>
      </c>
      <c r="AO112" s="16">
        <f>IF(AD112="N/A", IF(V112="N/A", "N/A", L112+V112), IF(AI112="N/A", "N/A", AD112+AI112))</f>
        <v>11</v>
      </c>
      <c r="AP112" s="16" t="str">
        <f>IF(AD112="N/A", IF(W112="N/A", "N/A", L112+W112), IF(AJ112="N/A", "N/A", AD112+AJ112))</f>
        <v>N/A</v>
      </c>
      <c r="AQ112" s="16" t="str">
        <f>IF(AD112="N/A", IF(X112="N/A", "N/A", L112+X112), IF(AK112="N/A", "N/A", AD112+AK112))</f>
        <v>N/A</v>
      </c>
      <c r="AR112" s="15" t="s">
        <v>40</v>
      </c>
      <c r="AS112" s="15" t="s">
        <v>40</v>
      </c>
      <c r="AT112" s="15" t="s">
        <v>40</v>
      </c>
      <c r="AU112" s="15" t="s">
        <v>40</v>
      </c>
      <c r="AV112" s="15" t="s">
        <v>40</v>
      </c>
      <c r="AW112" s="15" t="s">
        <v>40</v>
      </c>
      <c r="AX112" s="15" t="s">
        <v>40</v>
      </c>
      <c r="AY112" s="15" t="s">
        <v>40</v>
      </c>
      <c r="AZ112" s="15" t="s">
        <v>40</v>
      </c>
      <c r="BA112" s="15" t="s">
        <v>40</v>
      </c>
      <c r="BB112" s="15" t="s">
        <v>40</v>
      </c>
      <c r="BC112" s="15" t="s">
        <v>40</v>
      </c>
      <c r="BD112" s="15" t="s">
        <v>40</v>
      </c>
      <c r="BE112" s="15" t="s">
        <v>40</v>
      </c>
      <c r="BF112" s="15" t="s">
        <v>40</v>
      </c>
      <c r="BG112" s="15" t="s">
        <v>40</v>
      </c>
      <c r="BH112" s="15" t="s">
        <v>40</v>
      </c>
      <c r="BI112" s="15"/>
      <c r="BJ112" s="16">
        <f>IF(AR112="R", $CA112, IF(OR(AR112="P", AR112="T", AR112="N"), 0, IF($C112="DM", $T112, IF(OR(AR112="Y", AR112="IR"),$AM112,IF(AR112="C", IF($BI112="Y", IF($AF112="N/A", $Q112, $AF112), IF($AG112="N/A", $T112,$AG112)))))))</f>
        <v>11</v>
      </c>
      <c r="BK112" s="16">
        <f>IF(AS112="R", $CA112, IF(OR(AS112="P", AS112="T", AS112="N"), 0, IF($C112="DM", $T112, IF(OR(AS112="Y", AS112="IR"),$AM112,IF(AS112="C", IF($BI112="Y", IF($AF112="N/A", $Q112, $AF112), IF($AG112="N/A", $T112,$AG112)))))))</f>
        <v>11</v>
      </c>
      <c r="BL112" s="16">
        <f>IF(AT112="R", $CA112, IF(OR(AT112="P", AT112="T", AT112="N"), 0, IF($C112="DM", $T112, IF(OR(AT112="Y", AT112="IR"),$AM112,IF(AT112="C", IF($BI112="Y", IF($AF112="N/A", $Q112, $AF112), IF($AG112="N/A", $T112,$AG112)))))))</f>
        <v>11</v>
      </c>
      <c r="BM112" s="16">
        <f>IF(AU112="R", $CA112, IF(OR(AU112="P", AU112="T", AU112="N"), 0, IF($C112="DM", $T112, IF(OR(AU112="Y", AU112="IR"),$AM112,IF(AU112="C", IF($BI112="Y", IF($AF112="N/A", $Q112, $AF112), IF($AG112="N/A", $T112,$AG112)))))))</f>
        <v>11</v>
      </c>
      <c r="BN112" s="16">
        <f>IF(AV112="R", $CA112, IF(OR(AV112="P", AV112="T", AV112="N"), 0, IF($C112="DM", $T112, IF(OR(AV112="Y", AV112="IR"),$AM112,IF(AV112="C", IF($BI112="Y", IF($AF112="N/A", $Q112, $AF112), IF($AG112="N/A", $T112,$AG112)))))))</f>
        <v>11</v>
      </c>
      <c r="BO112" s="16">
        <f>IF(AW112="R", $CA112, IF(OR(AW112="P", AW112="T", AW112="N"), 0, IF($C112="DM", $T112, IF(OR(AW112="Y", AW112="IR"),$AM112,IF(AW112="C", IF($BI112="Y", IF($AF112="N/A", $Q112, $AF112), IF($AG112="N/A", $T112,$AG112)))))))</f>
        <v>11</v>
      </c>
      <c r="BP112" s="16">
        <f>IF(AX112="R", $CA112, IF(OR(AX112="P", AX112="T", AX112="N"), 0, IF($C112="DM", $T112, IF(OR(AX112="Y", AX112="IR"),$AM112,IF(AX112="C", IF($BI112="Y", IF($AF112="N/A", $Q112, $AF112), IF($AG112="N/A", $T112,$AG112)))))))</f>
        <v>11</v>
      </c>
      <c r="BQ112" s="16">
        <f>IF(AY112="R", $CA112, IF(OR(AY112="P", AY112="T", AY112="N"), 0, IF($C112="DM", $T112, IF(OR(AY112="Y", AY112="IR"),$AM112,IF(AY112="C", IF($BI112="Y", IF($AF112="N/A", $Q112, $AF112), IF($AG112="N/A", $T112,$AG112)))))))</f>
        <v>11</v>
      </c>
      <c r="BR112" s="16">
        <f>IF(AZ112="R", $CA112, IF(OR(AZ112="P", AZ112="T", AZ112="N"), 0, IF($C112="DM", $T112, IF(OR(AZ112="Y", AZ112="IR"),$AM112,IF(AZ112="C", IF($BI112="Y", IF($AF112="N/A", $Q112, $AF112), IF($AG112="N/A", $T112,$AG112)))))))</f>
        <v>11</v>
      </c>
      <c r="BS112" s="16">
        <f>IF(BA112="R", $CA112, IF(OR(BA112="P", BA112="T", BA112="N"), 0, IF($C112="DM", $T112, IF(OR(BA112="Y", BA112="IR"),$AM112,IF(BA112="C", IF($BI112="Y", IF($AF112="N/A", $Q112, $AF112), IF($AG112="N/A", $T112,$AG112)))))))</f>
        <v>11</v>
      </c>
      <c r="BT112" s="16">
        <f>IF(BB112="R", $CA112, IF(OR(BB112="P", BB112="T", BB112="N"), 0, IF($C112="DM", $T112, IF(OR(BB112="Y", BB112="IR"),$AM112,IF(BB112="C", IF($BI112="Y", IF($BA112="C", IF($AF112="N/A", $Q112, $AF112), IF($AF112="N/A", $T112, $AM112)), IF($AG112="N/A", $T112,$AG112)))))))</f>
        <v>11</v>
      </c>
      <c r="BU112" s="16">
        <f>IF(BC112="R", $CA112, IF(OR(BC112="P", BC112="T", BC112="N"), 0, IF($C112="DM", $T112, IF(OR(BC112="Y", BC112="IR"),$AM112,IF(BC112="C", IF($BI112="Y", IF($BA112="C", IF($AF112="N/A", $Q112, $AF112), IF($AF112="N/A", $T112, $AM112)), IF($AG112="N/A", $T112,$AG112)))))))</f>
        <v>11</v>
      </c>
      <c r="BV112" s="16">
        <f>IF(BD112="R", $CA112, IF(OR(BD112="P", BD112="T", BD112="N"), 0, IF($C112="DM", $T112, IF(OR(BD112="Y", BD112="IR"),$AM112,IF(BD112="C", IF($BI112="Y", IF($BA112="C", IF($AF112="N/A", $Q112, $AF112), IF($AF112="N/A", $T112, $AM112)), IF($AG112="N/A", $T112,$AG112)))))))</f>
        <v>11</v>
      </c>
      <c r="BW112" s="16">
        <f>IF(BE112="R", $CA112, IF(OR(BE112="P", BE112="T", BE112="N"), 0, IF($C112="DM", $T112, IF(OR(BE112="Y", BE112="IR"),$AM112,IF(BE112="C", IF($BI112="Y", IF($BA112="C", IF($AF112="N/A", $Q112, $AF112), IF($AF112="N/A", $T112, $AM112)), IF($AG112="N/A", $T112,$AG112)))))))</f>
        <v>11</v>
      </c>
      <c r="BX112" s="16">
        <f>IF(BF112="R", $CA112, IF(OR(BF112="P", BF112="T", BF112="N"), 0, IF($C112="DM", $T112, IF(OR(BF112="Y", BF112="IR"),$AM112,IF(BF112="C", IF($BI112="Y", IF($BA112="C", IF($AF112="N/A", $Q112, $AF112), IF($AF112="N/A", $T112, $AM112)), IF($AG112="N/A", $T112,$AG112)))))))</f>
        <v>11</v>
      </c>
      <c r="BY112" s="16">
        <f>IF(BG112="R", $CA112, IF(OR(BG112="P", BG112="T", BG112="N"), 0, IF($C112="DM", $T112, IF(OR(BG112="Y", BG112="IR"),$AM112,IF(BG112="C", IF($BI112="Y", IF($BA112="C", IF($AF112="N/A", $Q112, $AF112), IF($AF112="N/A", $T112, $AM112)), IF($AG112="N/A", $T112,$AG112)))))))</f>
        <v>11</v>
      </c>
      <c r="BZ112" s="16">
        <f>IF(BH112="R", $CA112, IF(OR(BH112="P", BH112="T", BH112="N"), 0, IF($C112="DM", $T112, IF(OR(BH112="Y", BH112="IR"),$AM112,IF(BH112="C", IF($BI112="Y", IF($BA112="C", IF($AF112="N/A", $Q112, $AF112), IF($AF112="N/A", $T112, $AM112)), IF($AG112="N/A", $T112,$AG112)))))))</f>
        <v>11</v>
      </c>
      <c r="CA112" s="15" t="s">
        <v>75</v>
      </c>
      <c r="CB112" s="16">
        <f>BZ112</f>
        <v>11</v>
      </c>
      <c r="CC112" s="15">
        <f>IF(OR($BH112="T", $BH112="R"), 0, IF($BH112="C", IF($BI112="Y", IF($BA112="C", 0, IF(AF112="N/A", Q112-T112, AF112-AG112)), IF($AF112="N/A", U112, AH112)), AN112))</f>
        <v>11</v>
      </c>
      <c r="CD112" s="15">
        <f>IF(OR($BH112="T", $BH112="R"), 0, IF($BH112="C", IF($BI112="Y", 0, IF($AF112="N/A", V112, AI112)), AO112))</f>
        <v>11</v>
      </c>
      <c r="CE112" s="15" t="str">
        <f>IF(OR($BH112="T", $BH112="R"), 0, IF($BH112="C", IF($BI112="Y", 0, IF($AF112="N/A", W112, AJ112)), AP112))</f>
        <v>N/A</v>
      </c>
      <c r="CF112" s="15" t="str">
        <f>IF(OR($BH112="T", $BH112="R"), 0, IF($BH112="C", IF($BI112="Y", 0, IF($AF112="N/A", X112, AK112)), AQ112))</f>
        <v>N/A</v>
      </c>
      <c r="CG112" t="str">
        <f>IF(AC112="N/A", "S:"&amp;L112&amp;" G:"&amp;M112&amp;" GR:"&amp;Q112, IF(AC112=0, "S:"&amp;L112&amp;" G:"&amp;M112&amp;" GR:"&amp;Q112, "S:"&amp;L112&amp;"/"&amp;AD112&amp;" G:"&amp;AE112&amp;" GR:"&amp;AF112))</f>
        <v>S:8 G:3 GR:9</v>
      </c>
    </row>
    <row r="113" spans="1:85" x14ac:dyDescent="0.25">
      <c r="A113" s="14">
        <v>5635</v>
      </c>
      <c r="B113" s="15" t="s">
        <v>2984</v>
      </c>
      <c r="C113" s="15" t="s">
        <v>62</v>
      </c>
      <c r="D113" s="15" t="s">
        <v>53</v>
      </c>
      <c r="E113" s="15">
        <f>VLOOKUP(B113, 'Rookie Year'!$A$2:$B$55679,2,FALSE)</f>
        <v>2024</v>
      </c>
      <c r="F113" s="15">
        <v>2024</v>
      </c>
      <c r="G113" s="15" t="s">
        <v>40</v>
      </c>
      <c r="H113" s="15" t="s">
        <v>2188</v>
      </c>
      <c r="I113" s="16">
        <v>2</v>
      </c>
      <c r="J113" s="15">
        <v>3</v>
      </c>
      <c r="K113" s="17">
        <f>IF(AND(G113&lt;&gt;"N",R113="N/A"), IF(I113&lt;4, 0, 0.25),IF(I113=1, IF(J113=1,0.25, 0.25), IF(I113&lt;13, 0.25, IF(I113&lt;26, 0.4, IF(I113&lt;51, 0.6, 0.75)))))</f>
        <v>0</v>
      </c>
      <c r="L113" s="16">
        <f>I113-M113</f>
        <v>2</v>
      </c>
      <c r="M113" s="16">
        <f>ROUNDUP(I113*K113,0)</f>
        <v>0</v>
      </c>
      <c r="N113" s="16">
        <f>M113*J113</f>
        <v>0</v>
      </c>
      <c r="O113" s="16">
        <v>0</v>
      </c>
      <c r="P113" s="16">
        <v>0</v>
      </c>
      <c r="Q113" s="16">
        <f>N113-O113-P113</f>
        <v>0</v>
      </c>
      <c r="R113" s="15" t="s">
        <v>75</v>
      </c>
      <c r="S113" s="15">
        <f>IF(R113="N/A", J113-($B$1-F113), J113-($B$1-R113))</f>
        <v>3</v>
      </c>
      <c r="T113" s="16">
        <f>IF($S113&lt;1, "N/A", $M113)</f>
        <v>0</v>
      </c>
      <c r="U113" s="16">
        <f>IF($S113&lt;2, "N/A", $M113)</f>
        <v>0</v>
      </c>
      <c r="V113" s="16">
        <f>IF($S113&lt;3, "N/A", $M113)</f>
        <v>0</v>
      </c>
      <c r="W113" s="16" t="str">
        <f>IF($S113&lt;4, "N/A", $M113)</f>
        <v>N/A</v>
      </c>
      <c r="X113" s="16" t="str">
        <f>IF($S113&lt;5, "N/A", $M113)</f>
        <v>N/A</v>
      </c>
      <c r="Y113" s="15" t="str">
        <f>IF(SUM(T113:X113)&lt;&gt;Q113, "CHECK", "OK")</f>
        <v>OK</v>
      </c>
      <c r="Z113" s="15" t="str">
        <f>IF(F113=$B$1, "No", IF(S113=1, "Yes", "No"))</f>
        <v>No</v>
      </c>
      <c r="AA113" s="18" t="str">
        <f>IF(C113="DM", "N/A", IF(Z113="No","N/A",VLOOKUP(B113,'Extension List'!$A$3:$R$1972,18,FALSE)))</f>
        <v>N/A</v>
      </c>
      <c r="AB113" s="15" t="str">
        <f>IF(C113="DM", "N/A", IF(Z113="No","N/A",VLOOKUP(B113,'Extension List'!$A$3:$T$1972,20,FALSE)))</f>
        <v>N/A</v>
      </c>
      <c r="AC113" s="15" t="str">
        <f>IF(AA113="N/A", "N/A", 0)</f>
        <v>N/A</v>
      </c>
      <c r="AD113" s="16" t="str">
        <f>IF(AE113="N/A", "N/A", AA113-AE113)</f>
        <v>N/A</v>
      </c>
      <c r="AE113" s="16" t="str">
        <f>IF(AA113="N/A", "N/A", IF(AC113&gt;0, IF(AA113&lt;13, ROUNDUP(0.25*AA113,0), IF(AA113&lt;26, ROUNDUP(0.4*AA113,0), IF(AA113&lt;51, ROUNDUP(0.6*AA113,0), ROUNDUP(0.75*AA113,0)))), "N/A"))</f>
        <v>N/A</v>
      </c>
      <c r="AF113" s="16" t="str">
        <f>IF(AD113="N/A","N/A", (AE113*AC113)+Q113)</f>
        <v>N/A</v>
      </c>
      <c r="AG113" s="16" t="str">
        <f>IF($AF113="N/A", "N/A", "TBC")</f>
        <v>N/A</v>
      </c>
      <c r="AH113" s="16" t="str">
        <f>IF($AF113="N/A", "N/A", "TBC")</f>
        <v>N/A</v>
      </c>
      <c r="AI113" s="16" t="str">
        <f>IF($AF113="N/A","N/A",IF(AC113&gt;1,"TBC","N/A"))</f>
        <v>N/A</v>
      </c>
      <c r="AJ113" s="16" t="str">
        <f>IF($AF113="N/A","N/A",IF(AC113&gt;2,"TBC","N/A"))</f>
        <v>N/A</v>
      </c>
      <c r="AK113" s="16" t="str">
        <f>IF($AF113="N/A","N/A",IF(AC113&gt;3,"TBC","N/A"))</f>
        <v>N/A</v>
      </c>
      <c r="AL113" s="16" t="str">
        <f>IF(AC113="N/A","N/A",IF(AC113&gt;0,IF(SUM(AG113:AK113)&lt;&gt;AF113,"CHECK","OK"),"N/A"))</f>
        <v>N/A</v>
      </c>
      <c r="AM113" s="16">
        <f>IF(AD113="N/A", L113+T113, L113+AG113)</f>
        <v>2</v>
      </c>
      <c r="AN113" s="16">
        <f>IF(AD113="N/A", IF(U113="N/A", "N/A", L113+U113), AD113+AH113)</f>
        <v>2</v>
      </c>
      <c r="AO113" s="16">
        <f>IF(AD113="N/A", IF(V113="N/A", "N/A", L113+V113), IF(AI113="N/A", "N/A", AD113+AI113))</f>
        <v>2</v>
      </c>
      <c r="AP113" s="16" t="str">
        <f>IF(AD113="N/A", IF(W113="N/A", "N/A", L113+W113), IF(AJ113="N/A", "N/A", AD113+AJ113))</f>
        <v>N/A</v>
      </c>
      <c r="AQ113" s="16" t="str">
        <f>IF(AD113="N/A", IF(X113="N/A", "N/A", L113+X113), IF(AK113="N/A", "N/A", AD113+AK113))</f>
        <v>N/A</v>
      </c>
      <c r="AR113" s="15" t="s">
        <v>66</v>
      </c>
      <c r="AS113" s="15" t="s">
        <v>40</v>
      </c>
      <c r="AT113" s="15" t="s">
        <v>40</v>
      </c>
      <c r="AU113" s="15" t="s">
        <v>40</v>
      </c>
      <c r="AV113" s="15" t="s">
        <v>40</v>
      </c>
      <c r="AW113" s="15" t="s">
        <v>40</v>
      </c>
      <c r="AX113" s="15" t="s">
        <v>40</v>
      </c>
      <c r="AY113" s="15" t="s">
        <v>40</v>
      </c>
      <c r="AZ113" s="15" t="s">
        <v>40</v>
      </c>
      <c r="BA113" s="15" t="s">
        <v>40</v>
      </c>
      <c r="BB113" s="15" t="s">
        <v>40</v>
      </c>
      <c r="BC113" s="15" t="s">
        <v>40</v>
      </c>
      <c r="BD113" s="15" t="s">
        <v>40</v>
      </c>
      <c r="BE113" s="15" t="s">
        <v>40</v>
      </c>
      <c r="BF113" s="15" t="s">
        <v>40</v>
      </c>
      <c r="BG113" s="15" t="s">
        <v>40</v>
      </c>
      <c r="BH113" s="15" t="s">
        <v>40</v>
      </c>
      <c r="BJ113" s="16">
        <f>IF(AR113="R", $CA113, IF(OR(AR113="P", AR113="T", AR113="N"), 0, IF($C113="DM", $T113, IF(OR(AR113="Y", AR113="IR"),$AM113,IF(AR113="C", IF($BI113="Y", IF($AF113="N/A", $Q113, $AF113), IF($AG113="N/A", $T113,$AG113)))))))</f>
        <v>0</v>
      </c>
      <c r="BK113" s="16">
        <f>IF(AS113="R", $CA113, IF(OR(AS113="P", AS113="T", AS113="N"), 0, IF($C113="DM", $T113, IF(OR(AS113="Y", AS113="IR"),$AM113,IF(AS113="C", IF($BI113="Y", IF($AF113="N/A", $Q113, $AF113), IF($AG113="N/A", $T113,$AG113)))))))</f>
        <v>2</v>
      </c>
      <c r="BL113" s="16">
        <f>IF(AT113="R", $CA113, IF(OR(AT113="P", AT113="T", AT113="N"), 0, IF($C113="DM", $T113, IF(OR(AT113="Y", AT113="IR"),$AM113,IF(AT113="C", IF($BI113="Y", IF($AF113="N/A", $Q113, $AF113), IF($AG113="N/A", $T113,$AG113)))))))</f>
        <v>2</v>
      </c>
      <c r="BM113" s="16">
        <f>IF(AU113="R", $CA113, IF(OR(AU113="P", AU113="T", AU113="N"), 0, IF($C113="DM", $T113, IF(OR(AU113="Y", AU113="IR"),$AM113,IF(AU113="C", IF($BI113="Y", IF($AF113="N/A", $Q113, $AF113), IF($AG113="N/A", $T113,$AG113)))))))</f>
        <v>2</v>
      </c>
      <c r="BN113" s="16">
        <f>IF(AV113="R", $CA113, IF(OR(AV113="P", AV113="T", AV113="N"), 0, IF($C113="DM", $T113, IF(OR(AV113="Y", AV113="IR"),$AM113,IF(AV113="C", IF($BI113="Y", IF($AF113="N/A", $Q113, $AF113), IF($AG113="N/A", $T113,$AG113)))))))</f>
        <v>2</v>
      </c>
      <c r="BO113" s="16">
        <f>IF(AW113="R", $CA113, IF(OR(AW113="P", AW113="T", AW113="N"), 0, IF($C113="DM", $T113, IF(OR(AW113="Y", AW113="IR"),$AM113,IF(AW113="C", IF($BI113="Y", IF($AF113="N/A", $Q113, $AF113), IF($AG113="N/A", $T113,$AG113)))))))</f>
        <v>2</v>
      </c>
      <c r="BP113" s="16">
        <f>IF(AX113="R", $CA113, IF(OR(AX113="P", AX113="T", AX113="N"), 0, IF($C113="DM", $T113, IF(OR(AX113="Y", AX113="IR"),$AM113,IF(AX113="C", IF($BI113="Y", IF($AF113="N/A", $Q113, $AF113), IF($AG113="N/A", $T113,$AG113)))))))</f>
        <v>2</v>
      </c>
      <c r="BQ113" s="16">
        <f>IF(AY113="R", $CA113, IF(OR(AY113="P", AY113="T", AY113="N"), 0, IF($C113="DM", $T113, IF(OR(AY113="Y", AY113="IR"),$AM113,IF(AY113="C", IF($BI113="Y", IF($AF113="N/A", $Q113, $AF113), IF($AG113="N/A", $T113,$AG113)))))))</f>
        <v>2</v>
      </c>
      <c r="BR113" s="16">
        <f>IF(AZ113="R", $CA113, IF(OR(AZ113="P", AZ113="T", AZ113="N"), 0, IF($C113="DM", $T113, IF(OR(AZ113="Y", AZ113="IR"),$AM113,IF(AZ113="C", IF($BI113="Y", IF($AF113="N/A", $Q113, $AF113), IF($AG113="N/A", $T113,$AG113)))))))</f>
        <v>2</v>
      </c>
      <c r="BS113" s="16">
        <f>IF(BA113="R", $CA113, IF(OR(BA113="P", BA113="T", BA113="N"), 0, IF($C113="DM", $T113, IF(OR(BA113="Y", BA113="IR"),$AM113,IF(BA113="C", IF($BI113="Y", IF($AF113="N/A", $Q113, $AF113), IF($AG113="N/A", $T113,$AG113)))))))</f>
        <v>2</v>
      </c>
      <c r="BT113" s="16">
        <f>IF(BB113="R", $CA113, IF(OR(BB113="P", BB113="T", BB113="N"), 0, IF($C113="DM", $T113, IF(OR(BB113="Y", BB113="IR"),$AM113,IF(BB113="C", IF($BI113="Y", IF($BA113="C", IF($AF113="N/A", $Q113, $AF113), IF($AF113="N/A", $T113, $AM113)), IF($AG113="N/A", $T113,$AG113)))))))</f>
        <v>2</v>
      </c>
      <c r="BU113" s="16">
        <f>IF(BC113="R", $CA113, IF(OR(BC113="P", BC113="T", BC113="N"), 0, IF($C113="DM", $T113, IF(OR(BC113="Y", BC113="IR"),$AM113,IF(BC113="C", IF($BI113="Y", IF($BA113="C", IF($AF113="N/A", $Q113, $AF113), IF($AF113="N/A", $T113, $AM113)), IF($AG113="N/A", $T113,$AG113)))))))</f>
        <v>2</v>
      </c>
      <c r="BV113" s="16">
        <f>IF(BD113="R", $CA113, IF(OR(BD113="P", BD113="T", BD113="N"), 0, IF($C113="DM", $T113, IF(OR(BD113="Y", BD113="IR"),$AM113,IF(BD113="C", IF($BI113="Y", IF($BA113="C", IF($AF113="N/A", $Q113, $AF113), IF($AF113="N/A", $T113, $AM113)), IF($AG113="N/A", $T113,$AG113)))))))</f>
        <v>2</v>
      </c>
      <c r="BW113" s="16">
        <f>IF(BE113="R", $CA113, IF(OR(BE113="P", BE113="T", BE113="N"), 0, IF($C113="DM", $T113, IF(OR(BE113="Y", BE113="IR"),$AM113,IF(BE113="C", IF($BI113="Y", IF($BA113="C", IF($AF113="N/A", $Q113, $AF113), IF($AF113="N/A", $T113, $AM113)), IF($AG113="N/A", $T113,$AG113)))))))</f>
        <v>2</v>
      </c>
      <c r="BX113" s="16">
        <f>IF(BF113="R", $CA113, IF(OR(BF113="P", BF113="T", BF113="N"), 0, IF($C113="DM", $T113, IF(OR(BF113="Y", BF113="IR"),$AM113,IF(BF113="C", IF($BI113="Y", IF($BA113="C", IF($AF113="N/A", $Q113, $AF113), IF($AF113="N/A", $T113, $AM113)), IF($AG113="N/A", $T113,$AG113)))))))</f>
        <v>2</v>
      </c>
      <c r="BY113" s="16">
        <f>IF(BG113="R", $CA113, IF(OR(BG113="P", BG113="T", BG113="N"), 0, IF($C113="DM", $T113, IF(OR(BG113="Y", BG113="IR"),$AM113,IF(BG113="C", IF($BI113="Y", IF($BA113="C", IF($AF113="N/A", $Q113, $AF113), IF($AF113="N/A", $T113, $AM113)), IF($AG113="N/A", $T113,$AG113)))))))</f>
        <v>2</v>
      </c>
      <c r="BZ113" s="16">
        <f>IF(BH113="R", $CA113, IF(OR(BH113="P", BH113="T", BH113="N"), 0, IF($C113="DM", $T113, IF(OR(BH113="Y", BH113="IR"),$AM113,IF(BH113="C", IF($BI113="Y", IF($BA113="C", IF($AF113="N/A", $Q113, $AF113), IF($AF113="N/A", $T113, $AM113)), IF($AG113="N/A", $T113,$AG113)))))))</f>
        <v>2</v>
      </c>
      <c r="CA113" s="15" t="s">
        <v>75</v>
      </c>
      <c r="CB113" s="16">
        <f>BZ113</f>
        <v>2</v>
      </c>
      <c r="CC113" s="15">
        <f>IF(OR($BH113="T", $BH113="R"), 0, IF($BH113="C", IF($BI113="Y", IF($BA113="C", 0, IF(AF113="N/A", Q113-T113, AF113-AG113)), IF($AF113="N/A", U113, AH113)), AN113))</f>
        <v>2</v>
      </c>
      <c r="CD113" s="15">
        <f>IF(OR($BH113="T", $BH113="R"), 0, IF($BH113="C", IF($BI113="Y", 0, IF($AF113="N/A", V113, AI113)), AO113))</f>
        <v>2</v>
      </c>
      <c r="CE113" s="15" t="str">
        <f>IF(OR($BH113="T", $BH113="R"), 0, IF($BH113="C", IF($BI113="Y", 0, IF($AF113="N/A", W113, AJ113)), AP113))</f>
        <v>N/A</v>
      </c>
      <c r="CF113" s="15" t="str">
        <f>IF(OR($BH113="T", $BH113="R"), 0, IF($BH113="C", IF($BI113="Y", 0, IF($AF113="N/A", X113, AK113)), AQ113))</f>
        <v>N/A</v>
      </c>
      <c r="CG113" t="str">
        <f>IF(AC113="N/A", "S:"&amp;L113&amp;" G:"&amp;M113&amp;" GR:"&amp;Q113, IF(AC113=0, "S:"&amp;L113&amp;" G:"&amp;M113&amp;" GR:"&amp;Q113, "S:"&amp;L113&amp;"/"&amp;AD113&amp;" G:"&amp;AE113&amp;" GR:"&amp;AF113))</f>
        <v>S:2 G:0 GR:0</v>
      </c>
    </row>
    <row r="114" spans="1:85" x14ac:dyDescent="0.25">
      <c r="A114" s="14">
        <v>4758</v>
      </c>
      <c r="B114" s="15" t="s">
        <v>2591</v>
      </c>
      <c r="C114" s="15" t="s">
        <v>62</v>
      </c>
      <c r="D114" s="15" t="s">
        <v>53</v>
      </c>
      <c r="E114" s="15">
        <f>VLOOKUP(B114, 'Rookie Year'!$A$2:$B$55679,2,FALSE)</f>
        <v>2022</v>
      </c>
      <c r="F114" s="15">
        <v>2022</v>
      </c>
      <c r="G114" s="15" t="s">
        <v>40</v>
      </c>
      <c r="H114" s="15" t="s">
        <v>2189</v>
      </c>
      <c r="I114" s="16">
        <v>2</v>
      </c>
      <c r="J114" s="15">
        <v>3</v>
      </c>
      <c r="K114" s="17">
        <f>IF(AND(G114&lt;&gt;"N",R114="N/A"), IF(I114&lt;4, 0, 0.25),IF(I114=1, IF(J114=1,0.25, 0.25), IF(I114&lt;13, 0.25, IF(I114&lt;26, 0.4, IF(I114&lt;51, 0.6, 0.75)))))</f>
        <v>0</v>
      </c>
      <c r="L114" s="16">
        <f>I114-M114</f>
        <v>2</v>
      </c>
      <c r="M114" s="16">
        <f>ROUNDUP(I114*K114,0)</f>
        <v>0</v>
      </c>
      <c r="N114" s="16">
        <f>M114*J114</f>
        <v>0</v>
      </c>
      <c r="O114" s="16">
        <v>0</v>
      </c>
      <c r="P114" s="16">
        <v>0</v>
      </c>
      <c r="Q114" s="16">
        <f>N114-O114-P114</f>
        <v>0</v>
      </c>
      <c r="R114" s="15" t="s">
        <v>75</v>
      </c>
      <c r="S114" s="15">
        <f>IF(R114="N/A", J114-($B$1-F114), J114-($B$1-R114))</f>
        <v>1</v>
      </c>
      <c r="T114" s="16">
        <v>0</v>
      </c>
      <c r="U114" s="16" t="str">
        <f>IF($S114&lt;2, "N/A", $M114)</f>
        <v>N/A</v>
      </c>
      <c r="V114" s="16" t="str">
        <f>IF($S114&lt;3, "N/A", $M114)</f>
        <v>N/A</v>
      </c>
      <c r="W114" s="16" t="str">
        <f>IF($S114&lt;4, "N/A", $M114)</f>
        <v>N/A</v>
      </c>
      <c r="X114" s="16" t="str">
        <f>IF($S114&lt;5, "N/A", $M114)</f>
        <v>N/A</v>
      </c>
      <c r="Y114" s="15" t="str">
        <f>IF(SUM(T114:X114)&lt;&gt;Q114, "CHECK", "OK")</f>
        <v>OK</v>
      </c>
      <c r="Z114" s="15" t="str">
        <f>IF(F114=$B$1, "No", IF(S114=1, "Yes", "No"))</f>
        <v>Yes</v>
      </c>
      <c r="AA114" s="18">
        <f>IF(C114="DM", "N/A", IF(Z114="No","N/A",VLOOKUP(B114,'Extension List'!$A$3:$R$1972,18,FALSE)))</f>
        <v>2</v>
      </c>
      <c r="AB114" s="15">
        <f>IF(C114="DM", "N/A", IF(Z114="No","N/A",VLOOKUP(B114,'Extension List'!$A$3:$T$1972,20,FALSE)))</f>
        <v>1</v>
      </c>
      <c r="AC114" s="15">
        <f>IF(AA114="N/A", "N/A", 0)</f>
        <v>0</v>
      </c>
      <c r="AD114" s="16" t="str">
        <f>IF(AE114="N/A", "N/A", AA114-AE114)</f>
        <v>N/A</v>
      </c>
      <c r="AE114" s="16" t="str">
        <f>IF(AA114="N/A", "N/A", IF(AC114&gt;0, IF(AA114&lt;13, ROUNDUP(0.25*AA114,0), IF(AA114&lt;26, ROUNDUP(0.4*AA114,0), IF(AA114&lt;51, ROUNDUP(0.6*AA114,0), ROUNDUP(0.75*AA114,0)))), "N/A"))</f>
        <v>N/A</v>
      </c>
      <c r="AF114" s="16" t="str">
        <f>IF(AD114="N/A","N/A", (AE114*AC114)+Q114)</f>
        <v>N/A</v>
      </c>
      <c r="AG114" s="16" t="str">
        <f>IF($AF114="N/A", "N/A", "TBC")</f>
        <v>N/A</v>
      </c>
      <c r="AH114" s="16" t="str">
        <f>IF($AF114="N/A", "N/A", "TBC")</f>
        <v>N/A</v>
      </c>
      <c r="AI114" s="16" t="str">
        <f>IF($AF114="N/A","N/A",IF(AC114&gt;1,"TBC","N/A"))</f>
        <v>N/A</v>
      </c>
      <c r="AJ114" s="16" t="str">
        <f>IF($AF114="N/A","N/A",IF(AC114&gt;2,"TBC","N/A"))</f>
        <v>N/A</v>
      </c>
      <c r="AK114" s="16" t="str">
        <f>IF($AF114="N/A","N/A",IF(AC114&gt;3,"TBC","N/A"))</f>
        <v>N/A</v>
      </c>
      <c r="AL114" s="16" t="str">
        <f>IF(AC114="N/A","N/A",IF(AC114&gt;0,IF(SUM(AG114:AK114)&lt;&gt;AF114,"CHECK","OK"),"N/A"))</f>
        <v>N/A</v>
      </c>
      <c r="AM114" s="16">
        <f>IF(AD114="N/A", L114+T114, L114+AG114)</f>
        <v>2</v>
      </c>
      <c r="AN114" s="16" t="str">
        <f>IF(AD114="N/A", IF(U114="N/A", "N/A", L114+U114), AD114+AH114)</f>
        <v>N/A</v>
      </c>
      <c r="AO114" s="16" t="str">
        <f>IF(AD114="N/A", IF(V114="N/A", "N/A", L114+V114), IF(AI114="N/A", "N/A", AD114+AI114))</f>
        <v>N/A</v>
      </c>
      <c r="AP114" s="16" t="str">
        <f>IF(AD114="N/A", IF(W114="N/A", "N/A", L114+W114), IF(AJ114="N/A", "N/A", AD114+AJ114))</f>
        <v>N/A</v>
      </c>
      <c r="AQ114" s="16" t="str">
        <f>IF(AD114="N/A", IF(X114="N/A", "N/A", L114+X114), IF(AK114="N/A", "N/A", AD114+AK114))</f>
        <v>N/A</v>
      </c>
      <c r="AR114" s="15" t="s">
        <v>44</v>
      </c>
      <c r="AS114" s="15" t="s">
        <v>44</v>
      </c>
      <c r="AT114" s="15" t="s">
        <v>44</v>
      </c>
      <c r="AU114" s="15" t="s">
        <v>44</v>
      </c>
      <c r="AV114" s="15" t="s">
        <v>44</v>
      </c>
      <c r="AW114" s="15" t="s">
        <v>44</v>
      </c>
      <c r="AX114" s="15" t="s">
        <v>44</v>
      </c>
      <c r="AY114" s="15" t="s">
        <v>44</v>
      </c>
      <c r="AZ114" s="15" t="s">
        <v>44</v>
      </c>
      <c r="BA114" s="15" t="s">
        <v>44</v>
      </c>
      <c r="BB114" s="15" t="s">
        <v>44</v>
      </c>
      <c r="BC114" s="15" t="s">
        <v>44</v>
      </c>
      <c r="BD114" s="15" t="s">
        <v>44</v>
      </c>
      <c r="BE114" s="15" t="s">
        <v>44</v>
      </c>
      <c r="BF114" s="15" t="s">
        <v>44</v>
      </c>
      <c r="BG114" s="15" t="s">
        <v>44</v>
      </c>
      <c r="BH114" s="15" t="s">
        <v>44</v>
      </c>
      <c r="BI114" s="15"/>
      <c r="BJ114" s="16">
        <f>IF(AR114="R", $CA114, IF(OR(AR114="P", AR114="T", AR114="N"), 0, IF($C114="DM", $T114, IF(OR(AR114="Y", AR114="IR"),$AM114,IF(AR114="C", IF($BI114="Y", IF($AF114="N/A", $Q114, $AF114), IF($AG114="N/A", $T114,$AG114)))))))</f>
        <v>0</v>
      </c>
      <c r="BK114" s="16">
        <f>IF(AS114="R", $CA114, IF(OR(AS114="P", AS114="T", AS114="N"), 0, IF($C114="DM", $T114, IF(OR(AS114="Y", AS114="IR"),$AM114,IF(AS114="C", IF($BI114="Y", IF($AF114="N/A", $Q114, $AF114), IF($AG114="N/A", $T114,$AG114)))))))</f>
        <v>0</v>
      </c>
      <c r="BL114" s="16">
        <f>IF(AT114="R", $CA114, IF(OR(AT114="P", AT114="T", AT114="N"), 0, IF($C114="DM", $T114, IF(OR(AT114="Y", AT114="IR"),$AM114,IF(AT114="C", IF($BI114="Y", IF($AF114="N/A", $Q114, $AF114), IF($AG114="N/A", $T114,$AG114)))))))</f>
        <v>0</v>
      </c>
      <c r="BM114" s="16">
        <f>IF(AU114="R", $CA114, IF(OR(AU114="P", AU114="T", AU114="N"), 0, IF($C114="DM", $T114, IF(OR(AU114="Y", AU114="IR"),$AM114,IF(AU114="C", IF($BI114="Y", IF($AF114="N/A", $Q114, $AF114), IF($AG114="N/A", $T114,$AG114)))))))</f>
        <v>0</v>
      </c>
      <c r="BN114" s="16">
        <f>IF(AV114="R", $CA114, IF(OR(AV114="P", AV114="T", AV114="N"), 0, IF($C114="DM", $T114, IF(OR(AV114="Y", AV114="IR"),$AM114,IF(AV114="C", IF($BI114="Y", IF($AF114="N/A", $Q114, $AF114), IF($AG114="N/A", $T114,$AG114)))))))</f>
        <v>0</v>
      </c>
      <c r="BO114" s="16">
        <f>IF(AW114="R", $CA114, IF(OR(AW114="P", AW114="T", AW114="N"), 0, IF($C114="DM", $T114, IF(OR(AW114="Y", AW114="IR"),$AM114,IF(AW114="C", IF($BI114="Y", IF($AF114="N/A", $Q114, $AF114), IF($AG114="N/A", $T114,$AG114)))))))</f>
        <v>0</v>
      </c>
      <c r="BP114" s="16">
        <f>IF(AX114="R", $CA114, IF(OR(AX114="P", AX114="T", AX114="N"), 0, IF($C114="DM", $T114, IF(OR(AX114="Y", AX114="IR"),$AM114,IF(AX114="C", IF($BI114="Y", IF($AF114="N/A", $Q114, $AF114), IF($AG114="N/A", $T114,$AG114)))))))</f>
        <v>0</v>
      </c>
      <c r="BQ114" s="16">
        <f>IF(AY114="R", $CA114, IF(OR(AY114="P", AY114="T", AY114="N"), 0, IF($C114="DM", $T114, IF(OR(AY114="Y", AY114="IR"),$AM114,IF(AY114="C", IF($BI114="Y", IF($AF114="N/A", $Q114, $AF114), IF($AG114="N/A", $T114,$AG114)))))))</f>
        <v>0</v>
      </c>
      <c r="BR114" s="16">
        <f>IF(AZ114="R", $CA114, IF(OR(AZ114="P", AZ114="T", AZ114="N"), 0, IF($C114="DM", $T114, IF(OR(AZ114="Y", AZ114="IR"),$AM114,IF(AZ114="C", IF($BI114="Y", IF($AF114="N/A", $Q114, $AF114), IF($AG114="N/A", $T114,$AG114)))))))</f>
        <v>0</v>
      </c>
      <c r="BS114" s="16">
        <f>IF(BA114="R", $CA114, IF(OR(BA114="P", BA114="T", BA114="N"), 0, IF($C114="DM", $T114, IF(OR(BA114="Y", BA114="IR"),$AM114,IF(BA114="C", IF($BI114="Y", IF($AF114="N/A", $Q114, $AF114), IF($AG114="N/A", $T114,$AG114)))))))</f>
        <v>0</v>
      </c>
      <c r="BT114" s="16">
        <f>IF(BB114="R", $CA114, IF(OR(BB114="P", BB114="T", BB114="N"), 0, IF($C114="DM", $T114, IF(OR(BB114="Y", BB114="IR"),$AM114,IF(BB114="C", IF($BI114="Y", IF($BA114="C", IF($AF114="N/A", $Q114, $AF114), IF($AF114="N/A", $T114, $AM114)), IF($AG114="N/A", $T114,$AG114)))))))</f>
        <v>0</v>
      </c>
      <c r="BU114" s="16">
        <f>IF(BC114="R", $CA114, IF(OR(BC114="P", BC114="T", BC114="N"), 0, IF($C114="DM", $T114, IF(OR(BC114="Y", BC114="IR"),$AM114,IF(BC114="C", IF($BI114="Y", IF($BA114="C", IF($AF114="N/A", $Q114, $AF114), IF($AF114="N/A", $T114, $AM114)), IF($AG114="N/A", $T114,$AG114)))))))</f>
        <v>0</v>
      </c>
      <c r="BV114" s="16">
        <f>IF(BD114="R", $CA114, IF(OR(BD114="P", BD114="T", BD114="N"), 0, IF($C114="DM", $T114, IF(OR(BD114="Y", BD114="IR"),$AM114,IF(BD114="C", IF($BI114="Y", IF($BA114="C", IF($AF114="N/A", $Q114, $AF114), IF($AF114="N/A", $T114, $AM114)), IF($AG114="N/A", $T114,$AG114)))))))</f>
        <v>0</v>
      </c>
      <c r="BW114" s="16">
        <f>IF(BE114="R", $CA114, IF(OR(BE114="P", BE114="T", BE114="N"), 0, IF($C114="DM", $T114, IF(OR(BE114="Y", BE114="IR"),$AM114,IF(BE114="C", IF($BI114="Y", IF($BA114="C", IF($AF114="N/A", $Q114, $AF114), IF($AF114="N/A", $T114, $AM114)), IF($AG114="N/A", $T114,$AG114)))))))</f>
        <v>0</v>
      </c>
      <c r="BX114" s="16">
        <f>IF(BF114="R", $CA114, IF(OR(BF114="P", BF114="T", BF114="N"), 0, IF($C114="DM", $T114, IF(OR(BF114="Y", BF114="IR"),$AM114,IF(BF114="C", IF($BI114="Y", IF($BA114="C", IF($AF114="N/A", $Q114, $AF114), IF($AF114="N/A", $T114, $AM114)), IF($AG114="N/A", $T114,$AG114)))))))</f>
        <v>0</v>
      </c>
      <c r="BY114" s="16">
        <f>IF(BG114="R", $CA114, IF(OR(BG114="P", BG114="T", BG114="N"), 0, IF($C114="DM", $T114, IF(OR(BG114="Y", BG114="IR"),$AM114,IF(BG114="C", IF($BI114="Y", IF($BA114="C", IF($AF114="N/A", $Q114, $AF114), IF($AF114="N/A", $T114, $AM114)), IF($AG114="N/A", $T114,$AG114)))))))</f>
        <v>0</v>
      </c>
      <c r="BZ114" s="16">
        <f>IF(BH114="R", $CA114, IF(OR(BH114="P", BH114="T", BH114="N"), 0, IF($C114="DM", $T114, IF(OR(BH114="Y", BH114="IR"),$AM114,IF(BH114="C", IF($BI114="Y", IF($BA114="C", IF($AF114="N/A", $Q114, $AF114), IF($AF114="N/A", $T114, $AM114)), IF($AG114="N/A", $T114,$AG114)))))))</f>
        <v>0</v>
      </c>
      <c r="CA114" s="15" t="s">
        <v>75</v>
      </c>
      <c r="CB114" s="16">
        <f>BZ114</f>
        <v>0</v>
      </c>
      <c r="CC114" s="15" t="str">
        <f>IF(OR($BH114="T", $BH114="R"), 0, IF($BH114="C", IF($BI114="Y", IF($BA114="C", 0, IF(AF114="N/A", Q114-T114, AF114-AG114)), IF($AF114="N/A", U114, AH114)), AN114))</f>
        <v>N/A</v>
      </c>
      <c r="CD114" s="15" t="str">
        <f>IF(OR($BH114="T", $BH114="R"), 0, IF($BH114="C", IF($BI114="Y", 0, IF($AF114="N/A", V114, AI114)), AO114))</f>
        <v>N/A</v>
      </c>
      <c r="CE114" s="15" t="str">
        <f>IF(OR($BH114="T", $BH114="R"), 0, IF($BH114="C", IF($BI114="Y", 0, IF($AF114="N/A", W114, AJ114)), AP114))</f>
        <v>N/A</v>
      </c>
      <c r="CF114" s="15" t="str">
        <f>IF(OR($BH114="T", $BH114="R"), 0, IF($BH114="C", IF($BI114="Y", 0, IF($AF114="N/A", X114, AK114)), AQ114))</f>
        <v>N/A</v>
      </c>
      <c r="CG114" t="str">
        <f>IF(AC114="N/A", "S:"&amp;L114&amp;" G:"&amp;M114&amp;" GR:"&amp;Q114, IF(AC114=0, "S:"&amp;L114&amp;" G:"&amp;M114&amp;" GR:"&amp;Q114, "S:"&amp;L114&amp;"/"&amp;AD114&amp;" G:"&amp;AE114&amp;" GR:"&amp;AF114))</f>
        <v>S:2 G:0 GR:0</v>
      </c>
    </row>
    <row r="115" spans="1:85" x14ac:dyDescent="0.25">
      <c r="A115" s="14">
        <v>4143</v>
      </c>
      <c r="B115" s="15" t="s">
        <v>2338</v>
      </c>
      <c r="C115" s="15" t="s">
        <v>62</v>
      </c>
      <c r="D115" s="15" t="s">
        <v>53</v>
      </c>
      <c r="E115" s="15">
        <f>VLOOKUP(B115, 'Rookie Year'!$A$2:$B$55679,2,FALSE)</f>
        <v>2021</v>
      </c>
      <c r="F115" s="15">
        <v>2021</v>
      </c>
      <c r="G115" s="15" t="s">
        <v>40</v>
      </c>
      <c r="H115" s="15" t="s">
        <v>2148</v>
      </c>
      <c r="I115" s="16">
        <v>16</v>
      </c>
      <c r="J115" s="15">
        <v>4</v>
      </c>
      <c r="K115" s="17">
        <f>IF(AND(G115&lt;&gt;"N",R115="N/A"), IF(I115&lt;4, 0, 0.25),IF(I115=1, IF(J115=1,0.25, 0.25), IF(I115&lt;13, 0.25, IF(I115&lt;26, 0.4, IF(I115&lt;51, 0.6, 0.75)))))</f>
        <v>0.25</v>
      </c>
      <c r="L115" s="16">
        <f>I115-M115</f>
        <v>12</v>
      </c>
      <c r="M115" s="16">
        <f>ROUNDUP(I115*K115,0)</f>
        <v>4</v>
      </c>
      <c r="N115" s="16">
        <f>M115*J115</f>
        <v>16</v>
      </c>
      <c r="O115" s="16">
        <v>15</v>
      </c>
      <c r="P115" s="16">
        <v>0</v>
      </c>
      <c r="Q115" s="16">
        <f>N115-O115-P115</f>
        <v>1</v>
      </c>
      <c r="R115" s="15" t="s">
        <v>75</v>
      </c>
      <c r="S115" s="15">
        <f>IF(R115="N/A", J115-($B$1-F115), J115-($B$1-R115))</f>
        <v>1</v>
      </c>
      <c r="T115" s="16">
        <v>1</v>
      </c>
      <c r="U115" s="16" t="str">
        <f>IF($S115&lt;2, "N/A", $M115)</f>
        <v>N/A</v>
      </c>
      <c r="V115" s="16" t="str">
        <f>IF($S115&lt;3, "N/A", $M115)</f>
        <v>N/A</v>
      </c>
      <c r="W115" s="16" t="str">
        <f>IF($S115&lt;4, "N/A", $M115)</f>
        <v>N/A</v>
      </c>
      <c r="X115" s="16" t="str">
        <f>IF($S115&lt;5, "N/A", $M115)</f>
        <v>N/A</v>
      </c>
      <c r="Y115" s="15" t="str">
        <f>IF(SUM(T115:X115)&lt;&gt;Q115, "CHECK", "OK")</f>
        <v>OK</v>
      </c>
      <c r="Z115" s="15" t="str">
        <f>IF(F115=$B$1, "No", IF(S115=1, "Yes", "No"))</f>
        <v>Yes</v>
      </c>
      <c r="AA115" s="18">
        <f>IF(C115="DM", "N/A", IF(Z115="No","N/A",VLOOKUP(B115,'Extension List'!$A$3:$R$1972,18,FALSE)))</f>
        <v>80</v>
      </c>
      <c r="AB115" s="15">
        <f>IF(C115="DM", "N/A", IF(Z115="No","N/A",VLOOKUP(B115,'Extension List'!$A$3:$T$1972,20,FALSE)))</f>
        <v>4</v>
      </c>
      <c r="AC115" s="15">
        <f>IF(AA115="N/A", "N/A", 0)</f>
        <v>0</v>
      </c>
      <c r="AD115" s="16" t="str">
        <f>IF(AE115="N/A", "N/A", AA115-AE115)</f>
        <v>N/A</v>
      </c>
      <c r="AE115" s="16" t="str">
        <f>IF(AA115="N/A", "N/A", IF(AC115&gt;0, IF(AA115&lt;13, ROUNDUP(0.25*AA115,0), IF(AA115&lt;26, ROUNDUP(0.4*AA115,0), IF(AA115&lt;51, ROUNDUP(0.6*AA115,0), ROUNDUP(0.75*AA115,0)))), "N/A"))</f>
        <v>N/A</v>
      </c>
      <c r="AF115" s="16" t="str">
        <f>IF(AD115="N/A","N/A", (AE115*AC115)+Q115)</f>
        <v>N/A</v>
      </c>
      <c r="AG115" s="16" t="str">
        <f>IF($AF115="N/A", "N/A", "TBC")</f>
        <v>N/A</v>
      </c>
      <c r="AH115" s="16" t="str">
        <f>IF($AF115="N/A", "N/A", "TBC")</f>
        <v>N/A</v>
      </c>
      <c r="AI115" s="16" t="str">
        <f>IF($AF115="N/A","N/A",IF(AC115&gt;1,"TBC","N/A"))</f>
        <v>N/A</v>
      </c>
      <c r="AJ115" s="16" t="str">
        <f>IF($AF115="N/A","N/A",IF(AC115&gt;2,"TBC","N/A"))</f>
        <v>N/A</v>
      </c>
      <c r="AK115" s="16" t="str">
        <f>IF($AF115="N/A","N/A",IF(AC115&gt;3,"TBC","N/A"))</f>
        <v>N/A</v>
      </c>
      <c r="AL115" s="16" t="str">
        <f>IF(AC115="N/A","N/A",IF(AC115&gt;0,IF(SUM(AG115:AK115)&lt;&gt;AF115,"CHECK","OK"),"N/A"))</f>
        <v>N/A</v>
      </c>
      <c r="AM115" s="16">
        <f>IF(AD115="N/A", L115+T115, L115+AG115)</f>
        <v>13</v>
      </c>
      <c r="AN115" s="16" t="str">
        <f>IF(AD115="N/A", IF(U115="N/A", "N/A", L115+U115), AD115+AH115)</f>
        <v>N/A</v>
      </c>
      <c r="AO115" s="16" t="str">
        <f>IF(AD115="N/A", IF(V115="N/A", "N/A", L115+V115), IF(AI115="N/A", "N/A", AD115+AI115))</f>
        <v>N/A</v>
      </c>
      <c r="AP115" s="16" t="str">
        <f>IF(AD115="N/A", IF(W115="N/A", "N/A", L115+W115), IF(AJ115="N/A", "N/A", AD115+AJ115))</f>
        <v>N/A</v>
      </c>
      <c r="AQ115" s="16" t="str">
        <f>IF(AD115="N/A", IF(X115="N/A", "N/A", L115+X115), IF(AK115="N/A", "N/A", AD115+AK115))</f>
        <v>N/A</v>
      </c>
      <c r="AR115" s="15" t="s">
        <v>40</v>
      </c>
      <c r="AS115" s="15" t="s">
        <v>40</v>
      </c>
      <c r="AT115" s="15" t="s">
        <v>40</v>
      </c>
      <c r="AU115" s="15" t="s">
        <v>40</v>
      </c>
      <c r="AV115" s="15" t="s">
        <v>40</v>
      </c>
      <c r="AW115" s="15" t="s">
        <v>40</v>
      </c>
      <c r="AX115" s="15" t="s">
        <v>40</v>
      </c>
      <c r="AY115" s="15" t="s">
        <v>40</v>
      </c>
      <c r="AZ115" s="15" t="s">
        <v>40</v>
      </c>
      <c r="BA115" s="15" t="s">
        <v>40</v>
      </c>
      <c r="BB115" s="15" t="s">
        <v>40</v>
      </c>
      <c r="BC115" s="15" t="s">
        <v>40</v>
      </c>
      <c r="BD115" s="15" t="s">
        <v>40</v>
      </c>
      <c r="BE115" s="15" t="s">
        <v>40</v>
      </c>
      <c r="BF115" s="15" t="s">
        <v>40</v>
      </c>
      <c r="BG115" s="15" t="s">
        <v>40</v>
      </c>
      <c r="BH115" s="15" t="s">
        <v>40</v>
      </c>
      <c r="BI115" s="15"/>
      <c r="BJ115" s="16">
        <f>IF(AR115="R", $CA115, IF(OR(AR115="P", AR115="T", AR115="N"), 0, IF($C115="DM", $T115, IF(OR(AR115="Y", AR115="IR"),$AM115,IF(AR115="C", IF($BI115="Y", IF($AF115="N/A", $Q115, $AF115), IF($AG115="N/A", $T115,$AG115)))))))</f>
        <v>13</v>
      </c>
      <c r="BK115" s="16">
        <f>IF(AS115="R", $CA115, IF(OR(AS115="P", AS115="T", AS115="N"), 0, IF($C115="DM", $T115, IF(OR(AS115="Y", AS115="IR"),$AM115,IF(AS115="C", IF($BI115="Y", IF($AF115="N/A", $Q115, $AF115), IF($AG115="N/A", $T115,$AG115)))))))</f>
        <v>13</v>
      </c>
      <c r="BL115" s="16">
        <f>IF(AT115="R", $CA115, IF(OR(AT115="P", AT115="T", AT115="N"), 0, IF($C115="DM", $T115, IF(OR(AT115="Y", AT115="IR"),$AM115,IF(AT115="C", IF($BI115="Y", IF($AF115="N/A", $Q115, $AF115), IF($AG115="N/A", $T115,$AG115)))))))</f>
        <v>13</v>
      </c>
      <c r="BM115" s="16">
        <f>IF(AU115="R", $CA115, IF(OR(AU115="P", AU115="T", AU115="N"), 0, IF($C115="DM", $T115, IF(OR(AU115="Y", AU115="IR"),$AM115,IF(AU115="C", IF($BI115="Y", IF($AF115="N/A", $Q115, $AF115), IF($AG115="N/A", $T115,$AG115)))))))</f>
        <v>13</v>
      </c>
      <c r="BN115" s="16">
        <f>IF(AV115="R", $CA115, IF(OR(AV115="P", AV115="T", AV115="N"), 0, IF($C115="DM", $T115, IF(OR(AV115="Y", AV115="IR"),$AM115,IF(AV115="C", IF($BI115="Y", IF($AF115="N/A", $Q115, $AF115), IF($AG115="N/A", $T115,$AG115)))))))</f>
        <v>13</v>
      </c>
      <c r="BO115" s="16">
        <f>IF(AW115="R", $CA115, IF(OR(AW115="P", AW115="T", AW115="N"), 0, IF($C115="DM", $T115, IF(OR(AW115="Y", AW115="IR"),$AM115,IF(AW115="C", IF($BI115="Y", IF($AF115="N/A", $Q115, $AF115), IF($AG115="N/A", $T115,$AG115)))))))</f>
        <v>13</v>
      </c>
      <c r="BP115" s="16">
        <f>IF(AX115="R", $CA115, IF(OR(AX115="P", AX115="T", AX115="N"), 0, IF($C115="DM", $T115, IF(OR(AX115="Y", AX115="IR"),$AM115,IF(AX115="C", IF($BI115="Y", IF($AF115="N/A", $Q115, $AF115), IF($AG115="N/A", $T115,$AG115)))))))</f>
        <v>13</v>
      </c>
      <c r="BQ115" s="16">
        <f>IF(AY115="R", $CA115, IF(OR(AY115="P", AY115="T", AY115="N"), 0, IF($C115="DM", $T115, IF(OR(AY115="Y", AY115="IR"),$AM115,IF(AY115="C", IF($BI115="Y", IF($AF115="N/A", $Q115, $AF115), IF($AG115="N/A", $T115,$AG115)))))))</f>
        <v>13</v>
      </c>
      <c r="BR115" s="16">
        <f>IF(AZ115="R", $CA115, IF(OR(AZ115="P", AZ115="T", AZ115="N"), 0, IF($C115="DM", $T115, IF(OR(AZ115="Y", AZ115="IR"),$AM115,IF(AZ115="C", IF($BI115="Y", IF($AF115="N/A", $Q115, $AF115), IF($AG115="N/A", $T115,$AG115)))))))</f>
        <v>13</v>
      </c>
      <c r="BS115" s="16">
        <f>IF(BA115="R", $CA115, IF(OR(BA115="P", BA115="T", BA115="N"), 0, IF($C115="DM", $T115, IF(OR(BA115="Y", BA115="IR"),$AM115,IF(BA115="C", IF($BI115="Y", IF($AF115="N/A", $Q115, $AF115), IF($AG115="N/A", $T115,$AG115)))))))</f>
        <v>13</v>
      </c>
      <c r="BT115" s="16">
        <f>IF(BB115="R", $CA115, IF(OR(BB115="P", BB115="T", BB115="N"), 0, IF($C115="DM", $T115, IF(OR(BB115="Y", BB115="IR"),$AM115,IF(BB115="C", IF($BI115="Y", IF($BA115="C", IF($AF115="N/A", $Q115, $AF115), IF($AF115="N/A", $T115, $AM115)), IF($AG115="N/A", $T115,$AG115)))))))</f>
        <v>13</v>
      </c>
      <c r="BU115" s="16">
        <f>IF(BC115="R", $CA115, IF(OR(BC115="P", BC115="T", BC115="N"), 0, IF($C115="DM", $T115, IF(OR(BC115="Y", BC115="IR"),$AM115,IF(BC115="C", IF($BI115="Y", IF($BA115="C", IF($AF115="N/A", $Q115, $AF115), IF($AF115="N/A", $T115, $AM115)), IF($AG115="N/A", $T115,$AG115)))))))</f>
        <v>13</v>
      </c>
      <c r="BV115" s="16">
        <f>IF(BD115="R", $CA115, IF(OR(BD115="P", BD115="T", BD115="N"), 0, IF($C115="DM", $T115, IF(OR(BD115="Y", BD115="IR"),$AM115,IF(BD115="C", IF($BI115="Y", IF($BA115="C", IF($AF115="N/A", $Q115, $AF115), IF($AF115="N/A", $T115, $AM115)), IF($AG115="N/A", $T115,$AG115)))))))</f>
        <v>13</v>
      </c>
      <c r="BW115" s="16">
        <f>IF(BE115="R", $CA115, IF(OR(BE115="P", BE115="T", BE115="N"), 0, IF($C115="DM", $T115, IF(OR(BE115="Y", BE115="IR"),$AM115,IF(BE115="C", IF($BI115="Y", IF($BA115="C", IF($AF115="N/A", $Q115, $AF115), IF($AF115="N/A", $T115, $AM115)), IF($AG115="N/A", $T115,$AG115)))))))</f>
        <v>13</v>
      </c>
      <c r="BX115" s="16">
        <f>IF(BF115="R", $CA115, IF(OR(BF115="P", BF115="T", BF115="N"), 0, IF($C115="DM", $T115, IF(OR(BF115="Y", BF115="IR"),$AM115,IF(BF115="C", IF($BI115="Y", IF($BA115="C", IF($AF115="N/A", $Q115, $AF115), IF($AF115="N/A", $T115, $AM115)), IF($AG115="N/A", $T115,$AG115)))))))</f>
        <v>13</v>
      </c>
      <c r="BY115" s="16">
        <f>IF(BG115="R", $CA115, IF(OR(BG115="P", BG115="T", BG115="N"), 0, IF($C115="DM", $T115, IF(OR(BG115="Y", BG115="IR"),$AM115,IF(BG115="C", IF($BI115="Y", IF($BA115="C", IF($AF115="N/A", $Q115, $AF115), IF($AF115="N/A", $T115, $AM115)), IF($AG115="N/A", $T115,$AG115)))))))</f>
        <v>13</v>
      </c>
      <c r="BZ115" s="16">
        <f>IF(BH115="R", $CA115, IF(OR(BH115="P", BH115="T", BH115="N"), 0, IF($C115="DM", $T115, IF(OR(BH115="Y", BH115="IR"),$AM115,IF(BH115="C", IF($BI115="Y", IF($BA115="C", IF($AF115="N/A", $Q115, $AF115), IF($AF115="N/A", $T115, $AM115)), IF($AG115="N/A", $T115,$AG115)))))))</f>
        <v>13</v>
      </c>
      <c r="CA115" s="15" t="s">
        <v>75</v>
      </c>
      <c r="CB115" s="16">
        <f>BZ115</f>
        <v>13</v>
      </c>
      <c r="CC115" s="15" t="str">
        <f>IF(OR($BH115="T", $BH115="R"), 0, IF($BH115="C", IF($BI115="Y", IF($BA115="C", 0, IF(AF115="N/A", Q115-T115, AF115-AG115)), IF($AF115="N/A", U115, AH115)), AN115))</f>
        <v>N/A</v>
      </c>
      <c r="CD115" s="15" t="str">
        <f>IF(OR($BH115="T", $BH115="R"), 0, IF($BH115="C", IF($BI115="Y", 0, IF($AF115="N/A", V115, AI115)), AO115))</f>
        <v>N/A</v>
      </c>
      <c r="CE115" s="15" t="str">
        <f>IF(OR($BH115="T", $BH115="R"), 0, IF($BH115="C", IF($BI115="Y", 0, IF($AF115="N/A", W115, AJ115)), AP115))</f>
        <v>N/A</v>
      </c>
      <c r="CF115" s="15" t="str">
        <f>IF(OR($BH115="T", $BH115="R"), 0, IF($BH115="C", IF($BI115="Y", 0, IF($AF115="N/A", X115, AK115)), AQ115))</f>
        <v>N/A</v>
      </c>
      <c r="CG115" t="str">
        <f>IF(AC115="N/A", "S:"&amp;L115&amp;" G:"&amp;M115&amp;" GR:"&amp;Q115, IF(AC115=0, "S:"&amp;L115&amp;" G:"&amp;M115&amp;" GR:"&amp;Q115, "S:"&amp;L115&amp;"/"&amp;AD115&amp;" G:"&amp;AE115&amp;" GR:"&amp;AF115))</f>
        <v>S:12 G:4 GR:1</v>
      </c>
    </row>
    <row r="116" spans="1:85" x14ac:dyDescent="0.25">
      <c r="A116" s="14">
        <v>5804</v>
      </c>
      <c r="B116" s="15" t="s">
        <v>3086</v>
      </c>
      <c r="C116" s="15" t="s">
        <v>62</v>
      </c>
      <c r="D116" s="15" t="s">
        <v>53</v>
      </c>
      <c r="E116" s="15">
        <f>VLOOKUP(B116, 'Rookie Year'!$A$2:$B$55679,2,FALSE)</f>
        <v>2022</v>
      </c>
      <c r="F116" s="15">
        <v>2024</v>
      </c>
      <c r="G116" s="15" t="s">
        <v>42</v>
      </c>
      <c r="H116" s="15">
        <v>7</v>
      </c>
      <c r="I116" s="16">
        <v>1</v>
      </c>
      <c r="J116" s="15">
        <v>1</v>
      </c>
      <c r="K116" s="17">
        <f>IF(AND(G116&lt;&gt;"N",R116="N/A"), IF(I116&lt;4, 0, 0.25),IF(I116=1, IF(J116=1,0.25, 0.25), IF(I116&lt;13, 0.25, IF(I116&lt;26, 0.4, IF(I116&lt;51, 0.6, 0.75)))))</f>
        <v>0.25</v>
      </c>
      <c r="L116" s="16">
        <f>I116-M116</f>
        <v>0</v>
      </c>
      <c r="M116" s="16">
        <f>ROUNDUP(I116*K116,0)</f>
        <v>1</v>
      </c>
      <c r="N116" s="16">
        <f>M116*J116</f>
        <v>1</v>
      </c>
      <c r="O116" s="16">
        <v>0</v>
      </c>
      <c r="P116" s="16">
        <v>0</v>
      </c>
      <c r="Q116" s="16">
        <f>N116-O116-P116</f>
        <v>1</v>
      </c>
      <c r="R116" s="15" t="s">
        <v>75</v>
      </c>
      <c r="S116" s="15">
        <f>IF(R116="N/A", J116-($B$1-F116), J116-($B$1-R116))</f>
        <v>1</v>
      </c>
      <c r="T116" s="16">
        <f>IF($S116&lt;1, "N/A", $M116)</f>
        <v>1</v>
      </c>
      <c r="U116" s="16" t="str">
        <f>IF($S116&lt;2, "N/A", $M116)</f>
        <v>N/A</v>
      </c>
      <c r="V116" s="16" t="str">
        <f>IF($S116&lt;3, "N/A", $M116)</f>
        <v>N/A</v>
      </c>
      <c r="W116" s="16" t="str">
        <f>IF($S116&lt;4, "N/A", $M116)</f>
        <v>N/A</v>
      </c>
      <c r="X116" s="16" t="str">
        <f>IF($S116&lt;5, "N/A", $M116)</f>
        <v>N/A</v>
      </c>
      <c r="Y116" s="15" t="str">
        <f>IF(SUM(T116:X116)&lt;&gt;Q116, "CHECK", "OK")</f>
        <v>OK</v>
      </c>
      <c r="Z116" s="15" t="str">
        <f>IF(F116=$B$1, "No", IF(S116=1, "Yes", "No"))</f>
        <v>No</v>
      </c>
      <c r="AA116" s="18" t="str">
        <f>IF(C116="DM", "N/A", IF(Z116="No","N/A",VLOOKUP(B116,'Extension List'!$A$3:$R$1972,18,FALSE)))</f>
        <v>N/A</v>
      </c>
      <c r="AB116" s="15" t="str">
        <f>IF(C116="DM", "N/A", IF(Z116="No","N/A",VLOOKUP(B116,'Extension List'!$A$3:$T$1972,20,FALSE)))</f>
        <v>N/A</v>
      </c>
      <c r="AC116" s="15" t="str">
        <f>IF(AA116="N/A", "N/A", 0)</f>
        <v>N/A</v>
      </c>
      <c r="AD116" s="16" t="str">
        <f>IF(AE116="N/A", "N/A", AA116-AE116)</f>
        <v>N/A</v>
      </c>
      <c r="AE116" s="16" t="str">
        <f>IF(AA116="N/A", "N/A", IF(AC116&gt;0, IF(AA116&lt;13, ROUNDUP(0.25*AA116,0), IF(AA116&lt;26, ROUNDUP(0.4*AA116,0), IF(AA116&lt;51, ROUNDUP(0.6*AA116,0), ROUNDUP(0.75*AA116,0)))), "N/A"))</f>
        <v>N/A</v>
      </c>
      <c r="AF116" s="16" t="str">
        <f>IF(AD116="N/A","N/A", (AE116*AC116)+Q116)</f>
        <v>N/A</v>
      </c>
      <c r="AG116" s="16" t="str">
        <f>IF($AF116="N/A", "N/A", "TBC")</f>
        <v>N/A</v>
      </c>
      <c r="AH116" s="16" t="str">
        <f>IF($AF116="N/A", "N/A", "TBC")</f>
        <v>N/A</v>
      </c>
      <c r="AI116" s="16" t="str">
        <f>IF($AF116="N/A","N/A",IF(AC116&gt;1,"TBC","N/A"))</f>
        <v>N/A</v>
      </c>
      <c r="AJ116" s="16" t="str">
        <f>IF($AF116="N/A","N/A",IF(AC116&gt;2,"TBC","N/A"))</f>
        <v>N/A</v>
      </c>
      <c r="AK116" s="16" t="str">
        <f>IF($AF116="N/A","N/A",IF(AC116&gt;3,"TBC","N/A"))</f>
        <v>N/A</v>
      </c>
      <c r="AL116" s="16" t="str">
        <f>IF(AC116="N/A","N/A",IF(AC116&gt;0,IF(SUM(AG116:AK116)&lt;&gt;AF116,"CHECK","OK"),"N/A"))</f>
        <v>N/A</v>
      </c>
      <c r="AM116" s="16">
        <f>IF(AD116="N/A", L116+T116, L116+AG116)</f>
        <v>1</v>
      </c>
      <c r="AN116" s="16" t="str">
        <f>IF(AD116="N/A", IF(U116="N/A", "N/A", L116+U116), AD116+AH116)</f>
        <v>N/A</v>
      </c>
      <c r="AO116" s="16" t="str">
        <f>IF(AD116="N/A", IF(V116="N/A", "N/A", L116+V116), IF(AI116="N/A", "N/A", AD116+AI116))</f>
        <v>N/A</v>
      </c>
      <c r="AP116" s="16" t="str">
        <f>IF(AD116="N/A", IF(W116="N/A", "N/A", L116+W116), IF(AJ116="N/A", "N/A", AD116+AJ116))</f>
        <v>N/A</v>
      </c>
      <c r="AQ116" s="16" t="str">
        <f>IF(AD116="N/A", IF(X116="N/A", "N/A", L116+X116), IF(AK116="N/A", "N/A", AD116+AK116))</f>
        <v>N/A</v>
      </c>
      <c r="AR116" s="15" t="s">
        <v>42</v>
      </c>
      <c r="AS116" s="15" t="s">
        <v>42</v>
      </c>
      <c r="AT116" s="15" t="s">
        <v>42</v>
      </c>
      <c r="AU116" s="15" t="s">
        <v>42</v>
      </c>
      <c r="AV116" s="15" t="s">
        <v>42</v>
      </c>
      <c r="AW116" s="15" t="s">
        <v>42</v>
      </c>
      <c r="AX116" s="15" t="s">
        <v>42</v>
      </c>
      <c r="AY116" s="15" t="s">
        <v>40</v>
      </c>
      <c r="AZ116" s="15" t="s">
        <v>40</v>
      </c>
      <c r="BA116" s="15" t="s">
        <v>40</v>
      </c>
      <c r="BB116" s="15" t="s">
        <v>40</v>
      </c>
      <c r="BC116" s="15" t="s">
        <v>40</v>
      </c>
      <c r="BD116" s="15" t="s">
        <v>40</v>
      </c>
      <c r="BE116" s="15" t="s">
        <v>40</v>
      </c>
      <c r="BF116" s="15" t="s">
        <v>40</v>
      </c>
      <c r="BG116" s="15" t="s">
        <v>40</v>
      </c>
      <c r="BH116" s="15" t="s">
        <v>40</v>
      </c>
      <c r="BJ116" s="16">
        <f>IF(AR116="R", $CA116, IF(OR(AR116="P", AR116="T", AR116="N"), 0, IF($C116="DM", $T116, IF(OR(AR116="Y", AR116="IR"),$AM116,IF(AR116="C", IF($BI116="Y", IF($AF116="N/A", $Q116, $AF116), IF($AG116="N/A", $T116,$AG116)))))))</f>
        <v>0</v>
      </c>
      <c r="BK116" s="16">
        <f>IF(AS116="R", $CA116, IF(OR(AS116="P", AS116="T", AS116="N"), 0, IF($C116="DM", $T116, IF(OR(AS116="Y", AS116="IR"),$AM116,IF(AS116="C", IF($BI116="Y", IF($AF116="N/A", $Q116, $AF116), IF($AG116="N/A", $T116,$AG116)))))))</f>
        <v>0</v>
      </c>
      <c r="BL116" s="16">
        <f>IF(AT116="R", $CA116, IF(OR(AT116="P", AT116="T", AT116="N"), 0, IF($C116="DM", $T116, IF(OR(AT116="Y", AT116="IR"),$AM116,IF(AT116="C", IF($BI116="Y", IF($AF116="N/A", $Q116, $AF116), IF($AG116="N/A", $T116,$AG116)))))))</f>
        <v>0</v>
      </c>
      <c r="BM116" s="16">
        <f>IF(AU116="R", $CA116, IF(OR(AU116="P", AU116="T", AU116="N"), 0, IF($C116="DM", $T116, IF(OR(AU116="Y", AU116="IR"),$AM116,IF(AU116="C", IF($BI116="Y", IF($AF116="N/A", $Q116, $AF116), IF($AG116="N/A", $T116,$AG116)))))))</f>
        <v>0</v>
      </c>
      <c r="BN116" s="16">
        <f>IF(AV116="R", $CA116, IF(OR(AV116="P", AV116="T", AV116="N"), 0, IF($C116="DM", $T116, IF(OR(AV116="Y", AV116="IR"),$AM116,IF(AV116="C", IF($BI116="Y", IF($AF116="N/A", $Q116, $AF116), IF($AG116="N/A", $T116,$AG116)))))))</f>
        <v>0</v>
      </c>
      <c r="BO116" s="16">
        <f>IF(AW116="R", $CA116, IF(OR(AW116="P", AW116="T", AW116="N"), 0, IF($C116="DM", $T116, IF(OR(AW116="Y", AW116="IR"),$AM116,IF(AW116="C", IF($BI116="Y", IF($AF116="N/A", $Q116, $AF116), IF($AG116="N/A", $T116,$AG116)))))))</f>
        <v>0</v>
      </c>
      <c r="BP116" s="16">
        <f>IF(AX116="R", $CA116, IF(OR(AX116="P", AX116="T", AX116="N"), 0, IF($C116="DM", $T116, IF(OR(AX116="Y", AX116="IR"),$AM116,IF(AX116="C", IF($BI116="Y", IF($AF116="N/A", $Q116, $AF116), IF($AG116="N/A", $T116,$AG116)))))))</f>
        <v>0</v>
      </c>
      <c r="BQ116" s="16">
        <f>IF(AY116="R", $CA116, IF(OR(AY116="P", AY116="T", AY116="N"), 0, IF($C116="DM", $T116, IF(OR(AY116="Y", AY116="IR"),$AM116,IF(AY116="C", IF($BI116="Y", IF($AF116="N/A", $Q116, $AF116), IF($AG116="N/A", $T116,$AG116)))))))</f>
        <v>1</v>
      </c>
      <c r="BR116" s="16">
        <f>IF(AZ116="R", $CA116, IF(OR(AZ116="P", AZ116="T", AZ116="N"), 0, IF($C116="DM", $T116, IF(OR(AZ116="Y", AZ116="IR"),$AM116,IF(AZ116="C", IF($BI116="Y", IF($AF116="N/A", $Q116, $AF116), IF($AG116="N/A", $T116,$AG116)))))))</f>
        <v>1</v>
      </c>
      <c r="BS116" s="16">
        <f>IF(BA116="R", $CA116, IF(OR(BA116="P", BA116="T", BA116="N"), 0, IF($C116="DM", $T116, IF(OR(BA116="Y", BA116="IR"),$AM116,IF(BA116="C", IF($BI116="Y", IF($AF116="N/A", $Q116, $AF116), IF($AG116="N/A", $T116,$AG116)))))))</f>
        <v>1</v>
      </c>
      <c r="BT116" s="16">
        <f>IF(BB116="R", $CA116, IF(OR(BB116="P", BB116="T", BB116="N"), 0, IF($C116="DM", $T116, IF(OR(BB116="Y", BB116="IR"),$AM116,IF(BB116="C", IF($BI116="Y", IF($BA116="C", IF($AF116="N/A", $Q116, $AF116), IF($AF116="N/A", $T116, $AM116)), IF($AG116="N/A", $T116,$AG116)))))))</f>
        <v>1</v>
      </c>
      <c r="BU116" s="16">
        <f>IF(BC116="R", $CA116, IF(OR(BC116="P", BC116="T", BC116="N"), 0, IF($C116="DM", $T116, IF(OR(BC116="Y", BC116="IR"),$AM116,IF(BC116="C", IF($BI116="Y", IF($BA116="C", IF($AF116="N/A", $Q116, $AF116), IF($AF116="N/A", $T116, $AM116)), IF($AG116="N/A", $T116,$AG116)))))))</f>
        <v>1</v>
      </c>
      <c r="BV116" s="16">
        <f>IF(BD116="R", $CA116, IF(OR(BD116="P", BD116="T", BD116="N"), 0, IF($C116="DM", $T116, IF(OR(BD116="Y", BD116="IR"),$AM116,IF(BD116="C", IF($BI116="Y", IF($BA116="C", IF($AF116="N/A", $Q116, $AF116), IF($AF116="N/A", $T116, $AM116)), IF($AG116="N/A", $T116,$AG116)))))))</f>
        <v>1</v>
      </c>
      <c r="BW116" s="16">
        <f>IF(BE116="R", $CA116, IF(OR(BE116="P", BE116="T", BE116="N"), 0, IF($C116="DM", $T116, IF(OR(BE116="Y", BE116="IR"),$AM116,IF(BE116="C", IF($BI116="Y", IF($BA116="C", IF($AF116="N/A", $Q116, $AF116), IF($AF116="N/A", $T116, $AM116)), IF($AG116="N/A", $T116,$AG116)))))))</f>
        <v>1</v>
      </c>
      <c r="BX116" s="16">
        <f>IF(BF116="R", $CA116, IF(OR(BF116="P", BF116="T", BF116="N"), 0, IF($C116="DM", $T116, IF(OR(BF116="Y", BF116="IR"),$AM116,IF(BF116="C", IF($BI116="Y", IF($BA116="C", IF($AF116="N/A", $Q116, $AF116), IF($AF116="N/A", $T116, $AM116)), IF($AG116="N/A", $T116,$AG116)))))))</f>
        <v>1</v>
      </c>
      <c r="BY116" s="16">
        <f>IF(BG116="R", $CA116, IF(OR(BG116="P", BG116="T", BG116="N"), 0, IF($C116="DM", $T116, IF(OR(BG116="Y", BG116="IR"),$AM116,IF(BG116="C", IF($BI116="Y", IF($BA116="C", IF($AF116="N/A", $Q116, $AF116), IF($AF116="N/A", $T116, $AM116)), IF($AG116="N/A", $T116,$AG116)))))))</f>
        <v>1</v>
      </c>
      <c r="BZ116" s="16">
        <f>IF(BH116="R", $CA116, IF(OR(BH116="P", BH116="T", BH116="N"), 0, IF($C116="DM", $T116, IF(OR(BH116="Y", BH116="IR"),$AM116,IF(BH116="C", IF($BI116="Y", IF($BA116="C", IF($AF116="N/A", $Q116, $AF116), IF($AF116="N/A", $T116, $AM116)), IF($AG116="N/A", $T116,$AG116)))))))</f>
        <v>1</v>
      </c>
      <c r="CA116" s="15" t="s">
        <v>75</v>
      </c>
      <c r="CB116" s="16">
        <f>BZ116</f>
        <v>1</v>
      </c>
      <c r="CC116" s="15" t="str">
        <f>IF(OR($BH116="T", $BH116="R"), 0, IF($BH116="C", IF($BI116="Y", IF($BA116="C", 0, IF(AF116="N/A", Q116-T116, AF116-AG116)), IF($AF116="N/A", U116, AH116)), AN116))</f>
        <v>N/A</v>
      </c>
      <c r="CD116" s="15" t="str">
        <f>IF(OR($BH116="T", $BH116="R"), 0, IF($BH116="C", IF($BI116="Y", 0, IF($AF116="N/A", V116, AI116)), AO116))</f>
        <v>N/A</v>
      </c>
      <c r="CE116" s="15" t="str">
        <f>IF(OR($BH116="T", $BH116="R"), 0, IF($BH116="C", IF($BI116="Y", 0, IF($AF116="N/A", W116, AJ116)), AP116))</f>
        <v>N/A</v>
      </c>
      <c r="CF116" s="15" t="str">
        <f>IF(OR($BH116="T", $BH116="R"), 0, IF($BH116="C", IF($BI116="Y", 0, IF($AF116="N/A", X116, AK116)), AQ116))</f>
        <v>N/A</v>
      </c>
    </row>
    <row r="117" spans="1:85" x14ac:dyDescent="0.25">
      <c r="A117" s="14">
        <v>4190</v>
      </c>
      <c r="B117" s="15" t="s">
        <v>2385</v>
      </c>
      <c r="C117" s="15" t="s">
        <v>62</v>
      </c>
      <c r="D117" s="15" t="s">
        <v>53</v>
      </c>
      <c r="E117" s="15">
        <f>VLOOKUP(B117, 'Rookie Year'!$A$2:$B$55679,2,FALSE)</f>
        <v>2021</v>
      </c>
      <c r="F117" s="15">
        <v>2021</v>
      </c>
      <c r="G117" s="15" t="s">
        <v>40</v>
      </c>
      <c r="H117" s="15" t="s">
        <v>2386</v>
      </c>
      <c r="I117" s="16">
        <v>13</v>
      </c>
      <c r="J117" s="15">
        <v>3</v>
      </c>
      <c r="K117" s="17">
        <f>IF(AND(G117&lt;&gt;"N",R117="N/A"), IF(I117&lt;4, 0, 0.25),IF(I117=1, IF(J117=1,0.25, 0.25), IF(I117&lt;13, 0.25, IF(I117&lt;26, 0.4, IF(I117&lt;51, 0.6, 0.75)))))</f>
        <v>0.4</v>
      </c>
      <c r="L117" s="16">
        <f>I117-M117</f>
        <v>7</v>
      </c>
      <c r="M117" s="16">
        <f>ROUNDUP(I117*K117,0)</f>
        <v>6</v>
      </c>
      <c r="N117" s="16">
        <f>M117*J117</f>
        <v>18</v>
      </c>
      <c r="O117" s="16">
        <v>12</v>
      </c>
      <c r="P117" s="16">
        <v>6</v>
      </c>
      <c r="Q117" s="16">
        <f>N117-O117-P117</f>
        <v>0</v>
      </c>
      <c r="R117" s="15">
        <v>2023</v>
      </c>
      <c r="S117" s="15">
        <f>IF(R117="N/A", J117-($B$1-F117), J117-($B$1-R117))</f>
        <v>2</v>
      </c>
      <c r="T117" s="16">
        <v>0</v>
      </c>
      <c r="U117" s="16">
        <v>0</v>
      </c>
      <c r="V117" s="16" t="str">
        <f>IF($S117&lt;3, "N/A", $M117)</f>
        <v>N/A</v>
      </c>
      <c r="W117" s="16" t="str">
        <f>IF($S117&lt;4, "N/A", $M117)</f>
        <v>N/A</v>
      </c>
      <c r="X117" s="16" t="str">
        <f>IF($S117&lt;5, "N/A", $M117)</f>
        <v>N/A</v>
      </c>
      <c r="Y117" s="15" t="str">
        <f>IF(SUM(T117:X117)&lt;&gt;Q117, "CHECK", "OK")</f>
        <v>OK</v>
      </c>
      <c r="Z117" s="15" t="str">
        <f>IF(F117=$B$1, "No", IF(S117=1, "Yes", "No"))</f>
        <v>No</v>
      </c>
      <c r="AA117" s="18" t="str">
        <f>IF(C117="DM", "N/A", IF(Z117="No","N/A",VLOOKUP(B117,'Extension List'!$A$3:$R$1972,18,FALSE)))</f>
        <v>N/A</v>
      </c>
      <c r="AB117" s="15" t="str">
        <f>IF(C117="DM", "N/A", IF(Z117="No","N/A",VLOOKUP(B117,'Extension List'!$A$3:$T$1972,20,FALSE)))</f>
        <v>N/A</v>
      </c>
      <c r="AC117" s="15" t="str">
        <f>IF(AA117="N/A", "N/A", 0)</f>
        <v>N/A</v>
      </c>
      <c r="AD117" s="16" t="str">
        <f>IF(AE117="N/A", "N/A", AA117-AE117)</f>
        <v>N/A</v>
      </c>
      <c r="AE117" s="16" t="str">
        <f>IF(AA117="N/A", "N/A", IF(AC117&gt;0, IF(AA117&lt;13, ROUNDUP(0.25*AA117,0), IF(AA117&lt;26, ROUNDUP(0.4*AA117,0), IF(AA117&lt;51, ROUNDUP(0.6*AA117,0), ROUNDUP(0.75*AA117,0)))), "N/A"))</f>
        <v>N/A</v>
      </c>
      <c r="AF117" s="16" t="str">
        <f>IF(AD117="N/A","N/A", (AE117*AC117)+Q117)</f>
        <v>N/A</v>
      </c>
      <c r="AG117" s="16" t="str">
        <f>IF($AF117="N/A", "N/A", "TBC")</f>
        <v>N/A</v>
      </c>
      <c r="AH117" s="16" t="str">
        <f>IF($AF117="N/A", "N/A", "TBC")</f>
        <v>N/A</v>
      </c>
      <c r="AI117" s="16" t="str">
        <f>IF($AF117="N/A","N/A",IF(AC117&gt;1,"TBC","N/A"))</f>
        <v>N/A</v>
      </c>
      <c r="AJ117" s="16" t="str">
        <f>IF($AF117="N/A","N/A",IF(AC117&gt;2,"TBC","N/A"))</f>
        <v>N/A</v>
      </c>
      <c r="AK117" s="16" t="str">
        <f>IF($AF117="N/A","N/A",IF(AC117&gt;3,"TBC","N/A"))</f>
        <v>N/A</v>
      </c>
      <c r="AL117" s="16" t="str">
        <f>IF(AC117="N/A","N/A",IF(AC117&gt;0,IF(SUM(AG117:AK117)&lt;&gt;AF117,"CHECK","OK"),"N/A"))</f>
        <v>N/A</v>
      </c>
      <c r="AM117" s="16">
        <f>IF(AD117="N/A", L117+T117, L117+AG117)</f>
        <v>7</v>
      </c>
      <c r="AN117" s="16">
        <f>IF(AD117="N/A", IF(U117="N/A", "N/A", L117+U117), AD117+AH117)</f>
        <v>7</v>
      </c>
      <c r="AO117" s="16" t="str">
        <f>IF(AD117="N/A", IF(V117="N/A", "N/A", L117+V117), IF(AI117="N/A", "N/A", AD117+AI117))</f>
        <v>N/A</v>
      </c>
      <c r="AP117" s="16" t="str">
        <f>IF(AD117="N/A", IF(W117="N/A", "N/A", L117+W117), IF(AJ117="N/A", "N/A", AD117+AJ117))</f>
        <v>N/A</v>
      </c>
      <c r="AQ117" s="16" t="str">
        <f>IF(AD117="N/A", IF(X117="N/A", "N/A", L117+X117), IF(AK117="N/A", "N/A", AD117+AK117))</f>
        <v>N/A</v>
      </c>
      <c r="AR117" s="15" t="s">
        <v>40</v>
      </c>
      <c r="AS117" s="15" t="s">
        <v>40</v>
      </c>
      <c r="AT117" s="15" t="s">
        <v>40</v>
      </c>
      <c r="AU117" s="15" t="s">
        <v>40</v>
      </c>
      <c r="AV117" s="15" t="s">
        <v>44</v>
      </c>
      <c r="AW117" s="15" t="s">
        <v>44</v>
      </c>
      <c r="AX117" s="15" t="s">
        <v>44</v>
      </c>
      <c r="AY117" s="15" t="s">
        <v>44</v>
      </c>
      <c r="AZ117" s="15" t="s">
        <v>44</v>
      </c>
      <c r="BA117" s="15" t="s">
        <v>44</v>
      </c>
      <c r="BB117" s="15" t="s">
        <v>44</v>
      </c>
      <c r="BC117" s="15" t="s">
        <v>44</v>
      </c>
      <c r="BD117" s="15" t="s">
        <v>44</v>
      </c>
      <c r="BE117" s="15" t="s">
        <v>44</v>
      </c>
      <c r="BF117" s="15" t="s">
        <v>44</v>
      </c>
      <c r="BG117" s="15" t="s">
        <v>44</v>
      </c>
      <c r="BH117" s="15" t="s">
        <v>44</v>
      </c>
      <c r="BI117" s="15"/>
      <c r="BJ117" s="16">
        <f>IF(AR117="R", $CA117, IF(OR(AR117="P", AR117="T", AR117="N"), 0, IF($C117="DM", $T117, IF(OR(AR117="Y", AR117="IR"),$AM117,IF(AR117="C", IF($BI117="Y", IF($AF117="N/A", $Q117, $AF117), IF($AG117="N/A", $T117,$AG117)))))))</f>
        <v>7</v>
      </c>
      <c r="BK117" s="16">
        <f>IF(AS117="R", $CA117, IF(OR(AS117="P", AS117="T", AS117="N"), 0, IF($C117="DM", $T117, IF(OR(AS117="Y", AS117="IR"),$AM117,IF(AS117="C", IF($BI117="Y", IF($AF117="N/A", $Q117, $AF117), IF($AG117="N/A", $T117,$AG117)))))))</f>
        <v>7</v>
      </c>
      <c r="BL117" s="16">
        <f>IF(AT117="R", $CA117, IF(OR(AT117="P", AT117="T", AT117="N"), 0, IF($C117="DM", $T117, IF(OR(AT117="Y", AT117="IR"),$AM117,IF(AT117="C", IF($BI117="Y", IF($AF117="N/A", $Q117, $AF117), IF($AG117="N/A", $T117,$AG117)))))))</f>
        <v>7</v>
      </c>
      <c r="BM117" s="16">
        <f>IF(AU117="R", $CA117, IF(OR(AU117="P", AU117="T", AU117="N"), 0, IF($C117="DM", $T117, IF(OR(AU117="Y", AU117="IR"),$AM117,IF(AU117="C", IF($BI117="Y", IF($AF117="N/A", $Q117, $AF117), IF($AG117="N/A", $T117,$AG117)))))))</f>
        <v>7</v>
      </c>
      <c r="BN117" s="16">
        <f>IF(AV117="R", $CA117, IF(OR(AV117="P", AV117="T", AV117="N"), 0, IF($C117="DM", $T117, IF(OR(AV117="Y", AV117="IR"),$AM117,IF(AV117="C", IF($BI117="Y", IF($AF117="N/A", $Q117, $AF117), IF($AG117="N/A", $T117,$AG117)))))))</f>
        <v>0</v>
      </c>
      <c r="BO117" s="16">
        <f>IF(AW117="R", $CA117, IF(OR(AW117="P", AW117="T", AW117="N"), 0, IF($C117="DM", $T117, IF(OR(AW117="Y", AW117="IR"),$AM117,IF(AW117="C", IF($BI117="Y", IF($AF117="N/A", $Q117, $AF117), IF($AG117="N/A", $T117,$AG117)))))))</f>
        <v>0</v>
      </c>
      <c r="BP117" s="16">
        <f>IF(AX117="R", $CA117, IF(OR(AX117="P", AX117="T", AX117="N"), 0, IF($C117="DM", $T117, IF(OR(AX117="Y", AX117="IR"),$AM117,IF(AX117="C", IF($BI117="Y", IF($AF117="N/A", $Q117, $AF117), IF($AG117="N/A", $T117,$AG117)))))))</f>
        <v>0</v>
      </c>
      <c r="BQ117" s="16">
        <f>IF(AY117="R", $CA117, IF(OR(AY117="P", AY117="T", AY117="N"), 0, IF($C117="DM", $T117, IF(OR(AY117="Y", AY117="IR"),$AM117,IF(AY117="C", IF($BI117="Y", IF($AF117="N/A", $Q117, $AF117), IF($AG117="N/A", $T117,$AG117)))))))</f>
        <v>0</v>
      </c>
      <c r="BR117" s="16">
        <f>IF(AZ117="R", $CA117, IF(OR(AZ117="P", AZ117="T", AZ117="N"), 0, IF($C117="DM", $T117, IF(OR(AZ117="Y", AZ117="IR"),$AM117,IF(AZ117="C", IF($BI117="Y", IF($AF117="N/A", $Q117, $AF117), IF($AG117="N/A", $T117,$AG117)))))))</f>
        <v>0</v>
      </c>
      <c r="BS117" s="16">
        <f>IF(BA117="R", $CA117, IF(OR(BA117="P", BA117="T", BA117="N"), 0, IF($C117="DM", $T117, IF(OR(BA117="Y", BA117="IR"),$AM117,IF(BA117="C", IF($BI117="Y", IF($AF117="N/A", $Q117, $AF117), IF($AG117="N/A", $T117,$AG117)))))))</f>
        <v>0</v>
      </c>
      <c r="BT117" s="16">
        <f>IF(BB117="R", $CA117, IF(OR(BB117="P", BB117="T", BB117="N"), 0, IF($C117="DM", $T117, IF(OR(BB117="Y", BB117="IR"),$AM117,IF(BB117="C", IF($BI117="Y", IF($BA117="C", IF($AF117="N/A", $Q117, $AF117), IF($AF117="N/A", $T117, $AM117)), IF($AG117="N/A", $T117,$AG117)))))))</f>
        <v>0</v>
      </c>
      <c r="BU117" s="16">
        <f>IF(BC117="R", $CA117, IF(OR(BC117="P", BC117="T", BC117="N"), 0, IF($C117="DM", $T117, IF(OR(BC117="Y", BC117="IR"),$AM117,IF(BC117="C", IF($BI117="Y", IF($BA117="C", IF($AF117="N/A", $Q117, $AF117), IF($AF117="N/A", $T117, $AM117)), IF($AG117="N/A", $T117,$AG117)))))))</f>
        <v>0</v>
      </c>
      <c r="BV117" s="16">
        <f>IF(BD117="R", $CA117, IF(OR(BD117="P", BD117="T", BD117="N"), 0, IF($C117="DM", $T117, IF(OR(BD117="Y", BD117="IR"),$AM117,IF(BD117="C", IF($BI117="Y", IF($BA117="C", IF($AF117="N/A", $Q117, $AF117), IF($AF117="N/A", $T117, $AM117)), IF($AG117="N/A", $T117,$AG117)))))))</f>
        <v>0</v>
      </c>
      <c r="BW117" s="16">
        <f>IF(BE117="R", $CA117, IF(OR(BE117="P", BE117="T", BE117="N"), 0, IF($C117="DM", $T117, IF(OR(BE117="Y", BE117="IR"),$AM117,IF(BE117="C", IF($BI117="Y", IF($BA117="C", IF($AF117="N/A", $Q117, $AF117), IF($AF117="N/A", $T117, $AM117)), IF($AG117="N/A", $T117,$AG117)))))))</f>
        <v>0</v>
      </c>
      <c r="BX117" s="16">
        <f>IF(BF117="R", $CA117, IF(OR(BF117="P", BF117="T", BF117="N"), 0, IF($C117="DM", $T117, IF(OR(BF117="Y", BF117="IR"),$AM117,IF(BF117="C", IF($BI117="Y", IF($BA117="C", IF($AF117="N/A", $Q117, $AF117), IF($AF117="N/A", $T117, $AM117)), IF($AG117="N/A", $T117,$AG117)))))))</f>
        <v>0</v>
      </c>
      <c r="BY117" s="16">
        <f>IF(BG117="R", $CA117, IF(OR(BG117="P", BG117="T", BG117="N"), 0, IF($C117="DM", $T117, IF(OR(BG117="Y", BG117="IR"),$AM117,IF(BG117="C", IF($BI117="Y", IF($BA117="C", IF($AF117="N/A", $Q117, $AF117), IF($AF117="N/A", $T117, $AM117)), IF($AG117="N/A", $T117,$AG117)))))))</f>
        <v>0</v>
      </c>
      <c r="BZ117" s="16">
        <f>IF(BH117="R", $CA117, IF(OR(BH117="P", BH117="T", BH117="N"), 0, IF($C117="DM", $T117, IF(OR(BH117="Y", BH117="IR"),$AM117,IF(BH117="C", IF($BI117="Y", IF($BA117="C", IF($AF117="N/A", $Q117, $AF117), IF($AF117="N/A", $T117, $AM117)), IF($AG117="N/A", $T117,$AG117)))))))</f>
        <v>0</v>
      </c>
      <c r="CA117" s="15" t="s">
        <v>75</v>
      </c>
      <c r="CB117" s="16">
        <f>BZ117</f>
        <v>0</v>
      </c>
      <c r="CC117" s="15">
        <f>IF(OR($BH117="T", $BH117="R"), 0, IF($BH117="C", IF($BI117="Y", IF($BA117="C", 0, IF(AF117="N/A", Q117-T117, AF117-AG117)), IF($AF117="N/A", U117, AH117)), AN117))</f>
        <v>0</v>
      </c>
      <c r="CD117" s="15" t="str">
        <f>IF(OR($BH117="T", $BH117="R"), 0, IF($BH117="C", IF($BI117="Y", 0, IF($AF117="N/A", V117, AI117)), AO117))</f>
        <v>N/A</v>
      </c>
      <c r="CE117" s="15" t="str">
        <f>IF(OR($BH117="T", $BH117="R"), 0, IF($BH117="C", IF($BI117="Y", 0, IF($AF117="N/A", W117, AJ117)), AP117))</f>
        <v>N/A</v>
      </c>
      <c r="CF117" s="15" t="str">
        <f>IF(OR($BH117="T", $BH117="R"), 0, IF($BH117="C", IF($BI117="Y", 0, IF($AF117="N/A", X117, AK117)), AQ117))</f>
        <v>N/A</v>
      </c>
      <c r="CG117" t="str">
        <f>IF(AC117="N/A", "S:"&amp;L117&amp;" G:"&amp;M117&amp;" GR:"&amp;Q117, IF(AC117=0, "S:"&amp;L117&amp;" G:"&amp;M117&amp;" GR:"&amp;Q117, "S:"&amp;L117&amp;"/"&amp;AD117&amp;" G:"&amp;AE117&amp;" GR:"&amp;AF117))</f>
        <v>S:7 G:6 GR:0</v>
      </c>
    </row>
    <row r="118" spans="1:85" x14ac:dyDescent="0.25">
      <c r="A118" s="14">
        <v>5197</v>
      </c>
      <c r="B118" s="15" t="s">
        <v>2792</v>
      </c>
      <c r="C118" s="15" t="s">
        <v>62</v>
      </c>
      <c r="D118" s="15" t="s">
        <v>53</v>
      </c>
      <c r="E118" s="15">
        <f>VLOOKUP(B118, 'Rookie Year'!$A$2:$B$55679,2,FALSE)</f>
        <v>2023</v>
      </c>
      <c r="F118" s="15">
        <v>2023</v>
      </c>
      <c r="G118" s="15" t="s">
        <v>40</v>
      </c>
      <c r="H118" s="15" t="s">
        <v>2193</v>
      </c>
      <c r="I118" s="16">
        <v>2</v>
      </c>
      <c r="J118" s="15">
        <v>3</v>
      </c>
      <c r="K118" s="17">
        <f>IF(AND(G118&lt;&gt;"N",R118="N/A"), IF(I118&lt;4, 0, 0.25),IF(I118=1, IF(J118=1,0.25, 0.25), IF(I118&lt;13, 0.25, IF(I118&lt;26, 0.4, IF(I118&lt;51, 0.6, 0.75)))))</f>
        <v>0</v>
      </c>
      <c r="L118" s="16">
        <f>I118-M118</f>
        <v>2</v>
      </c>
      <c r="M118" s="16">
        <f>ROUNDUP(I118*K118,0)</f>
        <v>0</v>
      </c>
      <c r="N118" s="16">
        <f>M118*J118</f>
        <v>0</v>
      </c>
      <c r="O118" s="16">
        <v>0</v>
      </c>
      <c r="P118" s="16">
        <v>0</v>
      </c>
      <c r="Q118" s="16">
        <f>N118-O118-P118</f>
        <v>0</v>
      </c>
      <c r="R118" s="15" t="s">
        <v>75</v>
      </c>
      <c r="S118" s="15">
        <f>IF(R118="N/A", J118-($B$1-F118), J118-($B$1-R118))</f>
        <v>2</v>
      </c>
      <c r="T118" s="16">
        <v>0</v>
      </c>
      <c r="U118" s="16">
        <v>0</v>
      </c>
      <c r="V118" s="16" t="str">
        <f>IF($S118&lt;3, "N/A", $M118)</f>
        <v>N/A</v>
      </c>
      <c r="W118" s="16" t="str">
        <f>IF($S118&lt;4, "N/A", $M118)</f>
        <v>N/A</v>
      </c>
      <c r="X118" s="16" t="str">
        <f>IF($S118&lt;5, "N/A", $M118)</f>
        <v>N/A</v>
      </c>
      <c r="Y118" s="15" t="str">
        <f>IF(SUM(T118:X118)&lt;&gt;Q118, "CHECK", "OK")</f>
        <v>OK</v>
      </c>
      <c r="Z118" s="15" t="str">
        <f>IF(F118=$B$1, "No", IF(S118=1, "Yes", "No"))</f>
        <v>No</v>
      </c>
      <c r="AA118" s="18" t="str">
        <f>IF(C118="DM", "N/A", IF(Z118="No","N/A",VLOOKUP(B118,'Extension List'!$A$3:$R$1972,18,FALSE)))</f>
        <v>N/A</v>
      </c>
      <c r="AB118" s="15" t="str">
        <f>IF(C118="DM", "N/A", IF(Z118="No","N/A",VLOOKUP(B118,'Extension List'!$A$3:$T$1972,20,FALSE)))</f>
        <v>N/A</v>
      </c>
      <c r="AC118" s="15" t="str">
        <f>IF(AA118="N/A", "N/A", 0)</f>
        <v>N/A</v>
      </c>
      <c r="AD118" s="16" t="str">
        <f>IF(AE118="N/A", "N/A", AA118-AE118)</f>
        <v>N/A</v>
      </c>
      <c r="AE118" s="16" t="str">
        <f>IF(AA118="N/A", "N/A", IF(AC118&gt;0, IF(AA118&lt;13, ROUNDUP(0.25*AA118,0), IF(AA118&lt;26, ROUNDUP(0.4*AA118,0), IF(AA118&lt;51, ROUNDUP(0.6*AA118,0), ROUNDUP(0.75*AA118,0)))), "N/A"))</f>
        <v>N/A</v>
      </c>
      <c r="AF118" s="16" t="str">
        <f>IF(AD118="N/A","N/A", (AE118*AC118)+Q118)</f>
        <v>N/A</v>
      </c>
      <c r="AG118" s="16" t="str">
        <f>IF($AF118="N/A", "N/A", "TBC")</f>
        <v>N/A</v>
      </c>
      <c r="AH118" s="16" t="str">
        <f>IF($AF118="N/A", "N/A", "TBC")</f>
        <v>N/A</v>
      </c>
      <c r="AI118" s="16" t="str">
        <f>IF($AF118="N/A","N/A",IF(AC118&gt;1,"TBC","N/A"))</f>
        <v>N/A</v>
      </c>
      <c r="AJ118" s="16" t="str">
        <f>IF($AF118="N/A","N/A",IF(AC118&gt;2,"TBC","N/A"))</f>
        <v>N/A</v>
      </c>
      <c r="AK118" s="16" t="str">
        <f>IF($AF118="N/A","N/A",IF(AC118&gt;3,"TBC","N/A"))</f>
        <v>N/A</v>
      </c>
      <c r="AL118" s="16" t="str">
        <f>IF(AC118="N/A","N/A",IF(AC118&gt;0,IF(SUM(AG118:AK118)&lt;&gt;AF118,"CHECK","OK"),"N/A"))</f>
        <v>N/A</v>
      </c>
      <c r="AM118" s="16">
        <f>IF(AD118="N/A", L118+T118, L118+AG118)</f>
        <v>2</v>
      </c>
      <c r="AN118" s="16">
        <f>IF(AD118="N/A", IF(U118="N/A", "N/A", L118+U118), AD118+AH118)</f>
        <v>2</v>
      </c>
      <c r="AO118" s="16" t="str">
        <f>IF(AD118="N/A", IF(V118="N/A", "N/A", L118+V118), IF(AI118="N/A", "N/A", AD118+AI118))</f>
        <v>N/A</v>
      </c>
      <c r="AP118" s="16" t="str">
        <f>IF(AD118="N/A", IF(W118="N/A", "N/A", L118+W118), IF(AJ118="N/A", "N/A", AD118+AJ118))</f>
        <v>N/A</v>
      </c>
      <c r="AQ118" s="16" t="str">
        <f>IF(AD118="N/A", IF(X118="N/A", "N/A", L118+X118), IF(AK118="N/A", "N/A", AD118+AK118))</f>
        <v>N/A</v>
      </c>
      <c r="AR118" s="15" t="s">
        <v>44</v>
      </c>
      <c r="AS118" s="15" t="s">
        <v>44</v>
      </c>
      <c r="AT118" s="15" t="s">
        <v>44</v>
      </c>
      <c r="AU118" s="15" t="s">
        <v>44</v>
      </c>
      <c r="AV118" s="15" t="s">
        <v>44</v>
      </c>
      <c r="AW118" s="15" t="s">
        <v>44</v>
      </c>
      <c r="AX118" s="15" t="s">
        <v>44</v>
      </c>
      <c r="AY118" s="15" t="s">
        <v>44</v>
      </c>
      <c r="AZ118" s="15" t="s">
        <v>44</v>
      </c>
      <c r="BA118" s="15" t="s">
        <v>44</v>
      </c>
      <c r="BB118" s="15" t="s">
        <v>44</v>
      </c>
      <c r="BC118" s="15" t="s">
        <v>44</v>
      </c>
      <c r="BD118" s="15" t="s">
        <v>44</v>
      </c>
      <c r="BE118" s="15" t="s">
        <v>44</v>
      </c>
      <c r="BF118" s="15" t="s">
        <v>44</v>
      </c>
      <c r="BG118" s="15" t="s">
        <v>44</v>
      </c>
      <c r="BH118" s="15" t="s">
        <v>44</v>
      </c>
      <c r="BI118" s="15"/>
      <c r="BJ118" s="16">
        <f>IF(AR118="R", $CA118, IF(OR(AR118="P", AR118="T", AR118="N"), 0, IF($C118="DM", $T118, IF(OR(AR118="Y", AR118="IR"),$AM118,IF(AR118="C", IF($BI118="Y", IF($AF118="N/A", $Q118, $AF118), IF($AG118="N/A", $T118,$AG118)))))))</f>
        <v>0</v>
      </c>
      <c r="BK118" s="16">
        <f>IF(AS118="R", $CA118, IF(OR(AS118="P", AS118="T", AS118="N"), 0, IF($C118="DM", $T118, IF(OR(AS118="Y", AS118="IR"),$AM118,IF(AS118="C", IF($BI118="Y", IF($AF118="N/A", $Q118, $AF118), IF($AG118="N/A", $T118,$AG118)))))))</f>
        <v>0</v>
      </c>
      <c r="BL118" s="16">
        <f>IF(AT118="R", $CA118, IF(OR(AT118="P", AT118="T", AT118="N"), 0, IF($C118="DM", $T118, IF(OR(AT118="Y", AT118="IR"),$AM118,IF(AT118="C", IF($BI118="Y", IF($AF118="N/A", $Q118, $AF118), IF($AG118="N/A", $T118,$AG118)))))))</f>
        <v>0</v>
      </c>
      <c r="BM118" s="16">
        <f>IF(AU118="R", $CA118, IF(OR(AU118="P", AU118="T", AU118="N"), 0, IF($C118="DM", $T118, IF(OR(AU118="Y", AU118="IR"),$AM118,IF(AU118="C", IF($BI118="Y", IF($AF118="N/A", $Q118, $AF118), IF($AG118="N/A", $T118,$AG118)))))))</f>
        <v>0</v>
      </c>
      <c r="BN118" s="16">
        <f>IF(AV118="R", $CA118, IF(OR(AV118="P", AV118="T", AV118="N"), 0, IF($C118="DM", $T118, IF(OR(AV118="Y", AV118="IR"),$AM118,IF(AV118="C", IF($BI118="Y", IF($AF118="N/A", $Q118, $AF118), IF($AG118="N/A", $T118,$AG118)))))))</f>
        <v>0</v>
      </c>
      <c r="BO118" s="16">
        <f>IF(AW118="R", $CA118, IF(OR(AW118="P", AW118="T", AW118="N"), 0, IF($C118="DM", $T118, IF(OR(AW118="Y", AW118="IR"),$AM118,IF(AW118="C", IF($BI118="Y", IF($AF118="N/A", $Q118, $AF118), IF($AG118="N/A", $T118,$AG118)))))))</f>
        <v>0</v>
      </c>
      <c r="BP118" s="16">
        <f>IF(AX118="R", $CA118, IF(OR(AX118="P", AX118="T", AX118="N"), 0, IF($C118="DM", $T118, IF(OR(AX118="Y", AX118="IR"),$AM118,IF(AX118="C", IF($BI118="Y", IF($AF118="N/A", $Q118, $AF118), IF($AG118="N/A", $T118,$AG118)))))))</f>
        <v>0</v>
      </c>
      <c r="BQ118" s="16">
        <f>IF(AY118="R", $CA118, IF(OR(AY118="P", AY118="T", AY118="N"), 0, IF($C118="DM", $T118, IF(OR(AY118="Y", AY118="IR"),$AM118,IF(AY118="C", IF($BI118="Y", IF($AF118="N/A", $Q118, $AF118), IF($AG118="N/A", $T118,$AG118)))))))</f>
        <v>0</v>
      </c>
      <c r="BR118" s="16">
        <f>IF(AZ118="R", $CA118, IF(OR(AZ118="P", AZ118="T", AZ118="N"), 0, IF($C118="DM", $T118, IF(OR(AZ118="Y", AZ118="IR"),$AM118,IF(AZ118="C", IF($BI118="Y", IF($AF118="N/A", $Q118, $AF118), IF($AG118="N/A", $T118,$AG118)))))))</f>
        <v>0</v>
      </c>
      <c r="BS118" s="16">
        <f>IF(BA118="R", $CA118, IF(OR(BA118="P", BA118="T", BA118="N"), 0, IF($C118="DM", $T118, IF(OR(BA118="Y", BA118="IR"),$AM118,IF(BA118="C", IF($BI118="Y", IF($AF118="N/A", $Q118, $AF118), IF($AG118="N/A", $T118,$AG118)))))))</f>
        <v>0</v>
      </c>
      <c r="BT118" s="16">
        <f>IF(BB118="R", $CA118, IF(OR(BB118="P", BB118="T", BB118="N"), 0, IF($C118="DM", $T118, IF(OR(BB118="Y", BB118="IR"),$AM118,IF(BB118="C", IF($BI118="Y", IF($BA118="C", IF($AF118="N/A", $Q118, $AF118), IF($AF118="N/A", $T118, $AM118)), IF($AG118="N/A", $T118,$AG118)))))))</f>
        <v>0</v>
      </c>
      <c r="BU118" s="16">
        <f>IF(BC118="R", $CA118, IF(OR(BC118="P", BC118="T", BC118="N"), 0, IF($C118="DM", $T118, IF(OR(BC118="Y", BC118="IR"),$AM118,IF(BC118="C", IF($BI118="Y", IF($BA118="C", IF($AF118="N/A", $Q118, $AF118), IF($AF118="N/A", $T118, $AM118)), IF($AG118="N/A", $T118,$AG118)))))))</f>
        <v>0</v>
      </c>
      <c r="BV118" s="16">
        <f>IF(BD118="R", $CA118, IF(OR(BD118="P", BD118="T", BD118="N"), 0, IF($C118="DM", $T118, IF(OR(BD118="Y", BD118="IR"),$AM118,IF(BD118="C", IF($BI118="Y", IF($BA118="C", IF($AF118="N/A", $Q118, $AF118), IF($AF118="N/A", $T118, $AM118)), IF($AG118="N/A", $T118,$AG118)))))))</f>
        <v>0</v>
      </c>
      <c r="BW118" s="16">
        <f>IF(BE118="R", $CA118, IF(OR(BE118="P", BE118="T", BE118="N"), 0, IF($C118="DM", $T118, IF(OR(BE118="Y", BE118="IR"),$AM118,IF(BE118="C", IF($BI118="Y", IF($BA118="C", IF($AF118="N/A", $Q118, $AF118), IF($AF118="N/A", $T118, $AM118)), IF($AG118="N/A", $T118,$AG118)))))))</f>
        <v>0</v>
      </c>
      <c r="BX118" s="16">
        <f>IF(BF118="R", $CA118, IF(OR(BF118="P", BF118="T", BF118="N"), 0, IF($C118="DM", $T118, IF(OR(BF118="Y", BF118="IR"),$AM118,IF(BF118="C", IF($BI118="Y", IF($BA118="C", IF($AF118="N/A", $Q118, $AF118), IF($AF118="N/A", $T118, $AM118)), IF($AG118="N/A", $T118,$AG118)))))))</f>
        <v>0</v>
      </c>
      <c r="BY118" s="16">
        <f>IF(BG118="R", $CA118, IF(OR(BG118="P", BG118="T", BG118="N"), 0, IF($C118="DM", $T118, IF(OR(BG118="Y", BG118="IR"),$AM118,IF(BG118="C", IF($BI118="Y", IF($BA118="C", IF($AF118="N/A", $Q118, $AF118), IF($AF118="N/A", $T118, $AM118)), IF($AG118="N/A", $T118,$AG118)))))))</f>
        <v>0</v>
      </c>
      <c r="BZ118" s="16">
        <f>IF(BH118="R", $CA118, IF(OR(BH118="P", BH118="T", BH118="N"), 0, IF($C118="DM", $T118, IF(OR(BH118="Y", BH118="IR"),$AM118,IF(BH118="C", IF($BI118="Y", IF($BA118="C", IF($AF118="N/A", $Q118, $AF118), IF($AF118="N/A", $T118, $AM118)), IF($AG118="N/A", $T118,$AG118)))))))</f>
        <v>0</v>
      </c>
      <c r="CA118" s="15" t="s">
        <v>75</v>
      </c>
      <c r="CB118" s="16">
        <f>BZ118</f>
        <v>0</v>
      </c>
      <c r="CC118" s="15">
        <f>IF(OR($BH118="T", $BH118="R"), 0, IF($BH118="C", IF($BI118="Y", IF($BA118="C", 0, IF(AF118="N/A", Q118-T118, AF118-AG118)), IF($AF118="N/A", U118, AH118)), AN118))</f>
        <v>0</v>
      </c>
      <c r="CD118" s="15" t="str">
        <f>IF(OR($BH118="T", $BH118="R"), 0, IF($BH118="C", IF($BI118="Y", 0, IF($AF118="N/A", V118, AI118)), AO118))</f>
        <v>N/A</v>
      </c>
      <c r="CE118" s="15" t="str">
        <f>IF(OR($BH118="T", $BH118="R"), 0, IF($BH118="C", IF($BI118="Y", 0, IF($AF118="N/A", W118, AJ118)), AP118))</f>
        <v>N/A</v>
      </c>
      <c r="CF118" s="15" t="str">
        <f>IF(OR($BH118="T", $BH118="R"), 0, IF($BH118="C", IF($BI118="Y", 0, IF($AF118="N/A", X118, AK118)), AQ118))</f>
        <v>N/A</v>
      </c>
      <c r="CG118" t="str">
        <f>IF(AC118="N/A", "S:"&amp;L118&amp;" G:"&amp;M118&amp;" GR:"&amp;Q118, IF(AC118=0, "S:"&amp;L118&amp;" G:"&amp;M118&amp;" GR:"&amp;Q118, "S:"&amp;L118&amp;"/"&amp;AD118&amp;" G:"&amp;AE118&amp;" GR:"&amp;AF118))</f>
        <v>S:2 G:0 GR:0</v>
      </c>
    </row>
    <row r="119" spans="1:85" x14ac:dyDescent="0.25">
      <c r="A119" s="14">
        <v>4048</v>
      </c>
      <c r="B119" s="15" t="s">
        <v>853</v>
      </c>
      <c r="C119" s="15" t="s">
        <v>62</v>
      </c>
      <c r="D119" s="15" t="s">
        <v>53</v>
      </c>
      <c r="E119" s="15">
        <f>VLOOKUP(B119, 'Rookie Year'!$A$2:$B$55679,2,FALSE)</f>
        <v>2017</v>
      </c>
      <c r="F119" s="15">
        <v>2021</v>
      </c>
      <c r="G119" s="15" t="s">
        <v>42</v>
      </c>
      <c r="H119" s="15" t="s">
        <v>1928</v>
      </c>
      <c r="I119" s="16">
        <v>29</v>
      </c>
      <c r="J119" s="15">
        <v>5</v>
      </c>
      <c r="K119" s="17">
        <f>IF(AND(G119&lt;&gt;"N",R119="N/A"), IF(I119&lt;4, 0, 0.25),IF(I119=1, IF(J119=1,0.25, 0.25), IF(I119&lt;13, 0.25, IF(I119&lt;26, 0.4, IF(I119&lt;51, 0.6, 0.75)))))</f>
        <v>0.6</v>
      </c>
      <c r="L119" s="16">
        <f>I119-M119</f>
        <v>11</v>
      </c>
      <c r="M119" s="16">
        <f>ROUNDUP(I119*K119,0)</f>
        <v>18</v>
      </c>
      <c r="N119" s="16">
        <f>M119*J119</f>
        <v>90</v>
      </c>
      <c r="O119" s="16">
        <v>72</v>
      </c>
      <c r="P119" s="16">
        <v>0</v>
      </c>
      <c r="Q119" s="16">
        <f>N119-O119-P119</f>
        <v>18</v>
      </c>
      <c r="R119" s="15" t="s">
        <v>75</v>
      </c>
      <c r="S119" s="15">
        <f>IF(R119="N/A", J119-($B$1-F119), J119-($B$1-R119))</f>
        <v>2</v>
      </c>
      <c r="T119" s="16">
        <v>9</v>
      </c>
      <c r="U119" s="16">
        <v>9</v>
      </c>
      <c r="V119" s="16" t="str">
        <f>IF($S119&lt;3, "N/A", $M119)</f>
        <v>N/A</v>
      </c>
      <c r="W119" s="16" t="str">
        <f>IF($S119&lt;4, "N/A", $M119)</f>
        <v>N/A</v>
      </c>
      <c r="X119" s="16" t="str">
        <f>IF($S119&lt;5, "N/A", $M119)</f>
        <v>N/A</v>
      </c>
      <c r="Y119" s="15" t="str">
        <f>IF(SUM(T119:X119)&lt;&gt;Q119, "CHECK", "OK")</f>
        <v>OK</v>
      </c>
      <c r="Z119" s="15" t="str">
        <f>IF(F119=$B$1, "No", IF(S119=1, "Yes", "No"))</f>
        <v>No</v>
      </c>
      <c r="AA119" s="18" t="str">
        <f>IF(C119="DM", "N/A", IF(Z119="No","N/A",VLOOKUP(B119,'Extension List'!$A$3:$R$1972,18,FALSE)))</f>
        <v>N/A</v>
      </c>
      <c r="AB119" s="15" t="str">
        <f>IF(C119="DM", "N/A", IF(Z119="No","N/A",VLOOKUP(B119,'Extension List'!$A$3:$T$1972,20,FALSE)))</f>
        <v>N/A</v>
      </c>
      <c r="AC119" s="15" t="str">
        <f>IF(AA119="N/A", "N/A", 0)</f>
        <v>N/A</v>
      </c>
      <c r="AD119" s="16" t="str">
        <f>IF(AE119="N/A", "N/A", AA119-AE119)</f>
        <v>N/A</v>
      </c>
      <c r="AE119" s="16" t="str">
        <f>IF(AA119="N/A", "N/A", IF(AC119&gt;0, IF(AA119&lt;13, ROUNDUP(0.25*AA119,0), IF(AA119&lt;26, ROUNDUP(0.4*AA119,0), IF(AA119&lt;51, ROUNDUP(0.6*AA119,0), ROUNDUP(0.75*AA119,0)))), "N/A"))</f>
        <v>N/A</v>
      </c>
      <c r="AF119" s="16" t="str">
        <f>IF(AD119="N/A","N/A", (AE119*AC119)+Q119)</f>
        <v>N/A</v>
      </c>
      <c r="AG119" s="16" t="str">
        <f>IF($AF119="N/A", "N/A", "TBC")</f>
        <v>N/A</v>
      </c>
      <c r="AH119" s="16" t="str">
        <f>IF($AF119="N/A", "N/A", "TBC")</f>
        <v>N/A</v>
      </c>
      <c r="AI119" s="16" t="str">
        <f>IF($AF119="N/A","N/A",IF(AC119&gt;1,"TBC","N/A"))</f>
        <v>N/A</v>
      </c>
      <c r="AJ119" s="16" t="str">
        <f>IF($AF119="N/A","N/A",IF(AC119&gt;2,"TBC","N/A"))</f>
        <v>N/A</v>
      </c>
      <c r="AK119" s="16" t="str">
        <f>IF($AF119="N/A","N/A",IF(AC119&gt;3,"TBC","N/A"))</f>
        <v>N/A</v>
      </c>
      <c r="AL119" s="16" t="str">
        <f>IF(AC119="N/A","N/A",IF(AC119&gt;0,IF(SUM(AG119:AK119)&lt;&gt;AF119,"CHECK","OK"),"N/A"))</f>
        <v>N/A</v>
      </c>
      <c r="AM119" s="16">
        <f>IF(AD119="N/A", L119+T119, L119+AG119)</f>
        <v>20</v>
      </c>
      <c r="AN119" s="16">
        <f>IF(AD119="N/A", IF(U119="N/A", "N/A", L119+U119), AD119+AH119)</f>
        <v>20</v>
      </c>
      <c r="AO119" s="16" t="str">
        <f>IF(AD119="N/A", IF(V119="N/A", "N/A", L119+V119), IF(AI119="N/A", "N/A", AD119+AI119))</f>
        <v>N/A</v>
      </c>
      <c r="AP119" s="16" t="str">
        <f>IF(AD119="N/A", IF(W119="N/A", "N/A", L119+W119), IF(AJ119="N/A", "N/A", AD119+AJ119))</f>
        <v>N/A</v>
      </c>
      <c r="AQ119" s="16" t="str">
        <f>IF(AD119="N/A", IF(X119="N/A", "N/A", L119+X119), IF(AK119="N/A", "N/A", AD119+AK119))</f>
        <v>N/A</v>
      </c>
      <c r="AR119" s="15" t="s">
        <v>40</v>
      </c>
      <c r="AS119" s="15" t="s">
        <v>40</v>
      </c>
      <c r="AT119" s="15" t="s">
        <v>40</v>
      </c>
      <c r="AU119" s="15" t="s">
        <v>40</v>
      </c>
      <c r="AV119" s="15" t="s">
        <v>40</v>
      </c>
      <c r="AW119" s="15" t="s">
        <v>40</v>
      </c>
      <c r="AX119" s="15" t="s">
        <v>40</v>
      </c>
      <c r="AY119" s="15" t="s">
        <v>40</v>
      </c>
      <c r="AZ119" s="15" t="s">
        <v>40</v>
      </c>
      <c r="BA119" s="15" t="s">
        <v>40</v>
      </c>
      <c r="BB119" s="15" t="s">
        <v>40</v>
      </c>
      <c r="BC119" s="15" t="s">
        <v>40</v>
      </c>
      <c r="BD119" s="15" t="s">
        <v>40</v>
      </c>
      <c r="BE119" s="15" t="s">
        <v>40</v>
      </c>
      <c r="BF119" s="15" t="s">
        <v>40</v>
      </c>
      <c r="BG119" s="15" t="s">
        <v>40</v>
      </c>
      <c r="BH119" s="15" t="s">
        <v>40</v>
      </c>
      <c r="BI119" s="15"/>
      <c r="BJ119" s="16">
        <f>IF(AR119="R", $CA119, IF(OR(AR119="P", AR119="T", AR119="N"), 0, IF($C119="DM", $T119, IF(OR(AR119="Y", AR119="IR"),$AM119,IF(AR119="C", IF($BI119="Y", IF($AF119="N/A", $Q119, $AF119), IF($AG119="N/A", $T119,$AG119)))))))</f>
        <v>20</v>
      </c>
      <c r="BK119" s="16">
        <f>IF(AS119="R", $CA119, IF(OR(AS119="P", AS119="T", AS119="N"), 0, IF($C119="DM", $T119, IF(OR(AS119="Y", AS119="IR"),$AM119,IF(AS119="C", IF($BI119="Y", IF($AF119="N/A", $Q119, $AF119), IF($AG119="N/A", $T119,$AG119)))))))</f>
        <v>20</v>
      </c>
      <c r="BL119" s="16">
        <f>IF(AT119="R", $CA119, IF(OR(AT119="P", AT119="T", AT119="N"), 0, IF($C119="DM", $T119, IF(OR(AT119="Y", AT119="IR"),$AM119,IF(AT119="C", IF($BI119="Y", IF($AF119="N/A", $Q119, $AF119), IF($AG119="N/A", $T119,$AG119)))))))</f>
        <v>20</v>
      </c>
      <c r="BM119" s="16">
        <f>IF(AU119="R", $CA119, IF(OR(AU119="P", AU119="T", AU119="N"), 0, IF($C119="DM", $T119, IF(OR(AU119="Y", AU119="IR"),$AM119,IF(AU119="C", IF($BI119="Y", IF($AF119="N/A", $Q119, $AF119), IF($AG119="N/A", $T119,$AG119)))))))</f>
        <v>20</v>
      </c>
      <c r="BN119" s="16">
        <f>IF(AV119="R", $CA119, IF(OR(AV119="P", AV119="T", AV119="N"), 0, IF($C119="DM", $T119, IF(OR(AV119="Y", AV119="IR"),$AM119,IF(AV119="C", IF($BI119="Y", IF($AF119="N/A", $Q119, $AF119), IF($AG119="N/A", $T119,$AG119)))))))</f>
        <v>20</v>
      </c>
      <c r="BO119" s="16">
        <f>IF(AW119="R", $CA119, IF(OR(AW119="P", AW119="T", AW119="N"), 0, IF($C119="DM", $T119, IF(OR(AW119="Y", AW119="IR"),$AM119,IF(AW119="C", IF($BI119="Y", IF($AF119="N/A", $Q119, $AF119), IF($AG119="N/A", $T119,$AG119)))))))</f>
        <v>20</v>
      </c>
      <c r="BP119" s="16">
        <f>IF(AX119="R", $CA119, IF(OR(AX119="P", AX119="T", AX119="N"), 0, IF($C119="DM", $T119, IF(OR(AX119="Y", AX119="IR"),$AM119,IF(AX119="C", IF($BI119="Y", IF($AF119="N/A", $Q119, $AF119), IF($AG119="N/A", $T119,$AG119)))))))</f>
        <v>20</v>
      </c>
      <c r="BQ119" s="16">
        <f>IF(AY119="R", $CA119, IF(OR(AY119="P", AY119="T", AY119="N"), 0, IF($C119="DM", $T119, IF(OR(AY119="Y", AY119="IR"),$AM119,IF(AY119="C", IF($BI119="Y", IF($AF119="N/A", $Q119, $AF119), IF($AG119="N/A", $T119,$AG119)))))))</f>
        <v>20</v>
      </c>
      <c r="BR119" s="16">
        <f>IF(AZ119="R", $CA119, IF(OR(AZ119="P", AZ119="T", AZ119="N"), 0, IF($C119="DM", $T119, IF(OR(AZ119="Y", AZ119="IR"),$AM119,IF(AZ119="C", IF($BI119="Y", IF($AF119="N/A", $Q119, $AF119), IF($AG119="N/A", $T119,$AG119)))))))</f>
        <v>20</v>
      </c>
      <c r="BS119" s="16">
        <f>IF(BA119="R", $CA119, IF(OR(BA119="P", BA119="T", BA119="N"), 0, IF($C119="DM", $T119, IF(OR(BA119="Y", BA119="IR"),$AM119,IF(BA119="C", IF($BI119="Y", IF($AF119="N/A", $Q119, $AF119), IF($AG119="N/A", $T119,$AG119)))))))</f>
        <v>20</v>
      </c>
      <c r="BT119" s="16">
        <f>IF(BB119="R", $CA119, IF(OR(BB119="P", BB119="T", BB119="N"), 0, IF($C119="DM", $T119, IF(OR(BB119="Y", BB119="IR"),$AM119,IF(BB119="C", IF($BI119="Y", IF($BA119="C", IF($AF119="N/A", $Q119, $AF119), IF($AF119="N/A", $T119, $AM119)), IF($AG119="N/A", $T119,$AG119)))))))</f>
        <v>20</v>
      </c>
      <c r="BU119" s="16">
        <f>IF(BC119="R", $CA119, IF(OR(BC119="P", BC119="T", BC119="N"), 0, IF($C119="DM", $T119, IF(OR(BC119="Y", BC119="IR"),$AM119,IF(BC119="C", IF($BI119="Y", IF($BA119="C", IF($AF119="N/A", $Q119, $AF119), IF($AF119="N/A", $T119, $AM119)), IF($AG119="N/A", $T119,$AG119)))))))</f>
        <v>20</v>
      </c>
      <c r="BV119" s="16">
        <f>IF(BD119="R", $CA119, IF(OR(BD119="P", BD119="T", BD119="N"), 0, IF($C119="DM", $T119, IF(OR(BD119="Y", BD119="IR"),$AM119,IF(BD119="C", IF($BI119="Y", IF($BA119="C", IF($AF119="N/A", $Q119, $AF119), IF($AF119="N/A", $T119, $AM119)), IF($AG119="N/A", $T119,$AG119)))))))</f>
        <v>20</v>
      </c>
      <c r="BW119" s="16">
        <f>IF(BE119="R", $CA119, IF(OR(BE119="P", BE119="T", BE119="N"), 0, IF($C119="DM", $T119, IF(OR(BE119="Y", BE119="IR"),$AM119,IF(BE119="C", IF($BI119="Y", IF($BA119="C", IF($AF119="N/A", $Q119, $AF119), IF($AF119="N/A", $T119, $AM119)), IF($AG119="N/A", $T119,$AG119)))))))</f>
        <v>20</v>
      </c>
      <c r="BX119" s="16">
        <f>IF(BF119="R", $CA119, IF(OR(BF119="P", BF119="T", BF119="N"), 0, IF($C119="DM", $T119, IF(OR(BF119="Y", BF119="IR"),$AM119,IF(BF119="C", IF($BI119="Y", IF($BA119="C", IF($AF119="N/A", $Q119, $AF119), IF($AF119="N/A", $T119, $AM119)), IF($AG119="N/A", $T119,$AG119)))))))</f>
        <v>20</v>
      </c>
      <c r="BY119" s="16">
        <f>IF(BG119="R", $CA119, IF(OR(BG119="P", BG119="T", BG119="N"), 0, IF($C119="DM", $T119, IF(OR(BG119="Y", BG119="IR"),$AM119,IF(BG119="C", IF($BI119="Y", IF($BA119="C", IF($AF119="N/A", $Q119, $AF119), IF($AF119="N/A", $T119, $AM119)), IF($AG119="N/A", $T119,$AG119)))))))</f>
        <v>20</v>
      </c>
      <c r="BZ119" s="16">
        <f>IF(BH119="R", $CA119, IF(OR(BH119="P", BH119="T", BH119="N"), 0, IF($C119="DM", $T119, IF(OR(BH119="Y", BH119="IR"),$AM119,IF(BH119="C", IF($BI119="Y", IF($BA119="C", IF($AF119="N/A", $Q119, $AF119), IF($AF119="N/A", $T119, $AM119)), IF($AG119="N/A", $T119,$AG119)))))))</f>
        <v>20</v>
      </c>
      <c r="CA119" s="15" t="s">
        <v>75</v>
      </c>
      <c r="CB119" s="16">
        <f>BZ119</f>
        <v>20</v>
      </c>
      <c r="CC119" s="15">
        <f>IF(OR($BH119="T", $BH119="R"), 0, IF($BH119="C", IF($BI119="Y", IF($BA119="C", 0, IF(AF119="N/A", Q119-T119, AF119-AG119)), IF($AF119="N/A", U119, AH119)), AN119))</f>
        <v>20</v>
      </c>
      <c r="CD119" s="15" t="str">
        <f>IF(OR($BH119="T", $BH119="R"), 0, IF($BH119="C", IF($BI119="Y", 0, IF($AF119="N/A", V119, AI119)), AO119))</f>
        <v>N/A</v>
      </c>
      <c r="CE119" s="15" t="str">
        <f>IF(OR($BH119="T", $BH119="R"), 0, IF($BH119="C", IF($BI119="Y", 0, IF($AF119="N/A", W119, AJ119)), AP119))</f>
        <v>N/A</v>
      </c>
      <c r="CF119" s="15" t="str">
        <f>IF(OR($BH119="T", $BH119="R"), 0, IF($BH119="C", IF($BI119="Y", 0, IF($AF119="N/A", X119, AK119)), AQ119))</f>
        <v>N/A</v>
      </c>
      <c r="CG119" t="str">
        <f>IF(AC119="N/A", "S:"&amp;L119&amp;" G:"&amp;M119&amp;" GR:"&amp;Q119, IF(AC119=0, "S:"&amp;L119&amp;" G:"&amp;M119&amp;" GR:"&amp;Q119, "S:"&amp;L119&amp;"/"&amp;AD119&amp;" G:"&amp;AE119&amp;" GR:"&amp;AF119))</f>
        <v>S:11 G:18 GR:18</v>
      </c>
    </row>
    <row r="120" spans="1:85" x14ac:dyDescent="0.25">
      <c r="A120" s="14">
        <v>5782</v>
      </c>
      <c r="B120" s="15" t="s">
        <v>1290</v>
      </c>
      <c r="C120" s="15" t="s">
        <v>62</v>
      </c>
      <c r="D120" s="15" t="s">
        <v>53</v>
      </c>
      <c r="E120" s="15">
        <f>VLOOKUP(B120, 'Rookie Year'!$A$2:$B$55679,2,FALSE)</f>
        <v>2017</v>
      </c>
      <c r="F120" s="15">
        <v>2024</v>
      </c>
      <c r="G120" s="15" t="s">
        <v>42</v>
      </c>
      <c r="H120" s="15">
        <v>5</v>
      </c>
      <c r="I120" s="16">
        <v>5</v>
      </c>
      <c r="J120" s="15">
        <v>1</v>
      </c>
      <c r="K120" s="17">
        <f>IF(AND(G120&lt;&gt;"N",R120="N/A"), IF(I120&lt;4, 0, 0.25),IF(I120=1, IF(J120=1,0.25, 0.25), IF(I120&lt;13, 0.25, IF(I120&lt;26, 0.4, IF(I120&lt;51, 0.6, 0.75)))))</f>
        <v>0.25</v>
      </c>
      <c r="L120" s="16">
        <f>I120-M120</f>
        <v>3</v>
      </c>
      <c r="M120" s="16">
        <f>ROUNDUP(I120*K120,0)</f>
        <v>2</v>
      </c>
      <c r="N120" s="16">
        <f>M120*J120</f>
        <v>2</v>
      </c>
      <c r="O120" s="16">
        <v>0</v>
      </c>
      <c r="P120" s="16">
        <v>0</v>
      </c>
      <c r="Q120" s="16">
        <f>N120-O120-P120</f>
        <v>2</v>
      </c>
      <c r="R120" s="15" t="s">
        <v>75</v>
      </c>
      <c r="S120" s="15">
        <f>IF(R120="N/A", J120-($B$1-F120), J120-($B$1-R120))</f>
        <v>1</v>
      </c>
      <c r="T120" s="16">
        <f>IF($S120&lt;1, "N/A", $M120)</f>
        <v>2</v>
      </c>
      <c r="U120" s="16" t="str">
        <f>IF($S120&lt;2, "N/A", $M120)</f>
        <v>N/A</v>
      </c>
      <c r="V120" s="16" t="str">
        <f>IF($S120&lt;3, "N/A", $M120)</f>
        <v>N/A</v>
      </c>
      <c r="W120" s="16" t="str">
        <f>IF($S120&lt;4, "N/A", $M120)</f>
        <v>N/A</v>
      </c>
      <c r="X120" s="16" t="str">
        <f>IF($S120&lt;5, "N/A", $M120)</f>
        <v>N/A</v>
      </c>
      <c r="Y120" s="15" t="str">
        <f>IF(SUM(T120:X120)&lt;&gt;Q120, "CHECK", "OK")</f>
        <v>OK</v>
      </c>
      <c r="Z120" s="15" t="str">
        <f>IF(F120=$B$1, "No", IF(S120=1, "Yes", "No"))</f>
        <v>No</v>
      </c>
      <c r="AA120" s="18" t="str">
        <f>IF(C120="DM", "N/A", IF(Z120="No","N/A",VLOOKUP(B120,'Extension List'!$A$3:$R$1972,18,FALSE)))</f>
        <v>N/A</v>
      </c>
      <c r="AB120" s="15" t="str">
        <f>IF(C120="DM", "N/A", IF(Z120="No","N/A",VLOOKUP(B120,'Extension List'!$A$3:$T$1972,20,FALSE)))</f>
        <v>N/A</v>
      </c>
      <c r="AC120" s="15" t="str">
        <f>IF(AA120="N/A", "N/A", 0)</f>
        <v>N/A</v>
      </c>
      <c r="AD120" s="16" t="str">
        <f>IF(AE120="N/A", "N/A", AA120-AE120)</f>
        <v>N/A</v>
      </c>
      <c r="AE120" s="16" t="str">
        <f>IF(AA120="N/A", "N/A", IF(AC120&gt;0, IF(AA120&lt;13, ROUNDUP(0.25*AA120,0), IF(AA120&lt;26, ROUNDUP(0.4*AA120,0), IF(AA120&lt;51, ROUNDUP(0.6*AA120,0), ROUNDUP(0.75*AA120,0)))), "N/A"))</f>
        <v>N/A</v>
      </c>
      <c r="AF120" s="16" t="str">
        <f>IF(AD120="N/A","N/A", (AE120*AC120)+Q120)</f>
        <v>N/A</v>
      </c>
      <c r="AG120" s="16" t="str">
        <f>IF($AF120="N/A", "N/A", "TBC")</f>
        <v>N/A</v>
      </c>
      <c r="AH120" s="16" t="str">
        <f>IF($AF120="N/A", "N/A", "TBC")</f>
        <v>N/A</v>
      </c>
      <c r="AI120" s="16" t="str">
        <f>IF($AF120="N/A","N/A",IF(AC120&gt;1,"TBC","N/A"))</f>
        <v>N/A</v>
      </c>
      <c r="AJ120" s="16" t="str">
        <f>IF($AF120="N/A","N/A",IF(AC120&gt;2,"TBC","N/A"))</f>
        <v>N/A</v>
      </c>
      <c r="AK120" s="16" t="str">
        <f>IF($AF120="N/A","N/A",IF(AC120&gt;3,"TBC","N/A"))</f>
        <v>N/A</v>
      </c>
      <c r="AL120" s="16" t="str">
        <f>IF(AC120="N/A","N/A",IF(AC120&gt;0,IF(SUM(AG120:AK120)&lt;&gt;AF120,"CHECK","OK"),"N/A"))</f>
        <v>N/A</v>
      </c>
      <c r="AM120" s="16">
        <f>IF(AD120="N/A", L120+T120, L120+AG120)</f>
        <v>5</v>
      </c>
      <c r="AN120" s="16" t="str">
        <f>IF(AD120="N/A", IF(U120="N/A", "N/A", L120+U120), AD120+AH120)</f>
        <v>N/A</v>
      </c>
      <c r="AO120" s="16" t="str">
        <f>IF(AD120="N/A", IF(V120="N/A", "N/A", L120+V120), IF(AI120="N/A", "N/A", AD120+AI120))</f>
        <v>N/A</v>
      </c>
      <c r="AP120" s="16" t="str">
        <f>IF(AD120="N/A", IF(W120="N/A", "N/A", L120+W120), IF(AJ120="N/A", "N/A", AD120+AJ120))</f>
        <v>N/A</v>
      </c>
      <c r="AQ120" s="16" t="str">
        <f>IF(AD120="N/A", IF(X120="N/A", "N/A", L120+X120), IF(AK120="N/A", "N/A", AD120+AK120))</f>
        <v>N/A</v>
      </c>
      <c r="AR120" s="15" t="s">
        <v>42</v>
      </c>
      <c r="AS120" s="15" t="s">
        <v>42</v>
      </c>
      <c r="AT120" s="15" t="s">
        <v>42</v>
      </c>
      <c r="AU120" s="15" t="s">
        <v>42</v>
      </c>
      <c r="AV120" s="15" t="s">
        <v>42</v>
      </c>
      <c r="AW120" s="15" t="s">
        <v>40</v>
      </c>
      <c r="AX120" s="15" t="s">
        <v>40</v>
      </c>
      <c r="AY120" s="15" t="s">
        <v>40</v>
      </c>
      <c r="AZ120" s="15" t="s">
        <v>40</v>
      </c>
      <c r="BA120" s="15" t="s">
        <v>40</v>
      </c>
      <c r="BB120" s="15" t="s">
        <v>40</v>
      </c>
      <c r="BC120" s="15" t="s">
        <v>40</v>
      </c>
      <c r="BD120" s="15" t="s">
        <v>40</v>
      </c>
      <c r="BE120" s="15" t="s">
        <v>40</v>
      </c>
      <c r="BF120" s="15" t="s">
        <v>40</v>
      </c>
      <c r="BG120" s="15" t="s">
        <v>40</v>
      </c>
      <c r="BH120" s="15" t="s">
        <v>40</v>
      </c>
      <c r="BJ120" s="16">
        <f>IF(AR120="R", $CA120, IF(OR(AR120="P", AR120="T", AR120="N"), 0, IF($C120="DM", $T120, IF(OR(AR120="Y", AR120="IR"),$AM120,IF(AR120="C", IF($BI120="Y", IF($AF120="N/A", $Q120, $AF120), IF($AG120="N/A", $T120,$AG120)))))))</f>
        <v>0</v>
      </c>
      <c r="BK120" s="16">
        <f>IF(AS120="R", $CA120, IF(OR(AS120="P", AS120="T", AS120="N"), 0, IF($C120="DM", $T120, IF(OR(AS120="Y", AS120="IR"),$AM120,IF(AS120="C", IF($BI120="Y", IF($AF120="N/A", $Q120, $AF120), IF($AG120="N/A", $T120,$AG120)))))))</f>
        <v>0</v>
      </c>
      <c r="BL120" s="16">
        <f>IF(AT120="R", $CA120, IF(OR(AT120="P", AT120="T", AT120="N"), 0, IF($C120="DM", $T120, IF(OR(AT120="Y", AT120="IR"),$AM120,IF(AT120="C", IF($BI120="Y", IF($AF120="N/A", $Q120, $AF120), IF($AG120="N/A", $T120,$AG120)))))))</f>
        <v>0</v>
      </c>
      <c r="BM120" s="16">
        <f>IF(AU120="R", $CA120, IF(OR(AU120="P", AU120="T", AU120="N"), 0, IF($C120="DM", $T120, IF(OR(AU120="Y", AU120="IR"),$AM120,IF(AU120="C", IF($BI120="Y", IF($AF120="N/A", $Q120, $AF120), IF($AG120="N/A", $T120,$AG120)))))))</f>
        <v>0</v>
      </c>
      <c r="BN120" s="16">
        <f>IF(AV120="R", $CA120, IF(OR(AV120="P", AV120="T", AV120="N"), 0, IF($C120="DM", $T120, IF(OR(AV120="Y", AV120="IR"),$AM120,IF(AV120="C", IF($BI120="Y", IF($AF120="N/A", $Q120, $AF120), IF($AG120="N/A", $T120,$AG120)))))))</f>
        <v>0</v>
      </c>
      <c r="BO120" s="16">
        <f>IF(AW120="R", $CA120, IF(OR(AW120="P", AW120="T", AW120="N"), 0, IF($C120="DM", $T120, IF(OR(AW120="Y", AW120="IR"),$AM120,IF(AW120="C", IF($BI120="Y", IF($AF120="N/A", $Q120, $AF120), IF($AG120="N/A", $T120,$AG120)))))))</f>
        <v>5</v>
      </c>
      <c r="BP120" s="16">
        <f>IF(AX120="R", $CA120, IF(OR(AX120="P", AX120="T", AX120="N"), 0, IF($C120="DM", $T120, IF(OR(AX120="Y", AX120="IR"),$AM120,IF(AX120="C", IF($BI120="Y", IF($AF120="N/A", $Q120, $AF120), IF($AG120="N/A", $T120,$AG120)))))))</f>
        <v>5</v>
      </c>
      <c r="BQ120" s="16">
        <f>IF(AY120="R", $CA120, IF(OR(AY120="P", AY120="T", AY120="N"), 0, IF($C120="DM", $T120, IF(OR(AY120="Y", AY120="IR"),$AM120,IF(AY120="C", IF($BI120="Y", IF($AF120="N/A", $Q120, $AF120), IF($AG120="N/A", $T120,$AG120)))))))</f>
        <v>5</v>
      </c>
      <c r="BR120" s="16">
        <f>IF(AZ120="R", $CA120, IF(OR(AZ120="P", AZ120="T", AZ120="N"), 0, IF($C120="DM", $T120, IF(OR(AZ120="Y", AZ120="IR"),$AM120,IF(AZ120="C", IF($BI120="Y", IF($AF120="N/A", $Q120, $AF120), IF($AG120="N/A", $T120,$AG120)))))))</f>
        <v>5</v>
      </c>
      <c r="BS120" s="16">
        <f>IF(BA120="R", $CA120, IF(OR(BA120="P", BA120="T", BA120="N"), 0, IF($C120="DM", $T120, IF(OR(BA120="Y", BA120="IR"),$AM120,IF(BA120="C", IF($BI120="Y", IF($AF120="N/A", $Q120, $AF120), IF($AG120="N/A", $T120,$AG120)))))))</f>
        <v>5</v>
      </c>
      <c r="BT120" s="16">
        <f>IF(BB120="R", $CA120, IF(OR(BB120="P", BB120="T", BB120="N"), 0, IF($C120="DM", $T120, IF(OR(BB120="Y", BB120="IR"),$AM120,IF(BB120="C", IF($BI120="Y", IF($BA120="C", IF($AF120="N/A", $Q120, $AF120), IF($AF120="N/A", $T120, $AM120)), IF($AG120="N/A", $T120,$AG120)))))))</f>
        <v>5</v>
      </c>
      <c r="BU120" s="16">
        <f>IF(BC120="R", $CA120, IF(OR(BC120="P", BC120="T", BC120="N"), 0, IF($C120="DM", $T120, IF(OR(BC120="Y", BC120="IR"),$AM120,IF(BC120="C", IF($BI120="Y", IF($BA120="C", IF($AF120="N/A", $Q120, $AF120), IF($AF120="N/A", $T120, $AM120)), IF($AG120="N/A", $T120,$AG120)))))))</f>
        <v>5</v>
      </c>
      <c r="BV120" s="16">
        <f>IF(BD120="R", $CA120, IF(OR(BD120="P", BD120="T", BD120="N"), 0, IF($C120="DM", $T120, IF(OR(BD120="Y", BD120="IR"),$AM120,IF(BD120="C", IF($BI120="Y", IF($BA120="C", IF($AF120="N/A", $Q120, $AF120), IF($AF120="N/A", $T120, $AM120)), IF($AG120="N/A", $T120,$AG120)))))))</f>
        <v>5</v>
      </c>
      <c r="BW120" s="16">
        <f>IF(BE120="R", $CA120, IF(OR(BE120="P", BE120="T", BE120="N"), 0, IF($C120="DM", $T120, IF(OR(BE120="Y", BE120="IR"),$AM120,IF(BE120="C", IF($BI120="Y", IF($BA120="C", IF($AF120="N/A", $Q120, $AF120), IF($AF120="N/A", $T120, $AM120)), IF($AG120="N/A", $T120,$AG120)))))))</f>
        <v>5</v>
      </c>
      <c r="BX120" s="16">
        <f>IF(BF120="R", $CA120, IF(OR(BF120="P", BF120="T", BF120="N"), 0, IF($C120="DM", $T120, IF(OR(BF120="Y", BF120="IR"),$AM120,IF(BF120="C", IF($BI120="Y", IF($BA120="C", IF($AF120="N/A", $Q120, $AF120), IF($AF120="N/A", $T120, $AM120)), IF($AG120="N/A", $T120,$AG120)))))))</f>
        <v>5</v>
      </c>
      <c r="BY120" s="16">
        <f>IF(BG120="R", $CA120, IF(OR(BG120="P", BG120="T", BG120="N"), 0, IF($C120="DM", $T120, IF(OR(BG120="Y", BG120="IR"),$AM120,IF(BG120="C", IF($BI120="Y", IF($BA120="C", IF($AF120="N/A", $Q120, $AF120), IF($AF120="N/A", $T120, $AM120)), IF($AG120="N/A", $T120,$AG120)))))))</f>
        <v>5</v>
      </c>
      <c r="BZ120" s="16">
        <f>IF(BH120="R", $CA120, IF(OR(BH120="P", BH120="T", BH120="N"), 0, IF($C120="DM", $T120, IF(OR(BH120="Y", BH120="IR"),$AM120,IF(BH120="C", IF($BI120="Y", IF($BA120="C", IF($AF120="N/A", $Q120, $AF120), IF($AF120="N/A", $T120, $AM120)), IF($AG120="N/A", $T120,$AG120)))))))</f>
        <v>5</v>
      </c>
      <c r="CA120" s="15" t="s">
        <v>75</v>
      </c>
      <c r="CB120" s="16">
        <f>BZ120</f>
        <v>5</v>
      </c>
      <c r="CC120" s="15" t="str">
        <f>IF(OR($BH120="T", $BH120="R"), 0, IF($BH120="C", IF($BI120="Y", IF($BA120="C", 0, IF(AF120="N/A", Q120-T120, AF120-AG120)), IF($AF120="N/A", U120, AH120)), AN120))</f>
        <v>N/A</v>
      </c>
      <c r="CD120" s="15" t="str">
        <f>IF(OR($BH120="T", $BH120="R"), 0, IF($BH120="C", IF($BI120="Y", 0, IF($AF120="N/A", V120, AI120)), AO120))</f>
        <v>N/A</v>
      </c>
      <c r="CE120" s="15" t="str">
        <f>IF(OR($BH120="T", $BH120="R"), 0, IF($BH120="C", IF($BI120="Y", 0, IF($AF120="N/A", W120, AJ120)), AP120))</f>
        <v>N/A</v>
      </c>
      <c r="CF120" s="15" t="str">
        <f>IF(OR($BH120="T", $BH120="R"), 0, IF($BH120="C", IF($BI120="Y", 0, IF($AF120="N/A", X120, AK120)), AQ120))</f>
        <v>N/A</v>
      </c>
    </row>
    <row r="121" spans="1:85" x14ac:dyDescent="0.25">
      <c r="A121" s="14">
        <v>5770</v>
      </c>
      <c r="B121" s="15" t="s">
        <v>2344</v>
      </c>
      <c r="C121" s="15" t="s">
        <v>62</v>
      </c>
      <c r="D121" s="15" t="s">
        <v>53</v>
      </c>
      <c r="E121" s="15">
        <f>VLOOKUP(B121, 'Rookie Year'!$A$2:$B$55679,2,FALSE)</f>
        <v>2021</v>
      </c>
      <c r="F121" s="15">
        <v>2024</v>
      </c>
      <c r="G121" s="15" t="s">
        <v>42</v>
      </c>
      <c r="H121" s="15">
        <v>4</v>
      </c>
      <c r="I121" s="16">
        <v>5</v>
      </c>
      <c r="J121" s="15">
        <v>1</v>
      </c>
      <c r="K121" s="17">
        <f>IF(AND(G121&lt;&gt;"N",R121="N/A"), IF(I121&lt;4, 0, 0.25),IF(I121=1, IF(J121=1,0.25, 0.25), IF(I121&lt;13, 0.25, IF(I121&lt;26, 0.4, IF(I121&lt;51, 0.6, 0.75)))))</f>
        <v>0.25</v>
      </c>
      <c r="L121" s="16">
        <f>I121-M121</f>
        <v>3</v>
      </c>
      <c r="M121" s="16">
        <f>ROUNDUP(I121*K121,0)</f>
        <v>2</v>
      </c>
      <c r="N121" s="16">
        <f>M121*J121</f>
        <v>2</v>
      </c>
      <c r="O121" s="16">
        <v>0</v>
      </c>
      <c r="P121" s="16">
        <v>0</v>
      </c>
      <c r="Q121" s="16">
        <f>N121-O121-P121</f>
        <v>2</v>
      </c>
      <c r="R121" s="15" t="s">
        <v>75</v>
      </c>
      <c r="S121" s="15">
        <f>IF(R121="N/A", J121-($B$1-F121), J121-($B$1-R121))</f>
        <v>1</v>
      </c>
      <c r="T121" s="16">
        <f>IF($S121&lt;1, "N/A", $M121)</f>
        <v>2</v>
      </c>
      <c r="U121" s="16" t="str">
        <f>IF($S121&lt;2, "N/A", $M121)</f>
        <v>N/A</v>
      </c>
      <c r="V121" s="16" t="str">
        <f>IF($S121&lt;3, "N/A", $M121)</f>
        <v>N/A</v>
      </c>
      <c r="W121" s="16" t="str">
        <f>IF($S121&lt;4, "N/A", $M121)</f>
        <v>N/A</v>
      </c>
      <c r="X121" s="16" t="str">
        <f>IF($S121&lt;5, "N/A", $M121)</f>
        <v>N/A</v>
      </c>
      <c r="Y121" s="15" t="str">
        <f>IF(SUM(T121:X121)&lt;&gt;Q121, "CHECK", "OK")</f>
        <v>OK</v>
      </c>
      <c r="Z121" s="15" t="str">
        <f>IF(F121=$B$1, "No", IF(S121=1, "Yes", "No"))</f>
        <v>No</v>
      </c>
      <c r="AA121" s="18" t="str">
        <f>IF(C121="DM", "N/A", IF(Z121="No","N/A",VLOOKUP(B121,'Extension List'!$A$3:$R$1972,18,FALSE)))</f>
        <v>N/A</v>
      </c>
      <c r="AB121" s="15" t="str">
        <f>IF(C121="DM", "N/A", IF(Z121="No","N/A",VLOOKUP(B121,'Extension List'!$A$3:$T$1972,20,FALSE)))</f>
        <v>N/A</v>
      </c>
      <c r="AC121" s="15" t="str">
        <f>IF(AA121="N/A", "N/A", 0)</f>
        <v>N/A</v>
      </c>
      <c r="AD121" s="16" t="str">
        <f>IF(AE121="N/A", "N/A", AA121-AE121)</f>
        <v>N/A</v>
      </c>
      <c r="AE121" s="16" t="str">
        <f>IF(AA121="N/A", "N/A", IF(AC121&gt;0, IF(AA121&lt;13, ROUNDUP(0.25*AA121,0), IF(AA121&lt;26, ROUNDUP(0.4*AA121,0), IF(AA121&lt;51, ROUNDUP(0.6*AA121,0), ROUNDUP(0.75*AA121,0)))), "N/A"))</f>
        <v>N/A</v>
      </c>
      <c r="AF121" s="16" t="str">
        <f>IF(AD121="N/A","N/A", (AE121*AC121)+Q121)</f>
        <v>N/A</v>
      </c>
      <c r="AG121" s="16" t="str">
        <f>IF($AF121="N/A", "N/A", "TBC")</f>
        <v>N/A</v>
      </c>
      <c r="AH121" s="16" t="str">
        <f>IF($AF121="N/A", "N/A", "TBC")</f>
        <v>N/A</v>
      </c>
      <c r="AI121" s="16" t="str">
        <f>IF($AF121="N/A","N/A",IF(AC121&gt;1,"TBC","N/A"))</f>
        <v>N/A</v>
      </c>
      <c r="AJ121" s="16" t="str">
        <f>IF($AF121="N/A","N/A",IF(AC121&gt;2,"TBC","N/A"))</f>
        <v>N/A</v>
      </c>
      <c r="AK121" s="16" t="str">
        <f>IF($AF121="N/A","N/A",IF(AC121&gt;3,"TBC","N/A"))</f>
        <v>N/A</v>
      </c>
      <c r="AL121" s="16" t="str">
        <f>IF(AC121="N/A","N/A",IF(AC121&gt;0,IF(SUM(AG121:AK121)&lt;&gt;AF121,"CHECK","OK"),"N/A"))</f>
        <v>N/A</v>
      </c>
      <c r="AM121" s="16">
        <f>IF(AD121="N/A", L121+T121, L121+AG121)</f>
        <v>5</v>
      </c>
      <c r="AN121" s="16" t="str">
        <f>IF(AD121="N/A", IF(U121="N/A", "N/A", L121+U121), AD121+AH121)</f>
        <v>N/A</v>
      </c>
      <c r="AO121" s="16" t="str">
        <f>IF(AD121="N/A", IF(V121="N/A", "N/A", L121+V121), IF(AI121="N/A", "N/A", AD121+AI121))</f>
        <v>N/A</v>
      </c>
      <c r="AP121" s="16" t="str">
        <f>IF(AD121="N/A", IF(W121="N/A", "N/A", L121+W121), IF(AJ121="N/A", "N/A", AD121+AJ121))</f>
        <v>N/A</v>
      </c>
      <c r="AQ121" s="16" t="str">
        <f>IF(AD121="N/A", IF(X121="N/A", "N/A", L121+X121), IF(AK121="N/A", "N/A", AD121+AK121))</f>
        <v>N/A</v>
      </c>
      <c r="AR121" s="15" t="s">
        <v>42</v>
      </c>
      <c r="AS121" s="15" t="s">
        <v>42</v>
      </c>
      <c r="AT121" s="15" t="s">
        <v>42</v>
      </c>
      <c r="AU121" s="15" t="s">
        <v>42</v>
      </c>
      <c r="AV121" s="15" t="s">
        <v>40</v>
      </c>
      <c r="AW121" s="15" t="s">
        <v>40</v>
      </c>
      <c r="AX121" s="15" t="s">
        <v>40</v>
      </c>
      <c r="AY121" s="15" t="s">
        <v>40</v>
      </c>
      <c r="AZ121" s="15" t="s">
        <v>40</v>
      </c>
      <c r="BA121" s="15" t="s">
        <v>40</v>
      </c>
      <c r="BB121" s="15" t="s">
        <v>40</v>
      </c>
      <c r="BC121" s="15" t="s">
        <v>40</v>
      </c>
      <c r="BD121" s="15" t="s">
        <v>40</v>
      </c>
      <c r="BE121" s="15" t="s">
        <v>40</v>
      </c>
      <c r="BF121" s="15" t="s">
        <v>40</v>
      </c>
      <c r="BG121" s="15" t="s">
        <v>40</v>
      </c>
      <c r="BH121" s="15" t="s">
        <v>40</v>
      </c>
      <c r="BJ121" s="16">
        <f>IF(AR121="R", $CA121, IF(OR(AR121="P", AR121="T", AR121="N"), 0, IF($C121="DM", $T121, IF(OR(AR121="Y", AR121="IR"),$AM121,IF(AR121="C", IF($BI121="Y", IF($AF121="N/A", $Q121, $AF121), IF($AG121="N/A", $T121,$AG121)))))))</f>
        <v>0</v>
      </c>
      <c r="BK121" s="16">
        <f>IF(AS121="R", $CA121, IF(OR(AS121="P", AS121="T", AS121="N"), 0, IF($C121="DM", $T121, IF(OR(AS121="Y", AS121="IR"),$AM121,IF(AS121="C", IF($BI121="Y", IF($AF121="N/A", $Q121, $AF121), IF($AG121="N/A", $T121,$AG121)))))))</f>
        <v>0</v>
      </c>
      <c r="BL121" s="16">
        <f>IF(AT121="R", $CA121, IF(OR(AT121="P", AT121="T", AT121="N"), 0, IF($C121="DM", $T121, IF(OR(AT121="Y", AT121="IR"),$AM121,IF(AT121="C", IF($BI121="Y", IF($AF121="N/A", $Q121, $AF121), IF($AG121="N/A", $T121,$AG121)))))))</f>
        <v>0</v>
      </c>
      <c r="BM121" s="16">
        <f>IF(AU121="R", $CA121, IF(OR(AU121="P", AU121="T", AU121="N"), 0, IF($C121="DM", $T121, IF(OR(AU121="Y", AU121="IR"),$AM121,IF(AU121="C", IF($BI121="Y", IF($AF121="N/A", $Q121, $AF121), IF($AG121="N/A", $T121,$AG121)))))))</f>
        <v>0</v>
      </c>
      <c r="BN121" s="16">
        <f>IF(AV121="R", $CA121, IF(OR(AV121="P", AV121="T", AV121="N"), 0, IF($C121="DM", $T121, IF(OR(AV121="Y", AV121="IR"),$AM121,IF(AV121="C", IF($BI121="Y", IF($AF121="N/A", $Q121, $AF121), IF($AG121="N/A", $T121,$AG121)))))))</f>
        <v>5</v>
      </c>
      <c r="BO121" s="16">
        <f>IF(AW121="R", $CA121, IF(OR(AW121="P", AW121="T", AW121="N"), 0, IF($C121="DM", $T121, IF(OR(AW121="Y", AW121="IR"),$AM121,IF(AW121="C", IF($BI121="Y", IF($AF121="N/A", $Q121, $AF121), IF($AG121="N/A", $T121,$AG121)))))))</f>
        <v>5</v>
      </c>
      <c r="BP121" s="16">
        <f>IF(AX121="R", $CA121, IF(OR(AX121="P", AX121="T", AX121="N"), 0, IF($C121="DM", $T121, IF(OR(AX121="Y", AX121="IR"),$AM121,IF(AX121="C", IF($BI121="Y", IF($AF121="N/A", $Q121, $AF121), IF($AG121="N/A", $T121,$AG121)))))))</f>
        <v>5</v>
      </c>
      <c r="BQ121" s="16">
        <f>IF(AY121="R", $CA121, IF(OR(AY121="P", AY121="T", AY121="N"), 0, IF($C121="DM", $T121, IF(OR(AY121="Y", AY121="IR"),$AM121,IF(AY121="C", IF($BI121="Y", IF($AF121="N/A", $Q121, $AF121), IF($AG121="N/A", $T121,$AG121)))))))</f>
        <v>5</v>
      </c>
      <c r="BR121" s="16">
        <f>IF(AZ121="R", $CA121, IF(OR(AZ121="P", AZ121="T", AZ121="N"), 0, IF($C121="DM", $T121, IF(OR(AZ121="Y", AZ121="IR"),$AM121,IF(AZ121="C", IF($BI121="Y", IF($AF121="N/A", $Q121, $AF121), IF($AG121="N/A", $T121,$AG121)))))))</f>
        <v>5</v>
      </c>
      <c r="BS121" s="16">
        <f>IF(BA121="R", $CA121, IF(OR(BA121="P", BA121="T", BA121="N"), 0, IF($C121="DM", $T121, IF(OR(BA121="Y", BA121="IR"),$AM121,IF(BA121="C", IF($BI121="Y", IF($AF121="N/A", $Q121, $AF121), IF($AG121="N/A", $T121,$AG121)))))))</f>
        <v>5</v>
      </c>
      <c r="BT121" s="16">
        <f>IF(BB121="R", $CA121, IF(OR(BB121="P", BB121="T", BB121="N"), 0, IF($C121="DM", $T121, IF(OR(BB121="Y", BB121="IR"),$AM121,IF(BB121="C", IF($BI121="Y", IF($BA121="C", IF($AF121="N/A", $Q121, $AF121), IF($AF121="N/A", $T121, $AM121)), IF($AG121="N/A", $T121,$AG121)))))))</f>
        <v>5</v>
      </c>
      <c r="BU121" s="16">
        <f>IF(BC121="R", $CA121, IF(OR(BC121="P", BC121="T", BC121="N"), 0, IF($C121="DM", $T121, IF(OR(BC121="Y", BC121="IR"),$AM121,IF(BC121="C", IF($BI121="Y", IF($BA121="C", IF($AF121="N/A", $Q121, $AF121), IF($AF121="N/A", $T121, $AM121)), IF($AG121="N/A", $T121,$AG121)))))))</f>
        <v>5</v>
      </c>
      <c r="BV121" s="16">
        <f>IF(BD121="R", $CA121, IF(OR(BD121="P", BD121="T", BD121="N"), 0, IF($C121="DM", $T121, IF(OR(BD121="Y", BD121="IR"),$AM121,IF(BD121="C", IF($BI121="Y", IF($BA121="C", IF($AF121="N/A", $Q121, $AF121), IF($AF121="N/A", $T121, $AM121)), IF($AG121="N/A", $T121,$AG121)))))))</f>
        <v>5</v>
      </c>
      <c r="BW121" s="16">
        <f>IF(BE121="R", $CA121, IF(OR(BE121="P", BE121="T", BE121="N"), 0, IF($C121="DM", $T121, IF(OR(BE121="Y", BE121="IR"),$AM121,IF(BE121="C", IF($BI121="Y", IF($BA121="C", IF($AF121="N/A", $Q121, $AF121), IF($AF121="N/A", $T121, $AM121)), IF($AG121="N/A", $T121,$AG121)))))))</f>
        <v>5</v>
      </c>
      <c r="BX121" s="16">
        <f>IF(BF121="R", $CA121, IF(OR(BF121="P", BF121="T", BF121="N"), 0, IF($C121="DM", $T121, IF(OR(BF121="Y", BF121="IR"),$AM121,IF(BF121="C", IF($BI121="Y", IF($BA121="C", IF($AF121="N/A", $Q121, $AF121), IF($AF121="N/A", $T121, $AM121)), IF($AG121="N/A", $T121,$AG121)))))))</f>
        <v>5</v>
      </c>
      <c r="BY121" s="16">
        <f>IF(BG121="R", $CA121, IF(OR(BG121="P", BG121="T", BG121="N"), 0, IF($C121="DM", $T121, IF(OR(BG121="Y", BG121="IR"),$AM121,IF(BG121="C", IF($BI121="Y", IF($BA121="C", IF($AF121="N/A", $Q121, $AF121), IF($AF121="N/A", $T121, $AM121)), IF($AG121="N/A", $T121,$AG121)))))))</f>
        <v>5</v>
      </c>
      <c r="BZ121" s="16">
        <f>IF(BH121="R", $CA121, IF(OR(BH121="P", BH121="T", BH121="N"), 0, IF($C121="DM", $T121, IF(OR(BH121="Y", BH121="IR"),$AM121,IF(BH121="C", IF($BI121="Y", IF($BA121="C", IF($AF121="N/A", $Q121, $AF121), IF($AF121="N/A", $T121, $AM121)), IF($AG121="N/A", $T121,$AG121)))))))</f>
        <v>5</v>
      </c>
      <c r="CA121" s="15" t="s">
        <v>75</v>
      </c>
      <c r="CB121" s="16">
        <f>BZ121</f>
        <v>5</v>
      </c>
      <c r="CC121" s="15" t="str">
        <f>IF(OR($BH121="T", $BH121="R"), 0, IF($BH121="C", IF($BI121="Y", IF($BA121="C", 0, IF(AF121="N/A", Q121-T121, AF121-AG121)), IF($AF121="N/A", U121, AH121)), AN121))</f>
        <v>N/A</v>
      </c>
      <c r="CD121" s="15" t="str">
        <f>IF(OR($BH121="T", $BH121="R"), 0, IF($BH121="C", IF($BI121="Y", 0, IF($AF121="N/A", V121, AI121)), AO121))</f>
        <v>N/A</v>
      </c>
      <c r="CE121" s="15" t="str">
        <f>IF(OR($BH121="T", $BH121="R"), 0, IF($BH121="C", IF($BI121="Y", 0, IF($AF121="N/A", W121, AJ121)), AP121))</f>
        <v>N/A</v>
      </c>
      <c r="CF121" s="15" t="str">
        <f>IF(OR($BH121="T", $BH121="R"), 0, IF($BH121="C", IF($BI121="Y", 0, IF($AF121="N/A", X121, AK121)), AQ121))</f>
        <v>N/A</v>
      </c>
    </row>
    <row r="122" spans="1:85" x14ac:dyDescent="0.25">
      <c r="A122" s="14">
        <v>5511</v>
      </c>
      <c r="B122" s="15" t="s">
        <v>1539</v>
      </c>
      <c r="C122" s="15" t="s">
        <v>62</v>
      </c>
      <c r="D122" s="15" t="s">
        <v>53</v>
      </c>
      <c r="E122" s="15">
        <f>VLOOKUP(B122, 'Rookie Year'!$A$2:$B$55679,2,FALSE)</f>
        <v>2019</v>
      </c>
      <c r="F122" s="15">
        <v>2024</v>
      </c>
      <c r="G122" s="15" t="s">
        <v>42</v>
      </c>
      <c r="H122" s="15" t="s">
        <v>1928</v>
      </c>
      <c r="I122" s="16">
        <v>14</v>
      </c>
      <c r="J122" s="15">
        <v>2</v>
      </c>
      <c r="K122" s="17">
        <f>IF(AND(G122&lt;&gt;"N",R122="N/A"), IF(I122&lt;4, 0, 0.25),IF(I122=1, IF(J122=1,0.25, 0.25), IF(I122&lt;13, 0.25, IF(I122&lt;26, 0.4, IF(I122&lt;51, 0.6, 0.75)))))</f>
        <v>0.4</v>
      </c>
      <c r="L122" s="16">
        <f>I122-M122</f>
        <v>8</v>
      </c>
      <c r="M122" s="16">
        <f>ROUNDUP(I122*K122,0)</f>
        <v>6</v>
      </c>
      <c r="N122" s="16">
        <f>M122*J122</f>
        <v>12</v>
      </c>
      <c r="O122" s="16">
        <v>0</v>
      </c>
      <c r="P122" s="16">
        <v>0</v>
      </c>
      <c r="Q122" s="16">
        <f>N122-O122-P122</f>
        <v>12</v>
      </c>
      <c r="R122" s="15" t="s">
        <v>75</v>
      </c>
      <c r="S122" s="15">
        <f>IF(R122="N/A", J122-($B$1-F122), J122-($B$1-R122))</f>
        <v>2</v>
      </c>
      <c r="T122" s="16">
        <f>IF($S122&lt;1, "N/A", $M122)</f>
        <v>6</v>
      </c>
      <c r="U122" s="16">
        <f>IF($S122&lt;2, "N/A", $M122)</f>
        <v>6</v>
      </c>
      <c r="V122" s="16" t="str">
        <f>IF($S122&lt;3, "N/A", $M122)</f>
        <v>N/A</v>
      </c>
      <c r="W122" s="16" t="str">
        <f>IF($S122&lt;4, "N/A", $M122)</f>
        <v>N/A</v>
      </c>
      <c r="X122" s="16" t="str">
        <f>IF($S122&lt;5, "N/A", $M122)</f>
        <v>N/A</v>
      </c>
      <c r="Y122" s="15" t="str">
        <f>IF(SUM(T122:X122)&lt;&gt;Q122, "CHECK", "OK")</f>
        <v>OK</v>
      </c>
      <c r="Z122" s="15" t="str">
        <f>IF(F122=$B$1, "No", IF(S122=1, "Yes", "No"))</f>
        <v>No</v>
      </c>
      <c r="AA122" s="18" t="str">
        <f>IF(C122="DM", "N/A", IF(Z122="No","N/A",VLOOKUP(B122,'Extension List'!$A$3:$R$1972,18,FALSE)))</f>
        <v>N/A</v>
      </c>
      <c r="AB122" s="15" t="str">
        <f>IF(C122="DM", "N/A", IF(Z122="No","N/A",VLOOKUP(B122,'Extension List'!$A$3:$T$1972,20,FALSE)))</f>
        <v>N/A</v>
      </c>
      <c r="AC122" s="15" t="str">
        <f>IF(AA122="N/A", "N/A", 0)</f>
        <v>N/A</v>
      </c>
      <c r="AD122" s="16" t="str">
        <f>IF(AE122="N/A", "N/A", AA122-AE122)</f>
        <v>N/A</v>
      </c>
      <c r="AE122" s="16" t="str">
        <f>IF(AA122="N/A", "N/A", IF(AC122&gt;0, IF(AA122&lt;13, ROUNDUP(0.25*AA122,0), IF(AA122&lt;26, ROUNDUP(0.4*AA122,0), IF(AA122&lt;51, ROUNDUP(0.6*AA122,0), ROUNDUP(0.75*AA122,0)))), "N/A"))</f>
        <v>N/A</v>
      </c>
      <c r="AF122" s="16" t="str">
        <f>IF(AD122="N/A","N/A", (AE122*AC122)+Q122)</f>
        <v>N/A</v>
      </c>
      <c r="AG122" s="16" t="str">
        <f>IF($AF122="N/A", "N/A", "TBC")</f>
        <v>N/A</v>
      </c>
      <c r="AH122" s="16" t="str">
        <f>IF($AF122="N/A", "N/A", "TBC")</f>
        <v>N/A</v>
      </c>
      <c r="AI122" s="16" t="str">
        <f>IF($AF122="N/A","N/A",IF(AC122&gt;1,"TBC","N/A"))</f>
        <v>N/A</v>
      </c>
      <c r="AJ122" s="16" t="str">
        <f>IF($AF122="N/A","N/A",IF(AC122&gt;2,"TBC","N/A"))</f>
        <v>N/A</v>
      </c>
      <c r="AK122" s="16" t="str">
        <f>IF($AF122="N/A","N/A",IF(AC122&gt;3,"TBC","N/A"))</f>
        <v>N/A</v>
      </c>
      <c r="AL122" s="16" t="str">
        <f>IF(AC122="N/A","N/A",IF(AC122&gt;0,IF(SUM(AG122:AK122)&lt;&gt;AF122,"CHECK","OK"),"N/A"))</f>
        <v>N/A</v>
      </c>
      <c r="AM122" s="16">
        <f>IF(AD122="N/A", L122+T122, L122+AG122)</f>
        <v>14</v>
      </c>
      <c r="AN122" s="16">
        <f>IF(AD122="N/A", IF(U122="N/A", "N/A", L122+U122), AD122+AH122)</f>
        <v>14</v>
      </c>
      <c r="AO122" s="16" t="str">
        <f>IF(AD122="N/A", IF(V122="N/A", "N/A", L122+V122), IF(AI122="N/A", "N/A", AD122+AI122))</f>
        <v>N/A</v>
      </c>
      <c r="AP122" s="16" t="str">
        <f>IF(AD122="N/A", IF(W122="N/A", "N/A", L122+W122), IF(AJ122="N/A", "N/A", AD122+AJ122))</f>
        <v>N/A</v>
      </c>
      <c r="AQ122" s="16" t="str">
        <f>IF(AD122="N/A", IF(X122="N/A", "N/A", L122+X122), IF(AK122="N/A", "N/A", AD122+AK122))</f>
        <v>N/A</v>
      </c>
      <c r="AR122" s="15" t="s">
        <v>40</v>
      </c>
      <c r="AS122" s="15" t="s">
        <v>40</v>
      </c>
      <c r="AT122" s="15" t="s">
        <v>40</v>
      </c>
      <c r="AU122" s="15" t="s">
        <v>40</v>
      </c>
      <c r="AV122" s="15" t="s">
        <v>40</v>
      </c>
      <c r="AW122" s="15" t="s">
        <v>40</v>
      </c>
      <c r="AX122" s="15" t="s">
        <v>40</v>
      </c>
      <c r="AY122" s="15" t="s">
        <v>40</v>
      </c>
      <c r="AZ122" s="15" t="s">
        <v>40</v>
      </c>
      <c r="BA122" s="15" t="s">
        <v>40</v>
      </c>
      <c r="BB122" s="15" t="s">
        <v>40</v>
      </c>
      <c r="BC122" s="15" t="s">
        <v>40</v>
      </c>
      <c r="BD122" s="15" t="s">
        <v>40</v>
      </c>
      <c r="BE122" s="15" t="s">
        <v>40</v>
      </c>
      <c r="BF122" s="15" t="s">
        <v>40</v>
      </c>
      <c r="BG122" s="15" t="s">
        <v>40</v>
      </c>
      <c r="BH122" s="15" t="s">
        <v>40</v>
      </c>
      <c r="BI122" s="15"/>
      <c r="BJ122" s="16">
        <f>IF(AR122="R", $CA122, IF(OR(AR122="P", AR122="T", AR122="N"), 0, IF($C122="DM", $T122, IF(OR(AR122="Y", AR122="IR"),$AM122,IF(AR122="C", IF($BI122="Y", IF($AF122="N/A", $Q122, $AF122), IF($AG122="N/A", $T122,$AG122)))))))</f>
        <v>14</v>
      </c>
      <c r="BK122" s="16">
        <f>IF(AS122="R", $CA122, IF(OR(AS122="P", AS122="T", AS122="N"), 0, IF($C122="DM", $T122, IF(OR(AS122="Y", AS122="IR"),$AM122,IF(AS122="C", IF($BI122="Y", IF($AF122="N/A", $Q122, $AF122), IF($AG122="N/A", $T122,$AG122)))))))</f>
        <v>14</v>
      </c>
      <c r="BL122" s="16">
        <f>IF(AT122="R", $CA122, IF(OR(AT122="P", AT122="T", AT122="N"), 0, IF($C122="DM", $T122, IF(OR(AT122="Y", AT122="IR"),$AM122,IF(AT122="C", IF($BI122="Y", IF($AF122="N/A", $Q122, $AF122), IF($AG122="N/A", $T122,$AG122)))))))</f>
        <v>14</v>
      </c>
      <c r="BM122" s="16">
        <f>IF(AU122="R", $CA122, IF(OR(AU122="P", AU122="T", AU122="N"), 0, IF($C122="DM", $T122, IF(OR(AU122="Y", AU122="IR"),$AM122,IF(AU122="C", IF($BI122="Y", IF($AF122="N/A", $Q122, $AF122), IF($AG122="N/A", $T122,$AG122)))))))</f>
        <v>14</v>
      </c>
      <c r="BN122" s="16">
        <f>IF(AV122="R", $CA122, IF(OR(AV122="P", AV122="T", AV122="N"), 0, IF($C122="DM", $T122, IF(OR(AV122="Y", AV122="IR"),$AM122,IF(AV122="C", IF($BI122="Y", IF($AF122="N/A", $Q122, $AF122), IF($AG122="N/A", $T122,$AG122)))))))</f>
        <v>14</v>
      </c>
      <c r="BO122" s="16">
        <f>IF(AW122="R", $CA122, IF(OR(AW122="P", AW122="T", AW122="N"), 0, IF($C122="DM", $T122, IF(OR(AW122="Y", AW122="IR"),$AM122,IF(AW122="C", IF($BI122="Y", IF($AF122="N/A", $Q122, $AF122), IF($AG122="N/A", $T122,$AG122)))))))</f>
        <v>14</v>
      </c>
      <c r="BP122" s="16">
        <f>IF(AX122="R", $CA122, IF(OR(AX122="P", AX122="T", AX122="N"), 0, IF($C122="DM", $T122, IF(OR(AX122="Y", AX122="IR"),$AM122,IF(AX122="C", IF($BI122="Y", IF($AF122="N/A", $Q122, $AF122), IF($AG122="N/A", $T122,$AG122)))))))</f>
        <v>14</v>
      </c>
      <c r="BQ122" s="16">
        <f>IF(AY122="R", $CA122, IF(OR(AY122="P", AY122="T", AY122="N"), 0, IF($C122="DM", $T122, IF(OR(AY122="Y", AY122="IR"),$AM122,IF(AY122="C", IF($BI122="Y", IF($AF122="N/A", $Q122, $AF122), IF($AG122="N/A", $T122,$AG122)))))))</f>
        <v>14</v>
      </c>
      <c r="BR122" s="16">
        <f>IF(AZ122="R", $CA122, IF(OR(AZ122="P", AZ122="T", AZ122="N"), 0, IF($C122="DM", $T122, IF(OR(AZ122="Y", AZ122="IR"),$AM122,IF(AZ122="C", IF($BI122="Y", IF($AF122="N/A", $Q122, $AF122), IF($AG122="N/A", $T122,$AG122)))))))</f>
        <v>14</v>
      </c>
      <c r="BS122" s="16">
        <f>IF(BA122="R", $CA122, IF(OR(BA122="P", BA122="T", BA122="N"), 0, IF($C122="DM", $T122, IF(OR(BA122="Y", BA122="IR"),$AM122,IF(BA122="C", IF($BI122="Y", IF($AF122="N/A", $Q122, $AF122), IF($AG122="N/A", $T122,$AG122)))))))</f>
        <v>14</v>
      </c>
      <c r="BT122" s="16">
        <f>IF(BB122="R", $CA122, IF(OR(BB122="P", BB122="T", BB122="N"), 0, IF($C122="DM", $T122, IF(OR(BB122="Y", BB122="IR"),$AM122,IF(BB122="C", IF($BI122="Y", IF($BA122="C", IF($AF122="N/A", $Q122, $AF122), IF($AF122="N/A", $T122, $AM122)), IF($AG122="N/A", $T122,$AG122)))))))</f>
        <v>14</v>
      </c>
      <c r="BU122" s="16">
        <f>IF(BC122="R", $CA122, IF(OR(BC122="P", BC122="T", BC122="N"), 0, IF($C122="DM", $T122, IF(OR(BC122="Y", BC122="IR"),$AM122,IF(BC122="C", IF($BI122="Y", IF($BA122="C", IF($AF122="N/A", $Q122, $AF122), IF($AF122="N/A", $T122, $AM122)), IF($AG122="N/A", $T122,$AG122)))))))</f>
        <v>14</v>
      </c>
      <c r="BV122" s="16">
        <f>IF(BD122="R", $CA122, IF(OR(BD122="P", BD122="T", BD122="N"), 0, IF($C122="DM", $T122, IF(OR(BD122="Y", BD122="IR"),$AM122,IF(BD122="C", IF($BI122="Y", IF($BA122="C", IF($AF122="N/A", $Q122, $AF122), IF($AF122="N/A", $T122, $AM122)), IF($AG122="N/A", $T122,$AG122)))))))</f>
        <v>14</v>
      </c>
      <c r="BW122" s="16">
        <f>IF(BE122="R", $CA122, IF(OR(BE122="P", BE122="T", BE122="N"), 0, IF($C122="DM", $T122, IF(OR(BE122="Y", BE122="IR"),$AM122,IF(BE122="C", IF($BI122="Y", IF($BA122="C", IF($AF122="N/A", $Q122, $AF122), IF($AF122="N/A", $T122, $AM122)), IF($AG122="N/A", $T122,$AG122)))))))</f>
        <v>14</v>
      </c>
      <c r="BX122" s="16">
        <f>IF(BF122="R", $CA122, IF(OR(BF122="P", BF122="T", BF122="N"), 0, IF($C122="DM", $T122, IF(OR(BF122="Y", BF122="IR"),$AM122,IF(BF122="C", IF($BI122="Y", IF($BA122="C", IF($AF122="N/A", $Q122, $AF122), IF($AF122="N/A", $T122, $AM122)), IF($AG122="N/A", $T122,$AG122)))))))</f>
        <v>14</v>
      </c>
      <c r="BY122" s="16">
        <f>IF(BG122="R", $CA122, IF(OR(BG122="P", BG122="T", BG122="N"), 0, IF($C122="DM", $T122, IF(OR(BG122="Y", BG122="IR"),$AM122,IF(BG122="C", IF($BI122="Y", IF($BA122="C", IF($AF122="N/A", $Q122, $AF122), IF($AF122="N/A", $T122, $AM122)), IF($AG122="N/A", $T122,$AG122)))))))</f>
        <v>14</v>
      </c>
      <c r="BZ122" s="16">
        <f>IF(BH122="R", $CA122, IF(OR(BH122="P", BH122="T", BH122="N"), 0, IF($C122="DM", $T122, IF(OR(BH122="Y", BH122="IR"),$AM122,IF(BH122="C", IF($BI122="Y", IF($BA122="C", IF($AF122="N/A", $Q122, $AF122), IF($AF122="N/A", $T122, $AM122)), IF($AG122="N/A", $T122,$AG122)))))))</f>
        <v>14</v>
      </c>
      <c r="CA122" s="15" t="s">
        <v>75</v>
      </c>
      <c r="CB122" s="16">
        <f>BZ122</f>
        <v>14</v>
      </c>
      <c r="CC122" s="15">
        <f>IF(OR($BH122="T", $BH122="R"), 0, IF($BH122="C", IF($BI122="Y", IF($BA122="C", 0, IF(AF122="N/A", Q122-T122, AF122-AG122)), IF($AF122="N/A", U122, AH122)), AN122))</f>
        <v>14</v>
      </c>
      <c r="CD122" s="15" t="str">
        <f>IF(OR($BH122="T", $BH122="R"), 0, IF($BH122="C", IF($BI122="Y", 0, IF($AF122="N/A", V122, AI122)), AO122))</f>
        <v>N/A</v>
      </c>
      <c r="CE122" s="15" t="str">
        <f>IF(OR($BH122="T", $BH122="R"), 0, IF($BH122="C", IF($BI122="Y", 0, IF($AF122="N/A", W122, AJ122)), AP122))</f>
        <v>N/A</v>
      </c>
      <c r="CF122" s="15" t="str">
        <f>IF(OR($BH122="T", $BH122="R"), 0, IF($BH122="C", IF($BI122="Y", 0, IF($AF122="N/A", X122, AK122)), AQ122))</f>
        <v>N/A</v>
      </c>
      <c r="CG122" t="str">
        <f>IF(AC122="N/A", "S:"&amp;L122&amp;" G:"&amp;M122&amp;" GR:"&amp;Q122, IF(AC122=0, "S:"&amp;L122&amp;" G:"&amp;M122&amp;" GR:"&amp;Q122, "S:"&amp;L122&amp;"/"&amp;AD122&amp;" G:"&amp;AE122&amp;" GR:"&amp;AF122))</f>
        <v>S:8 G:6 GR:12</v>
      </c>
    </row>
    <row r="123" spans="1:85" x14ac:dyDescent="0.25">
      <c r="A123" s="14">
        <v>3607</v>
      </c>
      <c r="B123" s="15" t="s">
        <v>2024</v>
      </c>
      <c r="C123" s="15" t="s">
        <v>62</v>
      </c>
      <c r="D123" s="15" t="s">
        <v>53</v>
      </c>
      <c r="E123" s="15">
        <f>VLOOKUP(B123, 'Rookie Year'!$A$2:$B$55679,2,FALSE)</f>
        <v>2020</v>
      </c>
      <c r="F123" s="15">
        <v>2020</v>
      </c>
      <c r="G123" s="15" t="s">
        <v>40</v>
      </c>
      <c r="H123" s="15" t="s">
        <v>2145</v>
      </c>
      <c r="I123" s="16">
        <v>69</v>
      </c>
      <c r="J123" s="15">
        <v>5</v>
      </c>
      <c r="K123" s="17">
        <f>IF(AND(G123&lt;&gt;"N",R123="N/A"), IF(I123&lt;4, 0, 0.25),IF(I123=1, IF(J123=1,0.25, 0.25), IF(I123&lt;13, 0.25, IF(I123&lt;26, 0.4, IF(I123&lt;51, 0.6, 0.75)))))</f>
        <v>0.75</v>
      </c>
      <c r="L123" s="16">
        <f>I123-M123</f>
        <v>17</v>
      </c>
      <c r="M123" s="16">
        <f>ROUNDUP(I123*K123,0)</f>
        <v>52</v>
      </c>
      <c r="N123" s="16">
        <f>M123*J123</f>
        <v>260</v>
      </c>
      <c r="O123" s="16">
        <v>60</v>
      </c>
      <c r="P123" s="16">
        <v>52</v>
      </c>
      <c r="Q123" s="16">
        <f>N123-O123-P123</f>
        <v>148</v>
      </c>
      <c r="R123" s="15">
        <v>2023</v>
      </c>
      <c r="S123" s="15">
        <f>IF(R123="N/A", J123-($B$1-F123), J123-($B$1-R123))</f>
        <v>4</v>
      </c>
      <c r="T123" s="16">
        <v>37</v>
      </c>
      <c r="U123" s="16">
        <v>37</v>
      </c>
      <c r="V123" s="16">
        <v>37</v>
      </c>
      <c r="W123" s="16">
        <v>37</v>
      </c>
      <c r="X123" s="16" t="str">
        <f>IF($S123&lt;5, "N/A", $M123)</f>
        <v>N/A</v>
      </c>
      <c r="Y123" s="15" t="str">
        <f>IF(SUM(T123:X123)&lt;&gt;Q123, "CHECK", "OK")</f>
        <v>OK</v>
      </c>
      <c r="Z123" s="15" t="str">
        <f>IF(F123=$B$1, "No", IF(S123=1, "Yes", "No"))</f>
        <v>No</v>
      </c>
      <c r="AA123" s="18" t="str">
        <f>IF(C123="DM", "N/A", IF(Z123="No","N/A",VLOOKUP(B123,'Extension List'!$A$3:$R$1972,18,FALSE)))</f>
        <v>N/A</v>
      </c>
      <c r="AB123" s="15" t="str">
        <f>IF(C123="DM", "N/A", IF(Z123="No","N/A",VLOOKUP(B123,'Extension List'!$A$3:$T$1972,20,FALSE)))</f>
        <v>N/A</v>
      </c>
      <c r="AC123" s="15" t="str">
        <f>IF(AA123="N/A", "N/A", 0)</f>
        <v>N/A</v>
      </c>
      <c r="AD123" s="16" t="str">
        <f>IF(AE123="N/A", "N/A", AA123-AE123)</f>
        <v>N/A</v>
      </c>
      <c r="AE123" s="16" t="str">
        <f>IF(AA123="N/A", "N/A", IF(AC123&gt;0, IF(AA123&lt;13, ROUNDUP(0.25*AA123,0), IF(AA123&lt;26, ROUNDUP(0.4*AA123,0), IF(AA123&lt;51, ROUNDUP(0.6*AA123,0), ROUNDUP(0.75*AA123,0)))), "N/A"))</f>
        <v>N/A</v>
      </c>
      <c r="AF123" s="16" t="str">
        <f>IF(AD123="N/A","N/A", (AE123*AC123)+Q123)</f>
        <v>N/A</v>
      </c>
      <c r="AG123" s="16" t="str">
        <f>IF($AF123="N/A", "N/A", "TBC")</f>
        <v>N/A</v>
      </c>
      <c r="AH123" s="16" t="str">
        <f>IF($AF123="N/A", "N/A", "TBC")</f>
        <v>N/A</v>
      </c>
      <c r="AI123" s="16" t="str">
        <f>IF($AF123="N/A","N/A",IF(AC123&gt;1,"TBC","N/A"))</f>
        <v>N/A</v>
      </c>
      <c r="AJ123" s="16" t="str">
        <f>IF($AF123="N/A","N/A",IF(AC123&gt;2,"TBC","N/A"))</f>
        <v>N/A</v>
      </c>
      <c r="AK123" s="16" t="str">
        <f>IF($AF123="N/A","N/A",IF(AC123&gt;3,"TBC","N/A"))</f>
        <v>N/A</v>
      </c>
      <c r="AL123" s="16" t="str">
        <f>IF(AC123="N/A","N/A",IF(AC123&gt;0,IF(SUM(AG123:AK123)&lt;&gt;AF123,"CHECK","OK"),"N/A"))</f>
        <v>N/A</v>
      </c>
      <c r="AM123" s="16">
        <f>IF(AD123="N/A", L123+T123, L123+AG123)</f>
        <v>54</v>
      </c>
      <c r="AN123" s="16">
        <f>IF(AD123="N/A", IF(U123="N/A", "N/A", L123+U123), AD123+AH123)</f>
        <v>54</v>
      </c>
      <c r="AO123" s="16">
        <f>IF(AD123="N/A", IF(V123="N/A", "N/A", L123+V123), IF(AI123="N/A", "N/A", AD123+AI123))</f>
        <v>54</v>
      </c>
      <c r="AP123" s="16">
        <f>IF(AD123="N/A", IF(W123="N/A", "N/A", L123+W123), IF(AJ123="N/A", "N/A", AD123+AJ123))</f>
        <v>54</v>
      </c>
      <c r="AQ123" s="16" t="str">
        <f>IF(AD123="N/A", IF(X123="N/A", "N/A", L123+X123), IF(AK123="N/A", "N/A", AD123+AK123))</f>
        <v>N/A</v>
      </c>
      <c r="AR123" s="15" t="s">
        <v>40</v>
      </c>
      <c r="AS123" s="15" t="s">
        <v>40</v>
      </c>
      <c r="AT123" s="15" t="s">
        <v>40</v>
      </c>
      <c r="AU123" s="15" t="s">
        <v>40</v>
      </c>
      <c r="AV123" s="15" t="s">
        <v>40</v>
      </c>
      <c r="AW123" s="15" t="s">
        <v>40</v>
      </c>
      <c r="AX123" s="15" t="s">
        <v>40</v>
      </c>
      <c r="AY123" s="15" t="s">
        <v>40</v>
      </c>
      <c r="AZ123" s="15" t="s">
        <v>40</v>
      </c>
      <c r="BA123" s="15" t="s">
        <v>40</v>
      </c>
      <c r="BB123" s="15" t="s">
        <v>40</v>
      </c>
      <c r="BC123" s="15" t="s">
        <v>40</v>
      </c>
      <c r="BD123" s="15" t="s">
        <v>40</v>
      </c>
      <c r="BE123" s="15" t="s">
        <v>40</v>
      </c>
      <c r="BF123" s="15" t="s">
        <v>40</v>
      </c>
      <c r="BG123" s="15" t="s">
        <v>40</v>
      </c>
      <c r="BH123" s="15" t="s">
        <v>40</v>
      </c>
      <c r="BI123" s="15"/>
      <c r="BJ123" s="16">
        <f>IF(AR123="R", $CA123, IF(OR(AR123="P", AR123="T", AR123="N"), 0, IF($C123="DM", $T123, IF(OR(AR123="Y", AR123="IR"),$AM123,IF(AR123="C", IF($BI123="Y", IF($AF123="N/A", $Q123, $AF123), IF($AG123="N/A", $T123,$AG123)))))))</f>
        <v>54</v>
      </c>
      <c r="BK123" s="16">
        <f>IF(AS123="R", $CA123, IF(OR(AS123="P", AS123="T", AS123="N"), 0, IF($C123="DM", $T123, IF(OR(AS123="Y", AS123="IR"),$AM123,IF(AS123="C", IF($BI123="Y", IF($AF123="N/A", $Q123, $AF123), IF($AG123="N/A", $T123,$AG123)))))))</f>
        <v>54</v>
      </c>
      <c r="BL123" s="16">
        <f>IF(AT123="R", $CA123, IF(OR(AT123="P", AT123="T", AT123="N"), 0, IF($C123="DM", $T123, IF(OR(AT123="Y", AT123="IR"),$AM123,IF(AT123="C", IF($BI123="Y", IF($AF123="N/A", $Q123, $AF123), IF($AG123="N/A", $T123,$AG123)))))))</f>
        <v>54</v>
      </c>
      <c r="BM123" s="16">
        <f>IF(AU123="R", $CA123, IF(OR(AU123="P", AU123="T", AU123="N"), 0, IF($C123="DM", $T123, IF(OR(AU123="Y", AU123="IR"),$AM123,IF(AU123="C", IF($BI123="Y", IF($AF123="N/A", $Q123, $AF123), IF($AG123="N/A", $T123,$AG123)))))))</f>
        <v>54</v>
      </c>
      <c r="BN123" s="16">
        <f>IF(AV123="R", $CA123, IF(OR(AV123="P", AV123="T", AV123="N"), 0, IF($C123="DM", $T123, IF(OR(AV123="Y", AV123="IR"),$AM123,IF(AV123="C", IF($BI123="Y", IF($AF123="N/A", $Q123, $AF123), IF($AG123="N/A", $T123,$AG123)))))))</f>
        <v>54</v>
      </c>
      <c r="BO123" s="16">
        <f>IF(AW123="R", $CA123, IF(OR(AW123="P", AW123="T", AW123="N"), 0, IF($C123="DM", $T123, IF(OR(AW123="Y", AW123="IR"),$AM123,IF(AW123="C", IF($BI123="Y", IF($AF123="N/A", $Q123, $AF123), IF($AG123="N/A", $T123,$AG123)))))))</f>
        <v>54</v>
      </c>
      <c r="BP123" s="16">
        <f>IF(AX123="R", $CA123, IF(OR(AX123="P", AX123="T", AX123="N"), 0, IF($C123="DM", $T123, IF(OR(AX123="Y", AX123="IR"),$AM123,IF(AX123="C", IF($BI123="Y", IF($AF123="N/A", $Q123, $AF123), IF($AG123="N/A", $T123,$AG123)))))))</f>
        <v>54</v>
      </c>
      <c r="BQ123" s="16">
        <f>IF(AY123="R", $CA123, IF(OR(AY123="P", AY123="T", AY123="N"), 0, IF($C123="DM", $T123, IF(OR(AY123="Y", AY123="IR"),$AM123,IF(AY123="C", IF($BI123="Y", IF($AF123="N/A", $Q123, $AF123), IF($AG123="N/A", $T123,$AG123)))))))</f>
        <v>54</v>
      </c>
      <c r="BR123" s="16">
        <f>IF(AZ123="R", $CA123, IF(OR(AZ123="P", AZ123="T", AZ123="N"), 0, IF($C123="DM", $T123, IF(OR(AZ123="Y", AZ123="IR"),$AM123,IF(AZ123="C", IF($BI123="Y", IF($AF123="N/A", $Q123, $AF123), IF($AG123="N/A", $T123,$AG123)))))))</f>
        <v>54</v>
      </c>
      <c r="BS123" s="16">
        <f>IF(BA123="R", $CA123, IF(OR(BA123="P", BA123="T", BA123="N"), 0, IF($C123="DM", $T123, IF(OR(BA123="Y", BA123="IR"),$AM123,IF(BA123="C", IF($BI123="Y", IF($AF123="N/A", $Q123, $AF123), IF($AG123="N/A", $T123,$AG123)))))))</f>
        <v>54</v>
      </c>
      <c r="BT123" s="16">
        <f>IF(BB123="R", $CA123, IF(OR(BB123="P", BB123="T", BB123="N"), 0, IF($C123="DM", $T123, IF(OR(BB123="Y", BB123="IR"),$AM123,IF(BB123="C", IF($BI123="Y", IF($BA123="C", IF($AF123="N/A", $Q123, $AF123), IF($AF123="N/A", $T123, $AM123)), IF($AG123="N/A", $T123,$AG123)))))))</f>
        <v>54</v>
      </c>
      <c r="BU123" s="16">
        <f>IF(BC123="R", $CA123, IF(OR(BC123="P", BC123="T", BC123="N"), 0, IF($C123="DM", $T123, IF(OR(BC123="Y", BC123="IR"),$AM123,IF(BC123="C", IF($BI123="Y", IF($BA123="C", IF($AF123="N/A", $Q123, $AF123), IF($AF123="N/A", $T123, $AM123)), IF($AG123="N/A", $T123,$AG123)))))))</f>
        <v>54</v>
      </c>
      <c r="BV123" s="16">
        <f>IF(BD123="R", $CA123, IF(OR(BD123="P", BD123="T", BD123="N"), 0, IF($C123="DM", $T123, IF(OR(BD123="Y", BD123="IR"),$AM123,IF(BD123="C", IF($BI123="Y", IF($BA123="C", IF($AF123="N/A", $Q123, $AF123), IF($AF123="N/A", $T123, $AM123)), IF($AG123="N/A", $T123,$AG123)))))))</f>
        <v>54</v>
      </c>
      <c r="BW123" s="16">
        <f>IF(BE123="R", $CA123, IF(OR(BE123="P", BE123="T", BE123="N"), 0, IF($C123="DM", $T123, IF(OR(BE123="Y", BE123="IR"),$AM123,IF(BE123="C", IF($BI123="Y", IF($BA123="C", IF($AF123="N/A", $Q123, $AF123), IF($AF123="N/A", $T123, $AM123)), IF($AG123="N/A", $T123,$AG123)))))))</f>
        <v>54</v>
      </c>
      <c r="BX123" s="16">
        <f>IF(BF123="R", $CA123, IF(OR(BF123="P", BF123="T", BF123="N"), 0, IF($C123="DM", $T123, IF(OR(BF123="Y", BF123="IR"),$AM123,IF(BF123="C", IF($BI123="Y", IF($BA123="C", IF($AF123="N/A", $Q123, $AF123), IF($AF123="N/A", $T123, $AM123)), IF($AG123="N/A", $T123,$AG123)))))))</f>
        <v>54</v>
      </c>
      <c r="BY123" s="16">
        <f>IF(BG123="R", $CA123, IF(OR(BG123="P", BG123="T", BG123="N"), 0, IF($C123="DM", $T123, IF(OR(BG123="Y", BG123="IR"),$AM123,IF(BG123="C", IF($BI123="Y", IF($BA123="C", IF($AF123="N/A", $Q123, $AF123), IF($AF123="N/A", $T123, $AM123)), IF($AG123="N/A", $T123,$AG123)))))))</f>
        <v>54</v>
      </c>
      <c r="BZ123" s="16">
        <f>IF(BH123="R", $CA123, IF(OR(BH123="P", BH123="T", BH123="N"), 0, IF($C123="DM", $T123, IF(OR(BH123="Y", BH123="IR"),$AM123,IF(BH123="C", IF($BI123="Y", IF($BA123="C", IF($AF123="N/A", $Q123, $AF123), IF($AF123="N/A", $T123, $AM123)), IF($AG123="N/A", $T123,$AG123)))))))</f>
        <v>54</v>
      </c>
      <c r="CA123" s="15" t="s">
        <v>75</v>
      </c>
      <c r="CB123" s="16">
        <f>BZ123</f>
        <v>54</v>
      </c>
      <c r="CC123" s="15">
        <f>IF(OR($BH123="T", $BH123="R"), 0, IF($BH123="C", IF($BI123="Y", IF($BA123="C", 0, IF(AF123="N/A", Q123-T123, AF123-AG123)), IF($AF123="N/A", U123, AH123)), AN123))</f>
        <v>54</v>
      </c>
      <c r="CD123" s="15">
        <f>IF(OR($BH123="T", $BH123="R"), 0, IF($BH123="C", IF($BI123="Y", 0, IF($AF123="N/A", V123, AI123)), AO123))</f>
        <v>54</v>
      </c>
      <c r="CE123" s="15">
        <f>IF(OR($BH123="T", $BH123="R"), 0, IF($BH123="C", IF($BI123="Y", 0, IF($AF123="N/A", W123, AJ123)), AP123))</f>
        <v>54</v>
      </c>
      <c r="CF123" s="15" t="str">
        <f>IF(OR($BH123="T", $BH123="R"), 0, IF($BH123="C", IF($BI123="Y", 0, IF($AF123="N/A", X123, AK123)), AQ123))</f>
        <v>N/A</v>
      </c>
      <c r="CG123" t="str">
        <f>IF(AC123="N/A", "S:"&amp;L123&amp;" G:"&amp;M123&amp;" GR:"&amp;Q123, IF(AC123=0, "S:"&amp;L123&amp;" G:"&amp;M123&amp;" GR:"&amp;Q123, "S:"&amp;L123&amp;"/"&amp;AD123&amp;" G:"&amp;AE123&amp;" GR:"&amp;AF123))</f>
        <v>S:17 G:52 GR:148</v>
      </c>
    </row>
    <row r="124" spans="1:85" x14ac:dyDescent="0.25">
      <c r="A124" s="14">
        <v>5075</v>
      </c>
      <c r="B124" s="15" t="s">
        <v>1842</v>
      </c>
      <c r="C124" s="15" t="s">
        <v>62</v>
      </c>
      <c r="D124" s="15" t="s">
        <v>53</v>
      </c>
      <c r="E124" s="15">
        <f>VLOOKUP(B124, 'Rookie Year'!$A$2:$B$55679,2,FALSE)</f>
        <v>2018</v>
      </c>
      <c r="F124" s="15">
        <v>2023</v>
      </c>
      <c r="G124" s="15" t="s">
        <v>42</v>
      </c>
      <c r="H124" s="15" t="s">
        <v>1928</v>
      </c>
      <c r="I124" s="16">
        <v>13</v>
      </c>
      <c r="J124" s="15">
        <v>3</v>
      </c>
      <c r="K124" s="17">
        <f>IF(AND(G124&lt;&gt;"N",R124="N/A"), IF(I124&lt;4, 0, 0.25),IF(I124=1, IF(J124=1,0.25, 0.25), IF(I124&lt;13, 0.25, IF(I124&lt;26, 0.4, IF(I124&lt;51, 0.6, 0.75)))))</f>
        <v>0.4</v>
      </c>
      <c r="L124" s="16">
        <f>I124-M124</f>
        <v>7</v>
      </c>
      <c r="M124" s="16">
        <f>ROUNDUP(I124*K124,0)</f>
        <v>6</v>
      </c>
      <c r="N124" s="16">
        <f>M124*J124</f>
        <v>18</v>
      </c>
      <c r="O124" s="16">
        <v>6</v>
      </c>
      <c r="P124" s="16">
        <v>0</v>
      </c>
      <c r="Q124" s="16">
        <f>N124-O124-P124</f>
        <v>12</v>
      </c>
      <c r="R124" s="15" t="s">
        <v>75</v>
      </c>
      <c r="S124" s="15">
        <f>IF(R124="N/A", J124-($B$1-F124), J124-($B$1-R124))</f>
        <v>2</v>
      </c>
      <c r="T124" s="16">
        <v>6</v>
      </c>
      <c r="U124" s="16">
        <v>6</v>
      </c>
      <c r="V124" s="16" t="str">
        <f>IF($S124&lt;3, "N/A", $M124)</f>
        <v>N/A</v>
      </c>
      <c r="W124" s="16" t="str">
        <f>IF($S124&lt;4, "N/A", $M124)</f>
        <v>N/A</v>
      </c>
      <c r="X124" s="16" t="str">
        <f>IF($S124&lt;5, "N/A", $M124)</f>
        <v>N/A</v>
      </c>
      <c r="Y124" s="15" t="str">
        <f>IF(SUM(T124:X124)&lt;&gt;Q124, "CHECK", "OK")</f>
        <v>OK</v>
      </c>
      <c r="Z124" s="15" t="str">
        <f>IF(F124=$B$1, "No", IF(S124=1, "Yes", "No"))</f>
        <v>No</v>
      </c>
      <c r="AA124" s="18" t="str">
        <f>IF(C124="DM", "N/A", IF(Z124="No","N/A",VLOOKUP(B124,'Extension List'!$A$3:$R$1972,18,FALSE)))</f>
        <v>N/A</v>
      </c>
      <c r="AB124" s="15" t="str">
        <f>IF(C124="DM", "N/A", IF(Z124="No","N/A",VLOOKUP(B124,'Extension List'!$A$3:$T$1972,20,FALSE)))</f>
        <v>N/A</v>
      </c>
      <c r="AC124" s="15" t="str">
        <f>IF(AA124="N/A", "N/A", 0)</f>
        <v>N/A</v>
      </c>
      <c r="AD124" s="16" t="str">
        <f>IF(AE124="N/A", "N/A", AA124-AE124)</f>
        <v>N/A</v>
      </c>
      <c r="AE124" s="16" t="str">
        <f>IF(AA124="N/A", "N/A", IF(AC124&gt;0, IF(AA124&lt;13, ROUNDUP(0.25*AA124,0), IF(AA124&lt;26, ROUNDUP(0.4*AA124,0), IF(AA124&lt;51, ROUNDUP(0.6*AA124,0), ROUNDUP(0.75*AA124,0)))), "N/A"))</f>
        <v>N/A</v>
      </c>
      <c r="AF124" s="16" t="str">
        <f>IF(AD124="N/A","N/A", (AE124*AC124)+Q124)</f>
        <v>N/A</v>
      </c>
      <c r="AG124" s="16" t="str">
        <f>IF($AF124="N/A", "N/A", "TBC")</f>
        <v>N/A</v>
      </c>
      <c r="AH124" s="16" t="str">
        <f>IF($AF124="N/A", "N/A", "TBC")</f>
        <v>N/A</v>
      </c>
      <c r="AI124" s="16" t="str">
        <f>IF($AF124="N/A","N/A",IF(AC124&gt;1,"TBC","N/A"))</f>
        <v>N/A</v>
      </c>
      <c r="AJ124" s="16" t="str">
        <f>IF($AF124="N/A","N/A",IF(AC124&gt;2,"TBC","N/A"))</f>
        <v>N/A</v>
      </c>
      <c r="AK124" s="16" t="str">
        <f>IF($AF124="N/A","N/A",IF(AC124&gt;3,"TBC","N/A"))</f>
        <v>N/A</v>
      </c>
      <c r="AL124" s="16" t="str">
        <f>IF(AC124="N/A","N/A",IF(AC124&gt;0,IF(SUM(AG124:AK124)&lt;&gt;AF124,"CHECK","OK"),"N/A"))</f>
        <v>N/A</v>
      </c>
      <c r="AM124" s="16">
        <f>IF(AD124="N/A", L124+T124, L124+AG124)</f>
        <v>13</v>
      </c>
      <c r="AN124" s="16">
        <f>IF(AD124="N/A", IF(U124="N/A", "N/A", L124+U124), AD124+AH124)</f>
        <v>13</v>
      </c>
      <c r="AO124" s="16" t="str">
        <f>IF(AD124="N/A", IF(V124="N/A", "N/A", L124+V124), IF(AI124="N/A", "N/A", AD124+AI124))</f>
        <v>N/A</v>
      </c>
      <c r="AP124" s="16" t="str">
        <f>IF(AD124="N/A", IF(W124="N/A", "N/A", L124+W124), IF(AJ124="N/A", "N/A", AD124+AJ124))</f>
        <v>N/A</v>
      </c>
      <c r="AQ124" s="16" t="str">
        <f>IF(AD124="N/A", IF(X124="N/A", "N/A", L124+X124), IF(AK124="N/A", "N/A", AD124+AK124))</f>
        <v>N/A</v>
      </c>
      <c r="AR124" s="15" t="s">
        <v>40</v>
      </c>
      <c r="AS124" s="15" t="s">
        <v>40</v>
      </c>
      <c r="AT124" s="15" t="s">
        <v>40</v>
      </c>
      <c r="AU124" s="15" t="s">
        <v>40</v>
      </c>
      <c r="AV124" s="15" t="s">
        <v>40</v>
      </c>
      <c r="AW124" s="15" t="s">
        <v>40</v>
      </c>
      <c r="AX124" s="15" t="s">
        <v>40</v>
      </c>
      <c r="AY124" s="15" t="s">
        <v>44</v>
      </c>
      <c r="AZ124" s="15" t="s">
        <v>44</v>
      </c>
      <c r="BA124" s="15" t="s">
        <v>44</v>
      </c>
      <c r="BB124" s="15" t="s">
        <v>44</v>
      </c>
      <c r="BC124" s="15" t="s">
        <v>44</v>
      </c>
      <c r="BD124" s="15" t="s">
        <v>44</v>
      </c>
      <c r="BE124" s="15" t="s">
        <v>44</v>
      </c>
      <c r="BF124" s="15" t="s">
        <v>44</v>
      </c>
      <c r="BG124" s="15" t="s">
        <v>44</v>
      </c>
      <c r="BH124" s="15" t="s">
        <v>44</v>
      </c>
      <c r="BI124" s="15"/>
      <c r="BJ124" s="16">
        <f>IF(AR124="R", $CA124, IF(OR(AR124="P", AR124="T", AR124="N"), 0, IF($C124="DM", $T124, IF(OR(AR124="Y", AR124="IR"),$AM124,IF(AR124="C", IF($BI124="Y", IF($AF124="N/A", $Q124, $AF124), IF($AG124="N/A", $T124,$AG124)))))))</f>
        <v>13</v>
      </c>
      <c r="BK124" s="16">
        <f>IF(AS124="R", $CA124, IF(OR(AS124="P", AS124="T", AS124="N"), 0, IF($C124="DM", $T124, IF(OR(AS124="Y", AS124="IR"),$AM124,IF(AS124="C", IF($BI124="Y", IF($AF124="N/A", $Q124, $AF124), IF($AG124="N/A", $T124,$AG124)))))))</f>
        <v>13</v>
      </c>
      <c r="BL124" s="16">
        <f>IF(AT124="R", $CA124, IF(OR(AT124="P", AT124="T", AT124="N"), 0, IF($C124="DM", $T124, IF(OR(AT124="Y", AT124="IR"),$AM124,IF(AT124="C", IF($BI124="Y", IF($AF124="N/A", $Q124, $AF124), IF($AG124="N/A", $T124,$AG124)))))))</f>
        <v>13</v>
      </c>
      <c r="BM124" s="16">
        <f>IF(AU124="R", $CA124, IF(OR(AU124="P", AU124="T", AU124="N"), 0, IF($C124="DM", $T124, IF(OR(AU124="Y", AU124="IR"),$AM124,IF(AU124="C", IF($BI124="Y", IF($AF124="N/A", $Q124, $AF124), IF($AG124="N/A", $T124,$AG124)))))))</f>
        <v>13</v>
      </c>
      <c r="BN124" s="16">
        <f>IF(AV124="R", $CA124, IF(OR(AV124="P", AV124="T", AV124="N"), 0, IF($C124="DM", $T124, IF(OR(AV124="Y", AV124="IR"),$AM124,IF(AV124="C", IF($BI124="Y", IF($AF124="N/A", $Q124, $AF124), IF($AG124="N/A", $T124,$AG124)))))))</f>
        <v>13</v>
      </c>
      <c r="BO124" s="16">
        <f>IF(AW124="R", $CA124, IF(OR(AW124="P", AW124="T", AW124="N"), 0, IF($C124="DM", $T124, IF(OR(AW124="Y", AW124="IR"),$AM124,IF(AW124="C", IF($BI124="Y", IF($AF124="N/A", $Q124, $AF124), IF($AG124="N/A", $T124,$AG124)))))))</f>
        <v>13</v>
      </c>
      <c r="BP124" s="16">
        <f>IF(AX124="R", $CA124, IF(OR(AX124="P", AX124="T", AX124="N"), 0, IF($C124="DM", $T124, IF(OR(AX124="Y", AX124="IR"),$AM124,IF(AX124="C", IF($BI124="Y", IF($AF124="N/A", $Q124, $AF124), IF($AG124="N/A", $T124,$AG124)))))))</f>
        <v>13</v>
      </c>
      <c r="BQ124" s="16">
        <f>IF(AY124="R", $CA124, IF(OR(AY124="P", AY124="T", AY124="N"), 0, IF($C124="DM", $T124, IF(OR(AY124="Y", AY124="IR"),$AM124,IF(AY124="C", IF($BI124="Y", IF($AF124="N/A", $Q124, $AF124), IF($AG124="N/A", $T124,$AG124)))))))</f>
        <v>6</v>
      </c>
      <c r="BR124" s="16">
        <f>IF(AZ124="R", $CA124, IF(OR(AZ124="P", AZ124="T", AZ124="N"), 0, IF($C124="DM", $T124, IF(OR(AZ124="Y", AZ124="IR"),$AM124,IF(AZ124="C", IF($BI124="Y", IF($AF124="N/A", $Q124, $AF124), IF($AG124="N/A", $T124,$AG124)))))))</f>
        <v>6</v>
      </c>
      <c r="BS124" s="16">
        <f>IF(BA124="R", $CA124, IF(OR(BA124="P", BA124="T", BA124="N"), 0, IF($C124="DM", $T124, IF(OR(BA124="Y", BA124="IR"),$AM124,IF(BA124="C", IF($BI124="Y", IF($AF124="N/A", $Q124, $AF124), IF($AG124="N/A", $T124,$AG124)))))))</f>
        <v>6</v>
      </c>
      <c r="BT124" s="16">
        <f>IF(BB124="R", $CA124, IF(OR(BB124="P", BB124="T", BB124="N"), 0, IF($C124="DM", $T124, IF(OR(BB124="Y", BB124="IR"),$AM124,IF(BB124="C", IF($BI124="Y", IF($BA124="C", IF($AF124="N/A", $Q124, $AF124), IF($AF124="N/A", $T124, $AM124)), IF($AG124="N/A", $T124,$AG124)))))))</f>
        <v>6</v>
      </c>
      <c r="BU124" s="16">
        <f>IF(BC124="R", $CA124, IF(OR(BC124="P", BC124="T", BC124="N"), 0, IF($C124="DM", $T124, IF(OR(BC124="Y", BC124="IR"),$AM124,IF(BC124="C", IF($BI124="Y", IF($BA124="C", IF($AF124="N/A", $Q124, $AF124), IF($AF124="N/A", $T124, $AM124)), IF($AG124="N/A", $T124,$AG124)))))))</f>
        <v>6</v>
      </c>
      <c r="BV124" s="16">
        <f>IF(BD124="R", $CA124, IF(OR(BD124="P", BD124="T", BD124="N"), 0, IF($C124="DM", $T124, IF(OR(BD124="Y", BD124="IR"),$AM124,IF(BD124="C", IF($BI124="Y", IF($BA124="C", IF($AF124="N/A", $Q124, $AF124), IF($AF124="N/A", $T124, $AM124)), IF($AG124="N/A", $T124,$AG124)))))))</f>
        <v>6</v>
      </c>
      <c r="BW124" s="16">
        <f>IF(BE124="R", $CA124, IF(OR(BE124="P", BE124="T", BE124="N"), 0, IF($C124="DM", $T124, IF(OR(BE124="Y", BE124="IR"),$AM124,IF(BE124="C", IF($BI124="Y", IF($BA124="C", IF($AF124="N/A", $Q124, $AF124), IF($AF124="N/A", $T124, $AM124)), IF($AG124="N/A", $T124,$AG124)))))))</f>
        <v>6</v>
      </c>
      <c r="BX124" s="16">
        <f>IF(BF124="R", $CA124, IF(OR(BF124="P", BF124="T", BF124="N"), 0, IF($C124="DM", $T124, IF(OR(BF124="Y", BF124="IR"),$AM124,IF(BF124="C", IF($BI124="Y", IF($BA124="C", IF($AF124="N/A", $Q124, $AF124), IF($AF124="N/A", $T124, $AM124)), IF($AG124="N/A", $T124,$AG124)))))))</f>
        <v>6</v>
      </c>
      <c r="BY124" s="16">
        <f>IF(BG124="R", $CA124, IF(OR(BG124="P", BG124="T", BG124="N"), 0, IF($C124="DM", $T124, IF(OR(BG124="Y", BG124="IR"),$AM124,IF(BG124="C", IF($BI124="Y", IF($BA124="C", IF($AF124="N/A", $Q124, $AF124), IF($AF124="N/A", $T124, $AM124)), IF($AG124="N/A", $T124,$AG124)))))))</f>
        <v>6</v>
      </c>
      <c r="BZ124" s="16">
        <f>IF(BH124="R", $CA124, IF(OR(BH124="P", BH124="T", BH124="N"), 0, IF($C124="DM", $T124, IF(OR(BH124="Y", BH124="IR"),$AM124,IF(BH124="C", IF($BI124="Y", IF($BA124="C", IF($AF124="N/A", $Q124, $AF124), IF($AF124="N/A", $T124, $AM124)), IF($AG124="N/A", $T124,$AG124)))))))</f>
        <v>6</v>
      </c>
      <c r="CA124" s="15" t="s">
        <v>75</v>
      </c>
      <c r="CB124" s="16">
        <f>BZ124</f>
        <v>6</v>
      </c>
      <c r="CC124" s="15">
        <f>IF(OR($BH124="T", $BH124="R"), 0, IF($BH124="C", IF($BI124="Y", IF($BA124="C", 0, IF(AF124="N/A", Q124-T124, AF124-AG124)), IF($AF124="N/A", U124, AH124)), AN124))</f>
        <v>6</v>
      </c>
      <c r="CD124" s="15" t="str">
        <f>IF(OR($BH124="T", $BH124="R"), 0, IF($BH124="C", IF($BI124="Y", 0, IF($AF124="N/A", V124, AI124)), AO124))</f>
        <v>N/A</v>
      </c>
      <c r="CE124" s="15" t="str">
        <f>IF(OR($BH124="T", $BH124="R"), 0, IF($BH124="C", IF($BI124="Y", 0, IF($AF124="N/A", W124, AJ124)), AP124))</f>
        <v>N/A</v>
      </c>
      <c r="CF124" s="15" t="str">
        <f>IF(OR($BH124="T", $BH124="R"), 0, IF($BH124="C", IF($BI124="Y", 0, IF($AF124="N/A", X124, AK124)), AQ124))</f>
        <v>N/A</v>
      </c>
      <c r="CG124" t="str">
        <f>IF(AC124="N/A", "S:"&amp;L124&amp;" G:"&amp;M124&amp;" GR:"&amp;Q124, IF(AC124=0, "S:"&amp;L124&amp;" G:"&amp;M124&amp;" GR:"&amp;Q124, "S:"&amp;L124&amp;"/"&amp;AD124&amp;" G:"&amp;AE124&amp;" GR:"&amp;AF124))</f>
        <v>S:7 G:6 GR:12</v>
      </c>
    </row>
    <row r="125" spans="1:85" x14ac:dyDescent="0.25">
      <c r="A125" s="14">
        <v>3105</v>
      </c>
      <c r="B125" s="15" t="s">
        <v>286</v>
      </c>
      <c r="C125" s="15" t="s">
        <v>63</v>
      </c>
      <c r="D125" s="15" t="s">
        <v>53</v>
      </c>
      <c r="E125" s="15">
        <f>VLOOKUP(B125, 'Rookie Year'!$A$2:$B$55679,2,FALSE)</f>
        <v>2019</v>
      </c>
      <c r="F125" s="15">
        <v>2019</v>
      </c>
      <c r="G125" s="15" t="s">
        <v>40</v>
      </c>
      <c r="H125" s="15" t="s">
        <v>1927</v>
      </c>
      <c r="I125" s="16">
        <v>52</v>
      </c>
      <c r="J125" s="15">
        <v>5</v>
      </c>
      <c r="K125" s="17">
        <f>IF(AND(G125&lt;&gt;"N",R125="N/A"), IF(I125&lt;4, 0, 0.25),IF(I125=1, IF(J125=1,0.25, 0.25), IF(I125&lt;13, 0.25, IF(I125&lt;26, 0.4, IF(I125&lt;51, 0.6, 0.75)))))</f>
        <v>0.75</v>
      </c>
      <c r="L125" s="16">
        <f>I125-M125</f>
        <v>13</v>
      </c>
      <c r="M125" s="16">
        <f>ROUNDUP(I125*K125,0)</f>
        <v>39</v>
      </c>
      <c r="N125" s="16">
        <f>M125*J125</f>
        <v>195</v>
      </c>
      <c r="O125" s="16">
        <v>108</v>
      </c>
      <c r="P125" s="16">
        <v>0</v>
      </c>
      <c r="Q125" s="16">
        <f>N125-O125-P125</f>
        <v>87</v>
      </c>
      <c r="R125" s="15">
        <v>2022</v>
      </c>
      <c r="S125" s="15">
        <f>IF(R125="N/A", J125-($B$1-F125), J125-($B$1-R125))</f>
        <v>3</v>
      </c>
      <c r="T125" s="16">
        <v>29</v>
      </c>
      <c r="U125" s="16">
        <v>29</v>
      </c>
      <c r="V125" s="16">
        <v>29</v>
      </c>
      <c r="W125" s="16" t="str">
        <f>IF($S125&lt;4, "N/A", $M125)</f>
        <v>N/A</v>
      </c>
      <c r="X125" s="16" t="str">
        <f>IF($S125&lt;5, "N/A", $M125)</f>
        <v>N/A</v>
      </c>
      <c r="Y125" s="15" t="str">
        <f>IF(SUM(T125:X125)&lt;&gt;Q125, "CHECK", "OK")</f>
        <v>OK</v>
      </c>
      <c r="Z125" s="15" t="str">
        <f>IF(F125=$B$1, "No", IF(S125=1, "Yes", "No"))</f>
        <v>No</v>
      </c>
      <c r="AA125" s="18" t="str">
        <f>IF(C125="DM", "N/A", IF(Z125="No","N/A",VLOOKUP(B125,'Extension List'!$A$3:$R$1972,18,FALSE)))</f>
        <v>N/A</v>
      </c>
      <c r="AB125" s="15" t="str">
        <f>IF(C125="DM", "N/A", IF(Z125="No","N/A",VLOOKUP(B125,'Extension List'!$A$3:$T$1972,20,FALSE)))</f>
        <v>N/A</v>
      </c>
      <c r="AC125" s="15" t="str">
        <f>IF(AA125="N/A", "N/A", 0)</f>
        <v>N/A</v>
      </c>
      <c r="AD125" s="16" t="str">
        <f>IF(AE125="N/A", "N/A", AA125-AE125)</f>
        <v>N/A</v>
      </c>
      <c r="AE125" s="16" t="str">
        <f>IF(AA125="N/A", "N/A", IF(AC125&gt;0, IF(AA125&lt;13, ROUNDUP(0.25*AA125,0), IF(AA125&lt;26, ROUNDUP(0.4*AA125,0), IF(AA125&lt;51, ROUNDUP(0.6*AA125,0), ROUNDUP(0.75*AA125,0)))), "N/A"))</f>
        <v>N/A</v>
      </c>
      <c r="AF125" s="16" t="str">
        <f>IF(AD125="N/A","N/A", (AE125*AC125)+Q125)</f>
        <v>N/A</v>
      </c>
      <c r="AG125" s="16" t="str">
        <f>IF($AF125="N/A", "N/A", "TBC")</f>
        <v>N/A</v>
      </c>
      <c r="AH125" s="16" t="str">
        <f>IF($AF125="N/A", "N/A", "TBC")</f>
        <v>N/A</v>
      </c>
      <c r="AI125" s="16" t="str">
        <f>IF($AF125="N/A","N/A",IF(AC125&gt;1,"TBC","N/A"))</f>
        <v>N/A</v>
      </c>
      <c r="AJ125" s="16" t="str">
        <f>IF($AF125="N/A","N/A",IF(AC125&gt;2,"TBC","N/A"))</f>
        <v>N/A</v>
      </c>
      <c r="AK125" s="16" t="str">
        <f>IF($AF125="N/A","N/A",IF(AC125&gt;3,"TBC","N/A"))</f>
        <v>N/A</v>
      </c>
      <c r="AL125" s="16" t="str">
        <f>IF(AC125="N/A","N/A",IF(AC125&gt;0,IF(SUM(AG125:AK125)&lt;&gt;AF125,"CHECK","OK"),"N/A"))</f>
        <v>N/A</v>
      </c>
      <c r="AM125" s="16">
        <f>IF(AD125="N/A", L125+T125, L125+AG125)</f>
        <v>42</v>
      </c>
      <c r="AN125" s="16">
        <f>IF(AD125="N/A", IF(U125="N/A", "N/A", L125+U125), AD125+AH125)</f>
        <v>42</v>
      </c>
      <c r="AO125" s="16">
        <f>IF(AD125="N/A", IF(V125="N/A", "N/A", L125+V125), IF(AI125="N/A", "N/A", AD125+AI125))</f>
        <v>42</v>
      </c>
      <c r="AP125" s="16" t="str">
        <f>IF(AD125="N/A", IF(W125="N/A", "N/A", L125+W125), IF(AJ125="N/A", "N/A", AD125+AJ125))</f>
        <v>N/A</v>
      </c>
      <c r="AQ125" s="16" t="str">
        <f>IF(AD125="N/A", IF(X125="N/A", "N/A", L125+X125), IF(AK125="N/A", "N/A", AD125+AK125))</f>
        <v>N/A</v>
      </c>
      <c r="AR125" s="15" t="s">
        <v>40</v>
      </c>
      <c r="AS125" s="15" t="s">
        <v>40</v>
      </c>
      <c r="AT125" s="15" t="s">
        <v>40</v>
      </c>
      <c r="AU125" s="15" t="s">
        <v>40</v>
      </c>
      <c r="AV125" s="15" t="s">
        <v>40</v>
      </c>
      <c r="AW125" s="15" t="s">
        <v>40</v>
      </c>
      <c r="AX125" s="15" t="s">
        <v>40</v>
      </c>
      <c r="AY125" s="15" t="s">
        <v>40</v>
      </c>
      <c r="AZ125" s="15" t="s">
        <v>40</v>
      </c>
      <c r="BA125" s="15" t="s">
        <v>40</v>
      </c>
      <c r="BB125" s="15" t="s">
        <v>40</v>
      </c>
      <c r="BC125" s="15" t="s">
        <v>40</v>
      </c>
      <c r="BD125" s="15" t="s">
        <v>40</v>
      </c>
      <c r="BE125" s="15" t="s">
        <v>40</v>
      </c>
      <c r="BF125" s="15" t="s">
        <v>40</v>
      </c>
      <c r="BG125" s="15" t="s">
        <v>40</v>
      </c>
      <c r="BH125" s="15" t="s">
        <v>40</v>
      </c>
      <c r="BI125" s="15"/>
      <c r="BJ125" s="16">
        <f>IF(AR125="R", $CA125, IF(OR(AR125="P", AR125="T", AR125="N"), 0, IF($C125="DM", $T125, IF(OR(AR125="Y", AR125="IR"),$AM125,IF(AR125="C", IF($BI125="Y", IF($AF125="N/A", $Q125, $AF125), IF($AG125="N/A", $T125,$AG125)))))))</f>
        <v>42</v>
      </c>
      <c r="BK125" s="16">
        <f>IF(AS125="R", $CA125, IF(OR(AS125="P", AS125="T", AS125="N"), 0, IF($C125="DM", $T125, IF(OR(AS125="Y", AS125="IR"),$AM125,IF(AS125="C", IF($BI125="Y", IF($AF125="N/A", $Q125, $AF125), IF($AG125="N/A", $T125,$AG125)))))))</f>
        <v>42</v>
      </c>
      <c r="BL125" s="16">
        <f>IF(AT125="R", $CA125, IF(OR(AT125="P", AT125="T", AT125="N"), 0, IF($C125="DM", $T125, IF(OR(AT125="Y", AT125="IR"),$AM125,IF(AT125="C", IF($BI125="Y", IF($AF125="N/A", $Q125, $AF125), IF($AG125="N/A", $T125,$AG125)))))))</f>
        <v>42</v>
      </c>
      <c r="BM125" s="16">
        <f>IF(AU125="R", $CA125, IF(OR(AU125="P", AU125="T", AU125="N"), 0, IF($C125="DM", $T125, IF(OR(AU125="Y", AU125="IR"),$AM125,IF(AU125="C", IF($BI125="Y", IF($AF125="N/A", $Q125, $AF125), IF($AG125="N/A", $T125,$AG125)))))))</f>
        <v>42</v>
      </c>
      <c r="BN125" s="16">
        <f>IF(AV125="R", $CA125, IF(OR(AV125="P", AV125="T", AV125="N"), 0, IF($C125="DM", $T125, IF(OR(AV125="Y", AV125="IR"),$AM125,IF(AV125="C", IF($BI125="Y", IF($AF125="N/A", $Q125, $AF125), IF($AG125="N/A", $T125,$AG125)))))))</f>
        <v>42</v>
      </c>
      <c r="BO125" s="16">
        <f>IF(AW125="R", $CA125, IF(OR(AW125="P", AW125="T", AW125="N"), 0, IF($C125="DM", $T125, IF(OR(AW125="Y", AW125="IR"),$AM125,IF(AW125="C", IF($BI125="Y", IF($AF125="N/A", $Q125, $AF125), IF($AG125="N/A", $T125,$AG125)))))))</f>
        <v>42</v>
      </c>
      <c r="BP125" s="16">
        <f>IF(AX125="R", $CA125, IF(OR(AX125="P", AX125="T", AX125="N"), 0, IF($C125="DM", $T125, IF(OR(AX125="Y", AX125="IR"),$AM125,IF(AX125="C", IF($BI125="Y", IF($AF125="N/A", $Q125, $AF125), IF($AG125="N/A", $T125,$AG125)))))))</f>
        <v>42</v>
      </c>
      <c r="BQ125" s="16">
        <f>IF(AY125="R", $CA125, IF(OR(AY125="P", AY125="T", AY125="N"), 0, IF($C125="DM", $T125, IF(OR(AY125="Y", AY125="IR"),$AM125,IF(AY125="C", IF($BI125="Y", IF($AF125="N/A", $Q125, $AF125), IF($AG125="N/A", $T125,$AG125)))))))</f>
        <v>42</v>
      </c>
      <c r="BR125" s="16">
        <f>IF(AZ125="R", $CA125, IF(OR(AZ125="P", AZ125="T", AZ125="N"), 0, IF($C125="DM", $T125, IF(OR(AZ125="Y", AZ125="IR"),$AM125,IF(AZ125="C", IF($BI125="Y", IF($AF125="N/A", $Q125, $AF125), IF($AG125="N/A", $T125,$AG125)))))))</f>
        <v>42</v>
      </c>
      <c r="BS125" s="16">
        <f>IF(BA125="R", $CA125, IF(OR(BA125="P", BA125="T", BA125="N"), 0, IF($C125="DM", $T125, IF(OR(BA125="Y", BA125="IR"),$AM125,IF(BA125="C", IF($BI125="Y", IF($AF125="N/A", $Q125, $AF125), IF($AG125="N/A", $T125,$AG125)))))))</f>
        <v>42</v>
      </c>
      <c r="BT125" s="16">
        <f>IF(BB125="R", $CA125, IF(OR(BB125="P", BB125="T", BB125="N"), 0, IF($C125="DM", $T125, IF(OR(BB125="Y", BB125="IR"),$AM125,IF(BB125="C", IF($BI125="Y", IF($BA125="C", IF($AF125="N/A", $Q125, $AF125), IF($AF125="N/A", $T125, $AM125)), IF($AG125="N/A", $T125,$AG125)))))))</f>
        <v>42</v>
      </c>
      <c r="BU125" s="16">
        <f>IF(BC125="R", $CA125, IF(OR(BC125="P", BC125="T", BC125="N"), 0, IF($C125="DM", $T125, IF(OR(BC125="Y", BC125="IR"),$AM125,IF(BC125="C", IF($BI125="Y", IF($BA125="C", IF($AF125="N/A", $Q125, $AF125), IF($AF125="N/A", $T125, $AM125)), IF($AG125="N/A", $T125,$AG125)))))))</f>
        <v>42</v>
      </c>
      <c r="BV125" s="16">
        <f>IF(BD125="R", $CA125, IF(OR(BD125="P", BD125="T", BD125="N"), 0, IF($C125="DM", $T125, IF(OR(BD125="Y", BD125="IR"),$AM125,IF(BD125="C", IF($BI125="Y", IF($BA125="C", IF($AF125="N/A", $Q125, $AF125), IF($AF125="N/A", $T125, $AM125)), IF($AG125="N/A", $T125,$AG125)))))))</f>
        <v>42</v>
      </c>
      <c r="BW125" s="16">
        <f>IF(BE125="R", $CA125, IF(OR(BE125="P", BE125="T", BE125="N"), 0, IF($C125="DM", $T125, IF(OR(BE125="Y", BE125="IR"),$AM125,IF(BE125="C", IF($BI125="Y", IF($BA125="C", IF($AF125="N/A", $Q125, $AF125), IF($AF125="N/A", $T125, $AM125)), IF($AG125="N/A", $T125,$AG125)))))))</f>
        <v>42</v>
      </c>
      <c r="BX125" s="16">
        <f>IF(BF125="R", $CA125, IF(OR(BF125="P", BF125="T", BF125="N"), 0, IF($C125="DM", $T125, IF(OR(BF125="Y", BF125="IR"),$AM125,IF(BF125="C", IF($BI125="Y", IF($BA125="C", IF($AF125="N/A", $Q125, $AF125), IF($AF125="N/A", $T125, $AM125)), IF($AG125="N/A", $T125,$AG125)))))))</f>
        <v>42</v>
      </c>
      <c r="BY125" s="16">
        <f>IF(BG125="R", $CA125, IF(OR(BG125="P", BG125="T", BG125="N"), 0, IF($C125="DM", $T125, IF(OR(BG125="Y", BG125="IR"),$AM125,IF(BG125="C", IF($BI125="Y", IF($BA125="C", IF($AF125="N/A", $Q125, $AF125), IF($AF125="N/A", $T125, $AM125)), IF($AG125="N/A", $T125,$AG125)))))))</f>
        <v>42</v>
      </c>
      <c r="BZ125" s="16">
        <f>IF(BH125="R", $CA125, IF(OR(BH125="P", BH125="T", BH125="N"), 0, IF($C125="DM", $T125, IF(OR(BH125="Y", BH125="IR"),$AM125,IF(BH125="C", IF($BI125="Y", IF($BA125="C", IF($AF125="N/A", $Q125, $AF125), IF($AF125="N/A", $T125, $AM125)), IF($AG125="N/A", $T125,$AG125)))))))</f>
        <v>42</v>
      </c>
      <c r="CA125" s="15" t="s">
        <v>75</v>
      </c>
      <c r="CB125" s="16">
        <f>BZ125</f>
        <v>42</v>
      </c>
      <c r="CC125" s="15">
        <f>IF(OR($BH125="T", $BH125="R"), 0, IF($BH125="C", IF($BI125="Y", IF($BA125="C", 0, IF(AF125="N/A", Q125-T125, AF125-AG125)), IF($AF125="N/A", U125, AH125)), AN125))</f>
        <v>42</v>
      </c>
      <c r="CD125" s="15">
        <f>IF(OR($BH125="T", $BH125="R"), 0, IF($BH125="C", IF($BI125="Y", 0, IF($AF125="N/A", V125, AI125)), AO125))</f>
        <v>42</v>
      </c>
      <c r="CE125" s="15" t="str">
        <f>IF(OR($BH125="T", $BH125="R"), 0, IF($BH125="C", IF($BI125="Y", 0, IF($AF125="N/A", W125, AJ125)), AP125))</f>
        <v>N/A</v>
      </c>
      <c r="CF125" s="15" t="str">
        <f>IF(OR($BH125="T", $BH125="R"), 0, IF($BH125="C", IF($BI125="Y", 0, IF($AF125="N/A", X125, AK125)), AQ125))</f>
        <v>N/A</v>
      </c>
      <c r="CG125" t="str">
        <f>IF(AC125="N/A", "S:"&amp;L125&amp;" G:"&amp;M125&amp;" GR:"&amp;Q125, IF(AC125=0, "S:"&amp;L125&amp;" G:"&amp;M125&amp;" GR:"&amp;Q125, "S:"&amp;L125&amp;"/"&amp;AD125&amp;" G:"&amp;AE125&amp;" GR:"&amp;AF125))</f>
        <v>S:13 G:39 GR:87</v>
      </c>
    </row>
    <row r="126" spans="1:85" x14ac:dyDescent="0.25">
      <c r="A126" s="14">
        <v>4140</v>
      </c>
      <c r="B126" s="15" t="s">
        <v>2335</v>
      </c>
      <c r="C126" s="15" t="s">
        <v>63</v>
      </c>
      <c r="D126" s="15" t="s">
        <v>53</v>
      </c>
      <c r="E126" s="15">
        <f>VLOOKUP(B126, 'Rookie Year'!$A$2:$B$55679,2,FALSE)</f>
        <v>2021</v>
      </c>
      <c r="F126" s="15">
        <v>2021</v>
      </c>
      <c r="G126" s="15" t="s">
        <v>40</v>
      </c>
      <c r="H126" s="15" t="s">
        <v>2145</v>
      </c>
      <c r="I126" s="16">
        <v>19</v>
      </c>
      <c r="J126" s="15">
        <v>4</v>
      </c>
      <c r="K126" s="17">
        <f>IF(AND(G126&lt;&gt;"N",R126="N/A"), IF(I126&lt;4, 0, 0.25),IF(I126=1, IF(J126=1,0.25, 0.25), IF(I126&lt;13, 0.25, IF(I126&lt;26, 0.4, IF(I126&lt;51, 0.6, 0.75)))))</f>
        <v>0.25</v>
      </c>
      <c r="L126" s="16">
        <f>I126-M126</f>
        <v>14</v>
      </c>
      <c r="M126" s="16">
        <f>ROUNDUP(I126*K126,0)</f>
        <v>5</v>
      </c>
      <c r="N126" s="16">
        <f>M126*J126</f>
        <v>20</v>
      </c>
      <c r="O126" s="16">
        <v>19</v>
      </c>
      <c r="P126" s="16">
        <v>0</v>
      </c>
      <c r="Q126" s="16">
        <f>N126-O126-P126</f>
        <v>1</v>
      </c>
      <c r="R126" s="15" t="s">
        <v>75</v>
      </c>
      <c r="S126" s="15">
        <f>IF(R126="N/A", J126-($B$1-F126), J126-($B$1-R126))</f>
        <v>1</v>
      </c>
      <c r="T126" s="16">
        <v>1</v>
      </c>
      <c r="U126" s="16" t="str">
        <f>IF($S126&lt;2, "N/A", $M126)</f>
        <v>N/A</v>
      </c>
      <c r="V126" s="16" t="str">
        <f>IF($S126&lt;3, "N/A", $M126)</f>
        <v>N/A</v>
      </c>
      <c r="W126" s="16" t="str">
        <f>IF($S126&lt;4, "N/A", $M126)</f>
        <v>N/A</v>
      </c>
      <c r="X126" s="16" t="str">
        <f>IF($S126&lt;5, "N/A", $M126)</f>
        <v>N/A</v>
      </c>
      <c r="Y126" s="15" t="str">
        <f>IF(SUM(T126:X126)&lt;&gt;Q126, "CHECK", "OK")</f>
        <v>OK</v>
      </c>
      <c r="Z126" s="15" t="str">
        <f>IF(F126=$B$1, "No", IF(S126=1, "Yes", "No"))</f>
        <v>Yes</v>
      </c>
      <c r="AA126" s="18">
        <f>IF(C126="DM", "N/A", IF(Z126="No","N/A",VLOOKUP(B126,'Extension List'!$A$3:$R$1972,18,FALSE)))</f>
        <v>80</v>
      </c>
      <c r="AB126" s="15">
        <f>IF(C126="DM", "N/A", IF(Z126="No","N/A",VLOOKUP(B126,'Extension List'!$A$3:$T$1972,20,FALSE)))</f>
        <v>4</v>
      </c>
      <c r="AC126" s="15">
        <v>4</v>
      </c>
      <c r="AD126" s="16">
        <f>IF(AE126="N/A", "N/A", AA126-AE126)</f>
        <v>20</v>
      </c>
      <c r="AE126" s="16">
        <f>IF(AA126="N/A", "N/A", IF(AC126&gt;0, IF(AA126&lt;13, ROUNDUP(0.25*AA126,0), IF(AA126&lt;26, ROUNDUP(0.4*AA126,0), IF(AA126&lt;51, ROUNDUP(0.6*AA126,0), ROUNDUP(0.75*AA126,0)))), "N/A"))</f>
        <v>60</v>
      </c>
      <c r="AF126" s="16">
        <f>IF(AD126="N/A","N/A", (AE126*AC126)+Q126)</f>
        <v>241</v>
      </c>
      <c r="AG126" s="16">
        <v>41</v>
      </c>
      <c r="AH126" s="16">
        <v>50</v>
      </c>
      <c r="AI126" s="16">
        <v>50</v>
      </c>
      <c r="AJ126" s="16">
        <v>50</v>
      </c>
      <c r="AK126" s="16">
        <v>50</v>
      </c>
      <c r="AL126" s="16" t="str">
        <f>IF(AC126="N/A","N/A",IF(AC126&gt;0,IF(SUM(AG126:AK126)&lt;&gt;AF126,"CHECK","OK"),"N/A"))</f>
        <v>OK</v>
      </c>
      <c r="AM126" s="16">
        <f>IF(AD126="N/A", L126+T126, L126+AG126)</f>
        <v>55</v>
      </c>
      <c r="AN126" s="16">
        <f>IF(AD126="N/A", IF(U126="N/A", "N/A", L126+U126), AD126+AH126)</f>
        <v>70</v>
      </c>
      <c r="AO126" s="16">
        <f>IF(AD126="N/A", IF(V126="N/A", "N/A", L126+V126), IF(AI126="N/A", "N/A", AD126+AI126))</f>
        <v>70</v>
      </c>
      <c r="AP126" s="16">
        <f>IF(AD126="N/A", IF(W126="N/A", "N/A", L126+W126), IF(AJ126="N/A", "N/A", AD126+AJ126))</f>
        <v>70</v>
      </c>
      <c r="AQ126" s="16">
        <f>IF(AD126="N/A", IF(X126="N/A", "N/A", L126+X126), IF(AK126="N/A", "N/A", AD126+AK126))</f>
        <v>70</v>
      </c>
      <c r="AR126" s="15" t="s">
        <v>40</v>
      </c>
      <c r="AS126" s="15" t="s">
        <v>40</v>
      </c>
      <c r="AT126" s="15" t="s">
        <v>40</v>
      </c>
      <c r="AU126" s="15" t="s">
        <v>40</v>
      </c>
      <c r="AV126" s="15" t="s">
        <v>40</v>
      </c>
      <c r="AW126" s="15" t="s">
        <v>40</v>
      </c>
      <c r="AX126" s="15" t="s">
        <v>40</v>
      </c>
      <c r="AY126" s="15" t="s">
        <v>40</v>
      </c>
      <c r="AZ126" s="15" t="s">
        <v>40</v>
      </c>
      <c r="BA126" s="15" t="s">
        <v>40</v>
      </c>
      <c r="BB126" s="15" t="s">
        <v>40</v>
      </c>
      <c r="BC126" s="15" t="s">
        <v>40</v>
      </c>
      <c r="BD126" s="15" t="s">
        <v>40</v>
      </c>
      <c r="BE126" s="15" t="s">
        <v>40</v>
      </c>
      <c r="BF126" s="15" t="s">
        <v>40</v>
      </c>
      <c r="BG126" s="15" t="s">
        <v>40</v>
      </c>
      <c r="BH126" s="15" t="s">
        <v>40</v>
      </c>
      <c r="BI126" s="15"/>
      <c r="BJ126" s="16">
        <f>IF(AR126="R", $CA126, IF(OR(AR126="P", AR126="T", AR126="N"), 0, IF($C126="DM", $T126, IF(OR(AR126="Y", AR126="IR"),$AM126,IF(AR126="C", IF($BI126="Y", IF($AF126="N/A", $Q126, $AF126), IF($AG126="N/A", $T126,$AG126)))))))</f>
        <v>55</v>
      </c>
      <c r="BK126" s="16">
        <f>IF(AS126="R", $CA126, IF(OR(AS126="P", AS126="T", AS126="N"), 0, IF($C126="DM", $T126, IF(OR(AS126="Y", AS126="IR"),$AM126,IF(AS126="C", IF($BI126="Y", IF($AF126="N/A", $Q126, $AF126), IF($AG126="N/A", $T126,$AG126)))))))</f>
        <v>55</v>
      </c>
      <c r="BL126" s="16">
        <f>IF(AT126="R", $CA126, IF(OR(AT126="P", AT126="T", AT126="N"), 0, IF($C126="DM", $T126, IF(OR(AT126="Y", AT126="IR"),$AM126,IF(AT126="C", IF($BI126="Y", IF($AF126="N/A", $Q126, $AF126), IF($AG126="N/A", $T126,$AG126)))))))</f>
        <v>55</v>
      </c>
      <c r="BM126" s="16">
        <f>IF(AU126="R", $CA126, IF(OR(AU126="P", AU126="T", AU126="N"), 0, IF($C126="DM", $T126, IF(OR(AU126="Y", AU126="IR"),$AM126,IF(AU126="C", IF($BI126="Y", IF($AF126="N/A", $Q126, $AF126), IF($AG126="N/A", $T126,$AG126)))))))</f>
        <v>55</v>
      </c>
      <c r="BN126" s="16">
        <f>IF(AV126="R", $CA126, IF(OR(AV126="P", AV126="T", AV126="N"), 0, IF($C126="DM", $T126, IF(OR(AV126="Y", AV126="IR"),$AM126,IF(AV126="C", IF($BI126="Y", IF($AF126="N/A", $Q126, $AF126), IF($AG126="N/A", $T126,$AG126)))))))</f>
        <v>55</v>
      </c>
      <c r="BO126" s="16">
        <f>IF(AW126="R", $CA126, IF(OR(AW126="P", AW126="T", AW126="N"), 0, IF($C126="DM", $T126, IF(OR(AW126="Y", AW126="IR"),$AM126,IF(AW126="C", IF($BI126="Y", IF($AF126="N/A", $Q126, $AF126), IF($AG126="N/A", $T126,$AG126)))))))</f>
        <v>55</v>
      </c>
      <c r="BP126" s="16">
        <f>IF(AX126="R", $CA126, IF(OR(AX126="P", AX126="T", AX126="N"), 0, IF($C126="DM", $T126, IF(OR(AX126="Y", AX126="IR"),$AM126,IF(AX126="C", IF($BI126="Y", IF($AF126="N/A", $Q126, $AF126), IF($AG126="N/A", $T126,$AG126)))))))</f>
        <v>55</v>
      </c>
      <c r="BQ126" s="16">
        <f>IF(AY126="R", $CA126, IF(OR(AY126="P", AY126="T", AY126="N"), 0, IF($C126="DM", $T126, IF(OR(AY126="Y", AY126="IR"),$AM126,IF(AY126="C", IF($BI126="Y", IF($AF126="N/A", $Q126, $AF126), IF($AG126="N/A", $T126,$AG126)))))))</f>
        <v>55</v>
      </c>
      <c r="BR126" s="16">
        <f>IF(AZ126="R", $CA126, IF(OR(AZ126="P", AZ126="T", AZ126="N"), 0, IF($C126="DM", $T126, IF(OR(AZ126="Y", AZ126="IR"),$AM126,IF(AZ126="C", IF($BI126="Y", IF($AF126="N/A", $Q126, $AF126), IF($AG126="N/A", $T126,$AG126)))))))</f>
        <v>55</v>
      </c>
      <c r="BS126" s="16">
        <f>IF(BA126="R", $CA126, IF(OR(BA126="P", BA126="T", BA126="N"), 0, IF($C126="DM", $T126, IF(OR(BA126="Y", BA126="IR"),$AM126,IF(BA126="C", IF($BI126="Y", IF($AF126="N/A", $Q126, $AF126), IF($AG126="N/A", $T126,$AG126)))))))</f>
        <v>55</v>
      </c>
      <c r="BT126" s="16">
        <f>IF(BB126="R", $CA126, IF(OR(BB126="P", BB126="T", BB126="N"), 0, IF($C126="DM", $T126, IF(OR(BB126="Y", BB126="IR"),$AM126,IF(BB126="C", IF($BI126="Y", IF($BA126="C", IF($AF126="N/A", $Q126, $AF126), IF($AF126="N/A", $T126, $AM126)), IF($AG126="N/A", $T126,$AG126)))))))</f>
        <v>55</v>
      </c>
      <c r="BU126" s="16">
        <f>IF(BC126="R", $CA126, IF(OR(BC126="P", BC126="T", BC126="N"), 0, IF($C126="DM", $T126, IF(OR(BC126="Y", BC126="IR"),$AM126,IF(BC126="C", IF($BI126="Y", IF($BA126="C", IF($AF126="N/A", $Q126, $AF126), IF($AF126="N/A", $T126, $AM126)), IF($AG126="N/A", $T126,$AG126)))))))</f>
        <v>55</v>
      </c>
      <c r="BV126" s="16">
        <f>IF(BD126="R", $CA126, IF(OR(BD126="P", BD126="T", BD126="N"), 0, IF($C126="DM", $T126, IF(OR(BD126="Y", BD126="IR"),$AM126,IF(BD126="C", IF($BI126="Y", IF($BA126="C", IF($AF126="N/A", $Q126, $AF126), IF($AF126="N/A", $T126, $AM126)), IF($AG126="N/A", $T126,$AG126)))))))</f>
        <v>55</v>
      </c>
      <c r="BW126" s="16">
        <f>IF(BE126="R", $CA126, IF(OR(BE126="P", BE126="T", BE126="N"), 0, IF($C126="DM", $T126, IF(OR(BE126="Y", BE126="IR"),$AM126,IF(BE126="C", IF($BI126="Y", IF($BA126="C", IF($AF126="N/A", $Q126, $AF126), IF($AF126="N/A", $T126, $AM126)), IF($AG126="N/A", $T126,$AG126)))))))</f>
        <v>55</v>
      </c>
      <c r="BX126" s="16">
        <f>IF(BF126="R", $CA126, IF(OR(BF126="P", BF126="T", BF126="N"), 0, IF($C126="DM", $T126, IF(OR(BF126="Y", BF126="IR"),$AM126,IF(BF126="C", IF($BI126="Y", IF($BA126="C", IF($AF126="N/A", $Q126, $AF126), IF($AF126="N/A", $T126, $AM126)), IF($AG126="N/A", $T126,$AG126)))))))</f>
        <v>55</v>
      </c>
      <c r="BY126" s="16">
        <f>IF(BG126="R", $CA126, IF(OR(BG126="P", BG126="T", BG126="N"), 0, IF($C126="DM", $T126, IF(OR(BG126="Y", BG126="IR"),$AM126,IF(BG126="C", IF($BI126="Y", IF($BA126="C", IF($AF126="N/A", $Q126, $AF126), IF($AF126="N/A", $T126, $AM126)), IF($AG126="N/A", $T126,$AG126)))))))</f>
        <v>55</v>
      </c>
      <c r="BZ126" s="16">
        <f>IF(BH126="R", $CA126, IF(OR(BH126="P", BH126="T", BH126="N"), 0, IF($C126="DM", $T126, IF(OR(BH126="Y", BH126="IR"),$AM126,IF(BH126="C", IF($BI126="Y", IF($BA126="C", IF($AF126="N/A", $Q126, $AF126), IF($AF126="N/A", $T126, $AM126)), IF($AG126="N/A", $T126,$AG126)))))))</f>
        <v>55</v>
      </c>
      <c r="CA126" s="15" t="s">
        <v>75</v>
      </c>
      <c r="CB126" s="16">
        <f>BZ126</f>
        <v>55</v>
      </c>
      <c r="CC126" s="15">
        <f>IF(OR($BH126="T", $BH126="R"), 0, IF($BH126="C", IF($BI126="Y", IF($BA126="C", 0, IF(AF126="N/A", Q126-T126, AF126-AG126)), IF($AF126="N/A", U126, AH126)), AN126))</f>
        <v>70</v>
      </c>
      <c r="CD126" s="15">
        <f>IF(OR($BH126="T", $BH126="R"), 0, IF($BH126="C", IF($BI126="Y", 0, IF($AF126="N/A", V126, AI126)), AO126))</f>
        <v>70</v>
      </c>
      <c r="CE126" s="15">
        <f>IF(OR($BH126="T", $BH126="R"), 0, IF($BH126="C", IF($BI126="Y", 0, IF($AF126="N/A", W126, AJ126)), AP126))</f>
        <v>70</v>
      </c>
      <c r="CF126" s="15">
        <f>IF(OR($BH126="T", $BH126="R"), 0, IF($BH126="C", IF($BI126="Y", 0, IF($AF126="N/A", X126, AK126)), AQ126))</f>
        <v>70</v>
      </c>
      <c r="CG126" t="str">
        <f>IF(AC126="N/A", "S:"&amp;L126&amp;" G:"&amp;M126&amp;" GR:"&amp;Q126, IF(AC126=0, "S:"&amp;L126&amp;" G:"&amp;M126&amp;" GR:"&amp;Q126, "S:"&amp;L126&amp;"/"&amp;AD126&amp;" G:"&amp;AE126&amp;" GR:"&amp;AF126))</f>
        <v>S:14/20 G:60 GR:241</v>
      </c>
    </row>
    <row r="127" spans="1:85" x14ac:dyDescent="0.25">
      <c r="A127" s="14">
        <v>4818</v>
      </c>
      <c r="B127" s="15" t="s">
        <v>2649</v>
      </c>
      <c r="C127" s="15" t="s">
        <v>63</v>
      </c>
      <c r="D127" s="15" t="s">
        <v>53</v>
      </c>
      <c r="E127" s="15">
        <f>VLOOKUP(B127, 'Rookie Year'!$A$2:$B$55679,2,FALSE)</f>
        <v>2022</v>
      </c>
      <c r="F127" s="15">
        <v>2022</v>
      </c>
      <c r="G127" s="15" t="s">
        <v>40</v>
      </c>
      <c r="H127" s="15" t="s">
        <v>2243</v>
      </c>
      <c r="I127" s="16">
        <v>1</v>
      </c>
      <c r="J127" s="15">
        <v>3</v>
      </c>
      <c r="K127" s="17">
        <f>IF(AND(G127&lt;&gt;"N",R127="N/A"), IF(I127&lt;4, 0, 0.25),IF(I127=1, IF(J127=1,0.25, 0.25), IF(I127&lt;13, 0.25, IF(I127&lt;26, 0.4, IF(I127&lt;51, 0.6, 0.75)))))</f>
        <v>0</v>
      </c>
      <c r="L127" s="16">
        <f>I127-M127</f>
        <v>1</v>
      </c>
      <c r="M127" s="16">
        <f>ROUNDUP(I127*K127,0)</f>
        <v>0</v>
      </c>
      <c r="N127" s="16">
        <f>M127*J127</f>
        <v>0</v>
      </c>
      <c r="O127" s="16">
        <v>0</v>
      </c>
      <c r="P127" s="16">
        <v>0</v>
      </c>
      <c r="Q127" s="16">
        <f>N127-O127-P127</f>
        <v>0</v>
      </c>
      <c r="R127" s="15" t="s">
        <v>75</v>
      </c>
      <c r="S127" s="15">
        <f>IF(R127="N/A", J127-($B$1-F127), J127-($B$1-R127))</f>
        <v>1</v>
      </c>
      <c r="T127" s="16">
        <v>0</v>
      </c>
      <c r="U127" s="16" t="str">
        <f>IF($S127&lt;2, "N/A", $M127)</f>
        <v>N/A</v>
      </c>
      <c r="V127" s="16" t="str">
        <f>IF($S127&lt;3, "N/A", $M127)</f>
        <v>N/A</v>
      </c>
      <c r="W127" s="16" t="str">
        <f>IF($S127&lt;4, "N/A", $M127)</f>
        <v>N/A</v>
      </c>
      <c r="X127" s="16" t="str">
        <f>IF($S127&lt;5, "N/A", $M127)</f>
        <v>N/A</v>
      </c>
      <c r="Y127" s="15" t="str">
        <f>IF(SUM(T127:X127)&lt;&gt;Q127, "CHECK", "OK")</f>
        <v>OK</v>
      </c>
      <c r="Z127" s="15" t="str">
        <f>IF(F127=$B$1, "No", IF(S127=1, "Yes", "No"))</f>
        <v>Yes</v>
      </c>
      <c r="AA127" s="18">
        <f>IF(C127="DM", "N/A", IF(Z127="No","N/A",VLOOKUP(B127,'Extension List'!$A$3:$R$1972,18,FALSE)))</f>
        <v>4</v>
      </c>
      <c r="AB127" s="15">
        <f>IF(C127="DM", "N/A", IF(Z127="No","N/A",VLOOKUP(B127,'Extension List'!$A$3:$T$1972,20,FALSE)))</f>
        <v>1</v>
      </c>
      <c r="AC127" s="15">
        <f>IF(AA127="N/A", "N/A", 0)</f>
        <v>0</v>
      </c>
      <c r="AD127" s="16" t="str">
        <f>IF(AE127="N/A", "N/A", AA127-AE127)</f>
        <v>N/A</v>
      </c>
      <c r="AE127" s="16" t="str">
        <f>IF(AA127="N/A", "N/A", IF(AC127&gt;0, IF(AA127&lt;13, ROUNDUP(0.25*AA127,0), IF(AA127&lt;26, ROUNDUP(0.4*AA127,0), IF(AA127&lt;51, ROUNDUP(0.6*AA127,0), ROUNDUP(0.75*AA127,0)))), "N/A"))</f>
        <v>N/A</v>
      </c>
      <c r="AF127" s="16" t="str">
        <f>IF(AD127="N/A","N/A", (AE127*AC127)+Q127)</f>
        <v>N/A</v>
      </c>
      <c r="AG127" s="16" t="str">
        <f>IF($AF127="N/A", "N/A", "TBC")</f>
        <v>N/A</v>
      </c>
      <c r="AH127" s="16" t="str">
        <f>IF($AF127="N/A", "N/A", "TBC")</f>
        <v>N/A</v>
      </c>
      <c r="AI127" s="16" t="str">
        <f>IF($AF127="N/A","N/A",IF(AC127&gt;1,"TBC","N/A"))</f>
        <v>N/A</v>
      </c>
      <c r="AJ127" s="16" t="str">
        <f>IF($AF127="N/A","N/A",IF(AC127&gt;2,"TBC","N/A"))</f>
        <v>N/A</v>
      </c>
      <c r="AK127" s="16" t="str">
        <f>IF($AF127="N/A","N/A",IF(AC127&gt;3,"TBC","N/A"))</f>
        <v>N/A</v>
      </c>
      <c r="AL127" s="16" t="str">
        <f>IF(AC127="N/A","N/A",IF(AC127&gt;0,IF(SUM(AG127:AK127)&lt;&gt;AF127,"CHECK","OK"),"N/A"))</f>
        <v>N/A</v>
      </c>
      <c r="AM127" s="16">
        <f>IF(AD127="N/A", L127+T127, L127+AG127)</f>
        <v>1</v>
      </c>
      <c r="AN127" s="16" t="str">
        <f>IF(AD127="N/A", IF(U127="N/A", "N/A", L127+U127), AD127+AH127)</f>
        <v>N/A</v>
      </c>
      <c r="AO127" s="16" t="str">
        <f>IF(AD127="N/A", IF(V127="N/A", "N/A", L127+V127), IF(AI127="N/A", "N/A", AD127+AI127))</f>
        <v>N/A</v>
      </c>
      <c r="AP127" s="16" t="str">
        <f>IF(AD127="N/A", IF(W127="N/A", "N/A", L127+W127), IF(AJ127="N/A", "N/A", AD127+AJ127))</f>
        <v>N/A</v>
      </c>
      <c r="AQ127" s="16" t="str">
        <f>IF(AD127="N/A", IF(X127="N/A", "N/A", L127+X127), IF(AK127="N/A", "N/A", AD127+AK127))</f>
        <v>N/A</v>
      </c>
      <c r="AR127" s="15" t="s">
        <v>40</v>
      </c>
      <c r="AS127" s="15" t="s">
        <v>44</v>
      </c>
      <c r="AT127" s="15" t="s">
        <v>44</v>
      </c>
      <c r="AU127" s="15" t="s">
        <v>44</v>
      </c>
      <c r="AV127" s="15" t="s">
        <v>44</v>
      </c>
      <c r="AW127" s="15" t="s">
        <v>44</v>
      </c>
      <c r="AX127" s="15" t="s">
        <v>44</v>
      </c>
      <c r="AY127" s="15" t="s">
        <v>44</v>
      </c>
      <c r="AZ127" s="15" t="s">
        <v>44</v>
      </c>
      <c r="BA127" s="15" t="s">
        <v>44</v>
      </c>
      <c r="BB127" s="15" t="s">
        <v>44</v>
      </c>
      <c r="BC127" s="15" t="s">
        <v>44</v>
      </c>
      <c r="BD127" s="15" t="s">
        <v>44</v>
      </c>
      <c r="BE127" s="15" t="s">
        <v>44</v>
      </c>
      <c r="BF127" s="15" t="s">
        <v>44</v>
      </c>
      <c r="BG127" s="15" t="s">
        <v>44</v>
      </c>
      <c r="BH127" s="15" t="s">
        <v>44</v>
      </c>
      <c r="BI127" s="15"/>
      <c r="BJ127" s="16">
        <f>IF(AR127="R", $CA127, IF(OR(AR127="P", AR127="T", AR127="N"), 0, IF($C127="DM", $T127, IF(OR(AR127="Y", AR127="IR"),$AM127,IF(AR127="C", IF($BI127="Y", IF($AF127="N/A", $Q127, $AF127), IF($AG127="N/A", $T127,$AG127)))))))</f>
        <v>1</v>
      </c>
      <c r="BK127" s="16">
        <f>IF(AS127="R", $CA127, IF(OR(AS127="P", AS127="T", AS127="N"), 0, IF($C127="DM", $T127, IF(OR(AS127="Y", AS127="IR"),$AM127,IF(AS127="C", IF($BI127="Y", IF($AF127="N/A", $Q127, $AF127), IF($AG127="N/A", $T127,$AG127)))))))</f>
        <v>0</v>
      </c>
      <c r="BL127" s="16">
        <f>IF(AT127="R", $CA127, IF(OR(AT127="P", AT127="T", AT127="N"), 0, IF($C127="DM", $T127, IF(OR(AT127="Y", AT127="IR"),$AM127,IF(AT127="C", IF($BI127="Y", IF($AF127="N/A", $Q127, $AF127), IF($AG127="N/A", $T127,$AG127)))))))</f>
        <v>0</v>
      </c>
      <c r="BM127" s="16">
        <f>IF(AU127="R", $CA127, IF(OR(AU127="P", AU127="T", AU127="N"), 0, IF($C127="DM", $T127, IF(OR(AU127="Y", AU127="IR"),$AM127,IF(AU127="C", IF($BI127="Y", IF($AF127="N/A", $Q127, $AF127), IF($AG127="N/A", $T127,$AG127)))))))</f>
        <v>0</v>
      </c>
      <c r="BN127" s="16">
        <f>IF(AV127="R", $CA127, IF(OR(AV127="P", AV127="T", AV127="N"), 0, IF($C127="DM", $T127, IF(OR(AV127="Y", AV127="IR"),$AM127,IF(AV127="C", IF($BI127="Y", IF($AF127="N/A", $Q127, $AF127), IF($AG127="N/A", $T127,$AG127)))))))</f>
        <v>0</v>
      </c>
      <c r="BO127" s="16">
        <f>IF(AW127="R", $CA127, IF(OR(AW127="P", AW127="T", AW127="N"), 0, IF($C127="DM", $T127, IF(OR(AW127="Y", AW127="IR"),$AM127,IF(AW127="C", IF($BI127="Y", IF($AF127="N/A", $Q127, $AF127), IF($AG127="N/A", $T127,$AG127)))))))</f>
        <v>0</v>
      </c>
      <c r="BP127" s="16">
        <f>IF(AX127="R", $CA127, IF(OR(AX127="P", AX127="T", AX127="N"), 0, IF($C127="DM", $T127, IF(OR(AX127="Y", AX127="IR"),$AM127,IF(AX127="C", IF($BI127="Y", IF($AF127="N/A", $Q127, $AF127), IF($AG127="N/A", $T127,$AG127)))))))</f>
        <v>0</v>
      </c>
      <c r="BQ127" s="16">
        <f>IF(AY127="R", $CA127, IF(OR(AY127="P", AY127="T", AY127="N"), 0, IF($C127="DM", $T127, IF(OR(AY127="Y", AY127="IR"),$AM127,IF(AY127="C", IF($BI127="Y", IF($AF127="N/A", $Q127, $AF127), IF($AG127="N/A", $T127,$AG127)))))))</f>
        <v>0</v>
      </c>
      <c r="BR127" s="16">
        <f>IF(AZ127="R", $CA127, IF(OR(AZ127="P", AZ127="T", AZ127="N"), 0, IF($C127="DM", $T127, IF(OR(AZ127="Y", AZ127="IR"),$AM127,IF(AZ127="C", IF($BI127="Y", IF($AF127="N/A", $Q127, $AF127), IF($AG127="N/A", $T127,$AG127)))))))</f>
        <v>0</v>
      </c>
      <c r="BS127" s="16">
        <f>IF(BA127="R", $CA127, IF(OR(BA127="P", BA127="T", BA127="N"), 0, IF($C127="DM", $T127, IF(OR(BA127="Y", BA127="IR"),$AM127,IF(BA127="C", IF($BI127="Y", IF($AF127="N/A", $Q127, $AF127), IF($AG127="N/A", $T127,$AG127)))))))</f>
        <v>0</v>
      </c>
      <c r="BT127" s="16">
        <f>IF(BB127="R", $CA127, IF(OR(BB127="P", BB127="T", BB127="N"), 0, IF($C127="DM", $T127, IF(OR(BB127="Y", BB127="IR"),$AM127,IF(BB127="C", IF($BI127="Y", IF($BA127="C", IF($AF127="N/A", $Q127, $AF127), IF($AF127="N/A", $T127, $AM127)), IF($AG127="N/A", $T127,$AG127)))))))</f>
        <v>0</v>
      </c>
      <c r="BU127" s="16">
        <f>IF(BC127="R", $CA127, IF(OR(BC127="P", BC127="T", BC127="N"), 0, IF($C127="DM", $T127, IF(OR(BC127="Y", BC127="IR"),$AM127,IF(BC127="C", IF($BI127="Y", IF($BA127="C", IF($AF127="N/A", $Q127, $AF127), IF($AF127="N/A", $T127, $AM127)), IF($AG127="N/A", $T127,$AG127)))))))</f>
        <v>0</v>
      </c>
      <c r="BV127" s="16">
        <f>IF(BD127="R", $CA127, IF(OR(BD127="P", BD127="T", BD127="N"), 0, IF($C127="DM", $T127, IF(OR(BD127="Y", BD127="IR"),$AM127,IF(BD127="C", IF($BI127="Y", IF($BA127="C", IF($AF127="N/A", $Q127, $AF127), IF($AF127="N/A", $T127, $AM127)), IF($AG127="N/A", $T127,$AG127)))))))</f>
        <v>0</v>
      </c>
      <c r="BW127" s="16">
        <f>IF(BE127="R", $CA127, IF(OR(BE127="P", BE127="T", BE127="N"), 0, IF($C127="DM", $T127, IF(OR(BE127="Y", BE127="IR"),$AM127,IF(BE127="C", IF($BI127="Y", IF($BA127="C", IF($AF127="N/A", $Q127, $AF127), IF($AF127="N/A", $T127, $AM127)), IF($AG127="N/A", $T127,$AG127)))))))</f>
        <v>0</v>
      </c>
      <c r="BX127" s="16">
        <f>IF(BF127="R", $CA127, IF(OR(BF127="P", BF127="T", BF127="N"), 0, IF($C127="DM", $T127, IF(OR(BF127="Y", BF127="IR"),$AM127,IF(BF127="C", IF($BI127="Y", IF($BA127="C", IF($AF127="N/A", $Q127, $AF127), IF($AF127="N/A", $T127, $AM127)), IF($AG127="N/A", $T127,$AG127)))))))</f>
        <v>0</v>
      </c>
      <c r="BY127" s="16">
        <f>IF(BG127="R", $CA127, IF(OR(BG127="P", BG127="T", BG127="N"), 0, IF($C127="DM", $T127, IF(OR(BG127="Y", BG127="IR"),$AM127,IF(BG127="C", IF($BI127="Y", IF($BA127="C", IF($AF127="N/A", $Q127, $AF127), IF($AF127="N/A", $T127, $AM127)), IF($AG127="N/A", $T127,$AG127)))))))</f>
        <v>0</v>
      </c>
      <c r="BZ127" s="16">
        <f>IF(BH127="R", $CA127, IF(OR(BH127="P", BH127="T", BH127="N"), 0, IF($C127="DM", $T127, IF(OR(BH127="Y", BH127="IR"),$AM127,IF(BH127="C", IF($BI127="Y", IF($BA127="C", IF($AF127="N/A", $Q127, $AF127), IF($AF127="N/A", $T127, $AM127)), IF($AG127="N/A", $T127,$AG127)))))))</f>
        <v>0</v>
      </c>
      <c r="CA127" s="15" t="s">
        <v>75</v>
      </c>
      <c r="CB127" s="16">
        <f>BZ127</f>
        <v>0</v>
      </c>
      <c r="CC127" s="15" t="str">
        <f>IF(OR($BH127="T", $BH127="R"), 0, IF($BH127="C", IF($BI127="Y", IF($BA127="C", 0, IF(AF127="N/A", Q127-T127, AF127-AG127)), IF($AF127="N/A", U127, AH127)), AN127))</f>
        <v>N/A</v>
      </c>
      <c r="CD127" s="15" t="str">
        <f>IF(OR($BH127="T", $BH127="R"), 0, IF($BH127="C", IF($BI127="Y", 0, IF($AF127="N/A", V127, AI127)), AO127))</f>
        <v>N/A</v>
      </c>
      <c r="CE127" s="15" t="str">
        <f>IF(OR($BH127="T", $BH127="R"), 0, IF($BH127="C", IF($BI127="Y", 0, IF($AF127="N/A", W127, AJ127)), AP127))</f>
        <v>N/A</v>
      </c>
      <c r="CF127" s="15" t="str">
        <f>IF(OR($BH127="T", $BH127="R"), 0, IF($BH127="C", IF($BI127="Y", 0, IF($AF127="N/A", X127, AK127)), AQ127))</f>
        <v>N/A</v>
      </c>
      <c r="CG127" t="str">
        <f>IF(AC127="N/A", "S:"&amp;L127&amp;" G:"&amp;M127&amp;" GR:"&amp;Q127, IF(AC127=0, "S:"&amp;L127&amp;" G:"&amp;M127&amp;" GR:"&amp;Q127, "S:"&amp;L127&amp;"/"&amp;AD127&amp;" G:"&amp;AE127&amp;" GR:"&amp;AF127))</f>
        <v>S:1 G:0 GR:0</v>
      </c>
    </row>
    <row r="128" spans="1:85" x14ac:dyDescent="0.25">
      <c r="A128" s="14">
        <v>3609</v>
      </c>
      <c r="B128" s="15" t="s">
        <v>2026</v>
      </c>
      <c r="C128" s="15" t="s">
        <v>63</v>
      </c>
      <c r="D128" s="15" t="s">
        <v>53</v>
      </c>
      <c r="E128" s="15">
        <f>VLOOKUP(B128, 'Rookie Year'!$A$2:$B$55679,2,FALSE)</f>
        <v>2020</v>
      </c>
      <c r="F128" s="15">
        <v>2020</v>
      </c>
      <c r="G128" s="15" t="s">
        <v>40</v>
      </c>
      <c r="H128" s="15" t="s">
        <v>2147</v>
      </c>
      <c r="I128" s="16">
        <v>60</v>
      </c>
      <c r="J128" s="15">
        <v>5</v>
      </c>
      <c r="K128" s="17">
        <f>IF(AND(G128&lt;&gt;"N",R128="N/A"), IF(I128&lt;4, 0, 0.25),IF(I128=1, IF(J128=1,0.25, 0.25), IF(I128&lt;13, 0.25, IF(I128&lt;26, 0.4, IF(I128&lt;51, 0.6, 0.75)))))</f>
        <v>0.75</v>
      </c>
      <c r="L128" s="16">
        <f>I128-M128</f>
        <v>15</v>
      </c>
      <c r="M128" s="16">
        <f>ROUNDUP(I128*K128,0)</f>
        <v>45</v>
      </c>
      <c r="N128" s="16">
        <f>M128*J128</f>
        <v>225</v>
      </c>
      <c r="O128" s="16">
        <v>55</v>
      </c>
      <c r="P128" s="16">
        <v>45</v>
      </c>
      <c r="Q128" s="16">
        <f>N128-O128-P128</f>
        <v>125</v>
      </c>
      <c r="R128" s="15">
        <v>2023</v>
      </c>
      <c r="S128" s="15">
        <f>IF(R128="N/A", J128-($B$1-F128), J128-($B$1-R128))</f>
        <v>4</v>
      </c>
      <c r="T128" s="16">
        <v>32</v>
      </c>
      <c r="U128" s="16">
        <v>31</v>
      </c>
      <c r="V128" s="16">
        <v>31</v>
      </c>
      <c r="W128" s="16">
        <v>31</v>
      </c>
      <c r="X128" s="16" t="str">
        <f>IF($S128&lt;5, "N/A", $M128)</f>
        <v>N/A</v>
      </c>
      <c r="Y128" s="15" t="str">
        <f>IF(SUM(T128:X128)&lt;&gt;Q128, "CHECK", "OK")</f>
        <v>OK</v>
      </c>
      <c r="Z128" s="15" t="str">
        <f>IF(F128=$B$1, "No", IF(S128=1, "Yes", "No"))</f>
        <v>No</v>
      </c>
      <c r="AA128" s="18" t="str">
        <f>IF(C128="DM", "N/A", IF(Z128="No","N/A",VLOOKUP(B128,'Extension List'!$A$3:$R$1972,18,FALSE)))</f>
        <v>N/A</v>
      </c>
      <c r="AB128" s="15" t="str">
        <f>IF(C128="DM", "N/A", IF(Z128="No","N/A",VLOOKUP(B128,'Extension List'!$A$3:$T$1972,20,FALSE)))</f>
        <v>N/A</v>
      </c>
      <c r="AC128" s="15" t="str">
        <f>IF(AA128="N/A", "N/A", 0)</f>
        <v>N/A</v>
      </c>
      <c r="AD128" s="16" t="str">
        <f>IF(AE128="N/A", "N/A", AA128-AE128)</f>
        <v>N/A</v>
      </c>
      <c r="AE128" s="16" t="str">
        <f>IF(AA128="N/A", "N/A", IF(AC128&gt;0, IF(AA128&lt;13, ROUNDUP(0.25*AA128,0), IF(AA128&lt;26, ROUNDUP(0.4*AA128,0), IF(AA128&lt;51, ROUNDUP(0.6*AA128,0), ROUNDUP(0.75*AA128,0)))), "N/A"))</f>
        <v>N/A</v>
      </c>
      <c r="AF128" s="16" t="str">
        <f>IF(AD128="N/A","N/A", (AE128*AC128)+Q128)</f>
        <v>N/A</v>
      </c>
      <c r="AG128" s="16" t="str">
        <f>IF($AF128="N/A", "N/A", "TBC")</f>
        <v>N/A</v>
      </c>
      <c r="AH128" s="16" t="str">
        <f>IF($AF128="N/A", "N/A", "TBC")</f>
        <v>N/A</v>
      </c>
      <c r="AI128" s="16" t="str">
        <f>IF($AF128="N/A","N/A",IF(AC128&gt;1,"TBC","N/A"))</f>
        <v>N/A</v>
      </c>
      <c r="AJ128" s="16" t="str">
        <f>IF($AF128="N/A","N/A",IF(AC128&gt;2,"TBC","N/A"))</f>
        <v>N/A</v>
      </c>
      <c r="AK128" s="16" t="str">
        <f>IF($AF128="N/A","N/A",IF(AC128&gt;3,"TBC","N/A"))</f>
        <v>N/A</v>
      </c>
      <c r="AL128" s="16" t="str">
        <f>IF(AC128="N/A","N/A",IF(AC128&gt;0,IF(SUM(AG128:AK128)&lt;&gt;AF128,"CHECK","OK"),"N/A"))</f>
        <v>N/A</v>
      </c>
      <c r="AM128" s="16">
        <f>IF(AD128="N/A", L128+T128, L128+AG128)</f>
        <v>47</v>
      </c>
      <c r="AN128" s="16">
        <f>IF(AD128="N/A", IF(U128="N/A", "N/A", L128+U128), AD128+AH128)</f>
        <v>46</v>
      </c>
      <c r="AO128" s="16">
        <f>IF(AD128="N/A", IF(V128="N/A", "N/A", L128+V128), IF(AI128="N/A", "N/A", AD128+AI128))</f>
        <v>46</v>
      </c>
      <c r="AP128" s="16">
        <f>IF(AD128="N/A", IF(W128="N/A", "N/A", L128+W128), IF(AJ128="N/A", "N/A", AD128+AJ128))</f>
        <v>46</v>
      </c>
      <c r="AQ128" s="16" t="str">
        <f>IF(AD128="N/A", IF(X128="N/A", "N/A", L128+X128), IF(AK128="N/A", "N/A", AD128+AK128))</f>
        <v>N/A</v>
      </c>
      <c r="AR128" s="15" t="s">
        <v>40</v>
      </c>
      <c r="AS128" s="15" t="s">
        <v>40</v>
      </c>
      <c r="AT128" s="15" t="s">
        <v>40</v>
      </c>
      <c r="AU128" s="15" t="s">
        <v>40</v>
      </c>
      <c r="AV128" s="15" t="s">
        <v>40</v>
      </c>
      <c r="AW128" s="15" t="s">
        <v>40</v>
      </c>
      <c r="AX128" s="15" t="s">
        <v>40</v>
      </c>
      <c r="AY128" s="15" t="s">
        <v>40</v>
      </c>
      <c r="AZ128" s="15" t="s">
        <v>40</v>
      </c>
      <c r="BA128" s="15" t="s">
        <v>40</v>
      </c>
      <c r="BB128" s="15" t="s">
        <v>40</v>
      </c>
      <c r="BC128" s="15" t="s">
        <v>40</v>
      </c>
      <c r="BD128" s="15" t="s">
        <v>40</v>
      </c>
      <c r="BE128" s="15" t="s">
        <v>40</v>
      </c>
      <c r="BF128" s="15" t="s">
        <v>40</v>
      </c>
      <c r="BG128" s="15" t="s">
        <v>40</v>
      </c>
      <c r="BH128" s="15" t="s">
        <v>40</v>
      </c>
      <c r="BI128" s="15"/>
      <c r="BJ128" s="16">
        <f>IF(AR128="R", $CA128, IF(OR(AR128="P", AR128="T", AR128="N"), 0, IF($C128="DM", $T128, IF(OR(AR128="Y", AR128="IR"),$AM128,IF(AR128="C", IF($BI128="Y", IF($AF128="N/A", $Q128, $AF128), IF($AG128="N/A", $T128,$AG128)))))))</f>
        <v>47</v>
      </c>
      <c r="BK128" s="16">
        <f>IF(AS128="R", $CA128, IF(OR(AS128="P", AS128="T", AS128="N"), 0, IF($C128="DM", $T128, IF(OR(AS128="Y", AS128="IR"),$AM128,IF(AS128="C", IF($BI128="Y", IF($AF128="N/A", $Q128, $AF128), IF($AG128="N/A", $T128,$AG128)))))))</f>
        <v>47</v>
      </c>
      <c r="BL128" s="16">
        <f>IF(AT128="R", $CA128, IF(OR(AT128="P", AT128="T", AT128="N"), 0, IF($C128="DM", $T128, IF(OR(AT128="Y", AT128="IR"),$AM128,IF(AT128="C", IF($BI128="Y", IF($AF128="N/A", $Q128, $AF128), IF($AG128="N/A", $T128,$AG128)))))))</f>
        <v>47</v>
      </c>
      <c r="BM128" s="16">
        <f>IF(AU128="R", $CA128, IF(OR(AU128="P", AU128="T", AU128="N"), 0, IF($C128="DM", $T128, IF(OR(AU128="Y", AU128="IR"),$AM128,IF(AU128="C", IF($BI128="Y", IF($AF128="N/A", $Q128, $AF128), IF($AG128="N/A", $T128,$AG128)))))))</f>
        <v>47</v>
      </c>
      <c r="BN128" s="16">
        <f>IF(AV128="R", $CA128, IF(OR(AV128="P", AV128="T", AV128="N"), 0, IF($C128="DM", $T128, IF(OR(AV128="Y", AV128="IR"),$AM128,IF(AV128="C", IF($BI128="Y", IF($AF128="N/A", $Q128, $AF128), IF($AG128="N/A", $T128,$AG128)))))))</f>
        <v>47</v>
      </c>
      <c r="BO128" s="16">
        <f>IF(AW128="R", $CA128, IF(OR(AW128="P", AW128="T", AW128="N"), 0, IF($C128="DM", $T128, IF(OR(AW128="Y", AW128="IR"),$AM128,IF(AW128="C", IF($BI128="Y", IF($AF128="N/A", $Q128, $AF128), IF($AG128="N/A", $T128,$AG128)))))))</f>
        <v>47</v>
      </c>
      <c r="BP128" s="16">
        <f>IF(AX128="R", $CA128, IF(OR(AX128="P", AX128="T", AX128="N"), 0, IF($C128="DM", $T128, IF(OR(AX128="Y", AX128="IR"),$AM128,IF(AX128="C", IF($BI128="Y", IF($AF128="N/A", $Q128, $AF128), IF($AG128="N/A", $T128,$AG128)))))))</f>
        <v>47</v>
      </c>
      <c r="BQ128" s="16">
        <f>IF(AY128="R", $CA128, IF(OR(AY128="P", AY128="T", AY128="N"), 0, IF($C128="DM", $T128, IF(OR(AY128="Y", AY128="IR"),$AM128,IF(AY128="C", IF($BI128="Y", IF($AF128="N/A", $Q128, $AF128), IF($AG128="N/A", $T128,$AG128)))))))</f>
        <v>47</v>
      </c>
      <c r="BR128" s="16">
        <f>IF(AZ128="R", $CA128, IF(OR(AZ128="P", AZ128="T", AZ128="N"), 0, IF($C128="DM", $T128, IF(OR(AZ128="Y", AZ128="IR"),$AM128,IF(AZ128="C", IF($BI128="Y", IF($AF128="N/A", $Q128, $AF128), IF($AG128="N/A", $T128,$AG128)))))))</f>
        <v>47</v>
      </c>
      <c r="BS128" s="16">
        <f>IF(BA128="R", $CA128, IF(OR(BA128="P", BA128="T", BA128="N"), 0, IF($C128="DM", $T128, IF(OR(BA128="Y", BA128="IR"),$AM128,IF(BA128="C", IF($BI128="Y", IF($AF128="N/A", $Q128, $AF128), IF($AG128="N/A", $T128,$AG128)))))))</f>
        <v>47</v>
      </c>
      <c r="BT128" s="16">
        <f>IF(BB128="R", $CA128, IF(OR(BB128="P", BB128="T", BB128="N"), 0, IF($C128="DM", $T128, IF(OR(BB128="Y", BB128="IR"),$AM128,IF(BB128="C", IF($BI128="Y", IF($BA128="C", IF($AF128="N/A", $Q128, $AF128), IF($AF128="N/A", $T128, $AM128)), IF($AG128="N/A", $T128,$AG128)))))))</f>
        <v>47</v>
      </c>
      <c r="BU128" s="16">
        <f>IF(BC128="R", $CA128, IF(OR(BC128="P", BC128="T", BC128="N"), 0, IF($C128="DM", $T128, IF(OR(BC128="Y", BC128="IR"),$AM128,IF(BC128="C", IF($BI128="Y", IF($BA128="C", IF($AF128="N/A", $Q128, $AF128), IF($AF128="N/A", $T128, $AM128)), IF($AG128="N/A", $T128,$AG128)))))))</f>
        <v>47</v>
      </c>
      <c r="BV128" s="16">
        <f>IF(BD128="R", $CA128, IF(OR(BD128="P", BD128="T", BD128="N"), 0, IF($C128="DM", $T128, IF(OR(BD128="Y", BD128="IR"),$AM128,IF(BD128="C", IF($BI128="Y", IF($BA128="C", IF($AF128="N/A", $Q128, $AF128), IF($AF128="N/A", $T128, $AM128)), IF($AG128="N/A", $T128,$AG128)))))))</f>
        <v>47</v>
      </c>
      <c r="BW128" s="16">
        <f>IF(BE128="R", $CA128, IF(OR(BE128="P", BE128="T", BE128="N"), 0, IF($C128="DM", $T128, IF(OR(BE128="Y", BE128="IR"),$AM128,IF(BE128="C", IF($BI128="Y", IF($BA128="C", IF($AF128="N/A", $Q128, $AF128), IF($AF128="N/A", $T128, $AM128)), IF($AG128="N/A", $T128,$AG128)))))))</f>
        <v>47</v>
      </c>
      <c r="BX128" s="16">
        <f>IF(BF128="R", $CA128, IF(OR(BF128="P", BF128="T", BF128="N"), 0, IF($C128="DM", $T128, IF(OR(BF128="Y", BF128="IR"),$AM128,IF(BF128="C", IF($BI128="Y", IF($BA128="C", IF($AF128="N/A", $Q128, $AF128), IF($AF128="N/A", $T128, $AM128)), IF($AG128="N/A", $T128,$AG128)))))))</f>
        <v>47</v>
      </c>
      <c r="BY128" s="16">
        <f>IF(BG128="R", $CA128, IF(OR(BG128="P", BG128="T", BG128="N"), 0, IF($C128="DM", $T128, IF(OR(BG128="Y", BG128="IR"),$AM128,IF(BG128="C", IF($BI128="Y", IF($BA128="C", IF($AF128="N/A", $Q128, $AF128), IF($AF128="N/A", $T128, $AM128)), IF($AG128="N/A", $T128,$AG128)))))))</f>
        <v>47</v>
      </c>
      <c r="BZ128" s="16">
        <f>IF(BH128="R", $CA128, IF(OR(BH128="P", BH128="T", BH128="N"), 0, IF($C128="DM", $T128, IF(OR(BH128="Y", BH128="IR"),$AM128,IF(BH128="C", IF($BI128="Y", IF($BA128="C", IF($AF128="N/A", $Q128, $AF128), IF($AF128="N/A", $T128, $AM128)), IF($AG128="N/A", $T128,$AG128)))))))</f>
        <v>47</v>
      </c>
      <c r="CA128" s="15" t="s">
        <v>75</v>
      </c>
      <c r="CB128" s="16">
        <f>BZ128</f>
        <v>47</v>
      </c>
      <c r="CC128" s="15">
        <f>IF(OR($BH128="T", $BH128="R"), 0, IF($BH128="C", IF($BI128="Y", IF($BA128="C", 0, IF(AF128="N/A", Q128-T128, AF128-AG128)), IF($AF128="N/A", U128, AH128)), AN128))</f>
        <v>46</v>
      </c>
      <c r="CD128" s="15">
        <f>IF(OR($BH128="T", $BH128="R"), 0, IF($BH128="C", IF($BI128="Y", 0, IF($AF128="N/A", V128, AI128)), AO128))</f>
        <v>46</v>
      </c>
      <c r="CE128" s="15">
        <f>IF(OR($BH128="T", $BH128="R"), 0, IF($BH128="C", IF($BI128="Y", 0, IF($AF128="N/A", W128, AJ128)), AP128))</f>
        <v>46</v>
      </c>
      <c r="CF128" s="15" t="str">
        <f>IF(OR($BH128="T", $BH128="R"), 0, IF($BH128="C", IF($BI128="Y", 0, IF($AF128="N/A", X128, AK128)), AQ128))</f>
        <v>N/A</v>
      </c>
      <c r="CG128" t="str">
        <f>IF(AC128="N/A", "S:"&amp;L128&amp;" G:"&amp;M128&amp;" GR:"&amp;Q128, IF(AC128=0, "S:"&amp;L128&amp;" G:"&amp;M128&amp;" GR:"&amp;Q128, "S:"&amp;L128&amp;"/"&amp;AD128&amp;" G:"&amp;AE128&amp;" GR:"&amp;AF128))</f>
        <v>S:15 G:45 GR:125</v>
      </c>
    </row>
    <row r="129" spans="1:85" x14ac:dyDescent="0.25">
      <c r="A129" s="14">
        <v>4150</v>
      </c>
      <c r="B129" s="15" t="s">
        <v>2345</v>
      </c>
      <c r="C129" s="15" t="s">
        <v>63</v>
      </c>
      <c r="D129" s="15" t="s">
        <v>53</v>
      </c>
      <c r="E129" s="15">
        <f>VLOOKUP(B129, 'Rookie Year'!$A$2:$B$55679,2,FALSE)</f>
        <v>2021</v>
      </c>
      <c r="F129" s="15">
        <v>2021</v>
      </c>
      <c r="G129" s="15" t="s">
        <v>40</v>
      </c>
      <c r="H129" s="15" t="s">
        <v>2155</v>
      </c>
      <c r="I129" s="16">
        <v>10</v>
      </c>
      <c r="J129" s="15">
        <v>4</v>
      </c>
      <c r="K129" s="17">
        <f>IF(AND(G129&lt;&gt;"N",R129="N/A"), IF(I129&lt;4, 0, 0.25),IF(I129=1, IF(J129=1,0.25, 0.25), IF(I129&lt;13, 0.25, IF(I129&lt;26, 0.4, IF(I129&lt;51, 0.6, 0.75)))))</f>
        <v>0.25</v>
      </c>
      <c r="L129" s="16">
        <f>I129-M129</f>
        <v>7</v>
      </c>
      <c r="M129" s="16">
        <f>ROUNDUP(I129*K129,0)</f>
        <v>3</v>
      </c>
      <c r="N129" s="16">
        <f>M129*J129</f>
        <v>12</v>
      </c>
      <c r="O129" s="16">
        <v>11</v>
      </c>
      <c r="P129" s="16">
        <v>0</v>
      </c>
      <c r="Q129" s="16">
        <f>N129-O129-P129</f>
        <v>1</v>
      </c>
      <c r="R129" s="15" t="s">
        <v>75</v>
      </c>
      <c r="S129" s="15">
        <f>IF(R129="N/A", J129-($B$1-F129), J129-($B$1-R129))</f>
        <v>1</v>
      </c>
      <c r="T129" s="16">
        <v>1</v>
      </c>
      <c r="U129" s="16" t="str">
        <f>IF($S129&lt;2, "N/A", $M129)</f>
        <v>N/A</v>
      </c>
      <c r="V129" s="16" t="str">
        <f>IF($S129&lt;3, "N/A", $M129)</f>
        <v>N/A</v>
      </c>
      <c r="W129" s="16" t="str">
        <f>IF($S129&lt;4, "N/A", $M129)</f>
        <v>N/A</v>
      </c>
      <c r="X129" s="16" t="str">
        <f>IF($S129&lt;5, "N/A", $M129)</f>
        <v>N/A</v>
      </c>
      <c r="Y129" s="15" t="str">
        <f>IF(SUM(T129:X129)&lt;&gt;Q129, "CHECK", "OK")</f>
        <v>OK</v>
      </c>
      <c r="Z129" s="15" t="str">
        <f>IF(F129=$B$1, "No", IF(S129=1, "Yes", "No"))</f>
        <v>Yes</v>
      </c>
      <c r="AA129" s="18">
        <f>IF(C129="DM", "N/A", IF(Z129="No","N/A",VLOOKUP(B129,'Extension List'!$A$3:$R$1972,18,FALSE)))</f>
        <v>4</v>
      </c>
      <c r="AB129" s="15">
        <f>IF(C129="DM", "N/A", IF(Z129="No","N/A",VLOOKUP(B129,'Extension List'!$A$3:$T$1972,20,FALSE)))</f>
        <v>1</v>
      </c>
      <c r="AC129" s="15">
        <f>IF(AA129="N/A", "N/A", 0)</f>
        <v>0</v>
      </c>
      <c r="AD129" s="16" t="str">
        <f>IF(AE129="N/A", "N/A", AA129-AE129)</f>
        <v>N/A</v>
      </c>
      <c r="AE129" s="16" t="str">
        <f>IF(AA129="N/A", "N/A", IF(AC129&gt;0, IF(AA129&lt;13, ROUNDUP(0.25*AA129,0), IF(AA129&lt;26, ROUNDUP(0.4*AA129,0), IF(AA129&lt;51, ROUNDUP(0.6*AA129,0), ROUNDUP(0.75*AA129,0)))), "N/A"))</f>
        <v>N/A</v>
      </c>
      <c r="AF129" s="16" t="str">
        <f>IF(AD129="N/A","N/A", (AE129*AC129)+Q129)</f>
        <v>N/A</v>
      </c>
      <c r="AG129" s="16" t="str">
        <f>IF($AF129="N/A", "N/A", "TBC")</f>
        <v>N/A</v>
      </c>
      <c r="AH129" s="16" t="str">
        <f>IF($AF129="N/A", "N/A", "TBC")</f>
        <v>N/A</v>
      </c>
      <c r="AI129" s="16" t="str">
        <f>IF($AF129="N/A","N/A",IF(AC129&gt;1,"TBC","N/A"))</f>
        <v>N/A</v>
      </c>
      <c r="AJ129" s="16" t="str">
        <f>IF($AF129="N/A","N/A",IF(AC129&gt;2,"TBC","N/A"))</f>
        <v>N/A</v>
      </c>
      <c r="AK129" s="16" t="str">
        <f>IF($AF129="N/A","N/A",IF(AC129&gt;3,"TBC","N/A"))</f>
        <v>N/A</v>
      </c>
      <c r="AL129" s="16" t="str">
        <f>IF(AC129="N/A","N/A",IF(AC129&gt;0,IF(SUM(AG129:AK129)&lt;&gt;AF129,"CHECK","OK"),"N/A"))</f>
        <v>N/A</v>
      </c>
      <c r="AM129" s="16">
        <f>IF(AD129="N/A", L129+T129, L129+AG129)</f>
        <v>8</v>
      </c>
      <c r="AN129" s="16" t="str">
        <f>IF(AD129="N/A", IF(U129="N/A", "N/A", L129+U129), AD129+AH129)</f>
        <v>N/A</v>
      </c>
      <c r="AO129" s="16" t="str">
        <f>IF(AD129="N/A", IF(V129="N/A", "N/A", L129+V129), IF(AI129="N/A", "N/A", AD129+AI129))</f>
        <v>N/A</v>
      </c>
      <c r="AP129" s="16" t="str">
        <f>IF(AD129="N/A", IF(W129="N/A", "N/A", L129+W129), IF(AJ129="N/A", "N/A", AD129+AJ129))</f>
        <v>N/A</v>
      </c>
      <c r="AQ129" s="16" t="str">
        <f>IF(AD129="N/A", IF(X129="N/A", "N/A", L129+X129), IF(AK129="N/A", "N/A", AD129+AK129))</f>
        <v>N/A</v>
      </c>
      <c r="AR129" s="15" t="s">
        <v>44</v>
      </c>
      <c r="AS129" s="15" t="s">
        <v>44</v>
      </c>
      <c r="AT129" s="15" t="s">
        <v>44</v>
      </c>
      <c r="AU129" s="15" t="s">
        <v>44</v>
      </c>
      <c r="AV129" s="15" t="s">
        <v>44</v>
      </c>
      <c r="AW129" s="15" t="s">
        <v>44</v>
      </c>
      <c r="AX129" s="15" t="s">
        <v>44</v>
      </c>
      <c r="AY129" s="15" t="s">
        <v>44</v>
      </c>
      <c r="AZ129" s="15" t="s">
        <v>44</v>
      </c>
      <c r="BA129" s="15" t="s">
        <v>44</v>
      </c>
      <c r="BB129" s="15" t="s">
        <v>44</v>
      </c>
      <c r="BC129" s="15" t="s">
        <v>44</v>
      </c>
      <c r="BD129" s="15" t="s">
        <v>44</v>
      </c>
      <c r="BE129" s="15" t="s">
        <v>44</v>
      </c>
      <c r="BF129" s="15" t="s">
        <v>44</v>
      </c>
      <c r="BG129" s="15" t="s">
        <v>44</v>
      </c>
      <c r="BH129" s="15" t="s">
        <v>44</v>
      </c>
      <c r="BI129" s="15"/>
      <c r="BJ129" s="16">
        <f>IF(AR129="R", $CA129, IF(OR(AR129="P", AR129="T", AR129="N"), 0, IF($C129="DM", $T129, IF(OR(AR129="Y", AR129="IR"),$AM129,IF(AR129="C", IF($BI129="Y", IF($AF129="N/A", $Q129, $AF129), IF($AG129="N/A", $T129,$AG129)))))))</f>
        <v>1</v>
      </c>
      <c r="BK129" s="16">
        <f>IF(AS129="R", $CA129, IF(OR(AS129="P", AS129="T", AS129="N"), 0, IF($C129="DM", $T129, IF(OR(AS129="Y", AS129="IR"),$AM129,IF(AS129="C", IF($BI129="Y", IF($AF129="N/A", $Q129, $AF129), IF($AG129="N/A", $T129,$AG129)))))))</f>
        <v>1</v>
      </c>
      <c r="BL129" s="16">
        <f>IF(AT129="R", $CA129, IF(OR(AT129="P", AT129="T", AT129="N"), 0, IF($C129="DM", $T129, IF(OR(AT129="Y", AT129="IR"),$AM129,IF(AT129="C", IF($BI129="Y", IF($AF129="N/A", $Q129, $AF129), IF($AG129="N/A", $T129,$AG129)))))))</f>
        <v>1</v>
      </c>
      <c r="BM129" s="16">
        <f>IF(AU129="R", $CA129, IF(OR(AU129="P", AU129="T", AU129="N"), 0, IF($C129="DM", $T129, IF(OR(AU129="Y", AU129="IR"),$AM129,IF(AU129="C", IF($BI129="Y", IF($AF129="N/A", $Q129, $AF129), IF($AG129="N/A", $T129,$AG129)))))))</f>
        <v>1</v>
      </c>
      <c r="BN129" s="16">
        <f>IF(AV129="R", $CA129, IF(OR(AV129="P", AV129="T", AV129="N"), 0, IF($C129="DM", $T129, IF(OR(AV129="Y", AV129="IR"),$AM129,IF(AV129="C", IF($BI129="Y", IF($AF129="N/A", $Q129, $AF129), IF($AG129="N/A", $T129,$AG129)))))))</f>
        <v>1</v>
      </c>
      <c r="BO129" s="16">
        <f>IF(AW129="R", $CA129, IF(OR(AW129="P", AW129="T", AW129="N"), 0, IF($C129="DM", $T129, IF(OR(AW129="Y", AW129="IR"),$AM129,IF(AW129="C", IF($BI129="Y", IF($AF129="N/A", $Q129, $AF129), IF($AG129="N/A", $T129,$AG129)))))))</f>
        <v>1</v>
      </c>
      <c r="BP129" s="16">
        <f>IF(AX129="R", $CA129, IF(OR(AX129="P", AX129="T", AX129="N"), 0, IF($C129="DM", $T129, IF(OR(AX129="Y", AX129="IR"),$AM129,IF(AX129="C", IF($BI129="Y", IF($AF129="N/A", $Q129, $AF129), IF($AG129="N/A", $T129,$AG129)))))))</f>
        <v>1</v>
      </c>
      <c r="BQ129" s="16">
        <f>IF(AY129="R", $CA129, IF(OR(AY129="P", AY129="T", AY129="N"), 0, IF($C129="DM", $T129, IF(OR(AY129="Y", AY129="IR"),$AM129,IF(AY129="C", IF($BI129="Y", IF($AF129="N/A", $Q129, $AF129), IF($AG129="N/A", $T129,$AG129)))))))</f>
        <v>1</v>
      </c>
      <c r="BR129" s="16">
        <f>IF(AZ129="R", $CA129, IF(OR(AZ129="P", AZ129="T", AZ129="N"), 0, IF($C129="DM", $T129, IF(OR(AZ129="Y", AZ129="IR"),$AM129,IF(AZ129="C", IF($BI129="Y", IF($AF129="N/A", $Q129, $AF129), IF($AG129="N/A", $T129,$AG129)))))))</f>
        <v>1</v>
      </c>
      <c r="BS129" s="16">
        <f>IF(BA129="R", $CA129, IF(OR(BA129="P", BA129="T", BA129="N"), 0, IF($C129="DM", $T129, IF(OR(BA129="Y", BA129="IR"),$AM129,IF(BA129="C", IF($BI129="Y", IF($AF129="N/A", $Q129, $AF129), IF($AG129="N/A", $T129,$AG129)))))))</f>
        <v>1</v>
      </c>
      <c r="BT129" s="16">
        <f>IF(BB129="R", $CA129, IF(OR(BB129="P", BB129="T", BB129="N"), 0, IF($C129="DM", $T129, IF(OR(BB129="Y", BB129="IR"),$AM129,IF(BB129="C", IF($BI129="Y", IF($BA129="C", IF($AF129="N/A", $Q129, $AF129), IF($AF129="N/A", $T129, $AM129)), IF($AG129="N/A", $T129,$AG129)))))))</f>
        <v>1</v>
      </c>
      <c r="BU129" s="16">
        <f>IF(BC129="R", $CA129, IF(OR(BC129="P", BC129="T", BC129="N"), 0, IF($C129="DM", $T129, IF(OR(BC129="Y", BC129="IR"),$AM129,IF(BC129="C", IF($BI129="Y", IF($BA129="C", IF($AF129="N/A", $Q129, $AF129), IF($AF129="N/A", $T129, $AM129)), IF($AG129="N/A", $T129,$AG129)))))))</f>
        <v>1</v>
      </c>
      <c r="BV129" s="16">
        <f>IF(BD129="R", $CA129, IF(OR(BD129="P", BD129="T", BD129="N"), 0, IF($C129="DM", $T129, IF(OR(BD129="Y", BD129="IR"),$AM129,IF(BD129="C", IF($BI129="Y", IF($BA129="C", IF($AF129="N/A", $Q129, $AF129), IF($AF129="N/A", $T129, $AM129)), IF($AG129="N/A", $T129,$AG129)))))))</f>
        <v>1</v>
      </c>
      <c r="BW129" s="16">
        <f>IF(BE129="R", $CA129, IF(OR(BE129="P", BE129="T", BE129="N"), 0, IF($C129="DM", $T129, IF(OR(BE129="Y", BE129="IR"),$AM129,IF(BE129="C", IF($BI129="Y", IF($BA129="C", IF($AF129="N/A", $Q129, $AF129), IF($AF129="N/A", $T129, $AM129)), IF($AG129="N/A", $T129,$AG129)))))))</f>
        <v>1</v>
      </c>
      <c r="BX129" s="16">
        <f>IF(BF129="R", $CA129, IF(OR(BF129="P", BF129="T", BF129="N"), 0, IF($C129="DM", $T129, IF(OR(BF129="Y", BF129="IR"),$AM129,IF(BF129="C", IF($BI129="Y", IF($BA129="C", IF($AF129="N/A", $Q129, $AF129), IF($AF129="N/A", $T129, $AM129)), IF($AG129="N/A", $T129,$AG129)))))))</f>
        <v>1</v>
      </c>
      <c r="BY129" s="16">
        <f>IF(BG129="R", $CA129, IF(OR(BG129="P", BG129="T", BG129="N"), 0, IF($C129="DM", $T129, IF(OR(BG129="Y", BG129="IR"),$AM129,IF(BG129="C", IF($BI129="Y", IF($BA129="C", IF($AF129="N/A", $Q129, $AF129), IF($AF129="N/A", $T129, $AM129)), IF($AG129="N/A", $T129,$AG129)))))))</f>
        <v>1</v>
      </c>
      <c r="BZ129" s="16">
        <f>IF(BH129="R", $CA129, IF(OR(BH129="P", BH129="T", BH129="N"), 0, IF($C129="DM", $T129, IF(OR(BH129="Y", BH129="IR"),$AM129,IF(BH129="C", IF($BI129="Y", IF($BA129="C", IF($AF129="N/A", $Q129, $AF129), IF($AF129="N/A", $T129, $AM129)), IF($AG129="N/A", $T129,$AG129)))))))</f>
        <v>1</v>
      </c>
      <c r="CA129" s="15" t="s">
        <v>75</v>
      </c>
      <c r="CB129" s="16">
        <f>BZ129</f>
        <v>1</v>
      </c>
      <c r="CC129" s="15" t="str">
        <f>IF(OR($BH129="T", $BH129="R"), 0, IF($BH129="C", IF($BI129="Y", IF($BA129="C", 0, IF(AF129="N/A", Q129-T129, AF129-AG129)), IF($AF129="N/A", U129, AH129)), AN129))</f>
        <v>N/A</v>
      </c>
      <c r="CD129" s="15" t="str">
        <f>IF(OR($BH129="T", $BH129="R"), 0, IF($BH129="C", IF($BI129="Y", 0, IF($AF129="N/A", V129, AI129)), AO129))</f>
        <v>N/A</v>
      </c>
      <c r="CE129" s="15" t="str">
        <f>IF(OR($BH129="T", $BH129="R"), 0, IF($BH129="C", IF($BI129="Y", 0, IF($AF129="N/A", W129, AJ129)), AP129))</f>
        <v>N/A</v>
      </c>
      <c r="CF129" s="15" t="str">
        <f>IF(OR($BH129="T", $BH129="R"), 0, IF($BH129="C", IF($BI129="Y", 0, IF($AF129="N/A", X129, AK129)), AQ129))</f>
        <v>N/A</v>
      </c>
      <c r="CG129" t="str">
        <f>IF(AC129="N/A", "S:"&amp;L129&amp;" G:"&amp;M129&amp;" GR:"&amp;Q129, IF(AC129=0, "S:"&amp;L129&amp;" G:"&amp;M129&amp;" GR:"&amp;Q129, "S:"&amp;L129&amp;"/"&amp;AD129&amp;" G:"&amp;AE129&amp;" GR:"&amp;AF129))</f>
        <v>S:7 G:3 GR:1</v>
      </c>
    </row>
    <row r="130" spans="1:85" x14ac:dyDescent="0.25">
      <c r="A130" s="14">
        <v>5217</v>
      </c>
      <c r="B130" s="15" t="s">
        <v>2811</v>
      </c>
      <c r="C130" s="15" t="s">
        <v>63</v>
      </c>
      <c r="D130" s="15" t="s">
        <v>53</v>
      </c>
      <c r="E130" s="15">
        <f>VLOOKUP(B130, 'Rookie Year'!$A$2:$B$55679,2,FALSE)</f>
        <v>2023</v>
      </c>
      <c r="F130" s="15">
        <v>2023</v>
      </c>
      <c r="G130" s="15" t="s">
        <v>40</v>
      </c>
      <c r="H130" s="15" t="s">
        <v>2874</v>
      </c>
      <c r="I130" s="16">
        <v>1</v>
      </c>
      <c r="J130" s="15">
        <v>3</v>
      </c>
      <c r="K130" s="17">
        <f>IF(AND(G130&lt;&gt;"N",R130="N/A"), IF(I130&lt;4, 0, 0.25),IF(I130=1, IF(J130=1,0.25, 0.25), IF(I130&lt;13, 0.25, IF(I130&lt;26, 0.4, IF(I130&lt;51, 0.6, 0.75)))))</f>
        <v>0</v>
      </c>
      <c r="L130" s="16">
        <f>I130-M130</f>
        <v>1</v>
      </c>
      <c r="M130" s="16">
        <f>ROUNDUP(I130*K130,0)</f>
        <v>0</v>
      </c>
      <c r="N130" s="16">
        <f>M130*J130</f>
        <v>0</v>
      </c>
      <c r="O130" s="16">
        <v>0</v>
      </c>
      <c r="P130" s="16">
        <v>0</v>
      </c>
      <c r="Q130" s="16">
        <f>N130-O130-P130</f>
        <v>0</v>
      </c>
      <c r="R130" s="15" t="s">
        <v>75</v>
      </c>
      <c r="S130" s="15">
        <f>IF(R130="N/A", J130-($B$1-F130), J130-($B$1-R130))</f>
        <v>2</v>
      </c>
      <c r="T130" s="16">
        <v>0</v>
      </c>
      <c r="U130" s="16">
        <v>0</v>
      </c>
      <c r="V130" s="16" t="str">
        <f>IF($S130&lt;3, "N/A", $M130)</f>
        <v>N/A</v>
      </c>
      <c r="W130" s="16" t="str">
        <f>IF($S130&lt;4, "N/A", $M130)</f>
        <v>N/A</v>
      </c>
      <c r="X130" s="16" t="str">
        <f>IF($S130&lt;5, "N/A", $M130)</f>
        <v>N/A</v>
      </c>
      <c r="Y130" s="15" t="str">
        <f>IF(SUM(T130:X130)&lt;&gt;Q130, "CHECK", "OK")</f>
        <v>OK</v>
      </c>
      <c r="Z130" s="15" t="str">
        <f>IF(F130=$B$1, "No", IF(S130=1, "Yes", "No"))</f>
        <v>No</v>
      </c>
      <c r="AA130" s="18" t="str">
        <f>IF(C130="DM", "N/A", IF(Z130="No","N/A",VLOOKUP(B130,'Extension List'!$A$3:$R$1972,18,FALSE)))</f>
        <v>N/A</v>
      </c>
      <c r="AB130" s="15" t="str">
        <f>IF(C130="DM", "N/A", IF(Z130="No","N/A",VLOOKUP(B130,'Extension List'!$A$3:$T$1972,20,FALSE)))</f>
        <v>N/A</v>
      </c>
      <c r="AC130" s="15" t="str">
        <f>IF(AA130="N/A", "N/A", 0)</f>
        <v>N/A</v>
      </c>
      <c r="AD130" s="16" t="str">
        <f>IF(AE130="N/A", "N/A", AA130-AE130)</f>
        <v>N/A</v>
      </c>
      <c r="AE130" s="16" t="str">
        <f>IF(AA130="N/A", "N/A", IF(AC130&gt;0, IF(AA130&lt;13, ROUNDUP(0.25*AA130,0), IF(AA130&lt;26, ROUNDUP(0.4*AA130,0), IF(AA130&lt;51, ROUNDUP(0.6*AA130,0), ROUNDUP(0.75*AA130,0)))), "N/A"))</f>
        <v>N/A</v>
      </c>
      <c r="AF130" s="16" t="str">
        <f>IF(AD130="N/A","N/A", (AE130*AC130)+Q130)</f>
        <v>N/A</v>
      </c>
      <c r="AG130" s="16" t="str">
        <f>IF($AF130="N/A", "N/A", "TBC")</f>
        <v>N/A</v>
      </c>
      <c r="AH130" s="16" t="str">
        <f>IF($AF130="N/A", "N/A", "TBC")</f>
        <v>N/A</v>
      </c>
      <c r="AI130" s="16" t="str">
        <f>IF($AF130="N/A","N/A",IF(AC130&gt;1,"TBC","N/A"))</f>
        <v>N/A</v>
      </c>
      <c r="AJ130" s="16" t="str">
        <f>IF($AF130="N/A","N/A",IF(AC130&gt;2,"TBC","N/A"))</f>
        <v>N/A</v>
      </c>
      <c r="AK130" s="16" t="str">
        <f>IF($AF130="N/A","N/A",IF(AC130&gt;3,"TBC","N/A"))</f>
        <v>N/A</v>
      </c>
      <c r="AL130" s="16" t="str">
        <f>IF(AC130="N/A","N/A",IF(AC130&gt;0,IF(SUM(AG130:AK130)&lt;&gt;AF130,"CHECK","OK"),"N/A"))</f>
        <v>N/A</v>
      </c>
      <c r="AM130" s="16">
        <f>IF(AD130="N/A", L130+T130, L130+AG130)</f>
        <v>1</v>
      </c>
      <c r="AN130" s="16">
        <f>IF(AD130="N/A", IF(U130="N/A", "N/A", L130+U130), AD130+AH130)</f>
        <v>1</v>
      </c>
      <c r="AO130" s="16" t="str">
        <f>IF(AD130="N/A", IF(V130="N/A", "N/A", L130+V130), IF(AI130="N/A", "N/A", AD130+AI130))</f>
        <v>N/A</v>
      </c>
      <c r="AP130" s="16" t="str">
        <f>IF(AD130="N/A", IF(W130="N/A", "N/A", L130+W130), IF(AJ130="N/A", "N/A", AD130+AJ130))</f>
        <v>N/A</v>
      </c>
      <c r="AQ130" s="16" t="str">
        <f>IF(AD130="N/A", IF(X130="N/A", "N/A", L130+X130), IF(AK130="N/A", "N/A", AD130+AK130))</f>
        <v>N/A</v>
      </c>
      <c r="AR130" s="15" t="s">
        <v>40</v>
      </c>
      <c r="AS130" s="15" t="s">
        <v>40</v>
      </c>
      <c r="AT130" s="15" t="s">
        <v>40</v>
      </c>
      <c r="AU130" s="15" t="s">
        <v>40</v>
      </c>
      <c r="AV130" s="15" t="s">
        <v>40</v>
      </c>
      <c r="AW130" s="15" t="s">
        <v>44</v>
      </c>
      <c r="AX130" s="15" t="s">
        <v>44</v>
      </c>
      <c r="AY130" s="15" t="s">
        <v>44</v>
      </c>
      <c r="AZ130" s="15" t="s">
        <v>44</v>
      </c>
      <c r="BA130" s="15" t="s">
        <v>44</v>
      </c>
      <c r="BB130" s="15" t="s">
        <v>44</v>
      </c>
      <c r="BC130" s="15" t="s">
        <v>44</v>
      </c>
      <c r="BD130" s="15" t="s">
        <v>44</v>
      </c>
      <c r="BE130" s="15" t="s">
        <v>44</v>
      </c>
      <c r="BF130" s="15" t="s">
        <v>44</v>
      </c>
      <c r="BG130" s="15" t="s">
        <v>44</v>
      </c>
      <c r="BH130" s="15" t="s">
        <v>44</v>
      </c>
      <c r="BI130" s="15"/>
      <c r="BJ130" s="16">
        <f>IF(AR130="R", $CA130, IF(OR(AR130="P", AR130="T", AR130="N"), 0, IF($C130="DM", $T130, IF(OR(AR130="Y", AR130="IR"),$AM130,IF(AR130="C", IF($BI130="Y", IF($AF130="N/A", $Q130, $AF130), IF($AG130="N/A", $T130,$AG130)))))))</f>
        <v>1</v>
      </c>
      <c r="BK130" s="16">
        <f>IF(AS130="R", $CA130, IF(OR(AS130="P", AS130="T", AS130="N"), 0, IF($C130="DM", $T130, IF(OR(AS130="Y", AS130="IR"),$AM130,IF(AS130="C", IF($BI130="Y", IF($AF130="N/A", $Q130, $AF130), IF($AG130="N/A", $T130,$AG130)))))))</f>
        <v>1</v>
      </c>
      <c r="BL130" s="16">
        <f>IF(AT130="R", $CA130, IF(OR(AT130="P", AT130="T", AT130="N"), 0, IF($C130="DM", $T130, IF(OR(AT130="Y", AT130="IR"),$AM130,IF(AT130="C", IF($BI130="Y", IF($AF130="N/A", $Q130, $AF130), IF($AG130="N/A", $T130,$AG130)))))))</f>
        <v>1</v>
      </c>
      <c r="BM130" s="16">
        <f>IF(AU130="R", $CA130, IF(OR(AU130="P", AU130="T", AU130="N"), 0, IF($C130="DM", $T130, IF(OR(AU130="Y", AU130="IR"),$AM130,IF(AU130="C", IF($BI130="Y", IF($AF130="N/A", $Q130, $AF130), IF($AG130="N/A", $T130,$AG130)))))))</f>
        <v>1</v>
      </c>
      <c r="BN130" s="16">
        <f>IF(AV130="R", $CA130, IF(OR(AV130="P", AV130="T", AV130="N"), 0, IF($C130="DM", $T130, IF(OR(AV130="Y", AV130="IR"),$AM130,IF(AV130="C", IF($BI130="Y", IF($AF130="N/A", $Q130, $AF130), IF($AG130="N/A", $T130,$AG130)))))))</f>
        <v>1</v>
      </c>
      <c r="BO130" s="16">
        <f>IF(AW130="R", $CA130, IF(OR(AW130="P", AW130="T", AW130="N"), 0, IF($C130="DM", $T130, IF(OR(AW130="Y", AW130="IR"),$AM130,IF(AW130="C", IF($BI130="Y", IF($AF130="N/A", $Q130, $AF130), IF($AG130="N/A", $T130,$AG130)))))))</f>
        <v>0</v>
      </c>
      <c r="BP130" s="16">
        <f>IF(AX130="R", $CA130, IF(OR(AX130="P", AX130="T", AX130="N"), 0, IF($C130="DM", $T130, IF(OR(AX130="Y", AX130="IR"),$AM130,IF(AX130="C", IF($BI130="Y", IF($AF130="N/A", $Q130, $AF130), IF($AG130="N/A", $T130,$AG130)))))))</f>
        <v>0</v>
      </c>
      <c r="BQ130" s="16">
        <f>IF(AY130="R", $CA130, IF(OR(AY130="P", AY130="T", AY130="N"), 0, IF($C130="DM", $T130, IF(OR(AY130="Y", AY130="IR"),$AM130,IF(AY130="C", IF($BI130="Y", IF($AF130="N/A", $Q130, $AF130), IF($AG130="N/A", $T130,$AG130)))))))</f>
        <v>0</v>
      </c>
      <c r="BR130" s="16">
        <f>IF(AZ130="R", $CA130, IF(OR(AZ130="P", AZ130="T", AZ130="N"), 0, IF($C130="DM", $T130, IF(OR(AZ130="Y", AZ130="IR"),$AM130,IF(AZ130="C", IF($BI130="Y", IF($AF130="N/A", $Q130, $AF130), IF($AG130="N/A", $T130,$AG130)))))))</f>
        <v>0</v>
      </c>
      <c r="BS130" s="16">
        <f>IF(BA130="R", $CA130, IF(OR(BA130="P", BA130="T", BA130="N"), 0, IF($C130="DM", $T130, IF(OR(BA130="Y", BA130="IR"),$AM130,IF(BA130="C", IF($BI130="Y", IF($AF130="N/A", $Q130, $AF130), IF($AG130="N/A", $T130,$AG130)))))))</f>
        <v>0</v>
      </c>
      <c r="BT130" s="16">
        <f>IF(BB130="R", $CA130, IF(OR(BB130="P", BB130="T", BB130="N"), 0, IF($C130="DM", $T130, IF(OR(BB130="Y", BB130="IR"),$AM130,IF(BB130="C", IF($BI130="Y", IF($BA130="C", IF($AF130="N/A", $Q130, $AF130), IF($AF130="N/A", $T130, $AM130)), IF($AG130="N/A", $T130,$AG130)))))))</f>
        <v>0</v>
      </c>
      <c r="BU130" s="16">
        <f>IF(BC130="R", $CA130, IF(OR(BC130="P", BC130="T", BC130="N"), 0, IF($C130="DM", $T130, IF(OR(BC130="Y", BC130="IR"),$AM130,IF(BC130="C", IF($BI130="Y", IF($BA130="C", IF($AF130="N/A", $Q130, $AF130), IF($AF130="N/A", $T130, $AM130)), IF($AG130="N/A", $T130,$AG130)))))))</f>
        <v>0</v>
      </c>
      <c r="BV130" s="16">
        <f>IF(BD130="R", $CA130, IF(OR(BD130="P", BD130="T", BD130="N"), 0, IF($C130="DM", $T130, IF(OR(BD130="Y", BD130="IR"),$AM130,IF(BD130="C", IF($BI130="Y", IF($BA130="C", IF($AF130="N/A", $Q130, $AF130), IF($AF130="N/A", $T130, $AM130)), IF($AG130="N/A", $T130,$AG130)))))))</f>
        <v>0</v>
      </c>
      <c r="BW130" s="16">
        <f>IF(BE130="R", $CA130, IF(OR(BE130="P", BE130="T", BE130="N"), 0, IF($C130="DM", $T130, IF(OR(BE130="Y", BE130="IR"),$AM130,IF(BE130="C", IF($BI130="Y", IF($BA130="C", IF($AF130="N/A", $Q130, $AF130), IF($AF130="N/A", $T130, $AM130)), IF($AG130="N/A", $T130,$AG130)))))))</f>
        <v>0</v>
      </c>
      <c r="BX130" s="16">
        <f>IF(BF130="R", $CA130, IF(OR(BF130="P", BF130="T", BF130="N"), 0, IF($C130="DM", $T130, IF(OR(BF130="Y", BF130="IR"),$AM130,IF(BF130="C", IF($BI130="Y", IF($BA130="C", IF($AF130="N/A", $Q130, $AF130), IF($AF130="N/A", $T130, $AM130)), IF($AG130="N/A", $T130,$AG130)))))))</f>
        <v>0</v>
      </c>
      <c r="BY130" s="16">
        <f>IF(BG130="R", $CA130, IF(OR(BG130="P", BG130="T", BG130="N"), 0, IF($C130="DM", $T130, IF(OR(BG130="Y", BG130="IR"),$AM130,IF(BG130="C", IF($BI130="Y", IF($BA130="C", IF($AF130="N/A", $Q130, $AF130), IF($AF130="N/A", $T130, $AM130)), IF($AG130="N/A", $T130,$AG130)))))))</f>
        <v>0</v>
      </c>
      <c r="BZ130" s="16">
        <f>IF(BH130="R", $CA130, IF(OR(BH130="P", BH130="T", BH130="N"), 0, IF($C130="DM", $T130, IF(OR(BH130="Y", BH130="IR"),$AM130,IF(BH130="C", IF($BI130="Y", IF($BA130="C", IF($AF130="N/A", $Q130, $AF130), IF($AF130="N/A", $T130, $AM130)), IF($AG130="N/A", $T130,$AG130)))))))</f>
        <v>0</v>
      </c>
      <c r="CA130" s="15" t="s">
        <v>75</v>
      </c>
      <c r="CB130" s="16">
        <f>BZ130</f>
        <v>0</v>
      </c>
      <c r="CC130" s="15">
        <f>IF(OR($BH130="T", $BH130="R"), 0, IF($BH130="C", IF($BI130="Y", IF($BA130="C", 0, IF(AF130="N/A", Q130-T130, AF130-AG130)), IF($AF130="N/A", U130, AH130)), AN130))</f>
        <v>0</v>
      </c>
      <c r="CD130" s="15" t="str">
        <f>IF(OR($BH130="T", $BH130="R"), 0, IF($BH130="C", IF($BI130="Y", 0, IF($AF130="N/A", V130, AI130)), AO130))</f>
        <v>N/A</v>
      </c>
      <c r="CE130" s="15" t="str">
        <f>IF(OR($BH130="T", $BH130="R"), 0, IF($BH130="C", IF($BI130="Y", 0, IF($AF130="N/A", W130, AJ130)), AP130))</f>
        <v>N/A</v>
      </c>
      <c r="CF130" s="15" t="str">
        <f>IF(OR($BH130="T", $BH130="R"), 0, IF($BH130="C", IF($BI130="Y", 0, IF($AF130="N/A", X130, AK130)), AQ130))</f>
        <v>N/A</v>
      </c>
      <c r="CG130" t="str">
        <f>IF(AC130="N/A", "S:"&amp;L130&amp;" G:"&amp;M130&amp;" GR:"&amp;Q130, IF(AC130=0, "S:"&amp;L130&amp;" G:"&amp;M130&amp;" GR:"&amp;Q130, "S:"&amp;L130&amp;"/"&amp;AD130&amp;" G:"&amp;AE130&amp;" GR:"&amp;AF130))</f>
        <v>S:1 G:0 GR:0</v>
      </c>
    </row>
    <row r="131" spans="1:85" x14ac:dyDescent="0.25">
      <c r="A131" s="14">
        <v>4738</v>
      </c>
      <c r="B131" s="15" t="s">
        <v>2571</v>
      </c>
      <c r="C131" s="15" t="s">
        <v>63</v>
      </c>
      <c r="D131" s="15" t="s">
        <v>53</v>
      </c>
      <c r="E131" s="15">
        <f>VLOOKUP(B131, 'Rookie Year'!$A$2:$B$55679,2,FALSE)</f>
        <v>2022</v>
      </c>
      <c r="F131" s="15">
        <v>2022</v>
      </c>
      <c r="G131" s="15" t="s">
        <v>40</v>
      </c>
      <c r="H131" s="15" t="s">
        <v>2169</v>
      </c>
      <c r="I131" s="16">
        <v>5</v>
      </c>
      <c r="J131" s="15">
        <v>4</v>
      </c>
      <c r="K131" s="17">
        <f>IF(AND(G131&lt;&gt;"N",R131="N/A"), IF(I131&lt;4, 0, 0.25),IF(I131=1, IF(J131=1,0.25, 0.25), IF(I131&lt;13, 0.25, IF(I131&lt;26, 0.4, IF(I131&lt;51, 0.6, 0.75)))))</f>
        <v>0.25</v>
      </c>
      <c r="L131" s="16">
        <f>I131-M131</f>
        <v>3</v>
      </c>
      <c r="M131" s="16">
        <f>ROUNDUP(I131*K131,0)</f>
        <v>2</v>
      </c>
      <c r="N131" s="16">
        <f>M131*J131</f>
        <v>8</v>
      </c>
      <c r="O131" s="16">
        <v>6</v>
      </c>
      <c r="P131" s="16">
        <v>0</v>
      </c>
      <c r="Q131" s="16">
        <f>N131-O131-P131</f>
        <v>2</v>
      </c>
      <c r="R131" s="15" t="s">
        <v>75</v>
      </c>
      <c r="S131" s="15">
        <f>IF(R131="N/A", J131-($B$1-F131), J131-($B$1-R131))</f>
        <v>2</v>
      </c>
      <c r="T131" s="16">
        <v>0</v>
      </c>
      <c r="U131" s="16">
        <v>2</v>
      </c>
      <c r="V131" s="16" t="str">
        <f>IF($S131&lt;3, "N/A", $M131)</f>
        <v>N/A</v>
      </c>
      <c r="W131" s="16" t="str">
        <f>IF($S131&lt;4, "N/A", $M131)</f>
        <v>N/A</v>
      </c>
      <c r="X131" s="16" t="str">
        <f>IF($S131&lt;5, "N/A", $M131)</f>
        <v>N/A</v>
      </c>
      <c r="Y131" s="15" t="str">
        <f>IF(SUM(T131:X131)&lt;&gt;Q131, "CHECK", "OK")</f>
        <v>OK</v>
      </c>
      <c r="Z131" s="15" t="str">
        <f>IF(F131=$B$1, "No", IF(S131=1, "Yes", "No"))</f>
        <v>No</v>
      </c>
      <c r="AA131" s="18" t="str">
        <f>IF(C131="DM", "N/A", IF(Z131="No","N/A",VLOOKUP(B131,'Extension List'!$A$3:$R$1972,18,FALSE)))</f>
        <v>N/A</v>
      </c>
      <c r="AB131" s="15" t="str">
        <f>IF(C131="DM", "N/A", IF(Z131="No","N/A",VLOOKUP(B131,'Extension List'!$A$3:$T$1972,20,FALSE)))</f>
        <v>N/A</v>
      </c>
      <c r="AC131" s="15" t="str">
        <f>IF(AA131="N/A", "N/A", 0)</f>
        <v>N/A</v>
      </c>
      <c r="AD131" s="16" t="str">
        <f>IF(AE131="N/A", "N/A", AA131-AE131)</f>
        <v>N/A</v>
      </c>
      <c r="AE131" s="16" t="str">
        <f>IF(AA131="N/A", "N/A", IF(AC131&gt;0, IF(AA131&lt;13, ROUNDUP(0.25*AA131,0), IF(AA131&lt;26, ROUNDUP(0.4*AA131,0), IF(AA131&lt;51, ROUNDUP(0.6*AA131,0), ROUNDUP(0.75*AA131,0)))), "N/A"))</f>
        <v>N/A</v>
      </c>
      <c r="AF131" s="16" t="str">
        <f>IF(AD131="N/A","N/A", (AE131*AC131)+Q131)</f>
        <v>N/A</v>
      </c>
      <c r="AG131" s="16" t="str">
        <f>IF($AF131="N/A", "N/A", "TBC")</f>
        <v>N/A</v>
      </c>
      <c r="AH131" s="16" t="str">
        <f>IF($AF131="N/A", "N/A", "TBC")</f>
        <v>N/A</v>
      </c>
      <c r="AI131" s="16" t="str">
        <f>IF($AF131="N/A","N/A",IF(AC131&gt;1,"TBC","N/A"))</f>
        <v>N/A</v>
      </c>
      <c r="AJ131" s="16" t="str">
        <f>IF($AF131="N/A","N/A",IF(AC131&gt;2,"TBC","N/A"))</f>
        <v>N/A</v>
      </c>
      <c r="AK131" s="16" t="str">
        <f>IF($AF131="N/A","N/A",IF(AC131&gt;3,"TBC","N/A"))</f>
        <v>N/A</v>
      </c>
      <c r="AL131" s="16" t="str">
        <f>IF(AC131="N/A","N/A",IF(AC131&gt;0,IF(SUM(AG131:AK131)&lt;&gt;AF131,"CHECK","OK"),"N/A"))</f>
        <v>N/A</v>
      </c>
      <c r="AM131" s="16">
        <f>IF(AD131="N/A", L131+T131, L131+AG131)</f>
        <v>3</v>
      </c>
      <c r="AN131" s="16">
        <f>IF(AD131="N/A", IF(U131="N/A", "N/A", L131+U131), AD131+AH131)</f>
        <v>5</v>
      </c>
      <c r="AO131" s="16" t="str">
        <f>IF(AD131="N/A", IF(V131="N/A", "N/A", L131+V131), IF(AI131="N/A", "N/A", AD131+AI131))</f>
        <v>N/A</v>
      </c>
      <c r="AP131" s="16" t="str">
        <f>IF(AD131="N/A", IF(W131="N/A", "N/A", L131+W131), IF(AJ131="N/A", "N/A", AD131+AJ131))</f>
        <v>N/A</v>
      </c>
      <c r="AQ131" s="16" t="str">
        <f>IF(AD131="N/A", IF(X131="N/A", "N/A", L131+X131), IF(AK131="N/A", "N/A", AD131+AK131))</f>
        <v>N/A</v>
      </c>
      <c r="AR131" s="15" t="s">
        <v>40</v>
      </c>
      <c r="AS131" s="15" t="s">
        <v>40</v>
      </c>
      <c r="AT131" s="15" t="s">
        <v>40</v>
      </c>
      <c r="AU131" s="15" t="s">
        <v>40</v>
      </c>
      <c r="AV131" s="15" t="s">
        <v>40</v>
      </c>
      <c r="AW131" s="15" t="s">
        <v>40</v>
      </c>
      <c r="AX131" s="15" t="s">
        <v>40</v>
      </c>
      <c r="AY131" s="15" t="s">
        <v>40</v>
      </c>
      <c r="AZ131" s="15" t="s">
        <v>40</v>
      </c>
      <c r="BA131" s="15" t="s">
        <v>40</v>
      </c>
      <c r="BB131" s="15" t="s">
        <v>40</v>
      </c>
      <c r="BC131" s="15" t="s">
        <v>40</v>
      </c>
      <c r="BD131" s="15" t="s">
        <v>40</v>
      </c>
      <c r="BE131" s="15" t="s">
        <v>40</v>
      </c>
      <c r="BF131" s="15" t="s">
        <v>40</v>
      </c>
      <c r="BG131" s="15" t="s">
        <v>40</v>
      </c>
      <c r="BH131" s="15" t="s">
        <v>40</v>
      </c>
      <c r="BI131" s="15"/>
      <c r="BJ131" s="16">
        <f>IF(AR131="R", $CA131, IF(OR(AR131="P", AR131="T", AR131="N"), 0, IF($C131="DM", $T131, IF(OR(AR131="Y", AR131="IR"),$AM131,IF(AR131="C", IF($BI131="Y", IF($AF131="N/A", $Q131, $AF131), IF($AG131="N/A", $T131,$AG131)))))))</f>
        <v>3</v>
      </c>
      <c r="BK131" s="16">
        <f>IF(AS131="R", $CA131, IF(OR(AS131="P", AS131="T", AS131="N"), 0, IF($C131="DM", $T131, IF(OR(AS131="Y", AS131="IR"),$AM131,IF(AS131="C", IF($BI131="Y", IF($AF131="N/A", $Q131, $AF131), IF($AG131="N/A", $T131,$AG131)))))))</f>
        <v>3</v>
      </c>
      <c r="BL131" s="16">
        <f>IF(AT131="R", $CA131, IF(OR(AT131="P", AT131="T", AT131="N"), 0, IF($C131="DM", $T131, IF(OR(AT131="Y", AT131="IR"),$AM131,IF(AT131="C", IF($BI131="Y", IF($AF131="N/A", $Q131, $AF131), IF($AG131="N/A", $T131,$AG131)))))))</f>
        <v>3</v>
      </c>
      <c r="BM131" s="16">
        <f>IF(AU131="R", $CA131, IF(OR(AU131="P", AU131="T", AU131="N"), 0, IF($C131="DM", $T131, IF(OR(AU131="Y", AU131="IR"),$AM131,IF(AU131="C", IF($BI131="Y", IF($AF131="N/A", $Q131, $AF131), IF($AG131="N/A", $T131,$AG131)))))))</f>
        <v>3</v>
      </c>
      <c r="BN131" s="16">
        <f>IF(AV131="R", $CA131, IF(OR(AV131="P", AV131="T", AV131="N"), 0, IF($C131="DM", $T131, IF(OR(AV131="Y", AV131="IR"),$AM131,IF(AV131="C", IF($BI131="Y", IF($AF131="N/A", $Q131, $AF131), IF($AG131="N/A", $T131,$AG131)))))))</f>
        <v>3</v>
      </c>
      <c r="BO131" s="16">
        <f>IF(AW131="R", $CA131, IF(OR(AW131="P", AW131="T", AW131="N"), 0, IF($C131="DM", $T131, IF(OR(AW131="Y", AW131="IR"),$AM131,IF(AW131="C", IF($BI131="Y", IF($AF131="N/A", $Q131, $AF131), IF($AG131="N/A", $T131,$AG131)))))))</f>
        <v>3</v>
      </c>
      <c r="BP131" s="16">
        <f>IF(AX131="R", $CA131, IF(OR(AX131="P", AX131="T", AX131="N"), 0, IF($C131="DM", $T131, IF(OR(AX131="Y", AX131="IR"),$AM131,IF(AX131="C", IF($BI131="Y", IF($AF131="N/A", $Q131, $AF131), IF($AG131="N/A", $T131,$AG131)))))))</f>
        <v>3</v>
      </c>
      <c r="BQ131" s="16">
        <f>IF(AY131="R", $CA131, IF(OR(AY131="P", AY131="T", AY131="N"), 0, IF($C131="DM", $T131, IF(OR(AY131="Y", AY131="IR"),$AM131,IF(AY131="C", IF($BI131="Y", IF($AF131="N/A", $Q131, $AF131), IF($AG131="N/A", $T131,$AG131)))))))</f>
        <v>3</v>
      </c>
      <c r="BR131" s="16">
        <f>IF(AZ131="R", $CA131, IF(OR(AZ131="P", AZ131="T", AZ131="N"), 0, IF($C131="DM", $T131, IF(OR(AZ131="Y", AZ131="IR"),$AM131,IF(AZ131="C", IF($BI131="Y", IF($AF131="N/A", $Q131, $AF131), IF($AG131="N/A", $T131,$AG131)))))))</f>
        <v>3</v>
      </c>
      <c r="BS131" s="16">
        <f>IF(BA131="R", $CA131, IF(OR(BA131="P", BA131="T", BA131="N"), 0, IF($C131="DM", $T131, IF(OR(BA131="Y", BA131="IR"),$AM131,IF(BA131="C", IF($BI131="Y", IF($AF131="N/A", $Q131, $AF131), IF($AG131="N/A", $T131,$AG131)))))))</f>
        <v>3</v>
      </c>
      <c r="BT131" s="16">
        <f>IF(BB131="R", $CA131, IF(OR(BB131="P", BB131="T", BB131="N"), 0, IF($C131="DM", $T131, IF(OR(BB131="Y", BB131="IR"),$AM131,IF(BB131="C", IF($BI131="Y", IF($BA131="C", IF($AF131="N/A", $Q131, $AF131), IF($AF131="N/A", $T131, $AM131)), IF($AG131="N/A", $T131,$AG131)))))))</f>
        <v>3</v>
      </c>
      <c r="BU131" s="16">
        <f>IF(BC131="R", $CA131, IF(OR(BC131="P", BC131="T", BC131="N"), 0, IF($C131="DM", $T131, IF(OR(BC131="Y", BC131="IR"),$AM131,IF(BC131="C", IF($BI131="Y", IF($BA131="C", IF($AF131="N/A", $Q131, $AF131), IF($AF131="N/A", $T131, $AM131)), IF($AG131="N/A", $T131,$AG131)))))))</f>
        <v>3</v>
      </c>
      <c r="BV131" s="16">
        <f>IF(BD131="R", $CA131, IF(OR(BD131="P", BD131="T", BD131="N"), 0, IF($C131="DM", $T131, IF(OR(BD131="Y", BD131="IR"),$AM131,IF(BD131="C", IF($BI131="Y", IF($BA131="C", IF($AF131="N/A", $Q131, $AF131), IF($AF131="N/A", $T131, $AM131)), IF($AG131="N/A", $T131,$AG131)))))))</f>
        <v>3</v>
      </c>
      <c r="BW131" s="16">
        <f>IF(BE131="R", $CA131, IF(OR(BE131="P", BE131="T", BE131="N"), 0, IF($C131="DM", $T131, IF(OR(BE131="Y", BE131="IR"),$AM131,IF(BE131="C", IF($BI131="Y", IF($BA131="C", IF($AF131="N/A", $Q131, $AF131), IF($AF131="N/A", $T131, $AM131)), IF($AG131="N/A", $T131,$AG131)))))))</f>
        <v>3</v>
      </c>
      <c r="BX131" s="16">
        <f>IF(BF131="R", $CA131, IF(OR(BF131="P", BF131="T", BF131="N"), 0, IF($C131="DM", $T131, IF(OR(BF131="Y", BF131="IR"),$AM131,IF(BF131="C", IF($BI131="Y", IF($BA131="C", IF($AF131="N/A", $Q131, $AF131), IF($AF131="N/A", $T131, $AM131)), IF($AG131="N/A", $T131,$AG131)))))))</f>
        <v>3</v>
      </c>
      <c r="BY131" s="16">
        <f>IF(BG131="R", $CA131, IF(OR(BG131="P", BG131="T", BG131="N"), 0, IF($C131="DM", $T131, IF(OR(BG131="Y", BG131="IR"),$AM131,IF(BG131="C", IF($BI131="Y", IF($BA131="C", IF($AF131="N/A", $Q131, $AF131), IF($AF131="N/A", $T131, $AM131)), IF($AG131="N/A", $T131,$AG131)))))))</f>
        <v>3</v>
      </c>
      <c r="BZ131" s="16">
        <f>IF(BH131="R", $CA131, IF(OR(BH131="P", BH131="T", BH131="N"), 0, IF($C131="DM", $T131, IF(OR(BH131="Y", BH131="IR"),$AM131,IF(BH131="C", IF($BI131="Y", IF($BA131="C", IF($AF131="N/A", $Q131, $AF131), IF($AF131="N/A", $T131, $AM131)), IF($AG131="N/A", $T131,$AG131)))))))</f>
        <v>3</v>
      </c>
      <c r="CA131" s="15" t="s">
        <v>75</v>
      </c>
      <c r="CB131" s="16">
        <f>BZ131</f>
        <v>3</v>
      </c>
      <c r="CC131" s="15">
        <f>IF(OR($BH131="T", $BH131="R"), 0, IF($BH131="C", IF($BI131="Y", IF($BA131="C", 0, IF(AF131="N/A", Q131-T131, AF131-AG131)), IF($AF131="N/A", U131, AH131)), AN131))</f>
        <v>5</v>
      </c>
      <c r="CD131" s="15" t="str">
        <f>IF(OR($BH131="T", $BH131="R"), 0, IF($BH131="C", IF($BI131="Y", 0, IF($AF131="N/A", V131, AI131)), AO131))</f>
        <v>N/A</v>
      </c>
      <c r="CE131" s="15" t="str">
        <f>IF(OR($BH131="T", $BH131="R"), 0, IF($BH131="C", IF($BI131="Y", 0, IF($AF131="N/A", W131, AJ131)), AP131))</f>
        <v>N/A</v>
      </c>
      <c r="CF131" s="15" t="str">
        <f>IF(OR($BH131="T", $BH131="R"), 0, IF($BH131="C", IF($BI131="Y", 0, IF($AF131="N/A", X131, AK131)), AQ131))</f>
        <v>N/A</v>
      </c>
      <c r="CG131" t="str">
        <f>IF(AC131="N/A", "S:"&amp;L131&amp;" G:"&amp;M131&amp;" GR:"&amp;Q131, IF(AC131=0, "S:"&amp;L131&amp;" G:"&amp;M131&amp;" GR:"&amp;Q131, "S:"&amp;L131&amp;"/"&amp;AD131&amp;" G:"&amp;AE131&amp;" GR:"&amp;AF131))</f>
        <v>S:3 G:2 GR:2</v>
      </c>
    </row>
    <row r="132" spans="1:85" x14ac:dyDescent="0.25">
      <c r="A132" s="14">
        <v>4170</v>
      </c>
      <c r="B132" s="15" t="s">
        <v>2365</v>
      </c>
      <c r="C132" s="15" t="s">
        <v>63</v>
      </c>
      <c r="D132" s="15" t="s">
        <v>53</v>
      </c>
      <c r="E132" s="15">
        <f>VLOOKUP(B132, 'Rookie Year'!$A$2:$B$55679,2,FALSE)</f>
        <v>2021</v>
      </c>
      <c r="F132" s="15">
        <v>2021</v>
      </c>
      <c r="G132" s="15" t="s">
        <v>40</v>
      </c>
      <c r="H132" s="15" t="s">
        <v>2175</v>
      </c>
      <c r="I132" s="16">
        <v>4</v>
      </c>
      <c r="J132" s="15">
        <v>4</v>
      </c>
      <c r="K132" s="17">
        <f>IF(AND(G132&lt;&gt;"N",R132="N/A"), IF(I132&lt;4, 0, 0.25),IF(I132=1, IF(J132=1,0.25, 0.25), IF(I132&lt;13, 0.25, IF(I132&lt;26, 0.4, IF(I132&lt;51, 0.6, 0.75)))))</f>
        <v>0.25</v>
      </c>
      <c r="L132" s="16">
        <f>I132-M132</f>
        <v>3</v>
      </c>
      <c r="M132" s="16">
        <f>ROUNDUP(I132*K132,0)</f>
        <v>1</v>
      </c>
      <c r="N132" s="16">
        <f>M132*J132</f>
        <v>4</v>
      </c>
      <c r="O132" s="16">
        <v>4</v>
      </c>
      <c r="P132" s="16">
        <v>0</v>
      </c>
      <c r="Q132" s="16">
        <f>N132-O132-P132</f>
        <v>0</v>
      </c>
      <c r="R132" s="15" t="s">
        <v>75</v>
      </c>
      <c r="S132" s="15">
        <f>IF(R132="N/A", J132-($B$1-F132), J132-($B$1-R132))</f>
        <v>1</v>
      </c>
      <c r="T132" s="16">
        <v>0</v>
      </c>
      <c r="U132" s="16" t="str">
        <f>IF($S132&lt;2, "N/A", $M132)</f>
        <v>N/A</v>
      </c>
      <c r="V132" s="16" t="str">
        <f>IF($S132&lt;3, "N/A", $M132)</f>
        <v>N/A</v>
      </c>
      <c r="W132" s="16" t="str">
        <f>IF($S132&lt;4, "N/A", $M132)</f>
        <v>N/A</v>
      </c>
      <c r="X132" s="16" t="str">
        <f>IF($S132&lt;5, "N/A", $M132)</f>
        <v>N/A</v>
      </c>
      <c r="Y132" s="15" t="str">
        <f>IF(SUM(T132:X132)&lt;&gt;Q132, "CHECK", "OK")</f>
        <v>OK</v>
      </c>
      <c r="Z132" s="15" t="str">
        <f>IF(F132=$B$1, "No", IF(S132=1, "Yes", "No"))</f>
        <v>Yes</v>
      </c>
      <c r="AA132" s="18">
        <f>IF(C132="DM", "N/A", IF(Z132="No","N/A",VLOOKUP(B132,'Extension List'!$A$3:$R$1972,18,FALSE)))</f>
        <v>88</v>
      </c>
      <c r="AB132" s="15">
        <f>IF(C132="DM", "N/A", IF(Z132="No","N/A",VLOOKUP(B132,'Extension List'!$A$3:$T$1972,20,FALSE)))</f>
        <v>4</v>
      </c>
      <c r="AC132" s="15">
        <v>4</v>
      </c>
      <c r="AD132" s="16">
        <f>IF(AE132="N/A", "N/A", AA132-AE132)</f>
        <v>22</v>
      </c>
      <c r="AE132" s="16">
        <f>IF(AA132="N/A", "N/A", IF(AC132&gt;0, IF(AA132&lt;13, ROUNDUP(0.25*AA132,0), IF(AA132&lt;26, ROUNDUP(0.4*AA132,0), IF(AA132&lt;51, ROUNDUP(0.6*AA132,0), ROUNDUP(0.75*AA132,0)))), "N/A"))</f>
        <v>66</v>
      </c>
      <c r="AF132" s="16">
        <f>IF(AD132="N/A","N/A", (AE132*AC132)+Q132)</f>
        <v>264</v>
      </c>
      <c r="AG132" s="16">
        <v>44</v>
      </c>
      <c r="AH132" s="16">
        <v>55</v>
      </c>
      <c r="AI132" s="16">
        <v>55</v>
      </c>
      <c r="AJ132" s="16">
        <v>55</v>
      </c>
      <c r="AK132" s="16">
        <v>55</v>
      </c>
      <c r="AL132" s="16" t="str">
        <f>IF(AC132="N/A","N/A",IF(AC132&gt;0,IF(SUM(AG132:AK132)&lt;&gt;AF132,"CHECK","OK"),"N/A"))</f>
        <v>OK</v>
      </c>
      <c r="AM132" s="16">
        <f>IF(AD132="N/A", L132+T132, L132+AG132)</f>
        <v>47</v>
      </c>
      <c r="AN132" s="16">
        <f>IF(AD132="N/A", IF(U132="N/A", "N/A", L132+U132), AD132+AH132)</f>
        <v>77</v>
      </c>
      <c r="AO132" s="16">
        <f>IF(AD132="N/A", IF(V132="N/A", "N/A", L132+V132), IF(AI132="N/A", "N/A", AD132+AI132))</f>
        <v>77</v>
      </c>
      <c r="AP132" s="16">
        <f>IF(AD132="N/A", IF(W132="N/A", "N/A", L132+W132), IF(AJ132="N/A", "N/A", AD132+AJ132))</f>
        <v>77</v>
      </c>
      <c r="AQ132" s="16">
        <f>IF(AD132="N/A", IF(X132="N/A", "N/A", L132+X132), IF(AK132="N/A", "N/A", AD132+AK132))</f>
        <v>77</v>
      </c>
      <c r="AR132" s="15" t="s">
        <v>40</v>
      </c>
      <c r="AS132" s="15" t="s">
        <v>40</v>
      </c>
      <c r="AT132" s="15" t="s">
        <v>40</v>
      </c>
      <c r="AU132" s="15" t="s">
        <v>40</v>
      </c>
      <c r="AV132" s="15" t="s">
        <v>40</v>
      </c>
      <c r="AW132" s="15" t="s">
        <v>40</v>
      </c>
      <c r="AX132" s="15" t="s">
        <v>40</v>
      </c>
      <c r="AY132" s="15" t="s">
        <v>40</v>
      </c>
      <c r="AZ132" s="15" t="s">
        <v>40</v>
      </c>
      <c r="BA132" s="15" t="s">
        <v>40</v>
      </c>
      <c r="BB132" s="15" t="s">
        <v>40</v>
      </c>
      <c r="BC132" s="15" t="s">
        <v>40</v>
      </c>
      <c r="BD132" s="15" t="s">
        <v>40</v>
      </c>
      <c r="BE132" s="15" t="s">
        <v>40</v>
      </c>
      <c r="BF132" s="15" t="s">
        <v>40</v>
      </c>
      <c r="BG132" s="15" t="s">
        <v>40</v>
      </c>
      <c r="BH132" s="15" t="s">
        <v>40</v>
      </c>
      <c r="BI132" s="15"/>
      <c r="BJ132" s="16">
        <f>IF(AR132="R", $CA132, IF(OR(AR132="P", AR132="T", AR132="N"), 0, IF($C132="DM", $T132, IF(OR(AR132="Y", AR132="IR"),$AM132,IF(AR132="C", IF($BI132="Y", IF($AF132="N/A", $Q132, $AF132), IF($AG132="N/A", $T132,$AG132)))))))</f>
        <v>47</v>
      </c>
      <c r="BK132" s="16">
        <f>IF(AS132="R", $CA132, IF(OR(AS132="P", AS132="T", AS132="N"), 0, IF($C132="DM", $T132, IF(OR(AS132="Y", AS132="IR"),$AM132,IF(AS132="C", IF($BI132="Y", IF($AF132="N/A", $Q132, $AF132), IF($AG132="N/A", $T132,$AG132)))))))</f>
        <v>47</v>
      </c>
      <c r="BL132" s="16">
        <f>IF(AT132="R", $CA132, IF(OR(AT132="P", AT132="T", AT132="N"), 0, IF($C132="DM", $T132, IF(OR(AT132="Y", AT132="IR"),$AM132,IF(AT132="C", IF($BI132="Y", IF($AF132="N/A", $Q132, $AF132), IF($AG132="N/A", $T132,$AG132)))))))</f>
        <v>47</v>
      </c>
      <c r="BM132" s="16">
        <f>IF(AU132="R", $CA132, IF(OR(AU132="P", AU132="T", AU132="N"), 0, IF($C132="DM", $T132, IF(OR(AU132="Y", AU132="IR"),$AM132,IF(AU132="C", IF($BI132="Y", IF($AF132="N/A", $Q132, $AF132), IF($AG132="N/A", $T132,$AG132)))))))</f>
        <v>47</v>
      </c>
      <c r="BN132" s="16">
        <f>IF(AV132="R", $CA132, IF(OR(AV132="P", AV132="T", AV132="N"), 0, IF($C132="DM", $T132, IF(OR(AV132="Y", AV132="IR"),$AM132,IF(AV132="C", IF($BI132="Y", IF($AF132="N/A", $Q132, $AF132), IF($AG132="N/A", $T132,$AG132)))))))</f>
        <v>47</v>
      </c>
      <c r="BO132" s="16">
        <f>IF(AW132="R", $CA132, IF(OR(AW132="P", AW132="T", AW132="N"), 0, IF($C132="DM", $T132, IF(OR(AW132="Y", AW132="IR"),$AM132,IF(AW132="C", IF($BI132="Y", IF($AF132="N/A", $Q132, $AF132), IF($AG132="N/A", $T132,$AG132)))))))</f>
        <v>47</v>
      </c>
      <c r="BP132" s="16">
        <f>IF(AX132="R", $CA132, IF(OR(AX132="P", AX132="T", AX132="N"), 0, IF($C132="DM", $T132, IF(OR(AX132="Y", AX132="IR"),$AM132,IF(AX132="C", IF($BI132="Y", IF($AF132="N/A", $Q132, $AF132), IF($AG132="N/A", $T132,$AG132)))))))</f>
        <v>47</v>
      </c>
      <c r="BQ132" s="16">
        <f>IF(AY132="R", $CA132, IF(OR(AY132="P", AY132="T", AY132="N"), 0, IF($C132="DM", $T132, IF(OR(AY132="Y", AY132="IR"),$AM132,IF(AY132="C", IF($BI132="Y", IF($AF132="N/A", $Q132, $AF132), IF($AG132="N/A", $T132,$AG132)))))))</f>
        <v>47</v>
      </c>
      <c r="BR132" s="16">
        <f>IF(AZ132="R", $CA132, IF(OR(AZ132="P", AZ132="T", AZ132="N"), 0, IF($C132="DM", $T132, IF(OR(AZ132="Y", AZ132="IR"),$AM132,IF(AZ132="C", IF($BI132="Y", IF($AF132="N/A", $Q132, $AF132), IF($AG132="N/A", $T132,$AG132)))))))</f>
        <v>47</v>
      </c>
      <c r="BS132" s="16">
        <f>IF(BA132="R", $CA132, IF(OR(BA132="P", BA132="T", BA132="N"), 0, IF($C132="DM", $T132, IF(OR(BA132="Y", BA132="IR"),$AM132,IF(BA132="C", IF($BI132="Y", IF($AF132="N/A", $Q132, $AF132), IF($AG132="N/A", $T132,$AG132)))))))</f>
        <v>47</v>
      </c>
      <c r="BT132" s="16">
        <f>IF(BB132="R", $CA132, IF(OR(BB132="P", BB132="T", BB132="N"), 0, IF($C132="DM", $T132, IF(OR(BB132="Y", BB132="IR"),$AM132,IF(BB132="C", IF($BI132="Y", IF($BA132="C", IF($AF132="N/A", $Q132, $AF132), IF($AF132="N/A", $T132, $AM132)), IF($AG132="N/A", $T132,$AG132)))))))</f>
        <v>47</v>
      </c>
      <c r="BU132" s="16">
        <f>IF(BC132="R", $CA132, IF(OR(BC132="P", BC132="T", BC132="N"), 0, IF($C132="DM", $T132, IF(OR(BC132="Y", BC132="IR"),$AM132,IF(BC132="C", IF($BI132="Y", IF($BA132="C", IF($AF132="N/A", $Q132, $AF132), IF($AF132="N/A", $T132, $AM132)), IF($AG132="N/A", $T132,$AG132)))))))</f>
        <v>47</v>
      </c>
      <c r="BV132" s="16">
        <f>IF(BD132="R", $CA132, IF(OR(BD132="P", BD132="T", BD132="N"), 0, IF($C132="DM", $T132, IF(OR(BD132="Y", BD132="IR"),$AM132,IF(BD132="C", IF($BI132="Y", IF($BA132="C", IF($AF132="N/A", $Q132, $AF132), IF($AF132="N/A", $T132, $AM132)), IF($AG132="N/A", $T132,$AG132)))))))</f>
        <v>47</v>
      </c>
      <c r="BW132" s="16">
        <f>IF(BE132="R", $CA132, IF(OR(BE132="P", BE132="T", BE132="N"), 0, IF($C132="DM", $T132, IF(OR(BE132="Y", BE132="IR"),$AM132,IF(BE132="C", IF($BI132="Y", IF($BA132="C", IF($AF132="N/A", $Q132, $AF132), IF($AF132="N/A", $T132, $AM132)), IF($AG132="N/A", $T132,$AG132)))))))</f>
        <v>47</v>
      </c>
      <c r="BX132" s="16">
        <f>IF(BF132="R", $CA132, IF(OR(BF132="P", BF132="T", BF132="N"), 0, IF($C132="DM", $T132, IF(OR(BF132="Y", BF132="IR"),$AM132,IF(BF132="C", IF($BI132="Y", IF($BA132="C", IF($AF132="N/A", $Q132, $AF132), IF($AF132="N/A", $T132, $AM132)), IF($AG132="N/A", $T132,$AG132)))))))</f>
        <v>47</v>
      </c>
      <c r="BY132" s="16">
        <f>IF(BG132="R", $CA132, IF(OR(BG132="P", BG132="T", BG132="N"), 0, IF($C132="DM", $T132, IF(OR(BG132="Y", BG132="IR"),$AM132,IF(BG132="C", IF($BI132="Y", IF($BA132="C", IF($AF132="N/A", $Q132, $AF132), IF($AF132="N/A", $T132, $AM132)), IF($AG132="N/A", $T132,$AG132)))))))</f>
        <v>47</v>
      </c>
      <c r="BZ132" s="16">
        <f>IF(BH132="R", $CA132, IF(OR(BH132="P", BH132="T", BH132="N"), 0, IF($C132="DM", $T132, IF(OR(BH132="Y", BH132="IR"),$AM132,IF(BH132="C", IF($BI132="Y", IF($BA132="C", IF($AF132="N/A", $Q132, $AF132), IF($AF132="N/A", $T132, $AM132)), IF($AG132="N/A", $T132,$AG132)))))))</f>
        <v>47</v>
      </c>
      <c r="CA132" s="15" t="s">
        <v>75</v>
      </c>
      <c r="CB132" s="16">
        <f>BZ132</f>
        <v>47</v>
      </c>
      <c r="CC132" s="15">
        <f>IF(OR($BH132="T", $BH132="R"), 0, IF($BH132="C", IF($BI132="Y", IF($BA132="C", 0, IF(AF132="N/A", Q132-T132, AF132-AG132)), IF($AF132="N/A", U132, AH132)), AN132))</f>
        <v>77</v>
      </c>
      <c r="CD132" s="15">
        <f>IF(OR($BH132="T", $BH132="R"), 0, IF($BH132="C", IF($BI132="Y", 0, IF($AF132="N/A", V132, AI132)), AO132))</f>
        <v>77</v>
      </c>
      <c r="CE132" s="15">
        <f>IF(OR($BH132="T", $BH132="R"), 0, IF($BH132="C", IF($BI132="Y", 0, IF($AF132="N/A", W132, AJ132)), AP132))</f>
        <v>77</v>
      </c>
      <c r="CF132" s="15">
        <f>IF(OR($BH132="T", $BH132="R"), 0, IF($BH132="C", IF($BI132="Y", 0, IF($AF132="N/A", X132, AK132)), AQ132))</f>
        <v>77</v>
      </c>
      <c r="CG132" t="str">
        <f>IF(AC132="N/A", "S:"&amp;L132&amp;" G:"&amp;M132&amp;" GR:"&amp;Q132, IF(AC132=0, "S:"&amp;L132&amp;" G:"&amp;M132&amp;" GR:"&amp;Q132, "S:"&amp;L132&amp;"/"&amp;AD132&amp;" G:"&amp;AE132&amp;" GR:"&amp;AF132))</f>
        <v>S:3/22 G:66 GR:264</v>
      </c>
    </row>
    <row r="133" spans="1:85" x14ac:dyDescent="0.25">
      <c r="A133" s="14">
        <v>5595</v>
      </c>
      <c r="B133" s="15" t="s">
        <v>2944</v>
      </c>
      <c r="C133" s="15" t="s">
        <v>63</v>
      </c>
      <c r="D133" s="15" t="s">
        <v>53</v>
      </c>
      <c r="E133" s="15">
        <f>VLOOKUP(B133, 'Rookie Year'!$A$2:$B$55679,2,FALSE)</f>
        <v>2024</v>
      </c>
      <c r="F133" s="15">
        <v>2024</v>
      </c>
      <c r="G133" s="15" t="s">
        <v>40</v>
      </c>
      <c r="H133" s="15" t="s">
        <v>2148</v>
      </c>
      <c r="I133" s="16">
        <v>16</v>
      </c>
      <c r="J133" s="15">
        <v>4</v>
      </c>
      <c r="K133" s="17">
        <f>IF(AND(G133&lt;&gt;"N",R133="N/A"), IF(I133&lt;4, 0, 0.25),IF(I133=1, IF(J133=1,0.25, 0.25), IF(I133&lt;13, 0.25, IF(I133&lt;26, 0.4, IF(I133&lt;51, 0.6, 0.75)))))</f>
        <v>0.25</v>
      </c>
      <c r="L133" s="16">
        <f>I133-M133</f>
        <v>12</v>
      </c>
      <c r="M133" s="16">
        <f>ROUNDUP(I133*K133,0)</f>
        <v>4</v>
      </c>
      <c r="N133" s="16">
        <f>M133*J133</f>
        <v>16</v>
      </c>
      <c r="O133" s="16">
        <v>0</v>
      </c>
      <c r="P133" s="16">
        <v>0</v>
      </c>
      <c r="Q133" s="16">
        <f>N133-O133-P133</f>
        <v>16</v>
      </c>
      <c r="R133" s="15" t="s">
        <v>75</v>
      </c>
      <c r="S133" s="15">
        <f>IF(R133="N/A", J133-($B$1-F133), J133-($B$1-R133))</f>
        <v>4</v>
      </c>
      <c r="T133" s="16">
        <f>IF($S133&lt;1, "N/A", $M133)</f>
        <v>4</v>
      </c>
      <c r="U133" s="16">
        <f>IF($S133&lt;2, "N/A", $M133)</f>
        <v>4</v>
      </c>
      <c r="V133" s="16">
        <f>IF($S133&lt;3, "N/A", $M133)</f>
        <v>4</v>
      </c>
      <c r="W133" s="16">
        <f>IF($S133&lt;4, "N/A", $M133)</f>
        <v>4</v>
      </c>
      <c r="X133" s="16" t="str">
        <f>IF($S133&lt;5, "N/A", $M133)</f>
        <v>N/A</v>
      </c>
      <c r="Y133" s="15" t="str">
        <f>IF(SUM(T133:X133)&lt;&gt;Q133, "CHECK", "OK")</f>
        <v>OK</v>
      </c>
      <c r="Z133" s="15" t="str">
        <f>IF(F133=$B$1, "No", IF(S133=1, "Yes", "No"))</f>
        <v>No</v>
      </c>
      <c r="AA133" s="18" t="str">
        <f>IF(C133="DM", "N/A", IF(Z133="No","N/A",VLOOKUP(B133,'Extension List'!$A$3:$R$1972,18,FALSE)))</f>
        <v>N/A</v>
      </c>
      <c r="AB133" s="15" t="str">
        <f>IF(C133="DM", "N/A", IF(Z133="No","N/A",VLOOKUP(B133,'Extension List'!$A$3:$T$1972,20,FALSE)))</f>
        <v>N/A</v>
      </c>
      <c r="AC133" s="15" t="str">
        <f>IF(AA133="N/A", "N/A", 0)</f>
        <v>N/A</v>
      </c>
      <c r="AD133" s="16" t="str">
        <f>IF(AE133="N/A", "N/A", AA133-AE133)</f>
        <v>N/A</v>
      </c>
      <c r="AE133" s="16" t="str">
        <f>IF(AA133="N/A", "N/A", IF(AC133&gt;0, IF(AA133&lt;13, ROUNDUP(0.25*AA133,0), IF(AA133&lt;26, ROUNDUP(0.4*AA133,0), IF(AA133&lt;51, ROUNDUP(0.6*AA133,0), ROUNDUP(0.75*AA133,0)))), "N/A"))</f>
        <v>N/A</v>
      </c>
      <c r="AF133" s="16" t="str">
        <f>IF(AD133="N/A","N/A", (AE133*AC133)+Q133)</f>
        <v>N/A</v>
      </c>
      <c r="AG133" s="16" t="str">
        <f>IF($AF133="N/A", "N/A", "TBC")</f>
        <v>N/A</v>
      </c>
      <c r="AH133" s="16" t="str">
        <f>IF($AF133="N/A", "N/A", "TBC")</f>
        <v>N/A</v>
      </c>
      <c r="AI133" s="16" t="str">
        <f>IF($AF133="N/A","N/A",IF(AC133&gt;1,"TBC","N/A"))</f>
        <v>N/A</v>
      </c>
      <c r="AJ133" s="16" t="str">
        <f>IF($AF133="N/A","N/A",IF(AC133&gt;2,"TBC","N/A"))</f>
        <v>N/A</v>
      </c>
      <c r="AK133" s="16" t="str">
        <f>IF($AF133="N/A","N/A",IF(AC133&gt;3,"TBC","N/A"))</f>
        <v>N/A</v>
      </c>
      <c r="AL133" s="16" t="str">
        <f>IF(AC133="N/A","N/A",IF(AC133&gt;0,IF(SUM(AG133:AK133)&lt;&gt;AF133,"CHECK","OK"),"N/A"))</f>
        <v>N/A</v>
      </c>
      <c r="AM133" s="16">
        <f>IF(AD133="N/A", L133+T133, L133+AG133)</f>
        <v>16</v>
      </c>
      <c r="AN133" s="16">
        <f>IF(AD133="N/A", IF(U133="N/A", "N/A", L133+U133), AD133+AH133)</f>
        <v>16</v>
      </c>
      <c r="AO133" s="16">
        <f>IF(AD133="N/A", IF(V133="N/A", "N/A", L133+V133), IF(AI133="N/A", "N/A", AD133+AI133))</f>
        <v>16</v>
      </c>
      <c r="AP133" s="16">
        <f>IF(AD133="N/A", IF(W133="N/A", "N/A", L133+W133), IF(AJ133="N/A", "N/A", AD133+AJ133))</f>
        <v>16</v>
      </c>
      <c r="AQ133" s="16" t="str">
        <f>IF(AD133="N/A", IF(X133="N/A", "N/A", L133+X133), IF(AK133="N/A", "N/A", AD133+AK133))</f>
        <v>N/A</v>
      </c>
      <c r="AR133" s="15" t="s">
        <v>40</v>
      </c>
      <c r="AS133" s="15" t="s">
        <v>40</v>
      </c>
      <c r="AT133" s="15" t="s">
        <v>40</v>
      </c>
      <c r="AU133" s="15" t="s">
        <v>40</v>
      </c>
      <c r="AV133" s="15" t="s">
        <v>40</v>
      </c>
      <c r="AW133" s="15" t="s">
        <v>40</v>
      </c>
      <c r="AX133" s="15" t="s">
        <v>40</v>
      </c>
      <c r="AY133" s="15" t="s">
        <v>40</v>
      </c>
      <c r="AZ133" s="15" t="s">
        <v>40</v>
      </c>
      <c r="BA133" s="15" t="s">
        <v>40</v>
      </c>
      <c r="BB133" s="15" t="s">
        <v>40</v>
      </c>
      <c r="BC133" s="15" t="s">
        <v>40</v>
      </c>
      <c r="BD133" s="15" t="s">
        <v>40</v>
      </c>
      <c r="BE133" s="15" t="s">
        <v>40</v>
      </c>
      <c r="BF133" s="15" t="s">
        <v>40</v>
      </c>
      <c r="BG133" s="15" t="s">
        <v>40</v>
      </c>
      <c r="BH133" s="15" t="s">
        <v>40</v>
      </c>
      <c r="BJ133" s="16">
        <f>IF(AR133="R", $CA133, IF(OR(AR133="P", AR133="T", AR133="N"), 0, IF($C133="DM", $T133, IF(OR(AR133="Y", AR133="IR"),$AM133,IF(AR133="C", IF($BI133="Y", IF($AF133="N/A", $Q133, $AF133), IF($AG133="N/A", $T133,$AG133)))))))</f>
        <v>16</v>
      </c>
      <c r="BK133" s="16">
        <f>IF(AS133="R", $CA133, IF(OR(AS133="P", AS133="T", AS133="N"), 0, IF($C133="DM", $T133, IF(OR(AS133="Y", AS133="IR"),$AM133,IF(AS133="C", IF($BI133="Y", IF($AF133="N/A", $Q133, $AF133), IF($AG133="N/A", $T133,$AG133)))))))</f>
        <v>16</v>
      </c>
      <c r="BL133" s="16">
        <f>IF(AT133="R", $CA133, IF(OR(AT133="P", AT133="T", AT133="N"), 0, IF($C133="DM", $T133, IF(OR(AT133="Y", AT133="IR"),$AM133,IF(AT133="C", IF($BI133="Y", IF($AF133="N/A", $Q133, $AF133), IF($AG133="N/A", $T133,$AG133)))))))</f>
        <v>16</v>
      </c>
      <c r="BM133" s="16">
        <f>IF(AU133="R", $CA133, IF(OR(AU133="P", AU133="T", AU133="N"), 0, IF($C133="DM", $T133, IF(OR(AU133="Y", AU133="IR"),$AM133,IF(AU133="C", IF($BI133="Y", IF($AF133="N/A", $Q133, $AF133), IF($AG133="N/A", $T133,$AG133)))))))</f>
        <v>16</v>
      </c>
      <c r="BN133" s="16">
        <f>IF(AV133="R", $CA133, IF(OR(AV133="P", AV133="T", AV133="N"), 0, IF($C133="DM", $T133, IF(OR(AV133="Y", AV133="IR"),$AM133,IF(AV133="C", IF($BI133="Y", IF($AF133="N/A", $Q133, $AF133), IF($AG133="N/A", $T133,$AG133)))))))</f>
        <v>16</v>
      </c>
      <c r="BO133" s="16">
        <f>IF(AW133="R", $CA133, IF(OR(AW133="P", AW133="T", AW133="N"), 0, IF($C133="DM", $T133, IF(OR(AW133="Y", AW133="IR"),$AM133,IF(AW133="C", IF($BI133="Y", IF($AF133="N/A", $Q133, $AF133), IF($AG133="N/A", $T133,$AG133)))))))</f>
        <v>16</v>
      </c>
      <c r="BP133" s="16">
        <f>IF(AX133="R", $CA133, IF(OR(AX133="P", AX133="T", AX133="N"), 0, IF($C133="DM", $T133, IF(OR(AX133="Y", AX133="IR"),$AM133,IF(AX133="C", IF($BI133="Y", IF($AF133="N/A", $Q133, $AF133), IF($AG133="N/A", $T133,$AG133)))))))</f>
        <v>16</v>
      </c>
      <c r="BQ133" s="16">
        <f>IF(AY133="R", $CA133, IF(OR(AY133="P", AY133="T", AY133="N"), 0, IF($C133="DM", $T133, IF(OR(AY133="Y", AY133="IR"),$AM133,IF(AY133="C", IF($BI133="Y", IF($AF133="N/A", $Q133, $AF133), IF($AG133="N/A", $T133,$AG133)))))))</f>
        <v>16</v>
      </c>
      <c r="BR133" s="16">
        <f>IF(AZ133="R", $CA133, IF(OR(AZ133="P", AZ133="T", AZ133="N"), 0, IF($C133="DM", $T133, IF(OR(AZ133="Y", AZ133="IR"),$AM133,IF(AZ133="C", IF($BI133="Y", IF($AF133="N/A", $Q133, $AF133), IF($AG133="N/A", $T133,$AG133)))))))</f>
        <v>16</v>
      </c>
      <c r="BS133" s="16">
        <f>IF(BA133="R", $CA133, IF(OR(BA133="P", BA133="T", BA133="N"), 0, IF($C133="DM", $T133, IF(OR(BA133="Y", BA133="IR"),$AM133,IF(BA133="C", IF($BI133="Y", IF($AF133="N/A", $Q133, $AF133), IF($AG133="N/A", $T133,$AG133)))))))</f>
        <v>16</v>
      </c>
      <c r="BT133" s="16">
        <f>IF(BB133="R", $CA133, IF(OR(BB133="P", BB133="T", BB133="N"), 0, IF($C133="DM", $T133, IF(OR(BB133="Y", BB133="IR"),$AM133,IF(BB133="C", IF($BI133="Y", IF($BA133="C", IF($AF133="N/A", $Q133, $AF133), IF($AF133="N/A", $T133, $AM133)), IF($AG133="N/A", $T133,$AG133)))))))</f>
        <v>16</v>
      </c>
      <c r="BU133" s="16">
        <f>IF(BC133="R", $CA133, IF(OR(BC133="P", BC133="T", BC133="N"), 0, IF($C133="DM", $T133, IF(OR(BC133="Y", BC133="IR"),$AM133,IF(BC133="C", IF($BI133="Y", IF($BA133="C", IF($AF133="N/A", $Q133, $AF133), IF($AF133="N/A", $T133, $AM133)), IF($AG133="N/A", $T133,$AG133)))))))</f>
        <v>16</v>
      </c>
      <c r="BV133" s="16">
        <f>IF(BD133="R", $CA133, IF(OR(BD133="P", BD133="T", BD133="N"), 0, IF($C133="DM", $T133, IF(OR(BD133="Y", BD133="IR"),$AM133,IF(BD133="C", IF($BI133="Y", IF($BA133="C", IF($AF133="N/A", $Q133, $AF133), IF($AF133="N/A", $T133, $AM133)), IF($AG133="N/A", $T133,$AG133)))))))</f>
        <v>16</v>
      </c>
      <c r="BW133" s="16">
        <f>IF(BE133="R", $CA133, IF(OR(BE133="P", BE133="T", BE133="N"), 0, IF($C133="DM", $T133, IF(OR(BE133="Y", BE133="IR"),$AM133,IF(BE133="C", IF($BI133="Y", IF($BA133="C", IF($AF133="N/A", $Q133, $AF133), IF($AF133="N/A", $T133, $AM133)), IF($AG133="N/A", $T133,$AG133)))))))</f>
        <v>16</v>
      </c>
      <c r="BX133" s="16">
        <f>IF(BF133="R", $CA133, IF(OR(BF133="P", BF133="T", BF133="N"), 0, IF($C133="DM", $T133, IF(OR(BF133="Y", BF133="IR"),$AM133,IF(BF133="C", IF($BI133="Y", IF($BA133="C", IF($AF133="N/A", $Q133, $AF133), IF($AF133="N/A", $T133, $AM133)), IF($AG133="N/A", $T133,$AG133)))))))</f>
        <v>16</v>
      </c>
      <c r="BY133" s="16">
        <f>IF(BG133="R", $CA133, IF(OR(BG133="P", BG133="T", BG133="N"), 0, IF($C133="DM", $T133, IF(OR(BG133="Y", BG133="IR"),$AM133,IF(BG133="C", IF($BI133="Y", IF($BA133="C", IF($AF133="N/A", $Q133, $AF133), IF($AF133="N/A", $T133, $AM133)), IF($AG133="N/A", $T133,$AG133)))))))</f>
        <v>16</v>
      </c>
      <c r="BZ133" s="16">
        <f>IF(BH133="R", $CA133, IF(OR(BH133="P", BH133="T", BH133="N"), 0, IF($C133="DM", $T133, IF(OR(BH133="Y", BH133="IR"),$AM133,IF(BH133="C", IF($BI133="Y", IF($BA133="C", IF($AF133="N/A", $Q133, $AF133), IF($AF133="N/A", $T133, $AM133)), IF($AG133="N/A", $T133,$AG133)))))))</f>
        <v>16</v>
      </c>
      <c r="CA133" s="15" t="s">
        <v>75</v>
      </c>
      <c r="CB133" s="16">
        <f>BZ133</f>
        <v>16</v>
      </c>
      <c r="CC133" s="15">
        <f>IF(OR($BH133="T", $BH133="R"), 0, IF($BH133="C", IF($BI133="Y", IF($BA133="C", 0, IF(AF133="N/A", Q133-T133, AF133-AG133)), IF($AF133="N/A", U133, AH133)), AN133))</f>
        <v>16</v>
      </c>
      <c r="CD133" s="15">
        <f>IF(OR($BH133="T", $BH133="R"), 0, IF($BH133="C", IF($BI133="Y", 0, IF($AF133="N/A", V133, AI133)), AO133))</f>
        <v>16</v>
      </c>
      <c r="CE133" s="15">
        <f>IF(OR($BH133="T", $BH133="R"), 0, IF($BH133="C", IF($BI133="Y", 0, IF($AF133="N/A", W133, AJ133)), AP133))</f>
        <v>16</v>
      </c>
      <c r="CF133" s="15" t="str">
        <f>IF(OR($BH133="T", $BH133="R"), 0, IF($BH133="C", IF($BI133="Y", 0, IF($AF133="N/A", X133, AK133)), AQ133))</f>
        <v>N/A</v>
      </c>
      <c r="CG133" t="str">
        <f>IF(AC133="N/A", "S:"&amp;L133&amp;" G:"&amp;M133&amp;" GR:"&amp;Q133, IF(AC133=0, "S:"&amp;L133&amp;" G:"&amp;M133&amp;" GR:"&amp;Q133, "S:"&amp;L133&amp;"/"&amp;AD133&amp;" G:"&amp;AE133&amp;" GR:"&amp;AF133))</f>
        <v>S:12 G:4 GR:16</v>
      </c>
    </row>
    <row r="134" spans="1:85" x14ac:dyDescent="0.25">
      <c r="A134" s="14">
        <v>5700</v>
      </c>
      <c r="B134" s="15" t="s">
        <v>3049</v>
      </c>
      <c r="C134" s="15" t="s">
        <v>63</v>
      </c>
      <c r="D134" s="15" t="s">
        <v>53</v>
      </c>
      <c r="E134" s="15">
        <f>VLOOKUP(B134, 'Rookie Year'!$A$2:$B$55679,2,FALSE)</f>
        <v>2024</v>
      </c>
      <c r="F134" s="15">
        <v>2024</v>
      </c>
      <c r="G134" s="15" t="s">
        <v>40</v>
      </c>
      <c r="H134" s="15" t="s">
        <v>2242</v>
      </c>
      <c r="I134" s="16">
        <v>1</v>
      </c>
      <c r="J134" s="15">
        <v>3</v>
      </c>
      <c r="K134" s="17">
        <f>IF(AND(G134&lt;&gt;"N",R134="N/A"), IF(I134&lt;4, 0, 0.25),IF(I134=1, IF(J134=1,0.25, 0.25), IF(I134&lt;13, 0.25, IF(I134&lt;26, 0.4, IF(I134&lt;51, 0.6, 0.75)))))</f>
        <v>0</v>
      </c>
      <c r="L134" s="16">
        <f>I134-M134</f>
        <v>1</v>
      </c>
      <c r="M134" s="16">
        <f>ROUNDUP(I134*K134,0)</f>
        <v>0</v>
      </c>
      <c r="N134" s="16">
        <f>M134*J134</f>
        <v>0</v>
      </c>
      <c r="O134" s="16">
        <v>0</v>
      </c>
      <c r="P134" s="16">
        <v>0</v>
      </c>
      <c r="Q134" s="16">
        <f>N134-O134-P134</f>
        <v>0</v>
      </c>
      <c r="R134" s="15" t="s">
        <v>75</v>
      </c>
      <c r="S134" s="15">
        <f>IF(R134="N/A", J134-($B$1-F134), J134-($B$1-R134))</f>
        <v>3</v>
      </c>
      <c r="T134" s="16">
        <f>IF($S134&lt;1, "N/A", $M134)</f>
        <v>0</v>
      </c>
      <c r="U134" s="16">
        <f>IF($S134&lt;2, "N/A", $M134)</f>
        <v>0</v>
      </c>
      <c r="V134" s="16">
        <f>IF($S134&lt;3, "N/A", $M134)</f>
        <v>0</v>
      </c>
      <c r="W134" s="16" t="str">
        <f>IF($S134&lt;4, "N/A", $M134)</f>
        <v>N/A</v>
      </c>
      <c r="X134" s="16" t="str">
        <f>IF($S134&lt;5, "N/A", $M134)</f>
        <v>N/A</v>
      </c>
      <c r="Y134" s="15" t="str">
        <f>IF(SUM(T134:X134)&lt;&gt;Q134, "CHECK", "OK")</f>
        <v>OK</v>
      </c>
      <c r="Z134" s="15" t="str">
        <f>IF(F134=$B$1, "No", IF(S134=1, "Yes", "No"))</f>
        <v>No</v>
      </c>
      <c r="AA134" s="18" t="str">
        <f>IF(C134="DM", "N/A", IF(Z134="No","N/A",VLOOKUP(B134,'Extension List'!$A$3:$R$1972,18,FALSE)))</f>
        <v>N/A</v>
      </c>
      <c r="AB134" s="15" t="str">
        <f>IF(C134="DM", "N/A", IF(Z134="No","N/A",VLOOKUP(B134,'Extension List'!$A$3:$T$1972,20,FALSE)))</f>
        <v>N/A</v>
      </c>
      <c r="AC134" s="15" t="str">
        <f>IF(AA134="N/A", "N/A", 0)</f>
        <v>N/A</v>
      </c>
      <c r="AD134" s="16" t="str">
        <f>IF(AE134="N/A", "N/A", AA134-AE134)</f>
        <v>N/A</v>
      </c>
      <c r="AE134" s="16" t="str">
        <f>IF(AA134="N/A", "N/A", IF(AC134&gt;0, IF(AA134&lt;13, ROUNDUP(0.25*AA134,0), IF(AA134&lt;26, ROUNDUP(0.4*AA134,0), IF(AA134&lt;51, ROUNDUP(0.6*AA134,0), ROUNDUP(0.75*AA134,0)))), "N/A"))</f>
        <v>N/A</v>
      </c>
      <c r="AF134" s="16" t="str">
        <f>IF(AD134="N/A","N/A", (AE134*AC134)+Q134)</f>
        <v>N/A</v>
      </c>
      <c r="AG134" s="16" t="str">
        <f>IF($AF134="N/A", "N/A", "TBC")</f>
        <v>N/A</v>
      </c>
      <c r="AH134" s="16" t="str">
        <f>IF($AF134="N/A", "N/A", "TBC")</f>
        <v>N/A</v>
      </c>
      <c r="AI134" s="16" t="str">
        <f>IF($AF134="N/A","N/A",IF(AC134&gt;1,"TBC","N/A"))</f>
        <v>N/A</v>
      </c>
      <c r="AJ134" s="16" t="str">
        <f>IF($AF134="N/A","N/A",IF(AC134&gt;2,"TBC","N/A"))</f>
        <v>N/A</v>
      </c>
      <c r="AK134" s="16" t="str">
        <f>IF($AF134="N/A","N/A",IF(AC134&gt;3,"TBC","N/A"))</f>
        <v>N/A</v>
      </c>
      <c r="AL134" s="16" t="str">
        <f>IF(AC134="N/A","N/A",IF(AC134&gt;0,IF(SUM(AG134:AK134)&lt;&gt;AF134,"CHECK","OK"),"N/A"))</f>
        <v>N/A</v>
      </c>
      <c r="AM134" s="16">
        <f>IF(AD134="N/A", L134+T134, L134+AG134)</f>
        <v>1</v>
      </c>
      <c r="AN134" s="16">
        <f>IF(AD134="N/A", IF(U134="N/A", "N/A", L134+U134), AD134+AH134)</f>
        <v>1</v>
      </c>
      <c r="AO134" s="16">
        <f>IF(AD134="N/A", IF(V134="N/A", "N/A", L134+V134), IF(AI134="N/A", "N/A", AD134+AI134))</f>
        <v>1</v>
      </c>
      <c r="AP134" s="16" t="str">
        <f>IF(AD134="N/A", IF(W134="N/A", "N/A", L134+W134), IF(AJ134="N/A", "N/A", AD134+AJ134))</f>
        <v>N/A</v>
      </c>
      <c r="AQ134" s="16" t="str">
        <f>IF(AD134="N/A", IF(X134="N/A", "N/A", L134+X134), IF(AK134="N/A", "N/A", AD134+AK134))</f>
        <v>N/A</v>
      </c>
      <c r="AR134" s="15" t="s">
        <v>66</v>
      </c>
      <c r="AS134" s="15" t="s">
        <v>40</v>
      </c>
      <c r="AT134" s="15" t="s">
        <v>40</v>
      </c>
      <c r="AU134" s="15" t="s">
        <v>40</v>
      </c>
      <c r="AV134" s="15" t="s">
        <v>40</v>
      </c>
      <c r="AW134" s="15" t="s">
        <v>40</v>
      </c>
      <c r="AX134" s="15" t="s">
        <v>40</v>
      </c>
      <c r="AY134" s="15" t="s">
        <v>40</v>
      </c>
      <c r="AZ134" s="15" t="s">
        <v>40</v>
      </c>
      <c r="BA134" s="15" t="s">
        <v>40</v>
      </c>
      <c r="BB134" s="15" t="s">
        <v>40</v>
      </c>
      <c r="BC134" s="15" t="s">
        <v>40</v>
      </c>
      <c r="BD134" s="15" t="s">
        <v>40</v>
      </c>
      <c r="BE134" s="15" t="s">
        <v>40</v>
      </c>
      <c r="BF134" s="15" t="s">
        <v>40</v>
      </c>
      <c r="BG134" s="15" t="s">
        <v>40</v>
      </c>
      <c r="BH134" s="15" t="s">
        <v>40</v>
      </c>
      <c r="BJ134" s="16">
        <f>IF(AR134="R", $CA134, IF(OR(AR134="P", AR134="T", AR134="N"), 0, IF($C134="DM", $T134, IF(OR(AR134="Y", AR134="IR"),$AM134,IF(AR134="C", IF($BI134="Y", IF($AF134="N/A", $Q134, $AF134), IF($AG134="N/A", $T134,$AG134)))))))</f>
        <v>0</v>
      </c>
      <c r="BK134" s="16">
        <f>IF(AS134="R", $CA134, IF(OR(AS134="P", AS134="T", AS134="N"), 0, IF($C134="DM", $T134, IF(OR(AS134="Y", AS134="IR"),$AM134,IF(AS134="C", IF($BI134="Y", IF($AF134="N/A", $Q134, $AF134), IF($AG134="N/A", $T134,$AG134)))))))</f>
        <v>1</v>
      </c>
      <c r="BL134" s="16">
        <f>IF(AT134="R", $CA134, IF(OR(AT134="P", AT134="T", AT134="N"), 0, IF($C134="DM", $T134, IF(OR(AT134="Y", AT134="IR"),$AM134,IF(AT134="C", IF($BI134="Y", IF($AF134="N/A", $Q134, $AF134), IF($AG134="N/A", $T134,$AG134)))))))</f>
        <v>1</v>
      </c>
      <c r="BM134" s="16">
        <f>IF(AU134="R", $CA134, IF(OR(AU134="P", AU134="T", AU134="N"), 0, IF($C134="DM", $T134, IF(OR(AU134="Y", AU134="IR"),$AM134,IF(AU134="C", IF($BI134="Y", IF($AF134="N/A", $Q134, $AF134), IF($AG134="N/A", $T134,$AG134)))))))</f>
        <v>1</v>
      </c>
      <c r="BN134" s="16">
        <f>IF(AV134="R", $CA134, IF(OR(AV134="P", AV134="T", AV134="N"), 0, IF($C134="DM", $T134, IF(OR(AV134="Y", AV134="IR"),$AM134,IF(AV134="C", IF($BI134="Y", IF($AF134="N/A", $Q134, $AF134), IF($AG134="N/A", $T134,$AG134)))))))</f>
        <v>1</v>
      </c>
      <c r="BO134" s="16">
        <f>IF(AW134="R", $CA134, IF(OR(AW134="P", AW134="T", AW134="N"), 0, IF($C134="DM", $T134, IF(OR(AW134="Y", AW134="IR"),$AM134,IF(AW134="C", IF($BI134="Y", IF($AF134="N/A", $Q134, $AF134), IF($AG134="N/A", $T134,$AG134)))))))</f>
        <v>1</v>
      </c>
      <c r="BP134" s="16">
        <f>IF(AX134="R", $CA134, IF(OR(AX134="P", AX134="T", AX134="N"), 0, IF($C134="DM", $T134, IF(OR(AX134="Y", AX134="IR"),$AM134,IF(AX134="C", IF($BI134="Y", IF($AF134="N/A", $Q134, $AF134), IF($AG134="N/A", $T134,$AG134)))))))</f>
        <v>1</v>
      </c>
      <c r="BQ134" s="16">
        <f>IF(AY134="R", $CA134, IF(OR(AY134="P", AY134="T", AY134="N"), 0, IF($C134="DM", $T134, IF(OR(AY134="Y", AY134="IR"),$AM134,IF(AY134="C", IF($BI134="Y", IF($AF134="N/A", $Q134, $AF134), IF($AG134="N/A", $T134,$AG134)))))))</f>
        <v>1</v>
      </c>
      <c r="BR134" s="16">
        <f>IF(AZ134="R", $CA134, IF(OR(AZ134="P", AZ134="T", AZ134="N"), 0, IF($C134="DM", $T134, IF(OR(AZ134="Y", AZ134="IR"),$AM134,IF(AZ134="C", IF($BI134="Y", IF($AF134="N/A", $Q134, $AF134), IF($AG134="N/A", $T134,$AG134)))))))</f>
        <v>1</v>
      </c>
      <c r="BS134" s="16">
        <f>IF(BA134="R", $CA134, IF(OR(BA134="P", BA134="T", BA134="N"), 0, IF($C134="DM", $T134, IF(OR(BA134="Y", BA134="IR"),$AM134,IF(BA134="C", IF($BI134="Y", IF($AF134="N/A", $Q134, $AF134), IF($AG134="N/A", $T134,$AG134)))))))</f>
        <v>1</v>
      </c>
      <c r="BT134" s="16">
        <f>IF(BB134="R", $CA134, IF(OR(BB134="P", BB134="T", BB134="N"), 0, IF($C134="DM", $T134, IF(OR(BB134="Y", BB134="IR"),$AM134,IF(BB134="C", IF($BI134="Y", IF($BA134="C", IF($AF134="N/A", $Q134, $AF134), IF($AF134="N/A", $T134, $AM134)), IF($AG134="N/A", $T134,$AG134)))))))</f>
        <v>1</v>
      </c>
      <c r="BU134" s="16">
        <f>IF(BC134="R", $CA134, IF(OR(BC134="P", BC134="T", BC134="N"), 0, IF($C134="DM", $T134, IF(OR(BC134="Y", BC134="IR"),$AM134,IF(BC134="C", IF($BI134="Y", IF($BA134="C", IF($AF134="N/A", $Q134, $AF134), IF($AF134="N/A", $T134, $AM134)), IF($AG134="N/A", $T134,$AG134)))))))</f>
        <v>1</v>
      </c>
      <c r="BV134" s="16">
        <f>IF(BD134="R", $CA134, IF(OR(BD134="P", BD134="T", BD134="N"), 0, IF($C134="DM", $T134, IF(OR(BD134="Y", BD134="IR"),$AM134,IF(BD134="C", IF($BI134="Y", IF($BA134="C", IF($AF134="N/A", $Q134, $AF134), IF($AF134="N/A", $T134, $AM134)), IF($AG134="N/A", $T134,$AG134)))))))</f>
        <v>1</v>
      </c>
      <c r="BW134" s="16">
        <f>IF(BE134="R", $CA134, IF(OR(BE134="P", BE134="T", BE134="N"), 0, IF($C134="DM", $T134, IF(OR(BE134="Y", BE134="IR"),$AM134,IF(BE134="C", IF($BI134="Y", IF($BA134="C", IF($AF134="N/A", $Q134, $AF134), IF($AF134="N/A", $T134, $AM134)), IF($AG134="N/A", $T134,$AG134)))))))</f>
        <v>1</v>
      </c>
      <c r="BX134" s="16">
        <f>IF(BF134="R", $CA134, IF(OR(BF134="P", BF134="T", BF134="N"), 0, IF($C134="DM", $T134, IF(OR(BF134="Y", BF134="IR"),$AM134,IF(BF134="C", IF($BI134="Y", IF($BA134="C", IF($AF134="N/A", $Q134, $AF134), IF($AF134="N/A", $T134, $AM134)), IF($AG134="N/A", $T134,$AG134)))))))</f>
        <v>1</v>
      </c>
      <c r="BY134" s="16">
        <f>IF(BG134="R", $CA134, IF(OR(BG134="P", BG134="T", BG134="N"), 0, IF($C134="DM", $T134, IF(OR(BG134="Y", BG134="IR"),$AM134,IF(BG134="C", IF($BI134="Y", IF($BA134="C", IF($AF134="N/A", $Q134, $AF134), IF($AF134="N/A", $T134, $AM134)), IF($AG134="N/A", $T134,$AG134)))))))</f>
        <v>1</v>
      </c>
      <c r="BZ134" s="16">
        <f>IF(BH134="R", $CA134, IF(OR(BH134="P", BH134="T", BH134="N"), 0, IF($C134="DM", $T134, IF(OR(BH134="Y", BH134="IR"),$AM134,IF(BH134="C", IF($BI134="Y", IF($BA134="C", IF($AF134="N/A", $Q134, $AF134), IF($AF134="N/A", $T134, $AM134)), IF($AG134="N/A", $T134,$AG134)))))))</f>
        <v>1</v>
      </c>
      <c r="CA134" s="15" t="s">
        <v>75</v>
      </c>
      <c r="CB134" s="16">
        <f>BZ134</f>
        <v>1</v>
      </c>
      <c r="CC134" s="15">
        <f>IF(OR($BH134="T", $BH134="R"), 0, IF($BH134="C", IF($BI134="Y", IF($BA134="C", 0, IF(AF134="N/A", Q134-T134, AF134-AG134)), IF($AF134="N/A", U134, AH134)), AN134))</f>
        <v>1</v>
      </c>
      <c r="CD134" s="15">
        <f>IF(OR($BH134="T", $BH134="R"), 0, IF($BH134="C", IF($BI134="Y", 0, IF($AF134="N/A", V134, AI134)), AO134))</f>
        <v>1</v>
      </c>
      <c r="CE134" s="15" t="str">
        <f>IF(OR($BH134="T", $BH134="R"), 0, IF($BH134="C", IF($BI134="Y", 0, IF($AF134="N/A", W134, AJ134)), AP134))</f>
        <v>N/A</v>
      </c>
      <c r="CF134" s="15" t="str">
        <f>IF(OR($BH134="T", $BH134="R"), 0, IF($BH134="C", IF($BI134="Y", 0, IF($AF134="N/A", X134, AK134)), AQ134))</f>
        <v>N/A</v>
      </c>
      <c r="CG134" t="str">
        <f>IF(AC134="N/A", "S:"&amp;L134&amp;" G:"&amp;M134&amp;" GR:"&amp;Q134, IF(AC134=0, "S:"&amp;L134&amp;" G:"&amp;M134&amp;" GR:"&amp;Q134, "S:"&amp;L134&amp;"/"&amp;AD134&amp;" G:"&amp;AE134&amp;" GR:"&amp;AF134))</f>
        <v>S:1 G:0 GR:0</v>
      </c>
    </row>
    <row r="135" spans="1:85" x14ac:dyDescent="0.25">
      <c r="A135" s="14">
        <v>5659</v>
      </c>
      <c r="B135" s="15" t="s">
        <v>3008</v>
      </c>
      <c r="C135" s="15" t="s">
        <v>64</v>
      </c>
      <c r="D135" s="15" t="s">
        <v>53</v>
      </c>
      <c r="E135" s="15">
        <f>VLOOKUP(B135, 'Rookie Year'!$A$2:$B$55679,2,FALSE)</f>
        <v>2024</v>
      </c>
      <c r="F135" s="15">
        <v>2024</v>
      </c>
      <c r="G135" s="15" t="s">
        <v>40</v>
      </c>
      <c r="H135" s="15" t="s">
        <v>2209</v>
      </c>
      <c r="I135" s="16">
        <v>1</v>
      </c>
      <c r="J135" s="15">
        <v>3</v>
      </c>
      <c r="K135" s="17">
        <f>IF(AND(G135&lt;&gt;"N",R135="N/A"), IF(I135&lt;4, 0, 0.25),IF(I135=1, IF(J135=1,0.25, 0.25), IF(I135&lt;13, 0.25, IF(I135&lt;26, 0.4, IF(I135&lt;51, 0.6, 0.75)))))</f>
        <v>0</v>
      </c>
      <c r="L135" s="16">
        <f>I135-M135</f>
        <v>1</v>
      </c>
      <c r="M135" s="16">
        <f>ROUNDUP(I135*K135,0)</f>
        <v>0</v>
      </c>
      <c r="N135" s="16">
        <f>M135*J135</f>
        <v>0</v>
      </c>
      <c r="O135" s="16">
        <v>0</v>
      </c>
      <c r="P135" s="16">
        <v>0</v>
      </c>
      <c r="Q135" s="16">
        <f>N135-O135-P135</f>
        <v>0</v>
      </c>
      <c r="R135" s="15" t="s">
        <v>75</v>
      </c>
      <c r="S135" s="15">
        <f>IF(R135="N/A", J135-($B$1-F135), J135-($B$1-R135))</f>
        <v>3</v>
      </c>
      <c r="T135" s="16">
        <f>IF($S135&lt;1, "N/A", $M135)</f>
        <v>0</v>
      </c>
      <c r="U135" s="16">
        <f>IF($S135&lt;2, "N/A", $M135)</f>
        <v>0</v>
      </c>
      <c r="V135" s="16">
        <f>IF($S135&lt;3, "N/A", $M135)</f>
        <v>0</v>
      </c>
      <c r="W135" s="16" t="str">
        <f>IF($S135&lt;4, "N/A", $M135)</f>
        <v>N/A</v>
      </c>
      <c r="X135" s="16" t="str">
        <f>IF($S135&lt;5, "N/A", $M135)</f>
        <v>N/A</v>
      </c>
      <c r="Y135" s="15" t="str">
        <f>IF(SUM(T135:X135)&lt;&gt;Q135, "CHECK", "OK")</f>
        <v>OK</v>
      </c>
      <c r="Z135" s="15" t="str">
        <f>IF(F135=$B$1, "No", IF(S135=1, "Yes", "No"))</f>
        <v>No</v>
      </c>
      <c r="AA135" s="18" t="str">
        <f>IF(C135="DM", "N/A", IF(Z135="No","N/A",VLOOKUP(B135,'Extension List'!$A$3:$R$1972,18,FALSE)))</f>
        <v>N/A</v>
      </c>
      <c r="AB135" s="15" t="str">
        <f>IF(C135="DM", "N/A", IF(Z135="No","N/A",VLOOKUP(B135,'Extension List'!$A$3:$T$1972,20,FALSE)))</f>
        <v>N/A</v>
      </c>
      <c r="AC135" s="15" t="str">
        <f>IF(AA135="N/A", "N/A", 0)</f>
        <v>N/A</v>
      </c>
      <c r="AD135" s="16" t="str">
        <f>IF(AE135="N/A", "N/A", AA135-AE135)</f>
        <v>N/A</v>
      </c>
      <c r="AE135" s="16" t="str">
        <f>IF(AA135="N/A", "N/A", IF(AC135&gt;0, IF(AA135&lt;13, ROUNDUP(0.25*AA135,0), IF(AA135&lt;26, ROUNDUP(0.4*AA135,0), IF(AA135&lt;51, ROUNDUP(0.6*AA135,0), ROUNDUP(0.75*AA135,0)))), "N/A"))</f>
        <v>N/A</v>
      </c>
      <c r="AF135" s="16" t="str">
        <f>IF(AD135="N/A","N/A", (AE135*AC135)+Q135)</f>
        <v>N/A</v>
      </c>
      <c r="AG135" s="16" t="str">
        <f>IF($AF135="N/A", "N/A", "TBC")</f>
        <v>N/A</v>
      </c>
      <c r="AH135" s="16" t="str">
        <f>IF($AF135="N/A", "N/A", "TBC")</f>
        <v>N/A</v>
      </c>
      <c r="AI135" s="16" t="str">
        <f>IF($AF135="N/A","N/A",IF(AC135&gt;1,"TBC","N/A"))</f>
        <v>N/A</v>
      </c>
      <c r="AJ135" s="16" t="str">
        <f>IF($AF135="N/A","N/A",IF(AC135&gt;2,"TBC","N/A"))</f>
        <v>N/A</v>
      </c>
      <c r="AK135" s="16" t="str">
        <f>IF($AF135="N/A","N/A",IF(AC135&gt;3,"TBC","N/A"))</f>
        <v>N/A</v>
      </c>
      <c r="AL135" s="16" t="str">
        <f>IF(AC135="N/A","N/A",IF(AC135&gt;0,IF(SUM(AG135:AK135)&lt;&gt;AF135,"CHECK","OK"),"N/A"))</f>
        <v>N/A</v>
      </c>
      <c r="AM135" s="16">
        <f>IF(AD135="N/A", L135+T135, L135+AG135)</f>
        <v>1</v>
      </c>
      <c r="AN135" s="16">
        <f>IF(AD135="N/A", IF(U135="N/A", "N/A", L135+U135), AD135+AH135)</f>
        <v>1</v>
      </c>
      <c r="AO135" s="16">
        <f>IF(AD135="N/A", IF(V135="N/A", "N/A", L135+V135), IF(AI135="N/A", "N/A", AD135+AI135))</f>
        <v>1</v>
      </c>
      <c r="AP135" s="16" t="str">
        <f>IF(AD135="N/A", IF(W135="N/A", "N/A", L135+W135), IF(AJ135="N/A", "N/A", AD135+AJ135))</f>
        <v>N/A</v>
      </c>
      <c r="AQ135" s="16" t="str">
        <f>IF(AD135="N/A", IF(X135="N/A", "N/A", L135+X135), IF(AK135="N/A", "N/A", AD135+AK135))</f>
        <v>N/A</v>
      </c>
      <c r="AR135" s="15" t="s">
        <v>66</v>
      </c>
      <c r="AS135" s="15" t="s">
        <v>66</v>
      </c>
      <c r="AT135" s="15" t="s">
        <v>66</v>
      </c>
      <c r="AU135" s="15" t="s">
        <v>66</v>
      </c>
      <c r="AV135" s="15" t="s">
        <v>66</v>
      </c>
      <c r="AW135" s="15" t="s">
        <v>66</v>
      </c>
      <c r="AX135" s="15" t="s">
        <v>66</v>
      </c>
      <c r="AY135" s="15" t="s">
        <v>66</v>
      </c>
      <c r="AZ135" s="15" t="s">
        <v>66</v>
      </c>
      <c r="BA135" s="15" t="s">
        <v>66</v>
      </c>
      <c r="BB135" s="15" t="s">
        <v>66</v>
      </c>
      <c r="BC135" s="15" t="s">
        <v>66</v>
      </c>
      <c r="BD135" s="15" t="s">
        <v>66</v>
      </c>
      <c r="BE135" s="15" t="s">
        <v>66</v>
      </c>
      <c r="BF135" s="15" t="s">
        <v>66</v>
      </c>
      <c r="BG135" s="15" t="s">
        <v>66</v>
      </c>
      <c r="BH135" s="15" t="s">
        <v>66</v>
      </c>
      <c r="BJ135" s="16">
        <f>IF(AR135="R", $CA135, IF(OR(AR135="P", AR135="T", AR135="N"), 0, IF($C135="DM", $T135, IF(OR(AR135="Y", AR135="IR"),$AM135,IF(AR135="C", IF($BI135="Y", IF($AF135="N/A", $Q135, $AF135), IF($AG135="N/A", $T135,$AG135)))))))</f>
        <v>0</v>
      </c>
      <c r="BK135" s="16">
        <f>IF(AS135="R", $CA135, IF(OR(AS135="P", AS135="T", AS135="N"), 0, IF($C135="DM", $T135, IF(OR(AS135="Y", AS135="IR"),$AM135,IF(AS135="C", IF($BI135="Y", IF($AF135="N/A", $Q135, $AF135), IF($AG135="N/A", $T135,$AG135)))))))</f>
        <v>0</v>
      </c>
      <c r="BL135" s="16">
        <f>IF(AT135="R", $CA135, IF(OR(AT135="P", AT135="T", AT135="N"), 0, IF($C135="DM", $T135, IF(OR(AT135="Y", AT135="IR"),$AM135,IF(AT135="C", IF($BI135="Y", IF($AF135="N/A", $Q135, $AF135), IF($AG135="N/A", $T135,$AG135)))))))</f>
        <v>0</v>
      </c>
      <c r="BM135" s="16">
        <f>IF(AU135="R", $CA135, IF(OR(AU135="P", AU135="T", AU135="N"), 0, IF($C135="DM", $T135, IF(OR(AU135="Y", AU135="IR"),$AM135,IF(AU135="C", IF($BI135="Y", IF($AF135="N/A", $Q135, $AF135), IF($AG135="N/A", $T135,$AG135)))))))</f>
        <v>0</v>
      </c>
      <c r="BN135" s="16">
        <f>IF(AV135="R", $CA135, IF(OR(AV135="P", AV135="T", AV135="N"), 0, IF($C135="DM", $T135, IF(OR(AV135="Y", AV135="IR"),$AM135,IF(AV135="C", IF($BI135="Y", IF($AF135="N/A", $Q135, $AF135), IF($AG135="N/A", $T135,$AG135)))))))</f>
        <v>0</v>
      </c>
      <c r="BO135" s="16">
        <f>IF(AW135="R", $CA135, IF(OR(AW135="P", AW135="T", AW135="N"), 0, IF($C135="DM", $T135, IF(OR(AW135="Y", AW135="IR"),$AM135,IF(AW135="C", IF($BI135="Y", IF($AF135="N/A", $Q135, $AF135), IF($AG135="N/A", $T135,$AG135)))))))</f>
        <v>0</v>
      </c>
      <c r="BP135" s="16">
        <f>IF(AX135="R", $CA135, IF(OR(AX135="P", AX135="T", AX135="N"), 0, IF($C135="DM", $T135, IF(OR(AX135="Y", AX135="IR"),$AM135,IF(AX135="C", IF($BI135="Y", IF($AF135="N/A", $Q135, $AF135), IF($AG135="N/A", $T135,$AG135)))))))</f>
        <v>0</v>
      </c>
      <c r="BQ135" s="16">
        <f>IF(AY135="R", $CA135, IF(OR(AY135="P", AY135="T", AY135="N"), 0, IF($C135="DM", $T135, IF(OR(AY135="Y", AY135="IR"),$AM135,IF(AY135="C", IF($BI135="Y", IF($AF135="N/A", $Q135, $AF135), IF($AG135="N/A", $T135,$AG135)))))))</f>
        <v>0</v>
      </c>
      <c r="BR135" s="16">
        <f>IF(AZ135="R", $CA135, IF(OR(AZ135="P", AZ135="T", AZ135="N"), 0, IF($C135="DM", $T135, IF(OR(AZ135="Y", AZ135="IR"),$AM135,IF(AZ135="C", IF($BI135="Y", IF($AF135="N/A", $Q135, $AF135), IF($AG135="N/A", $T135,$AG135)))))))</f>
        <v>0</v>
      </c>
      <c r="BS135" s="16">
        <f>IF(BA135="R", $CA135, IF(OR(BA135="P", BA135="T", BA135="N"), 0, IF($C135="DM", $T135, IF(OR(BA135="Y", BA135="IR"),$AM135,IF(BA135="C", IF($BI135="Y", IF($AF135="N/A", $Q135, $AF135), IF($AG135="N/A", $T135,$AG135)))))))</f>
        <v>0</v>
      </c>
      <c r="BT135" s="16">
        <f>IF(BB135="R", $CA135, IF(OR(BB135="P", BB135="T", BB135="N"), 0, IF($C135="DM", $T135, IF(OR(BB135="Y", BB135="IR"),$AM135,IF(BB135="C", IF($BI135="Y", IF($BA135="C", IF($AF135="N/A", $Q135, $AF135), IF($AF135="N/A", $T135, $AM135)), IF($AG135="N/A", $T135,$AG135)))))))</f>
        <v>0</v>
      </c>
      <c r="BU135" s="16">
        <f>IF(BC135="R", $CA135, IF(OR(BC135="P", BC135="T", BC135="N"), 0, IF($C135="DM", $T135, IF(OR(BC135="Y", BC135="IR"),$AM135,IF(BC135="C", IF($BI135="Y", IF($BA135="C", IF($AF135="N/A", $Q135, $AF135), IF($AF135="N/A", $T135, $AM135)), IF($AG135="N/A", $T135,$AG135)))))))</f>
        <v>0</v>
      </c>
      <c r="BV135" s="16">
        <f>IF(BD135="R", $CA135, IF(OR(BD135="P", BD135="T", BD135="N"), 0, IF($C135="DM", $T135, IF(OR(BD135="Y", BD135="IR"),$AM135,IF(BD135="C", IF($BI135="Y", IF($BA135="C", IF($AF135="N/A", $Q135, $AF135), IF($AF135="N/A", $T135, $AM135)), IF($AG135="N/A", $T135,$AG135)))))))</f>
        <v>0</v>
      </c>
      <c r="BW135" s="16">
        <f>IF(BE135="R", $CA135, IF(OR(BE135="P", BE135="T", BE135="N"), 0, IF($C135="DM", $T135, IF(OR(BE135="Y", BE135="IR"),$AM135,IF(BE135="C", IF($BI135="Y", IF($BA135="C", IF($AF135="N/A", $Q135, $AF135), IF($AF135="N/A", $T135, $AM135)), IF($AG135="N/A", $T135,$AG135)))))))</f>
        <v>0</v>
      </c>
      <c r="BX135" s="16">
        <f>IF(BF135="R", $CA135, IF(OR(BF135="P", BF135="T", BF135="N"), 0, IF($C135="DM", $T135, IF(OR(BF135="Y", BF135="IR"),$AM135,IF(BF135="C", IF($BI135="Y", IF($BA135="C", IF($AF135="N/A", $Q135, $AF135), IF($AF135="N/A", $T135, $AM135)), IF($AG135="N/A", $T135,$AG135)))))))</f>
        <v>0</v>
      </c>
      <c r="BY135" s="16">
        <f>IF(BG135="R", $CA135, IF(OR(BG135="P", BG135="T", BG135="N"), 0, IF($C135="DM", $T135, IF(OR(BG135="Y", BG135="IR"),$AM135,IF(BG135="C", IF($BI135="Y", IF($BA135="C", IF($AF135="N/A", $Q135, $AF135), IF($AF135="N/A", $T135, $AM135)), IF($AG135="N/A", $T135,$AG135)))))))</f>
        <v>0</v>
      </c>
      <c r="BZ135" s="16">
        <f>IF(BH135="R", $CA135, IF(OR(BH135="P", BH135="T", BH135="N"), 0, IF($C135="DM", $T135, IF(OR(BH135="Y", BH135="IR"),$AM135,IF(BH135="C", IF($BI135="Y", IF($BA135="C", IF($AF135="N/A", $Q135, $AF135), IF($AF135="N/A", $T135, $AM135)), IF($AG135="N/A", $T135,$AG135)))))))</f>
        <v>0</v>
      </c>
      <c r="CA135" s="15" t="s">
        <v>75</v>
      </c>
      <c r="CB135" s="16">
        <f>BZ135</f>
        <v>0</v>
      </c>
      <c r="CC135" s="15">
        <f>IF(OR($BH135="T", $BH135="R"), 0, IF($BH135="C", IF($BI135="Y", IF($BA135="C", 0, IF(AF135="N/A", Q135-T135, AF135-AG135)), IF($AF135="N/A", U135, AH135)), AN135))</f>
        <v>1</v>
      </c>
      <c r="CD135" s="15">
        <f>IF(OR($BH135="T", $BH135="R"), 0, IF($BH135="C", IF($BI135="Y", 0, IF($AF135="N/A", V135, AI135)), AO135))</f>
        <v>1</v>
      </c>
      <c r="CE135" s="15" t="str">
        <f>IF(OR($BH135="T", $BH135="R"), 0, IF($BH135="C", IF($BI135="Y", 0, IF($AF135="N/A", W135, AJ135)), AP135))</f>
        <v>N/A</v>
      </c>
      <c r="CF135" s="15" t="str">
        <f>IF(OR($BH135="T", $BH135="R"), 0, IF($BH135="C", IF($BI135="Y", 0, IF($AF135="N/A", X135, AK135)), AQ135))</f>
        <v>N/A</v>
      </c>
      <c r="CG135" t="str">
        <f>IF(AC135="N/A", "S:"&amp;L135&amp;" G:"&amp;M135&amp;" GR:"&amp;Q135, IF(AC135=0, "S:"&amp;L135&amp;" G:"&amp;M135&amp;" GR:"&amp;Q135, "S:"&amp;L135&amp;"/"&amp;AD135&amp;" G:"&amp;AE135&amp;" GR:"&amp;AF135))</f>
        <v>S:1 G:0 GR:0</v>
      </c>
    </row>
    <row r="136" spans="1:85" x14ac:dyDescent="0.25">
      <c r="A136" s="14">
        <v>5726</v>
      </c>
      <c r="B136" s="15" t="s">
        <v>569</v>
      </c>
      <c r="C136" s="15" t="s">
        <v>64</v>
      </c>
      <c r="D136" s="15" t="s">
        <v>53</v>
      </c>
      <c r="E136" s="15">
        <f>VLOOKUP(B136, 'Rookie Year'!$A$2:$B$55679,2,FALSE)</f>
        <v>2013</v>
      </c>
      <c r="F136" s="15">
        <v>2024</v>
      </c>
      <c r="G136" s="15" t="s">
        <v>42</v>
      </c>
      <c r="H136" s="15">
        <v>0</v>
      </c>
      <c r="I136" s="16">
        <v>1</v>
      </c>
      <c r="J136" s="15">
        <v>1</v>
      </c>
      <c r="K136" s="17">
        <f>IF(AND(G136&lt;&gt;"N",R136="N/A"), IF(I136&lt;4, 0, 0.25),IF(I136=1, IF(J136=1,0.25, 0.25), IF(I136&lt;13, 0.25, IF(I136&lt;26, 0.4, IF(I136&lt;51, 0.6, 0.75)))))</f>
        <v>0.25</v>
      </c>
      <c r="L136" s="16">
        <f>I136-M136</f>
        <v>0</v>
      </c>
      <c r="M136" s="16">
        <f>ROUNDUP(I136*K136,0)</f>
        <v>1</v>
      </c>
      <c r="N136" s="16">
        <f>M136*J136</f>
        <v>1</v>
      </c>
      <c r="O136" s="16">
        <v>0</v>
      </c>
      <c r="P136" s="16">
        <v>0</v>
      </c>
      <c r="Q136" s="16">
        <f>N136-O136-P136</f>
        <v>1</v>
      </c>
      <c r="R136" s="15" t="s">
        <v>75</v>
      </c>
      <c r="S136" s="15">
        <f>IF(R136="N/A", J136-($B$1-F136), J136-($B$1-R136))</f>
        <v>1</v>
      </c>
      <c r="T136" s="16">
        <f>IF($S136&lt;1, "N/A", $M136)</f>
        <v>1</v>
      </c>
      <c r="U136" s="16" t="str">
        <f>IF($S136&lt;2, "N/A", $M136)</f>
        <v>N/A</v>
      </c>
      <c r="V136" s="16" t="str">
        <f>IF($S136&lt;3, "N/A", $M136)</f>
        <v>N/A</v>
      </c>
      <c r="W136" s="16" t="str">
        <f>IF($S136&lt;4, "N/A", $M136)</f>
        <v>N/A</v>
      </c>
      <c r="X136" s="16" t="str">
        <f>IF($S136&lt;5, "N/A", $M136)</f>
        <v>N/A</v>
      </c>
      <c r="Y136" s="15" t="str">
        <f>IF(SUM(T136:X136)&lt;&gt;Q136, "CHECK", "OK")</f>
        <v>OK</v>
      </c>
      <c r="Z136" s="15" t="str">
        <f>IF(F136=$B$1, "No", IF(S136=1, "Yes", "No"))</f>
        <v>No</v>
      </c>
      <c r="AA136" s="18" t="str">
        <f>IF(C136="DM", "N/A", IF(Z136="No","N/A",VLOOKUP(B136,'Extension List'!$A$3:$R$1972,18,FALSE)))</f>
        <v>N/A</v>
      </c>
      <c r="AB136" s="15" t="str">
        <f>IF(C136="DM", "N/A", IF(Z136="No","N/A",VLOOKUP(B136,'Extension List'!$A$3:$T$1972,20,FALSE)))</f>
        <v>N/A</v>
      </c>
      <c r="AC136" s="15" t="str">
        <f>IF(AA136="N/A", "N/A", 0)</f>
        <v>N/A</v>
      </c>
      <c r="AD136" s="16" t="str">
        <f>IF(AE136="N/A", "N/A", AA136-AE136)</f>
        <v>N/A</v>
      </c>
      <c r="AE136" s="16" t="str">
        <f>IF(AA136="N/A", "N/A", IF(AC136&gt;0, IF(AA136&lt;13, ROUNDUP(0.25*AA136,0), IF(AA136&lt;26, ROUNDUP(0.4*AA136,0), IF(AA136&lt;51, ROUNDUP(0.6*AA136,0), ROUNDUP(0.75*AA136,0)))), "N/A"))</f>
        <v>N/A</v>
      </c>
      <c r="AF136" s="16" t="str">
        <f>IF(AD136="N/A","N/A", (AE136*AC136)+Q136)</f>
        <v>N/A</v>
      </c>
      <c r="AG136" s="16" t="str">
        <f>IF($AF136="N/A", "N/A", "TBC")</f>
        <v>N/A</v>
      </c>
      <c r="AH136" s="16" t="str">
        <f>IF($AF136="N/A", "N/A", "TBC")</f>
        <v>N/A</v>
      </c>
      <c r="AI136" s="16" t="str">
        <f>IF($AF136="N/A","N/A",IF(AC136&gt;1,"TBC","N/A"))</f>
        <v>N/A</v>
      </c>
      <c r="AJ136" s="16" t="str">
        <f>IF($AF136="N/A","N/A",IF(AC136&gt;2,"TBC","N/A"))</f>
        <v>N/A</v>
      </c>
      <c r="AK136" s="16" t="str">
        <f>IF($AF136="N/A","N/A",IF(AC136&gt;3,"TBC","N/A"))</f>
        <v>N/A</v>
      </c>
      <c r="AL136" s="16" t="str">
        <f>IF(AC136="N/A","N/A",IF(AC136&gt;0,IF(SUM(AG136:AK136)&lt;&gt;AF136,"CHECK","OK"),"N/A"))</f>
        <v>N/A</v>
      </c>
      <c r="AM136" s="16">
        <f>IF(AD136="N/A", L136+T136, L136+AG136)</f>
        <v>1</v>
      </c>
      <c r="AN136" s="16" t="str">
        <f>IF(AD136="N/A", IF(U136="N/A", "N/A", L136+U136), AD136+AH136)</f>
        <v>N/A</v>
      </c>
      <c r="AO136" s="16" t="str">
        <f>IF(AD136="N/A", IF(V136="N/A", "N/A", L136+V136), IF(AI136="N/A", "N/A", AD136+AI136))</f>
        <v>N/A</v>
      </c>
      <c r="AP136" s="16" t="str">
        <f>IF(AD136="N/A", IF(W136="N/A", "N/A", L136+W136), IF(AJ136="N/A", "N/A", AD136+AJ136))</f>
        <v>N/A</v>
      </c>
      <c r="AQ136" s="16" t="str">
        <f>IF(AD136="N/A", IF(X136="N/A", "N/A", L136+X136), IF(AK136="N/A", "N/A", AD136+AK136))</f>
        <v>N/A</v>
      </c>
      <c r="AR136" s="15" t="s">
        <v>40</v>
      </c>
      <c r="AS136" s="15" t="s">
        <v>40</v>
      </c>
      <c r="AT136" s="15" t="s">
        <v>40</v>
      </c>
      <c r="AU136" s="15" t="s">
        <v>40</v>
      </c>
      <c r="AV136" s="15" t="s">
        <v>40</v>
      </c>
      <c r="AW136" s="15" t="s">
        <v>40</v>
      </c>
      <c r="AX136" s="15" t="s">
        <v>40</v>
      </c>
      <c r="AY136" s="15" t="s">
        <v>40</v>
      </c>
      <c r="AZ136" s="15" t="s">
        <v>40</v>
      </c>
      <c r="BA136" s="15" t="s">
        <v>40</v>
      </c>
      <c r="BB136" s="15" t="s">
        <v>40</v>
      </c>
      <c r="BC136" s="15" t="s">
        <v>40</v>
      </c>
      <c r="BD136" s="15" t="s">
        <v>40</v>
      </c>
      <c r="BE136" s="15" t="s">
        <v>40</v>
      </c>
      <c r="BF136" s="15" t="s">
        <v>40</v>
      </c>
      <c r="BG136" s="15" t="s">
        <v>40</v>
      </c>
      <c r="BH136" s="15" t="s">
        <v>40</v>
      </c>
      <c r="BJ136" s="16">
        <f>IF(AR136="R", $CA136, IF(OR(AR136="P", AR136="T", AR136="N"), 0, IF($C136="DM", $T136, IF(OR(AR136="Y", AR136="IR"),$AM136,IF(AR136="C", IF($BI136="Y", IF($AF136="N/A", $Q136, $AF136), IF($AG136="N/A", $T136,$AG136)))))))</f>
        <v>1</v>
      </c>
      <c r="BK136" s="16">
        <f>IF(AS136="R", $CA136, IF(OR(AS136="P", AS136="T", AS136="N"), 0, IF($C136="DM", $T136, IF(OR(AS136="Y", AS136="IR"),$AM136,IF(AS136="C", IF($BI136="Y", IF($AF136="N/A", $Q136, $AF136), IF($AG136="N/A", $T136,$AG136)))))))</f>
        <v>1</v>
      </c>
      <c r="BL136" s="16">
        <f>IF(AT136="R", $CA136, IF(OR(AT136="P", AT136="T", AT136="N"), 0, IF($C136="DM", $T136, IF(OR(AT136="Y", AT136="IR"),$AM136,IF(AT136="C", IF($BI136="Y", IF($AF136="N/A", $Q136, $AF136), IF($AG136="N/A", $T136,$AG136)))))))</f>
        <v>1</v>
      </c>
      <c r="BM136" s="16">
        <f>IF(AU136="R", $CA136, IF(OR(AU136="P", AU136="T", AU136="N"), 0, IF($C136="DM", $T136, IF(OR(AU136="Y", AU136="IR"),$AM136,IF(AU136="C", IF($BI136="Y", IF($AF136="N/A", $Q136, $AF136), IF($AG136="N/A", $T136,$AG136)))))))</f>
        <v>1</v>
      </c>
      <c r="BN136" s="16">
        <f>IF(AV136="R", $CA136, IF(OR(AV136="P", AV136="T", AV136="N"), 0, IF($C136="DM", $T136, IF(OR(AV136="Y", AV136="IR"),$AM136,IF(AV136="C", IF($BI136="Y", IF($AF136="N/A", $Q136, $AF136), IF($AG136="N/A", $T136,$AG136)))))))</f>
        <v>1</v>
      </c>
      <c r="BO136" s="16">
        <f>IF(AW136="R", $CA136, IF(OR(AW136="P", AW136="T", AW136="N"), 0, IF($C136="DM", $T136, IF(OR(AW136="Y", AW136="IR"),$AM136,IF(AW136="C", IF($BI136="Y", IF($AF136="N/A", $Q136, $AF136), IF($AG136="N/A", $T136,$AG136)))))))</f>
        <v>1</v>
      </c>
      <c r="BP136" s="16">
        <f>IF(AX136="R", $CA136, IF(OR(AX136="P", AX136="T", AX136="N"), 0, IF($C136="DM", $T136, IF(OR(AX136="Y", AX136="IR"),$AM136,IF(AX136="C", IF($BI136="Y", IF($AF136="N/A", $Q136, $AF136), IF($AG136="N/A", $T136,$AG136)))))))</f>
        <v>1</v>
      </c>
      <c r="BQ136" s="16">
        <f>IF(AY136="R", $CA136, IF(OR(AY136="P", AY136="T", AY136="N"), 0, IF($C136="DM", $T136, IF(OR(AY136="Y", AY136="IR"),$AM136,IF(AY136="C", IF($BI136="Y", IF($AF136="N/A", $Q136, $AF136), IF($AG136="N/A", $T136,$AG136)))))))</f>
        <v>1</v>
      </c>
      <c r="BR136" s="16">
        <f>IF(AZ136="R", $CA136, IF(OR(AZ136="P", AZ136="T", AZ136="N"), 0, IF($C136="DM", $T136, IF(OR(AZ136="Y", AZ136="IR"),$AM136,IF(AZ136="C", IF($BI136="Y", IF($AF136="N/A", $Q136, $AF136), IF($AG136="N/A", $T136,$AG136)))))))</f>
        <v>1</v>
      </c>
      <c r="BS136" s="16">
        <f>IF(BA136="R", $CA136, IF(OR(BA136="P", BA136="T", BA136="N"), 0, IF($C136="DM", $T136, IF(OR(BA136="Y", BA136="IR"),$AM136,IF(BA136="C", IF($BI136="Y", IF($AF136="N/A", $Q136, $AF136), IF($AG136="N/A", $T136,$AG136)))))))</f>
        <v>1</v>
      </c>
      <c r="BT136" s="16">
        <f>IF(BB136="R", $CA136, IF(OR(BB136="P", BB136="T", BB136="N"), 0, IF($C136="DM", $T136, IF(OR(BB136="Y", BB136="IR"),$AM136,IF(BB136="C", IF($BI136="Y", IF($BA136="C", IF($AF136="N/A", $Q136, $AF136), IF($AF136="N/A", $T136, $AM136)), IF($AG136="N/A", $T136,$AG136)))))))</f>
        <v>1</v>
      </c>
      <c r="BU136" s="16">
        <f>IF(BC136="R", $CA136, IF(OR(BC136="P", BC136="T", BC136="N"), 0, IF($C136="DM", $T136, IF(OR(BC136="Y", BC136="IR"),$AM136,IF(BC136="C", IF($BI136="Y", IF($BA136="C", IF($AF136="N/A", $Q136, $AF136), IF($AF136="N/A", $T136, $AM136)), IF($AG136="N/A", $T136,$AG136)))))))</f>
        <v>1</v>
      </c>
      <c r="BV136" s="16">
        <f>IF(BD136="R", $CA136, IF(OR(BD136="P", BD136="T", BD136="N"), 0, IF($C136="DM", $T136, IF(OR(BD136="Y", BD136="IR"),$AM136,IF(BD136="C", IF($BI136="Y", IF($BA136="C", IF($AF136="N/A", $Q136, $AF136), IF($AF136="N/A", $T136, $AM136)), IF($AG136="N/A", $T136,$AG136)))))))</f>
        <v>1</v>
      </c>
      <c r="BW136" s="16">
        <f>IF(BE136="R", $CA136, IF(OR(BE136="P", BE136="T", BE136="N"), 0, IF($C136="DM", $T136, IF(OR(BE136="Y", BE136="IR"),$AM136,IF(BE136="C", IF($BI136="Y", IF($BA136="C", IF($AF136="N/A", $Q136, $AF136), IF($AF136="N/A", $T136, $AM136)), IF($AG136="N/A", $T136,$AG136)))))))</f>
        <v>1</v>
      </c>
      <c r="BX136" s="16">
        <f>IF(BF136="R", $CA136, IF(OR(BF136="P", BF136="T", BF136="N"), 0, IF($C136="DM", $T136, IF(OR(BF136="Y", BF136="IR"),$AM136,IF(BF136="C", IF($BI136="Y", IF($BA136="C", IF($AF136="N/A", $Q136, $AF136), IF($AF136="N/A", $T136, $AM136)), IF($AG136="N/A", $T136,$AG136)))))))</f>
        <v>1</v>
      </c>
      <c r="BY136" s="16">
        <f>IF(BG136="R", $CA136, IF(OR(BG136="P", BG136="T", BG136="N"), 0, IF($C136="DM", $T136, IF(OR(BG136="Y", BG136="IR"),$AM136,IF(BG136="C", IF($BI136="Y", IF($BA136="C", IF($AF136="N/A", $Q136, $AF136), IF($AF136="N/A", $T136, $AM136)), IF($AG136="N/A", $T136,$AG136)))))))</f>
        <v>1</v>
      </c>
      <c r="BZ136" s="16">
        <f>IF(BH136="R", $CA136, IF(OR(BH136="P", BH136="T", BH136="N"), 0, IF($C136="DM", $T136, IF(OR(BH136="Y", BH136="IR"),$AM136,IF(BH136="C", IF($BI136="Y", IF($BA136="C", IF($AF136="N/A", $Q136, $AF136), IF($AF136="N/A", $T136, $AM136)), IF($AG136="N/A", $T136,$AG136)))))))</f>
        <v>1</v>
      </c>
      <c r="CA136" s="15" t="s">
        <v>75</v>
      </c>
      <c r="CB136" s="16">
        <f>BZ136</f>
        <v>1</v>
      </c>
      <c r="CC136" s="15" t="str">
        <f>IF(OR($BH136="T", $BH136="R"), 0, IF($BH136="C", IF($BI136="Y", IF($BA136="C", 0, IF(AF136="N/A", Q136-T136, AF136-AG136)), IF($AF136="N/A", U136, AH136)), AN136))</f>
        <v>N/A</v>
      </c>
      <c r="CD136" s="15" t="str">
        <f>IF(OR($BH136="T", $BH136="R"), 0, IF($BH136="C", IF($BI136="Y", 0, IF($AF136="N/A", V136, AI136)), AO136))</f>
        <v>N/A</v>
      </c>
      <c r="CE136" s="15" t="str">
        <f>IF(OR($BH136="T", $BH136="R"), 0, IF($BH136="C", IF($BI136="Y", 0, IF($AF136="N/A", W136, AJ136)), AP136))</f>
        <v>N/A</v>
      </c>
      <c r="CF136" s="15" t="str">
        <f>IF(OR($BH136="T", $BH136="R"), 0, IF($BH136="C", IF($BI136="Y", 0, IF($AF136="N/A", X136, AK136)), AQ136))</f>
        <v>N/A</v>
      </c>
      <c r="CG136" t="str">
        <f>IF(AC136="N/A", "S:"&amp;L136&amp;" G:"&amp;M136&amp;" GR:"&amp;Q136, IF(AC136=0, "S:"&amp;L136&amp;" G:"&amp;M136&amp;" GR:"&amp;Q136, "S:"&amp;L136&amp;"/"&amp;AD136&amp;" G:"&amp;AE136&amp;" GR:"&amp;AF136))</f>
        <v>S:0 G:1 GR:1</v>
      </c>
    </row>
    <row r="137" spans="1:85" x14ac:dyDescent="0.25">
      <c r="A137" s="14">
        <v>5732</v>
      </c>
      <c r="B137" s="15" t="s">
        <v>581</v>
      </c>
      <c r="C137" s="15" t="s">
        <v>64</v>
      </c>
      <c r="D137" s="15" t="s">
        <v>53</v>
      </c>
      <c r="E137" s="15">
        <f>VLOOKUP(B137, 'Rookie Year'!$A$2:$B$55679,2,FALSE)</f>
        <v>2019</v>
      </c>
      <c r="F137" s="15">
        <v>2024</v>
      </c>
      <c r="G137" s="15" t="s">
        <v>42</v>
      </c>
      <c r="H137" s="15">
        <v>0</v>
      </c>
      <c r="I137" s="16">
        <v>1</v>
      </c>
      <c r="J137" s="15">
        <v>1</v>
      </c>
      <c r="K137" s="17">
        <f>IF(AND(G137&lt;&gt;"N",R137="N/A"), IF(I137&lt;4, 0, 0.25),IF(I137=1, IF(J137=1,0.25, 0.25), IF(I137&lt;13, 0.25, IF(I137&lt;26, 0.4, IF(I137&lt;51, 0.6, 0.75)))))</f>
        <v>0.25</v>
      </c>
      <c r="L137" s="16">
        <f>I137-M137</f>
        <v>0</v>
      </c>
      <c r="M137" s="16">
        <f>ROUNDUP(I137*K137,0)</f>
        <v>1</v>
      </c>
      <c r="N137" s="16">
        <f>M137*J137</f>
        <v>1</v>
      </c>
      <c r="O137" s="16">
        <v>0</v>
      </c>
      <c r="P137" s="16">
        <v>0</v>
      </c>
      <c r="Q137" s="16">
        <f>N137-O137-P137</f>
        <v>1</v>
      </c>
      <c r="R137" s="15" t="s">
        <v>75</v>
      </c>
      <c r="S137" s="15">
        <f>IF(R137="N/A", J137-($B$1-F137), J137-($B$1-R137))</f>
        <v>1</v>
      </c>
      <c r="T137" s="16">
        <f>IF($S137&lt;1, "N/A", $M137)</f>
        <v>1</v>
      </c>
      <c r="U137" s="16" t="str">
        <f>IF($S137&lt;2, "N/A", $M137)</f>
        <v>N/A</v>
      </c>
      <c r="V137" s="16" t="str">
        <f>IF($S137&lt;3, "N/A", $M137)</f>
        <v>N/A</v>
      </c>
      <c r="W137" s="16" t="str">
        <f>IF($S137&lt;4, "N/A", $M137)</f>
        <v>N/A</v>
      </c>
      <c r="X137" s="16" t="str">
        <f>IF($S137&lt;5, "N/A", $M137)</f>
        <v>N/A</v>
      </c>
      <c r="Y137" s="15" t="str">
        <f>IF(SUM(T137:X137)&lt;&gt;Q137, "CHECK", "OK")</f>
        <v>OK</v>
      </c>
      <c r="Z137" s="15" t="str">
        <f>IF(F137=$B$1, "No", IF(S137=1, "Yes", "No"))</f>
        <v>No</v>
      </c>
      <c r="AA137" s="18" t="str">
        <f>IF(C137="DM", "N/A", IF(Z137="No","N/A",VLOOKUP(B137,'Extension List'!$A$3:$R$1972,18,FALSE)))</f>
        <v>N/A</v>
      </c>
      <c r="AB137" s="15" t="str">
        <f>IF(C137="DM", "N/A", IF(Z137="No","N/A",VLOOKUP(B137,'Extension List'!$A$3:$T$1972,20,FALSE)))</f>
        <v>N/A</v>
      </c>
      <c r="AC137" s="15" t="str">
        <f>IF(AA137="N/A", "N/A", 0)</f>
        <v>N/A</v>
      </c>
      <c r="AD137" s="16" t="str">
        <f>IF(AE137="N/A", "N/A", AA137-AE137)</f>
        <v>N/A</v>
      </c>
      <c r="AE137" s="16" t="str">
        <f>IF(AA137="N/A", "N/A", IF(AC137&gt;0, IF(AA137&lt;13, ROUNDUP(0.25*AA137,0), IF(AA137&lt;26, ROUNDUP(0.4*AA137,0), IF(AA137&lt;51, ROUNDUP(0.6*AA137,0), ROUNDUP(0.75*AA137,0)))), "N/A"))</f>
        <v>N/A</v>
      </c>
      <c r="AF137" s="16" t="str">
        <f>IF(AD137="N/A","N/A", (AE137*AC137)+Q137)</f>
        <v>N/A</v>
      </c>
      <c r="AG137" s="16" t="str">
        <f>IF($AF137="N/A", "N/A", "TBC")</f>
        <v>N/A</v>
      </c>
      <c r="AH137" s="16" t="str">
        <f>IF($AF137="N/A", "N/A", "TBC")</f>
        <v>N/A</v>
      </c>
      <c r="AI137" s="16" t="str">
        <f>IF($AF137="N/A","N/A",IF(AC137&gt;1,"TBC","N/A"))</f>
        <v>N/A</v>
      </c>
      <c r="AJ137" s="16" t="str">
        <f>IF($AF137="N/A","N/A",IF(AC137&gt;2,"TBC","N/A"))</f>
        <v>N/A</v>
      </c>
      <c r="AK137" s="16" t="str">
        <f>IF($AF137="N/A","N/A",IF(AC137&gt;3,"TBC","N/A"))</f>
        <v>N/A</v>
      </c>
      <c r="AL137" s="16" t="str">
        <f>IF(AC137="N/A","N/A",IF(AC137&gt;0,IF(SUM(AG137:AK137)&lt;&gt;AF137,"CHECK","OK"),"N/A"))</f>
        <v>N/A</v>
      </c>
      <c r="AM137" s="16">
        <f>IF(AD137="N/A", L137+T137, L137+AG137)</f>
        <v>1</v>
      </c>
      <c r="AN137" s="16" t="str">
        <f>IF(AD137="N/A", IF(U137="N/A", "N/A", L137+U137), AD137+AH137)</f>
        <v>N/A</v>
      </c>
      <c r="AO137" s="16" t="str">
        <f>IF(AD137="N/A", IF(V137="N/A", "N/A", L137+V137), IF(AI137="N/A", "N/A", AD137+AI137))</f>
        <v>N/A</v>
      </c>
      <c r="AP137" s="16" t="str">
        <f>IF(AD137="N/A", IF(W137="N/A", "N/A", L137+W137), IF(AJ137="N/A", "N/A", AD137+AJ137))</f>
        <v>N/A</v>
      </c>
      <c r="AQ137" s="16" t="str">
        <f>IF(AD137="N/A", IF(X137="N/A", "N/A", L137+X137), IF(AK137="N/A", "N/A", AD137+AK137))</f>
        <v>N/A</v>
      </c>
      <c r="AR137" s="15" t="s">
        <v>40</v>
      </c>
      <c r="AS137" s="15" t="s">
        <v>40</v>
      </c>
      <c r="AT137" s="15" t="s">
        <v>40</v>
      </c>
      <c r="AU137" s="15" t="s">
        <v>40</v>
      </c>
      <c r="AV137" s="15" t="s">
        <v>40</v>
      </c>
      <c r="AW137" s="15" t="s">
        <v>44</v>
      </c>
      <c r="AX137" s="15" t="s">
        <v>44</v>
      </c>
      <c r="AY137" s="15" t="s">
        <v>44</v>
      </c>
      <c r="AZ137" s="15" t="s">
        <v>44</v>
      </c>
      <c r="BA137" s="15" t="s">
        <v>44</v>
      </c>
      <c r="BB137" s="15" t="s">
        <v>44</v>
      </c>
      <c r="BC137" s="15" t="s">
        <v>44</v>
      </c>
      <c r="BD137" s="15" t="s">
        <v>44</v>
      </c>
      <c r="BE137" s="15" t="s">
        <v>44</v>
      </c>
      <c r="BF137" s="15" t="s">
        <v>44</v>
      </c>
      <c r="BG137" s="15" t="s">
        <v>44</v>
      </c>
      <c r="BH137" s="15" t="s">
        <v>44</v>
      </c>
      <c r="BJ137" s="16">
        <f>IF(AR137="R", $CA137, IF(OR(AR137="P", AR137="T", AR137="N"), 0, IF($C137="DM", $T137, IF(OR(AR137="Y", AR137="IR"),$AM137,IF(AR137="C", IF($BI137="Y", IF($AF137="N/A", $Q137, $AF137), IF($AG137="N/A", $T137,$AG137)))))))</f>
        <v>1</v>
      </c>
      <c r="BK137" s="16">
        <f>IF(AS137="R", $CA137, IF(OR(AS137="P", AS137="T", AS137="N"), 0, IF($C137="DM", $T137, IF(OR(AS137="Y", AS137="IR"),$AM137,IF(AS137="C", IF($BI137="Y", IF($AF137="N/A", $Q137, $AF137), IF($AG137="N/A", $T137,$AG137)))))))</f>
        <v>1</v>
      </c>
      <c r="BL137" s="16">
        <f>IF(AT137="R", $CA137, IF(OR(AT137="P", AT137="T", AT137="N"), 0, IF($C137="DM", $T137, IF(OR(AT137="Y", AT137="IR"),$AM137,IF(AT137="C", IF($BI137="Y", IF($AF137="N/A", $Q137, $AF137), IF($AG137="N/A", $T137,$AG137)))))))</f>
        <v>1</v>
      </c>
      <c r="BM137" s="16">
        <f>IF(AU137="R", $CA137, IF(OR(AU137="P", AU137="T", AU137="N"), 0, IF($C137="DM", $T137, IF(OR(AU137="Y", AU137="IR"),$AM137,IF(AU137="C", IF($BI137="Y", IF($AF137="N/A", $Q137, $AF137), IF($AG137="N/A", $T137,$AG137)))))))</f>
        <v>1</v>
      </c>
      <c r="BN137" s="16">
        <f>IF(AV137="R", $CA137, IF(OR(AV137="P", AV137="T", AV137="N"), 0, IF($C137="DM", $T137, IF(OR(AV137="Y", AV137="IR"),$AM137,IF(AV137="C", IF($BI137="Y", IF($AF137="N/A", $Q137, $AF137), IF($AG137="N/A", $T137,$AG137)))))))</f>
        <v>1</v>
      </c>
      <c r="BO137" s="16">
        <f>IF(AW137="R", $CA137, IF(OR(AW137="P", AW137="T", AW137="N"), 0, IF($C137="DM", $T137, IF(OR(AW137="Y", AW137="IR"),$AM137,IF(AW137="C", IF($BI137="Y", IF($AF137="N/A", $Q137, $AF137), IF($AG137="N/A", $T137,$AG137)))))))</f>
        <v>1</v>
      </c>
      <c r="BP137" s="16">
        <f>IF(AX137="R", $CA137, IF(OR(AX137="P", AX137="T", AX137="N"), 0, IF($C137="DM", $T137, IF(OR(AX137="Y", AX137="IR"),$AM137,IF(AX137="C", IF($BI137="Y", IF($AF137="N/A", $Q137, $AF137), IF($AG137="N/A", $T137,$AG137)))))))</f>
        <v>1</v>
      </c>
      <c r="BQ137" s="16">
        <f>IF(AY137="R", $CA137, IF(OR(AY137="P", AY137="T", AY137="N"), 0, IF($C137="DM", $T137, IF(OR(AY137="Y", AY137="IR"),$AM137,IF(AY137="C", IF($BI137="Y", IF($AF137="N/A", $Q137, $AF137), IF($AG137="N/A", $T137,$AG137)))))))</f>
        <v>1</v>
      </c>
      <c r="BR137" s="16">
        <f>IF(AZ137="R", $CA137, IF(OR(AZ137="P", AZ137="T", AZ137="N"), 0, IF($C137="DM", $T137, IF(OR(AZ137="Y", AZ137="IR"),$AM137,IF(AZ137="C", IF($BI137="Y", IF($AF137="N/A", $Q137, $AF137), IF($AG137="N/A", $T137,$AG137)))))))</f>
        <v>1</v>
      </c>
      <c r="BS137" s="16">
        <f>IF(BA137="R", $CA137, IF(OR(BA137="P", BA137="T", BA137="N"), 0, IF($C137="DM", $T137, IF(OR(BA137="Y", BA137="IR"),$AM137,IF(BA137="C", IF($BI137="Y", IF($AF137="N/A", $Q137, $AF137), IF($AG137="N/A", $T137,$AG137)))))))</f>
        <v>1</v>
      </c>
      <c r="BT137" s="16">
        <f>IF(BB137="R", $CA137, IF(OR(BB137="P", BB137="T", BB137="N"), 0, IF($C137="DM", $T137, IF(OR(BB137="Y", BB137="IR"),$AM137,IF(BB137="C", IF($BI137="Y", IF($BA137="C", IF($AF137="N/A", $Q137, $AF137), IF($AF137="N/A", $T137, $AM137)), IF($AG137="N/A", $T137,$AG137)))))))</f>
        <v>1</v>
      </c>
      <c r="BU137" s="16">
        <f>IF(BC137="R", $CA137, IF(OR(BC137="P", BC137="T", BC137="N"), 0, IF($C137="DM", $T137, IF(OR(BC137="Y", BC137="IR"),$AM137,IF(BC137="C", IF($BI137="Y", IF($BA137="C", IF($AF137="N/A", $Q137, $AF137), IF($AF137="N/A", $T137, $AM137)), IF($AG137="N/A", $T137,$AG137)))))))</f>
        <v>1</v>
      </c>
      <c r="BV137" s="16">
        <f>IF(BD137="R", $CA137, IF(OR(BD137="P", BD137="T", BD137="N"), 0, IF($C137="DM", $T137, IF(OR(BD137="Y", BD137="IR"),$AM137,IF(BD137="C", IF($BI137="Y", IF($BA137="C", IF($AF137="N/A", $Q137, $AF137), IF($AF137="N/A", $T137, $AM137)), IF($AG137="N/A", $T137,$AG137)))))))</f>
        <v>1</v>
      </c>
      <c r="BW137" s="16">
        <f>IF(BE137="R", $CA137, IF(OR(BE137="P", BE137="T", BE137="N"), 0, IF($C137="DM", $T137, IF(OR(BE137="Y", BE137="IR"),$AM137,IF(BE137="C", IF($BI137="Y", IF($BA137="C", IF($AF137="N/A", $Q137, $AF137), IF($AF137="N/A", $T137, $AM137)), IF($AG137="N/A", $T137,$AG137)))))))</f>
        <v>1</v>
      </c>
      <c r="BX137" s="16">
        <f>IF(BF137="R", $CA137, IF(OR(BF137="P", BF137="T", BF137="N"), 0, IF($C137="DM", $T137, IF(OR(BF137="Y", BF137="IR"),$AM137,IF(BF137="C", IF($BI137="Y", IF($BA137="C", IF($AF137="N/A", $Q137, $AF137), IF($AF137="N/A", $T137, $AM137)), IF($AG137="N/A", $T137,$AG137)))))))</f>
        <v>1</v>
      </c>
      <c r="BY137" s="16">
        <f>IF(BG137="R", $CA137, IF(OR(BG137="P", BG137="T", BG137="N"), 0, IF($C137="DM", $T137, IF(OR(BG137="Y", BG137="IR"),$AM137,IF(BG137="C", IF($BI137="Y", IF($BA137="C", IF($AF137="N/A", $Q137, $AF137), IF($AF137="N/A", $T137, $AM137)), IF($AG137="N/A", $T137,$AG137)))))))</f>
        <v>1</v>
      </c>
      <c r="BZ137" s="16">
        <f>IF(BH137="R", $CA137, IF(OR(BH137="P", BH137="T", BH137="N"), 0, IF($C137="DM", $T137, IF(OR(BH137="Y", BH137="IR"),$AM137,IF(BH137="C", IF($BI137="Y", IF($BA137="C", IF($AF137="N/A", $Q137, $AF137), IF($AF137="N/A", $T137, $AM137)), IF($AG137="N/A", $T137,$AG137)))))))</f>
        <v>1</v>
      </c>
      <c r="CA137" s="15" t="s">
        <v>75</v>
      </c>
      <c r="CB137" s="16">
        <f>BZ137</f>
        <v>1</v>
      </c>
      <c r="CC137" s="15" t="str">
        <f>IF(OR($BH137="T", $BH137="R"), 0, IF($BH137="C", IF($BI137="Y", IF($BA137="C", 0, IF(AF137="N/A", Q137-T137, AF137-AG137)), IF($AF137="N/A", U137, AH137)), AN137))</f>
        <v>N/A</v>
      </c>
      <c r="CD137" s="15" t="str">
        <f>IF(OR($BH137="T", $BH137="R"), 0, IF($BH137="C", IF($BI137="Y", 0, IF($AF137="N/A", V137, AI137)), AO137))</f>
        <v>N/A</v>
      </c>
      <c r="CE137" s="15" t="str">
        <f>IF(OR($BH137="T", $BH137="R"), 0, IF($BH137="C", IF($BI137="Y", 0, IF($AF137="N/A", W137, AJ137)), AP137))</f>
        <v>N/A</v>
      </c>
      <c r="CF137" s="15" t="str">
        <f>IF(OR($BH137="T", $BH137="R"), 0, IF($BH137="C", IF($BI137="Y", 0, IF($AF137="N/A", X137, AK137)), AQ137))</f>
        <v>N/A</v>
      </c>
    </row>
    <row r="138" spans="1:85" x14ac:dyDescent="0.25">
      <c r="A138" s="14">
        <v>3102</v>
      </c>
      <c r="B138" s="15" t="s">
        <v>821</v>
      </c>
      <c r="C138" s="15" t="s">
        <v>64</v>
      </c>
      <c r="D138" s="15" t="s">
        <v>53</v>
      </c>
      <c r="E138" s="15">
        <f>VLOOKUP(B138, 'Rookie Year'!$A$2:$B$55679,2,FALSE)</f>
        <v>2019</v>
      </c>
      <c r="F138" s="15">
        <v>2019</v>
      </c>
      <c r="G138" s="15" t="s">
        <v>40</v>
      </c>
      <c r="H138" s="15" t="s">
        <v>1927</v>
      </c>
      <c r="I138" s="16">
        <v>27</v>
      </c>
      <c r="J138" s="15">
        <v>5</v>
      </c>
      <c r="K138" s="17">
        <f>IF(AND(G138&lt;&gt;"N",R138="N/A"), IF(I138&lt;4, 0, 0.25),IF(I138=1, IF(J138=1,0.25, 0.25), IF(I138&lt;13, 0.25, IF(I138&lt;26, 0.4, IF(I138&lt;51, 0.6, 0.75)))))</f>
        <v>0.6</v>
      </c>
      <c r="L138" s="16">
        <f>I138-M138</f>
        <v>10</v>
      </c>
      <c r="M138" s="16">
        <f>ROUNDUP(I138*K138,0)</f>
        <v>17</v>
      </c>
      <c r="N138" s="16">
        <f>M138*J138</f>
        <v>85</v>
      </c>
      <c r="O138" s="16">
        <v>34</v>
      </c>
      <c r="P138" s="16">
        <v>0</v>
      </c>
      <c r="Q138" s="16">
        <f>N138-O138-P138</f>
        <v>51</v>
      </c>
      <c r="R138" s="15">
        <v>2022</v>
      </c>
      <c r="S138" s="15">
        <f>IF(R138="N/A", J138-($B$1-F138), J138-($B$1-R138))</f>
        <v>3</v>
      </c>
      <c r="T138" s="16">
        <v>17</v>
      </c>
      <c r="U138" s="16">
        <v>17</v>
      </c>
      <c r="V138" s="16">
        <v>17</v>
      </c>
      <c r="W138" s="16" t="str">
        <f>IF($S138&lt;4, "N/A", $M138)</f>
        <v>N/A</v>
      </c>
      <c r="X138" s="16" t="str">
        <f>IF($S138&lt;5, "N/A", $M138)</f>
        <v>N/A</v>
      </c>
      <c r="Y138" s="15" t="str">
        <f>IF(SUM(T138:X138)&lt;&gt;Q138, "CHECK", "OK")</f>
        <v>OK</v>
      </c>
      <c r="Z138" s="15" t="str">
        <f>IF(F138=$B$1, "No", IF(S138=1, "Yes", "No"))</f>
        <v>No</v>
      </c>
      <c r="AA138" s="18" t="str">
        <f>IF(C138="DM", "N/A", IF(Z138="No","N/A",VLOOKUP(B138,'Extension List'!$A$3:$R$1972,18,FALSE)))</f>
        <v>N/A</v>
      </c>
      <c r="AB138" s="15" t="str">
        <f>IF(C138="DM", "N/A", IF(Z138="No","N/A",VLOOKUP(B138,'Extension List'!$A$3:$T$1972,20,FALSE)))</f>
        <v>N/A</v>
      </c>
      <c r="AC138" s="15" t="str">
        <f>IF(AA138="N/A", "N/A", 0)</f>
        <v>N/A</v>
      </c>
      <c r="AD138" s="16" t="str">
        <f>IF(AE138="N/A", "N/A", AA138-AE138)</f>
        <v>N/A</v>
      </c>
      <c r="AE138" s="16" t="str">
        <f>IF(AA138="N/A", "N/A", IF(AC138&gt;0, IF(AA138&lt;13, ROUNDUP(0.25*AA138,0), IF(AA138&lt;26, ROUNDUP(0.4*AA138,0), IF(AA138&lt;51, ROUNDUP(0.6*AA138,0), ROUNDUP(0.75*AA138,0)))), "N/A"))</f>
        <v>N/A</v>
      </c>
      <c r="AF138" s="16" t="str">
        <f>IF(AD138="N/A","N/A", (AE138*AC138)+Q138)</f>
        <v>N/A</v>
      </c>
      <c r="AG138" s="16" t="str">
        <f>IF($AF138="N/A", "N/A", "TBC")</f>
        <v>N/A</v>
      </c>
      <c r="AH138" s="16" t="str">
        <f>IF($AF138="N/A", "N/A", "TBC")</f>
        <v>N/A</v>
      </c>
      <c r="AI138" s="16" t="str">
        <f>IF($AF138="N/A","N/A",IF(AC138&gt;1,"TBC","N/A"))</f>
        <v>N/A</v>
      </c>
      <c r="AJ138" s="16" t="str">
        <f>IF($AF138="N/A","N/A",IF(AC138&gt;2,"TBC","N/A"))</f>
        <v>N/A</v>
      </c>
      <c r="AK138" s="16" t="str">
        <f>IF($AF138="N/A","N/A",IF(AC138&gt;3,"TBC","N/A"))</f>
        <v>N/A</v>
      </c>
      <c r="AL138" s="16" t="str">
        <f>IF(AC138="N/A","N/A",IF(AC138&gt;0,IF(SUM(AG138:AK138)&lt;&gt;AF138,"CHECK","OK"),"N/A"))</f>
        <v>N/A</v>
      </c>
      <c r="AM138" s="16">
        <f>IF(AD138="N/A", L138+T138, L138+AG138)</f>
        <v>27</v>
      </c>
      <c r="AN138" s="16">
        <f>IF(AD138="N/A", IF(U138="N/A", "N/A", L138+U138), AD138+AH138)</f>
        <v>27</v>
      </c>
      <c r="AO138" s="16">
        <f>IF(AD138="N/A", IF(V138="N/A", "N/A", L138+V138), IF(AI138="N/A", "N/A", AD138+AI138))</f>
        <v>27</v>
      </c>
      <c r="AP138" s="16" t="str">
        <f>IF(AD138="N/A", IF(W138="N/A", "N/A", L138+W138), IF(AJ138="N/A", "N/A", AD138+AJ138))</f>
        <v>N/A</v>
      </c>
      <c r="AQ138" s="16" t="str">
        <f>IF(AD138="N/A", IF(X138="N/A", "N/A", L138+X138), IF(AK138="N/A", "N/A", AD138+AK138))</f>
        <v>N/A</v>
      </c>
      <c r="AR138" s="15" t="s">
        <v>48</v>
      </c>
      <c r="AS138" s="15" t="s">
        <v>48</v>
      </c>
      <c r="AT138" s="15" t="s">
        <v>48</v>
      </c>
      <c r="AU138" s="15" t="s">
        <v>48</v>
      </c>
      <c r="AV138" s="15" t="s">
        <v>48</v>
      </c>
      <c r="AW138" s="15" t="s">
        <v>48</v>
      </c>
      <c r="AX138" s="15" t="s">
        <v>48</v>
      </c>
      <c r="AY138" s="15" t="s">
        <v>48</v>
      </c>
      <c r="AZ138" s="15" t="s">
        <v>40</v>
      </c>
      <c r="BA138" s="15" t="s">
        <v>40</v>
      </c>
      <c r="BB138" s="15" t="s">
        <v>40</v>
      </c>
      <c r="BC138" s="15" t="s">
        <v>40</v>
      </c>
      <c r="BD138" s="15" t="s">
        <v>40</v>
      </c>
      <c r="BE138" s="15" t="s">
        <v>40</v>
      </c>
      <c r="BF138" s="15" t="s">
        <v>40</v>
      </c>
      <c r="BG138" s="15" t="s">
        <v>40</v>
      </c>
      <c r="BH138" s="15" t="s">
        <v>40</v>
      </c>
      <c r="BI138" s="15"/>
      <c r="BJ138" s="16">
        <f>IF(AR138="R", $CA138, IF(OR(AR138="P", AR138="T", AR138="N"), 0, IF($C138="DM", $T138, IF(OR(AR138="Y", AR138="IR"),$AM138,IF(AR138="C", IF($BI138="Y", IF($AF138="N/A", $Q138, $AF138), IF($AG138="N/A", $T138,$AG138)))))))</f>
        <v>27</v>
      </c>
      <c r="BK138" s="16">
        <f>IF(AS138="R", $CA138, IF(OR(AS138="P", AS138="T", AS138="N"), 0, IF($C138="DM", $T138, IF(OR(AS138="Y", AS138="IR"),$AM138,IF(AS138="C", IF($BI138="Y", IF($AF138="N/A", $Q138, $AF138), IF($AG138="N/A", $T138,$AG138)))))))</f>
        <v>27</v>
      </c>
      <c r="BL138" s="16">
        <f>IF(AT138="R", $CA138, IF(OR(AT138="P", AT138="T", AT138="N"), 0, IF($C138="DM", $T138, IF(OR(AT138="Y", AT138="IR"),$AM138,IF(AT138="C", IF($BI138="Y", IF($AF138="N/A", $Q138, $AF138), IF($AG138="N/A", $T138,$AG138)))))))</f>
        <v>27</v>
      </c>
      <c r="BM138" s="16">
        <f>IF(AU138="R", $CA138, IF(OR(AU138="P", AU138="T", AU138="N"), 0, IF($C138="DM", $T138, IF(OR(AU138="Y", AU138="IR"),$AM138,IF(AU138="C", IF($BI138="Y", IF($AF138="N/A", $Q138, $AF138), IF($AG138="N/A", $T138,$AG138)))))))</f>
        <v>27</v>
      </c>
      <c r="BN138" s="16">
        <f>IF(AV138="R", $CA138, IF(OR(AV138="P", AV138="T", AV138="N"), 0, IF($C138="DM", $T138, IF(OR(AV138="Y", AV138="IR"),$AM138,IF(AV138="C", IF($BI138="Y", IF($AF138="N/A", $Q138, $AF138), IF($AG138="N/A", $T138,$AG138)))))))</f>
        <v>27</v>
      </c>
      <c r="BO138" s="16">
        <f>IF(AW138="R", $CA138, IF(OR(AW138="P", AW138="T", AW138="N"), 0, IF($C138="DM", $T138, IF(OR(AW138="Y", AW138="IR"),$AM138,IF(AW138="C", IF($BI138="Y", IF($AF138="N/A", $Q138, $AF138), IF($AG138="N/A", $T138,$AG138)))))))</f>
        <v>27</v>
      </c>
      <c r="BP138" s="16">
        <f>IF(AX138="R", $CA138, IF(OR(AX138="P", AX138="T", AX138="N"), 0, IF($C138="DM", $T138, IF(OR(AX138="Y", AX138="IR"),$AM138,IF(AX138="C", IF($BI138="Y", IF($AF138="N/A", $Q138, $AF138), IF($AG138="N/A", $T138,$AG138)))))))</f>
        <v>27</v>
      </c>
      <c r="BQ138" s="16">
        <f>IF(AY138="R", $CA138, IF(OR(AY138="P", AY138="T", AY138="N"), 0, IF($C138="DM", $T138, IF(OR(AY138="Y", AY138="IR"),$AM138,IF(AY138="C", IF($BI138="Y", IF($AF138="N/A", $Q138, $AF138), IF($AG138="N/A", $T138,$AG138)))))))</f>
        <v>27</v>
      </c>
      <c r="BR138" s="16">
        <f>IF(AZ138="R", $CA138, IF(OR(AZ138="P", AZ138="T", AZ138="N"), 0, IF($C138="DM", $T138, IF(OR(AZ138="Y", AZ138="IR"),$AM138,IF(AZ138="C", IF($BI138="Y", IF($AF138="N/A", $Q138, $AF138), IF($AG138="N/A", $T138,$AG138)))))))</f>
        <v>27</v>
      </c>
      <c r="BS138" s="16">
        <f>IF(BA138="R", $CA138, IF(OR(BA138="P", BA138="T", BA138="N"), 0, IF($C138="DM", $T138, IF(OR(BA138="Y", BA138="IR"),$AM138,IF(BA138="C", IF($BI138="Y", IF($AF138="N/A", $Q138, $AF138), IF($AG138="N/A", $T138,$AG138)))))))</f>
        <v>27</v>
      </c>
      <c r="BT138" s="16">
        <f>IF(BB138="R", $CA138, IF(OR(BB138="P", BB138="T", BB138="N"), 0, IF($C138="DM", $T138, IF(OR(BB138="Y", BB138="IR"),$AM138,IF(BB138="C", IF($BI138="Y", IF($BA138="C", IF($AF138="N/A", $Q138, $AF138), IF($AF138="N/A", $T138, $AM138)), IF($AG138="N/A", $T138,$AG138)))))))</f>
        <v>27</v>
      </c>
      <c r="BU138" s="16">
        <f>IF(BC138="R", $CA138, IF(OR(BC138="P", BC138="T", BC138="N"), 0, IF($C138="DM", $T138, IF(OR(BC138="Y", BC138="IR"),$AM138,IF(BC138="C", IF($BI138="Y", IF($BA138="C", IF($AF138="N/A", $Q138, $AF138), IF($AF138="N/A", $T138, $AM138)), IF($AG138="N/A", $T138,$AG138)))))))</f>
        <v>27</v>
      </c>
      <c r="BV138" s="16">
        <f>IF(BD138="R", $CA138, IF(OR(BD138="P", BD138="T", BD138="N"), 0, IF($C138="DM", $T138, IF(OR(BD138="Y", BD138="IR"),$AM138,IF(BD138="C", IF($BI138="Y", IF($BA138="C", IF($AF138="N/A", $Q138, $AF138), IF($AF138="N/A", $T138, $AM138)), IF($AG138="N/A", $T138,$AG138)))))))</f>
        <v>27</v>
      </c>
      <c r="BW138" s="16">
        <f>IF(BE138="R", $CA138, IF(OR(BE138="P", BE138="T", BE138="N"), 0, IF($C138="DM", $T138, IF(OR(BE138="Y", BE138="IR"),$AM138,IF(BE138="C", IF($BI138="Y", IF($BA138="C", IF($AF138="N/A", $Q138, $AF138), IF($AF138="N/A", $T138, $AM138)), IF($AG138="N/A", $T138,$AG138)))))))</f>
        <v>27</v>
      </c>
      <c r="BX138" s="16">
        <f>IF(BF138="R", $CA138, IF(OR(BF138="P", BF138="T", BF138="N"), 0, IF($C138="DM", $T138, IF(OR(BF138="Y", BF138="IR"),$AM138,IF(BF138="C", IF($BI138="Y", IF($BA138="C", IF($AF138="N/A", $Q138, $AF138), IF($AF138="N/A", $T138, $AM138)), IF($AG138="N/A", $T138,$AG138)))))))</f>
        <v>27</v>
      </c>
      <c r="BY138" s="16">
        <f>IF(BG138="R", $CA138, IF(OR(BG138="P", BG138="T", BG138="N"), 0, IF($C138="DM", $T138, IF(OR(BG138="Y", BG138="IR"),$AM138,IF(BG138="C", IF($BI138="Y", IF($BA138="C", IF($AF138="N/A", $Q138, $AF138), IF($AF138="N/A", $T138, $AM138)), IF($AG138="N/A", $T138,$AG138)))))))</f>
        <v>27</v>
      </c>
      <c r="BZ138" s="16">
        <f>IF(BH138="R", $CA138, IF(OR(BH138="P", BH138="T", BH138="N"), 0, IF($C138="DM", $T138, IF(OR(BH138="Y", BH138="IR"),$AM138,IF(BH138="C", IF($BI138="Y", IF($BA138="C", IF($AF138="N/A", $Q138, $AF138), IF($AF138="N/A", $T138, $AM138)), IF($AG138="N/A", $T138,$AG138)))))))</f>
        <v>27</v>
      </c>
      <c r="CA138" s="15" t="s">
        <v>75</v>
      </c>
      <c r="CB138" s="16">
        <f>BZ138</f>
        <v>27</v>
      </c>
      <c r="CC138" s="15">
        <f>IF(OR($BH138="T", $BH138="R"), 0, IF($BH138="C", IF($BI138="Y", IF($BA138="C", 0, IF(AF138="N/A", Q138-T138, AF138-AG138)), IF($AF138="N/A", U138, AH138)), AN138))</f>
        <v>27</v>
      </c>
      <c r="CD138" s="15">
        <f>IF(OR($BH138="T", $BH138="R"), 0, IF($BH138="C", IF($BI138="Y", 0, IF($AF138="N/A", V138, AI138)), AO138))</f>
        <v>27</v>
      </c>
      <c r="CE138" s="15" t="str">
        <f>IF(OR($BH138="T", $BH138="R"), 0, IF($BH138="C", IF($BI138="Y", 0, IF($AF138="N/A", W138, AJ138)), AP138))</f>
        <v>N/A</v>
      </c>
      <c r="CF138" s="15" t="str">
        <f>IF(OR($BH138="T", $BH138="R"), 0, IF($BH138="C", IF($BI138="Y", 0, IF($AF138="N/A", X138, AK138)), AQ138))</f>
        <v>N/A</v>
      </c>
      <c r="CG138" t="str">
        <f>IF(AC138="N/A", "S:"&amp;L138&amp;" G:"&amp;M138&amp;" GR:"&amp;Q138, IF(AC138=0, "S:"&amp;L138&amp;" G:"&amp;M138&amp;" GR:"&amp;Q138, "S:"&amp;L138&amp;"/"&amp;AD138&amp;" G:"&amp;AE138&amp;" GR:"&amp;AF138))</f>
        <v>S:10 G:17 GR:51</v>
      </c>
    </row>
    <row r="139" spans="1:85" x14ac:dyDescent="0.25">
      <c r="A139" s="14">
        <v>5670</v>
      </c>
      <c r="B139" s="15" t="s">
        <v>3019</v>
      </c>
      <c r="C139" s="15" t="s">
        <v>64</v>
      </c>
      <c r="D139" s="15" t="s">
        <v>53</v>
      </c>
      <c r="E139" s="15">
        <f>VLOOKUP(B139, 'Rookie Year'!$A$2:$B$55679,2,FALSE)</f>
        <v>2024</v>
      </c>
      <c r="F139" s="15">
        <v>2024</v>
      </c>
      <c r="G139" s="15" t="s">
        <v>40</v>
      </c>
      <c r="H139" s="15" t="s">
        <v>2218</v>
      </c>
      <c r="I139" s="16">
        <v>1</v>
      </c>
      <c r="J139" s="15">
        <v>3</v>
      </c>
      <c r="K139" s="17">
        <f>IF(AND(G139&lt;&gt;"N",R139="N/A"), IF(I139&lt;4, 0, 0.25),IF(I139=1, IF(J139=1,0.25, 0.25), IF(I139&lt;13, 0.25, IF(I139&lt;26, 0.4, IF(I139&lt;51, 0.6, 0.75)))))</f>
        <v>0</v>
      </c>
      <c r="L139" s="16">
        <f>I139-M139</f>
        <v>1</v>
      </c>
      <c r="M139" s="16">
        <f>ROUNDUP(I139*K139,0)</f>
        <v>0</v>
      </c>
      <c r="N139" s="16">
        <f>M139*J139</f>
        <v>0</v>
      </c>
      <c r="O139" s="16">
        <v>0</v>
      </c>
      <c r="P139" s="16">
        <v>0</v>
      </c>
      <c r="Q139" s="16">
        <f>N139-O139-P139</f>
        <v>0</v>
      </c>
      <c r="R139" s="15" t="s">
        <v>75</v>
      </c>
      <c r="S139" s="15">
        <f>IF(R139="N/A", J139-($B$1-F139), J139-($B$1-R139))</f>
        <v>3</v>
      </c>
      <c r="T139" s="16">
        <f>IF($S139&lt;1, "N/A", $M139)</f>
        <v>0</v>
      </c>
      <c r="U139" s="16">
        <f>IF($S139&lt;2, "N/A", $M139)</f>
        <v>0</v>
      </c>
      <c r="V139" s="16">
        <f>IF($S139&lt;3, "N/A", $M139)</f>
        <v>0</v>
      </c>
      <c r="W139" s="16" t="str">
        <f>IF($S139&lt;4, "N/A", $M139)</f>
        <v>N/A</v>
      </c>
      <c r="X139" s="16" t="str">
        <f>IF($S139&lt;5, "N/A", $M139)</f>
        <v>N/A</v>
      </c>
      <c r="Y139" s="15" t="str">
        <f>IF(SUM(T139:X139)&lt;&gt;Q139, "CHECK", "OK")</f>
        <v>OK</v>
      </c>
      <c r="Z139" s="15" t="str">
        <f>IF(F139=$B$1, "No", IF(S139=1, "Yes", "No"))</f>
        <v>No</v>
      </c>
      <c r="AA139" s="18" t="str">
        <f>IF(C139="DM", "N/A", IF(Z139="No","N/A",VLOOKUP(B139,'Extension List'!$A$3:$R$1972,18,FALSE)))</f>
        <v>N/A</v>
      </c>
      <c r="AB139" s="15" t="str">
        <f>IF(C139="DM", "N/A", IF(Z139="No","N/A",VLOOKUP(B139,'Extension List'!$A$3:$T$1972,20,FALSE)))</f>
        <v>N/A</v>
      </c>
      <c r="AC139" s="15" t="str">
        <f>IF(AA139="N/A", "N/A", 0)</f>
        <v>N/A</v>
      </c>
      <c r="AD139" s="16" t="str">
        <f>IF(AE139="N/A", "N/A", AA139-AE139)</f>
        <v>N/A</v>
      </c>
      <c r="AE139" s="16" t="str">
        <f>IF(AA139="N/A", "N/A", IF(AC139&gt;0, IF(AA139&lt;13, ROUNDUP(0.25*AA139,0), IF(AA139&lt;26, ROUNDUP(0.4*AA139,0), IF(AA139&lt;51, ROUNDUP(0.6*AA139,0), ROUNDUP(0.75*AA139,0)))), "N/A"))</f>
        <v>N/A</v>
      </c>
      <c r="AF139" s="16" t="str">
        <f>IF(AD139="N/A","N/A", (AE139*AC139)+Q139)</f>
        <v>N/A</v>
      </c>
      <c r="AG139" s="16" t="str">
        <f>IF($AF139="N/A", "N/A", "TBC")</f>
        <v>N/A</v>
      </c>
      <c r="AH139" s="16" t="str">
        <f>IF($AF139="N/A", "N/A", "TBC")</f>
        <v>N/A</v>
      </c>
      <c r="AI139" s="16" t="str">
        <f>IF($AF139="N/A","N/A",IF(AC139&gt;1,"TBC","N/A"))</f>
        <v>N/A</v>
      </c>
      <c r="AJ139" s="16" t="str">
        <f>IF($AF139="N/A","N/A",IF(AC139&gt;2,"TBC","N/A"))</f>
        <v>N/A</v>
      </c>
      <c r="AK139" s="16" t="str">
        <f>IF($AF139="N/A","N/A",IF(AC139&gt;3,"TBC","N/A"))</f>
        <v>N/A</v>
      </c>
      <c r="AL139" s="16" t="str">
        <f>IF(AC139="N/A","N/A",IF(AC139&gt;0,IF(SUM(AG139:AK139)&lt;&gt;AF139,"CHECK","OK"),"N/A"))</f>
        <v>N/A</v>
      </c>
      <c r="AM139" s="16">
        <f>IF(AD139="N/A", L139+T139, L139+AG139)</f>
        <v>1</v>
      </c>
      <c r="AN139" s="16">
        <f>IF(AD139="N/A", IF(U139="N/A", "N/A", L139+U139), AD139+AH139)</f>
        <v>1</v>
      </c>
      <c r="AO139" s="16">
        <f>IF(AD139="N/A", IF(V139="N/A", "N/A", L139+V139), IF(AI139="N/A", "N/A", AD139+AI139))</f>
        <v>1</v>
      </c>
      <c r="AP139" s="16" t="str">
        <f>IF(AD139="N/A", IF(W139="N/A", "N/A", L139+W139), IF(AJ139="N/A", "N/A", AD139+AJ139))</f>
        <v>N/A</v>
      </c>
      <c r="AQ139" s="16" t="str">
        <f>IF(AD139="N/A", IF(X139="N/A", "N/A", L139+X139), IF(AK139="N/A", "N/A", AD139+AK139))</f>
        <v>N/A</v>
      </c>
      <c r="AR139" s="15" t="s">
        <v>40</v>
      </c>
      <c r="AS139" s="15" t="s">
        <v>40</v>
      </c>
      <c r="AT139" s="15" t="s">
        <v>40</v>
      </c>
      <c r="AU139" s="15" t="s">
        <v>40</v>
      </c>
      <c r="AV139" s="15" t="s">
        <v>40</v>
      </c>
      <c r="AW139" s="15" t="s">
        <v>40</v>
      </c>
      <c r="AX139" s="15" t="s">
        <v>40</v>
      </c>
      <c r="AY139" s="15" t="s">
        <v>40</v>
      </c>
      <c r="AZ139" s="15" t="s">
        <v>40</v>
      </c>
      <c r="BA139" s="15" t="s">
        <v>40</v>
      </c>
      <c r="BB139" s="15" t="s">
        <v>40</v>
      </c>
      <c r="BC139" s="15" t="s">
        <v>40</v>
      </c>
      <c r="BD139" s="15" t="s">
        <v>40</v>
      </c>
      <c r="BE139" s="15" t="s">
        <v>40</v>
      </c>
      <c r="BF139" s="15" t="s">
        <v>40</v>
      </c>
      <c r="BG139" s="15" t="s">
        <v>40</v>
      </c>
      <c r="BH139" s="15" t="s">
        <v>40</v>
      </c>
      <c r="BJ139" s="16">
        <f>IF(AR139="R", $CA139, IF(OR(AR139="P", AR139="T", AR139="N"), 0, IF($C139="DM", $T139, IF(OR(AR139="Y", AR139="IR"),$AM139,IF(AR139="C", IF($BI139="Y", IF($AF139="N/A", $Q139, $AF139), IF($AG139="N/A", $T139,$AG139)))))))</f>
        <v>1</v>
      </c>
      <c r="BK139" s="16">
        <f>IF(AS139="R", $CA139, IF(OR(AS139="P", AS139="T", AS139="N"), 0, IF($C139="DM", $T139, IF(OR(AS139="Y", AS139="IR"),$AM139,IF(AS139="C", IF($BI139="Y", IF($AF139="N/A", $Q139, $AF139), IF($AG139="N/A", $T139,$AG139)))))))</f>
        <v>1</v>
      </c>
      <c r="BL139" s="16">
        <f>IF(AT139="R", $CA139, IF(OR(AT139="P", AT139="T", AT139="N"), 0, IF($C139="DM", $T139, IF(OR(AT139="Y", AT139="IR"),$AM139,IF(AT139="C", IF($BI139="Y", IF($AF139="N/A", $Q139, $AF139), IF($AG139="N/A", $T139,$AG139)))))))</f>
        <v>1</v>
      </c>
      <c r="BM139" s="16">
        <f>IF(AU139="R", $CA139, IF(OR(AU139="P", AU139="T", AU139="N"), 0, IF($C139="DM", $T139, IF(OR(AU139="Y", AU139="IR"),$AM139,IF(AU139="C", IF($BI139="Y", IF($AF139="N/A", $Q139, $AF139), IF($AG139="N/A", $T139,$AG139)))))))</f>
        <v>1</v>
      </c>
      <c r="BN139" s="16">
        <f>IF(AV139="R", $CA139, IF(OR(AV139="P", AV139="T", AV139="N"), 0, IF($C139="DM", $T139, IF(OR(AV139="Y", AV139="IR"),$AM139,IF(AV139="C", IF($BI139="Y", IF($AF139="N/A", $Q139, $AF139), IF($AG139="N/A", $T139,$AG139)))))))</f>
        <v>1</v>
      </c>
      <c r="BO139" s="16">
        <f>IF(AW139="R", $CA139, IF(OR(AW139="P", AW139="T", AW139="N"), 0, IF($C139="DM", $T139, IF(OR(AW139="Y", AW139="IR"),$AM139,IF(AW139="C", IF($BI139="Y", IF($AF139="N/A", $Q139, $AF139), IF($AG139="N/A", $T139,$AG139)))))))</f>
        <v>1</v>
      </c>
      <c r="BP139" s="16">
        <f>IF(AX139="R", $CA139, IF(OR(AX139="P", AX139="T", AX139="N"), 0, IF($C139="DM", $T139, IF(OR(AX139="Y", AX139="IR"),$AM139,IF(AX139="C", IF($BI139="Y", IF($AF139="N/A", $Q139, $AF139), IF($AG139="N/A", $T139,$AG139)))))))</f>
        <v>1</v>
      </c>
      <c r="BQ139" s="16">
        <f>IF(AY139="R", $CA139, IF(OR(AY139="P", AY139="T", AY139="N"), 0, IF($C139="DM", $T139, IF(OR(AY139="Y", AY139="IR"),$AM139,IF(AY139="C", IF($BI139="Y", IF($AF139="N/A", $Q139, $AF139), IF($AG139="N/A", $T139,$AG139)))))))</f>
        <v>1</v>
      </c>
      <c r="BR139" s="16">
        <f>IF(AZ139="R", $CA139, IF(OR(AZ139="P", AZ139="T", AZ139="N"), 0, IF($C139="DM", $T139, IF(OR(AZ139="Y", AZ139="IR"),$AM139,IF(AZ139="C", IF($BI139="Y", IF($AF139="N/A", $Q139, $AF139), IF($AG139="N/A", $T139,$AG139)))))))</f>
        <v>1</v>
      </c>
      <c r="BS139" s="16">
        <f>IF(BA139="R", $CA139, IF(OR(BA139="P", BA139="T", BA139="N"), 0, IF($C139="DM", $T139, IF(OR(BA139="Y", BA139="IR"),$AM139,IF(BA139="C", IF($BI139="Y", IF($AF139="N/A", $Q139, $AF139), IF($AG139="N/A", $T139,$AG139)))))))</f>
        <v>1</v>
      </c>
      <c r="BT139" s="16">
        <f>IF(BB139="R", $CA139, IF(OR(BB139="P", BB139="T", BB139="N"), 0, IF($C139="DM", $T139, IF(OR(BB139="Y", BB139="IR"),$AM139,IF(BB139="C", IF($BI139="Y", IF($BA139="C", IF($AF139="N/A", $Q139, $AF139), IF($AF139="N/A", $T139, $AM139)), IF($AG139="N/A", $T139,$AG139)))))))</f>
        <v>1</v>
      </c>
      <c r="BU139" s="16">
        <f>IF(BC139="R", $CA139, IF(OR(BC139="P", BC139="T", BC139="N"), 0, IF($C139="DM", $T139, IF(OR(BC139="Y", BC139="IR"),$AM139,IF(BC139="C", IF($BI139="Y", IF($BA139="C", IF($AF139="N/A", $Q139, $AF139), IF($AF139="N/A", $T139, $AM139)), IF($AG139="N/A", $T139,$AG139)))))))</f>
        <v>1</v>
      </c>
      <c r="BV139" s="16">
        <f>IF(BD139="R", $CA139, IF(OR(BD139="P", BD139="T", BD139="N"), 0, IF($C139="DM", $T139, IF(OR(BD139="Y", BD139="IR"),$AM139,IF(BD139="C", IF($BI139="Y", IF($BA139="C", IF($AF139="N/A", $Q139, $AF139), IF($AF139="N/A", $T139, $AM139)), IF($AG139="N/A", $T139,$AG139)))))))</f>
        <v>1</v>
      </c>
      <c r="BW139" s="16">
        <f>IF(BE139="R", $CA139, IF(OR(BE139="P", BE139="T", BE139="N"), 0, IF($C139="DM", $T139, IF(OR(BE139="Y", BE139="IR"),$AM139,IF(BE139="C", IF($BI139="Y", IF($BA139="C", IF($AF139="N/A", $Q139, $AF139), IF($AF139="N/A", $T139, $AM139)), IF($AG139="N/A", $T139,$AG139)))))))</f>
        <v>1</v>
      </c>
      <c r="BX139" s="16">
        <f>IF(BF139="R", $CA139, IF(OR(BF139="P", BF139="T", BF139="N"), 0, IF($C139="DM", $T139, IF(OR(BF139="Y", BF139="IR"),$AM139,IF(BF139="C", IF($BI139="Y", IF($BA139="C", IF($AF139="N/A", $Q139, $AF139), IF($AF139="N/A", $T139, $AM139)), IF($AG139="N/A", $T139,$AG139)))))))</f>
        <v>1</v>
      </c>
      <c r="BY139" s="16">
        <f>IF(BG139="R", $CA139, IF(OR(BG139="P", BG139="T", BG139="N"), 0, IF($C139="DM", $T139, IF(OR(BG139="Y", BG139="IR"),$AM139,IF(BG139="C", IF($BI139="Y", IF($BA139="C", IF($AF139="N/A", $Q139, $AF139), IF($AF139="N/A", $T139, $AM139)), IF($AG139="N/A", $T139,$AG139)))))))</f>
        <v>1</v>
      </c>
      <c r="BZ139" s="16">
        <f>IF(BH139="R", $CA139, IF(OR(BH139="P", BH139="T", BH139="N"), 0, IF($C139="DM", $T139, IF(OR(BH139="Y", BH139="IR"),$AM139,IF(BH139="C", IF($BI139="Y", IF($BA139="C", IF($AF139="N/A", $Q139, $AF139), IF($AF139="N/A", $T139, $AM139)), IF($AG139="N/A", $T139,$AG139)))))))</f>
        <v>1</v>
      </c>
      <c r="CA139" s="15" t="s">
        <v>75</v>
      </c>
      <c r="CB139" s="16">
        <f>BZ139</f>
        <v>1</v>
      </c>
      <c r="CC139" s="15">
        <f>IF(OR($BH139="T", $BH139="R"), 0, IF($BH139="C", IF($BI139="Y", IF($BA139="C", 0, IF(AF139="N/A", Q139-T139, AF139-AG139)), IF($AF139="N/A", U139, AH139)), AN139))</f>
        <v>1</v>
      </c>
      <c r="CD139" s="15">
        <f>IF(OR($BH139="T", $BH139="R"), 0, IF($BH139="C", IF($BI139="Y", 0, IF($AF139="N/A", V139, AI139)), AO139))</f>
        <v>1</v>
      </c>
      <c r="CE139" s="15" t="str">
        <f>IF(OR($BH139="T", $BH139="R"), 0, IF($BH139="C", IF($BI139="Y", 0, IF($AF139="N/A", W139, AJ139)), AP139))</f>
        <v>N/A</v>
      </c>
      <c r="CF139" s="15" t="str">
        <f>IF(OR($BH139="T", $BH139="R"), 0, IF($BH139="C", IF($BI139="Y", 0, IF($AF139="N/A", X139, AK139)), AQ139))</f>
        <v>N/A</v>
      </c>
      <c r="CG139" t="str">
        <f>IF(AC139="N/A", "S:"&amp;L139&amp;" G:"&amp;M139&amp;" GR:"&amp;Q139, IF(AC139=0, "S:"&amp;L139&amp;" G:"&amp;M139&amp;" GR:"&amp;Q139, "S:"&amp;L139&amp;"/"&amp;AD139&amp;" G:"&amp;AE139&amp;" GR:"&amp;AF139))</f>
        <v>S:1 G:0 GR:0</v>
      </c>
    </row>
    <row r="140" spans="1:85" x14ac:dyDescent="0.25">
      <c r="A140" s="14">
        <v>5249</v>
      </c>
      <c r="B140" s="15" t="s">
        <v>2838</v>
      </c>
      <c r="C140" s="15" t="s">
        <v>64</v>
      </c>
      <c r="D140" s="15" t="s">
        <v>53</v>
      </c>
      <c r="E140" s="15">
        <f>VLOOKUP(B140, 'Rookie Year'!$A$2:$B$55679,2,FALSE)</f>
        <v>2023</v>
      </c>
      <c r="F140" s="15">
        <v>2023</v>
      </c>
      <c r="G140" s="15" t="s">
        <v>40</v>
      </c>
      <c r="H140" s="15" t="s">
        <v>2230</v>
      </c>
      <c r="I140" s="16">
        <v>1</v>
      </c>
      <c r="J140" s="15">
        <v>3</v>
      </c>
      <c r="K140" s="17">
        <f>IF(AND(G140&lt;&gt;"N",R140="N/A"), IF(I140&lt;4, 0, 0.25),IF(I140=1, IF(J140=1,0.25, 0.25), IF(I140&lt;13, 0.25, IF(I140&lt;26, 0.4, IF(I140&lt;51, 0.6, 0.75)))))</f>
        <v>0</v>
      </c>
      <c r="L140" s="16">
        <f>I140-M140</f>
        <v>1</v>
      </c>
      <c r="M140" s="16">
        <f>ROUNDUP(I140*K140,0)</f>
        <v>0</v>
      </c>
      <c r="N140" s="16">
        <f>M140*J140</f>
        <v>0</v>
      </c>
      <c r="O140" s="16">
        <v>0</v>
      </c>
      <c r="P140" s="16">
        <v>0</v>
      </c>
      <c r="Q140" s="16">
        <f>N140-O140-P140</f>
        <v>0</v>
      </c>
      <c r="R140" s="15" t="s">
        <v>75</v>
      </c>
      <c r="S140" s="15">
        <f>IF(R140="N/A", J140-($B$1-F140), J140-($B$1-R140))</f>
        <v>2</v>
      </c>
      <c r="T140" s="16">
        <v>0</v>
      </c>
      <c r="U140" s="16">
        <v>0</v>
      </c>
      <c r="V140" s="16" t="str">
        <f>IF($S140&lt;3, "N/A", $M140)</f>
        <v>N/A</v>
      </c>
      <c r="W140" s="16" t="str">
        <f>IF($S140&lt;4, "N/A", $M140)</f>
        <v>N/A</v>
      </c>
      <c r="X140" s="16" t="str">
        <f>IF($S140&lt;5, "N/A", $M140)</f>
        <v>N/A</v>
      </c>
      <c r="Y140" s="15" t="str">
        <f>IF(SUM(T140:X140)&lt;&gt;Q140, "CHECK", "OK")</f>
        <v>OK</v>
      </c>
      <c r="Z140" s="15" t="str">
        <f>IF(F140=$B$1, "No", IF(S140=1, "Yes", "No"))</f>
        <v>No</v>
      </c>
      <c r="AA140" s="18" t="str">
        <f>IF(C140="DM", "N/A", IF(Z140="No","N/A",VLOOKUP(B140,'Extension List'!$A$3:$R$1972,18,FALSE)))</f>
        <v>N/A</v>
      </c>
      <c r="AB140" s="15" t="str">
        <f>IF(C140="DM", "N/A", IF(Z140="No","N/A",VLOOKUP(B140,'Extension List'!$A$3:$T$1972,20,FALSE)))</f>
        <v>N/A</v>
      </c>
      <c r="AC140" s="15" t="str">
        <f>IF(AA140="N/A", "N/A", 0)</f>
        <v>N/A</v>
      </c>
      <c r="AD140" s="16" t="str">
        <f>IF(AE140="N/A", "N/A", AA140-AE140)</f>
        <v>N/A</v>
      </c>
      <c r="AE140" s="16" t="str">
        <f>IF(AA140="N/A", "N/A", IF(AC140&gt;0, IF(AA140&lt;13, ROUNDUP(0.25*AA140,0), IF(AA140&lt;26, ROUNDUP(0.4*AA140,0), IF(AA140&lt;51, ROUNDUP(0.6*AA140,0), ROUNDUP(0.75*AA140,0)))), "N/A"))</f>
        <v>N/A</v>
      </c>
      <c r="AF140" s="16" t="str">
        <f>IF(AD140="N/A","N/A", (AE140*AC140)+Q140)</f>
        <v>N/A</v>
      </c>
      <c r="AG140" s="16" t="str">
        <f>IF($AF140="N/A", "N/A", "TBC")</f>
        <v>N/A</v>
      </c>
      <c r="AH140" s="16" t="str">
        <f>IF($AF140="N/A", "N/A", "TBC")</f>
        <v>N/A</v>
      </c>
      <c r="AI140" s="16" t="str">
        <f>IF($AF140="N/A","N/A",IF(AC140&gt;1,"TBC","N/A"))</f>
        <v>N/A</v>
      </c>
      <c r="AJ140" s="16" t="str">
        <f>IF($AF140="N/A","N/A",IF(AC140&gt;2,"TBC","N/A"))</f>
        <v>N/A</v>
      </c>
      <c r="AK140" s="16" t="str">
        <f>IF($AF140="N/A","N/A",IF(AC140&gt;3,"TBC","N/A"))</f>
        <v>N/A</v>
      </c>
      <c r="AL140" s="16" t="str">
        <f>IF(AC140="N/A","N/A",IF(AC140&gt;0,IF(SUM(AG140:AK140)&lt;&gt;AF140,"CHECK","OK"),"N/A"))</f>
        <v>N/A</v>
      </c>
      <c r="AM140" s="16">
        <f>IF(AD140="N/A", L140+T140, L140+AG140)</f>
        <v>1</v>
      </c>
      <c r="AN140" s="16">
        <f>IF(AD140="N/A", IF(U140="N/A", "N/A", L140+U140), AD140+AH140)</f>
        <v>1</v>
      </c>
      <c r="AO140" s="16" t="str">
        <f>IF(AD140="N/A", IF(V140="N/A", "N/A", L140+V140), IF(AI140="N/A", "N/A", AD140+AI140))</f>
        <v>N/A</v>
      </c>
      <c r="AP140" s="16" t="str">
        <f>IF(AD140="N/A", IF(W140="N/A", "N/A", L140+W140), IF(AJ140="N/A", "N/A", AD140+AJ140))</f>
        <v>N/A</v>
      </c>
      <c r="AQ140" s="16" t="str">
        <f>IF(AD140="N/A", IF(X140="N/A", "N/A", L140+X140), IF(AK140="N/A", "N/A", AD140+AK140))</f>
        <v>N/A</v>
      </c>
      <c r="AR140" s="15" t="s">
        <v>66</v>
      </c>
      <c r="AS140" s="15" t="s">
        <v>66</v>
      </c>
      <c r="AT140" s="15" t="s">
        <v>66</v>
      </c>
      <c r="AU140" s="15" t="s">
        <v>66</v>
      </c>
      <c r="AV140" s="15" t="s">
        <v>66</v>
      </c>
      <c r="AW140" s="15" t="s">
        <v>66</v>
      </c>
      <c r="AX140" s="15" t="s">
        <v>66</v>
      </c>
      <c r="AY140" s="15" t="s">
        <v>66</v>
      </c>
      <c r="AZ140" s="15" t="s">
        <v>66</v>
      </c>
      <c r="BA140" s="15" t="s">
        <v>66</v>
      </c>
      <c r="BB140" s="15" t="s">
        <v>66</v>
      </c>
      <c r="BC140" s="15" t="s">
        <v>66</v>
      </c>
      <c r="BD140" s="15" t="s">
        <v>66</v>
      </c>
      <c r="BE140" s="15" t="s">
        <v>66</v>
      </c>
      <c r="BF140" s="15" t="s">
        <v>66</v>
      </c>
      <c r="BG140" s="15" t="s">
        <v>66</v>
      </c>
      <c r="BH140" s="15" t="s">
        <v>66</v>
      </c>
      <c r="BI140" s="15"/>
      <c r="BJ140" s="16">
        <f>IF(AR140="R", $CA140, IF(OR(AR140="P", AR140="T", AR140="N"), 0, IF($C140="DM", $T140, IF(OR(AR140="Y", AR140="IR"),$AM140,IF(AR140="C", IF($BI140="Y", IF($AF140="N/A", $Q140, $AF140), IF($AG140="N/A", $T140,$AG140)))))))</f>
        <v>0</v>
      </c>
      <c r="BK140" s="16">
        <f>IF(AS140="R", $CA140, IF(OR(AS140="P", AS140="T", AS140="N"), 0, IF($C140="DM", $T140, IF(OR(AS140="Y", AS140="IR"),$AM140,IF(AS140="C", IF($BI140="Y", IF($AF140="N/A", $Q140, $AF140), IF($AG140="N/A", $T140,$AG140)))))))</f>
        <v>0</v>
      </c>
      <c r="BL140" s="16">
        <f>IF(AT140="R", $CA140, IF(OR(AT140="P", AT140="T", AT140="N"), 0, IF($C140="DM", $T140, IF(OR(AT140="Y", AT140="IR"),$AM140,IF(AT140="C", IF($BI140="Y", IF($AF140="N/A", $Q140, $AF140), IF($AG140="N/A", $T140,$AG140)))))))</f>
        <v>0</v>
      </c>
      <c r="BM140" s="16">
        <f>IF(AU140="R", $CA140, IF(OR(AU140="P", AU140="T", AU140="N"), 0, IF($C140="DM", $T140, IF(OR(AU140="Y", AU140="IR"),$AM140,IF(AU140="C", IF($BI140="Y", IF($AF140="N/A", $Q140, $AF140), IF($AG140="N/A", $T140,$AG140)))))))</f>
        <v>0</v>
      </c>
      <c r="BN140" s="16">
        <f>IF(AV140="R", $CA140, IF(OR(AV140="P", AV140="T", AV140="N"), 0, IF($C140="DM", $T140, IF(OR(AV140="Y", AV140="IR"),$AM140,IF(AV140="C", IF($BI140="Y", IF($AF140="N/A", $Q140, $AF140), IF($AG140="N/A", $T140,$AG140)))))))</f>
        <v>0</v>
      </c>
      <c r="BO140" s="16">
        <f>IF(AW140="R", $CA140, IF(OR(AW140="P", AW140="T", AW140="N"), 0, IF($C140="DM", $T140, IF(OR(AW140="Y", AW140="IR"),$AM140,IF(AW140="C", IF($BI140="Y", IF($AF140="N/A", $Q140, $AF140), IF($AG140="N/A", $T140,$AG140)))))))</f>
        <v>0</v>
      </c>
      <c r="BP140" s="16">
        <f>IF(AX140="R", $CA140, IF(OR(AX140="P", AX140="T", AX140="N"), 0, IF($C140="DM", $T140, IF(OR(AX140="Y", AX140="IR"),$AM140,IF(AX140="C", IF($BI140="Y", IF($AF140="N/A", $Q140, $AF140), IF($AG140="N/A", $T140,$AG140)))))))</f>
        <v>0</v>
      </c>
      <c r="BQ140" s="16">
        <f>IF(AY140="R", $CA140, IF(OR(AY140="P", AY140="T", AY140="N"), 0, IF($C140="DM", $T140, IF(OR(AY140="Y", AY140="IR"),$AM140,IF(AY140="C", IF($BI140="Y", IF($AF140="N/A", $Q140, $AF140), IF($AG140="N/A", $T140,$AG140)))))))</f>
        <v>0</v>
      </c>
      <c r="BR140" s="16">
        <f>IF(AZ140="R", $CA140, IF(OR(AZ140="P", AZ140="T", AZ140="N"), 0, IF($C140="DM", $T140, IF(OR(AZ140="Y", AZ140="IR"),$AM140,IF(AZ140="C", IF($BI140="Y", IF($AF140="N/A", $Q140, $AF140), IF($AG140="N/A", $T140,$AG140)))))))</f>
        <v>0</v>
      </c>
      <c r="BS140" s="16">
        <f>IF(BA140="R", $CA140, IF(OR(BA140="P", BA140="T", BA140="N"), 0, IF($C140="DM", $T140, IF(OR(BA140="Y", BA140="IR"),$AM140,IF(BA140="C", IF($BI140="Y", IF($AF140="N/A", $Q140, $AF140), IF($AG140="N/A", $T140,$AG140)))))))</f>
        <v>0</v>
      </c>
      <c r="BT140" s="16">
        <f>IF(BB140="R", $CA140, IF(OR(BB140="P", BB140="T", BB140="N"), 0, IF($C140="DM", $T140, IF(OR(BB140="Y", BB140="IR"),$AM140,IF(BB140="C", IF($BI140="Y", IF($BA140="C", IF($AF140="N/A", $Q140, $AF140), IF($AF140="N/A", $T140, $AM140)), IF($AG140="N/A", $T140,$AG140)))))))</f>
        <v>0</v>
      </c>
      <c r="BU140" s="16">
        <f>IF(BC140="R", $CA140, IF(OR(BC140="P", BC140="T", BC140="N"), 0, IF($C140="DM", $T140, IF(OR(BC140="Y", BC140="IR"),$AM140,IF(BC140="C", IF($BI140="Y", IF($BA140="C", IF($AF140="N/A", $Q140, $AF140), IF($AF140="N/A", $T140, $AM140)), IF($AG140="N/A", $T140,$AG140)))))))</f>
        <v>0</v>
      </c>
      <c r="BV140" s="16">
        <f>IF(BD140="R", $CA140, IF(OR(BD140="P", BD140="T", BD140="N"), 0, IF($C140="DM", $T140, IF(OR(BD140="Y", BD140="IR"),$AM140,IF(BD140="C", IF($BI140="Y", IF($BA140="C", IF($AF140="N/A", $Q140, $AF140), IF($AF140="N/A", $T140, $AM140)), IF($AG140="N/A", $T140,$AG140)))))))</f>
        <v>0</v>
      </c>
      <c r="BW140" s="16">
        <f>IF(BE140="R", $CA140, IF(OR(BE140="P", BE140="T", BE140="N"), 0, IF($C140="DM", $T140, IF(OR(BE140="Y", BE140="IR"),$AM140,IF(BE140="C", IF($BI140="Y", IF($BA140="C", IF($AF140="N/A", $Q140, $AF140), IF($AF140="N/A", $T140, $AM140)), IF($AG140="N/A", $T140,$AG140)))))))</f>
        <v>0</v>
      </c>
      <c r="BX140" s="16">
        <f>IF(BF140="R", $CA140, IF(OR(BF140="P", BF140="T", BF140="N"), 0, IF($C140="DM", $T140, IF(OR(BF140="Y", BF140="IR"),$AM140,IF(BF140="C", IF($BI140="Y", IF($BA140="C", IF($AF140="N/A", $Q140, $AF140), IF($AF140="N/A", $T140, $AM140)), IF($AG140="N/A", $T140,$AG140)))))))</f>
        <v>0</v>
      </c>
      <c r="BY140" s="16">
        <f>IF(BG140="R", $CA140, IF(OR(BG140="P", BG140="T", BG140="N"), 0, IF($C140="DM", $T140, IF(OR(BG140="Y", BG140="IR"),$AM140,IF(BG140="C", IF($BI140="Y", IF($BA140="C", IF($AF140="N/A", $Q140, $AF140), IF($AF140="N/A", $T140, $AM140)), IF($AG140="N/A", $T140,$AG140)))))))</f>
        <v>0</v>
      </c>
      <c r="BZ140" s="16">
        <f>IF(BH140="R", $CA140, IF(OR(BH140="P", BH140="T", BH140="N"), 0, IF($C140="DM", $T140, IF(OR(BH140="Y", BH140="IR"),$AM140,IF(BH140="C", IF($BI140="Y", IF($BA140="C", IF($AF140="N/A", $Q140, $AF140), IF($AF140="N/A", $T140, $AM140)), IF($AG140="N/A", $T140,$AG140)))))))</f>
        <v>0</v>
      </c>
      <c r="CA140" s="15" t="s">
        <v>75</v>
      </c>
      <c r="CB140" s="16">
        <f>BZ140</f>
        <v>0</v>
      </c>
      <c r="CC140" s="15">
        <f>IF(OR($BH140="T", $BH140="R"), 0, IF($BH140="C", IF($BI140="Y", IF($BA140="C", 0, IF(AF140="N/A", Q140-T140, AF140-AG140)), IF($AF140="N/A", U140, AH140)), AN140))</f>
        <v>1</v>
      </c>
      <c r="CD140" s="15" t="str">
        <f>IF(OR($BH140="T", $BH140="R"), 0, IF($BH140="C", IF($BI140="Y", 0, IF($AF140="N/A", V140, AI140)), AO140))</f>
        <v>N/A</v>
      </c>
      <c r="CE140" s="15" t="str">
        <f>IF(OR($BH140="T", $BH140="R"), 0, IF($BH140="C", IF($BI140="Y", 0, IF($AF140="N/A", W140, AJ140)), AP140))</f>
        <v>N/A</v>
      </c>
      <c r="CF140" s="15" t="str">
        <f>IF(OR($BH140="T", $BH140="R"), 0, IF($BH140="C", IF($BI140="Y", 0, IF($AF140="N/A", X140, AK140)), AQ140))</f>
        <v>N/A</v>
      </c>
      <c r="CG140" t="str">
        <f>IF(AC140="N/A", "S:"&amp;L140&amp;" G:"&amp;M140&amp;" GR:"&amp;Q140, IF(AC140=0, "S:"&amp;L140&amp;" G:"&amp;M140&amp;" GR:"&amp;Q140, "S:"&amp;L140&amp;"/"&amp;AD140&amp;" G:"&amp;AE140&amp;" GR:"&amp;AF140))</f>
        <v>S:1 G:0 GR:0</v>
      </c>
    </row>
    <row r="141" spans="1:85" x14ac:dyDescent="0.25">
      <c r="A141" s="14">
        <v>5784</v>
      </c>
      <c r="B141" s="15" t="s">
        <v>1102</v>
      </c>
      <c r="C141" s="15" t="s">
        <v>65</v>
      </c>
      <c r="D141" s="15" t="s">
        <v>53</v>
      </c>
      <c r="E141" s="15">
        <f>VLOOKUP(B141, 'Rookie Year'!$A$2:$B$55679,2,FALSE)</f>
        <v>2016</v>
      </c>
      <c r="F141" s="15">
        <v>2024</v>
      </c>
      <c r="G141" s="15" t="s">
        <v>42</v>
      </c>
      <c r="H141" s="15">
        <v>5</v>
      </c>
      <c r="I141" s="16">
        <v>1</v>
      </c>
      <c r="J141" s="15">
        <v>1</v>
      </c>
      <c r="K141" s="17">
        <f>IF(AND(G141&lt;&gt;"N",R141="N/A"), IF(I141&lt;4, 0, 0.25),IF(I141=1, IF(J141=1,0.25, 0.25), IF(I141&lt;13, 0.25, IF(I141&lt;26, 0.4, IF(I141&lt;51, 0.6, 0.75)))))</f>
        <v>0.25</v>
      </c>
      <c r="L141" s="16">
        <f>I141-M141</f>
        <v>0</v>
      </c>
      <c r="M141" s="16">
        <f>ROUNDUP(I141*K141,0)</f>
        <v>1</v>
      </c>
      <c r="N141" s="16">
        <f>M141*J141</f>
        <v>1</v>
      </c>
      <c r="O141" s="16">
        <v>0</v>
      </c>
      <c r="P141" s="16">
        <v>0</v>
      </c>
      <c r="Q141" s="16">
        <f>N141-O141-P141</f>
        <v>1</v>
      </c>
      <c r="R141" s="15" t="s">
        <v>75</v>
      </c>
      <c r="S141" s="15">
        <f>IF(R141="N/A", J141-($B$1-F141), J141-($B$1-R141))</f>
        <v>1</v>
      </c>
      <c r="T141" s="16">
        <f>IF($S141&lt;1, "N/A", $M141)</f>
        <v>1</v>
      </c>
      <c r="U141" s="16" t="str">
        <f>IF($S141&lt;2, "N/A", $M141)</f>
        <v>N/A</v>
      </c>
      <c r="V141" s="16" t="str">
        <f>IF($S141&lt;3, "N/A", $M141)</f>
        <v>N/A</v>
      </c>
      <c r="W141" s="16" t="str">
        <f>IF($S141&lt;4, "N/A", $M141)</f>
        <v>N/A</v>
      </c>
      <c r="X141" s="16" t="str">
        <f>IF($S141&lt;5, "N/A", $M141)</f>
        <v>N/A</v>
      </c>
      <c r="Y141" s="15" t="str">
        <f>IF(SUM(T141:X141)&lt;&gt;Q141, "CHECK", "OK")</f>
        <v>OK</v>
      </c>
      <c r="Z141" s="15" t="str">
        <f>IF(F141=$B$1, "No", IF(S141=1, "Yes", "No"))</f>
        <v>No</v>
      </c>
      <c r="AA141" s="18" t="str">
        <f>IF(C141="DM", "N/A", IF(Z141="No","N/A",VLOOKUP(B141,'Extension List'!$A$3:$R$1972,18,FALSE)))</f>
        <v>N/A</v>
      </c>
      <c r="AB141" s="15" t="str">
        <f>IF(C141="DM", "N/A", IF(Z141="No","N/A",VLOOKUP(B141,'Extension List'!$A$3:$T$1972,20,FALSE)))</f>
        <v>N/A</v>
      </c>
      <c r="AC141" s="15" t="str">
        <f>IF(AA141="N/A", "N/A", 0)</f>
        <v>N/A</v>
      </c>
      <c r="AD141" s="16" t="str">
        <f>IF(AE141="N/A", "N/A", AA141-AE141)</f>
        <v>N/A</v>
      </c>
      <c r="AE141" s="16" t="str">
        <f>IF(AA141="N/A", "N/A", IF(AC141&gt;0, IF(AA141&lt;13, ROUNDUP(0.25*AA141,0), IF(AA141&lt;26, ROUNDUP(0.4*AA141,0), IF(AA141&lt;51, ROUNDUP(0.6*AA141,0), ROUNDUP(0.75*AA141,0)))), "N/A"))</f>
        <v>N/A</v>
      </c>
      <c r="AF141" s="16" t="str">
        <f>IF(AD141="N/A","N/A", (AE141*AC141)+Q141)</f>
        <v>N/A</v>
      </c>
      <c r="AG141" s="16" t="str">
        <f>IF($AF141="N/A", "N/A", "TBC")</f>
        <v>N/A</v>
      </c>
      <c r="AH141" s="16" t="str">
        <f>IF($AF141="N/A", "N/A", "TBC")</f>
        <v>N/A</v>
      </c>
      <c r="AI141" s="16" t="str">
        <f>IF($AF141="N/A","N/A",IF(AC141&gt;1,"TBC","N/A"))</f>
        <v>N/A</v>
      </c>
      <c r="AJ141" s="16" t="str">
        <f>IF($AF141="N/A","N/A",IF(AC141&gt;2,"TBC","N/A"))</f>
        <v>N/A</v>
      </c>
      <c r="AK141" s="16" t="str">
        <f>IF($AF141="N/A","N/A",IF(AC141&gt;3,"TBC","N/A"))</f>
        <v>N/A</v>
      </c>
      <c r="AL141" s="16" t="str">
        <f>IF(AC141="N/A","N/A",IF(AC141&gt;0,IF(SUM(AG141:AK141)&lt;&gt;AF141,"CHECK","OK"),"N/A"))</f>
        <v>N/A</v>
      </c>
      <c r="AM141" s="16">
        <f>IF(AD141="N/A", L141+T141, L141+AG141)</f>
        <v>1</v>
      </c>
      <c r="AN141" s="16" t="str">
        <f>IF(AD141="N/A", IF(U141="N/A", "N/A", L141+U141), AD141+AH141)</f>
        <v>N/A</v>
      </c>
      <c r="AO141" s="16" t="str">
        <f>IF(AD141="N/A", IF(V141="N/A", "N/A", L141+V141), IF(AI141="N/A", "N/A", AD141+AI141))</f>
        <v>N/A</v>
      </c>
      <c r="AP141" s="16" t="str">
        <f>IF(AD141="N/A", IF(W141="N/A", "N/A", L141+W141), IF(AJ141="N/A", "N/A", AD141+AJ141))</f>
        <v>N/A</v>
      </c>
      <c r="AQ141" s="16" t="str">
        <f>IF(AD141="N/A", IF(X141="N/A", "N/A", L141+X141), IF(AK141="N/A", "N/A", AD141+AK141))</f>
        <v>N/A</v>
      </c>
      <c r="AR141" s="15" t="s">
        <v>42</v>
      </c>
      <c r="AS141" s="15" t="s">
        <v>42</v>
      </c>
      <c r="AT141" s="15" t="s">
        <v>42</v>
      </c>
      <c r="AU141" s="15" t="s">
        <v>42</v>
      </c>
      <c r="AV141" s="15" t="s">
        <v>42</v>
      </c>
      <c r="AW141" s="15" t="s">
        <v>40</v>
      </c>
      <c r="AX141" s="15" t="s">
        <v>40</v>
      </c>
      <c r="AY141" s="15" t="s">
        <v>40</v>
      </c>
      <c r="AZ141" s="15" t="s">
        <v>40</v>
      </c>
      <c r="BA141" s="15" t="s">
        <v>40</v>
      </c>
      <c r="BB141" s="15" t="s">
        <v>40</v>
      </c>
      <c r="BC141" s="15" t="s">
        <v>40</v>
      </c>
      <c r="BD141" s="15" t="s">
        <v>40</v>
      </c>
      <c r="BE141" s="15" t="s">
        <v>40</v>
      </c>
      <c r="BF141" s="15" t="s">
        <v>40</v>
      </c>
      <c r="BG141" s="15" t="s">
        <v>40</v>
      </c>
      <c r="BH141" s="15" t="s">
        <v>40</v>
      </c>
      <c r="BJ141" s="16">
        <f>IF(AR141="R", $CA141, IF(OR(AR141="P", AR141="T", AR141="N"), 0, IF($C141="DM", $T141, IF(OR(AR141="Y", AR141="IR"),$AM141,IF(AR141="C", IF($BI141="Y", IF($AF141="N/A", $Q141, $AF141), IF($AG141="N/A", $T141,$AG141)))))))</f>
        <v>0</v>
      </c>
      <c r="BK141" s="16">
        <f>IF(AS141="R", $CA141, IF(OR(AS141="P", AS141="T", AS141="N"), 0, IF($C141="DM", $T141, IF(OR(AS141="Y", AS141="IR"),$AM141,IF(AS141="C", IF($BI141="Y", IF($AF141="N/A", $Q141, $AF141), IF($AG141="N/A", $T141,$AG141)))))))</f>
        <v>0</v>
      </c>
      <c r="BL141" s="16">
        <f>IF(AT141="R", $CA141, IF(OR(AT141="P", AT141="T", AT141="N"), 0, IF($C141="DM", $T141, IF(OR(AT141="Y", AT141="IR"),$AM141,IF(AT141="C", IF($BI141="Y", IF($AF141="N/A", $Q141, $AF141), IF($AG141="N/A", $T141,$AG141)))))))</f>
        <v>0</v>
      </c>
      <c r="BM141" s="16">
        <f>IF(AU141="R", $CA141, IF(OR(AU141="P", AU141="T", AU141="N"), 0, IF($C141="DM", $T141, IF(OR(AU141="Y", AU141="IR"),$AM141,IF(AU141="C", IF($BI141="Y", IF($AF141="N/A", $Q141, $AF141), IF($AG141="N/A", $T141,$AG141)))))))</f>
        <v>0</v>
      </c>
      <c r="BN141" s="16">
        <f>IF(AV141="R", $CA141, IF(OR(AV141="P", AV141="T", AV141="N"), 0, IF($C141="DM", $T141, IF(OR(AV141="Y", AV141="IR"),$AM141,IF(AV141="C", IF($BI141="Y", IF($AF141="N/A", $Q141, $AF141), IF($AG141="N/A", $T141,$AG141)))))))</f>
        <v>0</v>
      </c>
      <c r="BO141" s="16">
        <f>IF(AW141="R", $CA141, IF(OR(AW141="P", AW141="T", AW141="N"), 0, IF($C141="DM", $T141, IF(OR(AW141="Y", AW141="IR"),$AM141,IF(AW141="C", IF($BI141="Y", IF($AF141="N/A", $Q141, $AF141), IF($AG141="N/A", $T141,$AG141)))))))</f>
        <v>1</v>
      </c>
      <c r="BP141" s="16">
        <f>IF(AX141="R", $CA141, IF(OR(AX141="P", AX141="T", AX141="N"), 0, IF($C141="DM", $T141, IF(OR(AX141="Y", AX141="IR"),$AM141,IF(AX141="C", IF($BI141="Y", IF($AF141="N/A", $Q141, $AF141), IF($AG141="N/A", $T141,$AG141)))))))</f>
        <v>1</v>
      </c>
      <c r="BQ141" s="16">
        <f>IF(AY141="R", $CA141, IF(OR(AY141="P", AY141="T", AY141="N"), 0, IF($C141="DM", $T141, IF(OR(AY141="Y", AY141="IR"),$AM141,IF(AY141="C", IF($BI141="Y", IF($AF141="N/A", $Q141, $AF141), IF($AG141="N/A", $T141,$AG141)))))))</f>
        <v>1</v>
      </c>
      <c r="BR141" s="16">
        <f>IF(AZ141="R", $CA141, IF(OR(AZ141="P", AZ141="T", AZ141="N"), 0, IF($C141="DM", $T141, IF(OR(AZ141="Y", AZ141="IR"),$AM141,IF(AZ141="C", IF($BI141="Y", IF($AF141="N/A", $Q141, $AF141), IF($AG141="N/A", $T141,$AG141)))))))</f>
        <v>1</v>
      </c>
      <c r="BS141" s="16">
        <f>IF(BA141="R", $CA141, IF(OR(BA141="P", BA141="T", BA141="N"), 0, IF($C141="DM", $T141, IF(OR(BA141="Y", BA141="IR"),$AM141,IF(BA141="C", IF($BI141="Y", IF($AF141="N/A", $Q141, $AF141), IF($AG141="N/A", $T141,$AG141)))))))</f>
        <v>1</v>
      </c>
      <c r="BT141" s="16">
        <f>IF(BB141="R", $CA141, IF(OR(BB141="P", BB141="T", BB141="N"), 0, IF($C141="DM", $T141, IF(OR(BB141="Y", BB141="IR"),$AM141,IF(BB141="C", IF($BI141="Y", IF($BA141="C", IF($AF141="N/A", $Q141, $AF141), IF($AF141="N/A", $T141, $AM141)), IF($AG141="N/A", $T141,$AG141)))))))</f>
        <v>1</v>
      </c>
      <c r="BU141" s="16">
        <f>IF(BC141="R", $CA141, IF(OR(BC141="P", BC141="T", BC141="N"), 0, IF($C141="DM", $T141, IF(OR(BC141="Y", BC141="IR"),$AM141,IF(BC141="C", IF($BI141="Y", IF($BA141="C", IF($AF141="N/A", $Q141, $AF141), IF($AF141="N/A", $T141, $AM141)), IF($AG141="N/A", $T141,$AG141)))))))</f>
        <v>1</v>
      </c>
      <c r="BV141" s="16">
        <f>IF(BD141="R", $CA141, IF(OR(BD141="P", BD141="T", BD141="N"), 0, IF($C141="DM", $T141, IF(OR(BD141="Y", BD141="IR"),$AM141,IF(BD141="C", IF($BI141="Y", IF($BA141="C", IF($AF141="N/A", $Q141, $AF141), IF($AF141="N/A", $T141, $AM141)), IF($AG141="N/A", $T141,$AG141)))))))</f>
        <v>1</v>
      </c>
      <c r="BW141" s="16">
        <f>IF(BE141="R", $CA141, IF(OR(BE141="P", BE141="T", BE141="N"), 0, IF($C141="DM", $T141, IF(OR(BE141="Y", BE141="IR"),$AM141,IF(BE141="C", IF($BI141="Y", IF($BA141="C", IF($AF141="N/A", $Q141, $AF141), IF($AF141="N/A", $T141, $AM141)), IF($AG141="N/A", $T141,$AG141)))))))</f>
        <v>1</v>
      </c>
      <c r="BX141" s="16">
        <f>IF(BF141="R", $CA141, IF(OR(BF141="P", BF141="T", BF141="N"), 0, IF($C141="DM", $T141, IF(OR(BF141="Y", BF141="IR"),$AM141,IF(BF141="C", IF($BI141="Y", IF($BA141="C", IF($AF141="N/A", $Q141, $AF141), IF($AF141="N/A", $T141, $AM141)), IF($AG141="N/A", $T141,$AG141)))))))</f>
        <v>1</v>
      </c>
      <c r="BY141" s="16">
        <f>IF(BG141="R", $CA141, IF(OR(BG141="P", BG141="T", BG141="N"), 0, IF($C141="DM", $T141, IF(OR(BG141="Y", BG141="IR"),$AM141,IF(BG141="C", IF($BI141="Y", IF($BA141="C", IF($AF141="N/A", $Q141, $AF141), IF($AF141="N/A", $T141, $AM141)), IF($AG141="N/A", $T141,$AG141)))))))</f>
        <v>1</v>
      </c>
      <c r="BZ141" s="16">
        <f>IF(BH141="R", $CA141, IF(OR(BH141="P", BH141="T", BH141="N"), 0, IF($C141="DM", $T141, IF(OR(BH141="Y", BH141="IR"),$AM141,IF(BH141="C", IF($BI141="Y", IF($BA141="C", IF($AF141="N/A", $Q141, $AF141), IF($AF141="N/A", $T141, $AM141)), IF($AG141="N/A", $T141,$AG141)))))))</f>
        <v>1</v>
      </c>
      <c r="CA141" s="15" t="s">
        <v>75</v>
      </c>
      <c r="CB141" s="16">
        <f>BZ141</f>
        <v>1</v>
      </c>
      <c r="CC141" s="15" t="str">
        <f>IF(OR($BH141="T", $BH141="R"), 0, IF($BH141="C", IF($BI141="Y", IF($BA141="C", 0, IF(AF141="N/A", Q141-T141, AF141-AG141)), IF($AF141="N/A", U141, AH141)), AN141))</f>
        <v>N/A</v>
      </c>
      <c r="CD141" s="15" t="str">
        <f>IF(OR($BH141="T", $BH141="R"), 0, IF($BH141="C", IF($BI141="Y", 0, IF($AF141="N/A", V141, AI141)), AO141))</f>
        <v>N/A</v>
      </c>
      <c r="CE141" s="15" t="str">
        <f>IF(OR($BH141="T", $BH141="R"), 0, IF($BH141="C", IF($BI141="Y", 0, IF($AF141="N/A", W141, AJ141)), AP141))</f>
        <v>N/A</v>
      </c>
      <c r="CF141" s="15" t="str">
        <f>IF(OR($BH141="T", $BH141="R"), 0, IF($BH141="C", IF($BI141="Y", 0, IF($AF141="N/A", X141, AK141)), AQ141))</f>
        <v>N/A</v>
      </c>
    </row>
    <row r="142" spans="1:85" x14ac:dyDescent="0.25">
      <c r="A142" s="14">
        <v>5381</v>
      </c>
      <c r="B142" s="15" t="s">
        <v>2839</v>
      </c>
      <c r="C142" s="15" t="s">
        <v>65</v>
      </c>
      <c r="D142" s="15" t="s">
        <v>53</v>
      </c>
      <c r="E142" s="15">
        <f>VLOOKUP(B142, 'Rookie Year'!$A$2:$B$55679,2,FALSE)</f>
        <v>2023</v>
      </c>
      <c r="F142" s="15">
        <v>2023</v>
      </c>
      <c r="G142" s="15" t="s">
        <v>40</v>
      </c>
      <c r="H142" s="15" t="s">
        <v>2231</v>
      </c>
      <c r="I142" s="16">
        <v>1</v>
      </c>
      <c r="J142" s="15">
        <v>3</v>
      </c>
      <c r="K142" s="17">
        <f>IF(AND(G142&lt;&gt;"N",R142="N/A"), IF(I142&lt;4, 0, 0.25),IF(I142=1, IF(J142=1,0.25, 0.25), IF(I142&lt;13, 0.25, IF(I142&lt;26, 0.4, IF(I142&lt;51, 0.6, 0.75)))))</f>
        <v>0</v>
      </c>
      <c r="L142" s="16">
        <f>I142-M142</f>
        <v>1</v>
      </c>
      <c r="M142" s="16">
        <f>ROUNDUP(I142*K142,0)</f>
        <v>0</v>
      </c>
      <c r="N142" s="16">
        <f>M142*J142</f>
        <v>0</v>
      </c>
      <c r="O142" s="16">
        <v>0</v>
      </c>
      <c r="P142" s="16">
        <v>0</v>
      </c>
      <c r="Q142" s="16">
        <f>N142-O142-P142</f>
        <v>0</v>
      </c>
      <c r="R142" s="15" t="s">
        <v>75</v>
      </c>
      <c r="S142" s="15">
        <f>IF(R142="N/A", J142-($B$1-F142), J142-($B$1-R142))</f>
        <v>2</v>
      </c>
      <c r="T142" s="16">
        <v>0</v>
      </c>
      <c r="U142" s="16">
        <v>0</v>
      </c>
      <c r="V142" s="16" t="str">
        <f>IF($S142&lt;3, "N/A", $M142)</f>
        <v>N/A</v>
      </c>
      <c r="W142" s="16" t="str">
        <f>IF($S142&lt;4, "N/A", $M142)</f>
        <v>N/A</v>
      </c>
      <c r="X142" s="16" t="str">
        <f>IF($S142&lt;5, "N/A", $M142)</f>
        <v>N/A</v>
      </c>
      <c r="Y142" s="15" t="str">
        <f>IF(SUM(T142:X142)&lt;&gt;Q142, "CHECK", "OK")</f>
        <v>OK</v>
      </c>
      <c r="Z142" s="15" t="str">
        <f>IF(F142=$B$1, "No", IF(S142=1, "Yes", "No"))</f>
        <v>No</v>
      </c>
      <c r="AA142" s="18" t="str">
        <f>IF(C142="DM", "N/A", IF(Z142="No","N/A",VLOOKUP(B142,'Extension List'!$A$3:$R$1972,18,FALSE)))</f>
        <v>N/A</v>
      </c>
      <c r="AB142" s="15" t="str">
        <f>IF(C142="DM", "N/A", IF(Z142="No","N/A",VLOOKUP(B142,'Extension List'!$A$3:$T$1972,20,FALSE)))</f>
        <v>N/A</v>
      </c>
      <c r="AC142" s="15" t="str">
        <f>IF(AA142="N/A", "N/A", 0)</f>
        <v>N/A</v>
      </c>
      <c r="AD142" s="16" t="str">
        <f>IF(AE142="N/A", "N/A", AA142-AE142)</f>
        <v>N/A</v>
      </c>
      <c r="AE142" s="16" t="str">
        <f>IF(AA142="N/A", "N/A", IF(AC142&gt;0, IF(AA142&lt;13, ROUNDUP(0.25*AA142,0), IF(AA142&lt;26, ROUNDUP(0.4*AA142,0), IF(AA142&lt;51, ROUNDUP(0.6*AA142,0), ROUNDUP(0.75*AA142,0)))), "N/A"))</f>
        <v>N/A</v>
      </c>
      <c r="AF142" s="16" t="str">
        <f>IF(AD142="N/A","N/A", (AE142*AC142)+Q142)</f>
        <v>N/A</v>
      </c>
      <c r="AG142" s="16" t="str">
        <f>IF($AF142="N/A", "N/A", "TBC")</f>
        <v>N/A</v>
      </c>
      <c r="AH142" s="16" t="str">
        <f>IF($AF142="N/A", "N/A", "TBC")</f>
        <v>N/A</v>
      </c>
      <c r="AI142" s="16" t="str">
        <f>IF($AF142="N/A","N/A",IF(AC142&gt;1,"TBC","N/A"))</f>
        <v>N/A</v>
      </c>
      <c r="AJ142" s="16" t="str">
        <f>IF($AF142="N/A","N/A",IF(AC142&gt;2,"TBC","N/A"))</f>
        <v>N/A</v>
      </c>
      <c r="AK142" s="16" t="str">
        <f>IF($AF142="N/A","N/A",IF(AC142&gt;3,"TBC","N/A"))</f>
        <v>N/A</v>
      </c>
      <c r="AL142" s="16" t="str">
        <f>IF(AC142="N/A","N/A",IF(AC142&gt;0,IF(SUM(AG142:AK142)&lt;&gt;AF142,"CHECK","OK"),"N/A"))</f>
        <v>N/A</v>
      </c>
      <c r="AM142" s="16">
        <f>IF(AD142="N/A", L142+T142, L142+AG142)</f>
        <v>1</v>
      </c>
      <c r="AN142" s="16">
        <f>IF(AD142="N/A", IF(U142="N/A", "N/A", L142+U142), AD142+AH142)</f>
        <v>1</v>
      </c>
      <c r="AO142" s="16" t="str">
        <f>IF(AD142="N/A", IF(V142="N/A", "N/A", L142+V142), IF(AI142="N/A", "N/A", AD142+AI142))</f>
        <v>N/A</v>
      </c>
      <c r="AP142" s="16" t="str">
        <f>IF(AD142="N/A", IF(W142="N/A", "N/A", L142+W142), IF(AJ142="N/A", "N/A", AD142+AJ142))</f>
        <v>N/A</v>
      </c>
      <c r="AQ142" s="16" t="str">
        <f>IF(AD142="N/A", IF(X142="N/A", "N/A", L142+X142), IF(AK142="N/A", "N/A", AD142+AK142))</f>
        <v>N/A</v>
      </c>
      <c r="AR142" s="15" t="s">
        <v>40</v>
      </c>
      <c r="AS142" s="15" t="s">
        <v>40</v>
      </c>
      <c r="AT142" s="15" t="s">
        <v>40</v>
      </c>
      <c r="AU142" s="15" t="s">
        <v>40</v>
      </c>
      <c r="AV142" s="15" t="s">
        <v>40</v>
      </c>
      <c r="AW142" s="15" t="s">
        <v>40</v>
      </c>
      <c r="AX142" s="15" t="s">
        <v>40</v>
      </c>
      <c r="AY142" s="15" t="s">
        <v>40</v>
      </c>
      <c r="AZ142" s="15" t="s">
        <v>40</v>
      </c>
      <c r="BA142" s="15" t="s">
        <v>40</v>
      </c>
      <c r="BB142" s="15" t="s">
        <v>40</v>
      </c>
      <c r="BC142" s="15" t="s">
        <v>40</v>
      </c>
      <c r="BD142" s="15" t="s">
        <v>40</v>
      </c>
      <c r="BE142" s="15" t="s">
        <v>40</v>
      </c>
      <c r="BF142" s="15" t="s">
        <v>40</v>
      </c>
      <c r="BG142" s="15" t="s">
        <v>40</v>
      </c>
      <c r="BH142" s="15" t="s">
        <v>40</v>
      </c>
      <c r="BI142" s="15"/>
      <c r="BJ142" s="16">
        <f>IF(AR142="R", $CA142, IF(OR(AR142="P", AR142="T", AR142="N"), 0, IF($C142="DM", $T142, IF(OR(AR142="Y", AR142="IR"),$AM142,IF(AR142="C", IF($BI142="Y", IF($AF142="N/A", $Q142, $AF142), IF($AG142="N/A", $T142,$AG142)))))))</f>
        <v>1</v>
      </c>
      <c r="BK142" s="16">
        <f>IF(AS142="R", $CA142, IF(OR(AS142="P", AS142="T", AS142="N"), 0, IF($C142="DM", $T142, IF(OR(AS142="Y", AS142="IR"),$AM142,IF(AS142="C", IF($BI142="Y", IF($AF142="N/A", $Q142, $AF142), IF($AG142="N/A", $T142,$AG142)))))))</f>
        <v>1</v>
      </c>
      <c r="BL142" s="16">
        <f>IF(AT142="R", $CA142, IF(OR(AT142="P", AT142="T", AT142="N"), 0, IF($C142="DM", $T142, IF(OR(AT142="Y", AT142="IR"),$AM142,IF(AT142="C", IF($BI142="Y", IF($AF142="N/A", $Q142, $AF142), IF($AG142="N/A", $T142,$AG142)))))))</f>
        <v>1</v>
      </c>
      <c r="BM142" s="16">
        <f>IF(AU142="R", $CA142, IF(OR(AU142="P", AU142="T", AU142="N"), 0, IF($C142="DM", $T142, IF(OR(AU142="Y", AU142="IR"),$AM142,IF(AU142="C", IF($BI142="Y", IF($AF142="N/A", $Q142, $AF142), IF($AG142="N/A", $T142,$AG142)))))))</f>
        <v>1</v>
      </c>
      <c r="BN142" s="16">
        <f>IF(AV142="R", $CA142, IF(OR(AV142="P", AV142="T", AV142="N"), 0, IF($C142="DM", $T142, IF(OR(AV142="Y", AV142="IR"),$AM142,IF(AV142="C", IF($BI142="Y", IF($AF142="N/A", $Q142, $AF142), IF($AG142="N/A", $T142,$AG142)))))))</f>
        <v>1</v>
      </c>
      <c r="BO142" s="16">
        <f>IF(AW142="R", $CA142, IF(OR(AW142="P", AW142="T", AW142="N"), 0, IF($C142="DM", $T142, IF(OR(AW142="Y", AW142="IR"),$AM142,IF(AW142="C", IF($BI142="Y", IF($AF142="N/A", $Q142, $AF142), IF($AG142="N/A", $T142,$AG142)))))))</f>
        <v>1</v>
      </c>
      <c r="BP142" s="16">
        <f>IF(AX142="R", $CA142, IF(OR(AX142="P", AX142="T", AX142="N"), 0, IF($C142="DM", $T142, IF(OR(AX142="Y", AX142="IR"),$AM142,IF(AX142="C", IF($BI142="Y", IF($AF142="N/A", $Q142, $AF142), IF($AG142="N/A", $T142,$AG142)))))))</f>
        <v>1</v>
      </c>
      <c r="BQ142" s="16">
        <f>IF(AY142="R", $CA142, IF(OR(AY142="P", AY142="T", AY142="N"), 0, IF($C142="DM", $T142, IF(OR(AY142="Y", AY142="IR"),$AM142,IF(AY142="C", IF($BI142="Y", IF($AF142="N/A", $Q142, $AF142), IF($AG142="N/A", $T142,$AG142)))))))</f>
        <v>1</v>
      </c>
      <c r="BR142" s="16">
        <f>IF(AZ142="R", $CA142, IF(OR(AZ142="P", AZ142="T", AZ142="N"), 0, IF($C142="DM", $T142, IF(OR(AZ142="Y", AZ142="IR"),$AM142,IF(AZ142="C", IF($BI142="Y", IF($AF142="N/A", $Q142, $AF142), IF($AG142="N/A", $T142,$AG142)))))))</f>
        <v>1</v>
      </c>
      <c r="BS142" s="16">
        <f>IF(BA142="R", $CA142, IF(OR(BA142="P", BA142="T", BA142="N"), 0, IF($C142="DM", $T142, IF(OR(BA142="Y", BA142="IR"),$AM142,IF(BA142="C", IF($BI142="Y", IF($AF142="N/A", $Q142, $AF142), IF($AG142="N/A", $T142,$AG142)))))))</f>
        <v>1</v>
      </c>
      <c r="BT142" s="16">
        <f>IF(BB142="R", $CA142, IF(OR(BB142="P", BB142="T", BB142="N"), 0, IF($C142="DM", $T142, IF(OR(BB142="Y", BB142="IR"),$AM142,IF(BB142="C", IF($BI142="Y", IF($BA142="C", IF($AF142="N/A", $Q142, $AF142), IF($AF142="N/A", $T142, $AM142)), IF($AG142="N/A", $T142,$AG142)))))))</f>
        <v>1</v>
      </c>
      <c r="BU142" s="16">
        <f>IF(BC142="R", $CA142, IF(OR(BC142="P", BC142="T", BC142="N"), 0, IF($C142="DM", $T142, IF(OR(BC142="Y", BC142="IR"),$AM142,IF(BC142="C", IF($BI142="Y", IF($BA142="C", IF($AF142="N/A", $Q142, $AF142), IF($AF142="N/A", $T142, $AM142)), IF($AG142="N/A", $T142,$AG142)))))))</f>
        <v>1</v>
      </c>
      <c r="BV142" s="16">
        <f>IF(BD142="R", $CA142, IF(OR(BD142="P", BD142="T", BD142="N"), 0, IF($C142="DM", $T142, IF(OR(BD142="Y", BD142="IR"),$AM142,IF(BD142="C", IF($BI142="Y", IF($BA142="C", IF($AF142="N/A", $Q142, $AF142), IF($AF142="N/A", $T142, $AM142)), IF($AG142="N/A", $T142,$AG142)))))))</f>
        <v>1</v>
      </c>
      <c r="BW142" s="16">
        <f>IF(BE142="R", $CA142, IF(OR(BE142="P", BE142="T", BE142="N"), 0, IF($C142="DM", $T142, IF(OR(BE142="Y", BE142="IR"),$AM142,IF(BE142="C", IF($BI142="Y", IF($BA142="C", IF($AF142="N/A", $Q142, $AF142), IF($AF142="N/A", $T142, $AM142)), IF($AG142="N/A", $T142,$AG142)))))))</f>
        <v>1</v>
      </c>
      <c r="BX142" s="16">
        <f>IF(BF142="R", $CA142, IF(OR(BF142="P", BF142="T", BF142="N"), 0, IF($C142="DM", $T142, IF(OR(BF142="Y", BF142="IR"),$AM142,IF(BF142="C", IF($BI142="Y", IF($BA142="C", IF($AF142="N/A", $Q142, $AF142), IF($AF142="N/A", $T142, $AM142)), IF($AG142="N/A", $T142,$AG142)))))))</f>
        <v>1</v>
      </c>
      <c r="BY142" s="16">
        <f>IF(BG142="R", $CA142, IF(OR(BG142="P", BG142="T", BG142="N"), 0, IF($C142="DM", $T142, IF(OR(BG142="Y", BG142="IR"),$AM142,IF(BG142="C", IF($BI142="Y", IF($BA142="C", IF($AF142="N/A", $Q142, $AF142), IF($AF142="N/A", $T142, $AM142)), IF($AG142="N/A", $T142,$AG142)))))))</f>
        <v>1</v>
      </c>
      <c r="BZ142" s="16">
        <f>IF(BH142="R", $CA142, IF(OR(BH142="P", BH142="T", BH142="N"), 0, IF($C142="DM", $T142, IF(OR(BH142="Y", BH142="IR"),$AM142,IF(BH142="C", IF($BI142="Y", IF($BA142="C", IF($AF142="N/A", $Q142, $AF142), IF($AF142="N/A", $T142, $AM142)), IF($AG142="N/A", $T142,$AG142)))))))</f>
        <v>1</v>
      </c>
      <c r="CA142" s="15" t="s">
        <v>75</v>
      </c>
      <c r="CB142" s="16">
        <f>BZ142</f>
        <v>1</v>
      </c>
      <c r="CC142" s="15">
        <f>IF(OR($BH142="T", $BH142="R"), 0, IF($BH142="C", IF($BI142="Y", IF($BA142="C", 0, IF(AF142="N/A", Q142-T142, AF142-AG142)), IF($AF142="N/A", U142, AH142)), AN142))</f>
        <v>1</v>
      </c>
      <c r="CD142" s="15" t="str">
        <f>IF(OR($BH142="T", $BH142="R"), 0, IF($BH142="C", IF($BI142="Y", 0, IF($AF142="N/A", V142, AI142)), AO142))</f>
        <v>N/A</v>
      </c>
      <c r="CE142" s="15" t="str">
        <f>IF(OR($BH142="T", $BH142="R"), 0, IF($BH142="C", IF($BI142="Y", 0, IF($AF142="N/A", W142, AJ142)), AP142))</f>
        <v>N/A</v>
      </c>
      <c r="CF142" s="15" t="str">
        <f>IF(OR($BH142="T", $BH142="R"), 0, IF($BH142="C", IF($BI142="Y", 0, IF($AF142="N/A", X142, AK142)), AQ142))</f>
        <v>N/A</v>
      </c>
      <c r="CG142" t="str">
        <f>IF(AC142="N/A", "S:"&amp;L142&amp;" G:"&amp;M142&amp;" GR:"&amp;Q142, IF(AC142=0, "S:"&amp;L142&amp;" G:"&amp;M142&amp;" GR:"&amp;Q142, "S:"&amp;L142&amp;"/"&amp;AD142&amp;" G:"&amp;AE142&amp;" GR:"&amp;AF142))</f>
        <v>S:1 G:0 GR:0</v>
      </c>
    </row>
    <row r="143" spans="1:85" x14ac:dyDescent="0.25">
      <c r="A143" s="14">
        <v>4828</v>
      </c>
      <c r="B143" s="15" t="s">
        <v>2929</v>
      </c>
      <c r="C143" s="15" t="s">
        <v>66</v>
      </c>
      <c r="D143" s="15" t="s">
        <v>53</v>
      </c>
      <c r="E143" s="15">
        <f>VLOOKUP(B143, 'Rookie Year'!$A$2:$B$55679,2,FALSE)</f>
        <v>2022</v>
      </c>
      <c r="F143" s="15">
        <v>2022</v>
      </c>
      <c r="G143" s="15" t="s">
        <v>40</v>
      </c>
      <c r="H143" s="15" t="s">
        <v>2251</v>
      </c>
      <c r="I143" s="16">
        <v>1</v>
      </c>
      <c r="J143" s="15">
        <v>3</v>
      </c>
      <c r="K143" s="17">
        <f>IF(AND(G143&lt;&gt;"N",R143="N/A"), IF(I143&lt;4, 0, 0.25),IF(I143=1, IF(J143=1,0.25, 0.25), IF(I143&lt;13, 0.25, IF(I143&lt;26, 0.4, IF(I143&lt;51, 0.6, 0.75)))))</f>
        <v>0</v>
      </c>
      <c r="L143" s="16">
        <f>I143-M143</f>
        <v>1</v>
      </c>
      <c r="M143" s="16">
        <f>ROUNDUP(I143*K143,0)</f>
        <v>0</v>
      </c>
      <c r="N143" s="16">
        <f>M143*J143</f>
        <v>0</v>
      </c>
      <c r="O143" s="16">
        <v>0</v>
      </c>
      <c r="P143" s="16">
        <v>0</v>
      </c>
      <c r="Q143" s="16">
        <f>N143-O143-P143</f>
        <v>0</v>
      </c>
      <c r="R143" s="15" t="s">
        <v>75</v>
      </c>
      <c r="S143" s="15">
        <f>IF(R143="N/A", J143-($B$1-F143), J143-($B$1-R143))</f>
        <v>1</v>
      </c>
      <c r="T143" s="16">
        <v>0</v>
      </c>
      <c r="U143" s="16" t="str">
        <f>IF($S143&lt;2, "N/A", $M143)</f>
        <v>N/A</v>
      </c>
      <c r="V143" s="16" t="str">
        <f>IF($S143&lt;3, "N/A", $M143)</f>
        <v>N/A</v>
      </c>
      <c r="W143" s="16" t="str">
        <f>IF($S143&lt;4, "N/A", $M143)</f>
        <v>N/A</v>
      </c>
      <c r="X143" s="16" t="str">
        <f>IF($S143&lt;5, "N/A", $M143)</f>
        <v>N/A</v>
      </c>
      <c r="Y143" s="15" t="str">
        <f>IF(SUM(T143:X143)&lt;&gt;Q143, "CHECK", "OK")</f>
        <v>OK</v>
      </c>
      <c r="Z143" s="15" t="str">
        <f>IF(F143=$B$1, "No", IF(S143=1, "Yes", "No"))</f>
        <v>Yes</v>
      </c>
      <c r="AA143" s="18">
        <f>IF(C143="DM", "N/A", IF(Z143="No","N/A",VLOOKUP(B143,'Extension List'!$A$3:$R$1972,18,FALSE)))</f>
        <v>1</v>
      </c>
      <c r="AB143" s="15">
        <f>IF(C143="DM", "N/A", IF(Z143="No","N/A",VLOOKUP(B143,'Extension List'!$A$3:$T$1972,20,FALSE)))</f>
        <v>1</v>
      </c>
      <c r="AC143" s="15">
        <f>IF(AA143="N/A", "N/A", 0)</f>
        <v>0</v>
      </c>
      <c r="AD143" s="16" t="str">
        <f>IF(AE143="N/A", "N/A", AA143-AE143)</f>
        <v>N/A</v>
      </c>
      <c r="AE143" s="16" t="str">
        <f>IF(AA143="N/A", "N/A", IF(AC143&gt;0, IF(AA143&lt;13, ROUNDUP(0.25*AA143,0), IF(AA143&lt;26, ROUNDUP(0.4*AA143,0), IF(AA143&lt;51, ROUNDUP(0.6*AA143,0), ROUNDUP(0.75*AA143,0)))), "N/A"))</f>
        <v>N/A</v>
      </c>
      <c r="AF143" s="16" t="str">
        <f>IF(AD143="N/A","N/A", (AE143*AC143)+Q143)</f>
        <v>N/A</v>
      </c>
      <c r="AG143" s="16" t="str">
        <f>IF($AF143="N/A", "N/A", "TBC")</f>
        <v>N/A</v>
      </c>
      <c r="AH143" s="16" t="str">
        <f>IF($AF143="N/A", "N/A", "TBC")</f>
        <v>N/A</v>
      </c>
      <c r="AI143" s="16" t="str">
        <f>IF($AF143="N/A","N/A",IF(AC143&gt;1,"TBC","N/A"))</f>
        <v>N/A</v>
      </c>
      <c r="AJ143" s="16" t="str">
        <f>IF($AF143="N/A","N/A",IF(AC143&gt;2,"TBC","N/A"))</f>
        <v>N/A</v>
      </c>
      <c r="AK143" s="16" t="str">
        <f>IF($AF143="N/A","N/A",IF(AC143&gt;3,"TBC","N/A"))</f>
        <v>N/A</v>
      </c>
      <c r="AL143" s="16" t="str">
        <f>IF(AC143="N/A","N/A",IF(AC143&gt;0,IF(SUM(AG143:AK143)&lt;&gt;AF143,"CHECK","OK"),"N/A"))</f>
        <v>N/A</v>
      </c>
      <c r="AM143" s="16">
        <f>IF(AD143="N/A", L143+T143, L143+AG143)</f>
        <v>1</v>
      </c>
      <c r="AN143" s="16" t="str">
        <f>IF(AD143="N/A", IF(U143="N/A", "N/A", L143+U143), AD143+AH143)</f>
        <v>N/A</v>
      </c>
      <c r="AO143" s="16" t="str">
        <f>IF(AD143="N/A", IF(V143="N/A", "N/A", L143+V143), IF(AI143="N/A", "N/A", AD143+AI143))</f>
        <v>N/A</v>
      </c>
      <c r="AP143" s="16" t="str">
        <f>IF(AD143="N/A", IF(W143="N/A", "N/A", L143+W143), IF(AJ143="N/A", "N/A", AD143+AJ143))</f>
        <v>N/A</v>
      </c>
      <c r="AQ143" s="16" t="str">
        <f>IF(AD143="N/A", IF(X143="N/A", "N/A", L143+X143), IF(AK143="N/A", "N/A", AD143+AK143))</f>
        <v>N/A</v>
      </c>
      <c r="AR143" s="15" t="s">
        <v>40</v>
      </c>
      <c r="AS143" s="15" t="s">
        <v>40</v>
      </c>
      <c r="AT143" s="15" t="s">
        <v>40</v>
      </c>
      <c r="AU143" s="15" t="s">
        <v>40</v>
      </c>
      <c r="AV143" s="15" t="s">
        <v>40</v>
      </c>
      <c r="AW143" s="15" t="s">
        <v>44</v>
      </c>
      <c r="AX143" s="15" t="s">
        <v>44</v>
      </c>
      <c r="AY143" s="15" t="s">
        <v>44</v>
      </c>
      <c r="AZ143" s="15" t="s">
        <v>44</v>
      </c>
      <c r="BA143" s="15" t="s">
        <v>44</v>
      </c>
      <c r="BB143" s="15" t="s">
        <v>44</v>
      </c>
      <c r="BC143" s="15" t="s">
        <v>44</v>
      </c>
      <c r="BD143" s="15" t="s">
        <v>44</v>
      </c>
      <c r="BE143" s="15" t="s">
        <v>44</v>
      </c>
      <c r="BF143" s="15" t="s">
        <v>44</v>
      </c>
      <c r="BG143" s="15" t="s">
        <v>44</v>
      </c>
      <c r="BH143" s="15" t="s">
        <v>44</v>
      </c>
      <c r="BI143" s="15"/>
      <c r="BJ143" s="16">
        <f>IF(AR143="R", $CA143, IF(OR(AR143="P", AR143="T", AR143="N"), 0, IF($C143="DM", $T143, IF(OR(AR143="Y", AR143="IR"),$AM143,IF(AR143="C", IF($BI143="Y", IF($AF143="N/A", $Q143, $AF143), IF($AG143="N/A", $T143,$AG143)))))))</f>
        <v>1</v>
      </c>
      <c r="BK143" s="16">
        <f>IF(AS143="R", $CA143, IF(OR(AS143="P", AS143="T", AS143="N"), 0, IF($C143="DM", $T143, IF(OR(AS143="Y", AS143="IR"),$AM143,IF(AS143="C", IF($BI143="Y", IF($AF143="N/A", $Q143, $AF143), IF($AG143="N/A", $T143,$AG143)))))))</f>
        <v>1</v>
      </c>
      <c r="BL143" s="16">
        <f>IF(AT143="R", $CA143, IF(OR(AT143="P", AT143="T", AT143="N"), 0, IF($C143="DM", $T143, IF(OR(AT143="Y", AT143="IR"),$AM143,IF(AT143="C", IF($BI143="Y", IF($AF143="N/A", $Q143, $AF143), IF($AG143="N/A", $T143,$AG143)))))))</f>
        <v>1</v>
      </c>
      <c r="BM143" s="16">
        <f>IF(AU143="R", $CA143, IF(OR(AU143="P", AU143="T", AU143="N"), 0, IF($C143="DM", $T143, IF(OR(AU143="Y", AU143="IR"),$AM143,IF(AU143="C", IF($BI143="Y", IF($AF143="N/A", $Q143, $AF143), IF($AG143="N/A", $T143,$AG143)))))))</f>
        <v>1</v>
      </c>
      <c r="BN143" s="16">
        <f>IF(AV143="R", $CA143, IF(OR(AV143="P", AV143="T", AV143="N"), 0, IF($C143="DM", $T143, IF(OR(AV143="Y", AV143="IR"),$AM143,IF(AV143="C", IF($BI143="Y", IF($AF143="N/A", $Q143, $AF143), IF($AG143="N/A", $T143,$AG143)))))))</f>
        <v>1</v>
      </c>
      <c r="BO143" s="16">
        <f>IF(AW143="R", $CA143, IF(OR(AW143="P", AW143="T", AW143="N"), 0, IF($C143="DM", $T143, IF(OR(AW143="Y", AW143="IR"),$AM143,IF(AW143="C", IF($BI143="Y", IF($AF143="N/A", $Q143, $AF143), IF($AG143="N/A", $T143,$AG143)))))))</f>
        <v>0</v>
      </c>
      <c r="BP143" s="16">
        <f>IF(AX143="R", $CA143, IF(OR(AX143="P", AX143="T", AX143="N"), 0, IF($C143="DM", $T143, IF(OR(AX143="Y", AX143="IR"),$AM143,IF(AX143="C", IF($BI143="Y", IF($AF143="N/A", $Q143, $AF143), IF($AG143="N/A", $T143,$AG143)))))))</f>
        <v>0</v>
      </c>
      <c r="BQ143" s="16">
        <f>IF(AY143="R", $CA143, IF(OR(AY143="P", AY143="T", AY143="N"), 0, IF($C143="DM", $T143, IF(OR(AY143="Y", AY143="IR"),$AM143,IF(AY143="C", IF($BI143="Y", IF($AF143="N/A", $Q143, $AF143), IF($AG143="N/A", $T143,$AG143)))))))</f>
        <v>0</v>
      </c>
      <c r="BR143" s="16">
        <f>IF(AZ143="R", $CA143, IF(OR(AZ143="P", AZ143="T", AZ143="N"), 0, IF($C143="DM", $T143, IF(OR(AZ143="Y", AZ143="IR"),$AM143,IF(AZ143="C", IF($BI143="Y", IF($AF143="N/A", $Q143, $AF143), IF($AG143="N/A", $T143,$AG143)))))))</f>
        <v>0</v>
      </c>
      <c r="BS143" s="16">
        <f>IF(BA143="R", $CA143, IF(OR(BA143="P", BA143="T", BA143="N"), 0, IF($C143="DM", $T143, IF(OR(BA143="Y", BA143="IR"),$AM143,IF(BA143="C", IF($BI143="Y", IF($AF143="N/A", $Q143, $AF143), IF($AG143="N/A", $T143,$AG143)))))))</f>
        <v>0</v>
      </c>
      <c r="BT143" s="16">
        <f>IF(BB143="R", $CA143, IF(OR(BB143="P", BB143="T", BB143="N"), 0, IF($C143="DM", $T143, IF(OR(BB143="Y", BB143="IR"),$AM143,IF(BB143="C", IF($BI143="Y", IF($BA143="C", IF($AF143="N/A", $Q143, $AF143), IF($AF143="N/A", $T143, $AM143)), IF($AG143="N/A", $T143,$AG143)))))))</f>
        <v>0</v>
      </c>
      <c r="BU143" s="16">
        <f>IF(BC143="R", $CA143, IF(OR(BC143="P", BC143="T", BC143="N"), 0, IF($C143="DM", $T143, IF(OR(BC143="Y", BC143="IR"),$AM143,IF(BC143="C", IF($BI143="Y", IF($BA143="C", IF($AF143="N/A", $Q143, $AF143), IF($AF143="N/A", $T143, $AM143)), IF($AG143="N/A", $T143,$AG143)))))))</f>
        <v>0</v>
      </c>
      <c r="BV143" s="16">
        <f>IF(BD143="R", $CA143, IF(OR(BD143="P", BD143="T", BD143="N"), 0, IF($C143="DM", $T143, IF(OR(BD143="Y", BD143="IR"),$AM143,IF(BD143="C", IF($BI143="Y", IF($BA143="C", IF($AF143="N/A", $Q143, $AF143), IF($AF143="N/A", $T143, $AM143)), IF($AG143="N/A", $T143,$AG143)))))))</f>
        <v>0</v>
      </c>
      <c r="BW143" s="16">
        <f>IF(BE143="R", $CA143, IF(OR(BE143="P", BE143="T", BE143="N"), 0, IF($C143="DM", $T143, IF(OR(BE143="Y", BE143="IR"),$AM143,IF(BE143="C", IF($BI143="Y", IF($BA143="C", IF($AF143="N/A", $Q143, $AF143), IF($AF143="N/A", $T143, $AM143)), IF($AG143="N/A", $T143,$AG143)))))))</f>
        <v>0</v>
      </c>
      <c r="BX143" s="16">
        <f>IF(BF143="R", $CA143, IF(OR(BF143="P", BF143="T", BF143="N"), 0, IF($C143="DM", $T143, IF(OR(BF143="Y", BF143="IR"),$AM143,IF(BF143="C", IF($BI143="Y", IF($BA143="C", IF($AF143="N/A", $Q143, $AF143), IF($AF143="N/A", $T143, $AM143)), IF($AG143="N/A", $T143,$AG143)))))))</f>
        <v>0</v>
      </c>
      <c r="BY143" s="16">
        <f>IF(BG143="R", $CA143, IF(OR(BG143="P", BG143="T", BG143="N"), 0, IF($C143="DM", $T143, IF(OR(BG143="Y", BG143="IR"),$AM143,IF(BG143="C", IF($BI143="Y", IF($BA143="C", IF($AF143="N/A", $Q143, $AF143), IF($AF143="N/A", $T143, $AM143)), IF($AG143="N/A", $T143,$AG143)))))))</f>
        <v>0</v>
      </c>
      <c r="BZ143" s="16">
        <f>IF(BH143="R", $CA143, IF(OR(BH143="P", BH143="T", BH143="N"), 0, IF($C143="DM", $T143, IF(OR(BH143="Y", BH143="IR"),$AM143,IF(BH143="C", IF($BI143="Y", IF($BA143="C", IF($AF143="N/A", $Q143, $AF143), IF($AF143="N/A", $T143, $AM143)), IF($AG143="N/A", $T143,$AG143)))))))</f>
        <v>0</v>
      </c>
      <c r="CA143" s="15" t="s">
        <v>75</v>
      </c>
      <c r="CB143" s="16">
        <f>BZ143</f>
        <v>0</v>
      </c>
      <c r="CC143" s="15" t="str">
        <f>IF(OR($BH143="T", $BH143="R"), 0, IF($BH143="C", IF($BI143="Y", IF($BA143="C", 0, IF(AF143="N/A", Q143-T143, AF143-AG143)), IF($AF143="N/A", U143, AH143)), AN143))</f>
        <v>N/A</v>
      </c>
      <c r="CD143" s="15" t="str">
        <f>IF(OR($BH143="T", $BH143="R"), 0, IF($BH143="C", IF($BI143="Y", 0, IF($AF143="N/A", V143, AI143)), AO143))</f>
        <v>N/A</v>
      </c>
      <c r="CE143" s="15" t="str">
        <f>IF(OR($BH143="T", $BH143="R"), 0, IF($BH143="C", IF($BI143="Y", 0, IF($AF143="N/A", W143, AJ143)), AP143))</f>
        <v>N/A</v>
      </c>
      <c r="CF143" s="15" t="str">
        <f>IF(OR($BH143="T", $BH143="R"), 0, IF($BH143="C", IF($BI143="Y", 0, IF($AF143="N/A", X143, AK143)), AQ143))</f>
        <v>N/A</v>
      </c>
      <c r="CG143" t="str">
        <f>IF(AC143="N/A", "S:"&amp;L143&amp;" G:"&amp;M143&amp;" GR:"&amp;Q143, IF(AC143=0, "S:"&amp;L143&amp;" G:"&amp;M143&amp;" GR:"&amp;Q143, "S:"&amp;L143&amp;"/"&amp;AD143&amp;" G:"&amp;AE143&amp;" GR:"&amp;AF143))</f>
        <v>S:1 G:0 GR:0</v>
      </c>
    </row>
    <row r="144" spans="1:85" x14ac:dyDescent="0.25">
      <c r="A144" s="14">
        <v>5785</v>
      </c>
      <c r="B144" s="15" t="s">
        <v>1507</v>
      </c>
      <c r="C144" s="15" t="s">
        <v>66</v>
      </c>
      <c r="D144" s="15" t="s">
        <v>53</v>
      </c>
      <c r="E144" s="15">
        <f>VLOOKUP(B144, 'Rookie Year'!$A$2:$B$55679,2,FALSE)</f>
        <v>2018</v>
      </c>
      <c r="F144" s="15">
        <v>2024</v>
      </c>
      <c r="G144" s="15" t="s">
        <v>42</v>
      </c>
      <c r="H144" s="15">
        <v>5</v>
      </c>
      <c r="I144" s="16">
        <v>1</v>
      </c>
      <c r="J144" s="15">
        <v>1</v>
      </c>
      <c r="K144" s="17">
        <f>IF(AND(G144&lt;&gt;"N",R144="N/A"), IF(I144&lt;4, 0, 0.25),IF(I144=1, IF(J144=1,0.25, 0.25), IF(I144&lt;13, 0.25, IF(I144&lt;26, 0.4, IF(I144&lt;51, 0.6, 0.75)))))</f>
        <v>0.25</v>
      </c>
      <c r="L144" s="16">
        <f>I144-M144</f>
        <v>0</v>
      </c>
      <c r="M144" s="16">
        <f>ROUNDUP(I144*K144,0)</f>
        <v>1</v>
      </c>
      <c r="N144" s="16">
        <f>M144*J144</f>
        <v>1</v>
      </c>
      <c r="O144" s="16">
        <v>0</v>
      </c>
      <c r="P144" s="16">
        <v>0</v>
      </c>
      <c r="Q144" s="16">
        <f>N144-O144-P144</f>
        <v>1</v>
      </c>
      <c r="R144" s="15" t="s">
        <v>75</v>
      </c>
      <c r="S144" s="15">
        <f>IF(R144="N/A", J144-($B$1-F144), J144-($B$1-R144))</f>
        <v>1</v>
      </c>
      <c r="T144" s="16">
        <f>IF($S144&lt;1, "N/A", $M144)</f>
        <v>1</v>
      </c>
      <c r="U144" s="16" t="str">
        <f>IF($S144&lt;2, "N/A", $M144)</f>
        <v>N/A</v>
      </c>
      <c r="V144" s="16" t="str">
        <f>IF($S144&lt;3, "N/A", $M144)</f>
        <v>N/A</v>
      </c>
      <c r="W144" s="16" t="str">
        <f>IF($S144&lt;4, "N/A", $M144)</f>
        <v>N/A</v>
      </c>
      <c r="X144" s="16" t="str">
        <f>IF($S144&lt;5, "N/A", $M144)</f>
        <v>N/A</v>
      </c>
      <c r="Y144" s="15" t="str">
        <f>IF(SUM(T144:X144)&lt;&gt;Q144, "CHECK", "OK")</f>
        <v>OK</v>
      </c>
      <c r="Z144" s="15" t="str">
        <f>IF(F144=$B$1, "No", IF(S144=1, "Yes", "No"))</f>
        <v>No</v>
      </c>
      <c r="AA144" s="18" t="str">
        <f>IF(C144="DM", "N/A", IF(Z144="No","N/A",VLOOKUP(B144,'Extension List'!$A$3:$R$1972,18,FALSE)))</f>
        <v>N/A</v>
      </c>
      <c r="AB144" s="15" t="str">
        <f>IF(C144="DM", "N/A", IF(Z144="No","N/A",VLOOKUP(B144,'Extension List'!$A$3:$T$1972,20,FALSE)))</f>
        <v>N/A</v>
      </c>
      <c r="AC144" s="15" t="str">
        <f>IF(AA144="N/A", "N/A", 0)</f>
        <v>N/A</v>
      </c>
      <c r="AD144" s="16" t="str">
        <f>IF(AE144="N/A", "N/A", AA144-AE144)</f>
        <v>N/A</v>
      </c>
      <c r="AE144" s="16" t="str">
        <f>IF(AA144="N/A", "N/A", IF(AC144&gt;0, IF(AA144&lt;13, ROUNDUP(0.25*AA144,0), IF(AA144&lt;26, ROUNDUP(0.4*AA144,0), IF(AA144&lt;51, ROUNDUP(0.6*AA144,0), ROUNDUP(0.75*AA144,0)))), "N/A"))</f>
        <v>N/A</v>
      </c>
      <c r="AF144" s="16" t="str">
        <f>IF(AD144="N/A","N/A", (AE144*AC144)+Q144)</f>
        <v>N/A</v>
      </c>
      <c r="AG144" s="16" t="str">
        <f>IF($AF144="N/A", "N/A", "TBC")</f>
        <v>N/A</v>
      </c>
      <c r="AH144" s="16" t="str">
        <f>IF($AF144="N/A", "N/A", "TBC")</f>
        <v>N/A</v>
      </c>
      <c r="AI144" s="16" t="str">
        <f>IF($AF144="N/A","N/A",IF(AC144&gt;1,"TBC","N/A"))</f>
        <v>N/A</v>
      </c>
      <c r="AJ144" s="16" t="str">
        <f>IF($AF144="N/A","N/A",IF(AC144&gt;2,"TBC","N/A"))</f>
        <v>N/A</v>
      </c>
      <c r="AK144" s="16" t="str">
        <f>IF($AF144="N/A","N/A",IF(AC144&gt;3,"TBC","N/A"))</f>
        <v>N/A</v>
      </c>
      <c r="AL144" s="16" t="str">
        <f>IF(AC144="N/A","N/A",IF(AC144&gt;0,IF(SUM(AG144:AK144)&lt;&gt;AF144,"CHECK","OK"),"N/A"))</f>
        <v>N/A</v>
      </c>
      <c r="AM144" s="16">
        <f>IF(AD144="N/A", L144+T144, L144+AG144)</f>
        <v>1</v>
      </c>
      <c r="AN144" s="16" t="str">
        <f>IF(AD144="N/A", IF(U144="N/A", "N/A", L144+U144), AD144+AH144)</f>
        <v>N/A</v>
      </c>
      <c r="AO144" s="16" t="str">
        <f>IF(AD144="N/A", IF(V144="N/A", "N/A", L144+V144), IF(AI144="N/A", "N/A", AD144+AI144))</f>
        <v>N/A</v>
      </c>
      <c r="AP144" s="16" t="str">
        <f>IF(AD144="N/A", IF(W144="N/A", "N/A", L144+W144), IF(AJ144="N/A", "N/A", AD144+AJ144))</f>
        <v>N/A</v>
      </c>
      <c r="AQ144" s="16" t="str">
        <f>IF(AD144="N/A", IF(X144="N/A", "N/A", L144+X144), IF(AK144="N/A", "N/A", AD144+AK144))</f>
        <v>N/A</v>
      </c>
      <c r="AR144" s="15" t="s">
        <v>42</v>
      </c>
      <c r="AS144" s="15" t="s">
        <v>42</v>
      </c>
      <c r="AT144" s="15" t="s">
        <v>42</v>
      </c>
      <c r="AU144" s="15" t="s">
        <v>42</v>
      </c>
      <c r="AV144" s="15" t="s">
        <v>42</v>
      </c>
      <c r="AW144" s="15" t="s">
        <v>40</v>
      </c>
      <c r="AX144" s="15" t="s">
        <v>40</v>
      </c>
      <c r="AY144" s="15" t="s">
        <v>40</v>
      </c>
      <c r="AZ144" s="15" t="s">
        <v>40</v>
      </c>
      <c r="BA144" s="15" t="s">
        <v>40</v>
      </c>
      <c r="BB144" s="15" t="s">
        <v>40</v>
      </c>
      <c r="BC144" s="15" t="s">
        <v>40</v>
      </c>
      <c r="BD144" s="15" t="s">
        <v>40</v>
      </c>
      <c r="BE144" s="15" t="s">
        <v>40</v>
      </c>
      <c r="BF144" s="15" t="s">
        <v>40</v>
      </c>
      <c r="BG144" s="15" t="s">
        <v>40</v>
      </c>
      <c r="BH144" s="15" t="s">
        <v>40</v>
      </c>
      <c r="BJ144" s="16">
        <f>IF(AR144="R", $CA144, IF(OR(AR144="P", AR144="T", AR144="N"), 0, IF($C144="DM", $T144, IF(OR(AR144="Y", AR144="IR"),$AM144,IF(AR144="C", IF($BI144="Y", IF($AF144="N/A", $Q144, $AF144), IF($AG144="N/A", $T144,$AG144)))))))</f>
        <v>0</v>
      </c>
      <c r="BK144" s="16">
        <f>IF(AS144="R", $CA144, IF(OR(AS144="P", AS144="T", AS144="N"), 0, IF($C144="DM", $T144, IF(OR(AS144="Y", AS144="IR"),$AM144,IF(AS144="C", IF($BI144="Y", IF($AF144="N/A", $Q144, $AF144), IF($AG144="N/A", $T144,$AG144)))))))</f>
        <v>0</v>
      </c>
      <c r="BL144" s="16">
        <f>IF(AT144="R", $CA144, IF(OR(AT144="P", AT144="T", AT144="N"), 0, IF($C144="DM", $T144, IF(OR(AT144="Y", AT144="IR"),$AM144,IF(AT144="C", IF($BI144="Y", IF($AF144="N/A", $Q144, $AF144), IF($AG144="N/A", $T144,$AG144)))))))</f>
        <v>0</v>
      </c>
      <c r="BM144" s="16">
        <f>IF(AU144="R", $CA144, IF(OR(AU144="P", AU144="T", AU144="N"), 0, IF($C144="DM", $T144, IF(OR(AU144="Y", AU144="IR"),$AM144,IF(AU144="C", IF($BI144="Y", IF($AF144="N/A", $Q144, $AF144), IF($AG144="N/A", $T144,$AG144)))))))</f>
        <v>0</v>
      </c>
      <c r="BN144" s="16">
        <f>IF(AV144="R", $CA144, IF(OR(AV144="P", AV144="T", AV144="N"), 0, IF($C144="DM", $T144, IF(OR(AV144="Y", AV144="IR"),$AM144,IF(AV144="C", IF($BI144="Y", IF($AF144="N/A", $Q144, $AF144), IF($AG144="N/A", $T144,$AG144)))))))</f>
        <v>0</v>
      </c>
      <c r="BO144" s="16">
        <f>IF(AW144="R", $CA144, IF(OR(AW144="P", AW144="T", AW144="N"), 0, IF($C144="DM", $T144, IF(OR(AW144="Y", AW144="IR"),$AM144,IF(AW144="C", IF($BI144="Y", IF($AF144="N/A", $Q144, $AF144), IF($AG144="N/A", $T144,$AG144)))))))</f>
        <v>1</v>
      </c>
      <c r="BP144" s="16">
        <f>IF(AX144="R", $CA144, IF(OR(AX144="P", AX144="T", AX144="N"), 0, IF($C144="DM", $T144, IF(OR(AX144="Y", AX144="IR"),$AM144,IF(AX144="C", IF($BI144="Y", IF($AF144="N/A", $Q144, $AF144), IF($AG144="N/A", $T144,$AG144)))))))</f>
        <v>1</v>
      </c>
      <c r="BQ144" s="16">
        <f>IF(AY144="R", $CA144, IF(OR(AY144="P", AY144="T", AY144="N"), 0, IF($C144="DM", $T144, IF(OR(AY144="Y", AY144="IR"),$AM144,IF(AY144="C", IF($BI144="Y", IF($AF144="N/A", $Q144, $AF144), IF($AG144="N/A", $T144,$AG144)))))))</f>
        <v>1</v>
      </c>
      <c r="BR144" s="16">
        <f>IF(AZ144="R", $CA144, IF(OR(AZ144="P", AZ144="T", AZ144="N"), 0, IF($C144="DM", $T144, IF(OR(AZ144="Y", AZ144="IR"),$AM144,IF(AZ144="C", IF($BI144="Y", IF($AF144="N/A", $Q144, $AF144), IF($AG144="N/A", $T144,$AG144)))))))</f>
        <v>1</v>
      </c>
      <c r="BS144" s="16">
        <f>IF(BA144="R", $CA144, IF(OR(BA144="P", BA144="T", BA144="N"), 0, IF($C144="DM", $T144, IF(OR(BA144="Y", BA144="IR"),$AM144,IF(BA144="C", IF($BI144="Y", IF($AF144="N/A", $Q144, $AF144), IF($AG144="N/A", $T144,$AG144)))))))</f>
        <v>1</v>
      </c>
      <c r="BT144" s="16">
        <f>IF(BB144="R", $CA144, IF(OR(BB144="P", BB144="T", BB144="N"), 0, IF($C144="DM", $T144, IF(OR(BB144="Y", BB144="IR"),$AM144,IF(BB144="C", IF($BI144="Y", IF($BA144="C", IF($AF144="N/A", $Q144, $AF144), IF($AF144="N/A", $T144, $AM144)), IF($AG144="N/A", $T144,$AG144)))))))</f>
        <v>1</v>
      </c>
      <c r="BU144" s="16">
        <f>IF(BC144="R", $CA144, IF(OR(BC144="P", BC144="T", BC144="N"), 0, IF($C144="DM", $T144, IF(OR(BC144="Y", BC144="IR"),$AM144,IF(BC144="C", IF($BI144="Y", IF($BA144="C", IF($AF144="N/A", $Q144, $AF144), IF($AF144="N/A", $T144, $AM144)), IF($AG144="N/A", $T144,$AG144)))))))</f>
        <v>1</v>
      </c>
      <c r="BV144" s="16">
        <f>IF(BD144="R", $CA144, IF(OR(BD144="P", BD144="T", BD144="N"), 0, IF($C144="DM", $T144, IF(OR(BD144="Y", BD144="IR"),$AM144,IF(BD144="C", IF($BI144="Y", IF($BA144="C", IF($AF144="N/A", $Q144, $AF144), IF($AF144="N/A", $T144, $AM144)), IF($AG144="N/A", $T144,$AG144)))))))</f>
        <v>1</v>
      </c>
      <c r="BW144" s="16">
        <f>IF(BE144="R", $CA144, IF(OR(BE144="P", BE144="T", BE144="N"), 0, IF($C144="DM", $T144, IF(OR(BE144="Y", BE144="IR"),$AM144,IF(BE144="C", IF($BI144="Y", IF($BA144="C", IF($AF144="N/A", $Q144, $AF144), IF($AF144="N/A", $T144, $AM144)), IF($AG144="N/A", $T144,$AG144)))))))</f>
        <v>1</v>
      </c>
      <c r="BX144" s="16">
        <f>IF(BF144="R", $CA144, IF(OR(BF144="P", BF144="T", BF144="N"), 0, IF($C144="DM", $T144, IF(OR(BF144="Y", BF144="IR"),$AM144,IF(BF144="C", IF($BI144="Y", IF($BA144="C", IF($AF144="N/A", $Q144, $AF144), IF($AF144="N/A", $T144, $AM144)), IF($AG144="N/A", $T144,$AG144)))))))</f>
        <v>1</v>
      </c>
      <c r="BY144" s="16">
        <f>IF(BG144="R", $CA144, IF(OR(BG144="P", BG144="T", BG144="N"), 0, IF($C144="DM", $T144, IF(OR(BG144="Y", BG144="IR"),$AM144,IF(BG144="C", IF($BI144="Y", IF($BA144="C", IF($AF144="N/A", $Q144, $AF144), IF($AF144="N/A", $T144, $AM144)), IF($AG144="N/A", $T144,$AG144)))))))</f>
        <v>1</v>
      </c>
      <c r="BZ144" s="16">
        <f>IF(BH144="R", $CA144, IF(OR(BH144="P", BH144="T", BH144="N"), 0, IF($C144="DM", $T144, IF(OR(BH144="Y", BH144="IR"),$AM144,IF(BH144="C", IF($BI144="Y", IF($BA144="C", IF($AF144="N/A", $Q144, $AF144), IF($AF144="N/A", $T144, $AM144)), IF($AG144="N/A", $T144,$AG144)))))))</f>
        <v>1</v>
      </c>
      <c r="CA144" s="15" t="s">
        <v>75</v>
      </c>
      <c r="CB144" s="16">
        <f>BZ144</f>
        <v>1</v>
      </c>
      <c r="CC144" s="15" t="str">
        <f>IF(OR($BH144="T", $BH144="R"), 0, IF($BH144="C", IF($BI144="Y", IF($BA144="C", 0, IF(AF144="N/A", Q144-T144, AF144-AG144)), IF($AF144="N/A", U144, AH144)), AN144))</f>
        <v>N/A</v>
      </c>
      <c r="CD144" s="15" t="str">
        <f>IF(OR($BH144="T", $BH144="R"), 0, IF($BH144="C", IF($BI144="Y", 0, IF($AF144="N/A", V144, AI144)), AO144))</f>
        <v>N/A</v>
      </c>
      <c r="CE144" s="15" t="str">
        <f>IF(OR($BH144="T", $BH144="R"), 0, IF($BH144="C", IF($BI144="Y", 0, IF($AF144="N/A", W144, AJ144)), AP144))</f>
        <v>N/A</v>
      </c>
      <c r="CF144" s="15" t="str">
        <f>IF(OR($BH144="T", $BH144="R"), 0, IF($BH144="C", IF($BI144="Y", 0, IF($AF144="N/A", X144, AK144)), AQ144))</f>
        <v>N/A</v>
      </c>
    </row>
    <row r="145" spans="1:85" x14ac:dyDescent="0.25">
      <c r="A145" s="14">
        <v>1966</v>
      </c>
      <c r="B145" s="15" t="s">
        <v>1977</v>
      </c>
      <c r="C145" s="15" t="s">
        <v>67</v>
      </c>
      <c r="D145" s="15" t="s">
        <v>53</v>
      </c>
      <c r="E145" s="15">
        <f>VLOOKUP(B145, 'Rookie Year'!$A$2:$B$55679,2,FALSE)</f>
        <v>2017</v>
      </c>
      <c r="F145" s="15">
        <v>2017</v>
      </c>
      <c r="G145" s="15" t="s">
        <v>40</v>
      </c>
      <c r="H145" s="15" t="s">
        <v>1927</v>
      </c>
      <c r="I145" s="16">
        <v>7</v>
      </c>
      <c r="J145" s="15">
        <v>4</v>
      </c>
      <c r="K145" s="17">
        <f>IF(AND(G145&lt;&gt;"N",R145="N/A"), IF(I145&lt;4, 0, 0.25),IF(I145=1, IF(J145=1,0.25, 0.25), IF(I145&lt;13, 0.25, IF(I145&lt;26, 0.4, IF(I145&lt;51, 0.6, 0.75)))))</f>
        <v>0.25</v>
      </c>
      <c r="L145" s="16">
        <f>I145-M145</f>
        <v>5</v>
      </c>
      <c r="M145" s="16">
        <f>ROUNDUP(I145*K145,0)</f>
        <v>2</v>
      </c>
      <c r="N145" s="16">
        <f>M145*J145</f>
        <v>8</v>
      </c>
      <c r="O145" s="16">
        <v>8</v>
      </c>
      <c r="P145" s="16">
        <v>0</v>
      </c>
      <c r="Q145" s="16">
        <f>N145-O145-P145</f>
        <v>0</v>
      </c>
      <c r="R145" s="15">
        <v>2022</v>
      </c>
      <c r="S145" s="15">
        <f>IF(R145="N/A", J145-($B$1-F145), J145-($B$1-R145))</f>
        <v>2</v>
      </c>
      <c r="T145" s="16">
        <v>0</v>
      </c>
      <c r="U145" s="16">
        <v>0</v>
      </c>
      <c r="V145" s="16" t="str">
        <f>IF($S145&lt;3, "N/A", $M145)</f>
        <v>N/A</v>
      </c>
      <c r="W145" s="16" t="str">
        <f>IF($S145&lt;4, "N/A", $M145)</f>
        <v>N/A</v>
      </c>
      <c r="X145" s="16" t="str">
        <f>IF($S145&lt;5, "N/A", $M145)</f>
        <v>N/A</v>
      </c>
      <c r="Y145" s="15" t="str">
        <f>IF(SUM(T145:X145)&lt;&gt;Q145, "CHECK", "OK")</f>
        <v>OK</v>
      </c>
      <c r="Z145" s="15" t="str">
        <f>IF(F145=$B$1, "No", IF(S145=1, "Yes", "No"))</f>
        <v>No</v>
      </c>
      <c r="AA145" s="18" t="str">
        <f>IF(C145="DM", "N/A", IF(Z145="No","N/A",VLOOKUP(B145,'Extension List'!$A$3:$R$1972,18,FALSE)))</f>
        <v>N/A</v>
      </c>
      <c r="AB145" s="15" t="str">
        <f>IF(C145="DM", "N/A", IF(Z145="No","N/A",VLOOKUP(B145,'Extension List'!$A$3:$T$1972,20,FALSE)))</f>
        <v>N/A</v>
      </c>
      <c r="AC145" s="15" t="str">
        <f>IF(AA145="N/A", "N/A", 0)</f>
        <v>N/A</v>
      </c>
      <c r="AD145" s="16" t="str">
        <f>IF(AE145="N/A", "N/A", AA145-AE145)</f>
        <v>N/A</v>
      </c>
      <c r="AE145" s="16" t="str">
        <f>IF(AA145="N/A", "N/A", IF(AC145&gt;0, IF(AA145&lt;13, ROUNDUP(0.25*AA145,0), IF(AA145&lt;26, ROUNDUP(0.4*AA145,0), IF(AA145&lt;51, ROUNDUP(0.6*AA145,0), ROUNDUP(0.75*AA145,0)))), "N/A"))</f>
        <v>N/A</v>
      </c>
      <c r="AF145" s="16" t="str">
        <f>IF(AD145="N/A","N/A", (AE145*AC145)+Q145)</f>
        <v>N/A</v>
      </c>
      <c r="AG145" s="16" t="str">
        <f>IF($AF145="N/A", "N/A", "TBC")</f>
        <v>N/A</v>
      </c>
      <c r="AH145" s="16" t="str">
        <f>IF($AF145="N/A", "N/A", "TBC")</f>
        <v>N/A</v>
      </c>
      <c r="AI145" s="16" t="str">
        <f>IF($AF145="N/A","N/A",IF(AC145&gt;1,"TBC","N/A"))</f>
        <v>N/A</v>
      </c>
      <c r="AJ145" s="16" t="str">
        <f>IF($AF145="N/A","N/A",IF(AC145&gt;2,"TBC","N/A"))</f>
        <v>N/A</v>
      </c>
      <c r="AK145" s="16" t="str">
        <f>IF($AF145="N/A","N/A",IF(AC145&gt;3,"TBC","N/A"))</f>
        <v>N/A</v>
      </c>
      <c r="AL145" s="16" t="str">
        <f>IF(AC145="N/A","N/A",IF(AC145&gt;0,IF(SUM(AG145:AK145)&lt;&gt;AF145,"CHECK","OK"),"N/A"))</f>
        <v>N/A</v>
      </c>
      <c r="AM145" s="16">
        <f>IF(AD145="N/A", L145+T145, L145+AG145)</f>
        <v>5</v>
      </c>
      <c r="AN145" s="16">
        <f>IF(AD145="N/A", IF(U145="N/A", "N/A", L145+U145), AD145+AH145)</f>
        <v>5</v>
      </c>
      <c r="AO145" s="16" t="str">
        <f>IF(AD145="N/A", IF(V145="N/A", "N/A", L145+V145), IF(AI145="N/A", "N/A", AD145+AI145))</f>
        <v>N/A</v>
      </c>
      <c r="AP145" s="16" t="str">
        <f>IF(AD145="N/A", IF(W145="N/A", "N/A", L145+W145), IF(AJ145="N/A", "N/A", AD145+AJ145))</f>
        <v>N/A</v>
      </c>
      <c r="AQ145" s="16" t="str">
        <f>IF(AD145="N/A", IF(X145="N/A", "N/A", L145+X145), IF(AK145="N/A", "N/A", AD145+AK145))</f>
        <v>N/A</v>
      </c>
      <c r="AR145" s="15" t="s">
        <v>40</v>
      </c>
      <c r="AS145" s="15" t="s">
        <v>40</v>
      </c>
      <c r="AT145" s="15" t="s">
        <v>40</v>
      </c>
      <c r="AU145" s="15" t="s">
        <v>40</v>
      </c>
      <c r="AV145" s="15" t="s">
        <v>40</v>
      </c>
      <c r="AW145" s="15" t="s">
        <v>40</v>
      </c>
      <c r="AX145" s="15" t="s">
        <v>48</v>
      </c>
      <c r="AY145" s="15" t="s">
        <v>48</v>
      </c>
      <c r="AZ145" s="15" t="s">
        <v>48</v>
      </c>
      <c r="BA145" s="15" t="s">
        <v>48</v>
      </c>
      <c r="BB145" s="15" t="s">
        <v>48</v>
      </c>
      <c r="BC145" s="15" t="s">
        <v>48</v>
      </c>
      <c r="BD145" s="15" t="s">
        <v>48</v>
      </c>
      <c r="BE145" s="15" t="s">
        <v>48</v>
      </c>
      <c r="BF145" s="15" t="s">
        <v>48</v>
      </c>
      <c r="BG145" s="15" t="s">
        <v>48</v>
      </c>
      <c r="BH145" s="15" t="s">
        <v>48</v>
      </c>
      <c r="BI145" s="15"/>
      <c r="BJ145" s="16">
        <f>IF(AR145="R", $CA145, IF(OR(AR145="P", AR145="T", AR145="N"), 0, IF($C145="DM", $T145, IF(OR(AR145="Y", AR145="IR"),$AM145,IF(AR145="C", IF($BI145="Y", IF($AF145="N/A", $Q145, $AF145), IF($AG145="N/A", $T145,$AG145)))))))</f>
        <v>5</v>
      </c>
      <c r="BK145" s="16">
        <f>IF(AS145="R", $CA145, IF(OR(AS145="P", AS145="T", AS145="N"), 0, IF($C145="DM", $T145, IF(OR(AS145="Y", AS145="IR"),$AM145,IF(AS145="C", IF($BI145="Y", IF($AF145="N/A", $Q145, $AF145), IF($AG145="N/A", $T145,$AG145)))))))</f>
        <v>5</v>
      </c>
      <c r="BL145" s="16">
        <f>IF(AT145="R", $CA145, IF(OR(AT145="P", AT145="T", AT145="N"), 0, IF($C145="DM", $T145, IF(OR(AT145="Y", AT145="IR"),$AM145,IF(AT145="C", IF($BI145="Y", IF($AF145="N/A", $Q145, $AF145), IF($AG145="N/A", $T145,$AG145)))))))</f>
        <v>5</v>
      </c>
      <c r="BM145" s="16">
        <f>IF(AU145="R", $CA145, IF(OR(AU145="P", AU145="T", AU145="N"), 0, IF($C145="DM", $T145, IF(OR(AU145="Y", AU145="IR"),$AM145,IF(AU145="C", IF($BI145="Y", IF($AF145="N/A", $Q145, $AF145), IF($AG145="N/A", $T145,$AG145)))))))</f>
        <v>5</v>
      </c>
      <c r="BN145" s="16">
        <f>IF(AV145="R", $CA145, IF(OR(AV145="P", AV145="T", AV145="N"), 0, IF($C145="DM", $T145, IF(OR(AV145="Y", AV145="IR"),$AM145,IF(AV145="C", IF($BI145="Y", IF($AF145="N/A", $Q145, $AF145), IF($AG145="N/A", $T145,$AG145)))))))</f>
        <v>5</v>
      </c>
      <c r="BO145" s="16">
        <f>IF(AW145="R", $CA145, IF(OR(AW145="P", AW145="T", AW145="N"), 0, IF($C145="DM", $T145, IF(OR(AW145="Y", AW145="IR"),$AM145,IF(AW145="C", IF($BI145="Y", IF($AF145="N/A", $Q145, $AF145), IF($AG145="N/A", $T145,$AG145)))))))</f>
        <v>5</v>
      </c>
      <c r="BP145" s="16">
        <f>IF(AX145="R", $CA145, IF(OR(AX145="P", AX145="T", AX145="N"), 0, IF($C145="DM", $T145, IF(OR(AX145="Y", AX145="IR"),$AM145,IF(AX145="C", IF($BI145="Y", IF($AF145="N/A", $Q145, $AF145), IF($AG145="N/A", $T145,$AG145)))))))</f>
        <v>5</v>
      </c>
      <c r="BQ145" s="16">
        <f>IF(AY145="R", $CA145, IF(OR(AY145="P", AY145="T", AY145="N"), 0, IF($C145="DM", $T145, IF(OR(AY145="Y", AY145="IR"),$AM145,IF(AY145="C", IF($BI145="Y", IF($AF145="N/A", $Q145, $AF145), IF($AG145="N/A", $T145,$AG145)))))))</f>
        <v>5</v>
      </c>
      <c r="BR145" s="16">
        <f>IF(AZ145="R", $CA145, IF(OR(AZ145="P", AZ145="T", AZ145="N"), 0, IF($C145="DM", $T145, IF(OR(AZ145="Y", AZ145="IR"),$AM145,IF(AZ145="C", IF($BI145="Y", IF($AF145="N/A", $Q145, $AF145), IF($AG145="N/A", $T145,$AG145)))))))</f>
        <v>5</v>
      </c>
      <c r="BS145" s="16">
        <f>IF(BA145="R", $CA145, IF(OR(BA145="P", BA145="T", BA145="N"), 0, IF($C145="DM", $T145, IF(OR(BA145="Y", BA145="IR"),$AM145,IF(BA145="C", IF($BI145="Y", IF($AF145="N/A", $Q145, $AF145), IF($AG145="N/A", $T145,$AG145)))))))</f>
        <v>5</v>
      </c>
      <c r="BT145" s="16">
        <f>IF(BB145="R", $CA145, IF(OR(BB145="P", BB145="T", BB145="N"), 0, IF($C145="DM", $T145, IF(OR(BB145="Y", BB145="IR"),$AM145,IF(BB145="C", IF($BI145="Y", IF($BA145="C", IF($AF145="N/A", $Q145, $AF145), IF($AF145="N/A", $T145, $AM145)), IF($AG145="N/A", $T145,$AG145)))))))</f>
        <v>5</v>
      </c>
      <c r="BU145" s="16">
        <f>IF(BC145="R", $CA145, IF(OR(BC145="P", BC145="T", BC145="N"), 0, IF($C145="DM", $T145, IF(OR(BC145="Y", BC145="IR"),$AM145,IF(BC145="C", IF($BI145="Y", IF($BA145="C", IF($AF145="N/A", $Q145, $AF145), IF($AF145="N/A", $T145, $AM145)), IF($AG145="N/A", $T145,$AG145)))))))</f>
        <v>5</v>
      </c>
      <c r="BV145" s="16">
        <f>IF(BD145="R", $CA145, IF(OR(BD145="P", BD145="T", BD145="N"), 0, IF($C145="DM", $T145, IF(OR(BD145="Y", BD145="IR"),$AM145,IF(BD145="C", IF($BI145="Y", IF($BA145="C", IF($AF145="N/A", $Q145, $AF145), IF($AF145="N/A", $T145, $AM145)), IF($AG145="N/A", $T145,$AG145)))))))</f>
        <v>5</v>
      </c>
      <c r="BW145" s="16">
        <f>IF(BE145="R", $CA145, IF(OR(BE145="P", BE145="T", BE145="N"), 0, IF($C145="DM", $T145, IF(OR(BE145="Y", BE145="IR"),$AM145,IF(BE145="C", IF($BI145="Y", IF($BA145="C", IF($AF145="N/A", $Q145, $AF145), IF($AF145="N/A", $T145, $AM145)), IF($AG145="N/A", $T145,$AG145)))))))</f>
        <v>5</v>
      </c>
      <c r="BX145" s="16">
        <f>IF(BF145="R", $CA145, IF(OR(BF145="P", BF145="T", BF145="N"), 0, IF($C145="DM", $T145, IF(OR(BF145="Y", BF145="IR"),$AM145,IF(BF145="C", IF($BI145="Y", IF($BA145="C", IF($AF145="N/A", $Q145, $AF145), IF($AF145="N/A", $T145, $AM145)), IF($AG145="N/A", $T145,$AG145)))))))</f>
        <v>5</v>
      </c>
      <c r="BY145" s="16">
        <f>IF(BG145="R", $CA145, IF(OR(BG145="P", BG145="T", BG145="N"), 0, IF($C145="DM", $T145, IF(OR(BG145="Y", BG145="IR"),$AM145,IF(BG145="C", IF($BI145="Y", IF($BA145="C", IF($AF145="N/A", $Q145, $AF145), IF($AF145="N/A", $T145, $AM145)), IF($AG145="N/A", $T145,$AG145)))))))</f>
        <v>5</v>
      </c>
      <c r="BZ145" s="16">
        <f>IF(BH145="R", $CA145, IF(OR(BH145="P", BH145="T", BH145="N"), 0, IF($C145="DM", $T145, IF(OR(BH145="Y", BH145="IR"),$AM145,IF(BH145="C", IF($BI145="Y", IF($BA145="C", IF($AF145="N/A", $Q145, $AF145), IF($AF145="N/A", $T145, $AM145)), IF($AG145="N/A", $T145,$AG145)))))))</f>
        <v>5</v>
      </c>
      <c r="CA145" s="15" t="s">
        <v>75</v>
      </c>
      <c r="CB145" s="16">
        <f>BZ145</f>
        <v>5</v>
      </c>
      <c r="CC145" s="15">
        <f>IF(OR($BH145="T", $BH145="R"), 0, IF($BH145="C", IF($BI145="Y", IF($BA145="C", 0, IF(AF145="N/A", Q145-T145, AF145-AG145)), IF($AF145="N/A", U145, AH145)), AN145))</f>
        <v>5</v>
      </c>
      <c r="CD145" s="15" t="str">
        <f>IF(OR($BH145="T", $BH145="R"), 0, IF($BH145="C", IF($BI145="Y", 0, IF($AF145="N/A", V145, AI145)), AO145))</f>
        <v>N/A</v>
      </c>
      <c r="CE145" s="15" t="str">
        <f>IF(OR($BH145="T", $BH145="R"), 0, IF($BH145="C", IF($BI145="Y", 0, IF($AF145="N/A", W145, AJ145)), AP145))</f>
        <v>N/A</v>
      </c>
      <c r="CF145" s="15" t="str">
        <f>IF(OR($BH145="T", $BH145="R"), 0, IF($BH145="C", IF($BI145="Y", 0, IF($AF145="N/A", X145, AK145)), AQ145))</f>
        <v>N/A</v>
      </c>
      <c r="CG145" t="str">
        <f>IF(AC145="N/A", "S:"&amp;L145&amp;" G:"&amp;M145&amp;" GR:"&amp;Q145, IF(AC145=0, "S:"&amp;L145&amp;" G:"&amp;M145&amp;" GR:"&amp;Q145, "S:"&amp;L145&amp;"/"&amp;AD145&amp;" G:"&amp;AE145&amp;" GR:"&amp;AF145))</f>
        <v>S:5 G:2 GR:0</v>
      </c>
    </row>
    <row r="146" spans="1:85" x14ac:dyDescent="0.25">
      <c r="A146" s="14">
        <v>5753</v>
      </c>
      <c r="B146" s="15" t="s">
        <v>225</v>
      </c>
      <c r="C146" s="15" t="s">
        <v>67</v>
      </c>
      <c r="D146" s="15" t="s">
        <v>53</v>
      </c>
      <c r="E146" s="15">
        <f>VLOOKUP(B146, 'Rookie Year'!$A$2:$B$55679,2,FALSE)</f>
        <v>2016</v>
      </c>
      <c r="F146" s="15">
        <v>2024</v>
      </c>
      <c r="G146" s="15" t="s">
        <v>42</v>
      </c>
      <c r="H146" s="15">
        <v>2</v>
      </c>
      <c r="I146" s="16">
        <v>1</v>
      </c>
      <c r="J146" s="15">
        <v>1</v>
      </c>
      <c r="K146" s="17">
        <f>IF(AND(G146&lt;&gt;"N",R146="N/A"), IF(I146&lt;4, 0, 0.25),IF(I146=1, IF(J146=1,0.25, 0.25), IF(I146&lt;13, 0.25, IF(I146&lt;26, 0.4, IF(I146&lt;51, 0.6, 0.75)))))</f>
        <v>0.25</v>
      </c>
      <c r="L146" s="16">
        <f>I146-M146</f>
        <v>0</v>
      </c>
      <c r="M146" s="16">
        <f>ROUNDUP(I146*K146,0)</f>
        <v>1</v>
      </c>
      <c r="N146" s="16">
        <f>M146*J146</f>
        <v>1</v>
      </c>
      <c r="O146" s="16">
        <v>0</v>
      </c>
      <c r="P146" s="16">
        <v>0</v>
      </c>
      <c r="Q146" s="16">
        <f>N146-O146-P146</f>
        <v>1</v>
      </c>
      <c r="R146" s="15" t="s">
        <v>75</v>
      </c>
      <c r="S146" s="15">
        <f>IF(R146="N/A", J146-($B$1-F146), J146-($B$1-R146))</f>
        <v>1</v>
      </c>
      <c r="T146" s="16">
        <f>IF($S146&lt;1, "N/A", $M146)</f>
        <v>1</v>
      </c>
      <c r="U146" s="16" t="str">
        <f>IF($S146&lt;2, "N/A", $M146)</f>
        <v>N/A</v>
      </c>
      <c r="V146" s="16" t="str">
        <f>IF($S146&lt;3, "N/A", $M146)</f>
        <v>N/A</v>
      </c>
      <c r="W146" s="16" t="str">
        <f>IF($S146&lt;4, "N/A", $M146)</f>
        <v>N/A</v>
      </c>
      <c r="X146" s="16" t="str">
        <f>IF($S146&lt;5, "N/A", $M146)</f>
        <v>N/A</v>
      </c>
      <c r="Y146" s="15" t="str">
        <f>IF(SUM(T146:X146)&lt;&gt;Q146, "CHECK", "OK")</f>
        <v>OK</v>
      </c>
      <c r="Z146" s="15" t="str">
        <f>IF(F146=$B$1, "No", IF(S146=1, "Yes", "No"))</f>
        <v>No</v>
      </c>
      <c r="AA146" s="18" t="str">
        <f>IF(C146="DM", "N/A", IF(Z146="No","N/A",VLOOKUP(B146,'Extension List'!$A$3:$R$1972,18,FALSE)))</f>
        <v>N/A</v>
      </c>
      <c r="AB146" s="15" t="str">
        <f>IF(C146="DM", "N/A", IF(Z146="No","N/A",VLOOKUP(B146,'Extension List'!$A$3:$T$1972,20,FALSE)))</f>
        <v>N/A</v>
      </c>
      <c r="AC146" s="15" t="str">
        <f>IF(AA146="N/A", "N/A", 0)</f>
        <v>N/A</v>
      </c>
      <c r="AD146" s="16" t="str">
        <f>IF(AE146="N/A", "N/A", AA146-AE146)</f>
        <v>N/A</v>
      </c>
      <c r="AE146" s="16" t="str">
        <f>IF(AA146="N/A", "N/A", IF(AC146&gt;0, IF(AA146&lt;13, ROUNDUP(0.25*AA146,0), IF(AA146&lt;26, ROUNDUP(0.4*AA146,0), IF(AA146&lt;51, ROUNDUP(0.6*AA146,0), ROUNDUP(0.75*AA146,0)))), "N/A"))</f>
        <v>N/A</v>
      </c>
      <c r="AF146" s="16" t="str">
        <f>IF(AD146="N/A","N/A", (AE146*AC146)+Q146)</f>
        <v>N/A</v>
      </c>
      <c r="AG146" s="16" t="str">
        <f>IF($AF146="N/A", "N/A", "TBC")</f>
        <v>N/A</v>
      </c>
      <c r="AH146" s="16" t="str">
        <f>IF($AF146="N/A", "N/A", "TBC")</f>
        <v>N/A</v>
      </c>
      <c r="AI146" s="16" t="str">
        <f>IF($AF146="N/A","N/A",IF(AC146&gt;1,"TBC","N/A"))</f>
        <v>N/A</v>
      </c>
      <c r="AJ146" s="16" t="str">
        <f>IF($AF146="N/A","N/A",IF(AC146&gt;2,"TBC","N/A"))</f>
        <v>N/A</v>
      </c>
      <c r="AK146" s="16" t="str">
        <f>IF($AF146="N/A","N/A",IF(AC146&gt;3,"TBC","N/A"))</f>
        <v>N/A</v>
      </c>
      <c r="AL146" s="16" t="str">
        <f>IF(AC146="N/A","N/A",IF(AC146&gt;0,IF(SUM(AG146:AK146)&lt;&gt;AF146,"CHECK","OK"),"N/A"))</f>
        <v>N/A</v>
      </c>
      <c r="AM146" s="16">
        <f>IF(AD146="N/A", L146+T146, L146+AG146)</f>
        <v>1</v>
      </c>
      <c r="AN146" s="16" t="str">
        <f>IF(AD146="N/A", IF(U146="N/A", "N/A", L146+U146), AD146+AH146)</f>
        <v>N/A</v>
      </c>
      <c r="AO146" s="16" t="str">
        <f>IF(AD146="N/A", IF(V146="N/A", "N/A", L146+V146), IF(AI146="N/A", "N/A", AD146+AI146))</f>
        <v>N/A</v>
      </c>
      <c r="AP146" s="16" t="str">
        <f>IF(AD146="N/A", IF(W146="N/A", "N/A", L146+W146), IF(AJ146="N/A", "N/A", AD146+AJ146))</f>
        <v>N/A</v>
      </c>
      <c r="AQ146" s="16" t="str">
        <f>IF(AD146="N/A", IF(X146="N/A", "N/A", L146+X146), IF(AK146="N/A", "N/A", AD146+AK146))</f>
        <v>N/A</v>
      </c>
      <c r="AR146" s="15" t="s">
        <v>42</v>
      </c>
      <c r="AS146" s="15" t="s">
        <v>42</v>
      </c>
      <c r="AT146" s="15" t="s">
        <v>40</v>
      </c>
      <c r="AU146" s="15" t="s">
        <v>40</v>
      </c>
      <c r="AV146" s="15" t="s">
        <v>40</v>
      </c>
      <c r="AW146" s="15" t="s">
        <v>40</v>
      </c>
      <c r="AX146" s="15" t="s">
        <v>40</v>
      </c>
      <c r="AY146" s="15" t="s">
        <v>44</v>
      </c>
      <c r="AZ146" s="15" t="s">
        <v>44</v>
      </c>
      <c r="BA146" s="15" t="s">
        <v>44</v>
      </c>
      <c r="BB146" s="15" t="s">
        <v>44</v>
      </c>
      <c r="BC146" s="15" t="s">
        <v>44</v>
      </c>
      <c r="BD146" s="15" t="s">
        <v>44</v>
      </c>
      <c r="BE146" s="15" t="s">
        <v>44</v>
      </c>
      <c r="BF146" s="15" t="s">
        <v>44</v>
      </c>
      <c r="BG146" s="15" t="s">
        <v>44</v>
      </c>
      <c r="BH146" s="15" t="s">
        <v>44</v>
      </c>
      <c r="BJ146" s="16">
        <f>IF(AR146="R", $CA146, IF(OR(AR146="P", AR146="T", AR146="N"), 0, IF($C146="DM", $T146, IF(OR(AR146="Y", AR146="IR"),$AM146,IF(AR146="C", IF($BI146="Y", IF($AF146="N/A", $Q146, $AF146), IF($AG146="N/A", $T146,$AG146)))))))</f>
        <v>0</v>
      </c>
      <c r="BK146" s="16">
        <f>IF(AS146="R", $CA146, IF(OR(AS146="P", AS146="T", AS146="N"), 0, IF($C146="DM", $T146, IF(OR(AS146="Y", AS146="IR"),$AM146,IF(AS146="C", IF($BI146="Y", IF($AF146="N/A", $Q146, $AF146), IF($AG146="N/A", $T146,$AG146)))))))</f>
        <v>0</v>
      </c>
      <c r="BL146" s="16">
        <f>IF(AT146="R", $CA146, IF(OR(AT146="P", AT146="T", AT146="N"), 0, IF($C146="DM", $T146, IF(OR(AT146="Y", AT146="IR"),$AM146,IF(AT146="C", IF($BI146="Y", IF($AF146="N/A", $Q146, $AF146), IF($AG146="N/A", $T146,$AG146)))))))</f>
        <v>1</v>
      </c>
      <c r="BM146" s="16">
        <f>IF(AU146="R", $CA146, IF(OR(AU146="P", AU146="T", AU146="N"), 0, IF($C146="DM", $T146, IF(OR(AU146="Y", AU146="IR"),$AM146,IF(AU146="C", IF($BI146="Y", IF($AF146="N/A", $Q146, $AF146), IF($AG146="N/A", $T146,$AG146)))))))</f>
        <v>1</v>
      </c>
      <c r="BN146" s="16">
        <f>IF(AV146="R", $CA146, IF(OR(AV146="P", AV146="T", AV146="N"), 0, IF($C146="DM", $T146, IF(OR(AV146="Y", AV146="IR"),$AM146,IF(AV146="C", IF($BI146="Y", IF($AF146="N/A", $Q146, $AF146), IF($AG146="N/A", $T146,$AG146)))))))</f>
        <v>1</v>
      </c>
      <c r="BO146" s="16">
        <f>IF(AW146="R", $CA146, IF(OR(AW146="P", AW146="T", AW146="N"), 0, IF($C146="DM", $T146, IF(OR(AW146="Y", AW146="IR"),$AM146,IF(AW146="C", IF($BI146="Y", IF($AF146="N/A", $Q146, $AF146), IF($AG146="N/A", $T146,$AG146)))))))</f>
        <v>1</v>
      </c>
      <c r="BP146" s="16">
        <f>IF(AX146="R", $CA146, IF(OR(AX146="P", AX146="T", AX146="N"), 0, IF($C146="DM", $T146, IF(OR(AX146="Y", AX146="IR"),$AM146,IF(AX146="C", IF($BI146="Y", IF($AF146="N/A", $Q146, $AF146), IF($AG146="N/A", $T146,$AG146)))))))</f>
        <v>1</v>
      </c>
      <c r="BQ146" s="16">
        <f>IF(AY146="R", $CA146, IF(OR(AY146="P", AY146="T", AY146="N"), 0, IF($C146="DM", $T146, IF(OR(AY146="Y", AY146="IR"),$AM146,IF(AY146="C", IF($BI146="Y", IF($AF146="N/A", $Q146, $AF146), IF($AG146="N/A", $T146,$AG146)))))))</f>
        <v>1</v>
      </c>
      <c r="BR146" s="16">
        <f>IF(AZ146="R", $CA146, IF(OR(AZ146="P", AZ146="T", AZ146="N"), 0, IF($C146="DM", $T146, IF(OR(AZ146="Y", AZ146="IR"),$AM146,IF(AZ146="C", IF($BI146="Y", IF($AF146="N/A", $Q146, $AF146), IF($AG146="N/A", $T146,$AG146)))))))</f>
        <v>1</v>
      </c>
      <c r="BS146" s="16">
        <f>IF(BA146="R", $CA146, IF(OR(BA146="P", BA146="T", BA146="N"), 0, IF($C146="DM", $T146, IF(OR(BA146="Y", BA146="IR"),$AM146,IF(BA146="C", IF($BI146="Y", IF($AF146="N/A", $Q146, $AF146), IF($AG146="N/A", $T146,$AG146)))))))</f>
        <v>1</v>
      </c>
      <c r="BT146" s="16">
        <f>IF(BB146="R", $CA146, IF(OR(BB146="P", BB146="T", BB146="N"), 0, IF($C146="DM", $T146, IF(OR(BB146="Y", BB146="IR"),$AM146,IF(BB146="C", IF($BI146="Y", IF($BA146="C", IF($AF146="N/A", $Q146, $AF146), IF($AF146="N/A", $T146, $AM146)), IF($AG146="N/A", $T146,$AG146)))))))</f>
        <v>1</v>
      </c>
      <c r="BU146" s="16">
        <f>IF(BC146="R", $CA146, IF(OR(BC146="P", BC146="T", BC146="N"), 0, IF($C146="DM", $T146, IF(OR(BC146="Y", BC146="IR"),$AM146,IF(BC146="C", IF($BI146="Y", IF($BA146="C", IF($AF146="N/A", $Q146, $AF146), IF($AF146="N/A", $T146, $AM146)), IF($AG146="N/A", $T146,$AG146)))))))</f>
        <v>1</v>
      </c>
      <c r="BV146" s="16">
        <f>IF(BD146="R", $CA146, IF(OR(BD146="P", BD146="T", BD146="N"), 0, IF($C146="DM", $T146, IF(OR(BD146="Y", BD146="IR"),$AM146,IF(BD146="C", IF($BI146="Y", IF($BA146="C", IF($AF146="N/A", $Q146, $AF146), IF($AF146="N/A", $T146, $AM146)), IF($AG146="N/A", $T146,$AG146)))))))</f>
        <v>1</v>
      </c>
      <c r="BW146" s="16">
        <f>IF(BE146="R", $CA146, IF(OR(BE146="P", BE146="T", BE146="N"), 0, IF($C146="DM", $T146, IF(OR(BE146="Y", BE146="IR"),$AM146,IF(BE146="C", IF($BI146="Y", IF($BA146="C", IF($AF146="N/A", $Q146, $AF146), IF($AF146="N/A", $T146, $AM146)), IF($AG146="N/A", $T146,$AG146)))))))</f>
        <v>1</v>
      </c>
      <c r="BX146" s="16">
        <f>IF(BF146="R", $CA146, IF(OR(BF146="P", BF146="T", BF146="N"), 0, IF($C146="DM", $T146, IF(OR(BF146="Y", BF146="IR"),$AM146,IF(BF146="C", IF($BI146="Y", IF($BA146="C", IF($AF146="N/A", $Q146, $AF146), IF($AF146="N/A", $T146, $AM146)), IF($AG146="N/A", $T146,$AG146)))))))</f>
        <v>1</v>
      </c>
      <c r="BY146" s="16">
        <f>IF(BG146="R", $CA146, IF(OR(BG146="P", BG146="T", BG146="N"), 0, IF($C146="DM", $T146, IF(OR(BG146="Y", BG146="IR"),$AM146,IF(BG146="C", IF($BI146="Y", IF($BA146="C", IF($AF146="N/A", $Q146, $AF146), IF($AF146="N/A", $T146, $AM146)), IF($AG146="N/A", $T146,$AG146)))))))</f>
        <v>1</v>
      </c>
      <c r="BZ146" s="16">
        <f>IF(BH146="R", $CA146, IF(OR(BH146="P", BH146="T", BH146="N"), 0, IF($C146="DM", $T146, IF(OR(BH146="Y", BH146="IR"),$AM146,IF(BH146="C", IF($BI146="Y", IF($BA146="C", IF($AF146="N/A", $Q146, $AF146), IF($AF146="N/A", $T146, $AM146)), IF($AG146="N/A", $T146,$AG146)))))))</f>
        <v>1</v>
      </c>
      <c r="CA146" s="15" t="s">
        <v>75</v>
      </c>
      <c r="CB146" s="16">
        <f>BZ146</f>
        <v>1</v>
      </c>
      <c r="CC146" s="15" t="str">
        <f>IF(OR($BH146="T", $BH146="R"), 0, IF($BH146="C", IF($BI146="Y", IF($BA146="C", 0, IF(AF146="N/A", Q146-T146, AF146-AG146)), IF($AF146="N/A", U146, AH146)), AN146))</f>
        <v>N/A</v>
      </c>
      <c r="CD146" s="15" t="str">
        <f>IF(OR($BH146="T", $BH146="R"), 0, IF($BH146="C", IF($BI146="Y", 0, IF($AF146="N/A", V146, AI146)), AO146))</f>
        <v>N/A</v>
      </c>
      <c r="CE146" s="15" t="str">
        <f>IF(OR($BH146="T", $BH146="R"), 0, IF($BH146="C", IF($BI146="Y", 0, IF($AF146="N/A", W146, AJ146)), AP146))</f>
        <v>N/A</v>
      </c>
      <c r="CF146" s="15" t="str">
        <f>IF(OR($BH146="T", $BH146="R"), 0, IF($BH146="C", IF($BI146="Y", 0, IF($AF146="N/A", X146, AK146)), AQ146))</f>
        <v>N/A</v>
      </c>
    </row>
    <row r="147" spans="1:85" x14ac:dyDescent="0.25">
      <c r="A147" s="14">
        <v>5797</v>
      </c>
      <c r="B147" s="15" t="s">
        <v>3070</v>
      </c>
      <c r="C147" s="15" t="s">
        <v>67</v>
      </c>
      <c r="D147" s="15" t="s">
        <v>53</v>
      </c>
      <c r="E147" s="15">
        <f>VLOOKUP(B147, 'Rookie Year'!$A$2:$B$55679,2,FALSE)</f>
        <v>2023</v>
      </c>
      <c r="F147" s="15">
        <v>2024</v>
      </c>
      <c r="G147" s="15" t="s">
        <v>42</v>
      </c>
      <c r="H147" s="15">
        <v>6</v>
      </c>
      <c r="I147" s="16">
        <v>1</v>
      </c>
      <c r="J147" s="15">
        <v>1</v>
      </c>
      <c r="K147" s="17">
        <f>IF(AND(G147&lt;&gt;"N",R147="N/A"), IF(I147&lt;4, 0, 0.25),IF(I147=1, IF(J147=1,0.25, 0.25), IF(I147&lt;13, 0.25, IF(I147&lt;26, 0.4, IF(I147&lt;51, 0.6, 0.75)))))</f>
        <v>0.25</v>
      </c>
      <c r="L147" s="16">
        <f>I147-M147</f>
        <v>0</v>
      </c>
      <c r="M147" s="16">
        <f>ROUNDUP(I147*K147,0)</f>
        <v>1</v>
      </c>
      <c r="N147" s="16">
        <f>M147*J147</f>
        <v>1</v>
      </c>
      <c r="O147" s="16">
        <v>0</v>
      </c>
      <c r="P147" s="16">
        <v>0</v>
      </c>
      <c r="Q147" s="16">
        <f>N147-O147-P147</f>
        <v>1</v>
      </c>
      <c r="R147" s="15" t="s">
        <v>75</v>
      </c>
      <c r="S147" s="15">
        <f>IF(R147="N/A", J147-($B$1-F147), J147-($B$1-R147))</f>
        <v>1</v>
      </c>
      <c r="T147" s="16">
        <f>IF($S147&lt;1, "N/A", $M147)</f>
        <v>1</v>
      </c>
      <c r="U147" s="16" t="str">
        <f>IF($S147&lt;2, "N/A", $M147)</f>
        <v>N/A</v>
      </c>
      <c r="V147" s="16" t="str">
        <f>IF($S147&lt;3, "N/A", $M147)</f>
        <v>N/A</v>
      </c>
      <c r="W147" s="16" t="str">
        <f>IF($S147&lt;4, "N/A", $M147)</f>
        <v>N/A</v>
      </c>
      <c r="X147" s="16" t="str">
        <f>IF($S147&lt;5, "N/A", $M147)</f>
        <v>N/A</v>
      </c>
      <c r="Y147" s="15" t="str">
        <f>IF(SUM(T147:X147)&lt;&gt;Q147, "CHECK", "OK")</f>
        <v>OK</v>
      </c>
      <c r="Z147" s="15" t="str">
        <f>IF(F147=$B$1, "No", IF(S147=1, "Yes", "No"))</f>
        <v>No</v>
      </c>
      <c r="AA147" s="18" t="str">
        <f>IF(C147="DM", "N/A", IF(Z147="No","N/A",VLOOKUP(B147,'Extension List'!$A$3:$R$1972,18,FALSE)))</f>
        <v>N/A</v>
      </c>
      <c r="AB147" s="15" t="str">
        <f>IF(C147="DM", "N/A", IF(Z147="No","N/A",VLOOKUP(B147,'Extension List'!$A$3:$T$1972,20,FALSE)))</f>
        <v>N/A</v>
      </c>
      <c r="AC147" s="15" t="str">
        <f>IF(AA147="N/A", "N/A", 0)</f>
        <v>N/A</v>
      </c>
      <c r="AD147" s="16" t="str">
        <f>IF(AE147="N/A", "N/A", AA147-AE147)</f>
        <v>N/A</v>
      </c>
      <c r="AE147" s="16" t="str">
        <f>IF(AA147="N/A", "N/A", IF(AC147&gt;0, IF(AA147&lt;13, ROUNDUP(0.25*AA147,0), IF(AA147&lt;26, ROUNDUP(0.4*AA147,0), IF(AA147&lt;51, ROUNDUP(0.6*AA147,0), ROUNDUP(0.75*AA147,0)))), "N/A"))</f>
        <v>N/A</v>
      </c>
      <c r="AF147" s="16" t="str">
        <f>IF(AD147="N/A","N/A", (AE147*AC147)+Q147)</f>
        <v>N/A</v>
      </c>
      <c r="AG147" s="16" t="str">
        <f>IF($AF147="N/A", "N/A", "TBC")</f>
        <v>N/A</v>
      </c>
      <c r="AH147" s="16" t="str">
        <f>IF($AF147="N/A", "N/A", "TBC")</f>
        <v>N/A</v>
      </c>
      <c r="AI147" s="16" t="str">
        <f>IF($AF147="N/A","N/A",IF(AC147&gt;1,"TBC","N/A"))</f>
        <v>N/A</v>
      </c>
      <c r="AJ147" s="16" t="str">
        <f>IF($AF147="N/A","N/A",IF(AC147&gt;2,"TBC","N/A"))</f>
        <v>N/A</v>
      </c>
      <c r="AK147" s="16" t="str">
        <f>IF($AF147="N/A","N/A",IF(AC147&gt;3,"TBC","N/A"))</f>
        <v>N/A</v>
      </c>
      <c r="AL147" s="16" t="str">
        <f>IF(AC147="N/A","N/A",IF(AC147&gt;0,IF(SUM(AG147:AK147)&lt;&gt;AF147,"CHECK","OK"),"N/A"))</f>
        <v>N/A</v>
      </c>
      <c r="AM147" s="16">
        <f>IF(AD147="N/A", L147+T147, L147+AG147)</f>
        <v>1</v>
      </c>
      <c r="AN147" s="16" t="str">
        <f>IF(AD147="N/A", IF(U147="N/A", "N/A", L147+U147), AD147+AH147)</f>
        <v>N/A</v>
      </c>
      <c r="AO147" s="16" t="str">
        <f>IF(AD147="N/A", IF(V147="N/A", "N/A", L147+V147), IF(AI147="N/A", "N/A", AD147+AI147))</f>
        <v>N/A</v>
      </c>
      <c r="AP147" s="16" t="str">
        <f>IF(AD147="N/A", IF(W147="N/A", "N/A", L147+W147), IF(AJ147="N/A", "N/A", AD147+AJ147))</f>
        <v>N/A</v>
      </c>
      <c r="AQ147" s="16" t="str">
        <f>IF(AD147="N/A", IF(X147="N/A", "N/A", L147+X147), IF(AK147="N/A", "N/A", AD147+AK147))</f>
        <v>N/A</v>
      </c>
      <c r="AR147" s="15" t="s">
        <v>42</v>
      </c>
      <c r="AS147" s="15" t="s">
        <v>42</v>
      </c>
      <c r="AT147" s="15" t="s">
        <v>42</v>
      </c>
      <c r="AU147" s="15" t="s">
        <v>42</v>
      </c>
      <c r="AV147" s="15" t="s">
        <v>42</v>
      </c>
      <c r="AW147" s="15" t="s">
        <v>42</v>
      </c>
      <c r="AX147" s="15" t="s">
        <v>40</v>
      </c>
      <c r="AY147" s="15" t="s">
        <v>40</v>
      </c>
      <c r="AZ147" s="15" t="s">
        <v>44</v>
      </c>
      <c r="BA147" s="15" t="s">
        <v>44</v>
      </c>
      <c r="BB147" s="15" t="s">
        <v>44</v>
      </c>
      <c r="BC147" s="15" t="s">
        <v>44</v>
      </c>
      <c r="BD147" s="15" t="s">
        <v>44</v>
      </c>
      <c r="BE147" s="15" t="s">
        <v>44</v>
      </c>
      <c r="BF147" s="15" t="s">
        <v>44</v>
      </c>
      <c r="BG147" s="15" t="s">
        <v>44</v>
      </c>
      <c r="BH147" s="15" t="s">
        <v>44</v>
      </c>
      <c r="BJ147" s="16">
        <f>IF(AR147="R", $CA147, IF(OR(AR147="P", AR147="T", AR147="N"), 0, IF($C147="DM", $T147, IF(OR(AR147="Y", AR147="IR"),$AM147,IF(AR147="C", IF($BI147="Y", IF($AF147="N/A", $Q147, $AF147), IF($AG147="N/A", $T147,$AG147)))))))</f>
        <v>0</v>
      </c>
      <c r="BK147" s="16">
        <f>IF(AS147="R", $CA147, IF(OR(AS147="P", AS147="T", AS147="N"), 0, IF($C147="DM", $T147, IF(OR(AS147="Y", AS147="IR"),$AM147,IF(AS147="C", IF($BI147="Y", IF($AF147="N/A", $Q147, $AF147), IF($AG147="N/A", $T147,$AG147)))))))</f>
        <v>0</v>
      </c>
      <c r="BL147" s="16">
        <f>IF(AT147="R", $CA147, IF(OR(AT147="P", AT147="T", AT147="N"), 0, IF($C147="DM", $T147, IF(OR(AT147="Y", AT147="IR"),$AM147,IF(AT147="C", IF($BI147="Y", IF($AF147="N/A", $Q147, $AF147), IF($AG147="N/A", $T147,$AG147)))))))</f>
        <v>0</v>
      </c>
      <c r="BM147" s="16">
        <f>IF(AU147="R", $CA147, IF(OR(AU147="P", AU147="T", AU147="N"), 0, IF($C147="DM", $T147, IF(OR(AU147="Y", AU147="IR"),$AM147,IF(AU147="C", IF($BI147="Y", IF($AF147="N/A", $Q147, $AF147), IF($AG147="N/A", $T147,$AG147)))))))</f>
        <v>0</v>
      </c>
      <c r="BN147" s="16">
        <f>IF(AV147="R", $CA147, IF(OR(AV147="P", AV147="T", AV147="N"), 0, IF($C147="DM", $T147, IF(OR(AV147="Y", AV147="IR"),$AM147,IF(AV147="C", IF($BI147="Y", IF($AF147="N/A", $Q147, $AF147), IF($AG147="N/A", $T147,$AG147)))))))</f>
        <v>0</v>
      </c>
      <c r="BO147" s="16">
        <f>IF(AW147="R", $CA147, IF(OR(AW147="P", AW147="T", AW147="N"), 0, IF($C147="DM", $T147, IF(OR(AW147="Y", AW147="IR"),$AM147,IF(AW147="C", IF($BI147="Y", IF($AF147="N/A", $Q147, $AF147), IF($AG147="N/A", $T147,$AG147)))))))</f>
        <v>0</v>
      </c>
      <c r="BP147" s="16">
        <f>IF(AX147="R", $CA147, IF(OR(AX147="P", AX147="T", AX147="N"), 0, IF($C147="DM", $T147, IF(OR(AX147="Y", AX147="IR"),$AM147,IF(AX147="C", IF($BI147="Y", IF($AF147="N/A", $Q147, $AF147), IF($AG147="N/A", $T147,$AG147)))))))</f>
        <v>1</v>
      </c>
      <c r="BQ147" s="16">
        <f>IF(AY147="R", $CA147, IF(OR(AY147="P", AY147="T", AY147="N"), 0, IF($C147="DM", $T147, IF(OR(AY147="Y", AY147="IR"),$AM147,IF(AY147="C", IF($BI147="Y", IF($AF147="N/A", $Q147, $AF147), IF($AG147="N/A", $T147,$AG147)))))))</f>
        <v>1</v>
      </c>
      <c r="BR147" s="16">
        <f>IF(AZ147="R", $CA147, IF(OR(AZ147="P", AZ147="T", AZ147="N"), 0, IF($C147="DM", $T147, IF(OR(AZ147="Y", AZ147="IR"),$AM147,IF(AZ147="C", IF($BI147="Y", IF($AF147="N/A", $Q147, $AF147), IF($AG147="N/A", $T147,$AG147)))))))</f>
        <v>1</v>
      </c>
      <c r="BS147" s="16">
        <f>IF(BA147="R", $CA147, IF(OR(BA147="P", BA147="T", BA147="N"), 0, IF($C147="DM", $T147, IF(OR(BA147="Y", BA147="IR"),$AM147,IF(BA147="C", IF($BI147="Y", IF($AF147="N/A", $Q147, $AF147), IF($AG147="N/A", $T147,$AG147)))))))</f>
        <v>1</v>
      </c>
      <c r="BT147" s="16">
        <f>IF(BB147="R", $CA147, IF(OR(BB147="P", BB147="T", BB147="N"), 0, IF($C147="DM", $T147, IF(OR(BB147="Y", BB147="IR"),$AM147,IF(BB147="C", IF($BI147="Y", IF($BA147="C", IF($AF147="N/A", $Q147, $AF147), IF($AF147="N/A", $T147, $AM147)), IF($AG147="N/A", $T147,$AG147)))))))</f>
        <v>1</v>
      </c>
      <c r="BU147" s="16">
        <f>IF(BC147="R", $CA147, IF(OR(BC147="P", BC147="T", BC147="N"), 0, IF($C147="DM", $T147, IF(OR(BC147="Y", BC147="IR"),$AM147,IF(BC147="C", IF($BI147="Y", IF($BA147="C", IF($AF147="N/A", $Q147, $AF147), IF($AF147="N/A", $T147, $AM147)), IF($AG147="N/A", $T147,$AG147)))))))</f>
        <v>1</v>
      </c>
      <c r="BV147" s="16">
        <f>IF(BD147="R", $CA147, IF(OR(BD147="P", BD147="T", BD147="N"), 0, IF($C147="DM", $T147, IF(OR(BD147="Y", BD147="IR"),$AM147,IF(BD147="C", IF($BI147="Y", IF($BA147="C", IF($AF147="N/A", $Q147, $AF147), IF($AF147="N/A", $T147, $AM147)), IF($AG147="N/A", $T147,$AG147)))))))</f>
        <v>1</v>
      </c>
      <c r="BW147" s="16">
        <f>IF(BE147="R", $CA147, IF(OR(BE147="P", BE147="T", BE147="N"), 0, IF($C147="DM", $T147, IF(OR(BE147="Y", BE147="IR"),$AM147,IF(BE147="C", IF($BI147="Y", IF($BA147="C", IF($AF147="N/A", $Q147, $AF147), IF($AF147="N/A", $T147, $AM147)), IF($AG147="N/A", $T147,$AG147)))))))</f>
        <v>1</v>
      </c>
      <c r="BX147" s="16">
        <f>IF(BF147="R", $CA147, IF(OR(BF147="P", BF147="T", BF147="N"), 0, IF($C147="DM", $T147, IF(OR(BF147="Y", BF147="IR"),$AM147,IF(BF147="C", IF($BI147="Y", IF($BA147="C", IF($AF147="N/A", $Q147, $AF147), IF($AF147="N/A", $T147, $AM147)), IF($AG147="N/A", $T147,$AG147)))))))</f>
        <v>1</v>
      </c>
      <c r="BY147" s="16">
        <f>IF(BG147="R", $CA147, IF(OR(BG147="P", BG147="T", BG147="N"), 0, IF($C147="DM", $T147, IF(OR(BG147="Y", BG147="IR"),$AM147,IF(BG147="C", IF($BI147="Y", IF($BA147="C", IF($AF147="N/A", $Q147, $AF147), IF($AF147="N/A", $T147, $AM147)), IF($AG147="N/A", $T147,$AG147)))))))</f>
        <v>1</v>
      </c>
      <c r="BZ147" s="16">
        <f>IF(BH147="R", $CA147, IF(OR(BH147="P", BH147="T", BH147="N"), 0, IF($C147="DM", $T147, IF(OR(BH147="Y", BH147="IR"),$AM147,IF(BH147="C", IF($BI147="Y", IF($BA147="C", IF($AF147="N/A", $Q147, $AF147), IF($AF147="N/A", $T147, $AM147)), IF($AG147="N/A", $T147,$AG147)))))))</f>
        <v>1</v>
      </c>
      <c r="CA147" s="15" t="s">
        <v>75</v>
      </c>
      <c r="CB147" s="16">
        <f>BZ147</f>
        <v>1</v>
      </c>
      <c r="CC147" s="15" t="str">
        <f>IF(OR($BH147="T", $BH147="R"), 0, IF($BH147="C", IF($BI147="Y", IF($BA147="C", 0, IF(AF147="N/A", Q147-T147, AF147-AG147)), IF($AF147="N/A", U147, AH147)), AN147))</f>
        <v>N/A</v>
      </c>
      <c r="CD147" s="15" t="str">
        <f>IF(OR($BH147="T", $BH147="R"), 0, IF($BH147="C", IF($BI147="Y", 0, IF($AF147="N/A", V147, AI147)), AO147))</f>
        <v>N/A</v>
      </c>
      <c r="CE147" s="15" t="str">
        <f>IF(OR($BH147="T", $BH147="R"), 0, IF($BH147="C", IF($BI147="Y", 0, IF($AF147="N/A", W147, AJ147)), AP147))</f>
        <v>N/A</v>
      </c>
      <c r="CF147" s="15" t="str">
        <f>IF(OR($BH147="T", $BH147="R"), 0, IF($BH147="C", IF($BI147="Y", 0, IF($AF147="N/A", X147, AK147)), AQ147))</f>
        <v>N/A</v>
      </c>
    </row>
    <row r="148" spans="1:85" x14ac:dyDescent="0.25">
      <c r="A148" s="14">
        <v>1401</v>
      </c>
      <c r="B148" s="15" t="s">
        <v>1967</v>
      </c>
      <c r="C148" s="15" t="s">
        <v>67</v>
      </c>
      <c r="D148" s="15" t="s">
        <v>53</v>
      </c>
      <c r="E148" s="15">
        <f>VLOOKUP(B148, 'Rookie Year'!$A$2:$B$55679,2,FALSE)</f>
        <v>2016</v>
      </c>
      <c r="F148" s="15">
        <v>2016</v>
      </c>
      <c r="G148" s="15" t="s">
        <v>40</v>
      </c>
      <c r="H148" s="15" t="s">
        <v>1927</v>
      </c>
      <c r="I148" s="16">
        <v>24</v>
      </c>
      <c r="J148" s="15">
        <v>5</v>
      </c>
      <c r="K148" s="17">
        <f>IF(AND(G148&lt;&gt;"N",R148="N/A"), IF(I148&lt;4, 0, 0.25),IF(I148=1, IF(J148=1,0.25, 0.25), IF(I148&lt;13, 0.25, IF(I148&lt;26, 0.4, IF(I148&lt;51, 0.6, 0.75)))))</f>
        <v>0.4</v>
      </c>
      <c r="L148" s="16">
        <f>I148-M148</f>
        <v>14</v>
      </c>
      <c r="M148" s="16">
        <f>ROUNDUP(I148*K148,0)</f>
        <v>10</v>
      </c>
      <c r="N148" s="16">
        <f>M148*J148</f>
        <v>50</v>
      </c>
      <c r="O148" s="16">
        <v>40</v>
      </c>
      <c r="P148" s="16">
        <v>0</v>
      </c>
      <c r="Q148" s="16">
        <f>N148-O148-P148</f>
        <v>10</v>
      </c>
      <c r="R148" s="15">
        <v>2021</v>
      </c>
      <c r="S148" s="15">
        <f>IF(R148="N/A", J148-($B$1-F148), J148-($B$1-R148))</f>
        <v>2</v>
      </c>
      <c r="T148" s="16">
        <v>5</v>
      </c>
      <c r="U148" s="16">
        <v>5</v>
      </c>
      <c r="V148" s="16" t="str">
        <f>IF($S148&lt;3, "N/A", $M148)</f>
        <v>N/A</v>
      </c>
      <c r="W148" s="16" t="str">
        <f>IF($S148&lt;4, "N/A", $M148)</f>
        <v>N/A</v>
      </c>
      <c r="X148" s="16" t="str">
        <f>IF($S148&lt;5, "N/A", $M148)</f>
        <v>N/A</v>
      </c>
      <c r="Y148" s="15" t="str">
        <f>IF(SUM(T148:X148)&lt;&gt;Q148, "CHECK", "OK")</f>
        <v>OK</v>
      </c>
      <c r="Z148" s="15" t="str">
        <f>IF(F148=$B$1, "No", IF(S148=1, "Yes", "No"))</f>
        <v>No</v>
      </c>
      <c r="AA148" s="18" t="str">
        <f>IF(C148="DM", "N/A", IF(Z148="No","N/A",VLOOKUP(B148,'Extension List'!$A$3:$R$1972,18,FALSE)))</f>
        <v>N/A</v>
      </c>
      <c r="AB148" s="15" t="str">
        <f>IF(C148="DM", "N/A", IF(Z148="No","N/A",VLOOKUP(B148,'Extension List'!$A$3:$T$1972,20,FALSE)))</f>
        <v>N/A</v>
      </c>
      <c r="AC148" s="15" t="str">
        <f>IF(AA148="N/A", "N/A", 0)</f>
        <v>N/A</v>
      </c>
      <c r="AD148" s="16" t="str">
        <f>IF(AE148="N/A", "N/A", AA148-AE148)</f>
        <v>N/A</v>
      </c>
      <c r="AE148" s="16" t="str">
        <f>IF(AA148="N/A", "N/A", IF(AC148&gt;0, IF(AA148&lt;13, ROUNDUP(0.25*AA148,0), IF(AA148&lt;26, ROUNDUP(0.4*AA148,0), IF(AA148&lt;51, ROUNDUP(0.6*AA148,0), ROUNDUP(0.75*AA148,0)))), "N/A"))</f>
        <v>N/A</v>
      </c>
      <c r="AF148" s="16" t="str">
        <f>IF(AD148="N/A","N/A", (AE148*AC148)+Q148)</f>
        <v>N/A</v>
      </c>
      <c r="AG148" s="16" t="str">
        <f>IF($AF148="N/A", "N/A", "TBC")</f>
        <v>N/A</v>
      </c>
      <c r="AH148" s="16" t="str">
        <f>IF($AF148="N/A", "N/A", "TBC")</f>
        <v>N/A</v>
      </c>
      <c r="AI148" s="16" t="str">
        <f>IF($AF148="N/A","N/A",IF(AC148&gt;1,"TBC","N/A"))</f>
        <v>N/A</v>
      </c>
      <c r="AJ148" s="16" t="str">
        <f>IF($AF148="N/A","N/A",IF(AC148&gt;2,"TBC","N/A"))</f>
        <v>N/A</v>
      </c>
      <c r="AK148" s="16" t="str">
        <f>IF($AF148="N/A","N/A",IF(AC148&gt;3,"TBC","N/A"))</f>
        <v>N/A</v>
      </c>
      <c r="AL148" s="16" t="str">
        <f>IF(AC148="N/A","N/A",IF(AC148&gt;0,IF(SUM(AG148:AK148)&lt;&gt;AF148,"CHECK","OK"),"N/A"))</f>
        <v>N/A</v>
      </c>
      <c r="AM148" s="16">
        <f>IF(AD148="N/A", L148+T148, L148+AG148)</f>
        <v>19</v>
      </c>
      <c r="AN148" s="16">
        <f>IF(AD148="N/A", IF(U148="N/A", "N/A", L148+U148), AD148+AH148)</f>
        <v>19</v>
      </c>
      <c r="AO148" s="16" t="str">
        <f>IF(AD148="N/A", IF(V148="N/A", "N/A", L148+V148), IF(AI148="N/A", "N/A", AD148+AI148))</f>
        <v>N/A</v>
      </c>
      <c r="AP148" s="16" t="str">
        <f>IF(AD148="N/A", IF(W148="N/A", "N/A", L148+W148), IF(AJ148="N/A", "N/A", AD148+AJ148))</f>
        <v>N/A</v>
      </c>
      <c r="AQ148" s="16" t="str">
        <f>IF(AD148="N/A", IF(X148="N/A", "N/A", L148+X148), IF(AK148="N/A", "N/A", AD148+AK148))</f>
        <v>N/A</v>
      </c>
      <c r="AR148" s="15" t="s">
        <v>40</v>
      </c>
      <c r="AS148" s="15" t="s">
        <v>40</v>
      </c>
      <c r="AT148" s="15" t="s">
        <v>48</v>
      </c>
      <c r="AU148" s="15" t="s">
        <v>48</v>
      </c>
      <c r="AV148" s="15" t="s">
        <v>48</v>
      </c>
      <c r="AW148" s="15" t="s">
        <v>48</v>
      </c>
      <c r="AX148" s="15" t="s">
        <v>48</v>
      </c>
      <c r="AY148" s="15" t="s">
        <v>40</v>
      </c>
      <c r="AZ148" s="15" t="s">
        <v>40</v>
      </c>
      <c r="BA148" s="15" t="s">
        <v>40</v>
      </c>
      <c r="BB148" s="15" t="s">
        <v>40</v>
      </c>
      <c r="BC148" s="15" t="s">
        <v>40</v>
      </c>
      <c r="BD148" s="15" t="s">
        <v>40</v>
      </c>
      <c r="BE148" s="15" t="s">
        <v>40</v>
      </c>
      <c r="BF148" s="15" t="s">
        <v>40</v>
      </c>
      <c r="BG148" s="15" t="s">
        <v>40</v>
      </c>
      <c r="BH148" s="15" t="s">
        <v>40</v>
      </c>
      <c r="BI148" s="15"/>
      <c r="BJ148" s="16">
        <f>IF(AR148="R", $CA148, IF(OR(AR148="P", AR148="T", AR148="N"), 0, IF($C148="DM", $T148, IF(OR(AR148="Y", AR148="IR"),$AM148,IF(AR148="C", IF($BI148="Y", IF($AF148="N/A", $Q148, $AF148), IF($AG148="N/A", $T148,$AG148)))))))</f>
        <v>19</v>
      </c>
      <c r="BK148" s="16">
        <f>IF(AS148="R", $CA148, IF(OR(AS148="P", AS148="T", AS148="N"), 0, IF($C148="DM", $T148, IF(OR(AS148="Y", AS148="IR"),$AM148,IF(AS148="C", IF($BI148="Y", IF($AF148="N/A", $Q148, $AF148), IF($AG148="N/A", $T148,$AG148)))))))</f>
        <v>19</v>
      </c>
      <c r="BL148" s="16">
        <f>IF(AT148="R", $CA148, IF(OR(AT148="P", AT148="T", AT148="N"), 0, IF($C148="DM", $T148, IF(OR(AT148="Y", AT148="IR"),$AM148,IF(AT148="C", IF($BI148="Y", IF($AF148="N/A", $Q148, $AF148), IF($AG148="N/A", $T148,$AG148)))))))</f>
        <v>19</v>
      </c>
      <c r="BM148" s="16">
        <f>IF(AU148="R", $CA148, IF(OR(AU148="P", AU148="T", AU148="N"), 0, IF($C148="DM", $T148, IF(OR(AU148="Y", AU148="IR"),$AM148,IF(AU148="C", IF($BI148="Y", IF($AF148="N/A", $Q148, $AF148), IF($AG148="N/A", $T148,$AG148)))))))</f>
        <v>19</v>
      </c>
      <c r="BN148" s="16">
        <f>IF(AV148="R", $CA148, IF(OR(AV148="P", AV148="T", AV148="N"), 0, IF($C148="DM", $T148, IF(OR(AV148="Y", AV148="IR"),$AM148,IF(AV148="C", IF($BI148="Y", IF($AF148="N/A", $Q148, $AF148), IF($AG148="N/A", $T148,$AG148)))))))</f>
        <v>19</v>
      </c>
      <c r="BO148" s="16">
        <f>IF(AW148="R", $CA148, IF(OR(AW148="P", AW148="T", AW148="N"), 0, IF($C148="DM", $T148, IF(OR(AW148="Y", AW148="IR"),$AM148,IF(AW148="C", IF($BI148="Y", IF($AF148="N/A", $Q148, $AF148), IF($AG148="N/A", $T148,$AG148)))))))</f>
        <v>19</v>
      </c>
      <c r="BP148" s="16">
        <f>IF(AX148="R", $CA148, IF(OR(AX148="P", AX148="T", AX148="N"), 0, IF($C148="DM", $T148, IF(OR(AX148="Y", AX148="IR"),$AM148,IF(AX148="C", IF($BI148="Y", IF($AF148="N/A", $Q148, $AF148), IF($AG148="N/A", $T148,$AG148)))))))</f>
        <v>19</v>
      </c>
      <c r="BQ148" s="16">
        <f>IF(AY148="R", $CA148, IF(OR(AY148="P", AY148="T", AY148="N"), 0, IF($C148="DM", $T148, IF(OR(AY148="Y", AY148="IR"),$AM148,IF(AY148="C", IF($BI148="Y", IF($AF148="N/A", $Q148, $AF148), IF($AG148="N/A", $T148,$AG148)))))))</f>
        <v>19</v>
      </c>
      <c r="BR148" s="16">
        <f>IF(AZ148="R", $CA148, IF(OR(AZ148="P", AZ148="T", AZ148="N"), 0, IF($C148="DM", $T148, IF(OR(AZ148="Y", AZ148="IR"),$AM148,IF(AZ148="C", IF($BI148="Y", IF($AF148="N/A", $Q148, $AF148), IF($AG148="N/A", $T148,$AG148)))))))</f>
        <v>19</v>
      </c>
      <c r="BS148" s="16">
        <f>IF(BA148="R", $CA148, IF(OR(BA148="P", BA148="T", BA148="N"), 0, IF($C148="DM", $T148, IF(OR(BA148="Y", BA148="IR"),$AM148,IF(BA148="C", IF($BI148="Y", IF($AF148="N/A", $Q148, $AF148), IF($AG148="N/A", $T148,$AG148)))))))</f>
        <v>19</v>
      </c>
      <c r="BT148" s="16">
        <f>IF(BB148="R", $CA148, IF(OR(BB148="P", BB148="T", BB148="N"), 0, IF($C148="DM", $T148, IF(OR(BB148="Y", BB148="IR"),$AM148,IF(BB148="C", IF($BI148="Y", IF($BA148="C", IF($AF148="N/A", $Q148, $AF148), IF($AF148="N/A", $T148, $AM148)), IF($AG148="N/A", $T148,$AG148)))))))</f>
        <v>19</v>
      </c>
      <c r="BU148" s="16">
        <f>IF(BC148="R", $CA148, IF(OR(BC148="P", BC148="T", BC148="N"), 0, IF($C148="DM", $T148, IF(OR(BC148="Y", BC148="IR"),$AM148,IF(BC148="C", IF($BI148="Y", IF($BA148="C", IF($AF148="N/A", $Q148, $AF148), IF($AF148="N/A", $T148, $AM148)), IF($AG148="N/A", $T148,$AG148)))))))</f>
        <v>19</v>
      </c>
      <c r="BV148" s="16">
        <f>IF(BD148="R", $CA148, IF(OR(BD148="P", BD148="T", BD148="N"), 0, IF($C148="DM", $T148, IF(OR(BD148="Y", BD148="IR"),$AM148,IF(BD148="C", IF($BI148="Y", IF($BA148="C", IF($AF148="N/A", $Q148, $AF148), IF($AF148="N/A", $T148, $AM148)), IF($AG148="N/A", $T148,$AG148)))))))</f>
        <v>19</v>
      </c>
      <c r="BW148" s="16">
        <f>IF(BE148="R", $CA148, IF(OR(BE148="P", BE148="T", BE148="N"), 0, IF($C148="DM", $T148, IF(OR(BE148="Y", BE148="IR"),$AM148,IF(BE148="C", IF($BI148="Y", IF($BA148="C", IF($AF148="N/A", $Q148, $AF148), IF($AF148="N/A", $T148, $AM148)), IF($AG148="N/A", $T148,$AG148)))))))</f>
        <v>19</v>
      </c>
      <c r="BX148" s="16">
        <f>IF(BF148="R", $CA148, IF(OR(BF148="P", BF148="T", BF148="N"), 0, IF($C148="DM", $T148, IF(OR(BF148="Y", BF148="IR"),$AM148,IF(BF148="C", IF($BI148="Y", IF($BA148="C", IF($AF148="N/A", $Q148, $AF148), IF($AF148="N/A", $T148, $AM148)), IF($AG148="N/A", $T148,$AG148)))))))</f>
        <v>19</v>
      </c>
      <c r="BY148" s="16">
        <f>IF(BG148="R", $CA148, IF(OR(BG148="P", BG148="T", BG148="N"), 0, IF($C148="DM", $T148, IF(OR(BG148="Y", BG148="IR"),$AM148,IF(BG148="C", IF($BI148="Y", IF($BA148="C", IF($AF148="N/A", $Q148, $AF148), IF($AF148="N/A", $T148, $AM148)), IF($AG148="N/A", $T148,$AG148)))))))</f>
        <v>19</v>
      </c>
      <c r="BZ148" s="16">
        <f>IF(BH148="R", $CA148, IF(OR(BH148="P", BH148="T", BH148="N"), 0, IF($C148="DM", $T148, IF(OR(BH148="Y", BH148="IR"),$AM148,IF(BH148="C", IF($BI148="Y", IF($BA148="C", IF($AF148="N/A", $Q148, $AF148), IF($AF148="N/A", $T148, $AM148)), IF($AG148="N/A", $T148,$AG148)))))))</f>
        <v>19</v>
      </c>
      <c r="CA148" s="15" t="s">
        <v>75</v>
      </c>
      <c r="CB148" s="16">
        <f>BZ148</f>
        <v>19</v>
      </c>
      <c r="CC148" s="15">
        <f>IF(OR($BH148="T", $BH148="R"), 0, IF($BH148="C", IF($BI148="Y", IF($BA148="C", 0, IF(AF148="N/A", Q148-T148, AF148-AG148)), IF($AF148="N/A", U148, AH148)), AN148))</f>
        <v>19</v>
      </c>
      <c r="CD148" s="15" t="str">
        <f>IF(OR($BH148="T", $BH148="R"), 0, IF($BH148="C", IF($BI148="Y", 0, IF($AF148="N/A", V148, AI148)), AO148))</f>
        <v>N/A</v>
      </c>
      <c r="CE148" s="15" t="str">
        <f>IF(OR($BH148="T", $BH148="R"), 0, IF($BH148="C", IF($BI148="Y", 0, IF($AF148="N/A", W148, AJ148)), AP148))</f>
        <v>N/A</v>
      </c>
      <c r="CF148" s="15" t="str">
        <f>IF(OR($BH148="T", $BH148="R"), 0, IF($BH148="C", IF($BI148="Y", 0, IF($AF148="N/A", X148, AK148)), AQ148))</f>
        <v>N/A</v>
      </c>
      <c r="CG148" t="str">
        <f>IF(AC148="N/A", "S:"&amp;L148&amp;" G:"&amp;M148&amp;" GR:"&amp;Q148, IF(AC148=0, "S:"&amp;L148&amp;" G:"&amp;M148&amp;" GR:"&amp;Q148, "S:"&amp;L148&amp;"/"&amp;AD148&amp;" G:"&amp;AE148&amp;" GR:"&amp;AF148))</f>
        <v>S:14 G:10 GR:10</v>
      </c>
    </row>
    <row r="149" spans="1:85" x14ac:dyDescent="0.25">
      <c r="A149" s="14">
        <v>5772</v>
      </c>
      <c r="B149" s="15" t="s">
        <v>410</v>
      </c>
      <c r="C149" s="15" t="s">
        <v>67</v>
      </c>
      <c r="D149" s="15" t="s">
        <v>53</v>
      </c>
      <c r="E149" s="15">
        <f>VLOOKUP(B149, 'Rookie Year'!$A$2:$B$55679,2,FALSE)</f>
        <v>2016</v>
      </c>
      <c r="F149" s="15">
        <v>2024</v>
      </c>
      <c r="G149" s="15" t="s">
        <v>42</v>
      </c>
      <c r="H149" s="15">
        <v>4</v>
      </c>
      <c r="I149" s="16">
        <v>3</v>
      </c>
      <c r="J149" s="15">
        <v>1</v>
      </c>
      <c r="K149" s="17">
        <f>IF(AND(G149&lt;&gt;"N",R149="N/A"), IF(I149&lt;4, 0, 0.25),IF(I149=1, IF(J149=1,0.25, 0.25), IF(I149&lt;13, 0.25, IF(I149&lt;26, 0.4, IF(I149&lt;51, 0.6, 0.75)))))</f>
        <v>0.25</v>
      </c>
      <c r="L149" s="16">
        <f>I149-M149</f>
        <v>2</v>
      </c>
      <c r="M149" s="16">
        <f>ROUNDUP(I149*K149,0)</f>
        <v>1</v>
      </c>
      <c r="N149" s="16">
        <f>M149*J149</f>
        <v>1</v>
      </c>
      <c r="O149" s="16">
        <v>0</v>
      </c>
      <c r="P149" s="16">
        <v>0</v>
      </c>
      <c r="Q149" s="16">
        <f>N149-O149-P149</f>
        <v>1</v>
      </c>
      <c r="R149" s="15" t="s">
        <v>75</v>
      </c>
      <c r="S149" s="15">
        <f>IF(R149="N/A", J149-($B$1-F149), J149-($B$1-R149))</f>
        <v>1</v>
      </c>
      <c r="T149" s="16">
        <f>IF($S149&lt;1, "N/A", $M149)</f>
        <v>1</v>
      </c>
      <c r="U149" s="16" t="str">
        <f>IF($S149&lt;2, "N/A", $M149)</f>
        <v>N/A</v>
      </c>
      <c r="V149" s="16" t="str">
        <f>IF($S149&lt;3, "N/A", $M149)</f>
        <v>N/A</v>
      </c>
      <c r="W149" s="16" t="str">
        <f>IF($S149&lt;4, "N/A", $M149)</f>
        <v>N/A</v>
      </c>
      <c r="X149" s="16" t="str">
        <f>IF($S149&lt;5, "N/A", $M149)</f>
        <v>N/A</v>
      </c>
      <c r="Y149" s="15" t="str">
        <f>IF(SUM(T149:X149)&lt;&gt;Q149, "CHECK", "OK")</f>
        <v>OK</v>
      </c>
      <c r="Z149" s="15" t="str">
        <f>IF(F149=$B$1, "No", IF(S149=1, "Yes", "No"))</f>
        <v>No</v>
      </c>
      <c r="AA149" s="18" t="str">
        <f>IF(C149="DM", "N/A", IF(Z149="No","N/A",VLOOKUP(B149,'Extension List'!$A$3:$R$1972,18,FALSE)))</f>
        <v>N/A</v>
      </c>
      <c r="AB149" s="15" t="str">
        <f>IF(C149="DM", "N/A", IF(Z149="No","N/A",VLOOKUP(B149,'Extension List'!$A$3:$T$1972,20,FALSE)))</f>
        <v>N/A</v>
      </c>
      <c r="AC149" s="15" t="str">
        <f>IF(AA149="N/A", "N/A", 0)</f>
        <v>N/A</v>
      </c>
      <c r="AD149" s="16" t="str">
        <f>IF(AE149="N/A", "N/A", AA149-AE149)</f>
        <v>N/A</v>
      </c>
      <c r="AE149" s="16" t="str">
        <f>IF(AA149="N/A", "N/A", IF(AC149&gt;0, IF(AA149&lt;13, ROUNDUP(0.25*AA149,0), IF(AA149&lt;26, ROUNDUP(0.4*AA149,0), IF(AA149&lt;51, ROUNDUP(0.6*AA149,0), ROUNDUP(0.75*AA149,0)))), "N/A"))</f>
        <v>N/A</v>
      </c>
      <c r="AF149" s="16" t="str">
        <f>IF(AD149="N/A","N/A", (AE149*AC149)+Q149)</f>
        <v>N/A</v>
      </c>
      <c r="AG149" s="16" t="str">
        <f>IF($AF149="N/A", "N/A", "TBC")</f>
        <v>N/A</v>
      </c>
      <c r="AH149" s="16" t="str">
        <f>IF($AF149="N/A", "N/A", "TBC")</f>
        <v>N/A</v>
      </c>
      <c r="AI149" s="16" t="str">
        <f>IF($AF149="N/A","N/A",IF(AC149&gt;1,"TBC","N/A"))</f>
        <v>N/A</v>
      </c>
      <c r="AJ149" s="16" t="str">
        <f>IF($AF149="N/A","N/A",IF(AC149&gt;2,"TBC","N/A"))</f>
        <v>N/A</v>
      </c>
      <c r="AK149" s="16" t="str">
        <f>IF($AF149="N/A","N/A",IF(AC149&gt;3,"TBC","N/A"))</f>
        <v>N/A</v>
      </c>
      <c r="AL149" s="16" t="str">
        <f>IF(AC149="N/A","N/A",IF(AC149&gt;0,IF(SUM(AG149:AK149)&lt;&gt;AF149,"CHECK","OK"),"N/A"))</f>
        <v>N/A</v>
      </c>
      <c r="AM149" s="16">
        <f>IF(AD149="N/A", L149+T149, L149+AG149)</f>
        <v>3</v>
      </c>
      <c r="AN149" s="16" t="str">
        <f>IF(AD149="N/A", IF(U149="N/A", "N/A", L149+U149), AD149+AH149)</f>
        <v>N/A</v>
      </c>
      <c r="AO149" s="16" t="str">
        <f>IF(AD149="N/A", IF(V149="N/A", "N/A", L149+V149), IF(AI149="N/A", "N/A", AD149+AI149))</f>
        <v>N/A</v>
      </c>
      <c r="AP149" s="16" t="str">
        <f>IF(AD149="N/A", IF(W149="N/A", "N/A", L149+W149), IF(AJ149="N/A", "N/A", AD149+AJ149))</f>
        <v>N/A</v>
      </c>
      <c r="AQ149" s="16" t="str">
        <f>IF(AD149="N/A", IF(X149="N/A", "N/A", L149+X149), IF(AK149="N/A", "N/A", AD149+AK149))</f>
        <v>N/A</v>
      </c>
      <c r="AR149" s="15" t="s">
        <v>42</v>
      </c>
      <c r="AS149" s="15" t="s">
        <v>42</v>
      </c>
      <c r="AT149" s="15" t="s">
        <v>42</v>
      </c>
      <c r="AU149" s="15" t="s">
        <v>42</v>
      </c>
      <c r="AV149" s="15" t="s">
        <v>40</v>
      </c>
      <c r="AW149" s="15" t="s">
        <v>40</v>
      </c>
      <c r="AX149" s="15" t="s">
        <v>40</v>
      </c>
      <c r="AY149" s="15" t="s">
        <v>40</v>
      </c>
      <c r="AZ149" s="15" t="s">
        <v>40</v>
      </c>
      <c r="BA149" s="15" t="s">
        <v>40</v>
      </c>
      <c r="BB149" s="15" t="s">
        <v>40</v>
      </c>
      <c r="BC149" s="15" t="s">
        <v>40</v>
      </c>
      <c r="BD149" s="15" t="s">
        <v>40</v>
      </c>
      <c r="BE149" s="15" t="s">
        <v>40</v>
      </c>
      <c r="BF149" s="15" t="s">
        <v>40</v>
      </c>
      <c r="BG149" s="15" t="s">
        <v>40</v>
      </c>
      <c r="BH149" s="15" t="s">
        <v>40</v>
      </c>
      <c r="BJ149" s="16">
        <f>IF(AR149="R", $CA149, IF(OR(AR149="P", AR149="T", AR149="N"), 0, IF($C149="DM", $T149, IF(OR(AR149="Y", AR149="IR"),$AM149,IF(AR149="C", IF($BI149="Y", IF($AF149="N/A", $Q149, $AF149), IF($AG149="N/A", $T149,$AG149)))))))</f>
        <v>0</v>
      </c>
      <c r="BK149" s="16">
        <f>IF(AS149="R", $CA149, IF(OR(AS149="P", AS149="T", AS149="N"), 0, IF($C149="DM", $T149, IF(OR(AS149="Y", AS149="IR"),$AM149,IF(AS149="C", IF($BI149="Y", IF($AF149="N/A", $Q149, $AF149), IF($AG149="N/A", $T149,$AG149)))))))</f>
        <v>0</v>
      </c>
      <c r="BL149" s="16">
        <f>IF(AT149="R", $CA149, IF(OR(AT149="P", AT149="T", AT149="N"), 0, IF($C149="DM", $T149, IF(OR(AT149="Y", AT149="IR"),$AM149,IF(AT149="C", IF($BI149="Y", IF($AF149="N/A", $Q149, $AF149), IF($AG149="N/A", $T149,$AG149)))))))</f>
        <v>0</v>
      </c>
      <c r="BM149" s="16">
        <f>IF(AU149="R", $CA149, IF(OR(AU149="P", AU149="T", AU149="N"), 0, IF($C149="DM", $T149, IF(OR(AU149="Y", AU149="IR"),$AM149,IF(AU149="C", IF($BI149="Y", IF($AF149="N/A", $Q149, $AF149), IF($AG149="N/A", $T149,$AG149)))))))</f>
        <v>0</v>
      </c>
      <c r="BN149" s="16">
        <f>IF(AV149="R", $CA149, IF(OR(AV149="P", AV149="T", AV149="N"), 0, IF($C149="DM", $T149, IF(OR(AV149="Y", AV149="IR"),$AM149,IF(AV149="C", IF($BI149="Y", IF($AF149="N/A", $Q149, $AF149), IF($AG149="N/A", $T149,$AG149)))))))</f>
        <v>3</v>
      </c>
      <c r="BO149" s="16">
        <f>IF(AW149="R", $CA149, IF(OR(AW149="P", AW149="T", AW149="N"), 0, IF($C149="DM", $T149, IF(OR(AW149="Y", AW149="IR"),$AM149,IF(AW149="C", IF($BI149="Y", IF($AF149="N/A", $Q149, $AF149), IF($AG149="N/A", $T149,$AG149)))))))</f>
        <v>3</v>
      </c>
      <c r="BP149" s="16">
        <f>IF(AX149="R", $CA149, IF(OR(AX149="P", AX149="T", AX149="N"), 0, IF($C149="DM", $T149, IF(OR(AX149="Y", AX149="IR"),$AM149,IF(AX149="C", IF($BI149="Y", IF($AF149="N/A", $Q149, $AF149), IF($AG149="N/A", $T149,$AG149)))))))</f>
        <v>3</v>
      </c>
      <c r="BQ149" s="16">
        <f>IF(AY149="R", $CA149, IF(OR(AY149="P", AY149="T", AY149="N"), 0, IF($C149="DM", $T149, IF(OR(AY149="Y", AY149="IR"),$AM149,IF(AY149="C", IF($BI149="Y", IF($AF149="N/A", $Q149, $AF149), IF($AG149="N/A", $T149,$AG149)))))))</f>
        <v>3</v>
      </c>
      <c r="BR149" s="16">
        <f>IF(AZ149="R", $CA149, IF(OR(AZ149="P", AZ149="T", AZ149="N"), 0, IF($C149="DM", $T149, IF(OR(AZ149="Y", AZ149="IR"),$AM149,IF(AZ149="C", IF($BI149="Y", IF($AF149="N/A", $Q149, $AF149), IF($AG149="N/A", $T149,$AG149)))))))</f>
        <v>3</v>
      </c>
      <c r="BS149" s="16">
        <f>IF(BA149="R", $CA149, IF(OR(BA149="P", BA149="T", BA149="N"), 0, IF($C149="DM", $T149, IF(OR(BA149="Y", BA149="IR"),$AM149,IF(BA149="C", IF($BI149="Y", IF($AF149="N/A", $Q149, $AF149), IF($AG149="N/A", $T149,$AG149)))))))</f>
        <v>3</v>
      </c>
      <c r="BT149" s="16">
        <f>IF(BB149="R", $CA149, IF(OR(BB149="P", BB149="T", BB149="N"), 0, IF($C149="DM", $T149, IF(OR(BB149="Y", BB149="IR"),$AM149,IF(BB149="C", IF($BI149="Y", IF($BA149="C", IF($AF149="N/A", $Q149, $AF149), IF($AF149="N/A", $T149, $AM149)), IF($AG149="N/A", $T149,$AG149)))))))</f>
        <v>3</v>
      </c>
      <c r="BU149" s="16">
        <f>IF(BC149="R", $CA149, IF(OR(BC149="P", BC149="T", BC149="N"), 0, IF($C149="DM", $T149, IF(OR(BC149="Y", BC149="IR"),$AM149,IF(BC149="C", IF($BI149="Y", IF($BA149="C", IF($AF149="N/A", $Q149, $AF149), IF($AF149="N/A", $T149, $AM149)), IF($AG149="N/A", $T149,$AG149)))))))</f>
        <v>3</v>
      </c>
      <c r="BV149" s="16">
        <f>IF(BD149="R", $CA149, IF(OR(BD149="P", BD149="T", BD149="N"), 0, IF($C149="DM", $T149, IF(OR(BD149="Y", BD149="IR"),$AM149,IF(BD149="C", IF($BI149="Y", IF($BA149="C", IF($AF149="N/A", $Q149, $AF149), IF($AF149="N/A", $T149, $AM149)), IF($AG149="N/A", $T149,$AG149)))))))</f>
        <v>3</v>
      </c>
      <c r="BW149" s="16">
        <f>IF(BE149="R", $CA149, IF(OR(BE149="P", BE149="T", BE149="N"), 0, IF($C149="DM", $T149, IF(OR(BE149="Y", BE149="IR"),$AM149,IF(BE149="C", IF($BI149="Y", IF($BA149="C", IF($AF149="N/A", $Q149, $AF149), IF($AF149="N/A", $T149, $AM149)), IF($AG149="N/A", $T149,$AG149)))))))</f>
        <v>3</v>
      </c>
      <c r="BX149" s="16">
        <f>IF(BF149="R", $CA149, IF(OR(BF149="P", BF149="T", BF149="N"), 0, IF($C149="DM", $T149, IF(OR(BF149="Y", BF149="IR"),$AM149,IF(BF149="C", IF($BI149="Y", IF($BA149="C", IF($AF149="N/A", $Q149, $AF149), IF($AF149="N/A", $T149, $AM149)), IF($AG149="N/A", $T149,$AG149)))))))</f>
        <v>3</v>
      </c>
      <c r="BY149" s="16">
        <f>IF(BG149="R", $CA149, IF(OR(BG149="P", BG149="T", BG149="N"), 0, IF($C149="DM", $T149, IF(OR(BG149="Y", BG149="IR"),$AM149,IF(BG149="C", IF($BI149="Y", IF($BA149="C", IF($AF149="N/A", $Q149, $AF149), IF($AF149="N/A", $T149, $AM149)), IF($AG149="N/A", $T149,$AG149)))))))</f>
        <v>3</v>
      </c>
      <c r="BZ149" s="16">
        <f>IF(BH149="R", $CA149, IF(OR(BH149="P", BH149="T", BH149="N"), 0, IF($C149="DM", $T149, IF(OR(BH149="Y", BH149="IR"),$AM149,IF(BH149="C", IF($BI149="Y", IF($BA149="C", IF($AF149="N/A", $Q149, $AF149), IF($AF149="N/A", $T149, $AM149)), IF($AG149="N/A", $T149,$AG149)))))))</f>
        <v>3</v>
      </c>
      <c r="CA149" s="15" t="s">
        <v>75</v>
      </c>
      <c r="CB149" s="16">
        <f>BZ149</f>
        <v>3</v>
      </c>
      <c r="CC149" s="15" t="str">
        <f>IF(OR($BH149="T", $BH149="R"), 0, IF($BH149="C", IF($BI149="Y", IF($BA149="C", 0, IF(AF149="N/A", Q149-T149, AF149-AG149)), IF($AF149="N/A", U149, AH149)), AN149))</f>
        <v>N/A</v>
      </c>
      <c r="CD149" s="15" t="str">
        <f>IF(OR($BH149="T", $BH149="R"), 0, IF($BH149="C", IF($BI149="Y", 0, IF($AF149="N/A", V149, AI149)), AO149))</f>
        <v>N/A</v>
      </c>
      <c r="CE149" s="15" t="str">
        <f>IF(OR($BH149="T", $BH149="R"), 0, IF($BH149="C", IF($BI149="Y", 0, IF($AF149="N/A", W149, AJ149)), AP149))</f>
        <v>N/A</v>
      </c>
      <c r="CF149" s="15" t="str">
        <f>IF(OR($BH149="T", $BH149="R"), 0, IF($BH149="C", IF($BI149="Y", 0, IF($AF149="N/A", X149, AK149)), AQ149))</f>
        <v>N/A</v>
      </c>
    </row>
    <row r="150" spans="1:85" x14ac:dyDescent="0.25">
      <c r="A150" s="14">
        <v>5665</v>
      </c>
      <c r="B150" s="15" t="s">
        <v>3014</v>
      </c>
      <c r="C150" s="15" t="s">
        <v>67</v>
      </c>
      <c r="D150" s="15" t="s">
        <v>53</v>
      </c>
      <c r="E150" s="15">
        <f>VLOOKUP(B150, 'Rookie Year'!$A$2:$B$55679,2,FALSE)</f>
        <v>2024</v>
      </c>
      <c r="F150" s="15">
        <v>2024</v>
      </c>
      <c r="G150" s="15" t="s">
        <v>40</v>
      </c>
      <c r="H150" s="15" t="s">
        <v>3065</v>
      </c>
      <c r="I150" s="16">
        <v>1</v>
      </c>
      <c r="J150" s="15">
        <v>3</v>
      </c>
      <c r="K150" s="17">
        <f>IF(AND(G150&lt;&gt;"N",R150="N/A"), IF(I150&lt;4, 0, 0.25),IF(I150=1, IF(J150=1,0.25, 0.25), IF(I150&lt;13, 0.25, IF(I150&lt;26, 0.4, IF(I150&lt;51, 0.6, 0.75)))))</f>
        <v>0</v>
      </c>
      <c r="L150" s="16">
        <f>I150-M150</f>
        <v>1</v>
      </c>
      <c r="M150" s="16">
        <f>ROUNDUP(I150*K150,0)</f>
        <v>0</v>
      </c>
      <c r="N150" s="16">
        <f>M150*J150</f>
        <v>0</v>
      </c>
      <c r="O150" s="16">
        <v>0</v>
      </c>
      <c r="P150" s="16">
        <v>0</v>
      </c>
      <c r="Q150" s="16">
        <f>N150-O150-P150</f>
        <v>0</v>
      </c>
      <c r="R150" s="15" t="s">
        <v>75</v>
      </c>
      <c r="S150" s="15">
        <f>IF(R150="N/A", J150-($B$1-F150), J150-($B$1-R150))</f>
        <v>3</v>
      </c>
      <c r="T150" s="16">
        <f>IF($S150&lt;1, "N/A", $M150)</f>
        <v>0</v>
      </c>
      <c r="U150" s="16">
        <f>IF($S150&lt;2, "N/A", $M150)</f>
        <v>0</v>
      </c>
      <c r="V150" s="16">
        <f>IF($S150&lt;3, "N/A", $M150)</f>
        <v>0</v>
      </c>
      <c r="W150" s="16" t="str">
        <f>IF($S150&lt;4, "N/A", $M150)</f>
        <v>N/A</v>
      </c>
      <c r="X150" s="16" t="str">
        <f>IF($S150&lt;5, "N/A", $M150)</f>
        <v>N/A</v>
      </c>
      <c r="Y150" s="15" t="str">
        <f>IF(SUM(T150:X150)&lt;&gt;Q150, "CHECK", "OK")</f>
        <v>OK</v>
      </c>
      <c r="Z150" s="15" t="str">
        <f>IF(F150=$B$1, "No", IF(S150=1, "Yes", "No"))</f>
        <v>No</v>
      </c>
      <c r="AA150" s="18" t="str">
        <f>IF(C150="DM", "N/A", IF(Z150="No","N/A",VLOOKUP(B150,'Extension List'!$A$3:$R$1972,18,FALSE)))</f>
        <v>N/A</v>
      </c>
      <c r="AB150" s="15" t="str">
        <f>IF(C150="DM", "N/A", IF(Z150="No","N/A",VLOOKUP(B150,'Extension List'!$A$3:$T$1972,20,FALSE)))</f>
        <v>N/A</v>
      </c>
      <c r="AC150" s="15" t="str">
        <f>IF(AA150="N/A", "N/A", 0)</f>
        <v>N/A</v>
      </c>
      <c r="AD150" s="16" t="str">
        <f>IF(AE150="N/A", "N/A", AA150-AE150)</f>
        <v>N/A</v>
      </c>
      <c r="AE150" s="16" t="str">
        <f>IF(AA150="N/A", "N/A", IF(AC150&gt;0, IF(AA150&lt;13, ROUNDUP(0.25*AA150,0), IF(AA150&lt;26, ROUNDUP(0.4*AA150,0), IF(AA150&lt;51, ROUNDUP(0.6*AA150,0), ROUNDUP(0.75*AA150,0)))), "N/A"))</f>
        <v>N/A</v>
      </c>
      <c r="AF150" s="16" t="str">
        <f>IF(AD150="N/A","N/A", (AE150*AC150)+Q150)</f>
        <v>N/A</v>
      </c>
      <c r="AG150" s="16" t="str">
        <f>IF($AF150="N/A", "N/A", "TBC")</f>
        <v>N/A</v>
      </c>
      <c r="AH150" s="16" t="str">
        <f>IF($AF150="N/A", "N/A", "TBC")</f>
        <v>N/A</v>
      </c>
      <c r="AI150" s="16" t="str">
        <f>IF($AF150="N/A","N/A",IF(AC150&gt;1,"TBC","N/A"))</f>
        <v>N/A</v>
      </c>
      <c r="AJ150" s="16" t="str">
        <f>IF($AF150="N/A","N/A",IF(AC150&gt;2,"TBC","N/A"))</f>
        <v>N/A</v>
      </c>
      <c r="AK150" s="16" t="str">
        <f>IF($AF150="N/A","N/A",IF(AC150&gt;3,"TBC","N/A"))</f>
        <v>N/A</v>
      </c>
      <c r="AL150" s="16" t="str">
        <f>IF(AC150="N/A","N/A",IF(AC150&gt;0,IF(SUM(AG150:AK150)&lt;&gt;AF150,"CHECK","OK"),"N/A"))</f>
        <v>N/A</v>
      </c>
      <c r="AM150" s="16">
        <f>IF(AD150="N/A", L150+T150, L150+AG150)</f>
        <v>1</v>
      </c>
      <c r="AN150" s="16">
        <f>IF(AD150="N/A", IF(U150="N/A", "N/A", L150+U150), AD150+AH150)</f>
        <v>1</v>
      </c>
      <c r="AO150" s="16">
        <f>IF(AD150="N/A", IF(V150="N/A", "N/A", L150+V150), IF(AI150="N/A", "N/A", AD150+AI150))</f>
        <v>1</v>
      </c>
      <c r="AP150" s="16" t="str">
        <f>IF(AD150="N/A", IF(W150="N/A", "N/A", L150+W150), IF(AJ150="N/A", "N/A", AD150+AJ150))</f>
        <v>N/A</v>
      </c>
      <c r="AQ150" s="16" t="str">
        <f>IF(AD150="N/A", IF(X150="N/A", "N/A", L150+X150), IF(AK150="N/A", "N/A", AD150+AK150))</f>
        <v>N/A</v>
      </c>
      <c r="AR150" s="15" t="s">
        <v>66</v>
      </c>
      <c r="AS150" s="15" t="s">
        <v>66</v>
      </c>
      <c r="AT150" s="15" t="s">
        <v>66</v>
      </c>
      <c r="AU150" s="15" t="s">
        <v>66</v>
      </c>
      <c r="AV150" s="15" t="s">
        <v>66</v>
      </c>
      <c r="AW150" s="15" t="s">
        <v>66</v>
      </c>
      <c r="AX150" s="15" t="s">
        <v>66</v>
      </c>
      <c r="AY150" s="15" t="s">
        <v>66</v>
      </c>
      <c r="AZ150" s="15" t="s">
        <v>66</v>
      </c>
      <c r="BA150" s="15" t="s">
        <v>66</v>
      </c>
      <c r="BB150" s="15" t="s">
        <v>66</v>
      </c>
      <c r="BC150" s="15" t="s">
        <v>66</v>
      </c>
      <c r="BD150" s="15" t="s">
        <v>66</v>
      </c>
      <c r="BE150" s="15" t="s">
        <v>66</v>
      </c>
      <c r="BF150" s="15" t="s">
        <v>66</v>
      </c>
      <c r="BG150" s="15" t="s">
        <v>66</v>
      </c>
      <c r="BH150" s="15" t="s">
        <v>66</v>
      </c>
      <c r="BJ150" s="16">
        <f>IF(AR150="R", $CA150, IF(OR(AR150="P", AR150="T", AR150="N"), 0, IF($C150="DM", $T150, IF(OR(AR150="Y", AR150="IR"),$AM150,IF(AR150="C", IF($BI150="Y", IF($AF150="N/A", $Q150, $AF150), IF($AG150="N/A", $T150,$AG150)))))))</f>
        <v>0</v>
      </c>
      <c r="BK150" s="16">
        <f>IF(AS150="R", $CA150, IF(OR(AS150="P", AS150="T", AS150="N"), 0, IF($C150="DM", $T150, IF(OR(AS150="Y", AS150="IR"),$AM150,IF(AS150="C", IF($BI150="Y", IF($AF150="N/A", $Q150, $AF150), IF($AG150="N/A", $T150,$AG150)))))))</f>
        <v>0</v>
      </c>
      <c r="BL150" s="16">
        <f>IF(AT150="R", $CA150, IF(OR(AT150="P", AT150="T", AT150="N"), 0, IF($C150="DM", $T150, IF(OR(AT150="Y", AT150="IR"),$AM150,IF(AT150="C", IF($BI150="Y", IF($AF150="N/A", $Q150, $AF150), IF($AG150="N/A", $T150,$AG150)))))))</f>
        <v>0</v>
      </c>
      <c r="BM150" s="16">
        <f>IF(AU150="R", $CA150, IF(OR(AU150="P", AU150="T", AU150="N"), 0, IF($C150="DM", $T150, IF(OR(AU150="Y", AU150="IR"),$AM150,IF(AU150="C", IF($BI150="Y", IF($AF150="N/A", $Q150, $AF150), IF($AG150="N/A", $T150,$AG150)))))))</f>
        <v>0</v>
      </c>
      <c r="BN150" s="16">
        <f>IF(AV150="R", $CA150, IF(OR(AV150="P", AV150="T", AV150="N"), 0, IF($C150="DM", $T150, IF(OR(AV150="Y", AV150="IR"),$AM150,IF(AV150="C", IF($BI150="Y", IF($AF150="N/A", $Q150, $AF150), IF($AG150="N/A", $T150,$AG150)))))))</f>
        <v>0</v>
      </c>
      <c r="BO150" s="16">
        <f>IF(AW150="R", $CA150, IF(OR(AW150="P", AW150="T", AW150="N"), 0, IF($C150="DM", $T150, IF(OR(AW150="Y", AW150="IR"),$AM150,IF(AW150="C", IF($BI150="Y", IF($AF150="N/A", $Q150, $AF150), IF($AG150="N/A", $T150,$AG150)))))))</f>
        <v>0</v>
      </c>
      <c r="BP150" s="16">
        <f>IF(AX150="R", $CA150, IF(OR(AX150="P", AX150="T", AX150="N"), 0, IF($C150="DM", $T150, IF(OR(AX150="Y", AX150="IR"),$AM150,IF(AX150="C", IF($BI150="Y", IF($AF150="N/A", $Q150, $AF150), IF($AG150="N/A", $T150,$AG150)))))))</f>
        <v>0</v>
      </c>
      <c r="BQ150" s="16">
        <f>IF(AY150="R", $CA150, IF(OR(AY150="P", AY150="T", AY150="N"), 0, IF($C150="DM", $T150, IF(OR(AY150="Y", AY150="IR"),$AM150,IF(AY150="C", IF($BI150="Y", IF($AF150="N/A", $Q150, $AF150), IF($AG150="N/A", $T150,$AG150)))))))</f>
        <v>0</v>
      </c>
      <c r="BR150" s="16">
        <f>IF(AZ150="R", $CA150, IF(OR(AZ150="P", AZ150="T", AZ150="N"), 0, IF($C150="DM", $T150, IF(OR(AZ150="Y", AZ150="IR"),$AM150,IF(AZ150="C", IF($BI150="Y", IF($AF150="N/A", $Q150, $AF150), IF($AG150="N/A", $T150,$AG150)))))))</f>
        <v>0</v>
      </c>
      <c r="BS150" s="16">
        <f>IF(BA150="R", $CA150, IF(OR(BA150="P", BA150="T", BA150="N"), 0, IF($C150="DM", $T150, IF(OR(BA150="Y", BA150="IR"),$AM150,IF(BA150="C", IF($BI150="Y", IF($AF150="N/A", $Q150, $AF150), IF($AG150="N/A", $T150,$AG150)))))))</f>
        <v>0</v>
      </c>
      <c r="BT150" s="16">
        <f>IF(BB150="R", $CA150, IF(OR(BB150="P", BB150="T", BB150="N"), 0, IF($C150="DM", $T150, IF(OR(BB150="Y", BB150="IR"),$AM150,IF(BB150="C", IF($BI150="Y", IF($BA150="C", IF($AF150="N/A", $Q150, $AF150), IF($AF150="N/A", $T150, $AM150)), IF($AG150="N/A", $T150,$AG150)))))))</f>
        <v>0</v>
      </c>
      <c r="BU150" s="16">
        <f>IF(BC150="R", $CA150, IF(OR(BC150="P", BC150="T", BC150="N"), 0, IF($C150="DM", $T150, IF(OR(BC150="Y", BC150="IR"),$AM150,IF(BC150="C", IF($BI150="Y", IF($BA150="C", IF($AF150="N/A", $Q150, $AF150), IF($AF150="N/A", $T150, $AM150)), IF($AG150="N/A", $T150,$AG150)))))))</f>
        <v>0</v>
      </c>
      <c r="BV150" s="16">
        <f>IF(BD150="R", $CA150, IF(OR(BD150="P", BD150="T", BD150="N"), 0, IF($C150="DM", $T150, IF(OR(BD150="Y", BD150="IR"),$AM150,IF(BD150="C", IF($BI150="Y", IF($BA150="C", IF($AF150="N/A", $Q150, $AF150), IF($AF150="N/A", $T150, $AM150)), IF($AG150="N/A", $T150,$AG150)))))))</f>
        <v>0</v>
      </c>
      <c r="BW150" s="16">
        <f>IF(BE150="R", $CA150, IF(OR(BE150="P", BE150="T", BE150="N"), 0, IF($C150="DM", $T150, IF(OR(BE150="Y", BE150="IR"),$AM150,IF(BE150="C", IF($BI150="Y", IF($BA150="C", IF($AF150="N/A", $Q150, $AF150), IF($AF150="N/A", $T150, $AM150)), IF($AG150="N/A", $T150,$AG150)))))))</f>
        <v>0</v>
      </c>
      <c r="BX150" s="16">
        <f>IF(BF150="R", $CA150, IF(OR(BF150="P", BF150="T", BF150="N"), 0, IF($C150="DM", $T150, IF(OR(BF150="Y", BF150="IR"),$AM150,IF(BF150="C", IF($BI150="Y", IF($BA150="C", IF($AF150="N/A", $Q150, $AF150), IF($AF150="N/A", $T150, $AM150)), IF($AG150="N/A", $T150,$AG150)))))))</f>
        <v>0</v>
      </c>
      <c r="BY150" s="16">
        <f>IF(BG150="R", $CA150, IF(OR(BG150="P", BG150="T", BG150="N"), 0, IF($C150="DM", $T150, IF(OR(BG150="Y", BG150="IR"),$AM150,IF(BG150="C", IF($BI150="Y", IF($BA150="C", IF($AF150="N/A", $Q150, $AF150), IF($AF150="N/A", $T150, $AM150)), IF($AG150="N/A", $T150,$AG150)))))))</f>
        <v>0</v>
      </c>
      <c r="BZ150" s="16">
        <f>IF(BH150="R", $CA150, IF(OR(BH150="P", BH150="T", BH150="N"), 0, IF($C150="DM", $T150, IF(OR(BH150="Y", BH150="IR"),$AM150,IF(BH150="C", IF($BI150="Y", IF($BA150="C", IF($AF150="N/A", $Q150, $AF150), IF($AF150="N/A", $T150, $AM150)), IF($AG150="N/A", $T150,$AG150)))))))</f>
        <v>0</v>
      </c>
      <c r="CA150" s="15" t="s">
        <v>75</v>
      </c>
      <c r="CB150" s="16">
        <f>BZ150</f>
        <v>0</v>
      </c>
      <c r="CC150" s="15">
        <f>IF(OR($BH150="T", $BH150="R"), 0, IF($BH150="C", IF($BI150="Y", IF($BA150="C", 0, IF(AF150="N/A", Q150-T150, AF150-AG150)), IF($AF150="N/A", U150, AH150)), AN150))</f>
        <v>1</v>
      </c>
      <c r="CD150" s="15">
        <f>IF(OR($BH150="T", $BH150="R"), 0, IF($BH150="C", IF($BI150="Y", 0, IF($AF150="N/A", V150, AI150)), AO150))</f>
        <v>1</v>
      </c>
      <c r="CE150" s="15" t="str">
        <f>IF(OR($BH150="T", $BH150="R"), 0, IF($BH150="C", IF($BI150="Y", 0, IF($AF150="N/A", W150, AJ150)), AP150))</f>
        <v>N/A</v>
      </c>
      <c r="CF150" s="15" t="str">
        <f>IF(OR($BH150="T", $BH150="R"), 0, IF($BH150="C", IF($BI150="Y", 0, IF($AF150="N/A", X150, AK150)), AQ150))</f>
        <v>N/A</v>
      </c>
      <c r="CG150" t="str">
        <f>IF(AC150="N/A", "S:"&amp;L150&amp;" G:"&amp;M150&amp;" GR:"&amp;Q150, IF(AC150=0, "S:"&amp;L150&amp;" G:"&amp;M150&amp;" GR:"&amp;Q150, "S:"&amp;L150&amp;"/"&amp;AD150&amp;" G:"&amp;AE150&amp;" GR:"&amp;AF150))</f>
        <v>S:1 G:0 GR:0</v>
      </c>
    </row>
    <row r="151" spans="1:85" x14ac:dyDescent="0.25">
      <c r="A151" s="14">
        <v>5481</v>
      </c>
      <c r="B151" s="15" t="s">
        <v>909</v>
      </c>
      <c r="C151" s="15" t="s">
        <v>67</v>
      </c>
      <c r="D151" s="15" t="s">
        <v>53</v>
      </c>
      <c r="E151" s="15">
        <f>VLOOKUP(B151, 'Rookie Year'!$A$2:$B$55679,2,FALSE)</f>
        <v>2016</v>
      </c>
      <c r="F151" s="15">
        <v>2024</v>
      </c>
      <c r="G151" s="15" t="s">
        <v>42</v>
      </c>
      <c r="H151" s="15" t="s">
        <v>2935</v>
      </c>
      <c r="I151" s="16">
        <v>1</v>
      </c>
      <c r="J151" s="15">
        <v>1</v>
      </c>
      <c r="K151" s="17">
        <f>IF(AND(G151&lt;&gt;"N",R151="N/A"), IF(I151&lt;4, 0, 0.25),IF(I151=1, IF(J151=1,0.25, 0.25), IF(I151&lt;13, 0.25, IF(I151&lt;26, 0.4, IF(I151&lt;51, 0.6, 0.75)))))</f>
        <v>0.25</v>
      </c>
      <c r="L151" s="16">
        <f>I151-M151</f>
        <v>0</v>
      </c>
      <c r="M151" s="16">
        <f>ROUNDUP(I151*K151,0)</f>
        <v>1</v>
      </c>
      <c r="N151" s="16">
        <f>M151*J151</f>
        <v>1</v>
      </c>
      <c r="O151" s="16">
        <v>0</v>
      </c>
      <c r="P151" s="16">
        <v>0</v>
      </c>
      <c r="Q151" s="16">
        <f>N151-O151-P151</f>
        <v>1</v>
      </c>
      <c r="R151" s="15" t="s">
        <v>75</v>
      </c>
      <c r="S151" s="15">
        <f>IF(R151="N/A", J151-($B$1-F151), J151-($B$1-R151))</f>
        <v>1</v>
      </c>
      <c r="T151" s="16">
        <f>IF($S151&lt;1, "N/A", $M151)</f>
        <v>1</v>
      </c>
      <c r="U151" s="16" t="str">
        <f>IF($S151&lt;2, "N/A", $M151)</f>
        <v>N/A</v>
      </c>
      <c r="V151" s="16" t="str">
        <f>IF($S151&lt;3, "N/A", $M151)</f>
        <v>N/A</v>
      </c>
      <c r="W151" s="16" t="str">
        <f>IF($S151&lt;4, "N/A", $M151)</f>
        <v>N/A</v>
      </c>
      <c r="X151" s="16" t="str">
        <f>IF($S151&lt;5, "N/A", $M151)</f>
        <v>N/A</v>
      </c>
      <c r="Y151" s="15" t="str">
        <f>IF(SUM(T151:X151)&lt;&gt;Q151, "CHECK", "OK")</f>
        <v>OK</v>
      </c>
      <c r="Z151" s="15" t="str">
        <f>IF(F151=$B$1, "No", IF(S151=1, "Yes", "No"))</f>
        <v>No</v>
      </c>
      <c r="AA151" s="18" t="str">
        <f>IF(C151="DM", "N/A", IF(Z151="No","N/A",VLOOKUP(B151,'Extension List'!$A$3:$R$1972,18,FALSE)))</f>
        <v>N/A</v>
      </c>
      <c r="AB151" s="15" t="str">
        <f>IF(C151="DM", "N/A", IF(Z151="No","N/A",VLOOKUP(B151,'Extension List'!$A$3:$T$1972,20,FALSE)))</f>
        <v>N/A</v>
      </c>
      <c r="AC151" s="15" t="str">
        <f>IF(AA151="N/A", "N/A", 0)</f>
        <v>N/A</v>
      </c>
      <c r="AD151" s="16" t="str">
        <f>IF(AE151="N/A", "N/A", AA151-AE151)</f>
        <v>N/A</v>
      </c>
      <c r="AE151" s="16" t="str">
        <f>IF(AA151="N/A", "N/A", IF(AC151&gt;0, IF(AA151&lt;13, ROUNDUP(0.25*AA151,0), IF(AA151&lt;26, ROUNDUP(0.4*AA151,0), IF(AA151&lt;51, ROUNDUP(0.6*AA151,0), ROUNDUP(0.75*AA151,0)))), "N/A"))</f>
        <v>N/A</v>
      </c>
      <c r="AF151" s="16" t="str">
        <f>IF(AD151="N/A","N/A", (AE151*AC151)+Q151)</f>
        <v>N/A</v>
      </c>
      <c r="AG151" s="16" t="str">
        <f>IF($AF151="N/A", "N/A", "TBC")</f>
        <v>N/A</v>
      </c>
      <c r="AH151" s="16" t="str">
        <f>IF($AF151="N/A", "N/A", "TBC")</f>
        <v>N/A</v>
      </c>
      <c r="AI151" s="16" t="str">
        <f>IF($AF151="N/A","N/A",IF(AC151&gt;1,"TBC","N/A"))</f>
        <v>N/A</v>
      </c>
      <c r="AJ151" s="16" t="str">
        <f>IF($AF151="N/A","N/A",IF(AC151&gt;2,"TBC","N/A"))</f>
        <v>N/A</v>
      </c>
      <c r="AK151" s="16" t="str">
        <f>IF($AF151="N/A","N/A",IF(AC151&gt;3,"TBC","N/A"))</f>
        <v>N/A</v>
      </c>
      <c r="AL151" s="16" t="str">
        <f>IF(AC151="N/A","N/A",IF(AC151&gt;0,IF(SUM(AG151:AK151)&lt;&gt;AF151,"CHECK","OK"),"N/A"))</f>
        <v>N/A</v>
      </c>
      <c r="AM151" s="16">
        <f>IF(AD151="N/A", L151+T151, L151+AG151)</f>
        <v>1</v>
      </c>
      <c r="AN151" s="16" t="str">
        <f>IF(AD151="N/A", IF(U151="N/A", "N/A", L151+U151), AD151+AH151)</f>
        <v>N/A</v>
      </c>
      <c r="AO151" s="16" t="str">
        <f>IF(AD151="N/A", IF(V151="N/A", "N/A", L151+V151), IF(AI151="N/A", "N/A", AD151+AI151))</f>
        <v>N/A</v>
      </c>
      <c r="AP151" s="16" t="str">
        <f>IF(AD151="N/A", IF(W151="N/A", "N/A", L151+W151), IF(AJ151="N/A", "N/A", AD151+AJ151))</f>
        <v>N/A</v>
      </c>
      <c r="AQ151" s="16" t="str">
        <f>IF(AD151="N/A", IF(X151="N/A", "N/A", L151+X151), IF(AK151="N/A", "N/A", AD151+AK151))</f>
        <v>N/A</v>
      </c>
      <c r="AR151" s="15" t="s">
        <v>40</v>
      </c>
      <c r="AS151" s="15" t="s">
        <v>40</v>
      </c>
      <c r="AT151" s="15" t="s">
        <v>40</v>
      </c>
      <c r="AU151" s="15" t="s">
        <v>40</v>
      </c>
      <c r="AV151" s="15" t="s">
        <v>44</v>
      </c>
      <c r="AW151" s="15" t="s">
        <v>44</v>
      </c>
      <c r="AX151" s="15" t="s">
        <v>44</v>
      </c>
      <c r="AY151" s="15" t="s">
        <v>44</v>
      </c>
      <c r="AZ151" s="15" t="s">
        <v>44</v>
      </c>
      <c r="BA151" s="15" t="s">
        <v>44</v>
      </c>
      <c r="BB151" s="15" t="s">
        <v>44</v>
      </c>
      <c r="BC151" s="15" t="s">
        <v>44</v>
      </c>
      <c r="BD151" s="15" t="s">
        <v>44</v>
      </c>
      <c r="BE151" s="15" t="s">
        <v>44</v>
      </c>
      <c r="BF151" s="15" t="s">
        <v>44</v>
      </c>
      <c r="BG151" s="15" t="s">
        <v>44</v>
      </c>
      <c r="BH151" s="15" t="s">
        <v>44</v>
      </c>
      <c r="BI151" s="15"/>
      <c r="BJ151" s="16">
        <f>IF(AR151="R", $CA151, IF(OR(AR151="P", AR151="T", AR151="N"), 0, IF($C151="DM", $T151, IF(OR(AR151="Y", AR151="IR"),$AM151,IF(AR151="C", IF($BI151="Y", IF($AF151="N/A", $Q151, $AF151), IF($AG151="N/A", $T151,$AG151)))))))</f>
        <v>1</v>
      </c>
      <c r="BK151" s="16">
        <f>IF(AS151="R", $CA151, IF(OR(AS151="P", AS151="T", AS151="N"), 0, IF($C151="DM", $T151, IF(OR(AS151="Y", AS151="IR"),$AM151,IF(AS151="C", IF($BI151="Y", IF($AF151="N/A", $Q151, $AF151), IF($AG151="N/A", $T151,$AG151)))))))</f>
        <v>1</v>
      </c>
      <c r="BL151" s="16">
        <f>IF(AT151="R", $CA151, IF(OR(AT151="P", AT151="T", AT151="N"), 0, IF($C151="DM", $T151, IF(OR(AT151="Y", AT151="IR"),$AM151,IF(AT151="C", IF($BI151="Y", IF($AF151="N/A", $Q151, $AF151), IF($AG151="N/A", $T151,$AG151)))))))</f>
        <v>1</v>
      </c>
      <c r="BM151" s="16">
        <f>IF(AU151="R", $CA151, IF(OR(AU151="P", AU151="T", AU151="N"), 0, IF($C151="DM", $T151, IF(OR(AU151="Y", AU151="IR"),$AM151,IF(AU151="C", IF($BI151="Y", IF($AF151="N/A", $Q151, $AF151), IF($AG151="N/A", $T151,$AG151)))))))</f>
        <v>1</v>
      </c>
      <c r="BN151" s="16">
        <f>IF(AV151="R", $CA151, IF(OR(AV151="P", AV151="T", AV151="N"), 0, IF($C151="DM", $T151, IF(OR(AV151="Y", AV151="IR"),$AM151,IF(AV151="C", IF($BI151="Y", IF($AF151="N/A", $Q151, $AF151), IF($AG151="N/A", $T151,$AG151)))))))</f>
        <v>1</v>
      </c>
      <c r="BO151" s="16">
        <f>IF(AW151="R", $CA151, IF(OR(AW151="P", AW151="T", AW151="N"), 0, IF($C151="DM", $T151, IF(OR(AW151="Y", AW151="IR"),$AM151,IF(AW151="C", IF($BI151="Y", IF($AF151="N/A", $Q151, $AF151), IF($AG151="N/A", $T151,$AG151)))))))</f>
        <v>1</v>
      </c>
      <c r="BP151" s="16">
        <f>IF(AX151="R", $CA151, IF(OR(AX151="P", AX151="T", AX151="N"), 0, IF($C151="DM", $T151, IF(OR(AX151="Y", AX151="IR"),$AM151,IF(AX151="C", IF($BI151="Y", IF($AF151="N/A", $Q151, $AF151), IF($AG151="N/A", $T151,$AG151)))))))</f>
        <v>1</v>
      </c>
      <c r="BQ151" s="16">
        <f>IF(AY151="R", $CA151, IF(OR(AY151="P", AY151="T", AY151="N"), 0, IF($C151="DM", $T151, IF(OR(AY151="Y", AY151="IR"),$AM151,IF(AY151="C", IF($BI151="Y", IF($AF151="N/A", $Q151, $AF151), IF($AG151="N/A", $T151,$AG151)))))))</f>
        <v>1</v>
      </c>
      <c r="BR151" s="16">
        <f>IF(AZ151="R", $CA151, IF(OR(AZ151="P", AZ151="T", AZ151="N"), 0, IF($C151="DM", $T151, IF(OR(AZ151="Y", AZ151="IR"),$AM151,IF(AZ151="C", IF($BI151="Y", IF($AF151="N/A", $Q151, $AF151), IF($AG151="N/A", $T151,$AG151)))))))</f>
        <v>1</v>
      </c>
      <c r="BS151" s="16">
        <f>IF(BA151="R", $CA151, IF(OR(BA151="P", BA151="T", BA151="N"), 0, IF($C151="DM", $T151, IF(OR(BA151="Y", BA151="IR"),$AM151,IF(BA151="C", IF($BI151="Y", IF($AF151="N/A", $Q151, $AF151), IF($AG151="N/A", $T151,$AG151)))))))</f>
        <v>1</v>
      </c>
      <c r="BT151" s="16">
        <f>IF(BB151="R", $CA151, IF(OR(BB151="P", BB151="T", BB151="N"), 0, IF($C151="DM", $T151, IF(OR(BB151="Y", BB151="IR"),$AM151,IF(BB151="C", IF($BI151="Y", IF($BA151="C", IF($AF151="N/A", $Q151, $AF151), IF($AF151="N/A", $T151, $AM151)), IF($AG151="N/A", $T151,$AG151)))))))</f>
        <v>1</v>
      </c>
      <c r="BU151" s="16">
        <f>IF(BC151="R", $CA151, IF(OR(BC151="P", BC151="T", BC151="N"), 0, IF($C151="DM", $T151, IF(OR(BC151="Y", BC151="IR"),$AM151,IF(BC151="C", IF($BI151="Y", IF($BA151="C", IF($AF151="N/A", $Q151, $AF151), IF($AF151="N/A", $T151, $AM151)), IF($AG151="N/A", $T151,$AG151)))))))</f>
        <v>1</v>
      </c>
      <c r="BV151" s="16">
        <f>IF(BD151="R", $CA151, IF(OR(BD151="P", BD151="T", BD151="N"), 0, IF($C151="DM", $T151, IF(OR(BD151="Y", BD151="IR"),$AM151,IF(BD151="C", IF($BI151="Y", IF($BA151="C", IF($AF151="N/A", $Q151, $AF151), IF($AF151="N/A", $T151, $AM151)), IF($AG151="N/A", $T151,$AG151)))))))</f>
        <v>1</v>
      </c>
      <c r="BW151" s="16">
        <f>IF(BE151="R", $CA151, IF(OR(BE151="P", BE151="T", BE151="N"), 0, IF($C151="DM", $T151, IF(OR(BE151="Y", BE151="IR"),$AM151,IF(BE151="C", IF($BI151="Y", IF($BA151="C", IF($AF151="N/A", $Q151, $AF151), IF($AF151="N/A", $T151, $AM151)), IF($AG151="N/A", $T151,$AG151)))))))</f>
        <v>1</v>
      </c>
      <c r="BX151" s="16">
        <f>IF(BF151="R", $CA151, IF(OR(BF151="P", BF151="T", BF151="N"), 0, IF($C151="DM", $T151, IF(OR(BF151="Y", BF151="IR"),$AM151,IF(BF151="C", IF($BI151="Y", IF($BA151="C", IF($AF151="N/A", $Q151, $AF151), IF($AF151="N/A", $T151, $AM151)), IF($AG151="N/A", $T151,$AG151)))))))</f>
        <v>1</v>
      </c>
      <c r="BY151" s="16">
        <f>IF(BG151="R", $CA151, IF(OR(BG151="P", BG151="T", BG151="N"), 0, IF($C151="DM", $T151, IF(OR(BG151="Y", BG151="IR"),$AM151,IF(BG151="C", IF($BI151="Y", IF($BA151="C", IF($AF151="N/A", $Q151, $AF151), IF($AF151="N/A", $T151, $AM151)), IF($AG151="N/A", $T151,$AG151)))))))</f>
        <v>1</v>
      </c>
      <c r="BZ151" s="16">
        <f>IF(BH151="R", $CA151, IF(OR(BH151="P", BH151="T", BH151="N"), 0, IF($C151="DM", $T151, IF(OR(BH151="Y", BH151="IR"),$AM151,IF(BH151="C", IF($BI151="Y", IF($BA151="C", IF($AF151="N/A", $Q151, $AF151), IF($AF151="N/A", $T151, $AM151)), IF($AG151="N/A", $T151,$AG151)))))))</f>
        <v>1</v>
      </c>
      <c r="CA151" s="15" t="s">
        <v>75</v>
      </c>
      <c r="CB151" s="16">
        <f>BZ151</f>
        <v>1</v>
      </c>
      <c r="CC151" s="15" t="str">
        <f>IF(OR($BH151="T", $BH151="R"), 0, IF($BH151="C", IF($BI151="Y", IF($BA151="C", 0, IF(AF151="N/A", Q151-T151, AF151-AG151)), IF($AF151="N/A", U151, AH151)), AN151))</f>
        <v>N/A</v>
      </c>
      <c r="CD151" s="15" t="str">
        <f>IF(OR($BH151="T", $BH151="R"), 0, IF($BH151="C", IF($BI151="Y", 0, IF($AF151="N/A", V151, AI151)), AO151))</f>
        <v>N/A</v>
      </c>
      <c r="CE151" s="15" t="str">
        <f>IF(OR($BH151="T", $BH151="R"), 0, IF($BH151="C", IF($BI151="Y", 0, IF($AF151="N/A", W151, AJ151)), AP151))</f>
        <v>N/A</v>
      </c>
      <c r="CF151" s="15" t="str">
        <f>IF(OR($BH151="T", $BH151="R"), 0, IF($BH151="C", IF($BI151="Y", 0, IF($AF151="N/A", X151, AK151)), AQ151))</f>
        <v>N/A</v>
      </c>
      <c r="CG151" t="str">
        <f>IF(AC151="N/A", "S:"&amp;L151&amp;" G:"&amp;M151&amp;" GR:"&amp;Q151, IF(AC151=0, "S:"&amp;L151&amp;" G:"&amp;M151&amp;" GR:"&amp;Q151, "S:"&amp;L151&amp;"/"&amp;AD151&amp;" G:"&amp;AE151&amp;" GR:"&amp;AF151))</f>
        <v>S:0 G:1 GR:1</v>
      </c>
    </row>
    <row r="152" spans="1:85" x14ac:dyDescent="0.25">
      <c r="A152" s="14">
        <v>5803</v>
      </c>
      <c r="B152" s="15" t="s">
        <v>963</v>
      </c>
      <c r="C152" s="15" t="s">
        <v>67</v>
      </c>
      <c r="D152" s="15" t="s">
        <v>53</v>
      </c>
      <c r="E152" s="15">
        <f>VLOOKUP(B152, 'Rookie Year'!$A$2:$B$55679,2,FALSE)</f>
        <v>2014</v>
      </c>
      <c r="F152" s="15">
        <v>2024</v>
      </c>
      <c r="G152" s="15" t="s">
        <v>42</v>
      </c>
      <c r="H152" s="15">
        <v>7</v>
      </c>
      <c r="I152" s="16">
        <v>1</v>
      </c>
      <c r="J152" s="15">
        <v>1</v>
      </c>
      <c r="K152" s="17">
        <f>IF(AND(G152&lt;&gt;"N",R152="N/A"), IF(I152&lt;4, 0, 0.25),IF(I152=1, IF(J152=1,0.25, 0.25), IF(I152&lt;13, 0.25, IF(I152&lt;26, 0.4, IF(I152&lt;51, 0.6, 0.75)))))</f>
        <v>0.25</v>
      </c>
      <c r="L152" s="16">
        <f>I152-M152</f>
        <v>0</v>
      </c>
      <c r="M152" s="16">
        <f>ROUNDUP(I152*K152,0)</f>
        <v>1</v>
      </c>
      <c r="N152" s="16">
        <f>M152*J152</f>
        <v>1</v>
      </c>
      <c r="O152" s="16">
        <v>0</v>
      </c>
      <c r="P152" s="16">
        <v>0</v>
      </c>
      <c r="Q152" s="16">
        <f>N152-O152-P152</f>
        <v>1</v>
      </c>
      <c r="R152" s="15" t="s">
        <v>75</v>
      </c>
      <c r="S152" s="15">
        <f>IF(R152="N/A", J152-($B$1-F152), J152-($B$1-R152))</f>
        <v>1</v>
      </c>
      <c r="T152" s="16">
        <f>IF($S152&lt;1, "N/A", $M152)</f>
        <v>1</v>
      </c>
      <c r="U152" s="16" t="str">
        <f>IF($S152&lt;2, "N/A", $M152)</f>
        <v>N/A</v>
      </c>
      <c r="V152" s="16" t="str">
        <f>IF($S152&lt;3, "N/A", $M152)</f>
        <v>N/A</v>
      </c>
      <c r="W152" s="16" t="str">
        <f>IF($S152&lt;4, "N/A", $M152)</f>
        <v>N/A</v>
      </c>
      <c r="X152" s="16" t="str">
        <f>IF($S152&lt;5, "N/A", $M152)</f>
        <v>N/A</v>
      </c>
      <c r="Y152" s="15" t="str">
        <f>IF(SUM(T152:X152)&lt;&gt;Q152, "CHECK", "OK")</f>
        <v>OK</v>
      </c>
      <c r="Z152" s="15" t="str">
        <f>IF(F152=$B$1, "No", IF(S152=1, "Yes", "No"))</f>
        <v>No</v>
      </c>
      <c r="AA152" s="18" t="str">
        <f>IF(C152="DM", "N/A", IF(Z152="No","N/A",VLOOKUP(B152,'Extension List'!$A$3:$R$1972,18,FALSE)))</f>
        <v>N/A</v>
      </c>
      <c r="AB152" s="15" t="str">
        <f>IF(C152="DM", "N/A", IF(Z152="No","N/A",VLOOKUP(B152,'Extension List'!$A$3:$T$1972,20,FALSE)))</f>
        <v>N/A</v>
      </c>
      <c r="AC152" s="15" t="str">
        <f>IF(AA152="N/A", "N/A", 0)</f>
        <v>N/A</v>
      </c>
      <c r="AD152" s="16" t="str">
        <f>IF(AE152="N/A", "N/A", AA152-AE152)</f>
        <v>N/A</v>
      </c>
      <c r="AE152" s="16" t="str">
        <f>IF(AA152="N/A", "N/A", IF(AC152&gt;0, IF(AA152&lt;13, ROUNDUP(0.25*AA152,0), IF(AA152&lt;26, ROUNDUP(0.4*AA152,0), IF(AA152&lt;51, ROUNDUP(0.6*AA152,0), ROUNDUP(0.75*AA152,0)))), "N/A"))</f>
        <v>N/A</v>
      </c>
      <c r="AF152" s="16" t="str">
        <f>IF(AD152="N/A","N/A", (AE152*AC152)+Q152)</f>
        <v>N/A</v>
      </c>
      <c r="AG152" s="16" t="str">
        <f>IF($AF152="N/A", "N/A", "TBC")</f>
        <v>N/A</v>
      </c>
      <c r="AH152" s="16" t="str">
        <f>IF($AF152="N/A", "N/A", "TBC")</f>
        <v>N/A</v>
      </c>
      <c r="AI152" s="16" t="str">
        <f>IF($AF152="N/A","N/A",IF(AC152&gt;1,"TBC","N/A"))</f>
        <v>N/A</v>
      </c>
      <c r="AJ152" s="16" t="str">
        <f>IF($AF152="N/A","N/A",IF(AC152&gt;2,"TBC","N/A"))</f>
        <v>N/A</v>
      </c>
      <c r="AK152" s="16" t="str">
        <f>IF($AF152="N/A","N/A",IF(AC152&gt;3,"TBC","N/A"))</f>
        <v>N/A</v>
      </c>
      <c r="AL152" s="16" t="str">
        <f>IF(AC152="N/A","N/A",IF(AC152&gt;0,IF(SUM(AG152:AK152)&lt;&gt;AF152,"CHECK","OK"),"N/A"))</f>
        <v>N/A</v>
      </c>
      <c r="AM152" s="16">
        <f>IF(AD152="N/A", L152+T152, L152+AG152)</f>
        <v>1</v>
      </c>
      <c r="AN152" s="16" t="str">
        <f>IF(AD152="N/A", IF(U152="N/A", "N/A", L152+U152), AD152+AH152)</f>
        <v>N/A</v>
      </c>
      <c r="AO152" s="16" t="str">
        <f>IF(AD152="N/A", IF(V152="N/A", "N/A", L152+V152), IF(AI152="N/A", "N/A", AD152+AI152))</f>
        <v>N/A</v>
      </c>
      <c r="AP152" s="16" t="str">
        <f>IF(AD152="N/A", IF(W152="N/A", "N/A", L152+W152), IF(AJ152="N/A", "N/A", AD152+AJ152))</f>
        <v>N/A</v>
      </c>
      <c r="AQ152" s="16" t="str">
        <f>IF(AD152="N/A", IF(X152="N/A", "N/A", L152+X152), IF(AK152="N/A", "N/A", AD152+AK152))</f>
        <v>N/A</v>
      </c>
      <c r="AR152" s="15" t="s">
        <v>42</v>
      </c>
      <c r="AS152" s="15" t="s">
        <v>42</v>
      </c>
      <c r="AT152" s="15" t="s">
        <v>42</v>
      </c>
      <c r="AU152" s="15" t="s">
        <v>42</v>
      </c>
      <c r="AV152" s="15" t="s">
        <v>42</v>
      </c>
      <c r="AW152" s="15" t="s">
        <v>42</v>
      </c>
      <c r="AX152" s="15" t="s">
        <v>42</v>
      </c>
      <c r="AY152" s="15" t="s">
        <v>40</v>
      </c>
      <c r="AZ152" s="15" t="s">
        <v>40</v>
      </c>
      <c r="BA152" s="15" t="s">
        <v>40</v>
      </c>
      <c r="BB152" s="15" t="s">
        <v>40</v>
      </c>
      <c r="BC152" s="15" t="s">
        <v>40</v>
      </c>
      <c r="BD152" s="15" t="s">
        <v>40</v>
      </c>
      <c r="BE152" s="15" t="s">
        <v>40</v>
      </c>
      <c r="BF152" s="15" t="s">
        <v>40</v>
      </c>
      <c r="BG152" s="15" t="s">
        <v>40</v>
      </c>
      <c r="BH152" s="15" t="s">
        <v>40</v>
      </c>
      <c r="BJ152" s="16">
        <f>IF(AR152="R", $CA152, IF(OR(AR152="P", AR152="T", AR152="N"), 0, IF($C152="DM", $T152, IF(OR(AR152="Y", AR152="IR"),$AM152,IF(AR152="C", IF($BI152="Y", IF($AF152="N/A", $Q152, $AF152), IF($AG152="N/A", $T152,$AG152)))))))</f>
        <v>0</v>
      </c>
      <c r="BK152" s="16">
        <f>IF(AS152="R", $CA152, IF(OR(AS152="P", AS152="T", AS152="N"), 0, IF($C152="DM", $T152, IF(OR(AS152="Y", AS152="IR"),$AM152,IF(AS152="C", IF($BI152="Y", IF($AF152="N/A", $Q152, $AF152), IF($AG152="N/A", $T152,$AG152)))))))</f>
        <v>0</v>
      </c>
      <c r="BL152" s="16">
        <f>IF(AT152="R", $CA152, IF(OR(AT152="P", AT152="T", AT152="N"), 0, IF($C152="DM", $T152, IF(OR(AT152="Y", AT152="IR"),$AM152,IF(AT152="C", IF($BI152="Y", IF($AF152="N/A", $Q152, $AF152), IF($AG152="N/A", $T152,$AG152)))))))</f>
        <v>0</v>
      </c>
      <c r="BM152" s="16">
        <f>IF(AU152="R", $CA152, IF(OR(AU152="P", AU152="T", AU152="N"), 0, IF($C152="DM", $T152, IF(OR(AU152="Y", AU152="IR"),$AM152,IF(AU152="C", IF($BI152="Y", IF($AF152="N/A", $Q152, $AF152), IF($AG152="N/A", $T152,$AG152)))))))</f>
        <v>0</v>
      </c>
      <c r="BN152" s="16">
        <f>IF(AV152="R", $CA152, IF(OR(AV152="P", AV152="T", AV152="N"), 0, IF($C152="DM", $T152, IF(OR(AV152="Y", AV152="IR"),$AM152,IF(AV152="C", IF($BI152="Y", IF($AF152="N/A", $Q152, $AF152), IF($AG152="N/A", $T152,$AG152)))))))</f>
        <v>0</v>
      </c>
      <c r="BO152" s="16">
        <f>IF(AW152="R", $CA152, IF(OR(AW152="P", AW152="T", AW152="N"), 0, IF($C152="DM", $T152, IF(OR(AW152="Y", AW152="IR"),$AM152,IF(AW152="C", IF($BI152="Y", IF($AF152="N/A", $Q152, $AF152), IF($AG152="N/A", $T152,$AG152)))))))</f>
        <v>0</v>
      </c>
      <c r="BP152" s="16">
        <f>IF(AX152="R", $CA152, IF(OR(AX152="P", AX152="T", AX152="N"), 0, IF($C152="DM", $T152, IF(OR(AX152="Y", AX152="IR"),$AM152,IF(AX152="C", IF($BI152="Y", IF($AF152="N/A", $Q152, $AF152), IF($AG152="N/A", $T152,$AG152)))))))</f>
        <v>0</v>
      </c>
      <c r="BQ152" s="16">
        <f>IF(AY152="R", $CA152, IF(OR(AY152="P", AY152="T", AY152="N"), 0, IF($C152="DM", $T152, IF(OR(AY152="Y", AY152="IR"),$AM152,IF(AY152="C", IF($BI152="Y", IF($AF152="N/A", $Q152, $AF152), IF($AG152="N/A", $T152,$AG152)))))))</f>
        <v>1</v>
      </c>
      <c r="BR152" s="16">
        <f>IF(AZ152="R", $CA152, IF(OR(AZ152="P", AZ152="T", AZ152="N"), 0, IF($C152="DM", $T152, IF(OR(AZ152="Y", AZ152="IR"),$AM152,IF(AZ152="C", IF($BI152="Y", IF($AF152="N/A", $Q152, $AF152), IF($AG152="N/A", $T152,$AG152)))))))</f>
        <v>1</v>
      </c>
      <c r="BS152" s="16">
        <f>IF(BA152="R", $CA152, IF(OR(BA152="P", BA152="T", BA152="N"), 0, IF($C152="DM", $T152, IF(OR(BA152="Y", BA152="IR"),$AM152,IF(BA152="C", IF($BI152="Y", IF($AF152="N/A", $Q152, $AF152), IF($AG152="N/A", $T152,$AG152)))))))</f>
        <v>1</v>
      </c>
      <c r="BT152" s="16">
        <f>IF(BB152="R", $CA152, IF(OR(BB152="P", BB152="T", BB152="N"), 0, IF($C152="DM", $T152, IF(OR(BB152="Y", BB152="IR"),$AM152,IF(BB152="C", IF($BI152="Y", IF($BA152="C", IF($AF152="N/A", $Q152, $AF152), IF($AF152="N/A", $T152, $AM152)), IF($AG152="N/A", $T152,$AG152)))))))</f>
        <v>1</v>
      </c>
      <c r="BU152" s="16">
        <f>IF(BC152="R", $CA152, IF(OR(BC152="P", BC152="T", BC152="N"), 0, IF($C152="DM", $T152, IF(OR(BC152="Y", BC152="IR"),$AM152,IF(BC152="C", IF($BI152="Y", IF($BA152="C", IF($AF152="N/A", $Q152, $AF152), IF($AF152="N/A", $T152, $AM152)), IF($AG152="N/A", $T152,$AG152)))))))</f>
        <v>1</v>
      </c>
      <c r="BV152" s="16">
        <f>IF(BD152="R", $CA152, IF(OR(BD152="P", BD152="T", BD152="N"), 0, IF($C152="DM", $T152, IF(OR(BD152="Y", BD152="IR"),$AM152,IF(BD152="C", IF($BI152="Y", IF($BA152="C", IF($AF152="N/A", $Q152, $AF152), IF($AF152="N/A", $T152, $AM152)), IF($AG152="N/A", $T152,$AG152)))))))</f>
        <v>1</v>
      </c>
      <c r="BW152" s="16">
        <f>IF(BE152="R", $CA152, IF(OR(BE152="P", BE152="T", BE152="N"), 0, IF($C152="DM", $T152, IF(OR(BE152="Y", BE152="IR"),$AM152,IF(BE152="C", IF($BI152="Y", IF($BA152="C", IF($AF152="N/A", $Q152, $AF152), IF($AF152="N/A", $T152, $AM152)), IF($AG152="N/A", $T152,$AG152)))))))</f>
        <v>1</v>
      </c>
      <c r="BX152" s="16">
        <f>IF(BF152="R", $CA152, IF(OR(BF152="P", BF152="T", BF152="N"), 0, IF($C152="DM", $T152, IF(OR(BF152="Y", BF152="IR"),$AM152,IF(BF152="C", IF($BI152="Y", IF($BA152="C", IF($AF152="N/A", $Q152, $AF152), IF($AF152="N/A", $T152, $AM152)), IF($AG152="N/A", $T152,$AG152)))))))</f>
        <v>1</v>
      </c>
      <c r="BY152" s="16">
        <f>IF(BG152="R", $CA152, IF(OR(BG152="P", BG152="T", BG152="N"), 0, IF($C152="DM", $T152, IF(OR(BG152="Y", BG152="IR"),$AM152,IF(BG152="C", IF($BI152="Y", IF($BA152="C", IF($AF152="N/A", $Q152, $AF152), IF($AF152="N/A", $T152, $AM152)), IF($AG152="N/A", $T152,$AG152)))))))</f>
        <v>1</v>
      </c>
      <c r="BZ152" s="16">
        <f>IF(BH152="R", $CA152, IF(OR(BH152="P", BH152="T", BH152="N"), 0, IF($C152="DM", $T152, IF(OR(BH152="Y", BH152="IR"),$AM152,IF(BH152="C", IF($BI152="Y", IF($BA152="C", IF($AF152="N/A", $Q152, $AF152), IF($AF152="N/A", $T152, $AM152)), IF($AG152="N/A", $T152,$AG152)))))))</f>
        <v>1</v>
      </c>
      <c r="CA152" s="15" t="s">
        <v>75</v>
      </c>
      <c r="CB152" s="16">
        <f>BZ152</f>
        <v>1</v>
      </c>
      <c r="CC152" s="15" t="str">
        <f>IF(OR($BH152="T", $BH152="R"), 0, IF($BH152="C", IF($BI152="Y", IF($BA152="C", 0, IF(AF152="N/A", Q152-T152, AF152-AG152)), IF($AF152="N/A", U152, AH152)), AN152))</f>
        <v>N/A</v>
      </c>
      <c r="CD152" s="15" t="str">
        <f>IF(OR($BH152="T", $BH152="R"), 0, IF($BH152="C", IF($BI152="Y", 0, IF($AF152="N/A", V152, AI152)), AO152))</f>
        <v>N/A</v>
      </c>
      <c r="CE152" s="15" t="str">
        <f>IF(OR($BH152="T", $BH152="R"), 0, IF($BH152="C", IF($BI152="Y", 0, IF($AF152="N/A", W152, AJ152)), AP152))</f>
        <v>N/A</v>
      </c>
      <c r="CF152" s="15" t="str">
        <f>IF(OR($BH152="T", $BH152="R"), 0, IF($BH152="C", IF($BI152="Y", 0, IF($AF152="N/A", X152, AK152)), AQ152))</f>
        <v>N/A</v>
      </c>
    </row>
    <row r="153" spans="1:85" x14ac:dyDescent="0.25">
      <c r="A153" s="14">
        <v>4808</v>
      </c>
      <c r="B153" s="15" t="s">
        <v>2640</v>
      </c>
      <c r="C153" s="15" t="s">
        <v>67</v>
      </c>
      <c r="D153" s="15" t="s">
        <v>53</v>
      </c>
      <c r="E153" s="15">
        <f>VLOOKUP(B153, 'Rookie Year'!$A$2:$B$55679,2,FALSE)</f>
        <v>2022</v>
      </c>
      <c r="F153" s="15">
        <v>2022</v>
      </c>
      <c r="G153" s="15" t="s">
        <v>40</v>
      </c>
      <c r="H153" s="15" t="s">
        <v>2235</v>
      </c>
      <c r="I153" s="16">
        <v>1</v>
      </c>
      <c r="J153" s="15">
        <v>3</v>
      </c>
      <c r="K153" s="17">
        <f>IF(AND(G153&lt;&gt;"N",R153="N/A"), IF(I153&lt;4, 0, 0.25),IF(I153=1, IF(J153=1,0.25, 0.25), IF(I153&lt;13, 0.25, IF(I153&lt;26, 0.4, IF(I153&lt;51, 0.6, 0.75)))))</f>
        <v>0</v>
      </c>
      <c r="L153" s="16">
        <f>I153-M153</f>
        <v>1</v>
      </c>
      <c r="M153" s="16">
        <f>ROUNDUP(I153*K153,0)</f>
        <v>0</v>
      </c>
      <c r="N153" s="16">
        <f>M153*J153</f>
        <v>0</v>
      </c>
      <c r="O153" s="16">
        <v>0</v>
      </c>
      <c r="P153" s="16">
        <v>0</v>
      </c>
      <c r="Q153" s="16">
        <f>N153-O153-P153</f>
        <v>0</v>
      </c>
      <c r="R153" s="15" t="s">
        <v>75</v>
      </c>
      <c r="S153" s="15">
        <f>IF(R153="N/A", J153-($B$1-F153), J153-($B$1-R153))</f>
        <v>1</v>
      </c>
      <c r="T153" s="16">
        <v>0</v>
      </c>
      <c r="U153" s="16" t="str">
        <f>IF($S153&lt;2, "N/A", $M153)</f>
        <v>N/A</v>
      </c>
      <c r="V153" s="16" t="str">
        <f>IF($S153&lt;3, "N/A", $M153)</f>
        <v>N/A</v>
      </c>
      <c r="W153" s="16" t="str">
        <f>IF($S153&lt;4, "N/A", $M153)</f>
        <v>N/A</v>
      </c>
      <c r="X153" s="16" t="str">
        <f>IF($S153&lt;5, "N/A", $M153)</f>
        <v>N/A</v>
      </c>
      <c r="Y153" s="15" t="str">
        <f>IF(SUM(T153:X153)&lt;&gt;Q153, "CHECK", "OK")</f>
        <v>OK</v>
      </c>
      <c r="Z153" s="15" t="str">
        <f>IF(F153=$B$1, "No", IF(S153=1, "Yes", "No"))</f>
        <v>Yes</v>
      </c>
      <c r="AA153" s="18">
        <f>IF(C153="DM", "N/A", IF(Z153="No","N/A",VLOOKUP(B153,'Extension List'!$A$3:$R$1972,18,FALSE)))</f>
        <v>1</v>
      </c>
      <c r="AB153" s="15">
        <f>IF(C153="DM", "N/A", IF(Z153="No","N/A",VLOOKUP(B153,'Extension List'!$A$3:$T$1972,20,FALSE)))</f>
        <v>1</v>
      </c>
      <c r="AC153" s="15">
        <f>IF(AA153="N/A", "N/A", 0)</f>
        <v>0</v>
      </c>
      <c r="AD153" s="16" t="str">
        <f>IF(AE153="N/A", "N/A", AA153-AE153)</f>
        <v>N/A</v>
      </c>
      <c r="AE153" s="16" t="str">
        <f>IF(AA153="N/A", "N/A", IF(AC153&gt;0, IF(AA153&lt;13, ROUNDUP(0.25*AA153,0), IF(AA153&lt;26, ROUNDUP(0.4*AA153,0), IF(AA153&lt;51, ROUNDUP(0.6*AA153,0), ROUNDUP(0.75*AA153,0)))), "N/A"))</f>
        <v>N/A</v>
      </c>
      <c r="AF153" s="16" t="str">
        <f>IF(AD153="N/A","N/A", (AE153*AC153)+Q153)</f>
        <v>N/A</v>
      </c>
      <c r="AG153" s="16" t="str">
        <f>IF($AF153="N/A", "N/A", "TBC")</f>
        <v>N/A</v>
      </c>
      <c r="AH153" s="16" t="str">
        <f>IF($AF153="N/A", "N/A", "TBC")</f>
        <v>N/A</v>
      </c>
      <c r="AI153" s="16" t="str">
        <f>IF($AF153="N/A","N/A",IF(AC153&gt;1,"TBC","N/A"))</f>
        <v>N/A</v>
      </c>
      <c r="AJ153" s="16" t="str">
        <f>IF($AF153="N/A","N/A",IF(AC153&gt;2,"TBC","N/A"))</f>
        <v>N/A</v>
      </c>
      <c r="AK153" s="16" t="str">
        <f>IF($AF153="N/A","N/A",IF(AC153&gt;3,"TBC","N/A"))</f>
        <v>N/A</v>
      </c>
      <c r="AL153" s="16" t="str">
        <f>IF(AC153="N/A","N/A",IF(AC153&gt;0,IF(SUM(AG153:AK153)&lt;&gt;AF153,"CHECK","OK"),"N/A"))</f>
        <v>N/A</v>
      </c>
      <c r="AM153" s="16">
        <f>IF(AD153="N/A", L153+T153, L153+AG153)</f>
        <v>1</v>
      </c>
      <c r="AN153" s="16" t="str">
        <f>IF(AD153="N/A", IF(U153="N/A", "N/A", L153+U153), AD153+AH153)</f>
        <v>N/A</v>
      </c>
      <c r="AO153" s="16" t="str">
        <f>IF(AD153="N/A", IF(V153="N/A", "N/A", L153+V153), IF(AI153="N/A", "N/A", AD153+AI153))</f>
        <v>N/A</v>
      </c>
      <c r="AP153" s="16" t="str">
        <f>IF(AD153="N/A", IF(W153="N/A", "N/A", L153+W153), IF(AJ153="N/A", "N/A", AD153+AJ153))</f>
        <v>N/A</v>
      </c>
      <c r="AQ153" s="16" t="str">
        <f>IF(AD153="N/A", IF(X153="N/A", "N/A", L153+X153), IF(AK153="N/A", "N/A", AD153+AK153))</f>
        <v>N/A</v>
      </c>
      <c r="AR153" s="15" t="s">
        <v>40</v>
      </c>
      <c r="AS153" s="15" t="s">
        <v>40</v>
      </c>
      <c r="AT153" s="15" t="s">
        <v>40</v>
      </c>
      <c r="AU153" s="15" t="s">
        <v>44</v>
      </c>
      <c r="AV153" s="15" t="s">
        <v>44</v>
      </c>
      <c r="AW153" s="15" t="s">
        <v>44</v>
      </c>
      <c r="AX153" s="15" t="s">
        <v>44</v>
      </c>
      <c r="AY153" s="15" t="s">
        <v>44</v>
      </c>
      <c r="AZ153" s="15" t="s">
        <v>44</v>
      </c>
      <c r="BA153" s="15" t="s">
        <v>44</v>
      </c>
      <c r="BB153" s="15" t="s">
        <v>44</v>
      </c>
      <c r="BC153" s="15" t="s">
        <v>44</v>
      </c>
      <c r="BD153" s="15" t="s">
        <v>44</v>
      </c>
      <c r="BE153" s="15" t="s">
        <v>44</v>
      </c>
      <c r="BF153" s="15" t="s">
        <v>44</v>
      </c>
      <c r="BG153" s="15" t="s">
        <v>44</v>
      </c>
      <c r="BH153" s="15" t="s">
        <v>44</v>
      </c>
      <c r="BI153" s="15"/>
      <c r="BJ153" s="16">
        <f>IF(AR153="R", $CA153, IF(OR(AR153="P", AR153="T", AR153="N"), 0, IF($C153="DM", $T153, IF(OR(AR153="Y", AR153="IR"),$AM153,IF(AR153="C", IF($BI153="Y", IF($AF153="N/A", $Q153, $AF153), IF($AG153="N/A", $T153,$AG153)))))))</f>
        <v>1</v>
      </c>
      <c r="BK153" s="16">
        <f>IF(AS153="R", $CA153, IF(OR(AS153="P", AS153="T", AS153="N"), 0, IF($C153="DM", $T153, IF(OR(AS153="Y", AS153="IR"),$AM153,IF(AS153="C", IF($BI153="Y", IF($AF153="N/A", $Q153, $AF153), IF($AG153="N/A", $T153,$AG153)))))))</f>
        <v>1</v>
      </c>
      <c r="BL153" s="16">
        <f>IF(AT153="R", $CA153, IF(OR(AT153="P", AT153="T", AT153="N"), 0, IF($C153="DM", $T153, IF(OR(AT153="Y", AT153="IR"),$AM153,IF(AT153="C", IF($BI153="Y", IF($AF153="N/A", $Q153, $AF153), IF($AG153="N/A", $T153,$AG153)))))))</f>
        <v>1</v>
      </c>
      <c r="BM153" s="16">
        <f>IF(AU153="R", $CA153, IF(OR(AU153="P", AU153="T", AU153="N"), 0, IF($C153="DM", $T153, IF(OR(AU153="Y", AU153="IR"),$AM153,IF(AU153="C", IF($BI153="Y", IF($AF153="N/A", $Q153, $AF153), IF($AG153="N/A", $T153,$AG153)))))))</f>
        <v>0</v>
      </c>
      <c r="BN153" s="16">
        <f>IF(AV153="R", $CA153, IF(OR(AV153="P", AV153="T", AV153="N"), 0, IF($C153="DM", $T153, IF(OR(AV153="Y", AV153="IR"),$AM153,IF(AV153="C", IF($BI153="Y", IF($AF153="N/A", $Q153, $AF153), IF($AG153="N/A", $T153,$AG153)))))))</f>
        <v>0</v>
      </c>
      <c r="BO153" s="16">
        <f>IF(AW153="R", $CA153, IF(OR(AW153="P", AW153="T", AW153="N"), 0, IF($C153="DM", $T153, IF(OR(AW153="Y", AW153="IR"),$AM153,IF(AW153="C", IF($BI153="Y", IF($AF153="N/A", $Q153, $AF153), IF($AG153="N/A", $T153,$AG153)))))))</f>
        <v>0</v>
      </c>
      <c r="BP153" s="16">
        <f>IF(AX153="R", $CA153, IF(OR(AX153="P", AX153="T", AX153="N"), 0, IF($C153="DM", $T153, IF(OR(AX153="Y", AX153="IR"),$AM153,IF(AX153="C", IF($BI153="Y", IF($AF153="N/A", $Q153, $AF153), IF($AG153="N/A", $T153,$AG153)))))))</f>
        <v>0</v>
      </c>
      <c r="BQ153" s="16">
        <f>IF(AY153="R", $CA153, IF(OR(AY153="P", AY153="T", AY153="N"), 0, IF($C153="DM", $T153, IF(OR(AY153="Y", AY153="IR"),$AM153,IF(AY153="C", IF($BI153="Y", IF($AF153="N/A", $Q153, $AF153), IF($AG153="N/A", $T153,$AG153)))))))</f>
        <v>0</v>
      </c>
      <c r="BR153" s="16">
        <f>IF(AZ153="R", $CA153, IF(OR(AZ153="P", AZ153="T", AZ153="N"), 0, IF($C153="DM", $T153, IF(OR(AZ153="Y", AZ153="IR"),$AM153,IF(AZ153="C", IF($BI153="Y", IF($AF153="N/A", $Q153, $AF153), IF($AG153="N/A", $T153,$AG153)))))))</f>
        <v>0</v>
      </c>
      <c r="BS153" s="16">
        <f>IF(BA153="R", $CA153, IF(OR(BA153="P", BA153="T", BA153="N"), 0, IF($C153="DM", $T153, IF(OR(BA153="Y", BA153="IR"),$AM153,IF(BA153="C", IF($BI153="Y", IF($AF153="N/A", $Q153, $AF153), IF($AG153="N/A", $T153,$AG153)))))))</f>
        <v>0</v>
      </c>
      <c r="BT153" s="16">
        <f>IF(BB153="R", $CA153, IF(OR(BB153="P", BB153="T", BB153="N"), 0, IF($C153="DM", $T153, IF(OR(BB153="Y", BB153="IR"),$AM153,IF(BB153="C", IF($BI153="Y", IF($BA153="C", IF($AF153="N/A", $Q153, $AF153), IF($AF153="N/A", $T153, $AM153)), IF($AG153="N/A", $T153,$AG153)))))))</f>
        <v>0</v>
      </c>
      <c r="BU153" s="16">
        <f>IF(BC153="R", $CA153, IF(OR(BC153="P", BC153="T", BC153="N"), 0, IF($C153="DM", $T153, IF(OR(BC153="Y", BC153="IR"),$AM153,IF(BC153="C", IF($BI153="Y", IF($BA153="C", IF($AF153="N/A", $Q153, $AF153), IF($AF153="N/A", $T153, $AM153)), IF($AG153="N/A", $T153,$AG153)))))))</f>
        <v>0</v>
      </c>
      <c r="BV153" s="16">
        <f>IF(BD153="R", $CA153, IF(OR(BD153="P", BD153="T", BD153="N"), 0, IF($C153="DM", $T153, IF(OR(BD153="Y", BD153="IR"),$AM153,IF(BD153="C", IF($BI153="Y", IF($BA153="C", IF($AF153="N/A", $Q153, $AF153), IF($AF153="N/A", $T153, $AM153)), IF($AG153="N/A", $T153,$AG153)))))))</f>
        <v>0</v>
      </c>
      <c r="BW153" s="16">
        <f>IF(BE153="R", $CA153, IF(OR(BE153="P", BE153="T", BE153="N"), 0, IF($C153="DM", $T153, IF(OR(BE153="Y", BE153="IR"),$AM153,IF(BE153="C", IF($BI153="Y", IF($BA153="C", IF($AF153="N/A", $Q153, $AF153), IF($AF153="N/A", $T153, $AM153)), IF($AG153="N/A", $T153,$AG153)))))))</f>
        <v>0</v>
      </c>
      <c r="BX153" s="16">
        <f>IF(BF153="R", $CA153, IF(OR(BF153="P", BF153="T", BF153="N"), 0, IF($C153="DM", $T153, IF(OR(BF153="Y", BF153="IR"),$AM153,IF(BF153="C", IF($BI153="Y", IF($BA153="C", IF($AF153="N/A", $Q153, $AF153), IF($AF153="N/A", $T153, $AM153)), IF($AG153="N/A", $T153,$AG153)))))))</f>
        <v>0</v>
      </c>
      <c r="BY153" s="16">
        <f>IF(BG153="R", $CA153, IF(OR(BG153="P", BG153="T", BG153="N"), 0, IF($C153="DM", $T153, IF(OR(BG153="Y", BG153="IR"),$AM153,IF(BG153="C", IF($BI153="Y", IF($BA153="C", IF($AF153="N/A", $Q153, $AF153), IF($AF153="N/A", $T153, $AM153)), IF($AG153="N/A", $T153,$AG153)))))))</f>
        <v>0</v>
      </c>
      <c r="BZ153" s="16">
        <f>IF(BH153="R", $CA153, IF(OR(BH153="P", BH153="T", BH153="N"), 0, IF($C153="DM", $T153, IF(OR(BH153="Y", BH153="IR"),$AM153,IF(BH153="C", IF($BI153="Y", IF($BA153="C", IF($AF153="N/A", $Q153, $AF153), IF($AF153="N/A", $T153, $AM153)), IF($AG153="N/A", $T153,$AG153)))))))</f>
        <v>0</v>
      </c>
      <c r="CA153" s="15" t="s">
        <v>75</v>
      </c>
      <c r="CB153" s="16">
        <f>BZ153</f>
        <v>0</v>
      </c>
      <c r="CC153" s="15" t="str">
        <f>IF(OR($BH153="T", $BH153="R"), 0, IF($BH153="C", IF($BI153="Y", IF($BA153="C", 0, IF(AF153="N/A", Q153-T153, AF153-AG153)), IF($AF153="N/A", U153, AH153)), AN153))</f>
        <v>N/A</v>
      </c>
      <c r="CD153" s="15" t="str">
        <f>IF(OR($BH153="T", $BH153="R"), 0, IF($BH153="C", IF($BI153="Y", 0, IF($AF153="N/A", V153, AI153)), AO153))</f>
        <v>N/A</v>
      </c>
      <c r="CE153" s="15" t="str">
        <f>IF(OR($BH153="T", $BH153="R"), 0, IF($BH153="C", IF($BI153="Y", 0, IF($AF153="N/A", W153, AJ153)), AP153))</f>
        <v>N/A</v>
      </c>
      <c r="CF153" s="15" t="str">
        <f>IF(OR($BH153="T", $BH153="R"), 0, IF($BH153="C", IF($BI153="Y", 0, IF($AF153="N/A", X153, AK153)), AQ153))</f>
        <v>N/A</v>
      </c>
      <c r="CG153" t="str">
        <f>IF(AC153="N/A", "S:"&amp;L153&amp;" G:"&amp;M153&amp;" GR:"&amp;Q153, IF(AC153=0, "S:"&amp;L153&amp;" G:"&amp;M153&amp;" GR:"&amp;Q153, "S:"&amp;L153&amp;"/"&amp;AD153&amp;" G:"&amp;AE153&amp;" GR:"&amp;AF153))</f>
        <v>S:1 G:0 GR:0</v>
      </c>
    </row>
    <row r="154" spans="1:85" x14ac:dyDescent="0.25">
      <c r="A154" s="14">
        <v>3626</v>
      </c>
      <c r="B154" s="15" t="s">
        <v>2043</v>
      </c>
      <c r="C154" s="15" t="s">
        <v>67</v>
      </c>
      <c r="D154" s="15" t="s">
        <v>53</v>
      </c>
      <c r="E154" s="15">
        <f>VLOOKUP(B154, 'Rookie Year'!$A$2:$B$55679,2,FALSE)</f>
        <v>2020</v>
      </c>
      <c r="F154" s="15">
        <v>2020</v>
      </c>
      <c r="G154" s="15" t="s">
        <v>40</v>
      </c>
      <c r="H154" s="15" t="s">
        <v>2164</v>
      </c>
      <c r="I154" s="16">
        <v>1</v>
      </c>
      <c r="J154" s="15">
        <v>3</v>
      </c>
      <c r="K154" s="17">
        <f>IF(AND(G154&lt;&gt;"N",R154="N/A"), IF(I154&lt;4, 0, 0.25),IF(I154=1, IF(J154=1,0.25, 0.25), IF(I154&lt;13, 0.25, IF(I154&lt;26, 0.4, IF(I154&lt;51, 0.6, 0.75)))))</f>
        <v>0.25</v>
      </c>
      <c r="L154" s="16">
        <f>I154-M154</f>
        <v>0</v>
      </c>
      <c r="M154" s="16">
        <f>ROUNDUP(I154*K154,0)</f>
        <v>1</v>
      </c>
      <c r="N154" s="16">
        <f>M154*J154</f>
        <v>3</v>
      </c>
      <c r="O154" s="16">
        <v>0</v>
      </c>
      <c r="P154" s="16">
        <v>1</v>
      </c>
      <c r="Q154" s="16">
        <f>N154-O154-P154</f>
        <v>2</v>
      </c>
      <c r="R154" s="15">
        <v>2023</v>
      </c>
      <c r="S154" s="15">
        <f>IF(R154="N/A", J154-($B$1-F154), J154-($B$1-R154))</f>
        <v>2</v>
      </c>
      <c r="T154" s="16">
        <v>1</v>
      </c>
      <c r="U154" s="16">
        <v>1</v>
      </c>
      <c r="V154" s="16" t="str">
        <f>IF($S154&lt;3, "N/A", $M154)</f>
        <v>N/A</v>
      </c>
      <c r="W154" s="16" t="str">
        <f>IF($S154&lt;4, "N/A", $M154)</f>
        <v>N/A</v>
      </c>
      <c r="X154" s="16" t="str">
        <f>IF($S154&lt;5, "N/A", $M154)</f>
        <v>N/A</v>
      </c>
      <c r="Y154" s="15" t="str">
        <f>IF(SUM(T154:X154)&lt;&gt;Q154, "CHECK", "OK")</f>
        <v>OK</v>
      </c>
      <c r="Z154" s="15" t="str">
        <f>IF(F154=$B$1, "No", IF(S154=1, "Yes", "No"))</f>
        <v>No</v>
      </c>
      <c r="AA154" s="18" t="str">
        <f>IF(C154="DM", "N/A", IF(Z154="No","N/A",VLOOKUP(B154,'Extension List'!$A$3:$R$1972,18,FALSE)))</f>
        <v>N/A</v>
      </c>
      <c r="AB154" s="15" t="str">
        <f>IF(C154="DM", "N/A", IF(Z154="No","N/A",VLOOKUP(B154,'Extension List'!$A$3:$T$1972,20,FALSE)))</f>
        <v>N/A</v>
      </c>
      <c r="AC154" s="15" t="str">
        <f>IF(AA154="N/A", "N/A", 0)</f>
        <v>N/A</v>
      </c>
      <c r="AD154" s="16" t="str">
        <f>IF(AE154="N/A", "N/A", AA154-AE154)</f>
        <v>N/A</v>
      </c>
      <c r="AE154" s="16" t="str">
        <f>IF(AA154="N/A", "N/A", IF(AC154&gt;0, IF(AA154&lt;13, ROUNDUP(0.25*AA154,0), IF(AA154&lt;26, ROUNDUP(0.4*AA154,0), IF(AA154&lt;51, ROUNDUP(0.6*AA154,0), ROUNDUP(0.75*AA154,0)))), "N/A"))</f>
        <v>N/A</v>
      </c>
      <c r="AF154" s="16" t="str">
        <f>IF(AD154="N/A","N/A", (AE154*AC154)+Q154)</f>
        <v>N/A</v>
      </c>
      <c r="AG154" s="16" t="str">
        <f>IF($AF154="N/A", "N/A", "TBC")</f>
        <v>N/A</v>
      </c>
      <c r="AH154" s="16" t="str">
        <f>IF($AF154="N/A", "N/A", "TBC")</f>
        <v>N/A</v>
      </c>
      <c r="AI154" s="16" t="str">
        <f>IF($AF154="N/A","N/A",IF(AC154&gt;1,"TBC","N/A"))</f>
        <v>N/A</v>
      </c>
      <c r="AJ154" s="16" t="str">
        <f>IF($AF154="N/A","N/A",IF(AC154&gt;2,"TBC","N/A"))</f>
        <v>N/A</v>
      </c>
      <c r="AK154" s="16" t="str">
        <f>IF($AF154="N/A","N/A",IF(AC154&gt;3,"TBC","N/A"))</f>
        <v>N/A</v>
      </c>
      <c r="AL154" s="16" t="str">
        <f>IF(AC154="N/A","N/A",IF(AC154&gt;0,IF(SUM(AG154:AK154)&lt;&gt;AF154,"CHECK","OK"),"N/A"))</f>
        <v>N/A</v>
      </c>
      <c r="AM154" s="16">
        <f>IF(AD154="N/A", L154+T154, L154+AG154)</f>
        <v>1</v>
      </c>
      <c r="AN154" s="16">
        <f>IF(AD154="N/A", IF(U154="N/A", "N/A", L154+U154), AD154+AH154)</f>
        <v>1</v>
      </c>
      <c r="AO154" s="16" t="str">
        <f>IF(AD154="N/A", IF(V154="N/A", "N/A", L154+V154), IF(AI154="N/A", "N/A", AD154+AI154))</f>
        <v>N/A</v>
      </c>
      <c r="AP154" s="16" t="str">
        <f>IF(AD154="N/A", IF(W154="N/A", "N/A", L154+W154), IF(AJ154="N/A", "N/A", AD154+AJ154))</f>
        <v>N/A</v>
      </c>
      <c r="AQ154" s="16" t="str">
        <f>IF(AD154="N/A", IF(X154="N/A", "N/A", L154+X154), IF(AK154="N/A", "N/A", AD154+AK154))</f>
        <v>N/A</v>
      </c>
      <c r="AR154" s="15" t="s">
        <v>40</v>
      </c>
      <c r="AS154" s="15" t="s">
        <v>40</v>
      </c>
      <c r="AT154" s="15" t="s">
        <v>40</v>
      </c>
      <c r="AU154" s="15" t="s">
        <v>40</v>
      </c>
      <c r="AV154" s="15" t="s">
        <v>40</v>
      </c>
      <c r="AW154" s="15" t="s">
        <v>40</v>
      </c>
      <c r="AX154" s="15" t="s">
        <v>40</v>
      </c>
      <c r="AY154" s="15" t="s">
        <v>40</v>
      </c>
      <c r="AZ154" s="15" t="s">
        <v>40</v>
      </c>
      <c r="BA154" s="15" t="s">
        <v>40</v>
      </c>
      <c r="BB154" s="15" t="s">
        <v>40</v>
      </c>
      <c r="BC154" s="15" t="s">
        <v>40</v>
      </c>
      <c r="BD154" s="15" t="s">
        <v>40</v>
      </c>
      <c r="BE154" s="15" t="s">
        <v>40</v>
      </c>
      <c r="BF154" s="15" t="s">
        <v>40</v>
      </c>
      <c r="BG154" s="15" t="s">
        <v>40</v>
      </c>
      <c r="BH154" s="15" t="s">
        <v>40</v>
      </c>
      <c r="BI154" s="15"/>
      <c r="BJ154" s="16">
        <f>IF(AR154="R", $CA154, IF(OR(AR154="P", AR154="T", AR154="N"), 0, IF($C154="DM", $T154, IF(OR(AR154="Y", AR154="IR"),$AM154,IF(AR154="C", IF($BI154="Y", IF($AF154="N/A", $Q154, $AF154), IF($AG154="N/A", $T154,$AG154)))))))</f>
        <v>1</v>
      </c>
      <c r="BK154" s="16">
        <f>IF(AS154="R", $CA154, IF(OR(AS154="P", AS154="T", AS154="N"), 0, IF($C154="DM", $T154, IF(OR(AS154="Y", AS154="IR"),$AM154,IF(AS154="C", IF($BI154="Y", IF($AF154="N/A", $Q154, $AF154), IF($AG154="N/A", $T154,$AG154)))))))</f>
        <v>1</v>
      </c>
      <c r="BL154" s="16">
        <f>IF(AT154="R", $CA154, IF(OR(AT154="P", AT154="T", AT154="N"), 0, IF($C154="DM", $T154, IF(OR(AT154="Y", AT154="IR"),$AM154,IF(AT154="C", IF($BI154="Y", IF($AF154="N/A", $Q154, $AF154), IF($AG154="N/A", $T154,$AG154)))))))</f>
        <v>1</v>
      </c>
      <c r="BM154" s="16">
        <f>IF(AU154="R", $CA154, IF(OR(AU154="P", AU154="T", AU154="N"), 0, IF($C154="DM", $T154, IF(OR(AU154="Y", AU154="IR"),$AM154,IF(AU154="C", IF($BI154="Y", IF($AF154="N/A", $Q154, $AF154), IF($AG154="N/A", $T154,$AG154)))))))</f>
        <v>1</v>
      </c>
      <c r="BN154" s="16">
        <f>IF(AV154="R", $CA154, IF(OR(AV154="P", AV154="T", AV154="N"), 0, IF($C154="DM", $T154, IF(OR(AV154="Y", AV154="IR"),$AM154,IF(AV154="C", IF($BI154="Y", IF($AF154="N/A", $Q154, $AF154), IF($AG154="N/A", $T154,$AG154)))))))</f>
        <v>1</v>
      </c>
      <c r="BO154" s="16">
        <f>IF(AW154="R", $CA154, IF(OR(AW154="P", AW154="T", AW154="N"), 0, IF($C154="DM", $T154, IF(OR(AW154="Y", AW154="IR"),$AM154,IF(AW154="C", IF($BI154="Y", IF($AF154="N/A", $Q154, $AF154), IF($AG154="N/A", $T154,$AG154)))))))</f>
        <v>1</v>
      </c>
      <c r="BP154" s="16">
        <f>IF(AX154="R", $CA154, IF(OR(AX154="P", AX154="T", AX154="N"), 0, IF($C154="DM", $T154, IF(OR(AX154="Y", AX154="IR"),$AM154,IF(AX154="C", IF($BI154="Y", IF($AF154="N/A", $Q154, $AF154), IF($AG154="N/A", $T154,$AG154)))))))</f>
        <v>1</v>
      </c>
      <c r="BQ154" s="16">
        <f>IF(AY154="R", $CA154, IF(OR(AY154="P", AY154="T", AY154="N"), 0, IF($C154="DM", $T154, IF(OR(AY154="Y", AY154="IR"),$AM154,IF(AY154="C", IF($BI154="Y", IF($AF154="N/A", $Q154, $AF154), IF($AG154="N/A", $T154,$AG154)))))))</f>
        <v>1</v>
      </c>
      <c r="BR154" s="16">
        <f>IF(AZ154="R", $CA154, IF(OR(AZ154="P", AZ154="T", AZ154="N"), 0, IF($C154="DM", $T154, IF(OR(AZ154="Y", AZ154="IR"),$AM154,IF(AZ154="C", IF($BI154="Y", IF($AF154="N/A", $Q154, $AF154), IF($AG154="N/A", $T154,$AG154)))))))</f>
        <v>1</v>
      </c>
      <c r="BS154" s="16">
        <f>IF(BA154="R", $CA154, IF(OR(BA154="P", BA154="T", BA154="N"), 0, IF($C154="DM", $T154, IF(OR(BA154="Y", BA154="IR"),$AM154,IF(BA154="C", IF($BI154="Y", IF($AF154="N/A", $Q154, $AF154), IF($AG154="N/A", $T154,$AG154)))))))</f>
        <v>1</v>
      </c>
      <c r="BT154" s="16">
        <f>IF(BB154="R", $CA154, IF(OR(BB154="P", BB154="T", BB154="N"), 0, IF($C154="DM", $T154, IF(OR(BB154="Y", BB154="IR"),$AM154,IF(BB154="C", IF($BI154="Y", IF($BA154="C", IF($AF154="N/A", $Q154, $AF154), IF($AF154="N/A", $T154, $AM154)), IF($AG154="N/A", $T154,$AG154)))))))</f>
        <v>1</v>
      </c>
      <c r="BU154" s="16">
        <f>IF(BC154="R", $CA154, IF(OR(BC154="P", BC154="T", BC154="N"), 0, IF($C154="DM", $T154, IF(OR(BC154="Y", BC154="IR"),$AM154,IF(BC154="C", IF($BI154="Y", IF($BA154="C", IF($AF154="N/A", $Q154, $AF154), IF($AF154="N/A", $T154, $AM154)), IF($AG154="N/A", $T154,$AG154)))))))</f>
        <v>1</v>
      </c>
      <c r="BV154" s="16">
        <f>IF(BD154="R", $CA154, IF(OR(BD154="P", BD154="T", BD154="N"), 0, IF($C154="DM", $T154, IF(OR(BD154="Y", BD154="IR"),$AM154,IF(BD154="C", IF($BI154="Y", IF($BA154="C", IF($AF154="N/A", $Q154, $AF154), IF($AF154="N/A", $T154, $AM154)), IF($AG154="N/A", $T154,$AG154)))))))</f>
        <v>1</v>
      </c>
      <c r="BW154" s="16">
        <f>IF(BE154="R", $CA154, IF(OR(BE154="P", BE154="T", BE154="N"), 0, IF($C154="DM", $T154, IF(OR(BE154="Y", BE154="IR"),$AM154,IF(BE154="C", IF($BI154="Y", IF($BA154="C", IF($AF154="N/A", $Q154, $AF154), IF($AF154="N/A", $T154, $AM154)), IF($AG154="N/A", $T154,$AG154)))))))</f>
        <v>1</v>
      </c>
      <c r="BX154" s="16">
        <f>IF(BF154="R", $CA154, IF(OR(BF154="P", BF154="T", BF154="N"), 0, IF($C154="DM", $T154, IF(OR(BF154="Y", BF154="IR"),$AM154,IF(BF154="C", IF($BI154="Y", IF($BA154="C", IF($AF154="N/A", $Q154, $AF154), IF($AF154="N/A", $T154, $AM154)), IF($AG154="N/A", $T154,$AG154)))))))</f>
        <v>1</v>
      </c>
      <c r="BY154" s="16">
        <f>IF(BG154="R", $CA154, IF(OR(BG154="P", BG154="T", BG154="N"), 0, IF($C154="DM", $T154, IF(OR(BG154="Y", BG154="IR"),$AM154,IF(BG154="C", IF($BI154="Y", IF($BA154="C", IF($AF154="N/A", $Q154, $AF154), IF($AF154="N/A", $T154, $AM154)), IF($AG154="N/A", $T154,$AG154)))))))</f>
        <v>1</v>
      </c>
      <c r="BZ154" s="16">
        <f>IF(BH154="R", $CA154, IF(OR(BH154="P", BH154="T", BH154="N"), 0, IF($C154="DM", $T154, IF(OR(BH154="Y", BH154="IR"),$AM154,IF(BH154="C", IF($BI154="Y", IF($BA154="C", IF($AF154="N/A", $Q154, $AF154), IF($AF154="N/A", $T154, $AM154)), IF($AG154="N/A", $T154,$AG154)))))))</f>
        <v>1</v>
      </c>
      <c r="CA154" s="15" t="s">
        <v>75</v>
      </c>
      <c r="CB154" s="16">
        <f>BZ154</f>
        <v>1</v>
      </c>
      <c r="CC154" s="15">
        <f>IF(OR($BH154="T", $BH154="R"), 0, IF($BH154="C", IF($BI154="Y", IF($BA154="C", 0, IF(AF154="N/A", Q154-T154, AF154-AG154)), IF($AF154="N/A", U154, AH154)), AN154))</f>
        <v>1</v>
      </c>
      <c r="CD154" s="15" t="str">
        <f>IF(OR($BH154="T", $BH154="R"), 0, IF($BH154="C", IF($BI154="Y", 0, IF($AF154="N/A", V154, AI154)), AO154))</f>
        <v>N/A</v>
      </c>
      <c r="CE154" s="15" t="str">
        <f>IF(OR($BH154="T", $BH154="R"), 0, IF($BH154="C", IF($BI154="Y", 0, IF($AF154="N/A", W154, AJ154)), AP154))</f>
        <v>N/A</v>
      </c>
      <c r="CF154" s="15" t="str">
        <f>IF(OR($BH154="T", $BH154="R"), 0, IF($BH154="C", IF($BI154="Y", 0, IF($AF154="N/A", X154, AK154)), AQ154))</f>
        <v>N/A</v>
      </c>
      <c r="CG154" t="str">
        <f>IF(AC154="N/A", "S:"&amp;L154&amp;" G:"&amp;M154&amp;" GR:"&amp;Q154, IF(AC154=0, "S:"&amp;L154&amp;" G:"&amp;M154&amp;" GR:"&amp;Q154, "S:"&amp;L154&amp;"/"&amp;AD154&amp;" G:"&amp;AE154&amp;" GR:"&amp;AF154))</f>
        <v>S:0 G:1 GR:2</v>
      </c>
    </row>
    <row r="155" spans="1:85" x14ac:dyDescent="0.25">
      <c r="A155" s="14">
        <v>5482</v>
      </c>
      <c r="B155" s="15" t="s">
        <v>150</v>
      </c>
      <c r="C155" s="15" t="s">
        <v>68</v>
      </c>
      <c r="D155" s="15" t="s">
        <v>53</v>
      </c>
      <c r="E155" s="15">
        <f>VLOOKUP(B155, 'Rookie Year'!$A$2:$B$55679,2,FALSE)</f>
        <v>2018</v>
      </c>
      <c r="F155" s="15">
        <v>2024</v>
      </c>
      <c r="G155" s="15" t="s">
        <v>42</v>
      </c>
      <c r="H155" s="15" t="s">
        <v>2935</v>
      </c>
      <c r="I155" s="16">
        <v>2</v>
      </c>
      <c r="J155" s="15">
        <v>1</v>
      </c>
      <c r="K155" s="17">
        <f>IF(AND(G155&lt;&gt;"N",R155="N/A"), IF(I155&lt;4, 0, 0.25),IF(I155=1, IF(J155=1,0.25, 0.25), IF(I155&lt;13, 0.25, IF(I155&lt;26, 0.4, IF(I155&lt;51, 0.6, 0.75)))))</f>
        <v>0.25</v>
      </c>
      <c r="L155" s="16">
        <f>I155-M155</f>
        <v>1</v>
      </c>
      <c r="M155" s="16">
        <f>ROUNDUP(I155*K155,0)</f>
        <v>1</v>
      </c>
      <c r="N155" s="16">
        <f>M155*J155</f>
        <v>1</v>
      </c>
      <c r="O155" s="16">
        <v>0</v>
      </c>
      <c r="P155" s="16">
        <v>0</v>
      </c>
      <c r="Q155" s="16">
        <f>N155-O155-P155</f>
        <v>1</v>
      </c>
      <c r="R155" s="15" t="s">
        <v>75</v>
      </c>
      <c r="S155" s="15">
        <f>IF(R155="N/A", J155-($B$1-F155), J155-($B$1-R155))</f>
        <v>1</v>
      </c>
      <c r="T155" s="16">
        <f>IF($S155&lt;1, "N/A", $M155)</f>
        <v>1</v>
      </c>
      <c r="U155" s="16" t="str">
        <f>IF($S155&lt;2, "N/A", $M155)</f>
        <v>N/A</v>
      </c>
      <c r="V155" s="16" t="str">
        <f>IF($S155&lt;3, "N/A", $M155)</f>
        <v>N/A</v>
      </c>
      <c r="W155" s="16" t="str">
        <f>IF($S155&lt;4, "N/A", $M155)</f>
        <v>N/A</v>
      </c>
      <c r="X155" s="16" t="str">
        <f>IF($S155&lt;5, "N/A", $M155)</f>
        <v>N/A</v>
      </c>
      <c r="Y155" s="15" t="str">
        <f>IF(SUM(T155:X155)&lt;&gt;Q155, "CHECK", "OK")</f>
        <v>OK</v>
      </c>
      <c r="Z155" s="15" t="str">
        <f>IF(F155=$B$1, "No", IF(S155=1, "Yes", "No"))</f>
        <v>No</v>
      </c>
      <c r="AA155" s="18" t="str">
        <f>IF(C155="DM", "N/A", IF(Z155="No","N/A",VLOOKUP(B155,'Extension List'!$A$3:$R$1972,18,FALSE)))</f>
        <v>N/A</v>
      </c>
      <c r="AB155" s="15" t="str">
        <f>IF(C155="DM", "N/A", IF(Z155="No","N/A",VLOOKUP(B155,'Extension List'!$A$3:$T$1972,20,FALSE)))</f>
        <v>N/A</v>
      </c>
      <c r="AC155" s="15" t="str">
        <f>IF(AA155="N/A", "N/A", 0)</f>
        <v>N/A</v>
      </c>
      <c r="AD155" s="16" t="str">
        <f>IF(AE155="N/A", "N/A", AA155-AE155)</f>
        <v>N/A</v>
      </c>
      <c r="AE155" s="16" t="str">
        <f>IF(AA155="N/A", "N/A", IF(AC155&gt;0, IF(AA155&lt;13, ROUNDUP(0.25*AA155,0), IF(AA155&lt;26, ROUNDUP(0.4*AA155,0), IF(AA155&lt;51, ROUNDUP(0.6*AA155,0), ROUNDUP(0.75*AA155,0)))), "N/A"))</f>
        <v>N/A</v>
      </c>
      <c r="AF155" s="16" t="str">
        <f>IF(AD155="N/A","N/A", (AE155*AC155)+Q155)</f>
        <v>N/A</v>
      </c>
      <c r="AG155" s="16" t="str">
        <f>IF($AF155="N/A", "N/A", "TBC")</f>
        <v>N/A</v>
      </c>
      <c r="AH155" s="16" t="str">
        <f>IF($AF155="N/A", "N/A", "TBC")</f>
        <v>N/A</v>
      </c>
      <c r="AI155" s="16" t="str">
        <f>IF($AF155="N/A","N/A",IF(AC155&gt;1,"TBC","N/A"))</f>
        <v>N/A</v>
      </c>
      <c r="AJ155" s="16" t="str">
        <f>IF($AF155="N/A","N/A",IF(AC155&gt;2,"TBC","N/A"))</f>
        <v>N/A</v>
      </c>
      <c r="AK155" s="16" t="str">
        <f>IF($AF155="N/A","N/A",IF(AC155&gt;3,"TBC","N/A"))</f>
        <v>N/A</v>
      </c>
      <c r="AL155" s="16" t="str">
        <f>IF(AC155="N/A","N/A",IF(AC155&gt;0,IF(SUM(AG155:AK155)&lt;&gt;AF155,"CHECK","OK"),"N/A"))</f>
        <v>N/A</v>
      </c>
      <c r="AM155" s="16">
        <f>IF(AD155="N/A", L155+T155, L155+AG155)</f>
        <v>2</v>
      </c>
      <c r="AN155" s="16" t="str">
        <f>IF(AD155="N/A", IF(U155="N/A", "N/A", L155+U155), AD155+AH155)</f>
        <v>N/A</v>
      </c>
      <c r="AO155" s="16" t="str">
        <f>IF(AD155="N/A", IF(V155="N/A", "N/A", L155+V155), IF(AI155="N/A", "N/A", AD155+AI155))</f>
        <v>N/A</v>
      </c>
      <c r="AP155" s="16" t="str">
        <f>IF(AD155="N/A", IF(W155="N/A", "N/A", L155+W155), IF(AJ155="N/A", "N/A", AD155+AJ155))</f>
        <v>N/A</v>
      </c>
      <c r="AQ155" s="16" t="str">
        <f>IF(AD155="N/A", IF(X155="N/A", "N/A", L155+X155), IF(AK155="N/A", "N/A", AD155+AK155))</f>
        <v>N/A</v>
      </c>
      <c r="AR155" s="15" t="s">
        <v>40</v>
      </c>
      <c r="AS155" s="15" t="s">
        <v>40</v>
      </c>
      <c r="AT155" s="15" t="s">
        <v>40</v>
      </c>
      <c r="AU155" s="15" t="s">
        <v>40</v>
      </c>
      <c r="AV155" s="15" t="s">
        <v>40</v>
      </c>
      <c r="AW155" s="15" t="s">
        <v>40</v>
      </c>
      <c r="AX155" s="15" t="s">
        <v>40</v>
      </c>
      <c r="AY155" s="15" t="s">
        <v>40</v>
      </c>
      <c r="AZ155" s="15" t="s">
        <v>40</v>
      </c>
      <c r="BA155" s="15" t="s">
        <v>40</v>
      </c>
      <c r="BB155" s="15" t="s">
        <v>40</v>
      </c>
      <c r="BC155" s="15" t="s">
        <v>40</v>
      </c>
      <c r="BD155" s="15" t="s">
        <v>40</v>
      </c>
      <c r="BE155" s="15" t="s">
        <v>40</v>
      </c>
      <c r="BF155" s="15" t="s">
        <v>40</v>
      </c>
      <c r="BG155" s="15" t="s">
        <v>40</v>
      </c>
      <c r="BH155" s="15" t="s">
        <v>40</v>
      </c>
      <c r="BI155" s="15"/>
      <c r="BJ155" s="16">
        <f>IF(AR155="R", $CA155, IF(OR(AR155="P", AR155="T", AR155="N"), 0, IF($C155="DM", $T155, IF(OR(AR155="Y", AR155="IR"),$AM155,IF(AR155="C", IF($BI155="Y", IF($AF155="N/A", $Q155, $AF155), IF($AG155="N/A", $T155,$AG155)))))))</f>
        <v>2</v>
      </c>
      <c r="BK155" s="16">
        <f>IF(AS155="R", $CA155, IF(OR(AS155="P", AS155="T", AS155="N"), 0, IF($C155="DM", $T155, IF(OR(AS155="Y", AS155="IR"),$AM155,IF(AS155="C", IF($BI155="Y", IF($AF155="N/A", $Q155, $AF155), IF($AG155="N/A", $T155,$AG155)))))))</f>
        <v>2</v>
      </c>
      <c r="BL155" s="16">
        <f>IF(AT155="R", $CA155, IF(OR(AT155="P", AT155="T", AT155="N"), 0, IF($C155="DM", $T155, IF(OR(AT155="Y", AT155="IR"),$AM155,IF(AT155="C", IF($BI155="Y", IF($AF155="N/A", $Q155, $AF155), IF($AG155="N/A", $T155,$AG155)))))))</f>
        <v>2</v>
      </c>
      <c r="BM155" s="16">
        <f>IF(AU155="R", $CA155, IF(OR(AU155="P", AU155="T", AU155="N"), 0, IF($C155="DM", $T155, IF(OR(AU155="Y", AU155="IR"),$AM155,IF(AU155="C", IF($BI155="Y", IF($AF155="N/A", $Q155, $AF155), IF($AG155="N/A", $T155,$AG155)))))))</f>
        <v>2</v>
      </c>
      <c r="BN155" s="16">
        <f>IF(AV155="R", $CA155, IF(OR(AV155="P", AV155="T", AV155="N"), 0, IF($C155="DM", $T155, IF(OR(AV155="Y", AV155="IR"),$AM155,IF(AV155="C", IF($BI155="Y", IF($AF155="N/A", $Q155, $AF155), IF($AG155="N/A", $T155,$AG155)))))))</f>
        <v>2</v>
      </c>
      <c r="BO155" s="16">
        <f>IF(AW155="R", $CA155, IF(OR(AW155="P", AW155="T", AW155="N"), 0, IF($C155="DM", $T155, IF(OR(AW155="Y", AW155="IR"),$AM155,IF(AW155="C", IF($BI155="Y", IF($AF155="N/A", $Q155, $AF155), IF($AG155="N/A", $T155,$AG155)))))))</f>
        <v>2</v>
      </c>
      <c r="BP155" s="16">
        <f>IF(AX155="R", $CA155, IF(OR(AX155="P", AX155="T", AX155="N"), 0, IF($C155="DM", $T155, IF(OR(AX155="Y", AX155="IR"),$AM155,IF(AX155="C", IF($BI155="Y", IF($AF155="N/A", $Q155, $AF155), IF($AG155="N/A", $T155,$AG155)))))))</f>
        <v>2</v>
      </c>
      <c r="BQ155" s="16">
        <f>IF(AY155="R", $CA155, IF(OR(AY155="P", AY155="T", AY155="N"), 0, IF($C155="DM", $T155, IF(OR(AY155="Y", AY155="IR"),$AM155,IF(AY155="C", IF($BI155="Y", IF($AF155="N/A", $Q155, $AF155), IF($AG155="N/A", $T155,$AG155)))))))</f>
        <v>2</v>
      </c>
      <c r="BR155" s="16">
        <f>IF(AZ155="R", $CA155, IF(OR(AZ155="P", AZ155="T", AZ155="N"), 0, IF($C155="DM", $T155, IF(OR(AZ155="Y", AZ155="IR"),$AM155,IF(AZ155="C", IF($BI155="Y", IF($AF155="N/A", $Q155, $AF155), IF($AG155="N/A", $T155,$AG155)))))))</f>
        <v>2</v>
      </c>
      <c r="BS155" s="16">
        <f>IF(BA155="R", $CA155, IF(OR(BA155="P", BA155="T", BA155="N"), 0, IF($C155="DM", $T155, IF(OR(BA155="Y", BA155="IR"),$AM155,IF(BA155="C", IF($BI155="Y", IF($AF155="N/A", $Q155, $AF155), IF($AG155="N/A", $T155,$AG155)))))))</f>
        <v>2</v>
      </c>
      <c r="BT155" s="16">
        <f>IF(BB155="R", $CA155, IF(OR(BB155="P", BB155="T", BB155="N"), 0, IF($C155="DM", $T155, IF(OR(BB155="Y", BB155="IR"),$AM155,IF(BB155="C", IF($BI155="Y", IF($BA155="C", IF($AF155="N/A", $Q155, $AF155), IF($AF155="N/A", $T155, $AM155)), IF($AG155="N/A", $T155,$AG155)))))))</f>
        <v>2</v>
      </c>
      <c r="BU155" s="16">
        <f>IF(BC155="R", $CA155, IF(OR(BC155="P", BC155="T", BC155="N"), 0, IF($C155="DM", $T155, IF(OR(BC155="Y", BC155="IR"),$AM155,IF(BC155="C", IF($BI155="Y", IF($BA155="C", IF($AF155="N/A", $Q155, $AF155), IF($AF155="N/A", $T155, $AM155)), IF($AG155="N/A", $T155,$AG155)))))))</f>
        <v>2</v>
      </c>
      <c r="BV155" s="16">
        <f>IF(BD155="R", $CA155, IF(OR(BD155="P", BD155="T", BD155="N"), 0, IF($C155="DM", $T155, IF(OR(BD155="Y", BD155="IR"),$AM155,IF(BD155="C", IF($BI155="Y", IF($BA155="C", IF($AF155="N/A", $Q155, $AF155), IF($AF155="N/A", $T155, $AM155)), IF($AG155="N/A", $T155,$AG155)))))))</f>
        <v>2</v>
      </c>
      <c r="BW155" s="16">
        <f>IF(BE155="R", $CA155, IF(OR(BE155="P", BE155="T", BE155="N"), 0, IF($C155="DM", $T155, IF(OR(BE155="Y", BE155="IR"),$AM155,IF(BE155="C", IF($BI155="Y", IF($BA155="C", IF($AF155="N/A", $Q155, $AF155), IF($AF155="N/A", $T155, $AM155)), IF($AG155="N/A", $T155,$AG155)))))))</f>
        <v>2</v>
      </c>
      <c r="BX155" s="16">
        <f>IF(BF155="R", $CA155, IF(OR(BF155="P", BF155="T", BF155="N"), 0, IF($C155="DM", $T155, IF(OR(BF155="Y", BF155="IR"),$AM155,IF(BF155="C", IF($BI155="Y", IF($BA155="C", IF($AF155="N/A", $Q155, $AF155), IF($AF155="N/A", $T155, $AM155)), IF($AG155="N/A", $T155,$AG155)))))))</f>
        <v>2</v>
      </c>
      <c r="BY155" s="16">
        <f>IF(BG155="R", $CA155, IF(OR(BG155="P", BG155="T", BG155="N"), 0, IF($C155="DM", $T155, IF(OR(BG155="Y", BG155="IR"),$AM155,IF(BG155="C", IF($BI155="Y", IF($BA155="C", IF($AF155="N/A", $Q155, $AF155), IF($AF155="N/A", $T155, $AM155)), IF($AG155="N/A", $T155,$AG155)))))))</f>
        <v>2</v>
      </c>
      <c r="BZ155" s="16">
        <f>IF(BH155="R", $CA155, IF(OR(BH155="P", BH155="T", BH155="N"), 0, IF($C155="DM", $T155, IF(OR(BH155="Y", BH155="IR"),$AM155,IF(BH155="C", IF($BI155="Y", IF($BA155="C", IF($AF155="N/A", $Q155, $AF155), IF($AF155="N/A", $T155, $AM155)), IF($AG155="N/A", $T155,$AG155)))))))</f>
        <v>2</v>
      </c>
      <c r="CA155" s="15" t="s">
        <v>75</v>
      </c>
      <c r="CB155" s="16">
        <f>BZ155</f>
        <v>2</v>
      </c>
      <c r="CC155" s="15" t="str">
        <f>IF(OR($BH155="T", $BH155="R"), 0, IF($BH155="C", IF($BI155="Y", IF($BA155="C", 0, IF(AF155="N/A", Q155-T155, AF155-AG155)), IF($AF155="N/A", U155, AH155)), AN155))</f>
        <v>N/A</v>
      </c>
      <c r="CD155" s="15" t="str">
        <f>IF(OR($BH155="T", $BH155="R"), 0, IF($BH155="C", IF($BI155="Y", 0, IF($AF155="N/A", V155, AI155)), AO155))</f>
        <v>N/A</v>
      </c>
      <c r="CE155" s="15" t="str">
        <f>IF(OR($BH155="T", $BH155="R"), 0, IF($BH155="C", IF($BI155="Y", 0, IF($AF155="N/A", W155, AJ155)), AP155))</f>
        <v>N/A</v>
      </c>
      <c r="CF155" s="15" t="str">
        <f>IF(OR($BH155="T", $BH155="R"), 0, IF($BH155="C", IF($BI155="Y", 0, IF($AF155="N/A", X155, AK155)), AQ155))</f>
        <v>N/A</v>
      </c>
      <c r="CG155" t="str">
        <f>IF(AC155="N/A", "S:"&amp;L155&amp;" G:"&amp;M155&amp;" GR:"&amp;Q155, IF(AC155=0, "S:"&amp;L155&amp;" G:"&amp;M155&amp;" GR:"&amp;Q155, "S:"&amp;L155&amp;"/"&amp;AD155&amp;" G:"&amp;AE155&amp;" GR:"&amp;AF155))</f>
        <v>S:1 G:1 GR:1</v>
      </c>
    </row>
    <row r="156" spans="1:85" x14ac:dyDescent="0.25">
      <c r="A156" s="14">
        <v>4090</v>
      </c>
      <c r="B156" s="15" t="s">
        <v>787</v>
      </c>
      <c r="C156" s="15" t="s">
        <v>68</v>
      </c>
      <c r="D156" s="15" t="s">
        <v>53</v>
      </c>
      <c r="E156" s="15">
        <f>VLOOKUP(B156, 'Rookie Year'!$A$2:$B$55679,2,FALSE)</f>
        <v>2017</v>
      </c>
      <c r="F156" s="15">
        <v>2021</v>
      </c>
      <c r="G156" s="15" t="s">
        <v>42</v>
      </c>
      <c r="H156" s="15" t="s">
        <v>1928</v>
      </c>
      <c r="I156" s="16">
        <v>13</v>
      </c>
      <c r="J156" s="15">
        <v>3</v>
      </c>
      <c r="K156" s="17">
        <f>IF(AND(G156&lt;&gt;"N",R156="N/A"), IF(I156&lt;4, 0, 0.25),IF(I156=1, IF(J156=1,0.25, 0.25), IF(I156&lt;13, 0.25, IF(I156&lt;26, 0.4, IF(I156&lt;51, 0.6, 0.75)))))</f>
        <v>0.4</v>
      </c>
      <c r="L156" s="16">
        <f>I156-M156</f>
        <v>7</v>
      </c>
      <c r="M156" s="16">
        <f>ROUNDUP(I156*K156,0)</f>
        <v>6</v>
      </c>
      <c r="N156" s="16">
        <f>M156*J156</f>
        <v>18</v>
      </c>
      <c r="O156" s="16">
        <v>13</v>
      </c>
      <c r="P156" s="16">
        <v>5</v>
      </c>
      <c r="Q156" s="16">
        <f>N156-O156-P156</f>
        <v>0</v>
      </c>
      <c r="R156" s="15">
        <v>2023</v>
      </c>
      <c r="S156" s="15">
        <f>IF(R156="N/A", J156-($B$1-F156), J156-($B$1-R156))</f>
        <v>2</v>
      </c>
      <c r="T156" s="16">
        <v>0</v>
      </c>
      <c r="U156" s="16">
        <v>0</v>
      </c>
      <c r="V156" s="16" t="str">
        <f>IF($S156&lt;3, "N/A", $M156)</f>
        <v>N/A</v>
      </c>
      <c r="W156" s="16" t="str">
        <f>IF($S156&lt;4, "N/A", $M156)</f>
        <v>N/A</v>
      </c>
      <c r="X156" s="16" t="str">
        <f>IF($S156&lt;5, "N/A", $M156)</f>
        <v>N/A</v>
      </c>
      <c r="Y156" s="15" t="str">
        <f>IF(SUM(T156:X156)&lt;&gt;Q156, "CHECK", "OK")</f>
        <v>OK</v>
      </c>
      <c r="Z156" s="15" t="str">
        <f>IF(F156=$B$1, "No", IF(S156=1, "Yes", "No"))</f>
        <v>No</v>
      </c>
      <c r="AA156" s="18" t="str">
        <f>IF(C156="DM", "N/A", IF(Z156="No","N/A",VLOOKUP(B156,'Extension List'!$A$3:$R$1972,18,FALSE)))</f>
        <v>N/A</v>
      </c>
      <c r="AB156" s="15" t="str">
        <f>IF(C156="DM", "N/A", IF(Z156="No","N/A",VLOOKUP(B156,'Extension List'!$A$3:$T$1972,20,FALSE)))</f>
        <v>N/A</v>
      </c>
      <c r="AC156" s="15" t="str">
        <f>IF(AA156="N/A", "N/A", 0)</f>
        <v>N/A</v>
      </c>
      <c r="AD156" s="16" t="str">
        <f>IF(AE156="N/A", "N/A", AA156-AE156)</f>
        <v>N/A</v>
      </c>
      <c r="AE156" s="16" t="str">
        <f>IF(AA156="N/A", "N/A", IF(AC156&gt;0, IF(AA156&lt;13, ROUNDUP(0.25*AA156,0), IF(AA156&lt;26, ROUNDUP(0.4*AA156,0), IF(AA156&lt;51, ROUNDUP(0.6*AA156,0), ROUNDUP(0.75*AA156,0)))), "N/A"))</f>
        <v>N/A</v>
      </c>
      <c r="AF156" s="16" t="str">
        <f>IF(AD156="N/A","N/A", (AE156*AC156)+Q156)</f>
        <v>N/A</v>
      </c>
      <c r="AG156" s="16" t="str">
        <f>IF($AF156="N/A", "N/A", "TBC")</f>
        <v>N/A</v>
      </c>
      <c r="AH156" s="16" t="str">
        <f>IF($AF156="N/A", "N/A", "TBC")</f>
        <v>N/A</v>
      </c>
      <c r="AI156" s="16" t="str">
        <f>IF($AF156="N/A","N/A",IF(AC156&gt;1,"TBC","N/A"))</f>
        <v>N/A</v>
      </c>
      <c r="AJ156" s="16" t="str">
        <f>IF($AF156="N/A","N/A",IF(AC156&gt;2,"TBC","N/A"))</f>
        <v>N/A</v>
      </c>
      <c r="AK156" s="16" t="str">
        <f>IF($AF156="N/A","N/A",IF(AC156&gt;3,"TBC","N/A"))</f>
        <v>N/A</v>
      </c>
      <c r="AL156" s="16" t="str">
        <f>IF(AC156="N/A","N/A",IF(AC156&gt;0,IF(SUM(AG156:AK156)&lt;&gt;AF156,"CHECK","OK"),"N/A"))</f>
        <v>N/A</v>
      </c>
      <c r="AM156" s="16">
        <f>IF(AD156="N/A", L156+T156, L156+AG156)</f>
        <v>7</v>
      </c>
      <c r="AN156" s="16">
        <f>IF(AD156="N/A", IF(U156="N/A", "N/A", L156+U156), AD156+AH156)</f>
        <v>7</v>
      </c>
      <c r="AO156" s="16" t="str">
        <f>IF(AD156="N/A", IF(V156="N/A", "N/A", L156+V156), IF(AI156="N/A", "N/A", AD156+AI156))</f>
        <v>N/A</v>
      </c>
      <c r="AP156" s="16" t="str">
        <f>IF(AD156="N/A", IF(W156="N/A", "N/A", L156+W156), IF(AJ156="N/A", "N/A", AD156+AJ156))</f>
        <v>N/A</v>
      </c>
      <c r="AQ156" s="16" t="str">
        <f>IF(AD156="N/A", IF(X156="N/A", "N/A", L156+X156), IF(AK156="N/A", "N/A", AD156+AK156))</f>
        <v>N/A</v>
      </c>
      <c r="AR156" s="15" t="s">
        <v>40</v>
      </c>
      <c r="AS156" s="15" t="s">
        <v>40</v>
      </c>
      <c r="AT156" s="15" t="s">
        <v>40</v>
      </c>
      <c r="AU156" s="15" t="s">
        <v>40</v>
      </c>
      <c r="AV156" s="15" t="s">
        <v>40</v>
      </c>
      <c r="AW156" s="15" t="s">
        <v>40</v>
      </c>
      <c r="AX156" s="15" t="s">
        <v>40</v>
      </c>
      <c r="AY156" s="15" t="s">
        <v>40</v>
      </c>
      <c r="AZ156" s="15" t="s">
        <v>40</v>
      </c>
      <c r="BA156" s="15" t="s">
        <v>40</v>
      </c>
      <c r="BB156" s="15" t="s">
        <v>40</v>
      </c>
      <c r="BC156" s="15" t="s">
        <v>40</v>
      </c>
      <c r="BD156" s="15" t="s">
        <v>40</v>
      </c>
      <c r="BE156" s="15" t="s">
        <v>40</v>
      </c>
      <c r="BF156" s="15" t="s">
        <v>40</v>
      </c>
      <c r="BG156" s="15" t="s">
        <v>40</v>
      </c>
      <c r="BH156" s="15" t="s">
        <v>40</v>
      </c>
      <c r="BI156" s="15"/>
      <c r="BJ156" s="16">
        <f>IF(AR156="R", $CA156, IF(OR(AR156="P", AR156="T", AR156="N"), 0, IF($C156="DM", $T156, IF(OR(AR156="Y", AR156="IR"),$AM156,IF(AR156="C", IF($BI156="Y", IF($AF156="N/A", $Q156, $AF156), IF($AG156="N/A", $T156,$AG156)))))))</f>
        <v>7</v>
      </c>
      <c r="BK156" s="16">
        <f>IF(AS156="R", $CA156, IF(OR(AS156="P", AS156="T", AS156="N"), 0, IF($C156="DM", $T156, IF(OR(AS156="Y", AS156="IR"),$AM156,IF(AS156="C", IF($BI156="Y", IF($AF156="N/A", $Q156, $AF156), IF($AG156="N/A", $T156,$AG156)))))))</f>
        <v>7</v>
      </c>
      <c r="BL156" s="16">
        <f>IF(AT156="R", $CA156, IF(OR(AT156="P", AT156="T", AT156="N"), 0, IF($C156="DM", $T156, IF(OR(AT156="Y", AT156="IR"),$AM156,IF(AT156="C", IF($BI156="Y", IF($AF156="N/A", $Q156, $AF156), IF($AG156="N/A", $T156,$AG156)))))))</f>
        <v>7</v>
      </c>
      <c r="BM156" s="16">
        <f>IF(AU156="R", $CA156, IF(OR(AU156="P", AU156="T", AU156="N"), 0, IF($C156="DM", $T156, IF(OR(AU156="Y", AU156="IR"),$AM156,IF(AU156="C", IF($BI156="Y", IF($AF156="N/A", $Q156, $AF156), IF($AG156="N/A", $T156,$AG156)))))))</f>
        <v>7</v>
      </c>
      <c r="BN156" s="16">
        <f>IF(AV156="R", $CA156, IF(OR(AV156="P", AV156="T", AV156="N"), 0, IF($C156="DM", $T156, IF(OR(AV156="Y", AV156="IR"),$AM156,IF(AV156="C", IF($BI156="Y", IF($AF156="N/A", $Q156, $AF156), IF($AG156="N/A", $T156,$AG156)))))))</f>
        <v>7</v>
      </c>
      <c r="BO156" s="16">
        <f>IF(AW156="R", $CA156, IF(OR(AW156="P", AW156="T", AW156="N"), 0, IF($C156="DM", $T156, IF(OR(AW156="Y", AW156="IR"),$AM156,IF(AW156="C", IF($BI156="Y", IF($AF156="N/A", $Q156, $AF156), IF($AG156="N/A", $T156,$AG156)))))))</f>
        <v>7</v>
      </c>
      <c r="BP156" s="16">
        <f>IF(AX156="R", $CA156, IF(OR(AX156="P", AX156="T", AX156="N"), 0, IF($C156="DM", $T156, IF(OR(AX156="Y", AX156="IR"),$AM156,IF(AX156="C", IF($BI156="Y", IF($AF156="N/A", $Q156, $AF156), IF($AG156="N/A", $T156,$AG156)))))))</f>
        <v>7</v>
      </c>
      <c r="BQ156" s="16">
        <f>IF(AY156="R", $CA156, IF(OR(AY156="P", AY156="T", AY156="N"), 0, IF($C156="DM", $T156, IF(OR(AY156="Y", AY156="IR"),$AM156,IF(AY156="C", IF($BI156="Y", IF($AF156="N/A", $Q156, $AF156), IF($AG156="N/A", $T156,$AG156)))))))</f>
        <v>7</v>
      </c>
      <c r="BR156" s="16">
        <f>IF(AZ156="R", $CA156, IF(OR(AZ156="P", AZ156="T", AZ156="N"), 0, IF($C156="DM", $T156, IF(OR(AZ156="Y", AZ156="IR"),$AM156,IF(AZ156="C", IF($BI156="Y", IF($AF156="N/A", $Q156, $AF156), IF($AG156="N/A", $T156,$AG156)))))))</f>
        <v>7</v>
      </c>
      <c r="BS156" s="16">
        <f>IF(BA156="R", $CA156, IF(OR(BA156="P", BA156="T", BA156="N"), 0, IF($C156="DM", $T156, IF(OR(BA156="Y", BA156="IR"),$AM156,IF(BA156="C", IF($BI156="Y", IF($AF156="N/A", $Q156, $AF156), IF($AG156="N/A", $T156,$AG156)))))))</f>
        <v>7</v>
      </c>
      <c r="BT156" s="16">
        <f>IF(BB156="R", $CA156, IF(OR(BB156="P", BB156="T", BB156="N"), 0, IF($C156="DM", $T156, IF(OR(BB156="Y", BB156="IR"),$AM156,IF(BB156="C", IF($BI156="Y", IF($BA156="C", IF($AF156="N/A", $Q156, $AF156), IF($AF156="N/A", $T156, $AM156)), IF($AG156="N/A", $T156,$AG156)))))))</f>
        <v>7</v>
      </c>
      <c r="BU156" s="16">
        <f>IF(BC156="R", $CA156, IF(OR(BC156="P", BC156="T", BC156="N"), 0, IF($C156="DM", $T156, IF(OR(BC156="Y", BC156="IR"),$AM156,IF(BC156="C", IF($BI156="Y", IF($BA156="C", IF($AF156="N/A", $Q156, $AF156), IF($AF156="N/A", $T156, $AM156)), IF($AG156="N/A", $T156,$AG156)))))))</f>
        <v>7</v>
      </c>
      <c r="BV156" s="16">
        <f>IF(BD156="R", $CA156, IF(OR(BD156="P", BD156="T", BD156="N"), 0, IF($C156="DM", $T156, IF(OR(BD156="Y", BD156="IR"),$AM156,IF(BD156="C", IF($BI156="Y", IF($BA156="C", IF($AF156="N/A", $Q156, $AF156), IF($AF156="N/A", $T156, $AM156)), IF($AG156="N/A", $T156,$AG156)))))))</f>
        <v>7</v>
      </c>
      <c r="BW156" s="16">
        <f>IF(BE156="R", $CA156, IF(OR(BE156="P", BE156="T", BE156="N"), 0, IF($C156="DM", $T156, IF(OR(BE156="Y", BE156="IR"),$AM156,IF(BE156="C", IF($BI156="Y", IF($BA156="C", IF($AF156="N/A", $Q156, $AF156), IF($AF156="N/A", $T156, $AM156)), IF($AG156="N/A", $T156,$AG156)))))))</f>
        <v>7</v>
      </c>
      <c r="BX156" s="16">
        <f>IF(BF156="R", $CA156, IF(OR(BF156="P", BF156="T", BF156="N"), 0, IF($C156="DM", $T156, IF(OR(BF156="Y", BF156="IR"),$AM156,IF(BF156="C", IF($BI156="Y", IF($BA156="C", IF($AF156="N/A", $Q156, $AF156), IF($AF156="N/A", $T156, $AM156)), IF($AG156="N/A", $T156,$AG156)))))))</f>
        <v>7</v>
      </c>
      <c r="BY156" s="16">
        <f>IF(BG156="R", $CA156, IF(OR(BG156="P", BG156="T", BG156="N"), 0, IF($C156="DM", $T156, IF(OR(BG156="Y", BG156="IR"),$AM156,IF(BG156="C", IF($BI156="Y", IF($BA156="C", IF($AF156="N/A", $Q156, $AF156), IF($AF156="N/A", $T156, $AM156)), IF($AG156="N/A", $T156,$AG156)))))))</f>
        <v>7</v>
      </c>
      <c r="BZ156" s="16">
        <f>IF(BH156="R", $CA156, IF(OR(BH156="P", BH156="T", BH156="N"), 0, IF($C156="DM", $T156, IF(OR(BH156="Y", BH156="IR"),$AM156,IF(BH156="C", IF($BI156="Y", IF($BA156="C", IF($AF156="N/A", $Q156, $AF156), IF($AF156="N/A", $T156, $AM156)), IF($AG156="N/A", $T156,$AG156)))))))</f>
        <v>7</v>
      </c>
      <c r="CA156" s="15" t="s">
        <v>75</v>
      </c>
      <c r="CB156" s="16">
        <f>BZ156</f>
        <v>7</v>
      </c>
      <c r="CC156" s="15">
        <f>IF(OR($BH156="T", $BH156="R"), 0, IF($BH156="C", IF($BI156="Y", IF($BA156="C", 0, IF(AF156="N/A", Q156-T156, AF156-AG156)), IF($AF156="N/A", U156, AH156)), AN156))</f>
        <v>7</v>
      </c>
      <c r="CD156" s="15" t="str">
        <f>IF(OR($BH156="T", $BH156="R"), 0, IF($BH156="C", IF($BI156="Y", 0, IF($AF156="N/A", V156, AI156)), AO156))</f>
        <v>N/A</v>
      </c>
      <c r="CE156" s="15" t="str">
        <f>IF(OR($BH156="T", $BH156="R"), 0, IF($BH156="C", IF($BI156="Y", 0, IF($AF156="N/A", W156, AJ156)), AP156))</f>
        <v>N/A</v>
      </c>
      <c r="CF156" s="15" t="str">
        <f>IF(OR($BH156="T", $BH156="R"), 0, IF($BH156="C", IF($BI156="Y", 0, IF($AF156="N/A", X156, AK156)), AQ156))</f>
        <v>N/A</v>
      </c>
      <c r="CG156" t="str">
        <f>IF(AC156="N/A", "S:"&amp;L156&amp;" G:"&amp;M156&amp;" GR:"&amp;Q156, IF(AC156=0, "S:"&amp;L156&amp;" G:"&amp;M156&amp;" GR:"&amp;Q156, "S:"&amp;L156&amp;"/"&amp;AD156&amp;" G:"&amp;AE156&amp;" GR:"&amp;AF156))</f>
        <v>S:7 G:6 GR:0</v>
      </c>
    </row>
    <row r="157" spans="1:85" x14ac:dyDescent="0.25">
      <c r="A157" s="14">
        <v>5259</v>
      </c>
      <c r="B157" s="15" t="s">
        <v>2848</v>
      </c>
      <c r="C157" s="15" t="s">
        <v>68</v>
      </c>
      <c r="D157" s="15" t="s">
        <v>53</v>
      </c>
      <c r="E157" s="15">
        <f>VLOOKUP(B157, 'Rookie Year'!$A$2:$B$55679,2,FALSE)</f>
        <v>2023</v>
      </c>
      <c r="F157" s="15">
        <v>2023</v>
      </c>
      <c r="G157" s="15" t="s">
        <v>40</v>
      </c>
      <c r="H157" s="15" t="s">
        <v>2237</v>
      </c>
      <c r="I157" s="16">
        <v>1</v>
      </c>
      <c r="J157" s="15">
        <v>3</v>
      </c>
      <c r="K157" s="17">
        <f>IF(AND(G157&lt;&gt;"N",R157="N/A"), IF(I157&lt;4, 0, 0.25),IF(I157=1, IF(J157=1,0.25, 0.25), IF(I157&lt;13, 0.25, IF(I157&lt;26, 0.4, IF(I157&lt;51, 0.6, 0.75)))))</f>
        <v>0</v>
      </c>
      <c r="L157" s="16">
        <f>I157-M157</f>
        <v>1</v>
      </c>
      <c r="M157" s="16">
        <f>ROUNDUP(I157*K157,0)</f>
        <v>0</v>
      </c>
      <c r="N157" s="16">
        <f>M157*J157</f>
        <v>0</v>
      </c>
      <c r="O157" s="16">
        <v>0</v>
      </c>
      <c r="P157" s="16">
        <v>0</v>
      </c>
      <c r="Q157" s="16">
        <f>N157-O157-P157</f>
        <v>0</v>
      </c>
      <c r="R157" s="15" t="s">
        <v>75</v>
      </c>
      <c r="S157" s="15">
        <f>IF(R157="N/A", J157-($B$1-F157), J157-($B$1-R157))</f>
        <v>2</v>
      </c>
      <c r="T157" s="16">
        <v>0</v>
      </c>
      <c r="U157" s="16">
        <v>0</v>
      </c>
      <c r="V157" s="16" t="str">
        <f>IF($S157&lt;3, "N/A", $M157)</f>
        <v>N/A</v>
      </c>
      <c r="W157" s="16" t="str">
        <f>IF($S157&lt;4, "N/A", $M157)</f>
        <v>N/A</v>
      </c>
      <c r="X157" s="16" t="str">
        <f>IF($S157&lt;5, "N/A", $M157)</f>
        <v>N/A</v>
      </c>
      <c r="Y157" s="15" t="str">
        <f>IF(SUM(T157:X157)&lt;&gt;Q157, "CHECK", "OK")</f>
        <v>OK</v>
      </c>
      <c r="Z157" s="15" t="str">
        <f>IF(F157=$B$1, "No", IF(S157=1, "Yes", "No"))</f>
        <v>No</v>
      </c>
      <c r="AA157" s="18" t="str">
        <f>IF(C157="DM", "N/A", IF(Z157="No","N/A",VLOOKUP(B157,'Extension List'!$A$3:$R$1972,18,FALSE)))</f>
        <v>N/A</v>
      </c>
      <c r="AB157" s="15" t="str">
        <f>IF(C157="DM", "N/A", IF(Z157="No","N/A",VLOOKUP(B157,'Extension List'!$A$3:$T$1972,20,FALSE)))</f>
        <v>N/A</v>
      </c>
      <c r="AC157" s="15" t="str">
        <f>IF(AA157="N/A", "N/A", 0)</f>
        <v>N/A</v>
      </c>
      <c r="AD157" s="16" t="str">
        <f>IF(AE157="N/A", "N/A", AA157-AE157)</f>
        <v>N/A</v>
      </c>
      <c r="AE157" s="16" t="str">
        <f>IF(AA157="N/A", "N/A", IF(AC157&gt;0, IF(AA157&lt;13, ROUNDUP(0.25*AA157,0), IF(AA157&lt;26, ROUNDUP(0.4*AA157,0), IF(AA157&lt;51, ROUNDUP(0.6*AA157,0), ROUNDUP(0.75*AA157,0)))), "N/A"))</f>
        <v>N/A</v>
      </c>
      <c r="AF157" s="16" t="str">
        <f>IF(AD157="N/A","N/A", (AE157*AC157)+Q157)</f>
        <v>N/A</v>
      </c>
      <c r="AG157" s="16" t="str">
        <f>IF($AF157="N/A", "N/A", "TBC")</f>
        <v>N/A</v>
      </c>
      <c r="AH157" s="16" t="str">
        <f>IF($AF157="N/A", "N/A", "TBC")</f>
        <v>N/A</v>
      </c>
      <c r="AI157" s="16" t="str">
        <f>IF($AF157="N/A","N/A",IF(AC157&gt;1,"TBC","N/A"))</f>
        <v>N/A</v>
      </c>
      <c r="AJ157" s="16" t="str">
        <f>IF($AF157="N/A","N/A",IF(AC157&gt;2,"TBC","N/A"))</f>
        <v>N/A</v>
      </c>
      <c r="AK157" s="16" t="str">
        <f>IF($AF157="N/A","N/A",IF(AC157&gt;3,"TBC","N/A"))</f>
        <v>N/A</v>
      </c>
      <c r="AL157" s="16" t="str">
        <f>IF(AC157="N/A","N/A",IF(AC157&gt;0,IF(SUM(AG157:AK157)&lt;&gt;AF157,"CHECK","OK"),"N/A"))</f>
        <v>N/A</v>
      </c>
      <c r="AM157" s="16">
        <f>IF(AD157="N/A", L157+T157, L157+AG157)</f>
        <v>1</v>
      </c>
      <c r="AN157" s="16">
        <f>IF(AD157="N/A", IF(U157="N/A", "N/A", L157+U157), AD157+AH157)</f>
        <v>1</v>
      </c>
      <c r="AO157" s="16" t="str">
        <f>IF(AD157="N/A", IF(V157="N/A", "N/A", L157+V157), IF(AI157="N/A", "N/A", AD157+AI157))</f>
        <v>N/A</v>
      </c>
      <c r="AP157" s="16" t="str">
        <f>IF(AD157="N/A", IF(W157="N/A", "N/A", L157+W157), IF(AJ157="N/A", "N/A", AD157+AJ157))</f>
        <v>N/A</v>
      </c>
      <c r="AQ157" s="16" t="str">
        <f>IF(AD157="N/A", IF(X157="N/A", "N/A", L157+X157), IF(AK157="N/A", "N/A", AD157+AK157))</f>
        <v>N/A</v>
      </c>
      <c r="AR157" s="15" t="s">
        <v>66</v>
      </c>
      <c r="AS157" s="15" t="s">
        <v>66</v>
      </c>
      <c r="AT157" s="15" t="s">
        <v>66</v>
      </c>
      <c r="AU157" s="15" t="s">
        <v>66</v>
      </c>
      <c r="AV157" s="15" t="s">
        <v>66</v>
      </c>
      <c r="AW157" s="15" t="s">
        <v>66</v>
      </c>
      <c r="AX157" s="15" t="s">
        <v>66</v>
      </c>
      <c r="AY157" s="15" t="s">
        <v>66</v>
      </c>
      <c r="AZ157" s="15" t="s">
        <v>66</v>
      </c>
      <c r="BA157" s="15" t="s">
        <v>66</v>
      </c>
      <c r="BB157" s="15" t="s">
        <v>66</v>
      </c>
      <c r="BC157" s="15" t="s">
        <v>66</v>
      </c>
      <c r="BD157" s="15" t="s">
        <v>66</v>
      </c>
      <c r="BE157" s="15" t="s">
        <v>66</v>
      </c>
      <c r="BF157" s="15" t="s">
        <v>66</v>
      </c>
      <c r="BG157" s="15" t="s">
        <v>66</v>
      </c>
      <c r="BH157" s="15" t="s">
        <v>66</v>
      </c>
      <c r="BI157" s="15"/>
      <c r="BJ157" s="16">
        <f>IF(AR157="R", $CA157, IF(OR(AR157="P", AR157="T", AR157="N"), 0, IF($C157="DM", $T157, IF(OR(AR157="Y", AR157="IR"),$AM157,IF(AR157="C", IF($BI157="Y", IF($AF157="N/A", $Q157, $AF157), IF($AG157="N/A", $T157,$AG157)))))))</f>
        <v>0</v>
      </c>
      <c r="BK157" s="16">
        <f>IF(AS157="R", $CA157, IF(OR(AS157="P", AS157="T", AS157="N"), 0, IF($C157="DM", $T157, IF(OR(AS157="Y", AS157="IR"),$AM157,IF(AS157="C", IF($BI157="Y", IF($AF157="N/A", $Q157, $AF157), IF($AG157="N/A", $T157,$AG157)))))))</f>
        <v>0</v>
      </c>
      <c r="BL157" s="16">
        <f>IF(AT157="R", $CA157, IF(OR(AT157="P", AT157="T", AT157="N"), 0, IF($C157="DM", $T157, IF(OR(AT157="Y", AT157="IR"),$AM157,IF(AT157="C", IF($BI157="Y", IF($AF157="N/A", $Q157, $AF157), IF($AG157="N/A", $T157,$AG157)))))))</f>
        <v>0</v>
      </c>
      <c r="BM157" s="16">
        <f>IF(AU157="R", $CA157, IF(OR(AU157="P", AU157="T", AU157="N"), 0, IF($C157="DM", $T157, IF(OR(AU157="Y", AU157="IR"),$AM157,IF(AU157="C", IF($BI157="Y", IF($AF157="N/A", $Q157, $AF157), IF($AG157="N/A", $T157,$AG157)))))))</f>
        <v>0</v>
      </c>
      <c r="BN157" s="16">
        <f>IF(AV157="R", $CA157, IF(OR(AV157="P", AV157="T", AV157="N"), 0, IF($C157="DM", $T157, IF(OR(AV157="Y", AV157="IR"),$AM157,IF(AV157="C", IF($BI157="Y", IF($AF157="N/A", $Q157, $AF157), IF($AG157="N/A", $T157,$AG157)))))))</f>
        <v>0</v>
      </c>
      <c r="BO157" s="16">
        <f>IF(AW157="R", $CA157, IF(OR(AW157="P", AW157="T", AW157="N"), 0, IF($C157="DM", $T157, IF(OR(AW157="Y", AW157="IR"),$AM157,IF(AW157="C", IF($BI157="Y", IF($AF157="N/A", $Q157, $AF157), IF($AG157="N/A", $T157,$AG157)))))))</f>
        <v>0</v>
      </c>
      <c r="BP157" s="16">
        <f>IF(AX157="R", $CA157, IF(OR(AX157="P", AX157="T", AX157="N"), 0, IF($C157="DM", $T157, IF(OR(AX157="Y", AX157="IR"),$AM157,IF(AX157="C", IF($BI157="Y", IF($AF157="N/A", $Q157, $AF157), IF($AG157="N/A", $T157,$AG157)))))))</f>
        <v>0</v>
      </c>
      <c r="BQ157" s="16">
        <f>IF(AY157="R", $CA157, IF(OR(AY157="P", AY157="T", AY157="N"), 0, IF($C157="DM", $T157, IF(OR(AY157="Y", AY157="IR"),$AM157,IF(AY157="C", IF($BI157="Y", IF($AF157="N/A", $Q157, $AF157), IF($AG157="N/A", $T157,$AG157)))))))</f>
        <v>0</v>
      </c>
      <c r="BR157" s="16">
        <f>IF(AZ157="R", $CA157, IF(OR(AZ157="P", AZ157="T", AZ157="N"), 0, IF($C157="DM", $T157, IF(OR(AZ157="Y", AZ157="IR"),$AM157,IF(AZ157="C", IF($BI157="Y", IF($AF157="N/A", $Q157, $AF157), IF($AG157="N/A", $T157,$AG157)))))))</f>
        <v>0</v>
      </c>
      <c r="BS157" s="16">
        <f>IF(BA157="R", $CA157, IF(OR(BA157="P", BA157="T", BA157="N"), 0, IF($C157="DM", $T157, IF(OR(BA157="Y", BA157="IR"),$AM157,IF(BA157="C", IF($BI157="Y", IF($AF157="N/A", $Q157, $AF157), IF($AG157="N/A", $T157,$AG157)))))))</f>
        <v>0</v>
      </c>
      <c r="BT157" s="16">
        <f>IF(BB157="R", $CA157, IF(OR(BB157="P", BB157="T", BB157="N"), 0, IF($C157="DM", $T157, IF(OR(BB157="Y", BB157="IR"),$AM157,IF(BB157="C", IF($BI157="Y", IF($BA157="C", IF($AF157="N/A", $Q157, $AF157), IF($AF157="N/A", $T157, $AM157)), IF($AG157="N/A", $T157,$AG157)))))))</f>
        <v>0</v>
      </c>
      <c r="BU157" s="16">
        <f>IF(BC157="R", $CA157, IF(OR(BC157="P", BC157="T", BC157="N"), 0, IF($C157="DM", $T157, IF(OR(BC157="Y", BC157="IR"),$AM157,IF(BC157="C", IF($BI157="Y", IF($BA157="C", IF($AF157="N/A", $Q157, $AF157), IF($AF157="N/A", $T157, $AM157)), IF($AG157="N/A", $T157,$AG157)))))))</f>
        <v>0</v>
      </c>
      <c r="BV157" s="16">
        <f>IF(BD157="R", $CA157, IF(OR(BD157="P", BD157="T", BD157="N"), 0, IF($C157="DM", $T157, IF(OR(BD157="Y", BD157="IR"),$AM157,IF(BD157="C", IF($BI157="Y", IF($BA157="C", IF($AF157="N/A", $Q157, $AF157), IF($AF157="N/A", $T157, $AM157)), IF($AG157="N/A", $T157,$AG157)))))))</f>
        <v>0</v>
      </c>
      <c r="BW157" s="16">
        <f>IF(BE157="R", $CA157, IF(OR(BE157="P", BE157="T", BE157="N"), 0, IF($C157="DM", $T157, IF(OR(BE157="Y", BE157="IR"),$AM157,IF(BE157="C", IF($BI157="Y", IF($BA157="C", IF($AF157="N/A", $Q157, $AF157), IF($AF157="N/A", $T157, $AM157)), IF($AG157="N/A", $T157,$AG157)))))))</f>
        <v>0</v>
      </c>
      <c r="BX157" s="16">
        <f>IF(BF157="R", $CA157, IF(OR(BF157="P", BF157="T", BF157="N"), 0, IF($C157="DM", $T157, IF(OR(BF157="Y", BF157="IR"),$AM157,IF(BF157="C", IF($BI157="Y", IF($BA157="C", IF($AF157="N/A", $Q157, $AF157), IF($AF157="N/A", $T157, $AM157)), IF($AG157="N/A", $T157,$AG157)))))))</f>
        <v>0</v>
      </c>
      <c r="BY157" s="16">
        <f>IF(BG157="R", $CA157, IF(OR(BG157="P", BG157="T", BG157="N"), 0, IF($C157="DM", $T157, IF(OR(BG157="Y", BG157="IR"),$AM157,IF(BG157="C", IF($BI157="Y", IF($BA157="C", IF($AF157="N/A", $Q157, $AF157), IF($AF157="N/A", $T157, $AM157)), IF($AG157="N/A", $T157,$AG157)))))))</f>
        <v>0</v>
      </c>
      <c r="BZ157" s="16">
        <f>IF(BH157="R", $CA157, IF(OR(BH157="P", BH157="T", BH157="N"), 0, IF($C157="DM", $T157, IF(OR(BH157="Y", BH157="IR"),$AM157,IF(BH157="C", IF($BI157="Y", IF($BA157="C", IF($AF157="N/A", $Q157, $AF157), IF($AF157="N/A", $T157, $AM157)), IF($AG157="N/A", $T157,$AG157)))))))</f>
        <v>0</v>
      </c>
      <c r="CA157" s="15" t="s">
        <v>75</v>
      </c>
      <c r="CB157" s="16">
        <f>BZ157</f>
        <v>0</v>
      </c>
      <c r="CC157" s="15">
        <f>IF(OR($BH157="T", $BH157="R"), 0, IF($BH157="C", IF($BI157="Y", IF($BA157="C", 0, IF(AF157="N/A", Q157-T157, AF157-AG157)), IF($AF157="N/A", U157, AH157)), AN157))</f>
        <v>1</v>
      </c>
      <c r="CD157" s="15" t="str">
        <f>IF(OR($BH157="T", $BH157="R"), 0, IF($BH157="C", IF($BI157="Y", 0, IF($AF157="N/A", V157, AI157)), AO157))</f>
        <v>N/A</v>
      </c>
      <c r="CE157" s="15" t="str">
        <f>IF(OR($BH157="T", $BH157="R"), 0, IF($BH157="C", IF($BI157="Y", 0, IF($AF157="N/A", W157, AJ157)), AP157))</f>
        <v>N/A</v>
      </c>
      <c r="CF157" s="15" t="str">
        <f>IF(OR($BH157="T", $BH157="R"), 0, IF($BH157="C", IF($BI157="Y", 0, IF($AF157="N/A", X157, AK157)), AQ157))</f>
        <v>N/A</v>
      </c>
      <c r="CG157" t="str">
        <f>IF(AC157="N/A", "S:"&amp;L157&amp;" G:"&amp;M157&amp;" GR:"&amp;Q157, IF(AC157=0, "S:"&amp;L157&amp;" G:"&amp;M157&amp;" GR:"&amp;Q157, "S:"&amp;L157&amp;"/"&amp;AD157&amp;" G:"&amp;AE157&amp;" GR:"&amp;AF157))</f>
        <v>S:1 G:0 GR:0</v>
      </c>
    </row>
    <row r="158" spans="1:85" x14ac:dyDescent="0.25">
      <c r="A158" s="14">
        <v>4728</v>
      </c>
      <c r="B158" s="15" t="s">
        <v>2561</v>
      </c>
      <c r="C158" s="15" t="s">
        <v>68</v>
      </c>
      <c r="D158" s="15" t="s">
        <v>53</v>
      </c>
      <c r="E158" s="15">
        <f>VLOOKUP(B158, 'Rookie Year'!$A$2:$B$55679,2,FALSE)</f>
        <v>2022</v>
      </c>
      <c r="F158" s="15">
        <v>2022</v>
      </c>
      <c r="G158" s="15" t="s">
        <v>40</v>
      </c>
      <c r="H158" s="15" t="s">
        <v>2159</v>
      </c>
      <c r="I158" s="16">
        <v>9</v>
      </c>
      <c r="J158" s="15">
        <v>4</v>
      </c>
      <c r="K158" s="17">
        <f>IF(AND(G158&lt;&gt;"N",R158="N/A"), IF(I158&lt;4, 0, 0.25),IF(I158=1, IF(J158=1,0.25, 0.25), IF(I158&lt;13, 0.25, IF(I158&lt;26, 0.4, IF(I158&lt;51, 0.6, 0.75)))))</f>
        <v>0.25</v>
      </c>
      <c r="L158" s="16">
        <f>I158-M158</f>
        <v>6</v>
      </c>
      <c r="M158" s="16">
        <f>ROUNDUP(I158*K158,0)</f>
        <v>3</v>
      </c>
      <c r="N158" s="16">
        <f>M158*J158</f>
        <v>12</v>
      </c>
      <c r="O158" s="16">
        <v>12</v>
      </c>
      <c r="P158" s="16">
        <v>0</v>
      </c>
      <c r="Q158" s="16">
        <f>N158-O158-P158</f>
        <v>0</v>
      </c>
      <c r="R158" s="15" t="s">
        <v>75</v>
      </c>
      <c r="S158" s="15">
        <f>IF(R158="N/A", J158-($B$1-F158), J158-($B$1-R158))</f>
        <v>2</v>
      </c>
      <c r="T158" s="16">
        <v>0</v>
      </c>
      <c r="U158" s="16">
        <v>0</v>
      </c>
      <c r="V158" s="16" t="str">
        <f>IF($S158&lt;3, "N/A", $M158)</f>
        <v>N/A</v>
      </c>
      <c r="W158" s="16" t="str">
        <f>IF($S158&lt;4, "N/A", $M158)</f>
        <v>N/A</v>
      </c>
      <c r="X158" s="16" t="str">
        <f>IF($S158&lt;5, "N/A", $M158)</f>
        <v>N/A</v>
      </c>
      <c r="Y158" s="15" t="str">
        <f>IF(SUM(T158:X158)&lt;&gt;Q158, "CHECK", "OK")</f>
        <v>OK</v>
      </c>
      <c r="Z158" s="15" t="str">
        <f>IF(F158=$B$1, "No", IF(S158=1, "Yes", "No"))</f>
        <v>No</v>
      </c>
      <c r="AA158" s="18" t="str">
        <f>IF(C158="DM", "N/A", IF(Z158="No","N/A",VLOOKUP(B158,'Extension List'!$A$3:$R$1972,18,FALSE)))</f>
        <v>N/A</v>
      </c>
      <c r="AB158" s="15" t="str">
        <f>IF(C158="DM", "N/A", IF(Z158="No","N/A",VLOOKUP(B158,'Extension List'!$A$3:$T$1972,20,FALSE)))</f>
        <v>N/A</v>
      </c>
      <c r="AC158" s="15" t="str">
        <f>IF(AA158="N/A", "N/A", 0)</f>
        <v>N/A</v>
      </c>
      <c r="AD158" s="16" t="str">
        <f>IF(AE158="N/A", "N/A", AA158-AE158)</f>
        <v>N/A</v>
      </c>
      <c r="AE158" s="16" t="str">
        <f>IF(AA158="N/A", "N/A", IF(AC158&gt;0, IF(AA158&lt;13, ROUNDUP(0.25*AA158,0), IF(AA158&lt;26, ROUNDUP(0.4*AA158,0), IF(AA158&lt;51, ROUNDUP(0.6*AA158,0), ROUNDUP(0.75*AA158,0)))), "N/A"))</f>
        <v>N/A</v>
      </c>
      <c r="AF158" s="16" t="str">
        <f>IF(AD158="N/A","N/A", (AE158*AC158)+Q158)</f>
        <v>N/A</v>
      </c>
      <c r="AG158" s="16" t="str">
        <f>IF($AF158="N/A", "N/A", "TBC")</f>
        <v>N/A</v>
      </c>
      <c r="AH158" s="16" t="str">
        <f>IF($AF158="N/A", "N/A", "TBC")</f>
        <v>N/A</v>
      </c>
      <c r="AI158" s="16" t="str">
        <f>IF($AF158="N/A","N/A",IF(AC158&gt;1,"TBC","N/A"))</f>
        <v>N/A</v>
      </c>
      <c r="AJ158" s="16" t="str">
        <f>IF($AF158="N/A","N/A",IF(AC158&gt;2,"TBC","N/A"))</f>
        <v>N/A</v>
      </c>
      <c r="AK158" s="16" t="str">
        <f>IF($AF158="N/A","N/A",IF(AC158&gt;3,"TBC","N/A"))</f>
        <v>N/A</v>
      </c>
      <c r="AL158" s="16" t="str">
        <f>IF(AC158="N/A","N/A",IF(AC158&gt;0,IF(SUM(AG158:AK158)&lt;&gt;AF158,"CHECK","OK"),"N/A"))</f>
        <v>N/A</v>
      </c>
      <c r="AM158" s="16">
        <f>IF(AD158="N/A", L158+T158, L158+AG158)</f>
        <v>6</v>
      </c>
      <c r="AN158" s="16">
        <f>IF(AD158="N/A", IF(U158="N/A", "N/A", L158+U158), AD158+AH158)</f>
        <v>6</v>
      </c>
      <c r="AO158" s="16" t="str">
        <f>IF(AD158="N/A", IF(V158="N/A", "N/A", L158+V158), IF(AI158="N/A", "N/A", AD158+AI158))</f>
        <v>N/A</v>
      </c>
      <c r="AP158" s="16" t="str">
        <f>IF(AD158="N/A", IF(W158="N/A", "N/A", L158+W158), IF(AJ158="N/A", "N/A", AD158+AJ158))</f>
        <v>N/A</v>
      </c>
      <c r="AQ158" s="16" t="str">
        <f>IF(AD158="N/A", IF(X158="N/A", "N/A", L158+X158), IF(AK158="N/A", "N/A", AD158+AK158))</f>
        <v>N/A</v>
      </c>
      <c r="AR158" s="15" t="s">
        <v>40</v>
      </c>
      <c r="AS158" s="15" t="s">
        <v>40</v>
      </c>
      <c r="AT158" s="15" t="s">
        <v>40</v>
      </c>
      <c r="AU158" s="15" t="s">
        <v>40</v>
      </c>
      <c r="AV158" s="15" t="s">
        <v>40</v>
      </c>
      <c r="AW158" s="15" t="s">
        <v>40</v>
      </c>
      <c r="AX158" s="15" t="s">
        <v>40</v>
      </c>
      <c r="AY158" s="15" t="s">
        <v>40</v>
      </c>
      <c r="AZ158" s="15" t="s">
        <v>40</v>
      </c>
      <c r="BA158" s="15" t="s">
        <v>40</v>
      </c>
      <c r="BB158" s="15" t="s">
        <v>40</v>
      </c>
      <c r="BC158" s="15" t="s">
        <v>40</v>
      </c>
      <c r="BD158" s="15" t="s">
        <v>40</v>
      </c>
      <c r="BE158" s="15" t="s">
        <v>40</v>
      </c>
      <c r="BF158" s="15" t="s">
        <v>40</v>
      </c>
      <c r="BG158" s="15" t="s">
        <v>40</v>
      </c>
      <c r="BH158" s="15" t="s">
        <v>40</v>
      </c>
      <c r="BI158" s="15"/>
      <c r="BJ158" s="16">
        <f>IF(AR158="R", $CA158, IF(OR(AR158="P", AR158="T", AR158="N"), 0, IF($C158="DM", $T158, IF(OR(AR158="Y", AR158="IR"),$AM158,IF(AR158="C", IF($BI158="Y", IF($AF158="N/A", $Q158, $AF158), IF($AG158="N/A", $T158,$AG158)))))))</f>
        <v>6</v>
      </c>
      <c r="BK158" s="16">
        <f>IF(AS158="R", $CA158, IF(OR(AS158="P", AS158="T", AS158="N"), 0, IF($C158="DM", $T158, IF(OR(AS158="Y", AS158="IR"),$AM158,IF(AS158="C", IF($BI158="Y", IF($AF158="N/A", $Q158, $AF158), IF($AG158="N/A", $T158,$AG158)))))))</f>
        <v>6</v>
      </c>
      <c r="BL158" s="16">
        <f>IF(AT158="R", $CA158, IF(OR(AT158="P", AT158="T", AT158="N"), 0, IF($C158="DM", $T158, IF(OR(AT158="Y", AT158="IR"),$AM158,IF(AT158="C", IF($BI158="Y", IF($AF158="N/A", $Q158, $AF158), IF($AG158="N/A", $T158,$AG158)))))))</f>
        <v>6</v>
      </c>
      <c r="BM158" s="16">
        <f>IF(AU158="R", $CA158, IF(OR(AU158="P", AU158="T", AU158="N"), 0, IF($C158="DM", $T158, IF(OR(AU158="Y", AU158="IR"),$AM158,IF(AU158="C", IF($BI158="Y", IF($AF158="N/A", $Q158, $AF158), IF($AG158="N/A", $T158,$AG158)))))))</f>
        <v>6</v>
      </c>
      <c r="BN158" s="16">
        <f>IF(AV158="R", $CA158, IF(OR(AV158="P", AV158="T", AV158="N"), 0, IF($C158="DM", $T158, IF(OR(AV158="Y", AV158="IR"),$AM158,IF(AV158="C", IF($BI158="Y", IF($AF158="N/A", $Q158, $AF158), IF($AG158="N/A", $T158,$AG158)))))))</f>
        <v>6</v>
      </c>
      <c r="BO158" s="16">
        <f>IF(AW158="R", $CA158, IF(OR(AW158="P", AW158="T", AW158="N"), 0, IF($C158="DM", $T158, IF(OR(AW158="Y", AW158="IR"),$AM158,IF(AW158="C", IF($BI158="Y", IF($AF158="N/A", $Q158, $AF158), IF($AG158="N/A", $T158,$AG158)))))))</f>
        <v>6</v>
      </c>
      <c r="BP158" s="16">
        <f>IF(AX158="R", $CA158, IF(OR(AX158="P", AX158="T", AX158="N"), 0, IF($C158="DM", $T158, IF(OR(AX158="Y", AX158="IR"),$AM158,IF(AX158="C", IF($BI158="Y", IF($AF158="N/A", $Q158, $AF158), IF($AG158="N/A", $T158,$AG158)))))))</f>
        <v>6</v>
      </c>
      <c r="BQ158" s="16">
        <f>IF(AY158="R", $CA158, IF(OR(AY158="P", AY158="T", AY158="N"), 0, IF($C158="DM", $T158, IF(OR(AY158="Y", AY158="IR"),$AM158,IF(AY158="C", IF($BI158="Y", IF($AF158="N/A", $Q158, $AF158), IF($AG158="N/A", $T158,$AG158)))))))</f>
        <v>6</v>
      </c>
      <c r="BR158" s="16">
        <f>IF(AZ158="R", $CA158, IF(OR(AZ158="P", AZ158="T", AZ158="N"), 0, IF($C158="DM", $T158, IF(OR(AZ158="Y", AZ158="IR"),$AM158,IF(AZ158="C", IF($BI158="Y", IF($AF158="N/A", $Q158, $AF158), IF($AG158="N/A", $T158,$AG158)))))))</f>
        <v>6</v>
      </c>
      <c r="BS158" s="16">
        <f>IF(BA158="R", $CA158, IF(OR(BA158="P", BA158="T", BA158="N"), 0, IF($C158="DM", $T158, IF(OR(BA158="Y", BA158="IR"),$AM158,IF(BA158="C", IF($BI158="Y", IF($AF158="N/A", $Q158, $AF158), IF($AG158="N/A", $T158,$AG158)))))))</f>
        <v>6</v>
      </c>
      <c r="BT158" s="16">
        <f>IF(BB158="R", $CA158, IF(OR(BB158="P", BB158="T", BB158="N"), 0, IF($C158="DM", $T158, IF(OR(BB158="Y", BB158="IR"),$AM158,IF(BB158="C", IF($BI158="Y", IF($BA158="C", IF($AF158="N/A", $Q158, $AF158), IF($AF158="N/A", $T158, $AM158)), IF($AG158="N/A", $T158,$AG158)))))))</f>
        <v>6</v>
      </c>
      <c r="BU158" s="16">
        <f>IF(BC158="R", $CA158, IF(OR(BC158="P", BC158="T", BC158="N"), 0, IF($C158="DM", $T158, IF(OR(BC158="Y", BC158="IR"),$AM158,IF(BC158="C", IF($BI158="Y", IF($BA158="C", IF($AF158="N/A", $Q158, $AF158), IF($AF158="N/A", $T158, $AM158)), IF($AG158="N/A", $T158,$AG158)))))))</f>
        <v>6</v>
      </c>
      <c r="BV158" s="16">
        <f>IF(BD158="R", $CA158, IF(OR(BD158="P", BD158="T", BD158="N"), 0, IF($C158="DM", $T158, IF(OR(BD158="Y", BD158="IR"),$AM158,IF(BD158="C", IF($BI158="Y", IF($BA158="C", IF($AF158="N/A", $Q158, $AF158), IF($AF158="N/A", $T158, $AM158)), IF($AG158="N/A", $T158,$AG158)))))))</f>
        <v>6</v>
      </c>
      <c r="BW158" s="16">
        <f>IF(BE158="R", $CA158, IF(OR(BE158="P", BE158="T", BE158="N"), 0, IF($C158="DM", $T158, IF(OR(BE158="Y", BE158="IR"),$AM158,IF(BE158="C", IF($BI158="Y", IF($BA158="C", IF($AF158="N/A", $Q158, $AF158), IF($AF158="N/A", $T158, $AM158)), IF($AG158="N/A", $T158,$AG158)))))))</f>
        <v>6</v>
      </c>
      <c r="BX158" s="16">
        <f>IF(BF158="R", $CA158, IF(OR(BF158="P", BF158="T", BF158="N"), 0, IF($C158="DM", $T158, IF(OR(BF158="Y", BF158="IR"),$AM158,IF(BF158="C", IF($BI158="Y", IF($BA158="C", IF($AF158="N/A", $Q158, $AF158), IF($AF158="N/A", $T158, $AM158)), IF($AG158="N/A", $T158,$AG158)))))))</f>
        <v>6</v>
      </c>
      <c r="BY158" s="16">
        <f>IF(BG158="R", $CA158, IF(OR(BG158="P", BG158="T", BG158="N"), 0, IF($C158="DM", $T158, IF(OR(BG158="Y", BG158="IR"),$AM158,IF(BG158="C", IF($BI158="Y", IF($BA158="C", IF($AF158="N/A", $Q158, $AF158), IF($AF158="N/A", $T158, $AM158)), IF($AG158="N/A", $T158,$AG158)))))))</f>
        <v>6</v>
      </c>
      <c r="BZ158" s="16">
        <f>IF(BH158="R", $CA158, IF(OR(BH158="P", BH158="T", BH158="N"), 0, IF($C158="DM", $T158, IF(OR(BH158="Y", BH158="IR"),$AM158,IF(BH158="C", IF($BI158="Y", IF($BA158="C", IF($AF158="N/A", $Q158, $AF158), IF($AF158="N/A", $T158, $AM158)), IF($AG158="N/A", $T158,$AG158)))))))</f>
        <v>6</v>
      </c>
      <c r="CA158" s="15" t="s">
        <v>75</v>
      </c>
      <c r="CB158" s="16">
        <f>BZ158</f>
        <v>6</v>
      </c>
      <c r="CC158" s="15">
        <f>IF(OR($BH158="T", $BH158="R"), 0, IF($BH158="C", IF($BI158="Y", IF($BA158="C", 0, IF(AF158="N/A", Q158-T158, AF158-AG158)), IF($AF158="N/A", U158, AH158)), AN158))</f>
        <v>6</v>
      </c>
      <c r="CD158" s="15" t="str">
        <f>IF(OR($BH158="T", $BH158="R"), 0, IF($BH158="C", IF($BI158="Y", 0, IF($AF158="N/A", V158, AI158)), AO158))</f>
        <v>N/A</v>
      </c>
      <c r="CE158" s="15" t="str">
        <f>IF(OR($BH158="T", $BH158="R"), 0, IF($BH158="C", IF($BI158="Y", 0, IF($AF158="N/A", W158, AJ158)), AP158))</f>
        <v>N/A</v>
      </c>
      <c r="CF158" s="15" t="str">
        <f>IF(OR($BH158="T", $BH158="R"), 0, IF($BH158="C", IF($BI158="Y", 0, IF($AF158="N/A", X158, AK158)), AQ158))</f>
        <v>N/A</v>
      </c>
      <c r="CG158" t="str">
        <f>IF(AC158="N/A", "S:"&amp;L158&amp;" G:"&amp;M158&amp;" GR:"&amp;Q158, IF(AC158=0, "S:"&amp;L158&amp;" G:"&amp;M158&amp;" GR:"&amp;Q158, "S:"&amp;L158&amp;"/"&amp;AD158&amp;" G:"&amp;AE158&amp;" GR:"&amp;AF158))</f>
        <v>S:6 G:3 GR:0</v>
      </c>
    </row>
    <row r="159" spans="1:85" x14ac:dyDescent="0.25">
      <c r="A159" s="14">
        <v>5187</v>
      </c>
      <c r="B159" s="15" t="s">
        <v>2782</v>
      </c>
      <c r="C159" s="15" t="s">
        <v>68</v>
      </c>
      <c r="D159" s="15" t="s">
        <v>53</v>
      </c>
      <c r="E159" s="15">
        <f>VLOOKUP(B159, 'Rookie Year'!$A$2:$B$55679,2,FALSE)</f>
        <v>2023</v>
      </c>
      <c r="F159" s="15">
        <v>2023</v>
      </c>
      <c r="G159" s="15" t="s">
        <v>40</v>
      </c>
      <c r="H159" s="15" t="s">
        <v>2183</v>
      </c>
      <c r="I159" s="16">
        <v>3</v>
      </c>
      <c r="J159" s="15">
        <v>4</v>
      </c>
      <c r="K159" s="17">
        <f>IF(AND(G159&lt;&gt;"N",R159="N/A"), IF(I159&lt;4, 0, 0.25),IF(I159=1, IF(J159=1,0.25, 0.25), IF(I159&lt;13, 0.25, IF(I159&lt;26, 0.4, IF(I159&lt;51, 0.6, 0.75)))))</f>
        <v>0</v>
      </c>
      <c r="L159" s="16">
        <f>I159-M159</f>
        <v>3</v>
      </c>
      <c r="M159" s="16">
        <f>ROUNDUP(I159*K159,0)</f>
        <v>0</v>
      </c>
      <c r="N159" s="16">
        <f>M159*J159</f>
        <v>0</v>
      </c>
      <c r="O159" s="16">
        <v>0</v>
      </c>
      <c r="P159" s="16">
        <v>0</v>
      </c>
      <c r="Q159" s="16">
        <f>N159-O159-P159</f>
        <v>0</v>
      </c>
      <c r="R159" s="15" t="s">
        <v>75</v>
      </c>
      <c r="S159" s="15">
        <f>IF(R159="N/A", J159-($B$1-F159), J159-($B$1-R159))</f>
        <v>3</v>
      </c>
      <c r="T159" s="16">
        <v>0</v>
      </c>
      <c r="U159" s="16">
        <v>0</v>
      </c>
      <c r="V159" s="16">
        <v>0</v>
      </c>
      <c r="W159" s="16" t="str">
        <f>IF($S159&lt;4, "N/A", $M159)</f>
        <v>N/A</v>
      </c>
      <c r="X159" s="16" t="str">
        <f>IF($S159&lt;5, "N/A", $M159)</f>
        <v>N/A</v>
      </c>
      <c r="Y159" s="15" t="str">
        <f>IF(SUM(T159:X159)&lt;&gt;Q159, "CHECK", "OK")</f>
        <v>OK</v>
      </c>
      <c r="Z159" s="15" t="str">
        <f>IF(F159=$B$1, "No", IF(S159=1, "Yes", "No"))</f>
        <v>No</v>
      </c>
      <c r="AA159" s="18" t="str">
        <f>IF(C159="DM", "N/A", IF(Z159="No","N/A",VLOOKUP(B159,'Extension List'!$A$3:$R$1972,18,FALSE)))</f>
        <v>N/A</v>
      </c>
      <c r="AB159" s="15" t="str">
        <f>IF(C159="DM", "N/A", IF(Z159="No","N/A",VLOOKUP(B159,'Extension List'!$A$3:$T$1972,20,FALSE)))</f>
        <v>N/A</v>
      </c>
      <c r="AC159" s="15" t="str">
        <f>IF(AA159="N/A", "N/A", 0)</f>
        <v>N/A</v>
      </c>
      <c r="AD159" s="16" t="str">
        <f>IF(AE159="N/A", "N/A", AA159-AE159)</f>
        <v>N/A</v>
      </c>
      <c r="AE159" s="16" t="str">
        <f>IF(AA159="N/A", "N/A", IF(AC159&gt;0, IF(AA159&lt;13, ROUNDUP(0.25*AA159,0), IF(AA159&lt;26, ROUNDUP(0.4*AA159,0), IF(AA159&lt;51, ROUNDUP(0.6*AA159,0), ROUNDUP(0.75*AA159,0)))), "N/A"))</f>
        <v>N/A</v>
      </c>
      <c r="AF159" s="16" t="str">
        <f>IF(AD159="N/A","N/A", (AE159*AC159)+Q159)</f>
        <v>N/A</v>
      </c>
      <c r="AG159" s="16" t="str">
        <f>IF($AF159="N/A", "N/A", "TBC")</f>
        <v>N/A</v>
      </c>
      <c r="AH159" s="16" t="str">
        <f>IF($AF159="N/A", "N/A", "TBC")</f>
        <v>N/A</v>
      </c>
      <c r="AI159" s="16" t="str">
        <f>IF($AF159="N/A","N/A",IF(AC159&gt;1,"TBC","N/A"))</f>
        <v>N/A</v>
      </c>
      <c r="AJ159" s="16" t="str">
        <f>IF($AF159="N/A","N/A",IF(AC159&gt;2,"TBC","N/A"))</f>
        <v>N/A</v>
      </c>
      <c r="AK159" s="16" t="str">
        <f>IF($AF159="N/A","N/A",IF(AC159&gt;3,"TBC","N/A"))</f>
        <v>N/A</v>
      </c>
      <c r="AL159" s="16" t="str">
        <f>IF(AC159="N/A","N/A",IF(AC159&gt;0,IF(SUM(AG159:AK159)&lt;&gt;AF159,"CHECK","OK"),"N/A"))</f>
        <v>N/A</v>
      </c>
      <c r="AM159" s="16">
        <f>IF(AD159="N/A", L159+T159, L159+AG159)</f>
        <v>3</v>
      </c>
      <c r="AN159" s="16">
        <f>IF(AD159="N/A", IF(U159="N/A", "N/A", L159+U159), AD159+AH159)</f>
        <v>3</v>
      </c>
      <c r="AO159" s="16">
        <f>IF(AD159="N/A", IF(V159="N/A", "N/A", L159+V159), IF(AI159="N/A", "N/A", AD159+AI159))</f>
        <v>3</v>
      </c>
      <c r="AP159" s="16" t="str">
        <f>IF(AD159="N/A", IF(W159="N/A", "N/A", L159+W159), IF(AJ159="N/A", "N/A", AD159+AJ159))</f>
        <v>N/A</v>
      </c>
      <c r="AQ159" s="16" t="str">
        <f>IF(AD159="N/A", IF(X159="N/A", "N/A", L159+X159), IF(AK159="N/A", "N/A", AD159+AK159))</f>
        <v>N/A</v>
      </c>
      <c r="AR159" s="15" t="s">
        <v>48</v>
      </c>
      <c r="AS159" s="15" t="s">
        <v>48</v>
      </c>
      <c r="AT159" s="15" t="s">
        <v>48</v>
      </c>
      <c r="AU159" s="15" t="s">
        <v>48</v>
      </c>
      <c r="AV159" s="15" t="s">
        <v>40</v>
      </c>
      <c r="AW159" s="15" t="s">
        <v>40</v>
      </c>
      <c r="AX159" s="15" t="s">
        <v>44</v>
      </c>
      <c r="AY159" s="15" t="s">
        <v>44</v>
      </c>
      <c r="AZ159" s="15" t="s">
        <v>44</v>
      </c>
      <c r="BA159" s="15" t="s">
        <v>44</v>
      </c>
      <c r="BB159" s="15" t="s">
        <v>44</v>
      </c>
      <c r="BC159" s="15" t="s">
        <v>44</v>
      </c>
      <c r="BD159" s="15" t="s">
        <v>44</v>
      </c>
      <c r="BE159" s="15" t="s">
        <v>44</v>
      </c>
      <c r="BF159" s="15" t="s">
        <v>44</v>
      </c>
      <c r="BG159" s="15" t="s">
        <v>44</v>
      </c>
      <c r="BH159" s="15" t="s">
        <v>44</v>
      </c>
      <c r="BI159" s="15"/>
      <c r="BJ159" s="16">
        <f>IF(AR159="R", $CA159, IF(OR(AR159="P", AR159="T", AR159="N"), 0, IF($C159="DM", $T159, IF(OR(AR159="Y", AR159="IR"),$AM159,IF(AR159="C", IF($BI159="Y", IF($AF159="N/A", $Q159, $AF159), IF($AG159="N/A", $T159,$AG159)))))))</f>
        <v>3</v>
      </c>
      <c r="BK159" s="16">
        <f>IF(AS159="R", $CA159, IF(OR(AS159="P", AS159="T", AS159="N"), 0, IF($C159="DM", $T159, IF(OR(AS159="Y", AS159="IR"),$AM159,IF(AS159="C", IF($BI159="Y", IF($AF159="N/A", $Q159, $AF159), IF($AG159="N/A", $T159,$AG159)))))))</f>
        <v>3</v>
      </c>
      <c r="BL159" s="16">
        <f>IF(AT159="R", $CA159, IF(OR(AT159="P", AT159="T", AT159="N"), 0, IF($C159="DM", $T159, IF(OR(AT159="Y", AT159="IR"),$AM159,IF(AT159="C", IF($BI159="Y", IF($AF159="N/A", $Q159, $AF159), IF($AG159="N/A", $T159,$AG159)))))))</f>
        <v>3</v>
      </c>
      <c r="BM159" s="16">
        <f>IF(AU159="R", $CA159, IF(OR(AU159="P", AU159="T", AU159="N"), 0, IF($C159="DM", $T159, IF(OR(AU159="Y", AU159="IR"),$AM159,IF(AU159="C", IF($BI159="Y", IF($AF159="N/A", $Q159, $AF159), IF($AG159="N/A", $T159,$AG159)))))))</f>
        <v>3</v>
      </c>
      <c r="BN159" s="16">
        <f>IF(AV159="R", $CA159, IF(OR(AV159="P", AV159="T", AV159="N"), 0, IF($C159="DM", $T159, IF(OR(AV159="Y", AV159="IR"),$AM159,IF(AV159="C", IF($BI159="Y", IF($AF159="N/A", $Q159, $AF159), IF($AG159="N/A", $T159,$AG159)))))))</f>
        <v>3</v>
      </c>
      <c r="BO159" s="16">
        <f>IF(AW159="R", $CA159, IF(OR(AW159="P", AW159="T", AW159="N"), 0, IF($C159="DM", $T159, IF(OR(AW159="Y", AW159="IR"),$AM159,IF(AW159="C", IF($BI159="Y", IF($AF159="N/A", $Q159, $AF159), IF($AG159="N/A", $T159,$AG159)))))))</f>
        <v>3</v>
      </c>
      <c r="BP159" s="16">
        <f>IF(AX159="R", $CA159, IF(OR(AX159="P", AX159="T", AX159="N"), 0, IF($C159="DM", $T159, IF(OR(AX159="Y", AX159="IR"),$AM159,IF(AX159="C", IF($BI159="Y", IF($AF159="N/A", $Q159, $AF159), IF($AG159="N/A", $T159,$AG159)))))))</f>
        <v>0</v>
      </c>
      <c r="BQ159" s="16">
        <f>IF(AY159="R", $CA159, IF(OR(AY159="P", AY159="T", AY159="N"), 0, IF($C159="DM", $T159, IF(OR(AY159="Y", AY159="IR"),$AM159,IF(AY159="C", IF($BI159="Y", IF($AF159="N/A", $Q159, $AF159), IF($AG159="N/A", $T159,$AG159)))))))</f>
        <v>0</v>
      </c>
      <c r="BR159" s="16">
        <f>IF(AZ159="R", $CA159, IF(OR(AZ159="P", AZ159="T", AZ159="N"), 0, IF($C159="DM", $T159, IF(OR(AZ159="Y", AZ159="IR"),$AM159,IF(AZ159="C", IF($BI159="Y", IF($AF159="N/A", $Q159, $AF159), IF($AG159="N/A", $T159,$AG159)))))))</f>
        <v>0</v>
      </c>
      <c r="BS159" s="16">
        <f>IF(BA159="R", $CA159, IF(OR(BA159="P", BA159="T", BA159="N"), 0, IF($C159="DM", $T159, IF(OR(BA159="Y", BA159="IR"),$AM159,IF(BA159="C", IF($BI159="Y", IF($AF159="N/A", $Q159, $AF159), IF($AG159="N/A", $T159,$AG159)))))))</f>
        <v>0</v>
      </c>
      <c r="BT159" s="16">
        <f>IF(BB159="R", $CA159, IF(OR(BB159="P", BB159="T", BB159="N"), 0, IF($C159="DM", $T159, IF(OR(BB159="Y", BB159="IR"),$AM159,IF(BB159="C", IF($BI159="Y", IF($BA159="C", IF($AF159="N/A", $Q159, $AF159), IF($AF159="N/A", $T159, $AM159)), IF($AG159="N/A", $T159,$AG159)))))))</f>
        <v>0</v>
      </c>
      <c r="BU159" s="16">
        <f>IF(BC159="R", $CA159, IF(OR(BC159="P", BC159="T", BC159="N"), 0, IF($C159="DM", $T159, IF(OR(BC159="Y", BC159="IR"),$AM159,IF(BC159="C", IF($BI159="Y", IF($BA159="C", IF($AF159="N/A", $Q159, $AF159), IF($AF159="N/A", $T159, $AM159)), IF($AG159="N/A", $T159,$AG159)))))))</f>
        <v>0</v>
      </c>
      <c r="BV159" s="16">
        <f>IF(BD159="R", $CA159, IF(OR(BD159="P", BD159="T", BD159="N"), 0, IF($C159="DM", $T159, IF(OR(BD159="Y", BD159="IR"),$AM159,IF(BD159="C", IF($BI159="Y", IF($BA159="C", IF($AF159="N/A", $Q159, $AF159), IF($AF159="N/A", $T159, $AM159)), IF($AG159="N/A", $T159,$AG159)))))))</f>
        <v>0</v>
      </c>
      <c r="BW159" s="16">
        <f>IF(BE159="R", $CA159, IF(OR(BE159="P", BE159="T", BE159="N"), 0, IF($C159="DM", $T159, IF(OR(BE159="Y", BE159="IR"),$AM159,IF(BE159="C", IF($BI159="Y", IF($BA159="C", IF($AF159="N/A", $Q159, $AF159), IF($AF159="N/A", $T159, $AM159)), IF($AG159="N/A", $T159,$AG159)))))))</f>
        <v>0</v>
      </c>
      <c r="BX159" s="16">
        <f>IF(BF159="R", $CA159, IF(OR(BF159="P", BF159="T", BF159="N"), 0, IF($C159="DM", $T159, IF(OR(BF159="Y", BF159="IR"),$AM159,IF(BF159="C", IF($BI159="Y", IF($BA159="C", IF($AF159="N/A", $Q159, $AF159), IF($AF159="N/A", $T159, $AM159)), IF($AG159="N/A", $T159,$AG159)))))))</f>
        <v>0</v>
      </c>
      <c r="BY159" s="16">
        <f>IF(BG159="R", $CA159, IF(OR(BG159="P", BG159="T", BG159="N"), 0, IF($C159="DM", $T159, IF(OR(BG159="Y", BG159="IR"),$AM159,IF(BG159="C", IF($BI159="Y", IF($BA159="C", IF($AF159="N/A", $Q159, $AF159), IF($AF159="N/A", $T159, $AM159)), IF($AG159="N/A", $T159,$AG159)))))))</f>
        <v>0</v>
      </c>
      <c r="BZ159" s="16">
        <f>IF(BH159="R", $CA159, IF(OR(BH159="P", BH159="T", BH159="N"), 0, IF($C159="DM", $T159, IF(OR(BH159="Y", BH159="IR"),$AM159,IF(BH159="C", IF($BI159="Y", IF($BA159="C", IF($AF159="N/A", $Q159, $AF159), IF($AF159="N/A", $T159, $AM159)), IF($AG159="N/A", $T159,$AG159)))))))</f>
        <v>0</v>
      </c>
      <c r="CA159" s="15" t="s">
        <v>75</v>
      </c>
      <c r="CB159" s="16">
        <f>BZ159</f>
        <v>0</v>
      </c>
      <c r="CC159" s="15">
        <f>IF(OR($BH159="T", $BH159="R"), 0, IF($BH159="C", IF($BI159="Y", IF($BA159="C", 0, IF(AF159="N/A", Q159-T159, AF159-AG159)), IF($AF159="N/A", U159, AH159)), AN159))</f>
        <v>0</v>
      </c>
      <c r="CD159" s="15">
        <f>IF(OR($BH159="T", $BH159="R"), 0, IF($BH159="C", IF($BI159="Y", 0, IF($AF159="N/A", V159, AI159)), AO159))</f>
        <v>0</v>
      </c>
      <c r="CE159" s="15" t="str">
        <f>IF(OR($BH159="T", $BH159="R"), 0, IF($BH159="C", IF($BI159="Y", 0, IF($AF159="N/A", W159, AJ159)), AP159))</f>
        <v>N/A</v>
      </c>
      <c r="CF159" s="15" t="str">
        <f>IF(OR($BH159="T", $BH159="R"), 0, IF($BH159="C", IF($BI159="Y", 0, IF($AF159="N/A", X159, AK159)), AQ159))</f>
        <v>N/A</v>
      </c>
      <c r="CG159" t="str">
        <f>IF(AC159="N/A", "S:"&amp;L159&amp;" G:"&amp;M159&amp;" GR:"&amp;Q159, IF(AC159=0, "S:"&amp;L159&amp;" G:"&amp;M159&amp;" GR:"&amp;Q159, "S:"&amp;L159&amp;"/"&amp;AD159&amp;" G:"&amp;AE159&amp;" GR:"&amp;AF159))</f>
        <v>S:3 G:0 GR:0</v>
      </c>
    </row>
    <row r="160" spans="1:85" x14ac:dyDescent="0.25">
      <c r="A160" s="14">
        <v>5765</v>
      </c>
      <c r="B160" s="15" t="s">
        <v>1287</v>
      </c>
      <c r="C160" s="15" t="s">
        <v>68</v>
      </c>
      <c r="D160" s="15" t="s">
        <v>53</v>
      </c>
      <c r="E160" s="15">
        <f>VLOOKUP(B160, 'Rookie Year'!$A$2:$B$55679,2,FALSE)</f>
        <v>2016</v>
      </c>
      <c r="F160" s="15">
        <v>2024</v>
      </c>
      <c r="G160" s="15" t="s">
        <v>42</v>
      </c>
      <c r="H160" s="15">
        <v>3</v>
      </c>
      <c r="I160" s="16">
        <v>1</v>
      </c>
      <c r="J160" s="15">
        <v>1</v>
      </c>
      <c r="K160" s="17">
        <f>IF(AND(G160&lt;&gt;"N",R160="N/A"), IF(I160&lt;4, 0, 0.25),IF(I160=1, IF(J160=1,0.25, 0.25), IF(I160&lt;13, 0.25, IF(I160&lt;26, 0.4, IF(I160&lt;51, 0.6, 0.75)))))</f>
        <v>0.25</v>
      </c>
      <c r="L160" s="16">
        <f>I160-M160</f>
        <v>0</v>
      </c>
      <c r="M160" s="16">
        <f>ROUNDUP(I160*K160,0)</f>
        <v>1</v>
      </c>
      <c r="N160" s="16">
        <f>M160*J160</f>
        <v>1</v>
      </c>
      <c r="O160" s="16">
        <v>0</v>
      </c>
      <c r="P160" s="16">
        <v>0</v>
      </c>
      <c r="Q160" s="16">
        <f>N160-O160-P160</f>
        <v>1</v>
      </c>
      <c r="R160" s="15" t="s">
        <v>75</v>
      </c>
      <c r="S160" s="15">
        <f>IF(R160="N/A", J160-($B$1-F160), J160-($B$1-R160))</f>
        <v>1</v>
      </c>
      <c r="T160" s="16">
        <f>IF($S160&lt;1, "N/A", $M160)</f>
        <v>1</v>
      </c>
      <c r="U160" s="16" t="str">
        <f>IF($S160&lt;2, "N/A", $M160)</f>
        <v>N/A</v>
      </c>
      <c r="V160" s="16" t="str">
        <f>IF($S160&lt;3, "N/A", $M160)</f>
        <v>N/A</v>
      </c>
      <c r="W160" s="16" t="str">
        <f>IF($S160&lt;4, "N/A", $M160)</f>
        <v>N/A</v>
      </c>
      <c r="X160" s="16" t="str">
        <f>IF($S160&lt;5, "N/A", $M160)</f>
        <v>N/A</v>
      </c>
      <c r="Y160" s="15" t="str">
        <f>IF(SUM(T160:X160)&lt;&gt;Q160, "CHECK", "OK")</f>
        <v>OK</v>
      </c>
      <c r="Z160" s="15" t="str">
        <f>IF(F160=$B$1, "No", IF(S160=1, "Yes", "No"))</f>
        <v>No</v>
      </c>
      <c r="AA160" s="18" t="str">
        <f>IF(C160="DM", "N/A", IF(Z160="No","N/A",VLOOKUP(B160,'Extension List'!$A$3:$R$1972,18,FALSE)))</f>
        <v>N/A</v>
      </c>
      <c r="AB160" s="15" t="str">
        <f>IF(C160="DM", "N/A", IF(Z160="No","N/A",VLOOKUP(B160,'Extension List'!$A$3:$T$1972,20,FALSE)))</f>
        <v>N/A</v>
      </c>
      <c r="AC160" s="15" t="str">
        <f>IF(AA160="N/A", "N/A", 0)</f>
        <v>N/A</v>
      </c>
      <c r="AD160" s="16" t="str">
        <f>IF(AE160="N/A", "N/A", AA160-AE160)</f>
        <v>N/A</v>
      </c>
      <c r="AE160" s="16" t="str">
        <f>IF(AA160="N/A", "N/A", IF(AC160&gt;0, IF(AA160&lt;13, ROUNDUP(0.25*AA160,0), IF(AA160&lt;26, ROUNDUP(0.4*AA160,0), IF(AA160&lt;51, ROUNDUP(0.6*AA160,0), ROUNDUP(0.75*AA160,0)))), "N/A"))</f>
        <v>N/A</v>
      </c>
      <c r="AF160" s="16" t="str">
        <f>IF(AD160="N/A","N/A", (AE160*AC160)+Q160)</f>
        <v>N/A</v>
      </c>
      <c r="AG160" s="16" t="str">
        <f>IF($AF160="N/A", "N/A", "TBC")</f>
        <v>N/A</v>
      </c>
      <c r="AH160" s="16" t="str">
        <f>IF($AF160="N/A", "N/A", "TBC")</f>
        <v>N/A</v>
      </c>
      <c r="AI160" s="16" t="str">
        <f>IF($AF160="N/A","N/A",IF(AC160&gt;1,"TBC","N/A"))</f>
        <v>N/A</v>
      </c>
      <c r="AJ160" s="16" t="str">
        <f>IF($AF160="N/A","N/A",IF(AC160&gt;2,"TBC","N/A"))</f>
        <v>N/A</v>
      </c>
      <c r="AK160" s="16" t="str">
        <f>IF($AF160="N/A","N/A",IF(AC160&gt;3,"TBC","N/A"))</f>
        <v>N/A</v>
      </c>
      <c r="AL160" s="16" t="str">
        <f>IF(AC160="N/A","N/A",IF(AC160&gt;0,IF(SUM(AG160:AK160)&lt;&gt;AF160,"CHECK","OK"),"N/A"))</f>
        <v>N/A</v>
      </c>
      <c r="AM160" s="16">
        <f>IF(AD160="N/A", L160+T160, L160+AG160)</f>
        <v>1</v>
      </c>
      <c r="AN160" s="16" t="str">
        <f>IF(AD160="N/A", IF(U160="N/A", "N/A", L160+U160), AD160+AH160)</f>
        <v>N/A</v>
      </c>
      <c r="AO160" s="16" t="str">
        <f>IF(AD160="N/A", IF(V160="N/A", "N/A", L160+V160), IF(AI160="N/A", "N/A", AD160+AI160))</f>
        <v>N/A</v>
      </c>
      <c r="AP160" s="16" t="str">
        <f>IF(AD160="N/A", IF(W160="N/A", "N/A", L160+W160), IF(AJ160="N/A", "N/A", AD160+AJ160))</f>
        <v>N/A</v>
      </c>
      <c r="AQ160" s="16" t="str">
        <f>IF(AD160="N/A", IF(X160="N/A", "N/A", L160+X160), IF(AK160="N/A", "N/A", AD160+AK160))</f>
        <v>N/A</v>
      </c>
      <c r="AR160" s="15" t="s">
        <v>42</v>
      </c>
      <c r="AS160" s="15" t="s">
        <v>42</v>
      </c>
      <c r="AT160" s="15" t="s">
        <v>42</v>
      </c>
      <c r="AU160" s="15" t="s">
        <v>40</v>
      </c>
      <c r="AV160" s="15" t="s">
        <v>40</v>
      </c>
      <c r="AW160" s="15" t="s">
        <v>40</v>
      </c>
      <c r="AX160" s="15" t="s">
        <v>40</v>
      </c>
      <c r="AY160" s="15" t="s">
        <v>40</v>
      </c>
      <c r="AZ160" s="15" t="s">
        <v>40</v>
      </c>
      <c r="BA160" s="15" t="s">
        <v>40</v>
      </c>
      <c r="BB160" s="15" t="s">
        <v>40</v>
      </c>
      <c r="BC160" s="15" t="s">
        <v>40</v>
      </c>
      <c r="BD160" s="15" t="s">
        <v>40</v>
      </c>
      <c r="BE160" s="15" t="s">
        <v>40</v>
      </c>
      <c r="BF160" s="15" t="s">
        <v>40</v>
      </c>
      <c r="BG160" s="15" t="s">
        <v>40</v>
      </c>
      <c r="BH160" s="15" t="s">
        <v>40</v>
      </c>
      <c r="BJ160" s="16">
        <f>IF(AR160="R", $CA160, IF(OR(AR160="P", AR160="T", AR160="N"), 0, IF($C160="DM", $T160, IF(OR(AR160="Y", AR160="IR"),$AM160,IF(AR160="C", IF($BI160="Y", IF($AF160="N/A", $Q160, $AF160), IF($AG160="N/A", $T160,$AG160)))))))</f>
        <v>0</v>
      </c>
      <c r="BK160" s="16">
        <f>IF(AS160="R", $CA160, IF(OR(AS160="P", AS160="T", AS160="N"), 0, IF($C160="DM", $T160, IF(OR(AS160="Y", AS160="IR"),$AM160,IF(AS160="C", IF($BI160="Y", IF($AF160="N/A", $Q160, $AF160), IF($AG160="N/A", $T160,$AG160)))))))</f>
        <v>0</v>
      </c>
      <c r="BL160" s="16">
        <f>IF(AT160="R", $CA160, IF(OR(AT160="P", AT160="T", AT160="N"), 0, IF($C160="DM", $T160, IF(OR(AT160="Y", AT160="IR"),$AM160,IF(AT160="C", IF($BI160="Y", IF($AF160="N/A", $Q160, $AF160), IF($AG160="N/A", $T160,$AG160)))))))</f>
        <v>0</v>
      </c>
      <c r="BM160" s="16">
        <f>IF(AU160="R", $CA160, IF(OR(AU160="P", AU160="T", AU160="N"), 0, IF($C160="DM", $T160, IF(OR(AU160="Y", AU160="IR"),$AM160,IF(AU160="C", IF($BI160="Y", IF($AF160="N/A", $Q160, $AF160), IF($AG160="N/A", $T160,$AG160)))))))</f>
        <v>1</v>
      </c>
      <c r="BN160" s="16">
        <f>IF(AV160="R", $CA160, IF(OR(AV160="P", AV160="T", AV160="N"), 0, IF($C160="DM", $T160, IF(OR(AV160="Y", AV160="IR"),$AM160,IF(AV160="C", IF($BI160="Y", IF($AF160="N/A", $Q160, $AF160), IF($AG160="N/A", $T160,$AG160)))))))</f>
        <v>1</v>
      </c>
      <c r="BO160" s="16">
        <f>IF(AW160="R", $CA160, IF(OR(AW160="P", AW160="T", AW160="N"), 0, IF($C160="DM", $T160, IF(OR(AW160="Y", AW160="IR"),$AM160,IF(AW160="C", IF($BI160="Y", IF($AF160="N/A", $Q160, $AF160), IF($AG160="N/A", $T160,$AG160)))))))</f>
        <v>1</v>
      </c>
      <c r="BP160" s="16">
        <f>IF(AX160="R", $CA160, IF(OR(AX160="P", AX160="T", AX160="N"), 0, IF($C160="DM", $T160, IF(OR(AX160="Y", AX160="IR"),$AM160,IF(AX160="C", IF($BI160="Y", IF($AF160="N/A", $Q160, $AF160), IF($AG160="N/A", $T160,$AG160)))))))</f>
        <v>1</v>
      </c>
      <c r="BQ160" s="16">
        <f>IF(AY160="R", $CA160, IF(OR(AY160="P", AY160="T", AY160="N"), 0, IF($C160="DM", $T160, IF(OR(AY160="Y", AY160="IR"),$AM160,IF(AY160="C", IF($BI160="Y", IF($AF160="N/A", $Q160, $AF160), IF($AG160="N/A", $T160,$AG160)))))))</f>
        <v>1</v>
      </c>
      <c r="BR160" s="16">
        <f>IF(AZ160="R", $CA160, IF(OR(AZ160="P", AZ160="T", AZ160="N"), 0, IF($C160="DM", $T160, IF(OR(AZ160="Y", AZ160="IR"),$AM160,IF(AZ160="C", IF($BI160="Y", IF($AF160="N/A", $Q160, $AF160), IF($AG160="N/A", $T160,$AG160)))))))</f>
        <v>1</v>
      </c>
      <c r="BS160" s="16">
        <f>IF(BA160="R", $CA160, IF(OR(BA160="P", BA160="T", BA160="N"), 0, IF($C160="DM", $T160, IF(OR(BA160="Y", BA160="IR"),$AM160,IF(BA160="C", IF($BI160="Y", IF($AF160="N/A", $Q160, $AF160), IF($AG160="N/A", $T160,$AG160)))))))</f>
        <v>1</v>
      </c>
      <c r="BT160" s="16">
        <f>IF(BB160="R", $CA160, IF(OR(BB160="P", BB160="T", BB160="N"), 0, IF($C160="DM", $T160, IF(OR(BB160="Y", BB160="IR"),$AM160,IF(BB160="C", IF($BI160="Y", IF($BA160="C", IF($AF160="N/A", $Q160, $AF160), IF($AF160="N/A", $T160, $AM160)), IF($AG160="N/A", $T160,$AG160)))))))</f>
        <v>1</v>
      </c>
      <c r="BU160" s="16">
        <f>IF(BC160="R", $CA160, IF(OR(BC160="P", BC160="T", BC160="N"), 0, IF($C160="DM", $T160, IF(OR(BC160="Y", BC160="IR"),$AM160,IF(BC160="C", IF($BI160="Y", IF($BA160="C", IF($AF160="N/A", $Q160, $AF160), IF($AF160="N/A", $T160, $AM160)), IF($AG160="N/A", $T160,$AG160)))))))</f>
        <v>1</v>
      </c>
      <c r="BV160" s="16">
        <f>IF(BD160="R", $CA160, IF(OR(BD160="P", BD160="T", BD160="N"), 0, IF($C160="DM", $T160, IF(OR(BD160="Y", BD160="IR"),$AM160,IF(BD160="C", IF($BI160="Y", IF($BA160="C", IF($AF160="N/A", $Q160, $AF160), IF($AF160="N/A", $T160, $AM160)), IF($AG160="N/A", $T160,$AG160)))))))</f>
        <v>1</v>
      </c>
      <c r="BW160" s="16">
        <f>IF(BE160="R", $CA160, IF(OR(BE160="P", BE160="T", BE160="N"), 0, IF($C160="DM", $T160, IF(OR(BE160="Y", BE160="IR"),$AM160,IF(BE160="C", IF($BI160="Y", IF($BA160="C", IF($AF160="N/A", $Q160, $AF160), IF($AF160="N/A", $T160, $AM160)), IF($AG160="N/A", $T160,$AG160)))))))</f>
        <v>1</v>
      </c>
      <c r="BX160" s="16">
        <f>IF(BF160="R", $CA160, IF(OR(BF160="P", BF160="T", BF160="N"), 0, IF($C160="DM", $T160, IF(OR(BF160="Y", BF160="IR"),$AM160,IF(BF160="C", IF($BI160="Y", IF($BA160="C", IF($AF160="N/A", $Q160, $AF160), IF($AF160="N/A", $T160, $AM160)), IF($AG160="N/A", $T160,$AG160)))))))</f>
        <v>1</v>
      </c>
      <c r="BY160" s="16">
        <f>IF(BG160="R", $CA160, IF(OR(BG160="P", BG160="T", BG160="N"), 0, IF($C160="DM", $T160, IF(OR(BG160="Y", BG160="IR"),$AM160,IF(BG160="C", IF($BI160="Y", IF($BA160="C", IF($AF160="N/A", $Q160, $AF160), IF($AF160="N/A", $T160, $AM160)), IF($AG160="N/A", $T160,$AG160)))))))</f>
        <v>1</v>
      </c>
      <c r="BZ160" s="16">
        <f>IF(BH160="R", $CA160, IF(OR(BH160="P", BH160="T", BH160="N"), 0, IF($C160="DM", $T160, IF(OR(BH160="Y", BH160="IR"),$AM160,IF(BH160="C", IF($BI160="Y", IF($BA160="C", IF($AF160="N/A", $Q160, $AF160), IF($AF160="N/A", $T160, $AM160)), IF($AG160="N/A", $T160,$AG160)))))))</f>
        <v>1</v>
      </c>
      <c r="CA160" s="15" t="s">
        <v>75</v>
      </c>
      <c r="CB160" s="16">
        <f>BZ160</f>
        <v>1</v>
      </c>
      <c r="CC160" s="15" t="str">
        <f>IF(OR($BH160="T", $BH160="R"), 0, IF($BH160="C", IF($BI160="Y", IF($BA160="C", 0, IF(AF160="N/A", Q160-T160, AF160-AG160)), IF($AF160="N/A", U160, AH160)), AN160))</f>
        <v>N/A</v>
      </c>
      <c r="CD160" s="15" t="str">
        <f>IF(OR($BH160="T", $BH160="R"), 0, IF($BH160="C", IF($BI160="Y", 0, IF($AF160="N/A", V160, AI160)), AO160))</f>
        <v>N/A</v>
      </c>
      <c r="CE160" s="15" t="str">
        <f>IF(OR($BH160="T", $BH160="R"), 0, IF($BH160="C", IF($BI160="Y", 0, IF($AF160="N/A", W160, AJ160)), AP160))</f>
        <v>N/A</v>
      </c>
      <c r="CF160" s="15" t="str">
        <f>IF(OR($BH160="T", $BH160="R"), 0, IF($BH160="C", IF($BI160="Y", 0, IF($AF160="N/A", X160, AK160)), AQ160))</f>
        <v>N/A</v>
      </c>
    </row>
    <row r="161" spans="1:85" x14ac:dyDescent="0.25">
      <c r="A161" s="14">
        <v>5237</v>
      </c>
      <c r="B161" s="15" t="s">
        <v>2828</v>
      </c>
      <c r="C161" s="15" t="s">
        <v>68</v>
      </c>
      <c r="D161" s="15" t="s">
        <v>53</v>
      </c>
      <c r="E161" s="15">
        <f>VLOOKUP(B161, 'Rookie Year'!$A$2:$B$55679,2,FALSE)</f>
        <v>2023</v>
      </c>
      <c r="F161" s="15">
        <v>2023</v>
      </c>
      <c r="G161" s="15" t="s">
        <v>40</v>
      </c>
      <c r="H161" s="15" t="s">
        <v>2662</v>
      </c>
      <c r="I161" s="16">
        <v>1</v>
      </c>
      <c r="J161" s="15">
        <v>3</v>
      </c>
      <c r="K161" s="17">
        <f>IF(AND(G161&lt;&gt;"N",R161="N/A"), IF(I161&lt;4, 0, 0.25),IF(I161=1, IF(J161=1,0.25, 0.25), IF(I161&lt;13, 0.25, IF(I161&lt;26, 0.4, IF(I161&lt;51, 0.6, 0.75)))))</f>
        <v>0</v>
      </c>
      <c r="L161" s="16">
        <f>I161-M161</f>
        <v>1</v>
      </c>
      <c r="M161" s="16">
        <f>ROUNDUP(I161*K161,0)</f>
        <v>0</v>
      </c>
      <c r="N161" s="16">
        <f>M161*J161</f>
        <v>0</v>
      </c>
      <c r="O161" s="16">
        <v>0</v>
      </c>
      <c r="P161" s="16">
        <v>0</v>
      </c>
      <c r="Q161" s="16">
        <f>N161-O161-P161</f>
        <v>0</v>
      </c>
      <c r="R161" s="15" t="s">
        <v>75</v>
      </c>
      <c r="S161" s="15">
        <f>IF(R161="N/A", J161-($B$1-F161), J161-($B$1-R161))</f>
        <v>2</v>
      </c>
      <c r="T161" s="16">
        <v>0</v>
      </c>
      <c r="U161" s="16">
        <v>0</v>
      </c>
      <c r="V161" s="16" t="str">
        <f>IF($S161&lt;3, "N/A", $M161)</f>
        <v>N/A</v>
      </c>
      <c r="W161" s="16" t="str">
        <f>IF($S161&lt;4, "N/A", $M161)</f>
        <v>N/A</v>
      </c>
      <c r="X161" s="16" t="str">
        <f>IF($S161&lt;5, "N/A", $M161)</f>
        <v>N/A</v>
      </c>
      <c r="Y161" s="15" t="str">
        <f>IF(SUM(T161:X161)&lt;&gt;Q161, "CHECK", "OK")</f>
        <v>OK</v>
      </c>
      <c r="Z161" s="15" t="str">
        <f>IF(F161=$B$1, "No", IF(S161=1, "Yes", "No"))</f>
        <v>No</v>
      </c>
      <c r="AA161" s="18" t="str">
        <f>IF(C161="DM", "N/A", IF(Z161="No","N/A",VLOOKUP(B161,'Extension List'!$A$3:$R$1972,18,FALSE)))</f>
        <v>N/A</v>
      </c>
      <c r="AB161" s="15" t="str">
        <f>IF(C161="DM", "N/A", IF(Z161="No","N/A",VLOOKUP(B161,'Extension List'!$A$3:$T$1972,20,FALSE)))</f>
        <v>N/A</v>
      </c>
      <c r="AC161" s="15" t="str">
        <f>IF(AA161="N/A", "N/A", 0)</f>
        <v>N/A</v>
      </c>
      <c r="AD161" s="16" t="str">
        <f>IF(AE161="N/A", "N/A", AA161-AE161)</f>
        <v>N/A</v>
      </c>
      <c r="AE161" s="16" t="str">
        <f>IF(AA161="N/A", "N/A", IF(AC161&gt;0, IF(AA161&lt;13, ROUNDUP(0.25*AA161,0), IF(AA161&lt;26, ROUNDUP(0.4*AA161,0), IF(AA161&lt;51, ROUNDUP(0.6*AA161,0), ROUNDUP(0.75*AA161,0)))), "N/A"))</f>
        <v>N/A</v>
      </c>
      <c r="AF161" s="16" t="str">
        <f>IF(AD161="N/A","N/A", (AE161*AC161)+Q161)</f>
        <v>N/A</v>
      </c>
      <c r="AG161" s="16" t="str">
        <f>IF($AF161="N/A", "N/A", "TBC")</f>
        <v>N/A</v>
      </c>
      <c r="AH161" s="16" t="str">
        <f>IF($AF161="N/A", "N/A", "TBC")</f>
        <v>N/A</v>
      </c>
      <c r="AI161" s="16" t="str">
        <f>IF($AF161="N/A","N/A",IF(AC161&gt;1,"TBC","N/A"))</f>
        <v>N/A</v>
      </c>
      <c r="AJ161" s="16" t="str">
        <f>IF($AF161="N/A","N/A",IF(AC161&gt;2,"TBC","N/A"))</f>
        <v>N/A</v>
      </c>
      <c r="AK161" s="16" t="str">
        <f>IF($AF161="N/A","N/A",IF(AC161&gt;3,"TBC","N/A"))</f>
        <v>N/A</v>
      </c>
      <c r="AL161" s="16" t="str">
        <f>IF(AC161="N/A","N/A",IF(AC161&gt;0,IF(SUM(AG161:AK161)&lt;&gt;AF161,"CHECK","OK"),"N/A"))</f>
        <v>N/A</v>
      </c>
      <c r="AM161" s="16">
        <f>IF(AD161="N/A", L161+T161, L161+AG161)</f>
        <v>1</v>
      </c>
      <c r="AN161" s="16">
        <f>IF(AD161="N/A", IF(U161="N/A", "N/A", L161+U161), AD161+AH161)</f>
        <v>1</v>
      </c>
      <c r="AO161" s="16" t="str">
        <f>IF(AD161="N/A", IF(V161="N/A", "N/A", L161+V161), IF(AI161="N/A", "N/A", AD161+AI161))</f>
        <v>N/A</v>
      </c>
      <c r="AP161" s="16" t="str">
        <f>IF(AD161="N/A", IF(W161="N/A", "N/A", L161+W161), IF(AJ161="N/A", "N/A", AD161+AJ161))</f>
        <v>N/A</v>
      </c>
      <c r="AQ161" s="16" t="str">
        <f>IF(AD161="N/A", IF(X161="N/A", "N/A", L161+X161), IF(AK161="N/A", "N/A", AD161+AK161))</f>
        <v>N/A</v>
      </c>
      <c r="AR161" s="15" t="s">
        <v>48</v>
      </c>
      <c r="AS161" s="15" t="s">
        <v>48</v>
      </c>
      <c r="AT161" s="15" t="s">
        <v>48</v>
      </c>
      <c r="AU161" s="15" t="s">
        <v>48</v>
      </c>
      <c r="AV161" s="15" t="s">
        <v>48</v>
      </c>
      <c r="AW161" s="15" t="s">
        <v>48</v>
      </c>
      <c r="AX161" s="15" t="s">
        <v>48</v>
      </c>
      <c r="AY161" s="15" t="s">
        <v>48</v>
      </c>
      <c r="AZ161" s="15" t="s">
        <v>48</v>
      </c>
      <c r="BA161" s="15" t="s">
        <v>48</v>
      </c>
      <c r="BB161" s="15" t="s">
        <v>48</v>
      </c>
      <c r="BC161" s="15" t="s">
        <v>48</v>
      </c>
      <c r="BD161" s="15" t="s">
        <v>48</v>
      </c>
      <c r="BE161" s="15" t="s">
        <v>48</v>
      </c>
      <c r="BF161" s="15" t="s">
        <v>48</v>
      </c>
      <c r="BG161" s="15" t="s">
        <v>48</v>
      </c>
      <c r="BH161" s="15" t="s">
        <v>48</v>
      </c>
      <c r="BI161" s="15"/>
      <c r="BJ161" s="16">
        <f>IF(AR161="R", $CA161, IF(OR(AR161="P", AR161="T", AR161="N"), 0, IF($C161="DM", $T161, IF(OR(AR161="Y", AR161="IR"),$AM161,IF(AR161="C", IF($BI161="Y", IF($AF161="N/A", $Q161, $AF161), IF($AG161="N/A", $T161,$AG161)))))))</f>
        <v>1</v>
      </c>
      <c r="BK161" s="16">
        <f>IF(AS161="R", $CA161, IF(OR(AS161="P", AS161="T", AS161="N"), 0, IF($C161="DM", $T161, IF(OR(AS161="Y", AS161="IR"),$AM161,IF(AS161="C", IF($BI161="Y", IF($AF161="N/A", $Q161, $AF161), IF($AG161="N/A", $T161,$AG161)))))))</f>
        <v>1</v>
      </c>
      <c r="BL161" s="16">
        <f>IF(AT161="R", $CA161, IF(OR(AT161="P", AT161="T", AT161="N"), 0, IF($C161="DM", $T161, IF(OR(AT161="Y", AT161="IR"),$AM161,IF(AT161="C", IF($BI161="Y", IF($AF161="N/A", $Q161, $AF161), IF($AG161="N/A", $T161,$AG161)))))))</f>
        <v>1</v>
      </c>
      <c r="BM161" s="16">
        <f>IF(AU161="R", $CA161, IF(OR(AU161="P", AU161="T", AU161="N"), 0, IF($C161="DM", $T161, IF(OR(AU161="Y", AU161="IR"),$AM161,IF(AU161="C", IF($BI161="Y", IF($AF161="N/A", $Q161, $AF161), IF($AG161="N/A", $T161,$AG161)))))))</f>
        <v>1</v>
      </c>
      <c r="BN161" s="16">
        <f>IF(AV161="R", $CA161, IF(OR(AV161="P", AV161="T", AV161="N"), 0, IF($C161="DM", $T161, IF(OR(AV161="Y", AV161="IR"),$AM161,IF(AV161="C", IF($BI161="Y", IF($AF161="N/A", $Q161, $AF161), IF($AG161="N/A", $T161,$AG161)))))))</f>
        <v>1</v>
      </c>
      <c r="BO161" s="16">
        <f>IF(AW161="R", $CA161, IF(OR(AW161="P", AW161="T", AW161="N"), 0, IF($C161="DM", $T161, IF(OR(AW161="Y", AW161="IR"),$AM161,IF(AW161="C", IF($BI161="Y", IF($AF161="N/A", $Q161, $AF161), IF($AG161="N/A", $T161,$AG161)))))))</f>
        <v>1</v>
      </c>
      <c r="BP161" s="16">
        <f>IF(AX161="R", $CA161, IF(OR(AX161="P", AX161="T", AX161="N"), 0, IF($C161="DM", $T161, IF(OR(AX161="Y", AX161="IR"),$AM161,IF(AX161="C", IF($BI161="Y", IF($AF161="N/A", $Q161, $AF161), IF($AG161="N/A", $T161,$AG161)))))))</f>
        <v>1</v>
      </c>
      <c r="BQ161" s="16">
        <f>IF(AY161="R", $CA161, IF(OR(AY161="P", AY161="T", AY161="N"), 0, IF($C161="DM", $T161, IF(OR(AY161="Y", AY161="IR"),$AM161,IF(AY161="C", IF($BI161="Y", IF($AF161="N/A", $Q161, $AF161), IF($AG161="N/A", $T161,$AG161)))))))</f>
        <v>1</v>
      </c>
      <c r="BR161" s="16">
        <f>IF(AZ161="R", $CA161, IF(OR(AZ161="P", AZ161="T", AZ161="N"), 0, IF($C161="DM", $T161, IF(OR(AZ161="Y", AZ161="IR"),$AM161,IF(AZ161="C", IF($BI161="Y", IF($AF161="N/A", $Q161, $AF161), IF($AG161="N/A", $T161,$AG161)))))))</f>
        <v>1</v>
      </c>
      <c r="BS161" s="16">
        <f>IF(BA161="R", $CA161, IF(OR(BA161="P", BA161="T", BA161="N"), 0, IF($C161="DM", $T161, IF(OR(BA161="Y", BA161="IR"),$AM161,IF(BA161="C", IF($BI161="Y", IF($AF161="N/A", $Q161, $AF161), IF($AG161="N/A", $T161,$AG161)))))))</f>
        <v>1</v>
      </c>
      <c r="BT161" s="16">
        <f>IF(BB161="R", $CA161, IF(OR(BB161="P", BB161="T", BB161="N"), 0, IF($C161="DM", $T161, IF(OR(BB161="Y", BB161="IR"),$AM161,IF(BB161="C", IF($BI161="Y", IF($BA161="C", IF($AF161="N/A", $Q161, $AF161), IF($AF161="N/A", $T161, $AM161)), IF($AG161="N/A", $T161,$AG161)))))))</f>
        <v>1</v>
      </c>
      <c r="BU161" s="16">
        <f>IF(BC161="R", $CA161, IF(OR(BC161="P", BC161="T", BC161="N"), 0, IF($C161="DM", $T161, IF(OR(BC161="Y", BC161="IR"),$AM161,IF(BC161="C", IF($BI161="Y", IF($BA161="C", IF($AF161="N/A", $Q161, $AF161), IF($AF161="N/A", $T161, $AM161)), IF($AG161="N/A", $T161,$AG161)))))))</f>
        <v>1</v>
      </c>
      <c r="BV161" s="16">
        <f>IF(BD161="R", $CA161, IF(OR(BD161="P", BD161="T", BD161="N"), 0, IF($C161="DM", $T161, IF(OR(BD161="Y", BD161="IR"),$AM161,IF(BD161="C", IF($BI161="Y", IF($BA161="C", IF($AF161="N/A", $Q161, $AF161), IF($AF161="N/A", $T161, $AM161)), IF($AG161="N/A", $T161,$AG161)))))))</f>
        <v>1</v>
      </c>
      <c r="BW161" s="16">
        <f>IF(BE161="R", $CA161, IF(OR(BE161="P", BE161="T", BE161="N"), 0, IF($C161="DM", $T161, IF(OR(BE161="Y", BE161="IR"),$AM161,IF(BE161="C", IF($BI161="Y", IF($BA161="C", IF($AF161="N/A", $Q161, $AF161), IF($AF161="N/A", $T161, $AM161)), IF($AG161="N/A", $T161,$AG161)))))))</f>
        <v>1</v>
      </c>
      <c r="BX161" s="16">
        <f>IF(BF161="R", $CA161, IF(OR(BF161="P", BF161="T", BF161="N"), 0, IF($C161="DM", $T161, IF(OR(BF161="Y", BF161="IR"),$AM161,IF(BF161="C", IF($BI161="Y", IF($BA161="C", IF($AF161="N/A", $Q161, $AF161), IF($AF161="N/A", $T161, $AM161)), IF($AG161="N/A", $T161,$AG161)))))))</f>
        <v>1</v>
      </c>
      <c r="BY161" s="16">
        <f>IF(BG161="R", $CA161, IF(OR(BG161="P", BG161="T", BG161="N"), 0, IF($C161="DM", $T161, IF(OR(BG161="Y", BG161="IR"),$AM161,IF(BG161="C", IF($BI161="Y", IF($BA161="C", IF($AF161="N/A", $Q161, $AF161), IF($AF161="N/A", $T161, $AM161)), IF($AG161="N/A", $T161,$AG161)))))))</f>
        <v>1</v>
      </c>
      <c r="BZ161" s="16">
        <f>IF(BH161="R", $CA161, IF(OR(BH161="P", BH161="T", BH161="N"), 0, IF($C161="DM", $T161, IF(OR(BH161="Y", BH161="IR"),$AM161,IF(BH161="C", IF($BI161="Y", IF($BA161="C", IF($AF161="N/A", $Q161, $AF161), IF($AF161="N/A", $T161, $AM161)), IF($AG161="N/A", $T161,$AG161)))))))</f>
        <v>1</v>
      </c>
      <c r="CA161" s="15" t="s">
        <v>75</v>
      </c>
      <c r="CB161" s="16">
        <f>BZ161</f>
        <v>1</v>
      </c>
      <c r="CC161" s="15">
        <f>IF(OR($BH161="T", $BH161="R"), 0, IF($BH161="C", IF($BI161="Y", IF($BA161="C", 0, IF(AF161="N/A", Q161-T161, AF161-AG161)), IF($AF161="N/A", U161, AH161)), AN161))</f>
        <v>1</v>
      </c>
      <c r="CD161" s="15" t="str">
        <f>IF(OR($BH161="T", $BH161="R"), 0, IF($BH161="C", IF($BI161="Y", 0, IF($AF161="N/A", V161, AI161)), AO161))</f>
        <v>N/A</v>
      </c>
      <c r="CE161" s="15" t="str">
        <f>IF(OR($BH161="T", $BH161="R"), 0, IF($BH161="C", IF($BI161="Y", 0, IF($AF161="N/A", W161, AJ161)), AP161))</f>
        <v>N/A</v>
      </c>
      <c r="CF161" s="15" t="str">
        <f>IF(OR($BH161="T", $BH161="R"), 0, IF($BH161="C", IF($BI161="Y", 0, IF($AF161="N/A", X161, AK161)), AQ161))</f>
        <v>N/A</v>
      </c>
      <c r="CG161" t="str">
        <f>IF(AC161="N/A", "S:"&amp;L161&amp;" G:"&amp;M161&amp;" GR:"&amp;Q161, IF(AC161=0, "S:"&amp;L161&amp;" G:"&amp;M161&amp;" GR:"&amp;Q161, "S:"&amp;L161&amp;"/"&amp;AD161&amp;" G:"&amp;AE161&amp;" GR:"&amp;AF161))</f>
        <v>S:1 G:0 GR:0</v>
      </c>
    </row>
    <row r="162" spans="1:85" x14ac:dyDescent="0.25">
      <c r="A162" s="14">
        <v>4160</v>
      </c>
      <c r="B162" s="15" t="s">
        <v>2355</v>
      </c>
      <c r="C162" s="15" t="s">
        <v>68</v>
      </c>
      <c r="D162" s="15" t="s">
        <v>53</v>
      </c>
      <c r="E162" s="15">
        <f>VLOOKUP(B162, 'Rookie Year'!$A$2:$B$55679,2,FALSE)</f>
        <v>2021</v>
      </c>
      <c r="F162" s="15">
        <v>2021</v>
      </c>
      <c r="G162" s="15" t="s">
        <v>40</v>
      </c>
      <c r="H162" s="15" t="s">
        <v>2165</v>
      </c>
      <c r="I162" s="16">
        <v>7</v>
      </c>
      <c r="J162" s="15">
        <v>4</v>
      </c>
      <c r="K162" s="17">
        <f>IF(AND(G162&lt;&gt;"N",R162="N/A"), IF(I162&lt;4, 0, 0.25),IF(I162=1, IF(J162=1,0.25, 0.25), IF(I162&lt;13, 0.25, IF(I162&lt;26, 0.4, IF(I162&lt;51, 0.6, 0.75)))))</f>
        <v>0.25</v>
      </c>
      <c r="L162" s="16">
        <f>I162-M162</f>
        <v>5</v>
      </c>
      <c r="M162" s="16">
        <f>ROUNDUP(I162*K162,0)</f>
        <v>2</v>
      </c>
      <c r="N162" s="16">
        <f>M162*J162</f>
        <v>8</v>
      </c>
      <c r="O162" s="16">
        <v>8</v>
      </c>
      <c r="P162" s="16">
        <v>0</v>
      </c>
      <c r="Q162" s="16">
        <f>N162-O162-P162</f>
        <v>0</v>
      </c>
      <c r="R162" s="15" t="s">
        <v>75</v>
      </c>
      <c r="S162" s="15">
        <f>IF(R162="N/A", J162-($B$1-F162), J162-($B$1-R162))</f>
        <v>1</v>
      </c>
      <c r="T162" s="16">
        <v>0</v>
      </c>
      <c r="U162" s="16" t="str">
        <f>IF($S162&lt;2, "N/A", $M162)</f>
        <v>N/A</v>
      </c>
      <c r="V162" s="16" t="str">
        <f>IF($S162&lt;3, "N/A", $M162)</f>
        <v>N/A</v>
      </c>
      <c r="W162" s="16" t="str">
        <f>IF($S162&lt;4, "N/A", $M162)</f>
        <v>N/A</v>
      </c>
      <c r="X162" s="16" t="str">
        <f>IF($S162&lt;5, "N/A", $M162)</f>
        <v>N/A</v>
      </c>
      <c r="Y162" s="15" t="str">
        <f>IF(SUM(T162:X162)&lt;&gt;Q162, "CHECK", "OK")</f>
        <v>OK</v>
      </c>
      <c r="Z162" s="15" t="str">
        <f>IF(F162=$B$1, "No", IF(S162=1, "Yes", "No"))</f>
        <v>Yes</v>
      </c>
      <c r="AA162" s="18">
        <f>IF(C162="DM", "N/A", IF(Z162="No","N/A",VLOOKUP(B162,'Extension List'!$A$3:$R$1972,18,FALSE)))</f>
        <v>9</v>
      </c>
      <c r="AB162" s="15">
        <f>IF(C162="DM", "N/A", IF(Z162="No","N/A",VLOOKUP(B162,'Extension List'!$A$3:$T$1972,20,FALSE)))</f>
        <v>2</v>
      </c>
      <c r="AC162" s="15">
        <f>IF(AA162="N/A", "N/A", 0)</f>
        <v>0</v>
      </c>
      <c r="AD162" s="16" t="str">
        <f>IF(AE162="N/A", "N/A", AA162-AE162)</f>
        <v>N/A</v>
      </c>
      <c r="AE162" s="16" t="str">
        <f>IF(AA162="N/A", "N/A", IF(AC162&gt;0, IF(AA162&lt;13, ROUNDUP(0.25*AA162,0), IF(AA162&lt;26, ROUNDUP(0.4*AA162,0), IF(AA162&lt;51, ROUNDUP(0.6*AA162,0), ROUNDUP(0.75*AA162,0)))), "N/A"))</f>
        <v>N/A</v>
      </c>
      <c r="AF162" s="16" t="str">
        <f>IF(AD162="N/A","N/A", (AE162*AC162)+Q162)</f>
        <v>N/A</v>
      </c>
      <c r="AG162" s="16" t="str">
        <f>IF($AF162="N/A", "N/A", "TBC")</f>
        <v>N/A</v>
      </c>
      <c r="AH162" s="16" t="str">
        <f>IF($AF162="N/A", "N/A", "TBC")</f>
        <v>N/A</v>
      </c>
      <c r="AI162" s="16" t="str">
        <f>IF($AF162="N/A","N/A",IF(AC162&gt;1,"TBC","N/A"))</f>
        <v>N/A</v>
      </c>
      <c r="AJ162" s="16" t="str">
        <f>IF($AF162="N/A","N/A",IF(AC162&gt;2,"TBC","N/A"))</f>
        <v>N/A</v>
      </c>
      <c r="AK162" s="16" t="str">
        <f>IF($AF162="N/A","N/A",IF(AC162&gt;3,"TBC","N/A"))</f>
        <v>N/A</v>
      </c>
      <c r="AL162" s="16" t="str">
        <f>IF(AC162="N/A","N/A",IF(AC162&gt;0,IF(SUM(AG162:AK162)&lt;&gt;AF162,"CHECK","OK"),"N/A"))</f>
        <v>N/A</v>
      </c>
      <c r="AM162" s="16">
        <f>IF(AD162="N/A", L162+T162, L162+AG162)</f>
        <v>5</v>
      </c>
      <c r="AN162" s="16" t="str">
        <f>IF(AD162="N/A", IF(U162="N/A", "N/A", L162+U162), AD162+AH162)</f>
        <v>N/A</v>
      </c>
      <c r="AO162" s="16" t="str">
        <f>IF(AD162="N/A", IF(V162="N/A", "N/A", L162+V162), IF(AI162="N/A", "N/A", AD162+AI162))</f>
        <v>N/A</v>
      </c>
      <c r="AP162" s="16" t="str">
        <f>IF(AD162="N/A", IF(W162="N/A", "N/A", L162+W162), IF(AJ162="N/A", "N/A", AD162+AJ162))</f>
        <v>N/A</v>
      </c>
      <c r="AQ162" s="16" t="str">
        <f>IF(AD162="N/A", IF(X162="N/A", "N/A", L162+X162), IF(AK162="N/A", "N/A", AD162+AK162))</f>
        <v>N/A</v>
      </c>
      <c r="AR162" s="15" t="s">
        <v>40</v>
      </c>
      <c r="AS162" s="15" t="s">
        <v>40</v>
      </c>
      <c r="AT162" s="15" t="s">
        <v>40</v>
      </c>
      <c r="AU162" s="15" t="s">
        <v>40</v>
      </c>
      <c r="AV162" s="15" t="s">
        <v>48</v>
      </c>
      <c r="AW162" s="15" t="s">
        <v>48</v>
      </c>
      <c r="AX162" s="15" t="s">
        <v>48</v>
      </c>
      <c r="AY162" s="15" t="s">
        <v>48</v>
      </c>
      <c r="AZ162" s="15" t="s">
        <v>48</v>
      </c>
      <c r="BA162" s="15" t="s">
        <v>48</v>
      </c>
      <c r="BB162" s="15" t="s">
        <v>48</v>
      </c>
      <c r="BC162" s="15" t="s">
        <v>48</v>
      </c>
      <c r="BD162" s="15" t="s">
        <v>48</v>
      </c>
      <c r="BE162" s="15" t="s">
        <v>48</v>
      </c>
      <c r="BF162" s="15" t="s">
        <v>48</v>
      </c>
      <c r="BG162" s="15" t="s">
        <v>48</v>
      </c>
      <c r="BH162" s="15" t="s">
        <v>48</v>
      </c>
      <c r="BI162" s="15"/>
      <c r="BJ162" s="16">
        <f>IF(AR162="R", $CA162, IF(OR(AR162="P", AR162="T", AR162="N"), 0, IF($C162="DM", $T162, IF(OR(AR162="Y", AR162="IR"),$AM162,IF(AR162="C", IF($BI162="Y", IF($AF162="N/A", $Q162, $AF162), IF($AG162="N/A", $T162,$AG162)))))))</f>
        <v>5</v>
      </c>
      <c r="BK162" s="16">
        <f>IF(AS162="R", $CA162, IF(OR(AS162="P", AS162="T", AS162="N"), 0, IF($C162="DM", $T162, IF(OR(AS162="Y", AS162="IR"),$AM162,IF(AS162="C", IF($BI162="Y", IF($AF162="N/A", $Q162, $AF162), IF($AG162="N/A", $T162,$AG162)))))))</f>
        <v>5</v>
      </c>
      <c r="BL162" s="16">
        <f>IF(AT162="R", $CA162, IF(OR(AT162="P", AT162="T", AT162="N"), 0, IF($C162="DM", $T162, IF(OR(AT162="Y", AT162="IR"),$AM162,IF(AT162="C", IF($BI162="Y", IF($AF162="N/A", $Q162, $AF162), IF($AG162="N/A", $T162,$AG162)))))))</f>
        <v>5</v>
      </c>
      <c r="BM162" s="16">
        <f>IF(AU162="R", $CA162, IF(OR(AU162="P", AU162="T", AU162="N"), 0, IF($C162="DM", $T162, IF(OR(AU162="Y", AU162="IR"),$AM162,IF(AU162="C", IF($BI162="Y", IF($AF162="N/A", $Q162, $AF162), IF($AG162="N/A", $T162,$AG162)))))))</f>
        <v>5</v>
      </c>
      <c r="BN162" s="16">
        <f>IF(AV162="R", $CA162, IF(OR(AV162="P", AV162="T", AV162="N"), 0, IF($C162="DM", $T162, IF(OR(AV162="Y", AV162="IR"),$AM162,IF(AV162="C", IF($BI162="Y", IF($AF162="N/A", $Q162, $AF162), IF($AG162="N/A", $T162,$AG162)))))))</f>
        <v>5</v>
      </c>
      <c r="BO162" s="16">
        <f>IF(AW162="R", $CA162, IF(OR(AW162="P", AW162="T", AW162="N"), 0, IF($C162="DM", $T162, IF(OR(AW162="Y", AW162="IR"),$AM162,IF(AW162="C", IF($BI162="Y", IF($AF162="N/A", $Q162, $AF162), IF($AG162="N/A", $T162,$AG162)))))))</f>
        <v>5</v>
      </c>
      <c r="BP162" s="16">
        <f>IF(AX162="R", $CA162, IF(OR(AX162="P", AX162="T", AX162="N"), 0, IF($C162="DM", $T162, IF(OR(AX162="Y", AX162="IR"),$AM162,IF(AX162="C", IF($BI162="Y", IF($AF162="N/A", $Q162, $AF162), IF($AG162="N/A", $T162,$AG162)))))))</f>
        <v>5</v>
      </c>
      <c r="BQ162" s="16">
        <f>IF(AY162="R", $CA162, IF(OR(AY162="P", AY162="T", AY162="N"), 0, IF($C162="DM", $T162, IF(OR(AY162="Y", AY162="IR"),$AM162,IF(AY162="C", IF($BI162="Y", IF($AF162="N/A", $Q162, $AF162), IF($AG162="N/A", $T162,$AG162)))))))</f>
        <v>5</v>
      </c>
      <c r="BR162" s="16">
        <f>IF(AZ162="R", $CA162, IF(OR(AZ162="P", AZ162="T", AZ162="N"), 0, IF($C162="DM", $T162, IF(OR(AZ162="Y", AZ162="IR"),$AM162,IF(AZ162="C", IF($BI162="Y", IF($AF162="N/A", $Q162, $AF162), IF($AG162="N/A", $T162,$AG162)))))))</f>
        <v>5</v>
      </c>
      <c r="BS162" s="16">
        <f>IF(BA162="R", $CA162, IF(OR(BA162="P", BA162="T", BA162="N"), 0, IF($C162="DM", $T162, IF(OR(BA162="Y", BA162="IR"),$AM162,IF(BA162="C", IF($BI162="Y", IF($AF162="N/A", $Q162, $AF162), IF($AG162="N/A", $T162,$AG162)))))))</f>
        <v>5</v>
      </c>
      <c r="BT162" s="16">
        <f>IF(BB162="R", $CA162, IF(OR(BB162="P", BB162="T", BB162="N"), 0, IF($C162="DM", $T162, IF(OR(BB162="Y", BB162="IR"),$AM162,IF(BB162="C", IF($BI162="Y", IF($BA162="C", IF($AF162="N/A", $Q162, $AF162), IF($AF162="N/A", $T162, $AM162)), IF($AG162="N/A", $T162,$AG162)))))))</f>
        <v>5</v>
      </c>
      <c r="BU162" s="16">
        <f>IF(BC162="R", $CA162, IF(OR(BC162="P", BC162="T", BC162="N"), 0, IF($C162="DM", $T162, IF(OR(BC162="Y", BC162="IR"),$AM162,IF(BC162="C", IF($BI162="Y", IF($BA162="C", IF($AF162="N/A", $Q162, $AF162), IF($AF162="N/A", $T162, $AM162)), IF($AG162="N/A", $T162,$AG162)))))))</f>
        <v>5</v>
      </c>
      <c r="BV162" s="16">
        <f>IF(BD162="R", $CA162, IF(OR(BD162="P", BD162="T", BD162="N"), 0, IF($C162="DM", $T162, IF(OR(BD162="Y", BD162="IR"),$AM162,IF(BD162="C", IF($BI162="Y", IF($BA162="C", IF($AF162="N/A", $Q162, $AF162), IF($AF162="N/A", $T162, $AM162)), IF($AG162="N/A", $T162,$AG162)))))))</f>
        <v>5</v>
      </c>
      <c r="BW162" s="16">
        <f>IF(BE162="R", $CA162, IF(OR(BE162="P", BE162="T", BE162="N"), 0, IF($C162="DM", $T162, IF(OR(BE162="Y", BE162="IR"),$AM162,IF(BE162="C", IF($BI162="Y", IF($BA162="C", IF($AF162="N/A", $Q162, $AF162), IF($AF162="N/A", $T162, $AM162)), IF($AG162="N/A", $T162,$AG162)))))))</f>
        <v>5</v>
      </c>
      <c r="BX162" s="16">
        <f>IF(BF162="R", $CA162, IF(OR(BF162="P", BF162="T", BF162="N"), 0, IF($C162="DM", $T162, IF(OR(BF162="Y", BF162="IR"),$AM162,IF(BF162="C", IF($BI162="Y", IF($BA162="C", IF($AF162="N/A", $Q162, $AF162), IF($AF162="N/A", $T162, $AM162)), IF($AG162="N/A", $T162,$AG162)))))))</f>
        <v>5</v>
      </c>
      <c r="BY162" s="16">
        <f>IF(BG162="R", $CA162, IF(OR(BG162="P", BG162="T", BG162="N"), 0, IF($C162="DM", $T162, IF(OR(BG162="Y", BG162="IR"),$AM162,IF(BG162="C", IF($BI162="Y", IF($BA162="C", IF($AF162="N/A", $Q162, $AF162), IF($AF162="N/A", $T162, $AM162)), IF($AG162="N/A", $T162,$AG162)))))))</f>
        <v>5</v>
      </c>
      <c r="BZ162" s="16">
        <f>IF(BH162="R", $CA162, IF(OR(BH162="P", BH162="T", BH162="N"), 0, IF($C162="DM", $T162, IF(OR(BH162="Y", BH162="IR"),$AM162,IF(BH162="C", IF($BI162="Y", IF($BA162="C", IF($AF162="N/A", $Q162, $AF162), IF($AF162="N/A", $T162, $AM162)), IF($AG162="N/A", $T162,$AG162)))))))</f>
        <v>5</v>
      </c>
      <c r="CA162" s="15" t="s">
        <v>75</v>
      </c>
      <c r="CB162" s="16">
        <f>BZ162</f>
        <v>5</v>
      </c>
      <c r="CC162" s="15" t="str">
        <f>IF(OR($BH162="T", $BH162="R"), 0, IF($BH162="C", IF($BI162="Y", IF($BA162="C", 0, IF(AF162="N/A", Q162-T162, AF162-AG162)), IF($AF162="N/A", U162, AH162)), AN162))</f>
        <v>N/A</v>
      </c>
      <c r="CD162" s="15" t="str">
        <f>IF(OR($BH162="T", $BH162="R"), 0, IF($BH162="C", IF($BI162="Y", 0, IF($AF162="N/A", V162, AI162)), AO162))</f>
        <v>N/A</v>
      </c>
      <c r="CE162" s="15" t="str">
        <f>IF(OR($BH162="T", $BH162="R"), 0, IF($BH162="C", IF($BI162="Y", 0, IF($AF162="N/A", W162, AJ162)), AP162))</f>
        <v>N/A</v>
      </c>
      <c r="CF162" s="15" t="str">
        <f>IF(OR($BH162="T", $BH162="R"), 0, IF($BH162="C", IF($BI162="Y", 0, IF($AF162="N/A", X162, AK162)), AQ162))</f>
        <v>N/A</v>
      </c>
      <c r="CG162" t="str">
        <f>IF(AC162="N/A", "S:"&amp;L162&amp;" G:"&amp;M162&amp;" GR:"&amp;Q162, IF(AC162=0, "S:"&amp;L162&amp;" G:"&amp;M162&amp;" GR:"&amp;Q162, "S:"&amp;L162&amp;"/"&amp;AD162&amp;" G:"&amp;AE162&amp;" GR:"&amp;AF162))</f>
        <v>S:5 G:2 GR:0</v>
      </c>
    </row>
    <row r="163" spans="1:85" x14ac:dyDescent="0.25">
      <c r="A163" s="14">
        <v>5141</v>
      </c>
      <c r="B163" s="15" t="s">
        <v>2539</v>
      </c>
      <c r="C163" s="15" t="s">
        <v>68</v>
      </c>
      <c r="D163" s="15" t="s">
        <v>53</v>
      </c>
      <c r="E163" s="15">
        <f>VLOOKUP(B163, 'Rookie Year'!$A$2:$B$55679,2,FALSE)</f>
        <v>2015</v>
      </c>
      <c r="F163" s="15">
        <v>2023</v>
      </c>
      <c r="G163" s="15" t="s">
        <v>42</v>
      </c>
      <c r="H163" s="15" t="s">
        <v>1928</v>
      </c>
      <c r="I163" s="16">
        <v>5</v>
      </c>
      <c r="J163" s="15">
        <v>3</v>
      </c>
      <c r="K163" s="17">
        <f>IF(AND(G163&lt;&gt;"N",R163="N/A"), IF(I163&lt;4, 0, 0.25),IF(I163=1, IF(J163=1,0.25, 0.25), IF(I163&lt;13, 0.25, IF(I163&lt;26, 0.4, IF(I163&lt;51, 0.6, 0.75)))))</f>
        <v>0.25</v>
      </c>
      <c r="L163" s="16">
        <f>I163-M163</f>
        <v>3</v>
      </c>
      <c r="M163" s="16">
        <f>ROUNDUP(I163*K163,0)</f>
        <v>2</v>
      </c>
      <c r="N163" s="16">
        <f>M163*J163</f>
        <v>6</v>
      </c>
      <c r="O163" s="16">
        <v>2</v>
      </c>
      <c r="P163" s="16">
        <v>0</v>
      </c>
      <c r="Q163" s="16">
        <f>N163-O163-P163</f>
        <v>4</v>
      </c>
      <c r="R163" s="15" t="s">
        <v>75</v>
      </c>
      <c r="S163" s="15">
        <f>IF(R163="N/A", J163-($B$1-F163), J163-($B$1-R163))</f>
        <v>2</v>
      </c>
      <c r="T163" s="16">
        <v>2</v>
      </c>
      <c r="U163" s="16">
        <v>2</v>
      </c>
      <c r="V163" s="16" t="str">
        <f>IF($S163&lt;3, "N/A", $M163)</f>
        <v>N/A</v>
      </c>
      <c r="W163" s="16" t="str">
        <f>IF($S163&lt;4, "N/A", $M163)</f>
        <v>N/A</v>
      </c>
      <c r="X163" s="16" t="str">
        <f>IF($S163&lt;5, "N/A", $M163)</f>
        <v>N/A</v>
      </c>
      <c r="Y163" s="15" t="str">
        <f>IF(SUM(T163:X163)&lt;&gt;Q163, "CHECK", "OK")</f>
        <v>OK</v>
      </c>
      <c r="Z163" s="15" t="str">
        <f>IF(F163=$B$1, "No", IF(S163=1, "Yes", "No"))</f>
        <v>No</v>
      </c>
      <c r="AA163" s="18" t="str">
        <f>IF(C163="DM", "N/A", IF(Z163="No","N/A",VLOOKUP(B163,'Extension List'!$A$3:$R$1972,18,FALSE)))</f>
        <v>N/A</v>
      </c>
      <c r="AB163" s="15" t="str">
        <f>IF(C163="DM", "N/A", IF(Z163="No","N/A",VLOOKUP(B163,'Extension List'!$A$3:$T$1972,20,FALSE)))</f>
        <v>N/A</v>
      </c>
      <c r="AC163" s="15" t="str">
        <f>IF(AA163="N/A", "N/A", 0)</f>
        <v>N/A</v>
      </c>
      <c r="AD163" s="16" t="str">
        <f>IF(AE163="N/A", "N/A", AA163-AE163)</f>
        <v>N/A</v>
      </c>
      <c r="AE163" s="16" t="str">
        <f>IF(AA163="N/A", "N/A", IF(AC163&gt;0, IF(AA163&lt;13, ROUNDUP(0.25*AA163,0), IF(AA163&lt;26, ROUNDUP(0.4*AA163,0), IF(AA163&lt;51, ROUNDUP(0.6*AA163,0), ROUNDUP(0.75*AA163,0)))), "N/A"))</f>
        <v>N/A</v>
      </c>
      <c r="AF163" s="16" t="str">
        <f>IF(AD163="N/A","N/A", (AE163*AC163)+Q163)</f>
        <v>N/A</v>
      </c>
      <c r="AG163" s="16" t="str">
        <f>IF($AF163="N/A", "N/A", "TBC")</f>
        <v>N/A</v>
      </c>
      <c r="AH163" s="16" t="str">
        <f>IF($AF163="N/A", "N/A", "TBC")</f>
        <v>N/A</v>
      </c>
      <c r="AI163" s="16" t="str">
        <f>IF($AF163="N/A","N/A",IF(AC163&gt;1,"TBC","N/A"))</f>
        <v>N/A</v>
      </c>
      <c r="AJ163" s="16" t="str">
        <f>IF($AF163="N/A","N/A",IF(AC163&gt;2,"TBC","N/A"))</f>
        <v>N/A</v>
      </c>
      <c r="AK163" s="16" t="str">
        <f>IF($AF163="N/A","N/A",IF(AC163&gt;3,"TBC","N/A"))</f>
        <v>N/A</v>
      </c>
      <c r="AL163" s="16" t="str">
        <f>IF(AC163="N/A","N/A",IF(AC163&gt;0,IF(SUM(AG163:AK163)&lt;&gt;AF163,"CHECK","OK"),"N/A"))</f>
        <v>N/A</v>
      </c>
      <c r="AM163" s="16">
        <f>IF(AD163="N/A", L163+T163, L163+AG163)</f>
        <v>5</v>
      </c>
      <c r="AN163" s="16">
        <f>IF(AD163="N/A", IF(U163="N/A", "N/A", L163+U163), AD163+AH163)</f>
        <v>5</v>
      </c>
      <c r="AO163" s="16" t="str">
        <f>IF(AD163="N/A", IF(V163="N/A", "N/A", L163+V163), IF(AI163="N/A", "N/A", AD163+AI163))</f>
        <v>N/A</v>
      </c>
      <c r="AP163" s="16" t="str">
        <f>IF(AD163="N/A", IF(W163="N/A", "N/A", L163+W163), IF(AJ163="N/A", "N/A", AD163+AJ163))</f>
        <v>N/A</v>
      </c>
      <c r="AQ163" s="16" t="str">
        <f>IF(AD163="N/A", IF(X163="N/A", "N/A", L163+X163), IF(AK163="N/A", "N/A", AD163+AK163))</f>
        <v>N/A</v>
      </c>
      <c r="AR163" s="15" t="s">
        <v>40</v>
      </c>
      <c r="AS163" s="15" t="s">
        <v>40</v>
      </c>
      <c r="AT163" s="15" t="s">
        <v>40</v>
      </c>
      <c r="AU163" s="15" t="s">
        <v>40</v>
      </c>
      <c r="AV163" s="15" t="s">
        <v>40</v>
      </c>
      <c r="AW163" s="15" t="s">
        <v>40</v>
      </c>
      <c r="AX163" s="15" t="s">
        <v>44</v>
      </c>
      <c r="AY163" s="15" t="s">
        <v>44</v>
      </c>
      <c r="AZ163" s="15" t="s">
        <v>44</v>
      </c>
      <c r="BA163" s="15" t="s">
        <v>44</v>
      </c>
      <c r="BB163" s="15" t="s">
        <v>44</v>
      </c>
      <c r="BC163" s="15" t="s">
        <v>44</v>
      </c>
      <c r="BD163" s="15" t="s">
        <v>44</v>
      </c>
      <c r="BE163" s="15" t="s">
        <v>44</v>
      </c>
      <c r="BF163" s="15" t="s">
        <v>44</v>
      </c>
      <c r="BG163" s="15" t="s">
        <v>44</v>
      </c>
      <c r="BH163" s="15" t="s">
        <v>44</v>
      </c>
      <c r="BI163" s="15"/>
      <c r="BJ163" s="16">
        <f>IF(AR163="R", $CA163, IF(OR(AR163="P", AR163="T", AR163="N"), 0, IF($C163="DM", $T163, IF(OR(AR163="Y", AR163="IR"),$AM163,IF(AR163="C", IF($BI163="Y", IF($AF163="N/A", $Q163, $AF163), IF($AG163="N/A", $T163,$AG163)))))))</f>
        <v>5</v>
      </c>
      <c r="BK163" s="16">
        <f>IF(AS163="R", $CA163, IF(OR(AS163="P", AS163="T", AS163="N"), 0, IF($C163="DM", $T163, IF(OR(AS163="Y", AS163="IR"),$AM163,IF(AS163="C", IF($BI163="Y", IF($AF163="N/A", $Q163, $AF163), IF($AG163="N/A", $T163,$AG163)))))))</f>
        <v>5</v>
      </c>
      <c r="BL163" s="16">
        <f>IF(AT163="R", $CA163, IF(OR(AT163="P", AT163="T", AT163="N"), 0, IF($C163="DM", $T163, IF(OR(AT163="Y", AT163="IR"),$AM163,IF(AT163="C", IF($BI163="Y", IF($AF163="N/A", $Q163, $AF163), IF($AG163="N/A", $T163,$AG163)))))))</f>
        <v>5</v>
      </c>
      <c r="BM163" s="16">
        <f>IF(AU163="R", $CA163, IF(OR(AU163="P", AU163="T", AU163="N"), 0, IF($C163="DM", $T163, IF(OR(AU163="Y", AU163="IR"),$AM163,IF(AU163="C", IF($BI163="Y", IF($AF163="N/A", $Q163, $AF163), IF($AG163="N/A", $T163,$AG163)))))))</f>
        <v>5</v>
      </c>
      <c r="BN163" s="16">
        <f>IF(AV163="R", $CA163, IF(OR(AV163="P", AV163="T", AV163="N"), 0, IF($C163="DM", $T163, IF(OR(AV163="Y", AV163="IR"),$AM163,IF(AV163="C", IF($BI163="Y", IF($AF163="N/A", $Q163, $AF163), IF($AG163="N/A", $T163,$AG163)))))))</f>
        <v>5</v>
      </c>
      <c r="BO163" s="16">
        <f>IF(AW163="R", $CA163, IF(OR(AW163="P", AW163="T", AW163="N"), 0, IF($C163="DM", $T163, IF(OR(AW163="Y", AW163="IR"),$AM163,IF(AW163="C", IF($BI163="Y", IF($AF163="N/A", $Q163, $AF163), IF($AG163="N/A", $T163,$AG163)))))))</f>
        <v>5</v>
      </c>
      <c r="BP163" s="16">
        <f>IF(AX163="R", $CA163, IF(OR(AX163="P", AX163="T", AX163="N"), 0, IF($C163="DM", $T163, IF(OR(AX163="Y", AX163="IR"),$AM163,IF(AX163="C", IF($BI163="Y", IF($AF163="N/A", $Q163, $AF163), IF($AG163="N/A", $T163,$AG163)))))))</f>
        <v>2</v>
      </c>
      <c r="BQ163" s="16">
        <f>IF(AY163="R", $CA163, IF(OR(AY163="P", AY163="T", AY163="N"), 0, IF($C163="DM", $T163, IF(OR(AY163="Y", AY163="IR"),$AM163,IF(AY163="C", IF($BI163="Y", IF($AF163="N/A", $Q163, $AF163), IF($AG163="N/A", $T163,$AG163)))))))</f>
        <v>2</v>
      </c>
      <c r="BR163" s="16">
        <f>IF(AZ163="R", $CA163, IF(OR(AZ163="P", AZ163="T", AZ163="N"), 0, IF($C163="DM", $T163, IF(OR(AZ163="Y", AZ163="IR"),$AM163,IF(AZ163="C", IF($BI163="Y", IF($AF163="N/A", $Q163, $AF163), IF($AG163="N/A", $T163,$AG163)))))))</f>
        <v>2</v>
      </c>
      <c r="BS163" s="16">
        <f>IF(BA163="R", $CA163, IF(OR(BA163="P", BA163="T", BA163="N"), 0, IF($C163="DM", $T163, IF(OR(BA163="Y", BA163="IR"),$AM163,IF(BA163="C", IF($BI163="Y", IF($AF163="N/A", $Q163, $AF163), IF($AG163="N/A", $T163,$AG163)))))))</f>
        <v>2</v>
      </c>
      <c r="BT163" s="16">
        <f>IF(BB163="R", $CA163, IF(OR(BB163="P", BB163="T", BB163="N"), 0, IF($C163="DM", $T163, IF(OR(BB163="Y", BB163="IR"),$AM163,IF(BB163="C", IF($BI163="Y", IF($BA163="C", IF($AF163="N/A", $Q163, $AF163), IF($AF163="N/A", $T163, $AM163)), IF($AG163="N/A", $T163,$AG163)))))))</f>
        <v>2</v>
      </c>
      <c r="BU163" s="16">
        <f>IF(BC163="R", $CA163, IF(OR(BC163="P", BC163="T", BC163="N"), 0, IF($C163="DM", $T163, IF(OR(BC163="Y", BC163="IR"),$AM163,IF(BC163="C", IF($BI163="Y", IF($BA163="C", IF($AF163="N/A", $Q163, $AF163), IF($AF163="N/A", $T163, $AM163)), IF($AG163="N/A", $T163,$AG163)))))))</f>
        <v>2</v>
      </c>
      <c r="BV163" s="16">
        <f>IF(BD163="R", $CA163, IF(OR(BD163="P", BD163="T", BD163="N"), 0, IF($C163="DM", $T163, IF(OR(BD163="Y", BD163="IR"),$AM163,IF(BD163="C", IF($BI163="Y", IF($BA163="C", IF($AF163="N/A", $Q163, $AF163), IF($AF163="N/A", $T163, $AM163)), IF($AG163="N/A", $T163,$AG163)))))))</f>
        <v>2</v>
      </c>
      <c r="BW163" s="16">
        <f>IF(BE163="R", $CA163, IF(OR(BE163="P", BE163="T", BE163="N"), 0, IF($C163="DM", $T163, IF(OR(BE163="Y", BE163="IR"),$AM163,IF(BE163="C", IF($BI163="Y", IF($BA163="C", IF($AF163="N/A", $Q163, $AF163), IF($AF163="N/A", $T163, $AM163)), IF($AG163="N/A", $T163,$AG163)))))))</f>
        <v>2</v>
      </c>
      <c r="BX163" s="16">
        <f>IF(BF163="R", $CA163, IF(OR(BF163="P", BF163="T", BF163="N"), 0, IF($C163="DM", $T163, IF(OR(BF163="Y", BF163="IR"),$AM163,IF(BF163="C", IF($BI163="Y", IF($BA163="C", IF($AF163="N/A", $Q163, $AF163), IF($AF163="N/A", $T163, $AM163)), IF($AG163="N/A", $T163,$AG163)))))))</f>
        <v>2</v>
      </c>
      <c r="BY163" s="16">
        <f>IF(BG163="R", $CA163, IF(OR(BG163="P", BG163="T", BG163="N"), 0, IF($C163="DM", $T163, IF(OR(BG163="Y", BG163="IR"),$AM163,IF(BG163="C", IF($BI163="Y", IF($BA163="C", IF($AF163="N/A", $Q163, $AF163), IF($AF163="N/A", $T163, $AM163)), IF($AG163="N/A", $T163,$AG163)))))))</f>
        <v>2</v>
      </c>
      <c r="BZ163" s="16">
        <f>IF(BH163="R", $CA163, IF(OR(BH163="P", BH163="T", BH163="N"), 0, IF($C163="DM", $T163, IF(OR(BH163="Y", BH163="IR"),$AM163,IF(BH163="C", IF($BI163="Y", IF($BA163="C", IF($AF163="N/A", $Q163, $AF163), IF($AF163="N/A", $T163, $AM163)), IF($AG163="N/A", $T163,$AG163)))))))</f>
        <v>2</v>
      </c>
      <c r="CA163" s="15" t="s">
        <v>75</v>
      </c>
      <c r="CB163" s="16">
        <f>BZ163</f>
        <v>2</v>
      </c>
      <c r="CC163" s="15">
        <f>IF(OR($BH163="T", $BH163="R"), 0, IF($BH163="C", IF($BI163="Y", IF($BA163="C", 0, IF(AF163="N/A", Q163-T163, AF163-AG163)), IF($AF163="N/A", U163, AH163)), AN163))</f>
        <v>2</v>
      </c>
      <c r="CD163" s="15" t="str">
        <f>IF(OR($BH163="T", $BH163="R"), 0, IF($BH163="C", IF($BI163="Y", 0, IF($AF163="N/A", V163, AI163)), AO163))</f>
        <v>N/A</v>
      </c>
      <c r="CE163" s="15" t="str">
        <f>IF(OR($BH163="T", $BH163="R"), 0, IF($BH163="C", IF($BI163="Y", 0, IF($AF163="N/A", W163, AJ163)), AP163))</f>
        <v>N/A</v>
      </c>
      <c r="CF163" s="15" t="str">
        <f>IF(OR($BH163="T", $BH163="R"), 0, IF($BH163="C", IF($BI163="Y", 0, IF($AF163="N/A", X163, AK163)), AQ163))</f>
        <v>N/A</v>
      </c>
      <c r="CG163" t="str">
        <f>IF(AC163="N/A", "S:"&amp;L163&amp;" G:"&amp;M163&amp;" GR:"&amp;Q163, IF(AC163=0, "S:"&amp;L163&amp;" G:"&amp;M163&amp;" GR:"&amp;Q163, "S:"&amp;L163&amp;"/"&amp;AD163&amp;" G:"&amp;AE163&amp;" GR:"&amp;AF163))</f>
        <v>S:3 G:2 GR:4</v>
      </c>
    </row>
    <row r="164" spans="1:85" x14ac:dyDescent="0.25">
      <c r="A164" s="14">
        <v>3546</v>
      </c>
      <c r="B164" s="15" t="s">
        <v>2014</v>
      </c>
      <c r="C164" s="15" t="s">
        <v>68</v>
      </c>
      <c r="D164" s="15" t="s">
        <v>53</v>
      </c>
      <c r="E164" s="15">
        <f>VLOOKUP(B164, 'Rookie Year'!$A$2:$B$55679,2,FALSE)</f>
        <v>2017</v>
      </c>
      <c r="F164" s="15">
        <v>2020</v>
      </c>
      <c r="G164" s="15" t="s">
        <v>42</v>
      </c>
      <c r="H164" s="15" t="s">
        <v>1928</v>
      </c>
      <c r="I164" s="16">
        <v>21</v>
      </c>
      <c r="J164" s="15">
        <v>5</v>
      </c>
      <c r="K164" s="17">
        <f>IF(AND(G164&lt;&gt;"N",R164="N/A"), IF(I164&lt;4, 0, 0.25),IF(I164=1, IF(J164=1,0.25, 0.25), IF(I164&lt;13, 0.25, IF(I164&lt;26, 0.4, IF(I164&lt;51, 0.6, 0.75)))))</f>
        <v>0.4</v>
      </c>
      <c r="L164" s="16">
        <f>I164-M164</f>
        <v>12</v>
      </c>
      <c r="M164" s="16">
        <f>ROUNDUP(I164*K164,0)</f>
        <v>9</v>
      </c>
      <c r="N164" s="16">
        <f>M164*J164</f>
        <v>45</v>
      </c>
      <c r="O164" s="16">
        <v>36</v>
      </c>
      <c r="P164" s="16">
        <v>0</v>
      </c>
      <c r="Q164" s="16">
        <f>N164-O164-P164</f>
        <v>9</v>
      </c>
      <c r="R164" s="15" t="s">
        <v>75</v>
      </c>
      <c r="S164" s="15">
        <f>IF(R164="N/A", J164-($B$1-F164), J164-($B$1-R164))</f>
        <v>1</v>
      </c>
      <c r="T164" s="16">
        <v>9</v>
      </c>
      <c r="U164" s="16" t="str">
        <f>IF($S164&lt;2, "N/A", $M164)</f>
        <v>N/A</v>
      </c>
      <c r="V164" s="16" t="str">
        <f>IF($S164&lt;3, "N/A", $M164)</f>
        <v>N/A</v>
      </c>
      <c r="W164" s="16" t="str">
        <f>IF($S164&lt;4, "N/A", $M164)</f>
        <v>N/A</v>
      </c>
      <c r="X164" s="16" t="str">
        <f>IF($S164&lt;5, "N/A", $M164)</f>
        <v>N/A</v>
      </c>
      <c r="Y164" s="15" t="str">
        <f>IF(SUM(T164:X164)&lt;&gt;Q164, "CHECK", "OK")</f>
        <v>OK</v>
      </c>
      <c r="Z164" s="15" t="str">
        <f>IF(F164=$B$1, "No", IF(S164=1, "Yes", "No"))</f>
        <v>Yes</v>
      </c>
      <c r="AA164" s="18">
        <f>IF(C164="DM", "N/A", IF(Z164="No","N/A",VLOOKUP(B164,'Extension List'!$A$3:$R$1972,18,FALSE)))</f>
        <v>40</v>
      </c>
      <c r="AB164" s="15">
        <f>IF(C164="DM", "N/A", IF(Z164="No","N/A",VLOOKUP(B164,'Extension List'!$A$3:$T$1972,20,FALSE)))</f>
        <v>4</v>
      </c>
      <c r="AC164" s="15">
        <v>3</v>
      </c>
      <c r="AD164" s="16">
        <f>IF(AE164="N/A", "N/A", AA164-AE164)</f>
        <v>16</v>
      </c>
      <c r="AE164" s="16">
        <f>IF(AA164="N/A", "N/A", IF(AC164&gt;0, IF(AA164&lt;13, ROUNDUP(0.25*AA164,0), IF(AA164&lt;26, ROUNDUP(0.4*AA164,0), IF(AA164&lt;51, ROUNDUP(0.6*AA164,0), ROUNDUP(0.75*AA164,0)))), "N/A"))</f>
        <v>24</v>
      </c>
      <c r="AF164" s="16">
        <f>IF(AD164="N/A","N/A", (AE164*AC164)+Q164)</f>
        <v>81</v>
      </c>
      <c r="AG164" s="16">
        <v>27</v>
      </c>
      <c r="AH164" s="16">
        <v>18</v>
      </c>
      <c r="AI164" s="16">
        <v>18</v>
      </c>
      <c r="AJ164" s="16">
        <v>18</v>
      </c>
      <c r="AK164" s="16" t="str">
        <f>IF($AF164="N/A","N/A",IF(AC164&gt;3,"TBC","N/A"))</f>
        <v>N/A</v>
      </c>
      <c r="AL164" s="16" t="str">
        <f>IF(AC164="N/A","N/A",IF(AC164&gt;0,IF(SUM(AG164:AK164)&lt;&gt;AF164,"CHECK","OK"),"N/A"))</f>
        <v>OK</v>
      </c>
      <c r="AM164" s="16">
        <f>IF(AD164="N/A", L164+T164, L164+AG164)</f>
        <v>39</v>
      </c>
      <c r="AN164" s="16">
        <f>IF(AD164="N/A", IF(U164="N/A", "N/A", L164+U164), AD164+AH164)</f>
        <v>34</v>
      </c>
      <c r="AO164" s="16">
        <f>IF(AD164="N/A", IF(V164="N/A", "N/A", L164+V164), IF(AI164="N/A", "N/A", AD164+AI164))</f>
        <v>34</v>
      </c>
      <c r="AP164" s="16">
        <f>IF(AD164="N/A", IF(W164="N/A", "N/A", L164+W164), IF(AJ164="N/A", "N/A", AD164+AJ164))</f>
        <v>34</v>
      </c>
      <c r="AQ164" s="16" t="str">
        <f>IF(AD164="N/A", IF(X164="N/A", "N/A", L164+X164), IF(AK164="N/A", "N/A", AD164+AK164))</f>
        <v>N/A</v>
      </c>
      <c r="AR164" s="15" t="s">
        <v>40</v>
      </c>
      <c r="AS164" s="15" t="s">
        <v>40</v>
      </c>
      <c r="AT164" s="15" t="s">
        <v>40</v>
      </c>
      <c r="AU164" s="15" t="s">
        <v>40</v>
      </c>
      <c r="AV164" s="15" t="s">
        <v>40</v>
      </c>
      <c r="AW164" s="15" t="s">
        <v>40</v>
      </c>
      <c r="AX164" s="15" t="s">
        <v>40</v>
      </c>
      <c r="AY164" s="15" t="s">
        <v>40</v>
      </c>
      <c r="AZ164" s="15" t="s">
        <v>40</v>
      </c>
      <c r="BA164" s="15" t="s">
        <v>40</v>
      </c>
      <c r="BB164" s="15" t="s">
        <v>40</v>
      </c>
      <c r="BC164" s="15" t="s">
        <v>40</v>
      </c>
      <c r="BD164" s="15" t="s">
        <v>40</v>
      </c>
      <c r="BE164" s="15" t="s">
        <v>40</v>
      </c>
      <c r="BF164" s="15" t="s">
        <v>40</v>
      </c>
      <c r="BG164" s="15" t="s">
        <v>40</v>
      </c>
      <c r="BH164" s="15" t="s">
        <v>40</v>
      </c>
      <c r="BI164" s="15"/>
      <c r="BJ164" s="16">
        <f>IF(AR164="R", $CA164, IF(OR(AR164="P", AR164="T", AR164="N"), 0, IF($C164="DM", $T164, IF(OR(AR164="Y", AR164="IR"),$AM164,IF(AR164="C", IF($BI164="Y", IF($AF164="N/A", $Q164, $AF164), IF($AG164="N/A", $T164,$AG164)))))))</f>
        <v>39</v>
      </c>
      <c r="BK164" s="16">
        <f>IF(AS164="R", $CA164, IF(OR(AS164="P", AS164="T", AS164="N"), 0, IF($C164="DM", $T164, IF(OR(AS164="Y", AS164="IR"),$AM164,IF(AS164="C", IF($BI164="Y", IF($AF164="N/A", $Q164, $AF164), IF($AG164="N/A", $T164,$AG164)))))))</f>
        <v>39</v>
      </c>
      <c r="BL164" s="16">
        <f>IF(AT164="R", $CA164, IF(OR(AT164="P", AT164="T", AT164="N"), 0, IF($C164="DM", $T164, IF(OR(AT164="Y", AT164="IR"),$AM164,IF(AT164="C", IF($BI164="Y", IF($AF164="N/A", $Q164, $AF164), IF($AG164="N/A", $T164,$AG164)))))))</f>
        <v>39</v>
      </c>
      <c r="BM164" s="16">
        <f>IF(AU164="R", $CA164, IF(OR(AU164="P", AU164="T", AU164="N"), 0, IF($C164="DM", $T164, IF(OR(AU164="Y", AU164="IR"),$AM164,IF(AU164="C", IF($BI164="Y", IF($AF164="N/A", $Q164, $AF164), IF($AG164="N/A", $T164,$AG164)))))))</f>
        <v>39</v>
      </c>
      <c r="BN164" s="16">
        <f>IF(AV164="R", $CA164, IF(OR(AV164="P", AV164="T", AV164="N"), 0, IF($C164="DM", $T164, IF(OR(AV164="Y", AV164="IR"),$AM164,IF(AV164="C", IF($BI164="Y", IF($AF164="N/A", $Q164, $AF164), IF($AG164="N/A", $T164,$AG164)))))))</f>
        <v>39</v>
      </c>
      <c r="BO164" s="16">
        <f>IF(AW164="R", $CA164, IF(OR(AW164="P", AW164="T", AW164="N"), 0, IF($C164="DM", $T164, IF(OR(AW164="Y", AW164="IR"),$AM164,IF(AW164="C", IF($BI164="Y", IF($AF164="N/A", $Q164, $AF164), IF($AG164="N/A", $T164,$AG164)))))))</f>
        <v>39</v>
      </c>
      <c r="BP164" s="16">
        <f>IF(AX164="R", $CA164, IF(OR(AX164="P", AX164="T", AX164="N"), 0, IF($C164="DM", $T164, IF(OR(AX164="Y", AX164="IR"),$AM164,IF(AX164="C", IF($BI164="Y", IF($AF164="N/A", $Q164, $AF164), IF($AG164="N/A", $T164,$AG164)))))))</f>
        <v>39</v>
      </c>
      <c r="BQ164" s="16">
        <f>IF(AY164="R", $CA164, IF(OR(AY164="P", AY164="T", AY164="N"), 0, IF($C164="DM", $T164, IF(OR(AY164="Y", AY164="IR"),$AM164,IF(AY164="C", IF($BI164="Y", IF($AF164="N/A", $Q164, $AF164), IF($AG164="N/A", $T164,$AG164)))))))</f>
        <v>39</v>
      </c>
      <c r="BR164" s="16">
        <f>IF(AZ164="R", $CA164, IF(OR(AZ164="P", AZ164="T", AZ164="N"), 0, IF($C164="DM", $T164, IF(OR(AZ164="Y", AZ164="IR"),$AM164,IF(AZ164="C", IF($BI164="Y", IF($AF164="N/A", $Q164, $AF164), IF($AG164="N/A", $T164,$AG164)))))))</f>
        <v>39</v>
      </c>
      <c r="BS164" s="16">
        <f>IF(BA164="R", $CA164, IF(OR(BA164="P", BA164="T", BA164="N"), 0, IF($C164="DM", $T164, IF(OR(BA164="Y", BA164="IR"),$AM164,IF(BA164="C", IF($BI164="Y", IF($AF164="N/A", $Q164, $AF164), IF($AG164="N/A", $T164,$AG164)))))))</f>
        <v>39</v>
      </c>
      <c r="BT164" s="16">
        <f>IF(BB164="R", $CA164, IF(OR(BB164="P", BB164="T", BB164="N"), 0, IF($C164="DM", $T164, IF(OR(BB164="Y", BB164="IR"),$AM164,IF(BB164="C", IF($BI164="Y", IF($BA164="C", IF($AF164="N/A", $Q164, $AF164), IF($AF164="N/A", $T164, $AM164)), IF($AG164="N/A", $T164,$AG164)))))))</f>
        <v>39</v>
      </c>
      <c r="BU164" s="16">
        <f>IF(BC164="R", $CA164, IF(OR(BC164="P", BC164="T", BC164="N"), 0, IF($C164="DM", $T164, IF(OR(BC164="Y", BC164="IR"),$AM164,IF(BC164="C", IF($BI164="Y", IF($BA164="C", IF($AF164="N/A", $Q164, $AF164), IF($AF164="N/A", $T164, $AM164)), IF($AG164="N/A", $T164,$AG164)))))))</f>
        <v>39</v>
      </c>
      <c r="BV164" s="16">
        <f>IF(BD164="R", $CA164, IF(OR(BD164="P", BD164="T", BD164="N"), 0, IF($C164="DM", $T164, IF(OR(BD164="Y", BD164="IR"),$AM164,IF(BD164="C", IF($BI164="Y", IF($BA164="C", IF($AF164="N/A", $Q164, $AF164), IF($AF164="N/A", $T164, $AM164)), IF($AG164="N/A", $T164,$AG164)))))))</f>
        <v>39</v>
      </c>
      <c r="BW164" s="16">
        <f>IF(BE164="R", $CA164, IF(OR(BE164="P", BE164="T", BE164="N"), 0, IF($C164="DM", $T164, IF(OR(BE164="Y", BE164="IR"),$AM164,IF(BE164="C", IF($BI164="Y", IF($BA164="C", IF($AF164="N/A", $Q164, $AF164), IF($AF164="N/A", $T164, $AM164)), IF($AG164="N/A", $T164,$AG164)))))))</f>
        <v>39</v>
      </c>
      <c r="BX164" s="16">
        <f>IF(BF164="R", $CA164, IF(OR(BF164="P", BF164="T", BF164="N"), 0, IF($C164="DM", $T164, IF(OR(BF164="Y", BF164="IR"),$AM164,IF(BF164="C", IF($BI164="Y", IF($BA164="C", IF($AF164="N/A", $Q164, $AF164), IF($AF164="N/A", $T164, $AM164)), IF($AG164="N/A", $T164,$AG164)))))))</f>
        <v>39</v>
      </c>
      <c r="BY164" s="16">
        <f>IF(BG164="R", $CA164, IF(OR(BG164="P", BG164="T", BG164="N"), 0, IF($C164="DM", $T164, IF(OR(BG164="Y", BG164="IR"),$AM164,IF(BG164="C", IF($BI164="Y", IF($BA164="C", IF($AF164="N/A", $Q164, $AF164), IF($AF164="N/A", $T164, $AM164)), IF($AG164="N/A", $T164,$AG164)))))))</f>
        <v>39</v>
      </c>
      <c r="BZ164" s="16">
        <f>IF(BH164="R", $CA164, IF(OR(BH164="P", BH164="T", BH164="N"), 0, IF($C164="DM", $T164, IF(OR(BH164="Y", BH164="IR"),$AM164,IF(BH164="C", IF($BI164="Y", IF($BA164="C", IF($AF164="N/A", $Q164, $AF164), IF($AF164="N/A", $T164, $AM164)), IF($AG164="N/A", $T164,$AG164)))))))</f>
        <v>39</v>
      </c>
      <c r="CA164" s="15" t="s">
        <v>75</v>
      </c>
      <c r="CB164" s="16">
        <f>BZ164</f>
        <v>39</v>
      </c>
      <c r="CC164" s="15">
        <f>IF(OR($BH164="T", $BH164="R"), 0, IF($BH164="C", IF($BI164="Y", IF($BA164="C", 0, IF(AF164="N/A", Q164-T164, AF164-AG164)), IF($AF164="N/A", U164, AH164)), AN164))</f>
        <v>34</v>
      </c>
      <c r="CD164" s="15">
        <f>IF(OR($BH164="T", $BH164="R"), 0, IF($BH164="C", IF($BI164="Y", 0, IF($AF164="N/A", V164, AI164)), AO164))</f>
        <v>34</v>
      </c>
      <c r="CE164" s="15">
        <f>IF(OR($BH164="T", $BH164="R"), 0, IF($BH164="C", IF($BI164="Y", 0, IF($AF164="N/A", W164, AJ164)), AP164))</f>
        <v>34</v>
      </c>
      <c r="CF164" s="15" t="str">
        <f>IF(OR($BH164="T", $BH164="R"), 0, IF($BH164="C", IF($BI164="Y", 0, IF($AF164="N/A", X164, AK164)), AQ164))</f>
        <v>N/A</v>
      </c>
      <c r="CG164" t="str">
        <f>IF(AC164="N/A", "S:"&amp;L164&amp;" G:"&amp;M164&amp;" GR:"&amp;Q164, IF(AC164=0, "S:"&amp;L164&amp;" G:"&amp;M164&amp;" GR:"&amp;Q164, "S:"&amp;L164&amp;"/"&amp;AD164&amp;" G:"&amp;AE164&amp;" GR:"&amp;AF164))</f>
        <v>S:12/16 G:24 GR:81</v>
      </c>
    </row>
    <row r="165" spans="1:85" x14ac:dyDescent="0.25">
      <c r="A165" s="14">
        <v>4798</v>
      </c>
      <c r="B165" s="15" t="s">
        <v>2630</v>
      </c>
      <c r="C165" s="15" t="s">
        <v>68</v>
      </c>
      <c r="D165" s="15" t="s">
        <v>53</v>
      </c>
      <c r="E165" s="15">
        <f>VLOOKUP(B165, 'Rookie Year'!$A$2:$B$55679,2,FALSE)</f>
        <v>2022</v>
      </c>
      <c r="F165" s="15">
        <v>2022</v>
      </c>
      <c r="G165" s="15" t="s">
        <v>40</v>
      </c>
      <c r="H165" s="15" t="s">
        <v>2227</v>
      </c>
      <c r="I165" s="16">
        <v>1</v>
      </c>
      <c r="J165" s="15">
        <v>3</v>
      </c>
      <c r="K165" s="17">
        <f>IF(AND(G165&lt;&gt;"N",R165="N/A"), IF(I165&lt;4, 0, 0.25),IF(I165=1, IF(J165=1,0.25, 0.25), IF(I165&lt;13, 0.25, IF(I165&lt;26, 0.4, IF(I165&lt;51, 0.6, 0.75)))))</f>
        <v>0</v>
      </c>
      <c r="L165" s="16">
        <f>I165-M165</f>
        <v>1</v>
      </c>
      <c r="M165" s="16">
        <f>ROUNDUP(I165*K165,0)</f>
        <v>0</v>
      </c>
      <c r="N165" s="16">
        <f>M165*J165</f>
        <v>0</v>
      </c>
      <c r="O165" s="16">
        <v>0</v>
      </c>
      <c r="P165" s="16">
        <v>0</v>
      </c>
      <c r="Q165" s="16">
        <f>N165-O165-P165</f>
        <v>0</v>
      </c>
      <c r="R165" s="15" t="s">
        <v>75</v>
      </c>
      <c r="S165" s="15">
        <f>IF(R165="N/A", J165-($B$1-F165), J165-($B$1-R165))</f>
        <v>1</v>
      </c>
      <c r="T165" s="16">
        <v>0</v>
      </c>
      <c r="U165" s="16" t="str">
        <f>IF($S165&lt;2, "N/A", $M165)</f>
        <v>N/A</v>
      </c>
      <c r="V165" s="16" t="str">
        <f>IF($S165&lt;3, "N/A", $M165)</f>
        <v>N/A</v>
      </c>
      <c r="W165" s="16" t="str">
        <f>IF($S165&lt;4, "N/A", $M165)</f>
        <v>N/A</v>
      </c>
      <c r="X165" s="16" t="str">
        <f>IF($S165&lt;5, "N/A", $M165)</f>
        <v>N/A</v>
      </c>
      <c r="Y165" s="15" t="str">
        <f>IF(SUM(T165:X165)&lt;&gt;Q165, "CHECK", "OK")</f>
        <v>OK</v>
      </c>
      <c r="Z165" s="15" t="str">
        <f>IF(F165=$B$1, "No", IF(S165=1, "Yes", "No"))</f>
        <v>Yes</v>
      </c>
      <c r="AA165" s="18">
        <f>IF(C165="DM", "N/A", IF(Z165="No","N/A",VLOOKUP(B165,'Extension List'!$A$3:$R$1972,18,FALSE)))</f>
        <v>2</v>
      </c>
      <c r="AB165" s="15">
        <f>IF(C165="DM", "N/A", IF(Z165="No","N/A",VLOOKUP(B165,'Extension List'!$A$3:$T$1972,20,FALSE)))</f>
        <v>1</v>
      </c>
      <c r="AC165" s="15">
        <f>IF(AA165="N/A", "N/A", 0)</f>
        <v>0</v>
      </c>
      <c r="AD165" s="16" t="str">
        <f>IF(AE165="N/A", "N/A", AA165-AE165)</f>
        <v>N/A</v>
      </c>
      <c r="AE165" s="16" t="str">
        <f>IF(AA165="N/A", "N/A", IF(AC165&gt;0, IF(AA165&lt;13, ROUNDUP(0.25*AA165,0), IF(AA165&lt;26, ROUNDUP(0.4*AA165,0), IF(AA165&lt;51, ROUNDUP(0.6*AA165,0), ROUNDUP(0.75*AA165,0)))), "N/A"))</f>
        <v>N/A</v>
      </c>
      <c r="AF165" s="16" t="str">
        <f>IF(AD165="N/A","N/A", (AE165*AC165)+Q165)</f>
        <v>N/A</v>
      </c>
      <c r="AG165" s="16" t="str">
        <f>IF($AF165="N/A", "N/A", "TBC")</f>
        <v>N/A</v>
      </c>
      <c r="AH165" s="16" t="str">
        <f>IF($AF165="N/A", "N/A", "TBC")</f>
        <v>N/A</v>
      </c>
      <c r="AI165" s="16" t="str">
        <f>IF($AF165="N/A","N/A",IF(AC165&gt;1,"TBC","N/A"))</f>
        <v>N/A</v>
      </c>
      <c r="AJ165" s="16" t="str">
        <f>IF($AF165="N/A","N/A",IF(AC165&gt;2,"TBC","N/A"))</f>
        <v>N/A</v>
      </c>
      <c r="AK165" s="16" t="str">
        <f>IF($AF165="N/A","N/A",IF(AC165&gt;3,"TBC","N/A"))</f>
        <v>N/A</v>
      </c>
      <c r="AL165" s="16" t="str">
        <f>IF(AC165="N/A","N/A",IF(AC165&gt;0,IF(SUM(AG165:AK165)&lt;&gt;AF165,"CHECK","OK"),"N/A"))</f>
        <v>N/A</v>
      </c>
      <c r="AM165" s="16">
        <f>IF(AD165="N/A", L165+T165, L165+AG165)</f>
        <v>1</v>
      </c>
      <c r="AN165" s="16" t="str">
        <f>IF(AD165="N/A", IF(U165="N/A", "N/A", L165+U165), AD165+AH165)</f>
        <v>N/A</v>
      </c>
      <c r="AO165" s="16" t="str">
        <f>IF(AD165="N/A", IF(V165="N/A", "N/A", L165+V165), IF(AI165="N/A", "N/A", AD165+AI165))</f>
        <v>N/A</v>
      </c>
      <c r="AP165" s="16" t="str">
        <f>IF(AD165="N/A", IF(W165="N/A", "N/A", L165+W165), IF(AJ165="N/A", "N/A", AD165+AJ165))</f>
        <v>N/A</v>
      </c>
      <c r="AQ165" s="16" t="str">
        <f>IF(AD165="N/A", IF(X165="N/A", "N/A", L165+X165), IF(AK165="N/A", "N/A", AD165+AK165))</f>
        <v>N/A</v>
      </c>
      <c r="AR165" s="15" t="s">
        <v>44</v>
      </c>
      <c r="AS165" s="15" t="s">
        <v>44</v>
      </c>
      <c r="AT165" s="15" t="s">
        <v>44</v>
      </c>
      <c r="AU165" s="15" t="s">
        <v>44</v>
      </c>
      <c r="AV165" s="15" t="s">
        <v>44</v>
      </c>
      <c r="AW165" s="15" t="s">
        <v>44</v>
      </c>
      <c r="AX165" s="15" t="s">
        <v>44</v>
      </c>
      <c r="AY165" s="15" t="s">
        <v>44</v>
      </c>
      <c r="AZ165" s="15" t="s">
        <v>44</v>
      </c>
      <c r="BA165" s="15" t="s">
        <v>44</v>
      </c>
      <c r="BB165" s="15" t="s">
        <v>44</v>
      </c>
      <c r="BC165" s="15" t="s">
        <v>44</v>
      </c>
      <c r="BD165" s="15" t="s">
        <v>44</v>
      </c>
      <c r="BE165" s="15" t="s">
        <v>44</v>
      </c>
      <c r="BF165" s="15" t="s">
        <v>44</v>
      </c>
      <c r="BG165" s="15" t="s">
        <v>44</v>
      </c>
      <c r="BH165" s="15" t="s">
        <v>44</v>
      </c>
      <c r="BI165" s="15"/>
      <c r="BJ165" s="16">
        <f>IF(AR165="R", $CA165, IF(OR(AR165="P", AR165="T", AR165="N"), 0, IF($C165="DM", $T165, IF(OR(AR165="Y", AR165="IR"),$AM165,IF(AR165="C", IF($BI165="Y", IF($AF165="N/A", $Q165, $AF165), IF($AG165="N/A", $T165,$AG165)))))))</f>
        <v>0</v>
      </c>
      <c r="BK165" s="16">
        <f>IF(AS165="R", $CA165, IF(OR(AS165="P", AS165="T", AS165="N"), 0, IF($C165="DM", $T165, IF(OR(AS165="Y", AS165="IR"),$AM165,IF(AS165="C", IF($BI165="Y", IF($AF165="N/A", $Q165, $AF165), IF($AG165="N/A", $T165,$AG165)))))))</f>
        <v>0</v>
      </c>
      <c r="BL165" s="16">
        <f>IF(AT165="R", $CA165, IF(OR(AT165="P", AT165="T", AT165="N"), 0, IF($C165="DM", $T165, IF(OR(AT165="Y", AT165="IR"),$AM165,IF(AT165="C", IF($BI165="Y", IF($AF165="N/A", $Q165, $AF165), IF($AG165="N/A", $T165,$AG165)))))))</f>
        <v>0</v>
      </c>
      <c r="BM165" s="16">
        <f>IF(AU165="R", $CA165, IF(OR(AU165="P", AU165="T", AU165="N"), 0, IF($C165="DM", $T165, IF(OR(AU165="Y", AU165="IR"),$AM165,IF(AU165="C", IF($BI165="Y", IF($AF165="N/A", $Q165, $AF165), IF($AG165="N/A", $T165,$AG165)))))))</f>
        <v>0</v>
      </c>
      <c r="BN165" s="16">
        <f>IF(AV165="R", $CA165, IF(OR(AV165="P", AV165="T", AV165="N"), 0, IF($C165="DM", $T165, IF(OR(AV165="Y", AV165="IR"),$AM165,IF(AV165="C", IF($BI165="Y", IF($AF165="N/A", $Q165, $AF165), IF($AG165="N/A", $T165,$AG165)))))))</f>
        <v>0</v>
      </c>
      <c r="BO165" s="16">
        <f>IF(AW165="R", $CA165, IF(OR(AW165="P", AW165="T", AW165="N"), 0, IF($C165="DM", $T165, IF(OR(AW165="Y", AW165="IR"),$AM165,IF(AW165="C", IF($BI165="Y", IF($AF165="N/A", $Q165, $AF165), IF($AG165="N/A", $T165,$AG165)))))))</f>
        <v>0</v>
      </c>
      <c r="BP165" s="16">
        <f>IF(AX165="R", $CA165, IF(OR(AX165="P", AX165="T", AX165="N"), 0, IF($C165="DM", $T165, IF(OR(AX165="Y", AX165="IR"),$AM165,IF(AX165="C", IF($BI165="Y", IF($AF165="N/A", $Q165, $AF165), IF($AG165="N/A", $T165,$AG165)))))))</f>
        <v>0</v>
      </c>
      <c r="BQ165" s="16">
        <f>IF(AY165="R", $CA165, IF(OR(AY165="P", AY165="T", AY165="N"), 0, IF($C165="DM", $T165, IF(OR(AY165="Y", AY165="IR"),$AM165,IF(AY165="C", IF($BI165="Y", IF($AF165="N/A", $Q165, $AF165), IF($AG165="N/A", $T165,$AG165)))))))</f>
        <v>0</v>
      </c>
      <c r="BR165" s="16">
        <f>IF(AZ165="R", $CA165, IF(OR(AZ165="P", AZ165="T", AZ165="N"), 0, IF($C165="DM", $T165, IF(OR(AZ165="Y", AZ165="IR"),$AM165,IF(AZ165="C", IF($BI165="Y", IF($AF165="N/A", $Q165, $AF165), IF($AG165="N/A", $T165,$AG165)))))))</f>
        <v>0</v>
      </c>
      <c r="BS165" s="16">
        <f>IF(BA165="R", $CA165, IF(OR(BA165="P", BA165="T", BA165="N"), 0, IF($C165="DM", $T165, IF(OR(BA165="Y", BA165="IR"),$AM165,IF(BA165="C", IF($BI165="Y", IF($AF165="N/A", $Q165, $AF165), IF($AG165="N/A", $T165,$AG165)))))))</f>
        <v>0</v>
      </c>
      <c r="BT165" s="16">
        <f>IF(BB165="R", $CA165, IF(OR(BB165="P", BB165="T", BB165="N"), 0, IF($C165="DM", $T165, IF(OR(BB165="Y", BB165="IR"),$AM165,IF(BB165="C", IF($BI165="Y", IF($BA165="C", IF($AF165="N/A", $Q165, $AF165), IF($AF165="N/A", $T165, $AM165)), IF($AG165="N/A", $T165,$AG165)))))))</f>
        <v>0</v>
      </c>
      <c r="BU165" s="16">
        <f>IF(BC165="R", $CA165, IF(OR(BC165="P", BC165="T", BC165="N"), 0, IF($C165="DM", $T165, IF(OR(BC165="Y", BC165="IR"),$AM165,IF(BC165="C", IF($BI165="Y", IF($BA165="C", IF($AF165="N/A", $Q165, $AF165), IF($AF165="N/A", $T165, $AM165)), IF($AG165="N/A", $T165,$AG165)))))))</f>
        <v>0</v>
      </c>
      <c r="BV165" s="16">
        <f>IF(BD165="R", $CA165, IF(OR(BD165="P", BD165="T", BD165="N"), 0, IF($C165="DM", $T165, IF(OR(BD165="Y", BD165="IR"),$AM165,IF(BD165="C", IF($BI165="Y", IF($BA165="C", IF($AF165="N/A", $Q165, $AF165), IF($AF165="N/A", $T165, $AM165)), IF($AG165="N/A", $T165,$AG165)))))))</f>
        <v>0</v>
      </c>
      <c r="BW165" s="16">
        <f>IF(BE165="R", $CA165, IF(OR(BE165="P", BE165="T", BE165="N"), 0, IF($C165="DM", $T165, IF(OR(BE165="Y", BE165="IR"),$AM165,IF(BE165="C", IF($BI165="Y", IF($BA165="C", IF($AF165="N/A", $Q165, $AF165), IF($AF165="N/A", $T165, $AM165)), IF($AG165="N/A", $T165,$AG165)))))))</f>
        <v>0</v>
      </c>
      <c r="BX165" s="16">
        <f>IF(BF165="R", $CA165, IF(OR(BF165="P", BF165="T", BF165="N"), 0, IF($C165="DM", $T165, IF(OR(BF165="Y", BF165="IR"),$AM165,IF(BF165="C", IF($BI165="Y", IF($BA165="C", IF($AF165="N/A", $Q165, $AF165), IF($AF165="N/A", $T165, $AM165)), IF($AG165="N/A", $T165,$AG165)))))))</f>
        <v>0</v>
      </c>
      <c r="BY165" s="16">
        <f>IF(BG165="R", $CA165, IF(OR(BG165="P", BG165="T", BG165="N"), 0, IF($C165="DM", $T165, IF(OR(BG165="Y", BG165="IR"),$AM165,IF(BG165="C", IF($BI165="Y", IF($BA165="C", IF($AF165="N/A", $Q165, $AF165), IF($AF165="N/A", $T165, $AM165)), IF($AG165="N/A", $T165,$AG165)))))))</f>
        <v>0</v>
      </c>
      <c r="BZ165" s="16">
        <f>IF(BH165="R", $CA165, IF(OR(BH165="P", BH165="T", BH165="N"), 0, IF($C165="DM", $T165, IF(OR(BH165="Y", BH165="IR"),$AM165,IF(BH165="C", IF($BI165="Y", IF($BA165="C", IF($AF165="N/A", $Q165, $AF165), IF($AF165="N/A", $T165, $AM165)), IF($AG165="N/A", $T165,$AG165)))))))</f>
        <v>0</v>
      </c>
      <c r="CA165" s="15" t="s">
        <v>75</v>
      </c>
      <c r="CB165" s="16">
        <f>BZ165</f>
        <v>0</v>
      </c>
      <c r="CC165" s="15" t="str">
        <f>IF(OR($BH165="T", $BH165="R"), 0, IF($BH165="C", IF($BI165="Y", IF($BA165="C", 0, IF(AF165="N/A", Q165-T165, AF165-AG165)), IF($AF165="N/A", U165, AH165)), AN165))</f>
        <v>N/A</v>
      </c>
      <c r="CD165" s="15" t="str">
        <f>IF(OR($BH165="T", $BH165="R"), 0, IF($BH165="C", IF($BI165="Y", 0, IF($AF165="N/A", V165, AI165)), AO165))</f>
        <v>N/A</v>
      </c>
      <c r="CE165" s="15" t="str">
        <f>IF(OR($BH165="T", $BH165="R"), 0, IF($BH165="C", IF($BI165="Y", 0, IF($AF165="N/A", W165, AJ165)), AP165))</f>
        <v>N/A</v>
      </c>
      <c r="CF165" s="15" t="str">
        <f>IF(OR($BH165="T", $BH165="R"), 0, IF($BH165="C", IF($BI165="Y", 0, IF($AF165="N/A", X165, AK165)), AQ165))</f>
        <v>N/A</v>
      </c>
      <c r="CG165" t="str">
        <f>IF(AC165="N/A", "S:"&amp;L165&amp;" G:"&amp;M165&amp;" GR:"&amp;Q165, IF(AC165=0, "S:"&amp;L165&amp;" G:"&amp;M165&amp;" GR:"&amp;Q165, "S:"&amp;L165&amp;"/"&amp;AD165&amp;" G:"&amp;AE165&amp;" GR:"&amp;AF165))</f>
        <v>S:1 G:0 GR:0</v>
      </c>
    </row>
    <row r="166" spans="1:85" x14ac:dyDescent="0.25">
      <c r="A166" s="14">
        <v>5545</v>
      </c>
      <c r="B166" s="15" t="s">
        <v>142</v>
      </c>
      <c r="C166" s="15" t="s">
        <v>69</v>
      </c>
      <c r="D166" s="15" t="s">
        <v>53</v>
      </c>
      <c r="E166" s="15">
        <f>VLOOKUP(B166, 'Rookie Year'!$A$2:$B$55679,2,FALSE)</f>
        <v>2017</v>
      </c>
      <c r="F166" s="15">
        <v>2024</v>
      </c>
      <c r="G166" s="15" t="s">
        <v>42</v>
      </c>
      <c r="H166" s="15" t="s">
        <v>1928</v>
      </c>
      <c r="I166" s="16">
        <v>1</v>
      </c>
      <c r="J166" s="15">
        <v>1</v>
      </c>
      <c r="K166" s="17">
        <f>IF(AND(G166&lt;&gt;"N",R166="N/A"), IF(I166&lt;4, 0, 0.25),IF(I166=1, IF(J166=1,0.25, 0.25), IF(I166&lt;13, 0.25, IF(I166&lt;26, 0.4, IF(I166&lt;51, 0.6, 0.75)))))</f>
        <v>0.25</v>
      </c>
      <c r="L166" s="16">
        <f>I166-M166</f>
        <v>0</v>
      </c>
      <c r="M166" s="16">
        <f>ROUNDUP(I166*K166,0)</f>
        <v>1</v>
      </c>
      <c r="N166" s="16">
        <f>M166*J166</f>
        <v>1</v>
      </c>
      <c r="O166" s="16">
        <v>0</v>
      </c>
      <c r="P166" s="16">
        <v>0</v>
      </c>
      <c r="Q166" s="16">
        <f>N166-O166-P166</f>
        <v>1</v>
      </c>
      <c r="R166" s="15" t="s">
        <v>75</v>
      </c>
      <c r="S166" s="15">
        <f>IF(R166="N/A", J166-($B$1-F166), J166-($B$1-R166))</f>
        <v>1</v>
      </c>
      <c r="T166" s="16">
        <f>IF($S166&lt;1, "N/A", $M166)</f>
        <v>1</v>
      </c>
      <c r="U166" s="16" t="str">
        <f>IF($S166&lt;2, "N/A", $M166)</f>
        <v>N/A</v>
      </c>
      <c r="V166" s="16" t="str">
        <f>IF($S166&lt;3, "N/A", $M166)</f>
        <v>N/A</v>
      </c>
      <c r="W166" s="16" t="str">
        <f>IF($S166&lt;4, "N/A", $M166)</f>
        <v>N/A</v>
      </c>
      <c r="X166" s="16" t="str">
        <f>IF($S166&lt;5, "N/A", $M166)</f>
        <v>N/A</v>
      </c>
      <c r="Y166" s="15" t="str">
        <f>IF(SUM(T166:X166)&lt;&gt;Q166, "CHECK", "OK")</f>
        <v>OK</v>
      </c>
      <c r="Z166" s="15" t="str">
        <f>IF(F166=$B$1, "No", IF(S166=1, "Yes", "No"))</f>
        <v>No</v>
      </c>
      <c r="AA166" s="18" t="str">
        <f>IF(C166="DM", "N/A", IF(Z166="No","N/A",VLOOKUP(B166,'Extension List'!$A$3:$R$1972,18,FALSE)))</f>
        <v>N/A</v>
      </c>
      <c r="AB166" s="15" t="str">
        <f>IF(C166="DM", "N/A", IF(Z166="No","N/A",VLOOKUP(B166,'Extension List'!$A$3:$T$1972,20,FALSE)))</f>
        <v>N/A</v>
      </c>
      <c r="AC166" s="15" t="str">
        <f>IF(AA166="N/A", "N/A", 0)</f>
        <v>N/A</v>
      </c>
      <c r="AD166" s="16" t="str">
        <f>IF(AE166="N/A", "N/A", AA166-AE166)</f>
        <v>N/A</v>
      </c>
      <c r="AE166" s="16" t="str">
        <f>IF(AA166="N/A", "N/A", IF(AC166&gt;0, IF(AA166&lt;13, ROUNDUP(0.25*AA166,0), IF(AA166&lt;26, ROUNDUP(0.4*AA166,0), IF(AA166&lt;51, ROUNDUP(0.6*AA166,0), ROUNDUP(0.75*AA166,0)))), "N/A"))</f>
        <v>N/A</v>
      </c>
      <c r="AF166" s="16" t="str">
        <f>IF(AD166="N/A","N/A", (AE166*AC166)+Q166)</f>
        <v>N/A</v>
      </c>
      <c r="AG166" s="16" t="str">
        <f>IF($AF166="N/A", "N/A", "TBC")</f>
        <v>N/A</v>
      </c>
      <c r="AH166" s="16" t="str">
        <f>IF($AF166="N/A", "N/A", "TBC")</f>
        <v>N/A</v>
      </c>
      <c r="AI166" s="16" t="str">
        <f>IF($AF166="N/A","N/A",IF(AC166&gt;1,"TBC","N/A"))</f>
        <v>N/A</v>
      </c>
      <c r="AJ166" s="16" t="str">
        <f>IF($AF166="N/A","N/A",IF(AC166&gt;2,"TBC","N/A"))</f>
        <v>N/A</v>
      </c>
      <c r="AK166" s="16" t="str">
        <f>IF($AF166="N/A","N/A",IF(AC166&gt;3,"TBC","N/A"))</f>
        <v>N/A</v>
      </c>
      <c r="AL166" s="16" t="str">
        <f>IF(AC166="N/A","N/A",IF(AC166&gt;0,IF(SUM(AG166:AK166)&lt;&gt;AF166,"CHECK","OK"),"N/A"))</f>
        <v>N/A</v>
      </c>
      <c r="AM166" s="16">
        <f>IF(AD166="N/A", L166+T166, L166+AG166)</f>
        <v>1</v>
      </c>
      <c r="AN166" s="16" t="str">
        <f>IF(AD166="N/A", IF(U166="N/A", "N/A", L166+U166), AD166+AH166)</f>
        <v>N/A</v>
      </c>
      <c r="AO166" s="16" t="str">
        <f>IF(AD166="N/A", IF(V166="N/A", "N/A", L166+V166), IF(AI166="N/A", "N/A", AD166+AI166))</f>
        <v>N/A</v>
      </c>
      <c r="AP166" s="16" t="str">
        <f>IF(AD166="N/A", IF(W166="N/A", "N/A", L166+W166), IF(AJ166="N/A", "N/A", AD166+AJ166))</f>
        <v>N/A</v>
      </c>
      <c r="AQ166" s="16" t="str">
        <f>IF(AD166="N/A", IF(X166="N/A", "N/A", L166+X166), IF(AK166="N/A", "N/A", AD166+AK166))</f>
        <v>N/A</v>
      </c>
      <c r="AR166" s="15" t="s">
        <v>40</v>
      </c>
      <c r="AS166" s="15" t="s">
        <v>40</v>
      </c>
      <c r="AT166" s="15" t="s">
        <v>40</v>
      </c>
      <c r="AU166" s="15" t="s">
        <v>40</v>
      </c>
      <c r="AV166" s="15" t="s">
        <v>40</v>
      </c>
      <c r="AW166" s="15" t="s">
        <v>40</v>
      </c>
      <c r="AX166" s="15" t="s">
        <v>40</v>
      </c>
      <c r="AY166" s="15" t="s">
        <v>40</v>
      </c>
      <c r="AZ166" s="15" t="s">
        <v>40</v>
      </c>
      <c r="BA166" s="15" t="s">
        <v>40</v>
      </c>
      <c r="BB166" s="15" t="s">
        <v>40</v>
      </c>
      <c r="BC166" s="15" t="s">
        <v>40</v>
      </c>
      <c r="BD166" s="15" t="s">
        <v>40</v>
      </c>
      <c r="BE166" s="15" t="s">
        <v>40</v>
      </c>
      <c r="BF166" s="15" t="s">
        <v>40</v>
      </c>
      <c r="BG166" s="15" t="s">
        <v>40</v>
      </c>
      <c r="BH166" s="15" t="s">
        <v>40</v>
      </c>
      <c r="BJ166" s="16">
        <f>IF(AR166="R", $CA166, IF(OR(AR166="P", AR166="T", AR166="N"), 0, IF($C166="DM", $T166, IF(OR(AR166="Y", AR166="IR"),$AM166,IF(AR166="C", IF($BI166="Y", IF($AF166="N/A", $Q166, $AF166), IF($AG166="N/A", $T166,$AG166)))))))</f>
        <v>1</v>
      </c>
      <c r="BK166" s="16">
        <f>IF(AS166="R", $CA166, IF(OR(AS166="P", AS166="T", AS166="N"), 0, IF($C166="DM", $T166, IF(OR(AS166="Y", AS166="IR"),$AM166,IF(AS166="C", IF($BI166="Y", IF($AF166="N/A", $Q166, $AF166), IF($AG166="N/A", $T166,$AG166)))))))</f>
        <v>1</v>
      </c>
      <c r="BL166" s="16">
        <f>IF(AT166="R", $CA166, IF(OR(AT166="P", AT166="T", AT166="N"), 0, IF($C166="DM", $T166, IF(OR(AT166="Y", AT166="IR"),$AM166,IF(AT166="C", IF($BI166="Y", IF($AF166="N/A", $Q166, $AF166), IF($AG166="N/A", $T166,$AG166)))))))</f>
        <v>1</v>
      </c>
      <c r="BM166" s="16">
        <f>IF(AU166="R", $CA166, IF(OR(AU166="P", AU166="T", AU166="N"), 0, IF($C166="DM", $T166, IF(OR(AU166="Y", AU166="IR"),$AM166,IF(AU166="C", IF($BI166="Y", IF($AF166="N/A", $Q166, $AF166), IF($AG166="N/A", $T166,$AG166)))))))</f>
        <v>1</v>
      </c>
      <c r="BN166" s="16">
        <f>IF(AV166="R", $CA166, IF(OR(AV166="P", AV166="T", AV166="N"), 0, IF($C166="DM", $T166, IF(OR(AV166="Y", AV166="IR"),$AM166,IF(AV166="C", IF($BI166="Y", IF($AF166="N/A", $Q166, $AF166), IF($AG166="N/A", $T166,$AG166)))))))</f>
        <v>1</v>
      </c>
      <c r="BO166" s="16">
        <f>IF(AW166="R", $CA166, IF(OR(AW166="P", AW166="T", AW166="N"), 0, IF($C166="DM", $T166, IF(OR(AW166="Y", AW166="IR"),$AM166,IF(AW166="C", IF($BI166="Y", IF($AF166="N/A", $Q166, $AF166), IF($AG166="N/A", $T166,$AG166)))))))</f>
        <v>1</v>
      </c>
      <c r="BP166" s="16">
        <f>IF(AX166="R", $CA166, IF(OR(AX166="P", AX166="T", AX166="N"), 0, IF($C166="DM", $T166, IF(OR(AX166="Y", AX166="IR"),$AM166,IF(AX166="C", IF($BI166="Y", IF($AF166="N/A", $Q166, $AF166), IF($AG166="N/A", $T166,$AG166)))))))</f>
        <v>1</v>
      </c>
      <c r="BQ166" s="16">
        <f>IF(AY166="R", $CA166, IF(OR(AY166="P", AY166="T", AY166="N"), 0, IF($C166="DM", $T166, IF(OR(AY166="Y", AY166="IR"),$AM166,IF(AY166="C", IF($BI166="Y", IF($AF166="N/A", $Q166, $AF166), IF($AG166="N/A", $T166,$AG166)))))))</f>
        <v>1</v>
      </c>
      <c r="BR166" s="16">
        <f>IF(AZ166="R", $CA166, IF(OR(AZ166="P", AZ166="T", AZ166="N"), 0, IF($C166="DM", $T166, IF(OR(AZ166="Y", AZ166="IR"),$AM166,IF(AZ166="C", IF($BI166="Y", IF($AF166="N/A", $Q166, $AF166), IF($AG166="N/A", $T166,$AG166)))))))</f>
        <v>1</v>
      </c>
      <c r="BS166" s="16">
        <f>IF(BA166="R", $CA166, IF(OR(BA166="P", BA166="T", BA166="N"), 0, IF($C166="DM", $T166, IF(OR(BA166="Y", BA166="IR"),$AM166,IF(BA166="C", IF($BI166="Y", IF($AF166="N/A", $Q166, $AF166), IF($AG166="N/A", $T166,$AG166)))))))</f>
        <v>1</v>
      </c>
      <c r="BT166" s="16">
        <f>IF(BB166="R", $CA166, IF(OR(BB166="P", BB166="T", BB166="N"), 0, IF($C166="DM", $T166, IF(OR(BB166="Y", BB166="IR"),$AM166,IF(BB166="C", IF($BI166="Y", IF($BA166="C", IF($AF166="N/A", $Q166, $AF166), IF($AF166="N/A", $T166, $AM166)), IF($AG166="N/A", $T166,$AG166)))))))</f>
        <v>1</v>
      </c>
      <c r="BU166" s="16">
        <f>IF(BC166="R", $CA166, IF(OR(BC166="P", BC166="T", BC166="N"), 0, IF($C166="DM", $T166, IF(OR(BC166="Y", BC166="IR"),$AM166,IF(BC166="C", IF($BI166="Y", IF($BA166="C", IF($AF166="N/A", $Q166, $AF166), IF($AF166="N/A", $T166, $AM166)), IF($AG166="N/A", $T166,$AG166)))))))</f>
        <v>1</v>
      </c>
      <c r="BV166" s="16">
        <f>IF(BD166="R", $CA166, IF(OR(BD166="P", BD166="T", BD166="N"), 0, IF($C166="DM", $T166, IF(OR(BD166="Y", BD166="IR"),$AM166,IF(BD166="C", IF($BI166="Y", IF($BA166="C", IF($AF166="N/A", $Q166, $AF166), IF($AF166="N/A", $T166, $AM166)), IF($AG166="N/A", $T166,$AG166)))))))</f>
        <v>1</v>
      </c>
      <c r="BW166" s="16">
        <f>IF(BE166="R", $CA166, IF(OR(BE166="P", BE166="T", BE166="N"), 0, IF($C166="DM", $T166, IF(OR(BE166="Y", BE166="IR"),$AM166,IF(BE166="C", IF($BI166="Y", IF($BA166="C", IF($AF166="N/A", $Q166, $AF166), IF($AF166="N/A", $T166, $AM166)), IF($AG166="N/A", $T166,$AG166)))))))</f>
        <v>1</v>
      </c>
      <c r="BX166" s="16">
        <f>IF(BF166="R", $CA166, IF(OR(BF166="P", BF166="T", BF166="N"), 0, IF($C166="DM", $T166, IF(OR(BF166="Y", BF166="IR"),$AM166,IF(BF166="C", IF($BI166="Y", IF($BA166="C", IF($AF166="N/A", $Q166, $AF166), IF($AF166="N/A", $T166, $AM166)), IF($AG166="N/A", $T166,$AG166)))))))</f>
        <v>1</v>
      </c>
      <c r="BY166" s="16">
        <f>IF(BG166="R", $CA166, IF(OR(BG166="P", BG166="T", BG166="N"), 0, IF($C166="DM", $T166, IF(OR(BG166="Y", BG166="IR"),$AM166,IF(BG166="C", IF($BI166="Y", IF($BA166="C", IF($AF166="N/A", $Q166, $AF166), IF($AF166="N/A", $T166, $AM166)), IF($AG166="N/A", $T166,$AG166)))))))</f>
        <v>1</v>
      </c>
      <c r="BZ166" s="16">
        <f>IF(BH166="R", $CA166, IF(OR(BH166="P", BH166="T", BH166="N"), 0, IF($C166="DM", $T166, IF(OR(BH166="Y", BH166="IR"),$AM166,IF(BH166="C", IF($BI166="Y", IF($BA166="C", IF($AF166="N/A", $Q166, $AF166), IF($AF166="N/A", $T166, $AM166)), IF($AG166="N/A", $T166,$AG166)))))))</f>
        <v>1</v>
      </c>
      <c r="CA166" s="15" t="s">
        <v>75</v>
      </c>
      <c r="CB166" s="16">
        <f>BZ166</f>
        <v>1</v>
      </c>
      <c r="CC166" s="15" t="str">
        <f>IF(OR($BH166="T", $BH166="R"), 0, IF($BH166="C", IF($BI166="Y", IF($BA166="C", 0, IF(AF166="N/A", Q166-T166, AF166-AG166)), IF($AF166="N/A", U166, AH166)), AN166))</f>
        <v>N/A</v>
      </c>
      <c r="CD166" s="15" t="str">
        <f>IF(OR($BH166="T", $BH166="R"), 0, IF($BH166="C", IF($BI166="Y", 0, IF($AF166="N/A", V166, AI166)), AO166))</f>
        <v>N/A</v>
      </c>
      <c r="CE166" s="15" t="str">
        <f>IF(OR($BH166="T", $BH166="R"), 0, IF($BH166="C", IF($BI166="Y", 0, IF($AF166="N/A", W166, AJ166)), AP166))</f>
        <v>N/A</v>
      </c>
      <c r="CF166" s="15" t="str">
        <f>IF(OR($BH166="T", $BH166="R"), 0, IF($BH166="C", IF($BI166="Y", 0, IF($AF166="N/A", X166, AK166)), AQ166))</f>
        <v>N/A</v>
      </c>
      <c r="CG166" t="str">
        <f>IF(AC166="N/A", "S:"&amp;L166&amp;" G:"&amp;M166&amp;" GR:"&amp;Q166, IF(AC166=0, "S:"&amp;L166&amp;" G:"&amp;M166&amp;" GR:"&amp;Q166, "S:"&amp;L166&amp;"/"&amp;AD166&amp;" G:"&amp;AE166&amp;" GR:"&amp;AF166))</f>
        <v>S:0 G:1 GR:1</v>
      </c>
    </row>
    <row r="167" spans="1:85" x14ac:dyDescent="0.25">
      <c r="A167" s="14">
        <v>5615</v>
      </c>
      <c r="B167" s="15" t="s">
        <v>2964</v>
      </c>
      <c r="C167" s="15" t="s">
        <v>69</v>
      </c>
      <c r="D167" s="15" t="s">
        <v>53</v>
      </c>
      <c r="E167" s="15">
        <f>VLOOKUP(B167, 'Rookie Year'!$A$2:$B$55679,2,FALSE)</f>
        <v>2024</v>
      </c>
      <c r="F167" s="15">
        <v>2024</v>
      </c>
      <c r="G167" s="15" t="s">
        <v>40</v>
      </c>
      <c r="H167" s="15" t="s">
        <v>2168</v>
      </c>
      <c r="I167" s="16">
        <v>5</v>
      </c>
      <c r="J167" s="15">
        <v>4</v>
      </c>
      <c r="K167" s="17">
        <f>IF(AND(G167&lt;&gt;"N",R167="N/A"), IF(I167&lt;4, 0, 0.25),IF(I167=1, IF(J167=1,0.25, 0.25), IF(I167&lt;13, 0.25, IF(I167&lt;26, 0.4, IF(I167&lt;51, 0.6, 0.75)))))</f>
        <v>0.25</v>
      </c>
      <c r="L167" s="16">
        <f>I167-M167</f>
        <v>3</v>
      </c>
      <c r="M167" s="16">
        <f>ROUNDUP(I167*K167,0)</f>
        <v>2</v>
      </c>
      <c r="N167" s="16">
        <f>M167*J167</f>
        <v>8</v>
      </c>
      <c r="O167" s="16">
        <v>0</v>
      </c>
      <c r="P167" s="16">
        <v>0</v>
      </c>
      <c r="Q167" s="16">
        <f>N167-O167-P167</f>
        <v>8</v>
      </c>
      <c r="R167" s="15" t="s">
        <v>75</v>
      </c>
      <c r="S167" s="15">
        <f>IF(R167="N/A", J167-($B$1-F167), J167-($B$1-R167))</f>
        <v>4</v>
      </c>
      <c r="T167" s="16">
        <f>IF($S167&lt;1, "N/A", $M167)</f>
        <v>2</v>
      </c>
      <c r="U167" s="16">
        <f>IF($S167&lt;2, "N/A", $M167)</f>
        <v>2</v>
      </c>
      <c r="V167" s="16">
        <f>IF($S167&lt;3, "N/A", $M167)</f>
        <v>2</v>
      </c>
      <c r="W167" s="16">
        <f>IF($S167&lt;4, "N/A", $M167)</f>
        <v>2</v>
      </c>
      <c r="X167" s="16" t="str">
        <f>IF($S167&lt;5, "N/A", $M167)</f>
        <v>N/A</v>
      </c>
      <c r="Y167" s="15" t="str">
        <f>IF(SUM(T167:X167)&lt;&gt;Q167, "CHECK", "OK")</f>
        <v>OK</v>
      </c>
      <c r="Z167" s="15" t="str">
        <f>IF(F167=$B$1, "No", IF(S167=1, "Yes", "No"))</f>
        <v>No</v>
      </c>
      <c r="AA167" s="18" t="str">
        <f>IF(C167="DM", "N/A", IF(Z167="No","N/A",VLOOKUP(B167,'Extension List'!$A$3:$R$1972,18,FALSE)))</f>
        <v>N/A</v>
      </c>
      <c r="AB167" s="15" t="str">
        <f>IF(C167="DM", "N/A", IF(Z167="No","N/A",VLOOKUP(B167,'Extension List'!$A$3:$T$1972,20,FALSE)))</f>
        <v>N/A</v>
      </c>
      <c r="AC167" s="15" t="str">
        <f>IF(AA167="N/A", "N/A", 0)</f>
        <v>N/A</v>
      </c>
      <c r="AD167" s="16" t="str">
        <f>IF(AE167="N/A", "N/A", AA167-AE167)</f>
        <v>N/A</v>
      </c>
      <c r="AE167" s="16" t="str">
        <f>IF(AA167="N/A", "N/A", IF(AC167&gt;0, IF(AA167&lt;13, ROUNDUP(0.25*AA167,0), IF(AA167&lt;26, ROUNDUP(0.4*AA167,0), IF(AA167&lt;51, ROUNDUP(0.6*AA167,0), ROUNDUP(0.75*AA167,0)))), "N/A"))</f>
        <v>N/A</v>
      </c>
      <c r="AF167" s="16" t="str">
        <f>IF(AD167="N/A","N/A", (AE167*AC167)+Q167)</f>
        <v>N/A</v>
      </c>
      <c r="AG167" s="16" t="str">
        <f>IF($AF167="N/A", "N/A", "TBC")</f>
        <v>N/A</v>
      </c>
      <c r="AH167" s="16" t="str">
        <f>IF($AF167="N/A", "N/A", "TBC")</f>
        <v>N/A</v>
      </c>
      <c r="AI167" s="16" t="str">
        <f>IF($AF167="N/A","N/A",IF(AC167&gt;1,"TBC","N/A"))</f>
        <v>N/A</v>
      </c>
      <c r="AJ167" s="16" t="str">
        <f>IF($AF167="N/A","N/A",IF(AC167&gt;2,"TBC","N/A"))</f>
        <v>N/A</v>
      </c>
      <c r="AK167" s="16" t="str">
        <f>IF($AF167="N/A","N/A",IF(AC167&gt;3,"TBC","N/A"))</f>
        <v>N/A</v>
      </c>
      <c r="AL167" s="16" t="str">
        <f>IF(AC167="N/A","N/A",IF(AC167&gt;0,IF(SUM(AG167:AK167)&lt;&gt;AF167,"CHECK","OK"),"N/A"))</f>
        <v>N/A</v>
      </c>
      <c r="AM167" s="16">
        <f>IF(AD167="N/A", L167+T167, L167+AG167)</f>
        <v>5</v>
      </c>
      <c r="AN167" s="16">
        <f>IF(AD167="N/A", IF(U167="N/A", "N/A", L167+U167), AD167+AH167)</f>
        <v>5</v>
      </c>
      <c r="AO167" s="16">
        <f>IF(AD167="N/A", IF(V167="N/A", "N/A", L167+V167), IF(AI167="N/A", "N/A", AD167+AI167))</f>
        <v>5</v>
      </c>
      <c r="AP167" s="16">
        <f>IF(AD167="N/A", IF(W167="N/A", "N/A", L167+W167), IF(AJ167="N/A", "N/A", AD167+AJ167))</f>
        <v>5</v>
      </c>
      <c r="AQ167" s="16" t="str">
        <f>IF(AD167="N/A", IF(X167="N/A", "N/A", L167+X167), IF(AK167="N/A", "N/A", AD167+AK167))</f>
        <v>N/A</v>
      </c>
      <c r="AR167" s="15" t="s">
        <v>40</v>
      </c>
      <c r="AS167" s="15" t="s">
        <v>40</v>
      </c>
      <c r="AT167" s="15" t="s">
        <v>40</v>
      </c>
      <c r="AU167" s="15" t="s">
        <v>40</v>
      </c>
      <c r="AV167" s="15" t="s">
        <v>40</v>
      </c>
      <c r="AW167" s="15" t="s">
        <v>40</v>
      </c>
      <c r="AX167" s="15" t="s">
        <v>40</v>
      </c>
      <c r="AY167" s="15" t="s">
        <v>40</v>
      </c>
      <c r="AZ167" s="15" t="s">
        <v>40</v>
      </c>
      <c r="BA167" s="15" t="s">
        <v>40</v>
      </c>
      <c r="BB167" s="15" t="s">
        <v>40</v>
      </c>
      <c r="BC167" s="15" t="s">
        <v>40</v>
      </c>
      <c r="BD167" s="15" t="s">
        <v>40</v>
      </c>
      <c r="BE167" s="15" t="s">
        <v>40</v>
      </c>
      <c r="BF167" s="15" t="s">
        <v>40</v>
      </c>
      <c r="BG167" s="15" t="s">
        <v>40</v>
      </c>
      <c r="BH167" s="15" t="s">
        <v>40</v>
      </c>
      <c r="BJ167" s="16">
        <f>IF(AR167="R", $CA167, IF(OR(AR167="P", AR167="T", AR167="N"), 0, IF($C167="DM", $T167, IF(OR(AR167="Y", AR167="IR"),$AM167,IF(AR167="C", IF($BI167="Y", IF($AF167="N/A", $Q167, $AF167), IF($AG167="N/A", $T167,$AG167)))))))</f>
        <v>5</v>
      </c>
      <c r="BK167" s="16">
        <f>IF(AS167="R", $CA167, IF(OR(AS167="P", AS167="T", AS167="N"), 0, IF($C167="DM", $T167, IF(OR(AS167="Y", AS167="IR"),$AM167,IF(AS167="C", IF($BI167="Y", IF($AF167="N/A", $Q167, $AF167), IF($AG167="N/A", $T167,$AG167)))))))</f>
        <v>5</v>
      </c>
      <c r="BL167" s="16">
        <f>IF(AT167="R", $CA167, IF(OR(AT167="P", AT167="T", AT167="N"), 0, IF($C167="DM", $T167, IF(OR(AT167="Y", AT167="IR"),$AM167,IF(AT167="C", IF($BI167="Y", IF($AF167="N/A", $Q167, $AF167), IF($AG167="N/A", $T167,$AG167)))))))</f>
        <v>5</v>
      </c>
      <c r="BM167" s="16">
        <f>IF(AU167="R", $CA167, IF(OR(AU167="P", AU167="T", AU167="N"), 0, IF($C167="DM", $T167, IF(OR(AU167="Y", AU167="IR"),$AM167,IF(AU167="C", IF($BI167="Y", IF($AF167="N/A", $Q167, $AF167), IF($AG167="N/A", $T167,$AG167)))))))</f>
        <v>5</v>
      </c>
      <c r="BN167" s="16">
        <f>IF(AV167="R", $CA167, IF(OR(AV167="P", AV167="T", AV167="N"), 0, IF($C167="DM", $T167, IF(OR(AV167="Y", AV167="IR"),$AM167,IF(AV167="C", IF($BI167="Y", IF($AF167="N/A", $Q167, $AF167), IF($AG167="N/A", $T167,$AG167)))))))</f>
        <v>5</v>
      </c>
      <c r="BO167" s="16">
        <f>IF(AW167="R", $CA167, IF(OR(AW167="P", AW167="T", AW167="N"), 0, IF($C167="DM", $T167, IF(OR(AW167="Y", AW167="IR"),$AM167,IF(AW167="C", IF($BI167="Y", IF($AF167="N/A", $Q167, $AF167), IF($AG167="N/A", $T167,$AG167)))))))</f>
        <v>5</v>
      </c>
      <c r="BP167" s="16">
        <f>IF(AX167="R", $CA167, IF(OR(AX167="P", AX167="T", AX167="N"), 0, IF($C167="DM", $T167, IF(OR(AX167="Y", AX167="IR"),$AM167,IF(AX167="C", IF($BI167="Y", IF($AF167="N/A", $Q167, $AF167), IF($AG167="N/A", $T167,$AG167)))))))</f>
        <v>5</v>
      </c>
      <c r="BQ167" s="16">
        <f>IF(AY167="R", $CA167, IF(OR(AY167="P", AY167="T", AY167="N"), 0, IF($C167="DM", $T167, IF(OR(AY167="Y", AY167="IR"),$AM167,IF(AY167="C", IF($BI167="Y", IF($AF167="N/A", $Q167, $AF167), IF($AG167="N/A", $T167,$AG167)))))))</f>
        <v>5</v>
      </c>
      <c r="BR167" s="16">
        <f>IF(AZ167="R", $CA167, IF(OR(AZ167="P", AZ167="T", AZ167="N"), 0, IF($C167="DM", $T167, IF(OR(AZ167="Y", AZ167="IR"),$AM167,IF(AZ167="C", IF($BI167="Y", IF($AF167="N/A", $Q167, $AF167), IF($AG167="N/A", $T167,$AG167)))))))</f>
        <v>5</v>
      </c>
      <c r="BS167" s="16">
        <f>IF(BA167="R", $CA167, IF(OR(BA167="P", BA167="T", BA167="N"), 0, IF($C167="DM", $T167, IF(OR(BA167="Y", BA167="IR"),$AM167,IF(BA167="C", IF($BI167="Y", IF($AF167="N/A", $Q167, $AF167), IF($AG167="N/A", $T167,$AG167)))))))</f>
        <v>5</v>
      </c>
      <c r="BT167" s="16">
        <f>IF(BB167="R", $CA167, IF(OR(BB167="P", BB167="T", BB167="N"), 0, IF($C167="DM", $T167, IF(OR(BB167="Y", BB167="IR"),$AM167,IF(BB167="C", IF($BI167="Y", IF($BA167="C", IF($AF167="N/A", $Q167, $AF167), IF($AF167="N/A", $T167, $AM167)), IF($AG167="N/A", $T167,$AG167)))))))</f>
        <v>5</v>
      </c>
      <c r="BU167" s="16">
        <f>IF(BC167="R", $CA167, IF(OR(BC167="P", BC167="T", BC167="N"), 0, IF($C167="DM", $T167, IF(OR(BC167="Y", BC167="IR"),$AM167,IF(BC167="C", IF($BI167="Y", IF($BA167="C", IF($AF167="N/A", $Q167, $AF167), IF($AF167="N/A", $T167, $AM167)), IF($AG167="N/A", $T167,$AG167)))))))</f>
        <v>5</v>
      </c>
      <c r="BV167" s="16">
        <f>IF(BD167="R", $CA167, IF(OR(BD167="P", BD167="T", BD167="N"), 0, IF($C167="DM", $T167, IF(OR(BD167="Y", BD167="IR"),$AM167,IF(BD167="C", IF($BI167="Y", IF($BA167="C", IF($AF167="N/A", $Q167, $AF167), IF($AF167="N/A", $T167, $AM167)), IF($AG167="N/A", $T167,$AG167)))))))</f>
        <v>5</v>
      </c>
      <c r="BW167" s="16">
        <f>IF(BE167="R", $CA167, IF(OR(BE167="P", BE167="T", BE167="N"), 0, IF($C167="DM", $T167, IF(OR(BE167="Y", BE167="IR"),$AM167,IF(BE167="C", IF($BI167="Y", IF($BA167="C", IF($AF167="N/A", $Q167, $AF167), IF($AF167="N/A", $T167, $AM167)), IF($AG167="N/A", $T167,$AG167)))))))</f>
        <v>5</v>
      </c>
      <c r="BX167" s="16">
        <f>IF(BF167="R", $CA167, IF(OR(BF167="P", BF167="T", BF167="N"), 0, IF($C167="DM", $T167, IF(OR(BF167="Y", BF167="IR"),$AM167,IF(BF167="C", IF($BI167="Y", IF($BA167="C", IF($AF167="N/A", $Q167, $AF167), IF($AF167="N/A", $T167, $AM167)), IF($AG167="N/A", $T167,$AG167)))))))</f>
        <v>5</v>
      </c>
      <c r="BY167" s="16">
        <f>IF(BG167="R", $CA167, IF(OR(BG167="P", BG167="T", BG167="N"), 0, IF($C167="DM", $T167, IF(OR(BG167="Y", BG167="IR"),$AM167,IF(BG167="C", IF($BI167="Y", IF($BA167="C", IF($AF167="N/A", $Q167, $AF167), IF($AF167="N/A", $T167, $AM167)), IF($AG167="N/A", $T167,$AG167)))))))</f>
        <v>5</v>
      </c>
      <c r="BZ167" s="16">
        <f>IF(BH167="R", $CA167, IF(OR(BH167="P", BH167="T", BH167="N"), 0, IF($C167="DM", $T167, IF(OR(BH167="Y", BH167="IR"),$AM167,IF(BH167="C", IF($BI167="Y", IF($BA167="C", IF($AF167="N/A", $Q167, $AF167), IF($AF167="N/A", $T167, $AM167)), IF($AG167="N/A", $T167,$AG167)))))))</f>
        <v>5</v>
      </c>
      <c r="CA167" s="15" t="s">
        <v>75</v>
      </c>
      <c r="CB167" s="16">
        <f>BZ167</f>
        <v>5</v>
      </c>
      <c r="CC167" s="15">
        <f>IF(OR($BH167="T", $BH167="R"), 0, IF($BH167="C", IF($BI167="Y", IF($BA167="C", 0, IF(AF167="N/A", Q167-T167, AF167-AG167)), IF($AF167="N/A", U167, AH167)), AN167))</f>
        <v>5</v>
      </c>
      <c r="CD167" s="15">
        <f>IF(OR($BH167="T", $BH167="R"), 0, IF($BH167="C", IF($BI167="Y", 0, IF($AF167="N/A", V167, AI167)), AO167))</f>
        <v>5</v>
      </c>
      <c r="CE167" s="15">
        <f>IF(OR($BH167="T", $BH167="R"), 0, IF($BH167="C", IF($BI167="Y", 0, IF($AF167="N/A", W167, AJ167)), AP167))</f>
        <v>5</v>
      </c>
      <c r="CF167" s="15" t="str">
        <f>IF(OR($BH167="T", $BH167="R"), 0, IF($BH167="C", IF($BI167="Y", 0, IF($AF167="N/A", X167, AK167)), AQ167))</f>
        <v>N/A</v>
      </c>
      <c r="CG167" t="str">
        <f>IF(AC167="N/A", "S:"&amp;L167&amp;" G:"&amp;M167&amp;" GR:"&amp;Q167, IF(AC167=0, "S:"&amp;L167&amp;" G:"&amp;M167&amp;" GR:"&amp;Q167, "S:"&amp;L167&amp;"/"&amp;AD167&amp;" G:"&amp;AE167&amp;" GR:"&amp;AF167))</f>
        <v>S:3 G:2 GR:8</v>
      </c>
    </row>
    <row r="168" spans="1:85" x14ac:dyDescent="0.25">
      <c r="A168" s="14">
        <v>5680</v>
      </c>
      <c r="B168" s="15" t="s">
        <v>3029</v>
      </c>
      <c r="C168" s="15" t="s">
        <v>69</v>
      </c>
      <c r="D168" s="15" t="s">
        <v>53</v>
      </c>
      <c r="E168" s="15">
        <f>VLOOKUP(B168, 'Rookie Year'!$A$2:$B$55679,2,FALSE)</f>
        <v>2024</v>
      </c>
      <c r="F168" s="15">
        <v>2024</v>
      </c>
      <c r="G168" s="15" t="s">
        <v>40</v>
      </c>
      <c r="H168" s="15" t="s">
        <v>2226</v>
      </c>
      <c r="I168" s="16">
        <v>1</v>
      </c>
      <c r="J168" s="15">
        <v>3</v>
      </c>
      <c r="K168" s="17">
        <f>IF(AND(G168&lt;&gt;"N",R168="N/A"), IF(I168&lt;4, 0, 0.25),IF(I168=1, IF(J168=1,0.25, 0.25), IF(I168&lt;13, 0.25, IF(I168&lt;26, 0.4, IF(I168&lt;51, 0.6, 0.75)))))</f>
        <v>0</v>
      </c>
      <c r="L168" s="16">
        <f>I168-M168</f>
        <v>1</v>
      </c>
      <c r="M168" s="16">
        <f>ROUNDUP(I168*K168,0)</f>
        <v>0</v>
      </c>
      <c r="N168" s="16">
        <f>M168*J168</f>
        <v>0</v>
      </c>
      <c r="O168" s="16">
        <v>0</v>
      </c>
      <c r="P168" s="16">
        <v>0</v>
      </c>
      <c r="Q168" s="16">
        <f>N168-O168-P168</f>
        <v>0</v>
      </c>
      <c r="R168" s="15" t="s">
        <v>75</v>
      </c>
      <c r="S168" s="15">
        <f>IF(R168="N/A", J168-($B$1-F168), J168-($B$1-R168))</f>
        <v>3</v>
      </c>
      <c r="T168" s="16">
        <f>IF($S168&lt;1, "N/A", $M168)</f>
        <v>0</v>
      </c>
      <c r="U168" s="16">
        <f>IF($S168&lt;2, "N/A", $M168)</f>
        <v>0</v>
      </c>
      <c r="V168" s="16">
        <f>IF($S168&lt;3, "N/A", $M168)</f>
        <v>0</v>
      </c>
      <c r="W168" s="16" t="str">
        <f>IF($S168&lt;4, "N/A", $M168)</f>
        <v>N/A</v>
      </c>
      <c r="X168" s="16" t="str">
        <f>IF($S168&lt;5, "N/A", $M168)</f>
        <v>N/A</v>
      </c>
      <c r="Y168" s="15" t="str">
        <f>IF(SUM(T168:X168)&lt;&gt;Q168, "CHECK", "OK")</f>
        <v>OK</v>
      </c>
      <c r="Z168" s="15" t="str">
        <f>IF(F168=$B$1, "No", IF(S168=1, "Yes", "No"))</f>
        <v>No</v>
      </c>
      <c r="AA168" s="18" t="str">
        <f>IF(C168="DM", "N/A", IF(Z168="No","N/A",VLOOKUP(B168,'Extension List'!$A$3:$R$1972,18,FALSE)))</f>
        <v>N/A</v>
      </c>
      <c r="AB168" s="15" t="str">
        <f>IF(C168="DM", "N/A", IF(Z168="No","N/A",VLOOKUP(B168,'Extension List'!$A$3:$T$1972,20,FALSE)))</f>
        <v>N/A</v>
      </c>
      <c r="AC168" s="15" t="str">
        <f>IF(AA168="N/A", "N/A", 0)</f>
        <v>N/A</v>
      </c>
      <c r="AD168" s="16" t="str">
        <f>IF(AE168="N/A", "N/A", AA168-AE168)</f>
        <v>N/A</v>
      </c>
      <c r="AE168" s="16" t="str">
        <f>IF(AA168="N/A", "N/A", IF(AC168&gt;0, IF(AA168&lt;13, ROUNDUP(0.25*AA168,0), IF(AA168&lt;26, ROUNDUP(0.4*AA168,0), IF(AA168&lt;51, ROUNDUP(0.6*AA168,0), ROUNDUP(0.75*AA168,0)))), "N/A"))</f>
        <v>N/A</v>
      </c>
      <c r="AF168" s="16" t="str">
        <f>IF(AD168="N/A","N/A", (AE168*AC168)+Q168)</f>
        <v>N/A</v>
      </c>
      <c r="AG168" s="16" t="str">
        <f>IF($AF168="N/A", "N/A", "TBC")</f>
        <v>N/A</v>
      </c>
      <c r="AH168" s="16" t="str">
        <f>IF($AF168="N/A", "N/A", "TBC")</f>
        <v>N/A</v>
      </c>
      <c r="AI168" s="16" t="str">
        <f>IF($AF168="N/A","N/A",IF(AC168&gt;1,"TBC","N/A"))</f>
        <v>N/A</v>
      </c>
      <c r="AJ168" s="16" t="str">
        <f>IF($AF168="N/A","N/A",IF(AC168&gt;2,"TBC","N/A"))</f>
        <v>N/A</v>
      </c>
      <c r="AK168" s="16" t="str">
        <f>IF($AF168="N/A","N/A",IF(AC168&gt;3,"TBC","N/A"))</f>
        <v>N/A</v>
      </c>
      <c r="AL168" s="16" t="str">
        <f>IF(AC168="N/A","N/A",IF(AC168&gt;0,IF(SUM(AG168:AK168)&lt;&gt;AF168,"CHECK","OK"),"N/A"))</f>
        <v>N/A</v>
      </c>
      <c r="AM168" s="16">
        <f>IF(AD168="N/A", L168+T168, L168+AG168)</f>
        <v>1</v>
      </c>
      <c r="AN168" s="16">
        <f>IF(AD168="N/A", IF(U168="N/A", "N/A", L168+U168), AD168+AH168)</f>
        <v>1</v>
      </c>
      <c r="AO168" s="16">
        <f>IF(AD168="N/A", IF(V168="N/A", "N/A", L168+V168), IF(AI168="N/A", "N/A", AD168+AI168))</f>
        <v>1</v>
      </c>
      <c r="AP168" s="16" t="str">
        <f>IF(AD168="N/A", IF(W168="N/A", "N/A", L168+W168), IF(AJ168="N/A", "N/A", AD168+AJ168))</f>
        <v>N/A</v>
      </c>
      <c r="AQ168" s="16" t="str">
        <f>IF(AD168="N/A", IF(X168="N/A", "N/A", L168+X168), IF(AK168="N/A", "N/A", AD168+AK168))</f>
        <v>N/A</v>
      </c>
      <c r="AR168" s="15" t="s">
        <v>66</v>
      </c>
      <c r="AS168" s="15" t="s">
        <v>66</v>
      </c>
      <c r="AT168" s="15" t="s">
        <v>66</v>
      </c>
      <c r="AU168" s="15" t="s">
        <v>66</v>
      </c>
      <c r="AV168" s="15" t="s">
        <v>66</v>
      </c>
      <c r="AW168" s="15" t="s">
        <v>66</v>
      </c>
      <c r="AX168" s="15" t="s">
        <v>66</v>
      </c>
      <c r="AY168" s="15" t="s">
        <v>66</v>
      </c>
      <c r="AZ168" s="15" t="s">
        <v>66</v>
      </c>
      <c r="BA168" s="15" t="s">
        <v>66</v>
      </c>
      <c r="BB168" s="15" t="s">
        <v>66</v>
      </c>
      <c r="BC168" s="15" t="s">
        <v>66</v>
      </c>
      <c r="BD168" s="15" t="s">
        <v>66</v>
      </c>
      <c r="BE168" s="15" t="s">
        <v>66</v>
      </c>
      <c r="BF168" s="15" t="s">
        <v>66</v>
      </c>
      <c r="BG168" s="15" t="s">
        <v>66</v>
      </c>
      <c r="BH168" s="15" t="s">
        <v>66</v>
      </c>
      <c r="BJ168" s="16">
        <f>IF(AR168="R", $CA168, IF(OR(AR168="P", AR168="T", AR168="N"), 0, IF($C168="DM", $T168, IF(OR(AR168="Y", AR168="IR"),$AM168,IF(AR168="C", IF($BI168="Y", IF($AF168="N/A", $Q168, $AF168), IF($AG168="N/A", $T168,$AG168)))))))</f>
        <v>0</v>
      </c>
      <c r="BK168" s="16">
        <f>IF(AS168="R", $CA168, IF(OR(AS168="P", AS168="T", AS168="N"), 0, IF($C168="DM", $T168, IF(OR(AS168="Y", AS168="IR"),$AM168,IF(AS168="C", IF($BI168="Y", IF($AF168="N/A", $Q168, $AF168), IF($AG168="N/A", $T168,$AG168)))))))</f>
        <v>0</v>
      </c>
      <c r="BL168" s="16">
        <f>IF(AT168="R", $CA168, IF(OR(AT168="P", AT168="T", AT168="N"), 0, IF($C168="DM", $T168, IF(OR(AT168="Y", AT168="IR"),$AM168,IF(AT168="C", IF($BI168="Y", IF($AF168="N/A", $Q168, $AF168), IF($AG168="N/A", $T168,$AG168)))))))</f>
        <v>0</v>
      </c>
      <c r="BM168" s="16">
        <f>IF(AU168="R", $CA168, IF(OR(AU168="P", AU168="T", AU168="N"), 0, IF($C168="DM", $T168, IF(OR(AU168="Y", AU168="IR"),$AM168,IF(AU168="C", IF($BI168="Y", IF($AF168="N/A", $Q168, $AF168), IF($AG168="N/A", $T168,$AG168)))))))</f>
        <v>0</v>
      </c>
      <c r="BN168" s="16">
        <f>IF(AV168="R", $CA168, IF(OR(AV168="P", AV168="T", AV168="N"), 0, IF($C168="DM", $T168, IF(OR(AV168="Y", AV168="IR"),$AM168,IF(AV168="C", IF($BI168="Y", IF($AF168="N/A", $Q168, $AF168), IF($AG168="N/A", $T168,$AG168)))))))</f>
        <v>0</v>
      </c>
      <c r="BO168" s="16">
        <f>IF(AW168="R", $CA168, IF(OR(AW168="P", AW168="T", AW168="N"), 0, IF($C168="DM", $T168, IF(OR(AW168="Y", AW168="IR"),$AM168,IF(AW168="C", IF($BI168="Y", IF($AF168="N/A", $Q168, $AF168), IF($AG168="N/A", $T168,$AG168)))))))</f>
        <v>0</v>
      </c>
      <c r="BP168" s="16">
        <f>IF(AX168="R", $CA168, IF(OR(AX168="P", AX168="T", AX168="N"), 0, IF($C168="DM", $T168, IF(OR(AX168="Y", AX168="IR"),$AM168,IF(AX168="C", IF($BI168="Y", IF($AF168="N/A", $Q168, $AF168), IF($AG168="N/A", $T168,$AG168)))))))</f>
        <v>0</v>
      </c>
      <c r="BQ168" s="16">
        <f>IF(AY168="R", $CA168, IF(OR(AY168="P", AY168="T", AY168="N"), 0, IF($C168="DM", $T168, IF(OR(AY168="Y", AY168="IR"),$AM168,IF(AY168="C", IF($BI168="Y", IF($AF168="N/A", $Q168, $AF168), IF($AG168="N/A", $T168,$AG168)))))))</f>
        <v>0</v>
      </c>
      <c r="BR168" s="16">
        <f>IF(AZ168="R", $CA168, IF(OR(AZ168="P", AZ168="T", AZ168="N"), 0, IF($C168="DM", $T168, IF(OR(AZ168="Y", AZ168="IR"),$AM168,IF(AZ168="C", IF($BI168="Y", IF($AF168="N/A", $Q168, $AF168), IF($AG168="N/A", $T168,$AG168)))))))</f>
        <v>0</v>
      </c>
      <c r="BS168" s="16">
        <f>IF(BA168="R", $CA168, IF(OR(BA168="P", BA168="T", BA168="N"), 0, IF($C168="DM", $T168, IF(OR(BA168="Y", BA168="IR"),$AM168,IF(BA168="C", IF($BI168="Y", IF($AF168="N/A", $Q168, $AF168), IF($AG168="N/A", $T168,$AG168)))))))</f>
        <v>0</v>
      </c>
      <c r="BT168" s="16">
        <f>IF(BB168="R", $CA168, IF(OR(BB168="P", BB168="T", BB168="N"), 0, IF($C168="DM", $T168, IF(OR(BB168="Y", BB168="IR"),$AM168,IF(BB168="C", IF($BI168="Y", IF($BA168="C", IF($AF168="N/A", $Q168, $AF168), IF($AF168="N/A", $T168, $AM168)), IF($AG168="N/A", $T168,$AG168)))))))</f>
        <v>0</v>
      </c>
      <c r="BU168" s="16">
        <f>IF(BC168="R", $CA168, IF(OR(BC168="P", BC168="T", BC168="N"), 0, IF($C168="DM", $T168, IF(OR(BC168="Y", BC168="IR"),$AM168,IF(BC168="C", IF($BI168="Y", IF($BA168="C", IF($AF168="N/A", $Q168, $AF168), IF($AF168="N/A", $T168, $AM168)), IF($AG168="N/A", $T168,$AG168)))))))</f>
        <v>0</v>
      </c>
      <c r="BV168" s="16">
        <f>IF(BD168="R", $CA168, IF(OR(BD168="P", BD168="T", BD168="N"), 0, IF($C168="DM", $T168, IF(OR(BD168="Y", BD168="IR"),$AM168,IF(BD168="C", IF($BI168="Y", IF($BA168="C", IF($AF168="N/A", $Q168, $AF168), IF($AF168="N/A", $T168, $AM168)), IF($AG168="N/A", $T168,$AG168)))))))</f>
        <v>0</v>
      </c>
      <c r="BW168" s="16">
        <f>IF(BE168="R", $CA168, IF(OR(BE168="P", BE168="T", BE168="N"), 0, IF($C168="DM", $T168, IF(OR(BE168="Y", BE168="IR"),$AM168,IF(BE168="C", IF($BI168="Y", IF($BA168="C", IF($AF168="N/A", $Q168, $AF168), IF($AF168="N/A", $T168, $AM168)), IF($AG168="N/A", $T168,$AG168)))))))</f>
        <v>0</v>
      </c>
      <c r="BX168" s="16">
        <f>IF(BF168="R", $CA168, IF(OR(BF168="P", BF168="T", BF168="N"), 0, IF($C168="DM", $T168, IF(OR(BF168="Y", BF168="IR"),$AM168,IF(BF168="C", IF($BI168="Y", IF($BA168="C", IF($AF168="N/A", $Q168, $AF168), IF($AF168="N/A", $T168, $AM168)), IF($AG168="N/A", $T168,$AG168)))))))</f>
        <v>0</v>
      </c>
      <c r="BY168" s="16">
        <f>IF(BG168="R", $CA168, IF(OR(BG168="P", BG168="T", BG168="N"), 0, IF($C168="DM", $T168, IF(OR(BG168="Y", BG168="IR"),$AM168,IF(BG168="C", IF($BI168="Y", IF($BA168="C", IF($AF168="N/A", $Q168, $AF168), IF($AF168="N/A", $T168, $AM168)), IF($AG168="N/A", $T168,$AG168)))))))</f>
        <v>0</v>
      </c>
      <c r="BZ168" s="16">
        <f>IF(BH168="R", $CA168, IF(OR(BH168="P", BH168="T", BH168="N"), 0, IF($C168="DM", $T168, IF(OR(BH168="Y", BH168="IR"),$AM168,IF(BH168="C", IF($BI168="Y", IF($BA168="C", IF($AF168="N/A", $Q168, $AF168), IF($AF168="N/A", $T168, $AM168)), IF($AG168="N/A", $T168,$AG168)))))))</f>
        <v>0</v>
      </c>
      <c r="CA168" s="15" t="s">
        <v>75</v>
      </c>
      <c r="CB168" s="16">
        <f>BZ168</f>
        <v>0</v>
      </c>
      <c r="CC168" s="15">
        <f>IF(OR($BH168="T", $BH168="R"), 0, IF($BH168="C", IF($BI168="Y", IF($BA168="C", 0, IF(AF168="N/A", Q168-T168, AF168-AG168)), IF($AF168="N/A", U168, AH168)), AN168))</f>
        <v>1</v>
      </c>
      <c r="CD168" s="15">
        <f>IF(OR($BH168="T", $BH168="R"), 0, IF($BH168="C", IF($BI168="Y", 0, IF($AF168="N/A", V168, AI168)), AO168))</f>
        <v>1</v>
      </c>
      <c r="CE168" s="15" t="str">
        <f>IF(OR($BH168="T", $BH168="R"), 0, IF($BH168="C", IF($BI168="Y", 0, IF($AF168="N/A", W168, AJ168)), AP168))</f>
        <v>N/A</v>
      </c>
      <c r="CF168" s="15" t="str">
        <f>IF(OR($BH168="T", $BH168="R"), 0, IF($BH168="C", IF($BI168="Y", 0, IF($AF168="N/A", X168, AK168)), AQ168))</f>
        <v>N/A</v>
      </c>
      <c r="CG168" t="str">
        <f>IF(AC168="N/A", "S:"&amp;L168&amp;" G:"&amp;M168&amp;" GR:"&amp;Q168, IF(AC168=0, "S:"&amp;L168&amp;" G:"&amp;M168&amp;" GR:"&amp;Q168, "S:"&amp;L168&amp;"/"&amp;AD168&amp;" G:"&amp;AE168&amp;" GR:"&amp;AF168))</f>
        <v>S:1 G:0 GR:0</v>
      </c>
    </row>
    <row r="169" spans="1:85" x14ac:dyDescent="0.25">
      <c r="A169" s="14">
        <v>2554</v>
      </c>
      <c r="B169" s="15" t="s">
        <v>2715</v>
      </c>
      <c r="C169" s="15" t="s">
        <v>69</v>
      </c>
      <c r="D169" s="15" t="s">
        <v>53</v>
      </c>
      <c r="E169" s="15">
        <f>VLOOKUP(B169, 'Rookie Year'!$A$2:$B$55679,2,FALSE)</f>
        <v>2018</v>
      </c>
      <c r="F169" s="15">
        <v>2018</v>
      </c>
      <c r="G169" s="15" t="s">
        <v>40</v>
      </c>
      <c r="H169" s="15" t="s">
        <v>1927</v>
      </c>
      <c r="I169" s="16">
        <v>41</v>
      </c>
      <c r="J169" s="15">
        <v>5</v>
      </c>
      <c r="K169" s="17">
        <f>IF(AND(G169&lt;&gt;"N",R169="N/A"), IF(I169&lt;4, 0, 0.25),IF(I169=1, IF(J169=1,0.25, 0.25), IF(I169&lt;13, 0.25, IF(I169&lt;26, 0.4, IF(I169&lt;51, 0.6, 0.75)))))</f>
        <v>0.6</v>
      </c>
      <c r="L169" s="16">
        <f>I169-M169</f>
        <v>16</v>
      </c>
      <c r="M169" s="16">
        <f>ROUNDUP(I169*K169,0)</f>
        <v>25</v>
      </c>
      <c r="N169" s="16">
        <f>M169*J169</f>
        <v>125</v>
      </c>
      <c r="O169" s="16">
        <v>100</v>
      </c>
      <c r="P169" s="16">
        <v>0</v>
      </c>
      <c r="Q169" s="16">
        <f>N169-O169-P169</f>
        <v>25</v>
      </c>
      <c r="R169" s="15">
        <v>2020</v>
      </c>
      <c r="S169" s="15">
        <f>IF(R169="N/A", J169-($B$1-F169), J169-($B$1-R169))</f>
        <v>1</v>
      </c>
      <c r="T169" s="16">
        <v>25</v>
      </c>
      <c r="U169" s="16" t="str">
        <f>IF($S169&lt;2, "N/A", $M169)</f>
        <v>N/A</v>
      </c>
      <c r="V169" s="16" t="str">
        <f>IF($S169&lt;3, "N/A", $M169)</f>
        <v>N/A</v>
      </c>
      <c r="W169" s="16" t="str">
        <f>IF($S169&lt;4, "N/A", $M169)</f>
        <v>N/A</v>
      </c>
      <c r="X169" s="16" t="str">
        <f>IF($S169&lt;5, "N/A", $M169)</f>
        <v>N/A</v>
      </c>
      <c r="Y169" s="15" t="str">
        <f>IF(SUM(T169:X169)&lt;&gt;Q169, "CHECK", "OK")</f>
        <v>OK</v>
      </c>
      <c r="Z169" s="15" t="str">
        <f>IF(F169=$B$1, "No", IF(S169=1, "Yes", "No"))</f>
        <v>Yes</v>
      </c>
      <c r="AA169" s="18">
        <f>IF(C169="DM", "N/A", IF(Z169="No","N/A",VLOOKUP(B169,'Extension List'!$A$3:$R$1972,18,FALSE)))</f>
        <v>1</v>
      </c>
      <c r="AB169" s="15">
        <f>IF(C169="DM", "N/A", IF(Z169="No","N/A",VLOOKUP(B169,'Extension List'!$A$3:$T$1972,20,FALSE)))</f>
        <v>1</v>
      </c>
      <c r="AC169" s="15">
        <f>IF(AA169="N/A", "N/A", 0)</f>
        <v>0</v>
      </c>
      <c r="AD169" s="16" t="str">
        <f>IF(AE169="N/A", "N/A", AA169-AE169)</f>
        <v>N/A</v>
      </c>
      <c r="AE169" s="16" t="str">
        <f>IF(AA169="N/A", "N/A", IF(AC169&gt;0, IF(AA169&lt;13, ROUNDUP(0.25*AA169,0), IF(AA169&lt;26, ROUNDUP(0.4*AA169,0), IF(AA169&lt;51, ROUNDUP(0.6*AA169,0), ROUNDUP(0.75*AA169,0)))), "N/A"))</f>
        <v>N/A</v>
      </c>
      <c r="AF169" s="16" t="str">
        <f>IF(AD169="N/A","N/A", (AE169*AC169)+Q169)</f>
        <v>N/A</v>
      </c>
      <c r="AG169" s="16" t="str">
        <f>IF($AF169="N/A", "N/A", "TBC")</f>
        <v>N/A</v>
      </c>
      <c r="AH169" s="16" t="str">
        <f>IF($AF169="N/A", "N/A", "TBC")</f>
        <v>N/A</v>
      </c>
      <c r="AI169" s="16" t="str">
        <f>IF($AF169="N/A","N/A",IF(AC169&gt;1,"TBC","N/A"))</f>
        <v>N/A</v>
      </c>
      <c r="AJ169" s="16" t="str">
        <f>IF($AF169="N/A","N/A",IF(AC169&gt;2,"TBC","N/A"))</f>
        <v>N/A</v>
      </c>
      <c r="AK169" s="16" t="str">
        <f>IF($AF169="N/A","N/A",IF(AC169&gt;3,"TBC","N/A"))</f>
        <v>N/A</v>
      </c>
      <c r="AL169" s="16" t="str">
        <f>IF(AC169="N/A","N/A",IF(AC169&gt;0,IF(SUM(AG169:AK169)&lt;&gt;AF169,"CHECK","OK"),"N/A"))</f>
        <v>N/A</v>
      </c>
      <c r="AM169" s="16">
        <f>IF(AD169="N/A", L169+T169, L169+AG169)</f>
        <v>41</v>
      </c>
      <c r="AN169" s="16" t="str">
        <f>IF(AD169="N/A", IF(U169="N/A", "N/A", L169+U169), AD169+AH169)</f>
        <v>N/A</v>
      </c>
      <c r="AO169" s="16" t="str">
        <f>IF(AD169="N/A", IF(V169="N/A", "N/A", L169+V169), IF(AI169="N/A", "N/A", AD169+AI169))</f>
        <v>N/A</v>
      </c>
      <c r="AP169" s="16" t="str">
        <f>IF(AD169="N/A", IF(W169="N/A", "N/A", L169+W169), IF(AJ169="N/A", "N/A", AD169+AJ169))</f>
        <v>N/A</v>
      </c>
      <c r="AQ169" s="16" t="str">
        <f>IF(AD169="N/A", IF(X169="N/A", "N/A", L169+X169), IF(AK169="N/A", "N/A", AD169+AK169))</f>
        <v>N/A</v>
      </c>
      <c r="AR169" s="15" t="s">
        <v>40</v>
      </c>
      <c r="AS169" s="15" t="s">
        <v>44</v>
      </c>
      <c r="AT169" s="15" t="s">
        <v>44</v>
      </c>
      <c r="AU169" s="15" t="s">
        <v>44</v>
      </c>
      <c r="AV169" s="15" t="s">
        <v>44</v>
      </c>
      <c r="AW169" s="15" t="s">
        <v>44</v>
      </c>
      <c r="AX169" s="15" t="s">
        <v>44</v>
      </c>
      <c r="AY169" s="15" t="s">
        <v>44</v>
      </c>
      <c r="AZ169" s="15" t="s">
        <v>44</v>
      </c>
      <c r="BA169" s="15" t="s">
        <v>44</v>
      </c>
      <c r="BB169" s="15" t="s">
        <v>44</v>
      </c>
      <c r="BC169" s="15" t="s">
        <v>44</v>
      </c>
      <c r="BD169" s="15" t="s">
        <v>44</v>
      </c>
      <c r="BE169" s="15" t="s">
        <v>44</v>
      </c>
      <c r="BF169" s="15" t="s">
        <v>44</v>
      </c>
      <c r="BG169" s="15" t="s">
        <v>44</v>
      </c>
      <c r="BH169" s="15" t="s">
        <v>44</v>
      </c>
      <c r="BI169" s="15"/>
      <c r="BJ169" s="16">
        <f>IF(AR169="R", $CA169, IF(OR(AR169="P", AR169="T", AR169="N"), 0, IF($C169="DM", $T169, IF(OR(AR169="Y", AR169="IR"),$AM169,IF(AR169="C", IF($BI169="Y", IF($AF169="N/A", $Q169, $AF169), IF($AG169="N/A", $T169,$AG169)))))))</f>
        <v>41</v>
      </c>
      <c r="BK169" s="16">
        <f>IF(AS169="R", $CA169, IF(OR(AS169="P", AS169="T", AS169="N"), 0, IF($C169="DM", $T169, IF(OR(AS169="Y", AS169="IR"),$AM169,IF(AS169="C", IF($BI169="Y", IF($AF169="N/A", $Q169, $AF169), IF($AG169="N/A", $T169,$AG169)))))))</f>
        <v>25</v>
      </c>
      <c r="BL169" s="16">
        <f>IF(AT169="R", $CA169, IF(OR(AT169="P", AT169="T", AT169="N"), 0, IF($C169="DM", $T169, IF(OR(AT169="Y", AT169="IR"),$AM169,IF(AT169="C", IF($BI169="Y", IF($AF169="N/A", $Q169, $AF169), IF($AG169="N/A", $T169,$AG169)))))))</f>
        <v>25</v>
      </c>
      <c r="BM169" s="16">
        <f>IF(AU169="R", $CA169, IF(OR(AU169="P", AU169="T", AU169="N"), 0, IF($C169="DM", $T169, IF(OR(AU169="Y", AU169="IR"),$AM169,IF(AU169="C", IF($BI169="Y", IF($AF169="N/A", $Q169, $AF169), IF($AG169="N/A", $T169,$AG169)))))))</f>
        <v>25</v>
      </c>
      <c r="BN169" s="16">
        <f>IF(AV169="R", $CA169, IF(OR(AV169="P", AV169="T", AV169="N"), 0, IF($C169="DM", $T169, IF(OR(AV169="Y", AV169="IR"),$AM169,IF(AV169="C", IF($BI169="Y", IF($AF169="N/A", $Q169, $AF169), IF($AG169="N/A", $T169,$AG169)))))))</f>
        <v>25</v>
      </c>
      <c r="BO169" s="16">
        <f>IF(AW169="R", $CA169, IF(OR(AW169="P", AW169="T", AW169="N"), 0, IF($C169="DM", $T169, IF(OR(AW169="Y", AW169="IR"),$AM169,IF(AW169="C", IF($BI169="Y", IF($AF169="N/A", $Q169, $AF169), IF($AG169="N/A", $T169,$AG169)))))))</f>
        <v>25</v>
      </c>
      <c r="BP169" s="16">
        <f>IF(AX169="R", $CA169, IF(OR(AX169="P", AX169="T", AX169="N"), 0, IF($C169="DM", $T169, IF(OR(AX169="Y", AX169="IR"),$AM169,IF(AX169="C", IF($BI169="Y", IF($AF169="N/A", $Q169, $AF169), IF($AG169="N/A", $T169,$AG169)))))))</f>
        <v>25</v>
      </c>
      <c r="BQ169" s="16">
        <f>IF(AY169="R", $CA169, IF(OR(AY169="P", AY169="T", AY169="N"), 0, IF($C169="DM", $T169, IF(OR(AY169="Y", AY169="IR"),$AM169,IF(AY169="C", IF($BI169="Y", IF($AF169="N/A", $Q169, $AF169), IF($AG169="N/A", $T169,$AG169)))))))</f>
        <v>25</v>
      </c>
      <c r="BR169" s="16">
        <f>IF(AZ169="R", $CA169, IF(OR(AZ169="P", AZ169="T", AZ169="N"), 0, IF($C169="DM", $T169, IF(OR(AZ169="Y", AZ169="IR"),$AM169,IF(AZ169="C", IF($BI169="Y", IF($AF169="N/A", $Q169, $AF169), IF($AG169="N/A", $T169,$AG169)))))))</f>
        <v>25</v>
      </c>
      <c r="BS169" s="16">
        <f>IF(BA169="R", $CA169, IF(OR(BA169="P", BA169="T", BA169="N"), 0, IF($C169="DM", $T169, IF(OR(BA169="Y", BA169="IR"),$AM169,IF(BA169="C", IF($BI169="Y", IF($AF169="N/A", $Q169, $AF169), IF($AG169="N/A", $T169,$AG169)))))))</f>
        <v>25</v>
      </c>
      <c r="BT169" s="16">
        <f>IF(BB169="R", $CA169, IF(OR(BB169="P", BB169="T", BB169="N"), 0, IF($C169="DM", $T169, IF(OR(BB169="Y", BB169="IR"),$AM169,IF(BB169="C", IF($BI169="Y", IF($BA169="C", IF($AF169="N/A", $Q169, $AF169), IF($AF169="N/A", $T169, $AM169)), IF($AG169="N/A", $T169,$AG169)))))))</f>
        <v>25</v>
      </c>
      <c r="BU169" s="16">
        <f>IF(BC169="R", $CA169, IF(OR(BC169="P", BC169="T", BC169="N"), 0, IF($C169="DM", $T169, IF(OR(BC169="Y", BC169="IR"),$AM169,IF(BC169="C", IF($BI169="Y", IF($BA169="C", IF($AF169="N/A", $Q169, $AF169), IF($AF169="N/A", $T169, $AM169)), IF($AG169="N/A", $T169,$AG169)))))))</f>
        <v>25</v>
      </c>
      <c r="BV169" s="16">
        <f>IF(BD169="R", $CA169, IF(OR(BD169="P", BD169="T", BD169="N"), 0, IF($C169="DM", $T169, IF(OR(BD169="Y", BD169="IR"),$AM169,IF(BD169="C", IF($BI169="Y", IF($BA169="C", IF($AF169="N/A", $Q169, $AF169), IF($AF169="N/A", $T169, $AM169)), IF($AG169="N/A", $T169,$AG169)))))))</f>
        <v>25</v>
      </c>
      <c r="BW169" s="16">
        <f>IF(BE169="R", $CA169, IF(OR(BE169="P", BE169="T", BE169="N"), 0, IF($C169="DM", $T169, IF(OR(BE169="Y", BE169="IR"),$AM169,IF(BE169="C", IF($BI169="Y", IF($BA169="C", IF($AF169="N/A", $Q169, $AF169), IF($AF169="N/A", $T169, $AM169)), IF($AG169="N/A", $T169,$AG169)))))))</f>
        <v>25</v>
      </c>
      <c r="BX169" s="16">
        <f>IF(BF169="R", $CA169, IF(OR(BF169="P", BF169="T", BF169="N"), 0, IF($C169="DM", $T169, IF(OR(BF169="Y", BF169="IR"),$AM169,IF(BF169="C", IF($BI169="Y", IF($BA169="C", IF($AF169="N/A", $Q169, $AF169), IF($AF169="N/A", $T169, $AM169)), IF($AG169="N/A", $T169,$AG169)))))))</f>
        <v>25</v>
      </c>
      <c r="BY169" s="16">
        <f>IF(BG169="R", $CA169, IF(OR(BG169="P", BG169="T", BG169="N"), 0, IF($C169="DM", $T169, IF(OR(BG169="Y", BG169="IR"),$AM169,IF(BG169="C", IF($BI169="Y", IF($BA169="C", IF($AF169="N/A", $Q169, $AF169), IF($AF169="N/A", $T169, $AM169)), IF($AG169="N/A", $T169,$AG169)))))))</f>
        <v>25</v>
      </c>
      <c r="BZ169" s="16">
        <f>IF(BH169="R", $CA169, IF(OR(BH169="P", BH169="T", BH169="N"), 0, IF($C169="DM", $T169, IF(OR(BH169="Y", BH169="IR"),$AM169,IF(BH169="C", IF($BI169="Y", IF($BA169="C", IF($AF169="N/A", $Q169, $AF169), IF($AF169="N/A", $T169, $AM169)), IF($AG169="N/A", $T169,$AG169)))))))</f>
        <v>25</v>
      </c>
      <c r="CA169" s="15" t="s">
        <v>75</v>
      </c>
      <c r="CB169" s="16">
        <f>BZ169</f>
        <v>25</v>
      </c>
      <c r="CC169" s="15" t="str">
        <f>IF(OR($BH169="T", $BH169="R"), 0, IF($BH169="C", IF($BI169="Y", IF($BA169="C", 0, IF(AF169="N/A", Q169-T169, AF169-AG169)), IF($AF169="N/A", U169, AH169)), AN169))</f>
        <v>N/A</v>
      </c>
      <c r="CD169" s="15" t="str">
        <f>IF(OR($BH169="T", $BH169="R"), 0, IF($BH169="C", IF($BI169="Y", 0, IF($AF169="N/A", V169, AI169)), AO169))</f>
        <v>N/A</v>
      </c>
      <c r="CE169" s="15" t="str">
        <f>IF(OR($BH169="T", $BH169="R"), 0, IF($BH169="C", IF($BI169="Y", 0, IF($AF169="N/A", W169, AJ169)), AP169))</f>
        <v>N/A</v>
      </c>
      <c r="CF169" s="15" t="str">
        <f>IF(OR($BH169="T", $BH169="R"), 0, IF($BH169="C", IF($BI169="Y", 0, IF($AF169="N/A", X169, AK169)), AQ169))</f>
        <v>N/A</v>
      </c>
      <c r="CG169" t="str">
        <f>IF(AC169="N/A", "S:"&amp;L169&amp;" G:"&amp;M169&amp;" GR:"&amp;Q169, IF(AC169=0, "S:"&amp;L169&amp;" G:"&amp;M169&amp;" GR:"&amp;Q169, "S:"&amp;L169&amp;"/"&amp;AD169&amp;" G:"&amp;AE169&amp;" GR:"&amp;AF169))</f>
        <v>S:16 G:25 GR:25</v>
      </c>
    </row>
    <row r="170" spans="1:85" x14ac:dyDescent="0.25">
      <c r="A170" s="14">
        <v>5760</v>
      </c>
      <c r="B170" s="15" t="s">
        <v>2672</v>
      </c>
      <c r="C170" s="15" t="s">
        <v>69</v>
      </c>
      <c r="D170" s="15" t="s">
        <v>53</v>
      </c>
      <c r="E170" s="15">
        <f>VLOOKUP(B170, 'Rookie Year'!$A$2:$B$55679,2,FALSE)</f>
        <v>2022</v>
      </c>
      <c r="F170" s="15">
        <v>2024</v>
      </c>
      <c r="G170" s="15" t="s">
        <v>42</v>
      </c>
      <c r="H170" s="15">
        <v>3</v>
      </c>
      <c r="I170" s="16">
        <v>2</v>
      </c>
      <c r="J170" s="15">
        <v>1</v>
      </c>
      <c r="K170" s="17">
        <f>IF(AND(G170&lt;&gt;"N",R170="N/A"), IF(I170&lt;4, 0, 0.25),IF(I170=1, IF(J170=1,0.25, 0.25), IF(I170&lt;13, 0.25, IF(I170&lt;26, 0.4, IF(I170&lt;51, 0.6, 0.75)))))</f>
        <v>0.25</v>
      </c>
      <c r="L170" s="16">
        <f>I170-M170</f>
        <v>1</v>
      </c>
      <c r="M170" s="16">
        <f>ROUNDUP(I170*K170,0)</f>
        <v>1</v>
      </c>
      <c r="N170" s="16">
        <f>M170*J170</f>
        <v>1</v>
      </c>
      <c r="O170" s="16">
        <v>0</v>
      </c>
      <c r="P170" s="16">
        <v>0</v>
      </c>
      <c r="Q170" s="16">
        <f>N170-O170-P170</f>
        <v>1</v>
      </c>
      <c r="R170" s="15" t="s">
        <v>75</v>
      </c>
      <c r="S170" s="15">
        <f>IF(R170="N/A", J170-($B$1-F170), J170-($B$1-R170))</f>
        <v>1</v>
      </c>
      <c r="T170" s="16">
        <f>IF($S170&lt;1, "N/A", $M170)</f>
        <v>1</v>
      </c>
      <c r="U170" s="16" t="str">
        <f>IF($S170&lt;2, "N/A", $M170)</f>
        <v>N/A</v>
      </c>
      <c r="V170" s="16" t="str">
        <f>IF($S170&lt;3, "N/A", $M170)</f>
        <v>N/A</v>
      </c>
      <c r="W170" s="16" t="str">
        <f>IF($S170&lt;4, "N/A", $M170)</f>
        <v>N/A</v>
      </c>
      <c r="X170" s="16" t="str">
        <f>IF($S170&lt;5, "N/A", $M170)</f>
        <v>N/A</v>
      </c>
      <c r="Y170" s="15" t="str">
        <f>IF(SUM(T170:X170)&lt;&gt;Q170, "CHECK", "OK")</f>
        <v>OK</v>
      </c>
      <c r="Z170" s="15" t="str">
        <f>IF(F170=$B$1, "No", IF(S170=1, "Yes", "No"))</f>
        <v>No</v>
      </c>
      <c r="AA170" s="18" t="str">
        <f>IF(C170="DM", "N/A", IF(Z170="No","N/A",VLOOKUP(B170,'Extension List'!$A$3:$R$1972,18,FALSE)))</f>
        <v>N/A</v>
      </c>
      <c r="AB170" s="15" t="str">
        <f>IF(C170="DM", "N/A", IF(Z170="No","N/A",VLOOKUP(B170,'Extension List'!$A$3:$T$1972,20,FALSE)))</f>
        <v>N/A</v>
      </c>
      <c r="AC170" s="15" t="str">
        <f>IF(AA170="N/A", "N/A", 0)</f>
        <v>N/A</v>
      </c>
      <c r="AD170" s="16" t="str">
        <f>IF(AE170="N/A", "N/A", AA170-AE170)</f>
        <v>N/A</v>
      </c>
      <c r="AE170" s="16" t="str">
        <f>IF(AA170="N/A", "N/A", IF(AC170&gt;0, IF(AA170&lt;13, ROUNDUP(0.25*AA170,0), IF(AA170&lt;26, ROUNDUP(0.4*AA170,0), IF(AA170&lt;51, ROUNDUP(0.6*AA170,0), ROUNDUP(0.75*AA170,0)))), "N/A"))</f>
        <v>N/A</v>
      </c>
      <c r="AF170" s="16" t="str">
        <f>IF(AD170="N/A","N/A", (AE170*AC170)+Q170)</f>
        <v>N/A</v>
      </c>
      <c r="AG170" s="16" t="str">
        <f>IF($AF170="N/A", "N/A", "TBC")</f>
        <v>N/A</v>
      </c>
      <c r="AH170" s="16" t="str">
        <f>IF($AF170="N/A", "N/A", "TBC")</f>
        <v>N/A</v>
      </c>
      <c r="AI170" s="16" t="str">
        <f>IF($AF170="N/A","N/A",IF(AC170&gt;1,"TBC","N/A"))</f>
        <v>N/A</v>
      </c>
      <c r="AJ170" s="16" t="str">
        <f>IF($AF170="N/A","N/A",IF(AC170&gt;2,"TBC","N/A"))</f>
        <v>N/A</v>
      </c>
      <c r="AK170" s="16" t="str">
        <f>IF($AF170="N/A","N/A",IF(AC170&gt;3,"TBC","N/A"))</f>
        <v>N/A</v>
      </c>
      <c r="AL170" s="16" t="str">
        <f>IF(AC170="N/A","N/A",IF(AC170&gt;0,IF(SUM(AG170:AK170)&lt;&gt;AF170,"CHECK","OK"),"N/A"))</f>
        <v>N/A</v>
      </c>
      <c r="AM170" s="16">
        <f>IF(AD170="N/A", L170+T170, L170+AG170)</f>
        <v>2</v>
      </c>
      <c r="AN170" s="16" t="str">
        <f>IF(AD170="N/A", IF(U170="N/A", "N/A", L170+U170), AD170+AH170)</f>
        <v>N/A</v>
      </c>
      <c r="AO170" s="16" t="str">
        <f>IF(AD170="N/A", IF(V170="N/A", "N/A", L170+V170), IF(AI170="N/A", "N/A", AD170+AI170))</f>
        <v>N/A</v>
      </c>
      <c r="AP170" s="16" t="str">
        <f>IF(AD170="N/A", IF(W170="N/A", "N/A", L170+W170), IF(AJ170="N/A", "N/A", AD170+AJ170))</f>
        <v>N/A</v>
      </c>
      <c r="AQ170" s="16" t="str">
        <f>IF(AD170="N/A", IF(X170="N/A", "N/A", L170+X170), IF(AK170="N/A", "N/A", AD170+AK170))</f>
        <v>N/A</v>
      </c>
      <c r="AR170" s="15" t="s">
        <v>42</v>
      </c>
      <c r="AS170" s="15" t="s">
        <v>42</v>
      </c>
      <c r="AT170" s="15" t="s">
        <v>42</v>
      </c>
      <c r="AU170" s="15" t="s">
        <v>40</v>
      </c>
      <c r="AV170" s="15" t="s">
        <v>40</v>
      </c>
      <c r="AW170" s="15" t="s">
        <v>40</v>
      </c>
      <c r="AX170" s="15" t="s">
        <v>40</v>
      </c>
      <c r="AY170" s="15" t="s">
        <v>40</v>
      </c>
      <c r="AZ170" s="15" t="s">
        <v>40</v>
      </c>
      <c r="BA170" s="15" t="s">
        <v>40</v>
      </c>
      <c r="BB170" s="15" t="s">
        <v>40</v>
      </c>
      <c r="BC170" s="15" t="s">
        <v>40</v>
      </c>
      <c r="BD170" s="15" t="s">
        <v>40</v>
      </c>
      <c r="BE170" s="15" t="s">
        <v>40</v>
      </c>
      <c r="BF170" s="15" t="s">
        <v>40</v>
      </c>
      <c r="BG170" s="15" t="s">
        <v>40</v>
      </c>
      <c r="BH170" s="15" t="s">
        <v>40</v>
      </c>
      <c r="BJ170" s="16">
        <f>IF(AR170="R", $CA170, IF(OR(AR170="P", AR170="T", AR170="N"), 0, IF($C170="DM", $T170, IF(OR(AR170="Y", AR170="IR"),$AM170,IF(AR170="C", IF($BI170="Y", IF($AF170="N/A", $Q170, $AF170), IF($AG170="N/A", $T170,$AG170)))))))</f>
        <v>0</v>
      </c>
      <c r="BK170" s="16">
        <f>IF(AS170="R", $CA170, IF(OR(AS170="P", AS170="T", AS170="N"), 0, IF($C170="DM", $T170, IF(OR(AS170="Y", AS170="IR"),$AM170,IF(AS170="C", IF($BI170="Y", IF($AF170="N/A", $Q170, $AF170), IF($AG170="N/A", $T170,$AG170)))))))</f>
        <v>0</v>
      </c>
      <c r="BL170" s="16">
        <f>IF(AT170="R", $CA170, IF(OR(AT170="P", AT170="T", AT170="N"), 0, IF($C170="DM", $T170, IF(OR(AT170="Y", AT170="IR"),$AM170,IF(AT170="C", IF($BI170="Y", IF($AF170="N/A", $Q170, $AF170), IF($AG170="N/A", $T170,$AG170)))))))</f>
        <v>0</v>
      </c>
      <c r="BM170" s="16">
        <f>IF(AU170="R", $CA170, IF(OR(AU170="P", AU170="T", AU170="N"), 0, IF($C170="DM", $T170, IF(OR(AU170="Y", AU170="IR"),$AM170,IF(AU170="C", IF($BI170="Y", IF($AF170="N/A", $Q170, $AF170), IF($AG170="N/A", $T170,$AG170)))))))</f>
        <v>2</v>
      </c>
      <c r="BN170" s="16">
        <f>IF(AV170="R", $CA170, IF(OR(AV170="P", AV170="T", AV170="N"), 0, IF($C170="DM", $T170, IF(OR(AV170="Y", AV170="IR"),$AM170,IF(AV170="C", IF($BI170="Y", IF($AF170="N/A", $Q170, $AF170), IF($AG170="N/A", $T170,$AG170)))))))</f>
        <v>2</v>
      </c>
      <c r="BO170" s="16">
        <f>IF(AW170="R", $CA170, IF(OR(AW170="P", AW170="T", AW170="N"), 0, IF($C170="DM", $T170, IF(OR(AW170="Y", AW170="IR"),$AM170,IF(AW170="C", IF($BI170="Y", IF($AF170="N/A", $Q170, $AF170), IF($AG170="N/A", $T170,$AG170)))))))</f>
        <v>2</v>
      </c>
      <c r="BP170" s="16">
        <f>IF(AX170="R", $CA170, IF(OR(AX170="P", AX170="T", AX170="N"), 0, IF($C170="DM", $T170, IF(OR(AX170="Y", AX170="IR"),$AM170,IF(AX170="C", IF($BI170="Y", IF($AF170="N/A", $Q170, $AF170), IF($AG170="N/A", $T170,$AG170)))))))</f>
        <v>2</v>
      </c>
      <c r="BQ170" s="16">
        <f>IF(AY170="R", $CA170, IF(OR(AY170="P", AY170="T", AY170="N"), 0, IF($C170="DM", $T170, IF(OR(AY170="Y", AY170="IR"),$AM170,IF(AY170="C", IF($BI170="Y", IF($AF170="N/A", $Q170, $AF170), IF($AG170="N/A", $T170,$AG170)))))))</f>
        <v>2</v>
      </c>
      <c r="BR170" s="16">
        <f>IF(AZ170="R", $CA170, IF(OR(AZ170="P", AZ170="T", AZ170="N"), 0, IF($C170="DM", $T170, IF(OR(AZ170="Y", AZ170="IR"),$AM170,IF(AZ170="C", IF($BI170="Y", IF($AF170="N/A", $Q170, $AF170), IF($AG170="N/A", $T170,$AG170)))))))</f>
        <v>2</v>
      </c>
      <c r="BS170" s="16">
        <f>IF(BA170="R", $CA170, IF(OR(BA170="P", BA170="T", BA170="N"), 0, IF($C170="DM", $T170, IF(OR(BA170="Y", BA170="IR"),$AM170,IF(BA170="C", IF($BI170="Y", IF($AF170="N/A", $Q170, $AF170), IF($AG170="N/A", $T170,$AG170)))))))</f>
        <v>2</v>
      </c>
      <c r="BT170" s="16">
        <f>IF(BB170="R", $CA170, IF(OR(BB170="P", BB170="T", BB170="N"), 0, IF($C170="DM", $T170, IF(OR(BB170="Y", BB170="IR"),$AM170,IF(BB170="C", IF($BI170="Y", IF($BA170="C", IF($AF170="N/A", $Q170, $AF170), IF($AF170="N/A", $T170, $AM170)), IF($AG170="N/A", $T170,$AG170)))))))</f>
        <v>2</v>
      </c>
      <c r="BU170" s="16">
        <f>IF(BC170="R", $CA170, IF(OR(BC170="P", BC170="T", BC170="N"), 0, IF($C170="DM", $T170, IF(OR(BC170="Y", BC170="IR"),$AM170,IF(BC170="C", IF($BI170="Y", IF($BA170="C", IF($AF170="N/A", $Q170, $AF170), IF($AF170="N/A", $T170, $AM170)), IF($AG170="N/A", $T170,$AG170)))))))</f>
        <v>2</v>
      </c>
      <c r="BV170" s="16">
        <f>IF(BD170="R", $CA170, IF(OR(BD170="P", BD170="T", BD170="N"), 0, IF($C170="DM", $T170, IF(OR(BD170="Y", BD170="IR"),$AM170,IF(BD170="C", IF($BI170="Y", IF($BA170="C", IF($AF170="N/A", $Q170, $AF170), IF($AF170="N/A", $T170, $AM170)), IF($AG170="N/A", $T170,$AG170)))))))</f>
        <v>2</v>
      </c>
      <c r="BW170" s="16">
        <f>IF(BE170="R", $CA170, IF(OR(BE170="P", BE170="T", BE170="N"), 0, IF($C170="DM", $T170, IF(OR(BE170="Y", BE170="IR"),$AM170,IF(BE170="C", IF($BI170="Y", IF($BA170="C", IF($AF170="N/A", $Q170, $AF170), IF($AF170="N/A", $T170, $AM170)), IF($AG170="N/A", $T170,$AG170)))))))</f>
        <v>2</v>
      </c>
      <c r="BX170" s="16">
        <f>IF(BF170="R", $CA170, IF(OR(BF170="P", BF170="T", BF170="N"), 0, IF($C170="DM", $T170, IF(OR(BF170="Y", BF170="IR"),$AM170,IF(BF170="C", IF($BI170="Y", IF($BA170="C", IF($AF170="N/A", $Q170, $AF170), IF($AF170="N/A", $T170, $AM170)), IF($AG170="N/A", $T170,$AG170)))))))</f>
        <v>2</v>
      </c>
      <c r="BY170" s="16">
        <f>IF(BG170="R", $CA170, IF(OR(BG170="P", BG170="T", BG170="N"), 0, IF($C170="DM", $T170, IF(OR(BG170="Y", BG170="IR"),$AM170,IF(BG170="C", IF($BI170="Y", IF($BA170="C", IF($AF170="N/A", $Q170, $AF170), IF($AF170="N/A", $T170, $AM170)), IF($AG170="N/A", $T170,$AG170)))))))</f>
        <v>2</v>
      </c>
      <c r="BZ170" s="16">
        <f>IF(BH170="R", $CA170, IF(OR(BH170="P", BH170="T", BH170="N"), 0, IF($C170="DM", $T170, IF(OR(BH170="Y", BH170="IR"),$AM170,IF(BH170="C", IF($BI170="Y", IF($BA170="C", IF($AF170="N/A", $Q170, $AF170), IF($AF170="N/A", $T170, $AM170)), IF($AG170="N/A", $T170,$AG170)))))))</f>
        <v>2</v>
      </c>
      <c r="CA170" s="15" t="s">
        <v>75</v>
      </c>
      <c r="CB170" s="16">
        <f>BZ170</f>
        <v>2</v>
      </c>
      <c r="CC170" s="15" t="str">
        <f>IF(OR($BH170="T", $BH170="R"), 0, IF($BH170="C", IF($BI170="Y", IF($BA170="C", 0, IF(AF170="N/A", Q170-T170, AF170-AG170)), IF($AF170="N/A", U170, AH170)), AN170))</f>
        <v>N/A</v>
      </c>
      <c r="CD170" s="15" t="str">
        <f>IF(OR($BH170="T", $BH170="R"), 0, IF($BH170="C", IF($BI170="Y", 0, IF($AF170="N/A", V170, AI170)), AO170))</f>
        <v>N/A</v>
      </c>
      <c r="CE170" s="15" t="str">
        <f>IF(OR($BH170="T", $BH170="R"), 0, IF($BH170="C", IF($BI170="Y", 0, IF($AF170="N/A", W170, AJ170)), AP170))</f>
        <v>N/A</v>
      </c>
      <c r="CF170" s="15" t="str">
        <f>IF(OR($BH170="T", $BH170="R"), 0, IF($BH170="C", IF($BI170="Y", 0, IF($AF170="N/A", X170, AK170)), AQ170))</f>
        <v>N/A</v>
      </c>
    </row>
    <row r="171" spans="1:85" x14ac:dyDescent="0.25">
      <c r="A171" s="14">
        <v>5269</v>
      </c>
      <c r="B171" s="15" t="s">
        <v>2858</v>
      </c>
      <c r="C171" s="15" t="s">
        <v>69</v>
      </c>
      <c r="D171" s="15" t="s">
        <v>53</v>
      </c>
      <c r="E171" s="15">
        <f>VLOOKUP(B171, 'Rookie Year'!$A$2:$B$55679,2,FALSE)</f>
        <v>2023</v>
      </c>
      <c r="F171" s="15">
        <v>2023</v>
      </c>
      <c r="G171" s="15" t="s">
        <v>40</v>
      </c>
      <c r="H171" s="15" t="s">
        <v>2246</v>
      </c>
      <c r="I171" s="16">
        <v>1</v>
      </c>
      <c r="J171" s="15">
        <v>3</v>
      </c>
      <c r="K171" s="17">
        <f>IF(AND(G171&lt;&gt;"N",R171="N/A"), IF(I171&lt;4, 0, 0.25),IF(I171=1, IF(J171=1,0.25, 0.25), IF(I171&lt;13, 0.25, IF(I171&lt;26, 0.4, IF(I171&lt;51, 0.6, 0.75)))))</f>
        <v>0</v>
      </c>
      <c r="L171" s="16">
        <f>I171-M171</f>
        <v>1</v>
      </c>
      <c r="M171" s="16">
        <f>ROUNDUP(I171*K171,0)</f>
        <v>0</v>
      </c>
      <c r="N171" s="16">
        <f>M171*J171</f>
        <v>0</v>
      </c>
      <c r="O171" s="16">
        <v>0</v>
      </c>
      <c r="P171" s="16">
        <v>0</v>
      </c>
      <c r="Q171" s="16">
        <f>N171-O171-P171</f>
        <v>0</v>
      </c>
      <c r="R171" s="15" t="s">
        <v>75</v>
      </c>
      <c r="S171" s="15">
        <f>IF(R171="N/A", J171-($B$1-F171), J171-($B$1-R171))</f>
        <v>2</v>
      </c>
      <c r="T171" s="16">
        <v>0</v>
      </c>
      <c r="U171" s="16">
        <v>0</v>
      </c>
      <c r="V171" s="16" t="str">
        <f>IF($S171&lt;3, "N/A", $M171)</f>
        <v>N/A</v>
      </c>
      <c r="W171" s="16" t="str">
        <f>IF($S171&lt;4, "N/A", $M171)</f>
        <v>N/A</v>
      </c>
      <c r="X171" s="16" t="str">
        <f>IF($S171&lt;5, "N/A", $M171)</f>
        <v>N/A</v>
      </c>
      <c r="Y171" s="15" t="str">
        <f>IF(SUM(T171:X171)&lt;&gt;Q171, "CHECK", "OK")</f>
        <v>OK</v>
      </c>
      <c r="Z171" s="15" t="str">
        <f>IF(F171=$B$1, "No", IF(S171=1, "Yes", "No"))</f>
        <v>No</v>
      </c>
      <c r="AA171" s="18" t="str">
        <f>IF(C171="DM", "N/A", IF(Z171="No","N/A",VLOOKUP(B171,'Extension List'!$A$3:$R$1972,18,FALSE)))</f>
        <v>N/A</v>
      </c>
      <c r="AB171" s="15" t="str">
        <f>IF(C171="DM", "N/A", IF(Z171="No","N/A",VLOOKUP(B171,'Extension List'!$A$3:$T$1972,20,FALSE)))</f>
        <v>N/A</v>
      </c>
      <c r="AC171" s="15" t="str">
        <f>IF(AA171="N/A", "N/A", 0)</f>
        <v>N/A</v>
      </c>
      <c r="AD171" s="16" t="str">
        <f>IF(AE171="N/A", "N/A", AA171-AE171)</f>
        <v>N/A</v>
      </c>
      <c r="AE171" s="16" t="str">
        <f>IF(AA171="N/A", "N/A", IF(AC171&gt;0, IF(AA171&lt;13, ROUNDUP(0.25*AA171,0), IF(AA171&lt;26, ROUNDUP(0.4*AA171,0), IF(AA171&lt;51, ROUNDUP(0.6*AA171,0), ROUNDUP(0.75*AA171,0)))), "N/A"))</f>
        <v>N/A</v>
      </c>
      <c r="AF171" s="16" t="str">
        <f>IF(AD171="N/A","N/A", (AE171*AC171)+Q171)</f>
        <v>N/A</v>
      </c>
      <c r="AG171" s="16" t="str">
        <f>IF($AF171="N/A", "N/A", "TBC")</f>
        <v>N/A</v>
      </c>
      <c r="AH171" s="16" t="str">
        <f>IF($AF171="N/A", "N/A", "TBC")</f>
        <v>N/A</v>
      </c>
      <c r="AI171" s="16" t="str">
        <f>IF($AF171="N/A","N/A",IF(AC171&gt;1,"TBC","N/A"))</f>
        <v>N/A</v>
      </c>
      <c r="AJ171" s="16" t="str">
        <f>IF($AF171="N/A","N/A",IF(AC171&gt;2,"TBC","N/A"))</f>
        <v>N/A</v>
      </c>
      <c r="AK171" s="16" t="str">
        <f>IF($AF171="N/A","N/A",IF(AC171&gt;3,"TBC","N/A"))</f>
        <v>N/A</v>
      </c>
      <c r="AL171" s="16" t="str">
        <f>IF(AC171="N/A","N/A",IF(AC171&gt;0,IF(SUM(AG171:AK171)&lt;&gt;AF171,"CHECK","OK"),"N/A"))</f>
        <v>N/A</v>
      </c>
      <c r="AM171" s="16">
        <f>IF(AD171="N/A", L171+T171, L171+AG171)</f>
        <v>1</v>
      </c>
      <c r="AN171" s="16">
        <f>IF(AD171="N/A", IF(U171="N/A", "N/A", L171+U171), AD171+AH171)</f>
        <v>1</v>
      </c>
      <c r="AO171" s="16" t="str">
        <f>IF(AD171="N/A", IF(V171="N/A", "N/A", L171+V171), IF(AI171="N/A", "N/A", AD171+AI171))</f>
        <v>N/A</v>
      </c>
      <c r="AP171" s="16" t="str">
        <f>IF(AD171="N/A", IF(W171="N/A", "N/A", L171+W171), IF(AJ171="N/A", "N/A", AD171+AJ171))</f>
        <v>N/A</v>
      </c>
      <c r="AQ171" s="16" t="str">
        <f>IF(AD171="N/A", IF(X171="N/A", "N/A", L171+X171), IF(AK171="N/A", "N/A", AD171+AK171))</f>
        <v>N/A</v>
      </c>
      <c r="AR171" s="15" t="s">
        <v>40</v>
      </c>
      <c r="AS171" s="15" t="s">
        <v>40</v>
      </c>
      <c r="AT171" s="15" t="s">
        <v>40</v>
      </c>
      <c r="AU171" s="15" t="s">
        <v>44</v>
      </c>
      <c r="AV171" s="15" t="s">
        <v>44</v>
      </c>
      <c r="AW171" s="15" t="s">
        <v>44</v>
      </c>
      <c r="AX171" s="15" t="s">
        <v>44</v>
      </c>
      <c r="AY171" s="15" t="s">
        <v>44</v>
      </c>
      <c r="AZ171" s="15" t="s">
        <v>44</v>
      </c>
      <c r="BA171" s="15" t="s">
        <v>44</v>
      </c>
      <c r="BB171" s="15" t="s">
        <v>44</v>
      </c>
      <c r="BC171" s="15" t="s">
        <v>44</v>
      </c>
      <c r="BD171" s="15" t="s">
        <v>44</v>
      </c>
      <c r="BE171" s="15" t="s">
        <v>44</v>
      </c>
      <c r="BF171" s="15" t="s">
        <v>44</v>
      </c>
      <c r="BG171" s="15" t="s">
        <v>44</v>
      </c>
      <c r="BH171" s="15" t="s">
        <v>44</v>
      </c>
      <c r="BI171" s="15"/>
      <c r="BJ171" s="16">
        <f>IF(AR171="R", $CA171, IF(OR(AR171="P", AR171="T", AR171="N"), 0, IF($C171="DM", $T171, IF(OR(AR171="Y", AR171="IR"),$AM171,IF(AR171="C", IF($BI171="Y", IF($AF171="N/A", $Q171, $AF171), IF($AG171="N/A", $T171,$AG171)))))))</f>
        <v>1</v>
      </c>
      <c r="BK171" s="16">
        <f>IF(AS171="R", $CA171, IF(OR(AS171="P", AS171="T", AS171="N"), 0, IF($C171="DM", $T171, IF(OR(AS171="Y", AS171="IR"),$AM171,IF(AS171="C", IF($BI171="Y", IF($AF171="N/A", $Q171, $AF171), IF($AG171="N/A", $T171,$AG171)))))))</f>
        <v>1</v>
      </c>
      <c r="BL171" s="16">
        <f>IF(AT171="R", $CA171, IF(OR(AT171="P", AT171="T", AT171="N"), 0, IF($C171="DM", $T171, IF(OR(AT171="Y", AT171="IR"),$AM171,IF(AT171="C", IF($BI171="Y", IF($AF171="N/A", $Q171, $AF171), IF($AG171="N/A", $T171,$AG171)))))))</f>
        <v>1</v>
      </c>
      <c r="BM171" s="16">
        <f>IF(AU171="R", $CA171, IF(OR(AU171="P", AU171="T", AU171="N"), 0, IF($C171="DM", $T171, IF(OR(AU171="Y", AU171="IR"),$AM171,IF(AU171="C", IF($BI171="Y", IF($AF171="N/A", $Q171, $AF171), IF($AG171="N/A", $T171,$AG171)))))))</f>
        <v>0</v>
      </c>
      <c r="BN171" s="16">
        <f>IF(AV171="R", $CA171, IF(OR(AV171="P", AV171="T", AV171="N"), 0, IF($C171="DM", $T171, IF(OR(AV171="Y", AV171="IR"),$AM171,IF(AV171="C", IF($BI171="Y", IF($AF171="N/A", $Q171, $AF171), IF($AG171="N/A", $T171,$AG171)))))))</f>
        <v>0</v>
      </c>
      <c r="BO171" s="16">
        <f>IF(AW171="R", $CA171, IF(OR(AW171="P", AW171="T", AW171="N"), 0, IF($C171="DM", $T171, IF(OR(AW171="Y", AW171="IR"),$AM171,IF(AW171="C", IF($BI171="Y", IF($AF171="N/A", $Q171, $AF171), IF($AG171="N/A", $T171,$AG171)))))))</f>
        <v>0</v>
      </c>
      <c r="BP171" s="16">
        <f>IF(AX171="R", $CA171, IF(OR(AX171="P", AX171="T", AX171="N"), 0, IF($C171="DM", $T171, IF(OR(AX171="Y", AX171="IR"),$AM171,IF(AX171="C", IF($BI171="Y", IF($AF171="N/A", $Q171, $AF171), IF($AG171="N/A", $T171,$AG171)))))))</f>
        <v>0</v>
      </c>
      <c r="BQ171" s="16">
        <f>IF(AY171="R", $CA171, IF(OR(AY171="P", AY171="T", AY171="N"), 0, IF($C171="DM", $T171, IF(OR(AY171="Y", AY171="IR"),$AM171,IF(AY171="C", IF($BI171="Y", IF($AF171="N/A", $Q171, $AF171), IF($AG171="N/A", $T171,$AG171)))))))</f>
        <v>0</v>
      </c>
      <c r="BR171" s="16">
        <f>IF(AZ171="R", $CA171, IF(OR(AZ171="P", AZ171="T", AZ171="N"), 0, IF($C171="DM", $T171, IF(OR(AZ171="Y", AZ171="IR"),$AM171,IF(AZ171="C", IF($BI171="Y", IF($AF171="N/A", $Q171, $AF171), IF($AG171="N/A", $T171,$AG171)))))))</f>
        <v>0</v>
      </c>
      <c r="BS171" s="16">
        <f>IF(BA171="R", $CA171, IF(OR(BA171="P", BA171="T", BA171="N"), 0, IF($C171="DM", $T171, IF(OR(BA171="Y", BA171="IR"),$AM171,IF(BA171="C", IF($BI171="Y", IF($AF171="N/A", $Q171, $AF171), IF($AG171="N/A", $T171,$AG171)))))))</f>
        <v>0</v>
      </c>
      <c r="BT171" s="16">
        <f>IF(BB171="R", $CA171, IF(OR(BB171="P", BB171="T", BB171="N"), 0, IF($C171="DM", $T171, IF(OR(BB171="Y", BB171="IR"),$AM171,IF(BB171="C", IF($BI171="Y", IF($BA171="C", IF($AF171="N/A", $Q171, $AF171), IF($AF171="N/A", $T171, $AM171)), IF($AG171="N/A", $T171,$AG171)))))))</f>
        <v>0</v>
      </c>
      <c r="BU171" s="16">
        <f>IF(BC171="R", $CA171, IF(OR(BC171="P", BC171="T", BC171="N"), 0, IF($C171="DM", $T171, IF(OR(BC171="Y", BC171="IR"),$AM171,IF(BC171="C", IF($BI171="Y", IF($BA171="C", IF($AF171="N/A", $Q171, $AF171), IF($AF171="N/A", $T171, $AM171)), IF($AG171="N/A", $T171,$AG171)))))))</f>
        <v>0</v>
      </c>
      <c r="BV171" s="16">
        <f>IF(BD171="R", $CA171, IF(OR(BD171="P", BD171="T", BD171="N"), 0, IF($C171="DM", $T171, IF(OR(BD171="Y", BD171="IR"),$AM171,IF(BD171="C", IF($BI171="Y", IF($BA171="C", IF($AF171="N/A", $Q171, $AF171), IF($AF171="N/A", $T171, $AM171)), IF($AG171="N/A", $T171,$AG171)))))))</f>
        <v>0</v>
      </c>
      <c r="BW171" s="16">
        <f>IF(BE171="R", $CA171, IF(OR(BE171="P", BE171="T", BE171="N"), 0, IF($C171="DM", $T171, IF(OR(BE171="Y", BE171="IR"),$AM171,IF(BE171="C", IF($BI171="Y", IF($BA171="C", IF($AF171="N/A", $Q171, $AF171), IF($AF171="N/A", $T171, $AM171)), IF($AG171="N/A", $T171,$AG171)))))))</f>
        <v>0</v>
      </c>
      <c r="BX171" s="16">
        <f>IF(BF171="R", $CA171, IF(OR(BF171="P", BF171="T", BF171="N"), 0, IF($C171="DM", $T171, IF(OR(BF171="Y", BF171="IR"),$AM171,IF(BF171="C", IF($BI171="Y", IF($BA171="C", IF($AF171="N/A", $Q171, $AF171), IF($AF171="N/A", $T171, $AM171)), IF($AG171="N/A", $T171,$AG171)))))))</f>
        <v>0</v>
      </c>
      <c r="BY171" s="16">
        <f>IF(BG171="R", $CA171, IF(OR(BG171="P", BG171="T", BG171="N"), 0, IF($C171="DM", $T171, IF(OR(BG171="Y", BG171="IR"),$AM171,IF(BG171="C", IF($BI171="Y", IF($BA171="C", IF($AF171="N/A", $Q171, $AF171), IF($AF171="N/A", $T171, $AM171)), IF($AG171="N/A", $T171,$AG171)))))))</f>
        <v>0</v>
      </c>
      <c r="BZ171" s="16">
        <f>IF(BH171="R", $CA171, IF(OR(BH171="P", BH171="T", BH171="N"), 0, IF($C171="DM", $T171, IF(OR(BH171="Y", BH171="IR"),$AM171,IF(BH171="C", IF($BI171="Y", IF($BA171="C", IF($AF171="N/A", $Q171, $AF171), IF($AF171="N/A", $T171, $AM171)), IF($AG171="N/A", $T171,$AG171)))))))</f>
        <v>0</v>
      </c>
      <c r="CA171" s="15" t="s">
        <v>75</v>
      </c>
      <c r="CB171" s="16">
        <f>BZ171</f>
        <v>0</v>
      </c>
      <c r="CC171" s="15">
        <f>IF(OR($BH171="T", $BH171="R"), 0, IF($BH171="C", IF($BI171="Y", IF($BA171="C", 0, IF(AF171="N/A", Q171-T171, AF171-AG171)), IF($AF171="N/A", U171, AH171)), AN171))</f>
        <v>0</v>
      </c>
      <c r="CD171" s="15" t="str">
        <f>IF(OR($BH171="T", $BH171="R"), 0, IF($BH171="C", IF($BI171="Y", 0, IF($AF171="N/A", V171, AI171)), AO171))</f>
        <v>N/A</v>
      </c>
      <c r="CE171" s="15" t="str">
        <f>IF(OR($BH171="T", $BH171="R"), 0, IF($BH171="C", IF($BI171="Y", 0, IF($AF171="N/A", W171, AJ171)), AP171))</f>
        <v>N/A</v>
      </c>
      <c r="CF171" s="15" t="str">
        <f>IF(OR($BH171="T", $BH171="R"), 0, IF($BH171="C", IF($BI171="Y", 0, IF($AF171="N/A", X171, AK171)), AQ171))</f>
        <v>N/A</v>
      </c>
      <c r="CG171" t="str">
        <f>IF(AC171="N/A", "S:"&amp;L171&amp;" G:"&amp;M171&amp;" GR:"&amp;Q171, IF(AC171=0, "S:"&amp;L171&amp;" G:"&amp;M171&amp;" GR:"&amp;Q171, "S:"&amp;L171&amp;"/"&amp;AD171&amp;" G:"&amp;AE171&amp;" GR:"&amp;AF171))</f>
        <v>S:1 G:0 GR:0</v>
      </c>
    </row>
    <row r="172" spans="1:85" x14ac:dyDescent="0.25">
      <c r="A172" s="14">
        <v>5108</v>
      </c>
      <c r="B172" s="15" t="s">
        <v>1680</v>
      </c>
      <c r="C172" s="15" t="s">
        <v>69</v>
      </c>
      <c r="D172" s="15" t="s">
        <v>53</v>
      </c>
      <c r="E172" s="15">
        <f>VLOOKUP(B172, 'Rookie Year'!$A$2:$B$55679,2,FALSE)</f>
        <v>2019</v>
      </c>
      <c r="F172" s="15">
        <v>2023</v>
      </c>
      <c r="G172" s="15" t="s">
        <v>42</v>
      </c>
      <c r="H172" s="15" t="s">
        <v>1928</v>
      </c>
      <c r="I172" s="16">
        <v>2</v>
      </c>
      <c r="J172" s="15">
        <v>2</v>
      </c>
      <c r="K172" s="17">
        <f>IF(AND(G172&lt;&gt;"N",R172="N/A"), IF(I172&lt;4, 0, 0.25),IF(I172=1, IF(J172=1,0.25, 0.25), IF(I172&lt;13, 0.25, IF(I172&lt;26, 0.4, IF(I172&lt;51, 0.6, 0.75)))))</f>
        <v>0.25</v>
      </c>
      <c r="L172" s="16">
        <f>I172-M172</f>
        <v>1</v>
      </c>
      <c r="M172" s="16">
        <f>ROUNDUP(I172*K172,0)</f>
        <v>1</v>
      </c>
      <c r="N172" s="16">
        <f>M172*J172</f>
        <v>2</v>
      </c>
      <c r="O172" s="16">
        <v>1</v>
      </c>
      <c r="P172" s="16">
        <v>0</v>
      </c>
      <c r="Q172" s="16">
        <f>N172-O172-P172</f>
        <v>1</v>
      </c>
      <c r="R172" s="15" t="s">
        <v>75</v>
      </c>
      <c r="S172" s="15">
        <f>IF(R172="N/A", J172-($B$1-F172), J172-($B$1-R172))</f>
        <v>1</v>
      </c>
      <c r="T172" s="16">
        <v>1</v>
      </c>
      <c r="U172" s="16" t="str">
        <f>IF($S172&lt;2, "N/A", $M172)</f>
        <v>N/A</v>
      </c>
      <c r="V172" s="16" t="str">
        <f>IF($S172&lt;3, "N/A", $M172)</f>
        <v>N/A</v>
      </c>
      <c r="W172" s="16" t="str">
        <f>IF($S172&lt;4, "N/A", $M172)</f>
        <v>N/A</v>
      </c>
      <c r="X172" s="16" t="str">
        <f>IF($S172&lt;5, "N/A", $M172)</f>
        <v>N/A</v>
      </c>
      <c r="Y172" s="15" t="str">
        <f>IF(SUM(T172:X172)&lt;&gt;Q172, "CHECK", "OK")</f>
        <v>OK</v>
      </c>
      <c r="Z172" s="15" t="str">
        <f>IF(F172=$B$1, "No", IF(S172=1, "Yes", "No"))</f>
        <v>Yes</v>
      </c>
      <c r="AA172" s="18">
        <f>IF(C172="DM", "N/A", IF(Z172="No","N/A",VLOOKUP(B172,'Extension List'!$A$3:$R$1972,18,FALSE)))</f>
        <v>19</v>
      </c>
      <c r="AB172" s="15">
        <f>IF(C172="DM", "N/A", IF(Z172="No","N/A",VLOOKUP(B172,'Extension List'!$A$3:$T$1972,20,FALSE)))</f>
        <v>4</v>
      </c>
      <c r="AC172" s="15">
        <f>IF(AA172="N/A", "N/A", 0)</f>
        <v>0</v>
      </c>
      <c r="AD172" s="16" t="str">
        <f>IF(AE172="N/A", "N/A", AA172-AE172)</f>
        <v>N/A</v>
      </c>
      <c r="AE172" s="16" t="str">
        <f>IF(AA172="N/A", "N/A", IF(AC172&gt;0, IF(AA172&lt;13, ROUNDUP(0.25*AA172,0), IF(AA172&lt;26, ROUNDUP(0.4*AA172,0), IF(AA172&lt;51, ROUNDUP(0.6*AA172,0), ROUNDUP(0.75*AA172,0)))), "N/A"))</f>
        <v>N/A</v>
      </c>
      <c r="AF172" s="16" t="str">
        <f>IF(AD172="N/A","N/A", (AE172*AC172)+Q172)</f>
        <v>N/A</v>
      </c>
      <c r="AG172" s="16" t="str">
        <f>IF($AF172="N/A", "N/A", "TBC")</f>
        <v>N/A</v>
      </c>
      <c r="AH172" s="16" t="str">
        <f>IF($AF172="N/A", "N/A", "TBC")</f>
        <v>N/A</v>
      </c>
      <c r="AI172" s="16" t="str">
        <f>IF($AF172="N/A","N/A",IF(AC172&gt;1,"TBC","N/A"))</f>
        <v>N/A</v>
      </c>
      <c r="AJ172" s="16" t="str">
        <f>IF($AF172="N/A","N/A",IF(AC172&gt;2,"TBC","N/A"))</f>
        <v>N/A</v>
      </c>
      <c r="AK172" s="16" t="str">
        <f>IF($AF172="N/A","N/A",IF(AC172&gt;3,"TBC","N/A"))</f>
        <v>N/A</v>
      </c>
      <c r="AL172" s="16" t="str">
        <f>IF(AC172="N/A","N/A",IF(AC172&gt;0,IF(SUM(AG172:AK172)&lt;&gt;AF172,"CHECK","OK"),"N/A"))</f>
        <v>N/A</v>
      </c>
      <c r="AM172" s="16">
        <f>IF(AD172="N/A", L172+T172, L172+AG172)</f>
        <v>2</v>
      </c>
      <c r="AN172" s="16" t="str">
        <f>IF(AD172="N/A", IF(U172="N/A", "N/A", L172+U172), AD172+AH172)</f>
        <v>N/A</v>
      </c>
      <c r="AO172" s="16" t="str">
        <f>IF(AD172="N/A", IF(V172="N/A", "N/A", L172+V172), IF(AI172="N/A", "N/A", AD172+AI172))</f>
        <v>N/A</v>
      </c>
      <c r="AP172" s="16" t="str">
        <f>IF(AD172="N/A", IF(W172="N/A", "N/A", L172+W172), IF(AJ172="N/A", "N/A", AD172+AJ172))</f>
        <v>N/A</v>
      </c>
      <c r="AQ172" s="16" t="str">
        <f>IF(AD172="N/A", IF(X172="N/A", "N/A", L172+X172), IF(AK172="N/A", "N/A", AD172+AK172))</f>
        <v>N/A</v>
      </c>
      <c r="AR172" s="15" t="s">
        <v>40</v>
      </c>
      <c r="AS172" s="15" t="s">
        <v>40</v>
      </c>
      <c r="AT172" s="15" t="s">
        <v>40</v>
      </c>
      <c r="AU172" s="15" t="s">
        <v>40</v>
      </c>
      <c r="AV172" s="15" t="s">
        <v>40</v>
      </c>
      <c r="AW172" s="15" t="s">
        <v>40</v>
      </c>
      <c r="AX172" s="15" t="s">
        <v>40</v>
      </c>
      <c r="AY172" s="15" t="s">
        <v>40</v>
      </c>
      <c r="AZ172" s="15" t="s">
        <v>40</v>
      </c>
      <c r="BA172" s="15" t="s">
        <v>40</v>
      </c>
      <c r="BB172" s="15" t="s">
        <v>40</v>
      </c>
      <c r="BC172" s="15" t="s">
        <v>40</v>
      </c>
      <c r="BD172" s="15" t="s">
        <v>40</v>
      </c>
      <c r="BE172" s="15" t="s">
        <v>40</v>
      </c>
      <c r="BF172" s="15" t="s">
        <v>40</v>
      </c>
      <c r="BG172" s="15" t="s">
        <v>40</v>
      </c>
      <c r="BH172" s="15" t="s">
        <v>40</v>
      </c>
      <c r="BI172" s="15"/>
      <c r="BJ172" s="16">
        <f>IF(AR172="R", $CA172, IF(OR(AR172="P", AR172="T", AR172="N"), 0, IF($C172="DM", $T172, IF(OR(AR172="Y", AR172="IR"),$AM172,IF(AR172="C", IF($BI172="Y", IF($AF172="N/A", $Q172, $AF172), IF($AG172="N/A", $T172,$AG172)))))))</f>
        <v>2</v>
      </c>
      <c r="BK172" s="16">
        <f>IF(AS172="R", $CA172, IF(OR(AS172="P", AS172="T", AS172="N"), 0, IF($C172="DM", $T172, IF(OR(AS172="Y", AS172="IR"),$AM172,IF(AS172="C", IF($BI172="Y", IF($AF172="N/A", $Q172, $AF172), IF($AG172="N/A", $T172,$AG172)))))))</f>
        <v>2</v>
      </c>
      <c r="BL172" s="16">
        <f>IF(AT172="R", $CA172, IF(OR(AT172="P", AT172="T", AT172="N"), 0, IF($C172="DM", $T172, IF(OR(AT172="Y", AT172="IR"),$AM172,IF(AT172="C", IF($BI172="Y", IF($AF172="N/A", $Q172, $AF172), IF($AG172="N/A", $T172,$AG172)))))))</f>
        <v>2</v>
      </c>
      <c r="BM172" s="16">
        <f>IF(AU172="R", $CA172, IF(OR(AU172="P", AU172="T", AU172="N"), 0, IF($C172="DM", $T172, IF(OR(AU172="Y", AU172="IR"),$AM172,IF(AU172="C", IF($BI172="Y", IF($AF172="N/A", $Q172, $AF172), IF($AG172="N/A", $T172,$AG172)))))))</f>
        <v>2</v>
      </c>
      <c r="BN172" s="16">
        <f>IF(AV172="R", $CA172, IF(OR(AV172="P", AV172="T", AV172="N"), 0, IF($C172="DM", $T172, IF(OR(AV172="Y", AV172="IR"),$AM172,IF(AV172="C", IF($BI172="Y", IF($AF172="N/A", $Q172, $AF172), IF($AG172="N/A", $T172,$AG172)))))))</f>
        <v>2</v>
      </c>
      <c r="BO172" s="16">
        <f>IF(AW172="R", $CA172, IF(OR(AW172="P", AW172="T", AW172="N"), 0, IF($C172="DM", $T172, IF(OR(AW172="Y", AW172="IR"),$AM172,IF(AW172="C", IF($BI172="Y", IF($AF172="N/A", $Q172, $AF172), IF($AG172="N/A", $T172,$AG172)))))))</f>
        <v>2</v>
      </c>
      <c r="BP172" s="16">
        <f>IF(AX172="R", $CA172, IF(OR(AX172="P", AX172="T", AX172="N"), 0, IF($C172="DM", $T172, IF(OR(AX172="Y", AX172="IR"),$AM172,IF(AX172="C", IF($BI172="Y", IF($AF172="N/A", $Q172, $AF172), IF($AG172="N/A", $T172,$AG172)))))))</f>
        <v>2</v>
      </c>
      <c r="BQ172" s="16">
        <f>IF(AY172="R", $CA172, IF(OR(AY172="P", AY172="T", AY172="N"), 0, IF($C172="DM", $T172, IF(OR(AY172="Y", AY172="IR"),$AM172,IF(AY172="C", IF($BI172="Y", IF($AF172="N/A", $Q172, $AF172), IF($AG172="N/A", $T172,$AG172)))))))</f>
        <v>2</v>
      </c>
      <c r="BR172" s="16">
        <f>IF(AZ172="R", $CA172, IF(OR(AZ172="P", AZ172="T", AZ172="N"), 0, IF($C172="DM", $T172, IF(OR(AZ172="Y", AZ172="IR"),$AM172,IF(AZ172="C", IF($BI172="Y", IF($AF172="N/A", $Q172, $AF172), IF($AG172="N/A", $T172,$AG172)))))))</f>
        <v>2</v>
      </c>
      <c r="BS172" s="16">
        <f>IF(BA172="R", $CA172, IF(OR(BA172="P", BA172="T", BA172="N"), 0, IF($C172="DM", $T172, IF(OR(BA172="Y", BA172="IR"),$AM172,IF(BA172="C", IF($BI172="Y", IF($AF172="N/A", $Q172, $AF172), IF($AG172="N/A", $T172,$AG172)))))))</f>
        <v>2</v>
      </c>
      <c r="BT172" s="16">
        <f>IF(BB172="R", $CA172, IF(OR(BB172="P", BB172="T", BB172="N"), 0, IF($C172="DM", $T172, IF(OR(BB172="Y", BB172="IR"),$AM172,IF(BB172="C", IF($BI172="Y", IF($BA172="C", IF($AF172="N/A", $Q172, $AF172), IF($AF172="N/A", $T172, $AM172)), IF($AG172="N/A", $T172,$AG172)))))))</f>
        <v>2</v>
      </c>
      <c r="BU172" s="16">
        <f>IF(BC172="R", $CA172, IF(OR(BC172="P", BC172="T", BC172="N"), 0, IF($C172="DM", $T172, IF(OR(BC172="Y", BC172="IR"),$AM172,IF(BC172="C", IF($BI172="Y", IF($BA172="C", IF($AF172="N/A", $Q172, $AF172), IF($AF172="N/A", $T172, $AM172)), IF($AG172="N/A", $T172,$AG172)))))))</f>
        <v>2</v>
      </c>
      <c r="BV172" s="16">
        <f>IF(BD172="R", $CA172, IF(OR(BD172="P", BD172="T", BD172="N"), 0, IF($C172="DM", $T172, IF(OR(BD172="Y", BD172="IR"),$AM172,IF(BD172="C", IF($BI172="Y", IF($BA172="C", IF($AF172="N/A", $Q172, $AF172), IF($AF172="N/A", $T172, $AM172)), IF($AG172="N/A", $T172,$AG172)))))))</f>
        <v>2</v>
      </c>
      <c r="BW172" s="16">
        <f>IF(BE172="R", $CA172, IF(OR(BE172="P", BE172="T", BE172="N"), 0, IF($C172="DM", $T172, IF(OR(BE172="Y", BE172="IR"),$AM172,IF(BE172="C", IF($BI172="Y", IF($BA172="C", IF($AF172="N/A", $Q172, $AF172), IF($AF172="N/A", $T172, $AM172)), IF($AG172="N/A", $T172,$AG172)))))))</f>
        <v>2</v>
      </c>
      <c r="BX172" s="16">
        <f>IF(BF172="R", $CA172, IF(OR(BF172="P", BF172="T", BF172="N"), 0, IF($C172="DM", $T172, IF(OR(BF172="Y", BF172="IR"),$AM172,IF(BF172="C", IF($BI172="Y", IF($BA172="C", IF($AF172="N/A", $Q172, $AF172), IF($AF172="N/A", $T172, $AM172)), IF($AG172="N/A", $T172,$AG172)))))))</f>
        <v>2</v>
      </c>
      <c r="BY172" s="16">
        <f>IF(BG172="R", $CA172, IF(OR(BG172="P", BG172="T", BG172="N"), 0, IF($C172="DM", $T172, IF(OR(BG172="Y", BG172="IR"),$AM172,IF(BG172="C", IF($BI172="Y", IF($BA172="C", IF($AF172="N/A", $Q172, $AF172), IF($AF172="N/A", $T172, $AM172)), IF($AG172="N/A", $T172,$AG172)))))))</f>
        <v>2</v>
      </c>
      <c r="BZ172" s="16">
        <f>IF(BH172="R", $CA172, IF(OR(BH172="P", BH172="T", BH172="N"), 0, IF($C172="DM", $T172, IF(OR(BH172="Y", BH172="IR"),$AM172,IF(BH172="C", IF($BI172="Y", IF($BA172="C", IF($AF172="N/A", $Q172, $AF172), IF($AF172="N/A", $T172, $AM172)), IF($AG172="N/A", $T172,$AG172)))))))</f>
        <v>2</v>
      </c>
      <c r="CA172" s="15" t="s">
        <v>75</v>
      </c>
      <c r="CB172" s="16">
        <f>BZ172</f>
        <v>2</v>
      </c>
      <c r="CC172" s="15" t="str">
        <f>IF(OR($BH172="T", $BH172="R"), 0, IF($BH172="C", IF($BI172="Y", IF($BA172="C", 0, IF(AF172="N/A", Q172-T172, AF172-AG172)), IF($AF172="N/A", U172, AH172)), AN172))</f>
        <v>N/A</v>
      </c>
      <c r="CD172" s="15" t="str">
        <f>IF(OR($BH172="T", $BH172="R"), 0, IF($BH172="C", IF($BI172="Y", 0, IF($AF172="N/A", V172, AI172)), AO172))</f>
        <v>N/A</v>
      </c>
      <c r="CE172" s="15" t="str">
        <f>IF(OR($BH172="T", $BH172="R"), 0, IF($BH172="C", IF($BI172="Y", 0, IF($AF172="N/A", W172, AJ172)), AP172))</f>
        <v>N/A</v>
      </c>
      <c r="CF172" s="15" t="str">
        <f>IF(OR($BH172="T", $BH172="R"), 0, IF($BH172="C", IF($BI172="Y", 0, IF($AF172="N/A", X172, AK172)), AQ172))</f>
        <v>N/A</v>
      </c>
      <c r="CG172" t="str">
        <f>IF(AC172="N/A", "S:"&amp;L172&amp;" G:"&amp;M172&amp;" GR:"&amp;Q172, IF(AC172=0, "S:"&amp;L172&amp;" G:"&amp;M172&amp;" GR:"&amp;Q172, "S:"&amp;L172&amp;"/"&amp;AD172&amp;" G:"&amp;AE172&amp;" GR:"&amp;AF172))</f>
        <v>S:1 G:1 GR:1</v>
      </c>
    </row>
    <row r="173" spans="1:85" x14ac:dyDescent="0.25">
      <c r="A173" s="14">
        <v>4695</v>
      </c>
      <c r="B173" s="15" t="s">
        <v>1821</v>
      </c>
      <c r="C173" s="15" t="s">
        <v>69</v>
      </c>
      <c r="D173" s="15" t="s">
        <v>53</v>
      </c>
      <c r="E173" s="15">
        <f>VLOOKUP(B173, 'Rookie Year'!$A$2:$B$55679,2,FALSE)</f>
        <v>2019</v>
      </c>
      <c r="F173" s="15">
        <v>2022</v>
      </c>
      <c r="G173" s="15" t="s">
        <v>42</v>
      </c>
      <c r="H173" s="15" t="s">
        <v>1928</v>
      </c>
      <c r="I173" s="16">
        <v>7</v>
      </c>
      <c r="J173" s="15">
        <v>4</v>
      </c>
      <c r="K173" s="17">
        <f>IF(AND(G173&lt;&gt;"N",R173="N/A"), IF(I173&lt;4, 0, 0.25),IF(I173=1, IF(J173=1,0.25, 0.25), IF(I173&lt;13, 0.25, IF(I173&lt;26, 0.4, IF(I173&lt;51, 0.6, 0.75)))))</f>
        <v>0.25</v>
      </c>
      <c r="L173" s="16">
        <f>I173-M173</f>
        <v>5</v>
      </c>
      <c r="M173" s="16">
        <f>ROUNDUP(I173*K173,0)</f>
        <v>2</v>
      </c>
      <c r="N173" s="16">
        <f>M173*J173</f>
        <v>8</v>
      </c>
      <c r="O173" s="16">
        <v>7</v>
      </c>
      <c r="P173" s="16">
        <v>1</v>
      </c>
      <c r="Q173" s="16">
        <f>N173-O173-P173</f>
        <v>0</v>
      </c>
      <c r="R173" s="15">
        <v>2023</v>
      </c>
      <c r="S173" s="15">
        <f>IF(R173="N/A", J173-($B$1-F173), J173-($B$1-R173))</f>
        <v>3</v>
      </c>
      <c r="T173" s="16">
        <v>0</v>
      </c>
      <c r="U173" s="16">
        <v>0</v>
      </c>
      <c r="V173" s="16">
        <v>0</v>
      </c>
      <c r="W173" s="16" t="str">
        <f>IF($S173&lt;4, "N/A", $M173)</f>
        <v>N/A</v>
      </c>
      <c r="X173" s="16" t="str">
        <f>IF($S173&lt;5, "N/A", $M173)</f>
        <v>N/A</v>
      </c>
      <c r="Y173" s="15" t="str">
        <f>IF(SUM(T173:X173)&lt;&gt;Q173, "CHECK", "OK")</f>
        <v>OK</v>
      </c>
      <c r="Z173" s="15" t="str">
        <f>IF(F173=$B$1, "No", IF(S173=1, "Yes", "No"))</f>
        <v>No</v>
      </c>
      <c r="AA173" s="18" t="str">
        <f>IF(C173="DM", "N/A", IF(Z173="No","N/A",VLOOKUP(B173,'Extension List'!$A$3:$R$1972,18,FALSE)))</f>
        <v>N/A</v>
      </c>
      <c r="AB173" s="15" t="str">
        <f>IF(C173="DM", "N/A", IF(Z173="No","N/A",VLOOKUP(B173,'Extension List'!$A$3:$T$1972,20,FALSE)))</f>
        <v>N/A</v>
      </c>
      <c r="AC173" s="15" t="str">
        <f>IF(AA173="N/A", "N/A", 0)</f>
        <v>N/A</v>
      </c>
      <c r="AD173" s="16" t="str">
        <f>IF(AE173="N/A", "N/A", AA173-AE173)</f>
        <v>N/A</v>
      </c>
      <c r="AE173" s="16" t="str">
        <f>IF(AA173="N/A", "N/A", IF(AC173&gt;0, IF(AA173&lt;13, ROUNDUP(0.25*AA173,0), IF(AA173&lt;26, ROUNDUP(0.4*AA173,0), IF(AA173&lt;51, ROUNDUP(0.6*AA173,0), ROUNDUP(0.75*AA173,0)))), "N/A"))</f>
        <v>N/A</v>
      </c>
      <c r="AF173" s="16" t="str">
        <f>IF(AD173="N/A","N/A", (AE173*AC173)+Q173)</f>
        <v>N/A</v>
      </c>
      <c r="AG173" s="16" t="str">
        <f>IF($AF173="N/A", "N/A", "TBC")</f>
        <v>N/A</v>
      </c>
      <c r="AH173" s="16" t="str">
        <f>IF($AF173="N/A", "N/A", "TBC")</f>
        <v>N/A</v>
      </c>
      <c r="AI173" s="16" t="str">
        <f>IF($AF173="N/A","N/A",IF(AC173&gt;1,"TBC","N/A"))</f>
        <v>N/A</v>
      </c>
      <c r="AJ173" s="16" t="str">
        <f>IF($AF173="N/A","N/A",IF(AC173&gt;2,"TBC","N/A"))</f>
        <v>N/A</v>
      </c>
      <c r="AK173" s="16" t="str">
        <f>IF($AF173="N/A","N/A",IF(AC173&gt;3,"TBC","N/A"))</f>
        <v>N/A</v>
      </c>
      <c r="AL173" s="16" t="str">
        <f>IF(AC173="N/A","N/A",IF(AC173&gt;0,IF(SUM(AG173:AK173)&lt;&gt;AF173,"CHECK","OK"),"N/A"))</f>
        <v>N/A</v>
      </c>
      <c r="AM173" s="16">
        <f>IF(AD173="N/A", L173+T173, L173+AG173)</f>
        <v>5</v>
      </c>
      <c r="AN173" s="16">
        <f>IF(AD173="N/A", IF(U173="N/A", "N/A", L173+U173), AD173+AH173)</f>
        <v>5</v>
      </c>
      <c r="AO173" s="16">
        <f>IF(AD173="N/A", IF(V173="N/A", "N/A", L173+V173), IF(AI173="N/A", "N/A", AD173+AI173))</f>
        <v>5</v>
      </c>
      <c r="AP173" s="16" t="str">
        <f>IF(AD173="N/A", IF(W173="N/A", "N/A", L173+W173), IF(AJ173="N/A", "N/A", AD173+AJ173))</f>
        <v>N/A</v>
      </c>
      <c r="AQ173" s="16" t="str">
        <f>IF(AD173="N/A", IF(X173="N/A", "N/A", L173+X173), IF(AK173="N/A", "N/A", AD173+AK173))</f>
        <v>N/A</v>
      </c>
      <c r="AR173" s="15" t="s">
        <v>40</v>
      </c>
      <c r="AS173" s="15" t="s">
        <v>40</v>
      </c>
      <c r="AT173" s="15" t="s">
        <v>40</v>
      </c>
      <c r="AU173" s="15" t="s">
        <v>40</v>
      </c>
      <c r="AV173" s="15" t="s">
        <v>40</v>
      </c>
      <c r="AW173" s="15" t="s">
        <v>40</v>
      </c>
      <c r="AX173" s="15" t="s">
        <v>40</v>
      </c>
      <c r="AY173" s="15" t="s">
        <v>40</v>
      </c>
      <c r="AZ173" s="15" t="s">
        <v>40</v>
      </c>
      <c r="BA173" s="15" t="s">
        <v>40</v>
      </c>
      <c r="BB173" s="15" t="s">
        <v>40</v>
      </c>
      <c r="BC173" s="15" t="s">
        <v>40</v>
      </c>
      <c r="BD173" s="15" t="s">
        <v>40</v>
      </c>
      <c r="BE173" s="15" t="s">
        <v>40</v>
      </c>
      <c r="BF173" s="15" t="s">
        <v>40</v>
      </c>
      <c r="BG173" s="15" t="s">
        <v>40</v>
      </c>
      <c r="BH173" s="15" t="s">
        <v>40</v>
      </c>
      <c r="BI173" s="15"/>
      <c r="BJ173" s="16">
        <f>IF(AR173="R", $CA173, IF(OR(AR173="P", AR173="T", AR173="N"), 0, IF($C173="DM", $T173, IF(OR(AR173="Y", AR173="IR"),$AM173,IF(AR173="C", IF($BI173="Y", IF($AF173="N/A", $Q173, $AF173), IF($AG173="N/A", $T173,$AG173)))))))</f>
        <v>5</v>
      </c>
      <c r="BK173" s="16">
        <f>IF(AS173="R", $CA173, IF(OR(AS173="P", AS173="T", AS173="N"), 0, IF($C173="DM", $T173, IF(OR(AS173="Y", AS173="IR"),$AM173,IF(AS173="C", IF($BI173="Y", IF($AF173="N/A", $Q173, $AF173), IF($AG173="N/A", $T173,$AG173)))))))</f>
        <v>5</v>
      </c>
      <c r="BL173" s="16">
        <f>IF(AT173="R", $CA173, IF(OR(AT173="P", AT173="T", AT173="N"), 0, IF($C173="DM", $T173, IF(OR(AT173="Y", AT173="IR"),$AM173,IF(AT173="C", IF($BI173="Y", IF($AF173="N/A", $Q173, $AF173), IF($AG173="N/A", $T173,$AG173)))))))</f>
        <v>5</v>
      </c>
      <c r="BM173" s="16">
        <f>IF(AU173="R", $CA173, IF(OR(AU173="P", AU173="T", AU173="N"), 0, IF($C173="DM", $T173, IF(OR(AU173="Y", AU173="IR"),$AM173,IF(AU173="C", IF($BI173="Y", IF($AF173="N/A", $Q173, $AF173), IF($AG173="N/A", $T173,$AG173)))))))</f>
        <v>5</v>
      </c>
      <c r="BN173" s="16">
        <f>IF(AV173="R", $CA173, IF(OR(AV173="P", AV173="T", AV173="N"), 0, IF($C173="DM", $T173, IF(OR(AV173="Y", AV173="IR"),$AM173,IF(AV173="C", IF($BI173="Y", IF($AF173="N/A", $Q173, $AF173), IF($AG173="N/A", $T173,$AG173)))))))</f>
        <v>5</v>
      </c>
      <c r="BO173" s="16">
        <f>IF(AW173="R", $CA173, IF(OR(AW173="P", AW173="T", AW173="N"), 0, IF($C173="DM", $T173, IF(OR(AW173="Y", AW173="IR"),$AM173,IF(AW173="C", IF($BI173="Y", IF($AF173="N/A", $Q173, $AF173), IF($AG173="N/A", $T173,$AG173)))))))</f>
        <v>5</v>
      </c>
      <c r="BP173" s="16">
        <f>IF(AX173="R", $CA173, IF(OR(AX173="P", AX173="T", AX173="N"), 0, IF($C173="DM", $T173, IF(OR(AX173="Y", AX173="IR"),$AM173,IF(AX173="C", IF($BI173="Y", IF($AF173="N/A", $Q173, $AF173), IF($AG173="N/A", $T173,$AG173)))))))</f>
        <v>5</v>
      </c>
      <c r="BQ173" s="16">
        <f>IF(AY173="R", $CA173, IF(OR(AY173="P", AY173="T", AY173="N"), 0, IF($C173="DM", $T173, IF(OR(AY173="Y", AY173="IR"),$AM173,IF(AY173="C", IF($BI173="Y", IF($AF173="N/A", $Q173, $AF173), IF($AG173="N/A", $T173,$AG173)))))))</f>
        <v>5</v>
      </c>
      <c r="BR173" s="16">
        <f>IF(AZ173="R", $CA173, IF(OR(AZ173="P", AZ173="T", AZ173="N"), 0, IF($C173="DM", $T173, IF(OR(AZ173="Y", AZ173="IR"),$AM173,IF(AZ173="C", IF($BI173="Y", IF($AF173="N/A", $Q173, $AF173), IF($AG173="N/A", $T173,$AG173)))))))</f>
        <v>5</v>
      </c>
      <c r="BS173" s="16">
        <f>IF(BA173="R", $CA173, IF(OR(BA173="P", BA173="T", BA173="N"), 0, IF($C173="DM", $T173, IF(OR(BA173="Y", BA173="IR"),$AM173,IF(BA173="C", IF($BI173="Y", IF($AF173="N/A", $Q173, $AF173), IF($AG173="N/A", $T173,$AG173)))))))</f>
        <v>5</v>
      </c>
      <c r="BT173" s="16">
        <f>IF(BB173="R", $CA173, IF(OR(BB173="P", BB173="T", BB173="N"), 0, IF($C173="DM", $T173, IF(OR(BB173="Y", BB173="IR"),$AM173,IF(BB173="C", IF($BI173="Y", IF($BA173="C", IF($AF173="N/A", $Q173, $AF173), IF($AF173="N/A", $T173, $AM173)), IF($AG173="N/A", $T173,$AG173)))))))</f>
        <v>5</v>
      </c>
      <c r="BU173" s="16">
        <f>IF(BC173="R", $CA173, IF(OR(BC173="P", BC173="T", BC173="N"), 0, IF($C173="DM", $T173, IF(OR(BC173="Y", BC173="IR"),$AM173,IF(BC173="C", IF($BI173="Y", IF($BA173="C", IF($AF173="N/A", $Q173, $AF173), IF($AF173="N/A", $T173, $AM173)), IF($AG173="N/A", $T173,$AG173)))))))</f>
        <v>5</v>
      </c>
      <c r="BV173" s="16">
        <f>IF(BD173="R", $CA173, IF(OR(BD173="P", BD173="T", BD173="N"), 0, IF($C173="DM", $T173, IF(OR(BD173="Y", BD173="IR"),$AM173,IF(BD173="C", IF($BI173="Y", IF($BA173="C", IF($AF173="N/A", $Q173, $AF173), IF($AF173="N/A", $T173, $AM173)), IF($AG173="N/A", $T173,$AG173)))))))</f>
        <v>5</v>
      </c>
      <c r="BW173" s="16">
        <f>IF(BE173="R", $CA173, IF(OR(BE173="P", BE173="T", BE173="N"), 0, IF($C173="DM", $T173, IF(OR(BE173="Y", BE173="IR"),$AM173,IF(BE173="C", IF($BI173="Y", IF($BA173="C", IF($AF173="N/A", $Q173, $AF173), IF($AF173="N/A", $T173, $AM173)), IF($AG173="N/A", $T173,$AG173)))))))</f>
        <v>5</v>
      </c>
      <c r="BX173" s="16">
        <f>IF(BF173="R", $CA173, IF(OR(BF173="P", BF173="T", BF173="N"), 0, IF($C173="DM", $T173, IF(OR(BF173="Y", BF173="IR"),$AM173,IF(BF173="C", IF($BI173="Y", IF($BA173="C", IF($AF173="N/A", $Q173, $AF173), IF($AF173="N/A", $T173, $AM173)), IF($AG173="N/A", $T173,$AG173)))))))</f>
        <v>5</v>
      </c>
      <c r="BY173" s="16">
        <f>IF(BG173="R", $CA173, IF(OR(BG173="P", BG173="T", BG173="N"), 0, IF($C173="DM", $T173, IF(OR(BG173="Y", BG173="IR"),$AM173,IF(BG173="C", IF($BI173="Y", IF($BA173="C", IF($AF173="N/A", $Q173, $AF173), IF($AF173="N/A", $T173, $AM173)), IF($AG173="N/A", $T173,$AG173)))))))</f>
        <v>5</v>
      </c>
      <c r="BZ173" s="16">
        <f>IF(BH173="R", $CA173, IF(OR(BH173="P", BH173="T", BH173="N"), 0, IF($C173="DM", $T173, IF(OR(BH173="Y", BH173="IR"),$AM173,IF(BH173="C", IF($BI173="Y", IF($BA173="C", IF($AF173="N/A", $Q173, $AF173), IF($AF173="N/A", $T173, $AM173)), IF($AG173="N/A", $T173,$AG173)))))))</f>
        <v>5</v>
      </c>
      <c r="CA173" s="15" t="s">
        <v>75</v>
      </c>
      <c r="CB173" s="16">
        <f>BZ173</f>
        <v>5</v>
      </c>
      <c r="CC173" s="15">
        <f>IF(OR($BH173="T", $BH173="R"), 0, IF($BH173="C", IF($BI173="Y", IF($BA173="C", 0, IF(AF173="N/A", Q173-T173, AF173-AG173)), IF($AF173="N/A", U173, AH173)), AN173))</f>
        <v>5</v>
      </c>
      <c r="CD173" s="15">
        <f>IF(OR($BH173="T", $BH173="R"), 0, IF($BH173="C", IF($BI173="Y", 0, IF($AF173="N/A", V173, AI173)), AO173))</f>
        <v>5</v>
      </c>
      <c r="CE173" s="15" t="str">
        <f>IF(OR($BH173="T", $BH173="R"), 0, IF($BH173="C", IF($BI173="Y", 0, IF($AF173="N/A", W173, AJ173)), AP173))</f>
        <v>N/A</v>
      </c>
      <c r="CF173" s="15" t="str">
        <f>IF(OR($BH173="T", $BH173="R"), 0, IF($BH173="C", IF($BI173="Y", 0, IF($AF173="N/A", X173, AK173)), AQ173))</f>
        <v>N/A</v>
      </c>
      <c r="CG173" t="str">
        <f>IF(AC173="N/A", "S:"&amp;L173&amp;" G:"&amp;M173&amp;" GR:"&amp;Q173, IF(AC173=0, "S:"&amp;L173&amp;" G:"&amp;M173&amp;" GR:"&amp;Q173, "S:"&amp;L173&amp;"/"&amp;AD173&amp;" G:"&amp;AE173&amp;" GR:"&amp;AF173))</f>
        <v>S:5 G:2 GR:0</v>
      </c>
    </row>
    <row r="174" spans="1:85" x14ac:dyDescent="0.25">
      <c r="A174" s="14">
        <v>5747</v>
      </c>
      <c r="B174" s="15" t="s">
        <v>1844</v>
      </c>
      <c r="C174" s="15" t="s">
        <v>69</v>
      </c>
      <c r="D174" s="15" t="s">
        <v>53</v>
      </c>
      <c r="E174" s="15">
        <f>VLOOKUP(B174, 'Rookie Year'!$A$2:$B$55679,2,FALSE)</f>
        <v>2019</v>
      </c>
      <c r="F174" s="15">
        <v>2024</v>
      </c>
      <c r="G174" s="15" t="s">
        <v>42</v>
      </c>
      <c r="H174" s="15">
        <v>1</v>
      </c>
      <c r="I174" s="16">
        <v>1</v>
      </c>
      <c r="J174" s="15">
        <v>1</v>
      </c>
      <c r="K174" s="17">
        <f>IF(AND(G174&lt;&gt;"N",R174="N/A"), IF(I174&lt;4, 0, 0.25),IF(I174=1, IF(J174=1,0.25, 0.25), IF(I174&lt;13, 0.25, IF(I174&lt;26, 0.4, IF(I174&lt;51, 0.6, 0.75)))))</f>
        <v>0.25</v>
      </c>
      <c r="L174" s="16">
        <f>I174-M174</f>
        <v>0</v>
      </c>
      <c r="M174" s="16">
        <f>ROUNDUP(I174*K174,0)</f>
        <v>1</v>
      </c>
      <c r="N174" s="16">
        <f>M174*J174</f>
        <v>1</v>
      </c>
      <c r="O174" s="16">
        <v>0</v>
      </c>
      <c r="P174" s="16">
        <v>0</v>
      </c>
      <c r="Q174" s="16">
        <f>N174-O174-P174</f>
        <v>1</v>
      </c>
      <c r="R174" s="15" t="s">
        <v>75</v>
      </c>
      <c r="S174" s="15">
        <f>IF(R174="N/A", J174-($B$1-F174), J174-($B$1-R174))</f>
        <v>1</v>
      </c>
      <c r="T174" s="16">
        <f>IF($S174&lt;1, "N/A", $M174)</f>
        <v>1</v>
      </c>
      <c r="U174" s="16" t="str">
        <f>IF($S174&lt;2, "N/A", $M174)</f>
        <v>N/A</v>
      </c>
      <c r="V174" s="16" t="str">
        <f>IF($S174&lt;3, "N/A", $M174)</f>
        <v>N/A</v>
      </c>
      <c r="W174" s="16" t="str">
        <f>IF($S174&lt;4, "N/A", $M174)</f>
        <v>N/A</v>
      </c>
      <c r="X174" s="16" t="str">
        <f>IF($S174&lt;5, "N/A", $M174)</f>
        <v>N/A</v>
      </c>
      <c r="Y174" s="15" t="str">
        <f>IF(SUM(T174:X174)&lt;&gt;Q174, "CHECK", "OK")</f>
        <v>OK</v>
      </c>
      <c r="Z174" s="15" t="str">
        <f>IF(F174=$B$1, "No", IF(S174=1, "Yes", "No"))</f>
        <v>No</v>
      </c>
      <c r="AA174" s="18" t="str">
        <f>IF(C174="DM", "N/A", IF(Z174="No","N/A",VLOOKUP(B174,'Extension List'!$A$3:$R$1972,18,FALSE)))</f>
        <v>N/A</v>
      </c>
      <c r="AB174" s="15" t="str">
        <f>IF(C174="DM", "N/A", IF(Z174="No","N/A",VLOOKUP(B174,'Extension List'!$A$3:$T$1972,20,FALSE)))</f>
        <v>N/A</v>
      </c>
      <c r="AC174" s="15" t="str">
        <f>IF(AA174="N/A", "N/A", 0)</f>
        <v>N/A</v>
      </c>
      <c r="AD174" s="16" t="str">
        <f>IF(AE174="N/A", "N/A", AA174-AE174)</f>
        <v>N/A</v>
      </c>
      <c r="AE174" s="16" t="str">
        <f>IF(AA174="N/A", "N/A", IF(AC174&gt;0, IF(AA174&lt;13, ROUNDUP(0.25*AA174,0), IF(AA174&lt;26, ROUNDUP(0.4*AA174,0), IF(AA174&lt;51, ROUNDUP(0.6*AA174,0), ROUNDUP(0.75*AA174,0)))), "N/A"))</f>
        <v>N/A</v>
      </c>
      <c r="AF174" s="16" t="str">
        <f>IF(AD174="N/A","N/A", (AE174*AC174)+Q174)</f>
        <v>N/A</v>
      </c>
      <c r="AG174" s="16" t="str">
        <f>IF($AF174="N/A", "N/A", "TBC")</f>
        <v>N/A</v>
      </c>
      <c r="AH174" s="16" t="str">
        <f>IF($AF174="N/A", "N/A", "TBC")</f>
        <v>N/A</v>
      </c>
      <c r="AI174" s="16" t="str">
        <f>IF($AF174="N/A","N/A",IF(AC174&gt;1,"TBC","N/A"))</f>
        <v>N/A</v>
      </c>
      <c r="AJ174" s="16" t="str">
        <f>IF($AF174="N/A","N/A",IF(AC174&gt;2,"TBC","N/A"))</f>
        <v>N/A</v>
      </c>
      <c r="AK174" s="16" t="str">
        <f>IF($AF174="N/A","N/A",IF(AC174&gt;3,"TBC","N/A"))</f>
        <v>N/A</v>
      </c>
      <c r="AL174" s="16" t="str">
        <f>IF(AC174="N/A","N/A",IF(AC174&gt;0,IF(SUM(AG174:AK174)&lt;&gt;AF174,"CHECK","OK"),"N/A"))</f>
        <v>N/A</v>
      </c>
      <c r="AM174" s="16">
        <f>IF(AD174="N/A", L174+T174, L174+AG174)</f>
        <v>1</v>
      </c>
      <c r="AN174" s="16" t="str">
        <f>IF(AD174="N/A", IF(U174="N/A", "N/A", L174+U174), AD174+AH174)</f>
        <v>N/A</v>
      </c>
      <c r="AO174" s="16" t="str">
        <f>IF(AD174="N/A", IF(V174="N/A", "N/A", L174+V174), IF(AI174="N/A", "N/A", AD174+AI174))</f>
        <v>N/A</v>
      </c>
      <c r="AP174" s="16" t="str">
        <f>IF(AD174="N/A", IF(W174="N/A", "N/A", L174+W174), IF(AJ174="N/A", "N/A", AD174+AJ174))</f>
        <v>N/A</v>
      </c>
      <c r="AQ174" s="16" t="str">
        <f>IF(AD174="N/A", IF(X174="N/A", "N/A", L174+X174), IF(AK174="N/A", "N/A", AD174+AK174))</f>
        <v>N/A</v>
      </c>
      <c r="AR174" s="15" t="s">
        <v>42</v>
      </c>
      <c r="AS174" s="15" t="s">
        <v>40</v>
      </c>
      <c r="AT174" s="15" t="s">
        <v>40</v>
      </c>
      <c r="AU174" s="15" t="s">
        <v>40</v>
      </c>
      <c r="AV174" s="15" t="s">
        <v>40</v>
      </c>
      <c r="AW174" s="15" t="s">
        <v>40</v>
      </c>
      <c r="AX174" s="15" t="s">
        <v>40</v>
      </c>
      <c r="AY174" s="15" t="s">
        <v>40</v>
      </c>
      <c r="AZ174" s="15" t="s">
        <v>40</v>
      </c>
      <c r="BA174" s="15" t="s">
        <v>40</v>
      </c>
      <c r="BB174" s="15" t="s">
        <v>40</v>
      </c>
      <c r="BC174" s="15" t="s">
        <v>40</v>
      </c>
      <c r="BD174" s="15" t="s">
        <v>40</v>
      </c>
      <c r="BE174" s="15" t="s">
        <v>40</v>
      </c>
      <c r="BF174" s="15" t="s">
        <v>40</v>
      </c>
      <c r="BG174" s="15" t="s">
        <v>40</v>
      </c>
      <c r="BH174" s="15" t="s">
        <v>40</v>
      </c>
      <c r="BJ174" s="16">
        <f>IF(AR174="R", $CA174, IF(OR(AR174="P", AR174="T", AR174="N"), 0, IF($C174="DM", $T174, IF(OR(AR174="Y", AR174="IR"),$AM174,IF(AR174="C", IF($BI174="Y", IF($AF174="N/A", $Q174, $AF174), IF($AG174="N/A", $T174,$AG174)))))))</f>
        <v>0</v>
      </c>
      <c r="BK174" s="16">
        <f>IF(AS174="R", $CA174, IF(OR(AS174="P", AS174="T", AS174="N"), 0, IF($C174="DM", $T174, IF(OR(AS174="Y", AS174="IR"),$AM174,IF(AS174="C", IF($BI174="Y", IF($AF174="N/A", $Q174, $AF174), IF($AG174="N/A", $T174,$AG174)))))))</f>
        <v>1</v>
      </c>
      <c r="BL174" s="16">
        <f>IF(AT174="R", $CA174, IF(OR(AT174="P", AT174="T", AT174="N"), 0, IF($C174="DM", $T174, IF(OR(AT174="Y", AT174="IR"),$AM174,IF(AT174="C", IF($BI174="Y", IF($AF174="N/A", $Q174, $AF174), IF($AG174="N/A", $T174,$AG174)))))))</f>
        <v>1</v>
      </c>
      <c r="BM174" s="16">
        <f>IF(AU174="R", $CA174, IF(OR(AU174="P", AU174="T", AU174="N"), 0, IF($C174="DM", $T174, IF(OR(AU174="Y", AU174="IR"),$AM174,IF(AU174="C", IF($BI174="Y", IF($AF174="N/A", $Q174, $AF174), IF($AG174="N/A", $T174,$AG174)))))))</f>
        <v>1</v>
      </c>
      <c r="BN174" s="16">
        <f>IF(AV174="R", $CA174, IF(OR(AV174="P", AV174="T", AV174="N"), 0, IF($C174="DM", $T174, IF(OR(AV174="Y", AV174="IR"),$AM174,IF(AV174="C", IF($BI174="Y", IF($AF174="N/A", $Q174, $AF174), IF($AG174="N/A", $T174,$AG174)))))))</f>
        <v>1</v>
      </c>
      <c r="BO174" s="16">
        <f>IF(AW174="R", $CA174, IF(OR(AW174="P", AW174="T", AW174="N"), 0, IF($C174="DM", $T174, IF(OR(AW174="Y", AW174="IR"),$AM174,IF(AW174="C", IF($BI174="Y", IF($AF174="N/A", $Q174, $AF174), IF($AG174="N/A", $T174,$AG174)))))))</f>
        <v>1</v>
      </c>
      <c r="BP174" s="16">
        <f>IF(AX174="R", $CA174, IF(OR(AX174="P", AX174="T", AX174="N"), 0, IF($C174="DM", $T174, IF(OR(AX174="Y", AX174="IR"),$AM174,IF(AX174="C", IF($BI174="Y", IF($AF174="N/A", $Q174, $AF174), IF($AG174="N/A", $T174,$AG174)))))))</f>
        <v>1</v>
      </c>
      <c r="BQ174" s="16">
        <f>IF(AY174="R", $CA174, IF(OR(AY174="P", AY174="T", AY174="N"), 0, IF($C174="DM", $T174, IF(OR(AY174="Y", AY174="IR"),$AM174,IF(AY174="C", IF($BI174="Y", IF($AF174="N/A", $Q174, $AF174), IF($AG174="N/A", $T174,$AG174)))))))</f>
        <v>1</v>
      </c>
      <c r="BR174" s="16">
        <f>IF(AZ174="R", $CA174, IF(OR(AZ174="P", AZ174="T", AZ174="N"), 0, IF($C174="DM", $T174, IF(OR(AZ174="Y", AZ174="IR"),$AM174,IF(AZ174="C", IF($BI174="Y", IF($AF174="N/A", $Q174, $AF174), IF($AG174="N/A", $T174,$AG174)))))))</f>
        <v>1</v>
      </c>
      <c r="BS174" s="16">
        <f>IF(BA174="R", $CA174, IF(OR(BA174="P", BA174="T", BA174="N"), 0, IF($C174="DM", $T174, IF(OR(BA174="Y", BA174="IR"),$AM174,IF(BA174="C", IF($BI174="Y", IF($AF174="N/A", $Q174, $AF174), IF($AG174="N/A", $T174,$AG174)))))))</f>
        <v>1</v>
      </c>
      <c r="BT174" s="16">
        <f>IF(BB174="R", $CA174, IF(OR(BB174="P", BB174="T", BB174="N"), 0, IF($C174="DM", $T174, IF(OR(BB174="Y", BB174="IR"),$AM174,IF(BB174="C", IF($BI174="Y", IF($BA174="C", IF($AF174="N/A", $Q174, $AF174), IF($AF174="N/A", $T174, $AM174)), IF($AG174="N/A", $T174,$AG174)))))))</f>
        <v>1</v>
      </c>
      <c r="BU174" s="16">
        <f>IF(BC174="R", $CA174, IF(OR(BC174="P", BC174="T", BC174="N"), 0, IF($C174="DM", $T174, IF(OR(BC174="Y", BC174="IR"),$AM174,IF(BC174="C", IF($BI174="Y", IF($BA174="C", IF($AF174="N/A", $Q174, $AF174), IF($AF174="N/A", $T174, $AM174)), IF($AG174="N/A", $T174,$AG174)))))))</f>
        <v>1</v>
      </c>
      <c r="BV174" s="16">
        <f>IF(BD174="R", $CA174, IF(OR(BD174="P", BD174="T", BD174="N"), 0, IF($C174="DM", $T174, IF(OR(BD174="Y", BD174="IR"),$AM174,IF(BD174="C", IF($BI174="Y", IF($BA174="C", IF($AF174="N/A", $Q174, $AF174), IF($AF174="N/A", $T174, $AM174)), IF($AG174="N/A", $T174,$AG174)))))))</f>
        <v>1</v>
      </c>
      <c r="BW174" s="16">
        <f>IF(BE174="R", $CA174, IF(OR(BE174="P", BE174="T", BE174="N"), 0, IF($C174="DM", $T174, IF(OR(BE174="Y", BE174="IR"),$AM174,IF(BE174="C", IF($BI174="Y", IF($BA174="C", IF($AF174="N/A", $Q174, $AF174), IF($AF174="N/A", $T174, $AM174)), IF($AG174="N/A", $T174,$AG174)))))))</f>
        <v>1</v>
      </c>
      <c r="BX174" s="16">
        <f>IF(BF174="R", $CA174, IF(OR(BF174="P", BF174="T", BF174="N"), 0, IF($C174="DM", $T174, IF(OR(BF174="Y", BF174="IR"),$AM174,IF(BF174="C", IF($BI174="Y", IF($BA174="C", IF($AF174="N/A", $Q174, $AF174), IF($AF174="N/A", $T174, $AM174)), IF($AG174="N/A", $T174,$AG174)))))))</f>
        <v>1</v>
      </c>
      <c r="BY174" s="16">
        <f>IF(BG174="R", $CA174, IF(OR(BG174="P", BG174="T", BG174="N"), 0, IF($C174="DM", $T174, IF(OR(BG174="Y", BG174="IR"),$AM174,IF(BG174="C", IF($BI174="Y", IF($BA174="C", IF($AF174="N/A", $Q174, $AF174), IF($AF174="N/A", $T174, $AM174)), IF($AG174="N/A", $T174,$AG174)))))))</f>
        <v>1</v>
      </c>
      <c r="BZ174" s="16">
        <f>IF(BH174="R", $CA174, IF(OR(BH174="P", BH174="T", BH174="N"), 0, IF($C174="DM", $T174, IF(OR(BH174="Y", BH174="IR"),$AM174,IF(BH174="C", IF($BI174="Y", IF($BA174="C", IF($AF174="N/A", $Q174, $AF174), IF($AF174="N/A", $T174, $AM174)), IF($AG174="N/A", $T174,$AG174)))))))</f>
        <v>1</v>
      </c>
      <c r="CA174" s="15" t="s">
        <v>75</v>
      </c>
      <c r="CB174" s="16">
        <f>BZ174</f>
        <v>1</v>
      </c>
      <c r="CC174" s="15" t="str">
        <f>IF(OR($BH174="T", $BH174="R"), 0, IF($BH174="C", IF($BI174="Y", IF($BA174="C", 0, IF(AF174="N/A", Q174-T174, AF174-AG174)), IF($AF174="N/A", U174, AH174)), AN174))</f>
        <v>N/A</v>
      </c>
      <c r="CD174" s="15" t="str">
        <f>IF(OR($BH174="T", $BH174="R"), 0, IF($BH174="C", IF($BI174="Y", 0, IF($AF174="N/A", V174, AI174)), AO174))</f>
        <v>N/A</v>
      </c>
      <c r="CE174" s="15" t="str">
        <f>IF(OR($BH174="T", $BH174="R"), 0, IF($BH174="C", IF($BI174="Y", 0, IF($AF174="N/A", W174, AJ174)), AP174))</f>
        <v>N/A</v>
      </c>
      <c r="CF174" s="15" t="str">
        <f>IF(OR($BH174="T", $BH174="R"), 0, IF($BH174="C", IF($BI174="Y", 0, IF($AF174="N/A", X174, AK174)), AQ174))</f>
        <v>N/A</v>
      </c>
    </row>
    <row r="175" spans="1:85" x14ac:dyDescent="0.25">
      <c r="A175" s="14">
        <v>4696</v>
      </c>
      <c r="B175" s="15" t="s">
        <v>2543</v>
      </c>
      <c r="C175" s="15" t="s">
        <v>70</v>
      </c>
      <c r="D175" s="15" t="s">
        <v>53</v>
      </c>
      <c r="E175" s="15">
        <f>VLOOKUP(B175, 'Rookie Year'!$A$2:$B$55679,2,FALSE)</f>
        <v>2021</v>
      </c>
      <c r="F175" s="15">
        <v>2022</v>
      </c>
      <c r="G175" s="15" t="s">
        <v>42</v>
      </c>
      <c r="H175" s="15" t="s">
        <v>1928</v>
      </c>
      <c r="I175" s="16">
        <v>1</v>
      </c>
      <c r="J175" s="15">
        <v>3</v>
      </c>
      <c r="K175" s="17">
        <f>IF(AND(G175&lt;&gt;"N",R175="N/A"), IF(I175&lt;4, 0, 0.25),IF(I175=1, IF(J175=1,0.25, 0.25), IF(I175&lt;13, 0.25, IF(I175&lt;26, 0.4, IF(I175&lt;51, 0.6, 0.75)))))</f>
        <v>0.25</v>
      </c>
      <c r="L175" s="16">
        <f>I175-M175</f>
        <v>0</v>
      </c>
      <c r="M175" s="16">
        <f>ROUNDUP(I175*K175,0)</f>
        <v>1</v>
      </c>
      <c r="N175" s="16">
        <f>M175*J175</f>
        <v>3</v>
      </c>
      <c r="O175" s="16">
        <v>2</v>
      </c>
      <c r="P175" s="16">
        <v>0</v>
      </c>
      <c r="Q175" s="16">
        <f>N175-O175-P175</f>
        <v>1</v>
      </c>
      <c r="R175" s="15" t="s">
        <v>75</v>
      </c>
      <c r="S175" s="15">
        <f>IF(R175="N/A", J175-($B$1-F175), J175-($B$1-R175))</f>
        <v>1</v>
      </c>
      <c r="T175" s="16">
        <v>1</v>
      </c>
      <c r="U175" s="16" t="str">
        <f>IF($S175&lt;2, "N/A", $M175)</f>
        <v>N/A</v>
      </c>
      <c r="V175" s="16" t="str">
        <f>IF($S175&lt;3, "N/A", $M175)</f>
        <v>N/A</v>
      </c>
      <c r="W175" s="16" t="str">
        <f>IF($S175&lt;4, "N/A", $M175)</f>
        <v>N/A</v>
      </c>
      <c r="X175" s="16" t="str">
        <f>IF($S175&lt;5, "N/A", $M175)</f>
        <v>N/A</v>
      </c>
      <c r="Y175" s="15" t="str">
        <f>IF(SUM(T175:X175)&lt;&gt;Q175, "CHECK", "OK")</f>
        <v>OK</v>
      </c>
      <c r="Z175" s="15" t="str">
        <f>IF(F175=$B$1, "No", IF(S175=1, "Yes", "No"))</f>
        <v>Yes</v>
      </c>
      <c r="AA175" s="18">
        <f>IF(C175="DM", "N/A", IF(Z175="No","N/A",VLOOKUP(B175,'Extension List'!$A$3:$R$1972,18,FALSE)))</f>
        <v>6</v>
      </c>
      <c r="AB175" s="15">
        <f>IF(C175="DM", "N/A", IF(Z175="No","N/A",VLOOKUP(B175,'Extension List'!$A$3:$T$1972,20,FALSE)))</f>
        <v>1</v>
      </c>
      <c r="AC175" s="15">
        <f>IF(AA175="N/A", "N/A", 0)</f>
        <v>0</v>
      </c>
      <c r="AD175" s="16" t="str">
        <f>IF(AE175="N/A", "N/A", AA175-AE175)</f>
        <v>N/A</v>
      </c>
      <c r="AE175" s="16" t="str">
        <f>IF(AA175="N/A", "N/A", IF(AC175&gt;0, IF(AA175&lt;13, ROUNDUP(0.25*AA175,0), IF(AA175&lt;26, ROUNDUP(0.4*AA175,0), IF(AA175&lt;51, ROUNDUP(0.6*AA175,0), ROUNDUP(0.75*AA175,0)))), "N/A"))</f>
        <v>N/A</v>
      </c>
      <c r="AF175" s="16" t="str">
        <f>IF(AD175="N/A","N/A", (AE175*AC175)+Q175)</f>
        <v>N/A</v>
      </c>
      <c r="AG175" s="16" t="str">
        <f>IF($AF175="N/A", "N/A", "TBC")</f>
        <v>N/A</v>
      </c>
      <c r="AH175" s="16" t="str">
        <f>IF($AF175="N/A", "N/A", "TBC")</f>
        <v>N/A</v>
      </c>
      <c r="AI175" s="16" t="str">
        <f>IF($AF175="N/A","N/A",IF(AC175&gt;1,"TBC","N/A"))</f>
        <v>N/A</v>
      </c>
      <c r="AJ175" s="16" t="str">
        <f>IF($AF175="N/A","N/A",IF(AC175&gt;2,"TBC","N/A"))</f>
        <v>N/A</v>
      </c>
      <c r="AK175" s="16" t="str">
        <f>IF($AF175="N/A","N/A",IF(AC175&gt;3,"TBC","N/A"))</f>
        <v>N/A</v>
      </c>
      <c r="AL175" s="16" t="str">
        <f>IF(AC175="N/A","N/A",IF(AC175&gt;0,IF(SUM(AG175:AK175)&lt;&gt;AF175,"CHECK","OK"),"N/A"))</f>
        <v>N/A</v>
      </c>
      <c r="AM175" s="16">
        <f>IF(AD175="N/A", L175+T175, L175+AG175)</f>
        <v>1</v>
      </c>
      <c r="AN175" s="16" t="str">
        <f>IF(AD175="N/A", IF(U175="N/A", "N/A", L175+U175), AD175+AH175)</f>
        <v>N/A</v>
      </c>
      <c r="AO175" s="16" t="str">
        <f>IF(AD175="N/A", IF(V175="N/A", "N/A", L175+V175), IF(AI175="N/A", "N/A", AD175+AI175))</f>
        <v>N/A</v>
      </c>
      <c r="AP175" s="16" t="str">
        <f>IF(AD175="N/A", IF(W175="N/A", "N/A", L175+W175), IF(AJ175="N/A", "N/A", AD175+AJ175))</f>
        <v>N/A</v>
      </c>
      <c r="AQ175" s="16" t="str">
        <f>IF(AD175="N/A", IF(X175="N/A", "N/A", L175+X175), IF(AK175="N/A", "N/A", AD175+AK175))</f>
        <v>N/A</v>
      </c>
      <c r="AR175" s="15" t="s">
        <v>40</v>
      </c>
      <c r="AS175" s="15" t="s">
        <v>40</v>
      </c>
      <c r="AT175" s="15" t="s">
        <v>40</v>
      </c>
      <c r="AU175" s="15" t="s">
        <v>40</v>
      </c>
      <c r="AV175" s="15" t="s">
        <v>40</v>
      </c>
      <c r="AW175" s="15" t="s">
        <v>40</v>
      </c>
      <c r="AX175" s="15" t="s">
        <v>40</v>
      </c>
      <c r="AY175" s="15" t="s">
        <v>40</v>
      </c>
      <c r="AZ175" s="15" t="s">
        <v>40</v>
      </c>
      <c r="BA175" s="15" t="s">
        <v>40</v>
      </c>
      <c r="BB175" s="15" t="s">
        <v>40</v>
      </c>
      <c r="BC175" s="15" t="s">
        <v>40</v>
      </c>
      <c r="BD175" s="15" t="s">
        <v>40</v>
      </c>
      <c r="BE175" s="15" t="s">
        <v>40</v>
      </c>
      <c r="BF175" s="15" t="s">
        <v>40</v>
      </c>
      <c r="BG175" s="15" t="s">
        <v>40</v>
      </c>
      <c r="BH175" s="15" t="s">
        <v>40</v>
      </c>
      <c r="BI175" s="15"/>
      <c r="BJ175" s="16">
        <f>IF(AR175="R", $CA175, IF(OR(AR175="P", AR175="T", AR175="N"), 0, IF($C175="DM", $T175, IF(OR(AR175="Y", AR175="IR"),$AM175,IF(AR175="C", IF($BI175="Y", IF($AF175="N/A", $Q175, $AF175), IF($AG175="N/A", $T175,$AG175)))))))</f>
        <v>1</v>
      </c>
      <c r="BK175" s="16">
        <f>IF(AS175="R", $CA175, IF(OR(AS175="P", AS175="T", AS175="N"), 0, IF($C175="DM", $T175, IF(OR(AS175="Y", AS175="IR"),$AM175,IF(AS175="C", IF($BI175="Y", IF($AF175="N/A", $Q175, $AF175), IF($AG175="N/A", $T175,$AG175)))))))</f>
        <v>1</v>
      </c>
      <c r="BL175" s="16">
        <f>IF(AT175="R", $CA175, IF(OR(AT175="P", AT175="T", AT175="N"), 0, IF($C175="DM", $T175, IF(OR(AT175="Y", AT175="IR"),$AM175,IF(AT175="C", IF($BI175="Y", IF($AF175="N/A", $Q175, $AF175), IF($AG175="N/A", $T175,$AG175)))))))</f>
        <v>1</v>
      </c>
      <c r="BM175" s="16">
        <f>IF(AU175="R", $CA175, IF(OR(AU175="P", AU175="T", AU175="N"), 0, IF($C175="DM", $T175, IF(OR(AU175="Y", AU175="IR"),$AM175,IF(AU175="C", IF($BI175="Y", IF($AF175="N/A", $Q175, $AF175), IF($AG175="N/A", $T175,$AG175)))))))</f>
        <v>1</v>
      </c>
      <c r="BN175" s="16">
        <f>IF(AV175="R", $CA175, IF(OR(AV175="P", AV175="T", AV175="N"), 0, IF($C175="DM", $T175, IF(OR(AV175="Y", AV175="IR"),$AM175,IF(AV175="C", IF($BI175="Y", IF($AF175="N/A", $Q175, $AF175), IF($AG175="N/A", $T175,$AG175)))))))</f>
        <v>1</v>
      </c>
      <c r="BO175" s="16">
        <f>IF(AW175="R", $CA175, IF(OR(AW175="P", AW175="T", AW175="N"), 0, IF($C175="DM", $T175, IF(OR(AW175="Y", AW175="IR"),$AM175,IF(AW175="C", IF($BI175="Y", IF($AF175="N/A", $Q175, $AF175), IF($AG175="N/A", $T175,$AG175)))))))</f>
        <v>1</v>
      </c>
      <c r="BP175" s="16">
        <f>IF(AX175="R", $CA175, IF(OR(AX175="P", AX175="T", AX175="N"), 0, IF($C175="DM", $T175, IF(OR(AX175="Y", AX175="IR"),$AM175,IF(AX175="C", IF($BI175="Y", IF($AF175="N/A", $Q175, $AF175), IF($AG175="N/A", $T175,$AG175)))))))</f>
        <v>1</v>
      </c>
      <c r="BQ175" s="16">
        <f>IF(AY175="R", $CA175, IF(OR(AY175="P", AY175="T", AY175="N"), 0, IF($C175="DM", $T175, IF(OR(AY175="Y", AY175="IR"),$AM175,IF(AY175="C", IF($BI175="Y", IF($AF175="N/A", $Q175, $AF175), IF($AG175="N/A", $T175,$AG175)))))))</f>
        <v>1</v>
      </c>
      <c r="BR175" s="16">
        <f>IF(AZ175="R", $CA175, IF(OR(AZ175="P", AZ175="T", AZ175="N"), 0, IF($C175="DM", $T175, IF(OR(AZ175="Y", AZ175="IR"),$AM175,IF(AZ175="C", IF($BI175="Y", IF($AF175="N/A", $Q175, $AF175), IF($AG175="N/A", $T175,$AG175)))))))</f>
        <v>1</v>
      </c>
      <c r="BS175" s="16">
        <f>IF(BA175="R", $CA175, IF(OR(BA175="P", BA175="T", BA175="N"), 0, IF($C175="DM", $T175, IF(OR(BA175="Y", BA175="IR"),$AM175,IF(BA175="C", IF($BI175="Y", IF($AF175="N/A", $Q175, $AF175), IF($AG175="N/A", $T175,$AG175)))))))</f>
        <v>1</v>
      </c>
      <c r="BT175" s="16">
        <f>IF(BB175="R", $CA175, IF(OR(BB175="P", BB175="T", BB175="N"), 0, IF($C175="DM", $T175, IF(OR(BB175="Y", BB175="IR"),$AM175,IF(BB175="C", IF($BI175="Y", IF($BA175="C", IF($AF175="N/A", $Q175, $AF175), IF($AF175="N/A", $T175, $AM175)), IF($AG175="N/A", $T175,$AG175)))))))</f>
        <v>1</v>
      </c>
      <c r="BU175" s="16">
        <f>IF(BC175="R", $CA175, IF(OR(BC175="P", BC175="T", BC175="N"), 0, IF($C175="DM", $T175, IF(OR(BC175="Y", BC175="IR"),$AM175,IF(BC175="C", IF($BI175="Y", IF($BA175="C", IF($AF175="N/A", $Q175, $AF175), IF($AF175="N/A", $T175, $AM175)), IF($AG175="N/A", $T175,$AG175)))))))</f>
        <v>1</v>
      </c>
      <c r="BV175" s="16">
        <f>IF(BD175="R", $CA175, IF(OR(BD175="P", BD175="T", BD175="N"), 0, IF($C175="DM", $T175, IF(OR(BD175="Y", BD175="IR"),$AM175,IF(BD175="C", IF($BI175="Y", IF($BA175="C", IF($AF175="N/A", $Q175, $AF175), IF($AF175="N/A", $T175, $AM175)), IF($AG175="N/A", $T175,$AG175)))))))</f>
        <v>1</v>
      </c>
      <c r="BW175" s="16">
        <f>IF(BE175="R", $CA175, IF(OR(BE175="P", BE175="T", BE175="N"), 0, IF($C175="DM", $T175, IF(OR(BE175="Y", BE175="IR"),$AM175,IF(BE175="C", IF($BI175="Y", IF($BA175="C", IF($AF175="N/A", $Q175, $AF175), IF($AF175="N/A", $T175, $AM175)), IF($AG175="N/A", $T175,$AG175)))))))</f>
        <v>1</v>
      </c>
      <c r="BX175" s="16">
        <f>IF(BF175="R", $CA175, IF(OR(BF175="P", BF175="T", BF175="N"), 0, IF($C175="DM", $T175, IF(OR(BF175="Y", BF175="IR"),$AM175,IF(BF175="C", IF($BI175="Y", IF($BA175="C", IF($AF175="N/A", $Q175, $AF175), IF($AF175="N/A", $T175, $AM175)), IF($AG175="N/A", $T175,$AG175)))))))</f>
        <v>1</v>
      </c>
      <c r="BY175" s="16">
        <f>IF(BG175="R", $CA175, IF(OR(BG175="P", BG175="T", BG175="N"), 0, IF($C175="DM", $T175, IF(OR(BG175="Y", BG175="IR"),$AM175,IF(BG175="C", IF($BI175="Y", IF($BA175="C", IF($AF175="N/A", $Q175, $AF175), IF($AF175="N/A", $T175, $AM175)), IF($AG175="N/A", $T175,$AG175)))))))</f>
        <v>1</v>
      </c>
      <c r="BZ175" s="16">
        <f>IF(BH175="R", $CA175, IF(OR(BH175="P", BH175="T", BH175="N"), 0, IF($C175="DM", $T175, IF(OR(BH175="Y", BH175="IR"),$AM175,IF(BH175="C", IF($BI175="Y", IF($BA175="C", IF($AF175="N/A", $Q175, $AF175), IF($AF175="N/A", $T175, $AM175)), IF($AG175="N/A", $T175,$AG175)))))))</f>
        <v>1</v>
      </c>
      <c r="CA175" s="15" t="s">
        <v>75</v>
      </c>
      <c r="CB175" s="16">
        <f>BZ175</f>
        <v>1</v>
      </c>
      <c r="CC175" s="15" t="str">
        <f>IF(OR($BH175="T", $BH175="R"), 0, IF($BH175="C", IF($BI175="Y", IF($BA175="C", 0, IF(AF175="N/A", Q175-T175, AF175-AG175)), IF($AF175="N/A", U175, AH175)), AN175))</f>
        <v>N/A</v>
      </c>
      <c r="CD175" s="15" t="str">
        <f>IF(OR($BH175="T", $BH175="R"), 0, IF($BH175="C", IF($BI175="Y", 0, IF($AF175="N/A", V175, AI175)), AO175))</f>
        <v>N/A</v>
      </c>
      <c r="CE175" s="15" t="str">
        <f>IF(OR($BH175="T", $BH175="R"), 0, IF($BH175="C", IF($BI175="Y", 0, IF($AF175="N/A", W175, AJ175)), AP175))</f>
        <v>N/A</v>
      </c>
      <c r="CF175" s="15" t="str">
        <f>IF(OR($BH175="T", $BH175="R"), 0, IF($BH175="C", IF($BI175="Y", 0, IF($AF175="N/A", X175, AK175)), AQ175))</f>
        <v>N/A</v>
      </c>
      <c r="CG175" t="str">
        <f>IF(AC175="N/A", "S:"&amp;L175&amp;" G:"&amp;M175&amp;" GR:"&amp;Q175, IF(AC175=0, "S:"&amp;L175&amp;" G:"&amp;M175&amp;" GR:"&amp;Q175, "S:"&amp;L175&amp;"/"&amp;AD175&amp;" G:"&amp;AE175&amp;" GR:"&amp;AF175))</f>
        <v>S:0 G:1 GR:1</v>
      </c>
    </row>
    <row r="176" spans="1:85" x14ac:dyDescent="0.25">
      <c r="A176" s="14">
        <v>3680</v>
      </c>
      <c r="B176" s="15" t="s">
        <v>2096</v>
      </c>
      <c r="C176" s="15" t="s">
        <v>70</v>
      </c>
      <c r="D176" s="15" t="s">
        <v>53</v>
      </c>
      <c r="E176" s="15">
        <f>VLOOKUP(B176, 'Rookie Year'!$A$2:$B$55679,2,FALSE)</f>
        <v>2020</v>
      </c>
      <c r="F176" s="15">
        <v>2020</v>
      </c>
      <c r="G176" s="15" t="s">
        <v>40</v>
      </c>
      <c r="H176" s="15" t="s">
        <v>2215</v>
      </c>
      <c r="I176" s="16">
        <v>11</v>
      </c>
      <c r="J176" s="15">
        <v>4</v>
      </c>
      <c r="K176" s="17">
        <f>IF(AND(G176&lt;&gt;"N",R176="N/A"), IF(I176&lt;4, 0, 0.25),IF(I176=1, IF(J176=1,0.25, 0.25), IF(I176&lt;13, 0.25, IF(I176&lt;26, 0.4, IF(I176&lt;51, 0.6, 0.75)))))</f>
        <v>0.25</v>
      </c>
      <c r="L176" s="16">
        <f>I176-M176</f>
        <v>8</v>
      </c>
      <c r="M176" s="16">
        <f>ROUNDUP(I176*K176,0)</f>
        <v>3</v>
      </c>
      <c r="N176" s="16">
        <f>M176*J176</f>
        <v>12</v>
      </c>
      <c r="O176" s="16">
        <v>12</v>
      </c>
      <c r="P176" s="16">
        <v>0</v>
      </c>
      <c r="Q176" s="16">
        <f>N176-O176-P176</f>
        <v>0</v>
      </c>
      <c r="R176" s="15">
        <v>2022</v>
      </c>
      <c r="S176" s="15">
        <f>IF(R176="N/A", J176-($B$1-F176), J176-($B$1-R176))</f>
        <v>2</v>
      </c>
      <c r="T176" s="16">
        <v>0</v>
      </c>
      <c r="U176" s="16">
        <v>0</v>
      </c>
      <c r="V176" s="16" t="str">
        <f>IF($S176&lt;3, "N/A", $M176)</f>
        <v>N/A</v>
      </c>
      <c r="W176" s="16" t="str">
        <f>IF($S176&lt;4, "N/A", $M176)</f>
        <v>N/A</v>
      </c>
      <c r="X176" s="16" t="str">
        <f>IF($S176&lt;5, "N/A", $M176)</f>
        <v>N/A</v>
      </c>
      <c r="Y176" s="15" t="str">
        <f>IF(SUM(T176:X176)&lt;&gt;Q176, "CHECK", "OK")</f>
        <v>OK</v>
      </c>
      <c r="Z176" s="15" t="str">
        <f>IF(F176=$B$1, "No", IF(S176=1, "Yes", "No"))</f>
        <v>No</v>
      </c>
      <c r="AA176" s="18" t="str">
        <f>IF(C176="DM", "N/A", IF(Z176="No","N/A",VLOOKUP(B176,'Extension List'!$A$3:$R$1972,18,FALSE)))</f>
        <v>N/A</v>
      </c>
      <c r="AB176" s="15" t="str">
        <f>IF(C176="DM", "N/A", IF(Z176="No","N/A",VLOOKUP(B176,'Extension List'!$A$3:$T$1972,20,FALSE)))</f>
        <v>N/A</v>
      </c>
      <c r="AC176" s="15" t="str">
        <f>IF(AA176="N/A", "N/A", 0)</f>
        <v>N/A</v>
      </c>
      <c r="AD176" s="16" t="str">
        <f>IF(AE176="N/A", "N/A", AA176-AE176)</f>
        <v>N/A</v>
      </c>
      <c r="AE176" s="16" t="str">
        <f>IF(AA176="N/A", "N/A", IF(AC176&gt;0, IF(AA176&lt;13, ROUNDUP(0.25*AA176,0), IF(AA176&lt;26, ROUNDUP(0.4*AA176,0), IF(AA176&lt;51, ROUNDUP(0.6*AA176,0), ROUNDUP(0.75*AA176,0)))), "N/A"))</f>
        <v>N/A</v>
      </c>
      <c r="AF176" s="16" t="str">
        <f>IF(AD176="N/A","N/A", (AE176*AC176)+Q176)</f>
        <v>N/A</v>
      </c>
      <c r="AG176" s="16" t="str">
        <f>IF($AF176="N/A", "N/A", "TBC")</f>
        <v>N/A</v>
      </c>
      <c r="AH176" s="16" t="str">
        <f>IF($AF176="N/A", "N/A", "TBC")</f>
        <v>N/A</v>
      </c>
      <c r="AI176" s="16" t="str">
        <f>IF($AF176="N/A","N/A",IF(AC176&gt;1,"TBC","N/A"))</f>
        <v>N/A</v>
      </c>
      <c r="AJ176" s="16" t="str">
        <f>IF($AF176="N/A","N/A",IF(AC176&gt;2,"TBC","N/A"))</f>
        <v>N/A</v>
      </c>
      <c r="AK176" s="16" t="str">
        <f>IF($AF176="N/A","N/A",IF(AC176&gt;3,"TBC","N/A"))</f>
        <v>N/A</v>
      </c>
      <c r="AL176" s="16" t="str">
        <f>IF(AC176="N/A","N/A",IF(AC176&gt;0,IF(SUM(AG176:AK176)&lt;&gt;AF176,"CHECK","OK"),"N/A"))</f>
        <v>N/A</v>
      </c>
      <c r="AM176" s="16">
        <f>IF(AD176="N/A", L176+T176, L176+AG176)</f>
        <v>8</v>
      </c>
      <c r="AN176" s="16">
        <f>IF(AD176="N/A", IF(U176="N/A", "N/A", L176+U176), AD176+AH176)</f>
        <v>8</v>
      </c>
      <c r="AO176" s="16" t="str">
        <f>IF(AD176="N/A", IF(V176="N/A", "N/A", L176+V176), IF(AI176="N/A", "N/A", AD176+AI176))</f>
        <v>N/A</v>
      </c>
      <c r="AP176" s="16" t="str">
        <f>IF(AD176="N/A", IF(W176="N/A", "N/A", L176+W176), IF(AJ176="N/A", "N/A", AD176+AJ176))</f>
        <v>N/A</v>
      </c>
      <c r="AQ176" s="16" t="str">
        <f>IF(AD176="N/A", IF(X176="N/A", "N/A", L176+X176), IF(AK176="N/A", "N/A", AD176+AK176))</f>
        <v>N/A</v>
      </c>
      <c r="AR176" s="15" t="s">
        <v>40</v>
      </c>
      <c r="AS176" s="15" t="s">
        <v>40</v>
      </c>
      <c r="AT176" s="15" t="s">
        <v>40</v>
      </c>
      <c r="AU176" s="15" t="s">
        <v>40</v>
      </c>
      <c r="AV176" s="15" t="s">
        <v>40</v>
      </c>
      <c r="AW176" s="15" t="s">
        <v>40</v>
      </c>
      <c r="AX176" s="15" t="s">
        <v>40</v>
      </c>
      <c r="AY176" s="15" t="s">
        <v>40</v>
      </c>
      <c r="AZ176" s="15" t="s">
        <v>40</v>
      </c>
      <c r="BA176" s="15" t="s">
        <v>40</v>
      </c>
      <c r="BB176" s="15" t="s">
        <v>40</v>
      </c>
      <c r="BC176" s="15" t="s">
        <v>40</v>
      </c>
      <c r="BD176" s="15" t="s">
        <v>40</v>
      </c>
      <c r="BE176" s="15" t="s">
        <v>40</v>
      </c>
      <c r="BF176" s="15" t="s">
        <v>40</v>
      </c>
      <c r="BG176" s="15" t="s">
        <v>40</v>
      </c>
      <c r="BH176" s="15" t="s">
        <v>40</v>
      </c>
      <c r="BI176" s="15"/>
      <c r="BJ176" s="16">
        <f>IF(AR176="R", $CA176, IF(OR(AR176="P", AR176="T", AR176="N"), 0, IF($C176="DM", $T176, IF(OR(AR176="Y", AR176="IR"),$AM176,IF(AR176="C", IF($BI176="Y", IF($AF176="N/A", $Q176, $AF176), IF($AG176="N/A", $T176,$AG176)))))))</f>
        <v>8</v>
      </c>
      <c r="BK176" s="16">
        <f>IF(AS176="R", $CA176, IF(OR(AS176="P", AS176="T", AS176="N"), 0, IF($C176="DM", $T176, IF(OR(AS176="Y", AS176="IR"),$AM176,IF(AS176="C", IF($BI176="Y", IF($AF176="N/A", $Q176, $AF176), IF($AG176="N/A", $T176,$AG176)))))))</f>
        <v>8</v>
      </c>
      <c r="BL176" s="16">
        <f>IF(AT176="R", $CA176, IF(OR(AT176="P", AT176="T", AT176="N"), 0, IF($C176="DM", $T176, IF(OR(AT176="Y", AT176="IR"),$AM176,IF(AT176="C", IF($BI176="Y", IF($AF176="N/A", $Q176, $AF176), IF($AG176="N/A", $T176,$AG176)))))))</f>
        <v>8</v>
      </c>
      <c r="BM176" s="16">
        <f>IF(AU176="R", $CA176, IF(OR(AU176="P", AU176="T", AU176="N"), 0, IF($C176="DM", $T176, IF(OR(AU176="Y", AU176="IR"),$AM176,IF(AU176="C", IF($BI176="Y", IF($AF176="N/A", $Q176, $AF176), IF($AG176="N/A", $T176,$AG176)))))))</f>
        <v>8</v>
      </c>
      <c r="BN176" s="16">
        <f>IF(AV176="R", $CA176, IF(OR(AV176="P", AV176="T", AV176="N"), 0, IF($C176="DM", $T176, IF(OR(AV176="Y", AV176="IR"),$AM176,IF(AV176="C", IF($BI176="Y", IF($AF176="N/A", $Q176, $AF176), IF($AG176="N/A", $T176,$AG176)))))))</f>
        <v>8</v>
      </c>
      <c r="BO176" s="16">
        <f>IF(AW176="R", $CA176, IF(OR(AW176="P", AW176="T", AW176="N"), 0, IF($C176="DM", $T176, IF(OR(AW176="Y", AW176="IR"),$AM176,IF(AW176="C", IF($BI176="Y", IF($AF176="N/A", $Q176, $AF176), IF($AG176="N/A", $T176,$AG176)))))))</f>
        <v>8</v>
      </c>
      <c r="BP176" s="16">
        <f>IF(AX176="R", $CA176, IF(OR(AX176="P", AX176="T", AX176="N"), 0, IF($C176="DM", $T176, IF(OR(AX176="Y", AX176="IR"),$AM176,IF(AX176="C", IF($BI176="Y", IF($AF176="N/A", $Q176, $AF176), IF($AG176="N/A", $T176,$AG176)))))))</f>
        <v>8</v>
      </c>
      <c r="BQ176" s="16">
        <f>IF(AY176="R", $CA176, IF(OR(AY176="P", AY176="T", AY176="N"), 0, IF($C176="DM", $T176, IF(OR(AY176="Y", AY176="IR"),$AM176,IF(AY176="C", IF($BI176="Y", IF($AF176="N/A", $Q176, $AF176), IF($AG176="N/A", $T176,$AG176)))))))</f>
        <v>8</v>
      </c>
      <c r="BR176" s="16">
        <f>IF(AZ176="R", $CA176, IF(OR(AZ176="P", AZ176="T", AZ176="N"), 0, IF($C176="DM", $T176, IF(OR(AZ176="Y", AZ176="IR"),$AM176,IF(AZ176="C", IF($BI176="Y", IF($AF176="N/A", $Q176, $AF176), IF($AG176="N/A", $T176,$AG176)))))))</f>
        <v>8</v>
      </c>
      <c r="BS176" s="16">
        <f>IF(BA176="R", $CA176, IF(OR(BA176="P", BA176="T", BA176="N"), 0, IF($C176="DM", $T176, IF(OR(BA176="Y", BA176="IR"),$AM176,IF(BA176="C", IF($BI176="Y", IF($AF176="N/A", $Q176, $AF176), IF($AG176="N/A", $T176,$AG176)))))))</f>
        <v>8</v>
      </c>
      <c r="BT176" s="16">
        <f>IF(BB176="R", $CA176, IF(OR(BB176="P", BB176="T", BB176="N"), 0, IF($C176="DM", $T176, IF(OR(BB176="Y", BB176="IR"),$AM176,IF(BB176="C", IF($BI176="Y", IF($BA176="C", IF($AF176="N/A", $Q176, $AF176), IF($AF176="N/A", $T176, $AM176)), IF($AG176="N/A", $T176,$AG176)))))))</f>
        <v>8</v>
      </c>
      <c r="BU176" s="16">
        <f>IF(BC176="R", $CA176, IF(OR(BC176="P", BC176="T", BC176="N"), 0, IF($C176="DM", $T176, IF(OR(BC176="Y", BC176="IR"),$AM176,IF(BC176="C", IF($BI176="Y", IF($BA176="C", IF($AF176="N/A", $Q176, $AF176), IF($AF176="N/A", $T176, $AM176)), IF($AG176="N/A", $T176,$AG176)))))))</f>
        <v>8</v>
      </c>
      <c r="BV176" s="16">
        <f>IF(BD176="R", $CA176, IF(OR(BD176="P", BD176="T", BD176="N"), 0, IF($C176="DM", $T176, IF(OR(BD176="Y", BD176="IR"),$AM176,IF(BD176="C", IF($BI176="Y", IF($BA176="C", IF($AF176="N/A", $Q176, $AF176), IF($AF176="N/A", $T176, $AM176)), IF($AG176="N/A", $T176,$AG176)))))))</f>
        <v>8</v>
      </c>
      <c r="BW176" s="16">
        <f>IF(BE176="R", $CA176, IF(OR(BE176="P", BE176="T", BE176="N"), 0, IF($C176="DM", $T176, IF(OR(BE176="Y", BE176="IR"),$AM176,IF(BE176="C", IF($BI176="Y", IF($BA176="C", IF($AF176="N/A", $Q176, $AF176), IF($AF176="N/A", $T176, $AM176)), IF($AG176="N/A", $T176,$AG176)))))))</f>
        <v>8</v>
      </c>
      <c r="BX176" s="16">
        <f>IF(BF176="R", $CA176, IF(OR(BF176="P", BF176="T", BF176="N"), 0, IF($C176="DM", $T176, IF(OR(BF176="Y", BF176="IR"),$AM176,IF(BF176="C", IF($BI176="Y", IF($BA176="C", IF($AF176="N/A", $Q176, $AF176), IF($AF176="N/A", $T176, $AM176)), IF($AG176="N/A", $T176,$AG176)))))))</f>
        <v>8</v>
      </c>
      <c r="BY176" s="16">
        <f>IF(BG176="R", $CA176, IF(OR(BG176="P", BG176="T", BG176="N"), 0, IF($C176="DM", $T176, IF(OR(BG176="Y", BG176="IR"),$AM176,IF(BG176="C", IF($BI176="Y", IF($BA176="C", IF($AF176="N/A", $Q176, $AF176), IF($AF176="N/A", $T176, $AM176)), IF($AG176="N/A", $T176,$AG176)))))))</f>
        <v>8</v>
      </c>
      <c r="BZ176" s="16">
        <f>IF(BH176="R", $CA176, IF(OR(BH176="P", BH176="T", BH176="N"), 0, IF($C176="DM", $T176, IF(OR(BH176="Y", BH176="IR"),$AM176,IF(BH176="C", IF($BI176="Y", IF($BA176="C", IF($AF176="N/A", $Q176, $AF176), IF($AF176="N/A", $T176, $AM176)), IF($AG176="N/A", $T176,$AG176)))))))</f>
        <v>8</v>
      </c>
      <c r="CA176" s="15" t="s">
        <v>75</v>
      </c>
      <c r="CB176" s="16">
        <f>BZ176</f>
        <v>8</v>
      </c>
      <c r="CC176" s="15">
        <f>IF(OR($BH176="T", $BH176="R"), 0, IF($BH176="C", IF($BI176="Y", IF($BA176="C", 0, IF(AF176="N/A", Q176-T176, AF176-AG176)), IF($AF176="N/A", U176, AH176)), AN176))</f>
        <v>8</v>
      </c>
      <c r="CD176" s="15" t="str">
        <f>IF(OR($BH176="T", $BH176="R"), 0, IF($BH176="C", IF($BI176="Y", 0, IF($AF176="N/A", V176, AI176)), AO176))</f>
        <v>N/A</v>
      </c>
      <c r="CE176" s="15" t="str">
        <f>IF(OR($BH176="T", $BH176="R"), 0, IF($BH176="C", IF($BI176="Y", 0, IF($AF176="N/A", W176, AJ176)), AP176))</f>
        <v>N/A</v>
      </c>
      <c r="CF176" s="15" t="str">
        <f>IF(OR($BH176="T", $BH176="R"), 0, IF($BH176="C", IF($BI176="Y", 0, IF($AF176="N/A", X176, AK176)), AQ176))</f>
        <v>N/A</v>
      </c>
      <c r="CG176" t="str">
        <f>IF(AC176="N/A", "S:"&amp;L176&amp;" G:"&amp;M176&amp;" GR:"&amp;Q176, IF(AC176=0, "S:"&amp;L176&amp;" G:"&amp;M176&amp;" GR:"&amp;Q176, "S:"&amp;L176&amp;"/"&amp;AD176&amp;" G:"&amp;AE176&amp;" GR:"&amp;AF176))</f>
        <v>S:8 G:3 GR:0</v>
      </c>
    </row>
    <row r="177" spans="1:85" x14ac:dyDescent="0.25">
      <c r="A177" s="14">
        <v>5766</v>
      </c>
      <c r="B177" s="15" t="s">
        <v>3079</v>
      </c>
      <c r="C177" s="15" t="s">
        <v>70</v>
      </c>
      <c r="D177" s="15" t="s">
        <v>53</v>
      </c>
      <c r="E177" s="15">
        <f>VLOOKUP(B177, 'Rookie Year'!$A$2:$B$55679,2,FALSE)</f>
        <v>2022</v>
      </c>
      <c r="F177" s="15">
        <v>2024</v>
      </c>
      <c r="G177" s="15" t="s">
        <v>42</v>
      </c>
      <c r="H177" s="15">
        <v>3</v>
      </c>
      <c r="I177" s="16">
        <v>1</v>
      </c>
      <c r="J177" s="15">
        <v>1</v>
      </c>
      <c r="K177" s="17">
        <f>IF(AND(G177&lt;&gt;"N",R177="N/A"), IF(I177&lt;4, 0, 0.25),IF(I177=1, IF(J177=1,0.25, 0.25), IF(I177&lt;13, 0.25, IF(I177&lt;26, 0.4, IF(I177&lt;51, 0.6, 0.75)))))</f>
        <v>0.25</v>
      </c>
      <c r="L177" s="16">
        <f>I177-M177</f>
        <v>0</v>
      </c>
      <c r="M177" s="16">
        <f>ROUNDUP(I177*K177,0)</f>
        <v>1</v>
      </c>
      <c r="N177" s="16">
        <f>M177*J177</f>
        <v>1</v>
      </c>
      <c r="O177" s="16">
        <v>0</v>
      </c>
      <c r="P177" s="16">
        <v>0</v>
      </c>
      <c r="Q177" s="16">
        <f>N177-O177-P177</f>
        <v>1</v>
      </c>
      <c r="R177" s="15" t="s">
        <v>75</v>
      </c>
      <c r="S177" s="15">
        <f>IF(R177="N/A", J177-($B$1-F177), J177-($B$1-R177))</f>
        <v>1</v>
      </c>
      <c r="T177" s="16">
        <f>IF($S177&lt;1, "N/A", $M177)</f>
        <v>1</v>
      </c>
      <c r="U177" s="16" t="str">
        <f>IF($S177&lt;2, "N/A", $M177)</f>
        <v>N/A</v>
      </c>
      <c r="V177" s="16" t="str">
        <f>IF($S177&lt;3, "N/A", $M177)</f>
        <v>N/A</v>
      </c>
      <c r="W177" s="16" t="str">
        <f>IF($S177&lt;4, "N/A", $M177)</f>
        <v>N/A</v>
      </c>
      <c r="X177" s="16" t="str">
        <f>IF($S177&lt;5, "N/A", $M177)</f>
        <v>N/A</v>
      </c>
      <c r="Y177" s="15" t="str">
        <f>IF(SUM(T177:X177)&lt;&gt;Q177, "CHECK", "OK")</f>
        <v>OK</v>
      </c>
      <c r="Z177" s="15" t="str">
        <f>IF(F177=$B$1, "No", IF(S177=1, "Yes", "No"))</f>
        <v>No</v>
      </c>
      <c r="AA177" s="18" t="str">
        <f>IF(C177="DM", "N/A", IF(Z177="No","N/A",VLOOKUP(B177,'Extension List'!$A$3:$R$1972,18,FALSE)))</f>
        <v>N/A</v>
      </c>
      <c r="AB177" s="15" t="str">
        <f>IF(C177="DM", "N/A", IF(Z177="No","N/A",VLOOKUP(B177,'Extension List'!$A$3:$T$1972,20,FALSE)))</f>
        <v>N/A</v>
      </c>
      <c r="AC177" s="15" t="str">
        <f>IF(AA177="N/A", "N/A", 0)</f>
        <v>N/A</v>
      </c>
      <c r="AD177" s="16" t="str">
        <f>IF(AE177="N/A", "N/A", AA177-AE177)</f>
        <v>N/A</v>
      </c>
      <c r="AE177" s="16" t="str">
        <f>IF(AA177="N/A", "N/A", IF(AC177&gt;0, IF(AA177&lt;13, ROUNDUP(0.25*AA177,0), IF(AA177&lt;26, ROUNDUP(0.4*AA177,0), IF(AA177&lt;51, ROUNDUP(0.6*AA177,0), ROUNDUP(0.75*AA177,0)))), "N/A"))</f>
        <v>N/A</v>
      </c>
      <c r="AF177" s="16" t="str">
        <f>IF(AD177="N/A","N/A", (AE177*AC177)+Q177)</f>
        <v>N/A</v>
      </c>
      <c r="AG177" s="16" t="str">
        <f>IF($AF177="N/A", "N/A", "TBC")</f>
        <v>N/A</v>
      </c>
      <c r="AH177" s="16" t="str">
        <f>IF($AF177="N/A", "N/A", "TBC")</f>
        <v>N/A</v>
      </c>
      <c r="AI177" s="16" t="str">
        <f>IF($AF177="N/A","N/A",IF(AC177&gt;1,"TBC","N/A"))</f>
        <v>N/A</v>
      </c>
      <c r="AJ177" s="16" t="str">
        <f>IF($AF177="N/A","N/A",IF(AC177&gt;2,"TBC","N/A"))</f>
        <v>N/A</v>
      </c>
      <c r="AK177" s="16" t="str">
        <f>IF($AF177="N/A","N/A",IF(AC177&gt;3,"TBC","N/A"))</f>
        <v>N/A</v>
      </c>
      <c r="AL177" s="16" t="str">
        <f>IF(AC177="N/A","N/A",IF(AC177&gt;0,IF(SUM(AG177:AK177)&lt;&gt;AF177,"CHECK","OK"),"N/A"))</f>
        <v>N/A</v>
      </c>
      <c r="AM177" s="16">
        <f>IF(AD177="N/A", L177+T177, L177+AG177)</f>
        <v>1</v>
      </c>
      <c r="AN177" s="16" t="str">
        <f>IF(AD177="N/A", IF(U177="N/A", "N/A", L177+U177), AD177+AH177)</f>
        <v>N/A</v>
      </c>
      <c r="AO177" s="16" t="str">
        <f>IF(AD177="N/A", IF(V177="N/A", "N/A", L177+V177), IF(AI177="N/A", "N/A", AD177+AI177))</f>
        <v>N/A</v>
      </c>
      <c r="AP177" s="16" t="str">
        <f>IF(AD177="N/A", IF(W177="N/A", "N/A", L177+W177), IF(AJ177="N/A", "N/A", AD177+AJ177))</f>
        <v>N/A</v>
      </c>
      <c r="AQ177" s="16" t="str">
        <f>IF(AD177="N/A", IF(X177="N/A", "N/A", L177+X177), IF(AK177="N/A", "N/A", AD177+AK177))</f>
        <v>N/A</v>
      </c>
      <c r="AR177" s="15" t="s">
        <v>42</v>
      </c>
      <c r="AS177" s="15" t="s">
        <v>42</v>
      </c>
      <c r="AT177" s="15" t="s">
        <v>42</v>
      </c>
      <c r="AU177" s="15" t="s">
        <v>40</v>
      </c>
      <c r="AV177" s="15" t="s">
        <v>40</v>
      </c>
      <c r="AW177" s="15" t="s">
        <v>40</v>
      </c>
      <c r="AX177" s="15" t="s">
        <v>40</v>
      </c>
      <c r="AY177" s="15" t="s">
        <v>40</v>
      </c>
      <c r="AZ177" s="15" t="s">
        <v>40</v>
      </c>
      <c r="BA177" s="15" t="s">
        <v>40</v>
      </c>
      <c r="BB177" s="15" t="s">
        <v>40</v>
      </c>
      <c r="BC177" s="15" t="s">
        <v>40</v>
      </c>
      <c r="BD177" s="15" t="s">
        <v>40</v>
      </c>
      <c r="BE177" s="15" t="s">
        <v>40</v>
      </c>
      <c r="BF177" s="15" t="s">
        <v>40</v>
      </c>
      <c r="BG177" s="15" t="s">
        <v>40</v>
      </c>
      <c r="BH177" s="15" t="s">
        <v>40</v>
      </c>
      <c r="BJ177" s="16">
        <f>IF(AR177="R", $CA177, IF(OR(AR177="P", AR177="T", AR177="N"), 0, IF($C177="DM", $T177, IF(OR(AR177="Y", AR177="IR"),$AM177,IF(AR177="C", IF($BI177="Y", IF($AF177="N/A", $Q177, $AF177), IF($AG177="N/A", $T177,$AG177)))))))</f>
        <v>0</v>
      </c>
      <c r="BK177" s="16">
        <f>IF(AS177="R", $CA177, IF(OR(AS177="P", AS177="T", AS177="N"), 0, IF($C177="DM", $T177, IF(OR(AS177="Y", AS177="IR"),$AM177,IF(AS177="C", IF($BI177="Y", IF($AF177="N/A", $Q177, $AF177), IF($AG177="N/A", $T177,$AG177)))))))</f>
        <v>0</v>
      </c>
      <c r="BL177" s="16">
        <f>IF(AT177="R", $CA177, IF(OR(AT177="P", AT177="T", AT177="N"), 0, IF($C177="DM", $T177, IF(OR(AT177="Y", AT177="IR"),$AM177,IF(AT177="C", IF($BI177="Y", IF($AF177="N/A", $Q177, $AF177), IF($AG177="N/A", $T177,$AG177)))))))</f>
        <v>0</v>
      </c>
      <c r="BM177" s="16">
        <f>IF(AU177="R", $CA177, IF(OR(AU177="P", AU177="T", AU177="N"), 0, IF($C177="DM", $T177, IF(OR(AU177="Y", AU177="IR"),$AM177,IF(AU177="C", IF($BI177="Y", IF($AF177="N/A", $Q177, $AF177), IF($AG177="N/A", $T177,$AG177)))))))</f>
        <v>1</v>
      </c>
      <c r="BN177" s="16">
        <f>IF(AV177="R", $CA177, IF(OR(AV177="P", AV177="T", AV177="N"), 0, IF($C177="DM", $T177, IF(OR(AV177="Y", AV177="IR"),$AM177,IF(AV177="C", IF($BI177="Y", IF($AF177="N/A", $Q177, $AF177), IF($AG177="N/A", $T177,$AG177)))))))</f>
        <v>1</v>
      </c>
      <c r="BO177" s="16">
        <f>IF(AW177="R", $CA177, IF(OR(AW177="P", AW177="T", AW177="N"), 0, IF($C177="DM", $T177, IF(OR(AW177="Y", AW177="IR"),$AM177,IF(AW177="C", IF($BI177="Y", IF($AF177="N/A", $Q177, $AF177), IF($AG177="N/A", $T177,$AG177)))))))</f>
        <v>1</v>
      </c>
      <c r="BP177" s="16">
        <f>IF(AX177="R", $CA177, IF(OR(AX177="P", AX177="T", AX177="N"), 0, IF($C177="DM", $T177, IF(OR(AX177="Y", AX177="IR"),$AM177,IF(AX177="C", IF($BI177="Y", IF($AF177="N/A", $Q177, $AF177), IF($AG177="N/A", $T177,$AG177)))))))</f>
        <v>1</v>
      </c>
      <c r="BQ177" s="16">
        <f>IF(AY177="R", $CA177, IF(OR(AY177="P", AY177="T", AY177="N"), 0, IF($C177="DM", $T177, IF(OR(AY177="Y", AY177="IR"),$AM177,IF(AY177="C", IF($BI177="Y", IF($AF177="N/A", $Q177, $AF177), IF($AG177="N/A", $T177,$AG177)))))))</f>
        <v>1</v>
      </c>
      <c r="BR177" s="16">
        <f>IF(AZ177="R", $CA177, IF(OR(AZ177="P", AZ177="T", AZ177="N"), 0, IF($C177="DM", $T177, IF(OR(AZ177="Y", AZ177="IR"),$AM177,IF(AZ177="C", IF($BI177="Y", IF($AF177="N/A", $Q177, $AF177), IF($AG177="N/A", $T177,$AG177)))))))</f>
        <v>1</v>
      </c>
      <c r="BS177" s="16">
        <f>IF(BA177="R", $CA177, IF(OR(BA177="P", BA177="T", BA177="N"), 0, IF($C177="DM", $T177, IF(OR(BA177="Y", BA177="IR"),$AM177,IF(BA177="C", IF($BI177="Y", IF($AF177="N/A", $Q177, $AF177), IF($AG177="N/A", $T177,$AG177)))))))</f>
        <v>1</v>
      </c>
      <c r="BT177" s="16">
        <f>IF(BB177="R", $CA177, IF(OR(BB177="P", BB177="T", BB177="N"), 0, IF($C177="DM", $T177, IF(OR(BB177="Y", BB177="IR"),$AM177,IF(BB177="C", IF($BI177="Y", IF($BA177="C", IF($AF177="N/A", $Q177, $AF177), IF($AF177="N/A", $T177, $AM177)), IF($AG177="N/A", $T177,$AG177)))))))</f>
        <v>1</v>
      </c>
      <c r="BU177" s="16">
        <f>IF(BC177="R", $CA177, IF(OR(BC177="P", BC177="T", BC177="N"), 0, IF($C177="DM", $T177, IF(OR(BC177="Y", BC177="IR"),$AM177,IF(BC177="C", IF($BI177="Y", IF($BA177="C", IF($AF177="N/A", $Q177, $AF177), IF($AF177="N/A", $T177, $AM177)), IF($AG177="N/A", $T177,$AG177)))))))</f>
        <v>1</v>
      </c>
      <c r="BV177" s="16">
        <f>IF(BD177="R", $CA177, IF(OR(BD177="P", BD177="T", BD177="N"), 0, IF($C177="DM", $T177, IF(OR(BD177="Y", BD177="IR"),$AM177,IF(BD177="C", IF($BI177="Y", IF($BA177="C", IF($AF177="N/A", $Q177, $AF177), IF($AF177="N/A", $T177, $AM177)), IF($AG177="N/A", $T177,$AG177)))))))</f>
        <v>1</v>
      </c>
      <c r="BW177" s="16">
        <f>IF(BE177="R", $CA177, IF(OR(BE177="P", BE177="T", BE177="N"), 0, IF($C177="DM", $T177, IF(OR(BE177="Y", BE177="IR"),$AM177,IF(BE177="C", IF($BI177="Y", IF($BA177="C", IF($AF177="N/A", $Q177, $AF177), IF($AF177="N/A", $T177, $AM177)), IF($AG177="N/A", $T177,$AG177)))))))</f>
        <v>1</v>
      </c>
      <c r="BX177" s="16">
        <f>IF(BF177="R", $CA177, IF(OR(BF177="P", BF177="T", BF177="N"), 0, IF($C177="DM", $T177, IF(OR(BF177="Y", BF177="IR"),$AM177,IF(BF177="C", IF($BI177="Y", IF($BA177="C", IF($AF177="N/A", $Q177, $AF177), IF($AF177="N/A", $T177, $AM177)), IF($AG177="N/A", $T177,$AG177)))))))</f>
        <v>1</v>
      </c>
      <c r="BY177" s="16">
        <f>IF(BG177="R", $CA177, IF(OR(BG177="P", BG177="T", BG177="N"), 0, IF($C177="DM", $T177, IF(OR(BG177="Y", BG177="IR"),$AM177,IF(BG177="C", IF($BI177="Y", IF($BA177="C", IF($AF177="N/A", $Q177, $AF177), IF($AF177="N/A", $T177, $AM177)), IF($AG177="N/A", $T177,$AG177)))))))</f>
        <v>1</v>
      </c>
      <c r="BZ177" s="16">
        <f>IF(BH177="R", $CA177, IF(OR(BH177="P", BH177="T", BH177="N"), 0, IF($C177="DM", $T177, IF(OR(BH177="Y", BH177="IR"),$AM177,IF(BH177="C", IF($BI177="Y", IF($BA177="C", IF($AF177="N/A", $Q177, $AF177), IF($AF177="N/A", $T177, $AM177)), IF($AG177="N/A", $T177,$AG177)))))))</f>
        <v>1</v>
      </c>
      <c r="CA177" s="15" t="s">
        <v>75</v>
      </c>
      <c r="CB177" s="16">
        <f>BZ177</f>
        <v>1</v>
      </c>
      <c r="CC177" s="15" t="str">
        <f>IF(OR($BH177="T", $BH177="R"), 0, IF($BH177="C", IF($BI177="Y", IF($BA177="C", 0, IF(AF177="N/A", Q177-T177, AF177-AG177)), IF($AF177="N/A", U177, AH177)), AN177))</f>
        <v>N/A</v>
      </c>
      <c r="CD177" s="15" t="str">
        <f>IF(OR($BH177="T", $BH177="R"), 0, IF($BH177="C", IF($BI177="Y", 0, IF($AF177="N/A", V177, AI177)), AO177))</f>
        <v>N/A</v>
      </c>
      <c r="CE177" s="15" t="str">
        <f>IF(OR($BH177="T", $BH177="R"), 0, IF($BH177="C", IF($BI177="Y", 0, IF($AF177="N/A", W177, AJ177)), AP177))</f>
        <v>N/A</v>
      </c>
      <c r="CF177" s="15" t="str">
        <f>IF(OR($BH177="T", $BH177="R"), 0, IF($BH177="C", IF($BI177="Y", 0, IF($AF177="N/A", X177, AK177)), AQ177))</f>
        <v>N/A</v>
      </c>
    </row>
    <row r="178" spans="1:85" x14ac:dyDescent="0.25">
      <c r="A178" s="14">
        <v>5710</v>
      </c>
      <c r="B178" s="15" t="s">
        <v>3059</v>
      </c>
      <c r="C178" s="15" t="s">
        <v>70</v>
      </c>
      <c r="D178" s="15" t="s">
        <v>53</v>
      </c>
      <c r="E178" s="15">
        <f>VLOOKUP(B178, 'Rookie Year'!$A$2:$B$55679,2,FALSE)</f>
        <v>2024</v>
      </c>
      <c r="F178" s="15">
        <v>2024</v>
      </c>
      <c r="G178" s="15" t="s">
        <v>40</v>
      </c>
      <c r="H178" s="15" t="s">
        <v>2250</v>
      </c>
      <c r="I178" s="16">
        <v>1</v>
      </c>
      <c r="J178" s="15">
        <v>3</v>
      </c>
      <c r="K178" s="17">
        <f>IF(AND(G178&lt;&gt;"N",R178="N/A"), IF(I178&lt;4, 0, 0.25),IF(I178=1, IF(J178=1,0.25, 0.25), IF(I178&lt;13, 0.25, IF(I178&lt;26, 0.4, IF(I178&lt;51, 0.6, 0.75)))))</f>
        <v>0</v>
      </c>
      <c r="L178" s="16">
        <f>I178-M178</f>
        <v>1</v>
      </c>
      <c r="M178" s="16">
        <f>ROUNDUP(I178*K178,0)</f>
        <v>0</v>
      </c>
      <c r="N178" s="16">
        <f>M178*J178</f>
        <v>0</v>
      </c>
      <c r="O178" s="16">
        <v>0</v>
      </c>
      <c r="P178" s="16">
        <v>0</v>
      </c>
      <c r="Q178" s="16">
        <f>N178-O178-P178</f>
        <v>0</v>
      </c>
      <c r="R178" s="15" t="s">
        <v>75</v>
      </c>
      <c r="S178" s="15">
        <f>IF(R178="N/A", J178-($B$1-F178), J178-($B$1-R178))</f>
        <v>3</v>
      </c>
      <c r="T178" s="16">
        <f>IF($S178&lt;1, "N/A", $M178)</f>
        <v>0</v>
      </c>
      <c r="U178" s="16">
        <f>IF($S178&lt;2, "N/A", $M178)</f>
        <v>0</v>
      </c>
      <c r="V178" s="16">
        <f>IF($S178&lt;3, "N/A", $M178)</f>
        <v>0</v>
      </c>
      <c r="W178" s="16" t="str">
        <f>IF($S178&lt;4, "N/A", $M178)</f>
        <v>N/A</v>
      </c>
      <c r="X178" s="16" t="str">
        <f>IF($S178&lt;5, "N/A", $M178)</f>
        <v>N/A</v>
      </c>
      <c r="Y178" s="15" t="str">
        <f>IF(SUM(T178:X178)&lt;&gt;Q178, "CHECK", "OK")</f>
        <v>OK</v>
      </c>
      <c r="Z178" s="15" t="str">
        <f>IF(F178=$B$1, "No", IF(S178=1, "Yes", "No"))</f>
        <v>No</v>
      </c>
      <c r="AA178" s="18" t="str">
        <f>IF(C178="DM", "N/A", IF(Z178="No","N/A",VLOOKUP(B178,'Extension List'!$A$3:$R$1972,18,FALSE)))</f>
        <v>N/A</v>
      </c>
      <c r="AB178" s="15" t="str">
        <f>IF(C178="DM", "N/A", IF(Z178="No","N/A",VLOOKUP(B178,'Extension List'!$A$3:$T$1972,20,FALSE)))</f>
        <v>N/A</v>
      </c>
      <c r="AC178" s="15" t="str">
        <f>IF(AA178="N/A", "N/A", 0)</f>
        <v>N/A</v>
      </c>
      <c r="AD178" s="16" t="str">
        <f>IF(AE178="N/A", "N/A", AA178-AE178)</f>
        <v>N/A</v>
      </c>
      <c r="AE178" s="16" t="str">
        <f>IF(AA178="N/A", "N/A", IF(AC178&gt;0, IF(AA178&lt;13, ROUNDUP(0.25*AA178,0), IF(AA178&lt;26, ROUNDUP(0.4*AA178,0), IF(AA178&lt;51, ROUNDUP(0.6*AA178,0), ROUNDUP(0.75*AA178,0)))), "N/A"))</f>
        <v>N/A</v>
      </c>
      <c r="AF178" s="16" t="str">
        <f>IF(AD178="N/A","N/A", (AE178*AC178)+Q178)</f>
        <v>N/A</v>
      </c>
      <c r="AG178" s="16" t="str">
        <f>IF($AF178="N/A", "N/A", "TBC")</f>
        <v>N/A</v>
      </c>
      <c r="AH178" s="16" t="str">
        <f>IF($AF178="N/A", "N/A", "TBC")</f>
        <v>N/A</v>
      </c>
      <c r="AI178" s="16" t="str">
        <f>IF($AF178="N/A","N/A",IF(AC178&gt;1,"TBC","N/A"))</f>
        <v>N/A</v>
      </c>
      <c r="AJ178" s="16" t="str">
        <f>IF($AF178="N/A","N/A",IF(AC178&gt;2,"TBC","N/A"))</f>
        <v>N/A</v>
      </c>
      <c r="AK178" s="16" t="str">
        <f>IF($AF178="N/A","N/A",IF(AC178&gt;3,"TBC","N/A"))</f>
        <v>N/A</v>
      </c>
      <c r="AL178" s="16" t="str">
        <f>IF(AC178="N/A","N/A",IF(AC178&gt;0,IF(SUM(AG178:AK178)&lt;&gt;AF178,"CHECK","OK"),"N/A"))</f>
        <v>N/A</v>
      </c>
      <c r="AM178" s="16">
        <f>IF(AD178="N/A", L178+T178, L178+AG178)</f>
        <v>1</v>
      </c>
      <c r="AN178" s="16">
        <f>IF(AD178="N/A", IF(U178="N/A", "N/A", L178+U178), AD178+AH178)</f>
        <v>1</v>
      </c>
      <c r="AO178" s="16">
        <f>IF(AD178="N/A", IF(V178="N/A", "N/A", L178+V178), IF(AI178="N/A", "N/A", AD178+AI178))</f>
        <v>1</v>
      </c>
      <c r="AP178" s="16" t="str">
        <f>IF(AD178="N/A", IF(W178="N/A", "N/A", L178+W178), IF(AJ178="N/A", "N/A", AD178+AJ178))</f>
        <v>N/A</v>
      </c>
      <c r="AQ178" s="16" t="str">
        <f>IF(AD178="N/A", IF(X178="N/A", "N/A", L178+X178), IF(AK178="N/A", "N/A", AD178+AK178))</f>
        <v>N/A</v>
      </c>
      <c r="AR178" s="15" t="s">
        <v>66</v>
      </c>
      <c r="AS178" s="15" t="s">
        <v>66</v>
      </c>
      <c r="AT178" s="15" t="s">
        <v>66</v>
      </c>
      <c r="AU178" s="15" t="s">
        <v>66</v>
      </c>
      <c r="AV178" s="15" t="s">
        <v>66</v>
      </c>
      <c r="AW178" s="15" t="s">
        <v>66</v>
      </c>
      <c r="AX178" s="15" t="s">
        <v>66</v>
      </c>
      <c r="AY178" s="15" t="s">
        <v>66</v>
      </c>
      <c r="AZ178" s="15" t="s">
        <v>66</v>
      </c>
      <c r="BA178" s="15" t="s">
        <v>66</v>
      </c>
      <c r="BB178" s="15" t="s">
        <v>66</v>
      </c>
      <c r="BC178" s="15" t="s">
        <v>66</v>
      </c>
      <c r="BD178" s="15" t="s">
        <v>66</v>
      </c>
      <c r="BE178" s="15" t="s">
        <v>66</v>
      </c>
      <c r="BF178" s="15" t="s">
        <v>66</v>
      </c>
      <c r="BG178" s="15" t="s">
        <v>66</v>
      </c>
      <c r="BH178" s="15" t="s">
        <v>66</v>
      </c>
      <c r="BJ178" s="16">
        <f>IF(AR178="R", $CA178, IF(OR(AR178="P", AR178="T", AR178="N"), 0, IF($C178="DM", $T178, IF(OR(AR178="Y", AR178="IR"),$AM178,IF(AR178="C", IF($BI178="Y", IF($AF178="N/A", $Q178, $AF178), IF($AG178="N/A", $T178,$AG178)))))))</f>
        <v>0</v>
      </c>
      <c r="BK178" s="16">
        <f>IF(AS178="R", $CA178, IF(OR(AS178="P", AS178="T", AS178="N"), 0, IF($C178="DM", $T178, IF(OR(AS178="Y", AS178="IR"),$AM178,IF(AS178="C", IF($BI178="Y", IF($AF178="N/A", $Q178, $AF178), IF($AG178="N/A", $T178,$AG178)))))))</f>
        <v>0</v>
      </c>
      <c r="BL178" s="16">
        <f>IF(AT178="R", $CA178, IF(OR(AT178="P", AT178="T", AT178="N"), 0, IF($C178="DM", $T178, IF(OR(AT178="Y", AT178="IR"),$AM178,IF(AT178="C", IF($BI178="Y", IF($AF178="N/A", $Q178, $AF178), IF($AG178="N/A", $T178,$AG178)))))))</f>
        <v>0</v>
      </c>
      <c r="BM178" s="16">
        <f>IF(AU178="R", $CA178, IF(OR(AU178="P", AU178="T", AU178="N"), 0, IF($C178="DM", $T178, IF(OR(AU178="Y", AU178="IR"),$AM178,IF(AU178="C", IF($BI178="Y", IF($AF178="N/A", $Q178, $AF178), IF($AG178="N/A", $T178,$AG178)))))))</f>
        <v>0</v>
      </c>
      <c r="BN178" s="16">
        <f>IF(AV178="R", $CA178, IF(OR(AV178="P", AV178="T", AV178="N"), 0, IF($C178="DM", $T178, IF(OR(AV178="Y", AV178="IR"),$AM178,IF(AV178="C", IF($BI178="Y", IF($AF178="N/A", $Q178, $AF178), IF($AG178="N/A", $T178,$AG178)))))))</f>
        <v>0</v>
      </c>
      <c r="BO178" s="16">
        <f>IF(AW178="R", $CA178, IF(OR(AW178="P", AW178="T", AW178="N"), 0, IF($C178="DM", $T178, IF(OR(AW178="Y", AW178="IR"),$AM178,IF(AW178="C", IF($BI178="Y", IF($AF178="N/A", $Q178, $AF178), IF($AG178="N/A", $T178,$AG178)))))))</f>
        <v>0</v>
      </c>
      <c r="BP178" s="16">
        <f>IF(AX178="R", $CA178, IF(OR(AX178="P", AX178="T", AX178="N"), 0, IF($C178="DM", $T178, IF(OR(AX178="Y", AX178="IR"),$AM178,IF(AX178="C", IF($BI178="Y", IF($AF178="N/A", $Q178, $AF178), IF($AG178="N/A", $T178,$AG178)))))))</f>
        <v>0</v>
      </c>
      <c r="BQ178" s="16">
        <f>IF(AY178="R", $CA178, IF(OR(AY178="P", AY178="T", AY178="N"), 0, IF($C178="DM", $T178, IF(OR(AY178="Y", AY178="IR"),$AM178,IF(AY178="C", IF($BI178="Y", IF($AF178="N/A", $Q178, $AF178), IF($AG178="N/A", $T178,$AG178)))))))</f>
        <v>0</v>
      </c>
      <c r="BR178" s="16">
        <f>IF(AZ178="R", $CA178, IF(OR(AZ178="P", AZ178="T", AZ178="N"), 0, IF($C178="DM", $T178, IF(OR(AZ178="Y", AZ178="IR"),$AM178,IF(AZ178="C", IF($BI178="Y", IF($AF178="N/A", $Q178, $AF178), IF($AG178="N/A", $T178,$AG178)))))))</f>
        <v>0</v>
      </c>
      <c r="BS178" s="16">
        <f>IF(BA178="R", $CA178, IF(OR(BA178="P", BA178="T", BA178="N"), 0, IF($C178="DM", $T178, IF(OR(BA178="Y", BA178="IR"),$AM178,IF(BA178="C", IF($BI178="Y", IF($AF178="N/A", $Q178, $AF178), IF($AG178="N/A", $T178,$AG178)))))))</f>
        <v>0</v>
      </c>
      <c r="BT178" s="16">
        <f>IF(BB178="R", $CA178, IF(OR(BB178="P", BB178="T", BB178="N"), 0, IF($C178="DM", $T178, IF(OR(BB178="Y", BB178="IR"),$AM178,IF(BB178="C", IF($BI178="Y", IF($BA178="C", IF($AF178="N/A", $Q178, $AF178), IF($AF178="N/A", $T178, $AM178)), IF($AG178="N/A", $T178,$AG178)))))))</f>
        <v>0</v>
      </c>
      <c r="BU178" s="16">
        <f>IF(BC178="R", $CA178, IF(OR(BC178="P", BC178="T", BC178="N"), 0, IF($C178="DM", $T178, IF(OR(BC178="Y", BC178="IR"),$AM178,IF(BC178="C", IF($BI178="Y", IF($BA178="C", IF($AF178="N/A", $Q178, $AF178), IF($AF178="N/A", $T178, $AM178)), IF($AG178="N/A", $T178,$AG178)))))))</f>
        <v>0</v>
      </c>
      <c r="BV178" s="16">
        <f>IF(BD178="R", $CA178, IF(OR(BD178="P", BD178="T", BD178="N"), 0, IF($C178="DM", $T178, IF(OR(BD178="Y", BD178="IR"),$AM178,IF(BD178="C", IF($BI178="Y", IF($BA178="C", IF($AF178="N/A", $Q178, $AF178), IF($AF178="N/A", $T178, $AM178)), IF($AG178="N/A", $T178,$AG178)))))))</f>
        <v>0</v>
      </c>
      <c r="BW178" s="16">
        <f>IF(BE178="R", $CA178, IF(OR(BE178="P", BE178="T", BE178="N"), 0, IF($C178="DM", $T178, IF(OR(BE178="Y", BE178="IR"),$AM178,IF(BE178="C", IF($BI178="Y", IF($BA178="C", IF($AF178="N/A", $Q178, $AF178), IF($AF178="N/A", $T178, $AM178)), IF($AG178="N/A", $T178,$AG178)))))))</f>
        <v>0</v>
      </c>
      <c r="BX178" s="16">
        <f>IF(BF178="R", $CA178, IF(OR(BF178="P", BF178="T", BF178="N"), 0, IF($C178="DM", $T178, IF(OR(BF178="Y", BF178="IR"),$AM178,IF(BF178="C", IF($BI178="Y", IF($BA178="C", IF($AF178="N/A", $Q178, $AF178), IF($AF178="N/A", $T178, $AM178)), IF($AG178="N/A", $T178,$AG178)))))))</f>
        <v>0</v>
      </c>
      <c r="BY178" s="16">
        <f>IF(BG178="R", $CA178, IF(OR(BG178="P", BG178="T", BG178="N"), 0, IF($C178="DM", $T178, IF(OR(BG178="Y", BG178="IR"),$AM178,IF(BG178="C", IF($BI178="Y", IF($BA178="C", IF($AF178="N/A", $Q178, $AF178), IF($AF178="N/A", $T178, $AM178)), IF($AG178="N/A", $T178,$AG178)))))))</f>
        <v>0</v>
      </c>
      <c r="BZ178" s="16">
        <f>IF(BH178="R", $CA178, IF(OR(BH178="P", BH178="T", BH178="N"), 0, IF($C178="DM", $T178, IF(OR(BH178="Y", BH178="IR"),$AM178,IF(BH178="C", IF($BI178="Y", IF($BA178="C", IF($AF178="N/A", $Q178, $AF178), IF($AF178="N/A", $T178, $AM178)), IF($AG178="N/A", $T178,$AG178)))))))</f>
        <v>0</v>
      </c>
      <c r="CA178" s="15" t="s">
        <v>75</v>
      </c>
      <c r="CB178" s="16">
        <f>BZ178</f>
        <v>0</v>
      </c>
      <c r="CC178" s="15">
        <f>IF(OR($BH178="T", $BH178="R"), 0, IF($BH178="C", IF($BI178="Y", IF($BA178="C", 0, IF(AF178="N/A", Q178-T178, AF178-AG178)), IF($AF178="N/A", U178, AH178)), AN178))</f>
        <v>1</v>
      </c>
      <c r="CD178" s="15">
        <f>IF(OR($BH178="T", $BH178="R"), 0, IF($BH178="C", IF($BI178="Y", 0, IF($AF178="N/A", V178, AI178)), AO178))</f>
        <v>1</v>
      </c>
      <c r="CE178" s="15" t="str">
        <f>IF(OR($BH178="T", $BH178="R"), 0, IF($BH178="C", IF($BI178="Y", 0, IF($AF178="N/A", W178, AJ178)), AP178))</f>
        <v>N/A</v>
      </c>
      <c r="CF178" s="15" t="str">
        <f>IF(OR($BH178="T", $BH178="R"), 0, IF($BH178="C", IF($BI178="Y", 0, IF($AF178="N/A", X178, AK178)), AQ178))</f>
        <v>N/A</v>
      </c>
      <c r="CG178" t="str">
        <f>IF(AC178="N/A", "S:"&amp;L178&amp;" G:"&amp;M178&amp;" GR:"&amp;Q178, IF(AC178=0, "S:"&amp;L178&amp;" G:"&amp;M178&amp;" GR:"&amp;Q178, "S:"&amp;L178&amp;"/"&amp;AD178&amp;" G:"&amp;AE178&amp;" GR:"&amp;AF178))</f>
        <v>S:1 G:0 GR:0</v>
      </c>
    </row>
    <row r="179" spans="1:85" x14ac:dyDescent="0.25">
      <c r="A179" s="14">
        <v>4245</v>
      </c>
      <c r="B179" s="15" t="s">
        <v>2442</v>
      </c>
      <c r="C179" s="15" t="s">
        <v>70</v>
      </c>
      <c r="D179" s="15" t="s">
        <v>53</v>
      </c>
      <c r="E179" s="15">
        <f>VLOOKUP(B179, 'Rookie Year'!$A$2:$B$55679,2,FALSE)</f>
        <v>2021</v>
      </c>
      <c r="F179" s="15">
        <v>2021</v>
      </c>
      <c r="G179" s="15" t="s">
        <v>40</v>
      </c>
      <c r="H179" s="15" t="s">
        <v>2239</v>
      </c>
      <c r="I179" s="16">
        <v>1</v>
      </c>
      <c r="J179" s="15">
        <v>3</v>
      </c>
      <c r="K179" s="17">
        <f>IF(AND(G179&lt;&gt;"N",R179="N/A"), IF(I179&lt;4, 0, 0.25),IF(I179=1, IF(J179=1,0.25, 0.25), IF(I179&lt;13, 0.25, IF(I179&lt;26, 0.4, IF(I179&lt;51, 0.6, 0.75)))))</f>
        <v>0.25</v>
      </c>
      <c r="L179" s="16">
        <f>I179-M179</f>
        <v>0</v>
      </c>
      <c r="M179" s="16">
        <f>ROUNDUP(I179*K179,0)</f>
        <v>1</v>
      </c>
      <c r="N179" s="16">
        <f>M179*J179</f>
        <v>3</v>
      </c>
      <c r="O179" s="16">
        <v>0</v>
      </c>
      <c r="P179" s="16">
        <v>1</v>
      </c>
      <c r="Q179" s="16">
        <f>N179-O179-P179</f>
        <v>2</v>
      </c>
      <c r="R179" s="15">
        <v>2023</v>
      </c>
      <c r="S179" s="15">
        <f>IF(R179="N/A", J179-($B$1-F179), J179-($B$1-R179))</f>
        <v>2</v>
      </c>
      <c r="T179" s="16">
        <v>1</v>
      </c>
      <c r="U179" s="16">
        <v>1</v>
      </c>
      <c r="V179" s="16" t="str">
        <f>IF($S179&lt;3, "N/A", $M179)</f>
        <v>N/A</v>
      </c>
      <c r="W179" s="16" t="str">
        <f>IF($S179&lt;4, "N/A", $M179)</f>
        <v>N/A</v>
      </c>
      <c r="X179" s="16" t="str">
        <f>IF($S179&lt;5, "N/A", $M179)</f>
        <v>N/A</v>
      </c>
      <c r="Y179" s="15" t="str">
        <f>IF(SUM(T179:X179)&lt;&gt;Q179, "CHECK", "OK")</f>
        <v>OK</v>
      </c>
      <c r="Z179" s="15" t="str">
        <f>IF(F179=$B$1, "No", IF(S179=1, "Yes", "No"))</f>
        <v>No</v>
      </c>
      <c r="AA179" s="18" t="str">
        <f>IF(C179="DM", "N/A", IF(Z179="No","N/A",VLOOKUP(B179,'Extension List'!$A$3:$R$1972,18,FALSE)))</f>
        <v>N/A</v>
      </c>
      <c r="AB179" s="15" t="str">
        <f>IF(C179="DM", "N/A", IF(Z179="No","N/A",VLOOKUP(B179,'Extension List'!$A$3:$T$1972,20,FALSE)))</f>
        <v>N/A</v>
      </c>
      <c r="AC179" s="15" t="str">
        <f>IF(AA179="N/A", "N/A", 0)</f>
        <v>N/A</v>
      </c>
      <c r="AD179" s="16" t="str">
        <f>IF(AE179="N/A", "N/A", AA179-AE179)</f>
        <v>N/A</v>
      </c>
      <c r="AE179" s="16" t="str">
        <f>IF(AA179="N/A", "N/A", IF(AC179&gt;0, IF(AA179&lt;13, ROUNDUP(0.25*AA179,0), IF(AA179&lt;26, ROUNDUP(0.4*AA179,0), IF(AA179&lt;51, ROUNDUP(0.6*AA179,0), ROUNDUP(0.75*AA179,0)))), "N/A"))</f>
        <v>N/A</v>
      </c>
      <c r="AF179" s="16" t="str">
        <f>IF(AD179="N/A","N/A", (AE179*AC179)+Q179)</f>
        <v>N/A</v>
      </c>
      <c r="AG179" s="16" t="str">
        <f>IF($AF179="N/A", "N/A", "TBC")</f>
        <v>N/A</v>
      </c>
      <c r="AH179" s="16" t="str">
        <f>IF($AF179="N/A", "N/A", "TBC")</f>
        <v>N/A</v>
      </c>
      <c r="AI179" s="16" t="str">
        <f>IF($AF179="N/A","N/A",IF(AC179&gt;1,"TBC","N/A"))</f>
        <v>N/A</v>
      </c>
      <c r="AJ179" s="16" t="str">
        <f>IF($AF179="N/A","N/A",IF(AC179&gt;2,"TBC","N/A"))</f>
        <v>N/A</v>
      </c>
      <c r="AK179" s="16" t="str">
        <f>IF($AF179="N/A","N/A",IF(AC179&gt;3,"TBC","N/A"))</f>
        <v>N/A</v>
      </c>
      <c r="AL179" s="16" t="str">
        <f>IF(AC179="N/A","N/A",IF(AC179&gt;0,IF(SUM(AG179:AK179)&lt;&gt;AF179,"CHECK","OK"),"N/A"))</f>
        <v>N/A</v>
      </c>
      <c r="AM179" s="16">
        <f>IF(AD179="N/A", L179+T179, L179+AG179)</f>
        <v>1</v>
      </c>
      <c r="AN179" s="16">
        <f>IF(AD179="N/A", IF(U179="N/A", "N/A", L179+U179), AD179+AH179)</f>
        <v>1</v>
      </c>
      <c r="AO179" s="16" t="str">
        <f>IF(AD179="N/A", IF(V179="N/A", "N/A", L179+V179), IF(AI179="N/A", "N/A", AD179+AI179))</f>
        <v>N/A</v>
      </c>
      <c r="AP179" s="16" t="str">
        <f>IF(AD179="N/A", IF(W179="N/A", "N/A", L179+W179), IF(AJ179="N/A", "N/A", AD179+AJ179))</f>
        <v>N/A</v>
      </c>
      <c r="AQ179" s="16" t="str">
        <f>IF(AD179="N/A", IF(X179="N/A", "N/A", L179+X179), IF(AK179="N/A", "N/A", AD179+AK179))</f>
        <v>N/A</v>
      </c>
      <c r="AR179" s="15" t="s">
        <v>40</v>
      </c>
      <c r="AS179" s="15" t="s">
        <v>40</v>
      </c>
      <c r="AT179" s="15" t="s">
        <v>40</v>
      </c>
      <c r="AU179" s="15" t="s">
        <v>44</v>
      </c>
      <c r="AV179" s="15" t="s">
        <v>44</v>
      </c>
      <c r="AW179" s="15" t="s">
        <v>44</v>
      </c>
      <c r="AX179" s="15" t="s">
        <v>44</v>
      </c>
      <c r="AY179" s="15" t="s">
        <v>44</v>
      </c>
      <c r="AZ179" s="15" t="s">
        <v>44</v>
      </c>
      <c r="BA179" s="15" t="s">
        <v>44</v>
      </c>
      <c r="BB179" s="15" t="s">
        <v>44</v>
      </c>
      <c r="BC179" s="15" t="s">
        <v>44</v>
      </c>
      <c r="BD179" s="15" t="s">
        <v>44</v>
      </c>
      <c r="BE179" s="15" t="s">
        <v>44</v>
      </c>
      <c r="BF179" s="15" t="s">
        <v>44</v>
      </c>
      <c r="BG179" s="15" t="s">
        <v>44</v>
      </c>
      <c r="BH179" s="15" t="s">
        <v>44</v>
      </c>
      <c r="BI179" s="15"/>
      <c r="BJ179" s="16">
        <f>IF(AR179="R", $CA179, IF(OR(AR179="P", AR179="T", AR179="N"), 0, IF($C179="DM", $T179, IF(OR(AR179="Y", AR179="IR"),$AM179,IF(AR179="C", IF($BI179="Y", IF($AF179="N/A", $Q179, $AF179), IF($AG179="N/A", $T179,$AG179)))))))</f>
        <v>1</v>
      </c>
      <c r="BK179" s="16">
        <f>IF(AS179="R", $CA179, IF(OR(AS179="P", AS179="T", AS179="N"), 0, IF($C179="DM", $T179, IF(OR(AS179="Y", AS179="IR"),$AM179,IF(AS179="C", IF($BI179="Y", IF($AF179="N/A", $Q179, $AF179), IF($AG179="N/A", $T179,$AG179)))))))</f>
        <v>1</v>
      </c>
      <c r="BL179" s="16">
        <f>IF(AT179="R", $CA179, IF(OR(AT179="P", AT179="T", AT179="N"), 0, IF($C179="DM", $T179, IF(OR(AT179="Y", AT179="IR"),$AM179,IF(AT179="C", IF($BI179="Y", IF($AF179="N/A", $Q179, $AF179), IF($AG179="N/A", $T179,$AG179)))))))</f>
        <v>1</v>
      </c>
      <c r="BM179" s="16">
        <f>IF(AU179="R", $CA179, IF(OR(AU179="P", AU179="T", AU179="N"), 0, IF($C179="DM", $T179, IF(OR(AU179="Y", AU179="IR"),$AM179,IF(AU179="C", IF($BI179="Y", IF($AF179="N/A", $Q179, $AF179), IF($AG179="N/A", $T179,$AG179)))))))</f>
        <v>1</v>
      </c>
      <c r="BN179" s="16">
        <f>IF(AV179="R", $CA179, IF(OR(AV179="P", AV179="T", AV179="N"), 0, IF($C179="DM", $T179, IF(OR(AV179="Y", AV179="IR"),$AM179,IF(AV179="C", IF($BI179="Y", IF($AF179="N/A", $Q179, $AF179), IF($AG179="N/A", $T179,$AG179)))))))</f>
        <v>1</v>
      </c>
      <c r="BO179" s="16">
        <f>IF(AW179="R", $CA179, IF(OR(AW179="P", AW179="T", AW179="N"), 0, IF($C179="DM", $T179, IF(OR(AW179="Y", AW179="IR"),$AM179,IF(AW179="C", IF($BI179="Y", IF($AF179="N/A", $Q179, $AF179), IF($AG179="N/A", $T179,$AG179)))))))</f>
        <v>1</v>
      </c>
      <c r="BP179" s="16">
        <f>IF(AX179="R", $CA179, IF(OR(AX179="P", AX179="T", AX179="N"), 0, IF($C179="DM", $T179, IF(OR(AX179="Y", AX179="IR"),$AM179,IF(AX179="C", IF($BI179="Y", IF($AF179="N/A", $Q179, $AF179), IF($AG179="N/A", $T179,$AG179)))))))</f>
        <v>1</v>
      </c>
      <c r="BQ179" s="16">
        <f>IF(AY179="R", $CA179, IF(OR(AY179="P", AY179="T", AY179="N"), 0, IF($C179="DM", $T179, IF(OR(AY179="Y", AY179="IR"),$AM179,IF(AY179="C", IF($BI179="Y", IF($AF179="N/A", $Q179, $AF179), IF($AG179="N/A", $T179,$AG179)))))))</f>
        <v>1</v>
      </c>
      <c r="BR179" s="16">
        <f>IF(AZ179="R", $CA179, IF(OR(AZ179="P", AZ179="T", AZ179="N"), 0, IF($C179="DM", $T179, IF(OR(AZ179="Y", AZ179="IR"),$AM179,IF(AZ179="C", IF($BI179="Y", IF($AF179="N/A", $Q179, $AF179), IF($AG179="N/A", $T179,$AG179)))))))</f>
        <v>1</v>
      </c>
      <c r="BS179" s="16">
        <f>IF(BA179="R", $CA179, IF(OR(BA179="P", BA179="T", BA179="N"), 0, IF($C179="DM", $T179, IF(OR(BA179="Y", BA179="IR"),$AM179,IF(BA179="C", IF($BI179="Y", IF($AF179="N/A", $Q179, $AF179), IF($AG179="N/A", $T179,$AG179)))))))</f>
        <v>1</v>
      </c>
      <c r="BT179" s="16">
        <f>IF(BB179="R", $CA179, IF(OR(BB179="P", BB179="T", BB179="N"), 0, IF($C179="DM", $T179, IF(OR(BB179="Y", BB179="IR"),$AM179,IF(BB179="C", IF($BI179="Y", IF($BA179="C", IF($AF179="N/A", $Q179, $AF179), IF($AF179="N/A", $T179, $AM179)), IF($AG179="N/A", $T179,$AG179)))))))</f>
        <v>1</v>
      </c>
      <c r="BU179" s="16">
        <f>IF(BC179="R", $CA179, IF(OR(BC179="P", BC179="T", BC179="N"), 0, IF($C179="DM", $T179, IF(OR(BC179="Y", BC179="IR"),$AM179,IF(BC179="C", IF($BI179="Y", IF($BA179="C", IF($AF179="N/A", $Q179, $AF179), IF($AF179="N/A", $T179, $AM179)), IF($AG179="N/A", $T179,$AG179)))))))</f>
        <v>1</v>
      </c>
      <c r="BV179" s="16">
        <f>IF(BD179="R", $CA179, IF(OR(BD179="P", BD179="T", BD179="N"), 0, IF($C179="DM", $T179, IF(OR(BD179="Y", BD179="IR"),$AM179,IF(BD179="C", IF($BI179="Y", IF($BA179="C", IF($AF179="N/A", $Q179, $AF179), IF($AF179="N/A", $T179, $AM179)), IF($AG179="N/A", $T179,$AG179)))))))</f>
        <v>1</v>
      </c>
      <c r="BW179" s="16">
        <f>IF(BE179="R", $CA179, IF(OR(BE179="P", BE179="T", BE179="N"), 0, IF($C179="DM", $T179, IF(OR(BE179="Y", BE179="IR"),$AM179,IF(BE179="C", IF($BI179="Y", IF($BA179="C", IF($AF179="N/A", $Q179, $AF179), IF($AF179="N/A", $T179, $AM179)), IF($AG179="N/A", $T179,$AG179)))))))</f>
        <v>1</v>
      </c>
      <c r="BX179" s="16">
        <f>IF(BF179="R", $CA179, IF(OR(BF179="P", BF179="T", BF179="N"), 0, IF($C179="DM", $T179, IF(OR(BF179="Y", BF179="IR"),$AM179,IF(BF179="C", IF($BI179="Y", IF($BA179="C", IF($AF179="N/A", $Q179, $AF179), IF($AF179="N/A", $T179, $AM179)), IF($AG179="N/A", $T179,$AG179)))))))</f>
        <v>1</v>
      </c>
      <c r="BY179" s="16">
        <f>IF(BG179="R", $CA179, IF(OR(BG179="P", BG179="T", BG179="N"), 0, IF($C179="DM", $T179, IF(OR(BG179="Y", BG179="IR"),$AM179,IF(BG179="C", IF($BI179="Y", IF($BA179="C", IF($AF179="N/A", $Q179, $AF179), IF($AF179="N/A", $T179, $AM179)), IF($AG179="N/A", $T179,$AG179)))))))</f>
        <v>1</v>
      </c>
      <c r="BZ179" s="16">
        <f>IF(BH179="R", $CA179, IF(OR(BH179="P", BH179="T", BH179="N"), 0, IF($C179="DM", $T179, IF(OR(BH179="Y", BH179="IR"),$AM179,IF(BH179="C", IF($BI179="Y", IF($BA179="C", IF($AF179="N/A", $Q179, $AF179), IF($AF179="N/A", $T179, $AM179)), IF($AG179="N/A", $T179,$AG179)))))))</f>
        <v>1</v>
      </c>
      <c r="CA179" s="15" t="s">
        <v>75</v>
      </c>
      <c r="CB179" s="16">
        <f>BZ179</f>
        <v>1</v>
      </c>
      <c r="CC179" s="15">
        <f>IF(OR($BH179="T", $BH179="R"), 0, IF($BH179="C", IF($BI179="Y", IF($BA179="C", 0, IF(AF179="N/A", Q179-T179, AF179-AG179)), IF($AF179="N/A", U179, AH179)), AN179))</f>
        <v>1</v>
      </c>
      <c r="CD179" s="15" t="str">
        <f>IF(OR($BH179="T", $BH179="R"), 0, IF($BH179="C", IF($BI179="Y", 0, IF($AF179="N/A", V179, AI179)), AO179))</f>
        <v>N/A</v>
      </c>
      <c r="CE179" s="15" t="str">
        <f>IF(OR($BH179="T", $BH179="R"), 0, IF($BH179="C", IF($BI179="Y", 0, IF($AF179="N/A", W179, AJ179)), AP179))</f>
        <v>N/A</v>
      </c>
      <c r="CF179" s="15" t="str">
        <f>IF(OR($BH179="T", $BH179="R"), 0, IF($BH179="C", IF($BI179="Y", 0, IF($AF179="N/A", X179, AK179)), AQ179))</f>
        <v>N/A</v>
      </c>
      <c r="CG179" t="str">
        <f>IF(AC179="N/A", "S:"&amp;L179&amp;" G:"&amp;M179&amp;" GR:"&amp;Q179, IF(AC179=0, "S:"&amp;L179&amp;" G:"&amp;M179&amp;" GR:"&amp;Q179, "S:"&amp;L179&amp;"/"&amp;AD179&amp;" G:"&amp;AE179&amp;" GR:"&amp;AF179))</f>
        <v>S:0 G:1 GR:2</v>
      </c>
    </row>
    <row r="180" spans="1:85" x14ac:dyDescent="0.25">
      <c r="A180" s="14">
        <v>5483</v>
      </c>
      <c r="B180" s="15" t="s">
        <v>2526</v>
      </c>
      <c r="C180" s="15" t="s">
        <v>70</v>
      </c>
      <c r="D180" s="15" t="s">
        <v>53</v>
      </c>
      <c r="E180" s="15">
        <f>VLOOKUP(B180, 'Rookie Year'!$A$2:$B$55679,2,FALSE)</f>
        <v>2019</v>
      </c>
      <c r="F180" s="15">
        <v>2024</v>
      </c>
      <c r="G180" s="15" t="s">
        <v>42</v>
      </c>
      <c r="H180" s="15" t="s">
        <v>2935</v>
      </c>
      <c r="I180" s="16">
        <v>1</v>
      </c>
      <c r="J180" s="15">
        <v>1</v>
      </c>
      <c r="K180" s="17">
        <f>IF(AND(G180&lt;&gt;"N",R180="N/A"), IF(I180&lt;4, 0, 0.25),IF(I180=1, IF(J180=1,0.25, 0.25), IF(I180&lt;13, 0.25, IF(I180&lt;26, 0.4, IF(I180&lt;51, 0.6, 0.75)))))</f>
        <v>0.25</v>
      </c>
      <c r="L180" s="16">
        <f>I180-M180</f>
        <v>0</v>
      </c>
      <c r="M180" s="16">
        <f>ROUNDUP(I180*K180,0)</f>
        <v>1</v>
      </c>
      <c r="N180" s="16">
        <f>M180*J180</f>
        <v>1</v>
      </c>
      <c r="O180" s="16">
        <v>0</v>
      </c>
      <c r="P180" s="16">
        <v>0</v>
      </c>
      <c r="Q180" s="16">
        <f>N180-O180-P180</f>
        <v>1</v>
      </c>
      <c r="R180" s="15" t="s">
        <v>75</v>
      </c>
      <c r="S180" s="15">
        <f>IF(R180="N/A", J180-($B$1-F180), J180-($B$1-R180))</f>
        <v>1</v>
      </c>
      <c r="T180" s="16">
        <f>IF($S180&lt;1, "N/A", $M180)</f>
        <v>1</v>
      </c>
      <c r="U180" s="16" t="str">
        <f>IF($S180&lt;2, "N/A", $M180)</f>
        <v>N/A</v>
      </c>
      <c r="V180" s="16" t="str">
        <f>IF($S180&lt;3, "N/A", $M180)</f>
        <v>N/A</v>
      </c>
      <c r="W180" s="16" t="str">
        <f>IF($S180&lt;4, "N/A", $M180)</f>
        <v>N/A</v>
      </c>
      <c r="X180" s="16" t="str">
        <f>IF($S180&lt;5, "N/A", $M180)</f>
        <v>N/A</v>
      </c>
      <c r="Y180" s="15" t="str">
        <f>IF(SUM(T180:X180)&lt;&gt;Q180, "CHECK", "OK")</f>
        <v>OK</v>
      </c>
      <c r="Z180" s="15" t="str">
        <f>IF(F180=$B$1, "No", IF(S180=1, "Yes", "No"))</f>
        <v>No</v>
      </c>
      <c r="AA180" s="18" t="str">
        <f>IF(C180="DM", "N/A", IF(Z180="No","N/A",VLOOKUP(B180,'Extension List'!$A$3:$R$1972,18,FALSE)))</f>
        <v>N/A</v>
      </c>
      <c r="AB180" s="15" t="str">
        <f>IF(C180="DM", "N/A", IF(Z180="No","N/A",VLOOKUP(B180,'Extension List'!$A$3:$T$1972,20,FALSE)))</f>
        <v>N/A</v>
      </c>
      <c r="AC180" s="15" t="str">
        <f>IF(AA180="N/A", "N/A", 0)</f>
        <v>N/A</v>
      </c>
      <c r="AD180" s="16" t="str">
        <f>IF(AE180="N/A", "N/A", AA180-AE180)</f>
        <v>N/A</v>
      </c>
      <c r="AE180" s="16" t="str">
        <f>IF(AA180="N/A", "N/A", IF(AC180&gt;0, IF(AA180&lt;13, ROUNDUP(0.25*AA180,0), IF(AA180&lt;26, ROUNDUP(0.4*AA180,0), IF(AA180&lt;51, ROUNDUP(0.6*AA180,0), ROUNDUP(0.75*AA180,0)))), "N/A"))</f>
        <v>N/A</v>
      </c>
      <c r="AF180" s="16" t="str">
        <f>IF(AD180="N/A","N/A", (AE180*AC180)+Q180)</f>
        <v>N/A</v>
      </c>
      <c r="AG180" s="16" t="str">
        <f>IF($AF180="N/A", "N/A", "TBC")</f>
        <v>N/A</v>
      </c>
      <c r="AH180" s="16" t="str">
        <f>IF($AF180="N/A", "N/A", "TBC")</f>
        <v>N/A</v>
      </c>
      <c r="AI180" s="16" t="str">
        <f>IF($AF180="N/A","N/A",IF(AC180&gt;1,"TBC","N/A"))</f>
        <v>N/A</v>
      </c>
      <c r="AJ180" s="16" t="str">
        <f>IF($AF180="N/A","N/A",IF(AC180&gt;2,"TBC","N/A"))</f>
        <v>N/A</v>
      </c>
      <c r="AK180" s="16" t="str">
        <f>IF($AF180="N/A","N/A",IF(AC180&gt;3,"TBC","N/A"))</f>
        <v>N/A</v>
      </c>
      <c r="AL180" s="16" t="str">
        <f>IF(AC180="N/A","N/A",IF(AC180&gt;0,IF(SUM(AG180:AK180)&lt;&gt;AF180,"CHECK","OK"),"N/A"))</f>
        <v>N/A</v>
      </c>
      <c r="AM180" s="16">
        <f>IF(AD180="N/A", L180+T180, L180+AG180)</f>
        <v>1</v>
      </c>
      <c r="AN180" s="16" t="str">
        <f>IF(AD180="N/A", IF(U180="N/A", "N/A", L180+U180), AD180+AH180)</f>
        <v>N/A</v>
      </c>
      <c r="AO180" s="16" t="str">
        <f>IF(AD180="N/A", IF(V180="N/A", "N/A", L180+V180), IF(AI180="N/A", "N/A", AD180+AI180))</f>
        <v>N/A</v>
      </c>
      <c r="AP180" s="16" t="str">
        <f>IF(AD180="N/A", IF(W180="N/A", "N/A", L180+W180), IF(AJ180="N/A", "N/A", AD180+AJ180))</f>
        <v>N/A</v>
      </c>
      <c r="AQ180" s="16" t="str">
        <f>IF(AD180="N/A", IF(X180="N/A", "N/A", L180+X180), IF(AK180="N/A", "N/A", AD180+AK180))</f>
        <v>N/A</v>
      </c>
      <c r="AR180" s="15" t="s">
        <v>40</v>
      </c>
      <c r="AS180" s="15" t="s">
        <v>40</v>
      </c>
      <c r="AT180" s="15" t="s">
        <v>40</v>
      </c>
      <c r="AU180" s="15" t="s">
        <v>44</v>
      </c>
      <c r="AV180" s="15" t="s">
        <v>44</v>
      </c>
      <c r="AW180" s="15" t="s">
        <v>44</v>
      </c>
      <c r="AX180" s="15" t="s">
        <v>44</v>
      </c>
      <c r="AY180" s="15" t="s">
        <v>44</v>
      </c>
      <c r="AZ180" s="15" t="s">
        <v>44</v>
      </c>
      <c r="BA180" s="15" t="s">
        <v>44</v>
      </c>
      <c r="BB180" s="15" t="s">
        <v>44</v>
      </c>
      <c r="BC180" s="15" t="s">
        <v>44</v>
      </c>
      <c r="BD180" s="15" t="s">
        <v>44</v>
      </c>
      <c r="BE180" s="15" t="s">
        <v>44</v>
      </c>
      <c r="BF180" s="15" t="s">
        <v>44</v>
      </c>
      <c r="BG180" s="15" t="s">
        <v>44</v>
      </c>
      <c r="BH180" s="15" t="s">
        <v>44</v>
      </c>
      <c r="BI180" s="15"/>
      <c r="BJ180" s="16">
        <f>IF(AR180="R", $CA180, IF(OR(AR180="P", AR180="T", AR180="N"), 0, IF($C180="DM", $T180, IF(OR(AR180="Y", AR180="IR"),$AM180,IF(AR180="C", IF($BI180="Y", IF($AF180="N/A", $Q180, $AF180), IF($AG180="N/A", $T180,$AG180)))))))</f>
        <v>1</v>
      </c>
      <c r="BK180" s="16">
        <f>IF(AS180="R", $CA180, IF(OR(AS180="P", AS180="T", AS180="N"), 0, IF($C180="DM", $T180, IF(OR(AS180="Y", AS180="IR"),$AM180,IF(AS180="C", IF($BI180="Y", IF($AF180="N/A", $Q180, $AF180), IF($AG180="N/A", $T180,$AG180)))))))</f>
        <v>1</v>
      </c>
      <c r="BL180" s="16">
        <f>IF(AT180="R", $CA180, IF(OR(AT180="P", AT180="T", AT180="N"), 0, IF($C180="DM", $T180, IF(OR(AT180="Y", AT180="IR"),$AM180,IF(AT180="C", IF($BI180="Y", IF($AF180="N/A", $Q180, $AF180), IF($AG180="N/A", $T180,$AG180)))))))</f>
        <v>1</v>
      </c>
      <c r="BM180" s="16">
        <f>IF(AU180="R", $CA180, IF(OR(AU180="P", AU180="T", AU180="N"), 0, IF($C180="DM", $T180, IF(OR(AU180="Y", AU180="IR"),$AM180,IF(AU180="C", IF($BI180="Y", IF($AF180="N/A", $Q180, $AF180), IF($AG180="N/A", $T180,$AG180)))))))</f>
        <v>1</v>
      </c>
      <c r="BN180" s="16">
        <f>IF(AV180="R", $CA180, IF(OR(AV180="P", AV180="T", AV180="N"), 0, IF($C180="DM", $T180, IF(OR(AV180="Y", AV180="IR"),$AM180,IF(AV180="C", IF($BI180="Y", IF($AF180="N/A", $Q180, $AF180), IF($AG180="N/A", $T180,$AG180)))))))</f>
        <v>1</v>
      </c>
      <c r="BO180" s="16">
        <f>IF(AW180="R", $CA180, IF(OR(AW180="P", AW180="T", AW180="N"), 0, IF($C180="DM", $T180, IF(OR(AW180="Y", AW180="IR"),$AM180,IF(AW180="C", IF($BI180="Y", IF($AF180="N/A", $Q180, $AF180), IF($AG180="N/A", $T180,$AG180)))))))</f>
        <v>1</v>
      </c>
      <c r="BP180" s="16">
        <f>IF(AX180="R", $CA180, IF(OR(AX180="P", AX180="T", AX180="N"), 0, IF($C180="DM", $T180, IF(OR(AX180="Y", AX180="IR"),$AM180,IF(AX180="C", IF($BI180="Y", IF($AF180="N/A", $Q180, $AF180), IF($AG180="N/A", $T180,$AG180)))))))</f>
        <v>1</v>
      </c>
      <c r="BQ180" s="16">
        <f>IF(AY180="R", $CA180, IF(OR(AY180="P", AY180="T", AY180="N"), 0, IF($C180="DM", $T180, IF(OR(AY180="Y", AY180="IR"),$AM180,IF(AY180="C", IF($BI180="Y", IF($AF180="N/A", $Q180, $AF180), IF($AG180="N/A", $T180,$AG180)))))))</f>
        <v>1</v>
      </c>
      <c r="BR180" s="16">
        <f>IF(AZ180="R", $CA180, IF(OR(AZ180="P", AZ180="T", AZ180="N"), 0, IF($C180="DM", $T180, IF(OR(AZ180="Y", AZ180="IR"),$AM180,IF(AZ180="C", IF($BI180="Y", IF($AF180="N/A", $Q180, $AF180), IF($AG180="N/A", $T180,$AG180)))))))</f>
        <v>1</v>
      </c>
      <c r="BS180" s="16">
        <f>IF(BA180="R", $CA180, IF(OR(BA180="P", BA180="T", BA180="N"), 0, IF($C180="DM", $T180, IF(OR(BA180="Y", BA180="IR"),$AM180,IF(BA180="C", IF($BI180="Y", IF($AF180="N/A", $Q180, $AF180), IF($AG180="N/A", $T180,$AG180)))))))</f>
        <v>1</v>
      </c>
      <c r="BT180" s="16">
        <f>IF(BB180="R", $CA180, IF(OR(BB180="P", BB180="T", BB180="N"), 0, IF($C180="DM", $T180, IF(OR(BB180="Y", BB180="IR"),$AM180,IF(BB180="C", IF($BI180="Y", IF($BA180="C", IF($AF180="N/A", $Q180, $AF180), IF($AF180="N/A", $T180, $AM180)), IF($AG180="N/A", $T180,$AG180)))))))</f>
        <v>1</v>
      </c>
      <c r="BU180" s="16">
        <f>IF(BC180="R", $CA180, IF(OR(BC180="P", BC180="T", BC180="N"), 0, IF($C180="DM", $T180, IF(OR(BC180="Y", BC180="IR"),$AM180,IF(BC180="C", IF($BI180="Y", IF($BA180="C", IF($AF180="N/A", $Q180, $AF180), IF($AF180="N/A", $T180, $AM180)), IF($AG180="N/A", $T180,$AG180)))))))</f>
        <v>1</v>
      </c>
      <c r="BV180" s="16">
        <f>IF(BD180="R", $CA180, IF(OR(BD180="P", BD180="T", BD180="N"), 0, IF($C180="DM", $T180, IF(OR(BD180="Y", BD180="IR"),$AM180,IF(BD180="C", IF($BI180="Y", IF($BA180="C", IF($AF180="N/A", $Q180, $AF180), IF($AF180="N/A", $T180, $AM180)), IF($AG180="N/A", $T180,$AG180)))))))</f>
        <v>1</v>
      </c>
      <c r="BW180" s="16">
        <f>IF(BE180="R", $CA180, IF(OR(BE180="P", BE180="T", BE180="N"), 0, IF($C180="DM", $T180, IF(OR(BE180="Y", BE180="IR"),$AM180,IF(BE180="C", IF($BI180="Y", IF($BA180="C", IF($AF180="N/A", $Q180, $AF180), IF($AF180="N/A", $T180, $AM180)), IF($AG180="N/A", $T180,$AG180)))))))</f>
        <v>1</v>
      </c>
      <c r="BX180" s="16">
        <f>IF(BF180="R", $CA180, IF(OR(BF180="P", BF180="T", BF180="N"), 0, IF($C180="DM", $T180, IF(OR(BF180="Y", BF180="IR"),$AM180,IF(BF180="C", IF($BI180="Y", IF($BA180="C", IF($AF180="N/A", $Q180, $AF180), IF($AF180="N/A", $T180, $AM180)), IF($AG180="N/A", $T180,$AG180)))))))</f>
        <v>1</v>
      </c>
      <c r="BY180" s="16">
        <f>IF(BG180="R", $CA180, IF(OR(BG180="P", BG180="T", BG180="N"), 0, IF($C180="DM", $T180, IF(OR(BG180="Y", BG180="IR"),$AM180,IF(BG180="C", IF($BI180="Y", IF($BA180="C", IF($AF180="N/A", $Q180, $AF180), IF($AF180="N/A", $T180, $AM180)), IF($AG180="N/A", $T180,$AG180)))))))</f>
        <v>1</v>
      </c>
      <c r="BZ180" s="16">
        <f>IF(BH180="R", $CA180, IF(OR(BH180="P", BH180="T", BH180="N"), 0, IF($C180="DM", $T180, IF(OR(BH180="Y", BH180="IR"),$AM180,IF(BH180="C", IF($BI180="Y", IF($BA180="C", IF($AF180="N/A", $Q180, $AF180), IF($AF180="N/A", $T180, $AM180)), IF($AG180="N/A", $T180,$AG180)))))))</f>
        <v>1</v>
      </c>
      <c r="CA180" s="15" t="s">
        <v>75</v>
      </c>
      <c r="CB180" s="16">
        <f>BZ180</f>
        <v>1</v>
      </c>
      <c r="CC180" s="15" t="str">
        <f>IF(OR($BH180="T", $BH180="R"), 0, IF($BH180="C", IF($BI180="Y", IF($BA180="C", 0, IF(AF180="N/A", Q180-T180, AF180-AG180)), IF($AF180="N/A", U180, AH180)), AN180))</f>
        <v>N/A</v>
      </c>
      <c r="CD180" s="15" t="str">
        <f>IF(OR($BH180="T", $BH180="R"), 0, IF($BH180="C", IF($BI180="Y", 0, IF($AF180="N/A", V180, AI180)), AO180))</f>
        <v>N/A</v>
      </c>
      <c r="CE180" s="15" t="str">
        <f>IF(OR($BH180="T", $BH180="R"), 0, IF($BH180="C", IF($BI180="Y", 0, IF($AF180="N/A", W180, AJ180)), AP180))</f>
        <v>N/A</v>
      </c>
      <c r="CF180" s="15" t="str">
        <f>IF(OR($BH180="T", $BH180="R"), 0, IF($BH180="C", IF($BI180="Y", 0, IF($AF180="N/A", X180, AK180)), AQ180))</f>
        <v>N/A</v>
      </c>
      <c r="CG180" t="str">
        <f>IF(AC180="N/A", "S:"&amp;L180&amp;" G:"&amp;M180&amp;" GR:"&amp;Q180, IF(AC180=0, "S:"&amp;L180&amp;" G:"&amp;M180&amp;" GR:"&amp;Q180, "S:"&amp;L180&amp;"/"&amp;AD180&amp;" G:"&amp;AE180&amp;" GR:"&amp;AF180))</f>
        <v>S:0 G:1 GR:1</v>
      </c>
    </row>
    <row r="181" spans="1:85" x14ac:dyDescent="0.25">
      <c r="A181" s="14">
        <v>2911</v>
      </c>
      <c r="B181" s="15" t="s">
        <v>1399</v>
      </c>
      <c r="C181" s="15" t="s">
        <v>70</v>
      </c>
      <c r="D181" s="15" t="s">
        <v>53</v>
      </c>
      <c r="E181" s="15">
        <f>VLOOKUP(B181, 'Rookie Year'!$A$2:$B$55679,2,FALSE)</f>
        <v>2016</v>
      </c>
      <c r="F181" s="15">
        <v>2016</v>
      </c>
      <c r="G181" s="15" t="s">
        <v>40</v>
      </c>
      <c r="H181" s="15" t="s">
        <v>1927</v>
      </c>
      <c r="I181" s="16">
        <v>1</v>
      </c>
      <c r="J181" s="15">
        <v>3</v>
      </c>
      <c r="K181" s="17">
        <f>IF(AND(G181&lt;&gt;"N",R181="N/A"), IF(I181&lt;4, 0, 0.25),IF(I181=1, IF(J181=1,0.25, 0.25), IF(I181&lt;13, 0.25, IF(I181&lt;26, 0.4, IF(I181&lt;51, 0.6, 0.75)))))</f>
        <v>0.25</v>
      </c>
      <c r="L181" s="16">
        <f>I181-M181</f>
        <v>0</v>
      </c>
      <c r="M181" s="16">
        <f>ROUNDUP(I181*K181,0)</f>
        <v>1</v>
      </c>
      <c r="N181" s="16">
        <f>M181*J181</f>
        <v>3</v>
      </c>
      <c r="O181" s="16">
        <v>1</v>
      </c>
      <c r="P181" s="16">
        <v>0</v>
      </c>
      <c r="Q181" s="16">
        <f>N181-O181-P181</f>
        <v>2</v>
      </c>
      <c r="R181" s="15">
        <v>2023</v>
      </c>
      <c r="S181" s="15">
        <f>IF(R181="N/A", J181-($B$1-F181), J181-($B$1-R181))</f>
        <v>2</v>
      </c>
      <c r="T181" s="16">
        <v>1</v>
      </c>
      <c r="U181" s="16">
        <v>1</v>
      </c>
      <c r="V181" s="16" t="str">
        <f>IF($S181&lt;3, "N/A", $M181)</f>
        <v>N/A</v>
      </c>
      <c r="W181" s="16" t="str">
        <f>IF($S181&lt;4, "N/A", $M181)</f>
        <v>N/A</v>
      </c>
      <c r="X181" s="16" t="str">
        <f>IF($S181&lt;5, "N/A", $M181)</f>
        <v>N/A</v>
      </c>
      <c r="Y181" s="15" t="str">
        <f>IF(SUM(T181:X181)&lt;&gt;Q181, "CHECK", "OK")</f>
        <v>OK</v>
      </c>
      <c r="Z181" s="15" t="str">
        <f>IF(F181=$B$1, "No", IF(S181=1, "Yes", "No"))</f>
        <v>No</v>
      </c>
      <c r="AA181" s="18" t="str">
        <f>IF(C181="DM", "N/A", IF(Z181="No","N/A",VLOOKUP(B181,'Extension List'!$A$3:$R$1972,18,FALSE)))</f>
        <v>N/A</v>
      </c>
      <c r="AB181" s="15" t="str">
        <f>IF(C181="DM", "N/A", IF(Z181="No","N/A",VLOOKUP(B181,'Extension List'!$A$3:$T$1972,20,FALSE)))</f>
        <v>N/A</v>
      </c>
      <c r="AC181" s="15" t="str">
        <f>IF(AA181="N/A", "N/A", 0)</f>
        <v>N/A</v>
      </c>
      <c r="AD181" s="16" t="str">
        <f>IF(AE181="N/A", "N/A", AA181-AE181)</f>
        <v>N/A</v>
      </c>
      <c r="AE181" s="16" t="str">
        <f>IF(AA181="N/A", "N/A", IF(AC181&gt;0, IF(AA181&lt;13, ROUNDUP(0.25*AA181,0), IF(AA181&lt;26, ROUNDUP(0.4*AA181,0), IF(AA181&lt;51, ROUNDUP(0.6*AA181,0), ROUNDUP(0.75*AA181,0)))), "N/A"))</f>
        <v>N/A</v>
      </c>
      <c r="AF181" s="16" t="str">
        <f>IF(AD181="N/A","N/A", (AE181*AC181)+Q181)</f>
        <v>N/A</v>
      </c>
      <c r="AG181" s="16" t="str">
        <f>IF($AF181="N/A", "N/A", "TBC")</f>
        <v>N/A</v>
      </c>
      <c r="AH181" s="16" t="str">
        <f>IF($AF181="N/A", "N/A", "TBC")</f>
        <v>N/A</v>
      </c>
      <c r="AI181" s="16" t="str">
        <f>IF($AF181="N/A","N/A",IF(AC181&gt;1,"TBC","N/A"))</f>
        <v>N/A</v>
      </c>
      <c r="AJ181" s="16" t="str">
        <f>IF($AF181="N/A","N/A",IF(AC181&gt;2,"TBC","N/A"))</f>
        <v>N/A</v>
      </c>
      <c r="AK181" s="16" t="str">
        <f>IF($AF181="N/A","N/A",IF(AC181&gt;3,"TBC","N/A"))</f>
        <v>N/A</v>
      </c>
      <c r="AL181" s="16" t="str">
        <f>IF(AC181="N/A","N/A",IF(AC181&gt;0,IF(SUM(AG181:AK181)&lt;&gt;AF181,"CHECK","OK"),"N/A"))</f>
        <v>N/A</v>
      </c>
      <c r="AM181" s="16">
        <f>IF(AD181="N/A", L181+T181, L181+AG181)</f>
        <v>1</v>
      </c>
      <c r="AN181" s="16">
        <f>IF(AD181="N/A", IF(U181="N/A", "N/A", L181+U181), AD181+AH181)</f>
        <v>1</v>
      </c>
      <c r="AO181" s="16" t="str">
        <f>IF(AD181="N/A", IF(V181="N/A", "N/A", L181+V181), IF(AI181="N/A", "N/A", AD181+AI181))</f>
        <v>N/A</v>
      </c>
      <c r="AP181" s="16" t="str">
        <f>IF(AD181="N/A", IF(W181="N/A", "N/A", L181+W181), IF(AJ181="N/A", "N/A", AD181+AJ181))</f>
        <v>N/A</v>
      </c>
      <c r="AQ181" s="16" t="str">
        <f>IF(AD181="N/A", IF(X181="N/A", "N/A", L181+X181), IF(AK181="N/A", "N/A", AD181+AK181))</f>
        <v>N/A</v>
      </c>
      <c r="AR181" s="15" t="s">
        <v>40</v>
      </c>
      <c r="AS181" s="15" t="s">
        <v>40</v>
      </c>
      <c r="AT181" s="15" t="s">
        <v>40</v>
      </c>
      <c r="AU181" s="15" t="s">
        <v>40</v>
      </c>
      <c r="AV181" s="15" t="s">
        <v>40</v>
      </c>
      <c r="AW181" s="15" t="s">
        <v>40</v>
      </c>
      <c r="AX181" s="15" t="s">
        <v>40</v>
      </c>
      <c r="AY181" s="15" t="s">
        <v>40</v>
      </c>
      <c r="AZ181" s="15" t="s">
        <v>40</v>
      </c>
      <c r="BA181" s="15" t="s">
        <v>40</v>
      </c>
      <c r="BB181" s="15" t="s">
        <v>40</v>
      </c>
      <c r="BC181" s="15" t="s">
        <v>40</v>
      </c>
      <c r="BD181" s="15" t="s">
        <v>40</v>
      </c>
      <c r="BE181" s="15" t="s">
        <v>40</v>
      </c>
      <c r="BF181" s="15" t="s">
        <v>40</v>
      </c>
      <c r="BG181" s="15" t="s">
        <v>40</v>
      </c>
      <c r="BH181" s="15" t="s">
        <v>40</v>
      </c>
      <c r="BI181" s="15"/>
      <c r="BJ181" s="16">
        <f>IF(AR181="R", $CA181, IF(OR(AR181="P", AR181="T", AR181="N"), 0, IF($C181="DM", $T181, IF(OR(AR181="Y", AR181="IR"),$AM181,IF(AR181="C", IF($BI181="Y", IF($AF181="N/A", $Q181, $AF181), IF($AG181="N/A", $T181,$AG181)))))))</f>
        <v>1</v>
      </c>
      <c r="BK181" s="16">
        <f>IF(AS181="R", $CA181, IF(OR(AS181="P", AS181="T", AS181="N"), 0, IF($C181="DM", $T181, IF(OR(AS181="Y", AS181="IR"),$AM181,IF(AS181="C", IF($BI181="Y", IF($AF181="N/A", $Q181, $AF181), IF($AG181="N/A", $T181,$AG181)))))))</f>
        <v>1</v>
      </c>
      <c r="BL181" s="16">
        <f>IF(AT181="R", $CA181, IF(OR(AT181="P", AT181="T", AT181="N"), 0, IF($C181="DM", $T181, IF(OR(AT181="Y", AT181="IR"),$AM181,IF(AT181="C", IF($BI181="Y", IF($AF181="N/A", $Q181, $AF181), IF($AG181="N/A", $T181,$AG181)))))))</f>
        <v>1</v>
      </c>
      <c r="BM181" s="16">
        <f>IF(AU181="R", $CA181, IF(OR(AU181="P", AU181="T", AU181="N"), 0, IF($C181="DM", $T181, IF(OR(AU181="Y", AU181="IR"),$AM181,IF(AU181="C", IF($BI181="Y", IF($AF181="N/A", $Q181, $AF181), IF($AG181="N/A", $T181,$AG181)))))))</f>
        <v>1</v>
      </c>
      <c r="BN181" s="16">
        <f>IF(AV181="R", $CA181, IF(OR(AV181="P", AV181="T", AV181="N"), 0, IF($C181="DM", $T181, IF(OR(AV181="Y", AV181="IR"),$AM181,IF(AV181="C", IF($BI181="Y", IF($AF181="N/A", $Q181, $AF181), IF($AG181="N/A", $T181,$AG181)))))))</f>
        <v>1</v>
      </c>
      <c r="BO181" s="16">
        <f>IF(AW181="R", $CA181, IF(OR(AW181="P", AW181="T", AW181="N"), 0, IF($C181="DM", $T181, IF(OR(AW181="Y", AW181="IR"),$AM181,IF(AW181="C", IF($BI181="Y", IF($AF181="N/A", $Q181, $AF181), IF($AG181="N/A", $T181,$AG181)))))))</f>
        <v>1</v>
      </c>
      <c r="BP181" s="16">
        <f>IF(AX181="R", $CA181, IF(OR(AX181="P", AX181="T", AX181="N"), 0, IF($C181="DM", $T181, IF(OR(AX181="Y", AX181="IR"),$AM181,IF(AX181="C", IF($BI181="Y", IF($AF181="N/A", $Q181, $AF181), IF($AG181="N/A", $T181,$AG181)))))))</f>
        <v>1</v>
      </c>
      <c r="BQ181" s="16">
        <f>IF(AY181="R", $CA181, IF(OR(AY181="P", AY181="T", AY181="N"), 0, IF($C181="DM", $T181, IF(OR(AY181="Y", AY181="IR"),$AM181,IF(AY181="C", IF($BI181="Y", IF($AF181="N/A", $Q181, $AF181), IF($AG181="N/A", $T181,$AG181)))))))</f>
        <v>1</v>
      </c>
      <c r="BR181" s="16">
        <f>IF(AZ181="R", $CA181, IF(OR(AZ181="P", AZ181="T", AZ181="N"), 0, IF($C181="DM", $T181, IF(OR(AZ181="Y", AZ181="IR"),$AM181,IF(AZ181="C", IF($BI181="Y", IF($AF181="N/A", $Q181, $AF181), IF($AG181="N/A", $T181,$AG181)))))))</f>
        <v>1</v>
      </c>
      <c r="BS181" s="16">
        <f>IF(BA181="R", $CA181, IF(OR(BA181="P", BA181="T", BA181="N"), 0, IF($C181="DM", $T181, IF(OR(BA181="Y", BA181="IR"),$AM181,IF(BA181="C", IF($BI181="Y", IF($AF181="N/A", $Q181, $AF181), IF($AG181="N/A", $T181,$AG181)))))))</f>
        <v>1</v>
      </c>
      <c r="BT181" s="16">
        <f>IF(BB181="R", $CA181, IF(OR(BB181="P", BB181="T", BB181="N"), 0, IF($C181="DM", $T181, IF(OR(BB181="Y", BB181="IR"),$AM181,IF(BB181="C", IF($BI181="Y", IF($BA181="C", IF($AF181="N/A", $Q181, $AF181), IF($AF181="N/A", $T181, $AM181)), IF($AG181="N/A", $T181,$AG181)))))))</f>
        <v>1</v>
      </c>
      <c r="BU181" s="16">
        <f>IF(BC181="R", $CA181, IF(OR(BC181="P", BC181="T", BC181="N"), 0, IF($C181="DM", $T181, IF(OR(BC181="Y", BC181="IR"),$AM181,IF(BC181="C", IF($BI181="Y", IF($BA181="C", IF($AF181="N/A", $Q181, $AF181), IF($AF181="N/A", $T181, $AM181)), IF($AG181="N/A", $T181,$AG181)))))))</f>
        <v>1</v>
      </c>
      <c r="BV181" s="16">
        <f>IF(BD181="R", $CA181, IF(OR(BD181="P", BD181="T", BD181="N"), 0, IF($C181="DM", $T181, IF(OR(BD181="Y", BD181="IR"),$AM181,IF(BD181="C", IF($BI181="Y", IF($BA181="C", IF($AF181="N/A", $Q181, $AF181), IF($AF181="N/A", $T181, $AM181)), IF($AG181="N/A", $T181,$AG181)))))))</f>
        <v>1</v>
      </c>
      <c r="BW181" s="16">
        <f>IF(BE181="R", $CA181, IF(OR(BE181="P", BE181="T", BE181="N"), 0, IF($C181="DM", $T181, IF(OR(BE181="Y", BE181="IR"),$AM181,IF(BE181="C", IF($BI181="Y", IF($BA181="C", IF($AF181="N/A", $Q181, $AF181), IF($AF181="N/A", $T181, $AM181)), IF($AG181="N/A", $T181,$AG181)))))))</f>
        <v>1</v>
      </c>
      <c r="BX181" s="16">
        <f>IF(BF181="R", $CA181, IF(OR(BF181="P", BF181="T", BF181="N"), 0, IF($C181="DM", $T181, IF(OR(BF181="Y", BF181="IR"),$AM181,IF(BF181="C", IF($BI181="Y", IF($BA181="C", IF($AF181="N/A", $Q181, $AF181), IF($AF181="N/A", $T181, $AM181)), IF($AG181="N/A", $T181,$AG181)))))))</f>
        <v>1</v>
      </c>
      <c r="BY181" s="16">
        <f>IF(BG181="R", $CA181, IF(OR(BG181="P", BG181="T", BG181="N"), 0, IF($C181="DM", $T181, IF(OR(BG181="Y", BG181="IR"),$AM181,IF(BG181="C", IF($BI181="Y", IF($BA181="C", IF($AF181="N/A", $Q181, $AF181), IF($AF181="N/A", $T181, $AM181)), IF($AG181="N/A", $T181,$AG181)))))))</f>
        <v>1</v>
      </c>
      <c r="BZ181" s="16">
        <f>IF(BH181="R", $CA181, IF(OR(BH181="P", BH181="T", BH181="N"), 0, IF($C181="DM", $T181, IF(OR(BH181="Y", BH181="IR"),$AM181,IF(BH181="C", IF($BI181="Y", IF($BA181="C", IF($AF181="N/A", $Q181, $AF181), IF($AF181="N/A", $T181, $AM181)), IF($AG181="N/A", $T181,$AG181)))))))</f>
        <v>1</v>
      </c>
      <c r="CA181" s="15" t="s">
        <v>75</v>
      </c>
      <c r="CB181" s="16">
        <f>BZ181</f>
        <v>1</v>
      </c>
      <c r="CC181" s="15">
        <f>IF(OR($BH181="T", $BH181="R"), 0, IF($BH181="C", IF($BI181="Y", IF($BA181="C", 0, IF(AF181="N/A", Q181-T181, AF181-AG181)), IF($AF181="N/A", U181, AH181)), AN181))</f>
        <v>1</v>
      </c>
      <c r="CD181" s="15" t="str">
        <f>IF(OR($BH181="T", $BH181="R"), 0, IF($BH181="C", IF($BI181="Y", 0, IF($AF181="N/A", V181, AI181)), AO181))</f>
        <v>N/A</v>
      </c>
      <c r="CE181" s="15" t="str">
        <f>IF(OR($BH181="T", $BH181="R"), 0, IF($BH181="C", IF($BI181="Y", 0, IF($AF181="N/A", W181, AJ181)), AP181))</f>
        <v>N/A</v>
      </c>
      <c r="CF181" s="15" t="str">
        <f>IF(OR($BH181="T", $BH181="R"), 0, IF($BH181="C", IF($BI181="Y", 0, IF($AF181="N/A", X181, AK181)), AQ181))</f>
        <v>N/A</v>
      </c>
      <c r="CG181" t="str">
        <f>IF(AC181="N/A", "S:"&amp;L181&amp;" G:"&amp;M181&amp;" GR:"&amp;Q181, IF(AC181=0, "S:"&amp;L181&amp;" G:"&amp;M181&amp;" GR:"&amp;Q181, "S:"&amp;L181&amp;"/"&amp;AD181&amp;" G:"&amp;AE181&amp;" GR:"&amp;AF181))</f>
        <v>S:0 G:1 GR:2</v>
      </c>
    </row>
    <row r="182" spans="1:85" x14ac:dyDescent="0.25">
      <c r="A182" s="14">
        <v>4130</v>
      </c>
      <c r="B182" s="15" t="s">
        <v>2272</v>
      </c>
      <c r="C182" s="15" t="s">
        <v>70</v>
      </c>
      <c r="D182" s="15" t="s">
        <v>53</v>
      </c>
      <c r="E182" s="15">
        <f>VLOOKUP(B182, 'Rookie Year'!$A$2:$B$55679,2,FALSE)</f>
        <v>2020</v>
      </c>
      <c r="F182" s="15">
        <v>2021</v>
      </c>
      <c r="G182" s="15" t="s">
        <v>42</v>
      </c>
      <c r="H182" s="15" t="s">
        <v>1928</v>
      </c>
      <c r="I182" s="16">
        <v>9</v>
      </c>
      <c r="J182" s="15">
        <v>4</v>
      </c>
      <c r="K182" s="17">
        <f>IF(AND(G182&lt;&gt;"N",R182="N/A"), IF(I182&lt;4, 0, 0.25),IF(I182=1, IF(J182=1,0.25, 0.25), IF(I182&lt;13, 0.25, IF(I182&lt;26, 0.4, IF(I182&lt;51, 0.6, 0.75)))))</f>
        <v>0.25</v>
      </c>
      <c r="L182" s="16">
        <f>I182-M182</f>
        <v>6</v>
      </c>
      <c r="M182" s="16">
        <f>ROUNDUP(I182*K182,0)</f>
        <v>3</v>
      </c>
      <c r="N182" s="16">
        <f>M182*J182</f>
        <v>12</v>
      </c>
      <c r="O182" s="16">
        <v>10</v>
      </c>
      <c r="P182" s="16">
        <v>2</v>
      </c>
      <c r="Q182" s="16">
        <f>N182-O182-P182</f>
        <v>0</v>
      </c>
      <c r="R182" s="15">
        <v>2023</v>
      </c>
      <c r="S182" s="15">
        <f>IF(R182="N/A", J182-($B$1-F182), J182-($B$1-R182))</f>
        <v>3</v>
      </c>
      <c r="T182" s="16">
        <v>0</v>
      </c>
      <c r="U182" s="16">
        <v>0</v>
      </c>
      <c r="V182" s="16">
        <v>0</v>
      </c>
      <c r="W182" s="16" t="str">
        <f>IF($S182&lt;4, "N/A", $M182)</f>
        <v>N/A</v>
      </c>
      <c r="X182" s="16" t="str">
        <f>IF($S182&lt;5, "N/A", $M182)</f>
        <v>N/A</v>
      </c>
      <c r="Y182" s="15" t="str">
        <f>IF(SUM(T182:X182)&lt;&gt;Q182, "CHECK", "OK")</f>
        <v>OK</v>
      </c>
      <c r="Z182" s="15" t="str">
        <f>IF(F182=$B$1, "No", IF(S182=1, "Yes", "No"))</f>
        <v>No</v>
      </c>
      <c r="AA182" s="18" t="str">
        <f>IF(C182="DM", "N/A", IF(Z182="No","N/A",VLOOKUP(B182,'Extension List'!$A$3:$R$1972,18,FALSE)))</f>
        <v>N/A</v>
      </c>
      <c r="AB182" s="15" t="str">
        <f>IF(C182="DM", "N/A", IF(Z182="No","N/A",VLOOKUP(B182,'Extension List'!$A$3:$T$1972,20,FALSE)))</f>
        <v>N/A</v>
      </c>
      <c r="AC182" s="15" t="str">
        <f>IF(AA182="N/A", "N/A", 0)</f>
        <v>N/A</v>
      </c>
      <c r="AD182" s="16" t="str">
        <f>IF(AE182="N/A", "N/A", AA182-AE182)</f>
        <v>N/A</v>
      </c>
      <c r="AE182" s="16" t="str">
        <f>IF(AA182="N/A", "N/A", IF(AC182&gt;0, IF(AA182&lt;13, ROUNDUP(0.25*AA182,0), IF(AA182&lt;26, ROUNDUP(0.4*AA182,0), IF(AA182&lt;51, ROUNDUP(0.6*AA182,0), ROUNDUP(0.75*AA182,0)))), "N/A"))</f>
        <v>N/A</v>
      </c>
      <c r="AF182" s="16" t="str">
        <f>IF(AD182="N/A","N/A", (AE182*AC182)+Q182)</f>
        <v>N/A</v>
      </c>
      <c r="AG182" s="16" t="str">
        <f>IF($AF182="N/A", "N/A", "TBC")</f>
        <v>N/A</v>
      </c>
      <c r="AH182" s="16" t="str">
        <f>IF($AF182="N/A", "N/A", "TBC")</f>
        <v>N/A</v>
      </c>
      <c r="AI182" s="16" t="str">
        <f>IF($AF182="N/A","N/A",IF(AC182&gt;1,"TBC","N/A"))</f>
        <v>N/A</v>
      </c>
      <c r="AJ182" s="16" t="str">
        <f>IF($AF182="N/A","N/A",IF(AC182&gt;2,"TBC","N/A"))</f>
        <v>N/A</v>
      </c>
      <c r="AK182" s="16" t="str">
        <f>IF($AF182="N/A","N/A",IF(AC182&gt;3,"TBC","N/A"))</f>
        <v>N/A</v>
      </c>
      <c r="AL182" s="16" t="str">
        <f>IF(AC182="N/A","N/A",IF(AC182&gt;0,IF(SUM(AG182:AK182)&lt;&gt;AF182,"CHECK","OK"),"N/A"))</f>
        <v>N/A</v>
      </c>
      <c r="AM182" s="16">
        <f>IF(AD182="N/A", L182+T182, L182+AG182)</f>
        <v>6</v>
      </c>
      <c r="AN182" s="16">
        <f>IF(AD182="N/A", IF(U182="N/A", "N/A", L182+U182), AD182+AH182)</f>
        <v>6</v>
      </c>
      <c r="AO182" s="16">
        <f>IF(AD182="N/A", IF(V182="N/A", "N/A", L182+V182), IF(AI182="N/A", "N/A", AD182+AI182))</f>
        <v>6</v>
      </c>
      <c r="AP182" s="16" t="str">
        <f>IF(AD182="N/A", IF(W182="N/A", "N/A", L182+W182), IF(AJ182="N/A", "N/A", AD182+AJ182))</f>
        <v>N/A</v>
      </c>
      <c r="AQ182" s="16" t="str">
        <f>IF(AD182="N/A", IF(X182="N/A", "N/A", L182+X182), IF(AK182="N/A", "N/A", AD182+AK182))</f>
        <v>N/A</v>
      </c>
      <c r="AR182" s="15" t="s">
        <v>40</v>
      </c>
      <c r="AS182" s="15" t="s">
        <v>40</v>
      </c>
      <c r="AT182" s="15" t="s">
        <v>40</v>
      </c>
      <c r="AU182" s="15" t="s">
        <v>40</v>
      </c>
      <c r="AV182" s="15" t="s">
        <v>40</v>
      </c>
      <c r="AW182" s="15" t="s">
        <v>40</v>
      </c>
      <c r="AX182" s="15" t="s">
        <v>40</v>
      </c>
      <c r="AY182" s="15" t="s">
        <v>40</v>
      </c>
      <c r="AZ182" s="15" t="s">
        <v>40</v>
      </c>
      <c r="BA182" s="15" t="s">
        <v>40</v>
      </c>
      <c r="BB182" s="15" t="s">
        <v>40</v>
      </c>
      <c r="BC182" s="15" t="s">
        <v>40</v>
      </c>
      <c r="BD182" s="15" t="s">
        <v>40</v>
      </c>
      <c r="BE182" s="15" t="s">
        <v>40</v>
      </c>
      <c r="BF182" s="15" t="s">
        <v>40</v>
      </c>
      <c r="BG182" s="15" t="s">
        <v>40</v>
      </c>
      <c r="BH182" s="15" t="s">
        <v>40</v>
      </c>
      <c r="BI182" s="15"/>
      <c r="BJ182" s="16">
        <f>IF(AR182="R", $CA182, IF(OR(AR182="P", AR182="T", AR182="N"), 0, IF($C182="DM", $T182, IF(OR(AR182="Y", AR182="IR"),$AM182,IF(AR182="C", IF($BI182="Y", IF($AF182="N/A", $Q182, $AF182), IF($AG182="N/A", $T182,$AG182)))))))</f>
        <v>6</v>
      </c>
      <c r="BK182" s="16">
        <f>IF(AS182="R", $CA182, IF(OR(AS182="P", AS182="T", AS182="N"), 0, IF($C182="DM", $T182, IF(OR(AS182="Y", AS182="IR"),$AM182,IF(AS182="C", IF($BI182="Y", IF($AF182="N/A", $Q182, $AF182), IF($AG182="N/A", $T182,$AG182)))))))</f>
        <v>6</v>
      </c>
      <c r="BL182" s="16">
        <f>IF(AT182="R", $CA182, IF(OR(AT182="P", AT182="T", AT182="N"), 0, IF($C182="DM", $T182, IF(OR(AT182="Y", AT182="IR"),$AM182,IF(AT182="C", IF($BI182="Y", IF($AF182="N/A", $Q182, $AF182), IF($AG182="N/A", $T182,$AG182)))))))</f>
        <v>6</v>
      </c>
      <c r="BM182" s="16">
        <f>IF(AU182="R", $CA182, IF(OR(AU182="P", AU182="T", AU182="N"), 0, IF($C182="DM", $T182, IF(OR(AU182="Y", AU182="IR"),$AM182,IF(AU182="C", IF($BI182="Y", IF($AF182="N/A", $Q182, $AF182), IF($AG182="N/A", $T182,$AG182)))))))</f>
        <v>6</v>
      </c>
      <c r="BN182" s="16">
        <f>IF(AV182="R", $CA182, IF(OR(AV182="P", AV182="T", AV182="N"), 0, IF($C182="DM", $T182, IF(OR(AV182="Y", AV182="IR"),$AM182,IF(AV182="C", IF($BI182="Y", IF($AF182="N/A", $Q182, $AF182), IF($AG182="N/A", $T182,$AG182)))))))</f>
        <v>6</v>
      </c>
      <c r="BO182" s="16">
        <f>IF(AW182="R", $CA182, IF(OR(AW182="P", AW182="T", AW182="N"), 0, IF($C182="DM", $T182, IF(OR(AW182="Y", AW182="IR"),$AM182,IF(AW182="C", IF($BI182="Y", IF($AF182="N/A", $Q182, $AF182), IF($AG182="N/A", $T182,$AG182)))))))</f>
        <v>6</v>
      </c>
      <c r="BP182" s="16">
        <f>IF(AX182="R", $CA182, IF(OR(AX182="P", AX182="T", AX182="N"), 0, IF($C182="DM", $T182, IF(OR(AX182="Y", AX182="IR"),$AM182,IF(AX182="C", IF($BI182="Y", IF($AF182="N/A", $Q182, $AF182), IF($AG182="N/A", $T182,$AG182)))))))</f>
        <v>6</v>
      </c>
      <c r="BQ182" s="16">
        <f>IF(AY182="R", $CA182, IF(OR(AY182="P", AY182="T", AY182="N"), 0, IF($C182="DM", $T182, IF(OR(AY182="Y", AY182="IR"),$AM182,IF(AY182="C", IF($BI182="Y", IF($AF182="N/A", $Q182, $AF182), IF($AG182="N/A", $T182,$AG182)))))))</f>
        <v>6</v>
      </c>
      <c r="BR182" s="16">
        <f>IF(AZ182="R", $CA182, IF(OR(AZ182="P", AZ182="T", AZ182="N"), 0, IF($C182="DM", $T182, IF(OR(AZ182="Y", AZ182="IR"),$AM182,IF(AZ182="C", IF($BI182="Y", IF($AF182="N/A", $Q182, $AF182), IF($AG182="N/A", $T182,$AG182)))))))</f>
        <v>6</v>
      </c>
      <c r="BS182" s="16">
        <f>IF(BA182="R", $CA182, IF(OR(BA182="P", BA182="T", BA182="N"), 0, IF($C182="DM", $T182, IF(OR(BA182="Y", BA182="IR"),$AM182,IF(BA182="C", IF($BI182="Y", IF($AF182="N/A", $Q182, $AF182), IF($AG182="N/A", $T182,$AG182)))))))</f>
        <v>6</v>
      </c>
      <c r="BT182" s="16">
        <f>IF(BB182="R", $CA182, IF(OR(BB182="P", BB182="T", BB182="N"), 0, IF($C182="DM", $T182, IF(OR(BB182="Y", BB182="IR"),$AM182,IF(BB182="C", IF($BI182="Y", IF($BA182="C", IF($AF182="N/A", $Q182, $AF182), IF($AF182="N/A", $T182, $AM182)), IF($AG182="N/A", $T182,$AG182)))))))</f>
        <v>6</v>
      </c>
      <c r="BU182" s="16">
        <f>IF(BC182="R", $CA182, IF(OR(BC182="P", BC182="T", BC182="N"), 0, IF($C182="DM", $T182, IF(OR(BC182="Y", BC182="IR"),$AM182,IF(BC182="C", IF($BI182="Y", IF($BA182="C", IF($AF182="N/A", $Q182, $AF182), IF($AF182="N/A", $T182, $AM182)), IF($AG182="N/A", $T182,$AG182)))))))</f>
        <v>6</v>
      </c>
      <c r="BV182" s="16">
        <f>IF(BD182="R", $CA182, IF(OR(BD182="P", BD182="T", BD182="N"), 0, IF($C182="DM", $T182, IF(OR(BD182="Y", BD182="IR"),$AM182,IF(BD182="C", IF($BI182="Y", IF($BA182="C", IF($AF182="N/A", $Q182, $AF182), IF($AF182="N/A", $T182, $AM182)), IF($AG182="N/A", $T182,$AG182)))))))</f>
        <v>6</v>
      </c>
      <c r="BW182" s="16">
        <f>IF(BE182="R", $CA182, IF(OR(BE182="P", BE182="T", BE182="N"), 0, IF($C182="DM", $T182, IF(OR(BE182="Y", BE182="IR"),$AM182,IF(BE182="C", IF($BI182="Y", IF($BA182="C", IF($AF182="N/A", $Q182, $AF182), IF($AF182="N/A", $T182, $AM182)), IF($AG182="N/A", $T182,$AG182)))))))</f>
        <v>6</v>
      </c>
      <c r="BX182" s="16">
        <f>IF(BF182="R", $CA182, IF(OR(BF182="P", BF182="T", BF182="N"), 0, IF($C182="DM", $T182, IF(OR(BF182="Y", BF182="IR"),$AM182,IF(BF182="C", IF($BI182="Y", IF($BA182="C", IF($AF182="N/A", $Q182, $AF182), IF($AF182="N/A", $T182, $AM182)), IF($AG182="N/A", $T182,$AG182)))))))</f>
        <v>6</v>
      </c>
      <c r="BY182" s="16">
        <f>IF(BG182="R", $CA182, IF(OR(BG182="P", BG182="T", BG182="N"), 0, IF($C182="DM", $T182, IF(OR(BG182="Y", BG182="IR"),$AM182,IF(BG182="C", IF($BI182="Y", IF($BA182="C", IF($AF182="N/A", $Q182, $AF182), IF($AF182="N/A", $T182, $AM182)), IF($AG182="N/A", $T182,$AG182)))))))</f>
        <v>6</v>
      </c>
      <c r="BZ182" s="16">
        <f>IF(BH182="R", $CA182, IF(OR(BH182="P", BH182="T", BH182="N"), 0, IF($C182="DM", $T182, IF(OR(BH182="Y", BH182="IR"),$AM182,IF(BH182="C", IF($BI182="Y", IF($BA182="C", IF($AF182="N/A", $Q182, $AF182), IF($AF182="N/A", $T182, $AM182)), IF($AG182="N/A", $T182,$AG182)))))))</f>
        <v>6</v>
      </c>
      <c r="CA182" s="15" t="s">
        <v>75</v>
      </c>
      <c r="CB182" s="16">
        <f>BZ182</f>
        <v>6</v>
      </c>
      <c r="CC182" s="15">
        <f>IF(OR($BH182="T", $BH182="R"), 0, IF($BH182="C", IF($BI182="Y", IF($BA182="C", 0, IF(AF182="N/A", Q182-T182, AF182-AG182)), IF($AF182="N/A", U182, AH182)), AN182))</f>
        <v>6</v>
      </c>
      <c r="CD182" s="15">
        <f>IF(OR($BH182="T", $BH182="R"), 0, IF($BH182="C", IF($BI182="Y", 0, IF($AF182="N/A", V182, AI182)), AO182))</f>
        <v>6</v>
      </c>
      <c r="CE182" s="15" t="str">
        <f>IF(OR($BH182="T", $BH182="R"), 0, IF($BH182="C", IF($BI182="Y", 0, IF($AF182="N/A", W182, AJ182)), AP182))</f>
        <v>N/A</v>
      </c>
      <c r="CF182" s="15" t="str">
        <f>IF(OR($BH182="T", $BH182="R"), 0, IF($BH182="C", IF($BI182="Y", 0, IF($AF182="N/A", X182, AK182)), AQ182))</f>
        <v>N/A</v>
      </c>
      <c r="CG182" t="str">
        <f>IF(AC182="N/A", "S:"&amp;L182&amp;" G:"&amp;M182&amp;" GR:"&amp;Q182, IF(AC182=0, "S:"&amp;L182&amp;" G:"&amp;M182&amp;" GR:"&amp;Q182, "S:"&amp;L182&amp;"/"&amp;AD182&amp;" G:"&amp;AE182&amp;" GR:"&amp;AF182))</f>
        <v>S:6 G:3 GR:0</v>
      </c>
    </row>
    <row r="183" spans="1:85" x14ac:dyDescent="0.25">
      <c r="A183" s="14">
        <v>5646</v>
      </c>
      <c r="B183" s="15" t="s">
        <v>2995</v>
      </c>
      <c r="C183" s="15" t="s">
        <v>71</v>
      </c>
      <c r="D183" s="15" t="s">
        <v>53</v>
      </c>
      <c r="E183" s="15">
        <f>VLOOKUP(B183, 'Rookie Year'!$A$2:$B$55679,2,FALSE)</f>
        <v>2024</v>
      </c>
      <c r="F183" s="15">
        <v>2024</v>
      </c>
      <c r="G183" s="15" t="s">
        <v>40</v>
      </c>
      <c r="H183" s="15" t="s">
        <v>2199</v>
      </c>
      <c r="I183" s="16">
        <v>1</v>
      </c>
      <c r="J183" s="15">
        <v>3</v>
      </c>
      <c r="K183" s="17">
        <f>IF(AND(G183&lt;&gt;"N",R183="N/A"), IF(I183&lt;4, 0, 0.25),IF(I183=1, IF(J183=1,0.25, 0.25), IF(I183&lt;13, 0.25, IF(I183&lt;26, 0.4, IF(I183&lt;51, 0.6, 0.75)))))</f>
        <v>0</v>
      </c>
      <c r="L183" s="16">
        <f>I183-M183</f>
        <v>1</v>
      </c>
      <c r="M183" s="16">
        <f>ROUNDUP(I183*K183,0)</f>
        <v>0</v>
      </c>
      <c r="N183" s="16">
        <f>M183*J183</f>
        <v>0</v>
      </c>
      <c r="O183" s="16">
        <v>0</v>
      </c>
      <c r="P183" s="16">
        <v>0</v>
      </c>
      <c r="Q183" s="16">
        <f>N183-O183-P183</f>
        <v>0</v>
      </c>
      <c r="R183" s="15" t="s">
        <v>75</v>
      </c>
      <c r="S183" s="15">
        <f>IF(R183="N/A", J183-($B$1-F183), J183-($B$1-R183))</f>
        <v>3</v>
      </c>
      <c r="T183" s="16">
        <f>IF($S183&lt;1, "N/A", $M183)</f>
        <v>0</v>
      </c>
      <c r="U183" s="16">
        <f>IF($S183&lt;2, "N/A", $M183)</f>
        <v>0</v>
      </c>
      <c r="V183" s="16">
        <f>IF($S183&lt;3, "N/A", $M183)</f>
        <v>0</v>
      </c>
      <c r="W183" s="16" t="str">
        <f>IF($S183&lt;4, "N/A", $M183)</f>
        <v>N/A</v>
      </c>
      <c r="X183" s="16" t="str">
        <f>IF($S183&lt;5, "N/A", $M183)</f>
        <v>N/A</v>
      </c>
      <c r="Y183" s="15" t="str">
        <f>IF(SUM(T183:X183)&lt;&gt;Q183, "CHECK", "OK")</f>
        <v>OK</v>
      </c>
      <c r="Z183" s="15" t="str">
        <f>IF(F183=$B$1, "No", IF(S183=1, "Yes", "No"))</f>
        <v>No</v>
      </c>
      <c r="AA183" s="18" t="str">
        <f>IF(C183="DM", "N/A", IF(Z183="No","N/A",VLOOKUP(B183,'Extension List'!$A$3:$R$1972,18,FALSE)))</f>
        <v>N/A</v>
      </c>
      <c r="AB183" s="15" t="str">
        <f>IF(C183="DM", "N/A", IF(Z183="No","N/A",VLOOKUP(B183,'Extension List'!$A$3:$T$1972,20,FALSE)))</f>
        <v>N/A</v>
      </c>
      <c r="AC183" s="15" t="str">
        <f>IF(AA183="N/A", "N/A", 0)</f>
        <v>N/A</v>
      </c>
      <c r="AD183" s="16" t="str">
        <f>IF(AE183="N/A", "N/A", AA183-AE183)</f>
        <v>N/A</v>
      </c>
      <c r="AE183" s="16" t="str">
        <f>IF(AA183="N/A", "N/A", IF(AC183&gt;0, IF(AA183&lt;13, ROUNDUP(0.25*AA183,0), IF(AA183&lt;26, ROUNDUP(0.4*AA183,0), IF(AA183&lt;51, ROUNDUP(0.6*AA183,0), ROUNDUP(0.75*AA183,0)))), "N/A"))</f>
        <v>N/A</v>
      </c>
      <c r="AF183" s="16" t="str">
        <f>IF(AD183="N/A","N/A", (AE183*AC183)+Q183)</f>
        <v>N/A</v>
      </c>
      <c r="AG183" s="16" t="str">
        <f>IF($AF183="N/A", "N/A", "TBC")</f>
        <v>N/A</v>
      </c>
      <c r="AH183" s="16" t="str">
        <f>IF($AF183="N/A", "N/A", "TBC")</f>
        <v>N/A</v>
      </c>
      <c r="AI183" s="16" t="str">
        <f>IF($AF183="N/A","N/A",IF(AC183&gt;1,"TBC","N/A"))</f>
        <v>N/A</v>
      </c>
      <c r="AJ183" s="16" t="str">
        <f>IF($AF183="N/A","N/A",IF(AC183&gt;2,"TBC","N/A"))</f>
        <v>N/A</v>
      </c>
      <c r="AK183" s="16" t="str">
        <f>IF($AF183="N/A","N/A",IF(AC183&gt;3,"TBC","N/A"))</f>
        <v>N/A</v>
      </c>
      <c r="AL183" s="16" t="str">
        <f>IF(AC183="N/A","N/A",IF(AC183&gt;0,IF(SUM(AG183:AK183)&lt;&gt;AF183,"CHECK","OK"),"N/A"))</f>
        <v>N/A</v>
      </c>
      <c r="AM183" s="16">
        <f>IF(AD183="N/A", L183+T183, L183+AG183)</f>
        <v>1</v>
      </c>
      <c r="AN183" s="16">
        <f>IF(AD183="N/A", IF(U183="N/A", "N/A", L183+U183), AD183+AH183)</f>
        <v>1</v>
      </c>
      <c r="AO183" s="16">
        <f>IF(AD183="N/A", IF(V183="N/A", "N/A", L183+V183), IF(AI183="N/A", "N/A", AD183+AI183))</f>
        <v>1</v>
      </c>
      <c r="AP183" s="16" t="str">
        <f>IF(AD183="N/A", IF(W183="N/A", "N/A", L183+W183), IF(AJ183="N/A", "N/A", AD183+AJ183))</f>
        <v>N/A</v>
      </c>
      <c r="AQ183" s="16" t="str">
        <f>IF(AD183="N/A", IF(X183="N/A", "N/A", L183+X183), IF(AK183="N/A", "N/A", AD183+AK183))</f>
        <v>N/A</v>
      </c>
      <c r="AR183" s="15" t="s">
        <v>66</v>
      </c>
      <c r="AS183" s="15" t="s">
        <v>66</v>
      </c>
      <c r="AT183" s="15" t="s">
        <v>66</v>
      </c>
      <c r="AU183" s="15" t="s">
        <v>66</v>
      </c>
      <c r="AV183" s="15" t="s">
        <v>66</v>
      </c>
      <c r="AW183" s="15" t="s">
        <v>66</v>
      </c>
      <c r="AX183" s="15" t="s">
        <v>66</v>
      </c>
      <c r="AY183" s="15" t="s">
        <v>66</v>
      </c>
      <c r="AZ183" s="15" t="s">
        <v>66</v>
      </c>
      <c r="BA183" s="15" t="s">
        <v>66</v>
      </c>
      <c r="BB183" s="15" t="s">
        <v>66</v>
      </c>
      <c r="BC183" s="15" t="s">
        <v>66</v>
      </c>
      <c r="BD183" s="15" t="s">
        <v>66</v>
      </c>
      <c r="BE183" s="15" t="s">
        <v>66</v>
      </c>
      <c r="BF183" s="15" t="s">
        <v>66</v>
      </c>
      <c r="BG183" s="15" t="s">
        <v>66</v>
      </c>
      <c r="BH183" s="15" t="s">
        <v>66</v>
      </c>
      <c r="BJ183" s="16">
        <f>IF(AR183="R", $CA183, IF(OR(AR183="P", AR183="T", AR183="N"), 0, IF($C183="DM", $T183, IF(OR(AR183="Y", AR183="IR"),$AM183,IF(AR183="C", IF($BI183="Y", IF($AF183="N/A", $Q183, $AF183), IF($AG183="N/A", $T183,$AG183)))))))</f>
        <v>0</v>
      </c>
      <c r="BK183" s="16">
        <f>IF(AS183="R", $CA183, IF(OR(AS183="P", AS183="T", AS183="N"), 0, IF($C183="DM", $T183, IF(OR(AS183="Y", AS183="IR"),$AM183,IF(AS183="C", IF($BI183="Y", IF($AF183="N/A", $Q183, $AF183), IF($AG183="N/A", $T183,$AG183)))))))</f>
        <v>0</v>
      </c>
      <c r="BL183" s="16">
        <f>IF(AT183="R", $CA183, IF(OR(AT183="P", AT183="T", AT183="N"), 0, IF($C183="DM", $T183, IF(OR(AT183="Y", AT183="IR"),$AM183,IF(AT183="C", IF($BI183="Y", IF($AF183="N/A", $Q183, $AF183), IF($AG183="N/A", $T183,$AG183)))))))</f>
        <v>0</v>
      </c>
      <c r="BM183" s="16">
        <f>IF(AU183="R", $CA183, IF(OR(AU183="P", AU183="T", AU183="N"), 0, IF($C183="DM", $T183, IF(OR(AU183="Y", AU183="IR"),$AM183,IF(AU183="C", IF($BI183="Y", IF($AF183="N/A", $Q183, $AF183), IF($AG183="N/A", $T183,$AG183)))))))</f>
        <v>0</v>
      </c>
      <c r="BN183" s="16">
        <f>IF(AV183="R", $CA183, IF(OR(AV183="P", AV183="T", AV183="N"), 0, IF($C183="DM", $T183, IF(OR(AV183="Y", AV183="IR"),$AM183,IF(AV183="C", IF($BI183="Y", IF($AF183="N/A", $Q183, $AF183), IF($AG183="N/A", $T183,$AG183)))))))</f>
        <v>0</v>
      </c>
      <c r="BO183" s="16">
        <f>IF(AW183="R", $CA183, IF(OR(AW183="P", AW183="T", AW183="N"), 0, IF($C183="DM", $T183, IF(OR(AW183="Y", AW183="IR"),$AM183,IF(AW183="C", IF($BI183="Y", IF($AF183="N/A", $Q183, $AF183), IF($AG183="N/A", $T183,$AG183)))))))</f>
        <v>0</v>
      </c>
      <c r="BP183" s="16">
        <f>IF(AX183="R", $CA183, IF(OR(AX183="P", AX183="T", AX183="N"), 0, IF($C183="DM", $T183, IF(OR(AX183="Y", AX183="IR"),$AM183,IF(AX183="C", IF($BI183="Y", IF($AF183="N/A", $Q183, $AF183), IF($AG183="N/A", $T183,$AG183)))))))</f>
        <v>0</v>
      </c>
      <c r="BQ183" s="16">
        <f>IF(AY183="R", $CA183, IF(OR(AY183="P", AY183="T", AY183="N"), 0, IF($C183="DM", $T183, IF(OR(AY183="Y", AY183="IR"),$AM183,IF(AY183="C", IF($BI183="Y", IF($AF183="N/A", $Q183, $AF183), IF($AG183="N/A", $T183,$AG183)))))))</f>
        <v>0</v>
      </c>
      <c r="BR183" s="16">
        <f>IF(AZ183="R", $CA183, IF(OR(AZ183="P", AZ183="T", AZ183="N"), 0, IF($C183="DM", $T183, IF(OR(AZ183="Y", AZ183="IR"),$AM183,IF(AZ183="C", IF($BI183="Y", IF($AF183="N/A", $Q183, $AF183), IF($AG183="N/A", $T183,$AG183)))))))</f>
        <v>0</v>
      </c>
      <c r="BS183" s="16">
        <f>IF(BA183="R", $CA183, IF(OR(BA183="P", BA183="T", BA183="N"), 0, IF($C183="DM", $T183, IF(OR(BA183="Y", BA183="IR"),$AM183,IF(BA183="C", IF($BI183="Y", IF($AF183="N/A", $Q183, $AF183), IF($AG183="N/A", $T183,$AG183)))))))</f>
        <v>0</v>
      </c>
      <c r="BT183" s="16">
        <f>IF(BB183="R", $CA183, IF(OR(BB183="P", BB183="T", BB183="N"), 0, IF($C183="DM", $T183, IF(OR(BB183="Y", BB183="IR"),$AM183,IF(BB183="C", IF($BI183="Y", IF($BA183="C", IF($AF183="N/A", $Q183, $AF183), IF($AF183="N/A", $T183, $AM183)), IF($AG183="N/A", $T183,$AG183)))))))</f>
        <v>0</v>
      </c>
      <c r="BU183" s="16">
        <f>IF(BC183="R", $CA183, IF(OR(BC183="P", BC183="T", BC183="N"), 0, IF($C183="DM", $T183, IF(OR(BC183="Y", BC183="IR"),$AM183,IF(BC183="C", IF($BI183="Y", IF($BA183="C", IF($AF183="N/A", $Q183, $AF183), IF($AF183="N/A", $T183, $AM183)), IF($AG183="N/A", $T183,$AG183)))))))</f>
        <v>0</v>
      </c>
      <c r="BV183" s="16">
        <f>IF(BD183="R", $CA183, IF(OR(BD183="P", BD183="T", BD183="N"), 0, IF($C183="DM", $T183, IF(OR(BD183="Y", BD183="IR"),$AM183,IF(BD183="C", IF($BI183="Y", IF($BA183="C", IF($AF183="N/A", $Q183, $AF183), IF($AF183="N/A", $T183, $AM183)), IF($AG183="N/A", $T183,$AG183)))))))</f>
        <v>0</v>
      </c>
      <c r="BW183" s="16">
        <f>IF(BE183="R", $CA183, IF(OR(BE183="P", BE183="T", BE183="N"), 0, IF($C183="DM", $T183, IF(OR(BE183="Y", BE183="IR"),$AM183,IF(BE183="C", IF($BI183="Y", IF($BA183="C", IF($AF183="N/A", $Q183, $AF183), IF($AF183="N/A", $T183, $AM183)), IF($AG183="N/A", $T183,$AG183)))))))</f>
        <v>0</v>
      </c>
      <c r="BX183" s="16">
        <f>IF(BF183="R", $CA183, IF(OR(BF183="P", BF183="T", BF183="N"), 0, IF($C183="DM", $T183, IF(OR(BF183="Y", BF183="IR"),$AM183,IF(BF183="C", IF($BI183="Y", IF($BA183="C", IF($AF183="N/A", $Q183, $AF183), IF($AF183="N/A", $T183, $AM183)), IF($AG183="N/A", $T183,$AG183)))))))</f>
        <v>0</v>
      </c>
      <c r="BY183" s="16">
        <f>IF(BG183="R", $CA183, IF(OR(BG183="P", BG183="T", BG183="N"), 0, IF($C183="DM", $T183, IF(OR(BG183="Y", BG183="IR"),$AM183,IF(BG183="C", IF($BI183="Y", IF($BA183="C", IF($AF183="N/A", $Q183, $AF183), IF($AF183="N/A", $T183, $AM183)), IF($AG183="N/A", $T183,$AG183)))))))</f>
        <v>0</v>
      </c>
      <c r="BZ183" s="16">
        <f>IF(BH183="R", $CA183, IF(OR(BH183="P", BH183="T", BH183="N"), 0, IF($C183="DM", $T183, IF(OR(BH183="Y", BH183="IR"),$AM183,IF(BH183="C", IF($BI183="Y", IF($BA183="C", IF($AF183="N/A", $Q183, $AF183), IF($AF183="N/A", $T183, $AM183)), IF($AG183="N/A", $T183,$AG183)))))))</f>
        <v>0</v>
      </c>
      <c r="CA183" s="15" t="s">
        <v>75</v>
      </c>
      <c r="CB183" s="16">
        <f>BZ183</f>
        <v>0</v>
      </c>
      <c r="CC183" s="15">
        <f>IF(OR($BH183="T", $BH183="R"), 0, IF($BH183="C", IF($BI183="Y", IF($BA183="C", 0, IF(AF183="N/A", Q183-T183, AF183-AG183)), IF($AF183="N/A", U183, AH183)), AN183))</f>
        <v>1</v>
      </c>
      <c r="CD183" s="15">
        <f>IF(OR($BH183="T", $BH183="R"), 0, IF($BH183="C", IF($BI183="Y", 0, IF($AF183="N/A", V183, AI183)), AO183))</f>
        <v>1</v>
      </c>
      <c r="CE183" s="15" t="str">
        <f>IF(OR($BH183="T", $BH183="R"), 0, IF($BH183="C", IF($BI183="Y", 0, IF($AF183="N/A", W183, AJ183)), AP183))</f>
        <v>N/A</v>
      </c>
      <c r="CF183" s="15" t="str">
        <f>IF(OR($BH183="T", $BH183="R"), 0, IF($BH183="C", IF($BI183="Y", 0, IF($AF183="N/A", X183, AK183)), AQ183))</f>
        <v>N/A</v>
      </c>
      <c r="CG183" t="str">
        <f>IF(AC183="N/A", "S:"&amp;L183&amp;" G:"&amp;M183&amp;" GR:"&amp;Q183, IF(AC183=0, "S:"&amp;L183&amp;" G:"&amp;M183&amp;" GR:"&amp;Q183, "S:"&amp;L183&amp;"/"&amp;AD183&amp;" G:"&amp;AE183&amp;" GR:"&amp;AF183))</f>
        <v>S:1 G:0 GR:0</v>
      </c>
    </row>
    <row r="184" spans="1:85" x14ac:dyDescent="0.25">
      <c r="A184" s="14">
        <v>5767</v>
      </c>
      <c r="B184" s="15" t="s">
        <v>2903</v>
      </c>
      <c r="C184" s="15" t="s">
        <v>71</v>
      </c>
      <c r="D184" s="15" t="s">
        <v>53</v>
      </c>
      <c r="E184" s="15">
        <f>VLOOKUP(B184, 'Rookie Year'!$A$2:$B$55679,2,FALSE)</f>
        <v>2022</v>
      </c>
      <c r="F184" s="15">
        <v>2024</v>
      </c>
      <c r="G184" s="15" t="s">
        <v>42</v>
      </c>
      <c r="H184" s="15">
        <v>3</v>
      </c>
      <c r="I184" s="16">
        <v>1</v>
      </c>
      <c r="J184" s="15">
        <v>1</v>
      </c>
      <c r="K184" s="17">
        <f>IF(AND(G184&lt;&gt;"N",R184="N/A"), IF(I184&lt;4, 0, 0.25),IF(I184=1, IF(J184=1,0.25, 0.25), IF(I184&lt;13, 0.25, IF(I184&lt;26, 0.4, IF(I184&lt;51, 0.6, 0.75)))))</f>
        <v>0.25</v>
      </c>
      <c r="L184" s="16">
        <f>I184-M184</f>
        <v>0</v>
      </c>
      <c r="M184" s="16">
        <f>ROUNDUP(I184*K184,0)</f>
        <v>1</v>
      </c>
      <c r="N184" s="16">
        <f>M184*J184</f>
        <v>1</v>
      </c>
      <c r="O184" s="16">
        <v>0</v>
      </c>
      <c r="P184" s="16">
        <v>0</v>
      </c>
      <c r="Q184" s="16">
        <f>N184-O184-P184</f>
        <v>1</v>
      </c>
      <c r="R184" s="15" t="s">
        <v>75</v>
      </c>
      <c r="S184" s="15">
        <f>IF(R184="N/A", J184-($B$1-F184), J184-($B$1-R184))</f>
        <v>1</v>
      </c>
      <c r="T184" s="16">
        <f>IF($S184&lt;1, "N/A", $M184)</f>
        <v>1</v>
      </c>
      <c r="U184" s="16" t="str">
        <f>IF($S184&lt;2, "N/A", $M184)</f>
        <v>N/A</v>
      </c>
      <c r="V184" s="16" t="str">
        <f>IF($S184&lt;3, "N/A", $M184)</f>
        <v>N/A</v>
      </c>
      <c r="W184" s="16" t="str">
        <f>IF($S184&lt;4, "N/A", $M184)</f>
        <v>N/A</v>
      </c>
      <c r="X184" s="16" t="str">
        <f>IF($S184&lt;5, "N/A", $M184)</f>
        <v>N/A</v>
      </c>
      <c r="Y184" s="15" t="str">
        <f>IF(SUM(T184:X184)&lt;&gt;Q184, "CHECK", "OK")</f>
        <v>OK</v>
      </c>
      <c r="Z184" s="15" t="str">
        <f>IF(F184=$B$1, "No", IF(S184=1, "Yes", "No"))</f>
        <v>No</v>
      </c>
      <c r="AA184" s="18" t="str">
        <f>IF(C184="DM", "N/A", IF(Z184="No","N/A",VLOOKUP(B184,'Extension List'!$A$3:$R$1972,18,FALSE)))</f>
        <v>N/A</v>
      </c>
      <c r="AB184" s="15" t="str">
        <f>IF(C184="DM", "N/A", IF(Z184="No","N/A",VLOOKUP(B184,'Extension List'!$A$3:$T$1972,20,FALSE)))</f>
        <v>N/A</v>
      </c>
      <c r="AC184" s="15" t="str">
        <f>IF(AA184="N/A", "N/A", 0)</f>
        <v>N/A</v>
      </c>
      <c r="AD184" s="16" t="str">
        <f>IF(AE184="N/A", "N/A", AA184-AE184)</f>
        <v>N/A</v>
      </c>
      <c r="AE184" s="16" t="str">
        <f>IF(AA184="N/A", "N/A", IF(AC184&gt;0, IF(AA184&lt;13, ROUNDUP(0.25*AA184,0), IF(AA184&lt;26, ROUNDUP(0.4*AA184,0), IF(AA184&lt;51, ROUNDUP(0.6*AA184,0), ROUNDUP(0.75*AA184,0)))), "N/A"))</f>
        <v>N/A</v>
      </c>
      <c r="AF184" s="16" t="str">
        <f>IF(AD184="N/A","N/A", (AE184*AC184)+Q184)</f>
        <v>N/A</v>
      </c>
      <c r="AG184" s="16" t="str">
        <f>IF($AF184="N/A", "N/A", "TBC")</f>
        <v>N/A</v>
      </c>
      <c r="AH184" s="16" t="str">
        <f>IF($AF184="N/A", "N/A", "TBC")</f>
        <v>N/A</v>
      </c>
      <c r="AI184" s="16" t="str">
        <f>IF($AF184="N/A","N/A",IF(AC184&gt;1,"TBC","N/A"))</f>
        <v>N/A</v>
      </c>
      <c r="AJ184" s="16" t="str">
        <f>IF($AF184="N/A","N/A",IF(AC184&gt;2,"TBC","N/A"))</f>
        <v>N/A</v>
      </c>
      <c r="AK184" s="16" t="str">
        <f>IF($AF184="N/A","N/A",IF(AC184&gt;3,"TBC","N/A"))</f>
        <v>N/A</v>
      </c>
      <c r="AL184" s="16" t="str">
        <f>IF(AC184="N/A","N/A",IF(AC184&gt;0,IF(SUM(AG184:AK184)&lt;&gt;AF184,"CHECK","OK"),"N/A"))</f>
        <v>N/A</v>
      </c>
      <c r="AM184" s="16">
        <f>IF(AD184="N/A", L184+T184, L184+AG184)</f>
        <v>1</v>
      </c>
      <c r="AN184" s="16" t="str">
        <f>IF(AD184="N/A", IF(U184="N/A", "N/A", L184+U184), AD184+AH184)</f>
        <v>N/A</v>
      </c>
      <c r="AO184" s="16" t="str">
        <f>IF(AD184="N/A", IF(V184="N/A", "N/A", L184+V184), IF(AI184="N/A", "N/A", AD184+AI184))</f>
        <v>N/A</v>
      </c>
      <c r="AP184" s="16" t="str">
        <f>IF(AD184="N/A", IF(W184="N/A", "N/A", L184+W184), IF(AJ184="N/A", "N/A", AD184+AJ184))</f>
        <v>N/A</v>
      </c>
      <c r="AQ184" s="16" t="str">
        <f>IF(AD184="N/A", IF(X184="N/A", "N/A", L184+X184), IF(AK184="N/A", "N/A", AD184+AK184))</f>
        <v>N/A</v>
      </c>
      <c r="AR184" s="15" t="s">
        <v>42</v>
      </c>
      <c r="AS184" s="15" t="s">
        <v>42</v>
      </c>
      <c r="AT184" s="15" t="s">
        <v>42</v>
      </c>
      <c r="AU184" s="15" t="s">
        <v>40</v>
      </c>
      <c r="AV184" s="15" t="s">
        <v>40</v>
      </c>
      <c r="AW184" s="15" t="s">
        <v>40</v>
      </c>
      <c r="AX184" s="15" t="s">
        <v>40</v>
      </c>
      <c r="AY184" s="15" t="s">
        <v>40</v>
      </c>
      <c r="AZ184" s="15" t="s">
        <v>40</v>
      </c>
      <c r="BA184" s="15" t="s">
        <v>40</v>
      </c>
      <c r="BB184" s="15" t="s">
        <v>40</v>
      </c>
      <c r="BC184" s="15" t="s">
        <v>40</v>
      </c>
      <c r="BD184" s="15" t="s">
        <v>40</v>
      </c>
      <c r="BE184" s="15" t="s">
        <v>40</v>
      </c>
      <c r="BF184" s="15" t="s">
        <v>40</v>
      </c>
      <c r="BG184" s="15" t="s">
        <v>40</v>
      </c>
      <c r="BH184" s="15" t="s">
        <v>40</v>
      </c>
      <c r="BJ184" s="16">
        <f>IF(AR184="R", $CA184, IF(OR(AR184="P", AR184="T", AR184="N"), 0, IF($C184="DM", $T184, IF(OR(AR184="Y", AR184="IR"),$AM184,IF(AR184="C", IF($BI184="Y", IF($AF184="N/A", $Q184, $AF184), IF($AG184="N/A", $T184,$AG184)))))))</f>
        <v>0</v>
      </c>
      <c r="BK184" s="16">
        <f>IF(AS184="R", $CA184, IF(OR(AS184="P", AS184="T", AS184="N"), 0, IF($C184="DM", $T184, IF(OR(AS184="Y", AS184="IR"),$AM184,IF(AS184="C", IF($BI184="Y", IF($AF184="N/A", $Q184, $AF184), IF($AG184="N/A", $T184,$AG184)))))))</f>
        <v>0</v>
      </c>
      <c r="BL184" s="16">
        <f>IF(AT184="R", $CA184, IF(OR(AT184="P", AT184="T", AT184="N"), 0, IF($C184="DM", $T184, IF(OR(AT184="Y", AT184="IR"),$AM184,IF(AT184="C", IF($BI184="Y", IF($AF184="N/A", $Q184, $AF184), IF($AG184="N/A", $T184,$AG184)))))))</f>
        <v>0</v>
      </c>
      <c r="BM184" s="16">
        <f>IF(AU184="R", $CA184, IF(OR(AU184="P", AU184="T", AU184="N"), 0, IF($C184="DM", $T184, IF(OR(AU184="Y", AU184="IR"),$AM184,IF(AU184="C", IF($BI184="Y", IF($AF184="N/A", $Q184, $AF184), IF($AG184="N/A", $T184,$AG184)))))))</f>
        <v>1</v>
      </c>
      <c r="BN184" s="16">
        <f>IF(AV184="R", $CA184, IF(OR(AV184="P", AV184="T", AV184="N"), 0, IF($C184="DM", $T184, IF(OR(AV184="Y", AV184="IR"),$AM184,IF(AV184="C", IF($BI184="Y", IF($AF184="N/A", $Q184, $AF184), IF($AG184="N/A", $T184,$AG184)))))))</f>
        <v>1</v>
      </c>
      <c r="BO184" s="16">
        <f>IF(AW184="R", $CA184, IF(OR(AW184="P", AW184="T", AW184="N"), 0, IF($C184="DM", $T184, IF(OR(AW184="Y", AW184="IR"),$AM184,IF(AW184="C", IF($BI184="Y", IF($AF184="N/A", $Q184, $AF184), IF($AG184="N/A", $T184,$AG184)))))))</f>
        <v>1</v>
      </c>
      <c r="BP184" s="16">
        <f>IF(AX184="R", $CA184, IF(OR(AX184="P", AX184="T", AX184="N"), 0, IF($C184="DM", $T184, IF(OR(AX184="Y", AX184="IR"),$AM184,IF(AX184="C", IF($BI184="Y", IF($AF184="N/A", $Q184, $AF184), IF($AG184="N/A", $T184,$AG184)))))))</f>
        <v>1</v>
      </c>
      <c r="BQ184" s="16">
        <f>IF(AY184="R", $CA184, IF(OR(AY184="P", AY184="T", AY184="N"), 0, IF($C184="DM", $T184, IF(OR(AY184="Y", AY184="IR"),$AM184,IF(AY184="C", IF($BI184="Y", IF($AF184="N/A", $Q184, $AF184), IF($AG184="N/A", $T184,$AG184)))))))</f>
        <v>1</v>
      </c>
      <c r="BR184" s="16">
        <f>IF(AZ184="R", $CA184, IF(OR(AZ184="P", AZ184="T", AZ184="N"), 0, IF($C184="DM", $T184, IF(OR(AZ184="Y", AZ184="IR"),$AM184,IF(AZ184="C", IF($BI184="Y", IF($AF184="N/A", $Q184, $AF184), IF($AG184="N/A", $T184,$AG184)))))))</f>
        <v>1</v>
      </c>
      <c r="BS184" s="16">
        <f>IF(BA184="R", $CA184, IF(OR(BA184="P", BA184="T", BA184="N"), 0, IF($C184="DM", $T184, IF(OR(BA184="Y", BA184="IR"),$AM184,IF(BA184="C", IF($BI184="Y", IF($AF184="N/A", $Q184, $AF184), IF($AG184="N/A", $T184,$AG184)))))))</f>
        <v>1</v>
      </c>
      <c r="BT184" s="16">
        <f>IF(BB184="R", $CA184, IF(OR(BB184="P", BB184="T", BB184="N"), 0, IF($C184="DM", $T184, IF(OR(BB184="Y", BB184="IR"),$AM184,IF(BB184="C", IF($BI184="Y", IF($BA184="C", IF($AF184="N/A", $Q184, $AF184), IF($AF184="N/A", $T184, $AM184)), IF($AG184="N/A", $T184,$AG184)))))))</f>
        <v>1</v>
      </c>
      <c r="BU184" s="16">
        <f>IF(BC184="R", $CA184, IF(OR(BC184="P", BC184="T", BC184="N"), 0, IF($C184="DM", $T184, IF(OR(BC184="Y", BC184="IR"),$AM184,IF(BC184="C", IF($BI184="Y", IF($BA184="C", IF($AF184="N/A", $Q184, $AF184), IF($AF184="N/A", $T184, $AM184)), IF($AG184="N/A", $T184,$AG184)))))))</f>
        <v>1</v>
      </c>
      <c r="BV184" s="16">
        <f>IF(BD184="R", $CA184, IF(OR(BD184="P", BD184="T", BD184="N"), 0, IF($C184="DM", $T184, IF(OR(BD184="Y", BD184="IR"),$AM184,IF(BD184="C", IF($BI184="Y", IF($BA184="C", IF($AF184="N/A", $Q184, $AF184), IF($AF184="N/A", $T184, $AM184)), IF($AG184="N/A", $T184,$AG184)))))))</f>
        <v>1</v>
      </c>
      <c r="BW184" s="16">
        <f>IF(BE184="R", $CA184, IF(OR(BE184="P", BE184="T", BE184="N"), 0, IF($C184="DM", $T184, IF(OR(BE184="Y", BE184="IR"),$AM184,IF(BE184="C", IF($BI184="Y", IF($BA184="C", IF($AF184="N/A", $Q184, $AF184), IF($AF184="N/A", $T184, $AM184)), IF($AG184="N/A", $T184,$AG184)))))))</f>
        <v>1</v>
      </c>
      <c r="BX184" s="16">
        <f>IF(BF184="R", $CA184, IF(OR(BF184="P", BF184="T", BF184="N"), 0, IF($C184="DM", $T184, IF(OR(BF184="Y", BF184="IR"),$AM184,IF(BF184="C", IF($BI184="Y", IF($BA184="C", IF($AF184="N/A", $Q184, $AF184), IF($AF184="N/A", $T184, $AM184)), IF($AG184="N/A", $T184,$AG184)))))))</f>
        <v>1</v>
      </c>
      <c r="BY184" s="16">
        <f>IF(BG184="R", $CA184, IF(OR(BG184="P", BG184="T", BG184="N"), 0, IF($C184="DM", $T184, IF(OR(BG184="Y", BG184="IR"),$AM184,IF(BG184="C", IF($BI184="Y", IF($BA184="C", IF($AF184="N/A", $Q184, $AF184), IF($AF184="N/A", $T184, $AM184)), IF($AG184="N/A", $T184,$AG184)))))))</f>
        <v>1</v>
      </c>
      <c r="BZ184" s="16">
        <f>IF(BH184="R", $CA184, IF(OR(BH184="P", BH184="T", BH184="N"), 0, IF($C184="DM", $T184, IF(OR(BH184="Y", BH184="IR"),$AM184,IF(BH184="C", IF($BI184="Y", IF($BA184="C", IF($AF184="N/A", $Q184, $AF184), IF($AF184="N/A", $T184, $AM184)), IF($AG184="N/A", $T184,$AG184)))))))</f>
        <v>1</v>
      </c>
      <c r="CA184" s="15" t="s">
        <v>75</v>
      </c>
      <c r="CB184" s="16">
        <f>BZ184</f>
        <v>1</v>
      </c>
      <c r="CC184" s="15" t="str">
        <f>IF(OR($BH184="T", $BH184="R"), 0, IF($BH184="C", IF($BI184="Y", IF($BA184="C", 0, IF(AF184="N/A", Q184-T184, AF184-AG184)), IF($AF184="N/A", U184, AH184)), AN184))</f>
        <v>N/A</v>
      </c>
      <c r="CD184" s="15" t="str">
        <f>IF(OR($BH184="T", $BH184="R"), 0, IF($BH184="C", IF($BI184="Y", 0, IF($AF184="N/A", V184, AI184)), AO184))</f>
        <v>N/A</v>
      </c>
      <c r="CE184" s="15" t="str">
        <f>IF(OR($BH184="T", $BH184="R"), 0, IF($BH184="C", IF($BI184="Y", 0, IF($AF184="N/A", W184, AJ184)), AP184))</f>
        <v>N/A</v>
      </c>
      <c r="CF184" s="15" t="str">
        <f>IF(OR($BH184="T", $BH184="R"), 0, IF($BH184="C", IF($BI184="Y", 0, IF($AF184="N/A", X184, AK184)), AQ184))</f>
        <v>N/A</v>
      </c>
    </row>
    <row r="185" spans="1:85" x14ac:dyDescent="0.25">
      <c r="A185" s="14">
        <v>5227</v>
      </c>
      <c r="B185" s="15" t="s">
        <v>2882</v>
      </c>
      <c r="C185" s="15" t="s">
        <v>71</v>
      </c>
      <c r="D185" s="15" t="s">
        <v>53</v>
      </c>
      <c r="E185" s="15">
        <f>VLOOKUP(B185, 'Rookie Year'!$A$2:$B$55679,2,FALSE)</f>
        <v>2023</v>
      </c>
      <c r="F185" s="15">
        <v>2023</v>
      </c>
      <c r="G185" s="15" t="s">
        <v>40</v>
      </c>
      <c r="H185" s="15" t="s">
        <v>2214</v>
      </c>
      <c r="I185" s="16">
        <v>1</v>
      </c>
      <c r="J185" s="15">
        <v>3</v>
      </c>
      <c r="K185" s="17">
        <f>IF(AND(G185&lt;&gt;"N",R185="N/A"), IF(I185&lt;4, 0, 0.25),IF(I185=1, IF(J185=1,0.25, 0.25), IF(I185&lt;13, 0.25, IF(I185&lt;26, 0.4, IF(I185&lt;51, 0.6, 0.75)))))</f>
        <v>0</v>
      </c>
      <c r="L185" s="16">
        <f>I185-M185</f>
        <v>1</v>
      </c>
      <c r="M185" s="16">
        <f>ROUNDUP(I185*K185,0)</f>
        <v>0</v>
      </c>
      <c r="N185" s="16">
        <f>M185*J185</f>
        <v>0</v>
      </c>
      <c r="O185" s="16">
        <v>0</v>
      </c>
      <c r="P185" s="16">
        <v>0</v>
      </c>
      <c r="Q185" s="16">
        <f>N185-O185-P185</f>
        <v>0</v>
      </c>
      <c r="R185" s="15" t="s">
        <v>75</v>
      </c>
      <c r="S185" s="15">
        <f>IF(R185="N/A", J185-($B$1-F185), J185-($B$1-R185))</f>
        <v>2</v>
      </c>
      <c r="T185" s="16">
        <v>0</v>
      </c>
      <c r="U185" s="16">
        <v>0</v>
      </c>
      <c r="V185" s="16" t="str">
        <f>IF($S185&lt;3, "N/A", $M185)</f>
        <v>N/A</v>
      </c>
      <c r="W185" s="16" t="str">
        <f>IF($S185&lt;4, "N/A", $M185)</f>
        <v>N/A</v>
      </c>
      <c r="X185" s="16" t="str">
        <f>IF($S185&lt;5, "N/A", $M185)</f>
        <v>N/A</v>
      </c>
      <c r="Y185" s="15" t="str">
        <f>IF(SUM(T185:X185)&lt;&gt;Q185, "CHECK", "OK")</f>
        <v>OK</v>
      </c>
      <c r="Z185" s="15" t="str">
        <f>IF(F185=$B$1, "No", IF(S185=1, "Yes", "No"))</f>
        <v>No</v>
      </c>
      <c r="AA185" s="18" t="str">
        <f>IF(C185="DM", "N/A", IF(Z185="No","N/A",VLOOKUP(B185,'Extension List'!$A$3:$R$1972,18,FALSE)))</f>
        <v>N/A</v>
      </c>
      <c r="AB185" s="15" t="str">
        <f>IF(C185="DM", "N/A", IF(Z185="No","N/A",VLOOKUP(B185,'Extension List'!$A$3:$T$1972,20,FALSE)))</f>
        <v>N/A</v>
      </c>
      <c r="AC185" s="15" t="str">
        <f>IF(AA185="N/A", "N/A", 0)</f>
        <v>N/A</v>
      </c>
      <c r="AD185" s="16" t="str">
        <f>IF(AE185="N/A", "N/A", AA185-AE185)</f>
        <v>N/A</v>
      </c>
      <c r="AE185" s="16" t="str">
        <f>IF(AA185="N/A", "N/A", IF(AC185&gt;0, IF(AA185&lt;13, ROUNDUP(0.25*AA185,0), IF(AA185&lt;26, ROUNDUP(0.4*AA185,0), IF(AA185&lt;51, ROUNDUP(0.6*AA185,0), ROUNDUP(0.75*AA185,0)))), "N/A"))</f>
        <v>N/A</v>
      </c>
      <c r="AF185" s="16" t="str">
        <f>IF(AD185="N/A","N/A", (AE185*AC185)+Q185)</f>
        <v>N/A</v>
      </c>
      <c r="AG185" s="16" t="str">
        <f>IF($AF185="N/A", "N/A", "TBC")</f>
        <v>N/A</v>
      </c>
      <c r="AH185" s="16" t="str">
        <f>IF($AF185="N/A", "N/A", "TBC")</f>
        <v>N/A</v>
      </c>
      <c r="AI185" s="16" t="str">
        <f>IF($AF185="N/A","N/A",IF(AC185&gt;1,"TBC","N/A"))</f>
        <v>N/A</v>
      </c>
      <c r="AJ185" s="16" t="str">
        <f>IF($AF185="N/A","N/A",IF(AC185&gt;2,"TBC","N/A"))</f>
        <v>N/A</v>
      </c>
      <c r="AK185" s="16" t="str">
        <f>IF($AF185="N/A","N/A",IF(AC185&gt;3,"TBC","N/A"))</f>
        <v>N/A</v>
      </c>
      <c r="AL185" s="16" t="str">
        <f>IF(AC185="N/A","N/A",IF(AC185&gt;0,IF(SUM(AG185:AK185)&lt;&gt;AF185,"CHECK","OK"),"N/A"))</f>
        <v>N/A</v>
      </c>
      <c r="AM185" s="16">
        <f>IF(AD185="N/A", L185+T185, L185+AG185)</f>
        <v>1</v>
      </c>
      <c r="AN185" s="16">
        <f>IF(AD185="N/A", IF(U185="N/A", "N/A", L185+U185), AD185+AH185)</f>
        <v>1</v>
      </c>
      <c r="AO185" s="16" t="str">
        <f>IF(AD185="N/A", IF(V185="N/A", "N/A", L185+V185), IF(AI185="N/A", "N/A", AD185+AI185))</f>
        <v>N/A</v>
      </c>
      <c r="AP185" s="16" t="str">
        <f>IF(AD185="N/A", IF(W185="N/A", "N/A", L185+W185), IF(AJ185="N/A", "N/A", AD185+AJ185))</f>
        <v>N/A</v>
      </c>
      <c r="AQ185" s="16" t="str">
        <f>IF(AD185="N/A", IF(X185="N/A", "N/A", L185+X185), IF(AK185="N/A", "N/A", AD185+AK185))</f>
        <v>N/A</v>
      </c>
      <c r="AR185" s="15" t="s">
        <v>40</v>
      </c>
      <c r="AS185" s="15" t="s">
        <v>40</v>
      </c>
      <c r="AT185" s="15" t="s">
        <v>40</v>
      </c>
      <c r="AU185" s="15" t="s">
        <v>40</v>
      </c>
      <c r="AV185" s="15" t="s">
        <v>40</v>
      </c>
      <c r="AW185" s="15" t="s">
        <v>40</v>
      </c>
      <c r="AX185" s="15" t="s">
        <v>40</v>
      </c>
      <c r="AY185" s="15" t="s">
        <v>40</v>
      </c>
      <c r="AZ185" s="15" t="s">
        <v>40</v>
      </c>
      <c r="BA185" s="15" t="s">
        <v>40</v>
      </c>
      <c r="BB185" s="15" t="s">
        <v>40</v>
      </c>
      <c r="BC185" s="15" t="s">
        <v>40</v>
      </c>
      <c r="BD185" s="15" t="s">
        <v>40</v>
      </c>
      <c r="BE185" s="15" t="s">
        <v>40</v>
      </c>
      <c r="BF185" s="15" t="s">
        <v>40</v>
      </c>
      <c r="BG185" s="15" t="s">
        <v>40</v>
      </c>
      <c r="BH185" s="15" t="s">
        <v>40</v>
      </c>
      <c r="BI185" s="15"/>
      <c r="BJ185" s="16">
        <f>IF(AR185="R", $CA185, IF(OR(AR185="P", AR185="T", AR185="N"), 0, IF($C185="DM", $T185, IF(OR(AR185="Y", AR185="IR"),$AM185,IF(AR185="C", IF($BI185="Y", IF($AF185="N/A", $Q185, $AF185), IF($AG185="N/A", $T185,$AG185)))))))</f>
        <v>1</v>
      </c>
      <c r="BK185" s="16">
        <f>IF(AS185="R", $CA185, IF(OR(AS185="P", AS185="T", AS185="N"), 0, IF($C185="DM", $T185, IF(OR(AS185="Y", AS185="IR"),$AM185,IF(AS185="C", IF($BI185="Y", IF($AF185="N/A", $Q185, $AF185), IF($AG185="N/A", $T185,$AG185)))))))</f>
        <v>1</v>
      </c>
      <c r="BL185" s="16">
        <f>IF(AT185="R", $CA185, IF(OR(AT185="P", AT185="T", AT185="N"), 0, IF($C185="DM", $T185, IF(OR(AT185="Y", AT185="IR"),$AM185,IF(AT185="C", IF($BI185="Y", IF($AF185="N/A", $Q185, $AF185), IF($AG185="N/A", $T185,$AG185)))))))</f>
        <v>1</v>
      </c>
      <c r="BM185" s="16">
        <f>IF(AU185="R", $CA185, IF(OR(AU185="P", AU185="T", AU185="N"), 0, IF($C185="DM", $T185, IF(OR(AU185="Y", AU185="IR"),$AM185,IF(AU185="C", IF($BI185="Y", IF($AF185="N/A", $Q185, $AF185), IF($AG185="N/A", $T185,$AG185)))))))</f>
        <v>1</v>
      </c>
      <c r="BN185" s="16">
        <f>IF(AV185="R", $CA185, IF(OR(AV185="P", AV185="T", AV185="N"), 0, IF($C185="DM", $T185, IF(OR(AV185="Y", AV185="IR"),$AM185,IF(AV185="C", IF($BI185="Y", IF($AF185="N/A", $Q185, $AF185), IF($AG185="N/A", $T185,$AG185)))))))</f>
        <v>1</v>
      </c>
      <c r="BO185" s="16">
        <f>IF(AW185="R", $CA185, IF(OR(AW185="P", AW185="T", AW185="N"), 0, IF($C185="DM", $T185, IF(OR(AW185="Y", AW185="IR"),$AM185,IF(AW185="C", IF($BI185="Y", IF($AF185="N/A", $Q185, $AF185), IF($AG185="N/A", $T185,$AG185)))))))</f>
        <v>1</v>
      </c>
      <c r="BP185" s="16">
        <f>IF(AX185="R", $CA185, IF(OR(AX185="P", AX185="T", AX185="N"), 0, IF($C185="DM", $T185, IF(OR(AX185="Y", AX185="IR"),$AM185,IF(AX185="C", IF($BI185="Y", IF($AF185="N/A", $Q185, $AF185), IF($AG185="N/A", $T185,$AG185)))))))</f>
        <v>1</v>
      </c>
      <c r="BQ185" s="16">
        <f>IF(AY185="R", $CA185, IF(OR(AY185="P", AY185="T", AY185="N"), 0, IF($C185="DM", $T185, IF(OR(AY185="Y", AY185="IR"),$AM185,IF(AY185="C", IF($BI185="Y", IF($AF185="N/A", $Q185, $AF185), IF($AG185="N/A", $T185,$AG185)))))))</f>
        <v>1</v>
      </c>
      <c r="BR185" s="16">
        <f>IF(AZ185="R", $CA185, IF(OR(AZ185="P", AZ185="T", AZ185="N"), 0, IF($C185="DM", $T185, IF(OR(AZ185="Y", AZ185="IR"),$AM185,IF(AZ185="C", IF($BI185="Y", IF($AF185="N/A", $Q185, $AF185), IF($AG185="N/A", $T185,$AG185)))))))</f>
        <v>1</v>
      </c>
      <c r="BS185" s="16">
        <f>IF(BA185="R", $CA185, IF(OR(BA185="P", BA185="T", BA185="N"), 0, IF($C185="DM", $T185, IF(OR(BA185="Y", BA185="IR"),$AM185,IF(BA185="C", IF($BI185="Y", IF($AF185="N/A", $Q185, $AF185), IF($AG185="N/A", $T185,$AG185)))))))</f>
        <v>1</v>
      </c>
      <c r="BT185" s="16">
        <f>IF(BB185="R", $CA185, IF(OR(BB185="P", BB185="T", BB185="N"), 0, IF($C185="DM", $T185, IF(OR(BB185="Y", BB185="IR"),$AM185,IF(BB185="C", IF($BI185="Y", IF($BA185="C", IF($AF185="N/A", $Q185, $AF185), IF($AF185="N/A", $T185, $AM185)), IF($AG185="N/A", $T185,$AG185)))))))</f>
        <v>1</v>
      </c>
      <c r="BU185" s="16">
        <f>IF(BC185="R", $CA185, IF(OR(BC185="P", BC185="T", BC185="N"), 0, IF($C185="DM", $T185, IF(OR(BC185="Y", BC185="IR"),$AM185,IF(BC185="C", IF($BI185="Y", IF($BA185="C", IF($AF185="N/A", $Q185, $AF185), IF($AF185="N/A", $T185, $AM185)), IF($AG185="N/A", $T185,$AG185)))))))</f>
        <v>1</v>
      </c>
      <c r="BV185" s="16">
        <f>IF(BD185="R", $CA185, IF(OR(BD185="P", BD185="T", BD185="N"), 0, IF($C185="DM", $T185, IF(OR(BD185="Y", BD185="IR"),$AM185,IF(BD185="C", IF($BI185="Y", IF($BA185="C", IF($AF185="N/A", $Q185, $AF185), IF($AF185="N/A", $T185, $AM185)), IF($AG185="N/A", $T185,$AG185)))))))</f>
        <v>1</v>
      </c>
      <c r="BW185" s="16">
        <f>IF(BE185="R", $CA185, IF(OR(BE185="P", BE185="T", BE185="N"), 0, IF($C185="DM", $T185, IF(OR(BE185="Y", BE185="IR"),$AM185,IF(BE185="C", IF($BI185="Y", IF($BA185="C", IF($AF185="N/A", $Q185, $AF185), IF($AF185="N/A", $T185, $AM185)), IF($AG185="N/A", $T185,$AG185)))))))</f>
        <v>1</v>
      </c>
      <c r="BX185" s="16">
        <f>IF(BF185="R", $CA185, IF(OR(BF185="P", BF185="T", BF185="N"), 0, IF($C185="DM", $T185, IF(OR(BF185="Y", BF185="IR"),$AM185,IF(BF185="C", IF($BI185="Y", IF($BA185="C", IF($AF185="N/A", $Q185, $AF185), IF($AF185="N/A", $T185, $AM185)), IF($AG185="N/A", $T185,$AG185)))))))</f>
        <v>1</v>
      </c>
      <c r="BY185" s="16">
        <f>IF(BG185="R", $CA185, IF(OR(BG185="P", BG185="T", BG185="N"), 0, IF($C185="DM", $T185, IF(OR(BG185="Y", BG185="IR"),$AM185,IF(BG185="C", IF($BI185="Y", IF($BA185="C", IF($AF185="N/A", $Q185, $AF185), IF($AF185="N/A", $T185, $AM185)), IF($AG185="N/A", $T185,$AG185)))))))</f>
        <v>1</v>
      </c>
      <c r="BZ185" s="16">
        <f>IF(BH185="R", $CA185, IF(OR(BH185="P", BH185="T", BH185="N"), 0, IF($C185="DM", $T185, IF(OR(BH185="Y", BH185="IR"),$AM185,IF(BH185="C", IF($BI185="Y", IF($BA185="C", IF($AF185="N/A", $Q185, $AF185), IF($AF185="N/A", $T185, $AM185)), IF($AG185="N/A", $T185,$AG185)))))))</f>
        <v>1</v>
      </c>
      <c r="CA185" s="15" t="s">
        <v>75</v>
      </c>
      <c r="CB185" s="16">
        <f>BZ185</f>
        <v>1</v>
      </c>
      <c r="CC185" s="15">
        <f>IF(OR($BH185="T", $BH185="R"), 0, IF($BH185="C", IF($BI185="Y", IF($BA185="C", 0, IF(AF185="N/A", Q185-T185, AF185-AG185)), IF($AF185="N/A", U185, AH185)), AN185))</f>
        <v>1</v>
      </c>
      <c r="CD185" s="15" t="str">
        <f>IF(OR($BH185="T", $BH185="R"), 0, IF($BH185="C", IF($BI185="Y", 0, IF($AF185="N/A", V185, AI185)), AO185))</f>
        <v>N/A</v>
      </c>
      <c r="CE185" s="15" t="str">
        <f>IF(OR($BH185="T", $BH185="R"), 0, IF($BH185="C", IF($BI185="Y", 0, IF($AF185="N/A", W185, AJ185)), AP185))</f>
        <v>N/A</v>
      </c>
      <c r="CF185" s="15" t="str">
        <f>IF(OR($BH185="T", $BH185="R"), 0, IF($BH185="C", IF($BI185="Y", 0, IF($AF185="N/A", X185, AK185)), AQ185))</f>
        <v>N/A</v>
      </c>
      <c r="CG185" t="str">
        <f>IF(AC185="N/A", "S:"&amp;L185&amp;" G:"&amp;M185&amp;" GR:"&amp;Q185, IF(AC185=0, "S:"&amp;L185&amp;" G:"&amp;M185&amp;" GR:"&amp;Q185, "S:"&amp;L185&amp;"/"&amp;AD185&amp;" G:"&amp;AE185&amp;" GR:"&amp;AF185))</f>
        <v>S:1 G:0 GR:0</v>
      </c>
    </row>
    <row r="186" spans="1:85" x14ac:dyDescent="0.25">
      <c r="A186" s="14">
        <v>5690</v>
      </c>
      <c r="B186" s="15" t="s">
        <v>3039</v>
      </c>
      <c r="C186" s="15" t="s">
        <v>71</v>
      </c>
      <c r="D186" s="15" t="s">
        <v>53</v>
      </c>
      <c r="E186" s="15">
        <f>VLOOKUP(B186, 'Rookie Year'!$A$2:$B$55679,2,FALSE)</f>
        <v>2024</v>
      </c>
      <c r="F186" s="15">
        <v>2024</v>
      </c>
      <c r="G186" s="15" t="s">
        <v>40</v>
      </c>
      <c r="H186" s="15" t="s">
        <v>2435</v>
      </c>
      <c r="I186" s="16">
        <v>1</v>
      </c>
      <c r="J186" s="15">
        <v>3</v>
      </c>
      <c r="K186" s="17">
        <f>IF(AND(G186&lt;&gt;"N",R186="N/A"), IF(I186&lt;4, 0, 0.25),IF(I186=1, IF(J186=1,0.25, 0.25), IF(I186&lt;13, 0.25, IF(I186&lt;26, 0.4, IF(I186&lt;51, 0.6, 0.75)))))</f>
        <v>0</v>
      </c>
      <c r="L186" s="16">
        <f>I186-M186</f>
        <v>1</v>
      </c>
      <c r="M186" s="16">
        <f>ROUNDUP(I186*K186,0)</f>
        <v>0</v>
      </c>
      <c r="N186" s="16">
        <f>M186*J186</f>
        <v>0</v>
      </c>
      <c r="O186" s="16">
        <v>0</v>
      </c>
      <c r="P186" s="16">
        <v>0</v>
      </c>
      <c r="Q186" s="16">
        <f>N186-O186-P186</f>
        <v>0</v>
      </c>
      <c r="R186" s="15" t="s">
        <v>75</v>
      </c>
      <c r="S186" s="15">
        <f>IF(R186="N/A", J186-($B$1-F186), J186-($B$1-R186))</f>
        <v>3</v>
      </c>
      <c r="T186" s="16">
        <f>IF($S186&lt;1, "N/A", $M186)</f>
        <v>0</v>
      </c>
      <c r="U186" s="16">
        <f>IF($S186&lt;2, "N/A", $M186)</f>
        <v>0</v>
      </c>
      <c r="V186" s="16">
        <f>IF($S186&lt;3, "N/A", $M186)</f>
        <v>0</v>
      </c>
      <c r="W186" s="16" t="str">
        <f>IF($S186&lt;4, "N/A", $M186)</f>
        <v>N/A</v>
      </c>
      <c r="X186" s="16" t="str">
        <f>IF($S186&lt;5, "N/A", $M186)</f>
        <v>N/A</v>
      </c>
      <c r="Y186" s="15" t="str">
        <f>IF(SUM(T186:X186)&lt;&gt;Q186, "CHECK", "OK")</f>
        <v>OK</v>
      </c>
      <c r="Z186" s="15" t="str">
        <f>IF(F186=$B$1, "No", IF(S186=1, "Yes", "No"))</f>
        <v>No</v>
      </c>
      <c r="AA186" s="18" t="str">
        <f>IF(C186="DM", "N/A", IF(Z186="No","N/A",VLOOKUP(B186,'Extension List'!$A$3:$R$1972,18,FALSE)))</f>
        <v>N/A</v>
      </c>
      <c r="AB186" s="15" t="str">
        <f>IF(C186="DM", "N/A", IF(Z186="No","N/A",VLOOKUP(B186,'Extension List'!$A$3:$T$1972,20,FALSE)))</f>
        <v>N/A</v>
      </c>
      <c r="AC186" s="15" t="str">
        <f>IF(AA186="N/A", "N/A", 0)</f>
        <v>N/A</v>
      </c>
      <c r="AD186" s="16" t="str">
        <f>IF(AE186="N/A", "N/A", AA186-AE186)</f>
        <v>N/A</v>
      </c>
      <c r="AE186" s="16" t="str">
        <f>IF(AA186="N/A", "N/A", IF(AC186&gt;0, IF(AA186&lt;13, ROUNDUP(0.25*AA186,0), IF(AA186&lt;26, ROUNDUP(0.4*AA186,0), IF(AA186&lt;51, ROUNDUP(0.6*AA186,0), ROUNDUP(0.75*AA186,0)))), "N/A"))</f>
        <v>N/A</v>
      </c>
      <c r="AF186" s="16" t="str">
        <f>IF(AD186="N/A","N/A", (AE186*AC186)+Q186)</f>
        <v>N/A</v>
      </c>
      <c r="AG186" s="16" t="str">
        <f>IF($AF186="N/A", "N/A", "TBC")</f>
        <v>N/A</v>
      </c>
      <c r="AH186" s="16" t="str">
        <f>IF($AF186="N/A", "N/A", "TBC")</f>
        <v>N/A</v>
      </c>
      <c r="AI186" s="16" t="str">
        <f>IF($AF186="N/A","N/A",IF(AC186&gt;1,"TBC","N/A"))</f>
        <v>N/A</v>
      </c>
      <c r="AJ186" s="16" t="str">
        <f>IF($AF186="N/A","N/A",IF(AC186&gt;2,"TBC","N/A"))</f>
        <v>N/A</v>
      </c>
      <c r="AK186" s="16" t="str">
        <f>IF($AF186="N/A","N/A",IF(AC186&gt;3,"TBC","N/A"))</f>
        <v>N/A</v>
      </c>
      <c r="AL186" s="16" t="str">
        <f>IF(AC186="N/A","N/A",IF(AC186&gt;0,IF(SUM(AG186:AK186)&lt;&gt;AF186,"CHECK","OK"),"N/A"))</f>
        <v>N/A</v>
      </c>
      <c r="AM186" s="16">
        <f>IF(AD186="N/A", L186+T186, L186+AG186)</f>
        <v>1</v>
      </c>
      <c r="AN186" s="16">
        <f>IF(AD186="N/A", IF(U186="N/A", "N/A", L186+U186), AD186+AH186)</f>
        <v>1</v>
      </c>
      <c r="AO186" s="16">
        <f>IF(AD186="N/A", IF(V186="N/A", "N/A", L186+V186), IF(AI186="N/A", "N/A", AD186+AI186))</f>
        <v>1</v>
      </c>
      <c r="AP186" s="16" t="str">
        <f>IF(AD186="N/A", IF(W186="N/A", "N/A", L186+W186), IF(AJ186="N/A", "N/A", AD186+AJ186))</f>
        <v>N/A</v>
      </c>
      <c r="AQ186" s="16" t="str">
        <f>IF(AD186="N/A", IF(X186="N/A", "N/A", L186+X186), IF(AK186="N/A", "N/A", AD186+AK186))</f>
        <v>N/A</v>
      </c>
      <c r="AR186" s="15" t="s">
        <v>66</v>
      </c>
      <c r="AS186" s="15" t="s">
        <v>66</v>
      </c>
      <c r="AT186" s="15" t="s">
        <v>66</v>
      </c>
      <c r="AU186" s="15" t="s">
        <v>66</v>
      </c>
      <c r="AV186" s="15" t="s">
        <v>66</v>
      </c>
      <c r="AW186" s="15" t="s">
        <v>66</v>
      </c>
      <c r="AX186" s="15" t="s">
        <v>40</v>
      </c>
      <c r="AY186" s="15" t="s">
        <v>40</v>
      </c>
      <c r="AZ186" s="15" t="s">
        <v>40</v>
      </c>
      <c r="BA186" s="15" t="s">
        <v>40</v>
      </c>
      <c r="BB186" s="15" t="s">
        <v>40</v>
      </c>
      <c r="BC186" s="15" t="s">
        <v>40</v>
      </c>
      <c r="BD186" s="15" t="s">
        <v>40</v>
      </c>
      <c r="BE186" s="15" t="s">
        <v>40</v>
      </c>
      <c r="BF186" s="15" t="s">
        <v>40</v>
      </c>
      <c r="BG186" s="15" t="s">
        <v>40</v>
      </c>
      <c r="BH186" s="15" t="s">
        <v>40</v>
      </c>
      <c r="BJ186" s="16">
        <f>IF(AR186="R", $CA186, IF(OR(AR186="P", AR186="T", AR186="N"), 0, IF($C186="DM", $T186, IF(OR(AR186="Y", AR186="IR"),$AM186,IF(AR186="C", IF($BI186="Y", IF($AF186="N/A", $Q186, $AF186), IF($AG186="N/A", $T186,$AG186)))))))</f>
        <v>0</v>
      </c>
      <c r="BK186" s="16">
        <f>IF(AS186="R", $CA186, IF(OR(AS186="P", AS186="T", AS186="N"), 0, IF($C186="DM", $T186, IF(OR(AS186="Y", AS186="IR"),$AM186,IF(AS186="C", IF($BI186="Y", IF($AF186="N/A", $Q186, $AF186), IF($AG186="N/A", $T186,$AG186)))))))</f>
        <v>0</v>
      </c>
      <c r="BL186" s="16">
        <f>IF(AT186="R", $CA186, IF(OR(AT186="P", AT186="T", AT186="N"), 0, IF($C186="DM", $T186, IF(OR(AT186="Y", AT186="IR"),$AM186,IF(AT186="C", IF($BI186="Y", IF($AF186="N/A", $Q186, $AF186), IF($AG186="N/A", $T186,$AG186)))))))</f>
        <v>0</v>
      </c>
      <c r="BM186" s="16">
        <f>IF(AU186="R", $CA186, IF(OR(AU186="P", AU186="T", AU186="N"), 0, IF($C186="DM", $T186, IF(OR(AU186="Y", AU186="IR"),$AM186,IF(AU186="C", IF($BI186="Y", IF($AF186="N/A", $Q186, $AF186), IF($AG186="N/A", $T186,$AG186)))))))</f>
        <v>0</v>
      </c>
      <c r="BN186" s="16">
        <f>IF(AV186="R", $CA186, IF(OR(AV186="P", AV186="T", AV186="N"), 0, IF($C186="DM", $T186, IF(OR(AV186="Y", AV186="IR"),$AM186,IF(AV186="C", IF($BI186="Y", IF($AF186="N/A", $Q186, $AF186), IF($AG186="N/A", $T186,$AG186)))))))</f>
        <v>0</v>
      </c>
      <c r="BO186" s="16">
        <f>IF(AW186="R", $CA186, IF(OR(AW186="P", AW186="T", AW186="N"), 0, IF($C186="DM", $T186, IF(OR(AW186="Y", AW186="IR"),$AM186,IF(AW186="C", IF($BI186="Y", IF($AF186="N/A", $Q186, $AF186), IF($AG186="N/A", $T186,$AG186)))))))</f>
        <v>0</v>
      </c>
      <c r="BP186" s="16">
        <f>IF(AX186="R", $CA186, IF(OR(AX186="P", AX186="T", AX186="N"), 0, IF($C186="DM", $T186, IF(OR(AX186="Y", AX186="IR"),$AM186,IF(AX186="C", IF($BI186="Y", IF($AF186="N/A", $Q186, $AF186), IF($AG186="N/A", $T186,$AG186)))))))</f>
        <v>1</v>
      </c>
      <c r="BQ186" s="16">
        <f>IF(AY186="R", $CA186, IF(OR(AY186="P", AY186="T", AY186="N"), 0, IF($C186="DM", $T186, IF(OR(AY186="Y", AY186="IR"),$AM186,IF(AY186="C", IF($BI186="Y", IF($AF186="N/A", $Q186, $AF186), IF($AG186="N/A", $T186,$AG186)))))))</f>
        <v>1</v>
      </c>
      <c r="BR186" s="16">
        <f>IF(AZ186="R", $CA186, IF(OR(AZ186="P", AZ186="T", AZ186="N"), 0, IF($C186="DM", $T186, IF(OR(AZ186="Y", AZ186="IR"),$AM186,IF(AZ186="C", IF($BI186="Y", IF($AF186="N/A", $Q186, $AF186), IF($AG186="N/A", $T186,$AG186)))))))</f>
        <v>1</v>
      </c>
      <c r="BS186" s="16">
        <f>IF(BA186="R", $CA186, IF(OR(BA186="P", BA186="T", BA186="N"), 0, IF($C186="DM", $T186, IF(OR(BA186="Y", BA186="IR"),$AM186,IF(BA186="C", IF($BI186="Y", IF($AF186="N/A", $Q186, $AF186), IF($AG186="N/A", $T186,$AG186)))))))</f>
        <v>1</v>
      </c>
      <c r="BT186" s="16">
        <f>IF(BB186="R", $CA186, IF(OR(BB186="P", BB186="T", BB186="N"), 0, IF($C186="DM", $T186, IF(OR(BB186="Y", BB186="IR"),$AM186,IF(BB186="C", IF($BI186="Y", IF($BA186="C", IF($AF186="N/A", $Q186, $AF186), IF($AF186="N/A", $T186, $AM186)), IF($AG186="N/A", $T186,$AG186)))))))</f>
        <v>1</v>
      </c>
      <c r="BU186" s="16">
        <f>IF(BC186="R", $CA186, IF(OR(BC186="P", BC186="T", BC186="N"), 0, IF($C186="DM", $T186, IF(OR(BC186="Y", BC186="IR"),$AM186,IF(BC186="C", IF($BI186="Y", IF($BA186="C", IF($AF186="N/A", $Q186, $AF186), IF($AF186="N/A", $T186, $AM186)), IF($AG186="N/A", $T186,$AG186)))))))</f>
        <v>1</v>
      </c>
      <c r="BV186" s="16">
        <f>IF(BD186="R", $CA186, IF(OR(BD186="P", BD186="T", BD186="N"), 0, IF($C186="DM", $T186, IF(OR(BD186="Y", BD186="IR"),$AM186,IF(BD186="C", IF($BI186="Y", IF($BA186="C", IF($AF186="N/A", $Q186, $AF186), IF($AF186="N/A", $T186, $AM186)), IF($AG186="N/A", $T186,$AG186)))))))</f>
        <v>1</v>
      </c>
      <c r="BW186" s="16">
        <f>IF(BE186="R", $CA186, IF(OR(BE186="P", BE186="T", BE186="N"), 0, IF($C186="DM", $T186, IF(OR(BE186="Y", BE186="IR"),$AM186,IF(BE186="C", IF($BI186="Y", IF($BA186="C", IF($AF186="N/A", $Q186, $AF186), IF($AF186="N/A", $T186, $AM186)), IF($AG186="N/A", $T186,$AG186)))))))</f>
        <v>1</v>
      </c>
      <c r="BX186" s="16">
        <f>IF(BF186="R", $CA186, IF(OR(BF186="P", BF186="T", BF186="N"), 0, IF($C186="DM", $T186, IF(OR(BF186="Y", BF186="IR"),$AM186,IF(BF186="C", IF($BI186="Y", IF($BA186="C", IF($AF186="N/A", $Q186, $AF186), IF($AF186="N/A", $T186, $AM186)), IF($AG186="N/A", $T186,$AG186)))))))</f>
        <v>1</v>
      </c>
      <c r="BY186" s="16">
        <f>IF(BG186="R", $CA186, IF(OR(BG186="P", BG186="T", BG186="N"), 0, IF($C186="DM", $T186, IF(OR(BG186="Y", BG186="IR"),$AM186,IF(BG186="C", IF($BI186="Y", IF($BA186="C", IF($AF186="N/A", $Q186, $AF186), IF($AF186="N/A", $T186, $AM186)), IF($AG186="N/A", $T186,$AG186)))))))</f>
        <v>1</v>
      </c>
      <c r="BZ186" s="16">
        <f>IF(BH186="R", $CA186, IF(OR(BH186="P", BH186="T", BH186="N"), 0, IF($C186="DM", $T186, IF(OR(BH186="Y", BH186="IR"),$AM186,IF(BH186="C", IF($BI186="Y", IF($BA186="C", IF($AF186="N/A", $Q186, $AF186), IF($AF186="N/A", $T186, $AM186)), IF($AG186="N/A", $T186,$AG186)))))))</f>
        <v>1</v>
      </c>
      <c r="CA186" s="15" t="s">
        <v>75</v>
      </c>
      <c r="CB186" s="16">
        <f>BZ186</f>
        <v>1</v>
      </c>
      <c r="CC186" s="15">
        <f>IF(OR($BH186="T", $BH186="R"), 0, IF($BH186="C", IF($BI186="Y", IF($BA186="C", 0, IF(AF186="N/A", Q186-T186, AF186-AG186)), IF($AF186="N/A", U186, AH186)), AN186))</f>
        <v>1</v>
      </c>
      <c r="CD186" s="15">
        <f>IF(OR($BH186="T", $BH186="R"), 0, IF($BH186="C", IF($BI186="Y", 0, IF($AF186="N/A", V186, AI186)), AO186))</f>
        <v>1</v>
      </c>
      <c r="CE186" s="15" t="str">
        <f>IF(OR($BH186="T", $BH186="R"), 0, IF($BH186="C", IF($BI186="Y", 0, IF($AF186="N/A", W186, AJ186)), AP186))</f>
        <v>N/A</v>
      </c>
      <c r="CF186" s="15" t="str">
        <f>IF(OR($BH186="T", $BH186="R"), 0, IF($BH186="C", IF($BI186="Y", 0, IF($AF186="N/A", X186, AK186)), AQ186))</f>
        <v>N/A</v>
      </c>
      <c r="CG186" t="str">
        <f>IF(AC186="N/A", "S:"&amp;L186&amp;" G:"&amp;M186&amp;" GR:"&amp;Q186, IF(AC186=0, "S:"&amp;L186&amp;" G:"&amp;M186&amp;" GR:"&amp;Q186, "S:"&amp;L186&amp;"/"&amp;AD186&amp;" G:"&amp;AE186&amp;" GR:"&amp;AF186))</f>
        <v>S:1 G:0 GR:0</v>
      </c>
    </row>
    <row r="187" spans="1:85" x14ac:dyDescent="0.25">
      <c r="A187" s="14">
        <v>5121</v>
      </c>
      <c r="B187" s="15" t="s">
        <v>2532</v>
      </c>
      <c r="C187" s="15" t="s">
        <v>71</v>
      </c>
      <c r="D187" s="15" t="s">
        <v>53</v>
      </c>
      <c r="E187" s="15">
        <f>VLOOKUP(B187, 'Rookie Year'!$A$2:$B$55679,2,FALSE)</f>
        <v>2019</v>
      </c>
      <c r="F187" s="15">
        <v>2023</v>
      </c>
      <c r="G187" s="15" t="s">
        <v>42</v>
      </c>
      <c r="H187" s="15" t="s">
        <v>1928</v>
      </c>
      <c r="I187" s="16">
        <v>5</v>
      </c>
      <c r="J187" s="15">
        <v>2</v>
      </c>
      <c r="K187" s="17">
        <f>IF(AND(G187&lt;&gt;"N",R187="N/A"), IF(I187&lt;4, 0, 0.25),IF(I187=1, IF(J187=1,0.25, 0.25), IF(I187&lt;13, 0.25, IF(I187&lt;26, 0.4, IF(I187&lt;51, 0.6, 0.75)))))</f>
        <v>0.25</v>
      </c>
      <c r="L187" s="16">
        <f>I187-M187</f>
        <v>3</v>
      </c>
      <c r="M187" s="16">
        <f>ROUNDUP(I187*K187,0)</f>
        <v>2</v>
      </c>
      <c r="N187" s="16">
        <f>M187*J187</f>
        <v>4</v>
      </c>
      <c r="O187" s="16">
        <v>2</v>
      </c>
      <c r="P187" s="16">
        <v>0</v>
      </c>
      <c r="Q187" s="16">
        <f>N187-O187-P187</f>
        <v>2</v>
      </c>
      <c r="R187" s="15" t="s">
        <v>75</v>
      </c>
      <c r="S187" s="15">
        <f>IF(R187="N/A", J187-($B$1-F187), J187-($B$1-R187))</f>
        <v>1</v>
      </c>
      <c r="T187" s="16">
        <v>2</v>
      </c>
      <c r="U187" s="16" t="str">
        <f>IF($S187&lt;2, "N/A", $M187)</f>
        <v>N/A</v>
      </c>
      <c r="V187" s="16" t="str">
        <f>IF($S187&lt;3, "N/A", $M187)</f>
        <v>N/A</v>
      </c>
      <c r="W187" s="16" t="str">
        <f>IF($S187&lt;4, "N/A", $M187)</f>
        <v>N/A</v>
      </c>
      <c r="X187" s="16" t="str">
        <f>IF($S187&lt;5, "N/A", $M187)</f>
        <v>N/A</v>
      </c>
      <c r="Y187" s="15" t="str">
        <f>IF(SUM(T187:X187)&lt;&gt;Q187, "CHECK", "OK")</f>
        <v>OK</v>
      </c>
      <c r="Z187" s="15" t="str">
        <f>IF(F187=$B$1, "No", IF(S187=1, "Yes", "No"))</f>
        <v>Yes</v>
      </c>
      <c r="AA187" s="18">
        <f>IF(C187="DM", "N/A", IF(Z187="No","N/A",VLOOKUP(B187,'Extension List'!$A$3:$R$1972,18,FALSE)))</f>
        <v>7</v>
      </c>
      <c r="AB187" s="15">
        <f>IF(C187="DM", "N/A", IF(Z187="No","N/A",VLOOKUP(B187,'Extension List'!$A$3:$T$1972,20,FALSE)))</f>
        <v>2</v>
      </c>
      <c r="AC187" s="15">
        <f>IF(AA187="N/A", "N/A", 0)</f>
        <v>0</v>
      </c>
      <c r="AD187" s="16" t="str">
        <f>IF(AE187="N/A", "N/A", AA187-AE187)</f>
        <v>N/A</v>
      </c>
      <c r="AE187" s="16" t="str">
        <f>IF(AA187="N/A", "N/A", IF(AC187&gt;0, IF(AA187&lt;13, ROUNDUP(0.25*AA187,0), IF(AA187&lt;26, ROUNDUP(0.4*AA187,0), IF(AA187&lt;51, ROUNDUP(0.6*AA187,0), ROUNDUP(0.75*AA187,0)))), "N/A"))</f>
        <v>N/A</v>
      </c>
      <c r="AF187" s="16" t="str">
        <f>IF(AD187="N/A","N/A", (AE187*AC187)+Q187)</f>
        <v>N/A</v>
      </c>
      <c r="AG187" s="16" t="str">
        <f>IF($AF187="N/A", "N/A", "TBC")</f>
        <v>N/A</v>
      </c>
      <c r="AH187" s="16" t="str">
        <f>IF($AF187="N/A", "N/A", "TBC")</f>
        <v>N/A</v>
      </c>
      <c r="AI187" s="16" t="str">
        <f>IF($AF187="N/A","N/A",IF(AC187&gt;1,"TBC","N/A"))</f>
        <v>N/A</v>
      </c>
      <c r="AJ187" s="16" t="str">
        <f>IF($AF187="N/A","N/A",IF(AC187&gt;2,"TBC","N/A"))</f>
        <v>N/A</v>
      </c>
      <c r="AK187" s="16" t="str">
        <f>IF($AF187="N/A","N/A",IF(AC187&gt;3,"TBC","N/A"))</f>
        <v>N/A</v>
      </c>
      <c r="AL187" s="16" t="str">
        <f>IF(AC187="N/A","N/A",IF(AC187&gt;0,IF(SUM(AG187:AK187)&lt;&gt;AF187,"CHECK","OK"),"N/A"))</f>
        <v>N/A</v>
      </c>
      <c r="AM187" s="16">
        <f>IF(AD187="N/A", L187+T187, L187+AG187)</f>
        <v>5</v>
      </c>
      <c r="AN187" s="16" t="str">
        <f>IF(AD187="N/A", IF(U187="N/A", "N/A", L187+U187), AD187+AH187)</f>
        <v>N/A</v>
      </c>
      <c r="AO187" s="16" t="str">
        <f>IF(AD187="N/A", IF(V187="N/A", "N/A", L187+V187), IF(AI187="N/A", "N/A", AD187+AI187))</f>
        <v>N/A</v>
      </c>
      <c r="AP187" s="16" t="str">
        <f>IF(AD187="N/A", IF(W187="N/A", "N/A", L187+W187), IF(AJ187="N/A", "N/A", AD187+AJ187))</f>
        <v>N/A</v>
      </c>
      <c r="AQ187" s="16" t="str">
        <f>IF(AD187="N/A", IF(X187="N/A", "N/A", L187+X187), IF(AK187="N/A", "N/A", AD187+AK187))</f>
        <v>N/A</v>
      </c>
      <c r="AR187" s="15" t="s">
        <v>40</v>
      </c>
      <c r="AS187" s="15" t="s">
        <v>40</v>
      </c>
      <c r="AT187" s="15" t="s">
        <v>40</v>
      </c>
      <c r="AU187" s="15" t="s">
        <v>40</v>
      </c>
      <c r="AV187" s="15" t="s">
        <v>40</v>
      </c>
      <c r="AW187" s="15" t="s">
        <v>40</v>
      </c>
      <c r="AX187" s="15" t="s">
        <v>40</v>
      </c>
      <c r="AY187" s="15" t="s">
        <v>40</v>
      </c>
      <c r="AZ187" s="15" t="s">
        <v>40</v>
      </c>
      <c r="BA187" s="15" t="s">
        <v>40</v>
      </c>
      <c r="BB187" s="15" t="s">
        <v>40</v>
      </c>
      <c r="BC187" s="15" t="s">
        <v>40</v>
      </c>
      <c r="BD187" s="15" t="s">
        <v>40</v>
      </c>
      <c r="BE187" s="15" t="s">
        <v>40</v>
      </c>
      <c r="BF187" s="15" t="s">
        <v>40</v>
      </c>
      <c r="BG187" s="15" t="s">
        <v>40</v>
      </c>
      <c r="BH187" s="15" t="s">
        <v>40</v>
      </c>
      <c r="BI187" s="15"/>
      <c r="BJ187" s="16">
        <f>IF(AR187="R", $CA187, IF(OR(AR187="P", AR187="T", AR187="N"), 0, IF($C187="DM", $T187, IF(OR(AR187="Y", AR187="IR"),$AM187,IF(AR187="C", IF($BI187="Y", IF($AF187="N/A", $Q187, $AF187), IF($AG187="N/A", $T187,$AG187)))))))</f>
        <v>5</v>
      </c>
      <c r="BK187" s="16">
        <f>IF(AS187="R", $CA187, IF(OR(AS187="P", AS187="T", AS187="N"), 0, IF($C187="DM", $T187, IF(OR(AS187="Y", AS187="IR"),$AM187,IF(AS187="C", IF($BI187="Y", IF($AF187="N/A", $Q187, $AF187), IF($AG187="N/A", $T187,$AG187)))))))</f>
        <v>5</v>
      </c>
      <c r="BL187" s="16">
        <f>IF(AT187="R", $CA187, IF(OR(AT187="P", AT187="T", AT187="N"), 0, IF($C187="DM", $T187, IF(OR(AT187="Y", AT187="IR"),$AM187,IF(AT187="C", IF($BI187="Y", IF($AF187="N/A", $Q187, $AF187), IF($AG187="N/A", $T187,$AG187)))))))</f>
        <v>5</v>
      </c>
      <c r="BM187" s="16">
        <f>IF(AU187="R", $CA187, IF(OR(AU187="P", AU187="T", AU187="N"), 0, IF($C187="DM", $T187, IF(OR(AU187="Y", AU187="IR"),$AM187,IF(AU187="C", IF($BI187="Y", IF($AF187="N/A", $Q187, $AF187), IF($AG187="N/A", $T187,$AG187)))))))</f>
        <v>5</v>
      </c>
      <c r="BN187" s="16">
        <f>IF(AV187="R", $CA187, IF(OR(AV187="P", AV187="T", AV187="N"), 0, IF($C187="DM", $T187, IF(OR(AV187="Y", AV187="IR"),$AM187,IF(AV187="C", IF($BI187="Y", IF($AF187="N/A", $Q187, $AF187), IF($AG187="N/A", $T187,$AG187)))))))</f>
        <v>5</v>
      </c>
      <c r="BO187" s="16">
        <f>IF(AW187="R", $CA187, IF(OR(AW187="P", AW187="T", AW187="N"), 0, IF($C187="DM", $T187, IF(OR(AW187="Y", AW187="IR"),$AM187,IF(AW187="C", IF($BI187="Y", IF($AF187="N/A", $Q187, $AF187), IF($AG187="N/A", $T187,$AG187)))))))</f>
        <v>5</v>
      </c>
      <c r="BP187" s="16">
        <f>IF(AX187="R", $CA187, IF(OR(AX187="P", AX187="T", AX187="N"), 0, IF($C187="DM", $T187, IF(OR(AX187="Y", AX187="IR"),$AM187,IF(AX187="C", IF($BI187="Y", IF($AF187="N/A", $Q187, $AF187), IF($AG187="N/A", $T187,$AG187)))))))</f>
        <v>5</v>
      </c>
      <c r="BQ187" s="16">
        <f>IF(AY187="R", $CA187, IF(OR(AY187="P", AY187="T", AY187="N"), 0, IF($C187="DM", $T187, IF(OR(AY187="Y", AY187="IR"),$AM187,IF(AY187="C", IF($BI187="Y", IF($AF187="N/A", $Q187, $AF187), IF($AG187="N/A", $T187,$AG187)))))))</f>
        <v>5</v>
      </c>
      <c r="BR187" s="16">
        <f>IF(AZ187="R", $CA187, IF(OR(AZ187="P", AZ187="T", AZ187="N"), 0, IF($C187="DM", $T187, IF(OR(AZ187="Y", AZ187="IR"),$AM187,IF(AZ187="C", IF($BI187="Y", IF($AF187="N/A", $Q187, $AF187), IF($AG187="N/A", $T187,$AG187)))))))</f>
        <v>5</v>
      </c>
      <c r="BS187" s="16">
        <f>IF(BA187="R", $CA187, IF(OR(BA187="P", BA187="T", BA187="N"), 0, IF($C187="DM", $T187, IF(OR(BA187="Y", BA187="IR"),$AM187,IF(BA187="C", IF($BI187="Y", IF($AF187="N/A", $Q187, $AF187), IF($AG187="N/A", $T187,$AG187)))))))</f>
        <v>5</v>
      </c>
      <c r="BT187" s="16">
        <f>IF(BB187="R", $CA187, IF(OR(BB187="P", BB187="T", BB187="N"), 0, IF($C187="DM", $T187, IF(OR(BB187="Y", BB187="IR"),$AM187,IF(BB187="C", IF($BI187="Y", IF($BA187="C", IF($AF187="N/A", $Q187, $AF187), IF($AF187="N/A", $T187, $AM187)), IF($AG187="N/A", $T187,$AG187)))))))</f>
        <v>5</v>
      </c>
      <c r="BU187" s="16">
        <f>IF(BC187="R", $CA187, IF(OR(BC187="P", BC187="T", BC187="N"), 0, IF($C187="DM", $T187, IF(OR(BC187="Y", BC187="IR"),$AM187,IF(BC187="C", IF($BI187="Y", IF($BA187="C", IF($AF187="N/A", $Q187, $AF187), IF($AF187="N/A", $T187, $AM187)), IF($AG187="N/A", $T187,$AG187)))))))</f>
        <v>5</v>
      </c>
      <c r="BV187" s="16">
        <f>IF(BD187="R", $CA187, IF(OR(BD187="P", BD187="T", BD187="N"), 0, IF($C187="DM", $T187, IF(OR(BD187="Y", BD187="IR"),$AM187,IF(BD187="C", IF($BI187="Y", IF($BA187="C", IF($AF187="N/A", $Q187, $AF187), IF($AF187="N/A", $T187, $AM187)), IF($AG187="N/A", $T187,$AG187)))))))</f>
        <v>5</v>
      </c>
      <c r="BW187" s="16">
        <f>IF(BE187="R", $CA187, IF(OR(BE187="P", BE187="T", BE187="N"), 0, IF($C187="DM", $T187, IF(OR(BE187="Y", BE187="IR"),$AM187,IF(BE187="C", IF($BI187="Y", IF($BA187="C", IF($AF187="N/A", $Q187, $AF187), IF($AF187="N/A", $T187, $AM187)), IF($AG187="N/A", $T187,$AG187)))))))</f>
        <v>5</v>
      </c>
      <c r="BX187" s="16">
        <f>IF(BF187="R", $CA187, IF(OR(BF187="P", BF187="T", BF187="N"), 0, IF($C187="DM", $T187, IF(OR(BF187="Y", BF187="IR"),$AM187,IF(BF187="C", IF($BI187="Y", IF($BA187="C", IF($AF187="N/A", $Q187, $AF187), IF($AF187="N/A", $T187, $AM187)), IF($AG187="N/A", $T187,$AG187)))))))</f>
        <v>5</v>
      </c>
      <c r="BY187" s="16">
        <f>IF(BG187="R", $CA187, IF(OR(BG187="P", BG187="T", BG187="N"), 0, IF($C187="DM", $T187, IF(OR(BG187="Y", BG187="IR"),$AM187,IF(BG187="C", IF($BI187="Y", IF($BA187="C", IF($AF187="N/A", $Q187, $AF187), IF($AF187="N/A", $T187, $AM187)), IF($AG187="N/A", $T187,$AG187)))))))</f>
        <v>5</v>
      </c>
      <c r="BZ187" s="16">
        <f>IF(BH187="R", $CA187, IF(OR(BH187="P", BH187="T", BH187="N"), 0, IF($C187="DM", $T187, IF(OR(BH187="Y", BH187="IR"),$AM187,IF(BH187="C", IF($BI187="Y", IF($BA187="C", IF($AF187="N/A", $Q187, $AF187), IF($AF187="N/A", $T187, $AM187)), IF($AG187="N/A", $T187,$AG187)))))))</f>
        <v>5</v>
      </c>
      <c r="CA187" s="15" t="s">
        <v>75</v>
      </c>
      <c r="CB187" s="16">
        <f>BZ187</f>
        <v>5</v>
      </c>
      <c r="CC187" s="15" t="str">
        <f>IF(OR($BH187="T", $BH187="R"), 0, IF($BH187="C", IF($BI187="Y", IF($BA187="C", 0, IF(AF187="N/A", Q187-T187, AF187-AG187)), IF($AF187="N/A", U187, AH187)), AN187))</f>
        <v>N/A</v>
      </c>
      <c r="CD187" s="15" t="str">
        <f>IF(OR($BH187="T", $BH187="R"), 0, IF($BH187="C", IF($BI187="Y", 0, IF($AF187="N/A", V187, AI187)), AO187))</f>
        <v>N/A</v>
      </c>
      <c r="CE187" s="15" t="str">
        <f>IF(OR($BH187="T", $BH187="R"), 0, IF($BH187="C", IF($BI187="Y", 0, IF($AF187="N/A", W187, AJ187)), AP187))</f>
        <v>N/A</v>
      </c>
      <c r="CF187" s="15" t="str">
        <f>IF(OR($BH187="T", $BH187="R"), 0, IF($BH187="C", IF($BI187="Y", 0, IF($AF187="N/A", X187, AK187)), AQ187))</f>
        <v>N/A</v>
      </c>
      <c r="CG187" t="str">
        <f>IF(AC187="N/A", "S:"&amp;L187&amp;" G:"&amp;M187&amp;" GR:"&amp;Q187, IF(AC187=0, "S:"&amp;L187&amp;" G:"&amp;M187&amp;" GR:"&amp;Q187, "S:"&amp;L187&amp;"/"&amp;AD187&amp;" G:"&amp;AE187&amp;" GR:"&amp;AF187))</f>
        <v>S:3 G:2 GR:2</v>
      </c>
    </row>
    <row r="188" spans="1:85" x14ac:dyDescent="0.25">
      <c r="A188" s="14">
        <v>2475</v>
      </c>
      <c r="B188" s="15" t="s">
        <v>1130</v>
      </c>
      <c r="C188" s="15" t="s">
        <v>72</v>
      </c>
      <c r="D188" s="15" t="s">
        <v>53</v>
      </c>
      <c r="E188" s="15">
        <f>VLOOKUP(B188, 'Rookie Year'!$A$2:$B$55679,2,FALSE)</f>
        <v>2016</v>
      </c>
      <c r="F188" s="15">
        <v>2018</v>
      </c>
      <c r="G188" s="15" t="s">
        <v>42</v>
      </c>
      <c r="H188" s="15" t="s">
        <v>1928</v>
      </c>
      <c r="I188" s="16">
        <v>26</v>
      </c>
      <c r="J188" s="15">
        <v>5</v>
      </c>
      <c r="K188" s="17">
        <f>IF(AND(G188&lt;&gt;"N",R188="N/A"), IF(I188&lt;4, 0, 0.25),IF(I188=1, IF(J188=1,0.25, 0.25), IF(I188&lt;13, 0.25, IF(I188&lt;26, 0.4, IF(I188&lt;51, 0.6, 0.75)))))</f>
        <v>0.6</v>
      </c>
      <c r="L188" s="16">
        <f>I188-M188</f>
        <v>10</v>
      </c>
      <c r="M188" s="16">
        <f>ROUNDUP(I188*K188,0)</f>
        <v>16</v>
      </c>
      <c r="N188" s="16">
        <f>M188*J188</f>
        <v>80</v>
      </c>
      <c r="O188" s="16">
        <v>64</v>
      </c>
      <c r="P188" s="16">
        <v>0</v>
      </c>
      <c r="Q188" s="16">
        <f>N188-O188-P188</f>
        <v>16</v>
      </c>
      <c r="R188" s="15">
        <v>2021</v>
      </c>
      <c r="S188" s="15">
        <f>IF(R188="N/A", J188-($B$1-F188), J188-($B$1-R188))</f>
        <v>2</v>
      </c>
      <c r="T188" s="16">
        <v>8</v>
      </c>
      <c r="U188" s="16">
        <v>8</v>
      </c>
      <c r="V188" s="16" t="str">
        <f>IF($S188&lt;3, "N/A", $M188)</f>
        <v>N/A</v>
      </c>
      <c r="W188" s="16" t="str">
        <f>IF($S188&lt;4, "N/A", $M188)</f>
        <v>N/A</v>
      </c>
      <c r="X188" s="16" t="str">
        <f>IF($S188&lt;5, "N/A", $M188)</f>
        <v>N/A</v>
      </c>
      <c r="Y188" s="15" t="str">
        <f>IF(SUM(T188:X188)&lt;&gt;Q188, "CHECK", "OK")</f>
        <v>OK</v>
      </c>
      <c r="Z188" s="15" t="str">
        <f>IF(F188=$B$1, "No", IF(S188=1, "Yes", "No"))</f>
        <v>No</v>
      </c>
      <c r="AA188" s="18" t="str">
        <f>IF(C188="DM", "N/A", IF(Z188="No","N/A",VLOOKUP(B188,'Extension List'!$A$3:$R$1972,18,FALSE)))</f>
        <v>N/A</v>
      </c>
      <c r="AB188" s="15" t="str">
        <f>IF(C188="DM", "N/A", IF(Z188="No","N/A",VLOOKUP(B188,'Extension List'!$A$3:$T$1972,20,FALSE)))</f>
        <v>N/A</v>
      </c>
      <c r="AC188" s="15" t="str">
        <f>IF(AA188="N/A", "N/A", 0)</f>
        <v>N/A</v>
      </c>
      <c r="AD188" s="16" t="str">
        <f>IF(AE188="N/A", "N/A", AA188-AE188)</f>
        <v>N/A</v>
      </c>
      <c r="AE188" s="16" t="str">
        <f>IF(AA188="N/A", "N/A", IF(AC188&gt;0, IF(AA188&lt;13, ROUNDUP(0.25*AA188,0), IF(AA188&lt;26, ROUNDUP(0.4*AA188,0), IF(AA188&lt;51, ROUNDUP(0.6*AA188,0), ROUNDUP(0.75*AA188,0)))), "N/A"))</f>
        <v>N/A</v>
      </c>
      <c r="AF188" s="16" t="str">
        <f>IF(AD188="N/A","N/A", (AE188*AC188)+Q188)</f>
        <v>N/A</v>
      </c>
      <c r="AG188" s="16" t="str">
        <f>IF($AF188="N/A", "N/A", "TBC")</f>
        <v>N/A</v>
      </c>
      <c r="AH188" s="16" t="str">
        <f>IF($AF188="N/A", "N/A", "TBC")</f>
        <v>N/A</v>
      </c>
      <c r="AI188" s="16" t="str">
        <f>IF($AF188="N/A","N/A",IF(AC188&gt;1,"TBC","N/A"))</f>
        <v>N/A</v>
      </c>
      <c r="AJ188" s="16" t="str">
        <f>IF($AF188="N/A","N/A",IF(AC188&gt;2,"TBC","N/A"))</f>
        <v>N/A</v>
      </c>
      <c r="AK188" s="16" t="str">
        <f>IF($AF188="N/A","N/A",IF(AC188&gt;3,"TBC","N/A"))</f>
        <v>N/A</v>
      </c>
      <c r="AL188" s="16" t="str">
        <f>IF(AC188="N/A","N/A",IF(AC188&gt;0,IF(SUM(AG188:AK188)&lt;&gt;AF188,"CHECK","OK"),"N/A"))</f>
        <v>N/A</v>
      </c>
      <c r="AM188" s="16">
        <f>IF(AD188="N/A", L188+T188, L188+AG188)</f>
        <v>18</v>
      </c>
      <c r="AN188" s="16">
        <f>IF(AD188="N/A", IF(U188="N/A", "N/A", L188+U188), AD188+AH188)</f>
        <v>18</v>
      </c>
      <c r="AO188" s="16" t="str">
        <f>IF(AD188="N/A", IF(V188="N/A", "N/A", L188+V188), IF(AI188="N/A", "N/A", AD188+AI188))</f>
        <v>N/A</v>
      </c>
      <c r="AP188" s="16" t="str">
        <f>IF(AD188="N/A", IF(W188="N/A", "N/A", L188+W188), IF(AJ188="N/A", "N/A", AD188+AJ188))</f>
        <v>N/A</v>
      </c>
      <c r="AQ188" s="16" t="str">
        <f>IF(AD188="N/A", IF(X188="N/A", "N/A", L188+X188), IF(AK188="N/A", "N/A", AD188+AK188))</f>
        <v>N/A</v>
      </c>
      <c r="AR188" s="15" t="s">
        <v>40</v>
      </c>
      <c r="AS188" s="15" t="s">
        <v>40</v>
      </c>
      <c r="AT188" s="15" t="s">
        <v>40</v>
      </c>
      <c r="AU188" s="15" t="s">
        <v>40</v>
      </c>
      <c r="AV188" s="15" t="s">
        <v>40</v>
      </c>
      <c r="AW188" s="15" t="s">
        <v>40</v>
      </c>
      <c r="AX188" s="15" t="s">
        <v>40</v>
      </c>
      <c r="AY188" s="15" t="s">
        <v>40</v>
      </c>
      <c r="AZ188" s="15" t="s">
        <v>40</v>
      </c>
      <c r="BA188" s="15" t="s">
        <v>40</v>
      </c>
      <c r="BB188" s="15" t="s">
        <v>40</v>
      </c>
      <c r="BC188" s="15" t="s">
        <v>40</v>
      </c>
      <c r="BD188" s="15" t="s">
        <v>40</v>
      </c>
      <c r="BE188" s="15" t="s">
        <v>40</v>
      </c>
      <c r="BF188" s="15" t="s">
        <v>40</v>
      </c>
      <c r="BG188" s="15" t="s">
        <v>40</v>
      </c>
      <c r="BH188" s="15" t="s">
        <v>40</v>
      </c>
      <c r="BI188" s="15"/>
      <c r="BJ188" s="16">
        <f>IF(AR188="R", $CA188, IF(OR(AR188="P", AR188="T", AR188="N"), 0, IF($C188="DM", $T188, IF(OR(AR188="Y", AR188="IR"),$AM188,IF(AR188="C", IF($BI188="Y", IF($AF188="N/A", $Q188, $AF188), IF($AG188="N/A", $T188,$AG188)))))))</f>
        <v>8</v>
      </c>
      <c r="BK188" s="16">
        <f>IF(AS188="R", $CA188, IF(OR(AS188="P", AS188="T", AS188="N"), 0, IF($C188="DM", $T188, IF(OR(AS188="Y", AS188="IR"),$AM188,IF(AS188="C", IF($BI188="Y", IF($AF188="N/A", $Q188, $AF188), IF($AG188="N/A", $T188,$AG188)))))))</f>
        <v>8</v>
      </c>
      <c r="BL188" s="16">
        <f>IF(AT188="R", $CA188, IF(OR(AT188="P", AT188="T", AT188="N"), 0, IF($C188="DM", $T188, IF(OR(AT188="Y", AT188="IR"),$AM188,IF(AT188="C", IF($BI188="Y", IF($AF188="N/A", $Q188, $AF188), IF($AG188="N/A", $T188,$AG188)))))))</f>
        <v>8</v>
      </c>
      <c r="BM188" s="16">
        <f>IF(AU188="R", $CA188, IF(OR(AU188="P", AU188="T", AU188="N"), 0, IF($C188="DM", $T188, IF(OR(AU188="Y", AU188="IR"),$AM188,IF(AU188="C", IF($BI188="Y", IF($AF188="N/A", $Q188, $AF188), IF($AG188="N/A", $T188,$AG188)))))))</f>
        <v>8</v>
      </c>
      <c r="BN188" s="16">
        <f>IF(AV188="R", $CA188, IF(OR(AV188="P", AV188="T", AV188="N"), 0, IF($C188="DM", $T188, IF(OR(AV188="Y", AV188="IR"),$AM188,IF(AV188="C", IF($BI188="Y", IF($AF188="N/A", $Q188, $AF188), IF($AG188="N/A", $T188,$AG188)))))))</f>
        <v>8</v>
      </c>
      <c r="BO188" s="16">
        <f>IF(AW188="R", $CA188, IF(OR(AW188="P", AW188="T", AW188="N"), 0, IF($C188="DM", $T188, IF(OR(AW188="Y", AW188="IR"),$AM188,IF(AW188="C", IF($BI188="Y", IF($AF188="N/A", $Q188, $AF188), IF($AG188="N/A", $T188,$AG188)))))))</f>
        <v>8</v>
      </c>
      <c r="BP188" s="16">
        <f>IF(AX188="R", $CA188, IF(OR(AX188="P", AX188="T", AX188="N"), 0, IF($C188="DM", $T188, IF(OR(AX188="Y", AX188="IR"),$AM188,IF(AX188="C", IF($BI188="Y", IF($AF188="N/A", $Q188, $AF188), IF($AG188="N/A", $T188,$AG188)))))))</f>
        <v>8</v>
      </c>
      <c r="BQ188" s="16">
        <f>IF(AY188="R", $CA188, IF(OR(AY188="P", AY188="T", AY188="N"), 0, IF($C188="DM", $T188, IF(OR(AY188="Y", AY188="IR"),$AM188,IF(AY188="C", IF($BI188="Y", IF($AF188="N/A", $Q188, $AF188), IF($AG188="N/A", $T188,$AG188)))))))</f>
        <v>8</v>
      </c>
      <c r="BR188" s="16">
        <f>IF(AZ188="R", $CA188, IF(OR(AZ188="P", AZ188="T", AZ188="N"), 0, IF($C188="DM", $T188, IF(OR(AZ188="Y", AZ188="IR"),$AM188,IF(AZ188="C", IF($BI188="Y", IF($AF188="N/A", $Q188, $AF188), IF($AG188="N/A", $T188,$AG188)))))))</f>
        <v>8</v>
      </c>
      <c r="BS188" s="16">
        <f>IF(BA188="R", $CA188, IF(OR(BA188="P", BA188="T", BA188="N"), 0, IF($C188="DM", $T188, IF(OR(BA188="Y", BA188="IR"),$AM188,IF(BA188="C", IF($BI188="Y", IF($AF188="N/A", $Q188, $AF188), IF($AG188="N/A", $T188,$AG188)))))))</f>
        <v>8</v>
      </c>
      <c r="BT188" s="16">
        <f>IF(BB188="R", $CA188, IF(OR(BB188="P", BB188="T", BB188="N"), 0, IF($C188="DM", $T188, IF(OR(BB188="Y", BB188="IR"),$AM188,IF(BB188="C", IF($BI188="Y", IF($BA188="C", IF($AF188="N/A", $Q188, $AF188), IF($AF188="N/A", $T188, $AM188)), IF($AG188="N/A", $T188,$AG188)))))))</f>
        <v>8</v>
      </c>
      <c r="BU188" s="16">
        <f>IF(BC188="R", $CA188, IF(OR(BC188="P", BC188="T", BC188="N"), 0, IF($C188="DM", $T188, IF(OR(BC188="Y", BC188="IR"),$AM188,IF(BC188="C", IF($BI188="Y", IF($BA188="C", IF($AF188="N/A", $Q188, $AF188), IF($AF188="N/A", $T188, $AM188)), IF($AG188="N/A", $T188,$AG188)))))))</f>
        <v>8</v>
      </c>
      <c r="BV188" s="16">
        <f>IF(BD188="R", $CA188, IF(OR(BD188="P", BD188="T", BD188="N"), 0, IF($C188="DM", $T188, IF(OR(BD188="Y", BD188="IR"),$AM188,IF(BD188="C", IF($BI188="Y", IF($BA188="C", IF($AF188="N/A", $Q188, $AF188), IF($AF188="N/A", $T188, $AM188)), IF($AG188="N/A", $T188,$AG188)))))))</f>
        <v>8</v>
      </c>
      <c r="BW188" s="16">
        <f>IF(BE188="R", $CA188, IF(OR(BE188="P", BE188="T", BE188="N"), 0, IF($C188="DM", $T188, IF(OR(BE188="Y", BE188="IR"),$AM188,IF(BE188="C", IF($BI188="Y", IF($BA188="C", IF($AF188="N/A", $Q188, $AF188), IF($AF188="N/A", $T188, $AM188)), IF($AG188="N/A", $T188,$AG188)))))))</f>
        <v>8</v>
      </c>
      <c r="BX188" s="16">
        <f>IF(BF188="R", $CA188, IF(OR(BF188="P", BF188="T", BF188="N"), 0, IF($C188="DM", $T188, IF(OR(BF188="Y", BF188="IR"),$AM188,IF(BF188="C", IF($BI188="Y", IF($BA188="C", IF($AF188="N/A", $Q188, $AF188), IF($AF188="N/A", $T188, $AM188)), IF($AG188="N/A", $T188,$AG188)))))))</f>
        <v>8</v>
      </c>
      <c r="BY188" s="16">
        <f>IF(BG188="R", $CA188, IF(OR(BG188="P", BG188="T", BG188="N"), 0, IF($C188="DM", $T188, IF(OR(BG188="Y", BG188="IR"),$AM188,IF(BG188="C", IF($BI188="Y", IF($BA188="C", IF($AF188="N/A", $Q188, $AF188), IF($AF188="N/A", $T188, $AM188)), IF($AG188="N/A", $T188,$AG188)))))))</f>
        <v>8</v>
      </c>
      <c r="BZ188" s="16">
        <f>IF(BH188="R", $CA188, IF(OR(BH188="P", BH188="T", BH188="N"), 0, IF($C188="DM", $T188, IF(OR(BH188="Y", BH188="IR"),$AM188,IF(BH188="C", IF($BI188="Y", IF($BA188="C", IF($AF188="N/A", $Q188, $AF188), IF($AF188="N/A", $T188, $AM188)), IF($AG188="N/A", $T188,$AG188)))))))</f>
        <v>8</v>
      </c>
      <c r="CA188" s="15" t="s">
        <v>75</v>
      </c>
      <c r="CB188" s="16">
        <f>BZ188</f>
        <v>8</v>
      </c>
      <c r="CC188" s="15">
        <f>IF(OR($BH188="T", $BH188="R"), 0, IF($BH188="C", IF($BI188="Y", IF($BA188="C", 0, IF(AF188="N/A", Q188-T188, AF188-AG188)), IF($AF188="N/A", U188, AH188)), AN188))</f>
        <v>18</v>
      </c>
      <c r="CD188" s="15" t="str">
        <f>IF(OR($BH188="T", $BH188="R"), 0, IF($BH188="C", IF($BI188="Y", 0, IF($AF188="N/A", V188, AI188)), AO188))</f>
        <v>N/A</v>
      </c>
      <c r="CE188" s="15" t="str">
        <f>IF(OR($BH188="T", $BH188="R"), 0, IF($BH188="C", IF($BI188="Y", 0, IF($AF188="N/A", W188, AJ188)), AP188))</f>
        <v>N/A</v>
      </c>
      <c r="CF188" s="15" t="str">
        <f>IF(OR($BH188="T", $BH188="R"), 0, IF($BH188="C", IF($BI188="Y", 0, IF($AF188="N/A", X188, AK188)), AQ188))</f>
        <v>N/A</v>
      </c>
      <c r="CG188" t="str">
        <f>IF(AC188="N/A", "S:"&amp;L188&amp;" G:"&amp;M188&amp;" GR:"&amp;Q188, IF(AC188=0, "S:"&amp;L188&amp;" G:"&amp;M188&amp;" GR:"&amp;Q188, "S:"&amp;L188&amp;"/"&amp;AD188&amp;" G:"&amp;AE188&amp;" GR:"&amp;AF188))</f>
        <v>S:10 G:16 GR:16</v>
      </c>
    </row>
    <row r="189" spans="1:85" x14ac:dyDescent="0.25">
      <c r="A189" s="14">
        <v>5067</v>
      </c>
      <c r="B189" s="15" t="s">
        <v>1251</v>
      </c>
      <c r="C189" s="15" t="s">
        <v>61</v>
      </c>
      <c r="D189" s="15" t="s">
        <v>57</v>
      </c>
      <c r="E189" s="15">
        <f>VLOOKUP(B189, 'Rookie Year'!$A$2:$B$55679,2,FALSE)</f>
        <v>2019</v>
      </c>
      <c r="F189" s="15">
        <v>2023</v>
      </c>
      <c r="G189" s="15" t="s">
        <v>42</v>
      </c>
      <c r="H189" s="15" t="s">
        <v>1928</v>
      </c>
      <c r="I189" s="16">
        <v>27</v>
      </c>
      <c r="J189" s="15">
        <v>4</v>
      </c>
      <c r="K189" s="17">
        <f>IF(AND(G189&lt;&gt;"N",R189="N/A"), IF(I189&lt;4, 0, 0.25),IF(I189=1, IF(J189=1,0.25, 0.25), IF(I189&lt;13, 0.25, IF(I189&lt;26, 0.4, IF(I189&lt;51, 0.6, 0.75)))))</f>
        <v>0.6</v>
      </c>
      <c r="L189" s="16">
        <f>I189-M189</f>
        <v>10</v>
      </c>
      <c r="M189" s="16">
        <f>ROUNDUP(I189*K189,0)</f>
        <v>17</v>
      </c>
      <c r="N189" s="16">
        <f>M189*J189</f>
        <v>68</v>
      </c>
      <c r="O189" s="16">
        <v>17</v>
      </c>
      <c r="P189" s="16">
        <v>0</v>
      </c>
      <c r="Q189" s="16">
        <f>N189-O189-P189</f>
        <v>51</v>
      </c>
      <c r="R189" s="15" t="s">
        <v>75</v>
      </c>
      <c r="S189" s="15">
        <f>IF(R189="N/A", J189-($B$1-F189), J189-($B$1-R189))</f>
        <v>3</v>
      </c>
      <c r="T189" s="16">
        <v>17</v>
      </c>
      <c r="U189" s="16">
        <v>17</v>
      </c>
      <c r="V189" s="16">
        <v>17</v>
      </c>
      <c r="W189" s="16" t="str">
        <f>IF($S189&lt;4, "N/A", $M189)</f>
        <v>N/A</v>
      </c>
      <c r="X189" s="16" t="str">
        <f>IF($S189&lt;5, "N/A", $M189)</f>
        <v>N/A</v>
      </c>
      <c r="Y189" s="15" t="str">
        <f>IF(SUM(T189:X189)&lt;&gt;Q189, "CHECK", "OK")</f>
        <v>OK</v>
      </c>
      <c r="Z189" s="15" t="str">
        <f>IF(F189=$B$1, "No", IF(S189=1, "Yes", "No"))</f>
        <v>No</v>
      </c>
      <c r="AA189" s="18" t="str">
        <f>IF(C189="DM", "N/A", IF(Z189="No","N/A",VLOOKUP(B189,'Extension List'!$A$3:$R$1972,18,FALSE)))</f>
        <v>N/A</v>
      </c>
      <c r="AB189" s="15" t="str">
        <f>IF(C189="DM", "N/A", IF(Z189="No","N/A",VLOOKUP(B189,'Extension List'!$A$3:$T$1972,20,FALSE)))</f>
        <v>N/A</v>
      </c>
      <c r="AC189" s="15" t="str">
        <f>IF(AA189="N/A", "N/A", 0)</f>
        <v>N/A</v>
      </c>
      <c r="AD189" s="16" t="str">
        <f>IF(AE189="N/A", "N/A", AA189-AE189)</f>
        <v>N/A</v>
      </c>
      <c r="AE189" s="16" t="str">
        <f>IF(AA189="N/A", "N/A", IF(AC189&gt;0, IF(AA189&lt;13, ROUNDUP(0.25*AA189,0), IF(AA189&lt;26, ROUNDUP(0.4*AA189,0), IF(AA189&lt;51, ROUNDUP(0.6*AA189,0), ROUNDUP(0.75*AA189,0)))), "N/A"))</f>
        <v>N/A</v>
      </c>
      <c r="AF189" s="16" t="str">
        <f>IF(AD189="N/A","N/A", (AE189*AC189)+Q189)</f>
        <v>N/A</v>
      </c>
      <c r="AG189" s="16" t="str">
        <f>IF($AF189="N/A", "N/A", "TBC")</f>
        <v>N/A</v>
      </c>
      <c r="AH189" s="16" t="str">
        <f>IF($AF189="N/A", "N/A", "TBC")</f>
        <v>N/A</v>
      </c>
      <c r="AI189" s="16" t="str">
        <f>IF($AF189="N/A","N/A",IF(AC189&gt;1,"TBC","N/A"))</f>
        <v>N/A</v>
      </c>
      <c r="AJ189" s="16" t="str">
        <f>IF($AF189="N/A","N/A",IF(AC189&gt;2,"TBC","N/A"))</f>
        <v>N/A</v>
      </c>
      <c r="AK189" s="16" t="str">
        <f>IF($AF189="N/A","N/A",IF(AC189&gt;3,"TBC","N/A"))</f>
        <v>N/A</v>
      </c>
      <c r="AL189" s="16" t="str">
        <f>IF(AC189="N/A","N/A",IF(AC189&gt;0,IF(SUM(AG189:AK189)&lt;&gt;AF189,"CHECK","OK"),"N/A"))</f>
        <v>N/A</v>
      </c>
      <c r="AM189" s="16">
        <f>IF(AD189="N/A", L189+T189, L189+AG189)</f>
        <v>27</v>
      </c>
      <c r="AN189" s="16">
        <f>IF(AD189="N/A", IF(U189="N/A", "N/A", L189+U189), AD189+AH189)</f>
        <v>27</v>
      </c>
      <c r="AO189" s="16">
        <f>IF(AD189="N/A", IF(V189="N/A", "N/A", L189+V189), IF(AI189="N/A", "N/A", AD189+AI189))</f>
        <v>27</v>
      </c>
      <c r="AP189" s="16" t="str">
        <f>IF(AD189="N/A", IF(W189="N/A", "N/A", L189+W189), IF(AJ189="N/A", "N/A", AD189+AJ189))</f>
        <v>N/A</v>
      </c>
      <c r="AQ189" s="16" t="str">
        <f>IF(AD189="N/A", IF(X189="N/A", "N/A", L189+X189), IF(AK189="N/A", "N/A", AD189+AK189))</f>
        <v>N/A</v>
      </c>
      <c r="AR189" s="15" t="s">
        <v>40</v>
      </c>
      <c r="AS189" s="15" t="s">
        <v>40</v>
      </c>
      <c r="AT189" s="15" t="s">
        <v>40</v>
      </c>
      <c r="AU189" s="15" t="s">
        <v>40</v>
      </c>
      <c r="AV189" s="15" t="s">
        <v>40</v>
      </c>
      <c r="AW189" s="15" t="s">
        <v>40</v>
      </c>
      <c r="AX189" s="15" t="s">
        <v>40</v>
      </c>
      <c r="AY189" s="15" t="s">
        <v>40</v>
      </c>
      <c r="AZ189" s="15" t="s">
        <v>40</v>
      </c>
      <c r="BA189" s="15" t="s">
        <v>40</v>
      </c>
      <c r="BB189" s="15" t="s">
        <v>40</v>
      </c>
      <c r="BC189" s="15" t="s">
        <v>40</v>
      </c>
      <c r="BD189" s="15" t="s">
        <v>40</v>
      </c>
      <c r="BE189" s="15" t="s">
        <v>40</v>
      </c>
      <c r="BF189" s="15" t="s">
        <v>40</v>
      </c>
      <c r="BG189" s="15" t="s">
        <v>40</v>
      </c>
      <c r="BH189" s="15" t="s">
        <v>40</v>
      </c>
      <c r="BI189" s="15"/>
      <c r="BJ189" s="16">
        <f>IF(AR189="R", $CA189, IF(OR(AR189="P", AR189="T", AR189="N"), 0, IF($C189="DM", $T189, IF(OR(AR189="Y", AR189="IR"),$AM189,IF(AR189="C", IF($BI189="Y", IF($AF189="N/A", $Q189, $AF189), IF($AG189="N/A", $T189,$AG189)))))))</f>
        <v>27</v>
      </c>
      <c r="BK189" s="16">
        <f>IF(AS189="R", $CA189, IF(OR(AS189="P", AS189="T", AS189="N"), 0, IF($C189="DM", $T189, IF(OR(AS189="Y", AS189="IR"),$AM189,IF(AS189="C", IF($BI189="Y", IF($AF189="N/A", $Q189, $AF189), IF($AG189="N/A", $T189,$AG189)))))))</f>
        <v>27</v>
      </c>
      <c r="BL189" s="16">
        <f>IF(AT189="R", $CA189, IF(OR(AT189="P", AT189="T", AT189="N"), 0, IF($C189="DM", $T189, IF(OR(AT189="Y", AT189="IR"),$AM189,IF(AT189="C", IF($BI189="Y", IF($AF189="N/A", $Q189, $AF189), IF($AG189="N/A", $T189,$AG189)))))))</f>
        <v>27</v>
      </c>
      <c r="BM189" s="16">
        <f>IF(AU189="R", $CA189, IF(OR(AU189="P", AU189="T", AU189="N"), 0, IF($C189="DM", $T189, IF(OR(AU189="Y", AU189="IR"),$AM189,IF(AU189="C", IF($BI189="Y", IF($AF189="N/A", $Q189, $AF189), IF($AG189="N/A", $T189,$AG189)))))))</f>
        <v>27</v>
      </c>
      <c r="BN189" s="16">
        <f>IF(AV189="R", $CA189, IF(OR(AV189="P", AV189="T", AV189="N"), 0, IF($C189="DM", $T189, IF(OR(AV189="Y", AV189="IR"),$AM189,IF(AV189="C", IF($BI189="Y", IF($AF189="N/A", $Q189, $AF189), IF($AG189="N/A", $T189,$AG189)))))))</f>
        <v>27</v>
      </c>
      <c r="BO189" s="16">
        <f>IF(AW189="R", $CA189, IF(OR(AW189="P", AW189="T", AW189="N"), 0, IF($C189="DM", $T189, IF(OR(AW189="Y", AW189="IR"),$AM189,IF(AW189="C", IF($BI189="Y", IF($AF189="N/A", $Q189, $AF189), IF($AG189="N/A", $T189,$AG189)))))))</f>
        <v>27</v>
      </c>
      <c r="BP189" s="16">
        <f>IF(AX189="R", $CA189, IF(OR(AX189="P", AX189="T", AX189="N"), 0, IF($C189="DM", $T189, IF(OR(AX189="Y", AX189="IR"),$AM189,IF(AX189="C", IF($BI189="Y", IF($AF189="N/A", $Q189, $AF189), IF($AG189="N/A", $T189,$AG189)))))))</f>
        <v>27</v>
      </c>
      <c r="BQ189" s="16">
        <f>IF(AY189="R", $CA189, IF(OR(AY189="P", AY189="T", AY189="N"), 0, IF($C189="DM", $T189, IF(OR(AY189="Y", AY189="IR"),$AM189,IF(AY189="C", IF($BI189="Y", IF($AF189="N/A", $Q189, $AF189), IF($AG189="N/A", $T189,$AG189)))))))</f>
        <v>27</v>
      </c>
      <c r="BR189" s="16">
        <f>IF(AZ189="R", $CA189, IF(OR(AZ189="P", AZ189="T", AZ189="N"), 0, IF($C189="DM", $T189, IF(OR(AZ189="Y", AZ189="IR"),$AM189,IF(AZ189="C", IF($BI189="Y", IF($AF189="N/A", $Q189, $AF189), IF($AG189="N/A", $T189,$AG189)))))))</f>
        <v>27</v>
      </c>
      <c r="BS189" s="16">
        <f>IF(BA189="R", $CA189, IF(OR(BA189="P", BA189="T", BA189="N"), 0, IF($C189="DM", $T189, IF(OR(BA189="Y", BA189="IR"),$AM189,IF(BA189="C", IF($BI189="Y", IF($AF189="N/A", $Q189, $AF189), IF($AG189="N/A", $T189,$AG189)))))))</f>
        <v>27</v>
      </c>
      <c r="BT189" s="16">
        <f>IF(BB189="R", $CA189, IF(OR(BB189="P", BB189="T", BB189="N"), 0, IF($C189="DM", $T189, IF(OR(BB189="Y", BB189="IR"),$AM189,IF(BB189="C", IF($BI189="Y", IF($BA189="C", IF($AF189="N/A", $Q189, $AF189), IF($AF189="N/A", $T189, $AM189)), IF($AG189="N/A", $T189,$AG189)))))))</f>
        <v>27</v>
      </c>
      <c r="BU189" s="16">
        <f>IF(BC189="R", $CA189, IF(OR(BC189="P", BC189="T", BC189="N"), 0, IF($C189="DM", $T189, IF(OR(BC189="Y", BC189="IR"),$AM189,IF(BC189="C", IF($BI189="Y", IF($BA189="C", IF($AF189="N/A", $Q189, $AF189), IF($AF189="N/A", $T189, $AM189)), IF($AG189="N/A", $T189,$AG189)))))))</f>
        <v>27</v>
      </c>
      <c r="BV189" s="16">
        <f>IF(BD189="R", $CA189, IF(OR(BD189="P", BD189="T", BD189="N"), 0, IF($C189="DM", $T189, IF(OR(BD189="Y", BD189="IR"),$AM189,IF(BD189="C", IF($BI189="Y", IF($BA189="C", IF($AF189="N/A", $Q189, $AF189), IF($AF189="N/A", $T189, $AM189)), IF($AG189="N/A", $T189,$AG189)))))))</f>
        <v>27</v>
      </c>
      <c r="BW189" s="16">
        <f>IF(BE189="R", $CA189, IF(OR(BE189="P", BE189="T", BE189="N"), 0, IF($C189="DM", $T189, IF(OR(BE189="Y", BE189="IR"),$AM189,IF(BE189="C", IF($BI189="Y", IF($BA189="C", IF($AF189="N/A", $Q189, $AF189), IF($AF189="N/A", $T189, $AM189)), IF($AG189="N/A", $T189,$AG189)))))))</f>
        <v>27</v>
      </c>
      <c r="BX189" s="16">
        <f>IF(BF189="R", $CA189, IF(OR(BF189="P", BF189="T", BF189="N"), 0, IF($C189="DM", $T189, IF(OR(BF189="Y", BF189="IR"),$AM189,IF(BF189="C", IF($BI189="Y", IF($BA189="C", IF($AF189="N/A", $Q189, $AF189), IF($AF189="N/A", $T189, $AM189)), IF($AG189="N/A", $T189,$AG189)))))))</f>
        <v>27</v>
      </c>
      <c r="BY189" s="16">
        <f>IF(BG189="R", $CA189, IF(OR(BG189="P", BG189="T", BG189="N"), 0, IF($C189="DM", $T189, IF(OR(BG189="Y", BG189="IR"),$AM189,IF(BG189="C", IF($BI189="Y", IF($BA189="C", IF($AF189="N/A", $Q189, $AF189), IF($AF189="N/A", $T189, $AM189)), IF($AG189="N/A", $T189,$AG189)))))))</f>
        <v>27</v>
      </c>
      <c r="BZ189" s="16">
        <f>IF(BH189="R", $CA189, IF(OR(BH189="P", BH189="T", BH189="N"), 0, IF($C189="DM", $T189, IF(OR(BH189="Y", BH189="IR"),$AM189,IF(BH189="C", IF($BI189="Y", IF($BA189="C", IF($AF189="N/A", $Q189, $AF189), IF($AF189="N/A", $T189, $AM189)), IF($AG189="N/A", $T189,$AG189)))))))</f>
        <v>27</v>
      </c>
      <c r="CA189" s="15" t="s">
        <v>75</v>
      </c>
      <c r="CB189" s="16">
        <f>BZ189</f>
        <v>27</v>
      </c>
      <c r="CC189" s="15">
        <f>IF(OR($BH189="T", $BH189="R"), 0, IF($BH189="C", IF($BI189="Y", IF($BA189="C", 0, IF(AF189="N/A", Q189-T189, AF189-AG189)), IF($AF189="N/A", U189, AH189)), AN189))</f>
        <v>27</v>
      </c>
      <c r="CD189" s="15">
        <f>IF(OR($BH189="T", $BH189="R"), 0, IF($BH189="C", IF($BI189="Y", 0, IF($AF189="N/A", V189, AI189)), AO189))</f>
        <v>27</v>
      </c>
      <c r="CE189" s="15" t="str">
        <f>IF(OR($BH189="T", $BH189="R"), 0, IF($BH189="C", IF($BI189="Y", 0, IF($AF189="N/A", W189, AJ189)), AP189))</f>
        <v>N/A</v>
      </c>
      <c r="CF189" s="15" t="str">
        <f>IF(OR($BH189="T", $BH189="R"), 0, IF($BH189="C", IF($BI189="Y", 0, IF($AF189="N/A", X189, AK189)), AQ189))</f>
        <v>N/A</v>
      </c>
      <c r="CG189" t="str">
        <f>IF(AC189="N/A", "S:"&amp;L189&amp;" G:"&amp;M189&amp;" GR:"&amp;Q189, IF(AC189=0, "S:"&amp;L189&amp;" G:"&amp;M189&amp;" GR:"&amp;Q189, "S:"&amp;L189&amp;"/"&amp;AD189&amp;" G:"&amp;AE189&amp;" GR:"&amp;AF189))</f>
        <v>S:10 G:17 GR:51</v>
      </c>
    </row>
    <row r="190" spans="1:85" x14ac:dyDescent="0.25">
      <c r="A190" s="14">
        <v>5068</v>
      </c>
      <c r="B190" s="15" t="s">
        <v>2521</v>
      </c>
      <c r="C190" s="15" t="s">
        <v>61</v>
      </c>
      <c r="D190" s="15" t="s">
        <v>57</v>
      </c>
      <c r="E190" s="15">
        <f>VLOOKUP(B190, 'Rookie Year'!$A$2:$B$55679,2,FALSE)</f>
        <v>2013</v>
      </c>
      <c r="F190" s="15">
        <v>2023</v>
      </c>
      <c r="G190" s="15" t="s">
        <v>42</v>
      </c>
      <c r="H190" s="15" t="s">
        <v>1928</v>
      </c>
      <c r="I190" s="16">
        <v>1</v>
      </c>
      <c r="J190" s="15">
        <v>3</v>
      </c>
      <c r="K190" s="17">
        <f>IF(AND(G190&lt;&gt;"N",R190="N/A"), IF(I190&lt;4, 0, 0.25),IF(I190=1, IF(J190=1,0.25, 0.25), IF(I190&lt;13, 0.25, IF(I190&lt;26, 0.4, IF(I190&lt;51, 0.6, 0.75)))))</f>
        <v>0.25</v>
      </c>
      <c r="L190" s="16">
        <f>I190-M190</f>
        <v>0</v>
      </c>
      <c r="M190" s="16">
        <f>ROUNDUP(I190*K190,0)</f>
        <v>1</v>
      </c>
      <c r="N190" s="16">
        <f>M190*J190</f>
        <v>3</v>
      </c>
      <c r="O190" s="16">
        <v>1</v>
      </c>
      <c r="P190" s="16">
        <v>0</v>
      </c>
      <c r="Q190" s="16">
        <f>N190-O190-P190</f>
        <v>2</v>
      </c>
      <c r="R190" s="15" t="s">
        <v>75</v>
      </c>
      <c r="S190" s="15">
        <f>IF(R190="N/A", J190-($B$1-F190), J190-($B$1-R190))</f>
        <v>2</v>
      </c>
      <c r="T190" s="16">
        <v>1</v>
      </c>
      <c r="U190" s="16">
        <v>1</v>
      </c>
      <c r="V190" s="16" t="str">
        <f>IF($S190&lt;3, "N/A", $M190)</f>
        <v>N/A</v>
      </c>
      <c r="W190" s="16" t="str">
        <f>IF($S190&lt;4, "N/A", $M190)</f>
        <v>N/A</v>
      </c>
      <c r="X190" s="16" t="str">
        <f>IF($S190&lt;5, "N/A", $M190)</f>
        <v>N/A</v>
      </c>
      <c r="Y190" s="15" t="str">
        <f>IF(SUM(T190:X190)&lt;&gt;Q190, "CHECK", "OK")</f>
        <v>OK</v>
      </c>
      <c r="Z190" s="15" t="str">
        <f>IF(F190=$B$1, "No", IF(S190=1, "Yes", "No"))</f>
        <v>No</v>
      </c>
      <c r="AA190" s="18" t="str">
        <f>IF(C190="DM", "N/A", IF(Z190="No","N/A",VLOOKUP(B190,'Extension List'!$A$3:$R$1972,18,FALSE)))</f>
        <v>N/A</v>
      </c>
      <c r="AB190" s="15" t="str">
        <f>IF(C190="DM", "N/A", IF(Z190="No","N/A",VLOOKUP(B190,'Extension List'!$A$3:$T$1972,20,FALSE)))</f>
        <v>N/A</v>
      </c>
      <c r="AC190" s="15" t="str">
        <f>IF(AA190="N/A", "N/A", 0)</f>
        <v>N/A</v>
      </c>
      <c r="AD190" s="16" t="str">
        <f>IF(AE190="N/A", "N/A", AA190-AE190)</f>
        <v>N/A</v>
      </c>
      <c r="AE190" s="16" t="str">
        <f>IF(AA190="N/A", "N/A", IF(AC190&gt;0, IF(AA190&lt;13, ROUNDUP(0.25*AA190,0), IF(AA190&lt;26, ROUNDUP(0.4*AA190,0), IF(AA190&lt;51, ROUNDUP(0.6*AA190,0), ROUNDUP(0.75*AA190,0)))), "N/A"))</f>
        <v>N/A</v>
      </c>
      <c r="AF190" s="16" t="str">
        <f>IF(AD190="N/A","N/A", (AE190*AC190)+Q190)</f>
        <v>N/A</v>
      </c>
      <c r="AG190" s="16" t="str">
        <f>IF($AF190="N/A", "N/A", "TBC")</f>
        <v>N/A</v>
      </c>
      <c r="AH190" s="16" t="str">
        <f>IF($AF190="N/A", "N/A", "TBC")</f>
        <v>N/A</v>
      </c>
      <c r="AI190" s="16" t="str">
        <f>IF($AF190="N/A","N/A",IF(AC190&gt;1,"TBC","N/A"))</f>
        <v>N/A</v>
      </c>
      <c r="AJ190" s="16" t="str">
        <f>IF($AF190="N/A","N/A",IF(AC190&gt;2,"TBC","N/A"))</f>
        <v>N/A</v>
      </c>
      <c r="AK190" s="16" t="str">
        <f>IF($AF190="N/A","N/A",IF(AC190&gt;3,"TBC","N/A"))</f>
        <v>N/A</v>
      </c>
      <c r="AL190" s="16" t="str">
        <f>IF(AC190="N/A","N/A",IF(AC190&gt;0,IF(SUM(AG190:AK190)&lt;&gt;AF190,"CHECK","OK"),"N/A"))</f>
        <v>N/A</v>
      </c>
      <c r="AM190" s="16">
        <f>IF(AD190="N/A", L190+T190, L190+AG190)</f>
        <v>1</v>
      </c>
      <c r="AN190" s="16">
        <f>IF(AD190="N/A", IF(U190="N/A", "N/A", L190+U190), AD190+AH190)</f>
        <v>1</v>
      </c>
      <c r="AO190" s="16" t="str">
        <f>IF(AD190="N/A", IF(V190="N/A", "N/A", L190+V190), IF(AI190="N/A", "N/A", AD190+AI190))</f>
        <v>N/A</v>
      </c>
      <c r="AP190" s="16" t="str">
        <f>IF(AD190="N/A", IF(W190="N/A", "N/A", L190+W190), IF(AJ190="N/A", "N/A", AD190+AJ190))</f>
        <v>N/A</v>
      </c>
      <c r="AQ190" s="16" t="str">
        <f>IF(AD190="N/A", IF(X190="N/A", "N/A", L190+X190), IF(AK190="N/A", "N/A", AD190+AK190))</f>
        <v>N/A</v>
      </c>
      <c r="AR190" s="15" t="s">
        <v>40</v>
      </c>
      <c r="AS190" s="15" t="s">
        <v>40</v>
      </c>
      <c r="AT190" s="15" t="s">
        <v>40</v>
      </c>
      <c r="AU190" s="15" t="s">
        <v>40</v>
      </c>
      <c r="AV190" s="15" t="s">
        <v>40</v>
      </c>
      <c r="AW190" s="15" t="s">
        <v>40</v>
      </c>
      <c r="AX190" s="15" t="s">
        <v>40</v>
      </c>
      <c r="AY190" s="15" t="s">
        <v>40</v>
      </c>
      <c r="AZ190" s="15" t="s">
        <v>40</v>
      </c>
      <c r="BA190" s="15" t="s">
        <v>40</v>
      </c>
      <c r="BB190" s="15" t="s">
        <v>40</v>
      </c>
      <c r="BC190" s="15" t="s">
        <v>40</v>
      </c>
      <c r="BD190" s="15" t="s">
        <v>40</v>
      </c>
      <c r="BE190" s="15" t="s">
        <v>40</v>
      </c>
      <c r="BF190" s="15" t="s">
        <v>40</v>
      </c>
      <c r="BG190" s="15" t="s">
        <v>40</v>
      </c>
      <c r="BH190" s="15" t="s">
        <v>40</v>
      </c>
      <c r="BI190" s="15"/>
      <c r="BJ190" s="16">
        <f>IF(AR190="R", $CA190, IF(OR(AR190="P", AR190="T", AR190="N"), 0, IF($C190="DM", $T190, IF(OR(AR190="Y", AR190="IR"),$AM190,IF(AR190="C", IF($BI190="Y", IF($AF190="N/A", $Q190, $AF190), IF($AG190="N/A", $T190,$AG190)))))))</f>
        <v>1</v>
      </c>
      <c r="BK190" s="16">
        <f>IF(AS190="R", $CA190, IF(OR(AS190="P", AS190="T", AS190="N"), 0, IF($C190="DM", $T190, IF(OR(AS190="Y", AS190="IR"),$AM190,IF(AS190="C", IF($BI190="Y", IF($AF190="N/A", $Q190, $AF190), IF($AG190="N/A", $T190,$AG190)))))))</f>
        <v>1</v>
      </c>
      <c r="BL190" s="16">
        <f>IF(AT190="R", $CA190, IF(OR(AT190="P", AT190="T", AT190="N"), 0, IF($C190="DM", $T190, IF(OR(AT190="Y", AT190="IR"),$AM190,IF(AT190="C", IF($BI190="Y", IF($AF190="N/A", $Q190, $AF190), IF($AG190="N/A", $T190,$AG190)))))))</f>
        <v>1</v>
      </c>
      <c r="BM190" s="16">
        <f>IF(AU190="R", $CA190, IF(OR(AU190="P", AU190="T", AU190="N"), 0, IF($C190="DM", $T190, IF(OR(AU190="Y", AU190="IR"),$AM190,IF(AU190="C", IF($BI190="Y", IF($AF190="N/A", $Q190, $AF190), IF($AG190="N/A", $T190,$AG190)))))))</f>
        <v>1</v>
      </c>
      <c r="BN190" s="16">
        <f>IF(AV190="R", $CA190, IF(OR(AV190="P", AV190="T", AV190="N"), 0, IF($C190="DM", $T190, IF(OR(AV190="Y", AV190="IR"),$AM190,IF(AV190="C", IF($BI190="Y", IF($AF190="N/A", $Q190, $AF190), IF($AG190="N/A", $T190,$AG190)))))))</f>
        <v>1</v>
      </c>
      <c r="BO190" s="16">
        <f>IF(AW190="R", $CA190, IF(OR(AW190="P", AW190="T", AW190="N"), 0, IF($C190="DM", $T190, IF(OR(AW190="Y", AW190="IR"),$AM190,IF(AW190="C", IF($BI190="Y", IF($AF190="N/A", $Q190, $AF190), IF($AG190="N/A", $T190,$AG190)))))))</f>
        <v>1</v>
      </c>
      <c r="BP190" s="16">
        <f>IF(AX190="R", $CA190, IF(OR(AX190="P", AX190="T", AX190="N"), 0, IF($C190="DM", $T190, IF(OR(AX190="Y", AX190="IR"),$AM190,IF(AX190="C", IF($BI190="Y", IF($AF190="N/A", $Q190, $AF190), IF($AG190="N/A", $T190,$AG190)))))))</f>
        <v>1</v>
      </c>
      <c r="BQ190" s="16">
        <f>IF(AY190="R", $CA190, IF(OR(AY190="P", AY190="T", AY190="N"), 0, IF($C190="DM", $T190, IF(OR(AY190="Y", AY190="IR"),$AM190,IF(AY190="C", IF($BI190="Y", IF($AF190="N/A", $Q190, $AF190), IF($AG190="N/A", $T190,$AG190)))))))</f>
        <v>1</v>
      </c>
      <c r="BR190" s="16">
        <f>IF(AZ190="R", $CA190, IF(OR(AZ190="P", AZ190="T", AZ190="N"), 0, IF($C190="DM", $T190, IF(OR(AZ190="Y", AZ190="IR"),$AM190,IF(AZ190="C", IF($BI190="Y", IF($AF190="N/A", $Q190, $AF190), IF($AG190="N/A", $T190,$AG190)))))))</f>
        <v>1</v>
      </c>
      <c r="BS190" s="16">
        <f>IF(BA190="R", $CA190, IF(OR(BA190="P", BA190="T", BA190="N"), 0, IF($C190="DM", $T190, IF(OR(BA190="Y", BA190="IR"),$AM190,IF(BA190="C", IF($BI190="Y", IF($AF190="N/A", $Q190, $AF190), IF($AG190="N/A", $T190,$AG190)))))))</f>
        <v>1</v>
      </c>
      <c r="BT190" s="16">
        <f>IF(BB190="R", $CA190, IF(OR(BB190="P", BB190="T", BB190="N"), 0, IF($C190="DM", $T190, IF(OR(BB190="Y", BB190="IR"),$AM190,IF(BB190="C", IF($BI190="Y", IF($BA190="C", IF($AF190="N/A", $Q190, $AF190), IF($AF190="N/A", $T190, $AM190)), IF($AG190="N/A", $T190,$AG190)))))))</f>
        <v>1</v>
      </c>
      <c r="BU190" s="16">
        <f>IF(BC190="R", $CA190, IF(OR(BC190="P", BC190="T", BC190="N"), 0, IF($C190="DM", $T190, IF(OR(BC190="Y", BC190="IR"),$AM190,IF(BC190="C", IF($BI190="Y", IF($BA190="C", IF($AF190="N/A", $Q190, $AF190), IF($AF190="N/A", $T190, $AM190)), IF($AG190="N/A", $T190,$AG190)))))))</f>
        <v>1</v>
      </c>
      <c r="BV190" s="16">
        <f>IF(BD190="R", $CA190, IF(OR(BD190="P", BD190="T", BD190="N"), 0, IF($C190="DM", $T190, IF(OR(BD190="Y", BD190="IR"),$AM190,IF(BD190="C", IF($BI190="Y", IF($BA190="C", IF($AF190="N/A", $Q190, $AF190), IF($AF190="N/A", $T190, $AM190)), IF($AG190="N/A", $T190,$AG190)))))))</f>
        <v>1</v>
      </c>
      <c r="BW190" s="16">
        <f>IF(BE190="R", $CA190, IF(OR(BE190="P", BE190="T", BE190="N"), 0, IF($C190="DM", $T190, IF(OR(BE190="Y", BE190="IR"),$AM190,IF(BE190="C", IF($BI190="Y", IF($BA190="C", IF($AF190="N/A", $Q190, $AF190), IF($AF190="N/A", $T190, $AM190)), IF($AG190="N/A", $T190,$AG190)))))))</f>
        <v>1</v>
      </c>
      <c r="BX190" s="16">
        <f>IF(BF190="R", $CA190, IF(OR(BF190="P", BF190="T", BF190="N"), 0, IF($C190="DM", $T190, IF(OR(BF190="Y", BF190="IR"),$AM190,IF(BF190="C", IF($BI190="Y", IF($BA190="C", IF($AF190="N/A", $Q190, $AF190), IF($AF190="N/A", $T190, $AM190)), IF($AG190="N/A", $T190,$AG190)))))))</f>
        <v>1</v>
      </c>
      <c r="BY190" s="16">
        <f>IF(BG190="R", $CA190, IF(OR(BG190="P", BG190="T", BG190="N"), 0, IF($C190="DM", $T190, IF(OR(BG190="Y", BG190="IR"),$AM190,IF(BG190="C", IF($BI190="Y", IF($BA190="C", IF($AF190="N/A", $Q190, $AF190), IF($AF190="N/A", $T190, $AM190)), IF($AG190="N/A", $T190,$AG190)))))))</f>
        <v>1</v>
      </c>
      <c r="BZ190" s="16">
        <f>IF(BH190="R", $CA190, IF(OR(BH190="P", BH190="T", BH190="N"), 0, IF($C190="DM", $T190, IF(OR(BH190="Y", BH190="IR"),$AM190,IF(BH190="C", IF($BI190="Y", IF($BA190="C", IF($AF190="N/A", $Q190, $AF190), IF($AF190="N/A", $T190, $AM190)), IF($AG190="N/A", $T190,$AG190)))))))</f>
        <v>1</v>
      </c>
      <c r="CA190" s="15" t="s">
        <v>75</v>
      </c>
      <c r="CB190" s="16">
        <f>BZ190</f>
        <v>1</v>
      </c>
      <c r="CC190" s="15">
        <f>IF(OR($BH190="T", $BH190="R"), 0, IF($BH190="C", IF($BI190="Y", IF($BA190="C", 0, IF(AF190="N/A", Q190-T190, AF190-AG190)), IF($AF190="N/A", U190, AH190)), AN190))</f>
        <v>1</v>
      </c>
      <c r="CD190" s="15" t="str">
        <f>IF(OR($BH190="T", $BH190="R"), 0, IF($BH190="C", IF($BI190="Y", 0, IF($AF190="N/A", V190, AI190)), AO190))</f>
        <v>N/A</v>
      </c>
      <c r="CE190" s="15" t="str">
        <f>IF(OR($BH190="T", $BH190="R"), 0, IF($BH190="C", IF($BI190="Y", 0, IF($AF190="N/A", W190, AJ190)), AP190))</f>
        <v>N/A</v>
      </c>
      <c r="CF190" s="15" t="str">
        <f>IF(OR($BH190="T", $BH190="R"), 0, IF($BH190="C", IF($BI190="Y", 0, IF($AF190="N/A", X190, AK190)), AQ190))</f>
        <v>N/A</v>
      </c>
      <c r="CG190" t="str">
        <f>IF(AC190="N/A", "S:"&amp;L190&amp;" G:"&amp;M190&amp;" GR:"&amp;Q190, IF(AC190=0, "S:"&amp;L190&amp;" G:"&amp;M190&amp;" GR:"&amp;Q190, "S:"&amp;L190&amp;"/"&amp;AD190&amp;" G:"&amp;AE190&amp;" GR:"&amp;AF190))</f>
        <v>S:0 G:1 GR:2</v>
      </c>
    </row>
    <row r="191" spans="1:85" x14ac:dyDescent="0.25">
      <c r="A191" s="14">
        <v>5600</v>
      </c>
      <c r="B191" s="15" t="s">
        <v>2949</v>
      </c>
      <c r="C191" s="15" t="s">
        <v>61</v>
      </c>
      <c r="D191" s="15" t="s">
        <v>57</v>
      </c>
      <c r="E191" s="15">
        <f>VLOOKUP(B191, 'Rookie Year'!$A$2:$B$55679,2,FALSE)</f>
        <v>2024</v>
      </c>
      <c r="F191" s="15">
        <v>2024</v>
      </c>
      <c r="G191" s="15" t="s">
        <v>40</v>
      </c>
      <c r="H191" s="15" t="s">
        <v>2153</v>
      </c>
      <c r="I191" s="16">
        <v>11</v>
      </c>
      <c r="J191" s="15">
        <v>4</v>
      </c>
      <c r="K191" s="17">
        <f>IF(AND(G191&lt;&gt;"N",R191="N/A"), IF(I191&lt;4, 0, 0.25),IF(I191=1, IF(J191=1,0.25, 0.25), IF(I191&lt;13, 0.25, IF(I191&lt;26, 0.4, IF(I191&lt;51, 0.6, 0.75)))))</f>
        <v>0.25</v>
      </c>
      <c r="L191" s="16">
        <f>I191-M191</f>
        <v>8</v>
      </c>
      <c r="M191" s="16">
        <f>ROUNDUP(I191*K191,0)</f>
        <v>3</v>
      </c>
      <c r="N191" s="16">
        <f>M191*J191</f>
        <v>12</v>
      </c>
      <c r="O191" s="16">
        <v>0</v>
      </c>
      <c r="P191" s="16">
        <v>0</v>
      </c>
      <c r="Q191" s="16">
        <f>N191-O191-P191</f>
        <v>12</v>
      </c>
      <c r="R191" s="15" t="s">
        <v>75</v>
      </c>
      <c r="S191" s="15">
        <f>IF(R191="N/A", J191-($B$1-F191), J191-($B$1-R191))</f>
        <v>4</v>
      </c>
      <c r="T191" s="16">
        <v>12</v>
      </c>
      <c r="U191" s="16">
        <v>0</v>
      </c>
      <c r="V191" s="16">
        <v>0</v>
      </c>
      <c r="W191" s="16">
        <v>0</v>
      </c>
      <c r="X191" s="16" t="str">
        <f>IF($S191&lt;5, "N/A", $M191)</f>
        <v>N/A</v>
      </c>
      <c r="Y191" s="15" t="str">
        <f>IF(SUM(T191:X191)&lt;&gt;Q191, "CHECK", "OK")</f>
        <v>OK</v>
      </c>
      <c r="Z191" s="15" t="str">
        <f>IF(F191=$B$1, "No", IF(S191=1, "Yes", "No"))</f>
        <v>No</v>
      </c>
      <c r="AA191" s="18" t="str">
        <f>IF(C191="DM", "N/A", IF(Z191="No","N/A",VLOOKUP(B191,'Extension List'!$A$3:$R$1972,18,FALSE)))</f>
        <v>N/A</v>
      </c>
      <c r="AB191" s="15" t="str">
        <f>IF(C191="DM", "N/A", IF(Z191="No","N/A",VLOOKUP(B191,'Extension List'!$A$3:$T$1972,20,FALSE)))</f>
        <v>N/A</v>
      </c>
      <c r="AC191" s="15" t="str">
        <f>IF(AA191="N/A", "N/A", 0)</f>
        <v>N/A</v>
      </c>
      <c r="AD191" s="16" t="str">
        <f>IF(AE191="N/A", "N/A", AA191-AE191)</f>
        <v>N/A</v>
      </c>
      <c r="AE191" s="16" t="str">
        <f>IF(AA191="N/A", "N/A", IF(AC191&gt;0, IF(AA191&lt;13, ROUNDUP(0.25*AA191,0), IF(AA191&lt;26, ROUNDUP(0.4*AA191,0), IF(AA191&lt;51, ROUNDUP(0.6*AA191,0), ROUNDUP(0.75*AA191,0)))), "N/A"))</f>
        <v>N/A</v>
      </c>
      <c r="AF191" s="16" t="str">
        <f>IF(AD191="N/A","N/A", (AE191*AC191)+Q191)</f>
        <v>N/A</v>
      </c>
      <c r="AG191" s="16" t="str">
        <f>IF($AF191="N/A", "N/A", "TBC")</f>
        <v>N/A</v>
      </c>
      <c r="AH191" s="16" t="str">
        <f>IF($AF191="N/A", "N/A", "TBC")</f>
        <v>N/A</v>
      </c>
      <c r="AI191" s="16" t="str">
        <f>IF($AF191="N/A","N/A",IF(AC191&gt;1,"TBC","N/A"))</f>
        <v>N/A</v>
      </c>
      <c r="AJ191" s="16" t="str">
        <f>IF($AF191="N/A","N/A",IF(AC191&gt;2,"TBC","N/A"))</f>
        <v>N/A</v>
      </c>
      <c r="AK191" s="16" t="str">
        <f>IF($AF191="N/A","N/A",IF(AC191&gt;3,"TBC","N/A"))</f>
        <v>N/A</v>
      </c>
      <c r="AL191" s="16" t="str">
        <f>IF(AC191="N/A","N/A",IF(AC191&gt;0,IF(SUM(AG191:AK191)&lt;&gt;AF191,"CHECK","OK"),"N/A"))</f>
        <v>N/A</v>
      </c>
      <c r="AM191" s="16">
        <f>IF(AD191="N/A", L191+T191, L191+AG191)</f>
        <v>20</v>
      </c>
      <c r="AN191" s="16">
        <f>IF(AD191="N/A", IF(U191="N/A", "N/A", L191+U191), AD191+AH191)</f>
        <v>8</v>
      </c>
      <c r="AO191" s="16">
        <f>IF(AD191="N/A", IF(V191="N/A", "N/A", L191+V191), IF(AI191="N/A", "N/A", AD191+AI191))</f>
        <v>8</v>
      </c>
      <c r="AP191" s="16">
        <f>IF(AD191="N/A", IF(W191="N/A", "N/A", L191+W191), IF(AJ191="N/A", "N/A", AD191+AJ191))</f>
        <v>8</v>
      </c>
      <c r="AQ191" s="16" t="str">
        <f>IF(AD191="N/A", IF(X191="N/A", "N/A", L191+X191), IF(AK191="N/A", "N/A", AD191+AK191))</f>
        <v>N/A</v>
      </c>
      <c r="AR191" s="15" t="s">
        <v>40</v>
      </c>
      <c r="AS191" s="15" t="s">
        <v>40</v>
      </c>
      <c r="AT191" s="15" t="s">
        <v>40</v>
      </c>
      <c r="AU191" s="15" t="s">
        <v>40</v>
      </c>
      <c r="AV191" s="15" t="s">
        <v>40</v>
      </c>
      <c r="AW191" s="15" t="s">
        <v>40</v>
      </c>
      <c r="AX191" s="15" t="s">
        <v>40</v>
      </c>
      <c r="AY191" s="15" t="s">
        <v>40</v>
      </c>
      <c r="AZ191" s="15" t="s">
        <v>40</v>
      </c>
      <c r="BA191" s="15" t="s">
        <v>40</v>
      </c>
      <c r="BB191" s="15" t="s">
        <v>40</v>
      </c>
      <c r="BC191" s="15" t="s">
        <v>40</v>
      </c>
      <c r="BD191" s="15" t="s">
        <v>40</v>
      </c>
      <c r="BE191" s="15" t="s">
        <v>40</v>
      </c>
      <c r="BF191" s="15" t="s">
        <v>40</v>
      </c>
      <c r="BG191" s="15" t="s">
        <v>40</v>
      </c>
      <c r="BH191" s="15" t="s">
        <v>40</v>
      </c>
      <c r="BJ191" s="16">
        <f>IF(AR191="R", $CA191, IF(OR(AR191="P", AR191="T", AR191="N"), 0, IF($C191="DM", $T191, IF(OR(AR191="Y", AR191="IR"),$AM191,IF(AR191="C", IF($BI191="Y", IF($AF191="N/A", $Q191, $AF191), IF($AG191="N/A", $T191,$AG191)))))))</f>
        <v>20</v>
      </c>
      <c r="BK191" s="16">
        <f>IF(AS191="R", $CA191, IF(OR(AS191="P", AS191="T", AS191="N"), 0, IF($C191="DM", $T191, IF(OR(AS191="Y", AS191="IR"),$AM191,IF(AS191="C", IF($BI191="Y", IF($AF191="N/A", $Q191, $AF191), IF($AG191="N/A", $T191,$AG191)))))))</f>
        <v>20</v>
      </c>
      <c r="BL191" s="16">
        <f>IF(AT191="R", $CA191, IF(OR(AT191="P", AT191="T", AT191="N"), 0, IF($C191="DM", $T191, IF(OR(AT191="Y", AT191="IR"),$AM191,IF(AT191="C", IF($BI191="Y", IF($AF191="N/A", $Q191, $AF191), IF($AG191="N/A", $T191,$AG191)))))))</f>
        <v>20</v>
      </c>
      <c r="BM191" s="16">
        <f>IF(AU191="R", $CA191, IF(OR(AU191="P", AU191="T", AU191="N"), 0, IF($C191="DM", $T191, IF(OR(AU191="Y", AU191="IR"),$AM191,IF(AU191="C", IF($BI191="Y", IF($AF191="N/A", $Q191, $AF191), IF($AG191="N/A", $T191,$AG191)))))))</f>
        <v>20</v>
      </c>
      <c r="BN191" s="16">
        <f>IF(AV191="R", $CA191, IF(OR(AV191="P", AV191="T", AV191="N"), 0, IF($C191="DM", $T191, IF(OR(AV191="Y", AV191="IR"),$AM191,IF(AV191="C", IF($BI191="Y", IF($AF191="N/A", $Q191, $AF191), IF($AG191="N/A", $T191,$AG191)))))))</f>
        <v>20</v>
      </c>
      <c r="BO191" s="16">
        <f>IF(AW191="R", $CA191, IF(OR(AW191="P", AW191="T", AW191="N"), 0, IF($C191="DM", $T191, IF(OR(AW191="Y", AW191="IR"),$AM191,IF(AW191="C", IF($BI191="Y", IF($AF191="N/A", $Q191, $AF191), IF($AG191="N/A", $T191,$AG191)))))))</f>
        <v>20</v>
      </c>
      <c r="BP191" s="16">
        <f>IF(AX191="R", $CA191, IF(OR(AX191="P", AX191="T", AX191="N"), 0, IF($C191="DM", $T191, IF(OR(AX191="Y", AX191="IR"),$AM191,IF(AX191="C", IF($BI191="Y", IF($AF191="N/A", $Q191, $AF191), IF($AG191="N/A", $T191,$AG191)))))))</f>
        <v>20</v>
      </c>
      <c r="BQ191" s="16">
        <f>IF(AY191="R", $CA191, IF(OR(AY191="P", AY191="T", AY191="N"), 0, IF($C191="DM", $T191, IF(OR(AY191="Y", AY191="IR"),$AM191,IF(AY191="C", IF($BI191="Y", IF($AF191="N/A", $Q191, $AF191), IF($AG191="N/A", $T191,$AG191)))))))</f>
        <v>20</v>
      </c>
      <c r="BR191" s="16">
        <f>IF(AZ191="R", $CA191, IF(OR(AZ191="P", AZ191="T", AZ191="N"), 0, IF($C191="DM", $T191, IF(OR(AZ191="Y", AZ191="IR"),$AM191,IF(AZ191="C", IF($BI191="Y", IF($AF191="N/A", $Q191, $AF191), IF($AG191="N/A", $T191,$AG191)))))))</f>
        <v>20</v>
      </c>
      <c r="BS191" s="16">
        <f>IF(BA191="R", $CA191, IF(OR(BA191="P", BA191="T", BA191="N"), 0, IF($C191="DM", $T191, IF(OR(BA191="Y", BA191="IR"),$AM191,IF(BA191="C", IF($BI191="Y", IF($AF191="N/A", $Q191, $AF191), IF($AG191="N/A", $T191,$AG191)))))))</f>
        <v>20</v>
      </c>
      <c r="BT191" s="16">
        <f>IF(BB191="R", $CA191, IF(OR(BB191="P", BB191="T", BB191="N"), 0, IF($C191="DM", $T191, IF(OR(BB191="Y", BB191="IR"),$AM191,IF(BB191="C", IF($BI191="Y", IF($BA191="C", IF($AF191="N/A", $Q191, $AF191), IF($AF191="N/A", $T191, $AM191)), IF($AG191="N/A", $T191,$AG191)))))))</f>
        <v>20</v>
      </c>
      <c r="BU191" s="16">
        <f>IF(BC191="R", $CA191, IF(OR(BC191="P", BC191="T", BC191="N"), 0, IF($C191="DM", $T191, IF(OR(BC191="Y", BC191="IR"),$AM191,IF(BC191="C", IF($BI191="Y", IF($BA191="C", IF($AF191="N/A", $Q191, $AF191), IF($AF191="N/A", $T191, $AM191)), IF($AG191="N/A", $T191,$AG191)))))))</f>
        <v>20</v>
      </c>
      <c r="BV191" s="16">
        <f>IF(BD191="R", $CA191, IF(OR(BD191="P", BD191="T", BD191="N"), 0, IF($C191="DM", $T191, IF(OR(BD191="Y", BD191="IR"),$AM191,IF(BD191="C", IF($BI191="Y", IF($BA191="C", IF($AF191="N/A", $Q191, $AF191), IF($AF191="N/A", $T191, $AM191)), IF($AG191="N/A", $T191,$AG191)))))))</f>
        <v>20</v>
      </c>
      <c r="BW191" s="16">
        <f>IF(BE191="R", $CA191, IF(OR(BE191="P", BE191="T", BE191="N"), 0, IF($C191="DM", $T191, IF(OR(BE191="Y", BE191="IR"),$AM191,IF(BE191="C", IF($BI191="Y", IF($BA191="C", IF($AF191="N/A", $Q191, $AF191), IF($AF191="N/A", $T191, $AM191)), IF($AG191="N/A", $T191,$AG191)))))))</f>
        <v>20</v>
      </c>
      <c r="BX191" s="16">
        <f>IF(BF191="R", $CA191, IF(OR(BF191="P", BF191="T", BF191="N"), 0, IF($C191="DM", $T191, IF(OR(BF191="Y", BF191="IR"),$AM191,IF(BF191="C", IF($BI191="Y", IF($BA191="C", IF($AF191="N/A", $Q191, $AF191), IF($AF191="N/A", $T191, $AM191)), IF($AG191="N/A", $T191,$AG191)))))))</f>
        <v>20</v>
      </c>
      <c r="BY191" s="16">
        <f>IF(BG191="R", $CA191, IF(OR(BG191="P", BG191="T", BG191="N"), 0, IF($C191="DM", $T191, IF(OR(BG191="Y", BG191="IR"),$AM191,IF(BG191="C", IF($BI191="Y", IF($BA191="C", IF($AF191="N/A", $Q191, $AF191), IF($AF191="N/A", $T191, $AM191)), IF($AG191="N/A", $T191,$AG191)))))))</f>
        <v>20</v>
      </c>
      <c r="BZ191" s="16">
        <f>IF(BH191="R", $CA191, IF(OR(BH191="P", BH191="T", BH191="N"), 0, IF($C191="DM", $T191, IF(OR(BH191="Y", BH191="IR"),$AM191,IF(BH191="C", IF($BI191="Y", IF($BA191="C", IF($AF191="N/A", $Q191, $AF191), IF($AF191="N/A", $T191, $AM191)), IF($AG191="N/A", $T191,$AG191)))))))</f>
        <v>20</v>
      </c>
      <c r="CA191" s="15" t="s">
        <v>75</v>
      </c>
      <c r="CB191" s="16">
        <f>BZ191</f>
        <v>20</v>
      </c>
      <c r="CC191" s="15">
        <f>IF(OR($BH191="T", $BH191="R"), 0, IF($BH191="C", IF($BI191="Y", IF($BA191="C", 0, IF(AF191="N/A", Q191-T191, AF191-AG191)), IF($AF191="N/A", U191, AH191)), AN191))</f>
        <v>8</v>
      </c>
      <c r="CD191" s="15">
        <f>IF(OR($BH191="T", $BH191="R"), 0, IF($BH191="C", IF($BI191="Y", 0, IF($AF191="N/A", V191, AI191)), AO191))</f>
        <v>8</v>
      </c>
      <c r="CE191" s="15">
        <f>IF(OR($BH191="T", $BH191="R"), 0, IF($BH191="C", IF($BI191="Y", 0, IF($AF191="N/A", W191, AJ191)), AP191))</f>
        <v>8</v>
      </c>
      <c r="CF191" s="15" t="str">
        <f>IF(OR($BH191="T", $BH191="R"), 0, IF($BH191="C", IF($BI191="Y", 0, IF($AF191="N/A", X191, AK191)), AQ191))</f>
        <v>N/A</v>
      </c>
      <c r="CG191" t="str">
        <f>IF(AC191="N/A", "S:"&amp;L191&amp;" G:"&amp;M191&amp;" GR:"&amp;Q191, IF(AC191=0, "S:"&amp;L191&amp;" G:"&amp;M191&amp;" GR:"&amp;Q191, "S:"&amp;L191&amp;"/"&amp;AD191&amp;" G:"&amp;AE191&amp;" GR:"&amp;AF191))</f>
        <v>S:8 G:3 GR:12</v>
      </c>
    </row>
    <row r="192" spans="1:85" x14ac:dyDescent="0.25">
      <c r="A192" s="14">
        <v>4731</v>
      </c>
      <c r="B192" s="15" t="s">
        <v>2564</v>
      </c>
      <c r="C192" s="15" t="s">
        <v>62</v>
      </c>
      <c r="D192" s="15" t="s">
        <v>57</v>
      </c>
      <c r="E192" s="15">
        <f>VLOOKUP(B192, 'Rookie Year'!$A$2:$B$55679,2,FALSE)</f>
        <v>2022</v>
      </c>
      <c r="F192" s="15">
        <v>2022</v>
      </c>
      <c r="G192" s="15" t="s">
        <v>40</v>
      </c>
      <c r="H192" s="15" t="s">
        <v>2162</v>
      </c>
      <c r="I192" s="16">
        <v>7</v>
      </c>
      <c r="J192" s="15">
        <v>4</v>
      </c>
      <c r="K192" s="17">
        <f>IF(AND(G192&lt;&gt;"N",R192="N/A"), IF(I192&lt;4, 0, 0.25),IF(I192=1, IF(J192=1,0.25, 0.25), IF(I192&lt;13, 0.25, IF(I192&lt;26, 0.4, IF(I192&lt;51, 0.6, 0.75)))))</f>
        <v>0.25</v>
      </c>
      <c r="L192" s="16">
        <f>I192-M192</f>
        <v>5</v>
      </c>
      <c r="M192" s="16">
        <f>ROUNDUP(I192*K192,0)</f>
        <v>2</v>
      </c>
      <c r="N192" s="16">
        <f>M192*J192</f>
        <v>8</v>
      </c>
      <c r="O192" s="16">
        <v>8</v>
      </c>
      <c r="P192" s="16">
        <v>0</v>
      </c>
      <c r="Q192" s="16">
        <f>N192-O192-P192</f>
        <v>0</v>
      </c>
      <c r="R192" s="15" t="s">
        <v>75</v>
      </c>
      <c r="S192" s="15">
        <f>IF(R192="N/A", J192-($B$1-F192), J192-($B$1-R192))</f>
        <v>2</v>
      </c>
      <c r="T192" s="16">
        <v>0</v>
      </c>
      <c r="U192" s="16">
        <v>0</v>
      </c>
      <c r="V192" s="16" t="str">
        <f>IF($S192&lt;3, "N/A", $M192)</f>
        <v>N/A</v>
      </c>
      <c r="W192" s="16" t="str">
        <f>IF($S192&lt;4, "N/A", $M192)</f>
        <v>N/A</v>
      </c>
      <c r="X192" s="16" t="str">
        <f>IF($S192&lt;5, "N/A", $M192)</f>
        <v>N/A</v>
      </c>
      <c r="Y192" s="15" t="str">
        <f>IF(SUM(T192:X192)&lt;&gt;Q192, "CHECK", "OK")</f>
        <v>OK</v>
      </c>
      <c r="Z192" s="15" t="str">
        <f>IF(F192=$B$1, "No", IF(S192=1, "Yes", "No"))</f>
        <v>No</v>
      </c>
      <c r="AA192" s="18" t="str">
        <f>IF(C192="DM", "N/A", IF(Z192="No","N/A",VLOOKUP(B192,'Extension List'!$A$3:$R$1972,18,FALSE)))</f>
        <v>N/A</v>
      </c>
      <c r="AB192" s="15" t="str">
        <f>IF(C192="DM", "N/A", IF(Z192="No","N/A",VLOOKUP(B192,'Extension List'!$A$3:$T$1972,20,FALSE)))</f>
        <v>N/A</v>
      </c>
      <c r="AC192" s="15" t="str">
        <f>IF(AA192="N/A", "N/A", 0)</f>
        <v>N/A</v>
      </c>
      <c r="AD192" s="16" t="str">
        <f>IF(AE192="N/A", "N/A", AA192-AE192)</f>
        <v>N/A</v>
      </c>
      <c r="AE192" s="16" t="str">
        <f>IF(AA192="N/A", "N/A", IF(AC192&gt;0, IF(AA192&lt;13, ROUNDUP(0.25*AA192,0), IF(AA192&lt;26, ROUNDUP(0.4*AA192,0), IF(AA192&lt;51, ROUNDUP(0.6*AA192,0), ROUNDUP(0.75*AA192,0)))), "N/A"))</f>
        <v>N/A</v>
      </c>
      <c r="AF192" s="16" t="str">
        <f>IF(AD192="N/A","N/A", (AE192*AC192)+Q192)</f>
        <v>N/A</v>
      </c>
      <c r="AG192" s="16" t="str">
        <f>IF($AF192="N/A", "N/A", "TBC")</f>
        <v>N/A</v>
      </c>
      <c r="AH192" s="16" t="str">
        <f>IF($AF192="N/A", "N/A", "TBC")</f>
        <v>N/A</v>
      </c>
      <c r="AI192" s="16" t="str">
        <f>IF($AF192="N/A","N/A",IF(AC192&gt;1,"TBC","N/A"))</f>
        <v>N/A</v>
      </c>
      <c r="AJ192" s="16" t="str">
        <f>IF($AF192="N/A","N/A",IF(AC192&gt;2,"TBC","N/A"))</f>
        <v>N/A</v>
      </c>
      <c r="AK192" s="16" t="str">
        <f>IF($AF192="N/A","N/A",IF(AC192&gt;3,"TBC","N/A"))</f>
        <v>N/A</v>
      </c>
      <c r="AL192" s="16" t="str">
        <f>IF(AC192="N/A","N/A",IF(AC192&gt;0,IF(SUM(AG192:AK192)&lt;&gt;AF192,"CHECK","OK"),"N/A"))</f>
        <v>N/A</v>
      </c>
      <c r="AM192" s="16">
        <f>IF(AD192="N/A", L192+T192, L192+AG192)</f>
        <v>5</v>
      </c>
      <c r="AN192" s="16">
        <f>IF(AD192="N/A", IF(U192="N/A", "N/A", L192+U192), AD192+AH192)</f>
        <v>5</v>
      </c>
      <c r="AO192" s="16" t="str">
        <f>IF(AD192="N/A", IF(V192="N/A", "N/A", L192+V192), IF(AI192="N/A", "N/A", AD192+AI192))</f>
        <v>N/A</v>
      </c>
      <c r="AP192" s="16" t="str">
        <f>IF(AD192="N/A", IF(W192="N/A", "N/A", L192+W192), IF(AJ192="N/A", "N/A", AD192+AJ192))</f>
        <v>N/A</v>
      </c>
      <c r="AQ192" s="16" t="str">
        <f>IF(AD192="N/A", IF(X192="N/A", "N/A", L192+X192), IF(AK192="N/A", "N/A", AD192+AK192))</f>
        <v>N/A</v>
      </c>
      <c r="AR192" s="15" t="s">
        <v>40</v>
      </c>
      <c r="AS192" s="15" t="s">
        <v>40</v>
      </c>
      <c r="AT192" s="15" t="s">
        <v>40</v>
      </c>
      <c r="AU192" s="15" t="s">
        <v>40</v>
      </c>
      <c r="AV192" s="15" t="s">
        <v>40</v>
      </c>
      <c r="AW192" s="15" t="s">
        <v>40</v>
      </c>
      <c r="AX192" s="15" t="s">
        <v>40</v>
      </c>
      <c r="AY192" s="15" t="s">
        <v>40</v>
      </c>
      <c r="AZ192" s="15" t="s">
        <v>40</v>
      </c>
      <c r="BA192" s="15" t="s">
        <v>40</v>
      </c>
      <c r="BB192" s="15" t="s">
        <v>40</v>
      </c>
      <c r="BC192" s="15" t="s">
        <v>40</v>
      </c>
      <c r="BD192" s="15" t="s">
        <v>40</v>
      </c>
      <c r="BE192" s="15" t="s">
        <v>40</v>
      </c>
      <c r="BF192" s="15" t="s">
        <v>40</v>
      </c>
      <c r="BG192" s="15" t="s">
        <v>40</v>
      </c>
      <c r="BH192" s="15" t="s">
        <v>40</v>
      </c>
      <c r="BI192" s="15"/>
      <c r="BJ192" s="16">
        <f>IF(AR192="R", $CA192, IF(OR(AR192="P", AR192="T", AR192="N"), 0, IF($C192="DM", $T192, IF(OR(AR192="Y", AR192="IR"),$AM192,IF(AR192="C", IF($BI192="Y", IF($AF192="N/A", $Q192, $AF192), IF($AG192="N/A", $T192,$AG192)))))))</f>
        <v>5</v>
      </c>
      <c r="BK192" s="16">
        <f>IF(AS192="R", $CA192, IF(OR(AS192="P", AS192="T", AS192="N"), 0, IF($C192="DM", $T192, IF(OR(AS192="Y", AS192="IR"),$AM192,IF(AS192="C", IF($BI192="Y", IF($AF192="N/A", $Q192, $AF192), IF($AG192="N/A", $T192,$AG192)))))))</f>
        <v>5</v>
      </c>
      <c r="BL192" s="16">
        <f>IF(AT192="R", $CA192, IF(OR(AT192="P", AT192="T", AT192="N"), 0, IF($C192="DM", $T192, IF(OR(AT192="Y", AT192="IR"),$AM192,IF(AT192="C", IF($BI192="Y", IF($AF192="N/A", $Q192, $AF192), IF($AG192="N/A", $T192,$AG192)))))))</f>
        <v>5</v>
      </c>
      <c r="BM192" s="16">
        <f>IF(AU192="R", $CA192, IF(OR(AU192="P", AU192="T", AU192="N"), 0, IF($C192="DM", $T192, IF(OR(AU192="Y", AU192="IR"),$AM192,IF(AU192="C", IF($BI192="Y", IF($AF192="N/A", $Q192, $AF192), IF($AG192="N/A", $T192,$AG192)))))))</f>
        <v>5</v>
      </c>
      <c r="BN192" s="16">
        <f>IF(AV192="R", $CA192, IF(OR(AV192="P", AV192="T", AV192="N"), 0, IF($C192="DM", $T192, IF(OR(AV192="Y", AV192="IR"),$AM192,IF(AV192="C", IF($BI192="Y", IF($AF192="N/A", $Q192, $AF192), IF($AG192="N/A", $T192,$AG192)))))))</f>
        <v>5</v>
      </c>
      <c r="BO192" s="16">
        <f>IF(AW192="R", $CA192, IF(OR(AW192="P", AW192="T", AW192="N"), 0, IF($C192="DM", $T192, IF(OR(AW192="Y", AW192="IR"),$AM192,IF(AW192="C", IF($BI192="Y", IF($AF192="N/A", $Q192, $AF192), IF($AG192="N/A", $T192,$AG192)))))))</f>
        <v>5</v>
      </c>
      <c r="BP192" s="16">
        <f>IF(AX192="R", $CA192, IF(OR(AX192="P", AX192="T", AX192="N"), 0, IF($C192="DM", $T192, IF(OR(AX192="Y", AX192="IR"),$AM192,IF(AX192="C", IF($BI192="Y", IF($AF192="N/A", $Q192, $AF192), IF($AG192="N/A", $T192,$AG192)))))))</f>
        <v>5</v>
      </c>
      <c r="BQ192" s="16">
        <f>IF(AY192="R", $CA192, IF(OR(AY192="P", AY192="T", AY192="N"), 0, IF($C192="DM", $T192, IF(OR(AY192="Y", AY192="IR"),$AM192,IF(AY192="C", IF($BI192="Y", IF($AF192="N/A", $Q192, $AF192), IF($AG192="N/A", $T192,$AG192)))))))</f>
        <v>5</v>
      </c>
      <c r="BR192" s="16">
        <f>IF(AZ192="R", $CA192, IF(OR(AZ192="P", AZ192="T", AZ192="N"), 0, IF($C192="DM", $T192, IF(OR(AZ192="Y", AZ192="IR"),$AM192,IF(AZ192="C", IF($BI192="Y", IF($AF192="N/A", $Q192, $AF192), IF($AG192="N/A", $T192,$AG192)))))))</f>
        <v>5</v>
      </c>
      <c r="BS192" s="16">
        <f>IF(BA192="R", $CA192, IF(OR(BA192="P", BA192="T", BA192="N"), 0, IF($C192="DM", $T192, IF(OR(BA192="Y", BA192="IR"),$AM192,IF(BA192="C", IF($BI192="Y", IF($AF192="N/A", $Q192, $AF192), IF($AG192="N/A", $T192,$AG192)))))))</f>
        <v>5</v>
      </c>
      <c r="BT192" s="16">
        <f>IF(BB192="R", $CA192, IF(OR(BB192="P", BB192="T", BB192="N"), 0, IF($C192="DM", $T192, IF(OR(BB192="Y", BB192="IR"),$AM192,IF(BB192="C", IF($BI192="Y", IF($BA192="C", IF($AF192="N/A", $Q192, $AF192), IF($AF192="N/A", $T192, $AM192)), IF($AG192="N/A", $T192,$AG192)))))))</f>
        <v>5</v>
      </c>
      <c r="BU192" s="16">
        <f>IF(BC192="R", $CA192, IF(OR(BC192="P", BC192="T", BC192="N"), 0, IF($C192="DM", $T192, IF(OR(BC192="Y", BC192="IR"),$AM192,IF(BC192="C", IF($BI192="Y", IF($BA192="C", IF($AF192="N/A", $Q192, $AF192), IF($AF192="N/A", $T192, $AM192)), IF($AG192="N/A", $T192,$AG192)))))))</f>
        <v>5</v>
      </c>
      <c r="BV192" s="16">
        <f>IF(BD192="R", $CA192, IF(OR(BD192="P", BD192="T", BD192="N"), 0, IF($C192="DM", $T192, IF(OR(BD192="Y", BD192="IR"),$AM192,IF(BD192="C", IF($BI192="Y", IF($BA192="C", IF($AF192="N/A", $Q192, $AF192), IF($AF192="N/A", $T192, $AM192)), IF($AG192="N/A", $T192,$AG192)))))))</f>
        <v>5</v>
      </c>
      <c r="BW192" s="16">
        <f>IF(BE192="R", $CA192, IF(OR(BE192="P", BE192="T", BE192="N"), 0, IF($C192="DM", $T192, IF(OR(BE192="Y", BE192="IR"),$AM192,IF(BE192="C", IF($BI192="Y", IF($BA192="C", IF($AF192="N/A", $Q192, $AF192), IF($AF192="N/A", $T192, $AM192)), IF($AG192="N/A", $T192,$AG192)))))))</f>
        <v>5</v>
      </c>
      <c r="BX192" s="16">
        <f>IF(BF192="R", $CA192, IF(OR(BF192="P", BF192="T", BF192="N"), 0, IF($C192="DM", $T192, IF(OR(BF192="Y", BF192="IR"),$AM192,IF(BF192="C", IF($BI192="Y", IF($BA192="C", IF($AF192="N/A", $Q192, $AF192), IF($AF192="N/A", $T192, $AM192)), IF($AG192="N/A", $T192,$AG192)))))))</f>
        <v>5</v>
      </c>
      <c r="BY192" s="16">
        <f>IF(BG192="R", $CA192, IF(OR(BG192="P", BG192="T", BG192="N"), 0, IF($C192="DM", $T192, IF(OR(BG192="Y", BG192="IR"),$AM192,IF(BG192="C", IF($BI192="Y", IF($BA192="C", IF($AF192="N/A", $Q192, $AF192), IF($AF192="N/A", $T192, $AM192)), IF($AG192="N/A", $T192,$AG192)))))))</f>
        <v>5</v>
      </c>
      <c r="BZ192" s="16">
        <f>IF(BH192="R", $CA192, IF(OR(BH192="P", BH192="T", BH192="N"), 0, IF($C192="DM", $T192, IF(OR(BH192="Y", BH192="IR"),$AM192,IF(BH192="C", IF($BI192="Y", IF($BA192="C", IF($AF192="N/A", $Q192, $AF192), IF($AF192="N/A", $T192, $AM192)), IF($AG192="N/A", $T192,$AG192)))))))</f>
        <v>5</v>
      </c>
      <c r="CA192" s="15" t="s">
        <v>75</v>
      </c>
      <c r="CB192" s="16">
        <f>BZ192</f>
        <v>5</v>
      </c>
      <c r="CC192" s="15">
        <f>IF(OR($BH192="T", $BH192="R"), 0, IF($BH192="C", IF($BI192="Y", IF($BA192="C", 0, IF(AF192="N/A", Q192-T192, AF192-AG192)), IF($AF192="N/A", U192, AH192)), AN192))</f>
        <v>5</v>
      </c>
      <c r="CD192" s="15" t="str">
        <f>IF(OR($BH192="T", $BH192="R"), 0, IF($BH192="C", IF($BI192="Y", 0, IF($AF192="N/A", V192, AI192)), AO192))</f>
        <v>N/A</v>
      </c>
      <c r="CE192" s="15" t="str">
        <f>IF(OR($BH192="T", $BH192="R"), 0, IF($BH192="C", IF($BI192="Y", 0, IF($AF192="N/A", W192, AJ192)), AP192))</f>
        <v>N/A</v>
      </c>
      <c r="CF192" s="15" t="str">
        <f>IF(OR($BH192="T", $BH192="R"), 0, IF($BH192="C", IF($BI192="Y", 0, IF($AF192="N/A", X192, AK192)), AQ192))</f>
        <v>N/A</v>
      </c>
      <c r="CG192" t="str">
        <f>IF(AC192="N/A", "S:"&amp;L192&amp;" G:"&amp;M192&amp;" GR:"&amp;Q192, IF(AC192=0, "S:"&amp;L192&amp;" G:"&amp;M192&amp;" GR:"&amp;Q192, "S:"&amp;L192&amp;"/"&amp;AD192&amp;" G:"&amp;AE192&amp;" GR:"&amp;AF192))</f>
        <v>S:5 G:2 GR:0</v>
      </c>
    </row>
    <row r="193" spans="1:85" x14ac:dyDescent="0.25">
      <c r="A193" s="14">
        <v>5603</v>
      </c>
      <c r="B193" s="15" t="s">
        <v>2952</v>
      </c>
      <c r="C193" s="15" t="s">
        <v>62</v>
      </c>
      <c r="D193" s="15" t="s">
        <v>57</v>
      </c>
      <c r="E193" s="15">
        <f>VLOOKUP(B193, 'Rookie Year'!$A$2:$B$55679,2,FALSE)</f>
        <v>2024</v>
      </c>
      <c r="F193" s="15">
        <v>2024</v>
      </c>
      <c r="G193" s="15" t="s">
        <v>40</v>
      </c>
      <c r="H193" s="15" t="s">
        <v>2156</v>
      </c>
      <c r="I193" s="16">
        <v>10</v>
      </c>
      <c r="J193" s="15">
        <v>4</v>
      </c>
      <c r="K193" s="17">
        <f>IF(AND(G193&lt;&gt;"N",R193="N/A"), IF(I193&lt;4, 0, 0.25),IF(I193=1, IF(J193=1,0.25, 0.25), IF(I193&lt;13, 0.25, IF(I193&lt;26, 0.4, IF(I193&lt;51, 0.6, 0.75)))))</f>
        <v>0.25</v>
      </c>
      <c r="L193" s="16">
        <f>I193-M193</f>
        <v>7</v>
      </c>
      <c r="M193" s="16">
        <f>ROUNDUP(I193*K193,0)</f>
        <v>3</v>
      </c>
      <c r="N193" s="16">
        <f>M193*J193</f>
        <v>12</v>
      </c>
      <c r="O193" s="16">
        <v>0</v>
      </c>
      <c r="P193" s="16">
        <v>0</v>
      </c>
      <c r="Q193" s="16">
        <f>N193-O193-P193</f>
        <v>12</v>
      </c>
      <c r="R193" s="15" t="s">
        <v>75</v>
      </c>
      <c r="S193" s="15">
        <f>IF(R193="N/A", J193-($B$1-F193), J193-($B$1-R193))</f>
        <v>4</v>
      </c>
      <c r="T193" s="16">
        <v>12</v>
      </c>
      <c r="U193" s="16">
        <v>0</v>
      </c>
      <c r="V193" s="16">
        <v>0</v>
      </c>
      <c r="W193" s="16">
        <v>0</v>
      </c>
      <c r="X193" s="16" t="str">
        <f>IF($S193&lt;5, "N/A", $M193)</f>
        <v>N/A</v>
      </c>
      <c r="Y193" s="15" t="str">
        <f>IF(SUM(T193:X193)&lt;&gt;Q193, "CHECK", "OK")</f>
        <v>OK</v>
      </c>
      <c r="Z193" s="15" t="str">
        <f>IF(F193=$B$1, "No", IF(S193=1, "Yes", "No"))</f>
        <v>No</v>
      </c>
      <c r="AA193" s="18" t="str">
        <f>IF(C193="DM", "N/A", IF(Z193="No","N/A",VLOOKUP(B193,'Extension List'!$A$3:$R$1972,18,FALSE)))</f>
        <v>N/A</v>
      </c>
      <c r="AB193" s="15" t="str">
        <f>IF(C193="DM", "N/A", IF(Z193="No","N/A",VLOOKUP(B193,'Extension List'!$A$3:$T$1972,20,FALSE)))</f>
        <v>N/A</v>
      </c>
      <c r="AC193" s="15" t="str">
        <f>IF(AA193="N/A", "N/A", 0)</f>
        <v>N/A</v>
      </c>
      <c r="AD193" s="16" t="str">
        <f>IF(AE193="N/A", "N/A", AA193-AE193)</f>
        <v>N/A</v>
      </c>
      <c r="AE193" s="16" t="str">
        <f>IF(AA193="N/A", "N/A", IF(AC193&gt;0, IF(AA193&lt;13, ROUNDUP(0.25*AA193,0), IF(AA193&lt;26, ROUNDUP(0.4*AA193,0), IF(AA193&lt;51, ROUNDUP(0.6*AA193,0), ROUNDUP(0.75*AA193,0)))), "N/A"))</f>
        <v>N/A</v>
      </c>
      <c r="AF193" s="16" t="str">
        <f>IF(AD193="N/A","N/A", (AE193*AC193)+Q193)</f>
        <v>N/A</v>
      </c>
      <c r="AG193" s="16" t="str">
        <f>IF($AF193="N/A", "N/A", "TBC")</f>
        <v>N/A</v>
      </c>
      <c r="AH193" s="16" t="str">
        <f>IF($AF193="N/A", "N/A", "TBC")</f>
        <v>N/A</v>
      </c>
      <c r="AI193" s="16" t="str">
        <f>IF($AF193="N/A","N/A",IF(AC193&gt;1,"TBC","N/A"))</f>
        <v>N/A</v>
      </c>
      <c r="AJ193" s="16" t="str">
        <f>IF($AF193="N/A","N/A",IF(AC193&gt;2,"TBC","N/A"))</f>
        <v>N/A</v>
      </c>
      <c r="AK193" s="16" t="str">
        <f>IF($AF193="N/A","N/A",IF(AC193&gt;3,"TBC","N/A"))</f>
        <v>N/A</v>
      </c>
      <c r="AL193" s="16" t="str">
        <f>IF(AC193="N/A","N/A",IF(AC193&gt;0,IF(SUM(AG193:AK193)&lt;&gt;AF193,"CHECK","OK"),"N/A"))</f>
        <v>N/A</v>
      </c>
      <c r="AM193" s="16">
        <f>IF(AD193="N/A", L193+T193, L193+AG193)</f>
        <v>19</v>
      </c>
      <c r="AN193" s="16">
        <f>IF(AD193="N/A", IF(U193="N/A", "N/A", L193+U193), AD193+AH193)</f>
        <v>7</v>
      </c>
      <c r="AO193" s="16">
        <f>IF(AD193="N/A", IF(V193="N/A", "N/A", L193+V193), IF(AI193="N/A", "N/A", AD193+AI193))</f>
        <v>7</v>
      </c>
      <c r="AP193" s="16">
        <f>IF(AD193="N/A", IF(W193="N/A", "N/A", L193+W193), IF(AJ193="N/A", "N/A", AD193+AJ193))</f>
        <v>7</v>
      </c>
      <c r="AQ193" s="16" t="str">
        <f>IF(AD193="N/A", IF(X193="N/A", "N/A", L193+X193), IF(AK193="N/A", "N/A", AD193+AK193))</f>
        <v>N/A</v>
      </c>
      <c r="AR193" s="15" t="s">
        <v>40</v>
      </c>
      <c r="AS193" s="15" t="s">
        <v>40</v>
      </c>
      <c r="AT193" s="15" t="s">
        <v>40</v>
      </c>
      <c r="AU193" s="15" t="s">
        <v>40</v>
      </c>
      <c r="AV193" s="15" t="s">
        <v>40</v>
      </c>
      <c r="AW193" s="15" t="s">
        <v>40</v>
      </c>
      <c r="AX193" s="15" t="s">
        <v>40</v>
      </c>
      <c r="AY193" s="15" t="s">
        <v>40</v>
      </c>
      <c r="AZ193" s="15" t="s">
        <v>40</v>
      </c>
      <c r="BA193" s="15" t="s">
        <v>40</v>
      </c>
      <c r="BB193" s="15" t="s">
        <v>40</v>
      </c>
      <c r="BC193" s="15" t="s">
        <v>40</v>
      </c>
      <c r="BD193" s="15" t="s">
        <v>40</v>
      </c>
      <c r="BE193" s="15" t="s">
        <v>40</v>
      </c>
      <c r="BF193" s="15" t="s">
        <v>40</v>
      </c>
      <c r="BG193" s="15" t="s">
        <v>40</v>
      </c>
      <c r="BH193" s="15" t="s">
        <v>40</v>
      </c>
      <c r="BJ193" s="16">
        <f>IF(AR193="R", $CA193, IF(OR(AR193="P", AR193="T", AR193="N"), 0, IF($C193="DM", $T193, IF(OR(AR193="Y", AR193="IR"),$AM193,IF(AR193="C", IF($BI193="Y", IF($AF193="N/A", $Q193, $AF193), IF($AG193="N/A", $T193,$AG193)))))))</f>
        <v>19</v>
      </c>
      <c r="BK193" s="16">
        <f>IF(AS193="R", $CA193, IF(OR(AS193="P", AS193="T", AS193="N"), 0, IF($C193="DM", $T193, IF(OR(AS193="Y", AS193="IR"),$AM193,IF(AS193="C", IF($BI193="Y", IF($AF193="N/A", $Q193, $AF193), IF($AG193="N/A", $T193,$AG193)))))))</f>
        <v>19</v>
      </c>
      <c r="BL193" s="16">
        <f>IF(AT193="R", $CA193, IF(OR(AT193="P", AT193="T", AT193="N"), 0, IF($C193="DM", $T193, IF(OR(AT193="Y", AT193="IR"),$AM193,IF(AT193="C", IF($BI193="Y", IF($AF193="N/A", $Q193, $AF193), IF($AG193="N/A", $T193,$AG193)))))))</f>
        <v>19</v>
      </c>
      <c r="BM193" s="16">
        <f>IF(AU193="R", $CA193, IF(OR(AU193="P", AU193="T", AU193="N"), 0, IF($C193="DM", $T193, IF(OR(AU193="Y", AU193="IR"),$AM193,IF(AU193="C", IF($BI193="Y", IF($AF193="N/A", $Q193, $AF193), IF($AG193="N/A", $T193,$AG193)))))))</f>
        <v>19</v>
      </c>
      <c r="BN193" s="16">
        <f>IF(AV193="R", $CA193, IF(OR(AV193="P", AV193="T", AV193="N"), 0, IF($C193="DM", $T193, IF(OR(AV193="Y", AV193="IR"),$AM193,IF(AV193="C", IF($BI193="Y", IF($AF193="N/A", $Q193, $AF193), IF($AG193="N/A", $T193,$AG193)))))))</f>
        <v>19</v>
      </c>
      <c r="BO193" s="16">
        <f>IF(AW193="R", $CA193, IF(OR(AW193="P", AW193="T", AW193="N"), 0, IF($C193="DM", $T193, IF(OR(AW193="Y", AW193="IR"),$AM193,IF(AW193="C", IF($BI193="Y", IF($AF193="N/A", $Q193, $AF193), IF($AG193="N/A", $T193,$AG193)))))))</f>
        <v>19</v>
      </c>
      <c r="BP193" s="16">
        <f>IF(AX193="R", $CA193, IF(OR(AX193="P", AX193="T", AX193="N"), 0, IF($C193="DM", $T193, IF(OR(AX193="Y", AX193="IR"),$AM193,IF(AX193="C", IF($BI193="Y", IF($AF193="N/A", $Q193, $AF193), IF($AG193="N/A", $T193,$AG193)))))))</f>
        <v>19</v>
      </c>
      <c r="BQ193" s="16">
        <f>IF(AY193="R", $CA193, IF(OR(AY193="P", AY193="T", AY193="N"), 0, IF($C193="DM", $T193, IF(OR(AY193="Y", AY193="IR"),$AM193,IF(AY193="C", IF($BI193="Y", IF($AF193="N/A", $Q193, $AF193), IF($AG193="N/A", $T193,$AG193)))))))</f>
        <v>19</v>
      </c>
      <c r="BR193" s="16">
        <f>IF(AZ193="R", $CA193, IF(OR(AZ193="P", AZ193="T", AZ193="N"), 0, IF($C193="DM", $T193, IF(OR(AZ193="Y", AZ193="IR"),$AM193,IF(AZ193="C", IF($BI193="Y", IF($AF193="N/A", $Q193, $AF193), IF($AG193="N/A", $T193,$AG193)))))))</f>
        <v>19</v>
      </c>
      <c r="BS193" s="16">
        <f>IF(BA193="R", $CA193, IF(OR(BA193="P", BA193="T", BA193="N"), 0, IF($C193="DM", $T193, IF(OR(BA193="Y", BA193="IR"),$AM193,IF(BA193="C", IF($BI193="Y", IF($AF193="N/A", $Q193, $AF193), IF($AG193="N/A", $T193,$AG193)))))))</f>
        <v>19</v>
      </c>
      <c r="BT193" s="16">
        <f>IF(BB193="R", $CA193, IF(OR(BB193="P", BB193="T", BB193="N"), 0, IF($C193="DM", $T193, IF(OR(BB193="Y", BB193="IR"),$AM193,IF(BB193="C", IF($BI193="Y", IF($BA193="C", IF($AF193="N/A", $Q193, $AF193), IF($AF193="N/A", $T193, $AM193)), IF($AG193="N/A", $T193,$AG193)))))))</f>
        <v>19</v>
      </c>
      <c r="BU193" s="16">
        <f>IF(BC193="R", $CA193, IF(OR(BC193="P", BC193="T", BC193="N"), 0, IF($C193="DM", $T193, IF(OR(BC193="Y", BC193="IR"),$AM193,IF(BC193="C", IF($BI193="Y", IF($BA193="C", IF($AF193="N/A", $Q193, $AF193), IF($AF193="N/A", $T193, $AM193)), IF($AG193="N/A", $T193,$AG193)))))))</f>
        <v>19</v>
      </c>
      <c r="BV193" s="16">
        <f>IF(BD193="R", $CA193, IF(OR(BD193="P", BD193="T", BD193="N"), 0, IF($C193="DM", $T193, IF(OR(BD193="Y", BD193="IR"),$AM193,IF(BD193="C", IF($BI193="Y", IF($BA193="C", IF($AF193="N/A", $Q193, $AF193), IF($AF193="N/A", $T193, $AM193)), IF($AG193="N/A", $T193,$AG193)))))))</f>
        <v>19</v>
      </c>
      <c r="BW193" s="16">
        <f>IF(BE193="R", $CA193, IF(OR(BE193="P", BE193="T", BE193="N"), 0, IF($C193="DM", $T193, IF(OR(BE193="Y", BE193="IR"),$AM193,IF(BE193="C", IF($BI193="Y", IF($BA193="C", IF($AF193="N/A", $Q193, $AF193), IF($AF193="N/A", $T193, $AM193)), IF($AG193="N/A", $T193,$AG193)))))))</f>
        <v>19</v>
      </c>
      <c r="BX193" s="16">
        <f>IF(BF193="R", $CA193, IF(OR(BF193="P", BF193="T", BF193="N"), 0, IF($C193="DM", $T193, IF(OR(BF193="Y", BF193="IR"),$AM193,IF(BF193="C", IF($BI193="Y", IF($BA193="C", IF($AF193="N/A", $Q193, $AF193), IF($AF193="N/A", $T193, $AM193)), IF($AG193="N/A", $T193,$AG193)))))))</f>
        <v>19</v>
      </c>
      <c r="BY193" s="16">
        <f>IF(BG193="R", $CA193, IF(OR(BG193="P", BG193="T", BG193="N"), 0, IF($C193="DM", $T193, IF(OR(BG193="Y", BG193="IR"),$AM193,IF(BG193="C", IF($BI193="Y", IF($BA193="C", IF($AF193="N/A", $Q193, $AF193), IF($AF193="N/A", $T193, $AM193)), IF($AG193="N/A", $T193,$AG193)))))))</f>
        <v>19</v>
      </c>
      <c r="BZ193" s="16">
        <f>IF(BH193="R", $CA193, IF(OR(BH193="P", BH193="T", BH193="N"), 0, IF($C193="DM", $T193, IF(OR(BH193="Y", BH193="IR"),$AM193,IF(BH193="C", IF($BI193="Y", IF($BA193="C", IF($AF193="N/A", $Q193, $AF193), IF($AF193="N/A", $T193, $AM193)), IF($AG193="N/A", $T193,$AG193)))))))</f>
        <v>19</v>
      </c>
      <c r="CA193" s="15" t="s">
        <v>75</v>
      </c>
      <c r="CB193" s="16">
        <f>BZ193</f>
        <v>19</v>
      </c>
      <c r="CC193" s="15">
        <f>IF(OR($BH193="T", $BH193="R"), 0, IF($BH193="C", IF($BI193="Y", IF($BA193="C", 0, IF(AF193="N/A", Q193-T193, AF193-AG193)), IF($AF193="N/A", U193, AH193)), AN193))</f>
        <v>7</v>
      </c>
      <c r="CD193" s="15">
        <f>IF(OR($BH193="T", $BH193="R"), 0, IF($BH193="C", IF($BI193="Y", 0, IF($AF193="N/A", V193, AI193)), AO193))</f>
        <v>7</v>
      </c>
      <c r="CE193" s="15">
        <f>IF(OR($BH193="T", $BH193="R"), 0, IF($BH193="C", IF($BI193="Y", 0, IF($AF193="N/A", W193, AJ193)), AP193))</f>
        <v>7</v>
      </c>
      <c r="CF193" s="15" t="str">
        <f>IF(OR($BH193="T", $BH193="R"), 0, IF($BH193="C", IF($BI193="Y", 0, IF($AF193="N/A", X193, AK193)), AQ193))</f>
        <v>N/A</v>
      </c>
      <c r="CG193" t="str">
        <f>IF(AC193="N/A", "S:"&amp;L193&amp;" G:"&amp;M193&amp;" GR:"&amp;Q193, IF(AC193=0, "S:"&amp;L193&amp;" G:"&amp;M193&amp;" GR:"&amp;Q193, "S:"&amp;L193&amp;"/"&amp;AD193&amp;" G:"&amp;AE193&amp;" GR:"&amp;AF193))</f>
        <v>S:7 G:3 GR:12</v>
      </c>
    </row>
    <row r="194" spans="1:85" x14ac:dyDescent="0.25">
      <c r="A194" s="14">
        <v>5508</v>
      </c>
      <c r="B194" s="15" t="s">
        <v>2469</v>
      </c>
      <c r="C194" s="15" t="s">
        <v>62</v>
      </c>
      <c r="D194" s="15" t="s">
        <v>57</v>
      </c>
      <c r="E194" s="15">
        <f>VLOOKUP(B194, 'Rookie Year'!$A$2:$B$55679,2,FALSE)</f>
        <v>2020</v>
      </c>
      <c r="F194" s="15">
        <v>2024</v>
      </c>
      <c r="G194" s="15" t="s">
        <v>42</v>
      </c>
      <c r="H194" s="15" t="s">
        <v>1928</v>
      </c>
      <c r="I194" s="16">
        <v>1</v>
      </c>
      <c r="J194" s="15">
        <v>1</v>
      </c>
      <c r="K194" s="17">
        <f>IF(AND(G194&lt;&gt;"N",R194="N/A"), IF(I194&lt;4, 0, 0.25),IF(I194=1, IF(J194=1,0.25, 0.25), IF(I194&lt;13, 0.25, IF(I194&lt;26, 0.4, IF(I194&lt;51, 0.6, 0.75)))))</f>
        <v>0.25</v>
      </c>
      <c r="L194" s="16">
        <f>I194-M194</f>
        <v>0</v>
      </c>
      <c r="M194" s="16">
        <f>ROUNDUP(I194*K194,0)</f>
        <v>1</v>
      </c>
      <c r="N194" s="16">
        <f>M194*J194</f>
        <v>1</v>
      </c>
      <c r="O194" s="16">
        <v>0</v>
      </c>
      <c r="P194" s="16">
        <v>0</v>
      </c>
      <c r="Q194" s="16">
        <f>N194-O194-P194</f>
        <v>1</v>
      </c>
      <c r="R194" s="15" t="s">
        <v>75</v>
      </c>
      <c r="S194" s="15">
        <f>IF(R194="N/A", J194-($B$1-F194), J194-($B$1-R194))</f>
        <v>1</v>
      </c>
      <c r="T194" s="16">
        <f>IF($S194&lt;1, "N/A", $M194)</f>
        <v>1</v>
      </c>
      <c r="U194" s="16" t="str">
        <f>IF($S194&lt;2, "N/A", $M194)</f>
        <v>N/A</v>
      </c>
      <c r="V194" s="16" t="str">
        <f>IF($S194&lt;3, "N/A", $M194)</f>
        <v>N/A</v>
      </c>
      <c r="W194" s="16" t="str">
        <f>IF($S194&lt;4, "N/A", $M194)</f>
        <v>N/A</v>
      </c>
      <c r="X194" s="16" t="str">
        <f>IF($S194&lt;5, "N/A", $M194)</f>
        <v>N/A</v>
      </c>
      <c r="Y194" s="15" t="str">
        <f>IF(SUM(T194:X194)&lt;&gt;Q194, "CHECK", "OK")</f>
        <v>OK</v>
      </c>
      <c r="Z194" s="15" t="str">
        <f>IF(F194=$B$1, "No", IF(S194=1, "Yes", "No"))</f>
        <v>No</v>
      </c>
      <c r="AA194" s="18" t="str">
        <f>IF(C194="DM", "N/A", IF(Z194="No","N/A",VLOOKUP(B194,'Extension List'!$A$3:$R$1972,18,FALSE)))</f>
        <v>N/A</v>
      </c>
      <c r="AB194" s="15" t="str">
        <f>IF(C194="DM", "N/A", IF(Z194="No","N/A",VLOOKUP(B194,'Extension List'!$A$3:$T$1972,20,FALSE)))</f>
        <v>N/A</v>
      </c>
      <c r="AC194" s="15" t="str">
        <f>IF(AA194="N/A", "N/A", 0)</f>
        <v>N/A</v>
      </c>
      <c r="AD194" s="16" t="str">
        <f>IF(AE194="N/A", "N/A", AA194-AE194)</f>
        <v>N/A</v>
      </c>
      <c r="AE194" s="16" t="str">
        <f>IF(AA194="N/A", "N/A", IF(AC194&gt;0, IF(AA194&lt;13, ROUNDUP(0.25*AA194,0), IF(AA194&lt;26, ROUNDUP(0.4*AA194,0), IF(AA194&lt;51, ROUNDUP(0.6*AA194,0), ROUNDUP(0.75*AA194,0)))), "N/A"))</f>
        <v>N/A</v>
      </c>
      <c r="AF194" s="16" t="str">
        <f>IF(AD194="N/A","N/A", (AE194*AC194)+Q194)</f>
        <v>N/A</v>
      </c>
      <c r="AG194" s="16" t="str">
        <f>IF($AF194="N/A", "N/A", "TBC")</f>
        <v>N/A</v>
      </c>
      <c r="AH194" s="16" t="str">
        <f>IF($AF194="N/A", "N/A", "TBC")</f>
        <v>N/A</v>
      </c>
      <c r="AI194" s="16" t="str">
        <f>IF($AF194="N/A","N/A",IF(AC194&gt;1,"TBC","N/A"))</f>
        <v>N/A</v>
      </c>
      <c r="AJ194" s="16" t="str">
        <f>IF($AF194="N/A","N/A",IF(AC194&gt;2,"TBC","N/A"))</f>
        <v>N/A</v>
      </c>
      <c r="AK194" s="16" t="str">
        <f>IF($AF194="N/A","N/A",IF(AC194&gt;3,"TBC","N/A"))</f>
        <v>N/A</v>
      </c>
      <c r="AL194" s="16" t="str">
        <f>IF(AC194="N/A","N/A",IF(AC194&gt;0,IF(SUM(AG194:AK194)&lt;&gt;AF194,"CHECK","OK"),"N/A"))</f>
        <v>N/A</v>
      </c>
      <c r="AM194" s="16">
        <f>IF(AD194="N/A", L194+T194, L194+AG194)</f>
        <v>1</v>
      </c>
      <c r="AN194" s="16" t="str">
        <f>IF(AD194="N/A", IF(U194="N/A", "N/A", L194+U194), AD194+AH194)</f>
        <v>N/A</v>
      </c>
      <c r="AO194" s="16" t="str">
        <f>IF(AD194="N/A", IF(V194="N/A", "N/A", L194+V194), IF(AI194="N/A", "N/A", AD194+AI194))</f>
        <v>N/A</v>
      </c>
      <c r="AP194" s="16" t="str">
        <f>IF(AD194="N/A", IF(W194="N/A", "N/A", L194+W194), IF(AJ194="N/A", "N/A", AD194+AJ194))</f>
        <v>N/A</v>
      </c>
      <c r="AQ194" s="16" t="str">
        <f>IF(AD194="N/A", IF(X194="N/A", "N/A", L194+X194), IF(AK194="N/A", "N/A", AD194+AK194))</f>
        <v>N/A</v>
      </c>
      <c r="AR194" s="15" t="s">
        <v>44</v>
      </c>
      <c r="AS194" s="15" t="s">
        <v>44</v>
      </c>
      <c r="AT194" s="15" t="s">
        <v>44</v>
      </c>
      <c r="AU194" s="15" t="s">
        <v>44</v>
      </c>
      <c r="AV194" s="15" t="s">
        <v>44</v>
      </c>
      <c r="AW194" s="15" t="s">
        <v>44</v>
      </c>
      <c r="AX194" s="15" t="s">
        <v>44</v>
      </c>
      <c r="AY194" s="15" t="s">
        <v>44</v>
      </c>
      <c r="AZ194" s="15" t="s">
        <v>44</v>
      </c>
      <c r="BA194" s="15" t="s">
        <v>44</v>
      </c>
      <c r="BB194" s="15" t="s">
        <v>44</v>
      </c>
      <c r="BC194" s="15" t="s">
        <v>44</v>
      </c>
      <c r="BD194" s="15" t="s">
        <v>44</v>
      </c>
      <c r="BE194" s="15" t="s">
        <v>44</v>
      </c>
      <c r="BF194" s="15" t="s">
        <v>44</v>
      </c>
      <c r="BG194" s="15" t="s">
        <v>44</v>
      </c>
      <c r="BH194" s="15" t="s">
        <v>44</v>
      </c>
      <c r="BI194" s="15"/>
      <c r="BJ194" s="16">
        <f>IF(AR194="R", $CA194, IF(OR(AR194="P", AR194="T", AR194="N"), 0, IF($C194="DM", $T194, IF(OR(AR194="Y", AR194="IR"),$AM194,IF(AR194="C", IF($BI194="Y", IF($AF194="N/A", $Q194, $AF194), IF($AG194="N/A", $T194,$AG194)))))))</f>
        <v>1</v>
      </c>
      <c r="BK194" s="16">
        <f>IF(AS194="R", $CA194, IF(OR(AS194="P", AS194="T", AS194="N"), 0, IF($C194="DM", $T194, IF(OR(AS194="Y", AS194="IR"),$AM194,IF(AS194="C", IF($BI194="Y", IF($AF194="N/A", $Q194, $AF194), IF($AG194="N/A", $T194,$AG194)))))))</f>
        <v>1</v>
      </c>
      <c r="BL194" s="16">
        <f>IF(AT194="R", $CA194, IF(OR(AT194="P", AT194="T", AT194="N"), 0, IF($C194="DM", $T194, IF(OR(AT194="Y", AT194="IR"),$AM194,IF(AT194="C", IF($BI194="Y", IF($AF194="N/A", $Q194, $AF194), IF($AG194="N/A", $T194,$AG194)))))))</f>
        <v>1</v>
      </c>
      <c r="BM194" s="16">
        <f>IF(AU194="R", $CA194, IF(OR(AU194="P", AU194="T", AU194="N"), 0, IF($C194="DM", $T194, IF(OR(AU194="Y", AU194="IR"),$AM194,IF(AU194="C", IF($BI194="Y", IF($AF194="N/A", $Q194, $AF194), IF($AG194="N/A", $T194,$AG194)))))))</f>
        <v>1</v>
      </c>
      <c r="BN194" s="16">
        <f>IF(AV194="R", $CA194, IF(OR(AV194="P", AV194="T", AV194="N"), 0, IF($C194="DM", $T194, IF(OR(AV194="Y", AV194="IR"),$AM194,IF(AV194="C", IF($BI194="Y", IF($AF194="N/A", $Q194, $AF194), IF($AG194="N/A", $T194,$AG194)))))))</f>
        <v>1</v>
      </c>
      <c r="BO194" s="16">
        <f>IF(AW194="R", $CA194, IF(OR(AW194="P", AW194="T", AW194="N"), 0, IF($C194="DM", $T194, IF(OR(AW194="Y", AW194="IR"),$AM194,IF(AW194="C", IF($BI194="Y", IF($AF194="N/A", $Q194, $AF194), IF($AG194="N/A", $T194,$AG194)))))))</f>
        <v>1</v>
      </c>
      <c r="BP194" s="16">
        <f>IF(AX194="R", $CA194, IF(OR(AX194="P", AX194="T", AX194="N"), 0, IF($C194="DM", $T194, IF(OR(AX194="Y", AX194="IR"),$AM194,IF(AX194="C", IF($BI194="Y", IF($AF194="N/A", $Q194, $AF194), IF($AG194="N/A", $T194,$AG194)))))))</f>
        <v>1</v>
      </c>
      <c r="BQ194" s="16">
        <f>IF(AY194="R", $CA194, IF(OR(AY194="P", AY194="T", AY194="N"), 0, IF($C194="DM", $T194, IF(OR(AY194="Y", AY194="IR"),$AM194,IF(AY194="C", IF($BI194="Y", IF($AF194="N/A", $Q194, $AF194), IF($AG194="N/A", $T194,$AG194)))))))</f>
        <v>1</v>
      </c>
      <c r="BR194" s="16">
        <f>IF(AZ194="R", $CA194, IF(OR(AZ194="P", AZ194="T", AZ194="N"), 0, IF($C194="DM", $T194, IF(OR(AZ194="Y", AZ194="IR"),$AM194,IF(AZ194="C", IF($BI194="Y", IF($AF194="N/A", $Q194, $AF194), IF($AG194="N/A", $T194,$AG194)))))))</f>
        <v>1</v>
      </c>
      <c r="BS194" s="16">
        <f>IF(BA194="R", $CA194, IF(OR(BA194="P", BA194="T", BA194="N"), 0, IF($C194="DM", $T194, IF(OR(BA194="Y", BA194="IR"),$AM194,IF(BA194="C", IF($BI194="Y", IF($AF194="N/A", $Q194, $AF194), IF($AG194="N/A", $T194,$AG194)))))))</f>
        <v>1</v>
      </c>
      <c r="BT194" s="16">
        <f>IF(BB194="R", $CA194, IF(OR(BB194="P", BB194="T", BB194="N"), 0, IF($C194="DM", $T194, IF(OR(BB194="Y", BB194="IR"),$AM194,IF(BB194="C", IF($BI194="Y", IF($BA194="C", IF($AF194="N/A", $Q194, $AF194), IF($AF194="N/A", $T194, $AM194)), IF($AG194="N/A", $T194,$AG194)))))))</f>
        <v>1</v>
      </c>
      <c r="BU194" s="16">
        <f>IF(BC194="R", $CA194, IF(OR(BC194="P", BC194="T", BC194="N"), 0, IF($C194="DM", $T194, IF(OR(BC194="Y", BC194="IR"),$AM194,IF(BC194="C", IF($BI194="Y", IF($BA194="C", IF($AF194="N/A", $Q194, $AF194), IF($AF194="N/A", $T194, $AM194)), IF($AG194="N/A", $T194,$AG194)))))))</f>
        <v>1</v>
      </c>
      <c r="BV194" s="16">
        <f>IF(BD194="R", $CA194, IF(OR(BD194="P", BD194="T", BD194="N"), 0, IF($C194="DM", $T194, IF(OR(BD194="Y", BD194="IR"),$AM194,IF(BD194="C", IF($BI194="Y", IF($BA194="C", IF($AF194="N/A", $Q194, $AF194), IF($AF194="N/A", $T194, $AM194)), IF($AG194="N/A", $T194,$AG194)))))))</f>
        <v>1</v>
      </c>
      <c r="BW194" s="16">
        <f>IF(BE194="R", $CA194, IF(OR(BE194="P", BE194="T", BE194="N"), 0, IF($C194="DM", $T194, IF(OR(BE194="Y", BE194="IR"),$AM194,IF(BE194="C", IF($BI194="Y", IF($BA194="C", IF($AF194="N/A", $Q194, $AF194), IF($AF194="N/A", $T194, $AM194)), IF($AG194="N/A", $T194,$AG194)))))))</f>
        <v>1</v>
      </c>
      <c r="BX194" s="16">
        <f>IF(BF194="R", $CA194, IF(OR(BF194="P", BF194="T", BF194="N"), 0, IF($C194="DM", $T194, IF(OR(BF194="Y", BF194="IR"),$AM194,IF(BF194="C", IF($BI194="Y", IF($BA194="C", IF($AF194="N/A", $Q194, $AF194), IF($AF194="N/A", $T194, $AM194)), IF($AG194="N/A", $T194,$AG194)))))))</f>
        <v>1</v>
      </c>
      <c r="BY194" s="16">
        <f>IF(BG194="R", $CA194, IF(OR(BG194="P", BG194="T", BG194="N"), 0, IF($C194="DM", $T194, IF(OR(BG194="Y", BG194="IR"),$AM194,IF(BG194="C", IF($BI194="Y", IF($BA194="C", IF($AF194="N/A", $Q194, $AF194), IF($AF194="N/A", $T194, $AM194)), IF($AG194="N/A", $T194,$AG194)))))))</f>
        <v>1</v>
      </c>
      <c r="BZ194" s="16">
        <f>IF(BH194="R", $CA194, IF(OR(BH194="P", BH194="T", BH194="N"), 0, IF($C194="DM", $T194, IF(OR(BH194="Y", BH194="IR"),$AM194,IF(BH194="C", IF($BI194="Y", IF($BA194="C", IF($AF194="N/A", $Q194, $AF194), IF($AF194="N/A", $T194, $AM194)), IF($AG194="N/A", $T194,$AG194)))))))</f>
        <v>1</v>
      </c>
      <c r="CA194" s="15" t="s">
        <v>75</v>
      </c>
      <c r="CB194" s="16">
        <f>BZ194</f>
        <v>1</v>
      </c>
      <c r="CC194" s="15" t="str">
        <f>IF(OR($BH194="T", $BH194="R"), 0, IF($BH194="C", IF($BI194="Y", IF($BA194="C", 0, IF(AF194="N/A", Q194-T194, AF194-AG194)), IF($AF194="N/A", U194, AH194)), AN194))</f>
        <v>N/A</v>
      </c>
      <c r="CD194" s="15" t="str">
        <f>IF(OR($BH194="T", $BH194="R"), 0, IF($BH194="C", IF($BI194="Y", 0, IF($AF194="N/A", V194, AI194)), AO194))</f>
        <v>N/A</v>
      </c>
      <c r="CE194" s="15" t="str">
        <f>IF(OR($BH194="T", $BH194="R"), 0, IF($BH194="C", IF($BI194="Y", 0, IF($AF194="N/A", W194, AJ194)), AP194))</f>
        <v>N/A</v>
      </c>
      <c r="CF194" s="15" t="str">
        <f>IF(OR($BH194="T", $BH194="R"), 0, IF($BH194="C", IF($BI194="Y", 0, IF($AF194="N/A", X194, AK194)), AQ194))</f>
        <v>N/A</v>
      </c>
      <c r="CG194" t="str">
        <f>IF(AC194="N/A", "S:"&amp;L194&amp;" G:"&amp;M194&amp;" GR:"&amp;Q194, IF(AC194=0, "S:"&amp;L194&amp;" G:"&amp;M194&amp;" GR:"&amp;Q194, "S:"&amp;L194&amp;"/"&amp;AD194&amp;" G:"&amp;AE194&amp;" GR:"&amp;AF194))</f>
        <v>S:0 G:1 GR:1</v>
      </c>
    </row>
    <row r="195" spans="1:85" x14ac:dyDescent="0.25">
      <c r="A195" s="14">
        <v>5734</v>
      </c>
      <c r="B195" s="15" t="s">
        <v>1340</v>
      </c>
      <c r="C195" s="15" t="s">
        <v>62</v>
      </c>
      <c r="D195" s="15" t="s">
        <v>57</v>
      </c>
      <c r="E195" s="15">
        <f>VLOOKUP(B195, 'Rookie Year'!$A$2:$B$55679,2,FALSE)</f>
        <v>2017</v>
      </c>
      <c r="F195" s="15">
        <v>2024</v>
      </c>
      <c r="G195" s="15" t="s">
        <v>42</v>
      </c>
      <c r="H195" s="15">
        <v>0</v>
      </c>
      <c r="I195" s="16">
        <v>2</v>
      </c>
      <c r="J195" s="15">
        <v>1</v>
      </c>
      <c r="K195" s="17">
        <f>IF(AND(G195&lt;&gt;"N",R195="N/A"), IF(I195&lt;4, 0, 0.25),IF(I195=1, IF(J195=1,0.25, 0.25), IF(I195&lt;13, 0.25, IF(I195&lt;26, 0.4, IF(I195&lt;51, 0.6, 0.75)))))</f>
        <v>0.25</v>
      </c>
      <c r="L195" s="16">
        <f>I195-M195</f>
        <v>1</v>
      </c>
      <c r="M195" s="16">
        <f>ROUNDUP(I195*K195,0)</f>
        <v>1</v>
      </c>
      <c r="N195" s="16">
        <f>M195*J195</f>
        <v>1</v>
      </c>
      <c r="O195" s="16">
        <v>0</v>
      </c>
      <c r="P195" s="16">
        <v>0</v>
      </c>
      <c r="Q195" s="16">
        <f>N195-O195-P195</f>
        <v>1</v>
      </c>
      <c r="R195" s="15" t="s">
        <v>75</v>
      </c>
      <c r="S195" s="15">
        <f>IF(R195="N/A", J195-($B$1-F195), J195-($B$1-R195))</f>
        <v>1</v>
      </c>
      <c r="T195" s="16">
        <f>IF($S195&lt;1, "N/A", $M195)</f>
        <v>1</v>
      </c>
      <c r="U195" s="16" t="str">
        <f>IF($S195&lt;2, "N/A", $M195)</f>
        <v>N/A</v>
      </c>
      <c r="V195" s="16" t="str">
        <f>IF($S195&lt;3, "N/A", $M195)</f>
        <v>N/A</v>
      </c>
      <c r="W195" s="16" t="str">
        <f>IF($S195&lt;4, "N/A", $M195)</f>
        <v>N/A</v>
      </c>
      <c r="X195" s="16" t="str">
        <f>IF($S195&lt;5, "N/A", $M195)</f>
        <v>N/A</v>
      </c>
      <c r="Y195" s="15" t="str">
        <f>IF(SUM(T195:X195)&lt;&gt;Q195, "CHECK", "OK")</f>
        <v>OK</v>
      </c>
      <c r="Z195" s="15" t="str">
        <f>IF(F195=$B$1, "No", IF(S195=1, "Yes", "No"))</f>
        <v>No</v>
      </c>
      <c r="AA195" s="18" t="str">
        <f>IF(C195="DM", "N/A", IF(Z195="No","N/A",VLOOKUP(B195,'Extension List'!$A$3:$R$1972,18,FALSE)))</f>
        <v>N/A</v>
      </c>
      <c r="AB195" s="15" t="str">
        <f>IF(C195="DM", "N/A", IF(Z195="No","N/A",VLOOKUP(B195,'Extension List'!$A$3:$T$1972,20,FALSE)))</f>
        <v>N/A</v>
      </c>
      <c r="AC195" s="15" t="str">
        <f>IF(AA195="N/A", "N/A", 0)</f>
        <v>N/A</v>
      </c>
      <c r="AD195" s="16" t="str">
        <f>IF(AE195="N/A", "N/A", AA195-AE195)</f>
        <v>N/A</v>
      </c>
      <c r="AE195" s="16" t="str">
        <f>IF(AA195="N/A", "N/A", IF(AC195&gt;0, IF(AA195&lt;13, ROUNDUP(0.25*AA195,0), IF(AA195&lt;26, ROUNDUP(0.4*AA195,0), IF(AA195&lt;51, ROUNDUP(0.6*AA195,0), ROUNDUP(0.75*AA195,0)))), "N/A"))</f>
        <v>N/A</v>
      </c>
      <c r="AF195" s="16" t="str">
        <f>IF(AD195="N/A","N/A", (AE195*AC195)+Q195)</f>
        <v>N/A</v>
      </c>
      <c r="AG195" s="16" t="str">
        <f>IF($AF195="N/A", "N/A", "TBC")</f>
        <v>N/A</v>
      </c>
      <c r="AH195" s="16" t="str">
        <f>IF($AF195="N/A", "N/A", "TBC")</f>
        <v>N/A</v>
      </c>
      <c r="AI195" s="16" t="str">
        <f>IF($AF195="N/A","N/A",IF(AC195&gt;1,"TBC","N/A"))</f>
        <v>N/A</v>
      </c>
      <c r="AJ195" s="16" t="str">
        <f>IF($AF195="N/A","N/A",IF(AC195&gt;2,"TBC","N/A"))</f>
        <v>N/A</v>
      </c>
      <c r="AK195" s="16" t="str">
        <f>IF($AF195="N/A","N/A",IF(AC195&gt;3,"TBC","N/A"))</f>
        <v>N/A</v>
      </c>
      <c r="AL195" s="16" t="str">
        <f>IF(AC195="N/A","N/A",IF(AC195&gt;0,IF(SUM(AG195:AK195)&lt;&gt;AF195,"CHECK","OK"),"N/A"))</f>
        <v>N/A</v>
      </c>
      <c r="AM195" s="16">
        <f>IF(AD195="N/A", L195+T195, L195+AG195)</f>
        <v>2</v>
      </c>
      <c r="AN195" s="16" t="str">
        <f>IF(AD195="N/A", IF(U195="N/A", "N/A", L195+U195), AD195+AH195)</f>
        <v>N/A</v>
      </c>
      <c r="AO195" s="16" t="str">
        <f>IF(AD195="N/A", IF(V195="N/A", "N/A", L195+V195), IF(AI195="N/A", "N/A", AD195+AI195))</f>
        <v>N/A</v>
      </c>
      <c r="AP195" s="16" t="str">
        <f>IF(AD195="N/A", IF(W195="N/A", "N/A", L195+W195), IF(AJ195="N/A", "N/A", AD195+AJ195))</f>
        <v>N/A</v>
      </c>
      <c r="AQ195" s="16" t="str">
        <f>IF(AD195="N/A", IF(X195="N/A", "N/A", L195+X195), IF(AK195="N/A", "N/A", AD195+AK195))</f>
        <v>N/A</v>
      </c>
      <c r="AR195" s="15" t="s">
        <v>40</v>
      </c>
      <c r="AS195" s="15" t="s">
        <v>40</v>
      </c>
      <c r="AT195" s="15" t="s">
        <v>40</v>
      </c>
      <c r="AU195" s="15" t="s">
        <v>40</v>
      </c>
      <c r="AV195" s="15" t="s">
        <v>40</v>
      </c>
      <c r="AW195" s="15" t="s">
        <v>40</v>
      </c>
      <c r="AX195" s="15" t="s">
        <v>40</v>
      </c>
      <c r="AY195" s="15" t="s">
        <v>40</v>
      </c>
      <c r="AZ195" s="15" t="s">
        <v>40</v>
      </c>
      <c r="BA195" s="15" t="s">
        <v>40</v>
      </c>
      <c r="BB195" s="15" t="s">
        <v>40</v>
      </c>
      <c r="BC195" s="15" t="s">
        <v>40</v>
      </c>
      <c r="BD195" s="15" t="s">
        <v>40</v>
      </c>
      <c r="BE195" s="15" t="s">
        <v>40</v>
      </c>
      <c r="BF195" s="15" t="s">
        <v>40</v>
      </c>
      <c r="BG195" s="15" t="s">
        <v>40</v>
      </c>
      <c r="BH195" s="15" t="s">
        <v>40</v>
      </c>
      <c r="BJ195" s="16">
        <f>IF(AR195="R", $CA195, IF(OR(AR195="P", AR195="T", AR195="N"), 0, IF($C195="DM", $T195, IF(OR(AR195="Y", AR195="IR"),$AM195,IF(AR195="C", IF($BI195="Y", IF($AF195="N/A", $Q195, $AF195), IF($AG195="N/A", $T195,$AG195)))))))</f>
        <v>2</v>
      </c>
      <c r="BK195" s="16">
        <f>IF(AS195="R", $CA195, IF(OR(AS195="P", AS195="T", AS195="N"), 0, IF($C195="DM", $T195, IF(OR(AS195="Y", AS195="IR"),$AM195,IF(AS195="C", IF($BI195="Y", IF($AF195="N/A", $Q195, $AF195), IF($AG195="N/A", $T195,$AG195)))))))</f>
        <v>2</v>
      </c>
      <c r="BL195" s="16">
        <f>IF(AT195="R", $CA195, IF(OR(AT195="P", AT195="T", AT195="N"), 0, IF($C195="DM", $T195, IF(OR(AT195="Y", AT195="IR"),$AM195,IF(AT195="C", IF($BI195="Y", IF($AF195="N/A", $Q195, $AF195), IF($AG195="N/A", $T195,$AG195)))))))</f>
        <v>2</v>
      </c>
      <c r="BM195" s="16">
        <f>IF(AU195="R", $CA195, IF(OR(AU195="P", AU195="T", AU195="N"), 0, IF($C195="DM", $T195, IF(OR(AU195="Y", AU195="IR"),$AM195,IF(AU195="C", IF($BI195="Y", IF($AF195="N/A", $Q195, $AF195), IF($AG195="N/A", $T195,$AG195)))))))</f>
        <v>2</v>
      </c>
      <c r="BN195" s="16">
        <f>IF(AV195="R", $CA195, IF(OR(AV195="P", AV195="T", AV195="N"), 0, IF($C195="DM", $T195, IF(OR(AV195="Y", AV195="IR"),$AM195,IF(AV195="C", IF($BI195="Y", IF($AF195="N/A", $Q195, $AF195), IF($AG195="N/A", $T195,$AG195)))))))</f>
        <v>2</v>
      </c>
      <c r="BO195" s="16">
        <f>IF(AW195="R", $CA195, IF(OR(AW195="P", AW195="T", AW195="N"), 0, IF($C195="DM", $T195, IF(OR(AW195="Y", AW195="IR"),$AM195,IF(AW195="C", IF($BI195="Y", IF($AF195="N/A", $Q195, $AF195), IF($AG195="N/A", $T195,$AG195)))))))</f>
        <v>2</v>
      </c>
      <c r="BP195" s="16">
        <f>IF(AX195="R", $CA195, IF(OR(AX195="P", AX195="T", AX195="N"), 0, IF($C195="DM", $T195, IF(OR(AX195="Y", AX195="IR"),$AM195,IF(AX195="C", IF($BI195="Y", IF($AF195="N/A", $Q195, $AF195), IF($AG195="N/A", $T195,$AG195)))))))</f>
        <v>2</v>
      </c>
      <c r="BQ195" s="16">
        <f>IF(AY195="R", $CA195, IF(OR(AY195="P", AY195="T", AY195="N"), 0, IF($C195="DM", $T195, IF(OR(AY195="Y", AY195="IR"),$AM195,IF(AY195="C", IF($BI195="Y", IF($AF195="N/A", $Q195, $AF195), IF($AG195="N/A", $T195,$AG195)))))))</f>
        <v>2</v>
      </c>
      <c r="BR195" s="16">
        <f>IF(AZ195="R", $CA195, IF(OR(AZ195="P", AZ195="T", AZ195="N"), 0, IF($C195="DM", $T195, IF(OR(AZ195="Y", AZ195="IR"),$AM195,IF(AZ195="C", IF($BI195="Y", IF($AF195="N/A", $Q195, $AF195), IF($AG195="N/A", $T195,$AG195)))))))</f>
        <v>2</v>
      </c>
      <c r="BS195" s="16">
        <f>IF(BA195="R", $CA195, IF(OR(BA195="P", BA195="T", BA195="N"), 0, IF($C195="DM", $T195, IF(OR(BA195="Y", BA195="IR"),$AM195,IF(BA195="C", IF($BI195="Y", IF($AF195="N/A", $Q195, $AF195), IF($AG195="N/A", $T195,$AG195)))))))</f>
        <v>2</v>
      </c>
      <c r="BT195" s="16">
        <f>IF(BB195="R", $CA195, IF(OR(BB195="P", BB195="T", BB195="N"), 0, IF($C195="DM", $T195, IF(OR(BB195="Y", BB195="IR"),$AM195,IF(BB195="C", IF($BI195="Y", IF($BA195="C", IF($AF195="N/A", $Q195, $AF195), IF($AF195="N/A", $T195, $AM195)), IF($AG195="N/A", $T195,$AG195)))))))</f>
        <v>2</v>
      </c>
      <c r="BU195" s="16">
        <f>IF(BC195="R", $CA195, IF(OR(BC195="P", BC195="T", BC195="N"), 0, IF($C195="DM", $T195, IF(OR(BC195="Y", BC195="IR"),$AM195,IF(BC195="C", IF($BI195="Y", IF($BA195="C", IF($AF195="N/A", $Q195, $AF195), IF($AF195="N/A", $T195, $AM195)), IF($AG195="N/A", $T195,$AG195)))))))</f>
        <v>2</v>
      </c>
      <c r="BV195" s="16">
        <f>IF(BD195="R", $CA195, IF(OR(BD195="P", BD195="T", BD195="N"), 0, IF($C195="DM", $T195, IF(OR(BD195="Y", BD195="IR"),$AM195,IF(BD195="C", IF($BI195="Y", IF($BA195="C", IF($AF195="N/A", $Q195, $AF195), IF($AF195="N/A", $T195, $AM195)), IF($AG195="N/A", $T195,$AG195)))))))</f>
        <v>2</v>
      </c>
      <c r="BW195" s="16">
        <f>IF(BE195="R", $CA195, IF(OR(BE195="P", BE195="T", BE195="N"), 0, IF($C195="DM", $T195, IF(OR(BE195="Y", BE195="IR"),$AM195,IF(BE195="C", IF($BI195="Y", IF($BA195="C", IF($AF195="N/A", $Q195, $AF195), IF($AF195="N/A", $T195, $AM195)), IF($AG195="N/A", $T195,$AG195)))))))</f>
        <v>2</v>
      </c>
      <c r="BX195" s="16">
        <f>IF(BF195="R", $CA195, IF(OR(BF195="P", BF195="T", BF195="N"), 0, IF($C195="DM", $T195, IF(OR(BF195="Y", BF195="IR"),$AM195,IF(BF195="C", IF($BI195="Y", IF($BA195="C", IF($AF195="N/A", $Q195, $AF195), IF($AF195="N/A", $T195, $AM195)), IF($AG195="N/A", $T195,$AG195)))))))</f>
        <v>2</v>
      </c>
      <c r="BY195" s="16">
        <f>IF(BG195="R", $CA195, IF(OR(BG195="P", BG195="T", BG195="N"), 0, IF($C195="DM", $T195, IF(OR(BG195="Y", BG195="IR"),$AM195,IF(BG195="C", IF($BI195="Y", IF($BA195="C", IF($AF195="N/A", $Q195, $AF195), IF($AF195="N/A", $T195, $AM195)), IF($AG195="N/A", $T195,$AG195)))))))</f>
        <v>2</v>
      </c>
      <c r="BZ195" s="16">
        <f>IF(BH195="R", $CA195, IF(OR(BH195="P", BH195="T", BH195="N"), 0, IF($C195="DM", $T195, IF(OR(BH195="Y", BH195="IR"),$AM195,IF(BH195="C", IF($BI195="Y", IF($BA195="C", IF($AF195="N/A", $Q195, $AF195), IF($AF195="N/A", $T195, $AM195)), IF($AG195="N/A", $T195,$AG195)))))))</f>
        <v>2</v>
      </c>
      <c r="CA195" s="15" t="s">
        <v>75</v>
      </c>
      <c r="CB195" s="16">
        <f>BZ195</f>
        <v>2</v>
      </c>
      <c r="CC195" s="15" t="str">
        <f>IF(OR($BH195="T", $BH195="R"), 0, IF($BH195="C", IF($BI195="Y", IF($BA195="C", 0, IF(AF195="N/A", Q195-T195, AF195-AG195)), IF($AF195="N/A", U195, AH195)), AN195))</f>
        <v>N/A</v>
      </c>
      <c r="CD195" s="15" t="str">
        <f>IF(OR($BH195="T", $BH195="R"), 0, IF($BH195="C", IF($BI195="Y", 0, IF($AF195="N/A", V195, AI195)), AO195))</f>
        <v>N/A</v>
      </c>
      <c r="CE195" s="15" t="str">
        <f>IF(OR($BH195="T", $BH195="R"), 0, IF($BH195="C", IF($BI195="Y", 0, IF($AF195="N/A", W195, AJ195)), AP195))</f>
        <v>N/A</v>
      </c>
      <c r="CF195" s="15" t="str">
        <f>IF(OR($BH195="T", $BH195="R"), 0, IF($BH195="C", IF($BI195="Y", 0, IF($AF195="N/A", X195, AK195)), AQ195))</f>
        <v>N/A</v>
      </c>
    </row>
    <row r="196" spans="1:85" x14ac:dyDescent="0.25">
      <c r="A196" s="14">
        <v>4729</v>
      </c>
      <c r="B196" s="15" t="s">
        <v>2562</v>
      </c>
      <c r="C196" s="15" t="s">
        <v>62</v>
      </c>
      <c r="D196" s="15" t="s">
        <v>57</v>
      </c>
      <c r="E196" s="15">
        <f>VLOOKUP(B196, 'Rookie Year'!$A$2:$B$55679,2,FALSE)</f>
        <v>2022</v>
      </c>
      <c r="F196" s="15">
        <v>2022</v>
      </c>
      <c r="G196" s="15" t="s">
        <v>40</v>
      </c>
      <c r="H196" s="15" t="s">
        <v>2160</v>
      </c>
      <c r="I196" s="16">
        <v>8</v>
      </c>
      <c r="J196" s="15">
        <v>4</v>
      </c>
      <c r="K196" s="17">
        <f>IF(AND(G196&lt;&gt;"N",R196="N/A"), IF(I196&lt;4, 0, 0.25),IF(I196=1, IF(J196=1,0.25, 0.25), IF(I196&lt;13, 0.25, IF(I196&lt;26, 0.4, IF(I196&lt;51, 0.6, 0.75)))))</f>
        <v>0.25</v>
      </c>
      <c r="L196" s="16">
        <f>I196-M196</f>
        <v>6</v>
      </c>
      <c r="M196" s="16">
        <f>ROUNDUP(I196*K196,0)</f>
        <v>2</v>
      </c>
      <c r="N196" s="16">
        <f>M196*J196</f>
        <v>8</v>
      </c>
      <c r="O196" s="16">
        <v>8</v>
      </c>
      <c r="P196" s="16">
        <v>0</v>
      </c>
      <c r="Q196" s="16">
        <f>N196-O196-P196</f>
        <v>0</v>
      </c>
      <c r="R196" s="15" t="s">
        <v>75</v>
      </c>
      <c r="S196" s="15">
        <f>IF(R196="N/A", J196-($B$1-F196), J196-($B$1-R196))</f>
        <v>2</v>
      </c>
      <c r="T196" s="16">
        <v>0</v>
      </c>
      <c r="U196" s="16">
        <v>0</v>
      </c>
      <c r="V196" s="16" t="str">
        <f>IF($S196&lt;3, "N/A", $M196)</f>
        <v>N/A</v>
      </c>
      <c r="W196" s="16" t="str">
        <f>IF($S196&lt;4, "N/A", $M196)</f>
        <v>N/A</v>
      </c>
      <c r="X196" s="16" t="str">
        <f>IF($S196&lt;5, "N/A", $M196)</f>
        <v>N/A</v>
      </c>
      <c r="Y196" s="15" t="str">
        <f>IF(SUM(T196:X196)&lt;&gt;Q196, "CHECK", "OK")</f>
        <v>OK</v>
      </c>
      <c r="Z196" s="15" t="str">
        <f>IF(F196=$B$1, "No", IF(S196=1, "Yes", "No"))</f>
        <v>No</v>
      </c>
      <c r="AA196" s="18" t="str">
        <f>IF(C196="DM", "N/A", IF(Z196="No","N/A",VLOOKUP(B196,'Extension List'!$A$3:$R$1972,18,FALSE)))</f>
        <v>N/A</v>
      </c>
      <c r="AB196" s="15" t="str">
        <f>IF(C196="DM", "N/A", IF(Z196="No","N/A",VLOOKUP(B196,'Extension List'!$A$3:$T$1972,20,FALSE)))</f>
        <v>N/A</v>
      </c>
      <c r="AC196" s="15" t="str">
        <f>IF(AA196="N/A", "N/A", 0)</f>
        <v>N/A</v>
      </c>
      <c r="AD196" s="16" t="str">
        <f>IF(AE196="N/A", "N/A", AA196-AE196)</f>
        <v>N/A</v>
      </c>
      <c r="AE196" s="16" t="str">
        <f>IF(AA196="N/A", "N/A", IF(AC196&gt;0, IF(AA196&lt;13, ROUNDUP(0.25*AA196,0), IF(AA196&lt;26, ROUNDUP(0.4*AA196,0), IF(AA196&lt;51, ROUNDUP(0.6*AA196,0), ROUNDUP(0.75*AA196,0)))), "N/A"))</f>
        <v>N/A</v>
      </c>
      <c r="AF196" s="16" t="str">
        <f>IF(AD196="N/A","N/A", (AE196*AC196)+Q196)</f>
        <v>N/A</v>
      </c>
      <c r="AG196" s="16" t="str">
        <f>IF($AF196="N/A", "N/A", "TBC")</f>
        <v>N/A</v>
      </c>
      <c r="AH196" s="16" t="str">
        <f>IF($AF196="N/A", "N/A", "TBC")</f>
        <v>N/A</v>
      </c>
      <c r="AI196" s="16" t="str">
        <f>IF($AF196="N/A","N/A",IF(AC196&gt;1,"TBC","N/A"))</f>
        <v>N/A</v>
      </c>
      <c r="AJ196" s="16" t="str">
        <f>IF($AF196="N/A","N/A",IF(AC196&gt;2,"TBC","N/A"))</f>
        <v>N/A</v>
      </c>
      <c r="AK196" s="16" t="str">
        <f>IF($AF196="N/A","N/A",IF(AC196&gt;3,"TBC","N/A"))</f>
        <v>N/A</v>
      </c>
      <c r="AL196" s="16" t="str">
        <f>IF(AC196="N/A","N/A",IF(AC196&gt;0,IF(SUM(AG196:AK196)&lt;&gt;AF196,"CHECK","OK"),"N/A"))</f>
        <v>N/A</v>
      </c>
      <c r="AM196" s="16">
        <f>IF(AD196="N/A", L196+T196, L196+AG196)</f>
        <v>6</v>
      </c>
      <c r="AN196" s="16">
        <f>IF(AD196="N/A", IF(U196="N/A", "N/A", L196+U196), AD196+AH196)</f>
        <v>6</v>
      </c>
      <c r="AO196" s="16" t="str">
        <f>IF(AD196="N/A", IF(V196="N/A", "N/A", L196+V196), IF(AI196="N/A", "N/A", AD196+AI196))</f>
        <v>N/A</v>
      </c>
      <c r="AP196" s="16" t="str">
        <f>IF(AD196="N/A", IF(W196="N/A", "N/A", L196+W196), IF(AJ196="N/A", "N/A", AD196+AJ196))</f>
        <v>N/A</v>
      </c>
      <c r="AQ196" s="16" t="str">
        <f>IF(AD196="N/A", IF(X196="N/A", "N/A", L196+X196), IF(AK196="N/A", "N/A", AD196+AK196))</f>
        <v>N/A</v>
      </c>
      <c r="AR196" s="15" t="s">
        <v>40</v>
      </c>
      <c r="AS196" s="15" t="s">
        <v>40</v>
      </c>
      <c r="AT196" s="15" t="s">
        <v>40</v>
      </c>
      <c r="AU196" s="15" t="s">
        <v>40</v>
      </c>
      <c r="AV196" s="15" t="s">
        <v>40</v>
      </c>
      <c r="AW196" s="15" t="s">
        <v>40</v>
      </c>
      <c r="AX196" s="15" t="s">
        <v>40</v>
      </c>
      <c r="AY196" s="15" t="s">
        <v>40</v>
      </c>
      <c r="AZ196" s="15" t="s">
        <v>40</v>
      </c>
      <c r="BA196" s="15" t="s">
        <v>40</v>
      </c>
      <c r="BB196" s="15" t="s">
        <v>40</v>
      </c>
      <c r="BC196" s="15" t="s">
        <v>40</v>
      </c>
      <c r="BD196" s="15" t="s">
        <v>40</v>
      </c>
      <c r="BE196" s="15" t="s">
        <v>40</v>
      </c>
      <c r="BF196" s="15" t="s">
        <v>40</v>
      </c>
      <c r="BG196" s="15" t="s">
        <v>40</v>
      </c>
      <c r="BH196" s="15" t="s">
        <v>40</v>
      </c>
      <c r="BI196" s="15"/>
      <c r="BJ196" s="16">
        <f>IF(AR196="R", $CA196, IF(OR(AR196="P", AR196="T", AR196="N"), 0, IF($C196="DM", $T196, IF(OR(AR196="Y", AR196="IR"),$AM196,IF(AR196="C", IF($BI196="Y", IF($AF196="N/A", $Q196, $AF196), IF($AG196="N/A", $T196,$AG196)))))))</f>
        <v>6</v>
      </c>
      <c r="BK196" s="16">
        <f>IF(AS196="R", $CA196, IF(OR(AS196="P", AS196="T", AS196="N"), 0, IF($C196="DM", $T196, IF(OR(AS196="Y", AS196="IR"),$AM196,IF(AS196="C", IF($BI196="Y", IF($AF196="N/A", $Q196, $AF196), IF($AG196="N/A", $T196,$AG196)))))))</f>
        <v>6</v>
      </c>
      <c r="BL196" s="16">
        <f>IF(AT196="R", $CA196, IF(OR(AT196="P", AT196="T", AT196="N"), 0, IF($C196="DM", $T196, IF(OR(AT196="Y", AT196="IR"),$AM196,IF(AT196="C", IF($BI196="Y", IF($AF196="N/A", $Q196, $AF196), IF($AG196="N/A", $T196,$AG196)))))))</f>
        <v>6</v>
      </c>
      <c r="BM196" s="16">
        <f>IF(AU196="R", $CA196, IF(OR(AU196="P", AU196="T", AU196="N"), 0, IF($C196="DM", $T196, IF(OR(AU196="Y", AU196="IR"),$AM196,IF(AU196="C", IF($BI196="Y", IF($AF196="N/A", $Q196, $AF196), IF($AG196="N/A", $T196,$AG196)))))))</f>
        <v>6</v>
      </c>
      <c r="BN196" s="16">
        <f>IF(AV196="R", $CA196, IF(OR(AV196="P", AV196="T", AV196="N"), 0, IF($C196="DM", $T196, IF(OR(AV196="Y", AV196="IR"),$AM196,IF(AV196="C", IF($BI196="Y", IF($AF196="N/A", $Q196, $AF196), IF($AG196="N/A", $T196,$AG196)))))))</f>
        <v>6</v>
      </c>
      <c r="BO196" s="16">
        <f>IF(AW196="R", $CA196, IF(OR(AW196="P", AW196="T", AW196="N"), 0, IF($C196="DM", $T196, IF(OR(AW196="Y", AW196="IR"),$AM196,IF(AW196="C", IF($BI196="Y", IF($AF196="N/A", $Q196, $AF196), IF($AG196="N/A", $T196,$AG196)))))))</f>
        <v>6</v>
      </c>
      <c r="BP196" s="16">
        <f>IF(AX196="R", $CA196, IF(OR(AX196="P", AX196="T", AX196="N"), 0, IF($C196="DM", $T196, IF(OR(AX196="Y", AX196="IR"),$AM196,IF(AX196="C", IF($BI196="Y", IF($AF196="N/A", $Q196, $AF196), IF($AG196="N/A", $T196,$AG196)))))))</f>
        <v>6</v>
      </c>
      <c r="BQ196" s="16">
        <f>IF(AY196="R", $CA196, IF(OR(AY196="P", AY196="T", AY196="N"), 0, IF($C196="DM", $T196, IF(OR(AY196="Y", AY196="IR"),$AM196,IF(AY196="C", IF($BI196="Y", IF($AF196="N/A", $Q196, $AF196), IF($AG196="N/A", $T196,$AG196)))))))</f>
        <v>6</v>
      </c>
      <c r="BR196" s="16">
        <f>IF(AZ196="R", $CA196, IF(OR(AZ196="P", AZ196="T", AZ196="N"), 0, IF($C196="DM", $T196, IF(OR(AZ196="Y", AZ196="IR"),$AM196,IF(AZ196="C", IF($BI196="Y", IF($AF196="N/A", $Q196, $AF196), IF($AG196="N/A", $T196,$AG196)))))))</f>
        <v>6</v>
      </c>
      <c r="BS196" s="16">
        <f>IF(BA196="R", $CA196, IF(OR(BA196="P", BA196="T", BA196="N"), 0, IF($C196="DM", $T196, IF(OR(BA196="Y", BA196="IR"),$AM196,IF(BA196="C", IF($BI196="Y", IF($AF196="N/A", $Q196, $AF196), IF($AG196="N/A", $T196,$AG196)))))))</f>
        <v>6</v>
      </c>
      <c r="BT196" s="16">
        <f>IF(BB196="R", $CA196, IF(OR(BB196="P", BB196="T", BB196="N"), 0, IF($C196="DM", $T196, IF(OR(BB196="Y", BB196="IR"),$AM196,IF(BB196="C", IF($BI196="Y", IF($BA196="C", IF($AF196="N/A", $Q196, $AF196), IF($AF196="N/A", $T196, $AM196)), IF($AG196="N/A", $T196,$AG196)))))))</f>
        <v>6</v>
      </c>
      <c r="BU196" s="16">
        <f>IF(BC196="R", $CA196, IF(OR(BC196="P", BC196="T", BC196="N"), 0, IF($C196="DM", $T196, IF(OR(BC196="Y", BC196="IR"),$AM196,IF(BC196="C", IF($BI196="Y", IF($BA196="C", IF($AF196="N/A", $Q196, $AF196), IF($AF196="N/A", $T196, $AM196)), IF($AG196="N/A", $T196,$AG196)))))))</f>
        <v>6</v>
      </c>
      <c r="BV196" s="16">
        <f>IF(BD196="R", $CA196, IF(OR(BD196="P", BD196="T", BD196="N"), 0, IF($C196="DM", $T196, IF(OR(BD196="Y", BD196="IR"),$AM196,IF(BD196="C", IF($BI196="Y", IF($BA196="C", IF($AF196="N/A", $Q196, $AF196), IF($AF196="N/A", $T196, $AM196)), IF($AG196="N/A", $T196,$AG196)))))))</f>
        <v>6</v>
      </c>
      <c r="BW196" s="16">
        <f>IF(BE196="R", $CA196, IF(OR(BE196="P", BE196="T", BE196="N"), 0, IF($C196="DM", $T196, IF(OR(BE196="Y", BE196="IR"),$AM196,IF(BE196="C", IF($BI196="Y", IF($BA196="C", IF($AF196="N/A", $Q196, $AF196), IF($AF196="N/A", $T196, $AM196)), IF($AG196="N/A", $T196,$AG196)))))))</f>
        <v>6</v>
      </c>
      <c r="BX196" s="16">
        <f>IF(BF196="R", $CA196, IF(OR(BF196="P", BF196="T", BF196="N"), 0, IF($C196="DM", $T196, IF(OR(BF196="Y", BF196="IR"),$AM196,IF(BF196="C", IF($BI196="Y", IF($BA196="C", IF($AF196="N/A", $Q196, $AF196), IF($AF196="N/A", $T196, $AM196)), IF($AG196="N/A", $T196,$AG196)))))))</f>
        <v>6</v>
      </c>
      <c r="BY196" s="16">
        <f>IF(BG196="R", $CA196, IF(OR(BG196="P", BG196="T", BG196="N"), 0, IF($C196="DM", $T196, IF(OR(BG196="Y", BG196="IR"),$AM196,IF(BG196="C", IF($BI196="Y", IF($BA196="C", IF($AF196="N/A", $Q196, $AF196), IF($AF196="N/A", $T196, $AM196)), IF($AG196="N/A", $T196,$AG196)))))))</f>
        <v>6</v>
      </c>
      <c r="BZ196" s="16">
        <f>IF(BH196="R", $CA196, IF(OR(BH196="P", BH196="T", BH196="N"), 0, IF($C196="DM", $T196, IF(OR(BH196="Y", BH196="IR"),$AM196,IF(BH196="C", IF($BI196="Y", IF($BA196="C", IF($AF196="N/A", $Q196, $AF196), IF($AF196="N/A", $T196, $AM196)), IF($AG196="N/A", $T196,$AG196)))))))</f>
        <v>6</v>
      </c>
      <c r="CA196" s="15" t="s">
        <v>75</v>
      </c>
      <c r="CB196" s="16">
        <f>BZ196</f>
        <v>6</v>
      </c>
      <c r="CC196" s="15">
        <f>IF(OR($BH196="T", $BH196="R"), 0, IF($BH196="C", IF($BI196="Y", IF($BA196="C", 0, IF(AF196="N/A", Q196-T196, AF196-AG196)), IF($AF196="N/A", U196, AH196)), AN196))</f>
        <v>6</v>
      </c>
      <c r="CD196" s="15" t="str">
        <f>IF(OR($BH196="T", $BH196="R"), 0, IF($BH196="C", IF($BI196="Y", 0, IF($AF196="N/A", V196, AI196)), AO196))</f>
        <v>N/A</v>
      </c>
      <c r="CE196" s="15" t="str">
        <f>IF(OR($BH196="T", $BH196="R"), 0, IF($BH196="C", IF($BI196="Y", 0, IF($AF196="N/A", W196, AJ196)), AP196))</f>
        <v>N/A</v>
      </c>
      <c r="CF196" s="15" t="str">
        <f>IF(OR($BH196="T", $BH196="R"), 0, IF($BH196="C", IF($BI196="Y", 0, IF($AF196="N/A", X196, AK196)), AQ196))</f>
        <v>N/A</v>
      </c>
      <c r="CG196" t="str">
        <f>IF(AC196="N/A", "S:"&amp;L196&amp;" G:"&amp;M196&amp;" GR:"&amp;Q196, IF(AC196=0, "S:"&amp;L196&amp;" G:"&amp;M196&amp;" GR:"&amp;Q196, "S:"&amp;L196&amp;"/"&amp;AD196&amp;" G:"&amp;AE196&amp;" GR:"&amp;AF196))</f>
        <v>S:6 G:2 GR:0</v>
      </c>
    </row>
    <row r="197" spans="1:85" x14ac:dyDescent="0.25">
      <c r="A197" s="14">
        <v>5174</v>
      </c>
      <c r="B197" s="15" t="s">
        <v>2769</v>
      </c>
      <c r="C197" s="15" t="s">
        <v>62</v>
      </c>
      <c r="D197" s="15" t="s">
        <v>57</v>
      </c>
      <c r="E197" s="15">
        <f>VLOOKUP(B197, 'Rookie Year'!$A$2:$B$55679,2,FALSE)</f>
        <v>2023</v>
      </c>
      <c r="F197" s="15">
        <v>2023</v>
      </c>
      <c r="G197" s="15" t="s">
        <v>40</v>
      </c>
      <c r="H197" s="15" t="s">
        <v>2170</v>
      </c>
      <c r="I197" s="16">
        <v>5</v>
      </c>
      <c r="J197" s="15">
        <v>4</v>
      </c>
      <c r="K197" s="17">
        <f>IF(AND(G197&lt;&gt;"N",R197="N/A"), IF(I197&lt;4, 0, 0.25),IF(I197=1, IF(J197=1,0.25, 0.25), IF(I197&lt;13, 0.25, IF(I197&lt;26, 0.4, IF(I197&lt;51, 0.6, 0.75)))))</f>
        <v>0.25</v>
      </c>
      <c r="L197" s="16">
        <f>I197-M197</f>
        <v>3</v>
      </c>
      <c r="M197" s="16">
        <f>ROUNDUP(I197*K197,0)</f>
        <v>2</v>
      </c>
      <c r="N197" s="16">
        <f>M197*J197</f>
        <v>8</v>
      </c>
      <c r="O197" s="16">
        <v>2</v>
      </c>
      <c r="P197" s="16">
        <v>0</v>
      </c>
      <c r="Q197" s="16">
        <f>N197-O197-P197</f>
        <v>6</v>
      </c>
      <c r="R197" s="15" t="s">
        <v>75</v>
      </c>
      <c r="S197" s="15">
        <f>IF(R197="N/A", J197-($B$1-F197), J197-($B$1-R197))</f>
        <v>3</v>
      </c>
      <c r="T197" s="16">
        <v>2</v>
      </c>
      <c r="U197" s="16">
        <v>2</v>
      </c>
      <c r="V197" s="16">
        <v>2</v>
      </c>
      <c r="W197" s="16" t="str">
        <f>IF($S197&lt;4, "N/A", $M197)</f>
        <v>N/A</v>
      </c>
      <c r="X197" s="16" t="str">
        <f>IF($S197&lt;5, "N/A", $M197)</f>
        <v>N/A</v>
      </c>
      <c r="Y197" s="15" t="str">
        <f>IF(SUM(T197:X197)&lt;&gt;Q197, "CHECK", "OK")</f>
        <v>OK</v>
      </c>
      <c r="Z197" s="15" t="str">
        <f>IF(F197=$B$1, "No", IF(S197=1, "Yes", "No"))</f>
        <v>No</v>
      </c>
      <c r="AA197" s="18" t="str">
        <f>IF(C197="DM", "N/A", IF(Z197="No","N/A",VLOOKUP(B197,'Extension List'!$A$3:$R$1972,18,FALSE)))</f>
        <v>N/A</v>
      </c>
      <c r="AB197" s="15" t="str">
        <f>IF(C197="DM", "N/A", IF(Z197="No","N/A",VLOOKUP(B197,'Extension List'!$A$3:$T$1972,20,FALSE)))</f>
        <v>N/A</v>
      </c>
      <c r="AC197" s="15" t="str">
        <f>IF(AA197="N/A", "N/A", 0)</f>
        <v>N/A</v>
      </c>
      <c r="AD197" s="16" t="str">
        <f>IF(AE197="N/A", "N/A", AA197-AE197)</f>
        <v>N/A</v>
      </c>
      <c r="AE197" s="16" t="str">
        <f>IF(AA197="N/A", "N/A", IF(AC197&gt;0, IF(AA197&lt;13, ROUNDUP(0.25*AA197,0), IF(AA197&lt;26, ROUNDUP(0.4*AA197,0), IF(AA197&lt;51, ROUNDUP(0.6*AA197,0), ROUNDUP(0.75*AA197,0)))), "N/A"))</f>
        <v>N/A</v>
      </c>
      <c r="AF197" s="16" t="str">
        <f>IF(AD197="N/A","N/A", (AE197*AC197)+Q197)</f>
        <v>N/A</v>
      </c>
      <c r="AG197" s="16" t="str">
        <f>IF($AF197="N/A", "N/A", "TBC")</f>
        <v>N/A</v>
      </c>
      <c r="AH197" s="16" t="str">
        <f>IF($AF197="N/A", "N/A", "TBC")</f>
        <v>N/A</v>
      </c>
      <c r="AI197" s="16" t="str">
        <f>IF($AF197="N/A","N/A",IF(AC197&gt;1,"TBC","N/A"))</f>
        <v>N/A</v>
      </c>
      <c r="AJ197" s="16" t="str">
        <f>IF($AF197="N/A","N/A",IF(AC197&gt;2,"TBC","N/A"))</f>
        <v>N/A</v>
      </c>
      <c r="AK197" s="16" t="str">
        <f>IF($AF197="N/A","N/A",IF(AC197&gt;3,"TBC","N/A"))</f>
        <v>N/A</v>
      </c>
      <c r="AL197" s="16" t="str">
        <f>IF(AC197="N/A","N/A",IF(AC197&gt;0,IF(SUM(AG197:AK197)&lt;&gt;AF197,"CHECK","OK"),"N/A"))</f>
        <v>N/A</v>
      </c>
      <c r="AM197" s="16">
        <f>IF(AD197="N/A", L197+T197, L197+AG197)</f>
        <v>5</v>
      </c>
      <c r="AN197" s="16">
        <f>IF(AD197="N/A", IF(U197="N/A", "N/A", L197+U197), AD197+AH197)</f>
        <v>5</v>
      </c>
      <c r="AO197" s="16">
        <f>IF(AD197="N/A", IF(V197="N/A", "N/A", L197+V197), IF(AI197="N/A", "N/A", AD197+AI197))</f>
        <v>5</v>
      </c>
      <c r="AP197" s="16" t="str">
        <f>IF(AD197="N/A", IF(W197="N/A", "N/A", L197+W197), IF(AJ197="N/A", "N/A", AD197+AJ197))</f>
        <v>N/A</v>
      </c>
      <c r="AQ197" s="16" t="str">
        <f>IF(AD197="N/A", IF(X197="N/A", "N/A", L197+X197), IF(AK197="N/A", "N/A", AD197+AK197))</f>
        <v>N/A</v>
      </c>
      <c r="AR197" s="15" t="s">
        <v>40</v>
      </c>
      <c r="AS197" s="15" t="s">
        <v>40</v>
      </c>
      <c r="AT197" s="15" t="s">
        <v>40</v>
      </c>
      <c r="AU197" s="15" t="s">
        <v>40</v>
      </c>
      <c r="AV197" s="15" t="s">
        <v>40</v>
      </c>
      <c r="AW197" s="15" t="s">
        <v>40</v>
      </c>
      <c r="AX197" s="15" t="s">
        <v>40</v>
      </c>
      <c r="AY197" s="15" t="s">
        <v>40</v>
      </c>
      <c r="AZ197" s="15" t="s">
        <v>40</v>
      </c>
      <c r="BA197" s="15" t="s">
        <v>40</v>
      </c>
      <c r="BB197" s="15" t="s">
        <v>40</v>
      </c>
      <c r="BC197" s="15" t="s">
        <v>40</v>
      </c>
      <c r="BD197" s="15" t="s">
        <v>40</v>
      </c>
      <c r="BE197" s="15" t="s">
        <v>40</v>
      </c>
      <c r="BF197" s="15" t="s">
        <v>40</v>
      </c>
      <c r="BG197" s="15" t="s">
        <v>40</v>
      </c>
      <c r="BH197" s="15" t="s">
        <v>40</v>
      </c>
      <c r="BI197" s="15"/>
      <c r="BJ197" s="16">
        <f>IF(AR197="R", $CA197, IF(OR(AR197="P", AR197="T", AR197="N"), 0, IF($C197="DM", $T197, IF(OR(AR197="Y", AR197="IR"),$AM197,IF(AR197="C", IF($BI197="Y", IF($AF197="N/A", $Q197, $AF197), IF($AG197="N/A", $T197,$AG197)))))))</f>
        <v>5</v>
      </c>
      <c r="BK197" s="16">
        <f>IF(AS197="R", $CA197, IF(OR(AS197="P", AS197="T", AS197="N"), 0, IF($C197="DM", $T197, IF(OR(AS197="Y", AS197="IR"),$AM197,IF(AS197="C", IF($BI197="Y", IF($AF197="N/A", $Q197, $AF197), IF($AG197="N/A", $T197,$AG197)))))))</f>
        <v>5</v>
      </c>
      <c r="BL197" s="16">
        <f>IF(AT197="R", $CA197, IF(OR(AT197="P", AT197="T", AT197="N"), 0, IF($C197="DM", $T197, IF(OR(AT197="Y", AT197="IR"),$AM197,IF(AT197="C", IF($BI197="Y", IF($AF197="N/A", $Q197, $AF197), IF($AG197="N/A", $T197,$AG197)))))))</f>
        <v>5</v>
      </c>
      <c r="BM197" s="16">
        <f>IF(AU197="R", $CA197, IF(OR(AU197="P", AU197="T", AU197="N"), 0, IF($C197="DM", $T197, IF(OR(AU197="Y", AU197="IR"),$AM197,IF(AU197="C", IF($BI197="Y", IF($AF197="N/A", $Q197, $AF197), IF($AG197="N/A", $T197,$AG197)))))))</f>
        <v>5</v>
      </c>
      <c r="BN197" s="16">
        <f>IF(AV197="R", $CA197, IF(OR(AV197="P", AV197="T", AV197="N"), 0, IF($C197="DM", $T197, IF(OR(AV197="Y", AV197="IR"),$AM197,IF(AV197="C", IF($BI197="Y", IF($AF197="N/A", $Q197, $AF197), IF($AG197="N/A", $T197,$AG197)))))))</f>
        <v>5</v>
      </c>
      <c r="BO197" s="16">
        <f>IF(AW197="R", $CA197, IF(OR(AW197="P", AW197="T", AW197="N"), 0, IF($C197="DM", $T197, IF(OR(AW197="Y", AW197="IR"),$AM197,IF(AW197="C", IF($BI197="Y", IF($AF197="N/A", $Q197, $AF197), IF($AG197="N/A", $T197,$AG197)))))))</f>
        <v>5</v>
      </c>
      <c r="BP197" s="16">
        <f>IF(AX197="R", $CA197, IF(OR(AX197="P", AX197="T", AX197="N"), 0, IF($C197="DM", $T197, IF(OR(AX197="Y", AX197="IR"),$AM197,IF(AX197="C", IF($BI197="Y", IF($AF197="N/A", $Q197, $AF197), IF($AG197="N/A", $T197,$AG197)))))))</f>
        <v>5</v>
      </c>
      <c r="BQ197" s="16">
        <f>IF(AY197="R", $CA197, IF(OR(AY197="P", AY197="T", AY197="N"), 0, IF($C197="DM", $T197, IF(OR(AY197="Y", AY197="IR"),$AM197,IF(AY197="C", IF($BI197="Y", IF($AF197="N/A", $Q197, $AF197), IF($AG197="N/A", $T197,$AG197)))))))</f>
        <v>5</v>
      </c>
      <c r="BR197" s="16">
        <f>IF(AZ197="R", $CA197, IF(OR(AZ197="P", AZ197="T", AZ197="N"), 0, IF($C197="DM", $T197, IF(OR(AZ197="Y", AZ197="IR"),$AM197,IF(AZ197="C", IF($BI197="Y", IF($AF197="N/A", $Q197, $AF197), IF($AG197="N/A", $T197,$AG197)))))))</f>
        <v>5</v>
      </c>
      <c r="BS197" s="16">
        <f>IF(BA197="R", $CA197, IF(OR(BA197="P", BA197="T", BA197="N"), 0, IF($C197="DM", $T197, IF(OR(BA197="Y", BA197="IR"),$AM197,IF(BA197="C", IF($BI197="Y", IF($AF197="N/A", $Q197, $AF197), IF($AG197="N/A", $T197,$AG197)))))))</f>
        <v>5</v>
      </c>
      <c r="BT197" s="16">
        <f>IF(BB197="R", $CA197, IF(OR(BB197="P", BB197="T", BB197="N"), 0, IF($C197="DM", $T197, IF(OR(BB197="Y", BB197="IR"),$AM197,IF(BB197="C", IF($BI197="Y", IF($BA197="C", IF($AF197="N/A", $Q197, $AF197), IF($AF197="N/A", $T197, $AM197)), IF($AG197="N/A", $T197,$AG197)))))))</f>
        <v>5</v>
      </c>
      <c r="BU197" s="16">
        <f>IF(BC197="R", $CA197, IF(OR(BC197="P", BC197="T", BC197="N"), 0, IF($C197="DM", $T197, IF(OR(BC197="Y", BC197="IR"),$AM197,IF(BC197="C", IF($BI197="Y", IF($BA197="C", IF($AF197="N/A", $Q197, $AF197), IF($AF197="N/A", $T197, $AM197)), IF($AG197="N/A", $T197,$AG197)))))))</f>
        <v>5</v>
      </c>
      <c r="BV197" s="16">
        <f>IF(BD197="R", $CA197, IF(OR(BD197="P", BD197="T", BD197="N"), 0, IF($C197="DM", $T197, IF(OR(BD197="Y", BD197="IR"),$AM197,IF(BD197="C", IF($BI197="Y", IF($BA197="C", IF($AF197="N/A", $Q197, $AF197), IF($AF197="N/A", $T197, $AM197)), IF($AG197="N/A", $T197,$AG197)))))))</f>
        <v>5</v>
      </c>
      <c r="BW197" s="16">
        <f>IF(BE197="R", $CA197, IF(OR(BE197="P", BE197="T", BE197="N"), 0, IF($C197="DM", $T197, IF(OR(BE197="Y", BE197="IR"),$AM197,IF(BE197="C", IF($BI197="Y", IF($BA197="C", IF($AF197="N/A", $Q197, $AF197), IF($AF197="N/A", $T197, $AM197)), IF($AG197="N/A", $T197,$AG197)))))))</f>
        <v>5</v>
      </c>
      <c r="BX197" s="16">
        <f>IF(BF197="R", $CA197, IF(OR(BF197="P", BF197="T", BF197="N"), 0, IF($C197="DM", $T197, IF(OR(BF197="Y", BF197="IR"),$AM197,IF(BF197="C", IF($BI197="Y", IF($BA197="C", IF($AF197="N/A", $Q197, $AF197), IF($AF197="N/A", $T197, $AM197)), IF($AG197="N/A", $T197,$AG197)))))))</f>
        <v>5</v>
      </c>
      <c r="BY197" s="16">
        <f>IF(BG197="R", $CA197, IF(OR(BG197="P", BG197="T", BG197="N"), 0, IF($C197="DM", $T197, IF(OR(BG197="Y", BG197="IR"),$AM197,IF(BG197="C", IF($BI197="Y", IF($BA197="C", IF($AF197="N/A", $Q197, $AF197), IF($AF197="N/A", $T197, $AM197)), IF($AG197="N/A", $T197,$AG197)))))))</f>
        <v>5</v>
      </c>
      <c r="BZ197" s="16">
        <f>IF(BH197="R", $CA197, IF(OR(BH197="P", BH197="T", BH197="N"), 0, IF($C197="DM", $T197, IF(OR(BH197="Y", BH197="IR"),$AM197,IF(BH197="C", IF($BI197="Y", IF($BA197="C", IF($AF197="N/A", $Q197, $AF197), IF($AF197="N/A", $T197, $AM197)), IF($AG197="N/A", $T197,$AG197)))))))</f>
        <v>5</v>
      </c>
      <c r="CA197" s="15" t="s">
        <v>75</v>
      </c>
      <c r="CB197" s="16">
        <f>BZ197</f>
        <v>5</v>
      </c>
      <c r="CC197" s="15">
        <f>IF(OR($BH197="T", $BH197="R"), 0, IF($BH197="C", IF($BI197="Y", IF($BA197="C", 0, IF(AF197="N/A", Q197-T197, AF197-AG197)), IF($AF197="N/A", U197, AH197)), AN197))</f>
        <v>5</v>
      </c>
      <c r="CD197" s="15">
        <f>IF(OR($BH197="T", $BH197="R"), 0, IF($BH197="C", IF($BI197="Y", 0, IF($AF197="N/A", V197, AI197)), AO197))</f>
        <v>5</v>
      </c>
      <c r="CE197" s="15" t="str">
        <f>IF(OR($BH197="T", $BH197="R"), 0, IF($BH197="C", IF($BI197="Y", 0, IF($AF197="N/A", W197, AJ197)), AP197))</f>
        <v>N/A</v>
      </c>
      <c r="CF197" s="15" t="str">
        <f>IF(OR($BH197="T", $BH197="R"), 0, IF($BH197="C", IF($BI197="Y", 0, IF($AF197="N/A", X197, AK197)), AQ197))</f>
        <v>N/A</v>
      </c>
      <c r="CG197" t="str">
        <f>IF(AC197="N/A", "S:"&amp;L197&amp;" G:"&amp;M197&amp;" GR:"&amp;Q197, IF(AC197=0, "S:"&amp;L197&amp;" G:"&amp;M197&amp;" GR:"&amp;Q197, "S:"&amp;L197&amp;"/"&amp;AD197&amp;" G:"&amp;AE197&amp;" GR:"&amp;AF197))</f>
        <v>S:3 G:2 GR:6</v>
      </c>
    </row>
    <row r="198" spans="1:85" x14ac:dyDescent="0.25">
      <c r="A198" s="14">
        <v>5633</v>
      </c>
      <c r="B198" s="15" t="s">
        <v>2982</v>
      </c>
      <c r="C198" s="15" t="s">
        <v>62</v>
      </c>
      <c r="D198" s="15" t="s">
        <v>57</v>
      </c>
      <c r="E198" s="15">
        <f>VLOOKUP(B198, 'Rookie Year'!$A$2:$B$55679,2,FALSE)</f>
        <v>2024</v>
      </c>
      <c r="F198" s="15">
        <v>2024</v>
      </c>
      <c r="G198" s="15" t="s">
        <v>40</v>
      </c>
      <c r="H198" s="15" t="s">
        <v>2186</v>
      </c>
      <c r="I198" s="16">
        <v>2</v>
      </c>
      <c r="J198" s="15">
        <v>3</v>
      </c>
      <c r="K198" s="17">
        <f>IF(AND(G198&lt;&gt;"N",R198="N/A"), IF(I198&lt;4, 0, 0.25),IF(I198=1, IF(J198=1,0.25, 0.25), IF(I198&lt;13, 0.25, IF(I198&lt;26, 0.4, IF(I198&lt;51, 0.6, 0.75)))))</f>
        <v>0</v>
      </c>
      <c r="L198" s="16">
        <f>I198-M198</f>
        <v>2</v>
      </c>
      <c r="M198" s="16">
        <f>ROUNDUP(I198*K198,0)</f>
        <v>0</v>
      </c>
      <c r="N198" s="16">
        <f>M198*J198</f>
        <v>0</v>
      </c>
      <c r="O198" s="16">
        <v>0</v>
      </c>
      <c r="P198" s="16">
        <v>0</v>
      </c>
      <c r="Q198" s="16">
        <f>N198-O198-P198</f>
        <v>0</v>
      </c>
      <c r="R198" s="15" t="s">
        <v>75</v>
      </c>
      <c r="S198" s="15">
        <f>IF(R198="N/A", J198-($B$1-F198), J198-($B$1-R198))</f>
        <v>3</v>
      </c>
      <c r="T198" s="16">
        <f>IF($S198&lt;1, "N/A", $M198)</f>
        <v>0</v>
      </c>
      <c r="U198" s="16">
        <f>IF($S198&lt;2, "N/A", $M198)</f>
        <v>0</v>
      </c>
      <c r="V198" s="16">
        <f>IF($S198&lt;3, "N/A", $M198)</f>
        <v>0</v>
      </c>
      <c r="W198" s="16" t="str">
        <f>IF($S198&lt;4, "N/A", $M198)</f>
        <v>N/A</v>
      </c>
      <c r="X198" s="16" t="str">
        <f>IF($S198&lt;5, "N/A", $M198)</f>
        <v>N/A</v>
      </c>
      <c r="Y198" s="15" t="str">
        <f>IF(SUM(T198:X198)&lt;&gt;Q198, "CHECK", "OK")</f>
        <v>OK</v>
      </c>
      <c r="Z198" s="15" t="str">
        <f>IF(F198=$B$1, "No", IF(S198=1, "Yes", "No"))</f>
        <v>No</v>
      </c>
      <c r="AA198" s="18" t="str">
        <f>IF(C198="DM", "N/A", IF(Z198="No","N/A",VLOOKUP(B198,'Extension List'!$A$3:$R$1972,18,FALSE)))</f>
        <v>N/A</v>
      </c>
      <c r="AB198" s="15" t="str">
        <f>IF(C198="DM", "N/A", IF(Z198="No","N/A",VLOOKUP(B198,'Extension List'!$A$3:$T$1972,20,FALSE)))</f>
        <v>N/A</v>
      </c>
      <c r="AC198" s="15" t="str">
        <f>IF(AA198="N/A", "N/A", 0)</f>
        <v>N/A</v>
      </c>
      <c r="AD198" s="16" t="str">
        <f>IF(AE198="N/A", "N/A", AA198-AE198)</f>
        <v>N/A</v>
      </c>
      <c r="AE198" s="16" t="str">
        <f>IF(AA198="N/A", "N/A", IF(AC198&gt;0, IF(AA198&lt;13, ROUNDUP(0.25*AA198,0), IF(AA198&lt;26, ROUNDUP(0.4*AA198,0), IF(AA198&lt;51, ROUNDUP(0.6*AA198,0), ROUNDUP(0.75*AA198,0)))), "N/A"))</f>
        <v>N/A</v>
      </c>
      <c r="AF198" s="16" t="str">
        <f>IF(AD198="N/A","N/A", (AE198*AC198)+Q198)</f>
        <v>N/A</v>
      </c>
      <c r="AG198" s="16" t="str">
        <f>IF($AF198="N/A", "N/A", "TBC")</f>
        <v>N/A</v>
      </c>
      <c r="AH198" s="16" t="str">
        <f>IF($AF198="N/A", "N/A", "TBC")</f>
        <v>N/A</v>
      </c>
      <c r="AI198" s="16" t="str">
        <f>IF($AF198="N/A","N/A",IF(AC198&gt;1,"TBC","N/A"))</f>
        <v>N/A</v>
      </c>
      <c r="AJ198" s="16" t="str">
        <f>IF($AF198="N/A","N/A",IF(AC198&gt;2,"TBC","N/A"))</f>
        <v>N/A</v>
      </c>
      <c r="AK198" s="16" t="str">
        <f>IF($AF198="N/A","N/A",IF(AC198&gt;3,"TBC","N/A"))</f>
        <v>N/A</v>
      </c>
      <c r="AL198" s="16" t="str">
        <f>IF(AC198="N/A","N/A",IF(AC198&gt;0,IF(SUM(AG198:AK198)&lt;&gt;AF198,"CHECK","OK"),"N/A"))</f>
        <v>N/A</v>
      </c>
      <c r="AM198" s="16">
        <f>IF(AD198="N/A", L198+T198, L198+AG198)</f>
        <v>2</v>
      </c>
      <c r="AN198" s="16">
        <f>IF(AD198="N/A", IF(U198="N/A", "N/A", L198+U198), AD198+AH198)</f>
        <v>2</v>
      </c>
      <c r="AO198" s="16">
        <f>IF(AD198="N/A", IF(V198="N/A", "N/A", L198+V198), IF(AI198="N/A", "N/A", AD198+AI198))</f>
        <v>2</v>
      </c>
      <c r="AP198" s="16" t="str">
        <f>IF(AD198="N/A", IF(W198="N/A", "N/A", L198+W198), IF(AJ198="N/A", "N/A", AD198+AJ198))</f>
        <v>N/A</v>
      </c>
      <c r="AQ198" s="16" t="str">
        <f>IF(AD198="N/A", IF(X198="N/A", "N/A", L198+X198), IF(AK198="N/A", "N/A", AD198+AK198))</f>
        <v>N/A</v>
      </c>
      <c r="AR198" s="15" t="s">
        <v>40</v>
      </c>
      <c r="AS198" s="15" t="s">
        <v>40</v>
      </c>
      <c r="AT198" s="15" t="s">
        <v>40</v>
      </c>
      <c r="AU198" s="15" t="s">
        <v>40</v>
      </c>
      <c r="AV198" s="15" t="s">
        <v>40</v>
      </c>
      <c r="AW198" s="15" t="s">
        <v>40</v>
      </c>
      <c r="AX198" s="15" t="s">
        <v>40</v>
      </c>
      <c r="AY198" s="15" t="s">
        <v>40</v>
      </c>
      <c r="AZ198" s="15" t="s">
        <v>40</v>
      </c>
      <c r="BA198" s="15" t="s">
        <v>40</v>
      </c>
      <c r="BB198" s="15" t="s">
        <v>40</v>
      </c>
      <c r="BC198" s="15" t="s">
        <v>40</v>
      </c>
      <c r="BD198" s="15" t="s">
        <v>40</v>
      </c>
      <c r="BE198" s="15" t="s">
        <v>40</v>
      </c>
      <c r="BF198" s="15" t="s">
        <v>40</v>
      </c>
      <c r="BG198" s="15" t="s">
        <v>40</v>
      </c>
      <c r="BH198" s="15" t="s">
        <v>40</v>
      </c>
      <c r="BJ198" s="16">
        <f>IF(AR198="R", $CA198, IF(OR(AR198="P", AR198="T", AR198="N"), 0, IF($C198="DM", $T198, IF(OR(AR198="Y", AR198="IR"),$AM198,IF(AR198="C", IF($BI198="Y", IF($AF198="N/A", $Q198, $AF198), IF($AG198="N/A", $T198,$AG198)))))))</f>
        <v>2</v>
      </c>
      <c r="BK198" s="16">
        <f>IF(AS198="R", $CA198, IF(OR(AS198="P", AS198="T", AS198="N"), 0, IF($C198="DM", $T198, IF(OR(AS198="Y", AS198="IR"),$AM198,IF(AS198="C", IF($BI198="Y", IF($AF198="N/A", $Q198, $AF198), IF($AG198="N/A", $T198,$AG198)))))))</f>
        <v>2</v>
      </c>
      <c r="BL198" s="16">
        <f>IF(AT198="R", $CA198, IF(OR(AT198="P", AT198="T", AT198="N"), 0, IF($C198="DM", $T198, IF(OR(AT198="Y", AT198="IR"),$AM198,IF(AT198="C", IF($BI198="Y", IF($AF198="N/A", $Q198, $AF198), IF($AG198="N/A", $T198,$AG198)))))))</f>
        <v>2</v>
      </c>
      <c r="BM198" s="16">
        <f>IF(AU198="R", $CA198, IF(OR(AU198="P", AU198="T", AU198="N"), 0, IF($C198="DM", $T198, IF(OR(AU198="Y", AU198="IR"),$AM198,IF(AU198="C", IF($BI198="Y", IF($AF198="N/A", $Q198, $AF198), IF($AG198="N/A", $T198,$AG198)))))))</f>
        <v>2</v>
      </c>
      <c r="BN198" s="16">
        <f>IF(AV198="R", $CA198, IF(OR(AV198="P", AV198="T", AV198="N"), 0, IF($C198="DM", $T198, IF(OR(AV198="Y", AV198="IR"),$AM198,IF(AV198="C", IF($BI198="Y", IF($AF198="N/A", $Q198, $AF198), IF($AG198="N/A", $T198,$AG198)))))))</f>
        <v>2</v>
      </c>
      <c r="BO198" s="16">
        <f>IF(AW198="R", $CA198, IF(OR(AW198="P", AW198="T", AW198="N"), 0, IF($C198="DM", $T198, IF(OR(AW198="Y", AW198="IR"),$AM198,IF(AW198="C", IF($BI198="Y", IF($AF198="N/A", $Q198, $AF198), IF($AG198="N/A", $T198,$AG198)))))))</f>
        <v>2</v>
      </c>
      <c r="BP198" s="16">
        <f>IF(AX198="R", $CA198, IF(OR(AX198="P", AX198="T", AX198="N"), 0, IF($C198="DM", $T198, IF(OR(AX198="Y", AX198="IR"),$AM198,IF(AX198="C", IF($BI198="Y", IF($AF198="N/A", $Q198, $AF198), IF($AG198="N/A", $T198,$AG198)))))))</f>
        <v>2</v>
      </c>
      <c r="BQ198" s="16">
        <f>IF(AY198="R", $CA198, IF(OR(AY198="P", AY198="T", AY198="N"), 0, IF($C198="DM", $T198, IF(OR(AY198="Y", AY198="IR"),$AM198,IF(AY198="C", IF($BI198="Y", IF($AF198="N/A", $Q198, $AF198), IF($AG198="N/A", $T198,$AG198)))))))</f>
        <v>2</v>
      </c>
      <c r="BR198" s="16">
        <f>IF(AZ198="R", $CA198, IF(OR(AZ198="P", AZ198="T", AZ198="N"), 0, IF($C198="DM", $T198, IF(OR(AZ198="Y", AZ198="IR"),$AM198,IF(AZ198="C", IF($BI198="Y", IF($AF198="N/A", $Q198, $AF198), IF($AG198="N/A", $T198,$AG198)))))))</f>
        <v>2</v>
      </c>
      <c r="BS198" s="16">
        <f>IF(BA198="R", $CA198, IF(OR(BA198="P", BA198="T", BA198="N"), 0, IF($C198="DM", $T198, IF(OR(BA198="Y", BA198="IR"),$AM198,IF(BA198="C", IF($BI198="Y", IF($AF198="N/A", $Q198, $AF198), IF($AG198="N/A", $T198,$AG198)))))))</f>
        <v>2</v>
      </c>
      <c r="BT198" s="16">
        <f>IF(BB198="R", $CA198, IF(OR(BB198="P", BB198="T", BB198="N"), 0, IF($C198="DM", $T198, IF(OR(BB198="Y", BB198="IR"),$AM198,IF(BB198="C", IF($BI198="Y", IF($BA198="C", IF($AF198="N/A", $Q198, $AF198), IF($AF198="N/A", $T198, $AM198)), IF($AG198="N/A", $T198,$AG198)))))))</f>
        <v>2</v>
      </c>
      <c r="BU198" s="16">
        <f>IF(BC198="R", $CA198, IF(OR(BC198="P", BC198="T", BC198="N"), 0, IF($C198="DM", $T198, IF(OR(BC198="Y", BC198="IR"),$AM198,IF(BC198="C", IF($BI198="Y", IF($BA198="C", IF($AF198="N/A", $Q198, $AF198), IF($AF198="N/A", $T198, $AM198)), IF($AG198="N/A", $T198,$AG198)))))))</f>
        <v>2</v>
      </c>
      <c r="BV198" s="16">
        <f>IF(BD198="R", $CA198, IF(OR(BD198="P", BD198="T", BD198="N"), 0, IF($C198="DM", $T198, IF(OR(BD198="Y", BD198="IR"),$AM198,IF(BD198="C", IF($BI198="Y", IF($BA198="C", IF($AF198="N/A", $Q198, $AF198), IF($AF198="N/A", $T198, $AM198)), IF($AG198="N/A", $T198,$AG198)))))))</f>
        <v>2</v>
      </c>
      <c r="BW198" s="16">
        <f>IF(BE198="R", $CA198, IF(OR(BE198="P", BE198="T", BE198="N"), 0, IF($C198="DM", $T198, IF(OR(BE198="Y", BE198="IR"),$AM198,IF(BE198="C", IF($BI198="Y", IF($BA198="C", IF($AF198="N/A", $Q198, $AF198), IF($AF198="N/A", $T198, $AM198)), IF($AG198="N/A", $T198,$AG198)))))))</f>
        <v>2</v>
      </c>
      <c r="BX198" s="16">
        <f>IF(BF198="R", $CA198, IF(OR(BF198="P", BF198="T", BF198="N"), 0, IF($C198="DM", $T198, IF(OR(BF198="Y", BF198="IR"),$AM198,IF(BF198="C", IF($BI198="Y", IF($BA198="C", IF($AF198="N/A", $Q198, $AF198), IF($AF198="N/A", $T198, $AM198)), IF($AG198="N/A", $T198,$AG198)))))))</f>
        <v>2</v>
      </c>
      <c r="BY198" s="16">
        <f>IF(BG198="R", $CA198, IF(OR(BG198="P", BG198="T", BG198="N"), 0, IF($C198="DM", $T198, IF(OR(BG198="Y", BG198="IR"),$AM198,IF(BG198="C", IF($BI198="Y", IF($BA198="C", IF($AF198="N/A", $Q198, $AF198), IF($AF198="N/A", $T198, $AM198)), IF($AG198="N/A", $T198,$AG198)))))))</f>
        <v>2</v>
      </c>
      <c r="BZ198" s="16">
        <f>IF(BH198="R", $CA198, IF(OR(BH198="P", BH198="T", BH198="N"), 0, IF($C198="DM", $T198, IF(OR(BH198="Y", BH198="IR"),$AM198,IF(BH198="C", IF($BI198="Y", IF($BA198="C", IF($AF198="N/A", $Q198, $AF198), IF($AF198="N/A", $T198, $AM198)), IF($AG198="N/A", $T198,$AG198)))))))</f>
        <v>2</v>
      </c>
      <c r="CA198" s="15" t="s">
        <v>75</v>
      </c>
      <c r="CB198" s="16">
        <f>BZ198</f>
        <v>2</v>
      </c>
      <c r="CC198" s="15">
        <f>IF(OR($BH198="T", $BH198="R"), 0, IF($BH198="C", IF($BI198="Y", IF($BA198="C", 0, IF(AF198="N/A", Q198-T198, AF198-AG198)), IF($AF198="N/A", U198, AH198)), AN198))</f>
        <v>2</v>
      </c>
      <c r="CD198" s="15">
        <f>IF(OR($BH198="T", $BH198="R"), 0, IF($BH198="C", IF($BI198="Y", 0, IF($AF198="N/A", V198, AI198)), AO198))</f>
        <v>2</v>
      </c>
      <c r="CE198" s="15" t="str">
        <f>IF(OR($BH198="T", $BH198="R"), 0, IF($BH198="C", IF($BI198="Y", 0, IF($AF198="N/A", W198, AJ198)), AP198))</f>
        <v>N/A</v>
      </c>
      <c r="CF198" s="15" t="str">
        <f>IF(OR($BH198="T", $BH198="R"), 0, IF($BH198="C", IF($BI198="Y", 0, IF($AF198="N/A", X198, AK198)), AQ198))</f>
        <v>N/A</v>
      </c>
      <c r="CG198" t="str">
        <f>IF(AC198="N/A", "S:"&amp;L198&amp;" G:"&amp;M198&amp;" GR:"&amp;Q198, IF(AC198=0, "S:"&amp;L198&amp;" G:"&amp;M198&amp;" GR:"&amp;Q198, "S:"&amp;L198&amp;"/"&amp;AD198&amp;" G:"&amp;AE198&amp;" GR:"&amp;AF198))</f>
        <v>S:2 G:0 GR:0</v>
      </c>
    </row>
    <row r="199" spans="1:85" x14ac:dyDescent="0.25">
      <c r="A199" s="14">
        <v>5623</v>
      </c>
      <c r="B199" s="15" t="s">
        <v>2972</v>
      </c>
      <c r="C199" s="15" t="s">
        <v>63</v>
      </c>
      <c r="D199" s="15" t="s">
        <v>57</v>
      </c>
      <c r="E199" s="15">
        <f>VLOOKUP(B199, 'Rookie Year'!$A$2:$B$55679,2,FALSE)</f>
        <v>2024</v>
      </c>
      <c r="F199" s="15">
        <v>2024</v>
      </c>
      <c r="G199" s="15" t="s">
        <v>40</v>
      </c>
      <c r="H199" s="15" t="s">
        <v>2176</v>
      </c>
      <c r="I199" s="16">
        <v>3</v>
      </c>
      <c r="J199" s="15">
        <v>4</v>
      </c>
      <c r="K199" s="17">
        <f>IF(AND(G199&lt;&gt;"N",R199="N/A"), IF(I199&lt;4, 0, 0.25),IF(I199=1, IF(J199=1,0.25, 0.25), IF(I199&lt;13, 0.25, IF(I199&lt;26, 0.4, IF(I199&lt;51, 0.6, 0.75)))))</f>
        <v>0</v>
      </c>
      <c r="L199" s="16">
        <f>I199-M199</f>
        <v>3</v>
      </c>
      <c r="M199" s="16">
        <f>ROUNDUP(I199*K199,0)</f>
        <v>0</v>
      </c>
      <c r="N199" s="16">
        <f>M199*J199</f>
        <v>0</v>
      </c>
      <c r="O199" s="16">
        <v>0</v>
      </c>
      <c r="P199" s="16">
        <v>0</v>
      </c>
      <c r="Q199" s="16">
        <f>N199-O199-P199</f>
        <v>0</v>
      </c>
      <c r="R199" s="15" t="s">
        <v>75</v>
      </c>
      <c r="S199" s="15">
        <f>IF(R199="N/A", J199-($B$1-F199), J199-($B$1-R199))</f>
        <v>4</v>
      </c>
      <c r="T199" s="16">
        <f>IF($S199&lt;1, "N/A", $M199)</f>
        <v>0</v>
      </c>
      <c r="U199" s="16">
        <f>IF($S199&lt;2, "N/A", $M199)</f>
        <v>0</v>
      </c>
      <c r="V199" s="16">
        <f>IF($S199&lt;3, "N/A", $M199)</f>
        <v>0</v>
      </c>
      <c r="W199" s="16">
        <f>IF($S199&lt;4, "N/A", $M199)</f>
        <v>0</v>
      </c>
      <c r="X199" s="16" t="str">
        <f>IF($S199&lt;5, "N/A", $M199)</f>
        <v>N/A</v>
      </c>
      <c r="Y199" s="15" t="str">
        <f>IF(SUM(T199:X199)&lt;&gt;Q199, "CHECK", "OK")</f>
        <v>OK</v>
      </c>
      <c r="Z199" s="15" t="str">
        <f>IF(F199=$B$1, "No", IF(S199=1, "Yes", "No"))</f>
        <v>No</v>
      </c>
      <c r="AA199" s="18" t="str">
        <f>IF(C199="DM", "N/A", IF(Z199="No","N/A",VLOOKUP(B199,'Extension List'!$A$3:$R$1972,18,FALSE)))</f>
        <v>N/A</v>
      </c>
      <c r="AB199" s="15" t="str">
        <f>IF(C199="DM", "N/A", IF(Z199="No","N/A",VLOOKUP(B199,'Extension List'!$A$3:$T$1972,20,FALSE)))</f>
        <v>N/A</v>
      </c>
      <c r="AC199" s="15" t="str">
        <f>IF(AA199="N/A", "N/A", 0)</f>
        <v>N/A</v>
      </c>
      <c r="AD199" s="16" t="str">
        <f>IF(AE199="N/A", "N/A", AA199-AE199)</f>
        <v>N/A</v>
      </c>
      <c r="AE199" s="16" t="str">
        <f>IF(AA199="N/A", "N/A", IF(AC199&gt;0, IF(AA199&lt;13, ROUNDUP(0.25*AA199,0), IF(AA199&lt;26, ROUNDUP(0.4*AA199,0), IF(AA199&lt;51, ROUNDUP(0.6*AA199,0), ROUNDUP(0.75*AA199,0)))), "N/A"))</f>
        <v>N/A</v>
      </c>
      <c r="AF199" s="16" t="str">
        <f>IF(AD199="N/A","N/A", (AE199*AC199)+Q199)</f>
        <v>N/A</v>
      </c>
      <c r="AG199" s="16" t="str">
        <f>IF($AF199="N/A", "N/A", "TBC")</f>
        <v>N/A</v>
      </c>
      <c r="AH199" s="16" t="str">
        <f>IF($AF199="N/A", "N/A", "TBC")</f>
        <v>N/A</v>
      </c>
      <c r="AI199" s="16" t="str">
        <f>IF($AF199="N/A","N/A",IF(AC199&gt;1,"TBC","N/A"))</f>
        <v>N/A</v>
      </c>
      <c r="AJ199" s="16" t="str">
        <f>IF($AF199="N/A","N/A",IF(AC199&gt;2,"TBC","N/A"))</f>
        <v>N/A</v>
      </c>
      <c r="AK199" s="16" t="str">
        <f>IF($AF199="N/A","N/A",IF(AC199&gt;3,"TBC","N/A"))</f>
        <v>N/A</v>
      </c>
      <c r="AL199" s="16" t="str">
        <f>IF(AC199="N/A","N/A",IF(AC199&gt;0,IF(SUM(AG199:AK199)&lt;&gt;AF199,"CHECK","OK"),"N/A"))</f>
        <v>N/A</v>
      </c>
      <c r="AM199" s="16">
        <f>IF(AD199="N/A", L199+T199, L199+AG199)</f>
        <v>3</v>
      </c>
      <c r="AN199" s="16">
        <f>IF(AD199="N/A", IF(U199="N/A", "N/A", L199+U199), AD199+AH199)</f>
        <v>3</v>
      </c>
      <c r="AO199" s="16">
        <f>IF(AD199="N/A", IF(V199="N/A", "N/A", L199+V199), IF(AI199="N/A", "N/A", AD199+AI199))</f>
        <v>3</v>
      </c>
      <c r="AP199" s="16">
        <f>IF(AD199="N/A", IF(W199="N/A", "N/A", L199+W199), IF(AJ199="N/A", "N/A", AD199+AJ199))</f>
        <v>3</v>
      </c>
      <c r="AQ199" s="16" t="str">
        <f>IF(AD199="N/A", IF(X199="N/A", "N/A", L199+X199), IF(AK199="N/A", "N/A", AD199+AK199))</f>
        <v>N/A</v>
      </c>
      <c r="AR199" s="15" t="s">
        <v>40</v>
      </c>
      <c r="AS199" s="15" t="s">
        <v>40</v>
      </c>
      <c r="AT199" s="15" t="s">
        <v>40</v>
      </c>
      <c r="AU199" s="15" t="s">
        <v>40</v>
      </c>
      <c r="AV199" s="15" t="s">
        <v>40</v>
      </c>
      <c r="AW199" s="15" t="s">
        <v>40</v>
      </c>
      <c r="AX199" s="15" t="s">
        <v>40</v>
      </c>
      <c r="AY199" s="15" t="s">
        <v>40</v>
      </c>
      <c r="AZ199" s="15" t="s">
        <v>40</v>
      </c>
      <c r="BA199" s="15" t="s">
        <v>40</v>
      </c>
      <c r="BB199" s="15" t="s">
        <v>40</v>
      </c>
      <c r="BC199" s="15" t="s">
        <v>40</v>
      </c>
      <c r="BD199" s="15" t="s">
        <v>40</v>
      </c>
      <c r="BE199" s="15" t="s">
        <v>40</v>
      </c>
      <c r="BF199" s="15" t="s">
        <v>40</v>
      </c>
      <c r="BG199" s="15" t="s">
        <v>40</v>
      </c>
      <c r="BH199" s="15" t="s">
        <v>40</v>
      </c>
      <c r="BJ199" s="16">
        <f>IF(AR199="R", $CA199, IF(OR(AR199="P", AR199="T", AR199="N"), 0, IF($C199="DM", $T199, IF(OR(AR199="Y", AR199="IR"),$AM199,IF(AR199="C", IF($BI199="Y", IF($AF199="N/A", $Q199, $AF199), IF($AG199="N/A", $T199,$AG199)))))))</f>
        <v>3</v>
      </c>
      <c r="BK199" s="16">
        <f>IF(AS199="R", $CA199, IF(OR(AS199="P", AS199="T", AS199="N"), 0, IF($C199="DM", $T199, IF(OR(AS199="Y", AS199="IR"),$AM199,IF(AS199="C", IF($BI199="Y", IF($AF199="N/A", $Q199, $AF199), IF($AG199="N/A", $T199,$AG199)))))))</f>
        <v>3</v>
      </c>
      <c r="BL199" s="16">
        <f>IF(AT199="R", $CA199, IF(OR(AT199="P", AT199="T", AT199="N"), 0, IF($C199="DM", $T199, IF(OR(AT199="Y", AT199="IR"),$AM199,IF(AT199="C", IF($BI199="Y", IF($AF199="N/A", $Q199, $AF199), IF($AG199="N/A", $T199,$AG199)))))))</f>
        <v>3</v>
      </c>
      <c r="BM199" s="16">
        <f>IF(AU199="R", $CA199, IF(OR(AU199="P", AU199="T", AU199="N"), 0, IF($C199="DM", $T199, IF(OR(AU199="Y", AU199="IR"),$AM199,IF(AU199="C", IF($BI199="Y", IF($AF199="N/A", $Q199, $AF199), IF($AG199="N/A", $T199,$AG199)))))))</f>
        <v>3</v>
      </c>
      <c r="BN199" s="16">
        <f>IF(AV199="R", $CA199, IF(OR(AV199="P", AV199="T", AV199="N"), 0, IF($C199="DM", $T199, IF(OR(AV199="Y", AV199="IR"),$AM199,IF(AV199="C", IF($BI199="Y", IF($AF199="N/A", $Q199, $AF199), IF($AG199="N/A", $T199,$AG199)))))))</f>
        <v>3</v>
      </c>
      <c r="BO199" s="16">
        <f>IF(AW199="R", $CA199, IF(OR(AW199="P", AW199="T", AW199="N"), 0, IF($C199="DM", $T199, IF(OR(AW199="Y", AW199="IR"),$AM199,IF(AW199="C", IF($BI199="Y", IF($AF199="N/A", $Q199, $AF199), IF($AG199="N/A", $T199,$AG199)))))))</f>
        <v>3</v>
      </c>
      <c r="BP199" s="16">
        <f>IF(AX199="R", $CA199, IF(OR(AX199="P", AX199="T", AX199="N"), 0, IF($C199="DM", $T199, IF(OR(AX199="Y", AX199="IR"),$AM199,IF(AX199="C", IF($BI199="Y", IF($AF199="N/A", $Q199, $AF199), IF($AG199="N/A", $T199,$AG199)))))))</f>
        <v>3</v>
      </c>
      <c r="BQ199" s="16">
        <f>IF(AY199="R", $CA199, IF(OR(AY199="P", AY199="T", AY199="N"), 0, IF($C199="DM", $T199, IF(OR(AY199="Y", AY199="IR"),$AM199,IF(AY199="C", IF($BI199="Y", IF($AF199="N/A", $Q199, $AF199), IF($AG199="N/A", $T199,$AG199)))))))</f>
        <v>3</v>
      </c>
      <c r="BR199" s="16">
        <f>IF(AZ199="R", $CA199, IF(OR(AZ199="P", AZ199="T", AZ199="N"), 0, IF($C199="DM", $T199, IF(OR(AZ199="Y", AZ199="IR"),$AM199,IF(AZ199="C", IF($BI199="Y", IF($AF199="N/A", $Q199, $AF199), IF($AG199="N/A", $T199,$AG199)))))))</f>
        <v>3</v>
      </c>
      <c r="BS199" s="16">
        <f>IF(BA199="R", $CA199, IF(OR(BA199="P", BA199="T", BA199="N"), 0, IF($C199="DM", $T199, IF(OR(BA199="Y", BA199="IR"),$AM199,IF(BA199="C", IF($BI199="Y", IF($AF199="N/A", $Q199, $AF199), IF($AG199="N/A", $T199,$AG199)))))))</f>
        <v>3</v>
      </c>
      <c r="BT199" s="16">
        <f>IF(BB199="R", $CA199, IF(OR(BB199="P", BB199="T", BB199="N"), 0, IF($C199="DM", $T199, IF(OR(BB199="Y", BB199="IR"),$AM199,IF(BB199="C", IF($BI199="Y", IF($BA199="C", IF($AF199="N/A", $Q199, $AF199), IF($AF199="N/A", $T199, $AM199)), IF($AG199="N/A", $T199,$AG199)))))))</f>
        <v>3</v>
      </c>
      <c r="BU199" s="16">
        <f>IF(BC199="R", $CA199, IF(OR(BC199="P", BC199="T", BC199="N"), 0, IF($C199="DM", $T199, IF(OR(BC199="Y", BC199="IR"),$AM199,IF(BC199="C", IF($BI199="Y", IF($BA199="C", IF($AF199="N/A", $Q199, $AF199), IF($AF199="N/A", $T199, $AM199)), IF($AG199="N/A", $T199,$AG199)))))))</f>
        <v>3</v>
      </c>
      <c r="BV199" s="16">
        <f>IF(BD199="R", $CA199, IF(OR(BD199="P", BD199="T", BD199="N"), 0, IF($C199="DM", $T199, IF(OR(BD199="Y", BD199="IR"),$AM199,IF(BD199="C", IF($BI199="Y", IF($BA199="C", IF($AF199="N/A", $Q199, $AF199), IF($AF199="N/A", $T199, $AM199)), IF($AG199="N/A", $T199,$AG199)))))))</f>
        <v>3</v>
      </c>
      <c r="BW199" s="16">
        <f>IF(BE199="R", $CA199, IF(OR(BE199="P", BE199="T", BE199="N"), 0, IF($C199="DM", $T199, IF(OR(BE199="Y", BE199="IR"),$AM199,IF(BE199="C", IF($BI199="Y", IF($BA199="C", IF($AF199="N/A", $Q199, $AF199), IF($AF199="N/A", $T199, $AM199)), IF($AG199="N/A", $T199,$AG199)))))))</f>
        <v>3</v>
      </c>
      <c r="BX199" s="16">
        <f>IF(BF199="R", $CA199, IF(OR(BF199="P", BF199="T", BF199="N"), 0, IF($C199="DM", $T199, IF(OR(BF199="Y", BF199="IR"),$AM199,IF(BF199="C", IF($BI199="Y", IF($BA199="C", IF($AF199="N/A", $Q199, $AF199), IF($AF199="N/A", $T199, $AM199)), IF($AG199="N/A", $T199,$AG199)))))))</f>
        <v>3</v>
      </c>
      <c r="BY199" s="16">
        <f>IF(BG199="R", $CA199, IF(OR(BG199="P", BG199="T", BG199="N"), 0, IF($C199="DM", $T199, IF(OR(BG199="Y", BG199="IR"),$AM199,IF(BG199="C", IF($BI199="Y", IF($BA199="C", IF($AF199="N/A", $Q199, $AF199), IF($AF199="N/A", $T199, $AM199)), IF($AG199="N/A", $T199,$AG199)))))))</f>
        <v>3</v>
      </c>
      <c r="BZ199" s="16">
        <f>IF(BH199="R", $CA199, IF(OR(BH199="P", BH199="T", BH199="N"), 0, IF($C199="DM", $T199, IF(OR(BH199="Y", BH199="IR"),$AM199,IF(BH199="C", IF($BI199="Y", IF($BA199="C", IF($AF199="N/A", $Q199, $AF199), IF($AF199="N/A", $T199, $AM199)), IF($AG199="N/A", $T199,$AG199)))))))</f>
        <v>3</v>
      </c>
      <c r="CA199" s="15" t="s">
        <v>75</v>
      </c>
      <c r="CB199" s="16">
        <f>BZ199</f>
        <v>3</v>
      </c>
      <c r="CC199" s="15">
        <f>IF(OR($BH199="T", $BH199="R"), 0, IF($BH199="C", IF($BI199="Y", IF($BA199="C", 0, IF(AF199="N/A", Q199-T199, AF199-AG199)), IF($AF199="N/A", U199, AH199)), AN199))</f>
        <v>3</v>
      </c>
      <c r="CD199" s="15">
        <f>IF(OR($BH199="T", $BH199="R"), 0, IF($BH199="C", IF($BI199="Y", 0, IF($AF199="N/A", V199, AI199)), AO199))</f>
        <v>3</v>
      </c>
      <c r="CE199" s="15">
        <f>IF(OR($BH199="T", $BH199="R"), 0, IF($BH199="C", IF($BI199="Y", 0, IF($AF199="N/A", W199, AJ199)), AP199))</f>
        <v>3</v>
      </c>
      <c r="CF199" s="15" t="str">
        <f>IF(OR($BH199="T", $BH199="R"), 0, IF($BH199="C", IF($BI199="Y", 0, IF($AF199="N/A", X199, AK199)), AQ199))</f>
        <v>N/A</v>
      </c>
      <c r="CG199" t="str">
        <f>IF(AC199="N/A", "S:"&amp;L199&amp;" G:"&amp;M199&amp;" GR:"&amp;Q199, IF(AC199=0, "S:"&amp;L199&amp;" G:"&amp;M199&amp;" GR:"&amp;Q199, "S:"&amp;L199&amp;"/"&amp;AD199&amp;" G:"&amp;AE199&amp;" GR:"&amp;AF199))</f>
        <v>S:3 G:0 GR:0</v>
      </c>
    </row>
    <row r="200" spans="1:85" x14ac:dyDescent="0.25">
      <c r="A200" s="14">
        <v>5276</v>
      </c>
      <c r="B200" s="15" t="s">
        <v>2864</v>
      </c>
      <c r="C200" s="15" t="s">
        <v>63</v>
      </c>
      <c r="D200" s="15" t="s">
        <v>57</v>
      </c>
      <c r="E200" s="15">
        <f>VLOOKUP(B200, 'Rookie Year'!$A$2:$B$55679,2,FALSE)</f>
        <v>2023</v>
      </c>
      <c r="F200" s="15">
        <v>2023</v>
      </c>
      <c r="G200" s="15" t="s">
        <v>40</v>
      </c>
      <c r="H200" s="15" t="s">
        <v>2878</v>
      </c>
      <c r="I200" s="16">
        <v>1</v>
      </c>
      <c r="J200" s="15">
        <v>3</v>
      </c>
      <c r="K200" s="17">
        <f>IF(AND(G200&lt;&gt;"N",R200="N/A"), IF(I200&lt;4, 0, 0.25),IF(I200=1, IF(J200=1,0.25, 0.25), IF(I200&lt;13, 0.25, IF(I200&lt;26, 0.4, IF(I200&lt;51, 0.6, 0.75)))))</f>
        <v>0</v>
      </c>
      <c r="L200" s="16">
        <f>I200-M200</f>
        <v>1</v>
      </c>
      <c r="M200" s="16">
        <f>ROUNDUP(I200*K200,0)</f>
        <v>0</v>
      </c>
      <c r="N200" s="16">
        <f>M200*J200</f>
        <v>0</v>
      </c>
      <c r="O200" s="16">
        <v>0</v>
      </c>
      <c r="P200" s="16">
        <v>0</v>
      </c>
      <c r="Q200" s="16">
        <f>N200-O200-P200</f>
        <v>0</v>
      </c>
      <c r="R200" s="15" t="s">
        <v>75</v>
      </c>
      <c r="S200" s="15">
        <f>IF(R200="N/A", J200-($B$1-F200), J200-($B$1-R200))</f>
        <v>2</v>
      </c>
      <c r="T200" s="16">
        <v>0</v>
      </c>
      <c r="U200" s="16">
        <v>0</v>
      </c>
      <c r="V200" s="16" t="str">
        <f>IF($S200&lt;3, "N/A", $M200)</f>
        <v>N/A</v>
      </c>
      <c r="W200" s="16" t="str">
        <f>IF($S200&lt;4, "N/A", $M200)</f>
        <v>N/A</v>
      </c>
      <c r="X200" s="16" t="str">
        <f>IF($S200&lt;5, "N/A", $M200)</f>
        <v>N/A</v>
      </c>
      <c r="Y200" s="15" t="str">
        <f>IF(SUM(T200:X200)&lt;&gt;Q200, "CHECK", "OK")</f>
        <v>OK</v>
      </c>
      <c r="Z200" s="15" t="str">
        <f>IF(F200=$B$1, "No", IF(S200=1, "Yes", "No"))</f>
        <v>No</v>
      </c>
      <c r="AA200" s="18" t="str">
        <f>IF(C200="DM", "N/A", IF(Z200="No","N/A",VLOOKUP(B200,'Extension List'!$A$3:$R$1972,18,FALSE)))</f>
        <v>N/A</v>
      </c>
      <c r="AB200" s="15" t="str">
        <f>IF(C200="DM", "N/A", IF(Z200="No","N/A",VLOOKUP(B200,'Extension List'!$A$3:$T$1972,20,FALSE)))</f>
        <v>N/A</v>
      </c>
      <c r="AC200" s="15" t="str">
        <f>IF(AA200="N/A", "N/A", 0)</f>
        <v>N/A</v>
      </c>
      <c r="AD200" s="16" t="str">
        <f>IF(AE200="N/A", "N/A", AA200-AE200)</f>
        <v>N/A</v>
      </c>
      <c r="AE200" s="16" t="str">
        <f>IF(AA200="N/A", "N/A", IF(AC200&gt;0, IF(AA200&lt;13, ROUNDUP(0.25*AA200,0), IF(AA200&lt;26, ROUNDUP(0.4*AA200,0), IF(AA200&lt;51, ROUNDUP(0.6*AA200,0), ROUNDUP(0.75*AA200,0)))), "N/A"))</f>
        <v>N/A</v>
      </c>
      <c r="AF200" s="16" t="str">
        <f>IF(AD200="N/A","N/A", (AE200*AC200)+Q200)</f>
        <v>N/A</v>
      </c>
      <c r="AG200" s="16" t="str">
        <f>IF($AF200="N/A", "N/A", "TBC")</f>
        <v>N/A</v>
      </c>
      <c r="AH200" s="16" t="str">
        <f>IF($AF200="N/A", "N/A", "TBC")</f>
        <v>N/A</v>
      </c>
      <c r="AI200" s="16" t="str">
        <f>IF($AF200="N/A","N/A",IF(AC200&gt;1,"TBC","N/A"))</f>
        <v>N/A</v>
      </c>
      <c r="AJ200" s="16" t="str">
        <f>IF($AF200="N/A","N/A",IF(AC200&gt;2,"TBC","N/A"))</f>
        <v>N/A</v>
      </c>
      <c r="AK200" s="16" t="str">
        <f>IF($AF200="N/A","N/A",IF(AC200&gt;3,"TBC","N/A"))</f>
        <v>N/A</v>
      </c>
      <c r="AL200" s="16" t="str">
        <f>IF(AC200="N/A","N/A",IF(AC200&gt;0,IF(SUM(AG200:AK200)&lt;&gt;AF200,"CHECK","OK"),"N/A"))</f>
        <v>N/A</v>
      </c>
      <c r="AM200" s="16">
        <f>IF(AD200="N/A", L200+T200, L200+AG200)</f>
        <v>1</v>
      </c>
      <c r="AN200" s="16">
        <f>IF(AD200="N/A", IF(U200="N/A", "N/A", L200+U200), AD200+AH200)</f>
        <v>1</v>
      </c>
      <c r="AO200" s="16" t="str">
        <f>IF(AD200="N/A", IF(V200="N/A", "N/A", L200+V200), IF(AI200="N/A", "N/A", AD200+AI200))</f>
        <v>N/A</v>
      </c>
      <c r="AP200" s="16" t="str">
        <f>IF(AD200="N/A", IF(W200="N/A", "N/A", L200+W200), IF(AJ200="N/A", "N/A", AD200+AJ200))</f>
        <v>N/A</v>
      </c>
      <c r="AQ200" s="16" t="str">
        <f>IF(AD200="N/A", IF(X200="N/A", "N/A", L200+X200), IF(AK200="N/A", "N/A", AD200+AK200))</f>
        <v>N/A</v>
      </c>
      <c r="AR200" s="15" t="s">
        <v>40</v>
      </c>
      <c r="AS200" s="15" t="s">
        <v>44</v>
      </c>
      <c r="AT200" s="15" t="s">
        <v>44</v>
      </c>
      <c r="AU200" s="15" t="s">
        <v>44</v>
      </c>
      <c r="AV200" s="15" t="s">
        <v>44</v>
      </c>
      <c r="AW200" s="15" t="s">
        <v>44</v>
      </c>
      <c r="AX200" s="15" t="s">
        <v>44</v>
      </c>
      <c r="AY200" s="15" t="s">
        <v>44</v>
      </c>
      <c r="AZ200" s="15" t="s">
        <v>44</v>
      </c>
      <c r="BA200" s="15" t="s">
        <v>44</v>
      </c>
      <c r="BB200" s="15" t="s">
        <v>44</v>
      </c>
      <c r="BC200" s="15" t="s">
        <v>44</v>
      </c>
      <c r="BD200" s="15" t="s">
        <v>44</v>
      </c>
      <c r="BE200" s="15" t="s">
        <v>44</v>
      </c>
      <c r="BF200" s="15" t="s">
        <v>44</v>
      </c>
      <c r="BG200" s="15" t="s">
        <v>44</v>
      </c>
      <c r="BH200" s="15" t="s">
        <v>44</v>
      </c>
      <c r="BI200" s="15"/>
      <c r="BJ200" s="16">
        <f>IF(AR200="R", $CA200, IF(OR(AR200="P", AR200="T", AR200="N"), 0, IF($C200="DM", $T200, IF(OR(AR200="Y", AR200="IR"),$AM200,IF(AR200="C", IF($BI200="Y", IF($AF200="N/A", $Q200, $AF200), IF($AG200="N/A", $T200,$AG200)))))))</f>
        <v>1</v>
      </c>
      <c r="BK200" s="16">
        <f>IF(AS200="R", $CA200, IF(OR(AS200="P", AS200="T", AS200="N"), 0, IF($C200="DM", $T200, IF(OR(AS200="Y", AS200="IR"),$AM200,IF(AS200="C", IF($BI200="Y", IF($AF200="N/A", $Q200, $AF200), IF($AG200="N/A", $T200,$AG200)))))))</f>
        <v>0</v>
      </c>
      <c r="BL200" s="16">
        <f>IF(AT200="R", $CA200, IF(OR(AT200="P", AT200="T", AT200="N"), 0, IF($C200="DM", $T200, IF(OR(AT200="Y", AT200="IR"),$AM200,IF(AT200="C", IF($BI200="Y", IF($AF200="N/A", $Q200, $AF200), IF($AG200="N/A", $T200,$AG200)))))))</f>
        <v>0</v>
      </c>
      <c r="BM200" s="16">
        <f>IF(AU200="R", $CA200, IF(OR(AU200="P", AU200="T", AU200="N"), 0, IF($C200="DM", $T200, IF(OR(AU200="Y", AU200="IR"),$AM200,IF(AU200="C", IF($BI200="Y", IF($AF200="N/A", $Q200, $AF200), IF($AG200="N/A", $T200,$AG200)))))))</f>
        <v>0</v>
      </c>
      <c r="BN200" s="16">
        <f>IF(AV200="R", $CA200, IF(OR(AV200="P", AV200="T", AV200="N"), 0, IF($C200="DM", $T200, IF(OR(AV200="Y", AV200="IR"),$AM200,IF(AV200="C", IF($BI200="Y", IF($AF200="N/A", $Q200, $AF200), IF($AG200="N/A", $T200,$AG200)))))))</f>
        <v>0</v>
      </c>
      <c r="BO200" s="16">
        <f>IF(AW200="R", $CA200, IF(OR(AW200="P", AW200="T", AW200="N"), 0, IF($C200="DM", $T200, IF(OR(AW200="Y", AW200="IR"),$AM200,IF(AW200="C", IF($BI200="Y", IF($AF200="N/A", $Q200, $AF200), IF($AG200="N/A", $T200,$AG200)))))))</f>
        <v>0</v>
      </c>
      <c r="BP200" s="16">
        <f>IF(AX200="R", $CA200, IF(OR(AX200="P", AX200="T", AX200="N"), 0, IF($C200="DM", $T200, IF(OR(AX200="Y", AX200="IR"),$AM200,IF(AX200="C", IF($BI200="Y", IF($AF200="N/A", $Q200, $AF200), IF($AG200="N/A", $T200,$AG200)))))))</f>
        <v>0</v>
      </c>
      <c r="BQ200" s="16">
        <f>IF(AY200="R", $CA200, IF(OR(AY200="P", AY200="T", AY200="N"), 0, IF($C200="DM", $T200, IF(OR(AY200="Y", AY200="IR"),$AM200,IF(AY200="C", IF($BI200="Y", IF($AF200="N/A", $Q200, $AF200), IF($AG200="N/A", $T200,$AG200)))))))</f>
        <v>0</v>
      </c>
      <c r="BR200" s="16">
        <f>IF(AZ200="R", $CA200, IF(OR(AZ200="P", AZ200="T", AZ200="N"), 0, IF($C200="DM", $T200, IF(OR(AZ200="Y", AZ200="IR"),$AM200,IF(AZ200="C", IF($BI200="Y", IF($AF200="N/A", $Q200, $AF200), IF($AG200="N/A", $T200,$AG200)))))))</f>
        <v>0</v>
      </c>
      <c r="BS200" s="16">
        <f>IF(BA200="R", $CA200, IF(OR(BA200="P", BA200="T", BA200="N"), 0, IF($C200="DM", $T200, IF(OR(BA200="Y", BA200="IR"),$AM200,IF(BA200="C", IF($BI200="Y", IF($AF200="N/A", $Q200, $AF200), IF($AG200="N/A", $T200,$AG200)))))))</f>
        <v>0</v>
      </c>
      <c r="BT200" s="16">
        <f>IF(BB200="R", $CA200, IF(OR(BB200="P", BB200="T", BB200="N"), 0, IF($C200="DM", $T200, IF(OR(BB200="Y", BB200="IR"),$AM200,IF(BB200="C", IF($BI200="Y", IF($BA200="C", IF($AF200="N/A", $Q200, $AF200), IF($AF200="N/A", $T200, $AM200)), IF($AG200="N/A", $T200,$AG200)))))))</f>
        <v>0</v>
      </c>
      <c r="BU200" s="16">
        <f>IF(BC200="R", $CA200, IF(OR(BC200="P", BC200="T", BC200="N"), 0, IF($C200="DM", $T200, IF(OR(BC200="Y", BC200="IR"),$AM200,IF(BC200="C", IF($BI200="Y", IF($BA200="C", IF($AF200="N/A", $Q200, $AF200), IF($AF200="N/A", $T200, $AM200)), IF($AG200="N/A", $T200,$AG200)))))))</f>
        <v>0</v>
      </c>
      <c r="BV200" s="16">
        <f>IF(BD200="R", $CA200, IF(OR(BD200="P", BD200="T", BD200="N"), 0, IF($C200="DM", $T200, IF(OR(BD200="Y", BD200="IR"),$AM200,IF(BD200="C", IF($BI200="Y", IF($BA200="C", IF($AF200="N/A", $Q200, $AF200), IF($AF200="N/A", $T200, $AM200)), IF($AG200="N/A", $T200,$AG200)))))))</f>
        <v>0</v>
      </c>
      <c r="BW200" s="16">
        <f>IF(BE200="R", $CA200, IF(OR(BE200="P", BE200="T", BE200="N"), 0, IF($C200="DM", $T200, IF(OR(BE200="Y", BE200="IR"),$AM200,IF(BE200="C", IF($BI200="Y", IF($BA200="C", IF($AF200="N/A", $Q200, $AF200), IF($AF200="N/A", $T200, $AM200)), IF($AG200="N/A", $T200,$AG200)))))))</f>
        <v>0</v>
      </c>
      <c r="BX200" s="16">
        <f>IF(BF200="R", $CA200, IF(OR(BF200="P", BF200="T", BF200="N"), 0, IF($C200="DM", $T200, IF(OR(BF200="Y", BF200="IR"),$AM200,IF(BF200="C", IF($BI200="Y", IF($BA200="C", IF($AF200="N/A", $Q200, $AF200), IF($AF200="N/A", $T200, $AM200)), IF($AG200="N/A", $T200,$AG200)))))))</f>
        <v>0</v>
      </c>
      <c r="BY200" s="16">
        <f>IF(BG200="R", $CA200, IF(OR(BG200="P", BG200="T", BG200="N"), 0, IF($C200="DM", $T200, IF(OR(BG200="Y", BG200="IR"),$AM200,IF(BG200="C", IF($BI200="Y", IF($BA200="C", IF($AF200="N/A", $Q200, $AF200), IF($AF200="N/A", $T200, $AM200)), IF($AG200="N/A", $T200,$AG200)))))))</f>
        <v>0</v>
      </c>
      <c r="BZ200" s="16">
        <f>IF(BH200="R", $CA200, IF(OR(BH200="P", BH200="T", BH200="N"), 0, IF($C200="DM", $T200, IF(OR(BH200="Y", BH200="IR"),$AM200,IF(BH200="C", IF($BI200="Y", IF($BA200="C", IF($AF200="N/A", $Q200, $AF200), IF($AF200="N/A", $T200, $AM200)), IF($AG200="N/A", $T200,$AG200)))))))</f>
        <v>0</v>
      </c>
      <c r="CA200" s="15" t="s">
        <v>75</v>
      </c>
      <c r="CB200" s="16">
        <f>BZ200</f>
        <v>0</v>
      </c>
      <c r="CC200" s="15">
        <f>IF(OR($BH200="T", $BH200="R"), 0, IF($BH200="C", IF($BI200="Y", IF($BA200="C", 0, IF(AF200="N/A", Q200-T200, AF200-AG200)), IF($AF200="N/A", U200, AH200)), AN200))</f>
        <v>0</v>
      </c>
      <c r="CD200" s="15" t="str">
        <f>IF(OR($BH200="T", $BH200="R"), 0, IF($BH200="C", IF($BI200="Y", 0, IF($AF200="N/A", V200, AI200)), AO200))</f>
        <v>N/A</v>
      </c>
      <c r="CE200" s="15" t="str">
        <f>IF(OR($BH200="T", $BH200="R"), 0, IF($BH200="C", IF($BI200="Y", 0, IF($AF200="N/A", W200, AJ200)), AP200))</f>
        <v>N/A</v>
      </c>
      <c r="CF200" s="15" t="str">
        <f>IF(OR($BH200="T", $BH200="R"), 0, IF($BH200="C", IF($BI200="Y", 0, IF($AF200="N/A", X200, AK200)), AQ200))</f>
        <v>N/A</v>
      </c>
      <c r="CG200" t="str">
        <f>IF(AC200="N/A", "S:"&amp;L200&amp;" G:"&amp;M200&amp;" GR:"&amp;Q200, IF(AC200=0, "S:"&amp;L200&amp;" G:"&amp;M200&amp;" GR:"&amp;Q200, "S:"&amp;L200&amp;"/"&amp;AD200&amp;" G:"&amp;AE200&amp;" GR:"&amp;AF200))</f>
        <v>S:1 G:0 GR:0</v>
      </c>
    </row>
    <row r="201" spans="1:85" x14ac:dyDescent="0.25">
      <c r="A201" s="14">
        <v>4628</v>
      </c>
      <c r="B201" s="15" t="s">
        <v>248</v>
      </c>
      <c r="C201" s="15" t="s">
        <v>63</v>
      </c>
      <c r="D201" s="15" t="s">
        <v>57</v>
      </c>
      <c r="E201" s="15">
        <f>VLOOKUP(B201, 'Rookie Year'!$A$2:$B$55679,2,FALSE)</f>
        <v>2017</v>
      </c>
      <c r="F201" s="15">
        <v>2022</v>
      </c>
      <c r="G201" s="15" t="s">
        <v>42</v>
      </c>
      <c r="H201" s="15" t="s">
        <v>1928</v>
      </c>
      <c r="I201" s="16">
        <v>2</v>
      </c>
      <c r="J201" s="15">
        <v>3</v>
      </c>
      <c r="K201" s="17">
        <f>IF(AND(G201&lt;&gt;"N",R201="N/A"), IF(I201&lt;4, 0, 0.25),IF(I201=1, IF(J201=1,0.25, 0.25), IF(I201&lt;13, 0.25, IF(I201&lt;26, 0.4, IF(I201&lt;51, 0.6, 0.75)))))</f>
        <v>0.25</v>
      </c>
      <c r="L201" s="16">
        <f>I201-M201</f>
        <v>1</v>
      </c>
      <c r="M201" s="16">
        <f>ROUNDUP(I201*K201,0)</f>
        <v>1</v>
      </c>
      <c r="N201" s="16">
        <f>M201*J201</f>
        <v>3</v>
      </c>
      <c r="O201" s="16">
        <v>2</v>
      </c>
      <c r="P201" s="16">
        <v>0</v>
      </c>
      <c r="Q201" s="16">
        <f>N201-O201-P201</f>
        <v>1</v>
      </c>
      <c r="R201" s="15" t="s">
        <v>75</v>
      </c>
      <c r="S201" s="15">
        <f>IF(R201="N/A", J201-($B$1-F201), J201-($B$1-R201))</f>
        <v>1</v>
      </c>
      <c r="T201" s="16">
        <v>1</v>
      </c>
      <c r="U201" s="16" t="str">
        <f>IF($S201&lt;2, "N/A", $M201)</f>
        <v>N/A</v>
      </c>
      <c r="V201" s="16" t="str">
        <f>IF($S201&lt;3, "N/A", $M201)</f>
        <v>N/A</v>
      </c>
      <c r="W201" s="16" t="str">
        <f>IF($S201&lt;4, "N/A", $M201)</f>
        <v>N/A</v>
      </c>
      <c r="X201" s="16" t="str">
        <f>IF($S201&lt;5, "N/A", $M201)</f>
        <v>N/A</v>
      </c>
      <c r="Y201" s="15" t="str">
        <f>IF(SUM(T201:X201)&lt;&gt;Q201, "CHECK", "OK")</f>
        <v>OK</v>
      </c>
      <c r="Z201" s="15" t="str">
        <f>IF(F201=$B$1, "No", IF(S201=1, "Yes", "No"))</f>
        <v>Yes</v>
      </c>
      <c r="AA201" s="18">
        <f>IF(C201="DM", "N/A", IF(Z201="No","N/A",VLOOKUP(B201,'Extension List'!$A$3:$R$1972,18,FALSE)))</f>
        <v>20</v>
      </c>
      <c r="AB201" s="15">
        <f>IF(C201="DM", "N/A", IF(Z201="No","N/A",VLOOKUP(B201,'Extension List'!$A$3:$T$1972,20,FALSE)))</f>
        <v>4</v>
      </c>
      <c r="AC201" s="15">
        <f>IF(AA201="N/A", "N/A", 0)</f>
        <v>0</v>
      </c>
      <c r="AD201" s="16" t="str">
        <f>IF(AE201="N/A", "N/A", AA201-AE201)</f>
        <v>N/A</v>
      </c>
      <c r="AE201" s="16" t="str">
        <f>IF(AA201="N/A", "N/A", IF(AC201&gt;0, IF(AA201&lt;13, ROUNDUP(0.25*AA201,0), IF(AA201&lt;26, ROUNDUP(0.4*AA201,0), IF(AA201&lt;51, ROUNDUP(0.6*AA201,0), ROUNDUP(0.75*AA201,0)))), "N/A"))</f>
        <v>N/A</v>
      </c>
      <c r="AF201" s="16" t="str">
        <f>IF(AD201="N/A","N/A", (AE201*AC201)+Q201)</f>
        <v>N/A</v>
      </c>
      <c r="AG201" s="16" t="str">
        <f>IF($AF201="N/A", "N/A", "TBC")</f>
        <v>N/A</v>
      </c>
      <c r="AH201" s="16" t="str">
        <f>IF($AF201="N/A", "N/A", "TBC")</f>
        <v>N/A</v>
      </c>
      <c r="AI201" s="16" t="str">
        <f>IF($AF201="N/A","N/A",IF(AC201&gt;1,"TBC","N/A"))</f>
        <v>N/A</v>
      </c>
      <c r="AJ201" s="16" t="str">
        <f>IF($AF201="N/A","N/A",IF(AC201&gt;2,"TBC","N/A"))</f>
        <v>N/A</v>
      </c>
      <c r="AK201" s="16" t="str">
        <f>IF($AF201="N/A","N/A",IF(AC201&gt;3,"TBC","N/A"))</f>
        <v>N/A</v>
      </c>
      <c r="AL201" s="16" t="str">
        <f>IF(AC201="N/A","N/A",IF(AC201&gt;0,IF(SUM(AG201:AK201)&lt;&gt;AF201,"CHECK","OK"),"N/A"))</f>
        <v>N/A</v>
      </c>
      <c r="AM201" s="16">
        <f>IF(AD201="N/A", L201+T201, L201+AG201)</f>
        <v>2</v>
      </c>
      <c r="AN201" s="16" t="str">
        <f>IF(AD201="N/A", IF(U201="N/A", "N/A", L201+U201), AD201+AH201)</f>
        <v>N/A</v>
      </c>
      <c r="AO201" s="16" t="str">
        <f>IF(AD201="N/A", IF(V201="N/A", "N/A", L201+V201), IF(AI201="N/A", "N/A", AD201+AI201))</f>
        <v>N/A</v>
      </c>
      <c r="AP201" s="16" t="str">
        <f>IF(AD201="N/A", IF(W201="N/A", "N/A", L201+W201), IF(AJ201="N/A", "N/A", AD201+AJ201))</f>
        <v>N/A</v>
      </c>
      <c r="AQ201" s="16" t="str">
        <f>IF(AD201="N/A", IF(X201="N/A", "N/A", L201+X201), IF(AK201="N/A", "N/A", AD201+AK201))</f>
        <v>N/A</v>
      </c>
      <c r="AR201" s="15" t="s">
        <v>48</v>
      </c>
      <c r="AS201" s="15" t="s">
        <v>48</v>
      </c>
      <c r="AT201" s="15" t="s">
        <v>48</v>
      </c>
      <c r="AU201" s="15" t="s">
        <v>48</v>
      </c>
      <c r="AV201" s="15" t="s">
        <v>40</v>
      </c>
      <c r="AW201" s="15" t="s">
        <v>40</v>
      </c>
      <c r="AX201" s="15" t="s">
        <v>40</v>
      </c>
      <c r="AY201" s="15" t="s">
        <v>40</v>
      </c>
      <c r="AZ201" s="15" t="s">
        <v>40</v>
      </c>
      <c r="BA201" s="15" t="s">
        <v>40</v>
      </c>
      <c r="BB201" s="15" t="s">
        <v>40</v>
      </c>
      <c r="BC201" s="15" t="s">
        <v>40</v>
      </c>
      <c r="BD201" s="15" t="s">
        <v>40</v>
      </c>
      <c r="BE201" s="15" t="s">
        <v>40</v>
      </c>
      <c r="BF201" s="15" t="s">
        <v>40</v>
      </c>
      <c r="BG201" s="15" t="s">
        <v>40</v>
      </c>
      <c r="BH201" s="15" t="s">
        <v>40</v>
      </c>
      <c r="BI201" s="15"/>
      <c r="BJ201" s="16">
        <f>IF(AR201="R", $CA201, IF(OR(AR201="P", AR201="T", AR201="N"), 0, IF($C201="DM", $T201, IF(OR(AR201="Y", AR201="IR"),$AM201,IF(AR201="C", IF($BI201="Y", IF($AF201="N/A", $Q201, $AF201), IF($AG201="N/A", $T201,$AG201)))))))</f>
        <v>2</v>
      </c>
      <c r="BK201" s="16">
        <f>IF(AS201="R", $CA201, IF(OR(AS201="P", AS201="T", AS201="N"), 0, IF($C201="DM", $T201, IF(OR(AS201="Y", AS201="IR"),$AM201,IF(AS201="C", IF($BI201="Y", IF($AF201="N/A", $Q201, $AF201), IF($AG201="N/A", $T201,$AG201)))))))</f>
        <v>2</v>
      </c>
      <c r="BL201" s="16">
        <f>IF(AT201="R", $CA201, IF(OR(AT201="P", AT201="T", AT201="N"), 0, IF($C201="DM", $T201, IF(OR(AT201="Y", AT201="IR"),$AM201,IF(AT201="C", IF($BI201="Y", IF($AF201="N/A", $Q201, $AF201), IF($AG201="N/A", $T201,$AG201)))))))</f>
        <v>2</v>
      </c>
      <c r="BM201" s="16">
        <f>IF(AU201="R", $CA201, IF(OR(AU201="P", AU201="T", AU201="N"), 0, IF($C201="DM", $T201, IF(OR(AU201="Y", AU201="IR"),$AM201,IF(AU201="C", IF($BI201="Y", IF($AF201="N/A", $Q201, $AF201), IF($AG201="N/A", $T201,$AG201)))))))</f>
        <v>2</v>
      </c>
      <c r="BN201" s="16">
        <f>IF(AV201="R", $CA201, IF(OR(AV201="P", AV201="T", AV201="N"), 0, IF($C201="DM", $T201, IF(OR(AV201="Y", AV201="IR"),$AM201,IF(AV201="C", IF($BI201="Y", IF($AF201="N/A", $Q201, $AF201), IF($AG201="N/A", $T201,$AG201)))))))</f>
        <v>2</v>
      </c>
      <c r="BO201" s="16">
        <f>IF(AW201="R", $CA201, IF(OR(AW201="P", AW201="T", AW201="N"), 0, IF($C201="DM", $T201, IF(OR(AW201="Y", AW201="IR"),$AM201,IF(AW201="C", IF($BI201="Y", IF($AF201="N/A", $Q201, $AF201), IF($AG201="N/A", $T201,$AG201)))))))</f>
        <v>2</v>
      </c>
      <c r="BP201" s="16">
        <f>IF(AX201="R", $CA201, IF(OR(AX201="P", AX201="T", AX201="N"), 0, IF($C201="DM", $T201, IF(OR(AX201="Y", AX201="IR"),$AM201,IF(AX201="C", IF($BI201="Y", IF($AF201="N/A", $Q201, $AF201), IF($AG201="N/A", $T201,$AG201)))))))</f>
        <v>2</v>
      </c>
      <c r="BQ201" s="16">
        <f>IF(AY201="R", $CA201, IF(OR(AY201="P", AY201="T", AY201="N"), 0, IF($C201="DM", $T201, IF(OR(AY201="Y", AY201="IR"),$AM201,IF(AY201="C", IF($BI201="Y", IF($AF201="N/A", $Q201, $AF201), IF($AG201="N/A", $T201,$AG201)))))))</f>
        <v>2</v>
      </c>
      <c r="BR201" s="16">
        <f>IF(AZ201="R", $CA201, IF(OR(AZ201="P", AZ201="T", AZ201="N"), 0, IF($C201="DM", $T201, IF(OR(AZ201="Y", AZ201="IR"),$AM201,IF(AZ201="C", IF($BI201="Y", IF($AF201="N/A", $Q201, $AF201), IF($AG201="N/A", $T201,$AG201)))))))</f>
        <v>2</v>
      </c>
      <c r="BS201" s="16">
        <f>IF(BA201="R", $CA201, IF(OR(BA201="P", BA201="T", BA201="N"), 0, IF($C201="DM", $T201, IF(OR(BA201="Y", BA201="IR"),$AM201,IF(BA201="C", IF($BI201="Y", IF($AF201="N/A", $Q201, $AF201), IF($AG201="N/A", $T201,$AG201)))))))</f>
        <v>2</v>
      </c>
      <c r="BT201" s="16">
        <f>IF(BB201="R", $CA201, IF(OR(BB201="P", BB201="T", BB201="N"), 0, IF($C201="DM", $T201, IF(OR(BB201="Y", BB201="IR"),$AM201,IF(BB201="C", IF($BI201="Y", IF($BA201="C", IF($AF201="N/A", $Q201, $AF201), IF($AF201="N/A", $T201, $AM201)), IF($AG201="N/A", $T201,$AG201)))))))</f>
        <v>2</v>
      </c>
      <c r="BU201" s="16">
        <f>IF(BC201="R", $CA201, IF(OR(BC201="P", BC201="T", BC201="N"), 0, IF($C201="DM", $T201, IF(OR(BC201="Y", BC201="IR"),$AM201,IF(BC201="C", IF($BI201="Y", IF($BA201="C", IF($AF201="N/A", $Q201, $AF201), IF($AF201="N/A", $T201, $AM201)), IF($AG201="N/A", $T201,$AG201)))))))</f>
        <v>2</v>
      </c>
      <c r="BV201" s="16">
        <f>IF(BD201="R", $CA201, IF(OR(BD201="P", BD201="T", BD201="N"), 0, IF($C201="DM", $T201, IF(OR(BD201="Y", BD201="IR"),$AM201,IF(BD201="C", IF($BI201="Y", IF($BA201="C", IF($AF201="N/A", $Q201, $AF201), IF($AF201="N/A", $T201, $AM201)), IF($AG201="N/A", $T201,$AG201)))))))</f>
        <v>2</v>
      </c>
      <c r="BW201" s="16">
        <f>IF(BE201="R", $CA201, IF(OR(BE201="P", BE201="T", BE201="N"), 0, IF($C201="DM", $T201, IF(OR(BE201="Y", BE201="IR"),$AM201,IF(BE201="C", IF($BI201="Y", IF($BA201="C", IF($AF201="N/A", $Q201, $AF201), IF($AF201="N/A", $T201, $AM201)), IF($AG201="N/A", $T201,$AG201)))))))</f>
        <v>2</v>
      </c>
      <c r="BX201" s="16">
        <f>IF(BF201="R", $CA201, IF(OR(BF201="P", BF201="T", BF201="N"), 0, IF($C201="DM", $T201, IF(OR(BF201="Y", BF201="IR"),$AM201,IF(BF201="C", IF($BI201="Y", IF($BA201="C", IF($AF201="N/A", $Q201, $AF201), IF($AF201="N/A", $T201, $AM201)), IF($AG201="N/A", $T201,$AG201)))))))</f>
        <v>2</v>
      </c>
      <c r="BY201" s="16">
        <f>IF(BG201="R", $CA201, IF(OR(BG201="P", BG201="T", BG201="N"), 0, IF($C201="DM", $T201, IF(OR(BG201="Y", BG201="IR"),$AM201,IF(BG201="C", IF($BI201="Y", IF($BA201="C", IF($AF201="N/A", $Q201, $AF201), IF($AF201="N/A", $T201, $AM201)), IF($AG201="N/A", $T201,$AG201)))))))</f>
        <v>2</v>
      </c>
      <c r="BZ201" s="16">
        <f>IF(BH201="R", $CA201, IF(OR(BH201="P", BH201="T", BH201="N"), 0, IF($C201="DM", $T201, IF(OR(BH201="Y", BH201="IR"),$AM201,IF(BH201="C", IF($BI201="Y", IF($BA201="C", IF($AF201="N/A", $Q201, $AF201), IF($AF201="N/A", $T201, $AM201)), IF($AG201="N/A", $T201,$AG201)))))))</f>
        <v>2</v>
      </c>
      <c r="CA201" s="15" t="s">
        <v>75</v>
      </c>
      <c r="CB201" s="16">
        <f>BZ201</f>
        <v>2</v>
      </c>
      <c r="CC201" s="15" t="str">
        <f>IF(OR($BH201="T", $BH201="R"), 0, IF($BH201="C", IF($BI201="Y", IF($BA201="C", 0, IF(AF201="N/A", Q201-T201, AF201-AG201)), IF($AF201="N/A", U201, AH201)), AN201))</f>
        <v>N/A</v>
      </c>
      <c r="CD201" s="15" t="str">
        <f>IF(OR($BH201="T", $BH201="R"), 0, IF($BH201="C", IF($BI201="Y", 0, IF($AF201="N/A", V201, AI201)), AO201))</f>
        <v>N/A</v>
      </c>
      <c r="CE201" s="15" t="str">
        <f>IF(OR($BH201="T", $BH201="R"), 0, IF($BH201="C", IF($BI201="Y", 0, IF($AF201="N/A", W201, AJ201)), AP201))</f>
        <v>N/A</v>
      </c>
      <c r="CF201" s="15" t="str">
        <f>IF(OR($BH201="T", $BH201="R"), 0, IF($BH201="C", IF($BI201="Y", 0, IF($AF201="N/A", X201, AK201)), AQ201))</f>
        <v>N/A</v>
      </c>
      <c r="CG201" t="str">
        <f>IF(AC201="N/A", "S:"&amp;L201&amp;" G:"&amp;M201&amp;" GR:"&amp;Q201, IF(AC201=0, "S:"&amp;L201&amp;" G:"&amp;M201&amp;" GR:"&amp;Q201, "S:"&amp;L201&amp;"/"&amp;AD201&amp;" G:"&amp;AE201&amp;" GR:"&amp;AF201))</f>
        <v>S:1 G:1 GR:1</v>
      </c>
    </row>
    <row r="202" spans="1:85" x14ac:dyDescent="0.25">
      <c r="A202" s="14">
        <v>5720</v>
      </c>
      <c r="B202" s="15" t="s">
        <v>2350</v>
      </c>
      <c r="C202" s="15" t="s">
        <v>63</v>
      </c>
      <c r="D202" s="15" t="s">
        <v>57</v>
      </c>
      <c r="E202" s="15">
        <f>VLOOKUP(B202, 'Rookie Year'!$A$2:$B$55679,2,FALSE)</f>
        <v>2021</v>
      </c>
      <c r="F202" s="15">
        <v>2024</v>
      </c>
      <c r="G202" s="15" t="s">
        <v>42</v>
      </c>
      <c r="H202" s="15">
        <v>0</v>
      </c>
      <c r="I202" s="16">
        <v>1</v>
      </c>
      <c r="J202" s="15">
        <v>1</v>
      </c>
      <c r="K202" s="17">
        <f>IF(AND(G202&lt;&gt;"N",R202="N/A"), IF(I202&lt;4, 0, 0.25),IF(I202=1, IF(J202=1,0.25, 0.25), IF(I202&lt;13, 0.25, IF(I202&lt;26, 0.4, IF(I202&lt;51, 0.6, 0.75)))))</f>
        <v>0.25</v>
      </c>
      <c r="L202" s="16">
        <f>I202-M202</f>
        <v>0</v>
      </c>
      <c r="M202" s="16">
        <f>ROUNDUP(I202*K202,0)</f>
        <v>1</v>
      </c>
      <c r="N202" s="16">
        <f>M202*J202</f>
        <v>1</v>
      </c>
      <c r="O202" s="16">
        <v>0</v>
      </c>
      <c r="P202" s="16">
        <v>0</v>
      </c>
      <c r="Q202" s="16">
        <f>N202-O202-P202</f>
        <v>1</v>
      </c>
      <c r="R202" s="15" t="s">
        <v>75</v>
      </c>
      <c r="S202" s="15">
        <f>IF(R202="N/A", J202-($B$1-F202), J202-($B$1-R202))</f>
        <v>1</v>
      </c>
      <c r="T202" s="16">
        <f>IF($S202&lt;1, "N/A", $M202)</f>
        <v>1</v>
      </c>
      <c r="U202" s="16" t="str">
        <f>IF($S202&lt;2, "N/A", $M202)</f>
        <v>N/A</v>
      </c>
      <c r="V202" s="16" t="str">
        <f>IF($S202&lt;3, "N/A", $M202)</f>
        <v>N/A</v>
      </c>
      <c r="W202" s="16" t="str">
        <f>IF($S202&lt;4, "N/A", $M202)</f>
        <v>N/A</v>
      </c>
      <c r="X202" s="16" t="str">
        <f>IF($S202&lt;5, "N/A", $M202)</f>
        <v>N/A</v>
      </c>
      <c r="Y202" s="15" t="str">
        <f>IF(SUM(T202:X202)&lt;&gt;Q202, "CHECK", "OK")</f>
        <v>OK</v>
      </c>
      <c r="Z202" s="15" t="str">
        <f>IF(F202=$B$1, "No", IF(S202=1, "Yes", "No"))</f>
        <v>No</v>
      </c>
      <c r="AA202" s="18" t="str">
        <f>IF(C202="DM", "N/A", IF(Z202="No","N/A",VLOOKUP(B202,'Extension List'!$A$3:$R$1972,18,FALSE)))</f>
        <v>N/A</v>
      </c>
      <c r="AB202" s="15" t="str">
        <f>IF(C202="DM", "N/A", IF(Z202="No","N/A",VLOOKUP(B202,'Extension List'!$A$3:$T$1972,20,FALSE)))</f>
        <v>N/A</v>
      </c>
      <c r="AC202" s="15" t="str">
        <f>IF(AA202="N/A", "N/A", 0)</f>
        <v>N/A</v>
      </c>
      <c r="AD202" s="16" t="str">
        <f>IF(AE202="N/A", "N/A", AA202-AE202)</f>
        <v>N/A</v>
      </c>
      <c r="AE202" s="16" t="str">
        <f>IF(AA202="N/A", "N/A", IF(AC202&gt;0, IF(AA202&lt;13, ROUNDUP(0.25*AA202,0), IF(AA202&lt;26, ROUNDUP(0.4*AA202,0), IF(AA202&lt;51, ROUNDUP(0.6*AA202,0), ROUNDUP(0.75*AA202,0)))), "N/A"))</f>
        <v>N/A</v>
      </c>
      <c r="AF202" s="16" t="str">
        <f>IF(AD202="N/A","N/A", (AE202*AC202)+Q202)</f>
        <v>N/A</v>
      </c>
      <c r="AG202" s="16" t="str">
        <f>IF($AF202="N/A", "N/A", "TBC")</f>
        <v>N/A</v>
      </c>
      <c r="AH202" s="16" t="str">
        <f>IF($AF202="N/A", "N/A", "TBC")</f>
        <v>N/A</v>
      </c>
      <c r="AI202" s="16" t="str">
        <f>IF($AF202="N/A","N/A",IF(AC202&gt;1,"TBC","N/A"))</f>
        <v>N/A</v>
      </c>
      <c r="AJ202" s="16" t="str">
        <f>IF($AF202="N/A","N/A",IF(AC202&gt;2,"TBC","N/A"))</f>
        <v>N/A</v>
      </c>
      <c r="AK202" s="16" t="str">
        <f>IF($AF202="N/A","N/A",IF(AC202&gt;3,"TBC","N/A"))</f>
        <v>N/A</v>
      </c>
      <c r="AL202" s="16" t="str">
        <f>IF(AC202="N/A","N/A",IF(AC202&gt;0,IF(SUM(AG202:AK202)&lt;&gt;AF202,"CHECK","OK"),"N/A"))</f>
        <v>N/A</v>
      </c>
      <c r="AM202" s="16">
        <f>IF(AD202="N/A", L202+T202, L202+AG202)</f>
        <v>1</v>
      </c>
      <c r="AN202" s="16" t="str">
        <f>IF(AD202="N/A", IF(U202="N/A", "N/A", L202+U202), AD202+AH202)</f>
        <v>N/A</v>
      </c>
      <c r="AO202" s="16" t="str">
        <f>IF(AD202="N/A", IF(V202="N/A", "N/A", L202+V202), IF(AI202="N/A", "N/A", AD202+AI202))</f>
        <v>N/A</v>
      </c>
      <c r="AP202" s="16" t="str">
        <f>IF(AD202="N/A", IF(W202="N/A", "N/A", L202+W202), IF(AJ202="N/A", "N/A", AD202+AJ202))</f>
        <v>N/A</v>
      </c>
      <c r="AQ202" s="16" t="str">
        <f>IF(AD202="N/A", IF(X202="N/A", "N/A", L202+X202), IF(AK202="N/A", "N/A", AD202+AK202))</f>
        <v>N/A</v>
      </c>
      <c r="AR202" s="15" t="s">
        <v>40</v>
      </c>
      <c r="AS202" s="15" t="s">
        <v>40</v>
      </c>
      <c r="AT202" s="15" t="s">
        <v>40</v>
      </c>
      <c r="AU202" s="15" t="s">
        <v>40</v>
      </c>
      <c r="AV202" s="15" t="s">
        <v>40</v>
      </c>
      <c r="AW202" s="15" t="s">
        <v>40</v>
      </c>
      <c r="AX202" s="15" t="s">
        <v>40</v>
      </c>
      <c r="AY202" s="15" t="s">
        <v>40</v>
      </c>
      <c r="AZ202" s="15" t="s">
        <v>40</v>
      </c>
      <c r="BA202" s="15" t="s">
        <v>40</v>
      </c>
      <c r="BB202" s="15" t="s">
        <v>40</v>
      </c>
      <c r="BC202" s="15" t="s">
        <v>40</v>
      </c>
      <c r="BD202" s="15" t="s">
        <v>40</v>
      </c>
      <c r="BE202" s="15" t="s">
        <v>40</v>
      </c>
      <c r="BF202" s="15" t="s">
        <v>40</v>
      </c>
      <c r="BG202" s="15" t="s">
        <v>40</v>
      </c>
      <c r="BH202" s="15" t="s">
        <v>40</v>
      </c>
      <c r="BJ202" s="16">
        <f>IF(AR202="R", $CA202, IF(OR(AR202="P", AR202="T", AR202="N"), 0, IF($C202="DM", $T202, IF(OR(AR202="Y", AR202="IR"),$AM202,IF(AR202="C", IF($BI202="Y", IF($AF202="N/A", $Q202, $AF202), IF($AG202="N/A", $T202,$AG202)))))))</f>
        <v>1</v>
      </c>
      <c r="BK202" s="16">
        <f>IF(AS202="R", $CA202, IF(OR(AS202="P", AS202="T", AS202="N"), 0, IF($C202="DM", $T202, IF(OR(AS202="Y", AS202="IR"),$AM202,IF(AS202="C", IF($BI202="Y", IF($AF202="N/A", $Q202, $AF202), IF($AG202="N/A", $T202,$AG202)))))))</f>
        <v>1</v>
      </c>
      <c r="BL202" s="16">
        <f>IF(AT202="R", $CA202, IF(OR(AT202="P", AT202="T", AT202="N"), 0, IF($C202="DM", $T202, IF(OR(AT202="Y", AT202="IR"),$AM202,IF(AT202="C", IF($BI202="Y", IF($AF202="N/A", $Q202, $AF202), IF($AG202="N/A", $T202,$AG202)))))))</f>
        <v>1</v>
      </c>
      <c r="BM202" s="16">
        <f>IF(AU202="R", $CA202, IF(OR(AU202="P", AU202="T", AU202="N"), 0, IF($C202="DM", $T202, IF(OR(AU202="Y", AU202="IR"),$AM202,IF(AU202="C", IF($BI202="Y", IF($AF202="N/A", $Q202, $AF202), IF($AG202="N/A", $T202,$AG202)))))))</f>
        <v>1</v>
      </c>
      <c r="BN202" s="16">
        <f>IF(AV202="R", $CA202, IF(OR(AV202="P", AV202="T", AV202="N"), 0, IF($C202="DM", $T202, IF(OR(AV202="Y", AV202="IR"),$AM202,IF(AV202="C", IF($BI202="Y", IF($AF202="N/A", $Q202, $AF202), IF($AG202="N/A", $T202,$AG202)))))))</f>
        <v>1</v>
      </c>
      <c r="BO202" s="16">
        <f>IF(AW202="R", $CA202, IF(OR(AW202="P", AW202="T", AW202="N"), 0, IF($C202="DM", $T202, IF(OR(AW202="Y", AW202="IR"),$AM202,IF(AW202="C", IF($BI202="Y", IF($AF202="N/A", $Q202, $AF202), IF($AG202="N/A", $T202,$AG202)))))))</f>
        <v>1</v>
      </c>
      <c r="BP202" s="16">
        <f>IF(AX202="R", $CA202, IF(OR(AX202="P", AX202="T", AX202="N"), 0, IF($C202="DM", $T202, IF(OR(AX202="Y", AX202="IR"),$AM202,IF(AX202="C", IF($BI202="Y", IF($AF202="N/A", $Q202, $AF202), IF($AG202="N/A", $T202,$AG202)))))))</f>
        <v>1</v>
      </c>
      <c r="BQ202" s="16">
        <f>IF(AY202="R", $CA202, IF(OR(AY202="P", AY202="T", AY202="N"), 0, IF($C202="DM", $T202, IF(OR(AY202="Y", AY202="IR"),$AM202,IF(AY202="C", IF($BI202="Y", IF($AF202="N/A", $Q202, $AF202), IF($AG202="N/A", $T202,$AG202)))))))</f>
        <v>1</v>
      </c>
      <c r="BR202" s="16">
        <f>IF(AZ202="R", $CA202, IF(OR(AZ202="P", AZ202="T", AZ202="N"), 0, IF($C202="DM", $T202, IF(OR(AZ202="Y", AZ202="IR"),$AM202,IF(AZ202="C", IF($BI202="Y", IF($AF202="N/A", $Q202, $AF202), IF($AG202="N/A", $T202,$AG202)))))))</f>
        <v>1</v>
      </c>
      <c r="BS202" s="16">
        <f>IF(BA202="R", $CA202, IF(OR(BA202="P", BA202="T", BA202="N"), 0, IF($C202="DM", $T202, IF(OR(BA202="Y", BA202="IR"),$AM202,IF(BA202="C", IF($BI202="Y", IF($AF202="N/A", $Q202, $AF202), IF($AG202="N/A", $T202,$AG202)))))))</f>
        <v>1</v>
      </c>
      <c r="BT202" s="16">
        <f>IF(BB202="R", $CA202, IF(OR(BB202="P", BB202="T", BB202="N"), 0, IF($C202="DM", $T202, IF(OR(BB202="Y", BB202="IR"),$AM202,IF(BB202="C", IF($BI202="Y", IF($BA202="C", IF($AF202="N/A", $Q202, $AF202), IF($AF202="N/A", $T202, $AM202)), IF($AG202="N/A", $T202,$AG202)))))))</f>
        <v>1</v>
      </c>
      <c r="BU202" s="16">
        <f>IF(BC202="R", $CA202, IF(OR(BC202="P", BC202="T", BC202="N"), 0, IF($C202="DM", $T202, IF(OR(BC202="Y", BC202="IR"),$AM202,IF(BC202="C", IF($BI202="Y", IF($BA202="C", IF($AF202="N/A", $Q202, $AF202), IF($AF202="N/A", $T202, $AM202)), IF($AG202="N/A", $T202,$AG202)))))))</f>
        <v>1</v>
      </c>
      <c r="BV202" s="16">
        <f>IF(BD202="R", $CA202, IF(OR(BD202="P", BD202="T", BD202="N"), 0, IF($C202="DM", $T202, IF(OR(BD202="Y", BD202="IR"),$AM202,IF(BD202="C", IF($BI202="Y", IF($BA202="C", IF($AF202="N/A", $Q202, $AF202), IF($AF202="N/A", $T202, $AM202)), IF($AG202="N/A", $T202,$AG202)))))))</f>
        <v>1</v>
      </c>
      <c r="BW202" s="16">
        <f>IF(BE202="R", $CA202, IF(OR(BE202="P", BE202="T", BE202="N"), 0, IF($C202="DM", $T202, IF(OR(BE202="Y", BE202="IR"),$AM202,IF(BE202="C", IF($BI202="Y", IF($BA202="C", IF($AF202="N/A", $Q202, $AF202), IF($AF202="N/A", $T202, $AM202)), IF($AG202="N/A", $T202,$AG202)))))))</f>
        <v>1</v>
      </c>
      <c r="BX202" s="16">
        <f>IF(BF202="R", $CA202, IF(OR(BF202="P", BF202="T", BF202="N"), 0, IF($C202="DM", $T202, IF(OR(BF202="Y", BF202="IR"),$AM202,IF(BF202="C", IF($BI202="Y", IF($BA202="C", IF($AF202="N/A", $Q202, $AF202), IF($AF202="N/A", $T202, $AM202)), IF($AG202="N/A", $T202,$AG202)))))))</f>
        <v>1</v>
      </c>
      <c r="BY202" s="16">
        <f>IF(BG202="R", $CA202, IF(OR(BG202="P", BG202="T", BG202="N"), 0, IF($C202="DM", $T202, IF(OR(BG202="Y", BG202="IR"),$AM202,IF(BG202="C", IF($BI202="Y", IF($BA202="C", IF($AF202="N/A", $Q202, $AF202), IF($AF202="N/A", $T202, $AM202)), IF($AG202="N/A", $T202,$AG202)))))))</f>
        <v>1</v>
      </c>
      <c r="BZ202" s="16">
        <f>IF(BH202="R", $CA202, IF(OR(BH202="P", BH202="T", BH202="N"), 0, IF($C202="DM", $T202, IF(OR(BH202="Y", BH202="IR"),$AM202,IF(BH202="C", IF($BI202="Y", IF($BA202="C", IF($AF202="N/A", $Q202, $AF202), IF($AF202="N/A", $T202, $AM202)), IF($AG202="N/A", $T202,$AG202)))))))</f>
        <v>1</v>
      </c>
      <c r="CA202" s="15" t="s">
        <v>75</v>
      </c>
      <c r="CB202" s="16">
        <f>BZ202</f>
        <v>1</v>
      </c>
      <c r="CC202" s="15" t="str">
        <f>IF(OR($BH202="T", $BH202="R"), 0, IF($BH202="C", IF($BI202="Y", IF($BA202="C", 0, IF(AF202="N/A", Q202-T202, AF202-AG202)), IF($AF202="N/A", U202, AH202)), AN202))</f>
        <v>N/A</v>
      </c>
      <c r="CD202" s="15" t="str">
        <f>IF(OR($BH202="T", $BH202="R"), 0, IF($BH202="C", IF($BI202="Y", 0, IF($AF202="N/A", V202, AI202)), AO202))</f>
        <v>N/A</v>
      </c>
      <c r="CE202" s="15" t="str">
        <f>IF(OR($BH202="T", $BH202="R"), 0, IF($BH202="C", IF($BI202="Y", 0, IF($AF202="N/A", W202, AJ202)), AP202))</f>
        <v>N/A</v>
      </c>
      <c r="CF202" s="15" t="str">
        <f>IF(OR($BH202="T", $BH202="R"), 0, IF($BH202="C", IF($BI202="Y", 0, IF($AF202="N/A", X202, AK202)), AQ202))</f>
        <v>N/A</v>
      </c>
      <c r="CG202" t="str">
        <f>IF(AC202="N/A", "S:"&amp;L202&amp;" G:"&amp;M202&amp;" GR:"&amp;Q202, IF(AC202=0, "S:"&amp;L202&amp;" G:"&amp;M202&amp;" GR:"&amp;Q202, "S:"&amp;L202&amp;"/"&amp;AD202&amp;" G:"&amp;AE202&amp;" GR:"&amp;AF202))</f>
        <v>S:0 G:1 GR:1</v>
      </c>
    </row>
    <row r="203" spans="1:85" x14ac:dyDescent="0.25">
      <c r="A203" s="14">
        <v>4732</v>
      </c>
      <c r="B203" s="15" t="s">
        <v>2565</v>
      </c>
      <c r="C203" s="15" t="s">
        <v>63</v>
      </c>
      <c r="D203" s="15" t="s">
        <v>57</v>
      </c>
      <c r="E203" s="15">
        <f>VLOOKUP(B203, 'Rookie Year'!$A$2:$B$55679,2,FALSE)</f>
        <v>2022</v>
      </c>
      <c r="F203" s="15">
        <v>2022</v>
      </c>
      <c r="G203" s="15" t="s">
        <v>40</v>
      </c>
      <c r="H203" s="15" t="s">
        <v>2163</v>
      </c>
      <c r="I203" s="16">
        <v>7</v>
      </c>
      <c r="J203" s="15">
        <v>4</v>
      </c>
      <c r="K203" s="17">
        <f>IF(AND(G203&lt;&gt;"N",R203="N/A"), IF(I203&lt;4, 0, 0.25),IF(I203=1, IF(J203=1,0.25, 0.25), IF(I203&lt;13, 0.25, IF(I203&lt;26, 0.4, IF(I203&lt;51, 0.6, 0.75)))))</f>
        <v>0.25</v>
      </c>
      <c r="L203" s="16">
        <f>I203-M203</f>
        <v>5</v>
      </c>
      <c r="M203" s="16">
        <f>ROUNDUP(I203*K203,0)</f>
        <v>2</v>
      </c>
      <c r="N203" s="16">
        <f>M203*J203</f>
        <v>8</v>
      </c>
      <c r="O203" s="16">
        <v>8</v>
      </c>
      <c r="P203" s="16">
        <v>0</v>
      </c>
      <c r="Q203" s="16">
        <f>N203-O203-P203</f>
        <v>0</v>
      </c>
      <c r="R203" s="15" t="s">
        <v>75</v>
      </c>
      <c r="S203" s="15">
        <f>IF(R203="N/A", J203-($B$1-F203), J203-($B$1-R203))</f>
        <v>2</v>
      </c>
      <c r="T203" s="16">
        <v>0</v>
      </c>
      <c r="U203" s="16">
        <v>0</v>
      </c>
      <c r="V203" s="16" t="str">
        <f>IF($S203&lt;3, "N/A", $M203)</f>
        <v>N/A</v>
      </c>
      <c r="W203" s="16" t="str">
        <f>IF($S203&lt;4, "N/A", $M203)</f>
        <v>N/A</v>
      </c>
      <c r="X203" s="16" t="str">
        <f>IF($S203&lt;5, "N/A", $M203)</f>
        <v>N/A</v>
      </c>
      <c r="Y203" s="15" t="str">
        <f>IF(SUM(T203:X203)&lt;&gt;Q203, "CHECK", "OK")</f>
        <v>OK</v>
      </c>
      <c r="Z203" s="15" t="str">
        <f>IF(F203=$B$1, "No", IF(S203=1, "Yes", "No"))</f>
        <v>No</v>
      </c>
      <c r="AA203" s="18" t="str">
        <f>IF(C203="DM", "N/A", IF(Z203="No","N/A",VLOOKUP(B203,'Extension List'!$A$3:$R$1972,18,FALSE)))</f>
        <v>N/A</v>
      </c>
      <c r="AB203" s="15" t="str">
        <f>IF(C203="DM", "N/A", IF(Z203="No","N/A",VLOOKUP(B203,'Extension List'!$A$3:$T$1972,20,FALSE)))</f>
        <v>N/A</v>
      </c>
      <c r="AC203" s="15" t="str">
        <f>IF(AA203="N/A", "N/A", 0)</f>
        <v>N/A</v>
      </c>
      <c r="AD203" s="16" t="str">
        <f>IF(AE203="N/A", "N/A", AA203-AE203)</f>
        <v>N/A</v>
      </c>
      <c r="AE203" s="16" t="str">
        <f>IF(AA203="N/A", "N/A", IF(AC203&gt;0, IF(AA203&lt;13, ROUNDUP(0.25*AA203,0), IF(AA203&lt;26, ROUNDUP(0.4*AA203,0), IF(AA203&lt;51, ROUNDUP(0.6*AA203,0), ROUNDUP(0.75*AA203,0)))), "N/A"))</f>
        <v>N/A</v>
      </c>
      <c r="AF203" s="16" t="str">
        <f>IF(AD203="N/A","N/A", (AE203*AC203)+Q203)</f>
        <v>N/A</v>
      </c>
      <c r="AG203" s="16" t="str">
        <f>IF($AF203="N/A", "N/A", "TBC")</f>
        <v>N/A</v>
      </c>
      <c r="AH203" s="16" t="str">
        <f>IF($AF203="N/A", "N/A", "TBC")</f>
        <v>N/A</v>
      </c>
      <c r="AI203" s="16" t="str">
        <f>IF($AF203="N/A","N/A",IF(AC203&gt;1,"TBC","N/A"))</f>
        <v>N/A</v>
      </c>
      <c r="AJ203" s="16" t="str">
        <f>IF($AF203="N/A","N/A",IF(AC203&gt;2,"TBC","N/A"))</f>
        <v>N/A</v>
      </c>
      <c r="AK203" s="16" t="str">
        <f>IF($AF203="N/A","N/A",IF(AC203&gt;3,"TBC","N/A"))</f>
        <v>N/A</v>
      </c>
      <c r="AL203" s="16" t="str">
        <f>IF(AC203="N/A","N/A",IF(AC203&gt;0,IF(SUM(AG203:AK203)&lt;&gt;AF203,"CHECK","OK"),"N/A"))</f>
        <v>N/A</v>
      </c>
      <c r="AM203" s="16">
        <f>IF(AD203="N/A", L203+T203, L203+AG203)</f>
        <v>5</v>
      </c>
      <c r="AN203" s="16">
        <f>IF(AD203="N/A", IF(U203="N/A", "N/A", L203+U203), AD203+AH203)</f>
        <v>5</v>
      </c>
      <c r="AO203" s="16" t="str">
        <f>IF(AD203="N/A", IF(V203="N/A", "N/A", L203+V203), IF(AI203="N/A", "N/A", AD203+AI203))</f>
        <v>N/A</v>
      </c>
      <c r="AP203" s="16" t="str">
        <f>IF(AD203="N/A", IF(W203="N/A", "N/A", L203+W203), IF(AJ203="N/A", "N/A", AD203+AJ203))</f>
        <v>N/A</v>
      </c>
      <c r="AQ203" s="16" t="str">
        <f>IF(AD203="N/A", IF(X203="N/A", "N/A", L203+X203), IF(AK203="N/A", "N/A", AD203+AK203))</f>
        <v>N/A</v>
      </c>
      <c r="AR203" s="15" t="s">
        <v>40</v>
      </c>
      <c r="AS203" s="15" t="s">
        <v>40</v>
      </c>
      <c r="AT203" s="15" t="s">
        <v>40</v>
      </c>
      <c r="AU203" s="15" t="s">
        <v>40</v>
      </c>
      <c r="AV203" s="15" t="s">
        <v>40</v>
      </c>
      <c r="AW203" s="15" t="s">
        <v>40</v>
      </c>
      <c r="AX203" s="15" t="s">
        <v>40</v>
      </c>
      <c r="AY203" s="15" t="s">
        <v>40</v>
      </c>
      <c r="AZ203" s="15" t="s">
        <v>40</v>
      </c>
      <c r="BA203" s="15" t="s">
        <v>40</v>
      </c>
      <c r="BB203" s="15" t="s">
        <v>40</v>
      </c>
      <c r="BC203" s="15" t="s">
        <v>40</v>
      </c>
      <c r="BD203" s="15" t="s">
        <v>40</v>
      </c>
      <c r="BE203" s="15" t="s">
        <v>40</v>
      </c>
      <c r="BF203" s="15" t="s">
        <v>40</v>
      </c>
      <c r="BG203" s="15" t="s">
        <v>40</v>
      </c>
      <c r="BH203" s="15" t="s">
        <v>40</v>
      </c>
      <c r="BI203" s="15"/>
      <c r="BJ203" s="16">
        <f>IF(AR203="R", $CA203, IF(OR(AR203="P", AR203="T", AR203="N"), 0, IF($C203="DM", $T203, IF(OR(AR203="Y", AR203="IR"),$AM203,IF(AR203="C", IF($BI203="Y", IF($AF203="N/A", $Q203, $AF203), IF($AG203="N/A", $T203,$AG203)))))))</f>
        <v>5</v>
      </c>
      <c r="BK203" s="16">
        <f>IF(AS203="R", $CA203, IF(OR(AS203="P", AS203="T", AS203="N"), 0, IF($C203="DM", $T203, IF(OR(AS203="Y", AS203="IR"),$AM203,IF(AS203="C", IF($BI203="Y", IF($AF203="N/A", $Q203, $AF203), IF($AG203="N/A", $T203,$AG203)))))))</f>
        <v>5</v>
      </c>
      <c r="BL203" s="16">
        <f>IF(AT203="R", $CA203, IF(OR(AT203="P", AT203="T", AT203="N"), 0, IF($C203="DM", $T203, IF(OR(AT203="Y", AT203="IR"),$AM203,IF(AT203="C", IF($BI203="Y", IF($AF203="N/A", $Q203, $AF203), IF($AG203="N/A", $T203,$AG203)))))))</f>
        <v>5</v>
      </c>
      <c r="BM203" s="16">
        <f>IF(AU203="R", $CA203, IF(OR(AU203="P", AU203="T", AU203="N"), 0, IF($C203="DM", $T203, IF(OR(AU203="Y", AU203="IR"),$AM203,IF(AU203="C", IF($BI203="Y", IF($AF203="N/A", $Q203, $AF203), IF($AG203="N/A", $T203,$AG203)))))))</f>
        <v>5</v>
      </c>
      <c r="BN203" s="16">
        <f>IF(AV203="R", $CA203, IF(OR(AV203="P", AV203="T", AV203="N"), 0, IF($C203="DM", $T203, IF(OR(AV203="Y", AV203="IR"),$AM203,IF(AV203="C", IF($BI203="Y", IF($AF203="N/A", $Q203, $AF203), IF($AG203="N/A", $T203,$AG203)))))))</f>
        <v>5</v>
      </c>
      <c r="BO203" s="16">
        <f>IF(AW203="R", $CA203, IF(OR(AW203="P", AW203="T", AW203="N"), 0, IF($C203="DM", $T203, IF(OR(AW203="Y", AW203="IR"),$AM203,IF(AW203="C", IF($BI203="Y", IF($AF203="N/A", $Q203, $AF203), IF($AG203="N/A", $T203,$AG203)))))))</f>
        <v>5</v>
      </c>
      <c r="BP203" s="16">
        <f>IF(AX203="R", $CA203, IF(OR(AX203="P", AX203="T", AX203="N"), 0, IF($C203="DM", $T203, IF(OR(AX203="Y", AX203="IR"),$AM203,IF(AX203="C", IF($BI203="Y", IF($AF203="N/A", $Q203, $AF203), IF($AG203="N/A", $T203,$AG203)))))))</f>
        <v>5</v>
      </c>
      <c r="BQ203" s="16">
        <f>IF(AY203="R", $CA203, IF(OR(AY203="P", AY203="T", AY203="N"), 0, IF($C203="DM", $T203, IF(OR(AY203="Y", AY203="IR"),$AM203,IF(AY203="C", IF($BI203="Y", IF($AF203="N/A", $Q203, $AF203), IF($AG203="N/A", $T203,$AG203)))))))</f>
        <v>5</v>
      </c>
      <c r="BR203" s="16">
        <f>IF(AZ203="R", $CA203, IF(OR(AZ203="P", AZ203="T", AZ203="N"), 0, IF($C203="DM", $T203, IF(OR(AZ203="Y", AZ203="IR"),$AM203,IF(AZ203="C", IF($BI203="Y", IF($AF203="N/A", $Q203, $AF203), IF($AG203="N/A", $T203,$AG203)))))))</f>
        <v>5</v>
      </c>
      <c r="BS203" s="16">
        <f>IF(BA203="R", $CA203, IF(OR(BA203="P", BA203="T", BA203="N"), 0, IF($C203="DM", $T203, IF(OR(BA203="Y", BA203="IR"),$AM203,IF(BA203="C", IF($BI203="Y", IF($AF203="N/A", $Q203, $AF203), IF($AG203="N/A", $T203,$AG203)))))))</f>
        <v>5</v>
      </c>
      <c r="BT203" s="16">
        <f>IF(BB203="R", $CA203, IF(OR(BB203="P", BB203="T", BB203="N"), 0, IF($C203="DM", $T203, IF(OR(BB203="Y", BB203="IR"),$AM203,IF(BB203="C", IF($BI203="Y", IF($BA203="C", IF($AF203="N/A", $Q203, $AF203), IF($AF203="N/A", $T203, $AM203)), IF($AG203="N/A", $T203,$AG203)))))))</f>
        <v>5</v>
      </c>
      <c r="BU203" s="16">
        <f>IF(BC203="R", $CA203, IF(OR(BC203="P", BC203="T", BC203="N"), 0, IF($C203="DM", $T203, IF(OR(BC203="Y", BC203="IR"),$AM203,IF(BC203="C", IF($BI203="Y", IF($BA203="C", IF($AF203="N/A", $Q203, $AF203), IF($AF203="N/A", $T203, $AM203)), IF($AG203="N/A", $T203,$AG203)))))))</f>
        <v>5</v>
      </c>
      <c r="BV203" s="16">
        <f>IF(BD203="R", $CA203, IF(OR(BD203="P", BD203="T", BD203="N"), 0, IF($C203="DM", $T203, IF(OR(BD203="Y", BD203="IR"),$AM203,IF(BD203="C", IF($BI203="Y", IF($BA203="C", IF($AF203="N/A", $Q203, $AF203), IF($AF203="N/A", $T203, $AM203)), IF($AG203="N/A", $T203,$AG203)))))))</f>
        <v>5</v>
      </c>
      <c r="BW203" s="16">
        <f>IF(BE203="R", $CA203, IF(OR(BE203="P", BE203="T", BE203="N"), 0, IF($C203="DM", $T203, IF(OR(BE203="Y", BE203="IR"),$AM203,IF(BE203="C", IF($BI203="Y", IF($BA203="C", IF($AF203="N/A", $Q203, $AF203), IF($AF203="N/A", $T203, $AM203)), IF($AG203="N/A", $T203,$AG203)))))))</f>
        <v>5</v>
      </c>
      <c r="BX203" s="16">
        <f>IF(BF203="R", $CA203, IF(OR(BF203="P", BF203="T", BF203="N"), 0, IF($C203="DM", $T203, IF(OR(BF203="Y", BF203="IR"),$AM203,IF(BF203="C", IF($BI203="Y", IF($BA203="C", IF($AF203="N/A", $Q203, $AF203), IF($AF203="N/A", $T203, $AM203)), IF($AG203="N/A", $T203,$AG203)))))))</f>
        <v>5</v>
      </c>
      <c r="BY203" s="16">
        <f>IF(BG203="R", $CA203, IF(OR(BG203="P", BG203="T", BG203="N"), 0, IF($C203="DM", $T203, IF(OR(BG203="Y", BG203="IR"),$AM203,IF(BG203="C", IF($BI203="Y", IF($BA203="C", IF($AF203="N/A", $Q203, $AF203), IF($AF203="N/A", $T203, $AM203)), IF($AG203="N/A", $T203,$AG203)))))))</f>
        <v>5</v>
      </c>
      <c r="BZ203" s="16">
        <f>IF(BH203="R", $CA203, IF(OR(BH203="P", BH203="T", BH203="N"), 0, IF($C203="DM", $T203, IF(OR(BH203="Y", BH203="IR"),$AM203,IF(BH203="C", IF($BI203="Y", IF($BA203="C", IF($AF203="N/A", $Q203, $AF203), IF($AF203="N/A", $T203, $AM203)), IF($AG203="N/A", $T203,$AG203)))))))</f>
        <v>5</v>
      </c>
      <c r="CA203" s="15" t="s">
        <v>75</v>
      </c>
      <c r="CB203" s="16">
        <f>BZ203</f>
        <v>5</v>
      </c>
      <c r="CC203" s="15">
        <f>IF(OR($BH203="T", $BH203="R"), 0, IF($BH203="C", IF($BI203="Y", IF($BA203="C", 0, IF(AF203="N/A", Q203-T203, AF203-AG203)), IF($AF203="N/A", U203, AH203)), AN203))</f>
        <v>5</v>
      </c>
      <c r="CD203" s="15" t="str">
        <f>IF(OR($BH203="T", $BH203="R"), 0, IF($BH203="C", IF($BI203="Y", 0, IF($AF203="N/A", V203, AI203)), AO203))</f>
        <v>N/A</v>
      </c>
      <c r="CE203" s="15" t="str">
        <f>IF(OR($BH203="T", $BH203="R"), 0, IF($BH203="C", IF($BI203="Y", 0, IF($AF203="N/A", W203, AJ203)), AP203))</f>
        <v>N/A</v>
      </c>
      <c r="CF203" s="15" t="str">
        <f>IF(OR($BH203="T", $BH203="R"), 0, IF($BH203="C", IF($BI203="Y", 0, IF($AF203="N/A", X203, AK203)), AQ203))</f>
        <v>N/A</v>
      </c>
      <c r="CG203" t="str">
        <f>IF(AC203="N/A", "S:"&amp;L203&amp;" G:"&amp;M203&amp;" GR:"&amp;Q203, IF(AC203=0, "S:"&amp;L203&amp;" G:"&amp;M203&amp;" GR:"&amp;Q203, "S:"&amp;L203&amp;"/"&amp;AD203&amp;" G:"&amp;AE203&amp;" GR:"&amp;AF203))</f>
        <v>S:5 G:2 GR:0</v>
      </c>
    </row>
    <row r="204" spans="1:85" x14ac:dyDescent="0.25">
      <c r="A204" s="14">
        <v>4460</v>
      </c>
      <c r="B204" s="15" t="s">
        <v>2031</v>
      </c>
      <c r="C204" s="15" t="s">
        <v>63</v>
      </c>
      <c r="D204" s="15" t="s">
        <v>57</v>
      </c>
      <c r="E204" s="15">
        <f>VLOOKUP(B204, 'Rookie Year'!$A$2:$B$55679,2,FALSE)</f>
        <v>2020</v>
      </c>
      <c r="F204" s="15">
        <v>2020</v>
      </c>
      <c r="G204" s="15" t="s">
        <v>40</v>
      </c>
      <c r="H204" s="15" t="s">
        <v>2152</v>
      </c>
      <c r="I204" s="16">
        <v>89</v>
      </c>
      <c r="J204" s="15">
        <v>5</v>
      </c>
      <c r="K204" s="17">
        <f>IF(AND(G204&lt;&gt;"N",R204="N/A"), IF(I204&lt;4, 0, 0.25),IF(I204=1, IF(J204=1,0.25, 0.25), IF(I204&lt;13, 0.25, IF(I204&lt;26, 0.4, IF(I204&lt;51, 0.6, 0.75)))))</f>
        <v>0.75</v>
      </c>
      <c r="L204" s="16">
        <f>I204-M204</f>
        <v>22</v>
      </c>
      <c r="M204" s="16">
        <f>ROUNDUP(I204*K204,0)</f>
        <v>67</v>
      </c>
      <c r="N204" s="16">
        <f>M204*J204</f>
        <v>335</v>
      </c>
      <c r="O204" s="16">
        <v>80</v>
      </c>
      <c r="P204" s="16">
        <v>67</v>
      </c>
      <c r="Q204" s="16">
        <f>N204-O204-P204</f>
        <v>188</v>
      </c>
      <c r="R204" s="15">
        <v>2023</v>
      </c>
      <c r="S204" s="15">
        <f>IF(R204="N/A", J204-($B$1-F204), J204-($B$1-R204))</f>
        <v>4</v>
      </c>
      <c r="T204" s="16">
        <v>90</v>
      </c>
      <c r="U204" s="16">
        <v>60</v>
      </c>
      <c r="V204" s="16">
        <v>38</v>
      </c>
      <c r="W204" s="16">
        <v>0</v>
      </c>
      <c r="X204" s="16" t="str">
        <f>IF($S204&lt;5, "N/A", $M204)</f>
        <v>N/A</v>
      </c>
      <c r="Y204" s="15" t="str">
        <f>IF(SUM(T204:X204)&lt;&gt;Q204, "CHECK", "OK")</f>
        <v>OK</v>
      </c>
      <c r="Z204" s="15" t="str">
        <f>IF(F204=$B$1, "No", IF(S204=1, "Yes", "No"))</f>
        <v>No</v>
      </c>
      <c r="AA204" s="18" t="str">
        <f>IF(C204="DM", "N/A", IF(Z204="No","N/A",VLOOKUP(B204,'Extension List'!$A$3:$R$1972,18,FALSE)))</f>
        <v>N/A</v>
      </c>
      <c r="AB204" s="15" t="str">
        <f>IF(C204="DM", "N/A", IF(Z204="No","N/A",VLOOKUP(B204,'Extension List'!$A$3:$T$1972,20,FALSE)))</f>
        <v>N/A</v>
      </c>
      <c r="AC204" s="15" t="str">
        <f>IF(AA204="N/A", "N/A", 0)</f>
        <v>N/A</v>
      </c>
      <c r="AD204" s="16" t="str">
        <f>IF(AE204="N/A", "N/A", AA204-AE204)</f>
        <v>N/A</v>
      </c>
      <c r="AE204" s="16" t="str">
        <f>IF(AA204="N/A", "N/A", IF(AC204&gt;0, IF(AA204&lt;13, ROUNDUP(0.25*AA204,0), IF(AA204&lt;26, ROUNDUP(0.4*AA204,0), IF(AA204&lt;51, ROUNDUP(0.6*AA204,0), ROUNDUP(0.75*AA204,0)))), "N/A"))</f>
        <v>N/A</v>
      </c>
      <c r="AF204" s="16" t="str">
        <f>IF(AD204="N/A","N/A", (AE204*AC204)+Q204)</f>
        <v>N/A</v>
      </c>
      <c r="AG204" s="16" t="str">
        <f>IF($AF204="N/A", "N/A", "TBC")</f>
        <v>N/A</v>
      </c>
      <c r="AH204" s="16" t="str">
        <f>IF($AF204="N/A", "N/A", "TBC")</f>
        <v>N/A</v>
      </c>
      <c r="AI204" s="16" t="str">
        <f>IF($AF204="N/A","N/A",IF(AC204&gt;1,"TBC","N/A"))</f>
        <v>N/A</v>
      </c>
      <c r="AJ204" s="16" t="str">
        <f>IF($AF204="N/A","N/A",IF(AC204&gt;2,"TBC","N/A"))</f>
        <v>N/A</v>
      </c>
      <c r="AK204" s="16" t="str">
        <f>IF($AF204="N/A","N/A",IF(AC204&gt;3,"TBC","N/A"))</f>
        <v>N/A</v>
      </c>
      <c r="AL204" s="16" t="str">
        <f>IF(AC204="N/A","N/A",IF(AC204&gt;0,IF(SUM(AG204:AK204)&lt;&gt;AF204,"CHECK","OK"),"N/A"))</f>
        <v>N/A</v>
      </c>
      <c r="AM204" s="16">
        <f>IF(AD204="N/A", L204+T204, L204+AG204)</f>
        <v>112</v>
      </c>
      <c r="AN204" s="16">
        <f>IF(AD204="N/A", IF(U204="N/A", "N/A", L204+U204), AD204+AH204)</f>
        <v>82</v>
      </c>
      <c r="AO204" s="16">
        <f>IF(AD204="N/A", IF(V204="N/A", "N/A", L204+V204), IF(AI204="N/A", "N/A", AD204+AI204))</f>
        <v>60</v>
      </c>
      <c r="AP204" s="16">
        <f>IF(AD204="N/A", IF(W204="N/A", "N/A", L204+W204), IF(AJ204="N/A", "N/A", AD204+AJ204))</f>
        <v>22</v>
      </c>
      <c r="AQ204" s="16" t="str">
        <f>IF(AD204="N/A", IF(X204="N/A", "N/A", L204+X204), IF(AK204="N/A", "N/A", AD204+AK204))</f>
        <v>N/A</v>
      </c>
      <c r="AR204" s="15" t="s">
        <v>40</v>
      </c>
      <c r="AS204" s="15" t="s">
        <v>40</v>
      </c>
      <c r="AT204" s="15" t="s">
        <v>40</v>
      </c>
      <c r="AU204" s="15" t="s">
        <v>40</v>
      </c>
      <c r="AV204" s="15" t="s">
        <v>40</v>
      </c>
      <c r="AW204" s="15" t="s">
        <v>40</v>
      </c>
      <c r="AX204" s="15" t="s">
        <v>40</v>
      </c>
      <c r="AY204" s="15" t="s">
        <v>40</v>
      </c>
      <c r="AZ204" s="15" t="s">
        <v>40</v>
      </c>
      <c r="BA204" s="15" t="s">
        <v>40</v>
      </c>
      <c r="BB204" s="15" t="s">
        <v>40</v>
      </c>
      <c r="BC204" s="15" t="s">
        <v>40</v>
      </c>
      <c r="BD204" s="15" t="s">
        <v>40</v>
      </c>
      <c r="BE204" s="15" t="s">
        <v>40</v>
      </c>
      <c r="BF204" s="15" t="s">
        <v>40</v>
      </c>
      <c r="BG204" s="15" t="s">
        <v>40</v>
      </c>
      <c r="BH204" s="15" t="s">
        <v>40</v>
      </c>
      <c r="BI204" s="15"/>
      <c r="BJ204" s="16">
        <f>IF(AR204="R", $CA204, IF(OR(AR204="P", AR204="T", AR204="N"), 0, IF($C204="DM", $T204, IF(OR(AR204="Y", AR204="IR"),$AM204,IF(AR204="C", IF($BI204="Y", IF($AF204="N/A", $Q204, $AF204), IF($AG204="N/A", $T204,$AG204)))))))</f>
        <v>112</v>
      </c>
      <c r="BK204" s="16">
        <f>IF(AS204="R", $CA204, IF(OR(AS204="P", AS204="T", AS204="N"), 0, IF($C204="DM", $T204, IF(OR(AS204="Y", AS204="IR"),$AM204,IF(AS204="C", IF($BI204="Y", IF($AF204="N/A", $Q204, $AF204), IF($AG204="N/A", $T204,$AG204)))))))</f>
        <v>112</v>
      </c>
      <c r="BL204" s="16">
        <f>IF(AT204="R", $CA204, IF(OR(AT204="P", AT204="T", AT204="N"), 0, IF($C204="DM", $T204, IF(OR(AT204="Y", AT204="IR"),$AM204,IF(AT204="C", IF($BI204="Y", IF($AF204="N/A", $Q204, $AF204), IF($AG204="N/A", $T204,$AG204)))))))</f>
        <v>112</v>
      </c>
      <c r="BM204" s="16">
        <f>IF(AU204="R", $CA204, IF(OR(AU204="P", AU204="T", AU204="N"), 0, IF($C204="DM", $T204, IF(OR(AU204="Y", AU204="IR"),$AM204,IF(AU204="C", IF($BI204="Y", IF($AF204="N/A", $Q204, $AF204), IF($AG204="N/A", $T204,$AG204)))))))</f>
        <v>112</v>
      </c>
      <c r="BN204" s="16">
        <f>IF(AV204="R", $CA204, IF(OR(AV204="P", AV204="T", AV204="N"), 0, IF($C204="DM", $T204, IF(OR(AV204="Y", AV204="IR"),$AM204,IF(AV204="C", IF($BI204="Y", IF($AF204="N/A", $Q204, $AF204), IF($AG204="N/A", $T204,$AG204)))))))</f>
        <v>112</v>
      </c>
      <c r="BO204" s="16">
        <f>IF(AW204="R", $CA204, IF(OR(AW204="P", AW204="T", AW204="N"), 0, IF($C204="DM", $T204, IF(OR(AW204="Y", AW204="IR"),$AM204,IF(AW204="C", IF($BI204="Y", IF($AF204="N/A", $Q204, $AF204), IF($AG204="N/A", $T204,$AG204)))))))</f>
        <v>112</v>
      </c>
      <c r="BP204" s="16">
        <f>IF(AX204="R", $CA204, IF(OR(AX204="P", AX204="T", AX204="N"), 0, IF($C204="DM", $T204, IF(OR(AX204="Y", AX204="IR"),$AM204,IF(AX204="C", IF($BI204="Y", IF($AF204="N/A", $Q204, $AF204), IF($AG204="N/A", $T204,$AG204)))))))</f>
        <v>112</v>
      </c>
      <c r="BQ204" s="16">
        <f>IF(AY204="R", $CA204, IF(OR(AY204="P", AY204="T", AY204="N"), 0, IF($C204="DM", $T204, IF(OR(AY204="Y", AY204="IR"),$AM204,IF(AY204="C", IF($BI204="Y", IF($AF204="N/A", $Q204, $AF204), IF($AG204="N/A", $T204,$AG204)))))))</f>
        <v>112</v>
      </c>
      <c r="BR204" s="16">
        <f>IF(AZ204="R", $CA204, IF(OR(AZ204="P", AZ204="T", AZ204="N"), 0, IF($C204="DM", $T204, IF(OR(AZ204="Y", AZ204="IR"),$AM204,IF(AZ204="C", IF($BI204="Y", IF($AF204="N/A", $Q204, $AF204), IF($AG204="N/A", $T204,$AG204)))))))</f>
        <v>112</v>
      </c>
      <c r="BS204" s="16">
        <f>IF(BA204="R", $CA204, IF(OR(BA204="P", BA204="T", BA204="N"), 0, IF($C204="DM", $T204, IF(OR(BA204="Y", BA204="IR"),$AM204,IF(BA204="C", IF($BI204="Y", IF($AF204="N/A", $Q204, $AF204), IF($AG204="N/A", $T204,$AG204)))))))</f>
        <v>112</v>
      </c>
      <c r="BT204" s="16">
        <f>IF(BB204="R", $CA204, IF(OR(BB204="P", BB204="T", BB204="N"), 0, IF($C204="DM", $T204, IF(OR(BB204="Y", BB204="IR"),$AM204,IF(BB204="C", IF($BI204="Y", IF($BA204="C", IF($AF204="N/A", $Q204, $AF204), IF($AF204="N/A", $T204, $AM204)), IF($AG204="N/A", $T204,$AG204)))))))</f>
        <v>112</v>
      </c>
      <c r="BU204" s="16">
        <f>IF(BC204="R", $CA204, IF(OR(BC204="P", BC204="T", BC204="N"), 0, IF($C204="DM", $T204, IF(OR(BC204="Y", BC204="IR"),$AM204,IF(BC204="C", IF($BI204="Y", IF($BA204="C", IF($AF204="N/A", $Q204, $AF204), IF($AF204="N/A", $T204, $AM204)), IF($AG204="N/A", $T204,$AG204)))))))</f>
        <v>112</v>
      </c>
      <c r="BV204" s="16">
        <f>IF(BD204="R", $CA204, IF(OR(BD204="P", BD204="T", BD204="N"), 0, IF($C204="DM", $T204, IF(OR(BD204="Y", BD204="IR"),$AM204,IF(BD204="C", IF($BI204="Y", IF($BA204="C", IF($AF204="N/A", $Q204, $AF204), IF($AF204="N/A", $T204, $AM204)), IF($AG204="N/A", $T204,$AG204)))))))</f>
        <v>112</v>
      </c>
      <c r="BW204" s="16">
        <f>IF(BE204="R", $CA204, IF(OR(BE204="P", BE204="T", BE204="N"), 0, IF($C204="DM", $T204, IF(OR(BE204="Y", BE204="IR"),$AM204,IF(BE204="C", IF($BI204="Y", IF($BA204="C", IF($AF204="N/A", $Q204, $AF204), IF($AF204="N/A", $T204, $AM204)), IF($AG204="N/A", $T204,$AG204)))))))</f>
        <v>112</v>
      </c>
      <c r="BX204" s="16">
        <f>IF(BF204="R", $CA204, IF(OR(BF204="P", BF204="T", BF204="N"), 0, IF($C204="DM", $T204, IF(OR(BF204="Y", BF204="IR"),$AM204,IF(BF204="C", IF($BI204="Y", IF($BA204="C", IF($AF204="N/A", $Q204, $AF204), IF($AF204="N/A", $T204, $AM204)), IF($AG204="N/A", $T204,$AG204)))))))</f>
        <v>112</v>
      </c>
      <c r="BY204" s="16">
        <f>IF(BG204="R", $CA204, IF(OR(BG204="P", BG204="T", BG204="N"), 0, IF($C204="DM", $T204, IF(OR(BG204="Y", BG204="IR"),$AM204,IF(BG204="C", IF($BI204="Y", IF($BA204="C", IF($AF204="N/A", $Q204, $AF204), IF($AF204="N/A", $T204, $AM204)), IF($AG204="N/A", $T204,$AG204)))))))</f>
        <v>112</v>
      </c>
      <c r="BZ204" s="16">
        <f>IF(BH204="R", $CA204, IF(OR(BH204="P", BH204="T", BH204="N"), 0, IF($C204="DM", $T204, IF(OR(BH204="Y", BH204="IR"),$AM204,IF(BH204="C", IF($BI204="Y", IF($BA204="C", IF($AF204="N/A", $Q204, $AF204), IF($AF204="N/A", $T204, $AM204)), IF($AG204="N/A", $T204,$AG204)))))))</f>
        <v>112</v>
      </c>
      <c r="CA204" s="15" t="s">
        <v>75</v>
      </c>
      <c r="CB204" s="16">
        <f>BZ204</f>
        <v>112</v>
      </c>
      <c r="CC204" s="15">
        <f>IF(OR($BH204="T", $BH204="R"), 0, IF($BH204="C", IF($BI204="Y", IF($BA204="C", 0, IF(AF204="N/A", Q204-T204, AF204-AG204)), IF($AF204="N/A", U204, AH204)), AN204))</f>
        <v>82</v>
      </c>
      <c r="CD204" s="15">
        <f>IF(OR($BH204="T", $BH204="R"), 0, IF($BH204="C", IF($BI204="Y", 0, IF($AF204="N/A", V204, AI204)), AO204))</f>
        <v>60</v>
      </c>
      <c r="CE204" s="15">
        <f>IF(OR($BH204="T", $BH204="R"), 0, IF($BH204="C", IF($BI204="Y", 0, IF($AF204="N/A", W204, AJ204)), AP204))</f>
        <v>22</v>
      </c>
      <c r="CF204" s="15" t="str">
        <f>IF(OR($BH204="T", $BH204="R"), 0, IF($BH204="C", IF($BI204="Y", 0, IF($AF204="N/A", X204, AK204)), AQ204))</f>
        <v>N/A</v>
      </c>
      <c r="CG204" t="str">
        <f>IF(AC204="N/A", "S:"&amp;L204&amp;" G:"&amp;M204&amp;" GR:"&amp;Q204, IF(AC204=0, "S:"&amp;L204&amp;" G:"&amp;M204&amp;" GR:"&amp;Q204, "S:"&amp;L204&amp;"/"&amp;AD204&amp;" G:"&amp;AE204&amp;" GR:"&amp;AF204))</f>
        <v>S:22 G:67 GR:188</v>
      </c>
    </row>
    <row r="205" spans="1:85" x14ac:dyDescent="0.25">
      <c r="A205" s="14">
        <v>5738</v>
      </c>
      <c r="B205" s="15" t="s">
        <v>2052</v>
      </c>
      <c r="C205" s="15" t="s">
        <v>63</v>
      </c>
      <c r="D205" s="15" t="s">
        <v>57</v>
      </c>
      <c r="E205" s="15">
        <f>VLOOKUP(B205, 'Rookie Year'!$A$2:$B$55679,2,FALSE)</f>
        <v>2020</v>
      </c>
      <c r="F205" s="15">
        <v>2024</v>
      </c>
      <c r="G205" s="15" t="s">
        <v>42</v>
      </c>
      <c r="H205" s="15">
        <v>1</v>
      </c>
      <c r="I205" s="16">
        <v>8</v>
      </c>
      <c r="J205" s="15">
        <v>1</v>
      </c>
      <c r="K205" s="17">
        <f>IF(AND(G205&lt;&gt;"N",R205="N/A"), IF(I205&lt;4, 0, 0.25),IF(I205=1, IF(J205=1,0.25, 0.25), IF(I205&lt;13, 0.25, IF(I205&lt;26, 0.4, IF(I205&lt;51, 0.6, 0.75)))))</f>
        <v>0.25</v>
      </c>
      <c r="L205" s="16">
        <f>I205-M205</f>
        <v>6</v>
      </c>
      <c r="M205" s="16">
        <f>ROUNDUP(I205*K205,0)</f>
        <v>2</v>
      </c>
      <c r="N205" s="16">
        <f>M205*J205</f>
        <v>2</v>
      </c>
      <c r="O205" s="16">
        <v>0</v>
      </c>
      <c r="P205" s="16">
        <v>0</v>
      </c>
      <c r="Q205" s="16">
        <f>N205-O205-P205</f>
        <v>2</v>
      </c>
      <c r="R205" s="15" t="s">
        <v>75</v>
      </c>
      <c r="S205" s="15">
        <f>IF(R205="N/A", J205-($B$1-F205), J205-($B$1-R205))</f>
        <v>1</v>
      </c>
      <c r="T205" s="16">
        <f>IF($S205&lt;1, "N/A", $M205)</f>
        <v>2</v>
      </c>
      <c r="U205" s="16" t="str">
        <f>IF($S205&lt;2, "N/A", $M205)</f>
        <v>N/A</v>
      </c>
      <c r="V205" s="16" t="str">
        <f>IF($S205&lt;3, "N/A", $M205)</f>
        <v>N/A</v>
      </c>
      <c r="W205" s="16" t="str">
        <f>IF($S205&lt;4, "N/A", $M205)</f>
        <v>N/A</v>
      </c>
      <c r="X205" s="16" t="str">
        <f>IF($S205&lt;5, "N/A", $M205)</f>
        <v>N/A</v>
      </c>
      <c r="Y205" s="15" t="str">
        <f>IF(SUM(T205:X205)&lt;&gt;Q205, "CHECK", "OK")</f>
        <v>OK</v>
      </c>
      <c r="Z205" s="15" t="str">
        <f>IF(F205=$B$1, "No", IF(S205=1, "Yes", "No"))</f>
        <v>No</v>
      </c>
      <c r="AA205" s="18" t="str">
        <f>IF(C205="DM", "N/A", IF(Z205="No","N/A",VLOOKUP(B205,'Extension List'!$A$3:$R$1972,18,FALSE)))</f>
        <v>N/A</v>
      </c>
      <c r="AB205" s="15" t="str">
        <f>IF(C205="DM", "N/A", IF(Z205="No","N/A",VLOOKUP(B205,'Extension List'!$A$3:$T$1972,20,FALSE)))</f>
        <v>N/A</v>
      </c>
      <c r="AC205" s="15" t="str">
        <f>IF(AA205="N/A", "N/A", 0)</f>
        <v>N/A</v>
      </c>
      <c r="AD205" s="16" t="str">
        <f>IF(AE205="N/A", "N/A", AA205-AE205)</f>
        <v>N/A</v>
      </c>
      <c r="AE205" s="16" t="str">
        <f>IF(AA205="N/A", "N/A", IF(AC205&gt;0, IF(AA205&lt;13, ROUNDUP(0.25*AA205,0), IF(AA205&lt;26, ROUNDUP(0.4*AA205,0), IF(AA205&lt;51, ROUNDUP(0.6*AA205,0), ROUNDUP(0.75*AA205,0)))), "N/A"))</f>
        <v>N/A</v>
      </c>
      <c r="AF205" s="16" t="str">
        <f>IF(AD205="N/A","N/A", (AE205*AC205)+Q205)</f>
        <v>N/A</v>
      </c>
      <c r="AG205" s="16" t="str">
        <f>IF($AF205="N/A", "N/A", "TBC")</f>
        <v>N/A</v>
      </c>
      <c r="AH205" s="16" t="str">
        <f>IF($AF205="N/A", "N/A", "TBC")</f>
        <v>N/A</v>
      </c>
      <c r="AI205" s="16" t="str">
        <f>IF($AF205="N/A","N/A",IF(AC205&gt;1,"TBC","N/A"))</f>
        <v>N/A</v>
      </c>
      <c r="AJ205" s="16" t="str">
        <f>IF($AF205="N/A","N/A",IF(AC205&gt;2,"TBC","N/A"))</f>
        <v>N/A</v>
      </c>
      <c r="AK205" s="16" t="str">
        <f>IF($AF205="N/A","N/A",IF(AC205&gt;3,"TBC","N/A"))</f>
        <v>N/A</v>
      </c>
      <c r="AL205" s="16" t="str">
        <f>IF(AC205="N/A","N/A",IF(AC205&gt;0,IF(SUM(AG205:AK205)&lt;&gt;AF205,"CHECK","OK"),"N/A"))</f>
        <v>N/A</v>
      </c>
      <c r="AM205" s="16">
        <f>IF(AD205="N/A", L205+T205, L205+AG205)</f>
        <v>8</v>
      </c>
      <c r="AN205" s="16" t="str">
        <f>IF(AD205="N/A", IF(U205="N/A", "N/A", L205+U205), AD205+AH205)</f>
        <v>N/A</v>
      </c>
      <c r="AO205" s="16" t="str">
        <f>IF(AD205="N/A", IF(V205="N/A", "N/A", L205+V205), IF(AI205="N/A", "N/A", AD205+AI205))</f>
        <v>N/A</v>
      </c>
      <c r="AP205" s="16" t="str">
        <f>IF(AD205="N/A", IF(W205="N/A", "N/A", L205+W205), IF(AJ205="N/A", "N/A", AD205+AJ205))</f>
        <v>N/A</v>
      </c>
      <c r="AQ205" s="16" t="str">
        <f>IF(AD205="N/A", IF(X205="N/A", "N/A", L205+X205), IF(AK205="N/A", "N/A", AD205+AK205))</f>
        <v>N/A</v>
      </c>
      <c r="AR205" s="15" t="s">
        <v>42</v>
      </c>
      <c r="AS205" s="15" t="s">
        <v>40</v>
      </c>
      <c r="AT205" s="15" t="s">
        <v>40</v>
      </c>
      <c r="AU205" s="15" t="s">
        <v>40</v>
      </c>
      <c r="AV205" s="15" t="s">
        <v>40</v>
      </c>
      <c r="AW205" s="15" t="s">
        <v>40</v>
      </c>
      <c r="AX205" s="15" t="s">
        <v>40</v>
      </c>
      <c r="AY205" s="15" t="s">
        <v>40</v>
      </c>
      <c r="AZ205" s="15" t="s">
        <v>40</v>
      </c>
      <c r="BA205" s="15" t="s">
        <v>40</v>
      </c>
      <c r="BB205" s="15" t="s">
        <v>40</v>
      </c>
      <c r="BC205" s="15" t="s">
        <v>40</v>
      </c>
      <c r="BD205" s="15" t="s">
        <v>40</v>
      </c>
      <c r="BE205" s="15" t="s">
        <v>40</v>
      </c>
      <c r="BF205" s="15" t="s">
        <v>40</v>
      </c>
      <c r="BG205" s="15" t="s">
        <v>40</v>
      </c>
      <c r="BH205" s="15" t="s">
        <v>40</v>
      </c>
      <c r="BJ205" s="16">
        <f>IF(AR205="R", $CA205, IF(OR(AR205="P", AR205="T", AR205="N"), 0, IF($C205="DM", $T205, IF(OR(AR205="Y", AR205="IR"),$AM205,IF(AR205="C", IF($BI205="Y", IF($AF205="N/A", $Q205, $AF205), IF($AG205="N/A", $T205,$AG205)))))))</f>
        <v>0</v>
      </c>
      <c r="BK205" s="16">
        <f>IF(AS205="R", $CA205, IF(OR(AS205="P", AS205="T", AS205="N"), 0, IF($C205="DM", $T205, IF(OR(AS205="Y", AS205="IR"),$AM205,IF(AS205="C", IF($BI205="Y", IF($AF205="N/A", $Q205, $AF205), IF($AG205="N/A", $T205,$AG205)))))))</f>
        <v>8</v>
      </c>
      <c r="BL205" s="16">
        <f>IF(AT205="R", $CA205, IF(OR(AT205="P", AT205="T", AT205="N"), 0, IF($C205="DM", $T205, IF(OR(AT205="Y", AT205="IR"),$AM205,IF(AT205="C", IF($BI205="Y", IF($AF205="N/A", $Q205, $AF205), IF($AG205="N/A", $T205,$AG205)))))))</f>
        <v>8</v>
      </c>
      <c r="BM205" s="16">
        <f>IF(AU205="R", $CA205, IF(OR(AU205="P", AU205="T", AU205="N"), 0, IF($C205="DM", $T205, IF(OR(AU205="Y", AU205="IR"),$AM205,IF(AU205="C", IF($BI205="Y", IF($AF205="N/A", $Q205, $AF205), IF($AG205="N/A", $T205,$AG205)))))))</f>
        <v>8</v>
      </c>
      <c r="BN205" s="16">
        <f>IF(AV205="R", $CA205, IF(OR(AV205="P", AV205="T", AV205="N"), 0, IF($C205="DM", $T205, IF(OR(AV205="Y", AV205="IR"),$AM205,IF(AV205="C", IF($BI205="Y", IF($AF205="N/A", $Q205, $AF205), IF($AG205="N/A", $T205,$AG205)))))))</f>
        <v>8</v>
      </c>
      <c r="BO205" s="16">
        <f>IF(AW205="R", $CA205, IF(OR(AW205="P", AW205="T", AW205="N"), 0, IF($C205="DM", $T205, IF(OR(AW205="Y", AW205="IR"),$AM205,IF(AW205="C", IF($BI205="Y", IF($AF205="N/A", $Q205, $AF205), IF($AG205="N/A", $T205,$AG205)))))))</f>
        <v>8</v>
      </c>
      <c r="BP205" s="16">
        <f>IF(AX205="R", $CA205, IF(OR(AX205="P", AX205="T", AX205="N"), 0, IF($C205="DM", $T205, IF(OR(AX205="Y", AX205="IR"),$AM205,IF(AX205="C", IF($BI205="Y", IF($AF205="N/A", $Q205, $AF205), IF($AG205="N/A", $T205,$AG205)))))))</f>
        <v>8</v>
      </c>
      <c r="BQ205" s="16">
        <f>IF(AY205="R", $CA205, IF(OR(AY205="P", AY205="T", AY205="N"), 0, IF($C205="DM", $T205, IF(OR(AY205="Y", AY205="IR"),$AM205,IF(AY205="C", IF($BI205="Y", IF($AF205="N/A", $Q205, $AF205), IF($AG205="N/A", $T205,$AG205)))))))</f>
        <v>8</v>
      </c>
      <c r="BR205" s="16">
        <f>IF(AZ205="R", $CA205, IF(OR(AZ205="P", AZ205="T", AZ205="N"), 0, IF($C205="DM", $T205, IF(OR(AZ205="Y", AZ205="IR"),$AM205,IF(AZ205="C", IF($BI205="Y", IF($AF205="N/A", $Q205, $AF205), IF($AG205="N/A", $T205,$AG205)))))))</f>
        <v>8</v>
      </c>
      <c r="BS205" s="16">
        <f>IF(BA205="R", $CA205, IF(OR(BA205="P", BA205="T", BA205="N"), 0, IF($C205="DM", $T205, IF(OR(BA205="Y", BA205="IR"),$AM205,IF(BA205="C", IF($BI205="Y", IF($AF205="N/A", $Q205, $AF205), IF($AG205="N/A", $T205,$AG205)))))))</f>
        <v>8</v>
      </c>
      <c r="BT205" s="16">
        <f>IF(BB205="R", $CA205, IF(OR(BB205="P", BB205="T", BB205="N"), 0, IF($C205="DM", $T205, IF(OR(BB205="Y", BB205="IR"),$AM205,IF(BB205="C", IF($BI205="Y", IF($BA205="C", IF($AF205="N/A", $Q205, $AF205), IF($AF205="N/A", $T205, $AM205)), IF($AG205="N/A", $T205,$AG205)))))))</f>
        <v>8</v>
      </c>
      <c r="BU205" s="16">
        <f>IF(BC205="R", $CA205, IF(OR(BC205="P", BC205="T", BC205="N"), 0, IF($C205="DM", $T205, IF(OR(BC205="Y", BC205="IR"),$AM205,IF(BC205="C", IF($BI205="Y", IF($BA205="C", IF($AF205="N/A", $Q205, $AF205), IF($AF205="N/A", $T205, $AM205)), IF($AG205="N/A", $T205,$AG205)))))))</f>
        <v>8</v>
      </c>
      <c r="BV205" s="16">
        <f>IF(BD205="R", $CA205, IF(OR(BD205="P", BD205="T", BD205="N"), 0, IF($C205="DM", $T205, IF(OR(BD205="Y", BD205="IR"),$AM205,IF(BD205="C", IF($BI205="Y", IF($BA205="C", IF($AF205="N/A", $Q205, $AF205), IF($AF205="N/A", $T205, $AM205)), IF($AG205="N/A", $T205,$AG205)))))))</f>
        <v>8</v>
      </c>
      <c r="BW205" s="16">
        <f>IF(BE205="R", $CA205, IF(OR(BE205="P", BE205="T", BE205="N"), 0, IF($C205="DM", $T205, IF(OR(BE205="Y", BE205="IR"),$AM205,IF(BE205="C", IF($BI205="Y", IF($BA205="C", IF($AF205="N/A", $Q205, $AF205), IF($AF205="N/A", $T205, $AM205)), IF($AG205="N/A", $T205,$AG205)))))))</f>
        <v>8</v>
      </c>
      <c r="BX205" s="16">
        <f>IF(BF205="R", $CA205, IF(OR(BF205="P", BF205="T", BF205="N"), 0, IF($C205="DM", $T205, IF(OR(BF205="Y", BF205="IR"),$AM205,IF(BF205="C", IF($BI205="Y", IF($BA205="C", IF($AF205="N/A", $Q205, $AF205), IF($AF205="N/A", $T205, $AM205)), IF($AG205="N/A", $T205,$AG205)))))))</f>
        <v>8</v>
      </c>
      <c r="BY205" s="16">
        <f>IF(BG205="R", $CA205, IF(OR(BG205="P", BG205="T", BG205="N"), 0, IF($C205="DM", $T205, IF(OR(BG205="Y", BG205="IR"),$AM205,IF(BG205="C", IF($BI205="Y", IF($BA205="C", IF($AF205="N/A", $Q205, $AF205), IF($AF205="N/A", $T205, $AM205)), IF($AG205="N/A", $T205,$AG205)))))))</f>
        <v>8</v>
      </c>
      <c r="BZ205" s="16">
        <f>IF(BH205="R", $CA205, IF(OR(BH205="P", BH205="T", BH205="N"), 0, IF($C205="DM", $T205, IF(OR(BH205="Y", BH205="IR"),$AM205,IF(BH205="C", IF($BI205="Y", IF($BA205="C", IF($AF205="N/A", $Q205, $AF205), IF($AF205="N/A", $T205, $AM205)), IF($AG205="N/A", $T205,$AG205)))))))</f>
        <v>8</v>
      </c>
      <c r="CA205" s="15" t="s">
        <v>75</v>
      </c>
      <c r="CB205" s="16">
        <f>BZ205</f>
        <v>8</v>
      </c>
      <c r="CC205" s="15" t="str">
        <f>IF(OR($BH205="T", $BH205="R"), 0, IF($BH205="C", IF($BI205="Y", IF($BA205="C", 0, IF(AF205="N/A", Q205-T205, AF205-AG205)), IF($AF205="N/A", U205, AH205)), AN205))</f>
        <v>N/A</v>
      </c>
      <c r="CD205" s="15" t="str">
        <f>IF(OR($BH205="T", $BH205="R"), 0, IF($BH205="C", IF($BI205="Y", 0, IF($AF205="N/A", V205, AI205)), AO205))</f>
        <v>N/A</v>
      </c>
      <c r="CE205" s="15" t="str">
        <f>IF(OR($BH205="T", $BH205="R"), 0, IF($BH205="C", IF($BI205="Y", 0, IF($AF205="N/A", W205, AJ205)), AP205))</f>
        <v>N/A</v>
      </c>
      <c r="CF205" s="15" t="str">
        <f>IF(OR($BH205="T", $BH205="R"), 0, IF($BH205="C", IF($BI205="Y", 0, IF($AF205="N/A", X205, AK205)), AQ205))</f>
        <v>N/A</v>
      </c>
    </row>
    <row r="206" spans="1:85" x14ac:dyDescent="0.25">
      <c r="A206" s="14">
        <v>5513</v>
      </c>
      <c r="B206" s="15" t="s">
        <v>1200</v>
      </c>
      <c r="C206" s="15" t="s">
        <v>63</v>
      </c>
      <c r="D206" s="15" t="s">
        <v>57</v>
      </c>
      <c r="E206" s="15">
        <f>VLOOKUP(B206, 'Rookie Year'!$A$2:$B$55679,2,FALSE)</f>
        <v>2019</v>
      </c>
      <c r="F206" s="15">
        <v>2024</v>
      </c>
      <c r="G206" s="15" t="s">
        <v>42</v>
      </c>
      <c r="H206" s="15" t="s">
        <v>1928</v>
      </c>
      <c r="I206" s="16">
        <v>2</v>
      </c>
      <c r="J206" s="15">
        <v>1</v>
      </c>
      <c r="K206" s="17">
        <f>IF(AND(G206&lt;&gt;"N",R206="N/A"), IF(I206&lt;4, 0, 0.25),IF(I206=1, IF(J206=1,0.25, 0.25), IF(I206&lt;13, 0.25, IF(I206&lt;26, 0.4, IF(I206&lt;51, 0.6, 0.75)))))</f>
        <v>0.25</v>
      </c>
      <c r="L206" s="16">
        <f>I206-M206</f>
        <v>1</v>
      </c>
      <c r="M206" s="16">
        <f>ROUNDUP(I206*K206,0)</f>
        <v>1</v>
      </c>
      <c r="N206" s="16">
        <f>M206*J206</f>
        <v>1</v>
      </c>
      <c r="O206" s="16">
        <v>0</v>
      </c>
      <c r="P206" s="16">
        <v>0</v>
      </c>
      <c r="Q206" s="16">
        <f>N206-O206-P206</f>
        <v>1</v>
      </c>
      <c r="R206" s="15" t="s">
        <v>75</v>
      </c>
      <c r="S206" s="15">
        <f>IF(R206="N/A", J206-($B$1-F206), J206-($B$1-R206))</f>
        <v>1</v>
      </c>
      <c r="T206" s="16">
        <f>IF($S206&lt;1, "N/A", $M206)</f>
        <v>1</v>
      </c>
      <c r="U206" s="16" t="str">
        <f>IF($S206&lt;2, "N/A", $M206)</f>
        <v>N/A</v>
      </c>
      <c r="V206" s="16" t="str">
        <f>IF($S206&lt;3, "N/A", $M206)</f>
        <v>N/A</v>
      </c>
      <c r="W206" s="16" t="str">
        <f>IF($S206&lt;4, "N/A", $M206)</f>
        <v>N/A</v>
      </c>
      <c r="X206" s="16" t="str">
        <f>IF($S206&lt;5, "N/A", $M206)</f>
        <v>N/A</v>
      </c>
      <c r="Y206" s="15" t="str">
        <f>IF(SUM(T206:X206)&lt;&gt;Q206, "CHECK", "OK")</f>
        <v>OK</v>
      </c>
      <c r="Z206" s="15" t="str">
        <f>IF(F206=$B$1, "No", IF(S206=1, "Yes", "No"))</f>
        <v>No</v>
      </c>
      <c r="AA206" s="18" t="str">
        <f>IF(C206="DM", "N/A", IF(Z206="No","N/A",VLOOKUP(B206,'Extension List'!$A$3:$R$1972,18,FALSE)))</f>
        <v>N/A</v>
      </c>
      <c r="AB206" s="15" t="str">
        <f>IF(C206="DM", "N/A", IF(Z206="No","N/A",VLOOKUP(B206,'Extension List'!$A$3:$T$1972,20,FALSE)))</f>
        <v>N/A</v>
      </c>
      <c r="AC206" s="15" t="str">
        <f>IF(AA206="N/A", "N/A", 0)</f>
        <v>N/A</v>
      </c>
      <c r="AD206" s="16" t="str">
        <f>IF(AE206="N/A", "N/A", AA206-AE206)</f>
        <v>N/A</v>
      </c>
      <c r="AE206" s="16" t="str">
        <f>IF(AA206="N/A", "N/A", IF(AC206&gt;0, IF(AA206&lt;13, ROUNDUP(0.25*AA206,0), IF(AA206&lt;26, ROUNDUP(0.4*AA206,0), IF(AA206&lt;51, ROUNDUP(0.6*AA206,0), ROUNDUP(0.75*AA206,0)))), "N/A"))</f>
        <v>N/A</v>
      </c>
      <c r="AF206" s="16" t="str">
        <f>IF(AD206="N/A","N/A", (AE206*AC206)+Q206)</f>
        <v>N/A</v>
      </c>
      <c r="AG206" s="16" t="str">
        <f>IF($AF206="N/A", "N/A", "TBC")</f>
        <v>N/A</v>
      </c>
      <c r="AH206" s="16" t="str">
        <f>IF($AF206="N/A", "N/A", "TBC")</f>
        <v>N/A</v>
      </c>
      <c r="AI206" s="16" t="str">
        <f>IF($AF206="N/A","N/A",IF(AC206&gt;1,"TBC","N/A"))</f>
        <v>N/A</v>
      </c>
      <c r="AJ206" s="16" t="str">
        <f>IF($AF206="N/A","N/A",IF(AC206&gt;2,"TBC","N/A"))</f>
        <v>N/A</v>
      </c>
      <c r="AK206" s="16" t="str">
        <f>IF($AF206="N/A","N/A",IF(AC206&gt;3,"TBC","N/A"))</f>
        <v>N/A</v>
      </c>
      <c r="AL206" s="16" t="str">
        <f>IF(AC206="N/A","N/A",IF(AC206&gt;0,IF(SUM(AG206:AK206)&lt;&gt;AF206,"CHECK","OK"),"N/A"))</f>
        <v>N/A</v>
      </c>
      <c r="AM206" s="16">
        <f>IF(AD206="N/A", L206+T206, L206+AG206)</f>
        <v>2</v>
      </c>
      <c r="AN206" s="16" t="str">
        <f>IF(AD206="N/A", IF(U206="N/A", "N/A", L206+U206), AD206+AH206)</f>
        <v>N/A</v>
      </c>
      <c r="AO206" s="16" t="str">
        <f>IF(AD206="N/A", IF(V206="N/A", "N/A", L206+V206), IF(AI206="N/A", "N/A", AD206+AI206))</f>
        <v>N/A</v>
      </c>
      <c r="AP206" s="16" t="str">
        <f>IF(AD206="N/A", IF(W206="N/A", "N/A", L206+W206), IF(AJ206="N/A", "N/A", AD206+AJ206))</f>
        <v>N/A</v>
      </c>
      <c r="AQ206" s="16" t="str">
        <f>IF(AD206="N/A", IF(X206="N/A", "N/A", L206+X206), IF(AK206="N/A", "N/A", AD206+AK206))</f>
        <v>N/A</v>
      </c>
      <c r="AR206" s="15" t="s">
        <v>40</v>
      </c>
      <c r="AS206" s="15" t="s">
        <v>40</v>
      </c>
      <c r="AT206" s="15" t="s">
        <v>40</v>
      </c>
      <c r="AU206" s="15" t="s">
        <v>40</v>
      </c>
      <c r="AV206" s="15" t="s">
        <v>40</v>
      </c>
      <c r="AW206" s="15" t="s">
        <v>40</v>
      </c>
      <c r="AX206" s="15" t="s">
        <v>40</v>
      </c>
      <c r="AY206" s="15" t="s">
        <v>40</v>
      </c>
      <c r="AZ206" s="15" t="s">
        <v>40</v>
      </c>
      <c r="BA206" s="15" t="s">
        <v>40</v>
      </c>
      <c r="BB206" s="15" t="s">
        <v>40</v>
      </c>
      <c r="BC206" s="15" t="s">
        <v>40</v>
      </c>
      <c r="BD206" s="15" t="s">
        <v>40</v>
      </c>
      <c r="BE206" s="15" t="s">
        <v>40</v>
      </c>
      <c r="BF206" s="15" t="s">
        <v>40</v>
      </c>
      <c r="BG206" s="15" t="s">
        <v>40</v>
      </c>
      <c r="BH206" s="15" t="s">
        <v>40</v>
      </c>
      <c r="BI206" s="15"/>
      <c r="BJ206" s="16">
        <f>IF(AR206="R", $CA206, IF(OR(AR206="P", AR206="T", AR206="N"), 0, IF($C206="DM", $T206, IF(OR(AR206="Y", AR206="IR"),$AM206,IF(AR206="C", IF($BI206="Y", IF($AF206="N/A", $Q206, $AF206), IF($AG206="N/A", $T206,$AG206)))))))</f>
        <v>2</v>
      </c>
      <c r="BK206" s="16">
        <f>IF(AS206="R", $CA206, IF(OR(AS206="P", AS206="T", AS206="N"), 0, IF($C206="DM", $T206, IF(OR(AS206="Y", AS206="IR"),$AM206,IF(AS206="C", IF($BI206="Y", IF($AF206="N/A", $Q206, $AF206), IF($AG206="N/A", $T206,$AG206)))))))</f>
        <v>2</v>
      </c>
      <c r="BL206" s="16">
        <f>IF(AT206="R", $CA206, IF(OR(AT206="P", AT206="T", AT206="N"), 0, IF($C206="DM", $T206, IF(OR(AT206="Y", AT206="IR"),$AM206,IF(AT206="C", IF($BI206="Y", IF($AF206="N/A", $Q206, $AF206), IF($AG206="N/A", $T206,$AG206)))))))</f>
        <v>2</v>
      </c>
      <c r="BM206" s="16">
        <f>IF(AU206="R", $CA206, IF(OR(AU206="P", AU206="T", AU206="N"), 0, IF($C206="DM", $T206, IF(OR(AU206="Y", AU206="IR"),$AM206,IF(AU206="C", IF($BI206="Y", IF($AF206="N/A", $Q206, $AF206), IF($AG206="N/A", $T206,$AG206)))))))</f>
        <v>2</v>
      </c>
      <c r="BN206" s="16">
        <f>IF(AV206="R", $CA206, IF(OR(AV206="P", AV206="T", AV206="N"), 0, IF($C206="DM", $T206, IF(OR(AV206="Y", AV206="IR"),$AM206,IF(AV206="C", IF($BI206="Y", IF($AF206="N/A", $Q206, $AF206), IF($AG206="N/A", $T206,$AG206)))))))</f>
        <v>2</v>
      </c>
      <c r="BO206" s="16">
        <f>IF(AW206="R", $CA206, IF(OR(AW206="P", AW206="T", AW206="N"), 0, IF($C206="DM", $T206, IF(OR(AW206="Y", AW206="IR"),$AM206,IF(AW206="C", IF($BI206="Y", IF($AF206="N/A", $Q206, $AF206), IF($AG206="N/A", $T206,$AG206)))))))</f>
        <v>2</v>
      </c>
      <c r="BP206" s="16">
        <f>IF(AX206="R", $CA206, IF(OR(AX206="P", AX206="T", AX206="N"), 0, IF($C206="DM", $T206, IF(OR(AX206="Y", AX206="IR"),$AM206,IF(AX206="C", IF($BI206="Y", IF($AF206="N/A", $Q206, $AF206), IF($AG206="N/A", $T206,$AG206)))))))</f>
        <v>2</v>
      </c>
      <c r="BQ206" s="16">
        <f>IF(AY206="R", $CA206, IF(OR(AY206="P", AY206="T", AY206="N"), 0, IF($C206="DM", $T206, IF(OR(AY206="Y", AY206="IR"),$AM206,IF(AY206="C", IF($BI206="Y", IF($AF206="N/A", $Q206, $AF206), IF($AG206="N/A", $T206,$AG206)))))))</f>
        <v>2</v>
      </c>
      <c r="BR206" s="16">
        <f>IF(AZ206="R", $CA206, IF(OR(AZ206="P", AZ206="T", AZ206="N"), 0, IF($C206="DM", $T206, IF(OR(AZ206="Y", AZ206="IR"),$AM206,IF(AZ206="C", IF($BI206="Y", IF($AF206="N/A", $Q206, $AF206), IF($AG206="N/A", $T206,$AG206)))))))</f>
        <v>2</v>
      </c>
      <c r="BS206" s="16">
        <f>IF(BA206="R", $CA206, IF(OR(BA206="P", BA206="T", BA206="N"), 0, IF($C206="DM", $T206, IF(OR(BA206="Y", BA206="IR"),$AM206,IF(BA206="C", IF($BI206="Y", IF($AF206="N/A", $Q206, $AF206), IF($AG206="N/A", $T206,$AG206)))))))</f>
        <v>2</v>
      </c>
      <c r="BT206" s="16">
        <f>IF(BB206="R", $CA206, IF(OR(BB206="P", BB206="T", BB206="N"), 0, IF($C206="DM", $T206, IF(OR(BB206="Y", BB206="IR"),$AM206,IF(BB206="C", IF($BI206="Y", IF($BA206="C", IF($AF206="N/A", $Q206, $AF206), IF($AF206="N/A", $T206, $AM206)), IF($AG206="N/A", $T206,$AG206)))))))</f>
        <v>2</v>
      </c>
      <c r="BU206" s="16">
        <f>IF(BC206="R", $CA206, IF(OR(BC206="P", BC206="T", BC206="N"), 0, IF($C206="DM", $T206, IF(OR(BC206="Y", BC206="IR"),$AM206,IF(BC206="C", IF($BI206="Y", IF($BA206="C", IF($AF206="N/A", $Q206, $AF206), IF($AF206="N/A", $T206, $AM206)), IF($AG206="N/A", $T206,$AG206)))))))</f>
        <v>2</v>
      </c>
      <c r="BV206" s="16">
        <f>IF(BD206="R", $CA206, IF(OR(BD206="P", BD206="T", BD206="N"), 0, IF($C206="DM", $T206, IF(OR(BD206="Y", BD206="IR"),$AM206,IF(BD206="C", IF($BI206="Y", IF($BA206="C", IF($AF206="N/A", $Q206, $AF206), IF($AF206="N/A", $T206, $AM206)), IF($AG206="N/A", $T206,$AG206)))))))</f>
        <v>2</v>
      </c>
      <c r="BW206" s="16">
        <f>IF(BE206="R", $CA206, IF(OR(BE206="P", BE206="T", BE206="N"), 0, IF($C206="DM", $T206, IF(OR(BE206="Y", BE206="IR"),$AM206,IF(BE206="C", IF($BI206="Y", IF($BA206="C", IF($AF206="N/A", $Q206, $AF206), IF($AF206="N/A", $T206, $AM206)), IF($AG206="N/A", $T206,$AG206)))))))</f>
        <v>2</v>
      </c>
      <c r="BX206" s="16">
        <f>IF(BF206="R", $CA206, IF(OR(BF206="P", BF206="T", BF206="N"), 0, IF($C206="DM", $T206, IF(OR(BF206="Y", BF206="IR"),$AM206,IF(BF206="C", IF($BI206="Y", IF($BA206="C", IF($AF206="N/A", $Q206, $AF206), IF($AF206="N/A", $T206, $AM206)), IF($AG206="N/A", $T206,$AG206)))))))</f>
        <v>2</v>
      </c>
      <c r="BY206" s="16">
        <f>IF(BG206="R", $CA206, IF(OR(BG206="P", BG206="T", BG206="N"), 0, IF($C206="DM", $T206, IF(OR(BG206="Y", BG206="IR"),$AM206,IF(BG206="C", IF($BI206="Y", IF($BA206="C", IF($AF206="N/A", $Q206, $AF206), IF($AF206="N/A", $T206, $AM206)), IF($AG206="N/A", $T206,$AG206)))))))</f>
        <v>2</v>
      </c>
      <c r="BZ206" s="16">
        <f>IF(BH206="R", $CA206, IF(OR(BH206="P", BH206="T", BH206="N"), 0, IF($C206="DM", $T206, IF(OR(BH206="Y", BH206="IR"),$AM206,IF(BH206="C", IF($BI206="Y", IF($BA206="C", IF($AF206="N/A", $Q206, $AF206), IF($AF206="N/A", $T206, $AM206)), IF($AG206="N/A", $T206,$AG206)))))))</f>
        <v>2</v>
      </c>
      <c r="CA206" s="15" t="s">
        <v>75</v>
      </c>
      <c r="CB206" s="16">
        <f>BZ206</f>
        <v>2</v>
      </c>
      <c r="CC206" s="15" t="str">
        <f>IF(OR($BH206="T", $BH206="R"), 0, IF($BH206="C", IF($BI206="Y", IF($BA206="C", 0, IF(AF206="N/A", Q206-T206, AF206-AG206)), IF($AF206="N/A", U206, AH206)), AN206))</f>
        <v>N/A</v>
      </c>
      <c r="CD206" s="15" t="str">
        <f>IF(OR($BH206="T", $BH206="R"), 0, IF($BH206="C", IF($BI206="Y", 0, IF($AF206="N/A", V206, AI206)), AO206))</f>
        <v>N/A</v>
      </c>
      <c r="CE206" s="15" t="str">
        <f>IF(OR($BH206="T", $BH206="R"), 0, IF($BH206="C", IF($BI206="Y", 0, IF($AF206="N/A", W206, AJ206)), AP206))</f>
        <v>N/A</v>
      </c>
      <c r="CF206" s="15" t="str">
        <f>IF(OR($BH206="T", $BH206="R"), 0, IF($BH206="C", IF($BI206="Y", 0, IF($AF206="N/A", X206, AK206)), AQ206))</f>
        <v>N/A</v>
      </c>
      <c r="CG206" t="str">
        <f>IF(AC206="N/A", "S:"&amp;L206&amp;" G:"&amp;M206&amp;" GR:"&amp;Q206, IF(AC206=0, "S:"&amp;L206&amp;" G:"&amp;M206&amp;" GR:"&amp;Q206, "S:"&amp;L206&amp;"/"&amp;AD206&amp;" G:"&amp;AE206&amp;" GR:"&amp;AF206))</f>
        <v>S:1 G:1 GR:1</v>
      </c>
    </row>
    <row r="207" spans="1:85" x14ac:dyDescent="0.25">
      <c r="A207" s="14">
        <v>5613</v>
      </c>
      <c r="B207" s="15" t="s">
        <v>2962</v>
      </c>
      <c r="C207" s="15" t="s">
        <v>63</v>
      </c>
      <c r="D207" s="15" t="s">
        <v>57</v>
      </c>
      <c r="E207" s="15">
        <f>VLOOKUP(B207, 'Rookie Year'!$A$2:$B$55679,2,FALSE)</f>
        <v>2024</v>
      </c>
      <c r="F207" s="15">
        <v>2024</v>
      </c>
      <c r="G207" s="15" t="s">
        <v>40</v>
      </c>
      <c r="H207" s="15" t="s">
        <v>2166</v>
      </c>
      <c r="I207" s="16">
        <v>6</v>
      </c>
      <c r="J207" s="15">
        <v>4</v>
      </c>
      <c r="K207" s="17">
        <f>IF(AND(G207&lt;&gt;"N",R207="N/A"), IF(I207&lt;4, 0, 0.25),IF(I207=1, IF(J207=1,0.25, 0.25), IF(I207&lt;13, 0.25, IF(I207&lt;26, 0.4, IF(I207&lt;51, 0.6, 0.75)))))</f>
        <v>0.25</v>
      </c>
      <c r="L207" s="16">
        <f>I207-M207</f>
        <v>4</v>
      </c>
      <c r="M207" s="16">
        <f>ROUNDUP(I207*K207,0)</f>
        <v>2</v>
      </c>
      <c r="N207" s="16">
        <f>M207*J207</f>
        <v>8</v>
      </c>
      <c r="O207" s="16">
        <v>0</v>
      </c>
      <c r="P207" s="16">
        <v>0</v>
      </c>
      <c r="Q207" s="16">
        <f>N207-O207-P207</f>
        <v>8</v>
      </c>
      <c r="R207" s="15" t="s">
        <v>75</v>
      </c>
      <c r="S207" s="15">
        <f>IF(R207="N/A", J207-($B$1-F207), J207-($B$1-R207))</f>
        <v>4</v>
      </c>
      <c r="T207" s="16">
        <v>8</v>
      </c>
      <c r="U207" s="16">
        <v>0</v>
      </c>
      <c r="V207" s="16">
        <v>0</v>
      </c>
      <c r="W207" s="16">
        <v>0</v>
      </c>
      <c r="X207" s="16" t="str">
        <f>IF($S207&lt;5, "N/A", $M207)</f>
        <v>N/A</v>
      </c>
      <c r="Y207" s="15" t="str">
        <f>IF(SUM(T207:X207)&lt;&gt;Q207, "CHECK", "OK")</f>
        <v>OK</v>
      </c>
      <c r="Z207" s="15" t="str">
        <f>IF(F207=$B$1, "No", IF(S207=1, "Yes", "No"))</f>
        <v>No</v>
      </c>
      <c r="AA207" s="18" t="str">
        <f>IF(C207="DM", "N/A", IF(Z207="No","N/A",VLOOKUP(B207,'Extension List'!$A$3:$R$1972,18,FALSE)))</f>
        <v>N/A</v>
      </c>
      <c r="AB207" s="15" t="str">
        <f>IF(C207="DM", "N/A", IF(Z207="No","N/A",VLOOKUP(B207,'Extension List'!$A$3:$T$1972,20,FALSE)))</f>
        <v>N/A</v>
      </c>
      <c r="AC207" s="15" t="str">
        <f>IF(AA207="N/A", "N/A", 0)</f>
        <v>N/A</v>
      </c>
      <c r="AD207" s="16" t="str">
        <f>IF(AE207="N/A", "N/A", AA207-AE207)</f>
        <v>N/A</v>
      </c>
      <c r="AE207" s="16" t="str">
        <f>IF(AA207="N/A", "N/A", IF(AC207&gt;0, IF(AA207&lt;13, ROUNDUP(0.25*AA207,0), IF(AA207&lt;26, ROUNDUP(0.4*AA207,0), IF(AA207&lt;51, ROUNDUP(0.6*AA207,0), ROUNDUP(0.75*AA207,0)))), "N/A"))</f>
        <v>N/A</v>
      </c>
      <c r="AF207" s="16" t="str">
        <f>IF(AD207="N/A","N/A", (AE207*AC207)+Q207)</f>
        <v>N/A</v>
      </c>
      <c r="AG207" s="16" t="str">
        <f>IF($AF207="N/A", "N/A", "TBC")</f>
        <v>N/A</v>
      </c>
      <c r="AH207" s="16" t="str">
        <f>IF($AF207="N/A", "N/A", "TBC")</f>
        <v>N/A</v>
      </c>
      <c r="AI207" s="16" t="str">
        <f>IF($AF207="N/A","N/A",IF(AC207&gt;1,"TBC","N/A"))</f>
        <v>N/A</v>
      </c>
      <c r="AJ207" s="16" t="str">
        <f>IF($AF207="N/A","N/A",IF(AC207&gt;2,"TBC","N/A"))</f>
        <v>N/A</v>
      </c>
      <c r="AK207" s="16" t="str">
        <f>IF($AF207="N/A","N/A",IF(AC207&gt;3,"TBC","N/A"))</f>
        <v>N/A</v>
      </c>
      <c r="AL207" s="16" t="str">
        <f>IF(AC207="N/A","N/A",IF(AC207&gt;0,IF(SUM(AG207:AK207)&lt;&gt;AF207,"CHECK","OK"),"N/A"))</f>
        <v>N/A</v>
      </c>
      <c r="AM207" s="16">
        <f>IF(AD207="N/A", L207+T207, L207+AG207)</f>
        <v>12</v>
      </c>
      <c r="AN207" s="16">
        <f>IF(AD207="N/A", IF(U207="N/A", "N/A", L207+U207), AD207+AH207)</f>
        <v>4</v>
      </c>
      <c r="AO207" s="16">
        <f>IF(AD207="N/A", IF(V207="N/A", "N/A", L207+V207), IF(AI207="N/A", "N/A", AD207+AI207))</f>
        <v>4</v>
      </c>
      <c r="AP207" s="16">
        <f>IF(AD207="N/A", IF(W207="N/A", "N/A", L207+W207), IF(AJ207="N/A", "N/A", AD207+AJ207))</f>
        <v>4</v>
      </c>
      <c r="AQ207" s="16" t="str">
        <f>IF(AD207="N/A", IF(X207="N/A", "N/A", L207+X207), IF(AK207="N/A", "N/A", AD207+AK207))</f>
        <v>N/A</v>
      </c>
      <c r="AR207" s="15" t="s">
        <v>40</v>
      </c>
      <c r="AS207" s="15" t="s">
        <v>40</v>
      </c>
      <c r="AT207" s="15" t="s">
        <v>40</v>
      </c>
      <c r="AU207" s="15" t="s">
        <v>40</v>
      </c>
      <c r="AV207" s="15" t="s">
        <v>40</v>
      </c>
      <c r="AW207" s="15" t="s">
        <v>40</v>
      </c>
      <c r="AX207" s="15" t="s">
        <v>40</v>
      </c>
      <c r="AY207" s="15" t="s">
        <v>40</v>
      </c>
      <c r="AZ207" s="15" t="s">
        <v>40</v>
      </c>
      <c r="BA207" s="15" t="s">
        <v>40</v>
      </c>
      <c r="BB207" s="15" t="s">
        <v>40</v>
      </c>
      <c r="BC207" s="15" t="s">
        <v>40</v>
      </c>
      <c r="BD207" s="15" t="s">
        <v>40</v>
      </c>
      <c r="BE207" s="15" t="s">
        <v>40</v>
      </c>
      <c r="BF207" s="15" t="s">
        <v>40</v>
      </c>
      <c r="BG207" s="15" t="s">
        <v>40</v>
      </c>
      <c r="BH207" s="15" t="s">
        <v>40</v>
      </c>
      <c r="BJ207" s="16">
        <f>IF(AR207="R", $CA207, IF(OR(AR207="P", AR207="T", AR207="N"), 0, IF($C207="DM", $T207, IF(OR(AR207="Y", AR207="IR"),$AM207,IF(AR207="C", IF($BI207="Y", IF($AF207="N/A", $Q207, $AF207), IF($AG207="N/A", $T207,$AG207)))))))</f>
        <v>12</v>
      </c>
      <c r="BK207" s="16">
        <f>IF(AS207="R", $CA207, IF(OR(AS207="P", AS207="T", AS207="N"), 0, IF($C207="DM", $T207, IF(OR(AS207="Y", AS207="IR"),$AM207,IF(AS207="C", IF($BI207="Y", IF($AF207="N/A", $Q207, $AF207), IF($AG207="N/A", $T207,$AG207)))))))</f>
        <v>12</v>
      </c>
      <c r="BL207" s="16">
        <f>IF(AT207="R", $CA207, IF(OR(AT207="P", AT207="T", AT207="N"), 0, IF($C207="DM", $T207, IF(OR(AT207="Y", AT207="IR"),$AM207,IF(AT207="C", IF($BI207="Y", IF($AF207="N/A", $Q207, $AF207), IF($AG207="N/A", $T207,$AG207)))))))</f>
        <v>12</v>
      </c>
      <c r="BM207" s="16">
        <f>IF(AU207="R", $CA207, IF(OR(AU207="P", AU207="T", AU207="N"), 0, IF($C207="DM", $T207, IF(OR(AU207="Y", AU207="IR"),$AM207,IF(AU207="C", IF($BI207="Y", IF($AF207="N/A", $Q207, $AF207), IF($AG207="N/A", $T207,$AG207)))))))</f>
        <v>12</v>
      </c>
      <c r="BN207" s="16">
        <f>IF(AV207="R", $CA207, IF(OR(AV207="P", AV207="T", AV207="N"), 0, IF($C207="DM", $T207, IF(OR(AV207="Y", AV207="IR"),$AM207,IF(AV207="C", IF($BI207="Y", IF($AF207="N/A", $Q207, $AF207), IF($AG207="N/A", $T207,$AG207)))))))</f>
        <v>12</v>
      </c>
      <c r="BO207" s="16">
        <f>IF(AW207="R", $CA207, IF(OR(AW207="P", AW207="T", AW207="N"), 0, IF($C207="DM", $T207, IF(OR(AW207="Y", AW207="IR"),$AM207,IF(AW207="C", IF($BI207="Y", IF($AF207="N/A", $Q207, $AF207), IF($AG207="N/A", $T207,$AG207)))))))</f>
        <v>12</v>
      </c>
      <c r="BP207" s="16">
        <f>IF(AX207="R", $CA207, IF(OR(AX207="P", AX207="T", AX207="N"), 0, IF($C207="DM", $T207, IF(OR(AX207="Y", AX207="IR"),$AM207,IF(AX207="C", IF($BI207="Y", IF($AF207="N/A", $Q207, $AF207), IF($AG207="N/A", $T207,$AG207)))))))</f>
        <v>12</v>
      </c>
      <c r="BQ207" s="16">
        <f>IF(AY207="R", $CA207, IF(OR(AY207="P", AY207="T", AY207="N"), 0, IF($C207="DM", $T207, IF(OR(AY207="Y", AY207="IR"),$AM207,IF(AY207="C", IF($BI207="Y", IF($AF207="N/A", $Q207, $AF207), IF($AG207="N/A", $T207,$AG207)))))))</f>
        <v>12</v>
      </c>
      <c r="BR207" s="16">
        <f>IF(AZ207="R", $CA207, IF(OR(AZ207="P", AZ207="T", AZ207="N"), 0, IF($C207="DM", $T207, IF(OR(AZ207="Y", AZ207="IR"),$AM207,IF(AZ207="C", IF($BI207="Y", IF($AF207="N/A", $Q207, $AF207), IF($AG207="N/A", $T207,$AG207)))))))</f>
        <v>12</v>
      </c>
      <c r="BS207" s="16">
        <f>IF(BA207="R", $CA207, IF(OR(BA207="P", BA207="T", BA207="N"), 0, IF($C207="DM", $T207, IF(OR(BA207="Y", BA207="IR"),$AM207,IF(BA207="C", IF($BI207="Y", IF($AF207="N/A", $Q207, $AF207), IF($AG207="N/A", $T207,$AG207)))))))</f>
        <v>12</v>
      </c>
      <c r="BT207" s="16">
        <f>IF(BB207="R", $CA207, IF(OR(BB207="P", BB207="T", BB207="N"), 0, IF($C207="DM", $T207, IF(OR(BB207="Y", BB207="IR"),$AM207,IF(BB207="C", IF($BI207="Y", IF($BA207="C", IF($AF207="N/A", $Q207, $AF207), IF($AF207="N/A", $T207, $AM207)), IF($AG207="N/A", $T207,$AG207)))))))</f>
        <v>12</v>
      </c>
      <c r="BU207" s="16">
        <f>IF(BC207="R", $CA207, IF(OR(BC207="P", BC207="T", BC207="N"), 0, IF($C207="DM", $T207, IF(OR(BC207="Y", BC207="IR"),$AM207,IF(BC207="C", IF($BI207="Y", IF($BA207="C", IF($AF207="N/A", $Q207, $AF207), IF($AF207="N/A", $T207, $AM207)), IF($AG207="N/A", $T207,$AG207)))))))</f>
        <v>12</v>
      </c>
      <c r="BV207" s="16">
        <f>IF(BD207="R", $CA207, IF(OR(BD207="P", BD207="T", BD207="N"), 0, IF($C207="DM", $T207, IF(OR(BD207="Y", BD207="IR"),$AM207,IF(BD207="C", IF($BI207="Y", IF($BA207="C", IF($AF207="N/A", $Q207, $AF207), IF($AF207="N/A", $T207, $AM207)), IF($AG207="N/A", $T207,$AG207)))))))</f>
        <v>12</v>
      </c>
      <c r="BW207" s="16">
        <f>IF(BE207="R", $CA207, IF(OR(BE207="P", BE207="T", BE207="N"), 0, IF($C207="DM", $T207, IF(OR(BE207="Y", BE207="IR"),$AM207,IF(BE207="C", IF($BI207="Y", IF($BA207="C", IF($AF207="N/A", $Q207, $AF207), IF($AF207="N/A", $T207, $AM207)), IF($AG207="N/A", $T207,$AG207)))))))</f>
        <v>12</v>
      </c>
      <c r="BX207" s="16">
        <f>IF(BF207="R", $CA207, IF(OR(BF207="P", BF207="T", BF207="N"), 0, IF($C207="DM", $T207, IF(OR(BF207="Y", BF207="IR"),$AM207,IF(BF207="C", IF($BI207="Y", IF($BA207="C", IF($AF207="N/A", $Q207, $AF207), IF($AF207="N/A", $T207, $AM207)), IF($AG207="N/A", $T207,$AG207)))))))</f>
        <v>12</v>
      </c>
      <c r="BY207" s="16">
        <f>IF(BG207="R", $CA207, IF(OR(BG207="P", BG207="T", BG207="N"), 0, IF($C207="DM", $T207, IF(OR(BG207="Y", BG207="IR"),$AM207,IF(BG207="C", IF($BI207="Y", IF($BA207="C", IF($AF207="N/A", $Q207, $AF207), IF($AF207="N/A", $T207, $AM207)), IF($AG207="N/A", $T207,$AG207)))))))</f>
        <v>12</v>
      </c>
      <c r="BZ207" s="16">
        <f>IF(BH207="R", $CA207, IF(OR(BH207="P", BH207="T", BH207="N"), 0, IF($C207="DM", $T207, IF(OR(BH207="Y", BH207="IR"),$AM207,IF(BH207="C", IF($BI207="Y", IF($BA207="C", IF($AF207="N/A", $Q207, $AF207), IF($AF207="N/A", $T207, $AM207)), IF($AG207="N/A", $T207,$AG207)))))))</f>
        <v>12</v>
      </c>
      <c r="CA207" s="15" t="s">
        <v>75</v>
      </c>
      <c r="CB207" s="16">
        <f>BZ207</f>
        <v>12</v>
      </c>
      <c r="CC207" s="15">
        <f>IF(OR($BH207="T", $BH207="R"), 0, IF($BH207="C", IF($BI207="Y", IF($BA207="C", 0, IF(AF207="N/A", Q207-T207, AF207-AG207)), IF($AF207="N/A", U207, AH207)), AN207))</f>
        <v>4</v>
      </c>
      <c r="CD207" s="15">
        <f>IF(OR($BH207="T", $BH207="R"), 0, IF($BH207="C", IF($BI207="Y", 0, IF($AF207="N/A", V207, AI207)), AO207))</f>
        <v>4</v>
      </c>
      <c r="CE207" s="15">
        <f>IF(OR($BH207="T", $BH207="R"), 0, IF($BH207="C", IF($BI207="Y", 0, IF($AF207="N/A", W207, AJ207)), AP207))</f>
        <v>4</v>
      </c>
      <c r="CF207" s="15" t="str">
        <f>IF(OR($BH207="T", $BH207="R"), 0, IF($BH207="C", IF($BI207="Y", 0, IF($AF207="N/A", X207, AK207)), AQ207))</f>
        <v>N/A</v>
      </c>
      <c r="CG207" t="str">
        <f>IF(AC207="N/A", "S:"&amp;L207&amp;" G:"&amp;M207&amp;" GR:"&amp;Q207, IF(AC207=0, "S:"&amp;L207&amp;" G:"&amp;M207&amp;" GR:"&amp;Q207, "S:"&amp;L207&amp;"/"&amp;AD207&amp;" G:"&amp;AE207&amp;" GR:"&amp;AF207))</f>
        <v>S:4 G:2 GR:8</v>
      </c>
    </row>
    <row r="208" spans="1:85" x14ac:dyDescent="0.25">
      <c r="A208" s="14">
        <v>3112</v>
      </c>
      <c r="B208" s="15" t="s">
        <v>1488</v>
      </c>
      <c r="C208" s="15" t="s">
        <v>63</v>
      </c>
      <c r="D208" s="15" t="s">
        <v>57</v>
      </c>
      <c r="E208" s="15">
        <f>VLOOKUP(B208, 'Rookie Year'!$A$2:$B$55679,2,FALSE)</f>
        <v>2019</v>
      </c>
      <c r="F208" s="15">
        <v>2019</v>
      </c>
      <c r="G208" s="15" t="s">
        <v>40</v>
      </c>
      <c r="H208" s="15" t="s">
        <v>1927</v>
      </c>
      <c r="I208" s="16">
        <v>82</v>
      </c>
      <c r="J208" s="15">
        <v>3</v>
      </c>
      <c r="K208" s="17">
        <f>IF(AND(G208&lt;&gt;"N",R208="N/A"), IF(I208&lt;4, 0, 0.25),IF(I208=1, IF(J208=1,0.25, 0.25), IF(I208&lt;13, 0.25, IF(I208&lt;26, 0.4, IF(I208&lt;51, 0.6, 0.75)))))</f>
        <v>0.75</v>
      </c>
      <c r="L208" s="16">
        <f>I208-M208</f>
        <v>20</v>
      </c>
      <c r="M208" s="16">
        <f>ROUNDUP(I208*K208,0)</f>
        <v>62</v>
      </c>
      <c r="N208" s="16">
        <f>M208*J208</f>
        <v>186</v>
      </c>
      <c r="O208" s="16">
        <v>144</v>
      </c>
      <c r="P208" s="16">
        <v>0</v>
      </c>
      <c r="Q208" s="16">
        <f>N208-O208-P208</f>
        <v>42</v>
      </c>
      <c r="R208" s="15">
        <v>2022</v>
      </c>
      <c r="S208" s="15">
        <f>IF(R208="N/A", J208-($B$1-F208), J208-($B$1-R208))</f>
        <v>1</v>
      </c>
      <c r="T208" s="16">
        <v>42</v>
      </c>
      <c r="U208" s="16" t="str">
        <f>IF($S208&lt;2, "N/A", $M208)</f>
        <v>N/A</v>
      </c>
      <c r="V208" s="16" t="str">
        <f>IF($S208&lt;3, "N/A", $M208)</f>
        <v>N/A</v>
      </c>
      <c r="W208" s="16" t="str">
        <f>IF($S208&lt;4, "N/A", $M208)</f>
        <v>N/A</v>
      </c>
      <c r="X208" s="16" t="str">
        <f>IF($S208&lt;5, "N/A", $M208)</f>
        <v>N/A</v>
      </c>
      <c r="Y208" s="15" t="str">
        <f>IF(SUM(T208:X208)&lt;&gt;Q208, "CHECK", "OK")</f>
        <v>OK</v>
      </c>
      <c r="Z208" s="15" t="str">
        <f>IF(F208=$B$1, "No", IF(S208=1, "Yes", "No"))</f>
        <v>Yes</v>
      </c>
      <c r="AA208" s="18">
        <f>IF(C208="DM", "N/A", IF(Z208="No","N/A",VLOOKUP(B208,'Extension List'!$A$3:$R$1972,18,FALSE)))</f>
        <v>82</v>
      </c>
      <c r="AB208" s="15">
        <f>IF(C208="DM", "N/A", IF(Z208="No","N/A",VLOOKUP(B208,'Extension List'!$A$3:$T$1972,20,FALSE)))</f>
        <v>4</v>
      </c>
      <c r="AC208" s="15">
        <f>IF(AA208="N/A", "N/A", 0)</f>
        <v>0</v>
      </c>
      <c r="AD208" s="16" t="str">
        <f>IF(AE208="N/A", "N/A", AA208-AE208)</f>
        <v>N/A</v>
      </c>
      <c r="AE208" s="16" t="str">
        <f>IF(AA208="N/A", "N/A", IF(AC208&gt;0, IF(AA208&lt;13, ROUNDUP(0.25*AA208,0), IF(AA208&lt;26, ROUNDUP(0.4*AA208,0), IF(AA208&lt;51, ROUNDUP(0.6*AA208,0), ROUNDUP(0.75*AA208,0)))), "N/A"))</f>
        <v>N/A</v>
      </c>
      <c r="AF208" s="16" t="str">
        <f>IF(AD208="N/A","N/A", (AE208*AC208)+Q208)</f>
        <v>N/A</v>
      </c>
      <c r="AG208" s="16" t="str">
        <f>IF($AF208="N/A", "N/A", "TBC")</f>
        <v>N/A</v>
      </c>
      <c r="AH208" s="16" t="str">
        <f>IF($AF208="N/A", "N/A", "TBC")</f>
        <v>N/A</v>
      </c>
      <c r="AI208" s="16" t="str">
        <f>IF($AF208="N/A","N/A",IF(AC208&gt;1,"TBC","N/A"))</f>
        <v>N/A</v>
      </c>
      <c r="AJ208" s="16" t="str">
        <f>IF($AF208="N/A","N/A",IF(AC208&gt;2,"TBC","N/A"))</f>
        <v>N/A</v>
      </c>
      <c r="AK208" s="16" t="str">
        <f>IF($AF208="N/A","N/A",IF(AC208&gt;3,"TBC","N/A"))</f>
        <v>N/A</v>
      </c>
      <c r="AL208" s="16" t="str">
        <f>IF(AC208="N/A","N/A",IF(AC208&gt;0,IF(SUM(AG208:AK208)&lt;&gt;AF208,"CHECK","OK"),"N/A"))</f>
        <v>N/A</v>
      </c>
      <c r="AM208" s="16">
        <f>IF(AD208="N/A", L208+T208, L208+AG208)</f>
        <v>62</v>
      </c>
      <c r="AN208" s="16" t="str">
        <f>IF(AD208="N/A", IF(U208="N/A", "N/A", L208+U208), AD208+AH208)</f>
        <v>N/A</v>
      </c>
      <c r="AO208" s="16" t="str">
        <f>IF(AD208="N/A", IF(V208="N/A", "N/A", L208+V208), IF(AI208="N/A", "N/A", AD208+AI208))</f>
        <v>N/A</v>
      </c>
      <c r="AP208" s="16" t="str">
        <f>IF(AD208="N/A", IF(W208="N/A", "N/A", L208+W208), IF(AJ208="N/A", "N/A", AD208+AJ208))</f>
        <v>N/A</v>
      </c>
      <c r="AQ208" s="16" t="str">
        <f>IF(AD208="N/A", IF(X208="N/A", "N/A", L208+X208), IF(AK208="N/A", "N/A", AD208+AK208))</f>
        <v>N/A</v>
      </c>
      <c r="AR208" s="15" t="s">
        <v>40</v>
      </c>
      <c r="AS208" s="15" t="s">
        <v>40</v>
      </c>
      <c r="AT208" s="15" t="s">
        <v>40</v>
      </c>
      <c r="AU208" s="15" t="s">
        <v>40</v>
      </c>
      <c r="AV208" s="15" t="s">
        <v>40</v>
      </c>
      <c r="AW208" s="15" t="s">
        <v>40</v>
      </c>
      <c r="AX208" s="15" t="s">
        <v>40</v>
      </c>
      <c r="AY208" s="15" t="s">
        <v>40</v>
      </c>
      <c r="AZ208" s="15" t="s">
        <v>40</v>
      </c>
      <c r="BA208" s="15" t="s">
        <v>40</v>
      </c>
      <c r="BB208" s="15" t="s">
        <v>40</v>
      </c>
      <c r="BC208" s="15" t="s">
        <v>40</v>
      </c>
      <c r="BD208" s="15" t="s">
        <v>40</v>
      </c>
      <c r="BE208" s="15" t="s">
        <v>40</v>
      </c>
      <c r="BF208" s="15" t="s">
        <v>40</v>
      </c>
      <c r="BG208" s="15" t="s">
        <v>40</v>
      </c>
      <c r="BH208" s="15" t="s">
        <v>40</v>
      </c>
      <c r="BI208" s="15"/>
      <c r="BJ208" s="16">
        <f>IF(AR208="R", $CA208, IF(OR(AR208="P", AR208="T", AR208="N"), 0, IF($C208="DM", $T208, IF(OR(AR208="Y", AR208="IR"),$AM208,IF(AR208="C", IF($BI208="Y", IF($AF208="N/A", $Q208, $AF208), IF($AG208="N/A", $T208,$AG208)))))))</f>
        <v>62</v>
      </c>
      <c r="BK208" s="16">
        <f>IF(AS208="R", $CA208, IF(OR(AS208="P", AS208="T", AS208="N"), 0, IF($C208="DM", $T208, IF(OR(AS208="Y", AS208="IR"),$AM208,IF(AS208="C", IF($BI208="Y", IF($AF208="N/A", $Q208, $AF208), IF($AG208="N/A", $T208,$AG208)))))))</f>
        <v>62</v>
      </c>
      <c r="BL208" s="16">
        <f>IF(AT208="R", $CA208, IF(OR(AT208="P", AT208="T", AT208="N"), 0, IF($C208="DM", $T208, IF(OR(AT208="Y", AT208="IR"),$AM208,IF(AT208="C", IF($BI208="Y", IF($AF208="N/A", $Q208, $AF208), IF($AG208="N/A", $T208,$AG208)))))))</f>
        <v>62</v>
      </c>
      <c r="BM208" s="16">
        <f>IF(AU208="R", $CA208, IF(OR(AU208="P", AU208="T", AU208="N"), 0, IF($C208="DM", $T208, IF(OR(AU208="Y", AU208="IR"),$AM208,IF(AU208="C", IF($BI208="Y", IF($AF208="N/A", $Q208, $AF208), IF($AG208="N/A", $T208,$AG208)))))))</f>
        <v>62</v>
      </c>
      <c r="BN208" s="16">
        <f>IF(AV208="R", $CA208, IF(OR(AV208="P", AV208="T", AV208="N"), 0, IF($C208="DM", $T208, IF(OR(AV208="Y", AV208="IR"),$AM208,IF(AV208="C", IF($BI208="Y", IF($AF208="N/A", $Q208, $AF208), IF($AG208="N/A", $T208,$AG208)))))))</f>
        <v>62</v>
      </c>
      <c r="BO208" s="16">
        <f>IF(AW208="R", $CA208, IF(OR(AW208="P", AW208="T", AW208="N"), 0, IF($C208="DM", $T208, IF(OR(AW208="Y", AW208="IR"),$AM208,IF(AW208="C", IF($BI208="Y", IF($AF208="N/A", $Q208, $AF208), IF($AG208="N/A", $T208,$AG208)))))))</f>
        <v>62</v>
      </c>
      <c r="BP208" s="16">
        <f>IF(AX208="R", $CA208, IF(OR(AX208="P", AX208="T", AX208="N"), 0, IF($C208="DM", $T208, IF(OR(AX208="Y", AX208="IR"),$AM208,IF(AX208="C", IF($BI208="Y", IF($AF208="N/A", $Q208, $AF208), IF($AG208="N/A", $T208,$AG208)))))))</f>
        <v>62</v>
      </c>
      <c r="BQ208" s="16">
        <f>IF(AY208="R", $CA208, IF(OR(AY208="P", AY208="T", AY208="N"), 0, IF($C208="DM", $T208, IF(OR(AY208="Y", AY208="IR"),$AM208,IF(AY208="C", IF($BI208="Y", IF($AF208="N/A", $Q208, $AF208), IF($AG208="N/A", $T208,$AG208)))))))</f>
        <v>62</v>
      </c>
      <c r="BR208" s="16">
        <f>IF(AZ208="R", $CA208, IF(OR(AZ208="P", AZ208="T", AZ208="N"), 0, IF($C208="DM", $T208, IF(OR(AZ208="Y", AZ208="IR"),$AM208,IF(AZ208="C", IF($BI208="Y", IF($AF208="N/A", $Q208, $AF208), IF($AG208="N/A", $T208,$AG208)))))))</f>
        <v>62</v>
      </c>
      <c r="BS208" s="16">
        <f>IF(BA208="R", $CA208, IF(OR(BA208="P", BA208="T", BA208="N"), 0, IF($C208="DM", $T208, IF(OR(BA208="Y", BA208="IR"),$AM208,IF(BA208="C", IF($BI208="Y", IF($AF208="N/A", $Q208, $AF208), IF($AG208="N/A", $T208,$AG208)))))))</f>
        <v>62</v>
      </c>
      <c r="BT208" s="16">
        <f>IF(BB208="R", $CA208, IF(OR(BB208="P", BB208="T", BB208="N"), 0, IF($C208="DM", $T208, IF(OR(BB208="Y", BB208="IR"),$AM208,IF(BB208="C", IF($BI208="Y", IF($BA208="C", IF($AF208="N/A", $Q208, $AF208), IF($AF208="N/A", $T208, $AM208)), IF($AG208="N/A", $T208,$AG208)))))))</f>
        <v>62</v>
      </c>
      <c r="BU208" s="16">
        <f>IF(BC208="R", $CA208, IF(OR(BC208="P", BC208="T", BC208="N"), 0, IF($C208="DM", $T208, IF(OR(BC208="Y", BC208="IR"),$AM208,IF(BC208="C", IF($BI208="Y", IF($BA208="C", IF($AF208="N/A", $Q208, $AF208), IF($AF208="N/A", $T208, $AM208)), IF($AG208="N/A", $T208,$AG208)))))))</f>
        <v>62</v>
      </c>
      <c r="BV208" s="16">
        <f>IF(BD208="R", $CA208, IF(OR(BD208="P", BD208="T", BD208="N"), 0, IF($C208="DM", $T208, IF(OR(BD208="Y", BD208="IR"),$AM208,IF(BD208="C", IF($BI208="Y", IF($BA208="C", IF($AF208="N/A", $Q208, $AF208), IF($AF208="N/A", $T208, $AM208)), IF($AG208="N/A", $T208,$AG208)))))))</f>
        <v>62</v>
      </c>
      <c r="BW208" s="16">
        <f>IF(BE208="R", $CA208, IF(OR(BE208="P", BE208="T", BE208="N"), 0, IF($C208="DM", $T208, IF(OR(BE208="Y", BE208="IR"),$AM208,IF(BE208="C", IF($BI208="Y", IF($BA208="C", IF($AF208="N/A", $Q208, $AF208), IF($AF208="N/A", $T208, $AM208)), IF($AG208="N/A", $T208,$AG208)))))))</f>
        <v>62</v>
      </c>
      <c r="BX208" s="16">
        <f>IF(BF208="R", $CA208, IF(OR(BF208="P", BF208="T", BF208="N"), 0, IF($C208="DM", $T208, IF(OR(BF208="Y", BF208="IR"),$AM208,IF(BF208="C", IF($BI208="Y", IF($BA208="C", IF($AF208="N/A", $Q208, $AF208), IF($AF208="N/A", $T208, $AM208)), IF($AG208="N/A", $T208,$AG208)))))))</f>
        <v>62</v>
      </c>
      <c r="BY208" s="16">
        <f>IF(BG208="R", $CA208, IF(OR(BG208="P", BG208="T", BG208="N"), 0, IF($C208="DM", $T208, IF(OR(BG208="Y", BG208="IR"),$AM208,IF(BG208="C", IF($BI208="Y", IF($BA208="C", IF($AF208="N/A", $Q208, $AF208), IF($AF208="N/A", $T208, $AM208)), IF($AG208="N/A", $T208,$AG208)))))))</f>
        <v>62</v>
      </c>
      <c r="BZ208" s="16">
        <f>IF(BH208="R", $CA208, IF(OR(BH208="P", BH208="T", BH208="N"), 0, IF($C208="DM", $T208, IF(OR(BH208="Y", BH208="IR"),$AM208,IF(BH208="C", IF($BI208="Y", IF($BA208="C", IF($AF208="N/A", $Q208, $AF208), IF($AF208="N/A", $T208, $AM208)), IF($AG208="N/A", $T208,$AG208)))))))</f>
        <v>62</v>
      </c>
      <c r="CA208" s="15" t="s">
        <v>75</v>
      </c>
      <c r="CB208" s="16">
        <f>BZ208</f>
        <v>62</v>
      </c>
      <c r="CC208" s="15" t="str">
        <f>IF(OR($BH208="T", $BH208="R"), 0, IF($BH208="C", IF($BI208="Y", IF($BA208="C", 0, IF(AF208="N/A", Q208-T208, AF208-AG208)), IF($AF208="N/A", U208, AH208)), AN208))</f>
        <v>N/A</v>
      </c>
      <c r="CD208" s="15" t="str">
        <f>IF(OR($BH208="T", $BH208="R"), 0, IF($BH208="C", IF($BI208="Y", 0, IF($AF208="N/A", V208, AI208)), AO208))</f>
        <v>N/A</v>
      </c>
      <c r="CE208" s="15" t="str">
        <f>IF(OR($BH208="T", $BH208="R"), 0, IF($BH208="C", IF($BI208="Y", 0, IF($AF208="N/A", W208, AJ208)), AP208))</f>
        <v>N/A</v>
      </c>
      <c r="CF208" s="15" t="str">
        <f>IF(OR($BH208="T", $BH208="R"), 0, IF($BH208="C", IF($BI208="Y", 0, IF($AF208="N/A", X208, AK208)), AQ208))</f>
        <v>N/A</v>
      </c>
      <c r="CG208" t="str">
        <f>IF(AC208="N/A", "S:"&amp;L208&amp;" G:"&amp;M208&amp;" GR:"&amp;Q208, IF(AC208=0, "S:"&amp;L208&amp;" G:"&amp;M208&amp;" GR:"&amp;Q208, "S:"&amp;L208&amp;"/"&amp;AD208&amp;" G:"&amp;AE208&amp;" GR:"&amp;AF208))</f>
        <v>S:20 G:62 GR:42</v>
      </c>
    </row>
    <row r="209" spans="1:85" x14ac:dyDescent="0.25">
      <c r="A209" s="14">
        <v>5741</v>
      </c>
      <c r="B209" s="15" t="s">
        <v>3076</v>
      </c>
      <c r="C209" s="15" t="s">
        <v>63</v>
      </c>
      <c r="D209" s="15" t="s">
        <v>57</v>
      </c>
      <c r="E209" s="15">
        <f>VLOOKUP(B209, 'Rookie Year'!$A$2:$B$55679,2,FALSE)</f>
        <v>2024</v>
      </c>
      <c r="F209" s="15">
        <v>2024</v>
      </c>
      <c r="G209" s="15" t="s">
        <v>42</v>
      </c>
      <c r="H209" s="15">
        <v>1</v>
      </c>
      <c r="I209" s="16">
        <v>3</v>
      </c>
      <c r="J209" s="15">
        <v>1</v>
      </c>
      <c r="K209" s="17">
        <f>IF(AND(G209&lt;&gt;"N",R209="N/A"), IF(I209&lt;4, 0, 0.25),IF(I209=1, IF(J209=1,0.25, 0.25), IF(I209&lt;13, 0.25, IF(I209&lt;26, 0.4, IF(I209&lt;51, 0.6, 0.75)))))</f>
        <v>0.25</v>
      </c>
      <c r="L209" s="16">
        <f>I209-M209</f>
        <v>2</v>
      </c>
      <c r="M209" s="16">
        <f>ROUNDUP(I209*K209,0)</f>
        <v>1</v>
      </c>
      <c r="N209" s="16">
        <f>M209*J209</f>
        <v>1</v>
      </c>
      <c r="O209" s="16">
        <v>0</v>
      </c>
      <c r="P209" s="16">
        <v>0</v>
      </c>
      <c r="Q209" s="16">
        <f>N209-O209-P209</f>
        <v>1</v>
      </c>
      <c r="R209" s="15" t="s">
        <v>75</v>
      </c>
      <c r="S209" s="15">
        <f>IF(R209="N/A", J209-($B$1-F209), J209-($B$1-R209))</f>
        <v>1</v>
      </c>
      <c r="T209" s="16">
        <f>IF($S209&lt;1, "N/A", $M209)</f>
        <v>1</v>
      </c>
      <c r="U209" s="16" t="str">
        <f>IF($S209&lt;2, "N/A", $M209)</f>
        <v>N/A</v>
      </c>
      <c r="V209" s="16" t="str">
        <f>IF($S209&lt;3, "N/A", $M209)</f>
        <v>N/A</v>
      </c>
      <c r="W209" s="16" t="str">
        <f>IF($S209&lt;4, "N/A", $M209)</f>
        <v>N/A</v>
      </c>
      <c r="X209" s="16" t="str">
        <f>IF($S209&lt;5, "N/A", $M209)</f>
        <v>N/A</v>
      </c>
      <c r="Y209" s="15" t="str">
        <f>IF(SUM(T209:X209)&lt;&gt;Q209, "CHECK", "OK")</f>
        <v>OK</v>
      </c>
      <c r="Z209" s="15" t="str">
        <f>IF(F209=$B$1, "No", IF(S209=1, "Yes", "No"))</f>
        <v>No</v>
      </c>
      <c r="AA209" s="18" t="str">
        <f>IF(C209="DM", "N/A", IF(Z209="No","N/A",VLOOKUP(B209,'Extension List'!$A$3:$R$1972,18,FALSE)))</f>
        <v>N/A</v>
      </c>
      <c r="AB209" s="15" t="str">
        <f>IF(C209="DM", "N/A", IF(Z209="No","N/A",VLOOKUP(B209,'Extension List'!$A$3:$T$1972,20,FALSE)))</f>
        <v>N/A</v>
      </c>
      <c r="AC209" s="15" t="str">
        <f>IF(AA209="N/A", "N/A", 0)</f>
        <v>N/A</v>
      </c>
      <c r="AD209" s="16" t="str">
        <f>IF(AE209="N/A", "N/A", AA209-AE209)</f>
        <v>N/A</v>
      </c>
      <c r="AE209" s="16" t="str">
        <f>IF(AA209="N/A", "N/A", IF(AC209&gt;0, IF(AA209&lt;13, ROUNDUP(0.25*AA209,0), IF(AA209&lt;26, ROUNDUP(0.4*AA209,0), IF(AA209&lt;51, ROUNDUP(0.6*AA209,0), ROUNDUP(0.75*AA209,0)))), "N/A"))</f>
        <v>N/A</v>
      </c>
      <c r="AF209" s="16" t="str">
        <f>IF(AD209="N/A","N/A", (AE209*AC209)+Q209)</f>
        <v>N/A</v>
      </c>
      <c r="AG209" s="16" t="str">
        <f>IF($AF209="N/A", "N/A", "TBC")</f>
        <v>N/A</v>
      </c>
      <c r="AH209" s="16" t="str">
        <f>IF($AF209="N/A", "N/A", "TBC")</f>
        <v>N/A</v>
      </c>
      <c r="AI209" s="16" t="str">
        <f>IF($AF209="N/A","N/A",IF(AC209&gt;1,"TBC","N/A"))</f>
        <v>N/A</v>
      </c>
      <c r="AJ209" s="16" t="str">
        <f>IF($AF209="N/A","N/A",IF(AC209&gt;2,"TBC","N/A"))</f>
        <v>N/A</v>
      </c>
      <c r="AK209" s="16" t="str">
        <f>IF($AF209="N/A","N/A",IF(AC209&gt;3,"TBC","N/A"))</f>
        <v>N/A</v>
      </c>
      <c r="AL209" s="16" t="str">
        <f>IF(AC209="N/A","N/A",IF(AC209&gt;0,IF(SUM(AG209:AK209)&lt;&gt;AF209,"CHECK","OK"),"N/A"))</f>
        <v>N/A</v>
      </c>
      <c r="AM209" s="16">
        <f>IF(AD209="N/A", L209+T209, L209+AG209)</f>
        <v>3</v>
      </c>
      <c r="AN209" s="16" t="str">
        <f>IF(AD209="N/A", IF(U209="N/A", "N/A", L209+U209), AD209+AH209)</f>
        <v>N/A</v>
      </c>
      <c r="AO209" s="16" t="str">
        <f>IF(AD209="N/A", IF(V209="N/A", "N/A", L209+V209), IF(AI209="N/A", "N/A", AD209+AI209))</f>
        <v>N/A</v>
      </c>
      <c r="AP209" s="16" t="str">
        <f>IF(AD209="N/A", IF(W209="N/A", "N/A", L209+W209), IF(AJ209="N/A", "N/A", AD209+AJ209))</f>
        <v>N/A</v>
      </c>
      <c r="AQ209" s="16" t="str">
        <f>IF(AD209="N/A", IF(X209="N/A", "N/A", L209+X209), IF(AK209="N/A", "N/A", AD209+AK209))</f>
        <v>N/A</v>
      </c>
      <c r="AR209" s="15" t="s">
        <v>42</v>
      </c>
      <c r="AS209" s="15" t="s">
        <v>40</v>
      </c>
      <c r="AT209" s="15" t="s">
        <v>40</v>
      </c>
      <c r="AU209" s="15" t="s">
        <v>40</v>
      </c>
      <c r="AV209" s="15" t="s">
        <v>40</v>
      </c>
      <c r="AW209" s="15" t="s">
        <v>44</v>
      </c>
      <c r="AX209" s="15" t="s">
        <v>44</v>
      </c>
      <c r="AY209" s="15" t="s">
        <v>44</v>
      </c>
      <c r="AZ209" s="15" t="s">
        <v>44</v>
      </c>
      <c r="BA209" s="15" t="s">
        <v>44</v>
      </c>
      <c r="BB209" s="15" t="s">
        <v>44</v>
      </c>
      <c r="BC209" s="15" t="s">
        <v>44</v>
      </c>
      <c r="BD209" s="15" t="s">
        <v>44</v>
      </c>
      <c r="BE209" s="15" t="s">
        <v>44</v>
      </c>
      <c r="BF209" s="15" t="s">
        <v>44</v>
      </c>
      <c r="BG209" s="15" t="s">
        <v>44</v>
      </c>
      <c r="BH209" s="15" t="s">
        <v>44</v>
      </c>
      <c r="BJ209" s="16">
        <f>IF(AR209="R", $CA209, IF(OR(AR209="P", AR209="T", AR209="N"), 0, IF($C209="DM", $T209, IF(OR(AR209="Y", AR209="IR"),$AM209,IF(AR209="C", IF($BI209="Y", IF($AF209="N/A", $Q209, $AF209), IF($AG209="N/A", $T209,$AG209)))))))</f>
        <v>0</v>
      </c>
      <c r="BK209" s="16">
        <f>IF(AS209="R", $CA209, IF(OR(AS209="P", AS209="T", AS209="N"), 0, IF($C209="DM", $T209, IF(OR(AS209="Y", AS209="IR"),$AM209,IF(AS209="C", IF($BI209="Y", IF($AF209="N/A", $Q209, $AF209), IF($AG209="N/A", $T209,$AG209)))))))</f>
        <v>3</v>
      </c>
      <c r="BL209" s="16">
        <f>IF(AT209="R", $CA209, IF(OR(AT209="P", AT209="T", AT209="N"), 0, IF($C209="DM", $T209, IF(OR(AT209="Y", AT209="IR"),$AM209,IF(AT209="C", IF($BI209="Y", IF($AF209="N/A", $Q209, $AF209), IF($AG209="N/A", $T209,$AG209)))))))</f>
        <v>3</v>
      </c>
      <c r="BM209" s="16">
        <f>IF(AU209="R", $CA209, IF(OR(AU209="P", AU209="T", AU209="N"), 0, IF($C209="DM", $T209, IF(OR(AU209="Y", AU209="IR"),$AM209,IF(AU209="C", IF($BI209="Y", IF($AF209="N/A", $Q209, $AF209), IF($AG209="N/A", $T209,$AG209)))))))</f>
        <v>3</v>
      </c>
      <c r="BN209" s="16">
        <f>IF(AV209="R", $CA209, IF(OR(AV209="P", AV209="T", AV209="N"), 0, IF($C209="DM", $T209, IF(OR(AV209="Y", AV209="IR"),$AM209,IF(AV209="C", IF($BI209="Y", IF($AF209="N/A", $Q209, $AF209), IF($AG209="N/A", $T209,$AG209)))))))</f>
        <v>3</v>
      </c>
      <c r="BO209" s="16">
        <f>IF(AW209="R", $CA209, IF(OR(AW209="P", AW209="T", AW209="N"), 0, IF($C209="DM", $T209, IF(OR(AW209="Y", AW209="IR"),$AM209,IF(AW209="C", IF($BI209="Y", IF($AF209="N/A", $Q209, $AF209), IF($AG209="N/A", $T209,$AG209)))))))</f>
        <v>1</v>
      </c>
      <c r="BP209" s="16">
        <f>IF(AX209="R", $CA209, IF(OR(AX209="P", AX209="T", AX209="N"), 0, IF($C209="DM", $T209, IF(OR(AX209="Y", AX209="IR"),$AM209,IF(AX209="C", IF($BI209="Y", IF($AF209="N/A", $Q209, $AF209), IF($AG209="N/A", $T209,$AG209)))))))</f>
        <v>1</v>
      </c>
      <c r="BQ209" s="16">
        <f>IF(AY209="R", $CA209, IF(OR(AY209="P", AY209="T", AY209="N"), 0, IF($C209="DM", $T209, IF(OR(AY209="Y", AY209="IR"),$AM209,IF(AY209="C", IF($BI209="Y", IF($AF209="N/A", $Q209, $AF209), IF($AG209="N/A", $T209,$AG209)))))))</f>
        <v>1</v>
      </c>
      <c r="BR209" s="16">
        <f>IF(AZ209="R", $CA209, IF(OR(AZ209="P", AZ209="T", AZ209="N"), 0, IF($C209="DM", $T209, IF(OR(AZ209="Y", AZ209="IR"),$AM209,IF(AZ209="C", IF($BI209="Y", IF($AF209="N/A", $Q209, $AF209), IF($AG209="N/A", $T209,$AG209)))))))</f>
        <v>1</v>
      </c>
      <c r="BS209" s="16">
        <f>IF(BA209="R", $CA209, IF(OR(BA209="P", BA209="T", BA209="N"), 0, IF($C209="DM", $T209, IF(OR(BA209="Y", BA209="IR"),$AM209,IF(BA209="C", IF($BI209="Y", IF($AF209="N/A", $Q209, $AF209), IF($AG209="N/A", $T209,$AG209)))))))</f>
        <v>1</v>
      </c>
      <c r="BT209" s="16">
        <f>IF(BB209="R", $CA209, IF(OR(BB209="P", BB209="T", BB209="N"), 0, IF($C209="DM", $T209, IF(OR(BB209="Y", BB209="IR"),$AM209,IF(BB209="C", IF($BI209="Y", IF($BA209="C", IF($AF209="N/A", $Q209, $AF209), IF($AF209="N/A", $T209, $AM209)), IF($AG209="N/A", $T209,$AG209)))))))</f>
        <v>1</v>
      </c>
      <c r="BU209" s="16">
        <f>IF(BC209="R", $CA209, IF(OR(BC209="P", BC209="T", BC209="N"), 0, IF($C209="DM", $T209, IF(OR(BC209="Y", BC209="IR"),$AM209,IF(BC209="C", IF($BI209="Y", IF($BA209="C", IF($AF209="N/A", $Q209, $AF209), IF($AF209="N/A", $T209, $AM209)), IF($AG209="N/A", $T209,$AG209)))))))</f>
        <v>1</v>
      </c>
      <c r="BV209" s="16">
        <f>IF(BD209="R", $CA209, IF(OR(BD209="P", BD209="T", BD209="N"), 0, IF($C209="DM", $T209, IF(OR(BD209="Y", BD209="IR"),$AM209,IF(BD209="C", IF($BI209="Y", IF($BA209="C", IF($AF209="N/A", $Q209, $AF209), IF($AF209="N/A", $T209, $AM209)), IF($AG209="N/A", $T209,$AG209)))))))</f>
        <v>1</v>
      </c>
      <c r="BW209" s="16">
        <f>IF(BE209="R", $CA209, IF(OR(BE209="P", BE209="T", BE209="N"), 0, IF($C209="DM", $T209, IF(OR(BE209="Y", BE209="IR"),$AM209,IF(BE209="C", IF($BI209="Y", IF($BA209="C", IF($AF209="N/A", $Q209, $AF209), IF($AF209="N/A", $T209, $AM209)), IF($AG209="N/A", $T209,$AG209)))))))</f>
        <v>1</v>
      </c>
      <c r="BX209" s="16">
        <f>IF(BF209="R", $CA209, IF(OR(BF209="P", BF209="T", BF209="N"), 0, IF($C209="DM", $T209, IF(OR(BF209="Y", BF209="IR"),$AM209,IF(BF209="C", IF($BI209="Y", IF($BA209="C", IF($AF209="N/A", $Q209, $AF209), IF($AF209="N/A", $T209, $AM209)), IF($AG209="N/A", $T209,$AG209)))))))</f>
        <v>1</v>
      </c>
      <c r="BY209" s="16">
        <f>IF(BG209="R", $CA209, IF(OR(BG209="P", BG209="T", BG209="N"), 0, IF($C209="DM", $T209, IF(OR(BG209="Y", BG209="IR"),$AM209,IF(BG209="C", IF($BI209="Y", IF($BA209="C", IF($AF209="N/A", $Q209, $AF209), IF($AF209="N/A", $T209, $AM209)), IF($AG209="N/A", $T209,$AG209)))))))</f>
        <v>1</v>
      </c>
      <c r="BZ209" s="16">
        <f>IF(BH209="R", $CA209, IF(OR(BH209="P", BH209="T", BH209="N"), 0, IF($C209="DM", $T209, IF(OR(BH209="Y", BH209="IR"),$AM209,IF(BH209="C", IF($BI209="Y", IF($BA209="C", IF($AF209="N/A", $Q209, $AF209), IF($AF209="N/A", $T209, $AM209)), IF($AG209="N/A", $T209,$AG209)))))))</f>
        <v>1</v>
      </c>
      <c r="CA209" s="15" t="s">
        <v>75</v>
      </c>
      <c r="CB209" s="16">
        <f>BZ209</f>
        <v>1</v>
      </c>
      <c r="CC209" s="15" t="str">
        <f>IF(OR($BH209="T", $BH209="R"), 0, IF($BH209="C", IF($BI209="Y", IF($BA209="C", 0, IF(AF209="N/A", Q209-T209, AF209-AG209)), IF($AF209="N/A", U209, AH209)), AN209))</f>
        <v>N/A</v>
      </c>
      <c r="CD209" s="15" t="str">
        <f>IF(OR($BH209="T", $BH209="R"), 0, IF($BH209="C", IF($BI209="Y", 0, IF($AF209="N/A", V209, AI209)), AO209))</f>
        <v>N/A</v>
      </c>
      <c r="CE209" s="15" t="str">
        <f>IF(OR($BH209="T", $BH209="R"), 0, IF($BH209="C", IF($BI209="Y", 0, IF($AF209="N/A", W209, AJ209)), AP209))</f>
        <v>N/A</v>
      </c>
      <c r="CF209" s="15" t="str">
        <f>IF(OR($BH209="T", $BH209="R"), 0, IF($BH209="C", IF($BI209="Y", 0, IF($AF209="N/A", X209, AK209)), AQ209))</f>
        <v>N/A</v>
      </c>
    </row>
    <row r="210" spans="1:85" x14ac:dyDescent="0.25">
      <c r="A210" s="14">
        <v>5721</v>
      </c>
      <c r="B210" s="15" t="s">
        <v>2542</v>
      </c>
      <c r="C210" s="15" t="s">
        <v>63</v>
      </c>
      <c r="D210" s="15" t="s">
        <v>57</v>
      </c>
      <c r="E210" s="15">
        <f>VLOOKUP(B210, 'Rookie Year'!$A$2:$B$55679,2,FALSE)</f>
        <v>2019</v>
      </c>
      <c r="F210" s="15">
        <v>2024</v>
      </c>
      <c r="G210" s="15" t="s">
        <v>42</v>
      </c>
      <c r="H210" s="15">
        <v>0</v>
      </c>
      <c r="I210" s="16">
        <v>1</v>
      </c>
      <c r="J210" s="15">
        <v>1</v>
      </c>
      <c r="K210" s="17">
        <f>IF(AND(G210&lt;&gt;"N",R210="N/A"), IF(I210&lt;4, 0, 0.25),IF(I210=1, IF(J210=1,0.25, 0.25), IF(I210&lt;13, 0.25, IF(I210&lt;26, 0.4, IF(I210&lt;51, 0.6, 0.75)))))</f>
        <v>0.25</v>
      </c>
      <c r="L210" s="16">
        <f>I210-M210</f>
        <v>0</v>
      </c>
      <c r="M210" s="16">
        <f>ROUNDUP(I210*K210,0)</f>
        <v>1</v>
      </c>
      <c r="N210" s="16">
        <f>M210*J210</f>
        <v>1</v>
      </c>
      <c r="O210" s="16">
        <v>0</v>
      </c>
      <c r="P210" s="16">
        <v>0</v>
      </c>
      <c r="Q210" s="16">
        <f>N210-O210-P210</f>
        <v>1</v>
      </c>
      <c r="R210" s="15" t="s">
        <v>75</v>
      </c>
      <c r="S210" s="15">
        <f>IF(R210="N/A", J210-($B$1-F210), J210-($B$1-R210))</f>
        <v>1</v>
      </c>
      <c r="T210" s="16">
        <f>IF($S210&lt;1, "N/A", $M210)</f>
        <v>1</v>
      </c>
      <c r="U210" s="16" t="str">
        <f>IF($S210&lt;2, "N/A", $M210)</f>
        <v>N/A</v>
      </c>
      <c r="V210" s="16" t="str">
        <f>IF($S210&lt;3, "N/A", $M210)</f>
        <v>N/A</v>
      </c>
      <c r="W210" s="16" t="str">
        <f>IF($S210&lt;4, "N/A", $M210)</f>
        <v>N/A</v>
      </c>
      <c r="X210" s="16" t="str">
        <f>IF($S210&lt;5, "N/A", $M210)</f>
        <v>N/A</v>
      </c>
      <c r="Y210" s="15" t="str">
        <f>IF(SUM(T210:X210)&lt;&gt;Q210, "CHECK", "OK")</f>
        <v>OK</v>
      </c>
      <c r="Z210" s="15" t="str">
        <f>IF(F210=$B$1, "No", IF(S210=1, "Yes", "No"))</f>
        <v>No</v>
      </c>
      <c r="AA210" s="18" t="str">
        <f>IF(C210="DM", "N/A", IF(Z210="No","N/A",VLOOKUP(B210,'Extension List'!$A$3:$R$1972,18,FALSE)))</f>
        <v>N/A</v>
      </c>
      <c r="AB210" s="15" t="str">
        <f>IF(C210="DM", "N/A", IF(Z210="No","N/A",VLOOKUP(B210,'Extension List'!$A$3:$T$1972,20,FALSE)))</f>
        <v>N/A</v>
      </c>
      <c r="AC210" s="15" t="str">
        <f>IF(AA210="N/A", "N/A", 0)</f>
        <v>N/A</v>
      </c>
      <c r="AD210" s="16" t="str">
        <f>IF(AE210="N/A", "N/A", AA210-AE210)</f>
        <v>N/A</v>
      </c>
      <c r="AE210" s="16" t="str">
        <f>IF(AA210="N/A", "N/A", IF(AC210&gt;0, IF(AA210&lt;13, ROUNDUP(0.25*AA210,0), IF(AA210&lt;26, ROUNDUP(0.4*AA210,0), IF(AA210&lt;51, ROUNDUP(0.6*AA210,0), ROUNDUP(0.75*AA210,0)))), "N/A"))</f>
        <v>N/A</v>
      </c>
      <c r="AF210" s="16" t="str">
        <f>IF(AD210="N/A","N/A", (AE210*AC210)+Q210)</f>
        <v>N/A</v>
      </c>
      <c r="AG210" s="16" t="str">
        <f>IF($AF210="N/A", "N/A", "TBC")</f>
        <v>N/A</v>
      </c>
      <c r="AH210" s="16" t="str">
        <f>IF($AF210="N/A", "N/A", "TBC")</f>
        <v>N/A</v>
      </c>
      <c r="AI210" s="16" t="str">
        <f>IF($AF210="N/A","N/A",IF(AC210&gt;1,"TBC","N/A"))</f>
        <v>N/A</v>
      </c>
      <c r="AJ210" s="16" t="str">
        <f>IF($AF210="N/A","N/A",IF(AC210&gt;2,"TBC","N/A"))</f>
        <v>N/A</v>
      </c>
      <c r="AK210" s="16" t="str">
        <f>IF($AF210="N/A","N/A",IF(AC210&gt;3,"TBC","N/A"))</f>
        <v>N/A</v>
      </c>
      <c r="AL210" s="16" t="str">
        <f>IF(AC210="N/A","N/A",IF(AC210&gt;0,IF(SUM(AG210:AK210)&lt;&gt;AF210,"CHECK","OK"),"N/A"))</f>
        <v>N/A</v>
      </c>
      <c r="AM210" s="16">
        <f>IF(AD210="N/A", L210+T210, L210+AG210)</f>
        <v>1</v>
      </c>
      <c r="AN210" s="16" t="str">
        <f>IF(AD210="N/A", IF(U210="N/A", "N/A", L210+U210), AD210+AH210)</f>
        <v>N/A</v>
      </c>
      <c r="AO210" s="16" t="str">
        <f>IF(AD210="N/A", IF(V210="N/A", "N/A", L210+V210), IF(AI210="N/A", "N/A", AD210+AI210))</f>
        <v>N/A</v>
      </c>
      <c r="AP210" s="16" t="str">
        <f>IF(AD210="N/A", IF(W210="N/A", "N/A", L210+W210), IF(AJ210="N/A", "N/A", AD210+AJ210))</f>
        <v>N/A</v>
      </c>
      <c r="AQ210" s="16" t="str">
        <f>IF(AD210="N/A", IF(X210="N/A", "N/A", L210+X210), IF(AK210="N/A", "N/A", AD210+AK210))</f>
        <v>N/A</v>
      </c>
      <c r="AR210" s="15" t="s">
        <v>40</v>
      </c>
      <c r="AS210" s="15" t="s">
        <v>40</v>
      </c>
      <c r="AT210" s="15" t="s">
        <v>40</v>
      </c>
      <c r="AU210" s="15" t="s">
        <v>40</v>
      </c>
      <c r="AV210" s="15" t="s">
        <v>40</v>
      </c>
      <c r="AW210" s="15" t="s">
        <v>40</v>
      </c>
      <c r="AX210" s="15" t="s">
        <v>40</v>
      </c>
      <c r="AY210" s="15" t="s">
        <v>40</v>
      </c>
      <c r="AZ210" s="15" t="s">
        <v>40</v>
      </c>
      <c r="BA210" s="15" t="s">
        <v>40</v>
      </c>
      <c r="BB210" s="15" t="s">
        <v>40</v>
      </c>
      <c r="BC210" s="15" t="s">
        <v>40</v>
      </c>
      <c r="BD210" s="15" t="s">
        <v>40</v>
      </c>
      <c r="BE210" s="15" t="s">
        <v>40</v>
      </c>
      <c r="BF210" s="15" t="s">
        <v>40</v>
      </c>
      <c r="BG210" s="15" t="s">
        <v>40</v>
      </c>
      <c r="BH210" s="15" t="s">
        <v>40</v>
      </c>
      <c r="BJ210" s="16">
        <f>IF(AR210="R", $CA210, IF(OR(AR210="P", AR210="T", AR210="N"), 0, IF($C210="DM", $T210, IF(OR(AR210="Y", AR210="IR"),$AM210,IF(AR210="C", IF($BI210="Y", IF($AF210="N/A", $Q210, $AF210), IF($AG210="N/A", $T210,$AG210)))))))</f>
        <v>1</v>
      </c>
      <c r="BK210" s="16">
        <f>IF(AS210="R", $CA210, IF(OR(AS210="P", AS210="T", AS210="N"), 0, IF($C210="DM", $T210, IF(OR(AS210="Y", AS210="IR"),$AM210,IF(AS210="C", IF($BI210="Y", IF($AF210="N/A", $Q210, $AF210), IF($AG210="N/A", $T210,$AG210)))))))</f>
        <v>1</v>
      </c>
      <c r="BL210" s="16">
        <f>IF(AT210="R", $CA210, IF(OR(AT210="P", AT210="T", AT210="N"), 0, IF($C210="DM", $T210, IF(OR(AT210="Y", AT210="IR"),$AM210,IF(AT210="C", IF($BI210="Y", IF($AF210="N/A", $Q210, $AF210), IF($AG210="N/A", $T210,$AG210)))))))</f>
        <v>1</v>
      </c>
      <c r="BM210" s="16">
        <f>IF(AU210="R", $CA210, IF(OR(AU210="P", AU210="T", AU210="N"), 0, IF($C210="DM", $T210, IF(OR(AU210="Y", AU210="IR"),$AM210,IF(AU210="C", IF($BI210="Y", IF($AF210="N/A", $Q210, $AF210), IF($AG210="N/A", $T210,$AG210)))))))</f>
        <v>1</v>
      </c>
      <c r="BN210" s="16">
        <f>IF(AV210="R", $CA210, IF(OR(AV210="P", AV210="T", AV210="N"), 0, IF($C210="DM", $T210, IF(OR(AV210="Y", AV210="IR"),$AM210,IF(AV210="C", IF($BI210="Y", IF($AF210="N/A", $Q210, $AF210), IF($AG210="N/A", $T210,$AG210)))))))</f>
        <v>1</v>
      </c>
      <c r="BO210" s="16">
        <f>IF(AW210="R", $CA210, IF(OR(AW210="P", AW210="T", AW210="N"), 0, IF($C210="DM", $T210, IF(OR(AW210="Y", AW210="IR"),$AM210,IF(AW210="C", IF($BI210="Y", IF($AF210="N/A", $Q210, $AF210), IF($AG210="N/A", $T210,$AG210)))))))</f>
        <v>1</v>
      </c>
      <c r="BP210" s="16">
        <f>IF(AX210="R", $CA210, IF(OR(AX210="P", AX210="T", AX210="N"), 0, IF($C210="DM", $T210, IF(OR(AX210="Y", AX210="IR"),$AM210,IF(AX210="C", IF($BI210="Y", IF($AF210="N/A", $Q210, $AF210), IF($AG210="N/A", $T210,$AG210)))))))</f>
        <v>1</v>
      </c>
      <c r="BQ210" s="16">
        <f>IF(AY210="R", $CA210, IF(OR(AY210="P", AY210="T", AY210="N"), 0, IF($C210="DM", $T210, IF(OR(AY210="Y", AY210="IR"),$AM210,IF(AY210="C", IF($BI210="Y", IF($AF210="N/A", $Q210, $AF210), IF($AG210="N/A", $T210,$AG210)))))))</f>
        <v>1</v>
      </c>
      <c r="BR210" s="16">
        <f>IF(AZ210="R", $CA210, IF(OR(AZ210="P", AZ210="T", AZ210="N"), 0, IF($C210="DM", $T210, IF(OR(AZ210="Y", AZ210="IR"),$AM210,IF(AZ210="C", IF($BI210="Y", IF($AF210="N/A", $Q210, $AF210), IF($AG210="N/A", $T210,$AG210)))))))</f>
        <v>1</v>
      </c>
      <c r="BS210" s="16">
        <f>IF(BA210="R", $CA210, IF(OR(BA210="P", BA210="T", BA210="N"), 0, IF($C210="DM", $T210, IF(OR(BA210="Y", BA210="IR"),$AM210,IF(BA210="C", IF($BI210="Y", IF($AF210="N/A", $Q210, $AF210), IF($AG210="N/A", $T210,$AG210)))))))</f>
        <v>1</v>
      </c>
      <c r="BT210" s="16">
        <f>IF(BB210="R", $CA210, IF(OR(BB210="P", BB210="T", BB210="N"), 0, IF($C210="DM", $T210, IF(OR(BB210="Y", BB210="IR"),$AM210,IF(BB210="C", IF($BI210="Y", IF($BA210="C", IF($AF210="N/A", $Q210, $AF210), IF($AF210="N/A", $T210, $AM210)), IF($AG210="N/A", $T210,$AG210)))))))</f>
        <v>1</v>
      </c>
      <c r="BU210" s="16">
        <f>IF(BC210="R", $CA210, IF(OR(BC210="P", BC210="T", BC210="N"), 0, IF($C210="DM", $T210, IF(OR(BC210="Y", BC210="IR"),$AM210,IF(BC210="C", IF($BI210="Y", IF($BA210="C", IF($AF210="N/A", $Q210, $AF210), IF($AF210="N/A", $T210, $AM210)), IF($AG210="N/A", $T210,$AG210)))))))</f>
        <v>1</v>
      </c>
      <c r="BV210" s="16">
        <f>IF(BD210="R", $CA210, IF(OR(BD210="P", BD210="T", BD210="N"), 0, IF($C210="DM", $T210, IF(OR(BD210="Y", BD210="IR"),$AM210,IF(BD210="C", IF($BI210="Y", IF($BA210="C", IF($AF210="N/A", $Q210, $AF210), IF($AF210="N/A", $T210, $AM210)), IF($AG210="N/A", $T210,$AG210)))))))</f>
        <v>1</v>
      </c>
      <c r="BW210" s="16">
        <f>IF(BE210="R", $CA210, IF(OR(BE210="P", BE210="T", BE210="N"), 0, IF($C210="DM", $T210, IF(OR(BE210="Y", BE210="IR"),$AM210,IF(BE210="C", IF($BI210="Y", IF($BA210="C", IF($AF210="N/A", $Q210, $AF210), IF($AF210="N/A", $T210, $AM210)), IF($AG210="N/A", $T210,$AG210)))))))</f>
        <v>1</v>
      </c>
      <c r="BX210" s="16">
        <f>IF(BF210="R", $CA210, IF(OR(BF210="P", BF210="T", BF210="N"), 0, IF($C210="DM", $T210, IF(OR(BF210="Y", BF210="IR"),$AM210,IF(BF210="C", IF($BI210="Y", IF($BA210="C", IF($AF210="N/A", $Q210, $AF210), IF($AF210="N/A", $T210, $AM210)), IF($AG210="N/A", $T210,$AG210)))))))</f>
        <v>1</v>
      </c>
      <c r="BY210" s="16">
        <f>IF(BG210="R", $CA210, IF(OR(BG210="P", BG210="T", BG210="N"), 0, IF($C210="DM", $T210, IF(OR(BG210="Y", BG210="IR"),$AM210,IF(BG210="C", IF($BI210="Y", IF($BA210="C", IF($AF210="N/A", $Q210, $AF210), IF($AF210="N/A", $T210, $AM210)), IF($AG210="N/A", $T210,$AG210)))))))</f>
        <v>1</v>
      </c>
      <c r="BZ210" s="16">
        <f>IF(BH210="R", $CA210, IF(OR(BH210="P", BH210="T", BH210="N"), 0, IF($C210="DM", $T210, IF(OR(BH210="Y", BH210="IR"),$AM210,IF(BH210="C", IF($BI210="Y", IF($BA210="C", IF($AF210="N/A", $Q210, $AF210), IF($AF210="N/A", $T210, $AM210)), IF($AG210="N/A", $T210,$AG210)))))))</f>
        <v>1</v>
      </c>
      <c r="CA210" s="15" t="s">
        <v>75</v>
      </c>
      <c r="CB210" s="16">
        <f>BZ210</f>
        <v>1</v>
      </c>
      <c r="CC210" s="15" t="str">
        <f>IF(OR($BH210="T", $BH210="R"), 0, IF($BH210="C", IF($BI210="Y", IF($BA210="C", 0, IF(AF210="N/A", Q210-T210, AF210-AG210)), IF($AF210="N/A", U210, AH210)), AN210))</f>
        <v>N/A</v>
      </c>
      <c r="CD210" s="15" t="str">
        <f>IF(OR($BH210="T", $BH210="R"), 0, IF($BH210="C", IF($BI210="Y", 0, IF($AF210="N/A", V210, AI210)), AO210))</f>
        <v>N/A</v>
      </c>
      <c r="CE210" s="15" t="str">
        <f>IF(OR($BH210="T", $BH210="R"), 0, IF($BH210="C", IF($BI210="Y", 0, IF($AF210="N/A", W210, AJ210)), AP210))</f>
        <v>N/A</v>
      </c>
      <c r="CF210" s="15" t="str">
        <f>IF(OR($BH210="T", $BH210="R"), 0, IF($BH210="C", IF($BI210="Y", 0, IF($AF210="N/A", X210, AK210)), AQ210))</f>
        <v>N/A</v>
      </c>
      <c r="CG210" t="str">
        <f>IF(AC210="N/A", "S:"&amp;L210&amp;" G:"&amp;M210&amp;" GR:"&amp;Q210, IF(AC210=0, "S:"&amp;L210&amp;" G:"&amp;M210&amp;" GR:"&amp;Q210, "S:"&amp;L210&amp;"/"&amp;AD210&amp;" G:"&amp;AE210&amp;" GR:"&amp;AF210))</f>
        <v>S:0 G:1 GR:1</v>
      </c>
    </row>
    <row r="211" spans="1:85" x14ac:dyDescent="0.25">
      <c r="A211" s="14">
        <v>5522</v>
      </c>
      <c r="B211" s="15" t="s">
        <v>2378</v>
      </c>
      <c r="C211" s="15" t="s">
        <v>64</v>
      </c>
      <c r="D211" s="15" t="s">
        <v>57</v>
      </c>
      <c r="E211" s="15">
        <f>VLOOKUP(B211, 'Rookie Year'!$A$2:$B$55679,2,FALSE)</f>
        <v>2021</v>
      </c>
      <c r="F211" s="15">
        <v>2024</v>
      </c>
      <c r="G211" s="15" t="s">
        <v>42</v>
      </c>
      <c r="H211" s="15" t="s">
        <v>1928</v>
      </c>
      <c r="I211" s="16">
        <v>2</v>
      </c>
      <c r="J211" s="15">
        <v>1</v>
      </c>
      <c r="K211" s="17">
        <f>IF(AND(G211&lt;&gt;"N",R211="N/A"), IF(I211&lt;4, 0, 0.25),IF(I211=1, IF(J211=1,0.25, 0.25), IF(I211&lt;13, 0.25, IF(I211&lt;26, 0.4, IF(I211&lt;51, 0.6, 0.75)))))</f>
        <v>0.25</v>
      </c>
      <c r="L211" s="16">
        <f>I211-M211</f>
        <v>1</v>
      </c>
      <c r="M211" s="16">
        <f>ROUNDUP(I211*K211,0)</f>
        <v>1</v>
      </c>
      <c r="N211" s="16">
        <f>M211*J211</f>
        <v>1</v>
      </c>
      <c r="O211" s="16">
        <v>0</v>
      </c>
      <c r="P211" s="16">
        <v>0</v>
      </c>
      <c r="Q211" s="16">
        <f>N211-O211-P211</f>
        <v>1</v>
      </c>
      <c r="R211" s="15" t="s">
        <v>75</v>
      </c>
      <c r="S211" s="15">
        <f>IF(R211="N/A", J211-($B$1-F211), J211-($B$1-R211))</f>
        <v>1</v>
      </c>
      <c r="T211" s="16">
        <f>IF($S211&lt;1, "N/A", $M211)</f>
        <v>1</v>
      </c>
      <c r="U211" s="16" t="str">
        <f>IF($S211&lt;2, "N/A", $M211)</f>
        <v>N/A</v>
      </c>
      <c r="V211" s="16" t="str">
        <f>IF($S211&lt;3, "N/A", $M211)</f>
        <v>N/A</v>
      </c>
      <c r="W211" s="16" t="str">
        <f>IF($S211&lt;4, "N/A", $M211)</f>
        <v>N/A</v>
      </c>
      <c r="X211" s="16" t="str">
        <f>IF($S211&lt;5, "N/A", $M211)</f>
        <v>N/A</v>
      </c>
      <c r="Y211" s="15" t="str">
        <f>IF(SUM(T211:X211)&lt;&gt;Q211, "CHECK", "OK")</f>
        <v>OK</v>
      </c>
      <c r="Z211" s="15" t="str">
        <f>IF(F211=$B$1, "No", IF(S211=1, "Yes", "No"))</f>
        <v>No</v>
      </c>
      <c r="AA211" s="18" t="str">
        <f>IF(C211="DM", "N/A", IF(Z211="No","N/A",VLOOKUP(B211,'Extension List'!$A$3:$R$1972,18,FALSE)))</f>
        <v>N/A</v>
      </c>
      <c r="AB211" s="15" t="str">
        <f>IF(C211="DM", "N/A", IF(Z211="No","N/A",VLOOKUP(B211,'Extension List'!$A$3:$T$1972,20,FALSE)))</f>
        <v>N/A</v>
      </c>
      <c r="AC211" s="15" t="str">
        <f>IF(AA211="N/A", "N/A", 0)</f>
        <v>N/A</v>
      </c>
      <c r="AD211" s="16" t="str">
        <f>IF(AE211="N/A", "N/A", AA211-AE211)</f>
        <v>N/A</v>
      </c>
      <c r="AE211" s="16" t="str">
        <f>IF(AA211="N/A", "N/A", IF(AC211&gt;0, IF(AA211&lt;13, ROUNDUP(0.25*AA211,0), IF(AA211&lt;26, ROUNDUP(0.4*AA211,0), IF(AA211&lt;51, ROUNDUP(0.6*AA211,0), ROUNDUP(0.75*AA211,0)))), "N/A"))</f>
        <v>N/A</v>
      </c>
      <c r="AF211" s="16" t="str">
        <f>IF(AD211="N/A","N/A", (AE211*AC211)+Q211)</f>
        <v>N/A</v>
      </c>
      <c r="AG211" s="16" t="str">
        <f>IF($AF211="N/A", "N/A", "TBC")</f>
        <v>N/A</v>
      </c>
      <c r="AH211" s="16" t="str">
        <f>IF($AF211="N/A", "N/A", "TBC")</f>
        <v>N/A</v>
      </c>
      <c r="AI211" s="16" t="str">
        <f>IF($AF211="N/A","N/A",IF(AC211&gt;1,"TBC","N/A"))</f>
        <v>N/A</v>
      </c>
      <c r="AJ211" s="16" t="str">
        <f>IF($AF211="N/A","N/A",IF(AC211&gt;2,"TBC","N/A"))</f>
        <v>N/A</v>
      </c>
      <c r="AK211" s="16" t="str">
        <f>IF($AF211="N/A","N/A",IF(AC211&gt;3,"TBC","N/A"))</f>
        <v>N/A</v>
      </c>
      <c r="AL211" s="16" t="str">
        <f>IF(AC211="N/A","N/A",IF(AC211&gt;0,IF(SUM(AG211:AK211)&lt;&gt;AF211,"CHECK","OK"),"N/A"))</f>
        <v>N/A</v>
      </c>
      <c r="AM211" s="16">
        <f>IF(AD211="N/A", L211+T211, L211+AG211)</f>
        <v>2</v>
      </c>
      <c r="AN211" s="16" t="str">
        <f>IF(AD211="N/A", IF(U211="N/A", "N/A", L211+U211), AD211+AH211)</f>
        <v>N/A</v>
      </c>
      <c r="AO211" s="16" t="str">
        <f>IF(AD211="N/A", IF(V211="N/A", "N/A", L211+V211), IF(AI211="N/A", "N/A", AD211+AI211))</f>
        <v>N/A</v>
      </c>
      <c r="AP211" s="16" t="str">
        <f>IF(AD211="N/A", IF(W211="N/A", "N/A", L211+W211), IF(AJ211="N/A", "N/A", AD211+AJ211))</f>
        <v>N/A</v>
      </c>
      <c r="AQ211" s="16" t="str">
        <f>IF(AD211="N/A", IF(X211="N/A", "N/A", L211+X211), IF(AK211="N/A", "N/A", AD211+AK211))</f>
        <v>N/A</v>
      </c>
      <c r="AR211" s="15" t="s">
        <v>40</v>
      </c>
      <c r="AS211" s="15" t="s">
        <v>40</v>
      </c>
      <c r="AT211" s="15" t="s">
        <v>40</v>
      </c>
      <c r="AU211" s="15" t="s">
        <v>40</v>
      </c>
      <c r="AV211" s="15" t="s">
        <v>40</v>
      </c>
      <c r="AW211" s="15" t="s">
        <v>40</v>
      </c>
      <c r="AX211" s="15" t="s">
        <v>40</v>
      </c>
      <c r="AY211" s="15" t="s">
        <v>40</v>
      </c>
      <c r="AZ211" s="15" t="s">
        <v>40</v>
      </c>
      <c r="BA211" s="15" t="s">
        <v>40</v>
      </c>
      <c r="BB211" s="15" t="s">
        <v>40</v>
      </c>
      <c r="BC211" s="15" t="s">
        <v>40</v>
      </c>
      <c r="BD211" s="15" t="s">
        <v>40</v>
      </c>
      <c r="BE211" s="15" t="s">
        <v>40</v>
      </c>
      <c r="BF211" s="15" t="s">
        <v>40</v>
      </c>
      <c r="BG211" s="15" t="s">
        <v>40</v>
      </c>
      <c r="BH211" s="15" t="s">
        <v>40</v>
      </c>
      <c r="BJ211" s="16">
        <f>IF(AR211="R", $CA211, IF(OR(AR211="P", AR211="T", AR211="N"), 0, IF($C211="DM", $T211, IF(OR(AR211="Y", AR211="IR"),$AM211,IF(AR211="C", IF($BI211="Y", IF($AF211="N/A", $Q211, $AF211), IF($AG211="N/A", $T211,$AG211)))))))</f>
        <v>2</v>
      </c>
      <c r="BK211" s="16">
        <f>IF(AS211="R", $CA211, IF(OR(AS211="P", AS211="T", AS211="N"), 0, IF($C211="DM", $T211, IF(OR(AS211="Y", AS211="IR"),$AM211,IF(AS211="C", IF($BI211="Y", IF($AF211="N/A", $Q211, $AF211), IF($AG211="N/A", $T211,$AG211)))))))</f>
        <v>2</v>
      </c>
      <c r="BL211" s="16">
        <f>IF(AT211="R", $CA211, IF(OR(AT211="P", AT211="T", AT211="N"), 0, IF($C211="DM", $T211, IF(OR(AT211="Y", AT211="IR"),$AM211,IF(AT211="C", IF($BI211="Y", IF($AF211="N/A", $Q211, $AF211), IF($AG211="N/A", $T211,$AG211)))))))</f>
        <v>2</v>
      </c>
      <c r="BM211" s="16">
        <f>IF(AU211="R", $CA211, IF(OR(AU211="P", AU211="T", AU211="N"), 0, IF($C211="DM", $T211, IF(OR(AU211="Y", AU211="IR"),$AM211,IF(AU211="C", IF($BI211="Y", IF($AF211="N/A", $Q211, $AF211), IF($AG211="N/A", $T211,$AG211)))))))</f>
        <v>2</v>
      </c>
      <c r="BN211" s="16">
        <f>IF(AV211="R", $CA211, IF(OR(AV211="P", AV211="T", AV211="N"), 0, IF($C211="DM", $T211, IF(OR(AV211="Y", AV211="IR"),$AM211,IF(AV211="C", IF($BI211="Y", IF($AF211="N/A", $Q211, $AF211), IF($AG211="N/A", $T211,$AG211)))))))</f>
        <v>2</v>
      </c>
      <c r="BO211" s="16">
        <f>IF(AW211="R", $CA211, IF(OR(AW211="P", AW211="T", AW211="N"), 0, IF($C211="DM", $T211, IF(OR(AW211="Y", AW211="IR"),$AM211,IF(AW211="C", IF($BI211="Y", IF($AF211="N/A", $Q211, $AF211), IF($AG211="N/A", $T211,$AG211)))))))</f>
        <v>2</v>
      </c>
      <c r="BP211" s="16">
        <f>IF(AX211="R", $CA211, IF(OR(AX211="P", AX211="T", AX211="N"), 0, IF($C211="DM", $T211, IF(OR(AX211="Y", AX211="IR"),$AM211,IF(AX211="C", IF($BI211="Y", IF($AF211="N/A", $Q211, $AF211), IF($AG211="N/A", $T211,$AG211)))))))</f>
        <v>2</v>
      </c>
      <c r="BQ211" s="16">
        <f>IF(AY211="R", $CA211, IF(OR(AY211="P", AY211="T", AY211="N"), 0, IF($C211="DM", $T211, IF(OR(AY211="Y", AY211="IR"),$AM211,IF(AY211="C", IF($BI211="Y", IF($AF211="N/A", $Q211, $AF211), IF($AG211="N/A", $T211,$AG211)))))))</f>
        <v>2</v>
      </c>
      <c r="BR211" s="16">
        <f>IF(AZ211="R", $CA211, IF(OR(AZ211="P", AZ211="T", AZ211="N"), 0, IF($C211="DM", $T211, IF(OR(AZ211="Y", AZ211="IR"),$AM211,IF(AZ211="C", IF($BI211="Y", IF($AF211="N/A", $Q211, $AF211), IF($AG211="N/A", $T211,$AG211)))))))</f>
        <v>2</v>
      </c>
      <c r="BS211" s="16">
        <f>IF(BA211="R", $CA211, IF(OR(BA211="P", BA211="T", BA211="N"), 0, IF($C211="DM", $T211, IF(OR(BA211="Y", BA211="IR"),$AM211,IF(BA211="C", IF($BI211="Y", IF($AF211="N/A", $Q211, $AF211), IF($AG211="N/A", $T211,$AG211)))))))</f>
        <v>2</v>
      </c>
      <c r="BT211" s="16">
        <f>IF(BB211="R", $CA211, IF(OR(BB211="P", BB211="T", BB211="N"), 0, IF($C211="DM", $T211, IF(OR(BB211="Y", BB211="IR"),$AM211,IF(BB211="C", IF($BI211="Y", IF($BA211="C", IF($AF211="N/A", $Q211, $AF211), IF($AF211="N/A", $T211, $AM211)), IF($AG211="N/A", $T211,$AG211)))))))</f>
        <v>2</v>
      </c>
      <c r="BU211" s="16">
        <f>IF(BC211="R", $CA211, IF(OR(BC211="P", BC211="T", BC211="N"), 0, IF($C211="DM", $T211, IF(OR(BC211="Y", BC211="IR"),$AM211,IF(BC211="C", IF($BI211="Y", IF($BA211="C", IF($AF211="N/A", $Q211, $AF211), IF($AF211="N/A", $T211, $AM211)), IF($AG211="N/A", $T211,$AG211)))))))</f>
        <v>2</v>
      </c>
      <c r="BV211" s="16">
        <f>IF(BD211="R", $CA211, IF(OR(BD211="P", BD211="T", BD211="N"), 0, IF($C211="DM", $T211, IF(OR(BD211="Y", BD211="IR"),$AM211,IF(BD211="C", IF($BI211="Y", IF($BA211="C", IF($AF211="N/A", $Q211, $AF211), IF($AF211="N/A", $T211, $AM211)), IF($AG211="N/A", $T211,$AG211)))))))</f>
        <v>2</v>
      </c>
      <c r="BW211" s="16">
        <f>IF(BE211="R", $CA211, IF(OR(BE211="P", BE211="T", BE211="N"), 0, IF($C211="DM", $T211, IF(OR(BE211="Y", BE211="IR"),$AM211,IF(BE211="C", IF($BI211="Y", IF($BA211="C", IF($AF211="N/A", $Q211, $AF211), IF($AF211="N/A", $T211, $AM211)), IF($AG211="N/A", $T211,$AG211)))))))</f>
        <v>2</v>
      </c>
      <c r="BX211" s="16">
        <f>IF(BF211="R", $CA211, IF(OR(BF211="P", BF211="T", BF211="N"), 0, IF($C211="DM", $T211, IF(OR(BF211="Y", BF211="IR"),$AM211,IF(BF211="C", IF($BI211="Y", IF($BA211="C", IF($AF211="N/A", $Q211, $AF211), IF($AF211="N/A", $T211, $AM211)), IF($AG211="N/A", $T211,$AG211)))))))</f>
        <v>2</v>
      </c>
      <c r="BY211" s="16">
        <f>IF(BG211="R", $CA211, IF(OR(BG211="P", BG211="T", BG211="N"), 0, IF($C211="DM", $T211, IF(OR(BG211="Y", BG211="IR"),$AM211,IF(BG211="C", IF($BI211="Y", IF($BA211="C", IF($AF211="N/A", $Q211, $AF211), IF($AF211="N/A", $T211, $AM211)), IF($AG211="N/A", $T211,$AG211)))))))</f>
        <v>2</v>
      </c>
      <c r="BZ211" s="16">
        <f>IF(BH211="R", $CA211, IF(OR(BH211="P", BH211="T", BH211="N"), 0, IF($C211="DM", $T211, IF(OR(BH211="Y", BH211="IR"),$AM211,IF(BH211="C", IF($BI211="Y", IF($BA211="C", IF($AF211="N/A", $Q211, $AF211), IF($AF211="N/A", $T211, $AM211)), IF($AG211="N/A", $T211,$AG211)))))))</f>
        <v>2</v>
      </c>
      <c r="CA211" s="15" t="s">
        <v>75</v>
      </c>
      <c r="CB211" s="16">
        <f>BZ211</f>
        <v>2</v>
      </c>
      <c r="CC211" s="15" t="str">
        <f>IF(OR($BH211="T", $BH211="R"), 0, IF($BH211="C", IF($BI211="Y", IF($BA211="C", 0, IF(AF211="N/A", Q211-T211, AF211-AG211)), IF($AF211="N/A", U211, AH211)), AN211))</f>
        <v>N/A</v>
      </c>
      <c r="CD211" s="15" t="str">
        <f>IF(OR($BH211="T", $BH211="R"), 0, IF($BH211="C", IF($BI211="Y", 0, IF($AF211="N/A", V211, AI211)), AO211))</f>
        <v>N/A</v>
      </c>
      <c r="CE211" s="15" t="str">
        <f>IF(OR($BH211="T", $BH211="R"), 0, IF($BH211="C", IF($BI211="Y", 0, IF($AF211="N/A", W211, AJ211)), AP211))</f>
        <v>N/A</v>
      </c>
      <c r="CF211" s="15" t="str">
        <f>IF(OR($BH211="T", $BH211="R"), 0, IF($BH211="C", IF($BI211="Y", 0, IF($AF211="N/A", X211, AK211)), AQ211))</f>
        <v>N/A</v>
      </c>
      <c r="CG211" t="str">
        <f>IF(AC211="N/A", "S:"&amp;L211&amp;" G:"&amp;M211&amp;" GR:"&amp;Q211, IF(AC211=0, "S:"&amp;L211&amp;" G:"&amp;M211&amp;" GR:"&amp;Q211, "S:"&amp;L211&amp;"/"&amp;AD211&amp;" G:"&amp;AE211&amp;" GR:"&amp;AF211))</f>
        <v>S:1 G:1 GR:1</v>
      </c>
    </row>
    <row r="212" spans="1:85" x14ac:dyDescent="0.25">
      <c r="A212" s="14">
        <v>4836</v>
      </c>
      <c r="B212" s="15" t="s">
        <v>1274</v>
      </c>
      <c r="C212" s="15" t="s">
        <v>64</v>
      </c>
      <c r="D212" s="15" t="s">
        <v>57</v>
      </c>
      <c r="E212" s="15">
        <f>VLOOKUP(B212, 'Rookie Year'!$A$2:$B$55679,2,FALSE)</f>
        <v>2017</v>
      </c>
      <c r="F212" s="15">
        <v>2022</v>
      </c>
      <c r="G212" s="15" t="s">
        <v>42</v>
      </c>
      <c r="H212" s="15" t="s">
        <v>1928</v>
      </c>
      <c r="I212" s="16">
        <v>5</v>
      </c>
      <c r="J212" s="15">
        <v>3</v>
      </c>
      <c r="K212" s="17">
        <f>IF(AND(G212&lt;&gt;"N",R212="N/A"), IF(I212&lt;4, 0, 0.25),IF(I212=1, IF(J212=1,0.25, 0.25), IF(I212&lt;13, 0.25, IF(I212&lt;26, 0.4, IF(I212&lt;51, 0.6, 0.75)))))</f>
        <v>0.25</v>
      </c>
      <c r="L212" s="16">
        <f>I212-M212</f>
        <v>3</v>
      </c>
      <c r="M212" s="16">
        <f>ROUNDUP(I212*K212,0)</f>
        <v>2</v>
      </c>
      <c r="N212" s="16">
        <f>M212*J212</f>
        <v>6</v>
      </c>
      <c r="O212" s="16">
        <v>4</v>
      </c>
      <c r="P212" s="16">
        <v>0</v>
      </c>
      <c r="Q212" s="16">
        <f>N212-O212-P212</f>
        <v>2</v>
      </c>
      <c r="R212" s="15" t="s">
        <v>75</v>
      </c>
      <c r="S212" s="15">
        <f>IF(R212="N/A", J212-($B$1-F212), J212-($B$1-R212))</f>
        <v>1</v>
      </c>
      <c r="T212" s="16">
        <v>2</v>
      </c>
      <c r="U212" s="16" t="str">
        <f>IF($S212&lt;2, "N/A", $M212)</f>
        <v>N/A</v>
      </c>
      <c r="V212" s="16" t="str">
        <f>IF($S212&lt;3, "N/A", $M212)</f>
        <v>N/A</v>
      </c>
      <c r="W212" s="16" t="str">
        <f>IF($S212&lt;4, "N/A", $M212)</f>
        <v>N/A</v>
      </c>
      <c r="X212" s="16" t="str">
        <f>IF($S212&lt;5, "N/A", $M212)</f>
        <v>N/A</v>
      </c>
      <c r="Y212" s="15" t="str">
        <f>IF(SUM(T212:X212)&lt;&gt;Q212, "CHECK", "OK")</f>
        <v>OK</v>
      </c>
      <c r="Z212" s="15" t="str">
        <f>IF(F212=$B$1, "No", IF(S212=1, "Yes", "No"))</f>
        <v>Yes</v>
      </c>
      <c r="AA212" s="18">
        <f>IF(C212="DM", "N/A", IF(Z212="No","N/A",VLOOKUP(B212,'Extension List'!$A$3:$R$1972,18,FALSE)))</f>
        <v>31</v>
      </c>
      <c r="AB212" s="15">
        <f>IF(C212="DM", "N/A", IF(Z212="No","N/A",VLOOKUP(B212,'Extension List'!$A$3:$T$1972,20,FALSE)))</f>
        <v>4</v>
      </c>
      <c r="AC212" s="15">
        <v>2</v>
      </c>
      <c r="AD212" s="16">
        <f>IF(AE212="N/A", "N/A", AA212-AE212)</f>
        <v>12</v>
      </c>
      <c r="AE212" s="16">
        <f>IF(AA212="N/A", "N/A", IF(AC212&gt;0, IF(AA212&lt;13, ROUNDUP(0.25*AA212,0), IF(AA212&lt;26, ROUNDUP(0.4*AA212,0), IF(AA212&lt;51, ROUNDUP(0.6*AA212,0), ROUNDUP(0.75*AA212,0)))), "N/A"))</f>
        <v>19</v>
      </c>
      <c r="AF212" s="16">
        <f>IF(AD212="N/A","N/A", (AE212*AC212)+Q212)</f>
        <v>40</v>
      </c>
      <c r="AG212" s="16">
        <v>14</v>
      </c>
      <c r="AH212" s="16">
        <v>13</v>
      </c>
      <c r="AI212" s="16">
        <v>13</v>
      </c>
      <c r="AJ212" s="16" t="str">
        <f>IF($AF212="N/A","N/A",IF(AC212&gt;2,"TBC","N/A"))</f>
        <v>N/A</v>
      </c>
      <c r="AK212" s="16" t="str">
        <f>IF($AF212="N/A","N/A",IF(AC212&gt;3,"TBC","N/A"))</f>
        <v>N/A</v>
      </c>
      <c r="AL212" s="16" t="str">
        <f>IF(AC212="N/A","N/A",IF(AC212&gt;0,IF(SUM(AG212:AK212)&lt;&gt;AF212,"CHECK","OK"),"N/A"))</f>
        <v>OK</v>
      </c>
      <c r="AM212" s="16">
        <f>IF(AD212="N/A", L212+T212, L212+AG212)</f>
        <v>17</v>
      </c>
      <c r="AN212" s="16">
        <f>IF(AD212="N/A", IF(U212="N/A", "N/A", L212+U212), AD212+AH212)</f>
        <v>25</v>
      </c>
      <c r="AO212" s="16">
        <f>IF(AD212="N/A", IF(V212="N/A", "N/A", L212+V212), IF(AI212="N/A", "N/A", AD212+AI212))</f>
        <v>25</v>
      </c>
      <c r="AP212" s="16" t="str">
        <f>IF(AD212="N/A", IF(W212="N/A", "N/A", L212+W212), IF(AJ212="N/A", "N/A", AD212+AJ212))</f>
        <v>N/A</v>
      </c>
      <c r="AQ212" s="16" t="str">
        <f>IF(AD212="N/A", IF(X212="N/A", "N/A", L212+X212), IF(AK212="N/A", "N/A", AD212+AK212))</f>
        <v>N/A</v>
      </c>
      <c r="AR212" s="15" t="s">
        <v>40</v>
      </c>
      <c r="AS212" s="15" t="s">
        <v>40</v>
      </c>
      <c r="AT212" s="15" t="s">
        <v>40</v>
      </c>
      <c r="AU212" s="15" t="s">
        <v>40</v>
      </c>
      <c r="AV212" s="15" t="s">
        <v>40</v>
      </c>
      <c r="AW212" s="15" t="s">
        <v>40</v>
      </c>
      <c r="AX212" s="15" t="s">
        <v>40</v>
      </c>
      <c r="AY212" s="15" t="s">
        <v>40</v>
      </c>
      <c r="AZ212" s="15" t="s">
        <v>40</v>
      </c>
      <c r="BA212" s="15" t="s">
        <v>40</v>
      </c>
      <c r="BB212" s="15" t="s">
        <v>40</v>
      </c>
      <c r="BC212" s="15" t="s">
        <v>40</v>
      </c>
      <c r="BD212" s="15" t="s">
        <v>40</v>
      </c>
      <c r="BE212" s="15" t="s">
        <v>40</v>
      </c>
      <c r="BF212" s="15" t="s">
        <v>40</v>
      </c>
      <c r="BG212" s="15" t="s">
        <v>40</v>
      </c>
      <c r="BH212" s="15" t="s">
        <v>40</v>
      </c>
      <c r="BI212" s="15"/>
      <c r="BJ212" s="16">
        <f>IF(AR212="R", $CA212, IF(OR(AR212="P", AR212="T", AR212="N"), 0, IF($C212="DM", $T212, IF(OR(AR212="Y", AR212="IR"),$AM212,IF(AR212="C", IF($BI212="Y", IF($AF212="N/A", $Q212, $AF212), IF($AG212="N/A", $T212,$AG212)))))))</f>
        <v>17</v>
      </c>
      <c r="BK212" s="16">
        <f>IF(AS212="R", $CA212, IF(OR(AS212="P", AS212="T", AS212="N"), 0, IF($C212="DM", $T212, IF(OR(AS212="Y", AS212="IR"),$AM212,IF(AS212="C", IF($BI212="Y", IF($AF212="N/A", $Q212, $AF212), IF($AG212="N/A", $T212,$AG212)))))))</f>
        <v>17</v>
      </c>
      <c r="BL212" s="16">
        <f>IF(AT212="R", $CA212, IF(OR(AT212="P", AT212="T", AT212="N"), 0, IF($C212="DM", $T212, IF(OR(AT212="Y", AT212="IR"),$AM212,IF(AT212="C", IF($BI212="Y", IF($AF212="N/A", $Q212, $AF212), IF($AG212="N/A", $T212,$AG212)))))))</f>
        <v>17</v>
      </c>
      <c r="BM212" s="16">
        <f>IF(AU212="R", $CA212, IF(OR(AU212="P", AU212="T", AU212="N"), 0, IF($C212="DM", $T212, IF(OR(AU212="Y", AU212="IR"),$AM212,IF(AU212="C", IF($BI212="Y", IF($AF212="N/A", $Q212, $AF212), IF($AG212="N/A", $T212,$AG212)))))))</f>
        <v>17</v>
      </c>
      <c r="BN212" s="16">
        <f>IF(AV212="R", $CA212, IF(OR(AV212="P", AV212="T", AV212="N"), 0, IF($C212="DM", $T212, IF(OR(AV212="Y", AV212="IR"),$AM212,IF(AV212="C", IF($BI212="Y", IF($AF212="N/A", $Q212, $AF212), IF($AG212="N/A", $T212,$AG212)))))))</f>
        <v>17</v>
      </c>
      <c r="BO212" s="16">
        <f>IF(AW212="R", $CA212, IF(OR(AW212="P", AW212="T", AW212="N"), 0, IF($C212="DM", $T212, IF(OR(AW212="Y", AW212="IR"),$AM212,IF(AW212="C", IF($BI212="Y", IF($AF212="N/A", $Q212, $AF212), IF($AG212="N/A", $T212,$AG212)))))))</f>
        <v>17</v>
      </c>
      <c r="BP212" s="16">
        <f>IF(AX212="R", $CA212, IF(OR(AX212="P", AX212="T", AX212="N"), 0, IF($C212="DM", $T212, IF(OR(AX212="Y", AX212="IR"),$AM212,IF(AX212="C", IF($BI212="Y", IF($AF212="N/A", $Q212, $AF212), IF($AG212="N/A", $T212,$AG212)))))))</f>
        <v>17</v>
      </c>
      <c r="BQ212" s="16">
        <f>IF(AY212="R", $CA212, IF(OR(AY212="P", AY212="T", AY212="N"), 0, IF($C212="DM", $T212, IF(OR(AY212="Y", AY212="IR"),$AM212,IF(AY212="C", IF($BI212="Y", IF($AF212="N/A", $Q212, $AF212), IF($AG212="N/A", $T212,$AG212)))))))</f>
        <v>17</v>
      </c>
      <c r="BR212" s="16">
        <f>IF(AZ212="R", $CA212, IF(OR(AZ212="P", AZ212="T", AZ212="N"), 0, IF($C212="DM", $T212, IF(OR(AZ212="Y", AZ212="IR"),$AM212,IF(AZ212="C", IF($BI212="Y", IF($AF212="N/A", $Q212, $AF212), IF($AG212="N/A", $T212,$AG212)))))))</f>
        <v>17</v>
      </c>
      <c r="BS212" s="16">
        <f>IF(BA212="R", $CA212, IF(OR(BA212="P", BA212="T", BA212="N"), 0, IF($C212="DM", $T212, IF(OR(BA212="Y", BA212="IR"),$AM212,IF(BA212="C", IF($BI212="Y", IF($AF212="N/A", $Q212, $AF212), IF($AG212="N/A", $T212,$AG212)))))))</f>
        <v>17</v>
      </c>
      <c r="BT212" s="16">
        <f>IF(BB212="R", $CA212, IF(OR(BB212="P", BB212="T", BB212="N"), 0, IF($C212="DM", $T212, IF(OR(BB212="Y", BB212="IR"),$AM212,IF(BB212="C", IF($BI212="Y", IF($BA212="C", IF($AF212="N/A", $Q212, $AF212), IF($AF212="N/A", $T212, $AM212)), IF($AG212="N/A", $T212,$AG212)))))))</f>
        <v>17</v>
      </c>
      <c r="BU212" s="16">
        <f>IF(BC212="R", $CA212, IF(OR(BC212="P", BC212="T", BC212="N"), 0, IF($C212="DM", $T212, IF(OR(BC212="Y", BC212="IR"),$AM212,IF(BC212="C", IF($BI212="Y", IF($BA212="C", IF($AF212="N/A", $Q212, $AF212), IF($AF212="N/A", $T212, $AM212)), IF($AG212="N/A", $T212,$AG212)))))))</f>
        <v>17</v>
      </c>
      <c r="BV212" s="16">
        <f>IF(BD212="R", $CA212, IF(OR(BD212="P", BD212="T", BD212="N"), 0, IF($C212="DM", $T212, IF(OR(BD212="Y", BD212="IR"),$AM212,IF(BD212="C", IF($BI212="Y", IF($BA212="C", IF($AF212="N/A", $Q212, $AF212), IF($AF212="N/A", $T212, $AM212)), IF($AG212="N/A", $T212,$AG212)))))))</f>
        <v>17</v>
      </c>
      <c r="BW212" s="16">
        <f>IF(BE212="R", $CA212, IF(OR(BE212="P", BE212="T", BE212="N"), 0, IF($C212="DM", $T212, IF(OR(BE212="Y", BE212="IR"),$AM212,IF(BE212="C", IF($BI212="Y", IF($BA212="C", IF($AF212="N/A", $Q212, $AF212), IF($AF212="N/A", $T212, $AM212)), IF($AG212="N/A", $T212,$AG212)))))))</f>
        <v>17</v>
      </c>
      <c r="BX212" s="16">
        <f>IF(BF212="R", $CA212, IF(OR(BF212="P", BF212="T", BF212="N"), 0, IF($C212="DM", $T212, IF(OR(BF212="Y", BF212="IR"),$AM212,IF(BF212="C", IF($BI212="Y", IF($BA212="C", IF($AF212="N/A", $Q212, $AF212), IF($AF212="N/A", $T212, $AM212)), IF($AG212="N/A", $T212,$AG212)))))))</f>
        <v>17</v>
      </c>
      <c r="BY212" s="16">
        <f>IF(BG212="R", $CA212, IF(OR(BG212="P", BG212="T", BG212="N"), 0, IF($C212="DM", $T212, IF(OR(BG212="Y", BG212="IR"),$AM212,IF(BG212="C", IF($BI212="Y", IF($BA212="C", IF($AF212="N/A", $Q212, $AF212), IF($AF212="N/A", $T212, $AM212)), IF($AG212="N/A", $T212,$AG212)))))))</f>
        <v>17</v>
      </c>
      <c r="BZ212" s="16">
        <f>IF(BH212="R", $CA212, IF(OR(BH212="P", BH212="T", BH212="N"), 0, IF($C212="DM", $T212, IF(OR(BH212="Y", BH212="IR"),$AM212,IF(BH212="C", IF($BI212="Y", IF($BA212="C", IF($AF212="N/A", $Q212, $AF212), IF($AF212="N/A", $T212, $AM212)), IF($AG212="N/A", $T212,$AG212)))))))</f>
        <v>17</v>
      </c>
      <c r="CA212" s="15" t="s">
        <v>75</v>
      </c>
      <c r="CB212" s="16">
        <f>BZ212</f>
        <v>17</v>
      </c>
      <c r="CC212" s="15">
        <f>IF(OR($BH212="T", $BH212="R"), 0, IF($BH212="C", IF($BI212="Y", IF($BA212="C", 0, IF(AF212="N/A", Q212-T212, AF212-AG212)), IF($AF212="N/A", U212, AH212)), AN212))</f>
        <v>25</v>
      </c>
      <c r="CD212" s="15">
        <f>IF(OR($BH212="T", $BH212="R"), 0, IF($BH212="C", IF($BI212="Y", 0, IF($AF212="N/A", V212, AI212)), AO212))</f>
        <v>25</v>
      </c>
      <c r="CE212" s="15" t="str">
        <f>IF(OR($BH212="T", $BH212="R"), 0, IF($BH212="C", IF($BI212="Y", 0, IF($AF212="N/A", W212, AJ212)), AP212))</f>
        <v>N/A</v>
      </c>
      <c r="CF212" s="15" t="str">
        <f>IF(OR($BH212="T", $BH212="R"), 0, IF($BH212="C", IF($BI212="Y", 0, IF($AF212="N/A", X212, AK212)), AQ212))</f>
        <v>N/A</v>
      </c>
      <c r="CG212" t="str">
        <f>IF(AC212="N/A", "S:"&amp;L212&amp;" G:"&amp;M212&amp;" GR:"&amp;Q212, IF(AC212=0, "S:"&amp;L212&amp;" G:"&amp;M212&amp;" GR:"&amp;Q212, "S:"&amp;L212&amp;"/"&amp;AD212&amp;" G:"&amp;AE212&amp;" GR:"&amp;AF212))</f>
        <v>S:3/12 G:19 GR:40</v>
      </c>
    </row>
    <row r="213" spans="1:85" x14ac:dyDescent="0.25">
      <c r="A213" s="14">
        <v>4790</v>
      </c>
      <c r="B213" s="15" t="s">
        <v>2622</v>
      </c>
      <c r="C213" s="15" t="s">
        <v>64</v>
      </c>
      <c r="D213" s="15" t="s">
        <v>57</v>
      </c>
      <c r="E213" s="15">
        <f>VLOOKUP(B213, 'Rookie Year'!$A$2:$B$55679,2,FALSE)</f>
        <v>2022</v>
      </c>
      <c r="F213" s="15">
        <v>2022</v>
      </c>
      <c r="G213" s="15" t="s">
        <v>40</v>
      </c>
      <c r="H213" s="15" t="s">
        <v>2221</v>
      </c>
      <c r="I213" s="16">
        <v>1</v>
      </c>
      <c r="J213" s="15">
        <v>3</v>
      </c>
      <c r="K213" s="17">
        <f>IF(AND(G213&lt;&gt;"N",R213="N/A"), IF(I213&lt;4, 0, 0.25),IF(I213=1, IF(J213=1,0.25, 0.25), IF(I213&lt;13, 0.25, IF(I213&lt;26, 0.4, IF(I213&lt;51, 0.6, 0.75)))))</f>
        <v>0</v>
      </c>
      <c r="L213" s="16">
        <f>I213-M213</f>
        <v>1</v>
      </c>
      <c r="M213" s="16">
        <f>ROUNDUP(I213*K213,0)</f>
        <v>0</v>
      </c>
      <c r="N213" s="16">
        <f>M213*J213</f>
        <v>0</v>
      </c>
      <c r="O213" s="16">
        <v>0</v>
      </c>
      <c r="P213" s="16">
        <v>0</v>
      </c>
      <c r="Q213" s="16">
        <f>N213-O213-P213</f>
        <v>0</v>
      </c>
      <c r="R213" s="15" t="s">
        <v>75</v>
      </c>
      <c r="S213" s="15">
        <f>IF(R213="N/A", J213-($B$1-F213), J213-($B$1-R213))</f>
        <v>1</v>
      </c>
      <c r="T213" s="16">
        <v>0</v>
      </c>
      <c r="U213" s="16" t="str">
        <f>IF($S213&lt;2, "N/A", $M213)</f>
        <v>N/A</v>
      </c>
      <c r="V213" s="16" t="str">
        <f>IF($S213&lt;3, "N/A", $M213)</f>
        <v>N/A</v>
      </c>
      <c r="W213" s="16" t="str">
        <f>IF($S213&lt;4, "N/A", $M213)</f>
        <v>N/A</v>
      </c>
      <c r="X213" s="16" t="str">
        <f>IF($S213&lt;5, "N/A", $M213)</f>
        <v>N/A</v>
      </c>
      <c r="Y213" s="15" t="str">
        <f>IF(SUM(T213:X213)&lt;&gt;Q213, "CHECK", "OK")</f>
        <v>OK</v>
      </c>
      <c r="Z213" s="15" t="str">
        <f>IF(F213=$B$1, "No", IF(S213=1, "Yes", "No"))</f>
        <v>Yes</v>
      </c>
      <c r="AA213" s="18">
        <f>IF(C213="DM", "N/A", IF(Z213="No","N/A",VLOOKUP(B213,'Extension List'!$A$3:$R$1972,18,FALSE)))</f>
        <v>4</v>
      </c>
      <c r="AB213" s="15">
        <f>IF(C213="DM", "N/A", IF(Z213="No","N/A",VLOOKUP(B213,'Extension List'!$A$3:$T$1972,20,FALSE)))</f>
        <v>1</v>
      </c>
      <c r="AC213" s="15">
        <v>1</v>
      </c>
      <c r="AD213" s="16">
        <f>IF(AE213="N/A", "N/A", AA213-AE213)</f>
        <v>3</v>
      </c>
      <c r="AE213" s="16">
        <f>IF(AA213="N/A", "N/A", IF(AC213&gt;0, IF(AA213&lt;13, ROUNDUP(0.25*AA213,0), IF(AA213&lt;26, ROUNDUP(0.4*AA213,0), IF(AA213&lt;51, ROUNDUP(0.6*AA213,0), ROUNDUP(0.75*AA213,0)))), "N/A"))</f>
        <v>1</v>
      </c>
      <c r="AF213" s="16">
        <f>IF(AD213="N/A","N/A", (AE213*AC213)+Q213)</f>
        <v>1</v>
      </c>
      <c r="AG213" s="16">
        <v>1</v>
      </c>
      <c r="AH213" s="16">
        <v>0</v>
      </c>
      <c r="AI213" s="16" t="str">
        <f>IF($AF213="N/A","N/A",IF(AC213&gt;1,"TBC","N/A"))</f>
        <v>N/A</v>
      </c>
      <c r="AJ213" s="16" t="str">
        <f>IF($AF213="N/A","N/A",IF(AC213&gt;2,"TBC","N/A"))</f>
        <v>N/A</v>
      </c>
      <c r="AK213" s="16" t="str">
        <f>IF($AF213="N/A","N/A",IF(AC213&gt;3,"TBC","N/A"))</f>
        <v>N/A</v>
      </c>
      <c r="AL213" s="16" t="str">
        <f>IF(AC213="N/A","N/A",IF(AC213&gt;0,IF(SUM(AG213:AK213)&lt;&gt;AF213,"CHECK","OK"),"N/A"))</f>
        <v>OK</v>
      </c>
      <c r="AM213" s="16">
        <f>IF(AD213="N/A", L213+T213, L213+AG213)</f>
        <v>2</v>
      </c>
      <c r="AN213" s="16">
        <f>IF(AD213="N/A", IF(U213="N/A", "N/A", L213+U213), AD213+AH213)</f>
        <v>3</v>
      </c>
      <c r="AO213" s="16" t="str">
        <f>IF(AD213="N/A", IF(V213="N/A", "N/A", L213+V213), IF(AI213="N/A", "N/A", AD213+AI213))</f>
        <v>N/A</v>
      </c>
      <c r="AP213" s="16" t="str">
        <f>IF(AD213="N/A", IF(W213="N/A", "N/A", L213+W213), IF(AJ213="N/A", "N/A", AD213+AJ213))</f>
        <v>N/A</v>
      </c>
      <c r="AQ213" s="16" t="str">
        <f>IF(AD213="N/A", IF(X213="N/A", "N/A", L213+X213), IF(AK213="N/A", "N/A", AD213+AK213))</f>
        <v>N/A</v>
      </c>
      <c r="AR213" s="15" t="s">
        <v>40</v>
      </c>
      <c r="AS213" s="15" t="s">
        <v>40</v>
      </c>
      <c r="AT213" s="15" t="s">
        <v>40</v>
      </c>
      <c r="AU213" s="15" t="s">
        <v>40</v>
      </c>
      <c r="AV213" s="15" t="s">
        <v>40</v>
      </c>
      <c r="AW213" s="15" t="s">
        <v>40</v>
      </c>
      <c r="AX213" s="15" t="s">
        <v>40</v>
      </c>
      <c r="AY213" s="15" t="s">
        <v>40</v>
      </c>
      <c r="AZ213" s="15" t="s">
        <v>40</v>
      </c>
      <c r="BA213" s="15" t="s">
        <v>40</v>
      </c>
      <c r="BB213" s="15" t="s">
        <v>40</v>
      </c>
      <c r="BC213" s="15" t="s">
        <v>40</v>
      </c>
      <c r="BD213" s="15" t="s">
        <v>40</v>
      </c>
      <c r="BE213" s="15" t="s">
        <v>40</v>
      </c>
      <c r="BF213" s="15" t="s">
        <v>40</v>
      </c>
      <c r="BG213" s="15" t="s">
        <v>40</v>
      </c>
      <c r="BH213" s="15" t="s">
        <v>40</v>
      </c>
      <c r="BI213" s="15"/>
      <c r="BJ213" s="16">
        <f>IF(AR213="R", $CA213, IF(OR(AR213="P", AR213="T", AR213="N"), 0, IF($C213="DM", $T213, IF(OR(AR213="Y", AR213="IR"),$AM213,IF(AR213="C", IF($BI213="Y", IF($AF213="N/A", $Q213, $AF213), IF($AG213="N/A", $T213,$AG213)))))))</f>
        <v>2</v>
      </c>
      <c r="BK213" s="16">
        <f>IF(AS213="R", $CA213, IF(OR(AS213="P", AS213="T", AS213="N"), 0, IF($C213="DM", $T213, IF(OR(AS213="Y", AS213="IR"),$AM213,IF(AS213="C", IF($BI213="Y", IF($AF213="N/A", $Q213, $AF213), IF($AG213="N/A", $T213,$AG213)))))))</f>
        <v>2</v>
      </c>
      <c r="BL213" s="16">
        <f>IF(AT213="R", $CA213, IF(OR(AT213="P", AT213="T", AT213="N"), 0, IF($C213="DM", $T213, IF(OR(AT213="Y", AT213="IR"),$AM213,IF(AT213="C", IF($BI213="Y", IF($AF213="N/A", $Q213, $AF213), IF($AG213="N/A", $T213,$AG213)))))))</f>
        <v>2</v>
      </c>
      <c r="BM213" s="16">
        <f>IF(AU213="R", $CA213, IF(OR(AU213="P", AU213="T", AU213="N"), 0, IF($C213="DM", $T213, IF(OR(AU213="Y", AU213="IR"),$AM213,IF(AU213="C", IF($BI213="Y", IF($AF213="N/A", $Q213, $AF213), IF($AG213="N/A", $T213,$AG213)))))))</f>
        <v>2</v>
      </c>
      <c r="BN213" s="16">
        <f>IF(AV213="R", $CA213, IF(OR(AV213="P", AV213="T", AV213="N"), 0, IF($C213="DM", $T213, IF(OR(AV213="Y", AV213="IR"),$AM213,IF(AV213="C", IF($BI213="Y", IF($AF213="N/A", $Q213, $AF213), IF($AG213="N/A", $T213,$AG213)))))))</f>
        <v>2</v>
      </c>
      <c r="BO213" s="16">
        <f>IF(AW213="R", $CA213, IF(OR(AW213="P", AW213="T", AW213="N"), 0, IF($C213="DM", $T213, IF(OR(AW213="Y", AW213="IR"),$AM213,IF(AW213="C", IF($BI213="Y", IF($AF213="N/A", $Q213, $AF213), IF($AG213="N/A", $T213,$AG213)))))))</f>
        <v>2</v>
      </c>
      <c r="BP213" s="16">
        <f>IF(AX213="R", $CA213, IF(OR(AX213="P", AX213="T", AX213="N"), 0, IF($C213="DM", $T213, IF(OR(AX213="Y", AX213="IR"),$AM213,IF(AX213="C", IF($BI213="Y", IF($AF213="N/A", $Q213, $AF213), IF($AG213="N/A", $T213,$AG213)))))))</f>
        <v>2</v>
      </c>
      <c r="BQ213" s="16">
        <f>IF(AY213="R", $CA213, IF(OR(AY213="P", AY213="T", AY213="N"), 0, IF($C213="DM", $T213, IF(OR(AY213="Y", AY213="IR"),$AM213,IF(AY213="C", IF($BI213="Y", IF($AF213="N/A", $Q213, $AF213), IF($AG213="N/A", $T213,$AG213)))))))</f>
        <v>2</v>
      </c>
      <c r="BR213" s="16">
        <f>IF(AZ213="R", $CA213, IF(OR(AZ213="P", AZ213="T", AZ213="N"), 0, IF($C213="DM", $T213, IF(OR(AZ213="Y", AZ213="IR"),$AM213,IF(AZ213="C", IF($BI213="Y", IF($AF213="N/A", $Q213, $AF213), IF($AG213="N/A", $T213,$AG213)))))))</f>
        <v>2</v>
      </c>
      <c r="BS213" s="16">
        <f>IF(BA213="R", $CA213, IF(OR(BA213="P", BA213="T", BA213="N"), 0, IF($C213="DM", $T213, IF(OR(BA213="Y", BA213="IR"),$AM213,IF(BA213="C", IF($BI213="Y", IF($AF213="N/A", $Q213, $AF213), IF($AG213="N/A", $T213,$AG213)))))))</f>
        <v>2</v>
      </c>
      <c r="BT213" s="16">
        <f>IF(BB213="R", $CA213, IF(OR(BB213="P", BB213="T", BB213="N"), 0, IF($C213="DM", $T213, IF(OR(BB213="Y", BB213="IR"),$AM213,IF(BB213="C", IF($BI213="Y", IF($BA213="C", IF($AF213="N/A", $Q213, $AF213), IF($AF213="N/A", $T213, $AM213)), IF($AG213="N/A", $T213,$AG213)))))))</f>
        <v>2</v>
      </c>
      <c r="BU213" s="16">
        <f>IF(BC213="R", $CA213, IF(OR(BC213="P", BC213="T", BC213="N"), 0, IF($C213="DM", $T213, IF(OR(BC213="Y", BC213="IR"),$AM213,IF(BC213="C", IF($BI213="Y", IF($BA213="C", IF($AF213="N/A", $Q213, $AF213), IF($AF213="N/A", $T213, $AM213)), IF($AG213="N/A", $T213,$AG213)))))))</f>
        <v>2</v>
      </c>
      <c r="BV213" s="16">
        <f>IF(BD213="R", $CA213, IF(OR(BD213="P", BD213="T", BD213="N"), 0, IF($C213="DM", $T213, IF(OR(BD213="Y", BD213="IR"),$AM213,IF(BD213="C", IF($BI213="Y", IF($BA213="C", IF($AF213="N/A", $Q213, $AF213), IF($AF213="N/A", $T213, $AM213)), IF($AG213="N/A", $T213,$AG213)))))))</f>
        <v>2</v>
      </c>
      <c r="BW213" s="16">
        <f>IF(BE213="R", $CA213, IF(OR(BE213="P", BE213="T", BE213="N"), 0, IF($C213="DM", $T213, IF(OR(BE213="Y", BE213="IR"),$AM213,IF(BE213="C", IF($BI213="Y", IF($BA213="C", IF($AF213="N/A", $Q213, $AF213), IF($AF213="N/A", $T213, $AM213)), IF($AG213="N/A", $T213,$AG213)))))))</f>
        <v>2</v>
      </c>
      <c r="BX213" s="16">
        <f>IF(BF213="R", $CA213, IF(OR(BF213="P", BF213="T", BF213="N"), 0, IF($C213="DM", $T213, IF(OR(BF213="Y", BF213="IR"),$AM213,IF(BF213="C", IF($BI213="Y", IF($BA213="C", IF($AF213="N/A", $Q213, $AF213), IF($AF213="N/A", $T213, $AM213)), IF($AG213="N/A", $T213,$AG213)))))))</f>
        <v>2</v>
      </c>
      <c r="BY213" s="16">
        <f>IF(BG213="R", $CA213, IF(OR(BG213="P", BG213="T", BG213="N"), 0, IF($C213="DM", $T213, IF(OR(BG213="Y", BG213="IR"),$AM213,IF(BG213="C", IF($BI213="Y", IF($BA213="C", IF($AF213="N/A", $Q213, $AF213), IF($AF213="N/A", $T213, $AM213)), IF($AG213="N/A", $T213,$AG213)))))))</f>
        <v>2</v>
      </c>
      <c r="BZ213" s="16">
        <f>IF(BH213="R", $CA213, IF(OR(BH213="P", BH213="T", BH213="N"), 0, IF($C213="DM", $T213, IF(OR(BH213="Y", BH213="IR"),$AM213,IF(BH213="C", IF($BI213="Y", IF($BA213="C", IF($AF213="N/A", $Q213, $AF213), IF($AF213="N/A", $T213, $AM213)), IF($AG213="N/A", $T213,$AG213)))))))</f>
        <v>2</v>
      </c>
      <c r="CA213" s="15" t="s">
        <v>75</v>
      </c>
      <c r="CB213" s="16">
        <f>BZ213</f>
        <v>2</v>
      </c>
      <c r="CC213" s="15">
        <f>IF(OR($BH213="T", $BH213="R"), 0, IF($BH213="C", IF($BI213="Y", IF($BA213="C", 0, IF(AF213="N/A", Q213-T213, AF213-AG213)), IF($AF213="N/A", U213, AH213)), AN213))</f>
        <v>3</v>
      </c>
      <c r="CD213" s="15" t="str">
        <f>IF(OR($BH213="T", $BH213="R"), 0, IF($BH213="C", IF($BI213="Y", 0, IF($AF213="N/A", V213, AI213)), AO213))</f>
        <v>N/A</v>
      </c>
      <c r="CE213" s="15" t="str">
        <f>IF(OR($BH213="T", $BH213="R"), 0, IF($BH213="C", IF($BI213="Y", 0, IF($AF213="N/A", W213, AJ213)), AP213))</f>
        <v>N/A</v>
      </c>
      <c r="CF213" s="15" t="str">
        <f>IF(OR($BH213="T", $BH213="R"), 0, IF($BH213="C", IF($BI213="Y", 0, IF($AF213="N/A", X213, AK213)), AQ213))</f>
        <v>N/A</v>
      </c>
      <c r="CG213" t="str">
        <f>IF(AC213="N/A", "S:"&amp;L213&amp;" G:"&amp;M213&amp;" GR:"&amp;Q213, IF(AC213=0, "S:"&amp;L213&amp;" G:"&amp;M213&amp;" GR:"&amp;Q213, "S:"&amp;L213&amp;"/"&amp;AD213&amp;" G:"&amp;AE213&amp;" GR:"&amp;AF213))</f>
        <v>S:1/3 G:1 GR:1</v>
      </c>
    </row>
    <row r="214" spans="1:85" x14ac:dyDescent="0.25">
      <c r="A214" s="14">
        <v>5740</v>
      </c>
      <c r="B214" s="15" t="s">
        <v>2109</v>
      </c>
      <c r="C214" s="15" t="s">
        <v>64</v>
      </c>
      <c r="D214" s="15" t="s">
        <v>57</v>
      </c>
      <c r="E214" s="15">
        <f>VLOOKUP(B214, 'Rookie Year'!$A$2:$B$55679,2,FALSE)</f>
        <v>2020</v>
      </c>
      <c r="F214" s="15">
        <v>2024</v>
      </c>
      <c r="G214" s="15" t="s">
        <v>42</v>
      </c>
      <c r="H214" s="15">
        <v>1</v>
      </c>
      <c r="I214" s="16">
        <v>4</v>
      </c>
      <c r="J214" s="15">
        <v>1</v>
      </c>
      <c r="K214" s="17">
        <f>IF(AND(G214&lt;&gt;"N",R214="N/A"), IF(I214&lt;4, 0, 0.25),IF(I214=1, IF(J214=1,0.25, 0.25), IF(I214&lt;13, 0.25, IF(I214&lt;26, 0.4, IF(I214&lt;51, 0.6, 0.75)))))</f>
        <v>0.25</v>
      </c>
      <c r="L214" s="16">
        <f>I214-M214</f>
        <v>3</v>
      </c>
      <c r="M214" s="16">
        <f>ROUNDUP(I214*K214,0)</f>
        <v>1</v>
      </c>
      <c r="N214" s="16">
        <f>M214*J214</f>
        <v>1</v>
      </c>
      <c r="O214" s="16">
        <v>0</v>
      </c>
      <c r="P214" s="16">
        <v>0</v>
      </c>
      <c r="Q214" s="16">
        <f>N214-O214-P214</f>
        <v>1</v>
      </c>
      <c r="R214" s="15" t="s">
        <v>75</v>
      </c>
      <c r="S214" s="15">
        <f>IF(R214="N/A", J214-($B$1-F214), J214-($B$1-R214))</f>
        <v>1</v>
      </c>
      <c r="T214" s="16">
        <f>IF($S214&lt;1, "N/A", $M214)</f>
        <v>1</v>
      </c>
      <c r="U214" s="16" t="str">
        <f>IF($S214&lt;2, "N/A", $M214)</f>
        <v>N/A</v>
      </c>
      <c r="V214" s="16" t="str">
        <f>IF($S214&lt;3, "N/A", $M214)</f>
        <v>N/A</v>
      </c>
      <c r="W214" s="16" t="str">
        <f>IF($S214&lt;4, "N/A", $M214)</f>
        <v>N/A</v>
      </c>
      <c r="X214" s="16" t="str">
        <f>IF($S214&lt;5, "N/A", $M214)</f>
        <v>N/A</v>
      </c>
      <c r="Y214" s="15" t="str">
        <f>IF(SUM(T214:X214)&lt;&gt;Q214, "CHECK", "OK")</f>
        <v>OK</v>
      </c>
      <c r="Z214" s="15" t="str">
        <f>IF(F214=$B$1, "No", IF(S214=1, "Yes", "No"))</f>
        <v>No</v>
      </c>
      <c r="AA214" s="18" t="str">
        <f>IF(C214="DM", "N/A", IF(Z214="No","N/A",VLOOKUP(B214,'Extension List'!$A$3:$R$1972,18,FALSE)))</f>
        <v>N/A</v>
      </c>
      <c r="AB214" s="15" t="str">
        <f>IF(C214="DM", "N/A", IF(Z214="No","N/A",VLOOKUP(B214,'Extension List'!$A$3:$T$1972,20,FALSE)))</f>
        <v>N/A</v>
      </c>
      <c r="AC214" s="15" t="str">
        <f>IF(AA214="N/A", "N/A", 0)</f>
        <v>N/A</v>
      </c>
      <c r="AD214" s="16" t="str">
        <f>IF(AE214="N/A", "N/A", AA214-AE214)</f>
        <v>N/A</v>
      </c>
      <c r="AE214" s="16" t="str">
        <f>IF(AA214="N/A", "N/A", IF(AC214&gt;0, IF(AA214&lt;13, ROUNDUP(0.25*AA214,0), IF(AA214&lt;26, ROUNDUP(0.4*AA214,0), IF(AA214&lt;51, ROUNDUP(0.6*AA214,0), ROUNDUP(0.75*AA214,0)))), "N/A"))</f>
        <v>N/A</v>
      </c>
      <c r="AF214" s="16" t="str">
        <f>IF(AD214="N/A","N/A", (AE214*AC214)+Q214)</f>
        <v>N/A</v>
      </c>
      <c r="AG214" s="16" t="str">
        <f>IF($AF214="N/A", "N/A", "TBC")</f>
        <v>N/A</v>
      </c>
      <c r="AH214" s="16" t="str">
        <f>IF($AF214="N/A", "N/A", "TBC")</f>
        <v>N/A</v>
      </c>
      <c r="AI214" s="16" t="str">
        <f>IF($AF214="N/A","N/A",IF(AC214&gt;1,"TBC","N/A"))</f>
        <v>N/A</v>
      </c>
      <c r="AJ214" s="16" t="str">
        <f>IF($AF214="N/A","N/A",IF(AC214&gt;2,"TBC","N/A"))</f>
        <v>N/A</v>
      </c>
      <c r="AK214" s="16" t="str">
        <f>IF($AF214="N/A","N/A",IF(AC214&gt;3,"TBC","N/A"))</f>
        <v>N/A</v>
      </c>
      <c r="AL214" s="16" t="str">
        <f>IF(AC214="N/A","N/A",IF(AC214&gt;0,IF(SUM(AG214:AK214)&lt;&gt;AF214,"CHECK","OK"),"N/A"))</f>
        <v>N/A</v>
      </c>
      <c r="AM214" s="16">
        <f>IF(AD214="N/A", L214+T214, L214+AG214)</f>
        <v>4</v>
      </c>
      <c r="AN214" s="16" t="str">
        <f>IF(AD214="N/A", IF(U214="N/A", "N/A", L214+U214), AD214+AH214)</f>
        <v>N/A</v>
      </c>
      <c r="AO214" s="16" t="str">
        <f>IF(AD214="N/A", IF(V214="N/A", "N/A", L214+V214), IF(AI214="N/A", "N/A", AD214+AI214))</f>
        <v>N/A</v>
      </c>
      <c r="AP214" s="16" t="str">
        <f>IF(AD214="N/A", IF(W214="N/A", "N/A", L214+W214), IF(AJ214="N/A", "N/A", AD214+AJ214))</f>
        <v>N/A</v>
      </c>
      <c r="AQ214" s="16" t="str">
        <f>IF(AD214="N/A", IF(X214="N/A", "N/A", L214+X214), IF(AK214="N/A", "N/A", AD214+AK214))</f>
        <v>N/A</v>
      </c>
      <c r="AR214" s="15" t="s">
        <v>42</v>
      </c>
      <c r="AS214" s="15" t="s">
        <v>40</v>
      </c>
      <c r="AT214" s="15" t="s">
        <v>40</v>
      </c>
      <c r="AU214" s="15" t="s">
        <v>40</v>
      </c>
      <c r="AV214" s="15" t="s">
        <v>40</v>
      </c>
      <c r="AW214" s="15" t="s">
        <v>40</v>
      </c>
      <c r="AX214" s="15" t="s">
        <v>40</v>
      </c>
      <c r="AY214" s="15" t="s">
        <v>40</v>
      </c>
      <c r="AZ214" s="15" t="s">
        <v>44</v>
      </c>
      <c r="BA214" s="15" t="s">
        <v>44</v>
      </c>
      <c r="BB214" s="15" t="s">
        <v>44</v>
      </c>
      <c r="BC214" s="15" t="s">
        <v>44</v>
      </c>
      <c r="BD214" s="15" t="s">
        <v>44</v>
      </c>
      <c r="BE214" s="15" t="s">
        <v>44</v>
      </c>
      <c r="BF214" s="15" t="s">
        <v>44</v>
      </c>
      <c r="BG214" s="15" t="s">
        <v>44</v>
      </c>
      <c r="BH214" s="15" t="s">
        <v>44</v>
      </c>
      <c r="BJ214" s="16">
        <f>IF(AR214="R", $CA214, IF(OR(AR214="P", AR214="T", AR214="N"), 0, IF($C214="DM", $T214, IF(OR(AR214="Y", AR214="IR"),$AM214,IF(AR214="C", IF($BI214="Y", IF($AF214="N/A", $Q214, $AF214), IF($AG214="N/A", $T214,$AG214)))))))</f>
        <v>0</v>
      </c>
      <c r="BK214" s="16">
        <f>IF(AS214="R", $CA214, IF(OR(AS214="P", AS214="T", AS214="N"), 0, IF($C214="DM", $T214, IF(OR(AS214="Y", AS214="IR"),$AM214,IF(AS214="C", IF($BI214="Y", IF($AF214="N/A", $Q214, $AF214), IF($AG214="N/A", $T214,$AG214)))))))</f>
        <v>4</v>
      </c>
      <c r="BL214" s="16">
        <f>IF(AT214="R", $CA214, IF(OR(AT214="P", AT214="T", AT214="N"), 0, IF($C214="DM", $T214, IF(OR(AT214="Y", AT214="IR"),$AM214,IF(AT214="C", IF($BI214="Y", IF($AF214="N/A", $Q214, $AF214), IF($AG214="N/A", $T214,$AG214)))))))</f>
        <v>4</v>
      </c>
      <c r="BM214" s="16">
        <f>IF(AU214="R", $CA214, IF(OR(AU214="P", AU214="T", AU214="N"), 0, IF($C214="DM", $T214, IF(OR(AU214="Y", AU214="IR"),$AM214,IF(AU214="C", IF($BI214="Y", IF($AF214="N/A", $Q214, $AF214), IF($AG214="N/A", $T214,$AG214)))))))</f>
        <v>4</v>
      </c>
      <c r="BN214" s="16">
        <f>IF(AV214="R", $CA214, IF(OR(AV214="P", AV214="T", AV214="N"), 0, IF($C214="DM", $T214, IF(OR(AV214="Y", AV214="IR"),$AM214,IF(AV214="C", IF($BI214="Y", IF($AF214="N/A", $Q214, $AF214), IF($AG214="N/A", $T214,$AG214)))))))</f>
        <v>4</v>
      </c>
      <c r="BO214" s="16">
        <f>IF(AW214="R", $CA214, IF(OR(AW214="P", AW214="T", AW214="N"), 0, IF($C214="DM", $T214, IF(OR(AW214="Y", AW214="IR"),$AM214,IF(AW214="C", IF($BI214="Y", IF($AF214="N/A", $Q214, $AF214), IF($AG214="N/A", $T214,$AG214)))))))</f>
        <v>4</v>
      </c>
      <c r="BP214" s="16">
        <f>IF(AX214="R", $CA214, IF(OR(AX214="P", AX214="T", AX214="N"), 0, IF($C214="DM", $T214, IF(OR(AX214="Y", AX214="IR"),$AM214,IF(AX214="C", IF($BI214="Y", IF($AF214="N/A", $Q214, $AF214), IF($AG214="N/A", $T214,$AG214)))))))</f>
        <v>4</v>
      </c>
      <c r="BQ214" s="16">
        <f>IF(AY214="R", $CA214, IF(OR(AY214="P", AY214="T", AY214="N"), 0, IF($C214="DM", $T214, IF(OR(AY214="Y", AY214="IR"),$AM214,IF(AY214="C", IF($BI214="Y", IF($AF214="N/A", $Q214, $AF214), IF($AG214="N/A", $T214,$AG214)))))))</f>
        <v>4</v>
      </c>
      <c r="BR214" s="16">
        <f>IF(AZ214="R", $CA214, IF(OR(AZ214="P", AZ214="T", AZ214="N"), 0, IF($C214="DM", $T214, IF(OR(AZ214="Y", AZ214="IR"),$AM214,IF(AZ214="C", IF($BI214="Y", IF($AF214="N/A", $Q214, $AF214), IF($AG214="N/A", $T214,$AG214)))))))</f>
        <v>1</v>
      </c>
      <c r="BS214" s="16">
        <f>IF(BA214="R", $CA214, IF(OR(BA214="P", BA214="T", BA214="N"), 0, IF($C214="DM", $T214, IF(OR(BA214="Y", BA214="IR"),$AM214,IF(BA214="C", IF($BI214="Y", IF($AF214="N/A", $Q214, $AF214), IF($AG214="N/A", $T214,$AG214)))))))</f>
        <v>1</v>
      </c>
      <c r="BT214" s="16">
        <f>IF(BB214="R", $CA214, IF(OR(BB214="P", BB214="T", BB214="N"), 0, IF($C214="DM", $T214, IF(OR(BB214="Y", BB214="IR"),$AM214,IF(BB214="C", IF($BI214="Y", IF($BA214="C", IF($AF214="N/A", $Q214, $AF214), IF($AF214="N/A", $T214, $AM214)), IF($AG214="N/A", $T214,$AG214)))))))</f>
        <v>1</v>
      </c>
      <c r="BU214" s="16">
        <f>IF(BC214="R", $CA214, IF(OR(BC214="P", BC214="T", BC214="N"), 0, IF($C214="DM", $T214, IF(OR(BC214="Y", BC214="IR"),$AM214,IF(BC214="C", IF($BI214="Y", IF($BA214="C", IF($AF214="N/A", $Q214, $AF214), IF($AF214="N/A", $T214, $AM214)), IF($AG214="N/A", $T214,$AG214)))))))</f>
        <v>1</v>
      </c>
      <c r="BV214" s="16">
        <f>IF(BD214="R", $CA214, IF(OR(BD214="P", BD214="T", BD214="N"), 0, IF($C214="DM", $T214, IF(OR(BD214="Y", BD214="IR"),$AM214,IF(BD214="C", IF($BI214="Y", IF($BA214="C", IF($AF214="N/A", $Q214, $AF214), IF($AF214="N/A", $T214, $AM214)), IF($AG214="N/A", $T214,$AG214)))))))</f>
        <v>1</v>
      </c>
      <c r="BW214" s="16">
        <f>IF(BE214="R", $CA214, IF(OR(BE214="P", BE214="T", BE214="N"), 0, IF($C214="DM", $T214, IF(OR(BE214="Y", BE214="IR"),$AM214,IF(BE214="C", IF($BI214="Y", IF($BA214="C", IF($AF214="N/A", $Q214, $AF214), IF($AF214="N/A", $T214, $AM214)), IF($AG214="N/A", $T214,$AG214)))))))</f>
        <v>1</v>
      </c>
      <c r="BX214" s="16">
        <f>IF(BF214="R", $CA214, IF(OR(BF214="P", BF214="T", BF214="N"), 0, IF($C214="DM", $T214, IF(OR(BF214="Y", BF214="IR"),$AM214,IF(BF214="C", IF($BI214="Y", IF($BA214="C", IF($AF214="N/A", $Q214, $AF214), IF($AF214="N/A", $T214, $AM214)), IF($AG214="N/A", $T214,$AG214)))))))</f>
        <v>1</v>
      </c>
      <c r="BY214" s="16">
        <f>IF(BG214="R", $CA214, IF(OR(BG214="P", BG214="T", BG214="N"), 0, IF($C214="DM", $T214, IF(OR(BG214="Y", BG214="IR"),$AM214,IF(BG214="C", IF($BI214="Y", IF($BA214="C", IF($AF214="N/A", $Q214, $AF214), IF($AF214="N/A", $T214, $AM214)), IF($AG214="N/A", $T214,$AG214)))))))</f>
        <v>1</v>
      </c>
      <c r="BZ214" s="16">
        <f>IF(BH214="R", $CA214, IF(OR(BH214="P", BH214="T", BH214="N"), 0, IF($C214="DM", $T214, IF(OR(BH214="Y", BH214="IR"),$AM214,IF(BH214="C", IF($BI214="Y", IF($BA214="C", IF($AF214="N/A", $Q214, $AF214), IF($AF214="N/A", $T214, $AM214)), IF($AG214="N/A", $T214,$AG214)))))))</f>
        <v>1</v>
      </c>
      <c r="CA214" s="15" t="s">
        <v>75</v>
      </c>
      <c r="CB214" s="16">
        <f>BZ214</f>
        <v>1</v>
      </c>
      <c r="CC214" s="15" t="str">
        <f>IF(OR($BH214="T", $BH214="R"), 0, IF($BH214="C", IF($BI214="Y", IF($BA214="C", 0, IF(AF214="N/A", Q214-T214, AF214-AG214)), IF($AF214="N/A", U214, AH214)), AN214))</f>
        <v>N/A</v>
      </c>
      <c r="CD214" s="15" t="str">
        <f>IF(OR($BH214="T", $BH214="R"), 0, IF($BH214="C", IF($BI214="Y", 0, IF($AF214="N/A", V214, AI214)), AO214))</f>
        <v>N/A</v>
      </c>
      <c r="CE214" s="15" t="str">
        <f>IF(OR($BH214="T", $BH214="R"), 0, IF($BH214="C", IF($BI214="Y", 0, IF($AF214="N/A", W214, AJ214)), AP214))</f>
        <v>N/A</v>
      </c>
      <c r="CF214" s="15" t="str">
        <f>IF(OR($BH214="T", $BH214="R"), 0, IF($BH214="C", IF($BI214="Y", 0, IF($AF214="N/A", X214, AK214)), AQ214))</f>
        <v>N/A</v>
      </c>
    </row>
    <row r="215" spans="1:85" x14ac:dyDescent="0.25">
      <c r="A215" s="14">
        <v>5206</v>
      </c>
      <c r="B215" s="15" t="s">
        <v>2800</v>
      </c>
      <c r="C215" s="15" t="s">
        <v>64</v>
      </c>
      <c r="D215" s="15" t="s">
        <v>57</v>
      </c>
      <c r="E215" s="15">
        <f>VLOOKUP(B215, 'Rookie Year'!$A$2:$B$55679,2,FALSE)</f>
        <v>2023</v>
      </c>
      <c r="F215" s="15">
        <v>2023</v>
      </c>
      <c r="G215" s="15" t="s">
        <v>40</v>
      </c>
      <c r="H215" s="15" t="s">
        <v>2201</v>
      </c>
      <c r="I215" s="16">
        <v>1</v>
      </c>
      <c r="J215" s="15">
        <v>3</v>
      </c>
      <c r="K215" s="17">
        <f>IF(AND(G215&lt;&gt;"N",R215="N/A"), IF(I215&lt;4, 0, 0.25),IF(I215=1, IF(J215=1,0.25, 0.25), IF(I215&lt;13, 0.25, IF(I215&lt;26, 0.4, IF(I215&lt;51, 0.6, 0.75)))))</f>
        <v>0</v>
      </c>
      <c r="L215" s="16">
        <f>I215-M215</f>
        <v>1</v>
      </c>
      <c r="M215" s="16">
        <f>ROUNDUP(I215*K215,0)</f>
        <v>0</v>
      </c>
      <c r="N215" s="16">
        <f>M215*J215</f>
        <v>0</v>
      </c>
      <c r="O215" s="16">
        <v>0</v>
      </c>
      <c r="P215" s="16">
        <v>0</v>
      </c>
      <c r="Q215" s="16">
        <f>N215-O215-P215</f>
        <v>0</v>
      </c>
      <c r="R215" s="15" t="s">
        <v>75</v>
      </c>
      <c r="S215" s="15">
        <f>IF(R215="N/A", J215-($B$1-F215), J215-($B$1-R215))</f>
        <v>2</v>
      </c>
      <c r="T215" s="16">
        <v>0</v>
      </c>
      <c r="U215" s="16">
        <v>0</v>
      </c>
      <c r="V215" s="16" t="str">
        <f>IF($S215&lt;3, "N/A", $M215)</f>
        <v>N/A</v>
      </c>
      <c r="W215" s="16" t="str">
        <f>IF($S215&lt;4, "N/A", $M215)</f>
        <v>N/A</v>
      </c>
      <c r="X215" s="16" t="str">
        <f>IF($S215&lt;5, "N/A", $M215)</f>
        <v>N/A</v>
      </c>
      <c r="Y215" s="15" t="str">
        <f>IF(SUM(T215:X215)&lt;&gt;Q215, "CHECK", "OK")</f>
        <v>OK</v>
      </c>
      <c r="Z215" s="15" t="str">
        <f>IF(F215=$B$1, "No", IF(S215=1, "Yes", "No"))</f>
        <v>No</v>
      </c>
      <c r="AA215" s="18" t="str">
        <f>IF(C215="DM", "N/A", IF(Z215="No","N/A",VLOOKUP(B215,'Extension List'!$A$3:$R$1972,18,FALSE)))</f>
        <v>N/A</v>
      </c>
      <c r="AB215" s="15" t="str">
        <f>IF(C215="DM", "N/A", IF(Z215="No","N/A",VLOOKUP(B215,'Extension List'!$A$3:$T$1972,20,FALSE)))</f>
        <v>N/A</v>
      </c>
      <c r="AC215" s="15" t="str">
        <f>IF(AA215="N/A", "N/A", 0)</f>
        <v>N/A</v>
      </c>
      <c r="AD215" s="16" t="str">
        <f>IF(AE215="N/A", "N/A", AA215-AE215)</f>
        <v>N/A</v>
      </c>
      <c r="AE215" s="16" t="str">
        <f>IF(AA215="N/A", "N/A", IF(AC215&gt;0, IF(AA215&lt;13, ROUNDUP(0.25*AA215,0), IF(AA215&lt;26, ROUNDUP(0.4*AA215,0), IF(AA215&lt;51, ROUNDUP(0.6*AA215,0), ROUNDUP(0.75*AA215,0)))), "N/A"))</f>
        <v>N/A</v>
      </c>
      <c r="AF215" s="16" t="str">
        <f>IF(AD215="N/A","N/A", (AE215*AC215)+Q215)</f>
        <v>N/A</v>
      </c>
      <c r="AG215" s="16" t="str">
        <f>IF($AF215="N/A", "N/A", "TBC")</f>
        <v>N/A</v>
      </c>
      <c r="AH215" s="16" t="str">
        <f>IF($AF215="N/A", "N/A", "TBC")</f>
        <v>N/A</v>
      </c>
      <c r="AI215" s="16" t="str">
        <f>IF($AF215="N/A","N/A",IF(AC215&gt;1,"TBC","N/A"))</f>
        <v>N/A</v>
      </c>
      <c r="AJ215" s="16" t="str">
        <f>IF($AF215="N/A","N/A",IF(AC215&gt;2,"TBC","N/A"))</f>
        <v>N/A</v>
      </c>
      <c r="AK215" s="16" t="str">
        <f>IF($AF215="N/A","N/A",IF(AC215&gt;3,"TBC","N/A"))</f>
        <v>N/A</v>
      </c>
      <c r="AL215" s="16" t="str">
        <f>IF(AC215="N/A","N/A",IF(AC215&gt;0,IF(SUM(AG215:AK215)&lt;&gt;AF215,"CHECK","OK"),"N/A"))</f>
        <v>N/A</v>
      </c>
      <c r="AM215" s="16">
        <f>IF(AD215="N/A", L215+T215, L215+AG215)</f>
        <v>1</v>
      </c>
      <c r="AN215" s="16">
        <f>IF(AD215="N/A", IF(U215="N/A", "N/A", L215+U215), AD215+AH215)</f>
        <v>1</v>
      </c>
      <c r="AO215" s="16" t="str">
        <f>IF(AD215="N/A", IF(V215="N/A", "N/A", L215+V215), IF(AI215="N/A", "N/A", AD215+AI215))</f>
        <v>N/A</v>
      </c>
      <c r="AP215" s="16" t="str">
        <f>IF(AD215="N/A", IF(W215="N/A", "N/A", L215+W215), IF(AJ215="N/A", "N/A", AD215+AJ215))</f>
        <v>N/A</v>
      </c>
      <c r="AQ215" s="16" t="str">
        <f>IF(AD215="N/A", IF(X215="N/A", "N/A", L215+X215), IF(AK215="N/A", "N/A", AD215+AK215))</f>
        <v>N/A</v>
      </c>
      <c r="AR215" s="15" t="s">
        <v>40</v>
      </c>
      <c r="AS215" s="15" t="s">
        <v>40</v>
      </c>
      <c r="AT215" s="15" t="s">
        <v>40</v>
      </c>
      <c r="AU215" s="15" t="s">
        <v>40</v>
      </c>
      <c r="AV215" s="15" t="s">
        <v>40</v>
      </c>
      <c r="AW215" s="15" t="s">
        <v>40</v>
      </c>
      <c r="AX215" s="15" t="s">
        <v>40</v>
      </c>
      <c r="AY215" s="15" t="s">
        <v>40</v>
      </c>
      <c r="AZ215" s="15" t="s">
        <v>40</v>
      </c>
      <c r="BA215" s="15" t="s">
        <v>40</v>
      </c>
      <c r="BB215" s="15" t="s">
        <v>40</v>
      </c>
      <c r="BC215" s="15" t="s">
        <v>40</v>
      </c>
      <c r="BD215" s="15" t="s">
        <v>40</v>
      </c>
      <c r="BE215" s="15" t="s">
        <v>40</v>
      </c>
      <c r="BF215" s="15" t="s">
        <v>40</v>
      </c>
      <c r="BG215" s="15" t="s">
        <v>40</v>
      </c>
      <c r="BH215" s="15" t="s">
        <v>40</v>
      </c>
      <c r="BI215" s="15"/>
      <c r="BJ215" s="16">
        <f>IF(AR215="R", $CA215, IF(OR(AR215="P", AR215="T", AR215="N"), 0, IF($C215="DM", $T215, IF(OR(AR215="Y", AR215="IR"),$AM215,IF(AR215="C", IF($BI215="Y", IF($AF215="N/A", $Q215, $AF215), IF($AG215="N/A", $T215,$AG215)))))))</f>
        <v>1</v>
      </c>
      <c r="BK215" s="16">
        <f>IF(AS215="R", $CA215, IF(OR(AS215="P", AS215="T", AS215="N"), 0, IF($C215="DM", $T215, IF(OR(AS215="Y", AS215="IR"),$AM215,IF(AS215="C", IF($BI215="Y", IF($AF215="N/A", $Q215, $AF215), IF($AG215="N/A", $T215,$AG215)))))))</f>
        <v>1</v>
      </c>
      <c r="BL215" s="16">
        <f>IF(AT215="R", $CA215, IF(OR(AT215="P", AT215="T", AT215="N"), 0, IF($C215="DM", $T215, IF(OR(AT215="Y", AT215="IR"),$AM215,IF(AT215="C", IF($BI215="Y", IF($AF215="N/A", $Q215, $AF215), IF($AG215="N/A", $T215,$AG215)))))))</f>
        <v>1</v>
      </c>
      <c r="BM215" s="16">
        <f>IF(AU215="R", $CA215, IF(OR(AU215="P", AU215="T", AU215="N"), 0, IF($C215="DM", $T215, IF(OR(AU215="Y", AU215="IR"),$AM215,IF(AU215="C", IF($BI215="Y", IF($AF215="N/A", $Q215, $AF215), IF($AG215="N/A", $T215,$AG215)))))))</f>
        <v>1</v>
      </c>
      <c r="BN215" s="16">
        <f>IF(AV215="R", $CA215, IF(OR(AV215="P", AV215="T", AV215="N"), 0, IF($C215="DM", $T215, IF(OR(AV215="Y", AV215="IR"),$AM215,IF(AV215="C", IF($BI215="Y", IF($AF215="N/A", $Q215, $AF215), IF($AG215="N/A", $T215,$AG215)))))))</f>
        <v>1</v>
      </c>
      <c r="BO215" s="16">
        <f>IF(AW215="R", $CA215, IF(OR(AW215="P", AW215="T", AW215="N"), 0, IF($C215="DM", $T215, IF(OR(AW215="Y", AW215="IR"),$AM215,IF(AW215="C", IF($BI215="Y", IF($AF215="N/A", $Q215, $AF215), IF($AG215="N/A", $T215,$AG215)))))))</f>
        <v>1</v>
      </c>
      <c r="BP215" s="16">
        <f>IF(AX215="R", $CA215, IF(OR(AX215="P", AX215="T", AX215="N"), 0, IF($C215="DM", $T215, IF(OR(AX215="Y", AX215="IR"),$AM215,IF(AX215="C", IF($BI215="Y", IF($AF215="N/A", $Q215, $AF215), IF($AG215="N/A", $T215,$AG215)))))))</f>
        <v>1</v>
      </c>
      <c r="BQ215" s="16">
        <f>IF(AY215="R", $CA215, IF(OR(AY215="P", AY215="T", AY215="N"), 0, IF($C215="DM", $T215, IF(OR(AY215="Y", AY215="IR"),$AM215,IF(AY215="C", IF($BI215="Y", IF($AF215="N/A", $Q215, $AF215), IF($AG215="N/A", $T215,$AG215)))))))</f>
        <v>1</v>
      </c>
      <c r="BR215" s="16">
        <f>IF(AZ215="R", $CA215, IF(OR(AZ215="P", AZ215="T", AZ215="N"), 0, IF($C215="DM", $T215, IF(OR(AZ215="Y", AZ215="IR"),$AM215,IF(AZ215="C", IF($BI215="Y", IF($AF215="N/A", $Q215, $AF215), IF($AG215="N/A", $T215,$AG215)))))))</f>
        <v>1</v>
      </c>
      <c r="BS215" s="16">
        <f>IF(BA215="R", $CA215, IF(OR(BA215="P", BA215="T", BA215="N"), 0, IF($C215="DM", $T215, IF(OR(BA215="Y", BA215="IR"),$AM215,IF(BA215="C", IF($BI215="Y", IF($AF215="N/A", $Q215, $AF215), IF($AG215="N/A", $T215,$AG215)))))))</f>
        <v>1</v>
      </c>
      <c r="BT215" s="16">
        <f>IF(BB215="R", $CA215, IF(OR(BB215="P", BB215="T", BB215="N"), 0, IF($C215="DM", $T215, IF(OR(BB215="Y", BB215="IR"),$AM215,IF(BB215="C", IF($BI215="Y", IF($BA215="C", IF($AF215="N/A", $Q215, $AF215), IF($AF215="N/A", $T215, $AM215)), IF($AG215="N/A", $T215,$AG215)))))))</f>
        <v>1</v>
      </c>
      <c r="BU215" s="16">
        <f>IF(BC215="R", $CA215, IF(OR(BC215="P", BC215="T", BC215="N"), 0, IF($C215="DM", $T215, IF(OR(BC215="Y", BC215="IR"),$AM215,IF(BC215="C", IF($BI215="Y", IF($BA215="C", IF($AF215="N/A", $Q215, $AF215), IF($AF215="N/A", $T215, $AM215)), IF($AG215="N/A", $T215,$AG215)))))))</f>
        <v>1</v>
      </c>
      <c r="BV215" s="16">
        <f>IF(BD215="R", $CA215, IF(OR(BD215="P", BD215="T", BD215="N"), 0, IF($C215="DM", $T215, IF(OR(BD215="Y", BD215="IR"),$AM215,IF(BD215="C", IF($BI215="Y", IF($BA215="C", IF($AF215="N/A", $Q215, $AF215), IF($AF215="N/A", $T215, $AM215)), IF($AG215="N/A", $T215,$AG215)))))))</f>
        <v>1</v>
      </c>
      <c r="BW215" s="16">
        <f>IF(BE215="R", $CA215, IF(OR(BE215="P", BE215="T", BE215="N"), 0, IF($C215="DM", $T215, IF(OR(BE215="Y", BE215="IR"),$AM215,IF(BE215="C", IF($BI215="Y", IF($BA215="C", IF($AF215="N/A", $Q215, $AF215), IF($AF215="N/A", $T215, $AM215)), IF($AG215="N/A", $T215,$AG215)))))))</f>
        <v>1</v>
      </c>
      <c r="BX215" s="16">
        <f>IF(BF215="R", $CA215, IF(OR(BF215="P", BF215="T", BF215="N"), 0, IF($C215="DM", $T215, IF(OR(BF215="Y", BF215="IR"),$AM215,IF(BF215="C", IF($BI215="Y", IF($BA215="C", IF($AF215="N/A", $Q215, $AF215), IF($AF215="N/A", $T215, $AM215)), IF($AG215="N/A", $T215,$AG215)))))))</f>
        <v>1</v>
      </c>
      <c r="BY215" s="16">
        <f>IF(BG215="R", $CA215, IF(OR(BG215="P", BG215="T", BG215="N"), 0, IF($C215="DM", $T215, IF(OR(BG215="Y", BG215="IR"),$AM215,IF(BG215="C", IF($BI215="Y", IF($BA215="C", IF($AF215="N/A", $Q215, $AF215), IF($AF215="N/A", $T215, $AM215)), IF($AG215="N/A", $T215,$AG215)))))))</f>
        <v>1</v>
      </c>
      <c r="BZ215" s="16">
        <f>IF(BH215="R", $CA215, IF(OR(BH215="P", BH215="T", BH215="N"), 0, IF($C215="DM", $T215, IF(OR(BH215="Y", BH215="IR"),$AM215,IF(BH215="C", IF($BI215="Y", IF($BA215="C", IF($AF215="N/A", $Q215, $AF215), IF($AF215="N/A", $T215, $AM215)), IF($AG215="N/A", $T215,$AG215)))))))</f>
        <v>1</v>
      </c>
      <c r="CA215" s="15" t="s">
        <v>75</v>
      </c>
      <c r="CB215" s="16">
        <f>BZ215</f>
        <v>1</v>
      </c>
      <c r="CC215" s="15">
        <f>IF(OR($BH215="T", $BH215="R"), 0, IF($BH215="C", IF($BI215="Y", IF($BA215="C", 0, IF(AF215="N/A", Q215-T215, AF215-AG215)), IF($AF215="N/A", U215, AH215)), AN215))</f>
        <v>1</v>
      </c>
      <c r="CD215" s="15" t="str">
        <f>IF(OR($BH215="T", $BH215="R"), 0, IF($BH215="C", IF($BI215="Y", 0, IF($AF215="N/A", V215, AI215)), AO215))</f>
        <v>N/A</v>
      </c>
      <c r="CE215" s="15" t="str">
        <f>IF(OR($BH215="T", $BH215="R"), 0, IF($BH215="C", IF($BI215="Y", 0, IF($AF215="N/A", W215, AJ215)), AP215))</f>
        <v>N/A</v>
      </c>
      <c r="CF215" s="15" t="str">
        <f>IF(OR($BH215="T", $BH215="R"), 0, IF($BH215="C", IF($BI215="Y", 0, IF($AF215="N/A", X215, AK215)), AQ215))</f>
        <v>N/A</v>
      </c>
      <c r="CG215" t="str">
        <f>IF(AC215="N/A", "S:"&amp;L215&amp;" G:"&amp;M215&amp;" GR:"&amp;Q215, IF(AC215=0, "S:"&amp;L215&amp;" G:"&amp;M215&amp;" GR:"&amp;Q215, "S:"&amp;L215&amp;"/"&amp;AD215&amp;" G:"&amp;AE215&amp;" GR:"&amp;AF215))</f>
        <v>S:1 G:0 GR:0</v>
      </c>
    </row>
    <row r="216" spans="1:85" x14ac:dyDescent="0.25">
      <c r="A216" s="14">
        <v>3121</v>
      </c>
      <c r="B216" s="15" t="s">
        <v>2930</v>
      </c>
      <c r="C216" s="15" t="s">
        <v>64</v>
      </c>
      <c r="D216" s="15" t="s">
        <v>57</v>
      </c>
      <c r="E216" s="15">
        <f>VLOOKUP(B216, 'Rookie Year'!$A$2:$B$55679,2,FALSE)</f>
        <v>2019</v>
      </c>
      <c r="F216" s="15">
        <v>2019</v>
      </c>
      <c r="G216" s="15" t="s">
        <v>40</v>
      </c>
      <c r="H216" s="15" t="s">
        <v>1927</v>
      </c>
      <c r="I216" s="16">
        <v>4</v>
      </c>
      <c r="J216" s="15">
        <v>4</v>
      </c>
      <c r="K216" s="17">
        <f>IF(AND(G216&lt;&gt;"N",R216="N/A"), IF(I216&lt;4, 0, 0.25),IF(I216=1, IF(J216=1,0.25, 0.25), IF(I216&lt;13, 0.25, IF(I216&lt;26, 0.4, IF(I216&lt;51, 0.6, 0.75)))))</f>
        <v>0.25</v>
      </c>
      <c r="L216" s="16">
        <f>I216-M216</f>
        <v>3</v>
      </c>
      <c r="M216" s="16">
        <f>ROUNDUP(I216*K216,0)</f>
        <v>1</v>
      </c>
      <c r="N216" s="16">
        <f>M216*J216</f>
        <v>4</v>
      </c>
      <c r="O216" s="16">
        <v>3</v>
      </c>
      <c r="P216" s="16">
        <v>0</v>
      </c>
      <c r="Q216" s="16">
        <f>N216-O216-P216</f>
        <v>1</v>
      </c>
      <c r="R216" s="15">
        <v>2021</v>
      </c>
      <c r="S216" s="15">
        <f>IF(R216="N/A", J216-($B$1-F216), J216-($B$1-R216))</f>
        <v>1</v>
      </c>
      <c r="T216" s="16">
        <v>1</v>
      </c>
      <c r="U216" s="16" t="str">
        <f>IF($S216&lt;2, "N/A", $M216)</f>
        <v>N/A</v>
      </c>
      <c r="V216" s="16" t="str">
        <f>IF($S216&lt;3, "N/A", $M216)</f>
        <v>N/A</v>
      </c>
      <c r="W216" s="16" t="str">
        <f>IF($S216&lt;4, "N/A", $M216)</f>
        <v>N/A</v>
      </c>
      <c r="X216" s="16" t="str">
        <f>IF($S216&lt;5, "N/A", $M216)</f>
        <v>N/A</v>
      </c>
      <c r="Y216" s="15" t="str">
        <f>IF(SUM(T216:X216)&lt;&gt;Q216, "CHECK", "OK")</f>
        <v>OK</v>
      </c>
      <c r="Z216" s="15" t="str">
        <f>IF(F216=$B$1, "No", IF(S216=1, "Yes", "No"))</f>
        <v>Yes</v>
      </c>
      <c r="AA216" s="18">
        <f>IF(C216="DM", "N/A", IF(Z216="No","N/A",VLOOKUP(B216,'Extension List'!$A$3:$R$1972,18,FALSE)))</f>
        <v>1</v>
      </c>
      <c r="AB216" s="15">
        <f>IF(C216="DM", "N/A", IF(Z216="No","N/A",VLOOKUP(B216,'Extension List'!$A$3:$T$1972,20,FALSE)))</f>
        <v>1</v>
      </c>
      <c r="AC216" s="15">
        <f>IF(AA216="N/A", "N/A", 0)</f>
        <v>0</v>
      </c>
      <c r="AD216" s="16" t="str">
        <f>IF(AE216="N/A", "N/A", AA216-AE216)</f>
        <v>N/A</v>
      </c>
      <c r="AE216" s="16" t="str">
        <f>IF(AA216="N/A", "N/A", IF(AC216&gt;0, IF(AA216&lt;13, ROUNDUP(0.25*AA216,0), IF(AA216&lt;26, ROUNDUP(0.4*AA216,0), IF(AA216&lt;51, ROUNDUP(0.6*AA216,0), ROUNDUP(0.75*AA216,0)))), "N/A"))</f>
        <v>N/A</v>
      </c>
      <c r="AF216" s="16" t="str">
        <f>IF(AD216="N/A","N/A", (AE216*AC216)+Q216)</f>
        <v>N/A</v>
      </c>
      <c r="AG216" s="16" t="str">
        <f>IF($AF216="N/A", "N/A", "TBC")</f>
        <v>N/A</v>
      </c>
      <c r="AH216" s="16" t="str">
        <f>IF($AF216="N/A", "N/A", "TBC")</f>
        <v>N/A</v>
      </c>
      <c r="AI216" s="16" t="str">
        <f>IF($AF216="N/A","N/A",IF(AC216&gt;1,"TBC","N/A"))</f>
        <v>N/A</v>
      </c>
      <c r="AJ216" s="16" t="str">
        <f>IF($AF216="N/A","N/A",IF(AC216&gt;2,"TBC","N/A"))</f>
        <v>N/A</v>
      </c>
      <c r="AK216" s="16" t="str">
        <f>IF($AF216="N/A","N/A",IF(AC216&gt;3,"TBC","N/A"))</f>
        <v>N/A</v>
      </c>
      <c r="AL216" s="16" t="str">
        <f>IF(AC216="N/A","N/A",IF(AC216&gt;0,IF(SUM(AG216:AK216)&lt;&gt;AF216,"CHECK","OK"),"N/A"))</f>
        <v>N/A</v>
      </c>
      <c r="AM216" s="16">
        <f>IF(AD216="N/A", L216+T216, L216+AG216)</f>
        <v>4</v>
      </c>
      <c r="AN216" s="16" t="str">
        <f>IF(AD216="N/A", IF(U216="N/A", "N/A", L216+U216), AD216+AH216)</f>
        <v>N/A</v>
      </c>
      <c r="AO216" s="16" t="str">
        <f>IF(AD216="N/A", IF(V216="N/A", "N/A", L216+V216), IF(AI216="N/A", "N/A", AD216+AI216))</f>
        <v>N/A</v>
      </c>
      <c r="AP216" s="16" t="str">
        <f>IF(AD216="N/A", IF(W216="N/A", "N/A", L216+W216), IF(AJ216="N/A", "N/A", AD216+AJ216))</f>
        <v>N/A</v>
      </c>
      <c r="AQ216" s="16" t="str">
        <f>IF(AD216="N/A", IF(X216="N/A", "N/A", L216+X216), IF(AK216="N/A", "N/A", AD216+AK216))</f>
        <v>N/A</v>
      </c>
      <c r="AR216" s="15" t="s">
        <v>44</v>
      </c>
      <c r="AS216" s="15" t="s">
        <v>44</v>
      </c>
      <c r="AT216" s="15" t="s">
        <v>44</v>
      </c>
      <c r="AU216" s="15" t="s">
        <v>44</v>
      </c>
      <c r="AV216" s="15" t="s">
        <v>44</v>
      </c>
      <c r="AW216" s="15" t="s">
        <v>44</v>
      </c>
      <c r="AX216" s="15" t="s">
        <v>44</v>
      </c>
      <c r="AY216" s="15" t="s">
        <v>44</v>
      </c>
      <c r="AZ216" s="15" t="s">
        <v>44</v>
      </c>
      <c r="BA216" s="15" t="s">
        <v>44</v>
      </c>
      <c r="BB216" s="15" t="s">
        <v>44</v>
      </c>
      <c r="BC216" s="15" t="s">
        <v>44</v>
      </c>
      <c r="BD216" s="15" t="s">
        <v>44</v>
      </c>
      <c r="BE216" s="15" t="s">
        <v>44</v>
      </c>
      <c r="BF216" s="15" t="s">
        <v>44</v>
      </c>
      <c r="BG216" s="15" t="s">
        <v>44</v>
      </c>
      <c r="BH216" s="15" t="s">
        <v>44</v>
      </c>
      <c r="BI216" s="15"/>
      <c r="BJ216" s="16">
        <f>IF(AR216="R", $CA216, IF(OR(AR216="P", AR216="T", AR216="N"), 0, IF($C216="DM", $T216, IF(OR(AR216="Y", AR216="IR"),$AM216,IF(AR216="C", IF($BI216="Y", IF($AF216="N/A", $Q216, $AF216), IF($AG216="N/A", $T216,$AG216)))))))</f>
        <v>1</v>
      </c>
      <c r="BK216" s="16">
        <f>IF(AS216="R", $CA216, IF(OR(AS216="P", AS216="T", AS216="N"), 0, IF($C216="DM", $T216, IF(OR(AS216="Y", AS216="IR"),$AM216,IF(AS216="C", IF($BI216="Y", IF($AF216="N/A", $Q216, $AF216), IF($AG216="N/A", $T216,$AG216)))))))</f>
        <v>1</v>
      </c>
      <c r="BL216" s="16">
        <f>IF(AT216="R", $CA216, IF(OR(AT216="P", AT216="T", AT216="N"), 0, IF($C216="DM", $T216, IF(OR(AT216="Y", AT216="IR"),$AM216,IF(AT216="C", IF($BI216="Y", IF($AF216="N/A", $Q216, $AF216), IF($AG216="N/A", $T216,$AG216)))))))</f>
        <v>1</v>
      </c>
      <c r="BM216" s="16">
        <f>IF(AU216="R", $CA216, IF(OR(AU216="P", AU216="T", AU216="N"), 0, IF($C216="DM", $T216, IF(OR(AU216="Y", AU216="IR"),$AM216,IF(AU216="C", IF($BI216="Y", IF($AF216="N/A", $Q216, $AF216), IF($AG216="N/A", $T216,$AG216)))))))</f>
        <v>1</v>
      </c>
      <c r="BN216" s="16">
        <f>IF(AV216="R", $CA216, IF(OR(AV216="P", AV216="T", AV216="N"), 0, IF($C216="DM", $T216, IF(OR(AV216="Y", AV216="IR"),$AM216,IF(AV216="C", IF($BI216="Y", IF($AF216="N/A", $Q216, $AF216), IF($AG216="N/A", $T216,$AG216)))))))</f>
        <v>1</v>
      </c>
      <c r="BO216" s="16">
        <f>IF(AW216="R", $CA216, IF(OR(AW216="P", AW216="T", AW216="N"), 0, IF($C216="DM", $T216, IF(OR(AW216="Y", AW216="IR"),$AM216,IF(AW216="C", IF($BI216="Y", IF($AF216="N/A", $Q216, $AF216), IF($AG216="N/A", $T216,$AG216)))))))</f>
        <v>1</v>
      </c>
      <c r="BP216" s="16">
        <f>IF(AX216="R", $CA216, IF(OR(AX216="P", AX216="T", AX216="N"), 0, IF($C216="DM", $T216, IF(OR(AX216="Y", AX216="IR"),$AM216,IF(AX216="C", IF($BI216="Y", IF($AF216="N/A", $Q216, $AF216), IF($AG216="N/A", $T216,$AG216)))))))</f>
        <v>1</v>
      </c>
      <c r="BQ216" s="16">
        <f>IF(AY216="R", $CA216, IF(OR(AY216="P", AY216="T", AY216="N"), 0, IF($C216="DM", $T216, IF(OR(AY216="Y", AY216="IR"),$AM216,IF(AY216="C", IF($BI216="Y", IF($AF216="N/A", $Q216, $AF216), IF($AG216="N/A", $T216,$AG216)))))))</f>
        <v>1</v>
      </c>
      <c r="BR216" s="16">
        <f>IF(AZ216="R", $CA216, IF(OR(AZ216="P", AZ216="T", AZ216="N"), 0, IF($C216="DM", $T216, IF(OR(AZ216="Y", AZ216="IR"),$AM216,IF(AZ216="C", IF($BI216="Y", IF($AF216="N/A", $Q216, $AF216), IF($AG216="N/A", $T216,$AG216)))))))</f>
        <v>1</v>
      </c>
      <c r="BS216" s="16">
        <f>IF(BA216="R", $CA216, IF(OR(BA216="P", BA216="T", BA216="N"), 0, IF($C216="DM", $T216, IF(OR(BA216="Y", BA216="IR"),$AM216,IF(BA216="C", IF($BI216="Y", IF($AF216="N/A", $Q216, $AF216), IF($AG216="N/A", $T216,$AG216)))))))</f>
        <v>1</v>
      </c>
      <c r="BT216" s="16">
        <f>IF(BB216="R", $CA216, IF(OR(BB216="P", BB216="T", BB216="N"), 0, IF($C216="DM", $T216, IF(OR(BB216="Y", BB216="IR"),$AM216,IF(BB216="C", IF($BI216="Y", IF($BA216="C", IF($AF216="N/A", $Q216, $AF216), IF($AF216="N/A", $T216, $AM216)), IF($AG216="N/A", $T216,$AG216)))))))</f>
        <v>1</v>
      </c>
      <c r="BU216" s="16">
        <f>IF(BC216="R", $CA216, IF(OR(BC216="P", BC216="T", BC216="N"), 0, IF($C216="DM", $T216, IF(OR(BC216="Y", BC216="IR"),$AM216,IF(BC216="C", IF($BI216="Y", IF($BA216="C", IF($AF216="N/A", $Q216, $AF216), IF($AF216="N/A", $T216, $AM216)), IF($AG216="N/A", $T216,$AG216)))))))</f>
        <v>1</v>
      </c>
      <c r="BV216" s="16">
        <f>IF(BD216="R", $CA216, IF(OR(BD216="P", BD216="T", BD216="N"), 0, IF($C216="DM", $T216, IF(OR(BD216="Y", BD216="IR"),$AM216,IF(BD216="C", IF($BI216="Y", IF($BA216="C", IF($AF216="N/A", $Q216, $AF216), IF($AF216="N/A", $T216, $AM216)), IF($AG216="N/A", $T216,$AG216)))))))</f>
        <v>1</v>
      </c>
      <c r="BW216" s="16">
        <f>IF(BE216="R", $CA216, IF(OR(BE216="P", BE216="T", BE216="N"), 0, IF($C216="DM", $T216, IF(OR(BE216="Y", BE216="IR"),$AM216,IF(BE216="C", IF($BI216="Y", IF($BA216="C", IF($AF216="N/A", $Q216, $AF216), IF($AF216="N/A", $T216, $AM216)), IF($AG216="N/A", $T216,$AG216)))))))</f>
        <v>1</v>
      </c>
      <c r="BX216" s="16">
        <f>IF(BF216="R", $CA216, IF(OR(BF216="P", BF216="T", BF216="N"), 0, IF($C216="DM", $T216, IF(OR(BF216="Y", BF216="IR"),$AM216,IF(BF216="C", IF($BI216="Y", IF($BA216="C", IF($AF216="N/A", $Q216, $AF216), IF($AF216="N/A", $T216, $AM216)), IF($AG216="N/A", $T216,$AG216)))))))</f>
        <v>1</v>
      </c>
      <c r="BY216" s="16">
        <f>IF(BG216="R", $CA216, IF(OR(BG216="P", BG216="T", BG216="N"), 0, IF($C216="DM", $T216, IF(OR(BG216="Y", BG216="IR"),$AM216,IF(BG216="C", IF($BI216="Y", IF($BA216="C", IF($AF216="N/A", $Q216, $AF216), IF($AF216="N/A", $T216, $AM216)), IF($AG216="N/A", $T216,$AG216)))))))</f>
        <v>1</v>
      </c>
      <c r="BZ216" s="16">
        <f>IF(BH216="R", $CA216, IF(OR(BH216="P", BH216="T", BH216="N"), 0, IF($C216="DM", $T216, IF(OR(BH216="Y", BH216="IR"),$AM216,IF(BH216="C", IF($BI216="Y", IF($BA216="C", IF($AF216="N/A", $Q216, $AF216), IF($AF216="N/A", $T216, $AM216)), IF($AG216="N/A", $T216,$AG216)))))))</f>
        <v>1</v>
      </c>
      <c r="CA216" s="15" t="s">
        <v>75</v>
      </c>
      <c r="CB216" s="16">
        <f>BZ216</f>
        <v>1</v>
      </c>
      <c r="CC216" s="15" t="str">
        <f>IF(OR($BH216="T", $BH216="R"), 0, IF($BH216="C", IF($BI216="Y", IF($BA216="C", 0, IF(AF216="N/A", Q216-T216, AF216-AG216)), IF($AF216="N/A", U216, AH216)), AN216))</f>
        <v>N/A</v>
      </c>
      <c r="CD216" s="15" t="str">
        <f>IF(OR($BH216="T", $BH216="R"), 0, IF($BH216="C", IF($BI216="Y", 0, IF($AF216="N/A", V216, AI216)), AO216))</f>
        <v>N/A</v>
      </c>
      <c r="CE216" s="15" t="str">
        <f>IF(OR($BH216="T", $BH216="R"), 0, IF($BH216="C", IF($BI216="Y", 0, IF($AF216="N/A", W216, AJ216)), AP216))</f>
        <v>N/A</v>
      </c>
      <c r="CF216" s="15" t="str">
        <f>IF(OR($BH216="T", $BH216="R"), 0, IF($BH216="C", IF($BI216="Y", 0, IF($AF216="N/A", X216, AK216)), AQ216))</f>
        <v>N/A</v>
      </c>
      <c r="CG216" t="str">
        <f>IF(AC216="N/A", "S:"&amp;L216&amp;" G:"&amp;M216&amp;" GR:"&amp;Q216, IF(AC216=0, "S:"&amp;L216&amp;" G:"&amp;M216&amp;" GR:"&amp;Q216, "S:"&amp;L216&amp;"/"&amp;AD216&amp;" G:"&amp;AE216&amp;" GR:"&amp;AF216))</f>
        <v>S:3 G:1 GR:1</v>
      </c>
    </row>
    <row r="217" spans="1:85" x14ac:dyDescent="0.25">
      <c r="A217" s="14">
        <v>3220</v>
      </c>
      <c r="B217" s="15" t="s">
        <v>1729</v>
      </c>
      <c r="C217" s="15" t="s">
        <v>64</v>
      </c>
      <c r="D217" s="15" t="s">
        <v>57</v>
      </c>
      <c r="E217" s="15">
        <f>VLOOKUP(B217, 'Rookie Year'!$A$2:$B$55679,2,FALSE)</f>
        <v>2015</v>
      </c>
      <c r="F217" s="15">
        <v>2019</v>
      </c>
      <c r="G217" s="15" t="s">
        <v>42</v>
      </c>
      <c r="H217" s="15" t="s">
        <v>1928</v>
      </c>
      <c r="I217" s="16">
        <v>42</v>
      </c>
      <c r="J217" s="15">
        <v>5</v>
      </c>
      <c r="K217" s="17">
        <f>IF(AND(G217&lt;&gt;"N",R217="N/A"), IF(I217&lt;4, 0, 0.25),IF(I217=1, IF(J217=1,0.25, 0.25), IF(I217&lt;13, 0.25, IF(I217&lt;26, 0.4, IF(I217&lt;51, 0.6, 0.75)))))</f>
        <v>0.6</v>
      </c>
      <c r="L217" s="16">
        <f>I217-M217</f>
        <v>16</v>
      </c>
      <c r="M217" s="16">
        <f>ROUNDUP(I217*K217,0)</f>
        <v>26</v>
      </c>
      <c r="N217" s="16">
        <f>M217*J217</f>
        <v>130</v>
      </c>
      <c r="O217" s="16">
        <v>78</v>
      </c>
      <c r="P217" s="16">
        <v>0</v>
      </c>
      <c r="Q217" s="16">
        <f>N217-O217-P217</f>
        <v>52</v>
      </c>
      <c r="R217" s="15">
        <v>2021</v>
      </c>
      <c r="S217" s="15">
        <f>IF(R217="N/A", J217-($B$1-F217), J217-($B$1-R217))</f>
        <v>2</v>
      </c>
      <c r="T217" s="16">
        <v>26</v>
      </c>
      <c r="U217" s="16">
        <v>26</v>
      </c>
      <c r="V217" s="16" t="str">
        <f>IF($S217&lt;3, "N/A", $M217)</f>
        <v>N/A</v>
      </c>
      <c r="W217" s="16" t="str">
        <f>IF($S217&lt;4, "N/A", $M217)</f>
        <v>N/A</v>
      </c>
      <c r="X217" s="16" t="str">
        <f>IF($S217&lt;5, "N/A", $M217)</f>
        <v>N/A</v>
      </c>
      <c r="Y217" s="15" t="str">
        <f>IF(SUM(T217:X217)&lt;&gt;Q217, "CHECK", "OK")</f>
        <v>OK</v>
      </c>
      <c r="Z217" s="15" t="str">
        <f>IF(F217=$B$1, "No", IF(S217=1, "Yes", "No"))</f>
        <v>No</v>
      </c>
      <c r="AA217" s="18" t="str">
        <f>IF(C217="DM", "N/A", IF(Z217="No","N/A",VLOOKUP(B217,'Extension List'!$A$3:$R$1972,18,FALSE)))</f>
        <v>N/A</v>
      </c>
      <c r="AB217" s="15" t="str">
        <f>IF(C217="DM", "N/A", IF(Z217="No","N/A",VLOOKUP(B217,'Extension List'!$A$3:$T$1972,20,FALSE)))</f>
        <v>N/A</v>
      </c>
      <c r="AC217" s="15" t="str">
        <f>IF(AA217="N/A", "N/A", 0)</f>
        <v>N/A</v>
      </c>
      <c r="AD217" s="16" t="str">
        <f>IF(AE217="N/A", "N/A", AA217-AE217)</f>
        <v>N/A</v>
      </c>
      <c r="AE217" s="16" t="str">
        <f>IF(AA217="N/A", "N/A", IF(AC217&gt;0, IF(AA217&lt;13, ROUNDUP(0.25*AA217,0), IF(AA217&lt;26, ROUNDUP(0.4*AA217,0), IF(AA217&lt;51, ROUNDUP(0.6*AA217,0), ROUNDUP(0.75*AA217,0)))), "N/A"))</f>
        <v>N/A</v>
      </c>
      <c r="AF217" s="16" t="str">
        <f>IF(AD217="N/A","N/A", (AE217*AC217)+Q217)</f>
        <v>N/A</v>
      </c>
      <c r="AG217" s="16" t="str">
        <f>IF($AF217="N/A", "N/A", "TBC")</f>
        <v>N/A</v>
      </c>
      <c r="AH217" s="16" t="str">
        <f>IF($AF217="N/A", "N/A", "TBC")</f>
        <v>N/A</v>
      </c>
      <c r="AI217" s="16" t="str">
        <f>IF($AF217="N/A","N/A",IF(AC217&gt;1,"TBC","N/A"))</f>
        <v>N/A</v>
      </c>
      <c r="AJ217" s="16" t="str">
        <f>IF($AF217="N/A","N/A",IF(AC217&gt;2,"TBC","N/A"))</f>
        <v>N/A</v>
      </c>
      <c r="AK217" s="16" t="str">
        <f>IF($AF217="N/A","N/A",IF(AC217&gt;3,"TBC","N/A"))</f>
        <v>N/A</v>
      </c>
      <c r="AL217" s="16" t="str">
        <f>IF(AC217="N/A","N/A",IF(AC217&gt;0,IF(SUM(AG217:AK217)&lt;&gt;AF217,"CHECK","OK"),"N/A"))</f>
        <v>N/A</v>
      </c>
      <c r="AM217" s="16">
        <f>IF(AD217="N/A", L217+T217, L217+AG217)</f>
        <v>42</v>
      </c>
      <c r="AN217" s="16">
        <f>IF(AD217="N/A", IF(U217="N/A", "N/A", L217+U217), AD217+AH217)</f>
        <v>42</v>
      </c>
      <c r="AO217" s="16" t="str">
        <f>IF(AD217="N/A", IF(V217="N/A", "N/A", L217+V217), IF(AI217="N/A", "N/A", AD217+AI217))</f>
        <v>N/A</v>
      </c>
      <c r="AP217" s="16" t="str">
        <f>IF(AD217="N/A", IF(W217="N/A", "N/A", L217+W217), IF(AJ217="N/A", "N/A", AD217+AJ217))</f>
        <v>N/A</v>
      </c>
      <c r="AQ217" s="16" t="str">
        <f>IF(AD217="N/A", IF(X217="N/A", "N/A", L217+X217), IF(AK217="N/A", "N/A", AD217+AK217))</f>
        <v>N/A</v>
      </c>
      <c r="AR217" s="15" t="s">
        <v>50</v>
      </c>
      <c r="AS217" s="15" t="s">
        <v>50</v>
      </c>
      <c r="AT217" s="15" t="s">
        <v>50</v>
      </c>
      <c r="AU217" s="15" t="s">
        <v>50</v>
      </c>
      <c r="AV217" s="15" t="s">
        <v>50</v>
      </c>
      <c r="AW217" s="15" t="s">
        <v>50</v>
      </c>
      <c r="AX217" s="15" t="s">
        <v>50</v>
      </c>
      <c r="AY217" s="15" t="s">
        <v>50</v>
      </c>
      <c r="AZ217" s="15" t="s">
        <v>50</v>
      </c>
      <c r="BA217" s="15" t="s">
        <v>50</v>
      </c>
      <c r="BB217" s="15" t="s">
        <v>50</v>
      </c>
      <c r="BC217" s="15" t="s">
        <v>50</v>
      </c>
      <c r="BD217" s="15" t="s">
        <v>50</v>
      </c>
      <c r="BE217" s="15" t="s">
        <v>50</v>
      </c>
      <c r="BF217" s="15" t="s">
        <v>50</v>
      </c>
      <c r="BG217" s="15" t="s">
        <v>50</v>
      </c>
      <c r="BH217" s="15" t="s">
        <v>50</v>
      </c>
      <c r="BI217" s="15"/>
      <c r="BJ217" s="16" t="str">
        <f>IF(AR217="R", $CA217, IF(OR(AR217="P", AR217="T", AR217="N"), 0, IF($C217="DM", $T217, IF(OR(AR217="Y", AR217="IR"),$AM217,IF(AR217="C", IF($BI217="Y", IF($AF217="N/A", $Q217, $AF217), IF($AG217="N/A", $T217,$AG217)))))))</f>
        <v>N/A</v>
      </c>
      <c r="BK217" s="16" t="str">
        <f>IF(AS217="R", $CA217, IF(OR(AS217="P", AS217="T", AS217="N"), 0, IF($C217="DM", $T217, IF(OR(AS217="Y", AS217="IR"),$AM217,IF(AS217="C", IF($BI217="Y", IF($AF217="N/A", $Q217, $AF217), IF($AG217="N/A", $T217,$AG217)))))))</f>
        <v>N/A</v>
      </c>
      <c r="BL217" s="16" t="str">
        <f>IF(AT217="R", $CA217, IF(OR(AT217="P", AT217="T", AT217="N"), 0, IF($C217="DM", $T217, IF(OR(AT217="Y", AT217="IR"),$AM217,IF(AT217="C", IF($BI217="Y", IF($AF217="N/A", $Q217, $AF217), IF($AG217="N/A", $T217,$AG217)))))))</f>
        <v>N/A</v>
      </c>
      <c r="BM217" s="16" t="str">
        <f>IF(AU217="R", $CA217, IF(OR(AU217="P", AU217="T", AU217="N"), 0, IF($C217="DM", $T217, IF(OR(AU217="Y", AU217="IR"),$AM217,IF(AU217="C", IF($BI217="Y", IF($AF217="N/A", $Q217, $AF217), IF($AG217="N/A", $T217,$AG217)))))))</f>
        <v>N/A</v>
      </c>
      <c r="BN217" s="16" t="str">
        <f>IF(AV217="R", $CA217, IF(OR(AV217="P", AV217="T", AV217="N"), 0, IF($C217="DM", $T217, IF(OR(AV217="Y", AV217="IR"),$AM217,IF(AV217="C", IF($BI217="Y", IF($AF217="N/A", $Q217, $AF217), IF($AG217="N/A", $T217,$AG217)))))))</f>
        <v>N/A</v>
      </c>
      <c r="BO217" s="16" t="str">
        <f>IF(AW217="R", $CA217, IF(OR(AW217="P", AW217="T", AW217="N"), 0, IF($C217="DM", $T217, IF(OR(AW217="Y", AW217="IR"),$AM217,IF(AW217="C", IF($BI217="Y", IF($AF217="N/A", $Q217, $AF217), IF($AG217="N/A", $T217,$AG217)))))))</f>
        <v>N/A</v>
      </c>
      <c r="BP217" s="16" t="str">
        <f>IF(AX217="R", $CA217, IF(OR(AX217="P", AX217="T", AX217="N"), 0, IF($C217="DM", $T217, IF(OR(AX217="Y", AX217="IR"),$AM217,IF(AX217="C", IF($BI217="Y", IF($AF217="N/A", $Q217, $AF217), IF($AG217="N/A", $T217,$AG217)))))))</f>
        <v>N/A</v>
      </c>
      <c r="BQ217" s="16" t="str">
        <f>IF(AY217="R", $CA217, IF(OR(AY217="P", AY217="T", AY217="N"), 0, IF($C217="DM", $T217, IF(OR(AY217="Y", AY217="IR"),$AM217,IF(AY217="C", IF($BI217="Y", IF($AF217="N/A", $Q217, $AF217), IF($AG217="N/A", $T217,$AG217)))))))</f>
        <v>N/A</v>
      </c>
      <c r="BR217" s="16" t="str">
        <f>IF(AZ217="R", $CA217, IF(OR(AZ217="P", AZ217="T", AZ217="N"), 0, IF($C217="DM", $T217, IF(OR(AZ217="Y", AZ217="IR"),$AM217,IF(AZ217="C", IF($BI217="Y", IF($AF217="N/A", $Q217, $AF217), IF($AG217="N/A", $T217,$AG217)))))))</f>
        <v>N/A</v>
      </c>
      <c r="BS217" s="16" t="str">
        <f>IF(BA217="R", $CA217, IF(OR(BA217="P", BA217="T", BA217="N"), 0, IF($C217="DM", $T217, IF(OR(BA217="Y", BA217="IR"),$AM217,IF(BA217="C", IF($BI217="Y", IF($AF217="N/A", $Q217, $AF217), IF($AG217="N/A", $T217,$AG217)))))))</f>
        <v>N/A</v>
      </c>
      <c r="BT217" s="16" t="str">
        <f>IF(BB217="R", $CA217, IF(OR(BB217="P", BB217="T", BB217="N"), 0, IF($C217="DM", $T217, IF(OR(BB217="Y", BB217="IR"),$AM217,IF(BB217="C", IF($BI217="Y", IF($BA217="C", IF($AF217="N/A", $Q217, $AF217), IF($AF217="N/A", $T217, $AM217)), IF($AG217="N/A", $T217,$AG217)))))))</f>
        <v>N/A</v>
      </c>
      <c r="BU217" s="16" t="str">
        <f>IF(BC217="R", $CA217, IF(OR(BC217="P", BC217="T", BC217="N"), 0, IF($C217="DM", $T217, IF(OR(BC217="Y", BC217="IR"),$AM217,IF(BC217="C", IF($BI217="Y", IF($BA217="C", IF($AF217="N/A", $Q217, $AF217), IF($AF217="N/A", $T217, $AM217)), IF($AG217="N/A", $T217,$AG217)))))))</f>
        <v>N/A</v>
      </c>
      <c r="BV217" s="16" t="str">
        <f>IF(BD217="R", $CA217, IF(OR(BD217="P", BD217="T", BD217="N"), 0, IF($C217="DM", $T217, IF(OR(BD217="Y", BD217="IR"),$AM217,IF(BD217="C", IF($BI217="Y", IF($BA217="C", IF($AF217="N/A", $Q217, $AF217), IF($AF217="N/A", $T217, $AM217)), IF($AG217="N/A", $T217,$AG217)))))))</f>
        <v>N/A</v>
      </c>
      <c r="BW217" s="16" t="str">
        <f>IF(BE217="R", $CA217, IF(OR(BE217="P", BE217="T", BE217="N"), 0, IF($C217="DM", $T217, IF(OR(BE217="Y", BE217="IR"),$AM217,IF(BE217="C", IF($BI217="Y", IF($BA217="C", IF($AF217="N/A", $Q217, $AF217), IF($AF217="N/A", $T217, $AM217)), IF($AG217="N/A", $T217,$AG217)))))))</f>
        <v>N/A</v>
      </c>
      <c r="BX217" s="16" t="str">
        <f>IF(BF217="R", $CA217, IF(OR(BF217="P", BF217="T", BF217="N"), 0, IF($C217="DM", $T217, IF(OR(BF217="Y", BF217="IR"),$AM217,IF(BF217="C", IF($BI217="Y", IF($BA217="C", IF($AF217="N/A", $Q217, $AF217), IF($AF217="N/A", $T217, $AM217)), IF($AG217="N/A", $T217,$AG217)))))))</f>
        <v>N/A</v>
      </c>
      <c r="BY217" s="16" t="str">
        <f>IF(BG217="R", $CA217, IF(OR(BG217="P", BG217="T", BG217="N"), 0, IF($C217="DM", $T217, IF(OR(BG217="Y", BG217="IR"),$AM217,IF(BG217="C", IF($BI217="Y", IF($BA217="C", IF($AF217="N/A", $Q217, $AF217), IF($AF217="N/A", $T217, $AM217)), IF($AG217="N/A", $T217,$AG217)))))))</f>
        <v>N/A</v>
      </c>
      <c r="BZ217" s="16" t="str">
        <f>IF(BH217="R", $CA217, IF(OR(BH217="P", BH217="T", BH217="N"), 0, IF($C217="DM", $T217, IF(OR(BH217="Y", BH217="IR"),$AM217,IF(BH217="C", IF($BI217="Y", IF($BA217="C", IF($AF217="N/A", $Q217, $AF217), IF($AF217="N/A", $T217, $AM217)), IF($AG217="N/A", $T217,$AG217)))))))</f>
        <v>N/A</v>
      </c>
      <c r="CA217" s="15" t="s">
        <v>75</v>
      </c>
      <c r="CB217" s="16" t="str">
        <f>BZ217</f>
        <v>N/A</v>
      </c>
      <c r="CC217" s="15">
        <f>IF(OR($BH217="T", $BH217="R"), 0, IF($BH217="C", IF($BI217="Y", IF($BA217="C", 0, IF(AF217="N/A", Q217-T217, AF217-AG217)), IF($AF217="N/A", U217, AH217)), AN217))</f>
        <v>0</v>
      </c>
      <c r="CD217" s="15">
        <f>IF(OR($BH217="T", $BH217="R"), 0, IF($BH217="C", IF($BI217="Y", 0, IF($AF217="N/A", V217, AI217)), AO217))</f>
        <v>0</v>
      </c>
      <c r="CE217" s="15">
        <f>IF(OR($BH217="T", $BH217="R"), 0, IF($BH217="C", IF($BI217="Y", 0, IF($AF217="N/A", W217, AJ217)), AP217))</f>
        <v>0</v>
      </c>
      <c r="CF217" s="15">
        <f>IF(OR($BH217="T", $BH217="R"), 0, IF($BH217="C", IF($BI217="Y", 0, IF($AF217="N/A", X217, AK217)), AQ217))</f>
        <v>0</v>
      </c>
      <c r="CG217" t="str">
        <f>IF(AC217="N/A", "S:"&amp;L217&amp;" G:"&amp;M217&amp;" GR:"&amp;Q217, IF(AC217=0, "S:"&amp;L217&amp;" G:"&amp;M217&amp;" GR:"&amp;Q217, "S:"&amp;L217&amp;"/"&amp;AD217&amp;" G:"&amp;AE217&amp;" GR:"&amp;AF217))</f>
        <v>S:16 G:26 GR:52</v>
      </c>
    </row>
    <row r="218" spans="1:85" x14ac:dyDescent="0.25">
      <c r="A218" s="14">
        <v>5494</v>
      </c>
      <c r="B218" s="15" t="s">
        <v>2896</v>
      </c>
      <c r="C218" s="15" t="s">
        <v>65</v>
      </c>
      <c r="D218" s="15" t="s">
        <v>57</v>
      </c>
      <c r="E218" s="15">
        <f>VLOOKUP(B218, 'Rookie Year'!$A$2:$B$55679,2,FALSE)</f>
        <v>2023</v>
      </c>
      <c r="F218" s="15">
        <v>2024</v>
      </c>
      <c r="G218" s="15" t="s">
        <v>42</v>
      </c>
      <c r="H218" s="15" t="s">
        <v>2935</v>
      </c>
      <c r="I218" s="16">
        <v>4</v>
      </c>
      <c r="J218" s="15">
        <v>2</v>
      </c>
      <c r="K218" s="17">
        <f>IF(AND(G218&lt;&gt;"N",R218="N/A"), IF(I218&lt;4, 0, 0.25),IF(I218=1, IF(J218=1,0.25, 0.25), IF(I218&lt;13, 0.25, IF(I218&lt;26, 0.4, IF(I218&lt;51, 0.6, 0.75)))))</f>
        <v>0.25</v>
      </c>
      <c r="L218" s="16">
        <f>I218-M218</f>
        <v>3</v>
      </c>
      <c r="M218" s="16">
        <f>ROUNDUP(I218*K218,0)</f>
        <v>1</v>
      </c>
      <c r="N218" s="16">
        <f>M218*J218</f>
        <v>2</v>
      </c>
      <c r="O218" s="16">
        <v>0</v>
      </c>
      <c r="P218" s="16">
        <v>0</v>
      </c>
      <c r="Q218" s="16">
        <f>N218-O218-P218</f>
        <v>2</v>
      </c>
      <c r="R218" s="15" t="s">
        <v>75</v>
      </c>
      <c r="S218" s="15">
        <f>IF(R218="N/A", J218-($B$1-F218), J218-($B$1-R218))</f>
        <v>2</v>
      </c>
      <c r="T218" s="16">
        <v>2</v>
      </c>
      <c r="U218" s="16">
        <v>0</v>
      </c>
      <c r="V218" s="16" t="str">
        <f>IF($S218&lt;3, "N/A", $M218)</f>
        <v>N/A</v>
      </c>
      <c r="W218" s="16" t="str">
        <f>IF($S218&lt;4, "N/A", $M218)</f>
        <v>N/A</v>
      </c>
      <c r="X218" s="16" t="str">
        <f>IF($S218&lt;5, "N/A", $M218)</f>
        <v>N/A</v>
      </c>
      <c r="Y218" s="15" t="str">
        <f>IF(SUM(T218:X218)&lt;&gt;Q218, "CHECK", "OK")</f>
        <v>OK</v>
      </c>
      <c r="Z218" s="15" t="str">
        <f>IF(F218=$B$1, "No", IF(S218=1, "Yes", "No"))</f>
        <v>No</v>
      </c>
      <c r="AA218" s="18" t="str">
        <f>IF(C218="DM", "N/A", IF(Z218="No","N/A",VLOOKUP(B218,'Extension List'!$A$3:$R$1972,18,FALSE)))</f>
        <v>N/A</v>
      </c>
      <c r="AB218" s="15" t="str">
        <f>IF(C218="DM", "N/A", IF(Z218="No","N/A",VLOOKUP(B218,'Extension List'!$A$3:$T$1972,20,FALSE)))</f>
        <v>N/A</v>
      </c>
      <c r="AC218" s="15" t="str">
        <f>IF(AA218="N/A", "N/A", 0)</f>
        <v>N/A</v>
      </c>
      <c r="AD218" s="16" t="str">
        <f>IF(AE218="N/A", "N/A", AA218-AE218)</f>
        <v>N/A</v>
      </c>
      <c r="AE218" s="16" t="str">
        <f>IF(AA218="N/A", "N/A", IF(AC218&gt;0, IF(AA218&lt;13, ROUNDUP(0.25*AA218,0), IF(AA218&lt;26, ROUNDUP(0.4*AA218,0), IF(AA218&lt;51, ROUNDUP(0.6*AA218,0), ROUNDUP(0.75*AA218,0)))), "N/A"))</f>
        <v>N/A</v>
      </c>
      <c r="AF218" s="16" t="str">
        <f>IF(AD218="N/A","N/A", (AE218*AC218)+Q218)</f>
        <v>N/A</v>
      </c>
      <c r="AG218" s="16" t="str">
        <f>IF($AF218="N/A", "N/A", "TBC")</f>
        <v>N/A</v>
      </c>
      <c r="AH218" s="16" t="str">
        <f>IF($AF218="N/A", "N/A", "TBC")</f>
        <v>N/A</v>
      </c>
      <c r="AI218" s="16" t="str">
        <f>IF($AF218="N/A","N/A",IF(AC218&gt;1,"TBC","N/A"))</f>
        <v>N/A</v>
      </c>
      <c r="AJ218" s="16" t="str">
        <f>IF($AF218="N/A","N/A",IF(AC218&gt;2,"TBC","N/A"))</f>
        <v>N/A</v>
      </c>
      <c r="AK218" s="16" t="str">
        <f>IF($AF218="N/A","N/A",IF(AC218&gt;3,"TBC","N/A"))</f>
        <v>N/A</v>
      </c>
      <c r="AL218" s="16" t="str">
        <f>IF(AC218="N/A","N/A",IF(AC218&gt;0,IF(SUM(AG218:AK218)&lt;&gt;AF218,"CHECK","OK"),"N/A"))</f>
        <v>N/A</v>
      </c>
      <c r="AM218" s="16">
        <f>IF(AD218="N/A", L218+T218, L218+AG218)</f>
        <v>5</v>
      </c>
      <c r="AN218" s="16">
        <f>IF(AD218="N/A", IF(U218="N/A", "N/A", L218+U218), AD218+AH218)</f>
        <v>3</v>
      </c>
      <c r="AO218" s="16" t="str">
        <f>IF(AD218="N/A", IF(V218="N/A", "N/A", L218+V218), IF(AI218="N/A", "N/A", AD218+AI218))</f>
        <v>N/A</v>
      </c>
      <c r="AP218" s="16" t="str">
        <f>IF(AD218="N/A", IF(W218="N/A", "N/A", L218+W218), IF(AJ218="N/A", "N/A", AD218+AJ218))</f>
        <v>N/A</v>
      </c>
      <c r="AQ218" s="16" t="str">
        <f>IF(AD218="N/A", IF(X218="N/A", "N/A", L218+X218), IF(AK218="N/A", "N/A", AD218+AK218))</f>
        <v>N/A</v>
      </c>
      <c r="AR218" s="15" t="s">
        <v>40</v>
      </c>
      <c r="AS218" s="15" t="s">
        <v>40</v>
      </c>
      <c r="AT218" s="15" t="s">
        <v>40</v>
      </c>
      <c r="AU218" s="15" t="s">
        <v>40</v>
      </c>
      <c r="AV218" s="15" t="s">
        <v>40</v>
      </c>
      <c r="AW218" s="15" t="s">
        <v>40</v>
      </c>
      <c r="AX218" s="15" t="s">
        <v>40</v>
      </c>
      <c r="AY218" s="15" t="s">
        <v>40</v>
      </c>
      <c r="AZ218" s="15" t="s">
        <v>40</v>
      </c>
      <c r="BA218" s="15" t="s">
        <v>40</v>
      </c>
      <c r="BB218" s="15" t="s">
        <v>40</v>
      </c>
      <c r="BC218" s="15" t="s">
        <v>40</v>
      </c>
      <c r="BD218" s="15" t="s">
        <v>40</v>
      </c>
      <c r="BE218" s="15" t="s">
        <v>40</v>
      </c>
      <c r="BF218" s="15" t="s">
        <v>40</v>
      </c>
      <c r="BG218" s="15" t="s">
        <v>40</v>
      </c>
      <c r="BH218" s="15" t="s">
        <v>40</v>
      </c>
      <c r="BI218" s="15"/>
      <c r="BJ218" s="16">
        <f>IF(AR218="R", $CA218, IF(OR(AR218="P", AR218="T", AR218="N"), 0, IF($C218="DM", $T218, IF(OR(AR218="Y", AR218="IR"),$AM218,IF(AR218="C", IF($BI218="Y", IF($AF218="N/A", $Q218, $AF218), IF($AG218="N/A", $T218,$AG218)))))))</f>
        <v>5</v>
      </c>
      <c r="BK218" s="16">
        <f>IF(AS218="R", $CA218, IF(OR(AS218="P", AS218="T", AS218="N"), 0, IF($C218="DM", $T218, IF(OR(AS218="Y", AS218="IR"),$AM218,IF(AS218="C", IF($BI218="Y", IF($AF218="N/A", $Q218, $AF218), IF($AG218="N/A", $T218,$AG218)))))))</f>
        <v>5</v>
      </c>
      <c r="BL218" s="16">
        <f>IF(AT218="R", $CA218, IF(OR(AT218="P", AT218="T", AT218="N"), 0, IF($C218="DM", $T218, IF(OR(AT218="Y", AT218="IR"),$AM218,IF(AT218="C", IF($BI218="Y", IF($AF218="N/A", $Q218, $AF218), IF($AG218="N/A", $T218,$AG218)))))))</f>
        <v>5</v>
      </c>
      <c r="BM218" s="16">
        <f>IF(AU218="R", $CA218, IF(OR(AU218="P", AU218="T", AU218="N"), 0, IF($C218="DM", $T218, IF(OR(AU218="Y", AU218="IR"),$AM218,IF(AU218="C", IF($BI218="Y", IF($AF218="N/A", $Q218, $AF218), IF($AG218="N/A", $T218,$AG218)))))))</f>
        <v>5</v>
      </c>
      <c r="BN218" s="16">
        <f>IF(AV218="R", $CA218, IF(OR(AV218="P", AV218="T", AV218="N"), 0, IF($C218="DM", $T218, IF(OR(AV218="Y", AV218="IR"),$AM218,IF(AV218="C", IF($BI218="Y", IF($AF218="N/A", $Q218, $AF218), IF($AG218="N/A", $T218,$AG218)))))))</f>
        <v>5</v>
      </c>
      <c r="BO218" s="16">
        <f>IF(AW218="R", $CA218, IF(OR(AW218="P", AW218="T", AW218="N"), 0, IF($C218="DM", $T218, IF(OR(AW218="Y", AW218="IR"),$AM218,IF(AW218="C", IF($BI218="Y", IF($AF218="N/A", $Q218, $AF218), IF($AG218="N/A", $T218,$AG218)))))))</f>
        <v>5</v>
      </c>
      <c r="BP218" s="16">
        <f>IF(AX218="R", $CA218, IF(OR(AX218="P", AX218="T", AX218="N"), 0, IF($C218="DM", $T218, IF(OR(AX218="Y", AX218="IR"),$AM218,IF(AX218="C", IF($BI218="Y", IF($AF218="N/A", $Q218, $AF218), IF($AG218="N/A", $T218,$AG218)))))))</f>
        <v>5</v>
      </c>
      <c r="BQ218" s="16">
        <f>IF(AY218="R", $CA218, IF(OR(AY218="P", AY218="T", AY218="N"), 0, IF($C218="DM", $T218, IF(OR(AY218="Y", AY218="IR"),$AM218,IF(AY218="C", IF($BI218="Y", IF($AF218="N/A", $Q218, $AF218), IF($AG218="N/A", $T218,$AG218)))))))</f>
        <v>5</v>
      </c>
      <c r="BR218" s="16">
        <f>IF(AZ218="R", $CA218, IF(OR(AZ218="P", AZ218="T", AZ218="N"), 0, IF($C218="DM", $T218, IF(OR(AZ218="Y", AZ218="IR"),$AM218,IF(AZ218="C", IF($BI218="Y", IF($AF218="N/A", $Q218, $AF218), IF($AG218="N/A", $T218,$AG218)))))))</f>
        <v>5</v>
      </c>
      <c r="BS218" s="16">
        <f>IF(BA218="R", $CA218, IF(OR(BA218="P", BA218="T", BA218="N"), 0, IF($C218="DM", $T218, IF(OR(BA218="Y", BA218="IR"),$AM218,IF(BA218="C", IF($BI218="Y", IF($AF218="N/A", $Q218, $AF218), IF($AG218="N/A", $T218,$AG218)))))))</f>
        <v>5</v>
      </c>
      <c r="BT218" s="16">
        <f>IF(BB218="R", $CA218, IF(OR(BB218="P", BB218="T", BB218="N"), 0, IF($C218="DM", $T218, IF(OR(BB218="Y", BB218="IR"),$AM218,IF(BB218="C", IF($BI218="Y", IF($BA218="C", IF($AF218="N/A", $Q218, $AF218), IF($AF218="N/A", $T218, $AM218)), IF($AG218="N/A", $T218,$AG218)))))))</f>
        <v>5</v>
      </c>
      <c r="BU218" s="16">
        <f>IF(BC218="R", $CA218, IF(OR(BC218="P", BC218="T", BC218="N"), 0, IF($C218="DM", $T218, IF(OR(BC218="Y", BC218="IR"),$AM218,IF(BC218="C", IF($BI218="Y", IF($BA218="C", IF($AF218="N/A", $Q218, $AF218), IF($AF218="N/A", $T218, $AM218)), IF($AG218="N/A", $T218,$AG218)))))))</f>
        <v>5</v>
      </c>
      <c r="BV218" s="16">
        <f>IF(BD218="R", $CA218, IF(OR(BD218="P", BD218="T", BD218="N"), 0, IF($C218="DM", $T218, IF(OR(BD218="Y", BD218="IR"),$AM218,IF(BD218="C", IF($BI218="Y", IF($BA218="C", IF($AF218="N/A", $Q218, $AF218), IF($AF218="N/A", $T218, $AM218)), IF($AG218="N/A", $T218,$AG218)))))))</f>
        <v>5</v>
      </c>
      <c r="BW218" s="16">
        <f>IF(BE218="R", $CA218, IF(OR(BE218="P", BE218="T", BE218="N"), 0, IF($C218="DM", $T218, IF(OR(BE218="Y", BE218="IR"),$AM218,IF(BE218="C", IF($BI218="Y", IF($BA218="C", IF($AF218="N/A", $Q218, $AF218), IF($AF218="N/A", $T218, $AM218)), IF($AG218="N/A", $T218,$AG218)))))))</f>
        <v>5</v>
      </c>
      <c r="BX218" s="16">
        <f>IF(BF218="R", $CA218, IF(OR(BF218="P", BF218="T", BF218="N"), 0, IF($C218="DM", $T218, IF(OR(BF218="Y", BF218="IR"),$AM218,IF(BF218="C", IF($BI218="Y", IF($BA218="C", IF($AF218="N/A", $Q218, $AF218), IF($AF218="N/A", $T218, $AM218)), IF($AG218="N/A", $T218,$AG218)))))))</f>
        <v>5</v>
      </c>
      <c r="BY218" s="16">
        <f>IF(BG218="R", $CA218, IF(OR(BG218="P", BG218="T", BG218="N"), 0, IF($C218="DM", $T218, IF(OR(BG218="Y", BG218="IR"),$AM218,IF(BG218="C", IF($BI218="Y", IF($BA218="C", IF($AF218="N/A", $Q218, $AF218), IF($AF218="N/A", $T218, $AM218)), IF($AG218="N/A", $T218,$AG218)))))))</f>
        <v>5</v>
      </c>
      <c r="BZ218" s="16">
        <f>IF(BH218="R", $CA218, IF(OR(BH218="P", BH218="T", BH218="N"), 0, IF($C218="DM", $T218, IF(OR(BH218="Y", BH218="IR"),$AM218,IF(BH218="C", IF($BI218="Y", IF($BA218="C", IF($AF218="N/A", $Q218, $AF218), IF($AF218="N/A", $T218, $AM218)), IF($AG218="N/A", $T218,$AG218)))))))</f>
        <v>5</v>
      </c>
      <c r="CA218" s="15" t="s">
        <v>75</v>
      </c>
      <c r="CB218" s="16">
        <f>BZ218</f>
        <v>5</v>
      </c>
      <c r="CC218" s="15">
        <f>IF(OR($BH218="T", $BH218="R"), 0, IF($BH218="C", IF($BI218="Y", IF($BA218="C", 0, IF(AF218="N/A", Q218-T218, AF218-AG218)), IF($AF218="N/A", U218, AH218)), AN218))</f>
        <v>3</v>
      </c>
      <c r="CD218" s="15" t="str">
        <f>IF(OR($BH218="T", $BH218="R"), 0, IF($BH218="C", IF($BI218="Y", 0, IF($AF218="N/A", V218, AI218)), AO218))</f>
        <v>N/A</v>
      </c>
      <c r="CE218" s="15" t="str">
        <f>IF(OR($BH218="T", $BH218="R"), 0, IF($BH218="C", IF($BI218="Y", 0, IF($AF218="N/A", W218, AJ218)), AP218))</f>
        <v>N/A</v>
      </c>
      <c r="CF218" s="15" t="str">
        <f>IF(OR($BH218="T", $BH218="R"), 0, IF($BH218="C", IF($BI218="Y", 0, IF($AF218="N/A", X218, AK218)), AQ218))</f>
        <v>N/A</v>
      </c>
      <c r="CG218" t="str">
        <f>IF(AC218="N/A", "S:"&amp;L218&amp;" G:"&amp;M218&amp;" GR:"&amp;Q218, IF(AC218=0, "S:"&amp;L218&amp;" G:"&amp;M218&amp;" GR:"&amp;Q218, "S:"&amp;L218&amp;"/"&amp;AD218&amp;" G:"&amp;AE218&amp;" GR:"&amp;AF218))</f>
        <v>S:3 G:1 GR:2</v>
      </c>
    </row>
    <row r="219" spans="1:85" x14ac:dyDescent="0.25">
      <c r="A219" s="14">
        <v>5801</v>
      </c>
      <c r="B219" s="15" t="s">
        <v>2470</v>
      </c>
      <c r="C219" s="15" t="s">
        <v>65</v>
      </c>
      <c r="D219" s="15" t="s">
        <v>57</v>
      </c>
      <c r="E219" s="15">
        <f>VLOOKUP(B219, 'Rookie Year'!$A$2:$B$55679,2,FALSE)</f>
        <v>2021</v>
      </c>
      <c r="F219" s="15">
        <v>2024</v>
      </c>
      <c r="G219" s="15" t="s">
        <v>42</v>
      </c>
      <c r="H219" s="15">
        <v>6</v>
      </c>
      <c r="I219" s="16">
        <v>1</v>
      </c>
      <c r="J219" s="15">
        <v>1</v>
      </c>
      <c r="K219" s="17">
        <f>IF(AND(G219&lt;&gt;"N",R219="N/A"), IF(I219&lt;4, 0, 0.25),IF(I219=1, IF(J219=1,0.25, 0.25), IF(I219&lt;13, 0.25, IF(I219&lt;26, 0.4, IF(I219&lt;51, 0.6, 0.75)))))</f>
        <v>0.25</v>
      </c>
      <c r="L219" s="16">
        <f>I219-M219</f>
        <v>0</v>
      </c>
      <c r="M219" s="16">
        <f>ROUNDUP(I219*K219,0)</f>
        <v>1</v>
      </c>
      <c r="N219" s="16">
        <f>M219*J219</f>
        <v>1</v>
      </c>
      <c r="O219" s="16">
        <v>0</v>
      </c>
      <c r="P219" s="16">
        <v>0</v>
      </c>
      <c r="Q219" s="16">
        <f>N219-O219-P219</f>
        <v>1</v>
      </c>
      <c r="R219" s="15" t="s">
        <v>75</v>
      </c>
      <c r="S219" s="15">
        <f>IF(R219="N/A", J219-($B$1-F219), J219-($B$1-R219))</f>
        <v>1</v>
      </c>
      <c r="T219" s="16">
        <f>IF($S219&lt;1, "N/A", $M219)</f>
        <v>1</v>
      </c>
      <c r="U219" s="16" t="str">
        <f>IF($S219&lt;2, "N/A", $M219)</f>
        <v>N/A</v>
      </c>
      <c r="V219" s="16" t="str">
        <f>IF($S219&lt;3, "N/A", $M219)</f>
        <v>N/A</v>
      </c>
      <c r="W219" s="16" t="str">
        <f>IF($S219&lt;4, "N/A", $M219)</f>
        <v>N/A</v>
      </c>
      <c r="X219" s="16" t="str">
        <f>IF($S219&lt;5, "N/A", $M219)</f>
        <v>N/A</v>
      </c>
      <c r="Y219" s="15" t="str">
        <f>IF(SUM(T219:X219)&lt;&gt;Q219, "CHECK", "OK")</f>
        <v>OK</v>
      </c>
      <c r="Z219" s="15" t="str">
        <f>IF(F219=$B$1, "No", IF(S219=1, "Yes", "No"))</f>
        <v>No</v>
      </c>
      <c r="AA219" s="18" t="str">
        <f>IF(C219="DM", "N/A", IF(Z219="No","N/A",VLOOKUP(B219,'Extension List'!$A$3:$R$1972,18,FALSE)))</f>
        <v>N/A</v>
      </c>
      <c r="AB219" s="15" t="str">
        <f>IF(C219="DM", "N/A", IF(Z219="No","N/A",VLOOKUP(B219,'Extension List'!$A$3:$T$1972,20,FALSE)))</f>
        <v>N/A</v>
      </c>
      <c r="AC219" s="15" t="str">
        <f>IF(AA219="N/A", "N/A", 0)</f>
        <v>N/A</v>
      </c>
      <c r="AD219" s="16" t="str">
        <f>IF(AE219="N/A", "N/A", AA219-AE219)</f>
        <v>N/A</v>
      </c>
      <c r="AE219" s="16" t="str">
        <f>IF(AA219="N/A", "N/A", IF(AC219&gt;0, IF(AA219&lt;13, ROUNDUP(0.25*AA219,0), IF(AA219&lt;26, ROUNDUP(0.4*AA219,0), IF(AA219&lt;51, ROUNDUP(0.6*AA219,0), ROUNDUP(0.75*AA219,0)))), "N/A"))</f>
        <v>N/A</v>
      </c>
      <c r="AF219" s="16" t="str">
        <f>IF(AD219="N/A","N/A", (AE219*AC219)+Q219)</f>
        <v>N/A</v>
      </c>
      <c r="AG219" s="16" t="str">
        <f>IF($AF219="N/A", "N/A", "TBC")</f>
        <v>N/A</v>
      </c>
      <c r="AH219" s="16" t="str">
        <f>IF($AF219="N/A", "N/A", "TBC")</f>
        <v>N/A</v>
      </c>
      <c r="AI219" s="16" t="str">
        <f>IF($AF219="N/A","N/A",IF(AC219&gt;1,"TBC","N/A"))</f>
        <v>N/A</v>
      </c>
      <c r="AJ219" s="16" t="str">
        <f>IF($AF219="N/A","N/A",IF(AC219&gt;2,"TBC","N/A"))</f>
        <v>N/A</v>
      </c>
      <c r="AK219" s="16" t="str">
        <f>IF($AF219="N/A","N/A",IF(AC219&gt;3,"TBC","N/A"))</f>
        <v>N/A</v>
      </c>
      <c r="AL219" s="16" t="str">
        <f>IF(AC219="N/A","N/A",IF(AC219&gt;0,IF(SUM(AG219:AK219)&lt;&gt;AF219,"CHECK","OK"),"N/A"))</f>
        <v>N/A</v>
      </c>
      <c r="AM219" s="16">
        <f>IF(AD219="N/A", L219+T219, L219+AG219)</f>
        <v>1</v>
      </c>
      <c r="AN219" s="16" t="str">
        <f>IF(AD219="N/A", IF(U219="N/A", "N/A", L219+U219), AD219+AH219)</f>
        <v>N/A</v>
      </c>
      <c r="AO219" s="16" t="str">
        <f>IF(AD219="N/A", IF(V219="N/A", "N/A", L219+V219), IF(AI219="N/A", "N/A", AD219+AI219))</f>
        <v>N/A</v>
      </c>
      <c r="AP219" s="16" t="str">
        <f>IF(AD219="N/A", IF(W219="N/A", "N/A", L219+W219), IF(AJ219="N/A", "N/A", AD219+AJ219))</f>
        <v>N/A</v>
      </c>
      <c r="AQ219" s="16" t="str">
        <f>IF(AD219="N/A", IF(X219="N/A", "N/A", L219+X219), IF(AK219="N/A", "N/A", AD219+AK219))</f>
        <v>N/A</v>
      </c>
      <c r="AR219" s="15" t="s">
        <v>42</v>
      </c>
      <c r="AS219" s="15" t="s">
        <v>42</v>
      </c>
      <c r="AT219" s="15" t="s">
        <v>42</v>
      </c>
      <c r="AU219" s="15" t="s">
        <v>42</v>
      </c>
      <c r="AV219" s="15" t="s">
        <v>42</v>
      </c>
      <c r="AW219" s="15" t="s">
        <v>42</v>
      </c>
      <c r="AX219" s="15" t="s">
        <v>40</v>
      </c>
      <c r="AY219" s="15" t="s">
        <v>40</v>
      </c>
      <c r="AZ219" s="15" t="s">
        <v>44</v>
      </c>
      <c r="BA219" s="15" t="s">
        <v>44</v>
      </c>
      <c r="BB219" s="15" t="s">
        <v>44</v>
      </c>
      <c r="BC219" s="15" t="s">
        <v>44</v>
      </c>
      <c r="BD219" s="15" t="s">
        <v>44</v>
      </c>
      <c r="BE219" s="15" t="s">
        <v>44</v>
      </c>
      <c r="BF219" s="15" t="s">
        <v>44</v>
      </c>
      <c r="BG219" s="15" t="s">
        <v>44</v>
      </c>
      <c r="BH219" s="15" t="s">
        <v>44</v>
      </c>
      <c r="BJ219" s="16">
        <f>IF(AR219="R", $CA219, IF(OR(AR219="P", AR219="T", AR219="N"), 0, IF($C219="DM", $T219, IF(OR(AR219="Y", AR219="IR"),$AM219,IF(AR219="C", IF($BI219="Y", IF($AF219="N/A", $Q219, $AF219), IF($AG219="N/A", $T219,$AG219)))))))</f>
        <v>0</v>
      </c>
      <c r="BK219" s="16">
        <f>IF(AS219="R", $CA219, IF(OR(AS219="P", AS219="T", AS219="N"), 0, IF($C219="DM", $T219, IF(OR(AS219="Y", AS219="IR"),$AM219,IF(AS219="C", IF($BI219="Y", IF($AF219="N/A", $Q219, $AF219), IF($AG219="N/A", $T219,$AG219)))))))</f>
        <v>0</v>
      </c>
      <c r="BL219" s="16">
        <f>IF(AT219="R", $CA219, IF(OR(AT219="P", AT219="T", AT219="N"), 0, IF($C219="DM", $T219, IF(OR(AT219="Y", AT219="IR"),$AM219,IF(AT219="C", IF($BI219="Y", IF($AF219="N/A", $Q219, $AF219), IF($AG219="N/A", $T219,$AG219)))))))</f>
        <v>0</v>
      </c>
      <c r="BM219" s="16">
        <f>IF(AU219="R", $CA219, IF(OR(AU219="P", AU219="T", AU219="N"), 0, IF($C219="DM", $T219, IF(OR(AU219="Y", AU219="IR"),$AM219,IF(AU219="C", IF($BI219="Y", IF($AF219="N/A", $Q219, $AF219), IF($AG219="N/A", $T219,$AG219)))))))</f>
        <v>0</v>
      </c>
      <c r="BN219" s="16">
        <f>IF(AV219="R", $CA219, IF(OR(AV219="P", AV219="T", AV219="N"), 0, IF($C219="DM", $T219, IF(OR(AV219="Y", AV219="IR"),$AM219,IF(AV219="C", IF($BI219="Y", IF($AF219="N/A", $Q219, $AF219), IF($AG219="N/A", $T219,$AG219)))))))</f>
        <v>0</v>
      </c>
      <c r="BO219" s="16">
        <f>IF(AW219="R", $CA219, IF(OR(AW219="P", AW219="T", AW219="N"), 0, IF($C219="DM", $T219, IF(OR(AW219="Y", AW219="IR"),$AM219,IF(AW219="C", IF($BI219="Y", IF($AF219="N/A", $Q219, $AF219), IF($AG219="N/A", $T219,$AG219)))))))</f>
        <v>0</v>
      </c>
      <c r="BP219" s="16">
        <f>IF(AX219="R", $CA219, IF(OR(AX219="P", AX219="T", AX219="N"), 0, IF($C219="DM", $T219, IF(OR(AX219="Y", AX219="IR"),$AM219,IF(AX219="C", IF($BI219="Y", IF($AF219="N/A", $Q219, $AF219), IF($AG219="N/A", $T219,$AG219)))))))</f>
        <v>1</v>
      </c>
      <c r="BQ219" s="16">
        <f>IF(AY219="R", $CA219, IF(OR(AY219="P", AY219="T", AY219="N"), 0, IF($C219="DM", $T219, IF(OR(AY219="Y", AY219="IR"),$AM219,IF(AY219="C", IF($BI219="Y", IF($AF219="N/A", $Q219, $AF219), IF($AG219="N/A", $T219,$AG219)))))))</f>
        <v>1</v>
      </c>
      <c r="BR219" s="16">
        <f>IF(AZ219="R", $CA219, IF(OR(AZ219="P", AZ219="T", AZ219="N"), 0, IF($C219="DM", $T219, IF(OR(AZ219="Y", AZ219="IR"),$AM219,IF(AZ219="C", IF($BI219="Y", IF($AF219="N/A", $Q219, $AF219), IF($AG219="N/A", $T219,$AG219)))))))</f>
        <v>1</v>
      </c>
      <c r="BS219" s="16">
        <f>IF(BA219="R", $CA219, IF(OR(BA219="P", BA219="T", BA219="N"), 0, IF($C219="DM", $T219, IF(OR(BA219="Y", BA219="IR"),$AM219,IF(BA219="C", IF($BI219="Y", IF($AF219="N/A", $Q219, $AF219), IF($AG219="N/A", $T219,$AG219)))))))</f>
        <v>1</v>
      </c>
      <c r="BT219" s="16">
        <f>IF(BB219="R", $CA219, IF(OR(BB219="P", BB219="T", BB219="N"), 0, IF($C219="DM", $T219, IF(OR(BB219="Y", BB219="IR"),$AM219,IF(BB219="C", IF($BI219="Y", IF($BA219="C", IF($AF219="N/A", $Q219, $AF219), IF($AF219="N/A", $T219, $AM219)), IF($AG219="N/A", $T219,$AG219)))))))</f>
        <v>1</v>
      </c>
      <c r="BU219" s="16">
        <f>IF(BC219="R", $CA219, IF(OR(BC219="P", BC219="T", BC219="N"), 0, IF($C219="DM", $T219, IF(OR(BC219="Y", BC219="IR"),$AM219,IF(BC219="C", IF($BI219="Y", IF($BA219="C", IF($AF219="N/A", $Q219, $AF219), IF($AF219="N/A", $T219, $AM219)), IF($AG219="N/A", $T219,$AG219)))))))</f>
        <v>1</v>
      </c>
      <c r="BV219" s="16">
        <f>IF(BD219="R", $CA219, IF(OR(BD219="P", BD219="T", BD219="N"), 0, IF($C219="DM", $T219, IF(OR(BD219="Y", BD219="IR"),$AM219,IF(BD219="C", IF($BI219="Y", IF($BA219="C", IF($AF219="N/A", $Q219, $AF219), IF($AF219="N/A", $T219, $AM219)), IF($AG219="N/A", $T219,$AG219)))))))</f>
        <v>1</v>
      </c>
      <c r="BW219" s="16">
        <f>IF(BE219="R", $CA219, IF(OR(BE219="P", BE219="T", BE219="N"), 0, IF($C219="DM", $T219, IF(OR(BE219="Y", BE219="IR"),$AM219,IF(BE219="C", IF($BI219="Y", IF($BA219="C", IF($AF219="N/A", $Q219, $AF219), IF($AF219="N/A", $T219, $AM219)), IF($AG219="N/A", $T219,$AG219)))))))</f>
        <v>1</v>
      </c>
      <c r="BX219" s="16">
        <f>IF(BF219="R", $CA219, IF(OR(BF219="P", BF219="T", BF219="N"), 0, IF($C219="DM", $T219, IF(OR(BF219="Y", BF219="IR"),$AM219,IF(BF219="C", IF($BI219="Y", IF($BA219="C", IF($AF219="N/A", $Q219, $AF219), IF($AF219="N/A", $T219, $AM219)), IF($AG219="N/A", $T219,$AG219)))))))</f>
        <v>1</v>
      </c>
      <c r="BY219" s="16">
        <f>IF(BG219="R", $CA219, IF(OR(BG219="P", BG219="T", BG219="N"), 0, IF($C219="DM", $T219, IF(OR(BG219="Y", BG219="IR"),$AM219,IF(BG219="C", IF($BI219="Y", IF($BA219="C", IF($AF219="N/A", $Q219, $AF219), IF($AF219="N/A", $T219, $AM219)), IF($AG219="N/A", $T219,$AG219)))))))</f>
        <v>1</v>
      </c>
      <c r="BZ219" s="16">
        <f>IF(BH219="R", $CA219, IF(OR(BH219="P", BH219="T", BH219="N"), 0, IF($C219="DM", $T219, IF(OR(BH219="Y", BH219="IR"),$AM219,IF(BH219="C", IF($BI219="Y", IF($BA219="C", IF($AF219="N/A", $Q219, $AF219), IF($AF219="N/A", $T219, $AM219)), IF($AG219="N/A", $T219,$AG219)))))))</f>
        <v>1</v>
      </c>
      <c r="CA219" s="15" t="s">
        <v>75</v>
      </c>
      <c r="CB219" s="16">
        <f>BZ219</f>
        <v>1</v>
      </c>
      <c r="CC219" s="15" t="str">
        <f>IF(OR($BH219="T", $BH219="R"), 0, IF($BH219="C", IF($BI219="Y", IF($BA219="C", 0, IF(AF219="N/A", Q219-T219, AF219-AG219)), IF($AF219="N/A", U219, AH219)), AN219))</f>
        <v>N/A</v>
      </c>
      <c r="CD219" s="15" t="str">
        <f>IF(OR($BH219="T", $BH219="R"), 0, IF($BH219="C", IF($BI219="Y", 0, IF($AF219="N/A", V219, AI219)), AO219))</f>
        <v>N/A</v>
      </c>
      <c r="CE219" s="15" t="str">
        <f>IF(OR($BH219="T", $BH219="R"), 0, IF($BH219="C", IF($BI219="Y", 0, IF($AF219="N/A", W219, AJ219)), AP219))</f>
        <v>N/A</v>
      </c>
      <c r="CF219" s="15" t="str">
        <f>IF(OR($BH219="T", $BH219="R"), 0, IF($BH219="C", IF($BI219="Y", 0, IF($AF219="N/A", X219, AK219)), AQ219))</f>
        <v>N/A</v>
      </c>
    </row>
    <row r="220" spans="1:85" x14ac:dyDescent="0.25">
      <c r="A220" s="14">
        <v>4780</v>
      </c>
      <c r="B220" s="15" t="s">
        <v>2931</v>
      </c>
      <c r="C220" s="15" t="s">
        <v>66</v>
      </c>
      <c r="D220" s="15" t="s">
        <v>57</v>
      </c>
      <c r="E220" s="15">
        <f>VLOOKUP(B220, 'Rookie Year'!$A$2:$B$55679,2,FALSE)</f>
        <v>2022</v>
      </c>
      <c r="F220" s="15">
        <v>2022</v>
      </c>
      <c r="G220" s="15" t="s">
        <v>40</v>
      </c>
      <c r="H220" s="15" t="s">
        <v>2212</v>
      </c>
      <c r="I220" s="16">
        <v>1</v>
      </c>
      <c r="J220" s="15">
        <v>3</v>
      </c>
      <c r="K220" s="17">
        <f>IF(AND(G220&lt;&gt;"N",R220="N/A"), IF(I220&lt;4, 0, 0.25),IF(I220=1, IF(J220=1,0.25, 0.25), IF(I220&lt;13, 0.25, IF(I220&lt;26, 0.4, IF(I220&lt;51, 0.6, 0.75)))))</f>
        <v>0</v>
      </c>
      <c r="L220" s="16">
        <f>I220-M220</f>
        <v>1</v>
      </c>
      <c r="M220" s="16">
        <f>ROUNDUP(I220*K220,0)</f>
        <v>0</v>
      </c>
      <c r="N220" s="16">
        <f>M220*J220</f>
        <v>0</v>
      </c>
      <c r="O220" s="16">
        <v>0</v>
      </c>
      <c r="P220" s="16">
        <v>0</v>
      </c>
      <c r="Q220" s="16">
        <f>N220-O220-P220</f>
        <v>0</v>
      </c>
      <c r="R220" s="15" t="s">
        <v>75</v>
      </c>
      <c r="S220" s="15">
        <f>IF(R220="N/A", J220-($B$1-F220), J220-($B$1-R220))</f>
        <v>1</v>
      </c>
      <c r="T220" s="16">
        <v>0</v>
      </c>
      <c r="U220" s="16" t="str">
        <f>IF($S220&lt;2, "N/A", $M220)</f>
        <v>N/A</v>
      </c>
      <c r="V220" s="16" t="str">
        <f>IF($S220&lt;3, "N/A", $M220)</f>
        <v>N/A</v>
      </c>
      <c r="W220" s="16" t="str">
        <f>IF($S220&lt;4, "N/A", $M220)</f>
        <v>N/A</v>
      </c>
      <c r="X220" s="16" t="str">
        <f>IF($S220&lt;5, "N/A", $M220)</f>
        <v>N/A</v>
      </c>
      <c r="Y220" s="15" t="str">
        <f>IF(SUM(T220:X220)&lt;&gt;Q220, "CHECK", "OK")</f>
        <v>OK</v>
      </c>
      <c r="Z220" s="15" t="str">
        <f>IF(F220=$B$1, "No", IF(S220=1, "Yes", "No"))</f>
        <v>Yes</v>
      </c>
      <c r="AA220" s="18">
        <f>IF(C220="DM", "N/A", IF(Z220="No","N/A",VLOOKUP(B220,'Extension List'!$A$3:$R$1972,18,FALSE)))</f>
        <v>1</v>
      </c>
      <c r="AB220" s="15">
        <f>IF(C220="DM", "N/A", IF(Z220="No","N/A",VLOOKUP(B220,'Extension List'!$A$3:$T$1972,20,FALSE)))</f>
        <v>1</v>
      </c>
      <c r="AC220" s="15">
        <f>IF(AA220="N/A", "N/A", 0)</f>
        <v>0</v>
      </c>
      <c r="AD220" s="16" t="str">
        <f>IF(AE220="N/A", "N/A", AA220-AE220)</f>
        <v>N/A</v>
      </c>
      <c r="AE220" s="16" t="str">
        <f>IF(AA220="N/A", "N/A", IF(AC220&gt;0, IF(AA220&lt;13, ROUNDUP(0.25*AA220,0), IF(AA220&lt;26, ROUNDUP(0.4*AA220,0), IF(AA220&lt;51, ROUNDUP(0.6*AA220,0), ROUNDUP(0.75*AA220,0)))), "N/A"))</f>
        <v>N/A</v>
      </c>
      <c r="AF220" s="16" t="str">
        <f>IF(AD220="N/A","N/A", (AE220*AC220)+Q220)</f>
        <v>N/A</v>
      </c>
      <c r="AG220" s="16" t="str">
        <f>IF($AF220="N/A", "N/A", "TBC")</f>
        <v>N/A</v>
      </c>
      <c r="AH220" s="16" t="str">
        <f>IF($AF220="N/A", "N/A", "TBC")</f>
        <v>N/A</v>
      </c>
      <c r="AI220" s="16" t="str">
        <f>IF($AF220="N/A","N/A",IF(AC220&gt;1,"TBC","N/A"))</f>
        <v>N/A</v>
      </c>
      <c r="AJ220" s="16" t="str">
        <f>IF($AF220="N/A","N/A",IF(AC220&gt;2,"TBC","N/A"))</f>
        <v>N/A</v>
      </c>
      <c r="AK220" s="16" t="str">
        <f>IF($AF220="N/A","N/A",IF(AC220&gt;3,"TBC","N/A"))</f>
        <v>N/A</v>
      </c>
      <c r="AL220" s="16" t="str">
        <f>IF(AC220="N/A","N/A",IF(AC220&gt;0,IF(SUM(AG220:AK220)&lt;&gt;AF220,"CHECK","OK"),"N/A"))</f>
        <v>N/A</v>
      </c>
      <c r="AM220" s="16">
        <f>IF(AD220="N/A", L220+T220, L220+AG220)</f>
        <v>1</v>
      </c>
      <c r="AN220" s="16" t="str">
        <f>IF(AD220="N/A", IF(U220="N/A", "N/A", L220+U220), AD220+AH220)</f>
        <v>N/A</v>
      </c>
      <c r="AO220" s="16" t="str">
        <f>IF(AD220="N/A", IF(V220="N/A", "N/A", L220+V220), IF(AI220="N/A", "N/A", AD220+AI220))</f>
        <v>N/A</v>
      </c>
      <c r="AP220" s="16" t="str">
        <f>IF(AD220="N/A", IF(W220="N/A", "N/A", L220+W220), IF(AJ220="N/A", "N/A", AD220+AJ220))</f>
        <v>N/A</v>
      </c>
      <c r="AQ220" s="16" t="str">
        <f>IF(AD220="N/A", IF(X220="N/A", "N/A", L220+X220), IF(AK220="N/A", "N/A", AD220+AK220))</f>
        <v>N/A</v>
      </c>
      <c r="AR220" s="15" t="s">
        <v>40</v>
      </c>
      <c r="AS220" s="15" t="s">
        <v>40</v>
      </c>
      <c r="AT220" s="15" t="s">
        <v>40</v>
      </c>
      <c r="AU220" s="15" t="s">
        <v>40</v>
      </c>
      <c r="AV220" s="15" t="s">
        <v>40</v>
      </c>
      <c r="AW220" s="15" t="s">
        <v>40</v>
      </c>
      <c r="AX220" s="15" t="s">
        <v>40</v>
      </c>
      <c r="AY220" s="15" t="s">
        <v>40</v>
      </c>
      <c r="AZ220" s="15" t="s">
        <v>40</v>
      </c>
      <c r="BA220" s="15" t="s">
        <v>40</v>
      </c>
      <c r="BB220" s="15" t="s">
        <v>40</v>
      </c>
      <c r="BC220" s="15" t="s">
        <v>40</v>
      </c>
      <c r="BD220" s="15" t="s">
        <v>40</v>
      </c>
      <c r="BE220" s="15" t="s">
        <v>40</v>
      </c>
      <c r="BF220" s="15" t="s">
        <v>40</v>
      </c>
      <c r="BG220" s="15" t="s">
        <v>40</v>
      </c>
      <c r="BH220" s="15" t="s">
        <v>40</v>
      </c>
      <c r="BI220" s="15"/>
      <c r="BJ220" s="16">
        <f>IF(AR220="R", $CA220, IF(OR(AR220="P", AR220="T", AR220="N"), 0, IF($C220="DM", $T220, IF(OR(AR220="Y", AR220="IR"),$AM220,IF(AR220="C", IF($BI220="Y", IF($AF220="N/A", $Q220, $AF220), IF($AG220="N/A", $T220,$AG220)))))))</f>
        <v>1</v>
      </c>
      <c r="BK220" s="16">
        <f>IF(AS220="R", $CA220, IF(OR(AS220="P", AS220="T", AS220="N"), 0, IF($C220="DM", $T220, IF(OR(AS220="Y", AS220="IR"),$AM220,IF(AS220="C", IF($BI220="Y", IF($AF220="N/A", $Q220, $AF220), IF($AG220="N/A", $T220,$AG220)))))))</f>
        <v>1</v>
      </c>
      <c r="BL220" s="16">
        <f>IF(AT220="R", $CA220, IF(OR(AT220="P", AT220="T", AT220="N"), 0, IF($C220="DM", $T220, IF(OR(AT220="Y", AT220="IR"),$AM220,IF(AT220="C", IF($BI220="Y", IF($AF220="N/A", $Q220, $AF220), IF($AG220="N/A", $T220,$AG220)))))))</f>
        <v>1</v>
      </c>
      <c r="BM220" s="16">
        <f>IF(AU220="R", $CA220, IF(OR(AU220="P", AU220="T", AU220="N"), 0, IF($C220="DM", $T220, IF(OR(AU220="Y", AU220="IR"),$AM220,IF(AU220="C", IF($BI220="Y", IF($AF220="N/A", $Q220, $AF220), IF($AG220="N/A", $T220,$AG220)))))))</f>
        <v>1</v>
      </c>
      <c r="BN220" s="16">
        <f>IF(AV220="R", $CA220, IF(OR(AV220="P", AV220="T", AV220="N"), 0, IF($C220="DM", $T220, IF(OR(AV220="Y", AV220="IR"),$AM220,IF(AV220="C", IF($BI220="Y", IF($AF220="N/A", $Q220, $AF220), IF($AG220="N/A", $T220,$AG220)))))))</f>
        <v>1</v>
      </c>
      <c r="BO220" s="16">
        <f>IF(AW220="R", $CA220, IF(OR(AW220="P", AW220="T", AW220="N"), 0, IF($C220="DM", $T220, IF(OR(AW220="Y", AW220="IR"),$AM220,IF(AW220="C", IF($BI220="Y", IF($AF220="N/A", $Q220, $AF220), IF($AG220="N/A", $T220,$AG220)))))))</f>
        <v>1</v>
      </c>
      <c r="BP220" s="16">
        <f>IF(AX220="R", $CA220, IF(OR(AX220="P", AX220="T", AX220="N"), 0, IF($C220="DM", $T220, IF(OR(AX220="Y", AX220="IR"),$AM220,IF(AX220="C", IF($BI220="Y", IF($AF220="N/A", $Q220, $AF220), IF($AG220="N/A", $T220,$AG220)))))))</f>
        <v>1</v>
      </c>
      <c r="BQ220" s="16">
        <f>IF(AY220="R", $CA220, IF(OR(AY220="P", AY220="T", AY220="N"), 0, IF($C220="DM", $T220, IF(OR(AY220="Y", AY220="IR"),$AM220,IF(AY220="C", IF($BI220="Y", IF($AF220="N/A", $Q220, $AF220), IF($AG220="N/A", $T220,$AG220)))))))</f>
        <v>1</v>
      </c>
      <c r="BR220" s="16">
        <f>IF(AZ220="R", $CA220, IF(OR(AZ220="P", AZ220="T", AZ220="N"), 0, IF($C220="DM", $T220, IF(OR(AZ220="Y", AZ220="IR"),$AM220,IF(AZ220="C", IF($BI220="Y", IF($AF220="N/A", $Q220, $AF220), IF($AG220="N/A", $T220,$AG220)))))))</f>
        <v>1</v>
      </c>
      <c r="BS220" s="16">
        <f>IF(BA220="R", $CA220, IF(OR(BA220="P", BA220="T", BA220="N"), 0, IF($C220="DM", $T220, IF(OR(BA220="Y", BA220="IR"),$AM220,IF(BA220="C", IF($BI220="Y", IF($AF220="N/A", $Q220, $AF220), IF($AG220="N/A", $T220,$AG220)))))))</f>
        <v>1</v>
      </c>
      <c r="BT220" s="16">
        <f>IF(BB220="R", $CA220, IF(OR(BB220="P", BB220="T", BB220="N"), 0, IF($C220="DM", $T220, IF(OR(BB220="Y", BB220="IR"),$AM220,IF(BB220="C", IF($BI220="Y", IF($BA220="C", IF($AF220="N/A", $Q220, $AF220), IF($AF220="N/A", $T220, $AM220)), IF($AG220="N/A", $T220,$AG220)))))))</f>
        <v>1</v>
      </c>
      <c r="BU220" s="16">
        <f>IF(BC220="R", $CA220, IF(OR(BC220="P", BC220="T", BC220="N"), 0, IF($C220="DM", $T220, IF(OR(BC220="Y", BC220="IR"),$AM220,IF(BC220="C", IF($BI220="Y", IF($BA220="C", IF($AF220="N/A", $Q220, $AF220), IF($AF220="N/A", $T220, $AM220)), IF($AG220="N/A", $T220,$AG220)))))))</f>
        <v>1</v>
      </c>
      <c r="BV220" s="16">
        <f>IF(BD220="R", $CA220, IF(OR(BD220="P", BD220="T", BD220="N"), 0, IF($C220="DM", $T220, IF(OR(BD220="Y", BD220="IR"),$AM220,IF(BD220="C", IF($BI220="Y", IF($BA220="C", IF($AF220="N/A", $Q220, $AF220), IF($AF220="N/A", $T220, $AM220)), IF($AG220="N/A", $T220,$AG220)))))))</f>
        <v>1</v>
      </c>
      <c r="BW220" s="16">
        <f>IF(BE220="R", $CA220, IF(OR(BE220="P", BE220="T", BE220="N"), 0, IF($C220="DM", $T220, IF(OR(BE220="Y", BE220="IR"),$AM220,IF(BE220="C", IF($BI220="Y", IF($BA220="C", IF($AF220="N/A", $Q220, $AF220), IF($AF220="N/A", $T220, $AM220)), IF($AG220="N/A", $T220,$AG220)))))))</f>
        <v>1</v>
      </c>
      <c r="BX220" s="16">
        <f>IF(BF220="R", $CA220, IF(OR(BF220="P", BF220="T", BF220="N"), 0, IF($C220="DM", $T220, IF(OR(BF220="Y", BF220="IR"),$AM220,IF(BF220="C", IF($BI220="Y", IF($BA220="C", IF($AF220="N/A", $Q220, $AF220), IF($AF220="N/A", $T220, $AM220)), IF($AG220="N/A", $T220,$AG220)))))))</f>
        <v>1</v>
      </c>
      <c r="BY220" s="16">
        <f>IF(BG220="R", $CA220, IF(OR(BG220="P", BG220="T", BG220="N"), 0, IF($C220="DM", $T220, IF(OR(BG220="Y", BG220="IR"),$AM220,IF(BG220="C", IF($BI220="Y", IF($BA220="C", IF($AF220="N/A", $Q220, $AF220), IF($AF220="N/A", $T220, $AM220)), IF($AG220="N/A", $T220,$AG220)))))))</f>
        <v>1</v>
      </c>
      <c r="BZ220" s="16">
        <f>IF(BH220="R", $CA220, IF(OR(BH220="P", BH220="T", BH220="N"), 0, IF($C220="DM", $T220, IF(OR(BH220="Y", BH220="IR"),$AM220,IF(BH220="C", IF($BI220="Y", IF($BA220="C", IF($AF220="N/A", $Q220, $AF220), IF($AF220="N/A", $T220, $AM220)), IF($AG220="N/A", $T220,$AG220)))))))</f>
        <v>1</v>
      </c>
      <c r="CA220" s="15" t="s">
        <v>75</v>
      </c>
      <c r="CB220" s="16">
        <f>BZ220</f>
        <v>1</v>
      </c>
      <c r="CC220" s="15" t="str">
        <f>IF(OR($BH220="T", $BH220="R"), 0, IF($BH220="C", IF($BI220="Y", IF($BA220="C", 0, IF(AF220="N/A", Q220-T220, AF220-AG220)), IF($AF220="N/A", U220, AH220)), AN220))</f>
        <v>N/A</v>
      </c>
      <c r="CD220" s="15" t="str">
        <f>IF(OR($BH220="T", $BH220="R"), 0, IF($BH220="C", IF($BI220="Y", 0, IF($AF220="N/A", V220, AI220)), AO220))</f>
        <v>N/A</v>
      </c>
      <c r="CE220" s="15" t="str">
        <f>IF(OR($BH220="T", $BH220="R"), 0, IF($BH220="C", IF($BI220="Y", 0, IF($AF220="N/A", W220, AJ220)), AP220))</f>
        <v>N/A</v>
      </c>
      <c r="CF220" s="15" t="str">
        <f>IF(OR($BH220="T", $BH220="R"), 0, IF($BH220="C", IF($BI220="Y", 0, IF($AF220="N/A", X220, AK220)), AQ220))</f>
        <v>N/A</v>
      </c>
      <c r="CG220" t="str">
        <f>IF(AC220="N/A", "S:"&amp;L220&amp;" G:"&amp;M220&amp;" GR:"&amp;Q220, IF(AC220=0, "S:"&amp;L220&amp;" G:"&amp;M220&amp;" GR:"&amp;Q220, "S:"&amp;L220&amp;"/"&amp;AD220&amp;" G:"&amp;AE220&amp;" GR:"&amp;AF220))</f>
        <v>S:1 G:0 GR:0</v>
      </c>
    </row>
    <row r="221" spans="1:85" x14ac:dyDescent="0.25">
      <c r="A221" s="14">
        <v>5205</v>
      </c>
      <c r="B221" s="15" t="s">
        <v>2937</v>
      </c>
      <c r="C221" s="15" t="s">
        <v>67</v>
      </c>
      <c r="D221" s="15" t="s">
        <v>57</v>
      </c>
      <c r="E221" s="15">
        <f>VLOOKUP(B221, 'Rookie Year'!$A$2:$B$55679,2,FALSE)</f>
        <v>2023</v>
      </c>
      <c r="F221" s="15">
        <v>2023</v>
      </c>
      <c r="G221" s="15" t="s">
        <v>40</v>
      </c>
      <c r="H221" s="15" t="s">
        <v>2200</v>
      </c>
      <c r="I221" s="16">
        <v>1</v>
      </c>
      <c r="J221" s="15">
        <v>3</v>
      </c>
      <c r="K221" s="17">
        <f>IF(AND(G221&lt;&gt;"N",R221="N/A"), IF(I221&lt;4, 0, 0.25),IF(I221=1, IF(J221=1,0.25, 0.25), IF(I221&lt;13, 0.25, IF(I221&lt;26, 0.4, IF(I221&lt;51, 0.6, 0.75)))))</f>
        <v>0</v>
      </c>
      <c r="L221" s="16">
        <f>I221-M221</f>
        <v>1</v>
      </c>
      <c r="M221" s="16">
        <f>ROUNDUP(I221*K221,0)</f>
        <v>0</v>
      </c>
      <c r="N221" s="16">
        <f>M221*J221</f>
        <v>0</v>
      </c>
      <c r="O221" s="16">
        <v>0</v>
      </c>
      <c r="P221" s="16">
        <v>0</v>
      </c>
      <c r="Q221" s="16">
        <f>N221-O221-P221</f>
        <v>0</v>
      </c>
      <c r="R221" s="15" t="s">
        <v>75</v>
      </c>
      <c r="S221" s="15">
        <f>IF(R221="N/A", J221-($B$1-F221), J221-($B$1-R221))</f>
        <v>2</v>
      </c>
      <c r="T221" s="16">
        <v>0</v>
      </c>
      <c r="U221" s="16">
        <v>0</v>
      </c>
      <c r="V221" s="16" t="str">
        <f>IF($S221&lt;3, "N/A", $M221)</f>
        <v>N/A</v>
      </c>
      <c r="W221" s="16" t="str">
        <f>IF($S221&lt;4, "N/A", $M221)</f>
        <v>N/A</v>
      </c>
      <c r="X221" s="16" t="str">
        <f>IF($S221&lt;5, "N/A", $M221)</f>
        <v>N/A</v>
      </c>
      <c r="Y221" s="15" t="str">
        <f>IF(SUM(T221:X221)&lt;&gt;Q221, "CHECK", "OK")</f>
        <v>OK</v>
      </c>
      <c r="Z221" s="15" t="str">
        <f>IF(F221=$B$1, "No", IF(S221=1, "Yes", "No"))</f>
        <v>No</v>
      </c>
      <c r="AA221" s="18" t="str">
        <f>IF(C221="DM", "N/A", IF(Z221="No","N/A",VLOOKUP(B221,'Extension List'!$A$3:$R$1972,18,FALSE)))</f>
        <v>N/A</v>
      </c>
      <c r="AB221" s="15" t="str">
        <f>IF(C221="DM", "N/A", IF(Z221="No","N/A",VLOOKUP(B221,'Extension List'!$A$3:$T$1972,20,FALSE)))</f>
        <v>N/A</v>
      </c>
      <c r="AC221" s="15" t="str">
        <f>IF(AA221="N/A", "N/A", 0)</f>
        <v>N/A</v>
      </c>
      <c r="AD221" s="16" t="str">
        <f>IF(AE221="N/A", "N/A", AA221-AE221)</f>
        <v>N/A</v>
      </c>
      <c r="AE221" s="16" t="str">
        <f>IF(AA221="N/A", "N/A", IF(AC221&gt;0, IF(AA221&lt;13, ROUNDUP(0.25*AA221,0), IF(AA221&lt;26, ROUNDUP(0.4*AA221,0), IF(AA221&lt;51, ROUNDUP(0.6*AA221,0), ROUNDUP(0.75*AA221,0)))), "N/A"))</f>
        <v>N/A</v>
      </c>
      <c r="AF221" s="16" t="str">
        <f>IF(AD221="N/A","N/A", (AE221*AC221)+Q221)</f>
        <v>N/A</v>
      </c>
      <c r="AG221" s="16" t="str">
        <f>IF($AF221="N/A", "N/A", "TBC")</f>
        <v>N/A</v>
      </c>
      <c r="AH221" s="16" t="str">
        <f>IF($AF221="N/A", "N/A", "TBC")</f>
        <v>N/A</v>
      </c>
      <c r="AI221" s="16" t="str">
        <f>IF($AF221="N/A","N/A",IF(AC221&gt;1,"TBC","N/A"))</f>
        <v>N/A</v>
      </c>
      <c r="AJ221" s="16" t="str">
        <f>IF($AF221="N/A","N/A",IF(AC221&gt;2,"TBC","N/A"))</f>
        <v>N/A</v>
      </c>
      <c r="AK221" s="16" t="str">
        <f>IF($AF221="N/A","N/A",IF(AC221&gt;3,"TBC","N/A"))</f>
        <v>N/A</v>
      </c>
      <c r="AL221" s="16" t="str">
        <f>IF(AC221="N/A","N/A",IF(AC221&gt;0,IF(SUM(AG221:AK221)&lt;&gt;AF221,"CHECK","OK"),"N/A"))</f>
        <v>N/A</v>
      </c>
      <c r="AM221" s="16">
        <f>IF(AD221="N/A", L221+T221, L221+AG221)</f>
        <v>1</v>
      </c>
      <c r="AN221" s="16">
        <f>IF(AD221="N/A", IF(U221="N/A", "N/A", L221+U221), AD221+AH221)</f>
        <v>1</v>
      </c>
      <c r="AO221" s="16" t="str">
        <f>IF(AD221="N/A", IF(V221="N/A", "N/A", L221+V221), IF(AI221="N/A", "N/A", AD221+AI221))</f>
        <v>N/A</v>
      </c>
      <c r="AP221" s="16" t="str">
        <f>IF(AD221="N/A", IF(W221="N/A", "N/A", L221+W221), IF(AJ221="N/A", "N/A", AD221+AJ221))</f>
        <v>N/A</v>
      </c>
      <c r="AQ221" s="16" t="str">
        <f>IF(AD221="N/A", IF(X221="N/A", "N/A", L221+X221), IF(AK221="N/A", "N/A", AD221+AK221))</f>
        <v>N/A</v>
      </c>
      <c r="AR221" s="15" t="s">
        <v>66</v>
      </c>
      <c r="AS221" s="15" t="s">
        <v>66</v>
      </c>
      <c r="AT221" s="15" t="s">
        <v>66</v>
      </c>
      <c r="AU221" s="15" t="s">
        <v>66</v>
      </c>
      <c r="AV221" s="15" t="s">
        <v>66</v>
      </c>
      <c r="AW221" s="15" t="s">
        <v>66</v>
      </c>
      <c r="AX221" s="15" t="s">
        <v>66</v>
      </c>
      <c r="AY221" s="15" t="s">
        <v>66</v>
      </c>
      <c r="AZ221" s="15" t="s">
        <v>66</v>
      </c>
      <c r="BA221" s="15" t="s">
        <v>66</v>
      </c>
      <c r="BB221" s="15" t="s">
        <v>66</v>
      </c>
      <c r="BC221" s="15" t="s">
        <v>66</v>
      </c>
      <c r="BD221" s="15" t="s">
        <v>66</v>
      </c>
      <c r="BE221" s="15" t="s">
        <v>66</v>
      </c>
      <c r="BF221" s="15" t="s">
        <v>66</v>
      </c>
      <c r="BG221" s="15" t="s">
        <v>66</v>
      </c>
      <c r="BH221" s="15" t="s">
        <v>66</v>
      </c>
      <c r="BI221" s="15"/>
      <c r="BJ221" s="16">
        <f>IF(AR221="R", $CA221, IF(OR(AR221="P", AR221="T", AR221="N"), 0, IF($C221="DM", $T221, IF(OR(AR221="Y", AR221="IR"),$AM221,IF(AR221="C", IF($BI221="Y", IF($AF221="N/A", $Q221, $AF221), IF($AG221="N/A", $T221,$AG221)))))))</f>
        <v>0</v>
      </c>
      <c r="BK221" s="16">
        <f>IF(AS221="R", $CA221, IF(OR(AS221="P", AS221="T", AS221="N"), 0, IF($C221="DM", $T221, IF(OR(AS221="Y", AS221="IR"),$AM221,IF(AS221="C", IF($BI221="Y", IF($AF221="N/A", $Q221, $AF221), IF($AG221="N/A", $T221,$AG221)))))))</f>
        <v>0</v>
      </c>
      <c r="BL221" s="16">
        <f>IF(AT221="R", $CA221, IF(OR(AT221="P", AT221="T", AT221="N"), 0, IF($C221="DM", $T221, IF(OR(AT221="Y", AT221="IR"),$AM221,IF(AT221="C", IF($BI221="Y", IF($AF221="N/A", $Q221, $AF221), IF($AG221="N/A", $T221,$AG221)))))))</f>
        <v>0</v>
      </c>
      <c r="BM221" s="16">
        <f>IF(AU221="R", $CA221, IF(OR(AU221="P", AU221="T", AU221="N"), 0, IF($C221="DM", $T221, IF(OR(AU221="Y", AU221="IR"),$AM221,IF(AU221="C", IF($BI221="Y", IF($AF221="N/A", $Q221, $AF221), IF($AG221="N/A", $T221,$AG221)))))))</f>
        <v>0</v>
      </c>
      <c r="BN221" s="16">
        <f>IF(AV221="R", $CA221, IF(OR(AV221="P", AV221="T", AV221="N"), 0, IF($C221="DM", $T221, IF(OR(AV221="Y", AV221="IR"),$AM221,IF(AV221="C", IF($BI221="Y", IF($AF221="N/A", $Q221, $AF221), IF($AG221="N/A", $T221,$AG221)))))))</f>
        <v>0</v>
      </c>
      <c r="BO221" s="16">
        <f>IF(AW221="R", $CA221, IF(OR(AW221="P", AW221="T", AW221="N"), 0, IF($C221="DM", $T221, IF(OR(AW221="Y", AW221="IR"),$AM221,IF(AW221="C", IF($BI221="Y", IF($AF221="N/A", $Q221, $AF221), IF($AG221="N/A", $T221,$AG221)))))))</f>
        <v>0</v>
      </c>
      <c r="BP221" s="16">
        <f>IF(AX221="R", $CA221, IF(OR(AX221="P", AX221="T", AX221="N"), 0, IF($C221="DM", $T221, IF(OR(AX221="Y", AX221="IR"),$AM221,IF(AX221="C", IF($BI221="Y", IF($AF221="N/A", $Q221, $AF221), IF($AG221="N/A", $T221,$AG221)))))))</f>
        <v>0</v>
      </c>
      <c r="BQ221" s="16">
        <f>IF(AY221="R", $CA221, IF(OR(AY221="P", AY221="T", AY221="N"), 0, IF($C221="DM", $T221, IF(OR(AY221="Y", AY221="IR"),$AM221,IF(AY221="C", IF($BI221="Y", IF($AF221="N/A", $Q221, $AF221), IF($AG221="N/A", $T221,$AG221)))))))</f>
        <v>0</v>
      </c>
      <c r="BR221" s="16">
        <f>IF(AZ221="R", $CA221, IF(OR(AZ221="P", AZ221="T", AZ221="N"), 0, IF($C221="DM", $T221, IF(OR(AZ221="Y", AZ221="IR"),$AM221,IF(AZ221="C", IF($BI221="Y", IF($AF221="N/A", $Q221, $AF221), IF($AG221="N/A", $T221,$AG221)))))))</f>
        <v>0</v>
      </c>
      <c r="BS221" s="16">
        <f>IF(BA221="R", $CA221, IF(OR(BA221="P", BA221="T", BA221="N"), 0, IF($C221="DM", $T221, IF(OR(BA221="Y", BA221="IR"),$AM221,IF(BA221="C", IF($BI221="Y", IF($AF221="N/A", $Q221, $AF221), IF($AG221="N/A", $T221,$AG221)))))))</f>
        <v>0</v>
      </c>
      <c r="BT221" s="16">
        <f>IF(BB221="R", $CA221, IF(OR(BB221="P", BB221="T", BB221="N"), 0, IF($C221="DM", $T221, IF(OR(BB221="Y", BB221="IR"),$AM221,IF(BB221="C", IF($BI221="Y", IF($BA221="C", IF($AF221="N/A", $Q221, $AF221), IF($AF221="N/A", $T221, $AM221)), IF($AG221="N/A", $T221,$AG221)))))))</f>
        <v>0</v>
      </c>
      <c r="BU221" s="16">
        <f>IF(BC221="R", $CA221, IF(OR(BC221="P", BC221="T", BC221="N"), 0, IF($C221="DM", $T221, IF(OR(BC221="Y", BC221="IR"),$AM221,IF(BC221="C", IF($BI221="Y", IF($BA221="C", IF($AF221="N/A", $Q221, $AF221), IF($AF221="N/A", $T221, $AM221)), IF($AG221="N/A", $T221,$AG221)))))))</f>
        <v>0</v>
      </c>
      <c r="BV221" s="16">
        <f>IF(BD221="R", $CA221, IF(OR(BD221="P", BD221="T", BD221="N"), 0, IF($C221="DM", $T221, IF(OR(BD221="Y", BD221="IR"),$AM221,IF(BD221="C", IF($BI221="Y", IF($BA221="C", IF($AF221="N/A", $Q221, $AF221), IF($AF221="N/A", $T221, $AM221)), IF($AG221="N/A", $T221,$AG221)))))))</f>
        <v>0</v>
      </c>
      <c r="BW221" s="16">
        <f>IF(BE221="R", $CA221, IF(OR(BE221="P", BE221="T", BE221="N"), 0, IF($C221="DM", $T221, IF(OR(BE221="Y", BE221="IR"),$AM221,IF(BE221="C", IF($BI221="Y", IF($BA221="C", IF($AF221="N/A", $Q221, $AF221), IF($AF221="N/A", $T221, $AM221)), IF($AG221="N/A", $T221,$AG221)))))))</f>
        <v>0</v>
      </c>
      <c r="BX221" s="16">
        <f>IF(BF221="R", $CA221, IF(OR(BF221="P", BF221="T", BF221="N"), 0, IF($C221="DM", $T221, IF(OR(BF221="Y", BF221="IR"),$AM221,IF(BF221="C", IF($BI221="Y", IF($BA221="C", IF($AF221="N/A", $Q221, $AF221), IF($AF221="N/A", $T221, $AM221)), IF($AG221="N/A", $T221,$AG221)))))))</f>
        <v>0</v>
      </c>
      <c r="BY221" s="16">
        <f>IF(BG221="R", $CA221, IF(OR(BG221="P", BG221="T", BG221="N"), 0, IF($C221="DM", $T221, IF(OR(BG221="Y", BG221="IR"),$AM221,IF(BG221="C", IF($BI221="Y", IF($BA221="C", IF($AF221="N/A", $Q221, $AF221), IF($AF221="N/A", $T221, $AM221)), IF($AG221="N/A", $T221,$AG221)))))))</f>
        <v>0</v>
      </c>
      <c r="BZ221" s="16">
        <f>IF(BH221="R", $CA221, IF(OR(BH221="P", BH221="T", BH221="N"), 0, IF($C221="DM", $T221, IF(OR(BH221="Y", BH221="IR"),$AM221,IF(BH221="C", IF($BI221="Y", IF($BA221="C", IF($AF221="N/A", $Q221, $AF221), IF($AF221="N/A", $T221, $AM221)), IF($AG221="N/A", $T221,$AG221)))))))</f>
        <v>0</v>
      </c>
      <c r="CA221" s="15" t="s">
        <v>75</v>
      </c>
      <c r="CB221" s="16">
        <f>BZ221</f>
        <v>0</v>
      </c>
      <c r="CC221" s="15">
        <f>IF(OR($BH221="T", $BH221="R"), 0, IF($BH221="C", IF($BI221="Y", IF($BA221="C", 0, IF(AF221="N/A", Q221-T221, AF221-AG221)), IF($AF221="N/A", U221, AH221)), AN221))</f>
        <v>1</v>
      </c>
      <c r="CD221" s="15" t="str">
        <f>IF(OR($BH221="T", $BH221="R"), 0, IF($BH221="C", IF($BI221="Y", 0, IF($AF221="N/A", V221, AI221)), AO221))</f>
        <v>N/A</v>
      </c>
      <c r="CE221" s="15" t="str">
        <f>IF(OR($BH221="T", $BH221="R"), 0, IF($BH221="C", IF($BI221="Y", 0, IF($AF221="N/A", W221, AJ221)), AP221))</f>
        <v>N/A</v>
      </c>
      <c r="CF221" s="15" t="str">
        <f>IF(OR($BH221="T", $BH221="R"), 0, IF($BH221="C", IF($BI221="Y", 0, IF($AF221="N/A", X221, AK221)), AQ221))</f>
        <v>N/A</v>
      </c>
      <c r="CG221" t="str">
        <f>IF(AC221="N/A", "S:"&amp;L221&amp;" G:"&amp;M221&amp;" GR:"&amp;Q221, IF(AC221=0, "S:"&amp;L221&amp;" G:"&amp;M221&amp;" GR:"&amp;Q221, "S:"&amp;L221&amp;"/"&amp;AD221&amp;" G:"&amp;AE221&amp;" GR:"&amp;AF221))</f>
        <v>S:1 G:0 GR:0</v>
      </c>
    </row>
    <row r="222" spans="1:85" x14ac:dyDescent="0.25">
      <c r="A222" s="14">
        <v>5678</v>
      </c>
      <c r="B222" s="15" t="s">
        <v>3027</v>
      </c>
      <c r="C222" s="15" t="s">
        <v>67</v>
      </c>
      <c r="D222" s="15" t="s">
        <v>57</v>
      </c>
      <c r="E222" s="15">
        <f>VLOOKUP(B222, 'Rookie Year'!$A$2:$B$55679,2,FALSE)</f>
        <v>2024</v>
      </c>
      <c r="F222" s="15">
        <v>2024</v>
      </c>
      <c r="G222" s="15" t="s">
        <v>40</v>
      </c>
      <c r="H222" s="15" t="s">
        <v>2224</v>
      </c>
      <c r="I222" s="16">
        <v>1</v>
      </c>
      <c r="J222" s="15">
        <v>3</v>
      </c>
      <c r="K222" s="17">
        <f>IF(AND(G222&lt;&gt;"N",R222="N/A"), IF(I222&lt;4, 0, 0.25),IF(I222=1, IF(J222=1,0.25, 0.25), IF(I222&lt;13, 0.25, IF(I222&lt;26, 0.4, IF(I222&lt;51, 0.6, 0.75)))))</f>
        <v>0</v>
      </c>
      <c r="L222" s="16">
        <f>I222-M222</f>
        <v>1</v>
      </c>
      <c r="M222" s="16">
        <f>ROUNDUP(I222*K222,0)</f>
        <v>0</v>
      </c>
      <c r="N222" s="16">
        <f>M222*J222</f>
        <v>0</v>
      </c>
      <c r="O222" s="16">
        <v>0</v>
      </c>
      <c r="P222" s="16">
        <v>0</v>
      </c>
      <c r="Q222" s="16">
        <f>N222-O222-P222</f>
        <v>0</v>
      </c>
      <c r="R222" s="15" t="s">
        <v>75</v>
      </c>
      <c r="S222" s="15">
        <f>IF(R222="N/A", J222-($B$1-F222), J222-($B$1-R222))</f>
        <v>3</v>
      </c>
      <c r="T222" s="16">
        <f>IF($S222&lt;1, "N/A", $M222)</f>
        <v>0</v>
      </c>
      <c r="U222" s="16">
        <f>IF($S222&lt;2, "N/A", $M222)</f>
        <v>0</v>
      </c>
      <c r="V222" s="16">
        <f>IF($S222&lt;3, "N/A", $M222)</f>
        <v>0</v>
      </c>
      <c r="W222" s="16" t="str">
        <f>IF($S222&lt;4, "N/A", $M222)</f>
        <v>N/A</v>
      </c>
      <c r="X222" s="16" t="str">
        <f>IF($S222&lt;5, "N/A", $M222)</f>
        <v>N/A</v>
      </c>
      <c r="Y222" s="15" t="str">
        <f>IF(SUM(T222:X222)&lt;&gt;Q222, "CHECK", "OK")</f>
        <v>OK</v>
      </c>
      <c r="Z222" s="15" t="str">
        <f>IF(F222=$B$1, "No", IF(S222=1, "Yes", "No"))</f>
        <v>No</v>
      </c>
      <c r="AA222" s="18" t="str">
        <f>IF(C222="DM", "N/A", IF(Z222="No","N/A",VLOOKUP(B222,'Extension List'!$A$3:$R$1972,18,FALSE)))</f>
        <v>N/A</v>
      </c>
      <c r="AB222" s="15" t="str">
        <f>IF(C222="DM", "N/A", IF(Z222="No","N/A",VLOOKUP(B222,'Extension List'!$A$3:$T$1972,20,FALSE)))</f>
        <v>N/A</v>
      </c>
      <c r="AC222" s="15" t="str">
        <f>IF(AA222="N/A", "N/A", 0)</f>
        <v>N/A</v>
      </c>
      <c r="AD222" s="16" t="str">
        <f>IF(AE222="N/A", "N/A", AA222-AE222)</f>
        <v>N/A</v>
      </c>
      <c r="AE222" s="16" t="str">
        <f>IF(AA222="N/A", "N/A", IF(AC222&gt;0, IF(AA222&lt;13, ROUNDUP(0.25*AA222,0), IF(AA222&lt;26, ROUNDUP(0.4*AA222,0), IF(AA222&lt;51, ROUNDUP(0.6*AA222,0), ROUNDUP(0.75*AA222,0)))), "N/A"))</f>
        <v>N/A</v>
      </c>
      <c r="AF222" s="16" t="str">
        <f>IF(AD222="N/A","N/A", (AE222*AC222)+Q222)</f>
        <v>N/A</v>
      </c>
      <c r="AG222" s="16" t="str">
        <f>IF($AF222="N/A", "N/A", "TBC")</f>
        <v>N/A</v>
      </c>
      <c r="AH222" s="16" t="str">
        <f>IF($AF222="N/A", "N/A", "TBC")</f>
        <v>N/A</v>
      </c>
      <c r="AI222" s="16" t="str">
        <f>IF($AF222="N/A","N/A",IF(AC222&gt;1,"TBC","N/A"))</f>
        <v>N/A</v>
      </c>
      <c r="AJ222" s="16" t="str">
        <f>IF($AF222="N/A","N/A",IF(AC222&gt;2,"TBC","N/A"))</f>
        <v>N/A</v>
      </c>
      <c r="AK222" s="16" t="str">
        <f>IF($AF222="N/A","N/A",IF(AC222&gt;3,"TBC","N/A"))</f>
        <v>N/A</v>
      </c>
      <c r="AL222" s="16" t="str">
        <f>IF(AC222="N/A","N/A",IF(AC222&gt;0,IF(SUM(AG222:AK222)&lt;&gt;AF222,"CHECK","OK"),"N/A"))</f>
        <v>N/A</v>
      </c>
      <c r="AM222" s="16">
        <f>IF(AD222="N/A", L222+T222, L222+AG222)</f>
        <v>1</v>
      </c>
      <c r="AN222" s="16">
        <f>IF(AD222="N/A", IF(U222="N/A", "N/A", L222+U222), AD222+AH222)</f>
        <v>1</v>
      </c>
      <c r="AO222" s="16">
        <f>IF(AD222="N/A", IF(V222="N/A", "N/A", L222+V222), IF(AI222="N/A", "N/A", AD222+AI222))</f>
        <v>1</v>
      </c>
      <c r="AP222" s="16" t="str">
        <f>IF(AD222="N/A", IF(W222="N/A", "N/A", L222+W222), IF(AJ222="N/A", "N/A", AD222+AJ222))</f>
        <v>N/A</v>
      </c>
      <c r="AQ222" s="16" t="str">
        <f>IF(AD222="N/A", IF(X222="N/A", "N/A", L222+X222), IF(AK222="N/A", "N/A", AD222+AK222))</f>
        <v>N/A</v>
      </c>
      <c r="AR222" s="15" t="s">
        <v>66</v>
      </c>
      <c r="AS222" s="15" t="s">
        <v>66</v>
      </c>
      <c r="AT222" s="15" t="s">
        <v>66</v>
      </c>
      <c r="AU222" s="15" t="s">
        <v>66</v>
      </c>
      <c r="AV222" s="15" t="s">
        <v>66</v>
      </c>
      <c r="AW222" s="15" t="s">
        <v>66</v>
      </c>
      <c r="AX222" s="15" t="s">
        <v>66</v>
      </c>
      <c r="AY222" s="15" t="s">
        <v>66</v>
      </c>
      <c r="AZ222" s="15" t="s">
        <v>66</v>
      </c>
      <c r="BA222" s="15" t="s">
        <v>66</v>
      </c>
      <c r="BB222" s="15" t="s">
        <v>66</v>
      </c>
      <c r="BC222" s="15" t="s">
        <v>66</v>
      </c>
      <c r="BD222" s="15" t="s">
        <v>66</v>
      </c>
      <c r="BE222" s="15" t="s">
        <v>66</v>
      </c>
      <c r="BF222" s="15" t="s">
        <v>66</v>
      </c>
      <c r="BG222" s="15" t="s">
        <v>66</v>
      </c>
      <c r="BH222" s="15" t="s">
        <v>66</v>
      </c>
      <c r="BJ222" s="16">
        <f>IF(AR222="R", $CA222, IF(OR(AR222="P", AR222="T", AR222="N"), 0, IF($C222="DM", $T222, IF(OR(AR222="Y", AR222="IR"),$AM222,IF(AR222="C", IF($BI222="Y", IF($AF222="N/A", $Q222, $AF222), IF($AG222="N/A", $T222,$AG222)))))))</f>
        <v>0</v>
      </c>
      <c r="BK222" s="16">
        <f>IF(AS222="R", $CA222, IF(OR(AS222="P", AS222="T", AS222="N"), 0, IF($C222="DM", $T222, IF(OR(AS222="Y", AS222="IR"),$AM222,IF(AS222="C", IF($BI222="Y", IF($AF222="N/A", $Q222, $AF222), IF($AG222="N/A", $T222,$AG222)))))))</f>
        <v>0</v>
      </c>
      <c r="BL222" s="16">
        <f>IF(AT222="R", $CA222, IF(OR(AT222="P", AT222="T", AT222="N"), 0, IF($C222="DM", $T222, IF(OR(AT222="Y", AT222="IR"),$AM222,IF(AT222="C", IF($BI222="Y", IF($AF222="N/A", $Q222, $AF222), IF($AG222="N/A", $T222,$AG222)))))))</f>
        <v>0</v>
      </c>
      <c r="BM222" s="16">
        <f>IF(AU222="R", $CA222, IF(OR(AU222="P", AU222="T", AU222="N"), 0, IF($C222="DM", $T222, IF(OR(AU222="Y", AU222="IR"),$AM222,IF(AU222="C", IF($BI222="Y", IF($AF222="N/A", $Q222, $AF222), IF($AG222="N/A", $T222,$AG222)))))))</f>
        <v>0</v>
      </c>
      <c r="BN222" s="16">
        <f>IF(AV222="R", $CA222, IF(OR(AV222="P", AV222="T", AV222="N"), 0, IF($C222="DM", $T222, IF(OR(AV222="Y", AV222="IR"),$AM222,IF(AV222="C", IF($BI222="Y", IF($AF222="N/A", $Q222, $AF222), IF($AG222="N/A", $T222,$AG222)))))))</f>
        <v>0</v>
      </c>
      <c r="BO222" s="16">
        <f>IF(AW222="R", $CA222, IF(OR(AW222="P", AW222="T", AW222="N"), 0, IF($C222="DM", $T222, IF(OR(AW222="Y", AW222="IR"),$AM222,IF(AW222="C", IF($BI222="Y", IF($AF222="N/A", $Q222, $AF222), IF($AG222="N/A", $T222,$AG222)))))))</f>
        <v>0</v>
      </c>
      <c r="BP222" s="16">
        <f>IF(AX222="R", $CA222, IF(OR(AX222="P", AX222="T", AX222="N"), 0, IF($C222="DM", $T222, IF(OR(AX222="Y", AX222="IR"),$AM222,IF(AX222="C", IF($BI222="Y", IF($AF222="N/A", $Q222, $AF222), IF($AG222="N/A", $T222,$AG222)))))))</f>
        <v>0</v>
      </c>
      <c r="BQ222" s="16">
        <f>IF(AY222="R", $CA222, IF(OR(AY222="P", AY222="T", AY222="N"), 0, IF($C222="DM", $T222, IF(OR(AY222="Y", AY222="IR"),$AM222,IF(AY222="C", IF($BI222="Y", IF($AF222="N/A", $Q222, $AF222), IF($AG222="N/A", $T222,$AG222)))))))</f>
        <v>0</v>
      </c>
      <c r="BR222" s="16">
        <f>IF(AZ222="R", $CA222, IF(OR(AZ222="P", AZ222="T", AZ222="N"), 0, IF($C222="DM", $T222, IF(OR(AZ222="Y", AZ222="IR"),$AM222,IF(AZ222="C", IF($BI222="Y", IF($AF222="N/A", $Q222, $AF222), IF($AG222="N/A", $T222,$AG222)))))))</f>
        <v>0</v>
      </c>
      <c r="BS222" s="16">
        <f>IF(BA222="R", $CA222, IF(OR(BA222="P", BA222="T", BA222="N"), 0, IF($C222="DM", $T222, IF(OR(BA222="Y", BA222="IR"),$AM222,IF(BA222="C", IF($BI222="Y", IF($AF222="N/A", $Q222, $AF222), IF($AG222="N/A", $T222,$AG222)))))))</f>
        <v>0</v>
      </c>
      <c r="BT222" s="16">
        <f>IF(BB222="R", $CA222, IF(OR(BB222="P", BB222="T", BB222="N"), 0, IF($C222="DM", $T222, IF(OR(BB222="Y", BB222="IR"),$AM222,IF(BB222="C", IF($BI222="Y", IF($BA222="C", IF($AF222="N/A", $Q222, $AF222), IF($AF222="N/A", $T222, $AM222)), IF($AG222="N/A", $T222,$AG222)))))))</f>
        <v>0</v>
      </c>
      <c r="BU222" s="16">
        <f>IF(BC222="R", $CA222, IF(OR(BC222="P", BC222="T", BC222="N"), 0, IF($C222="DM", $T222, IF(OR(BC222="Y", BC222="IR"),$AM222,IF(BC222="C", IF($BI222="Y", IF($BA222="C", IF($AF222="N/A", $Q222, $AF222), IF($AF222="N/A", $T222, $AM222)), IF($AG222="N/A", $T222,$AG222)))))))</f>
        <v>0</v>
      </c>
      <c r="BV222" s="16">
        <f>IF(BD222="R", $CA222, IF(OR(BD222="P", BD222="T", BD222="N"), 0, IF($C222="DM", $T222, IF(OR(BD222="Y", BD222="IR"),$AM222,IF(BD222="C", IF($BI222="Y", IF($BA222="C", IF($AF222="N/A", $Q222, $AF222), IF($AF222="N/A", $T222, $AM222)), IF($AG222="N/A", $T222,$AG222)))))))</f>
        <v>0</v>
      </c>
      <c r="BW222" s="16">
        <f>IF(BE222="R", $CA222, IF(OR(BE222="P", BE222="T", BE222="N"), 0, IF($C222="DM", $T222, IF(OR(BE222="Y", BE222="IR"),$AM222,IF(BE222="C", IF($BI222="Y", IF($BA222="C", IF($AF222="N/A", $Q222, $AF222), IF($AF222="N/A", $T222, $AM222)), IF($AG222="N/A", $T222,$AG222)))))))</f>
        <v>0</v>
      </c>
      <c r="BX222" s="16">
        <f>IF(BF222="R", $CA222, IF(OR(BF222="P", BF222="T", BF222="N"), 0, IF($C222="DM", $T222, IF(OR(BF222="Y", BF222="IR"),$AM222,IF(BF222="C", IF($BI222="Y", IF($BA222="C", IF($AF222="N/A", $Q222, $AF222), IF($AF222="N/A", $T222, $AM222)), IF($AG222="N/A", $T222,$AG222)))))))</f>
        <v>0</v>
      </c>
      <c r="BY222" s="16">
        <f>IF(BG222="R", $CA222, IF(OR(BG222="P", BG222="T", BG222="N"), 0, IF($C222="DM", $T222, IF(OR(BG222="Y", BG222="IR"),$AM222,IF(BG222="C", IF($BI222="Y", IF($BA222="C", IF($AF222="N/A", $Q222, $AF222), IF($AF222="N/A", $T222, $AM222)), IF($AG222="N/A", $T222,$AG222)))))))</f>
        <v>0</v>
      </c>
      <c r="BZ222" s="16">
        <f>IF(BH222="R", $CA222, IF(OR(BH222="P", BH222="T", BH222="N"), 0, IF($C222="DM", $T222, IF(OR(BH222="Y", BH222="IR"),$AM222,IF(BH222="C", IF($BI222="Y", IF($BA222="C", IF($AF222="N/A", $Q222, $AF222), IF($AF222="N/A", $T222, $AM222)), IF($AG222="N/A", $T222,$AG222)))))))</f>
        <v>0</v>
      </c>
      <c r="CA222" s="15" t="s">
        <v>75</v>
      </c>
      <c r="CB222" s="16">
        <f>BZ222</f>
        <v>0</v>
      </c>
      <c r="CC222" s="15">
        <f>IF(OR($BH222="T", $BH222="R"), 0, IF($BH222="C", IF($BI222="Y", IF($BA222="C", 0, IF(AF222="N/A", Q222-T222, AF222-AG222)), IF($AF222="N/A", U222, AH222)), AN222))</f>
        <v>1</v>
      </c>
      <c r="CD222" s="15">
        <f>IF(OR($BH222="T", $BH222="R"), 0, IF($BH222="C", IF($BI222="Y", 0, IF($AF222="N/A", V222, AI222)), AO222))</f>
        <v>1</v>
      </c>
      <c r="CE222" s="15" t="str">
        <f>IF(OR($BH222="T", $BH222="R"), 0, IF($BH222="C", IF($BI222="Y", 0, IF($AF222="N/A", W222, AJ222)), AP222))</f>
        <v>N/A</v>
      </c>
      <c r="CF222" s="15" t="str">
        <f>IF(OR($BH222="T", $BH222="R"), 0, IF($BH222="C", IF($BI222="Y", 0, IF($AF222="N/A", X222, AK222)), AQ222))</f>
        <v>N/A</v>
      </c>
      <c r="CG222" t="str">
        <f>IF(AC222="N/A", "S:"&amp;L222&amp;" G:"&amp;M222&amp;" GR:"&amp;Q222, IF(AC222=0, "S:"&amp;L222&amp;" G:"&amp;M222&amp;" GR:"&amp;Q222, "S:"&amp;L222&amp;"/"&amp;AD222&amp;" G:"&amp;AE222&amp;" GR:"&amp;AF222))</f>
        <v>S:1 G:0 GR:0</v>
      </c>
    </row>
    <row r="223" spans="1:85" x14ac:dyDescent="0.25">
      <c r="A223" s="14">
        <v>1405</v>
      </c>
      <c r="B223" s="15" t="s">
        <v>1978</v>
      </c>
      <c r="C223" s="15" t="s">
        <v>67</v>
      </c>
      <c r="D223" s="15" t="s">
        <v>57</v>
      </c>
      <c r="E223" s="15">
        <f>VLOOKUP(B223, 'Rookie Year'!$A$2:$B$55679,2,FALSE)</f>
        <v>2016</v>
      </c>
      <c r="F223" s="15">
        <v>2016</v>
      </c>
      <c r="G223" s="15" t="s">
        <v>40</v>
      </c>
      <c r="H223" s="15" t="s">
        <v>1927</v>
      </c>
      <c r="I223" s="16">
        <v>24</v>
      </c>
      <c r="J223" s="15">
        <v>5</v>
      </c>
      <c r="K223" s="17">
        <f>IF(AND(G223&lt;&gt;"N",R223="N/A"), IF(I223&lt;4, 0, 0.25),IF(I223=1, IF(J223=1,0.25, 0.25), IF(I223&lt;13, 0.25, IF(I223&lt;26, 0.4, IF(I223&lt;51, 0.6, 0.75)))))</f>
        <v>0.4</v>
      </c>
      <c r="L223" s="16">
        <f>I223-M223</f>
        <v>14</v>
      </c>
      <c r="M223" s="16">
        <f>ROUNDUP(I223*K223,0)</f>
        <v>10</v>
      </c>
      <c r="N223" s="16">
        <f>M223*J223</f>
        <v>50</v>
      </c>
      <c r="O223" s="16">
        <v>30</v>
      </c>
      <c r="P223" s="16">
        <v>0</v>
      </c>
      <c r="Q223" s="16">
        <f>N223-O223-P223</f>
        <v>20</v>
      </c>
      <c r="R223" s="15">
        <v>2021</v>
      </c>
      <c r="S223" s="15">
        <f>IF(R223="N/A", J223-($B$1-F223), J223-($B$1-R223))</f>
        <v>2</v>
      </c>
      <c r="T223" s="16">
        <v>10</v>
      </c>
      <c r="U223" s="16">
        <v>10</v>
      </c>
      <c r="V223" s="16" t="str">
        <f>IF($S223&lt;3, "N/A", $M223)</f>
        <v>N/A</v>
      </c>
      <c r="W223" s="16" t="str">
        <f>IF($S223&lt;4, "N/A", $M223)</f>
        <v>N/A</v>
      </c>
      <c r="X223" s="16" t="str">
        <f>IF($S223&lt;5, "N/A", $M223)</f>
        <v>N/A</v>
      </c>
      <c r="Y223" s="15" t="str">
        <f>IF(SUM(T223:X223)&lt;&gt;Q223, "CHECK", "OK")</f>
        <v>OK</v>
      </c>
      <c r="Z223" s="15" t="str">
        <f>IF(F223=$B$1, "No", IF(S223=1, "Yes", "No"))</f>
        <v>No</v>
      </c>
      <c r="AA223" s="18" t="str">
        <f>IF(C223="DM", "N/A", IF(Z223="No","N/A",VLOOKUP(B223,'Extension List'!$A$3:$R$1972,18,FALSE)))</f>
        <v>N/A</v>
      </c>
      <c r="AB223" s="15" t="str">
        <f>IF(C223="DM", "N/A", IF(Z223="No","N/A",VLOOKUP(B223,'Extension List'!$A$3:$T$1972,20,FALSE)))</f>
        <v>N/A</v>
      </c>
      <c r="AC223" s="15" t="str">
        <f>IF(AA223="N/A", "N/A", 0)</f>
        <v>N/A</v>
      </c>
      <c r="AD223" s="16" t="str">
        <f>IF(AE223="N/A", "N/A", AA223-AE223)</f>
        <v>N/A</v>
      </c>
      <c r="AE223" s="16" t="str">
        <f>IF(AA223="N/A", "N/A", IF(AC223&gt;0, IF(AA223&lt;13, ROUNDUP(0.25*AA223,0), IF(AA223&lt;26, ROUNDUP(0.4*AA223,0), IF(AA223&lt;51, ROUNDUP(0.6*AA223,0), ROUNDUP(0.75*AA223,0)))), "N/A"))</f>
        <v>N/A</v>
      </c>
      <c r="AF223" s="16" t="str">
        <f>IF(AD223="N/A","N/A", (AE223*AC223)+Q223)</f>
        <v>N/A</v>
      </c>
      <c r="AG223" s="16" t="str">
        <f>IF($AF223="N/A", "N/A", "TBC")</f>
        <v>N/A</v>
      </c>
      <c r="AH223" s="16" t="str">
        <f>IF($AF223="N/A", "N/A", "TBC")</f>
        <v>N/A</v>
      </c>
      <c r="AI223" s="16" t="str">
        <f>IF($AF223="N/A","N/A",IF(AC223&gt;1,"TBC","N/A"))</f>
        <v>N/A</v>
      </c>
      <c r="AJ223" s="16" t="str">
        <f>IF($AF223="N/A","N/A",IF(AC223&gt;2,"TBC","N/A"))</f>
        <v>N/A</v>
      </c>
      <c r="AK223" s="16" t="str">
        <f>IF($AF223="N/A","N/A",IF(AC223&gt;3,"TBC","N/A"))</f>
        <v>N/A</v>
      </c>
      <c r="AL223" s="16" t="str">
        <f>IF(AC223="N/A","N/A",IF(AC223&gt;0,IF(SUM(AG223:AK223)&lt;&gt;AF223,"CHECK","OK"),"N/A"))</f>
        <v>N/A</v>
      </c>
      <c r="AM223" s="16">
        <f>IF(AD223="N/A", L223+T223, L223+AG223)</f>
        <v>24</v>
      </c>
      <c r="AN223" s="16">
        <f>IF(AD223="N/A", IF(U223="N/A", "N/A", L223+U223), AD223+AH223)</f>
        <v>24</v>
      </c>
      <c r="AO223" s="16" t="str">
        <f>IF(AD223="N/A", IF(V223="N/A", "N/A", L223+V223), IF(AI223="N/A", "N/A", AD223+AI223))</f>
        <v>N/A</v>
      </c>
      <c r="AP223" s="16" t="str">
        <f>IF(AD223="N/A", IF(W223="N/A", "N/A", L223+W223), IF(AJ223="N/A", "N/A", AD223+AJ223))</f>
        <v>N/A</v>
      </c>
      <c r="AQ223" s="16" t="str">
        <f>IF(AD223="N/A", IF(X223="N/A", "N/A", L223+X223), IF(AK223="N/A", "N/A", AD223+AK223))</f>
        <v>N/A</v>
      </c>
      <c r="AR223" s="15" t="s">
        <v>40</v>
      </c>
      <c r="AS223" s="15" t="s">
        <v>40</v>
      </c>
      <c r="AT223" s="15" t="s">
        <v>40</v>
      </c>
      <c r="AU223" s="15" t="s">
        <v>40</v>
      </c>
      <c r="AV223" s="15" t="s">
        <v>40</v>
      </c>
      <c r="AW223" s="15" t="s">
        <v>40</v>
      </c>
      <c r="AX223" s="15" t="s">
        <v>40</v>
      </c>
      <c r="AY223" s="15" t="s">
        <v>40</v>
      </c>
      <c r="AZ223" s="15" t="s">
        <v>40</v>
      </c>
      <c r="BA223" s="15" t="s">
        <v>40</v>
      </c>
      <c r="BB223" s="15" t="s">
        <v>40</v>
      </c>
      <c r="BC223" s="15" t="s">
        <v>40</v>
      </c>
      <c r="BD223" s="15" t="s">
        <v>40</v>
      </c>
      <c r="BE223" s="15" t="s">
        <v>40</v>
      </c>
      <c r="BF223" s="15" t="s">
        <v>40</v>
      </c>
      <c r="BG223" s="15" t="s">
        <v>40</v>
      </c>
      <c r="BH223" s="15" t="s">
        <v>40</v>
      </c>
      <c r="BI223" s="15"/>
      <c r="BJ223" s="16">
        <f>IF(AR223="R", $CA223, IF(OR(AR223="P", AR223="T", AR223="N"), 0, IF($C223="DM", $T223, IF(OR(AR223="Y", AR223="IR"),$AM223,IF(AR223="C", IF($BI223="Y", IF($AF223="N/A", $Q223, $AF223), IF($AG223="N/A", $T223,$AG223)))))))</f>
        <v>24</v>
      </c>
      <c r="BK223" s="16">
        <f>IF(AS223="R", $CA223, IF(OR(AS223="P", AS223="T", AS223="N"), 0, IF($C223="DM", $T223, IF(OR(AS223="Y", AS223="IR"),$AM223,IF(AS223="C", IF($BI223="Y", IF($AF223="N/A", $Q223, $AF223), IF($AG223="N/A", $T223,$AG223)))))))</f>
        <v>24</v>
      </c>
      <c r="BL223" s="16">
        <f>IF(AT223="R", $CA223, IF(OR(AT223="P", AT223="T", AT223="N"), 0, IF($C223="DM", $T223, IF(OR(AT223="Y", AT223="IR"),$AM223,IF(AT223="C", IF($BI223="Y", IF($AF223="N/A", $Q223, $AF223), IF($AG223="N/A", $T223,$AG223)))))))</f>
        <v>24</v>
      </c>
      <c r="BM223" s="16">
        <f>IF(AU223="R", $CA223, IF(OR(AU223="P", AU223="T", AU223="N"), 0, IF($C223="DM", $T223, IF(OR(AU223="Y", AU223="IR"),$AM223,IF(AU223="C", IF($BI223="Y", IF($AF223="N/A", $Q223, $AF223), IF($AG223="N/A", $T223,$AG223)))))))</f>
        <v>24</v>
      </c>
      <c r="BN223" s="16">
        <f>IF(AV223="R", $CA223, IF(OR(AV223="P", AV223="T", AV223="N"), 0, IF($C223="DM", $T223, IF(OR(AV223="Y", AV223="IR"),$AM223,IF(AV223="C", IF($BI223="Y", IF($AF223="N/A", $Q223, $AF223), IF($AG223="N/A", $T223,$AG223)))))))</f>
        <v>24</v>
      </c>
      <c r="BO223" s="16">
        <f>IF(AW223="R", $CA223, IF(OR(AW223="P", AW223="T", AW223="N"), 0, IF($C223="DM", $T223, IF(OR(AW223="Y", AW223="IR"),$AM223,IF(AW223="C", IF($BI223="Y", IF($AF223="N/A", $Q223, $AF223), IF($AG223="N/A", $T223,$AG223)))))))</f>
        <v>24</v>
      </c>
      <c r="BP223" s="16">
        <f>IF(AX223="R", $CA223, IF(OR(AX223="P", AX223="T", AX223="N"), 0, IF($C223="DM", $T223, IF(OR(AX223="Y", AX223="IR"),$AM223,IF(AX223="C", IF($BI223="Y", IF($AF223="N/A", $Q223, $AF223), IF($AG223="N/A", $T223,$AG223)))))))</f>
        <v>24</v>
      </c>
      <c r="BQ223" s="16">
        <f>IF(AY223="R", $CA223, IF(OR(AY223="P", AY223="T", AY223="N"), 0, IF($C223="DM", $T223, IF(OR(AY223="Y", AY223="IR"),$AM223,IF(AY223="C", IF($BI223="Y", IF($AF223="N/A", $Q223, $AF223), IF($AG223="N/A", $T223,$AG223)))))))</f>
        <v>24</v>
      </c>
      <c r="BR223" s="16">
        <f>IF(AZ223="R", $CA223, IF(OR(AZ223="P", AZ223="T", AZ223="N"), 0, IF($C223="DM", $T223, IF(OR(AZ223="Y", AZ223="IR"),$AM223,IF(AZ223="C", IF($BI223="Y", IF($AF223="N/A", $Q223, $AF223), IF($AG223="N/A", $T223,$AG223)))))))</f>
        <v>24</v>
      </c>
      <c r="BS223" s="16">
        <f>IF(BA223="R", $CA223, IF(OR(BA223="P", BA223="T", BA223="N"), 0, IF($C223="DM", $T223, IF(OR(BA223="Y", BA223="IR"),$AM223,IF(BA223="C", IF($BI223="Y", IF($AF223="N/A", $Q223, $AF223), IF($AG223="N/A", $T223,$AG223)))))))</f>
        <v>24</v>
      </c>
      <c r="BT223" s="16">
        <f>IF(BB223="R", $CA223, IF(OR(BB223="P", BB223="T", BB223="N"), 0, IF($C223="DM", $T223, IF(OR(BB223="Y", BB223="IR"),$AM223,IF(BB223="C", IF($BI223="Y", IF($BA223="C", IF($AF223="N/A", $Q223, $AF223), IF($AF223="N/A", $T223, $AM223)), IF($AG223="N/A", $T223,$AG223)))))))</f>
        <v>24</v>
      </c>
      <c r="BU223" s="16">
        <f>IF(BC223="R", $CA223, IF(OR(BC223="P", BC223="T", BC223="N"), 0, IF($C223="DM", $T223, IF(OR(BC223="Y", BC223="IR"),$AM223,IF(BC223="C", IF($BI223="Y", IF($BA223="C", IF($AF223="N/A", $Q223, $AF223), IF($AF223="N/A", $T223, $AM223)), IF($AG223="N/A", $T223,$AG223)))))))</f>
        <v>24</v>
      </c>
      <c r="BV223" s="16">
        <f>IF(BD223="R", $CA223, IF(OR(BD223="P", BD223="T", BD223="N"), 0, IF($C223="DM", $T223, IF(OR(BD223="Y", BD223="IR"),$AM223,IF(BD223="C", IF($BI223="Y", IF($BA223="C", IF($AF223="N/A", $Q223, $AF223), IF($AF223="N/A", $T223, $AM223)), IF($AG223="N/A", $T223,$AG223)))))))</f>
        <v>24</v>
      </c>
      <c r="BW223" s="16">
        <f>IF(BE223="R", $CA223, IF(OR(BE223="P", BE223="T", BE223="N"), 0, IF($C223="DM", $T223, IF(OR(BE223="Y", BE223="IR"),$AM223,IF(BE223="C", IF($BI223="Y", IF($BA223="C", IF($AF223="N/A", $Q223, $AF223), IF($AF223="N/A", $T223, $AM223)), IF($AG223="N/A", $T223,$AG223)))))))</f>
        <v>24</v>
      </c>
      <c r="BX223" s="16">
        <f>IF(BF223="R", $CA223, IF(OR(BF223="P", BF223="T", BF223="N"), 0, IF($C223="DM", $T223, IF(OR(BF223="Y", BF223="IR"),$AM223,IF(BF223="C", IF($BI223="Y", IF($BA223="C", IF($AF223="N/A", $Q223, $AF223), IF($AF223="N/A", $T223, $AM223)), IF($AG223="N/A", $T223,$AG223)))))))</f>
        <v>24</v>
      </c>
      <c r="BY223" s="16">
        <f>IF(BG223="R", $CA223, IF(OR(BG223="P", BG223="T", BG223="N"), 0, IF($C223="DM", $T223, IF(OR(BG223="Y", BG223="IR"),$AM223,IF(BG223="C", IF($BI223="Y", IF($BA223="C", IF($AF223="N/A", $Q223, $AF223), IF($AF223="N/A", $T223, $AM223)), IF($AG223="N/A", $T223,$AG223)))))))</f>
        <v>24</v>
      </c>
      <c r="BZ223" s="16">
        <f>IF(BH223="R", $CA223, IF(OR(BH223="P", BH223="T", BH223="N"), 0, IF($C223="DM", $T223, IF(OR(BH223="Y", BH223="IR"),$AM223,IF(BH223="C", IF($BI223="Y", IF($BA223="C", IF($AF223="N/A", $Q223, $AF223), IF($AF223="N/A", $T223, $AM223)), IF($AG223="N/A", $T223,$AG223)))))))</f>
        <v>24</v>
      </c>
      <c r="CA223" s="15" t="s">
        <v>75</v>
      </c>
      <c r="CB223" s="16">
        <f>BZ223</f>
        <v>24</v>
      </c>
      <c r="CC223" s="15">
        <f>IF(OR($BH223="T", $BH223="R"), 0, IF($BH223="C", IF($BI223="Y", IF($BA223="C", 0, IF(AF223="N/A", Q223-T223, AF223-AG223)), IF($AF223="N/A", U223, AH223)), AN223))</f>
        <v>24</v>
      </c>
      <c r="CD223" s="15" t="str">
        <f>IF(OR($BH223="T", $BH223="R"), 0, IF($BH223="C", IF($BI223="Y", 0, IF($AF223="N/A", V223, AI223)), AO223))</f>
        <v>N/A</v>
      </c>
      <c r="CE223" s="15" t="str">
        <f>IF(OR($BH223="T", $BH223="R"), 0, IF($BH223="C", IF($BI223="Y", 0, IF($AF223="N/A", W223, AJ223)), AP223))</f>
        <v>N/A</v>
      </c>
      <c r="CF223" s="15" t="str">
        <f>IF(OR($BH223="T", $BH223="R"), 0, IF($BH223="C", IF($BI223="Y", 0, IF($AF223="N/A", X223, AK223)), AQ223))</f>
        <v>N/A</v>
      </c>
      <c r="CG223" t="str">
        <f>IF(AC223="N/A", "S:"&amp;L223&amp;" G:"&amp;M223&amp;" GR:"&amp;Q223, IF(AC223=0, "S:"&amp;L223&amp;" G:"&amp;M223&amp;" GR:"&amp;Q223, "S:"&amp;L223&amp;"/"&amp;AD223&amp;" G:"&amp;AE223&amp;" GR:"&amp;AF223))</f>
        <v>S:14 G:10 GR:20</v>
      </c>
    </row>
    <row r="224" spans="1:85" x14ac:dyDescent="0.25">
      <c r="A224" s="14">
        <v>3186</v>
      </c>
      <c r="B224" s="15" t="s">
        <v>967</v>
      </c>
      <c r="C224" s="15" t="s">
        <v>67</v>
      </c>
      <c r="D224" s="15" t="s">
        <v>57</v>
      </c>
      <c r="E224" s="15">
        <f>VLOOKUP(B224, 'Rookie Year'!$A$2:$B$55679,2,FALSE)</f>
        <v>2019</v>
      </c>
      <c r="F224" s="15">
        <v>2019</v>
      </c>
      <c r="G224" s="15" t="s">
        <v>40</v>
      </c>
      <c r="H224" s="15" t="s">
        <v>1927</v>
      </c>
      <c r="I224" s="16">
        <v>5</v>
      </c>
      <c r="J224" s="15">
        <v>4</v>
      </c>
      <c r="K224" s="17">
        <f>IF(AND(G224&lt;&gt;"N",R224="N/A"), IF(I224&lt;4, 0, 0.25),IF(I224=1, IF(J224=1,0.25, 0.25), IF(I224&lt;13, 0.25, IF(I224&lt;26, 0.4, IF(I224&lt;51, 0.6, 0.75)))))</f>
        <v>0.25</v>
      </c>
      <c r="L224" s="16">
        <f>I224-M224</f>
        <v>3</v>
      </c>
      <c r="M224" s="16">
        <f>ROUNDUP(I224*K224,0)</f>
        <v>2</v>
      </c>
      <c r="N224" s="16">
        <f>M224*J224</f>
        <v>8</v>
      </c>
      <c r="O224" s="16">
        <v>6</v>
      </c>
      <c r="P224" s="16">
        <v>0</v>
      </c>
      <c r="Q224" s="16">
        <f>N224-O224-P224</f>
        <v>2</v>
      </c>
      <c r="R224" s="15">
        <v>2021</v>
      </c>
      <c r="S224" s="15">
        <f>IF(R224="N/A", J224-($B$1-F224), J224-($B$1-R224))</f>
        <v>1</v>
      </c>
      <c r="T224" s="16">
        <v>2</v>
      </c>
      <c r="U224" s="16" t="str">
        <f>IF($S224&lt;2, "N/A", $M224)</f>
        <v>N/A</v>
      </c>
      <c r="V224" s="16" t="str">
        <f>IF($S224&lt;3, "N/A", $M224)</f>
        <v>N/A</v>
      </c>
      <c r="W224" s="16" t="str">
        <f>IF($S224&lt;4, "N/A", $M224)</f>
        <v>N/A</v>
      </c>
      <c r="X224" s="16" t="str">
        <f>IF($S224&lt;5, "N/A", $M224)</f>
        <v>N/A</v>
      </c>
      <c r="Y224" s="15" t="str">
        <f>IF(SUM(T224:X224)&lt;&gt;Q224, "CHECK", "OK")</f>
        <v>OK</v>
      </c>
      <c r="Z224" s="15" t="str">
        <f>IF(F224=$B$1, "No", IF(S224=1, "Yes", "No"))</f>
        <v>Yes</v>
      </c>
      <c r="AA224" s="18">
        <f>IF(C224="DM", "N/A", IF(Z224="No","N/A",VLOOKUP(B224,'Extension List'!$A$3:$R$1972,18,FALSE)))</f>
        <v>8</v>
      </c>
      <c r="AB224" s="15">
        <f>IF(C224="DM", "N/A", IF(Z224="No","N/A",VLOOKUP(B224,'Extension List'!$A$3:$T$1972,20,FALSE)))</f>
        <v>2</v>
      </c>
      <c r="AC224" s="15">
        <f>IF(AA224="N/A", "N/A", 0)</f>
        <v>0</v>
      </c>
      <c r="AD224" s="16" t="str">
        <f>IF(AE224="N/A", "N/A", AA224-AE224)</f>
        <v>N/A</v>
      </c>
      <c r="AE224" s="16" t="str">
        <f>IF(AA224="N/A", "N/A", IF(AC224&gt;0, IF(AA224&lt;13, ROUNDUP(0.25*AA224,0), IF(AA224&lt;26, ROUNDUP(0.4*AA224,0), IF(AA224&lt;51, ROUNDUP(0.6*AA224,0), ROUNDUP(0.75*AA224,0)))), "N/A"))</f>
        <v>N/A</v>
      </c>
      <c r="AF224" s="16" t="str">
        <f>IF(AD224="N/A","N/A", (AE224*AC224)+Q224)</f>
        <v>N/A</v>
      </c>
      <c r="AG224" s="16" t="str">
        <f>IF($AF224="N/A", "N/A", "TBC")</f>
        <v>N/A</v>
      </c>
      <c r="AH224" s="16" t="str">
        <f>IF($AF224="N/A", "N/A", "TBC")</f>
        <v>N/A</v>
      </c>
      <c r="AI224" s="16" t="str">
        <f>IF($AF224="N/A","N/A",IF(AC224&gt;1,"TBC","N/A"))</f>
        <v>N/A</v>
      </c>
      <c r="AJ224" s="16" t="str">
        <f>IF($AF224="N/A","N/A",IF(AC224&gt;2,"TBC","N/A"))</f>
        <v>N/A</v>
      </c>
      <c r="AK224" s="16" t="str">
        <f>IF($AF224="N/A","N/A",IF(AC224&gt;3,"TBC","N/A"))</f>
        <v>N/A</v>
      </c>
      <c r="AL224" s="16" t="str">
        <f>IF(AC224="N/A","N/A",IF(AC224&gt;0,IF(SUM(AG224:AK224)&lt;&gt;AF224,"CHECK","OK"),"N/A"))</f>
        <v>N/A</v>
      </c>
      <c r="AM224" s="16">
        <f>IF(AD224="N/A", L224+T224, L224+AG224)</f>
        <v>5</v>
      </c>
      <c r="AN224" s="16" t="str">
        <f>IF(AD224="N/A", IF(U224="N/A", "N/A", L224+U224), AD224+AH224)</f>
        <v>N/A</v>
      </c>
      <c r="AO224" s="16" t="str">
        <f>IF(AD224="N/A", IF(V224="N/A", "N/A", L224+V224), IF(AI224="N/A", "N/A", AD224+AI224))</f>
        <v>N/A</v>
      </c>
      <c r="AP224" s="16" t="str">
        <f>IF(AD224="N/A", IF(W224="N/A", "N/A", L224+W224), IF(AJ224="N/A", "N/A", AD224+AJ224))</f>
        <v>N/A</v>
      </c>
      <c r="AQ224" s="16" t="str">
        <f>IF(AD224="N/A", IF(X224="N/A", "N/A", L224+X224), IF(AK224="N/A", "N/A", AD224+AK224))</f>
        <v>N/A</v>
      </c>
      <c r="AR224" s="15" t="s">
        <v>40</v>
      </c>
      <c r="AS224" s="15" t="s">
        <v>40</v>
      </c>
      <c r="AT224" s="15" t="s">
        <v>40</v>
      </c>
      <c r="AU224" s="15" t="s">
        <v>40</v>
      </c>
      <c r="AV224" s="15" t="s">
        <v>40</v>
      </c>
      <c r="AW224" s="15" t="s">
        <v>40</v>
      </c>
      <c r="AX224" s="15" t="s">
        <v>40</v>
      </c>
      <c r="AY224" s="15" t="s">
        <v>40</v>
      </c>
      <c r="AZ224" s="15" t="s">
        <v>40</v>
      </c>
      <c r="BA224" s="15" t="s">
        <v>40</v>
      </c>
      <c r="BB224" s="15" t="s">
        <v>40</v>
      </c>
      <c r="BC224" s="15" t="s">
        <v>40</v>
      </c>
      <c r="BD224" s="15" t="s">
        <v>40</v>
      </c>
      <c r="BE224" s="15" t="s">
        <v>40</v>
      </c>
      <c r="BF224" s="15" t="s">
        <v>40</v>
      </c>
      <c r="BG224" s="15" t="s">
        <v>40</v>
      </c>
      <c r="BH224" s="15" t="s">
        <v>40</v>
      </c>
      <c r="BI224" s="15"/>
      <c r="BJ224" s="16">
        <f>IF(AR224="R", $CA224, IF(OR(AR224="P", AR224="T", AR224="N"), 0, IF($C224="DM", $T224, IF(OR(AR224="Y", AR224="IR"),$AM224,IF(AR224="C", IF($BI224="Y", IF($AF224="N/A", $Q224, $AF224), IF($AG224="N/A", $T224,$AG224)))))))</f>
        <v>5</v>
      </c>
      <c r="BK224" s="16">
        <f>IF(AS224="R", $CA224, IF(OR(AS224="P", AS224="T", AS224="N"), 0, IF($C224="DM", $T224, IF(OR(AS224="Y", AS224="IR"),$AM224,IF(AS224="C", IF($BI224="Y", IF($AF224="N/A", $Q224, $AF224), IF($AG224="N/A", $T224,$AG224)))))))</f>
        <v>5</v>
      </c>
      <c r="BL224" s="16">
        <f>IF(AT224="R", $CA224, IF(OR(AT224="P", AT224="T", AT224="N"), 0, IF($C224="DM", $T224, IF(OR(AT224="Y", AT224="IR"),$AM224,IF(AT224="C", IF($BI224="Y", IF($AF224="N/A", $Q224, $AF224), IF($AG224="N/A", $T224,$AG224)))))))</f>
        <v>5</v>
      </c>
      <c r="BM224" s="16">
        <f>IF(AU224="R", $CA224, IF(OR(AU224="P", AU224="T", AU224="N"), 0, IF($C224="DM", $T224, IF(OR(AU224="Y", AU224="IR"),$AM224,IF(AU224="C", IF($BI224="Y", IF($AF224="N/A", $Q224, $AF224), IF($AG224="N/A", $T224,$AG224)))))))</f>
        <v>5</v>
      </c>
      <c r="BN224" s="16">
        <f>IF(AV224="R", $CA224, IF(OR(AV224="P", AV224="T", AV224="N"), 0, IF($C224="DM", $T224, IF(OR(AV224="Y", AV224="IR"),$AM224,IF(AV224="C", IF($BI224="Y", IF($AF224="N/A", $Q224, $AF224), IF($AG224="N/A", $T224,$AG224)))))))</f>
        <v>5</v>
      </c>
      <c r="BO224" s="16">
        <f>IF(AW224="R", $CA224, IF(OR(AW224="P", AW224="T", AW224="N"), 0, IF($C224="DM", $T224, IF(OR(AW224="Y", AW224="IR"),$AM224,IF(AW224="C", IF($BI224="Y", IF($AF224="N/A", $Q224, $AF224), IF($AG224="N/A", $T224,$AG224)))))))</f>
        <v>5</v>
      </c>
      <c r="BP224" s="16">
        <f>IF(AX224="R", $CA224, IF(OR(AX224="P", AX224="T", AX224="N"), 0, IF($C224="DM", $T224, IF(OR(AX224="Y", AX224="IR"),$AM224,IF(AX224="C", IF($BI224="Y", IF($AF224="N/A", $Q224, $AF224), IF($AG224="N/A", $T224,$AG224)))))))</f>
        <v>5</v>
      </c>
      <c r="BQ224" s="16">
        <f>IF(AY224="R", $CA224, IF(OR(AY224="P", AY224="T", AY224="N"), 0, IF($C224="DM", $T224, IF(OR(AY224="Y", AY224="IR"),$AM224,IF(AY224="C", IF($BI224="Y", IF($AF224="N/A", $Q224, $AF224), IF($AG224="N/A", $T224,$AG224)))))))</f>
        <v>5</v>
      </c>
      <c r="BR224" s="16">
        <f>IF(AZ224="R", $CA224, IF(OR(AZ224="P", AZ224="T", AZ224="N"), 0, IF($C224="DM", $T224, IF(OR(AZ224="Y", AZ224="IR"),$AM224,IF(AZ224="C", IF($BI224="Y", IF($AF224="N/A", $Q224, $AF224), IF($AG224="N/A", $T224,$AG224)))))))</f>
        <v>5</v>
      </c>
      <c r="BS224" s="16">
        <f>IF(BA224="R", $CA224, IF(OR(BA224="P", BA224="T", BA224="N"), 0, IF($C224="DM", $T224, IF(OR(BA224="Y", BA224="IR"),$AM224,IF(BA224="C", IF($BI224="Y", IF($AF224="N/A", $Q224, $AF224), IF($AG224="N/A", $T224,$AG224)))))))</f>
        <v>5</v>
      </c>
      <c r="BT224" s="16">
        <f>IF(BB224="R", $CA224, IF(OR(BB224="P", BB224="T", BB224="N"), 0, IF($C224="DM", $T224, IF(OR(BB224="Y", BB224="IR"),$AM224,IF(BB224="C", IF($BI224="Y", IF($BA224="C", IF($AF224="N/A", $Q224, $AF224), IF($AF224="N/A", $T224, $AM224)), IF($AG224="N/A", $T224,$AG224)))))))</f>
        <v>5</v>
      </c>
      <c r="BU224" s="16">
        <f>IF(BC224="R", $CA224, IF(OR(BC224="P", BC224="T", BC224="N"), 0, IF($C224="DM", $T224, IF(OR(BC224="Y", BC224="IR"),$AM224,IF(BC224="C", IF($BI224="Y", IF($BA224="C", IF($AF224="N/A", $Q224, $AF224), IF($AF224="N/A", $T224, $AM224)), IF($AG224="N/A", $T224,$AG224)))))))</f>
        <v>5</v>
      </c>
      <c r="BV224" s="16">
        <f>IF(BD224="R", $CA224, IF(OR(BD224="P", BD224="T", BD224="N"), 0, IF($C224="DM", $T224, IF(OR(BD224="Y", BD224="IR"),$AM224,IF(BD224="C", IF($BI224="Y", IF($BA224="C", IF($AF224="N/A", $Q224, $AF224), IF($AF224="N/A", $T224, $AM224)), IF($AG224="N/A", $T224,$AG224)))))))</f>
        <v>5</v>
      </c>
      <c r="BW224" s="16">
        <f>IF(BE224="R", $CA224, IF(OR(BE224="P", BE224="T", BE224="N"), 0, IF($C224="DM", $T224, IF(OR(BE224="Y", BE224="IR"),$AM224,IF(BE224="C", IF($BI224="Y", IF($BA224="C", IF($AF224="N/A", $Q224, $AF224), IF($AF224="N/A", $T224, $AM224)), IF($AG224="N/A", $T224,$AG224)))))))</f>
        <v>5</v>
      </c>
      <c r="BX224" s="16">
        <f>IF(BF224="R", $CA224, IF(OR(BF224="P", BF224="T", BF224="N"), 0, IF($C224="DM", $T224, IF(OR(BF224="Y", BF224="IR"),$AM224,IF(BF224="C", IF($BI224="Y", IF($BA224="C", IF($AF224="N/A", $Q224, $AF224), IF($AF224="N/A", $T224, $AM224)), IF($AG224="N/A", $T224,$AG224)))))))</f>
        <v>5</v>
      </c>
      <c r="BY224" s="16">
        <f>IF(BG224="R", $CA224, IF(OR(BG224="P", BG224="T", BG224="N"), 0, IF($C224="DM", $T224, IF(OR(BG224="Y", BG224="IR"),$AM224,IF(BG224="C", IF($BI224="Y", IF($BA224="C", IF($AF224="N/A", $Q224, $AF224), IF($AF224="N/A", $T224, $AM224)), IF($AG224="N/A", $T224,$AG224)))))))</f>
        <v>5</v>
      </c>
      <c r="BZ224" s="16">
        <f>IF(BH224="R", $CA224, IF(OR(BH224="P", BH224="T", BH224="N"), 0, IF($C224="DM", $T224, IF(OR(BH224="Y", BH224="IR"),$AM224,IF(BH224="C", IF($BI224="Y", IF($BA224="C", IF($AF224="N/A", $Q224, $AF224), IF($AF224="N/A", $T224, $AM224)), IF($AG224="N/A", $T224,$AG224)))))))</f>
        <v>5</v>
      </c>
      <c r="CA224" s="15" t="s">
        <v>75</v>
      </c>
      <c r="CB224" s="16">
        <f>BZ224</f>
        <v>5</v>
      </c>
      <c r="CC224" s="15" t="str">
        <f>IF(OR($BH224="T", $BH224="R"), 0, IF($BH224="C", IF($BI224="Y", IF($BA224="C", 0, IF(AF224="N/A", Q224-T224, AF224-AG224)), IF($AF224="N/A", U224, AH224)), AN224))</f>
        <v>N/A</v>
      </c>
      <c r="CD224" s="15" t="str">
        <f>IF(OR($BH224="T", $BH224="R"), 0, IF($BH224="C", IF($BI224="Y", 0, IF($AF224="N/A", V224, AI224)), AO224))</f>
        <v>N/A</v>
      </c>
      <c r="CE224" s="15" t="str">
        <f>IF(OR($BH224="T", $BH224="R"), 0, IF($BH224="C", IF($BI224="Y", 0, IF($AF224="N/A", W224, AJ224)), AP224))</f>
        <v>N/A</v>
      </c>
      <c r="CF224" s="15" t="str">
        <f>IF(OR($BH224="T", $BH224="R"), 0, IF($BH224="C", IF($BI224="Y", 0, IF($AF224="N/A", X224, AK224)), AQ224))</f>
        <v>N/A</v>
      </c>
      <c r="CG224" t="str">
        <f>IF(AC224="N/A", "S:"&amp;L224&amp;" G:"&amp;M224&amp;" GR:"&amp;Q224, IF(AC224=0, "S:"&amp;L224&amp;" G:"&amp;M224&amp;" GR:"&amp;Q224, "S:"&amp;L224&amp;"/"&amp;AD224&amp;" G:"&amp;AE224&amp;" GR:"&amp;AF224))</f>
        <v>S:3 G:2 GR:2</v>
      </c>
    </row>
    <row r="225" spans="1:85" x14ac:dyDescent="0.25">
      <c r="A225" s="14">
        <v>5184</v>
      </c>
      <c r="B225" s="15" t="s">
        <v>2779</v>
      </c>
      <c r="C225" s="15" t="s">
        <v>67</v>
      </c>
      <c r="D225" s="15" t="s">
        <v>57</v>
      </c>
      <c r="E225" s="15">
        <f>VLOOKUP(B225, 'Rookie Year'!$A$2:$B$55679,2,FALSE)</f>
        <v>2023</v>
      </c>
      <c r="F225" s="15">
        <v>2023</v>
      </c>
      <c r="G225" s="15" t="s">
        <v>40</v>
      </c>
      <c r="H225" s="15" t="s">
        <v>2180</v>
      </c>
      <c r="I225" s="16">
        <v>3</v>
      </c>
      <c r="J225" s="15">
        <v>4</v>
      </c>
      <c r="K225" s="17">
        <f>IF(AND(G225&lt;&gt;"N",R225="N/A"), IF(I225&lt;4, 0, 0.25),IF(I225=1, IF(J225=1,0.25, 0.25), IF(I225&lt;13, 0.25, IF(I225&lt;26, 0.4, IF(I225&lt;51, 0.6, 0.75)))))</f>
        <v>0</v>
      </c>
      <c r="L225" s="16">
        <f>I225-M225</f>
        <v>3</v>
      </c>
      <c r="M225" s="16">
        <f>ROUNDUP(I225*K225,0)</f>
        <v>0</v>
      </c>
      <c r="N225" s="16">
        <f>M225*J225</f>
        <v>0</v>
      </c>
      <c r="O225" s="16">
        <v>0</v>
      </c>
      <c r="P225" s="16">
        <v>0</v>
      </c>
      <c r="Q225" s="16">
        <f>N225-O225-P225</f>
        <v>0</v>
      </c>
      <c r="R225" s="15" t="s">
        <v>75</v>
      </c>
      <c r="S225" s="15">
        <f>IF(R225="N/A", J225-($B$1-F225), J225-($B$1-R225))</f>
        <v>3</v>
      </c>
      <c r="T225" s="16">
        <v>0</v>
      </c>
      <c r="U225" s="16">
        <v>0</v>
      </c>
      <c r="V225" s="16">
        <v>0</v>
      </c>
      <c r="W225" s="16" t="str">
        <f>IF($S225&lt;4, "N/A", $M225)</f>
        <v>N/A</v>
      </c>
      <c r="X225" s="16" t="str">
        <f>IF($S225&lt;5, "N/A", $M225)</f>
        <v>N/A</v>
      </c>
      <c r="Y225" s="15" t="str">
        <f>IF(SUM(T225:X225)&lt;&gt;Q225, "CHECK", "OK")</f>
        <v>OK</v>
      </c>
      <c r="Z225" s="15" t="str">
        <f>IF(F225=$B$1, "No", IF(S225=1, "Yes", "No"))</f>
        <v>No</v>
      </c>
      <c r="AA225" s="18" t="str">
        <f>IF(C225="DM", "N/A", IF(Z225="No","N/A",VLOOKUP(B225,'Extension List'!$A$3:$R$1972,18,FALSE)))</f>
        <v>N/A</v>
      </c>
      <c r="AB225" s="15" t="str">
        <f>IF(C225="DM", "N/A", IF(Z225="No","N/A",VLOOKUP(B225,'Extension List'!$A$3:$T$1972,20,FALSE)))</f>
        <v>N/A</v>
      </c>
      <c r="AC225" s="15" t="str">
        <f>IF(AA225="N/A", "N/A", 0)</f>
        <v>N/A</v>
      </c>
      <c r="AD225" s="16" t="str">
        <f>IF(AE225="N/A", "N/A", AA225-AE225)</f>
        <v>N/A</v>
      </c>
      <c r="AE225" s="16" t="str">
        <f>IF(AA225="N/A", "N/A", IF(AC225&gt;0, IF(AA225&lt;13, ROUNDUP(0.25*AA225,0), IF(AA225&lt;26, ROUNDUP(0.4*AA225,0), IF(AA225&lt;51, ROUNDUP(0.6*AA225,0), ROUNDUP(0.75*AA225,0)))), "N/A"))</f>
        <v>N/A</v>
      </c>
      <c r="AF225" s="16" t="str">
        <f>IF(AD225="N/A","N/A", (AE225*AC225)+Q225)</f>
        <v>N/A</v>
      </c>
      <c r="AG225" s="16" t="str">
        <f>IF($AF225="N/A", "N/A", "TBC")</f>
        <v>N/A</v>
      </c>
      <c r="AH225" s="16" t="str">
        <f>IF($AF225="N/A", "N/A", "TBC")</f>
        <v>N/A</v>
      </c>
      <c r="AI225" s="16" t="str">
        <f>IF($AF225="N/A","N/A",IF(AC225&gt;1,"TBC","N/A"))</f>
        <v>N/A</v>
      </c>
      <c r="AJ225" s="16" t="str">
        <f>IF($AF225="N/A","N/A",IF(AC225&gt;2,"TBC","N/A"))</f>
        <v>N/A</v>
      </c>
      <c r="AK225" s="16" t="str">
        <f>IF($AF225="N/A","N/A",IF(AC225&gt;3,"TBC","N/A"))</f>
        <v>N/A</v>
      </c>
      <c r="AL225" s="16" t="str">
        <f>IF(AC225="N/A","N/A",IF(AC225&gt;0,IF(SUM(AG225:AK225)&lt;&gt;AF225,"CHECK","OK"),"N/A"))</f>
        <v>N/A</v>
      </c>
      <c r="AM225" s="16">
        <f>IF(AD225="N/A", L225+T225, L225+AG225)</f>
        <v>3</v>
      </c>
      <c r="AN225" s="16">
        <f>IF(AD225="N/A", IF(U225="N/A", "N/A", L225+U225), AD225+AH225)</f>
        <v>3</v>
      </c>
      <c r="AO225" s="16">
        <f>IF(AD225="N/A", IF(V225="N/A", "N/A", L225+V225), IF(AI225="N/A", "N/A", AD225+AI225))</f>
        <v>3</v>
      </c>
      <c r="AP225" s="16" t="str">
        <f>IF(AD225="N/A", IF(W225="N/A", "N/A", L225+W225), IF(AJ225="N/A", "N/A", AD225+AJ225))</f>
        <v>N/A</v>
      </c>
      <c r="AQ225" s="16" t="str">
        <f>IF(AD225="N/A", IF(X225="N/A", "N/A", L225+X225), IF(AK225="N/A", "N/A", AD225+AK225))</f>
        <v>N/A</v>
      </c>
      <c r="AR225" s="15" t="s">
        <v>40</v>
      </c>
      <c r="AS225" s="15" t="s">
        <v>40</v>
      </c>
      <c r="AT225" s="15" t="s">
        <v>40</v>
      </c>
      <c r="AU225" s="15" t="s">
        <v>40</v>
      </c>
      <c r="AV225" s="15" t="s">
        <v>40</v>
      </c>
      <c r="AW225" s="15" t="s">
        <v>40</v>
      </c>
      <c r="AX225" s="15" t="s">
        <v>40</v>
      </c>
      <c r="AY225" s="15" t="s">
        <v>40</v>
      </c>
      <c r="AZ225" s="15" t="s">
        <v>40</v>
      </c>
      <c r="BA225" s="15" t="s">
        <v>40</v>
      </c>
      <c r="BB225" s="15" t="s">
        <v>40</v>
      </c>
      <c r="BC225" s="15" t="s">
        <v>40</v>
      </c>
      <c r="BD225" s="15" t="s">
        <v>40</v>
      </c>
      <c r="BE225" s="15" t="s">
        <v>40</v>
      </c>
      <c r="BF225" s="15" t="s">
        <v>40</v>
      </c>
      <c r="BG225" s="15" t="s">
        <v>40</v>
      </c>
      <c r="BH225" s="15" t="s">
        <v>40</v>
      </c>
      <c r="BI225" s="15"/>
      <c r="BJ225" s="16">
        <f>IF(AR225="R", $CA225, IF(OR(AR225="P", AR225="T", AR225="N"), 0, IF($C225="DM", $T225, IF(OR(AR225="Y", AR225="IR"),$AM225,IF(AR225="C", IF($BI225="Y", IF($AF225="N/A", $Q225, $AF225), IF($AG225="N/A", $T225,$AG225)))))))</f>
        <v>3</v>
      </c>
      <c r="BK225" s="16">
        <f>IF(AS225="R", $CA225, IF(OR(AS225="P", AS225="T", AS225="N"), 0, IF($C225="DM", $T225, IF(OR(AS225="Y", AS225="IR"),$AM225,IF(AS225="C", IF($BI225="Y", IF($AF225="N/A", $Q225, $AF225), IF($AG225="N/A", $T225,$AG225)))))))</f>
        <v>3</v>
      </c>
      <c r="BL225" s="16">
        <f>IF(AT225="R", $CA225, IF(OR(AT225="P", AT225="T", AT225="N"), 0, IF($C225="DM", $T225, IF(OR(AT225="Y", AT225="IR"),$AM225,IF(AT225="C", IF($BI225="Y", IF($AF225="N/A", $Q225, $AF225), IF($AG225="N/A", $T225,$AG225)))))))</f>
        <v>3</v>
      </c>
      <c r="BM225" s="16">
        <f>IF(AU225="R", $CA225, IF(OR(AU225="P", AU225="T", AU225="N"), 0, IF($C225="DM", $T225, IF(OR(AU225="Y", AU225="IR"),$AM225,IF(AU225="C", IF($BI225="Y", IF($AF225="N/A", $Q225, $AF225), IF($AG225="N/A", $T225,$AG225)))))))</f>
        <v>3</v>
      </c>
      <c r="BN225" s="16">
        <f>IF(AV225="R", $CA225, IF(OR(AV225="P", AV225="T", AV225="N"), 0, IF($C225="DM", $T225, IF(OR(AV225="Y", AV225="IR"),$AM225,IF(AV225="C", IF($BI225="Y", IF($AF225="N/A", $Q225, $AF225), IF($AG225="N/A", $T225,$AG225)))))))</f>
        <v>3</v>
      </c>
      <c r="BO225" s="16">
        <f>IF(AW225="R", $CA225, IF(OR(AW225="P", AW225="T", AW225="N"), 0, IF($C225="DM", $T225, IF(OR(AW225="Y", AW225="IR"),$AM225,IF(AW225="C", IF($BI225="Y", IF($AF225="N/A", $Q225, $AF225), IF($AG225="N/A", $T225,$AG225)))))))</f>
        <v>3</v>
      </c>
      <c r="BP225" s="16">
        <f>IF(AX225="R", $CA225, IF(OR(AX225="P", AX225="T", AX225="N"), 0, IF($C225="DM", $T225, IF(OR(AX225="Y", AX225="IR"),$AM225,IF(AX225="C", IF($BI225="Y", IF($AF225="N/A", $Q225, $AF225), IF($AG225="N/A", $T225,$AG225)))))))</f>
        <v>3</v>
      </c>
      <c r="BQ225" s="16">
        <f>IF(AY225="R", $CA225, IF(OR(AY225="P", AY225="T", AY225="N"), 0, IF($C225="DM", $T225, IF(OR(AY225="Y", AY225="IR"),$AM225,IF(AY225="C", IF($BI225="Y", IF($AF225="N/A", $Q225, $AF225), IF($AG225="N/A", $T225,$AG225)))))))</f>
        <v>3</v>
      </c>
      <c r="BR225" s="16">
        <f>IF(AZ225="R", $CA225, IF(OR(AZ225="P", AZ225="T", AZ225="N"), 0, IF($C225="DM", $T225, IF(OR(AZ225="Y", AZ225="IR"),$AM225,IF(AZ225="C", IF($BI225="Y", IF($AF225="N/A", $Q225, $AF225), IF($AG225="N/A", $T225,$AG225)))))))</f>
        <v>3</v>
      </c>
      <c r="BS225" s="16">
        <f>IF(BA225="R", $CA225, IF(OR(BA225="P", BA225="T", BA225="N"), 0, IF($C225="DM", $T225, IF(OR(BA225="Y", BA225="IR"),$AM225,IF(BA225="C", IF($BI225="Y", IF($AF225="N/A", $Q225, $AF225), IF($AG225="N/A", $T225,$AG225)))))))</f>
        <v>3</v>
      </c>
      <c r="BT225" s="16">
        <f>IF(BB225="R", $CA225, IF(OR(BB225="P", BB225="T", BB225="N"), 0, IF($C225="DM", $T225, IF(OR(BB225="Y", BB225="IR"),$AM225,IF(BB225="C", IF($BI225="Y", IF($BA225="C", IF($AF225="N/A", $Q225, $AF225), IF($AF225="N/A", $T225, $AM225)), IF($AG225="N/A", $T225,$AG225)))))))</f>
        <v>3</v>
      </c>
      <c r="BU225" s="16">
        <f>IF(BC225="R", $CA225, IF(OR(BC225="P", BC225="T", BC225="N"), 0, IF($C225="DM", $T225, IF(OR(BC225="Y", BC225="IR"),$AM225,IF(BC225="C", IF($BI225="Y", IF($BA225="C", IF($AF225="N/A", $Q225, $AF225), IF($AF225="N/A", $T225, $AM225)), IF($AG225="N/A", $T225,$AG225)))))))</f>
        <v>3</v>
      </c>
      <c r="BV225" s="16">
        <f>IF(BD225="R", $CA225, IF(OR(BD225="P", BD225="T", BD225="N"), 0, IF($C225="DM", $T225, IF(OR(BD225="Y", BD225="IR"),$AM225,IF(BD225="C", IF($BI225="Y", IF($BA225="C", IF($AF225="N/A", $Q225, $AF225), IF($AF225="N/A", $T225, $AM225)), IF($AG225="N/A", $T225,$AG225)))))))</f>
        <v>3</v>
      </c>
      <c r="BW225" s="16">
        <f>IF(BE225="R", $CA225, IF(OR(BE225="P", BE225="T", BE225="N"), 0, IF($C225="DM", $T225, IF(OR(BE225="Y", BE225="IR"),$AM225,IF(BE225="C", IF($BI225="Y", IF($BA225="C", IF($AF225="N/A", $Q225, $AF225), IF($AF225="N/A", $T225, $AM225)), IF($AG225="N/A", $T225,$AG225)))))))</f>
        <v>3</v>
      </c>
      <c r="BX225" s="16">
        <f>IF(BF225="R", $CA225, IF(OR(BF225="P", BF225="T", BF225="N"), 0, IF($C225="DM", $T225, IF(OR(BF225="Y", BF225="IR"),$AM225,IF(BF225="C", IF($BI225="Y", IF($BA225="C", IF($AF225="N/A", $Q225, $AF225), IF($AF225="N/A", $T225, $AM225)), IF($AG225="N/A", $T225,$AG225)))))))</f>
        <v>3</v>
      </c>
      <c r="BY225" s="16">
        <f>IF(BG225="R", $CA225, IF(OR(BG225="P", BG225="T", BG225="N"), 0, IF($C225="DM", $T225, IF(OR(BG225="Y", BG225="IR"),$AM225,IF(BG225="C", IF($BI225="Y", IF($BA225="C", IF($AF225="N/A", $Q225, $AF225), IF($AF225="N/A", $T225, $AM225)), IF($AG225="N/A", $T225,$AG225)))))))</f>
        <v>3</v>
      </c>
      <c r="BZ225" s="16">
        <f>IF(BH225="R", $CA225, IF(OR(BH225="P", BH225="T", BH225="N"), 0, IF($C225="DM", $T225, IF(OR(BH225="Y", BH225="IR"),$AM225,IF(BH225="C", IF($BI225="Y", IF($BA225="C", IF($AF225="N/A", $Q225, $AF225), IF($AF225="N/A", $T225, $AM225)), IF($AG225="N/A", $T225,$AG225)))))))</f>
        <v>3</v>
      </c>
      <c r="CA225" s="15" t="s">
        <v>75</v>
      </c>
      <c r="CB225" s="16">
        <f>BZ225</f>
        <v>3</v>
      </c>
      <c r="CC225" s="15">
        <f>IF(OR($BH225="T", $BH225="R"), 0, IF($BH225="C", IF($BI225="Y", IF($BA225="C", 0, IF(AF225="N/A", Q225-T225, AF225-AG225)), IF($AF225="N/A", U225, AH225)), AN225))</f>
        <v>3</v>
      </c>
      <c r="CD225" s="15">
        <f>IF(OR($BH225="T", $BH225="R"), 0, IF($BH225="C", IF($BI225="Y", 0, IF($AF225="N/A", V225, AI225)), AO225))</f>
        <v>3</v>
      </c>
      <c r="CE225" s="15" t="str">
        <f>IF(OR($BH225="T", $BH225="R"), 0, IF($BH225="C", IF($BI225="Y", 0, IF($AF225="N/A", W225, AJ225)), AP225))</f>
        <v>N/A</v>
      </c>
      <c r="CF225" s="15" t="str">
        <f>IF(OR($BH225="T", $BH225="R"), 0, IF($BH225="C", IF($BI225="Y", 0, IF($AF225="N/A", X225, AK225)), AQ225))</f>
        <v>N/A</v>
      </c>
      <c r="CG225" t="str">
        <f>IF(AC225="N/A", "S:"&amp;L225&amp;" G:"&amp;M225&amp;" GR:"&amp;Q225, IF(AC225=0, "S:"&amp;L225&amp;" G:"&amp;M225&amp;" GR:"&amp;Q225, "S:"&amp;L225&amp;"/"&amp;AD225&amp;" G:"&amp;AE225&amp;" GR:"&amp;AF225))</f>
        <v>S:3 G:0 GR:0</v>
      </c>
    </row>
    <row r="226" spans="1:85" x14ac:dyDescent="0.25">
      <c r="A226" s="14">
        <v>5668</v>
      </c>
      <c r="B226" s="15" t="s">
        <v>3017</v>
      </c>
      <c r="C226" s="15" t="s">
        <v>67</v>
      </c>
      <c r="D226" s="15" t="s">
        <v>57</v>
      </c>
      <c r="E226" s="15">
        <f>VLOOKUP(B226, 'Rookie Year'!$A$2:$B$55679,2,FALSE)</f>
        <v>2024</v>
      </c>
      <c r="F226" s="15">
        <v>2024</v>
      </c>
      <c r="G226" s="15" t="s">
        <v>40</v>
      </c>
      <c r="H226" s="15" t="s">
        <v>2216</v>
      </c>
      <c r="I226" s="16">
        <v>1</v>
      </c>
      <c r="J226" s="15">
        <v>3</v>
      </c>
      <c r="K226" s="17">
        <f>IF(AND(G226&lt;&gt;"N",R226="N/A"), IF(I226&lt;4, 0, 0.25),IF(I226=1, IF(J226=1,0.25, 0.25), IF(I226&lt;13, 0.25, IF(I226&lt;26, 0.4, IF(I226&lt;51, 0.6, 0.75)))))</f>
        <v>0</v>
      </c>
      <c r="L226" s="16">
        <f>I226-M226</f>
        <v>1</v>
      </c>
      <c r="M226" s="16">
        <f>ROUNDUP(I226*K226,0)</f>
        <v>0</v>
      </c>
      <c r="N226" s="16">
        <f>M226*J226</f>
        <v>0</v>
      </c>
      <c r="O226" s="16">
        <v>0</v>
      </c>
      <c r="P226" s="16">
        <v>0</v>
      </c>
      <c r="Q226" s="16">
        <f>N226-O226-P226</f>
        <v>0</v>
      </c>
      <c r="R226" s="15" t="s">
        <v>75</v>
      </c>
      <c r="S226" s="15">
        <f>IF(R226="N/A", J226-($B$1-F226), J226-($B$1-R226))</f>
        <v>3</v>
      </c>
      <c r="T226" s="16">
        <f>IF($S226&lt;1, "N/A", $M226)</f>
        <v>0</v>
      </c>
      <c r="U226" s="16">
        <f>IF($S226&lt;2, "N/A", $M226)</f>
        <v>0</v>
      </c>
      <c r="V226" s="16">
        <f>IF($S226&lt;3, "N/A", $M226)</f>
        <v>0</v>
      </c>
      <c r="W226" s="16" t="str">
        <f>IF($S226&lt;4, "N/A", $M226)</f>
        <v>N/A</v>
      </c>
      <c r="X226" s="16" t="str">
        <f>IF($S226&lt;5, "N/A", $M226)</f>
        <v>N/A</v>
      </c>
      <c r="Y226" s="15" t="str">
        <f>IF(SUM(T226:X226)&lt;&gt;Q226, "CHECK", "OK")</f>
        <v>OK</v>
      </c>
      <c r="Z226" s="15" t="str">
        <f>IF(F226=$B$1, "No", IF(S226=1, "Yes", "No"))</f>
        <v>No</v>
      </c>
      <c r="AA226" s="18" t="str">
        <f>IF(C226="DM", "N/A", IF(Z226="No","N/A",VLOOKUP(B226,'Extension List'!$A$3:$R$1972,18,FALSE)))</f>
        <v>N/A</v>
      </c>
      <c r="AB226" s="15" t="str">
        <f>IF(C226="DM", "N/A", IF(Z226="No","N/A",VLOOKUP(B226,'Extension List'!$A$3:$T$1972,20,FALSE)))</f>
        <v>N/A</v>
      </c>
      <c r="AC226" s="15" t="str">
        <f>IF(AA226="N/A", "N/A", 0)</f>
        <v>N/A</v>
      </c>
      <c r="AD226" s="16" t="str">
        <f>IF(AE226="N/A", "N/A", AA226-AE226)</f>
        <v>N/A</v>
      </c>
      <c r="AE226" s="16" t="str">
        <f>IF(AA226="N/A", "N/A", IF(AC226&gt;0, IF(AA226&lt;13, ROUNDUP(0.25*AA226,0), IF(AA226&lt;26, ROUNDUP(0.4*AA226,0), IF(AA226&lt;51, ROUNDUP(0.6*AA226,0), ROUNDUP(0.75*AA226,0)))), "N/A"))</f>
        <v>N/A</v>
      </c>
      <c r="AF226" s="16" t="str">
        <f>IF(AD226="N/A","N/A", (AE226*AC226)+Q226)</f>
        <v>N/A</v>
      </c>
      <c r="AG226" s="16" t="str">
        <f>IF($AF226="N/A", "N/A", "TBC")</f>
        <v>N/A</v>
      </c>
      <c r="AH226" s="16" t="str">
        <f>IF($AF226="N/A", "N/A", "TBC")</f>
        <v>N/A</v>
      </c>
      <c r="AI226" s="16" t="str">
        <f>IF($AF226="N/A","N/A",IF(AC226&gt;1,"TBC","N/A"))</f>
        <v>N/A</v>
      </c>
      <c r="AJ226" s="16" t="str">
        <f>IF($AF226="N/A","N/A",IF(AC226&gt;2,"TBC","N/A"))</f>
        <v>N/A</v>
      </c>
      <c r="AK226" s="16" t="str">
        <f>IF($AF226="N/A","N/A",IF(AC226&gt;3,"TBC","N/A"))</f>
        <v>N/A</v>
      </c>
      <c r="AL226" s="16" t="str">
        <f>IF(AC226="N/A","N/A",IF(AC226&gt;0,IF(SUM(AG226:AK226)&lt;&gt;AF226,"CHECK","OK"),"N/A"))</f>
        <v>N/A</v>
      </c>
      <c r="AM226" s="16">
        <f>IF(AD226="N/A", L226+T226, L226+AG226)</f>
        <v>1</v>
      </c>
      <c r="AN226" s="16">
        <f>IF(AD226="N/A", IF(U226="N/A", "N/A", L226+U226), AD226+AH226)</f>
        <v>1</v>
      </c>
      <c r="AO226" s="16">
        <f>IF(AD226="N/A", IF(V226="N/A", "N/A", L226+V226), IF(AI226="N/A", "N/A", AD226+AI226))</f>
        <v>1</v>
      </c>
      <c r="AP226" s="16" t="str">
        <f>IF(AD226="N/A", IF(W226="N/A", "N/A", L226+W226), IF(AJ226="N/A", "N/A", AD226+AJ226))</f>
        <v>N/A</v>
      </c>
      <c r="AQ226" s="16" t="str">
        <f>IF(AD226="N/A", IF(X226="N/A", "N/A", L226+X226), IF(AK226="N/A", "N/A", AD226+AK226))</f>
        <v>N/A</v>
      </c>
      <c r="AR226" s="15" t="s">
        <v>66</v>
      </c>
      <c r="AS226" s="15" t="s">
        <v>66</v>
      </c>
      <c r="AT226" s="15" t="s">
        <v>66</v>
      </c>
      <c r="AU226" s="15" t="s">
        <v>66</v>
      </c>
      <c r="AV226" s="15" t="s">
        <v>66</v>
      </c>
      <c r="AW226" s="15" t="s">
        <v>66</v>
      </c>
      <c r="AX226" s="15" t="s">
        <v>66</v>
      </c>
      <c r="AY226" s="15" t="s">
        <v>66</v>
      </c>
      <c r="AZ226" s="15" t="s">
        <v>66</v>
      </c>
      <c r="BA226" s="15" t="s">
        <v>66</v>
      </c>
      <c r="BB226" s="15" t="s">
        <v>66</v>
      </c>
      <c r="BC226" s="15" t="s">
        <v>66</v>
      </c>
      <c r="BD226" s="15" t="s">
        <v>66</v>
      </c>
      <c r="BE226" s="15" t="s">
        <v>66</v>
      </c>
      <c r="BF226" s="15" t="s">
        <v>66</v>
      </c>
      <c r="BG226" s="15" t="s">
        <v>66</v>
      </c>
      <c r="BH226" s="15" t="s">
        <v>66</v>
      </c>
      <c r="BJ226" s="16">
        <f>IF(AR226="R", $CA226, IF(OR(AR226="P", AR226="T", AR226="N"), 0, IF($C226="DM", $T226, IF(OR(AR226="Y", AR226="IR"),$AM226,IF(AR226="C", IF($BI226="Y", IF($AF226="N/A", $Q226, $AF226), IF($AG226="N/A", $T226,$AG226)))))))</f>
        <v>0</v>
      </c>
      <c r="BK226" s="16">
        <f>IF(AS226="R", $CA226, IF(OR(AS226="P", AS226="T", AS226="N"), 0, IF($C226="DM", $T226, IF(OR(AS226="Y", AS226="IR"),$AM226,IF(AS226="C", IF($BI226="Y", IF($AF226="N/A", $Q226, $AF226), IF($AG226="N/A", $T226,$AG226)))))))</f>
        <v>0</v>
      </c>
      <c r="BL226" s="16">
        <f>IF(AT226="R", $CA226, IF(OR(AT226="P", AT226="T", AT226="N"), 0, IF($C226="DM", $T226, IF(OR(AT226="Y", AT226="IR"),$AM226,IF(AT226="C", IF($BI226="Y", IF($AF226="N/A", $Q226, $AF226), IF($AG226="N/A", $T226,$AG226)))))))</f>
        <v>0</v>
      </c>
      <c r="BM226" s="16">
        <f>IF(AU226="R", $CA226, IF(OR(AU226="P", AU226="T", AU226="N"), 0, IF($C226="DM", $T226, IF(OR(AU226="Y", AU226="IR"),$AM226,IF(AU226="C", IF($BI226="Y", IF($AF226="N/A", $Q226, $AF226), IF($AG226="N/A", $T226,$AG226)))))))</f>
        <v>0</v>
      </c>
      <c r="BN226" s="16">
        <f>IF(AV226="R", $CA226, IF(OR(AV226="P", AV226="T", AV226="N"), 0, IF($C226="DM", $T226, IF(OR(AV226="Y", AV226="IR"),$AM226,IF(AV226="C", IF($BI226="Y", IF($AF226="N/A", $Q226, $AF226), IF($AG226="N/A", $T226,$AG226)))))))</f>
        <v>0</v>
      </c>
      <c r="BO226" s="16">
        <f>IF(AW226="R", $CA226, IF(OR(AW226="P", AW226="T", AW226="N"), 0, IF($C226="DM", $T226, IF(OR(AW226="Y", AW226="IR"),$AM226,IF(AW226="C", IF($BI226="Y", IF($AF226="N/A", $Q226, $AF226), IF($AG226="N/A", $T226,$AG226)))))))</f>
        <v>0</v>
      </c>
      <c r="BP226" s="16">
        <f>IF(AX226="R", $CA226, IF(OR(AX226="P", AX226="T", AX226="N"), 0, IF($C226="DM", $T226, IF(OR(AX226="Y", AX226="IR"),$AM226,IF(AX226="C", IF($BI226="Y", IF($AF226="N/A", $Q226, $AF226), IF($AG226="N/A", $T226,$AG226)))))))</f>
        <v>0</v>
      </c>
      <c r="BQ226" s="16">
        <f>IF(AY226="R", $CA226, IF(OR(AY226="P", AY226="T", AY226="N"), 0, IF($C226="DM", $T226, IF(OR(AY226="Y", AY226="IR"),$AM226,IF(AY226="C", IF($BI226="Y", IF($AF226="N/A", $Q226, $AF226), IF($AG226="N/A", $T226,$AG226)))))))</f>
        <v>0</v>
      </c>
      <c r="BR226" s="16">
        <f>IF(AZ226="R", $CA226, IF(OR(AZ226="P", AZ226="T", AZ226="N"), 0, IF($C226="DM", $T226, IF(OR(AZ226="Y", AZ226="IR"),$AM226,IF(AZ226="C", IF($BI226="Y", IF($AF226="N/A", $Q226, $AF226), IF($AG226="N/A", $T226,$AG226)))))))</f>
        <v>0</v>
      </c>
      <c r="BS226" s="16">
        <f>IF(BA226="R", $CA226, IF(OR(BA226="P", BA226="T", BA226="N"), 0, IF($C226="DM", $T226, IF(OR(BA226="Y", BA226="IR"),$AM226,IF(BA226="C", IF($BI226="Y", IF($AF226="N/A", $Q226, $AF226), IF($AG226="N/A", $T226,$AG226)))))))</f>
        <v>0</v>
      </c>
      <c r="BT226" s="16">
        <f>IF(BB226="R", $CA226, IF(OR(BB226="P", BB226="T", BB226="N"), 0, IF($C226="DM", $T226, IF(OR(BB226="Y", BB226="IR"),$AM226,IF(BB226="C", IF($BI226="Y", IF($BA226="C", IF($AF226="N/A", $Q226, $AF226), IF($AF226="N/A", $T226, $AM226)), IF($AG226="N/A", $T226,$AG226)))))))</f>
        <v>0</v>
      </c>
      <c r="BU226" s="16">
        <f>IF(BC226="R", $CA226, IF(OR(BC226="P", BC226="T", BC226="N"), 0, IF($C226="DM", $T226, IF(OR(BC226="Y", BC226="IR"),$AM226,IF(BC226="C", IF($BI226="Y", IF($BA226="C", IF($AF226="N/A", $Q226, $AF226), IF($AF226="N/A", $T226, $AM226)), IF($AG226="N/A", $T226,$AG226)))))))</f>
        <v>0</v>
      </c>
      <c r="BV226" s="16">
        <f>IF(BD226="R", $CA226, IF(OR(BD226="P", BD226="T", BD226="N"), 0, IF($C226="DM", $T226, IF(OR(BD226="Y", BD226="IR"),$AM226,IF(BD226="C", IF($BI226="Y", IF($BA226="C", IF($AF226="N/A", $Q226, $AF226), IF($AF226="N/A", $T226, $AM226)), IF($AG226="N/A", $T226,$AG226)))))))</f>
        <v>0</v>
      </c>
      <c r="BW226" s="16">
        <f>IF(BE226="R", $CA226, IF(OR(BE226="P", BE226="T", BE226="N"), 0, IF($C226="DM", $T226, IF(OR(BE226="Y", BE226="IR"),$AM226,IF(BE226="C", IF($BI226="Y", IF($BA226="C", IF($AF226="N/A", $Q226, $AF226), IF($AF226="N/A", $T226, $AM226)), IF($AG226="N/A", $T226,$AG226)))))))</f>
        <v>0</v>
      </c>
      <c r="BX226" s="16">
        <f>IF(BF226="R", $CA226, IF(OR(BF226="P", BF226="T", BF226="N"), 0, IF($C226="DM", $T226, IF(OR(BF226="Y", BF226="IR"),$AM226,IF(BF226="C", IF($BI226="Y", IF($BA226="C", IF($AF226="N/A", $Q226, $AF226), IF($AF226="N/A", $T226, $AM226)), IF($AG226="N/A", $T226,$AG226)))))))</f>
        <v>0</v>
      </c>
      <c r="BY226" s="16">
        <f>IF(BG226="R", $CA226, IF(OR(BG226="P", BG226="T", BG226="N"), 0, IF($C226="DM", $T226, IF(OR(BG226="Y", BG226="IR"),$AM226,IF(BG226="C", IF($BI226="Y", IF($BA226="C", IF($AF226="N/A", $Q226, $AF226), IF($AF226="N/A", $T226, $AM226)), IF($AG226="N/A", $T226,$AG226)))))))</f>
        <v>0</v>
      </c>
      <c r="BZ226" s="16">
        <f>IF(BH226="R", $CA226, IF(OR(BH226="P", BH226="T", BH226="N"), 0, IF($C226="DM", $T226, IF(OR(BH226="Y", BH226="IR"),$AM226,IF(BH226="C", IF($BI226="Y", IF($BA226="C", IF($AF226="N/A", $Q226, $AF226), IF($AF226="N/A", $T226, $AM226)), IF($AG226="N/A", $T226,$AG226)))))))</f>
        <v>0</v>
      </c>
      <c r="CA226" s="15" t="s">
        <v>75</v>
      </c>
      <c r="CB226" s="16">
        <f>BZ226</f>
        <v>0</v>
      </c>
      <c r="CC226" s="15">
        <f>IF(OR($BH226="T", $BH226="R"), 0, IF($BH226="C", IF($BI226="Y", IF($BA226="C", 0, IF(AF226="N/A", Q226-T226, AF226-AG226)), IF($AF226="N/A", U226, AH226)), AN226))</f>
        <v>1</v>
      </c>
      <c r="CD226" s="15">
        <f>IF(OR($BH226="T", $BH226="R"), 0, IF($BH226="C", IF($BI226="Y", 0, IF($AF226="N/A", V226, AI226)), AO226))</f>
        <v>1</v>
      </c>
      <c r="CE226" s="15" t="str">
        <f>IF(OR($BH226="T", $BH226="R"), 0, IF($BH226="C", IF($BI226="Y", 0, IF($AF226="N/A", W226, AJ226)), AP226))</f>
        <v>N/A</v>
      </c>
      <c r="CF226" s="15" t="str">
        <f>IF(OR($BH226="T", $BH226="R"), 0, IF($BH226="C", IF($BI226="Y", 0, IF($AF226="N/A", X226, AK226)), AQ226))</f>
        <v>N/A</v>
      </c>
      <c r="CG226" t="str">
        <f>IF(AC226="N/A", "S:"&amp;L226&amp;" G:"&amp;M226&amp;" GR:"&amp;Q226, IF(AC226=0, "S:"&amp;L226&amp;" G:"&amp;M226&amp;" GR:"&amp;Q226, "S:"&amp;L226&amp;"/"&amp;AD226&amp;" G:"&amp;AE226&amp;" GR:"&amp;AF226))</f>
        <v>S:1 G:0 GR:0</v>
      </c>
    </row>
    <row r="227" spans="1:85" x14ac:dyDescent="0.25">
      <c r="A227" s="14">
        <v>5094</v>
      </c>
      <c r="B227" s="15" t="s">
        <v>1822</v>
      </c>
      <c r="C227" s="15" t="s">
        <v>67</v>
      </c>
      <c r="D227" s="15" t="s">
        <v>57</v>
      </c>
      <c r="E227" s="15">
        <f>VLOOKUP(B227, 'Rookie Year'!$A$2:$B$55679,2,FALSE)</f>
        <v>2019</v>
      </c>
      <c r="F227" s="15">
        <v>2023</v>
      </c>
      <c r="G227" s="15" t="s">
        <v>42</v>
      </c>
      <c r="H227" s="15" t="s">
        <v>1928</v>
      </c>
      <c r="I227" s="16">
        <v>38</v>
      </c>
      <c r="J227" s="15">
        <v>3</v>
      </c>
      <c r="K227" s="17">
        <f>IF(AND(G227&lt;&gt;"N",R227="N/A"), IF(I227&lt;4, 0, 0.25),IF(I227=1, IF(J227=1,0.25, 0.25), IF(I227&lt;13, 0.25, IF(I227&lt;26, 0.4, IF(I227&lt;51, 0.6, 0.75)))))</f>
        <v>0.6</v>
      </c>
      <c r="L227" s="16">
        <f>I227-M227</f>
        <v>15</v>
      </c>
      <c r="M227" s="16">
        <f>ROUNDUP(I227*K227,0)</f>
        <v>23</v>
      </c>
      <c r="N227" s="16">
        <f>M227*J227</f>
        <v>69</v>
      </c>
      <c r="O227" s="16">
        <v>23</v>
      </c>
      <c r="P227" s="16">
        <v>0</v>
      </c>
      <c r="Q227" s="16">
        <f>N227-O227-P227</f>
        <v>46</v>
      </c>
      <c r="R227" s="15" t="s">
        <v>75</v>
      </c>
      <c r="S227" s="15">
        <f>IF(R227="N/A", J227-($B$1-F227), J227-($B$1-R227))</f>
        <v>2</v>
      </c>
      <c r="T227" s="16">
        <v>23</v>
      </c>
      <c r="U227" s="16">
        <v>23</v>
      </c>
      <c r="V227" s="16" t="str">
        <f>IF($S227&lt;3, "N/A", $M227)</f>
        <v>N/A</v>
      </c>
      <c r="W227" s="16" t="str">
        <f>IF($S227&lt;4, "N/A", $M227)</f>
        <v>N/A</v>
      </c>
      <c r="X227" s="16" t="str">
        <f>IF($S227&lt;5, "N/A", $M227)</f>
        <v>N/A</v>
      </c>
      <c r="Y227" s="15" t="str">
        <f>IF(SUM(T227:X227)&lt;&gt;Q227, "CHECK", "OK")</f>
        <v>OK</v>
      </c>
      <c r="Z227" s="15" t="str">
        <f>IF(F227=$B$1, "No", IF(S227=1, "Yes", "No"))</f>
        <v>No</v>
      </c>
      <c r="AA227" s="18" t="str">
        <f>IF(C227="DM", "N/A", IF(Z227="No","N/A",VLOOKUP(B227,'Extension List'!$A$3:$R$1972,18,FALSE)))</f>
        <v>N/A</v>
      </c>
      <c r="AB227" s="15" t="str">
        <f>IF(C227="DM", "N/A", IF(Z227="No","N/A",VLOOKUP(B227,'Extension List'!$A$3:$T$1972,20,FALSE)))</f>
        <v>N/A</v>
      </c>
      <c r="AC227" s="15" t="str">
        <f>IF(AA227="N/A", "N/A", 0)</f>
        <v>N/A</v>
      </c>
      <c r="AD227" s="16" t="str">
        <f>IF(AE227="N/A", "N/A", AA227-AE227)</f>
        <v>N/A</v>
      </c>
      <c r="AE227" s="16" t="str">
        <f>IF(AA227="N/A", "N/A", IF(AC227&gt;0, IF(AA227&lt;13, ROUNDUP(0.25*AA227,0), IF(AA227&lt;26, ROUNDUP(0.4*AA227,0), IF(AA227&lt;51, ROUNDUP(0.6*AA227,0), ROUNDUP(0.75*AA227,0)))), "N/A"))</f>
        <v>N/A</v>
      </c>
      <c r="AF227" s="16" t="str">
        <f>IF(AD227="N/A","N/A", (AE227*AC227)+Q227)</f>
        <v>N/A</v>
      </c>
      <c r="AG227" s="16" t="str">
        <f>IF($AF227="N/A", "N/A", "TBC")</f>
        <v>N/A</v>
      </c>
      <c r="AH227" s="16" t="str">
        <f>IF($AF227="N/A", "N/A", "TBC")</f>
        <v>N/A</v>
      </c>
      <c r="AI227" s="16" t="str">
        <f>IF($AF227="N/A","N/A",IF(AC227&gt;1,"TBC","N/A"))</f>
        <v>N/A</v>
      </c>
      <c r="AJ227" s="16" t="str">
        <f>IF($AF227="N/A","N/A",IF(AC227&gt;2,"TBC","N/A"))</f>
        <v>N/A</v>
      </c>
      <c r="AK227" s="16" t="str">
        <f>IF($AF227="N/A","N/A",IF(AC227&gt;3,"TBC","N/A"))</f>
        <v>N/A</v>
      </c>
      <c r="AL227" s="16" t="str">
        <f>IF(AC227="N/A","N/A",IF(AC227&gt;0,IF(SUM(AG227:AK227)&lt;&gt;AF227,"CHECK","OK"),"N/A"))</f>
        <v>N/A</v>
      </c>
      <c r="AM227" s="16">
        <f>IF(AD227="N/A", L227+T227, L227+AG227)</f>
        <v>38</v>
      </c>
      <c r="AN227" s="16">
        <f>IF(AD227="N/A", IF(U227="N/A", "N/A", L227+U227), AD227+AH227)</f>
        <v>38</v>
      </c>
      <c r="AO227" s="16" t="str">
        <f>IF(AD227="N/A", IF(V227="N/A", "N/A", L227+V227), IF(AI227="N/A", "N/A", AD227+AI227))</f>
        <v>N/A</v>
      </c>
      <c r="AP227" s="16" t="str">
        <f>IF(AD227="N/A", IF(W227="N/A", "N/A", L227+W227), IF(AJ227="N/A", "N/A", AD227+AJ227))</f>
        <v>N/A</v>
      </c>
      <c r="AQ227" s="16" t="str">
        <f>IF(AD227="N/A", IF(X227="N/A", "N/A", L227+X227), IF(AK227="N/A", "N/A", AD227+AK227))</f>
        <v>N/A</v>
      </c>
      <c r="AR227" s="15" t="s">
        <v>40</v>
      </c>
      <c r="AS227" s="15" t="s">
        <v>40</v>
      </c>
      <c r="AT227" s="15" t="s">
        <v>40</v>
      </c>
      <c r="AU227" s="15" t="s">
        <v>40</v>
      </c>
      <c r="AV227" s="15" t="s">
        <v>40</v>
      </c>
      <c r="AW227" s="15" t="s">
        <v>40</v>
      </c>
      <c r="AX227" s="15" t="s">
        <v>40</v>
      </c>
      <c r="AY227" s="15" t="s">
        <v>40</v>
      </c>
      <c r="AZ227" s="15" t="s">
        <v>40</v>
      </c>
      <c r="BA227" s="15" t="s">
        <v>40</v>
      </c>
      <c r="BB227" s="15" t="s">
        <v>40</v>
      </c>
      <c r="BC227" s="15" t="s">
        <v>40</v>
      </c>
      <c r="BD227" s="15" t="s">
        <v>40</v>
      </c>
      <c r="BE227" s="15" t="s">
        <v>40</v>
      </c>
      <c r="BF227" s="15" t="s">
        <v>40</v>
      </c>
      <c r="BG227" s="15" t="s">
        <v>40</v>
      </c>
      <c r="BH227" s="15" t="s">
        <v>40</v>
      </c>
      <c r="BI227" s="15"/>
      <c r="BJ227" s="16">
        <f>IF(AR227="R", $CA227, IF(OR(AR227="P", AR227="T", AR227="N"), 0, IF($C227="DM", $T227, IF(OR(AR227="Y", AR227="IR"),$AM227,IF(AR227="C", IF($BI227="Y", IF($AF227="N/A", $Q227, $AF227), IF($AG227="N/A", $T227,$AG227)))))))</f>
        <v>38</v>
      </c>
      <c r="BK227" s="16">
        <f>IF(AS227="R", $CA227, IF(OR(AS227="P", AS227="T", AS227="N"), 0, IF($C227="DM", $T227, IF(OR(AS227="Y", AS227="IR"),$AM227,IF(AS227="C", IF($BI227="Y", IF($AF227="N/A", $Q227, $AF227), IF($AG227="N/A", $T227,$AG227)))))))</f>
        <v>38</v>
      </c>
      <c r="BL227" s="16">
        <f>IF(AT227="R", $CA227, IF(OR(AT227="P", AT227="T", AT227="N"), 0, IF($C227="DM", $T227, IF(OR(AT227="Y", AT227="IR"),$AM227,IF(AT227="C", IF($BI227="Y", IF($AF227="N/A", $Q227, $AF227), IF($AG227="N/A", $T227,$AG227)))))))</f>
        <v>38</v>
      </c>
      <c r="BM227" s="16">
        <f>IF(AU227="R", $CA227, IF(OR(AU227="P", AU227="T", AU227="N"), 0, IF($C227="DM", $T227, IF(OR(AU227="Y", AU227="IR"),$AM227,IF(AU227="C", IF($BI227="Y", IF($AF227="N/A", $Q227, $AF227), IF($AG227="N/A", $T227,$AG227)))))))</f>
        <v>38</v>
      </c>
      <c r="BN227" s="16">
        <f>IF(AV227="R", $CA227, IF(OR(AV227="P", AV227="T", AV227="N"), 0, IF($C227="DM", $T227, IF(OR(AV227="Y", AV227="IR"),$AM227,IF(AV227="C", IF($BI227="Y", IF($AF227="N/A", $Q227, $AF227), IF($AG227="N/A", $T227,$AG227)))))))</f>
        <v>38</v>
      </c>
      <c r="BO227" s="16">
        <f>IF(AW227="R", $CA227, IF(OR(AW227="P", AW227="T", AW227="N"), 0, IF($C227="DM", $T227, IF(OR(AW227="Y", AW227="IR"),$AM227,IF(AW227="C", IF($BI227="Y", IF($AF227="N/A", $Q227, $AF227), IF($AG227="N/A", $T227,$AG227)))))))</f>
        <v>38</v>
      </c>
      <c r="BP227" s="16">
        <f>IF(AX227="R", $CA227, IF(OR(AX227="P", AX227="T", AX227="N"), 0, IF($C227="DM", $T227, IF(OR(AX227="Y", AX227="IR"),$AM227,IF(AX227="C", IF($BI227="Y", IF($AF227="N/A", $Q227, $AF227), IF($AG227="N/A", $T227,$AG227)))))))</f>
        <v>38</v>
      </c>
      <c r="BQ227" s="16">
        <f>IF(AY227="R", $CA227, IF(OR(AY227="P", AY227="T", AY227="N"), 0, IF($C227="DM", $T227, IF(OR(AY227="Y", AY227="IR"),$AM227,IF(AY227="C", IF($BI227="Y", IF($AF227="N/A", $Q227, $AF227), IF($AG227="N/A", $T227,$AG227)))))))</f>
        <v>38</v>
      </c>
      <c r="BR227" s="16">
        <f>IF(AZ227="R", $CA227, IF(OR(AZ227="P", AZ227="T", AZ227="N"), 0, IF($C227="DM", $T227, IF(OR(AZ227="Y", AZ227="IR"),$AM227,IF(AZ227="C", IF($BI227="Y", IF($AF227="N/A", $Q227, $AF227), IF($AG227="N/A", $T227,$AG227)))))))</f>
        <v>38</v>
      </c>
      <c r="BS227" s="16">
        <f>IF(BA227="R", $CA227, IF(OR(BA227="P", BA227="T", BA227="N"), 0, IF($C227="DM", $T227, IF(OR(BA227="Y", BA227="IR"),$AM227,IF(BA227="C", IF($BI227="Y", IF($AF227="N/A", $Q227, $AF227), IF($AG227="N/A", $T227,$AG227)))))))</f>
        <v>38</v>
      </c>
      <c r="BT227" s="16">
        <f>IF(BB227="R", $CA227, IF(OR(BB227="P", BB227="T", BB227="N"), 0, IF($C227="DM", $T227, IF(OR(BB227="Y", BB227="IR"),$AM227,IF(BB227="C", IF($BI227="Y", IF($BA227="C", IF($AF227="N/A", $Q227, $AF227), IF($AF227="N/A", $T227, $AM227)), IF($AG227="N/A", $T227,$AG227)))))))</f>
        <v>38</v>
      </c>
      <c r="BU227" s="16">
        <f>IF(BC227="R", $CA227, IF(OR(BC227="P", BC227="T", BC227="N"), 0, IF($C227="DM", $T227, IF(OR(BC227="Y", BC227="IR"),$AM227,IF(BC227="C", IF($BI227="Y", IF($BA227="C", IF($AF227="N/A", $Q227, $AF227), IF($AF227="N/A", $T227, $AM227)), IF($AG227="N/A", $T227,$AG227)))))))</f>
        <v>38</v>
      </c>
      <c r="BV227" s="16">
        <f>IF(BD227="R", $CA227, IF(OR(BD227="P", BD227="T", BD227="N"), 0, IF($C227="DM", $T227, IF(OR(BD227="Y", BD227="IR"),$AM227,IF(BD227="C", IF($BI227="Y", IF($BA227="C", IF($AF227="N/A", $Q227, $AF227), IF($AF227="N/A", $T227, $AM227)), IF($AG227="N/A", $T227,$AG227)))))))</f>
        <v>38</v>
      </c>
      <c r="BW227" s="16">
        <f>IF(BE227="R", $CA227, IF(OR(BE227="P", BE227="T", BE227="N"), 0, IF($C227="DM", $T227, IF(OR(BE227="Y", BE227="IR"),$AM227,IF(BE227="C", IF($BI227="Y", IF($BA227="C", IF($AF227="N/A", $Q227, $AF227), IF($AF227="N/A", $T227, $AM227)), IF($AG227="N/A", $T227,$AG227)))))))</f>
        <v>38</v>
      </c>
      <c r="BX227" s="16">
        <f>IF(BF227="R", $CA227, IF(OR(BF227="P", BF227="T", BF227="N"), 0, IF($C227="DM", $T227, IF(OR(BF227="Y", BF227="IR"),$AM227,IF(BF227="C", IF($BI227="Y", IF($BA227="C", IF($AF227="N/A", $Q227, $AF227), IF($AF227="N/A", $T227, $AM227)), IF($AG227="N/A", $T227,$AG227)))))))</f>
        <v>38</v>
      </c>
      <c r="BY227" s="16">
        <f>IF(BG227="R", $CA227, IF(OR(BG227="P", BG227="T", BG227="N"), 0, IF($C227="DM", $T227, IF(OR(BG227="Y", BG227="IR"),$AM227,IF(BG227="C", IF($BI227="Y", IF($BA227="C", IF($AF227="N/A", $Q227, $AF227), IF($AF227="N/A", $T227, $AM227)), IF($AG227="N/A", $T227,$AG227)))))))</f>
        <v>38</v>
      </c>
      <c r="BZ227" s="16">
        <f>IF(BH227="R", $CA227, IF(OR(BH227="P", BH227="T", BH227="N"), 0, IF($C227="DM", $T227, IF(OR(BH227="Y", BH227="IR"),$AM227,IF(BH227="C", IF($BI227="Y", IF($BA227="C", IF($AF227="N/A", $Q227, $AF227), IF($AF227="N/A", $T227, $AM227)), IF($AG227="N/A", $T227,$AG227)))))))</f>
        <v>38</v>
      </c>
      <c r="CA227" s="15" t="s">
        <v>75</v>
      </c>
      <c r="CB227" s="16">
        <f>BZ227</f>
        <v>38</v>
      </c>
      <c r="CC227" s="15">
        <f>IF(OR($BH227="T", $BH227="R"), 0, IF($BH227="C", IF($BI227="Y", IF($BA227="C", 0, IF(AF227="N/A", Q227-T227, AF227-AG227)), IF($AF227="N/A", U227, AH227)), AN227))</f>
        <v>38</v>
      </c>
      <c r="CD227" s="15" t="str">
        <f>IF(OR($BH227="T", $BH227="R"), 0, IF($BH227="C", IF($BI227="Y", 0, IF($AF227="N/A", V227, AI227)), AO227))</f>
        <v>N/A</v>
      </c>
      <c r="CE227" s="15" t="str">
        <f>IF(OR($BH227="T", $BH227="R"), 0, IF($BH227="C", IF($BI227="Y", 0, IF($AF227="N/A", W227, AJ227)), AP227))</f>
        <v>N/A</v>
      </c>
      <c r="CF227" s="15" t="str">
        <f>IF(OR($BH227="T", $BH227="R"), 0, IF($BH227="C", IF($BI227="Y", 0, IF($AF227="N/A", X227, AK227)), AQ227))</f>
        <v>N/A</v>
      </c>
      <c r="CG227" t="str">
        <f>IF(AC227="N/A", "S:"&amp;L227&amp;" G:"&amp;M227&amp;" GR:"&amp;Q227, IF(AC227=0, "S:"&amp;L227&amp;" G:"&amp;M227&amp;" GR:"&amp;Q227, "S:"&amp;L227&amp;"/"&amp;AD227&amp;" G:"&amp;AE227&amp;" GR:"&amp;AF227))</f>
        <v>S:15 G:23 GR:46</v>
      </c>
    </row>
    <row r="228" spans="1:85" x14ac:dyDescent="0.25">
      <c r="A228" s="14">
        <v>5698</v>
      </c>
      <c r="B228" s="15" t="s">
        <v>3047</v>
      </c>
      <c r="C228" s="15" t="s">
        <v>68</v>
      </c>
      <c r="D228" s="15" t="s">
        <v>57</v>
      </c>
      <c r="E228" s="15">
        <f>VLOOKUP(B228, 'Rookie Year'!$A$2:$B$55679,2,FALSE)</f>
        <v>2024</v>
      </c>
      <c r="F228" s="15">
        <v>2024</v>
      </c>
      <c r="G228" s="15" t="s">
        <v>40</v>
      </c>
      <c r="H228" s="15" t="s">
        <v>2240</v>
      </c>
      <c r="I228" s="16">
        <v>1</v>
      </c>
      <c r="J228" s="15">
        <v>3</v>
      </c>
      <c r="K228" s="17">
        <f>IF(AND(G228&lt;&gt;"N",R228="N/A"), IF(I228&lt;4, 0, 0.25),IF(I228=1, IF(J228=1,0.25, 0.25), IF(I228&lt;13, 0.25, IF(I228&lt;26, 0.4, IF(I228&lt;51, 0.6, 0.75)))))</f>
        <v>0</v>
      </c>
      <c r="L228" s="16">
        <f>I228-M228</f>
        <v>1</v>
      </c>
      <c r="M228" s="16">
        <f>ROUNDUP(I228*K228,0)</f>
        <v>0</v>
      </c>
      <c r="N228" s="16">
        <f>M228*J228</f>
        <v>0</v>
      </c>
      <c r="O228" s="16">
        <v>0</v>
      </c>
      <c r="P228" s="16">
        <v>0</v>
      </c>
      <c r="Q228" s="16">
        <f>N228-O228-P228</f>
        <v>0</v>
      </c>
      <c r="R228" s="15" t="s">
        <v>75</v>
      </c>
      <c r="S228" s="15">
        <f>IF(R228="N/A", J228-($B$1-F228), J228-($B$1-R228))</f>
        <v>3</v>
      </c>
      <c r="T228" s="16">
        <f>IF($S228&lt;1, "N/A", $M228)</f>
        <v>0</v>
      </c>
      <c r="U228" s="16">
        <f>IF($S228&lt;2, "N/A", $M228)</f>
        <v>0</v>
      </c>
      <c r="V228" s="16">
        <f>IF($S228&lt;3, "N/A", $M228)</f>
        <v>0</v>
      </c>
      <c r="W228" s="16" t="str">
        <f>IF($S228&lt;4, "N/A", $M228)</f>
        <v>N/A</v>
      </c>
      <c r="X228" s="16" t="str">
        <f>IF($S228&lt;5, "N/A", $M228)</f>
        <v>N/A</v>
      </c>
      <c r="Y228" s="15" t="str">
        <f>IF(SUM(T228:X228)&lt;&gt;Q228, "CHECK", "OK")</f>
        <v>OK</v>
      </c>
      <c r="Z228" s="15" t="str">
        <f>IF(F228=$B$1, "No", IF(S228=1, "Yes", "No"))</f>
        <v>No</v>
      </c>
      <c r="AA228" s="18" t="str">
        <f>IF(C228="DM", "N/A", IF(Z228="No","N/A",VLOOKUP(B228,'Extension List'!$A$3:$R$1972,18,FALSE)))</f>
        <v>N/A</v>
      </c>
      <c r="AB228" s="15" t="str">
        <f>IF(C228="DM", "N/A", IF(Z228="No","N/A",VLOOKUP(B228,'Extension List'!$A$3:$T$1972,20,FALSE)))</f>
        <v>N/A</v>
      </c>
      <c r="AC228" s="15" t="str">
        <f>IF(AA228="N/A", "N/A", 0)</f>
        <v>N/A</v>
      </c>
      <c r="AD228" s="16" t="str">
        <f>IF(AE228="N/A", "N/A", AA228-AE228)</f>
        <v>N/A</v>
      </c>
      <c r="AE228" s="16" t="str">
        <f>IF(AA228="N/A", "N/A", IF(AC228&gt;0, IF(AA228&lt;13, ROUNDUP(0.25*AA228,0), IF(AA228&lt;26, ROUNDUP(0.4*AA228,0), IF(AA228&lt;51, ROUNDUP(0.6*AA228,0), ROUNDUP(0.75*AA228,0)))), "N/A"))</f>
        <v>N/A</v>
      </c>
      <c r="AF228" s="16" t="str">
        <f>IF(AD228="N/A","N/A", (AE228*AC228)+Q228)</f>
        <v>N/A</v>
      </c>
      <c r="AG228" s="16" t="str">
        <f>IF($AF228="N/A", "N/A", "TBC")</f>
        <v>N/A</v>
      </c>
      <c r="AH228" s="16" t="str">
        <f>IF($AF228="N/A", "N/A", "TBC")</f>
        <v>N/A</v>
      </c>
      <c r="AI228" s="16" t="str">
        <f>IF($AF228="N/A","N/A",IF(AC228&gt;1,"TBC","N/A"))</f>
        <v>N/A</v>
      </c>
      <c r="AJ228" s="16" t="str">
        <f>IF($AF228="N/A","N/A",IF(AC228&gt;2,"TBC","N/A"))</f>
        <v>N/A</v>
      </c>
      <c r="AK228" s="16" t="str">
        <f>IF($AF228="N/A","N/A",IF(AC228&gt;3,"TBC","N/A"))</f>
        <v>N/A</v>
      </c>
      <c r="AL228" s="16" t="str">
        <f>IF(AC228="N/A","N/A",IF(AC228&gt;0,IF(SUM(AG228:AK228)&lt;&gt;AF228,"CHECK","OK"),"N/A"))</f>
        <v>N/A</v>
      </c>
      <c r="AM228" s="16">
        <f>IF(AD228="N/A", L228+T228, L228+AG228)</f>
        <v>1</v>
      </c>
      <c r="AN228" s="16">
        <f>IF(AD228="N/A", IF(U228="N/A", "N/A", L228+U228), AD228+AH228)</f>
        <v>1</v>
      </c>
      <c r="AO228" s="16">
        <f>IF(AD228="N/A", IF(V228="N/A", "N/A", L228+V228), IF(AI228="N/A", "N/A", AD228+AI228))</f>
        <v>1</v>
      </c>
      <c r="AP228" s="16" t="str">
        <f>IF(AD228="N/A", IF(W228="N/A", "N/A", L228+W228), IF(AJ228="N/A", "N/A", AD228+AJ228))</f>
        <v>N/A</v>
      </c>
      <c r="AQ228" s="16" t="str">
        <f>IF(AD228="N/A", IF(X228="N/A", "N/A", L228+X228), IF(AK228="N/A", "N/A", AD228+AK228))</f>
        <v>N/A</v>
      </c>
      <c r="AR228" s="15" t="s">
        <v>66</v>
      </c>
      <c r="AS228" s="15" t="s">
        <v>66</v>
      </c>
      <c r="AT228" s="15" t="s">
        <v>66</v>
      </c>
      <c r="AU228" s="15" t="s">
        <v>66</v>
      </c>
      <c r="AV228" s="15" t="s">
        <v>66</v>
      </c>
      <c r="AW228" s="15" t="s">
        <v>66</v>
      </c>
      <c r="AX228" s="15" t="s">
        <v>66</v>
      </c>
      <c r="AY228" s="15" t="s">
        <v>66</v>
      </c>
      <c r="AZ228" s="15" t="s">
        <v>66</v>
      </c>
      <c r="BA228" s="15" t="s">
        <v>66</v>
      </c>
      <c r="BB228" s="15" t="s">
        <v>66</v>
      </c>
      <c r="BC228" s="15" t="s">
        <v>66</v>
      </c>
      <c r="BD228" s="15" t="s">
        <v>66</v>
      </c>
      <c r="BE228" s="15" t="s">
        <v>66</v>
      </c>
      <c r="BF228" s="15" t="s">
        <v>66</v>
      </c>
      <c r="BG228" s="15" t="s">
        <v>66</v>
      </c>
      <c r="BH228" s="15" t="s">
        <v>66</v>
      </c>
      <c r="BJ228" s="16">
        <f>IF(AR228="R", $CA228, IF(OR(AR228="P", AR228="T", AR228="N"), 0, IF($C228="DM", $T228, IF(OR(AR228="Y", AR228="IR"),$AM228,IF(AR228="C", IF($BI228="Y", IF($AF228="N/A", $Q228, $AF228), IF($AG228="N/A", $T228,$AG228)))))))</f>
        <v>0</v>
      </c>
      <c r="BK228" s="16">
        <f>IF(AS228="R", $CA228, IF(OR(AS228="P", AS228="T", AS228="N"), 0, IF($C228="DM", $T228, IF(OR(AS228="Y", AS228="IR"),$AM228,IF(AS228="C", IF($BI228="Y", IF($AF228="N/A", $Q228, $AF228), IF($AG228="N/A", $T228,$AG228)))))))</f>
        <v>0</v>
      </c>
      <c r="BL228" s="16">
        <f>IF(AT228="R", $CA228, IF(OR(AT228="P", AT228="T", AT228="N"), 0, IF($C228="DM", $T228, IF(OR(AT228="Y", AT228="IR"),$AM228,IF(AT228="C", IF($BI228="Y", IF($AF228="N/A", $Q228, $AF228), IF($AG228="N/A", $T228,$AG228)))))))</f>
        <v>0</v>
      </c>
      <c r="BM228" s="16">
        <f>IF(AU228="R", $CA228, IF(OR(AU228="P", AU228="T", AU228="N"), 0, IF($C228="DM", $T228, IF(OR(AU228="Y", AU228="IR"),$AM228,IF(AU228="C", IF($BI228="Y", IF($AF228="N/A", $Q228, $AF228), IF($AG228="N/A", $T228,$AG228)))))))</f>
        <v>0</v>
      </c>
      <c r="BN228" s="16">
        <f>IF(AV228="R", $CA228, IF(OR(AV228="P", AV228="T", AV228="N"), 0, IF($C228="DM", $T228, IF(OR(AV228="Y", AV228="IR"),$AM228,IF(AV228="C", IF($BI228="Y", IF($AF228="N/A", $Q228, $AF228), IF($AG228="N/A", $T228,$AG228)))))))</f>
        <v>0</v>
      </c>
      <c r="BO228" s="16">
        <f>IF(AW228="R", $CA228, IF(OR(AW228="P", AW228="T", AW228="N"), 0, IF($C228="DM", $T228, IF(OR(AW228="Y", AW228="IR"),$AM228,IF(AW228="C", IF($BI228="Y", IF($AF228="N/A", $Q228, $AF228), IF($AG228="N/A", $T228,$AG228)))))))</f>
        <v>0</v>
      </c>
      <c r="BP228" s="16">
        <f>IF(AX228="R", $CA228, IF(OR(AX228="P", AX228="T", AX228="N"), 0, IF($C228="DM", $T228, IF(OR(AX228="Y", AX228="IR"),$AM228,IF(AX228="C", IF($BI228="Y", IF($AF228="N/A", $Q228, $AF228), IF($AG228="N/A", $T228,$AG228)))))))</f>
        <v>0</v>
      </c>
      <c r="BQ228" s="16">
        <f>IF(AY228="R", $CA228, IF(OR(AY228="P", AY228="T", AY228="N"), 0, IF($C228="DM", $T228, IF(OR(AY228="Y", AY228="IR"),$AM228,IF(AY228="C", IF($BI228="Y", IF($AF228="N/A", $Q228, $AF228), IF($AG228="N/A", $T228,$AG228)))))))</f>
        <v>0</v>
      </c>
      <c r="BR228" s="16">
        <f>IF(AZ228="R", $CA228, IF(OR(AZ228="P", AZ228="T", AZ228="N"), 0, IF($C228="DM", $T228, IF(OR(AZ228="Y", AZ228="IR"),$AM228,IF(AZ228="C", IF($BI228="Y", IF($AF228="N/A", $Q228, $AF228), IF($AG228="N/A", $T228,$AG228)))))))</f>
        <v>0</v>
      </c>
      <c r="BS228" s="16">
        <f>IF(BA228="R", $CA228, IF(OR(BA228="P", BA228="T", BA228="N"), 0, IF($C228="DM", $T228, IF(OR(BA228="Y", BA228="IR"),$AM228,IF(BA228="C", IF($BI228="Y", IF($AF228="N/A", $Q228, $AF228), IF($AG228="N/A", $T228,$AG228)))))))</f>
        <v>0</v>
      </c>
      <c r="BT228" s="16">
        <f>IF(BB228="R", $CA228, IF(OR(BB228="P", BB228="T", BB228="N"), 0, IF($C228="DM", $T228, IF(OR(BB228="Y", BB228="IR"),$AM228,IF(BB228="C", IF($BI228="Y", IF($BA228="C", IF($AF228="N/A", $Q228, $AF228), IF($AF228="N/A", $T228, $AM228)), IF($AG228="N/A", $T228,$AG228)))))))</f>
        <v>0</v>
      </c>
      <c r="BU228" s="16">
        <f>IF(BC228="R", $CA228, IF(OR(BC228="P", BC228="T", BC228="N"), 0, IF($C228="DM", $T228, IF(OR(BC228="Y", BC228="IR"),$AM228,IF(BC228="C", IF($BI228="Y", IF($BA228="C", IF($AF228="N/A", $Q228, $AF228), IF($AF228="N/A", $T228, $AM228)), IF($AG228="N/A", $T228,$AG228)))))))</f>
        <v>0</v>
      </c>
      <c r="BV228" s="16">
        <f>IF(BD228="R", $CA228, IF(OR(BD228="P", BD228="T", BD228="N"), 0, IF($C228="DM", $T228, IF(OR(BD228="Y", BD228="IR"),$AM228,IF(BD228="C", IF($BI228="Y", IF($BA228="C", IF($AF228="N/A", $Q228, $AF228), IF($AF228="N/A", $T228, $AM228)), IF($AG228="N/A", $T228,$AG228)))))))</f>
        <v>0</v>
      </c>
      <c r="BW228" s="16">
        <f>IF(BE228="R", $CA228, IF(OR(BE228="P", BE228="T", BE228="N"), 0, IF($C228="DM", $T228, IF(OR(BE228="Y", BE228="IR"),$AM228,IF(BE228="C", IF($BI228="Y", IF($BA228="C", IF($AF228="N/A", $Q228, $AF228), IF($AF228="N/A", $T228, $AM228)), IF($AG228="N/A", $T228,$AG228)))))))</f>
        <v>0</v>
      </c>
      <c r="BX228" s="16">
        <f>IF(BF228="R", $CA228, IF(OR(BF228="P", BF228="T", BF228="N"), 0, IF($C228="DM", $T228, IF(OR(BF228="Y", BF228="IR"),$AM228,IF(BF228="C", IF($BI228="Y", IF($BA228="C", IF($AF228="N/A", $Q228, $AF228), IF($AF228="N/A", $T228, $AM228)), IF($AG228="N/A", $T228,$AG228)))))))</f>
        <v>0</v>
      </c>
      <c r="BY228" s="16">
        <f>IF(BG228="R", $CA228, IF(OR(BG228="P", BG228="T", BG228="N"), 0, IF($C228="DM", $T228, IF(OR(BG228="Y", BG228="IR"),$AM228,IF(BG228="C", IF($BI228="Y", IF($BA228="C", IF($AF228="N/A", $Q228, $AF228), IF($AF228="N/A", $T228, $AM228)), IF($AG228="N/A", $T228,$AG228)))))))</f>
        <v>0</v>
      </c>
      <c r="BZ228" s="16">
        <f>IF(BH228="R", $CA228, IF(OR(BH228="P", BH228="T", BH228="N"), 0, IF($C228="DM", $T228, IF(OR(BH228="Y", BH228="IR"),$AM228,IF(BH228="C", IF($BI228="Y", IF($BA228="C", IF($AF228="N/A", $Q228, $AF228), IF($AF228="N/A", $T228, $AM228)), IF($AG228="N/A", $T228,$AG228)))))))</f>
        <v>0</v>
      </c>
      <c r="CA228" s="15" t="s">
        <v>75</v>
      </c>
      <c r="CB228" s="16">
        <f>BZ228</f>
        <v>0</v>
      </c>
      <c r="CC228" s="15">
        <f>IF(OR($BH228="T", $BH228="R"), 0, IF($BH228="C", IF($BI228="Y", IF($BA228="C", 0, IF(AF228="N/A", Q228-T228, AF228-AG228)), IF($AF228="N/A", U228, AH228)), AN228))</f>
        <v>1</v>
      </c>
      <c r="CD228" s="15">
        <f>IF(OR($BH228="T", $BH228="R"), 0, IF($BH228="C", IF($BI228="Y", 0, IF($AF228="N/A", V228, AI228)), AO228))</f>
        <v>1</v>
      </c>
      <c r="CE228" s="15" t="str">
        <f>IF(OR($BH228="T", $BH228="R"), 0, IF($BH228="C", IF($BI228="Y", 0, IF($AF228="N/A", W228, AJ228)), AP228))</f>
        <v>N/A</v>
      </c>
      <c r="CF228" s="15" t="str">
        <f>IF(OR($BH228="T", $BH228="R"), 0, IF($BH228="C", IF($BI228="Y", 0, IF($AF228="N/A", X228, AK228)), AQ228))</f>
        <v>N/A</v>
      </c>
      <c r="CG228" t="str">
        <f>IF(AC228="N/A", "S:"&amp;L228&amp;" G:"&amp;M228&amp;" GR:"&amp;Q228, IF(AC228=0, "S:"&amp;L228&amp;" G:"&amp;M228&amp;" GR:"&amp;Q228, "S:"&amp;L228&amp;"/"&amp;AD228&amp;" G:"&amp;AE228&amp;" GR:"&amp;AF228))</f>
        <v>S:1 G:0 GR:0</v>
      </c>
    </row>
    <row r="229" spans="1:85" x14ac:dyDescent="0.25">
      <c r="A229" s="14">
        <v>5653</v>
      </c>
      <c r="B229" s="15" t="s">
        <v>3002</v>
      </c>
      <c r="C229" s="15" t="s">
        <v>68</v>
      </c>
      <c r="D229" s="15" t="s">
        <v>57</v>
      </c>
      <c r="E229" s="15">
        <f>VLOOKUP(B229, 'Rookie Year'!$A$2:$B$55679,2,FALSE)</f>
        <v>2024</v>
      </c>
      <c r="F229" s="15">
        <v>2024</v>
      </c>
      <c r="G229" s="15" t="s">
        <v>40</v>
      </c>
      <c r="H229" s="15" t="s">
        <v>2868</v>
      </c>
      <c r="I229" s="16">
        <v>1</v>
      </c>
      <c r="J229" s="15">
        <v>3</v>
      </c>
      <c r="K229" s="17">
        <f>IF(AND(G229&lt;&gt;"N",R229="N/A"), IF(I229&lt;4, 0, 0.25),IF(I229=1, IF(J229=1,0.25, 0.25), IF(I229&lt;13, 0.25, IF(I229&lt;26, 0.4, IF(I229&lt;51, 0.6, 0.75)))))</f>
        <v>0</v>
      </c>
      <c r="L229" s="16">
        <f>I229-M229</f>
        <v>1</v>
      </c>
      <c r="M229" s="16">
        <f>ROUNDUP(I229*K229,0)</f>
        <v>0</v>
      </c>
      <c r="N229" s="16">
        <f>M229*J229</f>
        <v>0</v>
      </c>
      <c r="O229" s="16">
        <v>0</v>
      </c>
      <c r="P229" s="16">
        <v>0</v>
      </c>
      <c r="Q229" s="16">
        <f>N229-O229-P229</f>
        <v>0</v>
      </c>
      <c r="R229" s="15" t="s">
        <v>75</v>
      </c>
      <c r="S229" s="15">
        <f>IF(R229="N/A", J229-($B$1-F229), J229-($B$1-R229))</f>
        <v>3</v>
      </c>
      <c r="T229" s="16">
        <f>IF($S229&lt;1, "N/A", $M229)</f>
        <v>0</v>
      </c>
      <c r="U229" s="16">
        <f>IF($S229&lt;2, "N/A", $M229)</f>
        <v>0</v>
      </c>
      <c r="V229" s="16">
        <f>IF($S229&lt;3, "N/A", $M229)</f>
        <v>0</v>
      </c>
      <c r="W229" s="16" t="str">
        <f>IF($S229&lt;4, "N/A", $M229)</f>
        <v>N/A</v>
      </c>
      <c r="X229" s="16" t="str">
        <f>IF($S229&lt;5, "N/A", $M229)</f>
        <v>N/A</v>
      </c>
      <c r="Y229" s="15" t="str">
        <f>IF(SUM(T229:X229)&lt;&gt;Q229, "CHECK", "OK")</f>
        <v>OK</v>
      </c>
      <c r="Z229" s="15" t="str">
        <f>IF(F229=$B$1, "No", IF(S229=1, "Yes", "No"))</f>
        <v>No</v>
      </c>
      <c r="AA229" s="18" t="str">
        <f>IF(C229="DM", "N/A", IF(Z229="No","N/A",VLOOKUP(B229,'Extension List'!$A$3:$R$1972,18,FALSE)))</f>
        <v>N/A</v>
      </c>
      <c r="AB229" s="15" t="str">
        <f>IF(C229="DM", "N/A", IF(Z229="No","N/A",VLOOKUP(B229,'Extension List'!$A$3:$T$1972,20,FALSE)))</f>
        <v>N/A</v>
      </c>
      <c r="AC229" s="15" t="str">
        <f>IF(AA229="N/A", "N/A", 0)</f>
        <v>N/A</v>
      </c>
      <c r="AD229" s="16" t="str">
        <f>IF(AE229="N/A", "N/A", AA229-AE229)</f>
        <v>N/A</v>
      </c>
      <c r="AE229" s="16" t="str">
        <f>IF(AA229="N/A", "N/A", IF(AC229&gt;0, IF(AA229&lt;13, ROUNDUP(0.25*AA229,0), IF(AA229&lt;26, ROUNDUP(0.4*AA229,0), IF(AA229&lt;51, ROUNDUP(0.6*AA229,0), ROUNDUP(0.75*AA229,0)))), "N/A"))</f>
        <v>N/A</v>
      </c>
      <c r="AF229" s="16" t="str">
        <f>IF(AD229="N/A","N/A", (AE229*AC229)+Q229)</f>
        <v>N/A</v>
      </c>
      <c r="AG229" s="16" t="str">
        <f>IF($AF229="N/A", "N/A", "TBC")</f>
        <v>N/A</v>
      </c>
      <c r="AH229" s="16" t="str">
        <f>IF($AF229="N/A", "N/A", "TBC")</f>
        <v>N/A</v>
      </c>
      <c r="AI229" s="16" t="str">
        <f>IF($AF229="N/A","N/A",IF(AC229&gt;1,"TBC","N/A"))</f>
        <v>N/A</v>
      </c>
      <c r="AJ229" s="16" t="str">
        <f>IF($AF229="N/A","N/A",IF(AC229&gt;2,"TBC","N/A"))</f>
        <v>N/A</v>
      </c>
      <c r="AK229" s="16" t="str">
        <f>IF($AF229="N/A","N/A",IF(AC229&gt;3,"TBC","N/A"))</f>
        <v>N/A</v>
      </c>
      <c r="AL229" s="16" t="str">
        <f>IF(AC229="N/A","N/A",IF(AC229&gt;0,IF(SUM(AG229:AK229)&lt;&gt;AF229,"CHECK","OK"),"N/A"))</f>
        <v>N/A</v>
      </c>
      <c r="AM229" s="16">
        <f>IF(AD229="N/A", L229+T229, L229+AG229)</f>
        <v>1</v>
      </c>
      <c r="AN229" s="16">
        <f>IF(AD229="N/A", IF(U229="N/A", "N/A", L229+U229), AD229+AH229)</f>
        <v>1</v>
      </c>
      <c r="AO229" s="16">
        <f>IF(AD229="N/A", IF(V229="N/A", "N/A", L229+V229), IF(AI229="N/A", "N/A", AD229+AI229))</f>
        <v>1</v>
      </c>
      <c r="AP229" s="16" t="str">
        <f>IF(AD229="N/A", IF(W229="N/A", "N/A", L229+W229), IF(AJ229="N/A", "N/A", AD229+AJ229))</f>
        <v>N/A</v>
      </c>
      <c r="AQ229" s="16" t="str">
        <f>IF(AD229="N/A", IF(X229="N/A", "N/A", L229+X229), IF(AK229="N/A", "N/A", AD229+AK229))</f>
        <v>N/A</v>
      </c>
      <c r="AR229" s="15" t="s">
        <v>66</v>
      </c>
      <c r="AS229" s="15" t="s">
        <v>66</v>
      </c>
      <c r="AT229" s="15" t="s">
        <v>66</v>
      </c>
      <c r="AU229" s="15" t="s">
        <v>66</v>
      </c>
      <c r="AV229" s="15" t="s">
        <v>66</v>
      </c>
      <c r="AW229" s="15" t="s">
        <v>66</v>
      </c>
      <c r="AX229" s="15" t="s">
        <v>66</v>
      </c>
      <c r="AY229" s="15" t="s">
        <v>66</v>
      </c>
      <c r="AZ229" s="15" t="s">
        <v>66</v>
      </c>
      <c r="BA229" s="15" t="s">
        <v>66</v>
      </c>
      <c r="BB229" s="15" t="s">
        <v>66</v>
      </c>
      <c r="BC229" s="15" t="s">
        <v>66</v>
      </c>
      <c r="BD229" s="15" t="s">
        <v>66</v>
      </c>
      <c r="BE229" s="15" t="s">
        <v>66</v>
      </c>
      <c r="BF229" s="15" t="s">
        <v>66</v>
      </c>
      <c r="BG229" s="15" t="s">
        <v>66</v>
      </c>
      <c r="BH229" s="15" t="s">
        <v>66</v>
      </c>
      <c r="BJ229" s="16">
        <f>IF(AR229="R", $CA229, IF(OR(AR229="P", AR229="T", AR229="N"), 0, IF($C229="DM", $T229, IF(OR(AR229="Y", AR229="IR"),$AM229,IF(AR229="C", IF($BI229="Y", IF($AF229="N/A", $Q229, $AF229), IF($AG229="N/A", $T229,$AG229)))))))</f>
        <v>0</v>
      </c>
      <c r="BK229" s="16">
        <f>IF(AS229="R", $CA229, IF(OR(AS229="P", AS229="T", AS229="N"), 0, IF($C229="DM", $T229, IF(OR(AS229="Y", AS229="IR"),$AM229,IF(AS229="C", IF($BI229="Y", IF($AF229="N/A", $Q229, $AF229), IF($AG229="N/A", $T229,$AG229)))))))</f>
        <v>0</v>
      </c>
      <c r="BL229" s="16">
        <f>IF(AT229="R", $CA229, IF(OR(AT229="P", AT229="T", AT229="N"), 0, IF($C229="DM", $T229, IF(OR(AT229="Y", AT229="IR"),$AM229,IF(AT229="C", IF($BI229="Y", IF($AF229="N/A", $Q229, $AF229), IF($AG229="N/A", $T229,$AG229)))))))</f>
        <v>0</v>
      </c>
      <c r="BM229" s="16">
        <f>IF(AU229="R", $CA229, IF(OR(AU229="P", AU229="T", AU229="N"), 0, IF($C229="DM", $T229, IF(OR(AU229="Y", AU229="IR"),$AM229,IF(AU229="C", IF($BI229="Y", IF($AF229="N/A", $Q229, $AF229), IF($AG229="N/A", $T229,$AG229)))))))</f>
        <v>0</v>
      </c>
      <c r="BN229" s="16">
        <f>IF(AV229="R", $CA229, IF(OR(AV229="P", AV229="T", AV229="N"), 0, IF($C229="DM", $T229, IF(OR(AV229="Y", AV229="IR"),$AM229,IF(AV229="C", IF($BI229="Y", IF($AF229="N/A", $Q229, $AF229), IF($AG229="N/A", $T229,$AG229)))))))</f>
        <v>0</v>
      </c>
      <c r="BO229" s="16">
        <f>IF(AW229="R", $CA229, IF(OR(AW229="P", AW229="T", AW229="N"), 0, IF($C229="DM", $T229, IF(OR(AW229="Y", AW229="IR"),$AM229,IF(AW229="C", IF($BI229="Y", IF($AF229="N/A", $Q229, $AF229), IF($AG229="N/A", $T229,$AG229)))))))</f>
        <v>0</v>
      </c>
      <c r="BP229" s="16">
        <f>IF(AX229="R", $CA229, IF(OR(AX229="P", AX229="T", AX229="N"), 0, IF($C229="DM", $T229, IF(OR(AX229="Y", AX229="IR"),$AM229,IF(AX229="C", IF($BI229="Y", IF($AF229="N/A", $Q229, $AF229), IF($AG229="N/A", $T229,$AG229)))))))</f>
        <v>0</v>
      </c>
      <c r="BQ229" s="16">
        <f>IF(AY229="R", $CA229, IF(OR(AY229="P", AY229="T", AY229="N"), 0, IF($C229="DM", $T229, IF(OR(AY229="Y", AY229="IR"),$AM229,IF(AY229="C", IF($BI229="Y", IF($AF229="N/A", $Q229, $AF229), IF($AG229="N/A", $T229,$AG229)))))))</f>
        <v>0</v>
      </c>
      <c r="BR229" s="16">
        <f>IF(AZ229="R", $CA229, IF(OR(AZ229="P", AZ229="T", AZ229="N"), 0, IF($C229="DM", $T229, IF(OR(AZ229="Y", AZ229="IR"),$AM229,IF(AZ229="C", IF($BI229="Y", IF($AF229="N/A", $Q229, $AF229), IF($AG229="N/A", $T229,$AG229)))))))</f>
        <v>0</v>
      </c>
      <c r="BS229" s="16">
        <f>IF(BA229="R", $CA229, IF(OR(BA229="P", BA229="T", BA229="N"), 0, IF($C229="DM", $T229, IF(OR(BA229="Y", BA229="IR"),$AM229,IF(BA229="C", IF($BI229="Y", IF($AF229="N/A", $Q229, $AF229), IF($AG229="N/A", $T229,$AG229)))))))</f>
        <v>0</v>
      </c>
      <c r="BT229" s="16">
        <f>IF(BB229="R", $CA229, IF(OR(BB229="P", BB229="T", BB229="N"), 0, IF($C229="DM", $T229, IF(OR(BB229="Y", BB229="IR"),$AM229,IF(BB229="C", IF($BI229="Y", IF($BA229="C", IF($AF229="N/A", $Q229, $AF229), IF($AF229="N/A", $T229, $AM229)), IF($AG229="N/A", $T229,$AG229)))))))</f>
        <v>0</v>
      </c>
      <c r="BU229" s="16">
        <f>IF(BC229="R", $CA229, IF(OR(BC229="P", BC229="T", BC229="N"), 0, IF($C229="DM", $T229, IF(OR(BC229="Y", BC229="IR"),$AM229,IF(BC229="C", IF($BI229="Y", IF($BA229="C", IF($AF229="N/A", $Q229, $AF229), IF($AF229="N/A", $T229, $AM229)), IF($AG229="N/A", $T229,$AG229)))))))</f>
        <v>0</v>
      </c>
      <c r="BV229" s="16">
        <f>IF(BD229="R", $CA229, IF(OR(BD229="P", BD229="T", BD229="N"), 0, IF($C229="DM", $T229, IF(OR(BD229="Y", BD229="IR"),$AM229,IF(BD229="C", IF($BI229="Y", IF($BA229="C", IF($AF229="N/A", $Q229, $AF229), IF($AF229="N/A", $T229, $AM229)), IF($AG229="N/A", $T229,$AG229)))))))</f>
        <v>0</v>
      </c>
      <c r="BW229" s="16">
        <f>IF(BE229="R", $CA229, IF(OR(BE229="P", BE229="T", BE229="N"), 0, IF($C229="DM", $T229, IF(OR(BE229="Y", BE229="IR"),$AM229,IF(BE229="C", IF($BI229="Y", IF($BA229="C", IF($AF229="N/A", $Q229, $AF229), IF($AF229="N/A", $T229, $AM229)), IF($AG229="N/A", $T229,$AG229)))))))</f>
        <v>0</v>
      </c>
      <c r="BX229" s="16">
        <f>IF(BF229="R", $CA229, IF(OR(BF229="P", BF229="T", BF229="N"), 0, IF($C229="DM", $T229, IF(OR(BF229="Y", BF229="IR"),$AM229,IF(BF229="C", IF($BI229="Y", IF($BA229="C", IF($AF229="N/A", $Q229, $AF229), IF($AF229="N/A", $T229, $AM229)), IF($AG229="N/A", $T229,$AG229)))))))</f>
        <v>0</v>
      </c>
      <c r="BY229" s="16">
        <f>IF(BG229="R", $CA229, IF(OR(BG229="P", BG229="T", BG229="N"), 0, IF($C229="DM", $T229, IF(OR(BG229="Y", BG229="IR"),$AM229,IF(BG229="C", IF($BI229="Y", IF($BA229="C", IF($AF229="N/A", $Q229, $AF229), IF($AF229="N/A", $T229, $AM229)), IF($AG229="N/A", $T229,$AG229)))))))</f>
        <v>0</v>
      </c>
      <c r="BZ229" s="16">
        <f>IF(BH229="R", $CA229, IF(OR(BH229="P", BH229="T", BH229="N"), 0, IF($C229="DM", $T229, IF(OR(BH229="Y", BH229="IR"),$AM229,IF(BH229="C", IF($BI229="Y", IF($BA229="C", IF($AF229="N/A", $Q229, $AF229), IF($AF229="N/A", $T229, $AM229)), IF($AG229="N/A", $T229,$AG229)))))))</f>
        <v>0</v>
      </c>
      <c r="CA229" s="15" t="s">
        <v>75</v>
      </c>
      <c r="CB229" s="16">
        <f>BZ229</f>
        <v>0</v>
      </c>
      <c r="CC229" s="15">
        <f>IF(OR($BH229="T", $BH229="R"), 0, IF($BH229="C", IF($BI229="Y", IF($BA229="C", 0, IF(AF229="N/A", Q229-T229, AF229-AG229)), IF($AF229="N/A", U229, AH229)), AN229))</f>
        <v>1</v>
      </c>
      <c r="CD229" s="15">
        <f>IF(OR($BH229="T", $BH229="R"), 0, IF($BH229="C", IF($BI229="Y", 0, IF($AF229="N/A", V229, AI229)), AO229))</f>
        <v>1</v>
      </c>
      <c r="CE229" s="15" t="str">
        <f>IF(OR($BH229="T", $BH229="R"), 0, IF($BH229="C", IF($BI229="Y", 0, IF($AF229="N/A", W229, AJ229)), AP229))</f>
        <v>N/A</v>
      </c>
      <c r="CF229" s="15" t="str">
        <f>IF(OR($BH229="T", $BH229="R"), 0, IF($BH229="C", IF($BI229="Y", 0, IF($AF229="N/A", X229, AK229)), AQ229))</f>
        <v>N/A</v>
      </c>
      <c r="CG229" t="str">
        <f>IF(AC229="N/A", "S:"&amp;L229&amp;" G:"&amp;M229&amp;" GR:"&amp;Q229, IF(AC229=0, "S:"&amp;L229&amp;" G:"&amp;M229&amp;" GR:"&amp;Q229, "S:"&amp;L229&amp;"/"&amp;AD229&amp;" G:"&amp;AE229&amp;" GR:"&amp;AF229))</f>
        <v>S:1 G:0 GR:0</v>
      </c>
    </row>
    <row r="230" spans="1:85" x14ac:dyDescent="0.25">
      <c r="A230" s="14">
        <v>5535</v>
      </c>
      <c r="B230" s="15" t="s">
        <v>2074</v>
      </c>
      <c r="C230" s="15" t="s">
        <v>68</v>
      </c>
      <c r="D230" s="15" t="s">
        <v>57</v>
      </c>
      <c r="E230" s="15">
        <f>VLOOKUP(B230, 'Rookie Year'!$A$2:$B$55679,2,FALSE)</f>
        <v>2020</v>
      </c>
      <c r="F230" s="15">
        <v>2024</v>
      </c>
      <c r="G230" s="15" t="s">
        <v>42</v>
      </c>
      <c r="H230" s="15" t="s">
        <v>1928</v>
      </c>
      <c r="I230" s="16">
        <v>1</v>
      </c>
      <c r="J230" s="15">
        <v>1</v>
      </c>
      <c r="K230" s="17">
        <f>IF(AND(G230&lt;&gt;"N",R230="N/A"), IF(I230&lt;4, 0, 0.25),IF(I230=1, IF(J230=1,0.25, 0.25), IF(I230&lt;13, 0.25, IF(I230&lt;26, 0.4, IF(I230&lt;51, 0.6, 0.75)))))</f>
        <v>0.25</v>
      </c>
      <c r="L230" s="16">
        <f>I230-M230</f>
        <v>0</v>
      </c>
      <c r="M230" s="16">
        <f>ROUNDUP(I230*K230,0)</f>
        <v>1</v>
      </c>
      <c r="N230" s="16">
        <f>M230*J230</f>
        <v>1</v>
      </c>
      <c r="O230" s="16">
        <v>0</v>
      </c>
      <c r="P230" s="16">
        <v>0</v>
      </c>
      <c r="Q230" s="16">
        <f>N230-O230-P230</f>
        <v>1</v>
      </c>
      <c r="R230" s="15" t="s">
        <v>75</v>
      </c>
      <c r="S230" s="15">
        <f>IF(R230="N/A", J230-($B$1-F230), J230-($B$1-R230))</f>
        <v>1</v>
      </c>
      <c r="T230" s="16">
        <f>IF($S230&lt;1, "N/A", $M230)</f>
        <v>1</v>
      </c>
      <c r="U230" s="16" t="str">
        <f>IF($S230&lt;2, "N/A", $M230)</f>
        <v>N/A</v>
      </c>
      <c r="V230" s="16" t="str">
        <f>IF($S230&lt;3, "N/A", $M230)</f>
        <v>N/A</v>
      </c>
      <c r="W230" s="16" t="str">
        <f>IF($S230&lt;4, "N/A", $M230)</f>
        <v>N/A</v>
      </c>
      <c r="X230" s="16" t="str">
        <f>IF($S230&lt;5, "N/A", $M230)</f>
        <v>N/A</v>
      </c>
      <c r="Y230" s="15" t="str">
        <f>IF(SUM(T230:X230)&lt;&gt;Q230, "CHECK", "OK")</f>
        <v>OK</v>
      </c>
      <c r="Z230" s="15" t="str">
        <f>IF(F230=$B$1, "No", IF(S230=1, "Yes", "No"))</f>
        <v>No</v>
      </c>
      <c r="AA230" s="18" t="str">
        <f>IF(C230="DM", "N/A", IF(Z230="No","N/A",VLOOKUP(B230,'Extension List'!$A$3:$R$1972,18,FALSE)))</f>
        <v>N/A</v>
      </c>
      <c r="AB230" s="15" t="str">
        <f>IF(C230="DM", "N/A", IF(Z230="No","N/A",VLOOKUP(B230,'Extension List'!$A$3:$T$1972,20,FALSE)))</f>
        <v>N/A</v>
      </c>
      <c r="AC230" s="15" t="str">
        <f>IF(AA230="N/A", "N/A", 0)</f>
        <v>N/A</v>
      </c>
      <c r="AD230" s="16" t="str">
        <f>IF(AE230="N/A", "N/A", AA230-AE230)</f>
        <v>N/A</v>
      </c>
      <c r="AE230" s="16" t="str">
        <f>IF(AA230="N/A", "N/A", IF(AC230&gt;0, IF(AA230&lt;13, ROUNDUP(0.25*AA230,0), IF(AA230&lt;26, ROUNDUP(0.4*AA230,0), IF(AA230&lt;51, ROUNDUP(0.6*AA230,0), ROUNDUP(0.75*AA230,0)))), "N/A"))</f>
        <v>N/A</v>
      </c>
      <c r="AF230" s="16" t="str">
        <f>IF(AD230="N/A","N/A", (AE230*AC230)+Q230)</f>
        <v>N/A</v>
      </c>
      <c r="AG230" s="16" t="str">
        <f>IF($AF230="N/A", "N/A", "TBC")</f>
        <v>N/A</v>
      </c>
      <c r="AH230" s="16" t="str">
        <f>IF($AF230="N/A", "N/A", "TBC")</f>
        <v>N/A</v>
      </c>
      <c r="AI230" s="16" t="str">
        <f>IF($AF230="N/A","N/A",IF(AC230&gt;1,"TBC","N/A"))</f>
        <v>N/A</v>
      </c>
      <c r="AJ230" s="16" t="str">
        <f>IF($AF230="N/A","N/A",IF(AC230&gt;2,"TBC","N/A"))</f>
        <v>N/A</v>
      </c>
      <c r="AK230" s="16" t="str">
        <f>IF($AF230="N/A","N/A",IF(AC230&gt;3,"TBC","N/A"))</f>
        <v>N/A</v>
      </c>
      <c r="AL230" s="16" t="str">
        <f>IF(AC230="N/A","N/A",IF(AC230&gt;0,IF(SUM(AG230:AK230)&lt;&gt;AF230,"CHECK","OK"),"N/A"))</f>
        <v>N/A</v>
      </c>
      <c r="AM230" s="16">
        <f>IF(AD230="N/A", L230+T230, L230+AG230)</f>
        <v>1</v>
      </c>
      <c r="AN230" s="16" t="str">
        <f>IF(AD230="N/A", IF(U230="N/A", "N/A", L230+U230), AD230+AH230)</f>
        <v>N/A</v>
      </c>
      <c r="AO230" s="16" t="str">
        <f>IF(AD230="N/A", IF(V230="N/A", "N/A", L230+V230), IF(AI230="N/A", "N/A", AD230+AI230))</f>
        <v>N/A</v>
      </c>
      <c r="AP230" s="16" t="str">
        <f>IF(AD230="N/A", IF(W230="N/A", "N/A", L230+W230), IF(AJ230="N/A", "N/A", AD230+AJ230))</f>
        <v>N/A</v>
      </c>
      <c r="AQ230" s="16" t="str">
        <f>IF(AD230="N/A", IF(X230="N/A", "N/A", L230+X230), IF(AK230="N/A", "N/A", AD230+AK230))</f>
        <v>N/A</v>
      </c>
      <c r="AR230" s="15" t="s">
        <v>40</v>
      </c>
      <c r="AS230" s="15" t="s">
        <v>40</v>
      </c>
      <c r="AT230" s="15" t="s">
        <v>40</v>
      </c>
      <c r="AU230" s="15" t="s">
        <v>40</v>
      </c>
      <c r="AV230" s="15" t="s">
        <v>40</v>
      </c>
      <c r="AW230" s="15" t="s">
        <v>40</v>
      </c>
      <c r="AX230" s="15" t="s">
        <v>40</v>
      </c>
      <c r="AY230" s="15" t="s">
        <v>40</v>
      </c>
      <c r="AZ230" s="15" t="s">
        <v>40</v>
      </c>
      <c r="BA230" s="15" t="s">
        <v>40</v>
      </c>
      <c r="BB230" s="15" t="s">
        <v>40</v>
      </c>
      <c r="BC230" s="15" t="s">
        <v>40</v>
      </c>
      <c r="BD230" s="15" t="s">
        <v>40</v>
      </c>
      <c r="BE230" s="15" t="s">
        <v>40</v>
      </c>
      <c r="BF230" s="15" t="s">
        <v>40</v>
      </c>
      <c r="BG230" s="15" t="s">
        <v>40</v>
      </c>
      <c r="BH230" s="15" t="s">
        <v>40</v>
      </c>
      <c r="BJ230" s="16">
        <f>IF(AR230="R", $CA230, IF(OR(AR230="P", AR230="T", AR230="N"), 0, IF($C230="DM", $T230, IF(OR(AR230="Y", AR230="IR"),$AM230,IF(AR230="C", IF($BI230="Y", IF($AF230="N/A", $Q230, $AF230), IF($AG230="N/A", $T230,$AG230)))))))</f>
        <v>1</v>
      </c>
      <c r="BK230" s="16">
        <f>IF(AS230="R", $CA230, IF(OR(AS230="P", AS230="T", AS230="N"), 0, IF($C230="DM", $T230, IF(OR(AS230="Y", AS230="IR"),$AM230,IF(AS230="C", IF($BI230="Y", IF($AF230="N/A", $Q230, $AF230), IF($AG230="N/A", $T230,$AG230)))))))</f>
        <v>1</v>
      </c>
      <c r="BL230" s="16">
        <f>IF(AT230="R", $CA230, IF(OR(AT230="P", AT230="T", AT230="N"), 0, IF($C230="DM", $T230, IF(OR(AT230="Y", AT230="IR"),$AM230,IF(AT230="C", IF($BI230="Y", IF($AF230="N/A", $Q230, $AF230), IF($AG230="N/A", $T230,$AG230)))))))</f>
        <v>1</v>
      </c>
      <c r="BM230" s="16">
        <f>IF(AU230="R", $CA230, IF(OR(AU230="P", AU230="T", AU230="N"), 0, IF($C230="DM", $T230, IF(OR(AU230="Y", AU230="IR"),$AM230,IF(AU230="C", IF($BI230="Y", IF($AF230="N/A", $Q230, $AF230), IF($AG230="N/A", $T230,$AG230)))))))</f>
        <v>1</v>
      </c>
      <c r="BN230" s="16">
        <f>IF(AV230="R", $CA230, IF(OR(AV230="P", AV230="T", AV230="N"), 0, IF($C230="DM", $T230, IF(OR(AV230="Y", AV230="IR"),$AM230,IF(AV230="C", IF($BI230="Y", IF($AF230="N/A", $Q230, $AF230), IF($AG230="N/A", $T230,$AG230)))))))</f>
        <v>1</v>
      </c>
      <c r="BO230" s="16">
        <f>IF(AW230="R", $CA230, IF(OR(AW230="P", AW230="T", AW230="N"), 0, IF($C230="DM", $T230, IF(OR(AW230="Y", AW230="IR"),$AM230,IF(AW230="C", IF($BI230="Y", IF($AF230="N/A", $Q230, $AF230), IF($AG230="N/A", $T230,$AG230)))))))</f>
        <v>1</v>
      </c>
      <c r="BP230" s="16">
        <f>IF(AX230="R", $CA230, IF(OR(AX230="P", AX230="T", AX230="N"), 0, IF($C230="DM", $T230, IF(OR(AX230="Y", AX230="IR"),$AM230,IF(AX230="C", IF($BI230="Y", IF($AF230="N/A", $Q230, $AF230), IF($AG230="N/A", $T230,$AG230)))))))</f>
        <v>1</v>
      </c>
      <c r="BQ230" s="16">
        <f>IF(AY230="R", $CA230, IF(OR(AY230="P", AY230="T", AY230="N"), 0, IF($C230="DM", $T230, IF(OR(AY230="Y", AY230="IR"),$AM230,IF(AY230="C", IF($BI230="Y", IF($AF230="N/A", $Q230, $AF230), IF($AG230="N/A", $T230,$AG230)))))))</f>
        <v>1</v>
      </c>
      <c r="BR230" s="16">
        <f>IF(AZ230="R", $CA230, IF(OR(AZ230="P", AZ230="T", AZ230="N"), 0, IF($C230="DM", $T230, IF(OR(AZ230="Y", AZ230="IR"),$AM230,IF(AZ230="C", IF($BI230="Y", IF($AF230="N/A", $Q230, $AF230), IF($AG230="N/A", $T230,$AG230)))))))</f>
        <v>1</v>
      </c>
      <c r="BS230" s="16">
        <f>IF(BA230="R", $CA230, IF(OR(BA230="P", BA230="T", BA230="N"), 0, IF($C230="DM", $T230, IF(OR(BA230="Y", BA230="IR"),$AM230,IF(BA230="C", IF($BI230="Y", IF($AF230="N/A", $Q230, $AF230), IF($AG230="N/A", $T230,$AG230)))))))</f>
        <v>1</v>
      </c>
      <c r="BT230" s="16">
        <f>IF(BB230="R", $CA230, IF(OR(BB230="P", BB230="T", BB230="N"), 0, IF($C230="DM", $T230, IF(OR(BB230="Y", BB230="IR"),$AM230,IF(BB230="C", IF($BI230="Y", IF($BA230="C", IF($AF230="N/A", $Q230, $AF230), IF($AF230="N/A", $T230, $AM230)), IF($AG230="N/A", $T230,$AG230)))))))</f>
        <v>1</v>
      </c>
      <c r="BU230" s="16">
        <f>IF(BC230="R", $CA230, IF(OR(BC230="P", BC230="T", BC230="N"), 0, IF($C230="DM", $T230, IF(OR(BC230="Y", BC230="IR"),$AM230,IF(BC230="C", IF($BI230="Y", IF($BA230="C", IF($AF230="N/A", $Q230, $AF230), IF($AF230="N/A", $T230, $AM230)), IF($AG230="N/A", $T230,$AG230)))))))</f>
        <v>1</v>
      </c>
      <c r="BV230" s="16">
        <f>IF(BD230="R", $CA230, IF(OR(BD230="P", BD230="T", BD230="N"), 0, IF($C230="DM", $T230, IF(OR(BD230="Y", BD230="IR"),$AM230,IF(BD230="C", IF($BI230="Y", IF($BA230="C", IF($AF230="N/A", $Q230, $AF230), IF($AF230="N/A", $T230, $AM230)), IF($AG230="N/A", $T230,$AG230)))))))</f>
        <v>1</v>
      </c>
      <c r="BW230" s="16">
        <f>IF(BE230="R", $CA230, IF(OR(BE230="P", BE230="T", BE230="N"), 0, IF($C230="DM", $T230, IF(OR(BE230="Y", BE230="IR"),$AM230,IF(BE230="C", IF($BI230="Y", IF($BA230="C", IF($AF230="N/A", $Q230, $AF230), IF($AF230="N/A", $T230, $AM230)), IF($AG230="N/A", $T230,$AG230)))))))</f>
        <v>1</v>
      </c>
      <c r="BX230" s="16">
        <f>IF(BF230="R", $CA230, IF(OR(BF230="P", BF230="T", BF230="N"), 0, IF($C230="DM", $T230, IF(OR(BF230="Y", BF230="IR"),$AM230,IF(BF230="C", IF($BI230="Y", IF($BA230="C", IF($AF230="N/A", $Q230, $AF230), IF($AF230="N/A", $T230, $AM230)), IF($AG230="N/A", $T230,$AG230)))))))</f>
        <v>1</v>
      </c>
      <c r="BY230" s="16">
        <f>IF(BG230="R", $CA230, IF(OR(BG230="P", BG230="T", BG230="N"), 0, IF($C230="DM", $T230, IF(OR(BG230="Y", BG230="IR"),$AM230,IF(BG230="C", IF($BI230="Y", IF($BA230="C", IF($AF230="N/A", $Q230, $AF230), IF($AF230="N/A", $T230, $AM230)), IF($AG230="N/A", $T230,$AG230)))))))</f>
        <v>1</v>
      </c>
      <c r="BZ230" s="16">
        <f>IF(BH230="R", $CA230, IF(OR(BH230="P", BH230="T", BH230="N"), 0, IF($C230="DM", $T230, IF(OR(BH230="Y", BH230="IR"),$AM230,IF(BH230="C", IF($BI230="Y", IF($BA230="C", IF($AF230="N/A", $Q230, $AF230), IF($AF230="N/A", $T230, $AM230)), IF($AG230="N/A", $T230,$AG230)))))))</f>
        <v>1</v>
      </c>
      <c r="CA230" s="15" t="s">
        <v>75</v>
      </c>
      <c r="CB230" s="16">
        <f>BZ230</f>
        <v>1</v>
      </c>
      <c r="CC230" s="15" t="str">
        <f>IF(OR($BH230="T", $BH230="R"), 0, IF($BH230="C", IF($BI230="Y", IF($BA230="C", 0, IF(AF230="N/A", Q230-T230, AF230-AG230)), IF($AF230="N/A", U230, AH230)), AN230))</f>
        <v>N/A</v>
      </c>
      <c r="CD230" s="15" t="str">
        <f>IF(OR($BH230="T", $BH230="R"), 0, IF($BH230="C", IF($BI230="Y", 0, IF($AF230="N/A", V230, AI230)), AO230))</f>
        <v>N/A</v>
      </c>
      <c r="CE230" s="15" t="str">
        <f>IF(OR($BH230="T", $BH230="R"), 0, IF($BH230="C", IF($BI230="Y", 0, IF($AF230="N/A", W230, AJ230)), AP230))</f>
        <v>N/A</v>
      </c>
      <c r="CF230" s="15" t="str">
        <f>IF(OR($BH230="T", $BH230="R"), 0, IF($BH230="C", IF($BI230="Y", 0, IF($AF230="N/A", X230, AK230)), AQ230))</f>
        <v>N/A</v>
      </c>
      <c r="CG230" t="str">
        <f>IF(AC230="N/A", "S:"&amp;L230&amp;" G:"&amp;M230&amp;" GR:"&amp;Q230, IF(AC230=0, "S:"&amp;L230&amp;" G:"&amp;M230&amp;" GR:"&amp;Q230, "S:"&amp;L230&amp;"/"&amp;AD230&amp;" G:"&amp;AE230&amp;" GR:"&amp;AF230))</f>
        <v>S:0 G:1 GR:1</v>
      </c>
    </row>
    <row r="231" spans="1:85" x14ac:dyDescent="0.25">
      <c r="A231" s="14">
        <v>2593</v>
      </c>
      <c r="B231" s="15" t="s">
        <v>841</v>
      </c>
      <c r="C231" s="15" t="s">
        <v>68</v>
      </c>
      <c r="D231" s="15" t="s">
        <v>57</v>
      </c>
      <c r="E231" s="15">
        <f>VLOOKUP(B231, 'Rookie Year'!$A$2:$B$55679,2,FALSE)</f>
        <v>2018</v>
      </c>
      <c r="F231" s="15">
        <v>2018</v>
      </c>
      <c r="G231" s="15" t="s">
        <v>40</v>
      </c>
      <c r="H231" s="15" t="s">
        <v>1927</v>
      </c>
      <c r="I231" s="16">
        <v>9</v>
      </c>
      <c r="J231" s="15">
        <v>4</v>
      </c>
      <c r="K231" s="17">
        <f>IF(AND(G231&lt;&gt;"N",R231="N/A"), IF(I231&lt;4, 0, 0.25),IF(I231=1, IF(J231=1,0.25, 0.25), IF(I231&lt;13, 0.25, IF(I231&lt;26, 0.4, IF(I231&lt;51, 0.6, 0.75)))))</f>
        <v>0.25</v>
      </c>
      <c r="L231" s="16">
        <f>I231-M231</f>
        <v>6</v>
      </c>
      <c r="M231" s="16">
        <f>ROUNDUP(I231*K231,0)</f>
        <v>3</v>
      </c>
      <c r="N231" s="16">
        <f>M231*J231</f>
        <v>12</v>
      </c>
      <c r="O231" s="16">
        <v>0</v>
      </c>
      <c r="P231" s="16">
        <v>3</v>
      </c>
      <c r="Q231" s="16">
        <f>N231-O231-P231</f>
        <v>9</v>
      </c>
      <c r="R231" s="15">
        <v>2023</v>
      </c>
      <c r="S231" s="15">
        <f>IF(R231="N/A", J231-($B$1-F231), J231-($B$1-R231))</f>
        <v>3</v>
      </c>
      <c r="T231" s="16">
        <v>3</v>
      </c>
      <c r="U231" s="16">
        <v>3</v>
      </c>
      <c r="V231" s="16">
        <v>3</v>
      </c>
      <c r="W231" s="16" t="str">
        <f>IF($S231&lt;4, "N/A", $M231)</f>
        <v>N/A</v>
      </c>
      <c r="X231" s="16" t="str">
        <f>IF($S231&lt;5, "N/A", $M231)</f>
        <v>N/A</v>
      </c>
      <c r="Y231" s="15" t="str">
        <f>IF(SUM(T231:X231)&lt;&gt;Q231, "CHECK", "OK")</f>
        <v>OK</v>
      </c>
      <c r="Z231" s="15" t="str">
        <f>IF(F231=$B$1, "No", IF(S231=1, "Yes", "No"))</f>
        <v>No</v>
      </c>
      <c r="AA231" s="18" t="str">
        <f>IF(C231="DM", "N/A", IF(Z231="No","N/A",VLOOKUP(B231,'Extension List'!$A$3:$R$1972,18,FALSE)))</f>
        <v>N/A</v>
      </c>
      <c r="AB231" s="15" t="str">
        <f>IF(C231="DM", "N/A", IF(Z231="No","N/A",VLOOKUP(B231,'Extension List'!$A$3:$T$1972,20,FALSE)))</f>
        <v>N/A</v>
      </c>
      <c r="AC231" s="15" t="str">
        <f>IF(AA231="N/A", "N/A", 0)</f>
        <v>N/A</v>
      </c>
      <c r="AD231" s="16" t="str">
        <f>IF(AE231="N/A", "N/A", AA231-AE231)</f>
        <v>N/A</v>
      </c>
      <c r="AE231" s="16" t="str">
        <f>IF(AA231="N/A", "N/A", IF(AC231&gt;0, IF(AA231&lt;13, ROUNDUP(0.25*AA231,0), IF(AA231&lt;26, ROUNDUP(0.4*AA231,0), IF(AA231&lt;51, ROUNDUP(0.6*AA231,0), ROUNDUP(0.75*AA231,0)))), "N/A"))</f>
        <v>N/A</v>
      </c>
      <c r="AF231" s="16" t="str">
        <f>IF(AD231="N/A","N/A", (AE231*AC231)+Q231)</f>
        <v>N/A</v>
      </c>
      <c r="AG231" s="16" t="str">
        <f>IF($AF231="N/A", "N/A", "TBC")</f>
        <v>N/A</v>
      </c>
      <c r="AH231" s="16" t="str">
        <f>IF($AF231="N/A", "N/A", "TBC")</f>
        <v>N/A</v>
      </c>
      <c r="AI231" s="16" t="str">
        <f>IF($AF231="N/A","N/A",IF(AC231&gt;1,"TBC","N/A"))</f>
        <v>N/A</v>
      </c>
      <c r="AJ231" s="16" t="str">
        <f>IF($AF231="N/A","N/A",IF(AC231&gt;2,"TBC","N/A"))</f>
        <v>N/A</v>
      </c>
      <c r="AK231" s="16" t="str">
        <f>IF($AF231="N/A","N/A",IF(AC231&gt;3,"TBC","N/A"))</f>
        <v>N/A</v>
      </c>
      <c r="AL231" s="16" t="str">
        <f>IF(AC231="N/A","N/A",IF(AC231&gt;0,IF(SUM(AG231:AK231)&lt;&gt;AF231,"CHECK","OK"),"N/A"))</f>
        <v>N/A</v>
      </c>
      <c r="AM231" s="16">
        <f>IF(AD231="N/A", L231+T231, L231+AG231)</f>
        <v>9</v>
      </c>
      <c r="AN231" s="16">
        <f>IF(AD231="N/A", IF(U231="N/A", "N/A", L231+U231), AD231+AH231)</f>
        <v>9</v>
      </c>
      <c r="AO231" s="16">
        <f>IF(AD231="N/A", IF(V231="N/A", "N/A", L231+V231), IF(AI231="N/A", "N/A", AD231+AI231))</f>
        <v>9</v>
      </c>
      <c r="AP231" s="16" t="str">
        <f>IF(AD231="N/A", IF(W231="N/A", "N/A", L231+W231), IF(AJ231="N/A", "N/A", AD231+AJ231))</f>
        <v>N/A</v>
      </c>
      <c r="AQ231" s="16" t="str">
        <f>IF(AD231="N/A", IF(X231="N/A", "N/A", L231+X231), IF(AK231="N/A", "N/A", AD231+AK231))</f>
        <v>N/A</v>
      </c>
      <c r="AR231" s="15" t="s">
        <v>40</v>
      </c>
      <c r="AS231" s="15" t="s">
        <v>40</v>
      </c>
      <c r="AT231" s="15" t="s">
        <v>40</v>
      </c>
      <c r="AU231" s="15" t="s">
        <v>40</v>
      </c>
      <c r="AV231" s="15" t="s">
        <v>40</v>
      </c>
      <c r="AW231" s="15" t="s">
        <v>40</v>
      </c>
      <c r="AX231" s="15" t="s">
        <v>40</v>
      </c>
      <c r="AY231" s="15" t="s">
        <v>40</v>
      </c>
      <c r="AZ231" s="15" t="s">
        <v>40</v>
      </c>
      <c r="BA231" s="15" t="s">
        <v>40</v>
      </c>
      <c r="BB231" s="15" t="s">
        <v>40</v>
      </c>
      <c r="BC231" s="15" t="s">
        <v>40</v>
      </c>
      <c r="BD231" s="15" t="s">
        <v>40</v>
      </c>
      <c r="BE231" s="15" t="s">
        <v>40</v>
      </c>
      <c r="BF231" s="15" t="s">
        <v>40</v>
      </c>
      <c r="BG231" s="15" t="s">
        <v>40</v>
      </c>
      <c r="BH231" s="15" t="s">
        <v>40</v>
      </c>
      <c r="BI231" s="15"/>
      <c r="BJ231" s="16">
        <f>IF(AR231="R", $CA231, IF(OR(AR231="P", AR231="T", AR231="N"), 0, IF($C231="DM", $T231, IF(OR(AR231="Y", AR231="IR"),$AM231,IF(AR231="C", IF($BI231="Y", IF($AF231="N/A", $Q231, $AF231), IF($AG231="N/A", $T231,$AG231)))))))</f>
        <v>9</v>
      </c>
      <c r="BK231" s="16">
        <f>IF(AS231="R", $CA231, IF(OR(AS231="P", AS231="T", AS231="N"), 0, IF($C231="DM", $T231, IF(OR(AS231="Y", AS231="IR"),$AM231,IF(AS231="C", IF($BI231="Y", IF($AF231="N/A", $Q231, $AF231), IF($AG231="N/A", $T231,$AG231)))))))</f>
        <v>9</v>
      </c>
      <c r="BL231" s="16">
        <f>IF(AT231="R", $CA231, IF(OR(AT231="P", AT231="T", AT231="N"), 0, IF($C231="DM", $T231, IF(OR(AT231="Y", AT231="IR"),$AM231,IF(AT231="C", IF($BI231="Y", IF($AF231="N/A", $Q231, $AF231), IF($AG231="N/A", $T231,$AG231)))))))</f>
        <v>9</v>
      </c>
      <c r="BM231" s="16">
        <f>IF(AU231="R", $CA231, IF(OR(AU231="P", AU231="T", AU231="N"), 0, IF($C231="DM", $T231, IF(OR(AU231="Y", AU231="IR"),$AM231,IF(AU231="C", IF($BI231="Y", IF($AF231="N/A", $Q231, $AF231), IF($AG231="N/A", $T231,$AG231)))))))</f>
        <v>9</v>
      </c>
      <c r="BN231" s="16">
        <f>IF(AV231="R", $CA231, IF(OR(AV231="P", AV231="T", AV231="N"), 0, IF($C231="DM", $T231, IF(OR(AV231="Y", AV231="IR"),$AM231,IF(AV231="C", IF($BI231="Y", IF($AF231="N/A", $Q231, $AF231), IF($AG231="N/A", $T231,$AG231)))))))</f>
        <v>9</v>
      </c>
      <c r="BO231" s="16">
        <f>IF(AW231="R", $CA231, IF(OR(AW231="P", AW231="T", AW231="N"), 0, IF($C231="DM", $T231, IF(OR(AW231="Y", AW231="IR"),$AM231,IF(AW231="C", IF($BI231="Y", IF($AF231="N/A", $Q231, $AF231), IF($AG231="N/A", $T231,$AG231)))))))</f>
        <v>9</v>
      </c>
      <c r="BP231" s="16">
        <f>IF(AX231="R", $CA231, IF(OR(AX231="P", AX231="T", AX231="N"), 0, IF($C231="DM", $T231, IF(OR(AX231="Y", AX231="IR"),$AM231,IF(AX231="C", IF($BI231="Y", IF($AF231="N/A", $Q231, $AF231), IF($AG231="N/A", $T231,$AG231)))))))</f>
        <v>9</v>
      </c>
      <c r="BQ231" s="16">
        <f>IF(AY231="R", $CA231, IF(OR(AY231="P", AY231="T", AY231="N"), 0, IF($C231="DM", $T231, IF(OR(AY231="Y", AY231="IR"),$AM231,IF(AY231="C", IF($BI231="Y", IF($AF231="N/A", $Q231, $AF231), IF($AG231="N/A", $T231,$AG231)))))))</f>
        <v>9</v>
      </c>
      <c r="BR231" s="16">
        <f>IF(AZ231="R", $CA231, IF(OR(AZ231="P", AZ231="T", AZ231="N"), 0, IF($C231="DM", $T231, IF(OR(AZ231="Y", AZ231="IR"),$AM231,IF(AZ231="C", IF($BI231="Y", IF($AF231="N/A", $Q231, $AF231), IF($AG231="N/A", $T231,$AG231)))))))</f>
        <v>9</v>
      </c>
      <c r="BS231" s="16">
        <f>IF(BA231="R", $CA231, IF(OR(BA231="P", BA231="T", BA231="N"), 0, IF($C231="DM", $T231, IF(OR(BA231="Y", BA231="IR"),$AM231,IF(BA231="C", IF($BI231="Y", IF($AF231="N/A", $Q231, $AF231), IF($AG231="N/A", $T231,$AG231)))))))</f>
        <v>9</v>
      </c>
      <c r="BT231" s="16">
        <f>IF(BB231="R", $CA231, IF(OR(BB231="P", BB231="T", BB231="N"), 0, IF($C231="DM", $T231, IF(OR(BB231="Y", BB231="IR"),$AM231,IF(BB231="C", IF($BI231="Y", IF($BA231="C", IF($AF231="N/A", $Q231, $AF231), IF($AF231="N/A", $T231, $AM231)), IF($AG231="N/A", $T231,$AG231)))))))</f>
        <v>9</v>
      </c>
      <c r="BU231" s="16">
        <f>IF(BC231="R", $CA231, IF(OR(BC231="P", BC231="T", BC231="N"), 0, IF($C231="DM", $T231, IF(OR(BC231="Y", BC231="IR"),$AM231,IF(BC231="C", IF($BI231="Y", IF($BA231="C", IF($AF231="N/A", $Q231, $AF231), IF($AF231="N/A", $T231, $AM231)), IF($AG231="N/A", $T231,$AG231)))))))</f>
        <v>9</v>
      </c>
      <c r="BV231" s="16">
        <f>IF(BD231="R", $CA231, IF(OR(BD231="P", BD231="T", BD231="N"), 0, IF($C231="DM", $T231, IF(OR(BD231="Y", BD231="IR"),$AM231,IF(BD231="C", IF($BI231="Y", IF($BA231="C", IF($AF231="N/A", $Q231, $AF231), IF($AF231="N/A", $T231, $AM231)), IF($AG231="N/A", $T231,$AG231)))))))</f>
        <v>9</v>
      </c>
      <c r="BW231" s="16">
        <f>IF(BE231="R", $CA231, IF(OR(BE231="P", BE231="T", BE231="N"), 0, IF($C231="DM", $T231, IF(OR(BE231="Y", BE231="IR"),$AM231,IF(BE231="C", IF($BI231="Y", IF($BA231="C", IF($AF231="N/A", $Q231, $AF231), IF($AF231="N/A", $T231, $AM231)), IF($AG231="N/A", $T231,$AG231)))))))</f>
        <v>9</v>
      </c>
      <c r="BX231" s="16">
        <f>IF(BF231="R", $CA231, IF(OR(BF231="P", BF231="T", BF231="N"), 0, IF($C231="DM", $T231, IF(OR(BF231="Y", BF231="IR"),$AM231,IF(BF231="C", IF($BI231="Y", IF($BA231="C", IF($AF231="N/A", $Q231, $AF231), IF($AF231="N/A", $T231, $AM231)), IF($AG231="N/A", $T231,$AG231)))))))</f>
        <v>9</v>
      </c>
      <c r="BY231" s="16">
        <f>IF(BG231="R", $CA231, IF(OR(BG231="P", BG231="T", BG231="N"), 0, IF($C231="DM", $T231, IF(OR(BG231="Y", BG231="IR"),$AM231,IF(BG231="C", IF($BI231="Y", IF($BA231="C", IF($AF231="N/A", $Q231, $AF231), IF($AF231="N/A", $T231, $AM231)), IF($AG231="N/A", $T231,$AG231)))))))</f>
        <v>9</v>
      </c>
      <c r="BZ231" s="16">
        <f>IF(BH231="R", $CA231, IF(OR(BH231="P", BH231="T", BH231="N"), 0, IF($C231="DM", $T231, IF(OR(BH231="Y", BH231="IR"),$AM231,IF(BH231="C", IF($BI231="Y", IF($BA231="C", IF($AF231="N/A", $Q231, $AF231), IF($AF231="N/A", $T231, $AM231)), IF($AG231="N/A", $T231,$AG231)))))))</f>
        <v>9</v>
      </c>
      <c r="CA231" s="15" t="s">
        <v>75</v>
      </c>
      <c r="CB231" s="16">
        <f>BZ231</f>
        <v>9</v>
      </c>
      <c r="CC231" s="15">
        <f>IF(OR($BH231="T", $BH231="R"), 0, IF($BH231="C", IF($BI231="Y", IF($BA231="C", 0, IF(AF231="N/A", Q231-T231, AF231-AG231)), IF($AF231="N/A", U231, AH231)), AN231))</f>
        <v>9</v>
      </c>
      <c r="CD231" s="15">
        <f>IF(OR($BH231="T", $BH231="R"), 0, IF($BH231="C", IF($BI231="Y", 0, IF($AF231="N/A", V231, AI231)), AO231))</f>
        <v>9</v>
      </c>
      <c r="CE231" s="15" t="str">
        <f>IF(OR($BH231="T", $BH231="R"), 0, IF($BH231="C", IF($BI231="Y", 0, IF($AF231="N/A", W231, AJ231)), AP231))</f>
        <v>N/A</v>
      </c>
      <c r="CF231" s="15" t="str">
        <f>IF(OR($BH231="T", $BH231="R"), 0, IF($BH231="C", IF($BI231="Y", 0, IF($AF231="N/A", X231, AK231)), AQ231))</f>
        <v>N/A</v>
      </c>
      <c r="CG231" t="str">
        <f>IF(AC231="N/A", "S:"&amp;L231&amp;" G:"&amp;M231&amp;" GR:"&amp;Q231, IF(AC231=0, "S:"&amp;L231&amp;" G:"&amp;M231&amp;" GR:"&amp;Q231, "S:"&amp;L231&amp;"/"&amp;AD231&amp;" G:"&amp;AE231&amp;" GR:"&amp;AF231))</f>
        <v>S:6 G:3 GR:9</v>
      </c>
    </row>
    <row r="232" spans="1:85" x14ac:dyDescent="0.25">
      <c r="A232" s="14">
        <v>5495</v>
      </c>
      <c r="B232" s="15" t="s">
        <v>2910</v>
      </c>
      <c r="C232" s="15" t="s">
        <v>68</v>
      </c>
      <c r="D232" s="15" t="s">
        <v>57</v>
      </c>
      <c r="E232" s="15">
        <f>VLOOKUP(B232, 'Rookie Year'!$A$2:$B$55679,2,FALSE)</f>
        <v>2020</v>
      </c>
      <c r="F232" s="15">
        <v>2024</v>
      </c>
      <c r="G232" s="15" t="s">
        <v>42</v>
      </c>
      <c r="H232" s="15" t="s">
        <v>2935</v>
      </c>
      <c r="I232" s="16">
        <v>2</v>
      </c>
      <c r="J232" s="15">
        <v>1</v>
      </c>
      <c r="K232" s="17">
        <f>IF(AND(G232&lt;&gt;"N",R232="N/A"), IF(I232&lt;4, 0, 0.25),IF(I232=1, IF(J232=1,0.25, 0.25), IF(I232&lt;13, 0.25, IF(I232&lt;26, 0.4, IF(I232&lt;51, 0.6, 0.75)))))</f>
        <v>0.25</v>
      </c>
      <c r="L232" s="16">
        <f>I232-M232</f>
        <v>1</v>
      </c>
      <c r="M232" s="16">
        <f>ROUNDUP(I232*K232,0)</f>
        <v>1</v>
      </c>
      <c r="N232" s="16">
        <f>M232*J232</f>
        <v>1</v>
      </c>
      <c r="O232" s="16">
        <v>0</v>
      </c>
      <c r="P232" s="16">
        <v>0</v>
      </c>
      <c r="Q232" s="16">
        <f>N232-O232-P232</f>
        <v>1</v>
      </c>
      <c r="R232" s="15" t="s">
        <v>75</v>
      </c>
      <c r="S232" s="15">
        <f>IF(R232="N/A", J232-($B$1-F232), J232-($B$1-R232))</f>
        <v>1</v>
      </c>
      <c r="T232" s="16">
        <f>IF($S232&lt;1, "N/A", $M232)</f>
        <v>1</v>
      </c>
      <c r="U232" s="16" t="str">
        <f>IF($S232&lt;2, "N/A", $M232)</f>
        <v>N/A</v>
      </c>
      <c r="V232" s="16" t="str">
        <f>IF($S232&lt;3, "N/A", $M232)</f>
        <v>N/A</v>
      </c>
      <c r="W232" s="16" t="str">
        <f>IF($S232&lt;4, "N/A", $M232)</f>
        <v>N/A</v>
      </c>
      <c r="X232" s="16" t="str">
        <f>IF($S232&lt;5, "N/A", $M232)</f>
        <v>N/A</v>
      </c>
      <c r="Y232" s="15" t="str">
        <f>IF(SUM(T232:X232)&lt;&gt;Q232, "CHECK", "OK")</f>
        <v>OK</v>
      </c>
      <c r="Z232" s="15" t="str">
        <f>IF(F232=$B$1, "No", IF(S232=1, "Yes", "No"))</f>
        <v>No</v>
      </c>
      <c r="AA232" s="18" t="str">
        <f>IF(C232="DM", "N/A", IF(Z232="No","N/A",VLOOKUP(B232,'Extension List'!$A$3:$R$1972,18,FALSE)))</f>
        <v>N/A</v>
      </c>
      <c r="AB232" s="15" t="str">
        <f>IF(C232="DM", "N/A", IF(Z232="No","N/A",VLOOKUP(B232,'Extension List'!$A$3:$T$1972,20,FALSE)))</f>
        <v>N/A</v>
      </c>
      <c r="AC232" s="15" t="str">
        <f>IF(AA232="N/A", "N/A", 0)</f>
        <v>N/A</v>
      </c>
      <c r="AD232" s="16" t="str">
        <f>IF(AE232="N/A", "N/A", AA232-AE232)</f>
        <v>N/A</v>
      </c>
      <c r="AE232" s="16" t="str">
        <f>IF(AA232="N/A", "N/A", IF(AC232&gt;0, IF(AA232&lt;13, ROUNDUP(0.25*AA232,0), IF(AA232&lt;26, ROUNDUP(0.4*AA232,0), IF(AA232&lt;51, ROUNDUP(0.6*AA232,0), ROUNDUP(0.75*AA232,0)))), "N/A"))</f>
        <v>N/A</v>
      </c>
      <c r="AF232" s="16" t="str">
        <f>IF(AD232="N/A","N/A", (AE232*AC232)+Q232)</f>
        <v>N/A</v>
      </c>
      <c r="AG232" s="16" t="str">
        <f>IF($AF232="N/A", "N/A", "TBC")</f>
        <v>N/A</v>
      </c>
      <c r="AH232" s="16" t="str">
        <f>IF($AF232="N/A", "N/A", "TBC")</f>
        <v>N/A</v>
      </c>
      <c r="AI232" s="16" t="str">
        <f>IF($AF232="N/A","N/A",IF(AC232&gt;1,"TBC","N/A"))</f>
        <v>N/A</v>
      </c>
      <c r="AJ232" s="16" t="str">
        <f>IF($AF232="N/A","N/A",IF(AC232&gt;2,"TBC","N/A"))</f>
        <v>N/A</v>
      </c>
      <c r="AK232" s="16" t="str">
        <f>IF($AF232="N/A","N/A",IF(AC232&gt;3,"TBC","N/A"))</f>
        <v>N/A</v>
      </c>
      <c r="AL232" s="16" t="str">
        <f>IF(AC232="N/A","N/A",IF(AC232&gt;0,IF(SUM(AG232:AK232)&lt;&gt;AF232,"CHECK","OK"),"N/A"))</f>
        <v>N/A</v>
      </c>
      <c r="AM232" s="16">
        <f>IF(AD232="N/A", L232+T232, L232+AG232)</f>
        <v>2</v>
      </c>
      <c r="AN232" s="16" t="str">
        <f>IF(AD232="N/A", IF(U232="N/A", "N/A", L232+U232), AD232+AH232)</f>
        <v>N/A</v>
      </c>
      <c r="AO232" s="16" t="str">
        <f>IF(AD232="N/A", IF(V232="N/A", "N/A", L232+V232), IF(AI232="N/A", "N/A", AD232+AI232))</f>
        <v>N/A</v>
      </c>
      <c r="AP232" s="16" t="str">
        <f>IF(AD232="N/A", IF(W232="N/A", "N/A", L232+W232), IF(AJ232="N/A", "N/A", AD232+AJ232))</f>
        <v>N/A</v>
      </c>
      <c r="AQ232" s="16" t="str">
        <f>IF(AD232="N/A", IF(X232="N/A", "N/A", L232+X232), IF(AK232="N/A", "N/A", AD232+AK232))</f>
        <v>N/A</v>
      </c>
      <c r="AR232" s="15" t="s">
        <v>40</v>
      </c>
      <c r="AS232" s="15" t="s">
        <v>40</v>
      </c>
      <c r="AT232" s="15" t="s">
        <v>40</v>
      </c>
      <c r="AU232" s="15" t="s">
        <v>40</v>
      </c>
      <c r="AV232" s="15" t="s">
        <v>40</v>
      </c>
      <c r="AW232" s="15" t="s">
        <v>40</v>
      </c>
      <c r="AX232" s="15" t="s">
        <v>40</v>
      </c>
      <c r="AY232" s="15" t="s">
        <v>40</v>
      </c>
      <c r="AZ232" s="15" t="s">
        <v>40</v>
      </c>
      <c r="BA232" s="15" t="s">
        <v>40</v>
      </c>
      <c r="BB232" s="15" t="s">
        <v>40</v>
      </c>
      <c r="BC232" s="15" t="s">
        <v>40</v>
      </c>
      <c r="BD232" s="15" t="s">
        <v>40</v>
      </c>
      <c r="BE232" s="15" t="s">
        <v>40</v>
      </c>
      <c r="BF232" s="15" t="s">
        <v>40</v>
      </c>
      <c r="BG232" s="15" t="s">
        <v>40</v>
      </c>
      <c r="BH232" s="15" t="s">
        <v>40</v>
      </c>
      <c r="BI232" s="15"/>
      <c r="BJ232" s="16">
        <f>IF(AR232="R", $CA232, IF(OR(AR232="P", AR232="T", AR232="N"), 0, IF($C232="DM", $T232, IF(OR(AR232="Y", AR232="IR"),$AM232,IF(AR232="C", IF($BI232="Y", IF($AF232="N/A", $Q232, $AF232), IF($AG232="N/A", $T232,$AG232)))))))</f>
        <v>2</v>
      </c>
      <c r="BK232" s="16">
        <f>IF(AS232="R", $CA232, IF(OR(AS232="P", AS232="T", AS232="N"), 0, IF($C232="DM", $T232, IF(OR(AS232="Y", AS232="IR"),$AM232,IF(AS232="C", IF($BI232="Y", IF($AF232="N/A", $Q232, $AF232), IF($AG232="N/A", $T232,$AG232)))))))</f>
        <v>2</v>
      </c>
      <c r="BL232" s="16">
        <f>IF(AT232="R", $CA232, IF(OR(AT232="P", AT232="T", AT232="N"), 0, IF($C232="DM", $T232, IF(OR(AT232="Y", AT232="IR"),$AM232,IF(AT232="C", IF($BI232="Y", IF($AF232="N/A", $Q232, $AF232), IF($AG232="N/A", $T232,$AG232)))))))</f>
        <v>2</v>
      </c>
      <c r="BM232" s="16">
        <f>IF(AU232="R", $CA232, IF(OR(AU232="P", AU232="T", AU232="N"), 0, IF($C232="DM", $T232, IF(OR(AU232="Y", AU232="IR"),$AM232,IF(AU232="C", IF($BI232="Y", IF($AF232="N/A", $Q232, $AF232), IF($AG232="N/A", $T232,$AG232)))))))</f>
        <v>2</v>
      </c>
      <c r="BN232" s="16">
        <f>IF(AV232="R", $CA232, IF(OR(AV232="P", AV232="T", AV232="N"), 0, IF($C232="DM", $T232, IF(OR(AV232="Y", AV232="IR"),$AM232,IF(AV232="C", IF($BI232="Y", IF($AF232="N/A", $Q232, $AF232), IF($AG232="N/A", $T232,$AG232)))))))</f>
        <v>2</v>
      </c>
      <c r="BO232" s="16">
        <f>IF(AW232="R", $CA232, IF(OR(AW232="P", AW232="T", AW232="N"), 0, IF($C232="DM", $T232, IF(OR(AW232="Y", AW232="IR"),$AM232,IF(AW232="C", IF($BI232="Y", IF($AF232="N/A", $Q232, $AF232), IF($AG232="N/A", $T232,$AG232)))))))</f>
        <v>2</v>
      </c>
      <c r="BP232" s="16">
        <f>IF(AX232="R", $CA232, IF(OR(AX232="P", AX232="T", AX232="N"), 0, IF($C232="DM", $T232, IF(OR(AX232="Y", AX232="IR"),$AM232,IF(AX232="C", IF($BI232="Y", IF($AF232="N/A", $Q232, $AF232), IF($AG232="N/A", $T232,$AG232)))))))</f>
        <v>2</v>
      </c>
      <c r="BQ232" s="16">
        <f>IF(AY232="R", $CA232, IF(OR(AY232="P", AY232="T", AY232="N"), 0, IF($C232="DM", $T232, IF(OR(AY232="Y", AY232="IR"),$AM232,IF(AY232="C", IF($BI232="Y", IF($AF232="N/A", $Q232, $AF232), IF($AG232="N/A", $T232,$AG232)))))))</f>
        <v>2</v>
      </c>
      <c r="BR232" s="16">
        <f>IF(AZ232="R", $CA232, IF(OR(AZ232="P", AZ232="T", AZ232="N"), 0, IF($C232="DM", $T232, IF(OR(AZ232="Y", AZ232="IR"),$AM232,IF(AZ232="C", IF($BI232="Y", IF($AF232="N/A", $Q232, $AF232), IF($AG232="N/A", $T232,$AG232)))))))</f>
        <v>2</v>
      </c>
      <c r="BS232" s="16">
        <f>IF(BA232="R", $CA232, IF(OR(BA232="P", BA232="T", BA232="N"), 0, IF($C232="DM", $T232, IF(OR(BA232="Y", BA232="IR"),$AM232,IF(BA232="C", IF($BI232="Y", IF($AF232="N/A", $Q232, $AF232), IF($AG232="N/A", $T232,$AG232)))))))</f>
        <v>2</v>
      </c>
      <c r="BT232" s="16">
        <f>IF(BB232="R", $CA232, IF(OR(BB232="P", BB232="T", BB232="N"), 0, IF($C232="DM", $T232, IF(OR(BB232="Y", BB232="IR"),$AM232,IF(BB232="C", IF($BI232="Y", IF($BA232="C", IF($AF232="N/A", $Q232, $AF232), IF($AF232="N/A", $T232, $AM232)), IF($AG232="N/A", $T232,$AG232)))))))</f>
        <v>2</v>
      </c>
      <c r="BU232" s="16">
        <f>IF(BC232="R", $CA232, IF(OR(BC232="P", BC232="T", BC232="N"), 0, IF($C232="DM", $T232, IF(OR(BC232="Y", BC232="IR"),$AM232,IF(BC232="C", IF($BI232="Y", IF($BA232="C", IF($AF232="N/A", $Q232, $AF232), IF($AF232="N/A", $T232, $AM232)), IF($AG232="N/A", $T232,$AG232)))))))</f>
        <v>2</v>
      </c>
      <c r="BV232" s="16">
        <f>IF(BD232="R", $CA232, IF(OR(BD232="P", BD232="T", BD232="N"), 0, IF($C232="DM", $T232, IF(OR(BD232="Y", BD232="IR"),$AM232,IF(BD232="C", IF($BI232="Y", IF($BA232="C", IF($AF232="N/A", $Q232, $AF232), IF($AF232="N/A", $T232, $AM232)), IF($AG232="N/A", $T232,$AG232)))))))</f>
        <v>2</v>
      </c>
      <c r="BW232" s="16">
        <f>IF(BE232="R", $CA232, IF(OR(BE232="P", BE232="T", BE232="N"), 0, IF($C232="DM", $T232, IF(OR(BE232="Y", BE232="IR"),$AM232,IF(BE232="C", IF($BI232="Y", IF($BA232="C", IF($AF232="N/A", $Q232, $AF232), IF($AF232="N/A", $T232, $AM232)), IF($AG232="N/A", $T232,$AG232)))))))</f>
        <v>2</v>
      </c>
      <c r="BX232" s="16">
        <f>IF(BF232="R", $CA232, IF(OR(BF232="P", BF232="T", BF232="N"), 0, IF($C232="DM", $T232, IF(OR(BF232="Y", BF232="IR"),$AM232,IF(BF232="C", IF($BI232="Y", IF($BA232="C", IF($AF232="N/A", $Q232, $AF232), IF($AF232="N/A", $T232, $AM232)), IF($AG232="N/A", $T232,$AG232)))))))</f>
        <v>2</v>
      </c>
      <c r="BY232" s="16">
        <f>IF(BG232="R", $CA232, IF(OR(BG232="P", BG232="T", BG232="N"), 0, IF($C232="DM", $T232, IF(OR(BG232="Y", BG232="IR"),$AM232,IF(BG232="C", IF($BI232="Y", IF($BA232="C", IF($AF232="N/A", $Q232, $AF232), IF($AF232="N/A", $T232, $AM232)), IF($AG232="N/A", $T232,$AG232)))))))</f>
        <v>2</v>
      </c>
      <c r="BZ232" s="16">
        <f>IF(BH232="R", $CA232, IF(OR(BH232="P", BH232="T", BH232="N"), 0, IF($C232="DM", $T232, IF(OR(BH232="Y", BH232="IR"),$AM232,IF(BH232="C", IF($BI232="Y", IF($BA232="C", IF($AF232="N/A", $Q232, $AF232), IF($AF232="N/A", $T232, $AM232)), IF($AG232="N/A", $T232,$AG232)))))))</f>
        <v>2</v>
      </c>
      <c r="CA232" s="15" t="s">
        <v>75</v>
      </c>
      <c r="CB232" s="16">
        <f>BZ232</f>
        <v>2</v>
      </c>
      <c r="CC232" s="15" t="str">
        <f>IF(OR($BH232="T", $BH232="R"), 0, IF($BH232="C", IF($BI232="Y", IF($BA232="C", 0, IF(AF232="N/A", Q232-T232, AF232-AG232)), IF($AF232="N/A", U232, AH232)), AN232))</f>
        <v>N/A</v>
      </c>
      <c r="CD232" s="15" t="str">
        <f>IF(OR($BH232="T", $BH232="R"), 0, IF($BH232="C", IF($BI232="Y", 0, IF($AF232="N/A", V232, AI232)), AO232))</f>
        <v>N/A</v>
      </c>
      <c r="CE232" s="15" t="str">
        <f>IF(OR($BH232="T", $BH232="R"), 0, IF($BH232="C", IF($BI232="Y", 0, IF($AF232="N/A", W232, AJ232)), AP232))</f>
        <v>N/A</v>
      </c>
      <c r="CF232" s="15" t="str">
        <f>IF(OR($BH232="T", $BH232="R"), 0, IF($BH232="C", IF($BI232="Y", 0, IF($AF232="N/A", X232, AK232)), AQ232))</f>
        <v>N/A</v>
      </c>
      <c r="CG232" t="str">
        <f>IF(AC232="N/A", "S:"&amp;L232&amp;" G:"&amp;M232&amp;" GR:"&amp;Q232, IF(AC232=0, "S:"&amp;L232&amp;" G:"&amp;M232&amp;" GR:"&amp;Q232, "S:"&amp;L232&amp;"/"&amp;AD232&amp;" G:"&amp;AE232&amp;" GR:"&amp;AF232))</f>
        <v>S:1 G:1 GR:1</v>
      </c>
    </row>
    <row r="233" spans="1:85" x14ac:dyDescent="0.25">
      <c r="A233" s="14">
        <v>5266</v>
      </c>
      <c r="B233" s="15" t="s">
        <v>2855</v>
      </c>
      <c r="C233" s="15" t="s">
        <v>68</v>
      </c>
      <c r="D233" s="15" t="s">
        <v>57</v>
      </c>
      <c r="E233" s="15">
        <f>VLOOKUP(B233, 'Rookie Year'!$A$2:$B$55679,2,FALSE)</f>
        <v>2023</v>
      </c>
      <c r="F233" s="15">
        <v>2023</v>
      </c>
      <c r="G233" s="15" t="s">
        <v>40</v>
      </c>
      <c r="H233" s="15" t="s">
        <v>2244</v>
      </c>
      <c r="I233" s="16">
        <v>1</v>
      </c>
      <c r="J233" s="15">
        <v>3</v>
      </c>
      <c r="K233" s="17">
        <f>IF(AND(G233&lt;&gt;"N",R233="N/A"), IF(I233&lt;4, 0, 0.25),IF(I233=1, IF(J233=1,0.25, 0.25), IF(I233&lt;13, 0.25, IF(I233&lt;26, 0.4, IF(I233&lt;51, 0.6, 0.75)))))</f>
        <v>0</v>
      </c>
      <c r="L233" s="16">
        <f>I233-M233</f>
        <v>1</v>
      </c>
      <c r="M233" s="16">
        <f>ROUNDUP(I233*K233,0)</f>
        <v>0</v>
      </c>
      <c r="N233" s="16">
        <f>M233*J233</f>
        <v>0</v>
      </c>
      <c r="O233" s="16">
        <v>0</v>
      </c>
      <c r="P233" s="16">
        <v>0</v>
      </c>
      <c r="Q233" s="16">
        <f>N233-O233-P233</f>
        <v>0</v>
      </c>
      <c r="R233" s="15" t="s">
        <v>75</v>
      </c>
      <c r="S233" s="15">
        <f>IF(R233="N/A", J233-($B$1-F233), J233-($B$1-R233))</f>
        <v>2</v>
      </c>
      <c r="T233" s="16">
        <v>0</v>
      </c>
      <c r="U233" s="16">
        <v>0</v>
      </c>
      <c r="V233" s="16" t="str">
        <f>IF($S233&lt;3, "N/A", $M233)</f>
        <v>N/A</v>
      </c>
      <c r="W233" s="16" t="str">
        <f>IF($S233&lt;4, "N/A", $M233)</f>
        <v>N/A</v>
      </c>
      <c r="X233" s="16" t="str">
        <f>IF($S233&lt;5, "N/A", $M233)</f>
        <v>N/A</v>
      </c>
      <c r="Y233" s="15" t="str">
        <f>IF(SUM(T233:X233)&lt;&gt;Q233, "CHECK", "OK")</f>
        <v>OK</v>
      </c>
      <c r="Z233" s="15" t="str">
        <f>IF(F233=$B$1, "No", IF(S233=1, "Yes", "No"))</f>
        <v>No</v>
      </c>
      <c r="AA233" s="18" t="str">
        <f>IF(C233="DM", "N/A", IF(Z233="No","N/A",VLOOKUP(B233,'Extension List'!$A$3:$R$1972,18,FALSE)))</f>
        <v>N/A</v>
      </c>
      <c r="AB233" s="15" t="str">
        <f>IF(C233="DM", "N/A", IF(Z233="No","N/A",VLOOKUP(B233,'Extension List'!$A$3:$T$1972,20,FALSE)))</f>
        <v>N/A</v>
      </c>
      <c r="AC233" s="15" t="str">
        <f>IF(AA233="N/A", "N/A", 0)</f>
        <v>N/A</v>
      </c>
      <c r="AD233" s="16" t="str">
        <f>IF(AE233="N/A", "N/A", AA233-AE233)</f>
        <v>N/A</v>
      </c>
      <c r="AE233" s="16" t="str">
        <f>IF(AA233="N/A", "N/A", IF(AC233&gt;0, IF(AA233&lt;13, ROUNDUP(0.25*AA233,0), IF(AA233&lt;26, ROUNDUP(0.4*AA233,0), IF(AA233&lt;51, ROUNDUP(0.6*AA233,0), ROUNDUP(0.75*AA233,0)))), "N/A"))</f>
        <v>N/A</v>
      </c>
      <c r="AF233" s="16" t="str">
        <f>IF(AD233="N/A","N/A", (AE233*AC233)+Q233)</f>
        <v>N/A</v>
      </c>
      <c r="AG233" s="16" t="str">
        <f>IF($AF233="N/A", "N/A", "TBC")</f>
        <v>N/A</v>
      </c>
      <c r="AH233" s="16" t="str">
        <f>IF($AF233="N/A", "N/A", "TBC")</f>
        <v>N/A</v>
      </c>
      <c r="AI233" s="16" t="str">
        <f>IF($AF233="N/A","N/A",IF(AC233&gt;1,"TBC","N/A"))</f>
        <v>N/A</v>
      </c>
      <c r="AJ233" s="16" t="str">
        <f>IF($AF233="N/A","N/A",IF(AC233&gt;2,"TBC","N/A"))</f>
        <v>N/A</v>
      </c>
      <c r="AK233" s="16" t="str">
        <f>IF($AF233="N/A","N/A",IF(AC233&gt;3,"TBC","N/A"))</f>
        <v>N/A</v>
      </c>
      <c r="AL233" s="16" t="str">
        <f>IF(AC233="N/A","N/A",IF(AC233&gt;0,IF(SUM(AG233:AK233)&lt;&gt;AF233,"CHECK","OK"),"N/A"))</f>
        <v>N/A</v>
      </c>
      <c r="AM233" s="16">
        <f>IF(AD233="N/A", L233+T233, L233+AG233)</f>
        <v>1</v>
      </c>
      <c r="AN233" s="16">
        <f>IF(AD233="N/A", IF(U233="N/A", "N/A", L233+U233), AD233+AH233)</f>
        <v>1</v>
      </c>
      <c r="AO233" s="16" t="str">
        <f>IF(AD233="N/A", IF(V233="N/A", "N/A", L233+V233), IF(AI233="N/A", "N/A", AD233+AI233))</f>
        <v>N/A</v>
      </c>
      <c r="AP233" s="16" t="str">
        <f>IF(AD233="N/A", IF(W233="N/A", "N/A", L233+W233), IF(AJ233="N/A", "N/A", AD233+AJ233))</f>
        <v>N/A</v>
      </c>
      <c r="AQ233" s="16" t="str">
        <f>IF(AD233="N/A", IF(X233="N/A", "N/A", L233+X233), IF(AK233="N/A", "N/A", AD233+AK233))</f>
        <v>N/A</v>
      </c>
      <c r="AR233" s="15" t="s">
        <v>66</v>
      </c>
      <c r="AS233" s="15" t="s">
        <v>66</v>
      </c>
      <c r="AT233" s="15" t="s">
        <v>66</v>
      </c>
      <c r="AU233" s="15" t="s">
        <v>66</v>
      </c>
      <c r="AV233" s="15" t="s">
        <v>66</v>
      </c>
      <c r="AW233" s="15" t="s">
        <v>66</v>
      </c>
      <c r="AX233" s="15" t="s">
        <v>66</v>
      </c>
      <c r="AY233" s="15" t="s">
        <v>66</v>
      </c>
      <c r="AZ233" s="15" t="s">
        <v>66</v>
      </c>
      <c r="BA233" s="15" t="s">
        <v>66</v>
      </c>
      <c r="BB233" s="15" t="s">
        <v>66</v>
      </c>
      <c r="BC233" s="15" t="s">
        <v>66</v>
      </c>
      <c r="BD233" s="15" t="s">
        <v>66</v>
      </c>
      <c r="BE233" s="15" t="s">
        <v>66</v>
      </c>
      <c r="BF233" s="15" t="s">
        <v>66</v>
      </c>
      <c r="BG233" s="15" t="s">
        <v>66</v>
      </c>
      <c r="BH233" s="15" t="s">
        <v>66</v>
      </c>
      <c r="BI233" s="15"/>
      <c r="BJ233" s="16">
        <f>IF(AR233="R", $CA233, IF(OR(AR233="P", AR233="T", AR233="N"), 0, IF($C233="DM", $T233, IF(OR(AR233="Y", AR233="IR"),$AM233,IF(AR233="C", IF($BI233="Y", IF($AF233="N/A", $Q233, $AF233), IF($AG233="N/A", $T233,$AG233)))))))</f>
        <v>0</v>
      </c>
      <c r="BK233" s="16">
        <f>IF(AS233="R", $CA233, IF(OR(AS233="P", AS233="T", AS233="N"), 0, IF($C233="DM", $T233, IF(OR(AS233="Y", AS233="IR"),$AM233,IF(AS233="C", IF($BI233="Y", IF($AF233="N/A", $Q233, $AF233), IF($AG233="N/A", $T233,$AG233)))))))</f>
        <v>0</v>
      </c>
      <c r="BL233" s="16">
        <f>IF(AT233="R", $CA233, IF(OR(AT233="P", AT233="T", AT233="N"), 0, IF($C233="DM", $T233, IF(OR(AT233="Y", AT233="IR"),$AM233,IF(AT233="C", IF($BI233="Y", IF($AF233="N/A", $Q233, $AF233), IF($AG233="N/A", $T233,$AG233)))))))</f>
        <v>0</v>
      </c>
      <c r="BM233" s="16">
        <f>IF(AU233="R", $CA233, IF(OR(AU233="P", AU233="T", AU233="N"), 0, IF($C233="DM", $T233, IF(OR(AU233="Y", AU233="IR"),$AM233,IF(AU233="C", IF($BI233="Y", IF($AF233="N/A", $Q233, $AF233), IF($AG233="N/A", $T233,$AG233)))))))</f>
        <v>0</v>
      </c>
      <c r="BN233" s="16">
        <f>IF(AV233="R", $CA233, IF(OR(AV233="P", AV233="T", AV233="N"), 0, IF($C233="DM", $T233, IF(OR(AV233="Y", AV233="IR"),$AM233,IF(AV233="C", IF($BI233="Y", IF($AF233="N/A", $Q233, $AF233), IF($AG233="N/A", $T233,$AG233)))))))</f>
        <v>0</v>
      </c>
      <c r="BO233" s="16">
        <f>IF(AW233="R", $CA233, IF(OR(AW233="P", AW233="T", AW233="N"), 0, IF($C233="DM", $T233, IF(OR(AW233="Y", AW233="IR"),$AM233,IF(AW233="C", IF($BI233="Y", IF($AF233="N/A", $Q233, $AF233), IF($AG233="N/A", $T233,$AG233)))))))</f>
        <v>0</v>
      </c>
      <c r="BP233" s="16">
        <f>IF(AX233="R", $CA233, IF(OR(AX233="P", AX233="T", AX233="N"), 0, IF($C233="DM", $T233, IF(OR(AX233="Y", AX233="IR"),$AM233,IF(AX233="C", IF($BI233="Y", IF($AF233="N/A", $Q233, $AF233), IF($AG233="N/A", $T233,$AG233)))))))</f>
        <v>0</v>
      </c>
      <c r="BQ233" s="16">
        <f>IF(AY233="R", $CA233, IF(OR(AY233="P", AY233="T", AY233="N"), 0, IF($C233="DM", $T233, IF(OR(AY233="Y", AY233="IR"),$AM233,IF(AY233="C", IF($BI233="Y", IF($AF233="N/A", $Q233, $AF233), IF($AG233="N/A", $T233,$AG233)))))))</f>
        <v>0</v>
      </c>
      <c r="BR233" s="16">
        <f>IF(AZ233="R", $CA233, IF(OR(AZ233="P", AZ233="T", AZ233="N"), 0, IF($C233="DM", $T233, IF(OR(AZ233="Y", AZ233="IR"),$AM233,IF(AZ233="C", IF($BI233="Y", IF($AF233="N/A", $Q233, $AF233), IF($AG233="N/A", $T233,$AG233)))))))</f>
        <v>0</v>
      </c>
      <c r="BS233" s="16">
        <f>IF(BA233="R", $CA233, IF(OR(BA233="P", BA233="T", BA233="N"), 0, IF($C233="DM", $T233, IF(OR(BA233="Y", BA233="IR"),$AM233,IF(BA233="C", IF($BI233="Y", IF($AF233="N/A", $Q233, $AF233), IF($AG233="N/A", $T233,$AG233)))))))</f>
        <v>0</v>
      </c>
      <c r="BT233" s="16">
        <f>IF(BB233="R", $CA233, IF(OR(BB233="P", BB233="T", BB233="N"), 0, IF($C233="DM", $T233, IF(OR(BB233="Y", BB233="IR"),$AM233,IF(BB233="C", IF($BI233="Y", IF($BA233="C", IF($AF233="N/A", $Q233, $AF233), IF($AF233="N/A", $T233, $AM233)), IF($AG233="N/A", $T233,$AG233)))))))</f>
        <v>0</v>
      </c>
      <c r="BU233" s="16">
        <f>IF(BC233="R", $CA233, IF(OR(BC233="P", BC233="T", BC233="N"), 0, IF($C233="DM", $T233, IF(OR(BC233="Y", BC233="IR"),$AM233,IF(BC233="C", IF($BI233="Y", IF($BA233="C", IF($AF233="N/A", $Q233, $AF233), IF($AF233="N/A", $T233, $AM233)), IF($AG233="N/A", $T233,$AG233)))))))</f>
        <v>0</v>
      </c>
      <c r="BV233" s="16">
        <f>IF(BD233="R", $CA233, IF(OR(BD233="P", BD233="T", BD233="N"), 0, IF($C233="DM", $T233, IF(OR(BD233="Y", BD233="IR"),$AM233,IF(BD233="C", IF($BI233="Y", IF($BA233="C", IF($AF233="N/A", $Q233, $AF233), IF($AF233="N/A", $T233, $AM233)), IF($AG233="N/A", $T233,$AG233)))))))</f>
        <v>0</v>
      </c>
      <c r="BW233" s="16">
        <f>IF(BE233="R", $CA233, IF(OR(BE233="P", BE233="T", BE233="N"), 0, IF($C233="DM", $T233, IF(OR(BE233="Y", BE233="IR"),$AM233,IF(BE233="C", IF($BI233="Y", IF($BA233="C", IF($AF233="N/A", $Q233, $AF233), IF($AF233="N/A", $T233, $AM233)), IF($AG233="N/A", $T233,$AG233)))))))</f>
        <v>0</v>
      </c>
      <c r="BX233" s="16">
        <f>IF(BF233="R", $CA233, IF(OR(BF233="P", BF233="T", BF233="N"), 0, IF($C233="DM", $T233, IF(OR(BF233="Y", BF233="IR"),$AM233,IF(BF233="C", IF($BI233="Y", IF($BA233="C", IF($AF233="N/A", $Q233, $AF233), IF($AF233="N/A", $T233, $AM233)), IF($AG233="N/A", $T233,$AG233)))))))</f>
        <v>0</v>
      </c>
      <c r="BY233" s="16">
        <f>IF(BG233="R", $CA233, IF(OR(BG233="P", BG233="T", BG233="N"), 0, IF($C233="DM", $T233, IF(OR(BG233="Y", BG233="IR"),$AM233,IF(BG233="C", IF($BI233="Y", IF($BA233="C", IF($AF233="N/A", $Q233, $AF233), IF($AF233="N/A", $T233, $AM233)), IF($AG233="N/A", $T233,$AG233)))))))</f>
        <v>0</v>
      </c>
      <c r="BZ233" s="16">
        <f>IF(BH233="R", $CA233, IF(OR(BH233="P", BH233="T", BH233="N"), 0, IF($C233="DM", $T233, IF(OR(BH233="Y", BH233="IR"),$AM233,IF(BH233="C", IF($BI233="Y", IF($BA233="C", IF($AF233="N/A", $Q233, $AF233), IF($AF233="N/A", $T233, $AM233)), IF($AG233="N/A", $T233,$AG233)))))))</f>
        <v>0</v>
      </c>
      <c r="CA233" s="15" t="s">
        <v>75</v>
      </c>
      <c r="CB233" s="16">
        <f>BZ233</f>
        <v>0</v>
      </c>
      <c r="CC233" s="15">
        <f>IF(OR($BH233="T", $BH233="R"), 0, IF($BH233="C", IF($BI233="Y", IF($BA233="C", 0, IF(AF233="N/A", Q233-T233, AF233-AG233)), IF($AF233="N/A", U233, AH233)), AN233))</f>
        <v>1</v>
      </c>
      <c r="CD233" s="15" t="str">
        <f>IF(OR($BH233="T", $BH233="R"), 0, IF($BH233="C", IF($BI233="Y", 0, IF($AF233="N/A", V233, AI233)), AO233))</f>
        <v>N/A</v>
      </c>
      <c r="CE233" s="15" t="str">
        <f>IF(OR($BH233="T", $BH233="R"), 0, IF($BH233="C", IF($BI233="Y", 0, IF($AF233="N/A", W233, AJ233)), AP233))</f>
        <v>N/A</v>
      </c>
      <c r="CF233" s="15" t="str">
        <f>IF(OR($BH233="T", $BH233="R"), 0, IF($BH233="C", IF($BI233="Y", 0, IF($AF233="N/A", X233, AK233)), AQ233))</f>
        <v>N/A</v>
      </c>
      <c r="CG233" t="str">
        <f>IF(AC233="N/A", "S:"&amp;L233&amp;" G:"&amp;M233&amp;" GR:"&amp;Q233, IF(AC233=0, "S:"&amp;L233&amp;" G:"&amp;M233&amp;" GR:"&amp;Q233, "S:"&amp;L233&amp;"/"&amp;AD233&amp;" G:"&amp;AE233&amp;" GR:"&amp;AF233))</f>
        <v>S:1 G:0 GR:0</v>
      </c>
    </row>
    <row r="234" spans="1:85" x14ac:dyDescent="0.25">
      <c r="A234" s="14">
        <v>5606</v>
      </c>
      <c r="B234" s="15" t="s">
        <v>2955</v>
      </c>
      <c r="C234" s="15" t="s">
        <v>68</v>
      </c>
      <c r="D234" s="15" t="s">
        <v>57</v>
      </c>
      <c r="E234" s="15">
        <f>VLOOKUP(B234, 'Rookie Year'!$A$2:$B$55679,2,FALSE)</f>
        <v>2024</v>
      </c>
      <c r="F234" s="15">
        <v>2024</v>
      </c>
      <c r="G234" s="15" t="s">
        <v>40</v>
      </c>
      <c r="H234" s="15" t="s">
        <v>2159</v>
      </c>
      <c r="I234" s="16">
        <v>9</v>
      </c>
      <c r="J234" s="15">
        <v>4</v>
      </c>
      <c r="K234" s="17">
        <f>IF(AND(G234&lt;&gt;"N",R234="N/A"), IF(I234&lt;4, 0, 0.25),IF(I234=1, IF(J234=1,0.25, 0.25), IF(I234&lt;13, 0.25, IF(I234&lt;26, 0.4, IF(I234&lt;51, 0.6, 0.75)))))</f>
        <v>0.25</v>
      </c>
      <c r="L234" s="16">
        <f>I234-M234</f>
        <v>6</v>
      </c>
      <c r="M234" s="16">
        <f>ROUNDUP(I234*K234,0)</f>
        <v>3</v>
      </c>
      <c r="N234" s="16">
        <f>M234*J234</f>
        <v>12</v>
      </c>
      <c r="O234" s="16">
        <v>0</v>
      </c>
      <c r="P234" s="16">
        <v>0</v>
      </c>
      <c r="Q234" s="16">
        <f>N234-O234-P234</f>
        <v>12</v>
      </c>
      <c r="R234" s="15" t="s">
        <v>75</v>
      </c>
      <c r="S234" s="15">
        <f>IF(R234="N/A", J234-($B$1-F234), J234-($B$1-R234))</f>
        <v>4</v>
      </c>
      <c r="T234" s="16">
        <v>12</v>
      </c>
      <c r="U234" s="16">
        <v>0</v>
      </c>
      <c r="V234" s="16">
        <v>0</v>
      </c>
      <c r="W234" s="16">
        <v>0</v>
      </c>
      <c r="X234" s="16" t="str">
        <f>IF($S234&lt;5, "N/A", $M234)</f>
        <v>N/A</v>
      </c>
      <c r="Y234" s="15" t="str">
        <f>IF(SUM(T234:X234)&lt;&gt;Q234, "CHECK", "OK")</f>
        <v>OK</v>
      </c>
      <c r="Z234" s="15" t="str">
        <f>IF(F234=$B$1, "No", IF(S234=1, "Yes", "No"))</f>
        <v>No</v>
      </c>
      <c r="AA234" s="18" t="str">
        <f>IF(C234="DM", "N/A", IF(Z234="No","N/A",VLOOKUP(B234,'Extension List'!$A$3:$R$1972,18,FALSE)))</f>
        <v>N/A</v>
      </c>
      <c r="AB234" s="15" t="str">
        <f>IF(C234="DM", "N/A", IF(Z234="No","N/A",VLOOKUP(B234,'Extension List'!$A$3:$T$1972,20,FALSE)))</f>
        <v>N/A</v>
      </c>
      <c r="AC234" s="15" t="str">
        <f>IF(AA234="N/A", "N/A", 0)</f>
        <v>N/A</v>
      </c>
      <c r="AD234" s="16" t="str">
        <f>IF(AE234="N/A", "N/A", AA234-AE234)</f>
        <v>N/A</v>
      </c>
      <c r="AE234" s="16" t="str">
        <f>IF(AA234="N/A", "N/A", IF(AC234&gt;0, IF(AA234&lt;13, ROUNDUP(0.25*AA234,0), IF(AA234&lt;26, ROUNDUP(0.4*AA234,0), IF(AA234&lt;51, ROUNDUP(0.6*AA234,0), ROUNDUP(0.75*AA234,0)))), "N/A"))</f>
        <v>N/A</v>
      </c>
      <c r="AF234" s="16" t="str">
        <f>IF(AD234="N/A","N/A", (AE234*AC234)+Q234)</f>
        <v>N/A</v>
      </c>
      <c r="AG234" s="16" t="str">
        <f>IF($AF234="N/A", "N/A", "TBC")</f>
        <v>N/A</v>
      </c>
      <c r="AH234" s="16" t="str">
        <f>IF($AF234="N/A", "N/A", "TBC")</f>
        <v>N/A</v>
      </c>
      <c r="AI234" s="16" t="str">
        <f>IF($AF234="N/A","N/A",IF(AC234&gt;1,"TBC","N/A"))</f>
        <v>N/A</v>
      </c>
      <c r="AJ234" s="16" t="str">
        <f>IF($AF234="N/A","N/A",IF(AC234&gt;2,"TBC","N/A"))</f>
        <v>N/A</v>
      </c>
      <c r="AK234" s="16" t="str">
        <f>IF($AF234="N/A","N/A",IF(AC234&gt;3,"TBC","N/A"))</f>
        <v>N/A</v>
      </c>
      <c r="AL234" s="16" t="str">
        <f>IF(AC234="N/A","N/A",IF(AC234&gt;0,IF(SUM(AG234:AK234)&lt;&gt;AF234,"CHECK","OK"),"N/A"))</f>
        <v>N/A</v>
      </c>
      <c r="AM234" s="16">
        <f>IF(AD234="N/A", L234+T234, L234+AG234)</f>
        <v>18</v>
      </c>
      <c r="AN234" s="16">
        <f>IF(AD234="N/A", IF(U234="N/A", "N/A", L234+U234), AD234+AH234)</f>
        <v>6</v>
      </c>
      <c r="AO234" s="16">
        <f>IF(AD234="N/A", IF(V234="N/A", "N/A", L234+V234), IF(AI234="N/A", "N/A", AD234+AI234))</f>
        <v>6</v>
      </c>
      <c r="AP234" s="16">
        <f>IF(AD234="N/A", IF(W234="N/A", "N/A", L234+W234), IF(AJ234="N/A", "N/A", AD234+AJ234))</f>
        <v>6</v>
      </c>
      <c r="AQ234" s="16" t="str">
        <f>IF(AD234="N/A", IF(X234="N/A", "N/A", L234+X234), IF(AK234="N/A", "N/A", AD234+AK234))</f>
        <v>N/A</v>
      </c>
      <c r="AR234" s="15" t="s">
        <v>40</v>
      </c>
      <c r="AS234" s="15" t="s">
        <v>40</v>
      </c>
      <c r="AT234" s="15" t="s">
        <v>40</v>
      </c>
      <c r="AU234" s="15" t="s">
        <v>40</v>
      </c>
      <c r="AV234" s="15" t="s">
        <v>40</v>
      </c>
      <c r="AW234" s="15" t="s">
        <v>40</v>
      </c>
      <c r="AX234" s="15" t="s">
        <v>40</v>
      </c>
      <c r="AY234" s="15" t="s">
        <v>40</v>
      </c>
      <c r="AZ234" s="15" t="s">
        <v>40</v>
      </c>
      <c r="BA234" s="15" t="s">
        <v>40</v>
      </c>
      <c r="BB234" s="15" t="s">
        <v>40</v>
      </c>
      <c r="BC234" s="15" t="s">
        <v>40</v>
      </c>
      <c r="BD234" s="15" t="s">
        <v>40</v>
      </c>
      <c r="BE234" s="15" t="s">
        <v>40</v>
      </c>
      <c r="BF234" s="15" t="s">
        <v>40</v>
      </c>
      <c r="BG234" s="15" t="s">
        <v>40</v>
      </c>
      <c r="BH234" s="15" t="s">
        <v>40</v>
      </c>
      <c r="BJ234" s="16">
        <f>IF(AR234="R", $CA234, IF(OR(AR234="P", AR234="T", AR234="N"), 0, IF($C234="DM", $T234, IF(OR(AR234="Y", AR234="IR"),$AM234,IF(AR234="C", IF($BI234="Y", IF($AF234="N/A", $Q234, $AF234), IF($AG234="N/A", $T234,$AG234)))))))</f>
        <v>18</v>
      </c>
      <c r="BK234" s="16">
        <f>IF(AS234="R", $CA234, IF(OR(AS234="P", AS234="T", AS234="N"), 0, IF($C234="DM", $T234, IF(OR(AS234="Y", AS234="IR"),$AM234,IF(AS234="C", IF($BI234="Y", IF($AF234="N/A", $Q234, $AF234), IF($AG234="N/A", $T234,$AG234)))))))</f>
        <v>18</v>
      </c>
      <c r="BL234" s="16">
        <f>IF(AT234="R", $CA234, IF(OR(AT234="P", AT234="T", AT234="N"), 0, IF($C234="DM", $T234, IF(OR(AT234="Y", AT234="IR"),$AM234,IF(AT234="C", IF($BI234="Y", IF($AF234="N/A", $Q234, $AF234), IF($AG234="N/A", $T234,$AG234)))))))</f>
        <v>18</v>
      </c>
      <c r="BM234" s="16">
        <f>IF(AU234="R", $CA234, IF(OR(AU234="P", AU234="T", AU234="N"), 0, IF($C234="DM", $T234, IF(OR(AU234="Y", AU234="IR"),$AM234,IF(AU234="C", IF($BI234="Y", IF($AF234="N/A", $Q234, $AF234), IF($AG234="N/A", $T234,$AG234)))))))</f>
        <v>18</v>
      </c>
      <c r="BN234" s="16">
        <f>IF(AV234="R", $CA234, IF(OR(AV234="P", AV234="T", AV234="N"), 0, IF($C234="DM", $T234, IF(OR(AV234="Y", AV234="IR"),$AM234,IF(AV234="C", IF($BI234="Y", IF($AF234="N/A", $Q234, $AF234), IF($AG234="N/A", $T234,$AG234)))))))</f>
        <v>18</v>
      </c>
      <c r="BO234" s="16">
        <f>IF(AW234="R", $CA234, IF(OR(AW234="P", AW234="T", AW234="N"), 0, IF($C234="DM", $T234, IF(OR(AW234="Y", AW234="IR"),$AM234,IF(AW234="C", IF($BI234="Y", IF($AF234="N/A", $Q234, $AF234), IF($AG234="N/A", $T234,$AG234)))))))</f>
        <v>18</v>
      </c>
      <c r="BP234" s="16">
        <f>IF(AX234="R", $CA234, IF(OR(AX234="P", AX234="T", AX234="N"), 0, IF($C234="DM", $T234, IF(OR(AX234="Y", AX234="IR"),$AM234,IF(AX234="C", IF($BI234="Y", IF($AF234="N/A", $Q234, $AF234), IF($AG234="N/A", $T234,$AG234)))))))</f>
        <v>18</v>
      </c>
      <c r="BQ234" s="16">
        <f>IF(AY234="R", $CA234, IF(OR(AY234="P", AY234="T", AY234="N"), 0, IF($C234="DM", $T234, IF(OR(AY234="Y", AY234="IR"),$AM234,IF(AY234="C", IF($BI234="Y", IF($AF234="N/A", $Q234, $AF234), IF($AG234="N/A", $T234,$AG234)))))))</f>
        <v>18</v>
      </c>
      <c r="BR234" s="16">
        <f>IF(AZ234="R", $CA234, IF(OR(AZ234="P", AZ234="T", AZ234="N"), 0, IF($C234="DM", $T234, IF(OR(AZ234="Y", AZ234="IR"),$AM234,IF(AZ234="C", IF($BI234="Y", IF($AF234="N/A", $Q234, $AF234), IF($AG234="N/A", $T234,$AG234)))))))</f>
        <v>18</v>
      </c>
      <c r="BS234" s="16">
        <f>IF(BA234="R", $CA234, IF(OR(BA234="P", BA234="T", BA234="N"), 0, IF($C234="DM", $T234, IF(OR(BA234="Y", BA234="IR"),$AM234,IF(BA234="C", IF($BI234="Y", IF($AF234="N/A", $Q234, $AF234), IF($AG234="N/A", $T234,$AG234)))))))</f>
        <v>18</v>
      </c>
      <c r="BT234" s="16">
        <f>IF(BB234="R", $CA234, IF(OR(BB234="P", BB234="T", BB234="N"), 0, IF($C234="DM", $T234, IF(OR(BB234="Y", BB234="IR"),$AM234,IF(BB234="C", IF($BI234="Y", IF($BA234="C", IF($AF234="N/A", $Q234, $AF234), IF($AF234="N/A", $T234, $AM234)), IF($AG234="N/A", $T234,$AG234)))))))</f>
        <v>18</v>
      </c>
      <c r="BU234" s="16">
        <f>IF(BC234="R", $CA234, IF(OR(BC234="P", BC234="T", BC234="N"), 0, IF($C234="DM", $T234, IF(OR(BC234="Y", BC234="IR"),$AM234,IF(BC234="C", IF($BI234="Y", IF($BA234="C", IF($AF234="N/A", $Q234, $AF234), IF($AF234="N/A", $T234, $AM234)), IF($AG234="N/A", $T234,$AG234)))))))</f>
        <v>18</v>
      </c>
      <c r="BV234" s="16">
        <f>IF(BD234="R", $CA234, IF(OR(BD234="P", BD234="T", BD234="N"), 0, IF($C234="DM", $T234, IF(OR(BD234="Y", BD234="IR"),$AM234,IF(BD234="C", IF($BI234="Y", IF($BA234="C", IF($AF234="N/A", $Q234, $AF234), IF($AF234="N/A", $T234, $AM234)), IF($AG234="N/A", $T234,$AG234)))))))</f>
        <v>18</v>
      </c>
      <c r="BW234" s="16">
        <f>IF(BE234="R", $CA234, IF(OR(BE234="P", BE234="T", BE234="N"), 0, IF($C234="DM", $T234, IF(OR(BE234="Y", BE234="IR"),$AM234,IF(BE234="C", IF($BI234="Y", IF($BA234="C", IF($AF234="N/A", $Q234, $AF234), IF($AF234="N/A", $T234, $AM234)), IF($AG234="N/A", $T234,$AG234)))))))</f>
        <v>18</v>
      </c>
      <c r="BX234" s="16">
        <f>IF(BF234="R", $CA234, IF(OR(BF234="P", BF234="T", BF234="N"), 0, IF($C234="DM", $T234, IF(OR(BF234="Y", BF234="IR"),$AM234,IF(BF234="C", IF($BI234="Y", IF($BA234="C", IF($AF234="N/A", $Q234, $AF234), IF($AF234="N/A", $T234, $AM234)), IF($AG234="N/A", $T234,$AG234)))))))</f>
        <v>18</v>
      </c>
      <c r="BY234" s="16">
        <f>IF(BG234="R", $CA234, IF(OR(BG234="P", BG234="T", BG234="N"), 0, IF($C234="DM", $T234, IF(OR(BG234="Y", BG234="IR"),$AM234,IF(BG234="C", IF($BI234="Y", IF($BA234="C", IF($AF234="N/A", $Q234, $AF234), IF($AF234="N/A", $T234, $AM234)), IF($AG234="N/A", $T234,$AG234)))))))</f>
        <v>18</v>
      </c>
      <c r="BZ234" s="16">
        <f>IF(BH234="R", $CA234, IF(OR(BH234="P", BH234="T", BH234="N"), 0, IF($C234="DM", $T234, IF(OR(BH234="Y", BH234="IR"),$AM234,IF(BH234="C", IF($BI234="Y", IF($BA234="C", IF($AF234="N/A", $Q234, $AF234), IF($AF234="N/A", $T234, $AM234)), IF($AG234="N/A", $T234,$AG234)))))))</f>
        <v>18</v>
      </c>
      <c r="CA234" s="15" t="s">
        <v>75</v>
      </c>
      <c r="CB234" s="16">
        <f>BZ234</f>
        <v>18</v>
      </c>
      <c r="CC234" s="15">
        <f>IF(OR($BH234="T", $BH234="R"), 0, IF($BH234="C", IF($BI234="Y", IF($BA234="C", 0, IF(AF234="N/A", Q234-T234, AF234-AG234)), IF($AF234="N/A", U234, AH234)), AN234))</f>
        <v>6</v>
      </c>
      <c r="CD234" s="15">
        <f>IF(OR($BH234="T", $BH234="R"), 0, IF($BH234="C", IF($BI234="Y", 0, IF($AF234="N/A", V234, AI234)), AO234))</f>
        <v>6</v>
      </c>
      <c r="CE234" s="15">
        <f>IF(OR($BH234="T", $BH234="R"), 0, IF($BH234="C", IF($BI234="Y", 0, IF($AF234="N/A", W234, AJ234)), AP234))</f>
        <v>6</v>
      </c>
      <c r="CF234" s="15" t="str">
        <f>IF(OR($BH234="T", $BH234="R"), 0, IF($BH234="C", IF($BI234="Y", 0, IF($AF234="N/A", X234, AK234)), AQ234))</f>
        <v>N/A</v>
      </c>
      <c r="CG234" t="str">
        <f>IF(AC234="N/A", "S:"&amp;L234&amp;" G:"&amp;M234&amp;" GR:"&amp;Q234, IF(AC234=0, "S:"&amp;L234&amp;" G:"&amp;M234&amp;" GR:"&amp;Q234, "S:"&amp;L234&amp;"/"&amp;AD234&amp;" G:"&amp;AE234&amp;" GR:"&amp;AF234))</f>
        <v>S:6 G:3 GR:12</v>
      </c>
    </row>
    <row r="235" spans="1:85" x14ac:dyDescent="0.25">
      <c r="A235" s="14">
        <v>5098</v>
      </c>
      <c r="B235" s="15" t="s">
        <v>2375</v>
      </c>
      <c r="C235" s="15" t="s">
        <v>68</v>
      </c>
      <c r="D235" s="15" t="s">
        <v>57</v>
      </c>
      <c r="E235" s="15">
        <f>VLOOKUP(B235, 'Rookie Year'!$A$2:$B$55679,2,FALSE)</f>
        <v>2021</v>
      </c>
      <c r="F235" s="15">
        <v>2023</v>
      </c>
      <c r="G235" s="15" t="s">
        <v>42</v>
      </c>
      <c r="H235" s="15" t="s">
        <v>1928</v>
      </c>
      <c r="I235" s="16">
        <v>1</v>
      </c>
      <c r="J235" s="15">
        <v>3</v>
      </c>
      <c r="K235" s="17">
        <f>IF(AND(G235&lt;&gt;"N",R235="N/A"), IF(I235&lt;4, 0, 0.25),IF(I235=1, IF(J235=1,0.25, 0.25), IF(I235&lt;13, 0.25, IF(I235&lt;26, 0.4, IF(I235&lt;51, 0.6, 0.75)))))</f>
        <v>0.25</v>
      </c>
      <c r="L235" s="16">
        <f>I235-M235</f>
        <v>0</v>
      </c>
      <c r="M235" s="16">
        <f>ROUNDUP(I235*K235,0)</f>
        <v>1</v>
      </c>
      <c r="N235" s="16">
        <f>M235*J235</f>
        <v>3</v>
      </c>
      <c r="O235" s="16">
        <v>1</v>
      </c>
      <c r="P235" s="16">
        <v>0</v>
      </c>
      <c r="Q235" s="16">
        <f>N235-O235-P235</f>
        <v>2</v>
      </c>
      <c r="R235" s="15" t="s">
        <v>75</v>
      </c>
      <c r="S235" s="15">
        <f>IF(R235="N/A", J235-($B$1-F235), J235-($B$1-R235))</f>
        <v>2</v>
      </c>
      <c r="T235" s="16">
        <v>1</v>
      </c>
      <c r="U235" s="16">
        <v>1</v>
      </c>
      <c r="V235" s="16" t="str">
        <f>IF($S235&lt;3, "N/A", $M235)</f>
        <v>N/A</v>
      </c>
      <c r="W235" s="16" t="str">
        <f>IF($S235&lt;4, "N/A", $M235)</f>
        <v>N/A</v>
      </c>
      <c r="X235" s="16" t="str">
        <f>IF($S235&lt;5, "N/A", $M235)</f>
        <v>N/A</v>
      </c>
      <c r="Y235" s="15" t="str">
        <f>IF(SUM(T235:X235)&lt;&gt;Q235, "CHECK", "OK")</f>
        <v>OK</v>
      </c>
      <c r="Z235" s="15" t="str">
        <f>IF(F235=$B$1, "No", IF(S235=1, "Yes", "No"))</f>
        <v>No</v>
      </c>
      <c r="AA235" s="18" t="str">
        <f>IF(C235="DM", "N/A", IF(Z235="No","N/A",VLOOKUP(B235,'Extension List'!$A$3:$R$1972,18,FALSE)))</f>
        <v>N/A</v>
      </c>
      <c r="AB235" s="15" t="str">
        <f>IF(C235="DM", "N/A", IF(Z235="No","N/A",VLOOKUP(B235,'Extension List'!$A$3:$T$1972,20,FALSE)))</f>
        <v>N/A</v>
      </c>
      <c r="AC235" s="15" t="str">
        <f>IF(AA235="N/A", "N/A", 0)</f>
        <v>N/A</v>
      </c>
      <c r="AD235" s="16" t="str">
        <f>IF(AE235="N/A", "N/A", AA235-AE235)</f>
        <v>N/A</v>
      </c>
      <c r="AE235" s="16" t="str">
        <f>IF(AA235="N/A", "N/A", IF(AC235&gt;0, IF(AA235&lt;13, ROUNDUP(0.25*AA235,0), IF(AA235&lt;26, ROUNDUP(0.4*AA235,0), IF(AA235&lt;51, ROUNDUP(0.6*AA235,0), ROUNDUP(0.75*AA235,0)))), "N/A"))</f>
        <v>N/A</v>
      </c>
      <c r="AF235" s="16" t="str">
        <f>IF(AD235="N/A","N/A", (AE235*AC235)+Q235)</f>
        <v>N/A</v>
      </c>
      <c r="AG235" s="16" t="str">
        <f>IF($AF235="N/A", "N/A", "TBC")</f>
        <v>N/A</v>
      </c>
      <c r="AH235" s="16" t="str">
        <f>IF($AF235="N/A", "N/A", "TBC")</f>
        <v>N/A</v>
      </c>
      <c r="AI235" s="16" t="str">
        <f>IF($AF235="N/A","N/A",IF(AC235&gt;1,"TBC","N/A"))</f>
        <v>N/A</v>
      </c>
      <c r="AJ235" s="16" t="str">
        <f>IF($AF235="N/A","N/A",IF(AC235&gt;2,"TBC","N/A"))</f>
        <v>N/A</v>
      </c>
      <c r="AK235" s="16" t="str">
        <f>IF($AF235="N/A","N/A",IF(AC235&gt;3,"TBC","N/A"))</f>
        <v>N/A</v>
      </c>
      <c r="AL235" s="16" t="str">
        <f>IF(AC235="N/A","N/A",IF(AC235&gt;0,IF(SUM(AG235:AK235)&lt;&gt;AF235,"CHECK","OK"),"N/A"))</f>
        <v>N/A</v>
      </c>
      <c r="AM235" s="16">
        <f>IF(AD235="N/A", L235+T235, L235+AG235)</f>
        <v>1</v>
      </c>
      <c r="AN235" s="16">
        <f>IF(AD235="N/A", IF(U235="N/A", "N/A", L235+U235), AD235+AH235)</f>
        <v>1</v>
      </c>
      <c r="AO235" s="16" t="str">
        <f>IF(AD235="N/A", IF(V235="N/A", "N/A", L235+V235), IF(AI235="N/A", "N/A", AD235+AI235))</f>
        <v>N/A</v>
      </c>
      <c r="AP235" s="16" t="str">
        <f>IF(AD235="N/A", IF(W235="N/A", "N/A", L235+W235), IF(AJ235="N/A", "N/A", AD235+AJ235))</f>
        <v>N/A</v>
      </c>
      <c r="AQ235" s="16" t="str">
        <f>IF(AD235="N/A", IF(X235="N/A", "N/A", L235+X235), IF(AK235="N/A", "N/A", AD235+AK235))</f>
        <v>N/A</v>
      </c>
      <c r="AR235" s="15" t="s">
        <v>40</v>
      </c>
      <c r="AS235" s="15" t="s">
        <v>40</v>
      </c>
      <c r="AT235" s="15" t="s">
        <v>44</v>
      </c>
      <c r="AU235" s="15" t="s">
        <v>44</v>
      </c>
      <c r="AV235" s="15" t="s">
        <v>44</v>
      </c>
      <c r="AW235" s="15" t="s">
        <v>44</v>
      </c>
      <c r="AX235" s="15" t="s">
        <v>44</v>
      </c>
      <c r="AY235" s="15" t="s">
        <v>44</v>
      </c>
      <c r="AZ235" s="15" t="s">
        <v>44</v>
      </c>
      <c r="BA235" s="15" t="s">
        <v>44</v>
      </c>
      <c r="BB235" s="15" t="s">
        <v>44</v>
      </c>
      <c r="BC235" s="15" t="s">
        <v>44</v>
      </c>
      <c r="BD235" s="15" t="s">
        <v>44</v>
      </c>
      <c r="BE235" s="15" t="s">
        <v>44</v>
      </c>
      <c r="BF235" s="15" t="s">
        <v>44</v>
      </c>
      <c r="BG235" s="15" t="s">
        <v>44</v>
      </c>
      <c r="BH235" s="15" t="s">
        <v>44</v>
      </c>
      <c r="BI235" s="15"/>
      <c r="BJ235" s="16">
        <f>IF(AR235="R", $CA235, IF(OR(AR235="P", AR235="T", AR235="N"), 0, IF($C235="DM", $T235, IF(OR(AR235="Y", AR235="IR"),$AM235,IF(AR235="C", IF($BI235="Y", IF($AF235="N/A", $Q235, $AF235), IF($AG235="N/A", $T235,$AG235)))))))</f>
        <v>1</v>
      </c>
      <c r="BK235" s="16">
        <f>IF(AS235="R", $CA235, IF(OR(AS235="P", AS235="T", AS235="N"), 0, IF($C235="DM", $T235, IF(OR(AS235="Y", AS235="IR"),$AM235,IF(AS235="C", IF($BI235="Y", IF($AF235="N/A", $Q235, $AF235), IF($AG235="N/A", $T235,$AG235)))))))</f>
        <v>1</v>
      </c>
      <c r="BL235" s="16">
        <f>IF(AT235="R", $CA235, IF(OR(AT235="P", AT235="T", AT235="N"), 0, IF($C235="DM", $T235, IF(OR(AT235="Y", AT235="IR"),$AM235,IF(AT235="C", IF($BI235="Y", IF($AF235="N/A", $Q235, $AF235), IF($AG235="N/A", $T235,$AG235)))))))</f>
        <v>1</v>
      </c>
      <c r="BM235" s="16">
        <f>IF(AU235="R", $CA235, IF(OR(AU235="P", AU235="T", AU235="N"), 0, IF($C235="DM", $T235, IF(OR(AU235="Y", AU235="IR"),$AM235,IF(AU235="C", IF($BI235="Y", IF($AF235="N/A", $Q235, $AF235), IF($AG235="N/A", $T235,$AG235)))))))</f>
        <v>1</v>
      </c>
      <c r="BN235" s="16">
        <f>IF(AV235="R", $CA235, IF(OR(AV235="P", AV235="T", AV235="N"), 0, IF($C235="DM", $T235, IF(OR(AV235="Y", AV235="IR"),$AM235,IF(AV235="C", IF($BI235="Y", IF($AF235="N/A", $Q235, $AF235), IF($AG235="N/A", $T235,$AG235)))))))</f>
        <v>1</v>
      </c>
      <c r="BO235" s="16">
        <f>IF(AW235="R", $CA235, IF(OR(AW235="P", AW235="T", AW235="N"), 0, IF($C235="DM", $T235, IF(OR(AW235="Y", AW235="IR"),$AM235,IF(AW235="C", IF($BI235="Y", IF($AF235="N/A", $Q235, $AF235), IF($AG235="N/A", $T235,$AG235)))))))</f>
        <v>1</v>
      </c>
      <c r="BP235" s="16">
        <f>IF(AX235="R", $CA235, IF(OR(AX235="P", AX235="T", AX235="N"), 0, IF($C235="DM", $T235, IF(OR(AX235="Y", AX235="IR"),$AM235,IF(AX235="C", IF($BI235="Y", IF($AF235="N/A", $Q235, $AF235), IF($AG235="N/A", $T235,$AG235)))))))</f>
        <v>1</v>
      </c>
      <c r="BQ235" s="16">
        <f>IF(AY235="R", $CA235, IF(OR(AY235="P", AY235="T", AY235="N"), 0, IF($C235="DM", $T235, IF(OR(AY235="Y", AY235="IR"),$AM235,IF(AY235="C", IF($BI235="Y", IF($AF235="N/A", $Q235, $AF235), IF($AG235="N/A", $T235,$AG235)))))))</f>
        <v>1</v>
      </c>
      <c r="BR235" s="16">
        <f>IF(AZ235="R", $CA235, IF(OR(AZ235="P", AZ235="T", AZ235="N"), 0, IF($C235="DM", $T235, IF(OR(AZ235="Y", AZ235="IR"),$AM235,IF(AZ235="C", IF($BI235="Y", IF($AF235="N/A", $Q235, $AF235), IF($AG235="N/A", $T235,$AG235)))))))</f>
        <v>1</v>
      </c>
      <c r="BS235" s="16">
        <f>IF(BA235="R", $CA235, IF(OR(BA235="P", BA235="T", BA235="N"), 0, IF($C235="DM", $T235, IF(OR(BA235="Y", BA235="IR"),$AM235,IF(BA235="C", IF($BI235="Y", IF($AF235="N/A", $Q235, $AF235), IF($AG235="N/A", $T235,$AG235)))))))</f>
        <v>1</v>
      </c>
      <c r="BT235" s="16">
        <f>IF(BB235="R", $CA235, IF(OR(BB235="P", BB235="T", BB235="N"), 0, IF($C235="DM", $T235, IF(OR(BB235="Y", BB235="IR"),$AM235,IF(BB235="C", IF($BI235="Y", IF($BA235="C", IF($AF235="N/A", $Q235, $AF235), IF($AF235="N/A", $T235, $AM235)), IF($AG235="N/A", $T235,$AG235)))))))</f>
        <v>1</v>
      </c>
      <c r="BU235" s="16">
        <f>IF(BC235="R", $CA235, IF(OR(BC235="P", BC235="T", BC235="N"), 0, IF($C235="DM", $T235, IF(OR(BC235="Y", BC235="IR"),$AM235,IF(BC235="C", IF($BI235="Y", IF($BA235="C", IF($AF235="N/A", $Q235, $AF235), IF($AF235="N/A", $T235, $AM235)), IF($AG235="N/A", $T235,$AG235)))))))</f>
        <v>1</v>
      </c>
      <c r="BV235" s="16">
        <f>IF(BD235="R", $CA235, IF(OR(BD235="P", BD235="T", BD235="N"), 0, IF($C235="DM", $T235, IF(OR(BD235="Y", BD235="IR"),$AM235,IF(BD235="C", IF($BI235="Y", IF($BA235="C", IF($AF235="N/A", $Q235, $AF235), IF($AF235="N/A", $T235, $AM235)), IF($AG235="N/A", $T235,$AG235)))))))</f>
        <v>1</v>
      </c>
      <c r="BW235" s="16">
        <f>IF(BE235="R", $CA235, IF(OR(BE235="P", BE235="T", BE235="N"), 0, IF($C235="DM", $T235, IF(OR(BE235="Y", BE235="IR"),$AM235,IF(BE235="C", IF($BI235="Y", IF($BA235="C", IF($AF235="N/A", $Q235, $AF235), IF($AF235="N/A", $T235, $AM235)), IF($AG235="N/A", $T235,$AG235)))))))</f>
        <v>1</v>
      </c>
      <c r="BX235" s="16">
        <f>IF(BF235="R", $CA235, IF(OR(BF235="P", BF235="T", BF235="N"), 0, IF($C235="DM", $T235, IF(OR(BF235="Y", BF235="IR"),$AM235,IF(BF235="C", IF($BI235="Y", IF($BA235="C", IF($AF235="N/A", $Q235, $AF235), IF($AF235="N/A", $T235, $AM235)), IF($AG235="N/A", $T235,$AG235)))))))</f>
        <v>1</v>
      </c>
      <c r="BY235" s="16">
        <f>IF(BG235="R", $CA235, IF(OR(BG235="P", BG235="T", BG235="N"), 0, IF($C235="DM", $T235, IF(OR(BG235="Y", BG235="IR"),$AM235,IF(BG235="C", IF($BI235="Y", IF($BA235="C", IF($AF235="N/A", $Q235, $AF235), IF($AF235="N/A", $T235, $AM235)), IF($AG235="N/A", $T235,$AG235)))))))</f>
        <v>1</v>
      </c>
      <c r="BZ235" s="16">
        <f>IF(BH235="R", $CA235, IF(OR(BH235="P", BH235="T", BH235="N"), 0, IF($C235="DM", $T235, IF(OR(BH235="Y", BH235="IR"),$AM235,IF(BH235="C", IF($BI235="Y", IF($BA235="C", IF($AF235="N/A", $Q235, $AF235), IF($AF235="N/A", $T235, $AM235)), IF($AG235="N/A", $T235,$AG235)))))))</f>
        <v>1</v>
      </c>
      <c r="CA235" s="15" t="s">
        <v>75</v>
      </c>
      <c r="CB235" s="16">
        <f>BZ235</f>
        <v>1</v>
      </c>
      <c r="CC235" s="15">
        <f>IF(OR($BH235="T", $BH235="R"), 0, IF($BH235="C", IF($BI235="Y", IF($BA235="C", 0, IF(AF235="N/A", Q235-T235, AF235-AG235)), IF($AF235="N/A", U235, AH235)), AN235))</f>
        <v>1</v>
      </c>
      <c r="CD235" s="15" t="str">
        <f>IF(OR($BH235="T", $BH235="R"), 0, IF($BH235="C", IF($BI235="Y", 0, IF($AF235="N/A", V235, AI235)), AO235))</f>
        <v>N/A</v>
      </c>
      <c r="CE235" s="15" t="str">
        <f>IF(OR($BH235="T", $BH235="R"), 0, IF($BH235="C", IF($BI235="Y", 0, IF($AF235="N/A", W235, AJ235)), AP235))</f>
        <v>N/A</v>
      </c>
      <c r="CF235" s="15" t="str">
        <f>IF(OR($BH235="T", $BH235="R"), 0, IF($BH235="C", IF($BI235="Y", 0, IF($AF235="N/A", X235, AK235)), AQ235))</f>
        <v>N/A</v>
      </c>
      <c r="CG235" t="str">
        <f>IF(AC235="N/A", "S:"&amp;L235&amp;" G:"&amp;M235&amp;" GR:"&amp;Q235, IF(AC235=0, "S:"&amp;L235&amp;" G:"&amp;M235&amp;" GR:"&amp;Q235, "S:"&amp;L235&amp;"/"&amp;AD235&amp;" G:"&amp;AE235&amp;" GR:"&amp;AF235))</f>
        <v>S:0 G:1 GR:2</v>
      </c>
    </row>
    <row r="236" spans="1:85" x14ac:dyDescent="0.25">
      <c r="A236" s="14">
        <v>5811</v>
      </c>
      <c r="B236" s="15" t="s">
        <v>2375</v>
      </c>
      <c r="C236" s="15" t="s">
        <v>68</v>
      </c>
      <c r="D236" s="15" t="s">
        <v>57</v>
      </c>
      <c r="E236" s="15">
        <f>VLOOKUP(B236, 'Rookie Year'!$A$2:$B$55679,2,FALSE)</f>
        <v>2021</v>
      </c>
      <c r="F236" s="15">
        <v>2024</v>
      </c>
      <c r="G236" s="15" t="s">
        <v>42</v>
      </c>
      <c r="H236" s="15">
        <v>8</v>
      </c>
      <c r="I236" s="16">
        <v>5</v>
      </c>
      <c r="J236" s="15">
        <v>1</v>
      </c>
      <c r="K236" s="17">
        <f>IF(AND(G236&lt;&gt;"N",R236="N/A"), IF(I236&lt;4, 0, 0.25),IF(I236=1, IF(J236=1,0.25, 0.25), IF(I236&lt;13, 0.25, IF(I236&lt;26, 0.4, IF(I236&lt;51, 0.6, 0.75)))))</f>
        <v>0.25</v>
      </c>
      <c r="L236" s="16">
        <f>I236-M236</f>
        <v>3</v>
      </c>
      <c r="M236" s="16">
        <f>ROUNDUP(I236*K236,0)</f>
        <v>2</v>
      </c>
      <c r="N236" s="16">
        <f>M236*J236</f>
        <v>2</v>
      </c>
      <c r="O236" s="16">
        <v>0</v>
      </c>
      <c r="P236" s="16">
        <v>0</v>
      </c>
      <c r="Q236" s="16">
        <f>N236-O236-P236</f>
        <v>2</v>
      </c>
      <c r="R236" s="15" t="s">
        <v>75</v>
      </c>
      <c r="S236" s="15">
        <f>IF(R236="N/A", J236-($B$1-F236), J236-($B$1-R236))</f>
        <v>1</v>
      </c>
      <c r="T236" s="16">
        <f>IF($S236&lt;1, "N/A", $M236)</f>
        <v>2</v>
      </c>
      <c r="U236" s="16" t="str">
        <f>IF($S236&lt;2, "N/A", $M236)</f>
        <v>N/A</v>
      </c>
      <c r="V236" s="16" t="str">
        <f>IF($S236&lt;3, "N/A", $M236)</f>
        <v>N/A</v>
      </c>
      <c r="W236" s="16" t="str">
        <f>IF($S236&lt;4, "N/A", $M236)</f>
        <v>N/A</v>
      </c>
      <c r="X236" s="16" t="str">
        <f>IF($S236&lt;5, "N/A", $M236)</f>
        <v>N/A</v>
      </c>
      <c r="Y236" s="15" t="str">
        <f>IF(SUM(T236:X236)&lt;&gt;Q236, "CHECK", "OK")</f>
        <v>OK</v>
      </c>
      <c r="Z236" s="15" t="str">
        <f>IF(F236=$B$1, "No", IF(S236=1, "Yes", "No"))</f>
        <v>No</v>
      </c>
      <c r="AA236" s="18" t="str">
        <f>IF(C236="DM", "N/A", IF(Z236="No","N/A",VLOOKUP(B236,'Extension List'!$A$3:$R$1972,18,FALSE)))</f>
        <v>N/A</v>
      </c>
      <c r="AB236" s="15" t="str">
        <f>IF(C236="DM", "N/A", IF(Z236="No","N/A",VLOOKUP(B236,'Extension List'!$A$3:$T$1972,20,FALSE)))</f>
        <v>N/A</v>
      </c>
      <c r="AC236" s="15" t="str">
        <f>IF(AA236="N/A", "N/A", 0)</f>
        <v>N/A</v>
      </c>
      <c r="AD236" s="16" t="str">
        <f>IF(AE236="N/A", "N/A", AA236-AE236)</f>
        <v>N/A</v>
      </c>
      <c r="AE236" s="16" t="str">
        <f>IF(AA236="N/A", "N/A", IF(AC236&gt;0, IF(AA236&lt;13, ROUNDUP(0.25*AA236,0), IF(AA236&lt;26, ROUNDUP(0.4*AA236,0), IF(AA236&lt;51, ROUNDUP(0.6*AA236,0), ROUNDUP(0.75*AA236,0)))), "N/A"))</f>
        <v>N/A</v>
      </c>
      <c r="AF236" s="16" t="str">
        <f>IF(AD236="N/A","N/A", (AE236*AC236)+Q236)</f>
        <v>N/A</v>
      </c>
      <c r="AG236" s="16" t="str">
        <f>IF($AF236="N/A", "N/A", "TBC")</f>
        <v>N/A</v>
      </c>
      <c r="AH236" s="16" t="str">
        <f>IF($AF236="N/A", "N/A", "TBC")</f>
        <v>N/A</v>
      </c>
      <c r="AI236" s="16" t="str">
        <f>IF($AF236="N/A","N/A",IF(AC236&gt;1,"TBC","N/A"))</f>
        <v>N/A</v>
      </c>
      <c r="AJ236" s="16" t="str">
        <f>IF($AF236="N/A","N/A",IF(AC236&gt;2,"TBC","N/A"))</f>
        <v>N/A</v>
      </c>
      <c r="AK236" s="16" t="str">
        <f>IF($AF236="N/A","N/A",IF(AC236&gt;3,"TBC","N/A"))</f>
        <v>N/A</v>
      </c>
      <c r="AL236" s="16" t="str">
        <f>IF(AC236="N/A","N/A",IF(AC236&gt;0,IF(SUM(AG236:AK236)&lt;&gt;AF236,"CHECK","OK"),"N/A"))</f>
        <v>N/A</v>
      </c>
      <c r="AM236" s="16">
        <f>IF(AD236="N/A", L236+T236, L236+AG236)</f>
        <v>5</v>
      </c>
      <c r="AN236" s="16" t="str">
        <f>IF(AD236="N/A", IF(U236="N/A", "N/A", L236+U236), AD236+AH236)</f>
        <v>N/A</v>
      </c>
      <c r="AO236" s="16" t="str">
        <f>IF(AD236="N/A", IF(V236="N/A", "N/A", L236+V236), IF(AI236="N/A", "N/A", AD236+AI236))</f>
        <v>N/A</v>
      </c>
      <c r="AP236" s="16" t="str">
        <f>IF(AD236="N/A", IF(W236="N/A", "N/A", L236+W236), IF(AJ236="N/A", "N/A", AD236+AJ236))</f>
        <v>N/A</v>
      </c>
      <c r="AQ236" s="16" t="str">
        <f>IF(AD236="N/A", IF(X236="N/A", "N/A", L236+X236), IF(AK236="N/A", "N/A", AD236+AK236))</f>
        <v>N/A</v>
      </c>
      <c r="AR236" s="15" t="s">
        <v>42</v>
      </c>
      <c r="AS236" s="15" t="s">
        <v>42</v>
      </c>
      <c r="AT236" s="15" t="s">
        <v>42</v>
      </c>
      <c r="AU236" s="15" t="s">
        <v>42</v>
      </c>
      <c r="AV236" s="15" t="s">
        <v>42</v>
      </c>
      <c r="AW236" s="15" t="s">
        <v>42</v>
      </c>
      <c r="AX236" s="15" t="s">
        <v>42</v>
      </c>
      <c r="AY236" s="15" t="s">
        <v>42</v>
      </c>
      <c r="AZ236" s="15" t="s">
        <v>40</v>
      </c>
      <c r="BA236" s="15" t="s">
        <v>40</v>
      </c>
      <c r="BB236" s="15" t="s">
        <v>40</v>
      </c>
      <c r="BC236" s="15" t="s">
        <v>40</v>
      </c>
      <c r="BD236" s="15" t="s">
        <v>40</v>
      </c>
      <c r="BE236" s="15" t="s">
        <v>40</v>
      </c>
      <c r="BF236" s="15" t="s">
        <v>40</v>
      </c>
      <c r="BG236" s="15" t="s">
        <v>40</v>
      </c>
      <c r="BH236" s="15" t="s">
        <v>40</v>
      </c>
      <c r="BJ236" s="16">
        <f>IF(AR236="R", $CA236, IF(OR(AR236="P", AR236="T", AR236="N"), 0, IF($C236="DM", $T236, IF(OR(AR236="Y", AR236="IR"),$AM236,IF(AR236="C", IF($BI236="Y", IF($AF236="N/A", $Q236, $AF236), IF($AG236="N/A", $T236,$AG236)))))))</f>
        <v>0</v>
      </c>
      <c r="BK236" s="16">
        <f>IF(AS236="R", $CA236, IF(OR(AS236="P", AS236="T", AS236="N"), 0, IF($C236="DM", $T236, IF(OR(AS236="Y", AS236="IR"),$AM236,IF(AS236="C", IF($BI236="Y", IF($AF236="N/A", $Q236, $AF236), IF($AG236="N/A", $T236,$AG236)))))))</f>
        <v>0</v>
      </c>
      <c r="BL236" s="16">
        <f>IF(AT236="R", $CA236, IF(OR(AT236="P", AT236="T", AT236="N"), 0, IF($C236="DM", $T236, IF(OR(AT236="Y", AT236="IR"),$AM236,IF(AT236="C", IF($BI236="Y", IF($AF236="N/A", $Q236, $AF236), IF($AG236="N/A", $T236,$AG236)))))))</f>
        <v>0</v>
      </c>
      <c r="BM236" s="16">
        <f>IF(AU236="R", $CA236, IF(OR(AU236="P", AU236="T", AU236="N"), 0, IF($C236="DM", $T236, IF(OR(AU236="Y", AU236="IR"),$AM236,IF(AU236="C", IF($BI236="Y", IF($AF236="N/A", $Q236, $AF236), IF($AG236="N/A", $T236,$AG236)))))))</f>
        <v>0</v>
      </c>
      <c r="BN236" s="16">
        <f>IF(AV236="R", $CA236, IF(OR(AV236="P", AV236="T", AV236="N"), 0, IF($C236="DM", $T236, IF(OR(AV236="Y", AV236="IR"),$AM236,IF(AV236="C", IF($BI236="Y", IF($AF236="N/A", $Q236, $AF236), IF($AG236="N/A", $T236,$AG236)))))))</f>
        <v>0</v>
      </c>
      <c r="BO236" s="16">
        <f>IF(AW236="R", $CA236, IF(OR(AW236="P", AW236="T", AW236="N"), 0, IF($C236="DM", $T236, IF(OR(AW236="Y", AW236="IR"),$AM236,IF(AW236="C", IF($BI236="Y", IF($AF236="N/A", $Q236, $AF236), IF($AG236="N/A", $T236,$AG236)))))))</f>
        <v>0</v>
      </c>
      <c r="BP236" s="16">
        <f>IF(AX236="R", $CA236, IF(OR(AX236="P", AX236="T", AX236="N"), 0, IF($C236="DM", $T236, IF(OR(AX236="Y", AX236="IR"),$AM236,IF(AX236="C", IF($BI236="Y", IF($AF236="N/A", $Q236, $AF236), IF($AG236="N/A", $T236,$AG236)))))))</f>
        <v>0</v>
      </c>
      <c r="BQ236" s="16">
        <f>IF(AY236="R", $CA236, IF(OR(AY236="P", AY236="T", AY236="N"), 0, IF($C236="DM", $T236, IF(OR(AY236="Y", AY236="IR"),$AM236,IF(AY236="C", IF($BI236="Y", IF($AF236="N/A", $Q236, $AF236), IF($AG236="N/A", $T236,$AG236)))))))</f>
        <v>0</v>
      </c>
      <c r="BR236" s="16">
        <f>IF(AZ236="R", $CA236, IF(OR(AZ236="P", AZ236="T", AZ236="N"), 0, IF($C236="DM", $T236, IF(OR(AZ236="Y", AZ236="IR"),$AM236,IF(AZ236="C", IF($BI236="Y", IF($AF236="N/A", $Q236, $AF236), IF($AG236="N/A", $T236,$AG236)))))))</f>
        <v>5</v>
      </c>
      <c r="BS236" s="16">
        <f>IF(BA236="R", $CA236, IF(OR(BA236="P", BA236="T", BA236="N"), 0, IF($C236="DM", $T236, IF(OR(BA236="Y", BA236="IR"),$AM236,IF(BA236="C", IF($BI236="Y", IF($AF236="N/A", $Q236, $AF236), IF($AG236="N/A", $T236,$AG236)))))))</f>
        <v>5</v>
      </c>
      <c r="BT236" s="16">
        <f>IF(BB236="R", $CA236, IF(OR(BB236="P", BB236="T", BB236="N"), 0, IF($C236="DM", $T236, IF(OR(BB236="Y", BB236="IR"),$AM236,IF(BB236="C", IF($BI236="Y", IF($BA236="C", IF($AF236="N/A", $Q236, $AF236), IF($AF236="N/A", $T236, $AM236)), IF($AG236="N/A", $T236,$AG236)))))))</f>
        <v>5</v>
      </c>
      <c r="BU236" s="16">
        <f>IF(BC236="R", $CA236, IF(OR(BC236="P", BC236="T", BC236="N"), 0, IF($C236="DM", $T236, IF(OR(BC236="Y", BC236="IR"),$AM236,IF(BC236="C", IF($BI236="Y", IF($BA236="C", IF($AF236="N/A", $Q236, $AF236), IF($AF236="N/A", $T236, $AM236)), IF($AG236="N/A", $T236,$AG236)))))))</f>
        <v>5</v>
      </c>
      <c r="BV236" s="16">
        <f>IF(BD236="R", $CA236, IF(OR(BD236="P", BD236="T", BD236="N"), 0, IF($C236="DM", $T236, IF(OR(BD236="Y", BD236="IR"),$AM236,IF(BD236="C", IF($BI236="Y", IF($BA236="C", IF($AF236="N/A", $Q236, $AF236), IF($AF236="N/A", $T236, $AM236)), IF($AG236="N/A", $T236,$AG236)))))))</f>
        <v>5</v>
      </c>
      <c r="BW236" s="16">
        <f>IF(BE236="R", $CA236, IF(OR(BE236="P", BE236="T", BE236="N"), 0, IF($C236="DM", $T236, IF(OR(BE236="Y", BE236="IR"),$AM236,IF(BE236="C", IF($BI236="Y", IF($BA236="C", IF($AF236="N/A", $Q236, $AF236), IF($AF236="N/A", $T236, $AM236)), IF($AG236="N/A", $T236,$AG236)))))))</f>
        <v>5</v>
      </c>
      <c r="BX236" s="16">
        <f>IF(BF236="R", $CA236, IF(OR(BF236="P", BF236="T", BF236="N"), 0, IF($C236="DM", $T236, IF(OR(BF236="Y", BF236="IR"),$AM236,IF(BF236="C", IF($BI236="Y", IF($BA236="C", IF($AF236="N/A", $Q236, $AF236), IF($AF236="N/A", $T236, $AM236)), IF($AG236="N/A", $T236,$AG236)))))))</f>
        <v>5</v>
      </c>
      <c r="BY236" s="16">
        <f>IF(BG236="R", $CA236, IF(OR(BG236="P", BG236="T", BG236="N"), 0, IF($C236="DM", $T236, IF(OR(BG236="Y", BG236="IR"),$AM236,IF(BG236="C", IF($BI236="Y", IF($BA236="C", IF($AF236="N/A", $Q236, $AF236), IF($AF236="N/A", $T236, $AM236)), IF($AG236="N/A", $T236,$AG236)))))))</f>
        <v>5</v>
      </c>
      <c r="BZ236" s="16">
        <f>IF(BH236="R", $CA236, IF(OR(BH236="P", BH236="T", BH236="N"), 0, IF($C236="DM", $T236, IF(OR(BH236="Y", BH236="IR"),$AM236,IF(BH236="C", IF($BI236="Y", IF($BA236="C", IF($AF236="N/A", $Q236, $AF236), IF($AF236="N/A", $T236, $AM236)), IF($AG236="N/A", $T236,$AG236)))))))</f>
        <v>5</v>
      </c>
      <c r="CA236" s="15" t="s">
        <v>75</v>
      </c>
      <c r="CB236" s="16">
        <f>BZ236</f>
        <v>5</v>
      </c>
      <c r="CC236" s="15" t="str">
        <f>IF(OR($BH236="T", $BH236="R"), 0, IF($BH236="C", IF($BI236="Y", IF($BA236="C", 0, IF(AF236="N/A", Q236-T236, AF236-AG236)), IF($AF236="N/A", U236, AH236)), AN236))</f>
        <v>N/A</v>
      </c>
      <c r="CD236" s="15" t="str">
        <f>IF(OR($BH236="T", $BH236="R"), 0, IF($BH236="C", IF($BI236="Y", 0, IF($AF236="N/A", V236, AI236)), AO236))</f>
        <v>N/A</v>
      </c>
      <c r="CE236" s="15" t="str">
        <f>IF(OR($BH236="T", $BH236="R"), 0, IF($BH236="C", IF($BI236="Y", 0, IF($AF236="N/A", W236, AJ236)), AP236))</f>
        <v>N/A</v>
      </c>
      <c r="CF236" s="15" t="str">
        <f>IF(OR($BH236="T", $BH236="R"), 0, IF($BH236="C", IF($BI236="Y", 0, IF($AF236="N/A", X236, AK236)), AQ236))</f>
        <v>N/A</v>
      </c>
    </row>
    <row r="237" spans="1:85" x14ac:dyDescent="0.25">
      <c r="A237" s="14">
        <v>4153</v>
      </c>
      <c r="B237" s="15" t="s">
        <v>2932</v>
      </c>
      <c r="C237" s="15" t="s">
        <v>68</v>
      </c>
      <c r="D237" s="15" t="s">
        <v>57</v>
      </c>
      <c r="E237" s="15">
        <f>VLOOKUP(B237, 'Rookie Year'!$A$2:$B$55679,2,FALSE)</f>
        <v>2021</v>
      </c>
      <c r="F237" s="15">
        <v>2021</v>
      </c>
      <c r="G237" s="15" t="s">
        <v>40</v>
      </c>
      <c r="H237" s="15" t="s">
        <v>2158</v>
      </c>
      <c r="I237" s="16">
        <v>9</v>
      </c>
      <c r="J237" s="15">
        <v>4</v>
      </c>
      <c r="K237" s="17">
        <f>IF(AND(G237&lt;&gt;"N",R237="N/A"), IF(I237&lt;4, 0, 0.25),IF(I237=1, IF(J237=1,0.25, 0.25), IF(I237&lt;13, 0.25, IF(I237&lt;26, 0.4, IF(I237&lt;51, 0.6, 0.75)))))</f>
        <v>0.25</v>
      </c>
      <c r="L237" s="16">
        <f>I237-M237</f>
        <v>6</v>
      </c>
      <c r="M237" s="16">
        <f>ROUNDUP(I237*K237,0)</f>
        <v>3</v>
      </c>
      <c r="N237" s="16">
        <f>M237*J237</f>
        <v>12</v>
      </c>
      <c r="O237" s="16">
        <v>12</v>
      </c>
      <c r="P237" s="16">
        <v>0</v>
      </c>
      <c r="Q237" s="16">
        <f>N237-O237-P237</f>
        <v>0</v>
      </c>
      <c r="R237" s="15" t="s">
        <v>75</v>
      </c>
      <c r="S237" s="15">
        <f>IF(R237="N/A", J237-($B$1-F237), J237-($B$1-R237))</f>
        <v>1</v>
      </c>
      <c r="T237" s="16">
        <v>0</v>
      </c>
      <c r="U237" s="16" t="str">
        <f>IF($S237&lt;2, "N/A", $M237)</f>
        <v>N/A</v>
      </c>
      <c r="V237" s="16" t="str">
        <f>IF($S237&lt;3, "N/A", $M237)</f>
        <v>N/A</v>
      </c>
      <c r="W237" s="16" t="str">
        <f>IF($S237&lt;4, "N/A", $M237)</f>
        <v>N/A</v>
      </c>
      <c r="X237" s="16" t="str">
        <f>IF($S237&lt;5, "N/A", $M237)</f>
        <v>N/A</v>
      </c>
      <c r="Y237" s="15" t="str">
        <f>IF(SUM(T237:X237)&lt;&gt;Q237, "CHECK", "OK")</f>
        <v>OK</v>
      </c>
      <c r="Z237" s="15" t="str">
        <f>IF(F237=$B$1, "No", IF(S237=1, "Yes", "No"))</f>
        <v>Yes</v>
      </c>
      <c r="AA237" s="18">
        <f>IF(C237="DM", "N/A", IF(Z237="No","N/A",VLOOKUP(B237,'Extension List'!$A$3:$R$1972,18,FALSE)))</f>
        <v>38</v>
      </c>
      <c r="AB237" s="15">
        <f>IF(C237="DM", "N/A", IF(Z237="No","N/A",VLOOKUP(B237,'Extension List'!$A$3:$T$1972,20,FALSE)))</f>
        <v>4</v>
      </c>
      <c r="AC237" s="15">
        <v>4</v>
      </c>
      <c r="AD237" s="16">
        <f>IF(AE237="N/A", "N/A", AA237-AE237)</f>
        <v>15</v>
      </c>
      <c r="AE237" s="16">
        <f>IF(AA237="N/A", "N/A", IF(AC237&gt;0, IF(AA237&lt;13, ROUNDUP(0.25*AA237,0), IF(AA237&lt;26, ROUNDUP(0.4*AA237,0), IF(AA237&lt;51, ROUNDUP(0.6*AA237,0), ROUNDUP(0.75*AA237,0)))), "N/A"))</f>
        <v>23</v>
      </c>
      <c r="AF237" s="16">
        <f>IF(AD237="N/A","N/A", (AE237*AC237)+Q237)</f>
        <v>92</v>
      </c>
      <c r="AG237" s="16">
        <v>61</v>
      </c>
      <c r="AH237" s="16">
        <v>19</v>
      </c>
      <c r="AI237" s="16">
        <v>4</v>
      </c>
      <c r="AJ237" s="16">
        <v>4</v>
      </c>
      <c r="AK237" s="16">
        <v>4</v>
      </c>
      <c r="AL237" s="16" t="str">
        <f>IF(AC237="N/A","N/A",IF(AC237&gt;0,IF(SUM(AG237:AK237)&lt;&gt;AF237,"CHECK","OK"),"N/A"))</f>
        <v>OK</v>
      </c>
      <c r="AM237" s="16">
        <f>IF(AD237="N/A", L237+T237, L237+AG237)</f>
        <v>67</v>
      </c>
      <c r="AN237" s="16">
        <f>IF(AD237="N/A", IF(U237="N/A", "N/A", L237+U237), AD237+AH237)</f>
        <v>34</v>
      </c>
      <c r="AO237" s="16">
        <f>IF(AD237="N/A", IF(V237="N/A", "N/A", L237+V237), IF(AI237="N/A", "N/A", AD237+AI237))</f>
        <v>19</v>
      </c>
      <c r="AP237" s="16">
        <f>IF(AD237="N/A", IF(W237="N/A", "N/A", L237+W237), IF(AJ237="N/A", "N/A", AD237+AJ237))</f>
        <v>19</v>
      </c>
      <c r="AQ237" s="16">
        <f>IF(AD237="N/A", IF(X237="N/A", "N/A", L237+X237), IF(AK237="N/A", "N/A", AD237+AK237))</f>
        <v>19</v>
      </c>
      <c r="AR237" s="15" t="s">
        <v>40</v>
      </c>
      <c r="AS237" s="15" t="s">
        <v>40</v>
      </c>
      <c r="AT237" s="15" t="s">
        <v>40</v>
      </c>
      <c r="AU237" s="15" t="s">
        <v>40</v>
      </c>
      <c r="AV237" s="15" t="s">
        <v>40</v>
      </c>
      <c r="AW237" s="15" t="s">
        <v>40</v>
      </c>
      <c r="AX237" s="15" t="s">
        <v>40</v>
      </c>
      <c r="AY237" s="15" t="s">
        <v>40</v>
      </c>
      <c r="AZ237" s="15" t="s">
        <v>40</v>
      </c>
      <c r="BA237" s="15" t="s">
        <v>40</v>
      </c>
      <c r="BB237" s="15" t="s">
        <v>40</v>
      </c>
      <c r="BC237" s="15" t="s">
        <v>40</v>
      </c>
      <c r="BD237" s="15" t="s">
        <v>40</v>
      </c>
      <c r="BE237" s="15" t="s">
        <v>40</v>
      </c>
      <c r="BF237" s="15" t="s">
        <v>40</v>
      </c>
      <c r="BG237" s="15" t="s">
        <v>40</v>
      </c>
      <c r="BH237" s="15" t="s">
        <v>40</v>
      </c>
      <c r="BI237" s="15"/>
      <c r="BJ237" s="16">
        <f>IF(AR237="R", $CA237, IF(OR(AR237="P", AR237="T", AR237="N"), 0, IF($C237="DM", $T237, IF(OR(AR237="Y", AR237="IR"),$AM237,IF(AR237="C", IF($BI237="Y", IF($AF237="N/A", $Q237, $AF237), IF($AG237="N/A", $T237,$AG237)))))))</f>
        <v>67</v>
      </c>
      <c r="BK237" s="16">
        <f>IF(AS237="R", $CA237, IF(OR(AS237="P", AS237="T", AS237="N"), 0, IF($C237="DM", $T237, IF(OR(AS237="Y", AS237="IR"),$AM237,IF(AS237="C", IF($BI237="Y", IF($AF237="N/A", $Q237, $AF237), IF($AG237="N/A", $T237,$AG237)))))))</f>
        <v>67</v>
      </c>
      <c r="BL237" s="16">
        <f>IF(AT237="R", $CA237, IF(OR(AT237="P", AT237="T", AT237="N"), 0, IF($C237="DM", $T237, IF(OR(AT237="Y", AT237="IR"),$AM237,IF(AT237="C", IF($BI237="Y", IF($AF237="N/A", $Q237, $AF237), IF($AG237="N/A", $T237,$AG237)))))))</f>
        <v>67</v>
      </c>
      <c r="BM237" s="16">
        <f>IF(AU237="R", $CA237, IF(OR(AU237="P", AU237="T", AU237="N"), 0, IF($C237="DM", $T237, IF(OR(AU237="Y", AU237="IR"),$AM237,IF(AU237="C", IF($BI237="Y", IF($AF237="N/A", $Q237, $AF237), IF($AG237="N/A", $T237,$AG237)))))))</f>
        <v>67</v>
      </c>
      <c r="BN237" s="16">
        <f>IF(AV237="R", $CA237, IF(OR(AV237="P", AV237="T", AV237="N"), 0, IF($C237="DM", $T237, IF(OR(AV237="Y", AV237="IR"),$AM237,IF(AV237="C", IF($BI237="Y", IF($AF237="N/A", $Q237, $AF237), IF($AG237="N/A", $T237,$AG237)))))))</f>
        <v>67</v>
      </c>
      <c r="BO237" s="16">
        <f>IF(AW237="R", $CA237, IF(OR(AW237="P", AW237="T", AW237="N"), 0, IF($C237="DM", $T237, IF(OR(AW237="Y", AW237="IR"),$AM237,IF(AW237="C", IF($BI237="Y", IF($AF237="N/A", $Q237, $AF237), IF($AG237="N/A", $T237,$AG237)))))))</f>
        <v>67</v>
      </c>
      <c r="BP237" s="16">
        <f>IF(AX237="R", $CA237, IF(OR(AX237="P", AX237="T", AX237="N"), 0, IF($C237="DM", $T237, IF(OR(AX237="Y", AX237="IR"),$AM237,IF(AX237="C", IF($BI237="Y", IF($AF237="N/A", $Q237, $AF237), IF($AG237="N/A", $T237,$AG237)))))))</f>
        <v>67</v>
      </c>
      <c r="BQ237" s="16">
        <f>IF(AY237="R", $CA237, IF(OR(AY237="P", AY237="T", AY237="N"), 0, IF($C237="DM", $T237, IF(OR(AY237="Y", AY237="IR"),$AM237,IF(AY237="C", IF($BI237="Y", IF($AF237="N/A", $Q237, $AF237), IF($AG237="N/A", $T237,$AG237)))))))</f>
        <v>67</v>
      </c>
      <c r="BR237" s="16">
        <f>IF(AZ237="R", $CA237, IF(OR(AZ237="P", AZ237="T", AZ237="N"), 0, IF($C237="DM", $T237, IF(OR(AZ237="Y", AZ237="IR"),$AM237,IF(AZ237="C", IF($BI237="Y", IF($AF237="N/A", $Q237, $AF237), IF($AG237="N/A", $T237,$AG237)))))))</f>
        <v>67</v>
      </c>
      <c r="BS237" s="16">
        <f>IF(BA237="R", $CA237, IF(OR(BA237="P", BA237="T", BA237="N"), 0, IF($C237="DM", $T237, IF(OR(BA237="Y", BA237="IR"),$AM237,IF(BA237="C", IF($BI237="Y", IF($AF237="N/A", $Q237, $AF237), IF($AG237="N/A", $T237,$AG237)))))))</f>
        <v>67</v>
      </c>
      <c r="BT237" s="16">
        <f>IF(BB237="R", $CA237, IF(OR(BB237="P", BB237="T", BB237="N"), 0, IF($C237="DM", $T237, IF(OR(BB237="Y", BB237="IR"),$AM237,IF(BB237="C", IF($BI237="Y", IF($BA237="C", IF($AF237="N/A", $Q237, $AF237), IF($AF237="N/A", $T237, $AM237)), IF($AG237="N/A", $T237,$AG237)))))))</f>
        <v>67</v>
      </c>
      <c r="BU237" s="16">
        <f>IF(BC237="R", $CA237, IF(OR(BC237="P", BC237="T", BC237="N"), 0, IF($C237="DM", $T237, IF(OR(BC237="Y", BC237="IR"),$AM237,IF(BC237="C", IF($BI237="Y", IF($BA237="C", IF($AF237="N/A", $Q237, $AF237), IF($AF237="N/A", $T237, $AM237)), IF($AG237="N/A", $T237,$AG237)))))))</f>
        <v>67</v>
      </c>
      <c r="BV237" s="16">
        <f>IF(BD237="R", $CA237, IF(OR(BD237="P", BD237="T", BD237="N"), 0, IF($C237="DM", $T237, IF(OR(BD237="Y", BD237="IR"),$AM237,IF(BD237="C", IF($BI237="Y", IF($BA237="C", IF($AF237="N/A", $Q237, $AF237), IF($AF237="N/A", $T237, $AM237)), IF($AG237="N/A", $T237,$AG237)))))))</f>
        <v>67</v>
      </c>
      <c r="BW237" s="16">
        <f>IF(BE237="R", $CA237, IF(OR(BE237="P", BE237="T", BE237="N"), 0, IF($C237="DM", $T237, IF(OR(BE237="Y", BE237="IR"),$AM237,IF(BE237="C", IF($BI237="Y", IF($BA237="C", IF($AF237="N/A", $Q237, $AF237), IF($AF237="N/A", $T237, $AM237)), IF($AG237="N/A", $T237,$AG237)))))))</f>
        <v>67</v>
      </c>
      <c r="BX237" s="16">
        <f>IF(BF237="R", $CA237, IF(OR(BF237="P", BF237="T", BF237="N"), 0, IF($C237="DM", $T237, IF(OR(BF237="Y", BF237="IR"),$AM237,IF(BF237="C", IF($BI237="Y", IF($BA237="C", IF($AF237="N/A", $Q237, $AF237), IF($AF237="N/A", $T237, $AM237)), IF($AG237="N/A", $T237,$AG237)))))))</f>
        <v>67</v>
      </c>
      <c r="BY237" s="16">
        <f>IF(BG237="R", $CA237, IF(OR(BG237="P", BG237="T", BG237="N"), 0, IF($C237="DM", $T237, IF(OR(BG237="Y", BG237="IR"),$AM237,IF(BG237="C", IF($BI237="Y", IF($BA237="C", IF($AF237="N/A", $Q237, $AF237), IF($AF237="N/A", $T237, $AM237)), IF($AG237="N/A", $T237,$AG237)))))))</f>
        <v>67</v>
      </c>
      <c r="BZ237" s="16">
        <f>IF(BH237="R", $CA237, IF(OR(BH237="P", BH237="T", BH237="N"), 0, IF($C237="DM", $T237, IF(OR(BH237="Y", BH237="IR"),$AM237,IF(BH237="C", IF($BI237="Y", IF($BA237="C", IF($AF237="N/A", $Q237, $AF237), IF($AF237="N/A", $T237, $AM237)), IF($AG237="N/A", $T237,$AG237)))))))</f>
        <v>67</v>
      </c>
      <c r="CA237" s="15" t="s">
        <v>75</v>
      </c>
      <c r="CB237" s="16">
        <f>BZ237</f>
        <v>67</v>
      </c>
      <c r="CC237" s="15">
        <f>IF(OR($BH237="T", $BH237="R"), 0, IF($BH237="C", IF($BI237="Y", IF($BA237="C", 0, IF(AF237="N/A", Q237-T237, AF237-AG237)), IF($AF237="N/A", U237, AH237)), AN237))</f>
        <v>34</v>
      </c>
      <c r="CD237" s="15">
        <f>IF(OR($BH237="T", $BH237="R"), 0, IF($BH237="C", IF($BI237="Y", 0, IF($AF237="N/A", V237, AI237)), AO237))</f>
        <v>19</v>
      </c>
      <c r="CE237" s="15">
        <f>IF(OR($BH237="T", $BH237="R"), 0, IF($BH237="C", IF($BI237="Y", 0, IF($AF237="N/A", W237, AJ237)), AP237))</f>
        <v>19</v>
      </c>
      <c r="CF237" s="15">
        <f>IF(OR($BH237="T", $BH237="R"), 0, IF($BH237="C", IF($BI237="Y", 0, IF($AF237="N/A", X237, AK237)), AQ237))</f>
        <v>19</v>
      </c>
      <c r="CG237" t="str">
        <f>IF(AC237="N/A", "S:"&amp;L237&amp;" G:"&amp;M237&amp;" GR:"&amp;Q237, IF(AC237=0, "S:"&amp;L237&amp;" G:"&amp;M237&amp;" GR:"&amp;Q237, "S:"&amp;L237&amp;"/"&amp;AD237&amp;" G:"&amp;AE237&amp;" GR:"&amp;AF237))</f>
        <v>S:6/15 G:23 GR:92</v>
      </c>
    </row>
    <row r="238" spans="1:85" x14ac:dyDescent="0.25">
      <c r="A238" s="14">
        <v>5708</v>
      </c>
      <c r="B238" s="15" t="s">
        <v>3057</v>
      </c>
      <c r="C238" s="15" t="s">
        <v>68</v>
      </c>
      <c r="D238" s="15" t="s">
        <v>57</v>
      </c>
      <c r="E238" s="15">
        <f>VLOOKUP(B238, 'Rookie Year'!$A$2:$B$55679,2,FALSE)</f>
        <v>2024</v>
      </c>
      <c r="F238" s="15">
        <v>2024</v>
      </c>
      <c r="G238" s="15" t="s">
        <v>40</v>
      </c>
      <c r="H238" s="15" t="s">
        <v>2454</v>
      </c>
      <c r="I238" s="16">
        <v>1</v>
      </c>
      <c r="J238" s="15">
        <v>3</v>
      </c>
      <c r="K238" s="17">
        <f>IF(AND(G238&lt;&gt;"N",R238="N/A"), IF(I238&lt;4, 0, 0.25),IF(I238=1, IF(J238=1,0.25, 0.25), IF(I238&lt;13, 0.25, IF(I238&lt;26, 0.4, IF(I238&lt;51, 0.6, 0.75)))))</f>
        <v>0</v>
      </c>
      <c r="L238" s="16">
        <f>I238-M238</f>
        <v>1</v>
      </c>
      <c r="M238" s="16">
        <f>ROUNDUP(I238*K238,0)</f>
        <v>0</v>
      </c>
      <c r="N238" s="16">
        <f>M238*J238</f>
        <v>0</v>
      </c>
      <c r="O238" s="16">
        <v>0</v>
      </c>
      <c r="P238" s="16">
        <v>0</v>
      </c>
      <c r="Q238" s="16">
        <f>N238-O238-P238</f>
        <v>0</v>
      </c>
      <c r="R238" s="15" t="s">
        <v>75</v>
      </c>
      <c r="S238" s="15">
        <f>IF(R238="N/A", J238-($B$1-F238), J238-($B$1-R238))</f>
        <v>3</v>
      </c>
      <c r="T238" s="16">
        <f>IF($S238&lt;1, "N/A", $M238)</f>
        <v>0</v>
      </c>
      <c r="U238" s="16">
        <f>IF($S238&lt;2, "N/A", $M238)</f>
        <v>0</v>
      </c>
      <c r="V238" s="16">
        <f>IF($S238&lt;3, "N/A", $M238)</f>
        <v>0</v>
      </c>
      <c r="W238" s="16" t="str">
        <f>IF($S238&lt;4, "N/A", $M238)</f>
        <v>N/A</v>
      </c>
      <c r="X238" s="16" t="str">
        <f>IF($S238&lt;5, "N/A", $M238)</f>
        <v>N/A</v>
      </c>
      <c r="Y238" s="15" t="str">
        <f>IF(SUM(T238:X238)&lt;&gt;Q238, "CHECK", "OK")</f>
        <v>OK</v>
      </c>
      <c r="Z238" s="15" t="str">
        <f>IF(F238=$B$1, "No", IF(S238=1, "Yes", "No"))</f>
        <v>No</v>
      </c>
      <c r="AA238" s="18" t="str">
        <f>IF(C238="DM", "N/A", IF(Z238="No","N/A",VLOOKUP(B238,'Extension List'!$A$3:$R$1972,18,FALSE)))</f>
        <v>N/A</v>
      </c>
      <c r="AB238" s="15" t="str">
        <f>IF(C238="DM", "N/A", IF(Z238="No","N/A",VLOOKUP(B238,'Extension List'!$A$3:$T$1972,20,FALSE)))</f>
        <v>N/A</v>
      </c>
      <c r="AC238" s="15" t="str">
        <f>IF(AA238="N/A", "N/A", 0)</f>
        <v>N/A</v>
      </c>
      <c r="AD238" s="16" t="str">
        <f>IF(AE238="N/A", "N/A", AA238-AE238)</f>
        <v>N/A</v>
      </c>
      <c r="AE238" s="16" t="str">
        <f>IF(AA238="N/A", "N/A", IF(AC238&gt;0, IF(AA238&lt;13, ROUNDUP(0.25*AA238,0), IF(AA238&lt;26, ROUNDUP(0.4*AA238,0), IF(AA238&lt;51, ROUNDUP(0.6*AA238,0), ROUNDUP(0.75*AA238,0)))), "N/A"))</f>
        <v>N/A</v>
      </c>
      <c r="AF238" s="16" t="str">
        <f>IF(AD238="N/A","N/A", (AE238*AC238)+Q238)</f>
        <v>N/A</v>
      </c>
      <c r="AG238" s="16" t="str">
        <f>IF($AF238="N/A", "N/A", "TBC")</f>
        <v>N/A</v>
      </c>
      <c r="AH238" s="16" t="str">
        <f>IF($AF238="N/A", "N/A", "TBC")</f>
        <v>N/A</v>
      </c>
      <c r="AI238" s="16" t="str">
        <f>IF($AF238="N/A","N/A",IF(AC238&gt;1,"TBC","N/A"))</f>
        <v>N/A</v>
      </c>
      <c r="AJ238" s="16" t="str">
        <f>IF($AF238="N/A","N/A",IF(AC238&gt;2,"TBC","N/A"))</f>
        <v>N/A</v>
      </c>
      <c r="AK238" s="16" t="str">
        <f>IF($AF238="N/A","N/A",IF(AC238&gt;3,"TBC","N/A"))</f>
        <v>N/A</v>
      </c>
      <c r="AL238" s="16" t="str">
        <f>IF(AC238="N/A","N/A",IF(AC238&gt;0,IF(SUM(AG238:AK238)&lt;&gt;AF238,"CHECK","OK"),"N/A"))</f>
        <v>N/A</v>
      </c>
      <c r="AM238" s="16">
        <f>IF(AD238="N/A", L238+T238, L238+AG238)</f>
        <v>1</v>
      </c>
      <c r="AN238" s="16">
        <f>IF(AD238="N/A", IF(U238="N/A", "N/A", L238+U238), AD238+AH238)</f>
        <v>1</v>
      </c>
      <c r="AO238" s="16">
        <f>IF(AD238="N/A", IF(V238="N/A", "N/A", L238+V238), IF(AI238="N/A", "N/A", AD238+AI238))</f>
        <v>1</v>
      </c>
      <c r="AP238" s="16" t="str">
        <f>IF(AD238="N/A", IF(W238="N/A", "N/A", L238+W238), IF(AJ238="N/A", "N/A", AD238+AJ238))</f>
        <v>N/A</v>
      </c>
      <c r="AQ238" s="16" t="str">
        <f>IF(AD238="N/A", IF(X238="N/A", "N/A", L238+X238), IF(AK238="N/A", "N/A", AD238+AK238))</f>
        <v>N/A</v>
      </c>
      <c r="AR238" s="15" t="s">
        <v>66</v>
      </c>
      <c r="AS238" s="15" t="s">
        <v>66</v>
      </c>
      <c r="AT238" s="15" t="s">
        <v>66</v>
      </c>
      <c r="AU238" s="15" t="s">
        <v>66</v>
      </c>
      <c r="AV238" s="15" t="s">
        <v>66</v>
      </c>
      <c r="AW238" s="15" t="s">
        <v>66</v>
      </c>
      <c r="AX238" s="15" t="s">
        <v>66</v>
      </c>
      <c r="AY238" s="15" t="s">
        <v>66</v>
      </c>
      <c r="AZ238" s="15" t="s">
        <v>66</v>
      </c>
      <c r="BA238" s="15" t="s">
        <v>66</v>
      </c>
      <c r="BB238" s="15" t="s">
        <v>66</v>
      </c>
      <c r="BC238" s="15" t="s">
        <v>66</v>
      </c>
      <c r="BD238" s="15" t="s">
        <v>66</v>
      </c>
      <c r="BE238" s="15" t="s">
        <v>66</v>
      </c>
      <c r="BF238" s="15" t="s">
        <v>66</v>
      </c>
      <c r="BG238" s="15" t="s">
        <v>66</v>
      </c>
      <c r="BH238" s="15" t="s">
        <v>66</v>
      </c>
      <c r="BJ238" s="16">
        <f>IF(AR238="R", $CA238, IF(OR(AR238="P", AR238="T", AR238="N"), 0, IF($C238="DM", $T238, IF(OR(AR238="Y", AR238="IR"),$AM238,IF(AR238="C", IF($BI238="Y", IF($AF238="N/A", $Q238, $AF238), IF($AG238="N/A", $T238,$AG238)))))))</f>
        <v>0</v>
      </c>
      <c r="BK238" s="16">
        <f>IF(AS238="R", $CA238, IF(OR(AS238="P", AS238="T", AS238="N"), 0, IF($C238="DM", $T238, IF(OR(AS238="Y", AS238="IR"),$AM238,IF(AS238="C", IF($BI238="Y", IF($AF238="N/A", $Q238, $AF238), IF($AG238="N/A", $T238,$AG238)))))))</f>
        <v>0</v>
      </c>
      <c r="BL238" s="16">
        <f>IF(AT238="R", $CA238, IF(OR(AT238="P", AT238="T", AT238="N"), 0, IF($C238="DM", $T238, IF(OR(AT238="Y", AT238="IR"),$AM238,IF(AT238="C", IF($BI238="Y", IF($AF238="N/A", $Q238, $AF238), IF($AG238="N/A", $T238,$AG238)))))))</f>
        <v>0</v>
      </c>
      <c r="BM238" s="16">
        <f>IF(AU238="R", $CA238, IF(OR(AU238="P", AU238="T", AU238="N"), 0, IF($C238="DM", $T238, IF(OR(AU238="Y", AU238="IR"),$AM238,IF(AU238="C", IF($BI238="Y", IF($AF238="N/A", $Q238, $AF238), IF($AG238="N/A", $T238,$AG238)))))))</f>
        <v>0</v>
      </c>
      <c r="BN238" s="16">
        <f>IF(AV238="R", $CA238, IF(OR(AV238="P", AV238="T", AV238="N"), 0, IF($C238="DM", $T238, IF(OR(AV238="Y", AV238="IR"),$AM238,IF(AV238="C", IF($BI238="Y", IF($AF238="N/A", $Q238, $AF238), IF($AG238="N/A", $T238,$AG238)))))))</f>
        <v>0</v>
      </c>
      <c r="BO238" s="16">
        <f>IF(AW238="R", $CA238, IF(OR(AW238="P", AW238="T", AW238="N"), 0, IF($C238="DM", $T238, IF(OR(AW238="Y", AW238="IR"),$AM238,IF(AW238="C", IF($BI238="Y", IF($AF238="N/A", $Q238, $AF238), IF($AG238="N/A", $T238,$AG238)))))))</f>
        <v>0</v>
      </c>
      <c r="BP238" s="16">
        <f>IF(AX238="R", $CA238, IF(OR(AX238="P", AX238="T", AX238="N"), 0, IF($C238="DM", $T238, IF(OR(AX238="Y", AX238="IR"),$AM238,IF(AX238="C", IF($BI238="Y", IF($AF238="N/A", $Q238, $AF238), IF($AG238="N/A", $T238,$AG238)))))))</f>
        <v>0</v>
      </c>
      <c r="BQ238" s="16">
        <f>IF(AY238="R", $CA238, IF(OR(AY238="P", AY238="T", AY238="N"), 0, IF($C238="DM", $T238, IF(OR(AY238="Y", AY238="IR"),$AM238,IF(AY238="C", IF($BI238="Y", IF($AF238="N/A", $Q238, $AF238), IF($AG238="N/A", $T238,$AG238)))))))</f>
        <v>0</v>
      </c>
      <c r="BR238" s="16">
        <f>IF(AZ238="R", $CA238, IF(OR(AZ238="P", AZ238="T", AZ238="N"), 0, IF($C238="DM", $T238, IF(OR(AZ238="Y", AZ238="IR"),$AM238,IF(AZ238="C", IF($BI238="Y", IF($AF238="N/A", $Q238, $AF238), IF($AG238="N/A", $T238,$AG238)))))))</f>
        <v>0</v>
      </c>
      <c r="BS238" s="16">
        <f>IF(BA238="R", $CA238, IF(OR(BA238="P", BA238="T", BA238="N"), 0, IF($C238="DM", $T238, IF(OR(BA238="Y", BA238="IR"),$AM238,IF(BA238="C", IF($BI238="Y", IF($AF238="N/A", $Q238, $AF238), IF($AG238="N/A", $T238,$AG238)))))))</f>
        <v>0</v>
      </c>
      <c r="BT238" s="16">
        <f>IF(BB238="R", $CA238, IF(OR(BB238="P", BB238="T", BB238="N"), 0, IF($C238="DM", $T238, IF(OR(BB238="Y", BB238="IR"),$AM238,IF(BB238="C", IF($BI238="Y", IF($BA238="C", IF($AF238="N/A", $Q238, $AF238), IF($AF238="N/A", $T238, $AM238)), IF($AG238="N/A", $T238,$AG238)))))))</f>
        <v>0</v>
      </c>
      <c r="BU238" s="16">
        <f>IF(BC238="R", $CA238, IF(OR(BC238="P", BC238="T", BC238="N"), 0, IF($C238="DM", $T238, IF(OR(BC238="Y", BC238="IR"),$AM238,IF(BC238="C", IF($BI238="Y", IF($BA238="C", IF($AF238="N/A", $Q238, $AF238), IF($AF238="N/A", $T238, $AM238)), IF($AG238="N/A", $T238,$AG238)))))))</f>
        <v>0</v>
      </c>
      <c r="BV238" s="16">
        <f>IF(BD238="R", $CA238, IF(OR(BD238="P", BD238="T", BD238="N"), 0, IF($C238="DM", $T238, IF(OR(BD238="Y", BD238="IR"),$AM238,IF(BD238="C", IF($BI238="Y", IF($BA238="C", IF($AF238="N/A", $Q238, $AF238), IF($AF238="N/A", $T238, $AM238)), IF($AG238="N/A", $T238,$AG238)))))))</f>
        <v>0</v>
      </c>
      <c r="BW238" s="16">
        <f>IF(BE238="R", $CA238, IF(OR(BE238="P", BE238="T", BE238="N"), 0, IF($C238="DM", $T238, IF(OR(BE238="Y", BE238="IR"),$AM238,IF(BE238="C", IF($BI238="Y", IF($BA238="C", IF($AF238="N/A", $Q238, $AF238), IF($AF238="N/A", $T238, $AM238)), IF($AG238="N/A", $T238,$AG238)))))))</f>
        <v>0</v>
      </c>
      <c r="BX238" s="16">
        <f>IF(BF238="R", $CA238, IF(OR(BF238="P", BF238="T", BF238="N"), 0, IF($C238="DM", $T238, IF(OR(BF238="Y", BF238="IR"),$AM238,IF(BF238="C", IF($BI238="Y", IF($BA238="C", IF($AF238="N/A", $Q238, $AF238), IF($AF238="N/A", $T238, $AM238)), IF($AG238="N/A", $T238,$AG238)))))))</f>
        <v>0</v>
      </c>
      <c r="BY238" s="16">
        <f>IF(BG238="R", $CA238, IF(OR(BG238="P", BG238="T", BG238="N"), 0, IF($C238="DM", $T238, IF(OR(BG238="Y", BG238="IR"),$AM238,IF(BG238="C", IF($BI238="Y", IF($BA238="C", IF($AF238="N/A", $Q238, $AF238), IF($AF238="N/A", $T238, $AM238)), IF($AG238="N/A", $T238,$AG238)))))))</f>
        <v>0</v>
      </c>
      <c r="BZ238" s="16">
        <f>IF(BH238="R", $CA238, IF(OR(BH238="P", BH238="T", BH238="N"), 0, IF($C238="DM", $T238, IF(OR(BH238="Y", BH238="IR"),$AM238,IF(BH238="C", IF($BI238="Y", IF($BA238="C", IF($AF238="N/A", $Q238, $AF238), IF($AF238="N/A", $T238, $AM238)), IF($AG238="N/A", $T238,$AG238)))))))</f>
        <v>0</v>
      </c>
      <c r="CA238" s="15" t="s">
        <v>75</v>
      </c>
      <c r="CB238" s="16">
        <f>BZ238</f>
        <v>0</v>
      </c>
      <c r="CC238" s="15">
        <f>IF(OR($BH238="T", $BH238="R"), 0, IF($BH238="C", IF($BI238="Y", IF($BA238="C", 0, IF(AF238="N/A", Q238-T238, AF238-AG238)), IF($AF238="N/A", U238, AH238)), AN238))</f>
        <v>1</v>
      </c>
      <c r="CD238" s="15">
        <f>IF(OR($BH238="T", $BH238="R"), 0, IF($BH238="C", IF($BI238="Y", 0, IF($AF238="N/A", V238, AI238)), AO238))</f>
        <v>1</v>
      </c>
      <c r="CE238" s="15" t="str">
        <f>IF(OR($BH238="T", $BH238="R"), 0, IF($BH238="C", IF($BI238="Y", 0, IF($AF238="N/A", W238, AJ238)), AP238))</f>
        <v>N/A</v>
      </c>
      <c r="CF238" s="15" t="str">
        <f>IF(OR($BH238="T", $BH238="R"), 0, IF($BH238="C", IF($BI238="Y", 0, IF($AF238="N/A", X238, AK238)), AQ238))</f>
        <v>N/A</v>
      </c>
      <c r="CG238" t="str">
        <f>IF(AC238="N/A", "S:"&amp;L238&amp;" G:"&amp;M238&amp;" GR:"&amp;Q238, IF(AC238=0, "S:"&amp;L238&amp;" G:"&amp;M238&amp;" GR:"&amp;Q238, "S:"&amp;L238&amp;"/"&amp;AD238&amp;" G:"&amp;AE238&amp;" GR:"&amp;AF238))</f>
        <v>S:1 G:0 GR:0</v>
      </c>
    </row>
    <row r="239" spans="1:85" x14ac:dyDescent="0.25">
      <c r="A239" s="14">
        <v>5103</v>
      </c>
      <c r="B239" s="15" t="s">
        <v>212</v>
      </c>
      <c r="C239" s="15" t="s">
        <v>69</v>
      </c>
      <c r="D239" s="15" t="s">
        <v>57</v>
      </c>
      <c r="E239" s="15">
        <f>VLOOKUP(B239, 'Rookie Year'!$A$2:$B$55679,2,FALSE)</f>
        <v>2018</v>
      </c>
      <c r="F239" s="15">
        <v>2023</v>
      </c>
      <c r="G239" s="15" t="s">
        <v>42</v>
      </c>
      <c r="H239" s="15" t="s">
        <v>1928</v>
      </c>
      <c r="I239" s="16">
        <v>1</v>
      </c>
      <c r="J239" s="15">
        <v>3</v>
      </c>
      <c r="K239" s="17">
        <f>IF(AND(G239&lt;&gt;"N",R239="N/A"), IF(I239&lt;4, 0, 0.25),IF(I239=1, IF(J239=1,0.25, 0.25), IF(I239&lt;13, 0.25, IF(I239&lt;26, 0.4, IF(I239&lt;51, 0.6, 0.75)))))</f>
        <v>0.25</v>
      </c>
      <c r="L239" s="16">
        <f>I239-M239</f>
        <v>0</v>
      </c>
      <c r="M239" s="16">
        <f>ROUNDUP(I239*K239,0)</f>
        <v>1</v>
      </c>
      <c r="N239" s="16">
        <f>M239*J239</f>
        <v>3</v>
      </c>
      <c r="O239" s="16">
        <v>1</v>
      </c>
      <c r="P239" s="16">
        <v>0</v>
      </c>
      <c r="Q239" s="16">
        <f>N239-O239-P239</f>
        <v>2</v>
      </c>
      <c r="R239" s="15" t="s">
        <v>75</v>
      </c>
      <c r="S239" s="15">
        <f>IF(R239="N/A", J239-($B$1-F239), J239-($B$1-R239))</f>
        <v>2</v>
      </c>
      <c r="T239" s="16">
        <v>1</v>
      </c>
      <c r="U239" s="16">
        <v>1</v>
      </c>
      <c r="V239" s="16" t="str">
        <f>IF($S239&lt;3, "N/A", $M239)</f>
        <v>N/A</v>
      </c>
      <c r="W239" s="16" t="str">
        <f>IF($S239&lt;4, "N/A", $M239)</f>
        <v>N/A</v>
      </c>
      <c r="X239" s="16" t="str">
        <f>IF($S239&lt;5, "N/A", $M239)</f>
        <v>N/A</v>
      </c>
      <c r="Y239" s="15" t="str">
        <f>IF(SUM(T239:X239)&lt;&gt;Q239, "CHECK", "OK")</f>
        <v>OK</v>
      </c>
      <c r="Z239" s="15" t="str">
        <f>IF(F239=$B$1, "No", IF(S239=1, "Yes", "No"))</f>
        <v>No</v>
      </c>
      <c r="AA239" s="18" t="str">
        <f>IF(C239="DM", "N/A", IF(Z239="No","N/A",VLOOKUP(B239,'Extension List'!$A$3:$R$1972,18,FALSE)))</f>
        <v>N/A</v>
      </c>
      <c r="AB239" s="15" t="str">
        <f>IF(C239="DM", "N/A", IF(Z239="No","N/A",VLOOKUP(B239,'Extension List'!$A$3:$T$1972,20,FALSE)))</f>
        <v>N/A</v>
      </c>
      <c r="AC239" s="15" t="str">
        <f>IF(AA239="N/A", "N/A", 0)</f>
        <v>N/A</v>
      </c>
      <c r="AD239" s="16" t="str">
        <f>IF(AE239="N/A", "N/A", AA239-AE239)</f>
        <v>N/A</v>
      </c>
      <c r="AE239" s="16" t="str">
        <f>IF(AA239="N/A", "N/A", IF(AC239&gt;0, IF(AA239&lt;13, ROUNDUP(0.25*AA239,0), IF(AA239&lt;26, ROUNDUP(0.4*AA239,0), IF(AA239&lt;51, ROUNDUP(0.6*AA239,0), ROUNDUP(0.75*AA239,0)))), "N/A"))</f>
        <v>N/A</v>
      </c>
      <c r="AF239" s="16" t="str">
        <f>IF(AD239="N/A","N/A", (AE239*AC239)+Q239)</f>
        <v>N/A</v>
      </c>
      <c r="AG239" s="16" t="str">
        <f>IF($AF239="N/A", "N/A", "TBC")</f>
        <v>N/A</v>
      </c>
      <c r="AH239" s="16" t="str">
        <f>IF($AF239="N/A", "N/A", "TBC")</f>
        <v>N/A</v>
      </c>
      <c r="AI239" s="16" t="str">
        <f>IF($AF239="N/A","N/A",IF(AC239&gt;1,"TBC","N/A"))</f>
        <v>N/A</v>
      </c>
      <c r="AJ239" s="16" t="str">
        <f>IF($AF239="N/A","N/A",IF(AC239&gt;2,"TBC","N/A"))</f>
        <v>N/A</v>
      </c>
      <c r="AK239" s="16" t="str">
        <f>IF($AF239="N/A","N/A",IF(AC239&gt;3,"TBC","N/A"))</f>
        <v>N/A</v>
      </c>
      <c r="AL239" s="16" t="str">
        <f>IF(AC239="N/A","N/A",IF(AC239&gt;0,IF(SUM(AG239:AK239)&lt;&gt;AF239,"CHECK","OK"),"N/A"))</f>
        <v>N/A</v>
      </c>
      <c r="AM239" s="16">
        <f>IF(AD239="N/A", L239+T239, L239+AG239)</f>
        <v>1</v>
      </c>
      <c r="AN239" s="16">
        <f>IF(AD239="N/A", IF(U239="N/A", "N/A", L239+U239), AD239+AH239)</f>
        <v>1</v>
      </c>
      <c r="AO239" s="16" t="str">
        <f>IF(AD239="N/A", IF(V239="N/A", "N/A", L239+V239), IF(AI239="N/A", "N/A", AD239+AI239))</f>
        <v>N/A</v>
      </c>
      <c r="AP239" s="16" t="str">
        <f>IF(AD239="N/A", IF(W239="N/A", "N/A", L239+W239), IF(AJ239="N/A", "N/A", AD239+AJ239))</f>
        <v>N/A</v>
      </c>
      <c r="AQ239" s="16" t="str">
        <f>IF(AD239="N/A", IF(X239="N/A", "N/A", L239+X239), IF(AK239="N/A", "N/A", AD239+AK239))</f>
        <v>N/A</v>
      </c>
      <c r="AR239" s="15" t="s">
        <v>40</v>
      </c>
      <c r="AS239" s="15" t="s">
        <v>40</v>
      </c>
      <c r="AT239" s="15" t="s">
        <v>40</v>
      </c>
      <c r="AU239" s="15" t="s">
        <v>48</v>
      </c>
      <c r="AV239" s="15" t="s">
        <v>48</v>
      </c>
      <c r="AW239" s="15" t="s">
        <v>48</v>
      </c>
      <c r="AX239" s="15" t="s">
        <v>48</v>
      </c>
      <c r="AY239" s="15" t="s">
        <v>48</v>
      </c>
      <c r="AZ239" s="15" t="s">
        <v>48</v>
      </c>
      <c r="BA239" s="15" t="s">
        <v>48</v>
      </c>
      <c r="BB239" s="15" t="s">
        <v>48</v>
      </c>
      <c r="BC239" s="15" t="s">
        <v>48</v>
      </c>
      <c r="BD239" s="15" t="s">
        <v>48</v>
      </c>
      <c r="BE239" s="15" t="s">
        <v>48</v>
      </c>
      <c r="BF239" s="15" t="s">
        <v>48</v>
      </c>
      <c r="BG239" s="15" t="s">
        <v>48</v>
      </c>
      <c r="BH239" s="15" t="s">
        <v>48</v>
      </c>
      <c r="BI239" s="15"/>
      <c r="BJ239" s="16">
        <f>IF(AR239="R", $CA239, IF(OR(AR239="P", AR239="T", AR239="N"), 0, IF($C239="DM", $T239, IF(OR(AR239="Y", AR239="IR"),$AM239,IF(AR239="C", IF($BI239="Y", IF($AF239="N/A", $Q239, $AF239), IF($AG239="N/A", $T239,$AG239)))))))</f>
        <v>1</v>
      </c>
      <c r="BK239" s="16">
        <f>IF(AS239="R", $CA239, IF(OR(AS239="P", AS239="T", AS239="N"), 0, IF($C239="DM", $T239, IF(OR(AS239="Y", AS239="IR"),$AM239,IF(AS239="C", IF($BI239="Y", IF($AF239="N/A", $Q239, $AF239), IF($AG239="N/A", $T239,$AG239)))))))</f>
        <v>1</v>
      </c>
      <c r="BL239" s="16">
        <f>IF(AT239="R", $CA239, IF(OR(AT239="P", AT239="T", AT239="N"), 0, IF($C239="DM", $T239, IF(OR(AT239="Y", AT239="IR"),$AM239,IF(AT239="C", IF($BI239="Y", IF($AF239="N/A", $Q239, $AF239), IF($AG239="N/A", $T239,$AG239)))))))</f>
        <v>1</v>
      </c>
      <c r="BM239" s="16">
        <f>IF(AU239="R", $CA239, IF(OR(AU239="P", AU239="T", AU239="N"), 0, IF($C239="DM", $T239, IF(OR(AU239="Y", AU239="IR"),$AM239,IF(AU239="C", IF($BI239="Y", IF($AF239="N/A", $Q239, $AF239), IF($AG239="N/A", $T239,$AG239)))))))</f>
        <v>1</v>
      </c>
      <c r="BN239" s="16">
        <f>IF(AV239="R", $CA239, IF(OR(AV239="P", AV239="T", AV239="N"), 0, IF($C239="DM", $T239, IF(OR(AV239="Y", AV239="IR"),$AM239,IF(AV239="C", IF($BI239="Y", IF($AF239="N/A", $Q239, $AF239), IF($AG239="N/A", $T239,$AG239)))))))</f>
        <v>1</v>
      </c>
      <c r="BO239" s="16">
        <f>IF(AW239="R", $CA239, IF(OR(AW239="P", AW239="T", AW239="N"), 0, IF($C239="DM", $T239, IF(OR(AW239="Y", AW239="IR"),$AM239,IF(AW239="C", IF($BI239="Y", IF($AF239="N/A", $Q239, $AF239), IF($AG239="N/A", $T239,$AG239)))))))</f>
        <v>1</v>
      </c>
      <c r="BP239" s="16">
        <f>IF(AX239="R", $CA239, IF(OR(AX239="P", AX239="T", AX239="N"), 0, IF($C239="DM", $T239, IF(OR(AX239="Y", AX239="IR"),$AM239,IF(AX239="C", IF($BI239="Y", IF($AF239="N/A", $Q239, $AF239), IF($AG239="N/A", $T239,$AG239)))))))</f>
        <v>1</v>
      </c>
      <c r="BQ239" s="16">
        <f>IF(AY239="R", $CA239, IF(OR(AY239="P", AY239="T", AY239="N"), 0, IF($C239="DM", $T239, IF(OR(AY239="Y", AY239="IR"),$AM239,IF(AY239="C", IF($BI239="Y", IF($AF239="N/A", $Q239, $AF239), IF($AG239="N/A", $T239,$AG239)))))))</f>
        <v>1</v>
      </c>
      <c r="BR239" s="16">
        <f>IF(AZ239="R", $CA239, IF(OR(AZ239="P", AZ239="T", AZ239="N"), 0, IF($C239="DM", $T239, IF(OR(AZ239="Y", AZ239="IR"),$AM239,IF(AZ239="C", IF($BI239="Y", IF($AF239="N/A", $Q239, $AF239), IF($AG239="N/A", $T239,$AG239)))))))</f>
        <v>1</v>
      </c>
      <c r="BS239" s="16">
        <f>IF(BA239="R", $CA239, IF(OR(BA239="P", BA239="T", BA239="N"), 0, IF($C239="DM", $T239, IF(OR(BA239="Y", BA239="IR"),$AM239,IF(BA239="C", IF($BI239="Y", IF($AF239="N/A", $Q239, $AF239), IF($AG239="N/A", $T239,$AG239)))))))</f>
        <v>1</v>
      </c>
      <c r="BT239" s="16">
        <f>IF(BB239="R", $CA239, IF(OR(BB239="P", BB239="T", BB239="N"), 0, IF($C239="DM", $T239, IF(OR(BB239="Y", BB239="IR"),$AM239,IF(BB239="C", IF($BI239="Y", IF($BA239="C", IF($AF239="N/A", $Q239, $AF239), IF($AF239="N/A", $T239, $AM239)), IF($AG239="N/A", $T239,$AG239)))))))</f>
        <v>1</v>
      </c>
      <c r="BU239" s="16">
        <f>IF(BC239="R", $CA239, IF(OR(BC239="P", BC239="T", BC239="N"), 0, IF($C239="DM", $T239, IF(OR(BC239="Y", BC239="IR"),$AM239,IF(BC239="C", IF($BI239="Y", IF($BA239="C", IF($AF239="N/A", $Q239, $AF239), IF($AF239="N/A", $T239, $AM239)), IF($AG239="N/A", $T239,$AG239)))))))</f>
        <v>1</v>
      </c>
      <c r="BV239" s="16">
        <f>IF(BD239="R", $CA239, IF(OR(BD239="P", BD239="T", BD239="N"), 0, IF($C239="DM", $T239, IF(OR(BD239="Y", BD239="IR"),$AM239,IF(BD239="C", IF($BI239="Y", IF($BA239="C", IF($AF239="N/A", $Q239, $AF239), IF($AF239="N/A", $T239, $AM239)), IF($AG239="N/A", $T239,$AG239)))))))</f>
        <v>1</v>
      </c>
      <c r="BW239" s="16">
        <f>IF(BE239="R", $CA239, IF(OR(BE239="P", BE239="T", BE239="N"), 0, IF($C239="DM", $T239, IF(OR(BE239="Y", BE239="IR"),$AM239,IF(BE239="C", IF($BI239="Y", IF($BA239="C", IF($AF239="N/A", $Q239, $AF239), IF($AF239="N/A", $T239, $AM239)), IF($AG239="N/A", $T239,$AG239)))))))</f>
        <v>1</v>
      </c>
      <c r="BX239" s="16">
        <f>IF(BF239="R", $CA239, IF(OR(BF239="P", BF239="T", BF239="N"), 0, IF($C239="DM", $T239, IF(OR(BF239="Y", BF239="IR"),$AM239,IF(BF239="C", IF($BI239="Y", IF($BA239="C", IF($AF239="N/A", $Q239, $AF239), IF($AF239="N/A", $T239, $AM239)), IF($AG239="N/A", $T239,$AG239)))))))</f>
        <v>1</v>
      </c>
      <c r="BY239" s="16">
        <f>IF(BG239="R", $CA239, IF(OR(BG239="P", BG239="T", BG239="N"), 0, IF($C239="DM", $T239, IF(OR(BG239="Y", BG239="IR"),$AM239,IF(BG239="C", IF($BI239="Y", IF($BA239="C", IF($AF239="N/A", $Q239, $AF239), IF($AF239="N/A", $T239, $AM239)), IF($AG239="N/A", $T239,$AG239)))))))</f>
        <v>1</v>
      </c>
      <c r="BZ239" s="16">
        <f>IF(BH239="R", $CA239, IF(OR(BH239="P", BH239="T", BH239="N"), 0, IF($C239="DM", $T239, IF(OR(BH239="Y", BH239="IR"),$AM239,IF(BH239="C", IF($BI239="Y", IF($BA239="C", IF($AF239="N/A", $Q239, $AF239), IF($AF239="N/A", $T239, $AM239)), IF($AG239="N/A", $T239,$AG239)))))))</f>
        <v>1</v>
      </c>
      <c r="CA239" s="15" t="s">
        <v>75</v>
      </c>
      <c r="CB239" s="16">
        <f>BZ239</f>
        <v>1</v>
      </c>
      <c r="CC239" s="15">
        <f>IF(OR($BH239="T", $BH239="R"), 0, IF($BH239="C", IF($BI239="Y", IF($BA239="C", 0, IF(AF239="N/A", Q239-T239, AF239-AG239)), IF($AF239="N/A", U239, AH239)), AN239))</f>
        <v>1</v>
      </c>
      <c r="CD239" s="15" t="str">
        <f>IF(OR($BH239="T", $BH239="R"), 0, IF($BH239="C", IF($BI239="Y", 0, IF($AF239="N/A", V239, AI239)), AO239))</f>
        <v>N/A</v>
      </c>
      <c r="CE239" s="15" t="str">
        <f>IF(OR($BH239="T", $BH239="R"), 0, IF($BH239="C", IF($BI239="Y", 0, IF($AF239="N/A", W239, AJ239)), AP239))</f>
        <v>N/A</v>
      </c>
      <c r="CF239" s="15" t="str">
        <f>IF(OR($BH239="T", $BH239="R"), 0, IF($BH239="C", IF($BI239="Y", 0, IF($AF239="N/A", X239, AK239)), AQ239))</f>
        <v>N/A</v>
      </c>
      <c r="CG239" t="str">
        <f>IF(AC239="N/A", "S:"&amp;L239&amp;" G:"&amp;M239&amp;" GR:"&amp;Q239, IF(AC239=0, "S:"&amp;L239&amp;" G:"&amp;M239&amp;" GR:"&amp;Q239, "S:"&amp;L239&amp;"/"&amp;AD239&amp;" G:"&amp;AE239&amp;" GR:"&amp;AF239))</f>
        <v>S:0 G:1 GR:2</v>
      </c>
    </row>
    <row r="240" spans="1:85" x14ac:dyDescent="0.25">
      <c r="A240" s="14">
        <v>5749</v>
      </c>
      <c r="B240" s="15" t="s">
        <v>2578</v>
      </c>
      <c r="C240" s="15" t="s">
        <v>69</v>
      </c>
      <c r="D240" s="15" t="s">
        <v>57</v>
      </c>
      <c r="E240" s="15">
        <f>VLOOKUP(B240, 'Rookie Year'!$A$2:$B$55679,2,FALSE)</f>
        <v>2022</v>
      </c>
      <c r="F240" s="15">
        <v>2024</v>
      </c>
      <c r="G240" s="15" t="s">
        <v>42</v>
      </c>
      <c r="H240" s="15">
        <v>2</v>
      </c>
      <c r="I240" s="16">
        <v>6</v>
      </c>
      <c r="J240" s="15">
        <v>1</v>
      </c>
      <c r="K240" s="17">
        <f>IF(AND(G240&lt;&gt;"N",R240="N/A"), IF(I240&lt;4, 0, 0.25),IF(I240=1, IF(J240=1,0.25, 0.25), IF(I240&lt;13, 0.25, IF(I240&lt;26, 0.4, IF(I240&lt;51, 0.6, 0.75)))))</f>
        <v>0.25</v>
      </c>
      <c r="L240" s="16">
        <f>I240-M240</f>
        <v>4</v>
      </c>
      <c r="M240" s="16">
        <f>ROUNDUP(I240*K240,0)</f>
        <v>2</v>
      </c>
      <c r="N240" s="16">
        <f>M240*J240</f>
        <v>2</v>
      </c>
      <c r="O240" s="16">
        <v>0</v>
      </c>
      <c r="P240" s="16">
        <v>0</v>
      </c>
      <c r="Q240" s="16">
        <f>N240-O240-P240</f>
        <v>2</v>
      </c>
      <c r="R240" s="15" t="s">
        <v>75</v>
      </c>
      <c r="S240" s="15">
        <f>IF(R240="N/A", J240-($B$1-F240), J240-($B$1-R240))</f>
        <v>1</v>
      </c>
      <c r="T240" s="16">
        <f>IF($S240&lt;1, "N/A", $M240)</f>
        <v>2</v>
      </c>
      <c r="U240" s="16" t="str">
        <f>IF($S240&lt;2, "N/A", $M240)</f>
        <v>N/A</v>
      </c>
      <c r="V240" s="16" t="str">
        <f>IF($S240&lt;3, "N/A", $M240)</f>
        <v>N/A</v>
      </c>
      <c r="W240" s="16" t="str">
        <f>IF($S240&lt;4, "N/A", $M240)</f>
        <v>N/A</v>
      </c>
      <c r="X240" s="16" t="str">
        <f>IF($S240&lt;5, "N/A", $M240)</f>
        <v>N/A</v>
      </c>
      <c r="Y240" s="15" t="str">
        <f>IF(SUM(T240:X240)&lt;&gt;Q240, "CHECK", "OK")</f>
        <v>OK</v>
      </c>
      <c r="Z240" s="15" t="str">
        <f>IF(F240=$B$1, "No", IF(S240=1, "Yes", "No"))</f>
        <v>No</v>
      </c>
      <c r="AA240" s="18" t="str">
        <f>IF(C240="DM", "N/A", IF(Z240="No","N/A",VLOOKUP(B240,'Extension List'!$A$3:$R$1972,18,FALSE)))</f>
        <v>N/A</v>
      </c>
      <c r="AB240" s="15" t="str">
        <f>IF(C240="DM", "N/A", IF(Z240="No","N/A",VLOOKUP(B240,'Extension List'!$A$3:$T$1972,20,FALSE)))</f>
        <v>N/A</v>
      </c>
      <c r="AC240" s="15" t="str">
        <f>IF(AA240="N/A", "N/A", 0)</f>
        <v>N/A</v>
      </c>
      <c r="AD240" s="16" t="str">
        <f>IF(AE240="N/A", "N/A", AA240-AE240)</f>
        <v>N/A</v>
      </c>
      <c r="AE240" s="16" t="str">
        <f>IF(AA240="N/A", "N/A", IF(AC240&gt;0, IF(AA240&lt;13, ROUNDUP(0.25*AA240,0), IF(AA240&lt;26, ROUNDUP(0.4*AA240,0), IF(AA240&lt;51, ROUNDUP(0.6*AA240,0), ROUNDUP(0.75*AA240,0)))), "N/A"))</f>
        <v>N/A</v>
      </c>
      <c r="AF240" s="16" t="str">
        <f>IF(AD240="N/A","N/A", (AE240*AC240)+Q240)</f>
        <v>N/A</v>
      </c>
      <c r="AG240" s="16" t="str">
        <f>IF($AF240="N/A", "N/A", "TBC")</f>
        <v>N/A</v>
      </c>
      <c r="AH240" s="16" t="str">
        <f>IF($AF240="N/A", "N/A", "TBC")</f>
        <v>N/A</v>
      </c>
      <c r="AI240" s="16" t="str">
        <f>IF($AF240="N/A","N/A",IF(AC240&gt;1,"TBC","N/A"))</f>
        <v>N/A</v>
      </c>
      <c r="AJ240" s="16" t="str">
        <f>IF($AF240="N/A","N/A",IF(AC240&gt;2,"TBC","N/A"))</f>
        <v>N/A</v>
      </c>
      <c r="AK240" s="16" t="str">
        <f>IF($AF240="N/A","N/A",IF(AC240&gt;3,"TBC","N/A"))</f>
        <v>N/A</v>
      </c>
      <c r="AL240" s="16" t="str">
        <f>IF(AC240="N/A","N/A",IF(AC240&gt;0,IF(SUM(AG240:AK240)&lt;&gt;AF240,"CHECK","OK"),"N/A"))</f>
        <v>N/A</v>
      </c>
      <c r="AM240" s="16">
        <f>IF(AD240="N/A", L240+T240, L240+AG240)</f>
        <v>6</v>
      </c>
      <c r="AN240" s="16" t="str">
        <f>IF(AD240="N/A", IF(U240="N/A", "N/A", L240+U240), AD240+AH240)</f>
        <v>N/A</v>
      </c>
      <c r="AO240" s="16" t="str">
        <f>IF(AD240="N/A", IF(V240="N/A", "N/A", L240+V240), IF(AI240="N/A", "N/A", AD240+AI240))</f>
        <v>N/A</v>
      </c>
      <c r="AP240" s="16" t="str">
        <f>IF(AD240="N/A", IF(W240="N/A", "N/A", L240+W240), IF(AJ240="N/A", "N/A", AD240+AJ240))</f>
        <v>N/A</v>
      </c>
      <c r="AQ240" s="16" t="str">
        <f>IF(AD240="N/A", IF(X240="N/A", "N/A", L240+X240), IF(AK240="N/A", "N/A", AD240+AK240))</f>
        <v>N/A</v>
      </c>
      <c r="AR240" s="15" t="s">
        <v>42</v>
      </c>
      <c r="AS240" s="15" t="s">
        <v>42</v>
      </c>
      <c r="AT240" s="15" t="s">
        <v>40</v>
      </c>
      <c r="AU240" s="15" t="s">
        <v>40</v>
      </c>
      <c r="AV240" s="15" t="s">
        <v>40</v>
      </c>
      <c r="AW240" s="15" t="s">
        <v>40</v>
      </c>
      <c r="AX240" s="15" t="s">
        <v>44</v>
      </c>
      <c r="AY240" s="15" t="s">
        <v>44</v>
      </c>
      <c r="AZ240" s="15" t="s">
        <v>44</v>
      </c>
      <c r="BA240" s="15" t="s">
        <v>44</v>
      </c>
      <c r="BB240" s="15" t="s">
        <v>44</v>
      </c>
      <c r="BC240" s="15" t="s">
        <v>44</v>
      </c>
      <c r="BD240" s="15" t="s">
        <v>44</v>
      </c>
      <c r="BE240" s="15" t="s">
        <v>44</v>
      </c>
      <c r="BF240" s="15" t="s">
        <v>44</v>
      </c>
      <c r="BG240" s="15" t="s">
        <v>44</v>
      </c>
      <c r="BH240" s="15" t="s">
        <v>44</v>
      </c>
      <c r="BJ240" s="16">
        <f>IF(AR240="R", $CA240, IF(OR(AR240="P", AR240="T", AR240="N"), 0, IF($C240="DM", $T240, IF(OR(AR240="Y", AR240="IR"),$AM240,IF(AR240="C", IF($BI240="Y", IF($AF240="N/A", $Q240, $AF240), IF($AG240="N/A", $T240,$AG240)))))))</f>
        <v>0</v>
      </c>
      <c r="BK240" s="16">
        <f>IF(AS240="R", $CA240, IF(OR(AS240="P", AS240="T", AS240="N"), 0, IF($C240="DM", $T240, IF(OR(AS240="Y", AS240="IR"),$AM240,IF(AS240="C", IF($BI240="Y", IF($AF240="N/A", $Q240, $AF240), IF($AG240="N/A", $T240,$AG240)))))))</f>
        <v>0</v>
      </c>
      <c r="BL240" s="16">
        <f>IF(AT240="R", $CA240, IF(OR(AT240="P", AT240="T", AT240="N"), 0, IF($C240="DM", $T240, IF(OR(AT240="Y", AT240="IR"),$AM240,IF(AT240="C", IF($BI240="Y", IF($AF240="N/A", $Q240, $AF240), IF($AG240="N/A", $T240,$AG240)))))))</f>
        <v>6</v>
      </c>
      <c r="BM240" s="16">
        <f>IF(AU240="R", $CA240, IF(OR(AU240="P", AU240="T", AU240="N"), 0, IF($C240="DM", $T240, IF(OR(AU240="Y", AU240="IR"),$AM240,IF(AU240="C", IF($BI240="Y", IF($AF240="N/A", $Q240, $AF240), IF($AG240="N/A", $T240,$AG240)))))))</f>
        <v>6</v>
      </c>
      <c r="BN240" s="16">
        <f>IF(AV240="R", $CA240, IF(OR(AV240="P", AV240="T", AV240="N"), 0, IF($C240="DM", $T240, IF(OR(AV240="Y", AV240="IR"),$AM240,IF(AV240="C", IF($BI240="Y", IF($AF240="N/A", $Q240, $AF240), IF($AG240="N/A", $T240,$AG240)))))))</f>
        <v>6</v>
      </c>
      <c r="BO240" s="16">
        <f>IF(AW240="R", $CA240, IF(OR(AW240="P", AW240="T", AW240="N"), 0, IF($C240="DM", $T240, IF(OR(AW240="Y", AW240="IR"),$AM240,IF(AW240="C", IF($BI240="Y", IF($AF240="N/A", $Q240, $AF240), IF($AG240="N/A", $T240,$AG240)))))))</f>
        <v>6</v>
      </c>
      <c r="BP240" s="16">
        <f>IF(AX240="R", $CA240, IF(OR(AX240="P", AX240="T", AX240="N"), 0, IF($C240="DM", $T240, IF(OR(AX240="Y", AX240="IR"),$AM240,IF(AX240="C", IF($BI240="Y", IF($AF240="N/A", $Q240, $AF240), IF($AG240="N/A", $T240,$AG240)))))))</f>
        <v>2</v>
      </c>
      <c r="BQ240" s="16">
        <f>IF(AY240="R", $CA240, IF(OR(AY240="P", AY240="T", AY240="N"), 0, IF($C240="DM", $T240, IF(OR(AY240="Y", AY240="IR"),$AM240,IF(AY240="C", IF($BI240="Y", IF($AF240="N/A", $Q240, $AF240), IF($AG240="N/A", $T240,$AG240)))))))</f>
        <v>2</v>
      </c>
      <c r="BR240" s="16">
        <f>IF(AZ240="R", $CA240, IF(OR(AZ240="P", AZ240="T", AZ240="N"), 0, IF($C240="DM", $T240, IF(OR(AZ240="Y", AZ240="IR"),$AM240,IF(AZ240="C", IF($BI240="Y", IF($AF240="N/A", $Q240, $AF240), IF($AG240="N/A", $T240,$AG240)))))))</f>
        <v>2</v>
      </c>
      <c r="BS240" s="16">
        <f>IF(BA240="R", $CA240, IF(OR(BA240="P", BA240="T", BA240="N"), 0, IF($C240="DM", $T240, IF(OR(BA240="Y", BA240="IR"),$AM240,IF(BA240="C", IF($BI240="Y", IF($AF240="N/A", $Q240, $AF240), IF($AG240="N/A", $T240,$AG240)))))))</f>
        <v>2</v>
      </c>
      <c r="BT240" s="16">
        <f>IF(BB240="R", $CA240, IF(OR(BB240="P", BB240="T", BB240="N"), 0, IF($C240="DM", $T240, IF(OR(BB240="Y", BB240="IR"),$AM240,IF(BB240="C", IF($BI240="Y", IF($BA240="C", IF($AF240="N/A", $Q240, $AF240), IF($AF240="N/A", $T240, $AM240)), IF($AG240="N/A", $T240,$AG240)))))))</f>
        <v>2</v>
      </c>
      <c r="BU240" s="16">
        <f>IF(BC240="R", $CA240, IF(OR(BC240="P", BC240="T", BC240="N"), 0, IF($C240="DM", $T240, IF(OR(BC240="Y", BC240="IR"),$AM240,IF(BC240="C", IF($BI240="Y", IF($BA240="C", IF($AF240="N/A", $Q240, $AF240), IF($AF240="N/A", $T240, $AM240)), IF($AG240="N/A", $T240,$AG240)))))))</f>
        <v>2</v>
      </c>
      <c r="BV240" s="16">
        <f>IF(BD240="R", $CA240, IF(OR(BD240="P", BD240="T", BD240="N"), 0, IF($C240="DM", $T240, IF(OR(BD240="Y", BD240="IR"),$AM240,IF(BD240="C", IF($BI240="Y", IF($BA240="C", IF($AF240="N/A", $Q240, $AF240), IF($AF240="N/A", $T240, $AM240)), IF($AG240="N/A", $T240,$AG240)))))))</f>
        <v>2</v>
      </c>
      <c r="BW240" s="16">
        <f>IF(BE240="R", $CA240, IF(OR(BE240="P", BE240="T", BE240="N"), 0, IF($C240="DM", $T240, IF(OR(BE240="Y", BE240="IR"),$AM240,IF(BE240="C", IF($BI240="Y", IF($BA240="C", IF($AF240="N/A", $Q240, $AF240), IF($AF240="N/A", $T240, $AM240)), IF($AG240="N/A", $T240,$AG240)))))))</f>
        <v>2</v>
      </c>
      <c r="BX240" s="16">
        <f>IF(BF240="R", $CA240, IF(OR(BF240="P", BF240="T", BF240="N"), 0, IF($C240="DM", $T240, IF(OR(BF240="Y", BF240="IR"),$AM240,IF(BF240="C", IF($BI240="Y", IF($BA240="C", IF($AF240="N/A", $Q240, $AF240), IF($AF240="N/A", $T240, $AM240)), IF($AG240="N/A", $T240,$AG240)))))))</f>
        <v>2</v>
      </c>
      <c r="BY240" s="16">
        <f>IF(BG240="R", $CA240, IF(OR(BG240="P", BG240="T", BG240="N"), 0, IF($C240="DM", $T240, IF(OR(BG240="Y", BG240="IR"),$AM240,IF(BG240="C", IF($BI240="Y", IF($BA240="C", IF($AF240="N/A", $Q240, $AF240), IF($AF240="N/A", $T240, $AM240)), IF($AG240="N/A", $T240,$AG240)))))))</f>
        <v>2</v>
      </c>
      <c r="BZ240" s="16">
        <f>IF(BH240="R", $CA240, IF(OR(BH240="P", BH240="T", BH240="N"), 0, IF($C240="DM", $T240, IF(OR(BH240="Y", BH240="IR"),$AM240,IF(BH240="C", IF($BI240="Y", IF($BA240="C", IF($AF240="N/A", $Q240, $AF240), IF($AF240="N/A", $T240, $AM240)), IF($AG240="N/A", $T240,$AG240)))))))</f>
        <v>2</v>
      </c>
      <c r="CA240" s="15" t="s">
        <v>75</v>
      </c>
      <c r="CB240" s="16">
        <f>BZ240</f>
        <v>2</v>
      </c>
      <c r="CC240" s="15" t="str">
        <f>IF(OR($BH240="T", $BH240="R"), 0, IF($BH240="C", IF($BI240="Y", IF($BA240="C", 0, IF(AF240="N/A", Q240-T240, AF240-AG240)), IF($AF240="N/A", U240, AH240)), AN240))</f>
        <v>N/A</v>
      </c>
      <c r="CD240" s="15" t="str">
        <f>IF(OR($BH240="T", $BH240="R"), 0, IF($BH240="C", IF($BI240="Y", 0, IF($AF240="N/A", V240, AI240)), AO240))</f>
        <v>N/A</v>
      </c>
      <c r="CE240" s="15" t="str">
        <f>IF(OR($BH240="T", $BH240="R"), 0, IF($BH240="C", IF($BI240="Y", 0, IF($AF240="N/A", W240, AJ240)), AP240))</f>
        <v>N/A</v>
      </c>
      <c r="CF240" s="15" t="str">
        <f>IF(OR($BH240="T", $BH240="R"), 0, IF($BH240="C", IF($BI240="Y", 0, IF($AF240="N/A", X240, AK240)), AQ240))</f>
        <v>N/A</v>
      </c>
    </row>
    <row r="241" spans="1:85" x14ac:dyDescent="0.25">
      <c r="A241" s="14">
        <v>5234</v>
      </c>
      <c r="B241" s="15" t="s">
        <v>2825</v>
      </c>
      <c r="C241" s="15" t="s">
        <v>69</v>
      </c>
      <c r="D241" s="15" t="s">
        <v>57</v>
      </c>
      <c r="E241" s="15">
        <f>VLOOKUP(B241, 'Rookie Year'!$A$2:$B$55679,2,FALSE)</f>
        <v>2023</v>
      </c>
      <c r="F241" s="15">
        <v>2023</v>
      </c>
      <c r="G241" s="15" t="s">
        <v>40</v>
      </c>
      <c r="H241" s="15" t="s">
        <v>2220</v>
      </c>
      <c r="I241" s="16">
        <v>1</v>
      </c>
      <c r="J241" s="15">
        <v>3</v>
      </c>
      <c r="K241" s="17">
        <f>IF(AND(G241&lt;&gt;"N",R241="N/A"), IF(I241&lt;4, 0, 0.25),IF(I241=1, IF(J241=1,0.25, 0.25), IF(I241&lt;13, 0.25, IF(I241&lt;26, 0.4, IF(I241&lt;51, 0.6, 0.75)))))</f>
        <v>0</v>
      </c>
      <c r="L241" s="16">
        <f>I241-M241</f>
        <v>1</v>
      </c>
      <c r="M241" s="16">
        <f>ROUNDUP(I241*K241,0)</f>
        <v>0</v>
      </c>
      <c r="N241" s="16">
        <f>M241*J241</f>
        <v>0</v>
      </c>
      <c r="O241" s="16">
        <v>0</v>
      </c>
      <c r="P241" s="16">
        <v>0</v>
      </c>
      <c r="Q241" s="16">
        <f>N241-O241-P241</f>
        <v>0</v>
      </c>
      <c r="R241" s="15" t="s">
        <v>75</v>
      </c>
      <c r="S241" s="15">
        <f>IF(R241="N/A", J241-($B$1-F241), J241-($B$1-R241))</f>
        <v>2</v>
      </c>
      <c r="T241" s="16">
        <v>0</v>
      </c>
      <c r="U241" s="16">
        <v>0</v>
      </c>
      <c r="V241" s="16" t="str">
        <f>IF($S241&lt;3, "N/A", $M241)</f>
        <v>N/A</v>
      </c>
      <c r="W241" s="16" t="str">
        <f>IF($S241&lt;4, "N/A", $M241)</f>
        <v>N/A</v>
      </c>
      <c r="X241" s="16" t="str">
        <f>IF($S241&lt;5, "N/A", $M241)</f>
        <v>N/A</v>
      </c>
      <c r="Y241" s="15" t="str">
        <f>IF(SUM(T241:X241)&lt;&gt;Q241, "CHECK", "OK")</f>
        <v>OK</v>
      </c>
      <c r="Z241" s="15" t="str">
        <f>IF(F241=$B$1, "No", IF(S241=1, "Yes", "No"))</f>
        <v>No</v>
      </c>
      <c r="AA241" s="18" t="str">
        <f>IF(C241="DM", "N/A", IF(Z241="No","N/A",VLOOKUP(B241,'Extension List'!$A$3:$R$1972,18,FALSE)))</f>
        <v>N/A</v>
      </c>
      <c r="AB241" s="15" t="str">
        <f>IF(C241="DM", "N/A", IF(Z241="No","N/A",VLOOKUP(B241,'Extension List'!$A$3:$T$1972,20,FALSE)))</f>
        <v>N/A</v>
      </c>
      <c r="AC241" s="15" t="str">
        <f>IF(AA241="N/A", "N/A", 0)</f>
        <v>N/A</v>
      </c>
      <c r="AD241" s="16" t="str">
        <f>IF(AE241="N/A", "N/A", AA241-AE241)</f>
        <v>N/A</v>
      </c>
      <c r="AE241" s="16" t="str">
        <f>IF(AA241="N/A", "N/A", IF(AC241&gt;0, IF(AA241&lt;13, ROUNDUP(0.25*AA241,0), IF(AA241&lt;26, ROUNDUP(0.4*AA241,0), IF(AA241&lt;51, ROUNDUP(0.6*AA241,0), ROUNDUP(0.75*AA241,0)))), "N/A"))</f>
        <v>N/A</v>
      </c>
      <c r="AF241" s="16" t="str">
        <f>IF(AD241="N/A","N/A", (AE241*AC241)+Q241)</f>
        <v>N/A</v>
      </c>
      <c r="AG241" s="16" t="str">
        <f>IF($AF241="N/A", "N/A", "TBC")</f>
        <v>N/A</v>
      </c>
      <c r="AH241" s="16" t="str">
        <f>IF($AF241="N/A", "N/A", "TBC")</f>
        <v>N/A</v>
      </c>
      <c r="AI241" s="16" t="str">
        <f>IF($AF241="N/A","N/A",IF(AC241&gt;1,"TBC","N/A"))</f>
        <v>N/A</v>
      </c>
      <c r="AJ241" s="16" t="str">
        <f>IF($AF241="N/A","N/A",IF(AC241&gt;2,"TBC","N/A"))</f>
        <v>N/A</v>
      </c>
      <c r="AK241" s="16" t="str">
        <f>IF($AF241="N/A","N/A",IF(AC241&gt;3,"TBC","N/A"))</f>
        <v>N/A</v>
      </c>
      <c r="AL241" s="16" t="str">
        <f>IF(AC241="N/A","N/A",IF(AC241&gt;0,IF(SUM(AG241:AK241)&lt;&gt;AF241,"CHECK","OK"),"N/A"))</f>
        <v>N/A</v>
      </c>
      <c r="AM241" s="16">
        <f>IF(AD241="N/A", L241+T241, L241+AG241)</f>
        <v>1</v>
      </c>
      <c r="AN241" s="16">
        <f>IF(AD241="N/A", IF(U241="N/A", "N/A", L241+U241), AD241+AH241)</f>
        <v>1</v>
      </c>
      <c r="AO241" s="16" t="str">
        <f>IF(AD241="N/A", IF(V241="N/A", "N/A", L241+V241), IF(AI241="N/A", "N/A", AD241+AI241))</f>
        <v>N/A</v>
      </c>
      <c r="AP241" s="16" t="str">
        <f>IF(AD241="N/A", IF(W241="N/A", "N/A", L241+W241), IF(AJ241="N/A", "N/A", AD241+AJ241))</f>
        <v>N/A</v>
      </c>
      <c r="AQ241" s="16" t="str">
        <f>IF(AD241="N/A", IF(X241="N/A", "N/A", L241+X241), IF(AK241="N/A", "N/A", AD241+AK241))</f>
        <v>N/A</v>
      </c>
      <c r="AR241" s="15" t="s">
        <v>66</v>
      </c>
      <c r="AS241" s="15" t="s">
        <v>66</v>
      </c>
      <c r="AT241" s="15" t="s">
        <v>66</v>
      </c>
      <c r="AU241" s="15" t="s">
        <v>66</v>
      </c>
      <c r="AV241" s="15" t="s">
        <v>66</v>
      </c>
      <c r="AW241" s="15" t="s">
        <v>66</v>
      </c>
      <c r="AX241" s="15" t="s">
        <v>66</v>
      </c>
      <c r="AY241" s="15" t="s">
        <v>66</v>
      </c>
      <c r="AZ241" s="15" t="s">
        <v>66</v>
      </c>
      <c r="BA241" s="15" t="s">
        <v>66</v>
      </c>
      <c r="BB241" s="15" t="s">
        <v>66</v>
      </c>
      <c r="BC241" s="15" t="s">
        <v>66</v>
      </c>
      <c r="BD241" s="15" t="s">
        <v>66</v>
      </c>
      <c r="BE241" s="15" t="s">
        <v>66</v>
      </c>
      <c r="BF241" s="15" t="s">
        <v>66</v>
      </c>
      <c r="BG241" s="15" t="s">
        <v>66</v>
      </c>
      <c r="BH241" s="15" t="s">
        <v>66</v>
      </c>
      <c r="BI241" s="15"/>
      <c r="BJ241" s="16">
        <f>IF(AR241="R", $CA241, IF(OR(AR241="P", AR241="T", AR241="N"), 0, IF($C241="DM", $T241, IF(OR(AR241="Y", AR241="IR"),$AM241,IF(AR241="C", IF($BI241="Y", IF($AF241="N/A", $Q241, $AF241), IF($AG241="N/A", $T241,$AG241)))))))</f>
        <v>0</v>
      </c>
      <c r="BK241" s="16">
        <f>IF(AS241="R", $CA241, IF(OR(AS241="P", AS241="T", AS241="N"), 0, IF($C241="DM", $T241, IF(OR(AS241="Y", AS241="IR"),$AM241,IF(AS241="C", IF($BI241="Y", IF($AF241="N/A", $Q241, $AF241), IF($AG241="N/A", $T241,$AG241)))))))</f>
        <v>0</v>
      </c>
      <c r="BL241" s="16">
        <f>IF(AT241="R", $CA241, IF(OR(AT241="P", AT241="T", AT241="N"), 0, IF($C241="DM", $T241, IF(OR(AT241="Y", AT241="IR"),$AM241,IF(AT241="C", IF($BI241="Y", IF($AF241="N/A", $Q241, $AF241), IF($AG241="N/A", $T241,$AG241)))))))</f>
        <v>0</v>
      </c>
      <c r="BM241" s="16">
        <f>IF(AU241="R", $CA241, IF(OR(AU241="P", AU241="T", AU241="N"), 0, IF($C241="DM", $T241, IF(OR(AU241="Y", AU241="IR"),$AM241,IF(AU241="C", IF($BI241="Y", IF($AF241="N/A", $Q241, $AF241), IF($AG241="N/A", $T241,$AG241)))))))</f>
        <v>0</v>
      </c>
      <c r="BN241" s="16">
        <f>IF(AV241="R", $CA241, IF(OR(AV241="P", AV241="T", AV241="N"), 0, IF($C241="DM", $T241, IF(OR(AV241="Y", AV241="IR"),$AM241,IF(AV241="C", IF($BI241="Y", IF($AF241="N/A", $Q241, $AF241), IF($AG241="N/A", $T241,$AG241)))))))</f>
        <v>0</v>
      </c>
      <c r="BO241" s="16">
        <f>IF(AW241="R", $CA241, IF(OR(AW241="P", AW241="T", AW241="N"), 0, IF($C241="DM", $T241, IF(OR(AW241="Y", AW241="IR"),$AM241,IF(AW241="C", IF($BI241="Y", IF($AF241="N/A", $Q241, $AF241), IF($AG241="N/A", $T241,$AG241)))))))</f>
        <v>0</v>
      </c>
      <c r="BP241" s="16">
        <f>IF(AX241="R", $CA241, IF(OR(AX241="P", AX241="T", AX241="N"), 0, IF($C241="DM", $T241, IF(OR(AX241="Y", AX241="IR"),$AM241,IF(AX241="C", IF($BI241="Y", IF($AF241="N/A", $Q241, $AF241), IF($AG241="N/A", $T241,$AG241)))))))</f>
        <v>0</v>
      </c>
      <c r="BQ241" s="16">
        <f>IF(AY241="R", $CA241, IF(OR(AY241="P", AY241="T", AY241="N"), 0, IF($C241="DM", $T241, IF(OR(AY241="Y", AY241="IR"),$AM241,IF(AY241="C", IF($BI241="Y", IF($AF241="N/A", $Q241, $AF241), IF($AG241="N/A", $T241,$AG241)))))))</f>
        <v>0</v>
      </c>
      <c r="BR241" s="16">
        <f>IF(AZ241="R", $CA241, IF(OR(AZ241="P", AZ241="T", AZ241="N"), 0, IF($C241="DM", $T241, IF(OR(AZ241="Y", AZ241="IR"),$AM241,IF(AZ241="C", IF($BI241="Y", IF($AF241="N/A", $Q241, $AF241), IF($AG241="N/A", $T241,$AG241)))))))</f>
        <v>0</v>
      </c>
      <c r="BS241" s="16">
        <f>IF(BA241="R", $CA241, IF(OR(BA241="P", BA241="T", BA241="N"), 0, IF($C241="DM", $T241, IF(OR(BA241="Y", BA241="IR"),$AM241,IF(BA241="C", IF($BI241="Y", IF($AF241="N/A", $Q241, $AF241), IF($AG241="N/A", $T241,$AG241)))))))</f>
        <v>0</v>
      </c>
      <c r="BT241" s="16">
        <f>IF(BB241="R", $CA241, IF(OR(BB241="P", BB241="T", BB241="N"), 0, IF($C241="DM", $T241, IF(OR(BB241="Y", BB241="IR"),$AM241,IF(BB241="C", IF($BI241="Y", IF($BA241="C", IF($AF241="N/A", $Q241, $AF241), IF($AF241="N/A", $T241, $AM241)), IF($AG241="N/A", $T241,$AG241)))))))</f>
        <v>0</v>
      </c>
      <c r="BU241" s="16">
        <f>IF(BC241="R", $CA241, IF(OR(BC241="P", BC241="T", BC241="N"), 0, IF($C241="DM", $T241, IF(OR(BC241="Y", BC241="IR"),$AM241,IF(BC241="C", IF($BI241="Y", IF($BA241="C", IF($AF241="N/A", $Q241, $AF241), IF($AF241="N/A", $T241, $AM241)), IF($AG241="N/A", $T241,$AG241)))))))</f>
        <v>0</v>
      </c>
      <c r="BV241" s="16">
        <f>IF(BD241="R", $CA241, IF(OR(BD241="P", BD241="T", BD241="N"), 0, IF($C241="DM", $T241, IF(OR(BD241="Y", BD241="IR"),$AM241,IF(BD241="C", IF($BI241="Y", IF($BA241="C", IF($AF241="N/A", $Q241, $AF241), IF($AF241="N/A", $T241, $AM241)), IF($AG241="N/A", $T241,$AG241)))))))</f>
        <v>0</v>
      </c>
      <c r="BW241" s="16">
        <f>IF(BE241="R", $CA241, IF(OR(BE241="P", BE241="T", BE241="N"), 0, IF($C241="DM", $T241, IF(OR(BE241="Y", BE241="IR"),$AM241,IF(BE241="C", IF($BI241="Y", IF($BA241="C", IF($AF241="N/A", $Q241, $AF241), IF($AF241="N/A", $T241, $AM241)), IF($AG241="N/A", $T241,$AG241)))))))</f>
        <v>0</v>
      </c>
      <c r="BX241" s="16">
        <f>IF(BF241="R", $CA241, IF(OR(BF241="P", BF241="T", BF241="N"), 0, IF($C241="DM", $T241, IF(OR(BF241="Y", BF241="IR"),$AM241,IF(BF241="C", IF($BI241="Y", IF($BA241="C", IF($AF241="N/A", $Q241, $AF241), IF($AF241="N/A", $T241, $AM241)), IF($AG241="N/A", $T241,$AG241)))))))</f>
        <v>0</v>
      </c>
      <c r="BY241" s="16">
        <f>IF(BG241="R", $CA241, IF(OR(BG241="P", BG241="T", BG241="N"), 0, IF($C241="DM", $T241, IF(OR(BG241="Y", BG241="IR"),$AM241,IF(BG241="C", IF($BI241="Y", IF($BA241="C", IF($AF241="N/A", $Q241, $AF241), IF($AF241="N/A", $T241, $AM241)), IF($AG241="N/A", $T241,$AG241)))))))</f>
        <v>0</v>
      </c>
      <c r="BZ241" s="16">
        <f>IF(BH241="R", $CA241, IF(OR(BH241="P", BH241="T", BH241="N"), 0, IF($C241="DM", $T241, IF(OR(BH241="Y", BH241="IR"),$AM241,IF(BH241="C", IF($BI241="Y", IF($BA241="C", IF($AF241="N/A", $Q241, $AF241), IF($AF241="N/A", $T241, $AM241)), IF($AG241="N/A", $T241,$AG241)))))))</f>
        <v>0</v>
      </c>
      <c r="CA241" s="15" t="s">
        <v>75</v>
      </c>
      <c r="CB241" s="16">
        <f>BZ241</f>
        <v>0</v>
      </c>
      <c r="CC241" s="15">
        <f>IF(OR($BH241="T", $BH241="R"), 0, IF($BH241="C", IF($BI241="Y", IF($BA241="C", 0, IF(AF241="N/A", Q241-T241, AF241-AG241)), IF($AF241="N/A", U241, AH241)), AN241))</f>
        <v>1</v>
      </c>
      <c r="CD241" s="15" t="str">
        <f>IF(OR($BH241="T", $BH241="R"), 0, IF($BH241="C", IF($BI241="Y", 0, IF($AF241="N/A", V241, AI241)), AO241))</f>
        <v>N/A</v>
      </c>
      <c r="CE241" s="15" t="str">
        <f>IF(OR($BH241="T", $BH241="R"), 0, IF($BH241="C", IF($BI241="Y", 0, IF($AF241="N/A", W241, AJ241)), AP241))</f>
        <v>N/A</v>
      </c>
      <c r="CF241" s="15" t="str">
        <f>IF(OR($BH241="T", $BH241="R"), 0, IF($BH241="C", IF($BI241="Y", 0, IF($AF241="N/A", X241, AK241)), AQ241))</f>
        <v>N/A</v>
      </c>
      <c r="CG241" t="str">
        <f>IF(AC241="N/A", "S:"&amp;L241&amp;" G:"&amp;M241&amp;" GR:"&amp;Q241, IF(AC241=0, "S:"&amp;L241&amp;" G:"&amp;M241&amp;" GR:"&amp;Q241, "S:"&amp;L241&amp;"/"&amp;AD241&amp;" G:"&amp;AE241&amp;" GR:"&amp;AF241))</f>
        <v>S:1 G:0 GR:0</v>
      </c>
    </row>
    <row r="242" spans="1:85" x14ac:dyDescent="0.25">
      <c r="A242" s="14">
        <v>5729</v>
      </c>
      <c r="B242" s="15" t="s">
        <v>2275</v>
      </c>
      <c r="C242" s="15" t="s">
        <v>69</v>
      </c>
      <c r="D242" s="15" t="s">
        <v>57</v>
      </c>
      <c r="E242" s="15">
        <f>VLOOKUP(B242, 'Rookie Year'!$A$2:$B$55679,2,FALSE)</f>
        <v>2019</v>
      </c>
      <c r="F242" s="15">
        <v>2024</v>
      </c>
      <c r="G242" s="15" t="s">
        <v>42</v>
      </c>
      <c r="H242" s="15">
        <v>0</v>
      </c>
      <c r="I242" s="16">
        <v>1</v>
      </c>
      <c r="J242" s="15">
        <v>1</v>
      </c>
      <c r="K242" s="17">
        <f>IF(AND(G242&lt;&gt;"N",R242="N/A"), IF(I242&lt;4, 0, 0.25),IF(I242=1, IF(J242=1,0.25, 0.25), IF(I242&lt;13, 0.25, IF(I242&lt;26, 0.4, IF(I242&lt;51, 0.6, 0.75)))))</f>
        <v>0.25</v>
      </c>
      <c r="L242" s="16">
        <f>I242-M242</f>
        <v>0</v>
      </c>
      <c r="M242" s="16">
        <f>ROUNDUP(I242*K242,0)</f>
        <v>1</v>
      </c>
      <c r="N242" s="16">
        <f>M242*J242</f>
        <v>1</v>
      </c>
      <c r="O242" s="16">
        <v>0</v>
      </c>
      <c r="P242" s="16">
        <v>0</v>
      </c>
      <c r="Q242" s="16">
        <f>N242-O242-P242</f>
        <v>1</v>
      </c>
      <c r="R242" s="15" t="s">
        <v>75</v>
      </c>
      <c r="S242" s="15">
        <f>IF(R242="N/A", J242-($B$1-F242), J242-($B$1-R242))</f>
        <v>1</v>
      </c>
      <c r="T242" s="16">
        <f>IF($S242&lt;1, "N/A", $M242)</f>
        <v>1</v>
      </c>
      <c r="U242" s="16" t="str">
        <f>IF($S242&lt;2, "N/A", $M242)</f>
        <v>N/A</v>
      </c>
      <c r="V242" s="16" t="str">
        <f>IF($S242&lt;3, "N/A", $M242)</f>
        <v>N/A</v>
      </c>
      <c r="W242" s="16" t="str">
        <f>IF($S242&lt;4, "N/A", $M242)</f>
        <v>N/A</v>
      </c>
      <c r="X242" s="16" t="str">
        <f>IF($S242&lt;5, "N/A", $M242)</f>
        <v>N/A</v>
      </c>
      <c r="Y242" s="15" t="str">
        <f>IF(SUM(T242:X242)&lt;&gt;Q242, "CHECK", "OK")</f>
        <v>OK</v>
      </c>
      <c r="Z242" s="15" t="str">
        <f>IF(F242=$B$1, "No", IF(S242=1, "Yes", "No"))</f>
        <v>No</v>
      </c>
      <c r="AA242" s="18" t="str">
        <f>IF(C242="DM", "N/A", IF(Z242="No","N/A",VLOOKUP(B242,'Extension List'!$A$3:$R$1972,18,FALSE)))</f>
        <v>N/A</v>
      </c>
      <c r="AB242" s="15" t="str">
        <f>IF(C242="DM", "N/A", IF(Z242="No","N/A",VLOOKUP(B242,'Extension List'!$A$3:$T$1972,20,FALSE)))</f>
        <v>N/A</v>
      </c>
      <c r="AC242" s="15" t="str">
        <f>IF(AA242="N/A", "N/A", 0)</f>
        <v>N/A</v>
      </c>
      <c r="AD242" s="16" t="str">
        <f>IF(AE242="N/A", "N/A", AA242-AE242)</f>
        <v>N/A</v>
      </c>
      <c r="AE242" s="16" t="str">
        <f>IF(AA242="N/A", "N/A", IF(AC242&gt;0, IF(AA242&lt;13, ROUNDUP(0.25*AA242,0), IF(AA242&lt;26, ROUNDUP(0.4*AA242,0), IF(AA242&lt;51, ROUNDUP(0.6*AA242,0), ROUNDUP(0.75*AA242,0)))), "N/A"))</f>
        <v>N/A</v>
      </c>
      <c r="AF242" s="16" t="str">
        <f>IF(AD242="N/A","N/A", (AE242*AC242)+Q242)</f>
        <v>N/A</v>
      </c>
      <c r="AG242" s="16" t="str">
        <f>IF($AF242="N/A", "N/A", "TBC")</f>
        <v>N/A</v>
      </c>
      <c r="AH242" s="16" t="str">
        <f>IF($AF242="N/A", "N/A", "TBC")</f>
        <v>N/A</v>
      </c>
      <c r="AI242" s="16" t="str">
        <f>IF($AF242="N/A","N/A",IF(AC242&gt;1,"TBC","N/A"))</f>
        <v>N/A</v>
      </c>
      <c r="AJ242" s="16" t="str">
        <f>IF($AF242="N/A","N/A",IF(AC242&gt;2,"TBC","N/A"))</f>
        <v>N/A</v>
      </c>
      <c r="AK242" s="16" t="str">
        <f>IF($AF242="N/A","N/A",IF(AC242&gt;3,"TBC","N/A"))</f>
        <v>N/A</v>
      </c>
      <c r="AL242" s="16" t="str">
        <f>IF(AC242="N/A","N/A",IF(AC242&gt;0,IF(SUM(AG242:AK242)&lt;&gt;AF242,"CHECK","OK"),"N/A"))</f>
        <v>N/A</v>
      </c>
      <c r="AM242" s="16">
        <f>IF(AD242="N/A", L242+T242, L242+AG242)</f>
        <v>1</v>
      </c>
      <c r="AN242" s="16" t="str">
        <f>IF(AD242="N/A", IF(U242="N/A", "N/A", L242+U242), AD242+AH242)</f>
        <v>N/A</v>
      </c>
      <c r="AO242" s="16" t="str">
        <f>IF(AD242="N/A", IF(V242="N/A", "N/A", L242+V242), IF(AI242="N/A", "N/A", AD242+AI242))</f>
        <v>N/A</v>
      </c>
      <c r="AP242" s="16" t="str">
        <f>IF(AD242="N/A", IF(W242="N/A", "N/A", L242+W242), IF(AJ242="N/A", "N/A", AD242+AJ242))</f>
        <v>N/A</v>
      </c>
      <c r="AQ242" s="16" t="str">
        <f>IF(AD242="N/A", IF(X242="N/A", "N/A", L242+X242), IF(AK242="N/A", "N/A", AD242+AK242))</f>
        <v>N/A</v>
      </c>
      <c r="AR242" s="15" t="s">
        <v>40</v>
      </c>
      <c r="AS242" s="15" t="s">
        <v>40</v>
      </c>
      <c r="AT242" s="15" t="s">
        <v>40</v>
      </c>
      <c r="AU242" s="15" t="s">
        <v>40</v>
      </c>
      <c r="AV242" s="15" t="s">
        <v>40</v>
      </c>
      <c r="AW242" s="15" t="s">
        <v>40</v>
      </c>
      <c r="AX242" s="15" t="s">
        <v>40</v>
      </c>
      <c r="AY242" s="15" t="s">
        <v>40</v>
      </c>
      <c r="AZ242" s="15" t="s">
        <v>40</v>
      </c>
      <c r="BA242" s="15" t="s">
        <v>40</v>
      </c>
      <c r="BB242" s="15" t="s">
        <v>40</v>
      </c>
      <c r="BC242" s="15" t="s">
        <v>40</v>
      </c>
      <c r="BD242" s="15" t="s">
        <v>40</v>
      </c>
      <c r="BE242" s="15" t="s">
        <v>40</v>
      </c>
      <c r="BF242" s="15" t="s">
        <v>40</v>
      </c>
      <c r="BG242" s="15" t="s">
        <v>40</v>
      </c>
      <c r="BH242" s="15" t="s">
        <v>40</v>
      </c>
      <c r="BJ242" s="16">
        <f>IF(AR242="R", $CA242, IF(OR(AR242="P", AR242="T", AR242="N"), 0, IF($C242="DM", $T242, IF(OR(AR242="Y", AR242="IR"),$AM242,IF(AR242="C", IF($BI242="Y", IF($AF242="N/A", $Q242, $AF242), IF($AG242="N/A", $T242,$AG242)))))))</f>
        <v>1</v>
      </c>
      <c r="BK242" s="16">
        <f>IF(AS242="R", $CA242, IF(OR(AS242="P", AS242="T", AS242="N"), 0, IF($C242="DM", $T242, IF(OR(AS242="Y", AS242="IR"),$AM242,IF(AS242="C", IF($BI242="Y", IF($AF242="N/A", $Q242, $AF242), IF($AG242="N/A", $T242,$AG242)))))))</f>
        <v>1</v>
      </c>
      <c r="BL242" s="16">
        <f>IF(AT242="R", $CA242, IF(OR(AT242="P", AT242="T", AT242="N"), 0, IF($C242="DM", $T242, IF(OR(AT242="Y", AT242="IR"),$AM242,IF(AT242="C", IF($BI242="Y", IF($AF242="N/A", $Q242, $AF242), IF($AG242="N/A", $T242,$AG242)))))))</f>
        <v>1</v>
      </c>
      <c r="BM242" s="16">
        <f>IF(AU242="R", $CA242, IF(OR(AU242="P", AU242="T", AU242="N"), 0, IF($C242="DM", $T242, IF(OR(AU242="Y", AU242="IR"),$AM242,IF(AU242="C", IF($BI242="Y", IF($AF242="N/A", $Q242, $AF242), IF($AG242="N/A", $T242,$AG242)))))))</f>
        <v>1</v>
      </c>
      <c r="BN242" s="16">
        <f>IF(AV242="R", $CA242, IF(OR(AV242="P", AV242="T", AV242="N"), 0, IF($C242="DM", $T242, IF(OR(AV242="Y", AV242="IR"),$AM242,IF(AV242="C", IF($BI242="Y", IF($AF242="N/A", $Q242, $AF242), IF($AG242="N/A", $T242,$AG242)))))))</f>
        <v>1</v>
      </c>
      <c r="BO242" s="16">
        <f>IF(AW242="R", $CA242, IF(OR(AW242="P", AW242="T", AW242="N"), 0, IF($C242="DM", $T242, IF(OR(AW242="Y", AW242="IR"),$AM242,IF(AW242="C", IF($BI242="Y", IF($AF242="N/A", $Q242, $AF242), IF($AG242="N/A", $T242,$AG242)))))))</f>
        <v>1</v>
      </c>
      <c r="BP242" s="16">
        <f>IF(AX242="R", $CA242, IF(OR(AX242="P", AX242="T", AX242="N"), 0, IF($C242="DM", $T242, IF(OR(AX242="Y", AX242="IR"),$AM242,IF(AX242="C", IF($BI242="Y", IF($AF242="N/A", $Q242, $AF242), IF($AG242="N/A", $T242,$AG242)))))))</f>
        <v>1</v>
      </c>
      <c r="BQ242" s="16">
        <f>IF(AY242="R", $CA242, IF(OR(AY242="P", AY242="T", AY242="N"), 0, IF($C242="DM", $T242, IF(OR(AY242="Y", AY242="IR"),$AM242,IF(AY242="C", IF($BI242="Y", IF($AF242="N/A", $Q242, $AF242), IF($AG242="N/A", $T242,$AG242)))))))</f>
        <v>1</v>
      </c>
      <c r="BR242" s="16">
        <f>IF(AZ242="R", $CA242, IF(OR(AZ242="P", AZ242="T", AZ242="N"), 0, IF($C242="DM", $T242, IF(OR(AZ242="Y", AZ242="IR"),$AM242,IF(AZ242="C", IF($BI242="Y", IF($AF242="N/A", $Q242, $AF242), IF($AG242="N/A", $T242,$AG242)))))))</f>
        <v>1</v>
      </c>
      <c r="BS242" s="16">
        <f>IF(BA242="R", $CA242, IF(OR(BA242="P", BA242="T", BA242="N"), 0, IF($C242="DM", $T242, IF(OR(BA242="Y", BA242="IR"),$AM242,IF(BA242="C", IF($BI242="Y", IF($AF242="N/A", $Q242, $AF242), IF($AG242="N/A", $T242,$AG242)))))))</f>
        <v>1</v>
      </c>
      <c r="BT242" s="16">
        <f>IF(BB242="R", $CA242, IF(OR(BB242="P", BB242="T", BB242="N"), 0, IF($C242="DM", $T242, IF(OR(BB242="Y", BB242="IR"),$AM242,IF(BB242="C", IF($BI242="Y", IF($BA242="C", IF($AF242="N/A", $Q242, $AF242), IF($AF242="N/A", $T242, $AM242)), IF($AG242="N/A", $T242,$AG242)))))))</f>
        <v>1</v>
      </c>
      <c r="BU242" s="16">
        <f>IF(BC242="R", $CA242, IF(OR(BC242="P", BC242="T", BC242="N"), 0, IF($C242="DM", $T242, IF(OR(BC242="Y", BC242="IR"),$AM242,IF(BC242="C", IF($BI242="Y", IF($BA242="C", IF($AF242="N/A", $Q242, $AF242), IF($AF242="N/A", $T242, $AM242)), IF($AG242="N/A", $T242,$AG242)))))))</f>
        <v>1</v>
      </c>
      <c r="BV242" s="16">
        <f>IF(BD242="R", $CA242, IF(OR(BD242="P", BD242="T", BD242="N"), 0, IF($C242="DM", $T242, IF(OR(BD242="Y", BD242="IR"),$AM242,IF(BD242="C", IF($BI242="Y", IF($BA242="C", IF($AF242="N/A", $Q242, $AF242), IF($AF242="N/A", $T242, $AM242)), IF($AG242="N/A", $T242,$AG242)))))))</f>
        <v>1</v>
      </c>
      <c r="BW242" s="16">
        <f>IF(BE242="R", $CA242, IF(OR(BE242="P", BE242="T", BE242="N"), 0, IF($C242="DM", $T242, IF(OR(BE242="Y", BE242="IR"),$AM242,IF(BE242="C", IF($BI242="Y", IF($BA242="C", IF($AF242="N/A", $Q242, $AF242), IF($AF242="N/A", $T242, $AM242)), IF($AG242="N/A", $T242,$AG242)))))))</f>
        <v>1</v>
      </c>
      <c r="BX242" s="16">
        <f>IF(BF242="R", $CA242, IF(OR(BF242="P", BF242="T", BF242="N"), 0, IF($C242="DM", $T242, IF(OR(BF242="Y", BF242="IR"),$AM242,IF(BF242="C", IF($BI242="Y", IF($BA242="C", IF($AF242="N/A", $Q242, $AF242), IF($AF242="N/A", $T242, $AM242)), IF($AG242="N/A", $T242,$AG242)))))))</f>
        <v>1</v>
      </c>
      <c r="BY242" s="16">
        <f>IF(BG242="R", $CA242, IF(OR(BG242="P", BG242="T", BG242="N"), 0, IF($C242="DM", $T242, IF(OR(BG242="Y", BG242="IR"),$AM242,IF(BG242="C", IF($BI242="Y", IF($BA242="C", IF($AF242="N/A", $Q242, $AF242), IF($AF242="N/A", $T242, $AM242)), IF($AG242="N/A", $T242,$AG242)))))))</f>
        <v>1</v>
      </c>
      <c r="BZ242" s="16">
        <f>IF(BH242="R", $CA242, IF(OR(BH242="P", BH242="T", BH242="N"), 0, IF($C242="DM", $T242, IF(OR(BH242="Y", BH242="IR"),$AM242,IF(BH242="C", IF($BI242="Y", IF($BA242="C", IF($AF242="N/A", $Q242, $AF242), IF($AF242="N/A", $T242, $AM242)), IF($AG242="N/A", $T242,$AG242)))))))</f>
        <v>1</v>
      </c>
      <c r="CA242" s="15" t="s">
        <v>75</v>
      </c>
      <c r="CB242" s="16">
        <f>BZ242</f>
        <v>1</v>
      </c>
      <c r="CC242" s="15" t="str">
        <f>IF(OR($BH242="T", $BH242="R"), 0, IF($BH242="C", IF($BI242="Y", IF($BA242="C", 0, IF(AF242="N/A", Q242-T242, AF242-AG242)), IF($AF242="N/A", U242, AH242)), AN242))</f>
        <v>N/A</v>
      </c>
      <c r="CD242" s="15" t="str">
        <f>IF(OR($BH242="T", $BH242="R"), 0, IF($BH242="C", IF($BI242="Y", 0, IF($AF242="N/A", V242, AI242)), AO242))</f>
        <v>N/A</v>
      </c>
      <c r="CE242" s="15" t="str">
        <f>IF(OR($BH242="T", $BH242="R"), 0, IF($BH242="C", IF($BI242="Y", 0, IF($AF242="N/A", W242, AJ242)), AP242))</f>
        <v>N/A</v>
      </c>
      <c r="CF242" s="15" t="str">
        <f>IF(OR($BH242="T", $BH242="R"), 0, IF($BH242="C", IF($BI242="Y", 0, IF($AF242="N/A", X242, AK242)), AQ242))</f>
        <v>N/A</v>
      </c>
      <c r="CG242" t="str">
        <f>IF(AC242="N/A", "S:"&amp;L242&amp;" G:"&amp;M242&amp;" GR:"&amp;Q242, IF(AC242=0, "S:"&amp;L242&amp;" G:"&amp;M242&amp;" GR:"&amp;Q242, "S:"&amp;L242&amp;"/"&amp;AD242&amp;" G:"&amp;AE242&amp;" GR:"&amp;AF242))</f>
        <v>S:0 G:1 GR:1</v>
      </c>
    </row>
    <row r="243" spans="1:85" x14ac:dyDescent="0.25">
      <c r="A243" s="14">
        <v>5644</v>
      </c>
      <c r="B243" s="15" t="s">
        <v>2993</v>
      </c>
      <c r="C243" s="15" t="s">
        <v>69</v>
      </c>
      <c r="D243" s="15" t="s">
        <v>57</v>
      </c>
      <c r="E243" s="15">
        <f>VLOOKUP(B243, 'Rookie Year'!$A$2:$B$55679,2,FALSE)</f>
        <v>2024</v>
      </c>
      <c r="F243" s="15">
        <v>2024</v>
      </c>
      <c r="G243" s="15" t="s">
        <v>40</v>
      </c>
      <c r="H243" s="15" t="s">
        <v>2197</v>
      </c>
      <c r="I243" s="16">
        <v>1</v>
      </c>
      <c r="J243" s="15">
        <v>3</v>
      </c>
      <c r="K243" s="17">
        <f>IF(AND(G243&lt;&gt;"N",R243="N/A"), IF(I243&lt;4, 0, 0.25),IF(I243=1, IF(J243=1,0.25, 0.25), IF(I243&lt;13, 0.25, IF(I243&lt;26, 0.4, IF(I243&lt;51, 0.6, 0.75)))))</f>
        <v>0</v>
      </c>
      <c r="L243" s="16">
        <f>I243-M243</f>
        <v>1</v>
      </c>
      <c r="M243" s="16">
        <f>ROUNDUP(I243*K243,0)</f>
        <v>0</v>
      </c>
      <c r="N243" s="16">
        <f>M243*J243</f>
        <v>0</v>
      </c>
      <c r="O243" s="16">
        <v>0</v>
      </c>
      <c r="P243" s="16">
        <v>0</v>
      </c>
      <c r="Q243" s="16">
        <f>N243-O243-P243</f>
        <v>0</v>
      </c>
      <c r="R243" s="15" t="s">
        <v>75</v>
      </c>
      <c r="S243" s="15">
        <f>IF(R243="N/A", J243-($B$1-F243), J243-($B$1-R243))</f>
        <v>3</v>
      </c>
      <c r="T243" s="16">
        <f>IF($S243&lt;1, "N/A", $M243)</f>
        <v>0</v>
      </c>
      <c r="U243" s="16">
        <f>IF($S243&lt;2, "N/A", $M243)</f>
        <v>0</v>
      </c>
      <c r="V243" s="16">
        <f>IF($S243&lt;3, "N/A", $M243)</f>
        <v>0</v>
      </c>
      <c r="W243" s="16" t="str">
        <f>IF($S243&lt;4, "N/A", $M243)</f>
        <v>N/A</v>
      </c>
      <c r="X243" s="16" t="str">
        <f>IF($S243&lt;5, "N/A", $M243)</f>
        <v>N/A</v>
      </c>
      <c r="Y243" s="15" t="str">
        <f>IF(SUM(T243:X243)&lt;&gt;Q243, "CHECK", "OK")</f>
        <v>OK</v>
      </c>
      <c r="Z243" s="15" t="str">
        <f>IF(F243=$B$1, "No", IF(S243=1, "Yes", "No"))</f>
        <v>No</v>
      </c>
      <c r="AA243" s="18" t="str">
        <f>IF(C243="DM", "N/A", IF(Z243="No","N/A",VLOOKUP(B243,'Extension List'!$A$3:$R$1972,18,FALSE)))</f>
        <v>N/A</v>
      </c>
      <c r="AB243" s="15" t="str">
        <f>IF(C243="DM", "N/A", IF(Z243="No","N/A",VLOOKUP(B243,'Extension List'!$A$3:$T$1972,20,FALSE)))</f>
        <v>N/A</v>
      </c>
      <c r="AC243" s="15" t="str">
        <f>IF(AA243="N/A", "N/A", 0)</f>
        <v>N/A</v>
      </c>
      <c r="AD243" s="16" t="str">
        <f>IF(AE243="N/A", "N/A", AA243-AE243)</f>
        <v>N/A</v>
      </c>
      <c r="AE243" s="16" t="str">
        <f>IF(AA243="N/A", "N/A", IF(AC243&gt;0, IF(AA243&lt;13, ROUNDUP(0.25*AA243,0), IF(AA243&lt;26, ROUNDUP(0.4*AA243,0), IF(AA243&lt;51, ROUNDUP(0.6*AA243,0), ROUNDUP(0.75*AA243,0)))), "N/A"))</f>
        <v>N/A</v>
      </c>
      <c r="AF243" s="16" t="str">
        <f>IF(AD243="N/A","N/A", (AE243*AC243)+Q243)</f>
        <v>N/A</v>
      </c>
      <c r="AG243" s="16" t="str">
        <f>IF($AF243="N/A", "N/A", "TBC")</f>
        <v>N/A</v>
      </c>
      <c r="AH243" s="16" t="str">
        <f>IF($AF243="N/A", "N/A", "TBC")</f>
        <v>N/A</v>
      </c>
      <c r="AI243" s="16" t="str">
        <f>IF($AF243="N/A","N/A",IF(AC243&gt;1,"TBC","N/A"))</f>
        <v>N/A</v>
      </c>
      <c r="AJ243" s="16" t="str">
        <f>IF($AF243="N/A","N/A",IF(AC243&gt;2,"TBC","N/A"))</f>
        <v>N/A</v>
      </c>
      <c r="AK243" s="16" t="str">
        <f>IF($AF243="N/A","N/A",IF(AC243&gt;3,"TBC","N/A"))</f>
        <v>N/A</v>
      </c>
      <c r="AL243" s="16" t="str">
        <f>IF(AC243="N/A","N/A",IF(AC243&gt;0,IF(SUM(AG243:AK243)&lt;&gt;AF243,"CHECK","OK"),"N/A"))</f>
        <v>N/A</v>
      </c>
      <c r="AM243" s="16">
        <f>IF(AD243="N/A", L243+T243, L243+AG243)</f>
        <v>1</v>
      </c>
      <c r="AN243" s="16">
        <f>IF(AD243="N/A", IF(U243="N/A", "N/A", L243+U243), AD243+AH243)</f>
        <v>1</v>
      </c>
      <c r="AO243" s="16">
        <f>IF(AD243="N/A", IF(V243="N/A", "N/A", L243+V243), IF(AI243="N/A", "N/A", AD243+AI243))</f>
        <v>1</v>
      </c>
      <c r="AP243" s="16" t="str">
        <f>IF(AD243="N/A", IF(W243="N/A", "N/A", L243+W243), IF(AJ243="N/A", "N/A", AD243+AJ243))</f>
        <v>N/A</v>
      </c>
      <c r="AQ243" s="16" t="str">
        <f>IF(AD243="N/A", IF(X243="N/A", "N/A", L243+X243), IF(AK243="N/A", "N/A", AD243+AK243))</f>
        <v>N/A</v>
      </c>
      <c r="AR243" s="15" t="s">
        <v>48</v>
      </c>
      <c r="AS243" s="15" t="s">
        <v>48</v>
      </c>
      <c r="AT243" s="15" t="s">
        <v>48</v>
      </c>
      <c r="AU243" s="15" t="s">
        <v>48</v>
      </c>
      <c r="AV243" s="15" t="s">
        <v>48</v>
      </c>
      <c r="AW243" s="15" t="s">
        <v>48</v>
      </c>
      <c r="AX243" s="15" t="s">
        <v>48</v>
      </c>
      <c r="AY243" s="15" t="s">
        <v>48</v>
      </c>
      <c r="AZ243" s="15" t="s">
        <v>40</v>
      </c>
      <c r="BA243" s="15" t="s">
        <v>40</v>
      </c>
      <c r="BB243" s="15" t="s">
        <v>40</v>
      </c>
      <c r="BC243" s="15" t="s">
        <v>40</v>
      </c>
      <c r="BD243" s="15" t="s">
        <v>40</v>
      </c>
      <c r="BE243" s="15" t="s">
        <v>40</v>
      </c>
      <c r="BF243" s="15" t="s">
        <v>40</v>
      </c>
      <c r="BG243" s="15" t="s">
        <v>40</v>
      </c>
      <c r="BH243" s="15" t="s">
        <v>40</v>
      </c>
      <c r="BJ243" s="16">
        <f>IF(AR243="R", $CA243, IF(OR(AR243="P", AR243="T", AR243="N"), 0, IF($C243="DM", $T243, IF(OR(AR243="Y", AR243="IR"),$AM243,IF(AR243="C", IF($BI243="Y", IF($AF243="N/A", $Q243, $AF243), IF($AG243="N/A", $T243,$AG243)))))))</f>
        <v>1</v>
      </c>
      <c r="BK243" s="16">
        <f>IF(AS243="R", $CA243, IF(OR(AS243="P", AS243="T", AS243="N"), 0, IF($C243="DM", $T243, IF(OR(AS243="Y", AS243="IR"),$AM243,IF(AS243="C", IF($BI243="Y", IF($AF243="N/A", $Q243, $AF243), IF($AG243="N/A", $T243,$AG243)))))))</f>
        <v>1</v>
      </c>
      <c r="BL243" s="16">
        <f>IF(AT243="R", $CA243, IF(OR(AT243="P", AT243="T", AT243="N"), 0, IF($C243="DM", $T243, IF(OR(AT243="Y", AT243="IR"),$AM243,IF(AT243="C", IF($BI243="Y", IF($AF243="N/A", $Q243, $AF243), IF($AG243="N/A", $T243,$AG243)))))))</f>
        <v>1</v>
      </c>
      <c r="BM243" s="16">
        <f>IF(AU243="R", $CA243, IF(OR(AU243="P", AU243="T", AU243="N"), 0, IF($C243="DM", $T243, IF(OR(AU243="Y", AU243="IR"),$AM243,IF(AU243="C", IF($BI243="Y", IF($AF243="N/A", $Q243, $AF243), IF($AG243="N/A", $T243,$AG243)))))))</f>
        <v>1</v>
      </c>
      <c r="BN243" s="16">
        <f>IF(AV243="R", $CA243, IF(OR(AV243="P", AV243="T", AV243="N"), 0, IF($C243="DM", $T243, IF(OR(AV243="Y", AV243="IR"),$AM243,IF(AV243="C", IF($BI243="Y", IF($AF243="N/A", $Q243, $AF243), IF($AG243="N/A", $T243,$AG243)))))))</f>
        <v>1</v>
      </c>
      <c r="BO243" s="16">
        <f>IF(AW243="R", $CA243, IF(OR(AW243="P", AW243="T", AW243="N"), 0, IF($C243="DM", $T243, IF(OR(AW243="Y", AW243="IR"),$AM243,IF(AW243="C", IF($BI243="Y", IF($AF243="N/A", $Q243, $AF243), IF($AG243="N/A", $T243,$AG243)))))))</f>
        <v>1</v>
      </c>
      <c r="BP243" s="16">
        <f>IF(AX243="R", $CA243, IF(OR(AX243="P", AX243="T", AX243="N"), 0, IF($C243="DM", $T243, IF(OR(AX243="Y", AX243="IR"),$AM243,IF(AX243="C", IF($BI243="Y", IF($AF243="N/A", $Q243, $AF243), IF($AG243="N/A", $T243,$AG243)))))))</f>
        <v>1</v>
      </c>
      <c r="BQ243" s="16">
        <f>IF(AY243="R", $CA243, IF(OR(AY243="P", AY243="T", AY243="N"), 0, IF($C243="DM", $T243, IF(OR(AY243="Y", AY243="IR"),$AM243,IF(AY243="C", IF($BI243="Y", IF($AF243="N/A", $Q243, $AF243), IF($AG243="N/A", $T243,$AG243)))))))</f>
        <v>1</v>
      </c>
      <c r="BR243" s="16">
        <f>IF(AZ243="R", $CA243, IF(OR(AZ243="P", AZ243="T", AZ243="N"), 0, IF($C243="DM", $T243, IF(OR(AZ243="Y", AZ243="IR"),$AM243,IF(AZ243="C", IF($BI243="Y", IF($AF243="N/A", $Q243, $AF243), IF($AG243="N/A", $T243,$AG243)))))))</f>
        <v>1</v>
      </c>
      <c r="BS243" s="16">
        <f>IF(BA243="R", $CA243, IF(OR(BA243="P", BA243="T", BA243="N"), 0, IF($C243="DM", $T243, IF(OR(BA243="Y", BA243="IR"),$AM243,IF(BA243="C", IF($BI243="Y", IF($AF243="N/A", $Q243, $AF243), IF($AG243="N/A", $T243,$AG243)))))))</f>
        <v>1</v>
      </c>
      <c r="BT243" s="16">
        <f>IF(BB243="R", $CA243, IF(OR(BB243="P", BB243="T", BB243="N"), 0, IF($C243="DM", $T243, IF(OR(BB243="Y", BB243="IR"),$AM243,IF(BB243="C", IF($BI243="Y", IF($BA243="C", IF($AF243="N/A", $Q243, $AF243), IF($AF243="N/A", $T243, $AM243)), IF($AG243="N/A", $T243,$AG243)))))))</f>
        <v>1</v>
      </c>
      <c r="BU243" s="16">
        <f>IF(BC243="R", $CA243, IF(OR(BC243="P", BC243="T", BC243="N"), 0, IF($C243="DM", $T243, IF(OR(BC243="Y", BC243="IR"),$AM243,IF(BC243="C", IF($BI243="Y", IF($BA243="C", IF($AF243="N/A", $Q243, $AF243), IF($AF243="N/A", $T243, $AM243)), IF($AG243="N/A", $T243,$AG243)))))))</f>
        <v>1</v>
      </c>
      <c r="BV243" s="16">
        <f>IF(BD243="R", $CA243, IF(OR(BD243="P", BD243="T", BD243="N"), 0, IF($C243="DM", $T243, IF(OR(BD243="Y", BD243="IR"),$AM243,IF(BD243="C", IF($BI243="Y", IF($BA243="C", IF($AF243="N/A", $Q243, $AF243), IF($AF243="N/A", $T243, $AM243)), IF($AG243="N/A", $T243,$AG243)))))))</f>
        <v>1</v>
      </c>
      <c r="BW243" s="16">
        <f>IF(BE243="R", $CA243, IF(OR(BE243="P", BE243="T", BE243="N"), 0, IF($C243="DM", $T243, IF(OR(BE243="Y", BE243="IR"),$AM243,IF(BE243="C", IF($BI243="Y", IF($BA243="C", IF($AF243="N/A", $Q243, $AF243), IF($AF243="N/A", $T243, $AM243)), IF($AG243="N/A", $T243,$AG243)))))))</f>
        <v>1</v>
      </c>
      <c r="BX243" s="16">
        <f>IF(BF243="R", $CA243, IF(OR(BF243="P", BF243="T", BF243="N"), 0, IF($C243="DM", $T243, IF(OR(BF243="Y", BF243="IR"),$AM243,IF(BF243="C", IF($BI243="Y", IF($BA243="C", IF($AF243="N/A", $Q243, $AF243), IF($AF243="N/A", $T243, $AM243)), IF($AG243="N/A", $T243,$AG243)))))))</f>
        <v>1</v>
      </c>
      <c r="BY243" s="16">
        <f>IF(BG243="R", $CA243, IF(OR(BG243="P", BG243="T", BG243="N"), 0, IF($C243="DM", $T243, IF(OR(BG243="Y", BG243="IR"),$AM243,IF(BG243="C", IF($BI243="Y", IF($BA243="C", IF($AF243="N/A", $Q243, $AF243), IF($AF243="N/A", $T243, $AM243)), IF($AG243="N/A", $T243,$AG243)))))))</f>
        <v>1</v>
      </c>
      <c r="BZ243" s="16">
        <f>IF(BH243="R", $CA243, IF(OR(BH243="P", BH243="T", BH243="N"), 0, IF($C243="DM", $T243, IF(OR(BH243="Y", BH243="IR"),$AM243,IF(BH243="C", IF($BI243="Y", IF($BA243="C", IF($AF243="N/A", $Q243, $AF243), IF($AF243="N/A", $T243, $AM243)), IF($AG243="N/A", $T243,$AG243)))))))</f>
        <v>1</v>
      </c>
      <c r="CA243" s="15" t="s">
        <v>75</v>
      </c>
      <c r="CB243" s="16">
        <f>BZ243</f>
        <v>1</v>
      </c>
      <c r="CC243" s="15">
        <f>IF(OR($BH243="T", $BH243="R"), 0, IF($BH243="C", IF($BI243="Y", IF($BA243="C", 0, IF(AF243="N/A", Q243-T243, AF243-AG243)), IF($AF243="N/A", U243, AH243)), AN243))</f>
        <v>1</v>
      </c>
      <c r="CD243" s="15">
        <f>IF(OR($BH243="T", $BH243="R"), 0, IF($BH243="C", IF($BI243="Y", 0, IF($AF243="N/A", V243, AI243)), AO243))</f>
        <v>1</v>
      </c>
      <c r="CE243" s="15" t="str">
        <f>IF(OR($BH243="T", $BH243="R"), 0, IF($BH243="C", IF($BI243="Y", 0, IF($AF243="N/A", W243, AJ243)), AP243))</f>
        <v>N/A</v>
      </c>
      <c r="CF243" s="15" t="str">
        <f>IF(OR($BH243="T", $BH243="R"), 0, IF($BH243="C", IF($BI243="Y", 0, IF($AF243="N/A", X243, AK243)), AQ243))</f>
        <v>N/A</v>
      </c>
      <c r="CG243" t="str">
        <f>IF(AC243="N/A", "S:"&amp;L243&amp;" G:"&amp;M243&amp;" GR:"&amp;Q243, IF(AC243=0, "S:"&amp;L243&amp;" G:"&amp;M243&amp;" GR:"&amp;Q243, "S:"&amp;L243&amp;"/"&amp;AD243&amp;" G:"&amp;AE243&amp;" GR:"&amp;AF243))</f>
        <v>S:1 G:0 GR:0</v>
      </c>
    </row>
    <row r="244" spans="1:85" x14ac:dyDescent="0.25">
      <c r="A244" s="14">
        <v>4199</v>
      </c>
      <c r="B244" s="15" t="s">
        <v>2395</v>
      </c>
      <c r="C244" s="15" t="s">
        <v>69</v>
      </c>
      <c r="D244" s="15" t="s">
        <v>57</v>
      </c>
      <c r="E244" s="15">
        <f>VLOOKUP(B244, 'Rookie Year'!$A$2:$B$55679,2,FALSE)</f>
        <v>2021</v>
      </c>
      <c r="F244" s="15">
        <v>2021</v>
      </c>
      <c r="G244" s="15" t="s">
        <v>40</v>
      </c>
      <c r="H244" s="15" t="s">
        <v>2203</v>
      </c>
      <c r="I244" s="16">
        <v>2</v>
      </c>
      <c r="J244" s="15">
        <v>3</v>
      </c>
      <c r="K244" s="17">
        <f>IF(AND(G244&lt;&gt;"N",R244="N/A"), IF(I244&lt;4, 0, 0.25),IF(I244=1, IF(J244=1,0.25, 0.25), IF(I244&lt;13, 0.25, IF(I244&lt;26, 0.4, IF(I244&lt;51, 0.6, 0.75)))))</f>
        <v>0.25</v>
      </c>
      <c r="L244" s="16">
        <f>I244-M244</f>
        <v>1</v>
      </c>
      <c r="M244" s="16">
        <f>ROUNDUP(I244*K244,0)</f>
        <v>1</v>
      </c>
      <c r="N244" s="16">
        <f>M244*J244</f>
        <v>3</v>
      </c>
      <c r="O244" s="16">
        <v>0</v>
      </c>
      <c r="P244" s="16">
        <v>1</v>
      </c>
      <c r="Q244" s="16">
        <f>N244-O244-P244</f>
        <v>2</v>
      </c>
      <c r="R244" s="15">
        <v>2023</v>
      </c>
      <c r="S244" s="15">
        <f>IF(R244="N/A", J244-($B$1-F244), J244-($B$1-R244))</f>
        <v>2</v>
      </c>
      <c r="T244" s="16">
        <v>1</v>
      </c>
      <c r="U244" s="16">
        <v>1</v>
      </c>
      <c r="V244" s="16" t="str">
        <f>IF($S244&lt;3, "N/A", $M244)</f>
        <v>N/A</v>
      </c>
      <c r="W244" s="16" t="str">
        <f>IF($S244&lt;4, "N/A", $M244)</f>
        <v>N/A</v>
      </c>
      <c r="X244" s="16" t="str">
        <f>IF($S244&lt;5, "N/A", $M244)</f>
        <v>N/A</v>
      </c>
      <c r="Y244" s="15" t="str">
        <f>IF(SUM(T244:X244)&lt;&gt;Q244, "CHECK", "OK")</f>
        <v>OK</v>
      </c>
      <c r="Z244" s="15" t="str">
        <f>IF(F244=$B$1, "No", IF(S244=1, "Yes", "No"))</f>
        <v>No</v>
      </c>
      <c r="AA244" s="18" t="str">
        <f>IF(C244="DM", "N/A", IF(Z244="No","N/A",VLOOKUP(B244,'Extension List'!$A$3:$R$1972,18,FALSE)))</f>
        <v>N/A</v>
      </c>
      <c r="AB244" s="15" t="str">
        <f>IF(C244="DM", "N/A", IF(Z244="No","N/A",VLOOKUP(B244,'Extension List'!$A$3:$T$1972,20,FALSE)))</f>
        <v>N/A</v>
      </c>
      <c r="AC244" s="15" t="str">
        <f>IF(AA244="N/A", "N/A", 0)</f>
        <v>N/A</v>
      </c>
      <c r="AD244" s="16" t="str">
        <f>IF(AE244="N/A", "N/A", AA244-AE244)</f>
        <v>N/A</v>
      </c>
      <c r="AE244" s="16" t="str">
        <f>IF(AA244="N/A", "N/A", IF(AC244&gt;0, IF(AA244&lt;13, ROUNDUP(0.25*AA244,0), IF(AA244&lt;26, ROUNDUP(0.4*AA244,0), IF(AA244&lt;51, ROUNDUP(0.6*AA244,0), ROUNDUP(0.75*AA244,0)))), "N/A"))</f>
        <v>N/A</v>
      </c>
      <c r="AF244" s="16" t="str">
        <f>IF(AD244="N/A","N/A", (AE244*AC244)+Q244)</f>
        <v>N/A</v>
      </c>
      <c r="AG244" s="16" t="str">
        <f>IF($AF244="N/A", "N/A", "TBC")</f>
        <v>N/A</v>
      </c>
      <c r="AH244" s="16" t="str">
        <f>IF($AF244="N/A", "N/A", "TBC")</f>
        <v>N/A</v>
      </c>
      <c r="AI244" s="16" t="str">
        <f>IF($AF244="N/A","N/A",IF(AC244&gt;1,"TBC","N/A"))</f>
        <v>N/A</v>
      </c>
      <c r="AJ244" s="16" t="str">
        <f>IF($AF244="N/A","N/A",IF(AC244&gt;2,"TBC","N/A"))</f>
        <v>N/A</v>
      </c>
      <c r="AK244" s="16" t="str">
        <f>IF($AF244="N/A","N/A",IF(AC244&gt;3,"TBC","N/A"))</f>
        <v>N/A</v>
      </c>
      <c r="AL244" s="16" t="str">
        <f>IF(AC244="N/A","N/A",IF(AC244&gt;0,IF(SUM(AG244:AK244)&lt;&gt;AF244,"CHECK","OK"),"N/A"))</f>
        <v>N/A</v>
      </c>
      <c r="AM244" s="16">
        <f>IF(AD244="N/A", L244+T244, L244+AG244)</f>
        <v>2</v>
      </c>
      <c r="AN244" s="16">
        <f>IF(AD244="N/A", IF(U244="N/A", "N/A", L244+U244), AD244+AH244)</f>
        <v>2</v>
      </c>
      <c r="AO244" s="16" t="str">
        <f>IF(AD244="N/A", IF(V244="N/A", "N/A", L244+V244), IF(AI244="N/A", "N/A", AD244+AI244))</f>
        <v>N/A</v>
      </c>
      <c r="AP244" s="16" t="str">
        <f>IF(AD244="N/A", IF(W244="N/A", "N/A", L244+W244), IF(AJ244="N/A", "N/A", AD244+AJ244))</f>
        <v>N/A</v>
      </c>
      <c r="AQ244" s="16" t="str">
        <f>IF(AD244="N/A", IF(X244="N/A", "N/A", L244+X244), IF(AK244="N/A", "N/A", AD244+AK244))</f>
        <v>N/A</v>
      </c>
      <c r="AR244" s="15" t="s">
        <v>40</v>
      </c>
      <c r="AS244" s="15" t="s">
        <v>40</v>
      </c>
      <c r="AT244" s="15" t="s">
        <v>40</v>
      </c>
      <c r="AU244" s="15" t="s">
        <v>40</v>
      </c>
      <c r="AV244" s="15" t="s">
        <v>40</v>
      </c>
      <c r="AW244" s="15" t="s">
        <v>40</v>
      </c>
      <c r="AX244" s="15" t="s">
        <v>40</v>
      </c>
      <c r="AY244" s="15" t="s">
        <v>40</v>
      </c>
      <c r="AZ244" s="15" t="s">
        <v>40</v>
      </c>
      <c r="BA244" s="15" t="s">
        <v>40</v>
      </c>
      <c r="BB244" s="15" t="s">
        <v>40</v>
      </c>
      <c r="BC244" s="15" t="s">
        <v>40</v>
      </c>
      <c r="BD244" s="15" t="s">
        <v>40</v>
      </c>
      <c r="BE244" s="15" t="s">
        <v>40</v>
      </c>
      <c r="BF244" s="15" t="s">
        <v>40</v>
      </c>
      <c r="BG244" s="15" t="s">
        <v>40</v>
      </c>
      <c r="BH244" s="15" t="s">
        <v>40</v>
      </c>
      <c r="BI244" s="15"/>
      <c r="BJ244" s="16">
        <f>IF(AR244="R", $CA244, IF(OR(AR244="P", AR244="T", AR244="N"), 0, IF($C244="DM", $T244, IF(OR(AR244="Y", AR244="IR"),$AM244,IF(AR244="C", IF($BI244="Y", IF($AF244="N/A", $Q244, $AF244), IF($AG244="N/A", $T244,$AG244)))))))</f>
        <v>2</v>
      </c>
      <c r="BK244" s="16">
        <f>IF(AS244="R", $CA244, IF(OR(AS244="P", AS244="T", AS244="N"), 0, IF($C244="DM", $T244, IF(OR(AS244="Y", AS244="IR"),$AM244,IF(AS244="C", IF($BI244="Y", IF($AF244="N/A", $Q244, $AF244), IF($AG244="N/A", $T244,$AG244)))))))</f>
        <v>2</v>
      </c>
      <c r="BL244" s="16">
        <f>IF(AT244="R", $CA244, IF(OR(AT244="P", AT244="T", AT244="N"), 0, IF($C244="DM", $T244, IF(OR(AT244="Y", AT244="IR"),$AM244,IF(AT244="C", IF($BI244="Y", IF($AF244="N/A", $Q244, $AF244), IF($AG244="N/A", $T244,$AG244)))))))</f>
        <v>2</v>
      </c>
      <c r="BM244" s="16">
        <f>IF(AU244="R", $CA244, IF(OR(AU244="P", AU244="T", AU244="N"), 0, IF($C244="DM", $T244, IF(OR(AU244="Y", AU244="IR"),$AM244,IF(AU244="C", IF($BI244="Y", IF($AF244="N/A", $Q244, $AF244), IF($AG244="N/A", $T244,$AG244)))))))</f>
        <v>2</v>
      </c>
      <c r="BN244" s="16">
        <f>IF(AV244="R", $CA244, IF(OR(AV244="P", AV244="T", AV244="N"), 0, IF($C244="DM", $T244, IF(OR(AV244="Y", AV244="IR"),$AM244,IF(AV244="C", IF($BI244="Y", IF($AF244="N/A", $Q244, $AF244), IF($AG244="N/A", $T244,$AG244)))))))</f>
        <v>2</v>
      </c>
      <c r="BO244" s="16">
        <f>IF(AW244="R", $CA244, IF(OR(AW244="P", AW244="T", AW244="N"), 0, IF($C244="DM", $T244, IF(OR(AW244="Y", AW244="IR"),$AM244,IF(AW244="C", IF($BI244="Y", IF($AF244="N/A", $Q244, $AF244), IF($AG244="N/A", $T244,$AG244)))))))</f>
        <v>2</v>
      </c>
      <c r="BP244" s="16">
        <f>IF(AX244="R", $CA244, IF(OR(AX244="P", AX244="T", AX244="N"), 0, IF($C244="DM", $T244, IF(OR(AX244="Y", AX244="IR"),$AM244,IF(AX244="C", IF($BI244="Y", IF($AF244="N/A", $Q244, $AF244), IF($AG244="N/A", $T244,$AG244)))))))</f>
        <v>2</v>
      </c>
      <c r="BQ244" s="16">
        <f>IF(AY244="R", $CA244, IF(OR(AY244="P", AY244="T", AY244="N"), 0, IF($C244="DM", $T244, IF(OR(AY244="Y", AY244="IR"),$AM244,IF(AY244="C", IF($BI244="Y", IF($AF244="N/A", $Q244, $AF244), IF($AG244="N/A", $T244,$AG244)))))))</f>
        <v>2</v>
      </c>
      <c r="BR244" s="16">
        <f>IF(AZ244="R", $CA244, IF(OR(AZ244="P", AZ244="T", AZ244="N"), 0, IF($C244="DM", $T244, IF(OR(AZ244="Y", AZ244="IR"),$AM244,IF(AZ244="C", IF($BI244="Y", IF($AF244="N/A", $Q244, $AF244), IF($AG244="N/A", $T244,$AG244)))))))</f>
        <v>2</v>
      </c>
      <c r="BS244" s="16">
        <f>IF(BA244="R", $CA244, IF(OR(BA244="P", BA244="T", BA244="N"), 0, IF($C244="DM", $T244, IF(OR(BA244="Y", BA244="IR"),$AM244,IF(BA244="C", IF($BI244="Y", IF($AF244="N/A", $Q244, $AF244), IF($AG244="N/A", $T244,$AG244)))))))</f>
        <v>2</v>
      </c>
      <c r="BT244" s="16">
        <f>IF(BB244="R", $CA244, IF(OR(BB244="P", BB244="T", BB244="N"), 0, IF($C244="DM", $T244, IF(OR(BB244="Y", BB244="IR"),$AM244,IF(BB244="C", IF($BI244="Y", IF($BA244="C", IF($AF244="N/A", $Q244, $AF244), IF($AF244="N/A", $T244, $AM244)), IF($AG244="N/A", $T244,$AG244)))))))</f>
        <v>2</v>
      </c>
      <c r="BU244" s="16">
        <f>IF(BC244="R", $CA244, IF(OR(BC244="P", BC244="T", BC244="N"), 0, IF($C244="DM", $T244, IF(OR(BC244="Y", BC244="IR"),$AM244,IF(BC244="C", IF($BI244="Y", IF($BA244="C", IF($AF244="N/A", $Q244, $AF244), IF($AF244="N/A", $T244, $AM244)), IF($AG244="N/A", $T244,$AG244)))))))</f>
        <v>2</v>
      </c>
      <c r="BV244" s="16">
        <f>IF(BD244="R", $CA244, IF(OR(BD244="P", BD244="T", BD244="N"), 0, IF($C244="DM", $T244, IF(OR(BD244="Y", BD244="IR"),$AM244,IF(BD244="C", IF($BI244="Y", IF($BA244="C", IF($AF244="N/A", $Q244, $AF244), IF($AF244="N/A", $T244, $AM244)), IF($AG244="N/A", $T244,$AG244)))))))</f>
        <v>2</v>
      </c>
      <c r="BW244" s="16">
        <f>IF(BE244="R", $CA244, IF(OR(BE244="P", BE244="T", BE244="N"), 0, IF($C244="DM", $T244, IF(OR(BE244="Y", BE244="IR"),$AM244,IF(BE244="C", IF($BI244="Y", IF($BA244="C", IF($AF244="N/A", $Q244, $AF244), IF($AF244="N/A", $T244, $AM244)), IF($AG244="N/A", $T244,$AG244)))))))</f>
        <v>2</v>
      </c>
      <c r="BX244" s="16">
        <f>IF(BF244="R", $CA244, IF(OR(BF244="P", BF244="T", BF244="N"), 0, IF($C244="DM", $T244, IF(OR(BF244="Y", BF244="IR"),$AM244,IF(BF244="C", IF($BI244="Y", IF($BA244="C", IF($AF244="N/A", $Q244, $AF244), IF($AF244="N/A", $T244, $AM244)), IF($AG244="N/A", $T244,$AG244)))))))</f>
        <v>2</v>
      </c>
      <c r="BY244" s="16">
        <f>IF(BG244="R", $CA244, IF(OR(BG244="P", BG244="T", BG244="N"), 0, IF($C244="DM", $T244, IF(OR(BG244="Y", BG244="IR"),$AM244,IF(BG244="C", IF($BI244="Y", IF($BA244="C", IF($AF244="N/A", $Q244, $AF244), IF($AF244="N/A", $T244, $AM244)), IF($AG244="N/A", $T244,$AG244)))))))</f>
        <v>2</v>
      </c>
      <c r="BZ244" s="16">
        <f>IF(BH244="R", $CA244, IF(OR(BH244="P", BH244="T", BH244="N"), 0, IF($C244="DM", $T244, IF(OR(BH244="Y", BH244="IR"),$AM244,IF(BH244="C", IF($BI244="Y", IF($BA244="C", IF($AF244="N/A", $Q244, $AF244), IF($AF244="N/A", $T244, $AM244)), IF($AG244="N/A", $T244,$AG244)))))))</f>
        <v>2</v>
      </c>
      <c r="CA244" s="15" t="s">
        <v>75</v>
      </c>
      <c r="CB244" s="16">
        <f>BZ244</f>
        <v>2</v>
      </c>
      <c r="CC244" s="15">
        <f>IF(OR($BH244="T", $BH244="R"), 0, IF($BH244="C", IF($BI244="Y", IF($BA244="C", 0, IF(AF244="N/A", Q244-T244, AF244-AG244)), IF($AF244="N/A", U244, AH244)), AN244))</f>
        <v>2</v>
      </c>
      <c r="CD244" s="15" t="str">
        <f>IF(OR($BH244="T", $BH244="R"), 0, IF($BH244="C", IF($BI244="Y", 0, IF($AF244="N/A", V244, AI244)), AO244))</f>
        <v>N/A</v>
      </c>
      <c r="CE244" s="15" t="str">
        <f>IF(OR($BH244="T", $BH244="R"), 0, IF($BH244="C", IF($BI244="Y", 0, IF($AF244="N/A", W244, AJ244)), AP244))</f>
        <v>N/A</v>
      </c>
      <c r="CF244" s="15" t="str">
        <f>IF(OR($BH244="T", $BH244="R"), 0, IF($BH244="C", IF($BI244="Y", 0, IF($AF244="N/A", X244, AK244)), AQ244))</f>
        <v>N/A</v>
      </c>
      <c r="CG244" t="str">
        <f>IF(AC244="N/A", "S:"&amp;L244&amp;" G:"&amp;M244&amp;" GR:"&amp;Q244, IF(AC244=0, "S:"&amp;L244&amp;" G:"&amp;M244&amp;" GR:"&amp;Q244, "S:"&amp;L244&amp;"/"&amp;AD244&amp;" G:"&amp;AE244&amp;" GR:"&amp;AF244))</f>
        <v>S:1 G:1 GR:2</v>
      </c>
    </row>
    <row r="245" spans="1:85" x14ac:dyDescent="0.25">
      <c r="A245" s="14">
        <v>5496</v>
      </c>
      <c r="B245" s="15" t="s">
        <v>2920</v>
      </c>
      <c r="C245" s="15" t="s">
        <v>69</v>
      </c>
      <c r="D245" s="15" t="s">
        <v>57</v>
      </c>
      <c r="E245" s="15">
        <f>VLOOKUP(B245, 'Rookie Year'!$A$2:$B$55679,2,FALSE)</f>
        <v>2022</v>
      </c>
      <c r="F245" s="15">
        <v>2024</v>
      </c>
      <c r="G245" s="15" t="s">
        <v>42</v>
      </c>
      <c r="H245" s="15" t="s">
        <v>2935</v>
      </c>
      <c r="I245" s="16">
        <v>6</v>
      </c>
      <c r="J245" s="15">
        <v>2</v>
      </c>
      <c r="K245" s="17">
        <f>IF(AND(G245&lt;&gt;"N",R245="N/A"), IF(I245&lt;4, 0, 0.25),IF(I245=1, IF(J245=1,0.25, 0.25), IF(I245&lt;13, 0.25, IF(I245&lt;26, 0.4, IF(I245&lt;51, 0.6, 0.75)))))</f>
        <v>0.25</v>
      </c>
      <c r="L245" s="16">
        <f>I245-M245</f>
        <v>4</v>
      </c>
      <c r="M245" s="16">
        <f>ROUNDUP(I245*K245,0)</f>
        <v>2</v>
      </c>
      <c r="N245" s="16">
        <f>M245*J245</f>
        <v>4</v>
      </c>
      <c r="O245" s="16">
        <v>0</v>
      </c>
      <c r="P245" s="16">
        <v>0</v>
      </c>
      <c r="Q245" s="16">
        <f>N245-O245-P245</f>
        <v>4</v>
      </c>
      <c r="R245" s="15" t="s">
        <v>75</v>
      </c>
      <c r="S245" s="15">
        <f>IF(R245="N/A", J245-($B$1-F245), J245-($B$1-R245))</f>
        <v>2</v>
      </c>
      <c r="T245" s="16">
        <v>4</v>
      </c>
      <c r="U245" s="16">
        <v>0</v>
      </c>
      <c r="V245" s="16" t="str">
        <f>IF($S245&lt;3, "N/A", $M245)</f>
        <v>N/A</v>
      </c>
      <c r="W245" s="16" t="str">
        <f>IF($S245&lt;4, "N/A", $M245)</f>
        <v>N/A</v>
      </c>
      <c r="X245" s="16" t="str">
        <f>IF($S245&lt;5, "N/A", $M245)</f>
        <v>N/A</v>
      </c>
      <c r="Y245" s="15" t="str">
        <f>IF(SUM(T245:X245)&lt;&gt;Q245, "CHECK", "OK")</f>
        <v>OK</v>
      </c>
      <c r="Z245" s="15" t="str">
        <f>IF(F245=$B$1, "No", IF(S245=1, "Yes", "No"))</f>
        <v>No</v>
      </c>
      <c r="AA245" s="18" t="str">
        <f>IF(C245="DM", "N/A", IF(Z245="No","N/A",VLOOKUP(B245,'Extension List'!$A$3:$R$1972,18,FALSE)))</f>
        <v>N/A</v>
      </c>
      <c r="AB245" s="15" t="str">
        <f>IF(C245="DM", "N/A", IF(Z245="No","N/A",VLOOKUP(B245,'Extension List'!$A$3:$T$1972,20,FALSE)))</f>
        <v>N/A</v>
      </c>
      <c r="AC245" s="15" t="str">
        <f>IF(AA245="N/A", "N/A", 0)</f>
        <v>N/A</v>
      </c>
      <c r="AD245" s="16" t="str">
        <f>IF(AE245="N/A", "N/A", AA245-AE245)</f>
        <v>N/A</v>
      </c>
      <c r="AE245" s="16" t="str">
        <f>IF(AA245="N/A", "N/A", IF(AC245&gt;0, IF(AA245&lt;13, ROUNDUP(0.25*AA245,0), IF(AA245&lt;26, ROUNDUP(0.4*AA245,0), IF(AA245&lt;51, ROUNDUP(0.6*AA245,0), ROUNDUP(0.75*AA245,0)))), "N/A"))</f>
        <v>N/A</v>
      </c>
      <c r="AF245" s="16" t="str">
        <f>IF(AD245="N/A","N/A", (AE245*AC245)+Q245)</f>
        <v>N/A</v>
      </c>
      <c r="AG245" s="16" t="str">
        <f>IF($AF245="N/A", "N/A", "TBC")</f>
        <v>N/A</v>
      </c>
      <c r="AH245" s="16" t="str">
        <f>IF($AF245="N/A", "N/A", "TBC")</f>
        <v>N/A</v>
      </c>
      <c r="AI245" s="16" t="str">
        <f>IF($AF245="N/A","N/A",IF(AC245&gt;1,"TBC","N/A"))</f>
        <v>N/A</v>
      </c>
      <c r="AJ245" s="16" t="str">
        <f>IF($AF245="N/A","N/A",IF(AC245&gt;2,"TBC","N/A"))</f>
        <v>N/A</v>
      </c>
      <c r="AK245" s="16" t="str">
        <f>IF($AF245="N/A","N/A",IF(AC245&gt;3,"TBC","N/A"))</f>
        <v>N/A</v>
      </c>
      <c r="AL245" s="16" t="str">
        <f>IF(AC245="N/A","N/A",IF(AC245&gt;0,IF(SUM(AG245:AK245)&lt;&gt;AF245,"CHECK","OK"),"N/A"))</f>
        <v>N/A</v>
      </c>
      <c r="AM245" s="16">
        <f>IF(AD245="N/A", L245+T245, L245+AG245)</f>
        <v>8</v>
      </c>
      <c r="AN245" s="16">
        <f>IF(AD245="N/A", IF(U245="N/A", "N/A", L245+U245), AD245+AH245)</f>
        <v>4</v>
      </c>
      <c r="AO245" s="16" t="str">
        <f>IF(AD245="N/A", IF(V245="N/A", "N/A", L245+V245), IF(AI245="N/A", "N/A", AD245+AI245))</f>
        <v>N/A</v>
      </c>
      <c r="AP245" s="16" t="str">
        <f>IF(AD245="N/A", IF(W245="N/A", "N/A", L245+W245), IF(AJ245="N/A", "N/A", AD245+AJ245))</f>
        <v>N/A</v>
      </c>
      <c r="AQ245" s="16" t="str">
        <f>IF(AD245="N/A", IF(X245="N/A", "N/A", L245+X245), IF(AK245="N/A", "N/A", AD245+AK245))</f>
        <v>N/A</v>
      </c>
      <c r="AR245" s="15" t="s">
        <v>40</v>
      </c>
      <c r="AS245" s="15" t="s">
        <v>40</v>
      </c>
      <c r="AT245" s="15" t="s">
        <v>40</v>
      </c>
      <c r="AU245" s="15" t="s">
        <v>40</v>
      </c>
      <c r="AV245" s="15" t="s">
        <v>48</v>
      </c>
      <c r="AW245" s="15" t="s">
        <v>40</v>
      </c>
      <c r="AX245" s="15" t="s">
        <v>40</v>
      </c>
      <c r="AY245" s="15" t="s">
        <v>40</v>
      </c>
      <c r="AZ245" s="15" t="s">
        <v>40</v>
      </c>
      <c r="BA245" s="15" t="s">
        <v>40</v>
      </c>
      <c r="BB245" s="15" t="s">
        <v>40</v>
      </c>
      <c r="BC245" s="15" t="s">
        <v>40</v>
      </c>
      <c r="BD245" s="15" t="s">
        <v>40</v>
      </c>
      <c r="BE245" s="15" t="s">
        <v>40</v>
      </c>
      <c r="BF245" s="15" t="s">
        <v>40</v>
      </c>
      <c r="BG245" s="15" t="s">
        <v>40</v>
      </c>
      <c r="BH245" s="15" t="s">
        <v>40</v>
      </c>
      <c r="BI245" s="15"/>
      <c r="BJ245" s="16">
        <f>IF(AR245="R", $CA245, IF(OR(AR245="P", AR245="T", AR245="N"), 0, IF($C245="DM", $T245, IF(OR(AR245="Y", AR245="IR"),$AM245,IF(AR245="C", IF($BI245="Y", IF($AF245="N/A", $Q245, $AF245), IF($AG245="N/A", $T245,$AG245)))))))</f>
        <v>8</v>
      </c>
      <c r="BK245" s="16">
        <f>IF(AS245="R", $CA245, IF(OR(AS245="P", AS245="T", AS245="N"), 0, IF($C245="DM", $T245, IF(OR(AS245="Y", AS245="IR"),$AM245,IF(AS245="C", IF($BI245="Y", IF($AF245="N/A", $Q245, $AF245), IF($AG245="N/A", $T245,$AG245)))))))</f>
        <v>8</v>
      </c>
      <c r="BL245" s="16">
        <f>IF(AT245="R", $CA245, IF(OR(AT245="P", AT245="T", AT245="N"), 0, IF($C245="DM", $T245, IF(OR(AT245="Y", AT245="IR"),$AM245,IF(AT245="C", IF($BI245="Y", IF($AF245="N/A", $Q245, $AF245), IF($AG245="N/A", $T245,$AG245)))))))</f>
        <v>8</v>
      </c>
      <c r="BM245" s="16">
        <f>IF(AU245="R", $CA245, IF(OR(AU245="P", AU245="T", AU245="N"), 0, IF($C245="DM", $T245, IF(OR(AU245="Y", AU245="IR"),$AM245,IF(AU245="C", IF($BI245="Y", IF($AF245="N/A", $Q245, $AF245), IF($AG245="N/A", $T245,$AG245)))))))</f>
        <v>8</v>
      </c>
      <c r="BN245" s="16">
        <f>IF(AV245="R", $CA245, IF(OR(AV245="P", AV245="T", AV245="N"), 0, IF($C245="DM", $T245, IF(OR(AV245="Y", AV245="IR"),$AM245,IF(AV245="C", IF($BI245="Y", IF($AF245="N/A", $Q245, $AF245), IF($AG245="N/A", $T245,$AG245)))))))</f>
        <v>8</v>
      </c>
      <c r="BO245" s="16">
        <f>IF(AW245="R", $CA245, IF(OR(AW245="P", AW245="T", AW245="N"), 0, IF($C245="DM", $T245, IF(OR(AW245="Y", AW245="IR"),$AM245,IF(AW245="C", IF($BI245="Y", IF($AF245="N/A", $Q245, $AF245), IF($AG245="N/A", $T245,$AG245)))))))</f>
        <v>8</v>
      </c>
      <c r="BP245" s="16">
        <f>IF(AX245="R", $CA245, IF(OR(AX245="P", AX245="T", AX245="N"), 0, IF($C245="DM", $T245, IF(OR(AX245="Y", AX245="IR"),$AM245,IF(AX245="C", IF($BI245="Y", IF($AF245="N/A", $Q245, $AF245), IF($AG245="N/A", $T245,$AG245)))))))</f>
        <v>8</v>
      </c>
      <c r="BQ245" s="16">
        <f>IF(AY245="R", $CA245, IF(OR(AY245="P", AY245="T", AY245="N"), 0, IF($C245="DM", $T245, IF(OR(AY245="Y", AY245="IR"),$AM245,IF(AY245="C", IF($BI245="Y", IF($AF245="N/A", $Q245, $AF245), IF($AG245="N/A", $T245,$AG245)))))))</f>
        <v>8</v>
      </c>
      <c r="BR245" s="16">
        <f>IF(AZ245="R", $CA245, IF(OR(AZ245="P", AZ245="T", AZ245="N"), 0, IF($C245="DM", $T245, IF(OR(AZ245="Y", AZ245="IR"),$AM245,IF(AZ245="C", IF($BI245="Y", IF($AF245="N/A", $Q245, $AF245), IF($AG245="N/A", $T245,$AG245)))))))</f>
        <v>8</v>
      </c>
      <c r="BS245" s="16">
        <f>IF(BA245="R", $CA245, IF(OR(BA245="P", BA245="T", BA245="N"), 0, IF($C245="DM", $T245, IF(OR(BA245="Y", BA245="IR"),$AM245,IF(BA245="C", IF($BI245="Y", IF($AF245="N/A", $Q245, $AF245), IF($AG245="N/A", $T245,$AG245)))))))</f>
        <v>8</v>
      </c>
      <c r="BT245" s="16">
        <f>IF(BB245="R", $CA245, IF(OR(BB245="P", BB245="T", BB245="N"), 0, IF($C245="DM", $T245, IF(OR(BB245="Y", BB245="IR"),$AM245,IF(BB245="C", IF($BI245="Y", IF($BA245="C", IF($AF245="N/A", $Q245, $AF245), IF($AF245="N/A", $T245, $AM245)), IF($AG245="N/A", $T245,$AG245)))))))</f>
        <v>8</v>
      </c>
      <c r="BU245" s="16">
        <f>IF(BC245="R", $CA245, IF(OR(BC245="P", BC245="T", BC245="N"), 0, IF($C245="DM", $T245, IF(OR(BC245="Y", BC245="IR"),$AM245,IF(BC245="C", IF($BI245="Y", IF($BA245="C", IF($AF245="N/A", $Q245, $AF245), IF($AF245="N/A", $T245, $AM245)), IF($AG245="N/A", $T245,$AG245)))))))</f>
        <v>8</v>
      </c>
      <c r="BV245" s="16">
        <f>IF(BD245="R", $CA245, IF(OR(BD245="P", BD245="T", BD245="N"), 0, IF($C245="DM", $T245, IF(OR(BD245="Y", BD245="IR"),$AM245,IF(BD245="C", IF($BI245="Y", IF($BA245="C", IF($AF245="N/A", $Q245, $AF245), IF($AF245="N/A", $T245, $AM245)), IF($AG245="N/A", $T245,$AG245)))))))</f>
        <v>8</v>
      </c>
      <c r="BW245" s="16">
        <f>IF(BE245="R", $CA245, IF(OR(BE245="P", BE245="T", BE245="N"), 0, IF($C245="DM", $T245, IF(OR(BE245="Y", BE245="IR"),$AM245,IF(BE245="C", IF($BI245="Y", IF($BA245="C", IF($AF245="N/A", $Q245, $AF245), IF($AF245="N/A", $T245, $AM245)), IF($AG245="N/A", $T245,$AG245)))))))</f>
        <v>8</v>
      </c>
      <c r="BX245" s="16">
        <f>IF(BF245="R", $CA245, IF(OR(BF245="P", BF245="T", BF245="N"), 0, IF($C245="DM", $T245, IF(OR(BF245="Y", BF245="IR"),$AM245,IF(BF245="C", IF($BI245="Y", IF($BA245="C", IF($AF245="N/A", $Q245, $AF245), IF($AF245="N/A", $T245, $AM245)), IF($AG245="N/A", $T245,$AG245)))))))</f>
        <v>8</v>
      </c>
      <c r="BY245" s="16">
        <f>IF(BG245="R", $CA245, IF(OR(BG245="P", BG245="T", BG245="N"), 0, IF($C245="DM", $T245, IF(OR(BG245="Y", BG245="IR"),$AM245,IF(BG245="C", IF($BI245="Y", IF($BA245="C", IF($AF245="N/A", $Q245, $AF245), IF($AF245="N/A", $T245, $AM245)), IF($AG245="N/A", $T245,$AG245)))))))</f>
        <v>8</v>
      </c>
      <c r="BZ245" s="16">
        <f>IF(BH245="R", $CA245, IF(OR(BH245="P", BH245="T", BH245="N"), 0, IF($C245="DM", $T245, IF(OR(BH245="Y", BH245="IR"),$AM245,IF(BH245="C", IF($BI245="Y", IF($BA245="C", IF($AF245="N/A", $Q245, $AF245), IF($AF245="N/A", $T245, $AM245)), IF($AG245="N/A", $T245,$AG245)))))))</f>
        <v>8</v>
      </c>
      <c r="CA245" s="15" t="s">
        <v>75</v>
      </c>
      <c r="CB245" s="16">
        <f>BZ245</f>
        <v>8</v>
      </c>
      <c r="CC245" s="15">
        <f>IF(OR($BH245="T", $BH245="R"), 0, IF($BH245="C", IF($BI245="Y", IF($BA245="C", 0, IF(AF245="N/A", Q245-T245, AF245-AG245)), IF($AF245="N/A", U245, AH245)), AN245))</f>
        <v>4</v>
      </c>
      <c r="CD245" s="15" t="str">
        <f>IF(OR($BH245="T", $BH245="R"), 0, IF($BH245="C", IF($BI245="Y", 0, IF($AF245="N/A", V245, AI245)), AO245))</f>
        <v>N/A</v>
      </c>
      <c r="CE245" s="15" t="str">
        <f>IF(OR($BH245="T", $BH245="R"), 0, IF($BH245="C", IF($BI245="Y", 0, IF($AF245="N/A", W245, AJ245)), AP245))</f>
        <v>N/A</v>
      </c>
      <c r="CF245" s="15" t="str">
        <f>IF(OR($BH245="T", $BH245="R"), 0, IF($BH245="C", IF($BI245="Y", 0, IF($AF245="N/A", X245, AK245)), AQ245))</f>
        <v>N/A</v>
      </c>
      <c r="CG245" t="str">
        <f>IF(AC245="N/A", "S:"&amp;L245&amp;" G:"&amp;M245&amp;" GR:"&amp;Q245, IF(AC245=0, "S:"&amp;L245&amp;" G:"&amp;M245&amp;" GR:"&amp;Q245, "S:"&amp;L245&amp;"/"&amp;AD245&amp;" G:"&amp;AE245&amp;" GR:"&amp;AF245))</f>
        <v>S:4 G:2 GR:4</v>
      </c>
    </row>
    <row r="246" spans="1:85" x14ac:dyDescent="0.25">
      <c r="A246" s="14">
        <v>5246</v>
      </c>
      <c r="B246" s="15" t="s">
        <v>2835</v>
      </c>
      <c r="C246" s="15" t="s">
        <v>69</v>
      </c>
      <c r="D246" s="15" t="s">
        <v>57</v>
      </c>
      <c r="E246" s="15">
        <f>VLOOKUP(B246, 'Rookie Year'!$A$2:$B$55679,2,FALSE)</f>
        <v>2023</v>
      </c>
      <c r="F246" s="15">
        <v>2023</v>
      </c>
      <c r="G246" s="15" t="s">
        <v>40</v>
      </c>
      <c r="H246" s="15" t="s">
        <v>2228</v>
      </c>
      <c r="I246" s="16">
        <v>1</v>
      </c>
      <c r="J246" s="15">
        <v>3</v>
      </c>
      <c r="K246" s="17">
        <f>IF(AND(G246&lt;&gt;"N",R246="N/A"), IF(I246&lt;4, 0, 0.25),IF(I246=1, IF(J246=1,0.25, 0.25), IF(I246&lt;13, 0.25, IF(I246&lt;26, 0.4, IF(I246&lt;51, 0.6, 0.75)))))</f>
        <v>0</v>
      </c>
      <c r="L246" s="16">
        <f>I246-M246</f>
        <v>1</v>
      </c>
      <c r="M246" s="16">
        <f>ROUNDUP(I246*K246,0)</f>
        <v>0</v>
      </c>
      <c r="N246" s="16">
        <f>M246*J246</f>
        <v>0</v>
      </c>
      <c r="O246" s="16">
        <v>0</v>
      </c>
      <c r="P246" s="16">
        <v>0</v>
      </c>
      <c r="Q246" s="16">
        <f>N246-O246-P246</f>
        <v>0</v>
      </c>
      <c r="R246" s="15" t="s">
        <v>75</v>
      </c>
      <c r="S246" s="15">
        <f>IF(R246="N/A", J246-($B$1-F246), J246-($B$1-R246))</f>
        <v>2</v>
      </c>
      <c r="T246" s="16">
        <v>0</v>
      </c>
      <c r="U246" s="16">
        <v>0</v>
      </c>
      <c r="V246" s="16" t="str">
        <f>IF($S246&lt;3, "N/A", $M246)</f>
        <v>N/A</v>
      </c>
      <c r="W246" s="16" t="str">
        <f>IF($S246&lt;4, "N/A", $M246)</f>
        <v>N/A</v>
      </c>
      <c r="X246" s="16" t="str">
        <f>IF($S246&lt;5, "N/A", $M246)</f>
        <v>N/A</v>
      </c>
      <c r="Y246" s="15" t="str">
        <f>IF(SUM(T246:X246)&lt;&gt;Q246, "CHECK", "OK")</f>
        <v>OK</v>
      </c>
      <c r="Z246" s="15" t="str">
        <f>IF(F246=$B$1, "No", IF(S246=1, "Yes", "No"))</f>
        <v>No</v>
      </c>
      <c r="AA246" s="18" t="str">
        <f>IF(C246="DM", "N/A", IF(Z246="No","N/A",VLOOKUP(B246,'Extension List'!$A$3:$R$1972,18,FALSE)))</f>
        <v>N/A</v>
      </c>
      <c r="AB246" s="15" t="str">
        <f>IF(C246="DM", "N/A", IF(Z246="No","N/A",VLOOKUP(B246,'Extension List'!$A$3:$T$1972,20,FALSE)))</f>
        <v>N/A</v>
      </c>
      <c r="AC246" s="15" t="str">
        <f>IF(AA246="N/A", "N/A", 0)</f>
        <v>N/A</v>
      </c>
      <c r="AD246" s="16" t="str">
        <f>IF(AE246="N/A", "N/A", AA246-AE246)</f>
        <v>N/A</v>
      </c>
      <c r="AE246" s="16" t="str">
        <f>IF(AA246="N/A", "N/A", IF(AC246&gt;0, IF(AA246&lt;13, ROUNDUP(0.25*AA246,0), IF(AA246&lt;26, ROUNDUP(0.4*AA246,0), IF(AA246&lt;51, ROUNDUP(0.6*AA246,0), ROUNDUP(0.75*AA246,0)))), "N/A"))</f>
        <v>N/A</v>
      </c>
      <c r="AF246" s="16" t="str">
        <f>IF(AD246="N/A","N/A", (AE246*AC246)+Q246)</f>
        <v>N/A</v>
      </c>
      <c r="AG246" s="16" t="str">
        <f>IF($AF246="N/A", "N/A", "TBC")</f>
        <v>N/A</v>
      </c>
      <c r="AH246" s="16" t="str">
        <f>IF($AF246="N/A", "N/A", "TBC")</f>
        <v>N/A</v>
      </c>
      <c r="AI246" s="16" t="str">
        <f>IF($AF246="N/A","N/A",IF(AC246&gt;1,"TBC","N/A"))</f>
        <v>N/A</v>
      </c>
      <c r="AJ246" s="16" t="str">
        <f>IF($AF246="N/A","N/A",IF(AC246&gt;2,"TBC","N/A"))</f>
        <v>N/A</v>
      </c>
      <c r="AK246" s="16" t="str">
        <f>IF($AF246="N/A","N/A",IF(AC246&gt;3,"TBC","N/A"))</f>
        <v>N/A</v>
      </c>
      <c r="AL246" s="16" t="str">
        <f>IF(AC246="N/A","N/A",IF(AC246&gt;0,IF(SUM(AG246:AK246)&lt;&gt;AF246,"CHECK","OK"),"N/A"))</f>
        <v>N/A</v>
      </c>
      <c r="AM246" s="16">
        <f>IF(AD246="N/A", L246+T246, L246+AG246)</f>
        <v>1</v>
      </c>
      <c r="AN246" s="16">
        <f>IF(AD246="N/A", IF(U246="N/A", "N/A", L246+U246), AD246+AH246)</f>
        <v>1</v>
      </c>
      <c r="AO246" s="16" t="str">
        <f>IF(AD246="N/A", IF(V246="N/A", "N/A", L246+V246), IF(AI246="N/A", "N/A", AD246+AI246))</f>
        <v>N/A</v>
      </c>
      <c r="AP246" s="16" t="str">
        <f>IF(AD246="N/A", IF(W246="N/A", "N/A", L246+W246), IF(AJ246="N/A", "N/A", AD246+AJ246))</f>
        <v>N/A</v>
      </c>
      <c r="AQ246" s="16" t="str">
        <f>IF(AD246="N/A", IF(X246="N/A", "N/A", L246+X246), IF(AK246="N/A", "N/A", AD246+AK246))</f>
        <v>N/A</v>
      </c>
      <c r="AR246" s="15" t="s">
        <v>66</v>
      </c>
      <c r="AS246" s="15" t="s">
        <v>66</v>
      </c>
      <c r="AT246" s="15" t="s">
        <v>66</v>
      </c>
      <c r="AU246" s="15" t="s">
        <v>66</v>
      </c>
      <c r="AV246" s="15" t="s">
        <v>66</v>
      </c>
      <c r="AW246" s="15" t="s">
        <v>66</v>
      </c>
      <c r="AX246" s="15" t="s">
        <v>66</v>
      </c>
      <c r="AY246" s="15" t="s">
        <v>66</v>
      </c>
      <c r="AZ246" s="15" t="s">
        <v>66</v>
      </c>
      <c r="BA246" s="15" t="s">
        <v>66</v>
      </c>
      <c r="BB246" s="15" t="s">
        <v>66</v>
      </c>
      <c r="BC246" s="15" t="s">
        <v>66</v>
      </c>
      <c r="BD246" s="15" t="s">
        <v>66</v>
      </c>
      <c r="BE246" s="15" t="s">
        <v>66</v>
      </c>
      <c r="BF246" s="15" t="s">
        <v>66</v>
      </c>
      <c r="BG246" s="15" t="s">
        <v>66</v>
      </c>
      <c r="BH246" s="15" t="s">
        <v>66</v>
      </c>
      <c r="BI246" s="15"/>
      <c r="BJ246" s="16">
        <f>IF(AR246="R", $CA246, IF(OR(AR246="P", AR246="T", AR246="N"), 0, IF($C246="DM", $T246, IF(OR(AR246="Y", AR246="IR"),$AM246,IF(AR246="C", IF($BI246="Y", IF($AF246="N/A", $Q246, $AF246), IF($AG246="N/A", $T246,$AG246)))))))</f>
        <v>0</v>
      </c>
      <c r="BK246" s="16">
        <f>IF(AS246="R", $CA246, IF(OR(AS246="P", AS246="T", AS246="N"), 0, IF($C246="DM", $T246, IF(OR(AS246="Y", AS246="IR"),$AM246,IF(AS246="C", IF($BI246="Y", IF($AF246="N/A", $Q246, $AF246), IF($AG246="N/A", $T246,$AG246)))))))</f>
        <v>0</v>
      </c>
      <c r="BL246" s="16">
        <f>IF(AT246="R", $CA246, IF(OR(AT246="P", AT246="T", AT246="N"), 0, IF($C246="DM", $T246, IF(OR(AT246="Y", AT246="IR"),$AM246,IF(AT246="C", IF($BI246="Y", IF($AF246="N/A", $Q246, $AF246), IF($AG246="N/A", $T246,$AG246)))))))</f>
        <v>0</v>
      </c>
      <c r="BM246" s="16">
        <f>IF(AU246="R", $CA246, IF(OR(AU246="P", AU246="T", AU246="N"), 0, IF($C246="DM", $T246, IF(OR(AU246="Y", AU246="IR"),$AM246,IF(AU246="C", IF($BI246="Y", IF($AF246="N/A", $Q246, $AF246), IF($AG246="N/A", $T246,$AG246)))))))</f>
        <v>0</v>
      </c>
      <c r="BN246" s="16">
        <f>IF(AV246="R", $CA246, IF(OR(AV246="P", AV246="T", AV246="N"), 0, IF($C246="DM", $T246, IF(OR(AV246="Y", AV246="IR"),$AM246,IF(AV246="C", IF($BI246="Y", IF($AF246="N/A", $Q246, $AF246), IF($AG246="N/A", $T246,$AG246)))))))</f>
        <v>0</v>
      </c>
      <c r="BO246" s="16">
        <f>IF(AW246="R", $CA246, IF(OR(AW246="P", AW246="T", AW246="N"), 0, IF($C246="DM", $T246, IF(OR(AW246="Y", AW246="IR"),$AM246,IF(AW246="C", IF($BI246="Y", IF($AF246="N/A", $Q246, $AF246), IF($AG246="N/A", $T246,$AG246)))))))</f>
        <v>0</v>
      </c>
      <c r="BP246" s="16">
        <f>IF(AX246="R", $CA246, IF(OR(AX246="P", AX246="T", AX246="N"), 0, IF($C246="DM", $T246, IF(OR(AX246="Y", AX246="IR"),$AM246,IF(AX246="C", IF($BI246="Y", IF($AF246="N/A", $Q246, $AF246), IF($AG246="N/A", $T246,$AG246)))))))</f>
        <v>0</v>
      </c>
      <c r="BQ246" s="16">
        <f>IF(AY246="R", $CA246, IF(OR(AY246="P", AY246="T", AY246="N"), 0, IF($C246="DM", $T246, IF(OR(AY246="Y", AY246="IR"),$AM246,IF(AY246="C", IF($BI246="Y", IF($AF246="N/A", $Q246, $AF246), IF($AG246="N/A", $T246,$AG246)))))))</f>
        <v>0</v>
      </c>
      <c r="BR246" s="16">
        <f>IF(AZ246="R", $CA246, IF(OR(AZ246="P", AZ246="T", AZ246="N"), 0, IF($C246="DM", $T246, IF(OR(AZ246="Y", AZ246="IR"),$AM246,IF(AZ246="C", IF($BI246="Y", IF($AF246="N/A", $Q246, $AF246), IF($AG246="N/A", $T246,$AG246)))))))</f>
        <v>0</v>
      </c>
      <c r="BS246" s="16">
        <f>IF(BA246="R", $CA246, IF(OR(BA246="P", BA246="T", BA246="N"), 0, IF($C246="DM", $T246, IF(OR(BA246="Y", BA246="IR"),$AM246,IF(BA246="C", IF($BI246="Y", IF($AF246="N/A", $Q246, $AF246), IF($AG246="N/A", $T246,$AG246)))))))</f>
        <v>0</v>
      </c>
      <c r="BT246" s="16">
        <f>IF(BB246="R", $CA246, IF(OR(BB246="P", BB246="T", BB246="N"), 0, IF($C246="DM", $T246, IF(OR(BB246="Y", BB246="IR"),$AM246,IF(BB246="C", IF($BI246="Y", IF($BA246="C", IF($AF246="N/A", $Q246, $AF246), IF($AF246="N/A", $T246, $AM246)), IF($AG246="N/A", $T246,$AG246)))))))</f>
        <v>0</v>
      </c>
      <c r="BU246" s="16">
        <f>IF(BC246="R", $CA246, IF(OR(BC246="P", BC246="T", BC246="N"), 0, IF($C246="DM", $T246, IF(OR(BC246="Y", BC246="IR"),$AM246,IF(BC246="C", IF($BI246="Y", IF($BA246="C", IF($AF246="N/A", $Q246, $AF246), IF($AF246="N/A", $T246, $AM246)), IF($AG246="N/A", $T246,$AG246)))))))</f>
        <v>0</v>
      </c>
      <c r="BV246" s="16">
        <f>IF(BD246="R", $CA246, IF(OR(BD246="P", BD246="T", BD246="N"), 0, IF($C246="DM", $T246, IF(OR(BD246="Y", BD246="IR"),$AM246,IF(BD246="C", IF($BI246="Y", IF($BA246="C", IF($AF246="N/A", $Q246, $AF246), IF($AF246="N/A", $T246, $AM246)), IF($AG246="N/A", $T246,$AG246)))))))</f>
        <v>0</v>
      </c>
      <c r="BW246" s="16">
        <f>IF(BE246="R", $CA246, IF(OR(BE246="P", BE246="T", BE246="N"), 0, IF($C246="DM", $T246, IF(OR(BE246="Y", BE246="IR"),$AM246,IF(BE246="C", IF($BI246="Y", IF($BA246="C", IF($AF246="N/A", $Q246, $AF246), IF($AF246="N/A", $T246, $AM246)), IF($AG246="N/A", $T246,$AG246)))))))</f>
        <v>0</v>
      </c>
      <c r="BX246" s="16">
        <f>IF(BF246="R", $CA246, IF(OR(BF246="P", BF246="T", BF246="N"), 0, IF($C246="DM", $T246, IF(OR(BF246="Y", BF246="IR"),$AM246,IF(BF246="C", IF($BI246="Y", IF($BA246="C", IF($AF246="N/A", $Q246, $AF246), IF($AF246="N/A", $T246, $AM246)), IF($AG246="N/A", $T246,$AG246)))))))</f>
        <v>0</v>
      </c>
      <c r="BY246" s="16">
        <f>IF(BG246="R", $CA246, IF(OR(BG246="P", BG246="T", BG246="N"), 0, IF($C246="DM", $T246, IF(OR(BG246="Y", BG246="IR"),$AM246,IF(BG246="C", IF($BI246="Y", IF($BA246="C", IF($AF246="N/A", $Q246, $AF246), IF($AF246="N/A", $T246, $AM246)), IF($AG246="N/A", $T246,$AG246)))))))</f>
        <v>0</v>
      </c>
      <c r="BZ246" s="16">
        <f>IF(BH246="R", $CA246, IF(OR(BH246="P", BH246="T", BH246="N"), 0, IF($C246="DM", $T246, IF(OR(BH246="Y", BH246="IR"),$AM246,IF(BH246="C", IF($BI246="Y", IF($BA246="C", IF($AF246="N/A", $Q246, $AF246), IF($AF246="N/A", $T246, $AM246)), IF($AG246="N/A", $T246,$AG246)))))))</f>
        <v>0</v>
      </c>
      <c r="CA246" s="15" t="s">
        <v>75</v>
      </c>
      <c r="CB246" s="16">
        <f>BZ246</f>
        <v>0</v>
      </c>
      <c r="CC246" s="15">
        <f>IF(OR($BH246="T", $BH246="R"), 0, IF($BH246="C", IF($BI246="Y", IF($BA246="C", 0, IF(AF246="N/A", Q246-T246, AF246-AG246)), IF($AF246="N/A", U246, AH246)), AN246))</f>
        <v>1</v>
      </c>
      <c r="CD246" s="15" t="str">
        <f>IF(OR($BH246="T", $BH246="R"), 0, IF($BH246="C", IF($BI246="Y", 0, IF($AF246="N/A", V246, AI246)), AO246))</f>
        <v>N/A</v>
      </c>
      <c r="CE246" s="15" t="str">
        <f>IF(OR($BH246="T", $BH246="R"), 0, IF($BH246="C", IF($BI246="Y", 0, IF($AF246="N/A", W246, AJ246)), AP246))</f>
        <v>N/A</v>
      </c>
      <c r="CF246" s="15" t="str">
        <f>IF(OR($BH246="T", $BH246="R"), 0, IF($BH246="C", IF($BI246="Y", 0, IF($AF246="N/A", X246, AK246)), AQ246))</f>
        <v>N/A</v>
      </c>
      <c r="CG246" t="str">
        <f>IF(AC246="N/A", "S:"&amp;L246&amp;" G:"&amp;M246&amp;" GR:"&amp;Q246, IF(AC246=0, "S:"&amp;L246&amp;" G:"&amp;M246&amp;" GR:"&amp;Q246, "S:"&amp;L246&amp;"/"&amp;AD246&amp;" G:"&amp;AE246&amp;" GR:"&amp;AF246))</f>
        <v>S:1 G:0 GR:0</v>
      </c>
    </row>
    <row r="247" spans="1:85" x14ac:dyDescent="0.25">
      <c r="A247" s="14">
        <v>5107</v>
      </c>
      <c r="B247" s="15" t="s">
        <v>1442</v>
      </c>
      <c r="C247" s="15" t="s">
        <v>69</v>
      </c>
      <c r="D247" s="15" t="s">
        <v>57</v>
      </c>
      <c r="E247" s="15">
        <f>VLOOKUP(B247, 'Rookie Year'!$A$2:$B$55679,2,FALSE)</f>
        <v>2016</v>
      </c>
      <c r="F247" s="15">
        <v>2023</v>
      </c>
      <c r="G247" s="15" t="s">
        <v>42</v>
      </c>
      <c r="H247" s="15" t="s">
        <v>1928</v>
      </c>
      <c r="I247" s="16">
        <v>1</v>
      </c>
      <c r="J247" s="15">
        <v>3</v>
      </c>
      <c r="K247" s="17">
        <f>IF(AND(G247&lt;&gt;"N",R247="N/A"), IF(I247&lt;4, 0, 0.25),IF(I247=1, IF(J247=1,0.25, 0.25), IF(I247&lt;13, 0.25, IF(I247&lt;26, 0.4, IF(I247&lt;51, 0.6, 0.75)))))</f>
        <v>0.25</v>
      </c>
      <c r="L247" s="16">
        <f>I247-M247</f>
        <v>0</v>
      </c>
      <c r="M247" s="16">
        <f>ROUNDUP(I247*K247,0)</f>
        <v>1</v>
      </c>
      <c r="N247" s="16">
        <f>M247*J247</f>
        <v>3</v>
      </c>
      <c r="O247" s="16">
        <v>1</v>
      </c>
      <c r="P247" s="16">
        <v>0</v>
      </c>
      <c r="Q247" s="16">
        <f>N247-O247-P247</f>
        <v>2</v>
      </c>
      <c r="R247" s="15" t="s">
        <v>75</v>
      </c>
      <c r="S247" s="15">
        <f>IF(R247="N/A", J247-($B$1-F247), J247-($B$1-R247))</f>
        <v>2</v>
      </c>
      <c r="T247" s="16">
        <v>1</v>
      </c>
      <c r="U247" s="16">
        <v>1</v>
      </c>
      <c r="V247" s="16" t="str">
        <f>IF($S247&lt;3, "N/A", $M247)</f>
        <v>N/A</v>
      </c>
      <c r="W247" s="16" t="str">
        <f>IF($S247&lt;4, "N/A", $M247)</f>
        <v>N/A</v>
      </c>
      <c r="X247" s="16" t="str">
        <f>IF($S247&lt;5, "N/A", $M247)</f>
        <v>N/A</v>
      </c>
      <c r="Y247" s="15" t="str">
        <f>IF(SUM(T247:X247)&lt;&gt;Q247, "CHECK", "OK")</f>
        <v>OK</v>
      </c>
      <c r="Z247" s="15" t="str">
        <f>IF(F247=$B$1, "No", IF(S247=1, "Yes", "No"))</f>
        <v>No</v>
      </c>
      <c r="AA247" s="18" t="str">
        <f>IF(C247="DM", "N/A", IF(Z247="No","N/A",VLOOKUP(B247,'Extension List'!$A$3:$R$1972,18,FALSE)))</f>
        <v>N/A</v>
      </c>
      <c r="AB247" s="15" t="str">
        <f>IF(C247="DM", "N/A", IF(Z247="No","N/A",VLOOKUP(B247,'Extension List'!$A$3:$T$1972,20,FALSE)))</f>
        <v>N/A</v>
      </c>
      <c r="AC247" s="15" t="str">
        <f>IF(AA247="N/A", "N/A", 0)</f>
        <v>N/A</v>
      </c>
      <c r="AD247" s="16" t="str">
        <f>IF(AE247="N/A", "N/A", AA247-AE247)</f>
        <v>N/A</v>
      </c>
      <c r="AE247" s="16" t="str">
        <f>IF(AA247="N/A", "N/A", IF(AC247&gt;0, IF(AA247&lt;13, ROUNDUP(0.25*AA247,0), IF(AA247&lt;26, ROUNDUP(0.4*AA247,0), IF(AA247&lt;51, ROUNDUP(0.6*AA247,0), ROUNDUP(0.75*AA247,0)))), "N/A"))</f>
        <v>N/A</v>
      </c>
      <c r="AF247" s="16" t="str">
        <f>IF(AD247="N/A","N/A", (AE247*AC247)+Q247)</f>
        <v>N/A</v>
      </c>
      <c r="AG247" s="16" t="str">
        <f>IF($AF247="N/A", "N/A", "TBC")</f>
        <v>N/A</v>
      </c>
      <c r="AH247" s="16" t="str">
        <f>IF($AF247="N/A", "N/A", "TBC")</f>
        <v>N/A</v>
      </c>
      <c r="AI247" s="16" t="str">
        <f>IF($AF247="N/A","N/A",IF(AC247&gt;1,"TBC","N/A"))</f>
        <v>N/A</v>
      </c>
      <c r="AJ247" s="16" t="str">
        <f>IF($AF247="N/A","N/A",IF(AC247&gt;2,"TBC","N/A"))</f>
        <v>N/A</v>
      </c>
      <c r="AK247" s="16" t="str">
        <f>IF($AF247="N/A","N/A",IF(AC247&gt;3,"TBC","N/A"))</f>
        <v>N/A</v>
      </c>
      <c r="AL247" s="16" t="str">
        <f>IF(AC247="N/A","N/A",IF(AC247&gt;0,IF(SUM(AG247:AK247)&lt;&gt;AF247,"CHECK","OK"),"N/A"))</f>
        <v>N/A</v>
      </c>
      <c r="AM247" s="16">
        <f>IF(AD247="N/A", L247+T247, L247+AG247)</f>
        <v>1</v>
      </c>
      <c r="AN247" s="16">
        <f>IF(AD247="N/A", IF(U247="N/A", "N/A", L247+U247), AD247+AH247)</f>
        <v>1</v>
      </c>
      <c r="AO247" s="16" t="str">
        <f>IF(AD247="N/A", IF(V247="N/A", "N/A", L247+V247), IF(AI247="N/A", "N/A", AD247+AI247))</f>
        <v>N/A</v>
      </c>
      <c r="AP247" s="16" t="str">
        <f>IF(AD247="N/A", IF(W247="N/A", "N/A", L247+W247), IF(AJ247="N/A", "N/A", AD247+AJ247))</f>
        <v>N/A</v>
      </c>
      <c r="AQ247" s="16" t="str">
        <f>IF(AD247="N/A", IF(X247="N/A", "N/A", L247+X247), IF(AK247="N/A", "N/A", AD247+AK247))</f>
        <v>N/A</v>
      </c>
      <c r="AR247" s="15" t="s">
        <v>40</v>
      </c>
      <c r="AS247" s="15" t="s">
        <v>40</v>
      </c>
      <c r="AT247" s="15" t="s">
        <v>40</v>
      </c>
      <c r="AU247" s="15" t="s">
        <v>40</v>
      </c>
      <c r="AV247" s="15" t="s">
        <v>40</v>
      </c>
      <c r="AW247" s="15" t="s">
        <v>40</v>
      </c>
      <c r="AX247" s="15" t="s">
        <v>40</v>
      </c>
      <c r="AY247" s="15" t="s">
        <v>40</v>
      </c>
      <c r="AZ247" s="15" t="s">
        <v>40</v>
      </c>
      <c r="BA247" s="15" t="s">
        <v>40</v>
      </c>
      <c r="BB247" s="15" t="s">
        <v>40</v>
      </c>
      <c r="BC247" s="15" t="s">
        <v>40</v>
      </c>
      <c r="BD247" s="15" t="s">
        <v>40</v>
      </c>
      <c r="BE247" s="15" t="s">
        <v>40</v>
      </c>
      <c r="BF247" s="15" t="s">
        <v>40</v>
      </c>
      <c r="BG247" s="15" t="s">
        <v>40</v>
      </c>
      <c r="BH247" s="15" t="s">
        <v>40</v>
      </c>
      <c r="BI247" s="15"/>
      <c r="BJ247" s="16">
        <f>IF(AR247="R", $CA247, IF(OR(AR247="P", AR247="T", AR247="N"), 0, IF($C247="DM", $T247, IF(OR(AR247="Y", AR247="IR"),$AM247,IF(AR247="C", IF($BI247="Y", IF($AF247="N/A", $Q247, $AF247), IF($AG247="N/A", $T247,$AG247)))))))</f>
        <v>1</v>
      </c>
      <c r="BK247" s="16">
        <f>IF(AS247="R", $CA247, IF(OR(AS247="P", AS247="T", AS247="N"), 0, IF($C247="DM", $T247, IF(OR(AS247="Y", AS247="IR"),$AM247,IF(AS247="C", IF($BI247="Y", IF($AF247="N/A", $Q247, $AF247), IF($AG247="N/A", $T247,$AG247)))))))</f>
        <v>1</v>
      </c>
      <c r="BL247" s="16">
        <f>IF(AT247="R", $CA247, IF(OR(AT247="P", AT247="T", AT247="N"), 0, IF($C247="DM", $T247, IF(OR(AT247="Y", AT247="IR"),$AM247,IF(AT247="C", IF($BI247="Y", IF($AF247="N/A", $Q247, $AF247), IF($AG247="N/A", $T247,$AG247)))))))</f>
        <v>1</v>
      </c>
      <c r="BM247" s="16">
        <f>IF(AU247="R", $CA247, IF(OR(AU247="P", AU247="T", AU247="N"), 0, IF($C247="DM", $T247, IF(OR(AU247="Y", AU247="IR"),$AM247,IF(AU247="C", IF($BI247="Y", IF($AF247="N/A", $Q247, $AF247), IF($AG247="N/A", $T247,$AG247)))))))</f>
        <v>1</v>
      </c>
      <c r="BN247" s="16">
        <f>IF(AV247="R", $CA247, IF(OR(AV247="P", AV247="T", AV247="N"), 0, IF($C247="DM", $T247, IF(OR(AV247="Y", AV247="IR"),$AM247,IF(AV247="C", IF($BI247="Y", IF($AF247="N/A", $Q247, $AF247), IF($AG247="N/A", $T247,$AG247)))))))</f>
        <v>1</v>
      </c>
      <c r="BO247" s="16">
        <f>IF(AW247="R", $CA247, IF(OR(AW247="P", AW247="T", AW247="N"), 0, IF($C247="DM", $T247, IF(OR(AW247="Y", AW247="IR"),$AM247,IF(AW247="C", IF($BI247="Y", IF($AF247="N/A", $Q247, $AF247), IF($AG247="N/A", $T247,$AG247)))))))</f>
        <v>1</v>
      </c>
      <c r="BP247" s="16">
        <f>IF(AX247="R", $CA247, IF(OR(AX247="P", AX247="T", AX247="N"), 0, IF($C247="DM", $T247, IF(OR(AX247="Y", AX247="IR"),$AM247,IF(AX247="C", IF($BI247="Y", IF($AF247="N/A", $Q247, $AF247), IF($AG247="N/A", $T247,$AG247)))))))</f>
        <v>1</v>
      </c>
      <c r="BQ247" s="16">
        <f>IF(AY247="R", $CA247, IF(OR(AY247="P", AY247="T", AY247="N"), 0, IF($C247="DM", $T247, IF(OR(AY247="Y", AY247="IR"),$AM247,IF(AY247="C", IF($BI247="Y", IF($AF247="N/A", $Q247, $AF247), IF($AG247="N/A", $T247,$AG247)))))))</f>
        <v>1</v>
      </c>
      <c r="BR247" s="16">
        <f>IF(AZ247="R", $CA247, IF(OR(AZ247="P", AZ247="T", AZ247="N"), 0, IF($C247="DM", $T247, IF(OR(AZ247="Y", AZ247="IR"),$AM247,IF(AZ247="C", IF($BI247="Y", IF($AF247="N/A", $Q247, $AF247), IF($AG247="N/A", $T247,$AG247)))))))</f>
        <v>1</v>
      </c>
      <c r="BS247" s="16">
        <f>IF(BA247="R", $CA247, IF(OR(BA247="P", BA247="T", BA247="N"), 0, IF($C247="DM", $T247, IF(OR(BA247="Y", BA247="IR"),$AM247,IF(BA247="C", IF($BI247="Y", IF($AF247="N/A", $Q247, $AF247), IF($AG247="N/A", $T247,$AG247)))))))</f>
        <v>1</v>
      </c>
      <c r="BT247" s="16">
        <f>IF(BB247="R", $CA247, IF(OR(BB247="P", BB247="T", BB247="N"), 0, IF($C247="DM", $T247, IF(OR(BB247="Y", BB247="IR"),$AM247,IF(BB247="C", IF($BI247="Y", IF($BA247="C", IF($AF247="N/A", $Q247, $AF247), IF($AF247="N/A", $T247, $AM247)), IF($AG247="N/A", $T247,$AG247)))))))</f>
        <v>1</v>
      </c>
      <c r="BU247" s="16">
        <f>IF(BC247="R", $CA247, IF(OR(BC247="P", BC247="T", BC247="N"), 0, IF($C247="DM", $T247, IF(OR(BC247="Y", BC247="IR"),$AM247,IF(BC247="C", IF($BI247="Y", IF($BA247="C", IF($AF247="N/A", $Q247, $AF247), IF($AF247="N/A", $T247, $AM247)), IF($AG247="N/A", $T247,$AG247)))))))</f>
        <v>1</v>
      </c>
      <c r="BV247" s="16">
        <f>IF(BD247="R", $CA247, IF(OR(BD247="P", BD247="T", BD247="N"), 0, IF($C247="DM", $T247, IF(OR(BD247="Y", BD247="IR"),$AM247,IF(BD247="C", IF($BI247="Y", IF($BA247="C", IF($AF247="N/A", $Q247, $AF247), IF($AF247="N/A", $T247, $AM247)), IF($AG247="N/A", $T247,$AG247)))))))</f>
        <v>1</v>
      </c>
      <c r="BW247" s="16">
        <f>IF(BE247="R", $CA247, IF(OR(BE247="P", BE247="T", BE247="N"), 0, IF($C247="DM", $T247, IF(OR(BE247="Y", BE247="IR"),$AM247,IF(BE247="C", IF($BI247="Y", IF($BA247="C", IF($AF247="N/A", $Q247, $AF247), IF($AF247="N/A", $T247, $AM247)), IF($AG247="N/A", $T247,$AG247)))))))</f>
        <v>1</v>
      </c>
      <c r="BX247" s="16">
        <f>IF(BF247="R", $CA247, IF(OR(BF247="P", BF247="T", BF247="N"), 0, IF($C247="DM", $T247, IF(OR(BF247="Y", BF247="IR"),$AM247,IF(BF247="C", IF($BI247="Y", IF($BA247="C", IF($AF247="N/A", $Q247, $AF247), IF($AF247="N/A", $T247, $AM247)), IF($AG247="N/A", $T247,$AG247)))))))</f>
        <v>1</v>
      </c>
      <c r="BY247" s="16">
        <f>IF(BG247="R", $CA247, IF(OR(BG247="P", BG247="T", BG247="N"), 0, IF($C247="DM", $T247, IF(OR(BG247="Y", BG247="IR"),$AM247,IF(BG247="C", IF($BI247="Y", IF($BA247="C", IF($AF247="N/A", $Q247, $AF247), IF($AF247="N/A", $T247, $AM247)), IF($AG247="N/A", $T247,$AG247)))))))</f>
        <v>1</v>
      </c>
      <c r="BZ247" s="16">
        <f>IF(BH247="R", $CA247, IF(OR(BH247="P", BH247="T", BH247="N"), 0, IF($C247="DM", $T247, IF(OR(BH247="Y", BH247="IR"),$AM247,IF(BH247="C", IF($BI247="Y", IF($BA247="C", IF($AF247="N/A", $Q247, $AF247), IF($AF247="N/A", $T247, $AM247)), IF($AG247="N/A", $T247,$AG247)))))))</f>
        <v>1</v>
      </c>
      <c r="CA247" s="15" t="s">
        <v>75</v>
      </c>
      <c r="CB247" s="16">
        <f>BZ247</f>
        <v>1</v>
      </c>
      <c r="CC247" s="15">
        <f>IF(OR($BH247="T", $BH247="R"), 0, IF($BH247="C", IF($BI247="Y", IF($BA247="C", 0, IF(AF247="N/A", Q247-T247, AF247-AG247)), IF($AF247="N/A", U247, AH247)), AN247))</f>
        <v>1</v>
      </c>
      <c r="CD247" s="15" t="str">
        <f>IF(OR($BH247="T", $BH247="R"), 0, IF($BH247="C", IF($BI247="Y", 0, IF($AF247="N/A", V247, AI247)), AO247))</f>
        <v>N/A</v>
      </c>
      <c r="CE247" s="15" t="str">
        <f>IF(OR($BH247="T", $BH247="R"), 0, IF($BH247="C", IF($BI247="Y", 0, IF($AF247="N/A", W247, AJ247)), AP247))</f>
        <v>N/A</v>
      </c>
      <c r="CF247" s="15" t="str">
        <f>IF(OR($BH247="T", $BH247="R"), 0, IF($BH247="C", IF($BI247="Y", 0, IF($AF247="N/A", X247, AK247)), AQ247))</f>
        <v>N/A</v>
      </c>
      <c r="CG247" t="str">
        <f>IF(AC247="N/A", "S:"&amp;L247&amp;" G:"&amp;M247&amp;" GR:"&amp;Q247, IF(AC247=0, "S:"&amp;L247&amp;" G:"&amp;M247&amp;" GR:"&amp;Q247, "S:"&amp;L247&amp;"/"&amp;AD247&amp;" G:"&amp;AE247&amp;" GR:"&amp;AF247))</f>
        <v>S:0 G:1 GR:2</v>
      </c>
    </row>
    <row r="248" spans="1:85" x14ac:dyDescent="0.25">
      <c r="A248" s="14">
        <v>5728</v>
      </c>
      <c r="B248" s="15" t="s">
        <v>2843</v>
      </c>
      <c r="C248" s="15" t="s">
        <v>69</v>
      </c>
      <c r="D248" s="15" t="s">
        <v>57</v>
      </c>
      <c r="E248" s="15">
        <f>VLOOKUP(B248, 'Rookie Year'!$A$2:$B$55679,2,FALSE)</f>
        <v>2023</v>
      </c>
      <c r="F248" s="15">
        <v>2024</v>
      </c>
      <c r="G248" s="15" t="s">
        <v>42</v>
      </c>
      <c r="H248" s="15">
        <v>0</v>
      </c>
      <c r="I248" s="16">
        <v>1</v>
      </c>
      <c r="J248" s="15">
        <v>1</v>
      </c>
      <c r="K248" s="17">
        <f>IF(AND(G248&lt;&gt;"N",R248="N/A"), IF(I248&lt;4, 0, 0.25),IF(I248=1, IF(J248=1,0.25, 0.25), IF(I248&lt;13, 0.25, IF(I248&lt;26, 0.4, IF(I248&lt;51, 0.6, 0.75)))))</f>
        <v>0.25</v>
      </c>
      <c r="L248" s="16">
        <f>I248-M248</f>
        <v>0</v>
      </c>
      <c r="M248" s="16">
        <f>ROUNDUP(I248*K248,0)</f>
        <v>1</v>
      </c>
      <c r="N248" s="16">
        <f>M248*J248</f>
        <v>1</v>
      </c>
      <c r="O248" s="16">
        <v>0</v>
      </c>
      <c r="P248" s="16">
        <v>0</v>
      </c>
      <c r="Q248" s="16">
        <f>N248-O248-P248</f>
        <v>1</v>
      </c>
      <c r="R248" s="15" t="s">
        <v>75</v>
      </c>
      <c r="S248" s="15">
        <f>IF(R248="N/A", J248-($B$1-F248), J248-($B$1-R248))</f>
        <v>1</v>
      </c>
      <c r="T248" s="16">
        <f>IF($S248&lt;1, "N/A", $M248)</f>
        <v>1</v>
      </c>
      <c r="U248" s="16" t="str">
        <f>IF($S248&lt;2, "N/A", $M248)</f>
        <v>N/A</v>
      </c>
      <c r="V248" s="16" t="str">
        <f>IF($S248&lt;3, "N/A", $M248)</f>
        <v>N/A</v>
      </c>
      <c r="W248" s="16" t="str">
        <f>IF($S248&lt;4, "N/A", $M248)</f>
        <v>N/A</v>
      </c>
      <c r="X248" s="16" t="str">
        <f>IF($S248&lt;5, "N/A", $M248)</f>
        <v>N/A</v>
      </c>
      <c r="Y248" s="15" t="str">
        <f>IF(SUM(T248:X248)&lt;&gt;Q248, "CHECK", "OK")</f>
        <v>OK</v>
      </c>
      <c r="Z248" s="15" t="str">
        <f>IF(F248=$B$1, "No", IF(S248=1, "Yes", "No"))</f>
        <v>No</v>
      </c>
      <c r="AA248" s="18" t="str">
        <f>IF(C248="DM", "N/A", IF(Z248="No","N/A",VLOOKUP(B248,'Extension List'!$A$3:$R$1972,18,FALSE)))</f>
        <v>N/A</v>
      </c>
      <c r="AB248" s="15" t="str">
        <f>IF(C248="DM", "N/A", IF(Z248="No","N/A",VLOOKUP(B248,'Extension List'!$A$3:$T$1972,20,FALSE)))</f>
        <v>N/A</v>
      </c>
      <c r="AC248" s="15" t="str">
        <f>IF(AA248="N/A", "N/A", 0)</f>
        <v>N/A</v>
      </c>
      <c r="AD248" s="16" t="str">
        <f>IF(AE248="N/A", "N/A", AA248-AE248)</f>
        <v>N/A</v>
      </c>
      <c r="AE248" s="16" t="str">
        <f>IF(AA248="N/A", "N/A", IF(AC248&gt;0, IF(AA248&lt;13, ROUNDUP(0.25*AA248,0), IF(AA248&lt;26, ROUNDUP(0.4*AA248,0), IF(AA248&lt;51, ROUNDUP(0.6*AA248,0), ROUNDUP(0.75*AA248,0)))), "N/A"))</f>
        <v>N/A</v>
      </c>
      <c r="AF248" s="16" t="str">
        <f>IF(AD248="N/A","N/A", (AE248*AC248)+Q248)</f>
        <v>N/A</v>
      </c>
      <c r="AG248" s="16" t="str">
        <f>IF($AF248="N/A", "N/A", "TBC")</f>
        <v>N/A</v>
      </c>
      <c r="AH248" s="16" t="str">
        <f>IF($AF248="N/A", "N/A", "TBC")</f>
        <v>N/A</v>
      </c>
      <c r="AI248" s="16" t="str">
        <f>IF($AF248="N/A","N/A",IF(AC248&gt;1,"TBC","N/A"))</f>
        <v>N/A</v>
      </c>
      <c r="AJ248" s="16" t="str">
        <f>IF($AF248="N/A","N/A",IF(AC248&gt;2,"TBC","N/A"))</f>
        <v>N/A</v>
      </c>
      <c r="AK248" s="16" t="str">
        <f>IF($AF248="N/A","N/A",IF(AC248&gt;3,"TBC","N/A"))</f>
        <v>N/A</v>
      </c>
      <c r="AL248" s="16" t="str">
        <f>IF(AC248="N/A","N/A",IF(AC248&gt;0,IF(SUM(AG248:AK248)&lt;&gt;AF248,"CHECK","OK"),"N/A"))</f>
        <v>N/A</v>
      </c>
      <c r="AM248" s="16">
        <f>IF(AD248="N/A", L248+T248, L248+AG248)</f>
        <v>1</v>
      </c>
      <c r="AN248" s="16" t="str">
        <f>IF(AD248="N/A", IF(U248="N/A", "N/A", L248+U248), AD248+AH248)</f>
        <v>N/A</v>
      </c>
      <c r="AO248" s="16" t="str">
        <f>IF(AD248="N/A", IF(V248="N/A", "N/A", L248+V248), IF(AI248="N/A", "N/A", AD248+AI248))</f>
        <v>N/A</v>
      </c>
      <c r="AP248" s="16" t="str">
        <f>IF(AD248="N/A", IF(W248="N/A", "N/A", L248+W248), IF(AJ248="N/A", "N/A", AD248+AJ248))</f>
        <v>N/A</v>
      </c>
      <c r="AQ248" s="16" t="str">
        <f>IF(AD248="N/A", IF(X248="N/A", "N/A", L248+X248), IF(AK248="N/A", "N/A", AD248+AK248))</f>
        <v>N/A</v>
      </c>
      <c r="AR248" s="15" t="s">
        <v>40</v>
      </c>
      <c r="AS248" s="15" t="s">
        <v>40</v>
      </c>
      <c r="AT248" s="15" t="s">
        <v>40</v>
      </c>
      <c r="AU248" s="15" t="s">
        <v>40</v>
      </c>
      <c r="AV248" s="15" t="s">
        <v>40</v>
      </c>
      <c r="AW248" s="15" t="s">
        <v>40</v>
      </c>
      <c r="AX248" s="15" t="s">
        <v>40</v>
      </c>
      <c r="AY248" s="15" t="s">
        <v>40</v>
      </c>
      <c r="AZ248" s="15" t="s">
        <v>40</v>
      </c>
      <c r="BA248" s="15" t="s">
        <v>40</v>
      </c>
      <c r="BB248" s="15" t="s">
        <v>40</v>
      </c>
      <c r="BC248" s="15" t="s">
        <v>40</v>
      </c>
      <c r="BD248" s="15" t="s">
        <v>40</v>
      </c>
      <c r="BE248" s="15" t="s">
        <v>40</v>
      </c>
      <c r="BF248" s="15" t="s">
        <v>40</v>
      </c>
      <c r="BG248" s="15" t="s">
        <v>40</v>
      </c>
      <c r="BH248" s="15" t="s">
        <v>40</v>
      </c>
      <c r="BJ248" s="16">
        <f>IF(AR248="R", $CA248, IF(OR(AR248="P", AR248="T", AR248="N"), 0, IF($C248="DM", $T248, IF(OR(AR248="Y", AR248="IR"),$AM248,IF(AR248="C", IF($BI248="Y", IF($AF248="N/A", $Q248, $AF248), IF($AG248="N/A", $T248,$AG248)))))))</f>
        <v>1</v>
      </c>
      <c r="BK248" s="16">
        <f>IF(AS248="R", $CA248, IF(OR(AS248="P", AS248="T", AS248="N"), 0, IF($C248="DM", $T248, IF(OR(AS248="Y", AS248="IR"),$AM248,IF(AS248="C", IF($BI248="Y", IF($AF248="N/A", $Q248, $AF248), IF($AG248="N/A", $T248,$AG248)))))))</f>
        <v>1</v>
      </c>
      <c r="BL248" s="16">
        <f>IF(AT248="R", $CA248, IF(OR(AT248="P", AT248="T", AT248="N"), 0, IF($C248="DM", $T248, IF(OR(AT248="Y", AT248="IR"),$AM248,IF(AT248="C", IF($BI248="Y", IF($AF248="N/A", $Q248, $AF248), IF($AG248="N/A", $T248,$AG248)))))))</f>
        <v>1</v>
      </c>
      <c r="BM248" s="16">
        <f>IF(AU248="R", $CA248, IF(OR(AU248="P", AU248="T", AU248="N"), 0, IF($C248="DM", $T248, IF(OR(AU248="Y", AU248="IR"),$AM248,IF(AU248="C", IF($BI248="Y", IF($AF248="N/A", $Q248, $AF248), IF($AG248="N/A", $T248,$AG248)))))))</f>
        <v>1</v>
      </c>
      <c r="BN248" s="16">
        <f>IF(AV248="R", $CA248, IF(OR(AV248="P", AV248="T", AV248="N"), 0, IF($C248="DM", $T248, IF(OR(AV248="Y", AV248="IR"),$AM248,IF(AV248="C", IF($BI248="Y", IF($AF248="N/A", $Q248, $AF248), IF($AG248="N/A", $T248,$AG248)))))))</f>
        <v>1</v>
      </c>
      <c r="BO248" s="16">
        <f>IF(AW248="R", $CA248, IF(OR(AW248="P", AW248="T", AW248="N"), 0, IF($C248="DM", $T248, IF(OR(AW248="Y", AW248="IR"),$AM248,IF(AW248="C", IF($BI248="Y", IF($AF248="N/A", $Q248, $AF248), IF($AG248="N/A", $T248,$AG248)))))))</f>
        <v>1</v>
      </c>
      <c r="BP248" s="16">
        <f>IF(AX248="R", $CA248, IF(OR(AX248="P", AX248="T", AX248="N"), 0, IF($C248="DM", $T248, IF(OR(AX248="Y", AX248="IR"),$AM248,IF(AX248="C", IF($BI248="Y", IF($AF248="N/A", $Q248, $AF248), IF($AG248="N/A", $T248,$AG248)))))))</f>
        <v>1</v>
      </c>
      <c r="BQ248" s="16">
        <f>IF(AY248="R", $CA248, IF(OR(AY248="P", AY248="T", AY248="N"), 0, IF($C248="DM", $T248, IF(OR(AY248="Y", AY248="IR"),$AM248,IF(AY248="C", IF($BI248="Y", IF($AF248="N/A", $Q248, $AF248), IF($AG248="N/A", $T248,$AG248)))))))</f>
        <v>1</v>
      </c>
      <c r="BR248" s="16">
        <f>IF(AZ248="R", $CA248, IF(OR(AZ248="P", AZ248="T", AZ248="N"), 0, IF($C248="DM", $T248, IF(OR(AZ248="Y", AZ248="IR"),$AM248,IF(AZ248="C", IF($BI248="Y", IF($AF248="N/A", $Q248, $AF248), IF($AG248="N/A", $T248,$AG248)))))))</f>
        <v>1</v>
      </c>
      <c r="BS248" s="16">
        <f>IF(BA248="R", $CA248, IF(OR(BA248="P", BA248="T", BA248="N"), 0, IF($C248="DM", $T248, IF(OR(BA248="Y", BA248="IR"),$AM248,IF(BA248="C", IF($BI248="Y", IF($AF248="N/A", $Q248, $AF248), IF($AG248="N/A", $T248,$AG248)))))))</f>
        <v>1</v>
      </c>
      <c r="BT248" s="16">
        <f>IF(BB248="R", $CA248, IF(OR(BB248="P", BB248="T", BB248="N"), 0, IF($C248="DM", $T248, IF(OR(BB248="Y", BB248="IR"),$AM248,IF(BB248="C", IF($BI248="Y", IF($BA248="C", IF($AF248="N/A", $Q248, $AF248), IF($AF248="N/A", $T248, $AM248)), IF($AG248="N/A", $T248,$AG248)))))))</f>
        <v>1</v>
      </c>
      <c r="BU248" s="16">
        <f>IF(BC248="R", $CA248, IF(OR(BC248="P", BC248="T", BC248="N"), 0, IF($C248="DM", $T248, IF(OR(BC248="Y", BC248="IR"),$AM248,IF(BC248="C", IF($BI248="Y", IF($BA248="C", IF($AF248="N/A", $Q248, $AF248), IF($AF248="N/A", $T248, $AM248)), IF($AG248="N/A", $T248,$AG248)))))))</f>
        <v>1</v>
      </c>
      <c r="BV248" s="16">
        <f>IF(BD248="R", $CA248, IF(OR(BD248="P", BD248="T", BD248="N"), 0, IF($C248="DM", $T248, IF(OR(BD248="Y", BD248="IR"),$AM248,IF(BD248="C", IF($BI248="Y", IF($BA248="C", IF($AF248="N/A", $Q248, $AF248), IF($AF248="N/A", $T248, $AM248)), IF($AG248="N/A", $T248,$AG248)))))))</f>
        <v>1</v>
      </c>
      <c r="BW248" s="16">
        <f>IF(BE248="R", $CA248, IF(OR(BE248="P", BE248="T", BE248="N"), 0, IF($C248="DM", $T248, IF(OR(BE248="Y", BE248="IR"),$AM248,IF(BE248="C", IF($BI248="Y", IF($BA248="C", IF($AF248="N/A", $Q248, $AF248), IF($AF248="N/A", $T248, $AM248)), IF($AG248="N/A", $T248,$AG248)))))))</f>
        <v>1</v>
      </c>
      <c r="BX248" s="16">
        <f>IF(BF248="R", $CA248, IF(OR(BF248="P", BF248="T", BF248="N"), 0, IF($C248="DM", $T248, IF(OR(BF248="Y", BF248="IR"),$AM248,IF(BF248="C", IF($BI248="Y", IF($BA248="C", IF($AF248="N/A", $Q248, $AF248), IF($AF248="N/A", $T248, $AM248)), IF($AG248="N/A", $T248,$AG248)))))))</f>
        <v>1</v>
      </c>
      <c r="BY248" s="16">
        <f>IF(BG248="R", $CA248, IF(OR(BG248="P", BG248="T", BG248="N"), 0, IF($C248="DM", $T248, IF(OR(BG248="Y", BG248="IR"),$AM248,IF(BG248="C", IF($BI248="Y", IF($BA248="C", IF($AF248="N/A", $Q248, $AF248), IF($AF248="N/A", $T248, $AM248)), IF($AG248="N/A", $T248,$AG248)))))))</f>
        <v>1</v>
      </c>
      <c r="BZ248" s="16">
        <f>IF(BH248="R", $CA248, IF(OR(BH248="P", BH248="T", BH248="N"), 0, IF($C248="DM", $T248, IF(OR(BH248="Y", BH248="IR"),$AM248,IF(BH248="C", IF($BI248="Y", IF($BA248="C", IF($AF248="N/A", $Q248, $AF248), IF($AF248="N/A", $T248, $AM248)), IF($AG248="N/A", $T248,$AG248)))))))</f>
        <v>1</v>
      </c>
      <c r="CA248" s="15" t="s">
        <v>75</v>
      </c>
      <c r="CB248" s="16">
        <f>BZ248</f>
        <v>1</v>
      </c>
      <c r="CC248" s="15" t="str">
        <f>IF(OR($BH248="T", $BH248="R"), 0, IF($BH248="C", IF($BI248="Y", IF($BA248="C", 0, IF(AF248="N/A", Q248-T248, AF248-AG248)), IF($AF248="N/A", U248, AH248)), AN248))</f>
        <v>N/A</v>
      </c>
      <c r="CD248" s="15" t="str">
        <f>IF(OR($BH248="T", $BH248="R"), 0, IF($BH248="C", IF($BI248="Y", 0, IF($AF248="N/A", V248, AI248)), AO248))</f>
        <v>N/A</v>
      </c>
      <c r="CE248" s="15" t="str">
        <f>IF(OR($BH248="T", $BH248="R"), 0, IF($BH248="C", IF($BI248="Y", 0, IF($AF248="N/A", W248, AJ248)), AP248))</f>
        <v>N/A</v>
      </c>
      <c r="CF248" s="15" t="str">
        <f>IF(OR($BH248="T", $BH248="R"), 0, IF($BH248="C", IF($BI248="Y", 0, IF($AF248="N/A", X248, AK248)), AQ248))</f>
        <v>N/A</v>
      </c>
      <c r="CG248" t="str">
        <f>IF(AC248="N/A", "S:"&amp;L248&amp;" G:"&amp;M248&amp;" GR:"&amp;Q248, IF(AC248=0, "S:"&amp;L248&amp;" G:"&amp;M248&amp;" GR:"&amp;Q248, "S:"&amp;L248&amp;"/"&amp;AD248&amp;" G:"&amp;AE248&amp;" GR:"&amp;AF248))</f>
        <v>S:0 G:1 GR:1</v>
      </c>
    </row>
    <row r="249" spans="1:85" x14ac:dyDescent="0.25">
      <c r="A249" s="14">
        <v>5110</v>
      </c>
      <c r="B249" s="15" t="s">
        <v>100</v>
      </c>
      <c r="C249" s="15" t="s">
        <v>70</v>
      </c>
      <c r="D249" s="15" t="s">
        <v>57</v>
      </c>
      <c r="E249" s="15">
        <f>VLOOKUP(B249, 'Rookie Year'!$A$2:$B$55679,2,FALSE)</f>
        <v>2018</v>
      </c>
      <c r="F249" s="15">
        <v>2023</v>
      </c>
      <c r="G249" s="15" t="s">
        <v>42</v>
      </c>
      <c r="H249" s="15" t="s">
        <v>1928</v>
      </c>
      <c r="I249" s="16">
        <v>5</v>
      </c>
      <c r="J249" s="15">
        <v>3</v>
      </c>
      <c r="K249" s="17">
        <f>IF(AND(G249&lt;&gt;"N",R249="N/A"), IF(I249&lt;4, 0, 0.25),IF(I249=1, IF(J249=1,0.25, 0.25), IF(I249&lt;13, 0.25, IF(I249&lt;26, 0.4, IF(I249&lt;51, 0.6, 0.75)))))</f>
        <v>0.25</v>
      </c>
      <c r="L249" s="16">
        <f>I249-M249</f>
        <v>3</v>
      </c>
      <c r="M249" s="16">
        <f>ROUNDUP(I249*K249,0)</f>
        <v>2</v>
      </c>
      <c r="N249" s="16">
        <f>M249*J249</f>
        <v>6</v>
      </c>
      <c r="O249" s="16">
        <v>2</v>
      </c>
      <c r="P249" s="16">
        <v>0</v>
      </c>
      <c r="Q249" s="16">
        <f>N249-O249-P249</f>
        <v>4</v>
      </c>
      <c r="R249" s="15" t="s">
        <v>75</v>
      </c>
      <c r="S249" s="15">
        <f>IF(R249="N/A", J249-($B$1-F249), J249-($B$1-R249))</f>
        <v>2</v>
      </c>
      <c r="T249" s="16">
        <v>2</v>
      </c>
      <c r="U249" s="16">
        <v>2</v>
      </c>
      <c r="V249" s="16" t="str">
        <f>IF($S249&lt;3, "N/A", $M249)</f>
        <v>N/A</v>
      </c>
      <c r="W249" s="16" t="str">
        <f>IF($S249&lt;4, "N/A", $M249)</f>
        <v>N/A</v>
      </c>
      <c r="X249" s="16" t="str">
        <f>IF($S249&lt;5, "N/A", $M249)</f>
        <v>N/A</v>
      </c>
      <c r="Y249" s="15" t="str">
        <f>IF(SUM(T249:X249)&lt;&gt;Q249, "CHECK", "OK")</f>
        <v>OK</v>
      </c>
      <c r="Z249" s="15" t="str">
        <f>IF(F249=$B$1, "No", IF(S249=1, "Yes", "No"))</f>
        <v>No</v>
      </c>
      <c r="AA249" s="18" t="str">
        <f>IF(C249="DM", "N/A", IF(Z249="No","N/A",VLOOKUP(B249,'Extension List'!$A$3:$R$1972,18,FALSE)))</f>
        <v>N/A</v>
      </c>
      <c r="AB249" s="15" t="str">
        <f>IF(C249="DM", "N/A", IF(Z249="No","N/A",VLOOKUP(B249,'Extension List'!$A$3:$T$1972,20,FALSE)))</f>
        <v>N/A</v>
      </c>
      <c r="AC249" s="15" t="str">
        <f>IF(AA249="N/A", "N/A", 0)</f>
        <v>N/A</v>
      </c>
      <c r="AD249" s="16" t="str">
        <f>IF(AE249="N/A", "N/A", AA249-AE249)</f>
        <v>N/A</v>
      </c>
      <c r="AE249" s="16" t="str">
        <f>IF(AA249="N/A", "N/A", IF(AC249&gt;0, IF(AA249&lt;13, ROUNDUP(0.25*AA249,0), IF(AA249&lt;26, ROUNDUP(0.4*AA249,0), IF(AA249&lt;51, ROUNDUP(0.6*AA249,0), ROUNDUP(0.75*AA249,0)))), "N/A"))</f>
        <v>N/A</v>
      </c>
      <c r="AF249" s="16" t="str">
        <f>IF(AD249="N/A","N/A", (AE249*AC249)+Q249)</f>
        <v>N/A</v>
      </c>
      <c r="AG249" s="16" t="str">
        <f>IF($AF249="N/A", "N/A", "TBC")</f>
        <v>N/A</v>
      </c>
      <c r="AH249" s="16" t="str">
        <f>IF($AF249="N/A", "N/A", "TBC")</f>
        <v>N/A</v>
      </c>
      <c r="AI249" s="16" t="str">
        <f>IF($AF249="N/A","N/A",IF(AC249&gt;1,"TBC","N/A"))</f>
        <v>N/A</v>
      </c>
      <c r="AJ249" s="16" t="str">
        <f>IF($AF249="N/A","N/A",IF(AC249&gt;2,"TBC","N/A"))</f>
        <v>N/A</v>
      </c>
      <c r="AK249" s="16" t="str">
        <f>IF($AF249="N/A","N/A",IF(AC249&gt;3,"TBC","N/A"))</f>
        <v>N/A</v>
      </c>
      <c r="AL249" s="16" t="str">
        <f>IF(AC249="N/A","N/A",IF(AC249&gt;0,IF(SUM(AG249:AK249)&lt;&gt;AF249,"CHECK","OK"),"N/A"))</f>
        <v>N/A</v>
      </c>
      <c r="AM249" s="16">
        <f>IF(AD249="N/A", L249+T249, L249+AG249)</f>
        <v>5</v>
      </c>
      <c r="AN249" s="16">
        <f>IF(AD249="N/A", IF(U249="N/A", "N/A", L249+U249), AD249+AH249)</f>
        <v>5</v>
      </c>
      <c r="AO249" s="16" t="str">
        <f>IF(AD249="N/A", IF(V249="N/A", "N/A", L249+V249), IF(AI249="N/A", "N/A", AD249+AI249))</f>
        <v>N/A</v>
      </c>
      <c r="AP249" s="16" t="str">
        <f>IF(AD249="N/A", IF(W249="N/A", "N/A", L249+W249), IF(AJ249="N/A", "N/A", AD249+AJ249))</f>
        <v>N/A</v>
      </c>
      <c r="AQ249" s="16" t="str">
        <f>IF(AD249="N/A", IF(X249="N/A", "N/A", L249+X249), IF(AK249="N/A", "N/A", AD249+AK249))</f>
        <v>N/A</v>
      </c>
      <c r="AR249" s="15" t="s">
        <v>40</v>
      </c>
      <c r="AS249" s="15" t="s">
        <v>40</v>
      </c>
      <c r="AT249" s="15" t="s">
        <v>40</v>
      </c>
      <c r="AU249" s="15" t="s">
        <v>40</v>
      </c>
      <c r="AV249" s="15" t="s">
        <v>40</v>
      </c>
      <c r="AW249" s="15" t="s">
        <v>40</v>
      </c>
      <c r="AX249" s="15" t="s">
        <v>40</v>
      </c>
      <c r="AY249" s="15" t="s">
        <v>40</v>
      </c>
      <c r="AZ249" s="15" t="s">
        <v>40</v>
      </c>
      <c r="BA249" s="15" t="s">
        <v>40</v>
      </c>
      <c r="BB249" s="15" t="s">
        <v>40</v>
      </c>
      <c r="BC249" s="15" t="s">
        <v>40</v>
      </c>
      <c r="BD249" s="15" t="s">
        <v>40</v>
      </c>
      <c r="BE249" s="15" t="s">
        <v>40</v>
      </c>
      <c r="BF249" s="15" t="s">
        <v>40</v>
      </c>
      <c r="BG249" s="15" t="s">
        <v>40</v>
      </c>
      <c r="BH249" s="15" t="s">
        <v>40</v>
      </c>
      <c r="BI249" s="15"/>
      <c r="BJ249" s="16">
        <f>IF(AR249="R", $CA249, IF(OR(AR249="P", AR249="T", AR249="N"), 0, IF($C249="DM", $T249, IF(OR(AR249="Y", AR249="IR"),$AM249,IF(AR249="C", IF($BI249="Y", IF($AF249="N/A", $Q249, $AF249), IF($AG249="N/A", $T249,$AG249)))))))</f>
        <v>5</v>
      </c>
      <c r="BK249" s="16">
        <f>IF(AS249="R", $CA249, IF(OR(AS249="P", AS249="T", AS249="N"), 0, IF($C249="DM", $T249, IF(OR(AS249="Y", AS249="IR"),$AM249,IF(AS249="C", IF($BI249="Y", IF($AF249="N/A", $Q249, $AF249), IF($AG249="N/A", $T249,$AG249)))))))</f>
        <v>5</v>
      </c>
      <c r="BL249" s="16">
        <f>IF(AT249="R", $CA249, IF(OR(AT249="P", AT249="T", AT249="N"), 0, IF($C249="DM", $T249, IF(OR(AT249="Y", AT249="IR"),$AM249,IF(AT249="C", IF($BI249="Y", IF($AF249="N/A", $Q249, $AF249), IF($AG249="N/A", $T249,$AG249)))))))</f>
        <v>5</v>
      </c>
      <c r="BM249" s="16">
        <f>IF(AU249="R", $CA249, IF(OR(AU249="P", AU249="T", AU249="N"), 0, IF($C249="DM", $T249, IF(OR(AU249="Y", AU249="IR"),$AM249,IF(AU249="C", IF($BI249="Y", IF($AF249="N/A", $Q249, $AF249), IF($AG249="N/A", $T249,$AG249)))))))</f>
        <v>5</v>
      </c>
      <c r="BN249" s="16">
        <f>IF(AV249="R", $CA249, IF(OR(AV249="P", AV249="T", AV249="N"), 0, IF($C249="DM", $T249, IF(OR(AV249="Y", AV249="IR"),$AM249,IF(AV249="C", IF($BI249="Y", IF($AF249="N/A", $Q249, $AF249), IF($AG249="N/A", $T249,$AG249)))))))</f>
        <v>5</v>
      </c>
      <c r="BO249" s="16">
        <f>IF(AW249="R", $CA249, IF(OR(AW249="P", AW249="T", AW249="N"), 0, IF($C249="DM", $T249, IF(OR(AW249="Y", AW249="IR"),$AM249,IF(AW249="C", IF($BI249="Y", IF($AF249="N/A", $Q249, $AF249), IF($AG249="N/A", $T249,$AG249)))))))</f>
        <v>5</v>
      </c>
      <c r="BP249" s="16">
        <f>IF(AX249="R", $CA249, IF(OR(AX249="P", AX249="T", AX249="N"), 0, IF($C249="DM", $T249, IF(OR(AX249="Y", AX249="IR"),$AM249,IF(AX249="C", IF($BI249="Y", IF($AF249="N/A", $Q249, $AF249), IF($AG249="N/A", $T249,$AG249)))))))</f>
        <v>5</v>
      </c>
      <c r="BQ249" s="16">
        <f>IF(AY249="R", $CA249, IF(OR(AY249="P", AY249="T", AY249="N"), 0, IF($C249="DM", $T249, IF(OR(AY249="Y", AY249="IR"),$AM249,IF(AY249="C", IF($BI249="Y", IF($AF249="N/A", $Q249, $AF249), IF($AG249="N/A", $T249,$AG249)))))))</f>
        <v>5</v>
      </c>
      <c r="BR249" s="16">
        <f>IF(AZ249="R", $CA249, IF(OR(AZ249="P", AZ249="T", AZ249="N"), 0, IF($C249="DM", $T249, IF(OR(AZ249="Y", AZ249="IR"),$AM249,IF(AZ249="C", IF($BI249="Y", IF($AF249="N/A", $Q249, $AF249), IF($AG249="N/A", $T249,$AG249)))))))</f>
        <v>5</v>
      </c>
      <c r="BS249" s="16">
        <f>IF(BA249="R", $CA249, IF(OR(BA249="P", BA249="T", BA249="N"), 0, IF($C249="DM", $T249, IF(OR(BA249="Y", BA249="IR"),$AM249,IF(BA249="C", IF($BI249="Y", IF($AF249="N/A", $Q249, $AF249), IF($AG249="N/A", $T249,$AG249)))))))</f>
        <v>5</v>
      </c>
      <c r="BT249" s="16">
        <f>IF(BB249="R", $CA249, IF(OR(BB249="P", BB249="T", BB249="N"), 0, IF($C249="DM", $T249, IF(OR(BB249="Y", BB249="IR"),$AM249,IF(BB249="C", IF($BI249="Y", IF($BA249="C", IF($AF249="N/A", $Q249, $AF249), IF($AF249="N/A", $T249, $AM249)), IF($AG249="N/A", $T249,$AG249)))))))</f>
        <v>5</v>
      </c>
      <c r="BU249" s="16">
        <f>IF(BC249="R", $CA249, IF(OR(BC249="P", BC249="T", BC249="N"), 0, IF($C249="DM", $T249, IF(OR(BC249="Y", BC249="IR"),$AM249,IF(BC249="C", IF($BI249="Y", IF($BA249="C", IF($AF249="N/A", $Q249, $AF249), IF($AF249="N/A", $T249, $AM249)), IF($AG249="N/A", $T249,$AG249)))))))</f>
        <v>5</v>
      </c>
      <c r="BV249" s="16">
        <f>IF(BD249="R", $CA249, IF(OR(BD249="P", BD249="T", BD249="N"), 0, IF($C249="DM", $T249, IF(OR(BD249="Y", BD249="IR"),$AM249,IF(BD249="C", IF($BI249="Y", IF($BA249="C", IF($AF249="N/A", $Q249, $AF249), IF($AF249="N/A", $T249, $AM249)), IF($AG249="N/A", $T249,$AG249)))))))</f>
        <v>5</v>
      </c>
      <c r="BW249" s="16">
        <f>IF(BE249="R", $CA249, IF(OR(BE249="P", BE249="T", BE249="N"), 0, IF($C249="DM", $T249, IF(OR(BE249="Y", BE249="IR"),$AM249,IF(BE249="C", IF($BI249="Y", IF($BA249="C", IF($AF249="N/A", $Q249, $AF249), IF($AF249="N/A", $T249, $AM249)), IF($AG249="N/A", $T249,$AG249)))))))</f>
        <v>5</v>
      </c>
      <c r="BX249" s="16">
        <f>IF(BF249="R", $CA249, IF(OR(BF249="P", BF249="T", BF249="N"), 0, IF($C249="DM", $T249, IF(OR(BF249="Y", BF249="IR"),$AM249,IF(BF249="C", IF($BI249="Y", IF($BA249="C", IF($AF249="N/A", $Q249, $AF249), IF($AF249="N/A", $T249, $AM249)), IF($AG249="N/A", $T249,$AG249)))))))</f>
        <v>5</v>
      </c>
      <c r="BY249" s="16">
        <f>IF(BG249="R", $CA249, IF(OR(BG249="P", BG249="T", BG249="N"), 0, IF($C249="DM", $T249, IF(OR(BG249="Y", BG249="IR"),$AM249,IF(BG249="C", IF($BI249="Y", IF($BA249="C", IF($AF249="N/A", $Q249, $AF249), IF($AF249="N/A", $T249, $AM249)), IF($AG249="N/A", $T249,$AG249)))))))</f>
        <v>5</v>
      </c>
      <c r="BZ249" s="16">
        <f>IF(BH249="R", $CA249, IF(OR(BH249="P", BH249="T", BH249="N"), 0, IF($C249="DM", $T249, IF(OR(BH249="Y", BH249="IR"),$AM249,IF(BH249="C", IF($BI249="Y", IF($BA249="C", IF($AF249="N/A", $Q249, $AF249), IF($AF249="N/A", $T249, $AM249)), IF($AG249="N/A", $T249,$AG249)))))))</f>
        <v>5</v>
      </c>
      <c r="CA249" s="15" t="s">
        <v>75</v>
      </c>
      <c r="CB249" s="16">
        <v>0</v>
      </c>
      <c r="CC249" s="15">
        <v>0</v>
      </c>
      <c r="CD249" s="15">
        <v>0</v>
      </c>
      <c r="CE249" s="15">
        <v>0</v>
      </c>
      <c r="CF249" s="15">
        <v>0</v>
      </c>
      <c r="CG249" t="str">
        <f>IF(AC249="N/A", "S:"&amp;L249&amp;" G:"&amp;M249&amp;" GR:"&amp;Q249, IF(AC249=0, "S:"&amp;L249&amp;" G:"&amp;M249&amp;" GR:"&amp;Q249, "S:"&amp;L249&amp;"/"&amp;AD249&amp;" G:"&amp;AE249&amp;" GR:"&amp;AF249))</f>
        <v>S:3 G:2 GR:4</v>
      </c>
    </row>
    <row r="250" spans="1:85" x14ac:dyDescent="0.25">
      <c r="A250" s="14">
        <v>5194</v>
      </c>
      <c r="B250" s="15" t="s">
        <v>2789</v>
      </c>
      <c r="C250" s="15" t="s">
        <v>70</v>
      </c>
      <c r="D250" s="15" t="s">
        <v>57</v>
      </c>
      <c r="E250" s="15">
        <f>VLOOKUP(B250, 'Rookie Year'!$A$2:$B$55679,2,FALSE)</f>
        <v>2023</v>
      </c>
      <c r="F250" s="15">
        <v>2023</v>
      </c>
      <c r="G250" s="15" t="s">
        <v>40</v>
      </c>
      <c r="H250" s="15" t="s">
        <v>2190</v>
      </c>
      <c r="I250" s="16">
        <v>2</v>
      </c>
      <c r="J250" s="15">
        <v>3</v>
      </c>
      <c r="K250" s="17">
        <f>IF(AND(G250&lt;&gt;"N",R250="N/A"), IF(I250&lt;4, 0, 0.25),IF(I250=1, IF(J250=1,0.25, 0.25), IF(I250&lt;13, 0.25, IF(I250&lt;26, 0.4, IF(I250&lt;51, 0.6, 0.75)))))</f>
        <v>0</v>
      </c>
      <c r="L250" s="16">
        <f>I250-M250</f>
        <v>2</v>
      </c>
      <c r="M250" s="16">
        <f>ROUNDUP(I250*K250,0)</f>
        <v>0</v>
      </c>
      <c r="N250" s="16">
        <f>M250*J250</f>
        <v>0</v>
      </c>
      <c r="O250" s="16">
        <v>0</v>
      </c>
      <c r="P250" s="16">
        <v>0</v>
      </c>
      <c r="Q250" s="16">
        <f>N250-O250-P250</f>
        <v>0</v>
      </c>
      <c r="R250" s="15" t="s">
        <v>75</v>
      </c>
      <c r="S250" s="15">
        <f>IF(R250="N/A", J250-($B$1-F250), J250-($B$1-R250))</f>
        <v>2</v>
      </c>
      <c r="T250" s="16">
        <v>0</v>
      </c>
      <c r="U250" s="16">
        <v>0</v>
      </c>
      <c r="V250" s="16" t="str">
        <f>IF($S250&lt;3, "N/A", $M250)</f>
        <v>N/A</v>
      </c>
      <c r="W250" s="16" t="str">
        <f>IF($S250&lt;4, "N/A", $M250)</f>
        <v>N/A</v>
      </c>
      <c r="X250" s="16" t="str">
        <f>IF($S250&lt;5, "N/A", $M250)</f>
        <v>N/A</v>
      </c>
      <c r="Y250" s="15" t="str">
        <f>IF(SUM(T250:X250)&lt;&gt;Q250, "CHECK", "OK")</f>
        <v>OK</v>
      </c>
      <c r="Z250" s="15" t="str">
        <f>IF(F250=$B$1, "No", IF(S250=1, "Yes", "No"))</f>
        <v>No</v>
      </c>
      <c r="AA250" s="18" t="str">
        <f>IF(C250="DM", "N/A", IF(Z250="No","N/A",VLOOKUP(B250,'Extension List'!$A$3:$R$1972,18,FALSE)))</f>
        <v>N/A</v>
      </c>
      <c r="AB250" s="15" t="str">
        <f>IF(C250="DM", "N/A", IF(Z250="No","N/A",VLOOKUP(B250,'Extension List'!$A$3:$T$1972,20,FALSE)))</f>
        <v>N/A</v>
      </c>
      <c r="AC250" s="15" t="str">
        <f>IF(AA250="N/A", "N/A", 0)</f>
        <v>N/A</v>
      </c>
      <c r="AD250" s="16" t="str">
        <f>IF(AE250="N/A", "N/A", AA250-AE250)</f>
        <v>N/A</v>
      </c>
      <c r="AE250" s="16" t="str">
        <f>IF(AA250="N/A", "N/A", IF(AC250&gt;0, IF(AA250&lt;13, ROUNDUP(0.25*AA250,0), IF(AA250&lt;26, ROUNDUP(0.4*AA250,0), IF(AA250&lt;51, ROUNDUP(0.6*AA250,0), ROUNDUP(0.75*AA250,0)))), "N/A"))</f>
        <v>N/A</v>
      </c>
      <c r="AF250" s="16" t="str">
        <f>IF(AD250="N/A","N/A", (AE250*AC250)+Q250)</f>
        <v>N/A</v>
      </c>
      <c r="AG250" s="16" t="str">
        <f>IF($AF250="N/A", "N/A", "TBC")</f>
        <v>N/A</v>
      </c>
      <c r="AH250" s="16" t="str">
        <f>IF($AF250="N/A", "N/A", "TBC")</f>
        <v>N/A</v>
      </c>
      <c r="AI250" s="16" t="str">
        <f>IF($AF250="N/A","N/A",IF(AC250&gt;1,"TBC","N/A"))</f>
        <v>N/A</v>
      </c>
      <c r="AJ250" s="16" t="str">
        <f>IF($AF250="N/A","N/A",IF(AC250&gt;2,"TBC","N/A"))</f>
        <v>N/A</v>
      </c>
      <c r="AK250" s="16" t="str">
        <f>IF($AF250="N/A","N/A",IF(AC250&gt;3,"TBC","N/A"))</f>
        <v>N/A</v>
      </c>
      <c r="AL250" s="16" t="str">
        <f>IF(AC250="N/A","N/A",IF(AC250&gt;0,IF(SUM(AG250:AK250)&lt;&gt;AF250,"CHECK","OK"),"N/A"))</f>
        <v>N/A</v>
      </c>
      <c r="AM250" s="16">
        <f>IF(AD250="N/A", L250+T250, L250+AG250)</f>
        <v>2</v>
      </c>
      <c r="AN250" s="16">
        <f>IF(AD250="N/A", IF(U250="N/A", "N/A", L250+U250), AD250+AH250)</f>
        <v>2</v>
      </c>
      <c r="AO250" s="16" t="str">
        <f>IF(AD250="N/A", IF(V250="N/A", "N/A", L250+V250), IF(AI250="N/A", "N/A", AD250+AI250))</f>
        <v>N/A</v>
      </c>
      <c r="AP250" s="16" t="str">
        <f>IF(AD250="N/A", IF(W250="N/A", "N/A", L250+W250), IF(AJ250="N/A", "N/A", AD250+AJ250))</f>
        <v>N/A</v>
      </c>
      <c r="AQ250" s="16" t="str">
        <f>IF(AD250="N/A", IF(X250="N/A", "N/A", L250+X250), IF(AK250="N/A", "N/A", AD250+AK250))</f>
        <v>N/A</v>
      </c>
      <c r="AR250" s="15" t="s">
        <v>40</v>
      </c>
      <c r="AS250" s="15" t="s">
        <v>40</v>
      </c>
      <c r="AT250" s="15" t="s">
        <v>40</v>
      </c>
      <c r="AU250" s="15" t="s">
        <v>40</v>
      </c>
      <c r="AV250" s="15" t="s">
        <v>40</v>
      </c>
      <c r="AW250" s="15" t="s">
        <v>40</v>
      </c>
      <c r="AX250" s="15" t="s">
        <v>40</v>
      </c>
      <c r="AY250" s="15" t="s">
        <v>40</v>
      </c>
      <c r="AZ250" s="15" t="s">
        <v>40</v>
      </c>
      <c r="BA250" s="15" t="s">
        <v>40</v>
      </c>
      <c r="BB250" s="15" t="s">
        <v>40</v>
      </c>
      <c r="BC250" s="15" t="s">
        <v>40</v>
      </c>
      <c r="BD250" s="15" t="s">
        <v>40</v>
      </c>
      <c r="BE250" s="15" t="s">
        <v>40</v>
      </c>
      <c r="BF250" s="15" t="s">
        <v>40</v>
      </c>
      <c r="BG250" s="15" t="s">
        <v>40</v>
      </c>
      <c r="BH250" s="15" t="s">
        <v>40</v>
      </c>
      <c r="BI250" s="15"/>
      <c r="BJ250" s="16">
        <f>IF(AR250="R", $CA250, IF(OR(AR250="P", AR250="T", AR250="N"), 0, IF($C250="DM", $T250, IF(OR(AR250="Y", AR250="IR"),$AM250,IF(AR250="C", IF($BI250="Y", IF($AF250="N/A", $Q250, $AF250), IF($AG250="N/A", $T250,$AG250)))))))</f>
        <v>2</v>
      </c>
      <c r="BK250" s="16">
        <f>IF(AS250="R", $CA250, IF(OR(AS250="P", AS250="T", AS250="N"), 0, IF($C250="DM", $T250, IF(OR(AS250="Y", AS250="IR"),$AM250,IF(AS250="C", IF($BI250="Y", IF($AF250="N/A", $Q250, $AF250), IF($AG250="N/A", $T250,$AG250)))))))</f>
        <v>2</v>
      </c>
      <c r="BL250" s="16">
        <f>IF(AT250="R", $CA250, IF(OR(AT250="P", AT250="T", AT250="N"), 0, IF($C250="DM", $T250, IF(OR(AT250="Y", AT250="IR"),$AM250,IF(AT250="C", IF($BI250="Y", IF($AF250="N/A", $Q250, $AF250), IF($AG250="N/A", $T250,$AG250)))))))</f>
        <v>2</v>
      </c>
      <c r="BM250" s="16">
        <f>IF(AU250="R", $CA250, IF(OR(AU250="P", AU250="T", AU250="N"), 0, IF($C250="DM", $T250, IF(OR(AU250="Y", AU250="IR"),$AM250,IF(AU250="C", IF($BI250="Y", IF($AF250="N/A", $Q250, $AF250), IF($AG250="N/A", $T250,$AG250)))))))</f>
        <v>2</v>
      </c>
      <c r="BN250" s="16">
        <f>IF(AV250="R", $CA250, IF(OR(AV250="P", AV250="T", AV250="N"), 0, IF($C250="DM", $T250, IF(OR(AV250="Y", AV250="IR"),$AM250,IF(AV250="C", IF($BI250="Y", IF($AF250="N/A", $Q250, $AF250), IF($AG250="N/A", $T250,$AG250)))))))</f>
        <v>2</v>
      </c>
      <c r="BO250" s="16">
        <f>IF(AW250="R", $CA250, IF(OR(AW250="P", AW250="T", AW250="N"), 0, IF($C250="DM", $T250, IF(OR(AW250="Y", AW250="IR"),$AM250,IF(AW250="C", IF($BI250="Y", IF($AF250="N/A", $Q250, $AF250), IF($AG250="N/A", $T250,$AG250)))))))</f>
        <v>2</v>
      </c>
      <c r="BP250" s="16">
        <f>IF(AX250="R", $CA250, IF(OR(AX250="P", AX250="T", AX250="N"), 0, IF($C250="DM", $T250, IF(OR(AX250="Y", AX250="IR"),$AM250,IF(AX250="C", IF($BI250="Y", IF($AF250="N/A", $Q250, $AF250), IF($AG250="N/A", $T250,$AG250)))))))</f>
        <v>2</v>
      </c>
      <c r="BQ250" s="16">
        <f>IF(AY250="R", $CA250, IF(OR(AY250="P", AY250="T", AY250="N"), 0, IF($C250="DM", $T250, IF(OR(AY250="Y", AY250="IR"),$AM250,IF(AY250="C", IF($BI250="Y", IF($AF250="N/A", $Q250, $AF250), IF($AG250="N/A", $T250,$AG250)))))))</f>
        <v>2</v>
      </c>
      <c r="BR250" s="16">
        <f>IF(AZ250="R", $CA250, IF(OR(AZ250="P", AZ250="T", AZ250="N"), 0, IF($C250="DM", $T250, IF(OR(AZ250="Y", AZ250="IR"),$AM250,IF(AZ250="C", IF($BI250="Y", IF($AF250="N/A", $Q250, $AF250), IF($AG250="N/A", $T250,$AG250)))))))</f>
        <v>2</v>
      </c>
      <c r="BS250" s="16">
        <f>IF(BA250="R", $CA250, IF(OR(BA250="P", BA250="T", BA250="N"), 0, IF($C250="DM", $T250, IF(OR(BA250="Y", BA250="IR"),$AM250,IF(BA250="C", IF($BI250="Y", IF($AF250="N/A", $Q250, $AF250), IF($AG250="N/A", $T250,$AG250)))))))</f>
        <v>2</v>
      </c>
      <c r="BT250" s="16">
        <f>IF(BB250="R", $CA250, IF(OR(BB250="P", BB250="T", BB250="N"), 0, IF($C250="DM", $T250, IF(OR(BB250="Y", BB250="IR"),$AM250,IF(BB250="C", IF($BI250="Y", IF($BA250="C", IF($AF250="N/A", $Q250, $AF250), IF($AF250="N/A", $T250, $AM250)), IF($AG250="N/A", $T250,$AG250)))))))</f>
        <v>2</v>
      </c>
      <c r="BU250" s="16">
        <f>IF(BC250="R", $CA250, IF(OR(BC250="P", BC250="T", BC250="N"), 0, IF($C250="DM", $T250, IF(OR(BC250="Y", BC250="IR"),$AM250,IF(BC250="C", IF($BI250="Y", IF($BA250="C", IF($AF250="N/A", $Q250, $AF250), IF($AF250="N/A", $T250, $AM250)), IF($AG250="N/A", $T250,$AG250)))))))</f>
        <v>2</v>
      </c>
      <c r="BV250" s="16">
        <f>IF(BD250="R", $CA250, IF(OR(BD250="P", BD250="T", BD250="N"), 0, IF($C250="DM", $T250, IF(OR(BD250="Y", BD250="IR"),$AM250,IF(BD250="C", IF($BI250="Y", IF($BA250="C", IF($AF250="N/A", $Q250, $AF250), IF($AF250="N/A", $T250, $AM250)), IF($AG250="N/A", $T250,$AG250)))))))</f>
        <v>2</v>
      </c>
      <c r="BW250" s="16">
        <f>IF(BE250="R", $CA250, IF(OR(BE250="P", BE250="T", BE250="N"), 0, IF($C250="DM", $T250, IF(OR(BE250="Y", BE250="IR"),$AM250,IF(BE250="C", IF($BI250="Y", IF($BA250="C", IF($AF250="N/A", $Q250, $AF250), IF($AF250="N/A", $T250, $AM250)), IF($AG250="N/A", $T250,$AG250)))))))</f>
        <v>2</v>
      </c>
      <c r="BX250" s="16">
        <f>IF(BF250="R", $CA250, IF(OR(BF250="P", BF250="T", BF250="N"), 0, IF($C250="DM", $T250, IF(OR(BF250="Y", BF250="IR"),$AM250,IF(BF250="C", IF($BI250="Y", IF($BA250="C", IF($AF250="N/A", $Q250, $AF250), IF($AF250="N/A", $T250, $AM250)), IF($AG250="N/A", $T250,$AG250)))))))</f>
        <v>2</v>
      </c>
      <c r="BY250" s="16">
        <f>IF(BG250="R", $CA250, IF(OR(BG250="P", BG250="T", BG250="N"), 0, IF($C250="DM", $T250, IF(OR(BG250="Y", BG250="IR"),$AM250,IF(BG250="C", IF($BI250="Y", IF($BA250="C", IF($AF250="N/A", $Q250, $AF250), IF($AF250="N/A", $T250, $AM250)), IF($AG250="N/A", $T250,$AG250)))))))</f>
        <v>2</v>
      </c>
      <c r="BZ250" s="16">
        <f>IF(BH250="R", $CA250, IF(OR(BH250="P", BH250="T", BH250="N"), 0, IF($C250="DM", $T250, IF(OR(BH250="Y", BH250="IR"),$AM250,IF(BH250="C", IF($BI250="Y", IF($BA250="C", IF($AF250="N/A", $Q250, $AF250), IF($AF250="N/A", $T250, $AM250)), IF($AG250="N/A", $T250,$AG250)))))))</f>
        <v>2</v>
      </c>
      <c r="CA250" s="15" t="s">
        <v>75</v>
      </c>
      <c r="CB250" s="16">
        <f>BZ250</f>
        <v>2</v>
      </c>
      <c r="CC250" s="15">
        <f>IF(OR($BH250="T", $BH250="R"), 0, IF($BH250="C", IF($BI250="Y", IF($BA250="C", 0, IF(AF250="N/A", Q250-T250, AF250-AG250)), IF($AF250="N/A", U250, AH250)), AN250))</f>
        <v>2</v>
      </c>
      <c r="CD250" s="15" t="str">
        <f>IF(OR($BH250="T", $BH250="R"), 0, IF($BH250="C", IF($BI250="Y", 0, IF($AF250="N/A", V250, AI250)), AO250))</f>
        <v>N/A</v>
      </c>
      <c r="CE250" s="15" t="str">
        <f>IF(OR($BH250="T", $BH250="R"), 0, IF($BH250="C", IF($BI250="Y", 0, IF($AF250="N/A", W250, AJ250)), AP250))</f>
        <v>N/A</v>
      </c>
      <c r="CF250" s="15" t="str">
        <f>IF(OR($BH250="T", $BH250="R"), 0, IF($BH250="C", IF($BI250="Y", 0, IF($AF250="N/A", X250, AK250)), AQ250))</f>
        <v>N/A</v>
      </c>
      <c r="CG250" t="str">
        <f>IF(AC250="N/A", "S:"&amp;L250&amp;" G:"&amp;M250&amp;" GR:"&amp;Q250, IF(AC250=0, "S:"&amp;L250&amp;" G:"&amp;M250&amp;" GR:"&amp;Q250, "S:"&amp;L250&amp;"/"&amp;AD250&amp;" G:"&amp;AE250&amp;" GR:"&amp;AF250))</f>
        <v>S:2 G:0 GR:0</v>
      </c>
    </row>
    <row r="251" spans="1:85" x14ac:dyDescent="0.25">
      <c r="A251" s="14">
        <v>4699</v>
      </c>
      <c r="B251" s="15" t="s">
        <v>849</v>
      </c>
      <c r="C251" s="15" t="s">
        <v>70</v>
      </c>
      <c r="D251" s="15" t="s">
        <v>57</v>
      </c>
      <c r="E251" s="15">
        <f>VLOOKUP(B251, 'Rookie Year'!$A$2:$B$55679,2,FALSE)</f>
        <v>2017</v>
      </c>
      <c r="F251" s="15">
        <v>2022</v>
      </c>
      <c r="G251" s="15" t="s">
        <v>42</v>
      </c>
      <c r="H251" s="15" t="s">
        <v>1928</v>
      </c>
      <c r="I251" s="16">
        <v>8</v>
      </c>
      <c r="J251" s="15">
        <v>3</v>
      </c>
      <c r="K251" s="17">
        <f>IF(AND(G251&lt;&gt;"N",R251="N/A"), IF(I251&lt;4, 0, 0.25),IF(I251=1, IF(J251=1,0.25, 0.25), IF(I251&lt;13, 0.25, IF(I251&lt;26, 0.4, IF(I251&lt;51, 0.6, 0.75)))))</f>
        <v>0.25</v>
      </c>
      <c r="L251" s="16">
        <f>I251-M251</f>
        <v>6</v>
      </c>
      <c r="M251" s="16">
        <f>ROUNDUP(I251*K251,0)</f>
        <v>2</v>
      </c>
      <c r="N251" s="16">
        <f>M251*J251</f>
        <v>6</v>
      </c>
      <c r="O251" s="16">
        <v>4</v>
      </c>
      <c r="P251" s="16">
        <v>0</v>
      </c>
      <c r="Q251" s="16">
        <f>N251-O251-P251</f>
        <v>2</v>
      </c>
      <c r="R251" s="15" t="s">
        <v>75</v>
      </c>
      <c r="S251" s="15">
        <f>IF(R251="N/A", J251-($B$1-F251), J251-($B$1-R251))</f>
        <v>1</v>
      </c>
      <c r="T251" s="16">
        <v>2</v>
      </c>
      <c r="U251" s="16" t="str">
        <f>IF($S251&lt;2, "N/A", $M251)</f>
        <v>N/A</v>
      </c>
      <c r="V251" s="16" t="str">
        <f>IF($S251&lt;3, "N/A", $M251)</f>
        <v>N/A</v>
      </c>
      <c r="W251" s="16" t="str">
        <f>IF($S251&lt;4, "N/A", $M251)</f>
        <v>N/A</v>
      </c>
      <c r="X251" s="16" t="str">
        <f>IF($S251&lt;5, "N/A", $M251)</f>
        <v>N/A</v>
      </c>
      <c r="Y251" s="15" t="str">
        <f>IF(SUM(T251:X251)&lt;&gt;Q251, "CHECK", "OK")</f>
        <v>OK</v>
      </c>
      <c r="Z251" s="15" t="str">
        <f>IF(F251=$B$1, "No", IF(S251=1, "Yes", "No"))</f>
        <v>Yes</v>
      </c>
      <c r="AA251" s="18">
        <f>IF(C251="DM", "N/A", IF(Z251="No","N/A",VLOOKUP(B251,'Extension List'!$A$3:$R$1972,18,FALSE)))</f>
        <v>3</v>
      </c>
      <c r="AB251" s="15">
        <f>IF(C251="DM", "N/A", IF(Z251="No","N/A",VLOOKUP(B251,'Extension List'!$A$3:$T$1972,20,FALSE)))</f>
        <v>1</v>
      </c>
      <c r="AC251" s="15">
        <v>1</v>
      </c>
      <c r="AD251" s="16">
        <f>IF(AE251="N/A", "N/A", AA251-AE251)</f>
        <v>2</v>
      </c>
      <c r="AE251" s="16">
        <f>IF(AA251="N/A", "N/A", IF(AC251&gt;0, IF(AA251&lt;13, ROUNDUP(0.25*AA251,0), IF(AA251&lt;26, ROUNDUP(0.4*AA251,0), IF(AA251&lt;51, ROUNDUP(0.6*AA251,0), ROUNDUP(0.75*AA251,0)))), "N/A"))</f>
        <v>1</v>
      </c>
      <c r="AF251" s="16">
        <f>IF(AD251="N/A","N/A", (AE251*AC251)+Q251)</f>
        <v>3</v>
      </c>
      <c r="AG251" s="16">
        <v>2</v>
      </c>
      <c r="AH251" s="16">
        <v>1</v>
      </c>
      <c r="AI251" s="16" t="str">
        <f>IF($AF251="N/A","N/A",IF(AC251&gt;1,"TBC","N/A"))</f>
        <v>N/A</v>
      </c>
      <c r="AJ251" s="16" t="str">
        <f>IF($AF251="N/A","N/A",IF(AC251&gt;2,"TBC","N/A"))</f>
        <v>N/A</v>
      </c>
      <c r="AK251" s="16" t="str">
        <f>IF($AF251="N/A","N/A",IF(AC251&gt;3,"TBC","N/A"))</f>
        <v>N/A</v>
      </c>
      <c r="AL251" s="16" t="str">
        <f>IF(AC251="N/A","N/A",IF(AC251&gt;0,IF(SUM(AG251:AK251)&lt;&gt;AF251,"CHECK","OK"),"N/A"))</f>
        <v>OK</v>
      </c>
      <c r="AM251" s="16">
        <f>IF(AD251="N/A", L251+T251, L251+AG251)</f>
        <v>8</v>
      </c>
      <c r="AN251" s="16">
        <f>IF(AD251="N/A", IF(U251="N/A", "N/A", L251+U251), AD251+AH251)</f>
        <v>3</v>
      </c>
      <c r="AO251" s="16" t="str">
        <f>IF(AD251="N/A", IF(V251="N/A", "N/A", L251+V251), IF(AI251="N/A", "N/A", AD251+AI251))</f>
        <v>N/A</v>
      </c>
      <c r="AP251" s="16" t="str">
        <f>IF(AD251="N/A", IF(W251="N/A", "N/A", L251+W251), IF(AJ251="N/A", "N/A", AD251+AJ251))</f>
        <v>N/A</v>
      </c>
      <c r="AQ251" s="16" t="str">
        <f>IF(AD251="N/A", IF(X251="N/A", "N/A", L251+X251), IF(AK251="N/A", "N/A", AD251+AK251))</f>
        <v>N/A</v>
      </c>
      <c r="AR251" s="15" t="s">
        <v>40</v>
      </c>
      <c r="AS251" s="15" t="s">
        <v>40</v>
      </c>
      <c r="AT251" s="15" t="s">
        <v>40</v>
      </c>
      <c r="AU251" s="15" t="s">
        <v>40</v>
      </c>
      <c r="AV251" s="15" t="s">
        <v>40</v>
      </c>
      <c r="AW251" s="15" t="s">
        <v>40</v>
      </c>
      <c r="AX251" s="15" t="s">
        <v>40</v>
      </c>
      <c r="AY251" s="15" t="s">
        <v>40</v>
      </c>
      <c r="AZ251" s="15" t="s">
        <v>40</v>
      </c>
      <c r="BA251" s="15" t="s">
        <v>40</v>
      </c>
      <c r="BB251" s="15" t="s">
        <v>40</v>
      </c>
      <c r="BC251" s="15" t="s">
        <v>40</v>
      </c>
      <c r="BD251" s="15" t="s">
        <v>40</v>
      </c>
      <c r="BE251" s="15" t="s">
        <v>40</v>
      </c>
      <c r="BF251" s="15" t="s">
        <v>40</v>
      </c>
      <c r="BG251" s="15" t="s">
        <v>40</v>
      </c>
      <c r="BH251" s="15" t="s">
        <v>40</v>
      </c>
      <c r="BI251" s="15"/>
      <c r="BJ251" s="16">
        <f>IF(AR251="R", $CA251, IF(OR(AR251="P", AR251="T", AR251="N"), 0, IF($C251="DM", $T251, IF(OR(AR251="Y", AR251="IR"),$AM251,IF(AR251="C", IF($BI251="Y", IF($AF251="N/A", $Q251, $AF251), IF($AG251="N/A", $T251,$AG251)))))))</f>
        <v>8</v>
      </c>
      <c r="BK251" s="16">
        <f>IF(AS251="R", $CA251, IF(OR(AS251="P", AS251="T", AS251="N"), 0, IF($C251="DM", $T251, IF(OR(AS251="Y", AS251="IR"),$AM251,IF(AS251="C", IF($BI251="Y", IF($AF251="N/A", $Q251, $AF251), IF($AG251="N/A", $T251,$AG251)))))))</f>
        <v>8</v>
      </c>
      <c r="BL251" s="16">
        <f>IF(AT251="R", $CA251, IF(OR(AT251="P", AT251="T", AT251="N"), 0, IF($C251="DM", $T251, IF(OR(AT251="Y", AT251="IR"),$AM251,IF(AT251="C", IF($BI251="Y", IF($AF251="N/A", $Q251, $AF251), IF($AG251="N/A", $T251,$AG251)))))))</f>
        <v>8</v>
      </c>
      <c r="BM251" s="16">
        <f>IF(AU251="R", $CA251, IF(OR(AU251="P", AU251="T", AU251="N"), 0, IF($C251="DM", $T251, IF(OR(AU251="Y", AU251="IR"),$AM251,IF(AU251="C", IF($BI251="Y", IF($AF251="N/A", $Q251, $AF251), IF($AG251="N/A", $T251,$AG251)))))))</f>
        <v>8</v>
      </c>
      <c r="BN251" s="16">
        <f>IF(AV251="R", $CA251, IF(OR(AV251="P", AV251="T", AV251="N"), 0, IF($C251="DM", $T251, IF(OR(AV251="Y", AV251="IR"),$AM251,IF(AV251="C", IF($BI251="Y", IF($AF251="N/A", $Q251, $AF251), IF($AG251="N/A", $T251,$AG251)))))))</f>
        <v>8</v>
      </c>
      <c r="BO251" s="16">
        <f>IF(AW251="R", $CA251, IF(OR(AW251="P", AW251="T", AW251="N"), 0, IF($C251="DM", $T251, IF(OR(AW251="Y", AW251="IR"),$AM251,IF(AW251="C", IF($BI251="Y", IF($AF251="N/A", $Q251, $AF251), IF($AG251="N/A", $T251,$AG251)))))))</f>
        <v>8</v>
      </c>
      <c r="BP251" s="16">
        <f>IF(AX251="R", $CA251, IF(OR(AX251="P", AX251="T", AX251="N"), 0, IF($C251="DM", $T251, IF(OR(AX251="Y", AX251="IR"),$AM251,IF(AX251="C", IF($BI251="Y", IF($AF251="N/A", $Q251, $AF251), IF($AG251="N/A", $T251,$AG251)))))))</f>
        <v>8</v>
      </c>
      <c r="BQ251" s="16">
        <f>IF(AY251="R", $CA251, IF(OR(AY251="P", AY251="T", AY251="N"), 0, IF($C251="DM", $T251, IF(OR(AY251="Y", AY251="IR"),$AM251,IF(AY251="C", IF($BI251="Y", IF($AF251="N/A", $Q251, $AF251), IF($AG251="N/A", $T251,$AG251)))))))</f>
        <v>8</v>
      </c>
      <c r="BR251" s="16">
        <f>IF(AZ251="R", $CA251, IF(OR(AZ251="P", AZ251="T", AZ251="N"), 0, IF($C251="DM", $T251, IF(OR(AZ251="Y", AZ251="IR"),$AM251,IF(AZ251="C", IF($BI251="Y", IF($AF251="N/A", $Q251, $AF251), IF($AG251="N/A", $T251,$AG251)))))))</f>
        <v>8</v>
      </c>
      <c r="BS251" s="16">
        <f>IF(BA251="R", $CA251, IF(OR(BA251="P", BA251="T", BA251="N"), 0, IF($C251="DM", $T251, IF(OR(BA251="Y", BA251="IR"),$AM251,IF(BA251="C", IF($BI251="Y", IF($AF251="N/A", $Q251, $AF251), IF($AG251="N/A", $T251,$AG251)))))))</f>
        <v>8</v>
      </c>
      <c r="BT251" s="16">
        <f>IF(BB251="R", $CA251, IF(OR(BB251="P", BB251="T", BB251="N"), 0, IF($C251="DM", $T251, IF(OR(BB251="Y", BB251="IR"),$AM251,IF(BB251="C", IF($BI251="Y", IF($BA251="C", IF($AF251="N/A", $Q251, $AF251), IF($AF251="N/A", $T251, $AM251)), IF($AG251="N/A", $T251,$AG251)))))))</f>
        <v>8</v>
      </c>
      <c r="BU251" s="16">
        <f>IF(BC251="R", $CA251, IF(OR(BC251="P", BC251="T", BC251="N"), 0, IF($C251="DM", $T251, IF(OR(BC251="Y", BC251="IR"),$AM251,IF(BC251="C", IF($BI251="Y", IF($BA251="C", IF($AF251="N/A", $Q251, $AF251), IF($AF251="N/A", $T251, $AM251)), IF($AG251="N/A", $T251,$AG251)))))))</f>
        <v>8</v>
      </c>
      <c r="BV251" s="16">
        <f>IF(BD251="R", $CA251, IF(OR(BD251="P", BD251="T", BD251="N"), 0, IF($C251="DM", $T251, IF(OR(BD251="Y", BD251="IR"),$AM251,IF(BD251="C", IF($BI251="Y", IF($BA251="C", IF($AF251="N/A", $Q251, $AF251), IF($AF251="N/A", $T251, $AM251)), IF($AG251="N/A", $T251,$AG251)))))))</f>
        <v>8</v>
      </c>
      <c r="BW251" s="16">
        <f>IF(BE251="R", $CA251, IF(OR(BE251="P", BE251="T", BE251="N"), 0, IF($C251="DM", $T251, IF(OR(BE251="Y", BE251="IR"),$AM251,IF(BE251="C", IF($BI251="Y", IF($BA251="C", IF($AF251="N/A", $Q251, $AF251), IF($AF251="N/A", $T251, $AM251)), IF($AG251="N/A", $T251,$AG251)))))))</f>
        <v>8</v>
      </c>
      <c r="BX251" s="16">
        <f>IF(BF251="R", $CA251, IF(OR(BF251="P", BF251="T", BF251="N"), 0, IF($C251="DM", $T251, IF(OR(BF251="Y", BF251="IR"),$AM251,IF(BF251="C", IF($BI251="Y", IF($BA251="C", IF($AF251="N/A", $Q251, $AF251), IF($AF251="N/A", $T251, $AM251)), IF($AG251="N/A", $T251,$AG251)))))))</f>
        <v>8</v>
      </c>
      <c r="BY251" s="16">
        <f>IF(BG251="R", $CA251, IF(OR(BG251="P", BG251="T", BG251="N"), 0, IF($C251="DM", $T251, IF(OR(BG251="Y", BG251="IR"),$AM251,IF(BG251="C", IF($BI251="Y", IF($BA251="C", IF($AF251="N/A", $Q251, $AF251), IF($AF251="N/A", $T251, $AM251)), IF($AG251="N/A", $T251,$AG251)))))))</f>
        <v>8</v>
      </c>
      <c r="BZ251" s="16">
        <f>IF(BH251="R", $CA251, IF(OR(BH251="P", BH251="T", BH251="N"), 0, IF($C251="DM", $T251, IF(OR(BH251="Y", BH251="IR"),$AM251,IF(BH251="C", IF($BI251="Y", IF($BA251="C", IF($AF251="N/A", $Q251, $AF251), IF($AF251="N/A", $T251, $AM251)), IF($AG251="N/A", $T251,$AG251)))))))</f>
        <v>8</v>
      </c>
      <c r="CA251" s="15" t="s">
        <v>75</v>
      </c>
      <c r="CB251" s="16">
        <f>BZ251</f>
        <v>8</v>
      </c>
      <c r="CC251" s="15">
        <f>IF(OR($BH251="T", $BH251="R"), 0, IF($BH251="C", IF($BI251="Y", IF($BA251="C", 0, IF(AF251="N/A", Q251-T251, AF251-AG251)), IF($AF251="N/A", U251, AH251)), AN251))</f>
        <v>3</v>
      </c>
      <c r="CD251" s="15" t="str">
        <f>IF(OR($BH251="T", $BH251="R"), 0, IF($BH251="C", IF($BI251="Y", 0, IF($AF251="N/A", V251, AI251)), AO251))</f>
        <v>N/A</v>
      </c>
      <c r="CE251" s="15" t="str">
        <f>IF(OR($BH251="T", $BH251="R"), 0, IF($BH251="C", IF($BI251="Y", 0, IF($AF251="N/A", W251, AJ251)), AP251))</f>
        <v>N/A</v>
      </c>
      <c r="CF251" s="15" t="str">
        <f>IF(OR($BH251="T", $BH251="R"), 0, IF($BH251="C", IF($BI251="Y", 0, IF($AF251="N/A", X251, AK251)), AQ251))</f>
        <v>N/A</v>
      </c>
      <c r="CG251" t="str">
        <f>IF(AC251="N/A", "S:"&amp;L251&amp;" G:"&amp;M251&amp;" GR:"&amp;Q251, IF(AC251=0, "S:"&amp;L251&amp;" G:"&amp;M251&amp;" GR:"&amp;Q251, "S:"&amp;L251&amp;"/"&amp;AD251&amp;" G:"&amp;AE251&amp;" GR:"&amp;AF251))</f>
        <v>S:6/2 G:1 GR:3</v>
      </c>
    </row>
    <row r="252" spans="1:85" x14ac:dyDescent="0.25">
      <c r="A252" s="14">
        <v>5652</v>
      </c>
      <c r="B252" s="15" t="s">
        <v>3001</v>
      </c>
      <c r="C252" s="15" t="s">
        <v>70</v>
      </c>
      <c r="D252" s="15" t="s">
        <v>57</v>
      </c>
      <c r="E252" s="15">
        <f>VLOOKUP(B252, 'Rookie Year'!$A$2:$B$55679,2,FALSE)</f>
        <v>2024</v>
      </c>
      <c r="F252" s="15">
        <v>2024</v>
      </c>
      <c r="G252" s="15" t="s">
        <v>40</v>
      </c>
      <c r="H252" s="15" t="s">
        <v>2205</v>
      </c>
      <c r="I252" s="16">
        <v>1</v>
      </c>
      <c r="J252" s="15">
        <v>3</v>
      </c>
      <c r="K252" s="17">
        <f>IF(AND(G252&lt;&gt;"N",R252="N/A"), IF(I252&lt;4, 0, 0.25),IF(I252=1, IF(J252=1,0.25, 0.25), IF(I252&lt;13, 0.25, IF(I252&lt;26, 0.4, IF(I252&lt;51, 0.6, 0.75)))))</f>
        <v>0</v>
      </c>
      <c r="L252" s="16">
        <f>I252-M252</f>
        <v>1</v>
      </c>
      <c r="M252" s="16">
        <f>ROUNDUP(I252*K252,0)</f>
        <v>0</v>
      </c>
      <c r="N252" s="16">
        <f>M252*J252</f>
        <v>0</v>
      </c>
      <c r="O252" s="16">
        <v>0</v>
      </c>
      <c r="P252" s="16">
        <v>0</v>
      </c>
      <c r="Q252" s="16">
        <f>N252-O252-P252</f>
        <v>0</v>
      </c>
      <c r="R252" s="15" t="s">
        <v>75</v>
      </c>
      <c r="S252" s="15">
        <f>IF(R252="N/A", J252-($B$1-F252), J252-($B$1-R252))</f>
        <v>3</v>
      </c>
      <c r="T252" s="16">
        <f>IF($S252&lt;1, "N/A", $M252)</f>
        <v>0</v>
      </c>
      <c r="U252" s="16">
        <f>IF($S252&lt;2, "N/A", $M252)</f>
        <v>0</v>
      </c>
      <c r="V252" s="16">
        <f>IF($S252&lt;3, "N/A", $M252)</f>
        <v>0</v>
      </c>
      <c r="W252" s="16" t="str">
        <f>IF($S252&lt;4, "N/A", $M252)</f>
        <v>N/A</v>
      </c>
      <c r="X252" s="16" t="str">
        <f>IF($S252&lt;5, "N/A", $M252)</f>
        <v>N/A</v>
      </c>
      <c r="Y252" s="15" t="str">
        <f>IF(SUM(T252:X252)&lt;&gt;Q252, "CHECK", "OK")</f>
        <v>OK</v>
      </c>
      <c r="Z252" s="15" t="str">
        <f>IF(F252=$B$1, "No", IF(S252=1, "Yes", "No"))</f>
        <v>No</v>
      </c>
      <c r="AA252" s="18" t="str">
        <f>IF(C252="DM", "N/A", IF(Z252="No","N/A",VLOOKUP(B252,'Extension List'!$A$3:$R$1972,18,FALSE)))</f>
        <v>N/A</v>
      </c>
      <c r="AB252" s="15" t="str">
        <f>IF(C252="DM", "N/A", IF(Z252="No","N/A",VLOOKUP(B252,'Extension List'!$A$3:$T$1972,20,FALSE)))</f>
        <v>N/A</v>
      </c>
      <c r="AC252" s="15" t="str">
        <f>IF(AA252="N/A", "N/A", 0)</f>
        <v>N/A</v>
      </c>
      <c r="AD252" s="16" t="str">
        <f>IF(AE252="N/A", "N/A", AA252-AE252)</f>
        <v>N/A</v>
      </c>
      <c r="AE252" s="16" t="str">
        <f>IF(AA252="N/A", "N/A", IF(AC252&gt;0, IF(AA252&lt;13, ROUNDUP(0.25*AA252,0), IF(AA252&lt;26, ROUNDUP(0.4*AA252,0), IF(AA252&lt;51, ROUNDUP(0.6*AA252,0), ROUNDUP(0.75*AA252,0)))), "N/A"))</f>
        <v>N/A</v>
      </c>
      <c r="AF252" s="16" t="str">
        <f>IF(AD252="N/A","N/A", (AE252*AC252)+Q252)</f>
        <v>N/A</v>
      </c>
      <c r="AG252" s="16" t="str">
        <f>IF($AF252="N/A", "N/A", "TBC")</f>
        <v>N/A</v>
      </c>
      <c r="AH252" s="16" t="str">
        <f>IF($AF252="N/A", "N/A", "TBC")</f>
        <v>N/A</v>
      </c>
      <c r="AI252" s="16" t="str">
        <f>IF($AF252="N/A","N/A",IF(AC252&gt;1,"TBC","N/A"))</f>
        <v>N/A</v>
      </c>
      <c r="AJ252" s="16" t="str">
        <f>IF($AF252="N/A","N/A",IF(AC252&gt;2,"TBC","N/A"))</f>
        <v>N/A</v>
      </c>
      <c r="AK252" s="16" t="str">
        <f>IF($AF252="N/A","N/A",IF(AC252&gt;3,"TBC","N/A"))</f>
        <v>N/A</v>
      </c>
      <c r="AL252" s="16" t="str">
        <f>IF(AC252="N/A","N/A",IF(AC252&gt;0,IF(SUM(AG252:AK252)&lt;&gt;AF252,"CHECK","OK"),"N/A"))</f>
        <v>N/A</v>
      </c>
      <c r="AM252" s="16">
        <f>IF(AD252="N/A", L252+T252, L252+AG252)</f>
        <v>1</v>
      </c>
      <c r="AN252" s="16">
        <f>IF(AD252="N/A", IF(U252="N/A", "N/A", L252+U252), AD252+AH252)</f>
        <v>1</v>
      </c>
      <c r="AO252" s="16">
        <f>IF(AD252="N/A", IF(V252="N/A", "N/A", L252+V252), IF(AI252="N/A", "N/A", AD252+AI252))</f>
        <v>1</v>
      </c>
      <c r="AP252" s="16" t="str">
        <f>IF(AD252="N/A", IF(W252="N/A", "N/A", L252+W252), IF(AJ252="N/A", "N/A", AD252+AJ252))</f>
        <v>N/A</v>
      </c>
      <c r="AQ252" s="16" t="str">
        <f>IF(AD252="N/A", IF(X252="N/A", "N/A", L252+X252), IF(AK252="N/A", "N/A", AD252+AK252))</f>
        <v>N/A</v>
      </c>
      <c r="AR252" s="15" t="s">
        <v>40</v>
      </c>
      <c r="AS252" s="15" t="s">
        <v>40</v>
      </c>
      <c r="AT252" s="15" t="s">
        <v>40</v>
      </c>
      <c r="AU252" s="15" t="s">
        <v>40</v>
      </c>
      <c r="AV252" s="15" t="s">
        <v>40</v>
      </c>
      <c r="AW252" s="15" t="s">
        <v>40</v>
      </c>
      <c r="AX252" s="15" t="s">
        <v>40</v>
      </c>
      <c r="AY252" s="15" t="s">
        <v>40</v>
      </c>
      <c r="AZ252" s="15" t="s">
        <v>40</v>
      </c>
      <c r="BA252" s="15" t="s">
        <v>40</v>
      </c>
      <c r="BB252" s="15" t="s">
        <v>40</v>
      </c>
      <c r="BC252" s="15" t="s">
        <v>40</v>
      </c>
      <c r="BD252" s="15" t="s">
        <v>40</v>
      </c>
      <c r="BE252" s="15" t="s">
        <v>40</v>
      </c>
      <c r="BF252" s="15" t="s">
        <v>40</v>
      </c>
      <c r="BG252" s="15" t="s">
        <v>40</v>
      </c>
      <c r="BH252" s="15" t="s">
        <v>40</v>
      </c>
      <c r="BJ252" s="16">
        <f>IF(AR252="R", $CA252, IF(OR(AR252="P", AR252="T", AR252="N"), 0, IF($C252="DM", $T252, IF(OR(AR252="Y", AR252="IR"),$AM252,IF(AR252="C", IF($BI252="Y", IF($AF252="N/A", $Q252, $AF252), IF($AG252="N/A", $T252,$AG252)))))))</f>
        <v>1</v>
      </c>
      <c r="BK252" s="16">
        <f>IF(AS252="R", $CA252, IF(OR(AS252="P", AS252="T", AS252="N"), 0, IF($C252="DM", $T252, IF(OR(AS252="Y", AS252="IR"),$AM252,IF(AS252="C", IF($BI252="Y", IF($AF252="N/A", $Q252, $AF252), IF($AG252="N/A", $T252,$AG252)))))))</f>
        <v>1</v>
      </c>
      <c r="BL252" s="16">
        <f>IF(AT252="R", $CA252, IF(OR(AT252="P", AT252="T", AT252="N"), 0, IF($C252="DM", $T252, IF(OR(AT252="Y", AT252="IR"),$AM252,IF(AT252="C", IF($BI252="Y", IF($AF252="N/A", $Q252, $AF252), IF($AG252="N/A", $T252,$AG252)))))))</f>
        <v>1</v>
      </c>
      <c r="BM252" s="16">
        <f>IF(AU252="R", $CA252, IF(OR(AU252="P", AU252="T", AU252="N"), 0, IF($C252="DM", $T252, IF(OR(AU252="Y", AU252="IR"),$AM252,IF(AU252="C", IF($BI252="Y", IF($AF252="N/A", $Q252, $AF252), IF($AG252="N/A", $T252,$AG252)))))))</f>
        <v>1</v>
      </c>
      <c r="BN252" s="16">
        <f>IF(AV252="R", $CA252, IF(OR(AV252="P", AV252="T", AV252="N"), 0, IF($C252="DM", $T252, IF(OR(AV252="Y", AV252="IR"),$AM252,IF(AV252="C", IF($BI252="Y", IF($AF252="N/A", $Q252, $AF252), IF($AG252="N/A", $T252,$AG252)))))))</f>
        <v>1</v>
      </c>
      <c r="BO252" s="16">
        <f>IF(AW252="R", $CA252, IF(OR(AW252="P", AW252="T", AW252="N"), 0, IF($C252="DM", $T252, IF(OR(AW252="Y", AW252="IR"),$AM252,IF(AW252="C", IF($BI252="Y", IF($AF252="N/A", $Q252, $AF252), IF($AG252="N/A", $T252,$AG252)))))))</f>
        <v>1</v>
      </c>
      <c r="BP252" s="16">
        <f>IF(AX252="R", $CA252, IF(OR(AX252="P", AX252="T", AX252="N"), 0, IF($C252="DM", $T252, IF(OR(AX252="Y", AX252="IR"),$AM252,IF(AX252="C", IF($BI252="Y", IF($AF252="N/A", $Q252, $AF252), IF($AG252="N/A", $T252,$AG252)))))))</f>
        <v>1</v>
      </c>
      <c r="BQ252" s="16">
        <f>IF(AY252="R", $CA252, IF(OR(AY252="P", AY252="T", AY252="N"), 0, IF($C252="DM", $T252, IF(OR(AY252="Y", AY252="IR"),$AM252,IF(AY252="C", IF($BI252="Y", IF($AF252="N/A", $Q252, $AF252), IF($AG252="N/A", $T252,$AG252)))))))</f>
        <v>1</v>
      </c>
      <c r="BR252" s="16">
        <f>IF(AZ252="R", $CA252, IF(OR(AZ252="P", AZ252="T", AZ252="N"), 0, IF($C252="DM", $T252, IF(OR(AZ252="Y", AZ252="IR"),$AM252,IF(AZ252="C", IF($BI252="Y", IF($AF252="N/A", $Q252, $AF252), IF($AG252="N/A", $T252,$AG252)))))))</f>
        <v>1</v>
      </c>
      <c r="BS252" s="16">
        <f>IF(BA252="R", $CA252, IF(OR(BA252="P", BA252="T", BA252="N"), 0, IF($C252="DM", $T252, IF(OR(BA252="Y", BA252="IR"),$AM252,IF(BA252="C", IF($BI252="Y", IF($AF252="N/A", $Q252, $AF252), IF($AG252="N/A", $T252,$AG252)))))))</f>
        <v>1</v>
      </c>
      <c r="BT252" s="16">
        <f>IF(BB252="R", $CA252, IF(OR(BB252="P", BB252="T", BB252="N"), 0, IF($C252="DM", $T252, IF(OR(BB252="Y", BB252="IR"),$AM252,IF(BB252="C", IF($BI252="Y", IF($BA252="C", IF($AF252="N/A", $Q252, $AF252), IF($AF252="N/A", $T252, $AM252)), IF($AG252="N/A", $T252,$AG252)))))))</f>
        <v>1</v>
      </c>
      <c r="BU252" s="16">
        <f>IF(BC252="R", $CA252, IF(OR(BC252="P", BC252="T", BC252="N"), 0, IF($C252="DM", $T252, IF(OR(BC252="Y", BC252="IR"),$AM252,IF(BC252="C", IF($BI252="Y", IF($BA252="C", IF($AF252="N/A", $Q252, $AF252), IF($AF252="N/A", $T252, $AM252)), IF($AG252="N/A", $T252,$AG252)))))))</f>
        <v>1</v>
      </c>
      <c r="BV252" s="16">
        <f>IF(BD252="R", $CA252, IF(OR(BD252="P", BD252="T", BD252="N"), 0, IF($C252="DM", $T252, IF(OR(BD252="Y", BD252="IR"),$AM252,IF(BD252="C", IF($BI252="Y", IF($BA252="C", IF($AF252="N/A", $Q252, $AF252), IF($AF252="N/A", $T252, $AM252)), IF($AG252="N/A", $T252,$AG252)))))))</f>
        <v>1</v>
      </c>
      <c r="BW252" s="16">
        <f>IF(BE252="R", $CA252, IF(OR(BE252="P", BE252="T", BE252="N"), 0, IF($C252="DM", $T252, IF(OR(BE252="Y", BE252="IR"),$AM252,IF(BE252="C", IF($BI252="Y", IF($BA252="C", IF($AF252="N/A", $Q252, $AF252), IF($AF252="N/A", $T252, $AM252)), IF($AG252="N/A", $T252,$AG252)))))))</f>
        <v>1</v>
      </c>
      <c r="BX252" s="16">
        <f>IF(BF252="R", $CA252, IF(OR(BF252="P", BF252="T", BF252="N"), 0, IF($C252="DM", $T252, IF(OR(BF252="Y", BF252="IR"),$AM252,IF(BF252="C", IF($BI252="Y", IF($BA252="C", IF($AF252="N/A", $Q252, $AF252), IF($AF252="N/A", $T252, $AM252)), IF($AG252="N/A", $T252,$AG252)))))))</f>
        <v>1</v>
      </c>
      <c r="BY252" s="16">
        <f>IF(BG252="R", $CA252, IF(OR(BG252="P", BG252="T", BG252="N"), 0, IF($C252="DM", $T252, IF(OR(BG252="Y", BG252="IR"),$AM252,IF(BG252="C", IF($BI252="Y", IF($BA252="C", IF($AF252="N/A", $Q252, $AF252), IF($AF252="N/A", $T252, $AM252)), IF($AG252="N/A", $T252,$AG252)))))))</f>
        <v>1</v>
      </c>
      <c r="BZ252" s="16">
        <f>IF(BH252="R", $CA252, IF(OR(BH252="P", BH252="T", BH252="N"), 0, IF($C252="DM", $T252, IF(OR(BH252="Y", BH252="IR"),$AM252,IF(BH252="C", IF($BI252="Y", IF($BA252="C", IF($AF252="N/A", $Q252, $AF252), IF($AF252="N/A", $T252, $AM252)), IF($AG252="N/A", $T252,$AG252)))))))</f>
        <v>1</v>
      </c>
      <c r="CA252" s="15" t="s">
        <v>75</v>
      </c>
      <c r="CB252" s="16">
        <f>BZ252</f>
        <v>1</v>
      </c>
      <c r="CC252" s="15">
        <f>IF(OR($BH252="T", $BH252="R"), 0, IF($BH252="C", IF($BI252="Y", IF($BA252="C", 0, IF(AF252="N/A", Q252-T252, AF252-AG252)), IF($AF252="N/A", U252, AH252)), AN252))</f>
        <v>1</v>
      </c>
      <c r="CD252" s="15">
        <f>IF(OR($BH252="T", $BH252="R"), 0, IF($BH252="C", IF($BI252="Y", 0, IF($AF252="N/A", V252, AI252)), AO252))</f>
        <v>1</v>
      </c>
      <c r="CE252" s="15" t="str">
        <f>IF(OR($BH252="T", $BH252="R"), 0, IF($BH252="C", IF($BI252="Y", 0, IF($AF252="N/A", W252, AJ252)), AP252))</f>
        <v>N/A</v>
      </c>
      <c r="CF252" s="15" t="str">
        <f>IF(OR($BH252="T", $BH252="R"), 0, IF($BH252="C", IF($BI252="Y", 0, IF($AF252="N/A", X252, AK252)), AQ252))</f>
        <v>N/A</v>
      </c>
      <c r="CG252" t="str">
        <f>IF(AC252="N/A", "S:"&amp;L252&amp;" G:"&amp;M252&amp;" GR:"&amp;Q252, IF(AC252=0, "S:"&amp;L252&amp;" G:"&amp;M252&amp;" GR:"&amp;Q252, "S:"&amp;L252&amp;"/"&amp;AD252&amp;" G:"&amp;AE252&amp;" GR:"&amp;AF252))</f>
        <v>S:1 G:0 GR:0</v>
      </c>
    </row>
    <row r="253" spans="1:85" x14ac:dyDescent="0.25">
      <c r="A253" s="14">
        <v>5256</v>
      </c>
      <c r="B253" s="15" t="s">
        <v>2845</v>
      </c>
      <c r="C253" s="15" t="s">
        <v>70</v>
      </c>
      <c r="D253" s="15" t="s">
        <v>57</v>
      </c>
      <c r="E253" s="15">
        <f>VLOOKUP(B253, 'Rookie Year'!$A$2:$B$55679,2,FALSE)</f>
        <v>2023</v>
      </c>
      <c r="F253" s="15">
        <v>2023</v>
      </c>
      <c r="G253" s="15" t="s">
        <v>40</v>
      </c>
      <c r="H253" s="15" t="s">
        <v>2236</v>
      </c>
      <c r="I253" s="16">
        <v>1</v>
      </c>
      <c r="J253" s="15">
        <v>3</v>
      </c>
      <c r="K253" s="17">
        <f>IF(AND(G253&lt;&gt;"N",R253="N/A"), IF(I253&lt;4, 0, 0.25),IF(I253=1, IF(J253=1,0.25, 0.25), IF(I253&lt;13, 0.25, IF(I253&lt;26, 0.4, IF(I253&lt;51, 0.6, 0.75)))))</f>
        <v>0</v>
      </c>
      <c r="L253" s="16">
        <f>I253-M253</f>
        <v>1</v>
      </c>
      <c r="M253" s="16">
        <f>ROUNDUP(I253*K253,0)</f>
        <v>0</v>
      </c>
      <c r="N253" s="16">
        <f>M253*J253</f>
        <v>0</v>
      </c>
      <c r="O253" s="16">
        <v>0</v>
      </c>
      <c r="P253" s="16">
        <v>0</v>
      </c>
      <c r="Q253" s="16">
        <f>N253-O253-P253</f>
        <v>0</v>
      </c>
      <c r="R253" s="15" t="s">
        <v>75</v>
      </c>
      <c r="S253" s="15">
        <f>IF(R253="N/A", J253-($B$1-F253), J253-($B$1-R253))</f>
        <v>2</v>
      </c>
      <c r="T253" s="16">
        <v>0</v>
      </c>
      <c r="U253" s="16">
        <v>0</v>
      </c>
      <c r="V253" s="16" t="str">
        <f>IF($S253&lt;3, "N/A", $M253)</f>
        <v>N/A</v>
      </c>
      <c r="W253" s="16" t="str">
        <f>IF($S253&lt;4, "N/A", $M253)</f>
        <v>N/A</v>
      </c>
      <c r="X253" s="16" t="str">
        <f>IF($S253&lt;5, "N/A", $M253)</f>
        <v>N/A</v>
      </c>
      <c r="Y253" s="15" t="str">
        <f>IF(SUM(T253:X253)&lt;&gt;Q253, "CHECK", "OK")</f>
        <v>OK</v>
      </c>
      <c r="Z253" s="15" t="str">
        <f>IF(F253=$B$1, "No", IF(S253=1, "Yes", "No"))</f>
        <v>No</v>
      </c>
      <c r="AA253" s="18" t="str">
        <f>IF(C253="DM", "N/A", IF(Z253="No","N/A",VLOOKUP(B253,'Extension List'!$A$3:$R$1972,18,FALSE)))</f>
        <v>N/A</v>
      </c>
      <c r="AB253" s="15" t="str">
        <f>IF(C253="DM", "N/A", IF(Z253="No","N/A",VLOOKUP(B253,'Extension List'!$A$3:$T$1972,20,FALSE)))</f>
        <v>N/A</v>
      </c>
      <c r="AC253" s="15" t="str">
        <f>IF(AA253="N/A", "N/A", 0)</f>
        <v>N/A</v>
      </c>
      <c r="AD253" s="16" t="str">
        <f>IF(AE253="N/A", "N/A", AA253-AE253)</f>
        <v>N/A</v>
      </c>
      <c r="AE253" s="16" t="str">
        <f>IF(AA253="N/A", "N/A", IF(AC253&gt;0, IF(AA253&lt;13, ROUNDUP(0.25*AA253,0), IF(AA253&lt;26, ROUNDUP(0.4*AA253,0), IF(AA253&lt;51, ROUNDUP(0.6*AA253,0), ROUNDUP(0.75*AA253,0)))), "N/A"))</f>
        <v>N/A</v>
      </c>
      <c r="AF253" s="16" t="str">
        <f>IF(AD253="N/A","N/A", (AE253*AC253)+Q253)</f>
        <v>N/A</v>
      </c>
      <c r="AG253" s="16" t="str">
        <f>IF($AF253="N/A", "N/A", "TBC")</f>
        <v>N/A</v>
      </c>
      <c r="AH253" s="16" t="str">
        <f>IF($AF253="N/A", "N/A", "TBC")</f>
        <v>N/A</v>
      </c>
      <c r="AI253" s="16" t="str">
        <f>IF($AF253="N/A","N/A",IF(AC253&gt;1,"TBC","N/A"))</f>
        <v>N/A</v>
      </c>
      <c r="AJ253" s="16" t="str">
        <f>IF($AF253="N/A","N/A",IF(AC253&gt;2,"TBC","N/A"))</f>
        <v>N/A</v>
      </c>
      <c r="AK253" s="16" t="str">
        <f>IF($AF253="N/A","N/A",IF(AC253&gt;3,"TBC","N/A"))</f>
        <v>N/A</v>
      </c>
      <c r="AL253" s="16" t="str">
        <f>IF(AC253="N/A","N/A",IF(AC253&gt;0,IF(SUM(AG253:AK253)&lt;&gt;AF253,"CHECK","OK"),"N/A"))</f>
        <v>N/A</v>
      </c>
      <c r="AM253" s="16">
        <f>IF(AD253="N/A", L253+T253, L253+AG253)</f>
        <v>1</v>
      </c>
      <c r="AN253" s="16">
        <f>IF(AD253="N/A", IF(U253="N/A", "N/A", L253+U253), AD253+AH253)</f>
        <v>1</v>
      </c>
      <c r="AO253" s="16" t="str">
        <f>IF(AD253="N/A", IF(V253="N/A", "N/A", L253+V253), IF(AI253="N/A", "N/A", AD253+AI253))</f>
        <v>N/A</v>
      </c>
      <c r="AP253" s="16" t="str">
        <f>IF(AD253="N/A", IF(W253="N/A", "N/A", L253+W253), IF(AJ253="N/A", "N/A", AD253+AJ253))</f>
        <v>N/A</v>
      </c>
      <c r="AQ253" s="16" t="str">
        <f>IF(AD253="N/A", IF(X253="N/A", "N/A", L253+X253), IF(AK253="N/A", "N/A", AD253+AK253))</f>
        <v>N/A</v>
      </c>
      <c r="AR253" s="15" t="s">
        <v>48</v>
      </c>
      <c r="AS253" s="15" t="s">
        <v>48</v>
      </c>
      <c r="AT253" s="15" t="s">
        <v>48</v>
      </c>
      <c r="AU253" s="15" t="s">
        <v>48</v>
      </c>
      <c r="AV253" s="15" t="s">
        <v>48</v>
      </c>
      <c r="AW253" s="15" t="s">
        <v>48</v>
      </c>
      <c r="AX253" s="15" t="s">
        <v>48</v>
      </c>
      <c r="AY253" s="15" t="s">
        <v>44</v>
      </c>
      <c r="AZ253" s="15" t="s">
        <v>44</v>
      </c>
      <c r="BA253" s="15" t="s">
        <v>44</v>
      </c>
      <c r="BB253" s="15" t="s">
        <v>44</v>
      </c>
      <c r="BC253" s="15" t="s">
        <v>44</v>
      </c>
      <c r="BD253" s="15" t="s">
        <v>44</v>
      </c>
      <c r="BE253" s="15" t="s">
        <v>44</v>
      </c>
      <c r="BF253" s="15" t="s">
        <v>44</v>
      </c>
      <c r="BG253" s="15" t="s">
        <v>44</v>
      </c>
      <c r="BH253" s="15" t="s">
        <v>44</v>
      </c>
      <c r="BI253" s="15"/>
      <c r="BJ253" s="16">
        <f>IF(AR253="R", $CA253, IF(OR(AR253="P", AR253="T", AR253="N"), 0, IF($C253="DM", $T253, IF(OR(AR253="Y", AR253="IR"),$AM253,IF(AR253="C", IF($BI253="Y", IF($AF253="N/A", $Q253, $AF253), IF($AG253="N/A", $T253,$AG253)))))))</f>
        <v>1</v>
      </c>
      <c r="BK253" s="16">
        <f>IF(AS253="R", $CA253, IF(OR(AS253="P", AS253="T", AS253="N"), 0, IF($C253="DM", $T253, IF(OR(AS253="Y", AS253="IR"),$AM253,IF(AS253="C", IF($BI253="Y", IF($AF253="N/A", $Q253, $AF253), IF($AG253="N/A", $T253,$AG253)))))))</f>
        <v>1</v>
      </c>
      <c r="BL253" s="16">
        <f>IF(AT253="R", $CA253, IF(OR(AT253="P", AT253="T", AT253="N"), 0, IF($C253="DM", $T253, IF(OR(AT253="Y", AT253="IR"),$AM253,IF(AT253="C", IF($BI253="Y", IF($AF253="N/A", $Q253, $AF253), IF($AG253="N/A", $T253,$AG253)))))))</f>
        <v>1</v>
      </c>
      <c r="BM253" s="16">
        <f>IF(AU253="R", $CA253, IF(OR(AU253="P", AU253="T", AU253="N"), 0, IF($C253="DM", $T253, IF(OR(AU253="Y", AU253="IR"),$AM253,IF(AU253="C", IF($BI253="Y", IF($AF253="N/A", $Q253, $AF253), IF($AG253="N/A", $T253,$AG253)))))))</f>
        <v>1</v>
      </c>
      <c r="BN253" s="16">
        <f>IF(AV253="R", $CA253, IF(OR(AV253="P", AV253="T", AV253="N"), 0, IF($C253="DM", $T253, IF(OR(AV253="Y", AV253="IR"),$AM253,IF(AV253="C", IF($BI253="Y", IF($AF253="N/A", $Q253, $AF253), IF($AG253="N/A", $T253,$AG253)))))))</f>
        <v>1</v>
      </c>
      <c r="BO253" s="16">
        <f>IF(AW253="R", $CA253, IF(OR(AW253="P", AW253="T", AW253="N"), 0, IF($C253="DM", $T253, IF(OR(AW253="Y", AW253="IR"),$AM253,IF(AW253="C", IF($BI253="Y", IF($AF253="N/A", $Q253, $AF253), IF($AG253="N/A", $T253,$AG253)))))))</f>
        <v>1</v>
      </c>
      <c r="BP253" s="16">
        <f>IF(AX253="R", $CA253, IF(OR(AX253="P", AX253="T", AX253="N"), 0, IF($C253="DM", $T253, IF(OR(AX253="Y", AX253="IR"),$AM253,IF(AX253="C", IF($BI253="Y", IF($AF253="N/A", $Q253, $AF253), IF($AG253="N/A", $T253,$AG253)))))))</f>
        <v>1</v>
      </c>
      <c r="BQ253" s="16">
        <f>IF(AY253="R", $CA253, IF(OR(AY253="P", AY253="T", AY253="N"), 0, IF($C253="DM", $T253, IF(OR(AY253="Y", AY253="IR"),$AM253,IF(AY253="C", IF($BI253="Y", IF($AF253="N/A", $Q253, $AF253), IF($AG253="N/A", $T253,$AG253)))))))</f>
        <v>0</v>
      </c>
      <c r="BR253" s="16">
        <f>IF(AZ253="R", $CA253, IF(OR(AZ253="P", AZ253="T", AZ253="N"), 0, IF($C253="DM", $T253, IF(OR(AZ253="Y", AZ253="IR"),$AM253,IF(AZ253="C", IF($BI253="Y", IF($AF253="N/A", $Q253, $AF253), IF($AG253="N/A", $T253,$AG253)))))))</f>
        <v>0</v>
      </c>
      <c r="BS253" s="16">
        <f>IF(BA253="R", $CA253, IF(OR(BA253="P", BA253="T", BA253="N"), 0, IF($C253="DM", $T253, IF(OR(BA253="Y", BA253="IR"),$AM253,IF(BA253="C", IF($BI253="Y", IF($AF253="N/A", $Q253, $AF253), IF($AG253="N/A", $T253,$AG253)))))))</f>
        <v>0</v>
      </c>
      <c r="BT253" s="16">
        <f>IF(BB253="R", $CA253, IF(OR(BB253="P", BB253="T", BB253="N"), 0, IF($C253="DM", $T253, IF(OR(BB253="Y", BB253="IR"),$AM253,IF(BB253="C", IF($BI253="Y", IF($BA253="C", IF($AF253="N/A", $Q253, $AF253), IF($AF253="N/A", $T253, $AM253)), IF($AG253="N/A", $T253,$AG253)))))))</f>
        <v>0</v>
      </c>
      <c r="BU253" s="16">
        <f>IF(BC253="R", $CA253, IF(OR(BC253="P", BC253="T", BC253="N"), 0, IF($C253="DM", $T253, IF(OR(BC253="Y", BC253="IR"),$AM253,IF(BC253="C", IF($BI253="Y", IF($BA253="C", IF($AF253="N/A", $Q253, $AF253), IF($AF253="N/A", $T253, $AM253)), IF($AG253="N/A", $T253,$AG253)))))))</f>
        <v>0</v>
      </c>
      <c r="BV253" s="16">
        <f>IF(BD253="R", $CA253, IF(OR(BD253="P", BD253="T", BD253="N"), 0, IF($C253="DM", $T253, IF(OR(BD253="Y", BD253="IR"),$AM253,IF(BD253="C", IF($BI253="Y", IF($BA253="C", IF($AF253="N/A", $Q253, $AF253), IF($AF253="N/A", $T253, $AM253)), IF($AG253="N/A", $T253,$AG253)))))))</f>
        <v>0</v>
      </c>
      <c r="BW253" s="16">
        <f>IF(BE253="R", $CA253, IF(OR(BE253="P", BE253="T", BE253="N"), 0, IF($C253="DM", $T253, IF(OR(BE253="Y", BE253="IR"),$AM253,IF(BE253="C", IF($BI253="Y", IF($BA253="C", IF($AF253="N/A", $Q253, $AF253), IF($AF253="N/A", $T253, $AM253)), IF($AG253="N/A", $T253,$AG253)))))))</f>
        <v>0</v>
      </c>
      <c r="BX253" s="16">
        <f>IF(BF253="R", $CA253, IF(OR(BF253="P", BF253="T", BF253="N"), 0, IF($C253="DM", $T253, IF(OR(BF253="Y", BF253="IR"),$AM253,IF(BF253="C", IF($BI253="Y", IF($BA253="C", IF($AF253="N/A", $Q253, $AF253), IF($AF253="N/A", $T253, $AM253)), IF($AG253="N/A", $T253,$AG253)))))))</f>
        <v>0</v>
      </c>
      <c r="BY253" s="16">
        <f>IF(BG253="R", $CA253, IF(OR(BG253="P", BG253="T", BG253="N"), 0, IF($C253="DM", $T253, IF(OR(BG253="Y", BG253="IR"),$AM253,IF(BG253="C", IF($BI253="Y", IF($BA253="C", IF($AF253="N/A", $Q253, $AF253), IF($AF253="N/A", $T253, $AM253)), IF($AG253="N/A", $T253,$AG253)))))))</f>
        <v>0</v>
      </c>
      <c r="BZ253" s="16">
        <f>IF(BH253="R", $CA253, IF(OR(BH253="P", BH253="T", BH253="N"), 0, IF($C253="DM", $T253, IF(OR(BH253="Y", BH253="IR"),$AM253,IF(BH253="C", IF($BI253="Y", IF($BA253="C", IF($AF253="N/A", $Q253, $AF253), IF($AF253="N/A", $T253, $AM253)), IF($AG253="N/A", $T253,$AG253)))))))</f>
        <v>0</v>
      </c>
      <c r="CA253" s="15" t="s">
        <v>75</v>
      </c>
      <c r="CB253" s="16">
        <f>BZ253</f>
        <v>0</v>
      </c>
      <c r="CC253" s="15">
        <f>IF(OR($BH253="T", $BH253="R"), 0, IF($BH253="C", IF($BI253="Y", IF($BA253="C", 0, IF(AF253="N/A", Q253-T253, AF253-AG253)), IF($AF253="N/A", U253, AH253)), AN253))</f>
        <v>0</v>
      </c>
      <c r="CD253" s="15" t="str">
        <f>IF(OR($BH253="T", $BH253="R"), 0, IF($BH253="C", IF($BI253="Y", 0, IF($AF253="N/A", V253, AI253)), AO253))</f>
        <v>N/A</v>
      </c>
      <c r="CE253" s="15" t="str">
        <f>IF(OR($BH253="T", $BH253="R"), 0, IF($BH253="C", IF($BI253="Y", 0, IF($AF253="N/A", W253, AJ253)), AP253))</f>
        <v>N/A</v>
      </c>
      <c r="CF253" s="15" t="str">
        <f>IF(OR($BH253="T", $BH253="R"), 0, IF($BH253="C", IF($BI253="Y", 0, IF($AF253="N/A", X253, AK253)), AQ253))</f>
        <v>N/A</v>
      </c>
      <c r="CG253" t="str">
        <f>IF(AC253="N/A", "S:"&amp;L253&amp;" G:"&amp;M253&amp;" GR:"&amp;Q253, IF(AC253=0, "S:"&amp;L253&amp;" G:"&amp;M253&amp;" GR:"&amp;Q253, "S:"&amp;L253&amp;"/"&amp;AD253&amp;" G:"&amp;AE253&amp;" GR:"&amp;AF253))</f>
        <v>S:1 G:0 GR:0</v>
      </c>
    </row>
    <row r="254" spans="1:85" x14ac:dyDescent="0.25">
      <c r="A254" s="14">
        <v>1995</v>
      </c>
      <c r="B254" s="15" t="s">
        <v>171</v>
      </c>
      <c r="C254" s="15" t="s">
        <v>71</v>
      </c>
      <c r="D254" s="15" t="s">
        <v>57</v>
      </c>
      <c r="E254" s="15">
        <f>VLOOKUP(B254, 'Rookie Year'!$A$2:$B$55679,2,FALSE)</f>
        <v>2017</v>
      </c>
      <c r="F254" s="15">
        <v>2017</v>
      </c>
      <c r="G254" s="15" t="s">
        <v>40</v>
      </c>
      <c r="H254" s="15" t="s">
        <v>1927</v>
      </c>
      <c r="I254" s="16">
        <v>23</v>
      </c>
      <c r="J254" s="15">
        <v>5</v>
      </c>
      <c r="K254" s="17">
        <f>IF(AND(G254&lt;&gt;"N",R254="N/A"), IF(I254&lt;4, 0, 0.25),IF(I254=1, IF(J254=1,0.25, 0.25), IF(I254&lt;13, 0.25, IF(I254&lt;26, 0.4, IF(I254&lt;51, 0.6, 0.75)))))</f>
        <v>0.4</v>
      </c>
      <c r="L254" s="16">
        <f>I254-M254</f>
        <v>13</v>
      </c>
      <c r="M254" s="16">
        <f>ROUNDUP(I254*K254,0)</f>
        <v>10</v>
      </c>
      <c r="N254" s="16">
        <f>M254*J254</f>
        <v>50</v>
      </c>
      <c r="O254" s="16">
        <v>30</v>
      </c>
      <c r="P254" s="16">
        <v>0</v>
      </c>
      <c r="Q254" s="16">
        <f>N254-O254-P254</f>
        <v>20</v>
      </c>
      <c r="R254" s="15">
        <v>2021</v>
      </c>
      <c r="S254" s="15">
        <f>IF(R254="N/A", J254-($B$1-F254), J254-($B$1-R254))</f>
        <v>2</v>
      </c>
      <c r="T254" s="16">
        <v>10</v>
      </c>
      <c r="U254" s="16">
        <v>10</v>
      </c>
      <c r="V254" s="16" t="str">
        <f>IF($S254&lt;3, "N/A", $M254)</f>
        <v>N/A</v>
      </c>
      <c r="W254" s="16" t="str">
        <f>IF($S254&lt;4, "N/A", $M254)</f>
        <v>N/A</v>
      </c>
      <c r="X254" s="16" t="str">
        <f>IF($S254&lt;5, "N/A", $M254)</f>
        <v>N/A</v>
      </c>
      <c r="Y254" s="15" t="str">
        <f>IF(SUM(T254:X254)&lt;&gt;Q254, "CHECK", "OK")</f>
        <v>OK</v>
      </c>
      <c r="Z254" s="15" t="str">
        <f>IF(F254=$B$1, "No", IF(S254=1, "Yes", "No"))</f>
        <v>No</v>
      </c>
      <c r="AA254" s="18" t="str">
        <f>IF(C254="DM", "N/A", IF(Z254="No","N/A",VLOOKUP(B254,'Extension List'!$A$3:$R$1972,18,FALSE)))</f>
        <v>N/A</v>
      </c>
      <c r="AB254" s="15" t="str">
        <f>IF(C254="DM", "N/A", IF(Z254="No","N/A",VLOOKUP(B254,'Extension List'!$A$3:$T$1972,20,FALSE)))</f>
        <v>N/A</v>
      </c>
      <c r="AC254" s="15" t="str">
        <f>IF(AA254="N/A", "N/A", 0)</f>
        <v>N/A</v>
      </c>
      <c r="AD254" s="16" t="str">
        <f>IF(AE254="N/A", "N/A", AA254-AE254)</f>
        <v>N/A</v>
      </c>
      <c r="AE254" s="16" t="str">
        <f>IF(AA254="N/A", "N/A", IF(AC254&gt;0, IF(AA254&lt;13, ROUNDUP(0.25*AA254,0), IF(AA254&lt;26, ROUNDUP(0.4*AA254,0), IF(AA254&lt;51, ROUNDUP(0.6*AA254,0), ROUNDUP(0.75*AA254,0)))), "N/A"))</f>
        <v>N/A</v>
      </c>
      <c r="AF254" s="16" t="str">
        <f>IF(AD254="N/A","N/A", (AE254*AC254)+Q254)</f>
        <v>N/A</v>
      </c>
      <c r="AG254" s="16" t="str">
        <f>IF($AF254="N/A", "N/A", "TBC")</f>
        <v>N/A</v>
      </c>
      <c r="AH254" s="16" t="str">
        <f>IF($AF254="N/A", "N/A", "TBC")</f>
        <v>N/A</v>
      </c>
      <c r="AI254" s="16" t="str">
        <f>IF($AF254="N/A","N/A",IF(AC254&gt;1,"TBC","N/A"))</f>
        <v>N/A</v>
      </c>
      <c r="AJ254" s="16" t="str">
        <f>IF($AF254="N/A","N/A",IF(AC254&gt;2,"TBC","N/A"))</f>
        <v>N/A</v>
      </c>
      <c r="AK254" s="16" t="str">
        <f>IF($AF254="N/A","N/A",IF(AC254&gt;3,"TBC","N/A"))</f>
        <v>N/A</v>
      </c>
      <c r="AL254" s="16" t="str">
        <f>IF(AC254="N/A","N/A",IF(AC254&gt;0,IF(SUM(AG254:AK254)&lt;&gt;AF254,"CHECK","OK"),"N/A"))</f>
        <v>N/A</v>
      </c>
      <c r="AM254" s="16">
        <f>IF(AD254="N/A", L254+T254, L254+AG254)</f>
        <v>23</v>
      </c>
      <c r="AN254" s="16">
        <f>IF(AD254="N/A", IF(U254="N/A", "N/A", L254+U254), AD254+AH254)</f>
        <v>23</v>
      </c>
      <c r="AO254" s="16" t="str">
        <f>IF(AD254="N/A", IF(V254="N/A", "N/A", L254+V254), IF(AI254="N/A", "N/A", AD254+AI254))</f>
        <v>N/A</v>
      </c>
      <c r="AP254" s="16" t="str">
        <f>IF(AD254="N/A", IF(W254="N/A", "N/A", L254+W254), IF(AJ254="N/A", "N/A", AD254+AJ254))</f>
        <v>N/A</v>
      </c>
      <c r="AQ254" s="16" t="str">
        <f>IF(AD254="N/A", IF(X254="N/A", "N/A", L254+X254), IF(AK254="N/A", "N/A", AD254+AK254))</f>
        <v>N/A</v>
      </c>
      <c r="AR254" s="15" t="s">
        <v>40</v>
      </c>
      <c r="AS254" s="15" t="s">
        <v>40</v>
      </c>
      <c r="AT254" s="15" t="s">
        <v>40</v>
      </c>
      <c r="AU254" s="15" t="s">
        <v>40</v>
      </c>
      <c r="AV254" s="15" t="s">
        <v>40</v>
      </c>
      <c r="AW254" s="15" t="s">
        <v>40</v>
      </c>
      <c r="AX254" s="15" t="s">
        <v>40</v>
      </c>
      <c r="AY254" s="15" t="s">
        <v>40</v>
      </c>
      <c r="AZ254" s="15" t="s">
        <v>40</v>
      </c>
      <c r="BA254" s="15" t="s">
        <v>40</v>
      </c>
      <c r="BB254" s="15" t="s">
        <v>40</v>
      </c>
      <c r="BC254" s="15" t="s">
        <v>40</v>
      </c>
      <c r="BD254" s="15" t="s">
        <v>40</v>
      </c>
      <c r="BE254" s="15" t="s">
        <v>40</v>
      </c>
      <c r="BF254" s="15" t="s">
        <v>40</v>
      </c>
      <c r="BG254" s="15" t="s">
        <v>40</v>
      </c>
      <c r="BH254" s="15" t="s">
        <v>40</v>
      </c>
      <c r="BI254" s="15"/>
      <c r="BJ254" s="16">
        <f>IF(AR254="R", $CA254, IF(OR(AR254="P", AR254="T", AR254="N"), 0, IF($C254="DM", $T254, IF(OR(AR254="Y", AR254="IR"),$AM254,IF(AR254="C", IF($BI254="Y", IF($AF254="N/A", $Q254, $AF254), IF($AG254="N/A", $T254,$AG254)))))))</f>
        <v>23</v>
      </c>
      <c r="BK254" s="16">
        <f>IF(AS254="R", $CA254, IF(OR(AS254="P", AS254="T", AS254="N"), 0, IF($C254="DM", $T254, IF(OR(AS254="Y", AS254="IR"),$AM254,IF(AS254="C", IF($BI254="Y", IF($AF254="N/A", $Q254, $AF254), IF($AG254="N/A", $T254,$AG254)))))))</f>
        <v>23</v>
      </c>
      <c r="BL254" s="16">
        <f>IF(AT254="R", $CA254, IF(OR(AT254="P", AT254="T", AT254="N"), 0, IF($C254="DM", $T254, IF(OR(AT254="Y", AT254="IR"),$AM254,IF(AT254="C", IF($BI254="Y", IF($AF254="N/A", $Q254, $AF254), IF($AG254="N/A", $T254,$AG254)))))))</f>
        <v>23</v>
      </c>
      <c r="BM254" s="16">
        <f>IF(AU254="R", $CA254, IF(OR(AU254="P", AU254="T", AU254="N"), 0, IF($C254="DM", $T254, IF(OR(AU254="Y", AU254="IR"),$AM254,IF(AU254="C", IF($BI254="Y", IF($AF254="N/A", $Q254, $AF254), IF($AG254="N/A", $T254,$AG254)))))))</f>
        <v>23</v>
      </c>
      <c r="BN254" s="16">
        <f>IF(AV254="R", $CA254, IF(OR(AV254="P", AV254="T", AV254="N"), 0, IF($C254="DM", $T254, IF(OR(AV254="Y", AV254="IR"),$AM254,IF(AV254="C", IF($BI254="Y", IF($AF254="N/A", $Q254, $AF254), IF($AG254="N/A", $T254,$AG254)))))))</f>
        <v>23</v>
      </c>
      <c r="BO254" s="16">
        <f>IF(AW254="R", $CA254, IF(OR(AW254="P", AW254="T", AW254="N"), 0, IF($C254="DM", $T254, IF(OR(AW254="Y", AW254="IR"),$AM254,IF(AW254="C", IF($BI254="Y", IF($AF254="N/A", $Q254, $AF254), IF($AG254="N/A", $T254,$AG254)))))))</f>
        <v>23</v>
      </c>
      <c r="BP254" s="16">
        <f>IF(AX254="R", $CA254, IF(OR(AX254="P", AX254="T", AX254="N"), 0, IF($C254="DM", $T254, IF(OR(AX254="Y", AX254="IR"),$AM254,IF(AX254="C", IF($BI254="Y", IF($AF254="N/A", $Q254, $AF254), IF($AG254="N/A", $T254,$AG254)))))))</f>
        <v>23</v>
      </c>
      <c r="BQ254" s="16">
        <f>IF(AY254="R", $CA254, IF(OR(AY254="P", AY254="T", AY254="N"), 0, IF($C254="DM", $T254, IF(OR(AY254="Y", AY254="IR"),$AM254,IF(AY254="C", IF($BI254="Y", IF($AF254="N/A", $Q254, $AF254), IF($AG254="N/A", $T254,$AG254)))))))</f>
        <v>23</v>
      </c>
      <c r="BR254" s="16">
        <f>IF(AZ254="R", $CA254, IF(OR(AZ254="P", AZ254="T", AZ254="N"), 0, IF($C254="DM", $T254, IF(OR(AZ254="Y", AZ254="IR"),$AM254,IF(AZ254="C", IF($BI254="Y", IF($AF254="N/A", $Q254, $AF254), IF($AG254="N/A", $T254,$AG254)))))))</f>
        <v>23</v>
      </c>
      <c r="BS254" s="16">
        <f>IF(BA254="R", $CA254, IF(OR(BA254="P", BA254="T", BA254="N"), 0, IF($C254="DM", $T254, IF(OR(BA254="Y", BA254="IR"),$AM254,IF(BA254="C", IF($BI254="Y", IF($AF254="N/A", $Q254, $AF254), IF($AG254="N/A", $T254,$AG254)))))))</f>
        <v>23</v>
      </c>
      <c r="BT254" s="16">
        <f>IF(BB254="R", $CA254, IF(OR(BB254="P", BB254="T", BB254="N"), 0, IF($C254="DM", $T254, IF(OR(BB254="Y", BB254="IR"),$AM254,IF(BB254="C", IF($BI254="Y", IF($BA254="C", IF($AF254="N/A", $Q254, $AF254), IF($AF254="N/A", $T254, $AM254)), IF($AG254="N/A", $T254,$AG254)))))))</f>
        <v>23</v>
      </c>
      <c r="BU254" s="16">
        <f>IF(BC254="R", $CA254, IF(OR(BC254="P", BC254="T", BC254="N"), 0, IF($C254="DM", $T254, IF(OR(BC254="Y", BC254="IR"),$AM254,IF(BC254="C", IF($BI254="Y", IF($BA254="C", IF($AF254="N/A", $Q254, $AF254), IF($AF254="N/A", $T254, $AM254)), IF($AG254="N/A", $T254,$AG254)))))))</f>
        <v>23</v>
      </c>
      <c r="BV254" s="16">
        <f>IF(BD254="R", $CA254, IF(OR(BD254="P", BD254="T", BD254="N"), 0, IF($C254="DM", $T254, IF(OR(BD254="Y", BD254="IR"),$AM254,IF(BD254="C", IF($BI254="Y", IF($BA254="C", IF($AF254="N/A", $Q254, $AF254), IF($AF254="N/A", $T254, $AM254)), IF($AG254="N/A", $T254,$AG254)))))))</f>
        <v>23</v>
      </c>
      <c r="BW254" s="16">
        <f>IF(BE254="R", $CA254, IF(OR(BE254="P", BE254="T", BE254="N"), 0, IF($C254="DM", $T254, IF(OR(BE254="Y", BE254="IR"),$AM254,IF(BE254="C", IF($BI254="Y", IF($BA254="C", IF($AF254="N/A", $Q254, $AF254), IF($AF254="N/A", $T254, $AM254)), IF($AG254="N/A", $T254,$AG254)))))))</f>
        <v>23</v>
      </c>
      <c r="BX254" s="16">
        <f>IF(BF254="R", $CA254, IF(OR(BF254="P", BF254="T", BF254="N"), 0, IF($C254="DM", $T254, IF(OR(BF254="Y", BF254="IR"),$AM254,IF(BF254="C", IF($BI254="Y", IF($BA254="C", IF($AF254="N/A", $Q254, $AF254), IF($AF254="N/A", $T254, $AM254)), IF($AG254="N/A", $T254,$AG254)))))))</f>
        <v>23</v>
      </c>
      <c r="BY254" s="16">
        <f>IF(BG254="R", $CA254, IF(OR(BG254="P", BG254="T", BG254="N"), 0, IF($C254="DM", $T254, IF(OR(BG254="Y", BG254="IR"),$AM254,IF(BG254="C", IF($BI254="Y", IF($BA254="C", IF($AF254="N/A", $Q254, $AF254), IF($AF254="N/A", $T254, $AM254)), IF($AG254="N/A", $T254,$AG254)))))))</f>
        <v>23</v>
      </c>
      <c r="BZ254" s="16">
        <f>IF(BH254="R", $CA254, IF(OR(BH254="P", BH254="T", BH254="N"), 0, IF($C254="DM", $T254, IF(OR(BH254="Y", BH254="IR"),$AM254,IF(BH254="C", IF($BI254="Y", IF($BA254="C", IF($AF254="N/A", $Q254, $AF254), IF($AF254="N/A", $T254, $AM254)), IF($AG254="N/A", $T254,$AG254)))))))</f>
        <v>23</v>
      </c>
      <c r="CA254" s="15" t="s">
        <v>75</v>
      </c>
      <c r="CB254" s="16">
        <f>BZ254</f>
        <v>23</v>
      </c>
      <c r="CC254" s="15">
        <f>IF(OR($BH254="T", $BH254="R"), 0, IF($BH254="C", IF($BI254="Y", IF($BA254="C", 0, IF(AF254="N/A", Q254-T254, AF254-AG254)), IF($AF254="N/A", U254, AH254)), AN254))</f>
        <v>23</v>
      </c>
      <c r="CD254" s="15" t="str">
        <f>IF(OR($BH254="T", $BH254="R"), 0, IF($BH254="C", IF($BI254="Y", 0, IF($AF254="N/A", V254, AI254)), AO254))</f>
        <v>N/A</v>
      </c>
      <c r="CE254" s="15" t="str">
        <f>IF(OR($BH254="T", $BH254="R"), 0, IF($BH254="C", IF($BI254="Y", 0, IF($AF254="N/A", W254, AJ254)), AP254))</f>
        <v>N/A</v>
      </c>
      <c r="CF254" s="15" t="str">
        <f>IF(OR($BH254="T", $BH254="R"), 0, IF($BH254="C", IF($BI254="Y", 0, IF($AF254="N/A", X254, AK254)), AQ254))</f>
        <v>N/A</v>
      </c>
      <c r="CG254" t="str">
        <f>IF(AC254="N/A", "S:"&amp;L254&amp;" G:"&amp;M254&amp;" GR:"&amp;Q254, IF(AC254=0, "S:"&amp;L254&amp;" G:"&amp;M254&amp;" GR:"&amp;Q254, "S:"&amp;L254&amp;"/"&amp;AD254&amp;" G:"&amp;AE254&amp;" GR:"&amp;AF254))</f>
        <v>S:13 G:10 GR:20</v>
      </c>
    </row>
    <row r="255" spans="1:85" x14ac:dyDescent="0.25">
      <c r="A255" s="14">
        <v>5224</v>
      </c>
      <c r="B255" s="15" t="s">
        <v>2881</v>
      </c>
      <c r="C255" s="15" t="s">
        <v>71</v>
      </c>
      <c r="D255" s="15" t="s">
        <v>57</v>
      </c>
      <c r="E255" s="15">
        <f>VLOOKUP(B255, 'Rookie Year'!$A$2:$B$55679,2,FALSE)</f>
        <v>2023</v>
      </c>
      <c r="F255" s="15">
        <v>2023</v>
      </c>
      <c r="G255" s="15" t="s">
        <v>40</v>
      </c>
      <c r="H255" s="15" t="s">
        <v>2211</v>
      </c>
      <c r="I255" s="16">
        <v>1</v>
      </c>
      <c r="J255" s="15">
        <v>3</v>
      </c>
      <c r="K255" s="17">
        <f>IF(AND(G255&lt;&gt;"N",R255="N/A"), IF(I255&lt;4, 0, 0.25),IF(I255=1, IF(J255=1,0.25, 0.25), IF(I255&lt;13, 0.25, IF(I255&lt;26, 0.4, IF(I255&lt;51, 0.6, 0.75)))))</f>
        <v>0</v>
      </c>
      <c r="L255" s="16">
        <f>I255-M255</f>
        <v>1</v>
      </c>
      <c r="M255" s="16">
        <f>ROUNDUP(I255*K255,0)</f>
        <v>0</v>
      </c>
      <c r="N255" s="16">
        <f>M255*J255</f>
        <v>0</v>
      </c>
      <c r="O255" s="16">
        <v>0</v>
      </c>
      <c r="P255" s="16">
        <v>0</v>
      </c>
      <c r="Q255" s="16">
        <f>N255-O255-P255</f>
        <v>0</v>
      </c>
      <c r="R255" s="15" t="s">
        <v>75</v>
      </c>
      <c r="S255" s="15">
        <f>IF(R255="N/A", J255-($B$1-F255), J255-($B$1-R255))</f>
        <v>2</v>
      </c>
      <c r="T255" s="16">
        <v>0</v>
      </c>
      <c r="U255" s="16">
        <v>0</v>
      </c>
      <c r="V255" s="16" t="str">
        <f>IF($S255&lt;3, "N/A", $M255)</f>
        <v>N/A</v>
      </c>
      <c r="W255" s="16" t="str">
        <f>IF($S255&lt;4, "N/A", $M255)</f>
        <v>N/A</v>
      </c>
      <c r="X255" s="16" t="str">
        <f>IF($S255&lt;5, "N/A", $M255)</f>
        <v>N/A</v>
      </c>
      <c r="Y255" s="15" t="str">
        <f>IF(SUM(T255:X255)&lt;&gt;Q255, "CHECK", "OK")</f>
        <v>OK</v>
      </c>
      <c r="Z255" s="15" t="str">
        <f>IF(F255=$B$1, "No", IF(S255=1, "Yes", "No"))</f>
        <v>No</v>
      </c>
      <c r="AA255" s="18" t="str">
        <f>IF(C255="DM", "N/A", IF(Z255="No","N/A",VLOOKUP(B255,'Extension List'!$A$3:$R$1972,18,FALSE)))</f>
        <v>N/A</v>
      </c>
      <c r="AB255" s="15" t="str">
        <f>IF(C255="DM", "N/A", IF(Z255="No","N/A",VLOOKUP(B255,'Extension List'!$A$3:$T$1972,20,FALSE)))</f>
        <v>N/A</v>
      </c>
      <c r="AC255" s="15" t="str">
        <f>IF(AA255="N/A", "N/A", 0)</f>
        <v>N/A</v>
      </c>
      <c r="AD255" s="16" t="str">
        <f>IF(AE255="N/A", "N/A", AA255-AE255)</f>
        <v>N/A</v>
      </c>
      <c r="AE255" s="16" t="str">
        <f>IF(AA255="N/A", "N/A", IF(AC255&gt;0, IF(AA255&lt;13, ROUNDUP(0.25*AA255,0), IF(AA255&lt;26, ROUNDUP(0.4*AA255,0), IF(AA255&lt;51, ROUNDUP(0.6*AA255,0), ROUNDUP(0.75*AA255,0)))), "N/A"))</f>
        <v>N/A</v>
      </c>
      <c r="AF255" s="16" t="str">
        <f>IF(AD255="N/A","N/A", (AE255*AC255)+Q255)</f>
        <v>N/A</v>
      </c>
      <c r="AG255" s="16" t="str">
        <f>IF($AF255="N/A", "N/A", "TBC")</f>
        <v>N/A</v>
      </c>
      <c r="AH255" s="16" t="str">
        <f>IF($AF255="N/A", "N/A", "TBC")</f>
        <v>N/A</v>
      </c>
      <c r="AI255" s="16" t="str">
        <f>IF($AF255="N/A","N/A",IF(AC255&gt;1,"TBC","N/A"))</f>
        <v>N/A</v>
      </c>
      <c r="AJ255" s="16" t="str">
        <f>IF($AF255="N/A","N/A",IF(AC255&gt;2,"TBC","N/A"))</f>
        <v>N/A</v>
      </c>
      <c r="AK255" s="16" t="str">
        <f>IF($AF255="N/A","N/A",IF(AC255&gt;3,"TBC","N/A"))</f>
        <v>N/A</v>
      </c>
      <c r="AL255" s="16" t="str">
        <f>IF(AC255="N/A","N/A",IF(AC255&gt;0,IF(SUM(AG255:AK255)&lt;&gt;AF255,"CHECK","OK"),"N/A"))</f>
        <v>N/A</v>
      </c>
      <c r="AM255" s="16">
        <f>IF(AD255="N/A", L255+T255, L255+AG255)</f>
        <v>1</v>
      </c>
      <c r="AN255" s="16">
        <f>IF(AD255="N/A", IF(U255="N/A", "N/A", L255+U255), AD255+AH255)</f>
        <v>1</v>
      </c>
      <c r="AO255" s="16" t="str">
        <f>IF(AD255="N/A", IF(V255="N/A", "N/A", L255+V255), IF(AI255="N/A", "N/A", AD255+AI255))</f>
        <v>N/A</v>
      </c>
      <c r="AP255" s="16" t="str">
        <f>IF(AD255="N/A", IF(W255="N/A", "N/A", L255+W255), IF(AJ255="N/A", "N/A", AD255+AJ255))</f>
        <v>N/A</v>
      </c>
      <c r="AQ255" s="16" t="str">
        <f>IF(AD255="N/A", IF(X255="N/A", "N/A", L255+X255), IF(AK255="N/A", "N/A", AD255+AK255))</f>
        <v>N/A</v>
      </c>
      <c r="AR255" s="15" t="s">
        <v>48</v>
      </c>
      <c r="AS255" s="15" t="s">
        <v>48</v>
      </c>
      <c r="AT255" s="15" t="s">
        <v>48</v>
      </c>
      <c r="AU255" s="15" t="s">
        <v>48</v>
      </c>
      <c r="AV255" s="15" t="s">
        <v>48</v>
      </c>
      <c r="AW255" s="15" t="s">
        <v>48</v>
      </c>
      <c r="AX255" s="15" t="s">
        <v>40</v>
      </c>
      <c r="AY255" s="15" t="s">
        <v>40</v>
      </c>
      <c r="AZ255" s="15" t="s">
        <v>40</v>
      </c>
      <c r="BA255" s="15" t="s">
        <v>40</v>
      </c>
      <c r="BB255" s="15" t="s">
        <v>40</v>
      </c>
      <c r="BC255" s="15" t="s">
        <v>40</v>
      </c>
      <c r="BD255" s="15" t="s">
        <v>40</v>
      </c>
      <c r="BE255" s="15" t="s">
        <v>40</v>
      </c>
      <c r="BF255" s="15" t="s">
        <v>40</v>
      </c>
      <c r="BG255" s="15" t="s">
        <v>40</v>
      </c>
      <c r="BH255" s="15" t="s">
        <v>40</v>
      </c>
      <c r="BI255" s="15"/>
      <c r="BJ255" s="16">
        <f>IF(AR255="R", $CA255, IF(OR(AR255="P", AR255="T", AR255="N"), 0, IF($C255="DM", $T255, IF(OR(AR255="Y", AR255="IR"),$AM255,IF(AR255="C", IF($BI255="Y", IF($AF255="N/A", $Q255, $AF255), IF($AG255="N/A", $T255,$AG255)))))))</f>
        <v>1</v>
      </c>
      <c r="BK255" s="16">
        <f>IF(AS255="R", $CA255, IF(OR(AS255="P", AS255="T", AS255="N"), 0, IF($C255="DM", $T255, IF(OR(AS255="Y", AS255="IR"),$AM255,IF(AS255="C", IF($BI255="Y", IF($AF255="N/A", $Q255, $AF255), IF($AG255="N/A", $T255,$AG255)))))))</f>
        <v>1</v>
      </c>
      <c r="BL255" s="16">
        <f>IF(AT255="R", $CA255, IF(OR(AT255="P", AT255="T", AT255="N"), 0, IF($C255="DM", $T255, IF(OR(AT255="Y", AT255="IR"),$AM255,IF(AT255="C", IF($BI255="Y", IF($AF255="N/A", $Q255, $AF255), IF($AG255="N/A", $T255,$AG255)))))))</f>
        <v>1</v>
      </c>
      <c r="BM255" s="16">
        <f>IF(AU255="R", $CA255, IF(OR(AU255="P", AU255="T", AU255="N"), 0, IF($C255="DM", $T255, IF(OR(AU255="Y", AU255="IR"),$AM255,IF(AU255="C", IF($BI255="Y", IF($AF255="N/A", $Q255, $AF255), IF($AG255="N/A", $T255,$AG255)))))))</f>
        <v>1</v>
      </c>
      <c r="BN255" s="16">
        <f>IF(AV255="R", $CA255, IF(OR(AV255="P", AV255="T", AV255="N"), 0, IF($C255="DM", $T255, IF(OR(AV255="Y", AV255="IR"),$AM255,IF(AV255="C", IF($BI255="Y", IF($AF255="N/A", $Q255, $AF255), IF($AG255="N/A", $T255,$AG255)))))))</f>
        <v>1</v>
      </c>
      <c r="BO255" s="16">
        <f>IF(AW255="R", $CA255, IF(OR(AW255="P", AW255="T", AW255="N"), 0, IF($C255="DM", $T255, IF(OR(AW255="Y", AW255="IR"),$AM255,IF(AW255="C", IF($BI255="Y", IF($AF255="N/A", $Q255, $AF255), IF($AG255="N/A", $T255,$AG255)))))))</f>
        <v>1</v>
      </c>
      <c r="BP255" s="16">
        <f>IF(AX255="R", $CA255, IF(OR(AX255="P", AX255="T", AX255="N"), 0, IF($C255="DM", $T255, IF(OR(AX255="Y", AX255="IR"),$AM255,IF(AX255="C", IF($BI255="Y", IF($AF255="N/A", $Q255, $AF255), IF($AG255="N/A", $T255,$AG255)))))))</f>
        <v>1</v>
      </c>
      <c r="BQ255" s="16">
        <f>IF(AY255="R", $CA255, IF(OR(AY255="P", AY255="T", AY255="N"), 0, IF($C255="DM", $T255, IF(OR(AY255="Y", AY255="IR"),$AM255,IF(AY255="C", IF($BI255="Y", IF($AF255="N/A", $Q255, $AF255), IF($AG255="N/A", $T255,$AG255)))))))</f>
        <v>1</v>
      </c>
      <c r="BR255" s="16">
        <f>IF(AZ255="R", $CA255, IF(OR(AZ255="P", AZ255="T", AZ255="N"), 0, IF($C255="DM", $T255, IF(OR(AZ255="Y", AZ255="IR"),$AM255,IF(AZ255="C", IF($BI255="Y", IF($AF255="N/A", $Q255, $AF255), IF($AG255="N/A", $T255,$AG255)))))))</f>
        <v>1</v>
      </c>
      <c r="BS255" s="16">
        <f>IF(BA255="R", $CA255, IF(OR(BA255="P", BA255="T", BA255="N"), 0, IF($C255="DM", $T255, IF(OR(BA255="Y", BA255="IR"),$AM255,IF(BA255="C", IF($BI255="Y", IF($AF255="N/A", $Q255, $AF255), IF($AG255="N/A", $T255,$AG255)))))))</f>
        <v>1</v>
      </c>
      <c r="BT255" s="16">
        <f>IF(BB255="R", $CA255, IF(OR(BB255="P", BB255="T", BB255="N"), 0, IF($C255="DM", $T255, IF(OR(BB255="Y", BB255="IR"),$AM255,IF(BB255="C", IF($BI255="Y", IF($BA255="C", IF($AF255="N/A", $Q255, $AF255), IF($AF255="N/A", $T255, $AM255)), IF($AG255="N/A", $T255,$AG255)))))))</f>
        <v>1</v>
      </c>
      <c r="BU255" s="16">
        <f>IF(BC255="R", $CA255, IF(OR(BC255="P", BC255="T", BC255="N"), 0, IF($C255="DM", $T255, IF(OR(BC255="Y", BC255="IR"),$AM255,IF(BC255="C", IF($BI255="Y", IF($BA255="C", IF($AF255="N/A", $Q255, $AF255), IF($AF255="N/A", $T255, $AM255)), IF($AG255="N/A", $T255,$AG255)))))))</f>
        <v>1</v>
      </c>
      <c r="BV255" s="16">
        <f>IF(BD255="R", $CA255, IF(OR(BD255="P", BD255="T", BD255="N"), 0, IF($C255="DM", $T255, IF(OR(BD255="Y", BD255="IR"),$AM255,IF(BD255="C", IF($BI255="Y", IF($BA255="C", IF($AF255="N/A", $Q255, $AF255), IF($AF255="N/A", $T255, $AM255)), IF($AG255="N/A", $T255,$AG255)))))))</f>
        <v>1</v>
      </c>
      <c r="BW255" s="16">
        <f>IF(BE255="R", $CA255, IF(OR(BE255="P", BE255="T", BE255="N"), 0, IF($C255="DM", $T255, IF(OR(BE255="Y", BE255="IR"),$AM255,IF(BE255="C", IF($BI255="Y", IF($BA255="C", IF($AF255="N/A", $Q255, $AF255), IF($AF255="N/A", $T255, $AM255)), IF($AG255="N/A", $T255,$AG255)))))))</f>
        <v>1</v>
      </c>
      <c r="BX255" s="16">
        <f>IF(BF255="R", $CA255, IF(OR(BF255="P", BF255="T", BF255="N"), 0, IF($C255="DM", $T255, IF(OR(BF255="Y", BF255="IR"),$AM255,IF(BF255="C", IF($BI255="Y", IF($BA255="C", IF($AF255="N/A", $Q255, $AF255), IF($AF255="N/A", $T255, $AM255)), IF($AG255="N/A", $T255,$AG255)))))))</f>
        <v>1</v>
      </c>
      <c r="BY255" s="16">
        <f>IF(BG255="R", $CA255, IF(OR(BG255="P", BG255="T", BG255="N"), 0, IF($C255="DM", $T255, IF(OR(BG255="Y", BG255="IR"),$AM255,IF(BG255="C", IF($BI255="Y", IF($BA255="C", IF($AF255="N/A", $Q255, $AF255), IF($AF255="N/A", $T255, $AM255)), IF($AG255="N/A", $T255,$AG255)))))))</f>
        <v>1</v>
      </c>
      <c r="BZ255" s="16">
        <f>IF(BH255="R", $CA255, IF(OR(BH255="P", BH255="T", BH255="N"), 0, IF($C255="DM", $T255, IF(OR(BH255="Y", BH255="IR"),$AM255,IF(BH255="C", IF($BI255="Y", IF($BA255="C", IF($AF255="N/A", $Q255, $AF255), IF($AF255="N/A", $T255, $AM255)), IF($AG255="N/A", $T255,$AG255)))))))</f>
        <v>1</v>
      </c>
      <c r="CA255" s="15" t="s">
        <v>75</v>
      </c>
      <c r="CB255" s="16">
        <f>BZ255</f>
        <v>1</v>
      </c>
      <c r="CC255" s="15">
        <f>IF(OR($BH255="T", $BH255="R"), 0, IF($BH255="C", IF($BI255="Y", IF($BA255="C", 0, IF(AF255="N/A", Q255-T255, AF255-AG255)), IF($AF255="N/A", U255, AH255)), AN255))</f>
        <v>1</v>
      </c>
      <c r="CD255" s="15" t="str">
        <f>IF(OR($BH255="T", $BH255="R"), 0, IF($BH255="C", IF($BI255="Y", 0, IF($AF255="N/A", V255, AI255)), AO255))</f>
        <v>N/A</v>
      </c>
      <c r="CE255" s="15" t="str">
        <f>IF(OR($BH255="T", $BH255="R"), 0, IF($BH255="C", IF($BI255="Y", 0, IF($AF255="N/A", W255, AJ255)), AP255))</f>
        <v>N/A</v>
      </c>
      <c r="CF255" s="15" t="str">
        <f>IF(OR($BH255="T", $BH255="R"), 0, IF($BH255="C", IF($BI255="Y", 0, IF($AF255="N/A", X255, AK255)), AQ255))</f>
        <v>N/A</v>
      </c>
      <c r="CG255" t="str">
        <f>IF(AC255="N/A", "S:"&amp;L255&amp;" G:"&amp;M255&amp;" GR:"&amp;Q255, IF(AC255=0, "S:"&amp;L255&amp;" G:"&amp;M255&amp;" GR:"&amp;Q255, "S:"&amp;L255&amp;"/"&amp;AD255&amp;" G:"&amp;AE255&amp;" GR:"&amp;AF255))</f>
        <v>S:1 G:0 GR:0</v>
      </c>
    </row>
    <row r="256" spans="1:85" x14ac:dyDescent="0.25">
      <c r="A256" s="14">
        <v>5774</v>
      </c>
      <c r="B256" s="15" t="s">
        <v>2620</v>
      </c>
      <c r="C256" s="15" t="s">
        <v>71</v>
      </c>
      <c r="D256" s="15" t="s">
        <v>57</v>
      </c>
      <c r="E256" s="15">
        <f>VLOOKUP(B256, 'Rookie Year'!$A$2:$B$55679,2,FALSE)</f>
        <v>2022</v>
      </c>
      <c r="F256" s="15">
        <v>2024</v>
      </c>
      <c r="G256" s="15" t="s">
        <v>42</v>
      </c>
      <c r="H256" s="15">
        <v>4</v>
      </c>
      <c r="I256" s="16">
        <v>2</v>
      </c>
      <c r="J256" s="15">
        <v>1</v>
      </c>
      <c r="K256" s="17">
        <f>IF(AND(G256&lt;&gt;"N",R256="N/A"), IF(I256&lt;4, 0, 0.25),IF(I256=1, IF(J256=1,0.25, 0.25), IF(I256&lt;13, 0.25, IF(I256&lt;26, 0.4, IF(I256&lt;51, 0.6, 0.75)))))</f>
        <v>0.25</v>
      </c>
      <c r="L256" s="16">
        <f>I256-M256</f>
        <v>1</v>
      </c>
      <c r="M256" s="16">
        <f>ROUNDUP(I256*K256,0)</f>
        <v>1</v>
      </c>
      <c r="N256" s="16">
        <f>M256*J256</f>
        <v>1</v>
      </c>
      <c r="O256" s="16">
        <v>0</v>
      </c>
      <c r="P256" s="16">
        <v>0</v>
      </c>
      <c r="Q256" s="16">
        <f>N256-O256-P256</f>
        <v>1</v>
      </c>
      <c r="R256" s="15" t="s">
        <v>75</v>
      </c>
      <c r="S256" s="15">
        <f>IF(R256="N/A", J256-($B$1-F256), J256-($B$1-R256))</f>
        <v>1</v>
      </c>
      <c r="T256" s="16">
        <f>IF($S256&lt;1, "N/A", $M256)</f>
        <v>1</v>
      </c>
      <c r="U256" s="16" t="str">
        <f>IF($S256&lt;2, "N/A", $M256)</f>
        <v>N/A</v>
      </c>
      <c r="V256" s="16" t="str">
        <f>IF($S256&lt;3, "N/A", $M256)</f>
        <v>N/A</v>
      </c>
      <c r="W256" s="16" t="str">
        <f>IF($S256&lt;4, "N/A", $M256)</f>
        <v>N/A</v>
      </c>
      <c r="X256" s="16" t="str">
        <f>IF($S256&lt;5, "N/A", $M256)</f>
        <v>N/A</v>
      </c>
      <c r="Y256" s="15" t="str">
        <f>IF(SUM(T256:X256)&lt;&gt;Q256, "CHECK", "OK")</f>
        <v>OK</v>
      </c>
      <c r="Z256" s="15" t="str">
        <f>IF(F256=$B$1, "No", IF(S256=1, "Yes", "No"))</f>
        <v>No</v>
      </c>
      <c r="AA256" s="18" t="str">
        <f>IF(C256="DM", "N/A", IF(Z256="No","N/A",VLOOKUP(B256,'Extension List'!$A$3:$R$1972,18,FALSE)))</f>
        <v>N/A</v>
      </c>
      <c r="AB256" s="15" t="str">
        <f>IF(C256="DM", "N/A", IF(Z256="No","N/A",VLOOKUP(B256,'Extension List'!$A$3:$T$1972,20,FALSE)))</f>
        <v>N/A</v>
      </c>
      <c r="AC256" s="15" t="str">
        <f>IF(AA256="N/A", "N/A", 0)</f>
        <v>N/A</v>
      </c>
      <c r="AD256" s="16" t="str">
        <f>IF(AE256="N/A", "N/A", AA256-AE256)</f>
        <v>N/A</v>
      </c>
      <c r="AE256" s="16" t="str">
        <f>IF(AA256="N/A", "N/A", IF(AC256&gt;0, IF(AA256&lt;13, ROUNDUP(0.25*AA256,0), IF(AA256&lt;26, ROUNDUP(0.4*AA256,0), IF(AA256&lt;51, ROUNDUP(0.6*AA256,0), ROUNDUP(0.75*AA256,0)))), "N/A"))</f>
        <v>N/A</v>
      </c>
      <c r="AF256" s="16" t="str">
        <f>IF(AD256="N/A","N/A", (AE256*AC256)+Q256)</f>
        <v>N/A</v>
      </c>
      <c r="AG256" s="16" t="str">
        <f>IF($AF256="N/A", "N/A", "TBC")</f>
        <v>N/A</v>
      </c>
      <c r="AH256" s="16" t="str">
        <f>IF($AF256="N/A", "N/A", "TBC")</f>
        <v>N/A</v>
      </c>
      <c r="AI256" s="16" t="str">
        <f>IF($AF256="N/A","N/A",IF(AC256&gt;1,"TBC","N/A"))</f>
        <v>N/A</v>
      </c>
      <c r="AJ256" s="16" t="str">
        <f>IF($AF256="N/A","N/A",IF(AC256&gt;2,"TBC","N/A"))</f>
        <v>N/A</v>
      </c>
      <c r="AK256" s="16" t="str">
        <f>IF($AF256="N/A","N/A",IF(AC256&gt;3,"TBC","N/A"))</f>
        <v>N/A</v>
      </c>
      <c r="AL256" s="16" t="str">
        <f>IF(AC256="N/A","N/A",IF(AC256&gt;0,IF(SUM(AG256:AK256)&lt;&gt;AF256,"CHECK","OK"),"N/A"))</f>
        <v>N/A</v>
      </c>
      <c r="AM256" s="16">
        <f>IF(AD256="N/A", L256+T256, L256+AG256)</f>
        <v>2</v>
      </c>
      <c r="AN256" s="16" t="str">
        <f>IF(AD256="N/A", IF(U256="N/A", "N/A", L256+U256), AD256+AH256)</f>
        <v>N/A</v>
      </c>
      <c r="AO256" s="16" t="str">
        <f>IF(AD256="N/A", IF(V256="N/A", "N/A", L256+V256), IF(AI256="N/A", "N/A", AD256+AI256))</f>
        <v>N/A</v>
      </c>
      <c r="AP256" s="16" t="str">
        <f>IF(AD256="N/A", IF(W256="N/A", "N/A", L256+W256), IF(AJ256="N/A", "N/A", AD256+AJ256))</f>
        <v>N/A</v>
      </c>
      <c r="AQ256" s="16" t="str">
        <f>IF(AD256="N/A", IF(X256="N/A", "N/A", L256+X256), IF(AK256="N/A", "N/A", AD256+AK256))</f>
        <v>N/A</v>
      </c>
      <c r="AR256" s="15" t="s">
        <v>42</v>
      </c>
      <c r="AS256" s="15" t="s">
        <v>42</v>
      </c>
      <c r="AT256" s="15" t="s">
        <v>42</v>
      </c>
      <c r="AU256" s="15" t="s">
        <v>42</v>
      </c>
      <c r="AV256" s="15" t="s">
        <v>40</v>
      </c>
      <c r="AW256" s="15" t="s">
        <v>40</v>
      </c>
      <c r="AX256" s="15" t="s">
        <v>40</v>
      </c>
      <c r="AY256" s="15" t="s">
        <v>40</v>
      </c>
      <c r="AZ256" s="15" t="s">
        <v>40</v>
      </c>
      <c r="BA256" s="15" t="s">
        <v>40</v>
      </c>
      <c r="BB256" s="15" t="s">
        <v>40</v>
      </c>
      <c r="BC256" s="15" t="s">
        <v>40</v>
      </c>
      <c r="BD256" s="15" t="s">
        <v>40</v>
      </c>
      <c r="BE256" s="15" t="s">
        <v>40</v>
      </c>
      <c r="BF256" s="15" t="s">
        <v>40</v>
      </c>
      <c r="BG256" s="15" t="s">
        <v>40</v>
      </c>
      <c r="BH256" s="15" t="s">
        <v>40</v>
      </c>
      <c r="BJ256" s="16">
        <f>IF(AR256="R", $CA256, IF(OR(AR256="P", AR256="T", AR256="N"), 0, IF($C256="DM", $T256, IF(OR(AR256="Y", AR256="IR"),$AM256,IF(AR256="C", IF($BI256="Y", IF($AF256="N/A", $Q256, $AF256), IF($AG256="N/A", $T256,$AG256)))))))</f>
        <v>0</v>
      </c>
      <c r="BK256" s="16">
        <f>IF(AS256="R", $CA256, IF(OR(AS256="P", AS256="T", AS256="N"), 0, IF($C256="DM", $T256, IF(OR(AS256="Y", AS256="IR"),$AM256,IF(AS256="C", IF($BI256="Y", IF($AF256="N/A", $Q256, $AF256), IF($AG256="N/A", $T256,$AG256)))))))</f>
        <v>0</v>
      </c>
      <c r="BL256" s="16">
        <f>IF(AT256="R", $CA256, IF(OR(AT256="P", AT256="T", AT256="N"), 0, IF($C256="DM", $T256, IF(OR(AT256="Y", AT256="IR"),$AM256,IF(AT256="C", IF($BI256="Y", IF($AF256="N/A", $Q256, $AF256), IF($AG256="N/A", $T256,$AG256)))))))</f>
        <v>0</v>
      </c>
      <c r="BM256" s="16">
        <f>IF(AU256="R", $CA256, IF(OR(AU256="P", AU256="T", AU256="N"), 0, IF($C256="DM", $T256, IF(OR(AU256="Y", AU256="IR"),$AM256,IF(AU256="C", IF($BI256="Y", IF($AF256="N/A", $Q256, $AF256), IF($AG256="N/A", $T256,$AG256)))))))</f>
        <v>0</v>
      </c>
      <c r="BN256" s="16">
        <f>IF(AV256="R", $CA256, IF(OR(AV256="P", AV256="T", AV256="N"), 0, IF($C256="DM", $T256, IF(OR(AV256="Y", AV256="IR"),$AM256,IF(AV256="C", IF($BI256="Y", IF($AF256="N/A", $Q256, $AF256), IF($AG256="N/A", $T256,$AG256)))))))</f>
        <v>2</v>
      </c>
      <c r="BO256" s="16">
        <f>IF(AW256="R", $CA256, IF(OR(AW256="P", AW256="T", AW256="N"), 0, IF($C256="DM", $T256, IF(OR(AW256="Y", AW256="IR"),$AM256,IF(AW256="C", IF($BI256="Y", IF($AF256="N/A", $Q256, $AF256), IF($AG256="N/A", $T256,$AG256)))))))</f>
        <v>2</v>
      </c>
      <c r="BP256" s="16">
        <f>IF(AX256="R", $CA256, IF(OR(AX256="P", AX256="T", AX256="N"), 0, IF($C256="DM", $T256, IF(OR(AX256="Y", AX256="IR"),$AM256,IF(AX256="C", IF($BI256="Y", IF($AF256="N/A", $Q256, $AF256), IF($AG256="N/A", $T256,$AG256)))))))</f>
        <v>2</v>
      </c>
      <c r="BQ256" s="16">
        <f>IF(AY256="R", $CA256, IF(OR(AY256="P", AY256="T", AY256="N"), 0, IF($C256="DM", $T256, IF(OR(AY256="Y", AY256="IR"),$AM256,IF(AY256="C", IF($BI256="Y", IF($AF256="N/A", $Q256, $AF256), IF($AG256="N/A", $T256,$AG256)))))))</f>
        <v>2</v>
      </c>
      <c r="BR256" s="16">
        <f>IF(AZ256="R", $CA256, IF(OR(AZ256="P", AZ256="T", AZ256="N"), 0, IF($C256="DM", $T256, IF(OR(AZ256="Y", AZ256="IR"),$AM256,IF(AZ256="C", IF($BI256="Y", IF($AF256="N/A", $Q256, $AF256), IF($AG256="N/A", $T256,$AG256)))))))</f>
        <v>2</v>
      </c>
      <c r="BS256" s="16">
        <f>IF(BA256="R", $CA256, IF(OR(BA256="P", BA256="T", BA256="N"), 0, IF($C256="DM", $T256, IF(OR(BA256="Y", BA256="IR"),$AM256,IF(BA256="C", IF($BI256="Y", IF($AF256="N/A", $Q256, $AF256), IF($AG256="N/A", $T256,$AG256)))))))</f>
        <v>2</v>
      </c>
      <c r="BT256" s="16">
        <f>IF(BB256="R", $CA256, IF(OR(BB256="P", BB256="T", BB256="N"), 0, IF($C256="DM", $T256, IF(OR(BB256="Y", BB256="IR"),$AM256,IF(BB256="C", IF($BI256="Y", IF($BA256="C", IF($AF256="N/A", $Q256, $AF256), IF($AF256="N/A", $T256, $AM256)), IF($AG256="N/A", $T256,$AG256)))))))</f>
        <v>2</v>
      </c>
      <c r="BU256" s="16">
        <f>IF(BC256="R", $CA256, IF(OR(BC256="P", BC256="T", BC256="N"), 0, IF($C256="DM", $T256, IF(OR(BC256="Y", BC256="IR"),$AM256,IF(BC256="C", IF($BI256="Y", IF($BA256="C", IF($AF256="N/A", $Q256, $AF256), IF($AF256="N/A", $T256, $AM256)), IF($AG256="N/A", $T256,$AG256)))))))</f>
        <v>2</v>
      </c>
      <c r="BV256" s="16">
        <f>IF(BD256="R", $CA256, IF(OR(BD256="P", BD256="T", BD256="N"), 0, IF($C256="DM", $T256, IF(OR(BD256="Y", BD256="IR"),$AM256,IF(BD256="C", IF($BI256="Y", IF($BA256="C", IF($AF256="N/A", $Q256, $AF256), IF($AF256="N/A", $T256, $AM256)), IF($AG256="N/A", $T256,$AG256)))))))</f>
        <v>2</v>
      </c>
      <c r="BW256" s="16">
        <f>IF(BE256="R", $CA256, IF(OR(BE256="P", BE256="T", BE256="N"), 0, IF($C256="DM", $T256, IF(OR(BE256="Y", BE256="IR"),$AM256,IF(BE256="C", IF($BI256="Y", IF($BA256="C", IF($AF256="N/A", $Q256, $AF256), IF($AF256="N/A", $T256, $AM256)), IF($AG256="N/A", $T256,$AG256)))))))</f>
        <v>2</v>
      </c>
      <c r="BX256" s="16">
        <f>IF(BF256="R", $CA256, IF(OR(BF256="P", BF256="T", BF256="N"), 0, IF($C256="DM", $T256, IF(OR(BF256="Y", BF256="IR"),$AM256,IF(BF256="C", IF($BI256="Y", IF($BA256="C", IF($AF256="N/A", $Q256, $AF256), IF($AF256="N/A", $T256, $AM256)), IF($AG256="N/A", $T256,$AG256)))))))</f>
        <v>2</v>
      </c>
      <c r="BY256" s="16">
        <f>IF(BG256="R", $CA256, IF(OR(BG256="P", BG256="T", BG256="N"), 0, IF($C256="DM", $T256, IF(OR(BG256="Y", BG256="IR"),$AM256,IF(BG256="C", IF($BI256="Y", IF($BA256="C", IF($AF256="N/A", $Q256, $AF256), IF($AF256="N/A", $T256, $AM256)), IF($AG256="N/A", $T256,$AG256)))))))</f>
        <v>2</v>
      </c>
      <c r="BZ256" s="16">
        <f>IF(BH256="R", $CA256, IF(OR(BH256="P", BH256="T", BH256="N"), 0, IF($C256="DM", $T256, IF(OR(BH256="Y", BH256="IR"),$AM256,IF(BH256="C", IF($BI256="Y", IF($BA256="C", IF($AF256="N/A", $Q256, $AF256), IF($AF256="N/A", $T256, $AM256)), IF($AG256="N/A", $T256,$AG256)))))))</f>
        <v>2</v>
      </c>
      <c r="CA256" s="15" t="s">
        <v>75</v>
      </c>
      <c r="CB256" s="16">
        <f>BZ256</f>
        <v>2</v>
      </c>
      <c r="CC256" s="15" t="str">
        <f>IF(OR($BH256="T", $BH256="R"), 0, IF($BH256="C", IF($BI256="Y", IF($BA256="C", 0, IF(AF256="N/A", Q256-T256, AF256-AG256)), IF($AF256="N/A", U256, AH256)), AN256))</f>
        <v>N/A</v>
      </c>
      <c r="CD256" s="15" t="str">
        <f>IF(OR($BH256="T", $BH256="R"), 0, IF($BH256="C", IF($BI256="Y", 0, IF($AF256="N/A", V256, AI256)), AO256))</f>
        <v>N/A</v>
      </c>
      <c r="CE256" s="15" t="str">
        <f>IF(OR($BH256="T", $BH256="R"), 0, IF($BH256="C", IF($BI256="Y", 0, IF($AF256="N/A", W256, AJ256)), AP256))</f>
        <v>N/A</v>
      </c>
      <c r="CF256" s="15" t="str">
        <f>IF(OR($BH256="T", $BH256="R"), 0, IF($BH256="C", IF($BI256="Y", 0, IF($AF256="N/A", X256, AK256)), AQ256))</f>
        <v>N/A</v>
      </c>
    </row>
    <row r="257" spans="1:85" x14ac:dyDescent="0.25">
      <c r="A257" s="14">
        <v>5497</v>
      </c>
      <c r="B257" s="15" t="s">
        <v>2305</v>
      </c>
      <c r="C257" s="15" t="s">
        <v>71</v>
      </c>
      <c r="D257" s="15" t="s">
        <v>57</v>
      </c>
      <c r="E257" s="15">
        <f>VLOOKUP(B257, 'Rookie Year'!$A$2:$B$55679,2,FALSE)</f>
        <v>2020</v>
      </c>
      <c r="F257" s="15">
        <v>2024</v>
      </c>
      <c r="G257" s="15" t="s">
        <v>42</v>
      </c>
      <c r="H257" s="15" t="s">
        <v>2935</v>
      </c>
      <c r="I257" s="16">
        <v>1</v>
      </c>
      <c r="J257" s="15">
        <v>1</v>
      </c>
      <c r="K257" s="17">
        <f>IF(AND(G257&lt;&gt;"N",R257="N/A"), IF(I257&lt;4, 0, 0.25),IF(I257=1, IF(J257=1,0.25, 0.25), IF(I257&lt;13, 0.25, IF(I257&lt;26, 0.4, IF(I257&lt;51, 0.6, 0.75)))))</f>
        <v>0.25</v>
      </c>
      <c r="L257" s="16">
        <f>I257-M257</f>
        <v>0</v>
      </c>
      <c r="M257" s="16">
        <f>ROUNDUP(I257*K257,0)</f>
        <v>1</v>
      </c>
      <c r="N257" s="16">
        <f>M257*J257</f>
        <v>1</v>
      </c>
      <c r="O257" s="16">
        <v>0</v>
      </c>
      <c r="P257" s="16">
        <v>0</v>
      </c>
      <c r="Q257" s="16">
        <f>N257-O257-P257</f>
        <v>1</v>
      </c>
      <c r="R257" s="15" t="s">
        <v>75</v>
      </c>
      <c r="S257" s="15">
        <f>IF(R257="N/A", J257-($B$1-F257), J257-($B$1-R257))</f>
        <v>1</v>
      </c>
      <c r="T257" s="16">
        <f>IF($S257&lt;1, "N/A", $M257)</f>
        <v>1</v>
      </c>
      <c r="U257" s="16" t="str">
        <f>IF($S257&lt;2, "N/A", $M257)</f>
        <v>N/A</v>
      </c>
      <c r="V257" s="16" t="str">
        <f>IF($S257&lt;3, "N/A", $M257)</f>
        <v>N/A</v>
      </c>
      <c r="W257" s="16" t="str">
        <f>IF($S257&lt;4, "N/A", $M257)</f>
        <v>N/A</v>
      </c>
      <c r="X257" s="16" t="str">
        <f>IF($S257&lt;5, "N/A", $M257)</f>
        <v>N/A</v>
      </c>
      <c r="Y257" s="15" t="str">
        <f>IF(SUM(T257:X257)&lt;&gt;Q257, "CHECK", "OK")</f>
        <v>OK</v>
      </c>
      <c r="Z257" s="15" t="str">
        <f>IF(F257=$B$1, "No", IF(S257=1, "Yes", "No"))</f>
        <v>No</v>
      </c>
      <c r="AA257" s="18" t="str">
        <f>IF(C257="DM", "N/A", IF(Z257="No","N/A",VLOOKUP(B257,'Extension List'!$A$3:$R$1972,18,FALSE)))</f>
        <v>N/A</v>
      </c>
      <c r="AB257" s="15" t="str">
        <f>IF(C257="DM", "N/A", IF(Z257="No","N/A",VLOOKUP(B257,'Extension List'!$A$3:$T$1972,20,FALSE)))</f>
        <v>N/A</v>
      </c>
      <c r="AC257" s="15" t="str">
        <f>IF(AA257="N/A", "N/A", 0)</f>
        <v>N/A</v>
      </c>
      <c r="AD257" s="16" t="str">
        <f>IF(AE257="N/A", "N/A", AA257-AE257)</f>
        <v>N/A</v>
      </c>
      <c r="AE257" s="16" t="str">
        <f>IF(AA257="N/A", "N/A", IF(AC257&gt;0, IF(AA257&lt;13, ROUNDUP(0.25*AA257,0), IF(AA257&lt;26, ROUNDUP(0.4*AA257,0), IF(AA257&lt;51, ROUNDUP(0.6*AA257,0), ROUNDUP(0.75*AA257,0)))), "N/A"))</f>
        <v>N/A</v>
      </c>
      <c r="AF257" s="16" t="str">
        <f>IF(AD257="N/A","N/A", (AE257*AC257)+Q257)</f>
        <v>N/A</v>
      </c>
      <c r="AG257" s="16" t="str">
        <f>IF($AF257="N/A", "N/A", "TBC")</f>
        <v>N/A</v>
      </c>
      <c r="AH257" s="16" t="str">
        <f>IF($AF257="N/A", "N/A", "TBC")</f>
        <v>N/A</v>
      </c>
      <c r="AI257" s="16" t="str">
        <f>IF($AF257="N/A","N/A",IF(AC257&gt;1,"TBC","N/A"))</f>
        <v>N/A</v>
      </c>
      <c r="AJ257" s="16" t="str">
        <f>IF($AF257="N/A","N/A",IF(AC257&gt;2,"TBC","N/A"))</f>
        <v>N/A</v>
      </c>
      <c r="AK257" s="16" t="str">
        <f>IF($AF257="N/A","N/A",IF(AC257&gt;3,"TBC","N/A"))</f>
        <v>N/A</v>
      </c>
      <c r="AL257" s="16" t="str">
        <f>IF(AC257="N/A","N/A",IF(AC257&gt;0,IF(SUM(AG257:AK257)&lt;&gt;AF257,"CHECK","OK"),"N/A"))</f>
        <v>N/A</v>
      </c>
      <c r="AM257" s="16">
        <f>IF(AD257="N/A", L257+T257, L257+AG257)</f>
        <v>1</v>
      </c>
      <c r="AN257" s="16" t="str">
        <f>IF(AD257="N/A", IF(U257="N/A", "N/A", L257+U257), AD257+AH257)</f>
        <v>N/A</v>
      </c>
      <c r="AO257" s="16" t="str">
        <f>IF(AD257="N/A", IF(V257="N/A", "N/A", L257+V257), IF(AI257="N/A", "N/A", AD257+AI257))</f>
        <v>N/A</v>
      </c>
      <c r="AP257" s="16" t="str">
        <f>IF(AD257="N/A", IF(W257="N/A", "N/A", L257+W257), IF(AJ257="N/A", "N/A", AD257+AJ257))</f>
        <v>N/A</v>
      </c>
      <c r="AQ257" s="16" t="str">
        <f>IF(AD257="N/A", IF(X257="N/A", "N/A", L257+X257), IF(AK257="N/A", "N/A", AD257+AK257))</f>
        <v>N/A</v>
      </c>
      <c r="AR257" s="15" t="s">
        <v>40</v>
      </c>
      <c r="AS257" s="15" t="s">
        <v>40</v>
      </c>
      <c r="AT257" s="15" t="s">
        <v>40</v>
      </c>
      <c r="AU257" s="15" t="s">
        <v>40</v>
      </c>
      <c r="AV257" s="15" t="s">
        <v>40</v>
      </c>
      <c r="AW257" s="15" t="s">
        <v>40</v>
      </c>
      <c r="AX257" s="15" t="s">
        <v>40</v>
      </c>
      <c r="AY257" s="15" t="s">
        <v>40</v>
      </c>
      <c r="AZ257" s="15" t="s">
        <v>40</v>
      </c>
      <c r="BA257" s="15" t="s">
        <v>40</v>
      </c>
      <c r="BB257" s="15" t="s">
        <v>40</v>
      </c>
      <c r="BC257" s="15" t="s">
        <v>40</v>
      </c>
      <c r="BD257" s="15" t="s">
        <v>40</v>
      </c>
      <c r="BE257" s="15" t="s">
        <v>40</v>
      </c>
      <c r="BF257" s="15" t="s">
        <v>40</v>
      </c>
      <c r="BG257" s="15" t="s">
        <v>40</v>
      </c>
      <c r="BH257" s="15" t="s">
        <v>40</v>
      </c>
      <c r="BI257" s="15"/>
      <c r="BJ257" s="16">
        <f>IF(AR257="R", $CA257, IF(OR(AR257="P", AR257="T", AR257="N"), 0, IF($C257="DM", $T257, IF(OR(AR257="Y", AR257="IR"),$AM257,IF(AR257="C", IF($BI257="Y", IF($AF257="N/A", $Q257, $AF257), IF($AG257="N/A", $T257,$AG257)))))))</f>
        <v>1</v>
      </c>
      <c r="BK257" s="16">
        <f>IF(AS257="R", $CA257, IF(OR(AS257="P", AS257="T", AS257="N"), 0, IF($C257="DM", $T257, IF(OR(AS257="Y", AS257="IR"),$AM257,IF(AS257="C", IF($BI257="Y", IF($AF257="N/A", $Q257, $AF257), IF($AG257="N/A", $T257,$AG257)))))))</f>
        <v>1</v>
      </c>
      <c r="BL257" s="16">
        <f>IF(AT257="R", $CA257, IF(OR(AT257="P", AT257="T", AT257="N"), 0, IF($C257="DM", $T257, IF(OR(AT257="Y", AT257="IR"),$AM257,IF(AT257="C", IF($BI257="Y", IF($AF257="N/A", $Q257, $AF257), IF($AG257="N/A", $T257,$AG257)))))))</f>
        <v>1</v>
      </c>
      <c r="BM257" s="16">
        <f>IF(AU257="R", $CA257, IF(OR(AU257="P", AU257="T", AU257="N"), 0, IF($C257="DM", $T257, IF(OR(AU257="Y", AU257="IR"),$AM257,IF(AU257="C", IF($BI257="Y", IF($AF257="N/A", $Q257, $AF257), IF($AG257="N/A", $T257,$AG257)))))))</f>
        <v>1</v>
      </c>
      <c r="BN257" s="16">
        <f>IF(AV257="R", $CA257, IF(OR(AV257="P", AV257="T", AV257="N"), 0, IF($C257="DM", $T257, IF(OR(AV257="Y", AV257="IR"),$AM257,IF(AV257="C", IF($BI257="Y", IF($AF257="N/A", $Q257, $AF257), IF($AG257="N/A", $T257,$AG257)))))))</f>
        <v>1</v>
      </c>
      <c r="BO257" s="16">
        <f>IF(AW257="R", $CA257, IF(OR(AW257="P", AW257="T", AW257="N"), 0, IF($C257="DM", $T257, IF(OR(AW257="Y", AW257="IR"),$AM257,IF(AW257="C", IF($BI257="Y", IF($AF257="N/A", $Q257, $AF257), IF($AG257="N/A", $T257,$AG257)))))))</f>
        <v>1</v>
      </c>
      <c r="BP257" s="16">
        <f>IF(AX257="R", $CA257, IF(OR(AX257="P", AX257="T", AX257="N"), 0, IF($C257="DM", $T257, IF(OR(AX257="Y", AX257="IR"),$AM257,IF(AX257="C", IF($BI257="Y", IF($AF257="N/A", $Q257, $AF257), IF($AG257="N/A", $T257,$AG257)))))))</f>
        <v>1</v>
      </c>
      <c r="BQ257" s="16">
        <f>IF(AY257="R", $CA257, IF(OR(AY257="P", AY257="T", AY257="N"), 0, IF($C257="DM", $T257, IF(OR(AY257="Y", AY257="IR"),$AM257,IF(AY257="C", IF($BI257="Y", IF($AF257="N/A", $Q257, $AF257), IF($AG257="N/A", $T257,$AG257)))))))</f>
        <v>1</v>
      </c>
      <c r="BR257" s="16">
        <f>IF(AZ257="R", $CA257, IF(OR(AZ257="P", AZ257="T", AZ257="N"), 0, IF($C257="DM", $T257, IF(OR(AZ257="Y", AZ257="IR"),$AM257,IF(AZ257="C", IF($BI257="Y", IF($AF257="N/A", $Q257, $AF257), IF($AG257="N/A", $T257,$AG257)))))))</f>
        <v>1</v>
      </c>
      <c r="BS257" s="16">
        <f>IF(BA257="R", $CA257, IF(OR(BA257="P", BA257="T", BA257="N"), 0, IF($C257="DM", $T257, IF(OR(BA257="Y", BA257="IR"),$AM257,IF(BA257="C", IF($BI257="Y", IF($AF257="N/A", $Q257, $AF257), IF($AG257="N/A", $T257,$AG257)))))))</f>
        <v>1</v>
      </c>
      <c r="BT257" s="16">
        <f>IF(BB257="R", $CA257, IF(OR(BB257="P", BB257="T", BB257="N"), 0, IF($C257="DM", $T257, IF(OR(BB257="Y", BB257="IR"),$AM257,IF(BB257="C", IF($BI257="Y", IF($BA257="C", IF($AF257="N/A", $Q257, $AF257), IF($AF257="N/A", $T257, $AM257)), IF($AG257="N/A", $T257,$AG257)))))))</f>
        <v>1</v>
      </c>
      <c r="BU257" s="16">
        <f>IF(BC257="R", $CA257, IF(OR(BC257="P", BC257="T", BC257="N"), 0, IF($C257="DM", $T257, IF(OR(BC257="Y", BC257="IR"),$AM257,IF(BC257="C", IF($BI257="Y", IF($BA257="C", IF($AF257="N/A", $Q257, $AF257), IF($AF257="N/A", $T257, $AM257)), IF($AG257="N/A", $T257,$AG257)))))))</f>
        <v>1</v>
      </c>
      <c r="BV257" s="16">
        <f>IF(BD257="R", $CA257, IF(OR(BD257="P", BD257="T", BD257="N"), 0, IF($C257="DM", $T257, IF(OR(BD257="Y", BD257="IR"),$AM257,IF(BD257="C", IF($BI257="Y", IF($BA257="C", IF($AF257="N/A", $Q257, $AF257), IF($AF257="N/A", $T257, $AM257)), IF($AG257="N/A", $T257,$AG257)))))))</f>
        <v>1</v>
      </c>
      <c r="BW257" s="16">
        <f>IF(BE257="R", $CA257, IF(OR(BE257="P", BE257="T", BE257="N"), 0, IF($C257="DM", $T257, IF(OR(BE257="Y", BE257="IR"),$AM257,IF(BE257="C", IF($BI257="Y", IF($BA257="C", IF($AF257="N/A", $Q257, $AF257), IF($AF257="N/A", $T257, $AM257)), IF($AG257="N/A", $T257,$AG257)))))))</f>
        <v>1</v>
      </c>
      <c r="BX257" s="16">
        <f>IF(BF257="R", $CA257, IF(OR(BF257="P", BF257="T", BF257="N"), 0, IF($C257="DM", $T257, IF(OR(BF257="Y", BF257="IR"),$AM257,IF(BF257="C", IF($BI257="Y", IF($BA257="C", IF($AF257="N/A", $Q257, $AF257), IF($AF257="N/A", $T257, $AM257)), IF($AG257="N/A", $T257,$AG257)))))))</f>
        <v>1</v>
      </c>
      <c r="BY257" s="16">
        <f>IF(BG257="R", $CA257, IF(OR(BG257="P", BG257="T", BG257="N"), 0, IF($C257="DM", $T257, IF(OR(BG257="Y", BG257="IR"),$AM257,IF(BG257="C", IF($BI257="Y", IF($BA257="C", IF($AF257="N/A", $Q257, $AF257), IF($AF257="N/A", $T257, $AM257)), IF($AG257="N/A", $T257,$AG257)))))))</f>
        <v>1</v>
      </c>
      <c r="BZ257" s="16">
        <f>IF(BH257="R", $CA257, IF(OR(BH257="P", BH257="T", BH257="N"), 0, IF($C257="DM", $T257, IF(OR(BH257="Y", BH257="IR"),$AM257,IF(BH257="C", IF($BI257="Y", IF($BA257="C", IF($AF257="N/A", $Q257, $AF257), IF($AF257="N/A", $T257, $AM257)), IF($AG257="N/A", $T257,$AG257)))))))</f>
        <v>1</v>
      </c>
      <c r="CA257" s="15" t="s">
        <v>75</v>
      </c>
      <c r="CB257" s="16">
        <f>BZ257</f>
        <v>1</v>
      </c>
      <c r="CC257" s="15" t="str">
        <f>IF(OR($BH257="T", $BH257="R"), 0, IF($BH257="C", IF($BI257="Y", IF($BA257="C", 0, IF(AF257="N/A", Q257-T257, AF257-AG257)), IF($AF257="N/A", U257, AH257)), AN257))</f>
        <v>N/A</v>
      </c>
      <c r="CD257" s="15" t="str">
        <f>IF(OR($BH257="T", $BH257="R"), 0, IF($BH257="C", IF($BI257="Y", 0, IF($AF257="N/A", V257, AI257)), AO257))</f>
        <v>N/A</v>
      </c>
      <c r="CE257" s="15" t="str">
        <f>IF(OR($BH257="T", $BH257="R"), 0, IF($BH257="C", IF($BI257="Y", 0, IF($AF257="N/A", W257, AJ257)), AP257))</f>
        <v>N/A</v>
      </c>
      <c r="CF257" s="15" t="str">
        <f>IF(OR($BH257="T", $BH257="R"), 0, IF($BH257="C", IF($BI257="Y", 0, IF($AF257="N/A", X257, AK257)), AQ257))</f>
        <v>N/A</v>
      </c>
      <c r="CG257" t="str">
        <f>IF(AC257="N/A", "S:"&amp;L257&amp;" G:"&amp;M257&amp;" GR:"&amp;Q257, IF(AC257=0, "S:"&amp;L257&amp;" G:"&amp;M257&amp;" GR:"&amp;Q257, "S:"&amp;L257&amp;"/"&amp;AD257&amp;" G:"&amp;AE257&amp;" GR:"&amp;AF257))</f>
        <v>S:0 G:1 GR:1</v>
      </c>
    </row>
    <row r="258" spans="1:85" x14ac:dyDescent="0.25">
      <c r="A258" s="14">
        <v>4168</v>
      </c>
      <c r="B258" s="15" t="s">
        <v>2363</v>
      </c>
      <c r="C258" s="15" t="s">
        <v>71</v>
      </c>
      <c r="D258" s="15" t="s">
        <v>57</v>
      </c>
      <c r="E258" s="15">
        <f>VLOOKUP(B258, 'Rookie Year'!$A$2:$B$55679,2,FALSE)</f>
        <v>2021</v>
      </c>
      <c r="F258" s="15">
        <v>2021</v>
      </c>
      <c r="G258" s="15" t="s">
        <v>40</v>
      </c>
      <c r="H258" s="15" t="s">
        <v>2173</v>
      </c>
      <c r="I258" s="16">
        <v>5</v>
      </c>
      <c r="J258" s="15">
        <v>4</v>
      </c>
      <c r="K258" s="17">
        <f>IF(AND(G258&lt;&gt;"N",R258="N/A"), IF(I258&lt;4, 0, 0.25),IF(I258=1, IF(J258=1,0.25, 0.25), IF(I258&lt;13, 0.25, IF(I258&lt;26, 0.4, IF(I258&lt;51, 0.6, 0.75)))))</f>
        <v>0.25</v>
      </c>
      <c r="L258" s="16">
        <f>I258-M258</f>
        <v>3</v>
      </c>
      <c r="M258" s="16">
        <f>ROUNDUP(I258*K258,0)</f>
        <v>2</v>
      </c>
      <c r="N258" s="16">
        <f>M258*J258</f>
        <v>8</v>
      </c>
      <c r="O258" s="16">
        <v>8</v>
      </c>
      <c r="P258" s="16">
        <v>0</v>
      </c>
      <c r="Q258" s="16">
        <f>N258-O258-P258</f>
        <v>0</v>
      </c>
      <c r="R258" s="15" t="s">
        <v>75</v>
      </c>
      <c r="S258" s="15">
        <f>IF(R258="N/A", J258-($B$1-F258), J258-($B$1-R258))</f>
        <v>1</v>
      </c>
      <c r="T258" s="16">
        <v>0</v>
      </c>
      <c r="U258" s="16" t="str">
        <f>IF($S258&lt;2, "N/A", $M258)</f>
        <v>N/A</v>
      </c>
      <c r="V258" s="16" t="str">
        <f>IF($S258&lt;3, "N/A", $M258)</f>
        <v>N/A</v>
      </c>
      <c r="W258" s="16" t="str">
        <f>IF($S258&lt;4, "N/A", $M258)</f>
        <v>N/A</v>
      </c>
      <c r="X258" s="16" t="str">
        <f>IF($S258&lt;5, "N/A", $M258)</f>
        <v>N/A</v>
      </c>
      <c r="Y258" s="15" t="str">
        <f>IF(SUM(T258:X258)&lt;&gt;Q258, "CHECK", "OK")</f>
        <v>OK</v>
      </c>
      <c r="Z258" s="15" t="str">
        <f>IF(F258=$B$1, "No", IF(S258=1, "Yes", "No"))</f>
        <v>Yes</v>
      </c>
      <c r="AA258" s="18">
        <f>IF(C258="DM", "N/A", IF(Z258="No","N/A",VLOOKUP(B258,'Extension List'!$A$3:$R$1972,18,FALSE)))</f>
        <v>3</v>
      </c>
      <c r="AB258" s="15">
        <f>IF(C258="DM", "N/A", IF(Z258="No","N/A",VLOOKUP(B258,'Extension List'!$A$3:$T$1972,20,FALSE)))</f>
        <v>1</v>
      </c>
      <c r="AC258" s="15">
        <v>1</v>
      </c>
      <c r="AD258" s="16">
        <f>IF(AE258="N/A", "N/A", AA258-AE258)</f>
        <v>2</v>
      </c>
      <c r="AE258" s="16">
        <f>IF(AA258="N/A", "N/A", IF(AC258&gt;0, IF(AA258&lt;13, ROUNDUP(0.25*AA258,0), IF(AA258&lt;26, ROUNDUP(0.4*AA258,0), IF(AA258&lt;51, ROUNDUP(0.6*AA258,0), ROUNDUP(0.75*AA258,0)))), "N/A"))</f>
        <v>1</v>
      </c>
      <c r="AF258" s="16">
        <f>IF(AD258="N/A","N/A", (AE258*AC258)+Q258)</f>
        <v>1</v>
      </c>
      <c r="AG258" s="16">
        <v>1</v>
      </c>
      <c r="AH258" s="16">
        <v>0</v>
      </c>
      <c r="AI258" s="16" t="str">
        <f>IF($AF258="N/A","N/A",IF(AC258&gt;1,"TBC","N/A"))</f>
        <v>N/A</v>
      </c>
      <c r="AJ258" s="16" t="str">
        <f>IF($AF258="N/A","N/A",IF(AC258&gt;2,"TBC","N/A"))</f>
        <v>N/A</v>
      </c>
      <c r="AK258" s="16" t="str">
        <f>IF($AF258="N/A","N/A",IF(AC258&gt;3,"TBC","N/A"))</f>
        <v>N/A</v>
      </c>
      <c r="AL258" s="16" t="str">
        <f>IF(AC258="N/A","N/A",IF(AC258&gt;0,IF(SUM(AG258:AK258)&lt;&gt;AF258,"CHECK","OK"),"N/A"))</f>
        <v>OK</v>
      </c>
      <c r="AM258" s="16">
        <f>IF(AD258="N/A", L258+T258, L258+AG258)</f>
        <v>4</v>
      </c>
      <c r="AN258" s="16">
        <f>IF(AD258="N/A", IF(U258="N/A", "N/A", L258+U258), AD258+AH258)</f>
        <v>2</v>
      </c>
      <c r="AO258" s="16" t="str">
        <f>IF(AD258="N/A", IF(V258="N/A", "N/A", L258+V258), IF(AI258="N/A", "N/A", AD258+AI258))</f>
        <v>N/A</v>
      </c>
      <c r="AP258" s="16" t="str">
        <f>IF(AD258="N/A", IF(W258="N/A", "N/A", L258+W258), IF(AJ258="N/A", "N/A", AD258+AJ258))</f>
        <v>N/A</v>
      </c>
      <c r="AQ258" s="16" t="str">
        <f>IF(AD258="N/A", IF(X258="N/A", "N/A", L258+X258), IF(AK258="N/A", "N/A", AD258+AK258))</f>
        <v>N/A</v>
      </c>
      <c r="AR258" s="15" t="s">
        <v>40</v>
      </c>
      <c r="AS258" s="15" t="s">
        <v>40</v>
      </c>
      <c r="AT258" s="15" t="s">
        <v>40</v>
      </c>
      <c r="AU258" s="15" t="s">
        <v>40</v>
      </c>
      <c r="AV258" s="15" t="s">
        <v>40</v>
      </c>
      <c r="AW258" s="15" t="s">
        <v>40</v>
      </c>
      <c r="AX258" s="15" t="s">
        <v>44</v>
      </c>
      <c r="AY258" s="15" t="s">
        <v>44</v>
      </c>
      <c r="AZ258" s="15" t="s">
        <v>44</v>
      </c>
      <c r="BA258" s="15" t="s">
        <v>44</v>
      </c>
      <c r="BB258" s="15" t="s">
        <v>44</v>
      </c>
      <c r="BC258" s="15" t="s">
        <v>44</v>
      </c>
      <c r="BD258" s="15" t="s">
        <v>44</v>
      </c>
      <c r="BE258" s="15" t="s">
        <v>44</v>
      </c>
      <c r="BF258" s="15" t="s">
        <v>44</v>
      </c>
      <c r="BG258" s="15" t="s">
        <v>44</v>
      </c>
      <c r="BH258" s="15" t="s">
        <v>44</v>
      </c>
      <c r="BI258" s="15"/>
      <c r="BJ258" s="16">
        <f>IF(AR258="R", $CA258, IF(OR(AR258="P", AR258="T", AR258="N"), 0, IF($C258="DM", $T258, IF(OR(AR258="Y", AR258="IR"),$AM258,IF(AR258="C", IF($BI258="Y", IF($AF258="N/A", $Q258, $AF258), IF($AG258="N/A", $T258,$AG258)))))))</f>
        <v>4</v>
      </c>
      <c r="BK258" s="16">
        <f>IF(AS258="R", $CA258, IF(OR(AS258="P", AS258="T", AS258="N"), 0, IF($C258="DM", $T258, IF(OR(AS258="Y", AS258="IR"),$AM258,IF(AS258="C", IF($BI258="Y", IF($AF258="N/A", $Q258, $AF258), IF($AG258="N/A", $T258,$AG258)))))))</f>
        <v>4</v>
      </c>
      <c r="BL258" s="16">
        <f>IF(AT258="R", $CA258, IF(OR(AT258="P", AT258="T", AT258="N"), 0, IF($C258="DM", $T258, IF(OR(AT258="Y", AT258="IR"),$AM258,IF(AT258="C", IF($BI258="Y", IF($AF258="N/A", $Q258, $AF258), IF($AG258="N/A", $T258,$AG258)))))))</f>
        <v>4</v>
      </c>
      <c r="BM258" s="16">
        <f>IF(AU258="R", $CA258, IF(OR(AU258="P", AU258="T", AU258="N"), 0, IF($C258="DM", $T258, IF(OR(AU258="Y", AU258="IR"),$AM258,IF(AU258="C", IF($BI258="Y", IF($AF258="N/A", $Q258, $AF258), IF($AG258="N/A", $T258,$AG258)))))))</f>
        <v>4</v>
      </c>
      <c r="BN258" s="16">
        <f>IF(AV258="R", $CA258, IF(OR(AV258="P", AV258="T", AV258="N"), 0, IF($C258="DM", $T258, IF(OR(AV258="Y", AV258="IR"),$AM258,IF(AV258="C", IF($BI258="Y", IF($AF258="N/A", $Q258, $AF258), IF($AG258="N/A", $T258,$AG258)))))))</f>
        <v>4</v>
      </c>
      <c r="BO258" s="16">
        <f>IF(AW258="R", $CA258, IF(OR(AW258="P", AW258="T", AW258="N"), 0, IF($C258="DM", $T258, IF(OR(AW258="Y", AW258="IR"),$AM258,IF(AW258="C", IF($BI258="Y", IF($AF258="N/A", $Q258, $AF258), IF($AG258="N/A", $T258,$AG258)))))))</f>
        <v>4</v>
      </c>
      <c r="BP258" s="16">
        <f>IF(AX258="R", $CA258, IF(OR(AX258="P", AX258="T", AX258="N"), 0, IF($C258="DM", $T258, IF(OR(AX258="Y", AX258="IR"),$AM258,IF(AX258="C", IF($BI258="Y", IF($AF258="N/A", $Q258, $AF258), IF($AG258="N/A", $T258,$AG258)))))))</f>
        <v>1</v>
      </c>
      <c r="BQ258" s="16">
        <f>IF(AY258="R", $CA258, IF(OR(AY258="P", AY258="T", AY258="N"), 0, IF($C258="DM", $T258, IF(OR(AY258="Y", AY258="IR"),$AM258,IF(AY258="C", IF($BI258="Y", IF($AF258="N/A", $Q258, $AF258), IF($AG258="N/A", $T258,$AG258)))))))</f>
        <v>1</v>
      </c>
      <c r="BR258" s="16">
        <f>IF(AZ258="R", $CA258, IF(OR(AZ258="P", AZ258="T", AZ258="N"), 0, IF($C258="DM", $T258, IF(OR(AZ258="Y", AZ258="IR"),$AM258,IF(AZ258="C", IF($BI258="Y", IF($AF258="N/A", $Q258, $AF258), IF($AG258="N/A", $T258,$AG258)))))))</f>
        <v>1</v>
      </c>
      <c r="BS258" s="16">
        <f>IF(BA258="R", $CA258, IF(OR(BA258="P", BA258="T", BA258="N"), 0, IF($C258="DM", $T258, IF(OR(BA258="Y", BA258="IR"),$AM258,IF(BA258="C", IF($BI258="Y", IF($AF258="N/A", $Q258, $AF258), IF($AG258="N/A", $T258,$AG258)))))))</f>
        <v>1</v>
      </c>
      <c r="BT258" s="16">
        <f>IF(BB258="R", $CA258, IF(OR(BB258="P", BB258="T", BB258="N"), 0, IF($C258="DM", $T258, IF(OR(BB258="Y", BB258="IR"),$AM258,IF(BB258="C", IF($BI258="Y", IF($BA258="C", IF($AF258="N/A", $Q258, $AF258), IF($AF258="N/A", $T258, $AM258)), IF($AG258="N/A", $T258,$AG258)))))))</f>
        <v>1</v>
      </c>
      <c r="BU258" s="16">
        <f>IF(BC258="R", $CA258, IF(OR(BC258="P", BC258="T", BC258="N"), 0, IF($C258="DM", $T258, IF(OR(BC258="Y", BC258="IR"),$AM258,IF(BC258="C", IF($BI258="Y", IF($BA258="C", IF($AF258="N/A", $Q258, $AF258), IF($AF258="N/A", $T258, $AM258)), IF($AG258="N/A", $T258,$AG258)))))))</f>
        <v>1</v>
      </c>
      <c r="BV258" s="16">
        <f>IF(BD258="R", $CA258, IF(OR(BD258="P", BD258="T", BD258="N"), 0, IF($C258="DM", $T258, IF(OR(BD258="Y", BD258="IR"),$AM258,IF(BD258="C", IF($BI258="Y", IF($BA258="C", IF($AF258="N/A", $Q258, $AF258), IF($AF258="N/A", $T258, $AM258)), IF($AG258="N/A", $T258,$AG258)))))))</f>
        <v>1</v>
      </c>
      <c r="BW258" s="16">
        <f>IF(BE258="R", $CA258, IF(OR(BE258="P", BE258="T", BE258="N"), 0, IF($C258="DM", $T258, IF(OR(BE258="Y", BE258="IR"),$AM258,IF(BE258="C", IF($BI258="Y", IF($BA258="C", IF($AF258="N/A", $Q258, $AF258), IF($AF258="N/A", $T258, $AM258)), IF($AG258="N/A", $T258,$AG258)))))))</f>
        <v>1</v>
      </c>
      <c r="BX258" s="16">
        <f>IF(BF258="R", $CA258, IF(OR(BF258="P", BF258="T", BF258="N"), 0, IF($C258="DM", $T258, IF(OR(BF258="Y", BF258="IR"),$AM258,IF(BF258="C", IF($BI258="Y", IF($BA258="C", IF($AF258="N/A", $Q258, $AF258), IF($AF258="N/A", $T258, $AM258)), IF($AG258="N/A", $T258,$AG258)))))))</f>
        <v>1</v>
      </c>
      <c r="BY258" s="16">
        <f>IF(BG258="R", $CA258, IF(OR(BG258="P", BG258="T", BG258="N"), 0, IF($C258="DM", $T258, IF(OR(BG258="Y", BG258="IR"),$AM258,IF(BG258="C", IF($BI258="Y", IF($BA258="C", IF($AF258="N/A", $Q258, $AF258), IF($AF258="N/A", $T258, $AM258)), IF($AG258="N/A", $T258,$AG258)))))))</f>
        <v>1</v>
      </c>
      <c r="BZ258" s="16">
        <f>IF(BH258="R", $CA258, IF(OR(BH258="P", BH258="T", BH258="N"), 0, IF($C258="DM", $T258, IF(OR(BH258="Y", BH258="IR"),$AM258,IF(BH258="C", IF($BI258="Y", IF($BA258="C", IF($AF258="N/A", $Q258, $AF258), IF($AF258="N/A", $T258, $AM258)), IF($AG258="N/A", $T258,$AG258)))))))</f>
        <v>1</v>
      </c>
      <c r="CA258" s="15" t="s">
        <v>75</v>
      </c>
      <c r="CB258" s="16">
        <f>BZ258</f>
        <v>1</v>
      </c>
      <c r="CC258" s="15">
        <f>IF(OR($BH258="T", $BH258="R"), 0, IF($BH258="C", IF($BI258="Y", IF($BA258="C", 0, IF(AF258="N/A", Q258-T258, AF258-AG258)), IF($AF258="N/A", U258, AH258)), AN258))</f>
        <v>0</v>
      </c>
      <c r="CD258" s="15" t="str">
        <f>IF(OR($BH258="T", $BH258="R"), 0, IF($BH258="C", IF($BI258="Y", 0, IF($AF258="N/A", V258, AI258)), AO258))</f>
        <v>N/A</v>
      </c>
      <c r="CE258" s="15" t="str">
        <f>IF(OR($BH258="T", $BH258="R"), 0, IF($BH258="C", IF($BI258="Y", 0, IF($AF258="N/A", W258, AJ258)), AP258))</f>
        <v>N/A</v>
      </c>
      <c r="CF258" s="15" t="str">
        <f>IF(OR($BH258="T", $BH258="R"), 0, IF($BH258="C", IF($BI258="Y", 0, IF($AF258="N/A", X258, AK258)), AQ258))</f>
        <v>N/A</v>
      </c>
      <c r="CG258" t="str">
        <f>IF(AC258="N/A", "S:"&amp;L258&amp;" G:"&amp;M258&amp;" GR:"&amp;Q258, IF(AC258=0, "S:"&amp;L258&amp;" G:"&amp;M258&amp;" GR:"&amp;Q258, "S:"&amp;L258&amp;"/"&amp;AD258&amp;" G:"&amp;AE258&amp;" GR:"&amp;AF258))</f>
        <v>S:3/2 G:1 GR:1</v>
      </c>
    </row>
    <row r="259" spans="1:85" x14ac:dyDescent="0.25">
      <c r="A259" s="14">
        <v>5063</v>
      </c>
      <c r="B259" s="15" t="s">
        <v>2427</v>
      </c>
      <c r="C259" s="15" t="s">
        <v>71</v>
      </c>
      <c r="D259" s="15" t="s">
        <v>57</v>
      </c>
      <c r="E259" s="15">
        <f>VLOOKUP(B259, 'Rookie Year'!$A$2:$B$55679,2,FALSE)</f>
        <v>2021</v>
      </c>
      <c r="F259" s="15">
        <v>2023</v>
      </c>
      <c r="G259" s="15" t="s">
        <v>42</v>
      </c>
      <c r="H259" s="15" t="s">
        <v>2733</v>
      </c>
      <c r="I259" s="16">
        <v>3</v>
      </c>
      <c r="J259" s="15">
        <v>3</v>
      </c>
      <c r="K259" s="17">
        <f>IF(AND(G259&lt;&gt;"N",R259="N/A"), IF(I259&lt;4, 0, 0.25),IF(I259=1, IF(J259=1,0.25, 0.25), IF(I259&lt;13, 0.25, IF(I259&lt;26, 0.4, IF(I259&lt;51, 0.6, 0.75)))))</f>
        <v>0.25</v>
      </c>
      <c r="L259" s="16">
        <f>I259-M259</f>
        <v>2</v>
      </c>
      <c r="M259" s="16">
        <f>ROUNDUP(I259*K259,0)</f>
        <v>1</v>
      </c>
      <c r="N259" s="16">
        <f>M259*J259</f>
        <v>3</v>
      </c>
      <c r="O259" s="16">
        <v>1</v>
      </c>
      <c r="P259" s="16">
        <v>0</v>
      </c>
      <c r="Q259" s="16">
        <f>N259-O259-P259</f>
        <v>2</v>
      </c>
      <c r="R259" s="15" t="s">
        <v>75</v>
      </c>
      <c r="S259" s="15">
        <f>IF(R259="N/A", J259-($B$1-F259), J259-($B$1-R259))</f>
        <v>2</v>
      </c>
      <c r="T259" s="16">
        <v>1</v>
      </c>
      <c r="U259" s="16">
        <v>1</v>
      </c>
      <c r="V259" s="16" t="str">
        <f>IF($S259&lt;3, "N/A", $M259)</f>
        <v>N/A</v>
      </c>
      <c r="W259" s="16" t="str">
        <f>IF($S259&lt;4, "N/A", $M259)</f>
        <v>N/A</v>
      </c>
      <c r="X259" s="16" t="str">
        <f>IF($S259&lt;5, "N/A", $M259)</f>
        <v>N/A</v>
      </c>
      <c r="Y259" s="15" t="str">
        <f>IF(SUM(T259:X259)&lt;&gt;Q259, "CHECK", "OK")</f>
        <v>OK</v>
      </c>
      <c r="Z259" s="15" t="str">
        <f>IF(F259=$B$1, "No", IF(S259=1, "Yes", "No"))</f>
        <v>No</v>
      </c>
      <c r="AA259" s="18" t="str">
        <f>IF(C259="DM", "N/A", IF(Z259="No","N/A",VLOOKUP(B259,'Extension List'!$A$3:$R$1972,18,FALSE)))</f>
        <v>N/A</v>
      </c>
      <c r="AB259" s="15" t="str">
        <f>IF(C259="DM", "N/A", IF(Z259="No","N/A",VLOOKUP(B259,'Extension List'!$A$3:$T$1972,20,FALSE)))</f>
        <v>N/A</v>
      </c>
      <c r="AC259" s="15" t="str">
        <f>IF(AA259="N/A", "N/A", 0)</f>
        <v>N/A</v>
      </c>
      <c r="AD259" s="16" t="str">
        <f>IF(AE259="N/A", "N/A", AA259-AE259)</f>
        <v>N/A</v>
      </c>
      <c r="AE259" s="16" t="str">
        <f>IF(AA259="N/A", "N/A", IF(AC259&gt;0, IF(AA259&lt;13, ROUNDUP(0.25*AA259,0), IF(AA259&lt;26, ROUNDUP(0.4*AA259,0), IF(AA259&lt;51, ROUNDUP(0.6*AA259,0), ROUNDUP(0.75*AA259,0)))), "N/A"))</f>
        <v>N/A</v>
      </c>
      <c r="AF259" s="16" t="str">
        <f>IF(AD259="N/A","N/A", (AE259*AC259)+Q259)</f>
        <v>N/A</v>
      </c>
      <c r="AG259" s="16" t="str">
        <f>IF($AF259="N/A", "N/A", "TBC")</f>
        <v>N/A</v>
      </c>
      <c r="AH259" s="16" t="str">
        <f>IF($AF259="N/A", "N/A", "TBC")</f>
        <v>N/A</v>
      </c>
      <c r="AI259" s="16" t="str">
        <f>IF($AF259="N/A","N/A",IF(AC259&gt;1,"TBC","N/A"))</f>
        <v>N/A</v>
      </c>
      <c r="AJ259" s="16" t="str">
        <f>IF($AF259="N/A","N/A",IF(AC259&gt;2,"TBC","N/A"))</f>
        <v>N/A</v>
      </c>
      <c r="AK259" s="16" t="str">
        <f>IF($AF259="N/A","N/A",IF(AC259&gt;3,"TBC","N/A"))</f>
        <v>N/A</v>
      </c>
      <c r="AL259" s="16" t="str">
        <f>IF(AC259="N/A","N/A",IF(AC259&gt;0,IF(SUM(AG259:AK259)&lt;&gt;AF259,"CHECK","OK"),"N/A"))</f>
        <v>N/A</v>
      </c>
      <c r="AM259" s="16">
        <f>IF(AD259="N/A", L259+T259, L259+AG259)</f>
        <v>3</v>
      </c>
      <c r="AN259" s="16">
        <f>IF(AD259="N/A", IF(U259="N/A", "N/A", L259+U259), AD259+AH259)</f>
        <v>3</v>
      </c>
      <c r="AO259" s="16" t="str">
        <f>IF(AD259="N/A", IF(V259="N/A", "N/A", L259+V259), IF(AI259="N/A", "N/A", AD259+AI259))</f>
        <v>N/A</v>
      </c>
      <c r="AP259" s="16" t="str">
        <f>IF(AD259="N/A", IF(W259="N/A", "N/A", L259+W259), IF(AJ259="N/A", "N/A", AD259+AJ259))</f>
        <v>N/A</v>
      </c>
      <c r="AQ259" s="16" t="str">
        <f>IF(AD259="N/A", IF(X259="N/A", "N/A", L259+X259), IF(AK259="N/A", "N/A", AD259+AK259))</f>
        <v>N/A</v>
      </c>
      <c r="AR259" s="15" t="s">
        <v>40</v>
      </c>
      <c r="AS259" s="15" t="s">
        <v>40</v>
      </c>
      <c r="AT259" s="15" t="s">
        <v>40</v>
      </c>
      <c r="AU259" s="15" t="s">
        <v>40</v>
      </c>
      <c r="AV259" s="15" t="s">
        <v>40</v>
      </c>
      <c r="AW259" s="15" t="s">
        <v>40</v>
      </c>
      <c r="AX259" s="15" t="s">
        <v>40</v>
      </c>
      <c r="AY259" s="15" t="s">
        <v>40</v>
      </c>
      <c r="AZ259" s="15" t="s">
        <v>40</v>
      </c>
      <c r="BA259" s="15" t="s">
        <v>40</v>
      </c>
      <c r="BB259" s="15" t="s">
        <v>40</v>
      </c>
      <c r="BC259" s="15" t="s">
        <v>40</v>
      </c>
      <c r="BD259" s="15" t="s">
        <v>40</v>
      </c>
      <c r="BE259" s="15" t="s">
        <v>40</v>
      </c>
      <c r="BF259" s="15" t="s">
        <v>40</v>
      </c>
      <c r="BG259" s="15" t="s">
        <v>40</v>
      </c>
      <c r="BH259" s="15" t="s">
        <v>40</v>
      </c>
      <c r="BI259" s="15"/>
      <c r="BJ259" s="16">
        <f>IF(AR259="R", $CA259, IF(OR(AR259="P", AR259="T", AR259="N"), 0, IF($C259="DM", $T259, IF(OR(AR259="Y", AR259="IR"),$AM259,IF(AR259="C", IF($BI259="Y", IF($AF259="N/A", $Q259, $AF259), IF($AG259="N/A", $T259,$AG259)))))))</f>
        <v>3</v>
      </c>
      <c r="BK259" s="16">
        <f>IF(AS259="R", $CA259, IF(OR(AS259="P", AS259="T", AS259="N"), 0, IF($C259="DM", $T259, IF(OR(AS259="Y", AS259="IR"),$AM259,IF(AS259="C", IF($BI259="Y", IF($AF259="N/A", $Q259, $AF259), IF($AG259="N/A", $T259,$AG259)))))))</f>
        <v>3</v>
      </c>
      <c r="BL259" s="16">
        <f>IF(AT259="R", $CA259, IF(OR(AT259="P", AT259="T", AT259="N"), 0, IF($C259="DM", $T259, IF(OR(AT259="Y", AT259="IR"),$AM259,IF(AT259="C", IF($BI259="Y", IF($AF259="N/A", $Q259, $AF259), IF($AG259="N/A", $T259,$AG259)))))))</f>
        <v>3</v>
      </c>
      <c r="BM259" s="16">
        <f>IF(AU259="R", $CA259, IF(OR(AU259="P", AU259="T", AU259="N"), 0, IF($C259="DM", $T259, IF(OR(AU259="Y", AU259="IR"),$AM259,IF(AU259="C", IF($BI259="Y", IF($AF259="N/A", $Q259, $AF259), IF($AG259="N/A", $T259,$AG259)))))))</f>
        <v>3</v>
      </c>
      <c r="BN259" s="16">
        <f>IF(AV259="R", $CA259, IF(OR(AV259="P", AV259="T", AV259="N"), 0, IF($C259="DM", $T259, IF(OR(AV259="Y", AV259="IR"),$AM259,IF(AV259="C", IF($BI259="Y", IF($AF259="N/A", $Q259, $AF259), IF($AG259="N/A", $T259,$AG259)))))))</f>
        <v>3</v>
      </c>
      <c r="BO259" s="16">
        <f>IF(AW259="R", $CA259, IF(OR(AW259="P", AW259="T", AW259="N"), 0, IF($C259="DM", $T259, IF(OR(AW259="Y", AW259="IR"),$AM259,IF(AW259="C", IF($BI259="Y", IF($AF259="N/A", $Q259, $AF259), IF($AG259="N/A", $T259,$AG259)))))))</f>
        <v>3</v>
      </c>
      <c r="BP259" s="16">
        <f>IF(AX259="R", $CA259, IF(OR(AX259="P", AX259="T", AX259="N"), 0, IF($C259="DM", $T259, IF(OR(AX259="Y", AX259="IR"),$AM259,IF(AX259="C", IF($BI259="Y", IF($AF259="N/A", $Q259, $AF259), IF($AG259="N/A", $T259,$AG259)))))))</f>
        <v>3</v>
      </c>
      <c r="BQ259" s="16">
        <f>IF(AY259="R", $CA259, IF(OR(AY259="P", AY259="T", AY259="N"), 0, IF($C259="DM", $T259, IF(OR(AY259="Y", AY259="IR"),$AM259,IF(AY259="C", IF($BI259="Y", IF($AF259="N/A", $Q259, $AF259), IF($AG259="N/A", $T259,$AG259)))))))</f>
        <v>3</v>
      </c>
      <c r="BR259" s="16">
        <f>IF(AZ259="R", $CA259, IF(OR(AZ259="P", AZ259="T", AZ259="N"), 0, IF($C259="DM", $T259, IF(OR(AZ259="Y", AZ259="IR"),$AM259,IF(AZ259="C", IF($BI259="Y", IF($AF259="N/A", $Q259, $AF259), IF($AG259="N/A", $T259,$AG259)))))))</f>
        <v>3</v>
      </c>
      <c r="BS259" s="16">
        <f>IF(BA259="R", $CA259, IF(OR(BA259="P", BA259="T", BA259="N"), 0, IF($C259="DM", $T259, IF(OR(BA259="Y", BA259="IR"),$AM259,IF(BA259="C", IF($BI259="Y", IF($AF259="N/A", $Q259, $AF259), IF($AG259="N/A", $T259,$AG259)))))))</f>
        <v>3</v>
      </c>
      <c r="BT259" s="16">
        <f>IF(BB259="R", $CA259, IF(OR(BB259="P", BB259="T", BB259="N"), 0, IF($C259="DM", $T259, IF(OR(BB259="Y", BB259="IR"),$AM259,IF(BB259="C", IF($BI259="Y", IF($BA259="C", IF($AF259="N/A", $Q259, $AF259), IF($AF259="N/A", $T259, $AM259)), IF($AG259="N/A", $T259,$AG259)))))))</f>
        <v>3</v>
      </c>
      <c r="BU259" s="16">
        <f>IF(BC259="R", $CA259, IF(OR(BC259="P", BC259="T", BC259="N"), 0, IF($C259="DM", $T259, IF(OR(BC259="Y", BC259="IR"),$AM259,IF(BC259="C", IF($BI259="Y", IF($BA259="C", IF($AF259="N/A", $Q259, $AF259), IF($AF259="N/A", $T259, $AM259)), IF($AG259="N/A", $T259,$AG259)))))))</f>
        <v>3</v>
      </c>
      <c r="BV259" s="16">
        <f>IF(BD259="R", $CA259, IF(OR(BD259="P", BD259="T", BD259="N"), 0, IF($C259="DM", $T259, IF(OR(BD259="Y", BD259="IR"),$AM259,IF(BD259="C", IF($BI259="Y", IF($BA259="C", IF($AF259="N/A", $Q259, $AF259), IF($AF259="N/A", $T259, $AM259)), IF($AG259="N/A", $T259,$AG259)))))))</f>
        <v>3</v>
      </c>
      <c r="BW259" s="16">
        <f>IF(BE259="R", $CA259, IF(OR(BE259="P", BE259="T", BE259="N"), 0, IF($C259="DM", $T259, IF(OR(BE259="Y", BE259="IR"),$AM259,IF(BE259="C", IF($BI259="Y", IF($BA259="C", IF($AF259="N/A", $Q259, $AF259), IF($AF259="N/A", $T259, $AM259)), IF($AG259="N/A", $T259,$AG259)))))))</f>
        <v>3</v>
      </c>
      <c r="BX259" s="16">
        <f>IF(BF259="R", $CA259, IF(OR(BF259="P", BF259="T", BF259="N"), 0, IF($C259="DM", $T259, IF(OR(BF259="Y", BF259="IR"),$AM259,IF(BF259="C", IF($BI259="Y", IF($BA259="C", IF($AF259="N/A", $Q259, $AF259), IF($AF259="N/A", $T259, $AM259)), IF($AG259="N/A", $T259,$AG259)))))))</f>
        <v>3</v>
      </c>
      <c r="BY259" s="16">
        <f>IF(BG259="R", $CA259, IF(OR(BG259="P", BG259="T", BG259="N"), 0, IF($C259="DM", $T259, IF(OR(BG259="Y", BG259="IR"),$AM259,IF(BG259="C", IF($BI259="Y", IF($BA259="C", IF($AF259="N/A", $Q259, $AF259), IF($AF259="N/A", $T259, $AM259)), IF($AG259="N/A", $T259,$AG259)))))))</f>
        <v>3</v>
      </c>
      <c r="BZ259" s="16">
        <f>IF(BH259="R", $CA259, IF(OR(BH259="P", BH259="T", BH259="N"), 0, IF($C259="DM", $T259, IF(OR(BH259="Y", BH259="IR"),$AM259,IF(BH259="C", IF($BI259="Y", IF($BA259="C", IF($AF259="N/A", $Q259, $AF259), IF($AF259="N/A", $T259, $AM259)), IF($AG259="N/A", $T259,$AG259)))))))</f>
        <v>3</v>
      </c>
      <c r="CA259" s="15" t="s">
        <v>75</v>
      </c>
      <c r="CB259" s="16">
        <f>BZ259</f>
        <v>3</v>
      </c>
      <c r="CC259" s="15">
        <f>IF(OR($BH259="T", $BH259="R"), 0, IF($BH259="C", IF($BI259="Y", IF($BA259="C", 0, IF(AF259="N/A", Q259-T259, AF259-AG259)), IF($AF259="N/A", U259, AH259)), AN259))</f>
        <v>3</v>
      </c>
      <c r="CD259" s="15" t="str">
        <f>IF(OR($BH259="T", $BH259="R"), 0, IF($BH259="C", IF($BI259="Y", 0, IF($AF259="N/A", V259, AI259)), AO259))</f>
        <v>N/A</v>
      </c>
      <c r="CE259" s="15" t="str">
        <f>IF(OR($BH259="T", $BH259="R"), 0, IF($BH259="C", IF($BI259="Y", 0, IF($AF259="N/A", W259, AJ259)), AP259))</f>
        <v>N/A</v>
      </c>
      <c r="CF259" s="15" t="str">
        <f>IF(OR($BH259="T", $BH259="R"), 0, IF($BH259="C", IF($BI259="Y", 0, IF($AF259="N/A", X259, AK259)), AQ259))</f>
        <v>N/A</v>
      </c>
      <c r="CG259" t="str">
        <f>IF(AC259="N/A", "S:"&amp;L259&amp;" G:"&amp;M259&amp;" GR:"&amp;Q259, IF(AC259=0, "S:"&amp;L259&amp;" G:"&amp;M259&amp;" GR:"&amp;Q259, "S:"&amp;L259&amp;"/"&amp;AD259&amp;" G:"&amp;AE259&amp;" GR:"&amp;AF259))</f>
        <v>S:2 G:1 GR:2</v>
      </c>
    </row>
    <row r="260" spans="1:85" x14ac:dyDescent="0.25">
      <c r="A260" s="14">
        <v>4648</v>
      </c>
      <c r="B260" s="15" t="s">
        <v>2488</v>
      </c>
      <c r="C260" s="15" t="s">
        <v>71</v>
      </c>
      <c r="D260" s="15" t="s">
        <v>57</v>
      </c>
      <c r="E260" s="15">
        <f>VLOOKUP(B260, 'Rookie Year'!$A$2:$B$55679,2,FALSE)</f>
        <v>2016</v>
      </c>
      <c r="F260" s="15">
        <v>2022</v>
      </c>
      <c r="G260" s="15" t="s">
        <v>42</v>
      </c>
      <c r="H260" s="15" t="s">
        <v>1928</v>
      </c>
      <c r="I260" s="16">
        <v>3</v>
      </c>
      <c r="J260" s="15">
        <v>3</v>
      </c>
      <c r="K260" s="17">
        <f>IF(AND(G260&lt;&gt;"N",R260="N/A"), IF(I260&lt;4, 0, 0.25),IF(I260=1, IF(J260=1,0.25, 0.25), IF(I260&lt;13, 0.25, IF(I260&lt;26, 0.4, IF(I260&lt;51, 0.6, 0.75)))))</f>
        <v>0.25</v>
      </c>
      <c r="L260" s="16">
        <f>I260-M260</f>
        <v>2</v>
      </c>
      <c r="M260" s="16">
        <f>ROUNDUP(I260*K260,0)</f>
        <v>1</v>
      </c>
      <c r="N260" s="16">
        <f>M260*J260</f>
        <v>3</v>
      </c>
      <c r="O260" s="16">
        <v>2</v>
      </c>
      <c r="P260" s="16">
        <v>0</v>
      </c>
      <c r="Q260" s="16">
        <f>N260-O260-P260</f>
        <v>1</v>
      </c>
      <c r="R260" s="15" t="s">
        <v>75</v>
      </c>
      <c r="S260" s="15">
        <f>IF(R260="N/A", J260-($B$1-F260), J260-($B$1-R260))</f>
        <v>1</v>
      </c>
      <c r="T260" s="16">
        <v>1</v>
      </c>
      <c r="U260" s="16" t="str">
        <f>IF($S260&lt;2, "N/A", $M260)</f>
        <v>N/A</v>
      </c>
      <c r="V260" s="16" t="str">
        <f>IF($S260&lt;3, "N/A", $M260)</f>
        <v>N/A</v>
      </c>
      <c r="W260" s="16" t="str">
        <f>IF($S260&lt;4, "N/A", $M260)</f>
        <v>N/A</v>
      </c>
      <c r="X260" s="16" t="str">
        <f>IF($S260&lt;5, "N/A", $M260)</f>
        <v>N/A</v>
      </c>
      <c r="Y260" s="15" t="str">
        <f>IF(SUM(T260:X260)&lt;&gt;Q260, "CHECK", "OK")</f>
        <v>OK</v>
      </c>
      <c r="Z260" s="15" t="str">
        <f>IF(F260=$B$1, "No", IF(S260=1, "Yes", "No"))</f>
        <v>Yes</v>
      </c>
      <c r="AA260" s="18">
        <f>IF(C260="DM", "N/A", IF(Z260="No","N/A",VLOOKUP(B260,'Extension List'!$A$3:$R$1972,18,FALSE)))</f>
        <v>7</v>
      </c>
      <c r="AB260" s="15">
        <f>IF(C260="DM", "N/A", IF(Z260="No","N/A",VLOOKUP(B260,'Extension List'!$A$3:$T$1972,20,FALSE)))</f>
        <v>2</v>
      </c>
      <c r="AC260" s="15">
        <f>IF(AA260="N/A", "N/A", 0)</f>
        <v>0</v>
      </c>
      <c r="AD260" s="16" t="str">
        <f>IF(AE260="N/A", "N/A", AA260-AE260)</f>
        <v>N/A</v>
      </c>
      <c r="AE260" s="16" t="str">
        <f>IF(AA260="N/A", "N/A", IF(AC260&gt;0, IF(AA260&lt;13, ROUNDUP(0.25*AA260,0), IF(AA260&lt;26, ROUNDUP(0.4*AA260,0), IF(AA260&lt;51, ROUNDUP(0.6*AA260,0), ROUNDUP(0.75*AA260,0)))), "N/A"))</f>
        <v>N/A</v>
      </c>
      <c r="AF260" s="16" t="str">
        <f>IF(AD260="N/A","N/A", (AE260*AC260)+Q260)</f>
        <v>N/A</v>
      </c>
      <c r="AG260" s="16" t="str">
        <f>IF($AF260="N/A", "N/A", "TBC")</f>
        <v>N/A</v>
      </c>
      <c r="AH260" s="16" t="str">
        <f>IF($AF260="N/A", "N/A", "TBC")</f>
        <v>N/A</v>
      </c>
      <c r="AI260" s="16" t="str">
        <f>IF($AF260="N/A","N/A",IF(AC260&gt;1,"TBC","N/A"))</f>
        <v>N/A</v>
      </c>
      <c r="AJ260" s="16" t="str">
        <f>IF($AF260="N/A","N/A",IF(AC260&gt;2,"TBC","N/A"))</f>
        <v>N/A</v>
      </c>
      <c r="AK260" s="16" t="str">
        <f>IF($AF260="N/A","N/A",IF(AC260&gt;3,"TBC","N/A"))</f>
        <v>N/A</v>
      </c>
      <c r="AL260" s="16" t="str">
        <f>IF(AC260="N/A","N/A",IF(AC260&gt;0,IF(SUM(AG260:AK260)&lt;&gt;AF260,"CHECK","OK"),"N/A"))</f>
        <v>N/A</v>
      </c>
      <c r="AM260" s="16">
        <f>IF(AD260="N/A", L260+T260, L260+AG260)</f>
        <v>3</v>
      </c>
      <c r="AN260" s="16" t="str">
        <f>IF(AD260="N/A", IF(U260="N/A", "N/A", L260+U260), AD260+AH260)</f>
        <v>N/A</v>
      </c>
      <c r="AO260" s="16" t="str">
        <f>IF(AD260="N/A", IF(V260="N/A", "N/A", L260+V260), IF(AI260="N/A", "N/A", AD260+AI260))</f>
        <v>N/A</v>
      </c>
      <c r="AP260" s="16" t="str">
        <f>IF(AD260="N/A", IF(W260="N/A", "N/A", L260+W260), IF(AJ260="N/A", "N/A", AD260+AJ260))</f>
        <v>N/A</v>
      </c>
      <c r="AQ260" s="16" t="str">
        <f>IF(AD260="N/A", IF(X260="N/A", "N/A", L260+X260), IF(AK260="N/A", "N/A", AD260+AK260))</f>
        <v>N/A</v>
      </c>
      <c r="AR260" s="15" t="s">
        <v>40</v>
      </c>
      <c r="AS260" s="15" t="s">
        <v>44</v>
      </c>
      <c r="AT260" s="15" t="s">
        <v>44</v>
      </c>
      <c r="AU260" s="15" t="s">
        <v>44</v>
      </c>
      <c r="AV260" s="15" t="s">
        <v>44</v>
      </c>
      <c r="AW260" s="15" t="s">
        <v>44</v>
      </c>
      <c r="AX260" s="15" t="s">
        <v>44</v>
      </c>
      <c r="AY260" s="15" t="s">
        <v>44</v>
      </c>
      <c r="AZ260" s="15" t="s">
        <v>44</v>
      </c>
      <c r="BA260" s="15" t="s">
        <v>44</v>
      </c>
      <c r="BB260" s="15" t="s">
        <v>44</v>
      </c>
      <c r="BC260" s="15" t="s">
        <v>44</v>
      </c>
      <c r="BD260" s="15" t="s">
        <v>44</v>
      </c>
      <c r="BE260" s="15" t="s">
        <v>44</v>
      </c>
      <c r="BF260" s="15" t="s">
        <v>44</v>
      </c>
      <c r="BG260" s="15" t="s">
        <v>44</v>
      </c>
      <c r="BH260" s="15" t="s">
        <v>44</v>
      </c>
      <c r="BI260" s="15"/>
      <c r="BJ260" s="16">
        <f>IF(AR260="R", $CA260, IF(OR(AR260="P", AR260="T", AR260="N"), 0, IF($C260="DM", $T260, IF(OR(AR260="Y", AR260="IR"),$AM260,IF(AR260="C", IF($BI260="Y", IF($AF260="N/A", $Q260, $AF260), IF($AG260="N/A", $T260,$AG260)))))))</f>
        <v>3</v>
      </c>
      <c r="BK260" s="16">
        <f>IF(AS260="R", $CA260, IF(OR(AS260="P", AS260="T", AS260="N"), 0, IF($C260="DM", $T260, IF(OR(AS260="Y", AS260="IR"),$AM260,IF(AS260="C", IF($BI260="Y", IF($AF260="N/A", $Q260, $AF260), IF($AG260="N/A", $T260,$AG260)))))))</f>
        <v>1</v>
      </c>
      <c r="BL260" s="16">
        <f>IF(AT260="R", $CA260, IF(OR(AT260="P", AT260="T", AT260="N"), 0, IF($C260="DM", $T260, IF(OR(AT260="Y", AT260="IR"),$AM260,IF(AT260="C", IF($BI260="Y", IF($AF260="N/A", $Q260, $AF260), IF($AG260="N/A", $T260,$AG260)))))))</f>
        <v>1</v>
      </c>
      <c r="BM260" s="16">
        <f>IF(AU260="R", $CA260, IF(OR(AU260="P", AU260="T", AU260="N"), 0, IF($C260="DM", $T260, IF(OR(AU260="Y", AU260="IR"),$AM260,IF(AU260="C", IF($BI260="Y", IF($AF260="N/A", $Q260, $AF260), IF($AG260="N/A", $T260,$AG260)))))))</f>
        <v>1</v>
      </c>
      <c r="BN260" s="16">
        <f>IF(AV260="R", $CA260, IF(OR(AV260="P", AV260="T", AV260="N"), 0, IF($C260="DM", $T260, IF(OR(AV260="Y", AV260="IR"),$AM260,IF(AV260="C", IF($BI260="Y", IF($AF260="N/A", $Q260, $AF260), IF($AG260="N/A", $T260,$AG260)))))))</f>
        <v>1</v>
      </c>
      <c r="BO260" s="16">
        <f>IF(AW260="R", $CA260, IF(OR(AW260="P", AW260="T", AW260="N"), 0, IF($C260="DM", $T260, IF(OR(AW260="Y", AW260="IR"),$AM260,IF(AW260="C", IF($BI260="Y", IF($AF260="N/A", $Q260, $AF260), IF($AG260="N/A", $T260,$AG260)))))))</f>
        <v>1</v>
      </c>
      <c r="BP260" s="16">
        <f>IF(AX260="R", $CA260, IF(OR(AX260="P", AX260="T", AX260="N"), 0, IF($C260="DM", $T260, IF(OR(AX260="Y", AX260="IR"),$AM260,IF(AX260="C", IF($BI260="Y", IF($AF260="N/A", $Q260, $AF260), IF($AG260="N/A", $T260,$AG260)))))))</f>
        <v>1</v>
      </c>
      <c r="BQ260" s="16">
        <f>IF(AY260="R", $CA260, IF(OR(AY260="P", AY260="T", AY260="N"), 0, IF($C260="DM", $T260, IF(OR(AY260="Y", AY260="IR"),$AM260,IF(AY260="C", IF($BI260="Y", IF($AF260="N/A", $Q260, $AF260), IF($AG260="N/A", $T260,$AG260)))))))</f>
        <v>1</v>
      </c>
      <c r="BR260" s="16">
        <f>IF(AZ260="R", $CA260, IF(OR(AZ260="P", AZ260="T", AZ260="N"), 0, IF($C260="DM", $T260, IF(OR(AZ260="Y", AZ260="IR"),$AM260,IF(AZ260="C", IF($BI260="Y", IF($AF260="N/A", $Q260, $AF260), IF($AG260="N/A", $T260,$AG260)))))))</f>
        <v>1</v>
      </c>
      <c r="BS260" s="16">
        <f>IF(BA260="R", $CA260, IF(OR(BA260="P", BA260="T", BA260="N"), 0, IF($C260="DM", $T260, IF(OR(BA260="Y", BA260="IR"),$AM260,IF(BA260="C", IF($BI260="Y", IF($AF260="N/A", $Q260, $AF260), IF($AG260="N/A", $T260,$AG260)))))))</f>
        <v>1</v>
      </c>
      <c r="BT260" s="16">
        <f>IF(BB260="R", $CA260, IF(OR(BB260="P", BB260="T", BB260="N"), 0, IF($C260="DM", $T260, IF(OR(BB260="Y", BB260="IR"),$AM260,IF(BB260="C", IF($BI260="Y", IF($BA260="C", IF($AF260="N/A", $Q260, $AF260), IF($AF260="N/A", $T260, $AM260)), IF($AG260="N/A", $T260,$AG260)))))))</f>
        <v>1</v>
      </c>
      <c r="BU260" s="16">
        <f>IF(BC260="R", $CA260, IF(OR(BC260="P", BC260="T", BC260="N"), 0, IF($C260="DM", $T260, IF(OR(BC260="Y", BC260="IR"),$AM260,IF(BC260="C", IF($BI260="Y", IF($BA260="C", IF($AF260="N/A", $Q260, $AF260), IF($AF260="N/A", $T260, $AM260)), IF($AG260="N/A", $T260,$AG260)))))))</f>
        <v>1</v>
      </c>
      <c r="BV260" s="16">
        <f>IF(BD260="R", $CA260, IF(OR(BD260="P", BD260="T", BD260="N"), 0, IF($C260="DM", $T260, IF(OR(BD260="Y", BD260="IR"),$AM260,IF(BD260="C", IF($BI260="Y", IF($BA260="C", IF($AF260="N/A", $Q260, $AF260), IF($AF260="N/A", $T260, $AM260)), IF($AG260="N/A", $T260,$AG260)))))))</f>
        <v>1</v>
      </c>
      <c r="BW260" s="16">
        <f>IF(BE260="R", $CA260, IF(OR(BE260="P", BE260="T", BE260="N"), 0, IF($C260="DM", $T260, IF(OR(BE260="Y", BE260="IR"),$AM260,IF(BE260="C", IF($BI260="Y", IF($BA260="C", IF($AF260="N/A", $Q260, $AF260), IF($AF260="N/A", $T260, $AM260)), IF($AG260="N/A", $T260,$AG260)))))))</f>
        <v>1</v>
      </c>
      <c r="BX260" s="16">
        <f>IF(BF260="R", $CA260, IF(OR(BF260="P", BF260="T", BF260="N"), 0, IF($C260="DM", $T260, IF(OR(BF260="Y", BF260="IR"),$AM260,IF(BF260="C", IF($BI260="Y", IF($BA260="C", IF($AF260="N/A", $Q260, $AF260), IF($AF260="N/A", $T260, $AM260)), IF($AG260="N/A", $T260,$AG260)))))))</f>
        <v>1</v>
      </c>
      <c r="BY260" s="16">
        <f>IF(BG260="R", $CA260, IF(OR(BG260="P", BG260="T", BG260="N"), 0, IF($C260="DM", $T260, IF(OR(BG260="Y", BG260="IR"),$AM260,IF(BG260="C", IF($BI260="Y", IF($BA260="C", IF($AF260="N/A", $Q260, $AF260), IF($AF260="N/A", $T260, $AM260)), IF($AG260="N/A", $T260,$AG260)))))))</f>
        <v>1</v>
      </c>
      <c r="BZ260" s="16">
        <f>IF(BH260="R", $CA260, IF(OR(BH260="P", BH260="T", BH260="N"), 0, IF($C260="DM", $T260, IF(OR(BH260="Y", BH260="IR"),$AM260,IF(BH260="C", IF($BI260="Y", IF($BA260="C", IF($AF260="N/A", $Q260, $AF260), IF($AF260="N/A", $T260, $AM260)), IF($AG260="N/A", $T260,$AG260)))))))</f>
        <v>1</v>
      </c>
      <c r="CA260" s="15" t="s">
        <v>75</v>
      </c>
      <c r="CB260" s="16">
        <f>BZ260</f>
        <v>1</v>
      </c>
      <c r="CC260" s="15" t="str">
        <f>IF(OR($BH260="T", $BH260="R"), 0, IF($BH260="C", IF($BI260="Y", IF($BA260="C", 0, IF(AF260="N/A", Q260-T260, AF260-AG260)), IF($AF260="N/A", U260, AH260)), AN260))</f>
        <v>N/A</v>
      </c>
      <c r="CD260" s="15" t="str">
        <f>IF(OR($BH260="T", $BH260="R"), 0, IF($BH260="C", IF($BI260="Y", 0, IF($AF260="N/A", V260, AI260)), AO260))</f>
        <v>N/A</v>
      </c>
      <c r="CE260" s="15" t="str">
        <f>IF(OR($BH260="T", $BH260="R"), 0, IF($BH260="C", IF($BI260="Y", 0, IF($AF260="N/A", W260, AJ260)), AP260))</f>
        <v>N/A</v>
      </c>
      <c r="CF260" s="15" t="str">
        <f>IF(OR($BH260="T", $BH260="R"), 0, IF($BH260="C", IF($BI260="Y", 0, IF($AF260="N/A", X260, AK260)), AQ260))</f>
        <v>N/A</v>
      </c>
      <c r="CG260" t="str">
        <f>IF(AC260="N/A", "S:"&amp;L260&amp;" G:"&amp;M260&amp;" GR:"&amp;Q260, IF(AC260=0, "S:"&amp;L260&amp;" G:"&amp;M260&amp;" GR:"&amp;Q260, "S:"&amp;L260&amp;"/"&amp;AD260&amp;" G:"&amp;AE260&amp;" GR:"&amp;AF260))</f>
        <v>S:2 G:1 GR:1</v>
      </c>
    </row>
    <row r="261" spans="1:85" x14ac:dyDescent="0.25">
      <c r="A261" s="14">
        <v>5688</v>
      </c>
      <c r="B261" s="15" t="s">
        <v>3037</v>
      </c>
      <c r="C261" s="15" t="s">
        <v>71</v>
      </c>
      <c r="D261" s="15" t="s">
        <v>57</v>
      </c>
      <c r="E261" s="15">
        <f>VLOOKUP(B261, 'Rookie Year'!$A$2:$B$55679,2,FALSE)</f>
        <v>2024</v>
      </c>
      <c r="F261" s="15">
        <v>2024</v>
      </c>
      <c r="G261" s="15" t="s">
        <v>40</v>
      </c>
      <c r="H261" s="15" t="s">
        <v>2233</v>
      </c>
      <c r="I261" s="16">
        <v>1</v>
      </c>
      <c r="J261" s="15">
        <v>3</v>
      </c>
      <c r="K261" s="17">
        <f>IF(AND(G261&lt;&gt;"N",R261="N/A"), IF(I261&lt;4, 0, 0.25),IF(I261=1, IF(J261=1,0.25, 0.25), IF(I261&lt;13, 0.25, IF(I261&lt;26, 0.4, IF(I261&lt;51, 0.6, 0.75)))))</f>
        <v>0</v>
      </c>
      <c r="L261" s="16">
        <f>I261-M261</f>
        <v>1</v>
      </c>
      <c r="M261" s="16">
        <f>ROUNDUP(I261*K261,0)</f>
        <v>0</v>
      </c>
      <c r="N261" s="16">
        <f>M261*J261</f>
        <v>0</v>
      </c>
      <c r="O261" s="16">
        <v>0</v>
      </c>
      <c r="P261" s="16">
        <v>0</v>
      </c>
      <c r="Q261" s="16">
        <f>N261-O261-P261</f>
        <v>0</v>
      </c>
      <c r="R261" s="15" t="s">
        <v>75</v>
      </c>
      <c r="S261" s="15">
        <f>IF(R261="N/A", J261-($B$1-F261), J261-($B$1-R261))</f>
        <v>3</v>
      </c>
      <c r="T261" s="16">
        <f>IF($S261&lt;1, "N/A", $M261)</f>
        <v>0</v>
      </c>
      <c r="U261" s="16">
        <f>IF($S261&lt;2, "N/A", $M261)</f>
        <v>0</v>
      </c>
      <c r="V261" s="16">
        <f>IF($S261&lt;3, "N/A", $M261)</f>
        <v>0</v>
      </c>
      <c r="W261" s="16" t="str">
        <f>IF($S261&lt;4, "N/A", $M261)</f>
        <v>N/A</v>
      </c>
      <c r="X261" s="16" t="str">
        <f>IF($S261&lt;5, "N/A", $M261)</f>
        <v>N/A</v>
      </c>
      <c r="Y261" s="15" t="str">
        <f>IF(SUM(T261:X261)&lt;&gt;Q261, "CHECK", "OK")</f>
        <v>OK</v>
      </c>
      <c r="Z261" s="15" t="str">
        <f>IF(F261=$B$1, "No", IF(S261=1, "Yes", "No"))</f>
        <v>No</v>
      </c>
      <c r="AA261" s="18" t="str">
        <f>IF(C261="DM", "N/A", IF(Z261="No","N/A",VLOOKUP(B261,'Extension List'!$A$3:$R$1972,18,FALSE)))</f>
        <v>N/A</v>
      </c>
      <c r="AB261" s="15" t="str">
        <f>IF(C261="DM", "N/A", IF(Z261="No","N/A",VLOOKUP(B261,'Extension List'!$A$3:$T$1972,20,FALSE)))</f>
        <v>N/A</v>
      </c>
      <c r="AC261" s="15" t="str">
        <f>IF(AA261="N/A", "N/A", 0)</f>
        <v>N/A</v>
      </c>
      <c r="AD261" s="16" t="str">
        <f>IF(AE261="N/A", "N/A", AA261-AE261)</f>
        <v>N/A</v>
      </c>
      <c r="AE261" s="16" t="str">
        <f>IF(AA261="N/A", "N/A", IF(AC261&gt;0, IF(AA261&lt;13, ROUNDUP(0.25*AA261,0), IF(AA261&lt;26, ROUNDUP(0.4*AA261,0), IF(AA261&lt;51, ROUNDUP(0.6*AA261,0), ROUNDUP(0.75*AA261,0)))), "N/A"))</f>
        <v>N/A</v>
      </c>
      <c r="AF261" s="16" t="str">
        <f>IF(AD261="N/A","N/A", (AE261*AC261)+Q261)</f>
        <v>N/A</v>
      </c>
      <c r="AG261" s="16" t="str">
        <f>IF($AF261="N/A", "N/A", "TBC")</f>
        <v>N/A</v>
      </c>
      <c r="AH261" s="16" t="str">
        <f>IF($AF261="N/A", "N/A", "TBC")</f>
        <v>N/A</v>
      </c>
      <c r="AI261" s="16" t="str">
        <f>IF($AF261="N/A","N/A",IF(AC261&gt;1,"TBC","N/A"))</f>
        <v>N/A</v>
      </c>
      <c r="AJ261" s="16" t="str">
        <f>IF($AF261="N/A","N/A",IF(AC261&gt;2,"TBC","N/A"))</f>
        <v>N/A</v>
      </c>
      <c r="AK261" s="16" t="str">
        <f>IF($AF261="N/A","N/A",IF(AC261&gt;3,"TBC","N/A"))</f>
        <v>N/A</v>
      </c>
      <c r="AL261" s="16" t="str">
        <f>IF(AC261="N/A","N/A",IF(AC261&gt;0,IF(SUM(AG261:AK261)&lt;&gt;AF261,"CHECK","OK"),"N/A"))</f>
        <v>N/A</v>
      </c>
      <c r="AM261" s="16">
        <f>IF(AD261="N/A", L261+T261, L261+AG261)</f>
        <v>1</v>
      </c>
      <c r="AN261" s="16">
        <f>IF(AD261="N/A", IF(U261="N/A", "N/A", L261+U261), AD261+AH261)</f>
        <v>1</v>
      </c>
      <c r="AO261" s="16">
        <f>IF(AD261="N/A", IF(V261="N/A", "N/A", L261+V261), IF(AI261="N/A", "N/A", AD261+AI261))</f>
        <v>1</v>
      </c>
      <c r="AP261" s="16" t="str">
        <f>IF(AD261="N/A", IF(W261="N/A", "N/A", L261+W261), IF(AJ261="N/A", "N/A", AD261+AJ261))</f>
        <v>N/A</v>
      </c>
      <c r="AQ261" s="16" t="str">
        <f>IF(AD261="N/A", IF(X261="N/A", "N/A", L261+X261), IF(AK261="N/A", "N/A", AD261+AK261))</f>
        <v>N/A</v>
      </c>
      <c r="AR261" s="15" t="s">
        <v>66</v>
      </c>
      <c r="AS261" s="15" t="s">
        <v>66</v>
      </c>
      <c r="AT261" s="15" t="s">
        <v>66</v>
      </c>
      <c r="AU261" s="15" t="s">
        <v>66</v>
      </c>
      <c r="AV261" s="15" t="s">
        <v>66</v>
      </c>
      <c r="AW261" s="15" t="s">
        <v>66</v>
      </c>
      <c r="AX261" s="15" t="s">
        <v>66</v>
      </c>
      <c r="AY261" s="15" t="s">
        <v>66</v>
      </c>
      <c r="AZ261" s="15" t="s">
        <v>66</v>
      </c>
      <c r="BA261" s="15" t="s">
        <v>66</v>
      </c>
      <c r="BB261" s="15" t="s">
        <v>66</v>
      </c>
      <c r="BC261" s="15" t="s">
        <v>66</v>
      </c>
      <c r="BD261" s="15" t="s">
        <v>66</v>
      </c>
      <c r="BE261" s="15" t="s">
        <v>66</v>
      </c>
      <c r="BF261" s="15" t="s">
        <v>66</v>
      </c>
      <c r="BG261" s="15" t="s">
        <v>66</v>
      </c>
      <c r="BH261" s="15" t="s">
        <v>66</v>
      </c>
      <c r="BJ261" s="16">
        <f>IF(AR261="R", $CA261, IF(OR(AR261="P", AR261="T", AR261="N"), 0, IF($C261="DM", $T261, IF(OR(AR261="Y", AR261="IR"),$AM261,IF(AR261="C", IF($BI261="Y", IF($AF261="N/A", $Q261, $AF261), IF($AG261="N/A", $T261,$AG261)))))))</f>
        <v>0</v>
      </c>
      <c r="BK261" s="16">
        <f>IF(AS261="R", $CA261, IF(OR(AS261="P", AS261="T", AS261="N"), 0, IF($C261="DM", $T261, IF(OR(AS261="Y", AS261="IR"),$AM261,IF(AS261="C", IF($BI261="Y", IF($AF261="N/A", $Q261, $AF261), IF($AG261="N/A", $T261,$AG261)))))))</f>
        <v>0</v>
      </c>
      <c r="BL261" s="16">
        <f>IF(AT261="R", $CA261, IF(OR(AT261="P", AT261="T", AT261="N"), 0, IF($C261="DM", $T261, IF(OR(AT261="Y", AT261="IR"),$AM261,IF(AT261="C", IF($BI261="Y", IF($AF261="N/A", $Q261, $AF261), IF($AG261="N/A", $T261,$AG261)))))))</f>
        <v>0</v>
      </c>
      <c r="BM261" s="16">
        <f>IF(AU261="R", $CA261, IF(OR(AU261="P", AU261="T", AU261="N"), 0, IF($C261="DM", $T261, IF(OR(AU261="Y", AU261="IR"),$AM261,IF(AU261="C", IF($BI261="Y", IF($AF261="N/A", $Q261, $AF261), IF($AG261="N/A", $T261,$AG261)))))))</f>
        <v>0</v>
      </c>
      <c r="BN261" s="16">
        <f>IF(AV261="R", $CA261, IF(OR(AV261="P", AV261="T", AV261="N"), 0, IF($C261="DM", $T261, IF(OR(AV261="Y", AV261="IR"),$AM261,IF(AV261="C", IF($BI261="Y", IF($AF261="N/A", $Q261, $AF261), IF($AG261="N/A", $T261,$AG261)))))))</f>
        <v>0</v>
      </c>
      <c r="BO261" s="16">
        <f>IF(AW261="R", $CA261, IF(OR(AW261="P", AW261="T", AW261="N"), 0, IF($C261="DM", $T261, IF(OR(AW261="Y", AW261="IR"),$AM261,IF(AW261="C", IF($BI261="Y", IF($AF261="N/A", $Q261, $AF261), IF($AG261="N/A", $T261,$AG261)))))))</f>
        <v>0</v>
      </c>
      <c r="BP261" s="16">
        <f>IF(AX261="R", $CA261, IF(OR(AX261="P", AX261="T", AX261="N"), 0, IF($C261="DM", $T261, IF(OR(AX261="Y", AX261="IR"),$AM261,IF(AX261="C", IF($BI261="Y", IF($AF261="N/A", $Q261, $AF261), IF($AG261="N/A", $T261,$AG261)))))))</f>
        <v>0</v>
      </c>
      <c r="BQ261" s="16">
        <f>IF(AY261="R", $CA261, IF(OR(AY261="P", AY261="T", AY261="N"), 0, IF($C261="DM", $T261, IF(OR(AY261="Y", AY261="IR"),$AM261,IF(AY261="C", IF($BI261="Y", IF($AF261="N/A", $Q261, $AF261), IF($AG261="N/A", $T261,$AG261)))))))</f>
        <v>0</v>
      </c>
      <c r="BR261" s="16">
        <f>IF(AZ261="R", $CA261, IF(OR(AZ261="P", AZ261="T", AZ261="N"), 0, IF($C261="DM", $T261, IF(OR(AZ261="Y", AZ261="IR"),$AM261,IF(AZ261="C", IF($BI261="Y", IF($AF261="N/A", $Q261, $AF261), IF($AG261="N/A", $T261,$AG261)))))))</f>
        <v>0</v>
      </c>
      <c r="BS261" s="16">
        <f>IF(BA261="R", $CA261, IF(OR(BA261="P", BA261="T", BA261="N"), 0, IF($C261="DM", $T261, IF(OR(BA261="Y", BA261="IR"),$AM261,IF(BA261="C", IF($BI261="Y", IF($AF261="N/A", $Q261, $AF261), IF($AG261="N/A", $T261,$AG261)))))))</f>
        <v>0</v>
      </c>
      <c r="BT261" s="16">
        <f>IF(BB261="R", $CA261, IF(OR(BB261="P", BB261="T", BB261="N"), 0, IF($C261="DM", $T261, IF(OR(BB261="Y", BB261="IR"),$AM261,IF(BB261="C", IF($BI261="Y", IF($BA261="C", IF($AF261="N/A", $Q261, $AF261), IF($AF261="N/A", $T261, $AM261)), IF($AG261="N/A", $T261,$AG261)))))))</f>
        <v>0</v>
      </c>
      <c r="BU261" s="16">
        <f>IF(BC261="R", $CA261, IF(OR(BC261="P", BC261="T", BC261="N"), 0, IF($C261="DM", $T261, IF(OR(BC261="Y", BC261="IR"),$AM261,IF(BC261="C", IF($BI261="Y", IF($BA261="C", IF($AF261="N/A", $Q261, $AF261), IF($AF261="N/A", $T261, $AM261)), IF($AG261="N/A", $T261,$AG261)))))))</f>
        <v>0</v>
      </c>
      <c r="BV261" s="16">
        <f>IF(BD261="R", $CA261, IF(OR(BD261="P", BD261="T", BD261="N"), 0, IF($C261="DM", $T261, IF(OR(BD261="Y", BD261="IR"),$AM261,IF(BD261="C", IF($BI261="Y", IF($BA261="C", IF($AF261="N/A", $Q261, $AF261), IF($AF261="N/A", $T261, $AM261)), IF($AG261="N/A", $T261,$AG261)))))))</f>
        <v>0</v>
      </c>
      <c r="BW261" s="16">
        <f>IF(BE261="R", $CA261, IF(OR(BE261="P", BE261="T", BE261="N"), 0, IF($C261="DM", $T261, IF(OR(BE261="Y", BE261="IR"),$AM261,IF(BE261="C", IF($BI261="Y", IF($BA261="C", IF($AF261="N/A", $Q261, $AF261), IF($AF261="N/A", $T261, $AM261)), IF($AG261="N/A", $T261,$AG261)))))))</f>
        <v>0</v>
      </c>
      <c r="BX261" s="16">
        <f>IF(BF261="R", $CA261, IF(OR(BF261="P", BF261="T", BF261="N"), 0, IF($C261="DM", $T261, IF(OR(BF261="Y", BF261="IR"),$AM261,IF(BF261="C", IF($BI261="Y", IF($BA261="C", IF($AF261="N/A", $Q261, $AF261), IF($AF261="N/A", $T261, $AM261)), IF($AG261="N/A", $T261,$AG261)))))))</f>
        <v>0</v>
      </c>
      <c r="BY261" s="16">
        <f>IF(BG261="R", $CA261, IF(OR(BG261="P", BG261="T", BG261="N"), 0, IF($C261="DM", $T261, IF(OR(BG261="Y", BG261="IR"),$AM261,IF(BG261="C", IF($BI261="Y", IF($BA261="C", IF($AF261="N/A", $Q261, $AF261), IF($AF261="N/A", $T261, $AM261)), IF($AG261="N/A", $T261,$AG261)))))))</f>
        <v>0</v>
      </c>
      <c r="BZ261" s="16">
        <f>IF(BH261="R", $CA261, IF(OR(BH261="P", BH261="T", BH261="N"), 0, IF($C261="DM", $T261, IF(OR(BH261="Y", BH261="IR"),$AM261,IF(BH261="C", IF($BI261="Y", IF($BA261="C", IF($AF261="N/A", $Q261, $AF261), IF($AF261="N/A", $T261, $AM261)), IF($AG261="N/A", $T261,$AG261)))))))</f>
        <v>0</v>
      </c>
      <c r="CA261" s="15" t="s">
        <v>75</v>
      </c>
      <c r="CB261" s="16">
        <f>BZ261</f>
        <v>0</v>
      </c>
      <c r="CC261" s="15">
        <f>IF(OR($BH261="T", $BH261="R"), 0, IF($BH261="C", IF($BI261="Y", IF($BA261="C", 0, IF(AF261="N/A", Q261-T261, AF261-AG261)), IF($AF261="N/A", U261, AH261)), AN261))</f>
        <v>1</v>
      </c>
      <c r="CD261" s="15">
        <f>IF(OR($BH261="T", $BH261="R"), 0, IF($BH261="C", IF($BI261="Y", 0, IF($AF261="N/A", V261, AI261)), AO261))</f>
        <v>1</v>
      </c>
      <c r="CE261" s="15" t="str">
        <f>IF(OR($BH261="T", $BH261="R"), 0, IF($BH261="C", IF($BI261="Y", 0, IF($AF261="N/A", W261, AJ261)), AP261))</f>
        <v>N/A</v>
      </c>
      <c r="CF261" s="15" t="str">
        <f>IF(OR($BH261="T", $BH261="R"), 0, IF($BH261="C", IF($BI261="Y", 0, IF($AF261="N/A", X261, AK261)), AQ261))</f>
        <v>N/A</v>
      </c>
      <c r="CG261" t="str">
        <f>IF(AC261="N/A", "S:"&amp;L261&amp;" G:"&amp;M261&amp;" GR:"&amp;Q261, IF(AC261=0, "S:"&amp;L261&amp;" G:"&amp;M261&amp;" GR:"&amp;Q261, "S:"&amp;L261&amp;"/"&amp;AD261&amp;" G:"&amp;AE261&amp;" GR:"&amp;AF261))</f>
        <v>S:1 G:0 GR:0</v>
      </c>
    </row>
    <row r="262" spans="1:85" x14ac:dyDescent="0.25">
      <c r="A262" s="14">
        <v>4712</v>
      </c>
      <c r="B262" s="15" t="s">
        <v>191</v>
      </c>
      <c r="C262" s="15" t="s">
        <v>72</v>
      </c>
      <c r="D262" s="15" t="s">
        <v>57</v>
      </c>
      <c r="E262" s="15">
        <f>VLOOKUP(B262, 'Rookie Year'!$A$2:$B$55679,2,FALSE)</f>
        <v>2019</v>
      </c>
      <c r="F262" s="15">
        <v>2022</v>
      </c>
      <c r="G262" s="15" t="s">
        <v>42</v>
      </c>
      <c r="H262" s="15" t="s">
        <v>1928</v>
      </c>
      <c r="I262" s="16">
        <v>4</v>
      </c>
      <c r="J262" s="15">
        <v>3</v>
      </c>
      <c r="K262" s="17">
        <f>IF(AND(G262&lt;&gt;"N",R262="N/A"), IF(I262&lt;4, 0, 0.25),IF(I262=1, IF(J262=1,0.25, 0.25), IF(I262&lt;13, 0.25, IF(I262&lt;26, 0.4, IF(I262&lt;51, 0.6, 0.75)))))</f>
        <v>0.25</v>
      </c>
      <c r="L262" s="16">
        <f>I262-M262</f>
        <v>3</v>
      </c>
      <c r="M262" s="16">
        <f>ROUNDUP(I262*K262,0)</f>
        <v>1</v>
      </c>
      <c r="N262" s="16">
        <f>M262*J262</f>
        <v>3</v>
      </c>
      <c r="O262" s="16">
        <v>2</v>
      </c>
      <c r="P262" s="16">
        <v>0</v>
      </c>
      <c r="Q262" s="16">
        <f>N262-O262-P262</f>
        <v>1</v>
      </c>
      <c r="R262" s="15" t="s">
        <v>75</v>
      </c>
      <c r="S262" s="15">
        <f>IF(R262="N/A", J262-($B$1-F262), J262-($B$1-R262))</f>
        <v>1</v>
      </c>
      <c r="T262" s="16">
        <v>1</v>
      </c>
      <c r="U262" s="16" t="str">
        <f>IF($S262&lt;2, "N/A", $M262)</f>
        <v>N/A</v>
      </c>
      <c r="V262" s="16" t="str">
        <f>IF($S262&lt;3, "N/A", $M262)</f>
        <v>N/A</v>
      </c>
      <c r="W262" s="16" t="str">
        <f>IF($S262&lt;4, "N/A", $M262)</f>
        <v>N/A</v>
      </c>
      <c r="X262" s="16" t="str">
        <f>IF($S262&lt;5, "N/A", $M262)</f>
        <v>N/A</v>
      </c>
      <c r="Y262" s="15" t="str">
        <f>IF(SUM(T262:X262)&lt;&gt;Q262, "CHECK", "OK")</f>
        <v>OK</v>
      </c>
      <c r="Z262" s="15" t="str">
        <f>IF(F262=$B$1, "No", IF(S262=1, "Yes", "No"))</f>
        <v>Yes</v>
      </c>
      <c r="AA262" s="18" t="str">
        <f>IF(C262="DM", "N/A", IF(Z262="No","N/A",VLOOKUP(B262,'Extension List'!$A$3:$R$1972,18,FALSE)))</f>
        <v>N/A</v>
      </c>
      <c r="AB262" s="15" t="str">
        <f>IF(C262="DM", "N/A", IF(Z262="No","N/A",VLOOKUP(B262,'Extension List'!$A$3:$T$1972,20,FALSE)))</f>
        <v>N/A</v>
      </c>
      <c r="AC262" s="15" t="str">
        <f>IF(AA262="N/A", "N/A", 0)</f>
        <v>N/A</v>
      </c>
      <c r="AD262" s="16" t="str">
        <f>IF(AE262="N/A", "N/A", AA262-AE262)</f>
        <v>N/A</v>
      </c>
      <c r="AE262" s="16" t="str">
        <f>IF(AA262="N/A", "N/A", IF(AC262&gt;0, IF(AA262&lt;13, ROUNDUP(0.25*AA262,0), IF(AA262&lt;26, ROUNDUP(0.4*AA262,0), IF(AA262&lt;51, ROUNDUP(0.6*AA262,0), ROUNDUP(0.75*AA262,0)))), "N/A"))</f>
        <v>N/A</v>
      </c>
      <c r="AF262" s="16" t="str">
        <f>IF(AD262="N/A","N/A", (AE262*AC262)+Q262)</f>
        <v>N/A</v>
      </c>
      <c r="AG262" s="16" t="str">
        <f>IF($AF262="N/A", "N/A", "TBC")</f>
        <v>N/A</v>
      </c>
      <c r="AH262" s="16" t="str">
        <f>IF($AF262="N/A", "N/A", "TBC")</f>
        <v>N/A</v>
      </c>
      <c r="AI262" s="16" t="str">
        <f>IF($AF262="N/A","N/A",IF(AC262&gt;1,"TBC","N/A"))</f>
        <v>N/A</v>
      </c>
      <c r="AJ262" s="16" t="str">
        <f>IF($AF262="N/A","N/A",IF(AC262&gt;2,"TBC","N/A"))</f>
        <v>N/A</v>
      </c>
      <c r="AK262" s="16" t="str">
        <f>IF($AF262="N/A","N/A",IF(AC262&gt;3,"TBC","N/A"))</f>
        <v>N/A</v>
      </c>
      <c r="AL262" s="16" t="str">
        <f>IF(AC262="N/A","N/A",IF(AC262&gt;0,IF(SUM(AG262:AK262)&lt;&gt;AF262,"CHECK","OK"),"N/A"))</f>
        <v>N/A</v>
      </c>
      <c r="AM262" s="16">
        <f>IF(AD262="N/A", L262+T262, L262+AG262)</f>
        <v>4</v>
      </c>
      <c r="AN262" s="16" t="str">
        <f>IF(AD262="N/A", IF(U262="N/A", "N/A", L262+U262), AD262+AH262)</f>
        <v>N/A</v>
      </c>
      <c r="AO262" s="16" t="str">
        <f>IF(AD262="N/A", IF(V262="N/A", "N/A", L262+V262), IF(AI262="N/A", "N/A", AD262+AI262))</f>
        <v>N/A</v>
      </c>
      <c r="AP262" s="16" t="str">
        <f>IF(AD262="N/A", IF(W262="N/A", "N/A", L262+W262), IF(AJ262="N/A", "N/A", AD262+AJ262))</f>
        <v>N/A</v>
      </c>
      <c r="AQ262" s="16" t="str">
        <f>IF(AD262="N/A", IF(X262="N/A", "N/A", L262+X262), IF(AK262="N/A", "N/A", AD262+AK262))</f>
        <v>N/A</v>
      </c>
      <c r="AR262" s="15" t="s">
        <v>40</v>
      </c>
      <c r="AS262" s="15" t="s">
        <v>40</v>
      </c>
      <c r="AT262" s="15" t="s">
        <v>40</v>
      </c>
      <c r="AU262" s="15" t="s">
        <v>40</v>
      </c>
      <c r="AV262" s="15" t="s">
        <v>40</v>
      </c>
      <c r="AW262" s="15" t="s">
        <v>40</v>
      </c>
      <c r="AX262" s="15" t="s">
        <v>40</v>
      </c>
      <c r="AY262" s="15" t="s">
        <v>40</v>
      </c>
      <c r="AZ262" s="15" t="s">
        <v>40</v>
      </c>
      <c r="BA262" s="15" t="s">
        <v>40</v>
      </c>
      <c r="BB262" s="15" t="s">
        <v>40</v>
      </c>
      <c r="BC262" s="15" t="s">
        <v>40</v>
      </c>
      <c r="BD262" s="15" t="s">
        <v>40</v>
      </c>
      <c r="BE262" s="15" t="s">
        <v>40</v>
      </c>
      <c r="BF262" s="15" t="s">
        <v>40</v>
      </c>
      <c r="BG262" s="15" t="s">
        <v>40</v>
      </c>
      <c r="BH262" s="15" t="s">
        <v>40</v>
      </c>
      <c r="BI262" s="15"/>
      <c r="BJ262" s="16">
        <f>IF(AR262="R", $CA262, IF(OR(AR262="P", AR262="T", AR262="N"), 0, IF($C262="DM", $T262, IF(OR(AR262="Y", AR262="IR"),$AM262,IF(AR262="C", IF($BI262="Y", IF($AF262="N/A", $Q262, $AF262), IF($AG262="N/A", $T262,$AG262)))))))</f>
        <v>1</v>
      </c>
      <c r="BK262" s="16">
        <f>IF(AS262="R", $CA262, IF(OR(AS262="P", AS262="T", AS262="N"), 0, IF($C262="DM", $T262, IF(OR(AS262="Y", AS262="IR"),$AM262,IF(AS262="C", IF($BI262="Y", IF($AF262="N/A", $Q262, $AF262), IF($AG262="N/A", $T262,$AG262)))))))</f>
        <v>1</v>
      </c>
      <c r="BL262" s="16">
        <f>IF(AT262="R", $CA262, IF(OR(AT262="P", AT262="T", AT262="N"), 0, IF($C262="DM", $T262, IF(OR(AT262="Y", AT262="IR"),$AM262,IF(AT262="C", IF($BI262="Y", IF($AF262="N/A", $Q262, $AF262), IF($AG262="N/A", $T262,$AG262)))))))</f>
        <v>1</v>
      </c>
      <c r="BM262" s="16">
        <f>IF(AU262="R", $CA262, IF(OR(AU262="P", AU262="T", AU262="N"), 0, IF($C262="DM", $T262, IF(OR(AU262="Y", AU262="IR"),$AM262,IF(AU262="C", IF($BI262="Y", IF($AF262="N/A", $Q262, $AF262), IF($AG262="N/A", $T262,$AG262)))))))</f>
        <v>1</v>
      </c>
      <c r="BN262" s="16">
        <f>IF(AV262="R", $CA262, IF(OR(AV262="P", AV262="T", AV262="N"), 0, IF($C262="DM", $T262, IF(OR(AV262="Y", AV262="IR"),$AM262,IF(AV262="C", IF($BI262="Y", IF($AF262="N/A", $Q262, $AF262), IF($AG262="N/A", $T262,$AG262)))))))</f>
        <v>1</v>
      </c>
      <c r="BO262" s="16">
        <f>IF(AW262="R", $CA262, IF(OR(AW262="P", AW262="T", AW262="N"), 0, IF($C262="DM", $T262, IF(OR(AW262="Y", AW262="IR"),$AM262,IF(AW262="C", IF($BI262="Y", IF($AF262="N/A", $Q262, $AF262), IF($AG262="N/A", $T262,$AG262)))))))</f>
        <v>1</v>
      </c>
      <c r="BP262" s="16">
        <f>IF(AX262="R", $CA262, IF(OR(AX262="P", AX262="T", AX262="N"), 0, IF($C262="DM", $T262, IF(OR(AX262="Y", AX262="IR"),$AM262,IF(AX262="C", IF($BI262="Y", IF($AF262="N/A", $Q262, $AF262), IF($AG262="N/A", $T262,$AG262)))))))</f>
        <v>1</v>
      </c>
      <c r="BQ262" s="16">
        <f>IF(AY262="R", $CA262, IF(OR(AY262="P", AY262="T", AY262="N"), 0, IF($C262="DM", $T262, IF(OR(AY262="Y", AY262="IR"),$AM262,IF(AY262="C", IF($BI262="Y", IF($AF262="N/A", $Q262, $AF262), IF($AG262="N/A", $T262,$AG262)))))))</f>
        <v>1</v>
      </c>
      <c r="BR262" s="16">
        <f>IF(AZ262="R", $CA262, IF(OR(AZ262="P", AZ262="T", AZ262="N"), 0, IF($C262="DM", $T262, IF(OR(AZ262="Y", AZ262="IR"),$AM262,IF(AZ262="C", IF($BI262="Y", IF($AF262="N/A", $Q262, $AF262), IF($AG262="N/A", $T262,$AG262)))))))</f>
        <v>1</v>
      </c>
      <c r="BS262" s="16">
        <f>IF(BA262="R", $CA262, IF(OR(BA262="P", BA262="T", BA262="N"), 0, IF($C262="DM", $T262, IF(OR(BA262="Y", BA262="IR"),$AM262,IF(BA262="C", IF($BI262="Y", IF($AF262="N/A", $Q262, $AF262), IF($AG262="N/A", $T262,$AG262)))))))</f>
        <v>1</v>
      </c>
      <c r="BT262" s="16">
        <f>IF(BB262="R", $CA262, IF(OR(BB262="P", BB262="T", BB262="N"), 0, IF($C262="DM", $T262, IF(OR(BB262="Y", BB262="IR"),$AM262,IF(BB262="C", IF($BI262="Y", IF($BA262="C", IF($AF262="N/A", $Q262, $AF262), IF($AF262="N/A", $T262, $AM262)), IF($AG262="N/A", $T262,$AG262)))))))</f>
        <v>1</v>
      </c>
      <c r="BU262" s="16">
        <f>IF(BC262="R", $CA262, IF(OR(BC262="P", BC262="T", BC262="N"), 0, IF($C262="DM", $T262, IF(OR(BC262="Y", BC262="IR"),$AM262,IF(BC262="C", IF($BI262="Y", IF($BA262="C", IF($AF262="N/A", $Q262, $AF262), IF($AF262="N/A", $T262, $AM262)), IF($AG262="N/A", $T262,$AG262)))))))</f>
        <v>1</v>
      </c>
      <c r="BV262" s="16">
        <f>IF(BD262="R", $CA262, IF(OR(BD262="P", BD262="T", BD262="N"), 0, IF($C262="DM", $T262, IF(OR(BD262="Y", BD262="IR"),$AM262,IF(BD262="C", IF($BI262="Y", IF($BA262="C", IF($AF262="N/A", $Q262, $AF262), IF($AF262="N/A", $T262, $AM262)), IF($AG262="N/A", $T262,$AG262)))))))</f>
        <v>1</v>
      </c>
      <c r="BW262" s="16">
        <f>IF(BE262="R", $CA262, IF(OR(BE262="P", BE262="T", BE262="N"), 0, IF($C262="DM", $T262, IF(OR(BE262="Y", BE262="IR"),$AM262,IF(BE262="C", IF($BI262="Y", IF($BA262="C", IF($AF262="N/A", $Q262, $AF262), IF($AF262="N/A", $T262, $AM262)), IF($AG262="N/A", $T262,$AG262)))))))</f>
        <v>1</v>
      </c>
      <c r="BX262" s="16">
        <f>IF(BF262="R", $CA262, IF(OR(BF262="P", BF262="T", BF262="N"), 0, IF($C262="DM", $T262, IF(OR(BF262="Y", BF262="IR"),$AM262,IF(BF262="C", IF($BI262="Y", IF($BA262="C", IF($AF262="N/A", $Q262, $AF262), IF($AF262="N/A", $T262, $AM262)), IF($AG262="N/A", $T262,$AG262)))))))</f>
        <v>1</v>
      </c>
      <c r="BY262" s="16">
        <f>IF(BG262="R", $CA262, IF(OR(BG262="P", BG262="T", BG262="N"), 0, IF($C262="DM", $T262, IF(OR(BG262="Y", BG262="IR"),$AM262,IF(BG262="C", IF($BI262="Y", IF($BA262="C", IF($AF262="N/A", $Q262, $AF262), IF($AF262="N/A", $T262, $AM262)), IF($AG262="N/A", $T262,$AG262)))))))</f>
        <v>1</v>
      </c>
      <c r="BZ262" s="16">
        <f>IF(BH262="R", $CA262, IF(OR(BH262="P", BH262="T", BH262="N"), 0, IF($C262="DM", $T262, IF(OR(BH262="Y", BH262="IR"),$AM262,IF(BH262="C", IF($BI262="Y", IF($BA262="C", IF($AF262="N/A", $Q262, $AF262), IF($AF262="N/A", $T262, $AM262)), IF($AG262="N/A", $T262,$AG262)))))))</f>
        <v>1</v>
      </c>
      <c r="CA262" s="15" t="s">
        <v>75</v>
      </c>
      <c r="CB262" s="16">
        <f>BZ262</f>
        <v>1</v>
      </c>
      <c r="CC262" s="15" t="str">
        <f>IF(OR($BH262="T", $BH262="R"), 0, IF($BH262="C", IF($BI262="Y", IF($BA262="C", 0, IF(AF262="N/A", Q262-T262, AF262-AG262)), IF($AF262="N/A", U262, AH262)), AN262))</f>
        <v>N/A</v>
      </c>
      <c r="CD262" s="15" t="str">
        <f>IF(OR($BH262="T", $BH262="R"), 0, IF($BH262="C", IF($BI262="Y", 0, IF($AF262="N/A", V262, AI262)), AO262))</f>
        <v>N/A</v>
      </c>
      <c r="CE262" s="15" t="str">
        <f>IF(OR($BH262="T", $BH262="R"), 0, IF($BH262="C", IF($BI262="Y", 0, IF($AF262="N/A", W262, AJ262)), AP262))</f>
        <v>N/A</v>
      </c>
      <c r="CF262" s="15" t="str">
        <f>IF(OR($BH262="T", $BH262="R"), 0, IF($BH262="C", IF($BI262="Y", 0, IF($AF262="N/A", X262, AK262)), AQ262))</f>
        <v>N/A</v>
      </c>
      <c r="CG262" t="str">
        <f>IF(AC262="N/A", "S:"&amp;L262&amp;" G:"&amp;M262&amp;" GR:"&amp;Q262, IF(AC262=0, "S:"&amp;L262&amp;" G:"&amp;M262&amp;" GR:"&amp;Q262, "S:"&amp;L262&amp;"/"&amp;AD262&amp;" G:"&amp;AE262&amp;" GR:"&amp;AF262))</f>
        <v>S:3 G:1 GR:1</v>
      </c>
    </row>
    <row r="263" spans="1:85" x14ac:dyDescent="0.25">
      <c r="A263" s="14">
        <v>4191</v>
      </c>
      <c r="B263" s="15" t="s">
        <v>2387</v>
      </c>
      <c r="C263" s="15" t="s">
        <v>72</v>
      </c>
      <c r="D263" s="15" t="s">
        <v>57</v>
      </c>
      <c r="E263" s="15">
        <f>VLOOKUP(B263, 'Rookie Year'!$A$2:$B$55679,2,FALSE)</f>
        <v>2021</v>
      </c>
      <c r="F263" s="15">
        <v>2021</v>
      </c>
      <c r="G263" s="15" t="s">
        <v>40</v>
      </c>
      <c r="H263" s="15" t="s">
        <v>2195</v>
      </c>
      <c r="I263" s="16" t="s">
        <v>75</v>
      </c>
      <c r="J263" s="15">
        <v>3</v>
      </c>
      <c r="K263" s="17">
        <f>IF(AND(G263&lt;&gt;"N",R263="N/A"), IF(I263&lt;4, 0, 0.25),IF(I263=1, IF(J263=1,0.25, 0.25), IF(I263&lt;13, 0.25, IF(I263&lt;26, 0.4, IF(I263&lt;51, 0.6, 0.75)))))</f>
        <v>0.75</v>
      </c>
      <c r="L263" s="16">
        <v>0</v>
      </c>
      <c r="M263" s="16">
        <v>0</v>
      </c>
      <c r="N263" s="16">
        <f>M263*J263</f>
        <v>0</v>
      </c>
      <c r="O263" s="16">
        <v>0</v>
      </c>
      <c r="P263" s="16">
        <v>-2</v>
      </c>
      <c r="Q263" s="16">
        <f>N263-O263-P263</f>
        <v>2</v>
      </c>
      <c r="R263" s="15">
        <v>2023</v>
      </c>
      <c r="S263" s="15">
        <f>IF(R263="N/A", J263-($B$1-F263), J263-($B$1-R263))</f>
        <v>2</v>
      </c>
      <c r="T263" s="16">
        <v>1</v>
      </c>
      <c r="U263" s="16">
        <v>1</v>
      </c>
      <c r="V263" s="16" t="str">
        <f>IF($S263&lt;3, "N/A", $M263)</f>
        <v>N/A</v>
      </c>
      <c r="W263" s="16" t="str">
        <f>IF($S263&lt;4, "N/A", $M263)</f>
        <v>N/A</v>
      </c>
      <c r="X263" s="16" t="str">
        <f>IF($S263&lt;5, "N/A", $M263)</f>
        <v>N/A</v>
      </c>
      <c r="Y263" s="15" t="str">
        <f>IF(SUM(T263:X263)&lt;&gt;Q263, "CHECK", "OK")</f>
        <v>OK</v>
      </c>
      <c r="Z263" s="15" t="str">
        <f>IF(F263=$B$1, "No", IF(S263=1, "Yes", "No"))</f>
        <v>No</v>
      </c>
      <c r="AA263" s="18" t="str">
        <f>IF(C263="DM", "N/A", IF(Z263="No","N/A",VLOOKUP(B263,'Extension List'!$A$3:$R$1972,18,FALSE)))</f>
        <v>N/A</v>
      </c>
      <c r="AB263" s="15" t="str">
        <f>IF(C263="DM", "N/A", IF(Z263="No","N/A",VLOOKUP(B263,'Extension List'!$A$3:$T$1972,20,FALSE)))</f>
        <v>N/A</v>
      </c>
      <c r="AC263" s="15" t="str">
        <f>IF(AA263="N/A", "N/A", 0)</f>
        <v>N/A</v>
      </c>
      <c r="AD263" s="16" t="str">
        <f>IF(AE263="N/A", "N/A", AA263-AE263)</f>
        <v>N/A</v>
      </c>
      <c r="AE263" s="16" t="str">
        <f>IF(AA263="N/A", "N/A", IF(AC263&gt;0, IF(AA263&lt;13, ROUNDUP(0.25*AA263,0), IF(AA263&lt;26, ROUNDUP(0.4*AA263,0), IF(AA263&lt;51, ROUNDUP(0.6*AA263,0), ROUNDUP(0.75*AA263,0)))), "N/A"))</f>
        <v>N/A</v>
      </c>
      <c r="AF263" s="16" t="str">
        <f>IF(AD263="N/A","N/A", (AE263*AC263)+Q263)</f>
        <v>N/A</v>
      </c>
      <c r="AG263" s="16" t="str">
        <f>IF($AF263="N/A", "N/A", "TBC")</f>
        <v>N/A</v>
      </c>
      <c r="AH263" s="16" t="str">
        <f>IF($AF263="N/A", "N/A", "TBC")</f>
        <v>N/A</v>
      </c>
      <c r="AI263" s="16" t="str">
        <f>IF($AF263="N/A","N/A",IF(AC263&gt;1,"TBC","N/A"))</f>
        <v>N/A</v>
      </c>
      <c r="AJ263" s="16" t="str">
        <f>IF($AF263="N/A","N/A",IF(AC263&gt;2,"TBC","N/A"))</f>
        <v>N/A</v>
      </c>
      <c r="AK263" s="16" t="str">
        <f>IF($AF263="N/A","N/A",IF(AC263&gt;3,"TBC","N/A"))</f>
        <v>N/A</v>
      </c>
      <c r="AL263" s="16" t="str">
        <f>IF(AC263="N/A","N/A",IF(AC263&gt;0,IF(SUM(AG263:AK263)&lt;&gt;AF263,"CHECK","OK"),"N/A"))</f>
        <v>N/A</v>
      </c>
      <c r="AM263" s="16">
        <f>IF(AD263="N/A", L263+T263, L263+AG263)</f>
        <v>1</v>
      </c>
      <c r="AN263" s="16">
        <f>IF(AD263="N/A", IF(U263="N/A", "N/A", L263+U263), AD263+AH263)</f>
        <v>1</v>
      </c>
      <c r="AO263" s="16" t="str">
        <f>IF(AD263="N/A", IF(V263="N/A", "N/A", L263+V263), IF(AI263="N/A", "N/A", AD263+AI263))</f>
        <v>N/A</v>
      </c>
      <c r="AP263" s="16" t="str">
        <f>IF(AD263="N/A", IF(W263="N/A", "N/A", L263+W263), IF(AJ263="N/A", "N/A", AD263+AJ263))</f>
        <v>N/A</v>
      </c>
      <c r="AQ263" s="16" t="str">
        <f>IF(AD263="N/A", IF(X263="N/A", "N/A", L263+X263), IF(AK263="N/A", "N/A", AD263+AK263))</f>
        <v>N/A</v>
      </c>
      <c r="AR263" s="15" t="s">
        <v>40</v>
      </c>
      <c r="AS263" s="15" t="s">
        <v>40</v>
      </c>
      <c r="AT263" s="15" t="s">
        <v>40</v>
      </c>
      <c r="AU263" s="15" t="s">
        <v>40</v>
      </c>
      <c r="AV263" s="15" t="s">
        <v>40</v>
      </c>
      <c r="AW263" s="15" t="s">
        <v>40</v>
      </c>
      <c r="AX263" s="15" t="s">
        <v>40</v>
      </c>
      <c r="AY263" s="15" t="s">
        <v>40</v>
      </c>
      <c r="AZ263" s="15" t="s">
        <v>40</v>
      </c>
      <c r="BA263" s="15" t="s">
        <v>40</v>
      </c>
      <c r="BB263" s="15" t="s">
        <v>40</v>
      </c>
      <c r="BC263" s="15" t="s">
        <v>40</v>
      </c>
      <c r="BD263" s="15" t="s">
        <v>40</v>
      </c>
      <c r="BE263" s="15" t="s">
        <v>40</v>
      </c>
      <c r="BF263" s="15" t="s">
        <v>40</v>
      </c>
      <c r="BG263" s="15" t="s">
        <v>40</v>
      </c>
      <c r="BH263" s="15" t="s">
        <v>40</v>
      </c>
      <c r="BI263" s="15"/>
      <c r="BJ263" s="16">
        <f>IF(AR263="R", $CA263, IF(OR(AR263="P", AR263="T", AR263="N"), 0, IF($C263="DM", $T263, IF(OR(AR263="Y", AR263="IR"),$AM263,IF(AR263="C", IF($BI263="Y", IF($AF263="N/A", $Q263, $AF263), IF($AG263="N/A", $T263,$AG263)))))))</f>
        <v>1</v>
      </c>
      <c r="BK263" s="16">
        <f>IF(AS263="R", $CA263, IF(OR(AS263="P", AS263="T", AS263="N"), 0, IF($C263="DM", $T263, IF(OR(AS263="Y", AS263="IR"),$AM263,IF(AS263="C", IF($BI263="Y", IF($AF263="N/A", $Q263, $AF263), IF($AG263="N/A", $T263,$AG263)))))))</f>
        <v>1</v>
      </c>
      <c r="BL263" s="16">
        <f>IF(AT263="R", $CA263, IF(OR(AT263="P", AT263="T", AT263="N"), 0, IF($C263="DM", $T263, IF(OR(AT263="Y", AT263="IR"),$AM263,IF(AT263="C", IF($BI263="Y", IF($AF263="N/A", $Q263, $AF263), IF($AG263="N/A", $T263,$AG263)))))))</f>
        <v>1</v>
      </c>
      <c r="BM263" s="16">
        <f>IF(AU263="R", $CA263, IF(OR(AU263="P", AU263="T", AU263="N"), 0, IF($C263="DM", $T263, IF(OR(AU263="Y", AU263="IR"),$AM263,IF(AU263="C", IF($BI263="Y", IF($AF263="N/A", $Q263, $AF263), IF($AG263="N/A", $T263,$AG263)))))))</f>
        <v>1</v>
      </c>
      <c r="BN263" s="16">
        <f>IF(AV263="R", $CA263, IF(OR(AV263="P", AV263="T", AV263="N"), 0, IF($C263="DM", $T263, IF(OR(AV263="Y", AV263="IR"),$AM263,IF(AV263="C", IF($BI263="Y", IF($AF263="N/A", $Q263, $AF263), IF($AG263="N/A", $T263,$AG263)))))))</f>
        <v>1</v>
      </c>
      <c r="BO263" s="16">
        <f>IF(AW263="R", $CA263, IF(OR(AW263="P", AW263="T", AW263="N"), 0, IF($C263="DM", $T263, IF(OR(AW263="Y", AW263="IR"),$AM263,IF(AW263="C", IF($BI263="Y", IF($AF263="N/A", $Q263, $AF263), IF($AG263="N/A", $T263,$AG263)))))))</f>
        <v>1</v>
      </c>
      <c r="BP263" s="16">
        <f>IF(AX263="R", $CA263, IF(OR(AX263="P", AX263="T", AX263="N"), 0, IF($C263="DM", $T263, IF(OR(AX263="Y", AX263="IR"),$AM263,IF(AX263="C", IF($BI263="Y", IF($AF263="N/A", $Q263, $AF263), IF($AG263="N/A", $T263,$AG263)))))))</f>
        <v>1</v>
      </c>
      <c r="BQ263" s="16">
        <f>IF(AY263="R", $CA263, IF(OR(AY263="P", AY263="T", AY263="N"), 0, IF($C263="DM", $T263, IF(OR(AY263="Y", AY263="IR"),$AM263,IF(AY263="C", IF($BI263="Y", IF($AF263="N/A", $Q263, $AF263), IF($AG263="N/A", $T263,$AG263)))))))</f>
        <v>1</v>
      </c>
      <c r="BR263" s="16">
        <f>IF(AZ263="R", $CA263, IF(OR(AZ263="P", AZ263="T", AZ263="N"), 0, IF($C263="DM", $T263, IF(OR(AZ263="Y", AZ263="IR"),$AM263,IF(AZ263="C", IF($BI263="Y", IF($AF263="N/A", $Q263, $AF263), IF($AG263="N/A", $T263,$AG263)))))))</f>
        <v>1</v>
      </c>
      <c r="BS263" s="16">
        <f>IF(BA263="R", $CA263, IF(OR(BA263="P", BA263="T", BA263="N"), 0, IF($C263="DM", $T263, IF(OR(BA263="Y", BA263="IR"),$AM263,IF(BA263="C", IF($BI263="Y", IF($AF263="N/A", $Q263, $AF263), IF($AG263="N/A", $T263,$AG263)))))))</f>
        <v>1</v>
      </c>
      <c r="BT263" s="16">
        <f>IF(BB263="R", $CA263, IF(OR(BB263="P", BB263="T", BB263="N"), 0, IF($C263="DM", $T263, IF(OR(BB263="Y", BB263="IR"),$AM263,IF(BB263="C", IF($BI263="Y", IF($BA263="C", IF($AF263="N/A", $Q263, $AF263), IF($AF263="N/A", $T263, $AM263)), IF($AG263="N/A", $T263,$AG263)))))))</f>
        <v>1</v>
      </c>
      <c r="BU263" s="16">
        <f>IF(BC263="R", $CA263, IF(OR(BC263="P", BC263="T", BC263="N"), 0, IF($C263="DM", $T263, IF(OR(BC263="Y", BC263="IR"),$AM263,IF(BC263="C", IF($BI263="Y", IF($BA263="C", IF($AF263="N/A", $Q263, $AF263), IF($AF263="N/A", $T263, $AM263)), IF($AG263="N/A", $T263,$AG263)))))))</f>
        <v>1</v>
      </c>
      <c r="BV263" s="16">
        <f>IF(BD263="R", $CA263, IF(OR(BD263="P", BD263="T", BD263="N"), 0, IF($C263="DM", $T263, IF(OR(BD263="Y", BD263="IR"),$AM263,IF(BD263="C", IF($BI263="Y", IF($BA263="C", IF($AF263="N/A", $Q263, $AF263), IF($AF263="N/A", $T263, $AM263)), IF($AG263="N/A", $T263,$AG263)))))))</f>
        <v>1</v>
      </c>
      <c r="BW263" s="16">
        <f>IF(BE263="R", $CA263, IF(OR(BE263="P", BE263="T", BE263="N"), 0, IF($C263="DM", $T263, IF(OR(BE263="Y", BE263="IR"),$AM263,IF(BE263="C", IF($BI263="Y", IF($BA263="C", IF($AF263="N/A", $Q263, $AF263), IF($AF263="N/A", $T263, $AM263)), IF($AG263="N/A", $T263,$AG263)))))))</f>
        <v>1</v>
      </c>
      <c r="BX263" s="16">
        <f>IF(BF263="R", $CA263, IF(OR(BF263="P", BF263="T", BF263="N"), 0, IF($C263="DM", $T263, IF(OR(BF263="Y", BF263="IR"),$AM263,IF(BF263="C", IF($BI263="Y", IF($BA263="C", IF($AF263="N/A", $Q263, $AF263), IF($AF263="N/A", $T263, $AM263)), IF($AG263="N/A", $T263,$AG263)))))))</f>
        <v>1</v>
      </c>
      <c r="BY263" s="16">
        <f>IF(BG263="R", $CA263, IF(OR(BG263="P", BG263="T", BG263="N"), 0, IF($C263="DM", $T263, IF(OR(BG263="Y", BG263="IR"),$AM263,IF(BG263="C", IF($BI263="Y", IF($BA263="C", IF($AF263="N/A", $Q263, $AF263), IF($AF263="N/A", $T263, $AM263)), IF($AG263="N/A", $T263,$AG263)))))))</f>
        <v>1</v>
      </c>
      <c r="BZ263" s="16">
        <f>IF(BH263="R", $CA263, IF(OR(BH263="P", BH263="T", BH263="N"), 0, IF($C263="DM", $T263, IF(OR(BH263="Y", BH263="IR"),$AM263,IF(BH263="C", IF($BI263="Y", IF($BA263="C", IF($AF263="N/A", $Q263, $AF263), IF($AF263="N/A", $T263, $AM263)), IF($AG263="N/A", $T263,$AG263)))))))</f>
        <v>1</v>
      </c>
      <c r="CA263" s="15" t="s">
        <v>75</v>
      </c>
      <c r="CB263" s="16">
        <f>BZ263</f>
        <v>1</v>
      </c>
      <c r="CC263" s="15">
        <f>IF(OR($BH263="T", $BH263="R"), 0, IF($BH263="C", IF($BI263="Y", IF($BA263="C", 0, IF(AF263="N/A", Q263-T263, AF263-AG263)), IF($AF263="N/A", U263, AH263)), AN263))</f>
        <v>1</v>
      </c>
      <c r="CD263" s="15" t="str">
        <f>IF(OR($BH263="T", $BH263="R"), 0, IF($BH263="C", IF($BI263="Y", 0, IF($AF263="N/A", V263, AI263)), AO263))</f>
        <v>N/A</v>
      </c>
      <c r="CE263" s="15" t="str">
        <f>IF(OR($BH263="T", $BH263="R"), 0, IF($BH263="C", IF($BI263="Y", 0, IF($AF263="N/A", W263, AJ263)), AP263))</f>
        <v>N/A</v>
      </c>
      <c r="CF263" s="15" t="str">
        <f>IF(OR($BH263="T", $BH263="R"), 0, IF($BH263="C", IF($BI263="Y", 0, IF($AF263="N/A", X263, AK263)), AQ263))</f>
        <v>N/A</v>
      </c>
      <c r="CG263" t="str">
        <f>IF(AC263="N/A", "S:"&amp;L263&amp;" G:"&amp;M263&amp;" GR:"&amp;Q263, IF(AC263=0, "S:"&amp;L263&amp;" G:"&amp;M263&amp;" GR:"&amp;Q263, "S:"&amp;L263&amp;"/"&amp;AD263&amp;" G:"&amp;AE263&amp;" GR:"&amp;AF263))</f>
        <v>S:0 G:0 GR:2</v>
      </c>
    </row>
    <row r="264" spans="1:85" x14ac:dyDescent="0.25">
      <c r="A264" s="14">
        <v>4654</v>
      </c>
      <c r="B264" s="15" t="s">
        <v>356</v>
      </c>
      <c r="C264" s="15" t="s">
        <v>72</v>
      </c>
      <c r="D264" s="15" t="s">
        <v>57</v>
      </c>
      <c r="E264" s="15">
        <f>VLOOKUP(B264, 'Rookie Year'!$A$2:$B$55679,2,FALSE)</f>
        <v>2014</v>
      </c>
      <c r="F264" s="15">
        <v>2022</v>
      </c>
      <c r="G264" s="15" t="s">
        <v>42</v>
      </c>
      <c r="H264" s="15" t="s">
        <v>1928</v>
      </c>
      <c r="I264" s="16">
        <v>7</v>
      </c>
      <c r="J264" s="15">
        <v>3</v>
      </c>
      <c r="K264" s="17">
        <f>IF(AND(G264&lt;&gt;"N",R264="N/A"), IF(I264&lt;4, 0, 0.25),IF(I264=1, IF(J264=1,0.25, 0.25), IF(I264&lt;13, 0.25, IF(I264&lt;26, 0.4, IF(I264&lt;51, 0.6, 0.75)))))</f>
        <v>0.25</v>
      </c>
      <c r="L264" s="16">
        <f>I264-M264</f>
        <v>5</v>
      </c>
      <c r="M264" s="16">
        <f>ROUNDUP(I264*K264,0)</f>
        <v>2</v>
      </c>
      <c r="N264" s="16">
        <f>M264*J264</f>
        <v>6</v>
      </c>
      <c r="O264" s="16">
        <v>4</v>
      </c>
      <c r="P264" s="16">
        <v>0</v>
      </c>
      <c r="Q264" s="16">
        <f>N264-O264-P264</f>
        <v>2</v>
      </c>
      <c r="R264" s="15" t="s">
        <v>75</v>
      </c>
      <c r="S264" s="15">
        <f>IF(R264="N/A", J264-($B$1-F264), J264-($B$1-R264))</f>
        <v>1</v>
      </c>
      <c r="T264" s="16">
        <v>2</v>
      </c>
      <c r="U264" s="16" t="str">
        <f>IF($S264&lt;2, "N/A", $M264)</f>
        <v>N/A</v>
      </c>
      <c r="V264" s="16" t="str">
        <f>IF($S264&lt;3, "N/A", $M264)</f>
        <v>N/A</v>
      </c>
      <c r="W264" s="16" t="str">
        <f>IF($S264&lt;4, "N/A", $M264)</f>
        <v>N/A</v>
      </c>
      <c r="X264" s="16" t="str">
        <f>IF($S264&lt;5, "N/A", $M264)</f>
        <v>N/A</v>
      </c>
      <c r="Y264" s="15" t="str">
        <f>IF(SUM(T264:X264)&lt;&gt;Q264, "CHECK", "OK")</f>
        <v>OK</v>
      </c>
      <c r="Z264" s="15" t="str">
        <f>IF(F264=$B$1, "No", IF(S264=1, "Yes", "No"))</f>
        <v>Yes</v>
      </c>
      <c r="AA264" s="18" t="str">
        <f>IF(C264="DM", "N/A", IF(Z264="No","N/A",VLOOKUP(B264,'Extension List'!$A$3:$R$1972,18,FALSE)))</f>
        <v>N/A</v>
      </c>
      <c r="AB264" s="15" t="str">
        <f>IF(C264="DM", "N/A", IF(Z264="No","N/A",VLOOKUP(B264,'Extension List'!$A$3:$T$1972,20,FALSE)))</f>
        <v>N/A</v>
      </c>
      <c r="AC264" s="15" t="str">
        <f>IF(AA264="N/A", "N/A", 0)</f>
        <v>N/A</v>
      </c>
      <c r="AD264" s="16" t="str">
        <f>IF(AE264="N/A", "N/A", AA264-AE264)</f>
        <v>N/A</v>
      </c>
      <c r="AE264" s="16" t="str">
        <f>IF(AA264="N/A", "N/A", IF(AC264&gt;0, IF(AA264&lt;13, ROUNDUP(0.25*AA264,0), IF(AA264&lt;26, ROUNDUP(0.4*AA264,0), IF(AA264&lt;51, ROUNDUP(0.6*AA264,0), ROUNDUP(0.75*AA264,0)))), "N/A"))</f>
        <v>N/A</v>
      </c>
      <c r="AF264" s="16" t="str">
        <f>IF(AD264="N/A","N/A", (AE264*AC264)+Q264)</f>
        <v>N/A</v>
      </c>
      <c r="AG264" s="16" t="str">
        <f>IF($AF264="N/A", "N/A", "TBC")</f>
        <v>N/A</v>
      </c>
      <c r="AH264" s="16" t="str">
        <f>IF($AF264="N/A", "N/A", "TBC")</f>
        <v>N/A</v>
      </c>
      <c r="AI264" s="16" t="str">
        <f>IF($AF264="N/A","N/A",IF(AC264&gt;1,"TBC","N/A"))</f>
        <v>N/A</v>
      </c>
      <c r="AJ264" s="16" t="str">
        <f>IF($AF264="N/A","N/A",IF(AC264&gt;2,"TBC","N/A"))</f>
        <v>N/A</v>
      </c>
      <c r="AK264" s="16" t="str">
        <f>IF($AF264="N/A","N/A",IF(AC264&gt;3,"TBC","N/A"))</f>
        <v>N/A</v>
      </c>
      <c r="AL264" s="16" t="str">
        <f>IF(AC264="N/A","N/A",IF(AC264&gt;0,IF(SUM(AG264:AK264)&lt;&gt;AF264,"CHECK","OK"),"N/A"))</f>
        <v>N/A</v>
      </c>
      <c r="AM264" s="16">
        <f>IF(AD264="N/A", L264+T264, L264+AG264)</f>
        <v>7</v>
      </c>
      <c r="AN264" s="16" t="str">
        <f>IF(AD264="N/A", IF(U264="N/A", "N/A", L264+U264), AD264+AH264)</f>
        <v>N/A</v>
      </c>
      <c r="AO264" s="16" t="str">
        <f>IF(AD264="N/A", IF(V264="N/A", "N/A", L264+V264), IF(AI264="N/A", "N/A", AD264+AI264))</f>
        <v>N/A</v>
      </c>
      <c r="AP264" s="16" t="str">
        <f>IF(AD264="N/A", IF(W264="N/A", "N/A", L264+W264), IF(AJ264="N/A", "N/A", AD264+AJ264))</f>
        <v>N/A</v>
      </c>
      <c r="AQ264" s="16" t="str">
        <f>IF(AD264="N/A", IF(X264="N/A", "N/A", L264+X264), IF(AK264="N/A", "N/A", AD264+AK264))</f>
        <v>N/A</v>
      </c>
      <c r="AR264" s="15" t="s">
        <v>40</v>
      </c>
      <c r="AS264" s="15" t="s">
        <v>40</v>
      </c>
      <c r="AT264" s="15" t="s">
        <v>40</v>
      </c>
      <c r="AU264" s="15" t="s">
        <v>40</v>
      </c>
      <c r="AV264" s="15" t="s">
        <v>40</v>
      </c>
      <c r="AW264" s="15" t="s">
        <v>40</v>
      </c>
      <c r="AX264" s="15" t="s">
        <v>40</v>
      </c>
      <c r="AY264" s="15" t="s">
        <v>40</v>
      </c>
      <c r="AZ264" s="15" t="s">
        <v>40</v>
      </c>
      <c r="BA264" s="15" t="s">
        <v>40</v>
      </c>
      <c r="BB264" s="15" t="s">
        <v>40</v>
      </c>
      <c r="BC264" s="15" t="s">
        <v>40</v>
      </c>
      <c r="BD264" s="15" t="s">
        <v>40</v>
      </c>
      <c r="BE264" s="15" t="s">
        <v>40</v>
      </c>
      <c r="BF264" s="15" t="s">
        <v>40</v>
      </c>
      <c r="BG264" s="15" t="s">
        <v>40</v>
      </c>
      <c r="BH264" s="15" t="s">
        <v>40</v>
      </c>
      <c r="BI264" s="15"/>
      <c r="BJ264" s="16">
        <f>IF(AR264="R", $CA264, IF(OR(AR264="P", AR264="T", AR264="N"), 0, IF($C264="DM", $T264, IF(OR(AR264="Y", AR264="IR"),$AM264,IF(AR264="C", IF($BI264="Y", IF($AF264="N/A", $Q264, $AF264), IF($AG264="N/A", $T264,$AG264)))))))</f>
        <v>2</v>
      </c>
      <c r="BK264" s="16">
        <f>IF(AS264="R", $CA264, IF(OR(AS264="P", AS264="T", AS264="N"), 0, IF($C264="DM", $T264, IF(OR(AS264="Y", AS264="IR"),$AM264,IF(AS264="C", IF($BI264="Y", IF($AF264="N/A", $Q264, $AF264), IF($AG264="N/A", $T264,$AG264)))))))</f>
        <v>2</v>
      </c>
      <c r="BL264" s="16">
        <f>IF(AT264="R", $CA264, IF(OR(AT264="P", AT264="T", AT264="N"), 0, IF($C264="DM", $T264, IF(OR(AT264="Y", AT264="IR"),$AM264,IF(AT264="C", IF($BI264="Y", IF($AF264="N/A", $Q264, $AF264), IF($AG264="N/A", $T264,$AG264)))))))</f>
        <v>2</v>
      </c>
      <c r="BM264" s="16">
        <f>IF(AU264="R", $CA264, IF(OR(AU264="P", AU264="T", AU264="N"), 0, IF($C264="DM", $T264, IF(OR(AU264="Y", AU264="IR"),$AM264,IF(AU264="C", IF($BI264="Y", IF($AF264="N/A", $Q264, $AF264), IF($AG264="N/A", $T264,$AG264)))))))</f>
        <v>2</v>
      </c>
      <c r="BN264" s="16">
        <f>IF(AV264="R", $CA264, IF(OR(AV264="P", AV264="T", AV264="N"), 0, IF($C264="DM", $T264, IF(OR(AV264="Y", AV264="IR"),$AM264,IF(AV264="C", IF($BI264="Y", IF($AF264="N/A", $Q264, $AF264), IF($AG264="N/A", $T264,$AG264)))))))</f>
        <v>2</v>
      </c>
      <c r="BO264" s="16">
        <f>IF(AW264="R", $CA264, IF(OR(AW264="P", AW264="T", AW264="N"), 0, IF($C264="DM", $T264, IF(OR(AW264="Y", AW264="IR"),$AM264,IF(AW264="C", IF($BI264="Y", IF($AF264="N/A", $Q264, $AF264), IF($AG264="N/A", $T264,$AG264)))))))</f>
        <v>2</v>
      </c>
      <c r="BP264" s="16">
        <f>IF(AX264="R", $CA264, IF(OR(AX264="P", AX264="T", AX264="N"), 0, IF($C264="DM", $T264, IF(OR(AX264="Y", AX264="IR"),$AM264,IF(AX264="C", IF($BI264="Y", IF($AF264="N/A", $Q264, $AF264), IF($AG264="N/A", $T264,$AG264)))))))</f>
        <v>2</v>
      </c>
      <c r="BQ264" s="16">
        <f>IF(AY264="R", $CA264, IF(OR(AY264="P", AY264="T", AY264="N"), 0, IF($C264="DM", $T264, IF(OR(AY264="Y", AY264="IR"),$AM264,IF(AY264="C", IF($BI264="Y", IF($AF264="N/A", $Q264, $AF264), IF($AG264="N/A", $T264,$AG264)))))))</f>
        <v>2</v>
      </c>
      <c r="BR264" s="16">
        <f>IF(AZ264="R", $CA264, IF(OR(AZ264="P", AZ264="T", AZ264="N"), 0, IF($C264="DM", $T264, IF(OR(AZ264="Y", AZ264="IR"),$AM264,IF(AZ264="C", IF($BI264="Y", IF($AF264="N/A", $Q264, $AF264), IF($AG264="N/A", $T264,$AG264)))))))</f>
        <v>2</v>
      </c>
      <c r="BS264" s="16">
        <f>IF(BA264="R", $CA264, IF(OR(BA264="P", BA264="T", BA264="N"), 0, IF($C264="DM", $T264, IF(OR(BA264="Y", BA264="IR"),$AM264,IF(BA264="C", IF($BI264="Y", IF($AF264="N/A", $Q264, $AF264), IF($AG264="N/A", $T264,$AG264)))))))</f>
        <v>2</v>
      </c>
      <c r="BT264" s="16">
        <f>IF(BB264="R", $CA264, IF(OR(BB264="P", BB264="T", BB264="N"), 0, IF($C264="DM", $T264, IF(OR(BB264="Y", BB264="IR"),$AM264,IF(BB264="C", IF($BI264="Y", IF($BA264="C", IF($AF264="N/A", $Q264, $AF264), IF($AF264="N/A", $T264, $AM264)), IF($AG264="N/A", $T264,$AG264)))))))</f>
        <v>2</v>
      </c>
      <c r="BU264" s="16">
        <f>IF(BC264="R", $CA264, IF(OR(BC264="P", BC264="T", BC264="N"), 0, IF($C264="DM", $T264, IF(OR(BC264="Y", BC264="IR"),$AM264,IF(BC264="C", IF($BI264="Y", IF($BA264="C", IF($AF264="N/A", $Q264, $AF264), IF($AF264="N/A", $T264, $AM264)), IF($AG264="N/A", $T264,$AG264)))))))</f>
        <v>2</v>
      </c>
      <c r="BV264" s="16">
        <f>IF(BD264="R", $CA264, IF(OR(BD264="P", BD264="T", BD264="N"), 0, IF($C264="DM", $T264, IF(OR(BD264="Y", BD264="IR"),$AM264,IF(BD264="C", IF($BI264="Y", IF($BA264="C", IF($AF264="N/A", $Q264, $AF264), IF($AF264="N/A", $T264, $AM264)), IF($AG264="N/A", $T264,$AG264)))))))</f>
        <v>2</v>
      </c>
      <c r="BW264" s="16">
        <f>IF(BE264="R", $CA264, IF(OR(BE264="P", BE264="T", BE264="N"), 0, IF($C264="DM", $T264, IF(OR(BE264="Y", BE264="IR"),$AM264,IF(BE264="C", IF($BI264="Y", IF($BA264="C", IF($AF264="N/A", $Q264, $AF264), IF($AF264="N/A", $T264, $AM264)), IF($AG264="N/A", $T264,$AG264)))))))</f>
        <v>2</v>
      </c>
      <c r="BX264" s="16">
        <f>IF(BF264="R", $CA264, IF(OR(BF264="P", BF264="T", BF264="N"), 0, IF($C264="DM", $T264, IF(OR(BF264="Y", BF264="IR"),$AM264,IF(BF264="C", IF($BI264="Y", IF($BA264="C", IF($AF264="N/A", $Q264, $AF264), IF($AF264="N/A", $T264, $AM264)), IF($AG264="N/A", $T264,$AG264)))))))</f>
        <v>2</v>
      </c>
      <c r="BY264" s="16">
        <f>IF(BG264="R", $CA264, IF(OR(BG264="P", BG264="T", BG264="N"), 0, IF($C264="DM", $T264, IF(OR(BG264="Y", BG264="IR"),$AM264,IF(BG264="C", IF($BI264="Y", IF($BA264="C", IF($AF264="N/A", $Q264, $AF264), IF($AF264="N/A", $T264, $AM264)), IF($AG264="N/A", $T264,$AG264)))))))</f>
        <v>2</v>
      </c>
      <c r="BZ264" s="16">
        <f>IF(BH264="R", $CA264, IF(OR(BH264="P", BH264="T", BH264="N"), 0, IF($C264="DM", $T264, IF(OR(BH264="Y", BH264="IR"),$AM264,IF(BH264="C", IF($BI264="Y", IF($BA264="C", IF($AF264="N/A", $Q264, $AF264), IF($AF264="N/A", $T264, $AM264)), IF($AG264="N/A", $T264,$AG264)))))))</f>
        <v>2</v>
      </c>
      <c r="CA264" s="15" t="s">
        <v>75</v>
      </c>
      <c r="CB264" s="16">
        <f>BZ264</f>
        <v>2</v>
      </c>
      <c r="CC264" s="15" t="str">
        <f>IF(OR($BH264="T", $BH264="R"), 0, IF($BH264="C", IF($BI264="Y", IF($BA264="C", 0, IF(AF264="N/A", Q264-T264, AF264-AG264)), IF($AF264="N/A", U264, AH264)), AN264))</f>
        <v>N/A</v>
      </c>
      <c r="CD264" s="15" t="str">
        <f>IF(OR($BH264="T", $BH264="R"), 0, IF($BH264="C", IF($BI264="Y", 0, IF($AF264="N/A", V264, AI264)), AO264))</f>
        <v>N/A</v>
      </c>
      <c r="CE264" s="15" t="str">
        <f>IF(OR($BH264="T", $BH264="R"), 0, IF($BH264="C", IF($BI264="Y", 0, IF($AF264="N/A", W264, AJ264)), AP264))</f>
        <v>N/A</v>
      </c>
      <c r="CF264" s="15" t="str">
        <f>IF(OR($BH264="T", $BH264="R"), 0, IF($BH264="C", IF($BI264="Y", 0, IF($AF264="N/A", X264, AK264)), AQ264))</f>
        <v>N/A</v>
      </c>
      <c r="CG264" t="str">
        <f>IF(AC264="N/A", "S:"&amp;L264&amp;" G:"&amp;M264&amp;" GR:"&amp;Q264, IF(AC264=0, "S:"&amp;L264&amp;" G:"&amp;M264&amp;" GR:"&amp;Q264, "S:"&amp;L264&amp;"/"&amp;AD264&amp;" G:"&amp;AE264&amp;" GR:"&amp;AF264))</f>
        <v>S:5 G:2 GR:2</v>
      </c>
    </row>
    <row r="265" spans="1:85" x14ac:dyDescent="0.25">
      <c r="A265" s="14">
        <v>5132</v>
      </c>
      <c r="B265" s="15" t="s">
        <v>2670</v>
      </c>
      <c r="C265" s="15" t="s">
        <v>72</v>
      </c>
      <c r="D265" s="15" t="s">
        <v>57</v>
      </c>
      <c r="E265" s="15">
        <f>VLOOKUP(B265, 'Rookie Year'!$A$2:$B$55679,2,FALSE)</f>
        <v>2019</v>
      </c>
      <c r="F265" s="15">
        <v>2023</v>
      </c>
      <c r="G265" s="15" t="s">
        <v>42</v>
      </c>
      <c r="H265" s="15" t="s">
        <v>1928</v>
      </c>
      <c r="I265" s="16">
        <v>1</v>
      </c>
      <c r="J265" s="15">
        <v>3</v>
      </c>
      <c r="K265" s="17">
        <f>IF(AND(G265&lt;&gt;"N",R265="N/A"), IF(I265&lt;4, 0, 0.25),IF(I265=1, IF(J265=1,0.25, 0.25), IF(I265&lt;13, 0.25, IF(I265&lt;26, 0.4, IF(I265&lt;51, 0.6, 0.75)))))</f>
        <v>0.25</v>
      </c>
      <c r="L265" s="16">
        <f>I265-M265</f>
        <v>0</v>
      </c>
      <c r="M265" s="16">
        <f>ROUNDUP(I265*K265,0)</f>
        <v>1</v>
      </c>
      <c r="N265" s="16">
        <f>M265*J265</f>
        <v>3</v>
      </c>
      <c r="O265" s="16">
        <v>1</v>
      </c>
      <c r="P265" s="16">
        <v>0</v>
      </c>
      <c r="Q265" s="16">
        <f>N265-O265-P265</f>
        <v>2</v>
      </c>
      <c r="R265" s="15" t="s">
        <v>75</v>
      </c>
      <c r="S265" s="15">
        <f>IF(R265="N/A", J265-($B$1-F265), J265-($B$1-R265))</f>
        <v>2</v>
      </c>
      <c r="T265" s="16">
        <v>1</v>
      </c>
      <c r="U265" s="16">
        <v>1</v>
      </c>
      <c r="V265" s="16" t="str">
        <f>IF($S265&lt;3, "N/A", $M265)</f>
        <v>N/A</v>
      </c>
      <c r="W265" s="16" t="str">
        <f>IF($S265&lt;4, "N/A", $M265)</f>
        <v>N/A</v>
      </c>
      <c r="X265" s="16" t="str">
        <f>IF($S265&lt;5, "N/A", $M265)</f>
        <v>N/A</v>
      </c>
      <c r="Y265" s="15" t="str">
        <f>IF(SUM(T265:X265)&lt;&gt;Q265, "CHECK", "OK")</f>
        <v>OK</v>
      </c>
      <c r="Z265" s="15" t="str">
        <f>IF(F265=$B$1, "No", IF(S265=1, "Yes", "No"))</f>
        <v>No</v>
      </c>
      <c r="AA265" s="18" t="str">
        <f>IF(C265="DM", "N/A", IF(Z265="No","N/A",VLOOKUP(B265,'Extension List'!$A$3:$R$1972,18,FALSE)))</f>
        <v>N/A</v>
      </c>
      <c r="AB265" s="15" t="str">
        <f>IF(C265="DM", "N/A", IF(Z265="No","N/A",VLOOKUP(B265,'Extension List'!$A$3:$T$1972,20,FALSE)))</f>
        <v>N/A</v>
      </c>
      <c r="AC265" s="15" t="str">
        <f>IF(AA265="N/A", "N/A", 0)</f>
        <v>N/A</v>
      </c>
      <c r="AD265" s="16" t="str">
        <f>IF(AE265="N/A", "N/A", AA265-AE265)</f>
        <v>N/A</v>
      </c>
      <c r="AE265" s="16" t="str">
        <f>IF(AA265="N/A", "N/A", IF(AC265&gt;0, IF(AA265&lt;13, ROUNDUP(0.25*AA265,0), IF(AA265&lt;26, ROUNDUP(0.4*AA265,0), IF(AA265&lt;51, ROUNDUP(0.6*AA265,0), ROUNDUP(0.75*AA265,0)))), "N/A"))</f>
        <v>N/A</v>
      </c>
      <c r="AF265" s="16" t="str">
        <f>IF(AD265="N/A","N/A", (AE265*AC265)+Q265)</f>
        <v>N/A</v>
      </c>
      <c r="AG265" s="16" t="str">
        <f>IF($AF265="N/A", "N/A", "TBC")</f>
        <v>N/A</v>
      </c>
      <c r="AH265" s="16" t="str">
        <f>IF($AF265="N/A", "N/A", "TBC")</f>
        <v>N/A</v>
      </c>
      <c r="AI265" s="16" t="str">
        <f>IF($AF265="N/A","N/A",IF(AC265&gt;1,"TBC","N/A"))</f>
        <v>N/A</v>
      </c>
      <c r="AJ265" s="16" t="str">
        <f>IF($AF265="N/A","N/A",IF(AC265&gt;2,"TBC","N/A"))</f>
        <v>N/A</v>
      </c>
      <c r="AK265" s="16" t="str">
        <f>IF($AF265="N/A","N/A",IF(AC265&gt;3,"TBC","N/A"))</f>
        <v>N/A</v>
      </c>
      <c r="AL265" s="16" t="str">
        <f>IF(AC265="N/A","N/A",IF(AC265&gt;0,IF(SUM(AG265:AK265)&lt;&gt;AF265,"CHECK","OK"),"N/A"))</f>
        <v>N/A</v>
      </c>
      <c r="AM265" s="16">
        <f>IF(AD265="N/A", L265+T265, L265+AG265)</f>
        <v>1</v>
      </c>
      <c r="AN265" s="16">
        <f>IF(AD265="N/A", IF(U265="N/A", "N/A", L265+U265), AD265+AH265)</f>
        <v>1</v>
      </c>
      <c r="AO265" s="16" t="str">
        <f>IF(AD265="N/A", IF(V265="N/A", "N/A", L265+V265), IF(AI265="N/A", "N/A", AD265+AI265))</f>
        <v>N/A</v>
      </c>
      <c r="AP265" s="16" t="str">
        <f>IF(AD265="N/A", IF(W265="N/A", "N/A", L265+W265), IF(AJ265="N/A", "N/A", AD265+AJ265))</f>
        <v>N/A</v>
      </c>
      <c r="AQ265" s="16" t="str">
        <f>IF(AD265="N/A", IF(X265="N/A", "N/A", L265+X265), IF(AK265="N/A", "N/A", AD265+AK265))</f>
        <v>N/A</v>
      </c>
      <c r="AR265" s="15" t="s">
        <v>40</v>
      </c>
      <c r="AS265" s="15" t="s">
        <v>40</v>
      </c>
      <c r="AT265" s="15" t="s">
        <v>40</v>
      </c>
      <c r="AU265" s="15" t="s">
        <v>40</v>
      </c>
      <c r="AV265" s="15" t="s">
        <v>40</v>
      </c>
      <c r="AW265" s="15" t="s">
        <v>40</v>
      </c>
      <c r="AX265" s="15" t="s">
        <v>40</v>
      </c>
      <c r="AY265" s="15" t="s">
        <v>40</v>
      </c>
      <c r="AZ265" s="15" t="s">
        <v>40</v>
      </c>
      <c r="BA265" s="15" t="s">
        <v>40</v>
      </c>
      <c r="BB265" s="15" t="s">
        <v>40</v>
      </c>
      <c r="BC265" s="15" t="s">
        <v>40</v>
      </c>
      <c r="BD265" s="15" t="s">
        <v>40</v>
      </c>
      <c r="BE265" s="15" t="s">
        <v>40</v>
      </c>
      <c r="BF265" s="15" t="s">
        <v>40</v>
      </c>
      <c r="BG265" s="15" t="s">
        <v>40</v>
      </c>
      <c r="BH265" s="15" t="s">
        <v>40</v>
      </c>
      <c r="BI265" s="15"/>
      <c r="BJ265" s="16">
        <f>IF(AR265="R", $CA265, IF(OR(AR265="P", AR265="T", AR265="N"), 0, IF($C265="DM", $T265, IF(OR(AR265="Y", AR265="IR"),$AM265,IF(AR265="C", IF($BI265="Y", IF($AF265="N/A", $Q265, $AF265), IF($AG265="N/A", $T265,$AG265)))))))</f>
        <v>1</v>
      </c>
      <c r="BK265" s="16">
        <f>IF(AS265="R", $CA265, IF(OR(AS265="P", AS265="T", AS265="N"), 0, IF($C265="DM", $T265, IF(OR(AS265="Y", AS265="IR"),$AM265,IF(AS265="C", IF($BI265="Y", IF($AF265="N/A", $Q265, $AF265), IF($AG265="N/A", $T265,$AG265)))))))</f>
        <v>1</v>
      </c>
      <c r="BL265" s="16">
        <f>IF(AT265="R", $CA265, IF(OR(AT265="P", AT265="T", AT265="N"), 0, IF($C265="DM", $T265, IF(OR(AT265="Y", AT265="IR"),$AM265,IF(AT265="C", IF($BI265="Y", IF($AF265="N/A", $Q265, $AF265), IF($AG265="N/A", $T265,$AG265)))))))</f>
        <v>1</v>
      </c>
      <c r="BM265" s="16">
        <f>IF(AU265="R", $CA265, IF(OR(AU265="P", AU265="T", AU265="N"), 0, IF($C265="DM", $T265, IF(OR(AU265="Y", AU265="IR"),$AM265,IF(AU265="C", IF($BI265="Y", IF($AF265="N/A", $Q265, $AF265), IF($AG265="N/A", $T265,$AG265)))))))</f>
        <v>1</v>
      </c>
      <c r="BN265" s="16">
        <f>IF(AV265="R", $CA265, IF(OR(AV265="P", AV265="T", AV265="N"), 0, IF($C265="DM", $T265, IF(OR(AV265="Y", AV265="IR"),$AM265,IF(AV265="C", IF($BI265="Y", IF($AF265="N/A", $Q265, $AF265), IF($AG265="N/A", $T265,$AG265)))))))</f>
        <v>1</v>
      </c>
      <c r="BO265" s="16">
        <f>IF(AW265="R", $CA265, IF(OR(AW265="P", AW265="T", AW265="N"), 0, IF($C265="DM", $T265, IF(OR(AW265="Y", AW265="IR"),$AM265,IF(AW265="C", IF($BI265="Y", IF($AF265="N/A", $Q265, $AF265), IF($AG265="N/A", $T265,$AG265)))))))</f>
        <v>1</v>
      </c>
      <c r="BP265" s="16">
        <f>IF(AX265="R", $CA265, IF(OR(AX265="P", AX265="T", AX265="N"), 0, IF($C265="DM", $T265, IF(OR(AX265="Y", AX265="IR"),$AM265,IF(AX265="C", IF($BI265="Y", IF($AF265="N/A", $Q265, $AF265), IF($AG265="N/A", $T265,$AG265)))))))</f>
        <v>1</v>
      </c>
      <c r="BQ265" s="16">
        <f>IF(AY265="R", $CA265, IF(OR(AY265="P", AY265="T", AY265="N"), 0, IF($C265="DM", $T265, IF(OR(AY265="Y", AY265="IR"),$AM265,IF(AY265="C", IF($BI265="Y", IF($AF265="N/A", $Q265, $AF265), IF($AG265="N/A", $T265,$AG265)))))))</f>
        <v>1</v>
      </c>
      <c r="BR265" s="16">
        <f>IF(AZ265="R", $CA265, IF(OR(AZ265="P", AZ265="T", AZ265="N"), 0, IF($C265="DM", $T265, IF(OR(AZ265="Y", AZ265="IR"),$AM265,IF(AZ265="C", IF($BI265="Y", IF($AF265="N/A", $Q265, $AF265), IF($AG265="N/A", $T265,$AG265)))))))</f>
        <v>1</v>
      </c>
      <c r="BS265" s="16">
        <f>IF(BA265="R", $CA265, IF(OR(BA265="P", BA265="T", BA265="N"), 0, IF($C265="DM", $T265, IF(OR(BA265="Y", BA265="IR"),$AM265,IF(BA265="C", IF($BI265="Y", IF($AF265="N/A", $Q265, $AF265), IF($AG265="N/A", $T265,$AG265)))))))</f>
        <v>1</v>
      </c>
      <c r="BT265" s="16">
        <f>IF(BB265="R", $CA265, IF(OR(BB265="P", BB265="T", BB265="N"), 0, IF($C265="DM", $T265, IF(OR(BB265="Y", BB265="IR"),$AM265,IF(BB265="C", IF($BI265="Y", IF($BA265="C", IF($AF265="N/A", $Q265, $AF265), IF($AF265="N/A", $T265, $AM265)), IF($AG265="N/A", $T265,$AG265)))))))</f>
        <v>1</v>
      </c>
      <c r="BU265" s="16">
        <f>IF(BC265="R", $CA265, IF(OR(BC265="P", BC265="T", BC265="N"), 0, IF($C265="DM", $T265, IF(OR(BC265="Y", BC265="IR"),$AM265,IF(BC265="C", IF($BI265="Y", IF($BA265="C", IF($AF265="N/A", $Q265, $AF265), IF($AF265="N/A", $T265, $AM265)), IF($AG265="N/A", $T265,$AG265)))))))</f>
        <v>1</v>
      </c>
      <c r="BV265" s="16">
        <f>IF(BD265="R", $CA265, IF(OR(BD265="P", BD265="T", BD265="N"), 0, IF($C265="DM", $T265, IF(OR(BD265="Y", BD265="IR"),$AM265,IF(BD265="C", IF($BI265="Y", IF($BA265="C", IF($AF265="N/A", $Q265, $AF265), IF($AF265="N/A", $T265, $AM265)), IF($AG265="N/A", $T265,$AG265)))))))</f>
        <v>1</v>
      </c>
      <c r="BW265" s="16">
        <f>IF(BE265="R", $CA265, IF(OR(BE265="P", BE265="T", BE265="N"), 0, IF($C265="DM", $T265, IF(OR(BE265="Y", BE265="IR"),$AM265,IF(BE265="C", IF($BI265="Y", IF($BA265="C", IF($AF265="N/A", $Q265, $AF265), IF($AF265="N/A", $T265, $AM265)), IF($AG265="N/A", $T265,$AG265)))))))</f>
        <v>1</v>
      </c>
      <c r="BX265" s="16">
        <f>IF(BF265="R", $CA265, IF(OR(BF265="P", BF265="T", BF265="N"), 0, IF($C265="DM", $T265, IF(OR(BF265="Y", BF265="IR"),$AM265,IF(BF265="C", IF($BI265="Y", IF($BA265="C", IF($AF265="N/A", $Q265, $AF265), IF($AF265="N/A", $T265, $AM265)), IF($AG265="N/A", $T265,$AG265)))))))</f>
        <v>1</v>
      </c>
      <c r="BY265" s="16">
        <f>IF(BG265="R", $CA265, IF(OR(BG265="P", BG265="T", BG265="N"), 0, IF($C265="DM", $T265, IF(OR(BG265="Y", BG265="IR"),$AM265,IF(BG265="C", IF($BI265="Y", IF($BA265="C", IF($AF265="N/A", $Q265, $AF265), IF($AF265="N/A", $T265, $AM265)), IF($AG265="N/A", $T265,$AG265)))))))</f>
        <v>1</v>
      </c>
      <c r="BZ265" s="16">
        <f>IF(BH265="R", $CA265, IF(OR(BH265="P", BH265="T", BH265="N"), 0, IF($C265="DM", $T265, IF(OR(BH265="Y", BH265="IR"),$AM265,IF(BH265="C", IF($BI265="Y", IF($BA265="C", IF($AF265="N/A", $Q265, $AF265), IF($AF265="N/A", $T265, $AM265)), IF($AG265="N/A", $T265,$AG265)))))))</f>
        <v>1</v>
      </c>
      <c r="CA265" s="15" t="s">
        <v>75</v>
      </c>
      <c r="CB265" s="16">
        <f>BZ265</f>
        <v>1</v>
      </c>
      <c r="CC265" s="15">
        <f>IF(OR($BH265="T", $BH265="R"), 0, IF($BH265="C", IF($BI265="Y", IF($BA265="C", 0, IF(AF265="N/A", Q265-T265, AF265-AG265)), IF($AF265="N/A", U265, AH265)), AN265))</f>
        <v>1</v>
      </c>
      <c r="CD265" s="15" t="str">
        <f>IF(OR($BH265="T", $BH265="R"), 0, IF($BH265="C", IF($BI265="Y", 0, IF($AF265="N/A", V265, AI265)), AO265))</f>
        <v>N/A</v>
      </c>
      <c r="CE265" s="15" t="str">
        <f>IF(OR($BH265="T", $BH265="R"), 0, IF($BH265="C", IF($BI265="Y", 0, IF($AF265="N/A", W265, AJ265)), AP265))</f>
        <v>N/A</v>
      </c>
      <c r="CF265" s="15" t="str">
        <f>IF(OR($BH265="T", $BH265="R"), 0, IF($BH265="C", IF($BI265="Y", 0, IF($AF265="N/A", X265, AK265)), AQ265))</f>
        <v>N/A</v>
      </c>
      <c r="CG265" t="str">
        <f>IF(AC265="N/A", "S:"&amp;L265&amp;" G:"&amp;M265&amp;" GR:"&amp;Q265, IF(AC265=0, "S:"&amp;L265&amp;" G:"&amp;M265&amp;" GR:"&amp;Q265, "S:"&amp;L265&amp;"/"&amp;AD265&amp;" G:"&amp;AE265&amp;" GR:"&amp;AF265))</f>
        <v>S:0 G:1 GR:2</v>
      </c>
    </row>
    <row r="266" spans="1:85" x14ac:dyDescent="0.25">
      <c r="A266" s="14">
        <v>4835</v>
      </c>
      <c r="B266" s="15" t="s">
        <v>2667</v>
      </c>
      <c r="C266" s="15" t="s">
        <v>72</v>
      </c>
      <c r="D266" s="15" t="s">
        <v>57</v>
      </c>
      <c r="E266" s="15">
        <f>VLOOKUP(B266, 'Rookie Year'!$A$2:$B$55679,2,FALSE)</f>
        <v>2017</v>
      </c>
      <c r="F266" s="15">
        <v>2022</v>
      </c>
      <c r="G266" s="15" t="s">
        <v>42</v>
      </c>
      <c r="H266" s="15" t="s">
        <v>1928</v>
      </c>
      <c r="I266" s="16">
        <v>1</v>
      </c>
      <c r="J266" s="15">
        <v>3</v>
      </c>
      <c r="K266" s="17">
        <f>IF(AND(G266&lt;&gt;"N",R266="N/A"), IF(I266&lt;4, 0, 0.25),IF(I266=1, IF(J266=1,0.25, 0.25), IF(I266&lt;13, 0.25, IF(I266&lt;26, 0.4, IF(I266&lt;51, 0.6, 0.75)))))</f>
        <v>0.25</v>
      </c>
      <c r="L266" s="16">
        <f>I266-M266</f>
        <v>0</v>
      </c>
      <c r="M266" s="16">
        <f>ROUNDUP(I266*K266,0)</f>
        <v>1</v>
      </c>
      <c r="N266" s="16">
        <f>M266*J266</f>
        <v>3</v>
      </c>
      <c r="O266" s="16">
        <v>2</v>
      </c>
      <c r="P266" s="16">
        <v>0</v>
      </c>
      <c r="Q266" s="16">
        <f>N266-O266-P266</f>
        <v>1</v>
      </c>
      <c r="R266" s="15" t="s">
        <v>75</v>
      </c>
      <c r="S266" s="15">
        <f>IF(R266="N/A", J266-($B$1-F266), J266-($B$1-R266))</f>
        <v>1</v>
      </c>
      <c r="T266" s="16">
        <v>1</v>
      </c>
      <c r="U266" s="16" t="str">
        <f>IF($S266&lt;2, "N/A", $M266)</f>
        <v>N/A</v>
      </c>
      <c r="V266" s="16" t="str">
        <f>IF($S266&lt;3, "N/A", $M266)</f>
        <v>N/A</v>
      </c>
      <c r="W266" s="16" t="str">
        <f>IF($S266&lt;4, "N/A", $M266)</f>
        <v>N/A</v>
      </c>
      <c r="X266" s="16" t="str">
        <f>IF($S266&lt;5, "N/A", $M266)</f>
        <v>N/A</v>
      </c>
      <c r="Y266" s="15" t="str">
        <f>IF(SUM(T266:X266)&lt;&gt;Q266, "CHECK", "OK")</f>
        <v>OK</v>
      </c>
      <c r="Z266" s="15" t="str">
        <f>IF(F266=$B$1, "No", IF(S266=1, "Yes", "No"))</f>
        <v>Yes</v>
      </c>
      <c r="AA266" s="18" t="str">
        <f>IF(C266="DM", "N/A", IF(Z266="No","N/A",VLOOKUP(B266,'Extension List'!$A$3:$R$1972,18,FALSE)))</f>
        <v>N/A</v>
      </c>
      <c r="AB266" s="15" t="str">
        <f>IF(C266="DM", "N/A", IF(Z266="No","N/A",VLOOKUP(B266,'Extension List'!$A$3:$T$1972,20,FALSE)))</f>
        <v>N/A</v>
      </c>
      <c r="AC266" s="15" t="str">
        <f>IF(AA266="N/A", "N/A", 0)</f>
        <v>N/A</v>
      </c>
      <c r="AD266" s="16" t="str">
        <f>IF(AE266="N/A", "N/A", AA266-AE266)</f>
        <v>N/A</v>
      </c>
      <c r="AE266" s="16" t="str">
        <f>IF(AA266="N/A", "N/A", IF(AC266&gt;0, IF(AA266&lt;13, ROUNDUP(0.25*AA266,0), IF(AA266&lt;26, ROUNDUP(0.4*AA266,0), IF(AA266&lt;51, ROUNDUP(0.6*AA266,0), ROUNDUP(0.75*AA266,0)))), "N/A"))</f>
        <v>N/A</v>
      </c>
      <c r="AF266" s="16" t="str">
        <f>IF(AD266="N/A","N/A", (AE266*AC266)+Q266)</f>
        <v>N/A</v>
      </c>
      <c r="AG266" s="16" t="str">
        <f>IF($AF266="N/A", "N/A", "TBC")</f>
        <v>N/A</v>
      </c>
      <c r="AH266" s="16" t="str">
        <f>IF($AF266="N/A", "N/A", "TBC")</f>
        <v>N/A</v>
      </c>
      <c r="AI266" s="16" t="str">
        <f>IF($AF266="N/A","N/A",IF(AC266&gt;1,"TBC","N/A"))</f>
        <v>N/A</v>
      </c>
      <c r="AJ266" s="16" t="str">
        <f>IF($AF266="N/A","N/A",IF(AC266&gt;2,"TBC","N/A"))</f>
        <v>N/A</v>
      </c>
      <c r="AK266" s="16" t="str">
        <f>IF($AF266="N/A","N/A",IF(AC266&gt;3,"TBC","N/A"))</f>
        <v>N/A</v>
      </c>
      <c r="AL266" s="16" t="str">
        <f>IF(AC266="N/A","N/A",IF(AC266&gt;0,IF(SUM(AG266:AK266)&lt;&gt;AF266,"CHECK","OK"),"N/A"))</f>
        <v>N/A</v>
      </c>
      <c r="AM266" s="16">
        <f>IF(AD266="N/A", L266+T266, L266+AG266)</f>
        <v>1</v>
      </c>
      <c r="AN266" s="16" t="str">
        <f>IF(AD266="N/A", IF(U266="N/A", "N/A", L266+U266), AD266+AH266)</f>
        <v>N/A</v>
      </c>
      <c r="AO266" s="16" t="str">
        <f>IF(AD266="N/A", IF(V266="N/A", "N/A", L266+V266), IF(AI266="N/A", "N/A", AD266+AI266))</f>
        <v>N/A</v>
      </c>
      <c r="AP266" s="16" t="str">
        <f>IF(AD266="N/A", IF(W266="N/A", "N/A", L266+W266), IF(AJ266="N/A", "N/A", AD266+AJ266))</f>
        <v>N/A</v>
      </c>
      <c r="AQ266" s="16" t="str">
        <f>IF(AD266="N/A", IF(X266="N/A", "N/A", L266+X266), IF(AK266="N/A", "N/A", AD266+AK266))</f>
        <v>N/A</v>
      </c>
      <c r="AR266" s="15" t="s">
        <v>40</v>
      </c>
      <c r="AS266" s="15" t="s">
        <v>40</v>
      </c>
      <c r="AT266" s="15" t="s">
        <v>40</v>
      </c>
      <c r="AU266" s="15" t="s">
        <v>40</v>
      </c>
      <c r="AV266" s="15" t="s">
        <v>40</v>
      </c>
      <c r="AW266" s="15" t="s">
        <v>40</v>
      </c>
      <c r="AX266" s="15" t="s">
        <v>40</v>
      </c>
      <c r="AY266" s="15" t="s">
        <v>40</v>
      </c>
      <c r="AZ266" s="15" t="s">
        <v>40</v>
      </c>
      <c r="BA266" s="15" t="s">
        <v>40</v>
      </c>
      <c r="BB266" s="15" t="s">
        <v>40</v>
      </c>
      <c r="BC266" s="15" t="s">
        <v>40</v>
      </c>
      <c r="BD266" s="15" t="s">
        <v>40</v>
      </c>
      <c r="BE266" s="15" t="s">
        <v>40</v>
      </c>
      <c r="BF266" s="15" t="s">
        <v>40</v>
      </c>
      <c r="BG266" s="15" t="s">
        <v>40</v>
      </c>
      <c r="BH266" s="15" t="s">
        <v>40</v>
      </c>
      <c r="BI266" s="15"/>
      <c r="BJ266" s="16">
        <f>IF(AR266="R", $CA266, IF(OR(AR266="P", AR266="T", AR266="N"), 0, IF($C266="DM", $T266, IF(OR(AR266="Y", AR266="IR"),$AM266,IF(AR266="C", IF($BI266="Y", IF($AF266="N/A", $Q266, $AF266), IF($AG266="N/A", $T266,$AG266)))))))</f>
        <v>1</v>
      </c>
      <c r="BK266" s="16">
        <f>IF(AS266="R", $CA266, IF(OR(AS266="P", AS266="T", AS266="N"), 0, IF($C266="DM", $T266, IF(OR(AS266="Y", AS266="IR"),$AM266,IF(AS266="C", IF($BI266="Y", IF($AF266="N/A", $Q266, $AF266), IF($AG266="N/A", $T266,$AG266)))))))</f>
        <v>1</v>
      </c>
      <c r="BL266" s="16">
        <f>IF(AT266="R", $CA266, IF(OR(AT266="P", AT266="T", AT266="N"), 0, IF($C266="DM", $T266, IF(OR(AT266="Y", AT266="IR"),$AM266,IF(AT266="C", IF($BI266="Y", IF($AF266="N/A", $Q266, $AF266), IF($AG266="N/A", $T266,$AG266)))))))</f>
        <v>1</v>
      </c>
      <c r="BM266" s="16">
        <f>IF(AU266="R", $CA266, IF(OR(AU266="P", AU266="T", AU266="N"), 0, IF($C266="DM", $T266, IF(OR(AU266="Y", AU266="IR"),$AM266,IF(AU266="C", IF($BI266="Y", IF($AF266="N/A", $Q266, $AF266), IF($AG266="N/A", $T266,$AG266)))))))</f>
        <v>1</v>
      </c>
      <c r="BN266" s="16">
        <f>IF(AV266="R", $CA266, IF(OR(AV266="P", AV266="T", AV266="N"), 0, IF($C266="DM", $T266, IF(OR(AV266="Y", AV266="IR"),$AM266,IF(AV266="C", IF($BI266="Y", IF($AF266="N/A", $Q266, $AF266), IF($AG266="N/A", $T266,$AG266)))))))</f>
        <v>1</v>
      </c>
      <c r="BO266" s="16">
        <f>IF(AW266="R", $CA266, IF(OR(AW266="P", AW266="T", AW266="N"), 0, IF($C266="DM", $T266, IF(OR(AW266="Y", AW266="IR"),$AM266,IF(AW266="C", IF($BI266="Y", IF($AF266="N/A", $Q266, $AF266), IF($AG266="N/A", $T266,$AG266)))))))</f>
        <v>1</v>
      </c>
      <c r="BP266" s="16">
        <f>IF(AX266="R", $CA266, IF(OR(AX266="P", AX266="T", AX266="N"), 0, IF($C266="DM", $T266, IF(OR(AX266="Y", AX266="IR"),$AM266,IF(AX266="C", IF($BI266="Y", IF($AF266="N/A", $Q266, $AF266), IF($AG266="N/A", $T266,$AG266)))))))</f>
        <v>1</v>
      </c>
      <c r="BQ266" s="16">
        <f>IF(AY266="R", $CA266, IF(OR(AY266="P", AY266="T", AY266="N"), 0, IF($C266="DM", $T266, IF(OR(AY266="Y", AY266="IR"),$AM266,IF(AY266="C", IF($BI266="Y", IF($AF266="N/A", $Q266, $AF266), IF($AG266="N/A", $T266,$AG266)))))))</f>
        <v>1</v>
      </c>
      <c r="BR266" s="16">
        <f>IF(AZ266="R", $CA266, IF(OR(AZ266="P", AZ266="T", AZ266="N"), 0, IF($C266="DM", $T266, IF(OR(AZ266="Y", AZ266="IR"),$AM266,IF(AZ266="C", IF($BI266="Y", IF($AF266="N/A", $Q266, $AF266), IF($AG266="N/A", $T266,$AG266)))))))</f>
        <v>1</v>
      </c>
      <c r="BS266" s="16">
        <f>IF(BA266="R", $CA266, IF(OR(BA266="P", BA266="T", BA266="N"), 0, IF($C266="DM", $T266, IF(OR(BA266="Y", BA266="IR"),$AM266,IF(BA266="C", IF($BI266="Y", IF($AF266="N/A", $Q266, $AF266), IF($AG266="N/A", $T266,$AG266)))))))</f>
        <v>1</v>
      </c>
      <c r="BT266" s="16">
        <f>IF(BB266="R", $CA266, IF(OR(BB266="P", BB266="T", BB266="N"), 0, IF($C266="DM", $T266, IF(OR(BB266="Y", BB266="IR"),$AM266,IF(BB266="C", IF($BI266="Y", IF($BA266="C", IF($AF266="N/A", $Q266, $AF266), IF($AF266="N/A", $T266, $AM266)), IF($AG266="N/A", $T266,$AG266)))))))</f>
        <v>1</v>
      </c>
      <c r="BU266" s="16">
        <f>IF(BC266="R", $CA266, IF(OR(BC266="P", BC266="T", BC266="N"), 0, IF($C266="DM", $T266, IF(OR(BC266="Y", BC266="IR"),$AM266,IF(BC266="C", IF($BI266="Y", IF($BA266="C", IF($AF266="N/A", $Q266, $AF266), IF($AF266="N/A", $T266, $AM266)), IF($AG266="N/A", $T266,$AG266)))))))</f>
        <v>1</v>
      </c>
      <c r="BV266" s="16">
        <f>IF(BD266="R", $CA266, IF(OR(BD266="P", BD266="T", BD266="N"), 0, IF($C266="DM", $T266, IF(OR(BD266="Y", BD266="IR"),$AM266,IF(BD266="C", IF($BI266="Y", IF($BA266="C", IF($AF266="N/A", $Q266, $AF266), IF($AF266="N/A", $T266, $AM266)), IF($AG266="N/A", $T266,$AG266)))))))</f>
        <v>1</v>
      </c>
      <c r="BW266" s="16">
        <f>IF(BE266="R", $CA266, IF(OR(BE266="P", BE266="T", BE266="N"), 0, IF($C266="DM", $T266, IF(OR(BE266="Y", BE266="IR"),$AM266,IF(BE266="C", IF($BI266="Y", IF($BA266="C", IF($AF266="N/A", $Q266, $AF266), IF($AF266="N/A", $T266, $AM266)), IF($AG266="N/A", $T266,$AG266)))))))</f>
        <v>1</v>
      </c>
      <c r="BX266" s="16">
        <f>IF(BF266="R", $CA266, IF(OR(BF266="P", BF266="T", BF266="N"), 0, IF($C266="DM", $T266, IF(OR(BF266="Y", BF266="IR"),$AM266,IF(BF266="C", IF($BI266="Y", IF($BA266="C", IF($AF266="N/A", $Q266, $AF266), IF($AF266="N/A", $T266, $AM266)), IF($AG266="N/A", $T266,$AG266)))))))</f>
        <v>1</v>
      </c>
      <c r="BY266" s="16">
        <f>IF(BG266="R", $CA266, IF(OR(BG266="P", BG266="T", BG266="N"), 0, IF($C266="DM", $T266, IF(OR(BG266="Y", BG266="IR"),$AM266,IF(BG266="C", IF($BI266="Y", IF($BA266="C", IF($AF266="N/A", $Q266, $AF266), IF($AF266="N/A", $T266, $AM266)), IF($AG266="N/A", $T266,$AG266)))))))</f>
        <v>1</v>
      </c>
      <c r="BZ266" s="16">
        <f>IF(BH266="R", $CA266, IF(OR(BH266="P", BH266="T", BH266="N"), 0, IF($C266="DM", $T266, IF(OR(BH266="Y", BH266="IR"),$AM266,IF(BH266="C", IF($BI266="Y", IF($BA266="C", IF($AF266="N/A", $Q266, $AF266), IF($AF266="N/A", $T266, $AM266)), IF($AG266="N/A", $T266,$AG266)))))))</f>
        <v>1</v>
      </c>
      <c r="CA266" s="15" t="s">
        <v>75</v>
      </c>
      <c r="CB266" s="16">
        <f>BZ266</f>
        <v>1</v>
      </c>
      <c r="CC266" s="15" t="str">
        <f>IF(OR($BH266="T", $BH266="R"), 0, IF($BH266="C", IF($BI266="Y", IF($BA266="C", 0, IF(AF266="N/A", Q266-T266, AF266-AG266)), IF($AF266="N/A", U266, AH266)), AN266))</f>
        <v>N/A</v>
      </c>
      <c r="CD266" s="15" t="str">
        <f>IF(OR($BH266="T", $BH266="R"), 0, IF($BH266="C", IF($BI266="Y", 0, IF($AF266="N/A", V266, AI266)), AO266))</f>
        <v>N/A</v>
      </c>
      <c r="CE266" s="15" t="str">
        <f>IF(OR($BH266="T", $BH266="R"), 0, IF($BH266="C", IF($BI266="Y", 0, IF($AF266="N/A", W266, AJ266)), AP266))</f>
        <v>N/A</v>
      </c>
      <c r="CF266" s="15" t="str">
        <f>IF(OR($BH266="T", $BH266="R"), 0, IF($BH266="C", IF($BI266="Y", 0, IF($AF266="N/A", X266, AK266)), AQ266))</f>
        <v>N/A</v>
      </c>
      <c r="CG266" t="str">
        <f>IF(AC266="N/A", "S:"&amp;L266&amp;" G:"&amp;M266&amp;" GR:"&amp;Q266, IF(AC266=0, "S:"&amp;L266&amp;" G:"&amp;M266&amp;" GR:"&amp;Q266, "S:"&amp;L266&amp;"/"&amp;AD266&amp;" G:"&amp;AE266&amp;" GR:"&amp;AF266))</f>
        <v>S:0 G:1 GR:1</v>
      </c>
    </row>
    <row r="267" spans="1:85" x14ac:dyDescent="0.25">
      <c r="A267" s="14">
        <v>4688</v>
      </c>
      <c r="B267" s="15" t="s">
        <v>1395</v>
      </c>
      <c r="C267" s="15" t="s">
        <v>72</v>
      </c>
      <c r="D267" s="15" t="s">
        <v>57</v>
      </c>
      <c r="E267" s="15">
        <f>VLOOKUP(B267, 'Rookie Year'!$A$2:$B$55679,2,FALSE)</f>
        <v>2013</v>
      </c>
      <c r="F267" s="15">
        <v>2022</v>
      </c>
      <c r="G267" s="15" t="s">
        <v>42</v>
      </c>
      <c r="H267" s="15" t="s">
        <v>1928</v>
      </c>
      <c r="I267" s="16">
        <v>3</v>
      </c>
      <c r="J267" s="15">
        <v>3</v>
      </c>
      <c r="K267" s="17">
        <f>IF(AND(G267&lt;&gt;"N",R267="N/A"), IF(I267&lt;4, 0, 0.25),IF(I267=1, IF(J267=1,0.25, 0.25), IF(I267&lt;13, 0.25, IF(I267&lt;26, 0.4, IF(I267&lt;51, 0.6, 0.75)))))</f>
        <v>0.25</v>
      </c>
      <c r="L267" s="16">
        <f>I267-M267</f>
        <v>2</v>
      </c>
      <c r="M267" s="16">
        <f>ROUNDUP(I267*K267,0)</f>
        <v>1</v>
      </c>
      <c r="N267" s="16">
        <f>M267*J267</f>
        <v>3</v>
      </c>
      <c r="O267" s="16">
        <v>2</v>
      </c>
      <c r="P267" s="16">
        <v>0</v>
      </c>
      <c r="Q267" s="16">
        <f>N267-O267-P267</f>
        <v>1</v>
      </c>
      <c r="R267" s="15" t="s">
        <v>75</v>
      </c>
      <c r="S267" s="15">
        <f>IF(R267="N/A", J267-($B$1-F267), J267-($B$1-R267))</f>
        <v>1</v>
      </c>
      <c r="T267" s="16">
        <v>1</v>
      </c>
      <c r="U267" s="16" t="str">
        <f>IF($S267&lt;2, "N/A", $M267)</f>
        <v>N/A</v>
      </c>
      <c r="V267" s="16" t="str">
        <f>IF($S267&lt;3, "N/A", $M267)</f>
        <v>N/A</v>
      </c>
      <c r="W267" s="16" t="str">
        <f>IF($S267&lt;4, "N/A", $M267)</f>
        <v>N/A</v>
      </c>
      <c r="X267" s="16" t="str">
        <f>IF($S267&lt;5, "N/A", $M267)</f>
        <v>N/A</v>
      </c>
      <c r="Y267" s="15" t="str">
        <f>IF(SUM(T267:X267)&lt;&gt;Q267, "CHECK", "OK")</f>
        <v>OK</v>
      </c>
      <c r="Z267" s="15" t="str">
        <f>IF(F267=$B$1, "No", IF(S267=1, "Yes", "No"))</f>
        <v>Yes</v>
      </c>
      <c r="AA267" s="18" t="str">
        <f>IF(C267="DM", "N/A", IF(Z267="No","N/A",VLOOKUP(B267,'Extension List'!$A$3:$R$1972,18,FALSE)))</f>
        <v>N/A</v>
      </c>
      <c r="AB267" s="15" t="str">
        <f>IF(C267="DM", "N/A", IF(Z267="No","N/A",VLOOKUP(B267,'Extension List'!$A$3:$T$1972,20,FALSE)))</f>
        <v>N/A</v>
      </c>
      <c r="AC267" s="15" t="str">
        <f>IF(AA267="N/A", "N/A", 0)</f>
        <v>N/A</v>
      </c>
      <c r="AD267" s="16" t="str">
        <f>IF(AE267="N/A", "N/A", AA267-AE267)</f>
        <v>N/A</v>
      </c>
      <c r="AE267" s="16" t="str">
        <f>IF(AA267="N/A", "N/A", IF(AC267&gt;0, IF(AA267&lt;13, ROUNDUP(0.25*AA267,0), IF(AA267&lt;26, ROUNDUP(0.4*AA267,0), IF(AA267&lt;51, ROUNDUP(0.6*AA267,0), ROUNDUP(0.75*AA267,0)))), "N/A"))</f>
        <v>N/A</v>
      </c>
      <c r="AF267" s="16" t="str">
        <f>IF(AD267="N/A","N/A", (AE267*AC267)+Q267)</f>
        <v>N/A</v>
      </c>
      <c r="AG267" s="16" t="str">
        <f>IF($AF267="N/A", "N/A", "TBC")</f>
        <v>N/A</v>
      </c>
      <c r="AH267" s="16" t="str">
        <f>IF($AF267="N/A", "N/A", "TBC")</f>
        <v>N/A</v>
      </c>
      <c r="AI267" s="16" t="str">
        <f>IF($AF267="N/A","N/A",IF(AC267&gt;1,"TBC","N/A"))</f>
        <v>N/A</v>
      </c>
      <c r="AJ267" s="16" t="str">
        <f>IF($AF267="N/A","N/A",IF(AC267&gt;2,"TBC","N/A"))</f>
        <v>N/A</v>
      </c>
      <c r="AK267" s="16" t="str">
        <f>IF($AF267="N/A","N/A",IF(AC267&gt;3,"TBC","N/A"))</f>
        <v>N/A</v>
      </c>
      <c r="AL267" s="16" t="str">
        <f>IF(AC267="N/A","N/A",IF(AC267&gt;0,IF(SUM(AG267:AK267)&lt;&gt;AF267,"CHECK","OK"),"N/A"))</f>
        <v>N/A</v>
      </c>
      <c r="AM267" s="16">
        <f>IF(AD267="N/A", L267+T267, L267+AG267)</f>
        <v>3</v>
      </c>
      <c r="AN267" s="16" t="str">
        <f>IF(AD267="N/A", IF(U267="N/A", "N/A", L267+U267), AD267+AH267)</f>
        <v>N/A</v>
      </c>
      <c r="AO267" s="16" t="str">
        <f>IF(AD267="N/A", IF(V267="N/A", "N/A", L267+V267), IF(AI267="N/A", "N/A", AD267+AI267))</f>
        <v>N/A</v>
      </c>
      <c r="AP267" s="16" t="str">
        <f>IF(AD267="N/A", IF(W267="N/A", "N/A", L267+W267), IF(AJ267="N/A", "N/A", AD267+AJ267))</f>
        <v>N/A</v>
      </c>
      <c r="AQ267" s="16" t="str">
        <f>IF(AD267="N/A", IF(X267="N/A", "N/A", L267+X267), IF(AK267="N/A", "N/A", AD267+AK267))</f>
        <v>N/A</v>
      </c>
      <c r="AR267" s="15" t="s">
        <v>40</v>
      </c>
      <c r="AS267" s="15" t="s">
        <v>40</v>
      </c>
      <c r="AT267" s="15" t="s">
        <v>40</v>
      </c>
      <c r="AU267" s="15" t="s">
        <v>40</v>
      </c>
      <c r="AV267" s="15" t="s">
        <v>40</v>
      </c>
      <c r="AW267" s="15" t="s">
        <v>40</v>
      </c>
      <c r="AX267" s="15" t="s">
        <v>40</v>
      </c>
      <c r="AY267" s="15" t="s">
        <v>40</v>
      </c>
      <c r="AZ267" s="15" t="s">
        <v>40</v>
      </c>
      <c r="BA267" s="15" t="s">
        <v>40</v>
      </c>
      <c r="BB267" s="15" t="s">
        <v>40</v>
      </c>
      <c r="BC267" s="15" t="s">
        <v>40</v>
      </c>
      <c r="BD267" s="15" t="s">
        <v>40</v>
      </c>
      <c r="BE267" s="15" t="s">
        <v>40</v>
      </c>
      <c r="BF267" s="15" t="s">
        <v>40</v>
      </c>
      <c r="BG267" s="15" t="s">
        <v>40</v>
      </c>
      <c r="BH267" s="15" t="s">
        <v>40</v>
      </c>
      <c r="BI267" s="15"/>
      <c r="BJ267" s="16">
        <f>IF(AR267="R", $CA267, IF(OR(AR267="P", AR267="T", AR267="N"), 0, IF($C267="DM", $T267, IF(OR(AR267="Y", AR267="IR"),$AM267,IF(AR267="C", IF($BI267="Y", IF($AF267="N/A", $Q267, $AF267), IF($AG267="N/A", $T267,$AG267)))))))</f>
        <v>1</v>
      </c>
      <c r="BK267" s="16">
        <f>IF(AS267="R", $CA267, IF(OR(AS267="P", AS267="T", AS267="N"), 0, IF($C267="DM", $T267, IF(OR(AS267="Y", AS267="IR"),$AM267,IF(AS267="C", IF($BI267="Y", IF($AF267="N/A", $Q267, $AF267), IF($AG267="N/A", $T267,$AG267)))))))</f>
        <v>1</v>
      </c>
      <c r="BL267" s="16">
        <f>IF(AT267="R", $CA267, IF(OR(AT267="P", AT267="T", AT267="N"), 0, IF($C267="DM", $T267, IF(OR(AT267="Y", AT267="IR"),$AM267,IF(AT267="C", IF($BI267="Y", IF($AF267="N/A", $Q267, $AF267), IF($AG267="N/A", $T267,$AG267)))))))</f>
        <v>1</v>
      </c>
      <c r="BM267" s="16">
        <f>IF(AU267="R", $CA267, IF(OR(AU267="P", AU267="T", AU267="N"), 0, IF($C267="DM", $T267, IF(OR(AU267="Y", AU267="IR"),$AM267,IF(AU267="C", IF($BI267="Y", IF($AF267="N/A", $Q267, $AF267), IF($AG267="N/A", $T267,$AG267)))))))</f>
        <v>1</v>
      </c>
      <c r="BN267" s="16">
        <f>IF(AV267="R", $CA267, IF(OR(AV267="P", AV267="T", AV267="N"), 0, IF($C267="DM", $T267, IF(OR(AV267="Y", AV267="IR"),$AM267,IF(AV267="C", IF($BI267="Y", IF($AF267="N/A", $Q267, $AF267), IF($AG267="N/A", $T267,$AG267)))))))</f>
        <v>1</v>
      </c>
      <c r="BO267" s="16">
        <f>IF(AW267="R", $CA267, IF(OR(AW267="P", AW267="T", AW267="N"), 0, IF($C267="DM", $T267, IF(OR(AW267="Y", AW267="IR"),$AM267,IF(AW267="C", IF($BI267="Y", IF($AF267="N/A", $Q267, $AF267), IF($AG267="N/A", $T267,$AG267)))))))</f>
        <v>1</v>
      </c>
      <c r="BP267" s="16">
        <f>IF(AX267="R", $CA267, IF(OR(AX267="P", AX267="T", AX267="N"), 0, IF($C267="DM", $T267, IF(OR(AX267="Y", AX267="IR"),$AM267,IF(AX267="C", IF($BI267="Y", IF($AF267="N/A", $Q267, $AF267), IF($AG267="N/A", $T267,$AG267)))))))</f>
        <v>1</v>
      </c>
      <c r="BQ267" s="16">
        <f>IF(AY267="R", $CA267, IF(OR(AY267="P", AY267="T", AY267="N"), 0, IF($C267="DM", $T267, IF(OR(AY267="Y", AY267="IR"),$AM267,IF(AY267="C", IF($BI267="Y", IF($AF267="N/A", $Q267, $AF267), IF($AG267="N/A", $T267,$AG267)))))))</f>
        <v>1</v>
      </c>
      <c r="BR267" s="16">
        <f>IF(AZ267="R", $CA267, IF(OR(AZ267="P", AZ267="T", AZ267="N"), 0, IF($C267="DM", $T267, IF(OR(AZ267="Y", AZ267="IR"),$AM267,IF(AZ267="C", IF($BI267="Y", IF($AF267="N/A", $Q267, $AF267), IF($AG267="N/A", $T267,$AG267)))))))</f>
        <v>1</v>
      </c>
      <c r="BS267" s="16">
        <f>IF(BA267="R", $CA267, IF(OR(BA267="P", BA267="T", BA267="N"), 0, IF($C267="DM", $T267, IF(OR(BA267="Y", BA267="IR"),$AM267,IF(BA267="C", IF($BI267="Y", IF($AF267="N/A", $Q267, $AF267), IF($AG267="N/A", $T267,$AG267)))))))</f>
        <v>1</v>
      </c>
      <c r="BT267" s="16">
        <f>IF(BB267="R", $CA267, IF(OR(BB267="P", BB267="T", BB267="N"), 0, IF($C267="DM", $T267, IF(OR(BB267="Y", BB267="IR"),$AM267,IF(BB267="C", IF($BI267="Y", IF($BA267="C", IF($AF267="N/A", $Q267, $AF267), IF($AF267="N/A", $T267, $AM267)), IF($AG267="N/A", $T267,$AG267)))))))</f>
        <v>1</v>
      </c>
      <c r="BU267" s="16">
        <f>IF(BC267="R", $CA267, IF(OR(BC267="P", BC267="T", BC267="N"), 0, IF($C267="DM", $T267, IF(OR(BC267="Y", BC267="IR"),$AM267,IF(BC267="C", IF($BI267="Y", IF($BA267="C", IF($AF267="N/A", $Q267, $AF267), IF($AF267="N/A", $T267, $AM267)), IF($AG267="N/A", $T267,$AG267)))))))</f>
        <v>1</v>
      </c>
      <c r="BV267" s="16">
        <f>IF(BD267="R", $CA267, IF(OR(BD267="P", BD267="T", BD267="N"), 0, IF($C267="DM", $T267, IF(OR(BD267="Y", BD267="IR"),$AM267,IF(BD267="C", IF($BI267="Y", IF($BA267="C", IF($AF267="N/A", $Q267, $AF267), IF($AF267="N/A", $T267, $AM267)), IF($AG267="N/A", $T267,$AG267)))))))</f>
        <v>1</v>
      </c>
      <c r="BW267" s="16">
        <f>IF(BE267="R", $CA267, IF(OR(BE267="P", BE267="T", BE267="N"), 0, IF($C267="DM", $T267, IF(OR(BE267="Y", BE267="IR"),$AM267,IF(BE267="C", IF($BI267="Y", IF($BA267="C", IF($AF267="N/A", $Q267, $AF267), IF($AF267="N/A", $T267, $AM267)), IF($AG267="N/A", $T267,$AG267)))))))</f>
        <v>1</v>
      </c>
      <c r="BX267" s="16">
        <f>IF(BF267="R", $CA267, IF(OR(BF267="P", BF267="T", BF267="N"), 0, IF($C267="DM", $T267, IF(OR(BF267="Y", BF267="IR"),$AM267,IF(BF267="C", IF($BI267="Y", IF($BA267="C", IF($AF267="N/A", $Q267, $AF267), IF($AF267="N/A", $T267, $AM267)), IF($AG267="N/A", $T267,$AG267)))))))</f>
        <v>1</v>
      </c>
      <c r="BY267" s="16">
        <f>IF(BG267="R", $CA267, IF(OR(BG267="P", BG267="T", BG267="N"), 0, IF($C267="DM", $T267, IF(OR(BG267="Y", BG267="IR"),$AM267,IF(BG267="C", IF($BI267="Y", IF($BA267="C", IF($AF267="N/A", $Q267, $AF267), IF($AF267="N/A", $T267, $AM267)), IF($AG267="N/A", $T267,$AG267)))))))</f>
        <v>1</v>
      </c>
      <c r="BZ267" s="16">
        <f>IF(BH267="R", $CA267, IF(OR(BH267="P", BH267="T", BH267="N"), 0, IF($C267="DM", $T267, IF(OR(BH267="Y", BH267="IR"),$AM267,IF(BH267="C", IF($BI267="Y", IF($BA267="C", IF($AF267="N/A", $Q267, $AF267), IF($AF267="N/A", $T267, $AM267)), IF($AG267="N/A", $T267,$AG267)))))))</f>
        <v>1</v>
      </c>
      <c r="CA267" s="15" t="s">
        <v>75</v>
      </c>
      <c r="CB267" s="16">
        <f>BZ267</f>
        <v>1</v>
      </c>
      <c r="CC267" s="15" t="str">
        <f>IF(OR($BH267="T", $BH267="R"), 0, IF($BH267="C", IF($BI267="Y", IF($BA267="C", 0, IF(AF267="N/A", Q267-T267, AF267-AG267)), IF($AF267="N/A", U267, AH267)), AN267))</f>
        <v>N/A</v>
      </c>
      <c r="CD267" s="15" t="str">
        <f>IF(OR($BH267="T", $BH267="R"), 0, IF($BH267="C", IF($BI267="Y", 0, IF($AF267="N/A", V267, AI267)), AO267))</f>
        <v>N/A</v>
      </c>
      <c r="CE267" s="15" t="str">
        <f>IF(OR($BH267="T", $BH267="R"), 0, IF($BH267="C", IF($BI267="Y", 0, IF($AF267="N/A", W267, AJ267)), AP267))</f>
        <v>N/A</v>
      </c>
      <c r="CF267" s="15" t="str">
        <f>IF(OR($BH267="T", $BH267="R"), 0, IF($BH267="C", IF($BI267="Y", 0, IF($AF267="N/A", X267, AK267)), AQ267))</f>
        <v>N/A</v>
      </c>
      <c r="CG267" t="str">
        <f>IF(AC267="N/A", "S:"&amp;L267&amp;" G:"&amp;M267&amp;" GR:"&amp;Q267, IF(AC267=0, "S:"&amp;L267&amp;" G:"&amp;M267&amp;" GR:"&amp;Q267, "S:"&amp;L267&amp;"/"&amp;AD267&amp;" G:"&amp;AE267&amp;" GR:"&amp;AF267))</f>
        <v>S:2 G:1 GR:1</v>
      </c>
    </row>
    <row r="268" spans="1:85" x14ac:dyDescent="0.25">
      <c r="A268" s="14">
        <v>5136</v>
      </c>
      <c r="B268" s="15" t="s">
        <v>1543</v>
      </c>
      <c r="C268" s="15" t="s">
        <v>72</v>
      </c>
      <c r="D268" s="15" t="s">
        <v>57</v>
      </c>
      <c r="E268" s="15">
        <f>VLOOKUP(B268, 'Rookie Year'!$A$2:$B$55679,2,FALSE)</f>
        <v>2019</v>
      </c>
      <c r="F268" s="15">
        <v>2023</v>
      </c>
      <c r="G268" s="15" t="s">
        <v>42</v>
      </c>
      <c r="H268" s="15" t="s">
        <v>1928</v>
      </c>
      <c r="I268" s="16">
        <v>1</v>
      </c>
      <c r="J268" s="15">
        <v>3</v>
      </c>
      <c r="K268" s="17">
        <f>IF(AND(G268&lt;&gt;"N",R268="N/A"), IF(I268&lt;4, 0, 0.25),IF(I268=1, IF(J268=1,0.25, 0.25), IF(I268&lt;13, 0.25, IF(I268&lt;26, 0.4, IF(I268&lt;51, 0.6, 0.75)))))</f>
        <v>0.25</v>
      </c>
      <c r="L268" s="16">
        <f>I268-M268</f>
        <v>0</v>
      </c>
      <c r="M268" s="16">
        <f>ROUNDUP(I268*K268,0)</f>
        <v>1</v>
      </c>
      <c r="N268" s="16">
        <f>M268*J268</f>
        <v>3</v>
      </c>
      <c r="O268" s="16">
        <v>1</v>
      </c>
      <c r="P268" s="16">
        <v>0</v>
      </c>
      <c r="Q268" s="16">
        <f>N268-O268-P268</f>
        <v>2</v>
      </c>
      <c r="R268" s="15" t="s">
        <v>75</v>
      </c>
      <c r="S268" s="15">
        <f>IF(R268="N/A", J268-($B$1-F268), J268-($B$1-R268))</f>
        <v>2</v>
      </c>
      <c r="T268" s="16">
        <v>1</v>
      </c>
      <c r="U268" s="16">
        <v>1</v>
      </c>
      <c r="V268" s="16" t="str">
        <f>IF($S268&lt;3, "N/A", $M268)</f>
        <v>N/A</v>
      </c>
      <c r="W268" s="16" t="str">
        <f>IF($S268&lt;4, "N/A", $M268)</f>
        <v>N/A</v>
      </c>
      <c r="X268" s="16" t="str">
        <f>IF($S268&lt;5, "N/A", $M268)</f>
        <v>N/A</v>
      </c>
      <c r="Y268" s="15" t="str">
        <f>IF(SUM(T268:X268)&lt;&gt;Q268, "CHECK", "OK")</f>
        <v>OK</v>
      </c>
      <c r="Z268" s="15" t="str">
        <f>IF(F268=$B$1, "No", IF(S268=1, "Yes", "No"))</f>
        <v>No</v>
      </c>
      <c r="AA268" s="18" t="str">
        <f>IF(C268="DM", "N/A", IF(Z268="No","N/A",VLOOKUP(B268,'Extension List'!$A$3:$R$1972,18,FALSE)))</f>
        <v>N/A</v>
      </c>
      <c r="AB268" s="15" t="str">
        <f>IF(C268="DM", "N/A", IF(Z268="No","N/A",VLOOKUP(B268,'Extension List'!$A$3:$T$1972,20,FALSE)))</f>
        <v>N/A</v>
      </c>
      <c r="AC268" s="15" t="str">
        <f>IF(AA268="N/A", "N/A", 0)</f>
        <v>N/A</v>
      </c>
      <c r="AD268" s="16" t="str">
        <f>IF(AE268="N/A", "N/A", AA268-AE268)</f>
        <v>N/A</v>
      </c>
      <c r="AE268" s="16" t="str">
        <f>IF(AA268="N/A", "N/A", IF(AC268&gt;0, IF(AA268&lt;13, ROUNDUP(0.25*AA268,0), IF(AA268&lt;26, ROUNDUP(0.4*AA268,0), IF(AA268&lt;51, ROUNDUP(0.6*AA268,0), ROUNDUP(0.75*AA268,0)))), "N/A"))</f>
        <v>N/A</v>
      </c>
      <c r="AF268" s="16" t="str">
        <f>IF(AD268="N/A","N/A", (AE268*AC268)+Q268)</f>
        <v>N/A</v>
      </c>
      <c r="AG268" s="16" t="str">
        <f>IF($AF268="N/A", "N/A", "TBC")</f>
        <v>N/A</v>
      </c>
      <c r="AH268" s="16" t="str">
        <f>IF($AF268="N/A", "N/A", "TBC")</f>
        <v>N/A</v>
      </c>
      <c r="AI268" s="16" t="str">
        <f>IF($AF268="N/A","N/A",IF(AC268&gt;1,"TBC","N/A"))</f>
        <v>N/A</v>
      </c>
      <c r="AJ268" s="16" t="str">
        <f>IF($AF268="N/A","N/A",IF(AC268&gt;2,"TBC","N/A"))</f>
        <v>N/A</v>
      </c>
      <c r="AK268" s="16" t="str">
        <f>IF($AF268="N/A","N/A",IF(AC268&gt;3,"TBC","N/A"))</f>
        <v>N/A</v>
      </c>
      <c r="AL268" s="16" t="str">
        <f>IF(AC268="N/A","N/A",IF(AC268&gt;0,IF(SUM(AG268:AK268)&lt;&gt;AF268,"CHECK","OK"),"N/A"))</f>
        <v>N/A</v>
      </c>
      <c r="AM268" s="16">
        <f>IF(AD268="N/A", L268+T268, L268+AG268)</f>
        <v>1</v>
      </c>
      <c r="AN268" s="16">
        <f>IF(AD268="N/A", IF(U268="N/A", "N/A", L268+U268), AD268+AH268)</f>
        <v>1</v>
      </c>
      <c r="AO268" s="16" t="str">
        <f>IF(AD268="N/A", IF(V268="N/A", "N/A", L268+V268), IF(AI268="N/A", "N/A", AD268+AI268))</f>
        <v>N/A</v>
      </c>
      <c r="AP268" s="16" t="str">
        <f>IF(AD268="N/A", IF(W268="N/A", "N/A", L268+W268), IF(AJ268="N/A", "N/A", AD268+AJ268))</f>
        <v>N/A</v>
      </c>
      <c r="AQ268" s="16" t="str">
        <f>IF(AD268="N/A", IF(X268="N/A", "N/A", L268+X268), IF(AK268="N/A", "N/A", AD268+AK268))</f>
        <v>N/A</v>
      </c>
      <c r="AR268" s="15" t="s">
        <v>40</v>
      </c>
      <c r="AS268" s="15" t="s">
        <v>40</v>
      </c>
      <c r="AT268" s="15" t="s">
        <v>40</v>
      </c>
      <c r="AU268" s="15" t="s">
        <v>40</v>
      </c>
      <c r="AV268" s="15" t="s">
        <v>40</v>
      </c>
      <c r="AW268" s="15" t="s">
        <v>40</v>
      </c>
      <c r="AX268" s="15" t="s">
        <v>40</v>
      </c>
      <c r="AY268" s="15" t="s">
        <v>40</v>
      </c>
      <c r="AZ268" s="15" t="s">
        <v>40</v>
      </c>
      <c r="BA268" s="15" t="s">
        <v>40</v>
      </c>
      <c r="BB268" s="15" t="s">
        <v>40</v>
      </c>
      <c r="BC268" s="15" t="s">
        <v>40</v>
      </c>
      <c r="BD268" s="15" t="s">
        <v>40</v>
      </c>
      <c r="BE268" s="15" t="s">
        <v>40</v>
      </c>
      <c r="BF268" s="15" t="s">
        <v>40</v>
      </c>
      <c r="BG268" s="15" t="s">
        <v>40</v>
      </c>
      <c r="BH268" s="15" t="s">
        <v>40</v>
      </c>
      <c r="BI268" s="15"/>
      <c r="BJ268" s="16">
        <f>IF(AR268="R", $CA268, IF(OR(AR268="P", AR268="T", AR268="N"), 0, IF($C268="DM", $T268, IF(OR(AR268="Y", AR268="IR"),$AM268,IF(AR268="C", IF($BI268="Y", IF($AF268="N/A", $Q268, $AF268), IF($AG268="N/A", $T268,$AG268)))))))</f>
        <v>1</v>
      </c>
      <c r="BK268" s="16">
        <f>IF(AS268="R", $CA268, IF(OR(AS268="P", AS268="T", AS268="N"), 0, IF($C268="DM", $T268, IF(OR(AS268="Y", AS268="IR"),$AM268,IF(AS268="C", IF($BI268="Y", IF($AF268="N/A", $Q268, $AF268), IF($AG268="N/A", $T268,$AG268)))))))</f>
        <v>1</v>
      </c>
      <c r="BL268" s="16">
        <f>IF(AT268="R", $CA268, IF(OR(AT268="P", AT268="T", AT268="N"), 0, IF($C268="DM", $T268, IF(OR(AT268="Y", AT268="IR"),$AM268,IF(AT268="C", IF($BI268="Y", IF($AF268="N/A", $Q268, $AF268), IF($AG268="N/A", $T268,$AG268)))))))</f>
        <v>1</v>
      </c>
      <c r="BM268" s="16">
        <f>IF(AU268="R", $CA268, IF(OR(AU268="P", AU268="T", AU268="N"), 0, IF($C268="DM", $T268, IF(OR(AU268="Y", AU268="IR"),$AM268,IF(AU268="C", IF($BI268="Y", IF($AF268="N/A", $Q268, $AF268), IF($AG268="N/A", $T268,$AG268)))))))</f>
        <v>1</v>
      </c>
      <c r="BN268" s="16">
        <f>IF(AV268="R", $CA268, IF(OR(AV268="P", AV268="T", AV268="N"), 0, IF($C268="DM", $T268, IF(OR(AV268="Y", AV268="IR"),$AM268,IF(AV268="C", IF($BI268="Y", IF($AF268="N/A", $Q268, $AF268), IF($AG268="N/A", $T268,$AG268)))))))</f>
        <v>1</v>
      </c>
      <c r="BO268" s="16">
        <f>IF(AW268="R", $CA268, IF(OR(AW268="P", AW268="T", AW268="N"), 0, IF($C268="DM", $T268, IF(OR(AW268="Y", AW268="IR"),$AM268,IF(AW268="C", IF($BI268="Y", IF($AF268="N/A", $Q268, $AF268), IF($AG268="N/A", $T268,$AG268)))))))</f>
        <v>1</v>
      </c>
      <c r="BP268" s="16">
        <f>IF(AX268="R", $CA268, IF(OR(AX268="P", AX268="T", AX268="N"), 0, IF($C268="DM", $T268, IF(OR(AX268="Y", AX268="IR"),$AM268,IF(AX268="C", IF($BI268="Y", IF($AF268="N/A", $Q268, $AF268), IF($AG268="N/A", $T268,$AG268)))))))</f>
        <v>1</v>
      </c>
      <c r="BQ268" s="16">
        <f>IF(AY268="R", $CA268, IF(OR(AY268="P", AY268="T", AY268="N"), 0, IF($C268="DM", $T268, IF(OR(AY268="Y", AY268="IR"),$AM268,IF(AY268="C", IF($BI268="Y", IF($AF268="N/A", $Q268, $AF268), IF($AG268="N/A", $T268,$AG268)))))))</f>
        <v>1</v>
      </c>
      <c r="BR268" s="16">
        <f>IF(AZ268="R", $CA268, IF(OR(AZ268="P", AZ268="T", AZ268="N"), 0, IF($C268="DM", $T268, IF(OR(AZ268="Y", AZ268="IR"),$AM268,IF(AZ268="C", IF($BI268="Y", IF($AF268="N/A", $Q268, $AF268), IF($AG268="N/A", $T268,$AG268)))))))</f>
        <v>1</v>
      </c>
      <c r="BS268" s="16">
        <f>IF(BA268="R", $CA268, IF(OR(BA268="P", BA268="T", BA268="N"), 0, IF($C268="DM", $T268, IF(OR(BA268="Y", BA268="IR"),$AM268,IF(BA268="C", IF($BI268="Y", IF($AF268="N/A", $Q268, $AF268), IF($AG268="N/A", $T268,$AG268)))))))</f>
        <v>1</v>
      </c>
      <c r="BT268" s="16">
        <f>IF(BB268="R", $CA268, IF(OR(BB268="P", BB268="T", BB268="N"), 0, IF($C268="DM", $T268, IF(OR(BB268="Y", BB268="IR"),$AM268,IF(BB268="C", IF($BI268="Y", IF($BA268="C", IF($AF268="N/A", $Q268, $AF268), IF($AF268="N/A", $T268, $AM268)), IF($AG268="N/A", $T268,$AG268)))))))</f>
        <v>1</v>
      </c>
      <c r="BU268" s="16">
        <f>IF(BC268="R", $CA268, IF(OR(BC268="P", BC268="T", BC268="N"), 0, IF($C268="DM", $T268, IF(OR(BC268="Y", BC268="IR"),$AM268,IF(BC268="C", IF($BI268="Y", IF($BA268="C", IF($AF268="N/A", $Q268, $AF268), IF($AF268="N/A", $T268, $AM268)), IF($AG268="N/A", $T268,$AG268)))))))</f>
        <v>1</v>
      </c>
      <c r="BV268" s="16">
        <f>IF(BD268="R", $CA268, IF(OR(BD268="P", BD268="T", BD268="N"), 0, IF($C268="DM", $T268, IF(OR(BD268="Y", BD268="IR"),$AM268,IF(BD268="C", IF($BI268="Y", IF($BA268="C", IF($AF268="N/A", $Q268, $AF268), IF($AF268="N/A", $T268, $AM268)), IF($AG268="N/A", $T268,$AG268)))))))</f>
        <v>1</v>
      </c>
      <c r="BW268" s="16">
        <f>IF(BE268="R", $CA268, IF(OR(BE268="P", BE268="T", BE268="N"), 0, IF($C268="DM", $T268, IF(OR(BE268="Y", BE268="IR"),$AM268,IF(BE268="C", IF($BI268="Y", IF($BA268="C", IF($AF268="N/A", $Q268, $AF268), IF($AF268="N/A", $T268, $AM268)), IF($AG268="N/A", $T268,$AG268)))))))</f>
        <v>1</v>
      </c>
      <c r="BX268" s="16">
        <f>IF(BF268="R", $CA268, IF(OR(BF268="P", BF268="T", BF268="N"), 0, IF($C268="DM", $T268, IF(OR(BF268="Y", BF268="IR"),$AM268,IF(BF268="C", IF($BI268="Y", IF($BA268="C", IF($AF268="N/A", $Q268, $AF268), IF($AF268="N/A", $T268, $AM268)), IF($AG268="N/A", $T268,$AG268)))))))</f>
        <v>1</v>
      </c>
      <c r="BY268" s="16">
        <f>IF(BG268="R", $CA268, IF(OR(BG268="P", BG268="T", BG268="N"), 0, IF($C268="DM", $T268, IF(OR(BG268="Y", BG268="IR"),$AM268,IF(BG268="C", IF($BI268="Y", IF($BA268="C", IF($AF268="N/A", $Q268, $AF268), IF($AF268="N/A", $T268, $AM268)), IF($AG268="N/A", $T268,$AG268)))))))</f>
        <v>1</v>
      </c>
      <c r="BZ268" s="16">
        <f>IF(BH268="R", $CA268, IF(OR(BH268="P", BH268="T", BH268="N"), 0, IF($C268="DM", $T268, IF(OR(BH268="Y", BH268="IR"),$AM268,IF(BH268="C", IF($BI268="Y", IF($BA268="C", IF($AF268="N/A", $Q268, $AF268), IF($AF268="N/A", $T268, $AM268)), IF($AG268="N/A", $T268,$AG268)))))))</f>
        <v>1</v>
      </c>
      <c r="CA268" s="15" t="s">
        <v>75</v>
      </c>
      <c r="CB268" s="16">
        <f>BZ268</f>
        <v>1</v>
      </c>
      <c r="CC268" s="15">
        <f>IF(OR($BH268="T", $BH268="R"), 0, IF($BH268="C", IF($BI268="Y", IF($BA268="C", 0, IF(AF268="N/A", Q268-T268, AF268-AG268)), IF($AF268="N/A", U268, AH268)), AN268))</f>
        <v>1</v>
      </c>
      <c r="CD268" s="15" t="str">
        <f>IF(OR($BH268="T", $BH268="R"), 0, IF($BH268="C", IF($BI268="Y", 0, IF($AF268="N/A", V268, AI268)), AO268))</f>
        <v>N/A</v>
      </c>
      <c r="CE268" s="15" t="str">
        <f>IF(OR($BH268="T", $BH268="R"), 0, IF($BH268="C", IF($BI268="Y", 0, IF($AF268="N/A", W268, AJ268)), AP268))</f>
        <v>N/A</v>
      </c>
      <c r="CF268" s="15" t="str">
        <f>IF(OR($BH268="T", $BH268="R"), 0, IF($BH268="C", IF($BI268="Y", 0, IF($AF268="N/A", X268, AK268)), AQ268))</f>
        <v>N/A</v>
      </c>
      <c r="CG268" t="str">
        <f>IF(AC268="N/A", "S:"&amp;L268&amp;" G:"&amp;M268&amp;" GR:"&amp;Q268, IF(AC268=0, "S:"&amp;L268&amp;" G:"&amp;M268&amp;" GR:"&amp;Q268, "S:"&amp;L268&amp;"/"&amp;AD268&amp;" G:"&amp;AE268&amp;" GR:"&amp;AF268))</f>
        <v>S:0 G:1 GR:2</v>
      </c>
    </row>
    <row r="269" spans="1:85" x14ac:dyDescent="0.25">
      <c r="A269" s="14">
        <v>5101</v>
      </c>
      <c r="B269" s="15" t="s">
        <v>2117</v>
      </c>
      <c r="C269" s="15" t="s">
        <v>72</v>
      </c>
      <c r="D269" s="15" t="s">
        <v>57</v>
      </c>
      <c r="E269" s="15">
        <f>VLOOKUP(B269, 'Rookie Year'!$A$2:$B$55679,2,FALSE)</f>
        <v>2020</v>
      </c>
      <c r="F269" s="15">
        <v>2023</v>
      </c>
      <c r="G269" s="15" t="s">
        <v>42</v>
      </c>
      <c r="H269" s="15" t="s">
        <v>1928</v>
      </c>
      <c r="I269" s="16">
        <v>1</v>
      </c>
      <c r="J269" s="15">
        <v>2</v>
      </c>
      <c r="K269" s="17">
        <f>IF(AND(G269&lt;&gt;"N",R269="N/A"), IF(I269&lt;4, 0, 0.25),IF(I269=1, IF(J269=1,0.25, 0.25), IF(I269&lt;13, 0.25, IF(I269&lt;26, 0.4, IF(I269&lt;51, 0.6, 0.75)))))</f>
        <v>0.25</v>
      </c>
      <c r="L269" s="16">
        <f>I269-M269</f>
        <v>0</v>
      </c>
      <c r="M269" s="16">
        <f>ROUNDUP(I269*K269,0)</f>
        <v>1</v>
      </c>
      <c r="N269" s="16">
        <f>M269*J269</f>
        <v>2</v>
      </c>
      <c r="O269" s="16">
        <v>1</v>
      </c>
      <c r="P269" s="16">
        <v>0</v>
      </c>
      <c r="Q269" s="16">
        <f>N269-O269-P269</f>
        <v>1</v>
      </c>
      <c r="R269" s="15" t="s">
        <v>75</v>
      </c>
      <c r="S269" s="15">
        <f>IF(R269="N/A", J269-($B$1-F269), J269-($B$1-R269))</f>
        <v>1</v>
      </c>
      <c r="T269" s="16">
        <v>1</v>
      </c>
      <c r="U269" s="16" t="str">
        <f>IF($S269&lt;2, "N/A", $M269)</f>
        <v>N/A</v>
      </c>
      <c r="V269" s="16" t="str">
        <f>IF($S269&lt;3, "N/A", $M269)</f>
        <v>N/A</v>
      </c>
      <c r="W269" s="16" t="str">
        <f>IF($S269&lt;4, "N/A", $M269)</f>
        <v>N/A</v>
      </c>
      <c r="X269" s="16" t="str">
        <f>IF($S269&lt;5, "N/A", $M269)</f>
        <v>N/A</v>
      </c>
      <c r="Y269" s="15" t="str">
        <f>IF(SUM(T269:X269)&lt;&gt;Q269, "CHECK", "OK")</f>
        <v>OK</v>
      </c>
      <c r="Z269" s="15" t="str">
        <f>IF(F269=$B$1, "No", IF(S269=1, "Yes", "No"))</f>
        <v>Yes</v>
      </c>
      <c r="AA269" s="18" t="str">
        <f>IF(C269="DM", "N/A", IF(Z269="No","N/A",VLOOKUP(B269,'Extension List'!$A$3:$R$1972,18,FALSE)))</f>
        <v>N/A</v>
      </c>
      <c r="AB269" s="15" t="str">
        <f>IF(C269="DM", "N/A", IF(Z269="No","N/A",VLOOKUP(B269,'Extension List'!$A$3:$T$1972,20,FALSE)))</f>
        <v>N/A</v>
      </c>
      <c r="AC269" s="15" t="str">
        <f>IF(AA269="N/A", "N/A", 0)</f>
        <v>N/A</v>
      </c>
      <c r="AD269" s="16" t="str">
        <f>IF(AE269="N/A", "N/A", AA269-AE269)</f>
        <v>N/A</v>
      </c>
      <c r="AE269" s="16" t="str">
        <f>IF(AA269="N/A", "N/A", IF(AC269&gt;0, IF(AA269&lt;13, ROUNDUP(0.25*AA269,0), IF(AA269&lt;26, ROUNDUP(0.4*AA269,0), IF(AA269&lt;51, ROUNDUP(0.6*AA269,0), ROUNDUP(0.75*AA269,0)))), "N/A"))</f>
        <v>N/A</v>
      </c>
      <c r="AF269" s="16" t="str">
        <f>IF(AD269="N/A","N/A", (AE269*AC269)+Q269)</f>
        <v>N/A</v>
      </c>
      <c r="AG269" s="16" t="str">
        <f>IF($AF269="N/A", "N/A", "TBC")</f>
        <v>N/A</v>
      </c>
      <c r="AH269" s="16" t="str">
        <f>IF($AF269="N/A", "N/A", "TBC")</f>
        <v>N/A</v>
      </c>
      <c r="AI269" s="16" t="str">
        <f>IF($AF269="N/A","N/A",IF(AC269&gt;1,"TBC","N/A"))</f>
        <v>N/A</v>
      </c>
      <c r="AJ269" s="16" t="str">
        <f>IF($AF269="N/A","N/A",IF(AC269&gt;2,"TBC","N/A"))</f>
        <v>N/A</v>
      </c>
      <c r="AK269" s="16" t="str">
        <f>IF($AF269="N/A","N/A",IF(AC269&gt;3,"TBC","N/A"))</f>
        <v>N/A</v>
      </c>
      <c r="AL269" s="16" t="str">
        <f>IF(AC269="N/A","N/A",IF(AC269&gt;0,IF(SUM(AG269:AK269)&lt;&gt;AF269,"CHECK","OK"),"N/A"))</f>
        <v>N/A</v>
      </c>
      <c r="AM269" s="16">
        <f>IF(AD269="N/A", L269+T269, L269+AG269)</f>
        <v>1</v>
      </c>
      <c r="AN269" s="16" t="str">
        <f>IF(AD269="N/A", IF(U269="N/A", "N/A", L269+U269), AD269+AH269)</f>
        <v>N/A</v>
      </c>
      <c r="AO269" s="16" t="str">
        <f>IF(AD269="N/A", IF(V269="N/A", "N/A", L269+V269), IF(AI269="N/A", "N/A", AD269+AI269))</f>
        <v>N/A</v>
      </c>
      <c r="AP269" s="16" t="str">
        <f>IF(AD269="N/A", IF(W269="N/A", "N/A", L269+W269), IF(AJ269="N/A", "N/A", AD269+AJ269))</f>
        <v>N/A</v>
      </c>
      <c r="AQ269" s="16" t="str">
        <f>IF(AD269="N/A", IF(X269="N/A", "N/A", L269+X269), IF(AK269="N/A", "N/A", AD269+AK269))</f>
        <v>N/A</v>
      </c>
      <c r="AR269" s="15" t="s">
        <v>40</v>
      </c>
      <c r="AS269" s="15" t="s">
        <v>40</v>
      </c>
      <c r="AT269" s="15" t="s">
        <v>40</v>
      </c>
      <c r="AU269" s="15" t="s">
        <v>40</v>
      </c>
      <c r="AV269" s="15" t="s">
        <v>40</v>
      </c>
      <c r="AW269" s="15" t="s">
        <v>40</v>
      </c>
      <c r="AX269" s="15" t="s">
        <v>40</v>
      </c>
      <c r="AY269" s="15" t="s">
        <v>40</v>
      </c>
      <c r="AZ269" s="15" t="s">
        <v>40</v>
      </c>
      <c r="BA269" s="15" t="s">
        <v>40</v>
      </c>
      <c r="BB269" s="15" t="s">
        <v>40</v>
      </c>
      <c r="BC269" s="15" t="s">
        <v>40</v>
      </c>
      <c r="BD269" s="15" t="s">
        <v>40</v>
      </c>
      <c r="BE269" s="15" t="s">
        <v>40</v>
      </c>
      <c r="BF269" s="15" t="s">
        <v>40</v>
      </c>
      <c r="BG269" s="15" t="s">
        <v>40</v>
      </c>
      <c r="BH269" s="15" t="s">
        <v>40</v>
      </c>
      <c r="BI269" s="15"/>
      <c r="BJ269" s="16">
        <f>IF(AR269="R", $CA269, IF(OR(AR269="P", AR269="T", AR269="N"), 0, IF($C269="DM", $T269, IF(OR(AR269="Y", AR269="IR"),$AM269,IF(AR269="C", IF($BI269="Y", IF($AF269="N/A", $Q269, $AF269), IF($AG269="N/A", $T269,$AG269)))))))</f>
        <v>1</v>
      </c>
      <c r="BK269" s="16">
        <f>IF(AS269="R", $CA269, IF(OR(AS269="P", AS269="T", AS269="N"), 0, IF($C269="DM", $T269, IF(OR(AS269="Y", AS269="IR"),$AM269,IF(AS269="C", IF($BI269="Y", IF($AF269="N/A", $Q269, $AF269), IF($AG269="N/A", $T269,$AG269)))))))</f>
        <v>1</v>
      </c>
      <c r="BL269" s="16">
        <f>IF(AT269="R", $CA269, IF(OR(AT269="P", AT269="T", AT269="N"), 0, IF($C269="DM", $T269, IF(OR(AT269="Y", AT269="IR"),$AM269,IF(AT269="C", IF($BI269="Y", IF($AF269="N/A", $Q269, $AF269), IF($AG269="N/A", $T269,$AG269)))))))</f>
        <v>1</v>
      </c>
      <c r="BM269" s="16">
        <f>IF(AU269="R", $CA269, IF(OR(AU269="P", AU269="T", AU269="N"), 0, IF($C269="DM", $T269, IF(OR(AU269="Y", AU269="IR"),$AM269,IF(AU269="C", IF($BI269="Y", IF($AF269="N/A", $Q269, $AF269), IF($AG269="N/A", $T269,$AG269)))))))</f>
        <v>1</v>
      </c>
      <c r="BN269" s="16">
        <f>IF(AV269="R", $CA269, IF(OR(AV269="P", AV269="T", AV269="N"), 0, IF($C269="DM", $T269, IF(OR(AV269="Y", AV269="IR"),$AM269,IF(AV269="C", IF($BI269="Y", IF($AF269="N/A", $Q269, $AF269), IF($AG269="N/A", $T269,$AG269)))))))</f>
        <v>1</v>
      </c>
      <c r="BO269" s="16">
        <f>IF(AW269="R", $CA269, IF(OR(AW269="P", AW269="T", AW269="N"), 0, IF($C269="DM", $T269, IF(OR(AW269="Y", AW269="IR"),$AM269,IF(AW269="C", IF($BI269="Y", IF($AF269="N/A", $Q269, $AF269), IF($AG269="N/A", $T269,$AG269)))))))</f>
        <v>1</v>
      </c>
      <c r="BP269" s="16">
        <f>IF(AX269="R", $CA269, IF(OR(AX269="P", AX269="T", AX269="N"), 0, IF($C269="DM", $T269, IF(OR(AX269="Y", AX269="IR"),$AM269,IF(AX269="C", IF($BI269="Y", IF($AF269="N/A", $Q269, $AF269), IF($AG269="N/A", $T269,$AG269)))))))</f>
        <v>1</v>
      </c>
      <c r="BQ269" s="16">
        <f>IF(AY269="R", $CA269, IF(OR(AY269="P", AY269="T", AY269="N"), 0, IF($C269="DM", $T269, IF(OR(AY269="Y", AY269="IR"),$AM269,IF(AY269="C", IF($BI269="Y", IF($AF269="N/A", $Q269, $AF269), IF($AG269="N/A", $T269,$AG269)))))))</f>
        <v>1</v>
      </c>
      <c r="BR269" s="16">
        <f>IF(AZ269="R", $CA269, IF(OR(AZ269="P", AZ269="T", AZ269="N"), 0, IF($C269="DM", $T269, IF(OR(AZ269="Y", AZ269="IR"),$AM269,IF(AZ269="C", IF($BI269="Y", IF($AF269="N/A", $Q269, $AF269), IF($AG269="N/A", $T269,$AG269)))))))</f>
        <v>1</v>
      </c>
      <c r="BS269" s="16">
        <f>IF(BA269="R", $CA269, IF(OR(BA269="P", BA269="T", BA269="N"), 0, IF($C269="DM", $T269, IF(OR(BA269="Y", BA269="IR"),$AM269,IF(BA269="C", IF($BI269="Y", IF($AF269="N/A", $Q269, $AF269), IF($AG269="N/A", $T269,$AG269)))))))</f>
        <v>1</v>
      </c>
      <c r="BT269" s="16">
        <f>IF(BB269="R", $CA269, IF(OR(BB269="P", BB269="T", BB269="N"), 0, IF($C269="DM", $T269, IF(OR(BB269="Y", BB269="IR"),$AM269,IF(BB269="C", IF($BI269="Y", IF($BA269="C", IF($AF269="N/A", $Q269, $AF269), IF($AF269="N/A", $T269, $AM269)), IF($AG269="N/A", $T269,$AG269)))))))</f>
        <v>1</v>
      </c>
      <c r="BU269" s="16">
        <f>IF(BC269="R", $CA269, IF(OR(BC269="P", BC269="T", BC269="N"), 0, IF($C269="DM", $T269, IF(OR(BC269="Y", BC269="IR"),$AM269,IF(BC269="C", IF($BI269="Y", IF($BA269="C", IF($AF269="N/A", $Q269, $AF269), IF($AF269="N/A", $T269, $AM269)), IF($AG269="N/A", $T269,$AG269)))))))</f>
        <v>1</v>
      </c>
      <c r="BV269" s="16">
        <f>IF(BD269="R", $CA269, IF(OR(BD269="P", BD269="T", BD269="N"), 0, IF($C269="DM", $T269, IF(OR(BD269="Y", BD269="IR"),$AM269,IF(BD269="C", IF($BI269="Y", IF($BA269="C", IF($AF269="N/A", $Q269, $AF269), IF($AF269="N/A", $T269, $AM269)), IF($AG269="N/A", $T269,$AG269)))))))</f>
        <v>1</v>
      </c>
      <c r="BW269" s="16">
        <f>IF(BE269="R", $CA269, IF(OR(BE269="P", BE269="T", BE269="N"), 0, IF($C269="DM", $T269, IF(OR(BE269="Y", BE269="IR"),$AM269,IF(BE269="C", IF($BI269="Y", IF($BA269="C", IF($AF269="N/A", $Q269, $AF269), IF($AF269="N/A", $T269, $AM269)), IF($AG269="N/A", $T269,$AG269)))))))</f>
        <v>1</v>
      </c>
      <c r="BX269" s="16">
        <f>IF(BF269="R", $CA269, IF(OR(BF269="P", BF269="T", BF269="N"), 0, IF($C269="DM", $T269, IF(OR(BF269="Y", BF269="IR"),$AM269,IF(BF269="C", IF($BI269="Y", IF($BA269="C", IF($AF269="N/A", $Q269, $AF269), IF($AF269="N/A", $T269, $AM269)), IF($AG269="N/A", $T269,$AG269)))))))</f>
        <v>1</v>
      </c>
      <c r="BY269" s="16">
        <f>IF(BG269="R", $CA269, IF(OR(BG269="P", BG269="T", BG269="N"), 0, IF($C269="DM", $T269, IF(OR(BG269="Y", BG269="IR"),$AM269,IF(BG269="C", IF($BI269="Y", IF($BA269="C", IF($AF269="N/A", $Q269, $AF269), IF($AF269="N/A", $T269, $AM269)), IF($AG269="N/A", $T269,$AG269)))))))</f>
        <v>1</v>
      </c>
      <c r="BZ269" s="16">
        <f>IF(BH269="R", $CA269, IF(OR(BH269="P", BH269="T", BH269="N"), 0, IF($C269="DM", $T269, IF(OR(BH269="Y", BH269="IR"),$AM269,IF(BH269="C", IF($BI269="Y", IF($BA269="C", IF($AF269="N/A", $Q269, $AF269), IF($AF269="N/A", $T269, $AM269)), IF($AG269="N/A", $T269,$AG269)))))))</f>
        <v>1</v>
      </c>
      <c r="CA269" s="15" t="s">
        <v>75</v>
      </c>
      <c r="CB269" s="16">
        <f>BZ269</f>
        <v>1</v>
      </c>
      <c r="CC269" s="15" t="str">
        <f>IF(OR($BH269="T", $BH269="R"), 0, IF($BH269="C", IF($BI269="Y", IF($BA269="C", 0, IF(AF269="N/A", Q269-T269, AF269-AG269)), IF($AF269="N/A", U269, AH269)), AN269))</f>
        <v>N/A</v>
      </c>
      <c r="CD269" s="15" t="str">
        <f>IF(OR($BH269="T", $BH269="R"), 0, IF($BH269="C", IF($BI269="Y", 0, IF($AF269="N/A", V269, AI269)), AO269))</f>
        <v>N/A</v>
      </c>
      <c r="CE269" s="15" t="str">
        <f>IF(OR($BH269="T", $BH269="R"), 0, IF($BH269="C", IF($BI269="Y", 0, IF($AF269="N/A", W269, AJ269)), AP269))</f>
        <v>N/A</v>
      </c>
      <c r="CF269" s="15" t="str">
        <f>IF(OR($BH269="T", $BH269="R"), 0, IF($BH269="C", IF($BI269="Y", 0, IF($AF269="N/A", X269, AK269)), AQ269))</f>
        <v>N/A</v>
      </c>
      <c r="CG269" t="str">
        <f>IF(AC269="N/A", "S:"&amp;L269&amp;" G:"&amp;M269&amp;" GR:"&amp;Q269, IF(AC269=0, "S:"&amp;L269&amp;" G:"&amp;M269&amp;" GR:"&amp;Q269, "S:"&amp;L269&amp;"/"&amp;AD269&amp;" G:"&amp;AE269&amp;" GR:"&amp;AF269))</f>
        <v>S:0 G:1 GR:1</v>
      </c>
    </row>
    <row r="270" spans="1:85" x14ac:dyDescent="0.25">
      <c r="A270" s="14">
        <v>5073</v>
      </c>
      <c r="B270" s="15" t="s">
        <v>1828</v>
      </c>
      <c r="C270" s="15" t="s">
        <v>72</v>
      </c>
      <c r="D270" s="15" t="s">
        <v>57</v>
      </c>
      <c r="E270" s="15">
        <f>VLOOKUP(B270, 'Rookie Year'!$A$2:$B$55679,2,FALSE)</f>
        <v>2019</v>
      </c>
      <c r="F270" s="15">
        <v>2023</v>
      </c>
      <c r="G270" s="15" t="s">
        <v>42</v>
      </c>
      <c r="H270" s="15" t="s">
        <v>1928</v>
      </c>
      <c r="I270" s="16">
        <v>1</v>
      </c>
      <c r="J270" s="15">
        <v>2</v>
      </c>
      <c r="K270" s="17">
        <f>IF(AND(G270&lt;&gt;"N",R270="N/A"), IF(I270&lt;4, 0, 0.25),IF(I270=1, IF(J270=1,0.25, 0.25), IF(I270&lt;13, 0.25, IF(I270&lt;26, 0.4, IF(I270&lt;51, 0.6, 0.75)))))</f>
        <v>0.25</v>
      </c>
      <c r="L270" s="16">
        <f>I270-M270</f>
        <v>0</v>
      </c>
      <c r="M270" s="16">
        <f>ROUNDUP(I270*K270,0)</f>
        <v>1</v>
      </c>
      <c r="N270" s="16">
        <f>M270*J270</f>
        <v>2</v>
      </c>
      <c r="O270" s="16">
        <v>1</v>
      </c>
      <c r="P270" s="16">
        <v>0</v>
      </c>
      <c r="Q270" s="16">
        <f>N270-O270-P270</f>
        <v>1</v>
      </c>
      <c r="R270" s="15" t="s">
        <v>75</v>
      </c>
      <c r="S270" s="15">
        <f>IF(R270="N/A", J270-($B$1-F270), J270-($B$1-R270))</f>
        <v>1</v>
      </c>
      <c r="T270" s="16">
        <v>1</v>
      </c>
      <c r="U270" s="16" t="str">
        <f>IF($S270&lt;2, "N/A", $M270)</f>
        <v>N/A</v>
      </c>
      <c r="V270" s="16" t="str">
        <f>IF($S270&lt;3, "N/A", $M270)</f>
        <v>N/A</v>
      </c>
      <c r="W270" s="16" t="str">
        <f>IF($S270&lt;4, "N/A", $M270)</f>
        <v>N/A</v>
      </c>
      <c r="X270" s="16" t="str">
        <f>IF($S270&lt;5, "N/A", $M270)</f>
        <v>N/A</v>
      </c>
      <c r="Y270" s="15" t="str">
        <f>IF(SUM(T270:X270)&lt;&gt;Q270, "CHECK", "OK")</f>
        <v>OK</v>
      </c>
      <c r="Z270" s="15" t="str">
        <f>IF(F270=$B$1, "No", IF(S270=1, "Yes", "No"))</f>
        <v>Yes</v>
      </c>
      <c r="AA270" s="18" t="str">
        <f>IF(C270="DM", "N/A", IF(Z270="No","N/A",VLOOKUP(B270,'Extension List'!$A$3:$R$1972,18,FALSE)))</f>
        <v>N/A</v>
      </c>
      <c r="AB270" s="15" t="str">
        <f>IF(C270="DM", "N/A", IF(Z270="No","N/A",VLOOKUP(B270,'Extension List'!$A$3:$T$1972,20,FALSE)))</f>
        <v>N/A</v>
      </c>
      <c r="AC270" s="15" t="str">
        <f>IF(AA270="N/A", "N/A", 0)</f>
        <v>N/A</v>
      </c>
      <c r="AD270" s="16" t="str">
        <f>IF(AE270="N/A", "N/A", AA270-AE270)</f>
        <v>N/A</v>
      </c>
      <c r="AE270" s="16" t="str">
        <f>IF(AA270="N/A", "N/A", IF(AC270&gt;0, IF(AA270&lt;13, ROUNDUP(0.25*AA270,0), IF(AA270&lt;26, ROUNDUP(0.4*AA270,0), IF(AA270&lt;51, ROUNDUP(0.6*AA270,0), ROUNDUP(0.75*AA270,0)))), "N/A"))</f>
        <v>N/A</v>
      </c>
      <c r="AF270" s="16" t="str">
        <f>IF(AD270="N/A","N/A", (AE270*AC270)+Q270)</f>
        <v>N/A</v>
      </c>
      <c r="AG270" s="16" t="str">
        <f>IF($AF270="N/A", "N/A", "TBC")</f>
        <v>N/A</v>
      </c>
      <c r="AH270" s="16" t="str">
        <f>IF($AF270="N/A", "N/A", "TBC")</f>
        <v>N/A</v>
      </c>
      <c r="AI270" s="16" t="str">
        <f>IF($AF270="N/A","N/A",IF(AC270&gt;1,"TBC","N/A"))</f>
        <v>N/A</v>
      </c>
      <c r="AJ270" s="16" t="str">
        <f>IF($AF270="N/A","N/A",IF(AC270&gt;2,"TBC","N/A"))</f>
        <v>N/A</v>
      </c>
      <c r="AK270" s="16" t="str">
        <f>IF($AF270="N/A","N/A",IF(AC270&gt;3,"TBC","N/A"))</f>
        <v>N/A</v>
      </c>
      <c r="AL270" s="16" t="str">
        <f>IF(AC270="N/A","N/A",IF(AC270&gt;0,IF(SUM(AG270:AK270)&lt;&gt;AF270,"CHECK","OK"),"N/A"))</f>
        <v>N/A</v>
      </c>
      <c r="AM270" s="16">
        <f>IF(AD270="N/A", L270+T270, L270+AG270)</f>
        <v>1</v>
      </c>
      <c r="AN270" s="16" t="str">
        <f>IF(AD270="N/A", IF(U270="N/A", "N/A", L270+U270), AD270+AH270)</f>
        <v>N/A</v>
      </c>
      <c r="AO270" s="16" t="str">
        <f>IF(AD270="N/A", IF(V270="N/A", "N/A", L270+V270), IF(AI270="N/A", "N/A", AD270+AI270))</f>
        <v>N/A</v>
      </c>
      <c r="AP270" s="16" t="str">
        <f>IF(AD270="N/A", IF(W270="N/A", "N/A", L270+W270), IF(AJ270="N/A", "N/A", AD270+AJ270))</f>
        <v>N/A</v>
      </c>
      <c r="AQ270" s="16" t="str">
        <f>IF(AD270="N/A", IF(X270="N/A", "N/A", L270+X270), IF(AK270="N/A", "N/A", AD270+AK270))</f>
        <v>N/A</v>
      </c>
      <c r="AR270" s="15" t="s">
        <v>40</v>
      </c>
      <c r="AS270" s="15" t="s">
        <v>40</v>
      </c>
      <c r="AT270" s="15" t="s">
        <v>40</v>
      </c>
      <c r="AU270" s="15" t="s">
        <v>40</v>
      </c>
      <c r="AV270" s="15" t="s">
        <v>40</v>
      </c>
      <c r="AW270" s="15" t="s">
        <v>40</v>
      </c>
      <c r="AX270" s="15" t="s">
        <v>40</v>
      </c>
      <c r="AY270" s="15" t="s">
        <v>40</v>
      </c>
      <c r="AZ270" s="15" t="s">
        <v>40</v>
      </c>
      <c r="BA270" s="15" t="s">
        <v>40</v>
      </c>
      <c r="BB270" s="15" t="s">
        <v>40</v>
      </c>
      <c r="BC270" s="15" t="s">
        <v>40</v>
      </c>
      <c r="BD270" s="15" t="s">
        <v>40</v>
      </c>
      <c r="BE270" s="15" t="s">
        <v>40</v>
      </c>
      <c r="BF270" s="15" t="s">
        <v>40</v>
      </c>
      <c r="BG270" s="15" t="s">
        <v>40</v>
      </c>
      <c r="BH270" s="15" t="s">
        <v>40</v>
      </c>
      <c r="BI270" s="15"/>
      <c r="BJ270" s="16">
        <f>IF(AR270="R", $CA270, IF(OR(AR270="P", AR270="T", AR270="N"), 0, IF($C270="DM", $T270, IF(OR(AR270="Y", AR270="IR"),$AM270,IF(AR270="C", IF($BI270="Y", IF($AF270="N/A", $Q270, $AF270), IF($AG270="N/A", $T270,$AG270)))))))</f>
        <v>1</v>
      </c>
      <c r="BK270" s="16">
        <f>IF(AS270="R", $CA270, IF(OR(AS270="P", AS270="T", AS270="N"), 0, IF($C270="DM", $T270, IF(OR(AS270="Y", AS270="IR"),$AM270,IF(AS270="C", IF($BI270="Y", IF($AF270="N/A", $Q270, $AF270), IF($AG270="N/A", $T270,$AG270)))))))</f>
        <v>1</v>
      </c>
      <c r="BL270" s="16">
        <f>IF(AT270="R", $CA270, IF(OR(AT270="P", AT270="T", AT270="N"), 0, IF($C270="DM", $T270, IF(OR(AT270="Y", AT270="IR"),$AM270,IF(AT270="C", IF($BI270="Y", IF($AF270="N/A", $Q270, $AF270), IF($AG270="N/A", $T270,$AG270)))))))</f>
        <v>1</v>
      </c>
      <c r="BM270" s="16">
        <f>IF(AU270="R", $CA270, IF(OR(AU270="P", AU270="T", AU270="N"), 0, IF($C270="DM", $T270, IF(OR(AU270="Y", AU270="IR"),$AM270,IF(AU270="C", IF($BI270="Y", IF($AF270="N/A", $Q270, $AF270), IF($AG270="N/A", $T270,$AG270)))))))</f>
        <v>1</v>
      </c>
      <c r="BN270" s="16">
        <f>IF(AV270="R", $CA270, IF(OR(AV270="P", AV270="T", AV270="N"), 0, IF($C270="DM", $T270, IF(OR(AV270="Y", AV270="IR"),$AM270,IF(AV270="C", IF($BI270="Y", IF($AF270="N/A", $Q270, $AF270), IF($AG270="N/A", $T270,$AG270)))))))</f>
        <v>1</v>
      </c>
      <c r="BO270" s="16">
        <f>IF(AW270="R", $CA270, IF(OR(AW270="P", AW270="T", AW270="N"), 0, IF($C270="DM", $T270, IF(OR(AW270="Y", AW270="IR"),$AM270,IF(AW270="C", IF($BI270="Y", IF($AF270="N/A", $Q270, $AF270), IF($AG270="N/A", $T270,$AG270)))))))</f>
        <v>1</v>
      </c>
      <c r="BP270" s="16">
        <f>IF(AX270="R", $CA270, IF(OR(AX270="P", AX270="T", AX270="N"), 0, IF($C270="DM", $T270, IF(OR(AX270="Y", AX270="IR"),$AM270,IF(AX270="C", IF($BI270="Y", IF($AF270="N/A", $Q270, $AF270), IF($AG270="N/A", $T270,$AG270)))))))</f>
        <v>1</v>
      </c>
      <c r="BQ270" s="16">
        <f>IF(AY270="R", $CA270, IF(OR(AY270="P", AY270="T", AY270="N"), 0, IF($C270="DM", $T270, IF(OR(AY270="Y", AY270="IR"),$AM270,IF(AY270="C", IF($BI270="Y", IF($AF270="N/A", $Q270, $AF270), IF($AG270="N/A", $T270,$AG270)))))))</f>
        <v>1</v>
      </c>
      <c r="BR270" s="16">
        <f>IF(AZ270="R", $CA270, IF(OR(AZ270="P", AZ270="T", AZ270="N"), 0, IF($C270="DM", $T270, IF(OR(AZ270="Y", AZ270="IR"),$AM270,IF(AZ270="C", IF($BI270="Y", IF($AF270="N/A", $Q270, $AF270), IF($AG270="N/A", $T270,$AG270)))))))</f>
        <v>1</v>
      </c>
      <c r="BS270" s="16">
        <f>IF(BA270="R", $CA270, IF(OR(BA270="P", BA270="T", BA270="N"), 0, IF($C270="DM", $T270, IF(OR(BA270="Y", BA270="IR"),$AM270,IF(BA270="C", IF($BI270="Y", IF($AF270="N/A", $Q270, $AF270), IF($AG270="N/A", $T270,$AG270)))))))</f>
        <v>1</v>
      </c>
      <c r="BT270" s="16">
        <f>IF(BB270="R", $CA270, IF(OR(BB270="P", BB270="T", BB270="N"), 0, IF($C270="DM", $T270, IF(OR(BB270="Y", BB270="IR"),$AM270,IF(BB270="C", IF($BI270="Y", IF($BA270="C", IF($AF270="N/A", $Q270, $AF270), IF($AF270="N/A", $T270, $AM270)), IF($AG270="N/A", $T270,$AG270)))))))</f>
        <v>1</v>
      </c>
      <c r="BU270" s="16">
        <f>IF(BC270="R", $CA270, IF(OR(BC270="P", BC270="T", BC270="N"), 0, IF($C270="DM", $T270, IF(OR(BC270="Y", BC270="IR"),$AM270,IF(BC270="C", IF($BI270="Y", IF($BA270="C", IF($AF270="N/A", $Q270, $AF270), IF($AF270="N/A", $T270, $AM270)), IF($AG270="N/A", $T270,$AG270)))))))</f>
        <v>1</v>
      </c>
      <c r="BV270" s="16">
        <f>IF(BD270="R", $CA270, IF(OR(BD270="P", BD270="T", BD270="N"), 0, IF($C270="DM", $T270, IF(OR(BD270="Y", BD270="IR"),$AM270,IF(BD270="C", IF($BI270="Y", IF($BA270="C", IF($AF270="N/A", $Q270, $AF270), IF($AF270="N/A", $T270, $AM270)), IF($AG270="N/A", $T270,$AG270)))))))</f>
        <v>1</v>
      </c>
      <c r="BW270" s="16">
        <f>IF(BE270="R", $CA270, IF(OR(BE270="P", BE270="T", BE270="N"), 0, IF($C270="DM", $T270, IF(OR(BE270="Y", BE270="IR"),$AM270,IF(BE270="C", IF($BI270="Y", IF($BA270="C", IF($AF270="N/A", $Q270, $AF270), IF($AF270="N/A", $T270, $AM270)), IF($AG270="N/A", $T270,$AG270)))))))</f>
        <v>1</v>
      </c>
      <c r="BX270" s="16">
        <f>IF(BF270="R", $CA270, IF(OR(BF270="P", BF270="T", BF270="N"), 0, IF($C270="DM", $T270, IF(OR(BF270="Y", BF270="IR"),$AM270,IF(BF270="C", IF($BI270="Y", IF($BA270="C", IF($AF270="N/A", $Q270, $AF270), IF($AF270="N/A", $T270, $AM270)), IF($AG270="N/A", $T270,$AG270)))))))</f>
        <v>1</v>
      </c>
      <c r="BY270" s="16">
        <f>IF(BG270="R", $CA270, IF(OR(BG270="P", BG270="T", BG270="N"), 0, IF($C270="DM", $T270, IF(OR(BG270="Y", BG270="IR"),$AM270,IF(BG270="C", IF($BI270="Y", IF($BA270="C", IF($AF270="N/A", $Q270, $AF270), IF($AF270="N/A", $T270, $AM270)), IF($AG270="N/A", $T270,$AG270)))))))</f>
        <v>1</v>
      </c>
      <c r="BZ270" s="16">
        <f>IF(BH270="R", $CA270, IF(OR(BH270="P", BH270="T", BH270="N"), 0, IF($C270="DM", $T270, IF(OR(BH270="Y", BH270="IR"),$AM270,IF(BH270="C", IF($BI270="Y", IF($BA270="C", IF($AF270="N/A", $Q270, $AF270), IF($AF270="N/A", $T270, $AM270)), IF($AG270="N/A", $T270,$AG270)))))))</f>
        <v>1</v>
      </c>
      <c r="CA270" s="15" t="s">
        <v>75</v>
      </c>
      <c r="CB270" s="16">
        <f>BZ270</f>
        <v>1</v>
      </c>
      <c r="CC270" s="15" t="str">
        <f>IF(OR($BH270="T", $BH270="R"), 0, IF($BH270="C", IF($BI270="Y", IF($BA270="C", 0, IF(AF270="N/A", Q270-T270, AF270-AG270)), IF($AF270="N/A", U270, AH270)), AN270))</f>
        <v>N/A</v>
      </c>
      <c r="CD270" s="15" t="str">
        <f>IF(OR($BH270="T", $BH270="R"), 0, IF($BH270="C", IF($BI270="Y", 0, IF($AF270="N/A", V270, AI270)), AO270))</f>
        <v>N/A</v>
      </c>
      <c r="CE270" s="15" t="str">
        <f>IF(OR($BH270="T", $BH270="R"), 0, IF($BH270="C", IF($BI270="Y", 0, IF($AF270="N/A", W270, AJ270)), AP270))</f>
        <v>N/A</v>
      </c>
      <c r="CF270" s="15" t="str">
        <f>IF(OR($BH270="T", $BH270="R"), 0, IF($BH270="C", IF($BI270="Y", 0, IF($AF270="N/A", X270, AK270)), AQ270))</f>
        <v>N/A</v>
      </c>
      <c r="CG270" t="str">
        <f>IF(AC270="N/A", "S:"&amp;L270&amp;" G:"&amp;M270&amp;" GR:"&amp;Q270, IF(AC270=0, "S:"&amp;L270&amp;" G:"&amp;M270&amp;" GR:"&amp;Q270, "S:"&amp;L270&amp;"/"&amp;AD270&amp;" G:"&amp;AE270&amp;" GR:"&amp;AF270))</f>
        <v>S:0 G:1 GR:1</v>
      </c>
    </row>
    <row r="271" spans="1:85" x14ac:dyDescent="0.25">
      <c r="A271" s="14">
        <v>4034</v>
      </c>
      <c r="B271" s="15" t="s">
        <v>891</v>
      </c>
      <c r="C271" s="15" t="s">
        <v>61</v>
      </c>
      <c r="D271" s="15" t="s">
        <v>54</v>
      </c>
      <c r="E271" s="15">
        <f>VLOOKUP(B271, 'Rookie Year'!$A$2:$B$55679,2,FALSE)</f>
        <v>2018</v>
      </c>
      <c r="F271" s="15">
        <v>2021</v>
      </c>
      <c r="G271" s="15" t="s">
        <v>42</v>
      </c>
      <c r="H271" s="15" t="s">
        <v>1928</v>
      </c>
      <c r="I271" s="16">
        <v>40</v>
      </c>
      <c r="J271" s="15">
        <v>5</v>
      </c>
      <c r="K271" s="17">
        <f>IF(AND(G271&lt;&gt;"N",R271="N/A"), IF(I271&lt;4, 0, 0.25),IF(I271=1, IF(J271=1,0.25, 0.25), IF(I271&lt;13, 0.25, IF(I271&lt;26, 0.4, IF(I271&lt;51, 0.6, 0.75)))))</f>
        <v>0.6</v>
      </c>
      <c r="L271" s="16">
        <f>I271-M271</f>
        <v>16</v>
      </c>
      <c r="M271" s="16">
        <f>ROUNDUP(I271*K271,0)</f>
        <v>24</v>
      </c>
      <c r="N271" s="16">
        <f>M271*J271</f>
        <v>120</v>
      </c>
      <c r="O271" s="16">
        <v>120</v>
      </c>
      <c r="P271" s="16">
        <v>0</v>
      </c>
      <c r="Q271" s="16">
        <f>N271-O271-P271</f>
        <v>0</v>
      </c>
      <c r="R271" s="15" t="s">
        <v>75</v>
      </c>
      <c r="S271" s="15">
        <f>IF(R271="N/A", J271-($B$1-F271), J271-($B$1-R271))</f>
        <v>2</v>
      </c>
      <c r="T271" s="16">
        <v>0</v>
      </c>
      <c r="U271" s="16">
        <v>0</v>
      </c>
      <c r="V271" s="16" t="str">
        <f>IF($S271&lt;3, "N/A", $M271)</f>
        <v>N/A</v>
      </c>
      <c r="W271" s="16" t="str">
        <f>IF($S271&lt;4, "N/A", $M271)</f>
        <v>N/A</v>
      </c>
      <c r="X271" s="16" t="str">
        <f>IF($S271&lt;5, "N/A", $M271)</f>
        <v>N/A</v>
      </c>
      <c r="Y271" s="15" t="str">
        <f>IF(SUM(T271:X271)&lt;&gt;Q271, "CHECK", "OK")</f>
        <v>OK</v>
      </c>
      <c r="Z271" s="15" t="str">
        <f>IF(F271=$B$1, "No", IF(S271=1, "Yes", "No"))</f>
        <v>No</v>
      </c>
      <c r="AA271" s="18" t="str">
        <f>IF(C271="DM", "N/A", IF(Z271="No","N/A",VLOOKUP(B271,'Extension List'!$A$3:$R$1972,18,FALSE)))</f>
        <v>N/A</v>
      </c>
      <c r="AB271" s="15" t="str">
        <f>IF(C271="DM", "N/A", IF(Z271="No","N/A",VLOOKUP(B271,'Extension List'!$A$3:$T$1972,20,FALSE)))</f>
        <v>N/A</v>
      </c>
      <c r="AC271" s="15" t="str">
        <f>IF(AA271="N/A", "N/A", 0)</f>
        <v>N/A</v>
      </c>
      <c r="AD271" s="16" t="str">
        <f>IF(AE271="N/A", "N/A", AA271-AE271)</f>
        <v>N/A</v>
      </c>
      <c r="AE271" s="16" t="str">
        <f>IF(AA271="N/A", "N/A", IF(AC271&gt;0, IF(AA271&lt;13, ROUNDUP(0.25*AA271,0), IF(AA271&lt;26, ROUNDUP(0.4*AA271,0), IF(AA271&lt;51, ROUNDUP(0.6*AA271,0), ROUNDUP(0.75*AA271,0)))), "N/A"))</f>
        <v>N/A</v>
      </c>
      <c r="AF271" s="16" t="str">
        <f>IF(AD271="N/A","N/A", (AE271*AC271)+Q271)</f>
        <v>N/A</v>
      </c>
      <c r="AG271" s="16" t="str">
        <f>IF($AF271="N/A", "N/A", "TBC")</f>
        <v>N/A</v>
      </c>
      <c r="AH271" s="16" t="str">
        <f>IF($AF271="N/A", "N/A", "TBC")</f>
        <v>N/A</v>
      </c>
      <c r="AI271" s="16" t="str">
        <f>IF($AF271="N/A","N/A",IF(AC271&gt;1,"TBC","N/A"))</f>
        <v>N/A</v>
      </c>
      <c r="AJ271" s="16" t="str">
        <f>IF($AF271="N/A","N/A",IF(AC271&gt;2,"TBC","N/A"))</f>
        <v>N/A</v>
      </c>
      <c r="AK271" s="16" t="str">
        <f>IF($AF271="N/A","N/A",IF(AC271&gt;3,"TBC","N/A"))</f>
        <v>N/A</v>
      </c>
      <c r="AL271" s="16" t="str">
        <f>IF(AC271="N/A","N/A",IF(AC271&gt;0,IF(SUM(AG271:AK271)&lt;&gt;AF271,"CHECK","OK"),"N/A"))</f>
        <v>N/A</v>
      </c>
      <c r="AM271" s="16">
        <f>IF(AD271="N/A", L271+T271, L271+AG271)</f>
        <v>16</v>
      </c>
      <c r="AN271" s="16">
        <f>IF(AD271="N/A", IF(U271="N/A", "N/A", L271+U271), AD271+AH271)</f>
        <v>16</v>
      </c>
      <c r="AO271" s="16" t="str">
        <f>IF(AD271="N/A", IF(V271="N/A", "N/A", L271+V271), IF(AI271="N/A", "N/A", AD271+AI271))</f>
        <v>N/A</v>
      </c>
      <c r="AP271" s="16" t="str">
        <f>IF(AD271="N/A", IF(W271="N/A", "N/A", L271+W271), IF(AJ271="N/A", "N/A", AD271+AJ271))</f>
        <v>N/A</v>
      </c>
      <c r="AQ271" s="16" t="str">
        <f>IF(AD271="N/A", IF(X271="N/A", "N/A", L271+X271), IF(AK271="N/A", "N/A", AD271+AK271))</f>
        <v>N/A</v>
      </c>
      <c r="AR271" s="15" t="s">
        <v>40</v>
      </c>
      <c r="AS271" s="15" t="s">
        <v>40</v>
      </c>
      <c r="AT271" s="15" t="s">
        <v>40</v>
      </c>
      <c r="AU271" s="15" t="s">
        <v>40</v>
      </c>
      <c r="AV271" s="15" t="s">
        <v>40</v>
      </c>
      <c r="AW271" s="15" t="s">
        <v>40</v>
      </c>
      <c r="AX271" s="15" t="s">
        <v>40</v>
      </c>
      <c r="AY271" s="15" t="s">
        <v>40</v>
      </c>
      <c r="AZ271" s="15" t="s">
        <v>40</v>
      </c>
      <c r="BA271" s="15" t="s">
        <v>40</v>
      </c>
      <c r="BB271" s="15" t="s">
        <v>40</v>
      </c>
      <c r="BC271" s="15" t="s">
        <v>40</v>
      </c>
      <c r="BD271" s="15" t="s">
        <v>40</v>
      </c>
      <c r="BE271" s="15" t="s">
        <v>40</v>
      </c>
      <c r="BF271" s="15" t="s">
        <v>40</v>
      </c>
      <c r="BG271" s="15" t="s">
        <v>40</v>
      </c>
      <c r="BH271" s="15" t="s">
        <v>40</v>
      </c>
      <c r="BI271" s="15"/>
      <c r="BJ271" s="16">
        <f>IF(AR271="R", $CA271, IF(OR(AR271="P", AR271="T", AR271="N"), 0, IF($C271="DM", $T271, IF(OR(AR271="Y", AR271="IR"),$AM271,IF(AR271="C", IF($BI271="Y", IF($AF271="N/A", $Q271, $AF271), IF($AG271="N/A", $T271,$AG271)))))))</f>
        <v>16</v>
      </c>
      <c r="BK271" s="16">
        <f>IF(AS271="R", $CA271, IF(OR(AS271="P", AS271="T", AS271="N"), 0, IF($C271="DM", $T271, IF(OR(AS271="Y", AS271="IR"),$AM271,IF(AS271="C", IF($BI271="Y", IF($AF271="N/A", $Q271, $AF271), IF($AG271="N/A", $T271,$AG271)))))))</f>
        <v>16</v>
      </c>
      <c r="BL271" s="16">
        <f>IF(AT271="R", $CA271, IF(OR(AT271="P", AT271="T", AT271="N"), 0, IF($C271="DM", $T271, IF(OR(AT271="Y", AT271="IR"),$AM271,IF(AT271="C", IF($BI271="Y", IF($AF271="N/A", $Q271, $AF271), IF($AG271="N/A", $T271,$AG271)))))))</f>
        <v>16</v>
      </c>
      <c r="BM271" s="16">
        <f>IF(AU271="R", $CA271, IF(OR(AU271="P", AU271="T", AU271="N"), 0, IF($C271="DM", $T271, IF(OR(AU271="Y", AU271="IR"),$AM271,IF(AU271="C", IF($BI271="Y", IF($AF271="N/A", $Q271, $AF271), IF($AG271="N/A", $T271,$AG271)))))))</f>
        <v>16</v>
      </c>
      <c r="BN271" s="16">
        <f>IF(AV271="R", $CA271, IF(OR(AV271="P", AV271="T", AV271="N"), 0, IF($C271="DM", $T271, IF(OR(AV271="Y", AV271="IR"),$AM271,IF(AV271="C", IF($BI271="Y", IF($AF271="N/A", $Q271, $AF271), IF($AG271="N/A", $T271,$AG271)))))))</f>
        <v>16</v>
      </c>
      <c r="BO271" s="16">
        <f>IF(AW271="R", $CA271, IF(OR(AW271="P", AW271="T", AW271="N"), 0, IF($C271="DM", $T271, IF(OR(AW271="Y", AW271="IR"),$AM271,IF(AW271="C", IF($BI271="Y", IF($AF271="N/A", $Q271, $AF271), IF($AG271="N/A", $T271,$AG271)))))))</f>
        <v>16</v>
      </c>
      <c r="BP271" s="16">
        <f>IF(AX271="R", $CA271, IF(OR(AX271="P", AX271="T", AX271="N"), 0, IF($C271="DM", $T271, IF(OR(AX271="Y", AX271="IR"),$AM271,IF(AX271="C", IF($BI271="Y", IF($AF271="N/A", $Q271, $AF271), IF($AG271="N/A", $T271,$AG271)))))))</f>
        <v>16</v>
      </c>
      <c r="BQ271" s="16">
        <f>IF(AY271="R", $CA271, IF(OR(AY271="P", AY271="T", AY271="N"), 0, IF($C271="DM", $T271, IF(OR(AY271="Y", AY271="IR"),$AM271,IF(AY271="C", IF($BI271="Y", IF($AF271="N/A", $Q271, $AF271), IF($AG271="N/A", $T271,$AG271)))))))</f>
        <v>16</v>
      </c>
      <c r="BR271" s="16">
        <f>IF(AZ271="R", $CA271, IF(OR(AZ271="P", AZ271="T", AZ271="N"), 0, IF($C271="DM", $T271, IF(OR(AZ271="Y", AZ271="IR"),$AM271,IF(AZ271="C", IF($BI271="Y", IF($AF271="N/A", $Q271, $AF271), IF($AG271="N/A", $T271,$AG271)))))))</f>
        <v>16</v>
      </c>
      <c r="BS271" s="16">
        <f>IF(BA271="R", $CA271, IF(OR(BA271="P", BA271="T", BA271="N"), 0, IF($C271="DM", $T271, IF(OR(BA271="Y", BA271="IR"),$AM271,IF(BA271="C", IF($BI271="Y", IF($AF271="N/A", $Q271, $AF271), IF($AG271="N/A", $T271,$AG271)))))))</f>
        <v>16</v>
      </c>
      <c r="BT271" s="16">
        <f>IF(BB271="R", $CA271, IF(OR(BB271="P", BB271="T", BB271="N"), 0, IF($C271="DM", $T271, IF(OR(BB271="Y", BB271="IR"),$AM271,IF(BB271="C", IF($BI271="Y", IF($BA271="C", IF($AF271="N/A", $Q271, $AF271), IF($AF271="N/A", $T271, $AM271)), IF($AG271="N/A", $T271,$AG271)))))))</f>
        <v>16</v>
      </c>
      <c r="BU271" s="16">
        <f>IF(BC271="R", $CA271, IF(OR(BC271="P", BC271="T", BC271="N"), 0, IF($C271="DM", $T271, IF(OR(BC271="Y", BC271="IR"),$AM271,IF(BC271="C", IF($BI271="Y", IF($BA271="C", IF($AF271="N/A", $Q271, $AF271), IF($AF271="N/A", $T271, $AM271)), IF($AG271="N/A", $T271,$AG271)))))))</f>
        <v>16</v>
      </c>
      <c r="BV271" s="16">
        <f>IF(BD271="R", $CA271, IF(OR(BD271="P", BD271="T", BD271="N"), 0, IF($C271="DM", $T271, IF(OR(BD271="Y", BD271="IR"),$AM271,IF(BD271="C", IF($BI271="Y", IF($BA271="C", IF($AF271="N/A", $Q271, $AF271), IF($AF271="N/A", $T271, $AM271)), IF($AG271="N/A", $T271,$AG271)))))))</f>
        <v>16</v>
      </c>
      <c r="BW271" s="16">
        <f>IF(BE271="R", $CA271, IF(OR(BE271="P", BE271="T", BE271="N"), 0, IF($C271="DM", $T271, IF(OR(BE271="Y", BE271="IR"),$AM271,IF(BE271="C", IF($BI271="Y", IF($BA271="C", IF($AF271="N/A", $Q271, $AF271), IF($AF271="N/A", $T271, $AM271)), IF($AG271="N/A", $T271,$AG271)))))))</f>
        <v>16</v>
      </c>
      <c r="BX271" s="16">
        <f>IF(BF271="R", $CA271, IF(OR(BF271="P", BF271="T", BF271="N"), 0, IF($C271="DM", $T271, IF(OR(BF271="Y", BF271="IR"),$AM271,IF(BF271="C", IF($BI271="Y", IF($BA271="C", IF($AF271="N/A", $Q271, $AF271), IF($AF271="N/A", $T271, $AM271)), IF($AG271="N/A", $T271,$AG271)))))))</f>
        <v>16</v>
      </c>
      <c r="BY271" s="16">
        <f>IF(BG271="R", $CA271, IF(OR(BG271="P", BG271="T", BG271="N"), 0, IF($C271="DM", $T271, IF(OR(BG271="Y", BG271="IR"),$AM271,IF(BG271="C", IF($BI271="Y", IF($BA271="C", IF($AF271="N/A", $Q271, $AF271), IF($AF271="N/A", $T271, $AM271)), IF($AG271="N/A", $T271,$AG271)))))))</f>
        <v>16</v>
      </c>
      <c r="BZ271" s="16">
        <f>IF(BH271="R", $CA271, IF(OR(BH271="P", BH271="T", BH271="N"), 0, IF($C271="DM", $T271, IF(OR(BH271="Y", BH271="IR"),$AM271,IF(BH271="C", IF($BI271="Y", IF($BA271="C", IF($AF271="N/A", $Q271, $AF271), IF($AF271="N/A", $T271, $AM271)), IF($AG271="N/A", $T271,$AG271)))))))</f>
        <v>16</v>
      </c>
      <c r="CA271" s="15" t="s">
        <v>75</v>
      </c>
      <c r="CB271" s="16">
        <f>BZ271</f>
        <v>16</v>
      </c>
      <c r="CC271" s="15">
        <f>IF(OR($BH271="T", $BH271="R"), 0, IF($BH271="C", IF($BI271="Y", IF($BA271="C", 0, IF(AF271="N/A", Q271-T271, AF271-AG271)), IF($AF271="N/A", U271, AH271)), AN271))</f>
        <v>16</v>
      </c>
      <c r="CD271" s="15" t="str">
        <f>IF(OR($BH271="T", $BH271="R"), 0, IF($BH271="C", IF($BI271="Y", 0, IF($AF271="N/A", V271, AI271)), AO271))</f>
        <v>N/A</v>
      </c>
      <c r="CE271" s="15" t="str">
        <f>IF(OR($BH271="T", $BH271="R"), 0, IF($BH271="C", IF($BI271="Y", 0, IF($AF271="N/A", W271, AJ271)), AP271))</f>
        <v>N/A</v>
      </c>
      <c r="CF271" s="15" t="str">
        <f>IF(OR($BH271="T", $BH271="R"), 0, IF($BH271="C", IF($BI271="Y", 0, IF($AF271="N/A", X271, AK271)), AQ271))</f>
        <v>N/A</v>
      </c>
      <c r="CG271" t="str">
        <f>IF(AC271="N/A", "S:"&amp;L271&amp;" G:"&amp;M271&amp;" GR:"&amp;Q271, IF(AC271=0, "S:"&amp;L271&amp;" G:"&amp;M271&amp;" GR:"&amp;Q271, "S:"&amp;L271&amp;"/"&amp;AD271&amp;" G:"&amp;AE271&amp;" GR:"&amp;AF271))</f>
        <v>S:16 G:24 GR:0</v>
      </c>
    </row>
    <row r="272" spans="1:85" x14ac:dyDescent="0.25">
      <c r="A272" s="14">
        <v>4157</v>
      </c>
      <c r="B272" s="15" t="s">
        <v>2352</v>
      </c>
      <c r="C272" s="15" t="s">
        <v>61</v>
      </c>
      <c r="D272" s="15" t="s">
        <v>54</v>
      </c>
      <c r="E272" s="15">
        <f>VLOOKUP(B272, 'Rookie Year'!$A$2:$B$55679,2,FALSE)</f>
        <v>2021</v>
      </c>
      <c r="F272" s="15">
        <v>2021</v>
      </c>
      <c r="G272" s="15" t="s">
        <v>40</v>
      </c>
      <c r="H272" s="15" t="s">
        <v>2162</v>
      </c>
      <c r="I272" s="16">
        <v>8</v>
      </c>
      <c r="J272" s="15">
        <v>4</v>
      </c>
      <c r="K272" s="17">
        <f>IF(AND(G272&lt;&gt;"N",R272="N/A"), IF(I272&lt;4, 0, 0.25),IF(I272=1, IF(J272=1,0.25, 0.25), IF(I272&lt;13, 0.25, IF(I272&lt;26, 0.4, IF(I272&lt;51, 0.6, 0.75)))))</f>
        <v>0.25</v>
      </c>
      <c r="L272" s="16">
        <f>I272-M272</f>
        <v>6</v>
      </c>
      <c r="M272" s="16">
        <f>ROUNDUP(I272*K272,0)</f>
        <v>2</v>
      </c>
      <c r="N272" s="16">
        <f>M272*J272</f>
        <v>8</v>
      </c>
      <c r="O272" s="16">
        <v>8</v>
      </c>
      <c r="P272" s="16">
        <v>0</v>
      </c>
      <c r="Q272" s="16">
        <f>N272-O272-P272</f>
        <v>0</v>
      </c>
      <c r="R272" s="15" t="s">
        <v>75</v>
      </c>
      <c r="S272" s="15">
        <f>IF(R272="N/A", J272-($B$1-F272), J272-($B$1-R272))</f>
        <v>1</v>
      </c>
      <c r="T272" s="16">
        <v>0</v>
      </c>
      <c r="U272" s="16" t="str">
        <f>IF($S272&lt;2, "N/A", $M272)</f>
        <v>N/A</v>
      </c>
      <c r="V272" s="16" t="str">
        <f>IF($S272&lt;3, "N/A", $M272)</f>
        <v>N/A</v>
      </c>
      <c r="W272" s="16" t="str">
        <f>IF($S272&lt;4, "N/A", $M272)</f>
        <v>N/A</v>
      </c>
      <c r="X272" s="16" t="str">
        <f>IF($S272&lt;5, "N/A", $M272)</f>
        <v>N/A</v>
      </c>
      <c r="Y272" s="15" t="str">
        <f>IF(SUM(T272:X272)&lt;&gt;Q272, "CHECK", "OK")</f>
        <v>OK</v>
      </c>
      <c r="Z272" s="15" t="str">
        <f>IF(F272=$B$1, "No", IF(S272=1, "Yes", "No"))</f>
        <v>Yes</v>
      </c>
      <c r="AA272" s="18">
        <f>IF(C272="DM", "N/A", IF(Z272="No","N/A",VLOOKUP(B272,'Extension List'!$A$3:$R$1972,18,FALSE)))</f>
        <v>1</v>
      </c>
      <c r="AB272" s="15">
        <f>IF(C272="DM", "N/A", IF(Z272="No","N/A",VLOOKUP(B272,'Extension List'!$A$3:$T$1972,20,FALSE)))</f>
        <v>1</v>
      </c>
      <c r="AC272" s="15">
        <f>IF(AA272="N/A", "N/A", 0)</f>
        <v>0</v>
      </c>
      <c r="AD272" s="16" t="str">
        <f>IF(AE272="N/A", "N/A", AA272-AE272)</f>
        <v>N/A</v>
      </c>
      <c r="AE272" s="16" t="str">
        <f>IF(AA272="N/A", "N/A", IF(AC272&gt;0, IF(AA272&lt;13, ROUNDUP(0.25*AA272,0), IF(AA272&lt;26, ROUNDUP(0.4*AA272,0), IF(AA272&lt;51, ROUNDUP(0.6*AA272,0), ROUNDUP(0.75*AA272,0)))), "N/A"))</f>
        <v>N/A</v>
      </c>
      <c r="AF272" s="16" t="str">
        <f>IF(AD272="N/A","N/A", (AE272*AC272)+Q272)</f>
        <v>N/A</v>
      </c>
      <c r="AG272" s="16" t="str">
        <f>IF($AF272="N/A", "N/A", "TBC")</f>
        <v>N/A</v>
      </c>
      <c r="AH272" s="16" t="str">
        <f>IF($AF272="N/A", "N/A", "TBC")</f>
        <v>N/A</v>
      </c>
      <c r="AI272" s="16" t="str">
        <f>IF($AF272="N/A","N/A",IF(AC272&gt;1,"TBC","N/A"))</f>
        <v>N/A</v>
      </c>
      <c r="AJ272" s="16" t="str">
        <f>IF($AF272="N/A","N/A",IF(AC272&gt;2,"TBC","N/A"))</f>
        <v>N/A</v>
      </c>
      <c r="AK272" s="16" t="str">
        <f>IF($AF272="N/A","N/A",IF(AC272&gt;3,"TBC","N/A"))</f>
        <v>N/A</v>
      </c>
      <c r="AL272" s="16" t="str">
        <f>IF(AC272="N/A","N/A",IF(AC272&gt;0,IF(SUM(AG272:AK272)&lt;&gt;AF272,"CHECK","OK"),"N/A"))</f>
        <v>N/A</v>
      </c>
      <c r="AM272" s="16">
        <f>IF(AD272="N/A", L272+T272, L272+AG272)</f>
        <v>6</v>
      </c>
      <c r="AN272" s="16" t="str">
        <f>IF(AD272="N/A", IF(U272="N/A", "N/A", L272+U272), AD272+AH272)</f>
        <v>N/A</v>
      </c>
      <c r="AO272" s="16" t="str">
        <f>IF(AD272="N/A", IF(V272="N/A", "N/A", L272+V272), IF(AI272="N/A", "N/A", AD272+AI272))</f>
        <v>N/A</v>
      </c>
      <c r="AP272" s="16" t="str">
        <f>IF(AD272="N/A", IF(W272="N/A", "N/A", L272+W272), IF(AJ272="N/A", "N/A", AD272+AJ272))</f>
        <v>N/A</v>
      </c>
      <c r="AQ272" s="16" t="str">
        <f>IF(AD272="N/A", IF(X272="N/A", "N/A", L272+X272), IF(AK272="N/A", "N/A", AD272+AK272))</f>
        <v>N/A</v>
      </c>
      <c r="AR272" s="15" t="s">
        <v>44</v>
      </c>
      <c r="AS272" s="15" t="s">
        <v>44</v>
      </c>
      <c r="AT272" s="15" t="s">
        <v>44</v>
      </c>
      <c r="AU272" s="15" t="s">
        <v>44</v>
      </c>
      <c r="AV272" s="15" t="s">
        <v>44</v>
      </c>
      <c r="AW272" s="15" t="s">
        <v>44</v>
      </c>
      <c r="AX272" s="15" t="s">
        <v>44</v>
      </c>
      <c r="AY272" s="15" t="s">
        <v>44</v>
      </c>
      <c r="AZ272" s="15" t="s">
        <v>44</v>
      </c>
      <c r="BA272" s="15" t="s">
        <v>44</v>
      </c>
      <c r="BB272" s="15" t="s">
        <v>44</v>
      </c>
      <c r="BC272" s="15" t="s">
        <v>44</v>
      </c>
      <c r="BD272" s="15" t="s">
        <v>44</v>
      </c>
      <c r="BE272" s="15" t="s">
        <v>44</v>
      </c>
      <c r="BF272" s="15" t="s">
        <v>44</v>
      </c>
      <c r="BG272" s="15" t="s">
        <v>44</v>
      </c>
      <c r="BH272" s="15" t="s">
        <v>44</v>
      </c>
      <c r="BI272" s="15"/>
      <c r="BJ272" s="16">
        <f>IF(AR272="R", $CA272, IF(OR(AR272="P", AR272="T", AR272="N"), 0, IF($C272="DM", $T272, IF(OR(AR272="Y", AR272="IR"),$AM272,IF(AR272="C", IF($BI272="Y", IF($AF272="N/A", $Q272, $AF272), IF($AG272="N/A", $T272,$AG272)))))))</f>
        <v>0</v>
      </c>
      <c r="BK272" s="16">
        <f>IF(AS272="R", $CA272, IF(OR(AS272="P", AS272="T", AS272="N"), 0, IF($C272="DM", $T272, IF(OR(AS272="Y", AS272="IR"),$AM272,IF(AS272="C", IF($BI272="Y", IF($AF272="N/A", $Q272, $AF272), IF($AG272="N/A", $T272,$AG272)))))))</f>
        <v>0</v>
      </c>
      <c r="BL272" s="16">
        <f>IF(AT272="R", $CA272, IF(OR(AT272="P", AT272="T", AT272="N"), 0, IF($C272="DM", $T272, IF(OR(AT272="Y", AT272="IR"),$AM272,IF(AT272="C", IF($BI272="Y", IF($AF272="N/A", $Q272, $AF272), IF($AG272="N/A", $T272,$AG272)))))))</f>
        <v>0</v>
      </c>
      <c r="BM272" s="16">
        <f>IF(AU272="R", $CA272, IF(OR(AU272="P", AU272="T", AU272="N"), 0, IF($C272="DM", $T272, IF(OR(AU272="Y", AU272="IR"),$AM272,IF(AU272="C", IF($BI272="Y", IF($AF272="N/A", $Q272, $AF272), IF($AG272="N/A", $T272,$AG272)))))))</f>
        <v>0</v>
      </c>
      <c r="BN272" s="16">
        <f>IF(AV272="R", $CA272, IF(OR(AV272="P", AV272="T", AV272="N"), 0, IF($C272="DM", $T272, IF(OR(AV272="Y", AV272="IR"),$AM272,IF(AV272="C", IF($BI272="Y", IF($AF272="N/A", $Q272, $AF272), IF($AG272="N/A", $T272,$AG272)))))))</f>
        <v>0</v>
      </c>
      <c r="BO272" s="16">
        <f>IF(AW272="R", $CA272, IF(OR(AW272="P", AW272="T", AW272="N"), 0, IF($C272="DM", $T272, IF(OR(AW272="Y", AW272="IR"),$AM272,IF(AW272="C", IF($BI272="Y", IF($AF272="N/A", $Q272, $AF272), IF($AG272="N/A", $T272,$AG272)))))))</f>
        <v>0</v>
      </c>
      <c r="BP272" s="16">
        <f>IF(AX272="R", $CA272, IF(OR(AX272="P", AX272="T", AX272="N"), 0, IF($C272="DM", $T272, IF(OR(AX272="Y", AX272="IR"),$AM272,IF(AX272="C", IF($BI272="Y", IF($AF272="N/A", $Q272, $AF272), IF($AG272="N/A", $T272,$AG272)))))))</f>
        <v>0</v>
      </c>
      <c r="BQ272" s="16">
        <f>IF(AY272="R", $CA272, IF(OR(AY272="P", AY272="T", AY272="N"), 0, IF($C272="DM", $T272, IF(OR(AY272="Y", AY272="IR"),$AM272,IF(AY272="C", IF($BI272="Y", IF($AF272="N/A", $Q272, $AF272), IF($AG272="N/A", $T272,$AG272)))))))</f>
        <v>0</v>
      </c>
      <c r="BR272" s="16">
        <f>IF(AZ272="R", $CA272, IF(OR(AZ272="P", AZ272="T", AZ272="N"), 0, IF($C272="DM", $T272, IF(OR(AZ272="Y", AZ272="IR"),$AM272,IF(AZ272="C", IF($BI272="Y", IF($AF272="N/A", $Q272, $AF272), IF($AG272="N/A", $T272,$AG272)))))))</f>
        <v>0</v>
      </c>
      <c r="BS272" s="16">
        <f>IF(BA272="R", $CA272, IF(OR(BA272="P", BA272="T", BA272="N"), 0, IF($C272="DM", $T272, IF(OR(BA272="Y", BA272="IR"),$AM272,IF(BA272="C", IF($BI272="Y", IF($AF272="N/A", $Q272, $AF272), IF($AG272="N/A", $T272,$AG272)))))))</f>
        <v>0</v>
      </c>
      <c r="BT272" s="16">
        <f>IF(BB272="R", $CA272, IF(OR(BB272="P", BB272="T", BB272="N"), 0, IF($C272="DM", $T272, IF(OR(BB272="Y", BB272="IR"),$AM272,IF(BB272="C", IF($BI272="Y", IF($BA272="C", IF($AF272="N/A", $Q272, $AF272), IF($AF272="N/A", $T272, $AM272)), IF($AG272="N/A", $T272,$AG272)))))))</f>
        <v>0</v>
      </c>
      <c r="BU272" s="16">
        <f>IF(BC272="R", $CA272, IF(OR(BC272="P", BC272="T", BC272="N"), 0, IF($C272="DM", $T272, IF(OR(BC272="Y", BC272="IR"),$AM272,IF(BC272="C", IF($BI272="Y", IF($BA272="C", IF($AF272="N/A", $Q272, $AF272), IF($AF272="N/A", $T272, $AM272)), IF($AG272="N/A", $T272,$AG272)))))))</f>
        <v>0</v>
      </c>
      <c r="BV272" s="16">
        <f>IF(BD272="R", $CA272, IF(OR(BD272="P", BD272="T", BD272="N"), 0, IF($C272="DM", $T272, IF(OR(BD272="Y", BD272="IR"),$AM272,IF(BD272="C", IF($BI272="Y", IF($BA272="C", IF($AF272="N/A", $Q272, $AF272), IF($AF272="N/A", $T272, $AM272)), IF($AG272="N/A", $T272,$AG272)))))))</f>
        <v>0</v>
      </c>
      <c r="BW272" s="16">
        <f>IF(BE272="R", $CA272, IF(OR(BE272="P", BE272="T", BE272="N"), 0, IF($C272="DM", $T272, IF(OR(BE272="Y", BE272="IR"),$AM272,IF(BE272="C", IF($BI272="Y", IF($BA272="C", IF($AF272="N/A", $Q272, $AF272), IF($AF272="N/A", $T272, $AM272)), IF($AG272="N/A", $T272,$AG272)))))))</f>
        <v>0</v>
      </c>
      <c r="BX272" s="16">
        <f>IF(BF272="R", $CA272, IF(OR(BF272="P", BF272="T", BF272="N"), 0, IF($C272="DM", $T272, IF(OR(BF272="Y", BF272="IR"),$AM272,IF(BF272="C", IF($BI272="Y", IF($BA272="C", IF($AF272="N/A", $Q272, $AF272), IF($AF272="N/A", $T272, $AM272)), IF($AG272="N/A", $T272,$AG272)))))))</f>
        <v>0</v>
      </c>
      <c r="BY272" s="16">
        <f>IF(BG272="R", $CA272, IF(OR(BG272="P", BG272="T", BG272="N"), 0, IF($C272="DM", $T272, IF(OR(BG272="Y", BG272="IR"),$AM272,IF(BG272="C", IF($BI272="Y", IF($BA272="C", IF($AF272="N/A", $Q272, $AF272), IF($AF272="N/A", $T272, $AM272)), IF($AG272="N/A", $T272,$AG272)))))))</f>
        <v>0</v>
      </c>
      <c r="BZ272" s="16">
        <f>IF(BH272="R", $CA272, IF(OR(BH272="P", BH272="T", BH272="N"), 0, IF($C272="DM", $T272, IF(OR(BH272="Y", BH272="IR"),$AM272,IF(BH272="C", IF($BI272="Y", IF($BA272="C", IF($AF272="N/A", $Q272, $AF272), IF($AF272="N/A", $T272, $AM272)), IF($AG272="N/A", $T272,$AG272)))))))</f>
        <v>0</v>
      </c>
      <c r="CA272" s="15" t="s">
        <v>75</v>
      </c>
      <c r="CB272" s="16">
        <f>BZ272</f>
        <v>0</v>
      </c>
      <c r="CC272" s="15" t="str">
        <f>IF(OR($BH272="T", $BH272="R"), 0, IF($BH272="C", IF($BI272="Y", IF($BA272="C", 0, IF(AF272="N/A", Q272-T272, AF272-AG272)), IF($AF272="N/A", U272, AH272)), AN272))</f>
        <v>N/A</v>
      </c>
      <c r="CD272" s="15" t="str">
        <f>IF(OR($BH272="T", $BH272="R"), 0, IF($BH272="C", IF($BI272="Y", 0, IF($AF272="N/A", V272, AI272)), AO272))</f>
        <v>N/A</v>
      </c>
      <c r="CE272" s="15" t="str">
        <f>IF(OR($BH272="T", $BH272="R"), 0, IF($BH272="C", IF($BI272="Y", 0, IF($AF272="N/A", W272, AJ272)), AP272))</f>
        <v>N/A</v>
      </c>
      <c r="CF272" s="15" t="str">
        <f>IF(OR($BH272="T", $BH272="R"), 0, IF($BH272="C", IF($BI272="Y", 0, IF($AF272="N/A", X272, AK272)), AQ272))</f>
        <v>N/A</v>
      </c>
      <c r="CG272" t="str">
        <f>IF(AC272="N/A", "S:"&amp;L272&amp;" G:"&amp;M272&amp;" GR:"&amp;Q272, IF(AC272=0, "S:"&amp;L272&amp;" G:"&amp;M272&amp;" GR:"&amp;Q272, "S:"&amp;L272&amp;"/"&amp;AD272&amp;" G:"&amp;AE272&amp;" GR:"&amp;AF272))</f>
        <v>S:6 G:2 GR:0</v>
      </c>
    </row>
    <row r="273" spans="1:85" x14ac:dyDescent="0.25">
      <c r="A273" s="14">
        <v>5503</v>
      </c>
      <c r="B273" s="15" t="s">
        <v>1146</v>
      </c>
      <c r="C273" s="15" t="s">
        <v>61</v>
      </c>
      <c r="D273" s="15" t="s">
        <v>54</v>
      </c>
      <c r="E273" s="15">
        <f>VLOOKUP(B273, 'Rookie Year'!$A$2:$B$55679,2,FALSE)</f>
        <v>2018</v>
      </c>
      <c r="F273" s="15">
        <v>2024</v>
      </c>
      <c r="G273" s="15" t="s">
        <v>42</v>
      </c>
      <c r="H273" s="15" t="s">
        <v>1928</v>
      </c>
      <c r="I273" s="16">
        <v>1</v>
      </c>
      <c r="J273" s="15">
        <v>1</v>
      </c>
      <c r="K273" s="17">
        <f>IF(AND(G273&lt;&gt;"N",R273="N/A"), IF(I273&lt;4, 0, 0.25),IF(I273=1, IF(J273=1,0.25, 0.25), IF(I273&lt;13, 0.25, IF(I273&lt;26, 0.4, IF(I273&lt;51, 0.6, 0.75)))))</f>
        <v>0.25</v>
      </c>
      <c r="L273" s="16">
        <f>I273-M273</f>
        <v>0</v>
      </c>
      <c r="M273" s="16">
        <f>ROUNDUP(I273*K273,0)</f>
        <v>1</v>
      </c>
      <c r="N273" s="16">
        <f>M273*J273</f>
        <v>1</v>
      </c>
      <c r="O273" s="16">
        <v>0</v>
      </c>
      <c r="P273" s="16">
        <v>0</v>
      </c>
      <c r="Q273" s="16">
        <f>N273-O273-P273</f>
        <v>1</v>
      </c>
      <c r="R273" s="15" t="s">
        <v>75</v>
      </c>
      <c r="S273" s="15">
        <f>IF(R273="N/A", J273-($B$1-F273), J273-($B$1-R273))</f>
        <v>1</v>
      </c>
      <c r="T273" s="16">
        <f>IF($S273&lt;1, "N/A", $M273)</f>
        <v>1</v>
      </c>
      <c r="U273" s="16" t="str">
        <f>IF($S273&lt;2, "N/A", $M273)</f>
        <v>N/A</v>
      </c>
      <c r="V273" s="16" t="str">
        <f>IF($S273&lt;3, "N/A", $M273)</f>
        <v>N/A</v>
      </c>
      <c r="W273" s="16" t="str">
        <f>IF($S273&lt;4, "N/A", $M273)</f>
        <v>N/A</v>
      </c>
      <c r="X273" s="16" t="str">
        <f>IF($S273&lt;5, "N/A", $M273)</f>
        <v>N/A</v>
      </c>
      <c r="Y273" s="15" t="str">
        <f>IF(SUM(T273:X273)&lt;&gt;Q273, "CHECK", "OK")</f>
        <v>OK</v>
      </c>
      <c r="Z273" s="15" t="str">
        <f>IF(F273=$B$1, "No", IF(S273=1, "Yes", "No"))</f>
        <v>No</v>
      </c>
      <c r="AA273" s="18" t="str">
        <f>IF(C273="DM", "N/A", IF(Z273="No","N/A",VLOOKUP(B273,'Extension List'!$A$3:$R$1972,18,FALSE)))</f>
        <v>N/A</v>
      </c>
      <c r="AB273" s="15" t="str">
        <f>IF(C273="DM", "N/A", IF(Z273="No","N/A",VLOOKUP(B273,'Extension List'!$A$3:$T$1972,20,FALSE)))</f>
        <v>N/A</v>
      </c>
      <c r="AC273" s="15" t="str">
        <f>IF(AA273="N/A", "N/A", 0)</f>
        <v>N/A</v>
      </c>
      <c r="AD273" s="16" t="str">
        <f>IF(AE273="N/A", "N/A", AA273-AE273)</f>
        <v>N/A</v>
      </c>
      <c r="AE273" s="16" t="str">
        <f>IF(AA273="N/A", "N/A", IF(AC273&gt;0, IF(AA273&lt;13, ROUNDUP(0.25*AA273,0), IF(AA273&lt;26, ROUNDUP(0.4*AA273,0), IF(AA273&lt;51, ROUNDUP(0.6*AA273,0), ROUNDUP(0.75*AA273,0)))), "N/A"))</f>
        <v>N/A</v>
      </c>
      <c r="AF273" s="16" t="str">
        <f>IF(AD273="N/A","N/A", (AE273*AC273)+Q273)</f>
        <v>N/A</v>
      </c>
      <c r="AG273" s="16" t="str">
        <f>IF($AF273="N/A", "N/A", "TBC")</f>
        <v>N/A</v>
      </c>
      <c r="AH273" s="16" t="str">
        <f>IF($AF273="N/A", "N/A", "TBC")</f>
        <v>N/A</v>
      </c>
      <c r="AI273" s="16" t="str">
        <f>IF($AF273="N/A","N/A",IF(AC273&gt;1,"TBC","N/A"))</f>
        <v>N/A</v>
      </c>
      <c r="AJ273" s="16" t="str">
        <f>IF($AF273="N/A","N/A",IF(AC273&gt;2,"TBC","N/A"))</f>
        <v>N/A</v>
      </c>
      <c r="AK273" s="16" t="str">
        <f>IF($AF273="N/A","N/A",IF(AC273&gt;3,"TBC","N/A"))</f>
        <v>N/A</v>
      </c>
      <c r="AL273" s="16" t="str">
        <f>IF(AC273="N/A","N/A",IF(AC273&gt;0,IF(SUM(AG273:AK273)&lt;&gt;AF273,"CHECK","OK"),"N/A"))</f>
        <v>N/A</v>
      </c>
      <c r="AM273" s="16">
        <f>IF(AD273="N/A", L273+T273, L273+AG273)</f>
        <v>1</v>
      </c>
      <c r="AN273" s="16" t="str">
        <f>IF(AD273="N/A", IF(U273="N/A", "N/A", L273+U273), AD273+AH273)</f>
        <v>N/A</v>
      </c>
      <c r="AO273" s="16" t="str">
        <f>IF(AD273="N/A", IF(V273="N/A", "N/A", L273+V273), IF(AI273="N/A", "N/A", AD273+AI273))</f>
        <v>N/A</v>
      </c>
      <c r="AP273" s="16" t="str">
        <f>IF(AD273="N/A", IF(W273="N/A", "N/A", L273+W273), IF(AJ273="N/A", "N/A", AD273+AJ273))</f>
        <v>N/A</v>
      </c>
      <c r="AQ273" s="16" t="str">
        <f>IF(AD273="N/A", IF(X273="N/A", "N/A", L273+X273), IF(AK273="N/A", "N/A", AD273+AK273))</f>
        <v>N/A</v>
      </c>
      <c r="AR273" s="15" t="s">
        <v>40</v>
      </c>
      <c r="AS273" s="15" t="s">
        <v>40</v>
      </c>
      <c r="AT273" s="15" t="s">
        <v>40</v>
      </c>
      <c r="AU273" s="15" t="s">
        <v>40</v>
      </c>
      <c r="AV273" s="15" t="s">
        <v>40</v>
      </c>
      <c r="AW273" s="15" t="s">
        <v>40</v>
      </c>
      <c r="AX273" s="15" t="s">
        <v>40</v>
      </c>
      <c r="AY273" s="15" t="s">
        <v>40</v>
      </c>
      <c r="AZ273" s="15" t="s">
        <v>40</v>
      </c>
      <c r="BA273" s="15" t="s">
        <v>40</v>
      </c>
      <c r="BB273" s="15" t="s">
        <v>40</v>
      </c>
      <c r="BC273" s="15" t="s">
        <v>40</v>
      </c>
      <c r="BD273" s="15" t="s">
        <v>40</v>
      </c>
      <c r="BE273" s="15" t="s">
        <v>40</v>
      </c>
      <c r="BF273" s="15" t="s">
        <v>40</v>
      </c>
      <c r="BG273" s="15" t="s">
        <v>40</v>
      </c>
      <c r="BH273" s="15" t="s">
        <v>40</v>
      </c>
      <c r="BI273" s="15"/>
      <c r="BJ273" s="16">
        <f>IF(AR273="R", $CA273, IF(OR(AR273="P", AR273="T", AR273="N"), 0, IF($C273="DM", $T273, IF(OR(AR273="Y", AR273="IR"),$AM273,IF(AR273="C", IF($BI273="Y", IF($AF273="N/A", $Q273, $AF273), IF($AG273="N/A", $T273,$AG273)))))))</f>
        <v>1</v>
      </c>
      <c r="BK273" s="16">
        <f>IF(AS273="R", $CA273, IF(OR(AS273="P", AS273="T", AS273="N"), 0, IF($C273="DM", $T273, IF(OR(AS273="Y", AS273="IR"),$AM273,IF(AS273="C", IF($BI273="Y", IF($AF273="N/A", $Q273, $AF273), IF($AG273="N/A", $T273,$AG273)))))))</f>
        <v>1</v>
      </c>
      <c r="BL273" s="16">
        <f>IF(AT273="R", $CA273, IF(OR(AT273="P", AT273="T", AT273="N"), 0, IF($C273="DM", $T273, IF(OR(AT273="Y", AT273="IR"),$AM273,IF(AT273="C", IF($BI273="Y", IF($AF273="N/A", $Q273, $AF273), IF($AG273="N/A", $T273,$AG273)))))))</f>
        <v>1</v>
      </c>
      <c r="BM273" s="16">
        <f>IF(AU273="R", $CA273, IF(OR(AU273="P", AU273="T", AU273="N"), 0, IF($C273="DM", $T273, IF(OR(AU273="Y", AU273="IR"),$AM273,IF(AU273="C", IF($BI273="Y", IF($AF273="N/A", $Q273, $AF273), IF($AG273="N/A", $T273,$AG273)))))))</f>
        <v>1</v>
      </c>
      <c r="BN273" s="16">
        <f>IF(AV273="R", $CA273, IF(OR(AV273="P", AV273="T", AV273="N"), 0, IF($C273="DM", $T273, IF(OR(AV273="Y", AV273="IR"),$AM273,IF(AV273="C", IF($BI273="Y", IF($AF273="N/A", $Q273, $AF273), IF($AG273="N/A", $T273,$AG273)))))))</f>
        <v>1</v>
      </c>
      <c r="BO273" s="16">
        <f>IF(AW273="R", $CA273, IF(OR(AW273="P", AW273="T", AW273="N"), 0, IF($C273="DM", $T273, IF(OR(AW273="Y", AW273="IR"),$AM273,IF(AW273="C", IF($BI273="Y", IF($AF273="N/A", $Q273, $AF273), IF($AG273="N/A", $T273,$AG273)))))))</f>
        <v>1</v>
      </c>
      <c r="BP273" s="16">
        <f>IF(AX273="R", $CA273, IF(OR(AX273="P", AX273="T", AX273="N"), 0, IF($C273="DM", $T273, IF(OR(AX273="Y", AX273="IR"),$AM273,IF(AX273="C", IF($BI273="Y", IF($AF273="N/A", $Q273, $AF273), IF($AG273="N/A", $T273,$AG273)))))))</f>
        <v>1</v>
      </c>
      <c r="BQ273" s="16">
        <f>IF(AY273="R", $CA273, IF(OR(AY273="P", AY273="T", AY273="N"), 0, IF($C273="DM", $T273, IF(OR(AY273="Y", AY273="IR"),$AM273,IF(AY273="C", IF($BI273="Y", IF($AF273="N/A", $Q273, $AF273), IF($AG273="N/A", $T273,$AG273)))))))</f>
        <v>1</v>
      </c>
      <c r="BR273" s="16">
        <f>IF(AZ273="R", $CA273, IF(OR(AZ273="P", AZ273="T", AZ273="N"), 0, IF($C273="DM", $T273, IF(OR(AZ273="Y", AZ273="IR"),$AM273,IF(AZ273="C", IF($BI273="Y", IF($AF273="N/A", $Q273, $AF273), IF($AG273="N/A", $T273,$AG273)))))))</f>
        <v>1</v>
      </c>
      <c r="BS273" s="16">
        <f>IF(BA273="R", $CA273, IF(OR(BA273="P", BA273="T", BA273="N"), 0, IF($C273="DM", $T273, IF(OR(BA273="Y", BA273="IR"),$AM273,IF(BA273="C", IF($BI273="Y", IF($AF273="N/A", $Q273, $AF273), IF($AG273="N/A", $T273,$AG273)))))))</f>
        <v>1</v>
      </c>
      <c r="BT273" s="16">
        <f>IF(BB273="R", $CA273, IF(OR(BB273="P", BB273="T", BB273="N"), 0, IF($C273="DM", $T273, IF(OR(BB273="Y", BB273="IR"),$AM273,IF(BB273="C", IF($BI273="Y", IF($BA273="C", IF($AF273="N/A", $Q273, $AF273), IF($AF273="N/A", $T273, $AM273)), IF($AG273="N/A", $T273,$AG273)))))))</f>
        <v>1</v>
      </c>
      <c r="BU273" s="16">
        <f>IF(BC273="R", $CA273, IF(OR(BC273="P", BC273="T", BC273="N"), 0, IF($C273="DM", $T273, IF(OR(BC273="Y", BC273="IR"),$AM273,IF(BC273="C", IF($BI273="Y", IF($BA273="C", IF($AF273="N/A", $Q273, $AF273), IF($AF273="N/A", $T273, $AM273)), IF($AG273="N/A", $T273,$AG273)))))))</f>
        <v>1</v>
      </c>
      <c r="BV273" s="16">
        <f>IF(BD273="R", $CA273, IF(OR(BD273="P", BD273="T", BD273="N"), 0, IF($C273="DM", $T273, IF(OR(BD273="Y", BD273="IR"),$AM273,IF(BD273="C", IF($BI273="Y", IF($BA273="C", IF($AF273="N/A", $Q273, $AF273), IF($AF273="N/A", $T273, $AM273)), IF($AG273="N/A", $T273,$AG273)))))))</f>
        <v>1</v>
      </c>
      <c r="BW273" s="16">
        <f>IF(BE273="R", $CA273, IF(OR(BE273="P", BE273="T", BE273="N"), 0, IF($C273="DM", $T273, IF(OR(BE273="Y", BE273="IR"),$AM273,IF(BE273="C", IF($BI273="Y", IF($BA273="C", IF($AF273="N/A", $Q273, $AF273), IF($AF273="N/A", $T273, $AM273)), IF($AG273="N/A", $T273,$AG273)))))))</f>
        <v>1</v>
      </c>
      <c r="BX273" s="16">
        <f>IF(BF273="R", $CA273, IF(OR(BF273="P", BF273="T", BF273="N"), 0, IF($C273="DM", $T273, IF(OR(BF273="Y", BF273="IR"),$AM273,IF(BF273="C", IF($BI273="Y", IF($BA273="C", IF($AF273="N/A", $Q273, $AF273), IF($AF273="N/A", $T273, $AM273)), IF($AG273="N/A", $T273,$AG273)))))))</f>
        <v>1</v>
      </c>
      <c r="BY273" s="16">
        <f>IF(BG273="R", $CA273, IF(OR(BG273="P", BG273="T", BG273="N"), 0, IF($C273="DM", $T273, IF(OR(BG273="Y", BG273="IR"),$AM273,IF(BG273="C", IF($BI273="Y", IF($BA273="C", IF($AF273="N/A", $Q273, $AF273), IF($AF273="N/A", $T273, $AM273)), IF($AG273="N/A", $T273,$AG273)))))))</f>
        <v>1</v>
      </c>
      <c r="BZ273" s="16">
        <f>IF(BH273="R", $CA273, IF(OR(BH273="P", BH273="T", BH273="N"), 0, IF($C273="DM", $T273, IF(OR(BH273="Y", BH273="IR"),$AM273,IF(BH273="C", IF($BI273="Y", IF($BA273="C", IF($AF273="N/A", $Q273, $AF273), IF($AF273="N/A", $T273, $AM273)), IF($AG273="N/A", $T273,$AG273)))))))</f>
        <v>1</v>
      </c>
      <c r="CA273" s="15" t="s">
        <v>75</v>
      </c>
      <c r="CB273" s="16">
        <f>BZ273</f>
        <v>1</v>
      </c>
      <c r="CC273" s="15" t="str">
        <f>IF(OR($BH273="T", $BH273="R"), 0, IF($BH273="C", IF($BI273="Y", IF($BA273="C", 0, IF(AF273="N/A", Q273-T273, AF273-AG273)), IF($AF273="N/A", U273, AH273)), AN273))</f>
        <v>N/A</v>
      </c>
      <c r="CD273" s="15" t="str">
        <f>IF(OR($BH273="T", $BH273="R"), 0, IF($BH273="C", IF($BI273="Y", 0, IF($AF273="N/A", V273, AI273)), AO273))</f>
        <v>N/A</v>
      </c>
      <c r="CE273" s="15" t="str">
        <f>IF(OR($BH273="T", $BH273="R"), 0, IF($BH273="C", IF($BI273="Y", 0, IF($AF273="N/A", W273, AJ273)), AP273))</f>
        <v>N/A</v>
      </c>
      <c r="CF273" s="15" t="str">
        <f>IF(OR($BH273="T", $BH273="R"), 0, IF($BH273="C", IF($BI273="Y", 0, IF($AF273="N/A", X273, AK273)), AQ273))</f>
        <v>N/A</v>
      </c>
      <c r="CG273" t="str">
        <f>IF(AC273="N/A", "S:"&amp;L273&amp;" G:"&amp;M273&amp;" GR:"&amp;Q273, IF(AC273=0, "S:"&amp;L273&amp;" G:"&amp;M273&amp;" GR:"&amp;Q273, "S:"&amp;L273&amp;"/"&amp;AD273&amp;" G:"&amp;AE273&amp;" GR:"&amp;AF273))</f>
        <v>S:0 G:1 GR:1</v>
      </c>
    </row>
    <row r="274" spans="1:85" x14ac:dyDescent="0.25">
      <c r="A274" s="14">
        <v>5677</v>
      </c>
      <c r="B274" s="15" t="s">
        <v>3026</v>
      </c>
      <c r="C274" s="15" t="s">
        <v>61</v>
      </c>
      <c r="D274" s="15" t="s">
        <v>54</v>
      </c>
      <c r="E274" s="15">
        <f>VLOOKUP(B274, 'Rookie Year'!$A$2:$B$55679,2,FALSE)</f>
        <v>2024</v>
      </c>
      <c r="F274" s="15">
        <v>2024</v>
      </c>
      <c r="G274" s="15" t="s">
        <v>40</v>
      </c>
      <c r="H274" s="15" t="s">
        <v>2663</v>
      </c>
      <c r="I274" s="16">
        <v>1</v>
      </c>
      <c r="J274" s="15">
        <v>3</v>
      </c>
      <c r="K274" s="17">
        <f>IF(AND(G274&lt;&gt;"N",R274="N/A"), IF(I274&lt;4, 0, 0.25),IF(I274=1, IF(J274=1,0.25, 0.25), IF(I274&lt;13, 0.25, IF(I274&lt;26, 0.4, IF(I274&lt;51, 0.6, 0.75)))))</f>
        <v>0</v>
      </c>
      <c r="L274" s="16">
        <f>I274-M274</f>
        <v>1</v>
      </c>
      <c r="M274" s="16">
        <f>ROUNDUP(I274*K274,0)</f>
        <v>0</v>
      </c>
      <c r="N274" s="16">
        <f>M274*J274</f>
        <v>0</v>
      </c>
      <c r="O274" s="16">
        <v>0</v>
      </c>
      <c r="P274" s="16">
        <v>0</v>
      </c>
      <c r="Q274" s="16">
        <f>N274-O274-P274</f>
        <v>0</v>
      </c>
      <c r="R274" s="15" t="s">
        <v>75</v>
      </c>
      <c r="S274" s="15">
        <f>IF(R274="N/A", J274-($B$1-F274), J274-($B$1-R274))</f>
        <v>3</v>
      </c>
      <c r="T274" s="16">
        <f>IF($S274&lt;1, "N/A", $M274)</f>
        <v>0</v>
      </c>
      <c r="U274" s="16">
        <f>IF($S274&lt;2, "N/A", $M274)</f>
        <v>0</v>
      </c>
      <c r="V274" s="16">
        <f>IF($S274&lt;3, "N/A", $M274)</f>
        <v>0</v>
      </c>
      <c r="W274" s="16" t="str">
        <f>IF($S274&lt;4, "N/A", $M274)</f>
        <v>N/A</v>
      </c>
      <c r="X274" s="16" t="str">
        <f>IF($S274&lt;5, "N/A", $M274)</f>
        <v>N/A</v>
      </c>
      <c r="Y274" s="15" t="str">
        <f>IF(SUM(T274:X274)&lt;&gt;Q274, "CHECK", "OK")</f>
        <v>OK</v>
      </c>
      <c r="Z274" s="15" t="str">
        <f>IF(F274=$B$1, "No", IF(S274=1, "Yes", "No"))</f>
        <v>No</v>
      </c>
      <c r="AA274" s="18" t="str">
        <f>IF(C274="DM", "N/A", IF(Z274="No","N/A",VLOOKUP(B274,'Extension List'!$A$3:$R$1972,18,FALSE)))</f>
        <v>N/A</v>
      </c>
      <c r="AB274" s="15" t="str">
        <f>IF(C274="DM", "N/A", IF(Z274="No","N/A",VLOOKUP(B274,'Extension List'!$A$3:$T$1972,20,FALSE)))</f>
        <v>N/A</v>
      </c>
      <c r="AC274" s="15" t="str">
        <f>IF(AA274="N/A", "N/A", 0)</f>
        <v>N/A</v>
      </c>
      <c r="AD274" s="16" t="str">
        <f>IF(AE274="N/A", "N/A", AA274-AE274)</f>
        <v>N/A</v>
      </c>
      <c r="AE274" s="16" t="str">
        <f>IF(AA274="N/A", "N/A", IF(AC274&gt;0, IF(AA274&lt;13, ROUNDUP(0.25*AA274,0), IF(AA274&lt;26, ROUNDUP(0.4*AA274,0), IF(AA274&lt;51, ROUNDUP(0.6*AA274,0), ROUNDUP(0.75*AA274,0)))), "N/A"))</f>
        <v>N/A</v>
      </c>
      <c r="AF274" s="16" t="str">
        <f>IF(AD274="N/A","N/A", (AE274*AC274)+Q274)</f>
        <v>N/A</v>
      </c>
      <c r="AG274" s="16" t="str">
        <f>IF($AF274="N/A", "N/A", "TBC")</f>
        <v>N/A</v>
      </c>
      <c r="AH274" s="16" t="str">
        <f>IF($AF274="N/A", "N/A", "TBC")</f>
        <v>N/A</v>
      </c>
      <c r="AI274" s="16" t="str">
        <f>IF($AF274="N/A","N/A",IF(AC274&gt;1,"TBC","N/A"))</f>
        <v>N/A</v>
      </c>
      <c r="AJ274" s="16" t="str">
        <f>IF($AF274="N/A","N/A",IF(AC274&gt;2,"TBC","N/A"))</f>
        <v>N/A</v>
      </c>
      <c r="AK274" s="16" t="str">
        <f>IF($AF274="N/A","N/A",IF(AC274&gt;3,"TBC","N/A"))</f>
        <v>N/A</v>
      </c>
      <c r="AL274" s="16" t="str">
        <f>IF(AC274="N/A","N/A",IF(AC274&gt;0,IF(SUM(AG274:AK274)&lt;&gt;AF274,"CHECK","OK"),"N/A"))</f>
        <v>N/A</v>
      </c>
      <c r="AM274" s="16">
        <f>IF(AD274="N/A", L274+T274, L274+AG274)</f>
        <v>1</v>
      </c>
      <c r="AN274" s="16">
        <f>IF(AD274="N/A", IF(U274="N/A", "N/A", L274+U274), AD274+AH274)</f>
        <v>1</v>
      </c>
      <c r="AO274" s="16">
        <f>IF(AD274="N/A", IF(V274="N/A", "N/A", L274+V274), IF(AI274="N/A", "N/A", AD274+AI274))</f>
        <v>1</v>
      </c>
      <c r="AP274" s="16" t="str">
        <f>IF(AD274="N/A", IF(W274="N/A", "N/A", L274+W274), IF(AJ274="N/A", "N/A", AD274+AJ274))</f>
        <v>N/A</v>
      </c>
      <c r="AQ274" s="16" t="str">
        <f>IF(AD274="N/A", IF(X274="N/A", "N/A", L274+X274), IF(AK274="N/A", "N/A", AD274+AK274))</f>
        <v>N/A</v>
      </c>
      <c r="AR274" s="15" t="s">
        <v>66</v>
      </c>
      <c r="AS274" s="15" t="s">
        <v>66</v>
      </c>
      <c r="AT274" s="15" t="s">
        <v>66</v>
      </c>
      <c r="AU274" s="15" t="s">
        <v>66</v>
      </c>
      <c r="AV274" s="15" t="s">
        <v>66</v>
      </c>
      <c r="AW274" s="15" t="s">
        <v>66</v>
      </c>
      <c r="AX274" s="15" t="s">
        <v>66</v>
      </c>
      <c r="AY274" s="15" t="s">
        <v>66</v>
      </c>
      <c r="AZ274" s="15" t="s">
        <v>66</v>
      </c>
      <c r="BA274" s="15" t="s">
        <v>66</v>
      </c>
      <c r="BB274" s="15" t="s">
        <v>66</v>
      </c>
      <c r="BC274" s="15" t="s">
        <v>66</v>
      </c>
      <c r="BD274" s="15" t="s">
        <v>66</v>
      </c>
      <c r="BE274" s="15" t="s">
        <v>66</v>
      </c>
      <c r="BF274" s="15" t="s">
        <v>66</v>
      </c>
      <c r="BG274" s="15" t="s">
        <v>66</v>
      </c>
      <c r="BH274" s="15" t="s">
        <v>66</v>
      </c>
      <c r="BJ274" s="16">
        <f>IF(AR274="R", $CA274, IF(OR(AR274="P", AR274="T", AR274="N"), 0, IF($C274="DM", $T274, IF(OR(AR274="Y", AR274="IR"),$AM274,IF(AR274="C", IF($BI274="Y", IF($AF274="N/A", $Q274, $AF274), IF($AG274="N/A", $T274,$AG274)))))))</f>
        <v>0</v>
      </c>
      <c r="BK274" s="16">
        <f>IF(AS274="R", $CA274, IF(OR(AS274="P", AS274="T", AS274="N"), 0, IF($C274="DM", $T274, IF(OR(AS274="Y", AS274="IR"),$AM274,IF(AS274="C", IF($BI274="Y", IF($AF274="N/A", $Q274, $AF274), IF($AG274="N/A", $T274,$AG274)))))))</f>
        <v>0</v>
      </c>
      <c r="BL274" s="16">
        <f>IF(AT274="R", $CA274, IF(OR(AT274="P", AT274="T", AT274="N"), 0, IF($C274="DM", $T274, IF(OR(AT274="Y", AT274="IR"),$AM274,IF(AT274="C", IF($BI274="Y", IF($AF274="N/A", $Q274, $AF274), IF($AG274="N/A", $T274,$AG274)))))))</f>
        <v>0</v>
      </c>
      <c r="BM274" s="16">
        <f>IF(AU274="R", $CA274, IF(OR(AU274="P", AU274="T", AU274="N"), 0, IF($C274="DM", $T274, IF(OR(AU274="Y", AU274="IR"),$AM274,IF(AU274="C", IF($BI274="Y", IF($AF274="N/A", $Q274, $AF274), IF($AG274="N/A", $T274,$AG274)))))))</f>
        <v>0</v>
      </c>
      <c r="BN274" s="16">
        <f>IF(AV274="R", $CA274, IF(OR(AV274="P", AV274="T", AV274="N"), 0, IF($C274="DM", $T274, IF(OR(AV274="Y", AV274="IR"),$AM274,IF(AV274="C", IF($BI274="Y", IF($AF274="N/A", $Q274, $AF274), IF($AG274="N/A", $T274,$AG274)))))))</f>
        <v>0</v>
      </c>
      <c r="BO274" s="16">
        <f>IF(AW274="R", $CA274, IF(OR(AW274="P", AW274="T", AW274="N"), 0, IF($C274="DM", $T274, IF(OR(AW274="Y", AW274="IR"),$AM274,IF(AW274="C", IF($BI274="Y", IF($AF274="N/A", $Q274, $AF274), IF($AG274="N/A", $T274,$AG274)))))))</f>
        <v>0</v>
      </c>
      <c r="BP274" s="16">
        <f>IF(AX274="R", $CA274, IF(OR(AX274="P", AX274="T", AX274="N"), 0, IF($C274="DM", $T274, IF(OR(AX274="Y", AX274="IR"),$AM274,IF(AX274="C", IF($BI274="Y", IF($AF274="N/A", $Q274, $AF274), IF($AG274="N/A", $T274,$AG274)))))))</f>
        <v>0</v>
      </c>
      <c r="BQ274" s="16">
        <f>IF(AY274="R", $CA274, IF(OR(AY274="P", AY274="T", AY274="N"), 0, IF($C274="DM", $T274, IF(OR(AY274="Y", AY274="IR"),$AM274,IF(AY274="C", IF($BI274="Y", IF($AF274="N/A", $Q274, $AF274), IF($AG274="N/A", $T274,$AG274)))))))</f>
        <v>0</v>
      </c>
      <c r="BR274" s="16">
        <f>IF(AZ274="R", $CA274, IF(OR(AZ274="P", AZ274="T", AZ274="N"), 0, IF($C274="DM", $T274, IF(OR(AZ274="Y", AZ274="IR"),$AM274,IF(AZ274="C", IF($BI274="Y", IF($AF274="N/A", $Q274, $AF274), IF($AG274="N/A", $T274,$AG274)))))))</f>
        <v>0</v>
      </c>
      <c r="BS274" s="16">
        <f>IF(BA274="R", $CA274, IF(OR(BA274="P", BA274="T", BA274="N"), 0, IF($C274="DM", $T274, IF(OR(BA274="Y", BA274="IR"),$AM274,IF(BA274="C", IF($BI274="Y", IF($AF274="N/A", $Q274, $AF274), IF($AG274="N/A", $T274,$AG274)))))))</f>
        <v>0</v>
      </c>
      <c r="BT274" s="16">
        <f>IF(BB274="R", $CA274, IF(OR(BB274="P", BB274="T", BB274="N"), 0, IF($C274="DM", $T274, IF(OR(BB274="Y", BB274="IR"),$AM274,IF(BB274="C", IF($BI274="Y", IF($BA274="C", IF($AF274="N/A", $Q274, $AF274), IF($AF274="N/A", $T274, $AM274)), IF($AG274="N/A", $T274,$AG274)))))))</f>
        <v>0</v>
      </c>
      <c r="BU274" s="16">
        <f>IF(BC274="R", $CA274, IF(OR(BC274="P", BC274="T", BC274="N"), 0, IF($C274="DM", $T274, IF(OR(BC274="Y", BC274="IR"),$AM274,IF(BC274="C", IF($BI274="Y", IF($BA274="C", IF($AF274="N/A", $Q274, $AF274), IF($AF274="N/A", $T274, $AM274)), IF($AG274="N/A", $T274,$AG274)))))))</f>
        <v>0</v>
      </c>
      <c r="BV274" s="16">
        <f>IF(BD274="R", $CA274, IF(OR(BD274="P", BD274="T", BD274="N"), 0, IF($C274="DM", $T274, IF(OR(BD274="Y", BD274="IR"),$AM274,IF(BD274="C", IF($BI274="Y", IF($BA274="C", IF($AF274="N/A", $Q274, $AF274), IF($AF274="N/A", $T274, $AM274)), IF($AG274="N/A", $T274,$AG274)))))))</f>
        <v>0</v>
      </c>
      <c r="BW274" s="16">
        <f>IF(BE274="R", $CA274, IF(OR(BE274="P", BE274="T", BE274="N"), 0, IF($C274="DM", $T274, IF(OR(BE274="Y", BE274="IR"),$AM274,IF(BE274="C", IF($BI274="Y", IF($BA274="C", IF($AF274="N/A", $Q274, $AF274), IF($AF274="N/A", $T274, $AM274)), IF($AG274="N/A", $T274,$AG274)))))))</f>
        <v>0</v>
      </c>
      <c r="BX274" s="16">
        <f>IF(BF274="R", $CA274, IF(OR(BF274="P", BF274="T", BF274="N"), 0, IF($C274="DM", $T274, IF(OR(BF274="Y", BF274="IR"),$AM274,IF(BF274="C", IF($BI274="Y", IF($BA274="C", IF($AF274="N/A", $Q274, $AF274), IF($AF274="N/A", $T274, $AM274)), IF($AG274="N/A", $T274,$AG274)))))))</f>
        <v>0</v>
      </c>
      <c r="BY274" s="16">
        <f>IF(BG274="R", $CA274, IF(OR(BG274="P", BG274="T", BG274="N"), 0, IF($C274="DM", $T274, IF(OR(BG274="Y", BG274="IR"),$AM274,IF(BG274="C", IF($BI274="Y", IF($BA274="C", IF($AF274="N/A", $Q274, $AF274), IF($AF274="N/A", $T274, $AM274)), IF($AG274="N/A", $T274,$AG274)))))))</f>
        <v>0</v>
      </c>
      <c r="BZ274" s="16">
        <f>IF(BH274="R", $CA274, IF(OR(BH274="P", BH274="T", BH274="N"), 0, IF($C274="DM", $T274, IF(OR(BH274="Y", BH274="IR"),$AM274,IF(BH274="C", IF($BI274="Y", IF($BA274="C", IF($AF274="N/A", $Q274, $AF274), IF($AF274="N/A", $T274, $AM274)), IF($AG274="N/A", $T274,$AG274)))))))</f>
        <v>0</v>
      </c>
      <c r="CA274" s="15" t="s">
        <v>75</v>
      </c>
      <c r="CB274" s="16">
        <f>BZ274</f>
        <v>0</v>
      </c>
      <c r="CC274" s="15">
        <f>IF(OR($BH274="T", $BH274="R"), 0, IF($BH274="C", IF($BI274="Y", IF($BA274="C", 0, IF(AF274="N/A", Q274-T274, AF274-AG274)), IF($AF274="N/A", U274, AH274)), AN274))</f>
        <v>1</v>
      </c>
      <c r="CD274" s="15">
        <f>IF(OR($BH274="T", $BH274="R"), 0, IF($BH274="C", IF($BI274="Y", 0, IF($AF274="N/A", V274, AI274)), AO274))</f>
        <v>1</v>
      </c>
      <c r="CE274" s="15" t="str">
        <f>IF(OR($BH274="T", $BH274="R"), 0, IF($BH274="C", IF($BI274="Y", 0, IF($AF274="N/A", W274, AJ274)), AP274))</f>
        <v>N/A</v>
      </c>
      <c r="CF274" s="15" t="str">
        <f>IF(OR($BH274="T", $BH274="R"), 0, IF($BH274="C", IF($BI274="Y", 0, IF($AF274="N/A", X274, AK274)), AQ274))</f>
        <v>N/A</v>
      </c>
      <c r="CG274" t="str">
        <f>IF(AC274="N/A", "S:"&amp;L274&amp;" G:"&amp;M274&amp;" GR:"&amp;Q274, IF(AC274=0, "S:"&amp;L274&amp;" G:"&amp;M274&amp;" GR:"&amp;Q274, "S:"&amp;L274&amp;"/"&amp;AD274&amp;" G:"&amp;AE274&amp;" GR:"&amp;AF274))</f>
        <v>S:1 G:0 GR:0</v>
      </c>
    </row>
    <row r="275" spans="1:85" x14ac:dyDescent="0.25">
      <c r="A275" s="14">
        <v>3637</v>
      </c>
      <c r="B275" s="15" t="s">
        <v>2054</v>
      </c>
      <c r="C275" s="15" t="s">
        <v>61</v>
      </c>
      <c r="D275" s="15" t="s">
        <v>54</v>
      </c>
      <c r="E275" s="15">
        <f>VLOOKUP(B275, 'Rookie Year'!$A$2:$B$55679,2,FALSE)</f>
        <v>2020</v>
      </c>
      <c r="F275" s="15">
        <v>2020</v>
      </c>
      <c r="G275" s="15" t="s">
        <v>40</v>
      </c>
      <c r="H275" s="15" t="s">
        <v>2175</v>
      </c>
      <c r="I275" s="16">
        <v>6</v>
      </c>
      <c r="J275" s="15">
        <v>4</v>
      </c>
      <c r="K275" s="17">
        <f>IF(AND(G275&lt;&gt;"N",R275="N/A"), IF(I275&lt;4, 0, 0.25),IF(I275=1, IF(J275=1,0.25, 0.25), IF(I275&lt;13, 0.25, IF(I275&lt;26, 0.4, IF(I275&lt;51, 0.6, 0.75)))))</f>
        <v>0.25</v>
      </c>
      <c r="L275" s="16">
        <f>I275-M275</f>
        <v>4</v>
      </c>
      <c r="M275" s="16">
        <f>ROUNDUP(I275*K275,0)</f>
        <v>2</v>
      </c>
      <c r="N275" s="16">
        <f>M275*J275</f>
        <v>8</v>
      </c>
      <c r="O275" s="16">
        <v>6</v>
      </c>
      <c r="P275" s="16">
        <v>2</v>
      </c>
      <c r="Q275" s="16">
        <f>N275-O275-P275</f>
        <v>0</v>
      </c>
      <c r="R275" s="15">
        <v>2023</v>
      </c>
      <c r="S275" s="15">
        <f>IF(R275="N/A", J275-($B$1-F275), J275-($B$1-R275))</f>
        <v>3</v>
      </c>
      <c r="T275" s="16">
        <v>0</v>
      </c>
      <c r="U275" s="16">
        <v>0</v>
      </c>
      <c r="V275" s="16">
        <v>0</v>
      </c>
      <c r="W275" s="16" t="str">
        <f>IF($S275&lt;4, "N/A", $M275)</f>
        <v>N/A</v>
      </c>
      <c r="X275" s="16" t="str">
        <f>IF($S275&lt;5, "N/A", $M275)</f>
        <v>N/A</v>
      </c>
      <c r="Y275" s="15" t="str">
        <f>IF(SUM(T275:X275)&lt;&gt;Q275, "CHECK", "OK")</f>
        <v>OK</v>
      </c>
      <c r="Z275" s="15" t="str">
        <f>IF(F275=$B$1, "No", IF(S275=1, "Yes", "No"))</f>
        <v>No</v>
      </c>
      <c r="AA275" s="18" t="str">
        <f>IF(C275="DM", "N/A", IF(Z275="No","N/A",VLOOKUP(B275,'Extension List'!$A$3:$R$1972,18,FALSE)))</f>
        <v>N/A</v>
      </c>
      <c r="AB275" s="15" t="str">
        <f>IF(C275="DM", "N/A", IF(Z275="No","N/A",VLOOKUP(B275,'Extension List'!$A$3:$T$1972,20,FALSE)))</f>
        <v>N/A</v>
      </c>
      <c r="AC275" s="15" t="str">
        <f>IF(AA275="N/A", "N/A", 0)</f>
        <v>N/A</v>
      </c>
      <c r="AD275" s="16" t="str">
        <f>IF(AE275="N/A", "N/A", AA275-AE275)</f>
        <v>N/A</v>
      </c>
      <c r="AE275" s="16" t="str">
        <f>IF(AA275="N/A", "N/A", IF(AC275&gt;0, IF(AA275&lt;13, ROUNDUP(0.25*AA275,0), IF(AA275&lt;26, ROUNDUP(0.4*AA275,0), IF(AA275&lt;51, ROUNDUP(0.6*AA275,0), ROUNDUP(0.75*AA275,0)))), "N/A"))</f>
        <v>N/A</v>
      </c>
      <c r="AF275" s="16" t="str">
        <f>IF(AD275="N/A","N/A", (AE275*AC275)+Q275)</f>
        <v>N/A</v>
      </c>
      <c r="AG275" s="16" t="str">
        <f>IF($AF275="N/A", "N/A", "TBC")</f>
        <v>N/A</v>
      </c>
      <c r="AH275" s="16" t="str">
        <f>IF($AF275="N/A", "N/A", "TBC")</f>
        <v>N/A</v>
      </c>
      <c r="AI275" s="16" t="str">
        <f>IF($AF275="N/A","N/A",IF(AC275&gt;1,"TBC","N/A"))</f>
        <v>N/A</v>
      </c>
      <c r="AJ275" s="16" t="str">
        <f>IF($AF275="N/A","N/A",IF(AC275&gt;2,"TBC","N/A"))</f>
        <v>N/A</v>
      </c>
      <c r="AK275" s="16" t="str">
        <f>IF($AF275="N/A","N/A",IF(AC275&gt;3,"TBC","N/A"))</f>
        <v>N/A</v>
      </c>
      <c r="AL275" s="16" t="str">
        <f>IF(AC275="N/A","N/A",IF(AC275&gt;0,IF(SUM(AG275:AK275)&lt;&gt;AF275,"CHECK","OK"),"N/A"))</f>
        <v>N/A</v>
      </c>
      <c r="AM275" s="16">
        <f>IF(AD275="N/A", L275+T275, L275+AG275)</f>
        <v>4</v>
      </c>
      <c r="AN275" s="16">
        <f>IF(AD275="N/A", IF(U275="N/A", "N/A", L275+U275), AD275+AH275)</f>
        <v>4</v>
      </c>
      <c r="AO275" s="16">
        <f>IF(AD275="N/A", IF(V275="N/A", "N/A", L275+V275), IF(AI275="N/A", "N/A", AD275+AI275))</f>
        <v>4</v>
      </c>
      <c r="AP275" s="16" t="str">
        <f>IF(AD275="N/A", IF(W275="N/A", "N/A", L275+W275), IF(AJ275="N/A", "N/A", AD275+AJ275))</f>
        <v>N/A</v>
      </c>
      <c r="AQ275" s="16" t="str">
        <f>IF(AD275="N/A", IF(X275="N/A", "N/A", L275+X275), IF(AK275="N/A", "N/A", AD275+AK275))</f>
        <v>N/A</v>
      </c>
      <c r="AR275" s="15" t="s">
        <v>40</v>
      </c>
      <c r="AS275" s="15" t="s">
        <v>40</v>
      </c>
      <c r="AT275" s="15" t="s">
        <v>48</v>
      </c>
      <c r="AU275" s="15" t="s">
        <v>48</v>
      </c>
      <c r="AV275" s="15" t="s">
        <v>48</v>
      </c>
      <c r="AW275" s="15" t="s">
        <v>48</v>
      </c>
      <c r="AX275" s="15" t="s">
        <v>48</v>
      </c>
      <c r="AY275" s="15" t="s">
        <v>40</v>
      </c>
      <c r="AZ275" s="15" t="s">
        <v>40</v>
      </c>
      <c r="BA275" s="15" t="s">
        <v>40</v>
      </c>
      <c r="BB275" s="15" t="s">
        <v>40</v>
      </c>
      <c r="BC275" s="15" t="s">
        <v>40</v>
      </c>
      <c r="BD275" s="15" t="s">
        <v>40</v>
      </c>
      <c r="BE275" s="15" t="s">
        <v>40</v>
      </c>
      <c r="BF275" s="15" t="s">
        <v>40</v>
      </c>
      <c r="BG275" s="15" t="s">
        <v>40</v>
      </c>
      <c r="BH275" s="15" t="s">
        <v>40</v>
      </c>
      <c r="BI275" s="15"/>
      <c r="BJ275" s="16">
        <f>IF(AR275="R", $CA275, IF(OR(AR275="P", AR275="T", AR275="N"), 0, IF($C275="DM", $T275, IF(OR(AR275="Y", AR275="IR"),$AM275,IF(AR275="C", IF($BI275="Y", IF($AF275="N/A", $Q275, $AF275), IF($AG275="N/A", $T275,$AG275)))))))</f>
        <v>4</v>
      </c>
      <c r="BK275" s="16">
        <f>IF(AS275="R", $CA275, IF(OR(AS275="P", AS275="T", AS275="N"), 0, IF($C275="DM", $T275, IF(OR(AS275="Y", AS275="IR"),$AM275,IF(AS275="C", IF($BI275="Y", IF($AF275="N/A", $Q275, $AF275), IF($AG275="N/A", $T275,$AG275)))))))</f>
        <v>4</v>
      </c>
      <c r="BL275" s="16">
        <f>IF(AT275="R", $CA275, IF(OR(AT275="P", AT275="T", AT275="N"), 0, IF($C275="DM", $T275, IF(OR(AT275="Y", AT275="IR"),$AM275,IF(AT275="C", IF($BI275="Y", IF($AF275="N/A", $Q275, $AF275), IF($AG275="N/A", $T275,$AG275)))))))</f>
        <v>4</v>
      </c>
      <c r="BM275" s="16">
        <f>IF(AU275="R", $CA275, IF(OR(AU275="P", AU275="T", AU275="N"), 0, IF($C275="DM", $T275, IF(OR(AU275="Y", AU275="IR"),$AM275,IF(AU275="C", IF($BI275="Y", IF($AF275="N/A", $Q275, $AF275), IF($AG275="N/A", $T275,$AG275)))))))</f>
        <v>4</v>
      </c>
      <c r="BN275" s="16">
        <f>IF(AV275="R", $CA275, IF(OR(AV275="P", AV275="T", AV275="N"), 0, IF($C275="DM", $T275, IF(OR(AV275="Y", AV275="IR"),$AM275,IF(AV275="C", IF($BI275="Y", IF($AF275="N/A", $Q275, $AF275), IF($AG275="N/A", $T275,$AG275)))))))</f>
        <v>4</v>
      </c>
      <c r="BO275" s="16">
        <f>IF(AW275="R", $CA275, IF(OR(AW275="P", AW275="T", AW275="N"), 0, IF($C275="DM", $T275, IF(OR(AW275="Y", AW275="IR"),$AM275,IF(AW275="C", IF($BI275="Y", IF($AF275="N/A", $Q275, $AF275), IF($AG275="N/A", $T275,$AG275)))))))</f>
        <v>4</v>
      </c>
      <c r="BP275" s="16">
        <f>IF(AX275="R", $CA275, IF(OR(AX275="P", AX275="T", AX275="N"), 0, IF($C275="DM", $T275, IF(OR(AX275="Y", AX275="IR"),$AM275,IF(AX275="C", IF($BI275="Y", IF($AF275="N/A", $Q275, $AF275), IF($AG275="N/A", $T275,$AG275)))))))</f>
        <v>4</v>
      </c>
      <c r="BQ275" s="16">
        <f>IF(AY275="R", $CA275, IF(OR(AY275="P", AY275="T", AY275="N"), 0, IF($C275="DM", $T275, IF(OR(AY275="Y", AY275="IR"),$AM275,IF(AY275="C", IF($BI275="Y", IF($AF275="N/A", $Q275, $AF275), IF($AG275="N/A", $T275,$AG275)))))))</f>
        <v>4</v>
      </c>
      <c r="BR275" s="16">
        <f>IF(AZ275="R", $CA275, IF(OR(AZ275="P", AZ275="T", AZ275="N"), 0, IF($C275="DM", $T275, IF(OR(AZ275="Y", AZ275="IR"),$AM275,IF(AZ275="C", IF($BI275="Y", IF($AF275="N/A", $Q275, $AF275), IF($AG275="N/A", $T275,$AG275)))))))</f>
        <v>4</v>
      </c>
      <c r="BS275" s="16">
        <f>IF(BA275="R", $CA275, IF(OR(BA275="P", BA275="T", BA275="N"), 0, IF($C275="DM", $T275, IF(OR(BA275="Y", BA275="IR"),$AM275,IF(BA275="C", IF($BI275="Y", IF($AF275="N/A", $Q275, $AF275), IF($AG275="N/A", $T275,$AG275)))))))</f>
        <v>4</v>
      </c>
      <c r="BT275" s="16">
        <f>IF(BB275="R", $CA275, IF(OR(BB275="P", BB275="T", BB275="N"), 0, IF($C275="DM", $T275, IF(OR(BB275="Y", BB275="IR"),$AM275,IF(BB275="C", IF($BI275="Y", IF($BA275="C", IF($AF275="N/A", $Q275, $AF275), IF($AF275="N/A", $T275, $AM275)), IF($AG275="N/A", $T275,$AG275)))))))</f>
        <v>4</v>
      </c>
      <c r="BU275" s="16">
        <f>IF(BC275="R", $CA275, IF(OR(BC275="P", BC275="T", BC275="N"), 0, IF($C275="DM", $T275, IF(OR(BC275="Y", BC275="IR"),$AM275,IF(BC275="C", IF($BI275="Y", IF($BA275="C", IF($AF275="N/A", $Q275, $AF275), IF($AF275="N/A", $T275, $AM275)), IF($AG275="N/A", $T275,$AG275)))))))</f>
        <v>4</v>
      </c>
      <c r="BV275" s="16">
        <f>IF(BD275="R", $CA275, IF(OR(BD275="P", BD275="T", BD275="N"), 0, IF($C275="DM", $T275, IF(OR(BD275="Y", BD275="IR"),$AM275,IF(BD275="C", IF($BI275="Y", IF($BA275="C", IF($AF275="N/A", $Q275, $AF275), IF($AF275="N/A", $T275, $AM275)), IF($AG275="N/A", $T275,$AG275)))))))</f>
        <v>4</v>
      </c>
      <c r="BW275" s="16">
        <f>IF(BE275="R", $CA275, IF(OR(BE275="P", BE275="T", BE275="N"), 0, IF($C275="DM", $T275, IF(OR(BE275="Y", BE275="IR"),$AM275,IF(BE275="C", IF($BI275="Y", IF($BA275="C", IF($AF275="N/A", $Q275, $AF275), IF($AF275="N/A", $T275, $AM275)), IF($AG275="N/A", $T275,$AG275)))))))</f>
        <v>4</v>
      </c>
      <c r="BX275" s="16">
        <f>IF(BF275="R", $CA275, IF(OR(BF275="P", BF275="T", BF275="N"), 0, IF($C275="DM", $T275, IF(OR(BF275="Y", BF275="IR"),$AM275,IF(BF275="C", IF($BI275="Y", IF($BA275="C", IF($AF275="N/A", $Q275, $AF275), IF($AF275="N/A", $T275, $AM275)), IF($AG275="N/A", $T275,$AG275)))))))</f>
        <v>4</v>
      </c>
      <c r="BY275" s="16">
        <f>IF(BG275="R", $CA275, IF(OR(BG275="P", BG275="T", BG275="N"), 0, IF($C275="DM", $T275, IF(OR(BG275="Y", BG275="IR"),$AM275,IF(BG275="C", IF($BI275="Y", IF($BA275="C", IF($AF275="N/A", $Q275, $AF275), IF($AF275="N/A", $T275, $AM275)), IF($AG275="N/A", $T275,$AG275)))))))</f>
        <v>4</v>
      </c>
      <c r="BZ275" s="16">
        <f>IF(BH275="R", $CA275, IF(OR(BH275="P", BH275="T", BH275="N"), 0, IF($C275="DM", $T275, IF(OR(BH275="Y", BH275="IR"),$AM275,IF(BH275="C", IF($BI275="Y", IF($BA275="C", IF($AF275="N/A", $Q275, $AF275), IF($AF275="N/A", $T275, $AM275)), IF($AG275="N/A", $T275,$AG275)))))))</f>
        <v>4</v>
      </c>
      <c r="CA275" s="15" t="s">
        <v>75</v>
      </c>
      <c r="CB275" s="16">
        <f>BZ275</f>
        <v>4</v>
      </c>
      <c r="CC275" s="15">
        <f>IF(OR($BH275="T", $BH275="R"), 0, IF($BH275="C", IF($BI275="Y", IF($BA275="C", 0, IF(AF275="N/A", Q275-T275, AF275-AG275)), IF($AF275="N/A", U275, AH275)), AN275))</f>
        <v>4</v>
      </c>
      <c r="CD275" s="15">
        <f>IF(OR($BH275="T", $BH275="R"), 0, IF($BH275="C", IF($BI275="Y", 0, IF($AF275="N/A", V275, AI275)), AO275))</f>
        <v>4</v>
      </c>
      <c r="CE275" s="15" t="str">
        <f>IF(OR($BH275="T", $BH275="R"), 0, IF($BH275="C", IF($BI275="Y", 0, IF($AF275="N/A", W275, AJ275)), AP275))</f>
        <v>N/A</v>
      </c>
      <c r="CF275" s="15" t="str">
        <f>IF(OR($BH275="T", $BH275="R"), 0, IF($BH275="C", IF($BI275="Y", 0, IF($AF275="N/A", X275, AK275)), AQ275))</f>
        <v>N/A</v>
      </c>
      <c r="CG275" t="str">
        <f>IF(AC275="N/A", "S:"&amp;L275&amp;" G:"&amp;M275&amp;" GR:"&amp;Q275, IF(AC275=0, "S:"&amp;L275&amp;" G:"&amp;M275&amp;" GR:"&amp;Q275, "S:"&amp;L275&amp;"/"&amp;AD275&amp;" G:"&amp;AE275&amp;" GR:"&amp;AF275))</f>
        <v>S:4 G:2 GR:0</v>
      </c>
    </row>
    <row r="276" spans="1:85" x14ac:dyDescent="0.25">
      <c r="A276" s="14">
        <v>5754</v>
      </c>
      <c r="B276" s="15" t="s">
        <v>3077</v>
      </c>
      <c r="C276" s="15" t="s">
        <v>62</v>
      </c>
      <c r="D276" s="15" t="s">
        <v>54</v>
      </c>
      <c r="E276" s="15">
        <f>VLOOKUP(B276, 'Rookie Year'!$A$2:$B$55679,2,FALSE)</f>
        <v>2023</v>
      </c>
      <c r="F276" s="15">
        <v>2024</v>
      </c>
      <c r="G276" s="15" t="s">
        <v>42</v>
      </c>
      <c r="H276" s="15">
        <v>2</v>
      </c>
      <c r="I276" s="16">
        <v>1</v>
      </c>
      <c r="J276" s="15">
        <v>1</v>
      </c>
      <c r="K276" s="17">
        <f>IF(AND(G276&lt;&gt;"N",R276="N/A"), IF(I276&lt;4, 0, 0.25),IF(I276=1, IF(J276=1,0.25, 0.25), IF(I276&lt;13, 0.25, IF(I276&lt;26, 0.4, IF(I276&lt;51, 0.6, 0.75)))))</f>
        <v>0.25</v>
      </c>
      <c r="L276" s="16">
        <f>I276-M276</f>
        <v>0</v>
      </c>
      <c r="M276" s="16">
        <f>ROUNDUP(I276*K276,0)</f>
        <v>1</v>
      </c>
      <c r="N276" s="16">
        <f>M276*J276</f>
        <v>1</v>
      </c>
      <c r="O276" s="16">
        <v>0</v>
      </c>
      <c r="P276" s="16">
        <v>0</v>
      </c>
      <c r="Q276" s="16">
        <f>N276-O276-P276</f>
        <v>1</v>
      </c>
      <c r="R276" s="15" t="s">
        <v>75</v>
      </c>
      <c r="S276" s="15">
        <f>IF(R276="N/A", J276-($B$1-F276), J276-($B$1-R276))</f>
        <v>1</v>
      </c>
      <c r="T276" s="16">
        <f>IF($S276&lt;1, "N/A", $M276)</f>
        <v>1</v>
      </c>
      <c r="U276" s="16" t="str">
        <f>IF($S276&lt;2, "N/A", $M276)</f>
        <v>N/A</v>
      </c>
      <c r="V276" s="16" t="str">
        <f>IF($S276&lt;3, "N/A", $M276)</f>
        <v>N/A</v>
      </c>
      <c r="W276" s="16" t="str">
        <f>IF($S276&lt;4, "N/A", $M276)</f>
        <v>N/A</v>
      </c>
      <c r="X276" s="16" t="str">
        <f>IF($S276&lt;5, "N/A", $M276)</f>
        <v>N/A</v>
      </c>
      <c r="Y276" s="15" t="str">
        <f>IF(SUM(T276:X276)&lt;&gt;Q276, "CHECK", "OK")</f>
        <v>OK</v>
      </c>
      <c r="Z276" s="15" t="str">
        <f>IF(F276=$B$1, "No", IF(S276=1, "Yes", "No"))</f>
        <v>No</v>
      </c>
      <c r="AA276" s="18" t="str">
        <f>IF(C276="DM", "N/A", IF(Z276="No","N/A",VLOOKUP(B276,'Extension List'!$A$3:$R$1972,18,FALSE)))</f>
        <v>N/A</v>
      </c>
      <c r="AB276" s="15" t="str">
        <f>IF(C276="DM", "N/A", IF(Z276="No","N/A",VLOOKUP(B276,'Extension List'!$A$3:$T$1972,20,FALSE)))</f>
        <v>N/A</v>
      </c>
      <c r="AC276" s="15" t="str">
        <f>IF(AA276="N/A", "N/A", 0)</f>
        <v>N/A</v>
      </c>
      <c r="AD276" s="16" t="str">
        <f>IF(AE276="N/A", "N/A", AA276-AE276)</f>
        <v>N/A</v>
      </c>
      <c r="AE276" s="16" t="str">
        <f>IF(AA276="N/A", "N/A", IF(AC276&gt;0, IF(AA276&lt;13, ROUNDUP(0.25*AA276,0), IF(AA276&lt;26, ROUNDUP(0.4*AA276,0), IF(AA276&lt;51, ROUNDUP(0.6*AA276,0), ROUNDUP(0.75*AA276,0)))), "N/A"))</f>
        <v>N/A</v>
      </c>
      <c r="AF276" s="16" t="str">
        <f>IF(AD276="N/A","N/A", (AE276*AC276)+Q276)</f>
        <v>N/A</v>
      </c>
      <c r="AG276" s="16" t="str">
        <f>IF($AF276="N/A", "N/A", "TBC")</f>
        <v>N/A</v>
      </c>
      <c r="AH276" s="16" t="str">
        <f>IF($AF276="N/A", "N/A", "TBC")</f>
        <v>N/A</v>
      </c>
      <c r="AI276" s="16" t="str">
        <f>IF($AF276="N/A","N/A",IF(AC276&gt;1,"TBC","N/A"))</f>
        <v>N/A</v>
      </c>
      <c r="AJ276" s="16" t="str">
        <f>IF($AF276="N/A","N/A",IF(AC276&gt;2,"TBC","N/A"))</f>
        <v>N/A</v>
      </c>
      <c r="AK276" s="16" t="str">
        <f>IF($AF276="N/A","N/A",IF(AC276&gt;3,"TBC","N/A"))</f>
        <v>N/A</v>
      </c>
      <c r="AL276" s="16" t="str">
        <f>IF(AC276="N/A","N/A",IF(AC276&gt;0,IF(SUM(AG276:AK276)&lt;&gt;AF276,"CHECK","OK"),"N/A"))</f>
        <v>N/A</v>
      </c>
      <c r="AM276" s="16">
        <f>IF(AD276="N/A", L276+T276, L276+AG276)</f>
        <v>1</v>
      </c>
      <c r="AN276" s="16" t="str">
        <f>IF(AD276="N/A", IF(U276="N/A", "N/A", L276+U276), AD276+AH276)</f>
        <v>N/A</v>
      </c>
      <c r="AO276" s="16" t="str">
        <f>IF(AD276="N/A", IF(V276="N/A", "N/A", L276+V276), IF(AI276="N/A", "N/A", AD276+AI276))</f>
        <v>N/A</v>
      </c>
      <c r="AP276" s="16" t="str">
        <f>IF(AD276="N/A", IF(W276="N/A", "N/A", L276+W276), IF(AJ276="N/A", "N/A", AD276+AJ276))</f>
        <v>N/A</v>
      </c>
      <c r="AQ276" s="16" t="str">
        <f>IF(AD276="N/A", IF(X276="N/A", "N/A", L276+X276), IF(AK276="N/A", "N/A", AD276+AK276))</f>
        <v>N/A</v>
      </c>
      <c r="AR276" s="15" t="s">
        <v>42</v>
      </c>
      <c r="AS276" s="15" t="s">
        <v>42</v>
      </c>
      <c r="AT276" s="15" t="s">
        <v>40</v>
      </c>
      <c r="AU276" s="15" t="s">
        <v>40</v>
      </c>
      <c r="AV276" s="15" t="s">
        <v>40</v>
      </c>
      <c r="AW276" s="15" t="s">
        <v>40</v>
      </c>
      <c r="AX276" s="15" t="s">
        <v>40</v>
      </c>
      <c r="AY276" s="15" t="s">
        <v>40</v>
      </c>
      <c r="AZ276" s="15" t="s">
        <v>40</v>
      </c>
      <c r="BA276" s="15" t="s">
        <v>40</v>
      </c>
      <c r="BB276" s="15" t="s">
        <v>40</v>
      </c>
      <c r="BC276" s="15" t="s">
        <v>40</v>
      </c>
      <c r="BD276" s="15" t="s">
        <v>40</v>
      </c>
      <c r="BE276" s="15" t="s">
        <v>40</v>
      </c>
      <c r="BF276" s="15" t="s">
        <v>40</v>
      </c>
      <c r="BG276" s="15" t="s">
        <v>40</v>
      </c>
      <c r="BH276" s="15" t="s">
        <v>40</v>
      </c>
      <c r="BJ276" s="16">
        <f>IF(AR276="R", $CA276, IF(OR(AR276="P", AR276="T", AR276="N"), 0, IF($C276="DM", $T276, IF(OR(AR276="Y", AR276="IR"),$AM276,IF(AR276="C", IF($BI276="Y", IF($AF276="N/A", $Q276, $AF276), IF($AG276="N/A", $T276,$AG276)))))))</f>
        <v>0</v>
      </c>
      <c r="BK276" s="16">
        <f>IF(AS276="R", $CA276, IF(OR(AS276="P", AS276="T", AS276="N"), 0, IF($C276="DM", $T276, IF(OR(AS276="Y", AS276="IR"),$AM276,IF(AS276="C", IF($BI276="Y", IF($AF276="N/A", $Q276, $AF276), IF($AG276="N/A", $T276,$AG276)))))))</f>
        <v>0</v>
      </c>
      <c r="BL276" s="16">
        <f>IF(AT276="R", $CA276, IF(OR(AT276="P", AT276="T", AT276="N"), 0, IF($C276="DM", $T276, IF(OR(AT276="Y", AT276="IR"),$AM276,IF(AT276="C", IF($BI276="Y", IF($AF276="N/A", $Q276, $AF276), IF($AG276="N/A", $T276,$AG276)))))))</f>
        <v>1</v>
      </c>
      <c r="BM276" s="16">
        <f>IF(AU276="R", $CA276, IF(OR(AU276="P", AU276="T", AU276="N"), 0, IF($C276="DM", $T276, IF(OR(AU276="Y", AU276="IR"),$AM276,IF(AU276="C", IF($BI276="Y", IF($AF276="N/A", $Q276, $AF276), IF($AG276="N/A", $T276,$AG276)))))))</f>
        <v>1</v>
      </c>
      <c r="BN276" s="16">
        <f>IF(AV276="R", $CA276, IF(OR(AV276="P", AV276="T", AV276="N"), 0, IF($C276="DM", $T276, IF(OR(AV276="Y", AV276="IR"),$AM276,IF(AV276="C", IF($BI276="Y", IF($AF276="N/A", $Q276, $AF276), IF($AG276="N/A", $T276,$AG276)))))))</f>
        <v>1</v>
      </c>
      <c r="BO276" s="16">
        <f>IF(AW276="R", $CA276, IF(OR(AW276="P", AW276="T", AW276="N"), 0, IF($C276="DM", $T276, IF(OR(AW276="Y", AW276="IR"),$AM276,IF(AW276="C", IF($BI276="Y", IF($AF276="N/A", $Q276, $AF276), IF($AG276="N/A", $T276,$AG276)))))))</f>
        <v>1</v>
      </c>
      <c r="BP276" s="16">
        <f>IF(AX276="R", $CA276, IF(OR(AX276="P", AX276="T", AX276="N"), 0, IF($C276="DM", $T276, IF(OR(AX276="Y", AX276="IR"),$AM276,IF(AX276="C", IF($BI276="Y", IF($AF276="N/A", $Q276, $AF276), IF($AG276="N/A", $T276,$AG276)))))))</f>
        <v>1</v>
      </c>
      <c r="BQ276" s="16">
        <f>IF(AY276="R", $CA276, IF(OR(AY276="P", AY276="T", AY276="N"), 0, IF($C276="DM", $T276, IF(OR(AY276="Y", AY276="IR"),$AM276,IF(AY276="C", IF($BI276="Y", IF($AF276="N/A", $Q276, $AF276), IF($AG276="N/A", $T276,$AG276)))))))</f>
        <v>1</v>
      </c>
      <c r="BR276" s="16">
        <f>IF(AZ276="R", $CA276, IF(OR(AZ276="P", AZ276="T", AZ276="N"), 0, IF($C276="DM", $T276, IF(OR(AZ276="Y", AZ276="IR"),$AM276,IF(AZ276="C", IF($BI276="Y", IF($AF276="N/A", $Q276, $AF276), IF($AG276="N/A", $T276,$AG276)))))))</f>
        <v>1</v>
      </c>
      <c r="BS276" s="16">
        <f>IF(BA276="R", $CA276, IF(OR(BA276="P", BA276="T", BA276="N"), 0, IF($C276="DM", $T276, IF(OR(BA276="Y", BA276="IR"),$AM276,IF(BA276="C", IF($BI276="Y", IF($AF276="N/A", $Q276, $AF276), IF($AG276="N/A", $T276,$AG276)))))))</f>
        <v>1</v>
      </c>
      <c r="BT276" s="16">
        <f>IF(BB276="R", $CA276, IF(OR(BB276="P", BB276="T", BB276="N"), 0, IF($C276="DM", $T276, IF(OR(BB276="Y", BB276="IR"),$AM276,IF(BB276="C", IF($BI276="Y", IF($BA276="C", IF($AF276="N/A", $Q276, $AF276), IF($AF276="N/A", $T276, $AM276)), IF($AG276="N/A", $T276,$AG276)))))))</f>
        <v>1</v>
      </c>
      <c r="BU276" s="16">
        <f>IF(BC276="R", $CA276, IF(OR(BC276="P", BC276="T", BC276="N"), 0, IF($C276="DM", $T276, IF(OR(BC276="Y", BC276="IR"),$AM276,IF(BC276="C", IF($BI276="Y", IF($BA276="C", IF($AF276="N/A", $Q276, $AF276), IF($AF276="N/A", $T276, $AM276)), IF($AG276="N/A", $T276,$AG276)))))))</f>
        <v>1</v>
      </c>
      <c r="BV276" s="16">
        <f>IF(BD276="R", $CA276, IF(OR(BD276="P", BD276="T", BD276="N"), 0, IF($C276="DM", $T276, IF(OR(BD276="Y", BD276="IR"),$AM276,IF(BD276="C", IF($BI276="Y", IF($BA276="C", IF($AF276="N/A", $Q276, $AF276), IF($AF276="N/A", $T276, $AM276)), IF($AG276="N/A", $T276,$AG276)))))))</f>
        <v>1</v>
      </c>
      <c r="BW276" s="16">
        <f>IF(BE276="R", $CA276, IF(OR(BE276="P", BE276="T", BE276="N"), 0, IF($C276="DM", $T276, IF(OR(BE276="Y", BE276="IR"),$AM276,IF(BE276="C", IF($BI276="Y", IF($BA276="C", IF($AF276="N/A", $Q276, $AF276), IF($AF276="N/A", $T276, $AM276)), IF($AG276="N/A", $T276,$AG276)))))))</f>
        <v>1</v>
      </c>
      <c r="BX276" s="16">
        <f>IF(BF276="R", $CA276, IF(OR(BF276="P", BF276="T", BF276="N"), 0, IF($C276="DM", $T276, IF(OR(BF276="Y", BF276="IR"),$AM276,IF(BF276="C", IF($BI276="Y", IF($BA276="C", IF($AF276="N/A", $Q276, $AF276), IF($AF276="N/A", $T276, $AM276)), IF($AG276="N/A", $T276,$AG276)))))))</f>
        <v>1</v>
      </c>
      <c r="BY276" s="16">
        <f>IF(BG276="R", $CA276, IF(OR(BG276="P", BG276="T", BG276="N"), 0, IF($C276="DM", $T276, IF(OR(BG276="Y", BG276="IR"),$AM276,IF(BG276="C", IF($BI276="Y", IF($BA276="C", IF($AF276="N/A", $Q276, $AF276), IF($AF276="N/A", $T276, $AM276)), IF($AG276="N/A", $T276,$AG276)))))))</f>
        <v>1</v>
      </c>
      <c r="BZ276" s="16">
        <f>IF(BH276="R", $CA276, IF(OR(BH276="P", BH276="T", BH276="N"), 0, IF($C276="DM", $T276, IF(OR(BH276="Y", BH276="IR"),$AM276,IF(BH276="C", IF($BI276="Y", IF($BA276="C", IF($AF276="N/A", $Q276, $AF276), IF($AF276="N/A", $T276, $AM276)), IF($AG276="N/A", $T276,$AG276)))))))</f>
        <v>1</v>
      </c>
      <c r="CA276" s="15" t="s">
        <v>75</v>
      </c>
      <c r="CB276" s="16">
        <f>BZ276</f>
        <v>1</v>
      </c>
      <c r="CC276" s="15" t="str">
        <f>IF(OR($BH276="T", $BH276="R"), 0, IF($BH276="C", IF($BI276="Y", IF($BA276="C", 0, IF(AF276="N/A", Q276-T276, AF276-AG276)), IF($AF276="N/A", U276, AH276)), AN276))</f>
        <v>N/A</v>
      </c>
      <c r="CD276" s="15" t="str">
        <f>IF(OR($BH276="T", $BH276="R"), 0, IF($BH276="C", IF($BI276="Y", 0, IF($AF276="N/A", V276, AI276)), AO276))</f>
        <v>N/A</v>
      </c>
      <c r="CE276" s="15" t="str">
        <f>IF(OR($BH276="T", $BH276="R"), 0, IF($BH276="C", IF($BI276="Y", 0, IF($AF276="N/A", W276, AJ276)), AP276))</f>
        <v>N/A</v>
      </c>
      <c r="CF276" s="15" t="str">
        <f>IF(OR($BH276="T", $BH276="R"), 0, IF($BH276="C", IF($BI276="Y", 0, IF($AF276="N/A", X276, AK276)), AQ276))</f>
        <v>N/A</v>
      </c>
    </row>
    <row r="277" spans="1:85" x14ac:dyDescent="0.25">
      <c r="A277" s="14">
        <v>5509</v>
      </c>
      <c r="B277" s="15" t="s">
        <v>2045</v>
      </c>
      <c r="C277" s="15" t="s">
        <v>62</v>
      </c>
      <c r="D277" s="15" t="s">
        <v>54</v>
      </c>
      <c r="E277" s="15">
        <f>VLOOKUP(B277, 'Rookie Year'!$A$2:$B$55679,2,FALSE)</f>
        <v>2020</v>
      </c>
      <c r="F277" s="15">
        <v>2024</v>
      </c>
      <c r="G277" s="15" t="s">
        <v>42</v>
      </c>
      <c r="H277" s="15" t="s">
        <v>1928</v>
      </c>
      <c r="I277" s="16">
        <v>1</v>
      </c>
      <c r="J277" s="15">
        <v>1</v>
      </c>
      <c r="K277" s="17">
        <f>IF(AND(G277&lt;&gt;"N",R277="N/A"), IF(I277&lt;4, 0, 0.25),IF(I277=1, IF(J277=1,0.25, 0.25), IF(I277&lt;13, 0.25, IF(I277&lt;26, 0.4, IF(I277&lt;51, 0.6, 0.75)))))</f>
        <v>0.25</v>
      </c>
      <c r="L277" s="16">
        <f>I277-M277</f>
        <v>0</v>
      </c>
      <c r="M277" s="16">
        <f>ROUNDUP(I277*K277,0)</f>
        <v>1</v>
      </c>
      <c r="N277" s="16">
        <f>M277*J277</f>
        <v>1</v>
      </c>
      <c r="O277" s="16">
        <v>0</v>
      </c>
      <c r="P277" s="16">
        <v>0</v>
      </c>
      <c r="Q277" s="16">
        <f>N277-O277-P277</f>
        <v>1</v>
      </c>
      <c r="R277" s="15" t="s">
        <v>75</v>
      </c>
      <c r="S277" s="15">
        <f>IF(R277="N/A", J277-($B$1-F277), J277-($B$1-R277))</f>
        <v>1</v>
      </c>
      <c r="T277" s="16">
        <f>IF($S277&lt;1, "N/A", $M277)</f>
        <v>1</v>
      </c>
      <c r="U277" s="16" t="str">
        <f>IF($S277&lt;2, "N/A", $M277)</f>
        <v>N/A</v>
      </c>
      <c r="V277" s="16" t="str">
        <f>IF($S277&lt;3, "N/A", $M277)</f>
        <v>N/A</v>
      </c>
      <c r="W277" s="16" t="str">
        <f>IF($S277&lt;4, "N/A", $M277)</f>
        <v>N/A</v>
      </c>
      <c r="X277" s="16" t="str">
        <f>IF($S277&lt;5, "N/A", $M277)</f>
        <v>N/A</v>
      </c>
      <c r="Y277" s="15" t="str">
        <f>IF(SUM(T277:X277)&lt;&gt;Q277, "CHECK", "OK")</f>
        <v>OK</v>
      </c>
      <c r="Z277" s="15" t="str">
        <f>IF(F277=$B$1, "No", IF(S277=1, "Yes", "No"))</f>
        <v>No</v>
      </c>
      <c r="AA277" s="18" t="str">
        <f>IF(C277="DM", "N/A", IF(Z277="No","N/A",VLOOKUP(B277,'Extension List'!$A$3:$R$1972,18,FALSE)))</f>
        <v>N/A</v>
      </c>
      <c r="AB277" s="15" t="str">
        <f>IF(C277="DM", "N/A", IF(Z277="No","N/A",VLOOKUP(B277,'Extension List'!$A$3:$T$1972,20,FALSE)))</f>
        <v>N/A</v>
      </c>
      <c r="AC277" s="15" t="str">
        <f>IF(AA277="N/A", "N/A", 0)</f>
        <v>N/A</v>
      </c>
      <c r="AD277" s="16" t="str">
        <f>IF(AE277="N/A", "N/A", AA277-AE277)</f>
        <v>N/A</v>
      </c>
      <c r="AE277" s="16" t="str">
        <f>IF(AA277="N/A", "N/A", IF(AC277&gt;0, IF(AA277&lt;13, ROUNDUP(0.25*AA277,0), IF(AA277&lt;26, ROUNDUP(0.4*AA277,0), IF(AA277&lt;51, ROUNDUP(0.6*AA277,0), ROUNDUP(0.75*AA277,0)))), "N/A"))</f>
        <v>N/A</v>
      </c>
      <c r="AF277" s="16" t="str">
        <f>IF(AD277="N/A","N/A", (AE277*AC277)+Q277)</f>
        <v>N/A</v>
      </c>
      <c r="AG277" s="16" t="str">
        <f>IF($AF277="N/A", "N/A", "TBC")</f>
        <v>N/A</v>
      </c>
      <c r="AH277" s="16" t="str">
        <f>IF($AF277="N/A", "N/A", "TBC")</f>
        <v>N/A</v>
      </c>
      <c r="AI277" s="16" t="str">
        <f>IF($AF277="N/A","N/A",IF(AC277&gt;1,"TBC","N/A"))</f>
        <v>N/A</v>
      </c>
      <c r="AJ277" s="16" t="str">
        <f>IF($AF277="N/A","N/A",IF(AC277&gt;2,"TBC","N/A"))</f>
        <v>N/A</v>
      </c>
      <c r="AK277" s="16" t="str">
        <f>IF($AF277="N/A","N/A",IF(AC277&gt;3,"TBC","N/A"))</f>
        <v>N/A</v>
      </c>
      <c r="AL277" s="16" t="str">
        <f>IF(AC277="N/A","N/A",IF(AC277&gt;0,IF(SUM(AG277:AK277)&lt;&gt;AF277,"CHECK","OK"),"N/A"))</f>
        <v>N/A</v>
      </c>
      <c r="AM277" s="16">
        <f>IF(AD277="N/A", L277+T277, L277+AG277)</f>
        <v>1</v>
      </c>
      <c r="AN277" s="16" t="str">
        <f>IF(AD277="N/A", IF(U277="N/A", "N/A", L277+U277), AD277+AH277)</f>
        <v>N/A</v>
      </c>
      <c r="AO277" s="16" t="str">
        <f>IF(AD277="N/A", IF(V277="N/A", "N/A", L277+V277), IF(AI277="N/A", "N/A", AD277+AI277))</f>
        <v>N/A</v>
      </c>
      <c r="AP277" s="16" t="str">
        <f>IF(AD277="N/A", IF(W277="N/A", "N/A", L277+W277), IF(AJ277="N/A", "N/A", AD277+AJ277))</f>
        <v>N/A</v>
      </c>
      <c r="AQ277" s="16" t="str">
        <f>IF(AD277="N/A", IF(X277="N/A", "N/A", L277+X277), IF(AK277="N/A", "N/A", AD277+AK277))</f>
        <v>N/A</v>
      </c>
      <c r="AR277" s="15" t="s">
        <v>48</v>
      </c>
      <c r="AS277" s="15" t="s">
        <v>48</v>
      </c>
      <c r="AT277" s="15" t="s">
        <v>48</v>
      </c>
      <c r="AU277" s="15" t="s">
        <v>48</v>
      </c>
      <c r="AV277" s="15" t="s">
        <v>48</v>
      </c>
      <c r="AW277" s="15" t="s">
        <v>48</v>
      </c>
      <c r="AX277" s="15" t="s">
        <v>48</v>
      </c>
      <c r="AY277" s="15" t="s">
        <v>48</v>
      </c>
      <c r="AZ277" s="15" t="s">
        <v>48</v>
      </c>
      <c r="BA277" s="15" t="s">
        <v>48</v>
      </c>
      <c r="BB277" s="15" t="s">
        <v>48</v>
      </c>
      <c r="BC277" s="15" t="s">
        <v>48</v>
      </c>
      <c r="BD277" s="15" t="s">
        <v>48</v>
      </c>
      <c r="BE277" s="15" t="s">
        <v>48</v>
      </c>
      <c r="BF277" s="15" t="s">
        <v>48</v>
      </c>
      <c r="BG277" s="15" t="s">
        <v>48</v>
      </c>
      <c r="BH277" s="15" t="s">
        <v>48</v>
      </c>
      <c r="BI277" s="15"/>
      <c r="BJ277" s="16">
        <f>IF(AR277="R", $CA277, IF(OR(AR277="P", AR277="T", AR277="N"), 0, IF($C277="DM", $T277, IF(OR(AR277="Y", AR277="IR"),$AM277,IF(AR277="C", IF($BI277="Y", IF($AF277="N/A", $Q277, $AF277), IF($AG277="N/A", $T277,$AG277)))))))</f>
        <v>1</v>
      </c>
      <c r="BK277" s="16">
        <f>IF(AS277="R", $CA277, IF(OR(AS277="P", AS277="T", AS277="N"), 0, IF($C277="DM", $T277, IF(OR(AS277="Y", AS277="IR"),$AM277,IF(AS277="C", IF($BI277="Y", IF($AF277="N/A", $Q277, $AF277), IF($AG277="N/A", $T277,$AG277)))))))</f>
        <v>1</v>
      </c>
      <c r="BL277" s="16">
        <f>IF(AT277="R", $CA277, IF(OR(AT277="P", AT277="T", AT277="N"), 0, IF($C277="DM", $T277, IF(OR(AT277="Y", AT277="IR"),$AM277,IF(AT277="C", IF($BI277="Y", IF($AF277="N/A", $Q277, $AF277), IF($AG277="N/A", $T277,$AG277)))))))</f>
        <v>1</v>
      </c>
      <c r="BM277" s="16">
        <f>IF(AU277="R", $CA277, IF(OR(AU277="P", AU277="T", AU277="N"), 0, IF($C277="DM", $T277, IF(OR(AU277="Y", AU277="IR"),$AM277,IF(AU277="C", IF($BI277="Y", IF($AF277="N/A", $Q277, $AF277), IF($AG277="N/A", $T277,$AG277)))))))</f>
        <v>1</v>
      </c>
      <c r="BN277" s="16">
        <f>IF(AV277="R", $CA277, IF(OR(AV277="P", AV277="T", AV277="N"), 0, IF($C277="DM", $T277, IF(OR(AV277="Y", AV277="IR"),$AM277,IF(AV277="C", IF($BI277="Y", IF($AF277="N/A", $Q277, $AF277), IF($AG277="N/A", $T277,$AG277)))))))</f>
        <v>1</v>
      </c>
      <c r="BO277" s="16">
        <f>IF(AW277="R", $CA277, IF(OR(AW277="P", AW277="T", AW277="N"), 0, IF($C277="DM", $T277, IF(OR(AW277="Y", AW277="IR"),$AM277,IF(AW277="C", IF($BI277="Y", IF($AF277="N/A", $Q277, $AF277), IF($AG277="N/A", $T277,$AG277)))))))</f>
        <v>1</v>
      </c>
      <c r="BP277" s="16">
        <f>IF(AX277="R", $CA277, IF(OR(AX277="P", AX277="T", AX277="N"), 0, IF($C277="DM", $T277, IF(OR(AX277="Y", AX277="IR"),$AM277,IF(AX277="C", IF($BI277="Y", IF($AF277="N/A", $Q277, $AF277), IF($AG277="N/A", $T277,$AG277)))))))</f>
        <v>1</v>
      </c>
      <c r="BQ277" s="16">
        <f>IF(AY277="R", $CA277, IF(OR(AY277="P", AY277="T", AY277="N"), 0, IF($C277="DM", $T277, IF(OR(AY277="Y", AY277="IR"),$AM277,IF(AY277="C", IF($BI277="Y", IF($AF277="N/A", $Q277, $AF277), IF($AG277="N/A", $T277,$AG277)))))))</f>
        <v>1</v>
      </c>
      <c r="BR277" s="16">
        <f>IF(AZ277="R", $CA277, IF(OR(AZ277="P", AZ277="T", AZ277="N"), 0, IF($C277="DM", $T277, IF(OR(AZ277="Y", AZ277="IR"),$AM277,IF(AZ277="C", IF($BI277="Y", IF($AF277="N/A", $Q277, $AF277), IF($AG277="N/A", $T277,$AG277)))))))</f>
        <v>1</v>
      </c>
      <c r="BS277" s="16">
        <f>IF(BA277="R", $CA277, IF(OR(BA277="P", BA277="T", BA277="N"), 0, IF($C277="DM", $T277, IF(OR(BA277="Y", BA277="IR"),$AM277,IF(BA277="C", IF($BI277="Y", IF($AF277="N/A", $Q277, $AF277), IF($AG277="N/A", $T277,$AG277)))))))</f>
        <v>1</v>
      </c>
      <c r="BT277" s="16">
        <f>IF(BB277="R", $CA277, IF(OR(BB277="P", BB277="T", BB277="N"), 0, IF($C277="DM", $T277, IF(OR(BB277="Y", BB277="IR"),$AM277,IF(BB277="C", IF($BI277="Y", IF($BA277="C", IF($AF277="N/A", $Q277, $AF277), IF($AF277="N/A", $T277, $AM277)), IF($AG277="N/A", $T277,$AG277)))))))</f>
        <v>1</v>
      </c>
      <c r="BU277" s="16">
        <f>IF(BC277="R", $CA277, IF(OR(BC277="P", BC277="T", BC277="N"), 0, IF($C277="DM", $T277, IF(OR(BC277="Y", BC277="IR"),$AM277,IF(BC277="C", IF($BI277="Y", IF($BA277="C", IF($AF277="N/A", $Q277, $AF277), IF($AF277="N/A", $T277, $AM277)), IF($AG277="N/A", $T277,$AG277)))))))</f>
        <v>1</v>
      </c>
      <c r="BV277" s="16">
        <f>IF(BD277="R", $CA277, IF(OR(BD277="P", BD277="T", BD277="N"), 0, IF($C277="DM", $T277, IF(OR(BD277="Y", BD277="IR"),$AM277,IF(BD277="C", IF($BI277="Y", IF($BA277="C", IF($AF277="N/A", $Q277, $AF277), IF($AF277="N/A", $T277, $AM277)), IF($AG277="N/A", $T277,$AG277)))))))</f>
        <v>1</v>
      </c>
      <c r="BW277" s="16">
        <f>IF(BE277="R", $CA277, IF(OR(BE277="P", BE277="T", BE277="N"), 0, IF($C277="DM", $T277, IF(OR(BE277="Y", BE277="IR"),$AM277,IF(BE277="C", IF($BI277="Y", IF($BA277="C", IF($AF277="N/A", $Q277, $AF277), IF($AF277="N/A", $T277, $AM277)), IF($AG277="N/A", $T277,$AG277)))))))</f>
        <v>1</v>
      </c>
      <c r="BX277" s="16">
        <f>IF(BF277="R", $CA277, IF(OR(BF277="P", BF277="T", BF277="N"), 0, IF($C277="DM", $T277, IF(OR(BF277="Y", BF277="IR"),$AM277,IF(BF277="C", IF($BI277="Y", IF($BA277="C", IF($AF277="N/A", $Q277, $AF277), IF($AF277="N/A", $T277, $AM277)), IF($AG277="N/A", $T277,$AG277)))))))</f>
        <v>1</v>
      </c>
      <c r="BY277" s="16">
        <f>IF(BG277="R", $CA277, IF(OR(BG277="P", BG277="T", BG277="N"), 0, IF($C277="DM", $T277, IF(OR(BG277="Y", BG277="IR"),$AM277,IF(BG277="C", IF($BI277="Y", IF($BA277="C", IF($AF277="N/A", $Q277, $AF277), IF($AF277="N/A", $T277, $AM277)), IF($AG277="N/A", $T277,$AG277)))))))</f>
        <v>1</v>
      </c>
      <c r="BZ277" s="16">
        <f>IF(BH277="R", $CA277, IF(OR(BH277="P", BH277="T", BH277="N"), 0, IF($C277="DM", $T277, IF(OR(BH277="Y", BH277="IR"),$AM277,IF(BH277="C", IF($BI277="Y", IF($BA277="C", IF($AF277="N/A", $Q277, $AF277), IF($AF277="N/A", $T277, $AM277)), IF($AG277="N/A", $T277,$AG277)))))))</f>
        <v>1</v>
      </c>
      <c r="CA277" s="15" t="s">
        <v>75</v>
      </c>
      <c r="CB277" s="16">
        <f>BZ277</f>
        <v>1</v>
      </c>
      <c r="CC277" s="15" t="str">
        <f>IF(OR($BH277="T", $BH277="R"), 0, IF($BH277="C", IF($BI277="Y", IF($BA277="C", 0, IF(AF277="N/A", Q277-T277, AF277-AG277)), IF($AF277="N/A", U277, AH277)), AN277))</f>
        <v>N/A</v>
      </c>
      <c r="CD277" s="15" t="str">
        <f>IF(OR($BH277="T", $BH277="R"), 0, IF($BH277="C", IF($BI277="Y", 0, IF($AF277="N/A", V277, AI277)), AO277))</f>
        <v>N/A</v>
      </c>
      <c r="CE277" s="15" t="str">
        <f>IF(OR($BH277="T", $BH277="R"), 0, IF($BH277="C", IF($BI277="Y", 0, IF($AF277="N/A", W277, AJ277)), AP277))</f>
        <v>N/A</v>
      </c>
      <c r="CF277" s="15" t="str">
        <f>IF(OR($BH277="T", $BH277="R"), 0, IF($BH277="C", IF($BI277="Y", 0, IF($AF277="N/A", X277, AK277)), AQ277))</f>
        <v>N/A</v>
      </c>
      <c r="CG277" t="str">
        <f>IF(AC277="N/A", "S:"&amp;L277&amp;" G:"&amp;M277&amp;" GR:"&amp;Q277, IF(AC277=0, "S:"&amp;L277&amp;" G:"&amp;M277&amp;" GR:"&amp;Q277, "S:"&amp;L277&amp;"/"&amp;AD277&amp;" G:"&amp;AE277&amp;" GR:"&amp;AF277))</f>
        <v>S:0 G:1 GR:1</v>
      </c>
    </row>
    <row r="278" spans="1:85" x14ac:dyDescent="0.25">
      <c r="A278" s="14">
        <v>5590</v>
      </c>
      <c r="B278" s="15" t="s">
        <v>788</v>
      </c>
      <c r="C278" s="15" t="s">
        <v>62</v>
      </c>
      <c r="D278" s="15" t="s">
        <v>54</v>
      </c>
      <c r="E278" s="15">
        <f>VLOOKUP(B278, 'Rookie Year'!$A$2:$B$55679,2,FALSE)</f>
        <v>2016</v>
      </c>
      <c r="F278" s="15">
        <v>2024</v>
      </c>
      <c r="G278" s="15" t="s">
        <v>42</v>
      </c>
      <c r="H278" s="15" t="s">
        <v>1928</v>
      </c>
      <c r="I278" s="16">
        <v>40</v>
      </c>
      <c r="J278" s="15">
        <v>2</v>
      </c>
      <c r="K278" s="17">
        <f>IF(AND(G278&lt;&gt;"N",R278="N/A"), IF(I278&lt;4, 0, 0.25),IF(I278=1, IF(J278=1,0.25, 0.25), IF(I278&lt;13, 0.25, IF(I278&lt;26, 0.4, IF(I278&lt;51, 0.6, 0.75)))))</f>
        <v>0.6</v>
      </c>
      <c r="L278" s="16">
        <f>I278-M278</f>
        <v>16</v>
      </c>
      <c r="M278" s="16">
        <f>ROUNDUP(I278*K278,0)</f>
        <v>24</v>
      </c>
      <c r="N278" s="16">
        <f>M278*J278</f>
        <v>48</v>
      </c>
      <c r="O278" s="16">
        <v>0</v>
      </c>
      <c r="P278" s="16">
        <v>0</v>
      </c>
      <c r="Q278" s="16">
        <f>N278-O278-P278</f>
        <v>48</v>
      </c>
      <c r="R278" s="15" t="s">
        <v>75</v>
      </c>
      <c r="S278" s="15">
        <f>IF(R278="N/A", J278-($B$1-F278), J278-($B$1-R278))</f>
        <v>2</v>
      </c>
      <c r="T278" s="16">
        <v>48</v>
      </c>
      <c r="U278" s="16">
        <v>0</v>
      </c>
      <c r="V278" s="16" t="str">
        <f>IF($S278&lt;3, "N/A", $M278)</f>
        <v>N/A</v>
      </c>
      <c r="W278" s="16" t="str">
        <f>IF($S278&lt;4, "N/A", $M278)</f>
        <v>N/A</v>
      </c>
      <c r="X278" s="16" t="str">
        <f>IF($S278&lt;5, "N/A", $M278)</f>
        <v>N/A</v>
      </c>
      <c r="Y278" s="15" t="str">
        <f>IF(SUM(T278:X278)&lt;&gt;Q278, "CHECK", "OK")</f>
        <v>OK</v>
      </c>
      <c r="Z278" s="15" t="str">
        <f>IF(F278=$B$1, "No", IF(S278=1, "Yes", "No"))</f>
        <v>No</v>
      </c>
      <c r="AA278" s="18" t="str">
        <f>IF(C278="DM", "N/A", IF(Z278="No","N/A",VLOOKUP(B278,'Extension List'!$A$3:$R$1972,18,FALSE)))</f>
        <v>N/A</v>
      </c>
      <c r="AB278" s="15" t="str">
        <f>IF(C278="DM", "N/A", IF(Z278="No","N/A",VLOOKUP(B278,'Extension List'!$A$3:$T$1972,20,FALSE)))</f>
        <v>N/A</v>
      </c>
      <c r="AC278" s="15" t="str">
        <f>IF(AA278="N/A", "N/A", 0)</f>
        <v>N/A</v>
      </c>
      <c r="AD278" s="16" t="str">
        <f>IF(AE278="N/A", "N/A", AA278-AE278)</f>
        <v>N/A</v>
      </c>
      <c r="AE278" s="16" t="str">
        <f>IF(AA278="N/A", "N/A", IF(AC278&gt;0, IF(AA278&lt;13, ROUNDUP(0.25*AA278,0), IF(AA278&lt;26, ROUNDUP(0.4*AA278,0), IF(AA278&lt;51, ROUNDUP(0.6*AA278,0), ROUNDUP(0.75*AA278,0)))), "N/A"))</f>
        <v>N/A</v>
      </c>
      <c r="AF278" s="16" t="str">
        <f>IF(AD278="N/A","N/A", (AE278*AC278)+Q278)</f>
        <v>N/A</v>
      </c>
      <c r="AG278" s="16" t="str">
        <f>IF($AF278="N/A", "N/A", "TBC")</f>
        <v>N/A</v>
      </c>
      <c r="AH278" s="16" t="str">
        <f>IF($AF278="N/A", "N/A", "TBC")</f>
        <v>N/A</v>
      </c>
      <c r="AI278" s="16" t="str">
        <f>IF($AF278="N/A","N/A",IF(AC278&gt;1,"TBC","N/A"))</f>
        <v>N/A</v>
      </c>
      <c r="AJ278" s="16" t="str">
        <f>IF($AF278="N/A","N/A",IF(AC278&gt;2,"TBC","N/A"))</f>
        <v>N/A</v>
      </c>
      <c r="AK278" s="16" t="str">
        <f>IF($AF278="N/A","N/A",IF(AC278&gt;3,"TBC","N/A"))</f>
        <v>N/A</v>
      </c>
      <c r="AL278" s="16" t="str">
        <f>IF(AC278="N/A","N/A",IF(AC278&gt;0,IF(SUM(AG278:AK278)&lt;&gt;AF278,"CHECK","OK"),"N/A"))</f>
        <v>N/A</v>
      </c>
      <c r="AM278" s="16">
        <f>IF(AD278="N/A", L278+T278, L278+AG278)</f>
        <v>64</v>
      </c>
      <c r="AN278" s="16">
        <f>IF(AD278="N/A", IF(U278="N/A", "N/A", L278+U278), AD278+AH278)</f>
        <v>16</v>
      </c>
      <c r="AO278" s="16" t="str">
        <f>IF(AD278="N/A", IF(V278="N/A", "N/A", L278+V278), IF(AI278="N/A", "N/A", AD278+AI278))</f>
        <v>N/A</v>
      </c>
      <c r="AP278" s="16" t="str">
        <f>IF(AD278="N/A", IF(W278="N/A", "N/A", L278+W278), IF(AJ278="N/A", "N/A", AD278+AJ278))</f>
        <v>N/A</v>
      </c>
      <c r="AQ278" s="16" t="str">
        <f>IF(AD278="N/A", IF(X278="N/A", "N/A", L278+X278), IF(AK278="N/A", "N/A", AD278+AK278))</f>
        <v>N/A</v>
      </c>
      <c r="AR278" s="15" t="s">
        <v>40</v>
      </c>
      <c r="AS278" s="15" t="s">
        <v>40</v>
      </c>
      <c r="AT278" s="15" t="s">
        <v>40</v>
      </c>
      <c r="AU278" s="15" t="s">
        <v>40</v>
      </c>
      <c r="AV278" s="15" t="s">
        <v>40</v>
      </c>
      <c r="AW278" s="15" t="s">
        <v>40</v>
      </c>
      <c r="AX278" s="15" t="s">
        <v>40</v>
      </c>
      <c r="AY278" s="15" t="s">
        <v>40</v>
      </c>
      <c r="AZ278" s="15" t="s">
        <v>40</v>
      </c>
      <c r="BA278" s="15" t="s">
        <v>40</v>
      </c>
      <c r="BB278" s="15" t="s">
        <v>40</v>
      </c>
      <c r="BC278" s="15" t="s">
        <v>40</v>
      </c>
      <c r="BD278" s="15" t="s">
        <v>40</v>
      </c>
      <c r="BE278" s="15" t="s">
        <v>40</v>
      </c>
      <c r="BF278" s="15" t="s">
        <v>40</v>
      </c>
      <c r="BG278" s="15" t="s">
        <v>40</v>
      </c>
      <c r="BH278" s="15" t="s">
        <v>40</v>
      </c>
      <c r="BJ278" s="16">
        <f>IF(AR278="R", $CA278, IF(OR(AR278="P", AR278="T", AR278="N"), 0, IF($C278="DM", $T278, IF(OR(AR278="Y", AR278="IR"),$AM278,IF(AR278="C", IF($BI278="Y", IF($AF278="N/A", $Q278, $AF278), IF($AG278="N/A", $T278,$AG278)))))))</f>
        <v>64</v>
      </c>
      <c r="BK278" s="16">
        <f>IF(AS278="R", $CA278, IF(OR(AS278="P", AS278="T", AS278="N"), 0, IF($C278="DM", $T278, IF(OR(AS278="Y", AS278="IR"),$AM278,IF(AS278="C", IF($BI278="Y", IF($AF278="N/A", $Q278, $AF278), IF($AG278="N/A", $T278,$AG278)))))))</f>
        <v>64</v>
      </c>
      <c r="BL278" s="16">
        <f>IF(AT278="R", $CA278, IF(OR(AT278="P", AT278="T", AT278="N"), 0, IF($C278="DM", $T278, IF(OR(AT278="Y", AT278="IR"),$AM278,IF(AT278="C", IF($BI278="Y", IF($AF278="N/A", $Q278, $AF278), IF($AG278="N/A", $T278,$AG278)))))))</f>
        <v>64</v>
      </c>
      <c r="BM278" s="16">
        <f>IF(AU278="R", $CA278, IF(OR(AU278="P", AU278="T", AU278="N"), 0, IF($C278="DM", $T278, IF(OR(AU278="Y", AU278="IR"),$AM278,IF(AU278="C", IF($BI278="Y", IF($AF278="N/A", $Q278, $AF278), IF($AG278="N/A", $T278,$AG278)))))))</f>
        <v>64</v>
      </c>
      <c r="BN278" s="16">
        <f>IF(AV278="R", $CA278, IF(OR(AV278="P", AV278="T", AV278="N"), 0, IF($C278="DM", $T278, IF(OR(AV278="Y", AV278="IR"),$AM278,IF(AV278="C", IF($BI278="Y", IF($AF278="N/A", $Q278, $AF278), IF($AG278="N/A", $T278,$AG278)))))))</f>
        <v>64</v>
      </c>
      <c r="BO278" s="16">
        <f>IF(AW278="R", $CA278, IF(OR(AW278="P", AW278="T", AW278="N"), 0, IF($C278="DM", $T278, IF(OR(AW278="Y", AW278="IR"),$AM278,IF(AW278="C", IF($BI278="Y", IF($AF278="N/A", $Q278, $AF278), IF($AG278="N/A", $T278,$AG278)))))))</f>
        <v>64</v>
      </c>
      <c r="BP278" s="16">
        <f>IF(AX278="R", $CA278, IF(OR(AX278="P", AX278="T", AX278="N"), 0, IF($C278="DM", $T278, IF(OR(AX278="Y", AX278="IR"),$AM278,IF(AX278="C", IF($BI278="Y", IF($AF278="N/A", $Q278, $AF278), IF($AG278="N/A", $T278,$AG278)))))))</f>
        <v>64</v>
      </c>
      <c r="BQ278" s="16">
        <f>IF(AY278="R", $CA278, IF(OR(AY278="P", AY278="T", AY278="N"), 0, IF($C278="DM", $T278, IF(OR(AY278="Y", AY278="IR"),$AM278,IF(AY278="C", IF($BI278="Y", IF($AF278="N/A", $Q278, $AF278), IF($AG278="N/A", $T278,$AG278)))))))</f>
        <v>64</v>
      </c>
      <c r="BR278" s="16">
        <f>IF(AZ278="R", $CA278, IF(OR(AZ278="P", AZ278="T", AZ278="N"), 0, IF($C278="DM", $T278, IF(OR(AZ278="Y", AZ278="IR"),$AM278,IF(AZ278="C", IF($BI278="Y", IF($AF278="N/A", $Q278, $AF278), IF($AG278="N/A", $T278,$AG278)))))))</f>
        <v>64</v>
      </c>
      <c r="BS278" s="16">
        <f>IF(BA278="R", $CA278, IF(OR(BA278="P", BA278="T", BA278="N"), 0, IF($C278="DM", $T278, IF(OR(BA278="Y", BA278="IR"),$AM278,IF(BA278="C", IF($BI278="Y", IF($AF278="N/A", $Q278, $AF278), IF($AG278="N/A", $T278,$AG278)))))))</f>
        <v>64</v>
      </c>
      <c r="BT278" s="16">
        <f>IF(BB278="R", $CA278, IF(OR(BB278="P", BB278="T", BB278="N"), 0, IF($C278="DM", $T278, IF(OR(BB278="Y", BB278="IR"),$AM278,IF(BB278="C", IF($BI278="Y", IF($BA278="C", IF($AF278="N/A", $Q278, $AF278), IF($AF278="N/A", $T278, $AM278)), IF($AG278="N/A", $T278,$AG278)))))))</f>
        <v>64</v>
      </c>
      <c r="BU278" s="16">
        <f>IF(BC278="R", $CA278, IF(OR(BC278="P", BC278="T", BC278="N"), 0, IF($C278="DM", $T278, IF(OR(BC278="Y", BC278="IR"),$AM278,IF(BC278="C", IF($BI278="Y", IF($BA278="C", IF($AF278="N/A", $Q278, $AF278), IF($AF278="N/A", $T278, $AM278)), IF($AG278="N/A", $T278,$AG278)))))))</f>
        <v>64</v>
      </c>
      <c r="BV278" s="16">
        <f>IF(BD278="R", $CA278, IF(OR(BD278="P", BD278="T", BD278="N"), 0, IF($C278="DM", $T278, IF(OR(BD278="Y", BD278="IR"),$AM278,IF(BD278="C", IF($BI278="Y", IF($BA278="C", IF($AF278="N/A", $Q278, $AF278), IF($AF278="N/A", $T278, $AM278)), IF($AG278="N/A", $T278,$AG278)))))))</f>
        <v>64</v>
      </c>
      <c r="BW278" s="16">
        <f>IF(BE278="R", $CA278, IF(OR(BE278="P", BE278="T", BE278="N"), 0, IF($C278="DM", $T278, IF(OR(BE278="Y", BE278="IR"),$AM278,IF(BE278="C", IF($BI278="Y", IF($BA278="C", IF($AF278="N/A", $Q278, $AF278), IF($AF278="N/A", $T278, $AM278)), IF($AG278="N/A", $T278,$AG278)))))))</f>
        <v>64</v>
      </c>
      <c r="BX278" s="16">
        <f>IF(BF278="R", $CA278, IF(OR(BF278="P", BF278="T", BF278="N"), 0, IF($C278="DM", $T278, IF(OR(BF278="Y", BF278="IR"),$AM278,IF(BF278="C", IF($BI278="Y", IF($BA278="C", IF($AF278="N/A", $Q278, $AF278), IF($AF278="N/A", $T278, $AM278)), IF($AG278="N/A", $T278,$AG278)))))))</f>
        <v>64</v>
      </c>
      <c r="BY278" s="16">
        <f>IF(BG278="R", $CA278, IF(OR(BG278="P", BG278="T", BG278="N"), 0, IF($C278="DM", $T278, IF(OR(BG278="Y", BG278="IR"),$AM278,IF(BG278="C", IF($BI278="Y", IF($BA278="C", IF($AF278="N/A", $Q278, $AF278), IF($AF278="N/A", $T278, $AM278)), IF($AG278="N/A", $T278,$AG278)))))))</f>
        <v>64</v>
      </c>
      <c r="BZ278" s="16">
        <f>IF(BH278="R", $CA278, IF(OR(BH278="P", BH278="T", BH278="N"), 0, IF($C278="DM", $T278, IF(OR(BH278="Y", BH278="IR"),$AM278,IF(BH278="C", IF($BI278="Y", IF($BA278="C", IF($AF278="N/A", $Q278, $AF278), IF($AF278="N/A", $T278, $AM278)), IF($AG278="N/A", $T278,$AG278)))))))</f>
        <v>64</v>
      </c>
      <c r="CA278" s="15" t="s">
        <v>75</v>
      </c>
      <c r="CB278" s="16">
        <f>BZ278</f>
        <v>64</v>
      </c>
      <c r="CC278" s="15">
        <f>IF(OR($BH278="T", $BH278="R"), 0, IF($BH278="C", IF($BI278="Y", IF($BA278="C", 0, IF(AF278="N/A", Q278-T278, AF278-AG278)), IF($AF278="N/A", U278, AH278)), AN278))</f>
        <v>16</v>
      </c>
      <c r="CD278" s="15" t="str">
        <f>IF(OR($BH278="T", $BH278="R"), 0, IF($BH278="C", IF($BI278="Y", 0, IF($AF278="N/A", V278, AI278)), AO278))</f>
        <v>N/A</v>
      </c>
      <c r="CE278" s="15" t="str">
        <f>IF(OR($BH278="T", $BH278="R"), 0, IF($BH278="C", IF($BI278="Y", 0, IF($AF278="N/A", W278, AJ278)), AP278))</f>
        <v>N/A</v>
      </c>
      <c r="CF278" s="15" t="str">
        <f>IF(OR($BH278="T", $BH278="R"), 0, IF($BH278="C", IF($BI278="Y", 0, IF($AF278="N/A", X278, AK278)), AQ278))</f>
        <v>N/A</v>
      </c>
      <c r="CG278" t="str">
        <f>IF(AC278="N/A", "S:"&amp;L278&amp;" G:"&amp;M278&amp;" GR:"&amp;Q278, IF(AC278=0, "S:"&amp;L278&amp;" G:"&amp;M278&amp;" GR:"&amp;Q278, "S:"&amp;L278&amp;"/"&amp;AD278&amp;" G:"&amp;AE278&amp;" GR:"&amp;AF278))</f>
        <v>S:16 G:24 GR:48</v>
      </c>
    </row>
    <row r="279" spans="1:85" x14ac:dyDescent="0.25">
      <c r="A279" s="14">
        <v>5773</v>
      </c>
      <c r="B279" s="15" t="s">
        <v>811</v>
      </c>
      <c r="C279" s="15" t="s">
        <v>62</v>
      </c>
      <c r="D279" s="15" t="s">
        <v>54</v>
      </c>
      <c r="E279" s="15">
        <f>VLOOKUP(B279, 'Rookie Year'!$A$2:$B$55679,2,FALSE)</f>
        <v>2019</v>
      </c>
      <c r="F279" s="15">
        <v>2024</v>
      </c>
      <c r="G279" s="15" t="s">
        <v>42</v>
      </c>
      <c r="H279" s="15">
        <v>4</v>
      </c>
      <c r="I279" s="16">
        <v>3</v>
      </c>
      <c r="J279" s="15">
        <v>1</v>
      </c>
      <c r="K279" s="17">
        <f>IF(AND(G279&lt;&gt;"N",R279="N/A"), IF(I279&lt;4, 0, 0.25),IF(I279=1, IF(J279=1,0.25, 0.25), IF(I279&lt;13, 0.25, IF(I279&lt;26, 0.4, IF(I279&lt;51, 0.6, 0.75)))))</f>
        <v>0.25</v>
      </c>
      <c r="L279" s="16">
        <f>I279-M279</f>
        <v>2</v>
      </c>
      <c r="M279" s="16">
        <f>ROUNDUP(I279*K279,0)</f>
        <v>1</v>
      </c>
      <c r="N279" s="16">
        <f>M279*J279</f>
        <v>1</v>
      </c>
      <c r="O279" s="16">
        <v>0</v>
      </c>
      <c r="P279" s="16">
        <v>0</v>
      </c>
      <c r="Q279" s="16">
        <f>N279-O279-P279</f>
        <v>1</v>
      </c>
      <c r="R279" s="15" t="s">
        <v>75</v>
      </c>
      <c r="S279" s="15">
        <f>IF(R279="N/A", J279-($B$1-F279), J279-($B$1-R279))</f>
        <v>1</v>
      </c>
      <c r="T279" s="16">
        <f>IF($S279&lt;1, "N/A", $M279)</f>
        <v>1</v>
      </c>
      <c r="U279" s="16" t="str">
        <f>IF($S279&lt;2, "N/A", $M279)</f>
        <v>N/A</v>
      </c>
      <c r="V279" s="16" t="str">
        <f>IF($S279&lt;3, "N/A", $M279)</f>
        <v>N/A</v>
      </c>
      <c r="W279" s="16" t="str">
        <f>IF($S279&lt;4, "N/A", $M279)</f>
        <v>N/A</v>
      </c>
      <c r="X279" s="16" t="str">
        <f>IF($S279&lt;5, "N/A", $M279)</f>
        <v>N/A</v>
      </c>
      <c r="Y279" s="15" t="str">
        <f>IF(SUM(T279:X279)&lt;&gt;Q279, "CHECK", "OK")</f>
        <v>OK</v>
      </c>
      <c r="Z279" s="15" t="str">
        <f>IF(F279=$B$1, "No", IF(S279=1, "Yes", "No"))</f>
        <v>No</v>
      </c>
      <c r="AA279" s="18" t="str">
        <f>IF(C279="DM", "N/A", IF(Z279="No","N/A",VLOOKUP(B279,'Extension List'!$A$3:$R$1972,18,FALSE)))</f>
        <v>N/A</v>
      </c>
      <c r="AB279" s="15" t="str">
        <f>IF(C279="DM", "N/A", IF(Z279="No","N/A",VLOOKUP(B279,'Extension List'!$A$3:$T$1972,20,FALSE)))</f>
        <v>N/A</v>
      </c>
      <c r="AC279" s="15" t="str">
        <f>IF(AA279="N/A", "N/A", 0)</f>
        <v>N/A</v>
      </c>
      <c r="AD279" s="16" t="str">
        <f>IF(AE279="N/A", "N/A", AA279-AE279)</f>
        <v>N/A</v>
      </c>
      <c r="AE279" s="16" t="str">
        <f>IF(AA279="N/A", "N/A", IF(AC279&gt;0, IF(AA279&lt;13, ROUNDUP(0.25*AA279,0), IF(AA279&lt;26, ROUNDUP(0.4*AA279,0), IF(AA279&lt;51, ROUNDUP(0.6*AA279,0), ROUNDUP(0.75*AA279,0)))), "N/A"))</f>
        <v>N/A</v>
      </c>
      <c r="AF279" s="16" t="str">
        <f>IF(AD279="N/A","N/A", (AE279*AC279)+Q279)</f>
        <v>N/A</v>
      </c>
      <c r="AG279" s="16" t="str">
        <f>IF($AF279="N/A", "N/A", "TBC")</f>
        <v>N/A</v>
      </c>
      <c r="AH279" s="16" t="str">
        <f>IF($AF279="N/A", "N/A", "TBC")</f>
        <v>N/A</v>
      </c>
      <c r="AI279" s="16" t="str">
        <f>IF($AF279="N/A","N/A",IF(AC279&gt;1,"TBC","N/A"))</f>
        <v>N/A</v>
      </c>
      <c r="AJ279" s="16" t="str">
        <f>IF($AF279="N/A","N/A",IF(AC279&gt;2,"TBC","N/A"))</f>
        <v>N/A</v>
      </c>
      <c r="AK279" s="16" t="str">
        <f>IF($AF279="N/A","N/A",IF(AC279&gt;3,"TBC","N/A"))</f>
        <v>N/A</v>
      </c>
      <c r="AL279" s="16" t="str">
        <f>IF(AC279="N/A","N/A",IF(AC279&gt;0,IF(SUM(AG279:AK279)&lt;&gt;AF279,"CHECK","OK"),"N/A"))</f>
        <v>N/A</v>
      </c>
      <c r="AM279" s="16">
        <f>IF(AD279="N/A", L279+T279, L279+AG279)</f>
        <v>3</v>
      </c>
      <c r="AN279" s="16" t="str">
        <f>IF(AD279="N/A", IF(U279="N/A", "N/A", L279+U279), AD279+AH279)</f>
        <v>N/A</v>
      </c>
      <c r="AO279" s="16" t="str">
        <f>IF(AD279="N/A", IF(V279="N/A", "N/A", L279+V279), IF(AI279="N/A", "N/A", AD279+AI279))</f>
        <v>N/A</v>
      </c>
      <c r="AP279" s="16" t="str">
        <f>IF(AD279="N/A", IF(W279="N/A", "N/A", L279+W279), IF(AJ279="N/A", "N/A", AD279+AJ279))</f>
        <v>N/A</v>
      </c>
      <c r="AQ279" s="16" t="str">
        <f>IF(AD279="N/A", IF(X279="N/A", "N/A", L279+X279), IF(AK279="N/A", "N/A", AD279+AK279))</f>
        <v>N/A</v>
      </c>
      <c r="AR279" s="15" t="s">
        <v>42</v>
      </c>
      <c r="AS279" s="15" t="s">
        <v>42</v>
      </c>
      <c r="AT279" s="15" t="s">
        <v>42</v>
      </c>
      <c r="AU279" s="15" t="s">
        <v>42</v>
      </c>
      <c r="AV279" s="15" t="s">
        <v>40</v>
      </c>
      <c r="AW279" s="15" t="s">
        <v>40</v>
      </c>
      <c r="AX279" s="15" t="s">
        <v>40</v>
      </c>
      <c r="AY279" s="15" t="s">
        <v>40</v>
      </c>
      <c r="AZ279" s="15" t="s">
        <v>40</v>
      </c>
      <c r="BA279" s="15" t="s">
        <v>40</v>
      </c>
      <c r="BB279" s="15" t="s">
        <v>40</v>
      </c>
      <c r="BC279" s="15" t="s">
        <v>40</v>
      </c>
      <c r="BD279" s="15" t="s">
        <v>40</v>
      </c>
      <c r="BE279" s="15" t="s">
        <v>40</v>
      </c>
      <c r="BF279" s="15" t="s">
        <v>40</v>
      </c>
      <c r="BG279" s="15" t="s">
        <v>40</v>
      </c>
      <c r="BH279" s="15" t="s">
        <v>40</v>
      </c>
      <c r="BJ279" s="16">
        <f>IF(AR279="R", $CA279, IF(OR(AR279="P", AR279="T", AR279="N"), 0, IF($C279="DM", $T279, IF(OR(AR279="Y", AR279="IR"),$AM279,IF(AR279="C", IF($BI279="Y", IF($AF279="N/A", $Q279, $AF279), IF($AG279="N/A", $T279,$AG279)))))))</f>
        <v>0</v>
      </c>
      <c r="BK279" s="16">
        <f>IF(AS279="R", $CA279, IF(OR(AS279="P", AS279="T", AS279="N"), 0, IF($C279="DM", $T279, IF(OR(AS279="Y", AS279="IR"),$AM279,IF(AS279="C", IF($BI279="Y", IF($AF279="N/A", $Q279, $AF279), IF($AG279="N/A", $T279,$AG279)))))))</f>
        <v>0</v>
      </c>
      <c r="BL279" s="16">
        <f>IF(AT279="R", $CA279, IF(OR(AT279="P", AT279="T", AT279="N"), 0, IF($C279="DM", $T279, IF(OR(AT279="Y", AT279="IR"),$AM279,IF(AT279="C", IF($BI279="Y", IF($AF279="N/A", $Q279, $AF279), IF($AG279="N/A", $T279,$AG279)))))))</f>
        <v>0</v>
      </c>
      <c r="BM279" s="16">
        <f>IF(AU279="R", $CA279, IF(OR(AU279="P", AU279="T", AU279="N"), 0, IF($C279="DM", $T279, IF(OR(AU279="Y", AU279="IR"),$AM279,IF(AU279="C", IF($BI279="Y", IF($AF279="N/A", $Q279, $AF279), IF($AG279="N/A", $T279,$AG279)))))))</f>
        <v>0</v>
      </c>
      <c r="BN279" s="16">
        <f>IF(AV279="R", $CA279, IF(OR(AV279="P", AV279="T", AV279="N"), 0, IF($C279="DM", $T279, IF(OR(AV279="Y", AV279="IR"),$AM279,IF(AV279="C", IF($BI279="Y", IF($AF279="N/A", $Q279, $AF279), IF($AG279="N/A", $T279,$AG279)))))))</f>
        <v>3</v>
      </c>
      <c r="BO279" s="16">
        <f>IF(AW279="R", $CA279, IF(OR(AW279="P", AW279="T", AW279="N"), 0, IF($C279="DM", $T279, IF(OR(AW279="Y", AW279="IR"),$AM279,IF(AW279="C", IF($BI279="Y", IF($AF279="N/A", $Q279, $AF279), IF($AG279="N/A", $T279,$AG279)))))))</f>
        <v>3</v>
      </c>
      <c r="BP279" s="16">
        <f>IF(AX279="R", $CA279, IF(OR(AX279="P", AX279="T", AX279="N"), 0, IF($C279="DM", $T279, IF(OR(AX279="Y", AX279="IR"),$AM279,IF(AX279="C", IF($BI279="Y", IF($AF279="N/A", $Q279, $AF279), IF($AG279="N/A", $T279,$AG279)))))))</f>
        <v>3</v>
      </c>
      <c r="BQ279" s="16">
        <f>IF(AY279="R", $CA279, IF(OR(AY279="P", AY279="T", AY279="N"), 0, IF($C279="DM", $T279, IF(OR(AY279="Y", AY279="IR"),$AM279,IF(AY279="C", IF($BI279="Y", IF($AF279="N/A", $Q279, $AF279), IF($AG279="N/A", $T279,$AG279)))))))</f>
        <v>3</v>
      </c>
      <c r="BR279" s="16">
        <f>IF(AZ279="R", $CA279, IF(OR(AZ279="P", AZ279="T", AZ279="N"), 0, IF($C279="DM", $T279, IF(OR(AZ279="Y", AZ279="IR"),$AM279,IF(AZ279="C", IF($BI279="Y", IF($AF279="N/A", $Q279, $AF279), IF($AG279="N/A", $T279,$AG279)))))))</f>
        <v>3</v>
      </c>
      <c r="BS279" s="16">
        <f>IF(BA279="R", $CA279, IF(OR(BA279="P", BA279="T", BA279="N"), 0, IF($C279="DM", $T279, IF(OR(BA279="Y", BA279="IR"),$AM279,IF(BA279="C", IF($BI279="Y", IF($AF279="N/A", $Q279, $AF279), IF($AG279="N/A", $T279,$AG279)))))))</f>
        <v>3</v>
      </c>
      <c r="BT279" s="16">
        <f>IF(BB279="R", $CA279, IF(OR(BB279="P", BB279="T", BB279="N"), 0, IF($C279="DM", $T279, IF(OR(BB279="Y", BB279="IR"),$AM279,IF(BB279="C", IF($BI279="Y", IF($BA279="C", IF($AF279="N/A", $Q279, $AF279), IF($AF279="N/A", $T279, $AM279)), IF($AG279="N/A", $T279,$AG279)))))))</f>
        <v>3</v>
      </c>
      <c r="BU279" s="16">
        <f>IF(BC279="R", $CA279, IF(OR(BC279="P", BC279="T", BC279="N"), 0, IF($C279="DM", $T279, IF(OR(BC279="Y", BC279="IR"),$AM279,IF(BC279="C", IF($BI279="Y", IF($BA279="C", IF($AF279="N/A", $Q279, $AF279), IF($AF279="N/A", $T279, $AM279)), IF($AG279="N/A", $T279,$AG279)))))))</f>
        <v>3</v>
      </c>
      <c r="BV279" s="16">
        <f>IF(BD279="R", $CA279, IF(OR(BD279="P", BD279="T", BD279="N"), 0, IF($C279="DM", $T279, IF(OR(BD279="Y", BD279="IR"),$AM279,IF(BD279="C", IF($BI279="Y", IF($BA279="C", IF($AF279="N/A", $Q279, $AF279), IF($AF279="N/A", $T279, $AM279)), IF($AG279="N/A", $T279,$AG279)))))))</f>
        <v>3</v>
      </c>
      <c r="BW279" s="16">
        <f>IF(BE279="R", $CA279, IF(OR(BE279="P", BE279="T", BE279="N"), 0, IF($C279="DM", $T279, IF(OR(BE279="Y", BE279="IR"),$AM279,IF(BE279="C", IF($BI279="Y", IF($BA279="C", IF($AF279="N/A", $Q279, $AF279), IF($AF279="N/A", $T279, $AM279)), IF($AG279="N/A", $T279,$AG279)))))))</f>
        <v>3</v>
      </c>
      <c r="BX279" s="16">
        <f>IF(BF279="R", $CA279, IF(OR(BF279="P", BF279="T", BF279="N"), 0, IF($C279="DM", $T279, IF(OR(BF279="Y", BF279="IR"),$AM279,IF(BF279="C", IF($BI279="Y", IF($BA279="C", IF($AF279="N/A", $Q279, $AF279), IF($AF279="N/A", $T279, $AM279)), IF($AG279="N/A", $T279,$AG279)))))))</f>
        <v>3</v>
      </c>
      <c r="BY279" s="16">
        <f>IF(BG279="R", $CA279, IF(OR(BG279="P", BG279="T", BG279="N"), 0, IF($C279="DM", $T279, IF(OR(BG279="Y", BG279="IR"),$AM279,IF(BG279="C", IF($BI279="Y", IF($BA279="C", IF($AF279="N/A", $Q279, $AF279), IF($AF279="N/A", $T279, $AM279)), IF($AG279="N/A", $T279,$AG279)))))))</f>
        <v>3</v>
      </c>
      <c r="BZ279" s="16">
        <f>IF(BH279="R", $CA279, IF(OR(BH279="P", BH279="T", BH279="N"), 0, IF($C279="DM", $T279, IF(OR(BH279="Y", BH279="IR"),$AM279,IF(BH279="C", IF($BI279="Y", IF($BA279="C", IF($AF279="N/A", $Q279, $AF279), IF($AF279="N/A", $T279, $AM279)), IF($AG279="N/A", $T279,$AG279)))))))</f>
        <v>3</v>
      </c>
      <c r="CA279" s="15" t="s">
        <v>75</v>
      </c>
      <c r="CB279" s="16">
        <f>BZ279</f>
        <v>3</v>
      </c>
      <c r="CC279" s="15" t="str">
        <f>IF(OR($BH279="T", $BH279="R"), 0, IF($BH279="C", IF($BI279="Y", IF($BA279="C", 0, IF(AF279="N/A", Q279-T279, AF279-AG279)), IF($AF279="N/A", U279, AH279)), AN279))</f>
        <v>N/A</v>
      </c>
      <c r="CD279" s="15" t="str">
        <f>IF(OR($BH279="T", $BH279="R"), 0, IF($BH279="C", IF($BI279="Y", 0, IF($AF279="N/A", V279, AI279)), AO279))</f>
        <v>N/A</v>
      </c>
      <c r="CE279" s="15" t="str">
        <f>IF(OR($BH279="T", $BH279="R"), 0, IF($BH279="C", IF($BI279="Y", 0, IF($AF279="N/A", W279, AJ279)), AP279))</f>
        <v>N/A</v>
      </c>
      <c r="CF279" s="15" t="str">
        <f>IF(OR($BH279="T", $BH279="R"), 0, IF($BH279="C", IF($BI279="Y", 0, IF($AF279="N/A", X279, AK279)), AQ279))</f>
        <v>N/A</v>
      </c>
    </row>
    <row r="280" spans="1:85" x14ac:dyDescent="0.25">
      <c r="A280" s="14">
        <v>5610</v>
      </c>
      <c r="B280" s="15" t="s">
        <v>2959</v>
      </c>
      <c r="C280" s="15" t="s">
        <v>62</v>
      </c>
      <c r="D280" s="15" t="s">
        <v>54</v>
      </c>
      <c r="E280" s="15">
        <f>VLOOKUP(B280, 'Rookie Year'!$A$2:$B$55679,2,FALSE)</f>
        <v>2024</v>
      </c>
      <c r="F280" s="15">
        <v>2024</v>
      </c>
      <c r="G280" s="15" t="s">
        <v>40</v>
      </c>
      <c r="H280" s="15" t="s">
        <v>2163</v>
      </c>
      <c r="I280" s="16">
        <v>7</v>
      </c>
      <c r="J280" s="15">
        <v>4</v>
      </c>
      <c r="K280" s="17">
        <f>IF(AND(G280&lt;&gt;"N",R280="N/A"), IF(I280&lt;4, 0, 0.25),IF(I280=1, IF(J280=1,0.25, 0.25), IF(I280&lt;13, 0.25, IF(I280&lt;26, 0.4, IF(I280&lt;51, 0.6, 0.75)))))</f>
        <v>0.25</v>
      </c>
      <c r="L280" s="16">
        <f>I280-M280</f>
        <v>5</v>
      </c>
      <c r="M280" s="16">
        <f>ROUNDUP(I280*K280,0)</f>
        <v>2</v>
      </c>
      <c r="N280" s="16">
        <f>M280*J280</f>
        <v>8</v>
      </c>
      <c r="O280" s="16">
        <v>0</v>
      </c>
      <c r="P280" s="16">
        <v>0</v>
      </c>
      <c r="Q280" s="16">
        <f>N280-O280-P280</f>
        <v>8</v>
      </c>
      <c r="R280" s="15" t="s">
        <v>75</v>
      </c>
      <c r="S280" s="15">
        <f>IF(R280="N/A", J280-($B$1-F280), J280-($B$1-R280))</f>
        <v>4</v>
      </c>
      <c r="T280" s="16">
        <v>8</v>
      </c>
      <c r="U280" s="16">
        <v>0</v>
      </c>
      <c r="V280" s="16">
        <v>0</v>
      </c>
      <c r="W280" s="16">
        <v>0</v>
      </c>
      <c r="X280" s="16" t="str">
        <f>IF($S280&lt;5, "N/A", $M280)</f>
        <v>N/A</v>
      </c>
      <c r="Y280" s="15" t="str">
        <f>IF(SUM(T280:X280)&lt;&gt;Q280, "CHECK", "OK")</f>
        <v>OK</v>
      </c>
      <c r="Z280" s="15" t="str">
        <f>IF(F280=$B$1, "No", IF(S280=1, "Yes", "No"))</f>
        <v>No</v>
      </c>
      <c r="AA280" s="18" t="str">
        <f>IF(C280="DM", "N/A", IF(Z280="No","N/A",VLOOKUP(B280,'Extension List'!$A$3:$R$1972,18,FALSE)))</f>
        <v>N/A</v>
      </c>
      <c r="AB280" s="15" t="str">
        <f>IF(C280="DM", "N/A", IF(Z280="No","N/A",VLOOKUP(B280,'Extension List'!$A$3:$T$1972,20,FALSE)))</f>
        <v>N/A</v>
      </c>
      <c r="AC280" s="15" t="str">
        <f>IF(AA280="N/A", "N/A", 0)</f>
        <v>N/A</v>
      </c>
      <c r="AD280" s="16" t="str">
        <f>IF(AE280="N/A", "N/A", AA280-AE280)</f>
        <v>N/A</v>
      </c>
      <c r="AE280" s="16" t="str">
        <f>IF(AA280="N/A", "N/A", IF(AC280&gt;0, IF(AA280&lt;13, ROUNDUP(0.25*AA280,0), IF(AA280&lt;26, ROUNDUP(0.4*AA280,0), IF(AA280&lt;51, ROUNDUP(0.6*AA280,0), ROUNDUP(0.75*AA280,0)))), "N/A"))</f>
        <v>N/A</v>
      </c>
      <c r="AF280" s="16" t="str">
        <f>IF(AD280="N/A","N/A", (AE280*AC280)+Q280)</f>
        <v>N/A</v>
      </c>
      <c r="AG280" s="16" t="str">
        <f>IF($AF280="N/A", "N/A", "TBC")</f>
        <v>N/A</v>
      </c>
      <c r="AH280" s="16" t="str">
        <f>IF($AF280="N/A", "N/A", "TBC")</f>
        <v>N/A</v>
      </c>
      <c r="AI280" s="16" t="str">
        <f>IF($AF280="N/A","N/A",IF(AC280&gt;1,"TBC","N/A"))</f>
        <v>N/A</v>
      </c>
      <c r="AJ280" s="16" t="str">
        <f>IF($AF280="N/A","N/A",IF(AC280&gt;2,"TBC","N/A"))</f>
        <v>N/A</v>
      </c>
      <c r="AK280" s="16" t="str">
        <f>IF($AF280="N/A","N/A",IF(AC280&gt;3,"TBC","N/A"))</f>
        <v>N/A</v>
      </c>
      <c r="AL280" s="16" t="str">
        <f>IF(AC280="N/A","N/A",IF(AC280&gt;0,IF(SUM(AG280:AK280)&lt;&gt;AF280,"CHECK","OK"),"N/A"))</f>
        <v>N/A</v>
      </c>
      <c r="AM280" s="16">
        <f>IF(AD280="N/A", L280+T280, L280+AG280)</f>
        <v>13</v>
      </c>
      <c r="AN280" s="16">
        <f>IF(AD280="N/A", IF(U280="N/A", "N/A", L280+U280), AD280+AH280)</f>
        <v>5</v>
      </c>
      <c r="AO280" s="16">
        <f>IF(AD280="N/A", IF(V280="N/A", "N/A", L280+V280), IF(AI280="N/A", "N/A", AD280+AI280))</f>
        <v>5</v>
      </c>
      <c r="AP280" s="16">
        <f>IF(AD280="N/A", IF(W280="N/A", "N/A", L280+W280), IF(AJ280="N/A", "N/A", AD280+AJ280))</f>
        <v>5</v>
      </c>
      <c r="AQ280" s="16" t="str">
        <f>IF(AD280="N/A", IF(X280="N/A", "N/A", L280+X280), IF(AK280="N/A", "N/A", AD280+AK280))</f>
        <v>N/A</v>
      </c>
      <c r="AR280" s="15" t="s">
        <v>40</v>
      </c>
      <c r="AS280" s="15" t="s">
        <v>40</v>
      </c>
      <c r="AT280" s="15" t="s">
        <v>40</v>
      </c>
      <c r="AU280" s="15" t="s">
        <v>40</v>
      </c>
      <c r="AV280" s="15" t="s">
        <v>40</v>
      </c>
      <c r="AW280" s="15" t="s">
        <v>40</v>
      </c>
      <c r="AX280" s="15" t="s">
        <v>40</v>
      </c>
      <c r="AY280" s="15" t="s">
        <v>40</v>
      </c>
      <c r="AZ280" s="15" t="s">
        <v>40</v>
      </c>
      <c r="BA280" s="15" t="s">
        <v>40</v>
      </c>
      <c r="BB280" s="15" t="s">
        <v>40</v>
      </c>
      <c r="BC280" s="15" t="s">
        <v>40</v>
      </c>
      <c r="BD280" s="15" t="s">
        <v>40</v>
      </c>
      <c r="BE280" s="15" t="s">
        <v>40</v>
      </c>
      <c r="BF280" s="15" t="s">
        <v>40</v>
      </c>
      <c r="BG280" s="15" t="s">
        <v>40</v>
      </c>
      <c r="BH280" s="15" t="s">
        <v>40</v>
      </c>
      <c r="BJ280" s="16">
        <f>IF(AR280="R", $CA280, IF(OR(AR280="P", AR280="T", AR280="N"), 0, IF($C280="DM", $T280, IF(OR(AR280="Y", AR280="IR"),$AM280,IF(AR280="C", IF($BI280="Y", IF($AF280="N/A", $Q280, $AF280), IF($AG280="N/A", $T280,$AG280)))))))</f>
        <v>13</v>
      </c>
      <c r="BK280" s="16">
        <f>IF(AS280="R", $CA280, IF(OR(AS280="P", AS280="T", AS280="N"), 0, IF($C280="DM", $T280, IF(OR(AS280="Y", AS280="IR"),$AM280,IF(AS280="C", IF($BI280="Y", IF($AF280="N/A", $Q280, $AF280), IF($AG280="N/A", $T280,$AG280)))))))</f>
        <v>13</v>
      </c>
      <c r="BL280" s="16">
        <f>IF(AT280="R", $CA280, IF(OR(AT280="P", AT280="T", AT280="N"), 0, IF($C280="DM", $T280, IF(OR(AT280="Y", AT280="IR"),$AM280,IF(AT280="C", IF($BI280="Y", IF($AF280="N/A", $Q280, $AF280), IF($AG280="N/A", $T280,$AG280)))))))</f>
        <v>13</v>
      </c>
      <c r="BM280" s="16">
        <f>IF(AU280="R", $CA280, IF(OR(AU280="P", AU280="T", AU280="N"), 0, IF($C280="DM", $T280, IF(OR(AU280="Y", AU280="IR"),$AM280,IF(AU280="C", IF($BI280="Y", IF($AF280="N/A", $Q280, $AF280), IF($AG280="N/A", $T280,$AG280)))))))</f>
        <v>13</v>
      </c>
      <c r="BN280" s="16">
        <f>IF(AV280="R", $CA280, IF(OR(AV280="P", AV280="T", AV280="N"), 0, IF($C280="DM", $T280, IF(OR(AV280="Y", AV280="IR"),$AM280,IF(AV280="C", IF($BI280="Y", IF($AF280="N/A", $Q280, $AF280), IF($AG280="N/A", $T280,$AG280)))))))</f>
        <v>13</v>
      </c>
      <c r="BO280" s="16">
        <f>IF(AW280="R", $CA280, IF(OR(AW280="P", AW280="T", AW280="N"), 0, IF($C280="DM", $T280, IF(OR(AW280="Y", AW280="IR"),$AM280,IF(AW280="C", IF($BI280="Y", IF($AF280="N/A", $Q280, $AF280), IF($AG280="N/A", $T280,$AG280)))))))</f>
        <v>13</v>
      </c>
      <c r="BP280" s="16">
        <f>IF(AX280="R", $CA280, IF(OR(AX280="P", AX280="T", AX280="N"), 0, IF($C280="DM", $T280, IF(OR(AX280="Y", AX280="IR"),$AM280,IF(AX280="C", IF($BI280="Y", IF($AF280="N/A", $Q280, $AF280), IF($AG280="N/A", $T280,$AG280)))))))</f>
        <v>13</v>
      </c>
      <c r="BQ280" s="16">
        <f>IF(AY280="R", $CA280, IF(OR(AY280="P", AY280="T", AY280="N"), 0, IF($C280="DM", $T280, IF(OR(AY280="Y", AY280="IR"),$AM280,IF(AY280="C", IF($BI280="Y", IF($AF280="N/A", $Q280, $AF280), IF($AG280="N/A", $T280,$AG280)))))))</f>
        <v>13</v>
      </c>
      <c r="BR280" s="16">
        <f>IF(AZ280="R", $CA280, IF(OR(AZ280="P", AZ280="T", AZ280="N"), 0, IF($C280="DM", $T280, IF(OR(AZ280="Y", AZ280="IR"),$AM280,IF(AZ280="C", IF($BI280="Y", IF($AF280="N/A", $Q280, $AF280), IF($AG280="N/A", $T280,$AG280)))))))</f>
        <v>13</v>
      </c>
      <c r="BS280" s="16">
        <f>IF(BA280="R", $CA280, IF(OR(BA280="P", BA280="T", BA280="N"), 0, IF($C280="DM", $T280, IF(OR(BA280="Y", BA280="IR"),$AM280,IF(BA280="C", IF($BI280="Y", IF($AF280="N/A", $Q280, $AF280), IF($AG280="N/A", $T280,$AG280)))))))</f>
        <v>13</v>
      </c>
      <c r="BT280" s="16">
        <f>IF(BB280="R", $CA280, IF(OR(BB280="P", BB280="T", BB280="N"), 0, IF($C280="DM", $T280, IF(OR(BB280="Y", BB280="IR"),$AM280,IF(BB280="C", IF($BI280="Y", IF($BA280="C", IF($AF280="N/A", $Q280, $AF280), IF($AF280="N/A", $T280, $AM280)), IF($AG280="N/A", $T280,$AG280)))))))</f>
        <v>13</v>
      </c>
      <c r="BU280" s="16">
        <f>IF(BC280="R", $CA280, IF(OR(BC280="P", BC280="T", BC280="N"), 0, IF($C280="DM", $T280, IF(OR(BC280="Y", BC280="IR"),$AM280,IF(BC280="C", IF($BI280="Y", IF($BA280="C", IF($AF280="N/A", $Q280, $AF280), IF($AF280="N/A", $T280, $AM280)), IF($AG280="N/A", $T280,$AG280)))))))</f>
        <v>13</v>
      </c>
      <c r="BV280" s="16">
        <f>IF(BD280="R", $CA280, IF(OR(BD280="P", BD280="T", BD280="N"), 0, IF($C280="DM", $T280, IF(OR(BD280="Y", BD280="IR"),$AM280,IF(BD280="C", IF($BI280="Y", IF($BA280="C", IF($AF280="N/A", $Q280, $AF280), IF($AF280="N/A", $T280, $AM280)), IF($AG280="N/A", $T280,$AG280)))))))</f>
        <v>13</v>
      </c>
      <c r="BW280" s="16">
        <f>IF(BE280="R", $CA280, IF(OR(BE280="P", BE280="T", BE280="N"), 0, IF($C280="DM", $T280, IF(OR(BE280="Y", BE280="IR"),$AM280,IF(BE280="C", IF($BI280="Y", IF($BA280="C", IF($AF280="N/A", $Q280, $AF280), IF($AF280="N/A", $T280, $AM280)), IF($AG280="N/A", $T280,$AG280)))))))</f>
        <v>13</v>
      </c>
      <c r="BX280" s="16">
        <f>IF(BF280="R", $CA280, IF(OR(BF280="P", BF280="T", BF280="N"), 0, IF($C280="DM", $T280, IF(OR(BF280="Y", BF280="IR"),$AM280,IF(BF280="C", IF($BI280="Y", IF($BA280="C", IF($AF280="N/A", $Q280, $AF280), IF($AF280="N/A", $T280, $AM280)), IF($AG280="N/A", $T280,$AG280)))))))</f>
        <v>13</v>
      </c>
      <c r="BY280" s="16">
        <f>IF(BG280="R", $CA280, IF(OR(BG280="P", BG280="T", BG280="N"), 0, IF($C280="DM", $T280, IF(OR(BG280="Y", BG280="IR"),$AM280,IF(BG280="C", IF($BI280="Y", IF($BA280="C", IF($AF280="N/A", $Q280, $AF280), IF($AF280="N/A", $T280, $AM280)), IF($AG280="N/A", $T280,$AG280)))))))</f>
        <v>13</v>
      </c>
      <c r="BZ280" s="16">
        <f>IF(BH280="R", $CA280, IF(OR(BH280="P", BH280="T", BH280="N"), 0, IF($C280="DM", $T280, IF(OR(BH280="Y", BH280="IR"),$AM280,IF(BH280="C", IF($BI280="Y", IF($BA280="C", IF($AF280="N/A", $Q280, $AF280), IF($AF280="N/A", $T280, $AM280)), IF($AG280="N/A", $T280,$AG280)))))))</f>
        <v>13</v>
      </c>
      <c r="CA280" s="15" t="s">
        <v>75</v>
      </c>
      <c r="CB280" s="16">
        <f>BZ280</f>
        <v>13</v>
      </c>
      <c r="CC280" s="15">
        <f>IF(OR($BH280="T", $BH280="R"), 0, IF($BH280="C", IF($BI280="Y", IF($BA280="C", 0, IF(AF280="N/A", Q280-T280, AF280-AG280)), IF($AF280="N/A", U280, AH280)), AN280))</f>
        <v>5</v>
      </c>
      <c r="CD280" s="15">
        <f>IF(OR($BH280="T", $BH280="R"), 0, IF($BH280="C", IF($BI280="Y", 0, IF($AF280="N/A", V280, AI280)), AO280))</f>
        <v>5</v>
      </c>
      <c r="CE280" s="15">
        <f>IF(OR($BH280="T", $BH280="R"), 0, IF($BH280="C", IF($BI280="Y", 0, IF($AF280="N/A", W280, AJ280)), AP280))</f>
        <v>5</v>
      </c>
      <c r="CF280" s="15" t="str">
        <f>IF(OR($BH280="T", $BH280="R"), 0, IF($BH280="C", IF($BI280="Y", 0, IF($AF280="N/A", X280, AK280)), AQ280))</f>
        <v>N/A</v>
      </c>
      <c r="CG280" t="str">
        <f>IF(AC280="N/A", "S:"&amp;L280&amp;" G:"&amp;M280&amp;" GR:"&amp;Q280, IF(AC280=0, "S:"&amp;L280&amp;" G:"&amp;M280&amp;" GR:"&amp;Q280, "S:"&amp;L280&amp;"/"&amp;AD280&amp;" G:"&amp;AE280&amp;" GR:"&amp;AF280))</f>
        <v>S:5 G:2 GR:8</v>
      </c>
    </row>
    <row r="281" spans="1:85" x14ac:dyDescent="0.25">
      <c r="A281" s="14">
        <v>5507</v>
      </c>
      <c r="B281" s="15" t="s">
        <v>2391</v>
      </c>
      <c r="C281" s="15" t="s">
        <v>62</v>
      </c>
      <c r="D281" s="15" t="s">
        <v>54</v>
      </c>
      <c r="E281" s="15">
        <f>VLOOKUP(B281, 'Rookie Year'!$A$2:$B$55679,2,FALSE)</f>
        <v>2021</v>
      </c>
      <c r="F281" s="15">
        <v>2024</v>
      </c>
      <c r="G281" s="15" t="s">
        <v>42</v>
      </c>
      <c r="H281" s="15" t="s">
        <v>1928</v>
      </c>
      <c r="I281" s="16">
        <v>1</v>
      </c>
      <c r="J281" s="15">
        <v>1</v>
      </c>
      <c r="K281" s="17">
        <f>IF(AND(G281&lt;&gt;"N",R281="N/A"), IF(I281&lt;4, 0, 0.25),IF(I281=1, IF(J281=1,0.25, 0.25), IF(I281&lt;13, 0.25, IF(I281&lt;26, 0.4, IF(I281&lt;51, 0.6, 0.75)))))</f>
        <v>0.25</v>
      </c>
      <c r="L281" s="16">
        <f>I281-M281</f>
        <v>0</v>
      </c>
      <c r="M281" s="16">
        <f>ROUNDUP(I281*K281,0)</f>
        <v>1</v>
      </c>
      <c r="N281" s="16">
        <f>M281*J281</f>
        <v>1</v>
      </c>
      <c r="O281" s="16">
        <v>0</v>
      </c>
      <c r="P281" s="16">
        <v>0</v>
      </c>
      <c r="Q281" s="16">
        <f>N281-O281-P281</f>
        <v>1</v>
      </c>
      <c r="R281" s="15" t="s">
        <v>75</v>
      </c>
      <c r="S281" s="15">
        <f>IF(R281="N/A", J281-($B$1-F281), J281-($B$1-R281))</f>
        <v>1</v>
      </c>
      <c r="T281" s="16">
        <f>IF($S281&lt;1, "N/A", $M281)</f>
        <v>1</v>
      </c>
      <c r="U281" s="16" t="str">
        <f>IF($S281&lt;2, "N/A", $M281)</f>
        <v>N/A</v>
      </c>
      <c r="V281" s="16" t="str">
        <f>IF($S281&lt;3, "N/A", $M281)</f>
        <v>N/A</v>
      </c>
      <c r="W281" s="16" t="str">
        <f>IF($S281&lt;4, "N/A", $M281)</f>
        <v>N/A</v>
      </c>
      <c r="X281" s="16" t="str">
        <f>IF($S281&lt;5, "N/A", $M281)</f>
        <v>N/A</v>
      </c>
      <c r="Y281" s="15" t="str">
        <f>IF(SUM(T281:X281)&lt;&gt;Q281, "CHECK", "OK")</f>
        <v>OK</v>
      </c>
      <c r="Z281" s="15" t="str">
        <f>IF(F281=$B$1, "No", IF(S281=1, "Yes", "No"))</f>
        <v>No</v>
      </c>
      <c r="AA281" s="18" t="str">
        <f>IF(C281="DM", "N/A", IF(Z281="No","N/A",VLOOKUP(B281,'Extension List'!$A$3:$R$1972,18,FALSE)))</f>
        <v>N/A</v>
      </c>
      <c r="AB281" s="15" t="str">
        <f>IF(C281="DM", "N/A", IF(Z281="No","N/A",VLOOKUP(B281,'Extension List'!$A$3:$T$1972,20,FALSE)))</f>
        <v>N/A</v>
      </c>
      <c r="AC281" s="15" t="str">
        <f>IF(AA281="N/A", "N/A", 0)</f>
        <v>N/A</v>
      </c>
      <c r="AD281" s="16" t="str">
        <f>IF(AE281="N/A", "N/A", AA281-AE281)</f>
        <v>N/A</v>
      </c>
      <c r="AE281" s="16" t="str">
        <f>IF(AA281="N/A", "N/A", IF(AC281&gt;0, IF(AA281&lt;13, ROUNDUP(0.25*AA281,0), IF(AA281&lt;26, ROUNDUP(0.4*AA281,0), IF(AA281&lt;51, ROUNDUP(0.6*AA281,0), ROUNDUP(0.75*AA281,0)))), "N/A"))</f>
        <v>N/A</v>
      </c>
      <c r="AF281" s="16" t="str">
        <f>IF(AD281="N/A","N/A", (AE281*AC281)+Q281)</f>
        <v>N/A</v>
      </c>
      <c r="AG281" s="16" t="str">
        <f>IF($AF281="N/A", "N/A", "TBC")</f>
        <v>N/A</v>
      </c>
      <c r="AH281" s="16" t="str">
        <f>IF($AF281="N/A", "N/A", "TBC")</f>
        <v>N/A</v>
      </c>
      <c r="AI281" s="16" t="str">
        <f>IF($AF281="N/A","N/A",IF(AC281&gt;1,"TBC","N/A"))</f>
        <v>N/A</v>
      </c>
      <c r="AJ281" s="16" t="str">
        <f>IF($AF281="N/A","N/A",IF(AC281&gt;2,"TBC","N/A"))</f>
        <v>N/A</v>
      </c>
      <c r="AK281" s="16" t="str">
        <f>IF($AF281="N/A","N/A",IF(AC281&gt;3,"TBC","N/A"))</f>
        <v>N/A</v>
      </c>
      <c r="AL281" s="16" t="str">
        <f>IF(AC281="N/A","N/A",IF(AC281&gt;0,IF(SUM(AG281:AK281)&lt;&gt;AF281,"CHECK","OK"),"N/A"))</f>
        <v>N/A</v>
      </c>
      <c r="AM281" s="16">
        <f>IF(AD281="N/A", L281+T281, L281+AG281)</f>
        <v>1</v>
      </c>
      <c r="AN281" s="16" t="str">
        <f>IF(AD281="N/A", IF(U281="N/A", "N/A", L281+U281), AD281+AH281)</f>
        <v>N/A</v>
      </c>
      <c r="AO281" s="16" t="str">
        <f>IF(AD281="N/A", IF(V281="N/A", "N/A", L281+V281), IF(AI281="N/A", "N/A", AD281+AI281))</f>
        <v>N/A</v>
      </c>
      <c r="AP281" s="16" t="str">
        <f>IF(AD281="N/A", IF(W281="N/A", "N/A", L281+W281), IF(AJ281="N/A", "N/A", AD281+AJ281))</f>
        <v>N/A</v>
      </c>
      <c r="AQ281" s="16" t="str">
        <f>IF(AD281="N/A", IF(X281="N/A", "N/A", L281+X281), IF(AK281="N/A", "N/A", AD281+AK281))</f>
        <v>N/A</v>
      </c>
      <c r="AR281" s="15" t="s">
        <v>48</v>
      </c>
      <c r="AS281" s="15" t="s">
        <v>48</v>
      </c>
      <c r="AT281" s="15" t="s">
        <v>48</v>
      </c>
      <c r="AU281" s="15" t="s">
        <v>48</v>
      </c>
      <c r="AV281" s="15" t="s">
        <v>48</v>
      </c>
      <c r="AW281" s="15" t="s">
        <v>48</v>
      </c>
      <c r="AX281" s="15" t="s">
        <v>48</v>
      </c>
      <c r="AY281" s="15" t="s">
        <v>48</v>
      </c>
      <c r="AZ281" s="15" t="s">
        <v>48</v>
      </c>
      <c r="BA281" s="15" t="s">
        <v>48</v>
      </c>
      <c r="BB281" s="15" t="s">
        <v>48</v>
      </c>
      <c r="BC281" s="15" t="s">
        <v>48</v>
      </c>
      <c r="BD281" s="15" t="s">
        <v>48</v>
      </c>
      <c r="BE281" s="15" t="s">
        <v>48</v>
      </c>
      <c r="BF281" s="15" t="s">
        <v>48</v>
      </c>
      <c r="BG281" s="15" t="s">
        <v>48</v>
      </c>
      <c r="BH281" s="15" t="s">
        <v>48</v>
      </c>
      <c r="BI281" s="15"/>
      <c r="BJ281" s="16">
        <f>IF(AR281="R", $CA281, IF(OR(AR281="P", AR281="T", AR281="N"), 0, IF($C281="DM", $T281, IF(OR(AR281="Y", AR281="IR"),$AM281,IF(AR281="C", IF($BI281="Y", IF($AF281="N/A", $Q281, $AF281), IF($AG281="N/A", $T281,$AG281)))))))</f>
        <v>1</v>
      </c>
      <c r="BK281" s="16">
        <f>IF(AS281="R", $CA281, IF(OR(AS281="P", AS281="T", AS281="N"), 0, IF($C281="DM", $T281, IF(OR(AS281="Y", AS281="IR"),$AM281,IF(AS281="C", IF($BI281="Y", IF($AF281="N/A", $Q281, $AF281), IF($AG281="N/A", $T281,$AG281)))))))</f>
        <v>1</v>
      </c>
      <c r="BL281" s="16">
        <f>IF(AT281="R", $CA281, IF(OR(AT281="P", AT281="T", AT281="N"), 0, IF($C281="DM", $T281, IF(OR(AT281="Y", AT281="IR"),$AM281,IF(AT281="C", IF($BI281="Y", IF($AF281="N/A", $Q281, $AF281), IF($AG281="N/A", $T281,$AG281)))))))</f>
        <v>1</v>
      </c>
      <c r="BM281" s="16">
        <f>IF(AU281="R", $CA281, IF(OR(AU281="P", AU281="T", AU281="N"), 0, IF($C281="DM", $T281, IF(OR(AU281="Y", AU281="IR"),$AM281,IF(AU281="C", IF($BI281="Y", IF($AF281="N/A", $Q281, $AF281), IF($AG281="N/A", $T281,$AG281)))))))</f>
        <v>1</v>
      </c>
      <c r="BN281" s="16">
        <f>IF(AV281="R", $CA281, IF(OR(AV281="P", AV281="T", AV281="N"), 0, IF($C281="DM", $T281, IF(OR(AV281="Y", AV281="IR"),$AM281,IF(AV281="C", IF($BI281="Y", IF($AF281="N/A", $Q281, $AF281), IF($AG281="N/A", $T281,$AG281)))))))</f>
        <v>1</v>
      </c>
      <c r="BO281" s="16">
        <f>IF(AW281="R", $CA281, IF(OR(AW281="P", AW281="T", AW281="N"), 0, IF($C281="DM", $T281, IF(OR(AW281="Y", AW281="IR"),$AM281,IF(AW281="C", IF($BI281="Y", IF($AF281="N/A", $Q281, $AF281), IF($AG281="N/A", $T281,$AG281)))))))</f>
        <v>1</v>
      </c>
      <c r="BP281" s="16">
        <f>IF(AX281="R", $CA281, IF(OR(AX281="P", AX281="T", AX281="N"), 0, IF($C281="DM", $T281, IF(OR(AX281="Y", AX281="IR"),$AM281,IF(AX281="C", IF($BI281="Y", IF($AF281="N/A", $Q281, $AF281), IF($AG281="N/A", $T281,$AG281)))))))</f>
        <v>1</v>
      </c>
      <c r="BQ281" s="16">
        <f>IF(AY281="R", $CA281, IF(OR(AY281="P", AY281="T", AY281="N"), 0, IF($C281="DM", $T281, IF(OR(AY281="Y", AY281="IR"),$AM281,IF(AY281="C", IF($BI281="Y", IF($AF281="N/A", $Q281, $AF281), IF($AG281="N/A", $T281,$AG281)))))))</f>
        <v>1</v>
      </c>
      <c r="BR281" s="16">
        <f>IF(AZ281="R", $CA281, IF(OR(AZ281="P", AZ281="T", AZ281="N"), 0, IF($C281="DM", $T281, IF(OR(AZ281="Y", AZ281="IR"),$AM281,IF(AZ281="C", IF($BI281="Y", IF($AF281="N/A", $Q281, $AF281), IF($AG281="N/A", $T281,$AG281)))))))</f>
        <v>1</v>
      </c>
      <c r="BS281" s="16">
        <f>IF(BA281="R", $CA281, IF(OR(BA281="P", BA281="T", BA281="N"), 0, IF($C281="DM", $T281, IF(OR(BA281="Y", BA281="IR"),$AM281,IF(BA281="C", IF($BI281="Y", IF($AF281="N/A", $Q281, $AF281), IF($AG281="N/A", $T281,$AG281)))))))</f>
        <v>1</v>
      </c>
      <c r="BT281" s="16">
        <f>IF(BB281="R", $CA281, IF(OR(BB281="P", BB281="T", BB281="N"), 0, IF($C281="DM", $T281, IF(OR(BB281="Y", BB281="IR"),$AM281,IF(BB281="C", IF($BI281="Y", IF($BA281="C", IF($AF281="N/A", $Q281, $AF281), IF($AF281="N/A", $T281, $AM281)), IF($AG281="N/A", $T281,$AG281)))))))</f>
        <v>1</v>
      </c>
      <c r="BU281" s="16">
        <f>IF(BC281="R", $CA281, IF(OR(BC281="P", BC281="T", BC281="N"), 0, IF($C281="DM", $T281, IF(OR(BC281="Y", BC281="IR"),$AM281,IF(BC281="C", IF($BI281="Y", IF($BA281="C", IF($AF281="N/A", $Q281, $AF281), IF($AF281="N/A", $T281, $AM281)), IF($AG281="N/A", $T281,$AG281)))))))</f>
        <v>1</v>
      </c>
      <c r="BV281" s="16">
        <f>IF(BD281="R", $CA281, IF(OR(BD281="P", BD281="T", BD281="N"), 0, IF($C281="DM", $T281, IF(OR(BD281="Y", BD281="IR"),$AM281,IF(BD281="C", IF($BI281="Y", IF($BA281="C", IF($AF281="N/A", $Q281, $AF281), IF($AF281="N/A", $T281, $AM281)), IF($AG281="N/A", $T281,$AG281)))))))</f>
        <v>1</v>
      </c>
      <c r="BW281" s="16">
        <f>IF(BE281="R", $CA281, IF(OR(BE281="P", BE281="T", BE281="N"), 0, IF($C281="DM", $T281, IF(OR(BE281="Y", BE281="IR"),$AM281,IF(BE281="C", IF($BI281="Y", IF($BA281="C", IF($AF281="N/A", $Q281, $AF281), IF($AF281="N/A", $T281, $AM281)), IF($AG281="N/A", $T281,$AG281)))))))</f>
        <v>1</v>
      </c>
      <c r="BX281" s="16">
        <f>IF(BF281="R", $CA281, IF(OR(BF281="P", BF281="T", BF281="N"), 0, IF($C281="DM", $T281, IF(OR(BF281="Y", BF281="IR"),$AM281,IF(BF281="C", IF($BI281="Y", IF($BA281="C", IF($AF281="N/A", $Q281, $AF281), IF($AF281="N/A", $T281, $AM281)), IF($AG281="N/A", $T281,$AG281)))))))</f>
        <v>1</v>
      </c>
      <c r="BY281" s="16">
        <f>IF(BG281="R", $CA281, IF(OR(BG281="P", BG281="T", BG281="N"), 0, IF($C281="DM", $T281, IF(OR(BG281="Y", BG281="IR"),$AM281,IF(BG281="C", IF($BI281="Y", IF($BA281="C", IF($AF281="N/A", $Q281, $AF281), IF($AF281="N/A", $T281, $AM281)), IF($AG281="N/A", $T281,$AG281)))))))</f>
        <v>1</v>
      </c>
      <c r="BZ281" s="16">
        <f>IF(BH281="R", $CA281, IF(OR(BH281="P", BH281="T", BH281="N"), 0, IF($C281="DM", $T281, IF(OR(BH281="Y", BH281="IR"),$AM281,IF(BH281="C", IF($BI281="Y", IF($BA281="C", IF($AF281="N/A", $Q281, $AF281), IF($AF281="N/A", $T281, $AM281)), IF($AG281="N/A", $T281,$AG281)))))))</f>
        <v>1</v>
      </c>
      <c r="CA281" s="15" t="s">
        <v>75</v>
      </c>
      <c r="CB281" s="16">
        <f>BZ281</f>
        <v>1</v>
      </c>
      <c r="CC281" s="15" t="str">
        <f>IF(OR($BH281="T", $BH281="R"), 0, IF($BH281="C", IF($BI281="Y", IF($BA281="C", 0, IF(AF281="N/A", Q281-T281, AF281-AG281)), IF($AF281="N/A", U281, AH281)), AN281))</f>
        <v>N/A</v>
      </c>
      <c r="CD281" s="15" t="str">
        <f>IF(OR($BH281="T", $BH281="R"), 0, IF($BH281="C", IF($BI281="Y", 0, IF($AF281="N/A", V281, AI281)), AO281))</f>
        <v>N/A</v>
      </c>
      <c r="CE281" s="15" t="str">
        <f>IF(OR($BH281="T", $BH281="R"), 0, IF($BH281="C", IF($BI281="Y", 0, IF($AF281="N/A", W281, AJ281)), AP281))</f>
        <v>N/A</v>
      </c>
      <c r="CF281" s="15" t="str">
        <f>IF(OR($BH281="T", $BH281="R"), 0, IF($BH281="C", IF($BI281="Y", 0, IF($AF281="N/A", X281, AK281)), AQ281))</f>
        <v>N/A</v>
      </c>
      <c r="CG281" t="str">
        <f>IF(AC281="N/A", "S:"&amp;L281&amp;" G:"&amp;M281&amp;" GR:"&amp;Q281, IF(AC281=0, "S:"&amp;L281&amp;" G:"&amp;M281&amp;" GR:"&amp;Q281, "S:"&amp;L281&amp;"/"&amp;AD281&amp;" G:"&amp;AE281&amp;" GR:"&amp;AF281))</f>
        <v>S:0 G:1 GR:1</v>
      </c>
    </row>
    <row r="282" spans="1:85" x14ac:dyDescent="0.25">
      <c r="A282" s="14">
        <v>5243</v>
      </c>
      <c r="B282" s="15" t="s">
        <v>2833</v>
      </c>
      <c r="C282" s="15" t="s">
        <v>62</v>
      </c>
      <c r="D282" s="15" t="s">
        <v>54</v>
      </c>
      <c r="E282" s="15">
        <f>VLOOKUP(B282, 'Rookie Year'!$A$2:$B$55679,2,FALSE)</f>
        <v>2023</v>
      </c>
      <c r="F282" s="15">
        <v>2023</v>
      </c>
      <c r="G282" s="15" t="s">
        <v>40</v>
      </c>
      <c r="H282" s="15" t="s">
        <v>2225</v>
      </c>
      <c r="I282" s="16">
        <v>1</v>
      </c>
      <c r="J282" s="15">
        <v>3</v>
      </c>
      <c r="K282" s="17">
        <f>IF(AND(G282&lt;&gt;"N",R282="N/A"), IF(I282&lt;4, 0, 0.25),IF(I282=1, IF(J282=1,0.25, 0.25), IF(I282&lt;13, 0.25, IF(I282&lt;26, 0.4, IF(I282&lt;51, 0.6, 0.75)))))</f>
        <v>0</v>
      </c>
      <c r="L282" s="16">
        <f>I282-M282</f>
        <v>1</v>
      </c>
      <c r="M282" s="16">
        <f>ROUNDUP(I282*K282,0)</f>
        <v>0</v>
      </c>
      <c r="N282" s="16">
        <f>M282*J282</f>
        <v>0</v>
      </c>
      <c r="O282" s="16">
        <v>0</v>
      </c>
      <c r="P282" s="16">
        <v>0</v>
      </c>
      <c r="Q282" s="16">
        <f>N282-O282-P282</f>
        <v>0</v>
      </c>
      <c r="R282" s="15" t="s">
        <v>75</v>
      </c>
      <c r="S282" s="15">
        <f>IF(R282="N/A", J282-($B$1-F282), J282-($B$1-R282))</f>
        <v>2</v>
      </c>
      <c r="T282" s="16">
        <v>0</v>
      </c>
      <c r="U282" s="16">
        <v>0</v>
      </c>
      <c r="V282" s="16" t="str">
        <f>IF($S282&lt;3, "N/A", $M282)</f>
        <v>N/A</v>
      </c>
      <c r="W282" s="16" t="str">
        <f>IF($S282&lt;4, "N/A", $M282)</f>
        <v>N/A</v>
      </c>
      <c r="X282" s="16" t="str">
        <f>IF($S282&lt;5, "N/A", $M282)</f>
        <v>N/A</v>
      </c>
      <c r="Y282" s="15" t="str">
        <f>IF(SUM(T282:X282)&lt;&gt;Q282, "CHECK", "OK")</f>
        <v>OK</v>
      </c>
      <c r="Z282" s="15" t="str">
        <f>IF(F282=$B$1, "No", IF(S282=1, "Yes", "No"))</f>
        <v>No</v>
      </c>
      <c r="AA282" s="18" t="str">
        <f>IF(C282="DM", "N/A", IF(Z282="No","N/A",VLOOKUP(B282,'Extension List'!$A$3:$R$1972,18,FALSE)))</f>
        <v>N/A</v>
      </c>
      <c r="AB282" s="15" t="str">
        <f>IF(C282="DM", "N/A", IF(Z282="No","N/A",VLOOKUP(B282,'Extension List'!$A$3:$T$1972,20,FALSE)))</f>
        <v>N/A</v>
      </c>
      <c r="AC282" s="15" t="str">
        <f>IF(AA282="N/A", "N/A", 0)</f>
        <v>N/A</v>
      </c>
      <c r="AD282" s="16" t="str">
        <f>IF(AE282="N/A", "N/A", AA282-AE282)</f>
        <v>N/A</v>
      </c>
      <c r="AE282" s="16" t="str">
        <f>IF(AA282="N/A", "N/A", IF(AC282&gt;0, IF(AA282&lt;13, ROUNDUP(0.25*AA282,0), IF(AA282&lt;26, ROUNDUP(0.4*AA282,0), IF(AA282&lt;51, ROUNDUP(0.6*AA282,0), ROUNDUP(0.75*AA282,0)))), "N/A"))</f>
        <v>N/A</v>
      </c>
      <c r="AF282" s="16" t="str">
        <f>IF(AD282="N/A","N/A", (AE282*AC282)+Q282)</f>
        <v>N/A</v>
      </c>
      <c r="AG282" s="16" t="str">
        <f>IF($AF282="N/A", "N/A", "TBC")</f>
        <v>N/A</v>
      </c>
      <c r="AH282" s="16" t="str">
        <f>IF($AF282="N/A", "N/A", "TBC")</f>
        <v>N/A</v>
      </c>
      <c r="AI282" s="16" t="str">
        <f>IF($AF282="N/A","N/A",IF(AC282&gt;1,"TBC","N/A"))</f>
        <v>N/A</v>
      </c>
      <c r="AJ282" s="16" t="str">
        <f>IF($AF282="N/A","N/A",IF(AC282&gt;2,"TBC","N/A"))</f>
        <v>N/A</v>
      </c>
      <c r="AK282" s="16" t="str">
        <f>IF($AF282="N/A","N/A",IF(AC282&gt;3,"TBC","N/A"))</f>
        <v>N/A</v>
      </c>
      <c r="AL282" s="16" t="str">
        <f>IF(AC282="N/A","N/A",IF(AC282&gt;0,IF(SUM(AG282:AK282)&lt;&gt;AF282,"CHECK","OK"),"N/A"))</f>
        <v>N/A</v>
      </c>
      <c r="AM282" s="16">
        <f>IF(AD282="N/A", L282+T282, L282+AG282)</f>
        <v>1</v>
      </c>
      <c r="AN282" s="16">
        <f>IF(AD282="N/A", IF(U282="N/A", "N/A", L282+U282), AD282+AH282)</f>
        <v>1</v>
      </c>
      <c r="AO282" s="16" t="str">
        <f>IF(AD282="N/A", IF(V282="N/A", "N/A", L282+V282), IF(AI282="N/A", "N/A", AD282+AI282))</f>
        <v>N/A</v>
      </c>
      <c r="AP282" s="16" t="str">
        <f>IF(AD282="N/A", IF(W282="N/A", "N/A", L282+W282), IF(AJ282="N/A", "N/A", AD282+AJ282))</f>
        <v>N/A</v>
      </c>
      <c r="AQ282" s="16" t="str">
        <f>IF(AD282="N/A", IF(X282="N/A", "N/A", L282+X282), IF(AK282="N/A", "N/A", AD282+AK282))</f>
        <v>N/A</v>
      </c>
      <c r="AR282" s="15" t="s">
        <v>40</v>
      </c>
      <c r="AS282" s="15" t="s">
        <v>40</v>
      </c>
      <c r="AT282" s="15" t="s">
        <v>40</v>
      </c>
      <c r="AU282" s="15" t="s">
        <v>40</v>
      </c>
      <c r="AV282" s="15" t="s">
        <v>40</v>
      </c>
      <c r="AW282" s="15" t="s">
        <v>40</v>
      </c>
      <c r="AX282" s="15" t="s">
        <v>40</v>
      </c>
      <c r="AY282" s="15" t="s">
        <v>48</v>
      </c>
      <c r="AZ282" s="15" t="s">
        <v>40</v>
      </c>
      <c r="BA282" s="15" t="s">
        <v>40</v>
      </c>
      <c r="BB282" s="15" t="s">
        <v>40</v>
      </c>
      <c r="BC282" s="15" t="s">
        <v>40</v>
      </c>
      <c r="BD282" s="15" t="s">
        <v>40</v>
      </c>
      <c r="BE282" s="15" t="s">
        <v>40</v>
      </c>
      <c r="BF282" s="15" t="s">
        <v>40</v>
      </c>
      <c r="BG282" s="15" t="s">
        <v>40</v>
      </c>
      <c r="BH282" s="15" t="s">
        <v>40</v>
      </c>
      <c r="BI282" s="15"/>
      <c r="BJ282" s="16">
        <f>IF(AR282="R", $CA282, IF(OR(AR282="P", AR282="T", AR282="N"), 0, IF($C282="DM", $T282, IF(OR(AR282="Y", AR282="IR"),$AM282,IF(AR282="C", IF($BI282="Y", IF($AF282="N/A", $Q282, $AF282), IF($AG282="N/A", $T282,$AG282)))))))</f>
        <v>1</v>
      </c>
      <c r="BK282" s="16">
        <f>IF(AS282="R", $CA282, IF(OR(AS282="P", AS282="T", AS282="N"), 0, IF($C282="DM", $T282, IF(OR(AS282="Y", AS282="IR"),$AM282,IF(AS282="C", IF($BI282="Y", IF($AF282="N/A", $Q282, $AF282), IF($AG282="N/A", $T282,$AG282)))))))</f>
        <v>1</v>
      </c>
      <c r="BL282" s="16">
        <f>IF(AT282="R", $CA282, IF(OR(AT282="P", AT282="T", AT282="N"), 0, IF($C282="DM", $T282, IF(OR(AT282="Y", AT282="IR"),$AM282,IF(AT282="C", IF($BI282="Y", IF($AF282="N/A", $Q282, $AF282), IF($AG282="N/A", $T282,$AG282)))))))</f>
        <v>1</v>
      </c>
      <c r="BM282" s="16">
        <f>IF(AU282="R", $CA282, IF(OR(AU282="P", AU282="T", AU282="N"), 0, IF($C282="DM", $T282, IF(OR(AU282="Y", AU282="IR"),$AM282,IF(AU282="C", IF($BI282="Y", IF($AF282="N/A", $Q282, $AF282), IF($AG282="N/A", $T282,$AG282)))))))</f>
        <v>1</v>
      </c>
      <c r="BN282" s="16">
        <f>IF(AV282="R", $CA282, IF(OR(AV282="P", AV282="T", AV282="N"), 0, IF($C282="DM", $T282, IF(OR(AV282="Y", AV282="IR"),$AM282,IF(AV282="C", IF($BI282="Y", IF($AF282="N/A", $Q282, $AF282), IF($AG282="N/A", $T282,$AG282)))))))</f>
        <v>1</v>
      </c>
      <c r="BO282" s="16">
        <f>IF(AW282="R", $CA282, IF(OR(AW282="P", AW282="T", AW282="N"), 0, IF($C282="DM", $T282, IF(OR(AW282="Y", AW282="IR"),$AM282,IF(AW282="C", IF($BI282="Y", IF($AF282="N/A", $Q282, $AF282), IF($AG282="N/A", $T282,$AG282)))))))</f>
        <v>1</v>
      </c>
      <c r="BP282" s="16">
        <f>IF(AX282="R", $CA282, IF(OR(AX282="P", AX282="T", AX282="N"), 0, IF($C282="DM", $T282, IF(OR(AX282="Y", AX282="IR"),$AM282,IF(AX282="C", IF($BI282="Y", IF($AF282="N/A", $Q282, $AF282), IF($AG282="N/A", $T282,$AG282)))))))</f>
        <v>1</v>
      </c>
      <c r="BQ282" s="16">
        <f>IF(AY282="R", $CA282, IF(OR(AY282="P", AY282="T", AY282="N"), 0, IF($C282="DM", $T282, IF(OR(AY282="Y", AY282="IR"),$AM282,IF(AY282="C", IF($BI282="Y", IF($AF282="N/A", $Q282, $AF282), IF($AG282="N/A", $T282,$AG282)))))))</f>
        <v>1</v>
      </c>
      <c r="BR282" s="16">
        <f>IF(AZ282="R", $CA282, IF(OR(AZ282="P", AZ282="T", AZ282="N"), 0, IF($C282="DM", $T282, IF(OR(AZ282="Y", AZ282="IR"),$AM282,IF(AZ282="C", IF($BI282="Y", IF($AF282="N/A", $Q282, $AF282), IF($AG282="N/A", $T282,$AG282)))))))</f>
        <v>1</v>
      </c>
      <c r="BS282" s="16">
        <f>IF(BA282="R", $CA282, IF(OR(BA282="P", BA282="T", BA282="N"), 0, IF($C282="DM", $T282, IF(OR(BA282="Y", BA282="IR"),$AM282,IF(BA282="C", IF($BI282="Y", IF($AF282="N/A", $Q282, $AF282), IF($AG282="N/A", $T282,$AG282)))))))</f>
        <v>1</v>
      </c>
      <c r="BT282" s="16">
        <f>IF(BB282="R", $CA282, IF(OR(BB282="P", BB282="T", BB282="N"), 0, IF($C282="DM", $T282, IF(OR(BB282="Y", BB282="IR"),$AM282,IF(BB282="C", IF($BI282="Y", IF($BA282="C", IF($AF282="N/A", $Q282, $AF282), IF($AF282="N/A", $T282, $AM282)), IF($AG282="N/A", $T282,$AG282)))))))</f>
        <v>1</v>
      </c>
      <c r="BU282" s="16">
        <f>IF(BC282="R", $CA282, IF(OR(BC282="P", BC282="T", BC282="N"), 0, IF($C282="DM", $T282, IF(OR(BC282="Y", BC282="IR"),$AM282,IF(BC282="C", IF($BI282="Y", IF($BA282="C", IF($AF282="N/A", $Q282, $AF282), IF($AF282="N/A", $T282, $AM282)), IF($AG282="N/A", $T282,$AG282)))))))</f>
        <v>1</v>
      </c>
      <c r="BV282" s="16">
        <f>IF(BD282="R", $CA282, IF(OR(BD282="P", BD282="T", BD282="N"), 0, IF($C282="DM", $T282, IF(OR(BD282="Y", BD282="IR"),$AM282,IF(BD282="C", IF($BI282="Y", IF($BA282="C", IF($AF282="N/A", $Q282, $AF282), IF($AF282="N/A", $T282, $AM282)), IF($AG282="N/A", $T282,$AG282)))))))</f>
        <v>1</v>
      </c>
      <c r="BW282" s="16">
        <f>IF(BE282="R", $CA282, IF(OR(BE282="P", BE282="T", BE282="N"), 0, IF($C282="DM", $T282, IF(OR(BE282="Y", BE282="IR"),$AM282,IF(BE282="C", IF($BI282="Y", IF($BA282="C", IF($AF282="N/A", $Q282, $AF282), IF($AF282="N/A", $T282, $AM282)), IF($AG282="N/A", $T282,$AG282)))))))</f>
        <v>1</v>
      </c>
      <c r="BX282" s="16">
        <f>IF(BF282="R", $CA282, IF(OR(BF282="P", BF282="T", BF282="N"), 0, IF($C282="DM", $T282, IF(OR(BF282="Y", BF282="IR"),$AM282,IF(BF282="C", IF($BI282="Y", IF($BA282="C", IF($AF282="N/A", $Q282, $AF282), IF($AF282="N/A", $T282, $AM282)), IF($AG282="N/A", $T282,$AG282)))))))</f>
        <v>1</v>
      </c>
      <c r="BY282" s="16">
        <f>IF(BG282="R", $CA282, IF(OR(BG282="P", BG282="T", BG282="N"), 0, IF($C282="DM", $T282, IF(OR(BG282="Y", BG282="IR"),$AM282,IF(BG282="C", IF($BI282="Y", IF($BA282="C", IF($AF282="N/A", $Q282, $AF282), IF($AF282="N/A", $T282, $AM282)), IF($AG282="N/A", $T282,$AG282)))))))</f>
        <v>1</v>
      </c>
      <c r="BZ282" s="16">
        <f>IF(BH282="R", $CA282, IF(OR(BH282="P", BH282="T", BH282="N"), 0, IF($C282="DM", $T282, IF(OR(BH282="Y", BH282="IR"),$AM282,IF(BH282="C", IF($BI282="Y", IF($BA282="C", IF($AF282="N/A", $Q282, $AF282), IF($AF282="N/A", $T282, $AM282)), IF($AG282="N/A", $T282,$AG282)))))))</f>
        <v>1</v>
      </c>
      <c r="CA282" s="15" t="s">
        <v>75</v>
      </c>
      <c r="CB282" s="16">
        <f>BZ282</f>
        <v>1</v>
      </c>
      <c r="CC282" s="15">
        <f>IF(OR($BH282="T", $BH282="R"), 0, IF($BH282="C", IF($BI282="Y", IF($BA282="C", 0, IF(AF282="N/A", Q282-T282, AF282-AG282)), IF($AF282="N/A", U282, AH282)), AN282))</f>
        <v>1</v>
      </c>
      <c r="CD282" s="15" t="str">
        <f>IF(OR($BH282="T", $BH282="R"), 0, IF($BH282="C", IF($BI282="Y", 0, IF($AF282="N/A", V282, AI282)), AO282))</f>
        <v>N/A</v>
      </c>
      <c r="CE282" s="15" t="str">
        <f>IF(OR($BH282="T", $BH282="R"), 0, IF($BH282="C", IF($BI282="Y", 0, IF($AF282="N/A", W282, AJ282)), AP282))</f>
        <v>N/A</v>
      </c>
      <c r="CF282" s="15" t="str">
        <f>IF(OR($BH282="T", $BH282="R"), 0, IF($BH282="C", IF($BI282="Y", 0, IF($AF282="N/A", X282, AK282)), AQ282))</f>
        <v>N/A</v>
      </c>
      <c r="CG282" t="str">
        <f>IF(AC282="N/A", "S:"&amp;L282&amp;" G:"&amp;M282&amp;" GR:"&amp;Q282, IF(AC282=0, "S:"&amp;L282&amp;" G:"&amp;M282&amp;" GR:"&amp;Q282, "S:"&amp;L282&amp;"/"&amp;AD282&amp;" G:"&amp;AE282&amp;" GR:"&amp;AF282))</f>
        <v>S:1 G:0 GR:0</v>
      </c>
    </row>
    <row r="283" spans="1:85" x14ac:dyDescent="0.25">
      <c r="A283" s="14">
        <v>5707</v>
      </c>
      <c r="B283" s="15" t="s">
        <v>3056</v>
      </c>
      <c r="C283" s="15" t="s">
        <v>62</v>
      </c>
      <c r="D283" s="15" t="s">
        <v>54</v>
      </c>
      <c r="E283" s="15">
        <f>VLOOKUP(B283, 'Rookie Year'!$A$2:$B$55679,2,FALSE)</f>
        <v>2024</v>
      </c>
      <c r="F283" s="15">
        <v>2024</v>
      </c>
      <c r="G283" s="15" t="s">
        <v>40</v>
      </c>
      <c r="H283" s="15" t="s">
        <v>2248</v>
      </c>
      <c r="I283" s="16">
        <v>1</v>
      </c>
      <c r="J283" s="15">
        <v>3</v>
      </c>
      <c r="K283" s="17">
        <f>IF(AND(G283&lt;&gt;"N",R283="N/A"), IF(I283&lt;4, 0, 0.25),IF(I283=1, IF(J283=1,0.25, 0.25), IF(I283&lt;13, 0.25, IF(I283&lt;26, 0.4, IF(I283&lt;51, 0.6, 0.75)))))</f>
        <v>0</v>
      </c>
      <c r="L283" s="16">
        <f>I283-M283</f>
        <v>1</v>
      </c>
      <c r="M283" s="16">
        <f>ROUNDUP(I283*K283,0)</f>
        <v>0</v>
      </c>
      <c r="N283" s="16">
        <f>M283*J283</f>
        <v>0</v>
      </c>
      <c r="O283" s="16">
        <v>0</v>
      </c>
      <c r="P283" s="16">
        <v>0</v>
      </c>
      <c r="Q283" s="16">
        <f>N283-O283-P283</f>
        <v>0</v>
      </c>
      <c r="R283" s="15" t="s">
        <v>75</v>
      </c>
      <c r="S283" s="15">
        <f>IF(R283="N/A", J283-($B$1-F283), J283-($B$1-R283))</f>
        <v>3</v>
      </c>
      <c r="T283" s="16">
        <f>IF($S283&lt;1, "N/A", $M283)</f>
        <v>0</v>
      </c>
      <c r="U283" s="16">
        <f>IF($S283&lt;2, "N/A", $M283)</f>
        <v>0</v>
      </c>
      <c r="V283" s="16">
        <f>IF($S283&lt;3, "N/A", $M283)</f>
        <v>0</v>
      </c>
      <c r="W283" s="16" t="str">
        <f>IF($S283&lt;4, "N/A", $M283)</f>
        <v>N/A</v>
      </c>
      <c r="X283" s="16" t="str">
        <f>IF($S283&lt;5, "N/A", $M283)</f>
        <v>N/A</v>
      </c>
      <c r="Y283" s="15" t="str">
        <f>IF(SUM(T283:X283)&lt;&gt;Q283, "CHECK", "OK")</f>
        <v>OK</v>
      </c>
      <c r="Z283" s="15" t="str">
        <f>IF(F283=$B$1, "No", IF(S283=1, "Yes", "No"))</f>
        <v>No</v>
      </c>
      <c r="AA283" s="18" t="str">
        <f>IF(C283="DM", "N/A", IF(Z283="No","N/A",VLOOKUP(B283,'Extension List'!$A$3:$R$1972,18,FALSE)))</f>
        <v>N/A</v>
      </c>
      <c r="AB283" s="15" t="str">
        <f>IF(C283="DM", "N/A", IF(Z283="No","N/A",VLOOKUP(B283,'Extension List'!$A$3:$T$1972,20,FALSE)))</f>
        <v>N/A</v>
      </c>
      <c r="AC283" s="15" t="str">
        <f>IF(AA283="N/A", "N/A", 0)</f>
        <v>N/A</v>
      </c>
      <c r="AD283" s="16" t="str">
        <f>IF(AE283="N/A", "N/A", AA283-AE283)</f>
        <v>N/A</v>
      </c>
      <c r="AE283" s="16" t="str">
        <f>IF(AA283="N/A", "N/A", IF(AC283&gt;0, IF(AA283&lt;13, ROUNDUP(0.25*AA283,0), IF(AA283&lt;26, ROUNDUP(0.4*AA283,0), IF(AA283&lt;51, ROUNDUP(0.6*AA283,0), ROUNDUP(0.75*AA283,0)))), "N/A"))</f>
        <v>N/A</v>
      </c>
      <c r="AF283" s="16" t="str">
        <f>IF(AD283="N/A","N/A", (AE283*AC283)+Q283)</f>
        <v>N/A</v>
      </c>
      <c r="AG283" s="16" t="str">
        <f>IF($AF283="N/A", "N/A", "TBC")</f>
        <v>N/A</v>
      </c>
      <c r="AH283" s="16" t="str">
        <f>IF($AF283="N/A", "N/A", "TBC")</f>
        <v>N/A</v>
      </c>
      <c r="AI283" s="16" t="str">
        <f>IF($AF283="N/A","N/A",IF(AC283&gt;1,"TBC","N/A"))</f>
        <v>N/A</v>
      </c>
      <c r="AJ283" s="16" t="str">
        <f>IF($AF283="N/A","N/A",IF(AC283&gt;2,"TBC","N/A"))</f>
        <v>N/A</v>
      </c>
      <c r="AK283" s="16" t="str">
        <f>IF($AF283="N/A","N/A",IF(AC283&gt;3,"TBC","N/A"))</f>
        <v>N/A</v>
      </c>
      <c r="AL283" s="16" t="str">
        <f>IF(AC283="N/A","N/A",IF(AC283&gt;0,IF(SUM(AG283:AK283)&lt;&gt;AF283,"CHECK","OK"),"N/A"))</f>
        <v>N/A</v>
      </c>
      <c r="AM283" s="16">
        <f>IF(AD283="N/A", L283+T283, L283+AG283)</f>
        <v>1</v>
      </c>
      <c r="AN283" s="16">
        <f>IF(AD283="N/A", IF(U283="N/A", "N/A", L283+U283), AD283+AH283)</f>
        <v>1</v>
      </c>
      <c r="AO283" s="16">
        <f>IF(AD283="N/A", IF(V283="N/A", "N/A", L283+V283), IF(AI283="N/A", "N/A", AD283+AI283))</f>
        <v>1</v>
      </c>
      <c r="AP283" s="16" t="str">
        <f>IF(AD283="N/A", IF(W283="N/A", "N/A", L283+W283), IF(AJ283="N/A", "N/A", AD283+AJ283))</f>
        <v>N/A</v>
      </c>
      <c r="AQ283" s="16" t="str">
        <f>IF(AD283="N/A", IF(X283="N/A", "N/A", L283+X283), IF(AK283="N/A", "N/A", AD283+AK283))</f>
        <v>N/A</v>
      </c>
      <c r="AR283" s="15" t="s">
        <v>66</v>
      </c>
      <c r="AS283" s="15" t="s">
        <v>66</v>
      </c>
      <c r="AT283" s="15" t="s">
        <v>66</v>
      </c>
      <c r="AU283" s="15" t="s">
        <v>66</v>
      </c>
      <c r="AV283" s="15" t="s">
        <v>66</v>
      </c>
      <c r="AW283" s="15" t="s">
        <v>66</v>
      </c>
      <c r="AX283" s="15" t="s">
        <v>66</v>
      </c>
      <c r="AY283" s="15" t="s">
        <v>66</v>
      </c>
      <c r="AZ283" s="15" t="s">
        <v>66</v>
      </c>
      <c r="BA283" s="15" t="s">
        <v>66</v>
      </c>
      <c r="BB283" s="15" t="s">
        <v>66</v>
      </c>
      <c r="BC283" s="15" t="s">
        <v>66</v>
      </c>
      <c r="BD283" s="15" t="s">
        <v>66</v>
      </c>
      <c r="BE283" s="15" t="s">
        <v>66</v>
      </c>
      <c r="BF283" s="15" t="s">
        <v>66</v>
      </c>
      <c r="BG283" s="15" t="s">
        <v>66</v>
      </c>
      <c r="BH283" s="15" t="s">
        <v>66</v>
      </c>
      <c r="BJ283" s="16">
        <f>IF(AR283="R", $CA283, IF(OR(AR283="P", AR283="T", AR283="N"), 0, IF($C283="DM", $T283, IF(OR(AR283="Y", AR283="IR"),$AM283,IF(AR283="C", IF($BI283="Y", IF($AF283="N/A", $Q283, $AF283), IF($AG283="N/A", $T283,$AG283)))))))</f>
        <v>0</v>
      </c>
      <c r="BK283" s="16">
        <f>IF(AS283="R", $CA283, IF(OR(AS283="P", AS283="T", AS283="N"), 0, IF($C283="DM", $T283, IF(OR(AS283="Y", AS283="IR"),$AM283,IF(AS283="C", IF($BI283="Y", IF($AF283="N/A", $Q283, $AF283), IF($AG283="N/A", $T283,$AG283)))))))</f>
        <v>0</v>
      </c>
      <c r="BL283" s="16">
        <f>IF(AT283="R", $CA283, IF(OR(AT283="P", AT283="T", AT283="N"), 0, IF($C283="DM", $T283, IF(OR(AT283="Y", AT283="IR"),$AM283,IF(AT283="C", IF($BI283="Y", IF($AF283="N/A", $Q283, $AF283), IF($AG283="N/A", $T283,$AG283)))))))</f>
        <v>0</v>
      </c>
      <c r="BM283" s="16">
        <f>IF(AU283="R", $CA283, IF(OR(AU283="P", AU283="T", AU283="N"), 0, IF($C283="DM", $T283, IF(OR(AU283="Y", AU283="IR"),$AM283,IF(AU283="C", IF($BI283="Y", IF($AF283="N/A", $Q283, $AF283), IF($AG283="N/A", $T283,$AG283)))))))</f>
        <v>0</v>
      </c>
      <c r="BN283" s="16">
        <f>IF(AV283="R", $CA283, IF(OR(AV283="P", AV283="T", AV283="N"), 0, IF($C283="DM", $T283, IF(OR(AV283="Y", AV283="IR"),$AM283,IF(AV283="C", IF($BI283="Y", IF($AF283="N/A", $Q283, $AF283), IF($AG283="N/A", $T283,$AG283)))))))</f>
        <v>0</v>
      </c>
      <c r="BO283" s="16">
        <f>IF(AW283="R", $CA283, IF(OR(AW283="P", AW283="T", AW283="N"), 0, IF($C283="DM", $T283, IF(OR(AW283="Y", AW283="IR"),$AM283,IF(AW283="C", IF($BI283="Y", IF($AF283="N/A", $Q283, $AF283), IF($AG283="N/A", $T283,$AG283)))))))</f>
        <v>0</v>
      </c>
      <c r="BP283" s="16">
        <f>IF(AX283="R", $CA283, IF(OR(AX283="P", AX283="T", AX283="N"), 0, IF($C283="DM", $T283, IF(OR(AX283="Y", AX283="IR"),$AM283,IF(AX283="C", IF($BI283="Y", IF($AF283="N/A", $Q283, $AF283), IF($AG283="N/A", $T283,$AG283)))))))</f>
        <v>0</v>
      </c>
      <c r="BQ283" s="16">
        <f>IF(AY283="R", $CA283, IF(OR(AY283="P", AY283="T", AY283="N"), 0, IF($C283="DM", $T283, IF(OR(AY283="Y", AY283="IR"),$AM283,IF(AY283="C", IF($BI283="Y", IF($AF283="N/A", $Q283, $AF283), IF($AG283="N/A", $T283,$AG283)))))))</f>
        <v>0</v>
      </c>
      <c r="BR283" s="16">
        <f>IF(AZ283="R", $CA283, IF(OR(AZ283="P", AZ283="T", AZ283="N"), 0, IF($C283="DM", $T283, IF(OR(AZ283="Y", AZ283="IR"),$AM283,IF(AZ283="C", IF($BI283="Y", IF($AF283="N/A", $Q283, $AF283), IF($AG283="N/A", $T283,$AG283)))))))</f>
        <v>0</v>
      </c>
      <c r="BS283" s="16">
        <f>IF(BA283="R", $CA283, IF(OR(BA283="P", BA283="T", BA283="N"), 0, IF($C283="DM", $T283, IF(OR(BA283="Y", BA283="IR"),$AM283,IF(BA283="C", IF($BI283="Y", IF($AF283="N/A", $Q283, $AF283), IF($AG283="N/A", $T283,$AG283)))))))</f>
        <v>0</v>
      </c>
      <c r="BT283" s="16">
        <f>IF(BB283="R", $CA283, IF(OR(BB283="P", BB283="T", BB283="N"), 0, IF($C283="DM", $T283, IF(OR(BB283="Y", BB283="IR"),$AM283,IF(BB283="C", IF($BI283="Y", IF($BA283="C", IF($AF283="N/A", $Q283, $AF283), IF($AF283="N/A", $T283, $AM283)), IF($AG283="N/A", $T283,$AG283)))))))</f>
        <v>0</v>
      </c>
      <c r="BU283" s="16">
        <f>IF(BC283="R", $CA283, IF(OR(BC283="P", BC283="T", BC283="N"), 0, IF($C283="DM", $T283, IF(OR(BC283="Y", BC283="IR"),$AM283,IF(BC283="C", IF($BI283="Y", IF($BA283="C", IF($AF283="N/A", $Q283, $AF283), IF($AF283="N/A", $T283, $AM283)), IF($AG283="N/A", $T283,$AG283)))))))</f>
        <v>0</v>
      </c>
      <c r="BV283" s="16">
        <f>IF(BD283="R", $CA283, IF(OR(BD283="P", BD283="T", BD283="N"), 0, IF($C283="DM", $T283, IF(OR(BD283="Y", BD283="IR"),$AM283,IF(BD283="C", IF($BI283="Y", IF($BA283="C", IF($AF283="N/A", $Q283, $AF283), IF($AF283="N/A", $T283, $AM283)), IF($AG283="N/A", $T283,$AG283)))))))</f>
        <v>0</v>
      </c>
      <c r="BW283" s="16">
        <f>IF(BE283="R", $CA283, IF(OR(BE283="P", BE283="T", BE283="N"), 0, IF($C283="DM", $T283, IF(OR(BE283="Y", BE283="IR"),$AM283,IF(BE283="C", IF($BI283="Y", IF($BA283="C", IF($AF283="N/A", $Q283, $AF283), IF($AF283="N/A", $T283, $AM283)), IF($AG283="N/A", $T283,$AG283)))))))</f>
        <v>0</v>
      </c>
      <c r="BX283" s="16">
        <f>IF(BF283="R", $CA283, IF(OR(BF283="P", BF283="T", BF283="N"), 0, IF($C283="DM", $T283, IF(OR(BF283="Y", BF283="IR"),$AM283,IF(BF283="C", IF($BI283="Y", IF($BA283="C", IF($AF283="N/A", $Q283, $AF283), IF($AF283="N/A", $T283, $AM283)), IF($AG283="N/A", $T283,$AG283)))))))</f>
        <v>0</v>
      </c>
      <c r="BY283" s="16">
        <f>IF(BG283="R", $CA283, IF(OR(BG283="P", BG283="T", BG283="N"), 0, IF($C283="DM", $T283, IF(OR(BG283="Y", BG283="IR"),$AM283,IF(BG283="C", IF($BI283="Y", IF($BA283="C", IF($AF283="N/A", $Q283, $AF283), IF($AF283="N/A", $T283, $AM283)), IF($AG283="N/A", $T283,$AG283)))))))</f>
        <v>0</v>
      </c>
      <c r="BZ283" s="16">
        <f>IF(BH283="R", $CA283, IF(OR(BH283="P", BH283="T", BH283="N"), 0, IF($C283="DM", $T283, IF(OR(BH283="Y", BH283="IR"),$AM283,IF(BH283="C", IF($BI283="Y", IF($BA283="C", IF($AF283="N/A", $Q283, $AF283), IF($AF283="N/A", $T283, $AM283)), IF($AG283="N/A", $T283,$AG283)))))))</f>
        <v>0</v>
      </c>
      <c r="CA283" s="15" t="s">
        <v>75</v>
      </c>
      <c r="CB283" s="16">
        <f>BZ283</f>
        <v>0</v>
      </c>
      <c r="CC283" s="15">
        <f>IF(OR($BH283="T", $BH283="R"), 0, IF($BH283="C", IF($BI283="Y", IF($BA283="C", 0, IF(AF283="N/A", Q283-T283, AF283-AG283)), IF($AF283="N/A", U283, AH283)), AN283))</f>
        <v>1</v>
      </c>
      <c r="CD283" s="15">
        <f>IF(OR($BH283="T", $BH283="R"), 0, IF($BH283="C", IF($BI283="Y", 0, IF($AF283="N/A", V283, AI283)), AO283))</f>
        <v>1</v>
      </c>
      <c r="CE283" s="15" t="str">
        <f>IF(OR($BH283="T", $BH283="R"), 0, IF($BH283="C", IF($BI283="Y", 0, IF($AF283="N/A", W283, AJ283)), AP283))</f>
        <v>N/A</v>
      </c>
      <c r="CF283" s="15" t="str">
        <f>IF(OR($BH283="T", $BH283="R"), 0, IF($BH283="C", IF($BI283="Y", 0, IF($AF283="N/A", X283, AK283)), AQ283))</f>
        <v>N/A</v>
      </c>
      <c r="CG283" t="str">
        <f>IF(AC283="N/A", "S:"&amp;L283&amp;" G:"&amp;M283&amp;" GR:"&amp;Q283, IF(AC283=0, "S:"&amp;L283&amp;" G:"&amp;M283&amp;" GR:"&amp;Q283, "S:"&amp;L283&amp;"/"&amp;AD283&amp;" G:"&amp;AE283&amp;" GR:"&amp;AF283))</f>
        <v>S:1 G:0 GR:0</v>
      </c>
    </row>
    <row r="284" spans="1:85" x14ac:dyDescent="0.25">
      <c r="A284" s="14">
        <v>5632</v>
      </c>
      <c r="B284" s="15" t="s">
        <v>2981</v>
      </c>
      <c r="C284" s="15" t="s">
        <v>62</v>
      </c>
      <c r="D284" s="15" t="s">
        <v>54</v>
      </c>
      <c r="E284" s="15">
        <f>VLOOKUP(B284, 'Rookie Year'!$A$2:$B$55679,2,FALSE)</f>
        <v>2024</v>
      </c>
      <c r="F284" s="15">
        <v>2024</v>
      </c>
      <c r="G284" s="15" t="s">
        <v>40</v>
      </c>
      <c r="H284" s="15" t="s">
        <v>2185</v>
      </c>
      <c r="I284" s="16">
        <v>2</v>
      </c>
      <c r="J284" s="15">
        <v>3</v>
      </c>
      <c r="K284" s="17">
        <f>IF(AND(G284&lt;&gt;"N",R284="N/A"), IF(I284&lt;4, 0, 0.25),IF(I284=1, IF(J284=1,0.25, 0.25), IF(I284&lt;13, 0.25, IF(I284&lt;26, 0.4, IF(I284&lt;51, 0.6, 0.75)))))</f>
        <v>0</v>
      </c>
      <c r="L284" s="16">
        <f>I284-M284</f>
        <v>2</v>
      </c>
      <c r="M284" s="16">
        <f>ROUNDUP(I284*K284,0)</f>
        <v>0</v>
      </c>
      <c r="N284" s="16">
        <f>M284*J284</f>
        <v>0</v>
      </c>
      <c r="O284" s="16">
        <v>0</v>
      </c>
      <c r="P284" s="16">
        <v>0</v>
      </c>
      <c r="Q284" s="16">
        <f>N284-O284-P284</f>
        <v>0</v>
      </c>
      <c r="R284" s="15" t="s">
        <v>75</v>
      </c>
      <c r="S284" s="15">
        <f>IF(R284="N/A", J284-($B$1-F284), J284-($B$1-R284))</f>
        <v>3</v>
      </c>
      <c r="T284" s="16">
        <f>IF($S284&lt;1, "N/A", $M284)</f>
        <v>0</v>
      </c>
      <c r="U284" s="16">
        <f>IF($S284&lt;2, "N/A", $M284)</f>
        <v>0</v>
      </c>
      <c r="V284" s="16">
        <f>IF($S284&lt;3, "N/A", $M284)</f>
        <v>0</v>
      </c>
      <c r="W284" s="16" t="str">
        <f>IF($S284&lt;4, "N/A", $M284)</f>
        <v>N/A</v>
      </c>
      <c r="X284" s="16" t="str">
        <f>IF($S284&lt;5, "N/A", $M284)</f>
        <v>N/A</v>
      </c>
      <c r="Y284" s="15" t="str">
        <f>IF(SUM(T284:X284)&lt;&gt;Q284, "CHECK", "OK")</f>
        <v>OK</v>
      </c>
      <c r="Z284" s="15" t="str">
        <f>IF(F284=$B$1, "No", IF(S284=1, "Yes", "No"))</f>
        <v>No</v>
      </c>
      <c r="AA284" s="18" t="str">
        <f>IF(C284="DM", "N/A", IF(Z284="No","N/A",VLOOKUP(B284,'Extension List'!$A$3:$R$1972,18,FALSE)))</f>
        <v>N/A</v>
      </c>
      <c r="AB284" s="15" t="str">
        <f>IF(C284="DM", "N/A", IF(Z284="No","N/A",VLOOKUP(B284,'Extension List'!$A$3:$T$1972,20,FALSE)))</f>
        <v>N/A</v>
      </c>
      <c r="AC284" s="15" t="str">
        <f>IF(AA284="N/A", "N/A", 0)</f>
        <v>N/A</v>
      </c>
      <c r="AD284" s="16" t="str">
        <f>IF(AE284="N/A", "N/A", AA284-AE284)</f>
        <v>N/A</v>
      </c>
      <c r="AE284" s="16" t="str">
        <f>IF(AA284="N/A", "N/A", IF(AC284&gt;0, IF(AA284&lt;13, ROUNDUP(0.25*AA284,0), IF(AA284&lt;26, ROUNDUP(0.4*AA284,0), IF(AA284&lt;51, ROUNDUP(0.6*AA284,0), ROUNDUP(0.75*AA284,0)))), "N/A"))</f>
        <v>N/A</v>
      </c>
      <c r="AF284" s="16" t="str">
        <f>IF(AD284="N/A","N/A", (AE284*AC284)+Q284)</f>
        <v>N/A</v>
      </c>
      <c r="AG284" s="16" t="str">
        <f>IF($AF284="N/A", "N/A", "TBC")</f>
        <v>N/A</v>
      </c>
      <c r="AH284" s="16" t="str">
        <f>IF($AF284="N/A", "N/A", "TBC")</f>
        <v>N/A</v>
      </c>
      <c r="AI284" s="16" t="str">
        <f>IF($AF284="N/A","N/A",IF(AC284&gt;1,"TBC","N/A"))</f>
        <v>N/A</v>
      </c>
      <c r="AJ284" s="16" t="str">
        <f>IF($AF284="N/A","N/A",IF(AC284&gt;2,"TBC","N/A"))</f>
        <v>N/A</v>
      </c>
      <c r="AK284" s="16" t="str">
        <f>IF($AF284="N/A","N/A",IF(AC284&gt;3,"TBC","N/A"))</f>
        <v>N/A</v>
      </c>
      <c r="AL284" s="16" t="str">
        <f>IF(AC284="N/A","N/A",IF(AC284&gt;0,IF(SUM(AG284:AK284)&lt;&gt;AF284,"CHECK","OK"),"N/A"))</f>
        <v>N/A</v>
      </c>
      <c r="AM284" s="16">
        <f>IF(AD284="N/A", L284+T284, L284+AG284)</f>
        <v>2</v>
      </c>
      <c r="AN284" s="16">
        <f>IF(AD284="N/A", IF(U284="N/A", "N/A", L284+U284), AD284+AH284)</f>
        <v>2</v>
      </c>
      <c r="AO284" s="16">
        <f>IF(AD284="N/A", IF(V284="N/A", "N/A", L284+V284), IF(AI284="N/A", "N/A", AD284+AI284))</f>
        <v>2</v>
      </c>
      <c r="AP284" s="16" t="str">
        <f>IF(AD284="N/A", IF(W284="N/A", "N/A", L284+W284), IF(AJ284="N/A", "N/A", AD284+AJ284))</f>
        <v>N/A</v>
      </c>
      <c r="AQ284" s="16" t="str">
        <f>IF(AD284="N/A", IF(X284="N/A", "N/A", L284+X284), IF(AK284="N/A", "N/A", AD284+AK284))</f>
        <v>N/A</v>
      </c>
      <c r="AR284" s="15" t="s">
        <v>40</v>
      </c>
      <c r="AS284" s="15" t="s">
        <v>40</v>
      </c>
      <c r="AT284" s="15" t="s">
        <v>40</v>
      </c>
      <c r="AU284" s="15" t="s">
        <v>40</v>
      </c>
      <c r="AV284" s="15" t="s">
        <v>40</v>
      </c>
      <c r="AW284" s="15" t="s">
        <v>40</v>
      </c>
      <c r="AX284" s="15" t="s">
        <v>40</v>
      </c>
      <c r="AY284" s="15" t="s">
        <v>40</v>
      </c>
      <c r="AZ284" s="15" t="s">
        <v>40</v>
      </c>
      <c r="BA284" s="15" t="s">
        <v>40</v>
      </c>
      <c r="BB284" s="15" t="s">
        <v>40</v>
      </c>
      <c r="BC284" s="15" t="s">
        <v>40</v>
      </c>
      <c r="BD284" s="15" t="s">
        <v>40</v>
      </c>
      <c r="BE284" s="15" t="s">
        <v>40</v>
      </c>
      <c r="BF284" s="15" t="s">
        <v>40</v>
      </c>
      <c r="BG284" s="15" t="s">
        <v>40</v>
      </c>
      <c r="BH284" s="15" t="s">
        <v>40</v>
      </c>
      <c r="BJ284" s="16">
        <f>IF(AR284="R", $CA284, IF(OR(AR284="P", AR284="T", AR284="N"), 0, IF($C284="DM", $T284, IF(OR(AR284="Y", AR284="IR"),$AM284,IF(AR284="C", IF($BI284="Y", IF($AF284="N/A", $Q284, $AF284), IF($AG284="N/A", $T284,$AG284)))))))</f>
        <v>2</v>
      </c>
      <c r="BK284" s="16">
        <f>IF(AS284="R", $CA284, IF(OR(AS284="P", AS284="T", AS284="N"), 0, IF($C284="DM", $T284, IF(OR(AS284="Y", AS284="IR"),$AM284,IF(AS284="C", IF($BI284="Y", IF($AF284="N/A", $Q284, $AF284), IF($AG284="N/A", $T284,$AG284)))))))</f>
        <v>2</v>
      </c>
      <c r="BL284" s="16">
        <f>IF(AT284="R", $CA284, IF(OR(AT284="P", AT284="T", AT284="N"), 0, IF($C284="DM", $T284, IF(OR(AT284="Y", AT284="IR"),$AM284,IF(AT284="C", IF($BI284="Y", IF($AF284="N/A", $Q284, $AF284), IF($AG284="N/A", $T284,$AG284)))))))</f>
        <v>2</v>
      </c>
      <c r="BM284" s="16">
        <f>IF(AU284="R", $CA284, IF(OR(AU284="P", AU284="T", AU284="N"), 0, IF($C284="DM", $T284, IF(OR(AU284="Y", AU284="IR"),$AM284,IF(AU284="C", IF($BI284="Y", IF($AF284="N/A", $Q284, $AF284), IF($AG284="N/A", $T284,$AG284)))))))</f>
        <v>2</v>
      </c>
      <c r="BN284" s="16">
        <f>IF(AV284="R", $CA284, IF(OR(AV284="P", AV284="T", AV284="N"), 0, IF($C284="DM", $T284, IF(OR(AV284="Y", AV284="IR"),$AM284,IF(AV284="C", IF($BI284="Y", IF($AF284="N/A", $Q284, $AF284), IF($AG284="N/A", $T284,$AG284)))))))</f>
        <v>2</v>
      </c>
      <c r="BO284" s="16">
        <f>IF(AW284="R", $CA284, IF(OR(AW284="P", AW284="T", AW284="N"), 0, IF($C284="DM", $T284, IF(OR(AW284="Y", AW284="IR"),$AM284,IF(AW284="C", IF($BI284="Y", IF($AF284="N/A", $Q284, $AF284), IF($AG284="N/A", $T284,$AG284)))))))</f>
        <v>2</v>
      </c>
      <c r="BP284" s="16">
        <f>IF(AX284="R", $CA284, IF(OR(AX284="P", AX284="T", AX284="N"), 0, IF($C284="DM", $T284, IF(OR(AX284="Y", AX284="IR"),$AM284,IF(AX284="C", IF($BI284="Y", IF($AF284="N/A", $Q284, $AF284), IF($AG284="N/A", $T284,$AG284)))))))</f>
        <v>2</v>
      </c>
      <c r="BQ284" s="16">
        <f>IF(AY284="R", $CA284, IF(OR(AY284="P", AY284="T", AY284="N"), 0, IF($C284="DM", $T284, IF(OR(AY284="Y", AY284="IR"),$AM284,IF(AY284="C", IF($BI284="Y", IF($AF284="N/A", $Q284, $AF284), IF($AG284="N/A", $T284,$AG284)))))))</f>
        <v>2</v>
      </c>
      <c r="BR284" s="16">
        <f>IF(AZ284="R", $CA284, IF(OR(AZ284="P", AZ284="T", AZ284="N"), 0, IF($C284="DM", $T284, IF(OR(AZ284="Y", AZ284="IR"),$AM284,IF(AZ284="C", IF($BI284="Y", IF($AF284="N/A", $Q284, $AF284), IF($AG284="N/A", $T284,$AG284)))))))</f>
        <v>2</v>
      </c>
      <c r="BS284" s="16">
        <f>IF(BA284="R", $CA284, IF(OR(BA284="P", BA284="T", BA284="N"), 0, IF($C284="DM", $T284, IF(OR(BA284="Y", BA284="IR"),$AM284,IF(BA284="C", IF($BI284="Y", IF($AF284="N/A", $Q284, $AF284), IF($AG284="N/A", $T284,$AG284)))))))</f>
        <v>2</v>
      </c>
      <c r="BT284" s="16">
        <f>IF(BB284="R", $CA284, IF(OR(BB284="P", BB284="T", BB284="N"), 0, IF($C284="DM", $T284, IF(OR(BB284="Y", BB284="IR"),$AM284,IF(BB284="C", IF($BI284="Y", IF($BA284="C", IF($AF284="N/A", $Q284, $AF284), IF($AF284="N/A", $T284, $AM284)), IF($AG284="N/A", $T284,$AG284)))))))</f>
        <v>2</v>
      </c>
      <c r="BU284" s="16">
        <f>IF(BC284="R", $CA284, IF(OR(BC284="P", BC284="T", BC284="N"), 0, IF($C284="DM", $T284, IF(OR(BC284="Y", BC284="IR"),$AM284,IF(BC284="C", IF($BI284="Y", IF($BA284="C", IF($AF284="N/A", $Q284, $AF284), IF($AF284="N/A", $T284, $AM284)), IF($AG284="N/A", $T284,$AG284)))))))</f>
        <v>2</v>
      </c>
      <c r="BV284" s="16">
        <f>IF(BD284="R", $CA284, IF(OR(BD284="P", BD284="T", BD284="N"), 0, IF($C284="DM", $T284, IF(OR(BD284="Y", BD284="IR"),$AM284,IF(BD284="C", IF($BI284="Y", IF($BA284="C", IF($AF284="N/A", $Q284, $AF284), IF($AF284="N/A", $T284, $AM284)), IF($AG284="N/A", $T284,$AG284)))))))</f>
        <v>2</v>
      </c>
      <c r="BW284" s="16">
        <f>IF(BE284="R", $CA284, IF(OR(BE284="P", BE284="T", BE284="N"), 0, IF($C284="DM", $T284, IF(OR(BE284="Y", BE284="IR"),$AM284,IF(BE284="C", IF($BI284="Y", IF($BA284="C", IF($AF284="N/A", $Q284, $AF284), IF($AF284="N/A", $T284, $AM284)), IF($AG284="N/A", $T284,$AG284)))))))</f>
        <v>2</v>
      </c>
      <c r="BX284" s="16">
        <f>IF(BF284="R", $CA284, IF(OR(BF284="P", BF284="T", BF284="N"), 0, IF($C284="DM", $T284, IF(OR(BF284="Y", BF284="IR"),$AM284,IF(BF284="C", IF($BI284="Y", IF($BA284="C", IF($AF284="N/A", $Q284, $AF284), IF($AF284="N/A", $T284, $AM284)), IF($AG284="N/A", $T284,$AG284)))))))</f>
        <v>2</v>
      </c>
      <c r="BY284" s="16">
        <f>IF(BG284="R", $CA284, IF(OR(BG284="P", BG284="T", BG284="N"), 0, IF($C284="DM", $T284, IF(OR(BG284="Y", BG284="IR"),$AM284,IF(BG284="C", IF($BI284="Y", IF($BA284="C", IF($AF284="N/A", $Q284, $AF284), IF($AF284="N/A", $T284, $AM284)), IF($AG284="N/A", $T284,$AG284)))))))</f>
        <v>2</v>
      </c>
      <c r="BZ284" s="16">
        <f>IF(BH284="R", $CA284, IF(OR(BH284="P", BH284="T", BH284="N"), 0, IF($C284="DM", $T284, IF(OR(BH284="Y", BH284="IR"),$AM284,IF(BH284="C", IF($BI284="Y", IF($BA284="C", IF($AF284="N/A", $Q284, $AF284), IF($AF284="N/A", $T284, $AM284)), IF($AG284="N/A", $T284,$AG284)))))))</f>
        <v>2</v>
      </c>
      <c r="CA284" s="15" t="s">
        <v>75</v>
      </c>
      <c r="CB284" s="16">
        <f>BZ284</f>
        <v>2</v>
      </c>
      <c r="CC284" s="15">
        <f>IF(OR($BH284="T", $BH284="R"), 0, IF($BH284="C", IF($BI284="Y", IF($BA284="C", 0, IF(AF284="N/A", Q284-T284, AF284-AG284)), IF($AF284="N/A", U284, AH284)), AN284))</f>
        <v>2</v>
      </c>
      <c r="CD284" s="15">
        <f>IF(OR($BH284="T", $BH284="R"), 0, IF($BH284="C", IF($BI284="Y", 0, IF($AF284="N/A", V284, AI284)), AO284))</f>
        <v>2</v>
      </c>
      <c r="CE284" s="15" t="str">
        <f>IF(OR($BH284="T", $BH284="R"), 0, IF($BH284="C", IF($BI284="Y", 0, IF($AF284="N/A", W284, AJ284)), AP284))</f>
        <v>N/A</v>
      </c>
      <c r="CF284" s="15" t="str">
        <f>IF(OR($BH284="T", $BH284="R"), 0, IF($BH284="C", IF($BI284="Y", 0, IF($AF284="N/A", X284, AK284)), AQ284))</f>
        <v>N/A</v>
      </c>
      <c r="CG284" t="str">
        <f>IF(AC284="N/A", "S:"&amp;L284&amp;" G:"&amp;M284&amp;" GR:"&amp;Q284, IF(AC284=0, "S:"&amp;L284&amp;" G:"&amp;M284&amp;" GR:"&amp;Q284, "S:"&amp;L284&amp;"/"&amp;AD284&amp;" G:"&amp;AE284&amp;" GR:"&amp;AF284))</f>
        <v>S:2 G:0 GR:0</v>
      </c>
    </row>
    <row r="285" spans="1:85" x14ac:dyDescent="0.25">
      <c r="A285" s="14">
        <v>5203</v>
      </c>
      <c r="B285" s="15" t="s">
        <v>2797</v>
      </c>
      <c r="C285" s="15" t="s">
        <v>62</v>
      </c>
      <c r="D285" s="15" t="s">
        <v>54</v>
      </c>
      <c r="E285" s="15">
        <f>VLOOKUP(B285, 'Rookie Year'!$A$2:$B$55679,2,FALSE)</f>
        <v>2023</v>
      </c>
      <c r="F285" s="15">
        <v>2023</v>
      </c>
      <c r="G285" s="15" t="s">
        <v>40</v>
      </c>
      <c r="H285" s="15" t="s">
        <v>2198</v>
      </c>
      <c r="I285" s="16">
        <v>1</v>
      </c>
      <c r="J285" s="15">
        <v>3</v>
      </c>
      <c r="K285" s="17">
        <f>IF(AND(G285&lt;&gt;"N",R285="N/A"), IF(I285&lt;4, 0, 0.25),IF(I285=1, IF(J285=1,0.25, 0.25), IF(I285&lt;13, 0.25, IF(I285&lt;26, 0.4, IF(I285&lt;51, 0.6, 0.75)))))</f>
        <v>0</v>
      </c>
      <c r="L285" s="16">
        <f>I285-M285</f>
        <v>1</v>
      </c>
      <c r="M285" s="16">
        <f>ROUNDUP(I285*K285,0)</f>
        <v>0</v>
      </c>
      <c r="N285" s="16">
        <f>M285*J285</f>
        <v>0</v>
      </c>
      <c r="O285" s="16">
        <v>0</v>
      </c>
      <c r="P285" s="16">
        <v>0</v>
      </c>
      <c r="Q285" s="16">
        <f>N285-O285-P285</f>
        <v>0</v>
      </c>
      <c r="R285" s="15" t="s">
        <v>75</v>
      </c>
      <c r="S285" s="15">
        <f>IF(R285="N/A", J285-($B$1-F285), J285-($B$1-R285))</f>
        <v>2</v>
      </c>
      <c r="T285" s="16">
        <v>0</v>
      </c>
      <c r="U285" s="16">
        <v>0</v>
      </c>
      <c r="V285" s="16" t="str">
        <f>IF($S285&lt;3, "N/A", $M285)</f>
        <v>N/A</v>
      </c>
      <c r="W285" s="16" t="str">
        <f>IF($S285&lt;4, "N/A", $M285)</f>
        <v>N/A</v>
      </c>
      <c r="X285" s="16" t="str">
        <f>IF($S285&lt;5, "N/A", $M285)</f>
        <v>N/A</v>
      </c>
      <c r="Y285" s="15" t="str">
        <f>IF(SUM(T285:X285)&lt;&gt;Q285, "CHECK", "OK")</f>
        <v>OK</v>
      </c>
      <c r="Z285" s="15" t="str">
        <f>IF(F285=$B$1, "No", IF(S285=1, "Yes", "No"))</f>
        <v>No</v>
      </c>
      <c r="AA285" s="18" t="str">
        <f>IF(C285="DM", "N/A", IF(Z285="No","N/A",VLOOKUP(B285,'Extension List'!$A$3:$R$1972,18,FALSE)))</f>
        <v>N/A</v>
      </c>
      <c r="AB285" s="15" t="str">
        <f>IF(C285="DM", "N/A", IF(Z285="No","N/A",VLOOKUP(B285,'Extension List'!$A$3:$T$1972,20,FALSE)))</f>
        <v>N/A</v>
      </c>
      <c r="AC285" s="15" t="str">
        <f>IF(AA285="N/A", "N/A", 0)</f>
        <v>N/A</v>
      </c>
      <c r="AD285" s="16" t="str">
        <f>IF(AE285="N/A", "N/A", AA285-AE285)</f>
        <v>N/A</v>
      </c>
      <c r="AE285" s="16" t="str">
        <f>IF(AA285="N/A", "N/A", IF(AC285&gt;0, IF(AA285&lt;13, ROUNDUP(0.25*AA285,0), IF(AA285&lt;26, ROUNDUP(0.4*AA285,0), IF(AA285&lt;51, ROUNDUP(0.6*AA285,0), ROUNDUP(0.75*AA285,0)))), "N/A"))</f>
        <v>N/A</v>
      </c>
      <c r="AF285" s="16" t="str">
        <f>IF(AD285="N/A","N/A", (AE285*AC285)+Q285)</f>
        <v>N/A</v>
      </c>
      <c r="AG285" s="16" t="str">
        <f>IF($AF285="N/A", "N/A", "TBC")</f>
        <v>N/A</v>
      </c>
      <c r="AH285" s="16" t="str">
        <f>IF($AF285="N/A", "N/A", "TBC")</f>
        <v>N/A</v>
      </c>
      <c r="AI285" s="16" t="str">
        <f>IF($AF285="N/A","N/A",IF(AC285&gt;1,"TBC","N/A"))</f>
        <v>N/A</v>
      </c>
      <c r="AJ285" s="16" t="str">
        <f>IF($AF285="N/A","N/A",IF(AC285&gt;2,"TBC","N/A"))</f>
        <v>N/A</v>
      </c>
      <c r="AK285" s="16" t="str">
        <f>IF($AF285="N/A","N/A",IF(AC285&gt;3,"TBC","N/A"))</f>
        <v>N/A</v>
      </c>
      <c r="AL285" s="16" t="str">
        <f>IF(AC285="N/A","N/A",IF(AC285&gt;0,IF(SUM(AG285:AK285)&lt;&gt;AF285,"CHECK","OK"),"N/A"))</f>
        <v>N/A</v>
      </c>
      <c r="AM285" s="16">
        <f>IF(AD285="N/A", L285+T285, L285+AG285)</f>
        <v>1</v>
      </c>
      <c r="AN285" s="16">
        <f>IF(AD285="N/A", IF(U285="N/A", "N/A", L285+U285), AD285+AH285)</f>
        <v>1</v>
      </c>
      <c r="AO285" s="16" t="str">
        <f>IF(AD285="N/A", IF(V285="N/A", "N/A", L285+V285), IF(AI285="N/A", "N/A", AD285+AI285))</f>
        <v>N/A</v>
      </c>
      <c r="AP285" s="16" t="str">
        <f>IF(AD285="N/A", IF(W285="N/A", "N/A", L285+W285), IF(AJ285="N/A", "N/A", AD285+AJ285))</f>
        <v>N/A</v>
      </c>
      <c r="AQ285" s="16" t="str">
        <f>IF(AD285="N/A", IF(X285="N/A", "N/A", L285+X285), IF(AK285="N/A", "N/A", AD285+AK285))</f>
        <v>N/A</v>
      </c>
      <c r="AR285" s="15" t="s">
        <v>66</v>
      </c>
      <c r="AS285" s="15" t="s">
        <v>66</v>
      </c>
      <c r="AT285" s="15" t="s">
        <v>66</v>
      </c>
      <c r="AU285" s="15" t="s">
        <v>66</v>
      </c>
      <c r="AV285" s="15" t="s">
        <v>66</v>
      </c>
      <c r="AW285" s="15" t="s">
        <v>66</v>
      </c>
      <c r="AX285" s="15" t="s">
        <v>40</v>
      </c>
      <c r="AY285" s="15" t="s">
        <v>40</v>
      </c>
      <c r="AZ285" s="15" t="s">
        <v>40</v>
      </c>
      <c r="BA285" s="15" t="s">
        <v>40</v>
      </c>
      <c r="BB285" s="15" t="s">
        <v>40</v>
      </c>
      <c r="BC285" s="15" t="s">
        <v>40</v>
      </c>
      <c r="BD285" s="15" t="s">
        <v>40</v>
      </c>
      <c r="BE285" s="15" t="s">
        <v>40</v>
      </c>
      <c r="BF285" s="15" t="s">
        <v>40</v>
      </c>
      <c r="BG285" s="15" t="s">
        <v>40</v>
      </c>
      <c r="BH285" s="15" t="s">
        <v>40</v>
      </c>
      <c r="BI285" s="15"/>
      <c r="BJ285" s="16">
        <f>IF(AR285="R", $CA285, IF(OR(AR285="P", AR285="T", AR285="N"), 0, IF($C285="DM", $T285, IF(OR(AR285="Y", AR285="IR"),$AM285,IF(AR285="C", IF($BI285="Y", IF($AF285="N/A", $Q285, $AF285), IF($AG285="N/A", $T285,$AG285)))))))</f>
        <v>0</v>
      </c>
      <c r="BK285" s="16">
        <f>IF(AS285="R", $CA285, IF(OR(AS285="P", AS285="T", AS285="N"), 0, IF($C285="DM", $T285, IF(OR(AS285="Y", AS285="IR"),$AM285,IF(AS285="C", IF($BI285="Y", IF($AF285="N/A", $Q285, $AF285), IF($AG285="N/A", $T285,$AG285)))))))</f>
        <v>0</v>
      </c>
      <c r="BL285" s="16">
        <f>IF(AT285="R", $CA285, IF(OR(AT285="P", AT285="T", AT285="N"), 0, IF($C285="DM", $T285, IF(OR(AT285="Y", AT285="IR"),$AM285,IF(AT285="C", IF($BI285="Y", IF($AF285="N/A", $Q285, $AF285), IF($AG285="N/A", $T285,$AG285)))))))</f>
        <v>0</v>
      </c>
      <c r="BM285" s="16">
        <f>IF(AU285="R", $CA285, IF(OR(AU285="P", AU285="T", AU285="N"), 0, IF($C285="DM", $T285, IF(OR(AU285="Y", AU285="IR"),$AM285,IF(AU285="C", IF($BI285="Y", IF($AF285="N/A", $Q285, $AF285), IF($AG285="N/A", $T285,$AG285)))))))</f>
        <v>0</v>
      </c>
      <c r="BN285" s="16">
        <f>IF(AV285="R", $CA285, IF(OR(AV285="P", AV285="T", AV285="N"), 0, IF($C285="DM", $T285, IF(OR(AV285="Y", AV285="IR"),$AM285,IF(AV285="C", IF($BI285="Y", IF($AF285="N/A", $Q285, $AF285), IF($AG285="N/A", $T285,$AG285)))))))</f>
        <v>0</v>
      </c>
      <c r="BO285" s="16">
        <f>IF(AW285="R", $CA285, IF(OR(AW285="P", AW285="T", AW285="N"), 0, IF($C285="DM", $T285, IF(OR(AW285="Y", AW285="IR"),$AM285,IF(AW285="C", IF($BI285="Y", IF($AF285="N/A", $Q285, $AF285), IF($AG285="N/A", $T285,$AG285)))))))</f>
        <v>0</v>
      </c>
      <c r="BP285" s="16">
        <f>IF(AX285="R", $CA285, IF(OR(AX285="P", AX285="T", AX285="N"), 0, IF($C285="DM", $T285, IF(OR(AX285="Y", AX285="IR"),$AM285,IF(AX285="C", IF($BI285="Y", IF($AF285="N/A", $Q285, $AF285), IF($AG285="N/A", $T285,$AG285)))))))</f>
        <v>1</v>
      </c>
      <c r="BQ285" s="16">
        <f>IF(AY285="R", $CA285, IF(OR(AY285="P", AY285="T", AY285="N"), 0, IF($C285="DM", $T285, IF(OR(AY285="Y", AY285="IR"),$AM285,IF(AY285="C", IF($BI285="Y", IF($AF285="N/A", $Q285, $AF285), IF($AG285="N/A", $T285,$AG285)))))))</f>
        <v>1</v>
      </c>
      <c r="BR285" s="16">
        <f>IF(AZ285="R", $CA285, IF(OR(AZ285="P", AZ285="T", AZ285="N"), 0, IF($C285="DM", $T285, IF(OR(AZ285="Y", AZ285="IR"),$AM285,IF(AZ285="C", IF($BI285="Y", IF($AF285="N/A", $Q285, $AF285), IF($AG285="N/A", $T285,$AG285)))))))</f>
        <v>1</v>
      </c>
      <c r="BS285" s="16">
        <f>IF(BA285="R", $CA285, IF(OR(BA285="P", BA285="T", BA285="N"), 0, IF($C285="DM", $T285, IF(OR(BA285="Y", BA285="IR"),$AM285,IF(BA285="C", IF($BI285="Y", IF($AF285="N/A", $Q285, $AF285), IF($AG285="N/A", $T285,$AG285)))))))</f>
        <v>1</v>
      </c>
      <c r="BT285" s="16">
        <f>IF(BB285="R", $CA285, IF(OR(BB285="P", BB285="T", BB285="N"), 0, IF($C285="DM", $T285, IF(OR(BB285="Y", BB285="IR"),$AM285,IF(BB285="C", IF($BI285="Y", IF($BA285="C", IF($AF285="N/A", $Q285, $AF285), IF($AF285="N/A", $T285, $AM285)), IF($AG285="N/A", $T285,$AG285)))))))</f>
        <v>1</v>
      </c>
      <c r="BU285" s="16">
        <f>IF(BC285="R", $CA285, IF(OR(BC285="P", BC285="T", BC285="N"), 0, IF($C285="DM", $T285, IF(OR(BC285="Y", BC285="IR"),$AM285,IF(BC285="C", IF($BI285="Y", IF($BA285="C", IF($AF285="N/A", $Q285, $AF285), IF($AF285="N/A", $T285, $AM285)), IF($AG285="N/A", $T285,$AG285)))))))</f>
        <v>1</v>
      </c>
      <c r="BV285" s="16">
        <f>IF(BD285="R", $CA285, IF(OR(BD285="P", BD285="T", BD285="N"), 0, IF($C285="DM", $T285, IF(OR(BD285="Y", BD285="IR"),$AM285,IF(BD285="C", IF($BI285="Y", IF($BA285="C", IF($AF285="N/A", $Q285, $AF285), IF($AF285="N/A", $T285, $AM285)), IF($AG285="N/A", $T285,$AG285)))))))</f>
        <v>1</v>
      </c>
      <c r="BW285" s="16">
        <f>IF(BE285="R", $CA285, IF(OR(BE285="P", BE285="T", BE285="N"), 0, IF($C285="DM", $T285, IF(OR(BE285="Y", BE285="IR"),$AM285,IF(BE285="C", IF($BI285="Y", IF($BA285="C", IF($AF285="N/A", $Q285, $AF285), IF($AF285="N/A", $T285, $AM285)), IF($AG285="N/A", $T285,$AG285)))))))</f>
        <v>1</v>
      </c>
      <c r="BX285" s="16">
        <f>IF(BF285="R", $CA285, IF(OR(BF285="P", BF285="T", BF285="N"), 0, IF($C285="DM", $T285, IF(OR(BF285="Y", BF285="IR"),$AM285,IF(BF285="C", IF($BI285="Y", IF($BA285="C", IF($AF285="N/A", $Q285, $AF285), IF($AF285="N/A", $T285, $AM285)), IF($AG285="N/A", $T285,$AG285)))))))</f>
        <v>1</v>
      </c>
      <c r="BY285" s="16">
        <f>IF(BG285="R", $CA285, IF(OR(BG285="P", BG285="T", BG285="N"), 0, IF($C285="DM", $T285, IF(OR(BG285="Y", BG285="IR"),$AM285,IF(BG285="C", IF($BI285="Y", IF($BA285="C", IF($AF285="N/A", $Q285, $AF285), IF($AF285="N/A", $T285, $AM285)), IF($AG285="N/A", $T285,$AG285)))))))</f>
        <v>1</v>
      </c>
      <c r="BZ285" s="16">
        <f>IF(BH285="R", $CA285, IF(OR(BH285="P", BH285="T", BH285="N"), 0, IF($C285="DM", $T285, IF(OR(BH285="Y", BH285="IR"),$AM285,IF(BH285="C", IF($BI285="Y", IF($BA285="C", IF($AF285="N/A", $Q285, $AF285), IF($AF285="N/A", $T285, $AM285)), IF($AG285="N/A", $T285,$AG285)))))))</f>
        <v>1</v>
      </c>
      <c r="CA285" s="15" t="s">
        <v>75</v>
      </c>
      <c r="CB285" s="16">
        <f>BZ285</f>
        <v>1</v>
      </c>
      <c r="CC285" s="15">
        <f>IF(OR($BH285="T", $BH285="R"), 0, IF($BH285="C", IF($BI285="Y", IF($BA285="C", 0, IF(AF285="N/A", Q285-T285, AF285-AG285)), IF($AF285="N/A", U285, AH285)), AN285))</f>
        <v>1</v>
      </c>
      <c r="CD285" s="15" t="str">
        <f>IF(OR($BH285="T", $BH285="R"), 0, IF($BH285="C", IF($BI285="Y", 0, IF($AF285="N/A", V285, AI285)), AO285))</f>
        <v>N/A</v>
      </c>
      <c r="CE285" s="15" t="str">
        <f>IF(OR($BH285="T", $BH285="R"), 0, IF($BH285="C", IF($BI285="Y", 0, IF($AF285="N/A", W285, AJ285)), AP285))</f>
        <v>N/A</v>
      </c>
      <c r="CF285" s="15" t="str">
        <f>IF(OR($BH285="T", $BH285="R"), 0, IF($BH285="C", IF($BI285="Y", 0, IF($AF285="N/A", X285, AK285)), AQ285))</f>
        <v>N/A</v>
      </c>
      <c r="CG285" t="str">
        <f>IF(AC285="N/A", "S:"&amp;L285&amp;" G:"&amp;M285&amp;" GR:"&amp;Q285, IF(AC285=0, "S:"&amp;L285&amp;" G:"&amp;M285&amp;" GR:"&amp;Q285, "S:"&amp;L285&amp;"/"&amp;AD285&amp;" G:"&amp;AE285&amp;" GR:"&amp;AF285))</f>
        <v>S:1 G:0 GR:0</v>
      </c>
    </row>
    <row r="286" spans="1:85" x14ac:dyDescent="0.25">
      <c r="A286" s="14">
        <v>5200</v>
      </c>
      <c r="B286" s="15" t="s">
        <v>2795</v>
      </c>
      <c r="C286" s="15" t="s">
        <v>62</v>
      </c>
      <c r="D286" s="15" t="s">
        <v>54</v>
      </c>
      <c r="E286" s="15">
        <f>VLOOKUP(B286, 'Rookie Year'!$A$2:$B$55679,2,FALSE)</f>
        <v>2023</v>
      </c>
      <c r="F286" s="15">
        <v>2023</v>
      </c>
      <c r="G286" s="15" t="s">
        <v>40</v>
      </c>
      <c r="H286" s="15" t="s">
        <v>2195</v>
      </c>
      <c r="I286" s="16">
        <v>1</v>
      </c>
      <c r="J286" s="15">
        <v>3</v>
      </c>
      <c r="K286" s="17">
        <f>IF(AND(G286&lt;&gt;"N",R286="N/A"), IF(I286&lt;4, 0, 0.25),IF(I286=1, IF(J286=1,0.25, 0.25), IF(I286&lt;13, 0.25, IF(I286&lt;26, 0.4, IF(I286&lt;51, 0.6, 0.75)))))</f>
        <v>0</v>
      </c>
      <c r="L286" s="16">
        <f>I286-M286</f>
        <v>1</v>
      </c>
      <c r="M286" s="16">
        <f>ROUNDUP(I286*K286,0)</f>
        <v>0</v>
      </c>
      <c r="N286" s="16">
        <f>M286*J286</f>
        <v>0</v>
      </c>
      <c r="O286" s="16">
        <v>0</v>
      </c>
      <c r="P286" s="16">
        <v>0</v>
      </c>
      <c r="Q286" s="16">
        <f>N286-O286-P286</f>
        <v>0</v>
      </c>
      <c r="R286" s="15" t="s">
        <v>75</v>
      </c>
      <c r="S286" s="15">
        <f>IF(R286="N/A", J286-($B$1-F286), J286-($B$1-R286))</f>
        <v>2</v>
      </c>
      <c r="T286" s="16">
        <v>0</v>
      </c>
      <c r="U286" s="16">
        <v>0</v>
      </c>
      <c r="V286" s="16" t="str">
        <f>IF($S286&lt;3, "N/A", $M286)</f>
        <v>N/A</v>
      </c>
      <c r="W286" s="16" t="str">
        <f>IF($S286&lt;4, "N/A", $M286)</f>
        <v>N/A</v>
      </c>
      <c r="X286" s="16" t="str">
        <f>IF($S286&lt;5, "N/A", $M286)</f>
        <v>N/A</v>
      </c>
      <c r="Y286" s="15" t="str">
        <f>IF(SUM(T286:X286)&lt;&gt;Q286, "CHECK", "OK")</f>
        <v>OK</v>
      </c>
      <c r="Z286" s="15" t="str">
        <f>IF(F286=$B$1, "No", IF(S286=1, "Yes", "No"))</f>
        <v>No</v>
      </c>
      <c r="AA286" s="18" t="str">
        <f>IF(C286="DM", "N/A", IF(Z286="No","N/A",VLOOKUP(B286,'Extension List'!$A$3:$R$1972,18,FALSE)))</f>
        <v>N/A</v>
      </c>
      <c r="AB286" s="15" t="str">
        <f>IF(C286="DM", "N/A", IF(Z286="No","N/A",VLOOKUP(B286,'Extension List'!$A$3:$T$1972,20,FALSE)))</f>
        <v>N/A</v>
      </c>
      <c r="AC286" s="15" t="str">
        <f>IF(AA286="N/A", "N/A", 0)</f>
        <v>N/A</v>
      </c>
      <c r="AD286" s="16" t="str">
        <f>IF(AE286="N/A", "N/A", AA286-AE286)</f>
        <v>N/A</v>
      </c>
      <c r="AE286" s="16" t="str">
        <f>IF(AA286="N/A", "N/A", IF(AC286&gt;0, IF(AA286&lt;13, ROUNDUP(0.25*AA286,0), IF(AA286&lt;26, ROUNDUP(0.4*AA286,0), IF(AA286&lt;51, ROUNDUP(0.6*AA286,0), ROUNDUP(0.75*AA286,0)))), "N/A"))</f>
        <v>N/A</v>
      </c>
      <c r="AF286" s="16" t="str">
        <f>IF(AD286="N/A","N/A", (AE286*AC286)+Q286)</f>
        <v>N/A</v>
      </c>
      <c r="AG286" s="16" t="str">
        <f>IF($AF286="N/A", "N/A", "TBC")</f>
        <v>N/A</v>
      </c>
      <c r="AH286" s="16" t="str">
        <f>IF($AF286="N/A", "N/A", "TBC")</f>
        <v>N/A</v>
      </c>
      <c r="AI286" s="16" t="str">
        <f>IF($AF286="N/A","N/A",IF(AC286&gt;1,"TBC","N/A"))</f>
        <v>N/A</v>
      </c>
      <c r="AJ286" s="16" t="str">
        <f>IF($AF286="N/A","N/A",IF(AC286&gt;2,"TBC","N/A"))</f>
        <v>N/A</v>
      </c>
      <c r="AK286" s="16" t="str">
        <f>IF($AF286="N/A","N/A",IF(AC286&gt;3,"TBC","N/A"))</f>
        <v>N/A</v>
      </c>
      <c r="AL286" s="16" t="str">
        <f>IF(AC286="N/A","N/A",IF(AC286&gt;0,IF(SUM(AG286:AK286)&lt;&gt;AF286,"CHECK","OK"),"N/A"))</f>
        <v>N/A</v>
      </c>
      <c r="AM286" s="16">
        <f>IF(AD286="N/A", L286+T286, L286+AG286)</f>
        <v>1</v>
      </c>
      <c r="AN286" s="16">
        <f>IF(AD286="N/A", IF(U286="N/A", "N/A", L286+U286), AD286+AH286)</f>
        <v>1</v>
      </c>
      <c r="AO286" s="16" t="str">
        <f>IF(AD286="N/A", IF(V286="N/A", "N/A", L286+V286), IF(AI286="N/A", "N/A", AD286+AI286))</f>
        <v>N/A</v>
      </c>
      <c r="AP286" s="16" t="str">
        <f>IF(AD286="N/A", IF(W286="N/A", "N/A", L286+W286), IF(AJ286="N/A", "N/A", AD286+AJ286))</f>
        <v>N/A</v>
      </c>
      <c r="AQ286" s="16" t="str">
        <f>IF(AD286="N/A", IF(X286="N/A", "N/A", L286+X286), IF(AK286="N/A", "N/A", AD286+AK286))</f>
        <v>N/A</v>
      </c>
      <c r="AR286" s="15" t="s">
        <v>40</v>
      </c>
      <c r="AS286" s="15" t="s">
        <v>40</v>
      </c>
      <c r="AT286" s="15" t="s">
        <v>40</v>
      </c>
      <c r="AU286" s="15" t="s">
        <v>40</v>
      </c>
      <c r="AV286" s="15" t="s">
        <v>40</v>
      </c>
      <c r="AW286" s="15" t="s">
        <v>40</v>
      </c>
      <c r="AX286" s="15" t="s">
        <v>40</v>
      </c>
      <c r="AY286" s="15" t="s">
        <v>40</v>
      </c>
      <c r="AZ286" s="15" t="s">
        <v>44</v>
      </c>
      <c r="BA286" s="15" t="s">
        <v>44</v>
      </c>
      <c r="BB286" s="15" t="s">
        <v>44</v>
      </c>
      <c r="BC286" s="15" t="s">
        <v>44</v>
      </c>
      <c r="BD286" s="15" t="s">
        <v>44</v>
      </c>
      <c r="BE286" s="15" t="s">
        <v>44</v>
      </c>
      <c r="BF286" s="15" t="s">
        <v>44</v>
      </c>
      <c r="BG286" s="15" t="s">
        <v>44</v>
      </c>
      <c r="BH286" s="15" t="s">
        <v>44</v>
      </c>
      <c r="BI286" s="15"/>
      <c r="BJ286" s="16">
        <f>IF(AR286="R", $CA286, IF(OR(AR286="P", AR286="T", AR286="N"), 0, IF($C286="DM", $T286, IF(OR(AR286="Y", AR286="IR"),$AM286,IF(AR286="C", IF($BI286="Y", IF($AF286="N/A", $Q286, $AF286), IF($AG286="N/A", $T286,$AG286)))))))</f>
        <v>1</v>
      </c>
      <c r="BK286" s="16">
        <f>IF(AS286="R", $CA286, IF(OR(AS286="P", AS286="T", AS286="N"), 0, IF($C286="DM", $T286, IF(OR(AS286="Y", AS286="IR"),$AM286,IF(AS286="C", IF($BI286="Y", IF($AF286="N/A", $Q286, $AF286), IF($AG286="N/A", $T286,$AG286)))))))</f>
        <v>1</v>
      </c>
      <c r="BL286" s="16">
        <f>IF(AT286="R", $CA286, IF(OR(AT286="P", AT286="T", AT286="N"), 0, IF($C286="DM", $T286, IF(OR(AT286="Y", AT286="IR"),$AM286,IF(AT286="C", IF($BI286="Y", IF($AF286="N/A", $Q286, $AF286), IF($AG286="N/A", $T286,$AG286)))))))</f>
        <v>1</v>
      </c>
      <c r="BM286" s="16">
        <f>IF(AU286="R", $CA286, IF(OR(AU286="P", AU286="T", AU286="N"), 0, IF($C286="DM", $T286, IF(OR(AU286="Y", AU286="IR"),$AM286,IF(AU286="C", IF($BI286="Y", IF($AF286="N/A", $Q286, $AF286), IF($AG286="N/A", $T286,$AG286)))))))</f>
        <v>1</v>
      </c>
      <c r="BN286" s="16">
        <f>IF(AV286="R", $CA286, IF(OR(AV286="P", AV286="T", AV286="N"), 0, IF($C286="DM", $T286, IF(OR(AV286="Y", AV286="IR"),$AM286,IF(AV286="C", IF($BI286="Y", IF($AF286="N/A", $Q286, $AF286), IF($AG286="N/A", $T286,$AG286)))))))</f>
        <v>1</v>
      </c>
      <c r="BO286" s="16">
        <f>IF(AW286="R", $CA286, IF(OR(AW286="P", AW286="T", AW286="N"), 0, IF($C286="DM", $T286, IF(OR(AW286="Y", AW286="IR"),$AM286,IF(AW286="C", IF($BI286="Y", IF($AF286="N/A", $Q286, $AF286), IF($AG286="N/A", $T286,$AG286)))))))</f>
        <v>1</v>
      </c>
      <c r="BP286" s="16">
        <f>IF(AX286="R", $CA286, IF(OR(AX286="P", AX286="T", AX286="N"), 0, IF($C286="DM", $T286, IF(OR(AX286="Y", AX286="IR"),$AM286,IF(AX286="C", IF($BI286="Y", IF($AF286="N/A", $Q286, $AF286), IF($AG286="N/A", $T286,$AG286)))))))</f>
        <v>1</v>
      </c>
      <c r="BQ286" s="16">
        <f>IF(AY286="R", $CA286, IF(OR(AY286="P", AY286="T", AY286="N"), 0, IF($C286="DM", $T286, IF(OR(AY286="Y", AY286="IR"),$AM286,IF(AY286="C", IF($BI286="Y", IF($AF286="N/A", $Q286, $AF286), IF($AG286="N/A", $T286,$AG286)))))))</f>
        <v>1</v>
      </c>
      <c r="BR286" s="16">
        <f>IF(AZ286="R", $CA286, IF(OR(AZ286="P", AZ286="T", AZ286="N"), 0, IF($C286="DM", $T286, IF(OR(AZ286="Y", AZ286="IR"),$AM286,IF(AZ286="C", IF($BI286="Y", IF($AF286="N/A", $Q286, $AF286), IF($AG286="N/A", $T286,$AG286)))))))</f>
        <v>0</v>
      </c>
      <c r="BS286" s="16">
        <f>IF(BA286="R", $CA286, IF(OR(BA286="P", BA286="T", BA286="N"), 0, IF($C286="DM", $T286, IF(OR(BA286="Y", BA286="IR"),$AM286,IF(BA286="C", IF($BI286="Y", IF($AF286="N/A", $Q286, $AF286), IF($AG286="N/A", $T286,$AG286)))))))</f>
        <v>0</v>
      </c>
      <c r="BT286" s="16">
        <f>IF(BB286="R", $CA286, IF(OR(BB286="P", BB286="T", BB286="N"), 0, IF($C286="DM", $T286, IF(OR(BB286="Y", BB286="IR"),$AM286,IF(BB286="C", IF($BI286="Y", IF($BA286="C", IF($AF286="N/A", $Q286, $AF286), IF($AF286="N/A", $T286, $AM286)), IF($AG286="N/A", $T286,$AG286)))))))</f>
        <v>0</v>
      </c>
      <c r="BU286" s="16">
        <f>IF(BC286="R", $CA286, IF(OR(BC286="P", BC286="T", BC286="N"), 0, IF($C286="DM", $T286, IF(OR(BC286="Y", BC286="IR"),$AM286,IF(BC286="C", IF($BI286="Y", IF($BA286="C", IF($AF286="N/A", $Q286, $AF286), IF($AF286="N/A", $T286, $AM286)), IF($AG286="N/A", $T286,$AG286)))))))</f>
        <v>0</v>
      </c>
      <c r="BV286" s="16">
        <f>IF(BD286="R", $CA286, IF(OR(BD286="P", BD286="T", BD286="N"), 0, IF($C286="DM", $T286, IF(OR(BD286="Y", BD286="IR"),$AM286,IF(BD286="C", IF($BI286="Y", IF($BA286="C", IF($AF286="N/A", $Q286, $AF286), IF($AF286="N/A", $T286, $AM286)), IF($AG286="N/A", $T286,$AG286)))))))</f>
        <v>0</v>
      </c>
      <c r="BW286" s="16">
        <f>IF(BE286="R", $CA286, IF(OR(BE286="P", BE286="T", BE286="N"), 0, IF($C286="DM", $T286, IF(OR(BE286="Y", BE286="IR"),$AM286,IF(BE286="C", IF($BI286="Y", IF($BA286="C", IF($AF286="N/A", $Q286, $AF286), IF($AF286="N/A", $T286, $AM286)), IF($AG286="N/A", $T286,$AG286)))))))</f>
        <v>0</v>
      </c>
      <c r="BX286" s="16">
        <f>IF(BF286="R", $CA286, IF(OR(BF286="P", BF286="T", BF286="N"), 0, IF($C286="DM", $T286, IF(OR(BF286="Y", BF286="IR"),$AM286,IF(BF286="C", IF($BI286="Y", IF($BA286="C", IF($AF286="N/A", $Q286, $AF286), IF($AF286="N/A", $T286, $AM286)), IF($AG286="N/A", $T286,$AG286)))))))</f>
        <v>0</v>
      </c>
      <c r="BY286" s="16">
        <f>IF(BG286="R", $CA286, IF(OR(BG286="P", BG286="T", BG286="N"), 0, IF($C286="DM", $T286, IF(OR(BG286="Y", BG286="IR"),$AM286,IF(BG286="C", IF($BI286="Y", IF($BA286="C", IF($AF286="N/A", $Q286, $AF286), IF($AF286="N/A", $T286, $AM286)), IF($AG286="N/A", $T286,$AG286)))))))</f>
        <v>0</v>
      </c>
      <c r="BZ286" s="16">
        <f>IF(BH286="R", $CA286, IF(OR(BH286="P", BH286="T", BH286="N"), 0, IF($C286="DM", $T286, IF(OR(BH286="Y", BH286="IR"),$AM286,IF(BH286="C", IF($BI286="Y", IF($BA286="C", IF($AF286="N/A", $Q286, $AF286), IF($AF286="N/A", $T286, $AM286)), IF($AG286="N/A", $T286,$AG286)))))))</f>
        <v>0</v>
      </c>
      <c r="CA286" s="15" t="s">
        <v>75</v>
      </c>
      <c r="CB286" s="16">
        <f>BZ286</f>
        <v>0</v>
      </c>
      <c r="CC286" s="15">
        <f>IF(OR($BH286="T", $BH286="R"), 0, IF($BH286="C", IF($BI286="Y", IF($BA286="C", 0, IF(AF286="N/A", Q286-T286, AF286-AG286)), IF($AF286="N/A", U286, AH286)), AN286))</f>
        <v>0</v>
      </c>
      <c r="CD286" s="15" t="str">
        <f>IF(OR($BH286="T", $BH286="R"), 0, IF($BH286="C", IF($BI286="Y", 0, IF($AF286="N/A", V286, AI286)), AO286))</f>
        <v>N/A</v>
      </c>
      <c r="CE286" s="15" t="str">
        <f>IF(OR($BH286="T", $BH286="R"), 0, IF($BH286="C", IF($BI286="Y", 0, IF($AF286="N/A", W286, AJ286)), AP286))</f>
        <v>N/A</v>
      </c>
      <c r="CF286" s="15" t="str">
        <f>IF(OR($BH286="T", $BH286="R"), 0, IF($BH286="C", IF($BI286="Y", 0, IF($AF286="N/A", X286, AK286)), AQ286))</f>
        <v>N/A</v>
      </c>
      <c r="CG286" t="str">
        <f>IF(AC286="N/A", "S:"&amp;L286&amp;" G:"&amp;M286&amp;" GR:"&amp;Q286, IF(AC286=0, "S:"&amp;L286&amp;" G:"&amp;M286&amp;" GR:"&amp;Q286, "S:"&amp;L286&amp;"/"&amp;AD286&amp;" G:"&amp;AE286&amp;" GR:"&amp;AF286))</f>
        <v>S:1 G:0 GR:0</v>
      </c>
    </row>
    <row r="287" spans="1:85" x14ac:dyDescent="0.25">
      <c r="A287" s="14">
        <v>4714</v>
      </c>
      <c r="B287" s="15" t="s">
        <v>2547</v>
      </c>
      <c r="C287" s="15" t="s">
        <v>62</v>
      </c>
      <c r="D287" s="15" t="s">
        <v>54</v>
      </c>
      <c r="E287" s="15">
        <f>VLOOKUP(B287, 'Rookie Year'!$A$2:$B$55679,2,FALSE)</f>
        <v>2022</v>
      </c>
      <c r="F287" s="15">
        <v>2022</v>
      </c>
      <c r="G287" s="15" t="s">
        <v>40</v>
      </c>
      <c r="H287" s="15" t="s">
        <v>2145</v>
      </c>
      <c r="I287" s="16">
        <v>19</v>
      </c>
      <c r="J287" s="15">
        <v>4</v>
      </c>
      <c r="K287" s="17">
        <f>IF(AND(G287&lt;&gt;"N",R287="N/A"), IF(I287&lt;4, 0, 0.25),IF(I287=1, IF(J287=1,0.25, 0.25), IF(I287&lt;13, 0.25, IF(I287&lt;26, 0.4, IF(I287&lt;51, 0.6, 0.75)))))</f>
        <v>0.25</v>
      </c>
      <c r="L287" s="16">
        <f>I287-M287</f>
        <v>14</v>
      </c>
      <c r="M287" s="16">
        <f>ROUNDUP(I287*K287,0)</f>
        <v>5</v>
      </c>
      <c r="N287" s="16">
        <f>M287*J287</f>
        <v>20</v>
      </c>
      <c r="O287" s="16">
        <v>15</v>
      </c>
      <c r="P287" s="16">
        <v>0</v>
      </c>
      <c r="Q287" s="16">
        <f>N287-O287-P287</f>
        <v>5</v>
      </c>
      <c r="R287" s="15" t="s">
        <v>75</v>
      </c>
      <c r="S287" s="15">
        <f>IF(R287="N/A", J287-($B$1-F287), J287-($B$1-R287))</f>
        <v>2</v>
      </c>
      <c r="T287" s="16">
        <v>5</v>
      </c>
      <c r="U287" s="16">
        <v>0</v>
      </c>
      <c r="V287" s="16" t="str">
        <f>IF($S287&lt;3, "N/A", $M287)</f>
        <v>N/A</v>
      </c>
      <c r="W287" s="16" t="str">
        <f>IF($S287&lt;4, "N/A", $M287)</f>
        <v>N/A</v>
      </c>
      <c r="X287" s="16" t="str">
        <f>IF($S287&lt;5, "N/A", $M287)</f>
        <v>N/A</v>
      </c>
      <c r="Y287" s="15" t="str">
        <f>IF(SUM(T287:X287)&lt;&gt;Q287, "CHECK", "OK")</f>
        <v>OK</v>
      </c>
      <c r="Z287" s="15" t="str">
        <f>IF(F287=$B$1, "No", IF(S287=1, "Yes", "No"))</f>
        <v>No</v>
      </c>
      <c r="AA287" s="18" t="str">
        <f>IF(C287="DM", "N/A", IF(Z287="No","N/A",VLOOKUP(B287,'Extension List'!$A$3:$R$1972,18,FALSE)))</f>
        <v>N/A</v>
      </c>
      <c r="AB287" s="15" t="str">
        <f>IF(C287="DM", "N/A", IF(Z287="No","N/A",VLOOKUP(B287,'Extension List'!$A$3:$T$1972,20,FALSE)))</f>
        <v>N/A</v>
      </c>
      <c r="AC287" s="15" t="str">
        <f>IF(AA287="N/A", "N/A", 0)</f>
        <v>N/A</v>
      </c>
      <c r="AD287" s="16" t="str">
        <f>IF(AE287="N/A", "N/A", AA287-AE287)</f>
        <v>N/A</v>
      </c>
      <c r="AE287" s="16" t="str">
        <f>IF(AA287="N/A", "N/A", IF(AC287&gt;0, IF(AA287&lt;13, ROUNDUP(0.25*AA287,0), IF(AA287&lt;26, ROUNDUP(0.4*AA287,0), IF(AA287&lt;51, ROUNDUP(0.6*AA287,0), ROUNDUP(0.75*AA287,0)))), "N/A"))</f>
        <v>N/A</v>
      </c>
      <c r="AF287" s="16" t="str">
        <f>IF(AD287="N/A","N/A", (AE287*AC287)+Q287)</f>
        <v>N/A</v>
      </c>
      <c r="AG287" s="16" t="str">
        <f>IF($AF287="N/A", "N/A", "TBC")</f>
        <v>N/A</v>
      </c>
      <c r="AH287" s="16" t="str">
        <f>IF($AF287="N/A", "N/A", "TBC")</f>
        <v>N/A</v>
      </c>
      <c r="AI287" s="16" t="str">
        <f>IF($AF287="N/A","N/A",IF(AC287&gt;1,"TBC","N/A"))</f>
        <v>N/A</v>
      </c>
      <c r="AJ287" s="16" t="str">
        <f>IF($AF287="N/A","N/A",IF(AC287&gt;2,"TBC","N/A"))</f>
        <v>N/A</v>
      </c>
      <c r="AK287" s="16" t="str">
        <f>IF($AF287="N/A","N/A",IF(AC287&gt;3,"TBC","N/A"))</f>
        <v>N/A</v>
      </c>
      <c r="AL287" s="16" t="str">
        <f>IF(AC287="N/A","N/A",IF(AC287&gt;0,IF(SUM(AG287:AK287)&lt;&gt;AF287,"CHECK","OK"),"N/A"))</f>
        <v>N/A</v>
      </c>
      <c r="AM287" s="16">
        <f>IF(AD287="N/A", L287+T287, L287+AG287)</f>
        <v>19</v>
      </c>
      <c r="AN287" s="16">
        <f>IF(AD287="N/A", IF(U287="N/A", "N/A", L287+U287), AD287+AH287)</f>
        <v>14</v>
      </c>
      <c r="AO287" s="16" t="str">
        <f>IF(AD287="N/A", IF(V287="N/A", "N/A", L287+V287), IF(AI287="N/A", "N/A", AD287+AI287))</f>
        <v>N/A</v>
      </c>
      <c r="AP287" s="16" t="str">
        <f>IF(AD287="N/A", IF(W287="N/A", "N/A", L287+W287), IF(AJ287="N/A", "N/A", AD287+AJ287))</f>
        <v>N/A</v>
      </c>
      <c r="AQ287" s="16" t="str">
        <f>IF(AD287="N/A", IF(X287="N/A", "N/A", L287+X287), IF(AK287="N/A", "N/A", AD287+AK287))</f>
        <v>N/A</v>
      </c>
      <c r="AR287" s="15" t="s">
        <v>40</v>
      </c>
      <c r="AS287" s="15" t="s">
        <v>40</v>
      </c>
      <c r="AT287" s="15" t="s">
        <v>40</v>
      </c>
      <c r="AU287" s="15" t="s">
        <v>40</v>
      </c>
      <c r="AV287" s="15" t="s">
        <v>40</v>
      </c>
      <c r="AW287" s="15" t="s">
        <v>40</v>
      </c>
      <c r="AX287" s="15" t="s">
        <v>40</v>
      </c>
      <c r="AY287" s="15" t="s">
        <v>40</v>
      </c>
      <c r="AZ287" s="15" t="s">
        <v>40</v>
      </c>
      <c r="BA287" s="15" t="s">
        <v>40</v>
      </c>
      <c r="BB287" s="15" t="s">
        <v>40</v>
      </c>
      <c r="BC287" s="15" t="s">
        <v>40</v>
      </c>
      <c r="BD287" s="15" t="s">
        <v>40</v>
      </c>
      <c r="BE287" s="15" t="s">
        <v>40</v>
      </c>
      <c r="BF287" s="15" t="s">
        <v>40</v>
      </c>
      <c r="BG287" s="15" t="s">
        <v>40</v>
      </c>
      <c r="BH287" s="15" t="s">
        <v>40</v>
      </c>
      <c r="BI287" s="15"/>
      <c r="BJ287" s="16">
        <f>IF(AR287="R", $CA287, IF(OR(AR287="P", AR287="T", AR287="N"), 0, IF($C287="DM", $T287, IF(OR(AR287="Y", AR287="IR"),$AM287,IF(AR287="C", IF($BI287="Y", IF($AF287="N/A", $Q287, $AF287), IF($AG287="N/A", $T287,$AG287)))))))</f>
        <v>19</v>
      </c>
      <c r="BK287" s="16">
        <f>IF(AS287="R", $CA287, IF(OR(AS287="P", AS287="T", AS287="N"), 0, IF($C287="DM", $T287, IF(OR(AS287="Y", AS287="IR"),$AM287,IF(AS287="C", IF($BI287="Y", IF($AF287="N/A", $Q287, $AF287), IF($AG287="N/A", $T287,$AG287)))))))</f>
        <v>19</v>
      </c>
      <c r="BL287" s="16">
        <f>IF(AT287="R", $CA287, IF(OR(AT287="P", AT287="T", AT287="N"), 0, IF($C287="DM", $T287, IF(OR(AT287="Y", AT287="IR"),$AM287,IF(AT287="C", IF($BI287="Y", IF($AF287="N/A", $Q287, $AF287), IF($AG287="N/A", $T287,$AG287)))))))</f>
        <v>19</v>
      </c>
      <c r="BM287" s="16">
        <f>IF(AU287="R", $CA287, IF(OR(AU287="P", AU287="T", AU287="N"), 0, IF($C287="DM", $T287, IF(OR(AU287="Y", AU287="IR"),$AM287,IF(AU287="C", IF($BI287="Y", IF($AF287="N/A", $Q287, $AF287), IF($AG287="N/A", $T287,$AG287)))))))</f>
        <v>19</v>
      </c>
      <c r="BN287" s="16">
        <f>IF(AV287="R", $CA287, IF(OR(AV287="P", AV287="T", AV287="N"), 0, IF($C287="DM", $T287, IF(OR(AV287="Y", AV287="IR"),$AM287,IF(AV287="C", IF($BI287="Y", IF($AF287="N/A", $Q287, $AF287), IF($AG287="N/A", $T287,$AG287)))))))</f>
        <v>19</v>
      </c>
      <c r="BO287" s="16">
        <f>IF(AW287="R", $CA287, IF(OR(AW287="P", AW287="T", AW287="N"), 0, IF($C287="DM", $T287, IF(OR(AW287="Y", AW287="IR"),$AM287,IF(AW287="C", IF($BI287="Y", IF($AF287="N/A", $Q287, $AF287), IF($AG287="N/A", $T287,$AG287)))))))</f>
        <v>19</v>
      </c>
      <c r="BP287" s="16">
        <f>IF(AX287="R", $CA287, IF(OR(AX287="P", AX287="T", AX287="N"), 0, IF($C287="DM", $T287, IF(OR(AX287="Y", AX287="IR"),$AM287,IF(AX287="C", IF($BI287="Y", IF($AF287="N/A", $Q287, $AF287), IF($AG287="N/A", $T287,$AG287)))))))</f>
        <v>19</v>
      </c>
      <c r="BQ287" s="16">
        <f>IF(AY287="R", $CA287, IF(OR(AY287="P", AY287="T", AY287="N"), 0, IF($C287="DM", $T287, IF(OR(AY287="Y", AY287="IR"),$AM287,IF(AY287="C", IF($BI287="Y", IF($AF287="N/A", $Q287, $AF287), IF($AG287="N/A", $T287,$AG287)))))))</f>
        <v>19</v>
      </c>
      <c r="BR287" s="16">
        <f>IF(AZ287="R", $CA287, IF(OR(AZ287="P", AZ287="T", AZ287="N"), 0, IF($C287="DM", $T287, IF(OR(AZ287="Y", AZ287="IR"),$AM287,IF(AZ287="C", IF($BI287="Y", IF($AF287="N/A", $Q287, $AF287), IF($AG287="N/A", $T287,$AG287)))))))</f>
        <v>19</v>
      </c>
      <c r="BS287" s="16">
        <f>IF(BA287="R", $CA287, IF(OR(BA287="P", BA287="T", BA287="N"), 0, IF($C287="DM", $T287, IF(OR(BA287="Y", BA287="IR"),$AM287,IF(BA287="C", IF($BI287="Y", IF($AF287="N/A", $Q287, $AF287), IF($AG287="N/A", $T287,$AG287)))))))</f>
        <v>19</v>
      </c>
      <c r="BT287" s="16">
        <f>IF(BB287="R", $CA287, IF(OR(BB287="P", BB287="T", BB287="N"), 0, IF($C287="DM", $T287, IF(OR(BB287="Y", BB287="IR"),$AM287,IF(BB287="C", IF($BI287="Y", IF($BA287="C", IF($AF287="N/A", $Q287, $AF287), IF($AF287="N/A", $T287, $AM287)), IF($AG287="N/A", $T287,$AG287)))))))</f>
        <v>19</v>
      </c>
      <c r="BU287" s="16">
        <f>IF(BC287="R", $CA287, IF(OR(BC287="P", BC287="T", BC287="N"), 0, IF($C287="DM", $T287, IF(OR(BC287="Y", BC287="IR"),$AM287,IF(BC287="C", IF($BI287="Y", IF($BA287="C", IF($AF287="N/A", $Q287, $AF287), IF($AF287="N/A", $T287, $AM287)), IF($AG287="N/A", $T287,$AG287)))))))</f>
        <v>19</v>
      </c>
      <c r="BV287" s="16">
        <f>IF(BD287="R", $CA287, IF(OR(BD287="P", BD287="T", BD287="N"), 0, IF($C287="DM", $T287, IF(OR(BD287="Y", BD287="IR"),$AM287,IF(BD287="C", IF($BI287="Y", IF($BA287="C", IF($AF287="N/A", $Q287, $AF287), IF($AF287="N/A", $T287, $AM287)), IF($AG287="N/A", $T287,$AG287)))))))</f>
        <v>19</v>
      </c>
      <c r="BW287" s="16">
        <f>IF(BE287="R", $CA287, IF(OR(BE287="P", BE287="T", BE287="N"), 0, IF($C287="DM", $T287, IF(OR(BE287="Y", BE287="IR"),$AM287,IF(BE287="C", IF($BI287="Y", IF($BA287="C", IF($AF287="N/A", $Q287, $AF287), IF($AF287="N/A", $T287, $AM287)), IF($AG287="N/A", $T287,$AG287)))))))</f>
        <v>19</v>
      </c>
      <c r="BX287" s="16">
        <f>IF(BF287="R", $CA287, IF(OR(BF287="P", BF287="T", BF287="N"), 0, IF($C287="DM", $T287, IF(OR(BF287="Y", BF287="IR"),$AM287,IF(BF287="C", IF($BI287="Y", IF($BA287="C", IF($AF287="N/A", $Q287, $AF287), IF($AF287="N/A", $T287, $AM287)), IF($AG287="N/A", $T287,$AG287)))))))</f>
        <v>19</v>
      </c>
      <c r="BY287" s="16">
        <f>IF(BG287="R", $CA287, IF(OR(BG287="P", BG287="T", BG287="N"), 0, IF($C287="DM", $T287, IF(OR(BG287="Y", BG287="IR"),$AM287,IF(BG287="C", IF($BI287="Y", IF($BA287="C", IF($AF287="N/A", $Q287, $AF287), IF($AF287="N/A", $T287, $AM287)), IF($AG287="N/A", $T287,$AG287)))))))</f>
        <v>19</v>
      </c>
      <c r="BZ287" s="16">
        <f>IF(BH287="R", $CA287, IF(OR(BH287="P", BH287="T", BH287="N"), 0, IF($C287="DM", $T287, IF(OR(BH287="Y", BH287="IR"),$AM287,IF(BH287="C", IF($BI287="Y", IF($BA287="C", IF($AF287="N/A", $Q287, $AF287), IF($AF287="N/A", $T287, $AM287)), IF($AG287="N/A", $T287,$AG287)))))))</f>
        <v>19</v>
      </c>
      <c r="CA287" s="15" t="s">
        <v>75</v>
      </c>
      <c r="CB287" s="16">
        <f>BZ287</f>
        <v>19</v>
      </c>
      <c r="CC287" s="15">
        <f>IF(OR($BH287="T", $BH287="R"), 0, IF($BH287="C", IF($BI287="Y", IF($BA287="C", 0, IF(AF287="N/A", Q287-T287, AF287-AG287)), IF($AF287="N/A", U287, AH287)), AN287))</f>
        <v>14</v>
      </c>
      <c r="CD287" s="15" t="str">
        <f>IF(OR($BH287="T", $BH287="R"), 0, IF($BH287="C", IF($BI287="Y", 0, IF($AF287="N/A", V287, AI287)), AO287))</f>
        <v>N/A</v>
      </c>
      <c r="CE287" s="15" t="str">
        <f>IF(OR($BH287="T", $BH287="R"), 0, IF($BH287="C", IF($BI287="Y", 0, IF($AF287="N/A", W287, AJ287)), AP287))</f>
        <v>N/A</v>
      </c>
      <c r="CF287" s="15" t="str">
        <f>IF(OR($BH287="T", $BH287="R"), 0, IF($BH287="C", IF($BI287="Y", 0, IF($AF287="N/A", X287, AK287)), AQ287))</f>
        <v>N/A</v>
      </c>
      <c r="CG287" t="str">
        <f>IF(AC287="N/A", "S:"&amp;L287&amp;" G:"&amp;M287&amp;" GR:"&amp;Q287, IF(AC287=0, "S:"&amp;L287&amp;" G:"&amp;M287&amp;" GR:"&amp;Q287, "S:"&amp;L287&amp;"/"&amp;AD287&amp;" G:"&amp;AE287&amp;" GR:"&amp;AF287))</f>
        <v>S:14 G:5 GR:5</v>
      </c>
    </row>
    <row r="288" spans="1:85" x14ac:dyDescent="0.25">
      <c r="A288" s="14">
        <v>4744</v>
      </c>
      <c r="B288" s="15" t="s">
        <v>2577</v>
      </c>
      <c r="C288" s="15" t="s">
        <v>62</v>
      </c>
      <c r="D288" s="15" t="s">
        <v>54</v>
      </c>
      <c r="E288" s="15">
        <f>VLOOKUP(B288, 'Rookie Year'!$A$2:$B$55679,2,FALSE)</f>
        <v>2022</v>
      </c>
      <c r="F288" s="15">
        <v>2022</v>
      </c>
      <c r="G288" s="15" t="s">
        <v>40</v>
      </c>
      <c r="H288" s="15" t="s">
        <v>2175</v>
      </c>
      <c r="I288" s="16">
        <v>3</v>
      </c>
      <c r="J288" s="15">
        <v>4</v>
      </c>
      <c r="K288" s="17">
        <f>IF(AND(G288&lt;&gt;"N",R288="N/A"), IF(I288&lt;4, 0, 0.25),IF(I288=1, IF(J288=1,0.25, 0.25), IF(I288&lt;13, 0.25, IF(I288&lt;26, 0.4, IF(I288&lt;51, 0.6, 0.75)))))</f>
        <v>0</v>
      </c>
      <c r="L288" s="16">
        <f>I288-M288</f>
        <v>3</v>
      </c>
      <c r="M288" s="16">
        <f>ROUNDUP(I288*K288,0)</f>
        <v>0</v>
      </c>
      <c r="N288" s="16">
        <f>M288*J288</f>
        <v>0</v>
      </c>
      <c r="O288" s="16">
        <v>0</v>
      </c>
      <c r="P288" s="16">
        <v>0</v>
      </c>
      <c r="Q288" s="16">
        <f>N288-O288-P288</f>
        <v>0</v>
      </c>
      <c r="R288" s="15" t="s">
        <v>75</v>
      </c>
      <c r="S288" s="15">
        <f>IF(R288="N/A", J288-($B$1-F288), J288-($B$1-R288))</f>
        <v>2</v>
      </c>
      <c r="T288" s="16">
        <v>0</v>
      </c>
      <c r="U288" s="16">
        <v>0</v>
      </c>
      <c r="V288" s="16" t="str">
        <f>IF($S288&lt;3, "N/A", $M288)</f>
        <v>N/A</v>
      </c>
      <c r="W288" s="16" t="str">
        <f>IF($S288&lt;4, "N/A", $M288)</f>
        <v>N/A</v>
      </c>
      <c r="X288" s="16" t="str">
        <f>IF($S288&lt;5, "N/A", $M288)</f>
        <v>N/A</v>
      </c>
      <c r="Y288" s="15" t="str">
        <f>IF(SUM(T288:X288)&lt;&gt;Q288, "CHECK", "OK")</f>
        <v>OK</v>
      </c>
      <c r="Z288" s="15" t="str">
        <f>IF(F288=$B$1, "No", IF(S288=1, "Yes", "No"))</f>
        <v>No</v>
      </c>
      <c r="AA288" s="18" t="str">
        <f>IF(C288="DM", "N/A", IF(Z288="No","N/A",VLOOKUP(B288,'Extension List'!$A$3:$R$1972,18,FALSE)))</f>
        <v>N/A</v>
      </c>
      <c r="AB288" s="15" t="str">
        <f>IF(C288="DM", "N/A", IF(Z288="No","N/A",VLOOKUP(B288,'Extension List'!$A$3:$T$1972,20,FALSE)))</f>
        <v>N/A</v>
      </c>
      <c r="AC288" s="15" t="str">
        <f>IF(AA288="N/A", "N/A", 0)</f>
        <v>N/A</v>
      </c>
      <c r="AD288" s="16" t="str">
        <f>IF(AE288="N/A", "N/A", AA288-AE288)</f>
        <v>N/A</v>
      </c>
      <c r="AE288" s="16" t="str">
        <f>IF(AA288="N/A", "N/A", IF(AC288&gt;0, IF(AA288&lt;13, ROUNDUP(0.25*AA288,0), IF(AA288&lt;26, ROUNDUP(0.4*AA288,0), IF(AA288&lt;51, ROUNDUP(0.6*AA288,0), ROUNDUP(0.75*AA288,0)))), "N/A"))</f>
        <v>N/A</v>
      </c>
      <c r="AF288" s="16" t="str">
        <f>IF(AD288="N/A","N/A", (AE288*AC288)+Q288)</f>
        <v>N/A</v>
      </c>
      <c r="AG288" s="16" t="str">
        <f>IF($AF288="N/A", "N/A", "TBC")</f>
        <v>N/A</v>
      </c>
      <c r="AH288" s="16" t="str">
        <f>IF($AF288="N/A", "N/A", "TBC")</f>
        <v>N/A</v>
      </c>
      <c r="AI288" s="16" t="str">
        <f>IF($AF288="N/A","N/A",IF(AC288&gt;1,"TBC","N/A"))</f>
        <v>N/A</v>
      </c>
      <c r="AJ288" s="16" t="str">
        <f>IF($AF288="N/A","N/A",IF(AC288&gt;2,"TBC","N/A"))</f>
        <v>N/A</v>
      </c>
      <c r="AK288" s="16" t="str">
        <f>IF($AF288="N/A","N/A",IF(AC288&gt;3,"TBC","N/A"))</f>
        <v>N/A</v>
      </c>
      <c r="AL288" s="16" t="str">
        <f>IF(AC288="N/A","N/A",IF(AC288&gt;0,IF(SUM(AG288:AK288)&lt;&gt;AF288,"CHECK","OK"),"N/A"))</f>
        <v>N/A</v>
      </c>
      <c r="AM288" s="16">
        <f>IF(AD288="N/A", L288+T288, L288+AG288)</f>
        <v>3</v>
      </c>
      <c r="AN288" s="16">
        <f>IF(AD288="N/A", IF(U288="N/A", "N/A", L288+U288), AD288+AH288)</f>
        <v>3</v>
      </c>
      <c r="AO288" s="16" t="str">
        <f>IF(AD288="N/A", IF(V288="N/A", "N/A", L288+V288), IF(AI288="N/A", "N/A", AD288+AI288))</f>
        <v>N/A</v>
      </c>
      <c r="AP288" s="16" t="str">
        <f>IF(AD288="N/A", IF(W288="N/A", "N/A", L288+W288), IF(AJ288="N/A", "N/A", AD288+AJ288))</f>
        <v>N/A</v>
      </c>
      <c r="AQ288" s="16" t="str">
        <f>IF(AD288="N/A", IF(X288="N/A", "N/A", L288+X288), IF(AK288="N/A", "N/A", AD288+AK288))</f>
        <v>N/A</v>
      </c>
      <c r="AR288" s="15" t="s">
        <v>40</v>
      </c>
      <c r="AS288" s="15" t="s">
        <v>40</v>
      </c>
      <c r="AT288" s="15" t="s">
        <v>40</v>
      </c>
      <c r="AU288" s="15" t="s">
        <v>40</v>
      </c>
      <c r="AV288" s="15" t="s">
        <v>40</v>
      </c>
      <c r="AW288" s="15" t="s">
        <v>40</v>
      </c>
      <c r="AX288" s="15" t="s">
        <v>40</v>
      </c>
      <c r="AY288" s="15" t="s">
        <v>40</v>
      </c>
      <c r="AZ288" s="15" t="s">
        <v>40</v>
      </c>
      <c r="BA288" s="15" t="s">
        <v>40</v>
      </c>
      <c r="BB288" s="15" t="s">
        <v>40</v>
      </c>
      <c r="BC288" s="15" t="s">
        <v>40</v>
      </c>
      <c r="BD288" s="15" t="s">
        <v>40</v>
      </c>
      <c r="BE288" s="15" t="s">
        <v>40</v>
      </c>
      <c r="BF288" s="15" t="s">
        <v>40</v>
      </c>
      <c r="BG288" s="15" t="s">
        <v>40</v>
      </c>
      <c r="BH288" s="15" t="s">
        <v>40</v>
      </c>
      <c r="BI288" s="15"/>
      <c r="BJ288" s="16">
        <f>IF(AR288="R", $CA288, IF(OR(AR288="P", AR288="T", AR288="N"), 0, IF($C288="DM", $T288, IF(OR(AR288="Y", AR288="IR"),$AM288,IF(AR288="C", IF($BI288="Y", IF($AF288="N/A", $Q288, $AF288), IF($AG288="N/A", $T288,$AG288)))))))</f>
        <v>3</v>
      </c>
      <c r="BK288" s="16">
        <f>IF(AS288="R", $CA288, IF(OR(AS288="P", AS288="T", AS288="N"), 0, IF($C288="DM", $T288, IF(OR(AS288="Y", AS288="IR"),$AM288,IF(AS288="C", IF($BI288="Y", IF($AF288="N/A", $Q288, $AF288), IF($AG288="N/A", $T288,$AG288)))))))</f>
        <v>3</v>
      </c>
      <c r="BL288" s="16">
        <f>IF(AT288="R", $CA288, IF(OR(AT288="P", AT288="T", AT288="N"), 0, IF($C288="DM", $T288, IF(OR(AT288="Y", AT288="IR"),$AM288,IF(AT288="C", IF($BI288="Y", IF($AF288="N/A", $Q288, $AF288), IF($AG288="N/A", $T288,$AG288)))))))</f>
        <v>3</v>
      </c>
      <c r="BM288" s="16">
        <f>IF(AU288="R", $CA288, IF(OR(AU288="P", AU288="T", AU288="N"), 0, IF($C288="DM", $T288, IF(OR(AU288="Y", AU288="IR"),$AM288,IF(AU288="C", IF($BI288="Y", IF($AF288="N/A", $Q288, $AF288), IF($AG288="N/A", $T288,$AG288)))))))</f>
        <v>3</v>
      </c>
      <c r="BN288" s="16">
        <f>IF(AV288="R", $CA288, IF(OR(AV288="P", AV288="T", AV288="N"), 0, IF($C288="DM", $T288, IF(OR(AV288="Y", AV288="IR"),$AM288,IF(AV288="C", IF($BI288="Y", IF($AF288="N/A", $Q288, $AF288), IF($AG288="N/A", $T288,$AG288)))))))</f>
        <v>3</v>
      </c>
      <c r="BO288" s="16">
        <f>IF(AW288="R", $CA288, IF(OR(AW288="P", AW288="T", AW288="N"), 0, IF($C288="DM", $T288, IF(OR(AW288="Y", AW288="IR"),$AM288,IF(AW288="C", IF($BI288="Y", IF($AF288="N/A", $Q288, $AF288), IF($AG288="N/A", $T288,$AG288)))))))</f>
        <v>3</v>
      </c>
      <c r="BP288" s="16">
        <f>IF(AX288="R", $CA288, IF(OR(AX288="P", AX288="T", AX288="N"), 0, IF($C288="DM", $T288, IF(OR(AX288="Y", AX288="IR"),$AM288,IF(AX288="C", IF($BI288="Y", IF($AF288="N/A", $Q288, $AF288), IF($AG288="N/A", $T288,$AG288)))))))</f>
        <v>3</v>
      </c>
      <c r="BQ288" s="16">
        <f>IF(AY288="R", $CA288, IF(OR(AY288="P", AY288="T", AY288="N"), 0, IF($C288="DM", $T288, IF(OR(AY288="Y", AY288="IR"),$AM288,IF(AY288="C", IF($BI288="Y", IF($AF288="N/A", $Q288, $AF288), IF($AG288="N/A", $T288,$AG288)))))))</f>
        <v>3</v>
      </c>
      <c r="BR288" s="16">
        <f>IF(AZ288="R", $CA288, IF(OR(AZ288="P", AZ288="T", AZ288="N"), 0, IF($C288="DM", $T288, IF(OR(AZ288="Y", AZ288="IR"),$AM288,IF(AZ288="C", IF($BI288="Y", IF($AF288="N/A", $Q288, $AF288), IF($AG288="N/A", $T288,$AG288)))))))</f>
        <v>3</v>
      </c>
      <c r="BS288" s="16">
        <f>IF(BA288="R", $CA288, IF(OR(BA288="P", BA288="T", BA288="N"), 0, IF($C288="DM", $T288, IF(OR(BA288="Y", BA288="IR"),$AM288,IF(BA288="C", IF($BI288="Y", IF($AF288="N/A", $Q288, $AF288), IF($AG288="N/A", $T288,$AG288)))))))</f>
        <v>3</v>
      </c>
      <c r="BT288" s="16">
        <f>IF(BB288="R", $CA288, IF(OR(BB288="P", BB288="T", BB288="N"), 0, IF($C288="DM", $T288, IF(OR(BB288="Y", BB288="IR"),$AM288,IF(BB288="C", IF($BI288="Y", IF($BA288="C", IF($AF288="N/A", $Q288, $AF288), IF($AF288="N/A", $T288, $AM288)), IF($AG288="N/A", $T288,$AG288)))))))</f>
        <v>3</v>
      </c>
      <c r="BU288" s="16">
        <f>IF(BC288="R", $CA288, IF(OR(BC288="P", BC288="T", BC288="N"), 0, IF($C288="DM", $T288, IF(OR(BC288="Y", BC288="IR"),$AM288,IF(BC288="C", IF($BI288="Y", IF($BA288="C", IF($AF288="N/A", $Q288, $AF288), IF($AF288="N/A", $T288, $AM288)), IF($AG288="N/A", $T288,$AG288)))))))</f>
        <v>3</v>
      </c>
      <c r="BV288" s="16">
        <f>IF(BD288="R", $CA288, IF(OR(BD288="P", BD288="T", BD288="N"), 0, IF($C288="DM", $T288, IF(OR(BD288="Y", BD288="IR"),$AM288,IF(BD288="C", IF($BI288="Y", IF($BA288="C", IF($AF288="N/A", $Q288, $AF288), IF($AF288="N/A", $T288, $AM288)), IF($AG288="N/A", $T288,$AG288)))))))</f>
        <v>3</v>
      </c>
      <c r="BW288" s="16">
        <f>IF(BE288="R", $CA288, IF(OR(BE288="P", BE288="T", BE288="N"), 0, IF($C288="DM", $T288, IF(OR(BE288="Y", BE288="IR"),$AM288,IF(BE288="C", IF($BI288="Y", IF($BA288="C", IF($AF288="N/A", $Q288, $AF288), IF($AF288="N/A", $T288, $AM288)), IF($AG288="N/A", $T288,$AG288)))))))</f>
        <v>3</v>
      </c>
      <c r="BX288" s="16">
        <f>IF(BF288="R", $CA288, IF(OR(BF288="P", BF288="T", BF288="N"), 0, IF($C288="DM", $T288, IF(OR(BF288="Y", BF288="IR"),$AM288,IF(BF288="C", IF($BI288="Y", IF($BA288="C", IF($AF288="N/A", $Q288, $AF288), IF($AF288="N/A", $T288, $AM288)), IF($AG288="N/A", $T288,$AG288)))))))</f>
        <v>3</v>
      </c>
      <c r="BY288" s="16">
        <f>IF(BG288="R", $CA288, IF(OR(BG288="P", BG288="T", BG288="N"), 0, IF($C288="DM", $T288, IF(OR(BG288="Y", BG288="IR"),$AM288,IF(BG288="C", IF($BI288="Y", IF($BA288="C", IF($AF288="N/A", $Q288, $AF288), IF($AF288="N/A", $T288, $AM288)), IF($AG288="N/A", $T288,$AG288)))))))</f>
        <v>3</v>
      </c>
      <c r="BZ288" s="16">
        <f>IF(BH288="R", $CA288, IF(OR(BH288="P", BH288="T", BH288="N"), 0, IF($C288="DM", $T288, IF(OR(BH288="Y", BH288="IR"),$AM288,IF(BH288="C", IF($BI288="Y", IF($BA288="C", IF($AF288="N/A", $Q288, $AF288), IF($AF288="N/A", $T288, $AM288)), IF($AG288="N/A", $T288,$AG288)))))))</f>
        <v>3</v>
      </c>
      <c r="CA288" s="15" t="s">
        <v>75</v>
      </c>
      <c r="CB288" s="16">
        <f>BZ288</f>
        <v>3</v>
      </c>
      <c r="CC288" s="15">
        <f>IF(OR($BH288="T", $BH288="R"), 0, IF($BH288="C", IF($BI288="Y", IF($BA288="C", 0, IF(AF288="N/A", Q288-T288, AF288-AG288)), IF($AF288="N/A", U288, AH288)), AN288))</f>
        <v>3</v>
      </c>
      <c r="CD288" s="15" t="str">
        <f>IF(OR($BH288="T", $BH288="R"), 0, IF($BH288="C", IF($BI288="Y", 0, IF($AF288="N/A", V288, AI288)), AO288))</f>
        <v>N/A</v>
      </c>
      <c r="CE288" s="15" t="str">
        <f>IF(OR($BH288="T", $BH288="R"), 0, IF($BH288="C", IF($BI288="Y", 0, IF($AF288="N/A", W288, AJ288)), AP288))</f>
        <v>N/A</v>
      </c>
      <c r="CF288" s="15" t="str">
        <f>IF(OR($BH288="T", $BH288="R"), 0, IF($BH288="C", IF($BI288="Y", 0, IF($AF288="N/A", X288, AK288)), AQ288))</f>
        <v>N/A</v>
      </c>
      <c r="CG288" t="str">
        <f>IF(AC288="N/A", "S:"&amp;L288&amp;" G:"&amp;M288&amp;" GR:"&amp;Q288, IF(AC288=0, "S:"&amp;L288&amp;" G:"&amp;M288&amp;" GR:"&amp;Q288, "S:"&amp;L288&amp;"/"&amp;AD288&amp;" G:"&amp;AE288&amp;" GR:"&amp;AF288))</f>
        <v>S:3 G:0 GR:0</v>
      </c>
    </row>
    <row r="289" spans="1:85" x14ac:dyDescent="0.25">
      <c r="A289" s="14">
        <v>4771</v>
      </c>
      <c r="B289" s="15" t="s">
        <v>2604</v>
      </c>
      <c r="C289" s="15" t="s">
        <v>63</v>
      </c>
      <c r="D289" s="15" t="s">
        <v>54</v>
      </c>
      <c r="E289" s="15">
        <f>VLOOKUP(B289, 'Rookie Year'!$A$2:$B$55679,2,FALSE)</f>
        <v>2022</v>
      </c>
      <c r="F289" s="15">
        <v>2022</v>
      </c>
      <c r="G289" s="15" t="s">
        <v>40</v>
      </c>
      <c r="H289" s="15" t="s">
        <v>2203</v>
      </c>
      <c r="I289" s="16">
        <v>1</v>
      </c>
      <c r="J289" s="15">
        <v>3</v>
      </c>
      <c r="K289" s="17">
        <f>IF(AND(G289&lt;&gt;"N",R289="N/A"), IF(I289&lt;4, 0, 0.25),IF(I289=1, IF(J289=1,0.25, 0.25), IF(I289&lt;13, 0.25, IF(I289&lt;26, 0.4, IF(I289&lt;51, 0.6, 0.75)))))</f>
        <v>0</v>
      </c>
      <c r="L289" s="16">
        <f>I289-M289</f>
        <v>1</v>
      </c>
      <c r="M289" s="16">
        <f>ROUNDUP(I289*K289,0)</f>
        <v>0</v>
      </c>
      <c r="N289" s="16">
        <f>M289*J289</f>
        <v>0</v>
      </c>
      <c r="O289" s="16">
        <v>0</v>
      </c>
      <c r="P289" s="16">
        <v>0</v>
      </c>
      <c r="Q289" s="16">
        <f>N289-O289-P289</f>
        <v>0</v>
      </c>
      <c r="R289" s="15" t="s">
        <v>75</v>
      </c>
      <c r="S289" s="15">
        <f>IF(R289="N/A", J289-($B$1-F289), J289-($B$1-R289))</f>
        <v>1</v>
      </c>
      <c r="T289" s="16">
        <v>0</v>
      </c>
      <c r="U289" s="16" t="str">
        <f>IF($S289&lt;2, "N/A", $M289)</f>
        <v>N/A</v>
      </c>
      <c r="V289" s="16" t="str">
        <f>IF($S289&lt;3, "N/A", $M289)</f>
        <v>N/A</v>
      </c>
      <c r="W289" s="16" t="str">
        <f>IF($S289&lt;4, "N/A", $M289)</f>
        <v>N/A</v>
      </c>
      <c r="X289" s="16" t="str">
        <f>IF($S289&lt;5, "N/A", $M289)</f>
        <v>N/A</v>
      </c>
      <c r="Y289" s="15" t="str">
        <f>IF(SUM(T289:X289)&lt;&gt;Q289, "CHECK", "OK")</f>
        <v>OK</v>
      </c>
      <c r="Z289" s="15" t="str">
        <f>IF(F289=$B$1, "No", IF(S289=1, "Yes", "No"))</f>
        <v>Yes</v>
      </c>
      <c r="AA289" s="18">
        <f>IF(C289="DM", "N/A", IF(Z289="No","N/A",VLOOKUP(B289,'Extension List'!$A$3:$R$1972,18,FALSE)))</f>
        <v>4</v>
      </c>
      <c r="AB289" s="15">
        <f>IF(C289="DM", "N/A", IF(Z289="No","N/A",VLOOKUP(B289,'Extension List'!$A$3:$T$1972,20,FALSE)))</f>
        <v>1</v>
      </c>
      <c r="AC289" s="15">
        <f>IF(AA289="N/A", "N/A", 0)</f>
        <v>0</v>
      </c>
      <c r="AD289" s="16" t="str">
        <f>IF(AE289="N/A", "N/A", AA289-AE289)</f>
        <v>N/A</v>
      </c>
      <c r="AE289" s="16" t="str">
        <f>IF(AA289="N/A", "N/A", IF(AC289&gt;0, IF(AA289&lt;13, ROUNDUP(0.25*AA289,0), IF(AA289&lt;26, ROUNDUP(0.4*AA289,0), IF(AA289&lt;51, ROUNDUP(0.6*AA289,0), ROUNDUP(0.75*AA289,0)))), "N/A"))</f>
        <v>N/A</v>
      </c>
      <c r="AF289" s="16" t="str">
        <f>IF(AD289="N/A","N/A", (AE289*AC289)+Q289)</f>
        <v>N/A</v>
      </c>
      <c r="AG289" s="16" t="str">
        <f>IF($AF289="N/A", "N/A", "TBC")</f>
        <v>N/A</v>
      </c>
      <c r="AH289" s="16" t="str">
        <f>IF($AF289="N/A", "N/A", "TBC")</f>
        <v>N/A</v>
      </c>
      <c r="AI289" s="16" t="str">
        <f>IF($AF289="N/A","N/A",IF(AC289&gt;1,"TBC","N/A"))</f>
        <v>N/A</v>
      </c>
      <c r="AJ289" s="16" t="str">
        <f>IF($AF289="N/A","N/A",IF(AC289&gt;2,"TBC","N/A"))</f>
        <v>N/A</v>
      </c>
      <c r="AK289" s="16" t="str">
        <f>IF($AF289="N/A","N/A",IF(AC289&gt;3,"TBC","N/A"))</f>
        <v>N/A</v>
      </c>
      <c r="AL289" s="16" t="str">
        <f>IF(AC289="N/A","N/A",IF(AC289&gt;0,IF(SUM(AG289:AK289)&lt;&gt;AF289,"CHECK","OK"),"N/A"))</f>
        <v>N/A</v>
      </c>
      <c r="AM289" s="16">
        <f>IF(AD289="N/A", L289+T289, L289+AG289)</f>
        <v>1</v>
      </c>
      <c r="AN289" s="16" t="str">
        <f>IF(AD289="N/A", IF(U289="N/A", "N/A", L289+U289), AD289+AH289)</f>
        <v>N/A</v>
      </c>
      <c r="AO289" s="16" t="str">
        <f>IF(AD289="N/A", IF(V289="N/A", "N/A", L289+V289), IF(AI289="N/A", "N/A", AD289+AI289))</f>
        <v>N/A</v>
      </c>
      <c r="AP289" s="16" t="str">
        <f>IF(AD289="N/A", IF(W289="N/A", "N/A", L289+W289), IF(AJ289="N/A", "N/A", AD289+AJ289))</f>
        <v>N/A</v>
      </c>
      <c r="AQ289" s="16" t="str">
        <f>IF(AD289="N/A", IF(X289="N/A", "N/A", L289+X289), IF(AK289="N/A", "N/A", AD289+AK289))</f>
        <v>N/A</v>
      </c>
      <c r="AR289" s="15" t="s">
        <v>44</v>
      </c>
      <c r="AS289" s="15" t="s">
        <v>44</v>
      </c>
      <c r="AT289" s="15" t="s">
        <v>44</v>
      </c>
      <c r="AU289" s="15" t="s">
        <v>44</v>
      </c>
      <c r="AV289" s="15" t="s">
        <v>44</v>
      </c>
      <c r="AW289" s="15" t="s">
        <v>44</v>
      </c>
      <c r="AX289" s="15" t="s">
        <v>44</v>
      </c>
      <c r="AY289" s="15" t="s">
        <v>44</v>
      </c>
      <c r="AZ289" s="15" t="s">
        <v>44</v>
      </c>
      <c r="BA289" s="15" t="s">
        <v>44</v>
      </c>
      <c r="BB289" s="15" t="s">
        <v>44</v>
      </c>
      <c r="BC289" s="15" t="s">
        <v>44</v>
      </c>
      <c r="BD289" s="15" t="s">
        <v>44</v>
      </c>
      <c r="BE289" s="15" t="s">
        <v>44</v>
      </c>
      <c r="BF289" s="15" t="s">
        <v>44</v>
      </c>
      <c r="BG289" s="15" t="s">
        <v>44</v>
      </c>
      <c r="BH289" s="15" t="s">
        <v>44</v>
      </c>
      <c r="BI289" s="15"/>
      <c r="BJ289" s="16">
        <f>IF(AR289="R", $CA289, IF(OR(AR289="P", AR289="T", AR289="N"), 0, IF($C289="DM", $T289, IF(OR(AR289="Y", AR289="IR"),$AM289,IF(AR289="C", IF($BI289="Y", IF($AF289="N/A", $Q289, $AF289), IF($AG289="N/A", $T289,$AG289)))))))</f>
        <v>0</v>
      </c>
      <c r="BK289" s="16">
        <f>IF(AS289="R", $CA289, IF(OR(AS289="P", AS289="T", AS289="N"), 0, IF($C289="DM", $T289, IF(OR(AS289="Y", AS289="IR"),$AM289,IF(AS289="C", IF($BI289="Y", IF($AF289="N/A", $Q289, $AF289), IF($AG289="N/A", $T289,$AG289)))))))</f>
        <v>0</v>
      </c>
      <c r="BL289" s="16">
        <f>IF(AT289="R", $CA289, IF(OR(AT289="P", AT289="T", AT289="N"), 0, IF($C289="DM", $T289, IF(OR(AT289="Y", AT289="IR"),$AM289,IF(AT289="C", IF($BI289="Y", IF($AF289="N/A", $Q289, $AF289), IF($AG289="N/A", $T289,$AG289)))))))</f>
        <v>0</v>
      </c>
      <c r="BM289" s="16">
        <f>IF(AU289="R", $CA289, IF(OR(AU289="P", AU289="T", AU289="N"), 0, IF($C289="DM", $T289, IF(OR(AU289="Y", AU289="IR"),$AM289,IF(AU289="C", IF($BI289="Y", IF($AF289="N/A", $Q289, $AF289), IF($AG289="N/A", $T289,$AG289)))))))</f>
        <v>0</v>
      </c>
      <c r="BN289" s="16">
        <f>IF(AV289="R", $CA289, IF(OR(AV289="P", AV289="T", AV289="N"), 0, IF($C289="DM", $T289, IF(OR(AV289="Y", AV289="IR"),$AM289,IF(AV289="C", IF($BI289="Y", IF($AF289="N/A", $Q289, $AF289), IF($AG289="N/A", $T289,$AG289)))))))</f>
        <v>0</v>
      </c>
      <c r="BO289" s="16">
        <f>IF(AW289="R", $CA289, IF(OR(AW289="P", AW289="T", AW289="N"), 0, IF($C289="DM", $T289, IF(OR(AW289="Y", AW289="IR"),$AM289,IF(AW289="C", IF($BI289="Y", IF($AF289="N/A", $Q289, $AF289), IF($AG289="N/A", $T289,$AG289)))))))</f>
        <v>0</v>
      </c>
      <c r="BP289" s="16">
        <f>IF(AX289="R", $CA289, IF(OR(AX289="P", AX289="T", AX289="N"), 0, IF($C289="DM", $T289, IF(OR(AX289="Y", AX289="IR"),$AM289,IF(AX289="C", IF($BI289="Y", IF($AF289="N/A", $Q289, $AF289), IF($AG289="N/A", $T289,$AG289)))))))</f>
        <v>0</v>
      </c>
      <c r="BQ289" s="16">
        <f>IF(AY289="R", $CA289, IF(OR(AY289="P", AY289="T", AY289="N"), 0, IF($C289="DM", $T289, IF(OR(AY289="Y", AY289="IR"),$AM289,IF(AY289="C", IF($BI289="Y", IF($AF289="N/A", $Q289, $AF289), IF($AG289="N/A", $T289,$AG289)))))))</f>
        <v>0</v>
      </c>
      <c r="BR289" s="16">
        <f>IF(AZ289="R", $CA289, IF(OR(AZ289="P", AZ289="T", AZ289="N"), 0, IF($C289="DM", $T289, IF(OR(AZ289="Y", AZ289="IR"),$AM289,IF(AZ289="C", IF($BI289="Y", IF($AF289="N/A", $Q289, $AF289), IF($AG289="N/A", $T289,$AG289)))))))</f>
        <v>0</v>
      </c>
      <c r="BS289" s="16">
        <f>IF(BA289="R", $CA289, IF(OR(BA289="P", BA289="T", BA289="N"), 0, IF($C289="DM", $T289, IF(OR(BA289="Y", BA289="IR"),$AM289,IF(BA289="C", IF($BI289="Y", IF($AF289="N/A", $Q289, $AF289), IF($AG289="N/A", $T289,$AG289)))))))</f>
        <v>0</v>
      </c>
      <c r="BT289" s="16">
        <f>IF(BB289="R", $CA289, IF(OR(BB289="P", BB289="T", BB289="N"), 0, IF($C289="DM", $T289, IF(OR(BB289="Y", BB289="IR"),$AM289,IF(BB289="C", IF($BI289="Y", IF($BA289="C", IF($AF289="N/A", $Q289, $AF289), IF($AF289="N/A", $T289, $AM289)), IF($AG289="N/A", $T289,$AG289)))))))</f>
        <v>0</v>
      </c>
      <c r="BU289" s="16">
        <f>IF(BC289="R", $CA289, IF(OR(BC289="P", BC289="T", BC289="N"), 0, IF($C289="DM", $T289, IF(OR(BC289="Y", BC289="IR"),$AM289,IF(BC289="C", IF($BI289="Y", IF($BA289="C", IF($AF289="N/A", $Q289, $AF289), IF($AF289="N/A", $T289, $AM289)), IF($AG289="N/A", $T289,$AG289)))))))</f>
        <v>0</v>
      </c>
      <c r="BV289" s="16">
        <f>IF(BD289="R", $CA289, IF(OR(BD289="P", BD289="T", BD289="N"), 0, IF($C289="DM", $T289, IF(OR(BD289="Y", BD289="IR"),$AM289,IF(BD289="C", IF($BI289="Y", IF($BA289="C", IF($AF289="N/A", $Q289, $AF289), IF($AF289="N/A", $T289, $AM289)), IF($AG289="N/A", $T289,$AG289)))))))</f>
        <v>0</v>
      </c>
      <c r="BW289" s="16">
        <f>IF(BE289="R", $CA289, IF(OR(BE289="P", BE289="T", BE289="N"), 0, IF($C289="DM", $T289, IF(OR(BE289="Y", BE289="IR"),$AM289,IF(BE289="C", IF($BI289="Y", IF($BA289="C", IF($AF289="N/A", $Q289, $AF289), IF($AF289="N/A", $T289, $AM289)), IF($AG289="N/A", $T289,$AG289)))))))</f>
        <v>0</v>
      </c>
      <c r="BX289" s="16">
        <f>IF(BF289="R", $CA289, IF(OR(BF289="P", BF289="T", BF289="N"), 0, IF($C289="DM", $T289, IF(OR(BF289="Y", BF289="IR"),$AM289,IF(BF289="C", IF($BI289="Y", IF($BA289="C", IF($AF289="N/A", $Q289, $AF289), IF($AF289="N/A", $T289, $AM289)), IF($AG289="N/A", $T289,$AG289)))))))</f>
        <v>0</v>
      </c>
      <c r="BY289" s="16">
        <f>IF(BG289="R", $CA289, IF(OR(BG289="P", BG289="T", BG289="N"), 0, IF($C289="DM", $T289, IF(OR(BG289="Y", BG289="IR"),$AM289,IF(BG289="C", IF($BI289="Y", IF($BA289="C", IF($AF289="N/A", $Q289, $AF289), IF($AF289="N/A", $T289, $AM289)), IF($AG289="N/A", $T289,$AG289)))))))</f>
        <v>0</v>
      </c>
      <c r="BZ289" s="16">
        <f>IF(BH289="R", $CA289, IF(OR(BH289="P", BH289="T", BH289="N"), 0, IF($C289="DM", $T289, IF(OR(BH289="Y", BH289="IR"),$AM289,IF(BH289="C", IF($BI289="Y", IF($BA289="C", IF($AF289="N/A", $Q289, $AF289), IF($AF289="N/A", $T289, $AM289)), IF($AG289="N/A", $T289,$AG289)))))))</f>
        <v>0</v>
      </c>
      <c r="CA289" s="15" t="s">
        <v>75</v>
      </c>
      <c r="CB289" s="16">
        <f>BZ289</f>
        <v>0</v>
      </c>
      <c r="CC289" s="15" t="str">
        <f>IF(OR($BH289="T", $BH289="R"), 0, IF($BH289="C", IF($BI289="Y", IF($BA289="C", 0, IF(AF289="N/A", Q289-T289, AF289-AG289)), IF($AF289="N/A", U289, AH289)), AN289))</f>
        <v>N/A</v>
      </c>
      <c r="CD289" s="15" t="str">
        <f>IF(OR($BH289="T", $BH289="R"), 0, IF($BH289="C", IF($BI289="Y", 0, IF($AF289="N/A", V289, AI289)), AO289))</f>
        <v>N/A</v>
      </c>
      <c r="CE289" s="15" t="str">
        <f>IF(OR($BH289="T", $BH289="R"), 0, IF($BH289="C", IF($BI289="Y", 0, IF($AF289="N/A", W289, AJ289)), AP289))</f>
        <v>N/A</v>
      </c>
      <c r="CF289" s="15" t="str">
        <f>IF(OR($BH289="T", $BH289="R"), 0, IF($BH289="C", IF($BI289="Y", 0, IF($AF289="N/A", X289, AK289)), AQ289))</f>
        <v>N/A</v>
      </c>
      <c r="CG289" t="str">
        <f>IF(AC289="N/A", "S:"&amp;L289&amp;" G:"&amp;M289&amp;" GR:"&amp;Q289, IF(AC289=0, "S:"&amp;L289&amp;" G:"&amp;M289&amp;" GR:"&amp;Q289, "S:"&amp;L289&amp;"/"&amp;AD289&amp;" G:"&amp;AE289&amp;" GR:"&amp;AF289))</f>
        <v>S:1 G:0 GR:0</v>
      </c>
    </row>
    <row r="290" spans="1:85" x14ac:dyDescent="0.25">
      <c r="A290" s="14">
        <v>5515</v>
      </c>
      <c r="B290" s="15" t="s">
        <v>2687</v>
      </c>
      <c r="C290" s="15" t="s">
        <v>63</v>
      </c>
      <c r="D290" s="15" t="s">
        <v>54</v>
      </c>
      <c r="E290" s="15">
        <f>VLOOKUP(B290, 'Rookie Year'!$A$2:$B$55679,2,FALSE)</f>
        <v>2019</v>
      </c>
      <c r="F290" s="15">
        <v>2024</v>
      </c>
      <c r="G290" s="15" t="s">
        <v>42</v>
      </c>
      <c r="H290" s="15" t="s">
        <v>1928</v>
      </c>
      <c r="I290" s="16">
        <v>1</v>
      </c>
      <c r="J290" s="15">
        <v>1</v>
      </c>
      <c r="K290" s="17">
        <f>IF(AND(G290&lt;&gt;"N",R290="N/A"), IF(I290&lt;4, 0, 0.25),IF(I290=1, IF(J290=1,0.25, 0.25), IF(I290&lt;13, 0.25, IF(I290&lt;26, 0.4, IF(I290&lt;51, 0.6, 0.75)))))</f>
        <v>0.25</v>
      </c>
      <c r="L290" s="16">
        <f>I290-M290</f>
        <v>0</v>
      </c>
      <c r="M290" s="16">
        <f>ROUNDUP(I290*K290,0)</f>
        <v>1</v>
      </c>
      <c r="N290" s="16">
        <f>M290*J290</f>
        <v>1</v>
      </c>
      <c r="O290" s="16">
        <v>0</v>
      </c>
      <c r="P290" s="16">
        <v>0</v>
      </c>
      <c r="Q290" s="16">
        <f>N290-O290-P290</f>
        <v>1</v>
      </c>
      <c r="R290" s="15" t="s">
        <v>75</v>
      </c>
      <c r="S290" s="15">
        <f>IF(R290="N/A", J290-($B$1-F290), J290-($B$1-R290))</f>
        <v>1</v>
      </c>
      <c r="T290" s="16">
        <f>IF($S290&lt;1, "N/A", $M290)</f>
        <v>1</v>
      </c>
      <c r="U290" s="16" t="str">
        <f>IF($S290&lt;2, "N/A", $M290)</f>
        <v>N/A</v>
      </c>
      <c r="V290" s="16" t="str">
        <f>IF($S290&lt;3, "N/A", $M290)</f>
        <v>N/A</v>
      </c>
      <c r="W290" s="16" t="str">
        <f>IF($S290&lt;4, "N/A", $M290)</f>
        <v>N/A</v>
      </c>
      <c r="X290" s="16" t="str">
        <f>IF($S290&lt;5, "N/A", $M290)</f>
        <v>N/A</v>
      </c>
      <c r="Y290" s="15" t="str">
        <f>IF(SUM(T290:X290)&lt;&gt;Q290, "CHECK", "OK")</f>
        <v>OK</v>
      </c>
      <c r="Z290" s="15" t="str">
        <f>IF(F290=$B$1, "No", IF(S290=1, "Yes", "No"))</f>
        <v>No</v>
      </c>
      <c r="AA290" s="18" t="str">
        <f>IF(C290="DM", "N/A", IF(Z290="No","N/A",VLOOKUP(B290,'Extension List'!$A$3:$R$1972,18,FALSE)))</f>
        <v>N/A</v>
      </c>
      <c r="AB290" s="15" t="str">
        <f>IF(C290="DM", "N/A", IF(Z290="No","N/A",VLOOKUP(B290,'Extension List'!$A$3:$T$1972,20,FALSE)))</f>
        <v>N/A</v>
      </c>
      <c r="AC290" s="15" t="str">
        <f>IF(AA290="N/A", "N/A", 0)</f>
        <v>N/A</v>
      </c>
      <c r="AD290" s="16" t="str">
        <f>IF(AE290="N/A", "N/A", AA290-AE290)</f>
        <v>N/A</v>
      </c>
      <c r="AE290" s="16" t="str">
        <f>IF(AA290="N/A", "N/A", IF(AC290&gt;0, IF(AA290&lt;13, ROUNDUP(0.25*AA290,0), IF(AA290&lt;26, ROUNDUP(0.4*AA290,0), IF(AA290&lt;51, ROUNDUP(0.6*AA290,0), ROUNDUP(0.75*AA290,0)))), "N/A"))</f>
        <v>N/A</v>
      </c>
      <c r="AF290" s="16" t="str">
        <f>IF(AD290="N/A","N/A", (AE290*AC290)+Q290)</f>
        <v>N/A</v>
      </c>
      <c r="AG290" s="16" t="str">
        <f>IF($AF290="N/A", "N/A", "TBC")</f>
        <v>N/A</v>
      </c>
      <c r="AH290" s="16" t="str">
        <f>IF($AF290="N/A", "N/A", "TBC")</f>
        <v>N/A</v>
      </c>
      <c r="AI290" s="16" t="str">
        <f>IF($AF290="N/A","N/A",IF(AC290&gt;1,"TBC","N/A"))</f>
        <v>N/A</v>
      </c>
      <c r="AJ290" s="16" t="str">
        <f>IF($AF290="N/A","N/A",IF(AC290&gt;2,"TBC","N/A"))</f>
        <v>N/A</v>
      </c>
      <c r="AK290" s="16" t="str">
        <f>IF($AF290="N/A","N/A",IF(AC290&gt;3,"TBC","N/A"))</f>
        <v>N/A</v>
      </c>
      <c r="AL290" s="16" t="str">
        <f>IF(AC290="N/A","N/A",IF(AC290&gt;0,IF(SUM(AG290:AK290)&lt;&gt;AF290,"CHECK","OK"),"N/A"))</f>
        <v>N/A</v>
      </c>
      <c r="AM290" s="16">
        <f>IF(AD290="N/A", L290+T290, L290+AG290)</f>
        <v>1</v>
      </c>
      <c r="AN290" s="16" t="str">
        <f>IF(AD290="N/A", IF(U290="N/A", "N/A", L290+U290), AD290+AH290)</f>
        <v>N/A</v>
      </c>
      <c r="AO290" s="16" t="str">
        <f>IF(AD290="N/A", IF(V290="N/A", "N/A", L290+V290), IF(AI290="N/A", "N/A", AD290+AI290))</f>
        <v>N/A</v>
      </c>
      <c r="AP290" s="16" t="str">
        <f>IF(AD290="N/A", IF(W290="N/A", "N/A", L290+W290), IF(AJ290="N/A", "N/A", AD290+AJ290))</f>
        <v>N/A</v>
      </c>
      <c r="AQ290" s="16" t="str">
        <f>IF(AD290="N/A", IF(X290="N/A", "N/A", L290+X290), IF(AK290="N/A", "N/A", AD290+AK290))</f>
        <v>N/A</v>
      </c>
      <c r="AR290" s="15" t="s">
        <v>40</v>
      </c>
      <c r="AS290" s="15" t="s">
        <v>40</v>
      </c>
      <c r="AT290" s="15" t="s">
        <v>40</v>
      </c>
      <c r="AU290" s="15" t="s">
        <v>40</v>
      </c>
      <c r="AV290" s="15" t="s">
        <v>40</v>
      </c>
      <c r="AW290" s="15" t="s">
        <v>40</v>
      </c>
      <c r="AX290" s="15" t="s">
        <v>40</v>
      </c>
      <c r="AY290" s="15" t="s">
        <v>40</v>
      </c>
      <c r="AZ290" s="15" t="s">
        <v>40</v>
      </c>
      <c r="BA290" s="15" t="s">
        <v>40</v>
      </c>
      <c r="BB290" s="15" t="s">
        <v>40</v>
      </c>
      <c r="BC290" s="15" t="s">
        <v>40</v>
      </c>
      <c r="BD290" s="15" t="s">
        <v>40</v>
      </c>
      <c r="BE290" s="15" t="s">
        <v>40</v>
      </c>
      <c r="BF290" s="15" t="s">
        <v>40</v>
      </c>
      <c r="BG290" s="15" t="s">
        <v>40</v>
      </c>
      <c r="BH290" s="15" t="s">
        <v>40</v>
      </c>
      <c r="BI290" s="15"/>
      <c r="BJ290" s="16">
        <f>IF(AR290="R", $CA290, IF(OR(AR290="P", AR290="T", AR290="N"), 0, IF($C290="DM", $T290, IF(OR(AR290="Y", AR290="IR"),$AM290,IF(AR290="C", IF($BI290="Y", IF($AF290="N/A", $Q290, $AF290), IF($AG290="N/A", $T290,$AG290)))))))</f>
        <v>1</v>
      </c>
      <c r="BK290" s="16">
        <f>IF(AS290="R", $CA290, IF(OR(AS290="P", AS290="T", AS290="N"), 0, IF($C290="DM", $T290, IF(OR(AS290="Y", AS290="IR"),$AM290,IF(AS290="C", IF($BI290="Y", IF($AF290="N/A", $Q290, $AF290), IF($AG290="N/A", $T290,$AG290)))))))</f>
        <v>1</v>
      </c>
      <c r="BL290" s="16">
        <f>IF(AT290="R", $CA290, IF(OR(AT290="P", AT290="T", AT290="N"), 0, IF($C290="DM", $T290, IF(OR(AT290="Y", AT290="IR"),$AM290,IF(AT290="C", IF($BI290="Y", IF($AF290="N/A", $Q290, $AF290), IF($AG290="N/A", $T290,$AG290)))))))</f>
        <v>1</v>
      </c>
      <c r="BM290" s="16">
        <f>IF(AU290="R", $CA290, IF(OR(AU290="P", AU290="T", AU290="N"), 0, IF($C290="DM", $T290, IF(OR(AU290="Y", AU290="IR"),$AM290,IF(AU290="C", IF($BI290="Y", IF($AF290="N/A", $Q290, $AF290), IF($AG290="N/A", $T290,$AG290)))))))</f>
        <v>1</v>
      </c>
      <c r="BN290" s="16">
        <f>IF(AV290="R", $CA290, IF(OR(AV290="P", AV290="T", AV290="N"), 0, IF($C290="DM", $T290, IF(OR(AV290="Y", AV290="IR"),$AM290,IF(AV290="C", IF($BI290="Y", IF($AF290="N/A", $Q290, $AF290), IF($AG290="N/A", $T290,$AG290)))))))</f>
        <v>1</v>
      </c>
      <c r="BO290" s="16">
        <f>IF(AW290="R", $CA290, IF(OR(AW290="P", AW290="T", AW290="N"), 0, IF($C290="DM", $T290, IF(OR(AW290="Y", AW290="IR"),$AM290,IF(AW290="C", IF($BI290="Y", IF($AF290="N/A", $Q290, $AF290), IF($AG290="N/A", $T290,$AG290)))))))</f>
        <v>1</v>
      </c>
      <c r="BP290" s="16">
        <f>IF(AX290="R", $CA290, IF(OR(AX290="P", AX290="T", AX290="N"), 0, IF($C290="DM", $T290, IF(OR(AX290="Y", AX290="IR"),$AM290,IF(AX290="C", IF($BI290="Y", IF($AF290="N/A", $Q290, $AF290), IF($AG290="N/A", $T290,$AG290)))))))</f>
        <v>1</v>
      </c>
      <c r="BQ290" s="16">
        <f>IF(AY290="R", $CA290, IF(OR(AY290="P", AY290="T", AY290="N"), 0, IF($C290="DM", $T290, IF(OR(AY290="Y", AY290="IR"),$AM290,IF(AY290="C", IF($BI290="Y", IF($AF290="N/A", $Q290, $AF290), IF($AG290="N/A", $T290,$AG290)))))))</f>
        <v>1</v>
      </c>
      <c r="BR290" s="16">
        <f>IF(AZ290="R", $CA290, IF(OR(AZ290="P", AZ290="T", AZ290="N"), 0, IF($C290="DM", $T290, IF(OR(AZ290="Y", AZ290="IR"),$AM290,IF(AZ290="C", IF($BI290="Y", IF($AF290="N/A", $Q290, $AF290), IF($AG290="N/A", $T290,$AG290)))))))</f>
        <v>1</v>
      </c>
      <c r="BS290" s="16">
        <f>IF(BA290="R", $CA290, IF(OR(BA290="P", BA290="T", BA290="N"), 0, IF($C290="DM", $T290, IF(OR(BA290="Y", BA290="IR"),$AM290,IF(BA290="C", IF($BI290="Y", IF($AF290="N/A", $Q290, $AF290), IF($AG290="N/A", $T290,$AG290)))))))</f>
        <v>1</v>
      </c>
      <c r="BT290" s="16">
        <f>IF(BB290="R", $CA290, IF(OR(BB290="P", BB290="T", BB290="N"), 0, IF($C290="DM", $T290, IF(OR(BB290="Y", BB290="IR"),$AM290,IF(BB290="C", IF($BI290="Y", IF($BA290="C", IF($AF290="N/A", $Q290, $AF290), IF($AF290="N/A", $T290, $AM290)), IF($AG290="N/A", $T290,$AG290)))))))</f>
        <v>1</v>
      </c>
      <c r="BU290" s="16">
        <f>IF(BC290="R", $CA290, IF(OR(BC290="P", BC290="T", BC290="N"), 0, IF($C290="DM", $T290, IF(OR(BC290="Y", BC290="IR"),$AM290,IF(BC290="C", IF($BI290="Y", IF($BA290="C", IF($AF290="N/A", $Q290, $AF290), IF($AF290="N/A", $T290, $AM290)), IF($AG290="N/A", $T290,$AG290)))))))</f>
        <v>1</v>
      </c>
      <c r="BV290" s="16">
        <f>IF(BD290="R", $CA290, IF(OR(BD290="P", BD290="T", BD290="N"), 0, IF($C290="DM", $T290, IF(OR(BD290="Y", BD290="IR"),$AM290,IF(BD290="C", IF($BI290="Y", IF($BA290="C", IF($AF290="N/A", $Q290, $AF290), IF($AF290="N/A", $T290, $AM290)), IF($AG290="N/A", $T290,$AG290)))))))</f>
        <v>1</v>
      </c>
      <c r="BW290" s="16">
        <f>IF(BE290="R", $CA290, IF(OR(BE290="P", BE290="T", BE290="N"), 0, IF($C290="DM", $T290, IF(OR(BE290="Y", BE290="IR"),$AM290,IF(BE290="C", IF($BI290="Y", IF($BA290="C", IF($AF290="N/A", $Q290, $AF290), IF($AF290="N/A", $T290, $AM290)), IF($AG290="N/A", $T290,$AG290)))))))</f>
        <v>1</v>
      </c>
      <c r="BX290" s="16">
        <f>IF(BF290="R", $CA290, IF(OR(BF290="P", BF290="T", BF290="N"), 0, IF($C290="DM", $T290, IF(OR(BF290="Y", BF290="IR"),$AM290,IF(BF290="C", IF($BI290="Y", IF($BA290="C", IF($AF290="N/A", $Q290, $AF290), IF($AF290="N/A", $T290, $AM290)), IF($AG290="N/A", $T290,$AG290)))))))</f>
        <v>1</v>
      </c>
      <c r="BY290" s="16">
        <f>IF(BG290="R", $CA290, IF(OR(BG290="P", BG290="T", BG290="N"), 0, IF($C290="DM", $T290, IF(OR(BG290="Y", BG290="IR"),$AM290,IF(BG290="C", IF($BI290="Y", IF($BA290="C", IF($AF290="N/A", $Q290, $AF290), IF($AF290="N/A", $T290, $AM290)), IF($AG290="N/A", $T290,$AG290)))))))</f>
        <v>1</v>
      </c>
      <c r="BZ290" s="16">
        <f>IF(BH290="R", $CA290, IF(OR(BH290="P", BH290="T", BH290="N"), 0, IF($C290="DM", $T290, IF(OR(BH290="Y", BH290="IR"),$AM290,IF(BH290="C", IF($BI290="Y", IF($BA290="C", IF($AF290="N/A", $Q290, $AF290), IF($AF290="N/A", $T290, $AM290)), IF($AG290="N/A", $T290,$AG290)))))))</f>
        <v>1</v>
      </c>
      <c r="CA290" s="15" t="s">
        <v>75</v>
      </c>
      <c r="CB290" s="16">
        <f>BZ290</f>
        <v>1</v>
      </c>
      <c r="CC290" s="15" t="str">
        <f>IF(OR($BH290="T", $BH290="R"), 0, IF($BH290="C", IF($BI290="Y", IF($BA290="C", 0, IF(AF290="N/A", Q290-T290, AF290-AG290)), IF($AF290="N/A", U290, AH290)), AN290))</f>
        <v>N/A</v>
      </c>
      <c r="CD290" s="15" t="str">
        <f>IF(OR($BH290="T", $BH290="R"), 0, IF($BH290="C", IF($BI290="Y", 0, IF($AF290="N/A", V290, AI290)), AO290))</f>
        <v>N/A</v>
      </c>
      <c r="CE290" s="15" t="str">
        <f>IF(OR($BH290="T", $BH290="R"), 0, IF($BH290="C", IF($BI290="Y", 0, IF($AF290="N/A", W290, AJ290)), AP290))</f>
        <v>N/A</v>
      </c>
      <c r="CF290" s="15" t="str">
        <f>IF(OR($BH290="T", $BH290="R"), 0, IF($BH290="C", IF($BI290="Y", 0, IF($AF290="N/A", X290, AK290)), AQ290))</f>
        <v>N/A</v>
      </c>
      <c r="CG290" t="str">
        <f>IF(AC290="N/A", "S:"&amp;L290&amp;" G:"&amp;M290&amp;" GR:"&amp;Q290, IF(AC290=0, "S:"&amp;L290&amp;" G:"&amp;M290&amp;" GR:"&amp;Q290, "S:"&amp;L290&amp;"/"&amp;AD290&amp;" G:"&amp;AE290&amp;" GR:"&amp;AF290))</f>
        <v>S:0 G:1 GR:1</v>
      </c>
    </row>
    <row r="291" spans="1:85" x14ac:dyDescent="0.25">
      <c r="A291" s="14">
        <v>5151</v>
      </c>
      <c r="B291" s="15" t="s">
        <v>2746</v>
      </c>
      <c r="C291" s="15" t="s">
        <v>63</v>
      </c>
      <c r="D291" s="15" t="s">
        <v>54</v>
      </c>
      <c r="E291" s="15">
        <f>VLOOKUP(B291, 'Rookie Year'!$A$2:$B$55679,2,FALSE)</f>
        <v>2023</v>
      </c>
      <c r="F291" s="15">
        <v>2023</v>
      </c>
      <c r="G291" s="15" t="s">
        <v>40</v>
      </c>
      <c r="H291" s="15" t="s">
        <v>2147</v>
      </c>
      <c r="I291" s="16">
        <v>17</v>
      </c>
      <c r="J291" s="15">
        <v>4</v>
      </c>
      <c r="K291" s="17">
        <f>IF(AND(G291&lt;&gt;"N",R291="N/A"), IF(I291&lt;4, 0, 0.25),IF(I291=1, IF(J291=1,0.25, 0.25), IF(I291&lt;13, 0.25, IF(I291&lt;26, 0.4, IF(I291&lt;51, 0.6, 0.75)))))</f>
        <v>0.25</v>
      </c>
      <c r="L291" s="16">
        <f>I291-M291</f>
        <v>12</v>
      </c>
      <c r="M291" s="16">
        <f>ROUNDUP(I291*K291,0)</f>
        <v>5</v>
      </c>
      <c r="N291" s="16">
        <f>M291*J291</f>
        <v>20</v>
      </c>
      <c r="O291" s="16">
        <v>20</v>
      </c>
      <c r="P291" s="16">
        <v>0</v>
      </c>
      <c r="Q291" s="16">
        <f>N291-O291-P291</f>
        <v>0</v>
      </c>
      <c r="R291" s="15" t="s">
        <v>75</v>
      </c>
      <c r="S291" s="15">
        <f>IF(R291="N/A", J291-($B$1-F291), J291-($B$1-R291))</f>
        <v>3</v>
      </c>
      <c r="T291" s="16">
        <v>0</v>
      </c>
      <c r="U291" s="16">
        <v>0</v>
      </c>
      <c r="V291" s="16">
        <v>0</v>
      </c>
      <c r="W291" s="16" t="str">
        <f>IF($S291&lt;4, "N/A", $M291)</f>
        <v>N/A</v>
      </c>
      <c r="X291" s="16" t="str">
        <f>IF($S291&lt;5, "N/A", $M291)</f>
        <v>N/A</v>
      </c>
      <c r="Y291" s="15" t="str">
        <f>IF(SUM(T291:X291)&lt;&gt;Q291, "CHECK", "OK")</f>
        <v>OK</v>
      </c>
      <c r="Z291" s="15" t="str">
        <f>IF(F291=$B$1, "No", IF(S291=1, "Yes", "No"))</f>
        <v>No</v>
      </c>
      <c r="AA291" s="18" t="str">
        <f>IF(C291="DM", "N/A", IF(Z291="No","N/A",VLOOKUP(B291,'Extension List'!$A$3:$R$1972,18,FALSE)))</f>
        <v>N/A</v>
      </c>
      <c r="AB291" s="15" t="str">
        <f>IF(C291="DM", "N/A", IF(Z291="No","N/A",VLOOKUP(B291,'Extension List'!$A$3:$T$1972,20,FALSE)))</f>
        <v>N/A</v>
      </c>
      <c r="AC291" s="15" t="str">
        <f>IF(AA291="N/A", "N/A", 0)</f>
        <v>N/A</v>
      </c>
      <c r="AD291" s="16" t="str">
        <f>IF(AE291="N/A", "N/A", AA291-AE291)</f>
        <v>N/A</v>
      </c>
      <c r="AE291" s="16" t="str">
        <f>IF(AA291="N/A", "N/A", IF(AC291&gt;0, IF(AA291&lt;13, ROUNDUP(0.25*AA291,0), IF(AA291&lt;26, ROUNDUP(0.4*AA291,0), IF(AA291&lt;51, ROUNDUP(0.6*AA291,0), ROUNDUP(0.75*AA291,0)))), "N/A"))</f>
        <v>N/A</v>
      </c>
      <c r="AF291" s="16" t="str">
        <f>IF(AD291="N/A","N/A", (AE291*AC291)+Q291)</f>
        <v>N/A</v>
      </c>
      <c r="AG291" s="16" t="str">
        <f>IF($AF291="N/A", "N/A", "TBC")</f>
        <v>N/A</v>
      </c>
      <c r="AH291" s="16" t="str">
        <f>IF($AF291="N/A", "N/A", "TBC")</f>
        <v>N/A</v>
      </c>
      <c r="AI291" s="16" t="str">
        <f>IF($AF291="N/A","N/A",IF(AC291&gt;1,"TBC","N/A"))</f>
        <v>N/A</v>
      </c>
      <c r="AJ291" s="16" t="str">
        <f>IF($AF291="N/A","N/A",IF(AC291&gt;2,"TBC","N/A"))</f>
        <v>N/A</v>
      </c>
      <c r="AK291" s="16" t="str">
        <f>IF($AF291="N/A","N/A",IF(AC291&gt;3,"TBC","N/A"))</f>
        <v>N/A</v>
      </c>
      <c r="AL291" s="16" t="str">
        <f>IF(AC291="N/A","N/A",IF(AC291&gt;0,IF(SUM(AG291:AK291)&lt;&gt;AF291,"CHECK","OK"),"N/A"))</f>
        <v>N/A</v>
      </c>
      <c r="AM291" s="16">
        <f>IF(AD291="N/A", L291+T291, L291+AG291)</f>
        <v>12</v>
      </c>
      <c r="AN291" s="16">
        <f>IF(AD291="N/A", IF(U291="N/A", "N/A", L291+U291), AD291+AH291)</f>
        <v>12</v>
      </c>
      <c r="AO291" s="16">
        <f>IF(AD291="N/A", IF(V291="N/A", "N/A", L291+V291), IF(AI291="N/A", "N/A", AD291+AI291))</f>
        <v>12</v>
      </c>
      <c r="AP291" s="16" t="str">
        <f>IF(AD291="N/A", IF(W291="N/A", "N/A", L291+W291), IF(AJ291="N/A", "N/A", AD291+AJ291))</f>
        <v>N/A</v>
      </c>
      <c r="AQ291" s="16" t="str">
        <f>IF(AD291="N/A", IF(X291="N/A", "N/A", L291+X291), IF(AK291="N/A", "N/A", AD291+AK291))</f>
        <v>N/A</v>
      </c>
      <c r="AR291" s="15" t="s">
        <v>40</v>
      </c>
      <c r="AS291" s="15" t="s">
        <v>40</v>
      </c>
      <c r="AT291" s="15" t="s">
        <v>40</v>
      </c>
      <c r="AU291" s="15" t="s">
        <v>40</v>
      </c>
      <c r="AV291" s="15" t="s">
        <v>40</v>
      </c>
      <c r="AW291" s="15" t="s">
        <v>40</v>
      </c>
      <c r="AX291" s="15" t="s">
        <v>40</v>
      </c>
      <c r="AY291" s="15" t="s">
        <v>40</v>
      </c>
      <c r="AZ291" s="15" t="s">
        <v>40</v>
      </c>
      <c r="BA291" s="15" t="s">
        <v>40</v>
      </c>
      <c r="BB291" s="15" t="s">
        <v>40</v>
      </c>
      <c r="BC291" s="15" t="s">
        <v>40</v>
      </c>
      <c r="BD291" s="15" t="s">
        <v>40</v>
      </c>
      <c r="BE291" s="15" t="s">
        <v>40</v>
      </c>
      <c r="BF291" s="15" t="s">
        <v>40</v>
      </c>
      <c r="BG291" s="15" t="s">
        <v>40</v>
      </c>
      <c r="BH291" s="15" t="s">
        <v>40</v>
      </c>
      <c r="BI291" s="15"/>
      <c r="BJ291" s="16">
        <f>IF(AR291="R", $CA291, IF(OR(AR291="P", AR291="T", AR291="N"), 0, IF($C291="DM", $T291, IF(OR(AR291="Y", AR291="IR"),$AM291,IF(AR291="C", IF($BI291="Y", IF($AF291="N/A", $Q291, $AF291), IF($AG291="N/A", $T291,$AG291)))))))</f>
        <v>12</v>
      </c>
      <c r="BK291" s="16">
        <f>IF(AS291="R", $CA291, IF(OR(AS291="P", AS291="T", AS291="N"), 0, IF($C291="DM", $T291, IF(OR(AS291="Y", AS291="IR"),$AM291,IF(AS291="C", IF($BI291="Y", IF($AF291="N/A", $Q291, $AF291), IF($AG291="N/A", $T291,$AG291)))))))</f>
        <v>12</v>
      </c>
      <c r="BL291" s="16">
        <f>IF(AT291="R", $CA291, IF(OR(AT291="P", AT291="T", AT291="N"), 0, IF($C291="DM", $T291, IF(OR(AT291="Y", AT291="IR"),$AM291,IF(AT291="C", IF($BI291="Y", IF($AF291="N/A", $Q291, $AF291), IF($AG291="N/A", $T291,$AG291)))))))</f>
        <v>12</v>
      </c>
      <c r="BM291" s="16">
        <f>IF(AU291="R", $CA291, IF(OR(AU291="P", AU291="T", AU291="N"), 0, IF($C291="DM", $T291, IF(OR(AU291="Y", AU291="IR"),$AM291,IF(AU291="C", IF($BI291="Y", IF($AF291="N/A", $Q291, $AF291), IF($AG291="N/A", $T291,$AG291)))))))</f>
        <v>12</v>
      </c>
      <c r="BN291" s="16">
        <f>IF(AV291="R", $CA291, IF(OR(AV291="P", AV291="T", AV291="N"), 0, IF($C291="DM", $T291, IF(OR(AV291="Y", AV291="IR"),$AM291,IF(AV291="C", IF($BI291="Y", IF($AF291="N/A", $Q291, $AF291), IF($AG291="N/A", $T291,$AG291)))))))</f>
        <v>12</v>
      </c>
      <c r="BO291" s="16">
        <f>IF(AW291="R", $CA291, IF(OR(AW291="P", AW291="T", AW291="N"), 0, IF($C291="DM", $T291, IF(OR(AW291="Y", AW291="IR"),$AM291,IF(AW291="C", IF($BI291="Y", IF($AF291="N/A", $Q291, $AF291), IF($AG291="N/A", $T291,$AG291)))))))</f>
        <v>12</v>
      </c>
      <c r="BP291" s="16">
        <f>IF(AX291="R", $CA291, IF(OR(AX291="P", AX291="T", AX291="N"), 0, IF($C291="DM", $T291, IF(OR(AX291="Y", AX291="IR"),$AM291,IF(AX291="C", IF($BI291="Y", IF($AF291="N/A", $Q291, $AF291), IF($AG291="N/A", $T291,$AG291)))))))</f>
        <v>12</v>
      </c>
      <c r="BQ291" s="16">
        <f>IF(AY291="R", $CA291, IF(OR(AY291="P", AY291="T", AY291="N"), 0, IF($C291="DM", $T291, IF(OR(AY291="Y", AY291="IR"),$AM291,IF(AY291="C", IF($BI291="Y", IF($AF291="N/A", $Q291, $AF291), IF($AG291="N/A", $T291,$AG291)))))))</f>
        <v>12</v>
      </c>
      <c r="BR291" s="16">
        <f>IF(AZ291="R", $CA291, IF(OR(AZ291="P", AZ291="T", AZ291="N"), 0, IF($C291="DM", $T291, IF(OR(AZ291="Y", AZ291="IR"),$AM291,IF(AZ291="C", IF($BI291="Y", IF($AF291="N/A", $Q291, $AF291), IF($AG291="N/A", $T291,$AG291)))))))</f>
        <v>12</v>
      </c>
      <c r="BS291" s="16">
        <f>IF(BA291="R", $CA291, IF(OR(BA291="P", BA291="T", BA291="N"), 0, IF($C291="DM", $T291, IF(OR(BA291="Y", BA291="IR"),$AM291,IF(BA291="C", IF($BI291="Y", IF($AF291="N/A", $Q291, $AF291), IF($AG291="N/A", $T291,$AG291)))))))</f>
        <v>12</v>
      </c>
      <c r="BT291" s="16">
        <f>IF(BB291="R", $CA291, IF(OR(BB291="P", BB291="T", BB291="N"), 0, IF($C291="DM", $T291, IF(OR(BB291="Y", BB291="IR"),$AM291,IF(BB291="C", IF($BI291="Y", IF($BA291="C", IF($AF291="N/A", $Q291, $AF291), IF($AF291="N/A", $T291, $AM291)), IF($AG291="N/A", $T291,$AG291)))))))</f>
        <v>12</v>
      </c>
      <c r="BU291" s="16">
        <f>IF(BC291="R", $CA291, IF(OR(BC291="P", BC291="T", BC291="N"), 0, IF($C291="DM", $T291, IF(OR(BC291="Y", BC291="IR"),$AM291,IF(BC291="C", IF($BI291="Y", IF($BA291="C", IF($AF291="N/A", $Q291, $AF291), IF($AF291="N/A", $T291, $AM291)), IF($AG291="N/A", $T291,$AG291)))))))</f>
        <v>12</v>
      </c>
      <c r="BV291" s="16">
        <f>IF(BD291="R", $CA291, IF(OR(BD291="P", BD291="T", BD291="N"), 0, IF($C291="DM", $T291, IF(OR(BD291="Y", BD291="IR"),$AM291,IF(BD291="C", IF($BI291="Y", IF($BA291="C", IF($AF291="N/A", $Q291, $AF291), IF($AF291="N/A", $T291, $AM291)), IF($AG291="N/A", $T291,$AG291)))))))</f>
        <v>12</v>
      </c>
      <c r="BW291" s="16">
        <f>IF(BE291="R", $CA291, IF(OR(BE291="P", BE291="T", BE291="N"), 0, IF($C291="DM", $T291, IF(OR(BE291="Y", BE291="IR"),$AM291,IF(BE291="C", IF($BI291="Y", IF($BA291="C", IF($AF291="N/A", $Q291, $AF291), IF($AF291="N/A", $T291, $AM291)), IF($AG291="N/A", $T291,$AG291)))))))</f>
        <v>12</v>
      </c>
      <c r="BX291" s="16">
        <f>IF(BF291="R", $CA291, IF(OR(BF291="P", BF291="T", BF291="N"), 0, IF($C291="DM", $T291, IF(OR(BF291="Y", BF291="IR"),$AM291,IF(BF291="C", IF($BI291="Y", IF($BA291="C", IF($AF291="N/A", $Q291, $AF291), IF($AF291="N/A", $T291, $AM291)), IF($AG291="N/A", $T291,$AG291)))))))</f>
        <v>12</v>
      </c>
      <c r="BY291" s="16">
        <f>IF(BG291="R", $CA291, IF(OR(BG291="P", BG291="T", BG291="N"), 0, IF($C291="DM", $T291, IF(OR(BG291="Y", BG291="IR"),$AM291,IF(BG291="C", IF($BI291="Y", IF($BA291="C", IF($AF291="N/A", $Q291, $AF291), IF($AF291="N/A", $T291, $AM291)), IF($AG291="N/A", $T291,$AG291)))))))</f>
        <v>12</v>
      </c>
      <c r="BZ291" s="16">
        <f>IF(BH291="R", $CA291, IF(OR(BH291="P", BH291="T", BH291="N"), 0, IF($C291="DM", $T291, IF(OR(BH291="Y", BH291="IR"),$AM291,IF(BH291="C", IF($BI291="Y", IF($BA291="C", IF($AF291="N/A", $Q291, $AF291), IF($AF291="N/A", $T291, $AM291)), IF($AG291="N/A", $T291,$AG291)))))))</f>
        <v>12</v>
      </c>
      <c r="CA291" s="15" t="s">
        <v>75</v>
      </c>
      <c r="CB291" s="16">
        <f>BZ291</f>
        <v>12</v>
      </c>
      <c r="CC291" s="15">
        <f>IF(OR($BH291="T", $BH291="R"), 0, IF($BH291="C", IF($BI291="Y", IF($BA291="C", 0, IF(AF291="N/A", Q291-T291, AF291-AG291)), IF($AF291="N/A", U291, AH291)), AN291))</f>
        <v>12</v>
      </c>
      <c r="CD291" s="15">
        <f>IF(OR($BH291="T", $BH291="R"), 0, IF($BH291="C", IF($BI291="Y", 0, IF($AF291="N/A", V291, AI291)), AO291))</f>
        <v>12</v>
      </c>
      <c r="CE291" s="15" t="str">
        <f>IF(OR($BH291="T", $BH291="R"), 0, IF($BH291="C", IF($BI291="Y", 0, IF($AF291="N/A", W291, AJ291)), AP291))</f>
        <v>N/A</v>
      </c>
      <c r="CF291" s="15" t="str">
        <f>IF(OR($BH291="T", $BH291="R"), 0, IF($BH291="C", IF($BI291="Y", 0, IF($AF291="N/A", X291, AK291)), AQ291))</f>
        <v>N/A</v>
      </c>
      <c r="CG291" t="str">
        <f>IF(AC291="N/A", "S:"&amp;L291&amp;" G:"&amp;M291&amp;" GR:"&amp;Q291, IF(AC291=0, "S:"&amp;L291&amp;" G:"&amp;M291&amp;" GR:"&amp;Q291, "S:"&amp;L291&amp;"/"&amp;AD291&amp;" G:"&amp;AE291&amp;" GR:"&amp;AF291))</f>
        <v>S:12 G:5 GR:0</v>
      </c>
    </row>
    <row r="292" spans="1:85" x14ac:dyDescent="0.25">
      <c r="A292" s="14">
        <v>5253</v>
      </c>
      <c r="B292" s="15" t="s">
        <v>2842</v>
      </c>
      <c r="C292" s="15" t="s">
        <v>63</v>
      </c>
      <c r="D292" s="15" t="s">
        <v>54</v>
      </c>
      <c r="E292" s="15">
        <f>VLOOKUP(B292, 'Rookie Year'!$A$2:$B$55679,2,FALSE)</f>
        <v>2023</v>
      </c>
      <c r="F292" s="15">
        <v>2023</v>
      </c>
      <c r="G292" s="15" t="s">
        <v>40</v>
      </c>
      <c r="H292" s="15" t="s">
        <v>2234</v>
      </c>
      <c r="I292" s="16">
        <v>1</v>
      </c>
      <c r="J292" s="15">
        <v>3</v>
      </c>
      <c r="K292" s="17">
        <f>IF(AND(G292&lt;&gt;"N",R292="N/A"), IF(I292&lt;4, 0, 0.25),IF(I292=1, IF(J292=1,0.25, 0.25), IF(I292&lt;13, 0.25, IF(I292&lt;26, 0.4, IF(I292&lt;51, 0.6, 0.75)))))</f>
        <v>0</v>
      </c>
      <c r="L292" s="16">
        <f>I292-M292</f>
        <v>1</v>
      </c>
      <c r="M292" s="16">
        <f>ROUNDUP(I292*K292,0)</f>
        <v>0</v>
      </c>
      <c r="N292" s="16">
        <f>M292*J292</f>
        <v>0</v>
      </c>
      <c r="O292" s="16">
        <v>0</v>
      </c>
      <c r="P292" s="16">
        <v>0</v>
      </c>
      <c r="Q292" s="16">
        <f>N292-O292-P292</f>
        <v>0</v>
      </c>
      <c r="R292" s="15" t="s">
        <v>75</v>
      </c>
      <c r="S292" s="15">
        <f>IF(R292="N/A", J292-($B$1-F292), J292-($B$1-R292))</f>
        <v>2</v>
      </c>
      <c r="T292" s="16">
        <v>0</v>
      </c>
      <c r="U292" s="16">
        <v>0</v>
      </c>
      <c r="V292" s="16" t="str">
        <f>IF($S292&lt;3, "N/A", $M292)</f>
        <v>N/A</v>
      </c>
      <c r="W292" s="16" t="str">
        <f>IF($S292&lt;4, "N/A", $M292)</f>
        <v>N/A</v>
      </c>
      <c r="X292" s="16" t="str">
        <f>IF($S292&lt;5, "N/A", $M292)</f>
        <v>N/A</v>
      </c>
      <c r="Y292" s="15" t="str">
        <f>IF(SUM(T292:X292)&lt;&gt;Q292, "CHECK", "OK")</f>
        <v>OK</v>
      </c>
      <c r="Z292" s="15" t="str">
        <f>IF(F292=$B$1, "No", IF(S292=1, "Yes", "No"))</f>
        <v>No</v>
      </c>
      <c r="AA292" s="18" t="str">
        <f>IF(C292="DM", "N/A", IF(Z292="No","N/A",VLOOKUP(B292,'Extension List'!$A$3:$R$1972,18,FALSE)))</f>
        <v>N/A</v>
      </c>
      <c r="AB292" s="15" t="str">
        <f>IF(C292="DM", "N/A", IF(Z292="No","N/A",VLOOKUP(B292,'Extension List'!$A$3:$T$1972,20,FALSE)))</f>
        <v>N/A</v>
      </c>
      <c r="AC292" s="15" t="str">
        <f>IF(AA292="N/A", "N/A", 0)</f>
        <v>N/A</v>
      </c>
      <c r="AD292" s="16" t="str">
        <f>IF(AE292="N/A", "N/A", AA292-AE292)</f>
        <v>N/A</v>
      </c>
      <c r="AE292" s="16" t="str">
        <f>IF(AA292="N/A", "N/A", IF(AC292&gt;0, IF(AA292&lt;13, ROUNDUP(0.25*AA292,0), IF(AA292&lt;26, ROUNDUP(0.4*AA292,0), IF(AA292&lt;51, ROUNDUP(0.6*AA292,0), ROUNDUP(0.75*AA292,0)))), "N/A"))</f>
        <v>N/A</v>
      </c>
      <c r="AF292" s="16" t="str">
        <f>IF(AD292="N/A","N/A", (AE292*AC292)+Q292)</f>
        <v>N/A</v>
      </c>
      <c r="AG292" s="16" t="str">
        <f>IF($AF292="N/A", "N/A", "TBC")</f>
        <v>N/A</v>
      </c>
      <c r="AH292" s="16" t="str">
        <f>IF($AF292="N/A", "N/A", "TBC")</f>
        <v>N/A</v>
      </c>
      <c r="AI292" s="16" t="str">
        <f>IF($AF292="N/A","N/A",IF(AC292&gt;1,"TBC","N/A"))</f>
        <v>N/A</v>
      </c>
      <c r="AJ292" s="16" t="str">
        <f>IF($AF292="N/A","N/A",IF(AC292&gt;2,"TBC","N/A"))</f>
        <v>N/A</v>
      </c>
      <c r="AK292" s="16" t="str">
        <f>IF($AF292="N/A","N/A",IF(AC292&gt;3,"TBC","N/A"))</f>
        <v>N/A</v>
      </c>
      <c r="AL292" s="16" t="str">
        <f>IF(AC292="N/A","N/A",IF(AC292&gt;0,IF(SUM(AG292:AK292)&lt;&gt;AF292,"CHECK","OK"),"N/A"))</f>
        <v>N/A</v>
      </c>
      <c r="AM292" s="16">
        <f>IF(AD292="N/A", L292+T292, L292+AG292)</f>
        <v>1</v>
      </c>
      <c r="AN292" s="16">
        <f>IF(AD292="N/A", IF(U292="N/A", "N/A", L292+U292), AD292+AH292)</f>
        <v>1</v>
      </c>
      <c r="AO292" s="16" t="str">
        <f>IF(AD292="N/A", IF(V292="N/A", "N/A", L292+V292), IF(AI292="N/A", "N/A", AD292+AI292))</f>
        <v>N/A</v>
      </c>
      <c r="AP292" s="16" t="str">
        <f>IF(AD292="N/A", IF(W292="N/A", "N/A", L292+W292), IF(AJ292="N/A", "N/A", AD292+AJ292))</f>
        <v>N/A</v>
      </c>
      <c r="AQ292" s="16" t="str">
        <f>IF(AD292="N/A", IF(X292="N/A", "N/A", L292+X292), IF(AK292="N/A", "N/A", AD292+AK292))</f>
        <v>N/A</v>
      </c>
      <c r="AR292" s="15" t="s">
        <v>66</v>
      </c>
      <c r="AS292" s="15" t="s">
        <v>66</v>
      </c>
      <c r="AT292" s="15" t="s">
        <v>66</v>
      </c>
      <c r="AU292" s="15" t="s">
        <v>66</v>
      </c>
      <c r="AV292" s="15" t="s">
        <v>66</v>
      </c>
      <c r="AW292" s="15" t="s">
        <v>66</v>
      </c>
      <c r="AX292" s="15" t="s">
        <v>66</v>
      </c>
      <c r="AY292" s="15" t="s">
        <v>66</v>
      </c>
      <c r="AZ292" s="15" t="s">
        <v>66</v>
      </c>
      <c r="BA292" s="15" t="s">
        <v>66</v>
      </c>
      <c r="BB292" s="15" t="s">
        <v>66</v>
      </c>
      <c r="BC292" s="15" t="s">
        <v>66</v>
      </c>
      <c r="BD292" s="15" t="s">
        <v>66</v>
      </c>
      <c r="BE292" s="15" t="s">
        <v>66</v>
      </c>
      <c r="BF292" s="15" t="s">
        <v>66</v>
      </c>
      <c r="BG292" s="15" t="s">
        <v>66</v>
      </c>
      <c r="BH292" s="15" t="s">
        <v>66</v>
      </c>
      <c r="BI292" s="15"/>
      <c r="BJ292" s="16">
        <f>IF(AR292="R", $CA292, IF(OR(AR292="P", AR292="T", AR292="N"), 0, IF($C292="DM", $T292, IF(OR(AR292="Y", AR292="IR"),$AM292,IF(AR292="C", IF($BI292="Y", IF($AF292="N/A", $Q292, $AF292), IF($AG292="N/A", $T292,$AG292)))))))</f>
        <v>0</v>
      </c>
      <c r="BK292" s="16">
        <f>IF(AS292="R", $CA292, IF(OR(AS292="P", AS292="T", AS292="N"), 0, IF($C292="DM", $T292, IF(OR(AS292="Y", AS292="IR"),$AM292,IF(AS292="C", IF($BI292="Y", IF($AF292="N/A", $Q292, $AF292), IF($AG292="N/A", $T292,$AG292)))))))</f>
        <v>0</v>
      </c>
      <c r="BL292" s="16">
        <f>IF(AT292="R", $CA292, IF(OR(AT292="P", AT292="T", AT292="N"), 0, IF($C292="DM", $T292, IF(OR(AT292="Y", AT292="IR"),$AM292,IF(AT292="C", IF($BI292="Y", IF($AF292="N/A", $Q292, $AF292), IF($AG292="N/A", $T292,$AG292)))))))</f>
        <v>0</v>
      </c>
      <c r="BM292" s="16">
        <f>IF(AU292="R", $CA292, IF(OR(AU292="P", AU292="T", AU292="N"), 0, IF($C292="DM", $T292, IF(OR(AU292="Y", AU292="IR"),$AM292,IF(AU292="C", IF($BI292="Y", IF($AF292="N/A", $Q292, $AF292), IF($AG292="N/A", $T292,$AG292)))))))</f>
        <v>0</v>
      </c>
      <c r="BN292" s="16">
        <f>IF(AV292="R", $CA292, IF(OR(AV292="P", AV292="T", AV292="N"), 0, IF($C292="DM", $T292, IF(OR(AV292="Y", AV292="IR"),$AM292,IF(AV292="C", IF($BI292="Y", IF($AF292="N/A", $Q292, $AF292), IF($AG292="N/A", $T292,$AG292)))))))</f>
        <v>0</v>
      </c>
      <c r="BO292" s="16">
        <f>IF(AW292="R", $CA292, IF(OR(AW292="P", AW292="T", AW292="N"), 0, IF($C292="DM", $T292, IF(OR(AW292="Y", AW292="IR"),$AM292,IF(AW292="C", IF($BI292="Y", IF($AF292="N/A", $Q292, $AF292), IF($AG292="N/A", $T292,$AG292)))))))</f>
        <v>0</v>
      </c>
      <c r="BP292" s="16">
        <f>IF(AX292="R", $CA292, IF(OR(AX292="P", AX292="T", AX292="N"), 0, IF($C292="DM", $T292, IF(OR(AX292="Y", AX292="IR"),$AM292,IF(AX292="C", IF($BI292="Y", IF($AF292="N/A", $Q292, $AF292), IF($AG292="N/A", $T292,$AG292)))))))</f>
        <v>0</v>
      </c>
      <c r="BQ292" s="16">
        <f>IF(AY292="R", $CA292, IF(OR(AY292="P", AY292="T", AY292="N"), 0, IF($C292="DM", $T292, IF(OR(AY292="Y", AY292="IR"),$AM292,IF(AY292="C", IF($BI292="Y", IF($AF292="N/A", $Q292, $AF292), IF($AG292="N/A", $T292,$AG292)))))))</f>
        <v>0</v>
      </c>
      <c r="BR292" s="16">
        <f>IF(AZ292="R", $CA292, IF(OR(AZ292="P", AZ292="T", AZ292="N"), 0, IF($C292="DM", $T292, IF(OR(AZ292="Y", AZ292="IR"),$AM292,IF(AZ292="C", IF($BI292="Y", IF($AF292="N/A", $Q292, $AF292), IF($AG292="N/A", $T292,$AG292)))))))</f>
        <v>0</v>
      </c>
      <c r="BS292" s="16">
        <f>IF(BA292="R", $CA292, IF(OR(BA292="P", BA292="T", BA292="N"), 0, IF($C292="DM", $T292, IF(OR(BA292="Y", BA292="IR"),$AM292,IF(BA292="C", IF($BI292="Y", IF($AF292="N/A", $Q292, $AF292), IF($AG292="N/A", $T292,$AG292)))))))</f>
        <v>0</v>
      </c>
      <c r="BT292" s="16">
        <f>IF(BB292="R", $CA292, IF(OR(BB292="P", BB292="T", BB292="N"), 0, IF($C292="DM", $T292, IF(OR(BB292="Y", BB292="IR"),$AM292,IF(BB292="C", IF($BI292="Y", IF($BA292="C", IF($AF292="N/A", $Q292, $AF292), IF($AF292="N/A", $T292, $AM292)), IF($AG292="N/A", $T292,$AG292)))))))</f>
        <v>0</v>
      </c>
      <c r="BU292" s="16">
        <f>IF(BC292="R", $CA292, IF(OR(BC292="P", BC292="T", BC292="N"), 0, IF($C292="DM", $T292, IF(OR(BC292="Y", BC292="IR"),$AM292,IF(BC292="C", IF($BI292="Y", IF($BA292="C", IF($AF292="N/A", $Q292, $AF292), IF($AF292="N/A", $T292, $AM292)), IF($AG292="N/A", $T292,$AG292)))))))</f>
        <v>0</v>
      </c>
      <c r="BV292" s="16">
        <f>IF(BD292="R", $CA292, IF(OR(BD292="P", BD292="T", BD292="N"), 0, IF($C292="DM", $T292, IF(OR(BD292="Y", BD292="IR"),$AM292,IF(BD292="C", IF($BI292="Y", IF($BA292="C", IF($AF292="N/A", $Q292, $AF292), IF($AF292="N/A", $T292, $AM292)), IF($AG292="N/A", $T292,$AG292)))))))</f>
        <v>0</v>
      </c>
      <c r="BW292" s="16">
        <f>IF(BE292="R", $CA292, IF(OR(BE292="P", BE292="T", BE292="N"), 0, IF($C292="DM", $T292, IF(OR(BE292="Y", BE292="IR"),$AM292,IF(BE292="C", IF($BI292="Y", IF($BA292="C", IF($AF292="N/A", $Q292, $AF292), IF($AF292="N/A", $T292, $AM292)), IF($AG292="N/A", $T292,$AG292)))))))</f>
        <v>0</v>
      </c>
      <c r="BX292" s="16">
        <f>IF(BF292="R", $CA292, IF(OR(BF292="P", BF292="T", BF292="N"), 0, IF($C292="DM", $T292, IF(OR(BF292="Y", BF292="IR"),$AM292,IF(BF292="C", IF($BI292="Y", IF($BA292="C", IF($AF292="N/A", $Q292, $AF292), IF($AF292="N/A", $T292, $AM292)), IF($AG292="N/A", $T292,$AG292)))))))</f>
        <v>0</v>
      </c>
      <c r="BY292" s="16">
        <f>IF(BG292="R", $CA292, IF(OR(BG292="P", BG292="T", BG292="N"), 0, IF($C292="DM", $T292, IF(OR(BG292="Y", BG292="IR"),$AM292,IF(BG292="C", IF($BI292="Y", IF($BA292="C", IF($AF292="N/A", $Q292, $AF292), IF($AF292="N/A", $T292, $AM292)), IF($AG292="N/A", $T292,$AG292)))))))</f>
        <v>0</v>
      </c>
      <c r="BZ292" s="16">
        <f>IF(BH292="R", $CA292, IF(OR(BH292="P", BH292="T", BH292="N"), 0, IF($C292="DM", $T292, IF(OR(BH292="Y", BH292="IR"),$AM292,IF(BH292="C", IF($BI292="Y", IF($BA292="C", IF($AF292="N/A", $Q292, $AF292), IF($AF292="N/A", $T292, $AM292)), IF($AG292="N/A", $T292,$AG292)))))))</f>
        <v>0</v>
      </c>
      <c r="CA292" s="15" t="s">
        <v>75</v>
      </c>
      <c r="CB292" s="16">
        <f>BZ292</f>
        <v>0</v>
      </c>
      <c r="CC292" s="15">
        <f>IF(OR($BH292="T", $BH292="R"), 0, IF($BH292="C", IF($BI292="Y", IF($BA292="C", 0, IF(AF292="N/A", Q292-T292, AF292-AG292)), IF($AF292="N/A", U292, AH292)), AN292))</f>
        <v>1</v>
      </c>
      <c r="CD292" s="15" t="str">
        <f>IF(OR($BH292="T", $BH292="R"), 0, IF($BH292="C", IF($BI292="Y", 0, IF($AF292="N/A", V292, AI292)), AO292))</f>
        <v>N/A</v>
      </c>
      <c r="CE292" s="15" t="str">
        <f>IF(OR($BH292="T", $BH292="R"), 0, IF($BH292="C", IF($BI292="Y", 0, IF($AF292="N/A", W292, AJ292)), AP292))</f>
        <v>N/A</v>
      </c>
      <c r="CF292" s="15" t="str">
        <f>IF(OR($BH292="T", $BH292="R"), 0, IF($BH292="C", IF($BI292="Y", 0, IF($AF292="N/A", X292, AK292)), AQ292))</f>
        <v>N/A</v>
      </c>
      <c r="CG292" t="str">
        <f>IF(AC292="N/A", "S:"&amp;L292&amp;" G:"&amp;M292&amp;" GR:"&amp;Q292, IF(AC292=0, "S:"&amp;L292&amp;" G:"&amp;M292&amp;" GR:"&amp;Q292, "S:"&amp;L292&amp;"/"&amp;AD292&amp;" G:"&amp;AE292&amp;" GR:"&amp;AF292))</f>
        <v>S:1 G:0 GR:0</v>
      </c>
    </row>
    <row r="293" spans="1:85" x14ac:dyDescent="0.25">
      <c r="A293" s="14">
        <v>2532</v>
      </c>
      <c r="B293" s="15" t="s">
        <v>1025</v>
      </c>
      <c r="C293" s="15" t="s">
        <v>63</v>
      </c>
      <c r="D293" s="15" t="s">
        <v>54</v>
      </c>
      <c r="E293" s="15">
        <f>VLOOKUP(B293, 'Rookie Year'!$A$2:$B$55679,2,FALSE)</f>
        <v>2018</v>
      </c>
      <c r="F293" s="15">
        <v>2018</v>
      </c>
      <c r="G293" s="15" t="s">
        <v>40</v>
      </c>
      <c r="H293" s="15" t="s">
        <v>1927</v>
      </c>
      <c r="I293" s="16">
        <v>17</v>
      </c>
      <c r="J293" s="15">
        <v>4</v>
      </c>
      <c r="K293" s="17">
        <f>IF(AND(G293&lt;&gt;"N",R293="N/A"), IF(I293&lt;4, 0, 0.25),IF(I293=1, IF(J293=1,0.25, 0.25), IF(I293&lt;13, 0.25, IF(I293&lt;26, 0.4, IF(I293&lt;51, 0.6, 0.75)))))</f>
        <v>0.4</v>
      </c>
      <c r="L293" s="16">
        <f>I293-M293</f>
        <v>10</v>
      </c>
      <c r="M293" s="16">
        <f>ROUNDUP(I293*K293,0)</f>
        <v>7</v>
      </c>
      <c r="N293" s="16">
        <f>M293*J293</f>
        <v>28</v>
      </c>
      <c r="O293" s="16">
        <v>28</v>
      </c>
      <c r="P293" s="16">
        <v>0</v>
      </c>
      <c r="Q293" s="16">
        <f>N293-O293-P293</f>
        <v>0</v>
      </c>
      <c r="R293" s="15">
        <v>2021</v>
      </c>
      <c r="S293" s="15">
        <f>IF(R293="N/A", J293-($B$1-F293), J293-($B$1-R293))</f>
        <v>1</v>
      </c>
      <c r="T293" s="16">
        <v>0</v>
      </c>
      <c r="U293" s="16" t="str">
        <f>IF($S293&lt;2, "N/A", $M293)</f>
        <v>N/A</v>
      </c>
      <c r="V293" s="16" t="str">
        <f>IF($S293&lt;3, "N/A", $M293)</f>
        <v>N/A</v>
      </c>
      <c r="W293" s="16" t="str">
        <f>IF($S293&lt;4, "N/A", $M293)</f>
        <v>N/A</v>
      </c>
      <c r="X293" s="16" t="str">
        <f>IF($S293&lt;5, "N/A", $M293)</f>
        <v>N/A</v>
      </c>
      <c r="Y293" s="15" t="str">
        <f>IF(SUM(T293:X293)&lt;&gt;Q293, "CHECK", "OK")</f>
        <v>OK</v>
      </c>
      <c r="Z293" s="15" t="str">
        <f>IF(F293=$B$1, "No", IF(S293=1, "Yes", "No"))</f>
        <v>Yes</v>
      </c>
      <c r="AA293" s="18">
        <f>IF(C293="DM", "N/A", IF(Z293="No","N/A",VLOOKUP(B293,'Extension List'!$A$3:$R$1972,18,FALSE)))</f>
        <v>42</v>
      </c>
      <c r="AB293" s="15">
        <f>IF(C293="DM", "N/A", IF(Z293="No","N/A",VLOOKUP(B293,'Extension List'!$A$3:$T$1972,20,FALSE)))</f>
        <v>4</v>
      </c>
      <c r="AC293" s="15">
        <f>IF(AA293="N/A", "N/A", 0)</f>
        <v>0</v>
      </c>
      <c r="AD293" s="16" t="str">
        <f>IF(AE293="N/A", "N/A", AA293-AE293)</f>
        <v>N/A</v>
      </c>
      <c r="AE293" s="16" t="str">
        <f>IF(AA293="N/A", "N/A", IF(AC293&gt;0, IF(AA293&lt;13, ROUNDUP(0.25*AA293,0), IF(AA293&lt;26, ROUNDUP(0.4*AA293,0), IF(AA293&lt;51, ROUNDUP(0.6*AA293,0), ROUNDUP(0.75*AA293,0)))), "N/A"))</f>
        <v>N/A</v>
      </c>
      <c r="AF293" s="16" t="str">
        <f>IF(AD293="N/A","N/A", (AE293*AC293)+Q293)</f>
        <v>N/A</v>
      </c>
      <c r="AG293" s="16" t="str">
        <f>IF($AF293="N/A", "N/A", "TBC")</f>
        <v>N/A</v>
      </c>
      <c r="AH293" s="16" t="str">
        <f>IF($AF293="N/A", "N/A", "TBC")</f>
        <v>N/A</v>
      </c>
      <c r="AI293" s="16" t="str">
        <f>IF($AF293="N/A","N/A",IF(AC293&gt;1,"TBC","N/A"))</f>
        <v>N/A</v>
      </c>
      <c r="AJ293" s="16" t="str">
        <f>IF($AF293="N/A","N/A",IF(AC293&gt;2,"TBC","N/A"))</f>
        <v>N/A</v>
      </c>
      <c r="AK293" s="16" t="str">
        <f>IF($AF293="N/A","N/A",IF(AC293&gt;3,"TBC","N/A"))</f>
        <v>N/A</v>
      </c>
      <c r="AL293" s="16" t="str">
        <f>IF(AC293="N/A","N/A",IF(AC293&gt;0,IF(SUM(AG293:AK293)&lt;&gt;AF293,"CHECK","OK"),"N/A"))</f>
        <v>N/A</v>
      </c>
      <c r="AM293" s="16">
        <f>IF(AD293="N/A", L293+T293, L293+AG293)</f>
        <v>10</v>
      </c>
      <c r="AN293" s="16" t="str">
        <f>IF(AD293="N/A", IF(U293="N/A", "N/A", L293+U293), AD293+AH293)</f>
        <v>N/A</v>
      </c>
      <c r="AO293" s="16" t="str">
        <f>IF(AD293="N/A", IF(V293="N/A", "N/A", L293+V293), IF(AI293="N/A", "N/A", AD293+AI293))</f>
        <v>N/A</v>
      </c>
      <c r="AP293" s="16" t="str">
        <f>IF(AD293="N/A", IF(W293="N/A", "N/A", L293+W293), IF(AJ293="N/A", "N/A", AD293+AJ293))</f>
        <v>N/A</v>
      </c>
      <c r="AQ293" s="16" t="str">
        <f>IF(AD293="N/A", IF(X293="N/A", "N/A", L293+X293), IF(AK293="N/A", "N/A", AD293+AK293))</f>
        <v>N/A</v>
      </c>
      <c r="AR293" s="15" t="s">
        <v>40</v>
      </c>
      <c r="AS293" s="15" t="s">
        <v>40</v>
      </c>
      <c r="AT293" s="15" t="s">
        <v>40</v>
      </c>
      <c r="AU293" s="15" t="s">
        <v>40</v>
      </c>
      <c r="AV293" s="15" t="s">
        <v>40</v>
      </c>
      <c r="AW293" s="15" t="s">
        <v>40</v>
      </c>
      <c r="AX293" s="15" t="s">
        <v>40</v>
      </c>
      <c r="AY293" s="15" t="s">
        <v>40</v>
      </c>
      <c r="AZ293" s="15" t="s">
        <v>48</v>
      </c>
      <c r="BA293" s="15" t="s">
        <v>48</v>
      </c>
      <c r="BB293" s="15" t="s">
        <v>48</v>
      </c>
      <c r="BC293" s="15" t="s">
        <v>48</v>
      </c>
      <c r="BD293" s="15" t="s">
        <v>48</v>
      </c>
      <c r="BE293" s="15" t="s">
        <v>48</v>
      </c>
      <c r="BF293" s="15" t="s">
        <v>48</v>
      </c>
      <c r="BG293" s="15" t="s">
        <v>48</v>
      </c>
      <c r="BH293" s="15" t="s">
        <v>48</v>
      </c>
      <c r="BI293" s="15"/>
      <c r="BJ293" s="16">
        <f>IF(AR293="R", $CA293, IF(OR(AR293="P", AR293="T", AR293="N"), 0, IF($C293="DM", $T293, IF(OR(AR293="Y", AR293="IR"),$AM293,IF(AR293="C", IF($BI293="Y", IF($AF293="N/A", $Q293, $AF293), IF($AG293="N/A", $T293,$AG293)))))))</f>
        <v>10</v>
      </c>
      <c r="BK293" s="16">
        <f>IF(AS293="R", $CA293, IF(OR(AS293="P", AS293="T", AS293="N"), 0, IF($C293="DM", $T293, IF(OR(AS293="Y", AS293="IR"),$AM293,IF(AS293="C", IF($BI293="Y", IF($AF293="N/A", $Q293, $AF293), IF($AG293="N/A", $T293,$AG293)))))))</f>
        <v>10</v>
      </c>
      <c r="BL293" s="16">
        <f>IF(AT293="R", $CA293, IF(OR(AT293="P", AT293="T", AT293="N"), 0, IF($C293="DM", $T293, IF(OR(AT293="Y", AT293="IR"),$AM293,IF(AT293="C", IF($BI293="Y", IF($AF293="N/A", $Q293, $AF293), IF($AG293="N/A", $T293,$AG293)))))))</f>
        <v>10</v>
      </c>
      <c r="BM293" s="16">
        <f>IF(AU293="R", $CA293, IF(OR(AU293="P", AU293="T", AU293="N"), 0, IF($C293="DM", $T293, IF(OR(AU293="Y", AU293="IR"),$AM293,IF(AU293="C", IF($BI293="Y", IF($AF293="N/A", $Q293, $AF293), IF($AG293="N/A", $T293,$AG293)))))))</f>
        <v>10</v>
      </c>
      <c r="BN293" s="16">
        <f>IF(AV293="R", $CA293, IF(OR(AV293="P", AV293="T", AV293="N"), 0, IF($C293="DM", $T293, IF(OR(AV293="Y", AV293="IR"),$AM293,IF(AV293="C", IF($BI293="Y", IF($AF293="N/A", $Q293, $AF293), IF($AG293="N/A", $T293,$AG293)))))))</f>
        <v>10</v>
      </c>
      <c r="BO293" s="16">
        <f>IF(AW293="R", $CA293, IF(OR(AW293="P", AW293="T", AW293="N"), 0, IF($C293="DM", $T293, IF(OR(AW293="Y", AW293="IR"),$AM293,IF(AW293="C", IF($BI293="Y", IF($AF293="N/A", $Q293, $AF293), IF($AG293="N/A", $T293,$AG293)))))))</f>
        <v>10</v>
      </c>
      <c r="BP293" s="16">
        <f>IF(AX293="R", $CA293, IF(OR(AX293="P", AX293="T", AX293="N"), 0, IF($C293="DM", $T293, IF(OR(AX293="Y", AX293="IR"),$AM293,IF(AX293="C", IF($BI293="Y", IF($AF293="N/A", $Q293, $AF293), IF($AG293="N/A", $T293,$AG293)))))))</f>
        <v>10</v>
      </c>
      <c r="BQ293" s="16">
        <f>IF(AY293="R", $CA293, IF(OR(AY293="P", AY293="T", AY293="N"), 0, IF($C293="DM", $T293, IF(OR(AY293="Y", AY293="IR"),$AM293,IF(AY293="C", IF($BI293="Y", IF($AF293="N/A", $Q293, $AF293), IF($AG293="N/A", $T293,$AG293)))))))</f>
        <v>10</v>
      </c>
      <c r="BR293" s="16">
        <f>IF(AZ293="R", $CA293, IF(OR(AZ293="P", AZ293="T", AZ293="N"), 0, IF($C293="DM", $T293, IF(OR(AZ293="Y", AZ293="IR"),$AM293,IF(AZ293="C", IF($BI293="Y", IF($AF293="N/A", $Q293, $AF293), IF($AG293="N/A", $T293,$AG293)))))))</f>
        <v>10</v>
      </c>
      <c r="BS293" s="16">
        <f>IF(BA293="R", $CA293, IF(OR(BA293="P", BA293="T", BA293="N"), 0, IF($C293="DM", $T293, IF(OR(BA293="Y", BA293="IR"),$AM293,IF(BA293="C", IF($BI293="Y", IF($AF293="N/A", $Q293, $AF293), IF($AG293="N/A", $T293,$AG293)))))))</f>
        <v>10</v>
      </c>
      <c r="BT293" s="16">
        <f>IF(BB293="R", $CA293, IF(OR(BB293="P", BB293="T", BB293="N"), 0, IF($C293="DM", $T293, IF(OR(BB293="Y", BB293="IR"),$AM293,IF(BB293="C", IF($BI293="Y", IF($BA293="C", IF($AF293="N/A", $Q293, $AF293), IF($AF293="N/A", $T293, $AM293)), IF($AG293="N/A", $T293,$AG293)))))))</f>
        <v>10</v>
      </c>
      <c r="BU293" s="16">
        <f>IF(BC293="R", $CA293, IF(OR(BC293="P", BC293="T", BC293="N"), 0, IF($C293="DM", $T293, IF(OR(BC293="Y", BC293="IR"),$AM293,IF(BC293="C", IF($BI293="Y", IF($BA293="C", IF($AF293="N/A", $Q293, $AF293), IF($AF293="N/A", $T293, $AM293)), IF($AG293="N/A", $T293,$AG293)))))))</f>
        <v>10</v>
      </c>
      <c r="BV293" s="16">
        <f>IF(BD293="R", $CA293, IF(OR(BD293="P", BD293="T", BD293="N"), 0, IF($C293="DM", $T293, IF(OR(BD293="Y", BD293="IR"),$AM293,IF(BD293="C", IF($BI293="Y", IF($BA293="C", IF($AF293="N/A", $Q293, $AF293), IF($AF293="N/A", $T293, $AM293)), IF($AG293="N/A", $T293,$AG293)))))))</f>
        <v>10</v>
      </c>
      <c r="BW293" s="16">
        <f>IF(BE293="R", $CA293, IF(OR(BE293="P", BE293="T", BE293="N"), 0, IF($C293="DM", $T293, IF(OR(BE293="Y", BE293="IR"),$AM293,IF(BE293="C", IF($BI293="Y", IF($BA293="C", IF($AF293="N/A", $Q293, $AF293), IF($AF293="N/A", $T293, $AM293)), IF($AG293="N/A", $T293,$AG293)))))))</f>
        <v>10</v>
      </c>
      <c r="BX293" s="16">
        <f>IF(BF293="R", $CA293, IF(OR(BF293="P", BF293="T", BF293="N"), 0, IF($C293="DM", $T293, IF(OR(BF293="Y", BF293="IR"),$AM293,IF(BF293="C", IF($BI293="Y", IF($BA293="C", IF($AF293="N/A", $Q293, $AF293), IF($AF293="N/A", $T293, $AM293)), IF($AG293="N/A", $T293,$AG293)))))))</f>
        <v>10</v>
      </c>
      <c r="BY293" s="16">
        <f>IF(BG293="R", $CA293, IF(OR(BG293="P", BG293="T", BG293="N"), 0, IF($C293="DM", $T293, IF(OR(BG293="Y", BG293="IR"),$AM293,IF(BG293="C", IF($BI293="Y", IF($BA293="C", IF($AF293="N/A", $Q293, $AF293), IF($AF293="N/A", $T293, $AM293)), IF($AG293="N/A", $T293,$AG293)))))))</f>
        <v>10</v>
      </c>
      <c r="BZ293" s="16">
        <f>IF(BH293="R", $CA293, IF(OR(BH293="P", BH293="T", BH293="N"), 0, IF($C293="DM", $T293, IF(OR(BH293="Y", BH293="IR"),$AM293,IF(BH293="C", IF($BI293="Y", IF($BA293="C", IF($AF293="N/A", $Q293, $AF293), IF($AF293="N/A", $T293, $AM293)), IF($AG293="N/A", $T293,$AG293)))))))</f>
        <v>10</v>
      </c>
      <c r="CA293" s="15" t="s">
        <v>75</v>
      </c>
      <c r="CB293" s="16">
        <f>BZ293</f>
        <v>10</v>
      </c>
      <c r="CC293" s="15" t="str">
        <f>IF(OR($BH293="T", $BH293="R"), 0, IF($BH293="C", IF($BI293="Y", IF($BA293="C", 0, IF(AF293="N/A", Q293-T293, AF293-AG293)), IF($AF293="N/A", U293, AH293)), AN293))</f>
        <v>N/A</v>
      </c>
      <c r="CD293" s="15" t="str">
        <f>IF(OR($BH293="T", $BH293="R"), 0, IF($BH293="C", IF($BI293="Y", 0, IF($AF293="N/A", V293, AI293)), AO293))</f>
        <v>N/A</v>
      </c>
      <c r="CE293" s="15" t="str">
        <f>IF(OR($BH293="T", $BH293="R"), 0, IF($BH293="C", IF($BI293="Y", 0, IF($AF293="N/A", W293, AJ293)), AP293))</f>
        <v>N/A</v>
      </c>
      <c r="CF293" s="15" t="str">
        <f>IF(OR($BH293="T", $BH293="R"), 0, IF($BH293="C", IF($BI293="Y", 0, IF($AF293="N/A", X293, AK293)), AQ293))</f>
        <v>N/A</v>
      </c>
      <c r="CG293" t="str">
        <f>IF(AC293="N/A", "S:"&amp;L293&amp;" G:"&amp;M293&amp;" GR:"&amp;Q293, IF(AC293=0, "S:"&amp;L293&amp;" G:"&amp;M293&amp;" GR:"&amp;Q293, "S:"&amp;L293&amp;"/"&amp;AD293&amp;" G:"&amp;AE293&amp;" GR:"&amp;AF293))</f>
        <v>S:10 G:7 GR:0</v>
      </c>
    </row>
    <row r="294" spans="1:85" x14ac:dyDescent="0.25">
      <c r="A294" s="14">
        <v>5518</v>
      </c>
      <c r="B294" s="15" t="s">
        <v>1087</v>
      </c>
      <c r="C294" s="15" t="s">
        <v>63</v>
      </c>
      <c r="D294" s="15" t="s">
        <v>54</v>
      </c>
      <c r="E294" s="15">
        <f>VLOOKUP(B294, 'Rookie Year'!$A$2:$B$55679,2,FALSE)</f>
        <v>2015</v>
      </c>
      <c r="F294" s="15">
        <v>2024</v>
      </c>
      <c r="G294" s="15" t="s">
        <v>42</v>
      </c>
      <c r="H294" s="15" t="s">
        <v>1928</v>
      </c>
      <c r="I294" s="16">
        <v>4</v>
      </c>
      <c r="J294" s="15">
        <v>1</v>
      </c>
      <c r="K294" s="17">
        <f>IF(AND(G294&lt;&gt;"N",R294="N/A"), IF(I294&lt;4, 0, 0.25),IF(I294=1, IF(J294=1,0.25, 0.25), IF(I294&lt;13, 0.25, IF(I294&lt;26, 0.4, IF(I294&lt;51, 0.6, 0.75)))))</f>
        <v>0.25</v>
      </c>
      <c r="L294" s="16">
        <f>I294-M294</f>
        <v>3</v>
      </c>
      <c r="M294" s="16">
        <f>ROUNDUP(I294*K294,0)</f>
        <v>1</v>
      </c>
      <c r="N294" s="16">
        <f>M294*J294</f>
        <v>1</v>
      </c>
      <c r="O294" s="16">
        <v>0</v>
      </c>
      <c r="P294" s="16">
        <v>0</v>
      </c>
      <c r="Q294" s="16">
        <f>N294-O294-P294</f>
        <v>1</v>
      </c>
      <c r="R294" s="15" t="s">
        <v>75</v>
      </c>
      <c r="S294" s="15">
        <f>IF(R294="N/A", J294-($B$1-F294), J294-($B$1-R294))</f>
        <v>1</v>
      </c>
      <c r="T294" s="16">
        <f>IF($S294&lt;1, "N/A", $M294)</f>
        <v>1</v>
      </c>
      <c r="U294" s="16" t="str">
        <f>IF($S294&lt;2, "N/A", $M294)</f>
        <v>N/A</v>
      </c>
      <c r="V294" s="16" t="str">
        <f>IF($S294&lt;3, "N/A", $M294)</f>
        <v>N/A</v>
      </c>
      <c r="W294" s="16" t="str">
        <f>IF($S294&lt;4, "N/A", $M294)</f>
        <v>N/A</v>
      </c>
      <c r="X294" s="16" t="str">
        <f>IF($S294&lt;5, "N/A", $M294)</f>
        <v>N/A</v>
      </c>
      <c r="Y294" s="15" t="str">
        <f>IF(SUM(T294:X294)&lt;&gt;Q294, "CHECK", "OK")</f>
        <v>OK</v>
      </c>
      <c r="Z294" s="15" t="str">
        <f>IF(F294=$B$1, "No", IF(S294=1, "Yes", "No"))</f>
        <v>No</v>
      </c>
      <c r="AA294" s="18" t="str">
        <f>IF(C294="DM", "N/A", IF(Z294="No","N/A",VLOOKUP(B294,'Extension List'!$A$3:$R$1972,18,FALSE)))</f>
        <v>N/A</v>
      </c>
      <c r="AB294" s="15" t="str">
        <f>IF(C294="DM", "N/A", IF(Z294="No","N/A",VLOOKUP(B294,'Extension List'!$A$3:$T$1972,20,FALSE)))</f>
        <v>N/A</v>
      </c>
      <c r="AC294" s="15" t="str">
        <f>IF(AA294="N/A", "N/A", 0)</f>
        <v>N/A</v>
      </c>
      <c r="AD294" s="16" t="str">
        <f>IF(AE294="N/A", "N/A", AA294-AE294)</f>
        <v>N/A</v>
      </c>
      <c r="AE294" s="16" t="str">
        <f>IF(AA294="N/A", "N/A", IF(AC294&gt;0, IF(AA294&lt;13, ROUNDUP(0.25*AA294,0), IF(AA294&lt;26, ROUNDUP(0.4*AA294,0), IF(AA294&lt;51, ROUNDUP(0.6*AA294,0), ROUNDUP(0.75*AA294,0)))), "N/A"))</f>
        <v>N/A</v>
      </c>
      <c r="AF294" s="16" t="str">
        <f>IF(AD294="N/A","N/A", (AE294*AC294)+Q294)</f>
        <v>N/A</v>
      </c>
      <c r="AG294" s="16" t="str">
        <f>IF($AF294="N/A", "N/A", "TBC")</f>
        <v>N/A</v>
      </c>
      <c r="AH294" s="16" t="str">
        <f>IF($AF294="N/A", "N/A", "TBC")</f>
        <v>N/A</v>
      </c>
      <c r="AI294" s="16" t="str">
        <f>IF($AF294="N/A","N/A",IF(AC294&gt;1,"TBC","N/A"))</f>
        <v>N/A</v>
      </c>
      <c r="AJ294" s="16" t="str">
        <f>IF($AF294="N/A","N/A",IF(AC294&gt;2,"TBC","N/A"))</f>
        <v>N/A</v>
      </c>
      <c r="AK294" s="16" t="str">
        <f>IF($AF294="N/A","N/A",IF(AC294&gt;3,"TBC","N/A"))</f>
        <v>N/A</v>
      </c>
      <c r="AL294" s="16" t="str">
        <f>IF(AC294="N/A","N/A",IF(AC294&gt;0,IF(SUM(AG294:AK294)&lt;&gt;AF294,"CHECK","OK"),"N/A"))</f>
        <v>N/A</v>
      </c>
      <c r="AM294" s="16">
        <f>IF(AD294="N/A", L294+T294, L294+AG294)</f>
        <v>4</v>
      </c>
      <c r="AN294" s="16" t="str">
        <f>IF(AD294="N/A", IF(U294="N/A", "N/A", L294+U294), AD294+AH294)</f>
        <v>N/A</v>
      </c>
      <c r="AO294" s="16" t="str">
        <f>IF(AD294="N/A", IF(V294="N/A", "N/A", L294+V294), IF(AI294="N/A", "N/A", AD294+AI294))</f>
        <v>N/A</v>
      </c>
      <c r="AP294" s="16" t="str">
        <f>IF(AD294="N/A", IF(W294="N/A", "N/A", L294+W294), IF(AJ294="N/A", "N/A", AD294+AJ294))</f>
        <v>N/A</v>
      </c>
      <c r="AQ294" s="16" t="str">
        <f>IF(AD294="N/A", IF(X294="N/A", "N/A", L294+X294), IF(AK294="N/A", "N/A", AD294+AK294))</f>
        <v>N/A</v>
      </c>
      <c r="AR294" s="15" t="s">
        <v>40</v>
      </c>
      <c r="AS294" s="15" t="s">
        <v>40</v>
      </c>
      <c r="AT294" s="15" t="s">
        <v>40</v>
      </c>
      <c r="AU294" s="15" t="s">
        <v>40</v>
      </c>
      <c r="AV294" s="15" t="s">
        <v>40</v>
      </c>
      <c r="AW294" s="15" t="s">
        <v>40</v>
      </c>
      <c r="AX294" s="15" t="s">
        <v>40</v>
      </c>
      <c r="AY294" s="15" t="s">
        <v>40</v>
      </c>
      <c r="AZ294" s="15" t="s">
        <v>40</v>
      </c>
      <c r="BA294" s="15" t="s">
        <v>40</v>
      </c>
      <c r="BB294" s="15" t="s">
        <v>40</v>
      </c>
      <c r="BC294" s="15" t="s">
        <v>40</v>
      </c>
      <c r="BD294" s="15" t="s">
        <v>40</v>
      </c>
      <c r="BE294" s="15" t="s">
        <v>40</v>
      </c>
      <c r="BF294" s="15" t="s">
        <v>40</v>
      </c>
      <c r="BG294" s="15" t="s">
        <v>40</v>
      </c>
      <c r="BH294" s="15" t="s">
        <v>40</v>
      </c>
      <c r="BI294" s="15"/>
      <c r="BJ294" s="16">
        <f>IF(AR294="R", $CA294, IF(OR(AR294="P", AR294="T", AR294="N"), 0, IF($C294="DM", $T294, IF(OR(AR294="Y", AR294="IR"),$AM294,IF(AR294="C", IF($BI294="Y", IF($AF294="N/A", $Q294, $AF294), IF($AG294="N/A", $T294,$AG294)))))))</f>
        <v>4</v>
      </c>
      <c r="BK294" s="16">
        <f>IF(AS294="R", $CA294, IF(OR(AS294="P", AS294="T", AS294="N"), 0, IF($C294="DM", $T294, IF(OR(AS294="Y", AS294="IR"),$AM294,IF(AS294="C", IF($BI294="Y", IF($AF294="N/A", $Q294, $AF294), IF($AG294="N/A", $T294,$AG294)))))))</f>
        <v>4</v>
      </c>
      <c r="BL294" s="16">
        <f>IF(AT294="R", $CA294, IF(OR(AT294="P", AT294="T", AT294="N"), 0, IF($C294="DM", $T294, IF(OR(AT294="Y", AT294="IR"),$AM294,IF(AT294="C", IF($BI294="Y", IF($AF294="N/A", $Q294, $AF294), IF($AG294="N/A", $T294,$AG294)))))))</f>
        <v>4</v>
      </c>
      <c r="BM294" s="16">
        <f>IF(AU294="R", $CA294, IF(OR(AU294="P", AU294="T", AU294="N"), 0, IF($C294="DM", $T294, IF(OR(AU294="Y", AU294="IR"),$AM294,IF(AU294="C", IF($BI294="Y", IF($AF294="N/A", $Q294, $AF294), IF($AG294="N/A", $T294,$AG294)))))))</f>
        <v>4</v>
      </c>
      <c r="BN294" s="16">
        <f>IF(AV294="R", $CA294, IF(OR(AV294="P", AV294="T", AV294="N"), 0, IF($C294="DM", $T294, IF(OR(AV294="Y", AV294="IR"),$AM294,IF(AV294="C", IF($BI294="Y", IF($AF294="N/A", $Q294, $AF294), IF($AG294="N/A", $T294,$AG294)))))))</f>
        <v>4</v>
      </c>
      <c r="BO294" s="16">
        <f>IF(AW294="R", $CA294, IF(OR(AW294="P", AW294="T", AW294="N"), 0, IF($C294="DM", $T294, IF(OR(AW294="Y", AW294="IR"),$AM294,IF(AW294="C", IF($BI294="Y", IF($AF294="N/A", $Q294, $AF294), IF($AG294="N/A", $T294,$AG294)))))))</f>
        <v>4</v>
      </c>
      <c r="BP294" s="16">
        <f>IF(AX294="R", $CA294, IF(OR(AX294="P", AX294="T", AX294="N"), 0, IF($C294="DM", $T294, IF(OR(AX294="Y", AX294="IR"),$AM294,IF(AX294="C", IF($BI294="Y", IF($AF294="N/A", $Q294, $AF294), IF($AG294="N/A", $T294,$AG294)))))))</f>
        <v>4</v>
      </c>
      <c r="BQ294" s="16">
        <f>IF(AY294="R", $CA294, IF(OR(AY294="P", AY294="T", AY294="N"), 0, IF($C294="DM", $T294, IF(OR(AY294="Y", AY294="IR"),$AM294,IF(AY294="C", IF($BI294="Y", IF($AF294="N/A", $Q294, $AF294), IF($AG294="N/A", $T294,$AG294)))))))</f>
        <v>4</v>
      </c>
      <c r="BR294" s="16">
        <f>IF(AZ294="R", $CA294, IF(OR(AZ294="P", AZ294="T", AZ294="N"), 0, IF($C294="DM", $T294, IF(OR(AZ294="Y", AZ294="IR"),$AM294,IF(AZ294="C", IF($BI294="Y", IF($AF294="N/A", $Q294, $AF294), IF($AG294="N/A", $T294,$AG294)))))))</f>
        <v>4</v>
      </c>
      <c r="BS294" s="16">
        <f>IF(BA294="R", $CA294, IF(OR(BA294="P", BA294="T", BA294="N"), 0, IF($C294="DM", $T294, IF(OR(BA294="Y", BA294="IR"),$AM294,IF(BA294="C", IF($BI294="Y", IF($AF294="N/A", $Q294, $AF294), IF($AG294="N/A", $T294,$AG294)))))))</f>
        <v>4</v>
      </c>
      <c r="BT294" s="16">
        <f>IF(BB294="R", $CA294, IF(OR(BB294="P", BB294="T", BB294="N"), 0, IF($C294="DM", $T294, IF(OR(BB294="Y", BB294="IR"),$AM294,IF(BB294="C", IF($BI294="Y", IF($BA294="C", IF($AF294="N/A", $Q294, $AF294), IF($AF294="N/A", $T294, $AM294)), IF($AG294="N/A", $T294,$AG294)))))))</f>
        <v>4</v>
      </c>
      <c r="BU294" s="16">
        <f>IF(BC294="R", $CA294, IF(OR(BC294="P", BC294="T", BC294="N"), 0, IF($C294="DM", $T294, IF(OR(BC294="Y", BC294="IR"),$AM294,IF(BC294="C", IF($BI294="Y", IF($BA294="C", IF($AF294="N/A", $Q294, $AF294), IF($AF294="N/A", $T294, $AM294)), IF($AG294="N/A", $T294,$AG294)))))))</f>
        <v>4</v>
      </c>
      <c r="BV294" s="16">
        <f>IF(BD294="R", $CA294, IF(OR(BD294="P", BD294="T", BD294="N"), 0, IF($C294="DM", $T294, IF(OR(BD294="Y", BD294="IR"),$AM294,IF(BD294="C", IF($BI294="Y", IF($BA294="C", IF($AF294="N/A", $Q294, $AF294), IF($AF294="N/A", $T294, $AM294)), IF($AG294="N/A", $T294,$AG294)))))))</f>
        <v>4</v>
      </c>
      <c r="BW294" s="16">
        <f>IF(BE294="R", $CA294, IF(OR(BE294="P", BE294="T", BE294="N"), 0, IF($C294="DM", $T294, IF(OR(BE294="Y", BE294="IR"),$AM294,IF(BE294="C", IF($BI294="Y", IF($BA294="C", IF($AF294="N/A", $Q294, $AF294), IF($AF294="N/A", $T294, $AM294)), IF($AG294="N/A", $T294,$AG294)))))))</f>
        <v>4</v>
      </c>
      <c r="BX294" s="16">
        <f>IF(BF294="R", $CA294, IF(OR(BF294="P", BF294="T", BF294="N"), 0, IF($C294="DM", $T294, IF(OR(BF294="Y", BF294="IR"),$AM294,IF(BF294="C", IF($BI294="Y", IF($BA294="C", IF($AF294="N/A", $Q294, $AF294), IF($AF294="N/A", $T294, $AM294)), IF($AG294="N/A", $T294,$AG294)))))))</f>
        <v>4</v>
      </c>
      <c r="BY294" s="16">
        <f>IF(BG294="R", $CA294, IF(OR(BG294="P", BG294="T", BG294="N"), 0, IF($C294="DM", $T294, IF(OR(BG294="Y", BG294="IR"),$AM294,IF(BG294="C", IF($BI294="Y", IF($BA294="C", IF($AF294="N/A", $Q294, $AF294), IF($AF294="N/A", $T294, $AM294)), IF($AG294="N/A", $T294,$AG294)))))))</f>
        <v>4</v>
      </c>
      <c r="BZ294" s="16">
        <f>IF(BH294="R", $CA294, IF(OR(BH294="P", BH294="T", BH294="N"), 0, IF($C294="DM", $T294, IF(OR(BH294="Y", BH294="IR"),$AM294,IF(BH294="C", IF($BI294="Y", IF($BA294="C", IF($AF294="N/A", $Q294, $AF294), IF($AF294="N/A", $T294, $AM294)), IF($AG294="N/A", $T294,$AG294)))))))</f>
        <v>4</v>
      </c>
      <c r="CA294" s="15" t="s">
        <v>75</v>
      </c>
      <c r="CB294" s="16">
        <f>BZ294</f>
        <v>4</v>
      </c>
      <c r="CC294" s="15" t="str">
        <f>IF(OR($BH294="T", $BH294="R"), 0, IF($BH294="C", IF($BI294="Y", IF($BA294="C", 0, IF(AF294="N/A", Q294-T294, AF294-AG294)), IF($AF294="N/A", U294, AH294)), AN294))</f>
        <v>N/A</v>
      </c>
      <c r="CD294" s="15" t="str">
        <f>IF(OR($BH294="T", $BH294="R"), 0, IF($BH294="C", IF($BI294="Y", 0, IF($AF294="N/A", V294, AI294)), AO294))</f>
        <v>N/A</v>
      </c>
      <c r="CE294" s="15" t="str">
        <f>IF(OR($BH294="T", $BH294="R"), 0, IF($BH294="C", IF($BI294="Y", 0, IF($AF294="N/A", W294, AJ294)), AP294))</f>
        <v>N/A</v>
      </c>
      <c r="CF294" s="15" t="str">
        <f>IF(OR($BH294="T", $BH294="R"), 0, IF($BH294="C", IF($BI294="Y", 0, IF($AF294="N/A", X294, AK294)), AQ294))</f>
        <v>N/A</v>
      </c>
      <c r="CG294" t="str">
        <f>IF(AC294="N/A", "S:"&amp;L294&amp;" G:"&amp;M294&amp;" GR:"&amp;Q294, IF(AC294=0, "S:"&amp;L294&amp;" G:"&amp;M294&amp;" GR:"&amp;Q294, "S:"&amp;L294&amp;"/"&amp;AD294&amp;" G:"&amp;AE294&amp;" GR:"&amp;AF294))</f>
        <v>S:3 G:1 GR:1</v>
      </c>
    </row>
    <row r="295" spans="1:85" x14ac:dyDescent="0.25">
      <c r="A295" s="14">
        <v>5592</v>
      </c>
      <c r="B295" s="15" t="s">
        <v>2941</v>
      </c>
      <c r="C295" s="15" t="s">
        <v>63</v>
      </c>
      <c r="D295" s="15" t="s">
        <v>54</v>
      </c>
      <c r="E295" s="15">
        <f>VLOOKUP(B295, 'Rookie Year'!$A$2:$B$55679,2,FALSE)</f>
        <v>2024</v>
      </c>
      <c r="F295" s="15">
        <v>2024</v>
      </c>
      <c r="G295" s="15" t="s">
        <v>40</v>
      </c>
      <c r="H295" s="15" t="s">
        <v>2145</v>
      </c>
      <c r="I295" s="16">
        <v>19</v>
      </c>
      <c r="J295" s="15">
        <v>4</v>
      </c>
      <c r="K295" s="17">
        <f>IF(AND(G295&lt;&gt;"N",R295="N/A"), IF(I295&lt;4, 0, 0.25),IF(I295=1, IF(J295=1,0.25, 0.25), IF(I295&lt;13, 0.25, IF(I295&lt;26, 0.4, IF(I295&lt;51, 0.6, 0.75)))))</f>
        <v>0.25</v>
      </c>
      <c r="L295" s="16">
        <f>I295-M295</f>
        <v>14</v>
      </c>
      <c r="M295" s="16">
        <f>ROUNDUP(I295*K295,0)</f>
        <v>5</v>
      </c>
      <c r="N295" s="16">
        <f>M295*J295</f>
        <v>20</v>
      </c>
      <c r="O295" s="16">
        <v>0</v>
      </c>
      <c r="P295" s="16">
        <v>0</v>
      </c>
      <c r="Q295" s="16">
        <f>N295-O295-P295</f>
        <v>20</v>
      </c>
      <c r="R295" s="15" t="s">
        <v>75</v>
      </c>
      <c r="S295" s="15">
        <f>IF(R295="N/A", J295-($B$1-F295), J295-($B$1-R295))</f>
        <v>4</v>
      </c>
      <c r="T295" s="16">
        <v>20</v>
      </c>
      <c r="U295" s="16">
        <v>0</v>
      </c>
      <c r="V295" s="16">
        <v>0</v>
      </c>
      <c r="W295" s="16">
        <v>0</v>
      </c>
      <c r="X295" s="16" t="str">
        <f>IF($S295&lt;5, "N/A", $M295)</f>
        <v>N/A</v>
      </c>
      <c r="Y295" s="15" t="str">
        <f>IF(SUM(T295:X295)&lt;&gt;Q295, "CHECK", "OK")</f>
        <v>OK</v>
      </c>
      <c r="Z295" s="15" t="str">
        <f>IF(F295=$B$1, "No", IF(S295=1, "Yes", "No"))</f>
        <v>No</v>
      </c>
      <c r="AA295" s="18" t="str">
        <f>IF(C295="DM", "N/A", IF(Z295="No","N/A",VLOOKUP(B295,'Extension List'!$A$3:$R$1972,18,FALSE)))</f>
        <v>N/A</v>
      </c>
      <c r="AB295" s="15" t="str">
        <f>IF(C295="DM", "N/A", IF(Z295="No","N/A",VLOOKUP(B295,'Extension List'!$A$3:$T$1972,20,FALSE)))</f>
        <v>N/A</v>
      </c>
      <c r="AC295" s="15" t="str">
        <f>IF(AA295="N/A", "N/A", 0)</f>
        <v>N/A</v>
      </c>
      <c r="AD295" s="16" t="str">
        <f>IF(AE295="N/A", "N/A", AA295-AE295)</f>
        <v>N/A</v>
      </c>
      <c r="AE295" s="16" t="str">
        <f>IF(AA295="N/A", "N/A", IF(AC295&gt;0, IF(AA295&lt;13, ROUNDUP(0.25*AA295,0), IF(AA295&lt;26, ROUNDUP(0.4*AA295,0), IF(AA295&lt;51, ROUNDUP(0.6*AA295,0), ROUNDUP(0.75*AA295,0)))), "N/A"))</f>
        <v>N/A</v>
      </c>
      <c r="AF295" s="16" t="str">
        <f>IF(AD295="N/A","N/A", (AE295*AC295)+Q295)</f>
        <v>N/A</v>
      </c>
      <c r="AG295" s="16" t="str">
        <f>IF($AF295="N/A", "N/A", "TBC")</f>
        <v>N/A</v>
      </c>
      <c r="AH295" s="16" t="str">
        <f>IF($AF295="N/A", "N/A", "TBC")</f>
        <v>N/A</v>
      </c>
      <c r="AI295" s="16" t="str">
        <f>IF($AF295="N/A","N/A",IF(AC295&gt;1,"TBC","N/A"))</f>
        <v>N/A</v>
      </c>
      <c r="AJ295" s="16" t="str">
        <f>IF($AF295="N/A","N/A",IF(AC295&gt;2,"TBC","N/A"))</f>
        <v>N/A</v>
      </c>
      <c r="AK295" s="16" t="str">
        <f>IF($AF295="N/A","N/A",IF(AC295&gt;3,"TBC","N/A"))</f>
        <v>N/A</v>
      </c>
      <c r="AL295" s="16" t="str">
        <f>IF(AC295="N/A","N/A",IF(AC295&gt;0,IF(SUM(AG295:AK295)&lt;&gt;AF295,"CHECK","OK"),"N/A"))</f>
        <v>N/A</v>
      </c>
      <c r="AM295" s="16">
        <f>IF(AD295="N/A", L295+T295, L295+AG295)</f>
        <v>34</v>
      </c>
      <c r="AN295" s="16">
        <f>IF(AD295="N/A", IF(U295="N/A", "N/A", L295+U295), AD295+AH295)</f>
        <v>14</v>
      </c>
      <c r="AO295" s="16">
        <f>IF(AD295="N/A", IF(V295="N/A", "N/A", L295+V295), IF(AI295="N/A", "N/A", AD295+AI295))</f>
        <v>14</v>
      </c>
      <c r="AP295" s="16">
        <f>IF(AD295="N/A", IF(W295="N/A", "N/A", L295+W295), IF(AJ295="N/A", "N/A", AD295+AJ295))</f>
        <v>14</v>
      </c>
      <c r="AQ295" s="16" t="str">
        <f>IF(AD295="N/A", IF(X295="N/A", "N/A", L295+X295), IF(AK295="N/A", "N/A", AD295+AK295))</f>
        <v>N/A</v>
      </c>
      <c r="AR295" s="15" t="s">
        <v>40</v>
      </c>
      <c r="AS295" s="15" t="s">
        <v>40</v>
      </c>
      <c r="AT295" s="15" t="s">
        <v>40</v>
      </c>
      <c r="AU295" s="15" t="s">
        <v>40</v>
      </c>
      <c r="AV295" s="15" t="s">
        <v>40</v>
      </c>
      <c r="AW295" s="15" t="s">
        <v>40</v>
      </c>
      <c r="AX295" s="15" t="s">
        <v>40</v>
      </c>
      <c r="AY295" s="15" t="s">
        <v>40</v>
      </c>
      <c r="AZ295" s="15" t="s">
        <v>40</v>
      </c>
      <c r="BA295" s="15" t="s">
        <v>40</v>
      </c>
      <c r="BB295" s="15" t="s">
        <v>40</v>
      </c>
      <c r="BC295" s="15" t="s">
        <v>40</v>
      </c>
      <c r="BD295" s="15" t="s">
        <v>40</v>
      </c>
      <c r="BE295" s="15" t="s">
        <v>40</v>
      </c>
      <c r="BF295" s="15" t="s">
        <v>40</v>
      </c>
      <c r="BG295" s="15" t="s">
        <v>40</v>
      </c>
      <c r="BH295" s="15" t="s">
        <v>40</v>
      </c>
      <c r="BJ295" s="16">
        <f>IF(AR295="R", $CA295, IF(OR(AR295="P", AR295="T", AR295="N"), 0, IF($C295="DM", $T295, IF(OR(AR295="Y", AR295="IR"),$AM295,IF(AR295="C", IF($BI295="Y", IF($AF295="N/A", $Q295, $AF295), IF($AG295="N/A", $T295,$AG295)))))))</f>
        <v>34</v>
      </c>
      <c r="BK295" s="16">
        <f>IF(AS295="R", $CA295, IF(OR(AS295="P", AS295="T", AS295="N"), 0, IF($C295="DM", $T295, IF(OR(AS295="Y", AS295="IR"),$AM295,IF(AS295="C", IF($BI295="Y", IF($AF295="N/A", $Q295, $AF295), IF($AG295="N/A", $T295,$AG295)))))))</f>
        <v>34</v>
      </c>
      <c r="BL295" s="16">
        <f>IF(AT295="R", $CA295, IF(OR(AT295="P", AT295="T", AT295="N"), 0, IF($C295="DM", $T295, IF(OR(AT295="Y", AT295="IR"),$AM295,IF(AT295="C", IF($BI295="Y", IF($AF295="N/A", $Q295, $AF295), IF($AG295="N/A", $T295,$AG295)))))))</f>
        <v>34</v>
      </c>
      <c r="BM295" s="16">
        <f>IF(AU295="R", $CA295, IF(OR(AU295="P", AU295="T", AU295="N"), 0, IF($C295="DM", $T295, IF(OR(AU295="Y", AU295="IR"),$AM295,IF(AU295="C", IF($BI295="Y", IF($AF295="N/A", $Q295, $AF295), IF($AG295="N/A", $T295,$AG295)))))))</f>
        <v>34</v>
      </c>
      <c r="BN295" s="16">
        <f>IF(AV295="R", $CA295, IF(OR(AV295="P", AV295="T", AV295="N"), 0, IF($C295="DM", $T295, IF(OR(AV295="Y", AV295="IR"),$AM295,IF(AV295="C", IF($BI295="Y", IF($AF295="N/A", $Q295, $AF295), IF($AG295="N/A", $T295,$AG295)))))))</f>
        <v>34</v>
      </c>
      <c r="BO295" s="16">
        <f>IF(AW295="R", $CA295, IF(OR(AW295="P", AW295="T", AW295="N"), 0, IF($C295="DM", $T295, IF(OR(AW295="Y", AW295="IR"),$AM295,IF(AW295="C", IF($BI295="Y", IF($AF295="N/A", $Q295, $AF295), IF($AG295="N/A", $T295,$AG295)))))))</f>
        <v>34</v>
      </c>
      <c r="BP295" s="16">
        <f>IF(AX295="R", $CA295, IF(OR(AX295="P", AX295="T", AX295="N"), 0, IF($C295="DM", $T295, IF(OR(AX295="Y", AX295="IR"),$AM295,IF(AX295="C", IF($BI295="Y", IF($AF295="N/A", $Q295, $AF295), IF($AG295="N/A", $T295,$AG295)))))))</f>
        <v>34</v>
      </c>
      <c r="BQ295" s="16">
        <f>IF(AY295="R", $CA295, IF(OR(AY295="P", AY295="T", AY295="N"), 0, IF($C295="DM", $T295, IF(OR(AY295="Y", AY295="IR"),$AM295,IF(AY295="C", IF($BI295="Y", IF($AF295="N/A", $Q295, $AF295), IF($AG295="N/A", $T295,$AG295)))))))</f>
        <v>34</v>
      </c>
      <c r="BR295" s="16">
        <f>IF(AZ295="R", $CA295, IF(OR(AZ295="P", AZ295="T", AZ295="N"), 0, IF($C295="DM", $T295, IF(OR(AZ295="Y", AZ295="IR"),$AM295,IF(AZ295="C", IF($BI295="Y", IF($AF295="N/A", $Q295, $AF295), IF($AG295="N/A", $T295,$AG295)))))))</f>
        <v>34</v>
      </c>
      <c r="BS295" s="16">
        <f>IF(BA295="R", $CA295, IF(OR(BA295="P", BA295="T", BA295="N"), 0, IF($C295="DM", $T295, IF(OR(BA295="Y", BA295="IR"),$AM295,IF(BA295="C", IF($BI295="Y", IF($AF295="N/A", $Q295, $AF295), IF($AG295="N/A", $T295,$AG295)))))))</f>
        <v>34</v>
      </c>
      <c r="BT295" s="16">
        <f>IF(BB295="R", $CA295, IF(OR(BB295="P", BB295="T", BB295="N"), 0, IF($C295="DM", $T295, IF(OR(BB295="Y", BB295="IR"),$AM295,IF(BB295="C", IF($BI295="Y", IF($BA295="C", IF($AF295="N/A", $Q295, $AF295), IF($AF295="N/A", $T295, $AM295)), IF($AG295="N/A", $T295,$AG295)))))))</f>
        <v>34</v>
      </c>
      <c r="BU295" s="16">
        <f>IF(BC295="R", $CA295, IF(OR(BC295="P", BC295="T", BC295="N"), 0, IF($C295="DM", $T295, IF(OR(BC295="Y", BC295="IR"),$AM295,IF(BC295="C", IF($BI295="Y", IF($BA295="C", IF($AF295="N/A", $Q295, $AF295), IF($AF295="N/A", $T295, $AM295)), IF($AG295="N/A", $T295,$AG295)))))))</f>
        <v>34</v>
      </c>
      <c r="BV295" s="16">
        <f>IF(BD295="R", $CA295, IF(OR(BD295="P", BD295="T", BD295="N"), 0, IF($C295="DM", $T295, IF(OR(BD295="Y", BD295="IR"),$AM295,IF(BD295="C", IF($BI295="Y", IF($BA295="C", IF($AF295="N/A", $Q295, $AF295), IF($AF295="N/A", $T295, $AM295)), IF($AG295="N/A", $T295,$AG295)))))))</f>
        <v>34</v>
      </c>
      <c r="BW295" s="16">
        <f>IF(BE295="R", $CA295, IF(OR(BE295="P", BE295="T", BE295="N"), 0, IF($C295="DM", $T295, IF(OR(BE295="Y", BE295="IR"),$AM295,IF(BE295="C", IF($BI295="Y", IF($BA295="C", IF($AF295="N/A", $Q295, $AF295), IF($AF295="N/A", $T295, $AM295)), IF($AG295="N/A", $T295,$AG295)))))))</f>
        <v>34</v>
      </c>
      <c r="BX295" s="16">
        <f>IF(BF295="R", $CA295, IF(OR(BF295="P", BF295="T", BF295="N"), 0, IF($C295="DM", $T295, IF(OR(BF295="Y", BF295="IR"),$AM295,IF(BF295="C", IF($BI295="Y", IF($BA295="C", IF($AF295="N/A", $Q295, $AF295), IF($AF295="N/A", $T295, $AM295)), IF($AG295="N/A", $T295,$AG295)))))))</f>
        <v>34</v>
      </c>
      <c r="BY295" s="16">
        <f>IF(BG295="R", $CA295, IF(OR(BG295="P", BG295="T", BG295="N"), 0, IF($C295="DM", $T295, IF(OR(BG295="Y", BG295="IR"),$AM295,IF(BG295="C", IF($BI295="Y", IF($BA295="C", IF($AF295="N/A", $Q295, $AF295), IF($AF295="N/A", $T295, $AM295)), IF($AG295="N/A", $T295,$AG295)))))))</f>
        <v>34</v>
      </c>
      <c r="BZ295" s="16">
        <f>IF(BH295="R", $CA295, IF(OR(BH295="P", BH295="T", BH295="N"), 0, IF($C295="DM", $T295, IF(OR(BH295="Y", BH295="IR"),$AM295,IF(BH295="C", IF($BI295="Y", IF($BA295="C", IF($AF295="N/A", $Q295, $AF295), IF($AF295="N/A", $T295, $AM295)), IF($AG295="N/A", $T295,$AG295)))))))</f>
        <v>34</v>
      </c>
      <c r="CA295" s="15" t="s">
        <v>75</v>
      </c>
      <c r="CB295" s="16">
        <f>BZ295</f>
        <v>34</v>
      </c>
      <c r="CC295" s="15">
        <f>IF(OR($BH295="T", $BH295="R"), 0, IF($BH295="C", IF($BI295="Y", IF($BA295="C", 0, IF(AF295="N/A", Q295-T295, AF295-AG295)), IF($AF295="N/A", U295, AH295)), AN295))</f>
        <v>14</v>
      </c>
      <c r="CD295" s="15">
        <f>IF(OR($BH295="T", $BH295="R"), 0, IF($BH295="C", IF($BI295="Y", 0, IF($AF295="N/A", V295, AI295)), AO295))</f>
        <v>14</v>
      </c>
      <c r="CE295" s="15">
        <f>IF(OR($BH295="T", $BH295="R"), 0, IF($BH295="C", IF($BI295="Y", 0, IF($AF295="N/A", W295, AJ295)), AP295))</f>
        <v>14</v>
      </c>
      <c r="CF295" s="15" t="str">
        <f>IF(OR($BH295="T", $BH295="R"), 0, IF($BH295="C", IF($BI295="Y", 0, IF($AF295="N/A", X295, AK295)), AQ295))</f>
        <v>N/A</v>
      </c>
      <c r="CG295" t="str">
        <f>IF(AC295="N/A", "S:"&amp;L295&amp;" G:"&amp;M295&amp;" GR:"&amp;Q295, IF(AC295=0, "S:"&amp;L295&amp;" G:"&amp;M295&amp;" GR:"&amp;Q295, "S:"&amp;L295&amp;"/"&amp;AD295&amp;" G:"&amp;AE295&amp;" GR:"&amp;AF295))</f>
        <v>S:14 G:5 GR:20</v>
      </c>
    </row>
    <row r="296" spans="1:85" x14ac:dyDescent="0.25">
      <c r="A296" s="14">
        <v>4169</v>
      </c>
      <c r="B296" s="15" t="s">
        <v>2364</v>
      </c>
      <c r="C296" s="15" t="s">
        <v>63</v>
      </c>
      <c r="D296" s="15" t="s">
        <v>54</v>
      </c>
      <c r="E296" s="15">
        <f>VLOOKUP(B296, 'Rookie Year'!$A$2:$B$55679,2,FALSE)</f>
        <v>2021</v>
      </c>
      <c r="F296" s="15">
        <v>2021</v>
      </c>
      <c r="G296" s="15" t="s">
        <v>40</v>
      </c>
      <c r="H296" s="15" t="s">
        <v>2174</v>
      </c>
      <c r="I296" s="16">
        <v>4</v>
      </c>
      <c r="J296" s="15">
        <v>4</v>
      </c>
      <c r="K296" s="17">
        <f>IF(AND(G296&lt;&gt;"N",R296="N/A"), IF(I296&lt;4, 0, 0.25),IF(I296=1, IF(J296=1,0.25, 0.25), IF(I296&lt;13, 0.25, IF(I296&lt;26, 0.4, IF(I296&lt;51, 0.6, 0.75)))))</f>
        <v>0.25</v>
      </c>
      <c r="L296" s="16">
        <f>I296-M296</f>
        <v>3</v>
      </c>
      <c r="M296" s="16">
        <f>ROUNDUP(I296*K296,0)</f>
        <v>1</v>
      </c>
      <c r="N296" s="16">
        <f>M296*J296</f>
        <v>4</v>
      </c>
      <c r="O296" s="16">
        <v>4</v>
      </c>
      <c r="P296" s="16">
        <v>0</v>
      </c>
      <c r="Q296" s="16">
        <f>N296-O296-P296</f>
        <v>0</v>
      </c>
      <c r="R296" s="15" t="s">
        <v>75</v>
      </c>
      <c r="S296" s="15">
        <f>IF(R296="N/A", J296-($B$1-F296), J296-($B$1-R296))</f>
        <v>1</v>
      </c>
      <c r="T296" s="16">
        <v>0</v>
      </c>
      <c r="U296" s="16" t="str">
        <f>IF($S296&lt;2, "N/A", $M296)</f>
        <v>N/A</v>
      </c>
      <c r="V296" s="16" t="str">
        <f>IF($S296&lt;3, "N/A", $M296)</f>
        <v>N/A</v>
      </c>
      <c r="W296" s="16" t="str">
        <f>IF($S296&lt;4, "N/A", $M296)</f>
        <v>N/A</v>
      </c>
      <c r="X296" s="16" t="str">
        <f>IF($S296&lt;5, "N/A", $M296)</f>
        <v>N/A</v>
      </c>
      <c r="Y296" s="15" t="str">
        <f>IF(SUM(T296:X296)&lt;&gt;Q296, "CHECK", "OK")</f>
        <v>OK</v>
      </c>
      <c r="Z296" s="15" t="str">
        <f>IF(F296=$B$1, "No", IF(S296=1, "Yes", "No"))</f>
        <v>Yes</v>
      </c>
      <c r="AA296" s="18">
        <f>IF(C296="DM", "N/A", IF(Z296="No","N/A",VLOOKUP(B296,'Extension List'!$A$3:$R$1972,18,FALSE)))</f>
        <v>4</v>
      </c>
      <c r="AB296" s="15">
        <f>IF(C296="DM", "N/A", IF(Z296="No","N/A",VLOOKUP(B296,'Extension List'!$A$3:$T$1972,20,FALSE)))</f>
        <v>1</v>
      </c>
      <c r="AC296" s="15">
        <f>IF(AA296="N/A", "N/A", 0)</f>
        <v>0</v>
      </c>
      <c r="AD296" s="16" t="str">
        <f>IF(AE296="N/A", "N/A", AA296-AE296)</f>
        <v>N/A</v>
      </c>
      <c r="AE296" s="16" t="str">
        <f>IF(AA296="N/A", "N/A", IF(AC296&gt;0, IF(AA296&lt;13, ROUNDUP(0.25*AA296,0), IF(AA296&lt;26, ROUNDUP(0.4*AA296,0), IF(AA296&lt;51, ROUNDUP(0.6*AA296,0), ROUNDUP(0.75*AA296,0)))), "N/A"))</f>
        <v>N/A</v>
      </c>
      <c r="AF296" s="16" t="str">
        <f>IF(AD296="N/A","N/A", (AE296*AC296)+Q296)</f>
        <v>N/A</v>
      </c>
      <c r="AG296" s="16" t="str">
        <f>IF($AF296="N/A", "N/A", "TBC")</f>
        <v>N/A</v>
      </c>
      <c r="AH296" s="16" t="str">
        <f>IF($AF296="N/A", "N/A", "TBC")</f>
        <v>N/A</v>
      </c>
      <c r="AI296" s="16" t="str">
        <f>IF($AF296="N/A","N/A",IF(AC296&gt;1,"TBC","N/A"))</f>
        <v>N/A</v>
      </c>
      <c r="AJ296" s="16" t="str">
        <f>IF($AF296="N/A","N/A",IF(AC296&gt;2,"TBC","N/A"))</f>
        <v>N/A</v>
      </c>
      <c r="AK296" s="16" t="str">
        <f>IF($AF296="N/A","N/A",IF(AC296&gt;3,"TBC","N/A"))</f>
        <v>N/A</v>
      </c>
      <c r="AL296" s="16" t="str">
        <f>IF(AC296="N/A","N/A",IF(AC296&gt;0,IF(SUM(AG296:AK296)&lt;&gt;AF296,"CHECK","OK"),"N/A"))</f>
        <v>N/A</v>
      </c>
      <c r="AM296" s="16">
        <f>IF(AD296="N/A", L296+T296, L296+AG296)</f>
        <v>3</v>
      </c>
      <c r="AN296" s="16" t="str">
        <f>IF(AD296="N/A", IF(U296="N/A", "N/A", L296+U296), AD296+AH296)</f>
        <v>N/A</v>
      </c>
      <c r="AO296" s="16" t="str">
        <f>IF(AD296="N/A", IF(V296="N/A", "N/A", L296+V296), IF(AI296="N/A", "N/A", AD296+AI296))</f>
        <v>N/A</v>
      </c>
      <c r="AP296" s="16" t="str">
        <f>IF(AD296="N/A", IF(W296="N/A", "N/A", L296+W296), IF(AJ296="N/A", "N/A", AD296+AJ296))</f>
        <v>N/A</v>
      </c>
      <c r="AQ296" s="16" t="str">
        <f>IF(AD296="N/A", IF(X296="N/A", "N/A", L296+X296), IF(AK296="N/A", "N/A", AD296+AK296))</f>
        <v>N/A</v>
      </c>
      <c r="AR296" s="15" t="s">
        <v>40</v>
      </c>
      <c r="AS296" s="15" t="s">
        <v>40</v>
      </c>
      <c r="AT296" s="15" t="s">
        <v>40</v>
      </c>
      <c r="AU296" s="15" t="s">
        <v>40</v>
      </c>
      <c r="AV296" s="15" t="s">
        <v>40</v>
      </c>
      <c r="AW296" s="15" t="s">
        <v>40</v>
      </c>
      <c r="AX296" s="15" t="s">
        <v>40</v>
      </c>
      <c r="AY296" s="15" t="s">
        <v>40</v>
      </c>
      <c r="AZ296" s="15" t="s">
        <v>40</v>
      </c>
      <c r="BA296" s="15" t="s">
        <v>40</v>
      </c>
      <c r="BB296" s="15" t="s">
        <v>40</v>
      </c>
      <c r="BC296" s="15" t="s">
        <v>40</v>
      </c>
      <c r="BD296" s="15" t="s">
        <v>40</v>
      </c>
      <c r="BE296" s="15" t="s">
        <v>40</v>
      </c>
      <c r="BF296" s="15" t="s">
        <v>40</v>
      </c>
      <c r="BG296" s="15" t="s">
        <v>40</v>
      </c>
      <c r="BH296" s="15" t="s">
        <v>40</v>
      </c>
      <c r="BI296" s="15"/>
      <c r="BJ296" s="16">
        <f>IF(AR296="R", $CA296, IF(OR(AR296="P", AR296="T", AR296="N"), 0, IF($C296="DM", $T296, IF(OR(AR296="Y", AR296="IR"),$AM296,IF(AR296="C", IF($BI296="Y", IF($AF296="N/A", $Q296, $AF296), IF($AG296="N/A", $T296,$AG296)))))))</f>
        <v>3</v>
      </c>
      <c r="BK296" s="16">
        <f>IF(AS296="R", $CA296, IF(OR(AS296="P", AS296="T", AS296="N"), 0, IF($C296="DM", $T296, IF(OR(AS296="Y", AS296="IR"),$AM296,IF(AS296="C", IF($BI296="Y", IF($AF296="N/A", $Q296, $AF296), IF($AG296="N/A", $T296,$AG296)))))))</f>
        <v>3</v>
      </c>
      <c r="BL296" s="16">
        <f>IF(AT296="R", $CA296, IF(OR(AT296="P", AT296="T", AT296="N"), 0, IF($C296="DM", $T296, IF(OR(AT296="Y", AT296="IR"),$AM296,IF(AT296="C", IF($BI296="Y", IF($AF296="N/A", $Q296, $AF296), IF($AG296="N/A", $T296,$AG296)))))))</f>
        <v>3</v>
      </c>
      <c r="BM296" s="16">
        <f>IF(AU296="R", $CA296, IF(OR(AU296="P", AU296="T", AU296="N"), 0, IF($C296="DM", $T296, IF(OR(AU296="Y", AU296="IR"),$AM296,IF(AU296="C", IF($BI296="Y", IF($AF296="N/A", $Q296, $AF296), IF($AG296="N/A", $T296,$AG296)))))))</f>
        <v>3</v>
      </c>
      <c r="BN296" s="16">
        <f>IF(AV296="R", $CA296, IF(OR(AV296="P", AV296="T", AV296="N"), 0, IF($C296="DM", $T296, IF(OR(AV296="Y", AV296="IR"),$AM296,IF(AV296="C", IF($BI296="Y", IF($AF296="N/A", $Q296, $AF296), IF($AG296="N/A", $T296,$AG296)))))))</f>
        <v>3</v>
      </c>
      <c r="BO296" s="16">
        <f>IF(AW296="R", $CA296, IF(OR(AW296="P", AW296="T", AW296="N"), 0, IF($C296="DM", $T296, IF(OR(AW296="Y", AW296="IR"),$AM296,IF(AW296="C", IF($BI296="Y", IF($AF296="N/A", $Q296, $AF296), IF($AG296="N/A", $T296,$AG296)))))))</f>
        <v>3</v>
      </c>
      <c r="BP296" s="16">
        <f>IF(AX296="R", $CA296, IF(OR(AX296="P", AX296="T", AX296="N"), 0, IF($C296="DM", $T296, IF(OR(AX296="Y", AX296="IR"),$AM296,IF(AX296="C", IF($BI296="Y", IF($AF296="N/A", $Q296, $AF296), IF($AG296="N/A", $T296,$AG296)))))))</f>
        <v>3</v>
      </c>
      <c r="BQ296" s="16">
        <f>IF(AY296="R", $CA296, IF(OR(AY296="P", AY296="T", AY296="N"), 0, IF($C296="DM", $T296, IF(OR(AY296="Y", AY296="IR"),$AM296,IF(AY296="C", IF($BI296="Y", IF($AF296="N/A", $Q296, $AF296), IF($AG296="N/A", $T296,$AG296)))))))</f>
        <v>3</v>
      </c>
      <c r="BR296" s="16">
        <f>IF(AZ296="R", $CA296, IF(OR(AZ296="P", AZ296="T", AZ296="N"), 0, IF($C296="DM", $T296, IF(OR(AZ296="Y", AZ296="IR"),$AM296,IF(AZ296="C", IF($BI296="Y", IF($AF296="N/A", $Q296, $AF296), IF($AG296="N/A", $T296,$AG296)))))))</f>
        <v>3</v>
      </c>
      <c r="BS296" s="16">
        <f>IF(BA296="R", $CA296, IF(OR(BA296="P", BA296="T", BA296="N"), 0, IF($C296="DM", $T296, IF(OR(BA296="Y", BA296="IR"),$AM296,IF(BA296="C", IF($BI296="Y", IF($AF296="N/A", $Q296, $AF296), IF($AG296="N/A", $T296,$AG296)))))))</f>
        <v>3</v>
      </c>
      <c r="BT296" s="16">
        <f>IF(BB296="R", $CA296, IF(OR(BB296="P", BB296="T", BB296="N"), 0, IF($C296="DM", $T296, IF(OR(BB296="Y", BB296="IR"),$AM296,IF(BB296="C", IF($BI296="Y", IF($BA296="C", IF($AF296="N/A", $Q296, $AF296), IF($AF296="N/A", $T296, $AM296)), IF($AG296="N/A", $T296,$AG296)))))))</f>
        <v>3</v>
      </c>
      <c r="BU296" s="16">
        <f>IF(BC296="R", $CA296, IF(OR(BC296="P", BC296="T", BC296="N"), 0, IF($C296="DM", $T296, IF(OR(BC296="Y", BC296="IR"),$AM296,IF(BC296="C", IF($BI296="Y", IF($BA296="C", IF($AF296="N/A", $Q296, $AF296), IF($AF296="N/A", $T296, $AM296)), IF($AG296="N/A", $T296,$AG296)))))))</f>
        <v>3</v>
      </c>
      <c r="BV296" s="16">
        <f>IF(BD296="R", $CA296, IF(OR(BD296="P", BD296="T", BD296="N"), 0, IF($C296="DM", $T296, IF(OR(BD296="Y", BD296="IR"),$AM296,IF(BD296="C", IF($BI296="Y", IF($BA296="C", IF($AF296="N/A", $Q296, $AF296), IF($AF296="N/A", $T296, $AM296)), IF($AG296="N/A", $T296,$AG296)))))))</f>
        <v>3</v>
      </c>
      <c r="BW296" s="16">
        <f>IF(BE296="R", $CA296, IF(OR(BE296="P", BE296="T", BE296="N"), 0, IF($C296="DM", $T296, IF(OR(BE296="Y", BE296="IR"),$AM296,IF(BE296="C", IF($BI296="Y", IF($BA296="C", IF($AF296="N/A", $Q296, $AF296), IF($AF296="N/A", $T296, $AM296)), IF($AG296="N/A", $T296,$AG296)))))))</f>
        <v>3</v>
      </c>
      <c r="BX296" s="16">
        <f>IF(BF296="R", $CA296, IF(OR(BF296="P", BF296="T", BF296="N"), 0, IF($C296="DM", $T296, IF(OR(BF296="Y", BF296="IR"),$AM296,IF(BF296="C", IF($BI296="Y", IF($BA296="C", IF($AF296="N/A", $Q296, $AF296), IF($AF296="N/A", $T296, $AM296)), IF($AG296="N/A", $T296,$AG296)))))))</f>
        <v>3</v>
      </c>
      <c r="BY296" s="16">
        <f>IF(BG296="R", $CA296, IF(OR(BG296="P", BG296="T", BG296="N"), 0, IF($C296="DM", $T296, IF(OR(BG296="Y", BG296="IR"),$AM296,IF(BG296="C", IF($BI296="Y", IF($BA296="C", IF($AF296="N/A", $Q296, $AF296), IF($AF296="N/A", $T296, $AM296)), IF($AG296="N/A", $T296,$AG296)))))))</f>
        <v>3</v>
      </c>
      <c r="BZ296" s="16">
        <f>IF(BH296="R", $CA296, IF(OR(BH296="P", BH296="T", BH296="N"), 0, IF($C296="DM", $T296, IF(OR(BH296="Y", BH296="IR"),$AM296,IF(BH296="C", IF($BI296="Y", IF($BA296="C", IF($AF296="N/A", $Q296, $AF296), IF($AF296="N/A", $T296, $AM296)), IF($AG296="N/A", $T296,$AG296)))))))</f>
        <v>3</v>
      </c>
      <c r="CA296" s="15" t="s">
        <v>75</v>
      </c>
      <c r="CB296" s="16">
        <f>BZ296</f>
        <v>3</v>
      </c>
      <c r="CC296" s="15" t="str">
        <f>IF(OR($BH296="T", $BH296="R"), 0, IF($BH296="C", IF($BI296="Y", IF($BA296="C", 0, IF(AF296="N/A", Q296-T296, AF296-AG296)), IF($AF296="N/A", U296, AH296)), AN296))</f>
        <v>N/A</v>
      </c>
      <c r="CD296" s="15" t="str">
        <f>IF(OR($BH296="T", $BH296="R"), 0, IF($BH296="C", IF($BI296="Y", 0, IF($AF296="N/A", V296, AI296)), AO296))</f>
        <v>N/A</v>
      </c>
      <c r="CE296" s="15" t="str">
        <f>IF(OR($BH296="T", $BH296="R"), 0, IF($BH296="C", IF($BI296="Y", 0, IF($AF296="N/A", W296, AJ296)), AP296))</f>
        <v>N/A</v>
      </c>
      <c r="CF296" s="15" t="str">
        <f>IF(OR($BH296="T", $BH296="R"), 0, IF($BH296="C", IF($BI296="Y", 0, IF($AF296="N/A", X296, AK296)), AQ296))</f>
        <v>N/A</v>
      </c>
      <c r="CG296" t="str">
        <f>IF(AC296="N/A", "S:"&amp;L296&amp;" G:"&amp;M296&amp;" GR:"&amp;Q296, IF(AC296=0, "S:"&amp;L296&amp;" G:"&amp;M296&amp;" GR:"&amp;Q296, "S:"&amp;L296&amp;"/"&amp;AD296&amp;" G:"&amp;AE296&amp;" GR:"&amp;AF296))</f>
        <v>S:3 G:1 GR:0</v>
      </c>
    </row>
    <row r="297" spans="1:85" x14ac:dyDescent="0.25">
      <c r="A297" s="14">
        <v>5602</v>
      </c>
      <c r="B297" s="15" t="s">
        <v>2951</v>
      </c>
      <c r="C297" s="15" t="s">
        <v>63</v>
      </c>
      <c r="D297" s="15" t="s">
        <v>54</v>
      </c>
      <c r="E297" s="15">
        <f>VLOOKUP(B297, 'Rookie Year'!$A$2:$B$55679,2,FALSE)</f>
        <v>2024</v>
      </c>
      <c r="F297" s="15">
        <v>2024</v>
      </c>
      <c r="G297" s="15" t="s">
        <v>40</v>
      </c>
      <c r="H297" s="15" t="s">
        <v>2155</v>
      </c>
      <c r="I297" s="16">
        <v>10</v>
      </c>
      <c r="J297" s="15">
        <v>4</v>
      </c>
      <c r="K297" s="17">
        <f>IF(AND(G297&lt;&gt;"N",R297="N/A"), IF(I297&lt;4, 0, 0.25),IF(I297=1, IF(J297=1,0.25, 0.25), IF(I297&lt;13, 0.25, IF(I297&lt;26, 0.4, IF(I297&lt;51, 0.6, 0.75)))))</f>
        <v>0.25</v>
      </c>
      <c r="L297" s="16">
        <f>I297-M297</f>
        <v>7</v>
      </c>
      <c r="M297" s="16">
        <f>ROUNDUP(I297*K297,0)</f>
        <v>3</v>
      </c>
      <c r="N297" s="16">
        <f>M297*J297</f>
        <v>12</v>
      </c>
      <c r="O297" s="16">
        <v>0</v>
      </c>
      <c r="P297" s="16">
        <v>0</v>
      </c>
      <c r="Q297" s="16">
        <f>N297-O297-P297</f>
        <v>12</v>
      </c>
      <c r="R297" s="15" t="s">
        <v>75</v>
      </c>
      <c r="S297" s="15">
        <f>IF(R297="N/A", J297-($B$1-F297), J297-($B$1-R297))</f>
        <v>4</v>
      </c>
      <c r="T297" s="16">
        <v>12</v>
      </c>
      <c r="U297" s="16">
        <v>0</v>
      </c>
      <c r="V297" s="16">
        <v>0</v>
      </c>
      <c r="W297" s="16">
        <v>0</v>
      </c>
      <c r="X297" s="16" t="str">
        <f>IF($S297&lt;5, "N/A", $M297)</f>
        <v>N/A</v>
      </c>
      <c r="Y297" s="15" t="str">
        <f>IF(SUM(T297:X297)&lt;&gt;Q297, "CHECK", "OK")</f>
        <v>OK</v>
      </c>
      <c r="Z297" s="15" t="str">
        <f>IF(F297=$B$1, "No", IF(S297=1, "Yes", "No"))</f>
        <v>No</v>
      </c>
      <c r="AA297" s="18" t="str">
        <f>IF(C297="DM", "N/A", IF(Z297="No","N/A",VLOOKUP(B297,'Extension List'!$A$3:$R$1972,18,FALSE)))</f>
        <v>N/A</v>
      </c>
      <c r="AB297" s="15" t="str">
        <f>IF(C297="DM", "N/A", IF(Z297="No","N/A",VLOOKUP(B297,'Extension List'!$A$3:$T$1972,20,FALSE)))</f>
        <v>N/A</v>
      </c>
      <c r="AC297" s="15" t="str">
        <f>IF(AA297="N/A", "N/A", 0)</f>
        <v>N/A</v>
      </c>
      <c r="AD297" s="16" t="str">
        <f>IF(AE297="N/A", "N/A", AA297-AE297)</f>
        <v>N/A</v>
      </c>
      <c r="AE297" s="16" t="str">
        <f>IF(AA297="N/A", "N/A", IF(AC297&gt;0, IF(AA297&lt;13, ROUNDUP(0.25*AA297,0), IF(AA297&lt;26, ROUNDUP(0.4*AA297,0), IF(AA297&lt;51, ROUNDUP(0.6*AA297,0), ROUNDUP(0.75*AA297,0)))), "N/A"))</f>
        <v>N/A</v>
      </c>
      <c r="AF297" s="16" t="str">
        <f>IF(AD297="N/A","N/A", (AE297*AC297)+Q297)</f>
        <v>N/A</v>
      </c>
      <c r="AG297" s="16" t="str">
        <f>IF($AF297="N/A", "N/A", "TBC")</f>
        <v>N/A</v>
      </c>
      <c r="AH297" s="16" t="str">
        <f>IF($AF297="N/A", "N/A", "TBC")</f>
        <v>N/A</v>
      </c>
      <c r="AI297" s="16" t="str">
        <f>IF($AF297="N/A","N/A",IF(AC297&gt;1,"TBC","N/A"))</f>
        <v>N/A</v>
      </c>
      <c r="AJ297" s="16" t="str">
        <f>IF($AF297="N/A","N/A",IF(AC297&gt;2,"TBC","N/A"))</f>
        <v>N/A</v>
      </c>
      <c r="AK297" s="16" t="str">
        <f>IF($AF297="N/A","N/A",IF(AC297&gt;3,"TBC","N/A"))</f>
        <v>N/A</v>
      </c>
      <c r="AL297" s="16" t="str">
        <f>IF(AC297="N/A","N/A",IF(AC297&gt;0,IF(SUM(AG297:AK297)&lt;&gt;AF297,"CHECK","OK"),"N/A"))</f>
        <v>N/A</v>
      </c>
      <c r="AM297" s="16">
        <f>IF(AD297="N/A", L297+T297, L297+AG297)</f>
        <v>19</v>
      </c>
      <c r="AN297" s="16">
        <f>IF(AD297="N/A", IF(U297="N/A", "N/A", L297+U297), AD297+AH297)</f>
        <v>7</v>
      </c>
      <c r="AO297" s="16">
        <f>IF(AD297="N/A", IF(V297="N/A", "N/A", L297+V297), IF(AI297="N/A", "N/A", AD297+AI297))</f>
        <v>7</v>
      </c>
      <c r="AP297" s="16">
        <f>IF(AD297="N/A", IF(W297="N/A", "N/A", L297+W297), IF(AJ297="N/A", "N/A", AD297+AJ297))</f>
        <v>7</v>
      </c>
      <c r="AQ297" s="16" t="str">
        <f>IF(AD297="N/A", IF(X297="N/A", "N/A", L297+X297), IF(AK297="N/A", "N/A", AD297+AK297))</f>
        <v>N/A</v>
      </c>
      <c r="AR297" s="15" t="s">
        <v>40</v>
      </c>
      <c r="AS297" s="15" t="s">
        <v>40</v>
      </c>
      <c r="AT297" s="15" t="s">
        <v>40</v>
      </c>
      <c r="AU297" s="15" t="s">
        <v>40</v>
      </c>
      <c r="AV297" s="15" t="s">
        <v>40</v>
      </c>
      <c r="AW297" s="15" t="s">
        <v>40</v>
      </c>
      <c r="AX297" s="15" t="s">
        <v>40</v>
      </c>
      <c r="AY297" s="15" t="s">
        <v>40</v>
      </c>
      <c r="AZ297" s="15" t="s">
        <v>40</v>
      </c>
      <c r="BA297" s="15" t="s">
        <v>40</v>
      </c>
      <c r="BB297" s="15" t="s">
        <v>40</v>
      </c>
      <c r="BC297" s="15" t="s">
        <v>40</v>
      </c>
      <c r="BD297" s="15" t="s">
        <v>40</v>
      </c>
      <c r="BE297" s="15" t="s">
        <v>40</v>
      </c>
      <c r="BF297" s="15" t="s">
        <v>40</v>
      </c>
      <c r="BG297" s="15" t="s">
        <v>40</v>
      </c>
      <c r="BH297" s="15" t="s">
        <v>40</v>
      </c>
      <c r="BJ297" s="16">
        <f>IF(AR297="R", $CA297, IF(OR(AR297="P", AR297="T", AR297="N"), 0, IF($C297="DM", $T297, IF(OR(AR297="Y", AR297="IR"),$AM297,IF(AR297="C", IF($BI297="Y", IF($AF297="N/A", $Q297, $AF297), IF($AG297="N/A", $T297,$AG297)))))))</f>
        <v>19</v>
      </c>
      <c r="BK297" s="16">
        <f>IF(AS297="R", $CA297, IF(OR(AS297="P", AS297="T", AS297="N"), 0, IF($C297="DM", $T297, IF(OR(AS297="Y", AS297="IR"),$AM297,IF(AS297="C", IF($BI297="Y", IF($AF297="N/A", $Q297, $AF297), IF($AG297="N/A", $T297,$AG297)))))))</f>
        <v>19</v>
      </c>
      <c r="BL297" s="16">
        <f>IF(AT297="R", $CA297, IF(OR(AT297="P", AT297="T", AT297="N"), 0, IF($C297="DM", $T297, IF(OR(AT297="Y", AT297="IR"),$AM297,IF(AT297="C", IF($BI297="Y", IF($AF297="N/A", $Q297, $AF297), IF($AG297="N/A", $T297,$AG297)))))))</f>
        <v>19</v>
      </c>
      <c r="BM297" s="16">
        <f>IF(AU297="R", $CA297, IF(OR(AU297="P", AU297="T", AU297="N"), 0, IF($C297="DM", $T297, IF(OR(AU297="Y", AU297="IR"),$AM297,IF(AU297="C", IF($BI297="Y", IF($AF297="N/A", $Q297, $AF297), IF($AG297="N/A", $T297,$AG297)))))))</f>
        <v>19</v>
      </c>
      <c r="BN297" s="16">
        <f>IF(AV297="R", $CA297, IF(OR(AV297="P", AV297="T", AV297="N"), 0, IF($C297="DM", $T297, IF(OR(AV297="Y", AV297="IR"),$AM297,IF(AV297="C", IF($BI297="Y", IF($AF297="N/A", $Q297, $AF297), IF($AG297="N/A", $T297,$AG297)))))))</f>
        <v>19</v>
      </c>
      <c r="BO297" s="16">
        <f>IF(AW297="R", $CA297, IF(OR(AW297="P", AW297="T", AW297="N"), 0, IF($C297="DM", $T297, IF(OR(AW297="Y", AW297="IR"),$AM297,IF(AW297="C", IF($BI297="Y", IF($AF297="N/A", $Q297, $AF297), IF($AG297="N/A", $T297,$AG297)))))))</f>
        <v>19</v>
      </c>
      <c r="BP297" s="16">
        <f>IF(AX297="R", $CA297, IF(OR(AX297="P", AX297="T", AX297="N"), 0, IF($C297="DM", $T297, IF(OR(AX297="Y", AX297="IR"),$AM297,IF(AX297="C", IF($BI297="Y", IF($AF297="N/A", $Q297, $AF297), IF($AG297="N/A", $T297,$AG297)))))))</f>
        <v>19</v>
      </c>
      <c r="BQ297" s="16">
        <f>IF(AY297="R", $CA297, IF(OR(AY297="P", AY297="T", AY297="N"), 0, IF($C297="DM", $T297, IF(OR(AY297="Y", AY297="IR"),$AM297,IF(AY297="C", IF($BI297="Y", IF($AF297="N/A", $Q297, $AF297), IF($AG297="N/A", $T297,$AG297)))))))</f>
        <v>19</v>
      </c>
      <c r="BR297" s="16">
        <f>IF(AZ297="R", $CA297, IF(OR(AZ297="P", AZ297="T", AZ297="N"), 0, IF($C297="DM", $T297, IF(OR(AZ297="Y", AZ297="IR"),$AM297,IF(AZ297="C", IF($BI297="Y", IF($AF297="N/A", $Q297, $AF297), IF($AG297="N/A", $T297,$AG297)))))))</f>
        <v>19</v>
      </c>
      <c r="BS297" s="16">
        <f>IF(BA297="R", $CA297, IF(OR(BA297="P", BA297="T", BA297="N"), 0, IF($C297="DM", $T297, IF(OR(BA297="Y", BA297="IR"),$AM297,IF(BA297="C", IF($BI297="Y", IF($AF297="N/A", $Q297, $AF297), IF($AG297="N/A", $T297,$AG297)))))))</f>
        <v>19</v>
      </c>
      <c r="BT297" s="16">
        <f>IF(BB297="R", $CA297, IF(OR(BB297="P", BB297="T", BB297="N"), 0, IF($C297="DM", $T297, IF(OR(BB297="Y", BB297="IR"),$AM297,IF(BB297="C", IF($BI297="Y", IF($BA297="C", IF($AF297="N/A", $Q297, $AF297), IF($AF297="N/A", $T297, $AM297)), IF($AG297="N/A", $T297,$AG297)))))))</f>
        <v>19</v>
      </c>
      <c r="BU297" s="16">
        <f>IF(BC297="R", $CA297, IF(OR(BC297="P", BC297="T", BC297="N"), 0, IF($C297="DM", $T297, IF(OR(BC297="Y", BC297="IR"),$AM297,IF(BC297="C", IF($BI297="Y", IF($BA297="C", IF($AF297="N/A", $Q297, $AF297), IF($AF297="N/A", $T297, $AM297)), IF($AG297="N/A", $T297,$AG297)))))))</f>
        <v>19</v>
      </c>
      <c r="BV297" s="16">
        <f>IF(BD297="R", $CA297, IF(OR(BD297="P", BD297="T", BD297="N"), 0, IF($C297="DM", $T297, IF(OR(BD297="Y", BD297="IR"),$AM297,IF(BD297="C", IF($BI297="Y", IF($BA297="C", IF($AF297="N/A", $Q297, $AF297), IF($AF297="N/A", $T297, $AM297)), IF($AG297="N/A", $T297,$AG297)))))))</f>
        <v>19</v>
      </c>
      <c r="BW297" s="16">
        <f>IF(BE297="R", $CA297, IF(OR(BE297="P", BE297="T", BE297="N"), 0, IF($C297="DM", $T297, IF(OR(BE297="Y", BE297="IR"),$AM297,IF(BE297="C", IF($BI297="Y", IF($BA297="C", IF($AF297="N/A", $Q297, $AF297), IF($AF297="N/A", $T297, $AM297)), IF($AG297="N/A", $T297,$AG297)))))))</f>
        <v>19</v>
      </c>
      <c r="BX297" s="16">
        <f>IF(BF297="R", $CA297, IF(OR(BF297="P", BF297="T", BF297="N"), 0, IF($C297="DM", $T297, IF(OR(BF297="Y", BF297="IR"),$AM297,IF(BF297="C", IF($BI297="Y", IF($BA297="C", IF($AF297="N/A", $Q297, $AF297), IF($AF297="N/A", $T297, $AM297)), IF($AG297="N/A", $T297,$AG297)))))))</f>
        <v>19</v>
      </c>
      <c r="BY297" s="16">
        <f>IF(BG297="R", $CA297, IF(OR(BG297="P", BG297="T", BG297="N"), 0, IF($C297="DM", $T297, IF(OR(BG297="Y", BG297="IR"),$AM297,IF(BG297="C", IF($BI297="Y", IF($BA297="C", IF($AF297="N/A", $Q297, $AF297), IF($AF297="N/A", $T297, $AM297)), IF($AG297="N/A", $T297,$AG297)))))))</f>
        <v>19</v>
      </c>
      <c r="BZ297" s="16">
        <f>IF(BH297="R", $CA297, IF(OR(BH297="P", BH297="T", BH297="N"), 0, IF($C297="DM", $T297, IF(OR(BH297="Y", BH297="IR"),$AM297,IF(BH297="C", IF($BI297="Y", IF($BA297="C", IF($AF297="N/A", $Q297, $AF297), IF($AF297="N/A", $T297, $AM297)), IF($AG297="N/A", $T297,$AG297)))))))</f>
        <v>19</v>
      </c>
      <c r="CA297" s="15" t="s">
        <v>75</v>
      </c>
      <c r="CB297" s="16">
        <f>BZ297</f>
        <v>19</v>
      </c>
      <c r="CC297" s="15">
        <f>IF(OR($BH297="T", $BH297="R"), 0, IF($BH297="C", IF($BI297="Y", IF($BA297="C", 0, IF(AF297="N/A", Q297-T297, AF297-AG297)), IF($AF297="N/A", U297, AH297)), AN297))</f>
        <v>7</v>
      </c>
      <c r="CD297" s="15">
        <f>IF(OR($BH297="T", $BH297="R"), 0, IF($BH297="C", IF($BI297="Y", 0, IF($AF297="N/A", V297, AI297)), AO297))</f>
        <v>7</v>
      </c>
      <c r="CE297" s="15">
        <f>IF(OR($BH297="T", $BH297="R"), 0, IF($BH297="C", IF($BI297="Y", 0, IF($AF297="N/A", W297, AJ297)), AP297))</f>
        <v>7</v>
      </c>
      <c r="CF297" s="15" t="str">
        <f>IF(OR($BH297="T", $BH297="R"), 0, IF($BH297="C", IF($BI297="Y", 0, IF($AF297="N/A", X297, AK297)), AQ297))</f>
        <v>N/A</v>
      </c>
      <c r="CG297" t="str">
        <f>IF(AC297="N/A", "S:"&amp;L297&amp;" G:"&amp;M297&amp;" GR:"&amp;Q297, IF(AC297=0, "S:"&amp;L297&amp;" G:"&amp;M297&amp;" GR:"&amp;Q297, "S:"&amp;L297&amp;"/"&amp;AD297&amp;" G:"&amp;AE297&amp;" GR:"&amp;AF297))</f>
        <v>S:7 G:3 GR:12</v>
      </c>
    </row>
    <row r="298" spans="1:85" x14ac:dyDescent="0.25">
      <c r="A298" s="14">
        <v>5667</v>
      </c>
      <c r="B298" s="15" t="s">
        <v>3016</v>
      </c>
      <c r="C298" s="15" t="s">
        <v>63</v>
      </c>
      <c r="D298" s="15" t="s">
        <v>54</v>
      </c>
      <c r="E298" s="15">
        <f>VLOOKUP(B298, 'Rookie Year'!$A$2:$B$55679,2,FALSE)</f>
        <v>2024</v>
      </c>
      <c r="F298" s="15">
        <v>2024</v>
      </c>
      <c r="G298" s="15" t="s">
        <v>40</v>
      </c>
      <c r="H298" s="15" t="s">
        <v>2661</v>
      </c>
      <c r="I298" s="16">
        <v>1</v>
      </c>
      <c r="J298" s="15">
        <v>3</v>
      </c>
      <c r="K298" s="17">
        <f>IF(AND(G298&lt;&gt;"N",R298="N/A"), IF(I298&lt;4, 0, 0.25),IF(I298=1, IF(J298=1,0.25, 0.25), IF(I298&lt;13, 0.25, IF(I298&lt;26, 0.4, IF(I298&lt;51, 0.6, 0.75)))))</f>
        <v>0</v>
      </c>
      <c r="L298" s="16">
        <f>I298-M298</f>
        <v>1</v>
      </c>
      <c r="M298" s="16">
        <f>ROUNDUP(I298*K298,0)</f>
        <v>0</v>
      </c>
      <c r="N298" s="16">
        <f>M298*J298</f>
        <v>0</v>
      </c>
      <c r="O298" s="16">
        <v>0</v>
      </c>
      <c r="P298" s="16">
        <v>0</v>
      </c>
      <c r="Q298" s="16">
        <f>N298-O298-P298</f>
        <v>0</v>
      </c>
      <c r="R298" s="15" t="s">
        <v>75</v>
      </c>
      <c r="S298" s="15">
        <f>IF(R298="N/A", J298-($B$1-F298), J298-($B$1-R298))</f>
        <v>3</v>
      </c>
      <c r="T298" s="16">
        <f>IF($S298&lt;1, "N/A", $M298)</f>
        <v>0</v>
      </c>
      <c r="U298" s="16">
        <f>IF($S298&lt;2, "N/A", $M298)</f>
        <v>0</v>
      </c>
      <c r="V298" s="16">
        <f>IF($S298&lt;3, "N/A", $M298)</f>
        <v>0</v>
      </c>
      <c r="W298" s="16" t="str">
        <f>IF($S298&lt;4, "N/A", $M298)</f>
        <v>N/A</v>
      </c>
      <c r="X298" s="16" t="str">
        <f>IF($S298&lt;5, "N/A", $M298)</f>
        <v>N/A</v>
      </c>
      <c r="Y298" s="15" t="str">
        <f>IF(SUM(T298:X298)&lt;&gt;Q298, "CHECK", "OK")</f>
        <v>OK</v>
      </c>
      <c r="Z298" s="15" t="str">
        <f>IF(F298=$B$1, "No", IF(S298=1, "Yes", "No"))</f>
        <v>No</v>
      </c>
      <c r="AA298" s="18" t="str">
        <f>IF(C298="DM", "N/A", IF(Z298="No","N/A",VLOOKUP(B298,'Extension List'!$A$3:$R$1972,18,FALSE)))</f>
        <v>N/A</v>
      </c>
      <c r="AB298" s="15" t="str">
        <f>IF(C298="DM", "N/A", IF(Z298="No","N/A",VLOOKUP(B298,'Extension List'!$A$3:$T$1972,20,FALSE)))</f>
        <v>N/A</v>
      </c>
      <c r="AC298" s="15" t="str">
        <f>IF(AA298="N/A", "N/A", 0)</f>
        <v>N/A</v>
      </c>
      <c r="AD298" s="16" t="str">
        <f>IF(AE298="N/A", "N/A", AA298-AE298)</f>
        <v>N/A</v>
      </c>
      <c r="AE298" s="16" t="str">
        <f>IF(AA298="N/A", "N/A", IF(AC298&gt;0, IF(AA298&lt;13, ROUNDUP(0.25*AA298,0), IF(AA298&lt;26, ROUNDUP(0.4*AA298,0), IF(AA298&lt;51, ROUNDUP(0.6*AA298,0), ROUNDUP(0.75*AA298,0)))), "N/A"))</f>
        <v>N/A</v>
      </c>
      <c r="AF298" s="16" t="str">
        <f>IF(AD298="N/A","N/A", (AE298*AC298)+Q298)</f>
        <v>N/A</v>
      </c>
      <c r="AG298" s="16" t="str">
        <f>IF($AF298="N/A", "N/A", "TBC")</f>
        <v>N/A</v>
      </c>
      <c r="AH298" s="16" t="str">
        <f>IF($AF298="N/A", "N/A", "TBC")</f>
        <v>N/A</v>
      </c>
      <c r="AI298" s="16" t="str">
        <f>IF($AF298="N/A","N/A",IF(AC298&gt;1,"TBC","N/A"))</f>
        <v>N/A</v>
      </c>
      <c r="AJ298" s="16" t="str">
        <f>IF($AF298="N/A","N/A",IF(AC298&gt;2,"TBC","N/A"))</f>
        <v>N/A</v>
      </c>
      <c r="AK298" s="16" t="str">
        <f>IF($AF298="N/A","N/A",IF(AC298&gt;3,"TBC","N/A"))</f>
        <v>N/A</v>
      </c>
      <c r="AL298" s="16" t="str">
        <f>IF(AC298="N/A","N/A",IF(AC298&gt;0,IF(SUM(AG298:AK298)&lt;&gt;AF298,"CHECK","OK"),"N/A"))</f>
        <v>N/A</v>
      </c>
      <c r="AM298" s="16">
        <f>IF(AD298="N/A", L298+T298, L298+AG298)</f>
        <v>1</v>
      </c>
      <c r="AN298" s="16">
        <f>IF(AD298="N/A", IF(U298="N/A", "N/A", L298+U298), AD298+AH298)</f>
        <v>1</v>
      </c>
      <c r="AO298" s="16">
        <f>IF(AD298="N/A", IF(V298="N/A", "N/A", L298+V298), IF(AI298="N/A", "N/A", AD298+AI298))</f>
        <v>1</v>
      </c>
      <c r="AP298" s="16" t="str">
        <f>IF(AD298="N/A", IF(W298="N/A", "N/A", L298+W298), IF(AJ298="N/A", "N/A", AD298+AJ298))</f>
        <v>N/A</v>
      </c>
      <c r="AQ298" s="16" t="str">
        <f>IF(AD298="N/A", IF(X298="N/A", "N/A", L298+X298), IF(AK298="N/A", "N/A", AD298+AK298))</f>
        <v>N/A</v>
      </c>
      <c r="AR298" s="15" t="s">
        <v>66</v>
      </c>
      <c r="AS298" s="15" t="s">
        <v>66</v>
      </c>
      <c r="AT298" s="15" t="s">
        <v>66</v>
      </c>
      <c r="AU298" s="15" t="s">
        <v>66</v>
      </c>
      <c r="AV298" s="15" t="s">
        <v>66</v>
      </c>
      <c r="AW298" s="15" t="s">
        <v>66</v>
      </c>
      <c r="AX298" s="15" t="s">
        <v>66</v>
      </c>
      <c r="AY298" s="15" t="s">
        <v>66</v>
      </c>
      <c r="AZ298" s="15" t="s">
        <v>66</v>
      </c>
      <c r="BA298" s="15" t="s">
        <v>66</v>
      </c>
      <c r="BB298" s="15" t="s">
        <v>66</v>
      </c>
      <c r="BC298" s="15" t="s">
        <v>66</v>
      </c>
      <c r="BD298" s="15" t="s">
        <v>66</v>
      </c>
      <c r="BE298" s="15" t="s">
        <v>66</v>
      </c>
      <c r="BF298" s="15" t="s">
        <v>66</v>
      </c>
      <c r="BG298" s="15" t="s">
        <v>66</v>
      </c>
      <c r="BH298" s="15" t="s">
        <v>66</v>
      </c>
      <c r="BJ298" s="16">
        <f>IF(AR298="R", $CA298, IF(OR(AR298="P", AR298="T", AR298="N"), 0, IF($C298="DM", $T298, IF(OR(AR298="Y", AR298="IR"),$AM298,IF(AR298="C", IF($BI298="Y", IF($AF298="N/A", $Q298, $AF298), IF($AG298="N/A", $T298,$AG298)))))))</f>
        <v>0</v>
      </c>
      <c r="BK298" s="16">
        <f>IF(AS298="R", $CA298, IF(OR(AS298="P", AS298="T", AS298="N"), 0, IF($C298="DM", $T298, IF(OR(AS298="Y", AS298="IR"),$AM298,IF(AS298="C", IF($BI298="Y", IF($AF298="N/A", $Q298, $AF298), IF($AG298="N/A", $T298,$AG298)))))))</f>
        <v>0</v>
      </c>
      <c r="BL298" s="16">
        <f>IF(AT298="R", $CA298, IF(OR(AT298="P", AT298="T", AT298="N"), 0, IF($C298="DM", $T298, IF(OR(AT298="Y", AT298="IR"),$AM298,IF(AT298="C", IF($BI298="Y", IF($AF298="N/A", $Q298, $AF298), IF($AG298="N/A", $T298,$AG298)))))))</f>
        <v>0</v>
      </c>
      <c r="BM298" s="16">
        <f>IF(AU298="R", $CA298, IF(OR(AU298="P", AU298="T", AU298="N"), 0, IF($C298="DM", $T298, IF(OR(AU298="Y", AU298="IR"),$AM298,IF(AU298="C", IF($BI298="Y", IF($AF298="N/A", $Q298, $AF298), IF($AG298="N/A", $T298,$AG298)))))))</f>
        <v>0</v>
      </c>
      <c r="BN298" s="16">
        <f>IF(AV298="R", $CA298, IF(OR(AV298="P", AV298="T", AV298="N"), 0, IF($C298="DM", $T298, IF(OR(AV298="Y", AV298="IR"),$AM298,IF(AV298="C", IF($BI298="Y", IF($AF298="N/A", $Q298, $AF298), IF($AG298="N/A", $T298,$AG298)))))))</f>
        <v>0</v>
      </c>
      <c r="BO298" s="16">
        <f>IF(AW298="R", $CA298, IF(OR(AW298="P", AW298="T", AW298="N"), 0, IF($C298="DM", $T298, IF(OR(AW298="Y", AW298="IR"),$AM298,IF(AW298="C", IF($BI298="Y", IF($AF298="N/A", $Q298, $AF298), IF($AG298="N/A", $T298,$AG298)))))))</f>
        <v>0</v>
      </c>
      <c r="BP298" s="16">
        <f>IF(AX298="R", $CA298, IF(OR(AX298="P", AX298="T", AX298="N"), 0, IF($C298="DM", $T298, IF(OR(AX298="Y", AX298="IR"),$AM298,IF(AX298="C", IF($BI298="Y", IF($AF298="N/A", $Q298, $AF298), IF($AG298="N/A", $T298,$AG298)))))))</f>
        <v>0</v>
      </c>
      <c r="BQ298" s="16">
        <f>IF(AY298="R", $CA298, IF(OR(AY298="P", AY298="T", AY298="N"), 0, IF($C298="DM", $T298, IF(OR(AY298="Y", AY298="IR"),$AM298,IF(AY298="C", IF($BI298="Y", IF($AF298="N/A", $Q298, $AF298), IF($AG298="N/A", $T298,$AG298)))))))</f>
        <v>0</v>
      </c>
      <c r="BR298" s="16">
        <f>IF(AZ298="R", $CA298, IF(OR(AZ298="P", AZ298="T", AZ298="N"), 0, IF($C298="DM", $T298, IF(OR(AZ298="Y", AZ298="IR"),$AM298,IF(AZ298="C", IF($BI298="Y", IF($AF298="N/A", $Q298, $AF298), IF($AG298="N/A", $T298,$AG298)))))))</f>
        <v>0</v>
      </c>
      <c r="BS298" s="16">
        <f>IF(BA298="R", $CA298, IF(OR(BA298="P", BA298="T", BA298="N"), 0, IF($C298="DM", $T298, IF(OR(BA298="Y", BA298="IR"),$AM298,IF(BA298="C", IF($BI298="Y", IF($AF298="N/A", $Q298, $AF298), IF($AG298="N/A", $T298,$AG298)))))))</f>
        <v>0</v>
      </c>
      <c r="BT298" s="16">
        <f>IF(BB298="R", $CA298, IF(OR(BB298="P", BB298="T", BB298="N"), 0, IF($C298="DM", $T298, IF(OR(BB298="Y", BB298="IR"),$AM298,IF(BB298="C", IF($BI298="Y", IF($BA298="C", IF($AF298="N/A", $Q298, $AF298), IF($AF298="N/A", $T298, $AM298)), IF($AG298="N/A", $T298,$AG298)))))))</f>
        <v>0</v>
      </c>
      <c r="BU298" s="16">
        <f>IF(BC298="R", $CA298, IF(OR(BC298="P", BC298="T", BC298="N"), 0, IF($C298="DM", $T298, IF(OR(BC298="Y", BC298="IR"),$AM298,IF(BC298="C", IF($BI298="Y", IF($BA298="C", IF($AF298="N/A", $Q298, $AF298), IF($AF298="N/A", $T298, $AM298)), IF($AG298="N/A", $T298,$AG298)))))))</f>
        <v>0</v>
      </c>
      <c r="BV298" s="16">
        <f>IF(BD298="R", $CA298, IF(OR(BD298="P", BD298="T", BD298="N"), 0, IF($C298="DM", $T298, IF(OR(BD298="Y", BD298="IR"),$AM298,IF(BD298="C", IF($BI298="Y", IF($BA298="C", IF($AF298="N/A", $Q298, $AF298), IF($AF298="N/A", $T298, $AM298)), IF($AG298="N/A", $T298,$AG298)))))))</f>
        <v>0</v>
      </c>
      <c r="BW298" s="16">
        <f>IF(BE298="R", $CA298, IF(OR(BE298="P", BE298="T", BE298="N"), 0, IF($C298="DM", $T298, IF(OR(BE298="Y", BE298="IR"),$AM298,IF(BE298="C", IF($BI298="Y", IF($BA298="C", IF($AF298="N/A", $Q298, $AF298), IF($AF298="N/A", $T298, $AM298)), IF($AG298="N/A", $T298,$AG298)))))))</f>
        <v>0</v>
      </c>
      <c r="BX298" s="16">
        <f>IF(BF298="R", $CA298, IF(OR(BF298="P", BF298="T", BF298="N"), 0, IF($C298="DM", $T298, IF(OR(BF298="Y", BF298="IR"),$AM298,IF(BF298="C", IF($BI298="Y", IF($BA298="C", IF($AF298="N/A", $Q298, $AF298), IF($AF298="N/A", $T298, $AM298)), IF($AG298="N/A", $T298,$AG298)))))))</f>
        <v>0</v>
      </c>
      <c r="BY298" s="16">
        <f>IF(BG298="R", $CA298, IF(OR(BG298="P", BG298="T", BG298="N"), 0, IF($C298="DM", $T298, IF(OR(BG298="Y", BG298="IR"),$AM298,IF(BG298="C", IF($BI298="Y", IF($BA298="C", IF($AF298="N/A", $Q298, $AF298), IF($AF298="N/A", $T298, $AM298)), IF($AG298="N/A", $T298,$AG298)))))))</f>
        <v>0</v>
      </c>
      <c r="BZ298" s="16">
        <f>IF(BH298="R", $CA298, IF(OR(BH298="P", BH298="T", BH298="N"), 0, IF($C298="DM", $T298, IF(OR(BH298="Y", BH298="IR"),$AM298,IF(BH298="C", IF($BI298="Y", IF($BA298="C", IF($AF298="N/A", $Q298, $AF298), IF($AF298="N/A", $T298, $AM298)), IF($AG298="N/A", $T298,$AG298)))))))</f>
        <v>0</v>
      </c>
      <c r="CA298" s="15" t="s">
        <v>75</v>
      </c>
      <c r="CB298" s="16">
        <f>BZ298</f>
        <v>0</v>
      </c>
      <c r="CC298" s="15">
        <f>IF(OR($BH298="T", $BH298="R"), 0, IF($BH298="C", IF($BI298="Y", IF($BA298="C", 0, IF(AF298="N/A", Q298-T298, AF298-AG298)), IF($AF298="N/A", U298, AH298)), AN298))</f>
        <v>1</v>
      </c>
      <c r="CD298" s="15">
        <f>IF(OR($BH298="T", $BH298="R"), 0, IF($BH298="C", IF($BI298="Y", 0, IF($AF298="N/A", V298, AI298)), AO298))</f>
        <v>1</v>
      </c>
      <c r="CE298" s="15" t="str">
        <f>IF(OR($BH298="T", $BH298="R"), 0, IF($BH298="C", IF($BI298="Y", 0, IF($AF298="N/A", W298, AJ298)), AP298))</f>
        <v>N/A</v>
      </c>
      <c r="CF298" s="15" t="str">
        <f>IF(OR($BH298="T", $BH298="R"), 0, IF($BH298="C", IF($BI298="Y", 0, IF($AF298="N/A", X298, AK298)), AQ298))</f>
        <v>N/A</v>
      </c>
      <c r="CG298" t="str">
        <f>IF(AC298="N/A", "S:"&amp;L298&amp;" G:"&amp;M298&amp;" GR:"&amp;Q298, IF(AC298=0, "S:"&amp;L298&amp;" G:"&amp;M298&amp;" GR:"&amp;Q298, "S:"&amp;L298&amp;"/"&amp;AD298&amp;" G:"&amp;AE298&amp;" GR:"&amp;AF298))</f>
        <v>S:1 G:0 GR:0</v>
      </c>
    </row>
    <row r="299" spans="1:85" x14ac:dyDescent="0.25">
      <c r="A299" s="14">
        <v>5517</v>
      </c>
      <c r="B299" s="15" t="s">
        <v>1451</v>
      </c>
      <c r="C299" s="15" t="s">
        <v>63</v>
      </c>
      <c r="D299" s="15" t="s">
        <v>54</v>
      </c>
      <c r="E299" s="15">
        <f>VLOOKUP(B299, 'Rookie Year'!$A$2:$B$55679,2,FALSE)</f>
        <v>2016</v>
      </c>
      <c r="F299" s="15">
        <v>2024</v>
      </c>
      <c r="G299" s="15" t="s">
        <v>42</v>
      </c>
      <c r="H299" s="15" t="s">
        <v>1928</v>
      </c>
      <c r="I299" s="16">
        <v>1</v>
      </c>
      <c r="J299" s="15">
        <v>1</v>
      </c>
      <c r="K299" s="17">
        <f>IF(AND(G299&lt;&gt;"N",R299="N/A"), IF(I299&lt;4, 0, 0.25),IF(I299=1, IF(J299=1,0.25, 0.25), IF(I299&lt;13, 0.25, IF(I299&lt;26, 0.4, IF(I299&lt;51, 0.6, 0.75)))))</f>
        <v>0.25</v>
      </c>
      <c r="L299" s="16">
        <f>I299-M299</f>
        <v>0</v>
      </c>
      <c r="M299" s="16">
        <f>ROUNDUP(I299*K299,0)</f>
        <v>1</v>
      </c>
      <c r="N299" s="16">
        <f>M299*J299</f>
        <v>1</v>
      </c>
      <c r="O299" s="16">
        <v>0</v>
      </c>
      <c r="P299" s="16">
        <v>0</v>
      </c>
      <c r="Q299" s="16">
        <f>N299-O299-P299</f>
        <v>1</v>
      </c>
      <c r="R299" s="15" t="s">
        <v>75</v>
      </c>
      <c r="S299" s="15">
        <f>IF(R299="N/A", J299-($B$1-F299), J299-($B$1-R299))</f>
        <v>1</v>
      </c>
      <c r="T299" s="16">
        <f>IF($S299&lt;1, "N/A", $M299)</f>
        <v>1</v>
      </c>
      <c r="U299" s="16" t="str">
        <f>IF($S299&lt;2, "N/A", $M299)</f>
        <v>N/A</v>
      </c>
      <c r="V299" s="16" t="str">
        <f>IF($S299&lt;3, "N/A", $M299)</f>
        <v>N/A</v>
      </c>
      <c r="W299" s="16" t="str">
        <f>IF($S299&lt;4, "N/A", $M299)</f>
        <v>N/A</v>
      </c>
      <c r="X299" s="16" t="str">
        <f>IF($S299&lt;5, "N/A", $M299)</f>
        <v>N/A</v>
      </c>
      <c r="Y299" s="15" t="str">
        <f>IF(SUM(T299:X299)&lt;&gt;Q299, "CHECK", "OK")</f>
        <v>OK</v>
      </c>
      <c r="Z299" s="15" t="str">
        <f>IF(F299=$B$1, "No", IF(S299=1, "Yes", "No"))</f>
        <v>No</v>
      </c>
      <c r="AA299" s="18" t="str">
        <f>IF(C299="DM", "N/A", IF(Z299="No","N/A",VLOOKUP(B299,'Extension List'!$A$3:$R$1972,18,FALSE)))</f>
        <v>N/A</v>
      </c>
      <c r="AB299" s="15" t="str">
        <f>IF(C299="DM", "N/A", IF(Z299="No","N/A",VLOOKUP(B299,'Extension List'!$A$3:$T$1972,20,FALSE)))</f>
        <v>N/A</v>
      </c>
      <c r="AC299" s="15" t="str">
        <f>IF(AA299="N/A", "N/A", 0)</f>
        <v>N/A</v>
      </c>
      <c r="AD299" s="16" t="str">
        <f>IF(AE299="N/A", "N/A", AA299-AE299)</f>
        <v>N/A</v>
      </c>
      <c r="AE299" s="16" t="str">
        <f>IF(AA299="N/A", "N/A", IF(AC299&gt;0, IF(AA299&lt;13, ROUNDUP(0.25*AA299,0), IF(AA299&lt;26, ROUNDUP(0.4*AA299,0), IF(AA299&lt;51, ROUNDUP(0.6*AA299,0), ROUNDUP(0.75*AA299,0)))), "N/A"))</f>
        <v>N/A</v>
      </c>
      <c r="AF299" s="16" t="str">
        <f>IF(AD299="N/A","N/A", (AE299*AC299)+Q299)</f>
        <v>N/A</v>
      </c>
      <c r="AG299" s="16" t="str">
        <f>IF($AF299="N/A", "N/A", "TBC")</f>
        <v>N/A</v>
      </c>
      <c r="AH299" s="16" t="str">
        <f>IF($AF299="N/A", "N/A", "TBC")</f>
        <v>N/A</v>
      </c>
      <c r="AI299" s="16" t="str">
        <f>IF($AF299="N/A","N/A",IF(AC299&gt;1,"TBC","N/A"))</f>
        <v>N/A</v>
      </c>
      <c r="AJ299" s="16" t="str">
        <f>IF($AF299="N/A","N/A",IF(AC299&gt;2,"TBC","N/A"))</f>
        <v>N/A</v>
      </c>
      <c r="AK299" s="16" t="str">
        <f>IF($AF299="N/A","N/A",IF(AC299&gt;3,"TBC","N/A"))</f>
        <v>N/A</v>
      </c>
      <c r="AL299" s="16" t="str">
        <f>IF(AC299="N/A","N/A",IF(AC299&gt;0,IF(SUM(AG299:AK299)&lt;&gt;AF299,"CHECK","OK"),"N/A"))</f>
        <v>N/A</v>
      </c>
      <c r="AM299" s="16">
        <f>IF(AD299="N/A", L299+T299, L299+AG299)</f>
        <v>1</v>
      </c>
      <c r="AN299" s="16" t="str">
        <f>IF(AD299="N/A", IF(U299="N/A", "N/A", L299+U299), AD299+AH299)</f>
        <v>N/A</v>
      </c>
      <c r="AO299" s="16" t="str">
        <f>IF(AD299="N/A", IF(V299="N/A", "N/A", L299+V299), IF(AI299="N/A", "N/A", AD299+AI299))</f>
        <v>N/A</v>
      </c>
      <c r="AP299" s="16" t="str">
        <f>IF(AD299="N/A", IF(W299="N/A", "N/A", L299+W299), IF(AJ299="N/A", "N/A", AD299+AJ299))</f>
        <v>N/A</v>
      </c>
      <c r="AQ299" s="16" t="str">
        <f>IF(AD299="N/A", IF(X299="N/A", "N/A", L299+X299), IF(AK299="N/A", "N/A", AD299+AK299))</f>
        <v>N/A</v>
      </c>
      <c r="AR299" s="15" t="s">
        <v>40</v>
      </c>
      <c r="AS299" s="15" t="s">
        <v>40</v>
      </c>
      <c r="AT299" s="15" t="s">
        <v>40</v>
      </c>
      <c r="AU299" s="15" t="s">
        <v>40</v>
      </c>
      <c r="AV299" s="15" t="s">
        <v>40</v>
      </c>
      <c r="AW299" s="15" t="s">
        <v>40</v>
      </c>
      <c r="AX299" s="15" t="s">
        <v>40</v>
      </c>
      <c r="AY299" s="15" t="s">
        <v>40</v>
      </c>
      <c r="AZ299" s="15" t="s">
        <v>40</v>
      </c>
      <c r="BA299" s="15" t="s">
        <v>40</v>
      </c>
      <c r="BB299" s="15" t="s">
        <v>40</v>
      </c>
      <c r="BC299" s="15" t="s">
        <v>40</v>
      </c>
      <c r="BD299" s="15" t="s">
        <v>40</v>
      </c>
      <c r="BE299" s="15" t="s">
        <v>40</v>
      </c>
      <c r="BF299" s="15" t="s">
        <v>40</v>
      </c>
      <c r="BG299" s="15" t="s">
        <v>40</v>
      </c>
      <c r="BH299" s="15" t="s">
        <v>40</v>
      </c>
      <c r="BI299" s="15"/>
      <c r="BJ299" s="16">
        <f>IF(AR299="R", $CA299, IF(OR(AR299="P", AR299="T", AR299="N"), 0, IF($C299="DM", $T299, IF(OR(AR299="Y", AR299="IR"),$AM299,IF(AR299="C", IF($BI299="Y", IF($AF299="N/A", $Q299, $AF299), IF($AG299="N/A", $T299,$AG299)))))))</f>
        <v>1</v>
      </c>
      <c r="BK299" s="16">
        <f>IF(AS299="R", $CA299, IF(OR(AS299="P", AS299="T", AS299="N"), 0, IF($C299="DM", $T299, IF(OR(AS299="Y", AS299="IR"),$AM299,IF(AS299="C", IF($BI299="Y", IF($AF299="N/A", $Q299, $AF299), IF($AG299="N/A", $T299,$AG299)))))))</f>
        <v>1</v>
      </c>
      <c r="BL299" s="16">
        <f>IF(AT299="R", $CA299, IF(OR(AT299="P", AT299="T", AT299="N"), 0, IF($C299="DM", $T299, IF(OR(AT299="Y", AT299="IR"),$AM299,IF(AT299="C", IF($BI299="Y", IF($AF299="N/A", $Q299, $AF299), IF($AG299="N/A", $T299,$AG299)))))))</f>
        <v>1</v>
      </c>
      <c r="BM299" s="16">
        <f>IF(AU299="R", $CA299, IF(OR(AU299="P", AU299="T", AU299="N"), 0, IF($C299="DM", $T299, IF(OR(AU299="Y", AU299="IR"),$AM299,IF(AU299="C", IF($BI299="Y", IF($AF299="N/A", $Q299, $AF299), IF($AG299="N/A", $T299,$AG299)))))))</f>
        <v>1</v>
      </c>
      <c r="BN299" s="16">
        <f>IF(AV299="R", $CA299, IF(OR(AV299="P", AV299="T", AV299="N"), 0, IF($C299="DM", $T299, IF(OR(AV299="Y", AV299="IR"),$AM299,IF(AV299="C", IF($BI299="Y", IF($AF299="N/A", $Q299, $AF299), IF($AG299="N/A", $T299,$AG299)))))))</f>
        <v>1</v>
      </c>
      <c r="BO299" s="16">
        <f>IF(AW299="R", $CA299, IF(OR(AW299="P", AW299="T", AW299="N"), 0, IF($C299="DM", $T299, IF(OR(AW299="Y", AW299="IR"),$AM299,IF(AW299="C", IF($BI299="Y", IF($AF299="N/A", $Q299, $AF299), IF($AG299="N/A", $T299,$AG299)))))))</f>
        <v>1</v>
      </c>
      <c r="BP299" s="16">
        <f>IF(AX299="R", $CA299, IF(OR(AX299="P", AX299="T", AX299="N"), 0, IF($C299="DM", $T299, IF(OR(AX299="Y", AX299="IR"),$AM299,IF(AX299="C", IF($BI299="Y", IF($AF299="N/A", $Q299, $AF299), IF($AG299="N/A", $T299,$AG299)))))))</f>
        <v>1</v>
      </c>
      <c r="BQ299" s="16">
        <f>IF(AY299="R", $CA299, IF(OR(AY299="P", AY299="T", AY299="N"), 0, IF($C299="DM", $T299, IF(OR(AY299="Y", AY299="IR"),$AM299,IF(AY299="C", IF($BI299="Y", IF($AF299="N/A", $Q299, $AF299), IF($AG299="N/A", $T299,$AG299)))))))</f>
        <v>1</v>
      </c>
      <c r="BR299" s="16">
        <f>IF(AZ299="R", $CA299, IF(OR(AZ299="P", AZ299="T", AZ299="N"), 0, IF($C299="DM", $T299, IF(OR(AZ299="Y", AZ299="IR"),$AM299,IF(AZ299="C", IF($BI299="Y", IF($AF299="N/A", $Q299, $AF299), IF($AG299="N/A", $T299,$AG299)))))))</f>
        <v>1</v>
      </c>
      <c r="BS299" s="16">
        <f>IF(BA299="R", $CA299, IF(OR(BA299="P", BA299="T", BA299="N"), 0, IF($C299="DM", $T299, IF(OR(BA299="Y", BA299="IR"),$AM299,IF(BA299="C", IF($BI299="Y", IF($AF299="N/A", $Q299, $AF299), IF($AG299="N/A", $T299,$AG299)))))))</f>
        <v>1</v>
      </c>
      <c r="BT299" s="16">
        <f>IF(BB299="R", $CA299, IF(OR(BB299="P", BB299="T", BB299="N"), 0, IF($C299="DM", $T299, IF(OR(BB299="Y", BB299="IR"),$AM299,IF(BB299="C", IF($BI299="Y", IF($BA299="C", IF($AF299="N/A", $Q299, $AF299), IF($AF299="N/A", $T299, $AM299)), IF($AG299="N/A", $T299,$AG299)))))))</f>
        <v>1</v>
      </c>
      <c r="BU299" s="16">
        <f>IF(BC299="R", $CA299, IF(OR(BC299="P", BC299="T", BC299="N"), 0, IF($C299="DM", $T299, IF(OR(BC299="Y", BC299="IR"),$AM299,IF(BC299="C", IF($BI299="Y", IF($BA299="C", IF($AF299="N/A", $Q299, $AF299), IF($AF299="N/A", $T299, $AM299)), IF($AG299="N/A", $T299,$AG299)))))))</f>
        <v>1</v>
      </c>
      <c r="BV299" s="16">
        <f>IF(BD299="R", $CA299, IF(OR(BD299="P", BD299="T", BD299="N"), 0, IF($C299="DM", $T299, IF(OR(BD299="Y", BD299="IR"),$AM299,IF(BD299="C", IF($BI299="Y", IF($BA299="C", IF($AF299="N/A", $Q299, $AF299), IF($AF299="N/A", $T299, $AM299)), IF($AG299="N/A", $T299,$AG299)))))))</f>
        <v>1</v>
      </c>
      <c r="BW299" s="16">
        <f>IF(BE299="R", $CA299, IF(OR(BE299="P", BE299="T", BE299="N"), 0, IF($C299="DM", $T299, IF(OR(BE299="Y", BE299="IR"),$AM299,IF(BE299="C", IF($BI299="Y", IF($BA299="C", IF($AF299="N/A", $Q299, $AF299), IF($AF299="N/A", $T299, $AM299)), IF($AG299="N/A", $T299,$AG299)))))))</f>
        <v>1</v>
      </c>
      <c r="BX299" s="16">
        <f>IF(BF299="R", $CA299, IF(OR(BF299="P", BF299="T", BF299="N"), 0, IF($C299="DM", $T299, IF(OR(BF299="Y", BF299="IR"),$AM299,IF(BF299="C", IF($BI299="Y", IF($BA299="C", IF($AF299="N/A", $Q299, $AF299), IF($AF299="N/A", $T299, $AM299)), IF($AG299="N/A", $T299,$AG299)))))))</f>
        <v>1</v>
      </c>
      <c r="BY299" s="16">
        <f>IF(BG299="R", $CA299, IF(OR(BG299="P", BG299="T", BG299="N"), 0, IF($C299="DM", $T299, IF(OR(BG299="Y", BG299="IR"),$AM299,IF(BG299="C", IF($BI299="Y", IF($BA299="C", IF($AF299="N/A", $Q299, $AF299), IF($AF299="N/A", $T299, $AM299)), IF($AG299="N/A", $T299,$AG299)))))))</f>
        <v>1</v>
      </c>
      <c r="BZ299" s="16">
        <f>IF(BH299="R", $CA299, IF(OR(BH299="P", BH299="T", BH299="N"), 0, IF($C299="DM", $T299, IF(OR(BH299="Y", BH299="IR"),$AM299,IF(BH299="C", IF($BI299="Y", IF($BA299="C", IF($AF299="N/A", $Q299, $AF299), IF($AF299="N/A", $T299, $AM299)), IF($AG299="N/A", $T299,$AG299)))))))</f>
        <v>1</v>
      </c>
      <c r="CA299" s="15" t="s">
        <v>75</v>
      </c>
      <c r="CB299" s="16">
        <f>BZ299</f>
        <v>1</v>
      </c>
      <c r="CC299" s="15" t="str">
        <f>IF(OR($BH299="T", $BH299="R"), 0, IF($BH299="C", IF($BI299="Y", IF($BA299="C", 0, IF(AF299="N/A", Q299-T299, AF299-AG299)), IF($AF299="N/A", U299, AH299)), AN299))</f>
        <v>N/A</v>
      </c>
      <c r="CD299" s="15" t="str">
        <f>IF(OR($BH299="T", $BH299="R"), 0, IF($BH299="C", IF($BI299="Y", 0, IF($AF299="N/A", V299, AI299)), AO299))</f>
        <v>N/A</v>
      </c>
      <c r="CE299" s="15" t="str">
        <f>IF(OR($BH299="T", $BH299="R"), 0, IF($BH299="C", IF($BI299="Y", 0, IF($AF299="N/A", W299, AJ299)), AP299))</f>
        <v>N/A</v>
      </c>
      <c r="CF299" s="15" t="str">
        <f>IF(OR($BH299="T", $BH299="R"), 0, IF($BH299="C", IF($BI299="Y", 0, IF($AF299="N/A", X299, AK299)), AQ299))</f>
        <v>N/A</v>
      </c>
      <c r="CG299" t="str">
        <f>IF(AC299="N/A", "S:"&amp;L299&amp;" G:"&amp;M299&amp;" GR:"&amp;Q299, IF(AC299=0, "S:"&amp;L299&amp;" G:"&amp;M299&amp;" GR:"&amp;Q299, "S:"&amp;L299&amp;"/"&amp;AD299&amp;" G:"&amp;AE299&amp;" GR:"&amp;AF299))</f>
        <v>S:0 G:1 GR:1</v>
      </c>
    </row>
    <row r="300" spans="1:85" x14ac:dyDescent="0.25">
      <c r="A300" s="14">
        <v>4762</v>
      </c>
      <c r="B300" s="15" t="s">
        <v>2595</v>
      </c>
      <c r="C300" s="15" t="s">
        <v>63</v>
      </c>
      <c r="D300" s="15" t="s">
        <v>54</v>
      </c>
      <c r="E300" s="15">
        <f>VLOOKUP(B300, 'Rookie Year'!$A$2:$B$55679,2,FALSE)</f>
        <v>2022</v>
      </c>
      <c r="F300" s="15">
        <v>2022</v>
      </c>
      <c r="G300" s="15" t="s">
        <v>40</v>
      </c>
      <c r="H300" s="15" t="s">
        <v>2193</v>
      </c>
      <c r="I300" s="16">
        <v>2</v>
      </c>
      <c r="J300" s="15">
        <v>3</v>
      </c>
      <c r="K300" s="17">
        <f>IF(AND(G300&lt;&gt;"N",R300="N/A"), IF(I300&lt;4, 0, 0.25),IF(I300=1, IF(J300=1,0.25, 0.25), IF(I300&lt;13, 0.25, IF(I300&lt;26, 0.4, IF(I300&lt;51, 0.6, 0.75)))))</f>
        <v>0</v>
      </c>
      <c r="L300" s="16">
        <f>I300-M300</f>
        <v>2</v>
      </c>
      <c r="M300" s="16">
        <f>ROUNDUP(I300*K300,0)</f>
        <v>0</v>
      </c>
      <c r="N300" s="16">
        <f>M300*J300</f>
        <v>0</v>
      </c>
      <c r="O300" s="16">
        <v>0</v>
      </c>
      <c r="P300" s="16">
        <v>0</v>
      </c>
      <c r="Q300" s="16">
        <f>N300-O300-P300</f>
        <v>0</v>
      </c>
      <c r="R300" s="15" t="s">
        <v>75</v>
      </c>
      <c r="S300" s="15">
        <f>IF(R300="N/A", J300-($B$1-F300), J300-($B$1-R300))</f>
        <v>1</v>
      </c>
      <c r="T300" s="16">
        <v>0</v>
      </c>
      <c r="U300" s="16" t="str">
        <f>IF($S300&lt;2, "N/A", $M300)</f>
        <v>N/A</v>
      </c>
      <c r="V300" s="16" t="str">
        <f>IF($S300&lt;3, "N/A", $M300)</f>
        <v>N/A</v>
      </c>
      <c r="W300" s="16" t="str">
        <f>IF($S300&lt;4, "N/A", $M300)</f>
        <v>N/A</v>
      </c>
      <c r="X300" s="16" t="str">
        <f>IF($S300&lt;5, "N/A", $M300)</f>
        <v>N/A</v>
      </c>
      <c r="Y300" s="15" t="str">
        <f>IF(SUM(T300:X300)&lt;&gt;Q300, "CHECK", "OK")</f>
        <v>OK</v>
      </c>
      <c r="Z300" s="15" t="str">
        <f>IF(F300=$B$1, "No", IF(S300=1, "Yes", "No"))</f>
        <v>Yes</v>
      </c>
      <c r="AA300" s="18">
        <f>IF(C300="DM", "N/A", IF(Z300="No","N/A",VLOOKUP(B300,'Extension List'!$A$3:$R$1972,18,FALSE)))</f>
        <v>4</v>
      </c>
      <c r="AB300" s="15">
        <f>IF(C300="DM", "N/A", IF(Z300="No","N/A",VLOOKUP(B300,'Extension List'!$A$3:$T$1972,20,FALSE)))</f>
        <v>1</v>
      </c>
      <c r="AC300" s="15">
        <f>IF(AA300="N/A", "N/A", 0)</f>
        <v>0</v>
      </c>
      <c r="AD300" s="16" t="str">
        <f>IF(AE300="N/A", "N/A", AA300-AE300)</f>
        <v>N/A</v>
      </c>
      <c r="AE300" s="16" t="str">
        <f>IF(AA300="N/A", "N/A", IF(AC300&gt;0, IF(AA300&lt;13, ROUNDUP(0.25*AA300,0), IF(AA300&lt;26, ROUNDUP(0.4*AA300,0), IF(AA300&lt;51, ROUNDUP(0.6*AA300,0), ROUNDUP(0.75*AA300,0)))), "N/A"))</f>
        <v>N/A</v>
      </c>
      <c r="AF300" s="16" t="str">
        <f>IF(AD300="N/A","N/A", (AE300*AC300)+Q300)</f>
        <v>N/A</v>
      </c>
      <c r="AG300" s="16" t="str">
        <f>IF($AF300="N/A", "N/A", "TBC")</f>
        <v>N/A</v>
      </c>
      <c r="AH300" s="16" t="str">
        <f>IF($AF300="N/A", "N/A", "TBC")</f>
        <v>N/A</v>
      </c>
      <c r="AI300" s="16" t="str">
        <f>IF($AF300="N/A","N/A",IF(AC300&gt;1,"TBC","N/A"))</f>
        <v>N/A</v>
      </c>
      <c r="AJ300" s="16" t="str">
        <f>IF($AF300="N/A","N/A",IF(AC300&gt;2,"TBC","N/A"))</f>
        <v>N/A</v>
      </c>
      <c r="AK300" s="16" t="str">
        <f>IF($AF300="N/A","N/A",IF(AC300&gt;3,"TBC","N/A"))</f>
        <v>N/A</v>
      </c>
      <c r="AL300" s="16" t="str">
        <f>IF(AC300="N/A","N/A",IF(AC300&gt;0,IF(SUM(AG300:AK300)&lt;&gt;AF300,"CHECK","OK"),"N/A"))</f>
        <v>N/A</v>
      </c>
      <c r="AM300" s="16">
        <f>IF(AD300="N/A", L300+T300, L300+AG300)</f>
        <v>2</v>
      </c>
      <c r="AN300" s="16" t="str">
        <f>IF(AD300="N/A", IF(U300="N/A", "N/A", L300+U300), AD300+AH300)</f>
        <v>N/A</v>
      </c>
      <c r="AO300" s="16" t="str">
        <f>IF(AD300="N/A", IF(V300="N/A", "N/A", L300+V300), IF(AI300="N/A", "N/A", AD300+AI300))</f>
        <v>N/A</v>
      </c>
      <c r="AP300" s="16" t="str">
        <f>IF(AD300="N/A", IF(W300="N/A", "N/A", L300+W300), IF(AJ300="N/A", "N/A", AD300+AJ300))</f>
        <v>N/A</v>
      </c>
      <c r="AQ300" s="16" t="str">
        <f>IF(AD300="N/A", IF(X300="N/A", "N/A", L300+X300), IF(AK300="N/A", "N/A", AD300+AK300))</f>
        <v>N/A</v>
      </c>
      <c r="AR300" s="15" t="s">
        <v>40</v>
      </c>
      <c r="AS300" s="15" t="s">
        <v>40</v>
      </c>
      <c r="AT300" s="15" t="s">
        <v>40</v>
      </c>
      <c r="AU300" s="15" t="s">
        <v>40</v>
      </c>
      <c r="AV300" s="15" t="s">
        <v>40</v>
      </c>
      <c r="AW300" s="15" t="s">
        <v>40</v>
      </c>
      <c r="AX300" s="15" t="s">
        <v>40</v>
      </c>
      <c r="AY300" s="15" t="s">
        <v>40</v>
      </c>
      <c r="AZ300" s="15" t="s">
        <v>40</v>
      </c>
      <c r="BA300" s="15" t="s">
        <v>40</v>
      </c>
      <c r="BB300" s="15" t="s">
        <v>40</v>
      </c>
      <c r="BC300" s="15" t="s">
        <v>40</v>
      </c>
      <c r="BD300" s="15" t="s">
        <v>40</v>
      </c>
      <c r="BE300" s="15" t="s">
        <v>40</v>
      </c>
      <c r="BF300" s="15" t="s">
        <v>40</v>
      </c>
      <c r="BG300" s="15" t="s">
        <v>40</v>
      </c>
      <c r="BH300" s="15" t="s">
        <v>40</v>
      </c>
      <c r="BI300" s="15"/>
      <c r="BJ300" s="16">
        <f>IF(AR300="R", $CA300, IF(OR(AR300="P", AR300="T", AR300="N"), 0, IF($C300="DM", $T300, IF(OR(AR300="Y", AR300="IR"),$AM300,IF(AR300="C", IF($BI300="Y", IF($AF300="N/A", $Q300, $AF300), IF($AG300="N/A", $T300,$AG300)))))))</f>
        <v>2</v>
      </c>
      <c r="BK300" s="16">
        <f>IF(AS300="R", $CA300, IF(OR(AS300="P", AS300="T", AS300="N"), 0, IF($C300="DM", $T300, IF(OR(AS300="Y", AS300="IR"),$AM300,IF(AS300="C", IF($BI300="Y", IF($AF300="N/A", $Q300, $AF300), IF($AG300="N/A", $T300,$AG300)))))))</f>
        <v>2</v>
      </c>
      <c r="BL300" s="16">
        <f>IF(AT300="R", $CA300, IF(OR(AT300="P", AT300="T", AT300="N"), 0, IF($C300="DM", $T300, IF(OR(AT300="Y", AT300="IR"),$AM300,IF(AT300="C", IF($BI300="Y", IF($AF300="N/A", $Q300, $AF300), IF($AG300="N/A", $T300,$AG300)))))))</f>
        <v>2</v>
      </c>
      <c r="BM300" s="16">
        <f>IF(AU300="R", $CA300, IF(OR(AU300="P", AU300="T", AU300="N"), 0, IF($C300="DM", $T300, IF(OR(AU300="Y", AU300="IR"),$AM300,IF(AU300="C", IF($BI300="Y", IF($AF300="N/A", $Q300, $AF300), IF($AG300="N/A", $T300,$AG300)))))))</f>
        <v>2</v>
      </c>
      <c r="BN300" s="16">
        <f>IF(AV300="R", $CA300, IF(OR(AV300="P", AV300="T", AV300="N"), 0, IF($C300="DM", $T300, IF(OR(AV300="Y", AV300="IR"),$AM300,IF(AV300="C", IF($BI300="Y", IF($AF300="N/A", $Q300, $AF300), IF($AG300="N/A", $T300,$AG300)))))))</f>
        <v>2</v>
      </c>
      <c r="BO300" s="16">
        <f>IF(AW300="R", $CA300, IF(OR(AW300="P", AW300="T", AW300="N"), 0, IF($C300="DM", $T300, IF(OR(AW300="Y", AW300="IR"),$AM300,IF(AW300="C", IF($BI300="Y", IF($AF300="N/A", $Q300, $AF300), IF($AG300="N/A", $T300,$AG300)))))))</f>
        <v>2</v>
      </c>
      <c r="BP300" s="16">
        <f>IF(AX300="R", $CA300, IF(OR(AX300="P", AX300="T", AX300="N"), 0, IF($C300="DM", $T300, IF(OR(AX300="Y", AX300="IR"),$AM300,IF(AX300="C", IF($BI300="Y", IF($AF300="N/A", $Q300, $AF300), IF($AG300="N/A", $T300,$AG300)))))))</f>
        <v>2</v>
      </c>
      <c r="BQ300" s="16">
        <f>IF(AY300="R", $CA300, IF(OR(AY300="P", AY300="T", AY300="N"), 0, IF($C300="DM", $T300, IF(OR(AY300="Y", AY300="IR"),$AM300,IF(AY300="C", IF($BI300="Y", IF($AF300="N/A", $Q300, $AF300), IF($AG300="N/A", $T300,$AG300)))))))</f>
        <v>2</v>
      </c>
      <c r="BR300" s="16">
        <f>IF(AZ300="R", $CA300, IF(OR(AZ300="P", AZ300="T", AZ300="N"), 0, IF($C300="DM", $T300, IF(OR(AZ300="Y", AZ300="IR"),$AM300,IF(AZ300="C", IF($BI300="Y", IF($AF300="N/A", $Q300, $AF300), IF($AG300="N/A", $T300,$AG300)))))))</f>
        <v>2</v>
      </c>
      <c r="BS300" s="16">
        <f>IF(BA300="R", $CA300, IF(OR(BA300="P", BA300="T", BA300="N"), 0, IF($C300="DM", $T300, IF(OR(BA300="Y", BA300="IR"),$AM300,IF(BA300="C", IF($BI300="Y", IF($AF300="N/A", $Q300, $AF300), IF($AG300="N/A", $T300,$AG300)))))))</f>
        <v>2</v>
      </c>
      <c r="BT300" s="16">
        <f>IF(BB300="R", $CA300, IF(OR(BB300="P", BB300="T", BB300="N"), 0, IF($C300="DM", $T300, IF(OR(BB300="Y", BB300="IR"),$AM300,IF(BB300="C", IF($BI300="Y", IF($BA300="C", IF($AF300="N/A", $Q300, $AF300), IF($AF300="N/A", $T300, $AM300)), IF($AG300="N/A", $T300,$AG300)))))))</f>
        <v>2</v>
      </c>
      <c r="BU300" s="16">
        <f>IF(BC300="R", $CA300, IF(OR(BC300="P", BC300="T", BC300="N"), 0, IF($C300="DM", $T300, IF(OR(BC300="Y", BC300="IR"),$AM300,IF(BC300="C", IF($BI300="Y", IF($BA300="C", IF($AF300="N/A", $Q300, $AF300), IF($AF300="N/A", $T300, $AM300)), IF($AG300="N/A", $T300,$AG300)))))))</f>
        <v>2</v>
      </c>
      <c r="BV300" s="16">
        <f>IF(BD300="R", $CA300, IF(OR(BD300="P", BD300="T", BD300="N"), 0, IF($C300="DM", $T300, IF(OR(BD300="Y", BD300="IR"),$AM300,IF(BD300="C", IF($BI300="Y", IF($BA300="C", IF($AF300="N/A", $Q300, $AF300), IF($AF300="N/A", $T300, $AM300)), IF($AG300="N/A", $T300,$AG300)))))))</f>
        <v>2</v>
      </c>
      <c r="BW300" s="16">
        <f>IF(BE300="R", $CA300, IF(OR(BE300="P", BE300="T", BE300="N"), 0, IF($C300="DM", $T300, IF(OR(BE300="Y", BE300="IR"),$AM300,IF(BE300="C", IF($BI300="Y", IF($BA300="C", IF($AF300="N/A", $Q300, $AF300), IF($AF300="N/A", $T300, $AM300)), IF($AG300="N/A", $T300,$AG300)))))))</f>
        <v>2</v>
      </c>
      <c r="BX300" s="16">
        <f>IF(BF300="R", $CA300, IF(OR(BF300="P", BF300="T", BF300="N"), 0, IF($C300="DM", $T300, IF(OR(BF300="Y", BF300="IR"),$AM300,IF(BF300="C", IF($BI300="Y", IF($BA300="C", IF($AF300="N/A", $Q300, $AF300), IF($AF300="N/A", $T300, $AM300)), IF($AG300="N/A", $T300,$AG300)))))))</f>
        <v>2</v>
      </c>
      <c r="BY300" s="16">
        <f>IF(BG300="R", $CA300, IF(OR(BG300="P", BG300="T", BG300="N"), 0, IF($C300="DM", $T300, IF(OR(BG300="Y", BG300="IR"),$AM300,IF(BG300="C", IF($BI300="Y", IF($BA300="C", IF($AF300="N/A", $Q300, $AF300), IF($AF300="N/A", $T300, $AM300)), IF($AG300="N/A", $T300,$AG300)))))))</f>
        <v>2</v>
      </c>
      <c r="BZ300" s="16">
        <f>IF(BH300="R", $CA300, IF(OR(BH300="P", BH300="T", BH300="N"), 0, IF($C300="DM", $T300, IF(OR(BH300="Y", BH300="IR"),$AM300,IF(BH300="C", IF($BI300="Y", IF($BA300="C", IF($AF300="N/A", $Q300, $AF300), IF($AF300="N/A", $T300, $AM300)), IF($AG300="N/A", $T300,$AG300)))))))</f>
        <v>2</v>
      </c>
      <c r="CA300" s="15" t="s">
        <v>75</v>
      </c>
      <c r="CB300" s="16">
        <f>BZ300</f>
        <v>2</v>
      </c>
      <c r="CC300" s="15" t="str">
        <f>IF(OR($BH300="T", $BH300="R"), 0, IF($BH300="C", IF($BI300="Y", IF($BA300="C", 0, IF(AF300="N/A", Q300-T300, AF300-AG300)), IF($AF300="N/A", U300, AH300)), AN300))</f>
        <v>N/A</v>
      </c>
      <c r="CD300" s="15" t="str">
        <f>IF(OR($BH300="T", $BH300="R"), 0, IF($BH300="C", IF($BI300="Y", 0, IF($AF300="N/A", V300, AI300)), AO300))</f>
        <v>N/A</v>
      </c>
      <c r="CE300" s="15" t="str">
        <f>IF(OR($BH300="T", $BH300="R"), 0, IF($BH300="C", IF($BI300="Y", 0, IF($AF300="N/A", W300, AJ300)), AP300))</f>
        <v>N/A</v>
      </c>
      <c r="CF300" s="15" t="str">
        <f>IF(OR($BH300="T", $BH300="R"), 0, IF($BH300="C", IF($BI300="Y", 0, IF($AF300="N/A", X300, AK300)), AQ300))</f>
        <v>N/A</v>
      </c>
      <c r="CG300" t="str">
        <f>IF(AC300="N/A", "S:"&amp;L300&amp;" G:"&amp;M300&amp;" GR:"&amp;Q300, IF(AC300=0, "S:"&amp;L300&amp;" G:"&amp;M300&amp;" GR:"&amp;Q300, "S:"&amp;L300&amp;"/"&amp;AD300&amp;" G:"&amp;AE300&amp;" GR:"&amp;AF300))</f>
        <v>S:2 G:0 GR:0</v>
      </c>
    </row>
    <row r="301" spans="1:85" x14ac:dyDescent="0.25">
      <c r="A301" s="14">
        <v>1378</v>
      </c>
      <c r="B301" s="15" t="s">
        <v>1653</v>
      </c>
      <c r="C301" s="15" t="s">
        <v>63</v>
      </c>
      <c r="D301" s="15" t="s">
        <v>54</v>
      </c>
      <c r="E301" s="15">
        <f>VLOOKUP(B301, 'Rookie Year'!$A$2:$B$55679,2,FALSE)</f>
        <v>2016</v>
      </c>
      <c r="F301" s="15">
        <v>2016</v>
      </c>
      <c r="G301" s="15" t="s">
        <v>40</v>
      </c>
      <c r="H301" s="15" t="s">
        <v>1927</v>
      </c>
      <c r="I301" s="16">
        <v>6</v>
      </c>
      <c r="J301" s="15">
        <v>4</v>
      </c>
      <c r="K301" s="17">
        <f>IF(AND(G301&lt;&gt;"N",R301="N/A"), IF(I301&lt;4, 0, 0.25),IF(I301=1, IF(J301=1,0.25, 0.25), IF(I301&lt;13, 0.25, IF(I301&lt;26, 0.4, IF(I301&lt;51, 0.6, 0.75)))))</f>
        <v>0.25</v>
      </c>
      <c r="L301" s="16">
        <f>I301-M301</f>
        <v>4</v>
      </c>
      <c r="M301" s="16">
        <f>ROUNDUP(I301*K301,0)</f>
        <v>2</v>
      </c>
      <c r="N301" s="16">
        <f>M301*J301</f>
        <v>8</v>
      </c>
      <c r="O301" s="16">
        <v>47</v>
      </c>
      <c r="P301" s="16">
        <v>-39</v>
      </c>
      <c r="Q301" s="16">
        <f>N301-O301-P301</f>
        <v>0</v>
      </c>
      <c r="R301" s="15">
        <v>2023</v>
      </c>
      <c r="S301" s="15">
        <f>IF(R301="N/A", J301-($B$1-F301), J301-($B$1-R301))</f>
        <v>3</v>
      </c>
      <c r="T301" s="16">
        <v>0</v>
      </c>
      <c r="U301" s="16">
        <v>0</v>
      </c>
      <c r="V301" s="16">
        <v>0</v>
      </c>
      <c r="W301" s="16" t="str">
        <f>IF($S301&lt;4, "N/A", $M301)</f>
        <v>N/A</v>
      </c>
      <c r="X301" s="16" t="str">
        <f>IF($S301&lt;5, "N/A", $M301)</f>
        <v>N/A</v>
      </c>
      <c r="Y301" s="15" t="str">
        <f>IF(SUM(T301:X301)&lt;&gt;Q301, "CHECK", "OK")</f>
        <v>OK</v>
      </c>
      <c r="Z301" s="15" t="str">
        <f>IF(F301=$B$1, "No", IF(S301=1, "Yes", "No"))</f>
        <v>No</v>
      </c>
      <c r="AA301" s="18" t="str">
        <f>IF(C301="DM", "N/A", IF(Z301="No","N/A",VLOOKUP(B301,'Extension List'!$A$3:$R$1972,18,FALSE)))</f>
        <v>N/A</v>
      </c>
      <c r="AB301" s="15" t="str">
        <f>IF(C301="DM", "N/A", IF(Z301="No","N/A",VLOOKUP(B301,'Extension List'!$A$3:$T$1972,20,FALSE)))</f>
        <v>N/A</v>
      </c>
      <c r="AC301" s="15" t="str">
        <f>IF(AA301="N/A", "N/A", 0)</f>
        <v>N/A</v>
      </c>
      <c r="AD301" s="16" t="str">
        <f>IF(AE301="N/A", "N/A", AA301-AE301)</f>
        <v>N/A</v>
      </c>
      <c r="AE301" s="16" t="str">
        <f>IF(AA301="N/A", "N/A", IF(AC301&gt;0, IF(AA301&lt;13, ROUNDUP(0.25*AA301,0), IF(AA301&lt;26, ROUNDUP(0.4*AA301,0), IF(AA301&lt;51, ROUNDUP(0.6*AA301,0), ROUNDUP(0.75*AA301,0)))), "N/A"))</f>
        <v>N/A</v>
      </c>
      <c r="AF301" s="16" t="str">
        <f>IF(AD301="N/A","N/A", (AE301*AC301)+Q301)</f>
        <v>N/A</v>
      </c>
      <c r="AG301" s="16" t="str">
        <f>IF($AF301="N/A", "N/A", "TBC")</f>
        <v>N/A</v>
      </c>
      <c r="AH301" s="16" t="str">
        <f>IF($AF301="N/A", "N/A", "TBC")</f>
        <v>N/A</v>
      </c>
      <c r="AI301" s="16" t="str">
        <f>IF($AF301="N/A","N/A",IF(AC301&gt;1,"TBC","N/A"))</f>
        <v>N/A</v>
      </c>
      <c r="AJ301" s="16" t="str">
        <f>IF($AF301="N/A","N/A",IF(AC301&gt;2,"TBC","N/A"))</f>
        <v>N/A</v>
      </c>
      <c r="AK301" s="16" t="str">
        <f>IF($AF301="N/A","N/A",IF(AC301&gt;3,"TBC","N/A"))</f>
        <v>N/A</v>
      </c>
      <c r="AL301" s="16" t="str">
        <f>IF(AC301="N/A","N/A",IF(AC301&gt;0,IF(SUM(AG301:AK301)&lt;&gt;AF301,"CHECK","OK"),"N/A"))</f>
        <v>N/A</v>
      </c>
      <c r="AM301" s="16">
        <f>IF(AD301="N/A", L301+T301, L301+AG301)</f>
        <v>4</v>
      </c>
      <c r="AN301" s="16">
        <f>IF(AD301="N/A", IF(U301="N/A", "N/A", L301+U301), AD301+AH301)</f>
        <v>4</v>
      </c>
      <c r="AO301" s="16">
        <f>IF(AD301="N/A", IF(V301="N/A", "N/A", L301+V301), IF(AI301="N/A", "N/A", AD301+AI301))</f>
        <v>4</v>
      </c>
      <c r="AP301" s="16" t="str">
        <f>IF(AD301="N/A", IF(W301="N/A", "N/A", L301+W301), IF(AJ301="N/A", "N/A", AD301+AJ301))</f>
        <v>N/A</v>
      </c>
      <c r="AQ301" s="16" t="str">
        <f>IF(AD301="N/A", IF(X301="N/A", "N/A", L301+X301), IF(AK301="N/A", "N/A", AD301+AK301))</f>
        <v>N/A</v>
      </c>
      <c r="AR301" s="15" t="s">
        <v>44</v>
      </c>
      <c r="AS301" s="15" t="s">
        <v>44</v>
      </c>
      <c r="AT301" s="15" t="s">
        <v>44</v>
      </c>
      <c r="AU301" s="15" t="s">
        <v>44</v>
      </c>
      <c r="AV301" s="15" t="s">
        <v>44</v>
      </c>
      <c r="AW301" s="15" t="s">
        <v>44</v>
      </c>
      <c r="AX301" s="15" t="s">
        <v>44</v>
      </c>
      <c r="AY301" s="15" t="s">
        <v>44</v>
      </c>
      <c r="AZ301" s="15" t="s">
        <v>44</v>
      </c>
      <c r="BA301" s="15" t="s">
        <v>44</v>
      </c>
      <c r="BB301" s="15" t="s">
        <v>44</v>
      </c>
      <c r="BC301" s="15" t="s">
        <v>44</v>
      </c>
      <c r="BD301" s="15" t="s">
        <v>44</v>
      </c>
      <c r="BE301" s="15" t="s">
        <v>44</v>
      </c>
      <c r="BF301" s="15" t="s">
        <v>44</v>
      </c>
      <c r="BG301" s="15" t="s">
        <v>44</v>
      </c>
      <c r="BH301" s="15" t="s">
        <v>44</v>
      </c>
      <c r="BI301" s="15"/>
      <c r="BJ301" s="16">
        <f>IF(AR301="R", $CA301, IF(OR(AR301="P", AR301="T", AR301="N"), 0, IF($C301="DM", $T301, IF(OR(AR301="Y", AR301="IR"),$AM301,IF(AR301="C", IF($BI301="Y", IF($AF301="N/A", $Q301, $AF301), IF($AG301="N/A", $T301,$AG301)))))))</f>
        <v>0</v>
      </c>
      <c r="BK301" s="16">
        <f>IF(AS301="R", $CA301, IF(OR(AS301="P", AS301="T", AS301="N"), 0, IF($C301="DM", $T301, IF(OR(AS301="Y", AS301="IR"),$AM301,IF(AS301="C", IF($BI301="Y", IF($AF301="N/A", $Q301, $AF301), IF($AG301="N/A", $T301,$AG301)))))))</f>
        <v>0</v>
      </c>
      <c r="BL301" s="16">
        <f>IF(AT301="R", $CA301, IF(OR(AT301="P", AT301="T", AT301="N"), 0, IF($C301="DM", $T301, IF(OR(AT301="Y", AT301="IR"),$AM301,IF(AT301="C", IF($BI301="Y", IF($AF301="N/A", $Q301, $AF301), IF($AG301="N/A", $T301,$AG301)))))))</f>
        <v>0</v>
      </c>
      <c r="BM301" s="16">
        <f>IF(AU301="R", $CA301, IF(OR(AU301="P", AU301="T", AU301="N"), 0, IF($C301="DM", $T301, IF(OR(AU301="Y", AU301="IR"),$AM301,IF(AU301="C", IF($BI301="Y", IF($AF301="N/A", $Q301, $AF301), IF($AG301="N/A", $T301,$AG301)))))))</f>
        <v>0</v>
      </c>
      <c r="BN301" s="16">
        <f>IF(AV301="R", $CA301, IF(OR(AV301="P", AV301="T", AV301="N"), 0, IF($C301="DM", $T301, IF(OR(AV301="Y", AV301="IR"),$AM301,IF(AV301="C", IF($BI301="Y", IF($AF301="N/A", $Q301, $AF301), IF($AG301="N/A", $T301,$AG301)))))))</f>
        <v>0</v>
      </c>
      <c r="BO301" s="16">
        <f>IF(AW301="R", $CA301, IF(OR(AW301="P", AW301="T", AW301="N"), 0, IF($C301="DM", $T301, IF(OR(AW301="Y", AW301="IR"),$AM301,IF(AW301="C", IF($BI301="Y", IF($AF301="N/A", $Q301, $AF301), IF($AG301="N/A", $T301,$AG301)))))))</f>
        <v>0</v>
      </c>
      <c r="BP301" s="16">
        <f>IF(AX301="R", $CA301, IF(OR(AX301="P", AX301="T", AX301="N"), 0, IF($C301="DM", $T301, IF(OR(AX301="Y", AX301="IR"),$AM301,IF(AX301="C", IF($BI301="Y", IF($AF301="N/A", $Q301, $AF301), IF($AG301="N/A", $T301,$AG301)))))))</f>
        <v>0</v>
      </c>
      <c r="BQ301" s="16">
        <f>IF(AY301="R", $CA301, IF(OR(AY301="P", AY301="T", AY301="N"), 0, IF($C301="DM", $T301, IF(OR(AY301="Y", AY301="IR"),$AM301,IF(AY301="C", IF($BI301="Y", IF($AF301="N/A", $Q301, $AF301), IF($AG301="N/A", $T301,$AG301)))))))</f>
        <v>0</v>
      </c>
      <c r="BR301" s="16">
        <f>IF(AZ301="R", $CA301, IF(OR(AZ301="P", AZ301="T", AZ301="N"), 0, IF($C301="DM", $T301, IF(OR(AZ301="Y", AZ301="IR"),$AM301,IF(AZ301="C", IF($BI301="Y", IF($AF301="N/A", $Q301, $AF301), IF($AG301="N/A", $T301,$AG301)))))))</f>
        <v>0</v>
      </c>
      <c r="BS301" s="16">
        <f>IF(BA301="R", $CA301, IF(OR(BA301="P", BA301="T", BA301="N"), 0, IF($C301="DM", $T301, IF(OR(BA301="Y", BA301="IR"),$AM301,IF(BA301="C", IF($BI301="Y", IF($AF301="N/A", $Q301, $AF301), IF($AG301="N/A", $T301,$AG301)))))))</f>
        <v>0</v>
      </c>
      <c r="BT301" s="16">
        <f>IF(BB301="R", $CA301, IF(OR(BB301="P", BB301="T", BB301="N"), 0, IF($C301="DM", $T301, IF(OR(BB301="Y", BB301="IR"),$AM301,IF(BB301="C", IF($BI301="Y", IF($BA301="C", IF($AF301="N/A", $Q301, $AF301), IF($AF301="N/A", $T301, $AM301)), IF($AG301="N/A", $T301,$AG301)))))))</f>
        <v>0</v>
      </c>
      <c r="BU301" s="16">
        <f>IF(BC301="R", $CA301, IF(OR(BC301="P", BC301="T", BC301="N"), 0, IF($C301="DM", $T301, IF(OR(BC301="Y", BC301="IR"),$AM301,IF(BC301="C", IF($BI301="Y", IF($BA301="C", IF($AF301="N/A", $Q301, $AF301), IF($AF301="N/A", $T301, $AM301)), IF($AG301="N/A", $T301,$AG301)))))))</f>
        <v>0</v>
      </c>
      <c r="BV301" s="16">
        <f>IF(BD301="R", $CA301, IF(OR(BD301="P", BD301="T", BD301="N"), 0, IF($C301="DM", $T301, IF(OR(BD301="Y", BD301="IR"),$AM301,IF(BD301="C", IF($BI301="Y", IF($BA301="C", IF($AF301="N/A", $Q301, $AF301), IF($AF301="N/A", $T301, $AM301)), IF($AG301="N/A", $T301,$AG301)))))))</f>
        <v>0</v>
      </c>
      <c r="BW301" s="16">
        <f>IF(BE301="R", $CA301, IF(OR(BE301="P", BE301="T", BE301="N"), 0, IF($C301="DM", $T301, IF(OR(BE301="Y", BE301="IR"),$AM301,IF(BE301="C", IF($BI301="Y", IF($BA301="C", IF($AF301="N/A", $Q301, $AF301), IF($AF301="N/A", $T301, $AM301)), IF($AG301="N/A", $T301,$AG301)))))))</f>
        <v>0</v>
      </c>
      <c r="BX301" s="16">
        <f>IF(BF301="R", $CA301, IF(OR(BF301="P", BF301="T", BF301="N"), 0, IF($C301="DM", $T301, IF(OR(BF301="Y", BF301="IR"),$AM301,IF(BF301="C", IF($BI301="Y", IF($BA301="C", IF($AF301="N/A", $Q301, $AF301), IF($AF301="N/A", $T301, $AM301)), IF($AG301="N/A", $T301,$AG301)))))))</f>
        <v>0</v>
      </c>
      <c r="BY301" s="16">
        <f>IF(BG301="R", $CA301, IF(OR(BG301="P", BG301="T", BG301="N"), 0, IF($C301="DM", $T301, IF(OR(BG301="Y", BG301="IR"),$AM301,IF(BG301="C", IF($BI301="Y", IF($BA301="C", IF($AF301="N/A", $Q301, $AF301), IF($AF301="N/A", $T301, $AM301)), IF($AG301="N/A", $T301,$AG301)))))))</f>
        <v>0</v>
      </c>
      <c r="BZ301" s="16">
        <f>IF(BH301="R", $CA301, IF(OR(BH301="P", BH301="T", BH301="N"), 0, IF($C301="DM", $T301, IF(OR(BH301="Y", BH301="IR"),$AM301,IF(BH301="C", IF($BI301="Y", IF($BA301="C", IF($AF301="N/A", $Q301, $AF301), IF($AF301="N/A", $T301, $AM301)), IF($AG301="N/A", $T301,$AG301)))))))</f>
        <v>0</v>
      </c>
      <c r="CA301" s="15" t="s">
        <v>75</v>
      </c>
      <c r="CB301" s="16">
        <f>BZ301</f>
        <v>0</v>
      </c>
      <c r="CC301" s="15">
        <f>IF(OR($BH301="T", $BH301="R"), 0, IF($BH301="C", IF($BI301="Y", IF($BA301="C", 0, IF(AF301="N/A", Q301-T301, AF301-AG301)), IF($AF301="N/A", U301, AH301)), AN301))</f>
        <v>0</v>
      </c>
      <c r="CD301" s="15">
        <f>IF(OR($BH301="T", $BH301="R"), 0, IF($BH301="C", IF($BI301="Y", 0, IF($AF301="N/A", V301, AI301)), AO301))</f>
        <v>0</v>
      </c>
      <c r="CE301" s="15" t="str">
        <f>IF(OR($BH301="T", $BH301="R"), 0, IF($BH301="C", IF($BI301="Y", 0, IF($AF301="N/A", W301, AJ301)), AP301))</f>
        <v>N/A</v>
      </c>
      <c r="CF301" s="15" t="str">
        <f>IF(OR($BH301="T", $BH301="R"), 0, IF($BH301="C", IF($BI301="Y", 0, IF($AF301="N/A", X301, AK301)), AQ301))</f>
        <v>N/A</v>
      </c>
      <c r="CG301" t="str">
        <f>IF(AC301="N/A", "S:"&amp;L301&amp;" G:"&amp;M301&amp;" GR:"&amp;Q301, IF(AC301=0, "S:"&amp;L301&amp;" G:"&amp;M301&amp;" GR:"&amp;Q301, "S:"&amp;L301&amp;"/"&amp;AD301&amp;" G:"&amp;AE301&amp;" GR:"&amp;AF301))</f>
        <v>S:4 G:2 GR:0</v>
      </c>
    </row>
    <row r="302" spans="1:85" x14ac:dyDescent="0.25">
      <c r="A302" s="14">
        <v>5181</v>
      </c>
      <c r="B302" s="15" t="s">
        <v>2776</v>
      </c>
      <c r="C302" s="15" t="s">
        <v>63</v>
      </c>
      <c r="D302" s="15" t="s">
        <v>54</v>
      </c>
      <c r="E302" s="15">
        <f>VLOOKUP(B302, 'Rookie Year'!$A$2:$B$55679,2,FALSE)</f>
        <v>2023</v>
      </c>
      <c r="F302" s="15">
        <v>2023</v>
      </c>
      <c r="G302" s="15" t="s">
        <v>40</v>
      </c>
      <c r="H302" s="15" t="s">
        <v>2177</v>
      </c>
      <c r="I302" s="16">
        <v>3</v>
      </c>
      <c r="J302" s="15">
        <v>4</v>
      </c>
      <c r="K302" s="17">
        <f>IF(AND(G302&lt;&gt;"N",R302="N/A"), IF(I302&lt;4, 0, 0.25),IF(I302=1, IF(J302=1,0.25, 0.25), IF(I302&lt;13, 0.25, IF(I302&lt;26, 0.4, IF(I302&lt;51, 0.6, 0.75)))))</f>
        <v>0</v>
      </c>
      <c r="L302" s="16">
        <f>I302-M302</f>
        <v>3</v>
      </c>
      <c r="M302" s="16">
        <f>ROUNDUP(I302*K302,0)</f>
        <v>0</v>
      </c>
      <c r="N302" s="16">
        <f>M302*J302</f>
        <v>0</v>
      </c>
      <c r="O302" s="16">
        <v>0</v>
      </c>
      <c r="P302" s="16">
        <v>0</v>
      </c>
      <c r="Q302" s="16">
        <f>N302-O302-P302</f>
        <v>0</v>
      </c>
      <c r="R302" s="15" t="s">
        <v>75</v>
      </c>
      <c r="S302" s="15">
        <f>IF(R302="N/A", J302-($B$1-F302), J302-($B$1-R302))</f>
        <v>3</v>
      </c>
      <c r="T302" s="16">
        <v>0</v>
      </c>
      <c r="U302" s="16">
        <v>0</v>
      </c>
      <c r="V302" s="16">
        <v>0</v>
      </c>
      <c r="W302" s="16" t="str">
        <f>IF($S302&lt;4, "N/A", $M302)</f>
        <v>N/A</v>
      </c>
      <c r="X302" s="16" t="str">
        <f>IF($S302&lt;5, "N/A", $M302)</f>
        <v>N/A</v>
      </c>
      <c r="Y302" s="15" t="str">
        <f>IF(SUM(T302:X302)&lt;&gt;Q302, "CHECK", "OK")</f>
        <v>OK</v>
      </c>
      <c r="Z302" s="15" t="str">
        <f>IF(F302=$B$1, "No", IF(S302=1, "Yes", "No"))</f>
        <v>No</v>
      </c>
      <c r="AA302" s="18" t="str">
        <f>IF(C302="DM", "N/A", IF(Z302="No","N/A",VLOOKUP(B302,'Extension List'!$A$3:$R$1972,18,FALSE)))</f>
        <v>N/A</v>
      </c>
      <c r="AB302" s="15" t="str">
        <f>IF(C302="DM", "N/A", IF(Z302="No","N/A",VLOOKUP(B302,'Extension List'!$A$3:$T$1972,20,FALSE)))</f>
        <v>N/A</v>
      </c>
      <c r="AC302" s="15" t="str">
        <f>IF(AA302="N/A", "N/A", 0)</f>
        <v>N/A</v>
      </c>
      <c r="AD302" s="16" t="str">
        <f>IF(AE302="N/A", "N/A", AA302-AE302)</f>
        <v>N/A</v>
      </c>
      <c r="AE302" s="16" t="str">
        <f>IF(AA302="N/A", "N/A", IF(AC302&gt;0, IF(AA302&lt;13, ROUNDUP(0.25*AA302,0), IF(AA302&lt;26, ROUNDUP(0.4*AA302,0), IF(AA302&lt;51, ROUNDUP(0.6*AA302,0), ROUNDUP(0.75*AA302,0)))), "N/A"))</f>
        <v>N/A</v>
      </c>
      <c r="AF302" s="16" t="str">
        <f>IF(AD302="N/A","N/A", (AE302*AC302)+Q302)</f>
        <v>N/A</v>
      </c>
      <c r="AG302" s="16" t="str">
        <f>IF($AF302="N/A", "N/A", "TBC")</f>
        <v>N/A</v>
      </c>
      <c r="AH302" s="16" t="str">
        <f>IF($AF302="N/A", "N/A", "TBC")</f>
        <v>N/A</v>
      </c>
      <c r="AI302" s="16" t="str">
        <f>IF($AF302="N/A","N/A",IF(AC302&gt;1,"TBC","N/A"))</f>
        <v>N/A</v>
      </c>
      <c r="AJ302" s="16" t="str">
        <f>IF($AF302="N/A","N/A",IF(AC302&gt;2,"TBC","N/A"))</f>
        <v>N/A</v>
      </c>
      <c r="AK302" s="16" t="str">
        <f>IF($AF302="N/A","N/A",IF(AC302&gt;3,"TBC","N/A"))</f>
        <v>N/A</v>
      </c>
      <c r="AL302" s="16" t="str">
        <f>IF(AC302="N/A","N/A",IF(AC302&gt;0,IF(SUM(AG302:AK302)&lt;&gt;AF302,"CHECK","OK"),"N/A"))</f>
        <v>N/A</v>
      </c>
      <c r="AM302" s="16">
        <f>IF(AD302="N/A", L302+T302, L302+AG302)</f>
        <v>3</v>
      </c>
      <c r="AN302" s="16">
        <f>IF(AD302="N/A", IF(U302="N/A", "N/A", L302+U302), AD302+AH302)</f>
        <v>3</v>
      </c>
      <c r="AO302" s="16">
        <f>IF(AD302="N/A", IF(V302="N/A", "N/A", L302+V302), IF(AI302="N/A", "N/A", AD302+AI302))</f>
        <v>3</v>
      </c>
      <c r="AP302" s="16" t="str">
        <f>IF(AD302="N/A", IF(W302="N/A", "N/A", L302+W302), IF(AJ302="N/A", "N/A", AD302+AJ302))</f>
        <v>N/A</v>
      </c>
      <c r="AQ302" s="16" t="str">
        <f>IF(AD302="N/A", IF(X302="N/A", "N/A", L302+X302), IF(AK302="N/A", "N/A", AD302+AK302))</f>
        <v>N/A</v>
      </c>
      <c r="AR302" s="15" t="s">
        <v>66</v>
      </c>
      <c r="AS302" s="15" t="s">
        <v>66</v>
      </c>
      <c r="AT302" s="15" t="s">
        <v>66</v>
      </c>
      <c r="AU302" s="15" t="s">
        <v>66</v>
      </c>
      <c r="AV302" s="15" t="s">
        <v>66</v>
      </c>
      <c r="AW302" s="15" t="s">
        <v>66</v>
      </c>
      <c r="AX302" s="15" t="s">
        <v>66</v>
      </c>
      <c r="AY302" s="15" t="s">
        <v>66</v>
      </c>
      <c r="AZ302" s="15" t="s">
        <v>40</v>
      </c>
      <c r="BA302" s="15" t="s">
        <v>40</v>
      </c>
      <c r="BB302" s="15" t="s">
        <v>40</v>
      </c>
      <c r="BC302" s="15" t="s">
        <v>40</v>
      </c>
      <c r="BD302" s="15" t="s">
        <v>40</v>
      </c>
      <c r="BE302" s="15" t="s">
        <v>40</v>
      </c>
      <c r="BF302" s="15" t="s">
        <v>40</v>
      </c>
      <c r="BG302" s="15" t="s">
        <v>40</v>
      </c>
      <c r="BH302" s="15" t="s">
        <v>40</v>
      </c>
      <c r="BI302" s="15"/>
      <c r="BJ302" s="16">
        <f>IF(AR302="R", $CA302, IF(OR(AR302="P", AR302="T", AR302="N"), 0, IF($C302="DM", $T302, IF(OR(AR302="Y", AR302="IR"),$AM302,IF(AR302="C", IF($BI302="Y", IF($AF302="N/A", $Q302, $AF302), IF($AG302="N/A", $T302,$AG302)))))))</f>
        <v>0</v>
      </c>
      <c r="BK302" s="16">
        <f>IF(AS302="R", $CA302, IF(OR(AS302="P", AS302="T", AS302="N"), 0, IF($C302="DM", $T302, IF(OR(AS302="Y", AS302="IR"),$AM302,IF(AS302="C", IF($BI302="Y", IF($AF302="N/A", $Q302, $AF302), IF($AG302="N/A", $T302,$AG302)))))))</f>
        <v>0</v>
      </c>
      <c r="BL302" s="16">
        <f>IF(AT302="R", $CA302, IF(OR(AT302="P", AT302="T", AT302="N"), 0, IF($C302="DM", $T302, IF(OR(AT302="Y", AT302="IR"),$AM302,IF(AT302="C", IF($BI302="Y", IF($AF302="N/A", $Q302, $AF302), IF($AG302="N/A", $T302,$AG302)))))))</f>
        <v>0</v>
      </c>
      <c r="BM302" s="16">
        <f>IF(AU302="R", $CA302, IF(OR(AU302="P", AU302="T", AU302="N"), 0, IF($C302="DM", $T302, IF(OR(AU302="Y", AU302="IR"),$AM302,IF(AU302="C", IF($BI302="Y", IF($AF302="N/A", $Q302, $AF302), IF($AG302="N/A", $T302,$AG302)))))))</f>
        <v>0</v>
      </c>
      <c r="BN302" s="16">
        <f>IF(AV302="R", $CA302, IF(OR(AV302="P", AV302="T", AV302="N"), 0, IF($C302="DM", $T302, IF(OR(AV302="Y", AV302="IR"),$AM302,IF(AV302="C", IF($BI302="Y", IF($AF302="N/A", $Q302, $AF302), IF($AG302="N/A", $T302,$AG302)))))))</f>
        <v>0</v>
      </c>
      <c r="BO302" s="16">
        <f>IF(AW302="R", $CA302, IF(OR(AW302="P", AW302="T", AW302="N"), 0, IF($C302="DM", $T302, IF(OR(AW302="Y", AW302="IR"),$AM302,IF(AW302="C", IF($BI302="Y", IF($AF302="N/A", $Q302, $AF302), IF($AG302="N/A", $T302,$AG302)))))))</f>
        <v>0</v>
      </c>
      <c r="BP302" s="16">
        <f>IF(AX302="R", $CA302, IF(OR(AX302="P", AX302="T", AX302="N"), 0, IF($C302="DM", $T302, IF(OR(AX302="Y", AX302="IR"),$AM302,IF(AX302="C", IF($BI302="Y", IF($AF302="N/A", $Q302, $AF302), IF($AG302="N/A", $T302,$AG302)))))))</f>
        <v>0</v>
      </c>
      <c r="BQ302" s="16">
        <f>IF(AY302="R", $CA302, IF(OR(AY302="P", AY302="T", AY302="N"), 0, IF($C302="DM", $T302, IF(OR(AY302="Y", AY302="IR"),$AM302,IF(AY302="C", IF($BI302="Y", IF($AF302="N/A", $Q302, $AF302), IF($AG302="N/A", $T302,$AG302)))))))</f>
        <v>0</v>
      </c>
      <c r="BR302" s="16">
        <f>IF(AZ302="R", $CA302, IF(OR(AZ302="P", AZ302="T", AZ302="N"), 0, IF($C302="DM", $T302, IF(OR(AZ302="Y", AZ302="IR"),$AM302,IF(AZ302="C", IF($BI302="Y", IF($AF302="N/A", $Q302, $AF302), IF($AG302="N/A", $T302,$AG302)))))))</f>
        <v>3</v>
      </c>
      <c r="BS302" s="16">
        <f>IF(BA302="R", $CA302, IF(OR(BA302="P", BA302="T", BA302="N"), 0, IF($C302="DM", $T302, IF(OR(BA302="Y", BA302="IR"),$AM302,IF(BA302="C", IF($BI302="Y", IF($AF302="N/A", $Q302, $AF302), IF($AG302="N/A", $T302,$AG302)))))))</f>
        <v>3</v>
      </c>
      <c r="BT302" s="16">
        <f>IF(BB302="R", $CA302, IF(OR(BB302="P", BB302="T", BB302="N"), 0, IF($C302="DM", $T302, IF(OR(BB302="Y", BB302="IR"),$AM302,IF(BB302="C", IF($BI302="Y", IF($BA302="C", IF($AF302="N/A", $Q302, $AF302), IF($AF302="N/A", $T302, $AM302)), IF($AG302="N/A", $T302,$AG302)))))))</f>
        <v>3</v>
      </c>
      <c r="BU302" s="16">
        <f>IF(BC302="R", $CA302, IF(OR(BC302="P", BC302="T", BC302="N"), 0, IF($C302="DM", $T302, IF(OR(BC302="Y", BC302="IR"),$AM302,IF(BC302="C", IF($BI302="Y", IF($BA302="C", IF($AF302="N/A", $Q302, $AF302), IF($AF302="N/A", $T302, $AM302)), IF($AG302="N/A", $T302,$AG302)))))))</f>
        <v>3</v>
      </c>
      <c r="BV302" s="16">
        <f>IF(BD302="R", $CA302, IF(OR(BD302="P", BD302="T", BD302="N"), 0, IF($C302="DM", $T302, IF(OR(BD302="Y", BD302="IR"),$AM302,IF(BD302="C", IF($BI302="Y", IF($BA302="C", IF($AF302="N/A", $Q302, $AF302), IF($AF302="N/A", $T302, $AM302)), IF($AG302="N/A", $T302,$AG302)))))))</f>
        <v>3</v>
      </c>
      <c r="BW302" s="16">
        <f>IF(BE302="R", $CA302, IF(OR(BE302="P", BE302="T", BE302="N"), 0, IF($C302="DM", $T302, IF(OR(BE302="Y", BE302="IR"),$AM302,IF(BE302="C", IF($BI302="Y", IF($BA302="C", IF($AF302="N/A", $Q302, $AF302), IF($AF302="N/A", $T302, $AM302)), IF($AG302="N/A", $T302,$AG302)))))))</f>
        <v>3</v>
      </c>
      <c r="BX302" s="16">
        <f>IF(BF302="R", $CA302, IF(OR(BF302="P", BF302="T", BF302="N"), 0, IF($C302="DM", $T302, IF(OR(BF302="Y", BF302="IR"),$AM302,IF(BF302="C", IF($BI302="Y", IF($BA302="C", IF($AF302="N/A", $Q302, $AF302), IF($AF302="N/A", $T302, $AM302)), IF($AG302="N/A", $T302,$AG302)))))))</f>
        <v>3</v>
      </c>
      <c r="BY302" s="16">
        <f>IF(BG302="R", $CA302, IF(OR(BG302="P", BG302="T", BG302="N"), 0, IF($C302="DM", $T302, IF(OR(BG302="Y", BG302="IR"),$AM302,IF(BG302="C", IF($BI302="Y", IF($BA302="C", IF($AF302="N/A", $Q302, $AF302), IF($AF302="N/A", $T302, $AM302)), IF($AG302="N/A", $T302,$AG302)))))))</f>
        <v>3</v>
      </c>
      <c r="BZ302" s="16">
        <f>IF(BH302="R", $CA302, IF(OR(BH302="P", BH302="T", BH302="N"), 0, IF($C302="DM", $T302, IF(OR(BH302="Y", BH302="IR"),$AM302,IF(BH302="C", IF($BI302="Y", IF($BA302="C", IF($AF302="N/A", $Q302, $AF302), IF($AF302="N/A", $T302, $AM302)), IF($AG302="N/A", $T302,$AG302)))))))</f>
        <v>3</v>
      </c>
      <c r="CA302" s="15" t="s">
        <v>75</v>
      </c>
      <c r="CB302" s="16">
        <f>BZ302</f>
        <v>3</v>
      </c>
      <c r="CC302" s="15">
        <f>IF(OR($BH302="T", $BH302="R"), 0, IF($BH302="C", IF($BI302="Y", IF($BA302="C", 0, IF(AF302="N/A", Q302-T302, AF302-AG302)), IF($AF302="N/A", U302, AH302)), AN302))</f>
        <v>3</v>
      </c>
      <c r="CD302" s="15">
        <f>IF(OR($BH302="T", $BH302="R"), 0, IF($BH302="C", IF($BI302="Y", 0, IF($AF302="N/A", V302, AI302)), AO302))</f>
        <v>3</v>
      </c>
      <c r="CE302" s="15" t="str">
        <f>IF(OR($BH302="T", $BH302="R"), 0, IF($BH302="C", IF($BI302="Y", 0, IF($AF302="N/A", W302, AJ302)), AP302))</f>
        <v>N/A</v>
      </c>
      <c r="CF302" s="15" t="str">
        <f>IF(OR($BH302="T", $BH302="R"), 0, IF($BH302="C", IF($BI302="Y", 0, IF($AF302="N/A", X302, AK302)), AQ302))</f>
        <v>N/A</v>
      </c>
      <c r="CG302" t="str">
        <f>IF(AC302="N/A", "S:"&amp;L302&amp;" G:"&amp;M302&amp;" GR:"&amp;Q302, IF(AC302=0, "S:"&amp;L302&amp;" G:"&amp;M302&amp;" GR:"&amp;Q302, "S:"&amp;L302&amp;"/"&amp;AD302&amp;" G:"&amp;AE302&amp;" GR:"&amp;AF302))</f>
        <v>S:3 G:0 GR:0</v>
      </c>
    </row>
    <row r="303" spans="1:85" x14ac:dyDescent="0.25">
      <c r="A303" s="14">
        <v>4144</v>
      </c>
      <c r="B303" s="15" t="s">
        <v>2339</v>
      </c>
      <c r="C303" s="15" t="s">
        <v>63</v>
      </c>
      <c r="D303" s="15" t="s">
        <v>54</v>
      </c>
      <c r="E303" s="15">
        <f>VLOOKUP(B303, 'Rookie Year'!$A$2:$B$55679,2,FALSE)</f>
        <v>2021</v>
      </c>
      <c r="F303" s="15">
        <v>2021</v>
      </c>
      <c r="G303" s="15" t="s">
        <v>40</v>
      </c>
      <c r="H303" s="15" t="s">
        <v>2149</v>
      </c>
      <c r="I303" s="16">
        <v>15</v>
      </c>
      <c r="J303" s="15">
        <v>4</v>
      </c>
      <c r="K303" s="17">
        <f>IF(AND(G303&lt;&gt;"N",R303="N/A"), IF(I303&lt;4, 0, 0.25),IF(I303=1, IF(J303=1,0.25, 0.25), IF(I303&lt;13, 0.25, IF(I303&lt;26, 0.4, IF(I303&lt;51, 0.6, 0.75)))))</f>
        <v>0.25</v>
      </c>
      <c r="L303" s="16">
        <f>I303-M303</f>
        <v>11</v>
      </c>
      <c r="M303" s="16">
        <f>ROUNDUP(I303*K303,0)</f>
        <v>4</v>
      </c>
      <c r="N303" s="16">
        <f>M303*J303</f>
        <v>16</v>
      </c>
      <c r="O303" s="16">
        <v>16</v>
      </c>
      <c r="P303" s="16">
        <v>0</v>
      </c>
      <c r="Q303" s="16">
        <f>N303-O303-P303</f>
        <v>0</v>
      </c>
      <c r="R303" s="15" t="s">
        <v>75</v>
      </c>
      <c r="S303" s="15">
        <f>IF(R303="N/A", J303-($B$1-F303), J303-($B$1-R303))</f>
        <v>1</v>
      </c>
      <c r="T303" s="16">
        <v>0</v>
      </c>
      <c r="U303" s="16" t="str">
        <f>IF($S303&lt;2, "N/A", $M303)</f>
        <v>N/A</v>
      </c>
      <c r="V303" s="16" t="str">
        <f>IF($S303&lt;3, "N/A", $M303)</f>
        <v>N/A</v>
      </c>
      <c r="W303" s="16" t="str">
        <f>IF($S303&lt;4, "N/A", $M303)</f>
        <v>N/A</v>
      </c>
      <c r="X303" s="16" t="str">
        <f>IF($S303&lt;5, "N/A", $M303)</f>
        <v>N/A</v>
      </c>
      <c r="Y303" s="15" t="str">
        <f>IF(SUM(T303:X303)&lt;&gt;Q303, "CHECK", "OK")</f>
        <v>OK</v>
      </c>
      <c r="Z303" s="15" t="str">
        <f>IF(F303=$B$1, "No", IF(S303=1, "Yes", "No"))</f>
        <v>Yes</v>
      </c>
      <c r="AA303" s="18">
        <f>IF(C303="DM", "N/A", IF(Z303="No","N/A",VLOOKUP(B303,'Extension List'!$A$3:$R$1972,18,FALSE)))</f>
        <v>63</v>
      </c>
      <c r="AB303" s="15">
        <f>IF(C303="DM", "N/A", IF(Z303="No","N/A",VLOOKUP(B303,'Extension List'!$A$3:$T$1972,20,FALSE)))</f>
        <v>4</v>
      </c>
      <c r="AC303" s="15">
        <v>3</v>
      </c>
      <c r="AD303" s="16">
        <f>IF(AE303="N/A", "N/A", AA303-AE303)</f>
        <v>15</v>
      </c>
      <c r="AE303" s="16">
        <f>IF(AA303="N/A", "N/A", IF(AC303&gt;0, IF(AA303&lt;13, ROUNDUP(0.25*AA303,0), IF(AA303&lt;26, ROUNDUP(0.4*AA303,0), IF(AA303&lt;51, ROUNDUP(0.6*AA303,0), ROUNDUP(0.75*AA303,0)))), "N/A"))</f>
        <v>48</v>
      </c>
      <c r="AF303" s="16">
        <f>IF(AD303="N/A","N/A", (AE303*AC303)+Q303)</f>
        <v>144</v>
      </c>
      <c r="AG303" s="16">
        <v>60</v>
      </c>
      <c r="AH303" s="16">
        <v>48</v>
      </c>
      <c r="AI303" s="16">
        <v>36</v>
      </c>
      <c r="AJ303" s="16">
        <v>0</v>
      </c>
      <c r="AK303" s="16" t="str">
        <f>IF($AF303="N/A","N/A",IF(AC303&gt;3,"TBC","N/A"))</f>
        <v>N/A</v>
      </c>
      <c r="AL303" s="16" t="str">
        <f>IF(AC303="N/A","N/A",IF(AC303&gt;0,IF(SUM(AG303:AK303)&lt;&gt;AF303,"CHECK","OK"),"N/A"))</f>
        <v>OK</v>
      </c>
      <c r="AM303" s="16">
        <f>IF(AD303="N/A", L303+T303, L303+AG303)</f>
        <v>71</v>
      </c>
      <c r="AN303" s="16">
        <f>IF(AD303="N/A", IF(U303="N/A", "N/A", L303+U303), AD303+AH303)</f>
        <v>63</v>
      </c>
      <c r="AO303" s="16">
        <f>IF(AD303="N/A", IF(V303="N/A", "N/A", L303+V303), IF(AI303="N/A", "N/A", AD303+AI303))</f>
        <v>51</v>
      </c>
      <c r="AP303" s="16">
        <f>IF(AD303="N/A", IF(W303="N/A", "N/A", L303+W303), IF(AJ303="N/A", "N/A", AD303+AJ303))</f>
        <v>15</v>
      </c>
      <c r="AQ303" s="16" t="str">
        <f>IF(AD303="N/A", IF(X303="N/A", "N/A", L303+X303), IF(AK303="N/A", "N/A", AD303+AK303))</f>
        <v>N/A</v>
      </c>
      <c r="AR303" s="15" t="s">
        <v>40</v>
      </c>
      <c r="AS303" s="15" t="s">
        <v>40</v>
      </c>
      <c r="AT303" s="15" t="s">
        <v>40</v>
      </c>
      <c r="AU303" s="15" t="s">
        <v>40</v>
      </c>
      <c r="AV303" s="15" t="s">
        <v>40</v>
      </c>
      <c r="AW303" s="15" t="s">
        <v>40</v>
      </c>
      <c r="AX303" s="15" t="s">
        <v>40</v>
      </c>
      <c r="AY303" s="15" t="s">
        <v>40</v>
      </c>
      <c r="AZ303" s="15" t="s">
        <v>40</v>
      </c>
      <c r="BA303" s="15" t="s">
        <v>40</v>
      </c>
      <c r="BB303" s="15" t="s">
        <v>40</v>
      </c>
      <c r="BC303" s="15" t="s">
        <v>40</v>
      </c>
      <c r="BD303" s="15" t="s">
        <v>40</v>
      </c>
      <c r="BE303" s="15" t="s">
        <v>40</v>
      </c>
      <c r="BF303" s="15" t="s">
        <v>40</v>
      </c>
      <c r="BG303" s="15" t="s">
        <v>40</v>
      </c>
      <c r="BH303" s="15" t="s">
        <v>40</v>
      </c>
      <c r="BI303" s="15"/>
      <c r="BJ303" s="16">
        <f>IF(AR303="R", $CA303, IF(OR(AR303="P", AR303="T", AR303="N"), 0, IF($C303="DM", $T303, IF(OR(AR303="Y", AR303="IR"),$AM303,IF(AR303="C", IF($BI303="Y", IF($AF303="N/A", $Q303, $AF303), IF($AG303="N/A", $T303,$AG303)))))))</f>
        <v>71</v>
      </c>
      <c r="BK303" s="16">
        <f>IF(AS303="R", $CA303, IF(OR(AS303="P", AS303="T", AS303="N"), 0, IF($C303="DM", $T303, IF(OR(AS303="Y", AS303="IR"),$AM303,IF(AS303="C", IF($BI303="Y", IF($AF303="N/A", $Q303, $AF303), IF($AG303="N/A", $T303,$AG303)))))))</f>
        <v>71</v>
      </c>
      <c r="BL303" s="16">
        <f>IF(AT303="R", $CA303, IF(OR(AT303="P", AT303="T", AT303="N"), 0, IF($C303="DM", $T303, IF(OR(AT303="Y", AT303="IR"),$AM303,IF(AT303="C", IF($BI303="Y", IF($AF303="N/A", $Q303, $AF303), IF($AG303="N/A", $T303,$AG303)))))))</f>
        <v>71</v>
      </c>
      <c r="BM303" s="16">
        <f>IF(AU303="R", $CA303, IF(OR(AU303="P", AU303="T", AU303="N"), 0, IF($C303="DM", $T303, IF(OR(AU303="Y", AU303="IR"),$AM303,IF(AU303="C", IF($BI303="Y", IF($AF303="N/A", $Q303, $AF303), IF($AG303="N/A", $T303,$AG303)))))))</f>
        <v>71</v>
      </c>
      <c r="BN303" s="16">
        <f>IF(AV303="R", $CA303, IF(OR(AV303="P", AV303="T", AV303="N"), 0, IF($C303="DM", $T303, IF(OR(AV303="Y", AV303="IR"),$AM303,IF(AV303="C", IF($BI303="Y", IF($AF303="N/A", $Q303, $AF303), IF($AG303="N/A", $T303,$AG303)))))))</f>
        <v>71</v>
      </c>
      <c r="BO303" s="16">
        <f>IF(AW303="R", $CA303, IF(OR(AW303="P", AW303="T", AW303="N"), 0, IF($C303="DM", $T303, IF(OR(AW303="Y", AW303="IR"),$AM303,IF(AW303="C", IF($BI303="Y", IF($AF303="N/A", $Q303, $AF303), IF($AG303="N/A", $T303,$AG303)))))))</f>
        <v>71</v>
      </c>
      <c r="BP303" s="16">
        <f>IF(AX303="R", $CA303, IF(OR(AX303="P", AX303="T", AX303="N"), 0, IF($C303="DM", $T303, IF(OR(AX303="Y", AX303="IR"),$AM303,IF(AX303="C", IF($BI303="Y", IF($AF303="N/A", $Q303, $AF303), IF($AG303="N/A", $T303,$AG303)))))))</f>
        <v>71</v>
      </c>
      <c r="BQ303" s="16">
        <f>IF(AY303="R", $CA303, IF(OR(AY303="P", AY303="T", AY303="N"), 0, IF($C303="DM", $T303, IF(OR(AY303="Y", AY303="IR"),$AM303,IF(AY303="C", IF($BI303="Y", IF($AF303="N/A", $Q303, $AF303), IF($AG303="N/A", $T303,$AG303)))))))</f>
        <v>71</v>
      </c>
      <c r="BR303" s="16">
        <f>IF(AZ303="R", $CA303, IF(OR(AZ303="P", AZ303="T", AZ303="N"), 0, IF($C303="DM", $T303, IF(OR(AZ303="Y", AZ303="IR"),$AM303,IF(AZ303="C", IF($BI303="Y", IF($AF303="N/A", $Q303, $AF303), IF($AG303="N/A", $T303,$AG303)))))))</f>
        <v>71</v>
      </c>
      <c r="BS303" s="16">
        <f>IF(BA303="R", $CA303, IF(OR(BA303="P", BA303="T", BA303="N"), 0, IF($C303="DM", $T303, IF(OR(BA303="Y", BA303="IR"),$AM303,IF(BA303="C", IF($BI303="Y", IF($AF303="N/A", $Q303, $AF303), IF($AG303="N/A", $T303,$AG303)))))))</f>
        <v>71</v>
      </c>
      <c r="BT303" s="16">
        <f>IF(BB303="R", $CA303, IF(OR(BB303="P", BB303="T", BB303="N"), 0, IF($C303="DM", $T303, IF(OR(BB303="Y", BB303="IR"),$AM303,IF(BB303="C", IF($BI303="Y", IF($BA303="C", IF($AF303="N/A", $Q303, $AF303), IF($AF303="N/A", $T303, $AM303)), IF($AG303="N/A", $T303,$AG303)))))))</f>
        <v>71</v>
      </c>
      <c r="BU303" s="16">
        <f>IF(BC303="R", $CA303, IF(OR(BC303="P", BC303="T", BC303="N"), 0, IF($C303="DM", $T303, IF(OR(BC303="Y", BC303="IR"),$AM303,IF(BC303="C", IF($BI303="Y", IF($BA303="C", IF($AF303="N/A", $Q303, $AF303), IF($AF303="N/A", $T303, $AM303)), IF($AG303="N/A", $T303,$AG303)))))))</f>
        <v>71</v>
      </c>
      <c r="BV303" s="16">
        <f>IF(BD303="R", $CA303, IF(OR(BD303="P", BD303="T", BD303="N"), 0, IF($C303="DM", $T303, IF(OR(BD303="Y", BD303="IR"),$AM303,IF(BD303="C", IF($BI303="Y", IF($BA303="C", IF($AF303="N/A", $Q303, $AF303), IF($AF303="N/A", $T303, $AM303)), IF($AG303="N/A", $T303,$AG303)))))))</f>
        <v>71</v>
      </c>
      <c r="BW303" s="16">
        <f>IF(BE303="R", $CA303, IF(OR(BE303="P", BE303="T", BE303="N"), 0, IF($C303="DM", $T303, IF(OR(BE303="Y", BE303="IR"),$AM303,IF(BE303="C", IF($BI303="Y", IF($BA303="C", IF($AF303="N/A", $Q303, $AF303), IF($AF303="N/A", $T303, $AM303)), IF($AG303="N/A", $T303,$AG303)))))))</f>
        <v>71</v>
      </c>
      <c r="BX303" s="16">
        <f>IF(BF303="R", $CA303, IF(OR(BF303="P", BF303="T", BF303="N"), 0, IF($C303="DM", $T303, IF(OR(BF303="Y", BF303="IR"),$AM303,IF(BF303="C", IF($BI303="Y", IF($BA303="C", IF($AF303="N/A", $Q303, $AF303), IF($AF303="N/A", $T303, $AM303)), IF($AG303="N/A", $T303,$AG303)))))))</f>
        <v>71</v>
      </c>
      <c r="BY303" s="16">
        <f>IF(BG303="R", $CA303, IF(OR(BG303="P", BG303="T", BG303="N"), 0, IF($C303="DM", $T303, IF(OR(BG303="Y", BG303="IR"),$AM303,IF(BG303="C", IF($BI303="Y", IF($BA303="C", IF($AF303="N/A", $Q303, $AF303), IF($AF303="N/A", $T303, $AM303)), IF($AG303="N/A", $T303,$AG303)))))))</f>
        <v>71</v>
      </c>
      <c r="BZ303" s="16">
        <f>IF(BH303="R", $CA303, IF(OR(BH303="P", BH303="T", BH303="N"), 0, IF($C303="DM", $T303, IF(OR(BH303="Y", BH303="IR"),$AM303,IF(BH303="C", IF($BI303="Y", IF($BA303="C", IF($AF303="N/A", $Q303, $AF303), IF($AF303="N/A", $T303, $AM303)), IF($AG303="N/A", $T303,$AG303)))))))</f>
        <v>71</v>
      </c>
      <c r="CA303" s="15" t="s">
        <v>75</v>
      </c>
      <c r="CB303" s="16">
        <f>BZ303</f>
        <v>71</v>
      </c>
      <c r="CC303" s="15">
        <f>IF(OR($BH303="T", $BH303="R"), 0, IF($BH303="C", IF($BI303="Y", IF($BA303="C", 0, IF(AF303="N/A", Q303-T303, AF303-AG303)), IF($AF303="N/A", U303, AH303)), AN303))</f>
        <v>63</v>
      </c>
      <c r="CD303" s="15">
        <f>IF(OR($BH303="T", $BH303="R"), 0, IF($BH303="C", IF($BI303="Y", 0, IF($AF303="N/A", V303, AI303)), AO303))</f>
        <v>51</v>
      </c>
      <c r="CE303" s="15">
        <f>IF(OR($BH303="T", $BH303="R"), 0, IF($BH303="C", IF($BI303="Y", 0, IF($AF303="N/A", W303, AJ303)), AP303))</f>
        <v>15</v>
      </c>
      <c r="CF303" s="15" t="str">
        <f>IF(OR($BH303="T", $BH303="R"), 0, IF($BH303="C", IF($BI303="Y", 0, IF($AF303="N/A", X303, AK303)), AQ303))</f>
        <v>N/A</v>
      </c>
      <c r="CG303" t="str">
        <f>IF(AC303="N/A", "S:"&amp;L303&amp;" G:"&amp;M303&amp;" GR:"&amp;Q303, IF(AC303=0, "S:"&amp;L303&amp;" G:"&amp;M303&amp;" GR:"&amp;Q303, "S:"&amp;L303&amp;"/"&amp;AD303&amp;" G:"&amp;AE303&amp;" GR:"&amp;AF303))</f>
        <v>S:11/15 G:48 GR:144</v>
      </c>
    </row>
    <row r="304" spans="1:85" x14ac:dyDescent="0.25">
      <c r="A304" s="14">
        <v>5161</v>
      </c>
      <c r="B304" s="15" t="s">
        <v>2756</v>
      </c>
      <c r="C304" s="15" t="s">
        <v>64</v>
      </c>
      <c r="D304" s="15" t="s">
        <v>54</v>
      </c>
      <c r="E304" s="15">
        <f>VLOOKUP(B304, 'Rookie Year'!$A$2:$B$55679,2,FALSE)</f>
        <v>2023</v>
      </c>
      <c r="F304" s="15">
        <v>2023</v>
      </c>
      <c r="G304" s="15" t="s">
        <v>40</v>
      </c>
      <c r="H304" s="15" t="s">
        <v>2157</v>
      </c>
      <c r="I304" s="16">
        <v>9</v>
      </c>
      <c r="J304" s="15">
        <v>4</v>
      </c>
      <c r="K304" s="17">
        <f>IF(AND(G304&lt;&gt;"N",R304="N/A"), IF(I304&lt;4, 0, 0.25),IF(I304=1, IF(J304=1,0.25, 0.25), IF(I304&lt;13, 0.25, IF(I304&lt;26, 0.4, IF(I304&lt;51, 0.6, 0.75)))))</f>
        <v>0.25</v>
      </c>
      <c r="L304" s="16">
        <f>I304-M304</f>
        <v>6</v>
      </c>
      <c r="M304" s="16">
        <f>ROUNDUP(I304*K304,0)</f>
        <v>3</v>
      </c>
      <c r="N304" s="16">
        <f>M304*J304</f>
        <v>12</v>
      </c>
      <c r="O304" s="16">
        <v>12</v>
      </c>
      <c r="P304" s="16">
        <v>0</v>
      </c>
      <c r="Q304" s="16">
        <f>N304-O304-P304</f>
        <v>0</v>
      </c>
      <c r="R304" s="15" t="s">
        <v>75</v>
      </c>
      <c r="S304" s="15">
        <f>IF(R304="N/A", J304-($B$1-F304), J304-($B$1-R304))</f>
        <v>3</v>
      </c>
      <c r="T304" s="16">
        <v>0</v>
      </c>
      <c r="U304" s="16">
        <v>0</v>
      </c>
      <c r="V304" s="16">
        <v>0</v>
      </c>
      <c r="W304" s="16" t="str">
        <f>IF($S304&lt;4, "N/A", $M304)</f>
        <v>N/A</v>
      </c>
      <c r="X304" s="16" t="str">
        <f>IF($S304&lt;5, "N/A", $M304)</f>
        <v>N/A</v>
      </c>
      <c r="Y304" s="15" t="str">
        <f>IF(SUM(T304:X304)&lt;&gt;Q304, "CHECK", "OK")</f>
        <v>OK</v>
      </c>
      <c r="Z304" s="15" t="str">
        <f>IF(F304=$B$1, "No", IF(S304=1, "Yes", "No"))</f>
        <v>No</v>
      </c>
      <c r="AA304" s="18" t="str">
        <f>IF(C304="DM", "N/A", IF(Z304="No","N/A",VLOOKUP(B304,'Extension List'!$A$3:$R$1972,18,FALSE)))</f>
        <v>N/A</v>
      </c>
      <c r="AB304" s="15" t="str">
        <f>IF(C304="DM", "N/A", IF(Z304="No","N/A",VLOOKUP(B304,'Extension List'!$A$3:$T$1972,20,FALSE)))</f>
        <v>N/A</v>
      </c>
      <c r="AC304" s="15" t="str">
        <f>IF(AA304="N/A", "N/A", 0)</f>
        <v>N/A</v>
      </c>
      <c r="AD304" s="16" t="str">
        <f>IF(AE304="N/A", "N/A", AA304-AE304)</f>
        <v>N/A</v>
      </c>
      <c r="AE304" s="16" t="str">
        <f>IF(AA304="N/A", "N/A", IF(AC304&gt;0, IF(AA304&lt;13, ROUNDUP(0.25*AA304,0), IF(AA304&lt;26, ROUNDUP(0.4*AA304,0), IF(AA304&lt;51, ROUNDUP(0.6*AA304,0), ROUNDUP(0.75*AA304,0)))), "N/A"))</f>
        <v>N/A</v>
      </c>
      <c r="AF304" s="16" t="str">
        <f>IF(AD304="N/A","N/A", (AE304*AC304)+Q304)</f>
        <v>N/A</v>
      </c>
      <c r="AG304" s="16" t="str">
        <f>IF($AF304="N/A", "N/A", "TBC")</f>
        <v>N/A</v>
      </c>
      <c r="AH304" s="16" t="str">
        <f>IF($AF304="N/A", "N/A", "TBC")</f>
        <v>N/A</v>
      </c>
      <c r="AI304" s="16" t="str">
        <f>IF($AF304="N/A","N/A",IF(AC304&gt;1,"TBC","N/A"))</f>
        <v>N/A</v>
      </c>
      <c r="AJ304" s="16" t="str">
        <f>IF($AF304="N/A","N/A",IF(AC304&gt;2,"TBC","N/A"))</f>
        <v>N/A</v>
      </c>
      <c r="AK304" s="16" t="str">
        <f>IF($AF304="N/A","N/A",IF(AC304&gt;3,"TBC","N/A"))</f>
        <v>N/A</v>
      </c>
      <c r="AL304" s="16" t="str">
        <f>IF(AC304="N/A","N/A",IF(AC304&gt;0,IF(SUM(AG304:AK304)&lt;&gt;AF304,"CHECK","OK"),"N/A"))</f>
        <v>N/A</v>
      </c>
      <c r="AM304" s="16">
        <f>IF(AD304="N/A", L304+T304, L304+AG304)</f>
        <v>6</v>
      </c>
      <c r="AN304" s="16">
        <f>IF(AD304="N/A", IF(U304="N/A", "N/A", L304+U304), AD304+AH304)</f>
        <v>6</v>
      </c>
      <c r="AO304" s="16">
        <f>IF(AD304="N/A", IF(V304="N/A", "N/A", L304+V304), IF(AI304="N/A", "N/A", AD304+AI304))</f>
        <v>6</v>
      </c>
      <c r="AP304" s="16" t="str">
        <f>IF(AD304="N/A", IF(W304="N/A", "N/A", L304+W304), IF(AJ304="N/A", "N/A", AD304+AJ304))</f>
        <v>N/A</v>
      </c>
      <c r="AQ304" s="16" t="str">
        <f>IF(AD304="N/A", IF(X304="N/A", "N/A", L304+X304), IF(AK304="N/A", "N/A", AD304+AK304))</f>
        <v>N/A</v>
      </c>
      <c r="AR304" s="15" t="s">
        <v>40</v>
      </c>
      <c r="AS304" s="15" t="s">
        <v>40</v>
      </c>
      <c r="AT304" s="15" t="s">
        <v>40</v>
      </c>
      <c r="AU304" s="15" t="s">
        <v>40</v>
      </c>
      <c r="AV304" s="15" t="s">
        <v>40</v>
      </c>
      <c r="AW304" s="15" t="s">
        <v>40</v>
      </c>
      <c r="AX304" s="15" t="s">
        <v>40</v>
      </c>
      <c r="AY304" s="15" t="s">
        <v>40</v>
      </c>
      <c r="AZ304" s="15" t="s">
        <v>40</v>
      </c>
      <c r="BA304" s="15" t="s">
        <v>40</v>
      </c>
      <c r="BB304" s="15" t="s">
        <v>40</v>
      </c>
      <c r="BC304" s="15" t="s">
        <v>40</v>
      </c>
      <c r="BD304" s="15" t="s">
        <v>40</v>
      </c>
      <c r="BE304" s="15" t="s">
        <v>40</v>
      </c>
      <c r="BF304" s="15" t="s">
        <v>40</v>
      </c>
      <c r="BG304" s="15" t="s">
        <v>40</v>
      </c>
      <c r="BH304" s="15" t="s">
        <v>40</v>
      </c>
      <c r="BI304" s="15"/>
      <c r="BJ304" s="16">
        <f>IF(AR304="R", $CA304, IF(OR(AR304="P", AR304="T", AR304="N"), 0, IF($C304="DM", $T304, IF(OR(AR304="Y", AR304="IR"),$AM304,IF(AR304="C", IF($BI304="Y", IF($AF304="N/A", $Q304, $AF304), IF($AG304="N/A", $T304,$AG304)))))))</f>
        <v>6</v>
      </c>
      <c r="BK304" s="16">
        <f>IF(AS304="R", $CA304, IF(OR(AS304="P", AS304="T", AS304="N"), 0, IF($C304="DM", $T304, IF(OR(AS304="Y", AS304="IR"),$AM304,IF(AS304="C", IF($BI304="Y", IF($AF304="N/A", $Q304, $AF304), IF($AG304="N/A", $T304,$AG304)))))))</f>
        <v>6</v>
      </c>
      <c r="BL304" s="16">
        <f>IF(AT304="R", $CA304, IF(OR(AT304="P", AT304="T", AT304="N"), 0, IF($C304="DM", $T304, IF(OR(AT304="Y", AT304="IR"),$AM304,IF(AT304="C", IF($BI304="Y", IF($AF304="N/A", $Q304, $AF304), IF($AG304="N/A", $T304,$AG304)))))))</f>
        <v>6</v>
      </c>
      <c r="BM304" s="16">
        <f>IF(AU304="R", $CA304, IF(OR(AU304="P", AU304="T", AU304="N"), 0, IF($C304="DM", $T304, IF(OR(AU304="Y", AU304="IR"),$AM304,IF(AU304="C", IF($BI304="Y", IF($AF304="N/A", $Q304, $AF304), IF($AG304="N/A", $T304,$AG304)))))))</f>
        <v>6</v>
      </c>
      <c r="BN304" s="16">
        <f>IF(AV304="R", $CA304, IF(OR(AV304="P", AV304="T", AV304="N"), 0, IF($C304="DM", $T304, IF(OR(AV304="Y", AV304="IR"),$AM304,IF(AV304="C", IF($BI304="Y", IF($AF304="N/A", $Q304, $AF304), IF($AG304="N/A", $T304,$AG304)))))))</f>
        <v>6</v>
      </c>
      <c r="BO304" s="16">
        <f>IF(AW304="R", $CA304, IF(OR(AW304="P", AW304="T", AW304="N"), 0, IF($C304="DM", $T304, IF(OR(AW304="Y", AW304="IR"),$AM304,IF(AW304="C", IF($BI304="Y", IF($AF304="N/A", $Q304, $AF304), IF($AG304="N/A", $T304,$AG304)))))))</f>
        <v>6</v>
      </c>
      <c r="BP304" s="16">
        <f>IF(AX304="R", $CA304, IF(OR(AX304="P", AX304="T", AX304="N"), 0, IF($C304="DM", $T304, IF(OR(AX304="Y", AX304="IR"),$AM304,IF(AX304="C", IF($BI304="Y", IF($AF304="N/A", $Q304, $AF304), IF($AG304="N/A", $T304,$AG304)))))))</f>
        <v>6</v>
      </c>
      <c r="BQ304" s="16">
        <f>IF(AY304="R", $CA304, IF(OR(AY304="P", AY304="T", AY304="N"), 0, IF($C304="DM", $T304, IF(OR(AY304="Y", AY304="IR"),$AM304,IF(AY304="C", IF($BI304="Y", IF($AF304="N/A", $Q304, $AF304), IF($AG304="N/A", $T304,$AG304)))))))</f>
        <v>6</v>
      </c>
      <c r="BR304" s="16">
        <f>IF(AZ304="R", $CA304, IF(OR(AZ304="P", AZ304="T", AZ304="N"), 0, IF($C304="DM", $T304, IF(OR(AZ304="Y", AZ304="IR"),$AM304,IF(AZ304="C", IF($BI304="Y", IF($AF304="N/A", $Q304, $AF304), IF($AG304="N/A", $T304,$AG304)))))))</f>
        <v>6</v>
      </c>
      <c r="BS304" s="16">
        <f>IF(BA304="R", $CA304, IF(OR(BA304="P", BA304="T", BA304="N"), 0, IF($C304="DM", $T304, IF(OR(BA304="Y", BA304="IR"),$AM304,IF(BA304="C", IF($BI304="Y", IF($AF304="N/A", $Q304, $AF304), IF($AG304="N/A", $T304,$AG304)))))))</f>
        <v>6</v>
      </c>
      <c r="BT304" s="16">
        <f>IF(BB304="R", $CA304, IF(OR(BB304="P", BB304="T", BB304="N"), 0, IF($C304="DM", $T304, IF(OR(BB304="Y", BB304="IR"),$AM304,IF(BB304="C", IF($BI304="Y", IF($BA304="C", IF($AF304="N/A", $Q304, $AF304), IF($AF304="N/A", $T304, $AM304)), IF($AG304="N/A", $T304,$AG304)))))))</f>
        <v>6</v>
      </c>
      <c r="BU304" s="16">
        <f>IF(BC304="R", $CA304, IF(OR(BC304="P", BC304="T", BC304="N"), 0, IF($C304="DM", $T304, IF(OR(BC304="Y", BC304="IR"),$AM304,IF(BC304="C", IF($BI304="Y", IF($BA304="C", IF($AF304="N/A", $Q304, $AF304), IF($AF304="N/A", $T304, $AM304)), IF($AG304="N/A", $T304,$AG304)))))))</f>
        <v>6</v>
      </c>
      <c r="BV304" s="16">
        <f>IF(BD304="R", $CA304, IF(OR(BD304="P", BD304="T", BD304="N"), 0, IF($C304="DM", $T304, IF(OR(BD304="Y", BD304="IR"),$AM304,IF(BD304="C", IF($BI304="Y", IF($BA304="C", IF($AF304="N/A", $Q304, $AF304), IF($AF304="N/A", $T304, $AM304)), IF($AG304="N/A", $T304,$AG304)))))))</f>
        <v>6</v>
      </c>
      <c r="BW304" s="16">
        <f>IF(BE304="R", $CA304, IF(OR(BE304="P", BE304="T", BE304="N"), 0, IF($C304="DM", $T304, IF(OR(BE304="Y", BE304="IR"),$AM304,IF(BE304="C", IF($BI304="Y", IF($BA304="C", IF($AF304="N/A", $Q304, $AF304), IF($AF304="N/A", $T304, $AM304)), IF($AG304="N/A", $T304,$AG304)))))))</f>
        <v>6</v>
      </c>
      <c r="BX304" s="16">
        <f>IF(BF304="R", $CA304, IF(OR(BF304="P", BF304="T", BF304="N"), 0, IF($C304="DM", $T304, IF(OR(BF304="Y", BF304="IR"),$AM304,IF(BF304="C", IF($BI304="Y", IF($BA304="C", IF($AF304="N/A", $Q304, $AF304), IF($AF304="N/A", $T304, $AM304)), IF($AG304="N/A", $T304,$AG304)))))))</f>
        <v>6</v>
      </c>
      <c r="BY304" s="16">
        <f>IF(BG304="R", $CA304, IF(OR(BG304="P", BG304="T", BG304="N"), 0, IF($C304="DM", $T304, IF(OR(BG304="Y", BG304="IR"),$AM304,IF(BG304="C", IF($BI304="Y", IF($BA304="C", IF($AF304="N/A", $Q304, $AF304), IF($AF304="N/A", $T304, $AM304)), IF($AG304="N/A", $T304,$AG304)))))))</f>
        <v>6</v>
      </c>
      <c r="BZ304" s="16">
        <f>IF(BH304="R", $CA304, IF(OR(BH304="P", BH304="T", BH304="N"), 0, IF($C304="DM", $T304, IF(OR(BH304="Y", BH304="IR"),$AM304,IF(BH304="C", IF($BI304="Y", IF($BA304="C", IF($AF304="N/A", $Q304, $AF304), IF($AF304="N/A", $T304, $AM304)), IF($AG304="N/A", $T304,$AG304)))))))</f>
        <v>6</v>
      </c>
      <c r="CA304" s="15" t="s">
        <v>75</v>
      </c>
      <c r="CB304" s="16">
        <f>BZ304</f>
        <v>6</v>
      </c>
      <c r="CC304" s="15">
        <f>IF(OR($BH304="T", $BH304="R"), 0, IF($BH304="C", IF($BI304="Y", IF($BA304="C", 0, IF(AF304="N/A", Q304-T304, AF304-AG304)), IF($AF304="N/A", U304, AH304)), AN304))</f>
        <v>6</v>
      </c>
      <c r="CD304" s="15">
        <f>IF(OR($BH304="T", $BH304="R"), 0, IF($BH304="C", IF($BI304="Y", 0, IF($AF304="N/A", V304, AI304)), AO304))</f>
        <v>6</v>
      </c>
      <c r="CE304" s="15" t="str">
        <f>IF(OR($BH304="T", $BH304="R"), 0, IF($BH304="C", IF($BI304="Y", 0, IF($AF304="N/A", W304, AJ304)), AP304))</f>
        <v>N/A</v>
      </c>
      <c r="CF304" s="15" t="str">
        <f>IF(OR($BH304="T", $BH304="R"), 0, IF($BH304="C", IF($BI304="Y", 0, IF($AF304="N/A", X304, AK304)), AQ304))</f>
        <v>N/A</v>
      </c>
      <c r="CG304" t="str">
        <f>IF(AC304="N/A", "S:"&amp;L304&amp;" G:"&amp;M304&amp;" GR:"&amp;Q304, IF(AC304=0, "S:"&amp;L304&amp;" G:"&amp;M304&amp;" GR:"&amp;Q304, "S:"&amp;L304&amp;"/"&amp;AD304&amp;" G:"&amp;AE304&amp;" GR:"&amp;AF304))</f>
        <v>S:6 G:3 GR:0</v>
      </c>
    </row>
    <row r="305" spans="1:85" x14ac:dyDescent="0.25">
      <c r="A305" s="14">
        <v>4754</v>
      </c>
      <c r="B305" s="15" t="s">
        <v>2587</v>
      </c>
      <c r="C305" s="15" t="s">
        <v>64</v>
      </c>
      <c r="D305" s="15" t="s">
        <v>54</v>
      </c>
      <c r="E305" s="15">
        <f>VLOOKUP(B305, 'Rookie Year'!$A$2:$B$55679,2,FALSE)</f>
        <v>2022</v>
      </c>
      <c r="F305" s="15">
        <v>2022</v>
      </c>
      <c r="G305" s="15" t="s">
        <v>40</v>
      </c>
      <c r="H305" s="15" t="s">
        <v>2185</v>
      </c>
      <c r="I305" s="16">
        <v>2</v>
      </c>
      <c r="J305" s="15">
        <v>3</v>
      </c>
      <c r="K305" s="17">
        <f>IF(AND(G305&lt;&gt;"N",R305="N/A"), IF(I305&lt;4, 0, 0.25),IF(I305=1, IF(J305=1,0.25, 0.25), IF(I305&lt;13, 0.25, IF(I305&lt;26, 0.4, IF(I305&lt;51, 0.6, 0.75)))))</f>
        <v>0</v>
      </c>
      <c r="L305" s="16">
        <f>I305-M305</f>
        <v>2</v>
      </c>
      <c r="M305" s="16">
        <f>ROUNDUP(I305*K305,0)</f>
        <v>0</v>
      </c>
      <c r="N305" s="16">
        <f>M305*J305</f>
        <v>0</v>
      </c>
      <c r="O305" s="16">
        <v>0</v>
      </c>
      <c r="P305" s="16">
        <v>0</v>
      </c>
      <c r="Q305" s="16">
        <f>N305-O305-P305</f>
        <v>0</v>
      </c>
      <c r="R305" s="15" t="s">
        <v>75</v>
      </c>
      <c r="S305" s="15">
        <f>IF(R305="N/A", J305-($B$1-F305), J305-($B$1-R305))</f>
        <v>1</v>
      </c>
      <c r="T305" s="16">
        <v>0</v>
      </c>
      <c r="U305" s="16" t="str">
        <f>IF($S305&lt;2, "N/A", $M305)</f>
        <v>N/A</v>
      </c>
      <c r="V305" s="16" t="str">
        <f>IF($S305&lt;3, "N/A", $M305)</f>
        <v>N/A</v>
      </c>
      <c r="W305" s="16" t="str">
        <f>IF($S305&lt;4, "N/A", $M305)</f>
        <v>N/A</v>
      </c>
      <c r="X305" s="16" t="str">
        <f>IF($S305&lt;5, "N/A", $M305)</f>
        <v>N/A</v>
      </c>
      <c r="Y305" s="15" t="str">
        <f>IF(SUM(T305:X305)&lt;&gt;Q305, "CHECK", "OK")</f>
        <v>OK</v>
      </c>
      <c r="Z305" s="15" t="str">
        <f>IF(F305=$B$1, "No", IF(S305=1, "Yes", "No"))</f>
        <v>Yes</v>
      </c>
      <c r="AA305" s="18">
        <f>IF(C305="DM", "N/A", IF(Z305="No","N/A",VLOOKUP(B305,'Extension List'!$A$3:$R$1972,18,FALSE)))</f>
        <v>14</v>
      </c>
      <c r="AB305" s="15">
        <f>IF(C305="DM", "N/A", IF(Z305="No","N/A",VLOOKUP(B305,'Extension List'!$A$3:$T$1972,20,FALSE)))</f>
        <v>4</v>
      </c>
      <c r="AC305" s="15">
        <v>4</v>
      </c>
      <c r="AD305" s="16">
        <f>IF(AE305="N/A", "N/A", AA305-AE305)</f>
        <v>8</v>
      </c>
      <c r="AE305" s="16">
        <f>IF(AA305="N/A", "N/A", IF(AC305&gt;0, IF(AA305&lt;13, ROUNDUP(0.25*AA305,0), IF(AA305&lt;26, ROUNDUP(0.4*AA305,0), IF(AA305&lt;51, ROUNDUP(0.6*AA305,0), ROUNDUP(0.75*AA305,0)))), "N/A"))</f>
        <v>6</v>
      </c>
      <c r="AF305" s="16">
        <f>IF(AD305="N/A","N/A", (AE305*AC305)+Q305)</f>
        <v>24</v>
      </c>
      <c r="AG305" s="16">
        <v>24</v>
      </c>
      <c r="AH305" s="16">
        <v>0</v>
      </c>
      <c r="AI305" s="16">
        <v>0</v>
      </c>
      <c r="AJ305" s="16">
        <v>0</v>
      </c>
      <c r="AK305" s="16">
        <v>0</v>
      </c>
      <c r="AL305" s="16" t="str">
        <f>IF(AC305="N/A","N/A",IF(AC305&gt;0,IF(SUM(AG305:AK305)&lt;&gt;AF305,"CHECK","OK"),"N/A"))</f>
        <v>OK</v>
      </c>
      <c r="AM305" s="16">
        <f>IF(AD305="N/A", L305+T305, L305+AG305)</f>
        <v>26</v>
      </c>
      <c r="AN305" s="16">
        <f>IF(AD305="N/A", IF(U305="N/A", "N/A", L305+U305), AD305+AH305)</f>
        <v>8</v>
      </c>
      <c r="AO305" s="16">
        <f>IF(AD305="N/A", IF(V305="N/A", "N/A", L305+V305), IF(AI305="N/A", "N/A", AD305+AI305))</f>
        <v>8</v>
      </c>
      <c r="AP305" s="16">
        <f>IF(AD305="N/A", IF(W305="N/A", "N/A", L305+W305), IF(AJ305="N/A", "N/A", AD305+AJ305))</f>
        <v>8</v>
      </c>
      <c r="AQ305" s="16">
        <f>IF(AD305="N/A", IF(X305="N/A", "N/A", L305+X305), IF(AK305="N/A", "N/A", AD305+AK305))</f>
        <v>8</v>
      </c>
      <c r="AR305" s="15" t="s">
        <v>40</v>
      </c>
      <c r="AS305" s="15" t="s">
        <v>40</v>
      </c>
      <c r="AT305" s="15" t="s">
        <v>40</v>
      </c>
      <c r="AU305" s="15" t="s">
        <v>40</v>
      </c>
      <c r="AV305" s="15" t="s">
        <v>40</v>
      </c>
      <c r="AW305" s="15" t="s">
        <v>40</v>
      </c>
      <c r="AX305" s="15" t="s">
        <v>40</v>
      </c>
      <c r="AY305" s="15" t="s">
        <v>40</v>
      </c>
      <c r="AZ305" s="15" t="s">
        <v>40</v>
      </c>
      <c r="BA305" s="15" t="s">
        <v>40</v>
      </c>
      <c r="BB305" s="15" t="s">
        <v>40</v>
      </c>
      <c r="BC305" s="15" t="s">
        <v>40</v>
      </c>
      <c r="BD305" s="15" t="s">
        <v>40</v>
      </c>
      <c r="BE305" s="15" t="s">
        <v>40</v>
      </c>
      <c r="BF305" s="15" t="s">
        <v>40</v>
      </c>
      <c r="BG305" s="15" t="s">
        <v>40</v>
      </c>
      <c r="BH305" s="15" t="s">
        <v>40</v>
      </c>
      <c r="BI305" s="15"/>
      <c r="BJ305" s="16">
        <f>IF(AR305="R", $CA305, IF(OR(AR305="P", AR305="T", AR305="N"), 0, IF($C305="DM", $T305, IF(OR(AR305="Y", AR305="IR"),$AM305,IF(AR305="C", IF($BI305="Y", IF($AF305="N/A", $Q305, $AF305), IF($AG305="N/A", $T305,$AG305)))))))</f>
        <v>26</v>
      </c>
      <c r="BK305" s="16">
        <f>IF(AS305="R", $CA305, IF(OR(AS305="P", AS305="T", AS305="N"), 0, IF($C305="DM", $T305, IF(OR(AS305="Y", AS305="IR"),$AM305,IF(AS305="C", IF($BI305="Y", IF($AF305="N/A", $Q305, $AF305), IF($AG305="N/A", $T305,$AG305)))))))</f>
        <v>26</v>
      </c>
      <c r="BL305" s="16">
        <f>IF(AT305="R", $CA305, IF(OR(AT305="P", AT305="T", AT305="N"), 0, IF($C305="DM", $T305, IF(OR(AT305="Y", AT305="IR"),$AM305,IF(AT305="C", IF($BI305="Y", IF($AF305="N/A", $Q305, $AF305), IF($AG305="N/A", $T305,$AG305)))))))</f>
        <v>26</v>
      </c>
      <c r="BM305" s="16">
        <f>IF(AU305="R", $CA305, IF(OR(AU305="P", AU305="T", AU305="N"), 0, IF($C305="DM", $T305, IF(OR(AU305="Y", AU305="IR"),$AM305,IF(AU305="C", IF($BI305="Y", IF($AF305="N/A", $Q305, $AF305), IF($AG305="N/A", $T305,$AG305)))))))</f>
        <v>26</v>
      </c>
      <c r="BN305" s="16">
        <f>IF(AV305="R", $CA305, IF(OR(AV305="P", AV305="T", AV305="N"), 0, IF($C305="DM", $T305, IF(OR(AV305="Y", AV305="IR"),$AM305,IF(AV305="C", IF($BI305="Y", IF($AF305="N/A", $Q305, $AF305), IF($AG305="N/A", $T305,$AG305)))))))</f>
        <v>26</v>
      </c>
      <c r="BO305" s="16">
        <f>IF(AW305="R", $CA305, IF(OR(AW305="P", AW305="T", AW305="N"), 0, IF($C305="DM", $T305, IF(OR(AW305="Y", AW305="IR"),$AM305,IF(AW305="C", IF($BI305="Y", IF($AF305="N/A", $Q305, $AF305), IF($AG305="N/A", $T305,$AG305)))))))</f>
        <v>26</v>
      </c>
      <c r="BP305" s="16">
        <f>IF(AX305="R", $CA305, IF(OR(AX305="P", AX305="T", AX305="N"), 0, IF($C305="DM", $T305, IF(OR(AX305="Y", AX305="IR"),$AM305,IF(AX305="C", IF($BI305="Y", IF($AF305="N/A", $Q305, $AF305), IF($AG305="N/A", $T305,$AG305)))))))</f>
        <v>26</v>
      </c>
      <c r="BQ305" s="16">
        <f>IF(AY305="R", $CA305, IF(OR(AY305="P", AY305="T", AY305="N"), 0, IF($C305="DM", $T305, IF(OR(AY305="Y", AY305="IR"),$AM305,IF(AY305="C", IF($BI305="Y", IF($AF305="N/A", $Q305, $AF305), IF($AG305="N/A", $T305,$AG305)))))))</f>
        <v>26</v>
      </c>
      <c r="BR305" s="16">
        <f>IF(AZ305="R", $CA305, IF(OR(AZ305="P", AZ305="T", AZ305="N"), 0, IF($C305="DM", $T305, IF(OR(AZ305="Y", AZ305="IR"),$AM305,IF(AZ305="C", IF($BI305="Y", IF($AF305="N/A", $Q305, $AF305), IF($AG305="N/A", $T305,$AG305)))))))</f>
        <v>26</v>
      </c>
      <c r="BS305" s="16">
        <f>IF(BA305="R", $CA305, IF(OR(BA305="P", BA305="T", BA305="N"), 0, IF($C305="DM", $T305, IF(OR(BA305="Y", BA305="IR"),$AM305,IF(BA305="C", IF($BI305="Y", IF($AF305="N/A", $Q305, $AF305), IF($AG305="N/A", $T305,$AG305)))))))</f>
        <v>26</v>
      </c>
      <c r="BT305" s="16">
        <f>IF(BB305="R", $CA305, IF(OR(BB305="P", BB305="T", BB305="N"), 0, IF($C305="DM", $T305, IF(OR(BB305="Y", BB305="IR"),$AM305,IF(BB305="C", IF($BI305="Y", IF($BA305="C", IF($AF305="N/A", $Q305, $AF305), IF($AF305="N/A", $T305, $AM305)), IF($AG305="N/A", $T305,$AG305)))))))</f>
        <v>26</v>
      </c>
      <c r="BU305" s="16">
        <f>IF(BC305="R", $CA305, IF(OR(BC305="P", BC305="T", BC305="N"), 0, IF($C305="DM", $T305, IF(OR(BC305="Y", BC305="IR"),$AM305,IF(BC305="C", IF($BI305="Y", IF($BA305="C", IF($AF305="N/A", $Q305, $AF305), IF($AF305="N/A", $T305, $AM305)), IF($AG305="N/A", $T305,$AG305)))))))</f>
        <v>26</v>
      </c>
      <c r="BV305" s="16">
        <f>IF(BD305="R", $CA305, IF(OR(BD305="P", BD305="T", BD305="N"), 0, IF($C305="DM", $T305, IF(OR(BD305="Y", BD305="IR"),$AM305,IF(BD305="C", IF($BI305="Y", IF($BA305="C", IF($AF305="N/A", $Q305, $AF305), IF($AF305="N/A", $T305, $AM305)), IF($AG305="N/A", $T305,$AG305)))))))</f>
        <v>26</v>
      </c>
      <c r="BW305" s="16">
        <f>IF(BE305="R", $CA305, IF(OR(BE305="P", BE305="T", BE305="N"), 0, IF($C305="DM", $T305, IF(OR(BE305="Y", BE305="IR"),$AM305,IF(BE305="C", IF($BI305="Y", IF($BA305="C", IF($AF305="N/A", $Q305, $AF305), IF($AF305="N/A", $T305, $AM305)), IF($AG305="N/A", $T305,$AG305)))))))</f>
        <v>26</v>
      </c>
      <c r="BX305" s="16">
        <f>IF(BF305="R", $CA305, IF(OR(BF305="P", BF305="T", BF305="N"), 0, IF($C305="DM", $T305, IF(OR(BF305="Y", BF305="IR"),$AM305,IF(BF305="C", IF($BI305="Y", IF($BA305="C", IF($AF305="N/A", $Q305, $AF305), IF($AF305="N/A", $T305, $AM305)), IF($AG305="N/A", $T305,$AG305)))))))</f>
        <v>26</v>
      </c>
      <c r="BY305" s="16">
        <f>IF(BG305="R", $CA305, IF(OR(BG305="P", BG305="T", BG305="N"), 0, IF($C305="DM", $T305, IF(OR(BG305="Y", BG305="IR"),$AM305,IF(BG305="C", IF($BI305="Y", IF($BA305="C", IF($AF305="N/A", $Q305, $AF305), IF($AF305="N/A", $T305, $AM305)), IF($AG305="N/A", $T305,$AG305)))))))</f>
        <v>26</v>
      </c>
      <c r="BZ305" s="16">
        <f>IF(BH305="R", $CA305, IF(OR(BH305="P", BH305="T", BH305="N"), 0, IF($C305="DM", $T305, IF(OR(BH305="Y", BH305="IR"),$AM305,IF(BH305="C", IF($BI305="Y", IF($BA305="C", IF($AF305="N/A", $Q305, $AF305), IF($AF305="N/A", $T305, $AM305)), IF($AG305="N/A", $T305,$AG305)))))))</f>
        <v>26</v>
      </c>
      <c r="CA305" s="15" t="s">
        <v>75</v>
      </c>
      <c r="CB305" s="16">
        <f>BZ305</f>
        <v>26</v>
      </c>
      <c r="CC305" s="15">
        <f>IF(OR($BH305="T", $BH305="R"), 0, IF($BH305="C", IF($BI305="Y", IF($BA305="C", 0, IF(AF305="N/A", Q305-T305, AF305-AG305)), IF($AF305="N/A", U305, AH305)), AN305))</f>
        <v>8</v>
      </c>
      <c r="CD305" s="15">
        <f>IF(OR($BH305="T", $BH305="R"), 0, IF($BH305="C", IF($BI305="Y", 0, IF($AF305="N/A", V305, AI305)), AO305))</f>
        <v>8</v>
      </c>
      <c r="CE305" s="15">
        <f>IF(OR($BH305="T", $BH305="R"), 0, IF($BH305="C", IF($BI305="Y", 0, IF($AF305="N/A", W305, AJ305)), AP305))</f>
        <v>8</v>
      </c>
      <c r="CF305" s="15">
        <f>IF(OR($BH305="T", $BH305="R"), 0, IF($BH305="C", IF($BI305="Y", 0, IF($AF305="N/A", X305, AK305)), AQ305))</f>
        <v>8</v>
      </c>
      <c r="CG305" t="str">
        <f>IF(AC305="N/A", "S:"&amp;L305&amp;" G:"&amp;M305&amp;" GR:"&amp;Q305, IF(AC305=0, "S:"&amp;L305&amp;" G:"&amp;M305&amp;" GR:"&amp;Q305, "S:"&amp;L305&amp;"/"&amp;AD305&amp;" G:"&amp;AE305&amp;" GR:"&amp;AF305))</f>
        <v>S:2/8 G:6 GR:24</v>
      </c>
    </row>
    <row r="306" spans="1:85" x14ac:dyDescent="0.25">
      <c r="A306" s="14">
        <v>4139</v>
      </c>
      <c r="B306" s="15" t="s">
        <v>2334</v>
      </c>
      <c r="C306" s="15" t="s">
        <v>64</v>
      </c>
      <c r="D306" s="15" t="s">
        <v>54</v>
      </c>
      <c r="E306" s="15">
        <f>VLOOKUP(B306, 'Rookie Year'!$A$2:$B$55679,2,FALSE)</f>
        <v>2021</v>
      </c>
      <c r="F306" s="15">
        <v>2021</v>
      </c>
      <c r="G306" s="15" t="s">
        <v>40</v>
      </c>
      <c r="H306" s="15" t="s">
        <v>2144</v>
      </c>
      <c r="I306" s="16">
        <v>20</v>
      </c>
      <c r="J306" s="15">
        <v>4</v>
      </c>
      <c r="K306" s="17">
        <f>IF(AND(G306&lt;&gt;"N",R306="N/A"), IF(I306&lt;4, 0, 0.25),IF(I306=1, IF(J306=1,0.25, 0.25), IF(I306&lt;13, 0.25, IF(I306&lt;26, 0.4, IF(I306&lt;51, 0.6, 0.75)))))</f>
        <v>0.25</v>
      </c>
      <c r="L306" s="16">
        <f>I306-M306</f>
        <v>15</v>
      </c>
      <c r="M306" s="16">
        <f>ROUNDUP(I306*K306,0)</f>
        <v>5</v>
      </c>
      <c r="N306" s="16">
        <f>M306*J306</f>
        <v>20</v>
      </c>
      <c r="O306" s="16">
        <v>20</v>
      </c>
      <c r="P306" s="16">
        <v>0</v>
      </c>
      <c r="Q306" s="16">
        <f>N306-O306-P306</f>
        <v>0</v>
      </c>
      <c r="R306" s="15" t="s">
        <v>75</v>
      </c>
      <c r="S306" s="15">
        <f>IF(R306="N/A", J306-($B$1-F306), J306-($B$1-R306))</f>
        <v>1</v>
      </c>
      <c r="T306" s="16">
        <v>0</v>
      </c>
      <c r="U306" s="16" t="str">
        <f>IF($S306&lt;2, "N/A", $M306)</f>
        <v>N/A</v>
      </c>
      <c r="V306" s="16" t="str">
        <f>IF($S306&lt;3, "N/A", $M306)</f>
        <v>N/A</v>
      </c>
      <c r="W306" s="16" t="str">
        <f>IF($S306&lt;4, "N/A", $M306)</f>
        <v>N/A</v>
      </c>
      <c r="X306" s="16" t="str">
        <f>IF($S306&lt;5, "N/A", $M306)</f>
        <v>N/A</v>
      </c>
      <c r="Y306" s="15" t="str">
        <f>IF(SUM(T306:X306)&lt;&gt;Q306, "CHECK", "OK")</f>
        <v>OK</v>
      </c>
      <c r="Z306" s="15" t="str">
        <f>IF(F306=$B$1, "No", IF(S306=1, "Yes", "No"))</f>
        <v>Yes</v>
      </c>
      <c r="AA306" s="18">
        <f>IF(C306="DM", "N/A", IF(Z306="No","N/A",VLOOKUP(B306,'Extension List'!$A$3:$R$1972,18,FALSE)))</f>
        <v>29</v>
      </c>
      <c r="AB306" s="15">
        <f>IF(C306="DM", "N/A", IF(Z306="No","N/A",VLOOKUP(B306,'Extension List'!$A$3:$T$1972,20,FALSE)))</f>
        <v>4</v>
      </c>
      <c r="AC306" s="15">
        <v>4</v>
      </c>
      <c r="AD306" s="16">
        <f>IF(AE306="N/A", "N/A", AA306-AE306)</f>
        <v>11</v>
      </c>
      <c r="AE306" s="16">
        <f>IF(AA306="N/A", "N/A", IF(AC306&gt;0, IF(AA306&lt;13, ROUNDUP(0.25*AA306,0), IF(AA306&lt;26, ROUNDUP(0.4*AA306,0), IF(AA306&lt;51, ROUNDUP(0.6*AA306,0), ROUNDUP(0.75*AA306,0)))), "N/A"))</f>
        <v>18</v>
      </c>
      <c r="AF306" s="16">
        <f>IF(AD306="N/A","N/A", (AE306*AC306)+Q306)</f>
        <v>72</v>
      </c>
      <c r="AG306" s="16">
        <v>72</v>
      </c>
      <c r="AH306" s="16">
        <v>0</v>
      </c>
      <c r="AI306" s="16">
        <v>0</v>
      </c>
      <c r="AJ306" s="16">
        <v>0</v>
      </c>
      <c r="AK306" s="16">
        <v>0</v>
      </c>
      <c r="AL306" s="16" t="str">
        <f>IF(AC306="N/A","N/A",IF(AC306&gt;0,IF(SUM(AG306:AK306)&lt;&gt;AF306,"CHECK","OK"),"N/A"))</f>
        <v>OK</v>
      </c>
      <c r="AM306" s="16">
        <f>IF(AD306="N/A", L306+T306, L306+AG306)</f>
        <v>87</v>
      </c>
      <c r="AN306" s="16">
        <f>IF(AD306="N/A", IF(U306="N/A", "N/A", L306+U306), AD306+AH306)</f>
        <v>11</v>
      </c>
      <c r="AO306" s="16">
        <f>IF(AD306="N/A", IF(V306="N/A", "N/A", L306+V306), IF(AI306="N/A", "N/A", AD306+AI306))</f>
        <v>11</v>
      </c>
      <c r="AP306" s="16">
        <f>IF(AD306="N/A", IF(W306="N/A", "N/A", L306+W306), IF(AJ306="N/A", "N/A", AD306+AJ306))</f>
        <v>11</v>
      </c>
      <c r="AQ306" s="16">
        <f>IF(AD306="N/A", IF(X306="N/A", "N/A", L306+X306), IF(AK306="N/A", "N/A", AD306+AK306))</f>
        <v>11</v>
      </c>
      <c r="AR306" s="15" t="s">
        <v>40</v>
      </c>
      <c r="AS306" s="15" t="s">
        <v>40</v>
      </c>
      <c r="AT306" s="15" t="s">
        <v>40</v>
      </c>
      <c r="AU306" s="15" t="s">
        <v>40</v>
      </c>
      <c r="AV306" s="15" t="s">
        <v>40</v>
      </c>
      <c r="AW306" s="15" t="s">
        <v>40</v>
      </c>
      <c r="AX306" s="15" t="s">
        <v>40</v>
      </c>
      <c r="AY306" s="15" t="s">
        <v>40</v>
      </c>
      <c r="AZ306" s="15" t="s">
        <v>40</v>
      </c>
      <c r="BA306" s="15" t="s">
        <v>40</v>
      </c>
      <c r="BB306" s="15" t="s">
        <v>40</v>
      </c>
      <c r="BC306" s="15" t="s">
        <v>40</v>
      </c>
      <c r="BD306" s="15" t="s">
        <v>40</v>
      </c>
      <c r="BE306" s="15" t="s">
        <v>40</v>
      </c>
      <c r="BF306" s="15" t="s">
        <v>40</v>
      </c>
      <c r="BG306" s="15" t="s">
        <v>40</v>
      </c>
      <c r="BH306" s="15" t="s">
        <v>40</v>
      </c>
      <c r="BI306" s="15"/>
      <c r="BJ306" s="16">
        <f>IF(AR306="R", $CA306, IF(OR(AR306="P", AR306="T", AR306="N"), 0, IF($C306="DM", $T306, IF(OR(AR306="Y", AR306="IR"),$AM306,IF(AR306="C", IF($BI306="Y", IF($AF306="N/A", $Q306, $AF306), IF($AG306="N/A", $T306,$AG306)))))))</f>
        <v>87</v>
      </c>
      <c r="BK306" s="16">
        <f>IF(AS306="R", $CA306, IF(OR(AS306="P", AS306="T", AS306="N"), 0, IF($C306="DM", $T306, IF(OR(AS306="Y", AS306="IR"),$AM306,IF(AS306="C", IF($BI306="Y", IF($AF306="N/A", $Q306, $AF306), IF($AG306="N/A", $T306,$AG306)))))))</f>
        <v>87</v>
      </c>
      <c r="BL306" s="16">
        <f>IF(AT306="R", $CA306, IF(OR(AT306="P", AT306="T", AT306="N"), 0, IF($C306="DM", $T306, IF(OR(AT306="Y", AT306="IR"),$AM306,IF(AT306="C", IF($BI306="Y", IF($AF306="N/A", $Q306, $AF306), IF($AG306="N/A", $T306,$AG306)))))))</f>
        <v>87</v>
      </c>
      <c r="BM306" s="16">
        <f>IF(AU306="R", $CA306, IF(OR(AU306="P", AU306="T", AU306="N"), 0, IF($C306="DM", $T306, IF(OR(AU306="Y", AU306="IR"),$AM306,IF(AU306="C", IF($BI306="Y", IF($AF306="N/A", $Q306, $AF306), IF($AG306="N/A", $T306,$AG306)))))))</f>
        <v>87</v>
      </c>
      <c r="BN306" s="16">
        <f>IF(AV306="R", $CA306, IF(OR(AV306="P", AV306="T", AV306="N"), 0, IF($C306="DM", $T306, IF(OR(AV306="Y", AV306="IR"),$AM306,IF(AV306="C", IF($BI306="Y", IF($AF306="N/A", $Q306, $AF306), IF($AG306="N/A", $T306,$AG306)))))))</f>
        <v>87</v>
      </c>
      <c r="BO306" s="16">
        <f>IF(AW306="R", $CA306, IF(OR(AW306="P", AW306="T", AW306="N"), 0, IF($C306="DM", $T306, IF(OR(AW306="Y", AW306="IR"),$AM306,IF(AW306="C", IF($BI306="Y", IF($AF306="N/A", $Q306, $AF306), IF($AG306="N/A", $T306,$AG306)))))))</f>
        <v>87</v>
      </c>
      <c r="BP306" s="16">
        <f>IF(AX306="R", $CA306, IF(OR(AX306="P", AX306="T", AX306="N"), 0, IF($C306="DM", $T306, IF(OR(AX306="Y", AX306="IR"),$AM306,IF(AX306="C", IF($BI306="Y", IF($AF306="N/A", $Q306, $AF306), IF($AG306="N/A", $T306,$AG306)))))))</f>
        <v>87</v>
      </c>
      <c r="BQ306" s="16">
        <f>IF(AY306="R", $CA306, IF(OR(AY306="P", AY306="T", AY306="N"), 0, IF($C306="DM", $T306, IF(OR(AY306="Y", AY306="IR"),$AM306,IF(AY306="C", IF($BI306="Y", IF($AF306="N/A", $Q306, $AF306), IF($AG306="N/A", $T306,$AG306)))))))</f>
        <v>87</v>
      </c>
      <c r="BR306" s="16">
        <f>IF(AZ306="R", $CA306, IF(OR(AZ306="P", AZ306="T", AZ306="N"), 0, IF($C306="DM", $T306, IF(OR(AZ306="Y", AZ306="IR"),$AM306,IF(AZ306="C", IF($BI306="Y", IF($AF306="N/A", $Q306, $AF306), IF($AG306="N/A", $T306,$AG306)))))))</f>
        <v>87</v>
      </c>
      <c r="BS306" s="16">
        <f>IF(BA306="R", $CA306, IF(OR(BA306="P", BA306="T", BA306="N"), 0, IF($C306="DM", $T306, IF(OR(BA306="Y", BA306="IR"),$AM306,IF(BA306="C", IF($BI306="Y", IF($AF306="N/A", $Q306, $AF306), IF($AG306="N/A", $T306,$AG306)))))))</f>
        <v>87</v>
      </c>
      <c r="BT306" s="16">
        <f>IF(BB306="R", $CA306, IF(OR(BB306="P", BB306="T", BB306="N"), 0, IF($C306="DM", $T306, IF(OR(BB306="Y", BB306="IR"),$AM306,IF(BB306="C", IF($BI306="Y", IF($BA306="C", IF($AF306="N/A", $Q306, $AF306), IF($AF306="N/A", $T306, $AM306)), IF($AG306="N/A", $T306,$AG306)))))))</f>
        <v>87</v>
      </c>
      <c r="BU306" s="16">
        <f>IF(BC306="R", $CA306, IF(OR(BC306="P", BC306="T", BC306="N"), 0, IF($C306="DM", $T306, IF(OR(BC306="Y", BC306="IR"),$AM306,IF(BC306="C", IF($BI306="Y", IF($BA306="C", IF($AF306="N/A", $Q306, $AF306), IF($AF306="N/A", $T306, $AM306)), IF($AG306="N/A", $T306,$AG306)))))))</f>
        <v>87</v>
      </c>
      <c r="BV306" s="16">
        <f>IF(BD306="R", $CA306, IF(OR(BD306="P", BD306="T", BD306="N"), 0, IF($C306="DM", $T306, IF(OR(BD306="Y", BD306="IR"),$AM306,IF(BD306="C", IF($BI306="Y", IF($BA306="C", IF($AF306="N/A", $Q306, $AF306), IF($AF306="N/A", $T306, $AM306)), IF($AG306="N/A", $T306,$AG306)))))))</f>
        <v>87</v>
      </c>
      <c r="BW306" s="16">
        <f>IF(BE306="R", $CA306, IF(OR(BE306="P", BE306="T", BE306="N"), 0, IF($C306="DM", $T306, IF(OR(BE306="Y", BE306="IR"),$AM306,IF(BE306="C", IF($BI306="Y", IF($BA306="C", IF($AF306="N/A", $Q306, $AF306), IF($AF306="N/A", $T306, $AM306)), IF($AG306="N/A", $T306,$AG306)))))))</f>
        <v>87</v>
      </c>
      <c r="BX306" s="16">
        <f>IF(BF306="R", $CA306, IF(OR(BF306="P", BF306="T", BF306="N"), 0, IF($C306="DM", $T306, IF(OR(BF306="Y", BF306="IR"),$AM306,IF(BF306="C", IF($BI306="Y", IF($BA306="C", IF($AF306="N/A", $Q306, $AF306), IF($AF306="N/A", $T306, $AM306)), IF($AG306="N/A", $T306,$AG306)))))))</f>
        <v>87</v>
      </c>
      <c r="BY306" s="16">
        <f>IF(BG306="R", $CA306, IF(OR(BG306="P", BG306="T", BG306="N"), 0, IF($C306="DM", $T306, IF(OR(BG306="Y", BG306="IR"),$AM306,IF(BG306="C", IF($BI306="Y", IF($BA306="C", IF($AF306="N/A", $Q306, $AF306), IF($AF306="N/A", $T306, $AM306)), IF($AG306="N/A", $T306,$AG306)))))))</f>
        <v>87</v>
      </c>
      <c r="BZ306" s="16">
        <f>IF(BH306="R", $CA306, IF(OR(BH306="P", BH306="T", BH306="N"), 0, IF($C306="DM", $T306, IF(OR(BH306="Y", BH306="IR"),$AM306,IF(BH306="C", IF($BI306="Y", IF($BA306="C", IF($AF306="N/A", $Q306, $AF306), IF($AF306="N/A", $T306, $AM306)), IF($AG306="N/A", $T306,$AG306)))))))</f>
        <v>87</v>
      </c>
      <c r="CA306" s="15" t="s">
        <v>75</v>
      </c>
      <c r="CB306" s="16">
        <f>BZ306</f>
        <v>87</v>
      </c>
      <c r="CC306" s="15">
        <f>IF(OR($BH306="T", $BH306="R"), 0, IF($BH306="C", IF($BI306="Y", IF($BA306="C", 0, IF(AF306="N/A", Q306-T306, AF306-AG306)), IF($AF306="N/A", U306, AH306)), AN306))</f>
        <v>11</v>
      </c>
      <c r="CD306" s="15">
        <f>IF(OR($BH306="T", $BH306="R"), 0, IF($BH306="C", IF($BI306="Y", 0, IF($AF306="N/A", V306, AI306)), AO306))</f>
        <v>11</v>
      </c>
      <c r="CE306" s="15">
        <f>IF(OR($BH306="T", $BH306="R"), 0, IF($BH306="C", IF($BI306="Y", 0, IF($AF306="N/A", W306, AJ306)), AP306))</f>
        <v>11</v>
      </c>
      <c r="CF306" s="15">
        <f>IF(OR($BH306="T", $BH306="R"), 0, IF($BH306="C", IF($BI306="Y", 0, IF($AF306="N/A", X306, AK306)), AQ306))</f>
        <v>11</v>
      </c>
      <c r="CG306" t="str">
        <f>IF(AC306="N/A", "S:"&amp;L306&amp;" G:"&amp;M306&amp;" GR:"&amp;Q306, IF(AC306=0, "S:"&amp;L306&amp;" G:"&amp;M306&amp;" GR:"&amp;Q306, "S:"&amp;L306&amp;"/"&amp;AD306&amp;" G:"&amp;AE306&amp;" GR:"&amp;AF306))</f>
        <v>S:15/11 G:18 GR:72</v>
      </c>
    </row>
    <row r="307" spans="1:85" x14ac:dyDescent="0.25">
      <c r="A307" s="14">
        <v>5783</v>
      </c>
      <c r="B307" s="15" t="s">
        <v>247</v>
      </c>
      <c r="C307" s="15" t="s">
        <v>65</v>
      </c>
      <c r="D307" s="15" t="s">
        <v>54</v>
      </c>
      <c r="E307" s="15">
        <f>VLOOKUP(B307, 'Rookie Year'!$A$2:$B$55679,2,FALSE)</f>
        <v>2014</v>
      </c>
      <c r="F307" s="15">
        <v>2024</v>
      </c>
      <c r="G307" s="15" t="s">
        <v>42</v>
      </c>
      <c r="H307" s="15">
        <v>5</v>
      </c>
      <c r="I307" s="16">
        <v>1</v>
      </c>
      <c r="J307" s="15">
        <v>1</v>
      </c>
      <c r="K307" s="17">
        <f>IF(AND(G307&lt;&gt;"N",R307="N/A"), IF(I307&lt;4, 0, 0.25),IF(I307=1, IF(J307=1,0.25, 0.25), IF(I307&lt;13, 0.25, IF(I307&lt;26, 0.4, IF(I307&lt;51, 0.6, 0.75)))))</f>
        <v>0.25</v>
      </c>
      <c r="L307" s="16">
        <f>I307-M307</f>
        <v>0</v>
      </c>
      <c r="M307" s="16">
        <f>ROUNDUP(I307*K307,0)</f>
        <v>1</v>
      </c>
      <c r="N307" s="16">
        <f>M307*J307</f>
        <v>1</v>
      </c>
      <c r="O307" s="16">
        <v>0</v>
      </c>
      <c r="P307" s="16">
        <v>0</v>
      </c>
      <c r="Q307" s="16">
        <f>N307-O307-P307</f>
        <v>1</v>
      </c>
      <c r="R307" s="15" t="s">
        <v>75</v>
      </c>
      <c r="S307" s="15">
        <f>IF(R307="N/A", J307-($B$1-F307), J307-($B$1-R307))</f>
        <v>1</v>
      </c>
      <c r="T307" s="16">
        <f>IF($S307&lt;1, "N/A", $M307)</f>
        <v>1</v>
      </c>
      <c r="U307" s="16" t="str">
        <f>IF($S307&lt;2, "N/A", $M307)</f>
        <v>N/A</v>
      </c>
      <c r="V307" s="16" t="str">
        <f>IF($S307&lt;3, "N/A", $M307)</f>
        <v>N/A</v>
      </c>
      <c r="W307" s="16" t="str">
        <f>IF($S307&lt;4, "N/A", $M307)</f>
        <v>N/A</v>
      </c>
      <c r="X307" s="16" t="str">
        <f>IF($S307&lt;5, "N/A", $M307)</f>
        <v>N/A</v>
      </c>
      <c r="Y307" s="15" t="str">
        <f>IF(SUM(T307:X307)&lt;&gt;Q307, "CHECK", "OK")</f>
        <v>OK</v>
      </c>
      <c r="Z307" s="15" t="str">
        <f>IF(F307=$B$1, "No", IF(S307=1, "Yes", "No"))</f>
        <v>No</v>
      </c>
      <c r="AA307" s="18" t="str">
        <f>IF(C307="DM", "N/A", IF(Z307="No","N/A",VLOOKUP(B307,'Extension List'!$A$3:$R$1972,18,FALSE)))</f>
        <v>N/A</v>
      </c>
      <c r="AB307" s="15" t="str">
        <f>IF(C307="DM", "N/A", IF(Z307="No","N/A",VLOOKUP(B307,'Extension List'!$A$3:$T$1972,20,FALSE)))</f>
        <v>N/A</v>
      </c>
      <c r="AC307" s="15" t="str">
        <f>IF(AA307="N/A", "N/A", 0)</f>
        <v>N/A</v>
      </c>
      <c r="AD307" s="16" t="str">
        <f>IF(AE307="N/A", "N/A", AA307-AE307)</f>
        <v>N/A</v>
      </c>
      <c r="AE307" s="16" t="str">
        <f>IF(AA307="N/A", "N/A", IF(AC307&gt;0, IF(AA307&lt;13, ROUNDUP(0.25*AA307,0), IF(AA307&lt;26, ROUNDUP(0.4*AA307,0), IF(AA307&lt;51, ROUNDUP(0.6*AA307,0), ROUNDUP(0.75*AA307,0)))), "N/A"))</f>
        <v>N/A</v>
      </c>
      <c r="AF307" s="16" t="str">
        <f>IF(AD307="N/A","N/A", (AE307*AC307)+Q307)</f>
        <v>N/A</v>
      </c>
      <c r="AG307" s="16" t="str">
        <f>IF($AF307="N/A", "N/A", "TBC")</f>
        <v>N/A</v>
      </c>
      <c r="AH307" s="16" t="str">
        <f>IF($AF307="N/A", "N/A", "TBC")</f>
        <v>N/A</v>
      </c>
      <c r="AI307" s="16" t="str">
        <f>IF($AF307="N/A","N/A",IF(AC307&gt;1,"TBC","N/A"))</f>
        <v>N/A</v>
      </c>
      <c r="AJ307" s="16" t="str">
        <f>IF($AF307="N/A","N/A",IF(AC307&gt;2,"TBC","N/A"))</f>
        <v>N/A</v>
      </c>
      <c r="AK307" s="16" t="str">
        <f>IF($AF307="N/A","N/A",IF(AC307&gt;3,"TBC","N/A"))</f>
        <v>N/A</v>
      </c>
      <c r="AL307" s="16" t="str">
        <f>IF(AC307="N/A","N/A",IF(AC307&gt;0,IF(SUM(AG307:AK307)&lt;&gt;AF307,"CHECK","OK"),"N/A"))</f>
        <v>N/A</v>
      </c>
      <c r="AM307" s="16">
        <f>IF(AD307="N/A", L307+T307, L307+AG307)</f>
        <v>1</v>
      </c>
      <c r="AN307" s="16" t="str">
        <f>IF(AD307="N/A", IF(U307="N/A", "N/A", L307+U307), AD307+AH307)</f>
        <v>N/A</v>
      </c>
      <c r="AO307" s="16" t="str">
        <f>IF(AD307="N/A", IF(V307="N/A", "N/A", L307+V307), IF(AI307="N/A", "N/A", AD307+AI307))</f>
        <v>N/A</v>
      </c>
      <c r="AP307" s="16" t="str">
        <f>IF(AD307="N/A", IF(W307="N/A", "N/A", L307+W307), IF(AJ307="N/A", "N/A", AD307+AJ307))</f>
        <v>N/A</v>
      </c>
      <c r="AQ307" s="16" t="str">
        <f>IF(AD307="N/A", IF(X307="N/A", "N/A", L307+X307), IF(AK307="N/A", "N/A", AD307+AK307))</f>
        <v>N/A</v>
      </c>
      <c r="AR307" s="15" t="s">
        <v>42</v>
      </c>
      <c r="AS307" s="15" t="s">
        <v>42</v>
      </c>
      <c r="AT307" s="15" t="s">
        <v>42</v>
      </c>
      <c r="AU307" s="15" t="s">
        <v>42</v>
      </c>
      <c r="AV307" s="15" t="s">
        <v>42</v>
      </c>
      <c r="AW307" s="15" t="s">
        <v>40</v>
      </c>
      <c r="AX307" s="15" t="s">
        <v>40</v>
      </c>
      <c r="AY307" s="15" t="s">
        <v>40</v>
      </c>
      <c r="AZ307" s="15" t="s">
        <v>40</v>
      </c>
      <c r="BA307" s="15" t="s">
        <v>40</v>
      </c>
      <c r="BB307" s="15" t="s">
        <v>40</v>
      </c>
      <c r="BC307" s="15" t="s">
        <v>40</v>
      </c>
      <c r="BD307" s="15" t="s">
        <v>40</v>
      </c>
      <c r="BE307" s="15" t="s">
        <v>40</v>
      </c>
      <c r="BF307" s="15" t="s">
        <v>40</v>
      </c>
      <c r="BG307" s="15" t="s">
        <v>40</v>
      </c>
      <c r="BH307" s="15" t="s">
        <v>40</v>
      </c>
      <c r="BJ307" s="16">
        <f>IF(AR307="R", $CA307, IF(OR(AR307="P", AR307="T", AR307="N"), 0, IF($C307="DM", $T307, IF(OR(AR307="Y", AR307="IR"),$AM307,IF(AR307="C", IF($BI307="Y", IF($AF307="N/A", $Q307, $AF307), IF($AG307="N/A", $T307,$AG307)))))))</f>
        <v>0</v>
      </c>
      <c r="BK307" s="16">
        <f>IF(AS307="R", $CA307, IF(OR(AS307="P", AS307="T", AS307="N"), 0, IF($C307="DM", $T307, IF(OR(AS307="Y", AS307="IR"),$AM307,IF(AS307="C", IF($BI307="Y", IF($AF307="N/A", $Q307, $AF307), IF($AG307="N/A", $T307,$AG307)))))))</f>
        <v>0</v>
      </c>
      <c r="BL307" s="16">
        <f>IF(AT307="R", $CA307, IF(OR(AT307="P", AT307="T", AT307="N"), 0, IF($C307="DM", $T307, IF(OR(AT307="Y", AT307="IR"),$AM307,IF(AT307="C", IF($BI307="Y", IF($AF307="N/A", $Q307, $AF307), IF($AG307="N/A", $T307,$AG307)))))))</f>
        <v>0</v>
      </c>
      <c r="BM307" s="16">
        <f>IF(AU307="R", $CA307, IF(OR(AU307="P", AU307="T", AU307="N"), 0, IF($C307="DM", $T307, IF(OR(AU307="Y", AU307="IR"),$AM307,IF(AU307="C", IF($BI307="Y", IF($AF307="N/A", $Q307, $AF307), IF($AG307="N/A", $T307,$AG307)))))))</f>
        <v>0</v>
      </c>
      <c r="BN307" s="16">
        <f>IF(AV307="R", $CA307, IF(OR(AV307="P", AV307="T", AV307="N"), 0, IF($C307="DM", $T307, IF(OR(AV307="Y", AV307="IR"),$AM307,IF(AV307="C", IF($BI307="Y", IF($AF307="N/A", $Q307, $AF307), IF($AG307="N/A", $T307,$AG307)))))))</f>
        <v>0</v>
      </c>
      <c r="BO307" s="16">
        <f>IF(AW307="R", $CA307, IF(OR(AW307="P", AW307="T", AW307="N"), 0, IF($C307="DM", $T307, IF(OR(AW307="Y", AW307="IR"),$AM307,IF(AW307="C", IF($BI307="Y", IF($AF307="N/A", $Q307, $AF307), IF($AG307="N/A", $T307,$AG307)))))))</f>
        <v>1</v>
      </c>
      <c r="BP307" s="16">
        <f>IF(AX307="R", $CA307, IF(OR(AX307="P", AX307="T", AX307="N"), 0, IF($C307="DM", $T307, IF(OR(AX307="Y", AX307="IR"),$AM307,IF(AX307="C", IF($BI307="Y", IF($AF307="N/A", $Q307, $AF307), IF($AG307="N/A", $T307,$AG307)))))))</f>
        <v>1</v>
      </c>
      <c r="BQ307" s="16">
        <f>IF(AY307="R", $CA307, IF(OR(AY307="P", AY307="T", AY307="N"), 0, IF($C307="DM", $T307, IF(OR(AY307="Y", AY307="IR"),$AM307,IF(AY307="C", IF($BI307="Y", IF($AF307="N/A", $Q307, $AF307), IF($AG307="N/A", $T307,$AG307)))))))</f>
        <v>1</v>
      </c>
      <c r="BR307" s="16">
        <f>IF(AZ307="R", $CA307, IF(OR(AZ307="P", AZ307="T", AZ307="N"), 0, IF($C307="DM", $T307, IF(OR(AZ307="Y", AZ307="IR"),$AM307,IF(AZ307="C", IF($BI307="Y", IF($AF307="N/A", $Q307, $AF307), IF($AG307="N/A", $T307,$AG307)))))))</f>
        <v>1</v>
      </c>
      <c r="BS307" s="16">
        <f>IF(BA307="R", $CA307, IF(OR(BA307="P", BA307="T", BA307="N"), 0, IF($C307="DM", $T307, IF(OR(BA307="Y", BA307="IR"),$AM307,IF(BA307="C", IF($BI307="Y", IF($AF307="N/A", $Q307, $AF307), IF($AG307="N/A", $T307,$AG307)))))))</f>
        <v>1</v>
      </c>
      <c r="BT307" s="16">
        <f>IF(BB307="R", $CA307, IF(OR(BB307="P", BB307="T", BB307="N"), 0, IF($C307="DM", $T307, IF(OR(BB307="Y", BB307="IR"),$AM307,IF(BB307="C", IF($BI307="Y", IF($BA307="C", IF($AF307="N/A", $Q307, $AF307), IF($AF307="N/A", $T307, $AM307)), IF($AG307="N/A", $T307,$AG307)))))))</f>
        <v>1</v>
      </c>
      <c r="BU307" s="16">
        <f>IF(BC307="R", $CA307, IF(OR(BC307="P", BC307="T", BC307="N"), 0, IF($C307="DM", $T307, IF(OR(BC307="Y", BC307="IR"),$AM307,IF(BC307="C", IF($BI307="Y", IF($BA307="C", IF($AF307="N/A", $Q307, $AF307), IF($AF307="N/A", $T307, $AM307)), IF($AG307="N/A", $T307,$AG307)))))))</f>
        <v>1</v>
      </c>
      <c r="BV307" s="16">
        <f>IF(BD307="R", $CA307, IF(OR(BD307="P", BD307="T", BD307="N"), 0, IF($C307="DM", $T307, IF(OR(BD307="Y", BD307="IR"),$AM307,IF(BD307="C", IF($BI307="Y", IF($BA307="C", IF($AF307="N/A", $Q307, $AF307), IF($AF307="N/A", $T307, $AM307)), IF($AG307="N/A", $T307,$AG307)))))))</f>
        <v>1</v>
      </c>
      <c r="BW307" s="16">
        <f>IF(BE307="R", $CA307, IF(OR(BE307="P", BE307="T", BE307="N"), 0, IF($C307="DM", $T307, IF(OR(BE307="Y", BE307="IR"),$AM307,IF(BE307="C", IF($BI307="Y", IF($BA307="C", IF($AF307="N/A", $Q307, $AF307), IF($AF307="N/A", $T307, $AM307)), IF($AG307="N/A", $T307,$AG307)))))))</f>
        <v>1</v>
      </c>
      <c r="BX307" s="16">
        <f>IF(BF307="R", $CA307, IF(OR(BF307="P", BF307="T", BF307="N"), 0, IF($C307="DM", $T307, IF(OR(BF307="Y", BF307="IR"),$AM307,IF(BF307="C", IF($BI307="Y", IF($BA307="C", IF($AF307="N/A", $Q307, $AF307), IF($AF307="N/A", $T307, $AM307)), IF($AG307="N/A", $T307,$AG307)))))))</f>
        <v>1</v>
      </c>
      <c r="BY307" s="16">
        <f>IF(BG307="R", $CA307, IF(OR(BG307="P", BG307="T", BG307="N"), 0, IF($C307="DM", $T307, IF(OR(BG307="Y", BG307="IR"),$AM307,IF(BG307="C", IF($BI307="Y", IF($BA307="C", IF($AF307="N/A", $Q307, $AF307), IF($AF307="N/A", $T307, $AM307)), IF($AG307="N/A", $T307,$AG307)))))))</f>
        <v>1</v>
      </c>
      <c r="BZ307" s="16">
        <f>IF(BH307="R", $CA307, IF(OR(BH307="P", BH307="T", BH307="N"), 0, IF($C307="DM", $T307, IF(OR(BH307="Y", BH307="IR"),$AM307,IF(BH307="C", IF($BI307="Y", IF($BA307="C", IF($AF307="N/A", $Q307, $AF307), IF($AF307="N/A", $T307, $AM307)), IF($AG307="N/A", $T307,$AG307)))))))</f>
        <v>1</v>
      </c>
      <c r="CA307" s="15" t="s">
        <v>75</v>
      </c>
      <c r="CB307" s="16">
        <f>BZ307</f>
        <v>1</v>
      </c>
      <c r="CC307" s="15" t="str">
        <f>IF(OR($BH307="T", $BH307="R"), 0, IF($BH307="C", IF($BI307="Y", IF($BA307="C", 0, IF(AF307="N/A", Q307-T307, AF307-AG307)), IF($AF307="N/A", U307, AH307)), AN307))</f>
        <v>N/A</v>
      </c>
      <c r="CD307" s="15" t="str">
        <f>IF(OR($BH307="T", $BH307="R"), 0, IF($BH307="C", IF($BI307="Y", 0, IF($AF307="N/A", V307, AI307)), AO307))</f>
        <v>N/A</v>
      </c>
      <c r="CE307" s="15" t="str">
        <f>IF(OR($BH307="T", $BH307="R"), 0, IF($BH307="C", IF($BI307="Y", 0, IF($AF307="N/A", W307, AJ307)), AP307))</f>
        <v>N/A</v>
      </c>
      <c r="CF307" s="15" t="str">
        <f>IF(OR($BH307="T", $BH307="R"), 0, IF($BH307="C", IF($BI307="Y", 0, IF($AF307="N/A", X307, AK307)), AQ307))</f>
        <v>N/A</v>
      </c>
    </row>
    <row r="308" spans="1:85" x14ac:dyDescent="0.25">
      <c r="A308" s="14">
        <v>5526</v>
      </c>
      <c r="B308" s="15" t="s">
        <v>833</v>
      </c>
      <c r="C308" s="15" t="s">
        <v>65</v>
      </c>
      <c r="D308" s="15" t="s">
        <v>54</v>
      </c>
      <c r="E308" s="15">
        <f>VLOOKUP(B308, 'Rookie Year'!$A$2:$B$55679,2,FALSE)</f>
        <v>2013</v>
      </c>
      <c r="F308" s="15">
        <v>2024</v>
      </c>
      <c r="G308" s="15" t="s">
        <v>42</v>
      </c>
      <c r="H308" s="15" t="s">
        <v>1928</v>
      </c>
      <c r="I308" s="16">
        <v>1</v>
      </c>
      <c r="J308" s="15">
        <v>1</v>
      </c>
      <c r="K308" s="17">
        <f>IF(AND(G308&lt;&gt;"N",R308="N/A"), IF(I308&lt;4, 0, 0.25),IF(I308=1, IF(J308=1,0.25, 0.25), IF(I308&lt;13, 0.25, IF(I308&lt;26, 0.4, IF(I308&lt;51, 0.6, 0.75)))))</f>
        <v>0.25</v>
      </c>
      <c r="L308" s="16">
        <f>I308-M308</f>
        <v>0</v>
      </c>
      <c r="M308" s="16">
        <f>ROUNDUP(I308*K308,0)</f>
        <v>1</v>
      </c>
      <c r="N308" s="16">
        <f>M308*J308</f>
        <v>1</v>
      </c>
      <c r="O308" s="16">
        <v>0</v>
      </c>
      <c r="P308" s="16">
        <v>0</v>
      </c>
      <c r="Q308" s="16">
        <f>N308-O308-P308</f>
        <v>1</v>
      </c>
      <c r="R308" s="15" t="s">
        <v>75</v>
      </c>
      <c r="S308" s="15">
        <f>IF(R308="N/A", J308-($B$1-F308), J308-($B$1-R308))</f>
        <v>1</v>
      </c>
      <c r="T308" s="16">
        <f>IF($S308&lt;1, "N/A", $M308)</f>
        <v>1</v>
      </c>
      <c r="U308" s="16" t="str">
        <f>IF($S308&lt;2, "N/A", $M308)</f>
        <v>N/A</v>
      </c>
      <c r="V308" s="16" t="str">
        <f>IF($S308&lt;3, "N/A", $M308)</f>
        <v>N/A</v>
      </c>
      <c r="W308" s="16" t="str">
        <f>IF($S308&lt;4, "N/A", $M308)</f>
        <v>N/A</v>
      </c>
      <c r="X308" s="16" t="str">
        <f>IF($S308&lt;5, "N/A", $M308)</f>
        <v>N/A</v>
      </c>
      <c r="Y308" s="15" t="str">
        <f>IF(SUM(T308:X308)&lt;&gt;Q308, "CHECK", "OK")</f>
        <v>OK</v>
      </c>
      <c r="Z308" s="15" t="str">
        <f>IF(F308=$B$1, "No", IF(S308=1, "Yes", "No"))</f>
        <v>No</v>
      </c>
      <c r="AA308" s="18" t="str">
        <f>IF(C308="DM", "N/A", IF(Z308="No","N/A",VLOOKUP(B308,'Extension List'!$A$3:$R$1972,18,FALSE)))</f>
        <v>N/A</v>
      </c>
      <c r="AB308" s="15" t="str">
        <f>IF(C308="DM", "N/A", IF(Z308="No","N/A",VLOOKUP(B308,'Extension List'!$A$3:$T$1972,20,FALSE)))</f>
        <v>N/A</v>
      </c>
      <c r="AC308" s="15" t="str">
        <f>IF(AA308="N/A", "N/A", 0)</f>
        <v>N/A</v>
      </c>
      <c r="AD308" s="16" t="str">
        <f>IF(AE308="N/A", "N/A", AA308-AE308)</f>
        <v>N/A</v>
      </c>
      <c r="AE308" s="16" t="str">
        <f>IF(AA308="N/A", "N/A", IF(AC308&gt;0, IF(AA308&lt;13, ROUNDUP(0.25*AA308,0), IF(AA308&lt;26, ROUNDUP(0.4*AA308,0), IF(AA308&lt;51, ROUNDUP(0.6*AA308,0), ROUNDUP(0.75*AA308,0)))), "N/A"))</f>
        <v>N/A</v>
      </c>
      <c r="AF308" s="16" t="str">
        <f>IF(AD308="N/A","N/A", (AE308*AC308)+Q308)</f>
        <v>N/A</v>
      </c>
      <c r="AG308" s="16" t="str">
        <f>IF($AF308="N/A", "N/A", "TBC")</f>
        <v>N/A</v>
      </c>
      <c r="AH308" s="16" t="str">
        <f>IF($AF308="N/A", "N/A", "TBC")</f>
        <v>N/A</v>
      </c>
      <c r="AI308" s="16" t="str">
        <f>IF($AF308="N/A","N/A",IF(AC308&gt;1,"TBC","N/A"))</f>
        <v>N/A</v>
      </c>
      <c r="AJ308" s="16" t="str">
        <f>IF($AF308="N/A","N/A",IF(AC308&gt;2,"TBC","N/A"))</f>
        <v>N/A</v>
      </c>
      <c r="AK308" s="16" t="str">
        <f>IF($AF308="N/A","N/A",IF(AC308&gt;3,"TBC","N/A"))</f>
        <v>N/A</v>
      </c>
      <c r="AL308" s="16" t="str">
        <f>IF(AC308="N/A","N/A",IF(AC308&gt;0,IF(SUM(AG308:AK308)&lt;&gt;AF308,"CHECK","OK"),"N/A"))</f>
        <v>N/A</v>
      </c>
      <c r="AM308" s="16">
        <f>IF(AD308="N/A", L308+T308, L308+AG308)</f>
        <v>1</v>
      </c>
      <c r="AN308" s="16" t="str">
        <f>IF(AD308="N/A", IF(U308="N/A", "N/A", L308+U308), AD308+AH308)</f>
        <v>N/A</v>
      </c>
      <c r="AO308" s="16" t="str">
        <f>IF(AD308="N/A", IF(V308="N/A", "N/A", L308+V308), IF(AI308="N/A", "N/A", AD308+AI308))</f>
        <v>N/A</v>
      </c>
      <c r="AP308" s="16" t="str">
        <f>IF(AD308="N/A", IF(W308="N/A", "N/A", L308+W308), IF(AJ308="N/A", "N/A", AD308+AJ308))</f>
        <v>N/A</v>
      </c>
      <c r="AQ308" s="16" t="str">
        <f>IF(AD308="N/A", IF(X308="N/A", "N/A", L308+X308), IF(AK308="N/A", "N/A", AD308+AK308))</f>
        <v>N/A</v>
      </c>
      <c r="AR308" s="15" t="s">
        <v>40</v>
      </c>
      <c r="AS308" s="15" t="s">
        <v>40</v>
      </c>
      <c r="AT308" s="15" t="s">
        <v>40</v>
      </c>
      <c r="AU308" s="15" t="s">
        <v>40</v>
      </c>
      <c r="AV308" s="15" t="s">
        <v>40</v>
      </c>
      <c r="AW308" s="15" t="s">
        <v>44</v>
      </c>
      <c r="AX308" s="15" t="s">
        <v>44</v>
      </c>
      <c r="AY308" s="15" t="s">
        <v>44</v>
      </c>
      <c r="AZ308" s="15" t="s">
        <v>44</v>
      </c>
      <c r="BA308" s="15" t="s">
        <v>44</v>
      </c>
      <c r="BB308" s="15" t="s">
        <v>44</v>
      </c>
      <c r="BC308" s="15" t="s">
        <v>44</v>
      </c>
      <c r="BD308" s="15" t="s">
        <v>44</v>
      </c>
      <c r="BE308" s="15" t="s">
        <v>44</v>
      </c>
      <c r="BF308" s="15" t="s">
        <v>44</v>
      </c>
      <c r="BG308" s="15" t="s">
        <v>44</v>
      </c>
      <c r="BH308" s="15" t="s">
        <v>44</v>
      </c>
      <c r="BJ308" s="16">
        <f>IF(AR308="R", $CA308, IF(OR(AR308="P", AR308="T", AR308="N"), 0, IF($C308="DM", $T308, IF(OR(AR308="Y", AR308="IR"),$AM308,IF(AR308="C", IF($BI308="Y", IF($AF308="N/A", $Q308, $AF308), IF($AG308="N/A", $T308,$AG308)))))))</f>
        <v>1</v>
      </c>
      <c r="BK308" s="16">
        <f>IF(AS308="R", $CA308, IF(OR(AS308="P", AS308="T", AS308="N"), 0, IF($C308="DM", $T308, IF(OR(AS308="Y", AS308="IR"),$AM308,IF(AS308="C", IF($BI308="Y", IF($AF308="N/A", $Q308, $AF308), IF($AG308="N/A", $T308,$AG308)))))))</f>
        <v>1</v>
      </c>
      <c r="BL308" s="16">
        <f>IF(AT308="R", $CA308, IF(OR(AT308="P", AT308="T", AT308="N"), 0, IF($C308="DM", $T308, IF(OR(AT308="Y", AT308="IR"),$AM308,IF(AT308="C", IF($BI308="Y", IF($AF308="N/A", $Q308, $AF308), IF($AG308="N/A", $T308,$AG308)))))))</f>
        <v>1</v>
      </c>
      <c r="BM308" s="16">
        <f>IF(AU308="R", $CA308, IF(OR(AU308="P", AU308="T", AU308="N"), 0, IF($C308="DM", $T308, IF(OR(AU308="Y", AU308="IR"),$AM308,IF(AU308="C", IF($BI308="Y", IF($AF308="N/A", $Q308, $AF308), IF($AG308="N/A", $T308,$AG308)))))))</f>
        <v>1</v>
      </c>
      <c r="BN308" s="16">
        <f>IF(AV308="R", $CA308, IF(OR(AV308="P", AV308="T", AV308="N"), 0, IF($C308="DM", $T308, IF(OR(AV308="Y", AV308="IR"),$AM308,IF(AV308="C", IF($BI308="Y", IF($AF308="N/A", $Q308, $AF308), IF($AG308="N/A", $T308,$AG308)))))))</f>
        <v>1</v>
      </c>
      <c r="BO308" s="16">
        <f>IF(AW308="R", $CA308, IF(OR(AW308="P", AW308="T", AW308="N"), 0, IF($C308="DM", $T308, IF(OR(AW308="Y", AW308="IR"),$AM308,IF(AW308="C", IF($BI308="Y", IF($AF308="N/A", $Q308, $AF308), IF($AG308="N/A", $T308,$AG308)))))))</f>
        <v>1</v>
      </c>
      <c r="BP308" s="16">
        <f>IF(AX308="R", $CA308, IF(OR(AX308="P", AX308="T", AX308="N"), 0, IF($C308="DM", $T308, IF(OR(AX308="Y", AX308="IR"),$AM308,IF(AX308="C", IF($BI308="Y", IF($AF308="N/A", $Q308, $AF308), IF($AG308="N/A", $T308,$AG308)))))))</f>
        <v>1</v>
      </c>
      <c r="BQ308" s="16">
        <f>IF(AY308="R", $CA308, IF(OR(AY308="P", AY308="T", AY308="N"), 0, IF($C308="DM", $T308, IF(OR(AY308="Y", AY308="IR"),$AM308,IF(AY308="C", IF($BI308="Y", IF($AF308="N/A", $Q308, $AF308), IF($AG308="N/A", $T308,$AG308)))))))</f>
        <v>1</v>
      </c>
      <c r="BR308" s="16">
        <f>IF(AZ308="R", $CA308, IF(OR(AZ308="P", AZ308="T", AZ308="N"), 0, IF($C308="DM", $T308, IF(OR(AZ308="Y", AZ308="IR"),$AM308,IF(AZ308="C", IF($BI308="Y", IF($AF308="N/A", $Q308, $AF308), IF($AG308="N/A", $T308,$AG308)))))))</f>
        <v>1</v>
      </c>
      <c r="BS308" s="16">
        <f>IF(BA308="R", $CA308, IF(OR(BA308="P", BA308="T", BA308="N"), 0, IF($C308="DM", $T308, IF(OR(BA308="Y", BA308="IR"),$AM308,IF(BA308="C", IF($BI308="Y", IF($AF308="N/A", $Q308, $AF308), IF($AG308="N/A", $T308,$AG308)))))))</f>
        <v>1</v>
      </c>
      <c r="BT308" s="16">
        <f>IF(BB308="R", $CA308, IF(OR(BB308="P", BB308="T", BB308="N"), 0, IF($C308="DM", $T308, IF(OR(BB308="Y", BB308="IR"),$AM308,IF(BB308="C", IF($BI308="Y", IF($BA308="C", IF($AF308="N/A", $Q308, $AF308), IF($AF308="N/A", $T308, $AM308)), IF($AG308="N/A", $T308,$AG308)))))))</f>
        <v>1</v>
      </c>
      <c r="BU308" s="16">
        <f>IF(BC308="R", $CA308, IF(OR(BC308="P", BC308="T", BC308="N"), 0, IF($C308="DM", $T308, IF(OR(BC308="Y", BC308="IR"),$AM308,IF(BC308="C", IF($BI308="Y", IF($BA308="C", IF($AF308="N/A", $Q308, $AF308), IF($AF308="N/A", $T308, $AM308)), IF($AG308="N/A", $T308,$AG308)))))))</f>
        <v>1</v>
      </c>
      <c r="BV308" s="16">
        <f>IF(BD308="R", $CA308, IF(OR(BD308="P", BD308="T", BD308="N"), 0, IF($C308="DM", $T308, IF(OR(BD308="Y", BD308="IR"),$AM308,IF(BD308="C", IF($BI308="Y", IF($BA308="C", IF($AF308="N/A", $Q308, $AF308), IF($AF308="N/A", $T308, $AM308)), IF($AG308="N/A", $T308,$AG308)))))))</f>
        <v>1</v>
      </c>
      <c r="BW308" s="16">
        <f>IF(BE308="R", $CA308, IF(OR(BE308="P", BE308="T", BE308="N"), 0, IF($C308="DM", $T308, IF(OR(BE308="Y", BE308="IR"),$AM308,IF(BE308="C", IF($BI308="Y", IF($BA308="C", IF($AF308="N/A", $Q308, $AF308), IF($AF308="N/A", $T308, $AM308)), IF($AG308="N/A", $T308,$AG308)))))))</f>
        <v>1</v>
      </c>
      <c r="BX308" s="16">
        <f>IF(BF308="R", $CA308, IF(OR(BF308="P", BF308="T", BF308="N"), 0, IF($C308="DM", $T308, IF(OR(BF308="Y", BF308="IR"),$AM308,IF(BF308="C", IF($BI308="Y", IF($BA308="C", IF($AF308="N/A", $Q308, $AF308), IF($AF308="N/A", $T308, $AM308)), IF($AG308="N/A", $T308,$AG308)))))))</f>
        <v>1</v>
      </c>
      <c r="BY308" s="16">
        <f>IF(BG308="R", $CA308, IF(OR(BG308="P", BG308="T", BG308="N"), 0, IF($C308="DM", $T308, IF(OR(BG308="Y", BG308="IR"),$AM308,IF(BG308="C", IF($BI308="Y", IF($BA308="C", IF($AF308="N/A", $Q308, $AF308), IF($AF308="N/A", $T308, $AM308)), IF($AG308="N/A", $T308,$AG308)))))))</f>
        <v>1</v>
      </c>
      <c r="BZ308" s="16">
        <f>IF(BH308="R", $CA308, IF(OR(BH308="P", BH308="T", BH308="N"), 0, IF($C308="DM", $T308, IF(OR(BH308="Y", BH308="IR"),$AM308,IF(BH308="C", IF($BI308="Y", IF($BA308="C", IF($AF308="N/A", $Q308, $AF308), IF($AF308="N/A", $T308, $AM308)), IF($AG308="N/A", $T308,$AG308)))))))</f>
        <v>1</v>
      </c>
      <c r="CA308" s="15" t="s">
        <v>75</v>
      </c>
      <c r="CB308" s="16">
        <f>BZ308</f>
        <v>1</v>
      </c>
      <c r="CC308" s="15" t="str">
        <f>IF(OR($BH308="T", $BH308="R"), 0, IF($BH308="C", IF($BI308="Y", IF($BA308="C", 0, IF(AF308="N/A", Q308-T308, AF308-AG308)), IF($AF308="N/A", U308, AH308)), AN308))</f>
        <v>N/A</v>
      </c>
      <c r="CD308" s="15" t="str">
        <f>IF(OR($BH308="T", $BH308="R"), 0, IF($BH308="C", IF($BI308="Y", 0, IF($AF308="N/A", V308, AI308)), AO308))</f>
        <v>N/A</v>
      </c>
      <c r="CE308" s="15" t="str">
        <f>IF(OR($BH308="T", $BH308="R"), 0, IF($BH308="C", IF($BI308="Y", 0, IF($AF308="N/A", W308, AJ308)), AP308))</f>
        <v>N/A</v>
      </c>
      <c r="CF308" s="15" t="str">
        <f>IF(OR($BH308="T", $BH308="R"), 0, IF($BH308="C", IF($BI308="Y", 0, IF($AF308="N/A", X308, AK308)), AQ308))</f>
        <v>N/A</v>
      </c>
      <c r="CG308" t="str">
        <f>IF(AC308="N/A", "S:"&amp;L308&amp;" G:"&amp;M308&amp;" GR:"&amp;Q308, IF(AC308=0, "S:"&amp;L308&amp;" G:"&amp;M308&amp;" GR:"&amp;Q308, "S:"&amp;L308&amp;"/"&amp;AD308&amp;" G:"&amp;AE308&amp;" GR:"&amp;AF308))</f>
        <v>S:0 G:1 GR:1</v>
      </c>
    </row>
    <row r="309" spans="1:85" x14ac:dyDescent="0.25">
      <c r="A309" s="14">
        <v>5815</v>
      </c>
      <c r="B309" s="15" t="s">
        <v>1188</v>
      </c>
      <c r="C309" s="15" t="s">
        <v>65</v>
      </c>
      <c r="D309" s="15" t="s">
        <v>54</v>
      </c>
      <c r="E309" s="15">
        <f>VLOOKUP(B309, 'Rookie Year'!$A$2:$B$55679,2,FALSE)</f>
        <v>2014</v>
      </c>
      <c r="F309" s="15">
        <v>2024</v>
      </c>
      <c r="G309" s="15" t="s">
        <v>42</v>
      </c>
      <c r="H309" s="15">
        <v>8</v>
      </c>
      <c r="I309" s="16">
        <v>1</v>
      </c>
      <c r="J309" s="15">
        <v>1</v>
      </c>
      <c r="K309" s="17">
        <f>IF(AND(G309&lt;&gt;"N",R309="N/A"), IF(I309&lt;4, 0, 0.25),IF(I309=1, IF(J309=1,0.25, 0.25), IF(I309&lt;13, 0.25, IF(I309&lt;26, 0.4, IF(I309&lt;51, 0.6, 0.75)))))</f>
        <v>0.25</v>
      </c>
      <c r="L309" s="16">
        <f>I309-M309</f>
        <v>0</v>
      </c>
      <c r="M309" s="16">
        <f>ROUNDUP(I309*K309,0)</f>
        <v>1</v>
      </c>
      <c r="N309" s="16">
        <f>M309*J309</f>
        <v>1</v>
      </c>
      <c r="O309" s="16">
        <v>0</v>
      </c>
      <c r="P309" s="16">
        <v>0</v>
      </c>
      <c r="Q309" s="16">
        <f>N309-O309-P309</f>
        <v>1</v>
      </c>
      <c r="R309" s="15" t="s">
        <v>75</v>
      </c>
      <c r="S309" s="15">
        <f>IF(R309="N/A", J309-($B$1-F309), J309-($B$1-R309))</f>
        <v>1</v>
      </c>
      <c r="T309" s="16">
        <f>IF($S309&lt;1, "N/A", $M309)</f>
        <v>1</v>
      </c>
      <c r="U309" s="16" t="str">
        <f>IF($S309&lt;2, "N/A", $M309)</f>
        <v>N/A</v>
      </c>
      <c r="V309" s="16" t="str">
        <f>IF($S309&lt;3, "N/A", $M309)</f>
        <v>N/A</v>
      </c>
      <c r="W309" s="16" t="str">
        <f>IF($S309&lt;4, "N/A", $M309)</f>
        <v>N/A</v>
      </c>
      <c r="X309" s="16" t="str">
        <f>IF($S309&lt;5, "N/A", $M309)</f>
        <v>N/A</v>
      </c>
      <c r="Y309" s="15" t="str">
        <f>IF(SUM(T309:X309)&lt;&gt;Q309, "CHECK", "OK")</f>
        <v>OK</v>
      </c>
      <c r="Z309" s="15" t="str">
        <f>IF(F309=$B$1, "No", IF(S309=1, "Yes", "No"))</f>
        <v>No</v>
      </c>
      <c r="AA309" s="18" t="str">
        <f>IF(C309="DM", "N/A", IF(Z309="No","N/A",VLOOKUP(B309,'Extension List'!$A$3:$R$1972,18,FALSE)))</f>
        <v>N/A</v>
      </c>
      <c r="AB309" s="15" t="str">
        <f>IF(C309="DM", "N/A", IF(Z309="No","N/A",VLOOKUP(B309,'Extension List'!$A$3:$T$1972,20,FALSE)))</f>
        <v>N/A</v>
      </c>
      <c r="AC309" s="15" t="str">
        <f>IF(AA309="N/A", "N/A", 0)</f>
        <v>N/A</v>
      </c>
      <c r="AD309" s="16" t="str">
        <f>IF(AE309="N/A", "N/A", AA309-AE309)</f>
        <v>N/A</v>
      </c>
      <c r="AE309" s="16" t="str">
        <f>IF(AA309="N/A", "N/A", IF(AC309&gt;0, IF(AA309&lt;13, ROUNDUP(0.25*AA309,0), IF(AA309&lt;26, ROUNDUP(0.4*AA309,0), IF(AA309&lt;51, ROUNDUP(0.6*AA309,0), ROUNDUP(0.75*AA309,0)))), "N/A"))</f>
        <v>N/A</v>
      </c>
      <c r="AF309" s="16" t="str">
        <f>IF(AD309="N/A","N/A", (AE309*AC309)+Q309)</f>
        <v>N/A</v>
      </c>
      <c r="AG309" s="16" t="str">
        <f>IF($AF309="N/A", "N/A", "TBC")</f>
        <v>N/A</v>
      </c>
      <c r="AH309" s="16" t="str">
        <f>IF($AF309="N/A", "N/A", "TBC")</f>
        <v>N/A</v>
      </c>
      <c r="AI309" s="16" t="str">
        <f>IF($AF309="N/A","N/A",IF(AC309&gt;1,"TBC","N/A"))</f>
        <v>N/A</v>
      </c>
      <c r="AJ309" s="16" t="str">
        <f>IF($AF309="N/A","N/A",IF(AC309&gt;2,"TBC","N/A"))</f>
        <v>N/A</v>
      </c>
      <c r="AK309" s="16" t="str">
        <f>IF($AF309="N/A","N/A",IF(AC309&gt;3,"TBC","N/A"))</f>
        <v>N/A</v>
      </c>
      <c r="AL309" s="16" t="str">
        <f>IF(AC309="N/A","N/A",IF(AC309&gt;0,IF(SUM(AG309:AK309)&lt;&gt;AF309,"CHECK","OK"),"N/A"))</f>
        <v>N/A</v>
      </c>
      <c r="AM309" s="16">
        <f>IF(AD309="N/A", L309+T309, L309+AG309)</f>
        <v>1</v>
      </c>
      <c r="AN309" s="16" t="str">
        <f>IF(AD309="N/A", IF(U309="N/A", "N/A", L309+U309), AD309+AH309)</f>
        <v>N/A</v>
      </c>
      <c r="AO309" s="16" t="str">
        <f>IF(AD309="N/A", IF(V309="N/A", "N/A", L309+V309), IF(AI309="N/A", "N/A", AD309+AI309))</f>
        <v>N/A</v>
      </c>
      <c r="AP309" s="16" t="str">
        <f>IF(AD309="N/A", IF(W309="N/A", "N/A", L309+W309), IF(AJ309="N/A", "N/A", AD309+AJ309))</f>
        <v>N/A</v>
      </c>
      <c r="AQ309" s="16" t="str">
        <f>IF(AD309="N/A", IF(X309="N/A", "N/A", L309+X309), IF(AK309="N/A", "N/A", AD309+AK309))</f>
        <v>N/A</v>
      </c>
      <c r="AR309" s="15" t="s">
        <v>42</v>
      </c>
      <c r="AS309" s="15" t="s">
        <v>42</v>
      </c>
      <c r="AT309" s="15" t="s">
        <v>42</v>
      </c>
      <c r="AU309" s="15" t="s">
        <v>42</v>
      </c>
      <c r="AV309" s="15" t="s">
        <v>42</v>
      </c>
      <c r="AW309" s="15" t="s">
        <v>42</v>
      </c>
      <c r="AX309" s="15" t="s">
        <v>42</v>
      </c>
      <c r="AY309" s="15" t="s">
        <v>42</v>
      </c>
      <c r="AZ309" s="15" t="s">
        <v>40</v>
      </c>
      <c r="BA309" s="15" t="s">
        <v>44</v>
      </c>
      <c r="BB309" s="15" t="s">
        <v>44</v>
      </c>
      <c r="BC309" s="15" t="s">
        <v>44</v>
      </c>
      <c r="BD309" s="15" t="s">
        <v>44</v>
      </c>
      <c r="BE309" s="15" t="s">
        <v>44</v>
      </c>
      <c r="BF309" s="15" t="s">
        <v>44</v>
      </c>
      <c r="BG309" s="15" t="s">
        <v>44</v>
      </c>
      <c r="BH309" s="15" t="s">
        <v>44</v>
      </c>
      <c r="BJ309" s="16">
        <f>IF(AR309="R", $CA309, IF(OR(AR309="P", AR309="T", AR309="N"), 0, IF($C309="DM", $T309, IF(OR(AR309="Y", AR309="IR"),$AM309,IF(AR309="C", IF($BI309="Y", IF($AF309="N/A", $Q309, $AF309), IF($AG309="N/A", $T309,$AG309)))))))</f>
        <v>0</v>
      </c>
      <c r="BK309" s="16">
        <f>IF(AS309="R", $CA309, IF(OR(AS309="P", AS309="T", AS309="N"), 0, IF($C309="DM", $T309, IF(OR(AS309="Y", AS309="IR"),$AM309,IF(AS309="C", IF($BI309="Y", IF($AF309="N/A", $Q309, $AF309), IF($AG309="N/A", $T309,$AG309)))))))</f>
        <v>0</v>
      </c>
      <c r="BL309" s="16">
        <f>IF(AT309="R", $CA309, IF(OR(AT309="P", AT309="T", AT309="N"), 0, IF($C309="DM", $T309, IF(OR(AT309="Y", AT309="IR"),$AM309,IF(AT309="C", IF($BI309="Y", IF($AF309="N/A", $Q309, $AF309), IF($AG309="N/A", $T309,$AG309)))))))</f>
        <v>0</v>
      </c>
      <c r="BM309" s="16">
        <f>IF(AU309="R", $CA309, IF(OR(AU309="P", AU309="T", AU309="N"), 0, IF($C309="DM", $T309, IF(OR(AU309="Y", AU309="IR"),$AM309,IF(AU309="C", IF($BI309="Y", IF($AF309="N/A", $Q309, $AF309), IF($AG309="N/A", $T309,$AG309)))))))</f>
        <v>0</v>
      </c>
      <c r="BN309" s="16">
        <f>IF(AV309="R", $CA309, IF(OR(AV309="P", AV309="T", AV309="N"), 0, IF($C309="DM", $T309, IF(OR(AV309="Y", AV309="IR"),$AM309,IF(AV309="C", IF($BI309="Y", IF($AF309="N/A", $Q309, $AF309), IF($AG309="N/A", $T309,$AG309)))))))</f>
        <v>0</v>
      </c>
      <c r="BO309" s="16">
        <f>IF(AW309="R", $CA309, IF(OR(AW309="P", AW309="T", AW309="N"), 0, IF($C309="DM", $T309, IF(OR(AW309="Y", AW309="IR"),$AM309,IF(AW309="C", IF($BI309="Y", IF($AF309="N/A", $Q309, $AF309), IF($AG309="N/A", $T309,$AG309)))))))</f>
        <v>0</v>
      </c>
      <c r="BP309" s="16">
        <f>IF(AX309="R", $CA309, IF(OR(AX309="P", AX309="T", AX309="N"), 0, IF($C309="DM", $T309, IF(OR(AX309="Y", AX309="IR"),$AM309,IF(AX309="C", IF($BI309="Y", IF($AF309="N/A", $Q309, $AF309), IF($AG309="N/A", $T309,$AG309)))))))</f>
        <v>0</v>
      </c>
      <c r="BQ309" s="16">
        <f>IF(AY309="R", $CA309, IF(OR(AY309="P", AY309="T", AY309="N"), 0, IF($C309="DM", $T309, IF(OR(AY309="Y", AY309="IR"),$AM309,IF(AY309="C", IF($BI309="Y", IF($AF309="N/A", $Q309, $AF309), IF($AG309="N/A", $T309,$AG309)))))))</f>
        <v>0</v>
      </c>
      <c r="BR309" s="16">
        <f>IF(AZ309="R", $CA309, IF(OR(AZ309="P", AZ309="T", AZ309="N"), 0, IF($C309="DM", $T309, IF(OR(AZ309="Y", AZ309="IR"),$AM309,IF(AZ309="C", IF($BI309="Y", IF($AF309="N/A", $Q309, $AF309), IF($AG309="N/A", $T309,$AG309)))))))</f>
        <v>1</v>
      </c>
      <c r="BS309" s="16">
        <f>IF(BA309="R", $CA309, IF(OR(BA309="P", BA309="T", BA309="N"), 0, IF($C309="DM", $T309, IF(OR(BA309="Y", BA309="IR"),$AM309,IF(BA309="C", IF($BI309="Y", IF($AF309="N/A", $Q309, $AF309), IF($AG309="N/A", $T309,$AG309)))))))</f>
        <v>1</v>
      </c>
      <c r="BT309" s="16">
        <f>IF(BB309="R", $CA309, IF(OR(BB309="P", BB309="T", BB309="N"), 0, IF($C309="DM", $T309, IF(OR(BB309="Y", BB309="IR"),$AM309,IF(BB309="C", IF($BI309="Y", IF($BA309="C", IF($AF309="N/A", $Q309, $AF309), IF($AF309="N/A", $T309, $AM309)), IF($AG309="N/A", $T309,$AG309)))))))</f>
        <v>1</v>
      </c>
      <c r="BU309" s="16">
        <f>IF(BC309="R", $CA309, IF(OR(BC309="P", BC309="T", BC309="N"), 0, IF($C309="DM", $T309, IF(OR(BC309="Y", BC309="IR"),$AM309,IF(BC309="C", IF($BI309="Y", IF($BA309="C", IF($AF309="N/A", $Q309, $AF309), IF($AF309="N/A", $T309, $AM309)), IF($AG309="N/A", $T309,$AG309)))))))</f>
        <v>1</v>
      </c>
      <c r="BV309" s="16">
        <f>IF(BD309="R", $CA309, IF(OR(BD309="P", BD309="T", BD309="N"), 0, IF($C309="DM", $T309, IF(OR(BD309="Y", BD309="IR"),$AM309,IF(BD309="C", IF($BI309="Y", IF($BA309="C", IF($AF309="N/A", $Q309, $AF309), IF($AF309="N/A", $T309, $AM309)), IF($AG309="N/A", $T309,$AG309)))))))</f>
        <v>1</v>
      </c>
      <c r="BW309" s="16">
        <f>IF(BE309="R", $CA309, IF(OR(BE309="P", BE309="T", BE309="N"), 0, IF($C309="DM", $T309, IF(OR(BE309="Y", BE309="IR"),$AM309,IF(BE309="C", IF($BI309="Y", IF($BA309="C", IF($AF309="N/A", $Q309, $AF309), IF($AF309="N/A", $T309, $AM309)), IF($AG309="N/A", $T309,$AG309)))))))</f>
        <v>1</v>
      </c>
      <c r="BX309" s="16">
        <f>IF(BF309="R", $CA309, IF(OR(BF309="P", BF309="T", BF309="N"), 0, IF($C309="DM", $T309, IF(OR(BF309="Y", BF309="IR"),$AM309,IF(BF309="C", IF($BI309="Y", IF($BA309="C", IF($AF309="N/A", $Q309, $AF309), IF($AF309="N/A", $T309, $AM309)), IF($AG309="N/A", $T309,$AG309)))))))</f>
        <v>1</v>
      </c>
      <c r="BY309" s="16">
        <f>IF(BG309="R", $CA309, IF(OR(BG309="P", BG309="T", BG309="N"), 0, IF($C309="DM", $T309, IF(OR(BG309="Y", BG309="IR"),$AM309,IF(BG309="C", IF($BI309="Y", IF($BA309="C", IF($AF309="N/A", $Q309, $AF309), IF($AF309="N/A", $T309, $AM309)), IF($AG309="N/A", $T309,$AG309)))))))</f>
        <v>1</v>
      </c>
      <c r="BZ309" s="16">
        <f>IF(BH309="R", $CA309, IF(OR(BH309="P", BH309="T", BH309="N"), 0, IF($C309="DM", $T309, IF(OR(BH309="Y", BH309="IR"),$AM309,IF(BH309="C", IF($BI309="Y", IF($BA309="C", IF($AF309="N/A", $Q309, $AF309), IF($AF309="N/A", $T309, $AM309)), IF($AG309="N/A", $T309,$AG309)))))))</f>
        <v>1</v>
      </c>
      <c r="CA309" s="15" t="s">
        <v>75</v>
      </c>
      <c r="CB309" s="16">
        <f>BZ309</f>
        <v>1</v>
      </c>
      <c r="CC309" s="15" t="str">
        <f>IF(OR($BH309="T", $BH309="R"), 0, IF($BH309="C", IF($BI309="Y", IF($BA309="C", 0, IF(AF309="N/A", Q309-T309, AF309-AG309)), IF($AF309="N/A", U309, AH309)), AN309))</f>
        <v>N/A</v>
      </c>
      <c r="CD309" s="15" t="str">
        <f>IF(OR($BH309="T", $BH309="R"), 0, IF($BH309="C", IF($BI309="Y", 0, IF($AF309="N/A", V309, AI309)), AO309))</f>
        <v>N/A</v>
      </c>
      <c r="CE309" s="15" t="str">
        <f>IF(OR($BH309="T", $BH309="R"), 0, IF($BH309="C", IF($BI309="Y", 0, IF($AF309="N/A", W309, AJ309)), AP309))</f>
        <v>N/A</v>
      </c>
      <c r="CF309" s="15" t="str">
        <f>IF(OR($BH309="T", $BH309="R"), 0, IF($BH309="C", IF($BI309="Y", 0, IF($AF309="N/A", X309, AK309)), AQ309))</f>
        <v>N/A</v>
      </c>
    </row>
    <row r="310" spans="1:85" x14ac:dyDescent="0.25">
      <c r="A310" s="14">
        <v>5527</v>
      </c>
      <c r="B310" s="15" t="s">
        <v>667</v>
      </c>
      <c r="C310" s="15" t="s">
        <v>66</v>
      </c>
      <c r="D310" s="15" t="s">
        <v>54</v>
      </c>
      <c r="E310" s="15">
        <f>VLOOKUP(B310, 'Rookie Year'!$A$2:$B$55679,2,FALSE)</f>
        <v>2019</v>
      </c>
      <c r="F310" s="15">
        <v>2024</v>
      </c>
      <c r="G310" s="15" t="s">
        <v>42</v>
      </c>
      <c r="H310" s="15" t="s">
        <v>1928</v>
      </c>
      <c r="I310" s="16">
        <v>1</v>
      </c>
      <c r="J310" s="15">
        <v>1</v>
      </c>
      <c r="K310" s="17">
        <f>IF(AND(G310&lt;&gt;"N",R310="N/A"), IF(I310&lt;4, 0, 0.25),IF(I310=1, IF(J310=1,0.25, 0.25), IF(I310&lt;13, 0.25, IF(I310&lt;26, 0.4, IF(I310&lt;51, 0.6, 0.75)))))</f>
        <v>0.25</v>
      </c>
      <c r="L310" s="16">
        <f>I310-M310</f>
        <v>0</v>
      </c>
      <c r="M310" s="16">
        <f>ROUNDUP(I310*K310,0)</f>
        <v>1</v>
      </c>
      <c r="N310" s="16">
        <f>M310*J310</f>
        <v>1</v>
      </c>
      <c r="O310" s="16">
        <v>0</v>
      </c>
      <c r="P310" s="16">
        <v>0</v>
      </c>
      <c r="Q310" s="16">
        <f>N310-O310-P310</f>
        <v>1</v>
      </c>
      <c r="R310" s="15" t="s">
        <v>75</v>
      </c>
      <c r="S310" s="15">
        <f>IF(R310="N/A", J310-($B$1-F310), J310-($B$1-R310))</f>
        <v>1</v>
      </c>
      <c r="T310" s="16">
        <f>IF($S310&lt;1, "N/A", $M310)</f>
        <v>1</v>
      </c>
      <c r="U310" s="16" t="str">
        <f>IF($S310&lt;2, "N/A", $M310)</f>
        <v>N/A</v>
      </c>
      <c r="V310" s="16" t="str">
        <f>IF($S310&lt;3, "N/A", $M310)</f>
        <v>N/A</v>
      </c>
      <c r="W310" s="16" t="str">
        <f>IF($S310&lt;4, "N/A", $M310)</f>
        <v>N/A</v>
      </c>
      <c r="X310" s="16" t="str">
        <f>IF($S310&lt;5, "N/A", $M310)</f>
        <v>N/A</v>
      </c>
      <c r="Y310" s="15" t="str">
        <f>IF(SUM(T310:X310)&lt;&gt;Q310, "CHECK", "OK")</f>
        <v>OK</v>
      </c>
      <c r="Z310" s="15" t="str">
        <f>IF(F310=$B$1, "No", IF(S310=1, "Yes", "No"))</f>
        <v>No</v>
      </c>
      <c r="AA310" s="18" t="str">
        <f>IF(C310="DM", "N/A", IF(Z310="No","N/A",VLOOKUP(B310,'Extension List'!$A$3:$R$1972,18,FALSE)))</f>
        <v>N/A</v>
      </c>
      <c r="AB310" s="15" t="str">
        <f>IF(C310="DM", "N/A", IF(Z310="No","N/A",VLOOKUP(B310,'Extension List'!$A$3:$T$1972,20,FALSE)))</f>
        <v>N/A</v>
      </c>
      <c r="AC310" s="15" t="str">
        <f>IF(AA310="N/A", "N/A", 0)</f>
        <v>N/A</v>
      </c>
      <c r="AD310" s="16" t="str">
        <f>IF(AE310="N/A", "N/A", AA310-AE310)</f>
        <v>N/A</v>
      </c>
      <c r="AE310" s="16" t="str">
        <f>IF(AA310="N/A", "N/A", IF(AC310&gt;0, IF(AA310&lt;13, ROUNDUP(0.25*AA310,0), IF(AA310&lt;26, ROUNDUP(0.4*AA310,0), IF(AA310&lt;51, ROUNDUP(0.6*AA310,0), ROUNDUP(0.75*AA310,0)))), "N/A"))</f>
        <v>N/A</v>
      </c>
      <c r="AF310" s="16" t="str">
        <f>IF(AD310="N/A","N/A", (AE310*AC310)+Q310)</f>
        <v>N/A</v>
      </c>
      <c r="AG310" s="16" t="str">
        <f>IF($AF310="N/A", "N/A", "TBC")</f>
        <v>N/A</v>
      </c>
      <c r="AH310" s="16" t="str">
        <f>IF($AF310="N/A", "N/A", "TBC")</f>
        <v>N/A</v>
      </c>
      <c r="AI310" s="16" t="str">
        <f>IF($AF310="N/A","N/A",IF(AC310&gt;1,"TBC","N/A"))</f>
        <v>N/A</v>
      </c>
      <c r="AJ310" s="16" t="str">
        <f>IF($AF310="N/A","N/A",IF(AC310&gt;2,"TBC","N/A"))</f>
        <v>N/A</v>
      </c>
      <c r="AK310" s="16" t="str">
        <f>IF($AF310="N/A","N/A",IF(AC310&gt;3,"TBC","N/A"))</f>
        <v>N/A</v>
      </c>
      <c r="AL310" s="16" t="str">
        <f>IF(AC310="N/A","N/A",IF(AC310&gt;0,IF(SUM(AG310:AK310)&lt;&gt;AF310,"CHECK","OK"),"N/A"))</f>
        <v>N/A</v>
      </c>
      <c r="AM310" s="16">
        <f>IF(AD310="N/A", L310+T310, L310+AG310)</f>
        <v>1</v>
      </c>
      <c r="AN310" s="16" t="str">
        <f>IF(AD310="N/A", IF(U310="N/A", "N/A", L310+U310), AD310+AH310)</f>
        <v>N/A</v>
      </c>
      <c r="AO310" s="16" t="str">
        <f>IF(AD310="N/A", IF(V310="N/A", "N/A", L310+V310), IF(AI310="N/A", "N/A", AD310+AI310))</f>
        <v>N/A</v>
      </c>
      <c r="AP310" s="16" t="str">
        <f>IF(AD310="N/A", IF(W310="N/A", "N/A", L310+W310), IF(AJ310="N/A", "N/A", AD310+AJ310))</f>
        <v>N/A</v>
      </c>
      <c r="AQ310" s="16" t="str">
        <f>IF(AD310="N/A", IF(X310="N/A", "N/A", L310+X310), IF(AK310="N/A", "N/A", AD310+AK310))</f>
        <v>N/A</v>
      </c>
      <c r="AR310" s="15" t="s">
        <v>40</v>
      </c>
      <c r="AS310" s="15" t="s">
        <v>40</v>
      </c>
      <c r="AT310" s="15" t="s">
        <v>40</v>
      </c>
      <c r="AU310" s="15" t="s">
        <v>40</v>
      </c>
      <c r="AV310" s="15" t="s">
        <v>40</v>
      </c>
      <c r="AW310" s="15" t="s">
        <v>40</v>
      </c>
      <c r="AX310" s="15" t="s">
        <v>44</v>
      </c>
      <c r="AY310" s="15" t="s">
        <v>44</v>
      </c>
      <c r="AZ310" s="15" t="s">
        <v>44</v>
      </c>
      <c r="BA310" s="15" t="s">
        <v>44</v>
      </c>
      <c r="BB310" s="15" t="s">
        <v>44</v>
      </c>
      <c r="BC310" s="15" t="s">
        <v>44</v>
      </c>
      <c r="BD310" s="15" t="s">
        <v>44</v>
      </c>
      <c r="BE310" s="15" t="s">
        <v>44</v>
      </c>
      <c r="BF310" s="15" t="s">
        <v>44</v>
      </c>
      <c r="BG310" s="15" t="s">
        <v>44</v>
      </c>
      <c r="BH310" s="15" t="s">
        <v>44</v>
      </c>
      <c r="BJ310" s="16">
        <f>IF(AR310="R", $CA310, IF(OR(AR310="P", AR310="T", AR310="N"), 0, IF($C310="DM", $T310, IF(OR(AR310="Y", AR310="IR"),$AM310,IF(AR310="C", IF($BI310="Y", IF($AF310="N/A", $Q310, $AF310), IF($AG310="N/A", $T310,$AG310)))))))</f>
        <v>1</v>
      </c>
      <c r="BK310" s="16">
        <f>IF(AS310="R", $CA310, IF(OR(AS310="P", AS310="T", AS310="N"), 0, IF($C310="DM", $T310, IF(OR(AS310="Y", AS310="IR"),$AM310,IF(AS310="C", IF($BI310="Y", IF($AF310="N/A", $Q310, $AF310), IF($AG310="N/A", $T310,$AG310)))))))</f>
        <v>1</v>
      </c>
      <c r="BL310" s="16">
        <f>IF(AT310="R", $CA310, IF(OR(AT310="P", AT310="T", AT310="N"), 0, IF($C310="DM", $T310, IF(OR(AT310="Y", AT310="IR"),$AM310,IF(AT310="C", IF($BI310="Y", IF($AF310="N/A", $Q310, $AF310), IF($AG310="N/A", $T310,$AG310)))))))</f>
        <v>1</v>
      </c>
      <c r="BM310" s="16">
        <f>IF(AU310="R", $CA310, IF(OR(AU310="P", AU310="T", AU310="N"), 0, IF($C310="DM", $T310, IF(OR(AU310="Y", AU310="IR"),$AM310,IF(AU310="C", IF($BI310="Y", IF($AF310="N/A", $Q310, $AF310), IF($AG310="N/A", $T310,$AG310)))))))</f>
        <v>1</v>
      </c>
      <c r="BN310" s="16">
        <f>IF(AV310="R", $CA310, IF(OR(AV310="P", AV310="T", AV310="N"), 0, IF($C310="DM", $T310, IF(OR(AV310="Y", AV310="IR"),$AM310,IF(AV310="C", IF($BI310="Y", IF($AF310="N/A", $Q310, $AF310), IF($AG310="N/A", $T310,$AG310)))))))</f>
        <v>1</v>
      </c>
      <c r="BO310" s="16">
        <f>IF(AW310="R", $CA310, IF(OR(AW310="P", AW310="T", AW310="N"), 0, IF($C310="DM", $T310, IF(OR(AW310="Y", AW310="IR"),$AM310,IF(AW310="C", IF($BI310="Y", IF($AF310="N/A", $Q310, $AF310), IF($AG310="N/A", $T310,$AG310)))))))</f>
        <v>1</v>
      </c>
      <c r="BP310" s="16">
        <f>IF(AX310="R", $CA310, IF(OR(AX310="P", AX310="T", AX310="N"), 0, IF($C310="DM", $T310, IF(OR(AX310="Y", AX310="IR"),$AM310,IF(AX310="C", IF($BI310="Y", IF($AF310="N/A", $Q310, $AF310), IF($AG310="N/A", $T310,$AG310)))))))</f>
        <v>1</v>
      </c>
      <c r="BQ310" s="16">
        <f>IF(AY310="R", $CA310, IF(OR(AY310="P", AY310="T", AY310="N"), 0, IF($C310="DM", $T310, IF(OR(AY310="Y", AY310="IR"),$AM310,IF(AY310="C", IF($BI310="Y", IF($AF310="N/A", $Q310, $AF310), IF($AG310="N/A", $T310,$AG310)))))))</f>
        <v>1</v>
      </c>
      <c r="BR310" s="16">
        <f>IF(AZ310="R", $CA310, IF(OR(AZ310="P", AZ310="T", AZ310="N"), 0, IF($C310="DM", $T310, IF(OR(AZ310="Y", AZ310="IR"),$AM310,IF(AZ310="C", IF($BI310="Y", IF($AF310="N/A", $Q310, $AF310), IF($AG310="N/A", $T310,$AG310)))))))</f>
        <v>1</v>
      </c>
      <c r="BS310" s="16">
        <f>IF(BA310="R", $CA310, IF(OR(BA310="P", BA310="T", BA310="N"), 0, IF($C310="DM", $T310, IF(OR(BA310="Y", BA310="IR"),$AM310,IF(BA310="C", IF($BI310="Y", IF($AF310="N/A", $Q310, $AF310), IF($AG310="N/A", $T310,$AG310)))))))</f>
        <v>1</v>
      </c>
      <c r="BT310" s="16">
        <f>IF(BB310="R", $CA310, IF(OR(BB310="P", BB310="T", BB310="N"), 0, IF($C310="DM", $T310, IF(OR(BB310="Y", BB310="IR"),$AM310,IF(BB310="C", IF($BI310="Y", IF($BA310="C", IF($AF310="N/A", $Q310, $AF310), IF($AF310="N/A", $T310, $AM310)), IF($AG310="N/A", $T310,$AG310)))))))</f>
        <v>1</v>
      </c>
      <c r="BU310" s="16">
        <f>IF(BC310="R", $CA310, IF(OR(BC310="P", BC310="T", BC310="N"), 0, IF($C310="DM", $T310, IF(OR(BC310="Y", BC310="IR"),$AM310,IF(BC310="C", IF($BI310="Y", IF($BA310="C", IF($AF310="N/A", $Q310, $AF310), IF($AF310="N/A", $T310, $AM310)), IF($AG310="N/A", $T310,$AG310)))))))</f>
        <v>1</v>
      </c>
      <c r="BV310" s="16">
        <f>IF(BD310="R", $CA310, IF(OR(BD310="P", BD310="T", BD310="N"), 0, IF($C310="DM", $T310, IF(OR(BD310="Y", BD310="IR"),$AM310,IF(BD310="C", IF($BI310="Y", IF($BA310="C", IF($AF310="N/A", $Q310, $AF310), IF($AF310="N/A", $T310, $AM310)), IF($AG310="N/A", $T310,$AG310)))))))</f>
        <v>1</v>
      </c>
      <c r="BW310" s="16">
        <f>IF(BE310="R", $CA310, IF(OR(BE310="P", BE310="T", BE310="N"), 0, IF($C310="DM", $T310, IF(OR(BE310="Y", BE310="IR"),$AM310,IF(BE310="C", IF($BI310="Y", IF($BA310="C", IF($AF310="N/A", $Q310, $AF310), IF($AF310="N/A", $T310, $AM310)), IF($AG310="N/A", $T310,$AG310)))))))</f>
        <v>1</v>
      </c>
      <c r="BX310" s="16">
        <f>IF(BF310="R", $CA310, IF(OR(BF310="P", BF310="T", BF310="N"), 0, IF($C310="DM", $T310, IF(OR(BF310="Y", BF310="IR"),$AM310,IF(BF310="C", IF($BI310="Y", IF($BA310="C", IF($AF310="N/A", $Q310, $AF310), IF($AF310="N/A", $T310, $AM310)), IF($AG310="N/A", $T310,$AG310)))))))</f>
        <v>1</v>
      </c>
      <c r="BY310" s="16">
        <f>IF(BG310="R", $CA310, IF(OR(BG310="P", BG310="T", BG310="N"), 0, IF($C310="DM", $T310, IF(OR(BG310="Y", BG310="IR"),$AM310,IF(BG310="C", IF($BI310="Y", IF($BA310="C", IF($AF310="N/A", $Q310, $AF310), IF($AF310="N/A", $T310, $AM310)), IF($AG310="N/A", $T310,$AG310)))))))</f>
        <v>1</v>
      </c>
      <c r="BZ310" s="16">
        <f>IF(BH310="R", $CA310, IF(OR(BH310="P", BH310="T", BH310="N"), 0, IF($C310="DM", $T310, IF(OR(BH310="Y", BH310="IR"),$AM310,IF(BH310="C", IF($BI310="Y", IF($BA310="C", IF($AF310="N/A", $Q310, $AF310), IF($AF310="N/A", $T310, $AM310)), IF($AG310="N/A", $T310,$AG310)))))))</f>
        <v>1</v>
      </c>
      <c r="CA310" s="15" t="s">
        <v>75</v>
      </c>
      <c r="CB310" s="16">
        <f>BZ310</f>
        <v>1</v>
      </c>
      <c r="CC310" s="15" t="str">
        <f>IF(OR($BH310="T", $BH310="R"), 0, IF($BH310="C", IF($BI310="Y", IF($BA310="C", 0, IF(AF310="N/A", Q310-T310, AF310-AG310)), IF($AF310="N/A", U310, AH310)), AN310))</f>
        <v>N/A</v>
      </c>
      <c r="CD310" s="15" t="str">
        <f>IF(OR($BH310="T", $BH310="R"), 0, IF($BH310="C", IF($BI310="Y", 0, IF($AF310="N/A", V310, AI310)), AO310))</f>
        <v>N/A</v>
      </c>
      <c r="CE310" s="15" t="str">
        <f>IF(OR($BH310="T", $BH310="R"), 0, IF($BH310="C", IF($BI310="Y", 0, IF($AF310="N/A", W310, AJ310)), AP310))</f>
        <v>N/A</v>
      </c>
      <c r="CF310" s="15" t="str">
        <f>IF(OR($BH310="T", $BH310="R"), 0, IF($BH310="C", IF($BI310="Y", 0, IF($AF310="N/A", X310, AK310)), AQ310))</f>
        <v>N/A</v>
      </c>
      <c r="CG310" t="str">
        <f>IF(AC310="N/A", "S:"&amp;L310&amp;" G:"&amp;M310&amp;" GR:"&amp;Q310, IF(AC310=0, "S:"&amp;L310&amp;" G:"&amp;M310&amp;" GR:"&amp;Q310, "S:"&amp;L310&amp;"/"&amp;AD310&amp;" G:"&amp;AE310&amp;" GR:"&amp;AF310))</f>
        <v>S:0 G:1 GR:1</v>
      </c>
    </row>
    <row r="311" spans="1:85" x14ac:dyDescent="0.25">
      <c r="A311" s="14">
        <v>5795</v>
      </c>
      <c r="B311" s="15" t="s">
        <v>1490</v>
      </c>
      <c r="C311" s="15" t="s">
        <v>66</v>
      </c>
      <c r="D311" s="15" t="s">
        <v>54</v>
      </c>
      <c r="E311" s="15">
        <f>VLOOKUP(B311, 'Rookie Year'!$A$2:$B$55679,2,FALSE)</f>
        <v>2017</v>
      </c>
      <c r="F311" s="15">
        <v>2024</v>
      </c>
      <c r="G311" s="15" t="s">
        <v>42</v>
      </c>
      <c r="H311" s="15">
        <v>6</v>
      </c>
      <c r="I311" s="16">
        <v>1</v>
      </c>
      <c r="J311" s="15">
        <v>1</v>
      </c>
      <c r="K311" s="17">
        <f>IF(AND(G311&lt;&gt;"N",R311="N/A"), IF(I311&lt;4, 0, 0.25),IF(I311=1, IF(J311=1,0.25, 0.25), IF(I311&lt;13, 0.25, IF(I311&lt;26, 0.4, IF(I311&lt;51, 0.6, 0.75)))))</f>
        <v>0.25</v>
      </c>
      <c r="L311" s="16">
        <f>I311-M311</f>
        <v>0</v>
      </c>
      <c r="M311" s="16">
        <f>ROUNDUP(I311*K311,0)</f>
        <v>1</v>
      </c>
      <c r="N311" s="16">
        <f>M311*J311</f>
        <v>1</v>
      </c>
      <c r="O311" s="16">
        <v>0</v>
      </c>
      <c r="P311" s="16">
        <v>0</v>
      </c>
      <c r="Q311" s="16">
        <f>N311-O311-P311</f>
        <v>1</v>
      </c>
      <c r="R311" s="15" t="s">
        <v>75</v>
      </c>
      <c r="S311" s="15">
        <f>IF(R311="N/A", J311-($B$1-F311), J311-($B$1-R311))</f>
        <v>1</v>
      </c>
      <c r="T311" s="16">
        <f>IF($S311&lt;1, "N/A", $M311)</f>
        <v>1</v>
      </c>
      <c r="U311" s="16" t="str">
        <f>IF($S311&lt;2, "N/A", $M311)</f>
        <v>N/A</v>
      </c>
      <c r="V311" s="16" t="str">
        <f>IF($S311&lt;3, "N/A", $M311)</f>
        <v>N/A</v>
      </c>
      <c r="W311" s="16" t="str">
        <f>IF($S311&lt;4, "N/A", $M311)</f>
        <v>N/A</v>
      </c>
      <c r="X311" s="16" t="str">
        <f>IF($S311&lt;5, "N/A", $M311)</f>
        <v>N/A</v>
      </c>
      <c r="Y311" s="15" t="str">
        <f>IF(SUM(T311:X311)&lt;&gt;Q311, "CHECK", "OK")</f>
        <v>OK</v>
      </c>
      <c r="Z311" s="15" t="str">
        <f>IF(F311=$B$1, "No", IF(S311=1, "Yes", "No"))</f>
        <v>No</v>
      </c>
      <c r="AA311" s="18" t="str">
        <f>IF(C311="DM", "N/A", IF(Z311="No","N/A",VLOOKUP(B311,'Extension List'!$A$3:$R$1972,18,FALSE)))</f>
        <v>N/A</v>
      </c>
      <c r="AB311" s="15" t="str">
        <f>IF(C311="DM", "N/A", IF(Z311="No","N/A",VLOOKUP(B311,'Extension List'!$A$3:$T$1972,20,FALSE)))</f>
        <v>N/A</v>
      </c>
      <c r="AC311" s="15" t="str">
        <f>IF(AA311="N/A", "N/A", 0)</f>
        <v>N/A</v>
      </c>
      <c r="AD311" s="16" t="str">
        <f>IF(AE311="N/A", "N/A", AA311-AE311)</f>
        <v>N/A</v>
      </c>
      <c r="AE311" s="16" t="str">
        <f>IF(AA311="N/A", "N/A", IF(AC311&gt;0, IF(AA311&lt;13, ROUNDUP(0.25*AA311,0), IF(AA311&lt;26, ROUNDUP(0.4*AA311,0), IF(AA311&lt;51, ROUNDUP(0.6*AA311,0), ROUNDUP(0.75*AA311,0)))), "N/A"))</f>
        <v>N/A</v>
      </c>
      <c r="AF311" s="16" t="str">
        <f>IF(AD311="N/A","N/A", (AE311*AC311)+Q311)</f>
        <v>N/A</v>
      </c>
      <c r="AG311" s="16" t="str">
        <f>IF($AF311="N/A", "N/A", "TBC")</f>
        <v>N/A</v>
      </c>
      <c r="AH311" s="16" t="str">
        <f>IF($AF311="N/A", "N/A", "TBC")</f>
        <v>N/A</v>
      </c>
      <c r="AI311" s="16" t="str">
        <f>IF($AF311="N/A","N/A",IF(AC311&gt;1,"TBC","N/A"))</f>
        <v>N/A</v>
      </c>
      <c r="AJ311" s="16" t="str">
        <f>IF($AF311="N/A","N/A",IF(AC311&gt;2,"TBC","N/A"))</f>
        <v>N/A</v>
      </c>
      <c r="AK311" s="16" t="str">
        <f>IF($AF311="N/A","N/A",IF(AC311&gt;3,"TBC","N/A"))</f>
        <v>N/A</v>
      </c>
      <c r="AL311" s="16" t="str">
        <f>IF(AC311="N/A","N/A",IF(AC311&gt;0,IF(SUM(AG311:AK311)&lt;&gt;AF311,"CHECK","OK"),"N/A"))</f>
        <v>N/A</v>
      </c>
      <c r="AM311" s="16">
        <f>IF(AD311="N/A", L311+T311, L311+AG311)</f>
        <v>1</v>
      </c>
      <c r="AN311" s="16" t="str">
        <f>IF(AD311="N/A", IF(U311="N/A", "N/A", L311+U311), AD311+AH311)</f>
        <v>N/A</v>
      </c>
      <c r="AO311" s="16" t="str">
        <f>IF(AD311="N/A", IF(V311="N/A", "N/A", L311+V311), IF(AI311="N/A", "N/A", AD311+AI311))</f>
        <v>N/A</v>
      </c>
      <c r="AP311" s="16" t="str">
        <f>IF(AD311="N/A", IF(W311="N/A", "N/A", L311+W311), IF(AJ311="N/A", "N/A", AD311+AJ311))</f>
        <v>N/A</v>
      </c>
      <c r="AQ311" s="16" t="str">
        <f>IF(AD311="N/A", IF(X311="N/A", "N/A", L311+X311), IF(AK311="N/A", "N/A", AD311+AK311))</f>
        <v>N/A</v>
      </c>
      <c r="AR311" s="15" t="s">
        <v>42</v>
      </c>
      <c r="AS311" s="15" t="s">
        <v>42</v>
      </c>
      <c r="AT311" s="15" t="s">
        <v>42</v>
      </c>
      <c r="AU311" s="15" t="s">
        <v>42</v>
      </c>
      <c r="AV311" s="15" t="s">
        <v>42</v>
      </c>
      <c r="AW311" s="15" t="s">
        <v>42</v>
      </c>
      <c r="AX311" s="15" t="s">
        <v>40</v>
      </c>
      <c r="AY311" s="15" t="s">
        <v>40</v>
      </c>
      <c r="AZ311" s="15" t="s">
        <v>40</v>
      </c>
      <c r="BA311" s="15" t="s">
        <v>40</v>
      </c>
      <c r="BB311" s="15" t="s">
        <v>40</v>
      </c>
      <c r="BC311" s="15" t="s">
        <v>40</v>
      </c>
      <c r="BD311" s="15" t="s">
        <v>40</v>
      </c>
      <c r="BE311" s="15" t="s">
        <v>40</v>
      </c>
      <c r="BF311" s="15" t="s">
        <v>40</v>
      </c>
      <c r="BG311" s="15" t="s">
        <v>40</v>
      </c>
      <c r="BH311" s="15" t="s">
        <v>40</v>
      </c>
      <c r="BJ311" s="16">
        <f>IF(AR311="R", $CA311, IF(OR(AR311="P", AR311="T", AR311="N"), 0, IF($C311="DM", $T311, IF(OR(AR311="Y", AR311="IR"),$AM311,IF(AR311="C", IF($BI311="Y", IF($AF311="N/A", $Q311, $AF311), IF($AG311="N/A", $T311,$AG311)))))))</f>
        <v>0</v>
      </c>
      <c r="BK311" s="16">
        <f>IF(AS311="R", $CA311, IF(OR(AS311="P", AS311="T", AS311="N"), 0, IF($C311="DM", $T311, IF(OR(AS311="Y", AS311="IR"),$AM311,IF(AS311="C", IF($BI311="Y", IF($AF311="N/A", $Q311, $AF311), IF($AG311="N/A", $T311,$AG311)))))))</f>
        <v>0</v>
      </c>
      <c r="BL311" s="16">
        <f>IF(AT311="R", $CA311, IF(OR(AT311="P", AT311="T", AT311="N"), 0, IF($C311="DM", $T311, IF(OR(AT311="Y", AT311="IR"),$AM311,IF(AT311="C", IF($BI311="Y", IF($AF311="N/A", $Q311, $AF311), IF($AG311="N/A", $T311,$AG311)))))))</f>
        <v>0</v>
      </c>
      <c r="BM311" s="16">
        <f>IF(AU311="R", $CA311, IF(OR(AU311="P", AU311="T", AU311="N"), 0, IF($C311="DM", $T311, IF(OR(AU311="Y", AU311="IR"),$AM311,IF(AU311="C", IF($BI311="Y", IF($AF311="N/A", $Q311, $AF311), IF($AG311="N/A", $T311,$AG311)))))))</f>
        <v>0</v>
      </c>
      <c r="BN311" s="16">
        <f>IF(AV311="R", $CA311, IF(OR(AV311="P", AV311="T", AV311="N"), 0, IF($C311="DM", $T311, IF(OR(AV311="Y", AV311="IR"),$AM311,IF(AV311="C", IF($BI311="Y", IF($AF311="N/A", $Q311, $AF311), IF($AG311="N/A", $T311,$AG311)))))))</f>
        <v>0</v>
      </c>
      <c r="BO311" s="16">
        <f>IF(AW311="R", $CA311, IF(OR(AW311="P", AW311="T", AW311="N"), 0, IF($C311="DM", $T311, IF(OR(AW311="Y", AW311="IR"),$AM311,IF(AW311="C", IF($BI311="Y", IF($AF311="N/A", $Q311, $AF311), IF($AG311="N/A", $T311,$AG311)))))))</f>
        <v>0</v>
      </c>
      <c r="BP311" s="16">
        <f>IF(AX311="R", $CA311, IF(OR(AX311="P", AX311="T", AX311="N"), 0, IF($C311="DM", $T311, IF(OR(AX311="Y", AX311="IR"),$AM311,IF(AX311="C", IF($BI311="Y", IF($AF311="N/A", $Q311, $AF311), IF($AG311="N/A", $T311,$AG311)))))))</f>
        <v>1</v>
      </c>
      <c r="BQ311" s="16">
        <f>IF(AY311="R", $CA311, IF(OR(AY311="P", AY311="T", AY311="N"), 0, IF($C311="DM", $T311, IF(OR(AY311="Y", AY311="IR"),$AM311,IF(AY311="C", IF($BI311="Y", IF($AF311="N/A", $Q311, $AF311), IF($AG311="N/A", $T311,$AG311)))))))</f>
        <v>1</v>
      </c>
      <c r="BR311" s="16">
        <f>IF(AZ311="R", $CA311, IF(OR(AZ311="P", AZ311="T", AZ311="N"), 0, IF($C311="DM", $T311, IF(OR(AZ311="Y", AZ311="IR"),$AM311,IF(AZ311="C", IF($BI311="Y", IF($AF311="N/A", $Q311, $AF311), IF($AG311="N/A", $T311,$AG311)))))))</f>
        <v>1</v>
      </c>
      <c r="BS311" s="16">
        <f>IF(BA311="R", $CA311, IF(OR(BA311="P", BA311="T", BA311="N"), 0, IF($C311="DM", $T311, IF(OR(BA311="Y", BA311="IR"),$AM311,IF(BA311="C", IF($BI311="Y", IF($AF311="N/A", $Q311, $AF311), IF($AG311="N/A", $T311,$AG311)))))))</f>
        <v>1</v>
      </c>
      <c r="BT311" s="16">
        <f>IF(BB311="R", $CA311, IF(OR(BB311="P", BB311="T", BB311="N"), 0, IF($C311="DM", $T311, IF(OR(BB311="Y", BB311="IR"),$AM311,IF(BB311="C", IF($BI311="Y", IF($BA311="C", IF($AF311="N/A", $Q311, $AF311), IF($AF311="N/A", $T311, $AM311)), IF($AG311="N/A", $T311,$AG311)))))))</f>
        <v>1</v>
      </c>
      <c r="BU311" s="16">
        <f>IF(BC311="R", $CA311, IF(OR(BC311="P", BC311="T", BC311="N"), 0, IF($C311="DM", $T311, IF(OR(BC311="Y", BC311="IR"),$AM311,IF(BC311="C", IF($BI311="Y", IF($BA311="C", IF($AF311="N/A", $Q311, $AF311), IF($AF311="N/A", $T311, $AM311)), IF($AG311="N/A", $T311,$AG311)))))))</f>
        <v>1</v>
      </c>
      <c r="BV311" s="16">
        <f>IF(BD311="R", $CA311, IF(OR(BD311="P", BD311="T", BD311="N"), 0, IF($C311="DM", $T311, IF(OR(BD311="Y", BD311="IR"),$AM311,IF(BD311="C", IF($BI311="Y", IF($BA311="C", IF($AF311="N/A", $Q311, $AF311), IF($AF311="N/A", $T311, $AM311)), IF($AG311="N/A", $T311,$AG311)))))))</f>
        <v>1</v>
      </c>
      <c r="BW311" s="16">
        <f>IF(BE311="R", $CA311, IF(OR(BE311="P", BE311="T", BE311="N"), 0, IF($C311="DM", $T311, IF(OR(BE311="Y", BE311="IR"),$AM311,IF(BE311="C", IF($BI311="Y", IF($BA311="C", IF($AF311="N/A", $Q311, $AF311), IF($AF311="N/A", $T311, $AM311)), IF($AG311="N/A", $T311,$AG311)))))))</f>
        <v>1</v>
      </c>
      <c r="BX311" s="16">
        <f>IF(BF311="R", $CA311, IF(OR(BF311="P", BF311="T", BF311="N"), 0, IF($C311="DM", $T311, IF(OR(BF311="Y", BF311="IR"),$AM311,IF(BF311="C", IF($BI311="Y", IF($BA311="C", IF($AF311="N/A", $Q311, $AF311), IF($AF311="N/A", $T311, $AM311)), IF($AG311="N/A", $T311,$AG311)))))))</f>
        <v>1</v>
      </c>
      <c r="BY311" s="16">
        <f>IF(BG311="R", $CA311, IF(OR(BG311="P", BG311="T", BG311="N"), 0, IF($C311="DM", $T311, IF(OR(BG311="Y", BG311="IR"),$AM311,IF(BG311="C", IF($BI311="Y", IF($BA311="C", IF($AF311="N/A", $Q311, $AF311), IF($AF311="N/A", $T311, $AM311)), IF($AG311="N/A", $T311,$AG311)))))))</f>
        <v>1</v>
      </c>
      <c r="BZ311" s="16">
        <f>IF(BH311="R", $CA311, IF(OR(BH311="P", BH311="T", BH311="N"), 0, IF($C311="DM", $T311, IF(OR(BH311="Y", BH311="IR"),$AM311,IF(BH311="C", IF($BI311="Y", IF($BA311="C", IF($AF311="N/A", $Q311, $AF311), IF($AF311="N/A", $T311, $AM311)), IF($AG311="N/A", $T311,$AG311)))))))</f>
        <v>1</v>
      </c>
      <c r="CA311" s="15" t="s">
        <v>75</v>
      </c>
      <c r="CB311" s="16">
        <f>BZ311</f>
        <v>1</v>
      </c>
      <c r="CC311" s="15" t="str">
        <f>IF(OR($BH311="T", $BH311="R"), 0, IF($BH311="C", IF($BI311="Y", IF($BA311="C", 0, IF(AF311="N/A", Q311-T311, AF311-AG311)), IF($AF311="N/A", U311, AH311)), AN311))</f>
        <v>N/A</v>
      </c>
      <c r="CD311" s="15" t="str">
        <f>IF(OR($BH311="T", $BH311="R"), 0, IF($BH311="C", IF($BI311="Y", 0, IF($AF311="N/A", V311, AI311)), AO311))</f>
        <v>N/A</v>
      </c>
      <c r="CE311" s="15" t="str">
        <f>IF(OR($BH311="T", $BH311="R"), 0, IF($BH311="C", IF($BI311="Y", 0, IF($AF311="N/A", W311, AJ311)), AP311))</f>
        <v>N/A</v>
      </c>
      <c r="CF311" s="15" t="str">
        <f>IF(OR($BH311="T", $BH311="R"), 0, IF($BH311="C", IF($BI311="Y", 0, IF($AF311="N/A", X311, AK311)), AQ311))</f>
        <v>N/A</v>
      </c>
    </row>
    <row r="312" spans="1:85" x14ac:dyDescent="0.25">
      <c r="A312" s="14">
        <v>5529</v>
      </c>
      <c r="B312" s="15" t="s">
        <v>2073</v>
      </c>
      <c r="C312" s="15" t="s">
        <v>67</v>
      </c>
      <c r="D312" s="15" t="s">
        <v>54</v>
      </c>
      <c r="E312" s="15">
        <f>VLOOKUP(B312, 'Rookie Year'!$A$2:$B$55679,2,FALSE)</f>
        <v>2020</v>
      </c>
      <c r="F312" s="15">
        <v>2024</v>
      </c>
      <c r="G312" s="15" t="s">
        <v>42</v>
      </c>
      <c r="H312" s="15" t="s">
        <v>1928</v>
      </c>
      <c r="I312" s="16">
        <v>1</v>
      </c>
      <c r="J312" s="15">
        <v>1</v>
      </c>
      <c r="K312" s="17">
        <f>IF(AND(G312&lt;&gt;"N",R312="N/A"), IF(I312&lt;4, 0, 0.25),IF(I312=1, IF(J312=1,0.25, 0.25), IF(I312&lt;13, 0.25, IF(I312&lt;26, 0.4, IF(I312&lt;51, 0.6, 0.75)))))</f>
        <v>0.25</v>
      </c>
      <c r="L312" s="16">
        <f>I312-M312</f>
        <v>0</v>
      </c>
      <c r="M312" s="16">
        <f>ROUNDUP(I312*K312,0)</f>
        <v>1</v>
      </c>
      <c r="N312" s="16">
        <f>M312*J312</f>
        <v>1</v>
      </c>
      <c r="O312" s="16">
        <v>0</v>
      </c>
      <c r="P312" s="16">
        <v>0</v>
      </c>
      <c r="Q312" s="16">
        <f>N312-O312-P312</f>
        <v>1</v>
      </c>
      <c r="R312" s="15" t="s">
        <v>75</v>
      </c>
      <c r="S312" s="15">
        <f>IF(R312="N/A", J312-($B$1-F312), J312-($B$1-R312))</f>
        <v>1</v>
      </c>
      <c r="T312" s="16">
        <f>IF($S312&lt;1, "N/A", $M312)</f>
        <v>1</v>
      </c>
      <c r="U312" s="16" t="str">
        <f>IF($S312&lt;2, "N/A", $M312)</f>
        <v>N/A</v>
      </c>
      <c r="V312" s="16" t="str">
        <f>IF($S312&lt;3, "N/A", $M312)</f>
        <v>N/A</v>
      </c>
      <c r="W312" s="16" t="str">
        <f>IF($S312&lt;4, "N/A", $M312)</f>
        <v>N/A</v>
      </c>
      <c r="X312" s="16" t="str">
        <f>IF($S312&lt;5, "N/A", $M312)</f>
        <v>N/A</v>
      </c>
      <c r="Y312" s="15" t="str">
        <f>IF(SUM(T312:X312)&lt;&gt;Q312, "CHECK", "OK")</f>
        <v>OK</v>
      </c>
      <c r="Z312" s="15" t="str">
        <f>IF(F312=$B$1, "No", IF(S312=1, "Yes", "No"))</f>
        <v>No</v>
      </c>
      <c r="AA312" s="18" t="str">
        <f>IF(C312="DM", "N/A", IF(Z312="No","N/A",VLOOKUP(B312,'Extension List'!$A$3:$R$1972,18,FALSE)))</f>
        <v>N/A</v>
      </c>
      <c r="AB312" s="15" t="str">
        <f>IF(C312="DM", "N/A", IF(Z312="No","N/A",VLOOKUP(B312,'Extension List'!$A$3:$T$1972,20,FALSE)))</f>
        <v>N/A</v>
      </c>
      <c r="AC312" s="15" t="str">
        <f>IF(AA312="N/A", "N/A", 0)</f>
        <v>N/A</v>
      </c>
      <c r="AD312" s="16" t="str">
        <f>IF(AE312="N/A", "N/A", AA312-AE312)</f>
        <v>N/A</v>
      </c>
      <c r="AE312" s="16" t="str">
        <f>IF(AA312="N/A", "N/A", IF(AC312&gt;0, IF(AA312&lt;13, ROUNDUP(0.25*AA312,0), IF(AA312&lt;26, ROUNDUP(0.4*AA312,0), IF(AA312&lt;51, ROUNDUP(0.6*AA312,0), ROUNDUP(0.75*AA312,0)))), "N/A"))</f>
        <v>N/A</v>
      </c>
      <c r="AF312" s="16" t="str">
        <f>IF(AD312="N/A","N/A", (AE312*AC312)+Q312)</f>
        <v>N/A</v>
      </c>
      <c r="AG312" s="16" t="str">
        <f>IF($AF312="N/A", "N/A", "TBC")</f>
        <v>N/A</v>
      </c>
      <c r="AH312" s="16" t="str">
        <f>IF($AF312="N/A", "N/A", "TBC")</f>
        <v>N/A</v>
      </c>
      <c r="AI312" s="16" t="str">
        <f>IF($AF312="N/A","N/A",IF(AC312&gt;1,"TBC","N/A"))</f>
        <v>N/A</v>
      </c>
      <c r="AJ312" s="16" t="str">
        <f>IF($AF312="N/A","N/A",IF(AC312&gt;2,"TBC","N/A"))</f>
        <v>N/A</v>
      </c>
      <c r="AK312" s="16" t="str">
        <f>IF($AF312="N/A","N/A",IF(AC312&gt;3,"TBC","N/A"))</f>
        <v>N/A</v>
      </c>
      <c r="AL312" s="16" t="str">
        <f>IF(AC312="N/A","N/A",IF(AC312&gt;0,IF(SUM(AG312:AK312)&lt;&gt;AF312,"CHECK","OK"),"N/A"))</f>
        <v>N/A</v>
      </c>
      <c r="AM312" s="16">
        <f>IF(AD312="N/A", L312+T312, L312+AG312)</f>
        <v>1</v>
      </c>
      <c r="AN312" s="16" t="str">
        <f>IF(AD312="N/A", IF(U312="N/A", "N/A", L312+U312), AD312+AH312)</f>
        <v>N/A</v>
      </c>
      <c r="AO312" s="16" t="str">
        <f>IF(AD312="N/A", IF(V312="N/A", "N/A", L312+V312), IF(AI312="N/A", "N/A", AD312+AI312))</f>
        <v>N/A</v>
      </c>
      <c r="AP312" s="16" t="str">
        <f>IF(AD312="N/A", IF(W312="N/A", "N/A", L312+W312), IF(AJ312="N/A", "N/A", AD312+AJ312))</f>
        <v>N/A</v>
      </c>
      <c r="AQ312" s="16" t="str">
        <f>IF(AD312="N/A", IF(X312="N/A", "N/A", L312+X312), IF(AK312="N/A", "N/A", AD312+AK312))</f>
        <v>N/A</v>
      </c>
      <c r="AR312" s="15" t="s">
        <v>40</v>
      </c>
      <c r="AS312" s="15" t="s">
        <v>48</v>
      </c>
      <c r="AT312" s="15" t="s">
        <v>48</v>
      </c>
      <c r="AU312" s="15" t="s">
        <v>48</v>
      </c>
      <c r="AV312" s="15" t="s">
        <v>48</v>
      </c>
      <c r="AW312" s="15" t="s">
        <v>48</v>
      </c>
      <c r="AX312" s="15" t="s">
        <v>48</v>
      </c>
      <c r="AY312" s="15" t="s">
        <v>48</v>
      </c>
      <c r="AZ312" s="15" t="s">
        <v>48</v>
      </c>
      <c r="BA312" s="15" t="s">
        <v>48</v>
      </c>
      <c r="BB312" s="15" t="s">
        <v>48</v>
      </c>
      <c r="BC312" s="15" t="s">
        <v>48</v>
      </c>
      <c r="BD312" s="15" t="s">
        <v>48</v>
      </c>
      <c r="BE312" s="15" t="s">
        <v>48</v>
      </c>
      <c r="BF312" s="15" t="s">
        <v>48</v>
      </c>
      <c r="BG312" s="15" t="s">
        <v>48</v>
      </c>
      <c r="BH312" s="15" t="s">
        <v>48</v>
      </c>
      <c r="BJ312" s="16">
        <f>IF(AR312="R", $CA312, IF(OR(AR312="P", AR312="T", AR312="N"), 0, IF($C312="DM", $T312, IF(OR(AR312="Y", AR312="IR"),$AM312,IF(AR312="C", IF($BI312="Y", IF($AF312="N/A", $Q312, $AF312), IF($AG312="N/A", $T312,$AG312)))))))</f>
        <v>1</v>
      </c>
      <c r="BK312" s="16">
        <f>IF(AS312="R", $CA312, IF(OR(AS312="P", AS312="T", AS312="N"), 0, IF($C312="DM", $T312, IF(OR(AS312="Y", AS312="IR"),$AM312,IF(AS312="C", IF($BI312="Y", IF($AF312="N/A", $Q312, $AF312), IF($AG312="N/A", $T312,$AG312)))))))</f>
        <v>1</v>
      </c>
      <c r="BL312" s="16">
        <f>IF(AT312="R", $CA312, IF(OR(AT312="P", AT312="T", AT312="N"), 0, IF($C312="DM", $T312, IF(OR(AT312="Y", AT312="IR"),$AM312,IF(AT312="C", IF($BI312="Y", IF($AF312="N/A", $Q312, $AF312), IF($AG312="N/A", $T312,$AG312)))))))</f>
        <v>1</v>
      </c>
      <c r="BM312" s="16">
        <f>IF(AU312="R", $CA312, IF(OR(AU312="P", AU312="T", AU312="N"), 0, IF($C312="DM", $T312, IF(OR(AU312="Y", AU312="IR"),$AM312,IF(AU312="C", IF($BI312="Y", IF($AF312="N/A", $Q312, $AF312), IF($AG312="N/A", $T312,$AG312)))))))</f>
        <v>1</v>
      </c>
      <c r="BN312" s="16">
        <f>IF(AV312="R", $CA312, IF(OR(AV312="P", AV312="T", AV312="N"), 0, IF($C312="DM", $T312, IF(OR(AV312="Y", AV312="IR"),$AM312,IF(AV312="C", IF($BI312="Y", IF($AF312="N/A", $Q312, $AF312), IF($AG312="N/A", $T312,$AG312)))))))</f>
        <v>1</v>
      </c>
      <c r="BO312" s="16">
        <f>IF(AW312="R", $CA312, IF(OR(AW312="P", AW312="T", AW312="N"), 0, IF($C312="DM", $T312, IF(OR(AW312="Y", AW312="IR"),$AM312,IF(AW312="C", IF($BI312="Y", IF($AF312="N/A", $Q312, $AF312), IF($AG312="N/A", $T312,$AG312)))))))</f>
        <v>1</v>
      </c>
      <c r="BP312" s="16">
        <f>IF(AX312="R", $CA312, IF(OR(AX312="P", AX312="T", AX312="N"), 0, IF($C312="DM", $T312, IF(OR(AX312="Y", AX312="IR"),$AM312,IF(AX312="C", IF($BI312="Y", IF($AF312="N/A", $Q312, $AF312), IF($AG312="N/A", $T312,$AG312)))))))</f>
        <v>1</v>
      </c>
      <c r="BQ312" s="16">
        <f>IF(AY312="R", $CA312, IF(OR(AY312="P", AY312="T", AY312="N"), 0, IF($C312="DM", $T312, IF(OR(AY312="Y", AY312="IR"),$AM312,IF(AY312="C", IF($BI312="Y", IF($AF312="N/A", $Q312, $AF312), IF($AG312="N/A", $T312,$AG312)))))))</f>
        <v>1</v>
      </c>
      <c r="BR312" s="16">
        <f>IF(AZ312="R", $CA312, IF(OR(AZ312="P", AZ312="T", AZ312="N"), 0, IF($C312="DM", $T312, IF(OR(AZ312="Y", AZ312="IR"),$AM312,IF(AZ312="C", IF($BI312="Y", IF($AF312="N/A", $Q312, $AF312), IF($AG312="N/A", $T312,$AG312)))))))</f>
        <v>1</v>
      </c>
      <c r="BS312" s="16">
        <f>IF(BA312="R", $CA312, IF(OR(BA312="P", BA312="T", BA312="N"), 0, IF($C312="DM", $T312, IF(OR(BA312="Y", BA312="IR"),$AM312,IF(BA312="C", IF($BI312="Y", IF($AF312="N/A", $Q312, $AF312), IF($AG312="N/A", $T312,$AG312)))))))</f>
        <v>1</v>
      </c>
      <c r="BT312" s="16">
        <f>IF(BB312="R", $CA312, IF(OR(BB312="P", BB312="T", BB312="N"), 0, IF($C312="DM", $T312, IF(OR(BB312="Y", BB312="IR"),$AM312,IF(BB312="C", IF($BI312="Y", IF($BA312="C", IF($AF312="N/A", $Q312, $AF312), IF($AF312="N/A", $T312, $AM312)), IF($AG312="N/A", $T312,$AG312)))))))</f>
        <v>1</v>
      </c>
      <c r="BU312" s="16">
        <f>IF(BC312="R", $CA312, IF(OR(BC312="P", BC312="T", BC312="N"), 0, IF($C312="DM", $T312, IF(OR(BC312="Y", BC312="IR"),$AM312,IF(BC312="C", IF($BI312="Y", IF($BA312="C", IF($AF312="N/A", $Q312, $AF312), IF($AF312="N/A", $T312, $AM312)), IF($AG312="N/A", $T312,$AG312)))))))</f>
        <v>1</v>
      </c>
      <c r="BV312" s="16">
        <f>IF(BD312="R", $CA312, IF(OR(BD312="P", BD312="T", BD312="N"), 0, IF($C312="DM", $T312, IF(OR(BD312="Y", BD312="IR"),$AM312,IF(BD312="C", IF($BI312="Y", IF($BA312="C", IF($AF312="N/A", $Q312, $AF312), IF($AF312="N/A", $T312, $AM312)), IF($AG312="N/A", $T312,$AG312)))))))</f>
        <v>1</v>
      </c>
      <c r="BW312" s="16">
        <f>IF(BE312="R", $CA312, IF(OR(BE312="P", BE312="T", BE312="N"), 0, IF($C312="DM", $T312, IF(OR(BE312="Y", BE312="IR"),$AM312,IF(BE312="C", IF($BI312="Y", IF($BA312="C", IF($AF312="N/A", $Q312, $AF312), IF($AF312="N/A", $T312, $AM312)), IF($AG312="N/A", $T312,$AG312)))))))</f>
        <v>1</v>
      </c>
      <c r="BX312" s="16">
        <f>IF(BF312="R", $CA312, IF(OR(BF312="P", BF312="T", BF312="N"), 0, IF($C312="DM", $T312, IF(OR(BF312="Y", BF312="IR"),$AM312,IF(BF312="C", IF($BI312="Y", IF($BA312="C", IF($AF312="N/A", $Q312, $AF312), IF($AF312="N/A", $T312, $AM312)), IF($AG312="N/A", $T312,$AG312)))))))</f>
        <v>1</v>
      </c>
      <c r="BY312" s="16">
        <f>IF(BG312="R", $CA312, IF(OR(BG312="P", BG312="T", BG312="N"), 0, IF($C312="DM", $T312, IF(OR(BG312="Y", BG312="IR"),$AM312,IF(BG312="C", IF($BI312="Y", IF($BA312="C", IF($AF312="N/A", $Q312, $AF312), IF($AF312="N/A", $T312, $AM312)), IF($AG312="N/A", $T312,$AG312)))))))</f>
        <v>1</v>
      </c>
      <c r="BZ312" s="16">
        <f>IF(BH312="R", $CA312, IF(OR(BH312="P", BH312="T", BH312="N"), 0, IF($C312="DM", $T312, IF(OR(BH312="Y", BH312="IR"),$AM312,IF(BH312="C", IF($BI312="Y", IF($BA312="C", IF($AF312="N/A", $Q312, $AF312), IF($AF312="N/A", $T312, $AM312)), IF($AG312="N/A", $T312,$AG312)))))))</f>
        <v>1</v>
      </c>
      <c r="CA312" s="15" t="s">
        <v>75</v>
      </c>
      <c r="CB312" s="16">
        <f>BZ312</f>
        <v>1</v>
      </c>
      <c r="CC312" s="15" t="str">
        <f>IF(OR($BH312="T", $BH312="R"), 0, IF($BH312="C", IF($BI312="Y", IF($BA312="C", 0, IF(AF312="N/A", Q312-T312, AF312-AG312)), IF($AF312="N/A", U312, AH312)), AN312))</f>
        <v>N/A</v>
      </c>
      <c r="CD312" s="15" t="str">
        <f>IF(OR($BH312="T", $BH312="R"), 0, IF($BH312="C", IF($BI312="Y", 0, IF($AF312="N/A", V312, AI312)), AO312))</f>
        <v>N/A</v>
      </c>
      <c r="CE312" s="15" t="str">
        <f>IF(OR($BH312="T", $BH312="R"), 0, IF($BH312="C", IF($BI312="Y", 0, IF($AF312="N/A", W312, AJ312)), AP312))</f>
        <v>N/A</v>
      </c>
      <c r="CF312" s="15" t="str">
        <f>IF(OR($BH312="T", $BH312="R"), 0, IF($BH312="C", IF($BI312="Y", 0, IF($AF312="N/A", X312, AK312)), AQ312))</f>
        <v>N/A</v>
      </c>
      <c r="CG312" t="str">
        <f>IF(AC312="N/A", "S:"&amp;L312&amp;" G:"&amp;M312&amp;" GR:"&amp;Q312, IF(AC312=0, "S:"&amp;L312&amp;" G:"&amp;M312&amp;" GR:"&amp;Q312, "S:"&amp;L312&amp;"/"&amp;AD312&amp;" G:"&amp;AE312&amp;" GR:"&amp;AF312))</f>
        <v>S:0 G:1 GR:1</v>
      </c>
    </row>
    <row r="313" spans="1:85" x14ac:dyDescent="0.25">
      <c r="A313" s="14">
        <v>5231</v>
      </c>
      <c r="B313" s="15" t="s">
        <v>2822</v>
      </c>
      <c r="C313" s="15" t="s">
        <v>67</v>
      </c>
      <c r="D313" s="15" t="s">
        <v>54</v>
      </c>
      <c r="E313" s="15">
        <f>VLOOKUP(B313, 'Rookie Year'!$A$2:$B$55679,2,FALSE)</f>
        <v>2023</v>
      </c>
      <c r="F313" s="15">
        <v>2023</v>
      </c>
      <c r="G313" s="15" t="s">
        <v>40</v>
      </c>
      <c r="H313" s="15" t="s">
        <v>2217</v>
      </c>
      <c r="I313" s="16">
        <v>1</v>
      </c>
      <c r="J313" s="15">
        <v>3</v>
      </c>
      <c r="K313" s="17">
        <f>IF(AND(G313&lt;&gt;"N",R313="N/A"), IF(I313&lt;4, 0, 0.25),IF(I313=1, IF(J313=1,0.25, 0.25), IF(I313&lt;13, 0.25, IF(I313&lt;26, 0.4, IF(I313&lt;51, 0.6, 0.75)))))</f>
        <v>0</v>
      </c>
      <c r="L313" s="16">
        <f>I313-M313</f>
        <v>1</v>
      </c>
      <c r="M313" s="16">
        <f>ROUNDUP(I313*K313,0)</f>
        <v>0</v>
      </c>
      <c r="N313" s="16">
        <f>M313*J313</f>
        <v>0</v>
      </c>
      <c r="O313" s="16">
        <v>0</v>
      </c>
      <c r="P313" s="16">
        <v>0</v>
      </c>
      <c r="Q313" s="16">
        <f>N313-O313-P313</f>
        <v>0</v>
      </c>
      <c r="R313" s="15" t="s">
        <v>75</v>
      </c>
      <c r="S313" s="15">
        <f>IF(R313="N/A", J313-($B$1-F313), J313-($B$1-R313))</f>
        <v>2</v>
      </c>
      <c r="T313" s="16">
        <v>0</v>
      </c>
      <c r="U313" s="16">
        <v>0</v>
      </c>
      <c r="V313" s="16" t="str">
        <f>IF($S313&lt;3, "N/A", $M313)</f>
        <v>N/A</v>
      </c>
      <c r="W313" s="16" t="str">
        <f>IF($S313&lt;4, "N/A", $M313)</f>
        <v>N/A</v>
      </c>
      <c r="X313" s="16" t="str">
        <f>IF($S313&lt;5, "N/A", $M313)</f>
        <v>N/A</v>
      </c>
      <c r="Y313" s="15" t="str">
        <f>IF(SUM(T313:X313)&lt;&gt;Q313, "CHECK", "OK")</f>
        <v>OK</v>
      </c>
      <c r="Z313" s="15" t="str">
        <f>IF(F313=$B$1, "No", IF(S313=1, "Yes", "No"))</f>
        <v>No</v>
      </c>
      <c r="AA313" s="18" t="str">
        <f>IF(C313="DM", "N/A", IF(Z313="No","N/A",VLOOKUP(B313,'Extension List'!$A$3:$R$1972,18,FALSE)))</f>
        <v>N/A</v>
      </c>
      <c r="AB313" s="15" t="str">
        <f>IF(C313="DM", "N/A", IF(Z313="No","N/A",VLOOKUP(B313,'Extension List'!$A$3:$T$1972,20,FALSE)))</f>
        <v>N/A</v>
      </c>
      <c r="AC313" s="15" t="str">
        <f>IF(AA313="N/A", "N/A", 0)</f>
        <v>N/A</v>
      </c>
      <c r="AD313" s="16" t="str">
        <f>IF(AE313="N/A", "N/A", AA313-AE313)</f>
        <v>N/A</v>
      </c>
      <c r="AE313" s="16" t="str">
        <f>IF(AA313="N/A", "N/A", IF(AC313&gt;0, IF(AA313&lt;13, ROUNDUP(0.25*AA313,0), IF(AA313&lt;26, ROUNDUP(0.4*AA313,0), IF(AA313&lt;51, ROUNDUP(0.6*AA313,0), ROUNDUP(0.75*AA313,0)))), "N/A"))</f>
        <v>N/A</v>
      </c>
      <c r="AF313" s="16" t="str">
        <f>IF(AD313="N/A","N/A", (AE313*AC313)+Q313)</f>
        <v>N/A</v>
      </c>
      <c r="AG313" s="16" t="str">
        <f>IF($AF313="N/A", "N/A", "TBC")</f>
        <v>N/A</v>
      </c>
      <c r="AH313" s="16" t="str">
        <f>IF($AF313="N/A", "N/A", "TBC")</f>
        <v>N/A</v>
      </c>
      <c r="AI313" s="16" t="str">
        <f>IF($AF313="N/A","N/A",IF(AC313&gt;1,"TBC","N/A"))</f>
        <v>N/A</v>
      </c>
      <c r="AJ313" s="16" t="str">
        <f>IF($AF313="N/A","N/A",IF(AC313&gt;2,"TBC","N/A"))</f>
        <v>N/A</v>
      </c>
      <c r="AK313" s="16" t="str">
        <f>IF($AF313="N/A","N/A",IF(AC313&gt;3,"TBC","N/A"))</f>
        <v>N/A</v>
      </c>
      <c r="AL313" s="16" t="str">
        <f>IF(AC313="N/A","N/A",IF(AC313&gt;0,IF(SUM(AG313:AK313)&lt;&gt;AF313,"CHECK","OK"),"N/A"))</f>
        <v>N/A</v>
      </c>
      <c r="AM313" s="16">
        <f>IF(AD313="N/A", L313+T313, L313+AG313)</f>
        <v>1</v>
      </c>
      <c r="AN313" s="16">
        <f>IF(AD313="N/A", IF(U313="N/A", "N/A", L313+U313), AD313+AH313)</f>
        <v>1</v>
      </c>
      <c r="AO313" s="16" t="str">
        <f>IF(AD313="N/A", IF(V313="N/A", "N/A", L313+V313), IF(AI313="N/A", "N/A", AD313+AI313))</f>
        <v>N/A</v>
      </c>
      <c r="AP313" s="16" t="str">
        <f>IF(AD313="N/A", IF(W313="N/A", "N/A", L313+W313), IF(AJ313="N/A", "N/A", AD313+AJ313))</f>
        <v>N/A</v>
      </c>
      <c r="AQ313" s="16" t="str">
        <f>IF(AD313="N/A", IF(X313="N/A", "N/A", L313+X313), IF(AK313="N/A", "N/A", AD313+AK313))</f>
        <v>N/A</v>
      </c>
      <c r="AR313" s="15" t="s">
        <v>40</v>
      </c>
      <c r="AS313" s="15" t="s">
        <v>40</v>
      </c>
      <c r="AT313" s="15" t="s">
        <v>40</v>
      </c>
      <c r="AU313" s="15" t="s">
        <v>40</v>
      </c>
      <c r="AV313" s="15" t="s">
        <v>40</v>
      </c>
      <c r="AW313" s="15" t="s">
        <v>40</v>
      </c>
      <c r="AX313" s="15" t="s">
        <v>40</v>
      </c>
      <c r="AY313" s="15" t="s">
        <v>40</v>
      </c>
      <c r="AZ313" s="15" t="s">
        <v>40</v>
      </c>
      <c r="BA313" s="15" t="s">
        <v>40</v>
      </c>
      <c r="BB313" s="15" t="s">
        <v>40</v>
      </c>
      <c r="BC313" s="15" t="s">
        <v>40</v>
      </c>
      <c r="BD313" s="15" t="s">
        <v>40</v>
      </c>
      <c r="BE313" s="15" t="s">
        <v>40</v>
      </c>
      <c r="BF313" s="15" t="s">
        <v>40</v>
      </c>
      <c r="BG313" s="15" t="s">
        <v>40</v>
      </c>
      <c r="BH313" s="15" t="s">
        <v>40</v>
      </c>
      <c r="BI313" s="15"/>
      <c r="BJ313" s="16">
        <f>IF(AR313="R", $CA313, IF(OR(AR313="P", AR313="T", AR313="N"), 0, IF($C313="DM", $T313, IF(OR(AR313="Y", AR313="IR"),$AM313,IF(AR313="C", IF($BI313="Y", IF($AF313="N/A", $Q313, $AF313), IF($AG313="N/A", $T313,$AG313)))))))</f>
        <v>1</v>
      </c>
      <c r="BK313" s="16">
        <f>IF(AS313="R", $CA313, IF(OR(AS313="P", AS313="T", AS313="N"), 0, IF($C313="DM", $T313, IF(OR(AS313="Y", AS313="IR"),$AM313,IF(AS313="C", IF($BI313="Y", IF($AF313="N/A", $Q313, $AF313), IF($AG313="N/A", $T313,$AG313)))))))</f>
        <v>1</v>
      </c>
      <c r="BL313" s="16">
        <f>IF(AT313="R", $CA313, IF(OR(AT313="P", AT313="T", AT313="N"), 0, IF($C313="DM", $T313, IF(OR(AT313="Y", AT313="IR"),$AM313,IF(AT313="C", IF($BI313="Y", IF($AF313="N/A", $Q313, $AF313), IF($AG313="N/A", $T313,$AG313)))))))</f>
        <v>1</v>
      </c>
      <c r="BM313" s="16">
        <f>IF(AU313="R", $CA313, IF(OR(AU313="P", AU313="T", AU313="N"), 0, IF($C313="DM", $T313, IF(OR(AU313="Y", AU313="IR"),$AM313,IF(AU313="C", IF($BI313="Y", IF($AF313="N/A", $Q313, $AF313), IF($AG313="N/A", $T313,$AG313)))))))</f>
        <v>1</v>
      </c>
      <c r="BN313" s="16">
        <f>IF(AV313="R", $CA313, IF(OR(AV313="P", AV313="T", AV313="N"), 0, IF($C313="DM", $T313, IF(OR(AV313="Y", AV313="IR"),$AM313,IF(AV313="C", IF($BI313="Y", IF($AF313="N/A", $Q313, $AF313), IF($AG313="N/A", $T313,$AG313)))))))</f>
        <v>1</v>
      </c>
      <c r="BO313" s="16">
        <f>IF(AW313="R", $CA313, IF(OR(AW313="P", AW313="T", AW313="N"), 0, IF($C313="DM", $T313, IF(OR(AW313="Y", AW313="IR"),$AM313,IF(AW313="C", IF($BI313="Y", IF($AF313="N/A", $Q313, $AF313), IF($AG313="N/A", $T313,$AG313)))))))</f>
        <v>1</v>
      </c>
      <c r="BP313" s="16">
        <f>IF(AX313="R", $CA313, IF(OR(AX313="P", AX313="T", AX313="N"), 0, IF($C313="DM", $T313, IF(OR(AX313="Y", AX313="IR"),$AM313,IF(AX313="C", IF($BI313="Y", IF($AF313="N/A", $Q313, $AF313), IF($AG313="N/A", $T313,$AG313)))))))</f>
        <v>1</v>
      </c>
      <c r="BQ313" s="16">
        <f>IF(AY313="R", $CA313, IF(OR(AY313="P", AY313="T", AY313="N"), 0, IF($C313="DM", $T313, IF(OR(AY313="Y", AY313="IR"),$AM313,IF(AY313="C", IF($BI313="Y", IF($AF313="N/A", $Q313, $AF313), IF($AG313="N/A", $T313,$AG313)))))))</f>
        <v>1</v>
      </c>
      <c r="BR313" s="16">
        <f>IF(AZ313="R", $CA313, IF(OR(AZ313="P", AZ313="T", AZ313="N"), 0, IF($C313="DM", $T313, IF(OR(AZ313="Y", AZ313="IR"),$AM313,IF(AZ313="C", IF($BI313="Y", IF($AF313="N/A", $Q313, $AF313), IF($AG313="N/A", $T313,$AG313)))))))</f>
        <v>1</v>
      </c>
      <c r="BS313" s="16">
        <f>IF(BA313="R", $CA313, IF(OR(BA313="P", BA313="T", BA313="N"), 0, IF($C313="DM", $T313, IF(OR(BA313="Y", BA313="IR"),$AM313,IF(BA313="C", IF($BI313="Y", IF($AF313="N/A", $Q313, $AF313), IF($AG313="N/A", $T313,$AG313)))))))</f>
        <v>1</v>
      </c>
      <c r="BT313" s="16">
        <f>IF(BB313="R", $CA313, IF(OR(BB313="P", BB313="T", BB313="N"), 0, IF($C313="DM", $T313, IF(OR(BB313="Y", BB313="IR"),$AM313,IF(BB313="C", IF($BI313="Y", IF($BA313="C", IF($AF313="N/A", $Q313, $AF313), IF($AF313="N/A", $T313, $AM313)), IF($AG313="N/A", $T313,$AG313)))))))</f>
        <v>1</v>
      </c>
      <c r="BU313" s="16">
        <f>IF(BC313="R", $CA313, IF(OR(BC313="P", BC313="T", BC313="N"), 0, IF($C313="DM", $T313, IF(OR(BC313="Y", BC313="IR"),$AM313,IF(BC313="C", IF($BI313="Y", IF($BA313="C", IF($AF313="N/A", $Q313, $AF313), IF($AF313="N/A", $T313, $AM313)), IF($AG313="N/A", $T313,$AG313)))))))</f>
        <v>1</v>
      </c>
      <c r="BV313" s="16">
        <f>IF(BD313="R", $CA313, IF(OR(BD313="P", BD313="T", BD313="N"), 0, IF($C313="DM", $T313, IF(OR(BD313="Y", BD313="IR"),$AM313,IF(BD313="C", IF($BI313="Y", IF($BA313="C", IF($AF313="N/A", $Q313, $AF313), IF($AF313="N/A", $T313, $AM313)), IF($AG313="N/A", $T313,$AG313)))))))</f>
        <v>1</v>
      </c>
      <c r="BW313" s="16">
        <f>IF(BE313="R", $CA313, IF(OR(BE313="P", BE313="T", BE313="N"), 0, IF($C313="DM", $T313, IF(OR(BE313="Y", BE313="IR"),$AM313,IF(BE313="C", IF($BI313="Y", IF($BA313="C", IF($AF313="N/A", $Q313, $AF313), IF($AF313="N/A", $T313, $AM313)), IF($AG313="N/A", $T313,$AG313)))))))</f>
        <v>1</v>
      </c>
      <c r="BX313" s="16">
        <f>IF(BF313="R", $CA313, IF(OR(BF313="P", BF313="T", BF313="N"), 0, IF($C313="DM", $T313, IF(OR(BF313="Y", BF313="IR"),$AM313,IF(BF313="C", IF($BI313="Y", IF($BA313="C", IF($AF313="N/A", $Q313, $AF313), IF($AF313="N/A", $T313, $AM313)), IF($AG313="N/A", $T313,$AG313)))))))</f>
        <v>1</v>
      </c>
      <c r="BY313" s="16">
        <f>IF(BG313="R", $CA313, IF(OR(BG313="P", BG313="T", BG313="N"), 0, IF($C313="DM", $T313, IF(OR(BG313="Y", BG313="IR"),$AM313,IF(BG313="C", IF($BI313="Y", IF($BA313="C", IF($AF313="N/A", $Q313, $AF313), IF($AF313="N/A", $T313, $AM313)), IF($AG313="N/A", $T313,$AG313)))))))</f>
        <v>1</v>
      </c>
      <c r="BZ313" s="16">
        <f>IF(BH313="R", $CA313, IF(OR(BH313="P", BH313="T", BH313="N"), 0, IF($C313="DM", $T313, IF(OR(BH313="Y", BH313="IR"),$AM313,IF(BH313="C", IF($BI313="Y", IF($BA313="C", IF($AF313="N/A", $Q313, $AF313), IF($AF313="N/A", $T313, $AM313)), IF($AG313="N/A", $T313,$AG313)))))))</f>
        <v>1</v>
      </c>
      <c r="CA313" s="15" t="s">
        <v>75</v>
      </c>
      <c r="CB313" s="16">
        <f>BZ313</f>
        <v>1</v>
      </c>
      <c r="CC313" s="15">
        <f>IF(OR($BH313="T", $BH313="R"), 0, IF($BH313="C", IF($BI313="Y", IF($BA313="C", 0, IF(AF313="N/A", Q313-T313, AF313-AG313)), IF($AF313="N/A", U313, AH313)), AN313))</f>
        <v>1</v>
      </c>
      <c r="CD313" s="15" t="str">
        <f>IF(OR($BH313="T", $BH313="R"), 0, IF($BH313="C", IF($BI313="Y", 0, IF($AF313="N/A", V313, AI313)), AO313))</f>
        <v>N/A</v>
      </c>
      <c r="CE313" s="15" t="str">
        <f>IF(OR($BH313="T", $BH313="R"), 0, IF($BH313="C", IF($BI313="Y", 0, IF($AF313="N/A", W313, AJ313)), AP313))</f>
        <v>N/A</v>
      </c>
      <c r="CF313" s="15" t="str">
        <f>IF(OR($BH313="T", $BH313="R"), 0, IF($BH313="C", IF($BI313="Y", 0, IF($AF313="N/A", X313, AK313)), AQ313))</f>
        <v>N/A</v>
      </c>
      <c r="CG313" t="str">
        <f>IF(AC313="N/A", "S:"&amp;L313&amp;" G:"&amp;M313&amp;" GR:"&amp;Q313, IF(AC313=0, "S:"&amp;L313&amp;" G:"&amp;M313&amp;" GR:"&amp;Q313, "S:"&amp;L313&amp;"/"&amp;AD313&amp;" G:"&amp;AE313&amp;" GR:"&amp;AF313))</f>
        <v>S:1 G:0 GR:0</v>
      </c>
    </row>
    <row r="314" spans="1:85" x14ac:dyDescent="0.25">
      <c r="A314" s="14">
        <v>5622</v>
      </c>
      <c r="B314" s="15" t="s">
        <v>2971</v>
      </c>
      <c r="C314" s="15" t="s">
        <v>67</v>
      </c>
      <c r="D314" s="15" t="s">
        <v>54</v>
      </c>
      <c r="E314" s="15">
        <f>VLOOKUP(B314, 'Rookie Year'!$A$2:$B$55679,2,FALSE)</f>
        <v>2024</v>
      </c>
      <c r="F314" s="15">
        <v>2024</v>
      </c>
      <c r="G314" s="15" t="s">
        <v>40</v>
      </c>
      <c r="H314" s="15" t="s">
        <v>2175</v>
      </c>
      <c r="I314" s="16">
        <v>3</v>
      </c>
      <c r="J314" s="15">
        <v>4</v>
      </c>
      <c r="K314" s="17">
        <f>IF(AND(G314&lt;&gt;"N",R314="N/A"), IF(I314&lt;4, 0, 0.25),IF(I314=1, IF(J314=1,0.25, 0.25), IF(I314&lt;13, 0.25, IF(I314&lt;26, 0.4, IF(I314&lt;51, 0.6, 0.75)))))</f>
        <v>0</v>
      </c>
      <c r="L314" s="16">
        <f>I314-M314</f>
        <v>3</v>
      </c>
      <c r="M314" s="16">
        <f>ROUNDUP(I314*K314,0)</f>
        <v>0</v>
      </c>
      <c r="N314" s="16">
        <f>M314*J314</f>
        <v>0</v>
      </c>
      <c r="O314" s="16">
        <v>0</v>
      </c>
      <c r="P314" s="16">
        <v>0</v>
      </c>
      <c r="Q314" s="16">
        <f>N314-O314-P314</f>
        <v>0</v>
      </c>
      <c r="R314" s="15" t="s">
        <v>75</v>
      </c>
      <c r="S314" s="15">
        <f>IF(R314="N/A", J314-($B$1-F314), J314-($B$1-R314))</f>
        <v>4</v>
      </c>
      <c r="T314" s="16">
        <f>IF($S314&lt;1, "N/A", $M314)</f>
        <v>0</v>
      </c>
      <c r="U314" s="16">
        <f>IF($S314&lt;2, "N/A", $M314)</f>
        <v>0</v>
      </c>
      <c r="V314" s="16">
        <f>IF($S314&lt;3, "N/A", $M314)</f>
        <v>0</v>
      </c>
      <c r="W314" s="16">
        <f>IF($S314&lt;4, "N/A", $M314)</f>
        <v>0</v>
      </c>
      <c r="X314" s="16" t="str">
        <f>IF($S314&lt;5, "N/A", $M314)</f>
        <v>N/A</v>
      </c>
      <c r="Y314" s="15" t="str">
        <f>IF(SUM(T314:X314)&lt;&gt;Q314, "CHECK", "OK")</f>
        <v>OK</v>
      </c>
      <c r="Z314" s="15" t="str">
        <f>IF(F314=$B$1, "No", IF(S314=1, "Yes", "No"))</f>
        <v>No</v>
      </c>
      <c r="AA314" s="18" t="str">
        <f>IF(C314="DM", "N/A", IF(Z314="No","N/A",VLOOKUP(B314,'Extension List'!$A$3:$R$1972,18,FALSE)))</f>
        <v>N/A</v>
      </c>
      <c r="AB314" s="15" t="str">
        <f>IF(C314="DM", "N/A", IF(Z314="No","N/A",VLOOKUP(B314,'Extension List'!$A$3:$T$1972,20,FALSE)))</f>
        <v>N/A</v>
      </c>
      <c r="AC314" s="15" t="str">
        <f>IF(AA314="N/A", "N/A", 0)</f>
        <v>N/A</v>
      </c>
      <c r="AD314" s="16" t="str">
        <f>IF(AE314="N/A", "N/A", AA314-AE314)</f>
        <v>N/A</v>
      </c>
      <c r="AE314" s="16" t="str">
        <f>IF(AA314="N/A", "N/A", IF(AC314&gt;0, IF(AA314&lt;13, ROUNDUP(0.25*AA314,0), IF(AA314&lt;26, ROUNDUP(0.4*AA314,0), IF(AA314&lt;51, ROUNDUP(0.6*AA314,0), ROUNDUP(0.75*AA314,0)))), "N/A"))</f>
        <v>N/A</v>
      </c>
      <c r="AF314" s="16" t="str">
        <f>IF(AD314="N/A","N/A", (AE314*AC314)+Q314)</f>
        <v>N/A</v>
      </c>
      <c r="AG314" s="16" t="str">
        <f>IF($AF314="N/A", "N/A", "TBC")</f>
        <v>N/A</v>
      </c>
      <c r="AH314" s="16" t="str">
        <f>IF($AF314="N/A", "N/A", "TBC")</f>
        <v>N/A</v>
      </c>
      <c r="AI314" s="16" t="str">
        <f>IF($AF314="N/A","N/A",IF(AC314&gt;1,"TBC","N/A"))</f>
        <v>N/A</v>
      </c>
      <c r="AJ314" s="16" t="str">
        <f>IF($AF314="N/A","N/A",IF(AC314&gt;2,"TBC","N/A"))</f>
        <v>N/A</v>
      </c>
      <c r="AK314" s="16" t="str">
        <f>IF($AF314="N/A","N/A",IF(AC314&gt;3,"TBC","N/A"))</f>
        <v>N/A</v>
      </c>
      <c r="AL314" s="16" t="str">
        <f>IF(AC314="N/A","N/A",IF(AC314&gt;0,IF(SUM(AG314:AK314)&lt;&gt;AF314,"CHECK","OK"),"N/A"))</f>
        <v>N/A</v>
      </c>
      <c r="AM314" s="16">
        <f>IF(AD314="N/A", L314+T314, L314+AG314)</f>
        <v>3</v>
      </c>
      <c r="AN314" s="16">
        <f>IF(AD314="N/A", IF(U314="N/A", "N/A", L314+U314), AD314+AH314)</f>
        <v>3</v>
      </c>
      <c r="AO314" s="16">
        <f>IF(AD314="N/A", IF(V314="N/A", "N/A", L314+V314), IF(AI314="N/A", "N/A", AD314+AI314))</f>
        <v>3</v>
      </c>
      <c r="AP314" s="16">
        <f>IF(AD314="N/A", IF(W314="N/A", "N/A", L314+W314), IF(AJ314="N/A", "N/A", AD314+AJ314))</f>
        <v>3</v>
      </c>
      <c r="AQ314" s="16" t="str">
        <f>IF(AD314="N/A", IF(X314="N/A", "N/A", L314+X314), IF(AK314="N/A", "N/A", AD314+AK314))</f>
        <v>N/A</v>
      </c>
      <c r="AR314" s="15" t="s">
        <v>40</v>
      </c>
      <c r="AS314" s="15" t="s">
        <v>40</v>
      </c>
      <c r="AT314" s="15" t="s">
        <v>40</v>
      </c>
      <c r="AU314" s="15" t="s">
        <v>40</v>
      </c>
      <c r="AV314" s="15" t="s">
        <v>40</v>
      </c>
      <c r="AW314" s="15" t="s">
        <v>40</v>
      </c>
      <c r="AX314" s="15" t="s">
        <v>40</v>
      </c>
      <c r="AY314" s="15" t="s">
        <v>40</v>
      </c>
      <c r="AZ314" s="15" t="s">
        <v>40</v>
      </c>
      <c r="BA314" s="15" t="s">
        <v>40</v>
      </c>
      <c r="BB314" s="15" t="s">
        <v>40</v>
      </c>
      <c r="BC314" s="15" t="s">
        <v>40</v>
      </c>
      <c r="BD314" s="15" t="s">
        <v>40</v>
      </c>
      <c r="BE314" s="15" t="s">
        <v>40</v>
      </c>
      <c r="BF314" s="15" t="s">
        <v>40</v>
      </c>
      <c r="BG314" s="15" t="s">
        <v>40</v>
      </c>
      <c r="BH314" s="15" t="s">
        <v>40</v>
      </c>
      <c r="BJ314" s="16">
        <f>IF(AR314="R", $CA314, IF(OR(AR314="P", AR314="T", AR314="N"), 0, IF($C314="DM", $T314, IF(OR(AR314="Y", AR314="IR"),$AM314,IF(AR314="C", IF($BI314="Y", IF($AF314="N/A", $Q314, $AF314), IF($AG314="N/A", $T314,$AG314)))))))</f>
        <v>3</v>
      </c>
      <c r="BK314" s="16">
        <f>IF(AS314="R", $CA314, IF(OR(AS314="P", AS314="T", AS314="N"), 0, IF($C314="DM", $T314, IF(OR(AS314="Y", AS314="IR"),$AM314,IF(AS314="C", IF($BI314="Y", IF($AF314="N/A", $Q314, $AF314), IF($AG314="N/A", $T314,$AG314)))))))</f>
        <v>3</v>
      </c>
      <c r="BL314" s="16">
        <f>IF(AT314="R", $CA314, IF(OR(AT314="P", AT314="T", AT314="N"), 0, IF($C314="DM", $T314, IF(OR(AT314="Y", AT314="IR"),$AM314,IF(AT314="C", IF($BI314="Y", IF($AF314="N/A", $Q314, $AF314), IF($AG314="N/A", $T314,$AG314)))))))</f>
        <v>3</v>
      </c>
      <c r="BM314" s="16">
        <f>IF(AU314="R", $CA314, IF(OR(AU314="P", AU314="T", AU314="N"), 0, IF($C314="DM", $T314, IF(OR(AU314="Y", AU314="IR"),$AM314,IF(AU314="C", IF($BI314="Y", IF($AF314="N/A", $Q314, $AF314), IF($AG314="N/A", $T314,$AG314)))))))</f>
        <v>3</v>
      </c>
      <c r="BN314" s="16">
        <f>IF(AV314="R", $CA314, IF(OR(AV314="P", AV314="T", AV314="N"), 0, IF($C314="DM", $T314, IF(OR(AV314="Y", AV314="IR"),$AM314,IF(AV314="C", IF($BI314="Y", IF($AF314="N/A", $Q314, $AF314), IF($AG314="N/A", $T314,$AG314)))))))</f>
        <v>3</v>
      </c>
      <c r="BO314" s="16">
        <f>IF(AW314="R", $CA314, IF(OR(AW314="P", AW314="T", AW314="N"), 0, IF($C314="DM", $T314, IF(OR(AW314="Y", AW314="IR"),$AM314,IF(AW314="C", IF($BI314="Y", IF($AF314="N/A", $Q314, $AF314), IF($AG314="N/A", $T314,$AG314)))))))</f>
        <v>3</v>
      </c>
      <c r="BP314" s="16">
        <f>IF(AX314="R", $CA314, IF(OR(AX314="P", AX314="T", AX314="N"), 0, IF($C314="DM", $T314, IF(OR(AX314="Y", AX314="IR"),$AM314,IF(AX314="C", IF($BI314="Y", IF($AF314="N/A", $Q314, $AF314), IF($AG314="N/A", $T314,$AG314)))))))</f>
        <v>3</v>
      </c>
      <c r="BQ314" s="16">
        <f>IF(AY314="R", $CA314, IF(OR(AY314="P", AY314="T", AY314="N"), 0, IF($C314="DM", $T314, IF(OR(AY314="Y", AY314="IR"),$AM314,IF(AY314="C", IF($BI314="Y", IF($AF314="N/A", $Q314, $AF314), IF($AG314="N/A", $T314,$AG314)))))))</f>
        <v>3</v>
      </c>
      <c r="BR314" s="16">
        <f>IF(AZ314="R", $CA314, IF(OR(AZ314="P", AZ314="T", AZ314="N"), 0, IF($C314="DM", $T314, IF(OR(AZ314="Y", AZ314="IR"),$AM314,IF(AZ314="C", IF($BI314="Y", IF($AF314="N/A", $Q314, $AF314), IF($AG314="N/A", $T314,$AG314)))))))</f>
        <v>3</v>
      </c>
      <c r="BS314" s="16">
        <f>IF(BA314="R", $CA314, IF(OR(BA314="P", BA314="T", BA314="N"), 0, IF($C314="DM", $T314, IF(OR(BA314="Y", BA314="IR"),$AM314,IF(BA314="C", IF($BI314="Y", IF($AF314="N/A", $Q314, $AF314), IF($AG314="N/A", $T314,$AG314)))))))</f>
        <v>3</v>
      </c>
      <c r="BT314" s="16">
        <f>IF(BB314="R", $CA314, IF(OR(BB314="P", BB314="T", BB314="N"), 0, IF($C314="DM", $T314, IF(OR(BB314="Y", BB314="IR"),$AM314,IF(BB314="C", IF($BI314="Y", IF($BA314="C", IF($AF314="N/A", $Q314, $AF314), IF($AF314="N/A", $T314, $AM314)), IF($AG314="N/A", $T314,$AG314)))))))</f>
        <v>3</v>
      </c>
      <c r="BU314" s="16">
        <f>IF(BC314="R", $CA314, IF(OR(BC314="P", BC314="T", BC314="N"), 0, IF($C314="DM", $T314, IF(OR(BC314="Y", BC314="IR"),$AM314,IF(BC314="C", IF($BI314="Y", IF($BA314="C", IF($AF314="N/A", $Q314, $AF314), IF($AF314="N/A", $T314, $AM314)), IF($AG314="N/A", $T314,$AG314)))))))</f>
        <v>3</v>
      </c>
      <c r="BV314" s="16">
        <f>IF(BD314="R", $CA314, IF(OR(BD314="P", BD314="T", BD314="N"), 0, IF($C314="DM", $T314, IF(OR(BD314="Y", BD314="IR"),$AM314,IF(BD314="C", IF($BI314="Y", IF($BA314="C", IF($AF314="N/A", $Q314, $AF314), IF($AF314="N/A", $T314, $AM314)), IF($AG314="N/A", $T314,$AG314)))))))</f>
        <v>3</v>
      </c>
      <c r="BW314" s="16">
        <f>IF(BE314="R", $CA314, IF(OR(BE314="P", BE314="T", BE314="N"), 0, IF($C314="DM", $T314, IF(OR(BE314="Y", BE314="IR"),$AM314,IF(BE314="C", IF($BI314="Y", IF($BA314="C", IF($AF314="N/A", $Q314, $AF314), IF($AF314="N/A", $T314, $AM314)), IF($AG314="N/A", $T314,$AG314)))))))</f>
        <v>3</v>
      </c>
      <c r="BX314" s="16">
        <f>IF(BF314="R", $CA314, IF(OR(BF314="P", BF314="T", BF314="N"), 0, IF($C314="DM", $T314, IF(OR(BF314="Y", BF314="IR"),$AM314,IF(BF314="C", IF($BI314="Y", IF($BA314="C", IF($AF314="N/A", $Q314, $AF314), IF($AF314="N/A", $T314, $AM314)), IF($AG314="N/A", $T314,$AG314)))))))</f>
        <v>3</v>
      </c>
      <c r="BY314" s="16">
        <f>IF(BG314="R", $CA314, IF(OR(BG314="P", BG314="T", BG314="N"), 0, IF($C314="DM", $T314, IF(OR(BG314="Y", BG314="IR"),$AM314,IF(BG314="C", IF($BI314="Y", IF($BA314="C", IF($AF314="N/A", $Q314, $AF314), IF($AF314="N/A", $T314, $AM314)), IF($AG314="N/A", $T314,$AG314)))))))</f>
        <v>3</v>
      </c>
      <c r="BZ314" s="16">
        <f>IF(BH314="R", $CA314, IF(OR(BH314="P", BH314="T", BH314="N"), 0, IF($C314="DM", $T314, IF(OR(BH314="Y", BH314="IR"),$AM314,IF(BH314="C", IF($BI314="Y", IF($BA314="C", IF($AF314="N/A", $Q314, $AF314), IF($AF314="N/A", $T314, $AM314)), IF($AG314="N/A", $T314,$AG314)))))))</f>
        <v>3</v>
      </c>
      <c r="CA314" s="15" t="s">
        <v>75</v>
      </c>
      <c r="CB314" s="16">
        <f>BZ314</f>
        <v>3</v>
      </c>
      <c r="CC314" s="15">
        <f>IF(OR($BH314="T", $BH314="R"), 0, IF($BH314="C", IF($BI314="Y", IF($BA314="C", 0, IF(AF314="N/A", Q314-T314, AF314-AG314)), IF($AF314="N/A", U314, AH314)), AN314))</f>
        <v>3</v>
      </c>
      <c r="CD314" s="15">
        <f>IF(OR($BH314="T", $BH314="R"), 0, IF($BH314="C", IF($BI314="Y", 0, IF($AF314="N/A", V314, AI314)), AO314))</f>
        <v>3</v>
      </c>
      <c r="CE314" s="15">
        <f>IF(OR($BH314="T", $BH314="R"), 0, IF($BH314="C", IF($BI314="Y", 0, IF($AF314="N/A", W314, AJ314)), AP314))</f>
        <v>3</v>
      </c>
      <c r="CF314" s="15" t="str">
        <f>IF(OR($BH314="T", $BH314="R"), 0, IF($BH314="C", IF($BI314="Y", 0, IF($AF314="N/A", X314, AK314)), AQ314))</f>
        <v>N/A</v>
      </c>
      <c r="CG314" t="str">
        <f>IF(AC314="N/A", "S:"&amp;L314&amp;" G:"&amp;M314&amp;" GR:"&amp;Q314, IF(AC314=0, "S:"&amp;L314&amp;" G:"&amp;M314&amp;" GR:"&amp;Q314, "S:"&amp;L314&amp;"/"&amp;AD314&amp;" G:"&amp;AE314&amp;" GR:"&amp;AF314))</f>
        <v>S:3 G:0 GR:0</v>
      </c>
    </row>
    <row r="315" spans="1:85" x14ac:dyDescent="0.25">
      <c r="A315" s="14">
        <v>5213</v>
      </c>
      <c r="B315" s="15" t="s">
        <v>2807</v>
      </c>
      <c r="C315" s="15" t="s">
        <v>67</v>
      </c>
      <c r="D315" s="15" t="s">
        <v>54</v>
      </c>
      <c r="E315" s="15">
        <f>VLOOKUP(B315, 'Rookie Year'!$A$2:$B$55679,2,FALSE)</f>
        <v>2023</v>
      </c>
      <c r="F315" s="15">
        <v>2023</v>
      </c>
      <c r="G315" s="15" t="s">
        <v>40</v>
      </c>
      <c r="H315" s="15" t="s">
        <v>2870</v>
      </c>
      <c r="I315" s="16">
        <v>1</v>
      </c>
      <c r="J315" s="15">
        <v>3</v>
      </c>
      <c r="K315" s="17">
        <f>IF(AND(G315&lt;&gt;"N",R315="N/A"), IF(I315&lt;4, 0, 0.25),IF(I315=1, IF(J315=1,0.25, 0.25), IF(I315&lt;13, 0.25, IF(I315&lt;26, 0.4, IF(I315&lt;51, 0.6, 0.75)))))</f>
        <v>0</v>
      </c>
      <c r="L315" s="16">
        <f>I315-M315</f>
        <v>1</v>
      </c>
      <c r="M315" s="16">
        <f>ROUNDUP(I315*K315,0)</f>
        <v>0</v>
      </c>
      <c r="N315" s="16">
        <f>M315*J315</f>
        <v>0</v>
      </c>
      <c r="O315" s="16">
        <v>0</v>
      </c>
      <c r="P315" s="16">
        <v>0</v>
      </c>
      <c r="Q315" s="16">
        <f>N315-O315-P315</f>
        <v>0</v>
      </c>
      <c r="R315" s="15" t="s">
        <v>75</v>
      </c>
      <c r="S315" s="15">
        <f>IF(R315="N/A", J315-($B$1-F315), J315-($B$1-R315))</f>
        <v>2</v>
      </c>
      <c r="T315" s="16">
        <v>0</v>
      </c>
      <c r="U315" s="16">
        <v>0</v>
      </c>
      <c r="V315" s="16" t="str">
        <f>IF($S315&lt;3, "N/A", $M315)</f>
        <v>N/A</v>
      </c>
      <c r="W315" s="16" t="str">
        <f>IF($S315&lt;4, "N/A", $M315)</f>
        <v>N/A</v>
      </c>
      <c r="X315" s="16" t="str">
        <f>IF($S315&lt;5, "N/A", $M315)</f>
        <v>N/A</v>
      </c>
      <c r="Y315" s="15" t="str">
        <f>IF(SUM(T315:X315)&lt;&gt;Q315, "CHECK", "OK")</f>
        <v>OK</v>
      </c>
      <c r="Z315" s="15" t="str">
        <f>IF(F315=$B$1, "No", IF(S315=1, "Yes", "No"))</f>
        <v>No</v>
      </c>
      <c r="AA315" s="18" t="str">
        <f>IF(C315="DM", "N/A", IF(Z315="No","N/A",VLOOKUP(B315,'Extension List'!$A$3:$R$1972,18,FALSE)))</f>
        <v>N/A</v>
      </c>
      <c r="AB315" s="15" t="str">
        <f>IF(C315="DM", "N/A", IF(Z315="No","N/A",VLOOKUP(B315,'Extension List'!$A$3:$T$1972,20,FALSE)))</f>
        <v>N/A</v>
      </c>
      <c r="AC315" s="15" t="str">
        <f>IF(AA315="N/A", "N/A", 0)</f>
        <v>N/A</v>
      </c>
      <c r="AD315" s="16" t="str">
        <f>IF(AE315="N/A", "N/A", AA315-AE315)</f>
        <v>N/A</v>
      </c>
      <c r="AE315" s="16" t="str">
        <f>IF(AA315="N/A", "N/A", IF(AC315&gt;0, IF(AA315&lt;13, ROUNDUP(0.25*AA315,0), IF(AA315&lt;26, ROUNDUP(0.4*AA315,0), IF(AA315&lt;51, ROUNDUP(0.6*AA315,0), ROUNDUP(0.75*AA315,0)))), "N/A"))</f>
        <v>N/A</v>
      </c>
      <c r="AF315" s="16" t="str">
        <f>IF(AD315="N/A","N/A", (AE315*AC315)+Q315)</f>
        <v>N/A</v>
      </c>
      <c r="AG315" s="16" t="str">
        <f>IF($AF315="N/A", "N/A", "TBC")</f>
        <v>N/A</v>
      </c>
      <c r="AH315" s="16" t="str">
        <f>IF($AF315="N/A", "N/A", "TBC")</f>
        <v>N/A</v>
      </c>
      <c r="AI315" s="16" t="str">
        <f>IF($AF315="N/A","N/A",IF(AC315&gt;1,"TBC","N/A"))</f>
        <v>N/A</v>
      </c>
      <c r="AJ315" s="16" t="str">
        <f>IF($AF315="N/A","N/A",IF(AC315&gt;2,"TBC","N/A"))</f>
        <v>N/A</v>
      </c>
      <c r="AK315" s="16" t="str">
        <f>IF($AF315="N/A","N/A",IF(AC315&gt;3,"TBC","N/A"))</f>
        <v>N/A</v>
      </c>
      <c r="AL315" s="16" t="str">
        <f>IF(AC315="N/A","N/A",IF(AC315&gt;0,IF(SUM(AG315:AK315)&lt;&gt;AF315,"CHECK","OK"),"N/A"))</f>
        <v>N/A</v>
      </c>
      <c r="AM315" s="16">
        <f>IF(AD315="N/A", L315+T315, L315+AG315)</f>
        <v>1</v>
      </c>
      <c r="AN315" s="16">
        <f>IF(AD315="N/A", IF(U315="N/A", "N/A", L315+U315), AD315+AH315)</f>
        <v>1</v>
      </c>
      <c r="AO315" s="16" t="str">
        <f>IF(AD315="N/A", IF(V315="N/A", "N/A", L315+V315), IF(AI315="N/A", "N/A", AD315+AI315))</f>
        <v>N/A</v>
      </c>
      <c r="AP315" s="16" t="str">
        <f>IF(AD315="N/A", IF(W315="N/A", "N/A", L315+W315), IF(AJ315="N/A", "N/A", AD315+AJ315))</f>
        <v>N/A</v>
      </c>
      <c r="AQ315" s="16" t="str">
        <f>IF(AD315="N/A", IF(X315="N/A", "N/A", L315+X315), IF(AK315="N/A", "N/A", AD315+AK315))</f>
        <v>N/A</v>
      </c>
      <c r="AR315" s="15" t="s">
        <v>40</v>
      </c>
      <c r="AS315" s="15" t="s">
        <v>40</v>
      </c>
      <c r="AT315" s="15" t="s">
        <v>40</v>
      </c>
      <c r="AU315" s="15" t="s">
        <v>40</v>
      </c>
      <c r="AV315" s="15" t="s">
        <v>40</v>
      </c>
      <c r="AW315" s="15" t="s">
        <v>40</v>
      </c>
      <c r="AX315" s="15" t="s">
        <v>40</v>
      </c>
      <c r="AY315" s="15" t="s">
        <v>40</v>
      </c>
      <c r="AZ315" s="15" t="s">
        <v>40</v>
      </c>
      <c r="BA315" s="15" t="s">
        <v>40</v>
      </c>
      <c r="BB315" s="15" t="s">
        <v>40</v>
      </c>
      <c r="BC315" s="15" t="s">
        <v>40</v>
      </c>
      <c r="BD315" s="15" t="s">
        <v>40</v>
      </c>
      <c r="BE315" s="15" t="s">
        <v>40</v>
      </c>
      <c r="BF315" s="15" t="s">
        <v>40</v>
      </c>
      <c r="BG315" s="15" t="s">
        <v>40</v>
      </c>
      <c r="BH315" s="15" t="s">
        <v>40</v>
      </c>
      <c r="BI315" s="15"/>
      <c r="BJ315" s="16">
        <f>IF(AR315="R", $CA315, IF(OR(AR315="P", AR315="T", AR315="N"), 0, IF($C315="DM", $T315, IF(OR(AR315="Y", AR315="IR"),$AM315,IF(AR315="C", IF($BI315="Y", IF($AF315="N/A", $Q315, $AF315), IF($AG315="N/A", $T315,$AG315)))))))</f>
        <v>1</v>
      </c>
      <c r="BK315" s="16">
        <f>IF(AS315="R", $CA315, IF(OR(AS315="P", AS315="T", AS315="N"), 0, IF($C315="DM", $T315, IF(OR(AS315="Y", AS315="IR"),$AM315,IF(AS315="C", IF($BI315="Y", IF($AF315="N/A", $Q315, $AF315), IF($AG315="N/A", $T315,$AG315)))))))</f>
        <v>1</v>
      </c>
      <c r="BL315" s="16">
        <f>IF(AT315="R", $CA315, IF(OR(AT315="P", AT315="T", AT315="N"), 0, IF($C315="DM", $T315, IF(OR(AT315="Y", AT315="IR"),$AM315,IF(AT315="C", IF($BI315="Y", IF($AF315="N/A", $Q315, $AF315), IF($AG315="N/A", $T315,$AG315)))))))</f>
        <v>1</v>
      </c>
      <c r="BM315" s="16">
        <f>IF(AU315="R", $CA315, IF(OR(AU315="P", AU315="T", AU315="N"), 0, IF($C315="DM", $T315, IF(OR(AU315="Y", AU315="IR"),$AM315,IF(AU315="C", IF($BI315="Y", IF($AF315="N/A", $Q315, $AF315), IF($AG315="N/A", $T315,$AG315)))))))</f>
        <v>1</v>
      </c>
      <c r="BN315" s="16">
        <f>IF(AV315="R", $CA315, IF(OR(AV315="P", AV315="T", AV315="N"), 0, IF($C315="DM", $T315, IF(OR(AV315="Y", AV315="IR"),$AM315,IF(AV315="C", IF($BI315="Y", IF($AF315="N/A", $Q315, $AF315), IF($AG315="N/A", $T315,$AG315)))))))</f>
        <v>1</v>
      </c>
      <c r="BO315" s="16">
        <f>IF(AW315="R", $CA315, IF(OR(AW315="P", AW315="T", AW315="N"), 0, IF($C315="DM", $T315, IF(OR(AW315="Y", AW315="IR"),$AM315,IF(AW315="C", IF($BI315="Y", IF($AF315="N/A", $Q315, $AF315), IF($AG315="N/A", $T315,$AG315)))))))</f>
        <v>1</v>
      </c>
      <c r="BP315" s="16">
        <f>IF(AX315="R", $CA315, IF(OR(AX315="P", AX315="T", AX315="N"), 0, IF($C315="DM", $T315, IF(OR(AX315="Y", AX315="IR"),$AM315,IF(AX315="C", IF($BI315="Y", IF($AF315="N/A", $Q315, $AF315), IF($AG315="N/A", $T315,$AG315)))))))</f>
        <v>1</v>
      </c>
      <c r="BQ315" s="16">
        <f>IF(AY315="R", $CA315, IF(OR(AY315="P", AY315="T", AY315="N"), 0, IF($C315="DM", $T315, IF(OR(AY315="Y", AY315="IR"),$AM315,IF(AY315="C", IF($BI315="Y", IF($AF315="N/A", $Q315, $AF315), IF($AG315="N/A", $T315,$AG315)))))))</f>
        <v>1</v>
      </c>
      <c r="BR315" s="16">
        <f>IF(AZ315="R", $CA315, IF(OR(AZ315="P", AZ315="T", AZ315="N"), 0, IF($C315="DM", $T315, IF(OR(AZ315="Y", AZ315="IR"),$AM315,IF(AZ315="C", IF($BI315="Y", IF($AF315="N/A", $Q315, $AF315), IF($AG315="N/A", $T315,$AG315)))))))</f>
        <v>1</v>
      </c>
      <c r="BS315" s="16">
        <f>IF(BA315="R", $CA315, IF(OR(BA315="P", BA315="T", BA315="N"), 0, IF($C315="DM", $T315, IF(OR(BA315="Y", BA315="IR"),$AM315,IF(BA315="C", IF($BI315="Y", IF($AF315="N/A", $Q315, $AF315), IF($AG315="N/A", $T315,$AG315)))))))</f>
        <v>1</v>
      </c>
      <c r="BT315" s="16">
        <f>IF(BB315="R", $CA315, IF(OR(BB315="P", BB315="T", BB315="N"), 0, IF($C315="DM", $T315, IF(OR(BB315="Y", BB315="IR"),$AM315,IF(BB315="C", IF($BI315="Y", IF($BA315="C", IF($AF315="N/A", $Q315, $AF315), IF($AF315="N/A", $T315, $AM315)), IF($AG315="N/A", $T315,$AG315)))))))</f>
        <v>1</v>
      </c>
      <c r="BU315" s="16">
        <f>IF(BC315="R", $CA315, IF(OR(BC315="P", BC315="T", BC315="N"), 0, IF($C315="DM", $T315, IF(OR(BC315="Y", BC315="IR"),$AM315,IF(BC315="C", IF($BI315="Y", IF($BA315="C", IF($AF315="N/A", $Q315, $AF315), IF($AF315="N/A", $T315, $AM315)), IF($AG315="N/A", $T315,$AG315)))))))</f>
        <v>1</v>
      </c>
      <c r="BV315" s="16">
        <f>IF(BD315="R", $CA315, IF(OR(BD315="P", BD315="T", BD315="N"), 0, IF($C315="DM", $T315, IF(OR(BD315="Y", BD315="IR"),$AM315,IF(BD315="C", IF($BI315="Y", IF($BA315="C", IF($AF315="N/A", $Q315, $AF315), IF($AF315="N/A", $T315, $AM315)), IF($AG315="N/A", $T315,$AG315)))))))</f>
        <v>1</v>
      </c>
      <c r="BW315" s="16">
        <f>IF(BE315="R", $CA315, IF(OR(BE315="P", BE315="T", BE315="N"), 0, IF($C315="DM", $T315, IF(OR(BE315="Y", BE315="IR"),$AM315,IF(BE315="C", IF($BI315="Y", IF($BA315="C", IF($AF315="N/A", $Q315, $AF315), IF($AF315="N/A", $T315, $AM315)), IF($AG315="N/A", $T315,$AG315)))))))</f>
        <v>1</v>
      </c>
      <c r="BX315" s="16">
        <f>IF(BF315="R", $CA315, IF(OR(BF315="P", BF315="T", BF315="N"), 0, IF($C315="DM", $T315, IF(OR(BF315="Y", BF315="IR"),$AM315,IF(BF315="C", IF($BI315="Y", IF($BA315="C", IF($AF315="N/A", $Q315, $AF315), IF($AF315="N/A", $T315, $AM315)), IF($AG315="N/A", $T315,$AG315)))))))</f>
        <v>1</v>
      </c>
      <c r="BY315" s="16">
        <f>IF(BG315="R", $CA315, IF(OR(BG315="P", BG315="T", BG315="N"), 0, IF($C315="DM", $T315, IF(OR(BG315="Y", BG315="IR"),$AM315,IF(BG315="C", IF($BI315="Y", IF($BA315="C", IF($AF315="N/A", $Q315, $AF315), IF($AF315="N/A", $T315, $AM315)), IF($AG315="N/A", $T315,$AG315)))))))</f>
        <v>1</v>
      </c>
      <c r="BZ315" s="16">
        <f>IF(BH315="R", $CA315, IF(OR(BH315="P", BH315="T", BH315="N"), 0, IF($C315="DM", $T315, IF(OR(BH315="Y", BH315="IR"),$AM315,IF(BH315="C", IF($BI315="Y", IF($BA315="C", IF($AF315="N/A", $Q315, $AF315), IF($AF315="N/A", $T315, $AM315)), IF($AG315="N/A", $T315,$AG315)))))))</f>
        <v>1</v>
      </c>
      <c r="CA315" s="15" t="s">
        <v>75</v>
      </c>
      <c r="CB315" s="16">
        <f>BZ315</f>
        <v>1</v>
      </c>
      <c r="CC315" s="15">
        <f>IF(OR($BH315="T", $BH315="R"), 0, IF($BH315="C", IF($BI315="Y", IF($BA315="C", 0, IF(AF315="N/A", Q315-T315, AF315-AG315)), IF($AF315="N/A", U315, AH315)), AN315))</f>
        <v>1</v>
      </c>
      <c r="CD315" s="15" t="str">
        <f>IF(OR($BH315="T", $BH315="R"), 0, IF($BH315="C", IF($BI315="Y", 0, IF($AF315="N/A", V315, AI315)), AO315))</f>
        <v>N/A</v>
      </c>
      <c r="CE315" s="15" t="str">
        <f>IF(OR($BH315="T", $BH315="R"), 0, IF($BH315="C", IF($BI315="Y", 0, IF($AF315="N/A", W315, AJ315)), AP315))</f>
        <v>N/A</v>
      </c>
      <c r="CF315" s="15" t="str">
        <f>IF(OR($BH315="T", $BH315="R"), 0, IF($BH315="C", IF($BI315="Y", 0, IF($AF315="N/A", X315, AK315)), AQ315))</f>
        <v>N/A</v>
      </c>
      <c r="CG315" t="str">
        <f>IF(AC315="N/A", "S:"&amp;L315&amp;" G:"&amp;M315&amp;" GR:"&amp;Q315, IF(AC315=0, "S:"&amp;L315&amp;" G:"&amp;M315&amp;" GR:"&amp;Q315, "S:"&amp;L315&amp;"/"&amp;AD315&amp;" G:"&amp;AE315&amp;" GR:"&amp;AF315))</f>
        <v>S:1 G:0 GR:0</v>
      </c>
    </row>
    <row r="316" spans="1:85" x14ac:dyDescent="0.25">
      <c r="A316" s="14">
        <v>3132</v>
      </c>
      <c r="B316" s="15" t="s">
        <v>1790</v>
      </c>
      <c r="C316" s="15" t="s">
        <v>67</v>
      </c>
      <c r="D316" s="15" t="s">
        <v>54</v>
      </c>
      <c r="E316" s="15">
        <f>VLOOKUP(B316, 'Rookie Year'!$A$2:$B$55679,2,FALSE)</f>
        <v>2019</v>
      </c>
      <c r="F316" s="15">
        <v>2019</v>
      </c>
      <c r="G316" s="15" t="s">
        <v>40</v>
      </c>
      <c r="H316" s="15" t="s">
        <v>1927</v>
      </c>
      <c r="I316" s="16">
        <v>5</v>
      </c>
      <c r="J316" s="15">
        <v>4</v>
      </c>
      <c r="K316" s="17">
        <f>IF(AND(G316&lt;&gt;"N",R316="N/A"), IF(I316&lt;4, 0, 0.25),IF(I316=1, IF(J316=1,0.25, 0.25), IF(I316&lt;13, 0.25, IF(I316&lt;26, 0.4, IF(I316&lt;51, 0.6, 0.75)))))</f>
        <v>0.25</v>
      </c>
      <c r="L316" s="16">
        <f>I316-M316</f>
        <v>3</v>
      </c>
      <c r="M316" s="16">
        <f>ROUNDUP(I316*K316,0)</f>
        <v>2</v>
      </c>
      <c r="N316" s="16">
        <f>M316*J316</f>
        <v>8</v>
      </c>
      <c r="O316" s="16">
        <v>8</v>
      </c>
      <c r="P316" s="16">
        <v>0</v>
      </c>
      <c r="Q316" s="16">
        <f>N316-O316-P316</f>
        <v>0</v>
      </c>
      <c r="R316" s="15">
        <v>2021</v>
      </c>
      <c r="S316" s="15">
        <f>IF(R316="N/A", J316-($B$1-F316), J316-($B$1-R316))</f>
        <v>1</v>
      </c>
      <c r="T316" s="16">
        <v>0</v>
      </c>
      <c r="U316" s="16" t="str">
        <f>IF($S316&lt;2, "N/A", $M316)</f>
        <v>N/A</v>
      </c>
      <c r="V316" s="16" t="str">
        <f>IF($S316&lt;3, "N/A", $M316)</f>
        <v>N/A</v>
      </c>
      <c r="W316" s="16" t="str">
        <f>IF($S316&lt;4, "N/A", $M316)</f>
        <v>N/A</v>
      </c>
      <c r="X316" s="16" t="str">
        <f>IF($S316&lt;5, "N/A", $M316)</f>
        <v>N/A</v>
      </c>
      <c r="Y316" s="15" t="str">
        <f>IF(SUM(T316:X316)&lt;&gt;Q316, "CHECK", "OK")</f>
        <v>OK</v>
      </c>
      <c r="Z316" s="15" t="str">
        <f>IF(F316=$B$1, "No", IF(S316=1, "Yes", "No"))</f>
        <v>Yes</v>
      </c>
      <c r="AA316" s="18">
        <f>IF(C316="DM", "N/A", IF(Z316="No","N/A",VLOOKUP(B316,'Extension List'!$A$3:$R$1972,18,FALSE)))</f>
        <v>19</v>
      </c>
      <c r="AB316" s="15">
        <f>IF(C316="DM", "N/A", IF(Z316="No","N/A",VLOOKUP(B316,'Extension List'!$A$3:$T$1972,20,FALSE)))</f>
        <v>4</v>
      </c>
      <c r="AC316" s="15">
        <v>2</v>
      </c>
      <c r="AD316" s="16">
        <f>IF(AE316="N/A", "N/A", AA316-AE316)</f>
        <v>11</v>
      </c>
      <c r="AE316" s="16">
        <f>IF(AA316="N/A", "N/A", IF(AC316&gt;0, IF(AA316&lt;13, ROUNDUP(0.25*AA316,0), IF(AA316&lt;26, ROUNDUP(0.4*AA316,0), IF(AA316&lt;51, ROUNDUP(0.6*AA316,0), ROUNDUP(0.75*AA316,0)))), "N/A"))</f>
        <v>8</v>
      </c>
      <c r="AF316" s="16">
        <f>IF(AD316="N/A","N/A", (AE316*AC316)+Q316)</f>
        <v>16</v>
      </c>
      <c r="AG316" s="16">
        <v>16</v>
      </c>
      <c r="AH316" s="16">
        <v>0</v>
      </c>
      <c r="AI316" s="16">
        <v>0</v>
      </c>
      <c r="AJ316" s="16" t="str">
        <f>IF($AF316="N/A","N/A",IF(AC316&gt;2,"TBC","N/A"))</f>
        <v>N/A</v>
      </c>
      <c r="AK316" s="16" t="str">
        <f>IF($AF316="N/A","N/A",IF(AC316&gt;3,"TBC","N/A"))</f>
        <v>N/A</v>
      </c>
      <c r="AL316" s="16" t="str">
        <f>IF(AC316="N/A","N/A",IF(AC316&gt;0,IF(SUM(AG316:AK316)&lt;&gt;AF316,"CHECK","OK"),"N/A"))</f>
        <v>OK</v>
      </c>
      <c r="AM316" s="16">
        <f>IF(AD316="N/A", L316+T316, L316+AG316)</f>
        <v>19</v>
      </c>
      <c r="AN316" s="16">
        <f>IF(AD316="N/A", IF(U316="N/A", "N/A", L316+U316), AD316+AH316)</f>
        <v>11</v>
      </c>
      <c r="AO316" s="16">
        <f>IF(AD316="N/A", IF(V316="N/A", "N/A", L316+V316), IF(AI316="N/A", "N/A", AD316+AI316))</f>
        <v>11</v>
      </c>
      <c r="AP316" s="16" t="str">
        <f>IF(AD316="N/A", IF(W316="N/A", "N/A", L316+W316), IF(AJ316="N/A", "N/A", AD316+AJ316))</f>
        <v>N/A</v>
      </c>
      <c r="AQ316" s="16" t="str">
        <f>IF(AD316="N/A", IF(X316="N/A", "N/A", L316+X316), IF(AK316="N/A", "N/A", AD316+AK316))</f>
        <v>N/A</v>
      </c>
      <c r="AR316" s="15" t="s">
        <v>40</v>
      </c>
      <c r="AS316" s="15" t="s">
        <v>40</v>
      </c>
      <c r="AT316" s="15" t="s">
        <v>40</v>
      </c>
      <c r="AU316" s="15" t="s">
        <v>40</v>
      </c>
      <c r="AV316" s="15" t="s">
        <v>40</v>
      </c>
      <c r="AW316" s="15" t="s">
        <v>40</v>
      </c>
      <c r="AX316" s="15" t="s">
        <v>48</v>
      </c>
      <c r="AY316" s="15" t="s">
        <v>48</v>
      </c>
      <c r="AZ316" s="15" t="s">
        <v>48</v>
      </c>
      <c r="BA316" s="15" t="s">
        <v>48</v>
      </c>
      <c r="BB316" s="15" t="s">
        <v>48</v>
      </c>
      <c r="BC316" s="15" t="s">
        <v>48</v>
      </c>
      <c r="BD316" s="15" t="s">
        <v>48</v>
      </c>
      <c r="BE316" s="15" t="s">
        <v>48</v>
      </c>
      <c r="BF316" s="15" t="s">
        <v>48</v>
      </c>
      <c r="BG316" s="15" t="s">
        <v>48</v>
      </c>
      <c r="BH316" s="15" t="s">
        <v>48</v>
      </c>
      <c r="BI316" s="15"/>
      <c r="BJ316" s="16">
        <f>IF(AR316="R", $CA316, IF(OR(AR316="P", AR316="T", AR316="N"), 0, IF($C316="DM", $T316, IF(OR(AR316="Y", AR316="IR"),$AM316,IF(AR316="C", IF($BI316="Y", IF($AF316="N/A", $Q316, $AF316), IF($AG316="N/A", $T316,$AG316)))))))</f>
        <v>19</v>
      </c>
      <c r="BK316" s="16">
        <f>IF(AS316="R", $CA316, IF(OR(AS316="P", AS316="T", AS316="N"), 0, IF($C316="DM", $T316, IF(OR(AS316="Y", AS316="IR"),$AM316,IF(AS316="C", IF($BI316="Y", IF($AF316="N/A", $Q316, $AF316), IF($AG316="N/A", $T316,$AG316)))))))</f>
        <v>19</v>
      </c>
      <c r="BL316" s="16">
        <f>IF(AT316="R", $CA316, IF(OR(AT316="P", AT316="T", AT316="N"), 0, IF($C316="DM", $T316, IF(OR(AT316="Y", AT316="IR"),$AM316,IF(AT316="C", IF($BI316="Y", IF($AF316="N/A", $Q316, $AF316), IF($AG316="N/A", $T316,$AG316)))))))</f>
        <v>19</v>
      </c>
      <c r="BM316" s="16">
        <f>IF(AU316="R", $CA316, IF(OR(AU316="P", AU316="T", AU316="N"), 0, IF($C316="DM", $T316, IF(OR(AU316="Y", AU316="IR"),$AM316,IF(AU316="C", IF($BI316="Y", IF($AF316="N/A", $Q316, $AF316), IF($AG316="N/A", $T316,$AG316)))))))</f>
        <v>19</v>
      </c>
      <c r="BN316" s="16">
        <f>IF(AV316="R", $CA316, IF(OR(AV316="P", AV316="T", AV316="N"), 0, IF($C316="DM", $T316, IF(OR(AV316="Y", AV316="IR"),$AM316,IF(AV316="C", IF($BI316="Y", IF($AF316="N/A", $Q316, $AF316), IF($AG316="N/A", $T316,$AG316)))))))</f>
        <v>19</v>
      </c>
      <c r="BO316" s="16">
        <f>IF(AW316="R", $CA316, IF(OR(AW316="P", AW316="T", AW316="N"), 0, IF($C316="DM", $T316, IF(OR(AW316="Y", AW316="IR"),$AM316,IF(AW316="C", IF($BI316="Y", IF($AF316="N/A", $Q316, $AF316), IF($AG316="N/A", $T316,$AG316)))))))</f>
        <v>19</v>
      </c>
      <c r="BP316" s="16">
        <f>IF(AX316="R", $CA316, IF(OR(AX316="P", AX316="T", AX316="N"), 0, IF($C316="DM", $T316, IF(OR(AX316="Y", AX316="IR"),$AM316,IF(AX316="C", IF($BI316="Y", IF($AF316="N/A", $Q316, $AF316), IF($AG316="N/A", $T316,$AG316)))))))</f>
        <v>19</v>
      </c>
      <c r="BQ316" s="16">
        <f>IF(AY316="R", $CA316, IF(OR(AY316="P", AY316="T", AY316="N"), 0, IF($C316="DM", $T316, IF(OR(AY316="Y", AY316="IR"),$AM316,IF(AY316="C", IF($BI316="Y", IF($AF316="N/A", $Q316, $AF316), IF($AG316="N/A", $T316,$AG316)))))))</f>
        <v>19</v>
      </c>
      <c r="BR316" s="16">
        <f>IF(AZ316="R", $CA316, IF(OR(AZ316="P", AZ316="T", AZ316="N"), 0, IF($C316="DM", $T316, IF(OR(AZ316="Y", AZ316="IR"),$AM316,IF(AZ316="C", IF($BI316="Y", IF($AF316="N/A", $Q316, $AF316), IF($AG316="N/A", $T316,$AG316)))))))</f>
        <v>19</v>
      </c>
      <c r="BS316" s="16">
        <f>IF(BA316="R", $CA316, IF(OR(BA316="P", BA316="T", BA316="N"), 0, IF($C316="DM", $T316, IF(OR(BA316="Y", BA316="IR"),$AM316,IF(BA316="C", IF($BI316="Y", IF($AF316="N/A", $Q316, $AF316), IF($AG316="N/A", $T316,$AG316)))))))</f>
        <v>19</v>
      </c>
      <c r="BT316" s="16">
        <f>IF(BB316="R", $CA316, IF(OR(BB316="P", BB316="T", BB316="N"), 0, IF($C316="DM", $T316, IF(OR(BB316="Y", BB316="IR"),$AM316,IF(BB316="C", IF($BI316="Y", IF($BA316="C", IF($AF316="N/A", $Q316, $AF316), IF($AF316="N/A", $T316, $AM316)), IF($AG316="N/A", $T316,$AG316)))))))</f>
        <v>19</v>
      </c>
      <c r="BU316" s="16">
        <f>IF(BC316="R", $CA316, IF(OR(BC316="P", BC316="T", BC316="N"), 0, IF($C316="DM", $T316, IF(OR(BC316="Y", BC316="IR"),$AM316,IF(BC316="C", IF($BI316="Y", IF($BA316="C", IF($AF316="N/A", $Q316, $AF316), IF($AF316="N/A", $T316, $AM316)), IF($AG316="N/A", $T316,$AG316)))))))</f>
        <v>19</v>
      </c>
      <c r="BV316" s="16">
        <f>IF(BD316="R", $CA316, IF(OR(BD316="P", BD316="T", BD316="N"), 0, IF($C316="DM", $T316, IF(OR(BD316="Y", BD316="IR"),$AM316,IF(BD316="C", IF($BI316="Y", IF($BA316="C", IF($AF316="N/A", $Q316, $AF316), IF($AF316="N/A", $T316, $AM316)), IF($AG316="N/A", $T316,$AG316)))))))</f>
        <v>19</v>
      </c>
      <c r="BW316" s="16">
        <f>IF(BE316="R", $CA316, IF(OR(BE316="P", BE316="T", BE316="N"), 0, IF($C316="DM", $T316, IF(OR(BE316="Y", BE316="IR"),$AM316,IF(BE316="C", IF($BI316="Y", IF($BA316="C", IF($AF316="N/A", $Q316, $AF316), IF($AF316="N/A", $T316, $AM316)), IF($AG316="N/A", $T316,$AG316)))))))</f>
        <v>19</v>
      </c>
      <c r="BX316" s="16">
        <f>IF(BF316="R", $CA316, IF(OR(BF316="P", BF316="T", BF316="N"), 0, IF($C316="DM", $T316, IF(OR(BF316="Y", BF316="IR"),$AM316,IF(BF316="C", IF($BI316="Y", IF($BA316="C", IF($AF316="N/A", $Q316, $AF316), IF($AF316="N/A", $T316, $AM316)), IF($AG316="N/A", $T316,$AG316)))))))</f>
        <v>19</v>
      </c>
      <c r="BY316" s="16">
        <f>IF(BG316="R", $CA316, IF(OR(BG316="P", BG316="T", BG316="N"), 0, IF($C316="DM", $T316, IF(OR(BG316="Y", BG316="IR"),$AM316,IF(BG316="C", IF($BI316="Y", IF($BA316="C", IF($AF316="N/A", $Q316, $AF316), IF($AF316="N/A", $T316, $AM316)), IF($AG316="N/A", $T316,$AG316)))))))</f>
        <v>19</v>
      </c>
      <c r="BZ316" s="16">
        <f>IF(BH316="R", $CA316, IF(OR(BH316="P", BH316="T", BH316="N"), 0, IF($C316="DM", $T316, IF(OR(BH316="Y", BH316="IR"),$AM316,IF(BH316="C", IF($BI316="Y", IF($BA316="C", IF($AF316="N/A", $Q316, $AF316), IF($AF316="N/A", $T316, $AM316)), IF($AG316="N/A", $T316,$AG316)))))))</f>
        <v>19</v>
      </c>
      <c r="CA316" s="15" t="s">
        <v>75</v>
      </c>
      <c r="CB316" s="16">
        <f>BZ316</f>
        <v>19</v>
      </c>
      <c r="CC316" s="15">
        <f>IF(OR($BH316="T", $BH316="R"), 0, IF($BH316="C", IF($BI316="Y", IF($BA316="C", 0, IF(AF316="N/A", Q316-T316, AF316-AG316)), IF($AF316="N/A", U316, AH316)), AN316))</f>
        <v>11</v>
      </c>
      <c r="CD316" s="15">
        <f>IF(OR($BH316="T", $BH316="R"), 0, IF($BH316="C", IF($BI316="Y", 0, IF($AF316="N/A", V316, AI316)), AO316))</f>
        <v>11</v>
      </c>
      <c r="CE316" s="15" t="str">
        <f>IF(OR($BH316="T", $BH316="R"), 0, IF($BH316="C", IF($BI316="Y", 0, IF($AF316="N/A", W316, AJ316)), AP316))</f>
        <v>N/A</v>
      </c>
      <c r="CF316" s="15" t="str">
        <f>IF(OR($BH316="T", $BH316="R"), 0, IF($BH316="C", IF($BI316="Y", 0, IF($AF316="N/A", X316, AK316)), AQ316))</f>
        <v>N/A</v>
      </c>
      <c r="CG316" t="str">
        <f>IF(AC316="N/A", "S:"&amp;L316&amp;" G:"&amp;M316&amp;" GR:"&amp;Q316, IF(AC316=0, "S:"&amp;L316&amp;" G:"&amp;M316&amp;" GR:"&amp;Q316, "S:"&amp;L316&amp;"/"&amp;AD316&amp;" G:"&amp;AE316&amp;" GR:"&amp;AF316))</f>
        <v>S:3/11 G:8 GR:16</v>
      </c>
    </row>
    <row r="317" spans="1:85" x14ac:dyDescent="0.25">
      <c r="A317" s="14">
        <v>5532</v>
      </c>
      <c r="B317" s="15" t="s">
        <v>2276</v>
      </c>
      <c r="C317" s="15" t="s">
        <v>67</v>
      </c>
      <c r="D317" s="15" t="s">
        <v>54</v>
      </c>
      <c r="E317" s="15">
        <f>VLOOKUP(B317, 'Rookie Year'!$A$2:$B$55679,2,FALSE)</f>
        <v>2015</v>
      </c>
      <c r="F317" s="15">
        <v>2024</v>
      </c>
      <c r="G317" s="15" t="s">
        <v>42</v>
      </c>
      <c r="H317" s="15" t="s">
        <v>1928</v>
      </c>
      <c r="I317" s="16">
        <v>5</v>
      </c>
      <c r="J317" s="15">
        <v>1</v>
      </c>
      <c r="K317" s="17">
        <f>IF(AND(G317&lt;&gt;"N",R317="N/A"), IF(I317&lt;4, 0, 0.25),IF(I317=1, IF(J317=1,0.25, 0.25), IF(I317&lt;13, 0.25, IF(I317&lt;26, 0.4, IF(I317&lt;51, 0.6, 0.75)))))</f>
        <v>0.25</v>
      </c>
      <c r="L317" s="16">
        <f>I317-M317</f>
        <v>3</v>
      </c>
      <c r="M317" s="16">
        <f>ROUNDUP(I317*K317,0)</f>
        <v>2</v>
      </c>
      <c r="N317" s="16">
        <f>M317*J317</f>
        <v>2</v>
      </c>
      <c r="O317" s="16">
        <v>0</v>
      </c>
      <c r="P317" s="16">
        <v>0</v>
      </c>
      <c r="Q317" s="16">
        <f>N317-O317-P317</f>
        <v>2</v>
      </c>
      <c r="R317" s="15" t="s">
        <v>75</v>
      </c>
      <c r="S317" s="15">
        <f>IF(R317="N/A", J317-($B$1-F317), J317-($B$1-R317))</f>
        <v>1</v>
      </c>
      <c r="T317" s="16">
        <f>IF($S317&lt;1, "N/A", $M317)</f>
        <v>2</v>
      </c>
      <c r="U317" s="16" t="str">
        <f>IF($S317&lt;2, "N/A", $M317)</f>
        <v>N/A</v>
      </c>
      <c r="V317" s="16" t="str">
        <f>IF($S317&lt;3, "N/A", $M317)</f>
        <v>N/A</v>
      </c>
      <c r="W317" s="16" t="str">
        <f>IF($S317&lt;4, "N/A", $M317)</f>
        <v>N/A</v>
      </c>
      <c r="X317" s="16" t="str">
        <f>IF($S317&lt;5, "N/A", $M317)</f>
        <v>N/A</v>
      </c>
      <c r="Y317" s="15" t="str">
        <f>IF(SUM(T317:X317)&lt;&gt;Q317, "CHECK", "OK")</f>
        <v>OK</v>
      </c>
      <c r="Z317" s="15" t="str">
        <f>IF(F317=$B$1, "No", IF(S317=1, "Yes", "No"))</f>
        <v>No</v>
      </c>
      <c r="AA317" s="18" t="str">
        <f>IF(C317="DM", "N/A", IF(Z317="No","N/A",VLOOKUP(B317,'Extension List'!$A$3:$R$1972,18,FALSE)))</f>
        <v>N/A</v>
      </c>
      <c r="AB317" s="15" t="str">
        <f>IF(C317="DM", "N/A", IF(Z317="No","N/A",VLOOKUP(B317,'Extension List'!$A$3:$T$1972,20,FALSE)))</f>
        <v>N/A</v>
      </c>
      <c r="AC317" s="15" t="str">
        <f>IF(AA317="N/A", "N/A", 0)</f>
        <v>N/A</v>
      </c>
      <c r="AD317" s="16" t="str">
        <f>IF(AE317="N/A", "N/A", AA317-AE317)</f>
        <v>N/A</v>
      </c>
      <c r="AE317" s="16" t="str">
        <f>IF(AA317="N/A", "N/A", IF(AC317&gt;0, IF(AA317&lt;13, ROUNDUP(0.25*AA317,0), IF(AA317&lt;26, ROUNDUP(0.4*AA317,0), IF(AA317&lt;51, ROUNDUP(0.6*AA317,0), ROUNDUP(0.75*AA317,0)))), "N/A"))</f>
        <v>N/A</v>
      </c>
      <c r="AF317" s="16" t="str">
        <f>IF(AD317="N/A","N/A", (AE317*AC317)+Q317)</f>
        <v>N/A</v>
      </c>
      <c r="AG317" s="16" t="str">
        <f>IF($AF317="N/A", "N/A", "TBC")</f>
        <v>N/A</v>
      </c>
      <c r="AH317" s="16" t="str">
        <f>IF($AF317="N/A", "N/A", "TBC")</f>
        <v>N/A</v>
      </c>
      <c r="AI317" s="16" t="str">
        <f>IF($AF317="N/A","N/A",IF(AC317&gt;1,"TBC","N/A"))</f>
        <v>N/A</v>
      </c>
      <c r="AJ317" s="16" t="str">
        <f>IF($AF317="N/A","N/A",IF(AC317&gt;2,"TBC","N/A"))</f>
        <v>N/A</v>
      </c>
      <c r="AK317" s="16" t="str">
        <f>IF($AF317="N/A","N/A",IF(AC317&gt;3,"TBC","N/A"))</f>
        <v>N/A</v>
      </c>
      <c r="AL317" s="16" t="str">
        <f>IF(AC317="N/A","N/A",IF(AC317&gt;0,IF(SUM(AG317:AK317)&lt;&gt;AF317,"CHECK","OK"),"N/A"))</f>
        <v>N/A</v>
      </c>
      <c r="AM317" s="16">
        <f>IF(AD317="N/A", L317+T317, L317+AG317)</f>
        <v>5</v>
      </c>
      <c r="AN317" s="16" t="str">
        <f>IF(AD317="N/A", IF(U317="N/A", "N/A", L317+U317), AD317+AH317)</f>
        <v>N/A</v>
      </c>
      <c r="AO317" s="16" t="str">
        <f>IF(AD317="N/A", IF(V317="N/A", "N/A", L317+V317), IF(AI317="N/A", "N/A", AD317+AI317))</f>
        <v>N/A</v>
      </c>
      <c r="AP317" s="16" t="str">
        <f>IF(AD317="N/A", IF(W317="N/A", "N/A", L317+W317), IF(AJ317="N/A", "N/A", AD317+AJ317))</f>
        <v>N/A</v>
      </c>
      <c r="AQ317" s="16" t="str">
        <f>IF(AD317="N/A", IF(X317="N/A", "N/A", L317+X317), IF(AK317="N/A", "N/A", AD317+AK317))</f>
        <v>N/A</v>
      </c>
      <c r="AR317" s="15" t="s">
        <v>40</v>
      </c>
      <c r="AS317" s="15" t="s">
        <v>40</v>
      </c>
      <c r="AT317" s="15" t="s">
        <v>40</v>
      </c>
      <c r="AU317" s="15" t="s">
        <v>40</v>
      </c>
      <c r="AV317" s="15" t="s">
        <v>40</v>
      </c>
      <c r="AW317" s="15" t="s">
        <v>40</v>
      </c>
      <c r="AX317" s="15" t="s">
        <v>40</v>
      </c>
      <c r="AY317" s="15" t="s">
        <v>40</v>
      </c>
      <c r="AZ317" s="15" t="s">
        <v>40</v>
      </c>
      <c r="BA317" s="15" t="s">
        <v>40</v>
      </c>
      <c r="BB317" s="15" t="s">
        <v>40</v>
      </c>
      <c r="BC317" s="15" t="s">
        <v>40</v>
      </c>
      <c r="BD317" s="15" t="s">
        <v>40</v>
      </c>
      <c r="BE317" s="15" t="s">
        <v>40</v>
      </c>
      <c r="BF317" s="15" t="s">
        <v>40</v>
      </c>
      <c r="BG317" s="15" t="s">
        <v>40</v>
      </c>
      <c r="BH317" s="15" t="s">
        <v>40</v>
      </c>
      <c r="BJ317" s="16">
        <f>IF(AR317="R", $CA317, IF(OR(AR317="P", AR317="T", AR317="N"), 0, IF($C317="DM", $T317, IF(OR(AR317="Y", AR317="IR"),$AM317,IF(AR317="C", IF($BI317="Y", IF($AF317="N/A", $Q317, $AF317), IF($AG317="N/A", $T317,$AG317)))))))</f>
        <v>5</v>
      </c>
      <c r="BK317" s="16">
        <f>IF(AS317="R", $CA317, IF(OR(AS317="P", AS317="T", AS317="N"), 0, IF($C317="DM", $T317, IF(OR(AS317="Y", AS317="IR"),$AM317,IF(AS317="C", IF($BI317="Y", IF($AF317="N/A", $Q317, $AF317), IF($AG317="N/A", $T317,$AG317)))))))</f>
        <v>5</v>
      </c>
      <c r="BL317" s="16">
        <f>IF(AT317="R", $CA317, IF(OR(AT317="P", AT317="T", AT317="N"), 0, IF($C317="DM", $T317, IF(OR(AT317="Y", AT317="IR"),$AM317,IF(AT317="C", IF($BI317="Y", IF($AF317="N/A", $Q317, $AF317), IF($AG317="N/A", $T317,$AG317)))))))</f>
        <v>5</v>
      </c>
      <c r="BM317" s="16">
        <f>IF(AU317="R", $CA317, IF(OR(AU317="P", AU317="T", AU317="N"), 0, IF($C317="DM", $T317, IF(OR(AU317="Y", AU317="IR"),$AM317,IF(AU317="C", IF($BI317="Y", IF($AF317="N/A", $Q317, $AF317), IF($AG317="N/A", $T317,$AG317)))))))</f>
        <v>5</v>
      </c>
      <c r="BN317" s="16">
        <f>IF(AV317="R", $CA317, IF(OR(AV317="P", AV317="T", AV317="N"), 0, IF($C317="DM", $T317, IF(OR(AV317="Y", AV317="IR"),$AM317,IF(AV317="C", IF($BI317="Y", IF($AF317="N/A", $Q317, $AF317), IF($AG317="N/A", $T317,$AG317)))))))</f>
        <v>5</v>
      </c>
      <c r="BO317" s="16">
        <f>IF(AW317="R", $CA317, IF(OR(AW317="P", AW317="T", AW317="N"), 0, IF($C317="DM", $T317, IF(OR(AW317="Y", AW317="IR"),$AM317,IF(AW317="C", IF($BI317="Y", IF($AF317="N/A", $Q317, $AF317), IF($AG317="N/A", $T317,$AG317)))))))</f>
        <v>5</v>
      </c>
      <c r="BP317" s="16">
        <f>IF(AX317="R", $CA317, IF(OR(AX317="P", AX317="T", AX317="N"), 0, IF($C317="DM", $T317, IF(OR(AX317="Y", AX317="IR"),$AM317,IF(AX317="C", IF($BI317="Y", IF($AF317="N/A", $Q317, $AF317), IF($AG317="N/A", $T317,$AG317)))))))</f>
        <v>5</v>
      </c>
      <c r="BQ317" s="16">
        <f>IF(AY317="R", $CA317, IF(OR(AY317="P", AY317="T", AY317="N"), 0, IF($C317="DM", $T317, IF(OR(AY317="Y", AY317="IR"),$AM317,IF(AY317="C", IF($BI317="Y", IF($AF317="N/A", $Q317, $AF317), IF($AG317="N/A", $T317,$AG317)))))))</f>
        <v>5</v>
      </c>
      <c r="BR317" s="16">
        <f>IF(AZ317="R", $CA317, IF(OR(AZ317="P", AZ317="T", AZ317="N"), 0, IF($C317="DM", $T317, IF(OR(AZ317="Y", AZ317="IR"),$AM317,IF(AZ317="C", IF($BI317="Y", IF($AF317="N/A", $Q317, $AF317), IF($AG317="N/A", $T317,$AG317)))))))</f>
        <v>5</v>
      </c>
      <c r="BS317" s="16">
        <f>IF(BA317="R", $CA317, IF(OR(BA317="P", BA317="T", BA317="N"), 0, IF($C317="DM", $T317, IF(OR(BA317="Y", BA317="IR"),$AM317,IF(BA317="C", IF($BI317="Y", IF($AF317="N/A", $Q317, $AF317), IF($AG317="N/A", $T317,$AG317)))))))</f>
        <v>5</v>
      </c>
      <c r="BT317" s="16">
        <f>IF(BB317="R", $CA317, IF(OR(BB317="P", BB317="T", BB317="N"), 0, IF($C317="DM", $T317, IF(OR(BB317="Y", BB317="IR"),$AM317,IF(BB317="C", IF($BI317="Y", IF($BA317="C", IF($AF317="N/A", $Q317, $AF317), IF($AF317="N/A", $T317, $AM317)), IF($AG317="N/A", $T317,$AG317)))))))</f>
        <v>5</v>
      </c>
      <c r="BU317" s="16">
        <f>IF(BC317="R", $CA317, IF(OR(BC317="P", BC317="T", BC317="N"), 0, IF($C317="DM", $T317, IF(OR(BC317="Y", BC317="IR"),$AM317,IF(BC317="C", IF($BI317="Y", IF($BA317="C", IF($AF317="N/A", $Q317, $AF317), IF($AF317="N/A", $T317, $AM317)), IF($AG317="N/A", $T317,$AG317)))))))</f>
        <v>5</v>
      </c>
      <c r="BV317" s="16">
        <f>IF(BD317="R", $CA317, IF(OR(BD317="P", BD317="T", BD317="N"), 0, IF($C317="DM", $T317, IF(OR(BD317="Y", BD317="IR"),$AM317,IF(BD317="C", IF($BI317="Y", IF($BA317="C", IF($AF317="N/A", $Q317, $AF317), IF($AF317="N/A", $T317, $AM317)), IF($AG317="N/A", $T317,$AG317)))))))</f>
        <v>5</v>
      </c>
      <c r="BW317" s="16">
        <f>IF(BE317="R", $CA317, IF(OR(BE317="P", BE317="T", BE317="N"), 0, IF($C317="DM", $T317, IF(OR(BE317="Y", BE317="IR"),$AM317,IF(BE317="C", IF($BI317="Y", IF($BA317="C", IF($AF317="N/A", $Q317, $AF317), IF($AF317="N/A", $T317, $AM317)), IF($AG317="N/A", $T317,$AG317)))))))</f>
        <v>5</v>
      </c>
      <c r="BX317" s="16">
        <f>IF(BF317="R", $CA317, IF(OR(BF317="P", BF317="T", BF317="N"), 0, IF($C317="DM", $T317, IF(OR(BF317="Y", BF317="IR"),$AM317,IF(BF317="C", IF($BI317="Y", IF($BA317="C", IF($AF317="N/A", $Q317, $AF317), IF($AF317="N/A", $T317, $AM317)), IF($AG317="N/A", $T317,$AG317)))))))</f>
        <v>5</v>
      </c>
      <c r="BY317" s="16">
        <f>IF(BG317="R", $CA317, IF(OR(BG317="P", BG317="T", BG317="N"), 0, IF($C317="DM", $T317, IF(OR(BG317="Y", BG317="IR"),$AM317,IF(BG317="C", IF($BI317="Y", IF($BA317="C", IF($AF317="N/A", $Q317, $AF317), IF($AF317="N/A", $T317, $AM317)), IF($AG317="N/A", $T317,$AG317)))))))</f>
        <v>5</v>
      </c>
      <c r="BZ317" s="16">
        <f>IF(BH317="R", $CA317, IF(OR(BH317="P", BH317="T", BH317="N"), 0, IF($C317="DM", $T317, IF(OR(BH317="Y", BH317="IR"),$AM317,IF(BH317="C", IF($BI317="Y", IF($BA317="C", IF($AF317="N/A", $Q317, $AF317), IF($AF317="N/A", $T317, $AM317)), IF($AG317="N/A", $T317,$AG317)))))))</f>
        <v>5</v>
      </c>
      <c r="CA317" s="15" t="s">
        <v>75</v>
      </c>
      <c r="CB317" s="16">
        <f>BZ317</f>
        <v>5</v>
      </c>
      <c r="CC317" s="15" t="str">
        <f>IF(OR($BH317="T", $BH317="R"), 0, IF($BH317="C", IF($BI317="Y", IF($BA317="C", 0, IF(AF317="N/A", Q317-T317, AF317-AG317)), IF($AF317="N/A", U317, AH317)), AN317))</f>
        <v>N/A</v>
      </c>
      <c r="CD317" s="15" t="str">
        <f>IF(OR($BH317="T", $BH317="R"), 0, IF($BH317="C", IF($BI317="Y", 0, IF($AF317="N/A", V317, AI317)), AO317))</f>
        <v>N/A</v>
      </c>
      <c r="CE317" s="15" t="str">
        <f>IF(OR($BH317="T", $BH317="R"), 0, IF($BH317="C", IF($BI317="Y", 0, IF($AF317="N/A", W317, AJ317)), AP317))</f>
        <v>N/A</v>
      </c>
      <c r="CF317" s="15" t="str">
        <f>IF(OR($BH317="T", $BH317="R"), 0, IF($BH317="C", IF($BI317="Y", 0, IF($AF317="N/A", X317, AK317)), AQ317))</f>
        <v>N/A</v>
      </c>
      <c r="CG317" t="str">
        <f>IF(AC317="N/A", "S:"&amp;L317&amp;" G:"&amp;M317&amp;" GR:"&amp;Q317, IF(AC317=0, "S:"&amp;L317&amp;" G:"&amp;M317&amp;" GR:"&amp;Q317, "S:"&amp;L317&amp;"/"&amp;AD317&amp;" G:"&amp;AE317&amp;" GR:"&amp;AF317))</f>
        <v>S:3 G:2 GR:2</v>
      </c>
    </row>
    <row r="318" spans="1:85" x14ac:dyDescent="0.25">
      <c r="A318" s="14">
        <v>5539</v>
      </c>
      <c r="B318" s="15" t="s">
        <v>1919</v>
      </c>
      <c r="C318" s="15" t="s">
        <v>68</v>
      </c>
      <c r="D318" s="15" t="s">
        <v>54</v>
      </c>
      <c r="E318" s="15">
        <f>VLOOKUP(B318, 'Rookie Year'!$A$2:$B$55679,2,FALSE)</f>
        <v>2014</v>
      </c>
      <c r="F318" s="15">
        <v>2024</v>
      </c>
      <c r="G318" s="15" t="s">
        <v>42</v>
      </c>
      <c r="H318" s="15" t="s">
        <v>1928</v>
      </c>
      <c r="I318" s="16">
        <v>1</v>
      </c>
      <c r="J318" s="15">
        <v>1</v>
      </c>
      <c r="K318" s="17">
        <f>IF(AND(G318&lt;&gt;"N",R318="N/A"), IF(I318&lt;4, 0, 0.25),IF(I318=1, IF(J318=1,0.25, 0.25), IF(I318&lt;13, 0.25, IF(I318&lt;26, 0.4, IF(I318&lt;51, 0.6, 0.75)))))</f>
        <v>0.25</v>
      </c>
      <c r="L318" s="16">
        <f>I318-M318</f>
        <v>0</v>
      </c>
      <c r="M318" s="16">
        <f>ROUNDUP(I318*K318,0)</f>
        <v>1</v>
      </c>
      <c r="N318" s="16">
        <f>M318*J318</f>
        <v>1</v>
      </c>
      <c r="O318" s="16">
        <v>0</v>
      </c>
      <c r="P318" s="16">
        <v>0</v>
      </c>
      <c r="Q318" s="16">
        <f>N318-O318-P318</f>
        <v>1</v>
      </c>
      <c r="R318" s="15" t="s">
        <v>75</v>
      </c>
      <c r="S318" s="15">
        <f>IF(R318="N/A", J318-($B$1-F318), J318-($B$1-R318))</f>
        <v>1</v>
      </c>
      <c r="T318" s="16">
        <f>IF($S318&lt;1, "N/A", $M318)</f>
        <v>1</v>
      </c>
      <c r="U318" s="16" t="str">
        <f>IF($S318&lt;2, "N/A", $M318)</f>
        <v>N/A</v>
      </c>
      <c r="V318" s="16" t="str">
        <f>IF($S318&lt;3, "N/A", $M318)</f>
        <v>N/A</v>
      </c>
      <c r="W318" s="16" t="str">
        <f>IF($S318&lt;4, "N/A", $M318)</f>
        <v>N/A</v>
      </c>
      <c r="X318" s="16" t="str">
        <f>IF($S318&lt;5, "N/A", $M318)</f>
        <v>N/A</v>
      </c>
      <c r="Y318" s="15" t="str">
        <f>IF(SUM(T318:X318)&lt;&gt;Q318, "CHECK", "OK")</f>
        <v>OK</v>
      </c>
      <c r="Z318" s="15" t="str">
        <f>IF(F318=$B$1, "No", IF(S318=1, "Yes", "No"))</f>
        <v>No</v>
      </c>
      <c r="AA318" s="18" t="str">
        <f>IF(C318="DM", "N/A", IF(Z318="No","N/A",VLOOKUP(B318,'Extension List'!$A$3:$R$1972,18,FALSE)))</f>
        <v>N/A</v>
      </c>
      <c r="AB318" s="15" t="str">
        <f>IF(C318="DM", "N/A", IF(Z318="No","N/A",VLOOKUP(B318,'Extension List'!$A$3:$T$1972,20,FALSE)))</f>
        <v>N/A</v>
      </c>
      <c r="AC318" s="15" t="str">
        <f>IF(AA318="N/A", "N/A", 0)</f>
        <v>N/A</v>
      </c>
      <c r="AD318" s="16" t="str">
        <f>IF(AE318="N/A", "N/A", AA318-AE318)</f>
        <v>N/A</v>
      </c>
      <c r="AE318" s="16" t="str">
        <f>IF(AA318="N/A", "N/A", IF(AC318&gt;0, IF(AA318&lt;13, ROUNDUP(0.25*AA318,0), IF(AA318&lt;26, ROUNDUP(0.4*AA318,0), IF(AA318&lt;51, ROUNDUP(0.6*AA318,0), ROUNDUP(0.75*AA318,0)))), "N/A"))</f>
        <v>N/A</v>
      </c>
      <c r="AF318" s="16" t="str">
        <f>IF(AD318="N/A","N/A", (AE318*AC318)+Q318)</f>
        <v>N/A</v>
      </c>
      <c r="AG318" s="16" t="str">
        <f>IF($AF318="N/A", "N/A", "TBC")</f>
        <v>N/A</v>
      </c>
      <c r="AH318" s="16" t="str">
        <f>IF($AF318="N/A", "N/A", "TBC")</f>
        <v>N/A</v>
      </c>
      <c r="AI318" s="16" t="str">
        <f>IF($AF318="N/A","N/A",IF(AC318&gt;1,"TBC","N/A"))</f>
        <v>N/A</v>
      </c>
      <c r="AJ318" s="16" t="str">
        <f>IF($AF318="N/A","N/A",IF(AC318&gt;2,"TBC","N/A"))</f>
        <v>N/A</v>
      </c>
      <c r="AK318" s="16" t="str">
        <f>IF($AF318="N/A","N/A",IF(AC318&gt;3,"TBC","N/A"))</f>
        <v>N/A</v>
      </c>
      <c r="AL318" s="16" t="str">
        <f>IF(AC318="N/A","N/A",IF(AC318&gt;0,IF(SUM(AG318:AK318)&lt;&gt;AF318,"CHECK","OK"),"N/A"))</f>
        <v>N/A</v>
      </c>
      <c r="AM318" s="16">
        <f>IF(AD318="N/A", L318+T318, L318+AG318)</f>
        <v>1</v>
      </c>
      <c r="AN318" s="16" t="str">
        <f>IF(AD318="N/A", IF(U318="N/A", "N/A", L318+U318), AD318+AH318)</f>
        <v>N/A</v>
      </c>
      <c r="AO318" s="16" t="str">
        <f>IF(AD318="N/A", IF(V318="N/A", "N/A", L318+V318), IF(AI318="N/A", "N/A", AD318+AI318))</f>
        <v>N/A</v>
      </c>
      <c r="AP318" s="16" t="str">
        <f>IF(AD318="N/A", IF(W318="N/A", "N/A", L318+W318), IF(AJ318="N/A", "N/A", AD318+AJ318))</f>
        <v>N/A</v>
      </c>
      <c r="AQ318" s="16" t="str">
        <f>IF(AD318="N/A", IF(X318="N/A", "N/A", L318+X318), IF(AK318="N/A", "N/A", AD318+AK318))</f>
        <v>N/A</v>
      </c>
      <c r="AR318" s="15" t="s">
        <v>40</v>
      </c>
      <c r="AS318" s="15" t="s">
        <v>40</v>
      </c>
      <c r="AT318" s="15" t="s">
        <v>40</v>
      </c>
      <c r="AU318" s="15" t="s">
        <v>40</v>
      </c>
      <c r="AV318" s="15" t="s">
        <v>40</v>
      </c>
      <c r="AW318" s="15" t="s">
        <v>40</v>
      </c>
      <c r="AX318" s="15" t="s">
        <v>40</v>
      </c>
      <c r="AY318" s="15" t="s">
        <v>40</v>
      </c>
      <c r="AZ318" s="15" t="s">
        <v>40</v>
      </c>
      <c r="BA318" s="15" t="s">
        <v>40</v>
      </c>
      <c r="BB318" s="15" t="s">
        <v>40</v>
      </c>
      <c r="BC318" s="15" t="s">
        <v>40</v>
      </c>
      <c r="BD318" s="15" t="s">
        <v>40</v>
      </c>
      <c r="BE318" s="15" t="s">
        <v>40</v>
      </c>
      <c r="BF318" s="15" t="s">
        <v>40</v>
      </c>
      <c r="BG318" s="15" t="s">
        <v>40</v>
      </c>
      <c r="BH318" s="15" t="s">
        <v>40</v>
      </c>
      <c r="BJ318" s="16">
        <f>IF(AR318="R", $CA318, IF(OR(AR318="P", AR318="T", AR318="N"), 0, IF($C318="DM", $T318, IF(OR(AR318="Y", AR318="IR"),$AM318,IF(AR318="C", IF($BI318="Y", IF($AF318="N/A", $Q318, $AF318), IF($AG318="N/A", $T318,$AG318)))))))</f>
        <v>1</v>
      </c>
      <c r="BK318" s="16">
        <f>IF(AS318="R", $CA318, IF(OR(AS318="P", AS318="T", AS318="N"), 0, IF($C318="DM", $T318, IF(OR(AS318="Y", AS318="IR"),$AM318,IF(AS318="C", IF($BI318="Y", IF($AF318="N/A", $Q318, $AF318), IF($AG318="N/A", $T318,$AG318)))))))</f>
        <v>1</v>
      </c>
      <c r="BL318" s="16">
        <f>IF(AT318="R", $CA318, IF(OR(AT318="P", AT318="T", AT318="N"), 0, IF($C318="DM", $T318, IF(OR(AT318="Y", AT318="IR"),$AM318,IF(AT318="C", IF($BI318="Y", IF($AF318="N/A", $Q318, $AF318), IF($AG318="N/A", $T318,$AG318)))))))</f>
        <v>1</v>
      </c>
      <c r="BM318" s="16">
        <f>IF(AU318="R", $CA318, IF(OR(AU318="P", AU318="T", AU318="N"), 0, IF($C318="DM", $T318, IF(OR(AU318="Y", AU318="IR"),$AM318,IF(AU318="C", IF($BI318="Y", IF($AF318="N/A", $Q318, $AF318), IF($AG318="N/A", $T318,$AG318)))))))</f>
        <v>1</v>
      </c>
      <c r="BN318" s="16">
        <f>IF(AV318="R", $CA318, IF(OR(AV318="P", AV318="T", AV318="N"), 0, IF($C318="DM", $T318, IF(OR(AV318="Y", AV318="IR"),$AM318,IF(AV318="C", IF($BI318="Y", IF($AF318="N/A", $Q318, $AF318), IF($AG318="N/A", $T318,$AG318)))))))</f>
        <v>1</v>
      </c>
      <c r="BO318" s="16">
        <f>IF(AW318="R", $CA318, IF(OR(AW318="P", AW318="T", AW318="N"), 0, IF($C318="DM", $T318, IF(OR(AW318="Y", AW318="IR"),$AM318,IF(AW318="C", IF($BI318="Y", IF($AF318="N/A", $Q318, $AF318), IF($AG318="N/A", $T318,$AG318)))))))</f>
        <v>1</v>
      </c>
      <c r="BP318" s="16">
        <f>IF(AX318="R", $CA318, IF(OR(AX318="P", AX318="T", AX318="N"), 0, IF($C318="DM", $T318, IF(OR(AX318="Y", AX318="IR"),$AM318,IF(AX318="C", IF($BI318="Y", IF($AF318="N/A", $Q318, $AF318), IF($AG318="N/A", $T318,$AG318)))))))</f>
        <v>1</v>
      </c>
      <c r="BQ318" s="16">
        <f>IF(AY318="R", $CA318, IF(OR(AY318="P", AY318="T", AY318="N"), 0, IF($C318="DM", $T318, IF(OR(AY318="Y", AY318="IR"),$AM318,IF(AY318="C", IF($BI318="Y", IF($AF318="N/A", $Q318, $AF318), IF($AG318="N/A", $T318,$AG318)))))))</f>
        <v>1</v>
      </c>
      <c r="BR318" s="16">
        <f>IF(AZ318="R", $CA318, IF(OR(AZ318="P", AZ318="T", AZ318="N"), 0, IF($C318="DM", $T318, IF(OR(AZ318="Y", AZ318="IR"),$AM318,IF(AZ318="C", IF($BI318="Y", IF($AF318="N/A", $Q318, $AF318), IF($AG318="N/A", $T318,$AG318)))))))</f>
        <v>1</v>
      </c>
      <c r="BS318" s="16">
        <f>IF(BA318="R", $CA318, IF(OR(BA318="P", BA318="T", BA318="N"), 0, IF($C318="DM", $T318, IF(OR(BA318="Y", BA318="IR"),$AM318,IF(BA318="C", IF($BI318="Y", IF($AF318="N/A", $Q318, $AF318), IF($AG318="N/A", $T318,$AG318)))))))</f>
        <v>1</v>
      </c>
      <c r="BT318" s="16">
        <f>IF(BB318="R", $CA318, IF(OR(BB318="P", BB318="T", BB318="N"), 0, IF($C318="DM", $T318, IF(OR(BB318="Y", BB318="IR"),$AM318,IF(BB318="C", IF($BI318="Y", IF($BA318="C", IF($AF318="N/A", $Q318, $AF318), IF($AF318="N/A", $T318, $AM318)), IF($AG318="N/A", $T318,$AG318)))))))</f>
        <v>1</v>
      </c>
      <c r="BU318" s="16">
        <f>IF(BC318="R", $CA318, IF(OR(BC318="P", BC318="T", BC318="N"), 0, IF($C318="DM", $T318, IF(OR(BC318="Y", BC318="IR"),$AM318,IF(BC318="C", IF($BI318="Y", IF($BA318="C", IF($AF318="N/A", $Q318, $AF318), IF($AF318="N/A", $T318, $AM318)), IF($AG318="N/A", $T318,$AG318)))))))</f>
        <v>1</v>
      </c>
      <c r="BV318" s="16">
        <f>IF(BD318="R", $CA318, IF(OR(BD318="P", BD318="T", BD318="N"), 0, IF($C318="DM", $T318, IF(OR(BD318="Y", BD318="IR"),$AM318,IF(BD318="C", IF($BI318="Y", IF($BA318="C", IF($AF318="N/A", $Q318, $AF318), IF($AF318="N/A", $T318, $AM318)), IF($AG318="N/A", $T318,$AG318)))))))</f>
        <v>1</v>
      </c>
      <c r="BW318" s="16">
        <f>IF(BE318="R", $CA318, IF(OR(BE318="P", BE318="T", BE318="N"), 0, IF($C318="DM", $T318, IF(OR(BE318="Y", BE318="IR"),$AM318,IF(BE318="C", IF($BI318="Y", IF($BA318="C", IF($AF318="N/A", $Q318, $AF318), IF($AF318="N/A", $T318, $AM318)), IF($AG318="N/A", $T318,$AG318)))))))</f>
        <v>1</v>
      </c>
      <c r="BX318" s="16">
        <f>IF(BF318="R", $CA318, IF(OR(BF318="P", BF318="T", BF318="N"), 0, IF($C318="DM", $T318, IF(OR(BF318="Y", BF318="IR"),$AM318,IF(BF318="C", IF($BI318="Y", IF($BA318="C", IF($AF318="N/A", $Q318, $AF318), IF($AF318="N/A", $T318, $AM318)), IF($AG318="N/A", $T318,$AG318)))))))</f>
        <v>1</v>
      </c>
      <c r="BY318" s="16">
        <f>IF(BG318="R", $CA318, IF(OR(BG318="P", BG318="T", BG318="N"), 0, IF($C318="DM", $T318, IF(OR(BG318="Y", BG318="IR"),$AM318,IF(BG318="C", IF($BI318="Y", IF($BA318="C", IF($AF318="N/A", $Q318, $AF318), IF($AF318="N/A", $T318, $AM318)), IF($AG318="N/A", $T318,$AG318)))))))</f>
        <v>1</v>
      </c>
      <c r="BZ318" s="16">
        <f>IF(BH318="R", $CA318, IF(OR(BH318="P", BH318="T", BH318="N"), 0, IF($C318="DM", $T318, IF(OR(BH318="Y", BH318="IR"),$AM318,IF(BH318="C", IF($BI318="Y", IF($BA318="C", IF($AF318="N/A", $Q318, $AF318), IF($AF318="N/A", $T318, $AM318)), IF($AG318="N/A", $T318,$AG318)))))))</f>
        <v>1</v>
      </c>
      <c r="CA318" s="15" t="s">
        <v>75</v>
      </c>
      <c r="CB318" s="16">
        <f>BZ318</f>
        <v>1</v>
      </c>
      <c r="CC318" s="15" t="str">
        <f>IF(OR($BH318="T", $BH318="R"), 0, IF($BH318="C", IF($BI318="Y", IF($BA318="C", 0, IF(AF318="N/A", Q318-T318, AF318-AG318)), IF($AF318="N/A", U318, AH318)), AN318))</f>
        <v>N/A</v>
      </c>
      <c r="CD318" s="15" t="str">
        <f>IF(OR($BH318="T", $BH318="R"), 0, IF($BH318="C", IF($BI318="Y", 0, IF($AF318="N/A", V318, AI318)), AO318))</f>
        <v>N/A</v>
      </c>
      <c r="CE318" s="15" t="str">
        <f>IF(OR($BH318="T", $BH318="R"), 0, IF($BH318="C", IF($BI318="Y", 0, IF($AF318="N/A", W318, AJ318)), AP318))</f>
        <v>N/A</v>
      </c>
      <c r="CF318" s="15" t="str">
        <f>IF(OR($BH318="T", $BH318="R"), 0, IF($BH318="C", IF($BI318="Y", 0, IF($AF318="N/A", X318, AK318)), AQ318))</f>
        <v>N/A</v>
      </c>
      <c r="CG318" t="str">
        <f>IF(AC318="N/A", "S:"&amp;L318&amp;" G:"&amp;M318&amp;" GR:"&amp;Q318, IF(AC318=0, "S:"&amp;L318&amp;" G:"&amp;M318&amp;" GR:"&amp;Q318, "S:"&amp;L318&amp;"/"&amp;AD318&amp;" G:"&amp;AE318&amp;" GR:"&amp;AF318))</f>
        <v>S:0 G:1 GR:1</v>
      </c>
    </row>
    <row r="319" spans="1:85" x14ac:dyDescent="0.25">
      <c r="A319" s="14">
        <v>4764</v>
      </c>
      <c r="B319" s="15" t="s">
        <v>2597</v>
      </c>
      <c r="C319" s="15" t="s">
        <v>68</v>
      </c>
      <c r="D319" s="15" t="s">
        <v>54</v>
      </c>
      <c r="E319" s="15">
        <f>VLOOKUP(B319, 'Rookie Year'!$A$2:$B$55679,2,FALSE)</f>
        <v>2022</v>
      </c>
      <c r="F319" s="15">
        <v>2022</v>
      </c>
      <c r="G319" s="15" t="s">
        <v>40</v>
      </c>
      <c r="H319" s="15" t="s">
        <v>2196</v>
      </c>
      <c r="I319" s="16">
        <v>1</v>
      </c>
      <c r="J319" s="15">
        <v>3</v>
      </c>
      <c r="K319" s="17">
        <f>IF(AND(G319&lt;&gt;"N",R319="N/A"), IF(I319&lt;4, 0, 0.25),IF(I319=1, IF(J319=1,0.25, 0.25), IF(I319&lt;13, 0.25, IF(I319&lt;26, 0.4, IF(I319&lt;51, 0.6, 0.75)))))</f>
        <v>0</v>
      </c>
      <c r="L319" s="16">
        <f>I319-M319</f>
        <v>1</v>
      </c>
      <c r="M319" s="16">
        <f>ROUNDUP(I319*K319,0)</f>
        <v>0</v>
      </c>
      <c r="N319" s="16">
        <f>M319*J319</f>
        <v>0</v>
      </c>
      <c r="O319" s="16">
        <v>0</v>
      </c>
      <c r="P319" s="16">
        <v>0</v>
      </c>
      <c r="Q319" s="16">
        <f>N319-O319-P319</f>
        <v>0</v>
      </c>
      <c r="R319" s="15" t="s">
        <v>75</v>
      </c>
      <c r="S319" s="15">
        <f>IF(R319="N/A", J319-($B$1-F319), J319-($B$1-R319))</f>
        <v>1</v>
      </c>
      <c r="T319" s="16">
        <v>0</v>
      </c>
      <c r="U319" s="16" t="str">
        <f>IF($S319&lt;2, "N/A", $M319)</f>
        <v>N/A</v>
      </c>
      <c r="V319" s="16" t="str">
        <f>IF($S319&lt;3, "N/A", $M319)</f>
        <v>N/A</v>
      </c>
      <c r="W319" s="16" t="str">
        <f>IF($S319&lt;4, "N/A", $M319)</f>
        <v>N/A</v>
      </c>
      <c r="X319" s="16" t="str">
        <f>IF($S319&lt;5, "N/A", $M319)</f>
        <v>N/A</v>
      </c>
      <c r="Y319" s="15" t="str">
        <f>IF(SUM(T319:X319)&lt;&gt;Q319, "CHECK", "OK")</f>
        <v>OK</v>
      </c>
      <c r="Z319" s="15" t="str">
        <f>IF(F319=$B$1, "No", IF(S319=1, "Yes", "No"))</f>
        <v>Yes</v>
      </c>
      <c r="AA319" s="18">
        <f>IF(C319="DM", "N/A", IF(Z319="No","N/A",VLOOKUP(B319,'Extension List'!$A$3:$R$1972,18,FALSE)))</f>
        <v>2</v>
      </c>
      <c r="AB319" s="15">
        <f>IF(C319="DM", "N/A", IF(Z319="No","N/A",VLOOKUP(B319,'Extension List'!$A$3:$T$1972,20,FALSE)))</f>
        <v>1</v>
      </c>
      <c r="AC319" s="15">
        <f>IF(AA319="N/A", "N/A", 0)</f>
        <v>0</v>
      </c>
      <c r="AD319" s="16" t="str">
        <f>IF(AE319="N/A", "N/A", AA319-AE319)</f>
        <v>N/A</v>
      </c>
      <c r="AE319" s="16" t="str">
        <f>IF(AA319="N/A", "N/A", IF(AC319&gt;0, IF(AA319&lt;13, ROUNDUP(0.25*AA319,0), IF(AA319&lt;26, ROUNDUP(0.4*AA319,0), IF(AA319&lt;51, ROUNDUP(0.6*AA319,0), ROUNDUP(0.75*AA319,0)))), "N/A"))</f>
        <v>N/A</v>
      </c>
      <c r="AF319" s="16" t="str">
        <f>IF(AD319="N/A","N/A", (AE319*AC319)+Q319)</f>
        <v>N/A</v>
      </c>
      <c r="AG319" s="16" t="str">
        <f>IF($AF319="N/A", "N/A", "TBC")</f>
        <v>N/A</v>
      </c>
      <c r="AH319" s="16" t="str">
        <f>IF($AF319="N/A", "N/A", "TBC")</f>
        <v>N/A</v>
      </c>
      <c r="AI319" s="16" t="str">
        <f>IF($AF319="N/A","N/A",IF(AC319&gt;1,"TBC","N/A"))</f>
        <v>N/A</v>
      </c>
      <c r="AJ319" s="16" t="str">
        <f>IF($AF319="N/A","N/A",IF(AC319&gt;2,"TBC","N/A"))</f>
        <v>N/A</v>
      </c>
      <c r="AK319" s="16" t="str">
        <f>IF($AF319="N/A","N/A",IF(AC319&gt;3,"TBC","N/A"))</f>
        <v>N/A</v>
      </c>
      <c r="AL319" s="16" t="str">
        <f>IF(AC319="N/A","N/A",IF(AC319&gt;0,IF(SUM(AG319:AK319)&lt;&gt;AF319,"CHECK","OK"),"N/A"))</f>
        <v>N/A</v>
      </c>
      <c r="AM319" s="16">
        <f>IF(AD319="N/A", L319+T319, L319+AG319)</f>
        <v>1</v>
      </c>
      <c r="AN319" s="16" t="str">
        <f>IF(AD319="N/A", IF(U319="N/A", "N/A", L319+U319), AD319+AH319)</f>
        <v>N/A</v>
      </c>
      <c r="AO319" s="16" t="str">
        <f>IF(AD319="N/A", IF(V319="N/A", "N/A", L319+V319), IF(AI319="N/A", "N/A", AD319+AI319))</f>
        <v>N/A</v>
      </c>
      <c r="AP319" s="16" t="str">
        <f>IF(AD319="N/A", IF(W319="N/A", "N/A", L319+W319), IF(AJ319="N/A", "N/A", AD319+AJ319))</f>
        <v>N/A</v>
      </c>
      <c r="AQ319" s="16" t="str">
        <f>IF(AD319="N/A", IF(X319="N/A", "N/A", L319+X319), IF(AK319="N/A", "N/A", AD319+AK319))</f>
        <v>N/A</v>
      </c>
      <c r="AR319" s="15" t="s">
        <v>40</v>
      </c>
      <c r="AS319" s="15" t="s">
        <v>40</v>
      </c>
      <c r="AT319" s="15" t="s">
        <v>40</v>
      </c>
      <c r="AU319" s="15" t="s">
        <v>40</v>
      </c>
      <c r="AV319" s="15" t="s">
        <v>40</v>
      </c>
      <c r="AW319" s="15" t="s">
        <v>40</v>
      </c>
      <c r="AX319" s="15" t="s">
        <v>40</v>
      </c>
      <c r="AY319" s="15" t="s">
        <v>40</v>
      </c>
      <c r="AZ319" s="15" t="s">
        <v>40</v>
      </c>
      <c r="BA319" s="15" t="s">
        <v>40</v>
      </c>
      <c r="BB319" s="15" t="s">
        <v>40</v>
      </c>
      <c r="BC319" s="15" t="s">
        <v>40</v>
      </c>
      <c r="BD319" s="15" t="s">
        <v>40</v>
      </c>
      <c r="BE319" s="15" t="s">
        <v>40</v>
      </c>
      <c r="BF319" s="15" t="s">
        <v>40</v>
      </c>
      <c r="BG319" s="15" t="s">
        <v>40</v>
      </c>
      <c r="BH319" s="15" t="s">
        <v>40</v>
      </c>
      <c r="BI319" s="15"/>
      <c r="BJ319" s="16">
        <f>IF(AR319="R", $CA319, IF(OR(AR319="P", AR319="T", AR319="N"), 0, IF($C319="DM", $T319, IF(OR(AR319="Y", AR319="IR"),$AM319,IF(AR319="C", IF($BI319="Y", IF($AF319="N/A", $Q319, $AF319), IF($AG319="N/A", $T319,$AG319)))))))</f>
        <v>1</v>
      </c>
      <c r="BK319" s="16">
        <f>IF(AS319="R", $CA319, IF(OR(AS319="P", AS319="T", AS319="N"), 0, IF($C319="DM", $T319, IF(OR(AS319="Y", AS319="IR"),$AM319,IF(AS319="C", IF($BI319="Y", IF($AF319="N/A", $Q319, $AF319), IF($AG319="N/A", $T319,$AG319)))))))</f>
        <v>1</v>
      </c>
      <c r="BL319" s="16">
        <f>IF(AT319="R", $CA319, IF(OR(AT319="P", AT319="T", AT319="N"), 0, IF($C319="DM", $T319, IF(OR(AT319="Y", AT319="IR"),$AM319,IF(AT319="C", IF($BI319="Y", IF($AF319="N/A", $Q319, $AF319), IF($AG319="N/A", $T319,$AG319)))))))</f>
        <v>1</v>
      </c>
      <c r="BM319" s="16">
        <f>IF(AU319="R", $CA319, IF(OR(AU319="P", AU319="T", AU319="N"), 0, IF($C319="DM", $T319, IF(OR(AU319="Y", AU319="IR"),$AM319,IF(AU319="C", IF($BI319="Y", IF($AF319="N/A", $Q319, $AF319), IF($AG319="N/A", $T319,$AG319)))))))</f>
        <v>1</v>
      </c>
      <c r="BN319" s="16">
        <f>IF(AV319="R", $CA319, IF(OR(AV319="P", AV319="T", AV319="N"), 0, IF($C319="DM", $T319, IF(OR(AV319="Y", AV319="IR"),$AM319,IF(AV319="C", IF($BI319="Y", IF($AF319="N/A", $Q319, $AF319), IF($AG319="N/A", $T319,$AG319)))))))</f>
        <v>1</v>
      </c>
      <c r="BO319" s="16">
        <f>IF(AW319="R", $CA319, IF(OR(AW319="P", AW319="T", AW319="N"), 0, IF($C319="DM", $T319, IF(OR(AW319="Y", AW319="IR"),$AM319,IF(AW319="C", IF($BI319="Y", IF($AF319="N/A", $Q319, $AF319), IF($AG319="N/A", $T319,$AG319)))))))</f>
        <v>1</v>
      </c>
      <c r="BP319" s="16">
        <f>IF(AX319="R", $CA319, IF(OR(AX319="P", AX319="T", AX319="N"), 0, IF($C319="DM", $T319, IF(OR(AX319="Y", AX319="IR"),$AM319,IF(AX319="C", IF($BI319="Y", IF($AF319="N/A", $Q319, $AF319), IF($AG319="N/A", $T319,$AG319)))))))</f>
        <v>1</v>
      </c>
      <c r="BQ319" s="16">
        <f>IF(AY319="R", $CA319, IF(OR(AY319="P", AY319="T", AY319="N"), 0, IF($C319="DM", $T319, IF(OR(AY319="Y", AY319="IR"),$AM319,IF(AY319="C", IF($BI319="Y", IF($AF319="N/A", $Q319, $AF319), IF($AG319="N/A", $T319,$AG319)))))))</f>
        <v>1</v>
      </c>
      <c r="BR319" s="16">
        <f>IF(AZ319="R", $CA319, IF(OR(AZ319="P", AZ319="T", AZ319="N"), 0, IF($C319="DM", $T319, IF(OR(AZ319="Y", AZ319="IR"),$AM319,IF(AZ319="C", IF($BI319="Y", IF($AF319="N/A", $Q319, $AF319), IF($AG319="N/A", $T319,$AG319)))))))</f>
        <v>1</v>
      </c>
      <c r="BS319" s="16">
        <f>IF(BA319="R", $CA319, IF(OR(BA319="P", BA319="T", BA319="N"), 0, IF($C319="DM", $T319, IF(OR(BA319="Y", BA319="IR"),$AM319,IF(BA319="C", IF($BI319="Y", IF($AF319="N/A", $Q319, $AF319), IF($AG319="N/A", $T319,$AG319)))))))</f>
        <v>1</v>
      </c>
      <c r="BT319" s="16">
        <f>IF(BB319="R", $CA319, IF(OR(BB319="P", BB319="T", BB319="N"), 0, IF($C319="DM", $T319, IF(OR(BB319="Y", BB319="IR"),$AM319,IF(BB319="C", IF($BI319="Y", IF($BA319="C", IF($AF319="N/A", $Q319, $AF319), IF($AF319="N/A", $T319, $AM319)), IF($AG319="N/A", $T319,$AG319)))))))</f>
        <v>1</v>
      </c>
      <c r="BU319" s="16">
        <f>IF(BC319="R", $CA319, IF(OR(BC319="P", BC319="T", BC319="N"), 0, IF($C319="DM", $T319, IF(OR(BC319="Y", BC319="IR"),$AM319,IF(BC319="C", IF($BI319="Y", IF($BA319="C", IF($AF319="N/A", $Q319, $AF319), IF($AF319="N/A", $T319, $AM319)), IF($AG319="N/A", $T319,$AG319)))))))</f>
        <v>1</v>
      </c>
      <c r="BV319" s="16">
        <f>IF(BD319="R", $CA319, IF(OR(BD319="P", BD319="T", BD319="N"), 0, IF($C319="DM", $T319, IF(OR(BD319="Y", BD319="IR"),$AM319,IF(BD319="C", IF($BI319="Y", IF($BA319="C", IF($AF319="N/A", $Q319, $AF319), IF($AF319="N/A", $T319, $AM319)), IF($AG319="N/A", $T319,$AG319)))))))</f>
        <v>1</v>
      </c>
      <c r="BW319" s="16">
        <f>IF(BE319="R", $CA319, IF(OR(BE319="P", BE319="T", BE319="N"), 0, IF($C319="DM", $T319, IF(OR(BE319="Y", BE319="IR"),$AM319,IF(BE319="C", IF($BI319="Y", IF($BA319="C", IF($AF319="N/A", $Q319, $AF319), IF($AF319="N/A", $T319, $AM319)), IF($AG319="N/A", $T319,$AG319)))))))</f>
        <v>1</v>
      </c>
      <c r="BX319" s="16">
        <f>IF(BF319="R", $CA319, IF(OR(BF319="P", BF319="T", BF319="N"), 0, IF($C319="DM", $T319, IF(OR(BF319="Y", BF319="IR"),$AM319,IF(BF319="C", IF($BI319="Y", IF($BA319="C", IF($AF319="N/A", $Q319, $AF319), IF($AF319="N/A", $T319, $AM319)), IF($AG319="N/A", $T319,$AG319)))))))</f>
        <v>1</v>
      </c>
      <c r="BY319" s="16">
        <f>IF(BG319="R", $CA319, IF(OR(BG319="P", BG319="T", BG319="N"), 0, IF($C319="DM", $T319, IF(OR(BG319="Y", BG319="IR"),$AM319,IF(BG319="C", IF($BI319="Y", IF($BA319="C", IF($AF319="N/A", $Q319, $AF319), IF($AF319="N/A", $T319, $AM319)), IF($AG319="N/A", $T319,$AG319)))))))</f>
        <v>1</v>
      </c>
      <c r="BZ319" s="16">
        <f>IF(BH319="R", $CA319, IF(OR(BH319="P", BH319="T", BH319="N"), 0, IF($C319="DM", $T319, IF(OR(BH319="Y", BH319="IR"),$AM319,IF(BH319="C", IF($BI319="Y", IF($BA319="C", IF($AF319="N/A", $Q319, $AF319), IF($AF319="N/A", $T319, $AM319)), IF($AG319="N/A", $T319,$AG319)))))))</f>
        <v>1</v>
      </c>
      <c r="CA319" s="15" t="s">
        <v>75</v>
      </c>
      <c r="CB319" s="16">
        <f>BZ319</f>
        <v>1</v>
      </c>
      <c r="CC319" s="15" t="str">
        <f>IF(OR($BH319="T", $BH319="R"), 0, IF($BH319="C", IF($BI319="Y", IF($BA319="C", 0, IF(AF319="N/A", Q319-T319, AF319-AG319)), IF($AF319="N/A", U319, AH319)), AN319))</f>
        <v>N/A</v>
      </c>
      <c r="CD319" s="15" t="str">
        <f>IF(OR($BH319="T", $BH319="R"), 0, IF($BH319="C", IF($BI319="Y", 0, IF($AF319="N/A", V319, AI319)), AO319))</f>
        <v>N/A</v>
      </c>
      <c r="CE319" s="15" t="str">
        <f>IF(OR($BH319="T", $BH319="R"), 0, IF($BH319="C", IF($BI319="Y", 0, IF($AF319="N/A", W319, AJ319)), AP319))</f>
        <v>N/A</v>
      </c>
      <c r="CF319" s="15" t="str">
        <f>IF(OR($BH319="T", $BH319="R"), 0, IF($BH319="C", IF($BI319="Y", 0, IF($AF319="N/A", X319, AK319)), AQ319))</f>
        <v>N/A</v>
      </c>
      <c r="CG319" t="str">
        <f>IF(AC319="N/A", "S:"&amp;L319&amp;" G:"&amp;M319&amp;" GR:"&amp;Q319, IF(AC319=0, "S:"&amp;L319&amp;" G:"&amp;M319&amp;" GR:"&amp;Q319, "S:"&amp;L319&amp;"/"&amp;AD319&amp;" G:"&amp;AE319&amp;" GR:"&amp;AF319))</f>
        <v>S:1 G:0 GR:0</v>
      </c>
    </row>
    <row r="320" spans="1:85" x14ac:dyDescent="0.25">
      <c r="A320" s="14">
        <v>5263</v>
      </c>
      <c r="B320" s="15" t="s">
        <v>2852</v>
      </c>
      <c r="C320" s="15" t="s">
        <v>68</v>
      </c>
      <c r="D320" s="15" t="s">
        <v>54</v>
      </c>
      <c r="E320" s="15">
        <f>VLOOKUP(B320, 'Rookie Year'!$A$2:$B$55679,2,FALSE)</f>
        <v>2023</v>
      </c>
      <c r="F320" s="15">
        <v>2023</v>
      </c>
      <c r="G320" s="15" t="s">
        <v>40</v>
      </c>
      <c r="H320" s="15" t="s">
        <v>2241</v>
      </c>
      <c r="I320" s="16">
        <v>1</v>
      </c>
      <c r="J320" s="15">
        <v>3</v>
      </c>
      <c r="K320" s="17">
        <f>IF(AND(G320&lt;&gt;"N",R320="N/A"), IF(I320&lt;4, 0, 0.25),IF(I320=1, IF(J320=1,0.25, 0.25), IF(I320&lt;13, 0.25, IF(I320&lt;26, 0.4, IF(I320&lt;51, 0.6, 0.75)))))</f>
        <v>0</v>
      </c>
      <c r="L320" s="16">
        <f>I320-M320</f>
        <v>1</v>
      </c>
      <c r="M320" s="16">
        <f>ROUNDUP(I320*K320,0)</f>
        <v>0</v>
      </c>
      <c r="N320" s="16">
        <f>M320*J320</f>
        <v>0</v>
      </c>
      <c r="O320" s="16">
        <v>0</v>
      </c>
      <c r="P320" s="16">
        <v>0</v>
      </c>
      <c r="Q320" s="16">
        <f>N320-O320-P320</f>
        <v>0</v>
      </c>
      <c r="R320" s="15" t="s">
        <v>75</v>
      </c>
      <c r="S320" s="15">
        <f>IF(R320="N/A", J320-($B$1-F320), J320-($B$1-R320))</f>
        <v>2</v>
      </c>
      <c r="T320" s="16">
        <v>0</v>
      </c>
      <c r="U320" s="16">
        <v>0</v>
      </c>
      <c r="V320" s="16" t="str">
        <f>IF($S320&lt;3, "N/A", $M320)</f>
        <v>N/A</v>
      </c>
      <c r="W320" s="16" t="str">
        <f>IF($S320&lt;4, "N/A", $M320)</f>
        <v>N/A</v>
      </c>
      <c r="X320" s="16" t="str">
        <f>IF($S320&lt;5, "N/A", $M320)</f>
        <v>N/A</v>
      </c>
      <c r="Y320" s="15" t="str">
        <f>IF(SUM(T320:X320)&lt;&gt;Q320, "CHECK", "OK")</f>
        <v>OK</v>
      </c>
      <c r="Z320" s="15" t="str">
        <f>IF(F320=$B$1, "No", IF(S320=1, "Yes", "No"))</f>
        <v>No</v>
      </c>
      <c r="AA320" s="18" t="str">
        <f>IF(C320="DM", "N/A", IF(Z320="No","N/A",VLOOKUP(B320,'Extension List'!$A$3:$R$1972,18,FALSE)))</f>
        <v>N/A</v>
      </c>
      <c r="AB320" s="15" t="str">
        <f>IF(C320="DM", "N/A", IF(Z320="No","N/A",VLOOKUP(B320,'Extension List'!$A$3:$T$1972,20,FALSE)))</f>
        <v>N/A</v>
      </c>
      <c r="AC320" s="15" t="str">
        <f>IF(AA320="N/A", "N/A", 0)</f>
        <v>N/A</v>
      </c>
      <c r="AD320" s="16" t="str">
        <f>IF(AE320="N/A", "N/A", AA320-AE320)</f>
        <v>N/A</v>
      </c>
      <c r="AE320" s="16" t="str">
        <f>IF(AA320="N/A", "N/A", IF(AC320&gt;0, IF(AA320&lt;13, ROUNDUP(0.25*AA320,0), IF(AA320&lt;26, ROUNDUP(0.4*AA320,0), IF(AA320&lt;51, ROUNDUP(0.6*AA320,0), ROUNDUP(0.75*AA320,0)))), "N/A"))</f>
        <v>N/A</v>
      </c>
      <c r="AF320" s="16" t="str">
        <f>IF(AD320="N/A","N/A", (AE320*AC320)+Q320)</f>
        <v>N/A</v>
      </c>
      <c r="AG320" s="16" t="str">
        <f>IF($AF320="N/A", "N/A", "TBC")</f>
        <v>N/A</v>
      </c>
      <c r="AH320" s="16" t="str">
        <f>IF($AF320="N/A", "N/A", "TBC")</f>
        <v>N/A</v>
      </c>
      <c r="AI320" s="16" t="str">
        <f>IF($AF320="N/A","N/A",IF(AC320&gt;1,"TBC","N/A"))</f>
        <v>N/A</v>
      </c>
      <c r="AJ320" s="16" t="str">
        <f>IF($AF320="N/A","N/A",IF(AC320&gt;2,"TBC","N/A"))</f>
        <v>N/A</v>
      </c>
      <c r="AK320" s="16" t="str">
        <f>IF($AF320="N/A","N/A",IF(AC320&gt;3,"TBC","N/A"))</f>
        <v>N/A</v>
      </c>
      <c r="AL320" s="16" t="str">
        <f>IF(AC320="N/A","N/A",IF(AC320&gt;0,IF(SUM(AG320:AK320)&lt;&gt;AF320,"CHECK","OK"),"N/A"))</f>
        <v>N/A</v>
      </c>
      <c r="AM320" s="16">
        <f>IF(AD320="N/A", L320+T320, L320+AG320)</f>
        <v>1</v>
      </c>
      <c r="AN320" s="16">
        <f>IF(AD320="N/A", IF(U320="N/A", "N/A", L320+U320), AD320+AH320)</f>
        <v>1</v>
      </c>
      <c r="AO320" s="16" t="str">
        <f>IF(AD320="N/A", IF(V320="N/A", "N/A", L320+V320), IF(AI320="N/A", "N/A", AD320+AI320))</f>
        <v>N/A</v>
      </c>
      <c r="AP320" s="16" t="str">
        <f>IF(AD320="N/A", IF(W320="N/A", "N/A", L320+W320), IF(AJ320="N/A", "N/A", AD320+AJ320))</f>
        <v>N/A</v>
      </c>
      <c r="AQ320" s="16" t="str">
        <f>IF(AD320="N/A", IF(X320="N/A", "N/A", L320+X320), IF(AK320="N/A", "N/A", AD320+AK320))</f>
        <v>N/A</v>
      </c>
      <c r="AR320" s="15" t="s">
        <v>44</v>
      </c>
      <c r="AS320" s="15" t="s">
        <v>44</v>
      </c>
      <c r="AT320" s="15" t="s">
        <v>44</v>
      </c>
      <c r="AU320" s="15" t="s">
        <v>44</v>
      </c>
      <c r="AV320" s="15" t="s">
        <v>44</v>
      </c>
      <c r="AW320" s="15" t="s">
        <v>44</v>
      </c>
      <c r="AX320" s="15" t="s">
        <v>44</v>
      </c>
      <c r="AY320" s="15" t="s">
        <v>44</v>
      </c>
      <c r="AZ320" s="15" t="s">
        <v>44</v>
      </c>
      <c r="BA320" s="15" t="s">
        <v>44</v>
      </c>
      <c r="BB320" s="15" t="s">
        <v>44</v>
      </c>
      <c r="BC320" s="15" t="s">
        <v>44</v>
      </c>
      <c r="BD320" s="15" t="s">
        <v>44</v>
      </c>
      <c r="BE320" s="15" t="s">
        <v>44</v>
      </c>
      <c r="BF320" s="15" t="s">
        <v>44</v>
      </c>
      <c r="BG320" s="15" t="s">
        <v>44</v>
      </c>
      <c r="BH320" s="15" t="s">
        <v>44</v>
      </c>
      <c r="BI320" s="15"/>
      <c r="BJ320" s="16">
        <f>IF(AR320="R", $CA320, IF(OR(AR320="P", AR320="T", AR320="N"), 0, IF($C320="DM", $T320, IF(OR(AR320="Y", AR320="IR"),$AM320,IF(AR320="C", IF($BI320="Y", IF($AF320="N/A", $Q320, $AF320), IF($AG320="N/A", $T320,$AG320)))))))</f>
        <v>0</v>
      </c>
      <c r="BK320" s="16">
        <f>IF(AS320="R", $CA320, IF(OR(AS320="P", AS320="T", AS320="N"), 0, IF($C320="DM", $T320, IF(OR(AS320="Y", AS320="IR"),$AM320,IF(AS320="C", IF($BI320="Y", IF($AF320="N/A", $Q320, $AF320), IF($AG320="N/A", $T320,$AG320)))))))</f>
        <v>0</v>
      </c>
      <c r="BL320" s="16">
        <f>IF(AT320="R", $CA320, IF(OR(AT320="P", AT320="T", AT320="N"), 0, IF($C320="DM", $T320, IF(OR(AT320="Y", AT320="IR"),$AM320,IF(AT320="C", IF($BI320="Y", IF($AF320="N/A", $Q320, $AF320), IF($AG320="N/A", $T320,$AG320)))))))</f>
        <v>0</v>
      </c>
      <c r="BM320" s="16">
        <f>IF(AU320="R", $CA320, IF(OR(AU320="P", AU320="T", AU320="N"), 0, IF($C320="DM", $T320, IF(OR(AU320="Y", AU320="IR"),$AM320,IF(AU320="C", IF($BI320="Y", IF($AF320="N/A", $Q320, $AF320), IF($AG320="N/A", $T320,$AG320)))))))</f>
        <v>0</v>
      </c>
      <c r="BN320" s="16">
        <f>IF(AV320="R", $CA320, IF(OR(AV320="P", AV320="T", AV320="N"), 0, IF($C320="DM", $T320, IF(OR(AV320="Y", AV320="IR"),$AM320,IF(AV320="C", IF($BI320="Y", IF($AF320="N/A", $Q320, $AF320), IF($AG320="N/A", $T320,$AG320)))))))</f>
        <v>0</v>
      </c>
      <c r="BO320" s="16">
        <f>IF(AW320="R", $CA320, IF(OR(AW320="P", AW320="T", AW320="N"), 0, IF($C320="DM", $T320, IF(OR(AW320="Y", AW320="IR"),$AM320,IF(AW320="C", IF($BI320="Y", IF($AF320="N/A", $Q320, $AF320), IF($AG320="N/A", $T320,$AG320)))))))</f>
        <v>0</v>
      </c>
      <c r="BP320" s="16">
        <f>IF(AX320="R", $CA320, IF(OR(AX320="P", AX320="T", AX320="N"), 0, IF($C320="DM", $T320, IF(OR(AX320="Y", AX320="IR"),$AM320,IF(AX320="C", IF($BI320="Y", IF($AF320="N/A", $Q320, $AF320), IF($AG320="N/A", $T320,$AG320)))))))</f>
        <v>0</v>
      </c>
      <c r="BQ320" s="16">
        <f>IF(AY320="R", $CA320, IF(OR(AY320="P", AY320="T", AY320="N"), 0, IF($C320="DM", $T320, IF(OR(AY320="Y", AY320="IR"),$AM320,IF(AY320="C", IF($BI320="Y", IF($AF320="N/A", $Q320, $AF320), IF($AG320="N/A", $T320,$AG320)))))))</f>
        <v>0</v>
      </c>
      <c r="BR320" s="16">
        <f>IF(AZ320="R", $CA320, IF(OR(AZ320="P", AZ320="T", AZ320="N"), 0, IF($C320="DM", $T320, IF(OR(AZ320="Y", AZ320="IR"),$AM320,IF(AZ320="C", IF($BI320="Y", IF($AF320="N/A", $Q320, $AF320), IF($AG320="N/A", $T320,$AG320)))))))</f>
        <v>0</v>
      </c>
      <c r="BS320" s="16">
        <f>IF(BA320="R", $CA320, IF(OR(BA320="P", BA320="T", BA320="N"), 0, IF($C320="DM", $T320, IF(OR(BA320="Y", BA320="IR"),$AM320,IF(BA320="C", IF($BI320="Y", IF($AF320="N/A", $Q320, $AF320), IF($AG320="N/A", $T320,$AG320)))))))</f>
        <v>0</v>
      </c>
      <c r="BT320" s="16">
        <f>IF(BB320="R", $CA320, IF(OR(BB320="P", BB320="T", BB320="N"), 0, IF($C320="DM", $T320, IF(OR(BB320="Y", BB320="IR"),$AM320,IF(BB320="C", IF($BI320="Y", IF($BA320="C", IF($AF320="N/A", $Q320, $AF320), IF($AF320="N/A", $T320, $AM320)), IF($AG320="N/A", $T320,$AG320)))))))</f>
        <v>0</v>
      </c>
      <c r="BU320" s="16">
        <f>IF(BC320="R", $CA320, IF(OR(BC320="P", BC320="T", BC320="N"), 0, IF($C320="DM", $T320, IF(OR(BC320="Y", BC320="IR"),$AM320,IF(BC320="C", IF($BI320="Y", IF($BA320="C", IF($AF320="N/A", $Q320, $AF320), IF($AF320="N/A", $T320, $AM320)), IF($AG320="N/A", $T320,$AG320)))))))</f>
        <v>0</v>
      </c>
      <c r="BV320" s="16">
        <f>IF(BD320="R", $CA320, IF(OR(BD320="P", BD320="T", BD320="N"), 0, IF($C320="DM", $T320, IF(OR(BD320="Y", BD320="IR"),$AM320,IF(BD320="C", IF($BI320="Y", IF($BA320="C", IF($AF320="N/A", $Q320, $AF320), IF($AF320="N/A", $T320, $AM320)), IF($AG320="N/A", $T320,$AG320)))))))</f>
        <v>0</v>
      </c>
      <c r="BW320" s="16">
        <f>IF(BE320="R", $CA320, IF(OR(BE320="P", BE320="T", BE320="N"), 0, IF($C320="DM", $T320, IF(OR(BE320="Y", BE320="IR"),$AM320,IF(BE320="C", IF($BI320="Y", IF($BA320="C", IF($AF320="N/A", $Q320, $AF320), IF($AF320="N/A", $T320, $AM320)), IF($AG320="N/A", $T320,$AG320)))))))</f>
        <v>0</v>
      </c>
      <c r="BX320" s="16">
        <f>IF(BF320="R", $CA320, IF(OR(BF320="P", BF320="T", BF320="N"), 0, IF($C320="DM", $T320, IF(OR(BF320="Y", BF320="IR"),$AM320,IF(BF320="C", IF($BI320="Y", IF($BA320="C", IF($AF320="N/A", $Q320, $AF320), IF($AF320="N/A", $T320, $AM320)), IF($AG320="N/A", $T320,$AG320)))))))</f>
        <v>0</v>
      </c>
      <c r="BY320" s="16">
        <f>IF(BG320="R", $CA320, IF(OR(BG320="P", BG320="T", BG320="N"), 0, IF($C320="DM", $T320, IF(OR(BG320="Y", BG320="IR"),$AM320,IF(BG320="C", IF($BI320="Y", IF($BA320="C", IF($AF320="N/A", $Q320, $AF320), IF($AF320="N/A", $T320, $AM320)), IF($AG320="N/A", $T320,$AG320)))))))</f>
        <v>0</v>
      </c>
      <c r="BZ320" s="16">
        <f>IF(BH320="R", $CA320, IF(OR(BH320="P", BH320="T", BH320="N"), 0, IF($C320="DM", $T320, IF(OR(BH320="Y", BH320="IR"),$AM320,IF(BH320="C", IF($BI320="Y", IF($BA320="C", IF($AF320="N/A", $Q320, $AF320), IF($AF320="N/A", $T320, $AM320)), IF($AG320="N/A", $T320,$AG320)))))))</f>
        <v>0</v>
      </c>
      <c r="CA320" s="15" t="s">
        <v>75</v>
      </c>
      <c r="CB320" s="16">
        <f>BZ320</f>
        <v>0</v>
      </c>
      <c r="CC320" s="15">
        <f>IF(OR($BH320="T", $BH320="R"), 0, IF($BH320="C", IF($BI320="Y", IF($BA320="C", 0, IF(AF320="N/A", Q320-T320, AF320-AG320)), IF($AF320="N/A", U320, AH320)), AN320))</f>
        <v>0</v>
      </c>
      <c r="CD320" s="15" t="str">
        <f>IF(OR($BH320="T", $BH320="R"), 0, IF($BH320="C", IF($BI320="Y", 0, IF($AF320="N/A", V320, AI320)), AO320))</f>
        <v>N/A</v>
      </c>
      <c r="CE320" s="15" t="str">
        <f>IF(OR($BH320="T", $BH320="R"), 0, IF($BH320="C", IF($BI320="Y", 0, IF($AF320="N/A", W320, AJ320)), AP320))</f>
        <v>N/A</v>
      </c>
      <c r="CF320" s="15" t="str">
        <f>IF(OR($BH320="T", $BH320="R"), 0, IF($BH320="C", IF($BI320="Y", 0, IF($AF320="N/A", X320, AK320)), AQ320))</f>
        <v>N/A</v>
      </c>
      <c r="CG320" t="str">
        <f>IF(AC320="N/A", "S:"&amp;L320&amp;" G:"&amp;M320&amp;" GR:"&amp;Q320, IF(AC320=0, "S:"&amp;L320&amp;" G:"&amp;M320&amp;" GR:"&amp;Q320, "S:"&amp;L320&amp;"/"&amp;AD320&amp;" G:"&amp;AE320&amp;" GR:"&amp;AF320))</f>
        <v>S:1 G:0 GR:0</v>
      </c>
    </row>
    <row r="321" spans="1:85" x14ac:dyDescent="0.25">
      <c r="A321" s="14">
        <v>5097</v>
      </c>
      <c r="B321" s="15" t="s">
        <v>2737</v>
      </c>
      <c r="C321" s="15" t="s">
        <v>68</v>
      </c>
      <c r="D321" s="15" t="s">
        <v>54</v>
      </c>
      <c r="E321" s="15">
        <f>VLOOKUP(B321, 'Rookie Year'!$A$2:$B$55679,2,FALSE)</f>
        <v>2022</v>
      </c>
      <c r="F321" s="15">
        <v>2023</v>
      </c>
      <c r="G321" s="15" t="s">
        <v>42</v>
      </c>
      <c r="H321" s="15" t="s">
        <v>1928</v>
      </c>
      <c r="I321" s="16">
        <v>1</v>
      </c>
      <c r="J321" s="15">
        <v>3</v>
      </c>
      <c r="K321" s="17">
        <f>IF(AND(G321&lt;&gt;"N",R321="N/A"), IF(I321&lt;4, 0, 0.25),IF(I321=1, IF(J321=1,0.25, 0.25), IF(I321&lt;13, 0.25, IF(I321&lt;26, 0.4, IF(I321&lt;51, 0.6, 0.75)))))</f>
        <v>0.25</v>
      </c>
      <c r="L321" s="16">
        <f>I321-M321</f>
        <v>0</v>
      </c>
      <c r="M321" s="16">
        <f>ROUNDUP(I321*K321,0)</f>
        <v>1</v>
      </c>
      <c r="N321" s="16">
        <f>M321*J321</f>
        <v>3</v>
      </c>
      <c r="O321" s="16">
        <v>1</v>
      </c>
      <c r="P321" s="16">
        <v>0</v>
      </c>
      <c r="Q321" s="16">
        <f>N321-O321-P321</f>
        <v>2</v>
      </c>
      <c r="R321" s="15" t="s">
        <v>75</v>
      </c>
      <c r="S321" s="15">
        <f>IF(R321="N/A", J321-($B$1-F321), J321-($B$1-R321))</f>
        <v>2</v>
      </c>
      <c r="T321" s="16">
        <v>1</v>
      </c>
      <c r="U321" s="16">
        <v>1</v>
      </c>
      <c r="V321" s="16" t="str">
        <f>IF($S321&lt;3, "N/A", $M321)</f>
        <v>N/A</v>
      </c>
      <c r="W321" s="16" t="str">
        <f>IF($S321&lt;4, "N/A", $M321)</f>
        <v>N/A</v>
      </c>
      <c r="X321" s="16" t="str">
        <f>IF($S321&lt;5, "N/A", $M321)</f>
        <v>N/A</v>
      </c>
      <c r="Y321" s="15" t="str">
        <f>IF(SUM(T321:X321)&lt;&gt;Q321, "CHECK", "OK")</f>
        <v>OK</v>
      </c>
      <c r="Z321" s="15" t="str">
        <f>IF(F321=$B$1, "No", IF(S321=1, "Yes", "No"))</f>
        <v>No</v>
      </c>
      <c r="AA321" s="18" t="str">
        <f>IF(C321="DM", "N/A", IF(Z321="No","N/A",VLOOKUP(B321,'Extension List'!$A$3:$R$1972,18,FALSE)))</f>
        <v>N/A</v>
      </c>
      <c r="AB321" s="15" t="str">
        <f>IF(C321="DM", "N/A", IF(Z321="No","N/A",VLOOKUP(B321,'Extension List'!$A$3:$T$1972,20,FALSE)))</f>
        <v>N/A</v>
      </c>
      <c r="AC321" s="15" t="str">
        <f>IF(AA321="N/A", "N/A", 0)</f>
        <v>N/A</v>
      </c>
      <c r="AD321" s="16" t="str">
        <f>IF(AE321="N/A", "N/A", AA321-AE321)</f>
        <v>N/A</v>
      </c>
      <c r="AE321" s="16" t="str">
        <f>IF(AA321="N/A", "N/A", IF(AC321&gt;0, IF(AA321&lt;13, ROUNDUP(0.25*AA321,0), IF(AA321&lt;26, ROUNDUP(0.4*AA321,0), IF(AA321&lt;51, ROUNDUP(0.6*AA321,0), ROUNDUP(0.75*AA321,0)))), "N/A"))</f>
        <v>N/A</v>
      </c>
      <c r="AF321" s="16" t="str">
        <f>IF(AD321="N/A","N/A", (AE321*AC321)+Q321)</f>
        <v>N/A</v>
      </c>
      <c r="AG321" s="16" t="str">
        <f>IF($AF321="N/A", "N/A", "TBC")</f>
        <v>N/A</v>
      </c>
      <c r="AH321" s="16" t="str">
        <f>IF($AF321="N/A", "N/A", "TBC")</f>
        <v>N/A</v>
      </c>
      <c r="AI321" s="16" t="str">
        <f>IF($AF321="N/A","N/A",IF(AC321&gt;1,"TBC","N/A"))</f>
        <v>N/A</v>
      </c>
      <c r="AJ321" s="16" t="str">
        <f>IF($AF321="N/A","N/A",IF(AC321&gt;2,"TBC","N/A"))</f>
        <v>N/A</v>
      </c>
      <c r="AK321" s="16" t="str">
        <f>IF($AF321="N/A","N/A",IF(AC321&gt;3,"TBC","N/A"))</f>
        <v>N/A</v>
      </c>
      <c r="AL321" s="16" t="str">
        <f>IF(AC321="N/A","N/A",IF(AC321&gt;0,IF(SUM(AG321:AK321)&lt;&gt;AF321,"CHECK","OK"),"N/A"))</f>
        <v>N/A</v>
      </c>
      <c r="AM321" s="16">
        <f>IF(AD321="N/A", L321+T321, L321+AG321)</f>
        <v>1</v>
      </c>
      <c r="AN321" s="16">
        <f>IF(AD321="N/A", IF(U321="N/A", "N/A", L321+U321), AD321+AH321)</f>
        <v>1</v>
      </c>
      <c r="AO321" s="16" t="str">
        <f>IF(AD321="N/A", IF(V321="N/A", "N/A", L321+V321), IF(AI321="N/A", "N/A", AD321+AI321))</f>
        <v>N/A</v>
      </c>
      <c r="AP321" s="16" t="str">
        <f>IF(AD321="N/A", IF(W321="N/A", "N/A", L321+W321), IF(AJ321="N/A", "N/A", AD321+AJ321))</f>
        <v>N/A</v>
      </c>
      <c r="AQ321" s="16" t="str">
        <f>IF(AD321="N/A", IF(X321="N/A", "N/A", L321+X321), IF(AK321="N/A", "N/A", AD321+AK321))</f>
        <v>N/A</v>
      </c>
      <c r="AR321" s="15" t="s">
        <v>44</v>
      </c>
      <c r="AS321" s="15" t="s">
        <v>44</v>
      </c>
      <c r="AT321" s="15" t="s">
        <v>44</v>
      </c>
      <c r="AU321" s="15" t="s">
        <v>44</v>
      </c>
      <c r="AV321" s="15" t="s">
        <v>44</v>
      </c>
      <c r="AW321" s="15" t="s">
        <v>44</v>
      </c>
      <c r="AX321" s="15" t="s">
        <v>44</v>
      </c>
      <c r="AY321" s="15" t="s">
        <v>44</v>
      </c>
      <c r="AZ321" s="15" t="s">
        <v>44</v>
      </c>
      <c r="BA321" s="15" t="s">
        <v>44</v>
      </c>
      <c r="BB321" s="15" t="s">
        <v>44</v>
      </c>
      <c r="BC321" s="15" t="s">
        <v>44</v>
      </c>
      <c r="BD321" s="15" t="s">
        <v>44</v>
      </c>
      <c r="BE321" s="15" t="s">
        <v>44</v>
      </c>
      <c r="BF321" s="15" t="s">
        <v>44</v>
      </c>
      <c r="BG321" s="15" t="s">
        <v>44</v>
      </c>
      <c r="BH321" s="15" t="s">
        <v>44</v>
      </c>
      <c r="BI321" s="15"/>
      <c r="BJ321" s="16">
        <f>IF(AR321="R", $CA321, IF(OR(AR321="P", AR321="T", AR321="N"), 0, IF($C321="DM", $T321, IF(OR(AR321="Y", AR321="IR"),$AM321,IF(AR321="C", IF($BI321="Y", IF($AF321="N/A", $Q321, $AF321), IF($AG321="N/A", $T321,$AG321)))))))</f>
        <v>1</v>
      </c>
      <c r="BK321" s="16">
        <f>IF(AS321="R", $CA321, IF(OR(AS321="P", AS321="T", AS321="N"), 0, IF($C321="DM", $T321, IF(OR(AS321="Y", AS321="IR"),$AM321,IF(AS321="C", IF($BI321="Y", IF($AF321="N/A", $Q321, $AF321), IF($AG321="N/A", $T321,$AG321)))))))</f>
        <v>1</v>
      </c>
      <c r="BL321" s="16">
        <f>IF(AT321="R", $CA321, IF(OR(AT321="P", AT321="T", AT321="N"), 0, IF($C321="DM", $T321, IF(OR(AT321="Y", AT321="IR"),$AM321,IF(AT321="C", IF($BI321="Y", IF($AF321="N/A", $Q321, $AF321), IF($AG321="N/A", $T321,$AG321)))))))</f>
        <v>1</v>
      </c>
      <c r="BM321" s="16">
        <f>IF(AU321="R", $CA321, IF(OR(AU321="P", AU321="T", AU321="N"), 0, IF($C321="DM", $T321, IF(OR(AU321="Y", AU321="IR"),$AM321,IF(AU321="C", IF($BI321="Y", IF($AF321="N/A", $Q321, $AF321), IF($AG321="N/A", $T321,$AG321)))))))</f>
        <v>1</v>
      </c>
      <c r="BN321" s="16">
        <f>IF(AV321="R", $CA321, IF(OR(AV321="P", AV321="T", AV321="N"), 0, IF($C321="DM", $T321, IF(OR(AV321="Y", AV321="IR"),$AM321,IF(AV321="C", IF($BI321="Y", IF($AF321="N/A", $Q321, $AF321), IF($AG321="N/A", $T321,$AG321)))))))</f>
        <v>1</v>
      </c>
      <c r="BO321" s="16">
        <f>IF(AW321="R", $CA321, IF(OR(AW321="P", AW321="T", AW321="N"), 0, IF($C321="DM", $T321, IF(OR(AW321="Y", AW321="IR"),$AM321,IF(AW321="C", IF($BI321="Y", IF($AF321="N/A", $Q321, $AF321), IF($AG321="N/A", $T321,$AG321)))))))</f>
        <v>1</v>
      </c>
      <c r="BP321" s="16">
        <f>IF(AX321="R", $CA321, IF(OR(AX321="P", AX321="T", AX321="N"), 0, IF($C321="DM", $T321, IF(OR(AX321="Y", AX321="IR"),$AM321,IF(AX321="C", IF($BI321="Y", IF($AF321="N/A", $Q321, $AF321), IF($AG321="N/A", $T321,$AG321)))))))</f>
        <v>1</v>
      </c>
      <c r="BQ321" s="16">
        <f>IF(AY321="R", $CA321, IF(OR(AY321="P", AY321="T", AY321="N"), 0, IF($C321="DM", $T321, IF(OR(AY321="Y", AY321="IR"),$AM321,IF(AY321="C", IF($BI321="Y", IF($AF321="N/A", $Q321, $AF321), IF($AG321="N/A", $T321,$AG321)))))))</f>
        <v>1</v>
      </c>
      <c r="BR321" s="16">
        <f>IF(AZ321="R", $CA321, IF(OR(AZ321="P", AZ321="T", AZ321="N"), 0, IF($C321="DM", $T321, IF(OR(AZ321="Y", AZ321="IR"),$AM321,IF(AZ321="C", IF($BI321="Y", IF($AF321="N/A", $Q321, $AF321), IF($AG321="N/A", $T321,$AG321)))))))</f>
        <v>1</v>
      </c>
      <c r="BS321" s="16">
        <f>IF(BA321="R", $CA321, IF(OR(BA321="P", BA321="T", BA321="N"), 0, IF($C321="DM", $T321, IF(OR(BA321="Y", BA321="IR"),$AM321,IF(BA321="C", IF($BI321="Y", IF($AF321="N/A", $Q321, $AF321), IF($AG321="N/A", $T321,$AG321)))))))</f>
        <v>1</v>
      </c>
      <c r="BT321" s="16">
        <f>IF(BB321="R", $CA321, IF(OR(BB321="P", BB321="T", BB321="N"), 0, IF($C321="DM", $T321, IF(OR(BB321="Y", BB321="IR"),$AM321,IF(BB321="C", IF($BI321="Y", IF($BA321="C", IF($AF321="N/A", $Q321, $AF321), IF($AF321="N/A", $T321, $AM321)), IF($AG321="N/A", $T321,$AG321)))))))</f>
        <v>1</v>
      </c>
      <c r="BU321" s="16">
        <f>IF(BC321="R", $CA321, IF(OR(BC321="P", BC321="T", BC321="N"), 0, IF($C321="DM", $T321, IF(OR(BC321="Y", BC321="IR"),$AM321,IF(BC321="C", IF($BI321="Y", IF($BA321="C", IF($AF321="N/A", $Q321, $AF321), IF($AF321="N/A", $T321, $AM321)), IF($AG321="N/A", $T321,$AG321)))))))</f>
        <v>1</v>
      </c>
      <c r="BV321" s="16">
        <f>IF(BD321="R", $CA321, IF(OR(BD321="P", BD321="T", BD321="N"), 0, IF($C321="DM", $T321, IF(OR(BD321="Y", BD321="IR"),$AM321,IF(BD321="C", IF($BI321="Y", IF($BA321="C", IF($AF321="N/A", $Q321, $AF321), IF($AF321="N/A", $T321, $AM321)), IF($AG321="N/A", $T321,$AG321)))))))</f>
        <v>1</v>
      </c>
      <c r="BW321" s="16">
        <f>IF(BE321="R", $CA321, IF(OR(BE321="P", BE321="T", BE321="N"), 0, IF($C321="DM", $T321, IF(OR(BE321="Y", BE321="IR"),$AM321,IF(BE321="C", IF($BI321="Y", IF($BA321="C", IF($AF321="N/A", $Q321, $AF321), IF($AF321="N/A", $T321, $AM321)), IF($AG321="N/A", $T321,$AG321)))))))</f>
        <v>1</v>
      </c>
      <c r="BX321" s="16">
        <f>IF(BF321="R", $CA321, IF(OR(BF321="P", BF321="T", BF321="N"), 0, IF($C321="DM", $T321, IF(OR(BF321="Y", BF321="IR"),$AM321,IF(BF321="C", IF($BI321="Y", IF($BA321="C", IF($AF321="N/A", $Q321, $AF321), IF($AF321="N/A", $T321, $AM321)), IF($AG321="N/A", $T321,$AG321)))))))</f>
        <v>1</v>
      </c>
      <c r="BY321" s="16">
        <f>IF(BG321="R", $CA321, IF(OR(BG321="P", BG321="T", BG321="N"), 0, IF($C321="DM", $T321, IF(OR(BG321="Y", BG321="IR"),$AM321,IF(BG321="C", IF($BI321="Y", IF($BA321="C", IF($AF321="N/A", $Q321, $AF321), IF($AF321="N/A", $T321, $AM321)), IF($AG321="N/A", $T321,$AG321)))))))</f>
        <v>1</v>
      </c>
      <c r="BZ321" s="16">
        <f>IF(BH321="R", $CA321, IF(OR(BH321="P", BH321="T", BH321="N"), 0, IF($C321="DM", $T321, IF(OR(BH321="Y", BH321="IR"),$AM321,IF(BH321="C", IF($BI321="Y", IF($BA321="C", IF($AF321="N/A", $Q321, $AF321), IF($AF321="N/A", $T321, $AM321)), IF($AG321="N/A", $T321,$AG321)))))))</f>
        <v>1</v>
      </c>
      <c r="CA321" s="15" t="s">
        <v>75</v>
      </c>
      <c r="CB321" s="16">
        <f>BZ321</f>
        <v>1</v>
      </c>
      <c r="CC321" s="15">
        <f>IF(OR($BH321="T", $BH321="R"), 0, IF($BH321="C", IF($BI321="Y", IF($BA321="C", 0, IF(AF321="N/A", Q321-T321, AF321-AG321)), IF($AF321="N/A", U321, AH321)), AN321))</f>
        <v>1</v>
      </c>
      <c r="CD321" s="15" t="str">
        <f>IF(OR($BH321="T", $BH321="R"), 0, IF($BH321="C", IF($BI321="Y", 0, IF($AF321="N/A", V321, AI321)), AO321))</f>
        <v>N/A</v>
      </c>
      <c r="CE321" s="15" t="str">
        <f>IF(OR($BH321="T", $BH321="R"), 0, IF($BH321="C", IF($BI321="Y", 0, IF($AF321="N/A", W321, AJ321)), AP321))</f>
        <v>N/A</v>
      </c>
      <c r="CF321" s="15" t="str">
        <f>IF(OR($BH321="T", $BH321="R"), 0, IF($BH321="C", IF($BI321="Y", 0, IF($AF321="N/A", X321, AK321)), AQ321))</f>
        <v>N/A</v>
      </c>
      <c r="CG321" t="str">
        <f>IF(AC321="N/A", "S:"&amp;L321&amp;" G:"&amp;M321&amp;" GR:"&amp;Q321, IF(AC321=0, "S:"&amp;L321&amp;" G:"&amp;M321&amp;" GR:"&amp;Q321, "S:"&amp;L321&amp;"/"&amp;AD321&amp;" G:"&amp;AE321&amp;" GR:"&amp;AF321))</f>
        <v>S:0 G:1 GR:2</v>
      </c>
    </row>
    <row r="322" spans="1:85" x14ac:dyDescent="0.25">
      <c r="A322" s="14">
        <v>4687</v>
      </c>
      <c r="B322" s="15" t="s">
        <v>984</v>
      </c>
      <c r="C322" s="15" t="s">
        <v>68</v>
      </c>
      <c r="D322" s="15" t="s">
        <v>54</v>
      </c>
      <c r="E322" s="15">
        <f>VLOOKUP(B322, 'Rookie Year'!$A$2:$B$55679,2,FALSE)</f>
        <v>2013</v>
      </c>
      <c r="F322" s="15">
        <v>2022</v>
      </c>
      <c r="G322" s="15" t="s">
        <v>42</v>
      </c>
      <c r="H322" s="15" t="s">
        <v>1928</v>
      </c>
      <c r="I322" s="16">
        <v>11</v>
      </c>
      <c r="J322" s="15">
        <v>3</v>
      </c>
      <c r="K322" s="17">
        <f>IF(AND(G322&lt;&gt;"N",R322="N/A"), IF(I322&lt;4, 0, 0.25),IF(I322=1, IF(J322=1,0.25, 0.25), IF(I322&lt;13, 0.25, IF(I322&lt;26, 0.4, IF(I322&lt;51, 0.6, 0.75)))))</f>
        <v>0.25</v>
      </c>
      <c r="L322" s="16">
        <f>I322-M322</f>
        <v>8</v>
      </c>
      <c r="M322" s="16">
        <f>ROUNDUP(I322*K322,0)</f>
        <v>3</v>
      </c>
      <c r="N322" s="16">
        <f>M322*J322</f>
        <v>9</v>
      </c>
      <c r="O322" s="16">
        <v>9</v>
      </c>
      <c r="P322" s="16">
        <v>0</v>
      </c>
      <c r="Q322" s="16">
        <f>N322-O322-P322</f>
        <v>0</v>
      </c>
      <c r="R322" s="15" t="s">
        <v>75</v>
      </c>
      <c r="S322" s="15">
        <f>IF(R322="N/A", J322-($B$1-F322), J322-($B$1-R322))</f>
        <v>1</v>
      </c>
      <c r="T322" s="16">
        <v>0</v>
      </c>
      <c r="U322" s="16" t="str">
        <f>IF($S322&lt;2, "N/A", $M322)</f>
        <v>N/A</v>
      </c>
      <c r="V322" s="16" t="str">
        <f>IF($S322&lt;3, "N/A", $M322)</f>
        <v>N/A</v>
      </c>
      <c r="W322" s="16" t="str">
        <f>IF($S322&lt;4, "N/A", $M322)</f>
        <v>N/A</v>
      </c>
      <c r="X322" s="16" t="str">
        <f>IF($S322&lt;5, "N/A", $M322)</f>
        <v>N/A</v>
      </c>
      <c r="Y322" s="15" t="str">
        <f>IF(SUM(T322:X322)&lt;&gt;Q322, "CHECK", "OK")</f>
        <v>OK</v>
      </c>
      <c r="Z322" s="15" t="str">
        <f>IF(F322=$B$1, "No", IF(S322=1, "Yes", "No"))</f>
        <v>Yes</v>
      </c>
      <c r="AA322" s="18">
        <f>IF(C322="DM", "N/A", IF(Z322="No","N/A",VLOOKUP(B322,'Extension List'!$A$3:$R$1972,18,FALSE)))</f>
        <v>19</v>
      </c>
      <c r="AB322" s="15">
        <f>IF(C322="DM", "N/A", IF(Z322="No","N/A",VLOOKUP(B322,'Extension List'!$A$3:$T$1972,20,FALSE)))</f>
        <v>4</v>
      </c>
      <c r="AC322" s="15">
        <f>IF(AA322="N/A", "N/A", 0)</f>
        <v>0</v>
      </c>
      <c r="AD322" s="16" t="str">
        <f>IF(AE322="N/A", "N/A", AA322-AE322)</f>
        <v>N/A</v>
      </c>
      <c r="AE322" s="16" t="str">
        <f>IF(AA322="N/A", "N/A", IF(AC322&gt;0, IF(AA322&lt;13, ROUNDUP(0.25*AA322,0), IF(AA322&lt;26, ROUNDUP(0.4*AA322,0), IF(AA322&lt;51, ROUNDUP(0.6*AA322,0), ROUNDUP(0.75*AA322,0)))), "N/A"))</f>
        <v>N/A</v>
      </c>
      <c r="AF322" s="16" t="str">
        <f>IF(AD322="N/A","N/A", (AE322*AC322)+Q322)</f>
        <v>N/A</v>
      </c>
      <c r="AG322" s="16" t="str">
        <f>IF($AF322="N/A", "N/A", "TBC")</f>
        <v>N/A</v>
      </c>
      <c r="AH322" s="16" t="str">
        <f>IF($AF322="N/A", "N/A", "TBC")</f>
        <v>N/A</v>
      </c>
      <c r="AI322" s="16" t="str">
        <f>IF($AF322="N/A","N/A",IF(AC322&gt;1,"TBC","N/A"))</f>
        <v>N/A</v>
      </c>
      <c r="AJ322" s="16" t="str">
        <f>IF($AF322="N/A","N/A",IF(AC322&gt;2,"TBC","N/A"))</f>
        <v>N/A</v>
      </c>
      <c r="AK322" s="16" t="str">
        <f>IF($AF322="N/A","N/A",IF(AC322&gt;3,"TBC","N/A"))</f>
        <v>N/A</v>
      </c>
      <c r="AL322" s="16" t="str">
        <f>IF(AC322="N/A","N/A",IF(AC322&gt;0,IF(SUM(AG322:AK322)&lt;&gt;AF322,"CHECK","OK"),"N/A"))</f>
        <v>N/A</v>
      </c>
      <c r="AM322" s="16">
        <f>IF(AD322="N/A", L322+T322, L322+AG322)</f>
        <v>8</v>
      </c>
      <c r="AN322" s="16" t="str">
        <f>IF(AD322="N/A", IF(U322="N/A", "N/A", L322+U322), AD322+AH322)</f>
        <v>N/A</v>
      </c>
      <c r="AO322" s="16" t="str">
        <f>IF(AD322="N/A", IF(V322="N/A", "N/A", L322+V322), IF(AI322="N/A", "N/A", AD322+AI322))</f>
        <v>N/A</v>
      </c>
      <c r="AP322" s="16" t="str">
        <f>IF(AD322="N/A", IF(W322="N/A", "N/A", L322+W322), IF(AJ322="N/A", "N/A", AD322+AJ322))</f>
        <v>N/A</v>
      </c>
      <c r="AQ322" s="16" t="str">
        <f>IF(AD322="N/A", IF(X322="N/A", "N/A", L322+X322), IF(AK322="N/A", "N/A", AD322+AK322))</f>
        <v>N/A</v>
      </c>
      <c r="AR322" s="15" t="s">
        <v>44</v>
      </c>
      <c r="AS322" s="15" t="s">
        <v>44</v>
      </c>
      <c r="AT322" s="15" t="s">
        <v>44</v>
      </c>
      <c r="AU322" s="15" t="s">
        <v>44</v>
      </c>
      <c r="AV322" s="15" t="s">
        <v>44</v>
      </c>
      <c r="AW322" s="15" t="s">
        <v>44</v>
      </c>
      <c r="AX322" s="15" t="s">
        <v>44</v>
      </c>
      <c r="AY322" s="15" t="s">
        <v>44</v>
      </c>
      <c r="AZ322" s="15" t="s">
        <v>44</v>
      </c>
      <c r="BA322" s="15" t="s">
        <v>44</v>
      </c>
      <c r="BB322" s="15" t="s">
        <v>44</v>
      </c>
      <c r="BC322" s="15" t="s">
        <v>44</v>
      </c>
      <c r="BD322" s="15" t="s">
        <v>44</v>
      </c>
      <c r="BE322" s="15" t="s">
        <v>44</v>
      </c>
      <c r="BF322" s="15" t="s">
        <v>44</v>
      </c>
      <c r="BG322" s="15" t="s">
        <v>44</v>
      </c>
      <c r="BH322" s="15" t="s">
        <v>44</v>
      </c>
      <c r="BI322" s="15"/>
      <c r="BJ322" s="16">
        <f>IF(AR322="R", $CA322, IF(OR(AR322="P", AR322="T", AR322="N"), 0, IF($C322="DM", $T322, IF(OR(AR322="Y", AR322="IR"),$AM322,IF(AR322="C", IF($BI322="Y", IF($AF322="N/A", $Q322, $AF322), IF($AG322="N/A", $T322,$AG322)))))))</f>
        <v>0</v>
      </c>
      <c r="BK322" s="16">
        <f>IF(AS322="R", $CA322, IF(OR(AS322="P", AS322="T", AS322="N"), 0, IF($C322="DM", $T322, IF(OR(AS322="Y", AS322="IR"),$AM322,IF(AS322="C", IF($BI322="Y", IF($AF322="N/A", $Q322, $AF322), IF($AG322="N/A", $T322,$AG322)))))))</f>
        <v>0</v>
      </c>
      <c r="BL322" s="16">
        <f>IF(AT322="R", $CA322, IF(OR(AT322="P", AT322="T", AT322="N"), 0, IF($C322="DM", $T322, IF(OR(AT322="Y", AT322="IR"),$AM322,IF(AT322="C", IF($BI322="Y", IF($AF322="N/A", $Q322, $AF322), IF($AG322="N/A", $T322,$AG322)))))))</f>
        <v>0</v>
      </c>
      <c r="BM322" s="16">
        <f>IF(AU322="R", $CA322, IF(OR(AU322="P", AU322="T", AU322="N"), 0, IF($C322="DM", $T322, IF(OR(AU322="Y", AU322="IR"),$AM322,IF(AU322="C", IF($BI322="Y", IF($AF322="N/A", $Q322, $AF322), IF($AG322="N/A", $T322,$AG322)))))))</f>
        <v>0</v>
      </c>
      <c r="BN322" s="16">
        <f>IF(AV322="R", $CA322, IF(OR(AV322="P", AV322="T", AV322="N"), 0, IF($C322="DM", $T322, IF(OR(AV322="Y", AV322="IR"),$AM322,IF(AV322="C", IF($BI322="Y", IF($AF322="N/A", $Q322, $AF322), IF($AG322="N/A", $T322,$AG322)))))))</f>
        <v>0</v>
      </c>
      <c r="BO322" s="16">
        <f>IF(AW322="R", $CA322, IF(OR(AW322="P", AW322="T", AW322="N"), 0, IF($C322="DM", $T322, IF(OR(AW322="Y", AW322="IR"),$AM322,IF(AW322="C", IF($BI322="Y", IF($AF322="N/A", $Q322, $AF322), IF($AG322="N/A", $T322,$AG322)))))))</f>
        <v>0</v>
      </c>
      <c r="BP322" s="16">
        <f>IF(AX322="R", $CA322, IF(OR(AX322="P", AX322="T", AX322="N"), 0, IF($C322="DM", $T322, IF(OR(AX322="Y", AX322="IR"),$AM322,IF(AX322="C", IF($BI322="Y", IF($AF322="N/A", $Q322, $AF322), IF($AG322="N/A", $T322,$AG322)))))))</f>
        <v>0</v>
      </c>
      <c r="BQ322" s="16">
        <f>IF(AY322="R", $CA322, IF(OR(AY322="P", AY322="T", AY322="N"), 0, IF($C322="DM", $T322, IF(OR(AY322="Y", AY322="IR"),$AM322,IF(AY322="C", IF($BI322="Y", IF($AF322="N/A", $Q322, $AF322), IF($AG322="N/A", $T322,$AG322)))))))</f>
        <v>0</v>
      </c>
      <c r="BR322" s="16">
        <f>IF(AZ322="R", $CA322, IF(OR(AZ322="P", AZ322="T", AZ322="N"), 0, IF($C322="DM", $T322, IF(OR(AZ322="Y", AZ322="IR"),$AM322,IF(AZ322="C", IF($BI322="Y", IF($AF322="N/A", $Q322, $AF322), IF($AG322="N/A", $T322,$AG322)))))))</f>
        <v>0</v>
      </c>
      <c r="BS322" s="16">
        <f>IF(BA322="R", $CA322, IF(OR(BA322="P", BA322="T", BA322="N"), 0, IF($C322="DM", $T322, IF(OR(BA322="Y", BA322="IR"),$AM322,IF(BA322="C", IF($BI322="Y", IF($AF322="N/A", $Q322, $AF322), IF($AG322="N/A", $T322,$AG322)))))))</f>
        <v>0</v>
      </c>
      <c r="BT322" s="16">
        <f>IF(BB322="R", $CA322, IF(OR(BB322="P", BB322="T", BB322="N"), 0, IF($C322="DM", $T322, IF(OR(BB322="Y", BB322="IR"),$AM322,IF(BB322="C", IF($BI322="Y", IF($BA322="C", IF($AF322="N/A", $Q322, $AF322), IF($AF322="N/A", $T322, $AM322)), IF($AG322="N/A", $T322,$AG322)))))))</f>
        <v>0</v>
      </c>
      <c r="BU322" s="16">
        <f>IF(BC322="R", $CA322, IF(OR(BC322="P", BC322="T", BC322="N"), 0, IF($C322="DM", $T322, IF(OR(BC322="Y", BC322="IR"),$AM322,IF(BC322="C", IF($BI322="Y", IF($BA322="C", IF($AF322="N/A", $Q322, $AF322), IF($AF322="N/A", $T322, $AM322)), IF($AG322="N/A", $T322,$AG322)))))))</f>
        <v>0</v>
      </c>
      <c r="BV322" s="16">
        <f>IF(BD322="R", $CA322, IF(OR(BD322="P", BD322="T", BD322="N"), 0, IF($C322="DM", $T322, IF(OR(BD322="Y", BD322="IR"),$AM322,IF(BD322="C", IF($BI322="Y", IF($BA322="C", IF($AF322="N/A", $Q322, $AF322), IF($AF322="N/A", $T322, $AM322)), IF($AG322="N/A", $T322,$AG322)))))))</f>
        <v>0</v>
      </c>
      <c r="BW322" s="16">
        <f>IF(BE322="R", $CA322, IF(OR(BE322="P", BE322="T", BE322="N"), 0, IF($C322="DM", $T322, IF(OR(BE322="Y", BE322="IR"),$AM322,IF(BE322="C", IF($BI322="Y", IF($BA322="C", IF($AF322="N/A", $Q322, $AF322), IF($AF322="N/A", $T322, $AM322)), IF($AG322="N/A", $T322,$AG322)))))))</f>
        <v>0</v>
      </c>
      <c r="BX322" s="16">
        <f>IF(BF322="R", $CA322, IF(OR(BF322="P", BF322="T", BF322="N"), 0, IF($C322="DM", $T322, IF(OR(BF322="Y", BF322="IR"),$AM322,IF(BF322="C", IF($BI322="Y", IF($BA322="C", IF($AF322="N/A", $Q322, $AF322), IF($AF322="N/A", $T322, $AM322)), IF($AG322="N/A", $T322,$AG322)))))))</f>
        <v>0</v>
      </c>
      <c r="BY322" s="16">
        <f>IF(BG322="R", $CA322, IF(OR(BG322="P", BG322="T", BG322="N"), 0, IF($C322="DM", $T322, IF(OR(BG322="Y", BG322="IR"),$AM322,IF(BG322="C", IF($BI322="Y", IF($BA322="C", IF($AF322="N/A", $Q322, $AF322), IF($AF322="N/A", $T322, $AM322)), IF($AG322="N/A", $T322,$AG322)))))))</f>
        <v>0</v>
      </c>
      <c r="BZ322" s="16">
        <f>IF(BH322="R", $CA322, IF(OR(BH322="P", BH322="T", BH322="N"), 0, IF($C322="DM", $T322, IF(OR(BH322="Y", BH322="IR"),$AM322,IF(BH322="C", IF($BI322="Y", IF($BA322="C", IF($AF322="N/A", $Q322, $AF322), IF($AF322="N/A", $T322, $AM322)), IF($AG322="N/A", $T322,$AG322)))))))</f>
        <v>0</v>
      </c>
      <c r="CA322" s="15" t="s">
        <v>75</v>
      </c>
      <c r="CB322" s="16">
        <f>BZ322</f>
        <v>0</v>
      </c>
      <c r="CC322" s="15" t="str">
        <f>IF(OR($BH322="T", $BH322="R"), 0, IF($BH322="C", IF($BI322="Y", IF($BA322="C", 0, IF(AF322="N/A", Q322-T322, AF322-AG322)), IF($AF322="N/A", U322, AH322)), AN322))</f>
        <v>N/A</v>
      </c>
      <c r="CD322" s="15" t="str">
        <f>IF(OR($BH322="T", $BH322="R"), 0, IF($BH322="C", IF($BI322="Y", 0, IF($AF322="N/A", V322, AI322)), AO322))</f>
        <v>N/A</v>
      </c>
      <c r="CE322" s="15" t="str">
        <f>IF(OR($BH322="T", $BH322="R"), 0, IF($BH322="C", IF($BI322="Y", 0, IF($AF322="N/A", W322, AJ322)), AP322))</f>
        <v>N/A</v>
      </c>
      <c r="CF322" s="15" t="str">
        <f>IF(OR($BH322="T", $BH322="R"), 0, IF($BH322="C", IF($BI322="Y", 0, IF($AF322="N/A", X322, AK322)), AQ322))</f>
        <v>N/A</v>
      </c>
      <c r="CG322" t="str">
        <f>IF(AC322="N/A", "S:"&amp;L322&amp;" G:"&amp;M322&amp;" GR:"&amp;Q322, IF(AC322=0, "S:"&amp;L322&amp;" G:"&amp;M322&amp;" GR:"&amp;Q322, "S:"&amp;L322&amp;"/"&amp;AD322&amp;" G:"&amp;AE322&amp;" GR:"&amp;AF322))</f>
        <v>S:8 G:3 GR:0</v>
      </c>
    </row>
    <row r="323" spans="1:85" x14ac:dyDescent="0.25">
      <c r="A323" s="14">
        <v>5191</v>
      </c>
      <c r="B323" s="15" t="s">
        <v>2786</v>
      </c>
      <c r="C323" s="15" t="s">
        <v>68</v>
      </c>
      <c r="D323" s="15" t="s">
        <v>54</v>
      </c>
      <c r="E323" s="15">
        <f>VLOOKUP(B323, 'Rookie Year'!$A$2:$B$55679,2,FALSE)</f>
        <v>2023</v>
      </c>
      <c r="F323" s="15">
        <v>2023</v>
      </c>
      <c r="G323" s="15" t="s">
        <v>40</v>
      </c>
      <c r="H323" s="15" t="s">
        <v>2187</v>
      </c>
      <c r="I323" s="16">
        <v>2</v>
      </c>
      <c r="J323" s="15">
        <v>3</v>
      </c>
      <c r="K323" s="17">
        <f>IF(AND(G323&lt;&gt;"N",R323="N/A"), IF(I323&lt;4, 0, 0.25),IF(I323=1, IF(J323=1,0.25, 0.25), IF(I323&lt;13, 0.25, IF(I323&lt;26, 0.4, IF(I323&lt;51, 0.6, 0.75)))))</f>
        <v>0</v>
      </c>
      <c r="L323" s="16">
        <f>I323-M323</f>
        <v>2</v>
      </c>
      <c r="M323" s="16">
        <f>ROUNDUP(I323*K323,0)</f>
        <v>0</v>
      </c>
      <c r="N323" s="16">
        <f>M323*J323</f>
        <v>0</v>
      </c>
      <c r="O323" s="16">
        <v>0</v>
      </c>
      <c r="P323" s="16">
        <v>0</v>
      </c>
      <c r="Q323" s="16">
        <f>N323-O323-P323</f>
        <v>0</v>
      </c>
      <c r="R323" s="15" t="s">
        <v>75</v>
      </c>
      <c r="S323" s="15">
        <f>IF(R323="N/A", J323-($B$1-F323), J323-($B$1-R323))</f>
        <v>2</v>
      </c>
      <c r="T323" s="16">
        <v>0</v>
      </c>
      <c r="U323" s="16">
        <v>0</v>
      </c>
      <c r="V323" s="16" t="str">
        <f>IF($S323&lt;3, "N/A", $M323)</f>
        <v>N/A</v>
      </c>
      <c r="W323" s="16" t="str">
        <f>IF($S323&lt;4, "N/A", $M323)</f>
        <v>N/A</v>
      </c>
      <c r="X323" s="16" t="str">
        <f>IF($S323&lt;5, "N/A", $M323)</f>
        <v>N/A</v>
      </c>
      <c r="Y323" s="15" t="str">
        <f>IF(SUM(T323:X323)&lt;&gt;Q323, "CHECK", "OK")</f>
        <v>OK</v>
      </c>
      <c r="Z323" s="15" t="str">
        <f>IF(F323=$B$1, "No", IF(S323=1, "Yes", "No"))</f>
        <v>No</v>
      </c>
      <c r="AA323" s="18" t="str">
        <f>IF(C323="DM", "N/A", IF(Z323="No","N/A",VLOOKUP(B323,'Extension List'!$A$3:$R$1972,18,FALSE)))</f>
        <v>N/A</v>
      </c>
      <c r="AB323" s="15" t="str">
        <f>IF(C323="DM", "N/A", IF(Z323="No","N/A",VLOOKUP(B323,'Extension List'!$A$3:$T$1972,20,FALSE)))</f>
        <v>N/A</v>
      </c>
      <c r="AC323" s="15" t="str">
        <f>IF(AA323="N/A", "N/A", 0)</f>
        <v>N/A</v>
      </c>
      <c r="AD323" s="16" t="str">
        <f>IF(AE323="N/A", "N/A", AA323-AE323)</f>
        <v>N/A</v>
      </c>
      <c r="AE323" s="16" t="str">
        <f>IF(AA323="N/A", "N/A", IF(AC323&gt;0, IF(AA323&lt;13, ROUNDUP(0.25*AA323,0), IF(AA323&lt;26, ROUNDUP(0.4*AA323,0), IF(AA323&lt;51, ROUNDUP(0.6*AA323,0), ROUNDUP(0.75*AA323,0)))), "N/A"))</f>
        <v>N/A</v>
      </c>
      <c r="AF323" s="16" t="str">
        <f>IF(AD323="N/A","N/A", (AE323*AC323)+Q323)</f>
        <v>N/A</v>
      </c>
      <c r="AG323" s="16" t="str">
        <f>IF($AF323="N/A", "N/A", "TBC")</f>
        <v>N/A</v>
      </c>
      <c r="AH323" s="16" t="str">
        <f>IF($AF323="N/A", "N/A", "TBC")</f>
        <v>N/A</v>
      </c>
      <c r="AI323" s="16" t="str">
        <f>IF($AF323="N/A","N/A",IF(AC323&gt;1,"TBC","N/A"))</f>
        <v>N/A</v>
      </c>
      <c r="AJ323" s="16" t="str">
        <f>IF($AF323="N/A","N/A",IF(AC323&gt;2,"TBC","N/A"))</f>
        <v>N/A</v>
      </c>
      <c r="AK323" s="16" t="str">
        <f>IF($AF323="N/A","N/A",IF(AC323&gt;3,"TBC","N/A"))</f>
        <v>N/A</v>
      </c>
      <c r="AL323" s="16" t="str">
        <f>IF(AC323="N/A","N/A",IF(AC323&gt;0,IF(SUM(AG323:AK323)&lt;&gt;AF323,"CHECK","OK"),"N/A"))</f>
        <v>N/A</v>
      </c>
      <c r="AM323" s="16">
        <f>IF(AD323="N/A", L323+T323, L323+AG323)</f>
        <v>2</v>
      </c>
      <c r="AN323" s="16">
        <f>IF(AD323="N/A", IF(U323="N/A", "N/A", L323+U323), AD323+AH323)</f>
        <v>2</v>
      </c>
      <c r="AO323" s="16" t="str">
        <f>IF(AD323="N/A", IF(V323="N/A", "N/A", L323+V323), IF(AI323="N/A", "N/A", AD323+AI323))</f>
        <v>N/A</v>
      </c>
      <c r="AP323" s="16" t="str">
        <f>IF(AD323="N/A", IF(W323="N/A", "N/A", L323+W323), IF(AJ323="N/A", "N/A", AD323+AJ323))</f>
        <v>N/A</v>
      </c>
      <c r="AQ323" s="16" t="str">
        <f>IF(AD323="N/A", IF(X323="N/A", "N/A", L323+X323), IF(AK323="N/A", "N/A", AD323+AK323))</f>
        <v>N/A</v>
      </c>
      <c r="AR323" s="15" t="s">
        <v>66</v>
      </c>
      <c r="AS323" s="15" t="s">
        <v>66</v>
      </c>
      <c r="AT323" s="15" t="s">
        <v>66</v>
      </c>
      <c r="AU323" s="15" t="s">
        <v>66</v>
      </c>
      <c r="AV323" s="15" t="s">
        <v>66</v>
      </c>
      <c r="AW323" s="15" t="s">
        <v>66</v>
      </c>
      <c r="AX323" s="15" t="s">
        <v>66</v>
      </c>
      <c r="AY323" s="15" t="s">
        <v>66</v>
      </c>
      <c r="AZ323" s="15" t="s">
        <v>66</v>
      </c>
      <c r="BA323" s="15" t="s">
        <v>66</v>
      </c>
      <c r="BB323" s="15" t="s">
        <v>66</v>
      </c>
      <c r="BC323" s="15" t="s">
        <v>66</v>
      </c>
      <c r="BD323" s="15" t="s">
        <v>66</v>
      </c>
      <c r="BE323" s="15" t="s">
        <v>66</v>
      </c>
      <c r="BF323" s="15" t="s">
        <v>66</v>
      </c>
      <c r="BG323" s="15" t="s">
        <v>66</v>
      </c>
      <c r="BH323" s="15" t="s">
        <v>66</v>
      </c>
      <c r="BI323" s="15"/>
      <c r="BJ323" s="16">
        <f>IF(AR323="R", $CA323, IF(OR(AR323="P", AR323="T", AR323="N"), 0, IF($C323="DM", $T323, IF(OR(AR323="Y", AR323="IR"),$AM323,IF(AR323="C", IF($BI323="Y", IF($AF323="N/A", $Q323, $AF323), IF($AG323="N/A", $T323,$AG323)))))))</f>
        <v>0</v>
      </c>
      <c r="BK323" s="16">
        <f>IF(AS323="R", $CA323, IF(OR(AS323="P", AS323="T", AS323="N"), 0, IF($C323="DM", $T323, IF(OR(AS323="Y", AS323="IR"),$AM323,IF(AS323="C", IF($BI323="Y", IF($AF323="N/A", $Q323, $AF323), IF($AG323="N/A", $T323,$AG323)))))))</f>
        <v>0</v>
      </c>
      <c r="BL323" s="16">
        <f>IF(AT323="R", $CA323, IF(OR(AT323="P", AT323="T", AT323="N"), 0, IF($C323="DM", $T323, IF(OR(AT323="Y", AT323="IR"),$AM323,IF(AT323="C", IF($BI323="Y", IF($AF323="N/A", $Q323, $AF323), IF($AG323="N/A", $T323,$AG323)))))))</f>
        <v>0</v>
      </c>
      <c r="BM323" s="16">
        <f>IF(AU323="R", $CA323, IF(OR(AU323="P", AU323="T", AU323="N"), 0, IF($C323="DM", $T323, IF(OR(AU323="Y", AU323="IR"),$AM323,IF(AU323="C", IF($BI323="Y", IF($AF323="N/A", $Q323, $AF323), IF($AG323="N/A", $T323,$AG323)))))))</f>
        <v>0</v>
      </c>
      <c r="BN323" s="16">
        <f>IF(AV323="R", $CA323, IF(OR(AV323="P", AV323="T", AV323="N"), 0, IF($C323="DM", $T323, IF(OR(AV323="Y", AV323="IR"),$AM323,IF(AV323="C", IF($BI323="Y", IF($AF323="N/A", $Q323, $AF323), IF($AG323="N/A", $T323,$AG323)))))))</f>
        <v>0</v>
      </c>
      <c r="BO323" s="16">
        <f>IF(AW323="R", $CA323, IF(OR(AW323="P", AW323="T", AW323="N"), 0, IF($C323="DM", $T323, IF(OR(AW323="Y", AW323="IR"),$AM323,IF(AW323="C", IF($BI323="Y", IF($AF323="N/A", $Q323, $AF323), IF($AG323="N/A", $T323,$AG323)))))))</f>
        <v>0</v>
      </c>
      <c r="BP323" s="16">
        <f>IF(AX323="R", $CA323, IF(OR(AX323="P", AX323="T", AX323="N"), 0, IF($C323="DM", $T323, IF(OR(AX323="Y", AX323="IR"),$AM323,IF(AX323="C", IF($BI323="Y", IF($AF323="N/A", $Q323, $AF323), IF($AG323="N/A", $T323,$AG323)))))))</f>
        <v>0</v>
      </c>
      <c r="BQ323" s="16">
        <f>IF(AY323="R", $CA323, IF(OR(AY323="P", AY323="T", AY323="N"), 0, IF($C323="DM", $T323, IF(OR(AY323="Y", AY323="IR"),$AM323,IF(AY323="C", IF($BI323="Y", IF($AF323="N/A", $Q323, $AF323), IF($AG323="N/A", $T323,$AG323)))))))</f>
        <v>0</v>
      </c>
      <c r="BR323" s="16">
        <f>IF(AZ323="R", $CA323, IF(OR(AZ323="P", AZ323="T", AZ323="N"), 0, IF($C323="DM", $T323, IF(OR(AZ323="Y", AZ323="IR"),$AM323,IF(AZ323="C", IF($BI323="Y", IF($AF323="N/A", $Q323, $AF323), IF($AG323="N/A", $T323,$AG323)))))))</f>
        <v>0</v>
      </c>
      <c r="BS323" s="16">
        <f>IF(BA323="R", $CA323, IF(OR(BA323="P", BA323="T", BA323="N"), 0, IF($C323="DM", $T323, IF(OR(BA323="Y", BA323="IR"),$AM323,IF(BA323="C", IF($BI323="Y", IF($AF323="N/A", $Q323, $AF323), IF($AG323="N/A", $T323,$AG323)))))))</f>
        <v>0</v>
      </c>
      <c r="BT323" s="16">
        <f>IF(BB323="R", $CA323, IF(OR(BB323="P", BB323="T", BB323="N"), 0, IF($C323="DM", $T323, IF(OR(BB323="Y", BB323="IR"),$AM323,IF(BB323="C", IF($BI323="Y", IF($BA323="C", IF($AF323="N/A", $Q323, $AF323), IF($AF323="N/A", $T323, $AM323)), IF($AG323="N/A", $T323,$AG323)))))))</f>
        <v>0</v>
      </c>
      <c r="BU323" s="16">
        <f>IF(BC323="R", $CA323, IF(OR(BC323="P", BC323="T", BC323="N"), 0, IF($C323="DM", $T323, IF(OR(BC323="Y", BC323="IR"),$AM323,IF(BC323="C", IF($BI323="Y", IF($BA323="C", IF($AF323="N/A", $Q323, $AF323), IF($AF323="N/A", $T323, $AM323)), IF($AG323="N/A", $T323,$AG323)))))))</f>
        <v>0</v>
      </c>
      <c r="BV323" s="16">
        <f>IF(BD323="R", $CA323, IF(OR(BD323="P", BD323="T", BD323="N"), 0, IF($C323="DM", $T323, IF(OR(BD323="Y", BD323="IR"),$AM323,IF(BD323="C", IF($BI323="Y", IF($BA323="C", IF($AF323="N/A", $Q323, $AF323), IF($AF323="N/A", $T323, $AM323)), IF($AG323="N/A", $T323,$AG323)))))))</f>
        <v>0</v>
      </c>
      <c r="BW323" s="16">
        <f>IF(BE323="R", $CA323, IF(OR(BE323="P", BE323="T", BE323="N"), 0, IF($C323="DM", $T323, IF(OR(BE323="Y", BE323="IR"),$AM323,IF(BE323="C", IF($BI323="Y", IF($BA323="C", IF($AF323="N/A", $Q323, $AF323), IF($AF323="N/A", $T323, $AM323)), IF($AG323="N/A", $T323,$AG323)))))))</f>
        <v>0</v>
      </c>
      <c r="BX323" s="16">
        <f>IF(BF323="R", $CA323, IF(OR(BF323="P", BF323="T", BF323="N"), 0, IF($C323="DM", $T323, IF(OR(BF323="Y", BF323="IR"),$AM323,IF(BF323="C", IF($BI323="Y", IF($BA323="C", IF($AF323="N/A", $Q323, $AF323), IF($AF323="N/A", $T323, $AM323)), IF($AG323="N/A", $T323,$AG323)))))))</f>
        <v>0</v>
      </c>
      <c r="BY323" s="16">
        <f>IF(BG323="R", $CA323, IF(OR(BG323="P", BG323="T", BG323="N"), 0, IF($C323="DM", $T323, IF(OR(BG323="Y", BG323="IR"),$AM323,IF(BG323="C", IF($BI323="Y", IF($BA323="C", IF($AF323="N/A", $Q323, $AF323), IF($AF323="N/A", $T323, $AM323)), IF($AG323="N/A", $T323,$AG323)))))))</f>
        <v>0</v>
      </c>
      <c r="BZ323" s="16">
        <f>IF(BH323="R", $CA323, IF(OR(BH323="P", BH323="T", BH323="N"), 0, IF($C323="DM", $T323, IF(OR(BH323="Y", BH323="IR"),$AM323,IF(BH323="C", IF($BI323="Y", IF($BA323="C", IF($AF323="N/A", $Q323, $AF323), IF($AF323="N/A", $T323, $AM323)), IF($AG323="N/A", $T323,$AG323)))))))</f>
        <v>0</v>
      </c>
      <c r="CA323" s="15" t="s">
        <v>75</v>
      </c>
      <c r="CB323" s="16">
        <f>BZ323</f>
        <v>0</v>
      </c>
      <c r="CC323" s="15">
        <f>IF(OR($BH323="T", $BH323="R"), 0, IF($BH323="C", IF($BI323="Y", IF($BA323="C", 0, IF(AF323="N/A", Q323-T323, AF323-AG323)), IF($AF323="N/A", U323, AH323)), AN323))</f>
        <v>2</v>
      </c>
      <c r="CD323" s="15" t="str">
        <f>IF(OR($BH323="T", $BH323="R"), 0, IF($BH323="C", IF($BI323="Y", 0, IF($AF323="N/A", V323, AI323)), AO323))</f>
        <v>N/A</v>
      </c>
      <c r="CE323" s="15" t="str">
        <f>IF(OR($BH323="T", $BH323="R"), 0, IF($BH323="C", IF($BI323="Y", 0, IF($AF323="N/A", W323, AJ323)), AP323))</f>
        <v>N/A</v>
      </c>
      <c r="CF323" s="15" t="str">
        <f>IF(OR($BH323="T", $BH323="R"), 0, IF($BH323="C", IF($BI323="Y", 0, IF($AF323="N/A", X323, AK323)), AQ323))</f>
        <v>N/A</v>
      </c>
      <c r="CG323" t="str">
        <f>IF(AC323="N/A", "S:"&amp;L323&amp;" G:"&amp;M323&amp;" GR:"&amp;Q323, IF(AC323=0, "S:"&amp;L323&amp;" G:"&amp;M323&amp;" GR:"&amp;Q323, "S:"&amp;L323&amp;"/"&amp;AD323&amp;" G:"&amp;AE323&amp;" GR:"&amp;AF323))</f>
        <v>S:2 G:0 GR:0</v>
      </c>
    </row>
    <row r="324" spans="1:85" x14ac:dyDescent="0.25">
      <c r="A324" s="14">
        <v>5538</v>
      </c>
      <c r="B324" s="15" t="s">
        <v>1976</v>
      </c>
      <c r="C324" s="15" t="s">
        <v>68</v>
      </c>
      <c r="D324" s="15" t="s">
        <v>54</v>
      </c>
      <c r="E324" s="15">
        <f>VLOOKUP(B324, 'Rookie Year'!$A$2:$B$55679,2,FALSE)</f>
        <v>2015</v>
      </c>
      <c r="F324" s="15">
        <v>2024</v>
      </c>
      <c r="G324" s="15" t="s">
        <v>42</v>
      </c>
      <c r="H324" s="15" t="s">
        <v>1928</v>
      </c>
      <c r="I324" s="16">
        <v>1</v>
      </c>
      <c r="J324" s="15">
        <v>1</v>
      </c>
      <c r="K324" s="17">
        <f>IF(AND(G324&lt;&gt;"N",R324="N/A"), IF(I324&lt;4, 0, 0.25),IF(I324=1, IF(J324=1,0.25, 0.25), IF(I324&lt;13, 0.25, IF(I324&lt;26, 0.4, IF(I324&lt;51, 0.6, 0.75)))))</f>
        <v>0.25</v>
      </c>
      <c r="L324" s="16">
        <f>I324-M324</f>
        <v>0</v>
      </c>
      <c r="M324" s="16">
        <f>ROUNDUP(I324*K324,0)</f>
        <v>1</v>
      </c>
      <c r="N324" s="16">
        <f>M324*J324</f>
        <v>1</v>
      </c>
      <c r="O324" s="16">
        <v>0</v>
      </c>
      <c r="P324" s="16">
        <v>0</v>
      </c>
      <c r="Q324" s="16">
        <f>N324-O324-P324</f>
        <v>1</v>
      </c>
      <c r="R324" s="15" t="s">
        <v>75</v>
      </c>
      <c r="S324" s="15">
        <f>IF(R324="N/A", J324-($B$1-F324), J324-($B$1-R324))</f>
        <v>1</v>
      </c>
      <c r="T324" s="16">
        <f>IF($S324&lt;1, "N/A", $M324)</f>
        <v>1</v>
      </c>
      <c r="U324" s="16" t="str">
        <f>IF($S324&lt;2, "N/A", $M324)</f>
        <v>N/A</v>
      </c>
      <c r="V324" s="16" t="str">
        <f>IF($S324&lt;3, "N/A", $M324)</f>
        <v>N/A</v>
      </c>
      <c r="W324" s="16" t="str">
        <f>IF($S324&lt;4, "N/A", $M324)</f>
        <v>N/A</v>
      </c>
      <c r="X324" s="16" t="str">
        <f>IF($S324&lt;5, "N/A", $M324)</f>
        <v>N/A</v>
      </c>
      <c r="Y324" s="15" t="str">
        <f>IF(SUM(T324:X324)&lt;&gt;Q324, "CHECK", "OK")</f>
        <v>OK</v>
      </c>
      <c r="Z324" s="15" t="str">
        <f>IF(F324=$B$1, "No", IF(S324=1, "Yes", "No"))</f>
        <v>No</v>
      </c>
      <c r="AA324" s="18" t="str">
        <f>IF(C324="DM", "N/A", IF(Z324="No","N/A",VLOOKUP(B324,'Extension List'!$A$3:$R$1972,18,FALSE)))</f>
        <v>N/A</v>
      </c>
      <c r="AB324" s="15" t="str">
        <f>IF(C324="DM", "N/A", IF(Z324="No","N/A",VLOOKUP(B324,'Extension List'!$A$3:$T$1972,20,FALSE)))</f>
        <v>N/A</v>
      </c>
      <c r="AC324" s="15" t="str">
        <f>IF(AA324="N/A", "N/A", 0)</f>
        <v>N/A</v>
      </c>
      <c r="AD324" s="16" t="str">
        <f>IF(AE324="N/A", "N/A", AA324-AE324)</f>
        <v>N/A</v>
      </c>
      <c r="AE324" s="16" t="str">
        <f>IF(AA324="N/A", "N/A", IF(AC324&gt;0, IF(AA324&lt;13, ROUNDUP(0.25*AA324,0), IF(AA324&lt;26, ROUNDUP(0.4*AA324,0), IF(AA324&lt;51, ROUNDUP(0.6*AA324,0), ROUNDUP(0.75*AA324,0)))), "N/A"))</f>
        <v>N/A</v>
      </c>
      <c r="AF324" s="16" t="str">
        <f>IF(AD324="N/A","N/A", (AE324*AC324)+Q324)</f>
        <v>N/A</v>
      </c>
      <c r="AG324" s="16" t="str">
        <f>IF($AF324="N/A", "N/A", "TBC")</f>
        <v>N/A</v>
      </c>
      <c r="AH324" s="16" t="str">
        <f>IF($AF324="N/A", "N/A", "TBC")</f>
        <v>N/A</v>
      </c>
      <c r="AI324" s="16" t="str">
        <f>IF($AF324="N/A","N/A",IF(AC324&gt;1,"TBC","N/A"))</f>
        <v>N/A</v>
      </c>
      <c r="AJ324" s="16" t="str">
        <f>IF($AF324="N/A","N/A",IF(AC324&gt;2,"TBC","N/A"))</f>
        <v>N/A</v>
      </c>
      <c r="AK324" s="16" t="str">
        <f>IF($AF324="N/A","N/A",IF(AC324&gt;3,"TBC","N/A"))</f>
        <v>N/A</v>
      </c>
      <c r="AL324" s="16" t="str">
        <f>IF(AC324="N/A","N/A",IF(AC324&gt;0,IF(SUM(AG324:AK324)&lt;&gt;AF324,"CHECK","OK"),"N/A"))</f>
        <v>N/A</v>
      </c>
      <c r="AM324" s="16">
        <f>IF(AD324="N/A", L324+T324, L324+AG324)</f>
        <v>1</v>
      </c>
      <c r="AN324" s="16" t="str">
        <f>IF(AD324="N/A", IF(U324="N/A", "N/A", L324+U324), AD324+AH324)</f>
        <v>N/A</v>
      </c>
      <c r="AO324" s="16" t="str">
        <f>IF(AD324="N/A", IF(V324="N/A", "N/A", L324+V324), IF(AI324="N/A", "N/A", AD324+AI324))</f>
        <v>N/A</v>
      </c>
      <c r="AP324" s="16" t="str">
        <f>IF(AD324="N/A", IF(W324="N/A", "N/A", L324+W324), IF(AJ324="N/A", "N/A", AD324+AJ324))</f>
        <v>N/A</v>
      </c>
      <c r="AQ324" s="16" t="str">
        <f>IF(AD324="N/A", IF(X324="N/A", "N/A", L324+X324), IF(AK324="N/A", "N/A", AD324+AK324))</f>
        <v>N/A</v>
      </c>
      <c r="AR324" s="15" t="s">
        <v>40</v>
      </c>
      <c r="AS324" s="15" t="s">
        <v>40</v>
      </c>
      <c r="AT324" s="15" t="s">
        <v>40</v>
      </c>
      <c r="AU324" s="15" t="s">
        <v>40</v>
      </c>
      <c r="AV324" s="15" t="s">
        <v>40</v>
      </c>
      <c r="AW324" s="15" t="s">
        <v>40</v>
      </c>
      <c r="AX324" s="15" t="s">
        <v>40</v>
      </c>
      <c r="AY324" s="15" t="s">
        <v>40</v>
      </c>
      <c r="AZ324" s="15" t="s">
        <v>40</v>
      </c>
      <c r="BA324" s="15" t="s">
        <v>40</v>
      </c>
      <c r="BB324" s="15" t="s">
        <v>40</v>
      </c>
      <c r="BC324" s="15" t="s">
        <v>40</v>
      </c>
      <c r="BD324" s="15" t="s">
        <v>40</v>
      </c>
      <c r="BE324" s="15" t="s">
        <v>40</v>
      </c>
      <c r="BF324" s="15" t="s">
        <v>40</v>
      </c>
      <c r="BG324" s="15" t="s">
        <v>40</v>
      </c>
      <c r="BH324" s="15" t="s">
        <v>40</v>
      </c>
      <c r="BJ324" s="16">
        <f>IF(AR324="R", $CA324, IF(OR(AR324="P", AR324="T", AR324="N"), 0, IF($C324="DM", $T324, IF(OR(AR324="Y", AR324="IR"),$AM324,IF(AR324="C", IF($BI324="Y", IF($AF324="N/A", $Q324, $AF324), IF($AG324="N/A", $T324,$AG324)))))))</f>
        <v>1</v>
      </c>
      <c r="BK324" s="16">
        <f>IF(AS324="R", $CA324, IF(OR(AS324="P", AS324="T", AS324="N"), 0, IF($C324="DM", $T324, IF(OR(AS324="Y", AS324="IR"),$AM324,IF(AS324="C", IF($BI324="Y", IF($AF324="N/A", $Q324, $AF324), IF($AG324="N/A", $T324,$AG324)))))))</f>
        <v>1</v>
      </c>
      <c r="BL324" s="16">
        <f>IF(AT324="R", $CA324, IF(OR(AT324="P", AT324="T", AT324="N"), 0, IF($C324="DM", $T324, IF(OR(AT324="Y", AT324="IR"),$AM324,IF(AT324="C", IF($BI324="Y", IF($AF324="N/A", $Q324, $AF324), IF($AG324="N/A", $T324,$AG324)))))))</f>
        <v>1</v>
      </c>
      <c r="BM324" s="16">
        <f>IF(AU324="R", $CA324, IF(OR(AU324="P", AU324="T", AU324="N"), 0, IF($C324="DM", $T324, IF(OR(AU324="Y", AU324="IR"),$AM324,IF(AU324="C", IF($BI324="Y", IF($AF324="N/A", $Q324, $AF324), IF($AG324="N/A", $T324,$AG324)))))))</f>
        <v>1</v>
      </c>
      <c r="BN324" s="16">
        <f>IF(AV324="R", $CA324, IF(OR(AV324="P", AV324="T", AV324="N"), 0, IF($C324="DM", $T324, IF(OR(AV324="Y", AV324="IR"),$AM324,IF(AV324="C", IF($BI324="Y", IF($AF324="N/A", $Q324, $AF324), IF($AG324="N/A", $T324,$AG324)))))))</f>
        <v>1</v>
      </c>
      <c r="BO324" s="16">
        <f>IF(AW324="R", $CA324, IF(OR(AW324="P", AW324="T", AW324="N"), 0, IF($C324="DM", $T324, IF(OR(AW324="Y", AW324="IR"),$AM324,IF(AW324="C", IF($BI324="Y", IF($AF324="N/A", $Q324, $AF324), IF($AG324="N/A", $T324,$AG324)))))))</f>
        <v>1</v>
      </c>
      <c r="BP324" s="16">
        <f>IF(AX324="R", $CA324, IF(OR(AX324="P", AX324="T", AX324="N"), 0, IF($C324="DM", $T324, IF(OR(AX324="Y", AX324="IR"),$AM324,IF(AX324="C", IF($BI324="Y", IF($AF324="N/A", $Q324, $AF324), IF($AG324="N/A", $T324,$AG324)))))))</f>
        <v>1</v>
      </c>
      <c r="BQ324" s="16">
        <f>IF(AY324="R", $CA324, IF(OR(AY324="P", AY324="T", AY324="N"), 0, IF($C324="DM", $T324, IF(OR(AY324="Y", AY324="IR"),$AM324,IF(AY324="C", IF($BI324="Y", IF($AF324="N/A", $Q324, $AF324), IF($AG324="N/A", $T324,$AG324)))))))</f>
        <v>1</v>
      </c>
      <c r="BR324" s="16">
        <f>IF(AZ324="R", $CA324, IF(OR(AZ324="P", AZ324="T", AZ324="N"), 0, IF($C324="DM", $T324, IF(OR(AZ324="Y", AZ324="IR"),$AM324,IF(AZ324="C", IF($BI324="Y", IF($AF324="N/A", $Q324, $AF324), IF($AG324="N/A", $T324,$AG324)))))))</f>
        <v>1</v>
      </c>
      <c r="BS324" s="16">
        <f>IF(BA324="R", $CA324, IF(OR(BA324="P", BA324="T", BA324="N"), 0, IF($C324="DM", $T324, IF(OR(BA324="Y", BA324="IR"),$AM324,IF(BA324="C", IF($BI324="Y", IF($AF324="N/A", $Q324, $AF324), IF($AG324="N/A", $T324,$AG324)))))))</f>
        <v>1</v>
      </c>
      <c r="BT324" s="16">
        <f>IF(BB324="R", $CA324, IF(OR(BB324="P", BB324="T", BB324="N"), 0, IF($C324="DM", $T324, IF(OR(BB324="Y", BB324="IR"),$AM324,IF(BB324="C", IF($BI324="Y", IF($BA324="C", IF($AF324="N/A", $Q324, $AF324), IF($AF324="N/A", $T324, $AM324)), IF($AG324="N/A", $T324,$AG324)))))))</f>
        <v>1</v>
      </c>
      <c r="BU324" s="16">
        <f>IF(BC324="R", $CA324, IF(OR(BC324="P", BC324="T", BC324="N"), 0, IF($C324="DM", $T324, IF(OR(BC324="Y", BC324="IR"),$AM324,IF(BC324="C", IF($BI324="Y", IF($BA324="C", IF($AF324="N/A", $Q324, $AF324), IF($AF324="N/A", $T324, $AM324)), IF($AG324="N/A", $T324,$AG324)))))))</f>
        <v>1</v>
      </c>
      <c r="BV324" s="16">
        <f>IF(BD324="R", $CA324, IF(OR(BD324="P", BD324="T", BD324="N"), 0, IF($C324="DM", $T324, IF(OR(BD324="Y", BD324="IR"),$AM324,IF(BD324="C", IF($BI324="Y", IF($BA324="C", IF($AF324="N/A", $Q324, $AF324), IF($AF324="N/A", $T324, $AM324)), IF($AG324="N/A", $T324,$AG324)))))))</f>
        <v>1</v>
      </c>
      <c r="BW324" s="16">
        <f>IF(BE324="R", $CA324, IF(OR(BE324="P", BE324="T", BE324="N"), 0, IF($C324="DM", $T324, IF(OR(BE324="Y", BE324="IR"),$AM324,IF(BE324="C", IF($BI324="Y", IF($BA324="C", IF($AF324="N/A", $Q324, $AF324), IF($AF324="N/A", $T324, $AM324)), IF($AG324="N/A", $T324,$AG324)))))))</f>
        <v>1</v>
      </c>
      <c r="BX324" s="16">
        <f>IF(BF324="R", $CA324, IF(OR(BF324="P", BF324="T", BF324="N"), 0, IF($C324="DM", $T324, IF(OR(BF324="Y", BF324="IR"),$AM324,IF(BF324="C", IF($BI324="Y", IF($BA324="C", IF($AF324="N/A", $Q324, $AF324), IF($AF324="N/A", $T324, $AM324)), IF($AG324="N/A", $T324,$AG324)))))))</f>
        <v>1</v>
      </c>
      <c r="BY324" s="16">
        <f>IF(BG324="R", $CA324, IF(OR(BG324="P", BG324="T", BG324="N"), 0, IF($C324="DM", $T324, IF(OR(BG324="Y", BG324="IR"),$AM324,IF(BG324="C", IF($BI324="Y", IF($BA324="C", IF($AF324="N/A", $Q324, $AF324), IF($AF324="N/A", $T324, $AM324)), IF($AG324="N/A", $T324,$AG324)))))))</f>
        <v>1</v>
      </c>
      <c r="BZ324" s="16">
        <f>IF(BH324="R", $CA324, IF(OR(BH324="P", BH324="T", BH324="N"), 0, IF($C324="DM", $T324, IF(OR(BH324="Y", BH324="IR"),$AM324,IF(BH324="C", IF($BI324="Y", IF($BA324="C", IF($AF324="N/A", $Q324, $AF324), IF($AF324="N/A", $T324, $AM324)), IF($AG324="N/A", $T324,$AG324)))))))</f>
        <v>1</v>
      </c>
      <c r="CA324" s="15" t="s">
        <v>75</v>
      </c>
      <c r="CB324" s="16">
        <f>BZ324</f>
        <v>1</v>
      </c>
      <c r="CC324" s="15" t="str">
        <f>IF(OR($BH324="T", $BH324="R"), 0, IF($BH324="C", IF($BI324="Y", IF($BA324="C", 0, IF(AF324="N/A", Q324-T324, AF324-AG324)), IF($AF324="N/A", U324, AH324)), AN324))</f>
        <v>N/A</v>
      </c>
      <c r="CD324" s="15" t="str">
        <f>IF(OR($BH324="T", $BH324="R"), 0, IF($BH324="C", IF($BI324="Y", 0, IF($AF324="N/A", V324, AI324)), AO324))</f>
        <v>N/A</v>
      </c>
      <c r="CE324" s="15" t="str">
        <f>IF(OR($BH324="T", $BH324="R"), 0, IF($BH324="C", IF($BI324="Y", 0, IF($AF324="N/A", W324, AJ324)), AP324))</f>
        <v>N/A</v>
      </c>
      <c r="CF324" s="15" t="str">
        <f>IF(OR($BH324="T", $BH324="R"), 0, IF($BH324="C", IF($BI324="Y", 0, IF($AF324="N/A", X324, AK324)), AQ324))</f>
        <v>N/A</v>
      </c>
      <c r="CG324" t="str">
        <f>IF(AC324="N/A", "S:"&amp;L324&amp;" G:"&amp;M324&amp;" GR:"&amp;Q324, IF(AC324=0, "S:"&amp;L324&amp;" G:"&amp;M324&amp;" GR:"&amp;Q324, "S:"&amp;L324&amp;"/"&amp;AD324&amp;" G:"&amp;AE324&amp;" GR:"&amp;AF324))</f>
        <v>S:0 G:1 GR:1</v>
      </c>
    </row>
    <row r="325" spans="1:85" x14ac:dyDescent="0.25">
      <c r="A325" s="14">
        <v>5612</v>
      </c>
      <c r="B325" s="15" t="s">
        <v>2961</v>
      </c>
      <c r="C325" s="15" t="s">
        <v>68</v>
      </c>
      <c r="D325" s="15" t="s">
        <v>54</v>
      </c>
      <c r="E325" s="15">
        <f>VLOOKUP(B325, 'Rookie Year'!$A$2:$B$55679,2,FALSE)</f>
        <v>2024</v>
      </c>
      <c r="F325" s="15">
        <v>2024</v>
      </c>
      <c r="G325" s="15" t="s">
        <v>40</v>
      </c>
      <c r="H325" s="15" t="s">
        <v>2165</v>
      </c>
      <c r="I325" s="16">
        <v>6</v>
      </c>
      <c r="J325" s="15">
        <v>4</v>
      </c>
      <c r="K325" s="17">
        <f>IF(AND(G325&lt;&gt;"N",R325="N/A"), IF(I325&lt;4, 0, 0.25),IF(I325=1, IF(J325=1,0.25, 0.25), IF(I325&lt;13, 0.25, IF(I325&lt;26, 0.4, IF(I325&lt;51, 0.6, 0.75)))))</f>
        <v>0.25</v>
      </c>
      <c r="L325" s="16">
        <f>I325-M325</f>
        <v>4</v>
      </c>
      <c r="M325" s="16">
        <f>ROUNDUP(I325*K325,0)</f>
        <v>2</v>
      </c>
      <c r="N325" s="16">
        <f>M325*J325</f>
        <v>8</v>
      </c>
      <c r="O325" s="16">
        <v>0</v>
      </c>
      <c r="P325" s="16">
        <v>0</v>
      </c>
      <c r="Q325" s="16">
        <f>N325-O325-P325</f>
        <v>8</v>
      </c>
      <c r="R325" s="15" t="s">
        <v>75</v>
      </c>
      <c r="S325" s="15">
        <f>IF(R325="N/A", J325-($B$1-F325), J325-($B$1-R325))</f>
        <v>4</v>
      </c>
      <c r="T325" s="16">
        <v>8</v>
      </c>
      <c r="U325" s="16">
        <v>0</v>
      </c>
      <c r="V325" s="16">
        <v>0</v>
      </c>
      <c r="W325" s="16">
        <v>0</v>
      </c>
      <c r="X325" s="16" t="str">
        <f>IF($S325&lt;5, "N/A", $M325)</f>
        <v>N/A</v>
      </c>
      <c r="Y325" s="15" t="str">
        <f>IF(SUM(T325:X325)&lt;&gt;Q325, "CHECK", "OK")</f>
        <v>OK</v>
      </c>
      <c r="Z325" s="15" t="str">
        <f>IF(F325=$B$1, "No", IF(S325=1, "Yes", "No"))</f>
        <v>No</v>
      </c>
      <c r="AA325" s="18" t="str">
        <f>IF(C325="DM", "N/A", IF(Z325="No","N/A",VLOOKUP(B325,'Extension List'!$A$3:$R$1972,18,FALSE)))</f>
        <v>N/A</v>
      </c>
      <c r="AB325" s="15" t="str">
        <f>IF(C325="DM", "N/A", IF(Z325="No","N/A",VLOOKUP(B325,'Extension List'!$A$3:$T$1972,20,FALSE)))</f>
        <v>N/A</v>
      </c>
      <c r="AC325" s="15" t="str">
        <f>IF(AA325="N/A", "N/A", 0)</f>
        <v>N/A</v>
      </c>
      <c r="AD325" s="16" t="str">
        <f>IF(AE325="N/A", "N/A", AA325-AE325)</f>
        <v>N/A</v>
      </c>
      <c r="AE325" s="16" t="str">
        <f>IF(AA325="N/A", "N/A", IF(AC325&gt;0, IF(AA325&lt;13, ROUNDUP(0.25*AA325,0), IF(AA325&lt;26, ROUNDUP(0.4*AA325,0), IF(AA325&lt;51, ROUNDUP(0.6*AA325,0), ROUNDUP(0.75*AA325,0)))), "N/A"))</f>
        <v>N/A</v>
      </c>
      <c r="AF325" s="16" t="str">
        <f>IF(AD325="N/A","N/A", (AE325*AC325)+Q325)</f>
        <v>N/A</v>
      </c>
      <c r="AG325" s="16" t="str">
        <f>IF($AF325="N/A", "N/A", "TBC")</f>
        <v>N/A</v>
      </c>
      <c r="AH325" s="16" t="str">
        <f>IF($AF325="N/A", "N/A", "TBC")</f>
        <v>N/A</v>
      </c>
      <c r="AI325" s="16" t="str">
        <f>IF($AF325="N/A","N/A",IF(AC325&gt;1,"TBC","N/A"))</f>
        <v>N/A</v>
      </c>
      <c r="AJ325" s="16" t="str">
        <f>IF($AF325="N/A","N/A",IF(AC325&gt;2,"TBC","N/A"))</f>
        <v>N/A</v>
      </c>
      <c r="AK325" s="16" t="str">
        <f>IF($AF325="N/A","N/A",IF(AC325&gt;3,"TBC","N/A"))</f>
        <v>N/A</v>
      </c>
      <c r="AL325" s="16" t="str">
        <f>IF(AC325="N/A","N/A",IF(AC325&gt;0,IF(SUM(AG325:AK325)&lt;&gt;AF325,"CHECK","OK"),"N/A"))</f>
        <v>N/A</v>
      </c>
      <c r="AM325" s="16">
        <f>IF(AD325="N/A", L325+T325, L325+AG325)</f>
        <v>12</v>
      </c>
      <c r="AN325" s="16">
        <f>IF(AD325="N/A", IF(U325="N/A", "N/A", L325+U325), AD325+AH325)</f>
        <v>4</v>
      </c>
      <c r="AO325" s="16">
        <f>IF(AD325="N/A", IF(V325="N/A", "N/A", L325+V325), IF(AI325="N/A", "N/A", AD325+AI325))</f>
        <v>4</v>
      </c>
      <c r="AP325" s="16">
        <f>IF(AD325="N/A", IF(W325="N/A", "N/A", L325+W325), IF(AJ325="N/A", "N/A", AD325+AJ325))</f>
        <v>4</v>
      </c>
      <c r="AQ325" s="16" t="str">
        <f>IF(AD325="N/A", IF(X325="N/A", "N/A", L325+X325), IF(AK325="N/A", "N/A", AD325+AK325))</f>
        <v>N/A</v>
      </c>
      <c r="AR325" s="15" t="s">
        <v>40</v>
      </c>
      <c r="AS325" s="15" t="s">
        <v>40</v>
      </c>
      <c r="AT325" s="15" t="s">
        <v>40</v>
      </c>
      <c r="AU325" s="15" t="s">
        <v>40</v>
      </c>
      <c r="AV325" s="15" t="s">
        <v>40</v>
      </c>
      <c r="AW325" s="15" t="s">
        <v>40</v>
      </c>
      <c r="AX325" s="15" t="s">
        <v>40</v>
      </c>
      <c r="AY325" s="15" t="s">
        <v>40</v>
      </c>
      <c r="AZ325" s="15" t="s">
        <v>40</v>
      </c>
      <c r="BA325" s="15" t="s">
        <v>40</v>
      </c>
      <c r="BB325" s="15" t="s">
        <v>40</v>
      </c>
      <c r="BC325" s="15" t="s">
        <v>40</v>
      </c>
      <c r="BD325" s="15" t="s">
        <v>40</v>
      </c>
      <c r="BE325" s="15" t="s">
        <v>40</v>
      </c>
      <c r="BF325" s="15" t="s">
        <v>40</v>
      </c>
      <c r="BG325" s="15" t="s">
        <v>40</v>
      </c>
      <c r="BH325" s="15" t="s">
        <v>40</v>
      </c>
      <c r="BJ325" s="16">
        <f>IF(AR325="R", $CA325, IF(OR(AR325="P", AR325="T", AR325="N"), 0, IF($C325="DM", $T325, IF(OR(AR325="Y", AR325="IR"),$AM325,IF(AR325="C", IF($BI325="Y", IF($AF325="N/A", $Q325, $AF325), IF($AG325="N/A", $T325,$AG325)))))))</f>
        <v>12</v>
      </c>
      <c r="BK325" s="16">
        <f>IF(AS325="R", $CA325, IF(OR(AS325="P", AS325="T", AS325="N"), 0, IF($C325="DM", $T325, IF(OR(AS325="Y", AS325="IR"),$AM325,IF(AS325="C", IF($BI325="Y", IF($AF325="N/A", $Q325, $AF325), IF($AG325="N/A", $T325,$AG325)))))))</f>
        <v>12</v>
      </c>
      <c r="BL325" s="16">
        <f>IF(AT325="R", $CA325, IF(OR(AT325="P", AT325="T", AT325="N"), 0, IF($C325="DM", $T325, IF(OR(AT325="Y", AT325="IR"),$AM325,IF(AT325="C", IF($BI325="Y", IF($AF325="N/A", $Q325, $AF325), IF($AG325="N/A", $T325,$AG325)))))))</f>
        <v>12</v>
      </c>
      <c r="BM325" s="16">
        <f>IF(AU325="R", $CA325, IF(OR(AU325="P", AU325="T", AU325="N"), 0, IF($C325="DM", $T325, IF(OR(AU325="Y", AU325="IR"),$AM325,IF(AU325="C", IF($BI325="Y", IF($AF325="N/A", $Q325, $AF325), IF($AG325="N/A", $T325,$AG325)))))))</f>
        <v>12</v>
      </c>
      <c r="BN325" s="16">
        <f>IF(AV325="R", $CA325, IF(OR(AV325="P", AV325="T", AV325="N"), 0, IF($C325="DM", $T325, IF(OR(AV325="Y", AV325="IR"),$AM325,IF(AV325="C", IF($BI325="Y", IF($AF325="N/A", $Q325, $AF325), IF($AG325="N/A", $T325,$AG325)))))))</f>
        <v>12</v>
      </c>
      <c r="BO325" s="16">
        <f>IF(AW325="R", $CA325, IF(OR(AW325="P", AW325="T", AW325="N"), 0, IF($C325="DM", $T325, IF(OR(AW325="Y", AW325="IR"),$AM325,IF(AW325="C", IF($BI325="Y", IF($AF325="N/A", $Q325, $AF325), IF($AG325="N/A", $T325,$AG325)))))))</f>
        <v>12</v>
      </c>
      <c r="BP325" s="16">
        <f>IF(AX325="R", $CA325, IF(OR(AX325="P", AX325="T", AX325="N"), 0, IF($C325="DM", $T325, IF(OR(AX325="Y", AX325="IR"),$AM325,IF(AX325="C", IF($BI325="Y", IF($AF325="N/A", $Q325, $AF325), IF($AG325="N/A", $T325,$AG325)))))))</f>
        <v>12</v>
      </c>
      <c r="BQ325" s="16">
        <f>IF(AY325="R", $CA325, IF(OR(AY325="P", AY325="T", AY325="N"), 0, IF($C325="DM", $T325, IF(OR(AY325="Y", AY325="IR"),$AM325,IF(AY325="C", IF($BI325="Y", IF($AF325="N/A", $Q325, $AF325), IF($AG325="N/A", $T325,$AG325)))))))</f>
        <v>12</v>
      </c>
      <c r="BR325" s="16">
        <f>IF(AZ325="R", $CA325, IF(OR(AZ325="P", AZ325="T", AZ325="N"), 0, IF($C325="DM", $T325, IF(OR(AZ325="Y", AZ325="IR"),$AM325,IF(AZ325="C", IF($BI325="Y", IF($AF325="N/A", $Q325, $AF325), IF($AG325="N/A", $T325,$AG325)))))))</f>
        <v>12</v>
      </c>
      <c r="BS325" s="16">
        <f>IF(BA325="R", $CA325, IF(OR(BA325="P", BA325="T", BA325="N"), 0, IF($C325="DM", $T325, IF(OR(BA325="Y", BA325="IR"),$AM325,IF(BA325="C", IF($BI325="Y", IF($AF325="N/A", $Q325, $AF325), IF($AG325="N/A", $T325,$AG325)))))))</f>
        <v>12</v>
      </c>
      <c r="BT325" s="16">
        <f>IF(BB325="R", $CA325, IF(OR(BB325="P", BB325="T", BB325="N"), 0, IF($C325="DM", $T325, IF(OR(BB325="Y", BB325="IR"),$AM325,IF(BB325="C", IF($BI325="Y", IF($BA325="C", IF($AF325="N/A", $Q325, $AF325), IF($AF325="N/A", $T325, $AM325)), IF($AG325="N/A", $T325,$AG325)))))))</f>
        <v>12</v>
      </c>
      <c r="BU325" s="16">
        <f>IF(BC325="R", $CA325, IF(OR(BC325="P", BC325="T", BC325="N"), 0, IF($C325="DM", $T325, IF(OR(BC325="Y", BC325="IR"),$AM325,IF(BC325="C", IF($BI325="Y", IF($BA325="C", IF($AF325="N/A", $Q325, $AF325), IF($AF325="N/A", $T325, $AM325)), IF($AG325="N/A", $T325,$AG325)))))))</f>
        <v>12</v>
      </c>
      <c r="BV325" s="16">
        <f>IF(BD325="R", $CA325, IF(OR(BD325="P", BD325="T", BD325="N"), 0, IF($C325="DM", $T325, IF(OR(BD325="Y", BD325="IR"),$AM325,IF(BD325="C", IF($BI325="Y", IF($BA325="C", IF($AF325="N/A", $Q325, $AF325), IF($AF325="N/A", $T325, $AM325)), IF($AG325="N/A", $T325,$AG325)))))))</f>
        <v>12</v>
      </c>
      <c r="BW325" s="16">
        <f>IF(BE325="R", $CA325, IF(OR(BE325="P", BE325="T", BE325="N"), 0, IF($C325="DM", $T325, IF(OR(BE325="Y", BE325="IR"),$AM325,IF(BE325="C", IF($BI325="Y", IF($BA325="C", IF($AF325="N/A", $Q325, $AF325), IF($AF325="N/A", $T325, $AM325)), IF($AG325="N/A", $T325,$AG325)))))))</f>
        <v>12</v>
      </c>
      <c r="BX325" s="16">
        <f>IF(BF325="R", $CA325, IF(OR(BF325="P", BF325="T", BF325="N"), 0, IF($C325="DM", $T325, IF(OR(BF325="Y", BF325="IR"),$AM325,IF(BF325="C", IF($BI325="Y", IF($BA325="C", IF($AF325="N/A", $Q325, $AF325), IF($AF325="N/A", $T325, $AM325)), IF($AG325="N/A", $T325,$AG325)))))))</f>
        <v>12</v>
      </c>
      <c r="BY325" s="16">
        <f>IF(BG325="R", $CA325, IF(OR(BG325="P", BG325="T", BG325="N"), 0, IF($C325="DM", $T325, IF(OR(BG325="Y", BG325="IR"),$AM325,IF(BG325="C", IF($BI325="Y", IF($BA325="C", IF($AF325="N/A", $Q325, $AF325), IF($AF325="N/A", $T325, $AM325)), IF($AG325="N/A", $T325,$AG325)))))))</f>
        <v>12</v>
      </c>
      <c r="BZ325" s="16">
        <f>IF(BH325="R", $CA325, IF(OR(BH325="P", BH325="T", BH325="N"), 0, IF($C325="DM", $T325, IF(OR(BH325="Y", BH325="IR"),$AM325,IF(BH325="C", IF($BI325="Y", IF($BA325="C", IF($AF325="N/A", $Q325, $AF325), IF($AF325="N/A", $T325, $AM325)), IF($AG325="N/A", $T325,$AG325)))))))</f>
        <v>12</v>
      </c>
      <c r="CA325" s="15" t="s">
        <v>75</v>
      </c>
      <c r="CB325" s="16">
        <f>BZ325</f>
        <v>12</v>
      </c>
      <c r="CC325" s="15">
        <f>IF(OR($BH325="T", $BH325="R"), 0, IF($BH325="C", IF($BI325="Y", IF($BA325="C", 0, IF(AF325="N/A", Q325-T325, AF325-AG325)), IF($AF325="N/A", U325, AH325)), AN325))</f>
        <v>4</v>
      </c>
      <c r="CD325" s="15">
        <f>IF(OR($BH325="T", $BH325="R"), 0, IF($BH325="C", IF($BI325="Y", 0, IF($AF325="N/A", V325, AI325)), AO325))</f>
        <v>4</v>
      </c>
      <c r="CE325" s="15">
        <f>IF(OR($BH325="T", $BH325="R"), 0, IF($BH325="C", IF($BI325="Y", 0, IF($AF325="N/A", W325, AJ325)), AP325))</f>
        <v>4</v>
      </c>
      <c r="CF325" s="15" t="str">
        <f>IF(OR($BH325="T", $BH325="R"), 0, IF($BH325="C", IF($BI325="Y", 0, IF($AF325="N/A", X325, AK325)), AQ325))</f>
        <v>N/A</v>
      </c>
      <c r="CG325" t="str">
        <f>IF(AC325="N/A", "S:"&amp;L325&amp;" G:"&amp;M325&amp;" GR:"&amp;Q325, IF(AC325=0, "S:"&amp;L325&amp;" G:"&amp;M325&amp;" GR:"&amp;Q325, "S:"&amp;L325&amp;"/"&amp;AD325&amp;" G:"&amp;AE325&amp;" GR:"&amp;AF325))</f>
        <v>S:4 G:2 GR:8</v>
      </c>
    </row>
    <row r="326" spans="1:85" x14ac:dyDescent="0.25">
      <c r="A326" s="14">
        <v>5745</v>
      </c>
      <c r="B326" s="15" t="s">
        <v>2823</v>
      </c>
      <c r="C326" s="15" t="s">
        <v>68</v>
      </c>
      <c r="D326" s="15" t="s">
        <v>54</v>
      </c>
      <c r="E326" s="15">
        <f>VLOOKUP(B326, 'Rookie Year'!$A$2:$B$55679,2,FALSE)</f>
        <v>2023</v>
      </c>
      <c r="F326" s="15">
        <v>2024</v>
      </c>
      <c r="G326" s="15" t="s">
        <v>42</v>
      </c>
      <c r="H326" s="15">
        <v>1</v>
      </c>
      <c r="I326" s="16">
        <v>1</v>
      </c>
      <c r="J326" s="15">
        <v>1</v>
      </c>
      <c r="K326" s="17">
        <f>IF(AND(G326&lt;&gt;"N",R326="N/A"), IF(I326&lt;4, 0, 0.25),IF(I326=1, IF(J326=1,0.25, 0.25), IF(I326&lt;13, 0.25, IF(I326&lt;26, 0.4, IF(I326&lt;51, 0.6, 0.75)))))</f>
        <v>0.25</v>
      </c>
      <c r="L326" s="16">
        <f>I326-M326</f>
        <v>0</v>
      </c>
      <c r="M326" s="16">
        <f>ROUNDUP(I326*K326,0)</f>
        <v>1</v>
      </c>
      <c r="N326" s="16">
        <f>M326*J326</f>
        <v>1</v>
      </c>
      <c r="O326" s="16">
        <v>0</v>
      </c>
      <c r="P326" s="16">
        <v>0</v>
      </c>
      <c r="Q326" s="16">
        <f>N326-O326-P326</f>
        <v>1</v>
      </c>
      <c r="R326" s="15" t="s">
        <v>75</v>
      </c>
      <c r="S326" s="15">
        <f>IF(R326="N/A", J326-($B$1-F326), J326-($B$1-R326))</f>
        <v>1</v>
      </c>
      <c r="T326" s="16">
        <f>IF($S326&lt;1, "N/A", $M326)</f>
        <v>1</v>
      </c>
      <c r="U326" s="16" t="str">
        <f>IF($S326&lt;2, "N/A", $M326)</f>
        <v>N/A</v>
      </c>
      <c r="V326" s="16" t="str">
        <f>IF($S326&lt;3, "N/A", $M326)</f>
        <v>N/A</v>
      </c>
      <c r="W326" s="16" t="str">
        <f>IF($S326&lt;4, "N/A", $M326)</f>
        <v>N/A</v>
      </c>
      <c r="X326" s="16" t="str">
        <f>IF($S326&lt;5, "N/A", $M326)</f>
        <v>N/A</v>
      </c>
      <c r="Y326" s="15" t="str">
        <f>IF(SUM(T326:X326)&lt;&gt;Q326, "CHECK", "OK")</f>
        <v>OK</v>
      </c>
      <c r="Z326" s="15" t="str">
        <f>IF(F326=$B$1, "No", IF(S326=1, "Yes", "No"))</f>
        <v>No</v>
      </c>
      <c r="AA326" s="18" t="str">
        <f>IF(C326="DM", "N/A", IF(Z326="No","N/A",VLOOKUP(B326,'Extension List'!$A$3:$R$1972,18,FALSE)))</f>
        <v>N/A</v>
      </c>
      <c r="AB326" s="15" t="str">
        <f>IF(C326="DM", "N/A", IF(Z326="No","N/A",VLOOKUP(B326,'Extension List'!$A$3:$T$1972,20,FALSE)))</f>
        <v>N/A</v>
      </c>
      <c r="AC326" s="15" t="str">
        <f>IF(AA326="N/A", "N/A", 0)</f>
        <v>N/A</v>
      </c>
      <c r="AD326" s="16" t="str">
        <f>IF(AE326="N/A", "N/A", AA326-AE326)</f>
        <v>N/A</v>
      </c>
      <c r="AE326" s="16" t="str">
        <f>IF(AA326="N/A", "N/A", IF(AC326&gt;0, IF(AA326&lt;13, ROUNDUP(0.25*AA326,0), IF(AA326&lt;26, ROUNDUP(0.4*AA326,0), IF(AA326&lt;51, ROUNDUP(0.6*AA326,0), ROUNDUP(0.75*AA326,0)))), "N/A"))</f>
        <v>N/A</v>
      </c>
      <c r="AF326" s="16" t="str">
        <f>IF(AD326="N/A","N/A", (AE326*AC326)+Q326)</f>
        <v>N/A</v>
      </c>
      <c r="AG326" s="16" t="str">
        <f>IF($AF326="N/A", "N/A", "TBC")</f>
        <v>N/A</v>
      </c>
      <c r="AH326" s="16" t="str">
        <f>IF($AF326="N/A", "N/A", "TBC")</f>
        <v>N/A</v>
      </c>
      <c r="AI326" s="16" t="str">
        <f>IF($AF326="N/A","N/A",IF(AC326&gt;1,"TBC","N/A"))</f>
        <v>N/A</v>
      </c>
      <c r="AJ326" s="16" t="str">
        <f>IF($AF326="N/A","N/A",IF(AC326&gt;2,"TBC","N/A"))</f>
        <v>N/A</v>
      </c>
      <c r="AK326" s="16" t="str">
        <f>IF($AF326="N/A","N/A",IF(AC326&gt;3,"TBC","N/A"))</f>
        <v>N/A</v>
      </c>
      <c r="AL326" s="16" t="str">
        <f>IF(AC326="N/A","N/A",IF(AC326&gt;0,IF(SUM(AG326:AK326)&lt;&gt;AF326,"CHECK","OK"),"N/A"))</f>
        <v>N/A</v>
      </c>
      <c r="AM326" s="16">
        <f>IF(AD326="N/A", L326+T326, L326+AG326)</f>
        <v>1</v>
      </c>
      <c r="AN326" s="16" t="str">
        <f>IF(AD326="N/A", IF(U326="N/A", "N/A", L326+U326), AD326+AH326)</f>
        <v>N/A</v>
      </c>
      <c r="AO326" s="16" t="str">
        <f>IF(AD326="N/A", IF(V326="N/A", "N/A", L326+V326), IF(AI326="N/A", "N/A", AD326+AI326))</f>
        <v>N/A</v>
      </c>
      <c r="AP326" s="16" t="str">
        <f>IF(AD326="N/A", IF(W326="N/A", "N/A", L326+W326), IF(AJ326="N/A", "N/A", AD326+AJ326))</f>
        <v>N/A</v>
      </c>
      <c r="AQ326" s="16" t="str">
        <f>IF(AD326="N/A", IF(X326="N/A", "N/A", L326+X326), IF(AK326="N/A", "N/A", AD326+AK326))</f>
        <v>N/A</v>
      </c>
      <c r="AR326" s="15" t="s">
        <v>42</v>
      </c>
      <c r="AS326" s="15" t="s">
        <v>40</v>
      </c>
      <c r="AT326" s="15" t="s">
        <v>40</v>
      </c>
      <c r="AU326" s="15" t="s">
        <v>40</v>
      </c>
      <c r="AV326" s="15" t="s">
        <v>40</v>
      </c>
      <c r="AW326" s="15" t="s">
        <v>40</v>
      </c>
      <c r="AX326" s="15" t="s">
        <v>40</v>
      </c>
      <c r="AY326" s="15" t="s">
        <v>40</v>
      </c>
      <c r="AZ326" s="15" t="s">
        <v>40</v>
      </c>
      <c r="BA326" s="15" t="s">
        <v>40</v>
      </c>
      <c r="BB326" s="15" t="s">
        <v>40</v>
      </c>
      <c r="BC326" s="15" t="s">
        <v>40</v>
      </c>
      <c r="BD326" s="15" t="s">
        <v>40</v>
      </c>
      <c r="BE326" s="15" t="s">
        <v>40</v>
      </c>
      <c r="BF326" s="15" t="s">
        <v>40</v>
      </c>
      <c r="BG326" s="15" t="s">
        <v>40</v>
      </c>
      <c r="BH326" s="15" t="s">
        <v>40</v>
      </c>
      <c r="BJ326" s="16">
        <f>IF(AR326="R", $CA326, IF(OR(AR326="P", AR326="T", AR326="N"), 0, IF($C326="DM", $T326, IF(OR(AR326="Y", AR326="IR"),$AM326,IF(AR326="C", IF($BI326="Y", IF($AF326="N/A", $Q326, $AF326), IF($AG326="N/A", $T326,$AG326)))))))</f>
        <v>0</v>
      </c>
      <c r="BK326" s="16">
        <f>IF(AS326="R", $CA326, IF(OR(AS326="P", AS326="T", AS326="N"), 0, IF($C326="DM", $T326, IF(OR(AS326="Y", AS326="IR"),$AM326,IF(AS326="C", IF($BI326="Y", IF($AF326="N/A", $Q326, $AF326), IF($AG326="N/A", $T326,$AG326)))))))</f>
        <v>1</v>
      </c>
      <c r="BL326" s="16">
        <f>IF(AT326="R", $CA326, IF(OR(AT326="P", AT326="T", AT326="N"), 0, IF($C326="DM", $T326, IF(OR(AT326="Y", AT326="IR"),$AM326,IF(AT326="C", IF($BI326="Y", IF($AF326="N/A", $Q326, $AF326), IF($AG326="N/A", $T326,$AG326)))))))</f>
        <v>1</v>
      </c>
      <c r="BM326" s="16">
        <f>IF(AU326="R", $CA326, IF(OR(AU326="P", AU326="T", AU326="N"), 0, IF($C326="DM", $T326, IF(OR(AU326="Y", AU326="IR"),$AM326,IF(AU326="C", IF($BI326="Y", IF($AF326="N/A", $Q326, $AF326), IF($AG326="N/A", $T326,$AG326)))))))</f>
        <v>1</v>
      </c>
      <c r="BN326" s="16">
        <f>IF(AV326="R", $CA326, IF(OR(AV326="P", AV326="T", AV326="N"), 0, IF($C326="DM", $T326, IF(OR(AV326="Y", AV326="IR"),$AM326,IF(AV326="C", IF($BI326="Y", IF($AF326="N/A", $Q326, $AF326), IF($AG326="N/A", $T326,$AG326)))))))</f>
        <v>1</v>
      </c>
      <c r="BO326" s="16">
        <f>IF(AW326="R", $CA326, IF(OR(AW326="P", AW326="T", AW326="N"), 0, IF($C326="DM", $T326, IF(OR(AW326="Y", AW326="IR"),$AM326,IF(AW326="C", IF($BI326="Y", IF($AF326="N/A", $Q326, $AF326), IF($AG326="N/A", $T326,$AG326)))))))</f>
        <v>1</v>
      </c>
      <c r="BP326" s="16">
        <f>IF(AX326="R", $CA326, IF(OR(AX326="P", AX326="T", AX326="N"), 0, IF($C326="DM", $T326, IF(OR(AX326="Y", AX326="IR"),$AM326,IF(AX326="C", IF($BI326="Y", IF($AF326="N/A", $Q326, $AF326), IF($AG326="N/A", $T326,$AG326)))))))</f>
        <v>1</v>
      </c>
      <c r="BQ326" s="16">
        <f>IF(AY326="R", $CA326, IF(OR(AY326="P", AY326="T", AY326="N"), 0, IF($C326="DM", $T326, IF(OR(AY326="Y", AY326="IR"),$AM326,IF(AY326="C", IF($BI326="Y", IF($AF326="N/A", $Q326, $AF326), IF($AG326="N/A", $T326,$AG326)))))))</f>
        <v>1</v>
      </c>
      <c r="BR326" s="16">
        <f>IF(AZ326="R", $CA326, IF(OR(AZ326="P", AZ326="T", AZ326="N"), 0, IF($C326="DM", $T326, IF(OR(AZ326="Y", AZ326="IR"),$AM326,IF(AZ326="C", IF($BI326="Y", IF($AF326="N/A", $Q326, $AF326), IF($AG326="N/A", $T326,$AG326)))))))</f>
        <v>1</v>
      </c>
      <c r="BS326" s="16">
        <f>IF(BA326="R", $CA326, IF(OR(BA326="P", BA326="T", BA326="N"), 0, IF($C326="DM", $T326, IF(OR(BA326="Y", BA326="IR"),$AM326,IF(BA326="C", IF($BI326="Y", IF($AF326="N/A", $Q326, $AF326), IF($AG326="N/A", $T326,$AG326)))))))</f>
        <v>1</v>
      </c>
      <c r="BT326" s="16">
        <f>IF(BB326="R", $CA326, IF(OR(BB326="P", BB326="T", BB326="N"), 0, IF($C326="DM", $T326, IF(OR(BB326="Y", BB326="IR"),$AM326,IF(BB326="C", IF($BI326="Y", IF($BA326="C", IF($AF326="N/A", $Q326, $AF326), IF($AF326="N/A", $T326, $AM326)), IF($AG326="N/A", $T326,$AG326)))))))</f>
        <v>1</v>
      </c>
      <c r="BU326" s="16">
        <f>IF(BC326="R", $CA326, IF(OR(BC326="P", BC326="T", BC326="N"), 0, IF($C326="DM", $T326, IF(OR(BC326="Y", BC326="IR"),$AM326,IF(BC326="C", IF($BI326="Y", IF($BA326="C", IF($AF326="N/A", $Q326, $AF326), IF($AF326="N/A", $T326, $AM326)), IF($AG326="N/A", $T326,$AG326)))))))</f>
        <v>1</v>
      </c>
      <c r="BV326" s="16">
        <f>IF(BD326="R", $CA326, IF(OR(BD326="P", BD326="T", BD326="N"), 0, IF($C326="DM", $T326, IF(OR(BD326="Y", BD326="IR"),$AM326,IF(BD326="C", IF($BI326="Y", IF($BA326="C", IF($AF326="N/A", $Q326, $AF326), IF($AF326="N/A", $T326, $AM326)), IF($AG326="N/A", $T326,$AG326)))))))</f>
        <v>1</v>
      </c>
      <c r="BW326" s="16">
        <f>IF(BE326="R", $CA326, IF(OR(BE326="P", BE326="T", BE326="N"), 0, IF($C326="DM", $T326, IF(OR(BE326="Y", BE326="IR"),$AM326,IF(BE326="C", IF($BI326="Y", IF($BA326="C", IF($AF326="N/A", $Q326, $AF326), IF($AF326="N/A", $T326, $AM326)), IF($AG326="N/A", $T326,$AG326)))))))</f>
        <v>1</v>
      </c>
      <c r="BX326" s="16">
        <f>IF(BF326="R", $CA326, IF(OR(BF326="P", BF326="T", BF326="N"), 0, IF($C326="DM", $T326, IF(OR(BF326="Y", BF326="IR"),$AM326,IF(BF326="C", IF($BI326="Y", IF($BA326="C", IF($AF326="N/A", $Q326, $AF326), IF($AF326="N/A", $T326, $AM326)), IF($AG326="N/A", $T326,$AG326)))))))</f>
        <v>1</v>
      </c>
      <c r="BY326" s="16">
        <f>IF(BG326="R", $CA326, IF(OR(BG326="P", BG326="T", BG326="N"), 0, IF($C326="DM", $T326, IF(OR(BG326="Y", BG326="IR"),$AM326,IF(BG326="C", IF($BI326="Y", IF($BA326="C", IF($AF326="N/A", $Q326, $AF326), IF($AF326="N/A", $T326, $AM326)), IF($AG326="N/A", $T326,$AG326)))))))</f>
        <v>1</v>
      </c>
      <c r="BZ326" s="16">
        <f>IF(BH326="R", $CA326, IF(OR(BH326="P", BH326="T", BH326="N"), 0, IF($C326="DM", $T326, IF(OR(BH326="Y", BH326="IR"),$AM326,IF(BH326="C", IF($BI326="Y", IF($BA326="C", IF($AF326="N/A", $Q326, $AF326), IF($AF326="N/A", $T326, $AM326)), IF($AG326="N/A", $T326,$AG326)))))))</f>
        <v>1</v>
      </c>
      <c r="CA326" s="15" t="s">
        <v>75</v>
      </c>
      <c r="CB326" s="16">
        <f>BZ326</f>
        <v>1</v>
      </c>
      <c r="CC326" s="15" t="str">
        <f>IF(OR($BH326="T", $BH326="R"), 0, IF($BH326="C", IF($BI326="Y", IF($BA326="C", 0, IF(AF326="N/A", Q326-T326, AF326-AG326)), IF($AF326="N/A", U326, AH326)), AN326))</f>
        <v>N/A</v>
      </c>
      <c r="CD326" s="15" t="str">
        <f>IF(OR($BH326="T", $BH326="R"), 0, IF($BH326="C", IF($BI326="Y", 0, IF($AF326="N/A", V326, AI326)), AO326))</f>
        <v>N/A</v>
      </c>
      <c r="CE326" s="15" t="str">
        <f>IF(OR($BH326="T", $BH326="R"), 0, IF($BH326="C", IF($BI326="Y", 0, IF($AF326="N/A", W326, AJ326)), AP326))</f>
        <v>N/A</v>
      </c>
      <c r="CF326" s="15" t="str">
        <f>IF(OR($BH326="T", $BH326="R"), 0, IF($BH326="C", IF($BI326="Y", 0, IF($AF326="N/A", X326, AK326)), AQ326))</f>
        <v>N/A</v>
      </c>
    </row>
    <row r="327" spans="1:85" x14ac:dyDescent="0.25">
      <c r="A327" s="14">
        <v>5543</v>
      </c>
      <c r="B327" s="15" t="s">
        <v>175</v>
      </c>
      <c r="C327" s="15" t="s">
        <v>69</v>
      </c>
      <c r="D327" s="15" t="s">
        <v>54</v>
      </c>
      <c r="E327" s="15">
        <f>VLOOKUP(B327, 'Rookie Year'!$A$2:$B$55679,2,FALSE)</f>
        <v>2018</v>
      </c>
      <c r="F327" s="15">
        <v>2024</v>
      </c>
      <c r="G327" s="15" t="s">
        <v>42</v>
      </c>
      <c r="H327" s="15" t="s">
        <v>1928</v>
      </c>
      <c r="I327" s="16">
        <v>1</v>
      </c>
      <c r="J327" s="15">
        <v>1</v>
      </c>
      <c r="K327" s="17">
        <f>IF(AND(G327&lt;&gt;"N",R327="N/A"), IF(I327&lt;4, 0, 0.25),IF(I327=1, IF(J327=1,0.25, 0.25), IF(I327&lt;13, 0.25, IF(I327&lt;26, 0.4, IF(I327&lt;51, 0.6, 0.75)))))</f>
        <v>0.25</v>
      </c>
      <c r="L327" s="16">
        <f>I327-M327</f>
        <v>0</v>
      </c>
      <c r="M327" s="16">
        <f>ROUNDUP(I327*K327,0)</f>
        <v>1</v>
      </c>
      <c r="N327" s="16">
        <f>M327*J327</f>
        <v>1</v>
      </c>
      <c r="O327" s="16">
        <v>0</v>
      </c>
      <c r="P327" s="16">
        <v>0</v>
      </c>
      <c r="Q327" s="16">
        <f>N327-O327-P327</f>
        <v>1</v>
      </c>
      <c r="R327" s="15" t="s">
        <v>75</v>
      </c>
      <c r="S327" s="15">
        <f>IF(R327="N/A", J327-($B$1-F327), J327-($B$1-R327))</f>
        <v>1</v>
      </c>
      <c r="T327" s="16">
        <f>IF($S327&lt;1, "N/A", $M327)</f>
        <v>1</v>
      </c>
      <c r="U327" s="16" t="str">
        <f>IF($S327&lt;2, "N/A", $M327)</f>
        <v>N/A</v>
      </c>
      <c r="V327" s="16" t="str">
        <f>IF($S327&lt;3, "N/A", $M327)</f>
        <v>N/A</v>
      </c>
      <c r="W327" s="16" t="str">
        <f>IF($S327&lt;4, "N/A", $M327)</f>
        <v>N/A</v>
      </c>
      <c r="X327" s="16" t="str">
        <f>IF($S327&lt;5, "N/A", $M327)</f>
        <v>N/A</v>
      </c>
      <c r="Y327" s="15" t="str">
        <f>IF(SUM(T327:X327)&lt;&gt;Q327, "CHECK", "OK")</f>
        <v>OK</v>
      </c>
      <c r="Z327" s="15" t="str">
        <f>IF(F327=$B$1, "No", IF(S327=1, "Yes", "No"))</f>
        <v>No</v>
      </c>
      <c r="AA327" s="18" t="str">
        <f>IF(C327="DM", "N/A", IF(Z327="No","N/A",VLOOKUP(B327,'Extension List'!$A$3:$R$1972,18,FALSE)))</f>
        <v>N/A</v>
      </c>
      <c r="AB327" s="15" t="str">
        <f>IF(C327="DM", "N/A", IF(Z327="No","N/A",VLOOKUP(B327,'Extension List'!$A$3:$T$1972,20,FALSE)))</f>
        <v>N/A</v>
      </c>
      <c r="AC327" s="15" t="str">
        <f>IF(AA327="N/A", "N/A", 0)</f>
        <v>N/A</v>
      </c>
      <c r="AD327" s="16" t="str">
        <f>IF(AE327="N/A", "N/A", AA327-AE327)</f>
        <v>N/A</v>
      </c>
      <c r="AE327" s="16" t="str">
        <f>IF(AA327="N/A", "N/A", IF(AC327&gt;0, IF(AA327&lt;13, ROUNDUP(0.25*AA327,0), IF(AA327&lt;26, ROUNDUP(0.4*AA327,0), IF(AA327&lt;51, ROUNDUP(0.6*AA327,0), ROUNDUP(0.75*AA327,0)))), "N/A"))</f>
        <v>N/A</v>
      </c>
      <c r="AF327" s="16" t="str">
        <f>IF(AD327="N/A","N/A", (AE327*AC327)+Q327)</f>
        <v>N/A</v>
      </c>
      <c r="AG327" s="16" t="str">
        <f>IF($AF327="N/A", "N/A", "TBC")</f>
        <v>N/A</v>
      </c>
      <c r="AH327" s="16" t="str">
        <f>IF($AF327="N/A", "N/A", "TBC")</f>
        <v>N/A</v>
      </c>
      <c r="AI327" s="16" t="str">
        <f>IF($AF327="N/A","N/A",IF(AC327&gt;1,"TBC","N/A"))</f>
        <v>N/A</v>
      </c>
      <c r="AJ327" s="16" t="str">
        <f>IF($AF327="N/A","N/A",IF(AC327&gt;2,"TBC","N/A"))</f>
        <v>N/A</v>
      </c>
      <c r="AK327" s="16" t="str">
        <f>IF($AF327="N/A","N/A",IF(AC327&gt;3,"TBC","N/A"))</f>
        <v>N/A</v>
      </c>
      <c r="AL327" s="16" t="str">
        <f>IF(AC327="N/A","N/A",IF(AC327&gt;0,IF(SUM(AG327:AK327)&lt;&gt;AF327,"CHECK","OK"),"N/A"))</f>
        <v>N/A</v>
      </c>
      <c r="AM327" s="16">
        <f>IF(AD327="N/A", L327+T327, L327+AG327)</f>
        <v>1</v>
      </c>
      <c r="AN327" s="16" t="str">
        <f>IF(AD327="N/A", IF(U327="N/A", "N/A", L327+U327), AD327+AH327)</f>
        <v>N/A</v>
      </c>
      <c r="AO327" s="16" t="str">
        <f>IF(AD327="N/A", IF(V327="N/A", "N/A", L327+V327), IF(AI327="N/A", "N/A", AD327+AI327))</f>
        <v>N/A</v>
      </c>
      <c r="AP327" s="16" t="str">
        <f>IF(AD327="N/A", IF(W327="N/A", "N/A", L327+W327), IF(AJ327="N/A", "N/A", AD327+AJ327))</f>
        <v>N/A</v>
      </c>
      <c r="AQ327" s="16" t="str">
        <f>IF(AD327="N/A", IF(X327="N/A", "N/A", L327+X327), IF(AK327="N/A", "N/A", AD327+AK327))</f>
        <v>N/A</v>
      </c>
      <c r="AR327" s="15" t="s">
        <v>40</v>
      </c>
      <c r="AS327" s="15" t="s">
        <v>40</v>
      </c>
      <c r="AT327" s="15" t="s">
        <v>40</v>
      </c>
      <c r="AU327" s="15" t="s">
        <v>40</v>
      </c>
      <c r="AV327" s="15" t="s">
        <v>40</v>
      </c>
      <c r="AW327" s="15" t="s">
        <v>40</v>
      </c>
      <c r="AX327" s="15" t="s">
        <v>40</v>
      </c>
      <c r="AY327" s="15" t="s">
        <v>40</v>
      </c>
      <c r="AZ327" s="15" t="s">
        <v>40</v>
      </c>
      <c r="BA327" s="15" t="s">
        <v>40</v>
      </c>
      <c r="BB327" s="15" t="s">
        <v>40</v>
      </c>
      <c r="BC327" s="15" t="s">
        <v>40</v>
      </c>
      <c r="BD327" s="15" t="s">
        <v>40</v>
      </c>
      <c r="BE327" s="15" t="s">
        <v>40</v>
      </c>
      <c r="BF327" s="15" t="s">
        <v>40</v>
      </c>
      <c r="BG327" s="15" t="s">
        <v>40</v>
      </c>
      <c r="BH327" s="15" t="s">
        <v>40</v>
      </c>
      <c r="BJ327" s="16">
        <f>IF(AR327="R", $CA327, IF(OR(AR327="P", AR327="T", AR327="N"), 0, IF($C327="DM", $T327, IF(OR(AR327="Y", AR327="IR"),$AM327,IF(AR327="C", IF($BI327="Y", IF($AF327="N/A", $Q327, $AF327), IF($AG327="N/A", $T327,$AG327)))))))</f>
        <v>1</v>
      </c>
      <c r="BK327" s="16">
        <f>IF(AS327="R", $CA327, IF(OR(AS327="P", AS327="T", AS327="N"), 0, IF($C327="DM", $T327, IF(OR(AS327="Y", AS327="IR"),$AM327,IF(AS327="C", IF($BI327="Y", IF($AF327="N/A", $Q327, $AF327), IF($AG327="N/A", $T327,$AG327)))))))</f>
        <v>1</v>
      </c>
      <c r="BL327" s="16">
        <f>IF(AT327="R", $CA327, IF(OR(AT327="P", AT327="T", AT327="N"), 0, IF($C327="DM", $T327, IF(OR(AT327="Y", AT327="IR"),$AM327,IF(AT327="C", IF($BI327="Y", IF($AF327="N/A", $Q327, $AF327), IF($AG327="N/A", $T327,$AG327)))))))</f>
        <v>1</v>
      </c>
      <c r="BM327" s="16">
        <f>IF(AU327="R", $CA327, IF(OR(AU327="P", AU327="T", AU327="N"), 0, IF($C327="DM", $T327, IF(OR(AU327="Y", AU327="IR"),$AM327,IF(AU327="C", IF($BI327="Y", IF($AF327="N/A", $Q327, $AF327), IF($AG327="N/A", $T327,$AG327)))))))</f>
        <v>1</v>
      </c>
      <c r="BN327" s="16">
        <f>IF(AV327="R", $CA327, IF(OR(AV327="P", AV327="T", AV327="N"), 0, IF($C327="DM", $T327, IF(OR(AV327="Y", AV327="IR"),$AM327,IF(AV327="C", IF($BI327="Y", IF($AF327="N/A", $Q327, $AF327), IF($AG327="N/A", $T327,$AG327)))))))</f>
        <v>1</v>
      </c>
      <c r="BO327" s="16">
        <f>IF(AW327="R", $CA327, IF(OR(AW327="P", AW327="T", AW327="N"), 0, IF($C327="DM", $T327, IF(OR(AW327="Y", AW327="IR"),$AM327,IF(AW327="C", IF($BI327="Y", IF($AF327="N/A", $Q327, $AF327), IF($AG327="N/A", $T327,$AG327)))))))</f>
        <v>1</v>
      </c>
      <c r="BP327" s="16">
        <f>IF(AX327="R", $CA327, IF(OR(AX327="P", AX327="T", AX327="N"), 0, IF($C327="DM", $T327, IF(OR(AX327="Y", AX327="IR"),$AM327,IF(AX327="C", IF($BI327="Y", IF($AF327="N/A", $Q327, $AF327), IF($AG327="N/A", $T327,$AG327)))))))</f>
        <v>1</v>
      </c>
      <c r="BQ327" s="16">
        <f>IF(AY327="R", $CA327, IF(OR(AY327="P", AY327="T", AY327="N"), 0, IF($C327="DM", $T327, IF(OR(AY327="Y", AY327="IR"),$AM327,IF(AY327="C", IF($BI327="Y", IF($AF327="N/A", $Q327, $AF327), IF($AG327="N/A", $T327,$AG327)))))))</f>
        <v>1</v>
      </c>
      <c r="BR327" s="16">
        <f>IF(AZ327="R", $CA327, IF(OR(AZ327="P", AZ327="T", AZ327="N"), 0, IF($C327="DM", $T327, IF(OR(AZ327="Y", AZ327="IR"),$AM327,IF(AZ327="C", IF($BI327="Y", IF($AF327="N/A", $Q327, $AF327), IF($AG327="N/A", $T327,$AG327)))))))</f>
        <v>1</v>
      </c>
      <c r="BS327" s="16">
        <f>IF(BA327="R", $CA327, IF(OR(BA327="P", BA327="T", BA327="N"), 0, IF($C327="DM", $T327, IF(OR(BA327="Y", BA327="IR"),$AM327,IF(BA327="C", IF($BI327="Y", IF($AF327="N/A", $Q327, $AF327), IF($AG327="N/A", $T327,$AG327)))))))</f>
        <v>1</v>
      </c>
      <c r="BT327" s="16">
        <f>IF(BB327="R", $CA327, IF(OR(BB327="P", BB327="T", BB327="N"), 0, IF($C327="DM", $T327, IF(OR(BB327="Y", BB327="IR"),$AM327,IF(BB327="C", IF($BI327="Y", IF($BA327="C", IF($AF327="N/A", $Q327, $AF327), IF($AF327="N/A", $T327, $AM327)), IF($AG327="N/A", $T327,$AG327)))))))</f>
        <v>1</v>
      </c>
      <c r="BU327" s="16">
        <f>IF(BC327="R", $CA327, IF(OR(BC327="P", BC327="T", BC327="N"), 0, IF($C327="DM", $T327, IF(OR(BC327="Y", BC327="IR"),$AM327,IF(BC327="C", IF($BI327="Y", IF($BA327="C", IF($AF327="N/A", $Q327, $AF327), IF($AF327="N/A", $T327, $AM327)), IF($AG327="N/A", $T327,$AG327)))))))</f>
        <v>1</v>
      </c>
      <c r="BV327" s="16">
        <f>IF(BD327="R", $CA327, IF(OR(BD327="P", BD327="T", BD327="N"), 0, IF($C327="DM", $T327, IF(OR(BD327="Y", BD327="IR"),$AM327,IF(BD327="C", IF($BI327="Y", IF($BA327="C", IF($AF327="N/A", $Q327, $AF327), IF($AF327="N/A", $T327, $AM327)), IF($AG327="N/A", $T327,$AG327)))))))</f>
        <v>1</v>
      </c>
      <c r="BW327" s="16">
        <f>IF(BE327="R", $CA327, IF(OR(BE327="P", BE327="T", BE327="N"), 0, IF($C327="DM", $T327, IF(OR(BE327="Y", BE327="IR"),$AM327,IF(BE327="C", IF($BI327="Y", IF($BA327="C", IF($AF327="N/A", $Q327, $AF327), IF($AF327="N/A", $T327, $AM327)), IF($AG327="N/A", $T327,$AG327)))))))</f>
        <v>1</v>
      </c>
      <c r="BX327" s="16">
        <f>IF(BF327="R", $CA327, IF(OR(BF327="P", BF327="T", BF327="N"), 0, IF($C327="DM", $T327, IF(OR(BF327="Y", BF327="IR"),$AM327,IF(BF327="C", IF($BI327="Y", IF($BA327="C", IF($AF327="N/A", $Q327, $AF327), IF($AF327="N/A", $T327, $AM327)), IF($AG327="N/A", $T327,$AG327)))))))</f>
        <v>1</v>
      </c>
      <c r="BY327" s="16">
        <f>IF(BG327="R", $CA327, IF(OR(BG327="P", BG327="T", BG327="N"), 0, IF($C327="DM", $T327, IF(OR(BG327="Y", BG327="IR"),$AM327,IF(BG327="C", IF($BI327="Y", IF($BA327="C", IF($AF327="N/A", $Q327, $AF327), IF($AF327="N/A", $T327, $AM327)), IF($AG327="N/A", $T327,$AG327)))))))</f>
        <v>1</v>
      </c>
      <c r="BZ327" s="16">
        <f>IF(BH327="R", $CA327, IF(OR(BH327="P", BH327="T", BH327="N"), 0, IF($C327="DM", $T327, IF(OR(BH327="Y", BH327="IR"),$AM327,IF(BH327="C", IF($BI327="Y", IF($BA327="C", IF($AF327="N/A", $Q327, $AF327), IF($AF327="N/A", $T327, $AM327)), IF($AG327="N/A", $T327,$AG327)))))))</f>
        <v>1</v>
      </c>
      <c r="CA327" s="15" t="s">
        <v>75</v>
      </c>
      <c r="CB327" s="16">
        <f>BZ327</f>
        <v>1</v>
      </c>
      <c r="CC327" s="15" t="str">
        <f>IF(OR($BH327="T", $BH327="R"), 0, IF($BH327="C", IF($BI327="Y", IF($BA327="C", 0, IF(AF327="N/A", Q327-T327, AF327-AG327)), IF($AF327="N/A", U327, AH327)), AN327))</f>
        <v>N/A</v>
      </c>
      <c r="CD327" s="15" t="str">
        <f>IF(OR($BH327="T", $BH327="R"), 0, IF($BH327="C", IF($BI327="Y", 0, IF($AF327="N/A", V327, AI327)), AO327))</f>
        <v>N/A</v>
      </c>
      <c r="CE327" s="15" t="str">
        <f>IF(OR($BH327="T", $BH327="R"), 0, IF($BH327="C", IF($BI327="Y", 0, IF($AF327="N/A", W327, AJ327)), AP327))</f>
        <v>N/A</v>
      </c>
      <c r="CF327" s="15" t="str">
        <f>IF(OR($BH327="T", $BH327="R"), 0, IF($BH327="C", IF($BI327="Y", 0, IF($AF327="N/A", X327, AK327)), AQ327))</f>
        <v>N/A</v>
      </c>
      <c r="CG327" t="str">
        <f>IF(AC327="N/A", "S:"&amp;L327&amp;" G:"&amp;M327&amp;" GR:"&amp;Q327, IF(AC327=0, "S:"&amp;L327&amp;" G:"&amp;M327&amp;" GR:"&amp;Q327, "S:"&amp;L327&amp;"/"&amp;AD327&amp;" G:"&amp;AE327&amp;" GR:"&amp;AF327))</f>
        <v>S:0 G:1 GR:1</v>
      </c>
    </row>
    <row r="328" spans="1:85" x14ac:dyDescent="0.25">
      <c r="A328" s="14">
        <v>5102</v>
      </c>
      <c r="B328" s="15" t="s">
        <v>191</v>
      </c>
      <c r="C328" s="15" t="s">
        <v>69</v>
      </c>
      <c r="D328" s="15" t="s">
        <v>54</v>
      </c>
      <c r="E328" s="15">
        <f>VLOOKUP(B328, 'Rookie Year'!$A$2:$B$55679,2,FALSE)</f>
        <v>2019</v>
      </c>
      <c r="F328" s="15">
        <v>2023</v>
      </c>
      <c r="G328" s="15" t="s">
        <v>42</v>
      </c>
      <c r="H328" s="15" t="s">
        <v>1928</v>
      </c>
      <c r="I328" s="16">
        <v>1</v>
      </c>
      <c r="J328" s="15">
        <v>2</v>
      </c>
      <c r="K328" s="17">
        <f>IF(AND(G328&lt;&gt;"N",R328="N/A"), IF(I328&lt;4, 0, 0.25),IF(I328=1, IF(J328=1,0.25, 0.25), IF(I328&lt;13, 0.25, IF(I328&lt;26, 0.4, IF(I328&lt;51, 0.6, 0.75)))))</f>
        <v>0.25</v>
      </c>
      <c r="L328" s="16">
        <f>I328-M328</f>
        <v>0</v>
      </c>
      <c r="M328" s="16">
        <f>ROUNDUP(I328*K328,0)</f>
        <v>1</v>
      </c>
      <c r="N328" s="16">
        <f>M328*J328</f>
        <v>2</v>
      </c>
      <c r="O328" s="16">
        <v>1</v>
      </c>
      <c r="P328" s="16">
        <v>0</v>
      </c>
      <c r="Q328" s="16">
        <f>N328-O328-P328</f>
        <v>1</v>
      </c>
      <c r="R328" s="15" t="s">
        <v>75</v>
      </c>
      <c r="S328" s="15">
        <f>IF(R328="N/A", J328-($B$1-F328), J328-($B$1-R328))</f>
        <v>1</v>
      </c>
      <c r="T328" s="16">
        <v>1</v>
      </c>
      <c r="U328" s="16" t="str">
        <f>IF($S328&lt;2, "N/A", $M328)</f>
        <v>N/A</v>
      </c>
      <c r="V328" s="16" t="str">
        <f>IF($S328&lt;3, "N/A", $M328)</f>
        <v>N/A</v>
      </c>
      <c r="W328" s="16" t="str">
        <f>IF($S328&lt;4, "N/A", $M328)</f>
        <v>N/A</v>
      </c>
      <c r="X328" s="16" t="str">
        <f>IF($S328&lt;5, "N/A", $M328)</f>
        <v>N/A</v>
      </c>
      <c r="Y328" s="15" t="str">
        <f>IF(SUM(T328:X328)&lt;&gt;Q328, "CHECK", "OK")</f>
        <v>OK</v>
      </c>
      <c r="Z328" s="15" t="str">
        <f>IF(F328=$B$1, "No", IF(S328=1, "Yes", "No"))</f>
        <v>Yes</v>
      </c>
      <c r="AA328" s="18">
        <f>IF(C328="DM", "N/A", IF(Z328="No","N/A",VLOOKUP(B328,'Extension List'!$A$3:$R$1972,18,FALSE)))</f>
        <v>6</v>
      </c>
      <c r="AB328" s="15">
        <f>IF(C328="DM", "N/A", IF(Z328="No","N/A",VLOOKUP(B328,'Extension List'!$A$3:$T$1972,20,FALSE)))</f>
        <v>1</v>
      </c>
      <c r="AC328" s="15">
        <f>IF(AA328="N/A", "N/A", 0)</f>
        <v>0</v>
      </c>
      <c r="AD328" s="16" t="str">
        <f>IF(AE328="N/A", "N/A", AA328-AE328)</f>
        <v>N/A</v>
      </c>
      <c r="AE328" s="16" t="str">
        <f>IF(AA328="N/A", "N/A", IF(AC328&gt;0, IF(AA328&lt;13, ROUNDUP(0.25*AA328,0), IF(AA328&lt;26, ROUNDUP(0.4*AA328,0), IF(AA328&lt;51, ROUNDUP(0.6*AA328,0), ROUNDUP(0.75*AA328,0)))), "N/A"))</f>
        <v>N/A</v>
      </c>
      <c r="AF328" s="16" t="str">
        <f>IF(AD328="N/A","N/A", (AE328*AC328)+Q328)</f>
        <v>N/A</v>
      </c>
      <c r="AG328" s="16" t="str">
        <f>IF($AF328="N/A", "N/A", "TBC")</f>
        <v>N/A</v>
      </c>
      <c r="AH328" s="16" t="str">
        <f>IF($AF328="N/A", "N/A", "TBC")</f>
        <v>N/A</v>
      </c>
      <c r="AI328" s="16" t="str">
        <f>IF($AF328="N/A","N/A",IF(AC328&gt;1,"TBC","N/A"))</f>
        <v>N/A</v>
      </c>
      <c r="AJ328" s="16" t="str">
        <f>IF($AF328="N/A","N/A",IF(AC328&gt;2,"TBC","N/A"))</f>
        <v>N/A</v>
      </c>
      <c r="AK328" s="16" t="str">
        <f>IF($AF328="N/A","N/A",IF(AC328&gt;3,"TBC","N/A"))</f>
        <v>N/A</v>
      </c>
      <c r="AL328" s="16" t="str">
        <f>IF(AC328="N/A","N/A",IF(AC328&gt;0,IF(SUM(AG328:AK328)&lt;&gt;AF328,"CHECK","OK"),"N/A"))</f>
        <v>N/A</v>
      </c>
      <c r="AM328" s="16">
        <f>IF(AD328="N/A", L328+T328, L328+AG328)</f>
        <v>1</v>
      </c>
      <c r="AN328" s="16" t="str">
        <f>IF(AD328="N/A", IF(U328="N/A", "N/A", L328+U328), AD328+AH328)</f>
        <v>N/A</v>
      </c>
      <c r="AO328" s="16" t="str">
        <f>IF(AD328="N/A", IF(V328="N/A", "N/A", L328+V328), IF(AI328="N/A", "N/A", AD328+AI328))</f>
        <v>N/A</v>
      </c>
      <c r="AP328" s="16" t="str">
        <f>IF(AD328="N/A", IF(W328="N/A", "N/A", L328+W328), IF(AJ328="N/A", "N/A", AD328+AJ328))</f>
        <v>N/A</v>
      </c>
      <c r="AQ328" s="16" t="str">
        <f>IF(AD328="N/A", IF(X328="N/A", "N/A", L328+X328), IF(AK328="N/A", "N/A", AD328+AK328))</f>
        <v>N/A</v>
      </c>
      <c r="AR328" s="15" t="s">
        <v>44</v>
      </c>
      <c r="AS328" s="15" t="s">
        <v>44</v>
      </c>
      <c r="AT328" s="15" t="s">
        <v>44</v>
      </c>
      <c r="AU328" s="15" t="s">
        <v>44</v>
      </c>
      <c r="AV328" s="15" t="s">
        <v>44</v>
      </c>
      <c r="AW328" s="15" t="s">
        <v>44</v>
      </c>
      <c r="AX328" s="15" t="s">
        <v>44</v>
      </c>
      <c r="AY328" s="15" t="s">
        <v>44</v>
      </c>
      <c r="AZ328" s="15" t="s">
        <v>44</v>
      </c>
      <c r="BA328" s="15" t="s">
        <v>44</v>
      </c>
      <c r="BB328" s="15" t="s">
        <v>44</v>
      </c>
      <c r="BC328" s="15" t="s">
        <v>44</v>
      </c>
      <c r="BD328" s="15" t="s">
        <v>44</v>
      </c>
      <c r="BE328" s="15" t="s">
        <v>44</v>
      </c>
      <c r="BF328" s="15" t="s">
        <v>44</v>
      </c>
      <c r="BG328" s="15" t="s">
        <v>44</v>
      </c>
      <c r="BH328" s="15" t="s">
        <v>44</v>
      </c>
      <c r="BI328" s="15"/>
      <c r="BJ328" s="16">
        <f>IF(AR328="R", $CA328, IF(OR(AR328="P", AR328="T", AR328="N"), 0, IF($C328="DM", $T328, IF(OR(AR328="Y", AR328="IR"),$AM328,IF(AR328="C", IF($BI328="Y", IF($AF328="N/A", $Q328, $AF328), IF($AG328="N/A", $T328,$AG328)))))))</f>
        <v>1</v>
      </c>
      <c r="BK328" s="16">
        <f>IF(AS328="R", $CA328, IF(OR(AS328="P", AS328="T", AS328="N"), 0, IF($C328="DM", $T328, IF(OR(AS328="Y", AS328="IR"),$AM328,IF(AS328="C", IF($BI328="Y", IF($AF328="N/A", $Q328, $AF328), IF($AG328="N/A", $T328,$AG328)))))))</f>
        <v>1</v>
      </c>
      <c r="BL328" s="16">
        <f>IF(AT328="R", $CA328, IF(OR(AT328="P", AT328="T", AT328="N"), 0, IF($C328="DM", $T328, IF(OR(AT328="Y", AT328="IR"),$AM328,IF(AT328="C", IF($BI328="Y", IF($AF328="N/A", $Q328, $AF328), IF($AG328="N/A", $T328,$AG328)))))))</f>
        <v>1</v>
      </c>
      <c r="BM328" s="16">
        <f>IF(AU328="R", $CA328, IF(OR(AU328="P", AU328="T", AU328="N"), 0, IF($C328="DM", $T328, IF(OR(AU328="Y", AU328="IR"),$AM328,IF(AU328="C", IF($BI328="Y", IF($AF328="N/A", $Q328, $AF328), IF($AG328="N/A", $T328,$AG328)))))))</f>
        <v>1</v>
      </c>
      <c r="BN328" s="16">
        <f>IF(AV328="R", $CA328, IF(OR(AV328="P", AV328="T", AV328="N"), 0, IF($C328="DM", $T328, IF(OR(AV328="Y", AV328="IR"),$AM328,IF(AV328="C", IF($BI328="Y", IF($AF328="N/A", $Q328, $AF328), IF($AG328="N/A", $T328,$AG328)))))))</f>
        <v>1</v>
      </c>
      <c r="BO328" s="16">
        <f>IF(AW328="R", $CA328, IF(OR(AW328="P", AW328="T", AW328="N"), 0, IF($C328="DM", $T328, IF(OR(AW328="Y", AW328="IR"),$AM328,IF(AW328="C", IF($BI328="Y", IF($AF328="N/A", $Q328, $AF328), IF($AG328="N/A", $T328,$AG328)))))))</f>
        <v>1</v>
      </c>
      <c r="BP328" s="16">
        <f>IF(AX328="R", $CA328, IF(OR(AX328="P", AX328="T", AX328="N"), 0, IF($C328="DM", $T328, IF(OR(AX328="Y", AX328="IR"),$AM328,IF(AX328="C", IF($BI328="Y", IF($AF328="N/A", $Q328, $AF328), IF($AG328="N/A", $T328,$AG328)))))))</f>
        <v>1</v>
      </c>
      <c r="BQ328" s="16">
        <f>IF(AY328="R", $CA328, IF(OR(AY328="P", AY328="T", AY328="N"), 0, IF($C328="DM", $T328, IF(OR(AY328="Y", AY328="IR"),$AM328,IF(AY328="C", IF($BI328="Y", IF($AF328="N/A", $Q328, $AF328), IF($AG328="N/A", $T328,$AG328)))))))</f>
        <v>1</v>
      </c>
      <c r="BR328" s="16">
        <f>IF(AZ328="R", $CA328, IF(OR(AZ328="P", AZ328="T", AZ328="N"), 0, IF($C328="DM", $T328, IF(OR(AZ328="Y", AZ328="IR"),$AM328,IF(AZ328="C", IF($BI328="Y", IF($AF328="N/A", $Q328, $AF328), IF($AG328="N/A", $T328,$AG328)))))))</f>
        <v>1</v>
      </c>
      <c r="BS328" s="16">
        <f>IF(BA328="R", $CA328, IF(OR(BA328="P", BA328="T", BA328="N"), 0, IF($C328="DM", $T328, IF(OR(BA328="Y", BA328="IR"),$AM328,IF(BA328="C", IF($BI328="Y", IF($AF328="N/A", $Q328, $AF328), IF($AG328="N/A", $T328,$AG328)))))))</f>
        <v>1</v>
      </c>
      <c r="BT328" s="16">
        <f>IF(BB328="R", $CA328, IF(OR(BB328="P", BB328="T", BB328="N"), 0, IF($C328="DM", $T328, IF(OR(BB328="Y", BB328="IR"),$AM328,IF(BB328="C", IF($BI328="Y", IF($BA328="C", IF($AF328="N/A", $Q328, $AF328), IF($AF328="N/A", $T328, $AM328)), IF($AG328="N/A", $T328,$AG328)))))))</f>
        <v>1</v>
      </c>
      <c r="BU328" s="16">
        <f>IF(BC328="R", $CA328, IF(OR(BC328="P", BC328="T", BC328="N"), 0, IF($C328="DM", $T328, IF(OR(BC328="Y", BC328="IR"),$AM328,IF(BC328="C", IF($BI328="Y", IF($BA328="C", IF($AF328="N/A", $Q328, $AF328), IF($AF328="N/A", $T328, $AM328)), IF($AG328="N/A", $T328,$AG328)))))))</f>
        <v>1</v>
      </c>
      <c r="BV328" s="16">
        <f>IF(BD328="R", $CA328, IF(OR(BD328="P", BD328="T", BD328="N"), 0, IF($C328="DM", $T328, IF(OR(BD328="Y", BD328="IR"),$AM328,IF(BD328="C", IF($BI328="Y", IF($BA328="C", IF($AF328="N/A", $Q328, $AF328), IF($AF328="N/A", $T328, $AM328)), IF($AG328="N/A", $T328,$AG328)))))))</f>
        <v>1</v>
      </c>
      <c r="BW328" s="16">
        <f>IF(BE328="R", $CA328, IF(OR(BE328="P", BE328="T", BE328="N"), 0, IF($C328="DM", $T328, IF(OR(BE328="Y", BE328="IR"),$AM328,IF(BE328="C", IF($BI328="Y", IF($BA328="C", IF($AF328="N/A", $Q328, $AF328), IF($AF328="N/A", $T328, $AM328)), IF($AG328="N/A", $T328,$AG328)))))))</f>
        <v>1</v>
      </c>
      <c r="BX328" s="16">
        <f>IF(BF328="R", $CA328, IF(OR(BF328="P", BF328="T", BF328="N"), 0, IF($C328="DM", $T328, IF(OR(BF328="Y", BF328="IR"),$AM328,IF(BF328="C", IF($BI328="Y", IF($BA328="C", IF($AF328="N/A", $Q328, $AF328), IF($AF328="N/A", $T328, $AM328)), IF($AG328="N/A", $T328,$AG328)))))))</f>
        <v>1</v>
      </c>
      <c r="BY328" s="16">
        <f>IF(BG328="R", $CA328, IF(OR(BG328="P", BG328="T", BG328="N"), 0, IF($C328="DM", $T328, IF(OR(BG328="Y", BG328="IR"),$AM328,IF(BG328="C", IF($BI328="Y", IF($BA328="C", IF($AF328="N/A", $Q328, $AF328), IF($AF328="N/A", $T328, $AM328)), IF($AG328="N/A", $T328,$AG328)))))))</f>
        <v>1</v>
      </c>
      <c r="BZ328" s="16">
        <f>IF(BH328="R", $CA328, IF(OR(BH328="P", BH328="T", BH328="N"), 0, IF($C328="DM", $T328, IF(OR(BH328="Y", BH328="IR"),$AM328,IF(BH328="C", IF($BI328="Y", IF($BA328="C", IF($AF328="N/A", $Q328, $AF328), IF($AF328="N/A", $T328, $AM328)), IF($AG328="N/A", $T328,$AG328)))))))</f>
        <v>1</v>
      </c>
      <c r="CA328" s="15" t="s">
        <v>75</v>
      </c>
      <c r="CB328" s="16">
        <f>BZ328</f>
        <v>1</v>
      </c>
      <c r="CC328" s="15" t="str">
        <f>IF(OR($BH328="T", $BH328="R"), 0, IF($BH328="C", IF($BI328="Y", IF($BA328="C", 0, IF(AF328="N/A", Q328-T328, AF328-AG328)), IF($AF328="N/A", U328, AH328)), AN328))</f>
        <v>N/A</v>
      </c>
      <c r="CD328" s="15" t="str">
        <f>IF(OR($BH328="T", $BH328="R"), 0, IF($BH328="C", IF($BI328="Y", 0, IF($AF328="N/A", V328, AI328)), AO328))</f>
        <v>N/A</v>
      </c>
      <c r="CE328" s="15" t="str">
        <f>IF(OR($BH328="T", $BH328="R"), 0, IF($BH328="C", IF($BI328="Y", 0, IF($AF328="N/A", W328, AJ328)), AP328))</f>
        <v>N/A</v>
      </c>
      <c r="CF328" s="15" t="str">
        <f>IF(OR($BH328="T", $BH328="R"), 0, IF($BH328="C", IF($BI328="Y", 0, IF($AF328="N/A", X328, AK328)), AQ328))</f>
        <v>N/A</v>
      </c>
      <c r="CG328" t="str">
        <f>IF(AC328="N/A", "S:"&amp;L328&amp;" G:"&amp;M328&amp;" GR:"&amp;Q328, IF(AC328=0, "S:"&amp;L328&amp;" G:"&amp;M328&amp;" GR:"&amp;Q328, "S:"&amp;L328&amp;"/"&amp;AD328&amp;" G:"&amp;AE328&amp;" GR:"&amp;AF328))</f>
        <v>S:0 G:1 GR:1</v>
      </c>
    </row>
    <row r="329" spans="1:85" x14ac:dyDescent="0.25">
      <c r="A329" s="14">
        <v>5697</v>
      </c>
      <c r="B329" s="15" t="s">
        <v>3046</v>
      </c>
      <c r="C329" s="15" t="s">
        <v>69</v>
      </c>
      <c r="D329" s="15" t="s">
        <v>54</v>
      </c>
      <c r="E329" s="15">
        <f>VLOOKUP(B329, 'Rookie Year'!$A$2:$B$55679,2,FALSE)</f>
        <v>2024</v>
      </c>
      <c r="F329" s="15">
        <v>2024</v>
      </c>
      <c r="G329" s="15" t="s">
        <v>40</v>
      </c>
      <c r="H329" s="15" t="s">
        <v>2239</v>
      </c>
      <c r="I329" s="16">
        <v>1</v>
      </c>
      <c r="J329" s="15">
        <v>3</v>
      </c>
      <c r="K329" s="17">
        <f>IF(AND(G329&lt;&gt;"N",R329="N/A"), IF(I329&lt;4, 0, 0.25),IF(I329=1, IF(J329=1,0.25, 0.25), IF(I329&lt;13, 0.25, IF(I329&lt;26, 0.4, IF(I329&lt;51, 0.6, 0.75)))))</f>
        <v>0</v>
      </c>
      <c r="L329" s="16">
        <f>I329-M329</f>
        <v>1</v>
      </c>
      <c r="M329" s="16">
        <f>ROUNDUP(I329*K329,0)</f>
        <v>0</v>
      </c>
      <c r="N329" s="16">
        <f>M329*J329</f>
        <v>0</v>
      </c>
      <c r="O329" s="16">
        <v>0</v>
      </c>
      <c r="P329" s="16">
        <v>0</v>
      </c>
      <c r="Q329" s="16">
        <f>N329-O329-P329</f>
        <v>0</v>
      </c>
      <c r="R329" s="15" t="s">
        <v>75</v>
      </c>
      <c r="S329" s="15">
        <f>IF(R329="N/A", J329-($B$1-F329), J329-($B$1-R329))</f>
        <v>3</v>
      </c>
      <c r="T329" s="16">
        <f>IF($S329&lt;1, "N/A", $M329)</f>
        <v>0</v>
      </c>
      <c r="U329" s="16">
        <f>IF($S329&lt;2, "N/A", $M329)</f>
        <v>0</v>
      </c>
      <c r="V329" s="16">
        <f>IF($S329&lt;3, "N/A", $M329)</f>
        <v>0</v>
      </c>
      <c r="W329" s="16" t="str">
        <f>IF($S329&lt;4, "N/A", $M329)</f>
        <v>N/A</v>
      </c>
      <c r="X329" s="16" t="str">
        <f>IF($S329&lt;5, "N/A", $M329)</f>
        <v>N/A</v>
      </c>
      <c r="Y329" s="15" t="str">
        <f>IF(SUM(T329:X329)&lt;&gt;Q329, "CHECK", "OK")</f>
        <v>OK</v>
      </c>
      <c r="Z329" s="15" t="str">
        <f>IF(F329=$B$1, "No", IF(S329=1, "Yes", "No"))</f>
        <v>No</v>
      </c>
      <c r="AA329" s="18" t="str">
        <f>IF(C329="DM", "N/A", IF(Z329="No","N/A",VLOOKUP(B329,'Extension List'!$A$3:$R$1972,18,FALSE)))</f>
        <v>N/A</v>
      </c>
      <c r="AB329" s="15" t="str">
        <f>IF(C329="DM", "N/A", IF(Z329="No","N/A",VLOOKUP(B329,'Extension List'!$A$3:$T$1972,20,FALSE)))</f>
        <v>N/A</v>
      </c>
      <c r="AC329" s="15" t="str">
        <f>IF(AA329="N/A", "N/A", 0)</f>
        <v>N/A</v>
      </c>
      <c r="AD329" s="16" t="str">
        <f>IF(AE329="N/A", "N/A", AA329-AE329)</f>
        <v>N/A</v>
      </c>
      <c r="AE329" s="16" t="str">
        <f>IF(AA329="N/A", "N/A", IF(AC329&gt;0, IF(AA329&lt;13, ROUNDUP(0.25*AA329,0), IF(AA329&lt;26, ROUNDUP(0.4*AA329,0), IF(AA329&lt;51, ROUNDUP(0.6*AA329,0), ROUNDUP(0.75*AA329,0)))), "N/A"))</f>
        <v>N/A</v>
      </c>
      <c r="AF329" s="16" t="str">
        <f>IF(AD329="N/A","N/A", (AE329*AC329)+Q329)</f>
        <v>N/A</v>
      </c>
      <c r="AG329" s="16" t="str">
        <f>IF($AF329="N/A", "N/A", "TBC")</f>
        <v>N/A</v>
      </c>
      <c r="AH329" s="16" t="str">
        <f>IF($AF329="N/A", "N/A", "TBC")</f>
        <v>N/A</v>
      </c>
      <c r="AI329" s="16" t="str">
        <f>IF($AF329="N/A","N/A",IF(AC329&gt;1,"TBC","N/A"))</f>
        <v>N/A</v>
      </c>
      <c r="AJ329" s="16" t="str">
        <f>IF($AF329="N/A","N/A",IF(AC329&gt;2,"TBC","N/A"))</f>
        <v>N/A</v>
      </c>
      <c r="AK329" s="16" t="str">
        <f>IF($AF329="N/A","N/A",IF(AC329&gt;3,"TBC","N/A"))</f>
        <v>N/A</v>
      </c>
      <c r="AL329" s="16" t="str">
        <f>IF(AC329="N/A","N/A",IF(AC329&gt;0,IF(SUM(AG329:AK329)&lt;&gt;AF329,"CHECK","OK"),"N/A"))</f>
        <v>N/A</v>
      </c>
      <c r="AM329" s="16">
        <f>IF(AD329="N/A", L329+T329, L329+AG329)</f>
        <v>1</v>
      </c>
      <c r="AN329" s="16">
        <f>IF(AD329="N/A", IF(U329="N/A", "N/A", L329+U329), AD329+AH329)</f>
        <v>1</v>
      </c>
      <c r="AO329" s="16">
        <f>IF(AD329="N/A", IF(V329="N/A", "N/A", L329+V329), IF(AI329="N/A", "N/A", AD329+AI329))</f>
        <v>1</v>
      </c>
      <c r="AP329" s="16" t="str">
        <f>IF(AD329="N/A", IF(W329="N/A", "N/A", L329+W329), IF(AJ329="N/A", "N/A", AD329+AJ329))</f>
        <v>N/A</v>
      </c>
      <c r="AQ329" s="16" t="str">
        <f>IF(AD329="N/A", IF(X329="N/A", "N/A", L329+X329), IF(AK329="N/A", "N/A", AD329+AK329))</f>
        <v>N/A</v>
      </c>
      <c r="AR329" s="15" t="s">
        <v>66</v>
      </c>
      <c r="AS329" s="15" t="s">
        <v>66</v>
      </c>
      <c r="AT329" s="15" t="s">
        <v>66</v>
      </c>
      <c r="AU329" s="15" t="s">
        <v>66</v>
      </c>
      <c r="AV329" s="15" t="s">
        <v>66</v>
      </c>
      <c r="AW329" s="15" t="s">
        <v>66</v>
      </c>
      <c r="AX329" s="15" t="s">
        <v>66</v>
      </c>
      <c r="AY329" s="15" t="s">
        <v>66</v>
      </c>
      <c r="AZ329" s="15" t="s">
        <v>66</v>
      </c>
      <c r="BA329" s="15" t="s">
        <v>66</v>
      </c>
      <c r="BB329" s="15" t="s">
        <v>66</v>
      </c>
      <c r="BC329" s="15" t="s">
        <v>66</v>
      </c>
      <c r="BD329" s="15" t="s">
        <v>66</v>
      </c>
      <c r="BE329" s="15" t="s">
        <v>66</v>
      </c>
      <c r="BF329" s="15" t="s">
        <v>66</v>
      </c>
      <c r="BG329" s="15" t="s">
        <v>66</v>
      </c>
      <c r="BH329" s="15" t="s">
        <v>66</v>
      </c>
      <c r="BJ329" s="16">
        <f>IF(AR329="R", $CA329, IF(OR(AR329="P", AR329="T", AR329="N"), 0, IF($C329="DM", $T329, IF(OR(AR329="Y", AR329="IR"),$AM329,IF(AR329="C", IF($BI329="Y", IF($AF329="N/A", $Q329, $AF329), IF($AG329="N/A", $T329,$AG329)))))))</f>
        <v>0</v>
      </c>
      <c r="BK329" s="16">
        <f>IF(AS329="R", $CA329, IF(OR(AS329="P", AS329="T", AS329="N"), 0, IF($C329="DM", $T329, IF(OR(AS329="Y", AS329="IR"),$AM329,IF(AS329="C", IF($BI329="Y", IF($AF329="N/A", $Q329, $AF329), IF($AG329="N/A", $T329,$AG329)))))))</f>
        <v>0</v>
      </c>
      <c r="BL329" s="16">
        <f>IF(AT329="R", $CA329, IF(OR(AT329="P", AT329="T", AT329="N"), 0, IF($C329="DM", $T329, IF(OR(AT329="Y", AT329="IR"),$AM329,IF(AT329="C", IF($BI329="Y", IF($AF329="N/A", $Q329, $AF329), IF($AG329="N/A", $T329,$AG329)))))))</f>
        <v>0</v>
      </c>
      <c r="BM329" s="16">
        <f>IF(AU329="R", $CA329, IF(OR(AU329="P", AU329="T", AU329="N"), 0, IF($C329="DM", $T329, IF(OR(AU329="Y", AU329="IR"),$AM329,IF(AU329="C", IF($BI329="Y", IF($AF329="N/A", $Q329, $AF329), IF($AG329="N/A", $T329,$AG329)))))))</f>
        <v>0</v>
      </c>
      <c r="BN329" s="16">
        <f>IF(AV329="R", $CA329, IF(OR(AV329="P", AV329="T", AV329="N"), 0, IF($C329="DM", $T329, IF(OR(AV329="Y", AV329="IR"),$AM329,IF(AV329="C", IF($BI329="Y", IF($AF329="N/A", $Q329, $AF329), IF($AG329="N/A", $T329,$AG329)))))))</f>
        <v>0</v>
      </c>
      <c r="BO329" s="16">
        <f>IF(AW329="R", $CA329, IF(OR(AW329="P", AW329="T", AW329="N"), 0, IF($C329="DM", $T329, IF(OR(AW329="Y", AW329="IR"),$AM329,IF(AW329="C", IF($BI329="Y", IF($AF329="N/A", $Q329, $AF329), IF($AG329="N/A", $T329,$AG329)))))))</f>
        <v>0</v>
      </c>
      <c r="BP329" s="16">
        <f>IF(AX329="R", $CA329, IF(OR(AX329="P", AX329="T", AX329="N"), 0, IF($C329="DM", $T329, IF(OR(AX329="Y", AX329="IR"),$AM329,IF(AX329="C", IF($BI329="Y", IF($AF329="N/A", $Q329, $AF329), IF($AG329="N/A", $T329,$AG329)))))))</f>
        <v>0</v>
      </c>
      <c r="BQ329" s="16">
        <f>IF(AY329="R", $CA329, IF(OR(AY329="P", AY329="T", AY329="N"), 0, IF($C329="DM", $T329, IF(OR(AY329="Y", AY329="IR"),$AM329,IF(AY329="C", IF($BI329="Y", IF($AF329="N/A", $Q329, $AF329), IF($AG329="N/A", $T329,$AG329)))))))</f>
        <v>0</v>
      </c>
      <c r="BR329" s="16">
        <f>IF(AZ329="R", $CA329, IF(OR(AZ329="P", AZ329="T", AZ329="N"), 0, IF($C329="DM", $T329, IF(OR(AZ329="Y", AZ329="IR"),$AM329,IF(AZ329="C", IF($BI329="Y", IF($AF329="N/A", $Q329, $AF329), IF($AG329="N/A", $T329,$AG329)))))))</f>
        <v>0</v>
      </c>
      <c r="BS329" s="16">
        <f>IF(BA329="R", $CA329, IF(OR(BA329="P", BA329="T", BA329="N"), 0, IF($C329="DM", $T329, IF(OR(BA329="Y", BA329="IR"),$AM329,IF(BA329="C", IF($BI329="Y", IF($AF329="N/A", $Q329, $AF329), IF($AG329="N/A", $T329,$AG329)))))))</f>
        <v>0</v>
      </c>
      <c r="BT329" s="16">
        <f>IF(BB329="R", $CA329, IF(OR(BB329="P", BB329="T", BB329="N"), 0, IF($C329="DM", $T329, IF(OR(BB329="Y", BB329="IR"),$AM329,IF(BB329="C", IF($BI329="Y", IF($BA329="C", IF($AF329="N/A", $Q329, $AF329), IF($AF329="N/A", $T329, $AM329)), IF($AG329="N/A", $T329,$AG329)))))))</f>
        <v>0</v>
      </c>
      <c r="BU329" s="16">
        <f>IF(BC329="R", $CA329, IF(OR(BC329="P", BC329="T", BC329="N"), 0, IF($C329="DM", $T329, IF(OR(BC329="Y", BC329="IR"),$AM329,IF(BC329="C", IF($BI329="Y", IF($BA329="C", IF($AF329="N/A", $Q329, $AF329), IF($AF329="N/A", $T329, $AM329)), IF($AG329="N/A", $T329,$AG329)))))))</f>
        <v>0</v>
      </c>
      <c r="BV329" s="16">
        <f>IF(BD329="R", $CA329, IF(OR(BD329="P", BD329="T", BD329="N"), 0, IF($C329="DM", $T329, IF(OR(BD329="Y", BD329="IR"),$AM329,IF(BD329="C", IF($BI329="Y", IF($BA329="C", IF($AF329="N/A", $Q329, $AF329), IF($AF329="N/A", $T329, $AM329)), IF($AG329="N/A", $T329,$AG329)))))))</f>
        <v>0</v>
      </c>
      <c r="BW329" s="16">
        <f>IF(BE329="R", $CA329, IF(OR(BE329="P", BE329="T", BE329="N"), 0, IF($C329="DM", $T329, IF(OR(BE329="Y", BE329="IR"),$AM329,IF(BE329="C", IF($BI329="Y", IF($BA329="C", IF($AF329="N/A", $Q329, $AF329), IF($AF329="N/A", $T329, $AM329)), IF($AG329="N/A", $T329,$AG329)))))))</f>
        <v>0</v>
      </c>
      <c r="BX329" s="16">
        <f>IF(BF329="R", $CA329, IF(OR(BF329="P", BF329="T", BF329="N"), 0, IF($C329="DM", $T329, IF(OR(BF329="Y", BF329="IR"),$AM329,IF(BF329="C", IF($BI329="Y", IF($BA329="C", IF($AF329="N/A", $Q329, $AF329), IF($AF329="N/A", $T329, $AM329)), IF($AG329="N/A", $T329,$AG329)))))))</f>
        <v>0</v>
      </c>
      <c r="BY329" s="16">
        <f>IF(BG329="R", $CA329, IF(OR(BG329="P", BG329="T", BG329="N"), 0, IF($C329="DM", $T329, IF(OR(BG329="Y", BG329="IR"),$AM329,IF(BG329="C", IF($BI329="Y", IF($BA329="C", IF($AF329="N/A", $Q329, $AF329), IF($AF329="N/A", $T329, $AM329)), IF($AG329="N/A", $T329,$AG329)))))))</f>
        <v>0</v>
      </c>
      <c r="BZ329" s="16">
        <f>IF(BH329="R", $CA329, IF(OR(BH329="P", BH329="T", BH329="N"), 0, IF($C329="DM", $T329, IF(OR(BH329="Y", BH329="IR"),$AM329,IF(BH329="C", IF($BI329="Y", IF($BA329="C", IF($AF329="N/A", $Q329, $AF329), IF($AF329="N/A", $T329, $AM329)), IF($AG329="N/A", $T329,$AG329)))))))</f>
        <v>0</v>
      </c>
      <c r="CA329" s="15" t="s">
        <v>75</v>
      </c>
      <c r="CB329" s="16">
        <f>BZ329</f>
        <v>0</v>
      </c>
      <c r="CC329" s="15">
        <f>IF(OR($BH329="T", $BH329="R"), 0, IF($BH329="C", IF($BI329="Y", IF($BA329="C", 0, IF(AF329="N/A", Q329-T329, AF329-AG329)), IF($AF329="N/A", U329, AH329)), AN329))</f>
        <v>1</v>
      </c>
      <c r="CD329" s="15">
        <f>IF(OR($BH329="T", $BH329="R"), 0, IF($BH329="C", IF($BI329="Y", 0, IF($AF329="N/A", V329, AI329)), AO329))</f>
        <v>1</v>
      </c>
      <c r="CE329" s="15" t="str">
        <f>IF(OR($BH329="T", $BH329="R"), 0, IF($BH329="C", IF($BI329="Y", 0, IF($AF329="N/A", W329, AJ329)), AP329))</f>
        <v>N/A</v>
      </c>
      <c r="CF329" s="15" t="str">
        <f>IF(OR($BH329="T", $BH329="R"), 0, IF($BH329="C", IF($BI329="Y", 0, IF($AF329="N/A", X329, AK329)), AQ329))</f>
        <v>N/A</v>
      </c>
      <c r="CG329" t="str">
        <f>IF(AC329="N/A", "S:"&amp;L329&amp;" G:"&amp;M329&amp;" GR:"&amp;Q329, IF(AC329=0, "S:"&amp;L329&amp;" G:"&amp;M329&amp;" GR:"&amp;Q329, "S:"&amp;L329&amp;"/"&amp;AD329&amp;" G:"&amp;AE329&amp;" GR:"&amp;AF329))</f>
        <v>S:1 G:0 GR:0</v>
      </c>
    </row>
    <row r="330" spans="1:85" x14ac:dyDescent="0.25">
      <c r="A330" s="14">
        <v>4814</v>
      </c>
      <c r="B330" s="15" t="s">
        <v>2645</v>
      </c>
      <c r="C330" s="15" t="s">
        <v>69</v>
      </c>
      <c r="D330" s="15" t="s">
        <v>54</v>
      </c>
      <c r="E330" s="15">
        <f>VLOOKUP(B330, 'Rookie Year'!$A$2:$B$55679,2,FALSE)</f>
        <v>2022</v>
      </c>
      <c r="F330" s="15">
        <v>2022</v>
      </c>
      <c r="G330" s="15" t="s">
        <v>40</v>
      </c>
      <c r="H330" s="15" t="s">
        <v>2239</v>
      </c>
      <c r="I330" s="16">
        <v>1</v>
      </c>
      <c r="J330" s="15">
        <v>3</v>
      </c>
      <c r="K330" s="17">
        <f>IF(AND(G330&lt;&gt;"N",R330="N/A"), IF(I330&lt;4, 0, 0.25),IF(I330=1, IF(J330=1,0.25, 0.25), IF(I330&lt;13, 0.25, IF(I330&lt;26, 0.4, IF(I330&lt;51, 0.6, 0.75)))))</f>
        <v>0</v>
      </c>
      <c r="L330" s="16">
        <f>I330-M330</f>
        <v>1</v>
      </c>
      <c r="M330" s="16">
        <f>ROUNDUP(I330*K330,0)</f>
        <v>0</v>
      </c>
      <c r="N330" s="16">
        <f>M330*J330</f>
        <v>0</v>
      </c>
      <c r="O330" s="16">
        <v>0</v>
      </c>
      <c r="P330" s="16">
        <v>0</v>
      </c>
      <c r="Q330" s="16">
        <f>N330-O330-P330</f>
        <v>0</v>
      </c>
      <c r="R330" s="15" t="s">
        <v>75</v>
      </c>
      <c r="S330" s="15">
        <f>IF(R330="N/A", J330-($B$1-F330), J330-($B$1-R330))</f>
        <v>1</v>
      </c>
      <c r="T330" s="16">
        <v>0</v>
      </c>
      <c r="U330" s="16" t="str">
        <f>IF($S330&lt;2, "N/A", $M330)</f>
        <v>N/A</v>
      </c>
      <c r="V330" s="16" t="str">
        <f>IF($S330&lt;3, "N/A", $M330)</f>
        <v>N/A</v>
      </c>
      <c r="W330" s="16" t="str">
        <f>IF($S330&lt;4, "N/A", $M330)</f>
        <v>N/A</v>
      </c>
      <c r="X330" s="16" t="str">
        <f>IF($S330&lt;5, "N/A", $M330)</f>
        <v>N/A</v>
      </c>
      <c r="Y330" s="15" t="str">
        <f>IF(SUM(T330:X330)&lt;&gt;Q330, "CHECK", "OK")</f>
        <v>OK</v>
      </c>
      <c r="Z330" s="15" t="str">
        <f>IF(F330=$B$1, "No", IF(S330=1, "Yes", "No"))</f>
        <v>Yes</v>
      </c>
      <c r="AA330" s="18">
        <f>IF(C330="DM", "N/A", IF(Z330="No","N/A",VLOOKUP(B330,'Extension List'!$A$3:$R$1972,18,FALSE)))</f>
        <v>1</v>
      </c>
      <c r="AB330" s="15">
        <f>IF(C330="DM", "N/A", IF(Z330="No","N/A",VLOOKUP(B330,'Extension List'!$A$3:$T$1972,20,FALSE)))</f>
        <v>1</v>
      </c>
      <c r="AC330" s="15">
        <f>IF(AA330="N/A", "N/A", 0)</f>
        <v>0</v>
      </c>
      <c r="AD330" s="16" t="str">
        <f>IF(AE330="N/A", "N/A", AA330-AE330)</f>
        <v>N/A</v>
      </c>
      <c r="AE330" s="16" t="str">
        <f>IF(AA330="N/A", "N/A", IF(AC330&gt;0, IF(AA330&lt;13, ROUNDUP(0.25*AA330,0), IF(AA330&lt;26, ROUNDUP(0.4*AA330,0), IF(AA330&lt;51, ROUNDUP(0.6*AA330,0), ROUNDUP(0.75*AA330,0)))), "N/A"))</f>
        <v>N/A</v>
      </c>
      <c r="AF330" s="16" t="str">
        <f>IF(AD330="N/A","N/A", (AE330*AC330)+Q330)</f>
        <v>N/A</v>
      </c>
      <c r="AG330" s="16" t="str">
        <f>IF($AF330="N/A", "N/A", "TBC")</f>
        <v>N/A</v>
      </c>
      <c r="AH330" s="16" t="str">
        <f>IF($AF330="N/A", "N/A", "TBC")</f>
        <v>N/A</v>
      </c>
      <c r="AI330" s="16" t="str">
        <f>IF($AF330="N/A","N/A",IF(AC330&gt;1,"TBC","N/A"))</f>
        <v>N/A</v>
      </c>
      <c r="AJ330" s="16" t="str">
        <f>IF($AF330="N/A","N/A",IF(AC330&gt;2,"TBC","N/A"))</f>
        <v>N/A</v>
      </c>
      <c r="AK330" s="16" t="str">
        <f>IF($AF330="N/A","N/A",IF(AC330&gt;3,"TBC","N/A"))</f>
        <v>N/A</v>
      </c>
      <c r="AL330" s="16" t="str">
        <f>IF(AC330="N/A","N/A",IF(AC330&gt;0,IF(SUM(AG330:AK330)&lt;&gt;AF330,"CHECK","OK"),"N/A"))</f>
        <v>N/A</v>
      </c>
      <c r="AM330" s="16">
        <f>IF(AD330="N/A", L330+T330, L330+AG330)</f>
        <v>1</v>
      </c>
      <c r="AN330" s="16" t="str">
        <f>IF(AD330="N/A", IF(U330="N/A", "N/A", L330+U330), AD330+AH330)</f>
        <v>N/A</v>
      </c>
      <c r="AO330" s="16" t="str">
        <f>IF(AD330="N/A", IF(V330="N/A", "N/A", L330+V330), IF(AI330="N/A", "N/A", AD330+AI330))</f>
        <v>N/A</v>
      </c>
      <c r="AP330" s="16" t="str">
        <f>IF(AD330="N/A", IF(W330="N/A", "N/A", L330+W330), IF(AJ330="N/A", "N/A", AD330+AJ330))</f>
        <v>N/A</v>
      </c>
      <c r="AQ330" s="16" t="str">
        <f>IF(AD330="N/A", IF(X330="N/A", "N/A", L330+X330), IF(AK330="N/A", "N/A", AD330+AK330))</f>
        <v>N/A</v>
      </c>
      <c r="AR330" s="15" t="s">
        <v>40</v>
      </c>
      <c r="AS330" s="15" t="s">
        <v>40</v>
      </c>
      <c r="AT330" s="15" t="s">
        <v>40</v>
      </c>
      <c r="AU330" s="15" t="s">
        <v>40</v>
      </c>
      <c r="AV330" s="15" t="s">
        <v>40</v>
      </c>
      <c r="AW330" s="15" t="s">
        <v>40</v>
      </c>
      <c r="AX330" s="15" t="s">
        <v>40</v>
      </c>
      <c r="AY330" s="15" t="s">
        <v>40</v>
      </c>
      <c r="AZ330" s="15" t="s">
        <v>40</v>
      </c>
      <c r="BA330" s="15" t="s">
        <v>40</v>
      </c>
      <c r="BB330" s="15" t="s">
        <v>40</v>
      </c>
      <c r="BC330" s="15" t="s">
        <v>40</v>
      </c>
      <c r="BD330" s="15" t="s">
        <v>40</v>
      </c>
      <c r="BE330" s="15" t="s">
        <v>40</v>
      </c>
      <c r="BF330" s="15" t="s">
        <v>40</v>
      </c>
      <c r="BG330" s="15" t="s">
        <v>40</v>
      </c>
      <c r="BH330" s="15" t="s">
        <v>40</v>
      </c>
      <c r="BI330" s="15"/>
      <c r="BJ330" s="16">
        <f>IF(AR330="R", $CA330, IF(OR(AR330="P", AR330="T", AR330="N"), 0, IF($C330="DM", $T330, IF(OR(AR330="Y", AR330="IR"),$AM330,IF(AR330="C", IF($BI330="Y", IF($AF330="N/A", $Q330, $AF330), IF($AG330="N/A", $T330,$AG330)))))))</f>
        <v>1</v>
      </c>
      <c r="BK330" s="16">
        <f>IF(AS330="R", $CA330, IF(OR(AS330="P", AS330="T", AS330="N"), 0, IF($C330="DM", $T330, IF(OR(AS330="Y", AS330="IR"),$AM330,IF(AS330="C", IF($BI330="Y", IF($AF330="N/A", $Q330, $AF330), IF($AG330="N/A", $T330,$AG330)))))))</f>
        <v>1</v>
      </c>
      <c r="BL330" s="16">
        <f>IF(AT330="R", $CA330, IF(OR(AT330="P", AT330="T", AT330="N"), 0, IF($C330="DM", $T330, IF(OR(AT330="Y", AT330="IR"),$AM330,IF(AT330="C", IF($BI330="Y", IF($AF330="N/A", $Q330, $AF330), IF($AG330="N/A", $T330,$AG330)))))))</f>
        <v>1</v>
      </c>
      <c r="BM330" s="16">
        <f>IF(AU330="R", $CA330, IF(OR(AU330="P", AU330="T", AU330="N"), 0, IF($C330="DM", $T330, IF(OR(AU330="Y", AU330="IR"),$AM330,IF(AU330="C", IF($BI330="Y", IF($AF330="N/A", $Q330, $AF330), IF($AG330="N/A", $T330,$AG330)))))))</f>
        <v>1</v>
      </c>
      <c r="BN330" s="16">
        <f>IF(AV330="R", $CA330, IF(OR(AV330="P", AV330="T", AV330="N"), 0, IF($C330="DM", $T330, IF(OR(AV330="Y", AV330="IR"),$AM330,IF(AV330="C", IF($BI330="Y", IF($AF330="N/A", $Q330, $AF330), IF($AG330="N/A", $T330,$AG330)))))))</f>
        <v>1</v>
      </c>
      <c r="BO330" s="16">
        <f>IF(AW330="R", $CA330, IF(OR(AW330="P", AW330="T", AW330="N"), 0, IF($C330="DM", $T330, IF(OR(AW330="Y", AW330="IR"),$AM330,IF(AW330="C", IF($BI330="Y", IF($AF330="N/A", $Q330, $AF330), IF($AG330="N/A", $T330,$AG330)))))))</f>
        <v>1</v>
      </c>
      <c r="BP330" s="16">
        <f>IF(AX330="R", $CA330, IF(OR(AX330="P", AX330="T", AX330="N"), 0, IF($C330="DM", $T330, IF(OR(AX330="Y", AX330="IR"),$AM330,IF(AX330="C", IF($BI330="Y", IF($AF330="N/A", $Q330, $AF330), IF($AG330="N/A", $T330,$AG330)))))))</f>
        <v>1</v>
      </c>
      <c r="BQ330" s="16">
        <f>IF(AY330="R", $CA330, IF(OR(AY330="P", AY330="T", AY330="N"), 0, IF($C330="DM", $T330, IF(OR(AY330="Y", AY330="IR"),$AM330,IF(AY330="C", IF($BI330="Y", IF($AF330="N/A", $Q330, $AF330), IF($AG330="N/A", $T330,$AG330)))))))</f>
        <v>1</v>
      </c>
      <c r="BR330" s="16">
        <f>IF(AZ330="R", $CA330, IF(OR(AZ330="P", AZ330="T", AZ330="N"), 0, IF($C330="DM", $T330, IF(OR(AZ330="Y", AZ330="IR"),$AM330,IF(AZ330="C", IF($BI330="Y", IF($AF330="N/A", $Q330, $AF330), IF($AG330="N/A", $T330,$AG330)))))))</f>
        <v>1</v>
      </c>
      <c r="BS330" s="16">
        <f>IF(BA330="R", $CA330, IF(OR(BA330="P", BA330="T", BA330="N"), 0, IF($C330="DM", $T330, IF(OR(BA330="Y", BA330="IR"),$AM330,IF(BA330="C", IF($BI330="Y", IF($AF330="N/A", $Q330, $AF330), IF($AG330="N/A", $T330,$AG330)))))))</f>
        <v>1</v>
      </c>
      <c r="BT330" s="16">
        <f>IF(BB330="R", $CA330, IF(OR(BB330="P", BB330="T", BB330="N"), 0, IF($C330="DM", $T330, IF(OR(BB330="Y", BB330="IR"),$AM330,IF(BB330="C", IF($BI330="Y", IF($BA330="C", IF($AF330="N/A", $Q330, $AF330), IF($AF330="N/A", $T330, $AM330)), IF($AG330="N/A", $T330,$AG330)))))))</f>
        <v>1</v>
      </c>
      <c r="BU330" s="16">
        <f>IF(BC330="R", $CA330, IF(OR(BC330="P", BC330="T", BC330="N"), 0, IF($C330="DM", $T330, IF(OR(BC330="Y", BC330="IR"),$AM330,IF(BC330="C", IF($BI330="Y", IF($BA330="C", IF($AF330="N/A", $Q330, $AF330), IF($AF330="N/A", $T330, $AM330)), IF($AG330="N/A", $T330,$AG330)))))))</f>
        <v>1</v>
      </c>
      <c r="BV330" s="16">
        <f>IF(BD330="R", $CA330, IF(OR(BD330="P", BD330="T", BD330="N"), 0, IF($C330="DM", $T330, IF(OR(BD330="Y", BD330="IR"),$AM330,IF(BD330="C", IF($BI330="Y", IF($BA330="C", IF($AF330="N/A", $Q330, $AF330), IF($AF330="N/A", $T330, $AM330)), IF($AG330="N/A", $T330,$AG330)))))))</f>
        <v>1</v>
      </c>
      <c r="BW330" s="16">
        <f>IF(BE330="R", $CA330, IF(OR(BE330="P", BE330="T", BE330="N"), 0, IF($C330="DM", $T330, IF(OR(BE330="Y", BE330="IR"),$AM330,IF(BE330="C", IF($BI330="Y", IF($BA330="C", IF($AF330="N/A", $Q330, $AF330), IF($AF330="N/A", $T330, $AM330)), IF($AG330="N/A", $T330,$AG330)))))))</f>
        <v>1</v>
      </c>
      <c r="BX330" s="16">
        <f>IF(BF330="R", $CA330, IF(OR(BF330="P", BF330="T", BF330="N"), 0, IF($C330="DM", $T330, IF(OR(BF330="Y", BF330="IR"),$AM330,IF(BF330="C", IF($BI330="Y", IF($BA330="C", IF($AF330="N/A", $Q330, $AF330), IF($AF330="N/A", $T330, $AM330)), IF($AG330="N/A", $T330,$AG330)))))))</f>
        <v>1</v>
      </c>
      <c r="BY330" s="16">
        <f>IF(BG330="R", $CA330, IF(OR(BG330="P", BG330="T", BG330="N"), 0, IF($C330="DM", $T330, IF(OR(BG330="Y", BG330="IR"),$AM330,IF(BG330="C", IF($BI330="Y", IF($BA330="C", IF($AF330="N/A", $Q330, $AF330), IF($AF330="N/A", $T330, $AM330)), IF($AG330="N/A", $T330,$AG330)))))))</f>
        <v>1</v>
      </c>
      <c r="BZ330" s="16">
        <f>IF(BH330="R", $CA330, IF(OR(BH330="P", BH330="T", BH330="N"), 0, IF($C330="DM", $T330, IF(OR(BH330="Y", BH330="IR"),$AM330,IF(BH330="C", IF($BI330="Y", IF($BA330="C", IF($AF330="N/A", $Q330, $AF330), IF($AF330="N/A", $T330, $AM330)), IF($AG330="N/A", $T330,$AG330)))))))</f>
        <v>1</v>
      </c>
      <c r="CA330" s="15" t="s">
        <v>75</v>
      </c>
      <c r="CB330" s="16">
        <f>BZ330</f>
        <v>1</v>
      </c>
      <c r="CC330" s="15" t="str">
        <f>IF(OR($BH330="T", $BH330="R"), 0, IF($BH330="C", IF($BI330="Y", IF($BA330="C", 0, IF(AF330="N/A", Q330-T330, AF330-AG330)), IF($AF330="N/A", U330, AH330)), AN330))</f>
        <v>N/A</v>
      </c>
      <c r="CD330" s="15" t="str">
        <f>IF(OR($BH330="T", $BH330="R"), 0, IF($BH330="C", IF($BI330="Y", 0, IF($AF330="N/A", V330, AI330)), AO330))</f>
        <v>N/A</v>
      </c>
      <c r="CE330" s="15" t="str">
        <f>IF(OR($BH330="T", $BH330="R"), 0, IF($BH330="C", IF($BI330="Y", 0, IF($AF330="N/A", W330, AJ330)), AP330))</f>
        <v>N/A</v>
      </c>
      <c r="CF330" s="15" t="str">
        <f>IF(OR($BH330="T", $BH330="R"), 0, IF($BH330="C", IF($BI330="Y", 0, IF($AF330="N/A", X330, AK330)), AQ330))</f>
        <v>N/A</v>
      </c>
      <c r="CG330" t="str">
        <f>IF(AC330="N/A", "S:"&amp;L330&amp;" G:"&amp;M330&amp;" GR:"&amp;Q330, IF(AC330=0, "S:"&amp;L330&amp;" G:"&amp;M330&amp;" GR:"&amp;Q330, "S:"&amp;L330&amp;"/"&amp;AD330&amp;" G:"&amp;AE330&amp;" GR:"&amp;AF330))</f>
        <v>S:1 G:0 GR:0</v>
      </c>
    </row>
    <row r="331" spans="1:85" x14ac:dyDescent="0.25">
      <c r="A331" s="14">
        <v>4159</v>
      </c>
      <c r="B331" s="15" t="s">
        <v>2354</v>
      </c>
      <c r="C331" s="15" t="s">
        <v>69</v>
      </c>
      <c r="D331" s="15" t="s">
        <v>54</v>
      </c>
      <c r="E331" s="15">
        <f>VLOOKUP(B331, 'Rookie Year'!$A$2:$B$55679,2,FALSE)</f>
        <v>2021</v>
      </c>
      <c r="F331" s="15">
        <v>2021</v>
      </c>
      <c r="G331" s="15" t="s">
        <v>40</v>
      </c>
      <c r="H331" s="15" t="s">
        <v>2164</v>
      </c>
      <c r="I331" s="16">
        <v>7</v>
      </c>
      <c r="J331" s="15">
        <v>4</v>
      </c>
      <c r="K331" s="17">
        <f>IF(AND(G331&lt;&gt;"N",R331="N/A"), IF(I331&lt;4, 0, 0.25),IF(I331=1, IF(J331=1,0.25, 0.25), IF(I331&lt;13, 0.25, IF(I331&lt;26, 0.4, IF(I331&lt;51, 0.6, 0.75)))))</f>
        <v>0.25</v>
      </c>
      <c r="L331" s="16">
        <f>I331-M331</f>
        <v>5</v>
      </c>
      <c r="M331" s="16">
        <f>ROUNDUP(I331*K331,0)</f>
        <v>2</v>
      </c>
      <c r="N331" s="16">
        <f>M331*J331</f>
        <v>8</v>
      </c>
      <c r="O331" s="16">
        <v>8</v>
      </c>
      <c r="P331" s="16">
        <v>0</v>
      </c>
      <c r="Q331" s="16">
        <f>N331-O331-P331</f>
        <v>0</v>
      </c>
      <c r="R331" s="15" t="s">
        <v>75</v>
      </c>
      <c r="S331" s="15">
        <f>IF(R331="N/A", J331-($B$1-F331), J331-($B$1-R331))</f>
        <v>1</v>
      </c>
      <c r="T331" s="16">
        <v>0</v>
      </c>
      <c r="U331" s="16" t="str">
        <f>IF($S331&lt;2, "N/A", $M331)</f>
        <v>N/A</v>
      </c>
      <c r="V331" s="16" t="str">
        <f>IF($S331&lt;3, "N/A", $M331)</f>
        <v>N/A</v>
      </c>
      <c r="W331" s="16" t="str">
        <f>IF($S331&lt;4, "N/A", $M331)</f>
        <v>N/A</v>
      </c>
      <c r="X331" s="16" t="str">
        <f>IF($S331&lt;5, "N/A", $M331)</f>
        <v>N/A</v>
      </c>
      <c r="Y331" s="15" t="str">
        <f>IF(SUM(T331:X331)&lt;&gt;Q331, "CHECK", "OK")</f>
        <v>OK</v>
      </c>
      <c r="Z331" s="15" t="str">
        <f>IF(F331=$B$1, "No", IF(S331=1, "Yes", "No"))</f>
        <v>Yes</v>
      </c>
      <c r="AA331" s="18">
        <f>IF(C331="DM", "N/A", IF(Z331="No","N/A",VLOOKUP(B331,'Extension List'!$A$3:$R$1972,18,FALSE)))</f>
        <v>6</v>
      </c>
      <c r="AB331" s="15">
        <f>IF(C331="DM", "N/A", IF(Z331="No","N/A",VLOOKUP(B331,'Extension List'!$A$3:$T$1972,20,FALSE)))</f>
        <v>1</v>
      </c>
      <c r="AC331" s="15">
        <f>IF(AA331="N/A", "N/A", 0)</f>
        <v>0</v>
      </c>
      <c r="AD331" s="16" t="str">
        <f>IF(AE331="N/A", "N/A", AA331-AE331)</f>
        <v>N/A</v>
      </c>
      <c r="AE331" s="16" t="str">
        <f>IF(AA331="N/A", "N/A", IF(AC331&gt;0, IF(AA331&lt;13, ROUNDUP(0.25*AA331,0), IF(AA331&lt;26, ROUNDUP(0.4*AA331,0), IF(AA331&lt;51, ROUNDUP(0.6*AA331,0), ROUNDUP(0.75*AA331,0)))), "N/A"))</f>
        <v>N/A</v>
      </c>
      <c r="AF331" s="16" t="str">
        <f>IF(AD331="N/A","N/A", (AE331*AC331)+Q331)</f>
        <v>N/A</v>
      </c>
      <c r="AG331" s="16" t="str">
        <f>IF($AF331="N/A", "N/A", "TBC")</f>
        <v>N/A</v>
      </c>
      <c r="AH331" s="16" t="str">
        <f>IF($AF331="N/A", "N/A", "TBC")</f>
        <v>N/A</v>
      </c>
      <c r="AI331" s="16" t="str">
        <f>IF($AF331="N/A","N/A",IF(AC331&gt;1,"TBC","N/A"))</f>
        <v>N/A</v>
      </c>
      <c r="AJ331" s="16" t="str">
        <f>IF($AF331="N/A","N/A",IF(AC331&gt;2,"TBC","N/A"))</f>
        <v>N/A</v>
      </c>
      <c r="AK331" s="16" t="str">
        <f>IF($AF331="N/A","N/A",IF(AC331&gt;3,"TBC","N/A"))</f>
        <v>N/A</v>
      </c>
      <c r="AL331" s="16" t="str">
        <f>IF(AC331="N/A","N/A",IF(AC331&gt;0,IF(SUM(AG331:AK331)&lt;&gt;AF331,"CHECK","OK"),"N/A"))</f>
        <v>N/A</v>
      </c>
      <c r="AM331" s="16">
        <f>IF(AD331="N/A", L331+T331, L331+AG331)</f>
        <v>5</v>
      </c>
      <c r="AN331" s="16" t="str">
        <f>IF(AD331="N/A", IF(U331="N/A", "N/A", L331+U331), AD331+AH331)</f>
        <v>N/A</v>
      </c>
      <c r="AO331" s="16" t="str">
        <f>IF(AD331="N/A", IF(V331="N/A", "N/A", L331+V331), IF(AI331="N/A", "N/A", AD331+AI331))</f>
        <v>N/A</v>
      </c>
      <c r="AP331" s="16" t="str">
        <f>IF(AD331="N/A", IF(W331="N/A", "N/A", L331+W331), IF(AJ331="N/A", "N/A", AD331+AJ331))</f>
        <v>N/A</v>
      </c>
      <c r="AQ331" s="16" t="str">
        <f>IF(AD331="N/A", IF(X331="N/A", "N/A", L331+X331), IF(AK331="N/A", "N/A", AD331+AK331))</f>
        <v>N/A</v>
      </c>
      <c r="AR331" s="15" t="s">
        <v>40</v>
      </c>
      <c r="AS331" s="15" t="s">
        <v>40</v>
      </c>
      <c r="AT331" s="15" t="s">
        <v>40</v>
      </c>
      <c r="AU331" s="15" t="s">
        <v>40</v>
      </c>
      <c r="AV331" s="15" t="s">
        <v>40</v>
      </c>
      <c r="AW331" s="15" t="s">
        <v>40</v>
      </c>
      <c r="AX331" s="15" t="s">
        <v>40</v>
      </c>
      <c r="AY331" s="15" t="s">
        <v>40</v>
      </c>
      <c r="AZ331" s="15" t="s">
        <v>40</v>
      </c>
      <c r="BA331" s="15" t="s">
        <v>40</v>
      </c>
      <c r="BB331" s="15" t="s">
        <v>40</v>
      </c>
      <c r="BC331" s="15" t="s">
        <v>40</v>
      </c>
      <c r="BD331" s="15" t="s">
        <v>40</v>
      </c>
      <c r="BE331" s="15" t="s">
        <v>40</v>
      </c>
      <c r="BF331" s="15" t="s">
        <v>40</v>
      </c>
      <c r="BG331" s="15" t="s">
        <v>40</v>
      </c>
      <c r="BH331" s="15" t="s">
        <v>40</v>
      </c>
      <c r="BI331" s="15"/>
      <c r="BJ331" s="16">
        <f>IF(AR331="R", $CA331, IF(OR(AR331="P", AR331="T", AR331="N"), 0, IF($C331="DM", $T331, IF(OR(AR331="Y", AR331="IR"),$AM331,IF(AR331="C", IF($BI331="Y", IF($AF331="N/A", $Q331, $AF331), IF($AG331="N/A", $T331,$AG331)))))))</f>
        <v>5</v>
      </c>
      <c r="BK331" s="16">
        <f>IF(AS331="R", $CA331, IF(OR(AS331="P", AS331="T", AS331="N"), 0, IF($C331="DM", $T331, IF(OR(AS331="Y", AS331="IR"),$AM331,IF(AS331="C", IF($BI331="Y", IF($AF331="N/A", $Q331, $AF331), IF($AG331="N/A", $T331,$AG331)))))))</f>
        <v>5</v>
      </c>
      <c r="BL331" s="16">
        <f>IF(AT331="R", $CA331, IF(OR(AT331="P", AT331="T", AT331="N"), 0, IF($C331="DM", $T331, IF(OR(AT331="Y", AT331="IR"),$AM331,IF(AT331="C", IF($BI331="Y", IF($AF331="N/A", $Q331, $AF331), IF($AG331="N/A", $T331,$AG331)))))))</f>
        <v>5</v>
      </c>
      <c r="BM331" s="16">
        <f>IF(AU331="R", $CA331, IF(OR(AU331="P", AU331="T", AU331="N"), 0, IF($C331="DM", $T331, IF(OR(AU331="Y", AU331="IR"),$AM331,IF(AU331="C", IF($BI331="Y", IF($AF331="N/A", $Q331, $AF331), IF($AG331="N/A", $T331,$AG331)))))))</f>
        <v>5</v>
      </c>
      <c r="BN331" s="16">
        <f>IF(AV331="R", $CA331, IF(OR(AV331="P", AV331="T", AV331="N"), 0, IF($C331="DM", $T331, IF(OR(AV331="Y", AV331="IR"),$AM331,IF(AV331="C", IF($BI331="Y", IF($AF331="N/A", $Q331, $AF331), IF($AG331="N/A", $T331,$AG331)))))))</f>
        <v>5</v>
      </c>
      <c r="BO331" s="16">
        <f>IF(AW331="R", $CA331, IF(OR(AW331="P", AW331="T", AW331="N"), 0, IF($C331="DM", $T331, IF(OR(AW331="Y", AW331="IR"),$AM331,IF(AW331="C", IF($BI331="Y", IF($AF331="N/A", $Q331, $AF331), IF($AG331="N/A", $T331,$AG331)))))))</f>
        <v>5</v>
      </c>
      <c r="BP331" s="16">
        <f>IF(AX331="R", $CA331, IF(OR(AX331="P", AX331="T", AX331="N"), 0, IF($C331="DM", $T331, IF(OR(AX331="Y", AX331="IR"),$AM331,IF(AX331="C", IF($BI331="Y", IF($AF331="N/A", $Q331, $AF331), IF($AG331="N/A", $T331,$AG331)))))))</f>
        <v>5</v>
      </c>
      <c r="BQ331" s="16">
        <f>IF(AY331="R", $CA331, IF(OR(AY331="P", AY331="T", AY331="N"), 0, IF($C331="DM", $T331, IF(OR(AY331="Y", AY331="IR"),$AM331,IF(AY331="C", IF($BI331="Y", IF($AF331="N/A", $Q331, $AF331), IF($AG331="N/A", $T331,$AG331)))))))</f>
        <v>5</v>
      </c>
      <c r="BR331" s="16">
        <f>IF(AZ331="R", $CA331, IF(OR(AZ331="P", AZ331="T", AZ331="N"), 0, IF($C331="DM", $T331, IF(OR(AZ331="Y", AZ331="IR"),$AM331,IF(AZ331="C", IF($BI331="Y", IF($AF331="N/A", $Q331, $AF331), IF($AG331="N/A", $T331,$AG331)))))))</f>
        <v>5</v>
      </c>
      <c r="BS331" s="16">
        <f>IF(BA331="R", $CA331, IF(OR(BA331="P", BA331="T", BA331="N"), 0, IF($C331="DM", $T331, IF(OR(BA331="Y", BA331="IR"),$AM331,IF(BA331="C", IF($BI331="Y", IF($AF331="N/A", $Q331, $AF331), IF($AG331="N/A", $T331,$AG331)))))))</f>
        <v>5</v>
      </c>
      <c r="BT331" s="16">
        <f>IF(BB331="R", $CA331, IF(OR(BB331="P", BB331="T", BB331="N"), 0, IF($C331="DM", $T331, IF(OR(BB331="Y", BB331="IR"),$AM331,IF(BB331="C", IF($BI331="Y", IF($BA331="C", IF($AF331="N/A", $Q331, $AF331), IF($AF331="N/A", $T331, $AM331)), IF($AG331="N/A", $T331,$AG331)))))))</f>
        <v>5</v>
      </c>
      <c r="BU331" s="16">
        <f>IF(BC331="R", $CA331, IF(OR(BC331="P", BC331="T", BC331="N"), 0, IF($C331="DM", $T331, IF(OR(BC331="Y", BC331="IR"),$AM331,IF(BC331="C", IF($BI331="Y", IF($BA331="C", IF($AF331="N/A", $Q331, $AF331), IF($AF331="N/A", $T331, $AM331)), IF($AG331="N/A", $T331,$AG331)))))))</f>
        <v>5</v>
      </c>
      <c r="BV331" s="16">
        <f>IF(BD331="R", $CA331, IF(OR(BD331="P", BD331="T", BD331="N"), 0, IF($C331="DM", $T331, IF(OR(BD331="Y", BD331="IR"),$AM331,IF(BD331="C", IF($BI331="Y", IF($BA331="C", IF($AF331="N/A", $Q331, $AF331), IF($AF331="N/A", $T331, $AM331)), IF($AG331="N/A", $T331,$AG331)))))))</f>
        <v>5</v>
      </c>
      <c r="BW331" s="16">
        <f>IF(BE331="R", $CA331, IF(OR(BE331="P", BE331="T", BE331="N"), 0, IF($C331="DM", $T331, IF(OR(BE331="Y", BE331="IR"),$AM331,IF(BE331="C", IF($BI331="Y", IF($BA331="C", IF($AF331="N/A", $Q331, $AF331), IF($AF331="N/A", $T331, $AM331)), IF($AG331="N/A", $T331,$AG331)))))))</f>
        <v>5</v>
      </c>
      <c r="BX331" s="16">
        <f>IF(BF331="R", $CA331, IF(OR(BF331="P", BF331="T", BF331="N"), 0, IF($C331="DM", $T331, IF(OR(BF331="Y", BF331="IR"),$AM331,IF(BF331="C", IF($BI331="Y", IF($BA331="C", IF($AF331="N/A", $Q331, $AF331), IF($AF331="N/A", $T331, $AM331)), IF($AG331="N/A", $T331,$AG331)))))))</f>
        <v>5</v>
      </c>
      <c r="BY331" s="16">
        <f>IF(BG331="R", $CA331, IF(OR(BG331="P", BG331="T", BG331="N"), 0, IF($C331="DM", $T331, IF(OR(BG331="Y", BG331="IR"),$AM331,IF(BG331="C", IF($BI331="Y", IF($BA331="C", IF($AF331="N/A", $Q331, $AF331), IF($AF331="N/A", $T331, $AM331)), IF($AG331="N/A", $T331,$AG331)))))))</f>
        <v>5</v>
      </c>
      <c r="BZ331" s="16">
        <f>IF(BH331="R", $CA331, IF(OR(BH331="P", BH331="T", BH331="N"), 0, IF($C331="DM", $T331, IF(OR(BH331="Y", BH331="IR"),$AM331,IF(BH331="C", IF($BI331="Y", IF($BA331="C", IF($AF331="N/A", $Q331, $AF331), IF($AF331="N/A", $T331, $AM331)), IF($AG331="N/A", $T331,$AG331)))))))</f>
        <v>5</v>
      </c>
      <c r="CA331" s="15" t="s">
        <v>75</v>
      </c>
      <c r="CB331" s="16">
        <f>BZ331</f>
        <v>5</v>
      </c>
      <c r="CC331" s="15" t="str">
        <f>IF(OR($BH331="T", $BH331="R"), 0, IF($BH331="C", IF($BI331="Y", IF($BA331="C", 0, IF(AF331="N/A", Q331-T331, AF331-AG331)), IF($AF331="N/A", U331, AH331)), AN331))</f>
        <v>N/A</v>
      </c>
      <c r="CD331" s="15" t="str">
        <f>IF(OR($BH331="T", $BH331="R"), 0, IF($BH331="C", IF($BI331="Y", 0, IF($AF331="N/A", V331, AI331)), AO331))</f>
        <v>N/A</v>
      </c>
      <c r="CE331" s="15" t="str">
        <f>IF(OR($BH331="T", $BH331="R"), 0, IF($BH331="C", IF($BI331="Y", 0, IF($AF331="N/A", W331, AJ331)), AP331))</f>
        <v>N/A</v>
      </c>
      <c r="CF331" s="15" t="str">
        <f>IF(OR($BH331="T", $BH331="R"), 0, IF($BH331="C", IF($BI331="Y", 0, IF($AF331="N/A", X331, AK331)), AQ331))</f>
        <v>N/A</v>
      </c>
      <c r="CG331" t="str">
        <f>IF(AC331="N/A", "S:"&amp;L331&amp;" G:"&amp;M331&amp;" GR:"&amp;Q331, IF(AC331=0, "S:"&amp;L331&amp;" G:"&amp;M331&amp;" GR:"&amp;Q331, "S:"&amp;L331&amp;"/"&amp;AD331&amp;" G:"&amp;AE331&amp;" GR:"&amp;AF331))</f>
        <v>S:5 G:2 GR:0</v>
      </c>
    </row>
    <row r="332" spans="1:85" x14ac:dyDescent="0.25">
      <c r="A332" s="14">
        <v>3641</v>
      </c>
      <c r="B332" s="15" t="s">
        <v>2058</v>
      </c>
      <c r="C332" s="15" t="s">
        <v>69</v>
      </c>
      <c r="D332" s="15" t="s">
        <v>54</v>
      </c>
      <c r="E332" s="15">
        <f>VLOOKUP(B332, 'Rookie Year'!$A$2:$B$55679,2,FALSE)</f>
        <v>2020</v>
      </c>
      <c r="F332" s="15">
        <v>2020</v>
      </c>
      <c r="G332" s="15" t="s">
        <v>40</v>
      </c>
      <c r="H332" s="15" t="s">
        <v>2179</v>
      </c>
      <c r="I332" s="16">
        <v>7</v>
      </c>
      <c r="J332" s="15">
        <v>4</v>
      </c>
      <c r="K332" s="17">
        <f>IF(AND(G332&lt;&gt;"N",R332="N/A"), IF(I332&lt;4, 0, 0.25),IF(I332=1, IF(J332=1,0.25, 0.25), IF(I332&lt;13, 0.25, IF(I332&lt;26, 0.4, IF(I332&lt;51, 0.6, 0.75)))))</f>
        <v>0.25</v>
      </c>
      <c r="L332" s="16">
        <f>I332-M332</f>
        <v>5</v>
      </c>
      <c r="M332" s="16">
        <f>ROUNDUP(I332*K332,0)</f>
        <v>2</v>
      </c>
      <c r="N332" s="16">
        <f>M332*J332</f>
        <v>8</v>
      </c>
      <c r="O332" s="16">
        <v>6</v>
      </c>
      <c r="P332" s="16">
        <v>2</v>
      </c>
      <c r="Q332" s="16">
        <f>N332-O332-P332</f>
        <v>0</v>
      </c>
      <c r="R332" s="15">
        <v>2023</v>
      </c>
      <c r="S332" s="15">
        <f>IF(R332="N/A", J332-($B$1-F332), J332-($B$1-R332))</f>
        <v>3</v>
      </c>
      <c r="T332" s="16">
        <v>0</v>
      </c>
      <c r="U332" s="16">
        <v>0</v>
      </c>
      <c r="V332" s="16">
        <v>0</v>
      </c>
      <c r="W332" s="16" t="str">
        <f>IF($S332&lt;4, "N/A", $M332)</f>
        <v>N/A</v>
      </c>
      <c r="X332" s="16" t="str">
        <f>IF($S332&lt;5, "N/A", $M332)</f>
        <v>N/A</v>
      </c>
      <c r="Y332" s="15" t="str">
        <f>IF(SUM(T332:X332)&lt;&gt;Q332, "CHECK", "OK")</f>
        <v>OK</v>
      </c>
      <c r="Z332" s="15" t="str">
        <f>IF(F332=$B$1, "No", IF(S332=1, "Yes", "No"))</f>
        <v>No</v>
      </c>
      <c r="AA332" s="18" t="str">
        <f>IF(C332="DM", "N/A", IF(Z332="No","N/A",VLOOKUP(B332,'Extension List'!$A$3:$R$1972,18,FALSE)))</f>
        <v>N/A</v>
      </c>
      <c r="AB332" s="15" t="str">
        <f>IF(C332="DM", "N/A", IF(Z332="No","N/A",VLOOKUP(B332,'Extension List'!$A$3:$T$1972,20,FALSE)))</f>
        <v>N/A</v>
      </c>
      <c r="AC332" s="15" t="str">
        <f>IF(AA332="N/A", "N/A", 0)</f>
        <v>N/A</v>
      </c>
      <c r="AD332" s="16" t="str">
        <f>IF(AE332="N/A", "N/A", AA332-AE332)</f>
        <v>N/A</v>
      </c>
      <c r="AE332" s="16" t="str">
        <f>IF(AA332="N/A", "N/A", IF(AC332&gt;0, IF(AA332&lt;13, ROUNDUP(0.25*AA332,0), IF(AA332&lt;26, ROUNDUP(0.4*AA332,0), IF(AA332&lt;51, ROUNDUP(0.6*AA332,0), ROUNDUP(0.75*AA332,0)))), "N/A"))</f>
        <v>N/A</v>
      </c>
      <c r="AF332" s="16" t="str">
        <f>IF(AD332="N/A","N/A", (AE332*AC332)+Q332)</f>
        <v>N/A</v>
      </c>
      <c r="AG332" s="16" t="str">
        <f>IF($AF332="N/A", "N/A", "TBC")</f>
        <v>N/A</v>
      </c>
      <c r="AH332" s="16" t="str">
        <f>IF($AF332="N/A", "N/A", "TBC")</f>
        <v>N/A</v>
      </c>
      <c r="AI332" s="16" t="str">
        <f>IF($AF332="N/A","N/A",IF(AC332&gt;1,"TBC","N/A"))</f>
        <v>N/A</v>
      </c>
      <c r="AJ332" s="16" t="str">
        <f>IF($AF332="N/A","N/A",IF(AC332&gt;2,"TBC","N/A"))</f>
        <v>N/A</v>
      </c>
      <c r="AK332" s="16" t="str">
        <f>IF($AF332="N/A","N/A",IF(AC332&gt;3,"TBC","N/A"))</f>
        <v>N/A</v>
      </c>
      <c r="AL332" s="16" t="str">
        <f>IF(AC332="N/A","N/A",IF(AC332&gt;0,IF(SUM(AG332:AK332)&lt;&gt;AF332,"CHECK","OK"),"N/A"))</f>
        <v>N/A</v>
      </c>
      <c r="AM332" s="16">
        <f>IF(AD332="N/A", L332+T332, L332+AG332)</f>
        <v>5</v>
      </c>
      <c r="AN332" s="16">
        <f>IF(AD332="N/A", IF(U332="N/A", "N/A", L332+U332), AD332+AH332)</f>
        <v>5</v>
      </c>
      <c r="AO332" s="16">
        <f>IF(AD332="N/A", IF(V332="N/A", "N/A", L332+V332), IF(AI332="N/A", "N/A", AD332+AI332))</f>
        <v>5</v>
      </c>
      <c r="AP332" s="16" t="str">
        <f>IF(AD332="N/A", IF(W332="N/A", "N/A", L332+W332), IF(AJ332="N/A", "N/A", AD332+AJ332))</f>
        <v>N/A</v>
      </c>
      <c r="AQ332" s="16" t="str">
        <f>IF(AD332="N/A", IF(X332="N/A", "N/A", L332+X332), IF(AK332="N/A", "N/A", AD332+AK332))</f>
        <v>N/A</v>
      </c>
      <c r="AR332" s="15" t="s">
        <v>40</v>
      </c>
      <c r="AS332" s="15" t="s">
        <v>40</v>
      </c>
      <c r="AT332" s="15" t="s">
        <v>40</v>
      </c>
      <c r="AU332" s="15" t="s">
        <v>40</v>
      </c>
      <c r="AV332" s="15" t="s">
        <v>40</v>
      </c>
      <c r="AW332" s="15" t="s">
        <v>40</v>
      </c>
      <c r="AX332" s="15" t="s">
        <v>40</v>
      </c>
      <c r="AY332" s="15" t="s">
        <v>40</v>
      </c>
      <c r="AZ332" s="15" t="s">
        <v>40</v>
      </c>
      <c r="BA332" s="15" t="s">
        <v>40</v>
      </c>
      <c r="BB332" s="15" t="s">
        <v>40</v>
      </c>
      <c r="BC332" s="15" t="s">
        <v>40</v>
      </c>
      <c r="BD332" s="15" t="s">
        <v>40</v>
      </c>
      <c r="BE332" s="15" t="s">
        <v>40</v>
      </c>
      <c r="BF332" s="15" t="s">
        <v>40</v>
      </c>
      <c r="BG332" s="15" t="s">
        <v>40</v>
      </c>
      <c r="BH332" s="15" t="s">
        <v>40</v>
      </c>
      <c r="BI332" s="15"/>
      <c r="BJ332" s="16">
        <f>IF(AR332="R", $CA332, IF(OR(AR332="P", AR332="T", AR332="N"), 0, IF($C332="DM", $T332, IF(OR(AR332="Y", AR332="IR"),$AM332,IF(AR332="C", IF($BI332="Y", IF($AF332="N/A", $Q332, $AF332), IF($AG332="N/A", $T332,$AG332)))))))</f>
        <v>5</v>
      </c>
      <c r="BK332" s="16">
        <f>IF(AS332="R", $CA332, IF(OR(AS332="P", AS332="T", AS332="N"), 0, IF($C332="DM", $T332, IF(OR(AS332="Y", AS332="IR"),$AM332,IF(AS332="C", IF($BI332="Y", IF($AF332="N/A", $Q332, $AF332), IF($AG332="N/A", $T332,$AG332)))))))</f>
        <v>5</v>
      </c>
      <c r="BL332" s="16">
        <f>IF(AT332="R", $CA332, IF(OR(AT332="P", AT332="T", AT332="N"), 0, IF($C332="DM", $T332, IF(OR(AT332="Y", AT332="IR"),$AM332,IF(AT332="C", IF($BI332="Y", IF($AF332="N/A", $Q332, $AF332), IF($AG332="N/A", $T332,$AG332)))))))</f>
        <v>5</v>
      </c>
      <c r="BM332" s="16">
        <f>IF(AU332="R", $CA332, IF(OR(AU332="P", AU332="T", AU332="N"), 0, IF($C332="DM", $T332, IF(OR(AU332="Y", AU332="IR"),$AM332,IF(AU332="C", IF($BI332="Y", IF($AF332="N/A", $Q332, $AF332), IF($AG332="N/A", $T332,$AG332)))))))</f>
        <v>5</v>
      </c>
      <c r="BN332" s="16">
        <f>IF(AV332="R", $CA332, IF(OR(AV332="P", AV332="T", AV332="N"), 0, IF($C332="DM", $T332, IF(OR(AV332="Y", AV332="IR"),$AM332,IF(AV332="C", IF($BI332="Y", IF($AF332="N/A", $Q332, $AF332), IF($AG332="N/A", $T332,$AG332)))))))</f>
        <v>5</v>
      </c>
      <c r="BO332" s="16">
        <f>IF(AW332="R", $CA332, IF(OR(AW332="P", AW332="T", AW332="N"), 0, IF($C332="DM", $T332, IF(OR(AW332="Y", AW332="IR"),$AM332,IF(AW332="C", IF($BI332="Y", IF($AF332="N/A", $Q332, $AF332), IF($AG332="N/A", $T332,$AG332)))))))</f>
        <v>5</v>
      </c>
      <c r="BP332" s="16">
        <f>IF(AX332="R", $CA332, IF(OR(AX332="P", AX332="T", AX332="N"), 0, IF($C332="DM", $T332, IF(OR(AX332="Y", AX332="IR"),$AM332,IF(AX332="C", IF($BI332="Y", IF($AF332="N/A", $Q332, $AF332), IF($AG332="N/A", $T332,$AG332)))))))</f>
        <v>5</v>
      </c>
      <c r="BQ332" s="16">
        <f>IF(AY332="R", $CA332, IF(OR(AY332="P", AY332="T", AY332="N"), 0, IF($C332="DM", $T332, IF(OR(AY332="Y", AY332="IR"),$AM332,IF(AY332="C", IF($BI332="Y", IF($AF332="N/A", $Q332, $AF332), IF($AG332="N/A", $T332,$AG332)))))))</f>
        <v>5</v>
      </c>
      <c r="BR332" s="16">
        <f>IF(AZ332="R", $CA332, IF(OR(AZ332="P", AZ332="T", AZ332="N"), 0, IF($C332="DM", $T332, IF(OR(AZ332="Y", AZ332="IR"),$AM332,IF(AZ332="C", IF($BI332="Y", IF($AF332="N/A", $Q332, $AF332), IF($AG332="N/A", $T332,$AG332)))))))</f>
        <v>5</v>
      </c>
      <c r="BS332" s="16">
        <f>IF(BA332="R", $CA332, IF(OR(BA332="P", BA332="T", BA332="N"), 0, IF($C332="DM", $T332, IF(OR(BA332="Y", BA332="IR"),$AM332,IF(BA332="C", IF($BI332="Y", IF($AF332="N/A", $Q332, $AF332), IF($AG332="N/A", $T332,$AG332)))))))</f>
        <v>5</v>
      </c>
      <c r="BT332" s="16">
        <f>IF(BB332="R", $CA332, IF(OR(BB332="P", BB332="T", BB332="N"), 0, IF($C332="DM", $T332, IF(OR(BB332="Y", BB332="IR"),$AM332,IF(BB332="C", IF($BI332="Y", IF($BA332="C", IF($AF332="N/A", $Q332, $AF332), IF($AF332="N/A", $T332, $AM332)), IF($AG332="N/A", $T332,$AG332)))))))</f>
        <v>5</v>
      </c>
      <c r="BU332" s="16">
        <f>IF(BC332="R", $CA332, IF(OR(BC332="P", BC332="T", BC332="N"), 0, IF($C332="DM", $T332, IF(OR(BC332="Y", BC332="IR"),$AM332,IF(BC332="C", IF($BI332="Y", IF($BA332="C", IF($AF332="N/A", $Q332, $AF332), IF($AF332="N/A", $T332, $AM332)), IF($AG332="N/A", $T332,$AG332)))))))</f>
        <v>5</v>
      </c>
      <c r="BV332" s="16">
        <f>IF(BD332="R", $CA332, IF(OR(BD332="P", BD332="T", BD332="N"), 0, IF($C332="DM", $T332, IF(OR(BD332="Y", BD332="IR"),$AM332,IF(BD332="C", IF($BI332="Y", IF($BA332="C", IF($AF332="N/A", $Q332, $AF332), IF($AF332="N/A", $T332, $AM332)), IF($AG332="N/A", $T332,$AG332)))))))</f>
        <v>5</v>
      </c>
      <c r="BW332" s="16">
        <f>IF(BE332="R", $CA332, IF(OR(BE332="P", BE332="T", BE332="N"), 0, IF($C332="DM", $T332, IF(OR(BE332="Y", BE332="IR"),$AM332,IF(BE332="C", IF($BI332="Y", IF($BA332="C", IF($AF332="N/A", $Q332, $AF332), IF($AF332="N/A", $T332, $AM332)), IF($AG332="N/A", $T332,$AG332)))))))</f>
        <v>5</v>
      </c>
      <c r="BX332" s="16">
        <f>IF(BF332="R", $CA332, IF(OR(BF332="P", BF332="T", BF332="N"), 0, IF($C332="DM", $T332, IF(OR(BF332="Y", BF332="IR"),$AM332,IF(BF332="C", IF($BI332="Y", IF($BA332="C", IF($AF332="N/A", $Q332, $AF332), IF($AF332="N/A", $T332, $AM332)), IF($AG332="N/A", $T332,$AG332)))))))</f>
        <v>5</v>
      </c>
      <c r="BY332" s="16">
        <f>IF(BG332="R", $CA332, IF(OR(BG332="P", BG332="T", BG332="N"), 0, IF($C332="DM", $T332, IF(OR(BG332="Y", BG332="IR"),$AM332,IF(BG332="C", IF($BI332="Y", IF($BA332="C", IF($AF332="N/A", $Q332, $AF332), IF($AF332="N/A", $T332, $AM332)), IF($AG332="N/A", $T332,$AG332)))))))</f>
        <v>5</v>
      </c>
      <c r="BZ332" s="16">
        <f>IF(BH332="R", $CA332, IF(OR(BH332="P", BH332="T", BH332="N"), 0, IF($C332="DM", $T332, IF(OR(BH332="Y", BH332="IR"),$AM332,IF(BH332="C", IF($BI332="Y", IF($BA332="C", IF($AF332="N/A", $Q332, $AF332), IF($AF332="N/A", $T332, $AM332)), IF($AG332="N/A", $T332,$AG332)))))))</f>
        <v>5</v>
      </c>
      <c r="CA332" s="15" t="s">
        <v>75</v>
      </c>
      <c r="CB332" s="16">
        <f>BZ332</f>
        <v>5</v>
      </c>
      <c r="CC332" s="15">
        <f>IF(OR($BH332="T", $BH332="R"), 0, IF($BH332="C", IF($BI332="Y", IF($BA332="C", 0, IF(AF332="N/A", Q332-T332, AF332-AG332)), IF($AF332="N/A", U332, AH332)), AN332))</f>
        <v>5</v>
      </c>
      <c r="CD332" s="15">
        <f>IF(OR($BH332="T", $BH332="R"), 0, IF($BH332="C", IF($BI332="Y", 0, IF($AF332="N/A", V332, AI332)), AO332))</f>
        <v>5</v>
      </c>
      <c r="CE332" s="15" t="str">
        <f>IF(OR($BH332="T", $BH332="R"), 0, IF($BH332="C", IF($BI332="Y", 0, IF($AF332="N/A", W332, AJ332)), AP332))</f>
        <v>N/A</v>
      </c>
      <c r="CF332" s="15" t="str">
        <f>IF(OR($BH332="T", $BH332="R"), 0, IF($BH332="C", IF($BI332="Y", 0, IF($AF332="N/A", X332, AK332)), AQ332))</f>
        <v>N/A</v>
      </c>
      <c r="CG332" t="str">
        <f>IF(AC332="N/A", "S:"&amp;L332&amp;" G:"&amp;M332&amp;" GR:"&amp;Q332, IF(AC332=0, "S:"&amp;L332&amp;" G:"&amp;M332&amp;" GR:"&amp;Q332, "S:"&amp;L332&amp;"/"&amp;AD332&amp;" G:"&amp;AE332&amp;" GR:"&amp;AF332))</f>
        <v>S:5 G:2 GR:0</v>
      </c>
    </row>
    <row r="333" spans="1:85" x14ac:dyDescent="0.25">
      <c r="A333" s="14">
        <v>3204</v>
      </c>
      <c r="B333" s="15" t="s">
        <v>708</v>
      </c>
      <c r="C333" s="15" t="s">
        <v>69</v>
      </c>
      <c r="D333" s="15" t="s">
        <v>54</v>
      </c>
      <c r="E333" s="15">
        <f>VLOOKUP(B333, 'Rookie Year'!$A$2:$B$55679,2,FALSE)</f>
        <v>2019</v>
      </c>
      <c r="F333" s="15">
        <v>2019</v>
      </c>
      <c r="G333" s="15" t="s">
        <v>40</v>
      </c>
      <c r="H333" s="15" t="s">
        <v>1927</v>
      </c>
      <c r="I333" s="16">
        <v>12</v>
      </c>
      <c r="J333" s="15">
        <v>4</v>
      </c>
      <c r="K333" s="17">
        <f>IF(AND(G333&lt;&gt;"N",R333="N/A"), IF(I333&lt;4, 0, 0.25),IF(I333=1, IF(J333=1,0.25, 0.25), IF(I333&lt;13, 0.25, IF(I333&lt;26, 0.4, IF(I333&lt;51, 0.6, 0.75)))))</f>
        <v>0.25</v>
      </c>
      <c r="L333" s="16">
        <f>I333-M333</f>
        <v>9</v>
      </c>
      <c r="M333" s="16">
        <f>ROUNDUP(I333*K333,0)</f>
        <v>3</v>
      </c>
      <c r="N333" s="16">
        <f>M333*J333</f>
        <v>12</v>
      </c>
      <c r="O333" s="16">
        <v>10</v>
      </c>
      <c r="P333" s="16">
        <v>2</v>
      </c>
      <c r="Q333" s="16">
        <f>N333-O333-P333</f>
        <v>0</v>
      </c>
      <c r="R333" s="15">
        <v>2023</v>
      </c>
      <c r="S333" s="15">
        <f>IF(R333="N/A", J333-($B$1-F333), J333-($B$1-R333))</f>
        <v>3</v>
      </c>
      <c r="T333" s="16">
        <v>0</v>
      </c>
      <c r="U333" s="16">
        <v>0</v>
      </c>
      <c r="V333" s="16">
        <v>0</v>
      </c>
      <c r="W333" s="16" t="str">
        <f>IF($S333&lt;4, "N/A", $M333)</f>
        <v>N/A</v>
      </c>
      <c r="X333" s="16" t="str">
        <f>IF($S333&lt;5, "N/A", $M333)</f>
        <v>N/A</v>
      </c>
      <c r="Y333" s="15" t="str">
        <f>IF(SUM(T333:X333)&lt;&gt;Q333, "CHECK", "OK")</f>
        <v>OK</v>
      </c>
      <c r="Z333" s="15" t="str">
        <f>IF(F333=$B$1, "No", IF(S333=1, "Yes", "No"))</f>
        <v>No</v>
      </c>
      <c r="AA333" s="18" t="str">
        <f>IF(C333="DM", "N/A", IF(Z333="No","N/A",VLOOKUP(B333,'Extension List'!$A$3:$R$1972,18,FALSE)))</f>
        <v>N/A</v>
      </c>
      <c r="AB333" s="15" t="str">
        <f>IF(C333="DM", "N/A", IF(Z333="No","N/A",VLOOKUP(B333,'Extension List'!$A$3:$T$1972,20,FALSE)))</f>
        <v>N/A</v>
      </c>
      <c r="AC333" s="15" t="str">
        <f>IF(AA333="N/A", "N/A", 0)</f>
        <v>N/A</v>
      </c>
      <c r="AD333" s="16" t="str">
        <f>IF(AE333="N/A", "N/A", AA333-AE333)</f>
        <v>N/A</v>
      </c>
      <c r="AE333" s="16" t="str">
        <f>IF(AA333="N/A", "N/A", IF(AC333&gt;0, IF(AA333&lt;13, ROUNDUP(0.25*AA333,0), IF(AA333&lt;26, ROUNDUP(0.4*AA333,0), IF(AA333&lt;51, ROUNDUP(0.6*AA333,0), ROUNDUP(0.75*AA333,0)))), "N/A"))</f>
        <v>N/A</v>
      </c>
      <c r="AF333" s="16" t="str">
        <f>IF(AD333="N/A","N/A", (AE333*AC333)+Q333)</f>
        <v>N/A</v>
      </c>
      <c r="AG333" s="16" t="str">
        <f>IF($AF333="N/A", "N/A", "TBC")</f>
        <v>N/A</v>
      </c>
      <c r="AH333" s="16" t="str">
        <f>IF($AF333="N/A", "N/A", "TBC")</f>
        <v>N/A</v>
      </c>
      <c r="AI333" s="16" t="str">
        <f>IF($AF333="N/A","N/A",IF(AC333&gt;1,"TBC","N/A"))</f>
        <v>N/A</v>
      </c>
      <c r="AJ333" s="16" t="str">
        <f>IF($AF333="N/A","N/A",IF(AC333&gt;2,"TBC","N/A"))</f>
        <v>N/A</v>
      </c>
      <c r="AK333" s="16" t="str">
        <f>IF($AF333="N/A","N/A",IF(AC333&gt;3,"TBC","N/A"))</f>
        <v>N/A</v>
      </c>
      <c r="AL333" s="16" t="str">
        <f>IF(AC333="N/A","N/A",IF(AC333&gt;0,IF(SUM(AG333:AK333)&lt;&gt;AF333,"CHECK","OK"),"N/A"))</f>
        <v>N/A</v>
      </c>
      <c r="AM333" s="16">
        <f>IF(AD333="N/A", L333+T333, L333+AG333)</f>
        <v>9</v>
      </c>
      <c r="AN333" s="16">
        <f>IF(AD333="N/A", IF(U333="N/A", "N/A", L333+U333), AD333+AH333)</f>
        <v>9</v>
      </c>
      <c r="AO333" s="16">
        <f>IF(AD333="N/A", IF(V333="N/A", "N/A", L333+V333), IF(AI333="N/A", "N/A", AD333+AI333))</f>
        <v>9</v>
      </c>
      <c r="AP333" s="16" t="str">
        <f>IF(AD333="N/A", IF(W333="N/A", "N/A", L333+W333), IF(AJ333="N/A", "N/A", AD333+AJ333))</f>
        <v>N/A</v>
      </c>
      <c r="AQ333" s="16" t="str">
        <f>IF(AD333="N/A", IF(X333="N/A", "N/A", L333+X333), IF(AK333="N/A", "N/A", AD333+AK333))</f>
        <v>N/A</v>
      </c>
      <c r="AR333" s="15" t="s">
        <v>40</v>
      </c>
      <c r="AS333" s="15" t="s">
        <v>40</v>
      </c>
      <c r="AT333" s="15" t="s">
        <v>40</v>
      </c>
      <c r="AU333" s="15" t="s">
        <v>40</v>
      </c>
      <c r="AV333" s="15" t="s">
        <v>40</v>
      </c>
      <c r="AW333" s="15" t="s">
        <v>40</v>
      </c>
      <c r="AX333" s="15" t="s">
        <v>40</v>
      </c>
      <c r="AY333" s="15" t="s">
        <v>48</v>
      </c>
      <c r="AZ333" s="15" t="s">
        <v>48</v>
      </c>
      <c r="BA333" s="15" t="s">
        <v>48</v>
      </c>
      <c r="BB333" s="15" t="s">
        <v>48</v>
      </c>
      <c r="BC333" s="15" t="s">
        <v>48</v>
      </c>
      <c r="BD333" s="15" t="s">
        <v>48</v>
      </c>
      <c r="BE333" s="15" t="s">
        <v>48</v>
      </c>
      <c r="BF333" s="15" t="s">
        <v>48</v>
      </c>
      <c r="BG333" s="15" t="s">
        <v>48</v>
      </c>
      <c r="BH333" s="15" t="s">
        <v>48</v>
      </c>
      <c r="BI333" s="15"/>
      <c r="BJ333" s="16">
        <f>IF(AR333="R", $CA333, IF(OR(AR333="P", AR333="T", AR333="N"), 0, IF($C333="DM", $T333, IF(OR(AR333="Y", AR333="IR"),$AM333,IF(AR333="C", IF($BI333="Y", IF($AF333="N/A", $Q333, $AF333), IF($AG333="N/A", $T333,$AG333)))))))</f>
        <v>9</v>
      </c>
      <c r="BK333" s="16">
        <f>IF(AS333="R", $CA333, IF(OR(AS333="P", AS333="T", AS333="N"), 0, IF($C333="DM", $T333, IF(OR(AS333="Y", AS333="IR"),$AM333,IF(AS333="C", IF($BI333="Y", IF($AF333="N/A", $Q333, $AF333), IF($AG333="N/A", $T333,$AG333)))))))</f>
        <v>9</v>
      </c>
      <c r="BL333" s="16">
        <f>IF(AT333="R", $CA333, IF(OR(AT333="P", AT333="T", AT333="N"), 0, IF($C333="DM", $T333, IF(OR(AT333="Y", AT333="IR"),$AM333,IF(AT333="C", IF($BI333="Y", IF($AF333="N/A", $Q333, $AF333), IF($AG333="N/A", $T333,$AG333)))))))</f>
        <v>9</v>
      </c>
      <c r="BM333" s="16">
        <f>IF(AU333="R", $CA333, IF(OR(AU333="P", AU333="T", AU333="N"), 0, IF($C333="DM", $T333, IF(OR(AU333="Y", AU333="IR"),$AM333,IF(AU333="C", IF($BI333="Y", IF($AF333="N/A", $Q333, $AF333), IF($AG333="N/A", $T333,$AG333)))))))</f>
        <v>9</v>
      </c>
      <c r="BN333" s="16">
        <f>IF(AV333="R", $CA333, IF(OR(AV333="P", AV333="T", AV333="N"), 0, IF($C333="DM", $T333, IF(OR(AV333="Y", AV333="IR"),$AM333,IF(AV333="C", IF($BI333="Y", IF($AF333="N/A", $Q333, $AF333), IF($AG333="N/A", $T333,$AG333)))))))</f>
        <v>9</v>
      </c>
      <c r="BO333" s="16">
        <f>IF(AW333="R", $CA333, IF(OR(AW333="P", AW333="T", AW333="N"), 0, IF($C333="DM", $T333, IF(OR(AW333="Y", AW333="IR"),$AM333,IF(AW333="C", IF($BI333="Y", IF($AF333="N/A", $Q333, $AF333), IF($AG333="N/A", $T333,$AG333)))))))</f>
        <v>9</v>
      </c>
      <c r="BP333" s="16">
        <f>IF(AX333="R", $CA333, IF(OR(AX333="P", AX333="T", AX333="N"), 0, IF($C333="DM", $T333, IF(OR(AX333="Y", AX333="IR"),$AM333,IF(AX333="C", IF($BI333="Y", IF($AF333="N/A", $Q333, $AF333), IF($AG333="N/A", $T333,$AG333)))))))</f>
        <v>9</v>
      </c>
      <c r="BQ333" s="16">
        <f>IF(AY333="R", $CA333, IF(OR(AY333="P", AY333="T", AY333="N"), 0, IF($C333="DM", $T333, IF(OR(AY333="Y", AY333="IR"),$AM333,IF(AY333="C", IF($BI333="Y", IF($AF333="N/A", $Q333, $AF333), IF($AG333="N/A", $T333,$AG333)))))))</f>
        <v>9</v>
      </c>
      <c r="BR333" s="16">
        <f>IF(AZ333="R", $CA333, IF(OR(AZ333="P", AZ333="T", AZ333="N"), 0, IF($C333="DM", $T333, IF(OR(AZ333="Y", AZ333="IR"),$AM333,IF(AZ333="C", IF($BI333="Y", IF($AF333="N/A", $Q333, $AF333), IF($AG333="N/A", $T333,$AG333)))))))</f>
        <v>9</v>
      </c>
      <c r="BS333" s="16">
        <f>IF(BA333="R", $CA333, IF(OR(BA333="P", BA333="T", BA333="N"), 0, IF($C333="DM", $T333, IF(OR(BA333="Y", BA333="IR"),$AM333,IF(BA333="C", IF($BI333="Y", IF($AF333="N/A", $Q333, $AF333), IF($AG333="N/A", $T333,$AG333)))))))</f>
        <v>9</v>
      </c>
      <c r="BT333" s="16">
        <f>IF(BB333="R", $CA333, IF(OR(BB333="P", BB333="T", BB333="N"), 0, IF($C333="DM", $T333, IF(OR(BB333="Y", BB333="IR"),$AM333,IF(BB333="C", IF($BI333="Y", IF($BA333="C", IF($AF333="N/A", $Q333, $AF333), IF($AF333="N/A", $T333, $AM333)), IF($AG333="N/A", $T333,$AG333)))))))</f>
        <v>9</v>
      </c>
      <c r="BU333" s="16">
        <f>IF(BC333="R", $CA333, IF(OR(BC333="P", BC333="T", BC333="N"), 0, IF($C333="DM", $T333, IF(OR(BC333="Y", BC333="IR"),$AM333,IF(BC333="C", IF($BI333="Y", IF($BA333="C", IF($AF333="N/A", $Q333, $AF333), IF($AF333="N/A", $T333, $AM333)), IF($AG333="N/A", $T333,$AG333)))))))</f>
        <v>9</v>
      </c>
      <c r="BV333" s="16">
        <f>IF(BD333="R", $CA333, IF(OR(BD333="P", BD333="T", BD333="N"), 0, IF($C333="DM", $T333, IF(OR(BD333="Y", BD333="IR"),$AM333,IF(BD333="C", IF($BI333="Y", IF($BA333="C", IF($AF333="N/A", $Q333, $AF333), IF($AF333="N/A", $T333, $AM333)), IF($AG333="N/A", $T333,$AG333)))))))</f>
        <v>9</v>
      </c>
      <c r="BW333" s="16">
        <f>IF(BE333="R", $CA333, IF(OR(BE333="P", BE333="T", BE333="N"), 0, IF($C333="DM", $T333, IF(OR(BE333="Y", BE333="IR"),$AM333,IF(BE333="C", IF($BI333="Y", IF($BA333="C", IF($AF333="N/A", $Q333, $AF333), IF($AF333="N/A", $T333, $AM333)), IF($AG333="N/A", $T333,$AG333)))))))</f>
        <v>9</v>
      </c>
      <c r="BX333" s="16">
        <f>IF(BF333="R", $CA333, IF(OR(BF333="P", BF333="T", BF333="N"), 0, IF($C333="DM", $T333, IF(OR(BF333="Y", BF333="IR"),$AM333,IF(BF333="C", IF($BI333="Y", IF($BA333="C", IF($AF333="N/A", $Q333, $AF333), IF($AF333="N/A", $T333, $AM333)), IF($AG333="N/A", $T333,$AG333)))))))</f>
        <v>9</v>
      </c>
      <c r="BY333" s="16">
        <f>IF(BG333="R", $CA333, IF(OR(BG333="P", BG333="T", BG333="N"), 0, IF($C333="DM", $T333, IF(OR(BG333="Y", BG333="IR"),$AM333,IF(BG333="C", IF($BI333="Y", IF($BA333="C", IF($AF333="N/A", $Q333, $AF333), IF($AF333="N/A", $T333, $AM333)), IF($AG333="N/A", $T333,$AG333)))))))</f>
        <v>9</v>
      </c>
      <c r="BZ333" s="16">
        <f>IF(BH333="R", $CA333, IF(OR(BH333="P", BH333="T", BH333="N"), 0, IF($C333="DM", $T333, IF(OR(BH333="Y", BH333="IR"),$AM333,IF(BH333="C", IF($BI333="Y", IF($BA333="C", IF($AF333="N/A", $Q333, $AF333), IF($AF333="N/A", $T333, $AM333)), IF($AG333="N/A", $T333,$AG333)))))))</f>
        <v>9</v>
      </c>
      <c r="CA333" s="15" t="s">
        <v>75</v>
      </c>
      <c r="CB333" s="16">
        <f>BZ333</f>
        <v>9</v>
      </c>
      <c r="CC333" s="15">
        <f>IF(OR($BH333="T", $BH333="R"), 0, IF($BH333="C", IF($BI333="Y", IF($BA333="C", 0, IF(AF333="N/A", Q333-T333, AF333-AG333)), IF($AF333="N/A", U333, AH333)), AN333))</f>
        <v>9</v>
      </c>
      <c r="CD333" s="15">
        <f>IF(OR($BH333="T", $BH333="R"), 0, IF($BH333="C", IF($BI333="Y", 0, IF($AF333="N/A", V333, AI333)), AO333))</f>
        <v>9</v>
      </c>
      <c r="CE333" s="15" t="str">
        <f>IF(OR($BH333="T", $BH333="R"), 0, IF($BH333="C", IF($BI333="Y", 0, IF($AF333="N/A", W333, AJ333)), AP333))</f>
        <v>N/A</v>
      </c>
      <c r="CF333" s="15" t="str">
        <f>IF(OR($BH333="T", $BH333="R"), 0, IF($BH333="C", IF($BI333="Y", 0, IF($AF333="N/A", X333, AK333)), AQ333))</f>
        <v>N/A</v>
      </c>
      <c r="CG333" t="str">
        <f>IF(AC333="N/A", "S:"&amp;L333&amp;" G:"&amp;M333&amp;" GR:"&amp;Q333, IF(AC333=0, "S:"&amp;L333&amp;" G:"&amp;M333&amp;" GR:"&amp;Q333, "S:"&amp;L333&amp;"/"&amp;AD333&amp;" G:"&amp;AE333&amp;" GR:"&amp;AF333))</f>
        <v>S:9 G:3 GR:0</v>
      </c>
    </row>
    <row r="334" spans="1:85" x14ac:dyDescent="0.25">
      <c r="A334" s="14">
        <v>4691</v>
      </c>
      <c r="B334" s="15" t="s">
        <v>922</v>
      </c>
      <c r="C334" s="15" t="s">
        <v>69</v>
      </c>
      <c r="D334" s="15" t="s">
        <v>54</v>
      </c>
      <c r="E334" s="15">
        <f>VLOOKUP(B334, 'Rookie Year'!$A$2:$B$55679,2,FALSE)</f>
        <v>2018</v>
      </c>
      <c r="F334" s="15">
        <v>2022</v>
      </c>
      <c r="G334" s="15" t="s">
        <v>42</v>
      </c>
      <c r="H334" s="15" t="s">
        <v>1928</v>
      </c>
      <c r="I334" s="16">
        <v>1</v>
      </c>
      <c r="J334" s="15">
        <v>3</v>
      </c>
      <c r="K334" s="17">
        <f>IF(AND(G334&lt;&gt;"N",R334="N/A"), IF(I334&lt;4, 0, 0.25),IF(I334=1, IF(J334=1,0.25, 0.25), IF(I334&lt;13, 0.25, IF(I334&lt;26, 0.4, IF(I334&lt;51, 0.6, 0.75)))))</f>
        <v>0.25</v>
      </c>
      <c r="L334" s="16">
        <f>I334-M334</f>
        <v>0</v>
      </c>
      <c r="M334" s="16">
        <f>ROUNDUP(I334*K334,0)</f>
        <v>1</v>
      </c>
      <c r="N334" s="16">
        <f>M334*J334</f>
        <v>3</v>
      </c>
      <c r="O334" s="16">
        <v>2</v>
      </c>
      <c r="P334" s="16">
        <v>0</v>
      </c>
      <c r="Q334" s="16">
        <f>N334-O334-P334</f>
        <v>1</v>
      </c>
      <c r="R334" s="15" t="s">
        <v>75</v>
      </c>
      <c r="S334" s="15">
        <f>IF(R334="N/A", J334-($B$1-F334), J334-($B$1-R334))</f>
        <v>1</v>
      </c>
      <c r="T334" s="16">
        <v>1</v>
      </c>
      <c r="U334" s="16" t="str">
        <f>IF($S334&lt;2, "N/A", $M334)</f>
        <v>N/A</v>
      </c>
      <c r="V334" s="16" t="str">
        <f>IF($S334&lt;3, "N/A", $M334)</f>
        <v>N/A</v>
      </c>
      <c r="W334" s="16" t="str">
        <f>IF($S334&lt;4, "N/A", $M334)</f>
        <v>N/A</v>
      </c>
      <c r="X334" s="16" t="str">
        <f>IF($S334&lt;5, "N/A", $M334)</f>
        <v>N/A</v>
      </c>
      <c r="Y334" s="15" t="str">
        <f>IF(SUM(T334:X334)&lt;&gt;Q334, "CHECK", "OK")</f>
        <v>OK</v>
      </c>
      <c r="Z334" s="15" t="str">
        <f>IF(F334=$B$1, "No", IF(S334=1, "Yes", "No"))</f>
        <v>Yes</v>
      </c>
      <c r="AA334" s="18">
        <f>IF(C334="DM", "N/A", IF(Z334="No","N/A",VLOOKUP(B334,'Extension List'!$A$3:$R$1972,18,FALSE)))</f>
        <v>10</v>
      </c>
      <c r="AB334" s="15">
        <f>IF(C334="DM", "N/A", IF(Z334="No","N/A",VLOOKUP(B334,'Extension List'!$A$3:$T$1972,20,FALSE)))</f>
        <v>3</v>
      </c>
      <c r="AC334" s="15">
        <f>IF(AA334="N/A", "N/A", 0)</f>
        <v>0</v>
      </c>
      <c r="AD334" s="16" t="str">
        <f>IF(AE334="N/A", "N/A", AA334-AE334)</f>
        <v>N/A</v>
      </c>
      <c r="AE334" s="16" t="str">
        <f>IF(AA334="N/A", "N/A", IF(AC334&gt;0, IF(AA334&lt;13, ROUNDUP(0.25*AA334,0), IF(AA334&lt;26, ROUNDUP(0.4*AA334,0), IF(AA334&lt;51, ROUNDUP(0.6*AA334,0), ROUNDUP(0.75*AA334,0)))), "N/A"))</f>
        <v>N/A</v>
      </c>
      <c r="AF334" s="16" t="str">
        <f>IF(AD334="N/A","N/A", (AE334*AC334)+Q334)</f>
        <v>N/A</v>
      </c>
      <c r="AG334" s="16" t="str">
        <f>IF($AF334="N/A", "N/A", "TBC")</f>
        <v>N/A</v>
      </c>
      <c r="AH334" s="16" t="str">
        <f>IF($AF334="N/A", "N/A", "TBC")</f>
        <v>N/A</v>
      </c>
      <c r="AI334" s="16" t="str">
        <f>IF($AF334="N/A","N/A",IF(AC334&gt;1,"TBC","N/A"))</f>
        <v>N/A</v>
      </c>
      <c r="AJ334" s="16" t="str">
        <f>IF($AF334="N/A","N/A",IF(AC334&gt;2,"TBC","N/A"))</f>
        <v>N/A</v>
      </c>
      <c r="AK334" s="16" t="str">
        <f>IF($AF334="N/A","N/A",IF(AC334&gt;3,"TBC","N/A"))</f>
        <v>N/A</v>
      </c>
      <c r="AL334" s="16" t="str">
        <f>IF(AC334="N/A","N/A",IF(AC334&gt;0,IF(SUM(AG334:AK334)&lt;&gt;AF334,"CHECK","OK"),"N/A"))</f>
        <v>N/A</v>
      </c>
      <c r="AM334" s="16">
        <f>IF(AD334="N/A", L334+T334, L334+AG334)</f>
        <v>1</v>
      </c>
      <c r="AN334" s="16" t="str">
        <f>IF(AD334="N/A", IF(U334="N/A", "N/A", L334+U334), AD334+AH334)</f>
        <v>N/A</v>
      </c>
      <c r="AO334" s="16" t="str">
        <f>IF(AD334="N/A", IF(V334="N/A", "N/A", L334+V334), IF(AI334="N/A", "N/A", AD334+AI334))</f>
        <v>N/A</v>
      </c>
      <c r="AP334" s="16" t="str">
        <f>IF(AD334="N/A", IF(W334="N/A", "N/A", L334+W334), IF(AJ334="N/A", "N/A", AD334+AJ334))</f>
        <v>N/A</v>
      </c>
      <c r="AQ334" s="16" t="str">
        <f>IF(AD334="N/A", IF(X334="N/A", "N/A", L334+X334), IF(AK334="N/A", "N/A", AD334+AK334))</f>
        <v>N/A</v>
      </c>
      <c r="AR334" s="15" t="s">
        <v>44</v>
      </c>
      <c r="AS334" s="15" t="s">
        <v>44</v>
      </c>
      <c r="AT334" s="15" t="s">
        <v>44</v>
      </c>
      <c r="AU334" s="15" t="s">
        <v>44</v>
      </c>
      <c r="AV334" s="15" t="s">
        <v>44</v>
      </c>
      <c r="AW334" s="15" t="s">
        <v>44</v>
      </c>
      <c r="AX334" s="15" t="s">
        <v>44</v>
      </c>
      <c r="AY334" s="15" t="s">
        <v>44</v>
      </c>
      <c r="AZ334" s="15" t="s">
        <v>44</v>
      </c>
      <c r="BA334" s="15" t="s">
        <v>44</v>
      </c>
      <c r="BB334" s="15" t="s">
        <v>44</v>
      </c>
      <c r="BC334" s="15" t="s">
        <v>44</v>
      </c>
      <c r="BD334" s="15" t="s">
        <v>44</v>
      </c>
      <c r="BE334" s="15" t="s">
        <v>44</v>
      </c>
      <c r="BF334" s="15" t="s">
        <v>44</v>
      </c>
      <c r="BG334" s="15" t="s">
        <v>44</v>
      </c>
      <c r="BH334" s="15" t="s">
        <v>44</v>
      </c>
      <c r="BI334" s="15"/>
      <c r="BJ334" s="16">
        <f>IF(AR334="R", $CA334, IF(OR(AR334="P", AR334="T", AR334="N"), 0, IF($C334="DM", $T334, IF(OR(AR334="Y", AR334="IR"),$AM334,IF(AR334="C", IF($BI334="Y", IF($AF334="N/A", $Q334, $AF334), IF($AG334="N/A", $T334,$AG334)))))))</f>
        <v>1</v>
      </c>
      <c r="BK334" s="16">
        <f>IF(AS334="R", $CA334, IF(OR(AS334="P", AS334="T", AS334="N"), 0, IF($C334="DM", $T334, IF(OR(AS334="Y", AS334="IR"),$AM334,IF(AS334="C", IF($BI334="Y", IF($AF334="N/A", $Q334, $AF334), IF($AG334="N/A", $T334,$AG334)))))))</f>
        <v>1</v>
      </c>
      <c r="BL334" s="16">
        <f>IF(AT334="R", $CA334, IF(OR(AT334="P", AT334="T", AT334="N"), 0, IF($C334="DM", $T334, IF(OR(AT334="Y", AT334="IR"),$AM334,IF(AT334="C", IF($BI334="Y", IF($AF334="N/A", $Q334, $AF334), IF($AG334="N/A", $T334,$AG334)))))))</f>
        <v>1</v>
      </c>
      <c r="BM334" s="16">
        <f>IF(AU334="R", $CA334, IF(OR(AU334="P", AU334="T", AU334="N"), 0, IF($C334="DM", $T334, IF(OR(AU334="Y", AU334="IR"),$AM334,IF(AU334="C", IF($BI334="Y", IF($AF334="N/A", $Q334, $AF334), IF($AG334="N/A", $T334,$AG334)))))))</f>
        <v>1</v>
      </c>
      <c r="BN334" s="16">
        <f>IF(AV334="R", $CA334, IF(OR(AV334="P", AV334="T", AV334="N"), 0, IF($C334="DM", $T334, IF(OR(AV334="Y", AV334="IR"),$AM334,IF(AV334="C", IF($BI334="Y", IF($AF334="N/A", $Q334, $AF334), IF($AG334="N/A", $T334,$AG334)))))))</f>
        <v>1</v>
      </c>
      <c r="BO334" s="16">
        <f>IF(AW334="R", $CA334, IF(OR(AW334="P", AW334="T", AW334="N"), 0, IF($C334="DM", $T334, IF(OR(AW334="Y", AW334="IR"),$AM334,IF(AW334="C", IF($BI334="Y", IF($AF334="N/A", $Q334, $AF334), IF($AG334="N/A", $T334,$AG334)))))))</f>
        <v>1</v>
      </c>
      <c r="BP334" s="16">
        <f>IF(AX334="R", $CA334, IF(OR(AX334="P", AX334="T", AX334="N"), 0, IF($C334="DM", $T334, IF(OR(AX334="Y", AX334="IR"),$AM334,IF(AX334="C", IF($BI334="Y", IF($AF334="N/A", $Q334, $AF334), IF($AG334="N/A", $T334,$AG334)))))))</f>
        <v>1</v>
      </c>
      <c r="BQ334" s="16">
        <f>IF(AY334="R", $CA334, IF(OR(AY334="P", AY334="T", AY334="N"), 0, IF($C334="DM", $T334, IF(OR(AY334="Y", AY334="IR"),$AM334,IF(AY334="C", IF($BI334="Y", IF($AF334="N/A", $Q334, $AF334), IF($AG334="N/A", $T334,$AG334)))))))</f>
        <v>1</v>
      </c>
      <c r="BR334" s="16">
        <f>IF(AZ334="R", $CA334, IF(OR(AZ334="P", AZ334="T", AZ334="N"), 0, IF($C334="DM", $T334, IF(OR(AZ334="Y", AZ334="IR"),$AM334,IF(AZ334="C", IF($BI334="Y", IF($AF334="N/A", $Q334, $AF334), IF($AG334="N/A", $T334,$AG334)))))))</f>
        <v>1</v>
      </c>
      <c r="BS334" s="16">
        <f>IF(BA334="R", $CA334, IF(OR(BA334="P", BA334="T", BA334="N"), 0, IF($C334="DM", $T334, IF(OR(BA334="Y", BA334="IR"),$AM334,IF(BA334="C", IF($BI334="Y", IF($AF334="N/A", $Q334, $AF334), IF($AG334="N/A", $T334,$AG334)))))))</f>
        <v>1</v>
      </c>
      <c r="BT334" s="16">
        <f>IF(BB334="R", $CA334, IF(OR(BB334="P", BB334="T", BB334="N"), 0, IF($C334="DM", $T334, IF(OR(BB334="Y", BB334="IR"),$AM334,IF(BB334="C", IF($BI334="Y", IF($BA334="C", IF($AF334="N/A", $Q334, $AF334), IF($AF334="N/A", $T334, $AM334)), IF($AG334="N/A", $T334,$AG334)))))))</f>
        <v>1</v>
      </c>
      <c r="BU334" s="16">
        <f>IF(BC334="R", $CA334, IF(OR(BC334="P", BC334="T", BC334="N"), 0, IF($C334="DM", $T334, IF(OR(BC334="Y", BC334="IR"),$AM334,IF(BC334="C", IF($BI334="Y", IF($BA334="C", IF($AF334="N/A", $Q334, $AF334), IF($AF334="N/A", $T334, $AM334)), IF($AG334="N/A", $T334,$AG334)))))))</f>
        <v>1</v>
      </c>
      <c r="BV334" s="16">
        <f>IF(BD334="R", $CA334, IF(OR(BD334="P", BD334="T", BD334="N"), 0, IF($C334="DM", $T334, IF(OR(BD334="Y", BD334="IR"),$AM334,IF(BD334="C", IF($BI334="Y", IF($BA334="C", IF($AF334="N/A", $Q334, $AF334), IF($AF334="N/A", $T334, $AM334)), IF($AG334="N/A", $T334,$AG334)))))))</f>
        <v>1</v>
      </c>
      <c r="BW334" s="16">
        <f>IF(BE334="R", $CA334, IF(OR(BE334="P", BE334="T", BE334="N"), 0, IF($C334="DM", $T334, IF(OR(BE334="Y", BE334="IR"),$AM334,IF(BE334="C", IF($BI334="Y", IF($BA334="C", IF($AF334="N/A", $Q334, $AF334), IF($AF334="N/A", $T334, $AM334)), IF($AG334="N/A", $T334,$AG334)))))))</f>
        <v>1</v>
      </c>
      <c r="BX334" s="16">
        <f>IF(BF334="R", $CA334, IF(OR(BF334="P", BF334="T", BF334="N"), 0, IF($C334="DM", $T334, IF(OR(BF334="Y", BF334="IR"),$AM334,IF(BF334="C", IF($BI334="Y", IF($BA334="C", IF($AF334="N/A", $Q334, $AF334), IF($AF334="N/A", $T334, $AM334)), IF($AG334="N/A", $T334,$AG334)))))))</f>
        <v>1</v>
      </c>
      <c r="BY334" s="16">
        <f>IF(BG334="R", $CA334, IF(OR(BG334="P", BG334="T", BG334="N"), 0, IF($C334="DM", $T334, IF(OR(BG334="Y", BG334="IR"),$AM334,IF(BG334="C", IF($BI334="Y", IF($BA334="C", IF($AF334="N/A", $Q334, $AF334), IF($AF334="N/A", $T334, $AM334)), IF($AG334="N/A", $T334,$AG334)))))))</f>
        <v>1</v>
      </c>
      <c r="BZ334" s="16">
        <f>IF(BH334="R", $CA334, IF(OR(BH334="P", BH334="T", BH334="N"), 0, IF($C334="DM", $T334, IF(OR(BH334="Y", BH334="IR"),$AM334,IF(BH334="C", IF($BI334="Y", IF($BA334="C", IF($AF334="N/A", $Q334, $AF334), IF($AF334="N/A", $T334, $AM334)), IF($AG334="N/A", $T334,$AG334)))))))</f>
        <v>1</v>
      </c>
      <c r="CA334" s="15" t="s">
        <v>75</v>
      </c>
      <c r="CB334" s="16">
        <f>BZ334</f>
        <v>1</v>
      </c>
      <c r="CC334" s="15" t="str">
        <f>IF(OR($BH334="T", $BH334="R"), 0, IF($BH334="C", IF($BI334="Y", IF($BA334="C", 0, IF(AF334="N/A", Q334-T334, AF334-AG334)), IF($AF334="N/A", U334, AH334)), AN334))</f>
        <v>N/A</v>
      </c>
      <c r="CD334" s="15" t="str">
        <f>IF(OR($BH334="T", $BH334="R"), 0, IF($BH334="C", IF($BI334="Y", 0, IF($AF334="N/A", V334, AI334)), AO334))</f>
        <v>N/A</v>
      </c>
      <c r="CE334" s="15" t="str">
        <f>IF(OR($BH334="T", $BH334="R"), 0, IF($BH334="C", IF($BI334="Y", 0, IF($AF334="N/A", W334, AJ334)), AP334))</f>
        <v>N/A</v>
      </c>
      <c r="CF334" s="15" t="str">
        <f>IF(OR($BH334="T", $BH334="R"), 0, IF($BH334="C", IF($BI334="Y", 0, IF($AF334="N/A", X334, AK334)), AQ334))</f>
        <v>N/A</v>
      </c>
      <c r="CG334" t="str">
        <f>IF(AC334="N/A", "S:"&amp;L334&amp;" G:"&amp;M334&amp;" GR:"&amp;Q334, IF(AC334=0, "S:"&amp;L334&amp;" G:"&amp;M334&amp;" GR:"&amp;Q334, "S:"&amp;L334&amp;"/"&amp;AD334&amp;" G:"&amp;AE334&amp;" GR:"&amp;AF334))</f>
        <v>S:0 G:1 GR:1</v>
      </c>
    </row>
    <row r="335" spans="1:85" x14ac:dyDescent="0.25">
      <c r="A335" s="14">
        <v>4724</v>
      </c>
      <c r="B335" s="15" t="s">
        <v>2557</v>
      </c>
      <c r="C335" s="15" t="s">
        <v>69</v>
      </c>
      <c r="D335" s="15" t="s">
        <v>54</v>
      </c>
      <c r="E335" s="15">
        <f>VLOOKUP(B335, 'Rookie Year'!$A$2:$B$55679,2,FALSE)</f>
        <v>2022</v>
      </c>
      <c r="F335" s="15">
        <v>2022</v>
      </c>
      <c r="G335" s="15" t="s">
        <v>40</v>
      </c>
      <c r="H335" s="15" t="s">
        <v>2155</v>
      </c>
      <c r="I335" s="16">
        <v>10</v>
      </c>
      <c r="J335" s="15">
        <v>4</v>
      </c>
      <c r="K335" s="17">
        <f>IF(AND(G335&lt;&gt;"N",R335="N/A"), IF(I335&lt;4, 0, 0.25),IF(I335=1, IF(J335=1,0.25, 0.25), IF(I335&lt;13, 0.25, IF(I335&lt;26, 0.4, IF(I335&lt;51, 0.6, 0.75)))))</f>
        <v>0.25</v>
      </c>
      <c r="L335" s="16">
        <f>I335-M335</f>
        <v>7</v>
      </c>
      <c r="M335" s="16">
        <f>ROUNDUP(I335*K335,0)</f>
        <v>3</v>
      </c>
      <c r="N335" s="16">
        <f>M335*J335</f>
        <v>12</v>
      </c>
      <c r="O335" s="16">
        <v>9</v>
      </c>
      <c r="P335" s="16">
        <v>0</v>
      </c>
      <c r="Q335" s="16">
        <f>N335-O335-P335</f>
        <v>3</v>
      </c>
      <c r="R335" s="15" t="s">
        <v>75</v>
      </c>
      <c r="S335" s="15">
        <f>IF(R335="N/A", J335-($B$1-F335), J335-($B$1-R335))</f>
        <v>2</v>
      </c>
      <c r="T335" s="16">
        <v>3</v>
      </c>
      <c r="U335" s="16">
        <v>0</v>
      </c>
      <c r="V335" s="16" t="str">
        <f>IF($S335&lt;3, "N/A", $M335)</f>
        <v>N/A</v>
      </c>
      <c r="W335" s="16" t="str">
        <f>IF($S335&lt;4, "N/A", $M335)</f>
        <v>N/A</v>
      </c>
      <c r="X335" s="16" t="str">
        <f>IF($S335&lt;5, "N/A", $M335)</f>
        <v>N/A</v>
      </c>
      <c r="Y335" s="15" t="str">
        <f>IF(SUM(T335:X335)&lt;&gt;Q335, "CHECK", "OK")</f>
        <v>OK</v>
      </c>
      <c r="Z335" s="15" t="str">
        <f>IF(F335=$B$1, "No", IF(S335=1, "Yes", "No"))</f>
        <v>No</v>
      </c>
      <c r="AA335" s="18" t="str">
        <f>IF(C335="DM", "N/A", IF(Z335="No","N/A",VLOOKUP(B335,'Extension List'!$A$3:$R$1972,18,FALSE)))</f>
        <v>N/A</v>
      </c>
      <c r="AB335" s="15" t="str">
        <f>IF(C335="DM", "N/A", IF(Z335="No","N/A",VLOOKUP(B335,'Extension List'!$A$3:$T$1972,20,FALSE)))</f>
        <v>N/A</v>
      </c>
      <c r="AC335" s="15" t="str">
        <f>IF(AA335="N/A", "N/A", 0)</f>
        <v>N/A</v>
      </c>
      <c r="AD335" s="16" t="str">
        <f>IF(AE335="N/A", "N/A", AA335-AE335)</f>
        <v>N/A</v>
      </c>
      <c r="AE335" s="16" t="str">
        <f>IF(AA335="N/A", "N/A", IF(AC335&gt;0, IF(AA335&lt;13, ROUNDUP(0.25*AA335,0), IF(AA335&lt;26, ROUNDUP(0.4*AA335,0), IF(AA335&lt;51, ROUNDUP(0.6*AA335,0), ROUNDUP(0.75*AA335,0)))), "N/A"))</f>
        <v>N/A</v>
      </c>
      <c r="AF335" s="16" t="str">
        <f>IF(AD335="N/A","N/A", (AE335*AC335)+Q335)</f>
        <v>N/A</v>
      </c>
      <c r="AG335" s="16" t="str">
        <f>IF($AF335="N/A", "N/A", "TBC")</f>
        <v>N/A</v>
      </c>
      <c r="AH335" s="16" t="str">
        <f>IF($AF335="N/A", "N/A", "TBC")</f>
        <v>N/A</v>
      </c>
      <c r="AI335" s="16" t="str">
        <f>IF($AF335="N/A","N/A",IF(AC335&gt;1,"TBC","N/A"))</f>
        <v>N/A</v>
      </c>
      <c r="AJ335" s="16" t="str">
        <f>IF($AF335="N/A","N/A",IF(AC335&gt;2,"TBC","N/A"))</f>
        <v>N/A</v>
      </c>
      <c r="AK335" s="16" t="str">
        <f>IF($AF335="N/A","N/A",IF(AC335&gt;3,"TBC","N/A"))</f>
        <v>N/A</v>
      </c>
      <c r="AL335" s="16" t="str">
        <f>IF(AC335="N/A","N/A",IF(AC335&gt;0,IF(SUM(AG335:AK335)&lt;&gt;AF335,"CHECK","OK"),"N/A"))</f>
        <v>N/A</v>
      </c>
      <c r="AM335" s="16">
        <f>IF(AD335="N/A", L335+T335, L335+AG335)</f>
        <v>10</v>
      </c>
      <c r="AN335" s="16">
        <f>IF(AD335="N/A", IF(U335="N/A", "N/A", L335+U335), AD335+AH335)</f>
        <v>7</v>
      </c>
      <c r="AO335" s="16" t="str">
        <f>IF(AD335="N/A", IF(V335="N/A", "N/A", L335+V335), IF(AI335="N/A", "N/A", AD335+AI335))</f>
        <v>N/A</v>
      </c>
      <c r="AP335" s="16" t="str">
        <f>IF(AD335="N/A", IF(W335="N/A", "N/A", L335+W335), IF(AJ335="N/A", "N/A", AD335+AJ335))</f>
        <v>N/A</v>
      </c>
      <c r="AQ335" s="16" t="str">
        <f>IF(AD335="N/A", IF(X335="N/A", "N/A", L335+X335), IF(AK335="N/A", "N/A", AD335+AK335))</f>
        <v>N/A</v>
      </c>
      <c r="AR335" s="15" t="s">
        <v>40</v>
      </c>
      <c r="AS335" s="15" t="s">
        <v>40</v>
      </c>
      <c r="AT335" s="15" t="s">
        <v>40</v>
      </c>
      <c r="AU335" s="15" t="s">
        <v>40</v>
      </c>
      <c r="AV335" s="15" t="s">
        <v>40</v>
      </c>
      <c r="AW335" s="15" t="s">
        <v>40</v>
      </c>
      <c r="AX335" s="15" t="s">
        <v>40</v>
      </c>
      <c r="AY335" s="15" t="s">
        <v>40</v>
      </c>
      <c r="AZ335" s="15" t="s">
        <v>40</v>
      </c>
      <c r="BA335" s="15" t="s">
        <v>40</v>
      </c>
      <c r="BB335" s="15" t="s">
        <v>40</v>
      </c>
      <c r="BC335" s="15" t="s">
        <v>40</v>
      </c>
      <c r="BD335" s="15" t="s">
        <v>40</v>
      </c>
      <c r="BE335" s="15" t="s">
        <v>40</v>
      </c>
      <c r="BF335" s="15" t="s">
        <v>40</v>
      </c>
      <c r="BG335" s="15" t="s">
        <v>40</v>
      </c>
      <c r="BH335" s="15" t="s">
        <v>40</v>
      </c>
      <c r="BI335" s="15"/>
      <c r="BJ335" s="16">
        <f>IF(AR335="R", $CA335, IF(OR(AR335="P", AR335="T", AR335="N"), 0, IF($C335="DM", $T335, IF(OR(AR335="Y", AR335="IR"),$AM335,IF(AR335="C", IF($BI335="Y", IF($AF335="N/A", $Q335, $AF335), IF($AG335="N/A", $T335,$AG335)))))))</f>
        <v>10</v>
      </c>
      <c r="BK335" s="16">
        <f>IF(AS335="R", $CA335, IF(OR(AS335="P", AS335="T", AS335="N"), 0, IF($C335="DM", $T335, IF(OR(AS335="Y", AS335="IR"),$AM335,IF(AS335="C", IF($BI335="Y", IF($AF335="N/A", $Q335, $AF335), IF($AG335="N/A", $T335,$AG335)))))))</f>
        <v>10</v>
      </c>
      <c r="BL335" s="16">
        <f>IF(AT335="R", $CA335, IF(OR(AT335="P", AT335="T", AT335="N"), 0, IF($C335="DM", $T335, IF(OR(AT335="Y", AT335="IR"),$AM335,IF(AT335="C", IF($BI335="Y", IF($AF335="N/A", $Q335, $AF335), IF($AG335="N/A", $T335,$AG335)))))))</f>
        <v>10</v>
      </c>
      <c r="BM335" s="16">
        <f>IF(AU335="R", $CA335, IF(OR(AU335="P", AU335="T", AU335="N"), 0, IF($C335="DM", $T335, IF(OR(AU335="Y", AU335="IR"),$AM335,IF(AU335="C", IF($BI335="Y", IF($AF335="N/A", $Q335, $AF335), IF($AG335="N/A", $T335,$AG335)))))))</f>
        <v>10</v>
      </c>
      <c r="BN335" s="16">
        <f>IF(AV335="R", $CA335, IF(OR(AV335="P", AV335="T", AV335="N"), 0, IF($C335="DM", $T335, IF(OR(AV335="Y", AV335="IR"),$AM335,IF(AV335="C", IF($BI335="Y", IF($AF335="N/A", $Q335, $AF335), IF($AG335="N/A", $T335,$AG335)))))))</f>
        <v>10</v>
      </c>
      <c r="BO335" s="16">
        <f>IF(AW335="R", $CA335, IF(OR(AW335="P", AW335="T", AW335="N"), 0, IF($C335="DM", $T335, IF(OR(AW335="Y", AW335="IR"),$AM335,IF(AW335="C", IF($BI335="Y", IF($AF335="N/A", $Q335, $AF335), IF($AG335="N/A", $T335,$AG335)))))))</f>
        <v>10</v>
      </c>
      <c r="BP335" s="16">
        <f>IF(AX335="R", $CA335, IF(OR(AX335="P", AX335="T", AX335="N"), 0, IF($C335="DM", $T335, IF(OR(AX335="Y", AX335="IR"),$AM335,IF(AX335="C", IF($BI335="Y", IF($AF335="N/A", $Q335, $AF335), IF($AG335="N/A", $T335,$AG335)))))))</f>
        <v>10</v>
      </c>
      <c r="BQ335" s="16">
        <f>IF(AY335="R", $CA335, IF(OR(AY335="P", AY335="T", AY335="N"), 0, IF($C335="DM", $T335, IF(OR(AY335="Y", AY335="IR"),$AM335,IF(AY335="C", IF($BI335="Y", IF($AF335="N/A", $Q335, $AF335), IF($AG335="N/A", $T335,$AG335)))))))</f>
        <v>10</v>
      </c>
      <c r="BR335" s="16">
        <f>IF(AZ335="R", $CA335, IF(OR(AZ335="P", AZ335="T", AZ335="N"), 0, IF($C335="DM", $T335, IF(OR(AZ335="Y", AZ335="IR"),$AM335,IF(AZ335="C", IF($BI335="Y", IF($AF335="N/A", $Q335, $AF335), IF($AG335="N/A", $T335,$AG335)))))))</f>
        <v>10</v>
      </c>
      <c r="BS335" s="16">
        <f>IF(BA335="R", $CA335, IF(OR(BA335="P", BA335="T", BA335="N"), 0, IF($C335="DM", $T335, IF(OR(BA335="Y", BA335="IR"),$AM335,IF(BA335="C", IF($BI335="Y", IF($AF335="N/A", $Q335, $AF335), IF($AG335="N/A", $T335,$AG335)))))))</f>
        <v>10</v>
      </c>
      <c r="BT335" s="16">
        <f>IF(BB335="R", $CA335, IF(OR(BB335="P", BB335="T", BB335="N"), 0, IF($C335="DM", $T335, IF(OR(BB335="Y", BB335="IR"),$AM335,IF(BB335="C", IF($BI335="Y", IF($BA335="C", IF($AF335="N/A", $Q335, $AF335), IF($AF335="N/A", $T335, $AM335)), IF($AG335="N/A", $T335,$AG335)))))))</f>
        <v>10</v>
      </c>
      <c r="BU335" s="16">
        <f>IF(BC335="R", $CA335, IF(OR(BC335="P", BC335="T", BC335="N"), 0, IF($C335="DM", $T335, IF(OR(BC335="Y", BC335="IR"),$AM335,IF(BC335="C", IF($BI335="Y", IF($BA335="C", IF($AF335="N/A", $Q335, $AF335), IF($AF335="N/A", $T335, $AM335)), IF($AG335="N/A", $T335,$AG335)))))))</f>
        <v>10</v>
      </c>
      <c r="BV335" s="16">
        <f>IF(BD335="R", $CA335, IF(OR(BD335="P", BD335="T", BD335="N"), 0, IF($C335="DM", $T335, IF(OR(BD335="Y", BD335="IR"),$AM335,IF(BD335="C", IF($BI335="Y", IF($BA335="C", IF($AF335="N/A", $Q335, $AF335), IF($AF335="N/A", $T335, $AM335)), IF($AG335="N/A", $T335,$AG335)))))))</f>
        <v>10</v>
      </c>
      <c r="BW335" s="16">
        <f>IF(BE335="R", $CA335, IF(OR(BE335="P", BE335="T", BE335="N"), 0, IF($C335="DM", $T335, IF(OR(BE335="Y", BE335="IR"),$AM335,IF(BE335="C", IF($BI335="Y", IF($BA335="C", IF($AF335="N/A", $Q335, $AF335), IF($AF335="N/A", $T335, $AM335)), IF($AG335="N/A", $T335,$AG335)))))))</f>
        <v>10</v>
      </c>
      <c r="BX335" s="16">
        <f>IF(BF335="R", $CA335, IF(OR(BF335="P", BF335="T", BF335="N"), 0, IF($C335="DM", $T335, IF(OR(BF335="Y", BF335="IR"),$AM335,IF(BF335="C", IF($BI335="Y", IF($BA335="C", IF($AF335="N/A", $Q335, $AF335), IF($AF335="N/A", $T335, $AM335)), IF($AG335="N/A", $T335,$AG335)))))))</f>
        <v>10</v>
      </c>
      <c r="BY335" s="16">
        <f>IF(BG335="R", $CA335, IF(OR(BG335="P", BG335="T", BG335="N"), 0, IF($C335="DM", $T335, IF(OR(BG335="Y", BG335="IR"),$AM335,IF(BG335="C", IF($BI335="Y", IF($BA335="C", IF($AF335="N/A", $Q335, $AF335), IF($AF335="N/A", $T335, $AM335)), IF($AG335="N/A", $T335,$AG335)))))))</f>
        <v>10</v>
      </c>
      <c r="BZ335" s="16">
        <f>IF(BH335="R", $CA335, IF(OR(BH335="P", BH335="T", BH335="N"), 0, IF($C335="DM", $T335, IF(OR(BH335="Y", BH335="IR"),$AM335,IF(BH335="C", IF($BI335="Y", IF($BA335="C", IF($AF335="N/A", $Q335, $AF335), IF($AF335="N/A", $T335, $AM335)), IF($AG335="N/A", $T335,$AG335)))))))</f>
        <v>10</v>
      </c>
      <c r="CA335" s="15" t="s">
        <v>75</v>
      </c>
      <c r="CB335" s="16">
        <f>BZ335</f>
        <v>10</v>
      </c>
      <c r="CC335" s="15">
        <f>IF(OR($BH335="T", $BH335="R"), 0, IF($BH335="C", IF($BI335="Y", IF($BA335="C", 0, IF(AF335="N/A", Q335-T335, AF335-AG335)), IF($AF335="N/A", U335, AH335)), AN335))</f>
        <v>7</v>
      </c>
      <c r="CD335" s="15" t="str">
        <f>IF(OR($BH335="T", $BH335="R"), 0, IF($BH335="C", IF($BI335="Y", 0, IF($AF335="N/A", V335, AI335)), AO335))</f>
        <v>N/A</v>
      </c>
      <c r="CE335" s="15" t="str">
        <f>IF(OR($BH335="T", $BH335="R"), 0, IF($BH335="C", IF($BI335="Y", 0, IF($AF335="N/A", W335, AJ335)), AP335))</f>
        <v>N/A</v>
      </c>
      <c r="CF335" s="15" t="str">
        <f>IF(OR($BH335="T", $BH335="R"), 0, IF($BH335="C", IF($BI335="Y", 0, IF($AF335="N/A", X335, AK335)), AQ335))</f>
        <v>N/A</v>
      </c>
      <c r="CG335" t="str">
        <f>IF(AC335="N/A", "S:"&amp;L335&amp;" G:"&amp;M335&amp;" GR:"&amp;Q335, IF(AC335=0, "S:"&amp;L335&amp;" G:"&amp;M335&amp;" GR:"&amp;Q335, "S:"&amp;L335&amp;"/"&amp;AD335&amp;" G:"&amp;AE335&amp;" GR:"&amp;AF335))</f>
        <v>S:7 G:3 GR:3</v>
      </c>
    </row>
    <row r="336" spans="1:85" x14ac:dyDescent="0.25">
      <c r="A336" s="14">
        <v>5171</v>
      </c>
      <c r="B336" s="15" t="s">
        <v>2766</v>
      </c>
      <c r="C336" s="15" t="s">
        <v>69</v>
      </c>
      <c r="D336" s="15" t="s">
        <v>54</v>
      </c>
      <c r="E336" s="15">
        <f>VLOOKUP(B336, 'Rookie Year'!$A$2:$B$55679,2,FALSE)</f>
        <v>2023</v>
      </c>
      <c r="F336" s="15">
        <v>2023</v>
      </c>
      <c r="G336" s="15" t="s">
        <v>40</v>
      </c>
      <c r="H336" s="15" t="s">
        <v>2167</v>
      </c>
      <c r="I336" s="16">
        <v>6</v>
      </c>
      <c r="J336" s="15">
        <v>4</v>
      </c>
      <c r="K336" s="17">
        <f>IF(AND(G336&lt;&gt;"N",R336="N/A"), IF(I336&lt;4, 0, 0.25),IF(I336=1, IF(J336=1,0.25, 0.25), IF(I336&lt;13, 0.25, IF(I336&lt;26, 0.4, IF(I336&lt;51, 0.6, 0.75)))))</f>
        <v>0.25</v>
      </c>
      <c r="L336" s="16">
        <f>I336-M336</f>
        <v>4</v>
      </c>
      <c r="M336" s="16">
        <f>ROUNDUP(I336*K336,0)</f>
        <v>2</v>
      </c>
      <c r="N336" s="16">
        <f>M336*J336</f>
        <v>8</v>
      </c>
      <c r="O336" s="16">
        <v>8</v>
      </c>
      <c r="P336" s="16">
        <v>0</v>
      </c>
      <c r="Q336" s="16">
        <f>N336-O336-P336</f>
        <v>0</v>
      </c>
      <c r="R336" s="15" t="s">
        <v>75</v>
      </c>
      <c r="S336" s="15">
        <f>IF(R336="N/A", J336-($B$1-F336), J336-($B$1-R336))</f>
        <v>3</v>
      </c>
      <c r="T336" s="16">
        <v>0</v>
      </c>
      <c r="U336" s="16">
        <v>0</v>
      </c>
      <c r="V336" s="16">
        <v>0</v>
      </c>
      <c r="W336" s="16" t="str">
        <f>IF($S336&lt;4, "N/A", $M336)</f>
        <v>N/A</v>
      </c>
      <c r="X336" s="16" t="str">
        <f>IF($S336&lt;5, "N/A", $M336)</f>
        <v>N/A</v>
      </c>
      <c r="Y336" s="15" t="str">
        <f>IF(SUM(T336:X336)&lt;&gt;Q336, "CHECK", "OK")</f>
        <v>OK</v>
      </c>
      <c r="Z336" s="15" t="str">
        <f>IF(F336=$B$1, "No", IF(S336=1, "Yes", "No"))</f>
        <v>No</v>
      </c>
      <c r="AA336" s="18" t="str">
        <f>IF(C336="DM", "N/A", IF(Z336="No","N/A",VLOOKUP(B336,'Extension List'!$A$3:$R$1972,18,FALSE)))</f>
        <v>N/A</v>
      </c>
      <c r="AB336" s="15" t="str">
        <f>IF(C336="DM", "N/A", IF(Z336="No","N/A",VLOOKUP(B336,'Extension List'!$A$3:$T$1972,20,FALSE)))</f>
        <v>N/A</v>
      </c>
      <c r="AC336" s="15" t="str">
        <f>IF(AA336="N/A", "N/A", 0)</f>
        <v>N/A</v>
      </c>
      <c r="AD336" s="16" t="str">
        <f>IF(AE336="N/A", "N/A", AA336-AE336)</f>
        <v>N/A</v>
      </c>
      <c r="AE336" s="16" t="str">
        <f>IF(AA336="N/A", "N/A", IF(AC336&gt;0, IF(AA336&lt;13, ROUNDUP(0.25*AA336,0), IF(AA336&lt;26, ROUNDUP(0.4*AA336,0), IF(AA336&lt;51, ROUNDUP(0.6*AA336,0), ROUNDUP(0.75*AA336,0)))), "N/A"))</f>
        <v>N/A</v>
      </c>
      <c r="AF336" s="16" t="str">
        <f>IF(AD336="N/A","N/A", (AE336*AC336)+Q336)</f>
        <v>N/A</v>
      </c>
      <c r="AG336" s="16" t="str">
        <f>IF($AF336="N/A", "N/A", "TBC")</f>
        <v>N/A</v>
      </c>
      <c r="AH336" s="16" t="str">
        <f>IF($AF336="N/A", "N/A", "TBC")</f>
        <v>N/A</v>
      </c>
      <c r="AI336" s="16" t="str">
        <f>IF($AF336="N/A","N/A",IF(AC336&gt;1,"TBC","N/A"))</f>
        <v>N/A</v>
      </c>
      <c r="AJ336" s="16" t="str">
        <f>IF($AF336="N/A","N/A",IF(AC336&gt;2,"TBC","N/A"))</f>
        <v>N/A</v>
      </c>
      <c r="AK336" s="16" t="str">
        <f>IF($AF336="N/A","N/A",IF(AC336&gt;3,"TBC","N/A"))</f>
        <v>N/A</v>
      </c>
      <c r="AL336" s="16" t="str">
        <f>IF(AC336="N/A","N/A",IF(AC336&gt;0,IF(SUM(AG336:AK336)&lt;&gt;AF336,"CHECK","OK"),"N/A"))</f>
        <v>N/A</v>
      </c>
      <c r="AM336" s="16">
        <f>IF(AD336="N/A", L336+T336, L336+AG336)</f>
        <v>4</v>
      </c>
      <c r="AN336" s="16">
        <f>IF(AD336="N/A", IF(U336="N/A", "N/A", L336+U336), AD336+AH336)</f>
        <v>4</v>
      </c>
      <c r="AO336" s="16">
        <f>IF(AD336="N/A", IF(V336="N/A", "N/A", L336+V336), IF(AI336="N/A", "N/A", AD336+AI336))</f>
        <v>4</v>
      </c>
      <c r="AP336" s="16" t="str">
        <f>IF(AD336="N/A", IF(W336="N/A", "N/A", L336+W336), IF(AJ336="N/A", "N/A", AD336+AJ336))</f>
        <v>N/A</v>
      </c>
      <c r="AQ336" s="16" t="str">
        <f>IF(AD336="N/A", IF(X336="N/A", "N/A", L336+X336), IF(AK336="N/A", "N/A", AD336+AK336))</f>
        <v>N/A</v>
      </c>
      <c r="AR336" s="15" t="s">
        <v>66</v>
      </c>
      <c r="AS336" s="15" t="s">
        <v>66</v>
      </c>
      <c r="AT336" s="15" t="s">
        <v>66</v>
      </c>
      <c r="AU336" s="15" t="s">
        <v>66</v>
      </c>
      <c r="AV336" s="15" t="s">
        <v>66</v>
      </c>
      <c r="AW336" s="15" t="s">
        <v>66</v>
      </c>
      <c r="AX336" s="15" t="s">
        <v>66</v>
      </c>
      <c r="AY336" s="15" t="s">
        <v>66</v>
      </c>
      <c r="AZ336" s="15" t="s">
        <v>66</v>
      </c>
      <c r="BA336" s="15" t="s">
        <v>66</v>
      </c>
      <c r="BB336" s="15" t="s">
        <v>66</v>
      </c>
      <c r="BC336" s="15" t="s">
        <v>66</v>
      </c>
      <c r="BD336" s="15" t="s">
        <v>66</v>
      </c>
      <c r="BE336" s="15" t="s">
        <v>66</v>
      </c>
      <c r="BF336" s="15" t="s">
        <v>66</v>
      </c>
      <c r="BG336" s="15" t="s">
        <v>66</v>
      </c>
      <c r="BH336" s="15" t="s">
        <v>66</v>
      </c>
      <c r="BI336" s="15"/>
      <c r="BJ336" s="16">
        <f>IF(AR336="R", $CA336, IF(OR(AR336="P", AR336="T", AR336="N"), 0, IF($C336="DM", $T336, IF(OR(AR336="Y", AR336="IR"),$AM336,IF(AR336="C", IF($BI336="Y", IF($AF336="N/A", $Q336, $AF336), IF($AG336="N/A", $T336,$AG336)))))))</f>
        <v>0</v>
      </c>
      <c r="BK336" s="16">
        <f>IF(AS336="R", $CA336, IF(OR(AS336="P", AS336="T", AS336="N"), 0, IF($C336="DM", $T336, IF(OR(AS336="Y", AS336="IR"),$AM336,IF(AS336="C", IF($BI336="Y", IF($AF336="N/A", $Q336, $AF336), IF($AG336="N/A", $T336,$AG336)))))))</f>
        <v>0</v>
      </c>
      <c r="BL336" s="16">
        <f>IF(AT336="R", $CA336, IF(OR(AT336="P", AT336="T", AT336="N"), 0, IF($C336="DM", $T336, IF(OR(AT336="Y", AT336="IR"),$AM336,IF(AT336="C", IF($BI336="Y", IF($AF336="N/A", $Q336, $AF336), IF($AG336="N/A", $T336,$AG336)))))))</f>
        <v>0</v>
      </c>
      <c r="BM336" s="16">
        <f>IF(AU336="R", $CA336, IF(OR(AU336="P", AU336="T", AU336="N"), 0, IF($C336="DM", $T336, IF(OR(AU336="Y", AU336="IR"),$AM336,IF(AU336="C", IF($BI336="Y", IF($AF336="N/A", $Q336, $AF336), IF($AG336="N/A", $T336,$AG336)))))))</f>
        <v>0</v>
      </c>
      <c r="BN336" s="16">
        <f>IF(AV336="R", $CA336, IF(OR(AV336="P", AV336="T", AV336="N"), 0, IF($C336="DM", $T336, IF(OR(AV336="Y", AV336="IR"),$AM336,IF(AV336="C", IF($BI336="Y", IF($AF336="N/A", $Q336, $AF336), IF($AG336="N/A", $T336,$AG336)))))))</f>
        <v>0</v>
      </c>
      <c r="BO336" s="16">
        <f>IF(AW336="R", $CA336, IF(OR(AW336="P", AW336="T", AW336="N"), 0, IF($C336="DM", $T336, IF(OR(AW336="Y", AW336="IR"),$AM336,IF(AW336="C", IF($BI336="Y", IF($AF336="N/A", $Q336, $AF336), IF($AG336="N/A", $T336,$AG336)))))))</f>
        <v>0</v>
      </c>
      <c r="BP336" s="16">
        <f>IF(AX336="R", $CA336, IF(OR(AX336="P", AX336="T", AX336="N"), 0, IF($C336="DM", $T336, IF(OR(AX336="Y", AX336="IR"),$AM336,IF(AX336="C", IF($BI336="Y", IF($AF336="N/A", $Q336, $AF336), IF($AG336="N/A", $T336,$AG336)))))))</f>
        <v>0</v>
      </c>
      <c r="BQ336" s="16">
        <f>IF(AY336="R", $CA336, IF(OR(AY336="P", AY336="T", AY336="N"), 0, IF($C336="DM", $T336, IF(OR(AY336="Y", AY336="IR"),$AM336,IF(AY336="C", IF($BI336="Y", IF($AF336="N/A", $Q336, $AF336), IF($AG336="N/A", $T336,$AG336)))))))</f>
        <v>0</v>
      </c>
      <c r="BR336" s="16">
        <f>IF(AZ336="R", $CA336, IF(OR(AZ336="P", AZ336="T", AZ336="N"), 0, IF($C336="DM", $T336, IF(OR(AZ336="Y", AZ336="IR"),$AM336,IF(AZ336="C", IF($BI336="Y", IF($AF336="N/A", $Q336, $AF336), IF($AG336="N/A", $T336,$AG336)))))))</f>
        <v>0</v>
      </c>
      <c r="BS336" s="16">
        <f>IF(BA336="R", $CA336, IF(OR(BA336="P", BA336="T", BA336="N"), 0, IF($C336="DM", $T336, IF(OR(BA336="Y", BA336="IR"),$AM336,IF(BA336="C", IF($BI336="Y", IF($AF336="N/A", $Q336, $AF336), IF($AG336="N/A", $T336,$AG336)))))))</f>
        <v>0</v>
      </c>
      <c r="BT336" s="16">
        <f>IF(BB336="R", $CA336, IF(OR(BB336="P", BB336="T", BB336="N"), 0, IF($C336="DM", $T336, IF(OR(BB336="Y", BB336="IR"),$AM336,IF(BB336="C", IF($BI336="Y", IF($BA336="C", IF($AF336="N/A", $Q336, $AF336), IF($AF336="N/A", $T336, $AM336)), IF($AG336="N/A", $T336,$AG336)))))))</f>
        <v>0</v>
      </c>
      <c r="BU336" s="16">
        <f>IF(BC336="R", $CA336, IF(OR(BC336="P", BC336="T", BC336="N"), 0, IF($C336="DM", $T336, IF(OR(BC336="Y", BC336="IR"),$AM336,IF(BC336="C", IF($BI336="Y", IF($BA336="C", IF($AF336="N/A", $Q336, $AF336), IF($AF336="N/A", $T336, $AM336)), IF($AG336="N/A", $T336,$AG336)))))))</f>
        <v>0</v>
      </c>
      <c r="BV336" s="16">
        <f>IF(BD336="R", $CA336, IF(OR(BD336="P", BD336="T", BD336="N"), 0, IF($C336="DM", $T336, IF(OR(BD336="Y", BD336="IR"),$AM336,IF(BD336="C", IF($BI336="Y", IF($BA336="C", IF($AF336="N/A", $Q336, $AF336), IF($AF336="N/A", $T336, $AM336)), IF($AG336="N/A", $T336,$AG336)))))))</f>
        <v>0</v>
      </c>
      <c r="BW336" s="16">
        <f>IF(BE336="R", $CA336, IF(OR(BE336="P", BE336="T", BE336="N"), 0, IF($C336="DM", $T336, IF(OR(BE336="Y", BE336="IR"),$AM336,IF(BE336="C", IF($BI336="Y", IF($BA336="C", IF($AF336="N/A", $Q336, $AF336), IF($AF336="N/A", $T336, $AM336)), IF($AG336="N/A", $T336,$AG336)))))))</f>
        <v>0</v>
      </c>
      <c r="BX336" s="16">
        <f>IF(BF336="R", $CA336, IF(OR(BF336="P", BF336="T", BF336="N"), 0, IF($C336="DM", $T336, IF(OR(BF336="Y", BF336="IR"),$AM336,IF(BF336="C", IF($BI336="Y", IF($BA336="C", IF($AF336="N/A", $Q336, $AF336), IF($AF336="N/A", $T336, $AM336)), IF($AG336="N/A", $T336,$AG336)))))))</f>
        <v>0</v>
      </c>
      <c r="BY336" s="16">
        <f>IF(BG336="R", $CA336, IF(OR(BG336="P", BG336="T", BG336="N"), 0, IF($C336="DM", $T336, IF(OR(BG336="Y", BG336="IR"),$AM336,IF(BG336="C", IF($BI336="Y", IF($BA336="C", IF($AF336="N/A", $Q336, $AF336), IF($AF336="N/A", $T336, $AM336)), IF($AG336="N/A", $T336,$AG336)))))))</f>
        <v>0</v>
      </c>
      <c r="BZ336" s="16">
        <f>IF(BH336="R", $CA336, IF(OR(BH336="P", BH336="T", BH336="N"), 0, IF($C336="DM", $T336, IF(OR(BH336="Y", BH336="IR"),$AM336,IF(BH336="C", IF($BI336="Y", IF($BA336="C", IF($AF336="N/A", $Q336, $AF336), IF($AF336="N/A", $T336, $AM336)), IF($AG336="N/A", $T336,$AG336)))))))</f>
        <v>0</v>
      </c>
      <c r="CA336" s="15" t="s">
        <v>75</v>
      </c>
      <c r="CB336" s="16">
        <f>BZ336</f>
        <v>0</v>
      </c>
      <c r="CC336" s="15">
        <f>IF(OR($BH336="T", $BH336="R"), 0, IF($BH336="C", IF($BI336="Y", IF($BA336="C", 0, IF(AF336="N/A", Q336-T336, AF336-AG336)), IF($AF336="N/A", U336, AH336)), AN336))</f>
        <v>4</v>
      </c>
      <c r="CD336" s="15">
        <f>IF(OR($BH336="T", $BH336="R"), 0, IF($BH336="C", IF($BI336="Y", 0, IF($AF336="N/A", V336, AI336)), AO336))</f>
        <v>4</v>
      </c>
      <c r="CE336" s="15" t="str">
        <f>IF(OR($BH336="T", $BH336="R"), 0, IF($BH336="C", IF($BI336="Y", 0, IF($AF336="N/A", W336, AJ336)), AP336))</f>
        <v>N/A</v>
      </c>
      <c r="CF336" s="15" t="str">
        <f>IF(OR($BH336="T", $BH336="R"), 0, IF($BH336="C", IF($BI336="Y", 0, IF($AF336="N/A", X336, AK336)), AQ336))</f>
        <v>N/A</v>
      </c>
      <c r="CG336" t="str">
        <f>IF(AC336="N/A", "S:"&amp;L336&amp;" G:"&amp;M336&amp;" GR:"&amp;Q336, IF(AC336=0, "S:"&amp;L336&amp;" G:"&amp;M336&amp;" GR:"&amp;Q336, "S:"&amp;L336&amp;"/"&amp;AD336&amp;" G:"&amp;AE336&amp;" GR:"&amp;AF336))</f>
        <v>S:4 G:2 GR:0</v>
      </c>
    </row>
    <row r="337" spans="1:85" x14ac:dyDescent="0.25">
      <c r="A337" s="14">
        <v>4722</v>
      </c>
      <c r="B337" s="15" t="s">
        <v>2555</v>
      </c>
      <c r="C337" s="15" t="s">
        <v>69</v>
      </c>
      <c r="D337" s="15" t="s">
        <v>54</v>
      </c>
      <c r="E337" s="15">
        <f>VLOOKUP(B337, 'Rookie Year'!$A$2:$B$55679,2,FALSE)</f>
        <v>2022</v>
      </c>
      <c r="F337" s="15">
        <v>2022</v>
      </c>
      <c r="G337" s="15" t="s">
        <v>40</v>
      </c>
      <c r="H337" s="15" t="s">
        <v>2153</v>
      </c>
      <c r="I337" s="16">
        <v>11</v>
      </c>
      <c r="J337" s="15">
        <v>4</v>
      </c>
      <c r="K337" s="17">
        <f>IF(AND(G337&lt;&gt;"N",R337="N/A"), IF(I337&lt;4, 0, 0.25),IF(I337=1, IF(J337=1,0.25, 0.25), IF(I337&lt;13, 0.25, IF(I337&lt;26, 0.4, IF(I337&lt;51, 0.6, 0.75)))))</f>
        <v>0.25</v>
      </c>
      <c r="L337" s="16">
        <f>I337-M337</f>
        <v>8</v>
      </c>
      <c r="M337" s="16">
        <f>ROUNDUP(I337*K337,0)</f>
        <v>3</v>
      </c>
      <c r="N337" s="16">
        <f>M337*J337</f>
        <v>12</v>
      </c>
      <c r="O337" s="16">
        <v>9</v>
      </c>
      <c r="P337" s="16">
        <v>0</v>
      </c>
      <c r="Q337" s="16">
        <f>N337-O337-P337</f>
        <v>3</v>
      </c>
      <c r="R337" s="15" t="s">
        <v>75</v>
      </c>
      <c r="S337" s="15">
        <f>IF(R337="N/A", J337-($B$1-F337), J337-($B$1-R337))</f>
        <v>2</v>
      </c>
      <c r="T337" s="16">
        <v>3</v>
      </c>
      <c r="U337" s="16">
        <v>0</v>
      </c>
      <c r="V337" s="16" t="str">
        <f>IF($S337&lt;3, "N/A", $M337)</f>
        <v>N/A</v>
      </c>
      <c r="W337" s="16" t="str">
        <f>IF($S337&lt;4, "N/A", $M337)</f>
        <v>N/A</v>
      </c>
      <c r="X337" s="16" t="str">
        <f>IF($S337&lt;5, "N/A", $M337)</f>
        <v>N/A</v>
      </c>
      <c r="Y337" s="15" t="str">
        <f>IF(SUM(T337:X337)&lt;&gt;Q337, "CHECK", "OK")</f>
        <v>OK</v>
      </c>
      <c r="Z337" s="15" t="str">
        <f>IF(F337=$B$1, "No", IF(S337=1, "Yes", "No"))</f>
        <v>No</v>
      </c>
      <c r="AA337" s="18" t="str">
        <f>IF(C337="DM", "N/A", IF(Z337="No","N/A",VLOOKUP(B337,'Extension List'!$A$3:$R$1972,18,FALSE)))</f>
        <v>N/A</v>
      </c>
      <c r="AB337" s="15" t="str">
        <f>IF(C337="DM", "N/A", IF(Z337="No","N/A",VLOOKUP(B337,'Extension List'!$A$3:$T$1972,20,FALSE)))</f>
        <v>N/A</v>
      </c>
      <c r="AC337" s="15" t="str">
        <f>IF(AA337="N/A", "N/A", 0)</f>
        <v>N/A</v>
      </c>
      <c r="AD337" s="16" t="str">
        <f>IF(AE337="N/A", "N/A", AA337-AE337)</f>
        <v>N/A</v>
      </c>
      <c r="AE337" s="16" t="str">
        <f>IF(AA337="N/A", "N/A", IF(AC337&gt;0, IF(AA337&lt;13, ROUNDUP(0.25*AA337,0), IF(AA337&lt;26, ROUNDUP(0.4*AA337,0), IF(AA337&lt;51, ROUNDUP(0.6*AA337,0), ROUNDUP(0.75*AA337,0)))), "N/A"))</f>
        <v>N/A</v>
      </c>
      <c r="AF337" s="16" t="str">
        <f>IF(AD337="N/A","N/A", (AE337*AC337)+Q337)</f>
        <v>N/A</v>
      </c>
      <c r="AG337" s="16" t="str">
        <f>IF($AF337="N/A", "N/A", "TBC")</f>
        <v>N/A</v>
      </c>
      <c r="AH337" s="16" t="str">
        <f>IF($AF337="N/A", "N/A", "TBC")</f>
        <v>N/A</v>
      </c>
      <c r="AI337" s="16" t="str">
        <f>IF($AF337="N/A","N/A",IF(AC337&gt;1,"TBC","N/A"))</f>
        <v>N/A</v>
      </c>
      <c r="AJ337" s="16" t="str">
        <f>IF($AF337="N/A","N/A",IF(AC337&gt;2,"TBC","N/A"))</f>
        <v>N/A</v>
      </c>
      <c r="AK337" s="16" t="str">
        <f>IF($AF337="N/A","N/A",IF(AC337&gt;3,"TBC","N/A"))</f>
        <v>N/A</v>
      </c>
      <c r="AL337" s="16" t="str">
        <f>IF(AC337="N/A","N/A",IF(AC337&gt;0,IF(SUM(AG337:AK337)&lt;&gt;AF337,"CHECK","OK"),"N/A"))</f>
        <v>N/A</v>
      </c>
      <c r="AM337" s="16">
        <f>IF(AD337="N/A", L337+T337, L337+AG337)</f>
        <v>11</v>
      </c>
      <c r="AN337" s="16">
        <f>IF(AD337="N/A", IF(U337="N/A", "N/A", L337+U337), AD337+AH337)</f>
        <v>8</v>
      </c>
      <c r="AO337" s="16" t="str">
        <f>IF(AD337="N/A", IF(V337="N/A", "N/A", L337+V337), IF(AI337="N/A", "N/A", AD337+AI337))</f>
        <v>N/A</v>
      </c>
      <c r="AP337" s="16" t="str">
        <f>IF(AD337="N/A", IF(W337="N/A", "N/A", L337+W337), IF(AJ337="N/A", "N/A", AD337+AJ337))</f>
        <v>N/A</v>
      </c>
      <c r="AQ337" s="16" t="str">
        <f>IF(AD337="N/A", IF(X337="N/A", "N/A", L337+X337), IF(AK337="N/A", "N/A", AD337+AK337))</f>
        <v>N/A</v>
      </c>
      <c r="AR337" s="15" t="s">
        <v>40</v>
      </c>
      <c r="AS337" s="15" t="s">
        <v>40</v>
      </c>
      <c r="AT337" s="15" t="s">
        <v>40</v>
      </c>
      <c r="AU337" s="15" t="s">
        <v>40</v>
      </c>
      <c r="AV337" s="15" t="s">
        <v>40</v>
      </c>
      <c r="AW337" s="15" t="s">
        <v>40</v>
      </c>
      <c r="AX337" s="15" t="s">
        <v>40</v>
      </c>
      <c r="AY337" s="15" t="s">
        <v>40</v>
      </c>
      <c r="AZ337" s="15" t="s">
        <v>40</v>
      </c>
      <c r="BA337" s="15" t="s">
        <v>40</v>
      </c>
      <c r="BB337" s="15" t="s">
        <v>40</v>
      </c>
      <c r="BC337" s="15" t="s">
        <v>40</v>
      </c>
      <c r="BD337" s="15" t="s">
        <v>40</v>
      </c>
      <c r="BE337" s="15" t="s">
        <v>40</v>
      </c>
      <c r="BF337" s="15" t="s">
        <v>40</v>
      </c>
      <c r="BG337" s="15" t="s">
        <v>40</v>
      </c>
      <c r="BH337" s="15" t="s">
        <v>40</v>
      </c>
      <c r="BI337" s="15"/>
      <c r="BJ337" s="16">
        <f>IF(AR337="R", $CA337, IF(OR(AR337="P", AR337="T", AR337="N"), 0, IF($C337="DM", $T337, IF(OR(AR337="Y", AR337="IR"),$AM337,IF(AR337="C", IF($BI337="Y", IF($AF337="N/A", $Q337, $AF337), IF($AG337="N/A", $T337,$AG337)))))))</f>
        <v>11</v>
      </c>
      <c r="BK337" s="16">
        <f>IF(AS337="R", $CA337, IF(OR(AS337="P", AS337="T", AS337="N"), 0, IF($C337="DM", $T337, IF(OR(AS337="Y", AS337="IR"),$AM337,IF(AS337="C", IF($BI337="Y", IF($AF337="N/A", $Q337, $AF337), IF($AG337="N/A", $T337,$AG337)))))))</f>
        <v>11</v>
      </c>
      <c r="BL337" s="16">
        <f>IF(AT337="R", $CA337, IF(OR(AT337="P", AT337="T", AT337="N"), 0, IF($C337="DM", $T337, IF(OR(AT337="Y", AT337="IR"),$AM337,IF(AT337="C", IF($BI337="Y", IF($AF337="N/A", $Q337, $AF337), IF($AG337="N/A", $T337,$AG337)))))))</f>
        <v>11</v>
      </c>
      <c r="BM337" s="16">
        <f>IF(AU337="R", $CA337, IF(OR(AU337="P", AU337="T", AU337="N"), 0, IF($C337="DM", $T337, IF(OR(AU337="Y", AU337="IR"),$AM337,IF(AU337="C", IF($BI337="Y", IF($AF337="N/A", $Q337, $AF337), IF($AG337="N/A", $T337,$AG337)))))))</f>
        <v>11</v>
      </c>
      <c r="BN337" s="16">
        <f>IF(AV337="R", $CA337, IF(OR(AV337="P", AV337="T", AV337="N"), 0, IF($C337="DM", $T337, IF(OR(AV337="Y", AV337="IR"),$AM337,IF(AV337="C", IF($BI337="Y", IF($AF337="N/A", $Q337, $AF337), IF($AG337="N/A", $T337,$AG337)))))))</f>
        <v>11</v>
      </c>
      <c r="BO337" s="16">
        <f>IF(AW337="R", $CA337, IF(OR(AW337="P", AW337="T", AW337="N"), 0, IF($C337="DM", $T337, IF(OR(AW337="Y", AW337="IR"),$AM337,IF(AW337="C", IF($BI337="Y", IF($AF337="N/A", $Q337, $AF337), IF($AG337="N/A", $T337,$AG337)))))))</f>
        <v>11</v>
      </c>
      <c r="BP337" s="16">
        <f>IF(AX337="R", $CA337, IF(OR(AX337="P", AX337="T", AX337="N"), 0, IF($C337="DM", $T337, IF(OR(AX337="Y", AX337="IR"),$AM337,IF(AX337="C", IF($BI337="Y", IF($AF337="N/A", $Q337, $AF337), IF($AG337="N/A", $T337,$AG337)))))))</f>
        <v>11</v>
      </c>
      <c r="BQ337" s="16">
        <f>IF(AY337="R", $CA337, IF(OR(AY337="P", AY337="T", AY337="N"), 0, IF($C337="DM", $T337, IF(OR(AY337="Y", AY337="IR"),$AM337,IF(AY337="C", IF($BI337="Y", IF($AF337="N/A", $Q337, $AF337), IF($AG337="N/A", $T337,$AG337)))))))</f>
        <v>11</v>
      </c>
      <c r="BR337" s="16">
        <f>IF(AZ337="R", $CA337, IF(OR(AZ337="P", AZ337="T", AZ337="N"), 0, IF($C337="DM", $T337, IF(OR(AZ337="Y", AZ337="IR"),$AM337,IF(AZ337="C", IF($BI337="Y", IF($AF337="N/A", $Q337, $AF337), IF($AG337="N/A", $T337,$AG337)))))))</f>
        <v>11</v>
      </c>
      <c r="BS337" s="16">
        <f>IF(BA337="R", $CA337, IF(OR(BA337="P", BA337="T", BA337="N"), 0, IF($C337="DM", $T337, IF(OR(BA337="Y", BA337="IR"),$AM337,IF(BA337="C", IF($BI337="Y", IF($AF337="N/A", $Q337, $AF337), IF($AG337="N/A", $T337,$AG337)))))))</f>
        <v>11</v>
      </c>
      <c r="BT337" s="16">
        <f>IF(BB337="R", $CA337, IF(OR(BB337="P", BB337="T", BB337="N"), 0, IF($C337="DM", $T337, IF(OR(BB337="Y", BB337="IR"),$AM337,IF(BB337="C", IF($BI337="Y", IF($BA337="C", IF($AF337="N/A", $Q337, $AF337), IF($AF337="N/A", $T337, $AM337)), IF($AG337="N/A", $T337,$AG337)))))))</f>
        <v>11</v>
      </c>
      <c r="BU337" s="16">
        <f>IF(BC337="R", $CA337, IF(OR(BC337="P", BC337="T", BC337="N"), 0, IF($C337="DM", $T337, IF(OR(BC337="Y", BC337="IR"),$AM337,IF(BC337="C", IF($BI337="Y", IF($BA337="C", IF($AF337="N/A", $Q337, $AF337), IF($AF337="N/A", $T337, $AM337)), IF($AG337="N/A", $T337,$AG337)))))))</f>
        <v>11</v>
      </c>
      <c r="BV337" s="16">
        <f>IF(BD337="R", $CA337, IF(OR(BD337="P", BD337="T", BD337="N"), 0, IF($C337="DM", $T337, IF(OR(BD337="Y", BD337="IR"),$AM337,IF(BD337="C", IF($BI337="Y", IF($BA337="C", IF($AF337="N/A", $Q337, $AF337), IF($AF337="N/A", $T337, $AM337)), IF($AG337="N/A", $T337,$AG337)))))))</f>
        <v>11</v>
      </c>
      <c r="BW337" s="16">
        <f>IF(BE337="R", $CA337, IF(OR(BE337="P", BE337="T", BE337="N"), 0, IF($C337="DM", $T337, IF(OR(BE337="Y", BE337="IR"),$AM337,IF(BE337="C", IF($BI337="Y", IF($BA337="C", IF($AF337="N/A", $Q337, $AF337), IF($AF337="N/A", $T337, $AM337)), IF($AG337="N/A", $T337,$AG337)))))))</f>
        <v>11</v>
      </c>
      <c r="BX337" s="16">
        <f>IF(BF337="R", $CA337, IF(OR(BF337="P", BF337="T", BF337="N"), 0, IF($C337="DM", $T337, IF(OR(BF337="Y", BF337="IR"),$AM337,IF(BF337="C", IF($BI337="Y", IF($BA337="C", IF($AF337="N/A", $Q337, $AF337), IF($AF337="N/A", $T337, $AM337)), IF($AG337="N/A", $T337,$AG337)))))))</f>
        <v>11</v>
      </c>
      <c r="BY337" s="16">
        <f>IF(BG337="R", $CA337, IF(OR(BG337="P", BG337="T", BG337="N"), 0, IF($C337="DM", $T337, IF(OR(BG337="Y", BG337="IR"),$AM337,IF(BG337="C", IF($BI337="Y", IF($BA337="C", IF($AF337="N/A", $Q337, $AF337), IF($AF337="N/A", $T337, $AM337)), IF($AG337="N/A", $T337,$AG337)))))))</f>
        <v>11</v>
      </c>
      <c r="BZ337" s="16">
        <f>IF(BH337="R", $CA337, IF(OR(BH337="P", BH337="T", BH337="N"), 0, IF($C337="DM", $T337, IF(OR(BH337="Y", BH337="IR"),$AM337,IF(BH337="C", IF($BI337="Y", IF($BA337="C", IF($AF337="N/A", $Q337, $AF337), IF($AF337="N/A", $T337, $AM337)), IF($AG337="N/A", $T337,$AG337)))))))</f>
        <v>11</v>
      </c>
      <c r="CA337" s="15" t="s">
        <v>75</v>
      </c>
      <c r="CB337" s="16">
        <f>BZ337</f>
        <v>11</v>
      </c>
      <c r="CC337" s="15">
        <f>IF(OR($BH337="T", $BH337="R"), 0, IF($BH337="C", IF($BI337="Y", IF($BA337="C", 0, IF(AF337="N/A", Q337-T337, AF337-AG337)), IF($AF337="N/A", U337, AH337)), AN337))</f>
        <v>8</v>
      </c>
      <c r="CD337" s="15" t="str">
        <f>IF(OR($BH337="T", $BH337="R"), 0, IF($BH337="C", IF($BI337="Y", 0, IF($AF337="N/A", V337, AI337)), AO337))</f>
        <v>N/A</v>
      </c>
      <c r="CE337" s="15" t="str">
        <f>IF(OR($BH337="T", $BH337="R"), 0, IF($BH337="C", IF($BI337="Y", 0, IF($AF337="N/A", W337, AJ337)), AP337))</f>
        <v>N/A</v>
      </c>
      <c r="CF337" s="15" t="str">
        <f>IF(OR($BH337="T", $BH337="R"), 0, IF($BH337="C", IF($BI337="Y", 0, IF($AF337="N/A", X337, AK337)), AQ337))</f>
        <v>N/A</v>
      </c>
      <c r="CG337" t="str">
        <f>IF(AC337="N/A", "S:"&amp;L337&amp;" G:"&amp;M337&amp;" GR:"&amp;Q337, IF(AC337=0, "S:"&amp;L337&amp;" G:"&amp;M337&amp;" GR:"&amp;Q337, "S:"&amp;L337&amp;"/"&amp;AD337&amp;" G:"&amp;AE337&amp;" GR:"&amp;AF337))</f>
        <v>S:8 G:3 GR:3</v>
      </c>
    </row>
    <row r="338" spans="1:85" x14ac:dyDescent="0.25">
      <c r="A338" s="14">
        <v>5214</v>
      </c>
      <c r="B338" s="15" t="s">
        <v>2808</v>
      </c>
      <c r="C338" s="15" t="s">
        <v>70</v>
      </c>
      <c r="D338" s="15" t="s">
        <v>54</v>
      </c>
      <c r="E338" s="15">
        <f>VLOOKUP(B338, 'Rookie Year'!$A$2:$B$55679,2,FALSE)</f>
        <v>2023</v>
      </c>
      <c r="F338" s="15">
        <v>2023</v>
      </c>
      <c r="G338" s="15" t="s">
        <v>40</v>
      </c>
      <c r="H338" s="15" t="s">
        <v>2871</v>
      </c>
      <c r="I338" s="16">
        <v>1</v>
      </c>
      <c r="J338" s="15">
        <v>3</v>
      </c>
      <c r="K338" s="17">
        <f>IF(AND(G338&lt;&gt;"N",R338="N/A"), IF(I338&lt;4, 0, 0.25),IF(I338=1, IF(J338=1,0.25, 0.25), IF(I338&lt;13, 0.25, IF(I338&lt;26, 0.4, IF(I338&lt;51, 0.6, 0.75)))))</f>
        <v>0</v>
      </c>
      <c r="L338" s="16">
        <f>I338-M338</f>
        <v>1</v>
      </c>
      <c r="M338" s="16">
        <f>ROUNDUP(I338*K338,0)</f>
        <v>0</v>
      </c>
      <c r="N338" s="16">
        <f>M338*J338</f>
        <v>0</v>
      </c>
      <c r="O338" s="16">
        <v>0</v>
      </c>
      <c r="P338" s="16">
        <v>0</v>
      </c>
      <c r="Q338" s="16">
        <f>N338-O338-P338</f>
        <v>0</v>
      </c>
      <c r="R338" s="15" t="s">
        <v>75</v>
      </c>
      <c r="S338" s="15">
        <f>IF(R338="N/A", J338-($B$1-F338), J338-($B$1-R338))</f>
        <v>2</v>
      </c>
      <c r="T338" s="16">
        <v>0</v>
      </c>
      <c r="U338" s="16">
        <v>0</v>
      </c>
      <c r="V338" s="16" t="str">
        <f>IF($S338&lt;3, "N/A", $M338)</f>
        <v>N/A</v>
      </c>
      <c r="W338" s="16" t="str">
        <f>IF($S338&lt;4, "N/A", $M338)</f>
        <v>N/A</v>
      </c>
      <c r="X338" s="16" t="str">
        <f>IF($S338&lt;5, "N/A", $M338)</f>
        <v>N/A</v>
      </c>
      <c r="Y338" s="15" t="str">
        <f>IF(SUM(T338:X338)&lt;&gt;Q338, "CHECK", "OK")</f>
        <v>OK</v>
      </c>
      <c r="Z338" s="15" t="str">
        <f>IF(F338=$B$1, "No", IF(S338=1, "Yes", "No"))</f>
        <v>No</v>
      </c>
      <c r="AA338" s="18" t="str">
        <f>IF(C338="DM", "N/A", IF(Z338="No","N/A",VLOOKUP(B338,'Extension List'!$A$3:$R$1972,18,FALSE)))</f>
        <v>N/A</v>
      </c>
      <c r="AB338" s="15" t="str">
        <f>IF(C338="DM", "N/A", IF(Z338="No","N/A",VLOOKUP(B338,'Extension List'!$A$3:$T$1972,20,FALSE)))</f>
        <v>N/A</v>
      </c>
      <c r="AC338" s="15" t="str">
        <f>IF(AA338="N/A", "N/A", 0)</f>
        <v>N/A</v>
      </c>
      <c r="AD338" s="16" t="str">
        <f>IF(AE338="N/A", "N/A", AA338-AE338)</f>
        <v>N/A</v>
      </c>
      <c r="AE338" s="16" t="str">
        <f>IF(AA338="N/A", "N/A", IF(AC338&gt;0, IF(AA338&lt;13, ROUNDUP(0.25*AA338,0), IF(AA338&lt;26, ROUNDUP(0.4*AA338,0), IF(AA338&lt;51, ROUNDUP(0.6*AA338,0), ROUNDUP(0.75*AA338,0)))), "N/A"))</f>
        <v>N/A</v>
      </c>
      <c r="AF338" s="16" t="str">
        <f>IF(AD338="N/A","N/A", (AE338*AC338)+Q338)</f>
        <v>N/A</v>
      </c>
      <c r="AG338" s="16" t="str">
        <f>IF($AF338="N/A", "N/A", "TBC")</f>
        <v>N/A</v>
      </c>
      <c r="AH338" s="16" t="str">
        <f>IF($AF338="N/A", "N/A", "TBC")</f>
        <v>N/A</v>
      </c>
      <c r="AI338" s="16" t="str">
        <f>IF($AF338="N/A","N/A",IF(AC338&gt;1,"TBC","N/A"))</f>
        <v>N/A</v>
      </c>
      <c r="AJ338" s="16" t="str">
        <f>IF($AF338="N/A","N/A",IF(AC338&gt;2,"TBC","N/A"))</f>
        <v>N/A</v>
      </c>
      <c r="AK338" s="16" t="str">
        <f>IF($AF338="N/A","N/A",IF(AC338&gt;3,"TBC","N/A"))</f>
        <v>N/A</v>
      </c>
      <c r="AL338" s="16" t="str">
        <f>IF(AC338="N/A","N/A",IF(AC338&gt;0,IF(SUM(AG338:AK338)&lt;&gt;AF338,"CHECK","OK"),"N/A"))</f>
        <v>N/A</v>
      </c>
      <c r="AM338" s="16">
        <f>IF(AD338="N/A", L338+T338, L338+AG338)</f>
        <v>1</v>
      </c>
      <c r="AN338" s="16">
        <f>IF(AD338="N/A", IF(U338="N/A", "N/A", L338+U338), AD338+AH338)</f>
        <v>1</v>
      </c>
      <c r="AO338" s="16" t="str">
        <f>IF(AD338="N/A", IF(V338="N/A", "N/A", L338+V338), IF(AI338="N/A", "N/A", AD338+AI338))</f>
        <v>N/A</v>
      </c>
      <c r="AP338" s="16" t="str">
        <f>IF(AD338="N/A", IF(W338="N/A", "N/A", L338+W338), IF(AJ338="N/A", "N/A", AD338+AJ338))</f>
        <v>N/A</v>
      </c>
      <c r="AQ338" s="16" t="str">
        <f>IF(AD338="N/A", IF(X338="N/A", "N/A", L338+X338), IF(AK338="N/A", "N/A", AD338+AK338))</f>
        <v>N/A</v>
      </c>
      <c r="AR338" s="15" t="s">
        <v>40</v>
      </c>
      <c r="AS338" s="15" t="s">
        <v>40</v>
      </c>
      <c r="AT338" s="15" t="s">
        <v>40</v>
      </c>
      <c r="AU338" s="15" t="s">
        <v>40</v>
      </c>
      <c r="AV338" s="15" t="s">
        <v>40</v>
      </c>
      <c r="AW338" s="15" t="s">
        <v>40</v>
      </c>
      <c r="AX338" s="15" t="s">
        <v>40</v>
      </c>
      <c r="AY338" s="15" t="s">
        <v>40</v>
      </c>
      <c r="AZ338" s="15" t="s">
        <v>40</v>
      </c>
      <c r="BA338" s="15" t="s">
        <v>40</v>
      </c>
      <c r="BB338" s="15" t="s">
        <v>40</v>
      </c>
      <c r="BC338" s="15" t="s">
        <v>40</v>
      </c>
      <c r="BD338" s="15" t="s">
        <v>40</v>
      </c>
      <c r="BE338" s="15" t="s">
        <v>40</v>
      </c>
      <c r="BF338" s="15" t="s">
        <v>40</v>
      </c>
      <c r="BG338" s="15" t="s">
        <v>40</v>
      </c>
      <c r="BH338" s="15" t="s">
        <v>40</v>
      </c>
      <c r="BI338" s="15"/>
      <c r="BJ338" s="16">
        <f>IF(AR338="R", $CA338, IF(OR(AR338="P", AR338="T", AR338="N"), 0, IF($C338="DM", $T338, IF(OR(AR338="Y", AR338="IR"),$AM338,IF(AR338="C", IF($BI338="Y", IF($AF338="N/A", $Q338, $AF338), IF($AG338="N/A", $T338,$AG338)))))))</f>
        <v>1</v>
      </c>
      <c r="BK338" s="16">
        <f>IF(AS338="R", $CA338, IF(OR(AS338="P", AS338="T", AS338="N"), 0, IF($C338="DM", $T338, IF(OR(AS338="Y", AS338="IR"),$AM338,IF(AS338="C", IF($BI338="Y", IF($AF338="N/A", $Q338, $AF338), IF($AG338="N/A", $T338,$AG338)))))))</f>
        <v>1</v>
      </c>
      <c r="BL338" s="16">
        <f>IF(AT338="R", $CA338, IF(OR(AT338="P", AT338="T", AT338="N"), 0, IF($C338="DM", $T338, IF(OR(AT338="Y", AT338="IR"),$AM338,IF(AT338="C", IF($BI338="Y", IF($AF338="N/A", $Q338, $AF338), IF($AG338="N/A", $T338,$AG338)))))))</f>
        <v>1</v>
      </c>
      <c r="BM338" s="16">
        <f>IF(AU338="R", $CA338, IF(OR(AU338="P", AU338="T", AU338="N"), 0, IF($C338="DM", $T338, IF(OR(AU338="Y", AU338="IR"),$AM338,IF(AU338="C", IF($BI338="Y", IF($AF338="N/A", $Q338, $AF338), IF($AG338="N/A", $T338,$AG338)))))))</f>
        <v>1</v>
      </c>
      <c r="BN338" s="16">
        <f>IF(AV338="R", $CA338, IF(OR(AV338="P", AV338="T", AV338="N"), 0, IF($C338="DM", $T338, IF(OR(AV338="Y", AV338="IR"),$AM338,IF(AV338="C", IF($BI338="Y", IF($AF338="N/A", $Q338, $AF338), IF($AG338="N/A", $T338,$AG338)))))))</f>
        <v>1</v>
      </c>
      <c r="BO338" s="16">
        <f>IF(AW338="R", $CA338, IF(OR(AW338="P", AW338="T", AW338="N"), 0, IF($C338="DM", $T338, IF(OR(AW338="Y", AW338="IR"),$AM338,IF(AW338="C", IF($BI338="Y", IF($AF338="N/A", $Q338, $AF338), IF($AG338="N/A", $T338,$AG338)))))))</f>
        <v>1</v>
      </c>
      <c r="BP338" s="16">
        <f>IF(AX338="R", $CA338, IF(OR(AX338="P", AX338="T", AX338="N"), 0, IF($C338="DM", $T338, IF(OR(AX338="Y", AX338="IR"),$AM338,IF(AX338="C", IF($BI338="Y", IF($AF338="N/A", $Q338, $AF338), IF($AG338="N/A", $T338,$AG338)))))))</f>
        <v>1</v>
      </c>
      <c r="BQ338" s="16">
        <f>IF(AY338="R", $CA338, IF(OR(AY338="P", AY338="T", AY338="N"), 0, IF($C338="DM", $T338, IF(OR(AY338="Y", AY338="IR"),$AM338,IF(AY338="C", IF($BI338="Y", IF($AF338="N/A", $Q338, $AF338), IF($AG338="N/A", $T338,$AG338)))))))</f>
        <v>1</v>
      </c>
      <c r="BR338" s="16">
        <f>IF(AZ338="R", $CA338, IF(OR(AZ338="P", AZ338="T", AZ338="N"), 0, IF($C338="DM", $T338, IF(OR(AZ338="Y", AZ338="IR"),$AM338,IF(AZ338="C", IF($BI338="Y", IF($AF338="N/A", $Q338, $AF338), IF($AG338="N/A", $T338,$AG338)))))))</f>
        <v>1</v>
      </c>
      <c r="BS338" s="16">
        <f>IF(BA338="R", $CA338, IF(OR(BA338="P", BA338="T", BA338="N"), 0, IF($C338="DM", $T338, IF(OR(BA338="Y", BA338="IR"),$AM338,IF(BA338="C", IF($BI338="Y", IF($AF338="N/A", $Q338, $AF338), IF($AG338="N/A", $T338,$AG338)))))))</f>
        <v>1</v>
      </c>
      <c r="BT338" s="16">
        <f>IF(BB338="R", $CA338, IF(OR(BB338="P", BB338="T", BB338="N"), 0, IF($C338="DM", $T338, IF(OR(BB338="Y", BB338="IR"),$AM338,IF(BB338="C", IF($BI338="Y", IF($BA338="C", IF($AF338="N/A", $Q338, $AF338), IF($AF338="N/A", $T338, $AM338)), IF($AG338="N/A", $T338,$AG338)))))))</f>
        <v>1</v>
      </c>
      <c r="BU338" s="16">
        <f>IF(BC338="R", $CA338, IF(OR(BC338="P", BC338="T", BC338="N"), 0, IF($C338="DM", $T338, IF(OR(BC338="Y", BC338="IR"),$AM338,IF(BC338="C", IF($BI338="Y", IF($BA338="C", IF($AF338="N/A", $Q338, $AF338), IF($AF338="N/A", $T338, $AM338)), IF($AG338="N/A", $T338,$AG338)))))))</f>
        <v>1</v>
      </c>
      <c r="BV338" s="16">
        <f>IF(BD338="R", $CA338, IF(OR(BD338="P", BD338="T", BD338="N"), 0, IF($C338="DM", $T338, IF(OR(BD338="Y", BD338="IR"),$AM338,IF(BD338="C", IF($BI338="Y", IF($BA338="C", IF($AF338="N/A", $Q338, $AF338), IF($AF338="N/A", $T338, $AM338)), IF($AG338="N/A", $T338,$AG338)))))))</f>
        <v>1</v>
      </c>
      <c r="BW338" s="16">
        <f>IF(BE338="R", $CA338, IF(OR(BE338="P", BE338="T", BE338="N"), 0, IF($C338="DM", $T338, IF(OR(BE338="Y", BE338="IR"),$AM338,IF(BE338="C", IF($BI338="Y", IF($BA338="C", IF($AF338="N/A", $Q338, $AF338), IF($AF338="N/A", $T338, $AM338)), IF($AG338="N/A", $T338,$AG338)))))))</f>
        <v>1</v>
      </c>
      <c r="BX338" s="16">
        <f>IF(BF338="R", $CA338, IF(OR(BF338="P", BF338="T", BF338="N"), 0, IF($C338="DM", $T338, IF(OR(BF338="Y", BF338="IR"),$AM338,IF(BF338="C", IF($BI338="Y", IF($BA338="C", IF($AF338="N/A", $Q338, $AF338), IF($AF338="N/A", $T338, $AM338)), IF($AG338="N/A", $T338,$AG338)))))))</f>
        <v>1</v>
      </c>
      <c r="BY338" s="16">
        <f>IF(BG338="R", $CA338, IF(OR(BG338="P", BG338="T", BG338="N"), 0, IF($C338="DM", $T338, IF(OR(BG338="Y", BG338="IR"),$AM338,IF(BG338="C", IF($BI338="Y", IF($BA338="C", IF($AF338="N/A", $Q338, $AF338), IF($AF338="N/A", $T338, $AM338)), IF($AG338="N/A", $T338,$AG338)))))))</f>
        <v>1</v>
      </c>
      <c r="BZ338" s="16">
        <f>IF(BH338="R", $CA338, IF(OR(BH338="P", BH338="T", BH338="N"), 0, IF($C338="DM", $T338, IF(OR(BH338="Y", BH338="IR"),$AM338,IF(BH338="C", IF($BI338="Y", IF($BA338="C", IF($AF338="N/A", $Q338, $AF338), IF($AF338="N/A", $T338, $AM338)), IF($AG338="N/A", $T338,$AG338)))))))</f>
        <v>1</v>
      </c>
      <c r="CA338" s="15" t="s">
        <v>75</v>
      </c>
      <c r="CB338" s="16">
        <f>BZ338</f>
        <v>1</v>
      </c>
      <c r="CC338" s="15">
        <f>IF(OR($BH338="T", $BH338="R"), 0, IF($BH338="C", IF($BI338="Y", IF($BA338="C", 0, IF(AF338="N/A", Q338-T338, AF338-AG338)), IF($AF338="N/A", U338, AH338)), AN338))</f>
        <v>1</v>
      </c>
      <c r="CD338" s="15" t="str">
        <f>IF(OR($BH338="T", $BH338="R"), 0, IF($BH338="C", IF($BI338="Y", 0, IF($AF338="N/A", V338, AI338)), AO338))</f>
        <v>N/A</v>
      </c>
      <c r="CE338" s="15" t="str">
        <f>IF(OR($BH338="T", $BH338="R"), 0, IF($BH338="C", IF($BI338="Y", 0, IF($AF338="N/A", W338, AJ338)), AP338))</f>
        <v>N/A</v>
      </c>
      <c r="CF338" s="15" t="str">
        <f>IF(OR($BH338="T", $BH338="R"), 0, IF($BH338="C", IF($BI338="Y", 0, IF($AF338="N/A", X338, AK338)), AQ338))</f>
        <v>N/A</v>
      </c>
      <c r="CG338" t="str">
        <f>IF(AC338="N/A", "S:"&amp;L338&amp;" G:"&amp;M338&amp;" GR:"&amp;Q338, IF(AC338=0, "S:"&amp;L338&amp;" G:"&amp;M338&amp;" GR:"&amp;Q338, "S:"&amp;L338&amp;"/"&amp;AD338&amp;" G:"&amp;AE338&amp;" GR:"&amp;AF338))</f>
        <v>S:1 G:0 GR:0</v>
      </c>
    </row>
    <row r="339" spans="1:85" x14ac:dyDescent="0.25">
      <c r="A339" s="14">
        <v>4784</v>
      </c>
      <c r="B339" s="15" t="s">
        <v>2616</v>
      </c>
      <c r="C339" s="15" t="s">
        <v>70</v>
      </c>
      <c r="D339" s="15" t="s">
        <v>54</v>
      </c>
      <c r="E339" s="15">
        <f>VLOOKUP(B339, 'Rookie Year'!$A$2:$B$55679,2,FALSE)</f>
        <v>2022</v>
      </c>
      <c r="F339" s="15">
        <v>2022</v>
      </c>
      <c r="G339" s="15" t="s">
        <v>40</v>
      </c>
      <c r="H339" s="15" t="s">
        <v>2661</v>
      </c>
      <c r="I339" s="16">
        <v>1</v>
      </c>
      <c r="J339" s="15">
        <v>3</v>
      </c>
      <c r="K339" s="17">
        <f>IF(AND(G339&lt;&gt;"N",R339="N/A"), IF(I339&lt;4, 0, 0.25),IF(I339=1, IF(J339=1,0.25, 0.25), IF(I339&lt;13, 0.25, IF(I339&lt;26, 0.4, IF(I339&lt;51, 0.6, 0.75)))))</f>
        <v>0</v>
      </c>
      <c r="L339" s="16">
        <f>I339-M339</f>
        <v>1</v>
      </c>
      <c r="M339" s="16">
        <f>ROUNDUP(I339*K339,0)</f>
        <v>0</v>
      </c>
      <c r="N339" s="16">
        <f>M339*J339</f>
        <v>0</v>
      </c>
      <c r="O339" s="16">
        <v>0</v>
      </c>
      <c r="P339" s="16">
        <v>0</v>
      </c>
      <c r="Q339" s="16">
        <f>N339-O339-P339</f>
        <v>0</v>
      </c>
      <c r="R339" s="15" t="s">
        <v>75</v>
      </c>
      <c r="S339" s="15">
        <f>IF(R339="N/A", J339-($B$1-F339), J339-($B$1-R339))</f>
        <v>1</v>
      </c>
      <c r="T339" s="16">
        <v>0</v>
      </c>
      <c r="U339" s="16" t="str">
        <f>IF($S339&lt;2, "N/A", $M339)</f>
        <v>N/A</v>
      </c>
      <c r="V339" s="16" t="str">
        <f>IF($S339&lt;3, "N/A", $M339)</f>
        <v>N/A</v>
      </c>
      <c r="W339" s="16" t="str">
        <f>IF($S339&lt;4, "N/A", $M339)</f>
        <v>N/A</v>
      </c>
      <c r="X339" s="16" t="str">
        <f>IF($S339&lt;5, "N/A", $M339)</f>
        <v>N/A</v>
      </c>
      <c r="Y339" s="15" t="str">
        <f>IF(SUM(T339:X339)&lt;&gt;Q339, "CHECK", "OK")</f>
        <v>OK</v>
      </c>
      <c r="Z339" s="15" t="str">
        <f>IF(F339=$B$1, "No", IF(S339=1, "Yes", "No"))</f>
        <v>Yes</v>
      </c>
      <c r="AA339" s="18">
        <f>IF(C339="DM", "N/A", IF(Z339="No","N/A",VLOOKUP(B339,'Extension List'!$A$3:$R$1972,18,FALSE)))</f>
        <v>3</v>
      </c>
      <c r="AB339" s="15">
        <f>IF(C339="DM", "N/A", IF(Z339="No","N/A",VLOOKUP(B339,'Extension List'!$A$3:$T$1972,20,FALSE)))</f>
        <v>1</v>
      </c>
      <c r="AC339" s="15">
        <v>3</v>
      </c>
      <c r="AD339" s="16">
        <f>IF(AE339="N/A", "N/A", AA339-AE339)</f>
        <v>2</v>
      </c>
      <c r="AE339" s="16">
        <f>IF(AA339="N/A", "N/A", IF(AC339&gt;0, IF(AA339&lt;13, ROUNDUP(0.25*AA339,0), IF(AA339&lt;26, ROUNDUP(0.4*AA339,0), IF(AA339&lt;51, ROUNDUP(0.6*AA339,0), ROUNDUP(0.75*AA339,0)))), "N/A"))</f>
        <v>1</v>
      </c>
      <c r="AF339" s="16">
        <f>IF(AD339="N/A","N/A", (AE339*AC339)+Q339)</f>
        <v>3</v>
      </c>
      <c r="AG339" s="16">
        <v>3</v>
      </c>
      <c r="AH339" s="16">
        <v>0</v>
      </c>
      <c r="AI339" s="16">
        <v>0</v>
      </c>
      <c r="AJ339" s="16">
        <v>0</v>
      </c>
      <c r="AK339" s="16" t="str">
        <f>IF($AF339="N/A","N/A",IF(AC339&gt;3,"TBC","N/A"))</f>
        <v>N/A</v>
      </c>
      <c r="AL339" s="16" t="str">
        <f>IF(AC339="N/A","N/A",IF(AC339&gt;0,IF(SUM(AG339:AK339)&lt;&gt;AF339,"CHECK","OK"),"N/A"))</f>
        <v>OK</v>
      </c>
      <c r="AM339" s="16">
        <f>IF(AD339="N/A", L339+T339, L339+AG339)</f>
        <v>4</v>
      </c>
      <c r="AN339" s="16">
        <f>IF(AD339="N/A", IF(U339="N/A", "N/A", L339+U339), AD339+AH339)</f>
        <v>2</v>
      </c>
      <c r="AO339" s="16">
        <f>IF(AD339="N/A", IF(V339="N/A", "N/A", L339+V339), IF(AI339="N/A", "N/A", AD339+AI339))</f>
        <v>2</v>
      </c>
      <c r="AP339" s="16">
        <f>IF(AD339="N/A", IF(W339="N/A", "N/A", L339+W339), IF(AJ339="N/A", "N/A", AD339+AJ339))</f>
        <v>2</v>
      </c>
      <c r="AQ339" s="16" t="str">
        <f>IF(AD339="N/A", IF(X339="N/A", "N/A", L339+X339), IF(AK339="N/A", "N/A", AD339+AK339))</f>
        <v>N/A</v>
      </c>
      <c r="AR339" s="15" t="s">
        <v>40</v>
      </c>
      <c r="AS339" s="15" t="s">
        <v>40</v>
      </c>
      <c r="AT339" s="15" t="s">
        <v>40</v>
      </c>
      <c r="AU339" s="15" t="s">
        <v>40</v>
      </c>
      <c r="AV339" s="15" t="s">
        <v>40</v>
      </c>
      <c r="AW339" s="15" t="s">
        <v>40</v>
      </c>
      <c r="AX339" s="15" t="s">
        <v>40</v>
      </c>
      <c r="AY339" s="15" t="s">
        <v>40</v>
      </c>
      <c r="AZ339" s="15" t="s">
        <v>40</v>
      </c>
      <c r="BA339" s="15" t="s">
        <v>40</v>
      </c>
      <c r="BB339" s="15" t="s">
        <v>40</v>
      </c>
      <c r="BC339" s="15" t="s">
        <v>40</v>
      </c>
      <c r="BD339" s="15" t="s">
        <v>40</v>
      </c>
      <c r="BE339" s="15" t="s">
        <v>40</v>
      </c>
      <c r="BF339" s="15" t="s">
        <v>40</v>
      </c>
      <c r="BG339" s="15" t="s">
        <v>40</v>
      </c>
      <c r="BH339" s="15" t="s">
        <v>40</v>
      </c>
      <c r="BI339" s="15"/>
      <c r="BJ339" s="16">
        <f>IF(AR339="R", $CA339, IF(OR(AR339="P", AR339="T", AR339="N"), 0, IF($C339="DM", $T339, IF(OR(AR339="Y", AR339="IR"),$AM339,IF(AR339="C", IF($BI339="Y", IF($AF339="N/A", $Q339, $AF339), IF($AG339="N/A", $T339,$AG339)))))))</f>
        <v>4</v>
      </c>
      <c r="BK339" s="16">
        <f>IF(AS339="R", $CA339, IF(OR(AS339="P", AS339="T", AS339="N"), 0, IF($C339="DM", $T339, IF(OR(AS339="Y", AS339="IR"),$AM339,IF(AS339="C", IF($BI339="Y", IF($AF339="N/A", $Q339, $AF339), IF($AG339="N/A", $T339,$AG339)))))))</f>
        <v>4</v>
      </c>
      <c r="BL339" s="16">
        <f>IF(AT339="R", $CA339, IF(OR(AT339="P", AT339="T", AT339="N"), 0, IF($C339="DM", $T339, IF(OR(AT339="Y", AT339="IR"),$AM339,IF(AT339="C", IF($BI339="Y", IF($AF339="N/A", $Q339, $AF339), IF($AG339="N/A", $T339,$AG339)))))))</f>
        <v>4</v>
      </c>
      <c r="BM339" s="16">
        <f>IF(AU339="R", $CA339, IF(OR(AU339="P", AU339="T", AU339="N"), 0, IF($C339="DM", $T339, IF(OR(AU339="Y", AU339="IR"),$AM339,IF(AU339="C", IF($BI339="Y", IF($AF339="N/A", $Q339, $AF339), IF($AG339="N/A", $T339,$AG339)))))))</f>
        <v>4</v>
      </c>
      <c r="BN339" s="16">
        <f>IF(AV339="R", $CA339, IF(OR(AV339="P", AV339="T", AV339="N"), 0, IF($C339="DM", $T339, IF(OR(AV339="Y", AV339="IR"),$AM339,IF(AV339="C", IF($BI339="Y", IF($AF339="N/A", $Q339, $AF339), IF($AG339="N/A", $T339,$AG339)))))))</f>
        <v>4</v>
      </c>
      <c r="BO339" s="16">
        <f>IF(AW339="R", $CA339, IF(OR(AW339="P", AW339="T", AW339="N"), 0, IF($C339="DM", $T339, IF(OR(AW339="Y", AW339="IR"),$AM339,IF(AW339="C", IF($BI339="Y", IF($AF339="N/A", $Q339, $AF339), IF($AG339="N/A", $T339,$AG339)))))))</f>
        <v>4</v>
      </c>
      <c r="BP339" s="16">
        <f>IF(AX339="R", $CA339, IF(OR(AX339="P", AX339="T", AX339="N"), 0, IF($C339="DM", $T339, IF(OR(AX339="Y", AX339="IR"),$AM339,IF(AX339="C", IF($BI339="Y", IF($AF339="N/A", $Q339, $AF339), IF($AG339="N/A", $T339,$AG339)))))))</f>
        <v>4</v>
      </c>
      <c r="BQ339" s="16">
        <f>IF(AY339="R", $CA339, IF(OR(AY339="P", AY339="T", AY339="N"), 0, IF($C339="DM", $T339, IF(OR(AY339="Y", AY339="IR"),$AM339,IF(AY339="C", IF($BI339="Y", IF($AF339="N/A", $Q339, $AF339), IF($AG339="N/A", $T339,$AG339)))))))</f>
        <v>4</v>
      </c>
      <c r="BR339" s="16">
        <f>IF(AZ339="R", $CA339, IF(OR(AZ339="P", AZ339="T", AZ339="N"), 0, IF($C339="DM", $T339, IF(OR(AZ339="Y", AZ339="IR"),$AM339,IF(AZ339="C", IF($BI339="Y", IF($AF339="N/A", $Q339, $AF339), IF($AG339="N/A", $T339,$AG339)))))))</f>
        <v>4</v>
      </c>
      <c r="BS339" s="16">
        <f>IF(BA339="R", $CA339, IF(OR(BA339="P", BA339="T", BA339="N"), 0, IF($C339="DM", $T339, IF(OR(BA339="Y", BA339="IR"),$AM339,IF(BA339="C", IF($BI339="Y", IF($AF339="N/A", $Q339, $AF339), IF($AG339="N/A", $T339,$AG339)))))))</f>
        <v>4</v>
      </c>
      <c r="BT339" s="16">
        <f>IF(BB339="R", $CA339, IF(OR(BB339="P", BB339="T", BB339="N"), 0, IF($C339="DM", $T339, IF(OR(BB339="Y", BB339="IR"),$AM339,IF(BB339="C", IF($BI339="Y", IF($BA339="C", IF($AF339="N/A", $Q339, $AF339), IF($AF339="N/A", $T339, $AM339)), IF($AG339="N/A", $T339,$AG339)))))))</f>
        <v>4</v>
      </c>
      <c r="BU339" s="16">
        <f>IF(BC339="R", $CA339, IF(OR(BC339="P", BC339="T", BC339="N"), 0, IF($C339="DM", $T339, IF(OR(BC339="Y", BC339="IR"),$AM339,IF(BC339="C", IF($BI339="Y", IF($BA339="C", IF($AF339="N/A", $Q339, $AF339), IF($AF339="N/A", $T339, $AM339)), IF($AG339="N/A", $T339,$AG339)))))))</f>
        <v>4</v>
      </c>
      <c r="BV339" s="16">
        <f>IF(BD339="R", $CA339, IF(OR(BD339="P", BD339="T", BD339="N"), 0, IF($C339="DM", $T339, IF(OR(BD339="Y", BD339="IR"),$AM339,IF(BD339="C", IF($BI339="Y", IF($BA339="C", IF($AF339="N/A", $Q339, $AF339), IF($AF339="N/A", $T339, $AM339)), IF($AG339="N/A", $T339,$AG339)))))))</f>
        <v>4</v>
      </c>
      <c r="BW339" s="16">
        <f>IF(BE339="R", $CA339, IF(OR(BE339="P", BE339="T", BE339="N"), 0, IF($C339="DM", $T339, IF(OR(BE339="Y", BE339="IR"),$AM339,IF(BE339="C", IF($BI339="Y", IF($BA339="C", IF($AF339="N/A", $Q339, $AF339), IF($AF339="N/A", $T339, $AM339)), IF($AG339="N/A", $T339,$AG339)))))))</f>
        <v>4</v>
      </c>
      <c r="BX339" s="16">
        <f>IF(BF339="R", $CA339, IF(OR(BF339="P", BF339="T", BF339="N"), 0, IF($C339="DM", $T339, IF(OR(BF339="Y", BF339="IR"),$AM339,IF(BF339="C", IF($BI339="Y", IF($BA339="C", IF($AF339="N/A", $Q339, $AF339), IF($AF339="N/A", $T339, $AM339)), IF($AG339="N/A", $T339,$AG339)))))))</f>
        <v>4</v>
      </c>
      <c r="BY339" s="16">
        <f>IF(BG339="R", $CA339, IF(OR(BG339="P", BG339="T", BG339="N"), 0, IF($C339="DM", $T339, IF(OR(BG339="Y", BG339="IR"),$AM339,IF(BG339="C", IF($BI339="Y", IF($BA339="C", IF($AF339="N/A", $Q339, $AF339), IF($AF339="N/A", $T339, $AM339)), IF($AG339="N/A", $T339,$AG339)))))))</f>
        <v>4</v>
      </c>
      <c r="BZ339" s="16">
        <f>IF(BH339="R", $CA339, IF(OR(BH339="P", BH339="T", BH339="N"), 0, IF($C339="DM", $T339, IF(OR(BH339="Y", BH339="IR"),$AM339,IF(BH339="C", IF($BI339="Y", IF($BA339="C", IF($AF339="N/A", $Q339, $AF339), IF($AF339="N/A", $T339, $AM339)), IF($AG339="N/A", $T339,$AG339)))))))</f>
        <v>4</v>
      </c>
      <c r="CA339" s="15" t="s">
        <v>75</v>
      </c>
      <c r="CB339" s="16">
        <f>BZ339</f>
        <v>4</v>
      </c>
      <c r="CC339" s="15">
        <f>IF(OR($BH339="T", $BH339="R"), 0, IF($BH339="C", IF($BI339="Y", IF($BA339="C", 0, IF(AF339="N/A", Q339-T339, AF339-AG339)), IF($AF339="N/A", U339, AH339)), AN339))</f>
        <v>2</v>
      </c>
      <c r="CD339" s="15">
        <f>IF(OR($BH339="T", $BH339="R"), 0, IF($BH339="C", IF($BI339="Y", 0, IF($AF339="N/A", V339, AI339)), AO339))</f>
        <v>2</v>
      </c>
      <c r="CE339" s="15">
        <f>IF(OR($BH339="T", $BH339="R"), 0, IF($BH339="C", IF($BI339="Y", 0, IF($AF339="N/A", W339, AJ339)), AP339))</f>
        <v>2</v>
      </c>
      <c r="CF339" s="15" t="str">
        <f>IF(OR($BH339="T", $BH339="R"), 0, IF($BH339="C", IF($BI339="Y", 0, IF($AF339="N/A", X339, AK339)), AQ339))</f>
        <v>N/A</v>
      </c>
      <c r="CG339" t="str">
        <f>IF(AC339="N/A", "S:"&amp;L339&amp;" G:"&amp;M339&amp;" GR:"&amp;Q339, IF(AC339=0, "S:"&amp;L339&amp;" G:"&amp;M339&amp;" GR:"&amp;Q339, "S:"&amp;L339&amp;"/"&amp;AD339&amp;" G:"&amp;AE339&amp;" GR:"&amp;AF339))</f>
        <v>S:1/2 G:1 GR:3</v>
      </c>
    </row>
    <row r="340" spans="1:85" x14ac:dyDescent="0.25">
      <c r="A340" s="14">
        <v>5687</v>
      </c>
      <c r="B340" s="15" t="s">
        <v>3036</v>
      </c>
      <c r="C340" s="15" t="s">
        <v>70</v>
      </c>
      <c r="D340" s="15" t="s">
        <v>54</v>
      </c>
      <c r="E340" s="15">
        <f>VLOOKUP(B340, 'Rookie Year'!$A$2:$B$55679,2,FALSE)</f>
        <v>2024</v>
      </c>
      <c r="F340" s="15">
        <v>2024</v>
      </c>
      <c r="G340" s="15" t="s">
        <v>40</v>
      </c>
      <c r="H340" s="15" t="s">
        <v>2232</v>
      </c>
      <c r="I340" s="16">
        <v>1</v>
      </c>
      <c r="J340" s="15">
        <v>3</v>
      </c>
      <c r="K340" s="17">
        <f>IF(AND(G340&lt;&gt;"N",R340="N/A"), IF(I340&lt;4, 0, 0.25),IF(I340=1, IF(J340=1,0.25, 0.25), IF(I340&lt;13, 0.25, IF(I340&lt;26, 0.4, IF(I340&lt;51, 0.6, 0.75)))))</f>
        <v>0</v>
      </c>
      <c r="L340" s="16">
        <f>I340-M340</f>
        <v>1</v>
      </c>
      <c r="M340" s="16">
        <f>ROUNDUP(I340*K340,0)</f>
        <v>0</v>
      </c>
      <c r="N340" s="16">
        <f>M340*J340</f>
        <v>0</v>
      </c>
      <c r="O340" s="16">
        <v>0</v>
      </c>
      <c r="P340" s="16">
        <v>0</v>
      </c>
      <c r="Q340" s="16">
        <f>N340-O340-P340</f>
        <v>0</v>
      </c>
      <c r="R340" s="15" t="s">
        <v>75</v>
      </c>
      <c r="S340" s="15">
        <f>IF(R340="N/A", J340-($B$1-F340), J340-($B$1-R340))</f>
        <v>3</v>
      </c>
      <c r="T340" s="16">
        <f>IF($S340&lt;1, "N/A", $M340)</f>
        <v>0</v>
      </c>
      <c r="U340" s="16">
        <f>IF($S340&lt;2, "N/A", $M340)</f>
        <v>0</v>
      </c>
      <c r="V340" s="16">
        <f>IF($S340&lt;3, "N/A", $M340)</f>
        <v>0</v>
      </c>
      <c r="W340" s="16" t="str">
        <f>IF($S340&lt;4, "N/A", $M340)</f>
        <v>N/A</v>
      </c>
      <c r="X340" s="16" t="str">
        <f>IF($S340&lt;5, "N/A", $M340)</f>
        <v>N/A</v>
      </c>
      <c r="Y340" s="15" t="str">
        <f>IF(SUM(T340:X340)&lt;&gt;Q340, "CHECK", "OK")</f>
        <v>OK</v>
      </c>
      <c r="Z340" s="15" t="str">
        <f>IF(F340=$B$1, "No", IF(S340=1, "Yes", "No"))</f>
        <v>No</v>
      </c>
      <c r="AA340" s="18" t="str">
        <f>IF(C340="DM", "N/A", IF(Z340="No","N/A",VLOOKUP(B340,'Extension List'!$A$3:$R$1972,18,FALSE)))</f>
        <v>N/A</v>
      </c>
      <c r="AB340" s="15" t="str">
        <f>IF(C340="DM", "N/A", IF(Z340="No","N/A",VLOOKUP(B340,'Extension List'!$A$3:$T$1972,20,FALSE)))</f>
        <v>N/A</v>
      </c>
      <c r="AC340" s="15" t="str">
        <f>IF(AA340="N/A", "N/A", 0)</f>
        <v>N/A</v>
      </c>
      <c r="AD340" s="16" t="str">
        <f>IF(AE340="N/A", "N/A", AA340-AE340)</f>
        <v>N/A</v>
      </c>
      <c r="AE340" s="16" t="str">
        <f>IF(AA340="N/A", "N/A", IF(AC340&gt;0, IF(AA340&lt;13, ROUNDUP(0.25*AA340,0), IF(AA340&lt;26, ROUNDUP(0.4*AA340,0), IF(AA340&lt;51, ROUNDUP(0.6*AA340,0), ROUNDUP(0.75*AA340,0)))), "N/A"))</f>
        <v>N/A</v>
      </c>
      <c r="AF340" s="16" t="str">
        <f>IF(AD340="N/A","N/A", (AE340*AC340)+Q340)</f>
        <v>N/A</v>
      </c>
      <c r="AG340" s="16" t="str">
        <f>IF($AF340="N/A", "N/A", "TBC")</f>
        <v>N/A</v>
      </c>
      <c r="AH340" s="16" t="str">
        <f>IF($AF340="N/A", "N/A", "TBC")</f>
        <v>N/A</v>
      </c>
      <c r="AI340" s="16" t="str">
        <f>IF($AF340="N/A","N/A",IF(AC340&gt;1,"TBC","N/A"))</f>
        <v>N/A</v>
      </c>
      <c r="AJ340" s="16" t="str">
        <f>IF($AF340="N/A","N/A",IF(AC340&gt;2,"TBC","N/A"))</f>
        <v>N/A</v>
      </c>
      <c r="AK340" s="16" t="str">
        <f>IF($AF340="N/A","N/A",IF(AC340&gt;3,"TBC","N/A"))</f>
        <v>N/A</v>
      </c>
      <c r="AL340" s="16" t="str">
        <f>IF(AC340="N/A","N/A",IF(AC340&gt;0,IF(SUM(AG340:AK340)&lt;&gt;AF340,"CHECK","OK"),"N/A"))</f>
        <v>N/A</v>
      </c>
      <c r="AM340" s="16">
        <f>IF(AD340="N/A", L340+T340, L340+AG340)</f>
        <v>1</v>
      </c>
      <c r="AN340" s="16">
        <f>IF(AD340="N/A", IF(U340="N/A", "N/A", L340+U340), AD340+AH340)</f>
        <v>1</v>
      </c>
      <c r="AO340" s="16">
        <f>IF(AD340="N/A", IF(V340="N/A", "N/A", L340+V340), IF(AI340="N/A", "N/A", AD340+AI340))</f>
        <v>1</v>
      </c>
      <c r="AP340" s="16" t="str">
        <f>IF(AD340="N/A", IF(W340="N/A", "N/A", L340+W340), IF(AJ340="N/A", "N/A", AD340+AJ340))</f>
        <v>N/A</v>
      </c>
      <c r="AQ340" s="16" t="str">
        <f>IF(AD340="N/A", IF(X340="N/A", "N/A", L340+X340), IF(AK340="N/A", "N/A", AD340+AK340))</f>
        <v>N/A</v>
      </c>
      <c r="AR340" s="15" t="s">
        <v>40</v>
      </c>
      <c r="AS340" s="15" t="s">
        <v>40</v>
      </c>
      <c r="AT340" s="15" t="s">
        <v>40</v>
      </c>
      <c r="AU340" s="15" t="s">
        <v>40</v>
      </c>
      <c r="AV340" s="15" t="s">
        <v>40</v>
      </c>
      <c r="AW340" s="15" t="s">
        <v>40</v>
      </c>
      <c r="AX340" s="15" t="s">
        <v>40</v>
      </c>
      <c r="AY340" s="15" t="s">
        <v>40</v>
      </c>
      <c r="AZ340" s="15" t="s">
        <v>40</v>
      </c>
      <c r="BA340" s="15" t="s">
        <v>40</v>
      </c>
      <c r="BB340" s="15" t="s">
        <v>40</v>
      </c>
      <c r="BC340" s="15" t="s">
        <v>40</v>
      </c>
      <c r="BD340" s="15" t="s">
        <v>40</v>
      </c>
      <c r="BE340" s="15" t="s">
        <v>40</v>
      </c>
      <c r="BF340" s="15" t="s">
        <v>40</v>
      </c>
      <c r="BG340" s="15" t="s">
        <v>40</v>
      </c>
      <c r="BH340" s="15" t="s">
        <v>40</v>
      </c>
      <c r="BJ340" s="16">
        <f>IF(AR340="R", $CA340, IF(OR(AR340="P", AR340="T", AR340="N"), 0, IF($C340="DM", $T340, IF(OR(AR340="Y", AR340="IR"),$AM340,IF(AR340="C", IF($BI340="Y", IF($AF340="N/A", $Q340, $AF340), IF($AG340="N/A", $T340,$AG340)))))))</f>
        <v>1</v>
      </c>
      <c r="BK340" s="16">
        <f>IF(AS340="R", $CA340, IF(OR(AS340="P", AS340="T", AS340="N"), 0, IF($C340="DM", $T340, IF(OR(AS340="Y", AS340="IR"),$AM340,IF(AS340="C", IF($BI340="Y", IF($AF340="N/A", $Q340, $AF340), IF($AG340="N/A", $T340,$AG340)))))))</f>
        <v>1</v>
      </c>
      <c r="BL340" s="16">
        <f>IF(AT340="R", $CA340, IF(OR(AT340="P", AT340="T", AT340="N"), 0, IF($C340="DM", $T340, IF(OR(AT340="Y", AT340="IR"),$AM340,IF(AT340="C", IF($BI340="Y", IF($AF340="N/A", $Q340, $AF340), IF($AG340="N/A", $T340,$AG340)))))))</f>
        <v>1</v>
      </c>
      <c r="BM340" s="16">
        <f>IF(AU340="R", $CA340, IF(OR(AU340="P", AU340="T", AU340="N"), 0, IF($C340="DM", $T340, IF(OR(AU340="Y", AU340="IR"),$AM340,IF(AU340="C", IF($BI340="Y", IF($AF340="N/A", $Q340, $AF340), IF($AG340="N/A", $T340,$AG340)))))))</f>
        <v>1</v>
      </c>
      <c r="BN340" s="16">
        <f>IF(AV340="R", $CA340, IF(OR(AV340="P", AV340="T", AV340="N"), 0, IF($C340="DM", $T340, IF(OR(AV340="Y", AV340="IR"),$AM340,IF(AV340="C", IF($BI340="Y", IF($AF340="N/A", $Q340, $AF340), IF($AG340="N/A", $T340,$AG340)))))))</f>
        <v>1</v>
      </c>
      <c r="BO340" s="16">
        <f>IF(AW340="R", $CA340, IF(OR(AW340="P", AW340="T", AW340="N"), 0, IF($C340="DM", $T340, IF(OR(AW340="Y", AW340="IR"),$AM340,IF(AW340="C", IF($BI340="Y", IF($AF340="N/A", $Q340, $AF340), IF($AG340="N/A", $T340,$AG340)))))))</f>
        <v>1</v>
      </c>
      <c r="BP340" s="16">
        <f>IF(AX340="R", $CA340, IF(OR(AX340="P", AX340="T", AX340="N"), 0, IF($C340="DM", $T340, IF(OR(AX340="Y", AX340="IR"),$AM340,IF(AX340="C", IF($BI340="Y", IF($AF340="N/A", $Q340, $AF340), IF($AG340="N/A", $T340,$AG340)))))))</f>
        <v>1</v>
      </c>
      <c r="BQ340" s="16">
        <f>IF(AY340="R", $CA340, IF(OR(AY340="P", AY340="T", AY340="N"), 0, IF($C340="DM", $T340, IF(OR(AY340="Y", AY340="IR"),$AM340,IF(AY340="C", IF($BI340="Y", IF($AF340="N/A", $Q340, $AF340), IF($AG340="N/A", $T340,$AG340)))))))</f>
        <v>1</v>
      </c>
      <c r="BR340" s="16">
        <f>IF(AZ340="R", $CA340, IF(OR(AZ340="P", AZ340="T", AZ340="N"), 0, IF($C340="DM", $T340, IF(OR(AZ340="Y", AZ340="IR"),$AM340,IF(AZ340="C", IF($BI340="Y", IF($AF340="N/A", $Q340, $AF340), IF($AG340="N/A", $T340,$AG340)))))))</f>
        <v>1</v>
      </c>
      <c r="BS340" s="16">
        <f>IF(BA340="R", $CA340, IF(OR(BA340="P", BA340="T", BA340="N"), 0, IF($C340="DM", $T340, IF(OR(BA340="Y", BA340="IR"),$AM340,IF(BA340="C", IF($BI340="Y", IF($AF340="N/A", $Q340, $AF340), IF($AG340="N/A", $T340,$AG340)))))))</f>
        <v>1</v>
      </c>
      <c r="BT340" s="16">
        <f>IF(BB340="R", $CA340, IF(OR(BB340="P", BB340="T", BB340="N"), 0, IF($C340="DM", $T340, IF(OR(BB340="Y", BB340="IR"),$AM340,IF(BB340="C", IF($BI340="Y", IF($BA340="C", IF($AF340="N/A", $Q340, $AF340), IF($AF340="N/A", $T340, $AM340)), IF($AG340="N/A", $T340,$AG340)))))))</f>
        <v>1</v>
      </c>
      <c r="BU340" s="16">
        <f>IF(BC340="R", $CA340, IF(OR(BC340="P", BC340="T", BC340="N"), 0, IF($C340="DM", $T340, IF(OR(BC340="Y", BC340="IR"),$AM340,IF(BC340="C", IF($BI340="Y", IF($BA340="C", IF($AF340="N/A", $Q340, $AF340), IF($AF340="N/A", $T340, $AM340)), IF($AG340="N/A", $T340,$AG340)))))))</f>
        <v>1</v>
      </c>
      <c r="BV340" s="16">
        <f>IF(BD340="R", $CA340, IF(OR(BD340="P", BD340="T", BD340="N"), 0, IF($C340="DM", $T340, IF(OR(BD340="Y", BD340="IR"),$AM340,IF(BD340="C", IF($BI340="Y", IF($BA340="C", IF($AF340="N/A", $Q340, $AF340), IF($AF340="N/A", $T340, $AM340)), IF($AG340="N/A", $T340,$AG340)))))))</f>
        <v>1</v>
      </c>
      <c r="BW340" s="16">
        <f>IF(BE340="R", $CA340, IF(OR(BE340="P", BE340="T", BE340="N"), 0, IF($C340="DM", $T340, IF(OR(BE340="Y", BE340="IR"),$AM340,IF(BE340="C", IF($BI340="Y", IF($BA340="C", IF($AF340="N/A", $Q340, $AF340), IF($AF340="N/A", $T340, $AM340)), IF($AG340="N/A", $T340,$AG340)))))))</f>
        <v>1</v>
      </c>
      <c r="BX340" s="16">
        <f>IF(BF340="R", $CA340, IF(OR(BF340="P", BF340="T", BF340="N"), 0, IF($C340="DM", $T340, IF(OR(BF340="Y", BF340="IR"),$AM340,IF(BF340="C", IF($BI340="Y", IF($BA340="C", IF($AF340="N/A", $Q340, $AF340), IF($AF340="N/A", $T340, $AM340)), IF($AG340="N/A", $T340,$AG340)))))))</f>
        <v>1</v>
      </c>
      <c r="BY340" s="16">
        <f>IF(BG340="R", $CA340, IF(OR(BG340="P", BG340="T", BG340="N"), 0, IF($C340="DM", $T340, IF(OR(BG340="Y", BG340="IR"),$AM340,IF(BG340="C", IF($BI340="Y", IF($BA340="C", IF($AF340="N/A", $Q340, $AF340), IF($AF340="N/A", $T340, $AM340)), IF($AG340="N/A", $T340,$AG340)))))))</f>
        <v>1</v>
      </c>
      <c r="BZ340" s="16">
        <f>IF(BH340="R", $CA340, IF(OR(BH340="P", BH340="T", BH340="N"), 0, IF($C340="DM", $T340, IF(OR(BH340="Y", BH340="IR"),$AM340,IF(BH340="C", IF($BI340="Y", IF($BA340="C", IF($AF340="N/A", $Q340, $AF340), IF($AF340="N/A", $T340, $AM340)), IF($AG340="N/A", $T340,$AG340)))))))</f>
        <v>1</v>
      </c>
      <c r="CA340" s="15" t="s">
        <v>75</v>
      </c>
      <c r="CB340" s="16">
        <f>BZ340</f>
        <v>1</v>
      </c>
      <c r="CC340" s="15">
        <f>IF(OR($BH340="T", $BH340="R"), 0, IF($BH340="C", IF($BI340="Y", IF($BA340="C", 0, IF(AF340="N/A", Q340-T340, AF340-AG340)), IF($AF340="N/A", U340, AH340)), AN340))</f>
        <v>1</v>
      </c>
      <c r="CD340" s="15">
        <f>IF(OR($BH340="T", $BH340="R"), 0, IF($BH340="C", IF($BI340="Y", 0, IF($AF340="N/A", V340, AI340)), AO340))</f>
        <v>1</v>
      </c>
      <c r="CE340" s="15" t="str">
        <f>IF(OR($BH340="T", $BH340="R"), 0, IF($BH340="C", IF($BI340="Y", 0, IF($AF340="N/A", W340, AJ340)), AP340))</f>
        <v>N/A</v>
      </c>
      <c r="CF340" s="15" t="str">
        <f>IF(OR($BH340="T", $BH340="R"), 0, IF($BH340="C", IF($BI340="Y", 0, IF($AF340="N/A", X340, AK340)), AQ340))</f>
        <v>N/A</v>
      </c>
      <c r="CG340" t="str">
        <f>IF(AC340="N/A", "S:"&amp;L340&amp;" G:"&amp;M340&amp;" GR:"&amp;Q340, IF(AC340=0, "S:"&amp;L340&amp;" G:"&amp;M340&amp;" GR:"&amp;Q340, "S:"&amp;L340&amp;"/"&amp;AD340&amp;" G:"&amp;AE340&amp;" GR:"&amp;AF340))</f>
        <v>S:1 G:0 GR:0</v>
      </c>
    </row>
    <row r="341" spans="1:85" x14ac:dyDescent="0.25">
      <c r="A341" s="14">
        <v>5548</v>
      </c>
      <c r="B341" s="15" t="s">
        <v>2293</v>
      </c>
      <c r="C341" s="15" t="s">
        <v>70</v>
      </c>
      <c r="D341" s="15" t="s">
        <v>54</v>
      </c>
      <c r="E341" s="15">
        <f>VLOOKUP(B341, 'Rookie Year'!$A$2:$B$55679,2,FALSE)</f>
        <v>2018</v>
      </c>
      <c r="F341" s="15">
        <v>2024</v>
      </c>
      <c r="G341" s="15" t="s">
        <v>42</v>
      </c>
      <c r="H341" s="15" t="s">
        <v>1928</v>
      </c>
      <c r="I341" s="16">
        <v>1</v>
      </c>
      <c r="J341" s="15">
        <v>1</v>
      </c>
      <c r="K341" s="17">
        <f>IF(AND(G341&lt;&gt;"N",R341="N/A"), IF(I341&lt;4, 0, 0.25),IF(I341=1, IF(J341=1,0.25, 0.25), IF(I341&lt;13, 0.25, IF(I341&lt;26, 0.4, IF(I341&lt;51, 0.6, 0.75)))))</f>
        <v>0.25</v>
      </c>
      <c r="L341" s="16">
        <f>I341-M341</f>
        <v>0</v>
      </c>
      <c r="M341" s="16">
        <f>ROUNDUP(I341*K341,0)</f>
        <v>1</v>
      </c>
      <c r="N341" s="16">
        <f>M341*J341</f>
        <v>1</v>
      </c>
      <c r="O341" s="16">
        <v>0</v>
      </c>
      <c r="P341" s="16">
        <v>0</v>
      </c>
      <c r="Q341" s="16">
        <f>N341-O341-P341</f>
        <v>1</v>
      </c>
      <c r="R341" s="15" t="s">
        <v>75</v>
      </c>
      <c r="S341" s="15">
        <f>IF(R341="N/A", J341-($B$1-F341), J341-($B$1-R341))</f>
        <v>1</v>
      </c>
      <c r="T341" s="16">
        <f>IF($S341&lt;1, "N/A", $M341)</f>
        <v>1</v>
      </c>
      <c r="U341" s="16" t="str">
        <f>IF($S341&lt;2, "N/A", $M341)</f>
        <v>N/A</v>
      </c>
      <c r="V341" s="16" t="str">
        <f>IF($S341&lt;3, "N/A", $M341)</f>
        <v>N/A</v>
      </c>
      <c r="W341" s="16" t="str">
        <f>IF($S341&lt;4, "N/A", $M341)</f>
        <v>N/A</v>
      </c>
      <c r="X341" s="16" t="str">
        <f>IF($S341&lt;5, "N/A", $M341)</f>
        <v>N/A</v>
      </c>
      <c r="Y341" s="15" t="str">
        <f>IF(SUM(T341:X341)&lt;&gt;Q341, "CHECK", "OK")</f>
        <v>OK</v>
      </c>
      <c r="Z341" s="15" t="str">
        <f>IF(F341=$B$1, "No", IF(S341=1, "Yes", "No"))</f>
        <v>No</v>
      </c>
      <c r="AA341" s="18" t="str">
        <f>IF(C341="DM", "N/A", IF(Z341="No","N/A",VLOOKUP(B341,'Extension List'!$A$3:$R$1972,18,FALSE)))</f>
        <v>N/A</v>
      </c>
      <c r="AB341" s="15" t="str">
        <f>IF(C341="DM", "N/A", IF(Z341="No","N/A",VLOOKUP(B341,'Extension List'!$A$3:$T$1972,20,FALSE)))</f>
        <v>N/A</v>
      </c>
      <c r="AC341" s="15" t="str">
        <f>IF(AA341="N/A", "N/A", 0)</f>
        <v>N/A</v>
      </c>
      <c r="AD341" s="16" t="str">
        <f>IF(AE341="N/A", "N/A", AA341-AE341)</f>
        <v>N/A</v>
      </c>
      <c r="AE341" s="16" t="str">
        <f>IF(AA341="N/A", "N/A", IF(AC341&gt;0, IF(AA341&lt;13, ROUNDUP(0.25*AA341,0), IF(AA341&lt;26, ROUNDUP(0.4*AA341,0), IF(AA341&lt;51, ROUNDUP(0.6*AA341,0), ROUNDUP(0.75*AA341,0)))), "N/A"))</f>
        <v>N/A</v>
      </c>
      <c r="AF341" s="16" t="str">
        <f>IF(AD341="N/A","N/A", (AE341*AC341)+Q341)</f>
        <v>N/A</v>
      </c>
      <c r="AG341" s="16" t="str">
        <f>IF($AF341="N/A", "N/A", "TBC")</f>
        <v>N/A</v>
      </c>
      <c r="AH341" s="16" t="str">
        <f>IF($AF341="N/A", "N/A", "TBC")</f>
        <v>N/A</v>
      </c>
      <c r="AI341" s="16" t="str">
        <f>IF($AF341="N/A","N/A",IF(AC341&gt;1,"TBC","N/A"))</f>
        <v>N/A</v>
      </c>
      <c r="AJ341" s="16" t="str">
        <f>IF($AF341="N/A","N/A",IF(AC341&gt;2,"TBC","N/A"))</f>
        <v>N/A</v>
      </c>
      <c r="AK341" s="16" t="str">
        <f>IF($AF341="N/A","N/A",IF(AC341&gt;3,"TBC","N/A"))</f>
        <v>N/A</v>
      </c>
      <c r="AL341" s="16" t="str">
        <f>IF(AC341="N/A","N/A",IF(AC341&gt;0,IF(SUM(AG341:AK341)&lt;&gt;AF341,"CHECK","OK"),"N/A"))</f>
        <v>N/A</v>
      </c>
      <c r="AM341" s="16">
        <f>IF(AD341="N/A", L341+T341, L341+AG341)</f>
        <v>1</v>
      </c>
      <c r="AN341" s="16" t="str">
        <f>IF(AD341="N/A", IF(U341="N/A", "N/A", L341+U341), AD341+AH341)</f>
        <v>N/A</v>
      </c>
      <c r="AO341" s="16" t="str">
        <f>IF(AD341="N/A", IF(V341="N/A", "N/A", L341+V341), IF(AI341="N/A", "N/A", AD341+AI341))</f>
        <v>N/A</v>
      </c>
      <c r="AP341" s="16" t="str">
        <f>IF(AD341="N/A", IF(W341="N/A", "N/A", L341+W341), IF(AJ341="N/A", "N/A", AD341+AJ341))</f>
        <v>N/A</v>
      </c>
      <c r="AQ341" s="16" t="str">
        <f>IF(AD341="N/A", IF(X341="N/A", "N/A", L341+X341), IF(AK341="N/A", "N/A", AD341+AK341))</f>
        <v>N/A</v>
      </c>
      <c r="AR341" s="15" t="s">
        <v>40</v>
      </c>
      <c r="AS341" s="15" t="s">
        <v>48</v>
      </c>
      <c r="AT341" s="15" t="s">
        <v>48</v>
      </c>
      <c r="AU341" s="15" t="s">
        <v>48</v>
      </c>
      <c r="AV341" s="15" t="s">
        <v>40</v>
      </c>
      <c r="AW341" s="15" t="s">
        <v>40</v>
      </c>
      <c r="AX341" s="15" t="s">
        <v>40</v>
      </c>
      <c r="AY341" s="15" t="s">
        <v>40</v>
      </c>
      <c r="AZ341" s="15" t="s">
        <v>40</v>
      </c>
      <c r="BA341" s="15" t="s">
        <v>40</v>
      </c>
      <c r="BB341" s="15" t="s">
        <v>40</v>
      </c>
      <c r="BC341" s="15" t="s">
        <v>40</v>
      </c>
      <c r="BD341" s="15" t="s">
        <v>40</v>
      </c>
      <c r="BE341" s="15" t="s">
        <v>40</v>
      </c>
      <c r="BF341" s="15" t="s">
        <v>40</v>
      </c>
      <c r="BG341" s="15" t="s">
        <v>40</v>
      </c>
      <c r="BH341" s="15" t="s">
        <v>40</v>
      </c>
      <c r="BJ341" s="16">
        <f>IF(AR341="R", $CA341, IF(OR(AR341="P", AR341="T", AR341="N"), 0, IF($C341="DM", $T341, IF(OR(AR341="Y", AR341="IR"),$AM341,IF(AR341="C", IF($BI341="Y", IF($AF341="N/A", $Q341, $AF341), IF($AG341="N/A", $T341,$AG341)))))))</f>
        <v>1</v>
      </c>
      <c r="BK341" s="16">
        <f>IF(AS341="R", $CA341, IF(OR(AS341="P", AS341="T", AS341="N"), 0, IF($C341="DM", $T341, IF(OR(AS341="Y", AS341="IR"),$AM341,IF(AS341="C", IF($BI341="Y", IF($AF341="N/A", $Q341, $AF341), IF($AG341="N/A", $T341,$AG341)))))))</f>
        <v>1</v>
      </c>
      <c r="BL341" s="16">
        <f>IF(AT341="R", $CA341, IF(OR(AT341="P", AT341="T", AT341="N"), 0, IF($C341="DM", $T341, IF(OR(AT341="Y", AT341="IR"),$AM341,IF(AT341="C", IF($BI341="Y", IF($AF341="N/A", $Q341, $AF341), IF($AG341="N/A", $T341,$AG341)))))))</f>
        <v>1</v>
      </c>
      <c r="BM341" s="16">
        <f>IF(AU341="R", $CA341, IF(OR(AU341="P", AU341="T", AU341="N"), 0, IF($C341="DM", $T341, IF(OR(AU341="Y", AU341="IR"),$AM341,IF(AU341="C", IF($BI341="Y", IF($AF341="N/A", $Q341, $AF341), IF($AG341="N/A", $T341,$AG341)))))))</f>
        <v>1</v>
      </c>
      <c r="BN341" s="16">
        <f>IF(AV341="R", $CA341, IF(OR(AV341="P", AV341="T", AV341="N"), 0, IF($C341="DM", $T341, IF(OR(AV341="Y", AV341="IR"),$AM341,IF(AV341="C", IF($BI341="Y", IF($AF341="N/A", $Q341, $AF341), IF($AG341="N/A", $T341,$AG341)))))))</f>
        <v>1</v>
      </c>
      <c r="BO341" s="16">
        <f>IF(AW341="R", $CA341, IF(OR(AW341="P", AW341="T", AW341="N"), 0, IF($C341="DM", $T341, IF(OR(AW341="Y", AW341="IR"),$AM341,IF(AW341="C", IF($BI341="Y", IF($AF341="N/A", $Q341, $AF341), IF($AG341="N/A", $T341,$AG341)))))))</f>
        <v>1</v>
      </c>
      <c r="BP341" s="16">
        <f>IF(AX341="R", $CA341, IF(OR(AX341="P", AX341="T", AX341="N"), 0, IF($C341="DM", $T341, IF(OR(AX341="Y", AX341="IR"),$AM341,IF(AX341="C", IF($BI341="Y", IF($AF341="N/A", $Q341, $AF341), IF($AG341="N/A", $T341,$AG341)))))))</f>
        <v>1</v>
      </c>
      <c r="BQ341" s="16">
        <f>IF(AY341="R", $CA341, IF(OR(AY341="P", AY341="T", AY341="N"), 0, IF($C341="DM", $T341, IF(OR(AY341="Y", AY341="IR"),$AM341,IF(AY341="C", IF($BI341="Y", IF($AF341="N/A", $Q341, $AF341), IF($AG341="N/A", $T341,$AG341)))))))</f>
        <v>1</v>
      </c>
      <c r="BR341" s="16">
        <f>IF(AZ341="R", $CA341, IF(OR(AZ341="P", AZ341="T", AZ341="N"), 0, IF($C341="DM", $T341, IF(OR(AZ341="Y", AZ341="IR"),$AM341,IF(AZ341="C", IF($BI341="Y", IF($AF341="N/A", $Q341, $AF341), IF($AG341="N/A", $T341,$AG341)))))))</f>
        <v>1</v>
      </c>
      <c r="BS341" s="16">
        <f>IF(BA341="R", $CA341, IF(OR(BA341="P", BA341="T", BA341="N"), 0, IF($C341="DM", $T341, IF(OR(BA341="Y", BA341="IR"),$AM341,IF(BA341="C", IF($BI341="Y", IF($AF341="N/A", $Q341, $AF341), IF($AG341="N/A", $T341,$AG341)))))))</f>
        <v>1</v>
      </c>
      <c r="BT341" s="16">
        <f>IF(BB341="R", $CA341, IF(OR(BB341="P", BB341="T", BB341="N"), 0, IF($C341="DM", $T341, IF(OR(BB341="Y", BB341="IR"),$AM341,IF(BB341="C", IF($BI341="Y", IF($BA341="C", IF($AF341="N/A", $Q341, $AF341), IF($AF341="N/A", $T341, $AM341)), IF($AG341="N/A", $T341,$AG341)))))))</f>
        <v>1</v>
      </c>
      <c r="BU341" s="16">
        <f>IF(BC341="R", $CA341, IF(OR(BC341="P", BC341="T", BC341="N"), 0, IF($C341="DM", $T341, IF(OR(BC341="Y", BC341="IR"),$AM341,IF(BC341="C", IF($BI341="Y", IF($BA341="C", IF($AF341="N/A", $Q341, $AF341), IF($AF341="N/A", $T341, $AM341)), IF($AG341="N/A", $T341,$AG341)))))))</f>
        <v>1</v>
      </c>
      <c r="BV341" s="16">
        <f>IF(BD341="R", $CA341, IF(OR(BD341="P", BD341="T", BD341="N"), 0, IF($C341="DM", $T341, IF(OR(BD341="Y", BD341="IR"),$AM341,IF(BD341="C", IF($BI341="Y", IF($BA341="C", IF($AF341="N/A", $Q341, $AF341), IF($AF341="N/A", $T341, $AM341)), IF($AG341="N/A", $T341,$AG341)))))))</f>
        <v>1</v>
      </c>
      <c r="BW341" s="16">
        <f>IF(BE341="R", $CA341, IF(OR(BE341="P", BE341="T", BE341="N"), 0, IF($C341="DM", $T341, IF(OR(BE341="Y", BE341="IR"),$AM341,IF(BE341="C", IF($BI341="Y", IF($BA341="C", IF($AF341="N/A", $Q341, $AF341), IF($AF341="N/A", $T341, $AM341)), IF($AG341="N/A", $T341,$AG341)))))))</f>
        <v>1</v>
      </c>
      <c r="BX341" s="16">
        <f>IF(BF341="R", $CA341, IF(OR(BF341="P", BF341="T", BF341="N"), 0, IF($C341="DM", $T341, IF(OR(BF341="Y", BF341="IR"),$AM341,IF(BF341="C", IF($BI341="Y", IF($BA341="C", IF($AF341="N/A", $Q341, $AF341), IF($AF341="N/A", $T341, $AM341)), IF($AG341="N/A", $T341,$AG341)))))))</f>
        <v>1</v>
      </c>
      <c r="BY341" s="16">
        <f>IF(BG341="R", $CA341, IF(OR(BG341="P", BG341="T", BG341="N"), 0, IF($C341="DM", $T341, IF(OR(BG341="Y", BG341="IR"),$AM341,IF(BG341="C", IF($BI341="Y", IF($BA341="C", IF($AF341="N/A", $Q341, $AF341), IF($AF341="N/A", $T341, $AM341)), IF($AG341="N/A", $T341,$AG341)))))))</f>
        <v>1</v>
      </c>
      <c r="BZ341" s="16">
        <f>IF(BH341="R", $CA341, IF(OR(BH341="P", BH341="T", BH341="N"), 0, IF($C341="DM", $T341, IF(OR(BH341="Y", BH341="IR"),$AM341,IF(BH341="C", IF($BI341="Y", IF($BA341="C", IF($AF341="N/A", $Q341, $AF341), IF($AF341="N/A", $T341, $AM341)), IF($AG341="N/A", $T341,$AG341)))))))</f>
        <v>1</v>
      </c>
      <c r="CA341" s="15" t="s">
        <v>75</v>
      </c>
      <c r="CB341" s="16">
        <f>BZ341</f>
        <v>1</v>
      </c>
      <c r="CC341" s="15" t="str">
        <f>IF(OR($BH341="T", $BH341="R"), 0, IF($BH341="C", IF($BI341="Y", IF($BA341="C", 0, IF(AF341="N/A", Q341-T341, AF341-AG341)), IF($AF341="N/A", U341, AH341)), AN341))</f>
        <v>N/A</v>
      </c>
      <c r="CD341" s="15" t="str">
        <f>IF(OR($BH341="T", $BH341="R"), 0, IF($BH341="C", IF($BI341="Y", 0, IF($AF341="N/A", V341, AI341)), AO341))</f>
        <v>N/A</v>
      </c>
      <c r="CE341" s="15" t="str">
        <f>IF(OR($BH341="T", $BH341="R"), 0, IF($BH341="C", IF($BI341="Y", 0, IF($AF341="N/A", W341, AJ341)), AP341))</f>
        <v>N/A</v>
      </c>
      <c r="CF341" s="15" t="str">
        <f>IF(OR($BH341="T", $BH341="R"), 0, IF($BH341="C", IF($BI341="Y", 0, IF($AF341="N/A", X341, AK341)), AQ341))</f>
        <v>N/A</v>
      </c>
      <c r="CG341" t="str">
        <f>IF(AC341="N/A", "S:"&amp;L341&amp;" G:"&amp;M341&amp;" GR:"&amp;Q341, IF(AC341=0, "S:"&amp;L341&amp;" G:"&amp;M341&amp;" GR:"&amp;Q341, "S:"&amp;L341&amp;"/"&amp;AD341&amp;" G:"&amp;AE341&amp;" GR:"&amp;AF341))</f>
        <v>S:0 G:1 GR:1</v>
      </c>
    </row>
    <row r="342" spans="1:85" x14ac:dyDescent="0.25">
      <c r="A342" s="14">
        <v>5221</v>
      </c>
      <c r="B342" s="15" t="s">
        <v>2814</v>
      </c>
      <c r="C342" s="15" t="s">
        <v>70</v>
      </c>
      <c r="D342" s="15" t="s">
        <v>54</v>
      </c>
      <c r="E342" s="15">
        <f>VLOOKUP(B342, 'Rookie Year'!$A$2:$B$55679,2,FALSE)</f>
        <v>2023</v>
      </c>
      <c r="F342" s="15">
        <v>2023</v>
      </c>
      <c r="G342" s="15" t="s">
        <v>40</v>
      </c>
      <c r="H342" s="15" t="s">
        <v>2208</v>
      </c>
      <c r="I342" s="16">
        <v>1</v>
      </c>
      <c r="J342" s="15">
        <v>3</v>
      </c>
      <c r="K342" s="17">
        <f>IF(AND(G342&lt;&gt;"N",R342="N/A"), IF(I342&lt;4, 0, 0.25),IF(I342=1, IF(J342=1,0.25, 0.25), IF(I342&lt;13, 0.25, IF(I342&lt;26, 0.4, IF(I342&lt;51, 0.6, 0.75)))))</f>
        <v>0</v>
      </c>
      <c r="L342" s="16">
        <f>I342-M342</f>
        <v>1</v>
      </c>
      <c r="M342" s="16">
        <f>ROUNDUP(I342*K342,0)</f>
        <v>0</v>
      </c>
      <c r="N342" s="16">
        <f>M342*J342</f>
        <v>0</v>
      </c>
      <c r="O342" s="16">
        <v>0</v>
      </c>
      <c r="P342" s="16">
        <v>0</v>
      </c>
      <c r="Q342" s="16">
        <f>N342-O342-P342</f>
        <v>0</v>
      </c>
      <c r="R342" s="15" t="s">
        <v>75</v>
      </c>
      <c r="S342" s="15">
        <f>IF(R342="N/A", J342-($B$1-F342), J342-($B$1-R342))</f>
        <v>2</v>
      </c>
      <c r="T342" s="16">
        <v>0</v>
      </c>
      <c r="U342" s="16">
        <v>0</v>
      </c>
      <c r="V342" s="16" t="str">
        <f>IF($S342&lt;3, "N/A", $M342)</f>
        <v>N/A</v>
      </c>
      <c r="W342" s="16" t="str">
        <f>IF($S342&lt;4, "N/A", $M342)</f>
        <v>N/A</v>
      </c>
      <c r="X342" s="16" t="str">
        <f>IF($S342&lt;5, "N/A", $M342)</f>
        <v>N/A</v>
      </c>
      <c r="Y342" s="15" t="str">
        <f>IF(SUM(T342:X342)&lt;&gt;Q342, "CHECK", "OK")</f>
        <v>OK</v>
      </c>
      <c r="Z342" s="15" t="str">
        <f>IF(F342=$B$1, "No", IF(S342=1, "Yes", "No"))</f>
        <v>No</v>
      </c>
      <c r="AA342" s="18" t="str">
        <f>IF(C342="DM", "N/A", IF(Z342="No","N/A",VLOOKUP(B342,'Extension List'!$A$3:$R$1972,18,FALSE)))</f>
        <v>N/A</v>
      </c>
      <c r="AB342" s="15" t="str">
        <f>IF(C342="DM", "N/A", IF(Z342="No","N/A",VLOOKUP(B342,'Extension List'!$A$3:$T$1972,20,FALSE)))</f>
        <v>N/A</v>
      </c>
      <c r="AC342" s="15" t="str">
        <f>IF(AA342="N/A", "N/A", 0)</f>
        <v>N/A</v>
      </c>
      <c r="AD342" s="16" t="str">
        <f>IF(AE342="N/A", "N/A", AA342-AE342)</f>
        <v>N/A</v>
      </c>
      <c r="AE342" s="16" t="str">
        <f>IF(AA342="N/A", "N/A", IF(AC342&gt;0, IF(AA342&lt;13, ROUNDUP(0.25*AA342,0), IF(AA342&lt;26, ROUNDUP(0.4*AA342,0), IF(AA342&lt;51, ROUNDUP(0.6*AA342,0), ROUNDUP(0.75*AA342,0)))), "N/A"))</f>
        <v>N/A</v>
      </c>
      <c r="AF342" s="16" t="str">
        <f>IF(AD342="N/A","N/A", (AE342*AC342)+Q342)</f>
        <v>N/A</v>
      </c>
      <c r="AG342" s="16" t="str">
        <f>IF($AF342="N/A", "N/A", "TBC")</f>
        <v>N/A</v>
      </c>
      <c r="AH342" s="16" t="str">
        <f>IF($AF342="N/A", "N/A", "TBC")</f>
        <v>N/A</v>
      </c>
      <c r="AI342" s="16" t="str">
        <f>IF($AF342="N/A","N/A",IF(AC342&gt;1,"TBC","N/A"))</f>
        <v>N/A</v>
      </c>
      <c r="AJ342" s="16" t="str">
        <f>IF($AF342="N/A","N/A",IF(AC342&gt;2,"TBC","N/A"))</f>
        <v>N/A</v>
      </c>
      <c r="AK342" s="16" t="str">
        <f>IF($AF342="N/A","N/A",IF(AC342&gt;3,"TBC","N/A"))</f>
        <v>N/A</v>
      </c>
      <c r="AL342" s="16" t="str">
        <f>IF(AC342="N/A","N/A",IF(AC342&gt;0,IF(SUM(AG342:AK342)&lt;&gt;AF342,"CHECK","OK"),"N/A"))</f>
        <v>N/A</v>
      </c>
      <c r="AM342" s="16">
        <f>IF(AD342="N/A", L342+T342, L342+AG342)</f>
        <v>1</v>
      </c>
      <c r="AN342" s="16">
        <f>IF(AD342="N/A", IF(U342="N/A", "N/A", L342+U342), AD342+AH342)</f>
        <v>1</v>
      </c>
      <c r="AO342" s="16" t="str">
        <f>IF(AD342="N/A", IF(V342="N/A", "N/A", L342+V342), IF(AI342="N/A", "N/A", AD342+AI342))</f>
        <v>N/A</v>
      </c>
      <c r="AP342" s="16" t="str">
        <f>IF(AD342="N/A", IF(W342="N/A", "N/A", L342+W342), IF(AJ342="N/A", "N/A", AD342+AJ342))</f>
        <v>N/A</v>
      </c>
      <c r="AQ342" s="16" t="str">
        <f>IF(AD342="N/A", IF(X342="N/A", "N/A", L342+X342), IF(AK342="N/A", "N/A", AD342+AK342))</f>
        <v>N/A</v>
      </c>
      <c r="AR342" s="15" t="s">
        <v>40</v>
      </c>
      <c r="AS342" s="15" t="s">
        <v>40</v>
      </c>
      <c r="AT342" s="15" t="s">
        <v>40</v>
      </c>
      <c r="AU342" s="15" t="s">
        <v>40</v>
      </c>
      <c r="AV342" s="15" t="s">
        <v>40</v>
      </c>
      <c r="AW342" s="15" t="s">
        <v>40</v>
      </c>
      <c r="AX342" s="15" t="s">
        <v>40</v>
      </c>
      <c r="AY342" s="15" t="s">
        <v>40</v>
      </c>
      <c r="AZ342" s="15" t="s">
        <v>40</v>
      </c>
      <c r="BA342" s="15" t="s">
        <v>40</v>
      </c>
      <c r="BB342" s="15" t="s">
        <v>40</v>
      </c>
      <c r="BC342" s="15" t="s">
        <v>40</v>
      </c>
      <c r="BD342" s="15" t="s">
        <v>40</v>
      </c>
      <c r="BE342" s="15" t="s">
        <v>40</v>
      </c>
      <c r="BF342" s="15" t="s">
        <v>40</v>
      </c>
      <c r="BG342" s="15" t="s">
        <v>40</v>
      </c>
      <c r="BH342" s="15" t="s">
        <v>40</v>
      </c>
      <c r="BI342" s="15"/>
      <c r="BJ342" s="16">
        <f>IF(AR342="R", $CA342, IF(OR(AR342="P", AR342="T", AR342="N"), 0, IF($C342="DM", $T342, IF(OR(AR342="Y", AR342="IR"),$AM342,IF(AR342="C", IF($BI342="Y", IF($AF342="N/A", $Q342, $AF342), IF($AG342="N/A", $T342,$AG342)))))))</f>
        <v>1</v>
      </c>
      <c r="BK342" s="16">
        <f>IF(AS342="R", $CA342, IF(OR(AS342="P", AS342="T", AS342="N"), 0, IF($C342="DM", $T342, IF(OR(AS342="Y", AS342="IR"),$AM342,IF(AS342="C", IF($BI342="Y", IF($AF342="N/A", $Q342, $AF342), IF($AG342="N/A", $T342,$AG342)))))))</f>
        <v>1</v>
      </c>
      <c r="BL342" s="16">
        <f>IF(AT342="R", $CA342, IF(OR(AT342="P", AT342="T", AT342="N"), 0, IF($C342="DM", $T342, IF(OR(AT342="Y", AT342="IR"),$AM342,IF(AT342="C", IF($BI342="Y", IF($AF342="N/A", $Q342, $AF342), IF($AG342="N/A", $T342,$AG342)))))))</f>
        <v>1</v>
      </c>
      <c r="BM342" s="16">
        <f>IF(AU342="R", $CA342, IF(OR(AU342="P", AU342="T", AU342="N"), 0, IF($C342="DM", $T342, IF(OR(AU342="Y", AU342="IR"),$AM342,IF(AU342="C", IF($BI342="Y", IF($AF342="N/A", $Q342, $AF342), IF($AG342="N/A", $T342,$AG342)))))))</f>
        <v>1</v>
      </c>
      <c r="BN342" s="16">
        <f>IF(AV342="R", $CA342, IF(OR(AV342="P", AV342="T", AV342="N"), 0, IF($C342="DM", $T342, IF(OR(AV342="Y", AV342="IR"),$AM342,IF(AV342="C", IF($BI342="Y", IF($AF342="N/A", $Q342, $AF342), IF($AG342="N/A", $T342,$AG342)))))))</f>
        <v>1</v>
      </c>
      <c r="BO342" s="16">
        <f>IF(AW342="R", $CA342, IF(OR(AW342="P", AW342="T", AW342="N"), 0, IF($C342="DM", $T342, IF(OR(AW342="Y", AW342="IR"),$AM342,IF(AW342="C", IF($BI342="Y", IF($AF342="N/A", $Q342, $AF342), IF($AG342="N/A", $T342,$AG342)))))))</f>
        <v>1</v>
      </c>
      <c r="BP342" s="16">
        <f>IF(AX342="R", $CA342, IF(OR(AX342="P", AX342="T", AX342="N"), 0, IF($C342="DM", $T342, IF(OR(AX342="Y", AX342="IR"),$AM342,IF(AX342="C", IF($BI342="Y", IF($AF342="N/A", $Q342, $AF342), IF($AG342="N/A", $T342,$AG342)))))))</f>
        <v>1</v>
      </c>
      <c r="BQ342" s="16">
        <f>IF(AY342="R", $CA342, IF(OR(AY342="P", AY342="T", AY342="N"), 0, IF($C342="DM", $T342, IF(OR(AY342="Y", AY342="IR"),$AM342,IF(AY342="C", IF($BI342="Y", IF($AF342="N/A", $Q342, $AF342), IF($AG342="N/A", $T342,$AG342)))))))</f>
        <v>1</v>
      </c>
      <c r="BR342" s="16">
        <f>IF(AZ342="R", $CA342, IF(OR(AZ342="P", AZ342="T", AZ342="N"), 0, IF($C342="DM", $T342, IF(OR(AZ342="Y", AZ342="IR"),$AM342,IF(AZ342="C", IF($BI342="Y", IF($AF342="N/A", $Q342, $AF342), IF($AG342="N/A", $T342,$AG342)))))))</f>
        <v>1</v>
      </c>
      <c r="BS342" s="16">
        <f>IF(BA342="R", $CA342, IF(OR(BA342="P", BA342="T", BA342="N"), 0, IF($C342="DM", $T342, IF(OR(BA342="Y", BA342="IR"),$AM342,IF(BA342="C", IF($BI342="Y", IF($AF342="N/A", $Q342, $AF342), IF($AG342="N/A", $T342,$AG342)))))))</f>
        <v>1</v>
      </c>
      <c r="BT342" s="16">
        <f>IF(BB342="R", $CA342, IF(OR(BB342="P", BB342="T", BB342="N"), 0, IF($C342="DM", $T342, IF(OR(BB342="Y", BB342="IR"),$AM342,IF(BB342="C", IF($BI342="Y", IF($BA342="C", IF($AF342="N/A", $Q342, $AF342), IF($AF342="N/A", $T342, $AM342)), IF($AG342="N/A", $T342,$AG342)))))))</f>
        <v>1</v>
      </c>
      <c r="BU342" s="16">
        <f>IF(BC342="R", $CA342, IF(OR(BC342="P", BC342="T", BC342="N"), 0, IF($C342="DM", $T342, IF(OR(BC342="Y", BC342="IR"),$AM342,IF(BC342="C", IF($BI342="Y", IF($BA342="C", IF($AF342="N/A", $Q342, $AF342), IF($AF342="N/A", $T342, $AM342)), IF($AG342="N/A", $T342,$AG342)))))))</f>
        <v>1</v>
      </c>
      <c r="BV342" s="16">
        <f>IF(BD342="R", $CA342, IF(OR(BD342="P", BD342="T", BD342="N"), 0, IF($C342="DM", $T342, IF(OR(BD342="Y", BD342="IR"),$AM342,IF(BD342="C", IF($BI342="Y", IF($BA342="C", IF($AF342="N/A", $Q342, $AF342), IF($AF342="N/A", $T342, $AM342)), IF($AG342="N/A", $T342,$AG342)))))))</f>
        <v>1</v>
      </c>
      <c r="BW342" s="16">
        <f>IF(BE342="R", $CA342, IF(OR(BE342="P", BE342="T", BE342="N"), 0, IF($C342="DM", $T342, IF(OR(BE342="Y", BE342="IR"),$AM342,IF(BE342="C", IF($BI342="Y", IF($BA342="C", IF($AF342="N/A", $Q342, $AF342), IF($AF342="N/A", $T342, $AM342)), IF($AG342="N/A", $T342,$AG342)))))))</f>
        <v>1</v>
      </c>
      <c r="BX342" s="16">
        <f>IF(BF342="R", $CA342, IF(OR(BF342="P", BF342="T", BF342="N"), 0, IF($C342="DM", $T342, IF(OR(BF342="Y", BF342="IR"),$AM342,IF(BF342="C", IF($BI342="Y", IF($BA342="C", IF($AF342="N/A", $Q342, $AF342), IF($AF342="N/A", $T342, $AM342)), IF($AG342="N/A", $T342,$AG342)))))))</f>
        <v>1</v>
      </c>
      <c r="BY342" s="16">
        <f>IF(BG342="R", $CA342, IF(OR(BG342="P", BG342="T", BG342="N"), 0, IF($C342="DM", $T342, IF(OR(BG342="Y", BG342="IR"),$AM342,IF(BG342="C", IF($BI342="Y", IF($BA342="C", IF($AF342="N/A", $Q342, $AF342), IF($AF342="N/A", $T342, $AM342)), IF($AG342="N/A", $T342,$AG342)))))))</f>
        <v>1</v>
      </c>
      <c r="BZ342" s="16">
        <f>IF(BH342="R", $CA342, IF(OR(BH342="P", BH342="T", BH342="N"), 0, IF($C342="DM", $T342, IF(OR(BH342="Y", BH342="IR"),$AM342,IF(BH342="C", IF($BI342="Y", IF($BA342="C", IF($AF342="N/A", $Q342, $AF342), IF($AF342="N/A", $T342, $AM342)), IF($AG342="N/A", $T342,$AG342)))))))</f>
        <v>1</v>
      </c>
      <c r="CA342" s="15" t="s">
        <v>75</v>
      </c>
      <c r="CB342" s="16">
        <f>BZ342</f>
        <v>1</v>
      </c>
      <c r="CC342" s="15">
        <f>IF(OR($BH342="T", $BH342="R"), 0, IF($BH342="C", IF($BI342="Y", IF($BA342="C", 0, IF(AF342="N/A", Q342-T342, AF342-AG342)), IF($AF342="N/A", U342, AH342)), AN342))</f>
        <v>1</v>
      </c>
      <c r="CD342" s="15" t="str">
        <f>IF(OR($BH342="T", $BH342="R"), 0, IF($BH342="C", IF($BI342="Y", 0, IF($AF342="N/A", V342, AI342)), AO342))</f>
        <v>N/A</v>
      </c>
      <c r="CE342" s="15" t="str">
        <f>IF(OR($BH342="T", $BH342="R"), 0, IF($BH342="C", IF($BI342="Y", 0, IF($AF342="N/A", W342, AJ342)), AP342))</f>
        <v>N/A</v>
      </c>
      <c r="CF342" s="15" t="str">
        <f>IF(OR($BH342="T", $BH342="R"), 0, IF($BH342="C", IF($BI342="Y", 0, IF($AF342="N/A", X342, AK342)), AQ342))</f>
        <v>N/A</v>
      </c>
      <c r="CG342" t="str">
        <f>IF(AC342="N/A", "S:"&amp;L342&amp;" G:"&amp;M342&amp;" GR:"&amp;Q342, IF(AC342=0, "S:"&amp;L342&amp;" G:"&amp;M342&amp;" GR:"&amp;Q342, "S:"&amp;L342&amp;"/"&amp;AD342&amp;" G:"&amp;AE342&amp;" GR:"&amp;AF342))</f>
        <v>S:1 G:0 GR:0</v>
      </c>
    </row>
    <row r="343" spans="1:85" x14ac:dyDescent="0.25">
      <c r="A343" s="14">
        <v>4760</v>
      </c>
      <c r="B343" s="15" t="s">
        <v>2593</v>
      </c>
      <c r="C343" s="15" t="s">
        <v>71</v>
      </c>
      <c r="D343" s="15" t="s">
        <v>54</v>
      </c>
      <c r="E343" s="15">
        <f>VLOOKUP(B343, 'Rookie Year'!$A$2:$B$55679,2,FALSE)</f>
        <v>2022</v>
      </c>
      <c r="F343" s="15">
        <v>2022</v>
      </c>
      <c r="G343" s="15" t="s">
        <v>40</v>
      </c>
      <c r="H343" s="15" t="s">
        <v>2191</v>
      </c>
      <c r="I343" s="16">
        <v>2</v>
      </c>
      <c r="J343" s="15">
        <v>3</v>
      </c>
      <c r="K343" s="17">
        <f>IF(AND(G343&lt;&gt;"N",R343="N/A"), IF(I343&lt;4, 0, 0.25),IF(I343=1, IF(J343=1,0.25, 0.25), IF(I343&lt;13, 0.25, IF(I343&lt;26, 0.4, IF(I343&lt;51, 0.6, 0.75)))))</f>
        <v>0</v>
      </c>
      <c r="L343" s="16">
        <f>I343-M343</f>
        <v>2</v>
      </c>
      <c r="M343" s="16">
        <f>ROUNDUP(I343*K343,0)</f>
        <v>0</v>
      </c>
      <c r="N343" s="16">
        <f>M343*J343</f>
        <v>0</v>
      </c>
      <c r="O343" s="16">
        <v>0</v>
      </c>
      <c r="P343" s="16">
        <v>0</v>
      </c>
      <c r="Q343" s="16">
        <f>N343-O343-P343</f>
        <v>0</v>
      </c>
      <c r="R343" s="15" t="s">
        <v>75</v>
      </c>
      <c r="S343" s="15">
        <f>IF(R343="N/A", J343-($B$1-F343), J343-($B$1-R343))</f>
        <v>1</v>
      </c>
      <c r="T343" s="16">
        <v>0</v>
      </c>
      <c r="U343" s="16" t="str">
        <f>IF($S343&lt;2, "N/A", $M343)</f>
        <v>N/A</v>
      </c>
      <c r="V343" s="16" t="str">
        <f>IF($S343&lt;3, "N/A", $M343)</f>
        <v>N/A</v>
      </c>
      <c r="W343" s="16" t="str">
        <f>IF($S343&lt;4, "N/A", $M343)</f>
        <v>N/A</v>
      </c>
      <c r="X343" s="16" t="str">
        <f>IF($S343&lt;5, "N/A", $M343)</f>
        <v>N/A</v>
      </c>
      <c r="Y343" s="15" t="str">
        <f>IF(SUM(T343:X343)&lt;&gt;Q343, "CHECK", "OK")</f>
        <v>OK</v>
      </c>
      <c r="Z343" s="15" t="str">
        <f>IF(F343=$B$1, "No", IF(S343=1, "Yes", "No"))</f>
        <v>Yes</v>
      </c>
      <c r="AA343" s="18">
        <f>IF(C343="DM", "N/A", IF(Z343="No","N/A",VLOOKUP(B343,'Extension List'!$A$3:$R$1972,18,FALSE)))</f>
        <v>1</v>
      </c>
      <c r="AB343" s="15">
        <f>IF(C343="DM", "N/A", IF(Z343="No","N/A",VLOOKUP(B343,'Extension List'!$A$3:$T$1972,20,FALSE)))</f>
        <v>1</v>
      </c>
      <c r="AC343" s="15">
        <f>IF(AA343="N/A", "N/A", 0)</f>
        <v>0</v>
      </c>
      <c r="AD343" s="16" t="str">
        <f>IF(AE343="N/A", "N/A", AA343-AE343)</f>
        <v>N/A</v>
      </c>
      <c r="AE343" s="16" t="str">
        <f>IF(AA343="N/A", "N/A", IF(AC343&gt;0, IF(AA343&lt;13, ROUNDUP(0.25*AA343,0), IF(AA343&lt;26, ROUNDUP(0.4*AA343,0), IF(AA343&lt;51, ROUNDUP(0.6*AA343,0), ROUNDUP(0.75*AA343,0)))), "N/A"))</f>
        <v>N/A</v>
      </c>
      <c r="AF343" s="16" t="str">
        <f>IF(AD343="N/A","N/A", (AE343*AC343)+Q343)</f>
        <v>N/A</v>
      </c>
      <c r="AG343" s="16" t="str">
        <f>IF($AF343="N/A", "N/A", "TBC")</f>
        <v>N/A</v>
      </c>
      <c r="AH343" s="16" t="str">
        <f>IF($AF343="N/A", "N/A", "TBC")</f>
        <v>N/A</v>
      </c>
      <c r="AI343" s="16" t="str">
        <f>IF($AF343="N/A","N/A",IF(AC343&gt;1,"TBC","N/A"))</f>
        <v>N/A</v>
      </c>
      <c r="AJ343" s="16" t="str">
        <f>IF($AF343="N/A","N/A",IF(AC343&gt;2,"TBC","N/A"))</f>
        <v>N/A</v>
      </c>
      <c r="AK343" s="16" t="str">
        <f>IF($AF343="N/A","N/A",IF(AC343&gt;3,"TBC","N/A"))</f>
        <v>N/A</v>
      </c>
      <c r="AL343" s="16" t="str">
        <f>IF(AC343="N/A","N/A",IF(AC343&gt;0,IF(SUM(AG343:AK343)&lt;&gt;AF343,"CHECK","OK"),"N/A"))</f>
        <v>N/A</v>
      </c>
      <c r="AM343" s="16">
        <f>IF(AD343="N/A", L343+T343, L343+AG343)</f>
        <v>2</v>
      </c>
      <c r="AN343" s="16" t="str">
        <f>IF(AD343="N/A", IF(U343="N/A", "N/A", L343+U343), AD343+AH343)</f>
        <v>N/A</v>
      </c>
      <c r="AO343" s="16" t="str">
        <f>IF(AD343="N/A", IF(V343="N/A", "N/A", L343+V343), IF(AI343="N/A", "N/A", AD343+AI343))</f>
        <v>N/A</v>
      </c>
      <c r="AP343" s="16" t="str">
        <f>IF(AD343="N/A", IF(W343="N/A", "N/A", L343+W343), IF(AJ343="N/A", "N/A", AD343+AJ343))</f>
        <v>N/A</v>
      </c>
      <c r="AQ343" s="16" t="str">
        <f>IF(AD343="N/A", IF(X343="N/A", "N/A", L343+X343), IF(AK343="N/A", "N/A", AD343+AK343))</f>
        <v>N/A</v>
      </c>
      <c r="AR343" s="15" t="s">
        <v>44</v>
      </c>
      <c r="AS343" s="15" t="s">
        <v>44</v>
      </c>
      <c r="AT343" s="15" t="s">
        <v>44</v>
      </c>
      <c r="AU343" s="15" t="s">
        <v>44</v>
      </c>
      <c r="AV343" s="15" t="s">
        <v>44</v>
      </c>
      <c r="AW343" s="15" t="s">
        <v>44</v>
      </c>
      <c r="AX343" s="15" t="s">
        <v>44</v>
      </c>
      <c r="AY343" s="15" t="s">
        <v>44</v>
      </c>
      <c r="AZ343" s="15" t="s">
        <v>44</v>
      </c>
      <c r="BA343" s="15" t="s">
        <v>44</v>
      </c>
      <c r="BB343" s="15" t="s">
        <v>44</v>
      </c>
      <c r="BC343" s="15" t="s">
        <v>44</v>
      </c>
      <c r="BD343" s="15" t="s">
        <v>44</v>
      </c>
      <c r="BE343" s="15" t="s">
        <v>44</v>
      </c>
      <c r="BF343" s="15" t="s">
        <v>44</v>
      </c>
      <c r="BG343" s="15" t="s">
        <v>44</v>
      </c>
      <c r="BH343" s="15" t="s">
        <v>44</v>
      </c>
      <c r="BI343" s="15"/>
      <c r="BJ343" s="16">
        <f>IF(AR343="R", $CA343, IF(OR(AR343="P", AR343="T", AR343="N"), 0, IF($C343="DM", $T343, IF(OR(AR343="Y", AR343="IR"),$AM343,IF(AR343="C", IF($BI343="Y", IF($AF343="N/A", $Q343, $AF343), IF($AG343="N/A", $T343,$AG343)))))))</f>
        <v>0</v>
      </c>
      <c r="BK343" s="16">
        <f>IF(AS343="R", $CA343, IF(OR(AS343="P", AS343="T", AS343="N"), 0, IF($C343="DM", $T343, IF(OR(AS343="Y", AS343="IR"),$AM343,IF(AS343="C", IF($BI343="Y", IF($AF343="N/A", $Q343, $AF343), IF($AG343="N/A", $T343,$AG343)))))))</f>
        <v>0</v>
      </c>
      <c r="BL343" s="16">
        <f>IF(AT343="R", $CA343, IF(OR(AT343="P", AT343="T", AT343="N"), 0, IF($C343="DM", $T343, IF(OR(AT343="Y", AT343="IR"),$AM343,IF(AT343="C", IF($BI343="Y", IF($AF343="N/A", $Q343, $AF343), IF($AG343="N/A", $T343,$AG343)))))))</f>
        <v>0</v>
      </c>
      <c r="BM343" s="16">
        <f>IF(AU343="R", $CA343, IF(OR(AU343="P", AU343="T", AU343="N"), 0, IF($C343="DM", $T343, IF(OR(AU343="Y", AU343="IR"),$AM343,IF(AU343="C", IF($BI343="Y", IF($AF343="N/A", $Q343, $AF343), IF($AG343="N/A", $T343,$AG343)))))))</f>
        <v>0</v>
      </c>
      <c r="BN343" s="16">
        <f>IF(AV343="R", $CA343, IF(OR(AV343="P", AV343="T", AV343="N"), 0, IF($C343="DM", $T343, IF(OR(AV343="Y", AV343="IR"),$AM343,IF(AV343="C", IF($BI343="Y", IF($AF343="N/A", $Q343, $AF343), IF($AG343="N/A", $T343,$AG343)))))))</f>
        <v>0</v>
      </c>
      <c r="BO343" s="16">
        <f>IF(AW343="R", $CA343, IF(OR(AW343="P", AW343="T", AW343="N"), 0, IF($C343="DM", $T343, IF(OR(AW343="Y", AW343="IR"),$AM343,IF(AW343="C", IF($BI343="Y", IF($AF343="N/A", $Q343, $AF343), IF($AG343="N/A", $T343,$AG343)))))))</f>
        <v>0</v>
      </c>
      <c r="BP343" s="16">
        <f>IF(AX343="R", $CA343, IF(OR(AX343="P", AX343="T", AX343="N"), 0, IF($C343="DM", $T343, IF(OR(AX343="Y", AX343="IR"),$AM343,IF(AX343="C", IF($BI343="Y", IF($AF343="N/A", $Q343, $AF343), IF($AG343="N/A", $T343,$AG343)))))))</f>
        <v>0</v>
      </c>
      <c r="BQ343" s="16">
        <f>IF(AY343="R", $CA343, IF(OR(AY343="P", AY343="T", AY343="N"), 0, IF($C343="DM", $T343, IF(OR(AY343="Y", AY343="IR"),$AM343,IF(AY343="C", IF($BI343="Y", IF($AF343="N/A", $Q343, $AF343), IF($AG343="N/A", $T343,$AG343)))))))</f>
        <v>0</v>
      </c>
      <c r="BR343" s="16">
        <f>IF(AZ343="R", $CA343, IF(OR(AZ343="P", AZ343="T", AZ343="N"), 0, IF($C343="DM", $T343, IF(OR(AZ343="Y", AZ343="IR"),$AM343,IF(AZ343="C", IF($BI343="Y", IF($AF343="N/A", $Q343, $AF343), IF($AG343="N/A", $T343,$AG343)))))))</f>
        <v>0</v>
      </c>
      <c r="BS343" s="16">
        <f>IF(BA343="R", $CA343, IF(OR(BA343="P", BA343="T", BA343="N"), 0, IF($C343="DM", $T343, IF(OR(BA343="Y", BA343="IR"),$AM343,IF(BA343="C", IF($BI343="Y", IF($AF343="N/A", $Q343, $AF343), IF($AG343="N/A", $T343,$AG343)))))))</f>
        <v>0</v>
      </c>
      <c r="BT343" s="16">
        <f>IF(BB343="R", $CA343, IF(OR(BB343="P", BB343="T", BB343="N"), 0, IF($C343="DM", $T343, IF(OR(BB343="Y", BB343="IR"),$AM343,IF(BB343="C", IF($BI343="Y", IF($BA343="C", IF($AF343="N/A", $Q343, $AF343), IF($AF343="N/A", $T343, $AM343)), IF($AG343="N/A", $T343,$AG343)))))))</f>
        <v>0</v>
      </c>
      <c r="BU343" s="16">
        <f>IF(BC343="R", $CA343, IF(OR(BC343="P", BC343="T", BC343="N"), 0, IF($C343="DM", $T343, IF(OR(BC343="Y", BC343="IR"),$AM343,IF(BC343="C", IF($BI343="Y", IF($BA343="C", IF($AF343="N/A", $Q343, $AF343), IF($AF343="N/A", $T343, $AM343)), IF($AG343="N/A", $T343,$AG343)))))))</f>
        <v>0</v>
      </c>
      <c r="BV343" s="16">
        <f>IF(BD343="R", $CA343, IF(OR(BD343="P", BD343="T", BD343="N"), 0, IF($C343="DM", $T343, IF(OR(BD343="Y", BD343="IR"),$AM343,IF(BD343="C", IF($BI343="Y", IF($BA343="C", IF($AF343="N/A", $Q343, $AF343), IF($AF343="N/A", $T343, $AM343)), IF($AG343="N/A", $T343,$AG343)))))))</f>
        <v>0</v>
      </c>
      <c r="BW343" s="16">
        <f>IF(BE343="R", $CA343, IF(OR(BE343="P", BE343="T", BE343="N"), 0, IF($C343="DM", $T343, IF(OR(BE343="Y", BE343="IR"),$AM343,IF(BE343="C", IF($BI343="Y", IF($BA343="C", IF($AF343="N/A", $Q343, $AF343), IF($AF343="N/A", $T343, $AM343)), IF($AG343="N/A", $T343,$AG343)))))))</f>
        <v>0</v>
      </c>
      <c r="BX343" s="16">
        <f>IF(BF343="R", $CA343, IF(OR(BF343="P", BF343="T", BF343="N"), 0, IF($C343="DM", $T343, IF(OR(BF343="Y", BF343="IR"),$AM343,IF(BF343="C", IF($BI343="Y", IF($BA343="C", IF($AF343="N/A", $Q343, $AF343), IF($AF343="N/A", $T343, $AM343)), IF($AG343="N/A", $T343,$AG343)))))))</f>
        <v>0</v>
      </c>
      <c r="BY343" s="16">
        <f>IF(BG343="R", $CA343, IF(OR(BG343="P", BG343="T", BG343="N"), 0, IF($C343="DM", $T343, IF(OR(BG343="Y", BG343="IR"),$AM343,IF(BG343="C", IF($BI343="Y", IF($BA343="C", IF($AF343="N/A", $Q343, $AF343), IF($AF343="N/A", $T343, $AM343)), IF($AG343="N/A", $T343,$AG343)))))))</f>
        <v>0</v>
      </c>
      <c r="BZ343" s="16">
        <f>IF(BH343="R", $CA343, IF(OR(BH343="P", BH343="T", BH343="N"), 0, IF($C343="DM", $T343, IF(OR(BH343="Y", BH343="IR"),$AM343,IF(BH343="C", IF($BI343="Y", IF($BA343="C", IF($AF343="N/A", $Q343, $AF343), IF($AF343="N/A", $T343, $AM343)), IF($AG343="N/A", $T343,$AG343)))))))</f>
        <v>0</v>
      </c>
      <c r="CA343" s="15" t="s">
        <v>75</v>
      </c>
      <c r="CB343" s="16">
        <f>BZ343</f>
        <v>0</v>
      </c>
      <c r="CC343" s="15" t="str">
        <f>IF(OR($BH343="T", $BH343="R"), 0, IF($BH343="C", IF($BI343="Y", IF($BA343="C", 0, IF(AF343="N/A", Q343-T343, AF343-AG343)), IF($AF343="N/A", U343, AH343)), AN343))</f>
        <v>N/A</v>
      </c>
      <c r="CD343" s="15" t="str">
        <f>IF(OR($BH343="T", $BH343="R"), 0, IF($BH343="C", IF($BI343="Y", 0, IF($AF343="N/A", V343, AI343)), AO343))</f>
        <v>N/A</v>
      </c>
      <c r="CE343" s="15" t="str">
        <f>IF(OR($BH343="T", $BH343="R"), 0, IF($BH343="C", IF($BI343="Y", 0, IF($AF343="N/A", W343, AJ343)), AP343))</f>
        <v>N/A</v>
      </c>
      <c r="CF343" s="15" t="str">
        <f>IF(OR($BH343="T", $BH343="R"), 0, IF($BH343="C", IF($BI343="Y", 0, IF($AF343="N/A", X343, AK343)), AQ343))</f>
        <v>N/A</v>
      </c>
      <c r="CG343" t="str">
        <f>IF(AC343="N/A", "S:"&amp;L343&amp;" G:"&amp;M343&amp;" GR:"&amp;Q343, IF(AC343=0, "S:"&amp;L343&amp;" G:"&amp;M343&amp;" GR:"&amp;Q343, "S:"&amp;L343&amp;"/"&amp;AD343&amp;" G:"&amp;AE343&amp;" GR:"&amp;AF343))</f>
        <v>S:2 G:0 GR:0</v>
      </c>
    </row>
    <row r="344" spans="1:85" x14ac:dyDescent="0.25">
      <c r="A344" s="14">
        <v>5656</v>
      </c>
      <c r="B344" s="15" t="s">
        <v>3005</v>
      </c>
      <c r="C344" s="15" t="s">
        <v>71</v>
      </c>
      <c r="D344" s="15" t="s">
        <v>54</v>
      </c>
      <c r="E344" s="15">
        <f>VLOOKUP(B344, 'Rookie Year'!$A$2:$B$55679,2,FALSE)</f>
        <v>2024</v>
      </c>
      <c r="F344" s="15">
        <v>2024</v>
      </c>
      <c r="G344" s="15" t="s">
        <v>40</v>
      </c>
      <c r="H344" s="15" t="s">
        <v>2875</v>
      </c>
      <c r="I344" s="16">
        <v>1</v>
      </c>
      <c r="J344" s="15">
        <v>3</v>
      </c>
      <c r="K344" s="17">
        <f>IF(AND(G344&lt;&gt;"N",R344="N/A"), IF(I344&lt;4, 0, 0.25),IF(I344=1, IF(J344=1,0.25, 0.25), IF(I344&lt;13, 0.25, IF(I344&lt;26, 0.4, IF(I344&lt;51, 0.6, 0.75)))))</f>
        <v>0</v>
      </c>
      <c r="L344" s="16">
        <f>I344-M344</f>
        <v>1</v>
      </c>
      <c r="M344" s="16">
        <f>ROUNDUP(I344*K344,0)</f>
        <v>0</v>
      </c>
      <c r="N344" s="16">
        <f>M344*J344</f>
        <v>0</v>
      </c>
      <c r="O344" s="16">
        <v>0</v>
      </c>
      <c r="P344" s="16">
        <v>0</v>
      </c>
      <c r="Q344" s="16">
        <f>N344-O344-P344</f>
        <v>0</v>
      </c>
      <c r="R344" s="15" t="s">
        <v>75</v>
      </c>
      <c r="S344" s="15">
        <f>IF(R344="N/A", J344-($B$1-F344), J344-($B$1-R344))</f>
        <v>3</v>
      </c>
      <c r="T344" s="16">
        <f>IF($S344&lt;1, "N/A", $M344)</f>
        <v>0</v>
      </c>
      <c r="U344" s="16">
        <f>IF($S344&lt;2, "N/A", $M344)</f>
        <v>0</v>
      </c>
      <c r="V344" s="16">
        <f>IF($S344&lt;3, "N/A", $M344)</f>
        <v>0</v>
      </c>
      <c r="W344" s="16" t="str">
        <f>IF($S344&lt;4, "N/A", $M344)</f>
        <v>N/A</v>
      </c>
      <c r="X344" s="16" t="str">
        <f>IF($S344&lt;5, "N/A", $M344)</f>
        <v>N/A</v>
      </c>
      <c r="Y344" s="15" t="str">
        <f>IF(SUM(T344:X344)&lt;&gt;Q344, "CHECK", "OK")</f>
        <v>OK</v>
      </c>
      <c r="Z344" s="15" t="str">
        <f>IF(F344=$B$1, "No", IF(S344=1, "Yes", "No"))</f>
        <v>No</v>
      </c>
      <c r="AA344" s="18" t="str">
        <f>IF(C344="DM", "N/A", IF(Z344="No","N/A",VLOOKUP(B344,'Extension List'!$A$3:$R$1972,18,FALSE)))</f>
        <v>N/A</v>
      </c>
      <c r="AB344" s="15" t="str">
        <f>IF(C344="DM", "N/A", IF(Z344="No","N/A",VLOOKUP(B344,'Extension List'!$A$3:$T$1972,20,FALSE)))</f>
        <v>N/A</v>
      </c>
      <c r="AC344" s="15" t="str">
        <f>IF(AA344="N/A", "N/A", 0)</f>
        <v>N/A</v>
      </c>
      <c r="AD344" s="16" t="str">
        <f>IF(AE344="N/A", "N/A", AA344-AE344)</f>
        <v>N/A</v>
      </c>
      <c r="AE344" s="16" t="str">
        <f>IF(AA344="N/A", "N/A", IF(AC344&gt;0, IF(AA344&lt;13, ROUNDUP(0.25*AA344,0), IF(AA344&lt;26, ROUNDUP(0.4*AA344,0), IF(AA344&lt;51, ROUNDUP(0.6*AA344,0), ROUNDUP(0.75*AA344,0)))), "N/A"))</f>
        <v>N/A</v>
      </c>
      <c r="AF344" s="16" t="str">
        <f>IF(AD344="N/A","N/A", (AE344*AC344)+Q344)</f>
        <v>N/A</v>
      </c>
      <c r="AG344" s="16" t="str">
        <f>IF($AF344="N/A", "N/A", "TBC")</f>
        <v>N/A</v>
      </c>
      <c r="AH344" s="16" t="str">
        <f>IF($AF344="N/A", "N/A", "TBC")</f>
        <v>N/A</v>
      </c>
      <c r="AI344" s="16" t="str">
        <f>IF($AF344="N/A","N/A",IF(AC344&gt;1,"TBC","N/A"))</f>
        <v>N/A</v>
      </c>
      <c r="AJ344" s="16" t="str">
        <f>IF($AF344="N/A","N/A",IF(AC344&gt;2,"TBC","N/A"))</f>
        <v>N/A</v>
      </c>
      <c r="AK344" s="16" t="str">
        <f>IF($AF344="N/A","N/A",IF(AC344&gt;3,"TBC","N/A"))</f>
        <v>N/A</v>
      </c>
      <c r="AL344" s="16" t="str">
        <f>IF(AC344="N/A","N/A",IF(AC344&gt;0,IF(SUM(AG344:AK344)&lt;&gt;AF344,"CHECK","OK"),"N/A"))</f>
        <v>N/A</v>
      </c>
      <c r="AM344" s="16">
        <f>IF(AD344="N/A", L344+T344, L344+AG344)</f>
        <v>1</v>
      </c>
      <c r="AN344" s="16">
        <f>IF(AD344="N/A", IF(U344="N/A", "N/A", L344+U344), AD344+AH344)</f>
        <v>1</v>
      </c>
      <c r="AO344" s="16">
        <f>IF(AD344="N/A", IF(V344="N/A", "N/A", L344+V344), IF(AI344="N/A", "N/A", AD344+AI344))</f>
        <v>1</v>
      </c>
      <c r="AP344" s="16" t="str">
        <f>IF(AD344="N/A", IF(W344="N/A", "N/A", L344+W344), IF(AJ344="N/A", "N/A", AD344+AJ344))</f>
        <v>N/A</v>
      </c>
      <c r="AQ344" s="16" t="str">
        <f>IF(AD344="N/A", IF(X344="N/A", "N/A", L344+X344), IF(AK344="N/A", "N/A", AD344+AK344))</f>
        <v>N/A</v>
      </c>
      <c r="AR344" s="15" t="s">
        <v>66</v>
      </c>
      <c r="AS344" s="15" t="s">
        <v>66</v>
      </c>
      <c r="AT344" s="15" t="s">
        <v>66</v>
      </c>
      <c r="AU344" s="15" t="s">
        <v>66</v>
      </c>
      <c r="AV344" s="15" t="s">
        <v>66</v>
      </c>
      <c r="AW344" s="15" t="s">
        <v>66</v>
      </c>
      <c r="AX344" s="15" t="s">
        <v>66</v>
      </c>
      <c r="AY344" s="15" t="s">
        <v>66</v>
      </c>
      <c r="AZ344" s="15" t="s">
        <v>66</v>
      </c>
      <c r="BA344" s="15" t="s">
        <v>40</v>
      </c>
      <c r="BB344" s="15" t="s">
        <v>40</v>
      </c>
      <c r="BC344" s="15" t="s">
        <v>40</v>
      </c>
      <c r="BD344" s="15" t="s">
        <v>40</v>
      </c>
      <c r="BE344" s="15" t="s">
        <v>40</v>
      </c>
      <c r="BF344" s="15" t="s">
        <v>40</v>
      </c>
      <c r="BG344" s="15" t="s">
        <v>40</v>
      </c>
      <c r="BH344" s="15" t="s">
        <v>40</v>
      </c>
      <c r="BJ344" s="16">
        <f>IF(AR344="R", $CA344, IF(OR(AR344="P", AR344="T", AR344="N"), 0, IF($C344="DM", $T344, IF(OR(AR344="Y", AR344="IR"),$AM344,IF(AR344="C", IF($BI344="Y", IF($AF344="N/A", $Q344, $AF344), IF($AG344="N/A", $T344,$AG344)))))))</f>
        <v>0</v>
      </c>
      <c r="BK344" s="16">
        <f>IF(AS344="R", $CA344, IF(OR(AS344="P", AS344="T", AS344="N"), 0, IF($C344="DM", $T344, IF(OR(AS344="Y", AS344="IR"),$AM344,IF(AS344="C", IF($BI344="Y", IF($AF344="N/A", $Q344, $AF344), IF($AG344="N/A", $T344,$AG344)))))))</f>
        <v>0</v>
      </c>
      <c r="BL344" s="16">
        <f>IF(AT344="R", $CA344, IF(OR(AT344="P", AT344="T", AT344="N"), 0, IF($C344="DM", $T344, IF(OR(AT344="Y", AT344="IR"),$AM344,IF(AT344="C", IF($BI344="Y", IF($AF344="N/A", $Q344, $AF344), IF($AG344="N/A", $T344,$AG344)))))))</f>
        <v>0</v>
      </c>
      <c r="BM344" s="16">
        <f>IF(AU344="R", $CA344, IF(OR(AU344="P", AU344="T", AU344="N"), 0, IF($C344="DM", $T344, IF(OR(AU344="Y", AU344="IR"),$AM344,IF(AU344="C", IF($BI344="Y", IF($AF344="N/A", $Q344, $AF344), IF($AG344="N/A", $T344,$AG344)))))))</f>
        <v>0</v>
      </c>
      <c r="BN344" s="16">
        <f>IF(AV344="R", $CA344, IF(OR(AV344="P", AV344="T", AV344="N"), 0, IF($C344="DM", $T344, IF(OR(AV344="Y", AV344="IR"),$AM344,IF(AV344="C", IF($BI344="Y", IF($AF344="N/A", $Q344, $AF344), IF($AG344="N/A", $T344,$AG344)))))))</f>
        <v>0</v>
      </c>
      <c r="BO344" s="16">
        <f>IF(AW344="R", $CA344, IF(OR(AW344="P", AW344="T", AW344="N"), 0, IF($C344="DM", $T344, IF(OR(AW344="Y", AW344="IR"),$AM344,IF(AW344="C", IF($BI344="Y", IF($AF344="N/A", $Q344, $AF344), IF($AG344="N/A", $T344,$AG344)))))))</f>
        <v>0</v>
      </c>
      <c r="BP344" s="16">
        <f>IF(AX344="R", $CA344, IF(OR(AX344="P", AX344="T", AX344="N"), 0, IF($C344="DM", $T344, IF(OR(AX344="Y", AX344="IR"),$AM344,IF(AX344="C", IF($BI344="Y", IF($AF344="N/A", $Q344, $AF344), IF($AG344="N/A", $T344,$AG344)))))))</f>
        <v>0</v>
      </c>
      <c r="BQ344" s="16">
        <f>IF(AY344="R", $CA344, IF(OR(AY344="P", AY344="T", AY344="N"), 0, IF($C344="DM", $T344, IF(OR(AY344="Y", AY344="IR"),$AM344,IF(AY344="C", IF($BI344="Y", IF($AF344="N/A", $Q344, $AF344), IF($AG344="N/A", $T344,$AG344)))))))</f>
        <v>0</v>
      </c>
      <c r="BR344" s="16">
        <f>IF(AZ344="R", $CA344, IF(OR(AZ344="P", AZ344="T", AZ344="N"), 0, IF($C344="DM", $T344, IF(OR(AZ344="Y", AZ344="IR"),$AM344,IF(AZ344="C", IF($BI344="Y", IF($AF344="N/A", $Q344, $AF344), IF($AG344="N/A", $T344,$AG344)))))))</f>
        <v>0</v>
      </c>
      <c r="BS344" s="16">
        <f>IF(BA344="R", $CA344, IF(OR(BA344="P", BA344="T", BA344="N"), 0, IF($C344="DM", $T344, IF(OR(BA344="Y", BA344="IR"),$AM344,IF(BA344="C", IF($BI344="Y", IF($AF344="N/A", $Q344, $AF344), IF($AG344="N/A", $T344,$AG344)))))))</f>
        <v>1</v>
      </c>
      <c r="BT344" s="16">
        <f>IF(BB344="R", $CA344, IF(OR(BB344="P", BB344="T", BB344="N"), 0, IF($C344="DM", $T344, IF(OR(BB344="Y", BB344="IR"),$AM344,IF(BB344="C", IF($BI344="Y", IF($BA344="C", IF($AF344="N/A", $Q344, $AF344), IF($AF344="N/A", $T344, $AM344)), IF($AG344="N/A", $T344,$AG344)))))))</f>
        <v>1</v>
      </c>
      <c r="BU344" s="16">
        <f>IF(BC344="R", $CA344, IF(OR(BC344="P", BC344="T", BC344="N"), 0, IF($C344="DM", $T344, IF(OR(BC344="Y", BC344="IR"),$AM344,IF(BC344="C", IF($BI344="Y", IF($BA344="C", IF($AF344="N/A", $Q344, $AF344), IF($AF344="N/A", $T344, $AM344)), IF($AG344="N/A", $T344,$AG344)))))))</f>
        <v>1</v>
      </c>
      <c r="BV344" s="16">
        <f>IF(BD344="R", $CA344, IF(OR(BD344="P", BD344="T", BD344="N"), 0, IF($C344="DM", $T344, IF(OR(BD344="Y", BD344="IR"),$AM344,IF(BD344="C", IF($BI344="Y", IF($BA344="C", IF($AF344="N/A", $Q344, $AF344), IF($AF344="N/A", $T344, $AM344)), IF($AG344="N/A", $T344,$AG344)))))))</f>
        <v>1</v>
      </c>
      <c r="BW344" s="16">
        <f>IF(BE344="R", $CA344, IF(OR(BE344="P", BE344="T", BE344="N"), 0, IF($C344="DM", $T344, IF(OR(BE344="Y", BE344="IR"),$AM344,IF(BE344="C", IF($BI344="Y", IF($BA344="C", IF($AF344="N/A", $Q344, $AF344), IF($AF344="N/A", $T344, $AM344)), IF($AG344="N/A", $T344,$AG344)))))))</f>
        <v>1</v>
      </c>
      <c r="BX344" s="16">
        <f>IF(BF344="R", $CA344, IF(OR(BF344="P", BF344="T", BF344="N"), 0, IF($C344="DM", $T344, IF(OR(BF344="Y", BF344="IR"),$AM344,IF(BF344="C", IF($BI344="Y", IF($BA344="C", IF($AF344="N/A", $Q344, $AF344), IF($AF344="N/A", $T344, $AM344)), IF($AG344="N/A", $T344,$AG344)))))))</f>
        <v>1</v>
      </c>
      <c r="BY344" s="16">
        <f>IF(BG344="R", $CA344, IF(OR(BG344="P", BG344="T", BG344="N"), 0, IF($C344="DM", $T344, IF(OR(BG344="Y", BG344="IR"),$AM344,IF(BG344="C", IF($BI344="Y", IF($BA344="C", IF($AF344="N/A", $Q344, $AF344), IF($AF344="N/A", $T344, $AM344)), IF($AG344="N/A", $T344,$AG344)))))))</f>
        <v>1</v>
      </c>
      <c r="BZ344" s="16">
        <f>IF(BH344="R", $CA344, IF(OR(BH344="P", BH344="T", BH344="N"), 0, IF($C344="DM", $T344, IF(OR(BH344="Y", BH344="IR"),$AM344,IF(BH344="C", IF($BI344="Y", IF($BA344="C", IF($AF344="N/A", $Q344, $AF344), IF($AF344="N/A", $T344, $AM344)), IF($AG344="N/A", $T344,$AG344)))))))</f>
        <v>1</v>
      </c>
      <c r="CA344" s="15" t="s">
        <v>75</v>
      </c>
      <c r="CB344" s="16">
        <f>BZ344</f>
        <v>1</v>
      </c>
      <c r="CC344" s="15">
        <f>IF(OR($BH344="T", $BH344="R"), 0, IF($BH344="C", IF($BI344="Y", IF($BA344="C", 0, IF(AF344="N/A", Q344-T344, AF344-AG344)), IF($AF344="N/A", U344, AH344)), AN344))</f>
        <v>1</v>
      </c>
      <c r="CD344" s="15">
        <f>IF(OR($BH344="T", $BH344="R"), 0, IF($BH344="C", IF($BI344="Y", 0, IF($AF344="N/A", V344, AI344)), AO344))</f>
        <v>1</v>
      </c>
      <c r="CE344" s="15" t="str">
        <f>IF(OR($BH344="T", $BH344="R"), 0, IF($BH344="C", IF($BI344="Y", 0, IF($AF344="N/A", W344, AJ344)), AP344))</f>
        <v>N/A</v>
      </c>
      <c r="CF344" s="15" t="str">
        <f>IF(OR($BH344="T", $BH344="R"), 0, IF($BH344="C", IF($BI344="Y", 0, IF($AF344="N/A", X344, AK344)), AQ344))</f>
        <v>N/A</v>
      </c>
      <c r="CG344" t="str">
        <f>IF(AC344="N/A", "S:"&amp;L344&amp;" G:"&amp;M344&amp;" GR:"&amp;Q344, IF(AC344=0, "S:"&amp;L344&amp;" G:"&amp;M344&amp;" GR:"&amp;Q344, "S:"&amp;L344&amp;"/"&amp;AD344&amp;" G:"&amp;AE344&amp;" GR:"&amp;AF344))</f>
        <v>S:1 G:0 GR:0</v>
      </c>
    </row>
    <row r="345" spans="1:85" x14ac:dyDescent="0.25">
      <c r="A345" s="14">
        <v>5117</v>
      </c>
      <c r="B345" s="15" t="s">
        <v>2087</v>
      </c>
      <c r="C345" s="15" t="s">
        <v>71</v>
      </c>
      <c r="D345" s="15" t="s">
        <v>54</v>
      </c>
      <c r="E345" s="15">
        <f>VLOOKUP(B345, 'Rookie Year'!$A$2:$B$55679,2,FALSE)</f>
        <v>2020</v>
      </c>
      <c r="F345" s="15">
        <v>2023</v>
      </c>
      <c r="G345" s="15" t="s">
        <v>42</v>
      </c>
      <c r="H345" s="15" t="s">
        <v>1928</v>
      </c>
      <c r="I345" s="16">
        <v>1</v>
      </c>
      <c r="J345" s="15">
        <v>2</v>
      </c>
      <c r="K345" s="17">
        <f>IF(AND(G345&lt;&gt;"N",R345="N/A"), IF(I345&lt;4, 0, 0.25),IF(I345=1, IF(J345=1,0.25, 0.25), IF(I345&lt;13, 0.25, IF(I345&lt;26, 0.4, IF(I345&lt;51, 0.6, 0.75)))))</f>
        <v>0.25</v>
      </c>
      <c r="L345" s="16">
        <f>I345-M345</f>
        <v>0</v>
      </c>
      <c r="M345" s="16">
        <f>ROUNDUP(I345*K345,0)</f>
        <v>1</v>
      </c>
      <c r="N345" s="16">
        <f>M345*J345</f>
        <v>2</v>
      </c>
      <c r="O345" s="16">
        <v>1</v>
      </c>
      <c r="P345" s="16">
        <v>0</v>
      </c>
      <c r="Q345" s="16">
        <f>N345-O345-P345</f>
        <v>1</v>
      </c>
      <c r="R345" s="15" t="s">
        <v>75</v>
      </c>
      <c r="S345" s="15">
        <f>IF(R345="N/A", J345-($B$1-F345), J345-($B$1-R345))</f>
        <v>1</v>
      </c>
      <c r="T345" s="16">
        <v>1</v>
      </c>
      <c r="U345" s="16" t="str">
        <f>IF($S345&lt;2, "N/A", $M345)</f>
        <v>N/A</v>
      </c>
      <c r="V345" s="16" t="str">
        <f>IF($S345&lt;3, "N/A", $M345)</f>
        <v>N/A</v>
      </c>
      <c r="W345" s="16" t="str">
        <f>IF($S345&lt;4, "N/A", $M345)</f>
        <v>N/A</v>
      </c>
      <c r="X345" s="16" t="str">
        <f>IF($S345&lt;5, "N/A", $M345)</f>
        <v>N/A</v>
      </c>
      <c r="Y345" s="15" t="str">
        <f>IF(SUM(T345:X345)&lt;&gt;Q345, "CHECK", "OK")</f>
        <v>OK</v>
      </c>
      <c r="Z345" s="15" t="str">
        <f>IF(F345=$B$1, "No", IF(S345=1, "Yes", "No"))</f>
        <v>Yes</v>
      </c>
      <c r="AA345" s="18">
        <f>IF(C345="DM", "N/A", IF(Z345="No","N/A",VLOOKUP(B345,'Extension List'!$A$3:$R$1972,18,FALSE)))</f>
        <v>5</v>
      </c>
      <c r="AB345" s="15">
        <f>IF(C345="DM", "N/A", IF(Z345="No","N/A",VLOOKUP(B345,'Extension List'!$A$3:$T$1972,20,FALSE)))</f>
        <v>1</v>
      </c>
      <c r="AC345" s="15">
        <v>1</v>
      </c>
      <c r="AD345" s="16">
        <f>IF(AE345="N/A", "N/A", AA345-AE345)</f>
        <v>3</v>
      </c>
      <c r="AE345" s="16">
        <f>IF(AA345="N/A", "N/A", IF(AC345&gt;0, IF(AA345&lt;13, ROUNDUP(0.25*AA345,0), IF(AA345&lt;26, ROUNDUP(0.4*AA345,0), IF(AA345&lt;51, ROUNDUP(0.6*AA345,0), ROUNDUP(0.75*AA345,0)))), "N/A"))</f>
        <v>2</v>
      </c>
      <c r="AF345" s="16">
        <f>IF(AD345="N/A","N/A", (AE345*AC345)+Q345)</f>
        <v>3</v>
      </c>
      <c r="AG345" s="16">
        <v>3</v>
      </c>
      <c r="AH345" s="16">
        <v>0</v>
      </c>
      <c r="AI345" s="16" t="str">
        <f>IF($AF345="N/A","N/A",IF(AC345&gt;1,"TBC","N/A"))</f>
        <v>N/A</v>
      </c>
      <c r="AJ345" s="16" t="str">
        <f>IF($AF345="N/A","N/A",IF(AC345&gt;2,"TBC","N/A"))</f>
        <v>N/A</v>
      </c>
      <c r="AK345" s="16" t="str">
        <f>IF($AF345="N/A","N/A",IF(AC345&gt;3,"TBC","N/A"))</f>
        <v>N/A</v>
      </c>
      <c r="AL345" s="16" t="str">
        <f>IF(AC345="N/A","N/A",IF(AC345&gt;0,IF(SUM(AG345:AK345)&lt;&gt;AF345,"CHECK","OK"),"N/A"))</f>
        <v>OK</v>
      </c>
      <c r="AM345" s="16">
        <f>IF(AD345="N/A", L345+T345, L345+AG345)</f>
        <v>3</v>
      </c>
      <c r="AN345" s="16">
        <f>IF(AD345="N/A", IF(U345="N/A", "N/A", L345+U345), AD345+AH345)</f>
        <v>3</v>
      </c>
      <c r="AO345" s="16" t="str">
        <f>IF(AD345="N/A", IF(V345="N/A", "N/A", L345+V345), IF(AI345="N/A", "N/A", AD345+AI345))</f>
        <v>N/A</v>
      </c>
      <c r="AP345" s="16" t="str">
        <f>IF(AD345="N/A", IF(W345="N/A", "N/A", L345+W345), IF(AJ345="N/A", "N/A", AD345+AJ345))</f>
        <v>N/A</v>
      </c>
      <c r="AQ345" s="16" t="str">
        <f>IF(AD345="N/A", IF(X345="N/A", "N/A", L345+X345), IF(AK345="N/A", "N/A", AD345+AK345))</f>
        <v>N/A</v>
      </c>
      <c r="AR345" s="15" t="s">
        <v>40</v>
      </c>
      <c r="AS345" s="15" t="s">
        <v>40</v>
      </c>
      <c r="AT345" s="15" t="s">
        <v>40</v>
      </c>
      <c r="AU345" s="15" t="s">
        <v>40</v>
      </c>
      <c r="AV345" s="15" t="s">
        <v>40</v>
      </c>
      <c r="AW345" s="15" t="s">
        <v>40</v>
      </c>
      <c r="AX345" s="15" t="s">
        <v>40</v>
      </c>
      <c r="AY345" s="15" t="s">
        <v>40</v>
      </c>
      <c r="AZ345" s="15" t="s">
        <v>40</v>
      </c>
      <c r="BA345" s="15" t="s">
        <v>40</v>
      </c>
      <c r="BB345" s="15" t="s">
        <v>40</v>
      </c>
      <c r="BC345" s="15" t="s">
        <v>40</v>
      </c>
      <c r="BD345" s="15" t="s">
        <v>40</v>
      </c>
      <c r="BE345" s="15" t="s">
        <v>40</v>
      </c>
      <c r="BF345" s="15" t="s">
        <v>40</v>
      </c>
      <c r="BG345" s="15" t="s">
        <v>40</v>
      </c>
      <c r="BH345" s="15" t="s">
        <v>40</v>
      </c>
      <c r="BI345" s="15"/>
      <c r="BJ345" s="16">
        <f>IF(AR345="R", $CA345, IF(OR(AR345="P", AR345="T", AR345="N"), 0, IF($C345="DM", $T345, IF(OR(AR345="Y", AR345="IR"),$AM345,IF(AR345="C", IF($BI345="Y", IF($AF345="N/A", $Q345, $AF345), IF($AG345="N/A", $T345,$AG345)))))))</f>
        <v>3</v>
      </c>
      <c r="BK345" s="16">
        <f>IF(AS345="R", $CA345, IF(OR(AS345="P", AS345="T", AS345="N"), 0, IF($C345="DM", $T345, IF(OR(AS345="Y", AS345="IR"),$AM345,IF(AS345="C", IF($BI345="Y", IF($AF345="N/A", $Q345, $AF345), IF($AG345="N/A", $T345,$AG345)))))))</f>
        <v>3</v>
      </c>
      <c r="BL345" s="16">
        <f>IF(AT345="R", $CA345, IF(OR(AT345="P", AT345="T", AT345="N"), 0, IF($C345="DM", $T345, IF(OR(AT345="Y", AT345="IR"),$AM345,IF(AT345="C", IF($BI345="Y", IF($AF345="N/A", $Q345, $AF345), IF($AG345="N/A", $T345,$AG345)))))))</f>
        <v>3</v>
      </c>
      <c r="BM345" s="16">
        <f>IF(AU345="R", $CA345, IF(OR(AU345="P", AU345="T", AU345="N"), 0, IF($C345="DM", $T345, IF(OR(AU345="Y", AU345="IR"),$AM345,IF(AU345="C", IF($BI345="Y", IF($AF345="N/A", $Q345, $AF345), IF($AG345="N/A", $T345,$AG345)))))))</f>
        <v>3</v>
      </c>
      <c r="BN345" s="16">
        <f>IF(AV345="R", $CA345, IF(OR(AV345="P", AV345="T", AV345="N"), 0, IF($C345="DM", $T345, IF(OR(AV345="Y", AV345="IR"),$AM345,IF(AV345="C", IF($BI345="Y", IF($AF345="N/A", $Q345, $AF345), IF($AG345="N/A", $T345,$AG345)))))))</f>
        <v>3</v>
      </c>
      <c r="BO345" s="16">
        <f>IF(AW345="R", $CA345, IF(OR(AW345="P", AW345="T", AW345="N"), 0, IF($C345="DM", $T345, IF(OR(AW345="Y", AW345="IR"),$AM345,IF(AW345="C", IF($BI345="Y", IF($AF345="N/A", $Q345, $AF345), IF($AG345="N/A", $T345,$AG345)))))))</f>
        <v>3</v>
      </c>
      <c r="BP345" s="16">
        <f>IF(AX345="R", $CA345, IF(OR(AX345="P", AX345="T", AX345="N"), 0, IF($C345="DM", $T345, IF(OR(AX345="Y", AX345="IR"),$AM345,IF(AX345="C", IF($BI345="Y", IF($AF345="N/A", $Q345, $AF345), IF($AG345="N/A", $T345,$AG345)))))))</f>
        <v>3</v>
      </c>
      <c r="BQ345" s="16">
        <f>IF(AY345="R", $CA345, IF(OR(AY345="P", AY345="T", AY345="N"), 0, IF($C345="DM", $T345, IF(OR(AY345="Y", AY345="IR"),$AM345,IF(AY345="C", IF($BI345="Y", IF($AF345="N/A", $Q345, $AF345), IF($AG345="N/A", $T345,$AG345)))))))</f>
        <v>3</v>
      </c>
      <c r="BR345" s="16">
        <f>IF(AZ345="R", $CA345, IF(OR(AZ345="P", AZ345="T", AZ345="N"), 0, IF($C345="DM", $T345, IF(OR(AZ345="Y", AZ345="IR"),$AM345,IF(AZ345="C", IF($BI345="Y", IF($AF345="N/A", $Q345, $AF345), IF($AG345="N/A", $T345,$AG345)))))))</f>
        <v>3</v>
      </c>
      <c r="BS345" s="16">
        <f>IF(BA345="R", $CA345, IF(OR(BA345="P", BA345="T", BA345="N"), 0, IF($C345="DM", $T345, IF(OR(BA345="Y", BA345="IR"),$AM345,IF(BA345="C", IF($BI345="Y", IF($AF345="N/A", $Q345, $AF345), IF($AG345="N/A", $T345,$AG345)))))))</f>
        <v>3</v>
      </c>
      <c r="BT345" s="16">
        <f>IF(BB345="R", $CA345, IF(OR(BB345="P", BB345="T", BB345="N"), 0, IF($C345="DM", $T345, IF(OR(BB345="Y", BB345="IR"),$AM345,IF(BB345="C", IF($BI345="Y", IF($BA345="C", IF($AF345="N/A", $Q345, $AF345), IF($AF345="N/A", $T345, $AM345)), IF($AG345="N/A", $T345,$AG345)))))))</f>
        <v>3</v>
      </c>
      <c r="BU345" s="16">
        <f>IF(BC345="R", $CA345, IF(OR(BC345="P", BC345="T", BC345="N"), 0, IF($C345="DM", $T345, IF(OR(BC345="Y", BC345="IR"),$AM345,IF(BC345="C", IF($BI345="Y", IF($BA345="C", IF($AF345="N/A", $Q345, $AF345), IF($AF345="N/A", $T345, $AM345)), IF($AG345="N/A", $T345,$AG345)))))))</f>
        <v>3</v>
      </c>
      <c r="BV345" s="16">
        <f>IF(BD345="R", $CA345, IF(OR(BD345="P", BD345="T", BD345="N"), 0, IF($C345="DM", $T345, IF(OR(BD345="Y", BD345="IR"),$AM345,IF(BD345="C", IF($BI345="Y", IF($BA345="C", IF($AF345="N/A", $Q345, $AF345), IF($AF345="N/A", $T345, $AM345)), IF($AG345="N/A", $T345,$AG345)))))))</f>
        <v>3</v>
      </c>
      <c r="BW345" s="16">
        <f>IF(BE345="R", $CA345, IF(OR(BE345="P", BE345="T", BE345="N"), 0, IF($C345="DM", $T345, IF(OR(BE345="Y", BE345="IR"),$AM345,IF(BE345="C", IF($BI345="Y", IF($BA345="C", IF($AF345="N/A", $Q345, $AF345), IF($AF345="N/A", $T345, $AM345)), IF($AG345="N/A", $T345,$AG345)))))))</f>
        <v>3</v>
      </c>
      <c r="BX345" s="16">
        <f>IF(BF345="R", $CA345, IF(OR(BF345="P", BF345="T", BF345="N"), 0, IF($C345="DM", $T345, IF(OR(BF345="Y", BF345="IR"),$AM345,IF(BF345="C", IF($BI345="Y", IF($BA345="C", IF($AF345="N/A", $Q345, $AF345), IF($AF345="N/A", $T345, $AM345)), IF($AG345="N/A", $T345,$AG345)))))))</f>
        <v>3</v>
      </c>
      <c r="BY345" s="16">
        <f>IF(BG345="R", $CA345, IF(OR(BG345="P", BG345="T", BG345="N"), 0, IF($C345="DM", $T345, IF(OR(BG345="Y", BG345="IR"),$AM345,IF(BG345="C", IF($BI345="Y", IF($BA345="C", IF($AF345="N/A", $Q345, $AF345), IF($AF345="N/A", $T345, $AM345)), IF($AG345="N/A", $T345,$AG345)))))))</f>
        <v>3</v>
      </c>
      <c r="BZ345" s="16">
        <f>IF(BH345="R", $CA345, IF(OR(BH345="P", BH345="T", BH345="N"), 0, IF($C345="DM", $T345, IF(OR(BH345="Y", BH345="IR"),$AM345,IF(BH345="C", IF($BI345="Y", IF($BA345="C", IF($AF345="N/A", $Q345, $AF345), IF($AF345="N/A", $T345, $AM345)), IF($AG345="N/A", $T345,$AG345)))))))</f>
        <v>3</v>
      </c>
      <c r="CA345" s="15" t="s">
        <v>75</v>
      </c>
      <c r="CB345" s="16">
        <f>BZ345</f>
        <v>3</v>
      </c>
      <c r="CC345" s="15">
        <f>IF(OR($BH345="T", $BH345="R"), 0, IF($BH345="C", IF($BI345="Y", IF($BA345="C", 0, IF(AF345="N/A", Q345-T345, AF345-AG345)), IF($AF345="N/A", U345, AH345)), AN345))</f>
        <v>3</v>
      </c>
      <c r="CD345" s="15" t="str">
        <f>IF(OR($BH345="T", $BH345="R"), 0, IF($BH345="C", IF($BI345="Y", 0, IF($AF345="N/A", V345, AI345)), AO345))</f>
        <v>N/A</v>
      </c>
      <c r="CE345" s="15" t="str">
        <f>IF(OR($BH345="T", $BH345="R"), 0, IF($BH345="C", IF($BI345="Y", 0, IF($AF345="N/A", W345, AJ345)), AP345))</f>
        <v>N/A</v>
      </c>
      <c r="CF345" s="15" t="str">
        <f>IF(OR($BH345="T", $BH345="R"), 0, IF($BH345="C", IF($BI345="Y", 0, IF($AF345="N/A", X345, AK345)), AQ345))</f>
        <v>N/A</v>
      </c>
      <c r="CG345" t="str">
        <f>IF(AC345="N/A", "S:"&amp;L345&amp;" G:"&amp;M345&amp;" GR:"&amp;Q345, IF(AC345=0, "S:"&amp;L345&amp;" G:"&amp;M345&amp;" GR:"&amp;Q345, "S:"&amp;L345&amp;"/"&amp;AD345&amp;" G:"&amp;AE345&amp;" GR:"&amp;AF345))</f>
        <v>S:0/3 G:2 GR:3</v>
      </c>
    </row>
    <row r="346" spans="1:85" x14ac:dyDescent="0.25">
      <c r="A346" s="14">
        <v>4734</v>
      </c>
      <c r="B346" s="15" t="s">
        <v>2567</v>
      </c>
      <c r="C346" s="15" t="s">
        <v>71</v>
      </c>
      <c r="D346" s="15" t="s">
        <v>54</v>
      </c>
      <c r="E346" s="15">
        <f>VLOOKUP(B346, 'Rookie Year'!$A$2:$B$55679,2,FALSE)</f>
        <v>2022</v>
      </c>
      <c r="F346" s="15">
        <v>2022</v>
      </c>
      <c r="G346" s="15" t="s">
        <v>40</v>
      </c>
      <c r="H346" s="15" t="s">
        <v>2165</v>
      </c>
      <c r="I346" s="16">
        <v>6</v>
      </c>
      <c r="J346" s="15">
        <v>4</v>
      </c>
      <c r="K346" s="17">
        <f>IF(AND(G346&lt;&gt;"N",R346="N/A"), IF(I346&lt;4, 0, 0.25),IF(I346=1, IF(J346=1,0.25, 0.25), IF(I346&lt;13, 0.25, IF(I346&lt;26, 0.4, IF(I346&lt;51, 0.6, 0.75)))))</f>
        <v>0.25</v>
      </c>
      <c r="L346" s="16">
        <f>I346-M346</f>
        <v>4</v>
      </c>
      <c r="M346" s="16">
        <f>ROUNDUP(I346*K346,0)</f>
        <v>2</v>
      </c>
      <c r="N346" s="16">
        <f>M346*J346</f>
        <v>8</v>
      </c>
      <c r="O346" s="16">
        <v>6</v>
      </c>
      <c r="P346" s="16">
        <v>0</v>
      </c>
      <c r="Q346" s="16">
        <f>N346-O346-P346</f>
        <v>2</v>
      </c>
      <c r="R346" s="15" t="s">
        <v>75</v>
      </c>
      <c r="S346" s="15">
        <f>IF(R346="N/A", J346-($B$1-F346), J346-($B$1-R346))</f>
        <v>2</v>
      </c>
      <c r="T346" s="16">
        <v>0</v>
      </c>
      <c r="U346" s="16">
        <v>2</v>
      </c>
      <c r="V346" s="16" t="str">
        <f>IF($S346&lt;3, "N/A", $M346)</f>
        <v>N/A</v>
      </c>
      <c r="W346" s="16" t="str">
        <f>IF($S346&lt;4, "N/A", $M346)</f>
        <v>N/A</v>
      </c>
      <c r="X346" s="16" t="str">
        <f>IF($S346&lt;5, "N/A", $M346)</f>
        <v>N/A</v>
      </c>
      <c r="Y346" s="15" t="str">
        <f>IF(SUM(T346:X346)&lt;&gt;Q346, "CHECK", "OK")</f>
        <v>OK</v>
      </c>
      <c r="Z346" s="15" t="str">
        <f>IF(F346=$B$1, "No", IF(S346=1, "Yes", "No"))</f>
        <v>No</v>
      </c>
      <c r="AA346" s="18" t="str">
        <f>IF(C346="DM", "N/A", IF(Z346="No","N/A",VLOOKUP(B346,'Extension List'!$A$3:$R$1972,18,FALSE)))</f>
        <v>N/A</v>
      </c>
      <c r="AB346" s="15" t="str">
        <f>IF(C346="DM", "N/A", IF(Z346="No","N/A",VLOOKUP(B346,'Extension List'!$A$3:$T$1972,20,FALSE)))</f>
        <v>N/A</v>
      </c>
      <c r="AC346" s="15" t="str">
        <f>IF(AA346="N/A", "N/A", 0)</f>
        <v>N/A</v>
      </c>
      <c r="AD346" s="16" t="str">
        <f>IF(AE346="N/A", "N/A", AA346-AE346)</f>
        <v>N/A</v>
      </c>
      <c r="AE346" s="16" t="str">
        <f>IF(AA346="N/A", "N/A", IF(AC346&gt;0, IF(AA346&lt;13, ROUNDUP(0.25*AA346,0), IF(AA346&lt;26, ROUNDUP(0.4*AA346,0), IF(AA346&lt;51, ROUNDUP(0.6*AA346,0), ROUNDUP(0.75*AA346,0)))), "N/A"))</f>
        <v>N/A</v>
      </c>
      <c r="AF346" s="16" t="str">
        <f>IF(AD346="N/A","N/A", (AE346*AC346)+Q346)</f>
        <v>N/A</v>
      </c>
      <c r="AG346" s="16" t="str">
        <f>IF($AF346="N/A", "N/A", "TBC")</f>
        <v>N/A</v>
      </c>
      <c r="AH346" s="16" t="str">
        <f>IF($AF346="N/A", "N/A", "TBC")</f>
        <v>N/A</v>
      </c>
      <c r="AI346" s="16" t="str">
        <f>IF($AF346="N/A","N/A",IF(AC346&gt;1,"TBC","N/A"))</f>
        <v>N/A</v>
      </c>
      <c r="AJ346" s="16" t="str">
        <f>IF($AF346="N/A","N/A",IF(AC346&gt;2,"TBC","N/A"))</f>
        <v>N/A</v>
      </c>
      <c r="AK346" s="16" t="str">
        <f>IF($AF346="N/A","N/A",IF(AC346&gt;3,"TBC","N/A"))</f>
        <v>N/A</v>
      </c>
      <c r="AL346" s="16" t="str">
        <f>IF(AC346="N/A","N/A",IF(AC346&gt;0,IF(SUM(AG346:AK346)&lt;&gt;AF346,"CHECK","OK"),"N/A"))</f>
        <v>N/A</v>
      </c>
      <c r="AM346" s="16">
        <f>IF(AD346="N/A", L346+T346, L346+AG346)</f>
        <v>4</v>
      </c>
      <c r="AN346" s="16">
        <f>IF(AD346="N/A", IF(U346="N/A", "N/A", L346+U346), AD346+AH346)</f>
        <v>6</v>
      </c>
      <c r="AO346" s="16" t="str">
        <f>IF(AD346="N/A", IF(V346="N/A", "N/A", L346+V346), IF(AI346="N/A", "N/A", AD346+AI346))</f>
        <v>N/A</v>
      </c>
      <c r="AP346" s="16" t="str">
        <f>IF(AD346="N/A", IF(W346="N/A", "N/A", L346+W346), IF(AJ346="N/A", "N/A", AD346+AJ346))</f>
        <v>N/A</v>
      </c>
      <c r="AQ346" s="16" t="str">
        <f>IF(AD346="N/A", IF(X346="N/A", "N/A", L346+X346), IF(AK346="N/A", "N/A", AD346+AK346))</f>
        <v>N/A</v>
      </c>
      <c r="AR346" s="15" t="s">
        <v>40</v>
      </c>
      <c r="AS346" s="15" t="s">
        <v>40</v>
      </c>
      <c r="AT346" s="15" t="s">
        <v>40</v>
      </c>
      <c r="AU346" s="15" t="s">
        <v>40</v>
      </c>
      <c r="AV346" s="15" t="s">
        <v>40</v>
      </c>
      <c r="AW346" s="15" t="s">
        <v>40</v>
      </c>
      <c r="AX346" s="15" t="s">
        <v>40</v>
      </c>
      <c r="AY346" s="15" t="s">
        <v>40</v>
      </c>
      <c r="AZ346" s="15" t="s">
        <v>40</v>
      </c>
      <c r="BA346" s="15" t="s">
        <v>40</v>
      </c>
      <c r="BB346" s="15" t="s">
        <v>40</v>
      </c>
      <c r="BC346" s="15" t="s">
        <v>40</v>
      </c>
      <c r="BD346" s="15" t="s">
        <v>40</v>
      </c>
      <c r="BE346" s="15" t="s">
        <v>40</v>
      </c>
      <c r="BF346" s="15" t="s">
        <v>40</v>
      </c>
      <c r="BG346" s="15" t="s">
        <v>40</v>
      </c>
      <c r="BH346" s="15" t="s">
        <v>40</v>
      </c>
      <c r="BI346" s="15"/>
      <c r="BJ346" s="16">
        <f>IF(AR346="R", $CA346, IF(OR(AR346="P", AR346="T", AR346="N"), 0, IF($C346="DM", $T346, IF(OR(AR346="Y", AR346="IR"),$AM346,IF(AR346="C", IF($BI346="Y", IF($AF346="N/A", $Q346, $AF346), IF($AG346="N/A", $T346,$AG346)))))))</f>
        <v>4</v>
      </c>
      <c r="BK346" s="16">
        <f>IF(AS346="R", $CA346, IF(OR(AS346="P", AS346="T", AS346="N"), 0, IF($C346="DM", $T346, IF(OR(AS346="Y", AS346="IR"),$AM346,IF(AS346="C", IF($BI346="Y", IF($AF346="N/A", $Q346, $AF346), IF($AG346="N/A", $T346,$AG346)))))))</f>
        <v>4</v>
      </c>
      <c r="BL346" s="16">
        <f>IF(AT346="R", $CA346, IF(OR(AT346="P", AT346="T", AT346="N"), 0, IF($C346="DM", $T346, IF(OR(AT346="Y", AT346="IR"),$AM346,IF(AT346="C", IF($BI346="Y", IF($AF346="N/A", $Q346, $AF346), IF($AG346="N/A", $T346,$AG346)))))))</f>
        <v>4</v>
      </c>
      <c r="BM346" s="16">
        <f>IF(AU346="R", $CA346, IF(OR(AU346="P", AU346="T", AU346="N"), 0, IF($C346="DM", $T346, IF(OR(AU346="Y", AU346="IR"),$AM346,IF(AU346="C", IF($BI346="Y", IF($AF346="N/A", $Q346, $AF346), IF($AG346="N/A", $T346,$AG346)))))))</f>
        <v>4</v>
      </c>
      <c r="BN346" s="16">
        <f>IF(AV346="R", $CA346, IF(OR(AV346="P", AV346="T", AV346="N"), 0, IF($C346="DM", $T346, IF(OR(AV346="Y", AV346="IR"),$AM346,IF(AV346="C", IF($BI346="Y", IF($AF346="N/A", $Q346, $AF346), IF($AG346="N/A", $T346,$AG346)))))))</f>
        <v>4</v>
      </c>
      <c r="BO346" s="16">
        <f>IF(AW346="R", $CA346, IF(OR(AW346="P", AW346="T", AW346="N"), 0, IF($C346="DM", $T346, IF(OR(AW346="Y", AW346="IR"),$AM346,IF(AW346="C", IF($BI346="Y", IF($AF346="N/A", $Q346, $AF346), IF($AG346="N/A", $T346,$AG346)))))))</f>
        <v>4</v>
      </c>
      <c r="BP346" s="16">
        <f>IF(AX346="R", $CA346, IF(OR(AX346="P", AX346="T", AX346="N"), 0, IF($C346="DM", $T346, IF(OR(AX346="Y", AX346="IR"),$AM346,IF(AX346="C", IF($BI346="Y", IF($AF346="N/A", $Q346, $AF346), IF($AG346="N/A", $T346,$AG346)))))))</f>
        <v>4</v>
      </c>
      <c r="BQ346" s="16">
        <f>IF(AY346="R", $CA346, IF(OR(AY346="P", AY346="T", AY346="N"), 0, IF($C346="DM", $T346, IF(OR(AY346="Y", AY346="IR"),$AM346,IF(AY346="C", IF($BI346="Y", IF($AF346="N/A", $Q346, $AF346), IF($AG346="N/A", $T346,$AG346)))))))</f>
        <v>4</v>
      </c>
      <c r="BR346" s="16">
        <f>IF(AZ346="R", $CA346, IF(OR(AZ346="P", AZ346="T", AZ346="N"), 0, IF($C346="DM", $T346, IF(OR(AZ346="Y", AZ346="IR"),$AM346,IF(AZ346="C", IF($BI346="Y", IF($AF346="N/A", $Q346, $AF346), IF($AG346="N/A", $T346,$AG346)))))))</f>
        <v>4</v>
      </c>
      <c r="BS346" s="16">
        <f>IF(BA346="R", $CA346, IF(OR(BA346="P", BA346="T", BA346="N"), 0, IF($C346="DM", $T346, IF(OR(BA346="Y", BA346="IR"),$AM346,IF(BA346="C", IF($BI346="Y", IF($AF346="N/A", $Q346, $AF346), IF($AG346="N/A", $T346,$AG346)))))))</f>
        <v>4</v>
      </c>
      <c r="BT346" s="16">
        <f>IF(BB346="R", $CA346, IF(OR(BB346="P", BB346="T", BB346="N"), 0, IF($C346="DM", $T346, IF(OR(BB346="Y", BB346="IR"),$AM346,IF(BB346="C", IF($BI346="Y", IF($BA346="C", IF($AF346="N/A", $Q346, $AF346), IF($AF346="N/A", $T346, $AM346)), IF($AG346="N/A", $T346,$AG346)))))))</f>
        <v>4</v>
      </c>
      <c r="BU346" s="16">
        <f>IF(BC346="R", $CA346, IF(OR(BC346="P", BC346="T", BC346="N"), 0, IF($C346="DM", $T346, IF(OR(BC346="Y", BC346="IR"),$AM346,IF(BC346="C", IF($BI346="Y", IF($BA346="C", IF($AF346="N/A", $Q346, $AF346), IF($AF346="N/A", $T346, $AM346)), IF($AG346="N/A", $T346,$AG346)))))))</f>
        <v>4</v>
      </c>
      <c r="BV346" s="16">
        <f>IF(BD346="R", $CA346, IF(OR(BD346="P", BD346="T", BD346="N"), 0, IF($C346="DM", $T346, IF(OR(BD346="Y", BD346="IR"),$AM346,IF(BD346="C", IF($BI346="Y", IF($BA346="C", IF($AF346="N/A", $Q346, $AF346), IF($AF346="N/A", $T346, $AM346)), IF($AG346="N/A", $T346,$AG346)))))))</f>
        <v>4</v>
      </c>
      <c r="BW346" s="16">
        <f>IF(BE346="R", $CA346, IF(OR(BE346="P", BE346="T", BE346="N"), 0, IF($C346="DM", $T346, IF(OR(BE346="Y", BE346="IR"),$AM346,IF(BE346="C", IF($BI346="Y", IF($BA346="C", IF($AF346="N/A", $Q346, $AF346), IF($AF346="N/A", $T346, $AM346)), IF($AG346="N/A", $T346,$AG346)))))))</f>
        <v>4</v>
      </c>
      <c r="BX346" s="16">
        <f>IF(BF346="R", $CA346, IF(OR(BF346="P", BF346="T", BF346="N"), 0, IF($C346="DM", $T346, IF(OR(BF346="Y", BF346="IR"),$AM346,IF(BF346="C", IF($BI346="Y", IF($BA346="C", IF($AF346="N/A", $Q346, $AF346), IF($AF346="N/A", $T346, $AM346)), IF($AG346="N/A", $T346,$AG346)))))))</f>
        <v>4</v>
      </c>
      <c r="BY346" s="16">
        <f>IF(BG346="R", $CA346, IF(OR(BG346="P", BG346="T", BG346="N"), 0, IF($C346="DM", $T346, IF(OR(BG346="Y", BG346="IR"),$AM346,IF(BG346="C", IF($BI346="Y", IF($BA346="C", IF($AF346="N/A", $Q346, $AF346), IF($AF346="N/A", $T346, $AM346)), IF($AG346="N/A", $T346,$AG346)))))))</f>
        <v>4</v>
      </c>
      <c r="BZ346" s="16">
        <f>IF(BH346="R", $CA346, IF(OR(BH346="P", BH346="T", BH346="N"), 0, IF($C346="DM", $T346, IF(OR(BH346="Y", BH346="IR"),$AM346,IF(BH346="C", IF($BI346="Y", IF($BA346="C", IF($AF346="N/A", $Q346, $AF346), IF($AF346="N/A", $T346, $AM346)), IF($AG346="N/A", $T346,$AG346)))))))</f>
        <v>4</v>
      </c>
      <c r="CA346" s="15" t="s">
        <v>75</v>
      </c>
      <c r="CB346" s="16">
        <f>BZ346</f>
        <v>4</v>
      </c>
      <c r="CC346" s="15">
        <f>IF(OR($BH346="T", $BH346="R"), 0, IF($BH346="C", IF($BI346="Y", IF($BA346="C", 0, IF(AF346="N/A", Q346-T346, AF346-AG346)), IF($AF346="N/A", U346, AH346)), AN346))</f>
        <v>6</v>
      </c>
      <c r="CD346" s="15" t="str">
        <f>IF(OR($BH346="T", $BH346="R"), 0, IF($BH346="C", IF($BI346="Y", 0, IF($AF346="N/A", V346, AI346)), AO346))</f>
        <v>N/A</v>
      </c>
      <c r="CE346" s="15" t="str">
        <f>IF(OR($BH346="T", $BH346="R"), 0, IF($BH346="C", IF($BI346="Y", 0, IF($AF346="N/A", W346, AJ346)), AP346))</f>
        <v>N/A</v>
      </c>
      <c r="CF346" s="15" t="str">
        <f>IF(OR($BH346="T", $BH346="R"), 0, IF($BH346="C", IF($BI346="Y", 0, IF($AF346="N/A", X346, AK346)), AQ346))</f>
        <v>N/A</v>
      </c>
      <c r="CG346" t="str">
        <f>IF(AC346="N/A", "S:"&amp;L346&amp;" G:"&amp;M346&amp;" GR:"&amp;Q346, IF(AC346=0, "S:"&amp;L346&amp;" G:"&amp;M346&amp;" GR:"&amp;Q346, "S:"&amp;L346&amp;"/"&amp;AD346&amp;" G:"&amp;AE346&amp;" GR:"&amp;AF346))</f>
        <v>S:4 G:2 GR:2</v>
      </c>
    </row>
    <row r="347" spans="1:85" x14ac:dyDescent="0.25">
      <c r="A347" s="14">
        <v>1866</v>
      </c>
      <c r="B347" s="15" t="s">
        <v>1135</v>
      </c>
      <c r="C347" s="15" t="s">
        <v>71</v>
      </c>
      <c r="D347" s="15" t="s">
        <v>54</v>
      </c>
      <c r="E347" s="15">
        <f>VLOOKUP(B347, 'Rookie Year'!$A$2:$B$55679,2,FALSE)</f>
        <v>2013</v>
      </c>
      <c r="F347" s="15">
        <v>2017</v>
      </c>
      <c r="G347" s="15" t="s">
        <v>42</v>
      </c>
      <c r="H347" s="15" t="s">
        <v>1928</v>
      </c>
      <c r="I347" s="16">
        <v>5</v>
      </c>
      <c r="J347" s="15">
        <v>4</v>
      </c>
      <c r="K347" s="17">
        <f>IF(AND(G347&lt;&gt;"N",R347="N/A"), IF(I347&lt;4, 0, 0.25),IF(I347=1, IF(J347=1,0.25, 0.25), IF(I347&lt;13, 0.25, IF(I347&lt;26, 0.4, IF(I347&lt;51, 0.6, 0.75)))))</f>
        <v>0.25</v>
      </c>
      <c r="L347" s="16">
        <f>I347-M347</f>
        <v>3</v>
      </c>
      <c r="M347" s="16">
        <f>ROUNDUP(I347*K347,0)</f>
        <v>2</v>
      </c>
      <c r="N347" s="16">
        <f>M347*J347</f>
        <v>8</v>
      </c>
      <c r="O347" s="16">
        <v>8</v>
      </c>
      <c r="P347" s="16">
        <v>0</v>
      </c>
      <c r="Q347" s="16">
        <f>N347-O347-P347</f>
        <v>0</v>
      </c>
      <c r="R347" s="15">
        <v>2021</v>
      </c>
      <c r="S347" s="15">
        <f>IF(R347="N/A", J347-($B$1-F347), J347-($B$1-R347))</f>
        <v>1</v>
      </c>
      <c r="T347" s="16">
        <v>0</v>
      </c>
      <c r="U347" s="16" t="str">
        <f>IF($S347&lt;2, "N/A", $M347)</f>
        <v>N/A</v>
      </c>
      <c r="V347" s="16" t="str">
        <f>IF($S347&lt;3, "N/A", $M347)</f>
        <v>N/A</v>
      </c>
      <c r="W347" s="16" t="str">
        <f>IF($S347&lt;4, "N/A", $M347)</f>
        <v>N/A</v>
      </c>
      <c r="X347" s="16" t="str">
        <f>IF($S347&lt;5, "N/A", $M347)</f>
        <v>N/A</v>
      </c>
      <c r="Y347" s="15" t="str">
        <f>IF(SUM(T347:X347)&lt;&gt;Q347, "CHECK", "OK")</f>
        <v>OK</v>
      </c>
      <c r="Z347" s="15" t="str">
        <f>IF(F347=$B$1, "No", IF(S347=1, "Yes", "No"))</f>
        <v>Yes</v>
      </c>
      <c r="AA347" s="18">
        <f>IF(C347="DM", "N/A", IF(Z347="No","N/A",VLOOKUP(B347,'Extension List'!$A$3:$R$1972,18,FALSE)))</f>
        <v>5</v>
      </c>
      <c r="AB347" s="15">
        <f>IF(C347="DM", "N/A", IF(Z347="No","N/A",VLOOKUP(B347,'Extension List'!$A$3:$T$1972,20,FALSE)))</f>
        <v>1</v>
      </c>
      <c r="AC347" s="15">
        <f>IF(AA347="N/A", "N/A", 0)</f>
        <v>0</v>
      </c>
      <c r="AD347" s="16" t="str">
        <f>IF(AE347="N/A", "N/A", AA347-AE347)</f>
        <v>N/A</v>
      </c>
      <c r="AE347" s="16" t="str">
        <f>IF(AA347="N/A", "N/A", IF(AC347&gt;0, IF(AA347&lt;13, ROUNDUP(0.25*AA347,0), IF(AA347&lt;26, ROUNDUP(0.4*AA347,0), IF(AA347&lt;51, ROUNDUP(0.6*AA347,0), ROUNDUP(0.75*AA347,0)))), "N/A"))</f>
        <v>N/A</v>
      </c>
      <c r="AF347" s="16" t="str">
        <f>IF(AD347="N/A","N/A", (AE347*AC347)+Q347)</f>
        <v>N/A</v>
      </c>
      <c r="AG347" s="16" t="str">
        <f>IF($AF347="N/A", "N/A", "TBC")</f>
        <v>N/A</v>
      </c>
      <c r="AH347" s="16" t="str">
        <f>IF($AF347="N/A", "N/A", "TBC")</f>
        <v>N/A</v>
      </c>
      <c r="AI347" s="16" t="str">
        <f>IF($AF347="N/A","N/A",IF(AC347&gt;1,"TBC","N/A"))</f>
        <v>N/A</v>
      </c>
      <c r="AJ347" s="16" t="str">
        <f>IF($AF347="N/A","N/A",IF(AC347&gt;2,"TBC","N/A"))</f>
        <v>N/A</v>
      </c>
      <c r="AK347" s="16" t="str">
        <f>IF($AF347="N/A","N/A",IF(AC347&gt;3,"TBC","N/A"))</f>
        <v>N/A</v>
      </c>
      <c r="AL347" s="16" t="str">
        <f>IF(AC347="N/A","N/A",IF(AC347&gt;0,IF(SUM(AG347:AK347)&lt;&gt;AF347,"CHECK","OK"),"N/A"))</f>
        <v>N/A</v>
      </c>
      <c r="AM347" s="16">
        <f>IF(AD347="N/A", L347+T347, L347+AG347)</f>
        <v>3</v>
      </c>
      <c r="AN347" s="16" t="str">
        <f>IF(AD347="N/A", IF(U347="N/A", "N/A", L347+U347), AD347+AH347)</f>
        <v>N/A</v>
      </c>
      <c r="AO347" s="16" t="str">
        <f>IF(AD347="N/A", IF(V347="N/A", "N/A", L347+V347), IF(AI347="N/A", "N/A", AD347+AI347))</f>
        <v>N/A</v>
      </c>
      <c r="AP347" s="16" t="str">
        <f>IF(AD347="N/A", IF(W347="N/A", "N/A", L347+W347), IF(AJ347="N/A", "N/A", AD347+AJ347))</f>
        <v>N/A</v>
      </c>
      <c r="AQ347" s="16" t="str">
        <f>IF(AD347="N/A", IF(X347="N/A", "N/A", L347+X347), IF(AK347="N/A", "N/A", AD347+AK347))</f>
        <v>N/A</v>
      </c>
      <c r="AR347" s="15" t="s">
        <v>40</v>
      </c>
      <c r="AS347" s="15" t="s">
        <v>40</v>
      </c>
      <c r="AT347" s="15" t="s">
        <v>40</v>
      </c>
      <c r="AU347" s="15" t="s">
        <v>40</v>
      </c>
      <c r="AV347" s="15" t="s">
        <v>40</v>
      </c>
      <c r="AW347" s="15" t="s">
        <v>40</v>
      </c>
      <c r="AX347" s="15" t="s">
        <v>40</v>
      </c>
      <c r="AY347" s="15" t="s">
        <v>40</v>
      </c>
      <c r="AZ347" s="15" t="s">
        <v>40</v>
      </c>
      <c r="BA347" s="15" t="s">
        <v>40</v>
      </c>
      <c r="BB347" s="15" t="s">
        <v>40</v>
      </c>
      <c r="BC347" s="15" t="s">
        <v>40</v>
      </c>
      <c r="BD347" s="15" t="s">
        <v>40</v>
      </c>
      <c r="BE347" s="15" t="s">
        <v>40</v>
      </c>
      <c r="BF347" s="15" t="s">
        <v>40</v>
      </c>
      <c r="BG347" s="15" t="s">
        <v>40</v>
      </c>
      <c r="BH347" s="15" t="s">
        <v>40</v>
      </c>
      <c r="BI347" s="15"/>
      <c r="BJ347" s="16">
        <f>IF(AR347="R", $CA347, IF(OR(AR347="P", AR347="T", AR347="N"), 0, IF($C347="DM", $T347, IF(OR(AR347="Y", AR347="IR"),$AM347,IF(AR347="C", IF($BI347="Y", IF($AF347="N/A", $Q347, $AF347), IF($AG347="N/A", $T347,$AG347)))))))</f>
        <v>3</v>
      </c>
      <c r="BK347" s="16">
        <f>IF(AS347="R", $CA347, IF(OR(AS347="P", AS347="T", AS347="N"), 0, IF($C347="DM", $T347, IF(OR(AS347="Y", AS347="IR"),$AM347,IF(AS347="C", IF($BI347="Y", IF($AF347="N/A", $Q347, $AF347), IF($AG347="N/A", $T347,$AG347)))))))</f>
        <v>3</v>
      </c>
      <c r="BL347" s="16">
        <f>IF(AT347="R", $CA347, IF(OR(AT347="P", AT347="T", AT347="N"), 0, IF($C347="DM", $T347, IF(OR(AT347="Y", AT347="IR"),$AM347,IF(AT347="C", IF($BI347="Y", IF($AF347="N/A", $Q347, $AF347), IF($AG347="N/A", $T347,$AG347)))))))</f>
        <v>3</v>
      </c>
      <c r="BM347" s="16">
        <f>IF(AU347="R", $CA347, IF(OR(AU347="P", AU347="T", AU347="N"), 0, IF($C347="DM", $T347, IF(OR(AU347="Y", AU347="IR"),$AM347,IF(AU347="C", IF($BI347="Y", IF($AF347="N/A", $Q347, $AF347), IF($AG347="N/A", $T347,$AG347)))))))</f>
        <v>3</v>
      </c>
      <c r="BN347" s="16">
        <f>IF(AV347="R", $CA347, IF(OR(AV347="P", AV347="T", AV347="N"), 0, IF($C347="DM", $T347, IF(OR(AV347="Y", AV347="IR"),$AM347,IF(AV347="C", IF($BI347="Y", IF($AF347="N/A", $Q347, $AF347), IF($AG347="N/A", $T347,$AG347)))))))</f>
        <v>3</v>
      </c>
      <c r="BO347" s="16">
        <f>IF(AW347="R", $CA347, IF(OR(AW347="P", AW347="T", AW347="N"), 0, IF($C347="DM", $T347, IF(OR(AW347="Y", AW347="IR"),$AM347,IF(AW347="C", IF($BI347="Y", IF($AF347="N/A", $Q347, $AF347), IF($AG347="N/A", $T347,$AG347)))))))</f>
        <v>3</v>
      </c>
      <c r="BP347" s="16">
        <f>IF(AX347="R", $CA347, IF(OR(AX347="P", AX347="T", AX347="N"), 0, IF($C347="DM", $T347, IF(OR(AX347="Y", AX347="IR"),$AM347,IF(AX347="C", IF($BI347="Y", IF($AF347="N/A", $Q347, $AF347), IF($AG347="N/A", $T347,$AG347)))))))</f>
        <v>3</v>
      </c>
      <c r="BQ347" s="16">
        <f>IF(AY347="R", $CA347, IF(OR(AY347="P", AY347="T", AY347="N"), 0, IF($C347="DM", $T347, IF(OR(AY347="Y", AY347="IR"),$AM347,IF(AY347="C", IF($BI347="Y", IF($AF347="N/A", $Q347, $AF347), IF($AG347="N/A", $T347,$AG347)))))))</f>
        <v>3</v>
      </c>
      <c r="BR347" s="16">
        <f>IF(AZ347="R", $CA347, IF(OR(AZ347="P", AZ347="T", AZ347="N"), 0, IF($C347="DM", $T347, IF(OR(AZ347="Y", AZ347="IR"),$AM347,IF(AZ347="C", IF($BI347="Y", IF($AF347="N/A", $Q347, $AF347), IF($AG347="N/A", $T347,$AG347)))))))</f>
        <v>3</v>
      </c>
      <c r="BS347" s="16">
        <f>IF(BA347="R", $CA347, IF(OR(BA347="P", BA347="T", BA347="N"), 0, IF($C347="DM", $T347, IF(OR(BA347="Y", BA347="IR"),$AM347,IF(BA347="C", IF($BI347="Y", IF($AF347="N/A", $Q347, $AF347), IF($AG347="N/A", $T347,$AG347)))))))</f>
        <v>3</v>
      </c>
      <c r="BT347" s="16">
        <f>IF(BB347="R", $CA347, IF(OR(BB347="P", BB347="T", BB347="N"), 0, IF($C347="DM", $T347, IF(OR(BB347="Y", BB347="IR"),$AM347,IF(BB347="C", IF($BI347="Y", IF($BA347="C", IF($AF347="N/A", $Q347, $AF347), IF($AF347="N/A", $T347, $AM347)), IF($AG347="N/A", $T347,$AG347)))))))</f>
        <v>3</v>
      </c>
      <c r="BU347" s="16">
        <f>IF(BC347="R", $CA347, IF(OR(BC347="P", BC347="T", BC347="N"), 0, IF($C347="DM", $T347, IF(OR(BC347="Y", BC347="IR"),$AM347,IF(BC347="C", IF($BI347="Y", IF($BA347="C", IF($AF347="N/A", $Q347, $AF347), IF($AF347="N/A", $T347, $AM347)), IF($AG347="N/A", $T347,$AG347)))))))</f>
        <v>3</v>
      </c>
      <c r="BV347" s="16">
        <f>IF(BD347="R", $CA347, IF(OR(BD347="P", BD347="T", BD347="N"), 0, IF($C347="DM", $T347, IF(OR(BD347="Y", BD347="IR"),$AM347,IF(BD347="C", IF($BI347="Y", IF($BA347="C", IF($AF347="N/A", $Q347, $AF347), IF($AF347="N/A", $T347, $AM347)), IF($AG347="N/A", $T347,$AG347)))))))</f>
        <v>3</v>
      </c>
      <c r="BW347" s="16">
        <f>IF(BE347="R", $CA347, IF(OR(BE347="P", BE347="T", BE347="N"), 0, IF($C347="DM", $T347, IF(OR(BE347="Y", BE347="IR"),$AM347,IF(BE347="C", IF($BI347="Y", IF($BA347="C", IF($AF347="N/A", $Q347, $AF347), IF($AF347="N/A", $T347, $AM347)), IF($AG347="N/A", $T347,$AG347)))))))</f>
        <v>3</v>
      </c>
      <c r="BX347" s="16">
        <f>IF(BF347="R", $CA347, IF(OR(BF347="P", BF347="T", BF347="N"), 0, IF($C347="DM", $T347, IF(OR(BF347="Y", BF347="IR"),$AM347,IF(BF347="C", IF($BI347="Y", IF($BA347="C", IF($AF347="N/A", $Q347, $AF347), IF($AF347="N/A", $T347, $AM347)), IF($AG347="N/A", $T347,$AG347)))))))</f>
        <v>3</v>
      </c>
      <c r="BY347" s="16">
        <f>IF(BG347="R", $CA347, IF(OR(BG347="P", BG347="T", BG347="N"), 0, IF($C347="DM", $T347, IF(OR(BG347="Y", BG347="IR"),$AM347,IF(BG347="C", IF($BI347="Y", IF($BA347="C", IF($AF347="N/A", $Q347, $AF347), IF($AF347="N/A", $T347, $AM347)), IF($AG347="N/A", $T347,$AG347)))))))</f>
        <v>3</v>
      </c>
      <c r="BZ347" s="16">
        <f>IF(BH347="R", $CA347, IF(OR(BH347="P", BH347="T", BH347="N"), 0, IF($C347="DM", $T347, IF(OR(BH347="Y", BH347="IR"),$AM347,IF(BH347="C", IF($BI347="Y", IF($BA347="C", IF($AF347="N/A", $Q347, $AF347), IF($AF347="N/A", $T347, $AM347)), IF($AG347="N/A", $T347,$AG347)))))))</f>
        <v>3</v>
      </c>
      <c r="CA347" s="15" t="s">
        <v>75</v>
      </c>
      <c r="CB347" s="16">
        <f>BZ347</f>
        <v>3</v>
      </c>
      <c r="CC347" s="15" t="str">
        <f>IF(OR($BH347="T", $BH347="R"), 0, IF($BH347="C", IF($BI347="Y", IF($BA347="C", 0, IF(AF347="N/A", Q347-T347, AF347-AG347)), IF($AF347="N/A", U347, AH347)), AN347))</f>
        <v>N/A</v>
      </c>
      <c r="CD347" s="15" t="str">
        <f>IF(OR($BH347="T", $BH347="R"), 0, IF($BH347="C", IF($BI347="Y", 0, IF($AF347="N/A", V347, AI347)), AO347))</f>
        <v>N/A</v>
      </c>
      <c r="CE347" s="15" t="str">
        <f>IF(OR($BH347="T", $BH347="R"), 0, IF($BH347="C", IF($BI347="Y", 0, IF($AF347="N/A", W347, AJ347)), AP347))</f>
        <v>N/A</v>
      </c>
      <c r="CF347" s="15" t="str">
        <f>IF(OR($BH347="T", $BH347="R"), 0, IF($BH347="C", IF($BI347="Y", 0, IF($AF347="N/A", X347, AK347)), AQ347))</f>
        <v>N/A</v>
      </c>
      <c r="CG347" t="str">
        <f>IF(AC347="N/A", "S:"&amp;L347&amp;" G:"&amp;M347&amp;" GR:"&amp;Q347, IF(AC347=0, "S:"&amp;L347&amp;" G:"&amp;M347&amp;" GR:"&amp;Q347, "S:"&amp;L347&amp;"/"&amp;AD347&amp;" G:"&amp;AE347&amp;" GR:"&amp;AF347))</f>
        <v>S:3 G:2 GR:0</v>
      </c>
    </row>
    <row r="348" spans="1:85" x14ac:dyDescent="0.25">
      <c r="A348" s="14">
        <v>5273</v>
      </c>
      <c r="B348" s="15" t="s">
        <v>2886</v>
      </c>
      <c r="C348" s="15" t="s">
        <v>71</v>
      </c>
      <c r="D348" s="15" t="s">
        <v>54</v>
      </c>
      <c r="E348" s="15">
        <f>VLOOKUP(B348, 'Rookie Year'!$A$2:$B$55679,2,FALSE)</f>
        <v>2023</v>
      </c>
      <c r="F348" s="15">
        <v>2023</v>
      </c>
      <c r="G348" s="15" t="s">
        <v>40</v>
      </c>
      <c r="H348" s="15" t="s">
        <v>2249</v>
      </c>
      <c r="I348" s="16">
        <v>1</v>
      </c>
      <c r="J348" s="15">
        <v>3</v>
      </c>
      <c r="K348" s="17">
        <f>IF(AND(G348&lt;&gt;"N",R348="N/A"), IF(I348&lt;4, 0, 0.25),IF(I348=1, IF(J348=1,0.25, 0.25), IF(I348&lt;13, 0.25, IF(I348&lt;26, 0.4, IF(I348&lt;51, 0.6, 0.75)))))</f>
        <v>0</v>
      </c>
      <c r="L348" s="16">
        <f>I348-M348</f>
        <v>1</v>
      </c>
      <c r="M348" s="16">
        <f>ROUNDUP(I348*K348,0)</f>
        <v>0</v>
      </c>
      <c r="N348" s="16">
        <f>M348*J348</f>
        <v>0</v>
      </c>
      <c r="O348" s="16">
        <v>0</v>
      </c>
      <c r="P348" s="16">
        <v>0</v>
      </c>
      <c r="Q348" s="16">
        <f>N348-O348-P348</f>
        <v>0</v>
      </c>
      <c r="R348" s="15" t="s">
        <v>75</v>
      </c>
      <c r="S348" s="15">
        <f>IF(R348="N/A", J348-($B$1-F348), J348-($B$1-R348))</f>
        <v>2</v>
      </c>
      <c r="T348" s="16">
        <v>0</v>
      </c>
      <c r="U348" s="16">
        <v>0</v>
      </c>
      <c r="V348" s="16" t="str">
        <f>IF($S348&lt;3, "N/A", $M348)</f>
        <v>N/A</v>
      </c>
      <c r="W348" s="16" t="str">
        <f>IF($S348&lt;4, "N/A", $M348)</f>
        <v>N/A</v>
      </c>
      <c r="X348" s="16" t="str">
        <f>IF($S348&lt;5, "N/A", $M348)</f>
        <v>N/A</v>
      </c>
      <c r="Y348" s="15" t="str">
        <f>IF(SUM(T348:X348)&lt;&gt;Q348, "CHECK", "OK")</f>
        <v>OK</v>
      </c>
      <c r="Z348" s="15" t="str">
        <f>IF(F348=$B$1, "No", IF(S348=1, "Yes", "No"))</f>
        <v>No</v>
      </c>
      <c r="AA348" s="18" t="str">
        <f>IF(C348="DM", "N/A", IF(Z348="No","N/A",VLOOKUP(B348,'Extension List'!$A$3:$R$1972,18,FALSE)))</f>
        <v>N/A</v>
      </c>
      <c r="AB348" s="15" t="str">
        <f>IF(C348="DM", "N/A", IF(Z348="No","N/A",VLOOKUP(B348,'Extension List'!$A$3:$T$1972,20,FALSE)))</f>
        <v>N/A</v>
      </c>
      <c r="AC348" s="15" t="str">
        <f>IF(AA348="N/A", "N/A", 0)</f>
        <v>N/A</v>
      </c>
      <c r="AD348" s="16" t="str">
        <f>IF(AE348="N/A", "N/A", AA348-AE348)</f>
        <v>N/A</v>
      </c>
      <c r="AE348" s="16" t="str">
        <f>IF(AA348="N/A", "N/A", IF(AC348&gt;0, IF(AA348&lt;13, ROUNDUP(0.25*AA348,0), IF(AA348&lt;26, ROUNDUP(0.4*AA348,0), IF(AA348&lt;51, ROUNDUP(0.6*AA348,0), ROUNDUP(0.75*AA348,0)))), "N/A"))</f>
        <v>N/A</v>
      </c>
      <c r="AF348" s="16" t="str">
        <f>IF(AD348="N/A","N/A", (AE348*AC348)+Q348)</f>
        <v>N/A</v>
      </c>
      <c r="AG348" s="16" t="str">
        <f>IF($AF348="N/A", "N/A", "TBC")</f>
        <v>N/A</v>
      </c>
      <c r="AH348" s="16" t="str">
        <f>IF($AF348="N/A", "N/A", "TBC")</f>
        <v>N/A</v>
      </c>
      <c r="AI348" s="16" t="str">
        <f>IF($AF348="N/A","N/A",IF(AC348&gt;1,"TBC","N/A"))</f>
        <v>N/A</v>
      </c>
      <c r="AJ348" s="16" t="str">
        <f>IF($AF348="N/A","N/A",IF(AC348&gt;2,"TBC","N/A"))</f>
        <v>N/A</v>
      </c>
      <c r="AK348" s="16" t="str">
        <f>IF($AF348="N/A","N/A",IF(AC348&gt;3,"TBC","N/A"))</f>
        <v>N/A</v>
      </c>
      <c r="AL348" s="16" t="str">
        <f>IF(AC348="N/A","N/A",IF(AC348&gt;0,IF(SUM(AG348:AK348)&lt;&gt;AF348,"CHECK","OK"),"N/A"))</f>
        <v>N/A</v>
      </c>
      <c r="AM348" s="16">
        <f>IF(AD348="N/A", L348+T348, L348+AG348)</f>
        <v>1</v>
      </c>
      <c r="AN348" s="16">
        <f>IF(AD348="N/A", IF(U348="N/A", "N/A", L348+U348), AD348+AH348)</f>
        <v>1</v>
      </c>
      <c r="AO348" s="16" t="str">
        <f>IF(AD348="N/A", IF(V348="N/A", "N/A", L348+V348), IF(AI348="N/A", "N/A", AD348+AI348))</f>
        <v>N/A</v>
      </c>
      <c r="AP348" s="16" t="str">
        <f>IF(AD348="N/A", IF(W348="N/A", "N/A", L348+W348), IF(AJ348="N/A", "N/A", AD348+AJ348))</f>
        <v>N/A</v>
      </c>
      <c r="AQ348" s="16" t="str">
        <f>IF(AD348="N/A", IF(X348="N/A", "N/A", L348+X348), IF(AK348="N/A", "N/A", AD348+AK348))</f>
        <v>N/A</v>
      </c>
      <c r="AR348" s="15" t="s">
        <v>44</v>
      </c>
      <c r="AS348" s="15" t="s">
        <v>44</v>
      </c>
      <c r="AT348" s="15" t="s">
        <v>44</v>
      </c>
      <c r="AU348" s="15" t="s">
        <v>44</v>
      </c>
      <c r="AV348" s="15" t="s">
        <v>44</v>
      </c>
      <c r="AW348" s="15" t="s">
        <v>44</v>
      </c>
      <c r="AX348" s="15" t="s">
        <v>44</v>
      </c>
      <c r="AY348" s="15" t="s">
        <v>44</v>
      </c>
      <c r="AZ348" s="15" t="s">
        <v>44</v>
      </c>
      <c r="BA348" s="15" t="s">
        <v>44</v>
      </c>
      <c r="BB348" s="15" t="s">
        <v>44</v>
      </c>
      <c r="BC348" s="15" t="s">
        <v>44</v>
      </c>
      <c r="BD348" s="15" t="s">
        <v>44</v>
      </c>
      <c r="BE348" s="15" t="s">
        <v>44</v>
      </c>
      <c r="BF348" s="15" t="s">
        <v>44</v>
      </c>
      <c r="BG348" s="15" t="s">
        <v>44</v>
      </c>
      <c r="BH348" s="15" t="s">
        <v>44</v>
      </c>
      <c r="BI348" s="15"/>
      <c r="BJ348" s="16">
        <f>IF(AR348="R", $CA348, IF(OR(AR348="P", AR348="T", AR348="N"), 0, IF($C348="DM", $T348, IF(OR(AR348="Y", AR348="IR"),$AM348,IF(AR348="C", IF($BI348="Y", IF($AF348="N/A", $Q348, $AF348), IF($AG348="N/A", $T348,$AG348)))))))</f>
        <v>0</v>
      </c>
      <c r="BK348" s="16">
        <f>IF(AS348="R", $CA348, IF(OR(AS348="P", AS348="T", AS348="N"), 0, IF($C348="DM", $T348, IF(OR(AS348="Y", AS348="IR"),$AM348,IF(AS348="C", IF($BI348="Y", IF($AF348="N/A", $Q348, $AF348), IF($AG348="N/A", $T348,$AG348)))))))</f>
        <v>0</v>
      </c>
      <c r="BL348" s="16">
        <f>IF(AT348="R", $CA348, IF(OR(AT348="P", AT348="T", AT348="N"), 0, IF($C348="DM", $T348, IF(OR(AT348="Y", AT348="IR"),$AM348,IF(AT348="C", IF($BI348="Y", IF($AF348="N/A", $Q348, $AF348), IF($AG348="N/A", $T348,$AG348)))))))</f>
        <v>0</v>
      </c>
      <c r="BM348" s="16">
        <f>IF(AU348="R", $CA348, IF(OR(AU348="P", AU348="T", AU348="N"), 0, IF($C348="DM", $T348, IF(OR(AU348="Y", AU348="IR"),$AM348,IF(AU348="C", IF($BI348="Y", IF($AF348="N/A", $Q348, $AF348), IF($AG348="N/A", $T348,$AG348)))))))</f>
        <v>0</v>
      </c>
      <c r="BN348" s="16">
        <f>IF(AV348="R", $CA348, IF(OR(AV348="P", AV348="T", AV348="N"), 0, IF($C348="DM", $T348, IF(OR(AV348="Y", AV348="IR"),$AM348,IF(AV348="C", IF($BI348="Y", IF($AF348="N/A", $Q348, $AF348), IF($AG348="N/A", $T348,$AG348)))))))</f>
        <v>0</v>
      </c>
      <c r="BO348" s="16">
        <f>IF(AW348="R", $CA348, IF(OR(AW348="P", AW348="T", AW348="N"), 0, IF($C348="DM", $T348, IF(OR(AW348="Y", AW348="IR"),$AM348,IF(AW348="C", IF($BI348="Y", IF($AF348="N/A", $Q348, $AF348), IF($AG348="N/A", $T348,$AG348)))))))</f>
        <v>0</v>
      </c>
      <c r="BP348" s="16">
        <f>IF(AX348="R", $CA348, IF(OR(AX348="P", AX348="T", AX348="N"), 0, IF($C348="DM", $T348, IF(OR(AX348="Y", AX348="IR"),$AM348,IF(AX348="C", IF($BI348="Y", IF($AF348="N/A", $Q348, $AF348), IF($AG348="N/A", $T348,$AG348)))))))</f>
        <v>0</v>
      </c>
      <c r="BQ348" s="16">
        <f>IF(AY348="R", $CA348, IF(OR(AY348="P", AY348="T", AY348="N"), 0, IF($C348="DM", $T348, IF(OR(AY348="Y", AY348="IR"),$AM348,IF(AY348="C", IF($BI348="Y", IF($AF348="N/A", $Q348, $AF348), IF($AG348="N/A", $T348,$AG348)))))))</f>
        <v>0</v>
      </c>
      <c r="BR348" s="16">
        <f>IF(AZ348="R", $CA348, IF(OR(AZ348="P", AZ348="T", AZ348="N"), 0, IF($C348="DM", $T348, IF(OR(AZ348="Y", AZ348="IR"),$AM348,IF(AZ348="C", IF($BI348="Y", IF($AF348="N/A", $Q348, $AF348), IF($AG348="N/A", $T348,$AG348)))))))</f>
        <v>0</v>
      </c>
      <c r="BS348" s="16">
        <f>IF(BA348="R", $CA348, IF(OR(BA348="P", BA348="T", BA348="N"), 0, IF($C348="DM", $T348, IF(OR(BA348="Y", BA348="IR"),$AM348,IF(BA348="C", IF($BI348="Y", IF($AF348="N/A", $Q348, $AF348), IF($AG348="N/A", $T348,$AG348)))))))</f>
        <v>0</v>
      </c>
      <c r="BT348" s="16">
        <f>IF(BB348="R", $CA348, IF(OR(BB348="P", BB348="T", BB348="N"), 0, IF($C348="DM", $T348, IF(OR(BB348="Y", BB348="IR"),$AM348,IF(BB348="C", IF($BI348="Y", IF($BA348="C", IF($AF348="N/A", $Q348, $AF348), IF($AF348="N/A", $T348, $AM348)), IF($AG348="N/A", $T348,$AG348)))))))</f>
        <v>0</v>
      </c>
      <c r="BU348" s="16">
        <f>IF(BC348="R", $CA348, IF(OR(BC348="P", BC348="T", BC348="N"), 0, IF($C348="DM", $T348, IF(OR(BC348="Y", BC348="IR"),$AM348,IF(BC348="C", IF($BI348="Y", IF($BA348="C", IF($AF348="N/A", $Q348, $AF348), IF($AF348="N/A", $T348, $AM348)), IF($AG348="N/A", $T348,$AG348)))))))</f>
        <v>0</v>
      </c>
      <c r="BV348" s="16">
        <f>IF(BD348="R", $CA348, IF(OR(BD348="P", BD348="T", BD348="N"), 0, IF($C348="DM", $T348, IF(OR(BD348="Y", BD348="IR"),$AM348,IF(BD348="C", IF($BI348="Y", IF($BA348="C", IF($AF348="N/A", $Q348, $AF348), IF($AF348="N/A", $T348, $AM348)), IF($AG348="N/A", $T348,$AG348)))))))</f>
        <v>0</v>
      </c>
      <c r="BW348" s="16">
        <f>IF(BE348="R", $CA348, IF(OR(BE348="P", BE348="T", BE348="N"), 0, IF($C348="DM", $T348, IF(OR(BE348="Y", BE348="IR"),$AM348,IF(BE348="C", IF($BI348="Y", IF($BA348="C", IF($AF348="N/A", $Q348, $AF348), IF($AF348="N/A", $T348, $AM348)), IF($AG348="N/A", $T348,$AG348)))))))</f>
        <v>0</v>
      </c>
      <c r="BX348" s="16">
        <f>IF(BF348="R", $CA348, IF(OR(BF348="P", BF348="T", BF348="N"), 0, IF($C348="DM", $T348, IF(OR(BF348="Y", BF348="IR"),$AM348,IF(BF348="C", IF($BI348="Y", IF($BA348="C", IF($AF348="N/A", $Q348, $AF348), IF($AF348="N/A", $T348, $AM348)), IF($AG348="N/A", $T348,$AG348)))))))</f>
        <v>0</v>
      </c>
      <c r="BY348" s="16">
        <f>IF(BG348="R", $CA348, IF(OR(BG348="P", BG348="T", BG348="N"), 0, IF($C348="DM", $T348, IF(OR(BG348="Y", BG348="IR"),$AM348,IF(BG348="C", IF($BI348="Y", IF($BA348="C", IF($AF348="N/A", $Q348, $AF348), IF($AF348="N/A", $T348, $AM348)), IF($AG348="N/A", $T348,$AG348)))))))</f>
        <v>0</v>
      </c>
      <c r="BZ348" s="16">
        <f>IF(BH348="R", $CA348, IF(OR(BH348="P", BH348="T", BH348="N"), 0, IF($C348="DM", $T348, IF(OR(BH348="Y", BH348="IR"),$AM348,IF(BH348="C", IF($BI348="Y", IF($BA348="C", IF($AF348="N/A", $Q348, $AF348), IF($AF348="N/A", $T348, $AM348)), IF($AG348="N/A", $T348,$AG348)))))))</f>
        <v>0</v>
      </c>
      <c r="CA348" s="15" t="s">
        <v>75</v>
      </c>
      <c r="CB348" s="16">
        <f>BZ348</f>
        <v>0</v>
      </c>
      <c r="CC348" s="15">
        <f>IF(OR($BH348="T", $BH348="R"), 0, IF($BH348="C", IF($BI348="Y", IF($BA348="C", 0, IF(AF348="N/A", Q348-T348, AF348-AG348)), IF($AF348="N/A", U348, AH348)), AN348))</f>
        <v>0</v>
      </c>
      <c r="CD348" s="15" t="str">
        <f>IF(OR($BH348="T", $BH348="R"), 0, IF($BH348="C", IF($BI348="Y", 0, IF($AF348="N/A", V348, AI348)), AO348))</f>
        <v>N/A</v>
      </c>
      <c r="CE348" s="15" t="str">
        <f>IF(OR($BH348="T", $BH348="R"), 0, IF($BH348="C", IF($BI348="Y", 0, IF($AF348="N/A", W348, AJ348)), AP348))</f>
        <v>N/A</v>
      </c>
      <c r="CF348" s="15" t="str">
        <f>IF(OR($BH348="T", $BH348="R"), 0, IF($BH348="C", IF($BI348="Y", 0, IF($AF348="N/A", X348, AK348)), AQ348))</f>
        <v>N/A</v>
      </c>
      <c r="CG348" t="str">
        <f>IF(AC348="N/A", "S:"&amp;L348&amp;" G:"&amp;M348&amp;" GR:"&amp;Q348, IF(AC348=0, "S:"&amp;L348&amp;" G:"&amp;M348&amp;" GR:"&amp;Q348, "S:"&amp;L348&amp;"/"&amp;AD348&amp;" G:"&amp;AE348&amp;" GR:"&amp;AF348))</f>
        <v>S:1 G:0 GR:0</v>
      </c>
    </row>
    <row r="349" spans="1:85" x14ac:dyDescent="0.25">
      <c r="A349" s="14">
        <v>5113</v>
      </c>
      <c r="B349" s="15" t="s">
        <v>2699</v>
      </c>
      <c r="C349" s="15" t="s">
        <v>72</v>
      </c>
      <c r="D349" s="15" t="s">
        <v>54</v>
      </c>
      <c r="E349" s="15">
        <f>VLOOKUP(B349, 'Rookie Year'!$A$2:$B$55679,2,FALSE)</f>
        <v>2018</v>
      </c>
      <c r="F349" s="15">
        <v>2023</v>
      </c>
      <c r="G349" s="15" t="s">
        <v>42</v>
      </c>
      <c r="H349" s="15" t="s">
        <v>1928</v>
      </c>
      <c r="I349" s="16">
        <v>1</v>
      </c>
      <c r="J349" s="15">
        <v>2</v>
      </c>
      <c r="K349" s="17">
        <f>IF(AND(G349&lt;&gt;"N",R349="N/A"), IF(I349&lt;4, 0, 0.25),IF(I349=1, IF(J349=1,0.25, 0.25), IF(I349&lt;13, 0.25, IF(I349&lt;26, 0.4, IF(I349&lt;51, 0.6, 0.75)))))</f>
        <v>0.25</v>
      </c>
      <c r="L349" s="16">
        <f>I349-M349</f>
        <v>0</v>
      </c>
      <c r="M349" s="16">
        <f>ROUNDUP(I349*K349,0)</f>
        <v>1</v>
      </c>
      <c r="N349" s="16">
        <f>M349*J349</f>
        <v>2</v>
      </c>
      <c r="O349" s="16">
        <v>1</v>
      </c>
      <c r="P349" s="16">
        <v>0</v>
      </c>
      <c r="Q349" s="16">
        <f>N349-O349-P349</f>
        <v>1</v>
      </c>
      <c r="R349" s="15" t="s">
        <v>75</v>
      </c>
      <c r="S349" s="15">
        <f>IF(R349="N/A", J349-($B$1-F349), J349-($B$1-R349))</f>
        <v>1</v>
      </c>
      <c r="T349" s="16">
        <v>1</v>
      </c>
      <c r="U349" s="16" t="str">
        <f>IF($S349&lt;2, "N/A", $M349)</f>
        <v>N/A</v>
      </c>
      <c r="V349" s="16" t="str">
        <f>IF($S349&lt;3, "N/A", $M349)</f>
        <v>N/A</v>
      </c>
      <c r="W349" s="16" t="str">
        <f>IF($S349&lt;4, "N/A", $M349)</f>
        <v>N/A</v>
      </c>
      <c r="X349" s="16" t="str">
        <f>IF($S349&lt;5, "N/A", $M349)</f>
        <v>N/A</v>
      </c>
      <c r="Y349" s="15" t="str">
        <f>IF(SUM(T349:X349)&lt;&gt;Q349, "CHECK", "OK")</f>
        <v>OK</v>
      </c>
      <c r="Z349" s="15" t="str">
        <f>IF(F349=$B$1, "No", IF(S349=1, "Yes", "No"))</f>
        <v>Yes</v>
      </c>
      <c r="AA349" s="18" t="str">
        <f>IF(C349="DM", "N/A", IF(Z349="No","N/A",VLOOKUP(B349,'Extension List'!$A$3:$R$1972,18,FALSE)))</f>
        <v>N/A</v>
      </c>
      <c r="AB349" s="15" t="str">
        <f>IF(C349="DM", "N/A", IF(Z349="No","N/A",VLOOKUP(B349,'Extension List'!$A$3:$T$1972,20,FALSE)))</f>
        <v>N/A</v>
      </c>
      <c r="AC349" s="15" t="str">
        <f>IF(AA349="N/A", "N/A", 0)</f>
        <v>N/A</v>
      </c>
      <c r="AD349" s="16" t="str">
        <f>IF(AE349="N/A", "N/A", AA349-AE349)</f>
        <v>N/A</v>
      </c>
      <c r="AE349" s="16" t="str">
        <f>IF(AA349="N/A", "N/A", IF(AC349&gt;0, IF(AA349&lt;13, ROUNDUP(0.25*AA349,0), IF(AA349&lt;26, ROUNDUP(0.4*AA349,0), IF(AA349&lt;51, ROUNDUP(0.6*AA349,0), ROUNDUP(0.75*AA349,0)))), "N/A"))</f>
        <v>N/A</v>
      </c>
      <c r="AF349" s="16" t="str">
        <f>IF(AD349="N/A","N/A", (AE349*AC349)+Q349)</f>
        <v>N/A</v>
      </c>
      <c r="AG349" s="16" t="str">
        <f>IF($AF349="N/A", "N/A", "TBC")</f>
        <v>N/A</v>
      </c>
      <c r="AH349" s="16" t="str">
        <f>IF($AF349="N/A", "N/A", "TBC")</f>
        <v>N/A</v>
      </c>
      <c r="AI349" s="16" t="str">
        <f>IF($AF349="N/A","N/A",IF(AC349&gt;1,"TBC","N/A"))</f>
        <v>N/A</v>
      </c>
      <c r="AJ349" s="16" t="str">
        <f>IF($AF349="N/A","N/A",IF(AC349&gt;2,"TBC","N/A"))</f>
        <v>N/A</v>
      </c>
      <c r="AK349" s="16" t="str">
        <f>IF($AF349="N/A","N/A",IF(AC349&gt;3,"TBC","N/A"))</f>
        <v>N/A</v>
      </c>
      <c r="AL349" s="16" t="str">
        <f>IF(AC349="N/A","N/A",IF(AC349&gt;0,IF(SUM(AG349:AK349)&lt;&gt;AF349,"CHECK","OK"),"N/A"))</f>
        <v>N/A</v>
      </c>
      <c r="AM349" s="16">
        <f>IF(AD349="N/A", L349+T349, L349+AG349)</f>
        <v>1</v>
      </c>
      <c r="AN349" s="16" t="str">
        <f>IF(AD349="N/A", IF(U349="N/A", "N/A", L349+U349), AD349+AH349)</f>
        <v>N/A</v>
      </c>
      <c r="AO349" s="16" t="str">
        <f>IF(AD349="N/A", IF(V349="N/A", "N/A", L349+V349), IF(AI349="N/A", "N/A", AD349+AI349))</f>
        <v>N/A</v>
      </c>
      <c r="AP349" s="16" t="str">
        <f>IF(AD349="N/A", IF(W349="N/A", "N/A", L349+W349), IF(AJ349="N/A", "N/A", AD349+AJ349))</f>
        <v>N/A</v>
      </c>
      <c r="AQ349" s="16" t="str">
        <f>IF(AD349="N/A", IF(X349="N/A", "N/A", L349+X349), IF(AK349="N/A", "N/A", AD349+AK349))</f>
        <v>N/A</v>
      </c>
      <c r="AR349" s="15" t="s">
        <v>40</v>
      </c>
      <c r="AS349" s="15" t="s">
        <v>40</v>
      </c>
      <c r="AT349" s="15" t="s">
        <v>40</v>
      </c>
      <c r="AU349" s="15" t="s">
        <v>40</v>
      </c>
      <c r="AV349" s="15" t="s">
        <v>40</v>
      </c>
      <c r="AW349" s="15" t="s">
        <v>40</v>
      </c>
      <c r="AX349" s="15" t="s">
        <v>40</v>
      </c>
      <c r="AY349" s="15" t="s">
        <v>40</v>
      </c>
      <c r="AZ349" s="15" t="s">
        <v>40</v>
      </c>
      <c r="BA349" s="15" t="s">
        <v>40</v>
      </c>
      <c r="BB349" s="15" t="s">
        <v>40</v>
      </c>
      <c r="BC349" s="15" t="s">
        <v>40</v>
      </c>
      <c r="BD349" s="15" t="s">
        <v>40</v>
      </c>
      <c r="BE349" s="15" t="s">
        <v>40</v>
      </c>
      <c r="BF349" s="15" t="s">
        <v>40</v>
      </c>
      <c r="BG349" s="15" t="s">
        <v>40</v>
      </c>
      <c r="BH349" s="15" t="s">
        <v>40</v>
      </c>
      <c r="BI349" s="15"/>
      <c r="BJ349" s="16">
        <f>IF(AR349="R", $CA349, IF(OR(AR349="P", AR349="T", AR349="N"), 0, IF($C349="DM", $T349, IF(OR(AR349="Y", AR349="IR"),$AM349,IF(AR349="C", IF($BI349="Y", IF($AF349="N/A", $Q349, $AF349), IF($AG349="N/A", $T349,$AG349)))))))</f>
        <v>1</v>
      </c>
      <c r="BK349" s="16">
        <f>IF(AS349="R", $CA349, IF(OR(AS349="P", AS349="T", AS349="N"), 0, IF($C349="DM", $T349, IF(OR(AS349="Y", AS349="IR"),$AM349,IF(AS349="C", IF($BI349="Y", IF($AF349="N/A", $Q349, $AF349), IF($AG349="N/A", $T349,$AG349)))))))</f>
        <v>1</v>
      </c>
      <c r="BL349" s="16">
        <f>IF(AT349="R", $CA349, IF(OR(AT349="P", AT349="T", AT349="N"), 0, IF($C349="DM", $T349, IF(OR(AT349="Y", AT349="IR"),$AM349,IF(AT349="C", IF($BI349="Y", IF($AF349="N/A", $Q349, $AF349), IF($AG349="N/A", $T349,$AG349)))))))</f>
        <v>1</v>
      </c>
      <c r="BM349" s="16">
        <f>IF(AU349="R", $CA349, IF(OR(AU349="P", AU349="T", AU349="N"), 0, IF($C349="DM", $T349, IF(OR(AU349="Y", AU349="IR"),$AM349,IF(AU349="C", IF($BI349="Y", IF($AF349="N/A", $Q349, $AF349), IF($AG349="N/A", $T349,$AG349)))))))</f>
        <v>1</v>
      </c>
      <c r="BN349" s="16">
        <f>IF(AV349="R", $CA349, IF(OR(AV349="P", AV349="T", AV349="N"), 0, IF($C349="DM", $T349, IF(OR(AV349="Y", AV349="IR"),$AM349,IF(AV349="C", IF($BI349="Y", IF($AF349="N/A", $Q349, $AF349), IF($AG349="N/A", $T349,$AG349)))))))</f>
        <v>1</v>
      </c>
      <c r="BO349" s="16">
        <f>IF(AW349="R", $CA349, IF(OR(AW349="P", AW349="T", AW349="N"), 0, IF($C349="DM", $T349, IF(OR(AW349="Y", AW349="IR"),$AM349,IF(AW349="C", IF($BI349="Y", IF($AF349="N/A", $Q349, $AF349), IF($AG349="N/A", $T349,$AG349)))))))</f>
        <v>1</v>
      </c>
      <c r="BP349" s="16">
        <f>IF(AX349="R", $CA349, IF(OR(AX349="P", AX349="T", AX349="N"), 0, IF($C349="DM", $T349, IF(OR(AX349="Y", AX349="IR"),$AM349,IF(AX349="C", IF($BI349="Y", IF($AF349="N/A", $Q349, $AF349), IF($AG349="N/A", $T349,$AG349)))))))</f>
        <v>1</v>
      </c>
      <c r="BQ349" s="16">
        <f>IF(AY349="R", $CA349, IF(OR(AY349="P", AY349="T", AY349="N"), 0, IF($C349="DM", $T349, IF(OR(AY349="Y", AY349="IR"),$AM349,IF(AY349="C", IF($BI349="Y", IF($AF349="N/A", $Q349, $AF349), IF($AG349="N/A", $T349,$AG349)))))))</f>
        <v>1</v>
      </c>
      <c r="BR349" s="16">
        <f>IF(AZ349="R", $CA349, IF(OR(AZ349="P", AZ349="T", AZ349="N"), 0, IF($C349="DM", $T349, IF(OR(AZ349="Y", AZ349="IR"),$AM349,IF(AZ349="C", IF($BI349="Y", IF($AF349="N/A", $Q349, $AF349), IF($AG349="N/A", $T349,$AG349)))))))</f>
        <v>1</v>
      </c>
      <c r="BS349" s="16">
        <f>IF(BA349="R", $CA349, IF(OR(BA349="P", BA349="T", BA349="N"), 0, IF($C349="DM", $T349, IF(OR(BA349="Y", BA349="IR"),$AM349,IF(BA349="C", IF($BI349="Y", IF($AF349="N/A", $Q349, $AF349), IF($AG349="N/A", $T349,$AG349)))))))</f>
        <v>1</v>
      </c>
      <c r="BT349" s="16">
        <f>IF(BB349="R", $CA349, IF(OR(BB349="P", BB349="T", BB349="N"), 0, IF($C349="DM", $T349, IF(OR(BB349="Y", BB349="IR"),$AM349,IF(BB349="C", IF($BI349="Y", IF($BA349="C", IF($AF349="N/A", $Q349, $AF349), IF($AF349="N/A", $T349, $AM349)), IF($AG349="N/A", $T349,$AG349)))))))</f>
        <v>1</v>
      </c>
      <c r="BU349" s="16">
        <f>IF(BC349="R", $CA349, IF(OR(BC349="P", BC349="T", BC349="N"), 0, IF($C349="DM", $T349, IF(OR(BC349="Y", BC349="IR"),$AM349,IF(BC349="C", IF($BI349="Y", IF($BA349="C", IF($AF349="N/A", $Q349, $AF349), IF($AF349="N/A", $T349, $AM349)), IF($AG349="N/A", $T349,$AG349)))))))</f>
        <v>1</v>
      </c>
      <c r="BV349" s="16">
        <f>IF(BD349="R", $CA349, IF(OR(BD349="P", BD349="T", BD349="N"), 0, IF($C349="DM", $T349, IF(OR(BD349="Y", BD349="IR"),$AM349,IF(BD349="C", IF($BI349="Y", IF($BA349="C", IF($AF349="N/A", $Q349, $AF349), IF($AF349="N/A", $T349, $AM349)), IF($AG349="N/A", $T349,$AG349)))))))</f>
        <v>1</v>
      </c>
      <c r="BW349" s="16">
        <f>IF(BE349="R", $CA349, IF(OR(BE349="P", BE349="T", BE349="N"), 0, IF($C349="DM", $T349, IF(OR(BE349="Y", BE349="IR"),$AM349,IF(BE349="C", IF($BI349="Y", IF($BA349="C", IF($AF349="N/A", $Q349, $AF349), IF($AF349="N/A", $T349, $AM349)), IF($AG349="N/A", $T349,$AG349)))))))</f>
        <v>1</v>
      </c>
      <c r="BX349" s="16">
        <f>IF(BF349="R", $CA349, IF(OR(BF349="P", BF349="T", BF349="N"), 0, IF($C349="DM", $T349, IF(OR(BF349="Y", BF349="IR"),$AM349,IF(BF349="C", IF($BI349="Y", IF($BA349="C", IF($AF349="N/A", $Q349, $AF349), IF($AF349="N/A", $T349, $AM349)), IF($AG349="N/A", $T349,$AG349)))))))</f>
        <v>1</v>
      </c>
      <c r="BY349" s="16">
        <f>IF(BG349="R", $CA349, IF(OR(BG349="P", BG349="T", BG349="N"), 0, IF($C349="DM", $T349, IF(OR(BG349="Y", BG349="IR"),$AM349,IF(BG349="C", IF($BI349="Y", IF($BA349="C", IF($AF349="N/A", $Q349, $AF349), IF($AF349="N/A", $T349, $AM349)), IF($AG349="N/A", $T349,$AG349)))))))</f>
        <v>1</v>
      </c>
      <c r="BZ349" s="16">
        <f>IF(BH349="R", $CA349, IF(OR(BH349="P", BH349="T", BH349="N"), 0, IF($C349="DM", $T349, IF(OR(BH349="Y", BH349="IR"),$AM349,IF(BH349="C", IF($BI349="Y", IF($BA349="C", IF($AF349="N/A", $Q349, $AF349), IF($AF349="N/A", $T349, $AM349)), IF($AG349="N/A", $T349,$AG349)))))))</f>
        <v>1</v>
      </c>
      <c r="CA349" s="15" t="s">
        <v>75</v>
      </c>
      <c r="CB349" s="16">
        <f>BZ349</f>
        <v>1</v>
      </c>
      <c r="CC349" s="15" t="str">
        <f>IF(OR($BH349="T", $BH349="R"), 0, IF($BH349="C", IF($BI349="Y", IF($BA349="C", 0, IF(AF349="N/A", Q349-T349, AF349-AG349)), IF($AF349="N/A", U349, AH349)), AN349))</f>
        <v>N/A</v>
      </c>
      <c r="CD349" s="15" t="str">
        <f>IF(OR($BH349="T", $BH349="R"), 0, IF($BH349="C", IF($BI349="Y", 0, IF($AF349="N/A", V349, AI349)), AO349))</f>
        <v>N/A</v>
      </c>
      <c r="CE349" s="15" t="str">
        <f>IF(OR($BH349="T", $BH349="R"), 0, IF($BH349="C", IF($BI349="Y", 0, IF($AF349="N/A", W349, AJ349)), AP349))</f>
        <v>N/A</v>
      </c>
      <c r="CF349" s="15" t="str">
        <f>IF(OR($BH349="T", $BH349="R"), 0, IF($BH349="C", IF($BI349="Y", 0, IF($AF349="N/A", X349, AK349)), AQ349))</f>
        <v>N/A</v>
      </c>
      <c r="CG349" t="str">
        <f>IF(AC349="N/A", "S:"&amp;L349&amp;" G:"&amp;M349&amp;" GR:"&amp;Q349, IF(AC349=0, "S:"&amp;L349&amp;" G:"&amp;M349&amp;" GR:"&amp;Q349, "S:"&amp;L349&amp;"/"&amp;AD349&amp;" G:"&amp;AE349&amp;" GR:"&amp;AF349))</f>
        <v>S:0 G:1 GR:1</v>
      </c>
    </row>
    <row r="350" spans="1:85" x14ac:dyDescent="0.25">
      <c r="A350" s="14">
        <v>5114</v>
      </c>
      <c r="B350" s="15" t="s">
        <v>2081</v>
      </c>
      <c r="C350" s="15" t="s">
        <v>72</v>
      </c>
      <c r="D350" s="15" t="s">
        <v>54</v>
      </c>
      <c r="E350" s="15">
        <f>VLOOKUP(B350, 'Rookie Year'!$A$2:$B$55679,2,FALSE)</f>
        <v>2020</v>
      </c>
      <c r="F350" s="15">
        <v>2023</v>
      </c>
      <c r="G350" s="15" t="s">
        <v>42</v>
      </c>
      <c r="H350" s="15" t="s">
        <v>1928</v>
      </c>
      <c r="I350" s="16">
        <v>1</v>
      </c>
      <c r="J350" s="15">
        <v>2</v>
      </c>
      <c r="K350" s="17">
        <f>IF(AND(G350&lt;&gt;"N",R350="N/A"), IF(I350&lt;4, 0, 0.25),IF(I350=1, IF(J350=1,0.25, 0.25), IF(I350&lt;13, 0.25, IF(I350&lt;26, 0.4, IF(I350&lt;51, 0.6, 0.75)))))</f>
        <v>0.25</v>
      </c>
      <c r="L350" s="16">
        <f>I350-M350</f>
        <v>0</v>
      </c>
      <c r="M350" s="16">
        <f>ROUNDUP(I350*K350,0)</f>
        <v>1</v>
      </c>
      <c r="N350" s="16">
        <f>M350*J350</f>
        <v>2</v>
      </c>
      <c r="O350" s="16">
        <v>1</v>
      </c>
      <c r="P350" s="16">
        <v>0</v>
      </c>
      <c r="Q350" s="16">
        <f>N350-O350-P350</f>
        <v>1</v>
      </c>
      <c r="R350" s="15" t="s">
        <v>75</v>
      </c>
      <c r="S350" s="15">
        <f>IF(R350="N/A", J350-($B$1-F350), J350-($B$1-R350))</f>
        <v>1</v>
      </c>
      <c r="T350" s="16">
        <v>1</v>
      </c>
      <c r="U350" s="16" t="str">
        <f>IF($S350&lt;2, "N/A", $M350)</f>
        <v>N/A</v>
      </c>
      <c r="V350" s="16" t="str">
        <f>IF($S350&lt;3, "N/A", $M350)</f>
        <v>N/A</v>
      </c>
      <c r="W350" s="16" t="str">
        <f>IF($S350&lt;4, "N/A", $M350)</f>
        <v>N/A</v>
      </c>
      <c r="X350" s="16" t="str">
        <f>IF($S350&lt;5, "N/A", $M350)</f>
        <v>N/A</v>
      </c>
      <c r="Y350" s="15" t="str">
        <f>IF(SUM(T350:X350)&lt;&gt;Q350, "CHECK", "OK")</f>
        <v>OK</v>
      </c>
      <c r="Z350" s="15" t="str">
        <f>IF(F350=$B$1, "No", IF(S350=1, "Yes", "No"))</f>
        <v>Yes</v>
      </c>
      <c r="AA350" s="18" t="str">
        <f>IF(C350="DM", "N/A", IF(Z350="No","N/A",VLOOKUP(B350,'Extension List'!$A$3:$R$1972,18,FALSE)))</f>
        <v>N/A</v>
      </c>
      <c r="AB350" s="15" t="str">
        <f>IF(C350="DM", "N/A", IF(Z350="No","N/A",VLOOKUP(B350,'Extension List'!$A$3:$T$1972,20,FALSE)))</f>
        <v>N/A</v>
      </c>
      <c r="AC350" s="15" t="str">
        <f>IF(AA350="N/A", "N/A", 0)</f>
        <v>N/A</v>
      </c>
      <c r="AD350" s="16" t="str">
        <f>IF(AE350="N/A", "N/A", AA350-AE350)</f>
        <v>N/A</v>
      </c>
      <c r="AE350" s="16" t="str">
        <f>IF(AA350="N/A", "N/A", IF(AC350&gt;0, IF(AA350&lt;13, ROUNDUP(0.25*AA350,0), IF(AA350&lt;26, ROUNDUP(0.4*AA350,0), IF(AA350&lt;51, ROUNDUP(0.6*AA350,0), ROUNDUP(0.75*AA350,0)))), "N/A"))</f>
        <v>N/A</v>
      </c>
      <c r="AF350" s="16" t="str">
        <f>IF(AD350="N/A","N/A", (AE350*AC350)+Q350)</f>
        <v>N/A</v>
      </c>
      <c r="AG350" s="16" t="str">
        <f>IF($AF350="N/A", "N/A", "TBC")</f>
        <v>N/A</v>
      </c>
      <c r="AH350" s="16" t="str">
        <f>IF($AF350="N/A", "N/A", "TBC")</f>
        <v>N/A</v>
      </c>
      <c r="AI350" s="16" t="str">
        <f>IF($AF350="N/A","N/A",IF(AC350&gt;1,"TBC","N/A"))</f>
        <v>N/A</v>
      </c>
      <c r="AJ350" s="16" t="str">
        <f>IF($AF350="N/A","N/A",IF(AC350&gt;2,"TBC","N/A"))</f>
        <v>N/A</v>
      </c>
      <c r="AK350" s="16" t="str">
        <f>IF($AF350="N/A","N/A",IF(AC350&gt;3,"TBC","N/A"))</f>
        <v>N/A</v>
      </c>
      <c r="AL350" s="16" t="str">
        <f>IF(AC350="N/A","N/A",IF(AC350&gt;0,IF(SUM(AG350:AK350)&lt;&gt;AF350,"CHECK","OK"),"N/A"))</f>
        <v>N/A</v>
      </c>
      <c r="AM350" s="16">
        <f>IF(AD350="N/A", L350+T350, L350+AG350)</f>
        <v>1</v>
      </c>
      <c r="AN350" s="16" t="str">
        <f>IF(AD350="N/A", IF(U350="N/A", "N/A", L350+U350), AD350+AH350)</f>
        <v>N/A</v>
      </c>
      <c r="AO350" s="16" t="str">
        <f>IF(AD350="N/A", IF(V350="N/A", "N/A", L350+V350), IF(AI350="N/A", "N/A", AD350+AI350))</f>
        <v>N/A</v>
      </c>
      <c r="AP350" s="16" t="str">
        <f>IF(AD350="N/A", IF(W350="N/A", "N/A", L350+W350), IF(AJ350="N/A", "N/A", AD350+AJ350))</f>
        <v>N/A</v>
      </c>
      <c r="AQ350" s="16" t="str">
        <f>IF(AD350="N/A", IF(X350="N/A", "N/A", L350+X350), IF(AK350="N/A", "N/A", AD350+AK350))</f>
        <v>N/A</v>
      </c>
      <c r="AR350" s="15" t="s">
        <v>40</v>
      </c>
      <c r="AS350" s="15" t="s">
        <v>40</v>
      </c>
      <c r="AT350" s="15" t="s">
        <v>40</v>
      </c>
      <c r="AU350" s="15" t="s">
        <v>40</v>
      </c>
      <c r="AV350" s="15" t="s">
        <v>40</v>
      </c>
      <c r="AW350" s="15" t="s">
        <v>40</v>
      </c>
      <c r="AX350" s="15" t="s">
        <v>40</v>
      </c>
      <c r="AY350" s="15" t="s">
        <v>40</v>
      </c>
      <c r="AZ350" s="15" t="s">
        <v>40</v>
      </c>
      <c r="BA350" s="15" t="s">
        <v>40</v>
      </c>
      <c r="BB350" s="15" t="s">
        <v>40</v>
      </c>
      <c r="BC350" s="15" t="s">
        <v>40</v>
      </c>
      <c r="BD350" s="15" t="s">
        <v>40</v>
      </c>
      <c r="BE350" s="15" t="s">
        <v>40</v>
      </c>
      <c r="BF350" s="15" t="s">
        <v>40</v>
      </c>
      <c r="BG350" s="15" t="s">
        <v>40</v>
      </c>
      <c r="BH350" s="15" t="s">
        <v>40</v>
      </c>
      <c r="BI350" s="15"/>
      <c r="BJ350" s="16">
        <f>IF(AR350="R", $CA350, IF(OR(AR350="P", AR350="T", AR350="N"), 0, IF($C350="DM", $T350, IF(OR(AR350="Y", AR350="IR"),$AM350,IF(AR350="C", IF($BI350="Y", IF($AF350="N/A", $Q350, $AF350), IF($AG350="N/A", $T350,$AG350)))))))</f>
        <v>1</v>
      </c>
      <c r="BK350" s="16">
        <f>IF(AS350="R", $CA350, IF(OR(AS350="P", AS350="T", AS350="N"), 0, IF($C350="DM", $T350, IF(OR(AS350="Y", AS350="IR"),$AM350,IF(AS350="C", IF($BI350="Y", IF($AF350="N/A", $Q350, $AF350), IF($AG350="N/A", $T350,$AG350)))))))</f>
        <v>1</v>
      </c>
      <c r="BL350" s="16">
        <f>IF(AT350="R", $CA350, IF(OR(AT350="P", AT350="T", AT350="N"), 0, IF($C350="DM", $T350, IF(OR(AT350="Y", AT350="IR"),$AM350,IF(AT350="C", IF($BI350="Y", IF($AF350="N/A", $Q350, $AF350), IF($AG350="N/A", $T350,$AG350)))))))</f>
        <v>1</v>
      </c>
      <c r="BM350" s="16">
        <f>IF(AU350="R", $CA350, IF(OR(AU350="P", AU350="T", AU350="N"), 0, IF($C350="DM", $T350, IF(OR(AU350="Y", AU350="IR"),$AM350,IF(AU350="C", IF($BI350="Y", IF($AF350="N/A", $Q350, $AF350), IF($AG350="N/A", $T350,$AG350)))))))</f>
        <v>1</v>
      </c>
      <c r="BN350" s="16">
        <f>IF(AV350="R", $CA350, IF(OR(AV350="P", AV350="T", AV350="N"), 0, IF($C350="DM", $T350, IF(OR(AV350="Y", AV350="IR"),$AM350,IF(AV350="C", IF($BI350="Y", IF($AF350="N/A", $Q350, $AF350), IF($AG350="N/A", $T350,$AG350)))))))</f>
        <v>1</v>
      </c>
      <c r="BO350" s="16">
        <f>IF(AW350="R", $CA350, IF(OR(AW350="P", AW350="T", AW350="N"), 0, IF($C350="DM", $T350, IF(OR(AW350="Y", AW350="IR"),$AM350,IF(AW350="C", IF($BI350="Y", IF($AF350="N/A", $Q350, $AF350), IF($AG350="N/A", $T350,$AG350)))))))</f>
        <v>1</v>
      </c>
      <c r="BP350" s="16">
        <f>IF(AX350="R", $CA350, IF(OR(AX350="P", AX350="T", AX350="N"), 0, IF($C350="DM", $T350, IF(OR(AX350="Y", AX350="IR"),$AM350,IF(AX350="C", IF($BI350="Y", IF($AF350="N/A", $Q350, $AF350), IF($AG350="N/A", $T350,$AG350)))))))</f>
        <v>1</v>
      </c>
      <c r="BQ350" s="16">
        <f>IF(AY350="R", $CA350, IF(OR(AY350="P", AY350="T", AY350="N"), 0, IF($C350="DM", $T350, IF(OR(AY350="Y", AY350="IR"),$AM350,IF(AY350="C", IF($BI350="Y", IF($AF350="N/A", $Q350, $AF350), IF($AG350="N/A", $T350,$AG350)))))))</f>
        <v>1</v>
      </c>
      <c r="BR350" s="16">
        <f>IF(AZ350="R", $CA350, IF(OR(AZ350="P", AZ350="T", AZ350="N"), 0, IF($C350="DM", $T350, IF(OR(AZ350="Y", AZ350="IR"),$AM350,IF(AZ350="C", IF($BI350="Y", IF($AF350="N/A", $Q350, $AF350), IF($AG350="N/A", $T350,$AG350)))))))</f>
        <v>1</v>
      </c>
      <c r="BS350" s="16">
        <f>IF(BA350="R", $CA350, IF(OR(BA350="P", BA350="T", BA350="N"), 0, IF($C350="DM", $T350, IF(OR(BA350="Y", BA350="IR"),$AM350,IF(BA350="C", IF($BI350="Y", IF($AF350="N/A", $Q350, $AF350), IF($AG350="N/A", $T350,$AG350)))))))</f>
        <v>1</v>
      </c>
      <c r="BT350" s="16">
        <f>IF(BB350="R", $CA350, IF(OR(BB350="P", BB350="T", BB350="N"), 0, IF($C350="DM", $T350, IF(OR(BB350="Y", BB350="IR"),$AM350,IF(BB350="C", IF($BI350="Y", IF($BA350="C", IF($AF350="N/A", $Q350, $AF350), IF($AF350="N/A", $T350, $AM350)), IF($AG350="N/A", $T350,$AG350)))))))</f>
        <v>1</v>
      </c>
      <c r="BU350" s="16">
        <f>IF(BC350="R", $CA350, IF(OR(BC350="P", BC350="T", BC350="N"), 0, IF($C350="DM", $T350, IF(OR(BC350="Y", BC350="IR"),$AM350,IF(BC350="C", IF($BI350="Y", IF($BA350="C", IF($AF350="N/A", $Q350, $AF350), IF($AF350="N/A", $T350, $AM350)), IF($AG350="N/A", $T350,$AG350)))))))</f>
        <v>1</v>
      </c>
      <c r="BV350" s="16">
        <f>IF(BD350="R", $CA350, IF(OR(BD350="P", BD350="T", BD350="N"), 0, IF($C350="DM", $T350, IF(OR(BD350="Y", BD350="IR"),$AM350,IF(BD350="C", IF($BI350="Y", IF($BA350="C", IF($AF350="N/A", $Q350, $AF350), IF($AF350="N/A", $T350, $AM350)), IF($AG350="N/A", $T350,$AG350)))))))</f>
        <v>1</v>
      </c>
      <c r="BW350" s="16">
        <f>IF(BE350="R", $CA350, IF(OR(BE350="P", BE350="T", BE350="N"), 0, IF($C350="DM", $T350, IF(OR(BE350="Y", BE350="IR"),$AM350,IF(BE350="C", IF($BI350="Y", IF($BA350="C", IF($AF350="N/A", $Q350, $AF350), IF($AF350="N/A", $T350, $AM350)), IF($AG350="N/A", $T350,$AG350)))))))</f>
        <v>1</v>
      </c>
      <c r="BX350" s="16">
        <f>IF(BF350="R", $CA350, IF(OR(BF350="P", BF350="T", BF350="N"), 0, IF($C350="DM", $T350, IF(OR(BF350="Y", BF350="IR"),$AM350,IF(BF350="C", IF($BI350="Y", IF($BA350="C", IF($AF350="N/A", $Q350, $AF350), IF($AF350="N/A", $T350, $AM350)), IF($AG350="N/A", $T350,$AG350)))))))</f>
        <v>1</v>
      </c>
      <c r="BY350" s="16">
        <f>IF(BG350="R", $CA350, IF(OR(BG350="P", BG350="T", BG350="N"), 0, IF($C350="DM", $T350, IF(OR(BG350="Y", BG350="IR"),$AM350,IF(BG350="C", IF($BI350="Y", IF($BA350="C", IF($AF350="N/A", $Q350, $AF350), IF($AF350="N/A", $T350, $AM350)), IF($AG350="N/A", $T350,$AG350)))))))</f>
        <v>1</v>
      </c>
      <c r="BZ350" s="16">
        <f>IF(BH350="R", $CA350, IF(OR(BH350="P", BH350="T", BH350="N"), 0, IF($C350="DM", $T350, IF(OR(BH350="Y", BH350="IR"),$AM350,IF(BH350="C", IF($BI350="Y", IF($BA350="C", IF($AF350="N/A", $Q350, $AF350), IF($AF350="N/A", $T350, $AM350)), IF($AG350="N/A", $T350,$AG350)))))))</f>
        <v>1</v>
      </c>
      <c r="CA350" s="15" t="s">
        <v>75</v>
      </c>
      <c r="CB350" s="16">
        <f>BZ350</f>
        <v>1</v>
      </c>
      <c r="CC350" s="15" t="str">
        <f>IF(OR($BH350="T", $BH350="R"), 0, IF($BH350="C", IF($BI350="Y", IF($BA350="C", 0, IF(AF350="N/A", Q350-T350, AF350-AG350)), IF($AF350="N/A", U350, AH350)), AN350))</f>
        <v>N/A</v>
      </c>
      <c r="CD350" s="15" t="str">
        <f>IF(OR($BH350="T", $BH350="R"), 0, IF($BH350="C", IF($BI350="Y", 0, IF($AF350="N/A", V350, AI350)), AO350))</f>
        <v>N/A</v>
      </c>
      <c r="CE350" s="15" t="str">
        <f>IF(OR($BH350="T", $BH350="R"), 0, IF($BH350="C", IF($BI350="Y", 0, IF($AF350="N/A", W350, AJ350)), AP350))</f>
        <v>N/A</v>
      </c>
      <c r="CF350" s="15" t="str">
        <f>IF(OR($BH350="T", $BH350="R"), 0, IF($BH350="C", IF($BI350="Y", 0, IF($AF350="N/A", X350, AK350)), AQ350))</f>
        <v>N/A</v>
      </c>
      <c r="CG350" t="str">
        <f>IF(AC350="N/A", "S:"&amp;L350&amp;" G:"&amp;M350&amp;" GR:"&amp;Q350, IF(AC350=0, "S:"&amp;L350&amp;" G:"&amp;M350&amp;" GR:"&amp;Q350, "S:"&amp;L350&amp;"/"&amp;AD350&amp;" G:"&amp;AE350&amp;" GR:"&amp;AF350))</f>
        <v>S:0 G:1 GR:1</v>
      </c>
    </row>
    <row r="351" spans="1:85" x14ac:dyDescent="0.25">
      <c r="A351" s="14">
        <v>4795</v>
      </c>
      <c r="B351" s="15" t="s">
        <v>2627</v>
      </c>
      <c r="C351" s="15" t="s">
        <v>61</v>
      </c>
      <c r="D351" s="15" t="s">
        <v>58</v>
      </c>
      <c r="E351" s="15">
        <f>VLOOKUP(B351, 'Rookie Year'!$A$2:$B$55679,2,FALSE)</f>
        <v>2022</v>
      </c>
      <c r="F351" s="15">
        <v>2022</v>
      </c>
      <c r="G351" s="15" t="s">
        <v>40</v>
      </c>
      <c r="H351" s="15" t="s">
        <v>2224</v>
      </c>
      <c r="I351" s="16">
        <v>1</v>
      </c>
      <c r="J351" s="15">
        <v>3</v>
      </c>
      <c r="K351" s="17">
        <f>IF(AND(G351&lt;&gt;"N",R351="N/A"), IF(I351&lt;4, 0, 0.25),IF(I351=1, IF(J351=1,0.25, 0.25), IF(I351&lt;13, 0.25, IF(I351&lt;26, 0.4, IF(I351&lt;51, 0.6, 0.75)))))</f>
        <v>0</v>
      </c>
      <c r="L351" s="16">
        <f>I351-M351</f>
        <v>1</v>
      </c>
      <c r="M351" s="16">
        <f>ROUNDUP(I351*K351,0)</f>
        <v>0</v>
      </c>
      <c r="N351" s="16">
        <f>M351*J351</f>
        <v>0</v>
      </c>
      <c r="O351" s="16">
        <v>0</v>
      </c>
      <c r="P351" s="16">
        <v>0</v>
      </c>
      <c r="Q351" s="16">
        <f>N351-O351-P351</f>
        <v>0</v>
      </c>
      <c r="R351" s="15" t="s">
        <v>75</v>
      </c>
      <c r="S351" s="15">
        <f>IF(R351="N/A", J351-($B$1-F351), J351-($B$1-R351))</f>
        <v>1</v>
      </c>
      <c r="T351" s="16">
        <v>0</v>
      </c>
      <c r="U351" s="16" t="str">
        <f>IF($S351&lt;2, "N/A", $M351)</f>
        <v>N/A</v>
      </c>
      <c r="V351" s="16" t="str">
        <f>IF($S351&lt;3, "N/A", $M351)</f>
        <v>N/A</v>
      </c>
      <c r="W351" s="16" t="str">
        <f>IF($S351&lt;4, "N/A", $M351)</f>
        <v>N/A</v>
      </c>
      <c r="X351" s="16" t="str">
        <f>IF($S351&lt;5, "N/A", $M351)</f>
        <v>N/A</v>
      </c>
      <c r="Y351" s="15" t="str">
        <f>IF(SUM(T351:X351)&lt;&gt;Q351, "CHECK", "OK")</f>
        <v>OK</v>
      </c>
      <c r="Z351" s="15" t="str">
        <f>IF(F351=$B$1, "No", IF(S351=1, "Yes", "No"))</f>
        <v>Yes</v>
      </c>
      <c r="AA351" s="18">
        <f>IF(C351="DM", "N/A", IF(Z351="No","N/A",VLOOKUP(B351,'Extension List'!$A$3:$R$1972,18,FALSE)))</f>
        <v>1</v>
      </c>
      <c r="AB351" s="15">
        <f>IF(C351="DM", "N/A", IF(Z351="No","N/A",VLOOKUP(B351,'Extension List'!$A$3:$T$1972,20,FALSE)))</f>
        <v>1</v>
      </c>
      <c r="AC351" s="15">
        <f>IF(AA351="N/A", "N/A", 0)</f>
        <v>0</v>
      </c>
      <c r="AD351" s="16" t="str">
        <f>IF(AE351="N/A", "N/A", AA351-AE351)</f>
        <v>N/A</v>
      </c>
      <c r="AE351" s="16" t="str">
        <f>IF(AA351="N/A", "N/A", IF(AC351&gt;0, IF(AA351&lt;13, ROUNDUP(0.25*AA351,0), IF(AA351&lt;26, ROUNDUP(0.4*AA351,0), IF(AA351&lt;51, ROUNDUP(0.6*AA351,0), ROUNDUP(0.75*AA351,0)))), "N/A"))</f>
        <v>N/A</v>
      </c>
      <c r="AF351" s="16" t="str">
        <f>IF(AD351="N/A","N/A", (AE351*AC351)+Q351)</f>
        <v>N/A</v>
      </c>
      <c r="AG351" s="16" t="str">
        <f>IF($AF351="N/A", "N/A", "TBC")</f>
        <v>N/A</v>
      </c>
      <c r="AH351" s="16" t="str">
        <f>IF($AF351="N/A", "N/A", "TBC")</f>
        <v>N/A</v>
      </c>
      <c r="AI351" s="16" t="str">
        <f>IF($AF351="N/A","N/A",IF(AC351&gt;1,"TBC","N/A"))</f>
        <v>N/A</v>
      </c>
      <c r="AJ351" s="16" t="str">
        <f>IF($AF351="N/A","N/A",IF(AC351&gt;2,"TBC","N/A"))</f>
        <v>N/A</v>
      </c>
      <c r="AK351" s="16" t="str">
        <f>IF($AF351="N/A","N/A",IF(AC351&gt;3,"TBC","N/A"))</f>
        <v>N/A</v>
      </c>
      <c r="AL351" s="16" t="str">
        <f>IF(AC351="N/A","N/A",IF(AC351&gt;0,IF(SUM(AG351:AK351)&lt;&gt;AF351,"CHECK","OK"),"N/A"))</f>
        <v>N/A</v>
      </c>
      <c r="AM351" s="16">
        <f>IF(AD351="N/A", L351+T351, L351+AG351)</f>
        <v>1</v>
      </c>
      <c r="AN351" s="16" t="str">
        <f>IF(AD351="N/A", IF(U351="N/A", "N/A", L351+U351), AD351+AH351)</f>
        <v>N/A</v>
      </c>
      <c r="AO351" s="16" t="str">
        <f>IF(AD351="N/A", IF(V351="N/A", "N/A", L351+V351), IF(AI351="N/A", "N/A", AD351+AI351))</f>
        <v>N/A</v>
      </c>
      <c r="AP351" s="16" t="str">
        <f>IF(AD351="N/A", IF(W351="N/A", "N/A", L351+W351), IF(AJ351="N/A", "N/A", AD351+AJ351))</f>
        <v>N/A</v>
      </c>
      <c r="AQ351" s="16" t="str">
        <f>IF(AD351="N/A", IF(X351="N/A", "N/A", L351+X351), IF(AK351="N/A", "N/A", AD351+AK351))</f>
        <v>N/A</v>
      </c>
      <c r="AR351" s="15" t="s">
        <v>44</v>
      </c>
      <c r="AS351" s="15" t="s">
        <v>44</v>
      </c>
      <c r="AT351" s="15" t="s">
        <v>44</v>
      </c>
      <c r="AU351" s="15" t="s">
        <v>44</v>
      </c>
      <c r="AV351" s="15" t="s">
        <v>44</v>
      </c>
      <c r="AW351" s="15" t="s">
        <v>44</v>
      </c>
      <c r="AX351" s="15" t="s">
        <v>44</v>
      </c>
      <c r="AY351" s="15" t="s">
        <v>44</v>
      </c>
      <c r="AZ351" s="15" t="s">
        <v>44</v>
      </c>
      <c r="BA351" s="15" t="s">
        <v>44</v>
      </c>
      <c r="BB351" s="15" t="s">
        <v>44</v>
      </c>
      <c r="BC351" s="15" t="s">
        <v>44</v>
      </c>
      <c r="BD351" s="15" t="s">
        <v>44</v>
      </c>
      <c r="BE351" s="15" t="s">
        <v>44</v>
      </c>
      <c r="BF351" s="15" t="s">
        <v>44</v>
      </c>
      <c r="BG351" s="15" t="s">
        <v>44</v>
      </c>
      <c r="BH351" s="15" t="s">
        <v>44</v>
      </c>
      <c r="BI351" s="15"/>
      <c r="BJ351" s="16">
        <f>IF(AR351="R", $CA351, IF(OR(AR351="P", AR351="T", AR351="N"), 0, IF($C351="DM", $T351, IF(OR(AR351="Y", AR351="IR"),$AM351,IF(AR351="C", IF($BI351="Y", IF($AF351="N/A", $Q351, $AF351), IF($AG351="N/A", $T351,$AG351)))))))</f>
        <v>0</v>
      </c>
      <c r="BK351" s="16">
        <f>IF(AS351="R", $CA351, IF(OR(AS351="P", AS351="T", AS351="N"), 0, IF($C351="DM", $T351, IF(OR(AS351="Y", AS351="IR"),$AM351,IF(AS351="C", IF($BI351="Y", IF($AF351="N/A", $Q351, $AF351), IF($AG351="N/A", $T351,$AG351)))))))</f>
        <v>0</v>
      </c>
      <c r="BL351" s="16">
        <f>IF(AT351="R", $CA351, IF(OR(AT351="P", AT351="T", AT351="N"), 0, IF($C351="DM", $T351, IF(OR(AT351="Y", AT351="IR"),$AM351,IF(AT351="C", IF($BI351="Y", IF($AF351="N/A", $Q351, $AF351), IF($AG351="N/A", $T351,$AG351)))))))</f>
        <v>0</v>
      </c>
      <c r="BM351" s="16">
        <f>IF(AU351="R", $CA351, IF(OR(AU351="P", AU351="T", AU351="N"), 0, IF($C351="DM", $T351, IF(OR(AU351="Y", AU351="IR"),$AM351,IF(AU351="C", IF($BI351="Y", IF($AF351="N/A", $Q351, $AF351), IF($AG351="N/A", $T351,$AG351)))))))</f>
        <v>0</v>
      </c>
      <c r="BN351" s="16">
        <f>IF(AV351="R", $CA351, IF(OR(AV351="P", AV351="T", AV351="N"), 0, IF($C351="DM", $T351, IF(OR(AV351="Y", AV351="IR"),$AM351,IF(AV351="C", IF($BI351="Y", IF($AF351="N/A", $Q351, $AF351), IF($AG351="N/A", $T351,$AG351)))))))</f>
        <v>0</v>
      </c>
      <c r="BO351" s="16">
        <f>IF(AW351="R", $CA351, IF(OR(AW351="P", AW351="T", AW351="N"), 0, IF($C351="DM", $T351, IF(OR(AW351="Y", AW351="IR"),$AM351,IF(AW351="C", IF($BI351="Y", IF($AF351="N/A", $Q351, $AF351), IF($AG351="N/A", $T351,$AG351)))))))</f>
        <v>0</v>
      </c>
      <c r="BP351" s="16">
        <f>IF(AX351="R", $CA351, IF(OR(AX351="P", AX351="T", AX351="N"), 0, IF($C351="DM", $T351, IF(OR(AX351="Y", AX351="IR"),$AM351,IF(AX351="C", IF($BI351="Y", IF($AF351="N/A", $Q351, $AF351), IF($AG351="N/A", $T351,$AG351)))))))</f>
        <v>0</v>
      </c>
      <c r="BQ351" s="16">
        <f>IF(AY351="R", $CA351, IF(OR(AY351="P", AY351="T", AY351="N"), 0, IF($C351="DM", $T351, IF(OR(AY351="Y", AY351="IR"),$AM351,IF(AY351="C", IF($BI351="Y", IF($AF351="N/A", $Q351, $AF351), IF($AG351="N/A", $T351,$AG351)))))))</f>
        <v>0</v>
      </c>
      <c r="BR351" s="16">
        <f>IF(AZ351="R", $CA351, IF(OR(AZ351="P", AZ351="T", AZ351="N"), 0, IF($C351="DM", $T351, IF(OR(AZ351="Y", AZ351="IR"),$AM351,IF(AZ351="C", IF($BI351="Y", IF($AF351="N/A", $Q351, $AF351), IF($AG351="N/A", $T351,$AG351)))))))</f>
        <v>0</v>
      </c>
      <c r="BS351" s="16">
        <f>IF(BA351="R", $CA351, IF(OR(BA351="P", BA351="T", BA351="N"), 0, IF($C351="DM", $T351, IF(OR(BA351="Y", BA351="IR"),$AM351,IF(BA351="C", IF($BI351="Y", IF($AF351="N/A", $Q351, $AF351), IF($AG351="N/A", $T351,$AG351)))))))</f>
        <v>0</v>
      </c>
      <c r="BT351" s="16">
        <f>IF(BB351="R", $CA351, IF(OR(BB351="P", BB351="T", BB351="N"), 0, IF($C351="DM", $T351, IF(OR(BB351="Y", BB351="IR"),$AM351,IF(BB351="C", IF($BI351="Y", IF($BA351="C", IF($AF351="N/A", $Q351, $AF351), IF($AF351="N/A", $T351, $AM351)), IF($AG351="N/A", $T351,$AG351)))))))</f>
        <v>0</v>
      </c>
      <c r="BU351" s="16">
        <f>IF(BC351="R", $CA351, IF(OR(BC351="P", BC351="T", BC351="N"), 0, IF($C351="DM", $T351, IF(OR(BC351="Y", BC351="IR"),$AM351,IF(BC351="C", IF($BI351="Y", IF($BA351="C", IF($AF351="N/A", $Q351, $AF351), IF($AF351="N/A", $T351, $AM351)), IF($AG351="N/A", $T351,$AG351)))))))</f>
        <v>0</v>
      </c>
      <c r="BV351" s="16">
        <f>IF(BD351="R", $CA351, IF(OR(BD351="P", BD351="T", BD351="N"), 0, IF($C351="DM", $T351, IF(OR(BD351="Y", BD351="IR"),$AM351,IF(BD351="C", IF($BI351="Y", IF($BA351="C", IF($AF351="N/A", $Q351, $AF351), IF($AF351="N/A", $T351, $AM351)), IF($AG351="N/A", $T351,$AG351)))))))</f>
        <v>0</v>
      </c>
      <c r="BW351" s="16">
        <f>IF(BE351="R", $CA351, IF(OR(BE351="P", BE351="T", BE351="N"), 0, IF($C351="DM", $T351, IF(OR(BE351="Y", BE351="IR"),$AM351,IF(BE351="C", IF($BI351="Y", IF($BA351="C", IF($AF351="N/A", $Q351, $AF351), IF($AF351="N/A", $T351, $AM351)), IF($AG351="N/A", $T351,$AG351)))))))</f>
        <v>0</v>
      </c>
      <c r="BX351" s="16">
        <f>IF(BF351="R", $CA351, IF(OR(BF351="P", BF351="T", BF351="N"), 0, IF($C351="DM", $T351, IF(OR(BF351="Y", BF351="IR"),$AM351,IF(BF351="C", IF($BI351="Y", IF($BA351="C", IF($AF351="N/A", $Q351, $AF351), IF($AF351="N/A", $T351, $AM351)), IF($AG351="N/A", $T351,$AG351)))))))</f>
        <v>0</v>
      </c>
      <c r="BY351" s="16">
        <f>IF(BG351="R", $CA351, IF(OR(BG351="P", BG351="T", BG351="N"), 0, IF($C351="DM", $T351, IF(OR(BG351="Y", BG351="IR"),$AM351,IF(BG351="C", IF($BI351="Y", IF($BA351="C", IF($AF351="N/A", $Q351, $AF351), IF($AF351="N/A", $T351, $AM351)), IF($AG351="N/A", $T351,$AG351)))))))</f>
        <v>0</v>
      </c>
      <c r="BZ351" s="16">
        <f>IF(BH351="R", $CA351, IF(OR(BH351="P", BH351="T", BH351="N"), 0, IF($C351="DM", $T351, IF(OR(BH351="Y", BH351="IR"),$AM351,IF(BH351="C", IF($BI351="Y", IF($BA351="C", IF($AF351="N/A", $Q351, $AF351), IF($AF351="N/A", $T351, $AM351)), IF($AG351="N/A", $T351,$AG351)))))))</f>
        <v>0</v>
      </c>
      <c r="CA351" s="15" t="s">
        <v>75</v>
      </c>
      <c r="CB351" s="16">
        <f>BZ351</f>
        <v>0</v>
      </c>
      <c r="CC351" s="15" t="str">
        <f>IF(OR($BH351="T", $BH351="R"), 0, IF($BH351="C", IF($BI351="Y", IF($BA351="C", 0, IF(AF351="N/A", Q351-T351, AF351-AG351)), IF($AF351="N/A", U351, AH351)), AN351))</f>
        <v>N/A</v>
      </c>
      <c r="CD351" s="15" t="str">
        <f>IF(OR($BH351="T", $BH351="R"), 0, IF($BH351="C", IF($BI351="Y", 0, IF($AF351="N/A", V351, AI351)), AO351))</f>
        <v>N/A</v>
      </c>
      <c r="CE351" s="15" t="str">
        <f>IF(OR($BH351="T", $BH351="R"), 0, IF($BH351="C", IF($BI351="Y", 0, IF($AF351="N/A", W351, AJ351)), AP351))</f>
        <v>N/A</v>
      </c>
      <c r="CF351" s="15" t="str">
        <f>IF(OR($BH351="T", $BH351="R"), 0, IF($BH351="C", IF($BI351="Y", 0, IF($AF351="N/A", X351, AK351)), AQ351))</f>
        <v>N/A</v>
      </c>
      <c r="CG351" t="str">
        <f>IF(AC351="N/A", "S:"&amp;L351&amp;" G:"&amp;M351&amp;" GR:"&amp;Q351, IF(AC351=0, "S:"&amp;L351&amp;" G:"&amp;M351&amp;" GR:"&amp;Q351, "S:"&amp;L351&amp;"/"&amp;AD351&amp;" G:"&amp;AE351&amp;" GR:"&amp;AF351))</f>
        <v>S:1 G:0 GR:0</v>
      </c>
    </row>
    <row r="352" spans="1:85" x14ac:dyDescent="0.25">
      <c r="A352" s="14">
        <v>5719</v>
      </c>
      <c r="B352" s="15" t="s">
        <v>74</v>
      </c>
      <c r="C352" s="15" t="s">
        <v>61</v>
      </c>
      <c r="D352" s="15" t="s">
        <v>58</v>
      </c>
      <c r="E352" s="15">
        <f>VLOOKUP(B352, 'Rookie Year'!$A$2:$B$55679,2,FALSE)</f>
        <v>2018</v>
      </c>
      <c r="F352" s="15">
        <v>2024</v>
      </c>
      <c r="G352" s="15" t="s">
        <v>42</v>
      </c>
      <c r="H352" s="15">
        <v>0</v>
      </c>
      <c r="I352" s="16">
        <v>1</v>
      </c>
      <c r="J352" s="15">
        <v>1</v>
      </c>
      <c r="K352" s="17">
        <f>IF(AND(G352&lt;&gt;"N",R352="N/A"), IF(I352&lt;4, 0, 0.25),IF(I352=1, IF(J352=1,0.25, 0.25), IF(I352&lt;13, 0.25, IF(I352&lt;26, 0.4, IF(I352&lt;51, 0.6, 0.75)))))</f>
        <v>0.25</v>
      </c>
      <c r="L352" s="16">
        <f>I352-M352</f>
        <v>0</v>
      </c>
      <c r="M352" s="16">
        <f>ROUNDUP(I352*K352,0)</f>
        <v>1</v>
      </c>
      <c r="N352" s="16">
        <f>M352*J352</f>
        <v>1</v>
      </c>
      <c r="O352" s="16">
        <v>0</v>
      </c>
      <c r="P352" s="16">
        <v>0</v>
      </c>
      <c r="Q352" s="16">
        <f>N352-O352-P352</f>
        <v>1</v>
      </c>
      <c r="R352" s="15" t="s">
        <v>75</v>
      </c>
      <c r="S352" s="15">
        <f>IF(R352="N/A", J352-($B$1-F352), J352-($B$1-R352))</f>
        <v>1</v>
      </c>
      <c r="T352" s="16">
        <f>IF($S352&lt;1, "N/A", $M352)</f>
        <v>1</v>
      </c>
      <c r="U352" s="16" t="str">
        <f>IF($S352&lt;2, "N/A", $M352)</f>
        <v>N/A</v>
      </c>
      <c r="V352" s="16" t="str">
        <f>IF($S352&lt;3, "N/A", $M352)</f>
        <v>N/A</v>
      </c>
      <c r="W352" s="16" t="str">
        <f>IF($S352&lt;4, "N/A", $M352)</f>
        <v>N/A</v>
      </c>
      <c r="X352" s="16" t="str">
        <f>IF($S352&lt;5, "N/A", $M352)</f>
        <v>N/A</v>
      </c>
      <c r="Y352" s="15" t="str">
        <f>IF(SUM(T352:X352)&lt;&gt;Q352, "CHECK", "OK")</f>
        <v>OK</v>
      </c>
      <c r="Z352" s="15" t="str">
        <f>IF(F352=$B$1, "No", IF(S352=1, "Yes", "No"))</f>
        <v>No</v>
      </c>
      <c r="AA352" s="18" t="str">
        <f>IF(C352="DM", "N/A", IF(Z352="No","N/A",VLOOKUP(B352,'Extension List'!$A$3:$R$1972,18,FALSE)))</f>
        <v>N/A</v>
      </c>
      <c r="AB352" s="15" t="str">
        <f>IF(C352="DM", "N/A", IF(Z352="No","N/A",VLOOKUP(B352,'Extension List'!$A$3:$T$1972,20,FALSE)))</f>
        <v>N/A</v>
      </c>
      <c r="AC352" s="15" t="str">
        <f>IF(AA352="N/A", "N/A", 0)</f>
        <v>N/A</v>
      </c>
      <c r="AD352" s="16" t="str">
        <f>IF(AE352="N/A", "N/A", AA352-AE352)</f>
        <v>N/A</v>
      </c>
      <c r="AE352" s="16" t="str">
        <f>IF(AA352="N/A", "N/A", IF(AC352&gt;0, IF(AA352&lt;13, ROUNDUP(0.25*AA352,0), IF(AA352&lt;26, ROUNDUP(0.4*AA352,0), IF(AA352&lt;51, ROUNDUP(0.6*AA352,0), ROUNDUP(0.75*AA352,0)))), "N/A"))</f>
        <v>N/A</v>
      </c>
      <c r="AF352" s="16" t="str">
        <f>IF(AD352="N/A","N/A", (AE352*AC352)+Q352)</f>
        <v>N/A</v>
      </c>
      <c r="AG352" s="16" t="str">
        <f>IF($AF352="N/A", "N/A", "TBC")</f>
        <v>N/A</v>
      </c>
      <c r="AH352" s="16" t="str">
        <f>IF($AF352="N/A", "N/A", "TBC")</f>
        <v>N/A</v>
      </c>
      <c r="AI352" s="16" t="str">
        <f>IF($AF352="N/A","N/A",IF(AC352&gt;1,"TBC","N/A"))</f>
        <v>N/A</v>
      </c>
      <c r="AJ352" s="16" t="str">
        <f>IF($AF352="N/A","N/A",IF(AC352&gt;2,"TBC","N/A"))</f>
        <v>N/A</v>
      </c>
      <c r="AK352" s="16" t="str">
        <f>IF($AF352="N/A","N/A",IF(AC352&gt;3,"TBC","N/A"))</f>
        <v>N/A</v>
      </c>
      <c r="AL352" s="16" t="str">
        <f>IF(AC352="N/A","N/A",IF(AC352&gt;0,IF(SUM(AG352:AK352)&lt;&gt;AF352,"CHECK","OK"),"N/A"))</f>
        <v>N/A</v>
      </c>
      <c r="AM352" s="16">
        <f>IF(AD352="N/A", L352+T352, L352+AG352)</f>
        <v>1</v>
      </c>
      <c r="AN352" s="16" t="str">
        <f>IF(AD352="N/A", IF(U352="N/A", "N/A", L352+U352), AD352+AH352)</f>
        <v>N/A</v>
      </c>
      <c r="AO352" s="16" t="str">
        <f>IF(AD352="N/A", IF(V352="N/A", "N/A", L352+V352), IF(AI352="N/A", "N/A", AD352+AI352))</f>
        <v>N/A</v>
      </c>
      <c r="AP352" s="16" t="str">
        <f>IF(AD352="N/A", IF(W352="N/A", "N/A", L352+W352), IF(AJ352="N/A", "N/A", AD352+AJ352))</f>
        <v>N/A</v>
      </c>
      <c r="AQ352" s="16" t="str">
        <f>IF(AD352="N/A", IF(X352="N/A", "N/A", L352+X352), IF(AK352="N/A", "N/A", AD352+AK352))</f>
        <v>N/A</v>
      </c>
      <c r="AR352" s="15" t="s">
        <v>40</v>
      </c>
      <c r="AS352" s="15" t="s">
        <v>40</v>
      </c>
      <c r="AT352" s="15" t="s">
        <v>40</v>
      </c>
      <c r="AU352" s="15" t="s">
        <v>40</v>
      </c>
      <c r="AV352" s="15" t="s">
        <v>40</v>
      </c>
      <c r="AW352" s="15" t="s">
        <v>40</v>
      </c>
      <c r="AX352" s="15" t="s">
        <v>40</v>
      </c>
      <c r="AY352" s="15" t="s">
        <v>40</v>
      </c>
      <c r="AZ352" s="15" t="s">
        <v>40</v>
      </c>
      <c r="BA352" s="15" t="s">
        <v>40</v>
      </c>
      <c r="BB352" s="15" t="s">
        <v>40</v>
      </c>
      <c r="BC352" s="15" t="s">
        <v>40</v>
      </c>
      <c r="BD352" s="15" t="s">
        <v>40</v>
      </c>
      <c r="BE352" s="15" t="s">
        <v>40</v>
      </c>
      <c r="BF352" s="15" t="s">
        <v>40</v>
      </c>
      <c r="BG352" s="15" t="s">
        <v>40</v>
      </c>
      <c r="BH352" s="15" t="s">
        <v>40</v>
      </c>
      <c r="BJ352" s="16">
        <f>IF(AR352="R", $CA352, IF(OR(AR352="P", AR352="T", AR352="N"), 0, IF($C352="DM", $T352, IF(OR(AR352="Y", AR352="IR"),$AM352,IF(AR352="C", IF($BI352="Y", IF($AF352="N/A", $Q352, $AF352), IF($AG352="N/A", $T352,$AG352)))))))</f>
        <v>1</v>
      </c>
      <c r="BK352" s="16">
        <f>IF(AS352="R", $CA352, IF(OR(AS352="P", AS352="T", AS352="N"), 0, IF($C352="DM", $T352, IF(OR(AS352="Y", AS352="IR"),$AM352,IF(AS352="C", IF($BI352="Y", IF($AF352="N/A", $Q352, $AF352), IF($AG352="N/A", $T352,$AG352)))))))</f>
        <v>1</v>
      </c>
      <c r="BL352" s="16">
        <f>IF(AT352="R", $CA352, IF(OR(AT352="P", AT352="T", AT352="N"), 0, IF($C352="DM", $T352, IF(OR(AT352="Y", AT352="IR"),$AM352,IF(AT352="C", IF($BI352="Y", IF($AF352="N/A", $Q352, $AF352), IF($AG352="N/A", $T352,$AG352)))))))</f>
        <v>1</v>
      </c>
      <c r="BM352" s="16">
        <f>IF(AU352="R", $CA352, IF(OR(AU352="P", AU352="T", AU352="N"), 0, IF($C352="DM", $T352, IF(OR(AU352="Y", AU352="IR"),$AM352,IF(AU352="C", IF($BI352="Y", IF($AF352="N/A", $Q352, $AF352), IF($AG352="N/A", $T352,$AG352)))))))</f>
        <v>1</v>
      </c>
      <c r="BN352" s="16">
        <f>IF(AV352="R", $CA352, IF(OR(AV352="P", AV352="T", AV352="N"), 0, IF($C352="DM", $T352, IF(OR(AV352="Y", AV352="IR"),$AM352,IF(AV352="C", IF($BI352="Y", IF($AF352="N/A", $Q352, $AF352), IF($AG352="N/A", $T352,$AG352)))))))</f>
        <v>1</v>
      </c>
      <c r="BO352" s="16">
        <f>IF(AW352="R", $CA352, IF(OR(AW352="P", AW352="T", AW352="N"), 0, IF($C352="DM", $T352, IF(OR(AW352="Y", AW352="IR"),$AM352,IF(AW352="C", IF($BI352="Y", IF($AF352="N/A", $Q352, $AF352), IF($AG352="N/A", $T352,$AG352)))))))</f>
        <v>1</v>
      </c>
      <c r="BP352" s="16">
        <f>IF(AX352="R", $CA352, IF(OR(AX352="P", AX352="T", AX352="N"), 0, IF($C352="DM", $T352, IF(OR(AX352="Y", AX352="IR"),$AM352,IF(AX352="C", IF($BI352="Y", IF($AF352="N/A", $Q352, $AF352), IF($AG352="N/A", $T352,$AG352)))))))</f>
        <v>1</v>
      </c>
      <c r="BQ352" s="16">
        <f>IF(AY352="R", $CA352, IF(OR(AY352="P", AY352="T", AY352="N"), 0, IF($C352="DM", $T352, IF(OR(AY352="Y", AY352="IR"),$AM352,IF(AY352="C", IF($BI352="Y", IF($AF352="N/A", $Q352, $AF352), IF($AG352="N/A", $T352,$AG352)))))))</f>
        <v>1</v>
      </c>
      <c r="BR352" s="16">
        <f>IF(AZ352="R", $CA352, IF(OR(AZ352="P", AZ352="T", AZ352="N"), 0, IF($C352="DM", $T352, IF(OR(AZ352="Y", AZ352="IR"),$AM352,IF(AZ352="C", IF($BI352="Y", IF($AF352="N/A", $Q352, $AF352), IF($AG352="N/A", $T352,$AG352)))))))</f>
        <v>1</v>
      </c>
      <c r="BS352" s="16">
        <f>IF(BA352="R", $CA352, IF(OR(BA352="P", BA352="T", BA352="N"), 0, IF($C352="DM", $T352, IF(OR(BA352="Y", BA352="IR"),$AM352,IF(BA352="C", IF($BI352="Y", IF($AF352="N/A", $Q352, $AF352), IF($AG352="N/A", $T352,$AG352)))))))</f>
        <v>1</v>
      </c>
      <c r="BT352" s="16">
        <f>IF(BB352="R", $CA352, IF(OR(BB352="P", BB352="T", BB352="N"), 0, IF($C352="DM", $T352, IF(OR(BB352="Y", BB352="IR"),$AM352,IF(BB352="C", IF($BI352="Y", IF($BA352="C", IF($AF352="N/A", $Q352, $AF352), IF($AF352="N/A", $T352, $AM352)), IF($AG352="N/A", $T352,$AG352)))))))</f>
        <v>1</v>
      </c>
      <c r="BU352" s="16">
        <f>IF(BC352="R", $CA352, IF(OR(BC352="P", BC352="T", BC352="N"), 0, IF($C352="DM", $T352, IF(OR(BC352="Y", BC352="IR"),$AM352,IF(BC352="C", IF($BI352="Y", IF($BA352="C", IF($AF352="N/A", $Q352, $AF352), IF($AF352="N/A", $T352, $AM352)), IF($AG352="N/A", $T352,$AG352)))))))</f>
        <v>1</v>
      </c>
      <c r="BV352" s="16">
        <f>IF(BD352="R", $CA352, IF(OR(BD352="P", BD352="T", BD352="N"), 0, IF($C352="DM", $T352, IF(OR(BD352="Y", BD352="IR"),$AM352,IF(BD352="C", IF($BI352="Y", IF($BA352="C", IF($AF352="N/A", $Q352, $AF352), IF($AF352="N/A", $T352, $AM352)), IF($AG352="N/A", $T352,$AG352)))))))</f>
        <v>1</v>
      </c>
      <c r="BW352" s="16">
        <f>IF(BE352="R", $CA352, IF(OR(BE352="P", BE352="T", BE352="N"), 0, IF($C352="DM", $T352, IF(OR(BE352="Y", BE352="IR"),$AM352,IF(BE352="C", IF($BI352="Y", IF($BA352="C", IF($AF352="N/A", $Q352, $AF352), IF($AF352="N/A", $T352, $AM352)), IF($AG352="N/A", $T352,$AG352)))))))</f>
        <v>1</v>
      </c>
      <c r="BX352" s="16">
        <f>IF(BF352="R", $CA352, IF(OR(BF352="P", BF352="T", BF352="N"), 0, IF($C352="DM", $T352, IF(OR(BF352="Y", BF352="IR"),$AM352,IF(BF352="C", IF($BI352="Y", IF($BA352="C", IF($AF352="N/A", $Q352, $AF352), IF($AF352="N/A", $T352, $AM352)), IF($AG352="N/A", $T352,$AG352)))))))</f>
        <v>1</v>
      </c>
      <c r="BY352" s="16">
        <f>IF(BG352="R", $CA352, IF(OR(BG352="P", BG352="T", BG352="N"), 0, IF($C352="DM", $T352, IF(OR(BG352="Y", BG352="IR"),$AM352,IF(BG352="C", IF($BI352="Y", IF($BA352="C", IF($AF352="N/A", $Q352, $AF352), IF($AF352="N/A", $T352, $AM352)), IF($AG352="N/A", $T352,$AG352)))))))</f>
        <v>1</v>
      </c>
      <c r="BZ352" s="16">
        <f>IF(BH352="R", $CA352, IF(OR(BH352="P", BH352="T", BH352="N"), 0, IF($C352="DM", $T352, IF(OR(BH352="Y", BH352="IR"),$AM352,IF(BH352="C", IF($BI352="Y", IF($BA352="C", IF($AF352="N/A", $Q352, $AF352), IF($AF352="N/A", $T352, $AM352)), IF($AG352="N/A", $T352,$AG352)))))))</f>
        <v>1</v>
      </c>
      <c r="CA352" s="15" t="s">
        <v>75</v>
      </c>
      <c r="CB352" s="16">
        <f>BZ352</f>
        <v>1</v>
      </c>
      <c r="CC352" s="15" t="str">
        <f>IF(OR($BH352="T", $BH352="R"), 0, IF($BH352="C", IF($BI352="Y", IF($BA352="C", 0, IF(AF352="N/A", Q352-T352, AF352-AG352)), IF($AF352="N/A", U352, AH352)), AN352))</f>
        <v>N/A</v>
      </c>
      <c r="CD352" s="15" t="str">
        <f>IF(OR($BH352="T", $BH352="R"), 0, IF($BH352="C", IF($BI352="Y", 0, IF($AF352="N/A", V352, AI352)), AO352))</f>
        <v>N/A</v>
      </c>
      <c r="CE352" s="15" t="str">
        <f>IF(OR($BH352="T", $BH352="R"), 0, IF($BH352="C", IF($BI352="Y", 0, IF($AF352="N/A", W352, AJ352)), AP352))</f>
        <v>N/A</v>
      </c>
      <c r="CF352" s="15" t="str">
        <f>IF(OR($BH352="T", $BH352="R"), 0, IF($BH352="C", IF($BI352="Y", 0, IF($AF352="N/A", X352, AK352)), AQ352))</f>
        <v>N/A</v>
      </c>
      <c r="CG352" t="str">
        <f>IF(AC352="N/A", "S:"&amp;L352&amp;" G:"&amp;M352&amp;" GR:"&amp;Q352, IF(AC352=0, "S:"&amp;L352&amp;" G:"&amp;M352&amp;" GR:"&amp;Q352, "S:"&amp;L352&amp;"/"&amp;AD352&amp;" G:"&amp;AE352&amp;" GR:"&amp;AF352))</f>
        <v>S:0 G:1 GR:1</v>
      </c>
    </row>
    <row r="353" spans="1:85" x14ac:dyDescent="0.25">
      <c r="A353" s="14">
        <v>5124</v>
      </c>
      <c r="B353" s="15" t="s">
        <v>2068</v>
      </c>
      <c r="C353" s="15" t="s">
        <v>61</v>
      </c>
      <c r="D353" s="15" t="s">
        <v>58</v>
      </c>
      <c r="E353" s="15">
        <f>VLOOKUP(B353, 'Rookie Year'!$A$2:$B$55679,2,FALSE)</f>
        <v>2020</v>
      </c>
      <c r="F353" s="15">
        <v>2023</v>
      </c>
      <c r="G353" s="15" t="s">
        <v>42</v>
      </c>
      <c r="H353" s="15" t="s">
        <v>1928</v>
      </c>
      <c r="I353" s="16">
        <v>40</v>
      </c>
      <c r="J353" s="15">
        <v>5</v>
      </c>
      <c r="K353" s="17">
        <f>IF(AND(G353&lt;&gt;"N",R353="N/A"), IF(I353&lt;4, 0, 0.25),IF(I353=1, IF(J353=1,0.25, 0.25), IF(I353&lt;13, 0.25, IF(I353&lt;26, 0.4, IF(I353&lt;51, 0.6, 0.75)))))</f>
        <v>0.6</v>
      </c>
      <c r="L353" s="16">
        <f>I353-M353</f>
        <v>16</v>
      </c>
      <c r="M353" s="16">
        <f>ROUNDUP(I353*K353,0)</f>
        <v>24</v>
      </c>
      <c r="N353" s="16">
        <f>M353*J353</f>
        <v>120</v>
      </c>
      <c r="O353" s="16">
        <v>40</v>
      </c>
      <c r="P353" s="16">
        <v>0</v>
      </c>
      <c r="Q353" s="16">
        <f>N353-O353-P353</f>
        <v>80</v>
      </c>
      <c r="R353" s="15" t="s">
        <v>75</v>
      </c>
      <c r="S353" s="15">
        <f>IF(R353="N/A", J353-($B$1-F353), J353-($B$1-R353))</f>
        <v>4</v>
      </c>
      <c r="T353" s="16">
        <v>40</v>
      </c>
      <c r="U353" s="16">
        <v>24</v>
      </c>
      <c r="V353" s="16">
        <v>16</v>
      </c>
      <c r="W353" s="16">
        <v>0</v>
      </c>
      <c r="X353" s="16" t="str">
        <f>IF($S353&lt;5, "N/A", $M353)</f>
        <v>N/A</v>
      </c>
      <c r="Y353" s="15" t="str">
        <f>IF(SUM(T353:X353)&lt;&gt;Q353, "CHECK", "OK")</f>
        <v>OK</v>
      </c>
      <c r="Z353" s="15" t="str">
        <f>IF(F353=$B$1, "No", IF(S353=1, "Yes", "No"))</f>
        <v>No</v>
      </c>
      <c r="AA353" s="18" t="str">
        <f>IF(C353="DM", "N/A", IF(Z353="No","N/A",VLOOKUP(B353,'Extension List'!$A$3:$R$1972,18,FALSE)))</f>
        <v>N/A</v>
      </c>
      <c r="AB353" s="15" t="str">
        <f>IF(C353="DM", "N/A", IF(Z353="No","N/A",VLOOKUP(B353,'Extension List'!$A$3:$T$1972,20,FALSE)))</f>
        <v>N/A</v>
      </c>
      <c r="AC353" s="15" t="str">
        <f>IF(AA353="N/A", "N/A", 0)</f>
        <v>N/A</v>
      </c>
      <c r="AD353" s="16" t="str">
        <f>IF(AE353="N/A", "N/A", AA353-AE353)</f>
        <v>N/A</v>
      </c>
      <c r="AE353" s="16" t="str">
        <f>IF(AA353="N/A", "N/A", IF(AC353&gt;0, IF(AA353&lt;13, ROUNDUP(0.25*AA353,0), IF(AA353&lt;26, ROUNDUP(0.4*AA353,0), IF(AA353&lt;51, ROUNDUP(0.6*AA353,0), ROUNDUP(0.75*AA353,0)))), "N/A"))</f>
        <v>N/A</v>
      </c>
      <c r="AF353" s="16" t="str">
        <f>IF(AD353="N/A","N/A", (AE353*AC353)+Q353)</f>
        <v>N/A</v>
      </c>
      <c r="AG353" s="16" t="str">
        <f>IF($AF353="N/A", "N/A", "TBC")</f>
        <v>N/A</v>
      </c>
      <c r="AH353" s="16" t="str">
        <f>IF($AF353="N/A", "N/A", "TBC")</f>
        <v>N/A</v>
      </c>
      <c r="AI353" s="16" t="str">
        <f>IF($AF353="N/A","N/A",IF(AC353&gt;1,"TBC","N/A"))</f>
        <v>N/A</v>
      </c>
      <c r="AJ353" s="16" t="str">
        <f>IF($AF353="N/A","N/A",IF(AC353&gt;2,"TBC","N/A"))</f>
        <v>N/A</v>
      </c>
      <c r="AK353" s="16" t="str">
        <f>IF($AF353="N/A","N/A",IF(AC353&gt;3,"TBC","N/A"))</f>
        <v>N/A</v>
      </c>
      <c r="AL353" s="16" t="str">
        <f>IF(AC353="N/A","N/A",IF(AC353&gt;0,IF(SUM(AG353:AK353)&lt;&gt;AF353,"CHECK","OK"),"N/A"))</f>
        <v>N/A</v>
      </c>
      <c r="AM353" s="16">
        <f>IF(AD353="N/A", L353+T353, L353+AG353)</f>
        <v>56</v>
      </c>
      <c r="AN353" s="16">
        <f>IF(AD353="N/A", IF(U353="N/A", "N/A", L353+U353), AD353+AH353)</f>
        <v>40</v>
      </c>
      <c r="AO353" s="16">
        <f>IF(AD353="N/A", IF(V353="N/A", "N/A", L353+V353), IF(AI353="N/A", "N/A", AD353+AI353))</f>
        <v>32</v>
      </c>
      <c r="AP353" s="16">
        <f>IF(AD353="N/A", IF(W353="N/A", "N/A", L353+W353), IF(AJ353="N/A", "N/A", AD353+AJ353))</f>
        <v>16</v>
      </c>
      <c r="AQ353" s="16" t="str">
        <f>IF(AD353="N/A", IF(X353="N/A", "N/A", L353+X353), IF(AK353="N/A", "N/A", AD353+AK353))</f>
        <v>N/A</v>
      </c>
      <c r="AR353" s="15" t="s">
        <v>40</v>
      </c>
      <c r="AS353" s="15" t="s">
        <v>40</v>
      </c>
      <c r="AT353" s="15" t="s">
        <v>40</v>
      </c>
      <c r="AU353" s="15" t="s">
        <v>40</v>
      </c>
      <c r="AV353" s="15" t="s">
        <v>40</v>
      </c>
      <c r="AW353" s="15" t="s">
        <v>40</v>
      </c>
      <c r="AX353" s="15" t="s">
        <v>40</v>
      </c>
      <c r="AY353" s="15" t="s">
        <v>40</v>
      </c>
      <c r="AZ353" s="15" t="s">
        <v>40</v>
      </c>
      <c r="BA353" s="15" t="s">
        <v>40</v>
      </c>
      <c r="BB353" s="15" t="s">
        <v>40</v>
      </c>
      <c r="BC353" s="15" t="s">
        <v>40</v>
      </c>
      <c r="BD353" s="15" t="s">
        <v>40</v>
      </c>
      <c r="BE353" s="15" t="s">
        <v>40</v>
      </c>
      <c r="BF353" s="15" t="s">
        <v>40</v>
      </c>
      <c r="BG353" s="15" t="s">
        <v>40</v>
      </c>
      <c r="BH353" s="15" t="s">
        <v>40</v>
      </c>
      <c r="BI353" s="15"/>
      <c r="BJ353" s="16">
        <f>IF(AR353="R", $CA353, IF(OR(AR353="P", AR353="T", AR353="N"), 0, IF($C353="DM", $T353, IF(OR(AR353="Y", AR353="IR"),$AM353,IF(AR353="C", IF($BI353="Y", IF($AF353="N/A", $Q353, $AF353), IF($AG353="N/A", $T353,$AG353)))))))</f>
        <v>56</v>
      </c>
      <c r="BK353" s="16">
        <f>IF(AS353="R", $CA353, IF(OR(AS353="P", AS353="T", AS353="N"), 0, IF($C353="DM", $T353, IF(OR(AS353="Y", AS353="IR"),$AM353,IF(AS353="C", IF($BI353="Y", IF($AF353="N/A", $Q353, $AF353), IF($AG353="N/A", $T353,$AG353)))))))</f>
        <v>56</v>
      </c>
      <c r="BL353" s="16">
        <f>IF(AT353="R", $CA353, IF(OR(AT353="P", AT353="T", AT353="N"), 0, IF($C353="DM", $T353, IF(OR(AT353="Y", AT353="IR"),$AM353,IF(AT353="C", IF($BI353="Y", IF($AF353="N/A", $Q353, $AF353), IF($AG353="N/A", $T353,$AG353)))))))</f>
        <v>56</v>
      </c>
      <c r="BM353" s="16">
        <f>IF(AU353="R", $CA353, IF(OR(AU353="P", AU353="T", AU353="N"), 0, IF($C353="DM", $T353, IF(OR(AU353="Y", AU353="IR"),$AM353,IF(AU353="C", IF($BI353="Y", IF($AF353="N/A", $Q353, $AF353), IF($AG353="N/A", $T353,$AG353)))))))</f>
        <v>56</v>
      </c>
      <c r="BN353" s="16">
        <f>IF(AV353="R", $CA353, IF(OR(AV353="P", AV353="T", AV353="N"), 0, IF($C353="DM", $T353, IF(OR(AV353="Y", AV353="IR"),$AM353,IF(AV353="C", IF($BI353="Y", IF($AF353="N/A", $Q353, $AF353), IF($AG353="N/A", $T353,$AG353)))))))</f>
        <v>56</v>
      </c>
      <c r="BO353" s="16">
        <f>IF(AW353="R", $CA353, IF(OR(AW353="P", AW353="T", AW353="N"), 0, IF($C353="DM", $T353, IF(OR(AW353="Y", AW353="IR"),$AM353,IF(AW353="C", IF($BI353="Y", IF($AF353="N/A", $Q353, $AF353), IF($AG353="N/A", $T353,$AG353)))))))</f>
        <v>56</v>
      </c>
      <c r="BP353" s="16">
        <f>IF(AX353="R", $CA353, IF(OR(AX353="P", AX353="T", AX353="N"), 0, IF($C353="DM", $T353, IF(OR(AX353="Y", AX353="IR"),$AM353,IF(AX353="C", IF($BI353="Y", IF($AF353="N/A", $Q353, $AF353), IF($AG353="N/A", $T353,$AG353)))))))</f>
        <v>56</v>
      </c>
      <c r="BQ353" s="16">
        <f>IF(AY353="R", $CA353, IF(OR(AY353="P", AY353="T", AY353="N"), 0, IF($C353="DM", $T353, IF(OR(AY353="Y", AY353="IR"),$AM353,IF(AY353="C", IF($BI353="Y", IF($AF353="N/A", $Q353, $AF353), IF($AG353="N/A", $T353,$AG353)))))))</f>
        <v>56</v>
      </c>
      <c r="BR353" s="16">
        <f>IF(AZ353="R", $CA353, IF(OR(AZ353="P", AZ353="T", AZ353="N"), 0, IF($C353="DM", $T353, IF(OR(AZ353="Y", AZ353="IR"),$AM353,IF(AZ353="C", IF($BI353="Y", IF($AF353="N/A", $Q353, $AF353), IF($AG353="N/A", $T353,$AG353)))))))</f>
        <v>56</v>
      </c>
      <c r="BS353" s="16">
        <f>IF(BA353="R", $CA353, IF(OR(BA353="P", BA353="T", BA353="N"), 0, IF($C353="DM", $T353, IF(OR(BA353="Y", BA353="IR"),$AM353,IF(BA353="C", IF($BI353="Y", IF($AF353="N/A", $Q353, $AF353), IF($AG353="N/A", $T353,$AG353)))))))</f>
        <v>56</v>
      </c>
      <c r="BT353" s="16">
        <f>IF(BB353="R", $CA353, IF(OR(BB353="P", BB353="T", BB353="N"), 0, IF($C353="DM", $T353, IF(OR(BB353="Y", BB353="IR"),$AM353,IF(BB353="C", IF($BI353="Y", IF($BA353="C", IF($AF353="N/A", $Q353, $AF353), IF($AF353="N/A", $T353, $AM353)), IF($AG353="N/A", $T353,$AG353)))))))</f>
        <v>56</v>
      </c>
      <c r="BU353" s="16">
        <f>IF(BC353="R", $CA353, IF(OR(BC353="P", BC353="T", BC353="N"), 0, IF($C353="DM", $T353, IF(OR(BC353="Y", BC353="IR"),$AM353,IF(BC353="C", IF($BI353="Y", IF($BA353="C", IF($AF353="N/A", $Q353, $AF353), IF($AF353="N/A", $T353, $AM353)), IF($AG353="N/A", $T353,$AG353)))))))</f>
        <v>56</v>
      </c>
      <c r="BV353" s="16">
        <f>IF(BD353="R", $CA353, IF(OR(BD353="P", BD353="T", BD353="N"), 0, IF($C353="DM", $T353, IF(OR(BD353="Y", BD353="IR"),$AM353,IF(BD353="C", IF($BI353="Y", IF($BA353="C", IF($AF353="N/A", $Q353, $AF353), IF($AF353="N/A", $T353, $AM353)), IF($AG353="N/A", $T353,$AG353)))))))</f>
        <v>56</v>
      </c>
      <c r="BW353" s="16">
        <f>IF(BE353="R", $CA353, IF(OR(BE353="P", BE353="T", BE353="N"), 0, IF($C353="DM", $T353, IF(OR(BE353="Y", BE353="IR"),$AM353,IF(BE353="C", IF($BI353="Y", IF($BA353="C", IF($AF353="N/A", $Q353, $AF353), IF($AF353="N/A", $T353, $AM353)), IF($AG353="N/A", $T353,$AG353)))))))</f>
        <v>56</v>
      </c>
      <c r="BX353" s="16">
        <f>IF(BF353="R", $CA353, IF(OR(BF353="P", BF353="T", BF353="N"), 0, IF($C353="DM", $T353, IF(OR(BF353="Y", BF353="IR"),$AM353,IF(BF353="C", IF($BI353="Y", IF($BA353="C", IF($AF353="N/A", $Q353, $AF353), IF($AF353="N/A", $T353, $AM353)), IF($AG353="N/A", $T353,$AG353)))))))</f>
        <v>56</v>
      </c>
      <c r="BY353" s="16">
        <f>IF(BG353="R", $CA353, IF(OR(BG353="P", BG353="T", BG353="N"), 0, IF($C353="DM", $T353, IF(OR(BG353="Y", BG353="IR"),$AM353,IF(BG353="C", IF($BI353="Y", IF($BA353="C", IF($AF353="N/A", $Q353, $AF353), IF($AF353="N/A", $T353, $AM353)), IF($AG353="N/A", $T353,$AG353)))))))</f>
        <v>56</v>
      </c>
      <c r="BZ353" s="16">
        <f>IF(BH353="R", $CA353, IF(OR(BH353="P", BH353="T", BH353="N"), 0, IF($C353="DM", $T353, IF(OR(BH353="Y", BH353="IR"),$AM353,IF(BH353="C", IF($BI353="Y", IF($BA353="C", IF($AF353="N/A", $Q353, $AF353), IF($AF353="N/A", $T353, $AM353)), IF($AG353="N/A", $T353,$AG353)))))))</f>
        <v>56</v>
      </c>
      <c r="CA353" s="15" t="s">
        <v>75</v>
      </c>
      <c r="CB353" s="16">
        <f>BZ353</f>
        <v>56</v>
      </c>
      <c r="CC353" s="15">
        <f>IF(OR($BH353="T", $BH353="R"), 0, IF($BH353="C", IF($BI353="Y", IF($BA353="C", 0, IF(AF353="N/A", Q353-T353, AF353-AG353)), IF($AF353="N/A", U353, AH353)), AN353))</f>
        <v>40</v>
      </c>
      <c r="CD353" s="15">
        <f>IF(OR($BH353="T", $BH353="R"), 0, IF($BH353="C", IF($BI353="Y", 0, IF($AF353="N/A", V353, AI353)), AO353))</f>
        <v>32</v>
      </c>
      <c r="CE353" s="15">
        <f>IF(OR($BH353="T", $BH353="R"), 0, IF($BH353="C", IF($BI353="Y", 0, IF($AF353="N/A", W353, AJ353)), AP353))</f>
        <v>16</v>
      </c>
      <c r="CF353" s="15" t="str">
        <f>IF(OR($BH353="T", $BH353="R"), 0, IF($BH353="C", IF($BI353="Y", 0, IF($AF353="N/A", X353, AK353)), AQ353))</f>
        <v>N/A</v>
      </c>
      <c r="CG353" t="str">
        <f>IF(AC353="N/A", "S:"&amp;L353&amp;" G:"&amp;M353&amp;" GR:"&amp;Q353, IF(AC353=0, "S:"&amp;L353&amp;" G:"&amp;M353&amp;" GR:"&amp;Q353, "S:"&amp;L353&amp;"/"&amp;AD353&amp;" G:"&amp;AE353&amp;" GR:"&amp;AF353))</f>
        <v>S:16 G:24 GR:80</v>
      </c>
    </row>
    <row r="354" spans="1:85" x14ac:dyDescent="0.25">
      <c r="A354" s="14">
        <v>5226</v>
      </c>
      <c r="B354" s="15" t="s">
        <v>2818</v>
      </c>
      <c r="C354" s="15" t="s">
        <v>61</v>
      </c>
      <c r="D354" s="15" t="s">
        <v>58</v>
      </c>
      <c r="E354" s="15">
        <f>VLOOKUP(B354, 'Rookie Year'!$A$2:$B$55679,2,FALSE)</f>
        <v>2023</v>
      </c>
      <c r="F354" s="15">
        <v>2023</v>
      </c>
      <c r="G354" s="15" t="s">
        <v>40</v>
      </c>
      <c r="H354" s="15" t="s">
        <v>2213</v>
      </c>
      <c r="I354" s="16">
        <v>1</v>
      </c>
      <c r="J354" s="15">
        <v>3</v>
      </c>
      <c r="K354" s="17">
        <f>IF(AND(G354&lt;&gt;"N",R354="N/A"), IF(I354&lt;4, 0, 0.25),IF(I354=1, IF(J354=1,0.25, 0.25), IF(I354&lt;13, 0.25, IF(I354&lt;26, 0.4, IF(I354&lt;51, 0.6, 0.75)))))</f>
        <v>0</v>
      </c>
      <c r="L354" s="16">
        <f>I354-M354</f>
        <v>1</v>
      </c>
      <c r="M354" s="16">
        <f>ROUNDUP(I354*K354,0)</f>
        <v>0</v>
      </c>
      <c r="N354" s="16">
        <f>M354*J354</f>
        <v>0</v>
      </c>
      <c r="O354" s="16">
        <v>0</v>
      </c>
      <c r="P354" s="16">
        <v>0</v>
      </c>
      <c r="Q354" s="16">
        <f>N354-O354-P354</f>
        <v>0</v>
      </c>
      <c r="R354" s="15" t="s">
        <v>75</v>
      </c>
      <c r="S354" s="15">
        <f>IF(R354="N/A", J354-($B$1-F354), J354-($B$1-R354))</f>
        <v>2</v>
      </c>
      <c r="T354" s="16">
        <v>0</v>
      </c>
      <c r="U354" s="16">
        <v>0</v>
      </c>
      <c r="V354" s="16" t="str">
        <f>IF($S354&lt;3, "N/A", $M354)</f>
        <v>N/A</v>
      </c>
      <c r="W354" s="16" t="str">
        <f>IF($S354&lt;4, "N/A", $M354)</f>
        <v>N/A</v>
      </c>
      <c r="X354" s="16" t="str">
        <f>IF($S354&lt;5, "N/A", $M354)</f>
        <v>N/A</v>
      </c>
      <c r="Y354" s="15" t="str">
        <f>IF(SUM(T354:X354)&lt;&gt;Q354, "CHECK", "OK")</f>
        <v>OK</v>
      </c>
      <c r="Z354" s="15" t="str">
        <f>IF(F354=$B$1, "No", IF(S354=1, "Yes", "No"))</f>
        <v>No</v>
      </c>
      <c r="AA354" s="18" t="str">
        <f>IF(C354="DM", "N/A", IF(Z354="No","N/A",VLOOKUP(B354,'Extension List'!$A$3:$R$1972,18,FALSE)))</f>
        <v>N/A</v>
      </c>
      <c r="AB354" s="15" t="str">
        <f>IF(C354="DM", "N/A", IF(Z354="No","N/A",VLOOKUP(B354,'Extension List'!$A$3:$T$1972,20,FALSE)))</f>
        <v>N/A</v>
      </c>
      <c r="AC354" s="15" t="str">
        <f>IF(AA354="N/A", "N/A", 0)</f>
        <v>N/A</v>
      </c>
      <c r="AD354" s="16" t="str">
        <f>IF(AE354="N/A", "N/A", AA354-AE354)</f>
        <v>N/A</v>
      </c>
      <c r="AE354" s="16" t="str">
        <f>IF(AA354="N/A", "N/A", IF(AC354&gt;0, IF(AA354&lt;13, ROUNDUP(0.25*AA354,0), IF(AA354&lt;26, ROUNDUP(0.4*AA354,0), IF(AA354&lt;51, ROUNDUP(0.6*AA354,0), ROUNDUP(0.75*AA354,0)))), "N/A"))</f>
        <v>N/A</v>
      </c>
      <c r="AF354" s="16" t="str">
        <f>IF(AD354="N/A","N/A", (AE354*AC354)+Q354)</f>
        <v>N/A</v>
      </c>
      <c r="AG354" s="16" t="str">
        <f>IF($AF354="N/A", "N/A", "TBC")</f>
        <v>N/A</v>
      </c>
      <c r="AH354" s="16" t="str">
        <f>IF($AF354="N/A", "N/A", "TBC")</f>
        <v>N/A</v>
      </c>
      <c r="AI354" s="16" t="str">
        <f>IF($AF354="N/A","N/A",IF(AC354&gt;1,"TBC","N/A"))</f>
        <v>N/A</v>
      </c>
      <c r="AJ354" s="16" t="str">
        <f>IF($AF354="N/A","N/A",IF(AC354&gt;2,"TBC","N/A"))</f>
        <v>N/A</v>
      </c>
      <c r="AK354" s="16" t="str">
        <f>IF($AF354="N/A","N/A",IF(AC354&gt;3,"TBC","N/A"))</f>
        <v>N/A</v>
      </c>
      <c r="AL354" s="16" t="str">
        <f>IF(AC354="N/A","N/A",IF(AC354&gt;0,IF(SUM(AG354:AK354)&lt;&gt;AF354,"CHECK","OK"),"N/A"))</f>
        <v>N/A</v>
      </c>
      <c r="AM354" s="16">
        <f>IF(AD354="N/A", L354+T354, L354+AG354)</f>
        <v>1</v>
      </c>
      <c r="AN354" s="16">
        <f>IF(AD354="N/A", IF(U354="N/A", "N/A", L354+U354), AD354+AH354)</f>
        <v>1</v>
      </c>
      <c r="AO354" s="16" t="str">
        <f>IF(AD354="N/A", IF(V354="N/A", "N/A", L354+V354), IF(AI354="N/A", "N/A", AD354+AI354))</f>
        <v>N/A</v>
      </c>
      <c r="AP354" s="16" t="str">
        <f>IF(AD354="N/A", IF(W354="N/A", "N/A", L354+W354), IF(AJ354="N/A", "N/A", AD354+AJ354))</f>
        <v>N/A</v>
      </c>
      <c r="AQ354" s="16" t="str">
        <f>IF(AD354="N/A", IF(X354="N/A", "N/A", L354+X354), IF(AK354="N/A", "N/A", AD354+AK354))</f>
        <v>N/A</v>
      </c>
      <c r="AR354" s="15" t="s">
        <v>40</v>
      </c>
      <c r="AS354" s="15" t="s">
        <v>40</v>
      </c>
      <c r="AT354" s="15" t="s">
        <v>40</v>
      </c>
      <c r="AU354" s="15" t="s">
        <v>40</v>
      </c>
      <c r="AV354" s="15" t="s">
        <v>40</v>
      </c>
      <c r="AW354" s="15" t="s">
        <v>40</v>
      </c>
      <c r="AX354" s="15" t="s">
        <v>40</v>
      </c>
      <c r="AY354" s="15" t="s">
        <v>40</v>
      </c>
      <c r="AZ354" s="15" t="s">
        <v>40</v>
      </c>
      <c r="BA354" s="15" t="s">
        <v>44</v>
      </c>
      <c r="BB354" s="15" t="s">
        <v>44</v>
      </c>
      <c r="BC354" s="15" t="s">
        <v>44</v>
      </c>
      <c r="BD354" s="15" t="s">
        <v>44</v>
      </c>
      <c r="BE354" s="15" t="s">
        <v>44</v>
      </c>
      <c r="BF354" s="15" t="s">
        <v>44</v>
      </c>
      <c r="BG354" s="15" t="s">
        <v>44</v>
      </c>
      <c r="BH354" s="15" t="s">
        <v>44</v>
      </c>
      <c r="BI354" s="15"/>
      <c r="BJ354" s="16">
        <f>IF(AR354="R", $CA354, IF(OR(AR354="P", AR354="T", AR354="N"), 0, IF($C354="DM", $T354, IF(OR(AR354="Y", AR354="IR"),$AM354,IF(AR354="C", IF($BI354="Y", IF($AF354="N/A", $Q354, $AF354), IF($AG354="N/A", $T354,$AG354)))))))</f>
        <v>1</v>
      </c>
      <c r="BK354" s="16">
        <f>IF(AS354="R", $CA354, IF(OR(AS354="P", AS354="T", AS354="N"), 0, IF($C354="DM", $T354, IF(OR(AS354="Y", AS354="IR"),$AM354,IF(AS354="C", IF($BI354="Y", IF($AF354="N/A", $Q354, $AF354), IF($AG354="N/A", $T354,$AG354)))))))</f>
        <v>1</v>
      </c>
      <c r="BL354" s="16">
        <f>IF(AT354="R", $CA354, IF(OR(AT354="P", AT354="T", AT354="N"), 0, IF($C354="DM", $T354, IF(OR(AT354="Y", AT354="IR"),$AM354,IF(AT354="C", IF($BI354="Y", IF($AF354="N/A", $Q354, $AF354), IF($AG354="N/A", $T354,$AG354)))))))</f>
        <v>1</v>
      </c>
      <c r="BM354" s="16">
        <f>IF(AU354="R", $CA354, IF(OR(AU354="P", AU354="T", AU354="N"), 0, IF($C354="DM", $T354, IF(OR(AU354="Y", AU354="IR"),$AM354,IF(AU354="C", IF($BI354="Y", IF($AF354="N/A", $Q354, $AF354), IF($AG354="N/A", $T354,$AG354)))))))</f>
        <v>1</v>
      </c>
      <c r="BN354" s="16">
        <f>IF(AV354="R", $CA354, IF(OR(AV354="P", AV354="T", AV354="N"), 0, IF($C354="DM", $T354, IF(OR(AV354="Y", AV354="IR"),$AM354,IF(AV354="C", IF($BI354="Y", IF($AF354="N/A", $Q354, $AF354), IF($AG354="N/A", $T354,$AG354)))))))</f>
        <v>1</v>
      </c>
      <c r="BO354" s="16">
        <f>IF(AW354="R", $CA354, IF(OR(AW354="P", AW354="T", AW354="N"), 0, IF($C354="DM", $T354, IF(OR(AW354="Y", AW354="IR"),$AM354,IF(AW354="C", IF($BI354="Y", IF($AF354="N/A", $Q354, $AF354), IF($AG354="N/A", $T354,$AG354)))))))</f>
        <v>1</v>
      </c>
      <c r="BP354" s="16">
        <f>IF(AX354="R", $CA354, IF(OR(AX354="P", AX354="T", AX354="N"), 0, IF($C354="DM", $T354, IF(OR(AX354="Y", AX354="IR"),$AM354,IF(AX354="C", IF($BI354="Y", IF($AF354="N/A", $Q354, $AF354), IF($AG354="N/A", $T354,$AG354)))))))</f>
        <v>1</v>
      </c>
      <c r="BQ354" s="16">
        <f>IF(AY354="R", $CA354, IF(OR(AY354="P", AY354="T", AY354="N"), 0, IF($C354="DM", $T354, IF(OR(AY354="Y", AY354="IR"),$AM354,IF(AY354="C", IF($BI354="Y", IF($AF354="N/A", $Q354, $AF354), IF($AG354="N/A", $T354,$AG354)))))))</f>
        <v>1</v>
      </c>
      <c r="BR354" s="16">
        <f>IF(AZ354="R", $CA354, IF(OR(AZ354="P", AZ354="T", AZ354="N"), 0, IF($C354="DM", $T354, IF(OR(AZ354="Y", AZ354="IR"),$AM354,IF(AZ354="C", IF($BI354="Y", IF($AF354="N/A", $Q354, $AF354), IF($AG354="N/A", $T354,$AG354)))))))</f>
        <v>1</v>
      </c>
      <c r="BS354" s="16">
        <f>IF(BA354="R", $CA354, IF(OR(BA354="P", BA354="T", BA354="N"), 0, IF($C354="DM", $T354, IF(OR(BA354="Y", BA354="IR"),$AM354,IF(BA354="C", IF($BI354="Y", IF($AF354="N/A", $Q354, $AF354), IF($AG354="N/A", $T354,$AG354)))))))</f>
        <v>0</v>
      </c>
      <c r="BT354" s="16">
        <f>IF(BB354="R", $CA354, IF(OR(BB354="P", BB354="T", BB354="N"), 0, IF($C354="DM", $T354, IF(OR(BB354="Y", BB354="IR"),$AM354,IF(BB354="C", IF($BI354="Y", IF($BA354="C", IF($AF354="N/A", $Q354, $AF354), IF($AF354="N/A", $T354, $AM354)), IF($AG354="N/A", $T354,$AG354)))))))</f>
        <v>0</v>
      </c>
      <c r="BU354" s="16">
        <f>IF(BC354="R", $CA354, IF(OR(BC354="P", BC354="T", BC354="N"), 0, IF($C354="DM", $T354, IF(OR(BC354="Y", BC354="IR"),$AM354,IF(BC354="C", IF($BI354="Y", IF($BA354="C", IF($AF354="N/A", $Q354, $AF354), IF($AF354="N/A", $T354, $AM354)), IF($AG354="N/A", $T354,$AG354)))))))</f>
        <v>0</v>
      </c>
      <c r="BV354" s="16">
        <f>IF(BD354="R", $CA354, IF(OR(BD354="P", BD354="T", BD354="N"), 0, IF($C354="DM", $T354, IF(OR(BD354="Y", BD354="IR"),$AM354,IF(BD354="C", IF($BI354="Y", IF($BA354="C", IF($AF354="N/A", $Q354, $AF354), IF($AF354="N/A", $T354, $AM354)), IF($AG354="N/A", $T354,$AG354)))))))</f>
        <v>0</v>
      </c>
      <c r="BW354" s="16">
        <f>IF(BE354="R", $CA354, IF(OR(BE354="P", BE354="T", BE354="N"), 0, IF($C354="DM", $T354, IF(OR(BE354="Y", BE354="IR"),$AM354,IF(BE354="C", IF($BI354="Y", IF($BA354="C", IF($AF354="N/A", $Q354, $AF354), IF($AF354="N/A", $T354, $AM354)), IF($AG354="N/A", $T354,$AG354)))))))</f>
        <v>0</v>
      </c>
      <c r="BX354" s="16">
        <f>IF(BF354="R", $CA354, IF(OR(BF354="P", BF354="T", BF354="N"), 0, IF($C354="DM", $T354, IF(OR(BF354="Y", BF354="IR"),$AM354,IF(BF354="C", IF($BI354="Y", IF($BA354="C", IF($AF354="N/A", $Q354, $AF354), IF($AF354="N/A", $T354, $AM354)), IF($AG354="N/A", $T354,$AG354)))))))</f>
        <v>0</v>
      </c>
      <c r="BY354" s="16">
        <f>IF(BG354="R", $CA354, IF(OR(BG354="P", BG354="T", BG354="N"), 0, IF($C354="DM", $T354, IF(OR(BG354="Y", BG354="IR"),$AM354,IF(BG354="C", IF($BI354="Y", IF($BA354="C", IF($AF354="N/A", $Q354, $AF354), IF($AF354="N/A", $T354, $AM354)), IF($AG354="N/A", $T354,$AG354)))))))</f>
        <v>0</v>
      </c>
      <c r="BZ354" s="16">
        <f>IF(BH354="R", $CA354, IF(OR(BH354="P", BH354="T", BH354="N"), 0, IF($C354="DM", $T354, IF(OR(BH354="Y", BH354="IR"),$AM354,IF(BH354="C", IF($BI354="Y", IF($BA354="C", IF($AF354="N/A", $Q354, $AF354), IF($AF354="N/A", $T354, $AM354)), IF($AG354="N/A", $T354,$AG354)))))))</f>
        <v>0</v>
      </c>
      <c r="CA354" s="15" t="s">
        <v>75</v>
      </c>
      <c r="CB354" s="16">
        <f>BZ354</f>
        <v>0</v>
      </c>
      <c r="CC354" s="15">
        <f>IF(OR($BH354="T", $BH354="R"), 0, IF($BH354="C", IF($BI354="Y", IF($BA354="C", 0, IF(AF354="N/A", Q354-T354, AF354-AG354)), IF($AF354="N/A", U354, AH354)), AN354))</f>
        <v>0</v>
      </c>
      <c r="CD354" s="15" t="str">
        <f>IF(OR($BH354="T", $BH354="R"), 0, IF($BH354="C", IF($BI354="Y", 0, IF($AF354="N/A", V354, AI354)), AO354))</f>
        <v>N/A</v>
      </c>
      <c r="CE354" s="15" t="str">
        <f>IF(OR($BH354="T", $BH354="R"), 0, IF($BH354="C", IF($BI354="Y", 0, IF($AF354="N/A", W354, AJ354)), AP354))</f>
        <v>N/A</v>
      </c>
      <c r="CF354" s="15" t="str">
        <f>IF(OR($BH354="T", $BH354="R"), 0, IF($BH354="C", IF($BI354="Y", 0, IF($AF354="N/A", X354, AK354)), AQ354))</f>
        <v>N/A</v>
      </c>
      <c r="CG354" t="str">
        <f>IF(AC354="N/A", "S:"&amp;L354&amp;" G:"&amp;M354&amp;" GR:"&amp;Q354, IF(AC354=0, "S:"&amp;L354&amp;" G:"&amp;M354&amp;" GR:"&amp;Q354, "S:"&amp;L354&amp;"/"&amp;AD354&amp;" G:"&amp;AE354&amp;" GR:"&amp;AF354))</f>
        <v>S:1 G:0 GR:0</v>
      </c>
    </row>
    <row r="355" spans="1:85" x14ac:dyDescent="0.25">
      <c r="A355" s="14">
        <v>5629</v>
      </c>
      <c r="B355" s="15" t="s">
        <v>2978</v>
      </c>
      <c r="C355" s="15" t="s">
        <v>61</v>
      </c>
      <c r="D355" s="15" t="s">
        <v>58</v>
      </c>
      <c r="E355" s="15">
        <f>VLOOKUP(B355, 'Rookie Year'!$A$2:$B$55679,2,FALSE)</f>
        <v>2024</v>
      </c>
      <c r="F355" s="15">
        <v>2024</v>
      </c>
      <c r="G355" s="15" t="s">
        <v>40</v>
      </c>
      <c r="H355" s="15" t="s">
        <v>2182</v>
      </c>
      <c r="I355" s="16">
        <v>3</v>
      </c>
      <c r="J355" s="15">
        <v>4</v>
      </c>
      <c r="K355" s="17">
        <f>IF(AND(G355&lt;&gt;"N",R355="N/A"), IF(I355&lt;4, 0, 0.25),IF(I355=1, IF(J355=1,0.25, 0.25), IF(I355&lt;13, 0.25, IF(I355&lt;26, 0.4, IF(I355&lt;51, 0.6, 0.75)))))</f>
        <v>0</v>
      </c>
      <c r="L355" s="16">
        <f>I355-M355</f>
        <v>3</v>
      </c>
      <c r="M355" s="16">
        <f>ROUNDUP(I355*K355,0)</f>
        <v>0</v>
      </c>
      <c r="N355" s="16">
        <f>M355*J355</f>
        <v>0</v>
      </c>
      <c r="O355" s="16">
        <v>0</v>
      </c>
      <c r="P355" s="16">
        <v>0</v>
      </c>
      <c r="Q355" s="16">
        <f>N355-O355-P355</f>
        <v>0</v>
      </c>
      <c r="R355" s="15" t="s">
        <v>75</v>
      </c>
      <c r="S355" s="15">
        <f>IF(R355="N/A", J355-($B$1-F355), J355-($B$1-R355))</f>
        <v>4</v>
      </c>
      <c r="T355" s="16">
        <f>IF($S355&lt;1, "N/A", $M355)</f>
        <v>0</v>
      </c>
      <c r="U355" s="16">
        <f>IF($S355&lt;2, "N/A", $M355)</f>
        <v>0</v>
      </c>
      <c r="V355" s="16">
        <f>IF($S355&lt;3, "N/A", $M355)</f>
        <v>0</v>
      </c>
      <c r="W355" s="16">
        <f>IF($S355&lt;4, "N/A", $M355)</f>
        <v>0</v>
      </c>
      <c r="X355" s="16" t="str">
        <f>IF($S355&lt;5, "N/A", $M355)</f>
        <v>N/A</v>
      </c>
      <c r="Y355" s="15" t="str">
        <f>IF(SUM(T355:X355)&lt;&gt;Q355, "CHECK", "OK")</f>
        <v>OK</v>
      </c>
      <c r="Z355" s="15" t="str">
        <f>IF(F355=$B$1, "No", IF(S355=1, "Yes", "No"))</f>
        <v>No</v>
      </c>
      <c r="AA355" s="18" t="str">
        <f>IF(C355="DM", "N/A", IF(Z355="No","N/A",VLOOKUP(B355,'Extension List'!$A$3:$R$1972,18,FALSE)))</f>
        <v>N/A</v>
      </c>
      <c r="AB355" s="15" t="str">
        <f>IF(C355="DM", "N/A", IF(Z355="No","N/A",VLOOKUP(B355,'Extension List'!$A$3:$T$1972,20,FALSE)))</f>
        <v>N/A</v>
      </c>
      <c r="AC355" s="15" t="str">
        <f>IF(AA355="N/A", "N/A", 0)</f>
        <v>N/A</v>
      </c>
      <c r="AD355" s="16" t="str">
        <f>IF(AE355="N/A", "N/A", AA355-AE355)</f>
        <v>N/A</v>
      </c>
      <c r="AE355" s="16" t="str">
        <f>IF(AA355="N/A", "N/A", IF(AC355&gt;0, IF(AA355&lt;13, ROUNDUP(0.25*AA355,0), IF(AA355&lt;26, ROUNDUP(0.4*AA355,0), IF(AA355&lt;51, ROUNDUP(0.6*AA355,0), ROUNDUP(0.75*AA355,0)))), "N/A"))</f>
        <v>N/A</v>
      </c>
      <c r="AF355" s="16" t="str">
        <f>IF(AD355="N/A","N/A", (AE355*AC355)+Q355)</f>
        <v>N/A</v>
      </c>
      <c r="AG355" s="16" t="str">
        <f>IF($AF355="N/A", "N/A", "TBC")</f>
        <v>N/A</v>
      </c>
      <c r="AH355" s="16" t="str">
        <f>IF($AF355="N/A", "N/A", "TBC")</f>
        <v>N/A</v>
      </c>
      <c r="AI355" s="16" t="str">
        <f>IF($AF355="N/A","N/A",IF(AC355&gt;1,"TBC","N/A"))</f>
        <v>N/A</v>
      </c>
      <c r="AJ355" s="16" t="str">
        <f>IF($AF355="N/A","N/A",IF(AC355&gt;2,"TBC","N/A"))</f>
        <v>N/A</v>
      </c>
      <c r="AK355" s="16" t="str">
        <f>IF($AF355="N/A","N/A",IF(AC355&gt;3,"TBC","N/A"))</f>
        <v>N/A</v>
      </c>
      <c r="AL355" s="16" t="str">
        <f>IF(AC355="N/A","N/A",IF(AC355&gt;0,IF(SUM(AG355:AK355)&lt;&gt;AF355,"CHECK","OK"),"N/A"))</f>
        <v>N/A</v>
      </c>
      <c r="AM355" s="16">
        <f>IF(AD355="N/A", L355+T355, L355+AG355)</f>
        <v>3</v>
      </c>
      <c r="AN355" s="16">
        <f>IF(AD355="N/A", IF(U355="N/A", "N/A", L355+U355), AD355+AH355)</f>
        <v>3</v>
      </c>
      <c r="AO355" s="16">
        <f>IF(AD355="N/A", IF(V355="N/A", "N/A", L355+V355), IF(AI355="N/A", "N/A", AD355+AI355))</f>
        <v>3</v>
      </c>
      <c r="AP355" s="16">
        <f>IF(AD355="N/A", IF(W355="N/A", "N/A", L355+W355), IF(AJ355="N/A", "N/A", AD355+AJ355))</f>
        <v>3</v>
      </c>
      <c r="AQ355" s="16" t="str">
        <f>IF(AD355="N/A", IF(X355="N/A", "N/A", L355+X355), IF(AK355="N/A", "N/A", AD355+AK355))</f>
        <v>N/A</v>
      </c>
      <c r="AR355" s="15" t="s">
        <v>66</v>
      </c>
      <c r="AS355" s="15" t="s">
        <v>66</v>
      </c>
      <c r="AT355" s="15" t="s">
        <v>66</v>
      </c>
      <c r="AU355" s="15" t="s">
        <v>66</v>
      </c>
      <c r="AV355" s="15" t="s">
        <v>66</v>
      </c>
      <c r="AW355" s="15" t="s">
        <v>66</v>
      </c>
      <c r="AX355" s="15" t="s">
        <v>66</v>
      </c>
      <c r="AY355" s="15" t="s">
        <v>66</v>
      </c>
      <c r="AZ355" s="15" t="s">
        <v>66</v>
      </c>
      <c r="BA355" s="15" t="s">
        <v>40</v>
      </c>
      <c r="BB355" s="15" t="s">
        <v>40</v>
      </c>
      <c r="BC355" s="15" t="s">
        <v>40</v>
      </c>
      <c r="BD355" s="15" t="s">
        <v>40</v>
      </c>
      <c r="BE355" s="15" t="s">
        <v>40</v>
      </c>
      <c r="BF355" s="15" t="s">
        <v>40</v>
      </c>
      <c r="BG355" s="15" t="s">
        <v>40</v>
      </c>
      <c r="BH355" s="15" t="s">
        <v>40</v>
      </c>
      <c r="BJ355" s="16">
        <f>IF(AR355="R", $CA355, IF(OR(AR355="P", AR355="T", AR355="N"), 0, IF($C355="DM", $T355, IF(OR(AR355="Y", AR355="IR"),$AM355,IF(AR355="C", IF($BI355="Y", IF($AF355="N/A", $Q355, $AF355), IF($AG355="N/A", $T355,$AG355)))))))</f>
        <v>0</v>
      </c>
      <c r="BK355" s="16">
        <f>IF(AS355="R", $CA355, IF(OR(AS355="P", AS355="T", AS355="N"), 0, IF($C355="DM", $T355, IF(OR(AS355="Y", AS355="IR"),$AM355,IF(AS355="C", IF($BI355="Y", IF($AF355="N/A", $Q355, $AF355), IF($AG355="N/A", $T355,$AG355)))))))</f>
        <v>0</v>
      </c>
      <c r="BL355" s="16">
        <f>IF(AT355="R", $CA355, IF(OR(AT355="P", AT355="T", AT355="N"), 0, IF($C355="DM", $T355, IF(OR(AT355="Y", AT355="IR"),$AM355,IF(AT355="C", IF($BI355="Y", IF($AF355="N/A", $Q355, $AF355), IF($AG355="N/A", $T355,$AG355)))))))</f>
        <v>0</v>
      </c>
      <c r="BM355" s="16">
        <f>IF(AU355="R", $CA355, IF(OR(AU355="P", AU355="T", AU355="N"), 0, IF($C355="DM", $T355, IF(OR(AU355="Y", AU355="IR"),$AM355,IF(AU355="C", IF($BI355="Y", IF($AF355="N/A", $Q355, $AF355), IF($AG355="N/A", $T355,$AG355)))))))</f>
        <v>0</v>
      </c>
      <c r="BN355" s="16">
        <f>IF(AV355="R", $CA355, IF(OR(AV355="P", AV355="T", AV355="N"), 0, IF($C355="DM", $T355, IF(OR(AV355="Y", AV355="IR"),$AM355,IF(AV355="C", IF($BI355="Y", IF($AF355="N/A", $Q355, $AF355), IF($AG355="N/A", $T355,$AG355)))))))</f>
        <v>0</v>
      </c>
      <c r="BO355" s="16">
        <f>IF(AW355="R", $CA355, IF(OR(AW355="P", AW355="T", AW355="N"), 0, IF($C355="DM", $T355, IF(OR(AW355="Y", AW355="IR"),$AM355,IF(AW355="C", IF($BI355="Y", IF($AF355="N/A", $Q355, $AF355), IF($AG355="N/A", $T355,$AG355)))))))</f>
        <v>0</v>
      </c>
      <c r="BP355" s="16">
        <f>IF(AX355="R", $CA355, IF(OR(AX355="P", AX355="T", AX355="N"), 0, IF($C355="DM", $T355, IF(OR(AX355="Y", AX355="IR"),$AM355,IF(AX355="C", IF($BI355="Y", IF($AF355="N/A", $Q355, $AF355), IF($AG355="N/A", $T355,$AG355)))))))</f>
        <v>0</v>
      </c>
      <c r="BQ355" s="16">
        <f>IF(AY355="R", $CA355, IF(OR(AY355="P", AY355="T", AY355="N"), 0, IF($C355="DM", $T355, IF(OR(AY355="Y", AY355="IR"),$AM355,IF(AY355="C", IF($BI355="Y", IF($AF355="N/A", $Q355, $AF355), IF($AG355="N/A", $T355,$AG355)))))))</f>
        <v>0</v>
      </c>
      <c r="BR355" s="16">
        <f>IF(AZ355="R", $CA355, IF(OR(AZ355="P", AZ355="T", AZ355="N"), 0, IF($C355="DM", $T355, IF(OR(AZ355="Y", AZ355="IR"),$AM355,IF(AZ355="C", IF($BI355="Y", IF($AF355="N/A", $Q355, $AF355), IF($AG355="N/A", $T355,$AG355)))))))</f>
        <v>0</v>
      </c>
      <c r="BS355" s="16">
        <f>IF(BA355="R", $CA355, IF(OR(BA355="P", BA355="T", BA355="N"), 0, IF($C355="DM", $T355, IF(OR(BA355="Y", BA355="IR"),$AM355,IF(BA355="C", IF($BI355="Y", IF($AF355="N/A", $Q355, $AF355), IF($AG355="N/A", $T355,$AG355)))))))</f>
        <v>3</v>
      </c>
      <c r="BT355" s="16">
        <f>IF(BB355="R", $CA355, IF(OR(BB355="P", BB355="T", BB355="N"), 0, IF($C355="DM", $T355, IF(OR(BB355="Y", BB355="IR"),$AM355,IF(BB355="C", IF($BI355="Y", IF($BA355="C", IF($AF355="N/A", $Q355, $AF355), IF($AF355="N/A", $T355, $AM355)), IF($AG355="N/A", $T355,$AG355)))))))</f>
        <v>3</v>
      </c>
      <c r="BU355" s="16">
        <f>IF(BC355="R", $CA355, IF(OR(BC355="P", BC355="T", BC355="N"), 0, IF($C355="DM", $T355, IF(OR(BC355="Y", BC355="IR"),$AM355,IF(BC355="C", IF($BI355="Y", IF($BA355="C", IF($AF355="N/A", $Q355, $AF355), IF($AF355="N/A", $T355, $AM355)), IF($AG355="N/A", $T355,$AG355)))))))</f>
        <v>3</v>
      </c>
      <c r="BV355" s="16">
        <f>IF(BD355="R", $CA355, IF(OR(BD355="P", BD355="T", BD355="N"), 0, IF($C355="DM", $T355, IF(OR(BD355="Y", BD355="IR"),$AM355,IF(BD355="C", IF($BI355="Y", IF($BA355="C", IF($AF355="N/A", $Q355, $AF355), IF($AF355="N/A", $T355, $AM355)), IF($AG355="N/A", $T355,$AG355)))))))</f>
        <v>3</v>
      </c>
      <c r="BW355" s="16">
        <f>IF(BE355="R", $CA355, IF(OR(BE355="P", BE355="T", BE355="N"), 0, IF($C355="DM", $T355, IF(OR(BE355="Y", BE355="IR"),$AM355,IF(BE355="C", IF($BI355="Y", IF($BA355="C", IF($AF355="N/A", $Q355, $AF355), IF($AF355="N/A", $T355, $AM355)), IF($AG355="N/A", $T355,$AG355)))))))</f>
        <v>3</v>
      </c>
      <c r="BX355" s="16">
        <f>IF(BF355="R", $CA355, IF(OR(BF355="P", BF355="T", BF355="N"), 0, IF($C355="DM", $T355, IF(OR(BF355="Y", BF355="IR"),$AM355,IF(BF355="C", IF($BI355="Y", IF($BA355="C", IF($AF355="N/A", $Q355, $AF355), IF($AF355="N/A", $T355, $AM355)), IF($AG355="N/A", $T355,$AG355)))))))</f>
        <v>3</v>
      </c>
      <c r="BY355" s="16">
        <f>IF(BG355="R", $CA355, IF(OR(BG355="P", BG355="T", BG355="N"), 0, IF($C355="DM", $T355, IF(OR(BG355="Y", BG355="IR"),$AM355,IF(BG355="C", IF($BI355="Y", IF($BA355="C", IF($AF355="N/A", $Q355, $AF355), IF($AF355="N/A", $T355, $AM355)), IF($AG355="N/A", $T355,$AG355)))))))</f>
        <v>3</v>
      </c>
      <c r="BZ355" s="16">
        <f>IF(BH355="R", $CA355, IF(OR(BH355="P", BH355="T", BH355="N"), 0, IF($C355="DM", $T355, IF(OR(BH355="Y", BH355="IR"),$AM355,IF(BH355="C", IF($BI355="Y", IF($BA355="C", IF($AF355="N/A", $Q355, $AF355), IF($AF355="N/A", $T355, $AM355)), IF($AG355="N/A", $T355,$AG355)))))))</f>
        <v>3</v>
      </c>
      <c r="CA355" s="15" t="s">
        <v>75</v>
      </c>
      <c r="CB355" s="16">
        <f>BZ355</f>
        <v>3</v>
      </c>
      <c r="CC355" s="15">
        <f>IF(OR($BH355="T", $BH355="R"), 0, IF($BH355="C", IF($BI355="Y", IF($BA355="C", 0, IF(AF355="N/A", Q355-T355, AF355-AG355)), IF($AF355="N/A", U355, AH355)), AN355))</f>
        <v>3</v>
      </c>
      <c r="CD355" s="15">
        <f>IF(OR($BH355="T", $BH355="R"), 0, IF($BH355="C", IF($BI355="Y", 0, IF($AF355="N/A", V355, AI355)), AO355))</f>
        <v>3</v>
      </c>
      <c r="CE355" s="15">
        <f>IF(OR($BH355="T", $BH355="R"), 0, IF($BH355="C", IF($BI355="Y", 0, IF($AF355="N/A", W355, AJ355)), AP355))</f>
        <v>3</v>
      </c>
      <c r="CF355" s="15" t="str">
        <f>IF(OR($BH355="T", $BH355="R"), 0, IF($BH355="C", IF($BI355="Y", 0, IF($AF355="N/A", X355, AK355)), AQ355))</f>
        <v>N/A</v>
      </c>
      <c r="CG355" t="str">
        <f>IF(AC355="N/A", "S:"&amp;L355&amp;" G:"&amp;M355&amp;" GR:"&amp;Q355, IF(AC355=0, "S:"&amp;L355&amp;" G:"&amp;M355&amp;" GR:"&amp;Q355, "S:"&amp;L355&amp;"/"&amp;AD355&amp;" G:"&amp;AE355&amp;" GR:"&amp;AF355))</f>
        <v>S:3 G:0 GR:0</v>
      </c>
    </row>
    <row r="356" spans="1:85" x14ac:dyDescent="0.25">
      <c r="A356" s="14">
        <v>5158</v>
      </c>
      <c r="B356" s="15" t="s">
        <v>2753</v>
      </c>
      <c r="C356" s="15" t="s">
        <v>62</v>
      </c>
      <c r="D356" s="15" t="s">
        <v>58</v>
      </c>
      <c r="E356" s="15">
        <f>VLOOKUP(B356, 'Rookie Year'!$A$2:$B$55679,2,FALSE)</f>
        <v>2023</v>
      </c>
      <c r="F356" s="15">
        <v>2023</v>
      </c>
      <c r="G356" s="15" t="s">
        <v>40</v>
      </c>
      <c r="H356" s="15" t="s">
        <v>2154</v>
      </c>
      <c r="I356" s="16">
        <v>10</v>
      </c>
      <c r="J356" s="15">
        <v>4</v>
      </c>
      <c r="K356" s="17">
        <f>IF(AND(G356&lt;&gt;"N",R356="N/A"), IF(I356&lt;4, 0, 0.25),IF(I356=1, IF(J356=1,0.25, 0.25), IF(I356&lt;13, 0.25, IF(I356&lt;26, 0.4, IF(I356&lt;51, 0.6, 0.75)))))</f>
        <v>0.25</v>
      </c>
      <c r="L356" s="16">
        <f>I356-M356</f>
        <v>7</v>
      </c>
      <c r="M356" s="16">
        <f>ROUNDUP(I356*K356,0)</f>
        <v>3</v>
      </c>
      <c r="N356" s="16">
        <f>M356*J356</f>
        <v>12</v>
      </c>
      <c r="O356" s="16">
        <v>3</v>
      </c>
      <c r="P356" s="16">
        <v>0</v>
      </c>
      <c r="Q356" s="16">
        <f>N356-O356-P356</f>
        <v>9</v>
      </c>
      <c r="R356" s="15" t="s">
        <v>75</v>
      </c>
      <c r="S356" s="15">
        <f>IF(R356="N/A", J356-($B$1-F356), J356-($B$1-R356))</f>
        <v>3</v>
      </c>
      <c r="T356" s="16">
        <v>3</v>
      </c>
      <c r="U356" s="16">
        <v>3</v>
      </c>
      <c r="V356" s="16">
        <v>3</v>
      </c>
      <c r="W356" s="16" t="str">
        <f>IF($S356&lt;4, "N/A", $M356)</f>
        <v>N/A</v>
      </c>
      <c r="X356" s="16" t="str">
        <f>IF($S356&lt;5, "N/A", $M356)</f>
        <v>N/A</v>
      </c>
      <c r="Y356" s="15" t="str">
        <f>IF(SUM(T356:X356)&lt;&gt;Q356, "CHECK", "OK")</f>
        <v>OK</v>
      </c>
      <c r="Z356" s="15" t="str">
        <f>IF(F356=$B$1, "No", IF(S356=1, "Yes", "No"))</f>
        <v>No</v>
      </c>
      <c r="AA356" s="18" t="str">
        <f>IF(C356="DM", "N/A", IF(Z356="No","N/A",VLOOKUP(B356,'Extension List'!$A$3:$R$1972,18,FALSE)))</f>
        <v>N/A</v>
      </c>
      <c r="AB356" s="15" t="str">
        <f>IF(C356="DM", "N/A", IF(Z356="No","N/A",VLOOKUP(B356,'Extension List'!$A$3:$T$1972,20,FALSE)))</f>
        <v>N/A</v>
      </c>
      <c r="AC356" s="15" t="str">
        <f>IF(AA356="N/A", "N/A", 0)</f>
        <v>N/A</v>
      </c>
      <c r="AD356" s="16" t="str">
        <f>IF(AE356="N/A", "N/A", AA356-AE356)</f>
        <v>N/A</v>
      </c>
      <c r="AE356" s="16" t="str">
        <f>IF(AA356="N/A", "N/A", IF(AC356&gt;0, IF(AA356&lt;13, ROUNDUP(0.25*AA356,0), IF(AA356&lt;26, ROUNDUP(0.4*AA356,0), IF(AA356&lt;51, ROUNDUP(0.6*AA356,0), ROUNDUP(0.75*AA356,0)))), "N/A"))</f>
        <v>N/A</v>
      </c>
      <c r="AF356" s="16" t="str">
        <f>IF(AD356="N/A","N/A", (AE356*AC356)+Q356)</f>
        <v>N/A</v>
      </c>
      <c r="AG356" s="16" t="str">
        <f>IF($AF356="N/A", "N/A", "TBC")</f>
        <v>N/A</v>
      </c>
      <c r="AH356" s="16" t="str">
        <f>IF($AF356="N/A", "N/A", "TBC")</f>
        <v>N/A</v>
      </c>
      <c r="AI356" s="16" t="str">
        <f>IF($AF356="N/A","N/A",IF(AC356&gt;1,"TBC","N/A"))</f>
        <v>N/A</v>
      </c>
      <c r="AJ356" s="16" t="str">
        <f>IF($AF356="N/A","N/A",IF(AC356&gt;2,"TBC","N/A"))</f>
        <v>N/A</v>
      </c>
      <c r="AK356" s="16" t="str">
        <f>IF($AF356="N/A","N/A",IF(AC356&gt;3,"TBC","N/A"))</f>
        <v>N/A</v>
      </c>
      <c r="AL356" s="16" t="str">
        <f>IF(AC356="N/A","N/A",IF(AC356&gt;0,IF(SUM(AG356:AK356)&lt;&gt;AF356,"CHECK","OK"),"N/A"))</f>
        <v>N/A</v>
      </c>
      <c r="AM356" s="16">
        <f>IF(AD356="N/A", L356+T356, L356+AG356)</f>
        <v>10</v>
      </c>
      <c r="AN356" s="16">
        <f>IF(AD356="N/A", IF(U356="N/A", "N/A", L356+U356), AD356+AH356)</f>
        <v>10</v>
      </c>
      <c r="AO356" s="16">
        <f>IF(AD356="N/A", IF(V356="N/A", "N/A", L356+V356), IF(AI356="N/A", "N/A", AD356+AI356))</f>
        <v>10</v>
      </c>
      <c r="AP356" s="16" t="str">
        <f>IF(AD356="N/A", IF(W356="N/A", "N/A", L356+W356), IF(AJ356="N/A", "N/A", AD356+AJ356))</f>
        <v>N/A</v>
      </c>
      <c r="AQ356" s="16" t="str">
        <f>IF(AD356="N/A", IF(X356="N/A", "N/A", L356+X356), IF(AK356="N/A", "N/A", AD356+AK356))</f>
        <v>N/A</v>
      </c>
      <c r="AR356" s="15" t="s">
        <v>40</v>
      </c>
      <c r="AS356" s="15" t="s">
        <v>40</v>
      </c>
      <c r="AT356" s="15" t="s">
        <v>40</v>
      </c>
      <c r="AU356" s="15" t="s">
        <v>40</v>
      </c>
      <c r="AV356" s="15" t="s">
        <v>40</v>
      </c>
      <c r="AW356" s="15" t="s">
        <v>40</v>
      </c>
      <c r="AX356" s="15" t="s">
        <v>40</v>
      </c>
      <c r="AY356" s="15" t="s">
        <v>40</v>
      </c>
      <c r="AZ356" s="15" t="s">
        <v>40</v>
      </c>
      <c r="BA356" s="15" t="s">
        <v>40</v>
      </c>
      <c r="BB356" s="15" t="s">
        <v>40</v>
      </c>
      <c r="BC356" s="15" t="s">
        <v>40</v>
      </c>
      <c r="BD356" s="15" t="s">
        <v>40</v>
      </c>
      <c r="BE356" s="15" t="s">
        <v>40</v>
      </c>
      <c r="BF356" s="15" t="s">
        <v>40</v>
      </c>
      <c r="BG356" s="15" t="s">
        <v>40</v>
      </c>
      <c r="BH356" s="15" t="s">
        <v>40</v>
      </c>
      <c r="BI356" s="15"/>
      <c r="BJ356" s="16">
        <f>IF(AR356="R", $CA356, IF(OR(AR356="P", AR356="T", AR356="N"), 0, IF($C356="DM", $T356, IF(OR(AR356="Y", AR356="IR"),$AM356,IF(AR356="C", IF($BI356="Y", IF($AF356="N/A", $Q356, $AF356), IF($AG356="N/A", $T356,$AG356)))))))</f>
        <v>10</v>
      </c>
      <c r="BK356" s="16">
        <f>IF(AS356="R", $CA356, IF(OR(AS356="P", AS356="T", AS356="N"), 0, IF($C356="DM", $T356, IF(OR(AS356="Y", AS356="IR"),$AM356,IF(AS356="C", IF($BI356="Y", IF($AF356="N/A", $Q356, $AF356), IF($AG356="N/A", $T356,$AG356)))))))</f>
        <v>10</v>
      </c>
      <c r="BL356" s="16">
        <f>IF(AT356="R", $CA356, IF(OR(AT356="P", AT356="T", AT356="N"), 0, IF($C356="DM", $T356, IF(OR(AT356="Y", AT356="IR"),$AM356,IF(AT356="C", IF($BI356="Y", IF($AF356="N/A", $Q356, $AF356), IF($AG356="N/A", $T356,$AG356)))))))</f>
        <v>10</v>
      </c>
      <c r="BM356" s="16">
        <f>IF(AU356="R", $CA356, IF(OR(AU356="P", AU356="T", AU356="N"), 0, IF($C356="DM", $T356, IF(OR(AU356="Y", AU356="IR"),$AM356,IF(AU356="C", IF($BI356="Y", IF($AF356="N/A", $Q356, $AF356), IF($AG356="N/A", $T356,$AG356)))))))</f>
        <v>10</v>
      </c>
      <c r="BN356" s="16">
        <f>IF(AV356="R", $CA356, IF(OR(AV356="P", AV356="T", AV356="N"), 0, IF($C356="DM", $T356, IF(OR(AV356="Y", AV356="IR"),$AM356,IF(AV356="C", IF($BI356="Y", IF($AF356="N/A", $Q356, $AF356), IF($AG356="N/A", $T356,$AG356)))))))</f>
        <v>10</v>
      </c>
      <c r="BO356" s="16">
        <f>IF(AW356="R", $CA356, IF(OR(AW356="P", AW356="T", AW356="N"), 0, IF($C356="DM", $T356, IF(OR(AW356="Y", AW356="IR"),$AM356,IF(AW356="C", IF($BI356="Y", IF($AF356="N/A", $Q356, $AF356), IF($AG356="N/A", $T356,$AG356)))))))</f>
        <v>10</v>
      </c>
      <c r="BP356" s="16">
        <f>IF(AX356="R", $CA356, IF(OR(AX356="P", AX356="T", AX356="N"), 0, IF($C356="DM", $T356, IF(OR(AX356="Y", AX356="IR"),$AM356,IF(AX356="C", IF($BI356="Y", IF($AF356="N/A", $Q356, $AF356), IF($AG356="N/A", $T356,$AG356)))))))</f>
        <v>10</v>
      </c>
      <c r="BQ356" s="16">
        <f>IF(AY356="R", $CA356, IF(OR(AY356="P", AY356="T", AY356="N"), 0, IF($C356="DM", $T356, IF(OR(AY356="Y", AY356="IR"),$AM356,IF(AY356="C", IF($BI356="Y", IF($AF356="N/A", $Q356, $AF356), IF($AG356="N/A", $T356,$AG356)))))))</f>
        <v>10</v>
      </c>
      <c r="BR356" s="16">
        <f>IF(AZ356="R", $CA356, IF(OR(AZ356="P", AZ356="T", AZ356="N"), 0, IF($C356="DM", $T356, IF(OR(AZ356="Y", AZ356="IR"),$AM356,IF(AZ356="C", IF($BI356="Y", IF($AF356="N/A", $Q356, $AF356), IF($AG356="N/A", $T356,$AG356)))))))</f>
        <v>10</v>
      </c>
      <c r="BS356" s="16">
        <f>IF(BA356="R", $CA356, IF(OR(BA356="P", BA356="T", BA356="N"), 0, IF($C356="DM", $T356, IF(OR(BA356="Y", BA356="IR"),$AM356,IF(BA356="C", IF($BI356="Y", IF($AF356="N/A", $Q356, $AF356), IF($AG356="N/A", $T356,$AG356)))))))</f>
        <v>10</v>
      </c>
      <c r="BT356" s="16">
        <f>IF(BB356="R", $CA356, IF(OR(BB356="P", BB356="T", BB356="N"), 0, IF($C356="DM", $T356, IF(OR(BB356="Y", BB356="IR"),$AM356,IF(BB356="C", IF($BI356="Y", IF($BA356="C", IF($AF356="N/A", $Q356, $AF356), IF($AF356="N/A", $T356, $AM356)), IF($AG356="N/A", $T356,$AG356)))))))</f>
        <v>10</v>
      </c>
      <c r="BU356" s="16">
        <f>IF(BC356="R", $CA356, IF(OR(BC356="P", BC356="T", BC356="N"), 0, IF($C356="DM", $T356, IF(OR(BC356="Y", BC356="IR"),$AM356,IF(BC356="C", IF($BI356="Y", IF($BA356="C", IF($AF356="N/A", $Q356, $AF356), IF($AF356="N/A", $T356, $AM356)), IF($AG356="N/A", $T356,$AG356)))))))</f>
        <v>10</v>
      </c>
      <c r="BV356" s="16">
        <f>IF(BD356="R", $CA356, IF(OR(BD356="P", BD356="T", BD356="N"), 0, IF($C356="DM", $T356, IF(OR(BD356="Y", BD356="IR"),$AM356,IF(BD356="C", IF($BI356="Y", IF($BA356="C", IF($AF356="N/A", $Q356, $AF356), IF($AF356="N/A", $T356, $AM356)), IF($AG356="N/A", $T356,$AG356)))))))</f>
        <v>10</v>
      </c>
      <c r="BW356" s="16">
        <f>IF(BE356="R", $CA356, IF(OR(BE356="P", BE356="T", BE356="N"), 0, IF($C356="DM", $T356, IF(OR(BE356="Y", BE356="IR"),$AM356,IF(BE356="C", IF($BI356="Y", IF($BA356="C", IF($AF356="N/A", $Q356, $AF356), IF($AF356="N/A", $T356, $AM356)), IF($AG356="N/A", $T356,$AG356)))))))</f>
        <v>10</v>
      </c>
      <c r="BX356" s="16">
        <f>IF(BF356="R", $CA356, IF(OR(BF356="P", BF356="T", BF356="N"), 0, IF($C356="DM", $T356, IF(OR(BF356="Y", BF356="IR"),$AM356,IF(BF356="C", IF($BI356="Y", IF($BA356="C", IF($AF356="N/A", $Q356, $AF356), IF($AF356="N/A", $T356, $AM356)), IF($AG356="N/A", $T356,$AG356)))))))</f>
        <v>10</v>
      </c>
      <c r="BY356" s="16">
        <f>IF(BG356="R", $CA356, IF(OR(BG356="P", BG356="T", BG356="N"), 0, IF($C356="DM", $T356, IF(OR(BG356="Y", BG356="IR"),$AM356,IF(BG356="C", IF($BI356="Y", IF($BA356="C", IF($AF356="N/A", $Q356, $AF356), IF($AF356="N/A", $T356, $AM356)), IF($AG356="N/A", $T356,$AG356)))))))</f>
        <v>10</v>
      </c>
      <c r="BZ356" s="16">
        <f>IF(BH356="R", $CA356, IF(OR(BH356="P", BH356="T", BH356="N"), 0, IF($C356="DM", $T356, IF(OR(BH356="Y", BH356="IR"),$AM356,IF(BH356="C", IF($BI356="Y", IF($BA356="C", IF($AF356="N/A", $Q356, $AF356), IF($AF356="N/A", $T356, $AM356)), IF($AG356="N/A", $T356,$AG356)))))))</f>
        <v>10</v>
      </c>
      <c r="CA356" s="15" t="s">
        <v>75</v>
      </c>
      <c r="CB356" s="16">
        <f>BZ356</f>
        <v>10</v>
      </c>
      <c r="CC356" s="15">
        <f>IF(OR($BH356="T", $BH356="R"), 0, IF($BH356="C", IF($BI356="Y", IF($BA356="C", 0, IF(AF356="N/A", Q356-T356, AF356-AG356)), IF($AF356="N/A", U356, AH356)), AN356))</f>
        <v>10</v>
      </c>
      <c r="CD356" s="15">
        <f>IF(OR($BH356="T", $BH356="R"), 0, IF($BH356="C", IF($BI356="Y", 0, IF($AF356="N/A", V356, AI356)), AO356))</f>
        <v>10</v>
      </c>
      <c r="CE356" s="15" t="str">
        <f>IF(OR($BH356="T", $BH356="R"), 0, IF($BH356="C", IF($BI356="Y", 0, IF($AF356="N/A", W356, AJ356)), AP356))</f>
        <v>N/A</v>
      </c>
      <c r="CF356" s="15" t="str">
        <f>IF(OR($BH356="T", $BH356="R"), 0, IF($BH356="C", IF($BI356="Y", 0, IF($AF356="N/A", X356, AK356)), AQ356))</f>
        <v>N/A</v>
      </c>
      <c r="CG356" t="str">
        <f>IF(AC356="N/A", "S:"&amp;L356&amp;" G:"&amp;M356&amp;" GR:"&amp;Q356, IF(AC356=0, "S:"&amp;L356&amp;" G:"&amp;M356&amp;" GR:"&amp;Q356, "S:"&amp;L356&amp;"/"&amp;AD356&amp;" G:"&amp;AE356&amp;" GR:"&amp;AF356))</f>
        <v>S:7 G:3 GR:9</v>
      </c>
    </row>
    <row r="357" spans="1:85" x14ac:dyDescent="0.25">
      <c r="A357" s="14">
        <v>5674</v>
      </c>
      <c r="B357" s="15" t="s">
        <v>3023</v>
      </c>
      <c r="C357" s="15" t="s">
        <v>62</v>
      </c>
      <c r="D357" s="15" t="s">
        <v>58</v>
      </c>
      <c r="E357" s="15">
        <f>VLOOKUP(B357, 'Rookie Year'!$A$2:$B$55679,2,FALSE)</f>
        <v>2024</v>
      </c>
      <c r="F357" s="15">
        <v>2024</v>
      </c>
      <c r="G357" s="15" t="s">
        <v>40</v>
      </c>
      <c r="H357" s="15" t="s">
        <v>2222</v>
      </c>
      <c r="I357" s="16">
        <v>1</v>
      </c>
      <c r="J357" s="15">
        <v>3</v>
      </c>
      <c r="K357" s="17">
        <f>IF(AND(G357&lt;&gt;"N",R357="N/A"), IF(I357&lt;4, 0, 0.25),IF(I357=1, IF(J357=1,0.25, 0.25), IF(I357&lt;13, 0.25, IF(I357&lt;26, 0.4, IF(I357&lt;51, 0.6, 0.75)))))</f>
        <v>0</v>
      </c>
      <c r="L357" s="16">
        <f>I357-M357</f>
        <v>1</v>
      </c>
      <c r="M357" s="16">
        <f>ROUNDUP(I357*K357,0)</f>
        <v>0</v>
      </c>
      <c r="N357" s="16">
        <f>M357*J357</f>
        <v>0</v>
      </c>
      <c r="O357" s="16">
        <v>0</v>
      </c>
      <c r="P357" s="16">
        <v>0</v>
      </c>
      <c r="Q357" s="16">
        <f>N357-O357-P357</f>
        <v>0</v>
      </c>
      <c r="R357" s="15" t="s">
        <v>75</v>
      </c>
      <c r="S357" s="15">
        <f>IF(R357="N/A", J357-($B$1-F357), J357-($B$1-R357))</f>
        <v>3</v>
      </c>
      <c r="T357" s="16">
        <f>IF($S357&lt;1, "N/A", $M357)</f>
        <v>0</v>
      </c>
      <c r="U357" s="16">
        <f>IF($S357&lt;2, "N/A", $M357)</f>
        <v>0</v>
      </c>
      <c r="V357" s="16">
        <f>IF($S357&lt;3, "N/A", $M357)</f>
        <v>0</v>
      </c>
      <c r="W357" s="16" t="str">
        <f>IF($S357&lt;4, "N/A", $M357)</f>
        <v>N/A</v>
      </c>
      <c r="X357" s="16" t="str">
        <f>IF($S357&lt;5, "N/A", $M357)</f>
        <v>N/A</v>
      </c>
      <c r="Y357" s="15" t="str">
        <f>IF(SUM(T357:X357)&lt;&gt;Q357, "CHECK", "OK")</f>
        <v>OK</v>
      </c>
      <c r="Z357" s="15" t="str">
        <f>IF(F357=$B$1, "No", IF(S357=1, "Yes", "No"))</f>
        <v>No</v>
      </c>
      <c r="AA357" s="18" t="str">
        <f>IF(C357="DM", "N/A", IF(Z357="No","N/A",VLOOKUP(B357,'Extension List'!$A$3:$R$1972,18,FALSE)))</f>
        <v>N/A</v>
      </c>
      <c r="AB357" s="15" t="str">
        <f>IF(C357="DM", "N/A", IF(Z357="No","N/A",VLOOKUP(B357,'Extension List'!$A$3:$T$1972,20,FALSE)))</f>
        <v>N/A</v>
      </c>
      <c r="AC357" s="15" t="str">
        <f>IF(AA357="N/A", "N/A", 0)</f>
        <v>N/A</v>
      </c>
      <c r="AD357" s="16" t="str">
        <f>IF(AE357="N/A", "N/A", AA357-AE357)</f>
        <v>N/A</v>
      </c>
      <c r="AE357" s="16" t="str">
        <f>IF(AA357="N/A", "N/A", IF(AC357&gt;0, IF(AA357&lt;13, ROUNDUP(0.25*AA357,0), IF(AA357&lt;26, ROUNDUP(0.4*AA357,0), IF(AA357&lt;51, ROUNDUP(0.6*AA357,0), ROUNDUP(0.75*AA357,0)))), "N/A"))</f>
        <v>N/A</v>
      </c>
      <c r="AF357" s="16" t="str">
        <f>IF(AD357="N/A","N/A", (AE357*AC357)+Q357)</f>
        <v>N/A</v>
      </c>
      <c r="AG357" s="16" t="str">
        <f>IF($AF357="N/A", "N/A", "TBC")</f>
        <v>N/A</v>
      </c>
      <c r="AH357" s="16" t="str">
        <f>IF($AF357="N/A", "N/A", "TBC")</f>
        <v>N/A</v>
      </c>
      <c r="AI357" s="16" t="str">
        <f>IF($AF357="N/A","N/A",IF(AC357&gt;1,"TBC","N/A"))</f>
        <v>N/A</v>
      </c>
      <c r="AJ357" s="16" t="str">
        <f>IF($AF357="N/A","N/A",IF(AC357&gt;2,"TBC","N/A"))</f>
        <v>N/A</v>
      </c>
      <c r="AK357" s="16" t="str">
        <f>IF($AF357="N/A","N/A",IF(AC357&gt;3,"TBC","N/A"))</f>
        <v>N/A</v>
      </c>
      <c r="AL357" s="16" t="str">
        <f>IF(AC357="N/A","N/A",IF(AC357&gt;0,IF(SUM(AG357:AK357)&lt;&gt;AF357,"CHECK","OK"),"N/A"))</f>
        <v>N/A</v>
      </c>
      <c r="AM357" s="16">
        <f>IF(AD357="N/A", L357+T357, L357+AG357)</f>
        <v>1</v>
      </c>
      <c r="AN357" s="16">
        <f>IF(AD357="N/A", IF(U357="N/A", "N/A", L357+U357), AD357+AH357)</f>
        <v>1</v>
      </c>
      <c r="AO357" s="16">
        <f>IF(AD357="N/A", IF(V357="N/A", "N/A", L357+V357), IF(AI357="N/A", "N/A", AD357+AI357))</f>
        <v>1</v>
      </c>
      <c r="AP357" s="16" t="str">
        <f>IF(AD357="N/A", IF(W357="N/A", "N/A", L357+W357), IF(AJ357="N/A", "N/A", AD357+AJ357))</f>
        <v>N/A</v>
      </c>
      <c r="AQ357" s="16" t="str">
        <f>IF(AD357="N/A", IF(X357="N/A", "N/A", L357+X357), IF(AK357="N/A", "N/A", AD357+AK357))</f>
        <v>N/A</v>
      </c>
      <c r="AR357" s="15" t="s">
        <v>66</v>
      </c>
      <c r="AS357" s="15" t="s">
        <v>66</v>
      </c>
      <c r="AT357" s="15" t="s">
        <v>66</v>
      </c>
      <c r="AU357" s="15" t="s">
        <v>66</v>
      </c>
      <c r="AV357" s="15" t="s">
        <v>66</v>
      </c>
      <c r="AW357" s="15" t="s">
        <v>66</v>
      </c>
      <c r="AX357" s="15" t="s">
        <v>66</v>
      </c>
      <c r="AY357" s="15" t="s">
        <v>66</v>
      </c>
      <c r="AZ357" s="15" t="s">
        <v>66</v>
      </c>
      <c r="BA357" s="15" t="s">
        <v>66</v>
      </c>
      <c r="BB357" s="15" t="s">
        <v>66</v>
      </c>
      <c r="BC357" s="15" t="s">
        <v>66</v>
      </c>
      <c r="BD357" s="15" t="s">
        <v>66</v>
      </c>
      <c r="BE357" s="15" t="s">
        <v>66</v>
      </c>
      <c r="BF357" s="15" t="s">
        <v>66</v>
      </c>
      <c r="BG357" s="15" t="s">
        <v>66</v>
      </c>
      <c r="BH357" s="15" t="s">
        <v>66</v>
      </c>
      <c r="BJ357" s="16">
        <f>IF(AR357="R", $CA357, IF(OR(AR357="P", AR357="T", AR357="N"), 0, IF($C357="DM", $T357, IF(OR(AR357="Y", AR357="IR"),$AM357,IF(AR357="C", IF($BI357="Y", IF($AF357="N/A", $Q357, $AF357), IF($AG357="N/A", $T357,$AG357)))))))</f>
        <v>0</v>
      </c>
      <c r="BK357" s="16">
        <f>IF(AS357="R", $CA357, IF(OR(AS357="P", AS357="T", AS357="N"), 0, IF($C357="DM", $T357, IF(OR(AS357="Y", AS357="IR"),$AM357,IF(AS357="C", IF($BI357="Y", IF($AF357="N/A", $Q357, $AF357), IF($AG357="N/A", $T357,$AG357)))))))</f>
        <v>0</v>
      </c>
      <c r="BL357" s="16">
        <f>IF(AT357="R", $CA357, IF(OR(AT357="P", AT357="T", AT357="N"), 0, IF($C357="DM", $T357, IF(OR(AT357="Y", AT357="IR"),$AM357,IF(AT357="C", IF($BI357="Y", IF($AF357="N/A", $Q357, $AF357), IF($AG357="N/A", $T357,$AG357)))))))</f>
        <v>0</v>
      </c>
      <c r="BM357" s="16">
        <f>IF(AU357="R", $CA357, IF(OR(AU357="P", AU357="T", AU357="N"), 0, IF($C357="DM", $T357, IF(OR(AU357="Y", AU357="IR"),$AM357,IF(AU357="C", IF($BI357="Y", IF($AF357="N/A", $Q357, $AF357), IF($AG357="N/A", $T357,$AG357)))))))</f>
        <v>0</v>
      </c>
      <c r="BN357" s="16">
        <f>IF(AV357="R", $CA357, IF(OR(AV357="P", AV357="T", AV357="N"), 0, IF($C357="DM", $T357, IF(OR(AV357="Y", AV357="IR"),$AM357,IF(AV357="C", IF($BI357="Y", IF($AF357="N/A", $Q357, $AF357), IF($AG357="N/A", $T357,$AG357)))))))</f>
        <v>0</v>
      </c>
      <c r="BO357" s="16">
        <f>IF(AW357="R", $CA357, IF(OR(AW357="P", AW357="T", AW357="N"), 0, IF($C357="DM", $T357, IF(OR(AW357="Y", AW357="IR"),$AM357,IF(AW357="C", IF($BI357="Y", IF($AF357="N/A", $Q357, $AF357), IF($AG357="N/A", $T357,$AG357)))))))</f>
        <v>0</v>
      </c>
      <c r="BP357" s="16">
        <f>IF(AX357="R", $CA357, IF(OR(AX357="P", AX357="T", AX357="N"), 0, IF($C357="DM", $T357, IF(OR(AX357="Y", AX357="IR"),$AM357,IF(AX357="C", IF($BI357="Y", IF($AF357="N/A", $Q357, $AF357), IF($AG357="N/A", $T357,$AG357)))))))</f>
        <v>0</v>
      </c>
      <c r="BQ357" s="16">
        <f>IF(AY357="R", $CA357, IF(OR(AY357="P", AY357="T", AY357="N"), 0, IF($C357="DM", $T357, IF(OR(AY357="Y", AY357="IR"),$AM357,IF(AY357="C", IF($BI357="Y", IF($AF357="N/A", $Q357, $AF357), IF($AG357="N/A", $T357,$AG357)))))))</f>
        <v>0</v>
      </c>
      <c r="BR357" s="16">
        <f>IF(AZ357="R", $CA357, IF(OR(AZ357="P", AZ357="T", AZ357="N"), 0, IF($C357="DM", $T357, IF(OR(AZ357="Y", AZ357="IR"),$AM357,IF(AZ357="C", IF($BI357="Y", IF($AF357="N/A", $Q357, $AF357), IF($AG357="N/A", $T357,$AG357)))))))</f>
        <v>0</v>
      </c>
      <c r="BS357" s="16">
        <f>IF(BA357="R", $CA357, IF(OR(BA357="P", BA357="T", BA357="N"), 0, IF($C357="DM", $T357, IF(OR(BA357="Y", BA357="IR"),$AM357,IF(BA357="C", IF($BI357="Y", IF($AF357="N/A", $Q357, $AF357), IF($AG357="N/A", $T357,$AG357)))))))</f>
        <v>0</v>
      </c>
      <c r="BT357" s="16">
        <f>IF(BB357="R", $CA357, IF(OR(BB357="P", BB357="T", BB357="N"), 0, IF($C357="DM", $T357, IF(OR(BB357="Y", BB357="IR"),$AM357,IF(BB357="C", IF($BI357="Y", IF($BA357="C", IF($AF357="N/A", $Q357, $AF357), IF($AF357="N/A", $T357, $AM357)), IF($AG357="N/A", $T357,$AG357)))))))</f>
        <v>0</v>
      </c>
      <c r="BU357" s="16">
        <f>IF(BC357="R", $CA357, IF(OR(BC357="P", BC357="T", BC357="N"), 0, IF($C357="DM", $T357, IF(OR(BC357="Y", BC357="IR"),$AM357,IF(BC357="C", IF($BI357="Y", IF($BA357="C", IF($AF357="N/A", $Q357, $AF357), IF($AF357="N/A", $T357, $AM357)), IF($AG357="N/A", $T357,$AG357)))))))</f>
        <v>0</v>
      </c>
      <c r="BV357" s="16">
        <f>IF(BD357="R", $CA357, IF(OR(BD357="P", BD357="T", BD357="N"), 0, IF($C357="DM", $T357, IF(OR(BD357="Y", BD357="IR"),$AM357,IF(BD357="C", IF($BI357="Y", IF($BA357="C", IF($AF357="N/A", $Q357, $AF357), IF($AF357="N/A", $T357, $AM357)), IF($AG357="N/A", $T357,$AG357)))))))</f>
        <v>0</v>
      </c>
      <c r="BW357" s="16">
        <f>IF(BE357="R", $CA357, IF(OR(BE357="P", BE357="T", BE357="N"), 0, IF($C357="DM", $T357, IF(OR(BE357="Y", BE357="IR"),$AM357,IF(BE357="C", IF($BI357="Y", IF($BA357="C", IF($AF357="N/A", $Q357, $AF357), IF($AF357="N/A", $T357, $AM357)), IF($AG357="N/A", $T357,$AG357)))))))</f>
        <v>0</v>
      </c>
      <c r="BX357" s="16">
        <f>IF(BF357="R", $CA357, IF(OR(BF357="P", BF357="T", BF357="N"), 0, IF($C357="DM", $T357, IF(OR(BF357="Y", BF357="IR"),$AM357,IF(BF357="C", IF($BI357="Y", IF($BA357="C", IF($AF357="N/A", $Q357, $AF357), IF($AF357="N/A", $T357, $AM357)), IF($AG357="N/A", $T357,$AG357)))))))</f>
        <v>0</v>
      </c>
      <c r="BY357" s="16">
        <f>IF(BG357="R", $CA357, IF(OR(BG357="P", BG357="T", BG357="N"), 0, IF($C357="DM", $T357, IF(OR(BG357="Y", BG357="IR"),$AM357,IF(BG357="C", IF($BI357="Y", IF($BA357="C", IF($AF357="N/A", $Q357, $AF357), IF($AF357="N/A", $T357, $AM357)), IF($AG357="N/A", $T357,$AG357)))))))</f>
        <v>0</v>
      </c>
      <c r="BZ357" s="16">
        <f>IF(BH357="R", $CA357, IF(OR(BH357="P", BH357="T", BH357="N"), 0, IF($C357="DM", $T357, IF(OR(BH357="Y", BH357="IR"),$AM357,IF(BH357="C", IF($BI357="Y", IF($BA357="C", IF($AF357="N/A", $Q357, $AF357), IF($AF357="N/A", $T357, $AM357)), IF($AG357="N/A", $T357,$AG357)))))))</f>
        <v>0</v>
      </c>
      <c r="CA357" s="15" t="s">
        <v>75</v>
      </c>
      <c r="CB357" s="16">
        <f>BZ357</f>
        <v>0</v>
      </c>
      <c r="CC357" s="15">
        <f>IF(OR($BH357="T", $BH357="R"), 0, IF($BH357="C", IF($BI357="Y", IF($BA357="C", 0, IF(AF357="N/A", Q357-T357, AF357-AG357)), IF($AF357="N/A", U357, AH357)), AN357))</f>
        <v>1</v>
      </c>
      <c r="CD357" s="15">
        <f>IF(OR($BH357="T", $BH357="R"), 0, IF($BH357="C", IF($BI357="Y", 0, IF($AF357="N/A", V357, AI357)), AO357))</f>
        <v>1</v>
      </c>
      <c r="CE357" s="15" t="str">
        <f>IF(OR($BH357="T", $BH357="R"), 0, IF($BH357="C", IF($BI357="Y", 0, IF($AF357="N/A", W357, AJ357)), AP357))</f>
        <v>N/A</v>
      </c>
      <c r="CF357" s="15" t="str">
        <f>IF(OR($BH357="T", $BH357="R"), 0, IF($BH357="C", IF($BI357="Y", 0, IF($AF357="N/A", X357, AK357)), AQ357))</f>
        <v>N/A</v>
      </c>
      <c r="CG357" t="str">
        <f>IF(AC357="N/A", "S:"&amp;L357&amp;" G:"&amp;M357&amp;" GR:"&amp;Q357, IF(AC357=0, "S:"&amp;L357&amp;" G:"&amp;M357&amp;" GR:"&amp;Q357, "S:"&amp;L357&amp;"/"&amp;AD357&amp;" G:"&amp;AE357&amp;" GR:"&amp;AF357))</f>
        <v>S:1 G:0 GR:0</v>
      </c>
    </row>
    <row r="358" spans="1:85" x14ac:dyDescent="0.25">
      <c r="A358" s="14">
        <v>2522</v>
      </c>
      <c r="B358" s="15" t="s">
        <v>182</v>
      </c>
      <c r="C358" s="15" t="s">
        <v>62</v>
      </c>
      <c r="D358" s="15" t="s">
        <v>58</v>
      </c>
      <c r="E358" s="15">
        <f>VLOOKUP(B358, 'Rookie Year'!$A$2:$B$55679,2,FALSE)</f>
        <v>2018</v>
      </c>
      <c r="F358" s="15">
        <v>2018</v>
      </c>
      <c r="G358" s="15" t="s">
        <v>40</v>
      </c>
      <c r="H358" s="15" t="s">
        <v>1927</v>
      </c>
      <c r="I358" s="16">
        <v>20</v>
      </c>
      <c r="J358" s="15">
        <v>5</v>
      </c>
      <c r="K358" s="17">
        <f>IF(AND(G358&lt;&gt;"N",R358="N/A"), IF(I358&lt;4, 0, 0.25),IF(I358=1, IF(J358=1,0.25, 0.25), IF(I358&lt;13, 0.25, IF(I358&lt;26, 0.4, IF(I358&lt;51, 0.6, 0.75)))))</f>
        <v>0.4</v>
      </c>
      <c r="L358" s="16">
        <f>I358-M358</f>
        <v>12</v>
      </c>
      <c r="M358" s="16">
        <f>ROUNDUP(I358*K358,0)</f>
        <v>8</v>
      </c>
      <c r="N358" s="16">
        <f>M358*J358</f>
        <v>40</v>
      </c>
      <c r="O358" s="16">
        <v>32</v>
      </c>
      <c r="P358" s="16">
        <v>0</v>
      </c>
      <c r="Q358" s="16">
        <f>N358-O358-P358</f>
        <v>8</v>
      </c>
      <c r="R358" s="15">
        <v>2022</v>
      </c>
      <c r="S358" s="15">
        <f>IF(R358="N/A", J358-($B$1-F358), J358-($B$1-R358))</f>
        <v>3</v>
      </c>
      <c r="T358" s="16">
        <v>8</v>
      </c>
      <c r="U358" s="16">
        <v>0</v>
      </c>
      <c r="V358" s="16">
        <v>0</v>
      </c>
      <c r="W358" s="16" t="str">
        <f>IF($S358&lt;4, "N/A", $M358)</f>
        <v>N/A</v>
      </c>
      <c r="X358" s="16" t="str">
        <f>IF($S358&lt;5, "N/A", $M358)</f>
        <v>N/A</v>
      </c>
      <c r="Y358" s="15" t="str">
        <f>IF(SUM(T358:X358)&lt;&gt;Q358, "CHECK", "OK")</f>
        <v>OK</v>
      </c>
      <c r="Z358" s="15" t="str">
        <f>IF(F358=$B$1, "No", IF(S358=1, "Yes", "No"))</f>
        <v>No</v>
      </c>
      <c r="AA358" s="18" t="str">
        <f>IF(C358="DM", "N/A", IF(Z358="No","N/A",VLOOKUP(B358,'Extension List'!$A$3:$R$1972,18,FALSE)))</f>
        <v>N/A</v>
      </c>
      <c r="AB358" s="15" t="str">
        <f>IF(C358="DM", "N/A", IF(Z358="No","N/A",VLOOKUP(B358,'Extension List'!$A$3:$T$1972,20,FALSE)))</f>
        <v>N/A</v>
      </c>
      <c r="AC358" s="15" t="str">
        <f>IF(AA358="N/A", "N/A", 0)</f>
        <v>N/A</v>
      </c>
      <c r="AD358" s="16" t="str">
        <f>IF(AE358="N/A", "N/A", AA358-AE358)</f>
        <v>N/A</v>
      </c>
      <c r="AE358" s="16" t="str">
        <f>IF(AA358="N/A", "N/A", IF(AC358&gt;0, IF(AA358&lt;13, ROUNDUP(0.25*AA358,0), IF(AA358&lt;26, ROUNDUP(0.4*AA358,0), IF(AA358&lt;51, ROUNDUP(0.6*AA358,0), ROUNDUP(0.75*AA358,0)))), "N/A"))</f>
        <v>N/A</v>
      </c>
      <c r="AF358" s="16" t="str">
        <f>IF(AD358="N/A","N/A", (AE358*AC358)+Q358)</f>
        <v>N/A</v>
      </c>
      <c r="AG358" s="16" t="str">
        <f>IF($AF358="N/A", "N/A", "TBC")</f>
        <v>N/A</v>
      </c>
      <c r="AH358" s="16" t="str">
        <f>IF($AF358="N/A", "N/A", "TBC")</f>
        <v>N/A</v>
      </c>
      <c r="AI358" s="16" t="str">
        <f>IF($AF358="N/A","N/A",IF(AC358&gt;1,"TBC","N/A"))</f>
        <v>N/A</v>
      </c>
      <c r="AJ358" s="16" t="str">
        <f>IF($AF358="N/A","N/A",IF(AC358&gt;2,"TBC","N/A"))</f>
        <v>N/A</v>
      </c>
      <c r="AK358" s="16" t="str">
        <f>IF($AF358="N/A","N/A",IF(AC358&gt;3,"TBC","N/A"))</f>
        <v>N/A</v>
      </c>
      <c r="AL358" s="16" t="str">
        <f>IF(AC358="N/A","N/A",IF(AC358&gt;0,IF(SUM(AG358:AK358)&lt;&gt;AF358,"CHECK","OK"),"N/A"))</f>
        <v>N/A</v>
      </c>
      <c r="AM358" s="16">
        <f>IF(AD358="N/A", L358+T358, L358+AG358)</f>
        <v>20</v>
      </c>
      <c r="AN358" s="16">
        <f>IF(AD358="N/A", IF(U358="N/A", "N/A", L358+U358), AD358+AH358)</f>
        <v>12</v>
      </c>
      <c r="AO358" s="16">
        <f>IF(AD358="N/A", IF(V358="N/A", "N/A", L358+V358), IF(AI358="N/A", "N/A", AD358+AI358))</f>
        <v>12</v>
      </c>
      <c r="AP358" s="16" t="str">
        <f>IF(AD358="N/A", IF(W358="N/A", "N/A", L358+W358), IF(AJ358="N/A", "N/A", AD358+AJ358))</f>
        <v>N/A</v>
      </c>
      <c r="AQ358" s="16" t="str">
        <f>IF(AD358="N/A", IF(X358="N/A", "N/A", L358+X358), IF(AK358="N/A", "N/A", AD358+AK358))</f>
        <v>N/A</v>
      </c>
      <c r="AR358" s="15" t="s">
        <v>40</v>
      </c>
      <c r="AS358" s="15" t="s">
        <v>40</v>
      </c>
      <c r="AT358" s="15" t="s">
        <v>40</v>
      </c>
      <c r="AU358" s="15" t="s">
        <v>40</v>
      </c>
      <c r="AV358" s="15" t="s">
        <v>40</v>
      </c>
      <c r="AW358" s="15" t="s">
        <v>40</v>
      </c>
      <c r="AX358" s="15" t="s">
        <v>40</v>
      </c>
      <c r="AY358" s="15" t="s">
        <v>40</v>
      </c>
      <c r="AZ358" s="15" t="s">
        <v>40</v>
      </c>
      <c r="BA358" s="15" t="s">
        <v>40</v>
      </c>
      <c r="BB358" s="15" t="s">
        <v>40</v>
      </c>
      <c r="BC358" s="15" t="s">
        <v>40</v>
      </c>
      <c r="BD358" s="15" t="s">
        <v>40</v>
      </c>
      <c r="BE358" s="15" t="s">
        <v>40</v>
      </c>
      <c r="BF358" s="15" t="s">
        <v>40</v>
      </c>
      <c r="BG358" s="15" t="s">
        <v>40</v>
      </c>
      <c r="BH358" s="15" t="s">
        <v>40</v>
      </c>
      <c r="BI358" s="15"/>
      <c r="BJ358" s="16">
        <f>IF(AR358="R", $CA358, IF(OR(AR358="P", AR358="T", AR358="N"), 0, IF($C358="DM", $T358, IF(OR(AR358="Y", AR358="IR"),$AM358,IF(AR358="C", IF($BI358="Y", IF($AF358="N/A", $Q358, $AF358), IF($AG358="N/A", $T358,$AG358)))))))</f>
        <v>20</v>
      </c>
      <c r="BK358" s="16">
        <f>IF(AS358="R", $CA358, IF(OR(AS358="P", AS358="T", AS358="N"), 0, IF($C358="DM", $T358, IF(OR(AS358="Y", AS358="IR"),$AM358,IF(AS358="C", IF($BI358="Y", IF($AF358="N/A", $Q358, $AF358), IF($AG358="N/A", $T358,$AG358)))))))</f>
        <v>20</v>
      </c>
      <c r="BL358" s="16">
        <f>IF(AT358="R", $CA358, IF(OR(AT358="P", AT358="T", AT358="N"), 0, IF($C358="DM", $T358, IF(OR(AT358="Y", AT358="IR"),$AM358,IF(AT358="C", IF($BI358="Y", IF($AF358="N/A", $Q358, $AF358), IF($AG358="N/A", $T358,$AG358)))))))</f>
        <v>20</v>
      </c>
      <c r="BM358" s="16">
        <f>IF(AU358="R", $CA358, IF(OR(AU358="P", AU358="T", AU358="N"), 0, IF($C358="DM", $T358, IF(OR(AU358="Y", AU358="IR"),$AM358,IF(AU358="C", IF($BI358="Y", IF($AF358="N/A", $Q358, $AF358), IF($AG358="N/A", $T358,$AG358)))))))</f>
        <v>20</v>
      </c>
      <c r="BN358" s="16">
        <f>IF(AV358="R", $CA358, IF(OR(AV358="P", AV358="T", AV358="N"), 0, IF($C358="DM", $T358, IF(OR(AV358="Y", AV358="IR"),$AM358,IF(AV358="C", IF($BI358="Y", IF($AF358="N/A", $Q358, $AF358), IF($AG358="N/A", $T358,$AG358)))))))</f>
        <v>20</v>
      </c>
      <c r="BO358" s="16">
        <f>IF(AW358="R", $CA358, IF(OR(AW358="P", AW358="T", AW358="N"), 0, IF($C358="DM", $T358, IF(OR(AW358="Y", AW358="IR"),$AM358,IF(AW358="C", IF($BI358="Y", IF($AF358="N/A", $Q358, $AF358), IF($AG358="N/A", $T358,$AG358)))))))</f>
        <v>20</v>
      </c>
      <c r="BP358" s="16">
        <f>IF(AX358="R", $CA358, IF(OR(AX358="P", AX358="T", AX358="N"), 0, IF($C358="DM", $T358, IF(OR(AX358="Y", AX358="IR"),$AM358,IF(AX358="C", IF($BI358="Y", IF($AF358="N/A", $Q358, $AF358), IF($AG358="N/A", $T358,$AG358)))))))</f>
        <v>20</v>
      </c>
      <c r="BQ358" s="16">
        <f>IF(AY358="R", $CA358, IF(OR(AY358="P", AY358="T", AY358="N"), 0, IF($C358="DM", $T358, IF(OR(AY358="Y", AY358="IR"),$AM358,IF(AY358="C", IF($BI358="Y", IF($AF358="N/A", $Q358, $AF358), IF($AG358="N/A", $T358,$AG358)))))))</f>
        <v>20</v>
      </c>
      <c r="BR358" s="16">
        <f>IF(AZ358="R", $CA358, IF(OR(AZ358="P", AZ358="T", AZ358="N"), 0, IF($C358="DM", $T358, IF(OR(AZ358="Y", AZ358="IR"),$AM358,IF(AZ358="C", IF($BI358="Y", IF($AF358="N/A", $Q358, $AF358), IF($AG358="N/A", $T358,$AG358)))))))</f>
        <v>20</v>
      </c>
      <c r="BS358" s="16">
        <f>IF(BA358="R", $CA358, IF(OR(BA358="P", BA358="T", BA358="N"), 0, IF($C358="DM", $T358, IF(OR(BA358="Y", BA358="IR"),$AM358,IF(BA358="C", IF($BI358="Y", IF($AF358="N/A", $Q358, $AF358), IF($AG358="N/A", $T358,$AG358)))))))</f>
        <v>20</v>
      </c>
      <c r="BT358" s="16">
        <f>IF(BB358="R", $CA358, IF(OR(BB358="P", BB358="T", BB358="N"), 0, IF($C358="DM", $T358, IF(OR(BB358="Y", BB358="IR"),$AM358,IF(BB358="C", IF($BI358="Y", IF($BA358="C", IF($AF358="N/A", $Q358, $AF358), IF($AF358="N/A", $T358, $AM358)), IF($AG358="N/A", $T358,$AG358)))))))</f>
        <v>20</v>
      </c>
      <c r="BU358" s="16">
        <f>IF(BC358="R", $CA358, IF(OR(BC358="P", BC358="T", BC358="N"), 0, IF($C358="DM", $T358, IF(OR(BC358="Y", BC358="IR"),$AM358,IF(BC358="C", IF($BI358="Y", IF($BA358="C", IF($AF358="N/A", $Q358, $AF358), IF($AF358="N/A", $T358, $AM358)), IF($AG358="N/A", $T358,$AG358)))))))</f>
        <v>20</v>
      </c>
      <c r="BV358" s="16">
        <f>IF(BD358="R", $CA358, IF(OR(BD358="P", BD358="T", BD358="N"), 0, IF($C358="DM", $T358, IF(OR(BD358="Y", BD358="IR"),$AM358,IF(BD358="C", IF($BI358="Y", IF($BA358="C", IF($AF358="N/A", $Q358, $AF358), IF($AF358="N/A", $T358, $AM358)), IF($AG358="N/A", $T358,$AG358)))))))</f>
        <v>20</v>
      </c>
      <c r="BW358" s="16">
        <f>IF(BE358="R", $CA358, IF(OR(BE358="P", BE358="T", BE358="N"), 0, IF($C358="DM", $T358, IF(OR(BE358="Y", BE358="IR"),$AM358,IF(BE358="C", IF($BI358="Y", IF($BA358="C", IF($AF358="N/A", $Q358, $AF358), IF($AF358="N/A", $T358, $AM358)), IF($AG358="N/A", $T358,$AG358)))))))</f>
        <v>20</v>
      </c>
      <c r="BX358" s="16">
        <f>IF(BF358="R", $CA358, IF(OR(BF358="P", BF358="T", BF358="N"), 0, IF($C358="DM", $T358, IF(OR(BF358="Y", BF358="IR"),$AM358,IF(BF358="C", IF($BI358="Y", IF($BA358="C", IF($AF358="N/A", $Q358, $AF358), IF($AF358="N/A", $T358, $AM358)), IF($AG358="N/A", $T358,$AG358)))))))</f>
        <v>20</v>
      </c>
      <c r="BY358" s="16">
        <f>IF(BG358="R", $CA358, IF(OR(BG358="P", BG358="T", BG358="N"), 0, IF($C358="DM", $T358, IF(OR(BG358="Y", BG358="IR"),$AM358,IF(BG358="C", IF($BI358="Y", IF($BA358="C", IF($AF358="N/A", $Q358, $AF358), IF($AF358="N/A", $T358, $AM358)), IF($AG358="N/A", $T358,$AG358)))))))</f>
        <v>20</v>
      </c>
      <c r="BZ358" s="16">
        <f>IF(BH358="R", $CA358, IF(OR(BH358="P", BH358="T", BH358="N"), 0, IF($C358="DM", $T358, IF(OR(BH358="Y", BH358="IR"),$AM358,IF(BH358="C", IF($BI358="Y", IF($BA358="C", IF($AF358="N/A", $Q358, $AF358), IF($AF358="N/A", $T358, $AM358)), IF($AG358="N/A", $T358,$AG358)))))))</f>
        <v>20</v>
      </c>
      <c r="CA358" s="15" t="s">
        <v>75</v>
      </c>
      <c r="CB358" s="16">
        <f>BZ358</f>
        <v>20</v>
      </c>
      <c r="CC358" s="15">
        <f>IF(OR($BH358="T", $BH358="R"), 0, IF($BH358="C", IF($BI358="Y", IF($BA358="C", 0, IF(AF358="N/A", Q358-T358, AF358-AG358)), IF($AF358="N/A", U358, AH358)), AN358))</f>
        <v>12</v>
      </c>
      <c r="CD358" s="15">
        <f>IF(OR($BH358="T", $BH358="R"), 0, IF($BH358="C", IF($BI358="Y", 0, IF($AF358="N/A", V358, AI358)), AO358))</f>
        <v>12</v>
      </c>
      <c r="CE358" s="15" t="str">
        <f>IF(OR($BH358="T", $BH358="R"), 0, IF($BH358="C", IF($BI358="Y", 0, IF($AF358="N/A", W358, AJ358)), AP358))</f>
        <v>N/A</v>
      </c>
      <c r="CF358" s="15" t="str">
        <f>IF(OR($BH358="T", $BH358="R"), 0, IF($BH358="C", IF($BI358="Y", 0, IF($AF358="N/A", X358, AK358)), AQ358))</f>
        <v>N/A</v>
      </c>
      <c r="CG358" t="str">
        <f>IF(AC358="N/A", "S:"&amp;L358&amp;" G:"&amp;M358&amp;" GR:"&amp;Q358, IF(AC358=0, "S:"&amp;L358&amp;" G:"&amp;M358&amp;" GR:"&amp;Q358, "S:"&amp;L358&amp;"/"&amp;AD358&amp;" G:"&amp;AE358&amp;" GR:"&amp;AF358))</f>
        <v>S:12 G:8 GR:8</v>
      </c>
    </row>
    <row r="359" spans="1:85" x14ac:dyDescent="0.25">
      <c r="A359" s="14">
        <v>4785</v>
      </c>
      <c r="B359" s="15" t="s">
        <v>2617</v>
      </c>
      <c r="C359" s="15" t="s">
        <v>62</v>
      </c>
      <c r="D359" s="15" t="s">
        <v>58</v>
      </c>
      <c r="E359" s="15">
        <f>VLOOKUP(B359, 'Rookie Year'!$A$2:$B$55679,2,FALSE)</f>
        <v>2022</v>
      </c>
      <c r="F359" s="15">
        <v>2022</v>
      </c>
      <c r="G359" s="15" t="s">
        <v>40</v>
      </c>
      <c r="H359" s="15" t="s">
        <v>2216</v>
      </c>
      <c r="I359" s="16">
        <v>1</v>
      </c>
      <c r="J359" s="15">
        <v>3</v>
      </c>
      <c r="K359" s="17">
        <f>IF(AND(G359&lt;&gt;"N",R359="N/A"), IF(I359&lt;4, 0, 0.25),IF(I359=1, IF(J359=1,0.25, 0.25), IF(I359&lt;13, 0.25, IF(I359&lt;26, 0.4, IF(I359&lt;51, 0.6, 0.75)))))</f>
        <v>0</v>
      </c>
      <c r="L359" s="16">
        <f>I359-M359</f>
        <v>1</v>
      </c>
      <c r="M359" s="16">
        <f>ROUNDUP(I359*K359,0)</f>
        <v>0</v>
      </c>
      <c r="N359" s="16">
        <f>M359*J359</f>
        <v>0</v>
      </c>
      <c r="O359" s="16">
        <v>0</v>
      </c>
      <c r="P359" s="16">
        <v>0</v>
      </c>
      <c r="Q359" s="16">
        <f>N359-O359-P359</f>
        <v>0</v>
      </c>
      <c r="R359" s="15" t="s">
        <v>75</v>
      </c>
      <c r="S359" s="15">
        <f>IF(R359="N/A", J359-($B$1-F359), J359-($B$1-R359))</f>
        <v>1</v>
      </c>
      <c r="T359" s="16">
        <v>0</v>
      </c>
      <c r="U359" s="16" t="str">
        <f>IF($S359&lt;2, "N/A", $M359)</f>
        <v>N/A</v>
      </c>
      <c r="V359" s="16" t="str">
        <f>IF($S359&lt;3, "N/A", $M359)</f>
        <v>N/A</v>
      </c>
      <c r="W359" s="16" t="str">
        <f>IF($S359&lt;4, "N/A", $M359)</f>
        <v>N/A</v>
      </c>
      <c r="X359" s="16" t="str">
        <f>IF($S359&lt;5, "N/A", $M359)</f>
        <v>N/A</v>
      </c>
      <c r="Y359" s="15" t="str">
        <f>IF(SUM(T359:X359)&lt;&gt;Q359, "CHECK", "OK")</f>
        <v>OK</v>
      </c>
      <c r="Z359" s="15" t="str">
        <f>IF(F359=$B$1, "No", IF(S359=1, "Yes", "No"))</f>
        <v>Yes</v>
      </c>
      <c r="AA359" s="18">
        <f>IF(C359="DM", "N/A", IF(Z359="No","N/A",VLOOKUP(B359,'Extension List'!$A$3:$R$1972,18,FALSE)))</f>
        <v>2</v>
      </c>
      <c r="AB359" s="15">
        <f>IF(C359="DM", "N/A", IF(Z359="No","N/A",VLOOKUP(B359,'Extension List'!$A$3:$T$1972,20,FALSE)))</f>
        <v>1</v>
      </c>
      <c r="AC359" s="15">
        <v>1</v>
      </c>
      <c r="AD359" s="16">
        <f>IF(AE359="N/A", "N/A", AA359-AE359)</f>
        <v>1</v>
      </c>
      <c r="AE359" s="16">
        <f>IF(AA359="N/A", "N/A", IF(AC359&gt;0, IF(AA359&lt;13, ROUNDUP(0.25*AA359,0), IF(AA359&lt;26, ROUNDUP(0.4*AA359,0), IF(AA359&lt;51, ROUNDUP(0.6*AA359,0), ROUNDUP(0.75*AA359,0)))), "N/A"))</f>
        <v>1</v>
      </c>
      <c r="AF359" s="16">
        <f>IF(AD359="N/A","N/A", (AE359*AC359)+Q359)</f>
        <v>1</v>
      </c>
      <c r="AG359" s="16">
        <v>0</v>
      </c>
      <c r="AH359" s="16">
        <v>1</v>
      </c>
      <c r="AI359" s="16" t="str">
        <f>IF($AF359="N/A","N/A",IF(AC359&gt;1,"TBC","N/A"))</f>
        <v>N/A</v>
      </c>
      <c r="AJ359" s="16" t="str">
        <f>IF($AF359="N/A","N/A",IF(AC359&gt;2,"TBC","N/A"))</f>
        <v>N/A</v>
      </c>
      <c r="AK359" s="16" t="str">
        <f>IF($AF359="N/A","N/A",IF(AC359&gt;3,"TBC","N/A"))</f>
        <v>N/A</v>
      </c>
      <c r="AL359" s="16" t="str">
        <f>IF(AC359="N/A","N/A",IF(AC359&gt;0,IF(SUM(AG359:AK359)&lt;&gt;AF359,"CHECK","OK"),"N/A"))</f>
        <v>OK</v>
      </c>
      <c r="AM359" s="16">
        <f>IF(AD359="N/A", L359+T359, L359+AG359)</f>
        <v>1</v>
      </c>
      <c r="AN359" s="16">
        <f>IF(AD359="N/A", IF(U359="N/A", "N/A", L359+U359), AD359+AH359)</f>
        <v>2</v>
      </c>
      <c r="AO359" s="16" t="str">
        <f>IF(AD359="N/A", IF(V359="N/A", "N/A", L359+V359), IF(AI359="N/A", "N/A", AD359+AI359))</f>
        <v>N/A</v>
      </c>
      <c r="AP359" s="16" t="str">
        <f>IF(AD359="N/A", IF(W359="N/A", "N/A", L359+W359), IF(AJ359="N/A", "N/A", AD359+AJ359))</f>
        <v>N/A</v>
      </c>
      <c r="AQ359" s="16" t="str">
        <f>IF(AD359="N/A", IF(X359="N/A", "N/A", L359+X359), IF(AK359="N/A", "N/A", AD359+AK359))</f>
        <v>N/A</v>
      </c>
      <c r="AR359" s="15" t="s">
        <v>40</v>
      </c>
      <c r="AS359" s="15" t="s">
        <v>40</v>
      </c>
      <c r="AT359" s="15" t="s">
        <v>40</v>
      </c>
      <c r="AU359" s="15" t="s">
        <v>40</v>
      </c>
      <c r="AV359" s="15" t="s">
        <v>40</v>
      </c>
      <c r="AW359" s="15" t="s">
        <v>40</v>
      </c>
      <c r="AX359" s="15" t="s">
        <v>40</v>
      </c>
      <c r="AY359" s="15" t="s">
        <v>40</v>
      </c>
      <c r="AZ359" s="15" t="s">
        <v>40</v>
      </c>
      <c r="BA359" s="15" t="s">
        <v>40</v>
      </c>
      <c r="BB359" s="15" t="s">
        <v>40</v>
      </c>
      <c r="BC359" s="15" t="s">
        <v>40</v>
      </c>
      <c r="BD359" s="15" t="s">
        <v>40</v>
      </c>
      <c r="BE359" s="15" t="s">
        <v>40</v>
      </c>
      <c r="BF359" s="15" t="s">
        <v>40</v>
      </c>
      <c r="BG359" s="15" t="s">
        <v>40</v>
      </c>
      <c r="BH359" s="15" t="s">
        <v>40</v>
      </c>
      <c r="BI359" s="15"/>
      <c r="BJ359" s="16">
        <f>IF(AR359="R", $CA359, IF(OR(AR359="P", AR359="T", AR359="N"), 0, IF($C359="DM", $T359, IF(OR(AR359="Y", AR359="IR"),$AM359,IF(AR359="C", IF($BI359="Y", IF($AF359="N/A", $Q359, $AF359), IF($AG359="N/A", $T359,$AG359)))))))</f>
        <v>1</v>
      </c>
      <c r="BK359" s="16">
        <f>IF(AS359="R", $CA359, IF(OR(AS359="P", AS359="T", AS359="N"), 0, IF($C359="DM", $T359, IF(OR(AS359="Y", AS359="IR"),$AM359,IF(AS359="C", IF($BI359="Y", IF($AF359="N/A", $Q359, $AF359), IF($AG359="N/A", $T359,$AG359)))))))</f>
        <v>1</v>
      </c>
      <c r="BL359" s="16">
        <f>IF(AT359="R", $CA359, IF(OR(AT359="P", AT359="T", AT359="N"), 0, IF($C359="DM", $T359, IF(OR(AT359="Y", AT359="IR"),$AM359,IF(AT359="C", IF($BI359="Y", IF($AF359="N/A", $Q359, $AF359), IF($AG359="N/A", $T359,$AG359)))))))</f>
        <v>1</v>
      </c>
      <c r="BM359" s="16">
        <f>IF(AU359="R", $CA359, IF(OR(AU359="P", AU359="T", AU359="N"), 0, IF($C359="DM", $T359, IF(OR(AU359="Y", AU359="IR"),$AM359,IF(AU359="C", IF($BI359="Y", IF($AF359="N/A", $Q359, $AF359), IF($AG359="N/A", $T359,$AG359)))))))</f>
        <v>1</v>
      </c>
      <c r="BN359" s="16">
        <f>IF(AV359="R", $CA359, IF(OR(AV359="P", AV359="T", AV359="N"), 0, IF($C359="DM", $T359, IF(OR(AV359="Y", AV359="IR"),$AM359,IF(AV359="C", IF($BI359="Y", IF($AF359="N/A", $Q359, $AF359), IF($AG359="N/A", $T359,$AG359)))))))</f>
        <v>1</v>
      </c>
      <c r="BO359" s="16">
        <f>IF(AW359="R", $CA359, IF(OR(AW359="P", AW359="T", AW359="N"), 0, IF($C359="DM", $T359, IF(OR(AW359="Y", AW359="IR"),$AM359,IF(AW359="C", IF($BI359="Y", IF($AF359="N/A", $Q359, $AF359), IF($AG359="N/A", $T359,$AG359)))))))</f>
        <v>1</v>
      </c>
      <c r="BP359" s="16">
        <f>IF(AX359="R", $CA359, IF(OR(AX359="P", AX359="T", AX359="N"), 0, IF($C359="DM", $T359, IF(OR(AX359="Y", AX359="IR"),$AM359,IF(AX359="C", IF($BI359="Y", IF($AF359="N/A", $Q359, $AF359), IF($AG359="N/A", $T359,$AG359)))))))</f>
        <v>1</v>
      </c>
      <c r="BQ359" s="16">
        <f>IF(AY359="R", $CA359, IF(OR(AY359="P", AY359="T", AY359="N"), 0, IF($C359="DM", $T359, IF(OR(AY359="Y", AY359="IR"),$AM359,IF(AY359="C", IF($BI359="Y", IF($AF359="N/A", $Q359, $AF359), IF($AG359="N/A", $T359,$AG359)))))))</f>
        <v>1</v>
      </c>
      <c r="BR359" s="16">
        <f>IF(AZ359="R", $CA359, IF(OR(AZ359="P", AZ359="T", AZ359="N"), 0, IF($C359="DM", $T359, IF(OR(AZ359="Y", AZ359="IR"),$AM359,IF(AZ359="C", IF($BI359="Y", IF($AF359="N/A", $Q359, $AF359), IF($AG359="N/A", $T359,$AG359)))))))</f>
        <v>1</v>
      </c>
      <c r="BS359" s="16">
        <f>IF(BA359="R", $CA359, IF(OR(BA359="P", BA359="T", BA359="N"), 0, IF($C359="DM", $T359, IF(OR(BA359="Y", BA359="IR"),$AM359,IF(BA359="C", IF($BI359="Y", IF($AF359="N/A", $Q359, $AF359), IF($AG359="N/A", $T359,$AG359)))))))</f>
        <v>1</v>
      </c>
      <c r="BT359" s="16">
        <f>IF(BB359="R", $CA359, IF(OR(BB359="P", BB359="T", BB359="N"), 0, IF($C359="DM", $T359, IF(OR(BB359="Y", BB359="IR"),$AM359,IF(BB359="C", IF($BI359="Y", IF($BA359="C", IF($AF359="N/A", $Q359, $AF359), IF($AF359="N/A", $T359, $AM359)), IF($AG359="N/A", $T359,$AG359)))))))</f>
        <v>1</v>
      </c>
      <c r="BU359" s="16">
        <f>IF(BC359="R", $CA359, IF(OR(BC359="P", BC359="T", BC359="N"), 0, IF($C359="DM", $T359, IF(OR(BC359="Y", BC359="IR"),$AM359,IF(BC359="C", IF($BI359="Y", IF($BA359="C", IF($AF359="N/A", $Q359, $AF359), IF($AF359="N/A", $T359, $AM359)), IF($AG359="N/A", $T359,$AG359)))))))</f>
        <v>1</v>
      </c>
      <c r="BV359" s="16">
        <f>IF(BD359="R", $CA359, IF(OR(BD359="P", BD359="T", BD359="N"), 0, IF($C359="DM", $T359, IF(OR(BD359="Y", BD359="IR"),$AM359,IF(BD359="C", IF($BI359="Y", IF($BA359="C", IF($AF359="N/A", $Q359, $AF359), IF($AF359="N/A", $T359, $AM359)), IF($AG359="N/A", $T359,$AG359)))))))</f>
        <v>1</v>
      </c>
      <c r="BW359" s="16">
        <f>IF(BE359="R", $CA359, IF(OR(BE359="P", BE359="T", BE359="N"), 0, IF($C359="DM", $T359, IF(OR(BE359="Y", BE359="IR"),$AM359,IF(BE359="C", IF($BI359="Y", IF($BA359="C", IF($AF359="N/A", $Q359, $AF359), IF($AF359="N/A", $T359, $AM359)), IF($AG359="N/A", $T359,$AG359)))))))</f>
        <v>1</v>
      </c>
      <c r="BX359" s="16">
        <f>IF(BF359="R", $CA359, IF(OR(BF359="P", BF359="T", BF359="N"), 0, IF($C359="DM", $T359, IF(OR(BF359="Y", BF359="IR"),$AM359,IF(BF359="C", IF($BI359="Y", IF($BA359="C", IF($AF359="N/A", $Q359, $AF359), IF($AF359="N/A", $T359, $AM359)), IF($AG359="N/A", $T359,$AG359)))))))</f>
        <v>1</v>
      </c>
      <c r="BY359" s="16">
        <f>IF(BG359="R", $CA359, IF(OR(BG359="P", BG359="T", BG359="N"), 0, IF($C359="DM", $T359, IF(OR(BG359="Y", BG359="IR"),$AM359,IF(BG359="C", IF($BI359="Y", IF($BA359="C", IF($AF359="N/A", $Q359, $AF359), IF($AF359="N/A", $T359, $AM359)), IF($AG359="N/A", $T359,$AG359)))))))</f>
        <v>1</v>
      </c>
      <c r="BZ359" s="16">
        <f>IF(BH359="R", $CA359, IF(OR(BH359="P", BH359="T", BH359="N"), 0, IF($C359="DM", $T359, IF(OR(BH359="Y", BH359="IR"),$AM359,IF(BH359="C", IF($BI359="Y", IF($BA359="C", IF($AF359="N/A", $Q359, $AF359), IF($AF359="N/A", $T359, $AM359)), IF($AG359="N/A", $T359,$AG359)))))))</f>
        <v>1</v>
      </c>
      <c r="CA359" s="15" t="s">
        <v>75</v>
      </c>
      <c r="CB359" s="16">
        <f>BZ359</f>
        <v>1</v>
      </c>
      <c r="CC359" s="15">
        <f>IF(OR($BH359="T", $BH359="R"), 0, IF($BH359="C", IF($BI359="Y", IF($BA359="C", 0, IF(AF359="N/A", Q359-T359, AF359-AG359)), IF($AF359="N/A", U359, AH359)), AN359))</f>
        <v>2</v>
      </c>
      <c r="CD359" s="15" t="str">
        <f>IF(OR($BH359="T", $BH359="R"), 0, IF($BH359="C", IF($BI359="Y", 0, IF($AF359="N/A", V359, AI359)), AO359))</f>
        <v>N/A</v>
      </c>
      <c r="CE359" s="15" t="str">
        <f>IF(OR($BH359="T", $BH359="R"), 0, IF($BH359="C", IF($BI359="Y", 0, IF($AF359="N/A", W359, AJ359)), AP359))</f>
        <v>N/A</v>
      </c>
      <c r="CF359" s="15" t="str">
        <f>IF(OR($BH359="T", $BH359="R"), 0, IF($BH359="C", IF($BI359="Y", 0, IF($AF359="N/A", X359, AK359)), AQ359))</f>
        <v>N/A</v>
      </c>
      <c r="CG359" t="str">
        <f>IF(AC359="N/A", "S:"&amp;L359&amp;" G:"&amp;M359&amp;" GR:"&amp;Q359, IF(AC359=0, "S:"&amp;L359&amp;" G:"&amp;M359&amp;" GR:"&amp;Q359, "S:"&amp;L359&amp;"/"&amp;AD359&amp;" G:"&amp;AE359&amp;" GR:"&amp;AF359))</f>
        <v>S:1/1 G:1 GR:1</v>
      </c>
    </row>
    <row r="360" spans="1:85" x14ac:dyDescent="0.25">
      <c r="A360" s="14">
        <v>5196</v>
      </c>
      <c r="B360" s="15" t="s">
        <v>2791</v>
      </c>
      <c r="C360" s="15" t="s">
        <v>62</v>
      </c>
      <c r="D360" s="15" t="s">
        <v>58</v>
      </c>
      <c r="E360" s="15">
        <f>VLOOKUP(B360, 'Rookie Year'!$A$2:$B$55679,2,FALSE)</f>
        <v>2023</v>
      </c>
      <c r="F360" s="15">
        <v>2023</v>
      </c>
      <c r="G360" s="15" t="s">
        <v>40</v>
      </c>
      <c r="H360" s="15" t="s">
        <v>2192</v>
      </c>
      <c r="I360" s="16">
        <v>2</v>
      </c>
      <c r="J360" s="15">
        <v>3</v>
      </c>
      <c r="K360" s="17">
        <f>IF(AND(G360&lt;&gt;"N",R360="N/A"), IF(I360&lt;4, 0, 0.25),IF(I360=1, IF(J360=1,0.25, 0.25), IF(I360&lt;13, 0.25, IF(I360&lt;26, 0.4, IF(I360&lt;51, 0.6, 0.75)))))</f>
        <v>0</v>
      </c>
      <c r="L360" s="16">
        <f>I360-M360</f>
        <v>2</v>
      </c>
      <c r="M360" s="16">
        <f>ROUNDUP(I360*K360,0)</f>
        <v>0</v>
      </c>
      <c r="N360" s="16">
        <f>M360*J360</f>
        <v>0</v>
      </c>
      <c r="O360" s="16">
        <v>0</v>
      </c>
      <c r="P360" s="16">
        <v>0</v>
      </c>
      <c r="Q360" s="16">
        <f>N360-O360-P360</f>
        <v>0</v>
      </c>
      <c r="R360" s="15" t="s">
        <v>75</v>
      </c>
      <c r="S360" s="15">
        <f>IF(R360="N/A", J360-($B$1-F360), J360-($B$1-R360))</f>
        <v>2</v>
      </c>
      <c r="T360" s="16">
        <v>0</v>
      </c>
      <c r="U360" s="16">
        <v>0</v>
      </c>
      <c r="V360" s="16" t="str">
        <f>IF($S360&lt;3, "N/A", $M360)</f>
        <v>N/A</v>
      </c>
      <c r="W360" s="16" t="str">
        <f>IF($S360&lt;4, "N/A", $M360)</f>
        <v>N/A</v>
      </c>
      <c r="X360" s="16" t="str">
        <f>IF($S360&lt;5, "N/A", $M360)</f>
        <v>N/A</v>
      </c>
      <c r="Y360" s="15" t="str">
        <f>IF(SUM(T360:X360)&lt;&gt;Q360, "CHECK", "OK")</f>
        <v>OK</v>
      </c>
      <c r="Z360" s="15" t="str">
        <f>IF(F360=$B$1, "No", IF(S360=1, "Yes", "No"))</f>
        <v>No</v>
      </c>
      <c r="AA360" s="18" t="str">
        <f>IF(C360="DM", "N/A", IF(Z360="No","N/A",VLOOKUP(B360,'Extension List'!$A$3:$R$1972,18,FALSE)))</f>
        <v>N/A</v>
      </c>
      <c r="AB360" s="15" t="str">
        <f>IF(C360="DM", "N/A", IF(Z360="No","N/A",VLOOKUP(B360,'Extension List'!$A$3:$T$1972,20,FALSE)))</f>
        <v>N/A</v>
      </c>
      <c r="AC360" s="15" t="str">
        <f>IF(AA360="N/A", "N/A", 0)</f>
        <v>N/A</v>
      </c>
      <c r="AD360" s="16" t="str">
        <f>IF(AE360="N/A", "N/A", AA360-AE360)</f>
        <v>N/A</v>
      </c>
      <c r="AE360" s="16" t="str">
        <f>IF(AA360="N/A", "N/A", IF(AC360&gt;0, IF(AA360&lt;13, ROUNDUP(0.25*AA360,0), IF(AA360&lt;26, ROUNDUP(0.4*AA360,0), IF(AA360&lt;51, ROUNDUP(0.6*AA360,0), ROUNDUP(0.75*AA360,0)))), "N/A"))</f>
        <v>N/A</v>
      </c>
      <c r="AF360" s="16" t="str">
        <f>IF(AD360="N/A","N/A", (AE360*AC360)+Q360)</f>
        <v>N/A</v>
      </c>
      <c r="AG360" s="16" t="str">
        <f>IF($AF360="N/A", "N/A", "TBC")</f>
        <v>N/A</v>
      </c>
      <c r="AH360" s="16" t="str">
        <f>IF($AF360="N/A", "N/A", "TBC")</f>
        <v>N/A</v>
      </c>
      <c r="AI360" s="16" t="str">
        <f>IF($AF360="N/A","N/A",IF(AC360&gt;1,"TBC","N/A"))</f>
        <v>N/A</v>
      </c>
      <c r="AJ360" s="16" t="str">
        <f>IF($AF360="N/A","N/A",IF(AC360&gt;2,"TBC","N/A"))</f>
        <v>N/A</v>
      </c>
      <c r="AK360" s="16" t="str">
        <f>IF($AF360="N/A","N/A",IF(AC360&gt;3,"TBC","N/A"))</f>
        <v>N/A</v>
      </c>
      <c r="AL360" s="16" t="str">
        <f>IF(AC360="N/A","N/A",IF(AC360&gt;0,IF(SUM(AG360:AK360)&lt;&gt;AF360,"CHECK","OK"),"N/A"))</f>
        <v>N/A</v>
      </c>
      <c r="AM360" s="16">
        <f>IF(AD360="N/A", L360+T360, L360+AG360)</f>
        <v>2</v>
      </c>
      <c r="AN360" s="16">
        <f>IF(AD360="N/A", IF(U360="N/A", "N/A", L360+U360), AD360+AH360)</f>
        <v>2</v>
      </c>
      <c r="AO360" s="16" t="str">
        <f>IF(AD360="N/A", IF(V360="N/A", "N/A", L360+V360), IF(AI360="N/A", "N/A", AD360+AI360))</f>
        <v>N/A</v>
      </c>
      <c r="AP360" s="16" t="str">
        <f>IF(AD360="N/A", IF(W360="N/A", "N/A", L360+W360), IF(AJ360="N/A", "N/A", AD360+AJ360))</f>
        <v>N/A</v>
      </c>
      <c r="AQ360" s="16" t="str">
        <f>IF(AD360="N/A", IF(X360="N/A", "N/A", L360+X360), IF(AK360="N/A", "N/A", AD360+AK360))</f>
        <v>N/A</v>
      </c>
      <c r="AR360" s="15" t="s">
        <v>66</v>
      </c>
      <c r="AS360" s="15" t="s">
        <v>66</v>
      </c>
      <c r="AT360" s="15" t="s">
        <v>66</v>
      </c>
      <c r="AU360" s="15" t="s">
        <v>66</v>
      </c>
      <c r="AV360" s="15" t="s">
        <v>66</v>
      </c>
      <c r="AW360" s="15" t="s">
        <v>66</v>
      </c>
      <c r="AX360" s="15" t="s">
        <v>66</v>
      </c>
      <c r="AY360" s="15" t="s">
        <v>66</v>
      </c>
      <c r="AZ360" s="15" t="s">
        <v>66</v>
      </c>
      <c r="BA360" s="15" t="s">
        <v>66</v>
      </c>
      <c r="BB360" s="15" t="s">
        <v>66</v>
      </c>
      <c r="BC360" s="15" t="s">
        <v>66</v>
      </c>
      <c r="BD360" s="15" t="s">
        <v>66</v>
      </c>
      <c r="BE360" s="15" t="s">
        <v>66</v>
      </c>
      <c r="BF360" s="15" t="s">
        <v>66</v>
      </c>
      <c r="BG360" s="15" t="s">
        <v>66</v>
      </c>
      <c r="BH360" s="15" t="s">
        <v>66</v>
      </c>
      <c r="BI360" s="15"/>
      <c r="BJ360" s="16">
        <f>IF(AR360="R", $CA360, IF(OR(AR360="P", AR360="T", AR360="N"), 0, IF($C360="DM", $T360, IF(OR(AR360="Y", AR360="IR"),$AM360,IF(AR360="C", IF($BI360="Y", IF($AF360="N/A", $Q360, $AF360), IF($AG360="N/A", $T360,$AG360)))))))</f>
        <v>0</v>
      </c>
      <c r="BK360" s="16">
        <f>IF(AS360="R", $CA360, IF(OR(AS360="P", AS360="T", AS360="N"), 0, IF($C360="DM", $T360, IF(OR(AS360="Y", AS360="IR"),$AM360,IF(AS360="C", IF($BI360="Y", IF($AF360="N/A", $Q360, $AF360), IF($AG360="N/A", $T360,$AG360)))))))</f>
        <v>0</v>
      </c>
      <c r="BL360" s="16">
        <f>IF(AT360="R", $CA360, IF(OR(AT360="P", AT360="T", AT360="N"), 0, IF($C360="DM", $T360, IF(OR(AT360="Y", AT360="IR"),$AM360,IF(AT360="C", IF($BI360="Y", IF($AF360="N/A", $Q360, $AF360), IF($AG360="N/A", $T360,$AG360)))))))</f>
        <v>0</v>
      </c>
      <c r="BM360" s="16">
        <f>IF(AU360="R", $CA360, IF(OR(AU360="P", AU360="T", AU360="N"), 0, IF($C360="DM", $T360, IF(OR(AU360="Y", AU360="IR"),$AM360,IF(AU360="C", IF($BI360="Y", IF($AF360="N/A", $Q360, $AF360), IF($AG360="N/A", $T360,$AG360)))))))</f>
        <v>0</v>
      </c>
      <c r="BN360" s="16">
        <f>IF(AV360="R", $CA360, IF(OR(AV360="P", AV360="T", AV360="N"), 0, IF($C360="DM", $T360, IF(OR(AV360="Y", AV360="IR"),$AM360,IF(AV360="C", IF($BI360="Y", IF($AF360="N/A", $Q360, $AF360), IF($AG360="N/A", $T360,$AG360)))))))</f>
        <v>0</v>
      </c>
      <c r="BO360" s="16">
        <f>IF(AW360="R", $CA360, IF(OR(AW360="P", AW360="T", AW360="N"), 0, IF($C360="DM", $T360, IF(OR(AW360="Y", AW360="IR"),$AM360,IF(AW360="C", IF($BI360="Y", IF($AF360="N/A", $Q360, $AF360), IF($AG360="N/A", $T360,$AG360)))))))</f>
        <v>0</v>
      </c>
      <c r="BP360" s="16">
        <f>IF(AX360="R", $CA360, IF(OR(AX360="P", AX360="T", AX360="N"), 0, IF($C360="DM", $T360, IF(OR(AX360="Y", AX360="IR"),$AM360,IF(AX360="C", IF($BI360="Y", IF($AF360="N/A", $Q360, $AF360), IF($AG360="N/A", $T360,$AG360)))))))</f>
        <v>0</v>
      </c>
      <c r="BQ360" s="16">
        <f>IF(AY360="R", $CA360, IF(OR(AY360="P", AY360="T", AY360="N"), 0, IF($C360="DM", $T360, IF(OR(AY360="Y", AY360="IR"),$AM360,IF(AY360="C", IF($BI360="Y", IF($AF360="N/A", $Q360, $AF360), IF($AG360="N/A", $T360,$AG360)))))))</f>
        <v>0</v>
      </c>
      <c r="BR360" s="16">
        <f>IF(AZ360="R", $CA360, IF(OR(AZ360="P", AZ360="T", AZ360="N"), 0, IF($C360="DM", $T360, IF(OR(AZ360="Y", AZ360="IR"),$AM360,IF(AZ360="C", IF($BI360="Y", IF($AF360="N/A", $Q360, $AF360), IF($AG360="N/A", $T360,$AG360)))))))</f>
        <v>0</v>
      </c>
      <c r="BS360" s="16">
        <f>IF(BA360="R", $CA360, IF(OR(BA360="P", BA360="T", BA360="N"), 0, IF($C360="DM", $T360, IF(OR(BA360="Y", BA360="IR"),$AM360,IF(BA360="C", IF($BI360="Y", IF($AF360="N/A", $Q360, $AF360), IF($AG360="N/A", $T360,$AG360)))))))</f>
        <v>0</v>
      </c>
      <c r="BT360" s="16">
        <f>IF(BB360="R", $CA360, IF(OR(BB360="P", BB360="T", BB360="N"), 0, IF($C360="DM", $T360, IF(OR(BB360="Y", BB360="IR"),$AM360,IF(BB360="C", IF($BI360="Y", IF($BA360="C", IF($AF360="N/A", $Q360, $AF360), IF($AF360="N/A", $T360, $AM360)), IF($AG360="N/A", $T360,$AG360)))))))</f>
        <v>0</v>
      </c>
      <c r="BU360" s="16">
        <f>IF(BC360="R", $CA360, IF(OR(BC360="P", BC360="T", BC360="N"), 0, IF($C360="DM", $T360, IF(OR(BC360="Y", BC360="IR"),$AM360,IF(BC360="C", IF($BI360="Y", IF($BA360="C", IF($AF360="N/A", $Q360, $AF360), IF($AF360="N/A", $T360, $AM360)), IF($AG360="N/A", $T360,$AG360)))))))</f>
        <v>0</v>
      </c>
      <c r="BV360" s="16">
        <f>IF(BD360="R", $CA360, IF(OR(BD360="P", BD360="T", BD360="N"), 0, IF($C360="DM", $T360, IF(OR(BD360="Y", BD360="IR"),$AM360,IF(BD360="C", IF($BI360="Y", IF($BA360="C", IF($AF360="N/A", $Q360, $AF360), IF($AF360="N/A", $T360, $AM360)), IF($AG360="N/A", $T360,$AG360)))))))</f>
        <v>0</v>
      </c>
      <c r="BW360" s="16">
        <f>IF(BE360="R", $CA360, IF(OR(BE360="P", BE360="T", BE360="N"), 0, IF($C360="DM", $T360, IF(OR(BE360="Y", BE360="IR"),$AM360,IF(BE360="C", IF($BI360="Y", IF($BA360="C", IF($AF360="N/A", $Q360, $AF360), IF($AF360="N/A", $T360, $AM360)), IF($AG360="N/A", $T360,$AG360)))))))</f>
        <v>0</v>
      </c>
      <c r="BX360" s="16">
        <f>IF(BF360="R", $CA360, IF(OR(BF360="P", BF360="T", BF360="N"), 0, IF($C360="DM", $T360, IF(OR(BF360="Y", BF360="IR"),$AM360,IF(BF360="C", IF($BI360="Y", IF($BA360="C", IF($AF360="N/A", $Q360, $AF360), IF($AF360="N/A", $T360, $AM360)), IF($AG360="N/A", $T360,$AG360)))))))</f>
        <v>0</v>
      </c>
      <c r="BY360" s="16">
        <f>IF(BG360="R", $CA360, IF(OR(BG360="P", BG360="T", BG360="N"), 0, IF($C360="DM", $T360, IF(OR(BG360="Y", BG360="IR"),$AM360,IF(BG360="C", IF($BI360="Y", IF($BA360="C", IF($AF360="N/A", $Q360, $AF360), IF($AF360="N/A", $T360, $AM360)), IF($AG360="N/A", $T360,$AG360)))))))</f>
        <v>0</v>
      </c>
      <c r="BZ360" s="16">
        <f>IF(BH360="R", $CA360, IF(OR(BH360="P", BH360="T", BH360="N"), 0, IF($C360="DM", $T360, IF(OR(BH360="Y", BH360="IR"),$AM360,IF(BH360="C", IF($BI360="Y", IF($BA360="C", IF($AF360="N/A", $Q360, $AF360), IF($AF360="N/A", $T360, $AM360)), IF($AG360="N/A", $T360,$AG360)))))))</f>
        <v>0</v>
      </c>
      <c r="CA360" s="15" t="s">
        <v>75</v>
      </c>
      <c r="CB360" s="16">
        <f>BZ360</f>
        <v>0</v>
      </c>
      <c r="CC360" s="15">
        <f>IF(OR($BH360="T", $BH360="R"), 0, IF($BH360="C", IF($BI360="Y", IF($BA360="C", 0, IF(AF360="N/A", Q360-T360, AF360-AG360)), IF($AF360="N/A", U360, AH360)), AN360))</f>
        <v>2</v>
      </c>
      <c r="CD360" s="15" t="str">
        <f>IF(OR($BH360="T", $BH360="R"), 0, IF($BH360="C", IF($BI360="Y", 0, IF($AF360="N/A", V360, AI360)), AO360))</f>
        <v>N/A</v>
      </c>
      <c r="CE360" s="15" t="str">
        <f>IF(OR($BH360="T", $BH360="R"), 0, IF($BH360="C", IF($BI360="Y", 0, IF($AF360="N/A", W360, AJ360)), AP360))</f>
        <v>N/A</v>
      </c>
      <c r="CF360" s="15" t="str">
        <f>IF(OR($BH360="T", $BH360="R"), 0, IF($BH360="C", IF($BI360="Y", 0, IF($AF360="N/A", X360, AK360)), AQ360))</f>
        <v>N/A</v>
      </c>
      <c r="CG360" t="str">
        <f>IF(AC360="N/A", "S:"&amp;L360&amp;" G:"&amp;M360&amp;" GR:"&amp;Q360, IF(AC360=0, "S:"&amp;L360&amp;" G:"&amp;M360&amp;" GR:"&amp;Q360, "S:"&amp;L360&amp;"/"&amp;AD360&amp;" G:"&amp;AE360&amp;" GR:"&amp;AF360))</f>
        <v>S:2 G:0 GR:0</v>
      </c>
    </row>
    <row r="361" spans="1:85" x14ac:dyDescent="0.25">
      <c r="A361" s="14">
        <v>4174</v>
      </c>
      <c r="B361" s="15" t="s">
        <v>2369</v>
      </c>
      <c r="C361" s="15" t="s">
        <v>62</v>
      </c>
      <c r="D361" s="15" t="s">
        <v>58</v>
      </c>
      <c r="E361" s="15">
        <f>VLOOKUP(B361, 'Rookie Year'!$A$2:$B$55679,2,FALSE)</f>
        <v>2021</v>
      </c>
      <c r="F361" s="15">
        <v>2021</v>
      </c>
      <c r="G361" s="15" t="s">
        <v>40</v>
      </c>
      <c r="H361" s="15" t="s">
        <v>2179</v>
      </c>
      <c r="I361" s="16">
        <v>4</v>
      </c>
      <c r="J361" s="15">
        <v>4</v>
      </c>
      <c r="K361" s="17">
        <f>IF(AND(G361&lt;&gt;"N",R361="N/A"), IF(I361&lt;4, 0, 0.25),IF(I361=1, IF(J361=1,0.25, 0.25), IF(I361&lt;13, 0.25, IF(I361&lt;26, 0.4, IF(I361&lt;51, 0.6, 0.75)))))</f>
        <v>0.25</v>
      </c>
      <c r="L361" s="16">
        <f>I361-M361</f>
        <v>3</v>
      </c>
      <c r="M361" s="16">
        <f>ROUNDUP(I361*K361,0)</f>
        <v>1</v>
      </c>
      <c r="N361" s="16">
        <f>M361*J361</f>
        <v>4</v>
      </c>
      <c r="O361" s="16">
        <v>4</v>
      </c>
      <c r="P361" s="16">
        <v>0</v>
      </c>
      <c r="Q361" s="16">
        <f>N361-O361-P361</f>
        <v>0</v>
      </c>
      <c r="R361" s="15" t="s">
        <v>75</v>
      </c>
      <c r="S361" s="15">
        <f>IF(R361="N/A", J361-($B$1-F361), J361-($B$1-R361))</f>
        <v>1</v>
      </c>
      <c r="T361" s="16">
        <v>0</v>
      </c>
      <c r="U361" s="16" t="str">
        <f>IF($S361&lt;2, "N/A", $M361)</f>
        <v>N/A</v>
      </c>
      <c r="V361" s="16" t="str">
        <f>IF($S361&lt;3, "N/A", $M361)</f>
        <v>N/A</v>
      </c>
      <c r="W361" s="16" t="str">
        <f>IF($S361&lt;4, "N/A", $M361)</f>
        <v>N/A</v>
      </c>
      <c r="X361" s="16" t="str">
        <f>IF($S361&lt;5, "N/A", $M361)</f>
        <v>N/A</v>
      </c>
      <c r="Y361" s="15" t="str">
        <f>IF(SUM(T361:X361)&lt;&gt;Q361, "CHECK", "OK")</f>
        <v>OK</v>
      </c>
      <c r="Z361" s="15" t="str">
        <f>IF(F361=$B$1, "No", IF(S361=1, "Yes", "No"))</f>
        <v>Yes</v>
      </c>
      <c r="AA361" s="18">
        <f>IF(C361="DM", "N/A", IF(Z361="No","N/A",VLOOKUP(B361,'Extension List'!$A$3:$R$1972,18,FALSE)))</f>
        <v>16</v>
      </c>
      <c r="AB361" s="15">
        <f>IF(C361="DM", "N/A", IF(Z361="No","N/A",VLOOKUP(B361,'Extension List'!$A$3:$T$1972,20,FALSE)))</f>
        <v>4</v>
      </c>
      <c r="AC361" s="15">
        <f>IF(AA361="N/A", "N/A", 0)</f>
        <v>0</v>
      </c>
      <c r="AD361" s="16" t="str">
        <f>IF(AE361="N/A", "N/A", AA361-AE361)</f>
        <v>N/A</v>
      </c>
      <c r="AE361" s="16" t="str">
        <f>IF(AA361="N/A", "N/A", IF(AC361&gt;0, IF(AA361&lt;13, ROUNDUP(0.25*AA361,0), IF(AA361&lt;26, ROUNDUP(0.4*AA361,0), IF(AA361&lt;51, ROUNDUP(0.6*AA361,0), ROUNDUP(0.75*AA361,0)))), "N/A"))</f>
        <v>N/A</v>
      </c>
      <c r="AF361" s="16" t="str">
        <f>IF(AD361="N/A","N/A", (AE361*AC361)+Q361)</f>
        <v>N/A</v>
      </c>
      <c r="AG361" s="16" t="str">
        <f>IF($AF361="N/A", "N/A", "TBC")</f>
        <v>N/A</v>
      </c>
      <c r="AH361" s="16" t="str">
        <f>IF($AF361="N/A", "N/A", "TBC")</f>
        <v>N/A</v>
      </c>
      <c r="AI361" s="16" t="str">
        <f>IF($AF361="N/A","N/A",IF(AC361&gt;1,"TBC","N/A"))</f>
        <v>N/A</v>
      </c>
      <c r="AJ361" s="16" t="str">
        <f>IF($AF361="N/A","N/A",IF(AC361&gt;2,"TBC","N/A"))</f>
        <v>N/A</v>
      </c>
      <c r="AK361" s="16" t="str">
        <f>IF($AF361="N/A","N/A",IF(AC361&gt;3,"TBC","N/A"))</f>
        <v>N/A</v>
      </c>
      <c r="AL361" s="16" t="str">
        <f>IF(AC361="N/A","N/A",IF(AC361&gt;0,IF(SUM(AG361:AK361)&lt;&gt;AF361,"CHECK","OK"),"N/A"))</f>
        <v>N/A</v>
      </c>
      <c r="AM361" s="16">
        <f>IF(AD361="N/A", L361+T361, L361+AG361)</f>
        <v>3</v>
      </c>
      <c r="AN361" s="16" t="str">
        <f>IF(AD361="N/A", IF(U361="N/A", "N/A", L361+U361), AD361+AH361)</f>
        <v>N/A</v>
      </c>
      <c r="AO361" s="16" t="str">
        <f>IF(AD361="N/A", IF(V361="N/A", "N/A", L361+V361), IF(AI361="N/A", "N/A", AD361+AI361))</f>
        <v>N/A</v>
      </c>
      <c r="AP361" s="16" t="str">
        <f>IF(AD361="N/A", IF(W361="N/A", "N/A", L361+W361), IF(AJ361="N/A", "N/A", AD361+AJ361))</f>
        <v>N/A</v>
      </c>
      <c r="AQ361" s="16" t="str">
        <f>IF(AD361="N/A", IF(X361="N/A", "N/A", L361+X361), IF(AK361="N/A", "N/A", AD361+AK361))</f>
        <v>N/A</v>
      </c>
      <c r="AR361" s="15" t="s">
        <v>44</v>
      </c>
      <c r="AS361" s="15" t="s">
        <v>44</v>
      </c>
      <c r="AT361" s="15" t="s">
        <v>44</v>
      </c>
      <c r="AU361" s="15" t="s">
        <v>44</v>
      </c>
      <c r="AV361" s="15" t="s">
        <v>44</v>
      </c>
      <c r="AW361" s="15" t="s">
        <v>44</v>
      </c>
      <c r="AX361" s="15" t="s">
        <v>44</v>
      </c>
      <c r="AY361" s="15" t="s">
        <v>44</v>
      </c>
      <c r="AZ361" s="15" t="s">
        <v>44</v>
      </c>
      <c r="BA361" s="15" t="s">
        <v>44</v>
      </c>
      <c r="BB361" s="15" t="s">
        <v>44</v>
      </c>
      <c r="BC361" s="15" t="s">
        <v>44</v>
      </c>
      <c r="BD361" s="15" t="s">
        <v>44</v>
      </c>
      <c r="BE361" s="15" t="s">
        <v>44</v>
      </c>
      <c r="BF361" s="15" t="s">
        <v>44</v>
      </c>
      <c r="BG361" s="15" t="s">
        <v>44</v>
      </c>
      <c r="BH361" s="15" t="s">
        <v>44</v>
      </c>
      <c r="BI361" s="15"/>
      <c r="BJ361" s="16">
        <f>IF(AR361="R", $CA361, IF(OR(AR361="P", AR361="T", AR361="N"), 0, IF($C361="DM", $T361, IF(OR(AR361="Y", AR361="IR"),$AM361,IF(AR361="C", IF($BI361="Y", IF($AF361="N/A", $Q361, $AF361), IF($AG361="N/A", $T361,$AG361)))))))</f>
        <v>0</v>
      </c>
      <c r="BK361" s="16">
        <f>IF(AS361="R", $CA361, IF(OR(AS361="P", AS361="T", AS361="N"), 0, IF($C361="DM", $T361, IF(OR(AS361="Y", AS361="IR"),$AM361,IF(AS361="C", IF($BI361="Y", IF($AF361="N/A", $Q361, $AF361), IF($AG361="N/A", $T361,$AG361)))))))</f>
        <v>0</v>
      </c>
      <c r="BL361" s="16">
        <f>IF(AT361="R", $CA361, IF(OR(AT361="P", AT361="T", AT361="N"), 0, IF($C361="DM", $T361, IF(OR(AT361="Y", AT361="IR"),$AM361,IF(AT361="C", IF($BI361="Y", IF($AF361="N/A", $Q361, $AF361), IF($AG361="N/A", $T361,$AG361)))))))</f>
        <v>0</v>
      </c>
      <c r="BM361" s="16">
        <f>IF(AU361="R", $CA361, IF(OR(AU361="P", AU361="T", AU361="N"), 0, IF($C361="DM", $T361, IF(OR(AU361="Y", AU361="IR"),$AM361,IF(AU361="C", IF($BI361="Y", IF($AF361="N/A", $Q361, $AF361), IF($AG361="N/A", $T361,$AG361)))))))</f>
        <v>0</v>
      </c>
      <c r="BN361" s="16">
        <f>IF(AV361="R", $CA361, IF(OR(AV361="P", AV361="T", AV361="N"), 0, IF($C361="DM", $T361, IF(OR(AV361="Y", AV361="IR"),$AM361,IF(AV361="C", IF($BI361="Y", IF($AF361="N/A", $Q361, $AF361), IF($AG361="N/A", $T361,$AG361)))))))</f>
        <v>0</v>
      </c>
      <c r="BO361" s="16">
        <f>IF(AW361="R", $CA361, IF(OR(AW361="P", AW361="T", AW361="N"), 0, IF($C361="DM", $T361, IF(OR(AW361="Y", AW361="IR"),$AM361,IF(AW361="C", IF($BI361="Y", IF($AF361="N/A", $Q361, $AF361), IF($AG361="N/A", $T361,$AG361)))))))</f>
        <v>0</v>
      </c>
      <c r="BP361" s="16">
        <f>IF(AX361="R", $CA361, IF(OR(AX361="P", AX361="T", AX361="N"), 0, IF($C361="DM", $T361, IF(OR(AX361="Y", AX361="IR"),$AM361,IF(AX361="C", IF($BI361="Y", IF($AF361="N/A", $Q361, $AF361), IF($AG361="N/A", $T361,$AG361)))))))</f>
        <v>0</v>
      </c>
      <c r="BQ361" s="16">
        <f>IF(AY361="R", $CA361, IF(OR(AY361="P", AY361="T", AY361="N"), 0, IF($C361="DM", $T361, IF(OR(AY361="Y", AY361="IR"),$AM361,IF(AY361="C", IF($BI361="Y", IF($AF361="N/A", $Q361, $AF361), IF($AG361="N/A", $T361,$AG361)))))))</f>
        <v>0</v>
      </c>
      <c r="BR361" s="16">
        <f>IF(AZ361="R", $CA361, IF(OR(AZ361="P", AZ361="T", AZ361="N"), 0, IF($C361="DM", $T361, IF(OR(AZ361="Y", AZ361="IR"),$AM361,IF(AZ361="C", IF($BI361="Y", IF($AF361="N/A", $Q361, $AF361), IF($AG361="N/A", $T361,$AG361)))))))</f>
        <v>0</v>
      </c>
      <c r="BS361" s="16">
        <f>IF(BA361="R", $CA361, IF(OR(BA361="P", BA361="T", BA361="N"), 0, IF($C361="DM", $T361, IF(OR(BA361="Y", BA361="IR"),$AM361,IF(BA361="C", IF($BI361="Y", IF($AF361="N/A", $Q361, $AF361), IF($AG361="N/A", $T361,$AG361)))))))</f>
        <v>0</v>
      </c>
      <c r="BT361" s="16">
        <f>IF(BB361="R", $CA361, IF(OR(BB361="P", BB361="T", BB361="N"), 0, IF($C361="DM", $T361, IF(OR(BB361="Y", BB361="IR"),$AM361,IF(BB361="C", IF($BI361="Y", IF($BA361="C", IF($AF361="N/A", $Q361, $AF361), IF($AF361="N/A", $T361, $AM361)), IF($AG361="N/A", $T361,$AG361)))))))</f>
        <v>0</v>
      </c>
      <c r="BU361" s="16">
        <f>IF(BC361="R", $CA361, IF(OR(BC361="P", BC361="T", BC361="N"), 0, IF($C361="DM", $T361, IF(OR(BC361="Y", BC361="IR"),$AM361,IF(BC361="C", IF($BI361="Y", IF($BA361="C", IF($AF361="N/A", $Q361, $AF361), IF($AF361="N/A", $T361, $AM361)), IF($AG361="N/A", $T361,$AG361)))))))</f>
        <v>0</v>
      </c>
      <c r="BV361" s="16">
        <f>IF(BD361="R", $CA361, IF(OR(BD361="P", BD361="T", BD361="N"), 0, IF($C361="DM", $T361, IF(OR(BD361="Y", BD361="IR"),$AM361,IF(BD361="C", IF($BI361="Y", IF($BA361="C", IF($AF361="N/A", $Q361, $AF361), IF($AF361="N/A", $T361, $AM361)), IF($AG361="N/A", $T361,$AG361)))))))</f>
        <v>0</v>
      </c>
      <c r="BW361" s="16">
        <f>IF(BE361="R", $CA361, IF(OR(BE361="P", BE361="T", BE361="N"), 0, IF($C361="DM", $T361, IF(OR(BE361="Y", BE361="IR"),$AM361,IF(BE361="C", IF($BI361="Y", IF($BA361="C", IF($AF361="N/A", $Q361, $AF361), IF($AF361="N/A", $T361, $AM361)), IF($AG361="N/A", $T361,$AG361)))))))</f>
        <v>0</v>
      </c>
      <c r="BX361" s="16">
        <f>IF(BF361="R", $CA361, IF(OR(BF361="P", BF361="T", BF361="N"), 0, IF($C361="DM", $T361, IF(OR(BF361="Y", BF361="IR"),$AM361,IF(BF361="C", IF($BI361="Y", IF($BA361="C", IF($AF361="N/A", $Q361, $AF361), IF($AF361="N/A", $T361, $AM361)), IF($AG361="N/A", $T361,$AG361)))))))</f>
        <v>0</v>
      </c>
      <c r="BY361" s="16">
        <f>IF(BG361="R", $CA361, IF(OR(BG361="P", BG361="T", BG361="N"), 0, IF($C361="DM", $T361, IF(OR(BG361="Y", BG361="IR"),$AM361,IF(BG361="C", IF($BI361="Y", IF($BA361="C", IF($AF361="N/A", $Q361, $AF361), IF($AF361="N/A", $T361, $AM361)), IF($AG361="N/A", $T361,$AG361)))))))</f>
        <v>0</v>
      </c>
      <c r="BZ361" s="16">
        <f>IF(BH361="R", $CA361, IF(OR(BH361="P", BH361="T", BH361="N"), 0, IF($C361="DM", $T361, IF(OR(BH361="Y", BH361="IR"),$AM361,IF(BH361="C", IF($BI361="Y", IF($BA361="C", IF($AF361="N/A", $Q361, $AF361), IF($AF361="N/A", $T361, $AM361)), IF($AG361="N/A", $T361,$AG361)))))))</f>
        <v>0</v>
      </c>
      <c r="CA361" s="15" t="s">
        <v>75</v>
      </c>
      <c r="CB361" s="16">
        <f>BZ361</f>
        <v>0</v>
      </c>
      <c r="CC361" s="15" t="str">
        <f>IF(OR($BH361="T", $BH361="R"), 0, IF($BH361="C", IF($BI361="Y", IF($BA361="C", 0, IF(AF361="N/A", Q361-T361, AF361-AG361)), IF($AF361="N/A", U361, AH361)), AN361))</f>
        <v>N/A</v>
      </c>
      <c r="CD361" s="15" t="str">
        <f>IF(OR($BH361="T", $BH361="R"), 0, IF($BH361="C", IF($BI361="Y", 0, IF($AF361="N/A", V361, AI361)), AO361))</f>
        <v>N/A</v>
      </c>
      <c r="CE361" s="15" t="str">
        <f>IF(OR($BH361="T", $BH361="R"), 0, IF($BH361="C", IF($BI361="Y", 0, IF($AF361="N/A", W361, AJ361)), AP361))</f>
        <v>N/A</v>
      </c>
      <c r="CF361" s="15" t="str">
        <f>IF(OR($BH361="T", $BH361="R"), 0, IF($BH361="C", IF($BI361="Y", 0, IF($AF361="N/A", X361, AK361)), AQ361))</f>
        <v>N/A</v>
      </c>
      <c r="CG361" t="str">
        <f>IF(AC361="N/A", "S:"&amp;L361&amp;" G:"&amp;M361&amp;" GR:"&amp;Q361, IF(AC361=0, "S:"&amp;L361&amp;" G:"&amp;M361&amp;" GR:"&amp;Q361, "S:"&amp;L361&amp;"/"&amp;AD361&amp;" G:"&amp;AE361&amp;" GR:"&amp;AF361))</f>
        <v>S:3 G:1 GR:0</v>
      </c>
    </row>
    <row r="362" spans="1:85" x14ac:dyDescent="0.25">
      <c r="A362" s="14">
        <v>5718</v>
      </c>
      <c r="B362" s="15" t="s">
        <v>2676</v>
      </c>
      <c r="C362" s="15" t="s">
        <v>62</v>
      </c>
      <c r="D362" s="15" t="s">
        <v>58</v>
      </c>
      <c r="E362" s="15">
        <f>VLOOKUP(B362, 'Rookie Year'!$A$2:$B$55679,2,FALSE)</f>
        <v>2022</v>
      </c>
      <c r="F362" s="15">
        <v>2024</v>
      </c>
      <c r="G362" s="15" t="s">
        <v>42</v>
      </c>
      <c r="H362" s="15">
        <v>0</v>
      </c>
      <c r="I362" s="16">
        <v>1</v>
      </c>
      <c r="J362" s="15">
        <v>1</v>
      </c>
      <c r="K362" s="17">
        <f>IF(AND(G362&lt;&gt;"N",R362="N/A"), IF(I362&lt;4, 0, 0.25),IF(I362=1, IF(J362=1,0.25, 0.25), IF(I362&lt;13, 0.25, IF(I362&lt;26, 0.4, IF(I362&lt;51, 0.6, 0.75)))))</f>
        <v>0.25</v>
      </c>
      <c r="L362" s="16">
        <f>I362-M362</f>
        <v>0</v>
      </c>
      <c r="M362" s="16">
        <f>ROUNDUP(I362*K362,0)</f>
        <v>1</v>
      </c>
      <c r="N362" s="16">
        <f>M362*J362</f>
        <v>1</v>
      </c>
      <c r="O362" s="16">
        <v>0</v>
      </c>
      <c r="P362" s="16">
        <v>0</v>
      </c>
      <c r="Q362" s="16">
        <f>N362-O362-P362</f>
        <v>1</v>
      </c>
      <c r="R362" s="15" t="s">
        <v>75</v>
      </c>
      <c r="S362" s="15">
        <f>IF(R362="N/A", J362-($B$1-F362), J362-($B$1-R362))</f>
        <v>1</v>
      </c>
      <c r="T362" s="16">
        <f>IF($S362&lt;1, "N/A", $M362)</f>
        <v>1</v>
      </c>
      <c r="U362" s="16" t="str">
        <f>IF($S362&lt;2, "N/A", $M362)</f>
        <v>N/A</v>
      </c>
      <c r="V362" s="16" t="str">
        <f>IF($S362&lt;3, "N/A", $M362)</f>
        <v>N/A</v>
      </c>
      <c r="W362" s="16" t="str">
        <f>IF($S362&lt;4, "N/A", $M362)</f>
        <v>N/A</v>
      </c>
      <c r="X362" s="16" t="str">
        <f>IF($S362&lt;5, "N/A", $M362)</f>
        <v>N/A</v>
      </c>
      <c r="Y362" s="15" t="str">
        <f>IF(SUM(T362:X362)&lt;&gt;Q362, "CHECK", "OK")</f>
        <v>OK</v>
      </c>
      <c r="Z362" s="15" t="str">
        <f>IF(F362=$B$1, "No", IF(S362=1, "Yes", "No"))</f>
        <v>No</v>
      </c>
      <c r="AA362" s="18" t="str">
        <f>IF(C362="DM", "N/A", IF(Z362="No","N/A",VLOOKUP(B362,'Extension List'!$A$3:$R$1972,18,FALSE)))</f>
        <v>N/A</v>
      </c>
      <c r="AB362" s="15" t="str">
        <f>IF(C362="DM", "N/A", IF(Z362="No","N/A",VLOOKUP(B362,'Extension List'!$A$3:$T$1972,20,FALSE)))</f>
        <v>N/A</v>
      </c>
      <c r="AC362" s="15" t="str">
        <f>IF(AA362="N/A", "N/A", 0)</f>
        <v>N/A</v>
      </c>
      <c r="AD362" s="16" t="str">
        <f>IF(AE362="N/A", "N/A", AA362-AE362)</f>
        <v>N/A</v>
      </c>
      <c r="AE362" s="16" t="str">
        <f>IF(AA362="N/A", "N/A", IF(AC362&gt;0, IF(AA362&lt;13, ROUNDUP(0.25*AA362,0), IF(AA362&lt;26, ROUNDUP(0.4*AA362,0), IF(AA362&lt;51, ROUNDUP(0.6*AA362,0), ROUNDUP(0.75*AA362,0)))), "N/A"))</f>
        <v>N/A</v>
      </c>
      <c r="AF362" s="16" t="str">
        <f>IF(AD362="N/A","N/A", (AE362*AC362)+Q362)</f>
        <v>N/A</v>
      </c>
      <c r="AG362" s="16" t="str">
        <f>IF($AF362="N/A", "N/A", "TBC")</f>
        <v>N/A</v>
      </c>
      <c r="AH362" s="16" t="str">
        <f>IF($AF362="N/A", "N/A", "TBC")</f>
        <v>N/A</v>
      </c>
      <c r="AI362" s="16" t="str">
        <f>IF($AF362="N/A","N/A",IF(AC362&gt;1,"TBC","N/A"))</f>
        <v>N/A</v>
      </c>
      <c r="AJ362" s="16" t="str">
        <f>IF($AF362="N/A","N/A",IF(AC362&gt;2,"TBC","N/A"))</f>
        <v>N/A</v>
      </c>
      <c r="AK362" s="16" t="str">
        <f>IF($AF362="N/A","N/A",IF(AC362&gt;3,"TBC","N/A"))</f>
        <v>N/A</v>
      </c>
      <c r="AL362" s="16" t="str">
        <f>IF(AC362="N/A","N/A",IF(AC362&gt;0,IF(SUM(AG362:AK362)&lt;&gt;AF362,"CHECK","OK"),"N/A"))</f>
        <v>N/A</v>
      </c>
      <c r="AM362" s="16">
        <f>IF(AD362="N/A", L362+T362, L362+AG362)</f>
        <v>1</v>
      </c>
      <c r="AN362" s="16" t="str">
        <f>IF(AD362="N/A", IF(U362="N/A", "N/A", L362+U362), AD362+AH362)</f>
        <v>N/A</v>
      </c>
      <c r="AO362" s="16" t="str">
        <f>IF(AD362="N/A", IF(V362="N/A", "N/A", L362+V362), IF(AI362="N/A", "N/A", AD362+AI362))</f>
        <v>N/A</v>
      </c>
      <c r="AP362" s="16" t="str">
        <f>IF(AD362="N/A", IF(W362="N/A", "N/A", L362+W362), IF(AJ362="N/A", "N/A", AD362+AJ362))</f>
        <v>N/A</v>
      </c>
      <c r="AQ362" s="16" t="str">
        <f>IF(AD362="N/A", IF(X362="N/A", "N/A", L362+X362), IF(AK362="N/A", "N/A", AD362+AK362))</f>
        <v>N/A</v>
      </c>
      <c r="AR362" s="15" t="s">
        <v>40</v>
      </c>
      <c r="AS362" s="15" t="s">
        <v>40</v>
      </c>
      <c r="AT362" s="15" t="s">
        <v>40</v>
      </c>
      <c r="AU362" s="15" t="s">
        <v>40</v>
      </c>
      <c r="AV362" s="15" t="s">
        <v>40</v>
      </c>
      <c r="AW362" s="15" t="s">
        <v>40</v>
      </c>
      <c r="AX362" s="15" t="s">
        <v>40</v>
      </c>
      <c r="AY362" s="15" t="s">
        <v>40</v>
      </c>
      <c r="AZ362" s="15" t="s">
        <v>40</v>
      </c>
      <c r="BA362" s="15" t="s">
        <v>40</v>
      </c>
      <c r="BB362" s="15" t="s">
        <v>40</v>
      </c>
      <c r="BC362" s="15" t="s">
        <v>40</v>
      </c>
      <c r="BD362" s="15" t="s">
        <v>40</v>
      </c>
      <c r="BE362" s="15" t="s">
        <v>40</v>
      </c>
      <c r="BF362" s="15" t="s">
        <v>40</v>
      </c>
      <c r="BG362" s="15" t="s">
        <v>40</v>
      </c>
      <c r="BH362" s="15" t="s">
        <v>40</v>
      </c>
      <c r="BJ362" s="16">
        <f>IF(AR362="R", $CA362, IF(OR(AR362="P", AR362="T", AR362="N"), 0, IF($C362="DM", $T362, IF(OR(AR362="Y", AR362="IR"),$AM362,IF(AR362="C", IF($BI362="Y", IF($AF362="N/A", $Q362, $AF362), IF($AG362="N/A", $T362,$AG362)))))))</f>
        <v>1</v>
      </c>
      <c r="BK362" s="16">
        <f>IF(AS362="R", $CA362, IF(OR(AS362="P", AS362="T", AS362="N"), 0, IF($C362="DM", $T362, IF(OR(AS362="Y", AS362="IR"),$AM362,IF(AS362="C", IF($BI362="Y", IF($AF362="N/A", $Q362, $AF362), IF($AG362="N/A", $T362,$AG362)))))))</f>
        <v>1</v>
      </c>
      <c r="BL362" s="16">
        <f>IF(AT362="R", $CA362, IF(OR(AT362="P", AT362="T", AT362="N"), 0, IF($C362="DM", $T362, IF(OR(AT362="Y", AT362="IR"),$AM362,IF(AT362="C", IF($BI362="Y", IF($AF362="N/A", $Q362, $AF362), IF($AG362="N/A", $T362,$AG362)))))))</f>
        <v>1</v>
      </c>
      <c r="BM362" s="16">
        <f>IF(AU362="R", $CA362, IF(OR(AU362="P", AU362="T", AU362="N"), 0, IF($C362="DM", $T362, IF(OR(AU362="Y", AU362="IR"),$AM362,IF(AU362="C", IF($BI362="Y", IF($AF362="N/A", $Q362, $AF362), IF($AG362="N/A", $T362,$AG362)))))))</f>
        <v>1</v>
      </c>
      <c r="BN362" s="16">
        <f>IF(AV362="R", $CA362, IF(OR(AV362="P", AV362="T", AV362="N"), 0, IF($C362="DM", $T362, IF(OR(AV362="Y", AV362="IR"),$AM362,IF(AV362="C", IF($BI362="Y", IF($AF362="N/A", $Q362, $AF362), IF($AG362="N/A", $T362,$AG362)))))))</f>
        <v>1</v>
      </c>
      <c r="BO362" s="16">
        <f>IF(AW362="R", $CA362, IF(OR(AW362="P", AW362="T", AW362="N"), 0, IF($C362="DM", $T362, IF(OR(AW362="Y", AW362="IR"),$AM362,IF(AW362="C", IF($BI362="Y", IF($AF362="N/A", $Q362, $AF362), IF($AG362="N/A", $T362,$AG362)))))))</f>
        <v>1</v>
      </c>
      <c r="BP362" s="16">
        <f>IF(AX362="R", $CA362, IF(OR(AX362="P", AX362="T", AX362="N"), 0, IF($C362="DM", $T362, IF(OR(AX362="Y", AX362="IR"),$AM362,IF(AX362="C", IF($BI362="Y", IF($AF362="N/A", $Q362, $AF362), IF($AG362="N/A", $T362,$AG362)))))))</f>
        <v>1</v>
      </c>
      <c r="BQ362" s="16">
        <f>IF(AY362="R", $CA362, IF(OR(AY362="P", AY362="T", AY362="N"), 0, IF($C362="DM", $T362, IF(OR(AY362="Y", AY362="IR"),$AM362,IF(AY362="C", IF($BI362="Y", IF($AF362="N/A", $Q362, $AF362), IF($AG362="N/A", $T362,$AG362)))))))</f>
        <v>1</v>
      </c>
      <c r="BR362" s="16">
        <f>IF(AZ362="R", $CA362, IF(OR(AZ362="P", AZ362="T", AZ362="N"), 0, IF($C362="DM", $T362, IF(OR(AZ362="Y", AZ362="IR"),$AM362,IF(AZ362="C", IF($BI362="Y", IF($AF362="N/A", $Q362, $AF362), IF($AG362="N/A", $T362,$AG362)))))))</f>
        <v>1</v>
      </c>
      <c r="BS362" s="16">
        <f>IF(BA362="R", $CA362, IF(OR(BA362="P", BA362="T", BA362="N"), 0, IF($C362="DM", $T362, IF(OR(BA362="Y", BA362="IR"),$AM362,IF(BA362="C", IF($BI362="Y", IF($AF362="N/A", $Q362, $AF362), IF($AG362="N/A", $T362,$AG362)))))))</f>
        <v>1</v>
      </c>
      <c r="BT362" s="16">
        <f>IF(BB362="R", $CA362, IF(OR(BB362="P", BB362="T", BB362="N"), 0, IF($C362="DM", $T362, IF(OR(BB362="Y", BB362="IR"),$AM362,IF(BB362="C", IF($BI362="Y", IF($BA362="C", IF($AF362="N/A", $Q362, $AF362), IF($AF362="N/A", $T362, $AM362)), IF($AG362="N/A", $T362,$AG362)))))))</f>
        <v>1</v>
      </c>
      <c r="BU362" s="16">
        <f>IF(BC362="R", $CA362, IF(OR(BC362="P", BC362="T", BC362="N"), 0, IF($C362="DM", $T362, IF(OR(BC362="Y", BC362="IR"),$AM362,IF(BC362="C", IF($BI362="Y", IF($BA362="C", IF($AF362="N/A", $Q362, $AF362), IF($AF362="N/A", $T362, $AM362)), IF($AG362="N/A", $T362,$AG362)))))))</f>
        <v>1</v>
      </c>
      <c r="BV362" s="16">
        <f>IF(BD362="R", $CA362, IF(OR(BD362="P", BD362="T", BD362="N"), 0, IF($C362="DM", $T362, IF(OR(BD362="Y", BD362="IR"),$AM362,IF(BD362="C", IF($BI362="Y", IF($BA362="C", IF($AF362="N/A", $Q362, $AF362), IF($AF362="N/A", $T362, $AM362)), IF($AG362="N/A", $T362,$AG362)))))))</f>
        <v>1</v>
      </c>
      <c r="BW362" s="16">
        <f>IF(BE362="R", $CA362, IF(OR(BE362="P", BE362="T", BE362="N"), 0, IF($C362="DM", $T362, IF(OR(BE362="Y", BE362="IR"),$AM362,IF(BE362="C", IF($BI362="Y", IF($BA362="C", IF($AF362="N/A", $Q362, $AF362), IF($AF362="N/A", $T362, $AM362)), IF($AG362="N/A", $T362,$AG362)))))))</f>
        <v>1</v>
      </c>
      <c r="BX362" s="16">
        <f>IF(BF362="R", $CA362, IF(OR(BF362="P", BF362="T", BF362="N"), 0, IF($C362="DM", $T362, IF(OR(BF362="Y", BF362="IR"),$AM362,IF(BF362="C", IF($BI362="Y", IF($BA362="C", IF($AF362="N/A", $Q362, $AF362), IF($AF362="N/A", $T362, $AM362)), IF($AG362="N/A", $T362,$AG362)))))))</f>
        <v>1</v>
      </c>
      <c r="BY362" s="16">
        <f>IF(BG362="R", $CA362, IF(OR(BG362="P", BG362="T", BG362="N"), 0, IF($C362="DM", $T362, IF(OR(BG362="Y", BG362="IR"),$AM362,IF(BG362="C", IF($BI362="Y", IF($BA362="C", IF($AF362="N/A", $Q362, $AF362), IF($AF362="N/A", $T362, $AM362)), IF($AG362="N/A", $T362,$AG362)))))))</f>
        <v>1</v>
      </c>
      <c r="BZ362" s="16">
        <f>IF(BH362="R", $CA362, IF(OR(BH362="P", BH362="T", BH362="N"), 0, IF($C362="DM", $T362, IF(OR(BH362="Y", BH362="IR"),$AM362,IF(BH362="C", IF($BI362="Y", IF($BA362="C", IF($AF362="N/A", $Q362, $AF362), IF($AF362="N/A", $T362, $AM362)), IF($AG362="N/A", $T362,$AG362)))))))</f>
        <v>1</v>
      </c>
      <c r="CA362" s="15" t="s">
        <v>75</v>
      </c>
      <c r="CB362" s="16">
        <f>BZ362</f>
        <v>1</v>
      </c>
      <c r="CC362" s="15" t="str">
        <f>IF(OR($BH362="T", $BH362="R"), 0, IF($BH362="C", IF($BI362="Y", IF($BA362="C", 0, IF(AF362="N/A", Q362-T362, AF362-AG362)), IF($AF362="N/A", U362, AH362)), AN362))</f>
        <v>N/A</v>
      </c>
      <c r="CD362" s="15" t="str">
        <f>IF(OR($BH362="T", $BH362="R"), 0, IF($BH362="C", IF($BI362="Y", 0, IF($AF362="N/A", V362, AI362)), AO362))</f>
        <v>N/A</v>
      </c>
      <c r="CE362" s="15" t="str">
        <f>IF(OR($BH362="T", $BH362="R"), 0, IF($BH362="C", IF($BI362="Y", 0, IF($AF362="N/A", W362, AJ362)), AP362))</f>
        <v>N/A</v>
      </c>
      <c r="CF362" s="15" t="str">
        <f>IF(OR($BH362="T", $BH362="R"), 0, IF($BH362="C", IF($BI362="Y", 0, IF($AF362="N/A", X362, AK362)), AQ362))</f>
        <v>N/A</v>
      </c>
      <c r="CG362" t="str">
        <f>IF(AC362="N/A", "S:"&amp;L362&amp;" G:"&amp;M362&amp;" GR:"&amp;Q362, IF(AC362=0, "S:"&amp;L362&amp;" G:"&amp;M362&amp;" GR:"&amp;Q362, "S:"&amp;L362&amp;"/"&amp;AD362&amp;" G:"&amp;AE362&amp;" GR:"&amp;AF362))</f>
        <v>S:0 G:1 GR:1</v>
      </c>
    </row>
    <row r="363" spans="1:85" x14ac:dyDescent="0.25">
      <c r="A363" s="14">
        <v>1947</v>
      </c>
      <c r="B363" s="15" t="s">
        <v>1152</v>
      </c>
      <c r="C363" s="15" t="s">
        <v>62</v>
      </c>
      <c r="D363" s="15" t="s">
        <v>58</v>
      </c>
      <c r="E363" s="15">
        <f>VLOOKUP(B363, 'Rookie Year'!$A$2:$B$55679,2,FALSE)</f>
        <v>2017</v>
      </c>
      <c r="F363" s="15">
        <v>2017</v>
      </c>
      <c r="G363" s="15" t="s">
        <v>40</v>
      </c>
      <c r="H363" s="15" t="s">
        <v>1927</v>
      </c>
      <c r="I363" s="16">
        <v>75</v>
      </c>
      <c r="J363" s="15">
        <v>5</v>
      </c>
      <c r="K363" s="17">
        <f>IF(AND(G363&lt;&gt;"N",R363="N/A"), IF(I363&lt;4, 0, 0.25),IF(I363=1, IF(J363=1,0.25, 0.25), IF(I363&lt;13, 0.25, IF(I363&lt;26, 0.4, IF(I363&lt;51, 0.6, 0.75)))))</f>
        <v>0.75</v>
      </c>
      <c r="L363" s="16">
        <f>I363-M363</f>
        <v>18</v>
      </c>
      <c r="M363" s="16">
        <f>ROUNDUP(I363*K363,0)</f>
        <v>57</v>
      </c>
      <c r="N363" s="16">
        <f>M363*J363</f>
        <v>285</v>
      </c>
      <c r="O363" s="16">
        <v>285</v>
      </c>
      <c r="P363" s="16">
        <v>0</v>
      </c>
      <c r="Q363" s="16">
        <f>N363-O363-P363</f>
        <v>0</v>
      </c>
      <c r="R363" s="15">
        <v>2020</v>
      </c>
      <c r="S363" s="15">
        <f>IF(R363="N/A", J363-($B$1-F363), J363-($B$1-R363))</f>
        <v>1</v>
      </c>
      <c r="T363" s="16">
        <v>0</v>
      </c>
      <c r="U363" s="16" t="str">
        <f>IF($S363&lt;2, "N/A", $M363)</f>
        <v>N/A</v>
      </c>
      <c r="V363" s="16" t="str">
        <f>IF($S363&lt;3, "N/A", $M363)</f>
        <v>N/A</v>
      </c>
      <c r="W363" s="16" t="str">
        <f>IF($S363&lt;4, "N/A", $M363)</f>
        <v>N/A</v>
      </c>
      <c r="X363" s="16" t="str">
        <f>IF($S363&lt;5, "N/A", $M363)</f>
        <v>N/A</v>
      </c>
      <c r="Y363" s="15" t="str">
        <f>IF(SUM(T363:X363)&lt;&gt;Q363, "CHECK", "OK")</f>
        <v>OK</v>
      </c>
      <c r="Z363" s="15" t="str">
        <f>IF(F363=$B$1, "No", IF(S363=1, "Yes", "No"))</f>
        <v>Yes</v>
      </c>
      <c r="AA363" s="18">
        <f>IF(C363="DM", "N/A", IF(Z363="No","N/A",VLOOKUP(B363,'Extension List'!$A$3:$R$1972,18,FALSE)))</f>
        <v>84</v>
      </c>
      <c r="AB363" s="15">
        <f>IF(C363="DM", "N/A", IF(Z363="No","N/A",VLOOKUP(B363,'Extension List'!$A$3:$T$1972,20,FALSE)))</f>
        <v>4</v>
      </c>
      <c r="AC363" s="15">
        <v>1</v>
      </c>
      <c r="AD363" s="16">
        <f>IF(AE363="N/A", "N/A", AA363-AE363)</f>
        <v>21</v>
      </c>
      <c r="AE363" s="16">
        <f>IF(AA363="N/A", "N/A", IF(AC363&gt;0, IF(AA363&lt;13, ROUNDUP(0.25*AA363,0), IF(AA363&lt;26, ROUNDUP(0.4*AA363,0), IF(AA363&lt;51, ROUNDUP(0.6*AA363,0), ROUNDUP(0.75*AA363,0)))), "N/A"))</f>
        <v>63</v>
      </c>
      <c r="AF363" s="16">
        <f>IF(AD363="N/A","N/A", (AE363*AC363)+Q363)</f>
        <v>63</v>
      </c>
      <c r="AG363" s="16">
        <v>24</v>
      </c>
      <c r="AH363" s="16">
        <v>39</v>
      </c>
      <c r="AI363" s="16" t="str">
        <f>IF($AF363="N/A","N/A",IF(AC363&gt;1,"TBC","N/A"))</f>
        <v>N/A</v>
      </c>
      <c r="AJ363" s="16" t="str">
        <f>IF($AF363="N/A","N/A",IF(AC363&gt;2,"TBC","N/A"))</f>
        <v>N/A</v>
      </c>
      <c r="AK363" s="16" t="str">
        <f>IF($AF363="N/A","N/A",IF(AC363&gt;3,"TBC","N/A"))</f>
        <v>N/A</v>
      </c>
      <c r="AL363" s="16" t="str">
        <f>IF(AC363="N/A","N/A",IF(AC363&gt;0,IF(SUM(AG363:AK363)&lt;&gt;AF363,"CHECK","OK"),"N/A"))</f>
        <v>OK</v>
      </c>
      <c r="AM363" s="16">
        <f>IF(AD363="N/A", L363+T363, L363+AG363)</f>
        <v>42</v>
      </c>
      <c r="AN363" s="16">
        <f>IF(AD363="N/A", IF(U363="N/A", "N/A", L363+U363), AD363+AH363)</f>
        <v>60</v>
      </c>
      <c r="AO363" s="16" t="str">
        <f>IF(AD363="N/A", IF(V363="N/A", "N/A", L363+V363), IF(AI363="N/A", "N/A", AD363+AI363))</f>
        <v>N/A</v>
      </c>
      <c r="AP363" s="16" t="str">
        <f>IF(AD363="N/A", IF(W363="N/A", "N/A", L363+W363), IF(AJ363="N/A", "N/A", AD363+AJ363))</f>
        <v>N/A</v>
      </c>
      <c r="AQ363" s="16" t="str">
        <f>IF(AD363="N/A", IF(X363="N/A", "N/A", L363+X363), IF(AK363="N/A", "N/A", AD363+AK363))</f>
        <v>N/A</v>
      </c>
      <c r="AR363" s="15" t="s">
        <v>40</v>
      </c>
      <c r="AS363" s="15" t="s">
        <v>48</v>
      </c>
      <c r="AT363" s="15" t="s">
        <v>48</v>
      </c>
      <c r="AU363" s="15" t="s">
        <v>48</v>
      </c>
      <c r="AV363" s="15" t="s">
        <v>48</v>
      </c>
      <c r="AW363" s="15" t="s">
        <v>48</v>
      </c>
      <c r="AX363" s="15" t="s">
        <v>48</v>
      </c>
      <c r="AY363" s="15" t="s">
        <v>48</v>
      </c>
      <c r="AZ363" s="15" t="s">
        <v>48</v>
      </c>
      <c r="BA363" s="15" t="s">
        <v>40</v>
      </c>
      <c r="BB363" s="15" t="s">
        <v>40</v>
      </c>
      <c r="BC363" s="15" t="s">
        <v>40</v>
      </c>
      <c r="BD363" s="15" t="s">
        <v>40</v>
      </c>
      <c r="BE363" s="15" t="s">
        <v>40</v>
      </c>
      <c r="BF363" s="15" t="s">
        <v>40</v>
      </c>
      <c r="BG363" s="15" t="s">
        <v>40</v>
      </c>
      <c r="BH363" s="15" t="s">
        <v>40</v>
      </c>
      <c r="BI363" s="15"/>
      <c r="BJ363" s="16">
        <f>IF(AR363="R", $CA363, IF(OR(AR363="P", AR363="T", AR363="N"), 0, IF($C363="DM", $T363, IF(OR(AR363="Y", AR363="IR"),$AM363,IF(AR363="C", IF($BI363="Y", IF($AF363="N/A", $Q363, $AF363), IF($AG363="N/A", $T363,$AG363)))))))</f>
        <v>42</v>
      </c>
      <c r="BK363" s="16">
        <f>IF(AS363="R", $CA363, IF(OR(AS363="P", AS363="T", AS363="N"), 0, IF($C363="DM", $T363, IF(OR(AS363="Y", AS363="IR"),$AM363,IF(AS363="C", IF($BI363="Y", IF($AF363="N/A", $Q363, $AF363), IF($AG363="N/A", $T363,$AG363)))))))</f>
        <v>42</v>
      </c>
      <c r="BL363" s="16">
        <f>IF(AT363="R", $CA363, IF(OR(AT363="P", AT363="T", AT363="N"), 0, IF($C363="DM", $T363, IF(OR(AT363="Y", AT363="IR"),$AM363,IF(AT363="C", IF($BI363="Y", IF($AF363="N/A", $Q363, $AF363), IF($AG363="N/A", $T363,$AG363)))))))</f>
        <v>42</v>
      </c>
      <c r="BM363" s="16">
        <f>IF(AU363="R", $CA363, IF(OR(AU363="P", AU363="T", AU363="N"), 0, IF($C363="DM", $T363, IF(OR(AU363="Y", AU363="IR"),$AM363,IF(AU363="C", IF($BI363="Y", IF($AF363="N/A", $Q363, $AF363), IF($AG363="N/A", $T363,$AG363)))))))</f>
        <v>42</v>
      </c>
      <c r="BN363" s="16">
        <f>IF(AV363="R", $CA363, IF(OR(AV363="P", AV363="T", AV363="N"), 0, IF($C363="DM", $T363, IF(OR(AV363="Y", AV363="IR"),$AM363,IF(AV363="C", IF($BI363="Y", IF($AF363="N/A", $Q363, $AF363), IF($AG363="N/A", $T363,$AG363)))))))</f>
        <v>42</v>
      </c>
      <c r="BO363" s="16">
        <f>IF(AW363="R", $CA363, IF(OR(AW363="P", AW363="T", AW363="N"), 0, IF($C363="DM", $T363, IF(OR(AW363="Y", AW363="IR"),$AM363,IF(AW363="C", IF($BI363="Y", IF($AF363="N/A", $Q363, $AF363), IF($AG363="N/A", $T363,$AG363)))))))</f>
        <v>42</v>
      </c>
      <c r="BP363" s="16">
        <f>IF(AX363="R", $CA363, IF(OR(AX363="P", AX363="T", AX363="N"), 0, IF($C363="DM", $T363, IF(OR(AX363="Y", AX363="IR"),$AM363,IF(AX363="C", IF($BI363="Y", IF($AF363="N/A", $Q363, $AF363), IF($AG363="N/A", $T363,$AG363)))))))</f>
        <v>42</v>
      </c>
      <c r="BQ363" s="16">
        <f>IF(AY363="R", $CA363, IF(OR(AY363="P", AY363="T", AY363="N"), 0, IF($C363="DM", $T363, IF(OR(AY363="Y", AY363="IR"),$AM363,IF(AY363="C", IF($BI363="Y", IF($AF363="N/A", $Q363, $AF363), IF($AG363="N/A", $T363,$AG363)))))))</f>
        <v>42</v>
      </c>
      <c r="BR363" s="16">
        <f>IF(AZ363="R", $CA363, IF(OR(AZ363="P", AZ363="T", AZ363="N"), 0, IF($C363="DM", $T363, IF(OR(AZ363="Y", AZ363="IR"),$AM363,IF(AZ363="C", IF($BI363="Y", IF($AF363="N/A", $Q363, $AF363), IF($AG363="N/A", $T363,$AG363)))))))</f>
        <v>42</v>
      </c>
      <c r="BS363" s="16">
        <f>IF(BA363="R", $CA363, IF(OR(BA363="P", BA363="T", BA363="N"), 0, IF($C363="DM", $T363, IF(OR(BA363="Y", BA363="IR"),$AM363,IF(BA363="C", IF($BI363="Y", IF($AF363="N/A", $Q363, $AF363), IF($AG363="N/A", $T363,$AG363)))))))</f>
        <v>42</v>
      </c>
      <c r="BT363" s="16">
        <f>IF(BB363="R", $CA363, IF(OR(BB363="P", BB363="T", BB363="N"), 0, IF($C363="DM", $T363, IF(OR(BB363="Y", BB363="IR"),$AM363,IF(BB363="C", IF($BI363="Y", IF($BA363="C", IF($AF363="N/A", $Q363, $AF363), IF($AF363="N/A", $T363, $AM363)), IF($AG363="N/A", $T363,$AG363)))))))</f>
        <v>42</v>
      </c>
      <c r="BU363" s="16">
        <f>IF(BC363="R", $CA363, IF(OR(BC363="P", BC363="T", BC363="N"), 0, IF($C363="DM", $T363, IF(OR(BC363="Y", BC363="IR"),$AM363,IF(BC363="C", IF($BI363="Y", IF($BA363="C", IF($AF363="N/A", $Q363, $AF363), IF($AF363="N/A", $T363, $AM363)), IF($AG363="N/A", $T363,$AG363)))))))</f>
        <v>42</v>
      </c>
      <c r="BV363" s="16">
        <f>IF(BD363="R", $CA363, IF(OR(BD363="P", BD363="T", BD363="N"), 0, IF($C363="DM", $T363, IF(OR(BD363="Y", BD363="IR"),$AM363,IF(BD363="C", IF($BI363="Y", IF($BA363="C", IF($AF363="N/A", $Q363, $AF363), IF($AF363="N/A", $T363, $AM363)), IF($AG363="N/A", $T363,$AG363)))))))</f>
        <v>42</v>
      </c>
      <c r="BW363" s="16">
        <f>IF(BE363="R", $CA363, IF(OR(BE363="P", BE363="T", BE363="N"), 0, IF($C363="DM", $T363, IF(OR(BE363="Y", BE363="IR"),$AM363,IF(BE363="C", IF($BI363="Y", IF($BA363="C", IF($AF363="N/A", $Q363, $AF363), IF($AF363="N/A", $T363, $AM363)), IF($AG363="N/A", $T363,$AG363)))))))</f>
        <v>42</v>
      </c>
      <c r="BX363" s="16">
        <f>IF(BF363="R", $CA363, IF(OR(BF363="P", BF363="T", BF363="N"), 0, IF($C363="DM", $T363, IF(OR(BF363="Y", BF363="IR"),$AM363,IF(BF363="C", IF($BI363="Y", IF($BA363="C", IF($AF363="N/A", $Q363, $AF363), IF($AF363="N/A", $T363, $AM363)), IF($AG363="N/A", $T363,$AG363)))))))</f>
        <v>42</v>
      </c>
      <c r="BY363" s="16">
        <f>IF(BG363="R", $CA363, IF(OR(BG363="P", BG363="T", BG363="N"), 0, IF($C363="DM", $T363, IF(OR(BG363="Y", BG363="IR"),$AM363,IF(BG363="C", IF($BI363="Y", IF($BA363="C", IF($AF363="N/A", $Q363, $AF363), IF($AF363="N/A", $T363, $AM363)), IF($AG363="N/A", $T363,$AG363)))))))</f>
        <v>42</v>
      </c>
      <c r="BZ363" s="16">
        <f>IF(BH363="R", $CA363, IF(OR(BH363="P", BH363="T", BH363="N"), 0, IF($C363="DM", $T363, IF(OR(BH363="Y", BH363="IR"),$AM363,IF(BH363="C", IF($BI363="Y", IF($BA363="C", IF($AF363="N/A", $Q363, $AF363), IF($AF363="N/A", $T363, $AM363)), IF($AG363="N/A", $T363,$AG363)))))))</f>
        <v>42</v>
      </c>
      <c r="CA363" s="15" t="s">
        <v>75</v>
      </c>
      <c r="CB363" s="16">
        <f>BZ363</f>
        <v>42</v>
      </c>
      <c r="CC363" s="15">
        <f>IF(OR($BH363="T", $BH363="R"), 0, IF($BH363="C", IF($BI363="Y", IF($BA363="C", 0, IF(AF363="N/A", Q363-T363, AF363-AG363)), IF($AF363="N/A", U363, AH363)), AN363))</f>
        <v>60</v>
      </c>
      <c r="CD363" s="15" t="str">
        <f>IF(OR($BH363="T", $BH363="R"), 0, IF($BH363="C", IF($BI363="Y", 0, IF($AF363="N/A", V363, AI363)), AO363))</f>
        <v>N/A</v>
      </c>
      <c r="CE363" s="15" t="str">
        <f>IF(OR($BH363="T", $BH363="R"), 0, IF($BH363="C", IF($BI363="Y", 0, IF($AF363="N/A", W363, AJ363)), AP363))</f>
        <v>N/A</v>
      </c>
      <c r="CF363" s="15" t="str">
        <f>IF(OR($BH363="T", $BH363="R"), 0, IF($BH363="C", IF($BI363="Y", 0, IF($AF363="N/A", X363, AK363)), AQ363))</f>
        <v>N/A</v>
      </c>
      <c r="CG363" t="str">
        <f>IF(AC363="N/A", "S:"&amp;L363&amp;" G:"&amp;M363&amp;" GR:"&amp;Q363, IF(AC363=0, "S:"&amp;L363&amp;" G:"&amp;M363&amp;" GR:"&amp;Q363, "S:"&amp;L363&amp;"/"&amp;AD363&amp;" G:"&amp;AE363&amp;" GR:"&amp;AF363))</f>
        <v>S:18/21 G:63 GR:63</v>
      </c>
    </row>
    <row r="364" spans="1:85" x14ac:dyDescent="0.25">
      <c r="A364" s="14">
        <v>5071</v>
      </c>
      <c r="B364" s="15" t="s">
        <v>1239</v>
      </c>
      <c r="C364" s="15" t="s">
        <v>62</v>
      </c>
      <c r="D364" s="15" t="s">
        <v>58</v>
      </c>
      <c r="E364" s="15">
        <f>VLOOKUP(B364, 'Rookie Year'!$A$2:$B$55679,2,FALSE)</f>
        <v>2015</v>
      </c>
      <c r="F364" s="15">
        <v>2023</v>
      </c>
      <c r="G364" s="15" t="s">
        <v>42</v>
      </c>
      <c r="H364" s="15" t="s">
        <v>1928</v>
      </c>
      <c r="I364" s="16">
        <v>8</v>
      </c>
      <c r="J364" s="15">
        <v>3</v>
      </c>
      <c r="K364" s="17">
        <f>IF(AND(G364&lt;&gt;"N",R364="N/A"), IF(I364&lt;4, 0, 0.25),IF(I364=1, IF(J364=1,0.25, 0.25), IF(I364&lt;13, 0.25, IF(I364&lt;26, 0.4, IF(I364&lt;51, 0.6, 0.75)))))</f>
        <v>0.25</v>
      </c>
      <c r="L364" s="16">
        <f>I364-M364</f>
        <v>6</v>
      </c>
      <c r="M364" s="16">
        <f>ROUNDUP(I364*K364,0)</f>
        <v>2</v>
      </c>
      <c r="N364" s="16">
        <f>M364*J364</f>
        <v>6</v>
      </c>
      <c r="O364" s="16">
        <v>6</v>
      </c>
      <c r="P364" s="16">
        <v>0</v>
      </c>
      <c r="Q364" s="16">
        <f>N364-O364-P364</f>
        <v>0</v>
      </c>
      <c r="R364" s="15" t="s">
        <v>75</v>
      </c>
      <c r="S364" s="15">
        <f>IF(R364="N/A", J364-($B$1-F364), J364-($B$1-R364))</f>
        <v>2</v>
      </c>
      <c r="T364" s="16">
        <v>0</v>
      </c>
      <c r="U364" s="16">
        <v>0</v>
      </c>
      <c r="V364" s="16" t="str">
        <f>IF($S364&lt;3, "N/A", $M364)</f>
        <v>N/A</v>
      </c>
      <c r="W364" s="16" t="str">
        <f>IF($S364&lt;4, "N/A", $M364)</f>
        <v>N/A</v>
      </c>
      <c r="X364" s="16" t="str">
        <f>IF($S364&lt;5, "N/A", $M364)</f>
        <v>N/A</v>
      </c>
      <c r="Y364" s="15" t="str">
        <f>IF(SUM(T364:X364)&lt;&gt;Q364, "CHECK", "OK")</f>
        <v>OK</v>
      </c>
      <c r="Z364" s="15" t="str">
        <f>IF(F364=$B$1, "No", IF(S364=1, "Yes", "No"))</f>
        <v>No</v>
      </c>
      <c r="AA364" s="18" t="str">
        <f>IF(C364="DM", "N/A", IF(Z364="No","N/A",VLOOKUP(B364,'Extension List'!$A$3:$R$1972,18,FALSE)))</f>
        <v>N/A</v>
      </c>
      <c r="AB364" s="15" t="str">
        <f>IF(C364="DM", "N/A", IF(Z364="No","N/A",VLOOKUP(B364,'Extension List'!$A$3:$T$1972,20,FALSE)))</f>
        <v>N/A</v>
      </c>
      <c r="AC364" s="15" t="str">
        <f>IF(AA364="N/A", "N/A", 0)</f>
        <v>N/A</v>
      </c>
      <c r="AD364" s="16" t="str">
        <f>IF(AE364="N/A", "N/A", AA364-AE364)</f>
        <v>N/A</v>
      </c>
      <c r="AE364" s="16" t="str">
        <f>IF(AA364="N/A", "N/A", IF(AC364&gt;0, IF(AA364&lt;13, ROUNDUP(0.25*AA364,0), IF(AA364&lt;26, ROUNDUP(0.4*AA364,0), IF(AA364&lt;51, ROUNDUP(0.6*AA364,0), ROUNDUP(0.75*AA364,0)))), "N/A"))</f>
        <v>N/A</v>
      </c>
      <c r="AF364" s="16" t="str">
        <f>IF(AD364="N/A","N/A", (AE364*AC364)+Q364)</f>
        <v>N/A</v>
      </c>
      <c r="AG364" s="16" t="str">
        <f>IF($AF364="N/A", "N/A", "TBC")</f>
        <v>N/A</v>
      </c>
      <c r="AH364" s="16" t="str">
        <f>IF($AF364="N/A", "N/A", "TBC")</f>
        <v>N/A</v>
      </c>
      <c r="AI364" s="16" t="str">
        <f>IF($AF364="N/A","N/A",IF(AC364&gt;1,"TBC","N/A"))</f>
        <v>N/A</v>
      </c>
      <c r="AJ364" s="16" t="str">
        <f>IF($AF364="N/A","N/A",IF(AC364&gt;2,"TBC","N/A"))</f>
        <v>N/A</v>
      </c>
      <c r="AK364" s="16" t="str">
        <f>IF($AF364="N/A","N/A",IF(AC364&gt;3,"TBC","N/A"))</f>
        <v>N/A</v>
      </c>
      <c r="AL364" s="16" t="str">
        <f>IF(AC364="N/A","N/A",IF(AC364&gt;0,IF(SUM(AG364:AK364)&lt;&gt;AF364,"CHECK","OK"),"N/A"))</f>
        <v>N/A</v>
      </c>
      <c r="AM364" s="16">
        <f>IF(AD364="N/A", L364+T364, L364+AG364)</f>
        <v>6</v>
      </c>
      <c r="AN364" s="16">
        <f>IF(AD364="N/A", IF(U364="N/A", "N/A", L364+U364), AD364+AH364)</f>
        <v>6</v>
      </c>
      <c r="AO364" s="16" t="str">
        <f>IF(AD364="N/A", IF(V364="N/A", "N/A", L364+V364), IF(AI364="N/A", "N/A", AD364+AI364))</f>
        <v>N/A</v>
      </c>
      <c r="AP364" s="16" t="str">
        <f>IF(AD364="N/A", IF(W364="N/A", "N/A", L364+W364), IF(AJ364="N/A", "N/A", AD364+AJ364))</f>
        <v>N/A</v>
      </c>
      <c r="AQ364" s="16" t="str">
        <f>IF(AD364="N/A", IF(X364="N/A", "N/A", L364+X364), IF(AK364="N/A", "N/A", AD364+AK364))</f>
        <v>N/A</v>
      </c>
      <c r="AR364" s="15" t="s">
        <v>40</v>
      </c>
      <c r="AS364" s="15" t="s">
        <v>40</v>
      </c>
      <c r="AT364" s="15" t="s">
        <v>40</v>
      </c>
      <c r="AU364" s="15" t="s">
        <v>40</v>
      </c>
      <c r="AV364" s="15" t="s">
        <v>40</v>
      </c>
      <c r="AW364" s="15" t="s">
        <v>40</v>
      </c>
      <c r="AX364" s="15" t="s">
        <v>40</v>
      </c>
      <c r="AY364" s="15" t="s">
        <v>40</v>
      </c>
      <c r="AZ364" s="15" t="s">
        <v>40</v>
      </c>
      <c r="BA364" s="15" t="s">
        <v>40</v>
      </c>
      <c r="BB364" s="15" t="s">
        <v>40</v>
      </c>
      <c r="BC364" s="15" t="s">
        <v>40</v>
      </c>
      <c r="BD364" s="15" t="s">
        <v>40</v>
      </c>
      <c r="BE364" s="15" t="s">
        <v>40</v>
      </c>
      <c r="BF364" s="15" t="s">
        <v>40</v>
      </c>
      <c r="BG364" s="15" t="s">
        <v>40</v>
      </c>
      <c r="BH364" s="15" t="s">
        <v>40</v>
      </c>
      <c r="BI364" s="15"/>
      <c r="BJ364" s="16">
        <f>IF(AR364="R", $CA364, IF(OR(AR364="P", AR364="T", AR364="N"), 0, IF($C364="DM", $T364, IF(OR(AR364="Y", AR364="IR"),$AM364,IF(AR364="C", IF($BI364="Y", IF($AF364="N/A", $Q364, $AF364), IF($AG364="N/A", $T364,$AG364)))))))</f>
        <v>6</v>
      </c>
      <c r="BK364" s="16">
        <f>IF(AS364="R", $CA364, IF(OR(AS364="P", AS364="T", AS364="N"), 0, IF($C364="DM", $T364, IF(OR(AS364="Y", AS364="IR"),$AM364,IF(AS364="C", IF($BI364="Y", IF($AF364="N/A", $Q364, $AF364), IF($AG364="N/A", $T364,$AG364)))))))</f>
        <v>6</v>
      </c>
      <c r="BL364" s="16">
        <f>IF(AT364="R", $CA364, IF(OR(AT364="P", AT364="T", AT364="N"), 0, IF($C364="DM", $T364, IF(OR(AT364="Y", AT364="IR"),$AM364,IF(AT364="C", IF($BI364="Y", IF($AF364="N/A", $Q364, $AF364), IF($AG364="N/A", $T364,$AG364)))))))</f>
        <v>6</v>
      </c>
      <c r="BM364" s="16">
        <f>IF(AU364="R", $CA364, IF(OR(AU364="P", AU364="T", AU364="N"), 0, IF($C364="DM", $T364, IF(OR(AU364="Y", AU364="IR"),$AM364,IF(AU364="C", IF($BI364="Y", IF($AF364="N/A", $Q364, $AF364), IF($AG364="N/A", $T364,$AG364)))))))</f>
        <v>6</v>
      </c>
      <c r="BN364" s="16">
        <f>IF(AV364="R", $CA364, IF(OR(AV364="P", AV364="T", AV364="N"), 0, IF($C364="DM", $T364, IF(OR(AV364="Y", AV364="IR"),$AM364,IF(AV364="C", IF($BI364="Y", IF($AF364="N/A", $Q364, $AF364), IF($AG364="N/A", $T364,$AG364)))))))</f>
        <v>6</v>
      </c>
      <c r="BO364" s="16">
        <f>IF(AW364="R", $CA364, IF(OR(AW364="P", AW364="T", AW364="N"), 0, IF($C364="DM", $T364, IF(OR(AW364="Y", AW364="IR"),$AM364,IF(AW364="C", IF($BI364="Y", IF($AF364="N/A", $Q364, $AF364), IF($AG364="N/A", $T364,$AG364)))))))</f>
        <v>6</v>
      </c>
      <c r="BP364" s="16">
        <f>IF(AX364="R", $CA364, IF(OR(AX364="P", AX364="T", AX364="N"), 0, IF($C364="DM", $T364, IF(OR(AX364="Y", AX364="IR"),$AM364,IF(AX364="C", IF($BI364="Y", IF($AF364="N/A", $Q364, $AF364), IF($AG364="N/A", $T364,$AG364)))))))</f>
        <v>6</v>
      </c>
      <c r="BQ364" s="16">
        <f>IF(AY364="R", $CA364, IF(OR(AY364="P", AY364="T", AY364="N"), 0, IF($C364="DM", $T364, IF(OR(AY364="Y", AY364="IR"),$AM364,IF(AY364="C", IF($BI364="Y", IF($AF364="N/A", $Q364, $AF364), IF($AG364="N/A", $T364,$AG364)))))))</f>
        <v>6</v>
      </c>
      <c r="BR364" s="16">
        <f>IF(AZ364="R", $CA364, IF(OR(AZ364="P", AZ364="T", AZ364="N"), 0, IF($C364="DM", $T364, IF(OR(AZ364="Y", AZ364="IR"),$AM364,IF(AZ364="C", IF($BI364="Y", IF($AF364="N/A", $Q364, $AF364), IF($AG364="N/A", $T364,$AG364)))))))</f>
        <v>6</v>
      </c>
      <c r="BS364" s="16">
        <f>IF(BA364="R", $CA364, IF(OR(BA364="P", BA364="T", BA364="N"), 0, IF($C364="DM", $T364, IF(OR(BA364="Y", BA364="IR"),$AM364,IF(BA364="C", IF($BI364="Y", IF($AF364="N/A", $Q364, $AF364), IF($AG364="N/A", $T364,$AG364)))))))</f>
        <v>6</v>
      </c>
      <c r="BT364" s="16">
        <f>IF(BB364="R", $CA364, IF(OR(BB364="P", BB364="T", BB364="N"), 0, IF($C364="DM", $T364, IF(OR(BB364="Y", BB364="IR"),$AM364,IF(BB364="C", IF($BI364="Y", IF($BA364="C", IF($AF364="N/A", $Q364, $AF364), IF($AF364="N/A", $T364, $AM364)), IF($AG364="N/A", $T364,$AG364)))))))</f>
        <v>6</v>
      </c>
      <c r="BU364" s="16">
        <f>IF(BC364="R", $CA364, IF(OR(BC364="P", BC364="T", BC364="N"), 0, IF($C364="DM", $T364, IF(OR(BC364="Y", BC364="IR"),$AM364,IF(BC364="C", IF($BI364="Y", IF($BA364="C", IF($AF364="N/A", $Q364, $AF364), IF($AF364="N/A", $T364, $AM364)), IF($AG364="N/A", $T364,$AG364)))))))</f>
        <v>6</v>
      </c>
      <c r="BV364" s="16">
        <f>IF(BD364="R", $CA364, IF(OR(BD364="P", BD364="T", BD364="N"), 0, IF($C364="DM", $T364, IF(OR(BD364="Y", BD364="IR"),$AM364,IF(BD364="C", IF($BI364="Y", IF($BA364="C", IF($AF364="N/A", $Q364, $AF364), IF($AF364="N/A", $T364, $AM364)), IF($AG364="N/A", $T364,$AG364)))))))</f>
        <v>6</v>
      </c>
      <c r="BW364" s="16">
        <f>IF(BE364="R", $CA364, IF(OR(BE364="P", BE364="T", BE364="N"), 0, IF($C364="DM", $T364, IF(OR(BE364="Y", BE364="IR"),$AM364,IF(BE364="C", IF($BI364="Y", IF($BA364="C", IF($AF364="N/A", $Q364, $AF364), IF($AF364="N/A", $T364, $AM364)), IF($AG364="N/A", $T364,$AG364)))))))</f>
        <v>6</v>
      </c>
      <c r="BX364" s="16">
        <f>IF(BF364="R", $CA364, IF(OR(BF364="P", BF364="T", BF364="N"), 0, IF($C364="DM", $T364, IF(OR(BF364="Y", BF364="IR"),$AM364,IF(BF364="C", IF($BI364="Y", IF($BA364="C", IF($AF364="N/A", $Q364, $AF364), IF($AF364="N/A", $T364, $AM364)), IF($AG364="N/A", $T364,$AG364)))))))</f>
        <v>6</v>
      </c>
      <c r="BY364" s="16">
        <f>IF(BG364="R", $CA364, IF(OR(BG364="P", BG364="T", BG364="N"), 0, IF($C364="DM", $T364, IF(OR(BG364="Y", BG364="IR"),$AM364,IF(BG364="C", IF($BI364="Y", IF($BA364="C", IF($AF364="N/A", $Q364, $AF364), IF($AF364="N/A", $T364, $AM364)), IF($AG364="N/A", $T364,$AG364)))))))</f>
        <v>6</v>
      </c>
      <c r="BZ364" s="16">
        <f>IF(BH364="R", $CA364, IF(OR(BH364="P", BH364="T", BH364="N"), 0, IF($C364="DM", $T364, IF(OR(BH364="Y", BH364="IR"),$AM364,IF(BH364="C", IF($BI364="Y", IF($BA364="C", IF($AF364="N/A", $Q364, $AF364), IF($AF364="N/A", $T364, $AM364)), IF($AG364="N/A", $T364,$AG364)))))))</f>
        <v>6</v>
      </c>
      <c r="CA364" s="15" t="s">
        <v>75</v>
      </c>
      <c r="CB364" s="16">
        <f>BZ364</f>
        <v>6</v>
      </c>
      <c r="CC364" s="15">
        <f>IF(OR($BH364="T", $BH364="R"), 0, IF($BH364="C", IF($BI364="Y", IF($BA364="C", 0, IF(AF364="N/A", Q364-T364, AF364-AG364)), IF($AF364="N/A", U364, AH364)), AN364))</f>
        <v>6</v>
      </c>
      <c r="CD364" s="15" t="str">
        <f>IF(OR($BH364="T", $BH364="R"), 0, IF($BH364="C", IF($BI364="Y", 0, IF($AF364="N/A", V364, AI364)), AO364))</f>
        <v>N/A</v>
      </c>
      <c r="CE364" s="15" t="str">
        <f>IF(OR($BH364="T", $BH364="R"), 0, IF($BH364="C", IF($BI364="Y", 0, IF($AF364="N/A", W364, AJ364)), AP364))</f>
        <v>N/A</v>
      </c>
      <c r="CF364" s="15" t="str">
        <f>IF(OR($BH364="T", $BH364="R"), 0, IF($BH364="C", IF($BI364="Y", 0, IF($AF364="N/A", X364, AK364)), AQ364))</f>
        <v>N/A</v>
      </c>
      <c r="CG364" t="str">
        <f>IF(AC364="N/A", "S:"&amp;L364&amp;" G:"&amp;M364&amp;" GR:"&amp;Q364, IF(AC364=0, "S:"&amp;L364&amp;" G:"&amp;M364&amp;" GR:"&amp;Q364, "S:"&amp;L364&amp;"/"&amp;AD364&amp;" G:"&amp;AE364&amp;" GR:"&amp;AF364))</f>
        <v>S:6 G:2 GR:0</v>
      </c>
    </row>
    <row r="365" spans="1:85" x14ac:dyDescent="0.25">
      <c r="A365" s="14">
        <v>5663</v>
      </c>
      <c r="B365" s="15" t="s">
        <v>3012</v>
      </c>
      <c r="C365" s="15" t="s">
        <v>62</v>
      </c>
      <c r="D365" s="15" t="s">
        <v>58</v>
      </c>
      <c r="E365" s="15">
        <f>VLOOKUP(B365, 'Rookie Year'!$A$2:$B$55679,2,FALSE)</f>
        <v>2024</v>
      </c>
      <c r="F365" s="15">
        <v>2024</v>
      </c>
      <c r="G365" s="15" t="s">
        <v>40</v>
      </c>
      <c r="H365" s="15" t="s">
        <v>2213</v>
      </c>
      <c r="I365" s="16">
        <v>1</v>
      </c>
      <c r="J365" s="15">
        <v>3</v>
      </c>
      <c r="K365" s="17">
        <f>IF(AND(G365&lt;&gt;"N",R365="N/A"), IF(I365&lt;4, 0, 0.25),IF(I365=1, IF(J365=1,0.25, 0.25), IF(I365&lt;13, 0.25, IF(I365&lt;26, 0.4, IF(I365&lt;51, 0.6, 0.75)))))</f>
        <v>0</v>
      </c>
      <c r="L365" s="16">
        <f>I365-M365</f>
        <v>1</v>
      </c>
      <c r="M365" s="16">
        <f>ROUNDUP(I365*K365,0)</f>
        <v>0</v>
      </c>
      <c r="N365" s="16">
        <f>M365*J365</f>
        <v>0</v>
      </c>
      <c r="O365" s="16">
        <v>0</v>
      </c>
      <c r="P365" s="16">
        <v>0</v>
      </c>
      <c r="Q365" s="16">
        <f>N365-O365-P365</f>
        <v>0</v>
      </c>
      <c r="R365" s="15" t="s">
        <v>75</v>
      </c>
      <c r="S365" s="15">
        <f>IF(R365="N/A", J365-($B$1-F365), J365-($B$1-R365))</f>
        <v>3</v>
      </c>
      <c r="T365" s="16">
        <f>IF($S365&lt;1, "N/A", $M365)</f>
        <v>0</v>
      </c>
      <c r="U365" s="16">
        <f>IF($S365&lt;2, "N/A", $M365)</f>
        <v>0</v>
      </c>
      <c r="V365" s="16">
        <f>IF($S365&lt;3, "N/A", $M365)</f>
        <v>0</v>
      </c>
      <c r="W365" s="16" t="str">
        <f>IF($S365&lt;4, "N/A", $M365)</f>
        <v>N/A</v>
      </c>
      <c r="X365" s="16" t="str">
        <f>IF($S365&lt;5, "N/A", $M365)</f>
        <v>N/A</v>
      </c>
      <c r="Y365" s="15" t="str">
        <f>IF(SUM(T365:X365)&lt;&gt;Q365, "CHECK", "OK")</f>
        <v>OK</v>
      </c>
      <c r="Z365" s="15" t="str">
        <f>IF(F365=$B$1, "No", IF(S365=1, "Yes", "No"))</f>
        <v>No</v>
      </c>
      <c r="AA365" s="18" t="str">
        <f>IF(C365="DM", "N/A", IF(Z365="No","N/A",VLOOKUP(B365,'Extension List'!$A$3:$R$1972,18,FALSE)))</f>
        <v>N/A</v>
      </c>
      <c r="AB365" s="15" t="str">
        <f>IF(C365="DM", "N/A", IF(Z365="No","N/A",VLOOKUP(B365,'Extension List'!$A$3:$T$1972,20,FALSE)))</f>
        <v>N/A</v>
      </c>
      <c r="AC365" s="15" t="str">
        <f>IF(AA365="N/A", "N/A", 0)</f>
        <v>N/A</v>
      </c>
      <c r="AD365" s="16" t="str">
        <f>IF(AE365="N/A", "N/A", AA365-AE365)</f>
        <v>N/A</v>
      </c>
      <c r="AE365" s="16" t="str">
        <f>IF(AA365="N/A", "N/A", IF(AC365&gt;0, IF(AA365&lt;13, ROUNDUP(0.25*AA365,0), IF(AA365&lt;26, ROUNDUP(0.4*AA365,0), IF(AA365&lt;51, ROUNDUP(0.6*AA365,0), ROUNDUP(0.75*AA365,0)))), "N/A"))</f>
        <v>N/A</v>
      </c>
      <c r="AF365" s="16" t="str">
        <f>IF(AD365="N/A","N/A", (AE365*AC365)+Q365)</f>
        <v>N/A</v>
      </c>
      <c r="AG365" s="16" t="str">
        <f>IF($AF365="N/A", "N/A", "TBC")</f>
        <v>N/A</v>
      </c>
      <c r="AH365" s="16" t="str">
        <f>IF($AF365="N/A", "N/A", "TBC")</f>
        <v>N/A</v>
      </c>
      <c r="AI365" s="16" t="str">
        <f>IF($AF365="N/A","N/A",IF(AC365&gt;1,"TBC","N/A"))</f>
        <v>N/A</v>
      </c>
      <c r="AJ365" s="16" t="str">
        <f>IF($AF365="N/A","N/A",IF(AC365&gt;2,"TBC","N/A"))</f>
        <v>N/A</v>
      </c>
      <c r="AK365" s="16" t="str">
        <f>IF($AF365="N/A","N/A",IF(AC365&gt;3,"TBC","N/A"))</f>
        <v>N/A</v>
      </c>
      <c r="AL365" s="16" t="str">
        <f>IF(AC365="N/A","N/A",IF(AC365&gt;0,IF(SUM(AG365:AK365)&lt;&gt;AF365,"CHECK","OK"),"N/A"))</f>
        <v>N/A</v>
      </c>
      <c r="AM365" s="16">
        <f>IF(AD365="N/A", L365+T365, L365+AG365)</f>
        <v>1</v>
      </c>
      <c r="AN365" s="16">
        <f>IF(AD365="N/A", IF(U365="N/A", "N/A", L365+U365), AD365+AH365)</f>
        <v>1</v>
      </c>
      <c r="AO365" s="16">
        <f>IF(AD365="N/A", IF(V365="N/A", "N/A", L365+V365), IF(AI365="N/A", "N/A", AD365+AI365))</f>
        <v>1</v>
      </c>
      <c r="AP365" s="16" t="str">
        <f>IF(AD365="N/A", IF(W365="N/A", "N/A", L365+W365), IF(AJ365="N/A", "N/A", AD365+AJ365))</f>
        <v>N/A</v>
      </c>
      <c r="AQ365" s="16" t="str">
        <f>IF(AD365="N/A", IF(X365="N/A", "N/A", L365+X365), IF(AK365="N/A", "N/A", AD365+AK365))</f>
        <v>N/A</v>
      </c>
      <c r="AR365" s="15" t="s">
        <v>66</v>
      </c>
      <c r="AS365" s="15" t="s">
        <v>66</v>
      </c>
      <c r="AT365" s="15" t="s">
        <v>66</v>
      </c>
      <c r="AU365" s="15" t="s">
        <v>66</v>
      </c>
      <c r="AV365" s="15" t="s">
        <v>66</v>
      </c>
      <c r="AW365" s="15" t="s">
        <v>66</v>
      </c>
      <c r="AX365" s="15" t="s">
        <v>66</v>
      </c>
      <c r="AY365" s="15" t="s">
        <v>66</v>
      </c>
      <c r="AZ365" s="15" t="s">
        <v>66</v>
      </c>
      <c r="BA365" s="15" t="s">
        <v>66</v>
      </c>
      <c r="BB365" s="15" t="s">
        <v>66</v>
      </c>
      <c r="BC365" s="15" t="s">
        <v>66</v>
      </c>
      <c r="BD365" s="15" t="s">
        <v>66</v>
      </c>
      <c r="BE365" s="15" t="s">
        <v>66</v>
      </c>
      <c r="BF365" s="15" t="s">
        <v>66</v>
      </c>
      <c r="BG365" s="15" t="s">
        <v>66</v>
      </c>
      <c r="BH365" s="15" t="s">
        <v>66</v>
      </c>
      <c r="BJ365" s="16">
        <f>IF(AR365="R", $CA365, IF(OR(AR365="P", AR365="T", AR365="N"), 0, IF($C365="DM", $T365, IF(OR(AR365="Y", AR365="IR"),$AM365,IF(AR365="C", IF($BI365="Y", IF($AF365="N/A", $Q365, $AF365), IF($AG365="N/A", $T365,$AG365)))))))</f>
        <v>0</v>
      </c>
      <c r="BK365" s="16">
        <f>IF(AS365="R", $CA365, IF(OR(AS365="P", AS365="T", AS365="N"), 0, IF($C365="DM", $T365, IF(OR(AS365="Y", AS365="IR"),$AM365,IF(AS365="C", IF($BI365="Y", IF($AF365="N/A", $Q365, $AF365), IF($AG365="N/A", $T365,$AG365)))))))</f>
        <v>0</v>
      </c>
      <c r="BL365" s="16">
        <f>IF(AT365="R", $CA365, IF(OR(AT365="P", AT365="T", AT365="N"), 0, IF($C365="DM", $T365, IF(OR(AT365="Y", AT365="IR"),$AM365,IF(AT365="C", IF($BI365="Y", IF($AF365="N/A", $Q365, $AF365), IF($AG365="N/A", $T365,$AG365)))))))</f>
        <v>0</v>
      </c>
      <c r="BM365" s="16">
        <f>IF(AU365="R", $CA365, IF(OR(AU365="P", AU365="T", AU365="N"), 0, IF($C365="DM", $T365, IF(OR(AU365="Y", AU365="IR"),$AM365,IF(AU365="C", IF($BI365="Y", IF($AF365="N/A", $Q365, $AF365), IF($AG365="N/A", $T365,$AG365)))))))</f>
        <v>0</v>
      </c>
      <c r="BN365" s="16">
        <f>IF(AV365="R", $CA365, IF(OR(AV365="P", AV365="T", AV365="N"), 0, IF($C365="DM", $T365, IF(OR(AV365="Y", AV365="IR"),$AM365,IF(AV365="C", IF($BI365="Y", IF($AF365="N/A", $Q365, $AF365), IF($AG365="N/A", $T365,$AG365)))))))</f>
        <v>0</v>
      </c>
      <c r="BO365" s="16">
        <f>IF(AW365="R", $CA365, IF(OR(AW365="P", AW365="T", AW365="N"), 0, IF($C365="DM", $T365, IF(OR(AW365="Y", AW365="IR"),$AM365,IF(AW365="C", IF($BI365="Y", IF($AF365="N/A", $Q365, $AF365), IF($AG365="N/A", $T365,$AG365)))))))</f>
        <v>0</v>
      </c>
      <c r="BP365" s="16">
        <f>IF(AX365="R", $CA365, IF(OR(AX365="P", AX365="T", AX365="N"), 0, IF($C365="DM", $T365, IF(OR(AX365="Y", AX365="IR"),$AM365,IF(AX365="C", IF($BI365="Y", IF($AF365="N/A", $Q365, $AF365), IF($AG365="N/A", $T365,$AG365)))))))</f>
        <v>0</v>
      </c>
      <c r="BQ365" s="16">
        <f>IF(AY365="R", $CA365, IF(OR(AY365="P", AY365="T", AY365="N"), 0, IF($C365="DM", $T365, IF(OR(AY365="Y", AY365="IR"),$AM365,IF(AY365="C", IF($BI365="Y", IF($AF365="N/A", $Q365, $AF365), IF($AG365="N/A", $T365,$AG365)))))))</f>
        <v>0</v>
      </c>
      <c r="BR365" s="16">
        <f>IF(AZ365="R", $CA365, IF(OR(AZ365="P", AZ365="T", AZ365="N"), 0, IF($C365="DM", $T365, IF(OR(AZ365="Y", AZ365="IR"),$AM365,IF(AZ365="C", IF($BI365="Y", IF($AF365="N/A", $Q365, $AF365), IF($AG365="N/A", $T365,$AG365)))))))</f>
        <v>0</v>
      </c>
      <c r="BS365" s="16">
        <f>IF(BA365="R", $CA365, IF(OR(BA365="P", BA365="T", BA365="N"), 0, IF($C365="DM", $T365, IF(OR(BA365="Y", BA365="IR"),$AM365,IF(BA365="C", IF($BI365="Y", IF($AF365="N/A", $Q365, $AF365), IF($AG365="N/A", $T365,$AG365)))))))</f>
        <v>0</v>
      </c>
      <c r="BT365" s="16">
        <f>IF(BB365="R", $CA365, IF(OR(BB365="P", BB365="T", BB365="N"), 0, IF($C365="DM", $T365, IF(OR(BB365="Y", BB365="IR"),$AM365,IF(BB365="C", IF($BI365="Y", IF($BA365="C", IF($AF365="N/A", $Q365, $AF365), IF($AF365="N/A", $T365, $AM365)), IF($AG365="N/A", $T365,$AG365)))))))</f>
        <v>0</v>
      </c>
      <c r="BU365" s="16">
        <f>IF(BC365="R", $CA365, IF(OR(BC365="P", BC365="T", BC365="N"), 0, IF($C365="DM", $T365, IF(OR(BC365="Y", BC365="IR"),$AM365,IF(BC365="C", IF($BI365="Y", IF($BA365="C", IF($AF365="N/A", $Q365, $AF365), IF($AF365="N/A", $T365, $AM365)), IF($AG365="N/A", $T365,$AG365)))))))</f>
        <v>0</v>
      </c>
      <c r="BV365" s="16">
        <f>IF(BD365="R", $CA365, IF(OR(BD365="P", BD365="T", BD365="N"), 0, IF($C365="DM", $T365, IF(OR(BD365="Y", BD365="IR"),$AM365,IF(BD365="C", IF($BI365="Y", IF($BA365="C", IF($AF365="N/A", $Q365, $AF365), IF($AF365="N/A", $T365, $AM365)), IF($AG365="N/A", $T365,$AG365)))))))</f>
        <v>0</v>
      </c>
      <c r="BW365" s="16">
        <f>IF(BE365="R", $CA365, IF(OR(BE365="P", BE365="T", BE365="N"), 0, IF($C365="DM", $T365, IF(OR(BE365="Y", BE365="IR"),$AM365,IF(BE365="C", IF($BI365="Y", IF($BA365="C", IF($AF365="N/A", $Q365, $AF365), IF($AF365="N/A", $T365, $AM365)), IF($AG365="N/A", $T365,$AG365)))))))</f>
        <v>0</v>
      </c>
      <c r="BX365" s="16">
        <f>IF(BF365="R", $CA365, IF(OR(BF365="P", BF365="T", BF365="N"), 0, IF($C365="DM", $T365, IF(OR(BF365="Y", BF365="IR"),$AM365,IF(BF365="C", IF($BI365="Y", IF($BA365="C", IF($AF365="N/A", $Q365, $AF365), IF($AF365="N/A", $T365, $AM365)), IF($AG365="N/A", $T365,$AG365)))))))</f>
        <v>0</v>
      </c>
      <c r="BY365" s="16">
        <f>IF(BG365="R", $CA365, IF(OR(BG365="P", BG365="T", BG365="N"), 0, IF($C365="DM", $T365, IF(OR(BG365="Y", BG365="IR"),$AM365,IF(BG365="C", IF($BI365="Y", IF($BA365="C", IF($AF365="N/A", $Q365, $AF365), IF($AF365="N/A", $T365, $AM365)), IF($AG365="N/A", $T365,$AG365)))))))</f>
        <v>0</v>
      </c>
      <c r="BZ365" s="16">
        <f>IF(BH365="R", $CA365, IF(OR(BH365="P", BH365="T", BH365="N"), 0, IF($C365="DM", $T365, IF(OR(BH365="Y", BH365="IR"),$AM365,IF(BH365="C", IF($BI365="Y", IF($BA365="C", IF($AF365="N/A", $Q365, $AF365), IF($AF365="N/A", $T365, $AM365)), IF($AG365="N/A", $T365,$AG365)))))))</f>
        <v>0</v>
      </c>
      <c r="CA365" s="15" t="s">
        <v>75</v>
      </c>
      <c r="CB365" s="16">
        <f>BZ365</f>
        <v>0</v>
      </c>
      <c r="CC365" s="15">
        <f>IF(OR($BH365="T", $BH365="R"), 0, IF($BH365="C", IF($BI365="Y", IF($BA365="C", 0, IF(AF365="N/A", Q365-T365, AF365-AG365)), IF($AF365="N/A", U365, AH365)), AN365))</f>
        <v>1</v>
      </c>
      <c r="CD365" s="15">
        <f>IF(OR($BH365="T", $BH365="R"), 0, IF($BH365="C", IF($BI365="Y", 0, IF($AF365="N/A", V365, AI365)), AO365))</f>
        <v>1</v>
      </c>
      <c r="CE365" s="15" t="str">
        <f>IF(OR($BH365="T", $BH365="R"), 0, IF($BH365="C", IF($BI365="Y", 0, IF($AF365="N/A", W365, AJ365)), AP365))</f>
        <v>N/A</v>
      </c>
      <c r="CF365" s="15" t="str">
        <f>IF(OR($BH365="T", $BH365="R"), 0, IF($BH365="C", IF($BI365="Y", 0, IF($AF365="N/A", X365, AK365)), AQ365))</f>
        <v>N/A</v>
      </c>
      <c r="CG365" t="str">
        <f>IF(AC365="N/A", "S:"&amp;L365&amp;" G:"&amp;M365&amp;" GR:"&amp;Q365, IF(AC365=0, "S:"&amp;L365&amp;" G:"&amp;M365&amp;" GR:"&amp;Q365, "S:"&amp;L365&amp;"/"&amp;AD365&amp;" G:"&amp;AE365&amp;" GR:"&amp;AF365))</f>
        <v>S:1 G:0 GR:0</v>
      </c>
    </row>
    <row r="366" spans="1:85" x14ac:dyDescent="0.25">
      <c r="A366" s="14">
        <v>5717</v>
      </c>
      <c r="B366" s="15" t="s">
        <v>3071</v>
      </c>
      <c r="C366" s="15" t="s">
        <v>62</v>
      </c>
      <c r="D366" s="15" t="s">
        <v>58</v>
      </c>
      <c r="E366" s="15">
        <f>VLOOKUP(B366, 'Rookie Year'!$A$2:$B$55679,2,FALSE)</f>
        <v>2024</v>
      </c>
      <c r="F366" s="15">
        <v>2024</v>
      </c>
      <c r="G366" s="15" t="s">
        <v>42</v>
      </c>
      <c r="H366" s="15">
        <v>0</v>
      </c>
      <c r="I366" s="16">
        <v>1</v>
      </c>
      <c r="J366" s="15">
        <v>1</v>
      </c>
      <c r="K366" s="17">
        <f>IF(AND(G366&lt;&gt;"N",R366="N/A"), IF(I366&lt;4, 0, 0.25),IF(I366=1, IF(J366=1,0.25, 0.25), IF(I366&lt;13, 0.25, IF(I366&lt;26, 0.4, IF(I366&lt;51, 0.6, 0.75)))))</f>
        <v>0.25</v>
      </c>
      <c r="L366" s="16">
        <f>I366-M366</f>
        <v>0</v>
      </c>
      <c r="M366" s="16">
        <f>ROUNDUP(I366*K366,0)</f>
        <v>1</v>
      </c>
      <c r="N366" s="16">
        <f>M366*J366</f>
        <v>1</v>
      </c>
      <c r="O366" s="16">
        <v>0</v>
      </c>
      <c r="P366" s="16">
        <v>0</v>
      </c>
      <c r="Q366" s="16">
        <f>N366-O366-P366</f>
        <v>1</v>
      </c>
      <c r="R366" s="15" t="s">
        <v>75</v>
      </c>
      <c r="S366" s="15">
        <f>IF(R366="N/A", J366-($B$1-F366), J366-($B$1-R366))</f>
        <v>1</v>
      </c>
      <c r="T366" s="16">
        <f>IF($S366&lt;1, "N/A", $M366)</f>
        <v>1</v>
      </c>
      <c r="U366" s="16" t="str">
        <f>IF($S366&lt;2, "N/A", $M366)</f>
        <v>N/A</v>
      </c>
      <c r="V366" s="16" t="str">
        <f>IF($S366&lt;3, "N/A", $M366)</f>
        <v>N/A</v>
      </c>
      <c r="W366" s="16" t="str">
        <f>IF($S366&lt;4, "N/A", $M366)</f>
        <v>N/A</v>
      </c>
      <c r="X366" s="16" t="str">
        <f>IF($S366&lt;5, "N/A", $M366)</f>
        <v>N/A</v>
      </c>
      <c r="Y366" s="15" t="str">
        <f>IF(SUM(T366:X366)&lt;&gt;Q366, "CHECK", "OK")</f>
        <v>OK</v>
      </c>
      <c r="Z366" s="15" t="str">
        <f>IF(F366=$B$1, "No", IF(S366=1, "Yes", "No"))</f>
        <v>No</v>
      </c>
      <c r="AA366" s="18" t="str">
        <f>IF(C366="DM", "N/A", IF(Z366="No","N/A",VLOOKUP(B366,'Extension List'!$A$3:$R$1972,18,FALSE)))</f>
        <v>N/A</v>
      </c>
      <c r="AB366" s="15" t="str">
        <f>IF(C366="DM", "N/A", IF(Z366="No","N/A",VLOOKUP(B366,'Extension List'!$A$3:$T$1972,20,FALSE)))</f>
        <v>N/A</v>
      </c>
      <c r="AC366" s="15" t="str">
        <f>IF(AA366="N/A", "N/A", 0)</f>
        <v>N/A</v>
      </c>
      <c r="AD366" s="16" t="str">
        <f>IF(AE366="N/A", "N/A", AA366-AE366)</f>
        <v>N/A</v>
      </c>
      <c r="AE366" s="16" t="str">
        <f>IF(AA366="N/A", "N/A", IF(AC366&gt;0, IF(AA366&lt;13, ROUNDUP(0.25*AA366,0), IF(AA366&lt;26, ROUNDUP(0.4*AA366,0), IF(AA366&lt;51, ROUNDUP(0.6*AA366,0), ROUNDUP(0.75*AA366,0)))), "N/A"))</f>
        <v>N/A</v>
      </c>
      <c r="AF366" s="16" t="str">
        <f>IF(AD366="N/A","N/A", (AE366*AC366)+Q366)</f>
        <v>N/A</v>
      </c>
      <c r="AG366" s="16" t="str">
        <f>IF($AF366="N/A", "N/A", "TBC")</f>
        <v>N/A</v>
      </c>
      <c r="AH366" s="16" t="str">
        <f>IF($AF366="N/A", "N/A", "TBC")</f>
        <v>N/A</v>
      </c>
      <c r="AI366" s="16" t="str">
        <f>IF($AF366="N/A","N/A",IF(AC366&gt;1,"TBC","N/A"))</f>
        <v>N/A</v>
      </c>
      <c r="AJ366" s="16" t="str">
        <f>IF($AF366="N/A","N/A",IF(AC366&gt;2,"TBC","N/A"))</f>
        <v>N/A</v>
      </c>
      <c r="AK366" s="16" t="str">
        <f>IF($AF366="N/A","N/A",IF(AC366&gt;3,"TBC","N/A"))</f>
        <v>N/A</v>
      </c>
      <c r="AL366" s="16" t="str">
        <f>IF(AC366="N/A","N/A",IF(AC366&gt;0,IF(SUM(AG366:AK366)&lt;&gt;AF366,"CHECK","OK"),"N/A"))</f>
        <v>N/A</v>
      </c>
      <c r="AM366" s="16">
        <f>IF(AD366="N/A", L366+T366, L366+AG366)</f>
        <v>1</v>
      </c>
      <c r="AN366" s="16" t="str">
        <f>IF(AD366="N/A", IF(U366="N/A", "N/A", L366+U366), AD366+AH366)</f>
        <v>N/A</v>
      </c>
      <c r="AO366" s="16" t="str">
        <f>IF(AD366="N/A", IF(V366="N/A", "N/A", L366+V366), IF(AI366="N/A", "N/A", AD366+AI366))</f>
        <v>N/A</v>
      </c>
      <c r="AP366" s="16" t="str">
        <f>IF(AD366="N/A", IF(W366="N/A", "N/A", L366+W366), IF(AJ366="N/A", "N/A", AD366+AJ366))</f>
        <v>N/A</v>
      </c>
      <c r="AQ366" s="16" t="str">
        <f>IF(AD366="N/A", IF(X366="N/A", "N/A", L366+X366), IF(AK366="N/A", "N/A", AD366+AK366))</f>
        <v>N/A</v>
      </c>
      <c r="AR366" s="15" t="s">
        <v>66</v>
      </c>
      <c r="AS366" s="15" t="s">
        <v>66</v>
      </c>
      <c r="AT366" s="15" t="s">
        <v>66</v>
      </c>
      <c r="AU366" s="15" t="s">
        <v>40</v>
      </c>
      <c r="AV366" s="15" t="s">
        <v>40</v>
      </c>
      <c r="AW366" s="15" t="s">
        <v>40</v>
      </c>
      <c r="AX366" s="15" t="s">
        <v>40</v>
      </c>
      <c r="AY366" s="15" t="s">
        <v>40</v>
      </c>
      <c r="AZ366" s="15" t="s">
        <v>40</v>
      </c>
      <c r="BA366" s="15" t="s">
        <v>44</v>
      </c>
      <c r="BB366" s="15" t="s">
        <v>44</v>
      </c>
      <c r="BC366" s="15" t="s">
        <v>44</v>
      </c>
      <c r="BD366" s="15" t="s">
        <v>44</v>
      </c>
      <c r="BE366" s="15" t="s">
        <v>44</v>
      </c>
      <c r="BF366" s="15" t="s">
        <v>44</v>
      </c>
      <c r="BG366" s="15" t="s">
        <v>44</v>
      </c>
      <c r="BH366" s="15" t="s">
        <v>44</v>
      </c>
      <c r="BJ366" s="16">
        <f>IF(AR366="R", $CA366, IF(OR(AR366="P", AR366="T", AR366="N"), 0, IF($C366="DM", $T366, IF(OR(AR366="Y", AR366="IR"),$AM366,IF(AR366="C", IF($BI366="Y", IF($AF366="N/A", $Q366, $AF366), IF($AG366="N/A", $T366,$AG366)))))))</f>
        <v>0</v>
      </c>
      <c r="BK366" s="16">
        <f>IF(AS366="R", $CA366, IF(OR(AS366="P", AS366="T", AS366="N"), 0, IF($C366="DM", $T366, IF(OR(AS366="Y", AS366="IR"),$AM366,IF(AS366="C", IF($BI366="Y", IF($AF366="N/A", $Q366, $AF366), IF($AG366="N/A", $T366,$AG366)))))))</f>
        <v>0</v>
      </c>
      <c r="BL366" s="16">
        <f>IF(AT366="R", $CA366, IF(OR(AT366="P", AT366="T", AT366="N"), 0, IF($C366="DM", $T366, IF(OR(AT366="Y", AT366="IR"),$AM366,IF(AT366="C", IF($BI366="Y", IF($AF366="N/A", $Q366, $AF366), IF($AG366="N/A", $T366,$AG366)))))))</f>
        <v>0</v>
      </c>
      <c r="BM366" s="16">
        <f>IF(AU366="R", $CA366, IF(OR(AU366="P", AU366="T", AU366="N"), 0, IF($C366="DM", $T366, IF(OR(AU366="Y", AU366="IR"),$AM366,IF(AU366="C", IF($BI366="Y", IF($AF366="N/A", $Q366, $AF366), IF($AG366="N/A", $T366,$AG366)))))))</f>
        <v>1</v>
      </c>
      <c r="BN366" s="16">
        <f>IF(AV366="R", $CA366, IF(OR(AV366="P", AV366="T", AV366="N"), 0, IF($C366="DM", $T366, IF(OR(AV366="Y", AV366="IR"),$AM366,IF(AV366="C", IF($BI366="Y", IF($AF366="N/A", $Q366, $AF366), IF($AG366="N/A", $T366,$AG366)))))))</f>
        <v>1</v>
      </c>
      <c r="BO366" s="16">
        <f>IF(AW366="R", $CA366, IF(OR(AW366="P", AW366="T", AW366="N"), 0, IF($C366="DM", $T366, IF(OR(AW366="Y", AW366="IR"),$AM366,IF(AW366="C", IF($BI366="Y", IF($AF366="N/A", $Q366, $AF366), IF($AG366="N/A", $T366,$AG366)))))))</f>
        <v>1</v>
      </c>
      <c r="BP366" s="16">
        <f>IF(AX366="R", $CA366, IF(OR(AX366="P", AX366="T", AX366="N"), 0, IF($C366="DM", $T366, IF(OR(AX366="Y", AX366="IR"),$AM366,IF(AX366="C", IF($BI366="Y", IF($AF366="N/A", $Q366, $AF366), IF($AG366="N/A", $T366,$AG366)))))))</f>
        <v>1</v>
      </c>
      <c r="BQ366" s="16">
        <f>IF(AY366="R", $CA366, IF(OR(AY366="P", AY366="T", AY366="N"), 0, IF($C366="DM", $T366, IF(OR(AY366="Y", AY366="IR"),$AM366,IF(AY366="C", IF($BI366="Y", IF($AF366="N/A", $Q366, $AF366), IF($AG366="N/A", $T366,$AG366)))))))</f>
        <v>1</v>
      </c>
      <c r="BR366" s="16">
        <f>IF(AZ366="R", $CA366, IF(OR(AZ366="P", AZ366="T", AZ366="N"), 0, IF($C366="DM", $T366, IF(OR(AZ366="Y", AZ366="IR"),$AM366,IF(AZ366="C", IF($BI366="Y", IF($AF366="N/A", $Q366, $AF366), IF($AG366="N/A", $T366,$AG366)))))))</f>
        <v>1</v>
      </c>
      <c r="BS366" s="16">
        <f>IF(BA366="R", $CA366, IF(OR(BA366="P", BA366="T", BA366="N"), 0, IF($C366="DM", $T366, IF(OR(BA366="Y", BA366="IR"),$AM366,IF(BA366="C", IF($BI366="Y", IF($AF366="N/A", $Q366, $AF366), IF($AG366="N/A", $T366,$AG366)))))))</f>
        <v>1</v>
      </c>
      <c r="BT366" s="16">
        <f>IF(BB366="R", $CA366, IF(OR(BB366="P", BB366="T", BB366="N"), 0, IF($C366="DM", $T366, IF(OR(BB366="Y", BB366="IR"),$AM366,IF(BB366="C", IF($BI366="Y", IF($BA366="C", IF($AF366="N/A", $Q366, $AF366), IF($AF366="N/A", $T366, $AM366)), IF($AG366="N/A", $T366,$AG366)))))))</f>
        <v>1</v>
      </c>
      <c r="BU366" s="16">
        <f>IF(BC366="R", $CA366, IF(OR(BC366="P", BC366="T", BC366="N"), 0, IF($C366="DM", $T366, IF(OR(BC366="Y", BC366="IR"),$AM366,IF(BC366="C", IF($BI366="Y", IF($BA366="C", IF($AF366="N/A", $Q366, $AF366), IF($AF366="N/A", $T366, $AM366)), IF($AG366="N/A", $T366,$AG366)))))))</f>
        <v>1</v>
      </c>
      <c r="BV366" s="16">
        <f>IF(BD366="R", $CA366, IF(OR(BD366="P", BD366="T", BD366="N"), 0, IF($C366="DM", $T366, IF(OR(BD366="Y", BD366="IR"),$AM366,IF(BD366="C", IF($BI366="Y", IF($BA366="C", IF($AF366="N/A", $Q366, $AF366), IF($AF366="N/A", $T366, $AM366)), IF($AG366="N/A", $T366,$AG366)))))))</f>
        <v>1</v>
      </c>
      <c r="BW366" s="16">
        <f>IF(BE366="R", $CA366, IF(OR(BE366="P", BE366="T", BE366="N"), 0, IF($C366="DM", $T366, IF(OR(BE366="Y", BE366="IR"),$AM366,IF(BE366="C", IF($BI366="Y", IF($BA366="C", IF($AF366="N/A", $Q366, $AF366), IF($AF366="N/A", $T366, $AM366)), IF($AG366="N/A", $T366,$AG366)))))))</f>
        <v>1</v>
      </c>
      <c r="BX366" s="16">
        <f>IF(BF366="R", $CA366, IF(OR(BF366="P", BF366="T", BF366="N"), 0, IF($C366="DM", $T366, IF(OR(BF366="Y", BF366="IR"),$AM366,IF(BF366="C", IF($BI366="Y", IF($BA366="C", IF($AF366="N/A", $Q366, $AF366), IF($AF366="N/A", $T366, $AM366)), IF($AG366="N/A", $T366,$AG366)))))))</f>
        <v>1</v>
      </c>
      <c r="BY366" s="16">
        <f>IF(BG366="R", $CA366, IF(OR(BG366="P", BG366="T", BG366="N"), 0, IF($C366="DM", $T366, IF(OR(BG366="Y", BG366="IR"),$AM366,IF(BG366="C", IF($BI366="Y", IF($BA366="C", IF($AF366="N/A", $Q366, $AF366), IF($AF366="N/A", $T366, $AM366)), IF($AG366="N/A", $T366,$AG366)))))))</f>
        <v>1</v>
      </c>
      <c r="BZ366" s="16">
        <f>IF(BH366="R", $CA366, IF(OR(BH366="P", BH366="T", BH366="N"), 0, IF($C366="DM", $T366, IF(OR(BH366="Y", BH366="IR"),$AM366,IF(BH366="C", IF($BI366="Y", IF($BA366="C", IF($AF366="N/A", $Q366, $AF366), IF($AF366="N/A", $T366, $AM366)), IF($AG366="N/A", $T366,$AG366)))))))</f>
        <v>1</v>
      </c>
      <c r="CA366" s="15" t="s">
        <v>75</v>
      </c>
      <c r="CB366" s="16">
        <f>BZ366</f>
        <v>1</v>
      </c>
      <c r="CC366" s="15" t="str">
        <f>IF(OR($BH366="T", $BH366="R"), 0, IF($BH366="C", IF($BI366="Y", IF($BA366="C", 0, IF(AF366="N/A", Q366-T366, AF366-AG366)), IF($AF366="N/A", U366, AH366)), AN366))</f>
        <v>N/A</v>
      </c>
      <c r="CD366" s="15" t="str">
        <f>IF(OR($BH366="T", $BH366="R"), 0, IF($BH366="C", IF($BI366="Y", 0, IF($AF366="N/A", V366, AI366)), AO366))</f>
        <v>N/A</v>
      </c>
      <c r="CE366" s="15" t="str">
        <f>IF(OR($BH366="T", $BH366="R"), 0, IF($BH366="C", IF($BI366="Y", 0, IF($AF366="N/A", W366, AJ366)), AP366))</f>
        <v>N/A</v>
      </c>
      <c r="CF366" s="15" t="str">
        <f>IF(OR($BH366="T", $BH366="R"), 0, IF($BH366="C", IF($BI366="Y", 0, IF($AF366="N/A", X366, AK366)), AQ366))</f>
        <v>N/A</v>
      </c>
      <c r="CG366" t="str">
        <f>IF(AC366="N/A", "S:"&amp;L366&amp;" G:"&amp;M366&amp;" GR:"&amp;Q366, IF(AC366=0, "S:"&amp;L366&amp;" G:"&amp;M366&amp;" GR:"&amp;Q366, "S:"&amp;L366&amp;"/"&amp;AD366&amp;" G:"&amp;AE366&amp;" GR:"&amp;AF366))</f>
        <v>S:0 G:1 GR:1</v>
      </c>
    </row>
    <row r="367" spans="1:85" x14ac:dyDescent="0.25">
      <c r="A367" s="14">
        <v>4156</v>
      </c>
      <c r="B367" s="15" t="s">
        <v>2351</v>
      </c>
      <c r="C367" s="15" t="s">
        <v>62</v>
      </c>
      <c r="D367" s="15" t="s">
        <v>58</v>
      </c>
      <c r="E367" s="15">
        <f>VLOOKUP(B367, 'Rookie Year'!$A$2:$B$55679,2,FALSE)</f>
        <v>2021</v>
      </c>
      <c r="F367" s="15">
        <v>2021</v>
      </c>
      <c r="G367" s="15" t="s">
        <v>40</v>
      </c>
      <c r="H367" s="15" t="s">
        <v>2161</v>
      </c>
      <c r="I367" s="16">
        <v>8</v>
      </c>
      <c r="J367" s="15">
        <v>4</v>
      </c>
      <c r="K367" s="17">
        <f>IF(AND(G367&lt;&gt;"N",R367="N/A"), IF(I367&lt;4, 0, 0.25),IF(I367=1, IF(J367=1,0.25, 0.25), IF(I367&lt;13, 0.25, IF(I367&lt;26, 0.4, IF(I367&lt;51, 0.6, 0.75)))))</f>
        <v>0.25</v>
      </c>
      <c r="L367" s="16">
        <f>I367-M367</f>
        <v>6</v>
      </c>
      <c r="M367" s="16">
        <f>ROUNDUP(I367*K367,0)</f>
        <v>2</v>
      </c>
      <c r="N367" s="16">
        <f>M367*J367</f>
        <v>8</v>
      </c>
      <c r="O367" s="16">
        <v>8</v>
      </c>
      <c r="P367" s="16">
        <v>0</v>
      </c>
      <c r="Q367" s="16">
        <f>N367-O367-P367</f>
        <v>0</v>
      </c>
      <c r="R367" s="15" t="s">
        <v>75</v>
      </c>
      <c r="S367" s="15">
        <f>IF(R367="N/A", J367-($B$1-F367), J367-($B$1-R367))</f>
        <v>1</v>
      </c>
      <c r="T367" s="16">
        <v>0</v>
      </c>
      <c r="U367" s="16" t="str">
        <f>IF($S367&lt;2, "N/A", $M367)</f>
        <v>N/A</v>
      </c>
      <c r="V367" s="16" t="str">
        <f>IF($S367&lt;3, "N/A", $M367)</f>
        <v>N/A</v>
      </c>
      <c r="W367" s="16" t="str">
        <f>IF($S367&lt;4, "N/A", $M367)</f>
        <v>N/A</v>
      </c>
      <c r="X367" s="16" t="str">
        <f>IF($S367&lt;5, "N/A", $M367)</f>
        <v>N/A</v>
      </c>
      <c r="Y367" s="15" t="str">
        <f>IF(SUM(T367:X367)&lt;&gt;Q367, "CHECK", "OK")</f>
        <v>OK</v>
      </c>
      <c r="Z367" s="15" t="str">
        <f>IF(F367=$B$1, "No", IF(S367=1, "Yes", "No"))</f>
        <v>Yes</v>
      </c>
      <c r="AA367" s="18">
        <f>IF(C367="DM", "N/A", IF(Z367="No","N/A",VLOOKUP(B367,'Extension List'!$A$3:$R$1972,18,FALSE)))</f>
        <v>25</v>
      </c>
      <c r="AB367" s="15">
        <f>IF(C367="DM", "N/A", IF(Z367="No","N/A",VLOOKUP(B367,'Extension List'!$A$3:$T$1972,20,FALSE)))</f>
        <v>4</v>
      </c>
      <c r="AC367" s="15">
        <v>2</v>
      </c>
      <c r="AD367" s="16">
        <f>IF(AE367="N/A", "N/A", AA367-AE367)</f>
        <v>15</v>
      </c>
      <c r="AE367" s="16">
        <f>IF(AA367="N/A", "N/A", IF(AC367&gt;0, IF(AA367&lt;13, ROUNDUP(0.25*AA367,0), IF(AA367&lt;26, ROUNDUP(0.4*AA367,0), IF(AA367&lt;51, ROUNDUP(0.6*AA367,0), ROUNDUP(0.75*AA367,0)))), "N/A"))</f>
        <v>10</v>
      </c>
      <c r="AF367" s="16">
        <f>IF(AD367="N/A","N/A", (AE367*AC367)+Q367)</f>
        <v>20</v>
      </c>
      <c r="AG367" s="16">
        <v>8</v>
      </c>
      <c r="AH367" s="16">
        <v>12</v>
      </c>
      <c r="AI367" s="16">
        <v>0</v>
      </c>
      <c r="AJ367" s="16" t="str">
        <f>IF($AF367="N/A","N/A",IF(AC367&gt;2,"TBC","N/A"))</f>
        <v>N/A</v>
      </c>
      <c r="AK367" s="16" t="str">
        <f>IF($AF367="N/A","N/A",IF(AC367&gt;3,"TBC","N/A"))</f>
        <v>N/A</v>
      </c>
      <c r="AL367" s="16" t="str">
        <f>IF(AC367="N/A","N/A",IF(AC367&gt;0,IF(SUM(AG367:AK367)&lt;&gt;AF367,"CHECK","OK"),"N/A"))</f>
        <v>OK</v>
      </c>
      <c r="AM367" s="16">
        <f>IF(AD367="N/A", L367+T367, L367+AG367)</f>
        <v>14</v>
      </c>
      <c r="AN367" s="16">
        <f>IF(AD367="N/A", IF(U367="N/A", "N/A", L367+U367), AD367+AH367)</f>
        <v>27</v>
      </c>
      <c r="AO367" s="16">
        <f>IF(AD367="N/A", IF(V367="N/A", "N/A", L367+V367), IF(AI367="N/A", "N/A", AD367+AI367))</f>
        <v>15</v>
      </c>
      <c r="AP367" s="16" t="str">
        <f>IF(AD367="N/A", IF(W367="N/A", "N/A", L367+W367), IF(AJ367="N/A", "N/A", AD367+AJ367))</f>
        <v>N/A</v>
      </c>
      <c r="AQ367" s="16" t="str">
        <f>IF(AD367="N/A", IF(X367="N/A", "N/A", L367+X367), IF(AK367="N/A", "N/A", AD367+AK367))</f>
        <v>N/A</v>
      </c>
      <c r="AR367" s="15" t="s">
        <v>40</v>
      </c>
      <c r="AS367" s="15" t="s">
        <v>40</v>
      </c>
      <c r="AT367" s="15" t="s">
        <v>40</v>
      </c>
      <c r="AU367" s="15" t="s">
        <v>40</v>
      </c>
      <c r="AV367" s="15" t="s">
        <v>40</v>
      </c>
      <c r="AW367" s="15" t="s">
        <v>40</v>
      </c>
      <c r="AX367" s="15" t="s">
        <v>40</v>
      </c>
      <c r="AY367" s="15" t="s">
        <v>40</v>
      </c>
      <c r="AZ367" s="15" t="s">
        <v>40</v>
      </c>
      <c r="BA367" s="15" t="s">
        <v>40</v>
      </c>
      <c r="BB367" s="15" t="s">
        <v>40</v>
      </c>
      <c r="BC367" s="15" t="s">
        <v>40</v>
      </c>
      <c r="BD367" s="15" t="s">
        <v>40</v>
      </c>
      <c r="BE367" s="15" t="s">
        <v>40</v>
      </c>
      <c r="BF367" s="15" t="s">
        <v>40</v>
      </c>
      <c r="BG367" s="15" t="s">
        <v>40</v>
      </c>
      <c r="BH367" s="15" t="s">
        <v>40</v>
      </c>
      <c r="BI367" s="15"/>
      <c r="BJ367" s="16">
        <f>IF(AR367="R", $CA367, IF(OR(AR367="P", AR367="T", AR367="N"), 0, IF($C367="DM", $T367, IF(OR(AR367="Y", AR367="IR"),$AM367,IF(AR367="C", IF($BI367="Y", IF($AF367="N/A", $Q367, $AF367), IF($AG367="N/A", $T367,$AG367)))))))</f>
        <v>14</v>
      </c>
      <c r="BK367" s="16">
        <f>IF(AS367="R", $CA367, IF(OR(AS367="P", AS367="T", AS367="N"), 0, IF($C367="DM", $T367, IF(OR(AS367="Y", AS367="IR"),$AM367,IF(AS367="C", IF($BI367="Y", IF($AF367="N/A", $Q367, $AF367), IF($AG367="N/A", $T367,$AG367)))))))</f>
        <v>14</v>
      </c>
      <c r="BL367" s="16">
        <f>IF(AT367="R", $CA367, IF(OR(AT367="P", AT367="T", AT367="N"), 0, IF($C367="DM", $T367, IF(OR(AT367="Y", AT367="IR"),$AM367,IF(AT367="C", IF($BI367="Y", IF($AF367="N/A", $Q367, $AF367), IF($AG367="N/A", $T367,$AG367)))))))</f>
        <v>14</v>
      </c>
      <c r="BM367" s="16">
        <f>IF(AU367="R", $CA367, IF(OR(AU367="P", AU367="T", AU367="N"), 0, IF($C367="DM", $T367, IF(OR(AU367="Y", AU367="IR"),$AM367,IF(AU367="C", IF($BI367="Y", IF($AF367="N/A", $Q367, $AF367), IF($AG367="N/A", $T367,$AG367)))))))</f>
        <v>14</v>
      </c>
      <c r="BN367" s="16">
        <f>IF(AV367="R", $CA367, IF(OR(AV367="P", AV367="T", AV367="N"), 0, IF($C367="DM", $T367, IF(OR(AV367="Y", AV367="IR"),$AM367,IF(AV367="C", IF($BI367="Y", IF($AF367="N/A", $Q367, $AF367), IF($AG367="N/A", $T367,$AG367)))))))</f>
        <v>14</v>
      </c>
      <c r="BO367" s="16">
        <f>IF(AW367="R", $CA367, IF(OR(AW367="P", AW367="T", AW367="N"), 0, IF($C367="DM", $T367, IF(OR(AW367="Y", AW367="IR"),$AM367,IF(AW367="C", IF($BI367="Y", IF($AF367="N/A", $Q367, $AF367), IF($AG367="N/A", $T367,$AG367)))))))</f>
        <v>14</v>
      </c>
      <c r="BP367" s="16">
        <f>IF(AX367="R", $CA367, IF(OR(AX367="P", AX367="T", AX367="N"), 0, IF($C367="DM", $T367, IF(OR(AX367="Y", AX367="IR"),$AM367,IF(AX367="C", IF($BI367="Y", IF($AF367="N/A", $Q367, $AF367), IF($AG367="N/A", $T367,$AG367)))))))</f>
        <v>14</v>
      </c>
      <c r="BQ367" s="16">
        <f>IF(AY367="R", $CA367, IF(OR(AY367="P", AY367="T", AY367="N"), 0, IF($C367="DM", $T367, IF(OR(AY367="Y", AY367="IR"),$AM367,IF(AY367="C", IF($BI367="Y", IF($AF367="N/A", $Q367, $AF367), IF($AG367="N/A", $T367,$AG367)))))))</f>
        <v>14</v>
      </c>
      <c r="BR367" s="16">
        <f>IF(AZ367="R", $CA367, IF(OR(AZ367="P", AZ367="T", AZ367="N"), 0, IF($C367="DM", $T367, IF(OR(AZ367="Y", AZ367="IR"),$AM367,IF(AZ367="C", IF($BI367="Y", IF($AF367="N/A", $Q367, $AF367), IF($AG367="N/A", $T367,$AG367)))))))</f>
        <v>14</v>
      </c>
      <c r="BS367" s="16">
        <f>IF(BA367="R", $CA367, IF(OR(BA367="P", BA367="T", BA367="N"), 0, IF($C367="DM", $T367, IF(OR(BA367="Y", BA367="IR"),$AM367,IF(BA367="C", IF($BI367="Y", IF($AF367="N/A", $Q367, $AF367), IF($AG367="N/A", $T367,$AG367)))))))</f>
        <v>14</v>
      </c>
      <c r="BT367" s="16">
        <f>IF(BB367="R", $CA367, IF(OR(BB367="P", BB367="T", BB367="N"), 0, IF($C367="DM", $T367, IF(OR(BB367="Y", BB367="IR"),$AM367,IF(BB367="C", IF($BI367="Y", IF($BA367="C", IF($AF367="N/A", $Q367, $AF367), IF($AF367="N/A", $T367, $AM367)), IF($AG367="N/A", $T367,$AG367)))))))</f>
        <v>14</v>
      </c>
      <c r="BU367" s="16">
        <f>IF(BC367="R", $CA367, IF(OR(BC367="P", BC367="T", BC367="N"), 0, IF($C367="DM", $T367, IF(OR(BC367="Y", BC367="IR"),$AM367,IF(BC367="C", IF($BI367="Y", IF($BA367="C", IF($AF367="N/A", $Q367, $AF367), IF($AF367="N/A", $T367, $AM367)), IF($AG367="N/A", $T367,$AG367)))))))</f>
        <v>14</v>
      </c>
      <c r="BV367" s="16">
        <f>IF(BD367="R", $CA367, IF(OR(BD367="P", BD367="T", BD367="N"), 0, IF($C367="DM", $T367, IF(OR(BD367="Y", BD367="IR"),$AM367,IF(BD367="C", IF($BI367="Y", IF($BA367="C", IF($AF367="N/A", $Q367, $AF367), IF($AF367="N/A", $T367, $AM367)), IF($AG367="N/A", $T367,$AG367)))))))</f>
        <v>14</v>
      </c>
      <c r="BW367" s="16">
        <f>IF(BE367="R", $CA367, IF(OR(BE367="P", BE367="T", BE367="N"), 0, IF($C367="DM", $T367, IF(OR(BE367="Y", BE367="IR"),$AM367,IF(BE367="C", IF($BI367="Y", IF($BA367="C", IF($AF367="N/A", $Q367, $AF367), IF($AF367="N/A", $T367, $AM367)), IF($AG367="N/A", $T367,$AG367)))))))</f>
        <v>14</v>
      </c>
      <c r="BX367" s="16">
        <f>IF(BF367="R", $CA367, IF(OR(BF367="P", BF367="T", BF367="N"), 0, IF($C367="DM", $T367, IF(OR(BF367="Y", BF367="IR"),$AM367,IF(BF367="C", IF($BI367="Y", IF($BA367="C", IF($AF367="N/A", $Q367, $AF367), IF($AF367="N/A", $T367, $AM367)), IF($AG367="N/A", $T367,$AG367)))))))</f>
        <v>14</v>
      </c>
      <c r="BY367" s="16">
        <f>IF(BG367="R", $CA367, IF(OR(BG367="P", BG367="T", BG367="N"), 0, IF($C367="DM", $T367, IF(OR(BG367="Y", BG367="IR"),$AM367,IF(BG367="C", IF($BI367="Y", IF($BA367="C", IF($AF367="N/A", $Q367, $AF367), IF($AF367="N/A", $T367, $AM367)), IF($AG367="N/A", $T367,$AG367)))))))</f>
        <v>14</v>
      </c>
      <c r="BZ367" s="16">
        <f>IF(BH367="R", $CA367, IF(OR(BH367="P", BH367="T", BH367="N"), 0, IF($C367="DM", $T367, IF(OR(BH367="Y", BH367="IR"),$AM367,IF(BH367="C", IF($BI367="Y", IF($BA367="C", IF($AF367="N/A", $Q367, $AF367), IF($AF367="N/A", $T367, $AM367)), IF($AG367="N/A", $T367,$AG367)))))))</f>
        <v>14</v>
      </c>
      <c r="CA367" s="15" t="s">
        <v>75</v>
      </c>
      <c r="CB367" s="16">
        <f>BZ367</f>
        <v>14</v>
      </c>
      <c r="CC367" s="15">
        <f>IF(OR($BH367="T", $BH367="R"), 0, IF($BH367="C", IF($BI367="Y", IF($BA367="C", 0, IF(AF367="N/A", Q367-T367, AF367-AG367)), IF($AF367="N/A", U367, AH367)), AN367))</f>
        <v>27</v>
      </c>
      <c r="CD367" s="15">
        <f>IF(OR($BH367="T", $BH367="R"), 0, IF($BH367="C", IF($BI367="Y", 0, IF($AF367="N/A", V367, AI367)), AO367))</f>
        <v>15</v>
      </c>
      <c r="CE367" s="15" t="str">
        <f>IF(OR($BH367="T", $BH367="R"), 0, IF($BH367="C", IF($BI367="Y", 0, IF($AF367="N/A", W367, AJ367)), AP367))</f>
        <v>N/A</v>
      </c>
      <c r="CF367" s="15" t="str">
        <f>IF(OR($BH367="T", $BH367="R"), 0, IF($BH367="C", IF($BI367="Y", 0, IF($AF367="N/A", X367, AK367)), AQ367))</f>
        <v>N/A</v>
      </c>
      <c r="CG367" t="str">
        <f>IF(AC367="N/A", "S:"&amp;L367&amp;" G:"&amp;M367&amp;" GR:"&amp;Q367, IF(AC367=0, "S:"&amp;L367&amp;" G:"&amp;M367&amp;" GR:"&amp;Q367, "S:"&amp;L367&amp;"/"&amp;AD367&amp;" G:"&amp;AE367&amp;" GR:"&amp;AF367))</f>
        <v>S:6/15 G:10 GR:20</v>
      </c>
    </row>
    <row r="368" spans="1:85" x14ac:dyDescent="0.25">
      <c r="A368" s="14">
        <v>5131</v>
      </c>
      <c r="B368" s="15" t="s">
        <v>2671</v>
      </c>
      <c r="C368" s="15" t="s">
        <v>62</v>
      </c>
      <c r="D368" s="15" t="s">
        <v>58</v>
      </c>
      <c r="E368" s="15">
        <f>VLOOKUP(B368, 'Rookie Year'!$A$2:$B$55679,2,FALSE)</f>
        <v>2022</v>
      </c>
      <c r="F368" s="15">
        <v>2023</v>
      </c>
      <c r="G368" s="15" t="s">
        <v>42</v>
      </c>
      <c r="H368" s="15" t="s">
        <v>1928</v>
      </c>
      <c r="I368" s="16">
        <v>4</v>
      </c>
      <c r="J368" s="15">
        <v>3</v>
      </c>
      <c r="K368" s="17">
        <f>IF(AND(G368&lt;&gt;"N",R368="N/A"), IF(I368&lt;4, 0, 0.25),IF(I368=1, IF(J368=1,0.25, 0.25), IF(I368&lt;13, 0.25, IF(I368&lt;26, 0.4, IF(I368&lt;51, 0.6, 0.75)))))</f>
        <v>0.25</v>
      </c>
      <c r="L368" s="16">
        <f>I368-M368</f>
        <v>3</v>
      </c>
      <c r="M368" s="16">
        <f>ROUNDUP(I368*K368,0)</f>
        <v>1</v>
      </c>
      <c r="N368" s="16">
        <f>M368*J368</f>
        <v>3</v>
      </c>
      <c r="O368" s="16">
        <v>3</v>
      </c>
      <c r="P368" s="16">
        <v>0</v>
      </c>
      <c r="Q368" s="16">
        <f>N368-O368-P368</f>
        <v>0</v>
      </c>
      <c r="R368" s="15" t="s">
        <v>75</v>
      </c>
      <c r="S368" s="15">
        <f>IF(R368="N/A", J368-($B$1-F368), J368-($B$1-R368))</f>
        <v>2</v>
      </c>
      <c r="T368" s="16">
        <v>0</v>
      </c>
      <c r="U368" s="16">
        <v>0</v>
      </c>
      <c r="V368" s="16" t="str">
        <f>IF($S368&lt;3, "N/A", $M368)</f>
        <v>N/A</v>
      </c>
      <c r="W368" s="16" t="str">
        <f>IF($S368&lt;4, "N/A", $M368)</f>
        <v>N/A</v>
      </c>
      <c r="X368" s="16" t="str">
        <f>IF($S368&lt;5, "N/A", $M368)</f>
        <v>N/A</v>
      </c>
      <c r="Y368" s="15" t="str">
        <f>IF(SUM(T368:X368)&lt;&gt;Q368, "CHECK", "OK")</f>
        <v>OK</v>
      </c>
      <c r="Z368" s="15" t="str">
        <f>IF(F368=$B$1, "No", IF(S368=1, "Yes", "No"))</f>
        <v>No</v>
      </c>
      <c r="AA368" s="18" t="str">
        <f>IF(C368="DM", "N/A", IF(Z368="No","N/A",VLOOKUP(B368,'Extension List'!$A$3:$R$1972,18,FALSE)))</f>
        <v>N/A</v>
      </c>
      <c r="AB368" s="15" t="str">
        <f>IF(C368="DM", "N/A", IF(Z368="No","N/A",VLOOKUP(B368,'Extension List'!$A$3:$T$1972,20,FALSE)))</f>
        <v>N/A</v>
      </c>
      <c r="AC368" s="15" t="str">
        <f>IF(AA368="N/A", "N/A", 0)</f>
        <v>N/A</v>
      </c>
      <c r="AD368" s="16" t="str">
        <f>IF(AE368="N/A", "N/A", AA368-AE368)</f>
        <v>N/A</v>
      </c>
      <c r="AE368" s="16" t="str">
        <f>IF(AA368="N/A", "N/A", IF(AC368&gt;0, IF(AA368&lt;13, ROUNDUP(0.25*AA368,0), IF(AA368&lt;26, ROUNDUP(0.4*AA368,0), IF(AA368&lt;51, ROUNDUP(0.6*AA368,0), ROUNDUP(0.75*AA368,0)))), "N/A"))</f>
        <v>N/A</v>
      </c>
      <c r="AF368" s="16" t="str">
        <f>IF(AD368="N/A","N/A", (AE368*AC368)+Q368)</f>
        <v>N/A</v>
      </c>
      <c r="AG368" s="16" t="str">
        <f>IF($AF368="N/A", "N/A", "TBC")</f>
        <v>N/A</v>
      </c>
      <c r="AH368" s="16" t="str">
        <f>IF($AF368="N/A", "N/A", "TBC")</f>
        <v>N/A</v>
      </c>
      <c r="AI368" s="16" t="str">
        <f>IF($AF368="N/A","N/A",IF(AC368&gt;1,"TBC","N/A"))</f>
        <v>N/A</v>
      </c>
      <c r="AJ368" s="16" t="str">
        <f>IF($AF368="N/A","N/A",IF(AC368&gt;2,"TBC","N/A"))</f>
        <v>N/A</v>
      </c>
      <c r="AK368" s="16" t="str">
        <f>IF($AF368="N/A","N/A",IF(AC368&gt;3,"TBC","N/A"))</f>
        <v>N/A</v>
      </c>
      <c r="AL368" s="16" t="str">
        <f>IF(AC368="N/A","N/A",IF(AC368&gt;0,IF(SUM(AG368:AK368)&lt;&gt;AF368,"CHECK","OK"),"N/A"))</f>
        <v>N/A</v>
      </c>
      <c r="AM368" s="16">
        <f>IF(AD368="N/A", L368+T368, L368+AG368)</f>
        <v>3</v>
      </c>
      <c r="AN368" s="16">
        <f>IF(AD368="N/A", IF(U368="N/A", "N/A", L368+U368), AD368+AH368)</f>
        <v>3</v>
      </c>
      <c r="AO368" s="16" t="str">
        <f>IF(AD368="N/A", IF(V368="N/A", "N/A", L368+V368), IF(AI368="N/A", "N/A", AD368+AI368))</f>
        <v>N/A</v>
      </c>
      <c r="AP368" s="16" t="str">
        <f>IF(AD368="N/A", IF(W368="N/A", "N/A", L368+W368), IF(AJ368="N/A", "N/A", AD368+AJ368))</f>
        <v>N/A</v>
      </c>
      <c r="AQ368" s="16" t="str">
        <f>IF(AD368="N/A", IF(X368="N/A", "N/A", L368+X368), IF(AK368="N/A", "N/A", AD368+AK368))</f>
        <v>N/A</v>
      </c>
      <c r="AR368" s="15" t="s">
        <v>40</v>
      </c>
      <c r="AS368" s="15" t="s">
        <v>40</v>
      </c>
      <c r="AT368" s="15" t="s">
        <v>40</v>
      </c>
      <c r="AU368" s="15" t="s">
        <v>40</v>
      </c>
      <c r="AV368" s="15" t="s">
        <v>40</v>
      </c>
      <c r="AW368" s="15" t="s">
        <v>40</v>
      </c>
      <c r="AX368" s="15" t="s">
        <v>40</v>
      </c>
      <c r="AY368" s="15" t="s">
        <v>40</v>
      </c>
      <c r="AZ368" s="15" t="s">
        <v>40</v>
      </c>
      <c r="BA368" s="15" t="s">
        <v>40</v>
      </c>
      <c r="BB368" s="15" t="s">
        <v>40</v>
      </c>
      <c r="BC368" s="15" t="s">
        <v>40</v>
      </c>
      <c r="BD368" s="15" t="s">
        <v>40</v>
      </c>
      <c r="BE368" s="15" t="s">
        <v>40</v>
      </c>
      <c r="BF368" s="15" t="s">
        <v>40</v>
      </c>
      <c r="BG368" s="15" t="s">
        <v>40</v>
      </c>
      <c r="BH368" s="15" t="s">
        <v>40</v>
      </c>
      <c r="BI368" s="15"/>
      <c r="BJ368" s="16">
        <f>IF(AR368="R", $CA368, IF(OR(AR368="P", AR368="T", AR368="N"), 0, IF($C368="DM", $T368, IF(OR(AR368="Y", AR368="IR"),$AM368,IF(AR368="C", IF($BI368="Y", IF($AF368="N/A", $Q368, $AF368), IF($AG368="N/A", $T368,$AG368)))))))</f>
        <v>3</v>
      </c>
      <c r="BK368" s="16">
        <f>IF(AS368="R", $CA368, IF(OR(AS368="P", AS368="T", AS368="N"), 0, IF($C368="DM", $T368, IF(OR(AS368="Y", AS368="IR"),$AM368,IF(AS368="C", IF($BI368="Y", IF($AF368="N/A", $Q368, $AF368), IF($AG368="N/A", $T368,$AG368)))))))</f>
        <v>3</v>
      </c>
      <c r="BL368" s="16">
        <f>IF(AT368="R", $CA368, IF(OR(AT368="P", AT368="T", AT368="N"), 0, IF($C368="DM", $T368, IF(OR(AT368="Y", AT368="IR"),$AM368,IF(AT368="C", IF($BI368="Y", IF($AF368="N/A", $Q368, $AF368), IF($AG368="N/A", $T368,$AG368)))))))</f>
        <v>3</v>
      </c>
      <c r="BM368" s="16">
        <f>IF(AU368="R", $CA368, IF(OR(AU368="P", AU368="T", AU368="N"), 0, IF($C368="DM", $T368, IF(OR(AU368="Y", AU368="IR"),$AM368,IF(AU368="C", IF($BI368="Y", IF($AF368="N/A", $Q368, $AF368), IF($AG368="N/A", $T368,$AG368)))))))</f>
        <v>3</v>
      </c>
      <c r="BN368" s="16">
        <f>IF(AV368="R", $CA368, IF(OR(AV368="P", AV368="T", AV368="N"), 0, IF($C368="DM", $T368, IF(OR(AV368="Y", AV368="IR"),$AM368,IF(AV368="C", IF($BI368="Y", IF($AF368="N/A", $Q368, $AF368), IF($AG368="N/A", $T368,$AG368)))))))</f>
        <v>3</v>
      </c>
      <c r="BO368" s="16">
        <f>IF(AW368="R", $CA368, IF(OR(AW368="P", AW368="T", AW368="N"), 0, IF($C368="DM", $T368, IF(OR(AW368="Y", AW368="IR"),$AM368,IF(AW368="C", IF($BI368="Y", IF($AF368="N/A", $Q368, $AF368), IF($AG368="N/A", $T368,$AG368)))))))</f>
        <v>3</v>
      </c>
      <c r="BP368" s="16">
        <f>IF(AX368="R", $CA368, IF(OR(AX368="P", AX368="T", AX368="N"), 0, IF($C368="DM", $T368, IF(OR(AX368="Y", AX368="IR"),$AM368,IF(AX368="C", IF($BI368="Y", IF($AF368="N/A", $Q368, $AF368), IF($AG368="N/A", $T368,$AG368)))))))</f>
        <v>3</v>
      </c>
      <c r="BQ368" s="16">
        <f>IF(AY368="R", $CA368, IF(OR(AY368="P", AY368="T", AY368="N"), 0, IF($C368="DM", $T368, IF(OR(AY368="Y", AY368="IR"),$AM368,IF(AY368="C", IF($BI368="Y", IF($AF368="N/A", $Q368, $AF368), IF($AG368="N/A", $T368,$AG368)))))))</f>
        <v>3</v>
      </c>
      <c r="BR368" s="16">
        <f>IF(AZ368="R", $CA368, IF(OR(AZ368="P", AZ368="T", AZ368="N"), 0, IF($C368="DM", $T368, IF(OR(AZ368="Y", AZ368="IR"),$AM368,IF(AZ368="C", IF($BI368="Y", IF($AF368="N/A", $Q368, $AF368), IF($AG368="N/A", $T368,$AG368)))))))</f>
        <v>3</v>
      </c>
      <c r="BS368" s="16">
        <f>IF(BA368="R", $CA368, IF(OR(BA368="P", BA368="T", BA368="N"), 0, IF($C368="DM", $T368, IF(OR(BA368="Y", BA368="IR"),$AM368,IF(BA368="C", IF($BI368="Y", IF($AF368="N/A", $Q368, $AF368), IF($AG368="N/A", $T368,$AG368)))))))</f>
        <v>3</v>
      </c>
      <c r="BT368" s="16">
        <f>IF(BB368="R", $CA368, IF(OR(BB368="P", BB368="T", BB368="N"), 0, IF($C368="DM", $T368, IF(OR(BB368="Y", BB368="IR"),$AM368,IF(BB368="C", IF($BI368="Y", IF($BA368="C", IF($AF368="N/A", $Q368, $AF368), IF($AF368="N/A", $T368, $AM368)), IF($AG368="N/A", $T368,$AG368)))))))</f>
        <v>3</v>
      </c>
      <c r="BU368" s="16">
        <f>IF(BC368="R", $CA368, IF(OR(BC368="P", BC368="T", BC368="N"), 0, IF($C368="DM", $T368, IF(OR(BC368="Y", BC368="IR"),$AM368,IF(BC368="C", IF($BI368="Y", IF($BA368="C", IF($AF368="N/A", $Q368, $AF368), IF($AF368="N/A", $T368, $AM368)), IF($AG368="N/A", $T368,$AG368)))))))</f>
        <v>3</v>
      </c>
      <c r="BV368" s="16">
        <f>IF(BD368="R", $CA368, IF(OR(BD368="P", BD368="T", BD368="N"), 0, IF($C368="DM", $T368, IF(OR(BD368="Y", BD368="IR"),$AM368,IF(BD368="C", IF($BI368="Y", IF($BA368="C", IF($AF368="N/A", $Q368, $AF368), IF($AF368="N/A", $T368, $AM368)), IF($AG368="N/A", $T368,$AG368)))))))</f>
        <v>3</v>
      </c>
      <c r="BW368" s="16">
        <f>IF(BE368="R", $CA368, IF(OR(BE368="P", BE368="T", BE368="N"), 0, IF($C368="DM", $T368, IF(OR(BE368="Y", BE368="IR"),$AM368,IF(BE368="C", IF($BI368="Y", IF($BA368="C", IF($AF368="N/A", $Q368, $AF368), IF($AF368="N/A", $T368, $AM368)), IF($AG368="N/A", $T368,$AG368)))))))</f>
        <v>3</v>
      </c>
      <c r="BX368" s="16">
        <f>IF(BF368="R", $CA368, IF(OR(BF368="P", BF368="T", BF368="N"), 0, IF($C368="DM", $T368, IF(OR(BF368="Y", BF368="IR"),$AM368,IF(BF368="C", IF($BI368="Y", IF($BA368="C", IF($AF368="N/A", $Q368, $AF368), IF($AF368="N/A", $T368, $AM368)), IF($AG368="N/A", $T368,$AG368)))))))</f>
        <v>3</v>
      </c>
      <c r="BY368" s="16">
        <f>IF(BG368="R", $CA368, IF(OR(BG368="P", BG368="T", BG368="N"), 0, IF($C368="DM", $T368, IF(OR(BG368="Y", BG368="IR"),$AM368,IF(BG368="C", IF($BI368="Y", IF($BA368="C", IF($AF368="N/A", $Q368, $AF368), IF($AF368="N/A", $T368, $AM368)), IF($AG368="N/A", $T368,$AG368)))))))</f>
        <v>3</v>
      </c>
      <c r="BZ368" s="16">
        <f>IF(BH368="R", $CA368, IF(OR(BH368="P", BH368="T", BH368="N"), 0, IF($C368="DM", $T368, IF(OR(BH368="Y", BH368="IR"),$AM368,IF(BH368="C", IF($BI368="Y", IF($BA368="C", IF($AF368="N/A", $Q368, $AF368), IF($AF368="N/A", $T368, $AM368)), IF($AG368="N/A", $T368,$AG368)))))))</f>
        <v>3</v>
      </c>
      <c r="CA368" s="15" t="s">
        <v>75</v>
      </c>
      <c r="CB368" s="16">
        <f>BZ368</f>
        <v>3</v>
      </c>
      <c r="CC368" s="15">
        <f>IF(OR($BH368="T", $BH368="R"), 0, IF($BH368="C", IF($BI368="Y", IF($BA368="C", 0, IF(AF368="N/A", Q368-T368, AF368-AG368)), IF($AF368="N/A", U368, AH368)), AN368))</f>
        <v>3</v>
      </c>
      <c r="CD368" s="15" t="str">
        <f>IF(OR($BH368="T", $BH368="R"), 0, IF($BH368="C", IF($BI368="Y", 0, IF($AF368="N/A", V368, AI368)), AO368))</f>
        <v>N/A</v>
      </c>
      <c r="CE368" s="15" t="str">
        <f>IF(OR($BH368="T", $BH368="R"), 0, IF($BH368="C", IF($BI368="Y", 0, IF($AF368="N/A", W368, AJ368)), AP368))</f>
        <v>N/A</v>
      </c>
      <c r="CF368" s="15" t="str">
        <f>IF(OR($BH368="T", $BH368="R"), 0, IF($BH368="C", IF($BI368="Y", 0, IF($AF368="N/A", X368, AK368)), AQ368))</f>
        <v>N/A</v>
      </c>
      <c r="CG368" t="str">
        <f>IF(AC368="N/A", "S:"&amp;L368&amp;" G:"&amp;M368&amp;" GR:"&amp;Q368, IF(AC368=0, "S:"&amp;L368&amp;" G:"&amp;M368&amp;" GR:"&amp;Q368, "S:"&amp;L368&amp;"/"&amp;AD368&amp;" G:"&amp;AE368&amp;" GR:"&amp;AF368))</f>
        <v>S:3 G:1 GR:0</v>
      </c>
    </row>
    <row r="369" spans="1:85" x14ac:dyDescent="0.25">
      <c r="A369" s="14">
        <v>3622</v>
      </c>
      <c r="B369" s="15" t="s">
        <v>2039</v>
      </c>
      <c r="C369" s="15" t="s">
        <v>63</v>
      </c>
      <c r="D369" s="15" t="s">
        <v>58</v>
      </c>
      <c r="E369" s="15">
        <f>VLOOKUP(B369, 'Rookie Year'!$A$2:$B$55679,2,FALSE)</f>
        <v>2020</v>
      </c>
      <c r="F369" s="15">
        <v>2020</v>
      </c>
      <c r="G369" s="15" t="s">
        <v>40</v>
      </c>
      <c r="H369" s="15" t="s">
        <v>2160</v>
      </c>
      <c r="I369" s="16">
        <v>39</v>
      </c>
      <c r="J369" s="15">
        <v>3</v>
      </c>
      <c r="K369" s="17">
        <f>IF(AND(G369&lt;&gt;"N",R369="N/A"), IF(I369&lt;4, 0, 0.25),IF(I369=1, IF(J369=1,0.25, 0.25), IF(I369&lt;13, 0.25, IF(I369&lt;26, 0.4, IF(I369&lt;51, 0.6, 0.75)))))</f>
        <v>0.6</v>
      </c>
      <c r="L369" s="16">
        <f>I369-M369</f>
        <v>15</v>
      </c>
      <c r="M369" s="16">
        <f>ROUNDUP(I369*K369,0)</f>
        <v>24</v>
      </c>
      <c r="N369" s="16">
        <f>M369*J369</f>
        <v>72</v>
      </c>
      <c r="O369" s="16">
        <v>10</v>
      </c>
      <c r="P369" s="16">
        <v>24</v>
      </c>
      <c r="Q369" s="16">
        <f>N369-O369-P369</f>
        <v>38</v>
      </c>
      <c r="R369" s="15">
        <v>2023</v>
      </c>
      <c r="S369" s="15">
        <f>IF(R369="N/A", J369-($B$1-F369), J369-($B$1-R369))</f>
        <v>2</v>
      </c>
      <c r="T369" s="16">
        <v>24</v>
      </c>
      <c r="U369" s="16">
        <v>14</v>
      </c>
      <c r="V369" s="16" t="str">
        <f>IF($S369&lt;3, "N/A", $M369)</f>
        <v>N/A</v>
      </c>
      <c r="W369" s="16" t="str">
        <f>IF($S369&lt;4, "N/A", $M369)</f>
        <v>N/A</v>
      </c>
      <c r="X369" s="16" t="str">
        <f>IF($S369&lt;5, "N/A", $M369)</f>
        <v>N/A</v>
      </c>
      <c r="Y369" s="15" t="str">
        <f>IF(SUM(T369:X369)&lt;&gt;Q369, "CHECK", "OK")</f>
        <v>OK</v>
      </c>
      <c r="Z369" s="15" t="str">
        <f>IF(F369=$B$1, "No", IF(S369=1, "Yes", "No"))</f>
        <v>No</v>
      </c>
      <c r="AA369" s="18" t="str">
        <f>IF(C369="DM", "N/A", IF(Z369="No","N/A",VLOOKUP(B369,'Extension List'!$A$3:$R$1972,18,FALSE)))</f>
        <v>N/A</v>
      </c>
      <c r="AB369" s="15" t="str">
        <f>IF(C369="DM", "N/A", IF(Z369="No","N/A",VLOOKUP(B369,'Extension List'!$A$3:$T$1972,20,FALSE)))</f>
        <v>N/A</v>
      </c>
      <c r="AC369" s="15" t="str">
        <f>IF(AA369="N/A", "N/A", 0)</f>
        <v>N/A</v>
      </c>
      <c r="AD369" s="16" t="str">
        <f>IF(AE369="N/A", "N/A", AA369-AE369)</f>
        <v>N/A</v>
      </c>
      <c r="AE369" s="16" t="str">
        <f>IF(AA369="N/A", "N/A", IF(AC369&gt;0, IF(AA369&lt;13, ROUNDUP(0.25*AA369,0), IF(AA369&lt;26, ROUNDUP(0.4*AA369,0), IF(AA369&lt;51, ROUNDUP(0.6*AA369,0), ROUNDUP(0.75*AA369,0)))), "N/A"))</f>
        <v>N/A</v>
      </c>
      <c r="AF369" s="16" t="str">
        <f>IF(AD369="N/A","N/A", (AE369*AC369)+Q369)</f>
        <v>N/A</v>
      </c>
      <c r="AG369" s="16" t="str">
        <f>IF($AF369="N/A", "N/A", "TBC")</f>
        <v>N/A</v>
      </c>
      <c r="AH369" s="16" t="str">
        <f>IF($AF369="N/A", "N/A", "TBC")</f>
        <v>N/A</v>
      </c>
      <c r="AI369" s="16" t="str">
        <f>IF($AF369="N/A","N/A",IF(AC369&gt;1,"TBC","N/A"))</f>
        <v>N/A</v>
      </c>
      <c r="AJ369" s="16" t="str">
        <f>IF($AF369="N/A","N/A",IF(AC369&gt;2,"TBC","N/A"))</f>
        <v>N/A</v>
      </c>
      <c r="AK369" s="16" t="str">
        <f>IF($AF369="N/A","N/A",IF(AC369&gt;3,"TBC","N/A"))</f>
        <v>N/A</v>
      </c>
      <c r="AL369" s="16" t="str">
        <f>IF(AC369="N/A","N/A",IF(AC369&gt;0,IF(SUM(AG369:AK369)&lt;&gt;AF369,"CHECK","OK"),"N/A"))</f>
        <v>N/A</v>
      </c>
      <c r="AM369" s="16">
        <f>IF(AD369="N/A", L369+T369, L369+AG369)</f>
        <v>39</v>
      </c>
      <c r="AN369" s="16">
        <f>IF(AD369="N/A", IF(U369="N/A", "N/A", L369+U369), AD369+AH369)</f>
        <v>29</v>
      </c>
      <c r="AO369" s="16" t="str">
        <f>IF(AD369="N/A", IF(V369="N/A", "N/A", L369+V369), IF(AI369="N/A", "N/A", AD369+AI369))</f>
        <v>N/A</v>
      </c>
      <c r="AP369" s="16" t="str">
        <f>IF(AD369="N/A", IF(W369="N/A", "N/A", L369+W369), IF(AJ369="N/A", "N/A", AD369+AJ369))</f>
        <v>N/A</v>
      </c>
      <c r="AQ369" s="16" t="str">
        <f>IF(AD369="N/A", IF(X369="N/A", "N/A", L369+X369), IF(AK369="N/A", "N/A", AD369+AK369))</f>
        <v>N/A</v>
      </c>
      <c r="AR369" s="15" t="s">
        <v>40</v>
      </c>
      <c r="AS369" s="15" t="s">
        <v>40</v>
      </c>
      <c r="AT369" s="15" t="s">
        <v>40</v>
      </c>
      <c r="AU369" s="15" t="s">
        <v>40</v>
      </c>
      <c r="AV369" s="15" t="s">
        <v>40</v>
      </c>
      <c r="AW369" s="15" t="s">
        <v>40</v>
      </c>
      <c r="AX369" s="15" t="s">
        <v>40</v>
      </c>
      <c r="AY369" s="15" t="s">
        <v>48</v>
      </c>
      <c r="AZ369" s="15" t="s">
        <v>48</v>
      </c>
      <c r="BA369" s="15" t="s">
        <v>48</v>
      </c>
      <c r="BB369" s="15" t="s">
        <v>48</v>
      </c>
      <c r="BC369" s="15" t="s">
        <v>48</v>
      </c>
      <c r="BD369" s="15" t="s">
        <v>48</v>
      </c>
      <c r="BE369" s="15" t="s">
        <v>48</v>
      </c>
      <c r="BF369" s="15" t="s">
        <v>48</v>
      </c>
      <c r="BG369" s="15" t="s">
        <v>48</v>
      </c>
      <c r="BH369" s="15" t="s">
        <v>48</v>
      </c>
      <c r="BI369" s="15"/>
      <c r="BJ369" s="16">
        <f>IF(AR369="R", $CA369, IF(OR(AR369="P", AR369="T", AR369="N"), 0, IF($C369="DM", $T369, IF(OR(AR369="Y", AR369="IR"),$AM369,IF(AR369="C", IF($BI369="Y", IF($AF369="N/A", $Q369, $AF369), IF($AG369="N/A", $T369,$AG369)))))))</f>
        <v>39</v>
      </c>
      <c r="BK369" s="16">
        <f>IF(AS369="R", $CA369, IF(OR(AS369="P", AS369="T", AS369="N"), 0, IF($C369="DM", $T369, IF(OR(AS369="Y", AS369="IR"),$AM369,IF(AS369="C", IF($BI369="Y", IF($AF369="N/A", $Q369, $AF369), IF($AG369="N/A", $T369,$AG369)))))))</f>
        <v>39</v>
      </c>
      <c r="BL369" s="16">
        <f>IF(AT369="R", $CA369, IF(OR(AT369="P", AT369="T", AT369="N"), 0, IF($C369="DM", $T369, IF(OR(AT369="Y", AT369="IR"),$AM369,IF(AT369="C", IF($BI369="Y", IF($AF369="N/A", $Q369, $AF369), IF($AG369="N/A", $T369,$AG369)))))))</f>
        <v>39</v>
      </c>
      <c r="BM369" s="16">
        <f>IF(AU369="R", $CA369, IF(OR(AU369="P", AU369="T", AU369="N"), 0, IF($C369="DM", $T369, IF(OR(AU369="Y", AU369="IR"),$AM369,IF(AU369="C", IF($BI369="Y", IF($AF369="N/A", $Q369, $AF369), IF($AG369="N/A", $T369,$AG369)))))))</f>
        <v>39</v>
      </c>
      <c r="BN369" s="16">
        <f>IF(AV369="R", $CA369, IF(OR(AV369="P", AV369="T", AV369="N"), 0, IF($C369="DM", $T369, IF(OR(AV369="Y", AV369="IR"),$AM369,IF(AV369="C", IF($BI369="Y", IF($AF369="N/A", $Q369, $AF369), IF($AG369="N/A", $T369,$AG369)))))))</f>
        <v>39</v>
      </c>
      <c r="BO369" s="16">
        <f>IF(AW369="R", $CA369, IF(OR(AW369="P", AW369="T", AW369="N"), 0, IF($C369="DM", $T369, IF(OR(AW369="Y", AW369="IR"),$AM369,IF(AW369="C", IF($BI369="Y", IF($AF369="N/A", $Q369, $AF369), IF($AG369="N/A", $T369,$AG369)))))))</f>
        <v>39</v>
      </c>
      <c r="BP369" s="16">
        <f>IF(AX369="R", $CA369, IF(OR(AX369="P", AX369="T", AX369="N"), 0, IF($C369="DM", $T369, IF(OR(AX369="Y", AX369="IR"),$AM369,IF(AX369="C", IF($BI369="Y", IF($AF369="N/A", $Q369, $AF369), IF($AG369="N/A", $T369,$AG369)))))))</f>
        <v>39</v>
      </c>
      <c r="BQ369" s="16">
        <f>IF(AY369="R", $CA369, IF(OR(AY369="P", AY369="T", AY369="N"), 0, IF($C369="DM", $T369, IF(OR(AY369="Y", AY369="IR"),$AM369,IF(AY369="C", IF($BI369="Y", IF($AF369="N/A", $Q369, $AF369), IF($AG369="N/A", $T369,$AG369)))))))</f>
        <v>39</v>
      </c>
      <c r="BR369" s="16">
        <f>IF(AZ369="R", $CA369, IF(OR(AZ369="P", AZ369="T", AZ369="N"), 0, IF($C369="DM", $T369, IF(OR(AZ369="Y", AZ369="IR"),$AM369,IF(AZ369="C", IF($BI369="Y", IF($AF369="N/A", $Q369, $AF369), IF($AG369="N/A", $T369,$AG369)))))))</f>
        <v>39</v>
      </c>
      <c r="BS369" s="16">
        <f>IF(BA369="R", $CA369, IF(OR(BA369="P", BA369="T", BA369="N"), 0, IF($C369="DM", $T369, IF(OR(BA369="Y", BA369="IR"),$AM369,IF(BA369="C", IF($BI369="Y", IF($AF369="N/A", $Q369, $AF369), IF($AG369="N/A", $T369,$AG369)))))))</f>
        <v>39</v>
      </c>
      <c r="BT369" s="16">
        <f>IF(BB369="R", $CA369, IF(OR(BB369="P", BB369="T", BB369="N"), 0, IF($C369="DM", $T369, IF(OR(BB369="Y", BB369="IR"),$AM369,IF(BB369="C", IF($BI369="Y", IF($BA369="C", IF($AF369="N/A", $Q369, $AF369), IF($AF369="N/A", $T369, $AM369)), IF($AG369="N/A", $T369,$AG369)))))))</f>
        <v>39</v>
      </c>
      <c r="BU369" s="16">
        <f>IF(BC369="R", $CA369, IF(OR(BC369="P", BC369="T", BC369="N"), 0, IF($C369="DM", $T369, IF(OR(BC369="Y", BC369="IR"),$AM369,IF(BC369="C", IF($BI369="Y", IF($BA369="C", IF($AF369="N/A", $Q369, $AF369), IF($AF369="N/A", $T369, $AM369)), IF($AG369="N/A", $T369,$AG369)))))))</f>
        <v>39</v>
      </c>
      <c r="BV369" s="16">
        <f>IF(BD369="R", $CA369, IF(OR(BD369="P", BD369="T", BD369="N"), 0, IF($C369="DM", $T369, IF(OR(BD369="Y", BD369="IR"),$AM369,IF(BD369="C", IF($BI369="Y", IF($BA369="C", IF($AF369="N/A", $Q369, $AF369), IF($AF369="N/A", $T369, $AM369)), IF($AG369="N/A", $T369,$AG369)))))))</f>
        <v>39</v>
      </c>
      <c r="BW369" s="16">
        <f>IF(BE369="R", $CA369, IF(OR(BE369="P", BE369="T", BE369="N"), 0, IF($C369="DM", $T369, IF(OR(BE369="Y", BE369="IR"),$AM369,IF(BE369="C", IF($BI369="Y", IF($BA369="C", IF($AF369="N/A", $Q369, $AF369), IF($AF369="N/A", $T369, $AM369)), IF($AG369="N/A", $T369,$AG369)))))))</f>
        <v>39</v>
      </c>
      <c r="BX369" s="16">
        <f>IF(BF369="R", $CA369, IF(OR(BF369="P", BF369="T", BF369="N"), 0, IF($C369="DM", $T369, IF(OR(BF369="Y", BF369="IR"),$AM369,IF(BF369="C", IF($BI369="Y", IF($BA369="C", IF($AF369="N/A", $Q369, $AF369), IF($AF369="N/A", $T369, $AM369)), IF($AG369="N/A", $T369,$AG369)))))))</f>
        <v>39</v>
      </c>
      <c r="BY369" s="16">
        <f>IF(BG369="R", $CA369, IF(OR(BG369="P", BG369="T", BG369="N"), 0, IF($C369="DM", $T369, IF(OR(BG369="Y", BG369="IR"),$AM369,IF(BG369="C", IF($BI369="Y", IF($BA369="C", IF($AF369="N/A", $Q369, $AF369), IF($AF369="N/A", $T369, $AM369)), IF($AG369="N/A", $T369,$AG369)))))))</f>
        <v>39</v>
      </c>
      <c r="BZ369" s="16">
        <f>IF(BH369="R", $CA369, IF(OR(BH369="P", BH369="T", BH369="N"), 0, IF($C369="DM", $T369, IF(OR(BH369="Y", BH369="IR"),$AM369,IF(BH369="C", IF($BI369="Y", IF($BA369="C", IF($AF369="N/A", $Q369, $AF369), IF($AF369="N/A", $T369, $AM369)), IF($AG369="N/A", $T369,$AG369)))))))</f>
        <v>39</v>
      </c>
      <c r="CA369" s="15" t="s">
        <v>75</v>
      </c>
      <c r="CB369" s="16">
        <f>BZ369</f>
        <v>39</v>
      </c>
      <c r="CC369" s="15">
        <f>IF(OR($BH369="T", $BH369="R"), 0, IF($BH369="C", IF($BI369="Y", IF($BA369="C", 0, IF(AF369="N/A", Q369-T369, AF369-AG369)), IF($AF369="N/A", U369, AH369)), AN369))</f>
        <v>29</v>
      </c>
      <c r="CD369" s="15" t="str">
        <f>IF(OR($BH369="T", $BH369="R"), 0, IF($BH369="C", IF($BI369="Y", 0, IF($AF369="N/A", V369, AI369)), AO369))</f>
        <v>N/A</v>
      </c>
      <c r="CE369" s="15" t="str">
        <f>IF(OR($BH369="T", $BH369="R"), 0, IF($BH369="C", IF($BI369="Y", 0, IF($AF369="N/A", W369, AJ369)), AP369))</f>
        <v>N/A</v>
      </c>
      <c r="CF369" s="15" t="str">
        <f>IF(OR($BH369="T", $BH369="R"), 0, IF($BH369="C", IF($BI369="Y", 0, IF($AF369="N/A", X369, AK369)), AQ369))</f>
        <v>N/A</v>
      </c>
      <c r="CG369" t="str">
        <f>IF(AC369="N/A", "S:"&amp;L369&amp;" G:"&amp;M369&amp;" GR:"&amp;Q369, IF(AC369=0, "S:"&amp;L369&amp;" G:"&amp;M369&amp;" GR:"&amp;Q369, "S:"&amp;L369&amp;"/"&amp;AD369&amp;" G:"&amp;AE369&amp;" GR:"&amp;AF369))</f>
        <v>S:15 G:24 GR:38</v>
      </c>
    </row>
    <row r="370" spans="1:85" x14ac:dyDescent="0.25">
      <c r="A370" s="14">
        <v>5208</v>
      </c>
      <c r="B370" s="15" t="s">
        <v>2802</v>
      </c>
      <c r="C370" s="15" t="s">
        <v>63</v>
      </c>
      <c r="D370" s="15" t="s">
        <v>58</v>
      </c>
      <c r="E370" s="15">
        <f>VLOOKUP(B370, 'Rookie Year'!$A$2:$B$55679,2,FALSE)</f>
        <v>2023</v>
      </c>
      <c r="F370" s="15">
        <v>2023</v>
      </c>
      <c r="G370" s="15" t="s">
        <v>40</v>
      </c>
      <c r="H370" s="15" t="s">
        <v>2203</v>
      </c>
      <c r="I370" s="16">
        <v>1</v>
      </c>
      <c r="J370" s="15">
        <v>3</v>
      </c>
      <c r="K370" s="17">
        <f>IF(AND(G370&lt;&gt;"N",R370="N/A"), IF(I370&lt;4, 0, 0.25),IF(I370=1, IF(J370=1,0.25, 0.25), IF(I370&lt;13, 0.25, IF(I370&lt;26, 0.4, IF(I370&lt;51, 0.6, 0.75)))))</f>
        <v>0</v>
      </c>
      <c r="L370" s="16">
        <f>I370-M370</f>
        <v>1</v>
      </c>
      <c r="M370" s="16">
        <f>ROUNDUP(I370*K370,0)</f>
        <v>0</v>
      </c>
      <c r="N370" s="16">
        <f>M370*J370</f>
        <v>0</v>
      </c>
      <c r="O370" s="16">
        <v>0</v>
      </c>
      <c r="P370" s="16">
        <v>0</v>
      </c>
      <c r="Q370" s="16">
        <f>N370-O370-P370</f>
        <v>0</v>
      </c>
      <c r="R370" s="15" t="s">
        <v>75</v>
      </c>
      <c r="S370" s="15">
        <f>IF(R370="N/A", J370-($B$1-F370), J370-($B$1-R370))</f>
        <v>2</v>
      </c>
      <c r="T370" s="16">
        <v>0</v>
      </c>
      <c r="U370" s="16">
        <v>0</v>
      </c>
      <c r="V370" s="16" t="str">
        <f>IF($S370&lt;3, "N/A", $M370)</f>
        <v>N/A</v>
      </c>
      <c r="W370" s="16" t="str">
        <f>IF($S370&lt;4, "N/A", $M370)</f>
        <v>N/A</v>
      </c>
      <c r="X370" s="16" t="str">
        <f>IF($S370&lt;5, "N/A", $M370)</f>
        <v>N/A</v>
      </c>
      <c r="Y370" s="15" t="str">
        <f>IF(SUM(T370:X370)&lt;&gt;Q370, "CHECK", "OK")</f>
        <v>OK</v>
      </c>
      <c r="Z370" s="15" t="str">
        <f>IF(F370=$B$1, "No", IF(S370=1, "Yes", "No"))</f>
        <v>No</v>
      </c>
      <c r="AA370" s="18" t="str">
        <f>IF(C370="DM", "N/A", IF(Z370="No","N/A",VLOOKUP(B370,'Extension List'!$A$3:$R$1972,18,FALSE)))</f>
        <v>N/A</v>
      </c>
      <c r="AB370" s="15" t="str">
        <f>IF(C370="DM", "N/A", IF(Z370="No","N/A",VLOOKUP(B370,'Extension List'!$A$3:$T$1972,20,FALSE)))</f>
        <v>N/A</v>
      </c>
      <c r="AC370" s="15" t="str">
        <f>IF(AA370="N/A", "N/A", 0)</f>
        <v>N/A</v>
      </c>
      <c r="AD370" s="16" t="str">
        <f>IF(AE370="N/A", "N/A", AA370-AE370)</f>
        <v>N/A</v>
      </c>
      <c r="AE370" s="16" t="str">
        <f>IF(AA370="N/A", "N/A", IF(AC370&gt;0, IF(AA370&lt;13, ROUNDUP(0.25*AA370,0), IF(AA370&lt;26, ROUNDUP(0.4*AA370,0), IF(AA370&lt;51, ROUNDUP(0.6*AA370,0), ROUNDUP(0.75*AA370,0)))), "N/A"))</f>
        <v>N/A</v>
      </c>
      <c r="AF370" s="16" t="str">
        <f>IF(AD370="N/A","N/A", (AE370*AC370)+Q370)</f>
        <v>N/A</v>
      </c>
      <c r="AG370" s="16" t="str">
        <f>IF($AF370="N/A", "N/A", "TBC")</f>
        <v>N/A</v>
      </c>
      <c r="AH370" s="16" t="str">
        <f>IF($AF370="N/A", "N/A", "TBC")</f>
        <v>N/A</v>
      </c>
      <c r="AI370" s="16" t="str">
        <f>IF($AF370="N/A","N/A",IF(AC370&gt;1,"TBC","N/A"))</f>
        <v>N/A</v>
      </c>
      <c r="AJ370" s="16" t="str">
        <f>IF($AF370="N/A","N/A",IF(AC370&gt;2,"TBC","N/A"))</f>
        <v>N/A</v>
      </c>
      <c r="AK370" s="16" t="str">
        <f>IF($AF370="N/A","N/A",IF(AC370&gt;3,"TBC","N/A"))</f>
        <v>N/A</v>
      </c>
      <c r="AL370" s="16" t="str">
        <f>IF(AC370="N/A","N/A",IF(AC370&gt;0,IF(SUM(AG370:AK370)&lt;&gt;AF370,"CHECK","OK"),"N/A"))</f>
        <v>N/A</v>
      </c>
      <c r="AM370" s="16">
        <f>IF(AD370="N/A", L370+T370, L370+AG370)</f>
        <v>1</v>
      </c>
      <c r="AN370" s="16">
        <f>IF(AD370="N/A", IF(U370="N/A", "N/A", L370+U370), AD370+AH370)</f>
        <v>1</v>
      </c>
      <c r="AO370" s="16" t="str">
        <f>IF(AD370="N/A", IF(V370="N/A", "N/A", L370+V370), IF(AI370="N/A", "N/A", AD370+AI370))</f>
        <v>N/A</v>
      </c>
      <c r="AP370" s="16" t="str">
        <f>IF(AD370="N/A", IF(W370="N/A", "N/A", L370+W370), IF(AJ370="N/A", "N/A", AD370+AJ370))</f>
        <v>N/A</v>
      </c>
      <c r="AQ370" s="16" t="str">
        <f>IF(AD370="N/A", IF(X370="N/A", "N/A", L370+X370), IF(AK370="N/A", "N/A", AD370+AK370))</f>
        <v>N/A</v>
      </c>
      <c r="AR370" s="15" t="s">
        <v>44</v>
      </c>
      <c r="AS370" s="15" t="s">
        <v>44</v>
      </c>
      <c r="AT370" s="15" t="s">
        <v>44</v>
      </c>
      <c r="AU370" s="15" t="s">
        <v>44</v>
      </c>
      <c r="AV370" s="15" t="s">
        <v>44</v>
      </c>
      <c r="AW370" s="15" t="s">
        <v>44</v>
      </c>
      <c r="AX370" s="15" t="s">
        <v>44</v>
      </c>
      <c r="AY370" s="15" t="s">
        <v>44</v>
      </c>
      <c r="AZ370" s="15" t="s">
        <v>44</v>
      </c>
      <c r="BA370" s="15" t="s">
        <v>44</v>
      </c>
      <c r="BB370" s="15" t="s">
        <v>44</v>
      </c>
      <c r="BC370" s="15" t="s">
        <v>44</v>
      </c>
      <c r="BD370" s="15" t="s">
        <v>44</v>
      </c>
      <c r="BE370" s="15" t="s">
        <v>44</v>
      </c>
      <c r="BF370" s="15" t="s">
        <v>44</v>
      </c>
      <c r="BG370" s="15" t="s">
        <v>44</v>
      </c>
      <c r="BH370" s="15" t="s">
        <v>44</v>
      </c>
      <c r="BI370" s="15"/>
      <c r="BJ370" s="16">
        <f>IF(AR370="R", $CA370, IF(OR(AR370="P", AR370="T", AR370="N"), 0, IF($C370="DM", $T370, IF(OR(AR370="Y", AR370="IR"),$AM370,IF(AR370="C", IF($BI370="Y", IF($AF370="N/A", $Q370, $AF370), IF($AG370="N/A", $T370,$AG370)))))))</f>
        <v>0</v>
      </c>
      <c r="BK370" s="16">
        <f>IF(AS370="R", $CA370, IF(OR(AS370="P", AS370="T", AS370="N"), 0, IF($C370="DM", $T370, IF(OR(AS370="Y", AS370="IR"),$AM370,IF(AS370="C", IF($BI370="Y", IF($AF370="N/A", $Q370, $AF370), IF($AG370="N/A", $T370,$AG370)))))))</f>
        <v>0</v>
      </c>
      <c r="BL370" s="16">
        <f>IF(AT370="R", $CA370, IF(OR(AT370="P", AT370="T", AT370="N"), 0, IF($C370="DM", $T370, IF(OR(AT370="Y", AT370="IR"),$AM370,IF(AT370="C", IF($BI370="Y", IF($AF370="N/A", $Q370, $AF370), IF($AG370="N/A", $T370,$AG370)))))))</f>
        <v>0</v>
      </c>
      <c r="BM370" s="16">
        <f>IF(AU370="R", $CA370, IF(OR(AU370="P", AU370="T", AU370="N"), 0, IF($C370="DM", $T370, IF(OR(AU370="Y", AU370="IR"),$AM370,IF(AU370="C", IF($BI370="Y", IF($AF370="N/A", $Q370, $AF370), IF($AG370="N/A", $T370,$AG370)))))))</f>
        <v>0</v>
      </c>
      <c r="BN370" s="16">
        <f>IF(AV370="R", $CA370, IF(OR(AV370="P", AV370="T", AV370="N"), 0, IF($C370="DM", $T370, IF(OR(AV370="Y", AV370="IR"),$AM370,IF(AV370="C", IF($BI370="Y", IF($AF370="N/A", $Q370, $AF370), IF($AG370="N/A", $T370,$AG370)))))))</f>
        <v>0</v>
      </c>
      <c r="BO370" s="16">
        <f>IF(AW370="R", $CA370, IF(OR(AW370="P", AW370="T", AW370="N"), 0, IF($C370="DM", $T370, IF(OR(AW370="Y", AW370="IR"),$AM370,IF(AW370="C", IF($BI370="Y", IF($AF370="N/A", $Q370, $AF370), IF($AG370="N/A", $T370,$AG370)))))))</f>
        <v>0</v>
      </c>
      <c r="BP370" s="16">
        <f>IF(AX370="R", $CA370, IF(OR(AX370="P", AX370="T", AX370="N"), 0, IF($C370="DM", $T370, IF(OR(AX370="Y", AX370="IR"),$AM370,IF(AX370="C", IF($BI370="Y", IF($AF370="N/A", $Q370, $AF370), IF($AG370="N/A", $T370,$AG370)))))))</f>
        <v>0</v>
      </c>
      <c r="BQ370" s="16">
        <f>IF(AY370="R", $CA370, IF(OR(AY370="P", AY370="T", AY370="N"), 0, IF($C370="DM", $T370, IF(OR(AY370="Y", AY370="IR"),$AM370,IF(AY370="C", IF($BI370="Y", IF($AF370="N/A", $Q370, $AF370), IF($AG370="N/A", $T370,$AG370)))))))</f>
        <v>0</v>
      </c>
      <c r="BR370" s="16">
        <f>IF(AZ370="R", $CA370, IF(OR(AZ370="P", AZ370="T", AZ370="N"), 0, IF($C370="DM", $T370, IF(OR(AZ370="Y", AZ370="IR"),$AM370,IF(AZ370="C", IF($BI370="Y", IF($AF370="N/A", $Q370, $AF370), IF($AG370="N/A", $T370,$AG370)))))))</f>
        <v>0</v>
      </c>
      <c r="BS370" s="16">
        <f>IF(BA370="R", $CA370, IF(OR(BA370="P", BA370="T", BA370="N"), 0, IF($C370="DM", $T370, IF(OR(BA370="Y", BA370="IR"),$AM370,IF(BA370="C", IF($BI370="Y", IF($AF370="N/A", $Q370, $AF370), IF($AG370="N/A", $T370,$AG370)))))))</f>
        <v>0</v>
      </c>
      <c r="BT370" s="16">
        <f>IF(BB370="R", $CA370, IF(OR(BB370="P", BB370="T", BB370="N"), 0, IF($C370="DM", $T370, IF(OR(BB370="Y", BB370="IR"),$AM370,IF(BB370="C", IF($BI370="Y", IF($BA370="C", IF($AF370="N/A", $Q370, $AF370), IF($AF370="N/A", $T370, $AM370)), IF($AG370="N/A", $T370,$AG370)))))))</f>
        <v>0</v>
      </c>
      <c r="BU370" s="16">
        <f>IF(BC370="R", $CA370, IF(OR(BC370="P", BC370="T", BC370="N"), 0, IF($C370="DM", $T370, IF(OR(BC370="Y", BC370="IR"),$AM370,IF(BC370="C", IF($BI370="Y", IF($BA370="C", IF($AF370="N/A", $Q370, $AF370), IF($AF370="N/A", $T370, $AM370)), IF($AG370="N/A", $T370,$AG370)))))))</f>
        <v>0</v>
      </c>
      <c r="BV370" s="16">
        <f>IF(BD370="R", $CA370, IF(OR(BD370="P", BD370="T", BD370="N"), 0, IF($C370="DM", $T370, IF(OR(BD370="Y", BD370="IR"),$AM370,IF(BD370="C", IF($BI370="Y", IF($BA370="C", IF($AF370="N/A", $Q370, $AF370), IF($AF370="N/A", $T370, $AM370)), IF($AG370="N/A", $T370,$AG370)))))))</f>
        <v>0</v>
      </c>
      <c r="BW370" s="16">
        <f>IF(BE370="R", $CA370, IF(OR(BE370="P", BE370="T", BE370="N"), 0, IF($C370="DM", $T370, IF(OR(BE370="Y", BE370="IR"),$AM370,IF(BE370="C", IF($BI370="Y", IF($BA370="C", IF($AF370="N/A", $Q370, $AF370), IF($AF370="N/A", $T370, $AM370)), IF($AG370="N/A", $T370,$AG370)))))))</f>
        <v>0</v>
      </c>
      <c r="BX370" s="16">
        <f>IF(BF370="R", $CA370, IF(OR(BF370="P", BF370="T", BF370="N"), 0, IF($C370="DM", $T370, IF(OR(BF370="Y", BF370="IR"),$AM370,IF(BF370="C", IF($BI370="Y", IF($BA370="C", IF($AF370="N/A", $Q370, $AF370), IF($AF370="N/A", $T370, $AM370)), IF($AG370="N/A", $T370,$AG370)))))))</f>
        <v>0</v>
      </c>
      <c r="BY370" s="16">
        <f>IF(BG370="R", $CA370, IF(OR(BG370="P", BG370="T", BG370="N"), 0, IF($C370="DM", $T370, IF(OR(BG370="Y", BG370="IR"),$AM370,IF(BG370="C", IF($BI370="Y", IF($BA370="C", IF($AF370="N/A", $Q370, $AF370), IF($AF370="N/A", $T370, $AM370)), IF($AG370="N/A", $T370,$AG370)))))))</f>
        <v>0</v>
      </c>
      <c r="BZ370" s="16">
        <f>IF(BH370="R", $CA370, IF(OR(BH370="P", BH370="T", BH370="N"), 0, IF($C370="DM", $T370, IF(OR(BH370="Y", BH370="IR"),$AM370,IF(BH370="C", IF($BI370="Y", IF($BA370="C", IF($AF370="N/A", $Q370, $AF370), IF($AF370="N/A", $T370, $AM370)), IF($AG370="N/A", $T370,$AG370)))))))</f>
        <v>0</v>
      </c>
      <c r="CA370" s="15" t="s">
        <v>75</v>
      </c>
      <c r="CB370" s="16">
        <f>BZ370</f>
        <v>0</v>
      </c>
      <c r="CC370" s="15">
        <f>IF(OR($BH370="T", $BH370="R"), 0, IF($BH370="C", IF($BI370="Y", IF($BA370="C", 0, IF(AF370="N/A", Q370-T370, AF370-AG370)), IF($AF370="N/A", U370, AH370)), AN370))</f>
        <v>0</v>
      </c>
      <c r="CD370" s="15" t="str">
        <f>IF(OR($BH370="T", $BH370="R"), 0, IF($BH370="C", IF($BI370="Y", 0, IF($AF370="N/A", V370, AI370)), AO370))</f>
        <v>N/A</v>
      </c>
      <c r="CE370" s="15" t="str">
        <f>IF(OR($BH370="T", $BH370="R"), 0, IF($BH370="C", IF($BI370="Y", 0, IF($AF370="N/A", W370, AJ370)), AP370))</f>
        <v>N/A</v>
      </c>
      <c r="CF370" s="15" t="str">
        <f>IF(OR($BH370="T", $BH370="R"), 0, IF($BH370="C", IF($BI370="Y", 0, IF($AF370="N/A", X370, AK370)), AQ370))</f>
        <v>N/A</v>
      </c>
      <c r="CG370" t="str">
        <f>IF(AC370="N/A", "S:"&amp;L370&amp;" G:"&amp;M370&amp;" GR:"&amp;Q370, IF(AC370=0, "S:"&amp;L370&amp;" G:"&amp;M370&amp;" GR:"&amp;Q370, "S:"&amp;L370&amp;"/"&amp;AD370&amp;" G:"&amp;AE370&amp;" GR:"&amp;AF370))</f>
        <v>S:1 G:0 GR:0</v>
      </c>
    </row>
    <row r="371" spans="1:85" x14ac:dyDescent="0.25">
      <c r="A371" s="14">
        <v>5684</v>
      </c>
      <c r="B371" s="15" t="s">
        <v>3033</v>
      </c>
      <c r="C371" s="15" t="s">
        <v>63</v>
      </c>
      <c r="D371" s="15" t="s">
        <v>58</v>
      </c>
      <c r="E371" s="15">
        <f>VLOOKUP(B371, 'Rookie Year'!$A$2:$B$55679,2,FALSE)</f>
        <v>2024</v>
      </c>
      <c r="F371" s="15">
        <v>2024</v>
      </c>
      <c r="G371" s="15" t="s">
        <v>40</v>
      </c>
      <c r="H371" s="15" t="s">
        <v>2229</v>
      </c>
      <c r="I371" s="16">
        <v>1</v>
      </c>
      <c r="J371" s="15">
        <v>3</v>
      </c>
      <c r="K371" s="17">
        <f>IF(AND(G371&lt;&gt;"N",R371="N/A"), IF(I371&lt;4, 0, 0.25),IF(I371=1, IF(J371=1,0.25, 0.25), IF(I371&lt;13, 0.25, IF(I371&lt;26, 0.4, IF(I371&lt;51, 0.6, 0.75)))))</f>
        <v>0</v>
      </c>
      <c r="L371" s="16">
        <f>I371-M371</f>
        <v>1</v>
      </c>
      <c r="M371" s="16">
        <f>ROUNDUP(I371*K371,0)</f>
        <v>0</v>
      </c>
      <c r="N371" s="16">
        <f>M371*J371</f>
        <v>0</v>
      </c>
      <c r="O371" s="16">
        <v>0</v>
      </c>
      <c r="P371" s="16">
        <v>0</v>
      </c>
      <c r="Q371" s="16">
        <f>N371-O371-P371</f>
        <v>0</v>
      </c>
      <c r="R371" s="15" t="s">
        <v>75</v>
      </c>
      <c r="S371" s="15">
        <f>IF(R371="N/A", J371-($B$1-F371), J371-($B$1-R371))</f>
        <v>3</v>
      </c>
      <c r="T371" s="16">
        <f>IF($S371&lt;1, "N/A", $M371)</f>
        <v>0</v>
      </c>
      <c r="U371" s="16">
        <f>IF($S371&lt;2, "N/A", $M371)</f>
        <v>0</v>
      </c>
      <c r="V371" s="16">
        <f>IF($S371&lt;3, "N/A", $M371)</f>
        <v>0</v>
      </c>
      <c r="W371" s="16" t="str">
        <f>IF($S371&lt;4, "N/A", $M371)</f>
        <v>N/A</v>
      </c>
      <c r="X371" s="16" t="str">
        <f>IF($S371&lt;5, "N/A", $M371)</f>
        <v>N/A</v>
      </c>
      <c r="Y371" s="15" t="str">
        <f>IF(SUM(T371:X371)&lt;&gt;Q371, "CHECK", "OK")</f>
        <v>OK</v>
      </c>
      <c r="Z371" s="15" t="str">
        <f>IF(F371=$B$1, "No", IF(S371=1, "Yes", "No"))</f>
        <v>No</v>
      </c>
      <c r="AA371" s="18" t="str">
        <f>IF(C371="DM", "N/A", IF(Z371="No","N/A",VLOOKUP(B371,'Extension List'!$A$3:$R$1972,18,FALSE)))</f>
        <v>N/A</v>
      </c>
      <c r="AB371" s="15" t="str">
        <f>IF(C371="DM", "N/A", IF(Z371="No","N/A",VLOOKUP(B371,'Extension List'!$A$3:$T$1972,20,FALSE)))</f>
        <v>N/A</v>
      </c>
      <c r="AC371" s="15" t="str">
        <f>IF(AA371="N/A", "N/A", 0)</f>
        <v>N/A</v>
      </c>
      <c r="AD371" s="16" t="str">
        <f>IF(AE371="N/A", "N/A", AA371-AE371)</f>
        <v>N/A</v>
      </c>
      <c r="AE371" s="16" t="str">
        <f>IF(AA371="N/A", "N/A", IF(AC371&gt;0, IF(AA371&lt;13, ROUNDUP(0.25*AA371,0), IF(AA371&lt;26, ROUNDUP(0.4*AA371,0), IF(AA371&lt;51, ROUNDUP(0.6*AA371,0), ROUNDUP(0.75*AA371,0)))), "N/A"))</f>
        <v>N/A</v>
      </c>
      <c r="AF371" s="16" t="str">
        <f>IF(AD371="N/A","N/A", (AE371*AC371)+Q371)</f>
        <v>N/A</v>
      </c>
      <c r="AG371" s="16" t="str">
        <f>IF($AF371="N/A", "N/A", "TBC")</f>
        <v>N/A</v>
      </c>
      <c r="AH371" s="16" t="str">
        <f>IF($AF371="N/A", "N/A", "TBC")</f>
        <v>N/A</v>
      </c>
      <c r="AI371" s="16" t="str">
        <f>IF($AF371="N/A","N/A",IF(AC371&gt;1,"TBC","N/A"))</f>
        <v>N/A</v>
      </c>
      <c r="AJ371" s="16" t="str">
        <f>IF($AF371="N/A","N/A",IF(AC371&gt;2,"TBC","N/A"))</f>
        <v>N/A</v>
      </c>
      <c r="AK371" s="16" t="str">
        <f>IF($AF371="N/A","N/A",IF(AC371&gt;3,"TBC","N/A"))</f>
        <v>N/A</v>
      </c>
      <c r="AL371" s="16" t="str">
        <f>IF(AC371="N/A","N/A",IF(AC371&gt;0,IF(SUM(AG371:AK371)&lt;&gt;AF371,"CHECK","OK"),"N/A"))</f>
        <v>N/A</v>
      </c>
      <c r="AM371" s="16">
        <f>IF(AD371="N/A", L371+T371, L371+AG371)</f>
        <v>1</v>
      </c>
      <c r="AN371" s="16">
        <f>IF(AD371="N/A", IF(U371="N/A", "N/A", L371+U371), AD371+AH371)</f>
        <v>1</v>
      </c>
      <c r="AO371" s="16">
        <f>IF(AD371="N/A", IF(V371="N/A", "N/A", L371+V371), IF(AI371="N/A", "N/A", AD371+AI371))</f>
        <v>1</v>
      </c>
      <c r="AP371" s="16" t="str">
        <f>IF(AD371="N/A", IF(W371="N/A", "N/A", L371+W371), IF(AJ371="N/A", "N/A", AD371+AJ371))</f>
        <v>N/A</v>
      </c>
      <c r="AQ371" s="16" t="str">
        <f>IF(AD371="N/A", IF(X371="N/A", "N/A", L371+X371), IF(AK371="N/A", "N/A", AD371+AK371))</f>
        <v>N/A</v>
      </c>
      <c r="AR371" s="15" t="s">
        <v>66</v>
      </c>
      <c r="AS371" s="15" t="s">
        <v>66</v>
      </c>
      <c r="AT371" s="15" t="s">
        <v>66</v>
      </c>
      <c r="AU371" s="15" t="s">
        <v>66</v>
      </c>
      <c r="AV371" s="15" t="s">
        <v>66</v>
      </c>
      <c r="AW371" s="15" t="s">
        <v>66</v>
      </c>
      <c r="AX371" s="15" t="s">
        <v>66</v>
      </c>
      <c r="AY371" s="15" t="s">
        <v>66</v>
      </c>
      <c r="AZ371" s="15" t="s">
        <v>40</v>
      </c>
      <c r="BA371" s="15" t="s">
        <v>40</v>
      </c>
      <c r="BB371" s="15" t="s">
        <v>40</v>
      </c>
      <c r="BC371" s="15" t="s">
        <v>40</v>
      </c>
      <c r="BD371" s="15" t="s">
        <v>40</v>
      </c>
      <c r="BE371" s="15" t="s">
        <v>40</v>
      </c>
      <c r="BF371" s="15" t="s">
        <v>40</v>
      </c>
      <c r="BG371" s="15" t="s">
        <v>40</v>
      </c>
      <c r="BH371" s="15" t="s">
        <v>40</v>
      </c>
      <c r="BJ371" s="16">
        <f>IF(AR371="R", $CA371, IF(OR(AR371="P", AR371="T", AR371="N"), 0, IF($C371="DM", $T371, IF(OR(AR371="Y", AR371="IR"),$AM371,IF(AR371="C", IF($BI371="Y", IF($AF371="N/A", $Q371, $AF371), IF($AG371="N/A", $T371,$AG371)))))))</f>
        <v>0</v>
      </c>
      <c r="BK371" s="16">
        <f>IF(AS371="R", $CA371, IF(OR(AS371="P", AS371="T", AS371="N"), 0, IF($C371="DM", $T371, IF(OR(AS371="Y", AS371="IR"),$AM371,IF(AS371="C", IF($BI371="Y", IF($AF371="N/A", $Q371, $AF371), IF($AG371="N/A", $T371,$AG371)))))))</f>
        <v>0</v>
      </c>
      <c r="BL371" s="16">
        <f>IF(AT371="R", $CA371, IF(OR(AT371="P", AT371="T", AT371="N"), 0, IF($C371="DM", $T371, IF(OR(AT371="Y", AT371="IR"),$AM371,IF(AT371="C", IF($BI371="Y", IF($AF371="N/A", $Q371, $AF371), IF($AG371="N/A", $T371,$AG371)))))))</f>
        <v>0</v>
      </c>
      <c r="BM371" s="16">
        <f>IF(AU371="R", $CA371, IF(OR(AU371="P", AU371="T", AU371="N"), 0, IF($C371="DM", $T371, IF(OR(AU371="Y", AU371="IR"),$AM371,IF(AU371="C", IF($BI371="Y", IF($AF371="N/A", $Q371, $AF371), IF($AG371="N/A", $T371,$AG371)))))))</f>
        <v>0</v>
      </c>
      <c r="BN371" s="16">
        <f>IF(AV371="R", $CA371, IF(OR(AV371="P", AV371="T", AV371="N"), 0, IF($C371="DM", $T371, IF(OR(AV371="Y", AV371="IR"),$AM371,IF(AV371="C", IF($BI371="Y", IF($AF371="N/A", $Q371, $AF371), IF($AG371="N/A", $T371,$AG371)))))))</f>
        <v>0</v>
      </c>
      <c r="BO371" s="16">
        <f>IF(AW371="R", $CA371, IF(OR(AW371="P", AW371="T", AW371="N"), 0, IF($C371="DM", $T371, IF(OR(AW371="Y", AW371="IR"),$AM371,IF(AW371="C", IF($BI371="Y", IF($AF371="N/A", $Q371, $AF371), IF($AG371="N/A", $T371,$AG371)))))))</f>
        <v>0</v>
      </c>
      <c r="BP371" s="16">
        <f>IF(AX371="R", $CA371, IF(OR(AX371="P", AX371="T", AX371="N"), 0, IF($C371="DM", $T371, IF(OR(AX371="Y", AX371="IR"),$AM371,IF(AX371="C", IF($BI371="Y", IF($AF371="N/A", $Q371, $AF371), IF($AG371="N/A", $T371,$AG371)))))))</f>
        <v>0</v>
      </c>
      <c r="BQ371" s="16">
        <f>IF(AY371="R", $CA371, IF(OR(AY371="P", AY371="T", AY371="N"), 0, IF($C371="DM", $T371, IF(OR(AY371="Y", AY371="IR"),$AM371,IF(AY371="C", IF($BI371="Y", IF($AF371="N/A", $Q371, $AF371), IF($AG371="N/A", $T371,$AG371)))))))</f>
        <v>0</v>
      </c>
      <c r="BR371" s="16">
        <f>IF(AZ371="R", $CA371, IF(OR(AZ371="P", AZ371="T", AZ371="N"), 0, IF($C371="DM", $T371, IF(OR(AZ371="Y", AZ371="IR"),$AM371,IF(AZ371="C", IF($BI371="Y", IF($AF371="N/A", $Q371, $AF371), IF($AG371="N/A", $T371,$AG371)))))))</f>
        <v>1</v>
      </c>
      <c r="BS371" s="16">
        <f>IF(BA371="R", $CA371, IF(OR(BA371="P", BA371="T", BA371="N"), 0, IF($C371="DM", $T371, IF(OR(BA371="Y", BA371="IR"),$AM371,IF(BA371="C", IF($BI371="Y", IF($AF371="N/A", $Q371, $AF371), IF($AG371="N/A", $T371,$AG371)))))))</f>
        <v>1</v>
      </c>
      <c r="BT371" s="16">
        <f>IF(BB371="R", $CA371, IF(OR(BB371="P", BB371="T", BB371="N"), 0, IF($C371="DM", $T371, IF(OR(BB371="Y", BB371="IR"),$AM371,IF(BB371="C", IF($BI371="Y", IF($BA371="C", IF($AF371="N/A", $Q371, $AF371), IF($AF371="N/A", $T371, $AM371)), IF($AG371="N/A", $T371,$AG371)))))))</f>
        <v>1</v>
      </c>
      <c r="BU371" s="16">
        <f>IF(BC371="R", $CA371, IF(OR(BC371="P", BC371="T", BC371="N"), 0, IF($C371="DM", $T371, IF(OR(BC371="Y", BC371="IR"),$AM371,IF(BC371="C", IF($BI371="Y", IF($BA371="C", IF($AF371="N/A", $Q371, $AF371), IF($AF371="N/A", $T371, $AM371)), IF($AG371="N/A", $T371,$AG371)))))))</f>
        <v>1</v>
      </c>
      <c r="BV371" s="16">
        <f>IF(BD371="R", $CA371, IF(OR(BD371="P", BD371="T", BD371="N"), 0, IF($C371="DM", $T371, IF(OR(BD371="Y", BD371="IR"),$AM371,IF(BD371="C", IF($BI371="Y", IF($BA371="C", IF($AF371="N/A", $Q371, $AF371), IF($AF371="N/A", $T371, $AM371)), IF($AG371="N/A", $T371,$AG371)))))))</f>
        <v>1</v>
      </c>
      <c r="BW371" s="16">
        <f>IF(BE371="R", $CA371, IF(OR(BE371="P", BE371="T", BE371="N"), 0, IF($C371="DM", $T371, IF(OR(BE371="Y", BE371="IR"),$AM371,IF(BE371="C", IF($BI371="Y", IF($BA371="C", IF($AF371="N/A", $Q371, $AF371), IF($AF371="N/A", $T371, $AM371)), IF($AG371="N/A", $T371,$AG371)))))))</f>
        <v>1</v>
      </c>
      <c r="BX371" s="16">
        <f>IF(BF371="R", $CA371, IF(OR(BF371="P", BF371="T", BF371="N"), 0, IF($C371="DM", $T371, IF(OR(BF371="Y", BF371="IR"),$AM371,IF(BF371="C", IF($BI371="Y", IF($BA371="C", IF($AF371="N/A", $Q371, $AF371), IF($AF371="N/A", $T371, $AM371)), IF($AG371="N/A", $T371,$AG371)))))))</f>
        <v>1</v>
      </c>
      <c r="BY371" s="16">
        <f>IF(BG371="R", $CA371, IF(OR(BG371="P", BG371="T", BG371="N"), 0, IF($C371="DM", $T371, IF(OR(BG371="Y", BG371="IR"),$AM371,IF(BG371="C", IF($BI371="Y", IF($BA371="C", IF($AF371="N/A", $Q371, $AF371), IF($AF371="N/A", $T371, $AM371)), IF($AG371="N/A", $T371,$AG371)))))))</f>
        <v>1</v>
      </c>
      <c r="BZ371" s="16">
        <f>IF(BH371="R", $CA371, IF(OR(BH371="P", BH371="T", BH371="N"), 0, IF($C371="DM", $T371, IF(OR(BH371="Y", BH371="IR"),$AM371,IF(BH371="C", IF($BI371="Y", IF($BA371="C", IF($AF371="N/A", $Q371, $AF371), IF($AF371="N/A", $T371, $AM371)), IF($AG371="N/A", $T371,$AG371)))))))</f>
        <v>1</v>
      </c>
      <c r="CA371" s="15" t="s">
        <v>75</v>
      </c>
      <c r="CB371" s="16">
        <f>BZ371</f>
        <v>1</v>
      </c>
      <c r="CC371" s="15">
        <f>IF(OR($BH371="T", $BH371="R"), 0, IF($BH371="C", IF($BI371="Y", IF($BA371="C", 0, IF(AF371="N/A", Q371-T371, AF371-AG371)), IF($AF371="N/A", U371, AH371)), AN371))</f>
        <v>1</v>
      </c>
      <c r="CD371" s="15">
        <f>IF(OR($BH371="T", $BH371="R"), 0, IF($BH371="C", IF($BI371="Y", 0, IF($AF371="N/A", V371, AI371)), AO371))</f>
        <v>1</v>
      </c>
      <c r="CE371" s="15" t="str">
        <f>IF(OR($BH371="T", $BH371="R"), 0, IF($BH371="C", IF($BI371="Y", 0, IF($AF371="N/A", W371, AJ371)), AP371))</f>
        <v>N/A</v>
      </c>
      <c r="CF371" s="15" t="str">
        <f>IF(OR($BH371="T", $BH371="R"), 0, IF($BH371="C", IF($BI371="Y", 0, IF($AF371="N/A", X371, AK371)), AQ371))</f>
        <v>N/A</v>
      </c>
      <c r="CG371" t="str">
        <f>IF(AC371="N/A", "S:"&amp;L371&amp;" G:"&amp;M371&amp;" GR:"&amp;Q371, IF(AC371=0, "S:"&amp;L371&amp;" G:"&amp;M371&amp;" GR:"&amp;Q371, "S:"&amp;L371&amp;"/"&amp;AD371&amp;" G:"&amp;AE371&amp;" GR:"&amp;AF371))</f>
        <v>S:1 G:0 GR:0</v>
      </c>
    </row>
    <row r="372" spans="1:85" x14ac:dyDescent="0.25">
      <c r="A372" s="14">
        <v>5599</v>
      </c>
      <c r="B372" s="15" t="s">
        <v>2948</v>
      </c>
      <c r="C372" s="15" t="s">
        <v>63</v>
      </c>
      <c r="D372" s="15" t="s">
        <v>58</v>
      </c>
      <c r="E372" s="15">
        <f>VLOOKUP(B372, 'Rookie Year'!$A$2:$B$55679,2,FALSE)</f>
        <v>2024</v>
      </c>
      <c r="F372" s="15">
        <v>2024</v>
      </c>
      <c r="G372" s="15" t="s">
        <v>40</v>
      </c>
      <c r="H372" s="15" t="s">
        <v>2152</v>
      </c>
      <c r="I372" s="16">
        <v>12</v>
      </c>
      <c r="J372" s="15">
        <v>4</v>
      </c>
      <c r="K372" s="17">
        <f>IF(AND(G372&lt;&gt;"N",R372="N/A"), IF(I372&lt;4, 0, 0.25),IF(I372=1, IF(J372=1,0.25, 0.25), IF(I372&lt;13, 0.25, IF(I372&lt;26, 0.4, IF(I372&lt;51, 0.6, 0.75)))))</f>
        <v>0.25</v>
      </c>
      <c r="L372" s="16">
        <f>I372-M372</f>
        <v>9</v>
      </c>
      <c r="M372" s="16">
        <f>ROUNDUP(I372*K372,0)</f>
        <v>3</v>
      </c>
      <c r="N372" s="16">
        <f>M372*J372</f>
        <v>12</v>
      </c>
      <c r="O372" s="16">
        <v>0</v>
      </c>
      <c r="P372" s="16">
        <v>0</v>
      </c>
      <c r="Q372" s="16">
        <f>N372-O372-P372</f>
        <v>12</v>
      </c>
      <c r="R372" s="15" t="s">
        <v>75</v>
      </c>
      <c r="S372" s="15">
        <f>IF(R372="N/A", J372-($B$1-F372), J372-($B$1-R372))</f>
        <v>4</v>
      </c>
      <c r="T372" s="16">
        <v>12</v>
      </c>
      <c r="U372" s="16">
        <v>0</v>
      </c>
      <c r="V372" s="16">
        <v>0</v>
      </c>
      <c r="W372" s="16">
        <v>0</v>
      </c>
      <c r="X372" s="16" t="str">
        <f>IF($S372&lt;5, "N/A", $M372)</f>
        <v>N/A</v>
      </c>
      <c r="Y372" s="15" t="str">
        <f>IF(SUM(T372:X372)&lt;&gt;Q372, "CHECK", "OK")</f>
        <v>OK</v>
      </c>
      <c r="Z372" s="15" t="str">
        <f>IF(F372=$B$1, "No", IF(S372=1, "Yes", "No"))</f>
        <v>No</v>
      </c>
      <c r="AA372" s="18" t="str">
        <f>IF(C372="DM", "N/A", IF(Z372="No","N/A",VLOOKUP(B372,'Extension List'!$A$3:$R$1972,18,FALSE)))</f>
        <v>N/A</v>
      </c>
      <c r="AB372" s="15" t="str">
        <f>IF(C372="DM", "N/A", IF(Z372="No","N/A",VLOOKUP(B372,'Extension List'!$A$3:$T$1972,20,FALSE)))</f>
        <v>N/A</v>
      </c>
      <c r="AC372" s="15" t="str">
        <f>IF(AA372="N/A", "N/A", 0)</f>
        <v>N/A</v>
      </c>
      <c r="AD372" s="16" t="str">
        <f>IF(AE372="N/A", "N/A", AA372-AE372)</f>
        <v>N/A</v>
      </c>
      <c r="AE372" s="16" t="str">
        <f>IF(AA372="N/A", "N/A", IF(AC372&gt;0, IF(AA372&lt;13, ROUNDUP(0.25*AA372,0), IF(AA372&lt;26, ROUNDUP(0.4*AA372,0), IF(AA372&lt;51, ROUNDUP(0.6*AA372,0), ROUNDUP(0.75*AA372,0)))), "N/A"))</f>
        <v>N/A</v>
      </c>
      <c r="AF372" s="16" t="str">
        <f>IF(AD372="N/A","N/A", (AE372*AC372)+Q372)</f>
        <v>N/A</v>
      </c>
      <c r="AG372" s="16" t="str">
        <f>IF($AF372="N/A", "N/A", "TBC")</f>
        <v>N/A</v>
      </c>
      <c r="AH372" s="16" t="str">
        <f>IF($AF372="N/A", "N/A", "TBC")</f>
        <v>N/A</v>
      </c>
      <c r="AI372" s="16" t="str">
        <f>IF($AF372="N/A","N/A",IF(AC372&gt;1,"TBC","N/A"))</f>
        <v>N/A</v>
      </c>
      <c r="AJ372" s="16" t="str">
        <f>IF($AF372="N/A","N/A",IF(AC372&gt;2,"TBC","N/A"))</f>
        <v>N/A</v>
      </c>
      <c r="AK372" s="16" t="str">
        <f>IF($AF372="N/A","N/A",IF(AC372&gt;3,"TBC","N/A"))</f>
        <v>N/A</v>
      </c>
      <c r="AL372" s="16" t="str">
        <f>IF(AC372="N/A","N/A",IF(AC372&gt;0,IF(SUM(AG372:AK372)&lt;&gt;AF372,"CHECK","OK"),"N/A"))</f>
        <v>N/A</v>
      </c>
      <c r="AM372" s="16">
        <f>IF(AD372="N/A", L372+T372, L372+AG372)</f>
        <v>21</v>
      </c>
      <c r="AN372" s="16">
        <f>IF(AD372="N/A", IF(U372="N/A", "N/A", L372+U372), AD372+AH372)</f>
        <v>9</v>
      </c>
      <c r="AO372" s="16">
        <f>IF(AD372="N/A", IF(V372="N/A", "N/A", L372+V372), IF(AI372="N/A", "N/A", AD372+AI372))</f>
        <v>9</v>
      </c>
      <c r="AP372" s="16">
        <f>IF(AD372="N/A", IF(W372="N/A", "N/A", L372+W372), IF(AJ372="N/A", "N/A", AD372+AJ372))</f>
        <v>9</v>
      </c>
      <c r="AQ372" s="16" t="str">
        <f>IF(AD372="N/A", IF(X372="N/A", "N/A", L372+X372), IF(AK372="N/A", "N/A", AD372+AK372))</f>
        <v>N/A</v>
      </c>
      <c r="AR372" s="15" t="s">
        <v>40</v>
      </c>
      <c r="AS372" s="15" t="s">
        <v>40</v>
      </c>
      <c r="AT372" s="15" t="s">
        <v>40</v>
      </c>
      <c r="AU372" s="15" t="s">
        <v>40</v>
      </c>
      <c r="AV372" s="15" t="s">
        <v>40</v>
      </c>
      <c r="AW372" s="15" t="s">
        <v>40</v>
      </c>
      <c r="AX372" s="15" t="s">
        <v>40</v>
      </c>
      <c r="AY372" s="15" t="s">
        <v>40</v>
      </c>
      <c r="AZ372" s="15" t="s">
        <v>40</v>
      </c>
      <c r="BA372" s="15" t="s">
        <v>40</v>
      </c>
      <c r="BB372" s="15" t="s">
        <v>40</v>
      </c>
      <c r="BC372" s="15" t="s">
        <v>40</v>
      </c>
      <c r="BD372" s="15" t="s">
        <v>40</v>
      </c>
      <c r="BE372" s="15" t="s">
        <v>40</v>
      </c>
      <c r="BF372" s="15" t="s">
        <v>40</v>
      </c>
      <c r="BG372" s="15" t="s">
        <v>40</v>
      </c>
      <c r="BH372" s="15" t="s">
        <v>40</v>
      </c>
      <c r="BJ372" s="16">
        <f>IF(AR372="R", $CA372, IF(OR(AR372="P", AR372="T", AR372="N"), 0, IF($C372="DM", $T372, IF(OR(AR372="Y", AR372="IR"),$AM372,IF(AR372="C", IF($BI372="Y", IF($AF372="N/A", $Q372, $AF372), IF($AG372="N/A", $T372,$AG372)))))))</f>
        <v>21</v>
      </c>
      <c r="BK372" s="16">
        <f>IF(AS372="R", $CA372, IF(OR(AS372="P", AS372="T", AS372="N"), 0, IF($C372="DM", $T372, IF(OR(AS372="Y", AS372="IR"),$AM372,IF(AS372="C", IF($BI372="Y", IF($AF372="N/A", $Q372, $AF372), IF($AG372="N/A", $T372,$AG372)))))))</f>
        <v>21</v>
      </c>
      <c r="BL372" s="16">
        <f>IF(AT372="R", $CA372, IF(OR(AT372="P", AT372="T", AT372="N"), 0, IF($C372="DM", $T372, IF(OR(AT372="Y", AT372="IR"),$AM372,IF(AT372="C", IF($BI372="Y", IF($AF372="N/A", $Q372, $AF372), IF($AG372="N/A", $T372,$AG372)))))))</f>
        <v>21</v>
      </c>
      <c r="BM372" s="16">
        <f>IF(AU372="R", $CA372, IF(OR(AU372="P", AU372="T", AU372="N"), 0, IF($C372="DM", $T372, IF(OR(AU372="Y", AU372="IR"),$AM372,IF(AU372="C", IF($BI372="Y", IF($AF372="N/A", $Q372, $AF372), IF($AG372="N/A", $T372,$AG372)))))))</f>
        <v>21</v>
      </c>
      <c r="BN372" s="16">
        <f>IF(AV372="R", $CA372, IF(OR(AV372="P", AV372="T", AV372="N"), 0, IF($C372="DM", $T372, IF(OR(AV372="Y", AV372="IR"),$AM372,IF(AV372="C", IF($BI372="Y", IF($AF372="N/A", $Q372, $AF372), IF($AG372="N/A", $T372,$AG372)))))))</f>
        <v>21</v>
      </c>
      <c r="BO372" s="16">
        <f>IF(AW372="R", $CA372, IF(OR(AW372="P", AW372="T", AW372="N"), 0, IF($C372="DM", $T372, IF(OR(AW372="Y", AW372="IR"),$AM372,IF(AW372="C", IF($BI372="Y", IF($AF372="N/A", $Q372, $AF372), IF($AG372="N/A", $T372,$AG372)))))))</f>
        <v>21</v>
      </c>
      <c r="BP372" s="16">
        <f>IF(AX372="R", $CA372, IF(OR(AX372="P", AX372="T", AX372="N"), 0, IF($C372="DM", $T372, IF(OR(AX372="Y", AX372="IR"),$AM372,IF(AX372="C", IF($BI372="Y", IF($AF372="N/A", $Q372, $AF372), IF($AG372="N/A", $T372,$AG372)))))))</f>
        <v>21</v>
      </c>
      <c r="BQ372" s="16">
        <f>IF(AY372="R", $CA372, IF(OR(AY372="P", AY372="T", AY372="N"), 0, IF($C372="DM", $T372, IF(OR(AY372="Y", AY372="IR"),$AM372,IF(AY372="C", IF($BI372="Y", IF($AF372="N/A", $Q372, $AF372), IF($AG372="N/A", $T372,$AG372)))))))</f>
        <v>21</v>
      </c>
      <c r="BR372" s="16">
        <f>IF(AZ372="R", $CA372, IF(OR(AZ372="P", AZ372="T", AZ372="N"), 0, IF($C372="DM", $T372, IF(OR(AZ372="Y", AZ372="IR"),$AM372,IF(AZ372="C", IF($BI372="Y", IF($AF372="N/A", $Q372, $AF372), IF($AG372="N/A", $T372,$AG372)))))))</f>
        <v>21</v>
      </c>
      <c r="BS372" s="16">
        <f>IF(BA372="R", $CA372, IF(OR(BA372="P", BA372="T", BA372="N"), 0, IF($C372="DM", $T372, IF(OR(BA372="Y", BA372="IR"),$AM372,IF(BA372="C", IF($BI372="Y", IF($AF372="N/A", $Q372, $AF372), IF($AG372="N/A", $T372,$AG372)))))))</f>
        <v>21</v>
      </c>
      <c r="BT372" s="16">
        <f>IF(BB372="R", $CA372, IF(OR(BB372="P", BB372="T", BB372="N"), 0, IF($C372="DM", $T372, IF(OR(BB372="Y", BB372="IR"),$AM372,IF(BB372="C", IF($BI372="Y", IF($BA372="C", IF($AF372="N/A", $Q372, $AF372), IF($AF372="N/A", $T372, $AM372)), IF($AG372="N/A", $T372,$AG372)))))))</f>
        <v>21</v>
      </c>
      <c r="BU372" s="16">
        <f>IF(BC372="R", $CA372, IF(OR(BC372="P", BC372="T", BC372="N"), 0, IF($C372="DM", $T372, IF(OR(BC372="Y", BC372="IR"),$AM372,IF(BC372="C", IF($BI372="Y", IF($BA372="C", IF($AF372="N/A", $Q372, $AF372), IF($AF372="N/A", $T372, $AM372)), IF($AG372="N/A", $T372,$AG372)))))))</f>
        <v>21</v>
      </c>
      <c r="BV372" s="16">
        <f>IF(BD372="R", $CA372, IF(OR(BD372="P", BD372="T", BD372="N"), 0, IF($C372="DM", $T372, IF(OR(BD372="Y", BD372="IR"),$AM372,IF(BD372="C", IF($BI372="Y", IF($BA372="C", IF($AF372="N/A", $Q372, $AF372), IF($AF372="N/A", $T372, $AM372)), IF($AG372="N/A", $T372,$AG372)))))))</f>
        <v>21</v>
      </c>
      <c r="BW372" s="16">
        <f>IF(BE372="R", $CA372, IF(OR(BE372="P", BE372="T", BE372="N"), 0, IF($C372="DM", $T372, IF(OR(BE372="Y", BE372="IR"),$AM372,IF(BE372="C", IF($BI372="Y", IF($BA372="C", IF($AF372="N/A", $Q372, $AF372), IF($AF372="N/A", $T372, $AM372)), IF($AG372="N/A", $T372,$AG372)))))))</f>
        <v>21</v>
      </c>
      <c r="BX372" s="16">
        <f>IF(BF372="R", $CA372, IF(OR(BF372="P", BF372="T", BF372="N"), 0, IF($C372="DM", $T372, IF(OR(BF372="Y", BF372="IR"),$AM372,IF(BF372="C", IF($BI372="Y", IF($BA372="C", IF($AF372="N/A", $Q372, $AF372), IF($AF372="N/A", $T372, $AM372)), IF($AG372="N/A", $T372,$AG372)))))))</f>
        <v>21</v>
      </c>
      <c r="BY372" s="16">
        <f>IF(BG372="R", $CA372, IF(OR(BG372="P", BG372="T", BG372="N"), 0, IF($C372="DM", $T372, IF(OR(BG372="Y", BG372="IR"),$AM372,IF(BG372="C", IF($BI372="Y", IF($BA372="C", IF($AF372="N/A", $Q372, $AF372), IF($AF372="N/A", $T372, $AM372)), IF($AG372="N/A", $T372,$AG372)))))))</f>
        <v>21</v>
      </c>
      <c r="BZ372" s="16">
        <f>IF(BH372="R", $CA372, IF(OR(BH372="P", BH372="T", BH372="N"), 0, IF($C372="DM", $T372, IF(OR(BH372="Y", BH372="IR"),$AM372,IF(BH372="C", IF($BI372="Y", IF($BA372="C", IF($AF372="N/A", $Q372, $AF372), IF($AF372="N/A", $T372, $AM372)), IF($AG372="N/A", $T372,$AG372)))))))</f>
        <v>21</v>
      </c>
      <c r="CA372" s="15" t="s">
        <v>75</v>
      </c>
      <c r="CB372" s="16">
        <f>BZ372</f>
        <v>21</v>
      </c>
      <c r="CC372" s="15">
        <f>IF(OR($BH372="T", $BH372="R"), 0, IF($BH372="C", IF($BI372="Y", IF($BA372="C", 0, IF(AF372="N/A", Q372-T372, AF372-AG372)), IF($AF372="N/A", U372, AH372)), AN372))</f>
        <v>9</v>
      </c>
      <c r="CD372" s="15">
        <f>IF(OR($BH372="T", $BH372="R"), 0, IF($BH372="C", IF($BI372="Y", 0, IF($AF372="N/A", V372, AI372)), AO372))</f>
        <v>9</v>
      </c>
      <c r="CE372" s="15">
        <f>IF(OR($BH372="T", $BH372="R"), 0, IF($BH372="C", IF($BI372="Y", 0, IF($AF372="N/A", W372, AJ372)), AP372))</f>
        <v>9</v>
      </c>
      <c r="CF372" s="15" t="str">
        <f>IF(OR($BH372="T", $BH372="R"), 0, IF($BH372="C", IF($BI372="Y", 0, IF($AF372="N/A", X372, AK372)), AQ372))</f>
        <v>N/A</v>
      </c>
      <c r="CG372" t="str">
        <f>IF(AC372="N/A", "S:"&amp;L372&amp;" G:"&amp;M372&amp;" GR:"&amp;Q372, IF(AC372=0, "S:"&amp;L372&amp;" G:"&amp;M372&amp;" GR:"&amp;Q372, "S:"&amp;L372&amp;"/"&amp;AD372&amp;" G:"&amp;AE372&amp;" GR:"&amp;AF372))</f>
        <v>S:9 G:3 GR:12</v>
      </c>
    </row>
    <row r="373" spans="1:85" x14ac:dyDescent="0.25">
      <c r="A373" s="14">
        <v>5843</v>
      </c>
      <c r="B373" s="15" t="s">
        <v>826</v>
      </c>
      <c r="C373" s="15" t="s">
        <v>63</v>
      </c>
      <c r="D373" s="15" t="s">
        <v>58</v>
      </c>
      <c r="E373" s="15">
        <f>VLOOKUP(B373, 'Rookie Year'!$A$2:$B$55679,2,FALSE)</f>
        <v>2017</v>
      </c>
      <c r="F373" s="15">
        <v>2024</v>
      </c>
      <c r="G373" s="15" t="s">
        <v>42</v>
      </c>
      <c r="H373" s="15">
        <v>10</v>
      </c>
      <c r="I373" s="16">
        <v>1</v>
      </c>
      <c r="J373" s="15">
        <v>1</v>
      </c>
      <c r="K373" s="17">
        <f>IF(AND(G373&lt;&gt;"N",R373="N/A"), IF(I373&lt;4, 0, 0.25),IF(I373=1, IF(J373=1,0.25, 0.25), IF(I373&lt;13, 0.25, IF(I373&lt;26, 0.4, IF(I373&lt;51, 0.6, 0.75)))))</f>
        <v>0.25</v>
      </c>
      <c r="L373" s="16">
        <f>I373-M373</f>
        <v>0</v>
      </c>
      <c r="M373" s="16">
        <f>ROUNDUP(I373*K373,0)</f>
        <v>1</v>
      </c>
      <c r="N373" s="16">
        <f>M373*J373</f>
        <v>1</v>
      </c>
      <c r="O373" s="16">
        <v>0</v>
      </c>
      <c r="P373" s="16">
        <v>0</v>
      </c>
      <c r="Q373" s="16">
        <f>N373-O373-P373</f>
        <v>1</v>
      </c>
      <c r="R373" s="15" t="s">
        <v>75</v>
      </c>
      <c r="S373" s="15">
        <f>IF(R373="N/A", J373-($B$1-F373), J373-($B$1-R373))</f>
        <v>1</v>
      </c>
      <c r="T373" s="16">
        <f>IF($S373&lt;1, "N/A", $M373)</f>
        <v>1</v>
      </c>
      <c r="U373" s="16" t="str">
        <f>IF($S373&lt;2, "N/A", $M373)</f>
        <v>N/A</v>
      </c>
      <c r="V373" s="16" t="str">
        <f>IF($S373&lt;3, "N/A", $M373)</f>
        <v>N/A</v>
      </c>
      <c r="W373" s="16" t="str">
        <f>IF($S373&lt;4, "N/A", $M373)</f>
        <v>N/A</v>
      </c>
      <c r="X373" s="16" t="str">
        <f>IF($S373&lt;5, "N/A", $M373)</f>
        <v>N/A</v>
      </c>
      <c r="Y373" s="15" t="str">
        <f>IF(SUM(T373:X373)&lt;&gt;Q373, "CHECK", "OK")</f>
        <v>OK</v>
      </c>
      <c r="Z373" s="15" t="str">
        <f>IF(F373=$B$1, "No", IF(S373=1, "Yes", "No"))</f>
        <v>No</v>
      </c>
      <c r="AA373" s="18" t="str">
        <f>IF(C373="DM", "N/A", IF(Z373="No","N/A",VLOOKUP(B373,'Extension List'!$A$3:$R$1972,18,FALSE)))</f>
        <v>N/A</v>
      </c>
      <c r="AB373" s="15" t="str">
        <f>IF(C373="DM", "N/A", IF(Z373="No","N/A",VLOOKUP(B373,'Extension List'!$A$3:$T$1972,20,FALSE)))</f>
        <v>N/A</v>
      </c>
      <c r="AC373" s="15" t="str">
        <f>IF(AA373="N/A", "N/A", 0)</f>
        <v>N/A</v>
      </c>
      <c r="AD373" s="16" t="str">
        <f>IF(AE373="N/A", "N/A", AA373-AE373)</f>
        <v>N/A</v>
      </c>
      <c r="AE373" s="16" t="str">
        <f>IF(AA373="N/A", "N/A", IF(AC373&gt;0, IF(AA373&lt;13, ROUNDUP(0.25*AA373,0), IF(AA373&lt;26, ROUNDUP(0.4*AA373,0), IF(AA373&lt;51, ROUNDUP(0.6*AA373,0), ROUNDUP(0.75*AA373,0)))), "N/A"))</f>
        <v>N/A</v>
      </c>
      <c r="AF373" s="16" t="str">
        <f>IF(AD373="N/A","N/A", (AE373*AC373)+Q373)</f>
        <v>N/A</v>
      </c>
      <c r="AG373" s="16" t="str">
        <f>IF($AF373="N/A", "N/A", "TBC")</f>
        <v>N/A</v>
      </c>
      <c r="AH373" s="16" t="str">
        <f>IF($AF373="N/A", "N/A", "TBC")</f>
        <v>N/A</v>
      </c>
      <c r="AI373" s="16" t="str">
        <f>IF($AF373="N/A","N/A",IF(AC373&gt;1,"TBC","N/A"))</f>
        <v>N/A</v>
      </c>
      <c r="AJ373" s="16" t="str">
        <f>IF($AF373="N/A","N/A",IF(AC373&gt;2,"TBC","N/A"))</f>
        <v>N/A</v>
      </c>
      <c r="AK373" s="16" t="str">
        <f>IF($AF373="N/A","N/A",IF(AC373&gt;3,"TBC","N/A"))</f>
        <v>N/A</v>
      </c>
      <c r="AL373" s="16" t="str">
        <f>IF(AC373="N/A","N/A",IF(AC373&gt;0,IF(SUM(AG373:AK373)&lt;&gt;AF373,"CHECK","OK"),"N/A"))</f>
        <v>N/A</v>
      </c>
      <c r="AM373" s="16">
        <f>IF(AD373="N/A", L373+T373, L373+AG373)</f>
        <v>1</v>
      </c>
      <c r="AN373" s="16" t="str">
        <f>IF(AD373="N/A", IF(U373="N/A", "N/A", L373+U373), AD373+AH373)</f>
        <v>N/A</v>
      </c>
      <c r="AO373" s="16" t="str">
        <f>IF(AD373="N/A", IF(V373="N/A", "N/A", L373+V373), IF(AI373="N/A", "N/A", AD373+AI373))</f>
        <v>N/A</v>
      </c>
      <c r="AP373" s="16" t="str">
        <f>IF(AD373="N/A", IF(W373="N/A", "N/A", L373+W373), IF(AJ373="N/A", "N/A", AD373+AJ373))</f>
        <v>N/A</v>
      </c>
      <c r="AQ373" s="16" t="str">
        <f>IF(AD373="N/A", IF(X373="N/A", "N/A", L373+X373), IF(AK373="N/A", "N/A", AD373+AK373))</f>
        <v>N/A</v>
      </c>
      <c r="AR373" s="15" t="s">
        <v>42</v>
      </c>
      <c r="AS373" s="15" t="s">
        <v>42</v>
      </c>
      <c r="AT373" s="15" t="s">
        <v>42</v>
      </c>
      <c r="AU373" s="15" t="s">
        <v>42</v>
      </c>
      <c r="AV373" s="15" t="s">
        <v>42</v>
      </c>
      <c r="AW373" s="15" t="s">
        <v>42</v>
      </c>
      <c r="AX373" s="15" t="s">
        <v>42</v>
      </c>
      <c r="AY373" s="15" t="s">
        <v>42</v>
      </c>
      <c r="AZ373" s="15" t="s">
        <v>42</v>
      </c>
      <c r="BA373" s="15" t="s">
        <v>42</v>
      </c>
      <c r="BB373" s="15" t="s">
        <v>40</v>
      </c>
      <c r="BC373" s="15" t="s">
        <v>40</v>
      </c>
      <c r="BD373" s="15" t="s">
        <v>40</v>
      </c>
      <c r="BE373" s="15" t="s">
        <v>40</v>
      </c>
      <c r="BF373" s="15" t="s">
        <v>40</v>
      </c>
      <c r="BG373" s="15" t="s">
        <v>40</v>
      </c>
      <c r="BH373" s="15" t="s">
        <v>40</v>
      </c>
      <c r="BJ373" s="16">
        <f>IF(AR373="R", $CA373, IF(OR(AR373="P", AR373="T", AR373="N"), 0, IF($C373="DM", $T373, IF(OR(AR373="Y", AR373="IR"),$AM373,IF(AR373="C", IF($BI373="Y", IF($AF373="N/A", $Q373, $AF373), IF($AG373="N/A", $T373,$AG373)))))))</f>
        <v>0</v>
      </c>
      <c r="BK373" s="16">
        <f>IF(AS373="R", $CA373, IF(OR(AS373="P", AS373="T", AS373="N"), 0, IF($C373="DM", $T373, IF(OR(AS373="Y", AS373="IR"),$AM373,IF(AS373="C", IF($BI373="Y", IF($AF373="N/A", $Q373, $AF373), IF($AG373="N/A", $T373,$AG373)))))))</f>
        <v>0</v>
      </c>
      <c r="BL373" s="16">
        <f>IF(AT373="R", $CA373, IF(OR(AT373="P", AT373="T", AT373="N"), 0, IF($C373="DM", $T373, IF(OR(AT373="Y", AT373="IR"),$AM373,IF(AT373="C", IF($BI373="Y", IF($AF373="N/A", $Q373, $AF373), IF($AG373="N/A", $T373,$AG373)))))))</f>
        <v>0</v>
      </c>
      <c r="BM373" s="16">
        <f>IF(AU373="R", $CA373, IF(OR(AU373="P", AU373="T", AU373="N"), 0, IF($C373="DM", $T373, IF(OR(AU373="Y", AU373="IR"),$AM373,IF(AU373="C", IF($BI373="Y", IF($AF373="N/A", $Q373, $AF373), IF($AG373="N/A", $T373,$AG373)))))))</f>
        <v>0</v>
      </c>
      <c r="BN373" s="16">
        <f>IF(AV373="R", $CA373, IF(OR(AV373="P", AV373="T", AV373="N"), 0, IF($C373="DM", $T373, IF(OR(AV373="Y", AV373="IR"),$AM373,IF(AV373="C", IF($BI373="Y", IF($AF373="N/A", $Q373, $AF373), IF($AG373="N/A", $T373,$AG373)))))))</f>
        <v>0</v>
      </c>
      <c r="BO373" s="16">
        <f>IF(AW373="R", $CA373, IF(OR(AW373="P", AW373="T", AW373="N"), 0, IF($C373="DM", $T373, IF(OR(AW373="Y", AW373="IR"),$AM373,IF(AW373="C", IF($BI373="Y", IF($AF373="N/A", $Q373, $AF373), IF($AG373="N/A", $T373,$AG373)))))))</f>
        <v>0</v>
      </c>
      <c r="BP373" s="16">
        <f>IF(AX373="R", $CA373, IF(OR(AX373="P", AX373="T", AX373="N"), 0, IF($C373="DM", $T373, IF(OR(AX373="Y", AX373="IR"),$AM373,IF(AX373="C", IF($BI373="Y", IF($AF373="N/A", $Q373, $AF373), IF($AG373="N/A", $T373,$AG373)))))))</f>
        <v>0</v>
      </c>
      <c r="BQ373" s="16">
        <f>IF(AY373="R", $CA373, IF(OR(AY373="P", AY373="T", AY373="N"), 0, IF($C373="DM", $T373, IF(OR(AY373="Y", AY373="IR"),$AM373,IF(AY373="C", IF($BI373="Y", IF($AF373="N/A", $Q373, $AF373), IF($AG373="N/A", $T373,$AG373)))))))</f>
        <v>0</v>
      </c>
      <c r="BR373" s="16">
        <f>IF(AZ373="R", $CA373, IF(OR(AZ373="P", AZ373="T", AZ373="N"), 0, IF($C373="DM", $T373, IF(OR(AZ373="Y", AZ373="IR"),$AM373,IF(AZ373="C", IF($BI373="Y", IF($AF373="N/A", $Q373, $AF373), IF($AG373="N/A", $T373,$AG373)))))))</f>
        <v>0</v>
      </c>
      <c r="BS373" s="16">
        <f>IF(BA373="R", $CA373, IF(OR(BA373="P", BA373="T", BA373="N"), 0, IF($C373="DM", $T373, IF(OR(BA373="Y", BA373="IR"),$AM373,IF(BA373="C", IF($BI373="Y", IF($AF373="N/A", $Q373, $AF373), IF($AG373="N/A", $T373,$AG373)))))))</f>
        <v>0</v>
      </c>
      <c r="BT373" s="16">
        <f>IF(BB373="R", $CA373, IF(OR(BB373="P", BB373="T", BB373="N"), 0, IF($C373="DM", $T373, IF(OR(BB373="Y", BB373="IR"),$AM373,IF(BB373="C", IF($BI373="Y", IF($BA373="C", IF($AF373="N/A", $Q373, $AF373), IF($AF373="N/A", $T373, $AM373)), IF($AG373="N/A", $T373,$AG373)))))))</f>
        <v>1</v>
      </c>
      <c r="BU373" s="16">
        <f>IF(BC373="R", $CA373, IF(OR(BC373="P", BC373="T", BC373="N"), 0, IF($C373="DM", $T373, IF(OR(BC373="Y", BC373="IR"),$AM373,IF(BC373="C", IF($BI373="Y", IF($BA373="C", IF($AF373="N/A", $Q373, $AF373), IF($AF373="N/A", $T373, $AM373)), IF($AG373="N/A", $T373,$AG373)))))))</f>
        <v>1</v>
      </c>
      <c r="BV373" s="16">
        <f>IF(BD373="R", $CA373, IF(OR(BD373="P", BD373="T", BD373="N"), 0, IF($C373="DM", $T373, IF(OR(BD373="Y", BD373="IR"),$AM373,IF(BD373="C", IF($BI373="Y", IF($BA373="C", IF($AF373="N/A", $Q373, $AF373), IF($AF373="N/A", $T373, $AM373)), IF($AG373="N/A", $T373,$AG373)))))))</f>
        <v>1</v>
      </c>
      <c r="BW373" s="16">
        <f>IF(BE373="R", $CA373, IF(OR(BE373="P", BE373="T", BE373="N"), 0, IF($C373="DM", $T373, IF(OR(BE373="Y", BE373="IR"),$AM373,IF(BE373="C", IF($BI373="Y", IF($BA373="C", IF($AF373="N/A", $Q373, $AF373), IF($AF373="N/A", $T373, $AM373)), IF($AG373="N/A", $T373,$AG373)))))))</f>
        <v>1</v>
      </c>
      <c r="BX373" s="16">
        <f>IF(BF373="R", $CA373, IF(OR(BF373="P", BF373="T", BF373="N"), 0, IF($C373="DM", $T373, IF(OR(BF373="Y", BF373="IR"),$AM373,IF(BF373="C", IF($BI373="Y", IF($BA373="C", IF($AF373="N/A", $Q373, $AF373), IF($AF373="N/A", $T373, $AM373)), IF($AG373="N/A", $T373,$AG373)))))))</f>
        <v>1</v>
      </c>
      <c r="BY373" s="16">
        <f>IF(BG373="R", $CA373, IF(OR(BG373="P", BG373="T", BG373="N"), 0, IF($C373="DM", $T373, IF(OR(BG373="Y", BG373="IR"),$AM373,IF(BG373="C", IF($BI373="Y", IF($BA373="C", IF($AF373="N/A", $Q373, $AF373), IF($AF373="N/A", $T373, $AM373)), IF($AG373="N/A", $T373,$AG373)))))))</f>
        <v>1</v>
      </c>
      <c r="BZ373" s="16">
        <f>IF(BH373="R", $CA373, IF(OR(BH373="P", BH373="T", BH373="N"), 0, IF($C373="DM", $T373, IF(OR(BH373="Y", BH373="IR"),$AM373,IF(BH373="C", IF($BI373="Y", IF($BA373="C", IF($AF373="N/A", $Q373, $AF373), IF($AF373="N/A", $T373, $AM373)), IF($AG373="N/A", $T373,$AG373)))))))</f>
        <v>1</v>
      </c>
      <c r="CA373" s="15" t="s">
        <v>75</v>
      </c>
      <c r="CB373" s="16">
        <f>BZ373</f>
        <v>1</v>
      </c>
      <c r="CC373" s="15" t="str">
        <f>IF(OR($BH373="T", $BH373="R"), 0, IF($BH373="C", IF($BI373="Y", IF($BA373="C", 0, IF(AF373="N/A", Q373-T373, AF373-AG373)), IF($AF373="N/A", U373, AH373)), AN373))</f>
        <v>N/A</v>
      </c>
      <c r="CD373" s="15" t="str">
        <f>IF(OR($BH373="T", $BH373="R"), 0, IF($BH373="C", IF($BI373="Y", 0, IF($AF373="N/A", V373, AI373)), AO373))</f>
        <v>N/A</v>
      </c>
      <c r="CE373" s="15" t="str">
        <f>IF(OR($BH373="T", $BH373="R"), 0, IF($BH373="C", IF($BI373="Y", 0, IF($AF373="N/A", W373, AJ373)), AP373))</f>
        <v>N/A</v>
      </c>
      <c r="CF373" s="15" t="str">
        <f>IF(OR($BH373="T", $BH373="R"), 0, IF($BH373="C", IF($BI373="Y", 0, IF($AF373="N/A", X373, AK373)), AQ373))</f>
        <v>N/A</v>
      </c>
    </row>
    <row r="374" spans="1:85" x14ac:dyDescent="0.25">
      <c r="A374" s="14">
        <v>3612</v>
      </c>
      <c r="B374" s="15" t="s">
        <v>2029</v>
      </c>
      <c r="C374" s="15" t="s">
        <v>63</v>
      </c>
      <c r="D374" s="15" t="s">
        <v>58</v>
      </c>
      <c r="E374" s="15">
        <f>VLOOKUP(B374, 'Rookie Year'!$A$2:$B$55679,2,FALSE)</f>
        <v>2020</v>
      </c>
      <c r="F374" s="15">
        <v>2020</v>
      </c>
      <c r="G374" s="15" t="s">
        <v>40</v>
      </c>
      <c r="H374" s="15" t="s">
        <v>2150</v>
      </c>
      <c r="I374" s="16">
        <v>19</v>
      </c>
      <c r="J374" s="15">
        <v>5</v>
      </c>
      <c r="K374" s="17">
        <f>IF(AND(G374&lt;&gt;"N",R374="N/A"), IF(I374&lt;4, 0, 0.25),IF(I374=1, IF(J374=1,0.25, 0.25), IF(I374&lt;13, 0.25, IF(I374&lt;26, 0.4, IF(I374&lt;51, 0.6, 0.75)))))</f>
        <v>0.4</v>
      </c>
      <c r="L374" s="16">
        <f>I374-M374</f>
        <v>11</v>
      </c>
      <c r="M374" s="16">
        <f>ROUNDUP(I374*K374,0)</f>
        <v>8</v>
      </c>
      <c r="N374" s="16">
        <f>M374*J374</f>
        <v>40</v>
      </c>
      <c r="O374" s="16">
        <v>0</v>
      </c>
      <c r="P374" s="16">
        <v>8</v>
      </c>
      <c r="Q374" s="16">
        <f>N374-O374-P374</f>
        <v>32</v>
      </c>
      <c r="R374" s="15">
        <v>2023</v>
      </c>
      <c r="S374" s="15">
        <f>IF(R374="N/A", J374-($B$1-F374), J374-($B$1-R374))</f>
        <v>4</v>
      </c>
      <c r="T374" s="16">
        <v>32</v>
      </c>
      <c r="U374" s="16">
        <v>0</v>
      </c>
      <c r="V374" s="16">
        <v>0</v>
      </c>
      <c r="W374" s="16">
        <v>0</v>
      </c>
      <c r="X374" s="16" t="str">
        <f>IF($S374&lt;5, "N/A", $M374)</f>
        <v>N/A</v>
      </c>
      <c r="Y374" s="15" t="str">
        <f>IF(SUM(T374:X374)&lt;&gt;Q374, "CHECK", "OK")</f>
        <v>OK</v>
      </c>
      <c r="Z374" s="15" t="str">
        <f>IF(F374=$B$1, "No", IF(S374=1, "Yes", "No"))</f>
        <v>No</v>
      </c>
      <c r="AA374" s="18" t="str">
        <f>IF(C374="DM", "N/A", IF(Z374="No","N/A",VLOOKUP(B374,'Extension List'!$A$3:$R$1972,18,FALSE)))</f>
        <v>N/A</v>
      </c>
      <c r="AB374" s="15" t="str">
        <f>IF(C374="DM", "N/A", IF(Z374="No","N/A",VLOOKUP(B374,'Extension List'!$A$3:$T$1972,20,FALSE)))</f>
        <v>N/A</v>
      </c>
      <c r="AC374" s="15" t="str">
        <f>IF(AA374="N/A", "N/A", 0)</f>
        <v>N/A</v>
      </c>
      <c r="AD374" s="16" t="str">
        <f>IF(AE374="N/A", "N/A", AA374-AE374)</f>
        <v>N/A</v>
      </c>
      <c r="AE374" s="16" t="str">
        <f>IF(AA374="N/A", "N/A", IF(AC374&gt;0, IF(AA374&lt;13, ROUNDUP(0.25*AA374,0), IF(AA374&lt;26, ROUNDUP(0.4*AA374,0), IF(AA374&lt;51, ROUNDUP(0.6*AA374,0), ROUNDUP(0.75*AA374,0)))), "N/A"))</f>
        <v>N/A</v>
      </c>
      <c r="AF374" s="16" t="str">
        <f>IF(AD374="N/A","N/A", (AE374*AC374)+Q374)</f>
        <v>N/A</v>
      </c>
      <c r="AG374" s="16" t="str">
        <f>IF($AF374="N/A", "N/A", "TBC")</f>
        <v>N/A</v>
      </c>
      <c r="AH374" s="16" t="str">
        <f>IF($AF374="N/A", "N/A", "TBC")</f>
        <v>N/A</v>
      </c>
      <c r="AI374" s="16" t="str">
        <f>IF($AF374="N/A","N/A",IF(AC374&gt;1,"TBC","N/A"))</f>
        <v>N/A</v>
      </c>
      <c r="AJ374" s="16" t="str">
        <f>IF($AF374="N/A","N/A",IF(AC374&gt;2,"TBC","N/A"))</f>
        <v>N/A</v>
      </c>
      <c r="AK374" s="16" t="str">
        <f>IF($AF374="N/A","N/A",IF(AC374&gt;3,"TBC","N/A"))</f>
        <v>N/A</v>
      </c>
      <c r="AL374" s="16" t="str">
        <f>IF(AC374="N/A","N/A",IF(AC374&gt;0,IF(SUM(AG374:AK374)&lt;&gt;AF374,"CHECK","OK"),"N/A"))</f>
        <v>N/A</v>
      </c>
      <c r="AM374" s="16">
        <f>IF(AD374="N/A", L374+T374, L374+AG374)</f>
        <v>43</v>
      </c>
      <c r="AN374" s="16">
        <f>IF(AD374="N/A", IF(U374="N/A", "N/A", L374+U374), AD374+AH374)</f>
        <v>11</v>
      </c>
      <c r="AO374" s="16">
        <f>IF(AD374="N/A", IF(V374="N/A", "N/A", L374+V374), IF(AI374="N/A", "N/A", AD374+AI374))</f>
        <v>11</v>
      </c>
      <c r="AP374" s="16">
        <f>IF(AD374="N/A", IF(W374="N/A", "N/A", L374+W374), IF(AJ374="N/A", "N/A", AD374+AJ374))</f>
        <v>11</v>
      </c>
      <c r="AQ374" s="16" t="str">
        <f>IF(AD374="N/A", IF(X374="N/A", "N/A", L374+X374), IF(AK374="N/A", "N/A", AD374+AK374))</f>
        <v>N/A</v>
      </c>
      <c r="AR374" s="15" t="s">
        <v>40</v>
      </c>
      <c r="AS374" s="15" t="s">
        <v>40</v>
      </c>
      <c r="AT374" s="15" t="s">
        <v>40</v>
      </c>
      <c r="AU374" s="15" t="s">
        <v>40</v>
      </c>
      <c r="AV374" s="15" t="s">
        <v>40</v>
      </c>
      <c r="AW374" s="15" t="s">
        <v>40</v>
      </c>
      <c r="AX374" s="15" t="s">
        <v>40</v>
      </c>
      <c r="AY374" s="15" t="s">
        <v>40</v>
      </c>
      <c r="AZ374" s="15" t="s">
        <v>40</v>
      </c>
      <c r="BA374" s="15" t="s">
        <v>40</v>
      </c>
      <c r="BB374" s="15" t="s">
        <v>40</v>
      </c>
      <c r="BC374" s="15" t="s">
        <v>40</v>
      </c>
      <c r="BD374" s="15" t="s">
        <v>40</v>
      </c>
      <c r="BE374" s="15" t="s">
        <v>40</v>
      </c>
      <c r="BF374" s="15" t="s">
        <v>40</v>
      </c>
      <c r="BG374" s="15" t="s">
        <v>40</v>
      </c>
      <c r="BH374" s="15" t="s">
        <v>40</v>
      </c>
      <c r="BI374" s="15"/>
      <c r="BJ374" s="16">
        <f>IF(AR374="R", $CA374, IF(OR(AR374="P", AR374="T", AR374="N"), 0, IF($C374="DM", $T374, IF(OR(AR374="Y", AR374="IR"),$AM374,IF(AR374="C", IF($BI374="Y", IF($AF374="N/A", $Q374, $AF374), IF($AG374="N/A", $T374,$AG374)))))))</f>
        <v>43</v>
      </c>
      <c r="BK374" s="16">
        <f>IF(AS374="R", $CA374, IF(OR(AS374="P", AS374="T", AS374="N"), 0, IF($C374="DM", $T374, IF(OR(AS374="Y", AS374="IR"),$AM374,IF(AS374="C", IF($BI374="Y", IF($AF374="N/A", $Q374, $AF374), IF($AG374="N/A", $T374,$AG374)))))))</f>
        <v>43</v>
      </c>
      <c r="BL374" s="16">
        <f>IF(AT374="R", $CA374, IF(OR(AT374="P", AT374="T", AT374="N"), 0, IF($C374="DM", $T374, IF(OR(AT374="Y", AT374="IR"),$AM374,IF(AT374="C", IF($BI374="Y", IF($AF374="N/A", $Q374, $AF374), IF($AG374="N/A", $T374,$AG374)))))))</f>
        <v>43</v>
      </c>
      <c r="BM374" s="16">
        <f>IF(AU374="R", $CA374, IF(OR(AU374="P", AU374="T", AU374="N"), 0, IF($C374="DM", $T374, IF(OR(AU374="Y", AU374="IR"),$AM374,IF(AU374="C", IF($BI374="Y", IF($AF374="N/A", $Q374, $AF374), IF($AG374="N/A", $T374,$AG374)))))))</f>
        <v>43</v>
      </c>
      <c r="BN374" s="16">
        <f>IF(AV374="R", $CA374, IF(OR(AV374="P", AV374="T", AV374="N"), 0, IF($C374="DM", $T374, IF(OR(AV374="Y", AV374="IR"),$AM374,IF(AV374="C", IF($BI374="Y", IF($AF374="N/A", $Q374, $AF374), IF($AG374="N/A", $T374,$AG374)))))))</f>
        <v>43</v>
      </c>
      <c r="BO374" s="16">
        <f>IF(AW374="R", $CA374, IF(OR(AW374="P", AW374="T", AW374="N"), 0, IF($C374="DM", $T374, IF(OR(AW374="Y", AW374="IR"),$AM374,IF(AW374="C", IF($BI374="Y", IF($AF374="N/A", $Q374, $AF374), IF($AG374="N/A", $T374,$AG374)))))))</f>
        <v>43</v>
      </c>
      <c r="BP374" s="16">
        <f>IF(AX374="R", $CA374, IF(OR(AX374="P", AX374="T", AX374="N"), 0, IF($C374="DM", $T374, IF(OR(AX374="Y", AX374="IR"),$AM374,IF(AX374="C", IF($BI374="Y", IF($AF374="N/A", $Q374, $AF374), IF($AG374="N/A", $T374,$AG374)))))))</f>
        <v>43</v>
      </c>
      <c r="BQ374" s="16">
        <f>IF(AY374="R", $CA374, IF(OR(AY374="P", AY374="T", AY374="N"), 0, IF($C374="DM", $T374, IF(OR(AY374="Y", AY374="IR"),$AM374,IF(AY374="C", IF($BI374="Y", IF($AF374="N/A", $Q374, $AF374), IF($AG374="N/A", $T374,$AG374)))))))</f>
        <v>43</v>
      </c>
      <c r="BR374" s="16">
        <f>IF(AZ374="R", $CA374, IF(OR(AZ374="P", AZ374="T", AZ374="N"), 0, IF($C374="DM", $T374, IF(OR(AZ374="Y", AZ374="IR"),$AM374,IF(AZ374="C", IF($BI374="Y", IF($AF374="N/A", $Q374, $AF374), IF($AG374="N/A", $T374,$AG374)))))))</f>
        <v>43</v>
      </c>
      <c r="BS374" s="16">
        <f>IF(BA374="R", $CA374, IF(OR(BA374="P", BA374="T", BA374="N"), 0, IF($C374="DM", $T374, IF(OR(BA374="Y", BA374="IR"),$AM374,IF(BA374="C", IF($BI374="Y", IF($AF374="N/A", $Q374, $AF374), IF($AG374="N/A", $T374,$AG374)))))))</f>
        <v>43</v>
      </c>
      <c r="BT374" s="16">
        <f>IF(BB374="R", $CA374, IF(OR(BB374="P", BB374="T", BB374="N"), 0, IF($C374="DM", $T374, IF(OR(BB374="Y", BB374="IR"),$AM374,IF(BB374="C", IF($BI374="Y", IF($BA374="C", IF($AF374="N/A", $Q374, $AF374), IF($AF374="N/A", $T374, $AM374)), IF($AG374="N/A", $T374,$AG374)))))))</f>
        <v>43</v>
      </c>
      <c r="BU374" s="16">
        <f>IF(BC374="R", $CA374, IF(OR(BC374="P", BC374="T", BC374="N"), 0, IF($C374="DM", $T374, IF(OR(BC374="Y", BC374="IR"),$AM374,IF(BC374="C", IF($BI374="Y", IF($BA374="C", IF($AF374="N/A", $Q374, $AF374), IF($AF374="N/A", $T374, $AM374)), IF($AG374="N/A", $T374,$AG374)))))))</f>
        <v>43</v>
      </c>
      <c r="BV374" s="16">
        <f>IF(BD374="R", $CA374, IF(OR(BD374="P", BD374="T", BD374="N"), 0, IF($C374="DM", $T374, IF(OR(BD374="Y", BD374="IR"),$AM374,IF(BD374="C", IF($BI374="Y", IF($BA374="C", IF($AF374="N/A", $Q374, $AF374), IF($AF374="N/A", $T374, $AM374)), IF($AG374="N/A", $T374,$AG374)))))))</f>
        <v>43</v>
      </c>
      <c r="BW374" s="16">
        <f>IF(BE374="R", $CA374, IF(OR(BE374="P", BE374="T", BE374="N"), 0, IF($C374="DM", $T374, IF(OR(BE374="Y", BE374="IR"),$AM374,IF(BE374="C", IF($BI374="Y", IF($BA374="C", IF($AF374="N/A", $Q374, $AF374), IF($AF374="N/A", $T374, $AM374)), IF($AG374="N/A", $T374,$AG374)))))))</f>
        <v>43</v>
      </c>
      <c r="BX374" s="16">
        <f>IF(BF374="R", $CA374, IF(OR(BF374="P", BF374="T", BF374="N"), 0, IF($C374="DM", $T374, IF(OR(BF374="Y", BF374="IR"),$AM374,IF(BF374="C", IF($BI374="Y", IF($BA374="C", IF($AF374="N/A", $Q374, $AF374), IF($AF374="N/A", $T374, $AM374)), IF($AG374="N/A", $T374,$AG374)))))))</f>
        <v>43</v>
      </c>
      <c r="BY374" s="16">
        <f>IF(BG374="R", $CA374, IF(OR(BG374="P", BG374="T", BG374="N"), 0, IF($C374="DM", $T374, IF(OR(BG374="Y", BG374="IR"),$AM374,IF(BG374="C", IF($BI374="Y", IF($BA374="C", IF($AF374="N/A", $Q374, $AF374), IF($AF374="N/A", $T374, $AM374)), IF($AG374="N/A", $T374,$AG374)))))))</f>
        <v>43</v>
      </c>
      <c r="BZ374" s="16">
        <f>IF(BH374="R", $CA374, IF(OR(BH374="P", BH374="T", BH374="N"), 0, IF($C374="DM", $T374, IF(OR(BH374="Y", BH374="IR"),$AM374,IF(BH374="C", IF($BI374="Y", IF($BA374="C", IF($AF374="N/A", $Q374, $AF374), IF($AF374="N/A", $T374, $AM374)), IF($AG374="N/A", $T374,$AG374)))))))</f>
        <v>43</v>
      </c>
      <c r="CA374" s="15" t="s">
        <v>75</v>
      </c>
      <c r="CB374" s="16">
        <f>BZ374</f>
        <v>43</v>
      </c>
      <c r="CC374" s="15">
        <f>IF(OR($BH374="T", $BH374="R"), 0, IF($BH374="C", IF($BI374="Y", IF($BA374="C", 0, IF(AF374="N/A", Q374-T374, AF374-AG374)), IF($AF374="N/A", U374, AH374)), AN374))</f>
        <v>11</v>
      </c>
      <c r="CD374" s="15">
        <f>IF(OR($BH374="T", $BH374="R"), 0, IF($BH374="C", IF($BI374="Y", 0, IF($AF374="N/A", V374, AI374)), AO374))</f>
        <v>11</v>
      </c>
      <c r="CE374" s="15">
        <f>IF(OR($BH374="T", $BH374="R"), 0, IF($BH374="C", IF($BI374="Y", 0, IF($AF374="N/A", W374, AJ374)), AP374))</f>
        <v>11</v>
      </c>
      <c r="CF374" s="15" t="str">
        <f>IF(OR($BH374="T", $BH374="R"), 0, IF($BH374="C", IF($BI374="Y", 0, IF($AF374="N/A", X374, AK374)), AQ374))</f>
        <v>N/A</v>
      </c>
      <c r="CG374" t="str">
        <f>IF(AC374="N/A", "S:"&amp;L374&amp;" G:"&amp;M374&amp;" GR:"&amp;Q374, IF(AC374=0, "S:"&amp;L374&amp;" G:"&amp;M374&amp;" GR:"&amp;Q374, "S:"&amp;L374&amp;"/"&amp;AD374&amp;" G:"&amp;AE374&amp;" GR:"&amp;AF374))</f>
        <v>S:11 G:8 GR:32</v>
      </c>
    </row>
    <row r="375" spans="1:85" x14ac:dyDescent="0.25">
      <c r="A375" s="14">
        <v>4715</v>
      </c>
      <c r="B375" s="15" t="s">
        <v>2548</v>
      </c>
      <c r="C375" s="15" t="s">
        <v>63</v>
      </c>
      <c r="D375" s="15" t="s">
        <v>58</v>
      </c>
      <c r="E375" s="15">
        <f>VLOOKUP(B375, 'Rookie Year'!$A$2:$B$55679,2,FALSE)</f>
        <v>2022</v>
      </c>
      <c r="F375" s="15">
        <v>2022</v>
      </c>
      <c r="G375" s="15" t="s">
        <v>40</v>
      </c>
      <c r="H375" s="15" t="s">
        <v>2146</v>
      </c>
      <c r="I375" s="16">
        <v>18</v>
      </c>
      <c r="J375" s="15">
        <v>4</v>
      </c>
      <c r="K375" s="17">
        <f>IF(AND(G375&lt;&gt;"N",R375="N/A"), IF(I375&lt;4, 0, 0.25),IF(I375=1, IF(J375=1,0.25, 0.25), IF(I375&lt;13, 0.25, IF(I375&lt;26, 0.4, IF(I375&lt;51, 0.6, 0.75)))))</f>
        <v>0.25</v>
      </c>
      <c r="L375" s="16">
        <f>I375-M375</f>
        <v>13</v>
      </c>
      <c r="M375" s="16">
        <f>ROUNDUP(I375*K375,0)</f>
        <v>5</v>
      </c>
      <c r="N375" s="16">
        <f>M375*J375</f>
        <v>20</v>
      </c>
      <c r="O375" s="16">
        <v>20</v>
      </c>
      <c r="P375" s="16">
        <v>0</v>
      </c>
      <c r="Q375" s="16">
        <f>N375-O375-P375</f>
        <v>0</v>
      </c>
      <c r="R375" s="15" t="s">
        <v>75</v>
      </c>
      <c r="S375" s="15">
        <f>IF(R375="N/A", J375-($B$1-F375), J375-($B$1-R375))</f>
        <v>2</v>
      </c>
      <c r="T375" s="16">
        <v>0</v>
      </c>
      <c r="U375" s="16">
        <v>0</v>
      </c>
      <c r="V375" s="16" t="str">
        <f>IF($S375&lt;3, "N/A", $M375)</f>
        <v>N/A</v>
      </c>
      <c r="W375" s="16" t="str">
        <f>IF($S375&lt;4, "N/A", $M375)</f>
        <v>N/A</v>
      </c>
      <c r="X375" s="16" t="str">
        <f>IF($S375&lt;5, "N/A", $M375)</f>
        <v>N/A</v>
      </c>
      <c r="Y375" s="15" t="str">
        <f>IF(SUM(T375:X375)&lt;&gt;Q375, "CHECK", "OK")</f>
        <v>OK</v>
      </c>
      <c r="Z375" s="15" t="str">
        <f>IF(F375=$B$1, "No", IF(S375=1, "Yes", "No"))</f>
        <v>No</v>
      </c>
      <c r="AA375" s="18" t="str">
        <f>IF(C375="DM", "N/A", IF(Z375="No","N/A",VLOOKUP(B375,'Extension List'!$A$3:$R$1972,18,FALSE)))</f>
        <v>N/A</v>
      </c>
      <c r="AB375" s="15" t="str">
        <f>IF(C375="DM", "N/A", IF(Z375="No","N/A",VLOOKUP(B375,'Extension List'!$A$3:$T$1972,20,FALSE)))</f>
        <v>N/A</v>
      </c>
      <c r="AC375" s="15" t="str">
        <f>IF(AA375="N/A", "N/A", 0)</f>
        <v>N/A</v>
      </c>
      <c r="AD375" s="16" t="str">
        <f>IF(AE375="N/A", "N/A", AA375-AE375)</f>
        <v>N/A</v>
      </c>
      <c r="AE375" s="16" t="str">
        <f>IF(AA375="N/A", "N/A", IF(AC375&gt;0, IF(AA375&lt;13, ROUNDUP(0.25*AA375,0), IF(AA375&lt;26, ROUNDUP(0.4*AA375,0), IF(AA375&lt;51, ROUNDUP(0.6*AA375,0), ROUNDUP(0.75*AA375,0)))), "N/A"))</f>
        <v>N/A</v>
      </c>
      <c r="AF375" s="16" t="str">
        <f>IF(AD375="N/A","N/A", (AE375*AC375)+Q375)</f>
        <v>N/A</v>
      </c>
      <c r="AG375" s="16" t="str">
        <f>IF($AF375="N/A", "N/A", "TBC")</f>
        <v>N/A</v>
      </c>
      <c r="AH375" s="16" t="str">
        <f>IF($AF375="N/A", "N/A", "TBC")</f>
        <v>N/A</v>
      </c>
      <c r="AI375" s="16" t="str">
        <f>IF($AF375="N/A","N/A",IF(AC375&gt;1,"TBC","N/A"))</f>
        <v>N/A</v>
      </c>
      <c r="AJ375" s="16" t="str">
        <f>IF($AF375="N/A","N/A",IF(AC375&gt;2,"TBC","N/A"))</f>
        <v>N/A</v>
      </c>
      <c r="AK375" s="16" t="str">
        <f>IF($AF375="N/A","N/A",IF(AC375&gt;3,"TBC","N/A"))</f>
        <v>N/A</v>
      </c>
      <c r="AL375" s="16" t="str">
        <f>IF(AC375="N/A","N/A",IF(AC375&gt;0,IF(SUM(AG375:AK375)&lt;&gt;AF375,"CHECK","OK"),"N/A"))</f>
        <v>N/A</v>
      </c>
      <c r="AM375" s="16">
        <f>IF(AD375="N/A", L375+T375, L375+AG375)</f>
        <v>13</v>
      </c>
      <c r="AN375" s="16">
        <f>IF(AD375="N/A", IF(U375="N/A", "N/A", L375+U375), AD375+AH375)</f>
        <v>13</v>
      </c>
      <c r="AO375" s="16" t="str">
        <f>IF(AD375="N/A", IF(V375="N/A", "N/A", L375+V375), IF(AI375="N/A", "N/A", AD375+AI375))</f>
        <v>N/A</v>
      </c>
      <c r="AP375" s="16" t="str">
        <f>IF(AD375="N/A", IF(W375="N/A", "N/A", L375+W375), IF(AJ375="N/A", "N/A", AD375+AJ375))</f>
        <v>N/A</v>
      </c>
      <c r="AQ375" s="16" t="str">
        <f>IF(AD375="N/A", IF(X375="N/A", "N/A", L375+X375), IF(AK375="N/A", "N/A", AD375+AK375))</f>
        <v>N/A</v>
      </c>
      <c r="AR375" s="15" t="s">
        <v>40</v>
      </c>
      <c r="AS375" s="15" t="s">
        <v>40</v>
      </c>
      <c r="AT375" s="15" t="s">
        <v>40</v>
      </c>
      <c r="AU375" s="15" t="s">
        <v>40</v>
      </c>
      <c r="AV375" s="15" t="s">
        <v>40</v>
      </c>
      <c r="AW375" s="15" t="s">
        <v>40</v>
      </c>
      <c r="AX375" s="15" t="s">
        <v>40</v>
      </c>
      <c r="AY375" s="15" t="s">
        <v>40</v>
      </c>
      <c r="AZ375" s="15" t="s">
        <v>40</v>
      </c>
      <c r="BA375" s="15" t="s">
        <v>40</v>
      </c>
      <c r="BB375" s="15" t="s">
        <v>40</v>
      </c>
      <c r="BC375" s="15" t="s">
        <v>40</v>
      </c>
      <c r="BD375" s="15" t="s">
        <v>40</v>
      </c>
      <c r="BE375" s="15" t="s">
        <v>40</v>
      </c>
      <c r="BF375" s="15" t="s">
        <v>40</v>
      </c>
      <c r="BG375" s="15" t="s">
        <v>40</v>
      </c>
      <c r="BH375" s="15" t="s">
        <v>40</v>
      </c>
      <c r="BI375" s="15"/>
      <c r="BJ375" s="16">
        <f>IF(AR375="R", $CA375, IF(OR(AR375="P", AR375="T", AR375="N"), 0, IF($C375="DM", $T375, IF(OR(AR375="Y", AR375="IR"),$AM375,IF(AR375="C", IF($BI375="Y", IF($AF375="N/A", $Q375, $AF375), IF($AG375="N/A", $T375,$AG375)))))))</f>
        <v>13</v>
      </c>
      <c r="BK375" s="16">
        <f>IF(AS375="R", $CA375, IF(OR(AS375="P", AS375="T", AS375="N"), 0, IF($C375="DM", $T375, IF(OR(AS375="Y", AS375="IR"),$AM375,IF(AS375="C", IF($BI375="Y", IF($AF375="N/A", $Q375, $AF375), IF($AG375="N/A", $T375,$AG375)))))))</f>
        <v>13</v>
      </c>
      <c r="BL375" s="16">
        <f>IF(AT375="R", $CA375, IF(OR(AT375="P", AT375="T", AT375="N"), 0, IF($C375="DM", $T375, IF(OR(AT375="Y", AT375="IR"),$AM375,IF(AT375="C", IF($BI375="Y", IF($AF375="N/A", $Q375, $AF375), IF($AG375="N/A", $T375,$AG375)))))))</f>
        <v>13</v>
      </c>
      <c r="BM375" s="16">
        <f>IF(AU375="R", $CA375, IF(OR(AU375="P", AU375="T", AU375="N"), 0, IF($C375="DM", $T375, IF(OR(AU375="Y", AU375="IR"),$AM375,IF(AU375="C", IF($BI375="Y", IF($AF375="N/A", $Q375, $AF375), IF($AG375="N/A", $T375,$AG375)))))))</f>
        <v>13</v>
      </c>
      <c r="BN375" s="16">
        <f>IF(AV375="R", $CA375, IF(OR(AV375="P", AV375="T", AV375="N"), 0, IF($C375="DM", $T375, IF(OR(AV375="Y", AV375="IR"),$AM375,IF(AV375="C", IF($BI375="Y", IF($AF375="N/A", $Q375, $AF375), IF($AG375="N/A", $T375,$AG375)))))))</f>
        <v>13</v>
      </c>
      <c r="BO375" s="16">
        <f>IF(AW375="R", $CA375, IF(OR(AW375="P", AW375="T", AW375="N"), 0, IF($C375="DM", $T375, IF(OR(AW375="Y", AW375="IR"),$AM375,IF(AW375="C", IF($BI375="Y", IF($AF375="N/A", $Q375, $AF375), IF($AG375="N/A", $T375,$AG375)))))))</f>
        <v>13</v>
      </c>
      <c r="BP375" s="16">
        <f>IF(AX375="R", $CA375, IF(OR(AX375="P", AX375="T", AX375="N"), 0, IF($C375="DM", $T375, IF(OR(AX375="Y", AX375="IR"),$AM375,IF(AX375="C", IF($BI375="Y", IF($AF375="N/A", $Q375, $AF375), IF($AG375="N/A", $T375,$AG375)))))))</f>
        <v>13</v>
      </c>
      <c r="BQ375" s="16">
        <f>IF(AY375="R", $CA375, IF(OR(AY375="P", AY375="T", AY375="N"), 0, IF($C375="DM", $T375, IF(OR(AY375="Y", AY375="IR"),$AM375,IF(AY375="C", IF($BI375="Y", IF($AF375="N/A", $Q375, $AF375), IF($AG375="N/A", $T375,$AG375)))))))</f>
        <v>13</v>
      </c>
      <c r="BR375" s="16">
        <f>IF(AZ375="R", $CA375, IF(OR(AZ375="P", AZ375="T", AZ375="N"), 0, IF($C375="DM", $T375, IF(OR(AZ375="Y", AZ375="IR"),$AM375,IF(AZ375="C", IF($BI375="Y", IF($AF375="N/A", $Q375, $AF375), IF($AG375="N/A", $T375,$AG375)))))))</f>
        <v>13</v>
      </c>
      <c r="BS375" s="16">
        <f>IF(BA375="R", $CA375, IF(OR(BA375="P", BA375="T", BA375="N"), 0, IF($C375="DM", $T375, IF(OR(BA375="Y", BA375="IR"),$AM375,IF(BA375="C", IF($BI375="Y", IF($AF375="N/A", $Q375, $AF375), IF($AG375="N/A", $T375,$AG375)))))))</f>
        <v>13</v>
      </c>
      <c r="BT375" s="16">
        <f>IF(BB375="R", $CA375, IF(OR(BB375="P", BB375="T", BB375="N"), 0, IF($C375="DM", $T375, IF(OR(BB375="Y", BB375="IR"),$AM375,IF(BB375="C", IF($BI375="Y", IF($BA375="C", IF($AF375="N/A", $Q375, $AF375), IF($AF375="N/A", $T375, $AM375)), IF($AG375="N/A", $T375,$AG375)))))))</f>
        <v>13</v>
      </c>
      <c r="BU375" s="16">
        <f>IF(BC375="R", $CA375, IF(OR(BC375="P", BC375="T", BC375="N"), 0, IF($C375="DM", $T375, IF(OR(BC375="Y", BC375="IR"),$AM375,IF(BC375="C", IF($BI375="Y", IF($BA375="C", IF($AF375="N/A", $Q375, $AF375), IF($AF375="N/A", $T375, $AM375)), IF($AG375="N/A", $T375,$AG375)))))))</f>
        <v>13</v>
      </c>
      <c r="BV375" s="16">
        <f>IF(BD375="R", $CA375, IF(OR(BD375="P", BD375="T", BD375="N"), 0, IF($C375="DM", $T375, IF(OR(BD375="Y", BD375="IR"),$AM375,IF(BD375="C", IF($BI375="Y", IF($BA375="C", IF($AF375="N/A", $Q375, $AF375), IF($AF375="N/A", $T375, $AM375)), IF($AG375="N/A", $T375,$AG375)))))))</f>
        <v>13</v>
      </c>
      <c r="BW375" s="16">
        <f>IF(BE375="R", $CA375, IF(OR(BE375="P", BE375="T", BE375="N"), 0, IF($C375="DM", $T375, IF(OR(BE375="Y", BE375="IR"),$AM375,IF(BE375="C", IF($BI375="Y", IF($BA375="C", IF($AF375="N/A", $Q375, $AF375), IF($AF375="N/A", $T375, $AM375)), IF($AG375="N/A", $T375,$AG375)))))))</f>
        <v>13</v>
      </c>
      <c r="BX375" s="16">
        <f>IF(BF375="R", $CA375, IF(OR(BF375="P", BF375="T", BF375="N"), 0, IF($C375="DM", $T375, IF(OR(BF375="Y", BF375="IR"),$AM375,IF(BF375="C", IF($BI375="Y", IF($BA375="C", IF($AF375="N/A", $Q375, $AF375), IF($AF375="N/A", $T375, $AM375)), IF($AG375="N/A", $T375,$AG375)))))))</f>
        <v>13</v>
      </c>
      <c r="BY375" s="16">
        <f>IF(BG375="R", $CA375, IF(OR(BG375="P", BG375="T", BG375="N"), 0, IF($C375="DM", $T375, IF(OR(BG375="Y", BG375="IR"),$AM375,IF(BG375="C", IF($BI375="Y", IF($BA375="C", IF($AF375="N/A", $Q375, $AF375), IF($AF375="N/A", $T375, $AM375)), IF($AG375="N/A", $T375,$AG375)))))))</f>
        <v>13</v>
      </c>
      <c r="BZ375" s="16">
        <f>IF(BH375="R", $CA375, IF(OR(BH375="P", BH375="T", BH375="N"), 0, IF($C375="DM", $T375, IF(OR(BH375="Y", BH375="IR"),$AM375,IF(BH375="C", IF($BI375="Y", IF($BA375="C", IF($AF375="N/A", $Q375, $AF375), IF($AF375="N/A", $T375, $AM375)), IF($AG375="N/A", $T375,$AG375)))))))</f>
        <v>13</v>
      </c>
      <c r="CA375" s="15" t="s">
        <v>75</v>
      </c>
      <c r="CB375" s="16">
        <f>BZ375</f>
        <v>13</v>
      </c>
      <c r="CC375" s="15">
        <f>IF(OR($BH375="T", $BH375="R"), 0, IF($BH375="C", IF($BI375="Y", IF($BA375="C", 0, IF(AF375="N/A", Q375-T375, AF375-AG375)), IF($AF375="N/A", U375, AH375)), AN375))</f>
        <v>13</v>
      </c>
      <c r="CD375" s="15" t="str">
        <f>IF(OR($BH375="T", $BH375="R"), 0, IF($BH375="C", IF($BI375="Y", 0, IF($AF375="N/A", V375, AI375)), AO375))</f>
        <v>N/A</v>
      </c>
      <c r="CE375" s="15" t="str">
        <f>IF(OR($BH375="T", $BH375="R"), 0, IF($BH375="C", IF($BI375="Y", 0, IF($AF375="N/A", W375, AJ375)), AP375))</f>
        <v>N/A</v>
      </c>
      <c r="CF375" s="15" t="str">
        <f>IF(OR($BH375="T", $BH375="R"), 0, IF($BH375="C", IF($BI375="Y", 0, IF($AF375="N/A", X375, AK375)), AQ375))</f>
        <v>N/A</v>
      </c>
      <c r="CG375" t="str">
        <f>IF(AC375="N/A", "S:"&amp;L375&amp;" G:"&amp;M375&amp;" GR:"&amp;Q375, IF(AC375=0, "S:"&amp;L375&amp;" G:"&amp;M375&amp;" GR:"&amp;Q375, "S:"&amp;L375&amp;"/"&amp;AD375&amp;" G:"&amp;AE375&amp;" GR:"&amp;AF375))</f>
        <v>S:13 G:5 GR:0</v>
      </c>
    </row>
    <row r="376" spans="1:85" x14ac:dyDescent="0.25">
      <c r="A376" s="14">
        <v>3098</v>
      </c>
      <c r="B376" s="15" t="s">
        <v>1198</v>
      </c>
      <c r="C376" s="15" t="s">
        <v>63</v>
      </c>
      <c r="D376" s="15" t="s">
        <v>58</v>
      </c>
      <c r="E376" s="15">
        <f>VLOOKUP(B376, 'Rookie Year'!$A$2:$B$55679,2,FALSE)</f>
        <v>2019</v>
      </c>
      <c r="F376" s="15">
        <v>2019</v>
      </c>
      <c r="G376" s="15" t="s">
        <v>40</v>
      </c>
      <c r="H376" s="15" t="s">
        <v>1927</v>
      </c>
      <c r="I376" s="16">
        <v>78</v>
      </c>
      <c r="J376" s="15">
        <v>3</v>
      </c>
      <c r="K376" s="17">
        <f>IF(AND(G376&lt;&gt;"N",R376="N/A"), IF(I376&lt;4, 0, 0.25),IF(I376=1, IF(J376=1,0.25, 0.25), IF(I376&lt;13, 0.25, IF(I376&lt;26, 0.4, IF(I376&lt;51, 0.6, 0.75)))))</f>
        <v>0.75</v>
      </c>
      <c r="L376" s="16">
        <f>I376-M376</f>
        <v>19</v>
      </c>
      <c r="M376" s="16">
        <f>ROUNDUP(I376*K376,0)</f>
        <v>59</v>
      </c>
      <c r="N376" s="16">
        <f>M376*J376</f>
        <v>177</v>
      </c>
      <c r="O376" s="16">
        <v>148</v>
      </c>
      <c r="P376" s="16">
        <v>0</v>
      </c>
      <c r="Q376" s="16">
        <f>N376-O376-P376</f>
        <v>29</v>
      </c>
      <c r="R376" s="15">
        <v>2022</v>
      </c>
      <c r="S376" s="15">
        <f>IF(R376="N/A", J376-($B$1-F376), J376-($B$1-R376))</f>
        <v>1</v>
      </c>
      <c r="T376" s="16">
        <v>29</v>
      </c>
      <c r="U376" s="16" t="str">
        <f>IF($S376&lt;2, "N/A", $M376)</f>
        <v>N/A</v>
      </c>
      <c r="V376" s="16" t="str">
        <f>IF($S376&lt;3, "N/A", $M376)</f>
        <v>N/A</v>
      </c>
      <c r="W376" s="16" t="str">
        <f>IF($S376&lt;4, "N/A", $M376)</f>
        <v>N/A</v>
      </c>
      <c r="X376" s="16" t="str">
        <f>IF($S376&lt;5, "N/A", $M376)</f>
        <v>N/A</v>
      </c>
      <c r="Y376" s="15" t="str">
        <f>IF(SUM(T376:X376)&lt;&gt;Q376, "CHECK", "OK")</f>
        <v>OK</v>
      </c>
      <c r="Z376" s="15" t="str">
        <f>IF(F376=$B$1, "No", IF(S376=1, "Yes", "No"))</f>
        <v>Yes</v>
      </c>
      <c r="AA376" s="18">
        <f>IF(C376="DM", "N/A", IF(Z376="No","N/A",VLOOKUP(B376,'Extension List'!$A$3:$R$1972,18,FALSE)))</f>
        <v>61</v>
      </c>
      <c r="AB376" s="15">
        <f>IF(C376="DM", "N/A", IF(Z376="No","N/A",VLOOKUP(B376,'Extension List'!$A$3:$T$1972,20,FALSE)))</f>
        <v>4</v>
      </c>
      <c r="AC376" s="15">
        <f>IF(AA376="N/A", "N/A", 0)</f>
        <v>0</v>
      </c>
      <c r="AD376" s="16" t="str">
        <f>IF(AE376="N/A", "N/A", AA376-AE376)</f>
        <v>N/A</v>
      </c>
      <c r="AE376" s="16" t="str">
        <f>IF(AA376="N/A", "N/A", IF(AC376&gt;0, IF(AA376&lt;13, ROUNDUP(0.25*AA376,0), IF(AA376&lt;26, ROUNDUP(0.4*AA376,0), IF(AA376&lt;51, ROUNDUP(0.6*AA376,0), ROUNDUP(0.75*AA376,0)))), "N/A"))</f>
        <v>N/A</v>
      </c>
      <c r="AF376" s="16" t="str">
        <f>IF(AD376="N/A","N/A", (AE376*AC376)+Q376)</f>
        <v>N/A</v>
      </c>
      <c r="AG376" s="16" t="str">
        <f>IF($AF376="N/A", "N/A", "TBC")</f>
        <v>N/A</v>
      </c>
      <c r="AH376" s="16" t="str">
        <f>IF($AF376="N/A", "N/A", "TBC")</f>
        <v>N/A</v>
      </c>
      <c r="AI376" s="16" t="str">
        <f>IF($AF376="N/A","N/A",IF(AC376&gt;1,"TBC","N/A"))</f>
        <v>N/A</v>
      </c>
      <c r="AJ376" s="16" t="str">
        <f>IF($AF376="N/A","N/A",IF(AC376&gt;2,"TBC","N/A"))</f>
        <v>N/A</v>
      </c>
      <c r="AK376" s="16" t="str">
        <f>IF($AF376="N/A","N/A",IF(AC376&gt;3,"TBC","N/A"))</f>
        <v>N/A</v>
      </c>
      <c r="AL376" s="16" t="str">
        <f>IF(AC376="N/A","N/A",IF(AC376&gt;0,IF(SUM(AG376:AK376)&lt;&gt;AF376,"CHECK","OK"),"N/A"))</f>
        <v>N/A</v>
      </c>
      <c r="AM376" s="16">
        <f>IF(AD376="N/A", L376+T376, L376+AG376)</f>
        <v>48</v>
      </c>
      <c r="AN376" s="16" t="str">
        <f>IF(AD376="N/A", IF(U376="N/A", "N/A", L376+U376), AD376+AH376)</f>
        <v>N/A</v>
      </c>
      <c r="AO376" s="16" t="str">
        <f>IF(AD376="N/A", IF(V376="N/A", "N/A", L376+V376), IF(AI376="N/A", "N/A", AD376+AI376))</f>
        <v>N/A</v>
      </c>
      <c r="AP376" s="16" t="str">
        <f>IF(AD376="N/A", IF(W376="N/A", "N/A", L376+W376), IF(AJ376="N/A", "N/A", AD376+AJ376))</f>
        <v>N/A</v>
      </c>
      <c r="AQ376" s="16" t="str">
        <f>IF(AD376="N/A", IF(X376="N/A", "N/A", L376+X376), IF(AK376="N/A", "N/A", AD376+AK376))</f>
        <v>N/A</v>
      </c>
      <c r="AR376" s="15" t="s">
        <v>40</v>
      </c>
      <c r="AS376" s="15" t="s">
        <v>40</v>
      </c>
      <c r="AT376" s="15" t="s">
        <v>40</v>
      </c>
      <c r="AU376" s="15" t="s">
        <v>40</v>
      </c>
      <c r="AV376" s="15" t="s">
        <v>40</v>
      </c>
      <c r="AW376" s="15" t="s">
        <v>40</v>
      </c>
      <c r="AX376" s="15" t="s">
        <v>40</v>
      </c>
      <c r="AY376" s="15" t="s">
        <v>40</v>
      </c>
      <c r="AZ376" s="15" t="s">
        <v>40</v>
      </c>
      <c r="BA376" s="15" t="s">
        <v>40</v>
      </c>
      <c r="BB376" s="15" t="s">
        <v>40</v>
      </c>
      <c r="BC376" s="15" t="s">
        <v>40</v>
      </c>
      <c r="BD376" s="15" t="s">
        <v>40</v>
      </c>
      <c r="BE376" s="15" t="s">
        <v>40</v>
      </c>
      <c r="BF376" s="15" t="s">
        <v>40</v>
      </c>
      <c r="BG376" s="15" t="s">
        <v>40</v>
      </c>
      <c r="BH376" s="15" t="s">
        <v>40</v>
      </c>
      <c r="BI376" s="15"/>
      <c r="BJ376" s="16">
        <f>IF(AR376="R", $CA376, IF(OR(AR376="P", AR376="T", AR376="N"), 0, IF($C376="DM", $T376, IF(OR(AR376="Y", AR376="IR"),$AM376,IF(AR376="C", IF($BI376="Y", IF($AF376="N/A", $Q376, $AF376), IF($AG376="N/A", $T376,$AG376)))))))</f>
        <v>48</v>
      </c>
      <c r="BK376" s="16">
        <f>IF(AS376="R", $CA376, IF(OR(AS376="P", AS376="T", AS376="N"), 0, IF($C376="DM", $T376, IF(OR(AS376="Y", AS376="IR"),$AM376,IF(AS376="C", IF($BI376="Y", IF($AF376="N/A", $Q376, $AF376), IF($AG376="N/A", $T376,$AG376)))))))</f>
        <v>48</v>
      </c>
      <c r="BL376" s="16">
        <f>IF(AT376="R", $CA376, IF(OR(AT376="P", AT376="T", AT376="N"), 0, IF($C376="DM", $T376, IF(OR(AT376="Y", AT376="IR"),$AM376,IF(AT376="C", IF($BI376="Y", IF($AF376="N/A", $Q376, $AF376), IF($AG376="N/A", $T376,$AG376)))))))</f>
        <v>48</v>
      </c>
      <c r="BM376" s="16">
        <f>IF(AU376="R", $CA376, IF(OR(AU376="P", AU376="T", AU376="N"), 0, IF($C376="DM", $T376, IF(OR(AU376="Y", AU376="IR"),$AM376,IF(AU376="C", IF($BI376="Y", IF($AF376="N/A", $Q376, $AF376), IF($AG376="N/A", $T376,$AG376)))))))</f>
        <v>48</v>
      </c>
      <c r="BN376" s="16">
        <f>IF(AV376="R", $CA376, IF(OR(AV376="P", AV376="T", AV376="N"), 0, IF($C376="DM", $T376, IF(OR(AV376="Y", AV376="IR"),$AM376,IF(AV376="C", IF($BI376="Y", IF($AF376="N/A", $Q376, $AF376), IF($AG376="N/A", $T376,$AG376)))))))</f>
        <v>48</v>
      </c>
      <c r="BO376" s="16">
        <f>IF(AW376="R", $CA376, IF(OR(AW376="P", AW376="T", AW376="N"), 0, IF($C376="DM", $T376, IF(OR(AW376="Y", AW376="IR"),$AM376,IF(AW376="C", IF($BI376="Y", IF($AF376="N/A", $Q376, $AF376), IF($AG376="N/A", $T376,$AG376)))))))</f>
        <v>48</v>
      </c>
      <c r="BP376" s="16">
        <f>IF(AX376="R", $CA376, IF(OR(AX376="P", AX376="T", AX376="N"), 0, IF($C376="DM", $T376, IF(OR(AX376="Y", AX376="IR"),$AM376,IF(AX376="C", IF($BI376="Y", IF($AF376="N/A", $Q376, $AF376), IF($AG376="N/A", $T376,$AG376)))))))</f>
        <v>48</v>
      </c>
      <c r="BQ376" s="16">
        <f>IF(AY376="R", $CA376, IF(OR(AY376="P", AY376="T", AY376="N"), 0, IF($C376="DM", $T376, IF(OR(AY376="Y", AY376="IR"),$AM376,IF(AY376="C", IF($BI376="Y", IF($AF376="N/A", $Q376, $AF376), IF($AG376="N/A", $T376,$AG376)))))))</f>
        <v>48</v>
      </c>
      <c r="BR376" s="16">
        <f>IF(AZ376="R", $CA376, IF(OR(AZ376="P", AZ376="T", AZ376="N"), 0, IF($C376="DM", $T376, IF(OR(AZ376="Y", AZ376="IR"),$AM376,IF(AZ376="C", IF($BI376="Y", IF($AF376="N/A", $Q376, $AF376), IF($AG376="N/A", $T376,$AG376)))))))</f>
        <v>48</v>
      </c>
      <c r="BS376" s="16">
        <f>IF(BA376="R", $CA376, IF(OR(BA376="P", BA376="T", BA376="N"), 0, IF($C376="DM", $T376, IF(OR(BA376="Y", BA376="IR"),$AM376,IF(BA376="C", IF($BI376="Y", IF($AF376="N/A", $Q376, $AF376), IF($AG376="N/A", $T376,$AG376)))))))</f>
        <v>48</v>
      </c>
      <c r="BT376" s="16">
        <f>IF(BB376="R", $CA376, IF(OR(BB376="P", BB376="T", BB376="N"), 0, IF($C376="DM", $T376, IF(OR(BB376="Y", BB376="IR"),$AM376,IF(BB376="C", IF($BI376="Y", IF($BA376="C", IF($AF376="N/A", $Q376, $AF376), IF($AF376="N/A", $T376, $AM376)), IF($AG376="N/A", $T376,$AG376)))))))</f>
        <v>48</v>
      </c>
      <c r="BU376" s="16">
        <f>IF(BC376="R", $CA376, IF(OR(BC376="P", BC376="T", BC376="N"), 0, IF($C376="DM", $T376, IF(OR(BC376="Y", BC376="IR"),$AM376,IF(BC376="C", IF($BI376="Y", IF($BA376="C", IF($AF376="N/A", $Q376, $AF376), IF($AF376="N/A", $T376, $AM376)), IF($AG376="N/A", $T376,$AG376)))))))</f>
        <v>48</v>
      </c>
      <c r="BV376" s="16">
        <f>IF(BD376="R", $CA376, IF(OR(BD376="P", BD376="T", BD376="N"), 0, IF($C376="DM", $T376, IF(OR(BD376="Y", BD376="IR"),$AM376,IF(BD376="C", IF($BI376="Y", IF($BA376="C", IF($AF376="N/A", $Q376, $AF376), IF($AF376="N/A", $T376, $AM376)), IF($AG376="N/A", $T376,$AG376)))))))</f>
        <v>48</v>
      </c>
      <c r="BW376" s="16">
        <f>IF(BE376="R", $CA376, IF(OR(BE376="P", BE376="T", BE376="N"), 0, IF($C376="DM", $T376, IF(OR(BE376="Y", BE376="IR"),$AM376,IF(BE376="C", IF($BI376="Y", IF($BA376="C", IF($AF376="N/A", $Q376, $AF376), IF($AF376="N/A", $T376, $AM376)), IF($AG376="N/A", $T376,$AG376)))))))</f>
        <v>48</v>
      </c>
      <c r="BX376" s="16">
        <f>IF(BF376="R", $CA376, IF(OR(BF376="P", BF376="T", BF376="N"), 0, IF($C376="DM", $T376, IF(OR(BF376="Y", BF376="IR"),$AM376,IF(BF376="C", IF($BI376="Y", IF($BA376="C", IF($AF376="N/A", $Q376, $AF376), IF($AF376="N/A", $T376, $AM376)), IF($AG376="N/A", $T376,$AG376)))))))</f>
        <v>48</v>
      </c>
      <c r="BY376" s="16">
        <f>IF(BG376="R", $CA376, IF(OR(BG376="P", BG376="T", BG376="N"), 0, IF($C376="DM", $T376, IF(OR(BG376="Y", BG376="IR"),$AM376,IF(BG376="C", IF($BI376="Y", IF($BA376="C", IF($AF376="N/A", $Q376, $AF376), IF($AF376="N/A", $T376, $AM376)), IF($AG376="N/A", $T376,$AG376)))))))</f>
        <v>48</v>
      </c>
      <c r="BZ376" s="16">
        <f>IF(BH376="R", $CA376, IF(OR(BH376="P", BH376="T", BH376="N"), 0, IF($C376="DM", $T376, IF(OR(BH376="Y", BH376="IR"),$AM376,IF(BH376="C", IF($BI376="Y", IF($BA376="C", IF($AF376="N/A", $Q376, $AF376), IF($AF376="N/A", $T376, $AM376)), IF($AG376="N/A", $T376,$AG376)))))))</f>
        <v>48</v>
      </c>
      <c r="CA376" s="15" t="s">
        <v>75</v>
      </c>
      <c r="CB376" s="16">
        <f>BZ376</f>
        <v>48</v>
      </c>
      <c r="CC376" s="15" t="str">
        <f>IF(OR($BH376="T", $BH376="R"), 0, IF($BH376="C", IF($BI376="Y", IF($BA376="C", 0, IF(AF376="N/A", Q376-T376, AF376-AG376)), IF($AF376="N/A", U376, AH376)), AN376))</f>
        <v>N/A</v>
      </c>
      <c r="CD376" s="15" t="str">
        <f>IF(OR($BH376="T", $BH376="R"), 0, IF($BH376="C", IF($BI376="Y", 0, IF($AF376="N/A", V376, AI376)), AO376))</f>
        <v>N/A</v>
      </c>
      <c r="CE376" s="15" t="str">
        <f>IF(OR($BH376="T", $BH376="R"), 0, IF($BH376="C", IF($BI376="Y", 0, IF($AF376="N/A", W376, AJ376)), AP376))</f>
        <v>N/A</v>
      </c>
      <c r="CF376" s="15" t="str">
        <f>IF(OR($BH376="T", $BH376="R"), 0, IF($BH376="C", IF($BI376="Y", 0, IF($AF376="N/A", X376, AK376)), AQ376))</f>
        <v>N/A</v>
      </c>
      <c r="CG376" t="str">
        <f>IF(AC376="N/A", "S:"&amp;L376&amp;" G:"&amp;M376&amp;" GR:"&amp;Q376, IF(AC376=0, "S:"&amp;L376&amp;" G:"&amp;M376&amp;" GR:"&amp;Q376, "S:"&amp;L376&amp;"/"&amp;AD376&amp;" G:"&amp;AE376&amp;" GR:"&amp;AF376))</f>
        <v>S:19 G:59 GR:29</v>
      </c>
    </row>
    <row r="377" spans="1:85" x14ac:dyDescent="0.25">
      <c r="A377" s="14">
        <v>5619</v>
      </c>
      <c r="B377" s="15" t="s">
        <v>2968</v>
      </c>
      <c r="C377" s="15" t="s">
        <v>63</v>
      </c>
      <c r="D377" s="15" t="s">
        <v>58</v>
      </c>
      <c r="E377" s="15">
        <f>VLOOKUP(B377, 'Rookie Year'!$A$2:$B$55679,2,FALSE)</f>
        <v>2024</v>
      </c>
      <c r="F377" s="15">
        <v>2024</v>
      </c>
      <c r="G377" s="15" t="s">
        <v>40</v>
      </c>
      <c r="H377" s="15" t="s">
        <v>2172</v>
      </c>
      <c r="I377" s="16">
        <v>4</v>
      </c>
      <c r="J377" s="15">
        <v>4</v>
      </c>
      <c r="K377" s="17">
        <f>IF(AND(G377&lt;&gt;"N",R377="N/A"), IF(I377&lt;4, 0, 0.25),IF(I377=1, IF(J377=1,0.25, 0.25), IF(I377&lt;13, 0.25, IF(I377&lt;26, 0.4, IF(I377&lt;51, 0.6, 0.75)))))</f>
        <v>0.25</v>
      </c>
      <c r="L377" s="16">
        <f>I377-M377</f>
        <v>3</v>
      </c>
      <c r="M377" s="16">
        <f>ROUNDUP(I377*K377,0)</f>
        <v>1</v>
      </c>
      <c r="N377" s="16">
        <f>M377*J377</f>
        <v>4</v>
      </c>
      <c r="O377" s="16">
        <v>0</v>
      </c>
      <c r="P377" s="16">
        <v>0</v>
      </c>
      <c r="Q377" s="16">
        <f>N377-O377-P377</f>
        <v>4</v>
      </c>
      <c r="R377" s="15" t="s">
        <v>75</v>
      </c>
      <c r="S377" s="15">
        <f>IF(R377="N/A", J377-($B$1-F377), J377-($B$1-R377))</f>
        <v>4</v>
      </c>
      <c r="T377" s="16">
        <v>4</v>
      </c>
      <c r="U377" s="16">
        <v>0</v>
      </c>
      <c r="V377" s="16">
        <v>0</v>
      </c>
      <c r="W377" s="16">
        <v>0</v>
      </c>
      <c r="X377" s="16" t="str">
        <f>IF($S377&lt;5, "N/A", $M377)</f>
        <v>N/A</v>
      </c>
      <c r="Y377" s="15" t="str">
        <f>IF(SUM(T377:X377)&lt;&gt;Q377, "CHECK", "OK")</f>
        <v>OK</v>
      </c>
      <c r="Z377" s="15" t="str">
        <f>IF(F377=$B$1, "No", IF(S377=1, "Yes", "No"))</f>
        <v>No</v>
      </c>
      <c r="AA377" s="18" t="str">
        <f>IF(C377="DM", "N/A", IF(Z377="No","N/A",VLOOKUP(B377,'Extension List'!$A$3:$R$1972,18,FALSE)))</f>
        <v>N/A</v>
      </c>
      <c r="AB377" s="15" t="str">
        <f>IF(C377="DM", "N/A", IF(Z377="No","N/A",VLOOKUP(B377,'Extension List'!$A$3:$T$1972,20,FALSE)))</f>
        <v>N/A</v>
      </c>
      <c r="AC377" s="15" t="str">
        <f>IF(AA377="N/A", "N/A", 0)</f>
        <v>N/A</v>
      </c>
      <c r="AD377" s="16" t="str">
        <f>IF(AE377="N/A", "N/A", AA377-AE377)</f>
        <v>N/A</v>
      </c>
      <c r="AE377" s="16" t="str">
        <f>IF(AA377="N/A", "N/A", IF(AC377&gt;0, IF(AA377&lt;13, ROUNDUP(0.25*AA377,0), IF(AA377&lt;26, ROUNDUP(0.4*AA377,0), IF(AA377&lt;51, ROUNDUP(0.6*AA377,0), ROUNDUP(0.75*AA377,0)))), "N/A"))</f>
        <v>N/A</v>
      </c>
      <c r="AF377" s="16" t="str">
        <f>IF(AD377="N/A","N/A", (AE377*AC377)+Q377)</f>
        <v>N/A</v>
      </c>
      <c r="AG377" s="16" t="str">
        <f>IF($AF377="N/A", "N/A", "TBC")</f>
        <v>N/A</v>
      </c>
      <c r="AH377" s="16" t="str">
        <f>IF($AF377="N/A", "N/A", "TBC")</f>
        <v>N/A</v>
      </c>
      <c r="AI377" s="16" t="str">
        <f>IF($AF377="N/A","N/A",IF(AC377&gt;1,"TBC","N/A"))</f>
        <v>N/A</v>
      </c>
      <c r="AJ377" s="16" t="str">
        <f>IF($AF377="N/A","N/A",IF(AC377&gt;2,"TBC","N/A"))</f>
        <v>N/A</v>
      </c>
      <c r="AK377" s="16" t="str">
        <f>IF($AF377="N/A","N/A",IF(AC377&gt;3,"TBC","N/A"))</f>
        <v>N/A</v>
      </c>
      <c r="AL377" s="16" t="str">
        <f>IF(AC377="N/A","N/A",IF(AC377&gt;0,IF(SUM(AG377:AK377)&lt;&gt;AF377,"CHECK","OK"),"N/A"))</f>
        <v>N/A</v>
      </c>
      <c r="AM377" s="16">
        <f>IF(AD377="N/A", L377+T377, L377+AG377)</f>
        <v>7</v>
      </c>
      <c r="AN377" s="16">
        <f>IF(AD377="N/A", IF(U377="N/A", "N/A", L377+U377), AD377+AH377)</f>
        <v>3</v>
      </c>
      <c r="AO377" s="16">
        <f>IF(AD377="N/A", IF(V377="N/A", "N/A", L377+V377), IF(AI377="N/A", "N/A", AD377+AI377))</f>
        <v>3</v>
      </c>
      <c r="AP377" s="16">
        <f>IF(AD377="N/A", IF(W377="N/A", "N/A", L377+W377), IF(AJ377="N/A", "N/A", AD377+AJ377))</f>
        <v>3</v>
      </c>
      <c r="AQ377" s="16" t="str">
        <f>IF(AD377="N/A", IF(X377="N/A", "N/A", L377+X377), IF(AK377="N/A", "N/A", AD377+AK377))</f>
        <v>N/A</v>
      </c>
      <c r="AR377" s="15" t="s">
        <v>40</v>
      </c>
      <c r="AS377" s="15" t="s">
        <v>40</v>
      </c>
      <c r="AT377" s="15" t="s">
        <v>40</v>
      </c>
      <c r="AU377" s="15" t="s">
        <v>40</v>
      </c>
      <c r="AV377" s="15" t="s">
        <v>40</v>
      </c>
      <c r="AW377" s="15" t="s">
        <v>40</v>
      </c>
      <c r="AX377" s="15" t="s">
        <v>40</v>
      </c>
      <c r="AY377" s="15" t="s">
        <v>40</v>
      </c>
      <c r="AZ377" s="15" t="s">
        <v>40</v>
      </c>
      <c r="BA377" s="15" t="s">
        <v>40</v>
      </c>
      <c r="BB377" s="15" t="s">
        <v>40</v>
      </c>
      <c r="BC377" s="15" t="s">
        <v>40</v>
      </c>
      <c r="BD377" s="15" t="s">
        <v>40</v>
      </c>
      <c r="BE377" s="15" t="s">
        <v>40</v>
      </c>
      <c r="BF377" s="15" t="s">
        <v>40</v>
      </c>
      <c r="BG377" s="15" t="s">
        <v>40</v>
      </c>
      <c r="BH377" s="15" t="s">
        <v>40</v>
      </c>
      <c r="BJ377" s="16">
        <f>IF(AR377="R", $CA377, IF(OR(AR377="P", AR377="T", AR377="N"), 0, IF($C377="DM", $T377, IF(OR(AR377="Y", AR377="IR"),$AM377,IF(AR377="C", IF($BI377="Y", IF($AF377="N/A", $Q377, $AF377), IF($AG377="N/A", $T377,$AG377)))))))</f>
        <v>7</v>
      </c>
      <c r="BK377" s="16">
        <f>IF(AS377="R", $CA377, IF(OR(AS377="P", AS377="T", AS377="N"), 0, IF($C377="DM", $T377, IF(OR(AS377="Y", AS377="IR"),$AM377,IF(AS377="C", IF($BI377="Y", IF($AF377="N/A", $Q377, $AF377), IF($AG377="N/A", $T377,$AG377)))))))</f>
        <v>7</v>
      </c>
      <c r="BL377" s="16">
        <f>IF(AT377="R", $CA377, IF(OR(AT377="P", AT377="T", AT377="N"), 0, IF($C377="DM", $T377, IF(OR(AT377="Y", AT377="IR"),$AM377,IF(AT377="C", IF($BI377="Y", IF($AF377="N/A", $Q377, $AF377), IF($AG377="N/A", $T377,$AG377)))))))</f>
        <v>7</v>
      </c>
      <c r="BM377" s="16">
        <f>IF(AU377="R", $CA377, IF(OR(AU377="P", AU377="T", AU377="N"), 0, IF($C377="DM", $T377, IF(OR(AU377="Y", AU377="IR"),$AM377,IF(AU377="C", IF($BI377="Y", IF($AF377="N/A", $Q377, $AF377), IF($AG377="N/A", $T377,$AG377)))))))</f>
        <v>7</v>
      </c>
      <c r="BN377" s="16">
        <f>IF(AV377="R", $CA377, IF(OR(AV377="P", AV377="T", AV377="N"), 0, IF($C377="DM", $T377, IF(OR(AV377="Y", AV377="IR"),$AM377,IF(AV377="C", IF($BI377="Y", IF($AF377="N/A", $Q377, $AF377), IF($AG377="N/A", $T377,$AG377)))))))</f>
        <v>7</v>
      </c>
      <c r="BO377" s="16">
        <f>IF(AW377="R", $CA377, IF(OR(AW377="P", AW377="T", AW377="N"), 0, IF($C377="DM", $T377, IF(OR(AW377="Y", AW377="IR"),$AM377,IF(AW377="C", IF($BI377="Y", IF($AF377="N/A", $Q377, $AF377), IF($AG377="N/A", $T377,$AG377)))))))</f>
        <v>7</v>
      </c>
      <c r="BP377" s="16">
        <f>IF(AX377="R", $CA377, IF(OR(AX377="P", AX377="T", AX377="N"), 0, IF($C377="DM", $T377, IF(OR(AX377="Y", AX377="IR"),$AM377,IF(AX377="C", IF($BI377="Y", IF($AF377="N/A", $Q377, $AF377), IF($AG377="N/A", $T377,$AG377)))))))</f>
        <v>7</v>
      </c>
      <c r="BQ377" s="16">
        <f>IF(AY377="R", $CA377, IF(OR(AY377="P", AY377="T", AY377="N"), 0, IF($C377="DM", $T377, IF(OR(AY377="Y", AY377="IR"),$AM377,IF(AY377="C", IF($BI377="Y", IF($AF377="N/A", $Q377, $AF377), IF($AG377="N/A", $T377,$AG377)))))))</f>
        <v>7</v>
      </c>
      <c r="BR377" s="16">
        <f>IF(AZ377="R", $CA377, IF(OR(AZ377="P", AZ377="T", AZ377="N"), 0, IF($C377="DM", $T377, IF(OR(AZ377="Y", AZ377="IR"),$AM377,IF(AZ377="C", IF($BI377="Y", IF($AF377="N/A", $Q377, $AF377), IF($AG377="N/A", $T377,$AG377)))))))</f>
        <v>7</v>
      </c>
      <c r="BS377" s="16">
        <f>IF(BA377="R", $CA377, IF(OR(BA377="P", BA377="T", BA377="N"), 0, IF($C377="DM", $T377, IF(OR(BA377="Y", BA377="IR"),$AM377,IF(BA377="C", IF($BI377="Y", IF($AF377="N/A", $Q377, $AF377), IF($AG377="N/A", $T377,$AG377)))))))</f>
        <v>7</v>
      </c>
      <c r="BT377" s="16">
        <f>IF(BB377="R", $CA377, IF(OR(BB377="P", BB377="T", BB377="N"), 0, IF($C377="DM", $T377, IF(OR(BB377="Y", BB377="IR"),$AM377,IF(BB377="C", IF($BI377="Y", IF($BA377="C", IF($AF377="N/A", $Q377, $AF377), IF($AF377="N/A", $T377, $AM377)), IF($AG377="N/A", $T377,$AG377)))))))</f>
        <v>7</v>
      </c>
      <c r="BU377" s="16">
        <f>IF(BC377="R", $CA377, IF(OR(BC377="P", BC377="T", BC377="N"), 0, IF($C377="DM", $T377, IF(OR(BC377="Y", BC377="IR"),$AM377,IF(BC377="C", IF($BI377="Y", IF($BA377="C", IF($AF377="N/A", $Q377, $AF377), IF($AF377="N/A", $T377, $AM377)), IF($AG377="N/A", $T377,$AG377)))))))</f>
        <v>7</v>
      </c>
      <c r="BV377" s="16">
        <f>IF(BD377="R", $CA377, IF(OR(BD377="P", BD377="T", BD377="N"), 0, IF($C377="DM", $T377, IF(OR(BD377="Y", BD377="IR"),$AM377,IF(BD377="C", IF($BI377="Y", IF($BA377="C", IF($AF377="N/A", $Q377, $AF377), IF($AF377="N/A", $T377, $AM377)), IF($AG377="N/A", $T377,$AG377)))))))</f>
        <v>7</v>
      </c>
      <c r="BW377" s="16">
        <f>IF(BE377="R", $CA377, IF(OR(BE377="P", BE377="T", BE377="N"), 0, IF($C377="DM", $T377, IF(OR(BE377="Y", BE377="IR"),$AM377,IF(BE377="C", IF($BI377="Y", IF($BA377="C", IF($AF377="N/A", $Q377, $AF377), IF($AF377="N/A", $T377, $AM377)), IF($AG377="N/A", $T377,$AG377)))))))</f>
        <v>7</v>
      </c>
      <c r="BX377" s="16">
        <f>IF(BF377="R", $CA377, IF(OR(BF377="P", BF377="T", BF377="N"), 0, IF($C377="DM", $T377, IF(OR(BF377="Y", BF377="IR"),$AM377,IF(BF377="C", IF($BI377="Y", IF($BA377="C", IF($AF377="N/A", $Q377, $AF377), IF($AF377="N/A", $T377, $AM377)), IF($AG377="N/A", $T377,$AG377)))))))</f>
        <v>7</v>
      </c>
      <c r="BY377" s="16">
        <f>IF(BG377="R", $CA377, IF(OR(BG377="P", BG377="T", BG377="N"), 0, IF($C377="DM", $T377, IF(OR(BG377="Y", BG377="IR"),$AM377,IF(BG377="C", IF($BI377="Y", IF($BA377="C", IF($AF377="N/A", $Q377, $AF377), IF($AF377="N/A", $T377, $AM377)), IF($AG377="N/A", $T377,$AG377)))))))</f>
        <v>7</v>
      </c>
      <c r="BZ377" s="16">
        <f>IF(BH377="R", $CA377, IF(OR(BH377="P", BH377="T", BH377="N"), 0, IF($C377="DM", $T377, IF(OR(BH377="Y", BH377="IR"),$AM377,IF(BH377="C", IF($BI377="Y", IF($BA377="C", IF($AF377="N/A", $Q377, $AF377), IF($AF377="N/A", $T377, $AM377)), IF($AG377="N/A", $T377,$AG377)))))))</f>
        <v>7</v>
      </c>
      <c r="CA377" s="15" t="s">
        <v>75</v>
      </c>
      <c r="CB377" s="16">
        <f>BZ377</f>
        <v>7</v>
      </c>
      <c r="CC377" s="15">
        <f>IF(OR($BH377="T", $BH377="R"), 0, IF($BH377="C", IF($BI377="Y", IF($BA377="C", 0, IF(AF377="N/A", Q377-T377, AF377-AG377)), IF($AF377="N/A", U377, AH377)), AN377))</f>
        <v>3</v>
      </c>
      <c r="CD377" s="15">
        <f>IF(OR($BH377="T", $BH377="R"), 0, IF($BH377="C", IF($BI377="Y", 0, IF($AF377="N/A", V377, AI377)), AO377))</f>
        <v>3</v>
      </c>
      <c r="CE377" s="15">
        <f>IF(OR($BH377="T", $BH377="R"), 0, IF($BH377="C", IF($BI377="Y", 0, IF($AF377="N/A", W377, AJ377)), AP377))</f>
        <v>3</v>
      </c>
      <c r="CF377" s="15" t="str">
        <f>IF(OR($BH377="T", $BH377="R"), 0, IF($BH377="C", IF($BI377="Y", 0, IF($AF377="N/A", X377, AK377)), AQ377))</f>
        <v>N/A</v>
      </c>
      <c r="CG377" t="str">
        <f>IF(AC377="N/A", "S:"&amp;L377&amp;" G:"&amp;M377&amp;" GR:"&amp;Q377, IF(AC377=0, "S:"&amp;L377&amp;" G:"&amp;M377&amp;" GR:"&amp;Q377, "S:"&amp;L377&amp;"/"&amp;AD377&amp;" G:"&amp;AE377&amp;" GR:"&amp;AF377))</f>
        <v>S:3 G:1 GR:4</v>
      </c>
    </row>
    <row r="378" spans="1:85" x14ac:dyDescent="0.25">
      <c r="A378" s="14">
        <v>4709</v>
      </c>
      <c r="B378" s="15" t="s">
        <v>1432</v>
      </c>
      <c r="C378" s="15" t="s">
        <v>63</v>
      </c>
      <c r="D378" s="15" t="s">
        <v>58</v>
      </c>
      <c r="E378" s="15">
        <f>VLOOKUP(B378, 'Rookie Year'!$A$2:$B$55679,2,FALSE)</f>
        <v>2018</v>
      </c>
      <c r="F378" s="15">
        <v>2022</v>
      </c>
      <c r="G378" s="15" t="s">
        <v>42</v>
      </c>
      <c r="H378" s="15" t="s">
        <v>1928</v>
      </c>
      <c r="I378" s="16">
        <v>25</v>
      </c>
      <c r="J378" s="15">
        <v>5</v>
      </c>
      <c r="K378" s="17">
        <f>IF(AND(G378&lt;&gt;"N",R378="N/A"), IF(I378&lt;4, 0, 0.25),IF(I378=1, IF(J378=1,0.25, 0.25), IF(I378&lt;13, 0.25, IF(I378&lt;26, 0.4, IF(I378&lt;51, 0.6, 0.75)))))</f>
        <v>0.4</v>
      </c>
      <c r="L378" s="16">
        <f>I378-M378</f>
        <v>15</v>
      </c>
      <c r="M378" s="16">
        <f>ROUNDUP(I378*K378,0)</f>
        <v>10</v>
      </c>
      <c r="N378" s="16">
        <f>M378*J378</f>
        <v>50</v>
      </c>
      <c r="O378" s="16">
        <v>50</v>
      </c>
      <c r="P378" s="16">
        <v>0</v>
      </c>
      <c r="Q378" s="16">
        <f>N378-O378-P378</f>
        <v>0</v>
      </c>
      <c r="R378" s="15" t="s">
        <v>75</v>
      </c>
      <c r="S378" s="15">
        <f>IF(R378="N/A", J378-($B$1-F378), J378-($B$1-R378))</f>
        <v>3</v>
      </c>
      <c r="T378" s="16">
        <v>0</v>
      </c>
      <c r="U378" s="16">
        <v>0</v>
      </c>
      <c r="V378" s="16">
        <v>0</v>
      </c>
      <c r="W378" s="16" t="str">
        <f>IF($S378&lt;4, "N/A", $M378)</f>
        <v>N/A</v>
      </c>
      <c r="X378" s="16" t="str">
        <f>IF($S378&lt;5, "N/A", $M378)</f>
        <v>N/A</v>
      </c>
      <c r="Y378" s="15" t="str">
        <f>IF(SUM(T378:X378)&lt;&gt;Q378, "CHECK", "OK")</f>
        <v>OK</v>
      </c>
      <c r="Z378" s="15" t="str">
        <f>IF(F378=$B$1, "No", IF(S378=1, "Yes", "No"))</f>
        <v>No</v>
      </c>
      <c r="AA378" s="18" t="str">
        <f>IF(C378="DM", "N/A", IF(Z378="No","N/A",VLOOKUP(B378,'Extension List'!$A$3:$R$1972,18,FALSE)))</f>
        <v>N/A</v>
      </c>
      <c r="AB378" s="15" t="str">
        <f>IF(C378="DM", "N/A", IF(Z378="No","N/A",VLOOKUP(B378,'Extension List'!$A$3:$T$1972,20,FALSE)))</f>
        <v>N/A</v>
      </c>
      <c r="AC378" s="15" t="str">
        <f>IF(AA378="N/A", "N/A", 0)</f>
        <v>N/A</v>
      </c>
      <c r="AD378" s="16" t="str">
        <f>IF(AE378="N/A", "N/A", AA378-AE378)</f>
        <v>N/A</v>
      </c>
      <c r="AE378" s="16" t="str">
        <f>IF(AA378="N/A", "N/A", IF(AC378&gt;0, IF(AA378&lt;13, ROUNDUP(0.25*AA378,0), IF(AA378&lt;26, ROUNDUP(0.4*AA378,0), IF(AA378&lt;51, ROUNDUP(0.6*AA378,0), ROUNDUP(0.75*AA378,0)))), "N/A"))</f>
        <v>N/A</v>
      </c>
      <c r="AF378" s="16" t="str">
        <f>IF(AD378="N/A","N/A", (AE378*AC378)+Q378)</f>
        <v>N/A</v>
      </c>
      <c r="AG378" s="16" t="str">
        <f>IF($AF378="N/A", "N/A", "TBC")</f>
        <v>N/A</v>
      </c>
      <c r="AH378" s="16" t="str">
        <f>IF($AF378="N/A", "N/A", "TBC")</f>
        <v>N/A</v>
      </c>
      <c r="AI378" s="16" t="str">
        <f>IF($AF378="N/A","N/A",IF(AC378&gt;1,"TBC","N/A"))</f>
        <v>N/A</v>
      </c>
      <c r="AJ378" s="16" t="str">
        <f>IF($AF378="N/A","N/A",IF(AC378&gt;2,"TBC","N/A"))</f>
        <v>N/A</v>
      </c>
      <c r="AK378" s="16" t="str">
        <f>IF($AF378="N/A","N/A",IF(AC378&gt;3,"TBC","N/A"))</f>
        <v>N/A</v>
      </c>
      <c r="AL378" s="16" t="str">
        <f>IF(AC378="N/A","N/A",IF(AC378&gt;0,IF(SUM(AG378:AK378)&lt;&gt;AF378,"CHECK","OK"),"N/A"))</f>
        <v>N/A</v>
      </c>
      <c r="AM378" s="16">
        <f>IF(AD378="N/A", L378+T378, L378+AG378)</f>
        <v>15</v>
      </c>
      <c r="AN378" s="16">
        <f>IF(AD378="N/A", IF(U378="N/A", "N/A", L378+U378), AD378+AH378)</f>
        <v>15</v>
      </c>
      <c r="AO378" s="16">
        <f>IF(AD378="N/A", IF(V378="N/A", "N/A", L378+V378), IF(AI378="N/A", "N/A", AD378+AI378))</f>
        <v>15</v>
      </c>
      <c r="AP378" s="16" t="str">
        <f>IF(AD378="N/A", IF(W378="N/A", "N/A", L378+W378), IF(AJ378="N/A", "N/A", AD378+AJ378))</f>
        <v>N/A</v>
      </c>
      <c r="AQ378" s="16" t="str">
        <f>IF(AD378="N/A", IF(X378="N/A", "N/A", L378+X378), IF(AK378="N/A", "N/A", AD378+AK378))</f>
        <v>N/A</v>
      </c>
      <c r="AR378" s="15" t="s">
        <v>40</v>
      </c>
      <c r="AS378" s="15" t="s">
        <v>40</v>
      </c>
      <c r="AT378" s="15" t="s">
        <v>40</v>
      </c>
      <c r="AU378" s="15" t="s">
        <v>40</v>
      </c>
      <c r="AV378" s="15" t="s">
        <v>40</v>
      </c>
      <c r="AW378" s="15" t="s">
        <v>40</v>
      </c>
      <c r="AX378" s="15" t="s">
        <v>40</v>
      </c>
      <c r="AY378" s="15" t="s">
        <v>40</v>
      </c>
      <c r="AZ378" s="15" t="s">
        <v>40</v>
      </c>
      <c r="BA378" s="15" t="s">
        <v>40</v>
      </c>
      <c r="BB378" s="15" t="s">
        <v>40</v>
      </c>
      <c r="BC378" s="15" t="s">
        <v>40</v>
      </c>
      <c r="BD378" s="15" t="s">
        <v>40</v>
      </c>
      <c r="BE378" s="15" t="s">
        <v>40</v>
      </c>
      <c r="BF378" s="15" t="s">
        <v>40</v>
      </c>
      <c r="BG378" s="15" t="s">
        <v>40</v>
      </c>
      <c r="BH378" s="15" t="s">
        <v>40</v>
      </c>
      <c r="BI378" s="15"/>
      <c r="BJ378" s="16">
        <f>IF(AR378="R", $CA378, IF(OR(AR378="P", AR378="T", AR378="N"), 0, IF($C378="DM", $T378, IF(OR(AR378="Y", AR378="IR"),$AM378,IF(AR378="C", IF($BI378="Y", IF($AF378="N/A", $Q378, $AF378), IF($AG378="N/A", $T378,$AG378)))))))</f>
        <v>15</v>
      </c>
      <c r="BK378" s="16">
        <f>IF(AS378="R", $CA378, IF(OR(AS378="P", AS378="T", AS378="N"), 0, IF($C378="DM", $T378, IF(OR(AS378="Y", AS378="IR"),$AM378,IF(AS378="C", IF($BI378="Y", IF($AF378="N/A", $Q378, $AF378), IF($AG378="N/A", $T378,$AG378)))))))</f>
        <v>15</v>
      </c>
      <c r="BL378" s="16">
        <f>IF(AT378="R", $CA378, IF(OR(AT378="P", AT378="T", AT378="N"), 0, IF($C378="DM", $T378, IF(OR(AT378="Y", AT378="IR"),$AM378,IF(AT378="C", IF($BI378="Y", IF($AF378="N/A", $Q378, $AF378), IF($AG378="N/A", $T378,$AG378)))))))</f>
        <v>15</v>
      </c>
      <c r="BM378" s="16">
        <f>IF(AU378="R", $CA378, IF(OR(AU378="P", AU378="T", AU378="N"), 0, IF($C378="DM", $T378, IF(OR(AU378="Y", AU378="IR"),$AM378,IF(AU378="C", IF($BI378="Y", IF($AF378="N/A", $Q378, $AF378), IF($AG378="N/A", $T378,$AG378)))))))</f>
        <v>15</v>
      </c>
      <c r="BN378" s="16">
        <f>IF(AV378="R", $CA378, IF(OR(AV378="P", AV378="T", AV378="N"), 0, IF($C378="DM", $T378, IF(OR(AV378="Y", AV378="IR"),$AM378,IF(AV378="C", IF($BI378="Y", IF($AF378="N/A", $Q378, $AF378), IF($AG378="N/A", $T378,$AG378)))))))</f>
        <v>15</v>
      </c>
      <c r="BO378" s="16">
        <f>IF(AW378="R", $CA378, IF(OR(AW378="P", AW378="T", AW378="N"), 0, IF($C378="DM", $T378, IF(OR(AW378="Y", AW378="IR"),$AM378,IF(AW378="C", IF($BI378="Y", IF($AF378="N/A", $Q378, $AF378), IF($AG378="N/A", $T378,$AG378)))))))</f>
        <v>15</v>
      </c>
      <c r="BP378" s="16">
        <f>IF(AX378="R", $CA378, IF(OR(AX378="P", AX378="T", AX378="N"), 0, IF($C378="DM", $T378, IF(OR(AX378="Y", AX378="IR"),$AM378,IF(AX378="C", IF($BI378="Y", IF($AF378="N/A", $Q378, $AF378), IF($AG378="N/A", $T378,$AG378)))))))</f>
        <v>15</v>
      </c>
      <c r="BQ378" s="16">
        <f>IF(AY378="R", $CA378, IF(OR(AY378="P", AY378="T", AY378="N"), 0, IF($C378="DM", $T378, IF(OR(AY378="Y", AY378="IR"),$AM378,IF(AY378="C", IF($BI378="Y", IF($AF378="N/A", $Q378, $AF378), IF($AG378="N/A", $T378,$AG378)))))))</f>
        <v>15</v>
      </c>
      <c r="BR378" s="16">
        <f>IF(AZ378="R", $CA378, IF(OR(AZ378="P", AZ378="T", AZ378="N"), 0, IF($C378="DM", $T378, IF(OR(AZ378="Y", AZ378="IR"),$AM378,IF(AZ378="C", IF($BI378="Y", IF($AF378="N/A", $Q378, $AF378), IF($AG378="N/A", $T378,$AG378)))))))</f>
        <v>15</v>
      </c>
      <c r="BS378" s="16">
        <f>IF(BA378="R", $CA378, IF(OR(BA378="P", BA378="T", BA378="N"), 0, IF($C378="DM", $T378, IF(OR(BA378="Y", BA378="IR"),$AM378,IF(BA378="C", IF($BI378="Y", IF($AF378="N/A", $Q378, $AF378), IF($AG378="N/A", $T378,$AG378)))))))</f>
        <v>15</v>
      </c>
      <c r="BT378" s="16">
        <f>IF(BB378="R", $CA378, IF(OR(BB378="P", BB378="T", BB378="N"), 0, IF($C378="DM", $T378, IF(OR(BB378="Y", BB378="IR"),$AM378,IF(BB378="C", IF($BI378="Y", IF($BA378="C", IF($AF378="N/A", $Q378, $AF378), IF($AF378="N/A", $T378, $AM378)), IF($AG378="N/A", $T378,$AG378)))))))</f>
        <v>15</v>
      </c>
      <c r="BU378" s="16">
        <f>IF(BC378="R", $CA378, IF(OR(BC378="P", BC378="T", BC378="N"), 0, IF($C378="DM", $T378, IF(OR(BC378="Y", BC378="IR"),$AM378,IF(BC378="C", IF($BI378="Y", IF($BA378="C", IF($AF378="N/A", $Q378, $AF378), IF($AF378="N/A", $T378, $AM378)), IF($AG378="N/A", $T378,$AG378)))))))</f>
        <v>15</v>
      </c>
      <c r="BV378" s="16">
        <f>IF(BD378="R", $CA378, IF(OR(BD378="P", BD378="T", BD378="N"), 0, IF($C378="DM", $T378, IF(OR(BD378="Y", BD378="IR"),$AM378,IF(BD378="C", IF($BI378="Y", IF($BA378="C", IF($AF378="N/A", $Q378, $AF378), IF($AF378="N/A", $T378, $AM378)), IF($AG378="N/A", $T378,$AG378)))))))</f>
        <v>15</v>
      </c>
      <c r="BW378" s="16">
        <f>IF(BE378="R", $CA378, IF(OR(BE378="P", BE378="T", BE378="N"), 0, IF($C378="DM", $T378, IF(OR(BE378="Y", BE378="IR"),$AM378,IF(BE378="C", IF($BI378="Y", IF($BA378="C", IF($AF378="N/A", $Q378, $AF378), IF($AF378="N/A", $T378, $AM378)), IF($AG378="N/A", $T378,$AG378)))))))</f>
        <v>15</v>
      </c>
      <c r="BX378" s="16">
        <f>IF(BF378="R", $CA378, IF(OR(BF378="P", BF378="T", BF378="N"), 0, IF($C378="DM", $T378, IF(OR(BF378="Y", BF378="IR"),$AM378,IF(BF378="C", IF($BI378="Y", IF($BA378="C", IF($AF378="N/A", $Q378, $AF378), IF($AF378="N/A", $T378, $AM378)), IF($AG378="N/A", $T378,$AG378)))))))</f>
        <v>15</v>
      </c>
      <c r="BY378" s="16">
        <f>IF(BG378="R", $CA378, IF(OR(BG378="P", BG378="T", BG378="N"), 0, IF($C378="DM", $T378, IF(OR(BG378="Y", BG378="IR"),$AM378,IF(BG378="C", IF($BI378="Y", IF($BA378="C", IF($AF378="N/A", $Q378, $AF378), IF($AF378="N/A", $T378, $AM378)), IF($AG378="N/A", $T378,$AG378)))))))</f>
        <v>15</v>
      </c>
      <c r="BZ378" s="16">
        <f>IF(BH378="R", $CA378, IF(OR(BH378="P", BH378="T", BH378="N"), 0, IF($C378="DM", $T378, IF(OR(BH378="Y", BH378="IR"),$AM378,IF(BH378="C", IF($BI378="Y", IF($BA378="C", IF($AF378="N/A", $Q378, $AF378), IF($AF378="N/A", $T378, $AM378)), IF($AG378="N/A", $T378,$AG378)))))))</f>
        <v>15</v>
      </c>
      <c r="CA378" s="15" t="s">
        <v>75</v>
      </c>
      <c r="CB378" s="16">
        <f>BZ378</f>
        <v>15</v>
      </c>
      <c r="CC378" s="15">
        <f>IF(OR($BH378="T", $BH378="R"), 0, IF($BH378="C", IF($BI378="Y", IF($BA378="C", 0, IF(AF378="N/A", Q378-T378, AF378-AG378)), IF($AF378="N/A", U378, AH378)), AN378))</f>
        <v>15</v>
      </c>
      <c r="CD378" s="15">
        <f>IF(OR($BH378="T", $BH378="R"), 0, IF($BH378="C", IF($BI378="Y", 0, IF($AF378="N/A", V378, AI378)), AO378))</f>
        <v>15</v>
      </c>
      <c r="CE378" s="15" t="str">
        <f>IF(OR($BH378="T", $BH378="R"), 0, IF($BH378="C", IF($BI378="Y", 0, IF($AF378="N/A", W378, AJ378)), AP378))</f>
        <v>N/A</v>
      </c>
      <c r="CF378" s="15" t="str">
        <f>IF(OR($BH378="T", $BH378="R"), 0, IF($BH378="C", IF($BI378="Y", 0, IF($AF378="N/A", X378, AK378)), AQ378))</f>
        <v>N/A</v>
      </c>
      <c r="CG378" t="str">
        <f>IF(AC378="N/A", "S:"&amp;L378&amp;" G:"&amp;M378&amp;" GR:"&amp;Q378, IF(AC378=0, "S:"&amp;L378&amp;" G:"&amp;M378&amp;" GR:"&amp;Q378, "S:"&amp;L378&amp;"/"&amp;AD378&amp;" G:"&amp;AE378&amp;" GR:"&amp;AF378))</f>
        <v>S:15 G:10 GR:0</v>
      </c>
    </row>
    <row r="379" spans="1:85" x14ac:dyDescent="0.25">
      <c r="A379" s="14">
        <v>4737</v>
      </c>
      <c r="B379" s="15" t="s">
        <v>2570</v>
      </c>
      <c r="C379" s="15" t="s">
        <v>63</v>
      </c>
      <c r="D379" s="15" t="s">
        <v>58</v>
      </c>
      <c r="E379" s="15">
        <f>VLOOKUP(B379, 'Rookie Year'!$A$2:$B$55679,2,FALSE)</f>
        <v>2022</v>
      </c>
      <c r="F379" s="15">
        <v>2022</v>
      </c>
      <c r="G379" s="15" t="s">
        <v>40</v>
      </c>
      <c r="H379" s="15" t="s">
        <v>2168</v>
      </c>
      <c r="I379" s="16">
        <v>5</v>
      </c>
      <c r="J379" s="15">
        <v>4</v>
      </c>
      <c r="K379" s="17">
        <f>IF(AND(G379&lt;&gt;"N",R379="N/A"), IF(I379&lt;4, 0, 0.25),IF(I379=1, IF(J379=1,0.25, 0.25), IF(I379&lt;13, 0.25, IF(I379&lt;26, 0.4, IF(I379&lt;51, 0.6, 0.75)))))</f>
        <v>0.25</v>
      </c>
      <c r="L379" s="16">
        <f>I379-M379</f>
        <v>3</v>
      </c>
      <c r="M379" s="16">
        <f>ROUNDUP(I379*K379,0)</f>
        <v>2</v>
      </c>
      <c r="N379" s="16">
        <f>M379*J379</f>
        <v>8</v>
      </c>
      <c r="O379" s="16">
        <v>8</v>
      </c>
      <c r="P379" s="16">
        <v>0</v>
      </c>
      <c r="Q379" s="16">
        <f>N379-O379-P379</f>
        <v>0</v>
      </c>
      <c r="R379" s="15" t="s">
        <v>75</v>
      </c>
      <c r="S379" s="15">
        <f>IF(R379="N/A", J379-($B$1-F379), J379-($B$1-R379))</f>
        <v>2</v>
      </c>
      <c r="T379" s="16">
        <v>0</v>
      </c>
      <c r="U379" s="16">
        <v>0</v>
      </c>
      <c r="V379" s="16" t="str">
        <f>IF($S379&lt;3, "N/A", $M379)</f>
        <v>N/A</v>
      </c>
      <c r="W379" s="16" t="str">
        <f>IF($S379&lt;4, "N/A", $M379)</f>
        <v>N/A</v>
      </c>
      <c r="X379" s="16" t="str">
        <f>IF($S379&lt;5, "N/A", $M379)</f>
        <v>N/A</v>
      </c>
      <c r="Y379" s="15" t="str">
        <f>IF(SUM(T379:X379)&lt;&gt;Q379, "CHECK", "OK")</f>
        <v>OK</v>
      </c>
      <c r="Z379" s="15" t="str">
        <f>IF(F379=$B$1, "No", IF(S379=1, "Yes", "No"))</f>
        <v>No</v>
      </c>
      <c r="AA379" s="18" t="str">
        <f>IF(C379="DM", "N/A", IF(Z379="No","N/A",VLOOKUP(B379,'Extension List'!$A$3:$R$1972,18,FALSE)))</f>
        <v>N/A</v>
      </c>
      <c r="AB379" s="15" t="str">
        <f>IF(C379="DM", "N/A", IF(Z379="No","N/A",VLOOKUP(B379,'Extension List'!$A$3:$T$1972,20,FALSE)))</f>
        <v>N/A</v>
      </c>
      <c r="AC379" s="15" t="str">
        <f>IF(AA379="N/A", "N/A", 0)</f>
        <v>N/A</v>
      </c>
      <c r="AD379" s="16" t="str">
        <f>IF(AE379="N/A", "N/A", AA379-AE379)</f>
        <v>N/A</v>
      </c>
      <c r="AE379" s="16" t="str">
        <f>IF(AA379="N/A", "N/A", IF(AC379&gt;0, IF(AA379&lt;13, ROUNDUP(0.25*AA379,0), IF(AA379&lt;26, ROUNDUP(0.4*AA379,0), IF(AA379&lt;51, ROUNDUP(0.6*AA379,0), ROUNDUP(0.75*AA379,0)))), "N/A"))</f>
        <v>N/A</v>
      </c>
      <c r="AF379" s="16" t="str">
        <f>IF(AD379="N/A","N/A", (AE379*AC379)+Q379)</f>
        <v>N/A</v>
      </c>
      <c r="AG379" s="16" t="str">
        <f>IF($AF379="N/A", "N/A", "TBC")</f>
        <v>N/A</v>
      </c>
      <c r="AH379" s="16" t="str">
        <f>IF($AF379="N/A", "N/A", "TBC")</f>
        <v>N/A</v>
      </c>
      <c r="AI379" s="16" t="str">
        <f>IF($AF379="N/A","N/A",IF(AC379&gt;1,"TBC","N/A"))</f>
        <v>N/A</v>
      </c>
      <c r="AJ379" s="16" t="str">
        <f>IF($AF379="N/A","N/A",IF(AC379&gt;2,"TBC","N/A"))</f>
        <v>N/A</v>
      </c>
      <c r="AK379" s="16" t="str">
        <f>IF($AF379="N/A","N/A",IF(AC379&gt;3,"TBC","N/A"))</f>
        <v>N/A</v>
      </c>
      <c r="AL379" s="16" t="str">
        <f>IF(AC379="N/A","N/A",IF(AC379&gt;0,IF(SUM(AG379:AK379)&lt;&gt;AF379,"CHECK","OK"),"N/A"))</f>
        <v>N/A</v>
      </c>
      <c r="AM379" s="16">
        <f>IF(AD379="N/A", L379+T379, L379+AG379)</f>
        <v>3</v>
      </c>
      <c r="AN379" s="16">
        <f>IF(AD379="N/A", IF(U379="N/A", "N/A", L379+U379), AD379+AH379)</f>
        <v>3</v>
      </c>
      <c r="AO379" s="16" t="str">
        <f>IF(AD379="N/A", IF(V379="N/A", "N/A", L379+V379), IF(AI379="N/A", "N/A", AD379+AI379))</f>
        <v>N/A</v>
      </c>
      <c r="AP379" s="16" t="str">
        <f>IF(AD379="N/A", IF(W379="N/A", "N/A", L379+W379), IF(AJ379="N/A", "N/A", AD379+AJ379))</f>
        <v>N/A</v>
      </c>
      <c r="AQ379" s="16" t="str">
        <f>IF(AD379="N/A", IF(X379="N/A", "N/A", L379+X379), IF(AK379="N/A", "N/A", AD379+AK379))</f>
        <v>N/A</v>
      </c>
      <c r="AR379" s="15" t="s">
        <v>40</v>
      </c>
      <c r="AS379" s="15" t="s">
        <v>40</v>
      </c>
      <c r="AT379" s="15" t="s">
        <v>40</v>
      </c>
      <c r="AU379" s="15" t="s">
        <v>40</v>
      </c>
      <c r="AV379" s="15" t="s">
        <v>40</v>
      </c>
      <c r="AW379" s="15" t="s">
        <v>40</v>
      </c>
      <c r="AX379" s="15" t="s">
        <v>40</v>
      </c>
      <c r="AY379" s="15" t="s">
        <v>40</v>
      </c>
      <c r="AZ379" s="15" t="s">
        <v>40</v>
      </c>
      <c r="BA379" s="15" t="s">
        <v>40</v>
      </c>
      <c r="BB379" s="15" t="s">
        <v>40</v>
      </c>
      <c r="BC379" s="15" t="s">
        <v>40</v>
      </c>
      <c r="BD379" s="15" t="s">
        <v>40</v>
      </c>
      <c r="BE379" s="15" t="s">
        <v>40</v>
      </c>
      <c r="BF379" s="15" t="s">
        <v>40</v>
      </c>
      <c r="BG379" s="15" t="s">
        <v>40</v>
      </c>
      <c r="BH379" s="15" t="s">
        <v>40</v>
      </c>
      <c r="BI379" s="15"/>
      <c r="BJ379" s="16">
        <f>IF(AR379="R", $CA379, IF(OR(AR379="P", AR379="T", AR379="N"), 0, IF($C379="DM", $T379, IF(OR(AR379="Y", AR379="IR"),$AM379,IF(AR379="C", IF($BI379="Y", IF($AF379="N/A", $Q379, $AF379), IF($AG379="N/A", $T379,$AG379)))))))</f>
        <v>3</v>
      </c>
      <c r="BK379" s="16">
        <f>IF(AS379="R", $CA379, IF(OR(AS379="P", AS379="T", AS379="N"), 0, IF($C379="DM", $T379, IF(OR(AS379="Y", AS379="IR"),$AM379,IF(AS379="C", IF($BI379="Y", IF($AF379="N/A", $Q379, $AF379), IF($AG379="N/A", $T379,$AG379)))))))</f>
        <v>3</v>
      </c>
      <c r="BL379" s="16">
        <f>IF(AT379="R", $CA379, IF(OR(AT379="P", AT379="T", AT379="N"), 0, IF($C379="DM", $T379, IF(OR(AT379="Y", AT379="IR"),$AM379,IF(AT379="C", IF($BI379="Y", IF($AF379="N/A", $Q379, $AF379), IF($AG379="N/A", $T379,$AG379)))))))</f>
        <v>3</v>
      </c>
      <c r="BM379" s="16">
        <f>IF(AU379="R", $CA379, IF(OR(AU379="P", AU379="T", AU379="N"), 0, IF($C379="DM", $T379, IF(OR(AU379="Y", AU379="IR"),$AM379,IF(AU379="C", IF($BI379="Y", IF($AF379="N/A", $Q379, $AF379), IF($AG379="N/A", $T379,$AG379)))))))</f>
        <v>3</v>
      </c>
      <c r="BN379" s="16">
        <f>IF(AV379="R", $CA379, IF(OR(AV379="P", AV379="T", AV379="N"), 0, IF($C379="DM", $T379, IF(OR(AV379="Y", AV379="IR"),$AM379,IF(AV379="C", IF($BI379="Y", IF($AF379="N/A", $Q379, $AF379), IF($AG379="N/A", $T379,$AG379)))))))</f>
        <v>3</v>
      </c>
      <c r="BO379" s="16">
        <f>IF(AW379="R", $CA379, IF(OR(AW379="P", AW379="T", AW379="N"), 0, IF($C379="DM", $T379, IF(OR(AW379="Y", AW379="IR"),$AM379,IF(AW379="C", IF($BI379="Y", IF($AF379="N/A", $Q379, $AF379), IF($AG379="N/A", $T379,$AG379)))))))</f>
        <v>3</v>
      </c>
      <c r="BP379" s="16">
        <f>IF(AX379="R", $CA379, IF(OR(AX379="P", AX379="T", AX379="N"), 0, IF($C379="DM", $T379, IF(OR(AX379="Y", AX379="IR"),$AM379,IF(AX379="C", IF($BI379="Y", IF($AF379="N/A", $Q379, $AF379), IF($AG379="N/A", $T379,$AG379)))))))</f>
        <v>3</v>
      </c>
      <c r="BQ379" s="16">
        <f>IF(AY379="R", $CA379, IF(OR(AY379="P", AY379="T", AY379="N"), 0, IF($C379="DM", $T379, IF(OR(AY379="Y", AY379="IR"),$AM379,IF(AY379="C", IF($BI379="Y", IF($AF379="N/A", $Q379, $AF379), IF($AG379="N/A", $T379,$AG379)))))))</f>
        <v>3</v>
      </c>
      <c r="BR379" s="16">
        <f>IF(AZ379="R", $CA379, IF(OR(AZ379="P", AZ379="T", AZ379="N"), 0, IF($C379="DM", $T379, IF(OR(AZ379="Y", AZ379="IR"),$AM379,IF(AZ379="C", IF($BI379="Y", IF($AF379="N/A", $Q379, $AF379), IF($AG379="N/A", $T379,$AG379)))))))</f>
        <v>3</v>
      </c>
      <c r="BS379" s="16">
        <f>IF(BA379="R", $CA379, IF(OR(BA379="P", BA379="T", BA379="N"), 0, IF($C379="DM", $T379, IF(OR(BA379="Y", BA379="IR"),$AM379,IF(BA379="C", IF($BI379="Y", IF($AF379="N/A", $Q379, $AF379), IF($AG379="N/A", $T379,$AG379)))))))</f>
        <v>3</v>
      </c>
      <c r="BT379" s="16">
        <f>IF(BB379="R", $CA379, IF(OR(BB379="P", BB379="T", BB379="N"), 0, IF($C379="DM", $T379, IF(OR(BB379="Y", BB379="IR"),$AM379,IF(BB379="C", IF($BI379="Y", IF($BA379="C", IF($AF379="N/A", $Q379, $AF379), IF($AF379="N/A", $T379, $AM379)), IF($AG379="N/A", $T379,$AG379)))))))</f>
        <v>3</v>
      </c>
      <c r="BU379" s="16">
        <f>IF(BC379="R", $CA379, IF(OR(BC379="P", BC379="T", BC379="N"), 0, IF($C379="DM", $T379, IF(OR(BC379="Y", BC379="IR"),$AM379,IF(BC379="C", IF($BI379="Y", IF($BA379="C", IF($AF379="N/A", $Q379, $AF379), IF($AF379="N/A", $T379, $AM379)), IF($AG379="N/A", $T379,$AG379)))))))</f>
        <v>3</v>
      </c>
      <c r="BV379" s="16">
        <f>IF(BD379="R", $CA379, IF(OR(BD379="P", BD379="T", BD379="N"), 0, IF($C379="DM", $T379, IF(OR(BD379="Y", BD379="IR"),$AM379,IF(BD379="C", IF($BI379="Y", IF($BA379="C", IF($AF379="N/A", $Q379, $AF379), IF($AF379="N/A", $T379, $AM379)), IF($AG379="N/A", $T379,$AG379)))))))</f>
        <v>3</v>
      </c>
      <c r="BW379" s="16">
        <f>IF(BE379="R", $CA379, IF(OR(BE379="P", BE379="T", BE379="N"), 0, IF($C379="DM", $T379, IF(OR(BE379="Y", BE379="IR"),$AM379,IF(BE379="C", IF($BI379="Y", IF($BA379="C", IF($AF379="N/A", $Q379, $AF379), IF($AF379="N/A", $T379, $AM379)), IF($AG379="N/A", $T379,$AG379)))))))</f>
        <v>3</v>
      </c>
      <c r="BX379" s="16">
        <f>IF(BF379="R", $CA379, IF(OR(BF379="P", BF379="T", BF379="N"), 0, IF($C379="DM", $T379, IF(OR(BF379="Y", BF379="IR"),$AM379,IF(BF379="C", IF($BI379="Y", IF($BA379="C", IF($AF379="N/A", $Q379, $AF379), IF($AF379="N/A", $T379, $AM379)), IF($AG379="N/A", $T379,$AG379)))))))</f>
        <v>3</v>
      </c>
      <c r="BY379" s="16">
        <f>IF(BG379="R", $CA379, IF(OR(BG379="P", BG379="T", BG379="N"), 0, IF($C379="DM", $T379, IF(OR(BG379="Y", BG379="IR"),$AM379,IF(BG379="C", IF($BI379="Y", IF($BA379="C", IF($AF379="N/A", $Q379, $AF379), IF($AF379="N/A", $T379, $AM379)), IF($AG379="N/A", $T379,$AG379)))))))</f>
        <v>3</v>
      </c>
      <c r="BZ379" s="16">
        <f>IF(BH379="R", $CA379, IF(OR(BH379="P", BH379="T", BH379="N"), 0, IF($C379="DM", $T379, IF(OR(BH379="Y", BH379="IR"),$AM379,IF(BH379="C", IF($BI379="Y", IF($BA379="C", IF($AF379="N/A", $Q379, $AF379), IF($AF379="N/A", $T379, $AM379)), IF($AG379="N/A", $T379,$AG379)))))))</f>
        <v>3</v>
      </c>
      <c r="CA379" s="15" t="s">
        <v>75</v>
      </c>
      <c r="CB379" s="16">
        <f>BZ379</f>
        <v>3</v>
      </c>
      <c r="CC379" s="15">
        <f>IF(OR($BH379="T", $BH379="R"), 0, IF($BH379="C", IF($BI379="Y", IF($BA379="C", 0, IF(AF379="N/A", Q379-T379, AF379-AG379)), IF($AF379="N/A", U379, AH379)), AN379))</f>
        <v>3</v>
      </c>
      <c r="CD379" s="15" t="str">
        <f>IF(OR($BH379="T", $BH379="R"), 0, IF($BH379="C", IF($BI379="Y", 0, IF($AF379="N/A", V379, AI379)), AO379))</f>
        <v>N/A</v>
      </c>
      <c r="CE379" s="15" t="str">
        <f>IF(OR($BH379="T", $BH379="R"), 0, IF($BH379="C", IF($BI379="Y", 0, IF($AF379="N/A", W379, AJ379)), AP379))</f>
        <v>N/A</v>
      </c>
      <c r="CF379" s="15" t="str">
        <f>IF(OR($BH379="T", $BH379="R"), 0, IF($BH379="C", IF($BI379="Y", 0, IF($AF379="N/A", X379, AK379)), AQ379))</f>
        <v>N/A</v>
      </c>
      <c r="CG379" t="str">
        <f>IF(AC379="N/A", "S:"&amp;L379&amp;" G:"&amp;M379&amp;" GR:"&amp;Q379, IF(AC379=0, "S:"&amp;L379&amp;" G:"&amp;M379&amp;" GR:"&amp;Q379, "S:"&amp;L379&amp;"/"&amp;AD379&amp;" G:"&amp;AE379&amp;" GR:"&amp;AF379))</f>
        <v>S:3 G:2 GR:0</v>
      </c>
    </row>
    <row r="380" spans="1:85" x14ac:dyDescent="0.25">
      <c r="A380" s="14">
        <v>5609</v>
      </c>
      <c r="B380" s="15" t="s">
        <v>2958</v>
      </c>
      <c r="C380" s="15" t="s">
        <v>63</v>
      </c>
      <c r="D380" s="15" t="s">
        <v>58</v>
      </c>
      <c r="E380" s="15">
        <f>VLOOKUP(B380, 'Rookie Year'!$A$2:$B$55679,2,FALSE)</f>
        <v>2024</v>
      </c>
      <c r="F380" s="15">
        <v>2024</v>
      </c>
      <c r="G380" s="15" t="s">
        <v>40</v>
      </c>
      <c r="H380" s="15" t="s">
        <v>2162</v>
      </c>
      <c r="I380" s="16">
        <v>7</v>
      </c>
      <c r="J380" s="15">
        <v>4</v>
      </c>
      <c r="K380" s="17">
        <f>IF(AND(G380&lt;&gt;"N",R380="N/A"), IF(I380&lt;4, 0, 0.25),IF(I380=1, IF(J380=1,0.25, 0.25), IF(I380&lt;13, 0.25, IF(I380&lt;26, 0.4, IF(I380&lt;51, 0.6, 0.75)))))</f>
        <v>0.25</v>
      </c>
      <c r="L380" s="16">
        <f>I380-M380</f>
        <v>5</v>
      </c>
      <c r="M380" s="16">
        <f>ROUNDUP(I380*K380,0)</f>
        <v>2</v>
      </c>
      <c r="N380" s="16">
        <f>M380*J380</f>
        <v>8</v>
      </c>
      <c r="O380" s="16">
        <v>0</v>
      </c>
      <c r="P380" s="16">
        <v>0</v>
      </c>
      <c r="Q380" s="16">
        <f>N380-O380-P380</f>
        <v>8</v>
      </c>
      <c r="R380" s="15" t="s">
        <v>75</v>
      </c>
      <c r="S380" s="15">
        <f>IF(R380="N/A", J380-($B$1-F380), J380-($B$1-R380))</f>
        <v>4</v>
      </c>
      <c r="T380" s="16">
        <v>8</v>
      </c>
      <c r="U380" s="16">
        <v>0</v>
      </c>
      <c r="V380" s="16">
        <v>0</v>
      </c>
      <c r="W380" s="16">
        <v>0</v>
      </c>
      <c r="X380" s="16" t="str">
        <f>IF($S380&lt;5, "N/A", $M380)</f>
        <v>N/A</v>
      </c>
      <c r="Y380" s="15" t="str">
        <f>IF(SUM(T380:X380)&lt;&gt;Q380, "CHECK", "OK")</f>
        <v>OK</v>
      </c>
      <c r="Z380" s="15" t="str">
        <f>IF(F380=$B$1, "No", IF(S380=1, "Yes", "No"))</f>
        <v>No</v>
      </c>
      <c r="AA380" s="18" t="str">
        <f>IF(C380="DM", "N/A", IF(Z380="No","N/A",VLOOKUP(B380,'Extension List'!$A$3:$R$1972,18,FALSE)))</f>
        <v>N/A</v>
      </c>
      <c r="AB380" s="15" t="str">
        <f>IF(C380="DM", "N/A", IF(Z380="No","N/A",VLOOKUP(B380,'Extension List'!$A$3:$T$1972,20,FALSE)))</f>
        <v>N/A</v>
      </c>
      <c r="AC380" s="15" t="str">
        <f>IF(AA380="N/A", "N/A", 0)</f>
        <v>N/A</v>
      </c>
      <c r="AD380" s="16" t="str">
        <f>IF(AE380="N/A", "N/A", AA380-AE380)</f>
        <v>N/A</v>
      </c>
      <c r="AE380" s="16" t="str">
        <f>IF(AA380="N/A", "N/A", IF(AC380&gt;0, IF(AA380&lt;13, ROUNDUP(0.25*AA380,0), IF(AA380&lt;26, ROUNDUP(0.4*AA380,0), IF(AA380&lt;51, ROUNDUP(0.6*AA380,0), ROUNDUP(0.75*AA380,0)))), "N/A"))</f>
        <v>N/A</v>
      </c>
      <c r="AF380" s="16" t="str">
        <f>IF(AD380="N/A","N/A", (AE380*AC380)+Q380)</f>
        <v>N/A</v>
      </c>
      <c r="AG380" s="16" t="str">
        <f>IF($AF380="N/A", "N/A", "TBC")</f>
        <v>N/A</v>
      </c>
      <c r="AH380" s="16" t="str">
        <f>IF($AF380="N/A", "N/A", "TBC")</f>
        <v>N/A</v>
      </c>
      <c r="AI380" s="16" t="str">
        <f>IF($AF380="N/A","N/A",IF(AC380&gt;1,"TBC","N/A"))</f>
        <v>N/A</v>
      </c>
      <c r="AJ380" s="16" t="str">
        <f>IF($AF380="N/A","N/A",IF(AC380&gt;2,"TBC","N/A"))</f>
        <v>N/A</v>
      </c>
      <c r="AK380" s="16" t="str">
        <f>IF($AF380="N/A","N/A",IF(AC380&gt;3,"TBC","N/A"))</f>
        <v>N/A</v>
      </c>
      <c r="AL380" s="16" t="str">
        <f>IF(AC380="N/A","N/A",IF(AC380&gt;0,IF(SUM(AG380:AK380)&lt;&gt;AF380,"CHECK","OK"),"N/A"))</f>
        <v>N/A</v>
      </c>
      <c r="AM380" s="16">
        <f>IF(AD380="N/A", L380+T380, L380+AG380)</f>
        <v>13</v>
      </c>
      <c r="AN380" s="16">
        <f>IF(AD380="N/A", IF(U380="N/A", "N/A", L380+U380), AD380+AH380)</f>
        <v>5</v>
      </c>
      <c r="AO380" s="16">
        <f>IF(AD380="N/A", IF(V380="N/A", "N/A", L380+V380), IF(AI380="N/A", "N/A", AD380+AI380))</f>
        <v>5</v>
      </c>
      <c r="AP380" s="16">
        <f>IF(AD380="N/A", IF(W380="N/A", "N/A", L380+W380), IF(AJ380="N/A", "N/A", AD380+AJ380))</f>
        <v>5</v>
      </c>
      <c r="AQ380" s="16" t="str">
        <f>IF(AD380="N/A", IF(X380="N/A", "N/A", L380+X380), IF(AK380="N/A", "N/A", AD380+AK380))</f>
        <v>N/A</v>
      </c>
      <c r="AR380" s="15" t="s">
        <v>40</v>
      </c>
      <c r="AS380" s="15" t="s">
        <v>40</v>
      </c>
      <c r="AT380" s="15" t="s">
        <v>40</v>
      </c>
      <c r="AU380" s="15" t="s">
        <v>40</v>
      </c>
      <c r="AV380" s="15" t="s">
        <v>40</v>
      </c>
      <c r="AW380" s="15" t="s">
        <v>40</v>
      </c>
      <c r="AX380" s="15" t="s">
        <v>40</v>
      </c>
      <c r="AY380" s="15" t="s">
        <v>40</v>
      </c>
      <c r="AZ380" s="15" t="s">
        <v>48</v>
      </c>
      <c r="BA380" s="15" t="s">
        <v>48</v>
      </c>
      <c r="BB380" s="15" t="s">
        <v>48</v>
      </c>
      <c r="BC380" s="15" t="s">
        <v>48</v>
      </c>
      <c r="BD380" s="15" t="s">
        <v>48</v>
      </c>
      <c r="BE380" s="15" t="s">
        <v>48</v>
      </c>
      <c r="BF380" s="15" t="s">
        <v>48</v>
      </c>
      <c r="BG380" s="15" t="s">
        <v>48</v>
      </c>
      <c r="BH380" s="15" t="s">
        <v>48</v>
      </c>
      <c r="BJ380" s="16">
        <f>IF(AR380="R", $CA380, IF(OR(AR380="P", AR380="T", AR380="N"), 0, IF($C380="DM", $T380, IF(OR(AR380="Y", AR380="IR"),$AM380,IF(AR380="C", IF($BI380="Y", IF($AF380="N/A", $Q380, $AF380), IF($AG380="N/A", $T380,$AG380)))))))</f>
        <v>13</v>
      </c>
      <c r="BK380" s="16">
        <f>IF(AS380="R", $CA380, IF(OR(AS380="P", AS380="T", AS380="N"), 0, IF($C380="DM", $T380, IF(OR(AS380="Y", AS380="IR"),$AM380,IF(AS380="C", IF($BI380="Y", IF($AF380="N/A", $Q380, $AF380), IF($AG380="N/A", $T380,$AG380)))))))</f>
        <v>13</v>
      </c>
      <c r="BL380" s="16">
        <f>IF(AT380="R", $CA380, IF(OR(AT380="P", AT380="T", AT380="N"), 0, IF($C380="DM", $T380, IF(OR(AT380="Y", AT380="IR"),$AM380,IF(AT380="C", IF($BI380="Y", IF($AF380="N/A", $Q380, $AF380), IF($AG380="N/A", $T380,$AG380)))))))</f>
        <v>13</v>
      </c>
      <c r="BM380" s="16">
        <f>IF(AU380="R", $CA380, IF(OR(AU380="P", AU380="T", AU380="N"), 0, IF($C380="DM", $T380, IF(OR(AU380="Y", AU380="IR"),$AM380,IF(AU380="C", IF($BI380="Y", IF($AF380="N/A", $Q380, $AF380), IF($AG380="N/A", $T380,$AG380)))))))</f>
        <v>13</v>
      </c>
      <c r="BN380" s="16">
        <f>IF(AV380="R", $CA380, IF(OR(AV380="P", AV380="T", AV380="N"), 0, IF($C380="DM", $T380, IF(OR(AV380="Y", AV380="IR"),$AM380,IF(AV380="C", IF($BI380="Y", IF($AF380="N/A", $Q380, $AF380), IF($AG380="N/A", $T380,$AG380)))))))</f>
        <v>13</v>
      </c>
      <c r="BO380" s="16">
        <f>IF(AW380="R", $CA380, IF(OR(AW380="P", AW380="T", AW380="N"), 0, IF($C380="DM", $T380, IF(OR(AW380="Y", AW380="IR"),$AM380,IF(AW380="C", IF($BI380="Y", IF($AF380="N/A", $Q380, $AF380), IF($AG380="N/A", $T380,$AG380)))))))</f>
        <v>13</v>
      </c>
      <c r="BP380" s="16">
        <f>IF(AX380="R", $CA380, IF(OR(AX380="P", AX380="T", AX380="N"), 0, IF($C380="DM", $T380, IF(OR(AX380="Y", AX380="IR"),$AM380,IF(AX380="C", IF($BI380="Y", IF($AF380="N/A", $Q380, $AF380), IF($AG380="N/A", $T380,$AG380)))))))</f>
        <v>13</v>
      </c>
      <c r="BQ380" s="16">
        <f>IF(AY380="R", $CA380, IF(OR(AY380="P", AY380="T", AY380="N"), 0, IF($C380="DM", $T380, IF(OR(AY380="Y", AY380="IR"),$AM380,IF(AY380="C", IF($BI380="Y", IF($AF380="N/A", $Q380, $AF380), IF($AG380="N/A", $T380,$AG380)))))))</f>
        <v>13</v>
      </c>
      <c r="BR380" s="16">
        <f>IF(AZ380="R", $CA380, IF(OR(AZ380="P", AZ380="T", AZ380="N"), 0, IF($C380="DM", $T380, IF(OR(AZ380="Y", AZ380="IR"),$AM380,IF(AZ380="C", IF($BI380="Y", IF($AF380="N/A", $Q380, $AF380), IF($AG380="N/A", $T380,$AG380)))))))</f>
        <v>13</v>
      </c>
      <c r="BS380" s="16">
        <f>IF(BA380="R", $CA380, IF(OR(BA380="P", BA380="T", BA380="N"), 0, IF($C380="DM", $T380, IF(OR(BA380="Y", BA380="IR"),$AM380,IF(BA380="C", IF($BI380="Y", IF($AF380="N/A", $Q380, $AF380), IF($AG380="N/A", $T380,$AG380)))))))</f>
        <v>13</v>
      </c>
      <c r="BT380" s="16">
        <f>IF(BB380="R", $CA380, IF(OR(BB380="P", BB380="T", BB380="N"), 0, IF($C380="DM", $T380, IF(OR(BB380="Y", BB380="IR"),$AM380,IF(BB380="C", IF($BI380="Y", IF($BA380="C", IF($AF380="N/A", $Q380, $AF380), IF($AF380="N/A", $T380, $AM380)), IF($AG380="N/A", $T380,$AG380)))))))</f>
        <v>13</v>
      </c>
      <c r="BU380" s="16">
        <f>IF(BC380="R", $CA380, IF(OR(BC380="P", BC380="T", BC380="N"), 0, IF($C380="DM", $T380, IF(OR(BC380="Y", BC380="IR"),$AM380,IF(BC380="C", IF($BI380="Y", IF($BA380="C", IF($AF380="N/A", $Q380, $AF380), IF($AF380="N/A", $T380, $AM380)), IF($AG380="N/A", $T380,$AG380)))))))</f>
        <v>13</v>
      </c>
      <c r="BV380" s="16">
        <f>IF(BD380="R", $CA380, IF(OR(BD380="P", BD380="T", BD380="N"), 0, IF($C380="DM", $T380, IF(OR(BD380="Y", BD380="IR"),$AM380,IF(BD380="C", IF($BI380="Y", IF($BA380="C", IF($AF380="N/A", $Q380, $AF380), IF($AF380="N/A", $T380, $AM380)), IF($AG380="N/A", $T380,$AG380)))))))</f>
        <v>13</v>
      </c>
      <c r="BW380" s="16">
        <f>IF(BE380="R", $CA380, IF(OR(BE380="P", BE380="T", BE380="N"), 0, IF($C380="DM", $T380, IF(OR(BE380="Y", BE380="IR"),$AM380,IF(BE380="C", IF($BI380="Y", IF($BA380="C", IF($AF380="N/A", $Q380, $AF380), IF($AF380="N/A", $T380, $AM380)), IF($AG380="N/A", $T380,$AG380)))))))</f>
        <v>13</v>
      </c>
      <c r="BX380" s="16">
        <f>IF(BF380="R", $CA380, IF(OR(BF380="P", BF380="T", BF380="N"), 0, IF($C380="DM", $T380, IF(OR(BF380="Y", BF380="IR"),$AM380,IF(BF380="C", IF($BI380="Y", IF($BA380="C", IF($AF380="N/A", $Q380, $AF380), IF($AF380="N/A", $T380, $AM380)), IF($AG380="N/A", $T380,$AG380)))))))</f>
        <v>13</v>
      </c>
      <c r="BY380" s="16">
        <f>IF(BG380="R", $CA380, IF(OR(BG380="P", BG380="T", BG380="N"), 0, IF($C380="DM", $T380, IF(OR(BG380="Y", BG380="IR"),$AM380,IF(BG380="C", IF($BI380="Y", IF($BA380="C", IF($AF380="N/A", $Q380, $AF380), IF($AF380="N/A", $T380, $AM380)), IF($AG380="N/A", $T380,$AG380)))))))</f>
        <v>13</v>
      </c>
      <c r="BZ380" s="16">
        <f>IF(BH380="R", $CA380, IF(OR(BH380="P", BH380="T", BH380="N"), 0, IF($C380="DM", $T380, IF(OR(BH380="Y", BH380="IR"),$AM380,IF(BH380="C", IF($BI380="Y", IF($BA380="C", IF($AF380="N/A", $Q380, $AF380), IF($AF380="N/A", $T380, $AM380)), IF($AG380="N/A", $T380,$AG380)))))))</f>
        <v>13</v>
      </c>
      <c r="CA380" s="15" t="s">
        <v>75</v>
      </c>
      <c r="CB380" s="16">
        <f>BZ380</f>
        <v>13</v>
      </c>
      <c r="CC380" s="15">
        <f>IF(OR($BH380="T", $BH380="R"), 0, IF($BH380="C", IF($BI380="Y", IF($BA380="C", 0, IF(AF380="N/A", Q380-T380, AF380-AG380)), IF($AF380="N/A", U380, AH380)), AN380))</f>
        <v>5</v>
      </c>
      <c r="CD380" s="15">
        <f>IF(OR($BH380="T", $BH380="R"), 0, IF($BH380="C", IF($BI380="Y", 0, IF($AF380="N/A", V380, AI380)), AO380))</f>
        <v>5</v>
      </c>
      <c r="CE380" s="15">
        <f>IF(OR($BH380="T", $BH380="R"), 0, IF($BH380="C", IF($BI380="Y", 0, IF($AF380="N/A", W380, AJ380)), AP380))</f>
        <v>5</v>
      </c>
      <c r="CF380" s="15" t="str">
        <f>IF(OR($BH380="T", $BH380="R"), 0, IF($BH380="C", IF($BI380="Y", 0, IF($AF380="N/A", X380, AK380)), AQ380))</f>
        <v>N/A</v>
      </c>
      <c r="CG380" t="str">
        <f>IF(AC380="N/A", "S:"&amp;L380&amp;" G:"&amp;M380&amp;" GR:"&amp;Q380, IF(AC380=0, "S:"&amp;L380&amp;" G:"&amp;M380&amp;" GR:"&amp;Q380, "S:"&amp;L380&amp;"/"&amp;AD380&amp;" G:"&amp;AE380&amp;" GR:"&amp;AF380))</f>
        <v>S:5 G:2 GR:8</v>
      </c>
    </row>
    <row r="381" spans="1:85" x14ac:dyDescent="0.25">
      <c r="A381" s="14">
        <v>3108</v>
      </c>
      <c r="B381" s="15" t="s">
        <v>581</v>
      </c>
      <c r="C381" s="15" t="s">
        <v>64</v>
      </c>
      <c r="D381" s="15" t="s">
        <v>58</v>
      </c>
      <c r="E381" s="15">
        <f>VLOOKUP(B381, 'Rookie Year'!$A$2:$B$55679,2,FALSE)</f>
        <v>2019</v>
      </c>
      <c r="F381" s="15">
        <v>2019</v>
      </c>
      <c r="G381" s="15" t="s">
        <v>40</v>
      </c>
      <c r="H381" s="15" t="s">
        <v>1927</v>
      </c>
      <c r="I381" s="16">
        <v>11</v>
      </c>
      <c r="J381" s="15">
        <v>3</v>
      </c>
      <c r="K381" s="17">
        <f>IF(AND(G381&lt;&gt;"N",R381="N/A"), IF(I381&lt;4, 0, 0.25),IF(I381=1, IF(J381=1,0.25, 0.25), IF(I381&lt;13, 0.25, IF(I381&lt;26, 0.4, IF(I381&lt;51, 0.6, 0.75)))))</f>
        <v>0.25</v>
      </c>
      <c r="L381" s="16">
        <f>I381-M381</f>
        <v>8</v>
      </c>
      <c r="M381" s="16">
        <f>ROUNDUP(I381*K381,0)</f>
        <v>3</v>
      </c>
      <c r="N381" s="16">
        <f>M381*J381</f>
        <v>9</v>
      </c>
      <c r="O381" s="16">
        <v>9</v>
      </c>
      <c r="P381" s="16">
        <v>0</v>
      </c>
      <c r="Q381" s="16">
        <f>N381-O381-P381</f>
        <v>0</v>
      </c>
      <c r="R381" s="15">
        <v>2022</v>
      </c>
      <c r="S381" s="15">
        <f>IF(R381="N/A", J381-($B$1-F381), J381-($B$1-R381))</f>
        <v>1</v>
      </c>
      <c r="T381" s="16">
        <v>0</v>
      </c>
      <c r="U381" s="16" t="str">
        <f>IF($S381&lt;2, "N/A", $M381)</f>
        <v>N/A</v>
      </c>
      <c r="V381" s="16" t="str">
        <f>IF($S381&lt;3, "N/A", $M381)</f>
        <v>N/A</v>
      </c>
      <c r="W381" s="16" t="str">
        <f>IF($S381&lt;4, "N/A", $M381)</f>
        <v>N/A</v>
      </c>
      <c r="X381" s="16" t="str">
        <f>IF($S381&lt;5, "N/A", $M381)</f>
        <v>N/A</v>
      </c>
      <c r="Y381" s="15" t="str">
        <f>IF(SUM(T381:X381)&lt;&gt;Q381, "CHECK", "OK")</f>
        <v>OK</v>
      </c>
      <c r="Z381" s="15" t="str">
        <f>IF(F381=$B$1, "No", IF(S381=1, "Yes", "No"))</f>
        <v>Yes</v>
      </c>
      <c r="AA381" s="18">
        <f>IF(C381="DM", "N/A", IF(Z381="No","N/A",VLOOKUP(B381,'Extension List'!$A$3:$R$1972,18,FALSE)))</f>
        <v>14</v>
      </c>
      <c r="AB381" s="15">
        <f>IF(C381="DM", "N/A", IF(Z381="No","N/A",VLOOKUP(B381,'Extension List'!$A$3:$T$1972,20,FALSE)))</f>
        <v>4</v>
      </c>
      <c r="AC381" s="15">
        <f>IF(AA381="N/A", "N/A", 0)</f>
        <v>0</v>
      </c>
      <c r="AD381" s="16" t="str">
        <f>IF(AE381="N/A", "N/A", AA381-AE381)</f>
        <v>N/A</v>
      </c>
      <c r="AE381" s="16" t="str">
        <f>IF(AA381="N/A", "N/A", IF(AC381&gt;0, IF(AA381&lt;13, ROUNDUP(0.25*AA381,0), IF(AA381&lt;26, ROUNDUP(0.4*AA381,0), IF(AA381&lt;51, ROUNDUP(0.6*AA381,0), ROUNDUP(0.75*AA381,0)))), "N/A"))</f>
        <v>N/A</v>
      </c>
      <c r="AF381" s="16" t="str">
        <f>IF(AD381="N/A","N/A", (AE381*AC381)+Q381)</f>
        <v>N/A</v>
      </c>
      <c r="AG381" s="16" t="str">
        <f>IF($AF381="N/A", "N/A", "TBC")</f>
        <v>N/A</v>
      </c>
      <c r="AH381" s="16" t="str">
        <f>IF($AF381="N/A", "N/A", "TBC")</f>
        <v>N/A</v>
      </c>
      <c r="AI381" s="16" t="str">
        <f>IF($AF381="N/A","N/A",IF(AC381&gt;1,"TBC","N/A"))</f>
        <v>N/A</v>
      </c>
      <c r="AJ381" s="16" t="str">
        <f>IF($AF381="N/A","N/A",IF(AC381&gt;2,"TBC","N/A"))</f>
        <v>N/A</v>
      </c>
      <c r="AK381" s="16" t="str">
        <f>IF($AF381="N/A","N/A",IF(AC381&gt;3,"TBC","N/A"))</f>
        <v>N/A</v>
      </c>
      <c r="AL381" s="16" t="str">
        <f>IF(AC381="N/A","N/A",IF(AC381&gt;0,IF(SUM(AG381:AK381)&lt;&gt;AF381,"CHECK","OK"),"N/A"))</f>
        <v>N/A</v>
      </c>
      <c r="AM381" s="16">
        <f>IF(AD381="N/A", L381+T381, L381+AG381)</f>
        <v>8</v>
      </c>
      <c r="AN381" s="16" t="str">
        <f>IF(AD381="N/A", IF(U381="N/A", "N/A", L381+U381), AD381+AH381)</f>
        <v>N/A</v>
      </c>
      <c r="AO381" s="16" t="str">
        <f>IF(AD381="N/A", IF(V381="N/A", "N/A", L381+V381), IF(AI381="N/A", "N/A", AD381+AI381))</f>
        <v>N/A</v>
      </c>
      <c r="AP381" s="16" t="str">
        <f>IF(AD381="N/A", IF(W381="N/A", "N/A", L381+W381), IF(AJ381="N/A", "N/A", AD381+AJ381))</f>
        <v>N/A</v>
      </c>
      <c r="AQ381" s="16" t="str">
        <f>IF(AD381="N/A", IF(X381="N/A", "N/A", L381+X381), IF(AK381="N/A", "N/A", AD381+AK381))</f>
        <v>N/A</v>
      </c>
      <c r="AR381" s="15" t="s">
        <v>44</v>
      </c>
      <c r="AS381" s="15" t="s">
        <v>44</v>
      </c>
      <c r="AT381" s="15" t="s">
        <v>44</v>
      </c>
      <c r="AU381" s="15" t="s">
        <v>44</v>
      </c>
      <c r="AV381" s="15" t="s">
        <v>44</v>
      </c>
      <c r="AW381" s="15" t="s">
        <v>44</v>
      </c>
      <c r="AX381" s="15" t="s">
        <v>44</v>
      </c>
      <c r="AY381" s="15" t="s">
        <v>44</v>
      </c>
      <c r="AZ381" s="15" t="s">
        <v>44</v>
      </c>
      <c r="BA381" s="15" t="s">
        <v>44</v>
      </c>
      <c r="BB381" s="15" t="s">
        <v>44</v>
      </c>
      <c r="BC381" s="15" t="s">
        <v>44</v>
      </c>
      <c r="BD381" s="15" t="s">
        <v>44</v>
      </c>
      <c r="BE381" s="15" t="s">
        <v>44</v>
      </c>
      <c r="BF381" s="15" t="s">
        <v>44</v>
      </c>
      <c r="BG381" s="15" t="s">
        <v>44</v>
      </c>
      <c r="BH381" s="15" t="s">
        <v>44</v>
      </c>
      <c r="BI381" s="15"/>
      <c r="BJ381" s="16">
        <f>IF(AR381="R", $CA381, IF(OR(AR381="P", AR381="T", AR381="N"), 0, IF($C381="DM", $T381, IF(OR(AR381="Y", AR381="IR"),$AM381,IF(AR381="C", IF($BI381="Y", IF($AF381="N/A", $Q381, $AF381), IF($AG381="N/A", $T381,$AG381)))))))</f>
        <v>0</v>
      </c>
      <c r="BK381" s="16">
        <f>IF(AS381="R", $CA381, IF(OR(AS381="P", AS381="T", AS381="N"), 0, IF($C381="DM", $T381, IF(OR(AS381="Y", AS381="IR"),$AM381,IF(AS381="C", IF($BI381="Y", IF($AF381="N/A", $Q381, $AF381), IF($AG381="N/A", $T381,$AG381)))))))</f>
        <v>0</v>
      </c>
      <c r="BL381" s="16">
        <f>IF(AT381="R", $CA381, IF(OR(AT381="P", AT381="T", AT381="N"), 0, IF($C381="DM", $T381, IF(OR(AT381="Y", AT381="IR"),$AM381,IF(AT381="C", IF($BI381="Y", IF($AF381="N/A", $Q381, $AF381), IF($AG381="N/A", $T381,$AG381)))))))</f>
        <v>0</v>
      </c>
      <c r="BM381" s="16">
        <f>IF(AU381="R", $CA381, IF(OR(AU381="P", AU381="T", AU381="N"), 0, IF($C381="DM", $T381, IF(OR(AU381="Y", AU381="IR"),$AM381,IF(AU381="C", IF($BI381="Y", IF($AF381="N/A", $Q381, $AF381), IF($AG381="N/A", $T381,$AG381)))))))</f>
        <v>0</v>
      </c>
      <c r="BN381" s="16">
        <f>IF(AV381="R", $CA381, IF(OR(AV381="P", AV381="T", AV381="N"), 0, IF($C381="DM", $T381, IF(OR(AV381="Y", AV381="IR"),$AM381,IF(AV381="C", IF($BI381="Y", IF($AF381="N/A", $Q381, $AF381), IF($AG381="N/A", $T381,$AG381)))))))</f>
        <v>0</v>
      </c>
      <c r="BO381" s="16">
        <f>IF(AW381="R", $CA381, IF(OR(AW381="P", AW381="T", AW381="N"), 0, IF($C381="DM", $T381, IF(OR(AW381="Y", AW381="IR"),$AM381,IF(AW381="C", IF($BI381="Y", IF($AF381="N/A", $Q381, $AF381), IF($AG381="N/A", $T381,$AG381)))))))</f>
        <v>0</v>
      </c>
      <c r="BP381" s="16">
        <f>IF(AX381="R", $CA381, IF(OR(AX381="P", AX381="T", AX381="N"), 0, IF($C381="DM", $T381, IF(OR(AX381="Y", AX381="IR"),$AM381,IF(AX381="C", IF($BI381="Y", IF($AF381="N/A", $Q381, $AF381), IF($AG381="N/A", $T381,$AG381)))))))</f>
        <v>0</v>
      </c>
      <c r="BQ381" s="16">
        <f>IF(AY381="R", $CA381, IF(OR(AY381="P", AY381="T", AY381="N"), 0, IF($C381="DM", $T381, IF(OR(AY381="Y", AY381="IR"),$AM381,IF(AY381="C", IF($BI381="Y", IF($AF381="N/A", $Q381, $AF381), IF($AG381="N/A", $T381,$AG381)))))))</f>
        <v>0</v>
      </c>
      <c r="BR381" s="16">
        <f>IF(AZ381="R", $CA381, IF(OR(AZ381="P", AZ381="T", AZ381="N"), 0, IF($C381="DM", $T381, IF(OR(AZ381="Y", AZ381="IR"),$AM381,IF(AZ381="C", IF($BI381="Y", IF($AF381="N/A", $Q381, $AF381), IF($AG381="N/A", $T381,$AG381)))))))</f>
        <v>0</v>
      </c>
      <c r="BS381" s="16">
        <f>IF(BA381="R", $CA381, IF(OR(BA381="P", BA381="T", BA381="N"), 0, IF($C381="DM", $T381, IF(OR(BA381="Y", BA381="IR"),$AM381,IF(BA381="C", IF($BI381="Y", IF($AF381="N/A", $Q381, $AF381), IF($AG381="N/A", $T381,$AG381)))))))</f>
        <v>0</v>
      </c>
      <c r="BT381" s="16">
        <f>IF(BB381="R", $CA381, IF(OR(BB381="P", BB381="T", BB381="N"), 0, IF($C381="DM", $T381, IF(OR(BB381="Y", BB381="IR"),$AM381,IF(BB381="C", IF($BI381="Y", IF($BA381="C", IF($AF381="N/A", $Q381, $AF381), IF($AF381="N/A", $T381, $AM381)), IF($AG381="N/A", $T381,$AG381)))))))</f>
        <v>0</v>
      </c>
      <c r="BU381" s="16">
        <f>IF(BC381="R", $CA381, IF(OR(BC381="P", BC381="T", BC381="N"), 0, IF($C381="DM", $T381, IF(OR(BC381="Y", BC381="IR"),$AM381,IF(BC381="C", IF($BI381="Y", IF($BA381="C", IF($AF381="N/A", $Q381, $AF381), IF($AF381="N/A", $T381, $AM381)), IF($AG381="N/A", $T381,$AG381)))))))</f>
        <v>0</v>
      </c>
      <c r="BV381" s="16">
        <f>IF(BD381="R", $CA381, IF(OR(BD381="P", BD381="T", BD381="N"), 0, IF($C381="DM", $T381, IF(OR(BD381="Y", BD381="IR"),$AM381,IF(BD381="C", IF($BI381="Y", IF($BA381="C", IF($AF381="N/A", $Q381, $AF381), IF($AF381="N/A", $T381, $AM381)), IF($AG381="N/A", $T381,$AG381)))))))</f>
        <v>0</v>
      </c>
      <c r="BW381" s="16">
        <f>IF(BE381="R", $CA381, IF(OR(BE381="P", BE381="T", BE381="N"), 0, IF($C381="DM", $T381, IF(OR(BE381="Y", BE381="IR"),$AM381,IF(BE381="C", IF($BI381="Y", IF($BA381="C", IF($AF381="N/A", $Q381, $AF381), IF($AF381="N/A", $T381, $AM381)), IF($AG381="N/A", $T381,$AG381)))))))</f>
        <v>0</v>
      </c>
      <c r="BX381" s="16">
        <f>IF(BF381="R", $CA381, IF(OR(BF381="P", BF381="T", BF381="N"), 0, IF($C381="DM", $T381, IF(OR(BF381="Y", BF381="IR"),$AM381,IF(BF381="C", IF($BI381="Y", IF($BA381="C", IF($AF381="N/A", $Q381, $AF381), IF($AF381="N/A", $T381, $AM381)), IF($AG381="N/A", $T381,$AG381)))))))</f>
        <v>0</v>
      </c>
      <c r="BY381" s="16">
        <f>IF(BG381="R", $CA381, IF(OR(BG381="P", BG381="T", BG381="N"), 0, IF($C381="DM", $T381, IF(OR(BG381="Y", BG381="IR"),$AM381,IF(BG381="C", IF($BI381="Y", IF($BA381="C", IF($AF381="N/A", $Q381, $AF381), IF($AF381="N/A", $T381, $AM381)), IF($AG381="N/A", $T381,$AG381)))))))</f>
        <v>0</v>
      </c>
      <c r="BZ381" s="16">
        <f>IF(BH381="R", $CA381, IF(OR(BH381="P", BH381="T", BH381="N"), 0, IF($C381="DM", $T381, IF(OR(BH381="Y", BH381="IR"),$AM381,IF(BH381="C", IF($BI381="Y", IF($BA381="C", IF($AF381="N/A", $Q381, $AF381), IF($AF381="N/A", $T381, $AM381)), IF($AG381="N/A", $T381,$AG381)))))))</f>
        <v>0</v>
      </c>
      <c r="CA381" s="15" t="s">
        <v>75</v>
      </c>
      <c r="CB381" s="16">
        <f>BZ381</f>
        <v>0</v>
      </c>
      <c r="CC381" s="15" t="str">
        <f>IF(OR($BH381="T", $BH381="R"), 0, IF($BH381="C", IF($BI381="Y", IF($BA381="C", 0, IF(AF381="N/A", Q381-T381, AF381-AG381)), IF($AF381="N/A", U381, AH381)), AN381))</f>
        <v>N/A</v>
      </c>
      <c r="CD381" s="15" t="str">
        <f>IF(OR($BH381="T", $BH381="R"), 0, IF($BH381="C", IF($BI381="Y", 0, IF($AF381="N/A", V381, AI381)), AO381))</f>
        <v>N/A</v>
      </c>
      <c r="CE381" s="15" t="str">
        <f>IF(OR($BH381="T", $BH381="R"), 0, IF($BH381="C", IF($BI381="Y", 0, IF($AF381="N/A", W381, AJ381)), AP381))</f>
        <v>N/A</v>
      </c>
      <c r="CF381" s="15" t="str">
        <f>IF(OR($BH381="T", $BH381="R"), 0, IF($BH381="C", IF($BI381="Y", 0, IF($AF381="N/A", X381, AK381)), AQ381))</f>
        <v>N/A</v>
      </c>
      <c r="CG381" t="str">
        <f>IF(AC381="N/A", "S:"&amp;L381&amp;" G:"&amp;M381&amp;" GR:"&amp;Q381, IF(AC381=0, "S:"&amp;L381&amp;" G:"&amp;M381&amp;" GR:"&amp;Q381, "S:"&amp;L381&amp;"/"&amp;AD381&amp;" G:"&amp;AE381&amp;" GR:"&amp;AF381))</f>
        <v>S:8 G:3 GR:0</v>
      </c>
    </row>
    <row r="382" spans="1:85" x14ac:dyDescent="0.25">
      <c r="A382" s="14">
        <v>2552</v>
      </c>
      <c r="B382" s="15" t="s">
        <v>677</v>
      </c>
      <c r="C382" s="15" t="s">
        <v>64</v>
      </c>
      <c r="D382" s="15" t="s">
        <v>58</v>
      </c>
      <c r="E382" s="15">
        <f>VLOOKUP(B382, 'Rookie Year'!$A$2:$B$55679,2,FALSE)</f>
        <v>2018</v>
      </c>
      <c r="F382" s="15">
        <v>2018</v>
      </c>
      <c r="G382" s="15" t="s">
        <v>40</v>
      </c>
      <c r="H382" s="15" t="s">
        <v>1927</v>
      </c>
      <c r="I382" s="16">
        <v>28</v>
      </c>
      <c r="J382" s="15">
        <v>3</v>
      </c>
      <c r="K382" s="17">
        <f>IF(AND(G382&lt;&gt;"N",R382="N/A"), IF(I382&lt;4, 0, 0.25),IF(I382=1, IF(J382=1,0.25, 0.25), IF(I382&lt;13, 0.25, IF(I382&lt;26, 0.4, IF(I382&lt;51, 0.6, 0.75)))))</f>
        <v>0.6</v>
      </c>
      <c r="L382" s="16">
        <f>I382-M382</f>
        <v>11</v>
      </c>
      <c r="M382" s="16">
        <f>ROUNDUP(I382*K382,0)</f>
        <v>17</v>
      </c>
      <c r="N382" s="16">
        <f>M382*J382</f>
        <v>51</v>
      </c>
      <c r="O382" s="16">
        <v>16</v>
      </c>
      <c r="P382" s="16">
        <v>17</v>
      </c>
      <c r="Q382" s="16">
        <f>N382-O382-P382</f>
        <v>18</v>
      </c>
      <c r="R382" s="15">
        <v>2023</v>
      </c>
      <c r="S382" s="15">
        <f>IF(R382="N/A", J382-($B$1-F382), J382-($B$1-R382))</f>
        <v>2</v>
      </c>
      <c r="T382" s="16">
        <v>17</v>
      </c>
      <c r="U382" s="16">
        <v>1</v>
      </c>
      <c r="V382" s="16" t="str">
        <f>IF($S382&lt;3, "N/A", $M382)</f>
        <v>N/A</v>
      </c>
      <c r="W382" s="16" t="str">
        <f>IF($S382&lt;4, "N/A", $M382)</f>
        <v>N/A</v>
      </c>
      <c r="X382" s="16" t="str">
        <f>IF($S382&lt;5, "N/A", $M382)</f>
        <v>N/A</v>
      </c>
      <c r="Y382" s="15" t="str">
        <f>IF(SUM(T382:X382)&lt;&gt;Q382, "CHECK", "OK")</f>
        <v>OK</v>
      </c>
      <c r="Z382" s="15" t="str">
        <f>IF(F382=$B$1, "No", IF(S382=1, "Yes", "No"))</f>
        <v>No</v>
      </c>
      <c r="AA382" s="18" t="str">
        <f>IF(C382="DM", "N/A", IF(Z382="No","N/A",VLOOKUP(B382,'Extension List'!$A$3:$R$1972,18,FALSE)))</f>
        <v>N/A</v>
      </c>
      <c r="AB382" s="15" t="str">
        <f>IF(C382="DM", "N/A", IF(Z382="No","N/A",VLOOKUP(B382,'Extension List'!$A$3:$T$1972,20,FALSE)))</f>
        <v>N/A</v>
      </c>
      <c r="AC382" s="15" t="str">
        <f>IF(AA382="N/A", "N/A", 0)</f>
        <v>N/A</v>
      </c>
      <c r="AD382" s="16" t="str">
        <f>IF(AE382="N/A", "N/A", AA382-AE382)</f>
        <v>N/A</v>
      </c>
      <c r="AE382" s="16" t="str">
        <f>IF(AA382="N/A", "N/A", IF(AC382&gt;0, IF(AA382&lt;13, ROUNDUP(0.25*AA382,0), IF(AA382&lt;26, ROUNDUP(0.4*AA382,0), IF(AA382&lt;51, ROUNDUP(0.6*AA382,0), ROUNDUP(0.75*AA382,0)))), "N/A"))</f>
        <v>N/A</v>
      </c>
      <c r="AF382" s="16" t="str">
        <f>IF(AD382="N/A","N/A", (AE382*AC382)+Q382)</f>
        <v>N/A</v>
      </c>
      <c r="AG382" s="16" t="str">
        <f>IF($AF382="N/A", "N/A", "TBC")</f>
        <v>N/A</v>
      </c>
      <c r="AH382" s="16" t="str">
        <f>IF($AF382="N/A", "N/A", "TBC")</f>
        <v>N/A</v>
      </c>
      <c r="AI382" s="16" t="str">
        <f>IF($AF382="N/A","N/A",IF(AC382&gt;1,"TBC","N/A"))</f>
        <v>N/A</v>
      </c>
      <c r="AJ382" s="16" t="str">
        <f>IF($AF382="N/A","N/A",IF(AC382&gt;2,"TBC","N/A"))</f>
        <v>N/A</v>
      </c>
      <c r="AK382" s="16" t="str">
        <f>IF($AF382="N/A","N/A",IF(AC382&gt;3,"TBC","N/A"))</f>
        <v>N/A</v>
      </c>
      <c r="AL382" s="16" t="str">
        <f>IF(AC382="N/A","N/A",IF(AC382&gt;0,IF(SUM(AG382:AK382)&lt;&gt;AF382,"CHECK","OK"),"N/A"))</f>
        <v>N/A</v>
      </c>
      <c r="AM382" s="16">
        <f>IF(AD382="N/A", L382+T382, L382+AG382)</f>
        <v>28</v>
      </c>
      <c r="AN382" s="16">
        <f>IF(AD382="N/A", IF(U382="N/A", "N/A", L382+U382), AD382+AH382)</f>
        <v>12</v>
      </c>
      <c r="AO382" s="16" t="str">
        <f>IF(AD382="N/A", IF(V382="N/A", "N/A", L382+V382), IF(AI382="N/A", "N/A", AD382+AI382))</f>
        <v>N/A</v>
      </c>
      <c r="AP382" s="16" t="str">
        <f>IF(AD382="N/A", IF(W382="N/A", "N/A", L382+W382), IF(AJ382="N/A", "N/A", AD382+AJ382))</f>
        <v>N/A</v>
      </c>
      <c r="AQ382" s="16" t="str">
        <f>IF(AD382="N/A", IF(X382="N/A", "N/A", L382+X382), IF(AK382="N/A", "N/A", AD382+AK382))</f>
        <v>N/A</v>
      </c>
      <c r="AR382" s="15" t="s">
        <v>40</v>
      </c>
      <c r="AS382" s="15" t="s">
        <v>40</v>
      </c>
      <c r="AT382" s="15" t="s">
        <v>40</v>
      </c>
      <c r="AU382" s="15" t="s">
        <v>40</v>
      </c>
      <c r="AV382" s="15" t="s">
        <v>40</v>
      </c>
      <c r="AW382" s="15" t="s">
        <v>40</v>
      </c>
      <c r="AX382" s="15" t="s">
        <v>40</v>
      </c>
      <c r="AY382" s="15" t="s">
        <v>40</v>
      </c>
      <c r="AZ382" s="15" t="s">
        <v>40</v>
      </c>
      <c r="BA382" s="15" t="s">
        <v>40</v>
      </c>
      <c r="BB382" s="15" t="s">
        <v>40</v>
      </c>
      <c r="BC382" s="15" t="s">
        <v>40</v>
      </c>
      <c r="BD382" s="15" t="s">
        <v>40</v>
      </c>
      <c r="BE382" s="15" t="s">
        <v>40</v>
      </c>
      <c r="BF382" s="15" t="s">
        <v>40</v>
      </c>
      <c r="BG382" s="15" t="s">
        <v>40</v>
      </c>
      <c r="BH382" s="15" t="s">
        <v>40</v>
      </c>
      <c r="BI382" s="15"/>
      <c r="BJ382" s="16">
        <f>IF(AR382="R", $CA382, IF(OR(AR382="P", AR382="T", AR382="N"), 0, IF($C382="DM", $T382, IF(OR(AR382="Y", AR382="IR"),$AM382,IF(AR382="C", IF($BI382="Y", IF($AF382="N/A", $Q382, $AF382), IF($AG382="N/A", $T382,$AG382)))))))</f>
        <v>28</v>
      </c>
      <c r="BK382" s="16">
        <f>IF(AS382="R", $CA382, IF(OR(AS382="P", AS382="T", AS382="N"), 0, IF($C382="DM", $T382, IF(OR(AS382="Y", AS382="IR"),$AM382,IF(AS382="C", IF($BI382="Y", IF($AF382="N/A", $Q382, $AF382), IF($AG382="N/A", $T382,$AG382)))))))</f>
        <v>28</v>
      </c>
      <c r="BL382" s="16">
        <f>IF(AT382="R", $CA382, IF(OR(AT382="P", AT382="T", AT382="N"), 0, IF($C382="DM", $T382, IF(OR(AT382="Y", AT382="IR"),$AM382,IF(AT382="C", IF($BI382="Y", IF($AF382="N/A", $Q382, $AF382), IF($AG382="N/A", $T382,$AG382)))))))</f>
        <v>28</v>
      </c>
      <c r="BM382" s="16">
        <f>IF(AU382="R", $CA382, IF(OR(AU382="P", AU382="T", AU382="N"), 0, IF($C382="DM", $T382, IF(OR(AU382="Y", AU382="IR"),$AM382,IF(AU382="C", IF($BI382="Y", IF($AF382="N/A", $Q382, $AF382), IF($AG382="N/A", $T382,$AG382)))))))</f>
        <v>28</v>
      </c>
      <c r="BN382" s="16">
        <f>IF(AV382="R", $CA382, IF(OR(AV382="P", AV382="T", AV382="N"), 0, IF($C382="DM", $T382, IF(OR(AV382="Y", AV382="IR"),$AM382,IF(AV382="C", IF($BI382="Y", IF($AF382="N/A", $Q382, $AF382), IF($AG382="N/A", $T382,$AG382)))))))</f>
        <v>28</v>
      </c>
      <c r="BO382" s="16">
        <f>IF(AW382="R", $CA382, IF(OR(AW382="P", AW382="T", AW382="N"), 0, IF($C382="DM", $T382, IF(OR(AW382="Y", AW382="IR"),$AM382,IF(AW382="C", IF($BI382="Y", IF($AF382="N/A", $Q382, $AF382), IF($AG382="N/A", $T382,$AG382)))))))</f>
        <v>28</v>
      </c>
      <c r="BP382" s="16">
        <f>IF(AX382="R", $CA382, IF(OR(AX382="P", AX382="T", AX382="N"), 0, IF($C382="DM", $T382, IF(OR(AX382="Y", AX382="IR"),$AM382,IF(AX382="C", IF($BI382="Y", IF($AF382="N/A", $Q382, $AF382), IF($AG382="N/A", $T382,$AG382)))))))</f>
        <v>28</v>
      </c>
      <c r="BQ382" s="16">
        <f>IF(AY382="R", $CA382, IF(OR(AY382="P", AY382="T", AY382="N"), 0, IF($C382="DM", $T382, IF(OR(AY382="Y", AY382="IR"),$AM382,IF(AY382="C", IF($BI382="Y", IF($AF382="N/A", $Q382, $AF382), IF($AG382="N/A", $T382,$AG382)))))))</f>
        <v>28</v>
      </c>
      <c r="BR382" s="16">
        <f>IF(AZ382="R", $CA382, IF(OR(AZ382="P", AZ382="T", AZ382="N"), 0, IF($C382="DM", $T382, IF(OR(AZ382="Y", AZ382="IR"),$AM382,IF(AZ382="C", IF($BI382="Y", IF($AF382="N/A", $Q382, $AF382), IF($AG382="N/A", $T382,$AG382)))))))</f>
        <v>28</v>
      </c>
      <c r="BS382" s="16">
        <f>IF(BA382="R", $CA382, IF(OR(BA382="P", BA382="T", BA382="N"), 0, IF($C382="DM", $T382, IF(OR(BA382="Y", BA382="IR"),$AM382,IF(BA382="C", IF($BI382="Y", IF($AF382="N/A", $Q382, $AF382), IF($AG382="N/A", $T382,$AG382)))))))</f>
        <v>28</v>
      </c>
      <c r="BT382" s="16">
        <f>IF(BB382="R", $CA382, IF(OR(BB382="P", BB382="T", BB382="N"), 0, IF($C382="DM", $T382, IF(OR(BB382="Y", BB382="IR"),$AM382,IF(BB382="C", IF($BI382="Y", IF($BA382="C", IF($AF382="N/A", $Q382, $AF382), IF($AF382="N/A", $T382, $AM382)), IF($AG382="N/A", $T382,$AG382)))))))</f>
        <v>28</v>
      </c>
      <c r="BU382" s="16">
        <f>IF(BC382="R", $CA382, IF(OR(BC382="P", BC382="T", BC382="N"), 0, IF($C382="DM", $T382, IF(OR(BC382="Y", BC382="IR"),$AM382,IF(BC382="C", IF($BI382="Y", IF($BA382="C", IF($AF382="N/A", $Q382, $AF382), IF($AF382="N/A", $T382, $AM382)), IF($AG382="N/A", $T382,$AG382)))))))</f>
        <v>28</v>
      </c>
      <c r="BV382" s="16">
        <f>IF(BD382="R", $CA382, IF(OR(BD382="P", BD382="T", BD382="N"), 0, IF($C382="DM", $T382, IF(OR(BD382="Y", BD382="IR"),$AM382,IF(BD382="C", IF($BI382="Y", IF($BA382="C", IF($AF382="N/A", $Q382, $AF382), IF($AF382="N/A", $T382, $AM382)), IF($AG382="N/A", $T382,$AG382)))))))</f>
        <v>28</v>
      </c>
      <c r="BW382" s="16">
        <f>IF(BE382="R", $CA382, IF(OR(BE382="P", BE382="T", BE382="N"), 0, IF($C382="DM", $T382, IF(OR(BE382="Y", BE382="IR"),$AM382,IF(BE382="C", IF($BI382="Y", IF($BA382="C", IF($AF382="N/A", $Q382, $AF382), IF($AF382="N/A", $T382, $AM382)), IF($AG382="N/A", $T382,$AG382)))))))</f>
        <v>28</v>
      </c>
      <c r="BX382" s="16">
        <f>IF(BF382="R", $CA382, IF(OR(BF382="P", BF382="T", BF382="N"), 0, IF($C382="DM", $T382, IF(OR(BF382="Y", BF382="IR"),$AM382,IF(BF382="C", IF($BI382="Y", IF($BA382="C", IF($AF382="N/A", $Q382, $AF382), IF($AF382="N/A", $T382, $AM382)), IF($AG382="N/A", $T382,$AG382)))))))</f>
        <v>28</v>
      </c>
      <c r="BY382" s="16">
        <f>IF(BG382="R", $CA382, IF(OR(BG382="P", BG382="T", BG382="N"), 0, IF($C382="DM", $T382, IF(OR(BG382="Y", BG382="IR"),$AM382,IF(BG382="C", IF($BI382="Y", IF($BA382="C", IF($AF382="N/A", $Q382, $AF382), IF($AF382="N/A", $T382, $AM382)), IF($AG382="N/A", $T382,$AG382)))))))</f>
        <v>28</v>
      </c>
      <c r="BZ382" s="16">
        <f>IF(BH382="R", $CA382, IF(OR(BH382="P", BH382="T", BH382="N"), 0, IF($C382="DM", $T382, IF(OR(BH382="Y", BH382="IR"),$AM382,IF(BH382="C", IF($BI382="Y", IF($BA382="C", IF($AF382="N/A", $Q382, $AF382), IF($AF382="N/A", $T382, $AM382)), IF($AG382="N/A", $T382,$AG382)))))))</f>
        <v>28</v>
      </c>
      <c r="CA382" s="15" t="s">
        <v>75</v>
      </c>
      <c r="CB382" s="16">
        <f>BZ382</f>
        <v>28</v>
      </c>
      <c r="CC382" s="15">
        <f>IF(OR($BH382="T", $BH382="R"), 0, IF($BH382="C", IF($BI382="Y", IF($BA382="C", 0, IF(AF382="N/A", Q382-T382, AF382-AG382)), IF($AF382="N/A", U382, AH382)), AN382))</f>
        <v>12</v>
      </c>
      <c r="CD382" s="15" t="str">
        <f>IF(OR($BH382="T", $BH382="R"), 0, IF($BH382="C", IF($BI382="Y", 0, IF($AF382="N/A", V382, AI382)), AO382))</f>
        <v>N/A</v>
      </c>
      <c r="CE382" s="15" t="str">
        <f>IF(OR($BH382="T", $BH382="R"), 0, IF($BH382="C", IF($BI382="Y", 0, IF($AF382="N/A", W382, AJ382)), AP382))</f>
        <v>N/A</v>
      </c>
      <c r="CF382" s="15" t="str">
        <f>IF(OR($BH382="T", $BH382="R"), 0, IF($BH382="C", IF($BI382="Y", 0, IF($AF382="N/A", X382, AK382)), AQ382))</f>
        <v>N/A</v>
      </c>
      <c r="CG382" t="str">
        <f>IF(AC382="N/A", "S:"&amp;L382&amp;" G:"&amp;M382&amp;" GR:"&amp;Q382, IF(AC382=0, "S:"&amp;L382&amp;" G:"&amp;M382&amp;" GR:"&amp;Q382, "S:"&amp;L382&amp;"/"&amp;AD382&amp;" G:"&amp;AE382&amp;" GR:"&amp;AF382))</f>
        <v>S:11 G:17 GR:18</v>
      </c>
    </row>
    <row r="383" spans="1:85" x14ac:dyDescent="0.25">
      <c r="A383" s="14">
        <v>5082</v>
      </c>
      <c r="B383" s="15" t="s">
        <v>2483</v>
      </c>
      <c r="C383" s="15" t="s">
        <v>64</v>
      </c>
      <c r="D383" s="15" t="s">
        <v>58</v>
      </c>
      <c r="E383" s="15">
        <f>VLOOKUP(B383, 'Rookie Year'!$A$2:$B$55679,2,FALSE)</f>
        <v>2020</v>
      </c>
      <c r="F383" s="15">
        <v>2023</v>
      </c>
      <c r="G383" s="15" t="s">
        <v>42</v>
      </c>
      <c r="H383" s="15" t="s">
        <v>1928</v>
      </c>
      <c r="I383" s="16">
        <v>15</v>
      </c>
      <c r="J383" s="15">
        <v>2</v>
      </c>
      <c r="K383" s="17">
        <f>IF(AND(G383&lt;&gt;"N",R383="N/A"), IF(I383&lt;4, 0, 0.25),IF(I383=1, IF(J383=1,0.25, 0.25), IF(I383&lt;13, 0.25, IF(I383&lt;26, 0.4, IF(I383&lt;51, 0.6, 0.75)))))</f>
        <v>0.4</v>
      </c>
      <c r="L383" s="16">
        <f>I383-M383</f>
        <v>9</v>
      </c>
      <c r="M383" s="16">
        <f>ROUNDUP(I383*K383,0)</f>
        <v>6</v>
      </c>
      <c r="N383" s="16">
        <f>M383*J383</f>
        <v>12</v>
      </c>
      <c r="O383" s="16">
        <v>12</v>
      </c>
      <c r="P383" s="16">
        <v>0</v>
      </c>
      <c r="Q383" s="16">
        <f>N383-O383-P383</f>
        <v>0</v>
      </c>
      <c r="R383" s="15" t="s">
        <v>75</v>
      </c>
      <c r="S383" s="15">
        <f>IF(R383="N/A", J383-($B$1-F383), J383-($B$1-R383))</f>
        <v>1</v>
      </c>
      <c r="T383" s="16">
        <v>0</v>
      </c>
      <c r="U383" s="16" t="str">
        <f>IF($S383&lt;2, "N/A", $M383)</f>
        <v>N/A</v>
      </c>
      <c r="V383" s="16" t="str">
        <f>IF($S383&lt;3, "N/A", $M383)</f>
        <v>N/A</v>
      </c>
      <c r="W383" s="16" t="str">
        <f>IF($S383&lt;4, "N/A", $M383)</f>
        <v>N/A</v>
      </c>
      <c r="X383" s="16" t="str">
        <f>IF($S383&lt;5, "N/A", $M383)</f>
        <v>N/A</v>
      </c>
      <c r="Y383" s="15" t="str">
        <f>IF(SUM(T383:X383)&lt;&gt;Q383, "CHECK", "OK")</f>
        <v>OK</v>
      </c>
      <c r="Z383" s="15" t="str">
        <f>IF(F383=$B$1, "No", IF(S383=1, "Yes", "No"))</f>
        <v>Yes</v>
      </c>
      <c r="AA383" s="18">
        <f>IF(C383="DM", "N/A", IF(Z383="No","N/A",VLOOKUP(B383,'Extension List'!$A$3:$R$1972,18,FALSE)))</f>
        <v>30</v>
      </c>
      <c r="AB383" s="15">
        <f>IF(C383="DM", "N/A", IF(Z383="No","N/A",VLOOKUP(B383,'Extension List'!$A$3:$T$1972,20,FALSE)))</f>
        <v>4</v>
      </c>
      <c r="AC383" s="15">
        <f>IF(AA383="N/A", "N/A", 0)</f>
        <v>0</v>
      </c>
      <c r="AD383" s="16" t="str">
        <f>IF(AE383="N/A", "N/A", AA383-AE383)</f>
        <v>N/A</v>
      </c>
      <c r="AE383" s="16" t="str">
        <f>IF(AA383="N/A", "N/A", IF(AC383&gt;0, IF(AA383&lt;13, ROUNDUP(0.25*AA383,0), IF(AA383&lt;26, ROUNDUP(0.4*AA383,0), IF(AA383&lt;51, ROUNDUP(0.6*AA383,0), ROUNDUP(0.75*AA383,0)))), "N/A"))</f>
        <v>N/A</v>
      </c>
      <c r="AF383" s="16" t="str">
        <f>IF(AD383="N/A","N/A", (AE383*AC383)+Q383)</f>
        <v>N/A</v>
      </c>
      <c r="AG383" s="16" t="str">
        <f>IF($AF383="N/A", "N/A", "TBC")</f>
        <v>N/A</v>
      </c>
      <c r="AH383" s="16" t="str">
        <f>IF($AF383="N/A", "N/A", "TBC")</f>
        <v>N/A</v>
      </c>
      <c r="AI383" s="16" t="str">
        <f>IF($AF383="N/A","N/A",IF(AC383&gt;1,"TBC","N/A"))</f>
        <v>N/A</v>
      </c>
      <c r="AJ383" s="16" t="str">
        <f>IF($AF383="N/A","N/A",IF(AC383&gt;2,"TBC","N/A"))</f>
        <v>N/A</v>
      </c>
      <c r="AK383" s="16" t="str">
        <f>IF($AF383="N/A","N/A",IF(AC383&gt;3,"TBC","N/A"))</f>
        <v>N/A</v>
      </c>
      <c r="AL383" s="16" t="str">
        <f>IF(AC383="N/A","N/A",IF(AC383&gt;0,IF(SUM(AG383:AK383)&lt;&gt;AF383,"CHECK","OK"),"N/A"))</f>
        <v>N/A</v>
      </c>
      <c r="AM383" s="16">
        <f>IF(AD383="N/A", L383+T383, L383+AG383)</f>
        <v>9</v>
      </c>
      <c r="AN383" s="16" t="str">
        <f>IF(AD383="N/A", IF(U383="N/A", "N/A", L383+U383), AD383+AH383)</f>
        <v>N/A</v>
      </c>
      <c r="AO383" s="16" t="str">
        <f>IF(AD383="N/A", IF(V383="N/A", "N/A", L383+V383), IF(AI383="N/A", "N/A", AD383+AI383))</f>
        <v>N/A</v>
      </c>
      <c r="AP383" s="16" t="str">
        <f>IF(AD383="N/A", IF(W383="N/A", "N/A", L383+W383), IF(AJ383="N/A", "N/A", AD383+AJ383))</f>
        <v>N/A</v>
      </c>
      <c r="AQ383" s="16" t="str">
        <f>IF(AD383="N/A", IF(X383="N/A", "N/A", L383+X383), IF(AK383="N/A", "N/A", AD383+AK383))</f>
        <v>N/A</v>
      </c>
      <c r="AR383" s="15" t="s">
        <v>44</v>
      </c>
      <c r="AS383" s="15" t="s">
        <v>44</v>
      </c>
      <c r="AT383" s="15" t="s">
        <v>44</v>
      </c>
      <c r="AU383" s="15" t="s">
        <v>44</v>
      </c>
      <c r="AV383" s="15" t="s">
        <v>44</v>
      </c>
      <c r="AW383" s="15" t="s">
        <v>44</v>
      </c>
      <c r="AX383" s="15" t="s">
        <v>44</v>
      </c>
      <c r="AY383" s="15" t="s">
        <v>44</v>
      </c>
      <c r="AZ383" s="15" t="s">
        <v>44</v>
      </c>
      <c r="BA383" s="15" t="s">
        <v>44</v>
      </c>
      <c r="BB383" s="15" t="s">
        <v>44</v>
      </c>
      <c r="BC383" s="15" t="s">
        <v>44</v>
      </c>
      <c r="BD383" s="15" t="s">
        <v>44</v>
      </c>
      <c r="BE383" s="15" t="s">
        <v>44</v>
      </c>
      <c r="BF383" s="15" t="s">
        <v>44</v>
      </c>
      <c r="BG383" s="15" t="s">
        <v>44</v>
      </c>
      <c r="BH383" s="15" t="s">
        <v>44</v>
      </c>
      <c r="BI383" s="15"/>
      <c r="BJ383" s="16">
        <f>IF(AR383="R", $CA383, IF(OR(AR383="P", AR383="T", AR383="N"), 0, IF($C383="DM", $T383, IF(OR(AR383="Y", AR383="IR"),$AM383,IF(AR383="C", IF($BI383="Y", IF($AF383="N/A", $Q383, $AF383), IF($AG383="N/A", $T383,$AG383)))))))</f>
        <v>0</v>
      </c>
      <c r="BK383" s="16">
        <f>IF(AS383="R", $CA383, IF(OR(AS383="P", AS383="T", AS383="N"), 0, IF($C383="DM", $T383, IF(OR(AS383="Y", AS383="IR"),$AM383,IF(AS383="C", IF($BI383="Y", IF($AF383="N/A", $Q383, $AF383), IF($AG383="N/A", $T383,$AG383)))))))</f>
        <v>0</v>
      </c>
      <c r="BL383" s="16">
        <f>IF(AT383="R", $CA383, IF(OR(AT383="P", AT383="T", AT383="N"), 0, IF($C383="DM", $T383, IF(OR(AT383="Y", AT383="IR"),$AM383,IF(AT383="C", IF($BI383="Y", IF($AF383="N/A", $Q383, $AF383), IF($AG383="N/A", $T383,$AG383)))))))</f>
        <v>0</v>
      </c>
      <c r="BM383" s="16">
        <f>IF(AU383="R", $CA383, IF(OR(AU383="P", AU383="T", AU383="N"), 0, IF($C383="DM", $T383, IF(OR(AU383="Y", AU383="IR"),$AM383,IF(AU383="C", IF($BI383="Y", IF($AF383="N/A", $Q383, $AF383), IF($AG383="N/A", $T383,$AG383)))))))</f>
        <v>0</v>
      </c>
      <c r="BN383" s="16">
        <f>IF(AV383="R", $CA383, IF(OR(AV383="P", AV383="T", AV383="N"), 0, IF($C383="DM", $T383, IF(OR(AV383="Y", AV383="IR"),$AM383,IF(AV383="C", IF($BI383="Y", IF($AF383="N/A", $Q383, $AF383), IF($AG383="N/A", $T383,$AG383)))))))</f>
        <v>0</v>
      </c>
      <c r="BO383" s="16">
        <f>IF(AW383="R", $CA383, IF(OR(AW383="P", AW383="T", AW383="N"), 0, IF($C383="DM", $T383, IF(OR(AW383="Y", AW383="IR"),$AM383,IF(AW383="C", IF($BI383="Y", IF($AF383="N/A", $Q383, $AF383), IF($AG383="N/A", $T383,$AG383)))))))</f>
        <v>0</v>
      </c>
      <c r="BP383" s="16">
        <f>IF(AX383="R", $CA383, IF(OR(AX383="P", AX383="T", AX383="N"), 0, IF($C383="DM", $T383, IF(OR(AX383="Y", AX383="IR"),$AM383,IF(AX383="C", IF($BI383="Y", IF($AF383="N/A", $Q383, $AF383), IF($AG383="N/A", $T383,$AG383)))))))</f>
        <v>0</v>
      </c>
      <c r="BQ383" s="16">
        <f>IF(AY383="R", $CA383, IF(OR(AY383="P", AY383="T", AY383="N"), 0, IF($C383="DM", $T383, IF(OR(AY383="Y", AY383="IR"),$AM383,IF(AY383="C", IF($BI383="Y", IF($AF383="N/A", $Q383, $AF383), IF($AG383="N/A", $T383,$AG383)))))))</f>
        <v>0</v>
      </c>
      <c r="BR383" s="16">
        <f>IF(AZ383="R", $CA383, IF(OR(AZ383="P", AZ383="T", AZ383="N"), 0, IF($C383="DM", $T383, IF(OR(AZ383="Y", AZ383="IR"),$AM383,IF(AZ383="C", IF($BI383="Y", IF($AF383="N/A", $Q383, $AF383), IF($AG383="N/A", $T383,$AG383)))))))</f>
        <v>0</v>
      </c>
      <c r="BS383" s="16">
        <f>IF(BA383="R", $CA383, IF(OR(BA383="P", BA383="T", BA383="N"), 0, IF($C383="DM", $T383, IF(OR(BA383="Y", BA383="IR"),$AM383,IF(BA383="C", IF($BI383="Y", IF($AF383="N/A", $Q383, $AF383), IF($AG383="N/A", $T383,$AG383)))))))</f>
        <v>0</v>
      </c>
      <c r="BT383" s="16">
        <f>IF(BB383="R", $CA383, IF(OR(BB383="P", BB383="T", BB383="N"), 0, IF($C383="DM", $T383, IF(OR(BB383="Y", BB383="IR"),$AM383,IF(BB383="C", IF($BI383="Y", IF($BA383="C", IF($AF383="N/A", $Q383, $AF383), IF($AF383="N/A", $T383, $AM383)), IF($AG383="N/A", $T383,$AG383)))))))</f>
        <v>0</v>
      </c>
      <c r="BU383" s="16">
        <f>IF(BC383="R", $CA383, IF(OR(BC383="P", BC383="T", BC383="N"), 0, IF($C383="DM", $T383, IF(OR(BC383="Y", BC383="IR"),$AM383,IF(BC383="C", IF($BI383="Y", IF($BA383="C", IF($AF383="N/A", $Q383, $AF383), IF($AF383="N/A", $T383, $AM383)), IF($AG383="N/A", $T383,$AG383)))))))</f>
        <v>0</v>
      </c>
      <c r="BV383" s="16">
        <f>IF(BD383="R", $CA383, IF(OR(BD383="P", BD383="T", BD383="N"), 0, IF($C383="DM", $T383, IF(OR(BD383="Y", BD383="IR"),$AM383,IF(BD383="C", IF($BI383="Y", IF($BA383="C", IF($AF383="N/A", $Q383, $AF383), IF($AF383="N/A", $T383, $AM383)), IF($AG383="N/A", $T383,$AG383)))))))</f>
        <v>0</v>
      </c>
      <c r="BW383" s="16">
        <f>IF(BE383="R", $CA383, IF(OR(BE383="P", BE383="T", BE383="N"), 0, IF($C383="DM", $T383, IF(OR(BE383="Y", BE383="IR"),$AM383,IF(BE383="C", IF($BI383="Y", IF($BA383="C", IF($AF383="N/A", $Q383, $AF383), IF($AF383="N/A", $T383, $AM383)), IF($AG383="N/A", $T383,$AG383)))))))</f>
        <v>0</v>
      </c>
      <c r="BX383" s="16">
        <f>IF(BF383="R", $CA383, IF(OR(BF383="P", BF383="T", BF383="N"), 0, IF($C383="DM", $T383, IF(OR(BF383="Y", BF383="IR"),$AM383,IF(BF383="C", IF($BI383="Y", IF($BA383="C", IF($AF383="N/A", $Q383, $AF383), IF($AF383="N/A", $T383, $AM383)), IF($AG383="N/A", $T383,$AG383)))))))</f>
        <v>0</v>
      </c>
      <c r="BY383" s="16">
        <f>IF(BG383="R", $CA383, IF(OR(BG383="P", BG383="T", BG383="N"), 0, IF($C383="DM", $T383, IF(OR(BG383="Y", BG383="IR"),$AM383,IF(BG383="C", IF($BI383="Y", IF($BA383="C", IF($AF383="N/A", $Q383, $AF383), IF($AF383="N/A", $T383, $AM383)), IF($AG383="N/A", $T383,$AG383)))))))</f>
        <v>0</v>
      </c>
      <c r="BZ383" s="16">
        <f>IF(BH383="R", $CA383, IF(OR(BH383="P", BH383="T", BH383="N"), 0, IF($C383="DM", $T383, IF(OR(BH383="Y", BH383="IR"),$AM383,IF(BH383="C", IF($BI383="Y", IF($BA383="C", IF($AF383="N/A", $Q383, $AF383), IF($AF383="N/A", $T383, $AM383)), IF($AG383="N/A", $T383,$AG383)))))))</f>
        <v>0</v>
      </c>
      <c r="CA383" s="15" t="s">
        <v>75</v>
      </c>
      <c r="CB383" s="16">
        <f>BZ383</f>
        <v>0</v>
      </c>
      <c r="CC383" s="15" t="str">
        <f>IF(OR($BH383="T", $BH383="R"), 0, IF($BH383="C", IF($BI383="Y", IF($BA383="C", 0, IF(AF383="N/A", Q383-T383, AF383-AG383)), IF($AF383="N/A", U383, AH383)), AN383))</f>
        <v>N/A</v>
      </c>
      <c r="CD383" s="15" t="str">
        <f>IF(OR($BH383="T", $BH383="R"), 0, IF($BH383="C", IF($BI383="Y", 0, IF($AF383="N/A", V383, AI383)), AO383))</f>
        <v>N/A</v>
      </c>
      <c r="CE383" s="15" t="str">
        <f>IF(OR($BH383="T", $BH383="R"), 0, IF($BH383="C", IF($BI383="Y", 0, IF($AF383="N/A", W383, AJ383)), AP383))</f>
        <v>N/A</v>
      </c>
      <c r="CF383" s="15" t="str">
        <f>IF(OR($BH383="T", $BH383="R"), 0, IF($BH383="C", IF($BI383="Y", 0, IF($AF383="N/A", X383, AK383)), AQ383))</f>
        <v>N/A</v>
      </c>
      <c r="CG383" t="str">
        <f>IF(AC383="N/A", "S:"&amp;L383&amp;" G:"&amp;M383&amp;" GR:"&amp;Q383, IF(AC383=0, "S:"&amp;L383&amp;" G:"&amp;M383&amp;" GR:"&amp;Q383, "S:"&amp;L383&amp;"/"&amp;AD383&amp;" G:"&amp;AE383&amp;" GR:"&amp;AF383))</f>
        <v>S:9 G:6 GR:0</v>
      </c>
    </row>
    <row r="384" spans="1:85" x14ac:dyDescent="0.25">
      <c r="A384" s="14">
        <v>5523</v>
      </c>
      <c r="B384" s="15" t="s">
        <v>1030</v>
      </c>
      <c r="C384" s="15" t="s">
        <v>64</v>
      </c>
      <c r="D384" s="15" t="s">
        <v>58</v>
      </c>
      <c r="E384" s="15">
        <f>VLOOKUP(B384, 'Rookie Year'!$A$2:$B$55679,2,FALSE)</f>
        <v>2017</v>
      </c>
      <c r="F384" s="15">
        <v>2024</v>
      </c>
      <c r="G384" s="15" t="s">
        <v>42</v>
      </c>
      <c r="H384" s="15" t="s">
        <v>1928</v>
      </c>
      <c r="I384" s="16">
        <v>24</v>
      </c>
      <c r="J384" s="15">
        <v>2</v>
      </c>
      <c r="K384" s="17">
        <f>IF(AND(G384&lt;&gt;"N",R384="N/A"), IF(I384&lt;4, 0, 0.25),IF(I384=1, IF(J384=1,0.25, 0.25), IF(I384&lt;13, 0.25, IF(I384&lt;26, 0.4, IF(I384&lt;51, 0.6, 0.75)))))</f>
        <v>0.4</v>
      </c>
      <c r="L384" s="16">
        <f>I384-M384</f>
        <v>14</v>
      </c>
      <c r="M384" s="16">
        <f>ROUNDUP(I384*K384,0)</f>
        <v>10</v>
      </c>
      <c r="N384" s="16">
        <f>M384*J384</f>
        <v>20</v>
      </c>
      <c r="O384" s="16">
        <v>0</v>
      </c>
      <c r="P384" s="16">
        <v>0</v>
      </c>
      <c r="Q384" s="16">
        <f>N384-O384-P384</f>
        <v>20</v>
      </c>
      <c r="R384" s="15" t="s">
        <v>75</v>
      </c>
      <c r="S384" s="15">
        <f>IF(R384="N/A", J384-($B$1-F384), J384-($B$1-R384))</f>
        <v>2</v>
      </c>
      <c r="T384" s="16">
        <f>IF($S384&lt;1, "N/A", $M384)</f>
        <v>10</v>
      </c>
      <c r="U384" s="16">
        <f>IF($S384&lt;2, "N/A", $M384)</f>
        <v>10</v>
      </c>
      <c r="V384" s="16" t="str">
        <f>IF($S384&lt;3, "N/A", $M384)</f>
        <v>N/A</v>
      </c>
      <c r="W384" s="16" t="str">
        <f>IF($S384&lt;4, "N/A", $M384)</f>
        <v>N/A</v>
      </c>
      <c r="X384" s="16" t="str">
        <f>IF($S384&lt;5, "N/A", $M384)</f>
        <v>N/A</v>
      </c>
      <c r="Y384" s="15" t="str">
        <f>IF(SUM(T384:X384)&lt;&gt;Q384, "CHECK", "OK")</f>
        <v>OK</v>
      </c>
      <c r="Z384" s="15" t="str">
        <f>IF(F384=$B$1, "No", IF(S384=1, "Yes", "No"))</f>
        <v>No</v>
      </c>
      <c r="AA384" s="18" t="str">
        <f>IF(C384="DM", "N/A", IF(Z384="No","N/A",VLOOKUP(B384,'Extension List'!$A$3:$R$1972,18,FALSE)))</f>
        <v>N/A</v>
      </c>
      <c r="AB384" s="15" t="str">
        <f>IF(C384="DM", "N/A", IF(Z384="No","N/A",VLOOKUP(B384,'Extension List'!$A$3:$T$1972,20,FALSE)))</f>
        <v>N/A</v>
      </c>
      <c r="AC384" s="15" t="str">
        <f>IF(AA384="N/A", "N/A", 0)</f>
        <v>N/A</v>
      </c>
      <c r="AD384" s="16" t="str">
        <f>IF(AE384="N/A", "N/A", AA384-AE384)</f>
        <v>N/A</v>
      </c>
      <c r="AE384" s="16" t="str">
        <f>IF(AA384="N/A", "N/A", IF(AC384&gt;0, IF(AA384&lt;13, ROUNDUP(0.25*AA384,0), IF(AA384&lt;26, ROUNDUP(0.4*AA384,0), IF(AA384&lt;51, ROUNDUP(0.6*AA384,0), ROUNDUP(0.75*AA384,0)))), "N/A"))</f>
        <v>N/A</v>
      </c>
      <c r="AF384" s="16" t="str">
        <f>IF(AD384="N/A","N/A", (AE384*AC384)+Q384)</f>
        <v>N/A</v>
      </c>
      <c r="AG384" s="16" t="str">
        <f>IF($AF384="N/A", "N/A", "TBC")</f>
        <v>N/A</v>
      </c>
      <c r="AH384" s="16" t="str">
        <f>IF($AF384="N/A", "N/A", "TBC")</f>
        <v>N/A</v>
      </c>
      <c r="AI384" s="16" t="str">
        <f>IF($AF384="N/A","N/A",IF(AC384&gt;1,"TBC","N/A"))</f>
        <v>N/A</v>
      </c>
      <c r="AJ384" s="16" t="str">
        <f>IF($AF384="N/A","N/A",IF(AC384&gt;2,"TBC","N/A"))</f>
        <v>N/A</v>
      </c>
      <c r="AK384" s="16" t="str">
        <f>IF($AF384="N/A","N/A",IF(AC384&gt;3,"TBC","N/A"))</f>
        <v>N/A</v>
      </c>
      <c r="AL384" s="16" t="str">
        <f>IF(AC384="N/A","N/A",IF(AC384&gt;0,IF(SUM(AG384:AK384)&lt;&gt;AF384,"CHECK","OK"),"N/A"))</f>
        <v>N/A</v>
      </c>
      <c r="AM384" s="16">
        <f>IF(AD384="N/A", L384+T384, L384+AG384)</f>
        <v>24</v>
      </c>
      <c r="AN384" s="16">
        <f>IF(AD384="N/A", IF(U384="N/A", "N/A", L384+U384), AD384+AH384)</f>
        <v>24</v>
      </c>
      <c r="AO384" s="16" t="str">
        <f>IF(AD384="N/A", IF(V384="N/A", "N/A", L384+V384), IF(AI384="N/A", "N/A", AD384+AI384))</f>
        <v>N/A</v>
      </c>
      <c r="AP384" s="16" t="str">
        <f>IF(AD384="N/A", IF(W384="N/A", "N/A", L384+W384), IF(AJ384="N/A", "N/A", AD384+AJ384))</f>
        <v>N/A</v>
      </c>
      <c r="AQ384" s="16" t="str">
        <f>IF(AD384="N/A", IF(X384="N/A", "N/A", L384+X384), IF(AK384="N/A", "N/A", AD384+AK384))</f>
        <v>N/A</v>
      </c>
      <c r="AR384" s="15" t="s">
        <v>40</v>
      </c>
      <c r="AS384" s="15" t="s">
        <v>40</v>
      </c>
      <c r="AT384" s="15" t="s">
        <v>40</v>
      </c>
      <c r="AU384" s="15" t="s">
        <v>40</v>
      </c>
      <c r="AV384" s="15" t="s">
        <v>40</v>
      </c>
      <c r="AW384" s="15" t="s">
        <v>40</v>
      </c>
      <c r="AX384" s="15" t="s">
        <v>40</v>
      </c>
      <c r="AY384" s="15" t="s">
        <v>40</v>
      </c>
      <c r="AZ384" s="15" t="s">
        <v>40</v>
      </c>
      <c r="BA384" s="15" t="s">
        <v>40</v>
      </c>
      <c r="BB384" s="15" t="s">
        <v>40</v>
      </c>
      <c r="BC384" s="15" t="s">
        <v>40</v>
      </c>
      <c r="BD384" s="15" t="s">
        <v>40</v>
      </c>
      <c r="BE384" s="15" t="s">
        <v>40</v>
      </c>
      <c r="BF384" s="15" t="s">
        <v>40</v>
      </c>
      <c r="BG384" s="15" t="s">
        <v>40</v>
      </c>
      <c r="BH384" s="15" t="s">
        <v>40</v>
      </c>
      <c r="BJ384" s="16">
        <f>IF(AR384="R", $CA384, IF(OR(AR384="P", AR384="T", AR384="N"), 0, IF($C384="DM", $T384, IF(OR(AR384="Y", AR384="IR"),$AM384,IF(AR384="C", IF($BI384="Y", IF($AF384="N/A", $Q384, $AF384), IF($AG384="N/A", $T384,$AG384)))))))</f>
        <v>24</v>
      </c>
      <c r="BK384" s="16">
        <f>IF(AS384="R", $CA384, IF(OR(AS384="P", AS384="T", AS384="N"), 0, IF($C384="DM", $T384, IF(OR(AS384="Y", AS384="IR"),$AM384,IF(AS384="C", IF($BI384="Y", IF($AF384="N/A", $Q384, $AF384), IF($AG384="N/A", $T384,$AG384)))))))</f>
        <v>24</v>
      </c>
      <c r="BL384" s="16">
        <f>IF(AT384="R", $CA384, IF(OR(AT384="P", AT384="T", AT384="N"), 0, IF($C384="DM", $T384, IF(OR(AT384="Y", AT384="IR"),$AM384,IF(AT384="C", IF($BI384="Y", IF($AF384="N/A", $Q384, $AF384), IF($AG384="N/A", $T384,$AG384)))))))</f>
        <v>24</v>
      </c>
      <c r="BM384" s="16">
        <f>IF(AU384="R", $CA384, IF(OR(AU384="P", AU384="T", AU384="N"), 0, IF($C384="DM", $T384, IF(OR(AU384="Y", AU384="IR"),$AM384,IF(AU384="C", IF($BI384="Y", IF($AF384="N/A", $Q384, $AF384), IF($AG384="N/A", $T384,$AG384)))))))</f>
        <v>24</v>
      </c>
      <c r="BN384" s="16">
        <f>IF(AV384="R", $CA384, IF(OR(AV384="P", AV384="T", AV384="N"), 0, IF($C384="DM", $T384, IF(OR(AV384="Y", AV384="IR"),$AM384,IF(AV384="C", IF($BI384="Y", IF($AF384="N/A", $Q384, $AF384), IF($AG384="N/A", $T384,$AG384)))))))</f>
        <v>24</v>
      </c>
      <c r="BO384" s="16">
        <f>IF(AW384="R", $CA384, IF(OR(AW384="P", AW384="T", AW384="N"), 0, IF($C384="DM", $T384, IF(OR(AW384="Y", AW384="IR"),$AM384,IF(AW384="C", IF($BI384="Y", IF($AF384="N/A", $Q384, $AF384), IF($AG384="N/A", $T384,$AG384)))))))</f>
        <v>24</v>
      </c>
      <c r="BP384" s="16">
        <f>IF(AX384="R", $CA384, IF(OR(AX384="P", AX384="T", AX384="N"), 0, IF($C384="DM", $T384, IF(OR(AX384="Y", AX384="IR"),$AM384,IF(AX384="C", IF($BI384="Y", IF($AF384="N/A", $Q384, $AF384), IF($AG384="N/A", $T384,$AG384)))))))</f>
        <v>24</v>
      </c>
      <c r="BQ384" s="16">
        <f>IF(AY384="R", $CA384, IF(OR(AY384="P", AY384="T", AY384="N"), 0, IF($C384="DM", $T384, IF(OR(AY384="Y", AY384="IR"),$AM384,IF(AY384="C", IF($BI384="Y", IF($AF384="N/A", $Q384, $AF384), IF($AG384="N/A", $T384,$AG384)))))))</f>
        <v>24</v>
      </c>
      <c r="BR384" s="16">
        <f>IF(AZ384="R", $CA384, IF(OR(AZ384="P", AZ384="T", AZ384="N"), 0, IF($C384="DM", $T384, IF(OR(AZ384="Y", AZ384="IR"),$AM384,IF(AZ384="C", IF($BI384="Y", IF($AF384="N/A", $Q384, $AF384), IF($AG384="N/A", $T384,$AG384)))))))</f>
        <v>24</v>
      </c>
      <c r="BS384" s="16">
        <f>IF(BA384="R", $CA384, IF(OR(BA384="P", BA384="T", BA384="N"), 0, IF($C384="DM", $T384, IF(OR(BA384="Y", BA384="IR"),$AM384,IF(BA384="C", IF($BI384="Y", IF($AF384="N/A", $Q384, $AF384), IF($AG384="N/A", $T384,$AG384)))))))</f>
        <v>24</v>
      </c>
      <c r="BT384" s="16">
        <f>IF(BB384="R", $CA384, IF(OR(BB384="P", BB384="T", BB384="N"), 0, IF($C384="DM", $T384, IF(OR(BB384="Y", BB384="IR"),$AM384,IF(BB384="C", IF($BI384="Y", IF($BA384="C", IF($AF384="N/A", $Q384, $AF384), IF($AF384="N/A", $T384, $AM384)), IF($AG384="N/A", $T384,$AG384)))))))</f>
        <v>24</v>
      </c>
      <c r="BU384" s="16">
        <f>IF(BC384="R", $CA384, IF(OR(BC384="P", BC384="T", BC384="N"), 0, IF($C384="DM", $T384, IF(OR(BC384="Y", BC384="IR"),$AM384,IF(BC384="C", IF($BI384="Y", IF($BA384="C", IF($AF384="N/A", $Q384, $AF384), IF($AF384="N/A", $T384, $AM384)), IF($AG384="N/A", $T384,$AG384)))))))</f>
        <v>24</v>
      </c>
      <c r="BV384" s="16">
        <f>IF(BD384="R", $CA384, IF(OR(BD384="P", BD384="T", BD384="N"), 0, IF($C384="DM", $T384, IF(OR(BD384="Y", BD384="IR"),$AM384,IF(BD384="C", IF($BI384="Y", IF($BA384="C", IF($AF384="N/A", $Q384, $AF384), IF($AF384="N/A", $T384, $AM384)), IF($AG384="N/A", $T384,$AG384)))))))</f>
        <v>24</v>
      </c>
      <c r="BW384" s="16">
        <f>IF(BE384="R", $CA384, IF(OR(BE384="P", BE384="T", BE384="N"), 0, IF($C384="DM", $T384, IF(OR(BE384="Y", BE384="IR"),$AM384,IF(BE384="C", IF($BI384="Y", IF($BA384="C", IF($AF384="N/A", $Q384, $AF384), IF($AF384="N/A", $T384, $AM384)), IF($AG384="N/A", $T384,$AG384)))))))</f>
        <v>24</v>
      </c>
      <c r="BX384" s="16">
        <f>IF(BF384="R", $CA384, IF(OR(BF384="P", BF384="T", BF384="N"), 0, IF($C384="DM", $T384, IF(OR(BF384="Y", BF384="IR"),$AM384,IF(BF384="C", IF($BI384="Y", IF($BA384="C", IF($AF384="N/A", $Q384, $AF384), IF($AF384="N/A", $T384, $AM384)), IF($AG384="N/A", $T384,$AG384)))))))</f>
        <v>24</v>
      </c>
      <c r="BY384" s="16">
        <f>IF(BG384="R", $CA384, IF(OR(BG384="P", BG384="T", BG384="N"), 0, IF($C384="DM", $T384, IF(OR(BG384="Y", BG384="IR"),$AM384,IF(BG384="C", IF($BI384="Y", IF($BA384="C", IF($AF384="N/A", $Q384, $AF384), IF($AF384="N/A", $T384, $AM384)), IF($AG384="N/A", $T384,$AG384)))))))</f>
        <v>24</v>
      </c>
      <c r="BZ384" s="16">
        <f>IF(BH384="R", $CA384, IF(OR(BH384="P", BH384="T", BH384="N"), 0, IF($C384="DM", $T384, IF(OR(BH384="Y", BH384="IR"),$AM384,IF(BH384="C", IF($BI384="Y", IF($BA384="C", IF($AF384="N/A", $Q384, $AF384), IF($AF384="N/A", $T384, $AM384)), IF($AG384="N/A", $T384,$AG384)))))))</f>
        <v>24</v>
      </c>
      <c r="CA384" s="15" t="s">
        <v>75</v>
      </c>
      <c r="CB384" s="16">
        <f>BZ384</f>
        <v>24</v>
      </c>
      <c r="CC384" s="15">
        <f>IF(OR($BH384="T", $BH384="R"), 0, IF($BH384="C", IF($BI384="Y", IF($BA384="C", 0, IF(AF384="N/A", Q384-T384, AF384-AG384)), IF($AF384="N/A", U384, AH384)), AN384))</f>
        <v>24</v>
      </c>
      <c r="CD384" s="15" t="str">
        <f>IF(OR($BH384="T", $BH384="R"), 0, IF($BH384="C", IF($BI384="Y", 0, IF($AF384="N/A", V384, AI384)), AO384))</f>
        <v>N/A</v>
      </c>
      <c r="CE384" s="15" t="str">
        <f>IF(OR($BH384="T", $BH384="R"), 0, IF($BH384="C", IF($BI384="Y", 0, IF($AF384="N/A", W384, AJ384)), AP384))</f>
        <v>N/A</v>
      </c>
      <c r="CF384" s="15" t="str">
        <f>IF(OR($BH384="T", $BH384="R"), 0, IF($BH384="C", IF($BI384="Y", 0, IF($AF384="N/A", X384, AK384)), AQ384))</f>
        <v>N/A</v>
      </c>
      <c r="CG384" t="str">
        <f>IF(AC384="N/A", "S:"&amp;L384&amp;" G:"&amp;M384&amp;" GR:"&amp;Q384, IF(AC384=0, "S:"&amp;L384&amp;" G:"&amp;M384&amp;" GR:"&amp;Q384, "S:"&amp;L384&amp;"/"&amp;AD384&amp;" G:"&amp;AE384&amp;" GR:"&amp;AF384))</f>
        <v>S:14 G:10 GR:20</v>
      </c>
    </row>
    <row r="385" spans="1:85" x14ac:dyDescent="0.25">
      <c r="A385" s="14">
        <v>5268</v>
      </c>
      <c r="B385" s="15" t="s">
        <v>2857</v>
      </c>
      <c r="C385" s="15" t="s">
        <v>64</v>
      </c>
      <c r="D385" s="15" t="s">
        <v>58</v>
      </c>
      <c r="E385" s="15">
        <f>VLOOKUP(B385, 'Rookie Year'!$A$2:$B$55679,2,FALSE)</f>
        <v>2023</v>
      </c>
      <c r="F385" s="15">
        <v>2023</v>
      </c>
      <c r="G385" s="15" t="s">
        <v>40</v>
      </c>
      <c r="H385" s="15" t="s">
        <v>2245</v>
      </c>
      <c r="I385" s="16">
        <v>1</v>
      </c>
      <c r="J385" s="15">
        <v>3</v>
      </c>
      <c r="K385" s="17">
        <f>IF(AND(G385&lt;&gt;"N",R385="N/A"), IF(I385&lt;4, 0, 0.25),IF(I385=1, IF(J385=1,0.25, 0.25), IF(I385&lt;13, 0.25, IF(I385&lt;26, 0.4, IF(I385&lt;51, 0.6, 0.75)))))</f>
        <v>0</v>
      </c>
      <c r="L385" s="16">
        <f>I385-M385</f>
        <v>1</v>
      </c>
      <c r="M385" s="16">
        <f>ROUNDUP(I385*K385,0)</f>
        <v>0</v>
      </c>
      <c r="N385" s="16">
        <f>M385*J385</f>
        <v>0</v>
      </c>
      <c r="O385" s="16">
        <v>0</v>
      </c>
      <c r="P385" s="16">
        <v>0</v>
      </c>
      <c r="Q385" s="16">
        <f>N385-O385-P385</f>
        <v>0</v>
      </c>
      <c r="R385" s="15" t="s">
        <v>75</v>
      </c>
      <c r="S385" s="15">
        <f>IF(R385="N/A", J385-($B$1-F385), J385-($B$1-R385))</f>
        <v>2</v>
      </c>
      <c r="T385" s="16">
        <v>0</v>
      </c>
      <c r="U385" s="16">
        <v>0</v>
      </c>
      <c r="V385" s="16" t="str">
        <f>IF($S385&lt;3, "N/A", $M385)</f>
        <v>N/A</v>
      </c>
      <c r="W385" s="16" t="str">
        <f>IF($S385&lt;4, "N/A", $M385)</f>
        <v>N/A</v>
      </c>
      <c r="X385" s="16" t="str">
        <f>IF($S385&lt;5, "N/A", $M385)</f>
        <v>N/A</v>
      </c>
      <c r="Y385" s="15" t="str">
        <f>IF(SUM(T385:X385)&lt;&gt;Q385, "CHECK", "OK")</f>
        <v>OK</v>
      </c>
      <c r="Z385" s="15" t="str">
        <f>IF(F385=$B$1, "No", IF(S385=1, "Yes", "No"))</f>
        <v>No</v>
      </c>
      <c r="AA385" s="18" t="str">
        <f>IF(C385="DM", "N/A", IF(Z385="No","N/A",VLOOKUP(B385,'Extension List'!$A$3:$R$1972,18,FALSE)))</f>
        <v>N/A</v>
      </c>
      <c r="AB385" s="15" t="str">
        <f>IF(C385="DM", "N/A", IF(Z385="No","N/A",VLOOKUP(B385,'Extension List'!$A$3:$T$1972,20,FALSE)))</f>
        <v>N/A</v>
      </c>
      <c r="AC385" s="15" t="str">
        <f>IF(AA385="N/A", "N/A", 0)</f>
        <v>N/A</v>
      </c>
      <c r="AD385" s="16" t="str">
        <f>IF(AE385="N/A", "N/A", AA385-AE385)</f>
        <v>N/A</v>
      </c>
      <c r="AE385" s="16" t="str">
        <f>IF(AA385="N/A", "N/A", IF(AC385&gt;0, IF(AA385&lt;13, ROUNDUP(0.25*AA385,0), IF(AA385&lt;26, ROUNDUP(0.4*AA385,0), IF(AA385&lt;51, ROUNDUP(0.6*AA385,0), ROUNDUP(0.75*AA385,0)))), "N/A"))</f>
        <v>N/A</v>
      </c>
      <c r="AF385" s="16" t="str">
        <f>IF(AD385="N/A","N/A", (AE385*AC385)+Q385)</f>
        <v>N/A</v>
      </c>
      <c r="AG385" s="16" t="str">
        <f>IF($AF385="N/A", "N/A", "TBC")</f>
        <v>N/A</v>
      </c>
      <c r="AH385" s="16" t="str">
        <f>IF($AF385="N/A", "N/A", "TBC")</f>
        <v>N/A</v>
      </c>
      <c r="AI385" s="16" t="str">
        <f>IF($AF385="N/A","N/A",IF(AC385&gt;1,"TBC","N/A"))</f>
        <v>N/A</v>
      </c>
      <c r="AJ385" s="16" t="str">
        <f>IF($AF385="N/A","N/A",IF(AC385&gt;2,"TBC","N/A"))</f>
        <v>N/A</v>
      </c>
      <c r="AK385" s="16" t="str">
        <f>IF($AF385="N/A","N/A",IF(AC385&gt;3,"TBC","N/A"))</f>
        <v>N/A</v>
      </c>
      <c r="AL385" s="16" t="str">
        <f>IF(AC385="N/A","N/A",IF(AC385&gt;0,IF(SUM(AG385:AK385)&lt;&gt;AF385,"CHECK","OK"),"N/A"))</f>
        <v>N/A</v>
      </c>
      <c r="AM385" s="16">
        <f>IF(AD385="N/A", L385+T385, L385+AG385)</f>
        <v>1</v>
      </c>
      <c r="AN385" s="16">
        <f>IF(AD385="N/A", IF(U385="N/A", "N/A", L385+U385), AD385+AH385)</f>
        <v>1</v>
      </c>
      <c r="AO385" s="16" t="str">
        <f>IF(AD385="N/A", IF(V385="N/A", "N/A", L385+V385), IF(AI385="N/A", "N/A", AD385+AI385))</f>
        <v>N/A</v>
      </c>
      <c r="AP385" s="16" t="str">
        <f>IF(AD385="N/A", IF(W385="N/A", "N/A", L385+W385), IF(AJ385="N/A", "N/A", AD385+AJ385))</f>
        <v>N/A</v>
      </c>
      <c r="AQ385" s="16" t="str">
        <f>IF(AD385="N/A", IF(X385="N/A", "N/A", L385+X385), IF(AK385="N/A", "N/A", AD385+AK385))</f>
        <v>N/A</v>
      </c>
      <c r="AR385" s="15" t="s">
        <v>66</v>
      </c>
      <c r="AS385" s="15" t="s">
        <v>66</v>
      </c>
      <c r="AT385" s="15" t="s">
        <v>66</v>
      </c>
      <c r="AU385" s="15" t="s">
        <v>66</v>
      </c>
      <c r="AV385" s="15" t="s">
        <v>66</v>
      </c>
      <c r="AW385" s="15" t="s">
        <v>66</v>
      </c>
      <c r="AX385" s="15" t="s">
        <v>66</v>
      </c>
      <c r="AY385" s="15" t="s">
        <v>66</v>
      </c>
      <c r="AZ385" s="15" t="s">
        <v>66</v>
      </c>
      <c r="BA385" s="15" t="s">
        <v>66</v>
      </c>
      <c r="BB385" s="15" t="s">
        <v>66</v>
      </c>
      <c r="BC385" s="15" t="s">
        <v>66</v>
      </c>
      <c r="BD385" s="15" t="s">
        <v>66</v>
      </c>
      <c r="BE385" s="15" t="s">
        <v>66</v>
      </c>
      <c r="BF385" s="15" t="s">
        <v>66</v>
      </c>
      <c r="BG385" s="15" t="s">
        <v>66</v>
      </c>
      <c r="BH385" s="15" t="s">
        <v>66</v>
      </c>
      <c r="BI385" s="15"/>
      <c r="BJ385" s="16">
        <f>IF(AR385="R", $CA385, IF(OR(AR385="P", AR385="T", AR385="N"), 0, IF($C385="DM", $T385, IF(OR(AR385="Y", AR385="IR"),$AM385,IF(AR385="C", IF($BI385="Y", IF($AF385="N/A", $Q385, $AF385), IF($AG385="N/A", $T385,$AG385)))))))</f>
        <v>0</v>
      </c>
      <c r="BK385" s="16">
        <f>IF(AS385="R", $CA385, IF(OR(AS385="P", AS385="T", AS385="N"), 0, IF($C385="DM", $T385, IF(OR(AS385="Y", AS385="IR"),$AM385,IF(AS385="C", IF($BI385="Y", IF($AF385="N/A", $Q385, $AF385), IF($AG385="N/A", $T385,$AG385)))))))</f>
        <v>0</v>
      </c>
      <c r="BL385" s="16">
        <f>IF(AT385="R", $CA385, IF(OR(AT385="P", AT385="T", AT385="N"), 0, IF($C385="DM", $T385, IF(OR(AT385="Y", AT385="IR"),$AM385,IF(AT385="C", IF($BI385="Y", IF($AF385="N/A", $Q385, $AF385), IF($AG385="N/A", $T385,$AG385)))))))</f>
        <v>0</v>
      </c>
      <c r="BM385" s="16">
        <f>IF(AU385="R", $CA385, IF(OR(AU385="P", AU385="T", AU385="N"), 0, IF($C385="DM", $T385, IF(OR(AU385="Y", AU385="IR"),$AM385,IF(AU385="C", IF($BI385="Y", IF($AF385="N/A", $Q385, $AF385), IF($AG385="N/A", $T385,$AG385)))))))</f>
        <v>0</v>
      </c>
      <c r="BN385" s="16">
        <f>IF(AV385="R", $CA385, IF(OR(AV385="P", AV385="T", AV385="N"), 0, IF($C385="DM", $T385, IF(OR(AV385="Y", AV385="IR"),$AM385,IF(AV385="C", IF($BI385="Y", IF($AF385="N/A", $Q385, $AF385), IF($AG385="N/A", $T385,$AG385)))))))</f>
        <v>0</v>
      </c>
      <c r="BO385" s="16">
        <f>IF(AW385="R", $CA385, IF(OR(AW385="P", AW385="T", AW385="N"), 0, IF($C385="DM", $T385, IF(OR(AW385="Y", AW385="IR"),$AM385,IF(AW385="C", IF($BI385="Y", IF($AF385="N/A", $Q385, $AF385), IF($AG385="N/A", $T385,$AG385)))))))</f>
        <v>0</v>
      </c>
      <c r="BP385" s="16">
        <f>IF(AX385="R", $CA385, IF(OR(AX385="P", AX385="T", AX385="N"), 0, IF($C385="DM", $T385, IF(OR(AX385="Y", AX385="IR"),$AM385,IF(AX385="C", IF($BI385="Y", IF($AF385="N/A", $Q385, $AF385), IF($AG385="N/A", $T385,$AG385)))))))</f>
        <v>0</v>
      </c>
      <c r="BQ385" s="16">
        <f>IF(AY385="R", $CA385, IF(OR(AY385="P", AY385="T", AY385="N"), 0, IF($C385="DM", $T385, IF(OR(AY385="Y", AY385="IR"),$AM385,IF(AY385="C", IF($BI385="Y", IF($AF385="N/A", $Q385, $AF385), IF($AG385="N/A", $T385,$AG385)))))))</f>
        <v>0</v>
      </c>
      <c r="BR385" s="16">
        <f>IF(AZ385="R", $CA385, IF(OR(AZ385="P", AZ385="T", AZ385="N"), 0, IF($C385="DM", $T385, IF(OR(AZ385="Y", AZ385="IR"),$AM385,IF(AZ385="C", IF($BI385="Y", IF($AF385="N/A", $Q385, $AF385), IF($AG385="N/A", $T385,$AG385)))))))</f>
        <v>0</v>
      </c>
      <c r="BS385" s="16">
        <f>IF(BA385="R", $CA385, IF(OR(BA385="P", BA385="T", BA385="N"), 0, IF($C385="DM", $T385, IF(OR(BA385="Y", BA385="IR"),$AM385,IF(BA385="C", IF($BI385="Y", IF($AF385="N/A", $Q385, $AF385), IF($AG385="N/A", $T385,$AG385)))))))</f>
        <v>0</v>
      </c>
      <c r="BT385" s="16">
        <f>IF(BB385="R", $CA385, IF(OR(BB385="P", BB385="T", BB385="N"), 0, IF($C385="DM", $T385, IF(OR(BB385="Y", BB385="IR"),$AM385,IF(BB385="C", IF($BI385="Y", IF($BA385="C", IF($AF385="N/A", $Q385, $AF385), IF($AF385="N/A", $T385, $AM385)), IF($AG385="N/A", $T385,$AG385)))))))</f>
        <v>0</v>
      </c>
      <c r="BU385" s="16">
        <f>IF(BC385="R", $CA385, IF(OR(BC385="P", BC385="T", BC385="N"), 0, IF($C385="DM", $T385, IF(OR(BC385="Y", BC385="IR"),$AM385,IF(BC385="C", IF($BI385="Y", IF($BA385="C", IF($AF385="N/A", $Q385, $AF385), IF($AF385="N/A", $T385, $AM385)), IF($AG385="N/A", $T385,$AG385)))))))</f>
        <v>0</v>
      </c>
      <c r="BV385" s="16">
        <f>IF(BD385="R", $CA385, IF(OR(BD385="P", BD385="T", BD385="N"), 0, IF($C385="DM", $T385, IF(OR(BD385="Y", BD385="IR"),$AM385,IF(BD385="C", IF($BI385="Y", IF($BA385="C", IF($AF385="N/A", $Q385, $AF385), IF($AF385="N/A", $T385, $AM385)), IF($AG385="N/A", $T385,$AG385)))))))</f>
        <v>0</v>
      </c>
      <c r="BW385" s="16">
        <f>IF(BE385="R", $CA385, IF(OR(BE385="P", BE385="T", BE385="N"), 0, IF($C385="DM", $T385, IF(OR(BE385="Y", BE385="IR"),$AM385,IF(BE385="C", IF($BI385="Y", IF($BA385="C", IF($AF385="N/A", $Q385, $AF385), IF($AF385="N/A", $T385, $AM385)), IF($AG385="N/A", $T385,$AG385)))))))</f>
        <v>0</v>
      </c>
      <c r="BX385" s="16">
        <f>IF(BF385="R", $CA385, IF(OR(BF385="P", BF385="T", BF385="N"), 0, IF($C385="DM", $T385, IF(OR(BF385="Y", BF385="IR"),$AM385,IF(BF385="C", IF($BI385="Y", IF($BA385="C", IF($AF385="N/A", $Q385, $AF385), IF($AF385="N/A", $T385, $AM385)), IF($AG385="N/A", $T385,$AG385)))))))</f>
        <v>0</v>
      </c>
      <c r="BY385" s="16">
        <f>IF(BG385="R", $CA385, IF(OR(BG385="P", BG385="T", BG385="N"), 0, IF($C385="DM", $T385, IF(OR(BG385="Y", BG385="IR"),$AM385,IF(BG385="C", IF($BI385="Y", IF($BA385="C", IF($AF385="N/A", $Q385, $AF385), IF($AF385="N/A", $T385, $AM385)), IF($AG385="N/A", $T385,$AG385)))))))</f>
        <v>0</v>
      </c>
      <c r="BZ385" s="16">
        <f>IF(BH385="R", $CA385, IF(OR(BH385="P", BH385="T", BH385="N"), 0, IF($C385="DM", $T385, IF(OR(BH385="Y", BH385="IR"),$AM385,IF(BH385="C", IF($BI385="Y", IF($BA385="C", IF($AF385="N/A", $Q385, $AF385), IF($AF385="N/A", $T385, $AM385)), IF($AG385="N/A", $T385,$AG385)))))))</f>
        <v>0</v>
      </c>
      <c r="CA385" s="15" t="s">
        <v>75</v>
      </c>
      <c r="CB385" s="16">
        <f>BZ385</f>
        <v>0</v>
      </c>
      <c r="CC385" s="15">
        <f>IF(OR($BH385="T", $BH385="R"), 0, IF($BH385="C", IF($BI385="Y", IF($BA385="C", 0, IF(AF385="N/A", Q385-T385, AF385-AG385)), IF($AF385="N/A", U385, AH385)), AN385))</f>
        <v>1</v>
      </c>
      <c r="CD385" s="15" t="str">
        <f>IF(OR($BH385="T", $BH385="R"), 0, IF($BH385="C", IF($BI385="Y", 0, IF($AF385="N/A", V385, AI385)), AO385))</f>
        <v>N/A</v>
      </c>
      <c r="CE385" s="15" t="str">
        <f>IF(OR($BH385="T", $BH385="R"), 0, IF($BH385="C", IF($BI385="Y", 0, IF($AF385="N/A", W385, AJ385)), AP385))</f>
        <v>N/A</v>
      </c>
      <c r="CF385" s="15" t="str">
        <f>IF(OR($BH385="T", $BH385="R"), 0, IF($BH385="C", IF($BI385="Y", 0, IF($AF385="N/A", X385, AK385)), AQ385))</f>
        <v>N/A</v>
      </c>
      <c r="CG385" t="str">
        <f>IF(AC385="N/A", "S:"&amp;L385&amp;" G:"&amp;M385&amp;" GR:"&amp;Q385, IF(AC385=0, "S:"&amp;L385&amp;" G:"&amp;M385&amp;" GR:"&amp;Q385, "S:"&amp;L385&amp;"/"&amp;AD385&amp;" G:"&amp;AE385&amp;" GR:"&amp;AF385))</f>
        <v>S:1 G:0 GR:0</v>
      </c>
    </row>
    <row r="386" spans="1:85" x14ac:dyDescent="0.25">
      <c r="A386" s="14">
        <v>5176</v>
      </c>
      <c r="B386" s="15" t="s">
        <v>2771</v>
      </c>
      <c r="C386" s="15" t="s">
        <v>64</v>
      </c>
      <c r="D386" s="15" t="s">
        <v>58</v>
      </c>
      <c r="E386" s="15">
        <f>VLOOKUP(B386, 'Rookie Year'!$A$2:$B$55679,2,FALSE)</f>
        <v>2023</v>
      </c>
      <c r="F386" s="15">
        <v>2023</v>
      </c>
      <c r="G386" s="15" t="s">
        <v>40</v>
      </c>
      <c r="H386" s="15" t="s">
        <v>2172</v>
      </c>
      <c r="I386" s="16">
        <v>4</v>
      </c>
      <c r="J386" s="15">
        <v>4</v>
      </c>
      <c r="K386" s="17">
        <f>IF(AND(G386&lt;&gt;"N",R386="N/A"), IF(I386&lt;4, 0, 0.25),IF(I386=1, IF(J386=1,0.25, 0.25), IF(I386&lt;13, 0.25, IF(I386&lt;26, 0.4, IF(I386&lt;51, 0.6, 0.75)))))</f>
        <v>0.25</v>
      </c>
      <c r="L386" s="16">
        <f>I386-M386</f>
        <v>3</v>
      </c>
      <c r="M386" s="16">
        <f>ROUNDUP(I386*K386,0)</f>
        <v>1</v>
      </c>
      <c r="N386" s="16">
        <f>M386*J386</f>
        <v>4</v>
      </c>
      <c r="O386" s="16">
        <v>1</v>
      </c>
      <c r="P386" s="16">
        <v>0</v>
      </c>
      <c r="Q386" s="16">
        <f>N386-O386-P386</f>
        <v>3</v>
      </c>
      <c r="R386" s="15" t="s">
        <v>75</v>
      </c>
      <c r="S386" s="15">
        <f>IF(R386="N/A", J386-($B$1-F386), J386-($B$1-R386))</f>
        <v>3</v>
      </c>
      <c r="T386" s="16">
        <v>1</v>
      </c>
      <c r="U386" s="16">
        <v>1</v>
      </c>
      <c r="V386" s="16">
        <v>1</v>
      </c>
      <c r="W386" s="16" t="str">
        <f>IF($S386&lt;4, "N/A", $M386)</f>
        <v>N/A</v>
      </c>
      <c r="X386" s="16" t="str">
        <f>IF($S386&lt;5, "N/A", $M386)</f>
        <v>N/A</v>
      </c>
      <c r="Y386" s="15" t="str">
        <f>IF(SUM(T386:X386)&lt;&gt;Q386, "CHECK", "OK")</f>
        <v>OK</v>
      </c>
      <c r="Z386" s="15" t="str">
        <f>IF(F386=$B$1, "No", IF(S386=1, "Yes", "No"))</f>
        <v>No</v>
      </c>
      <c r="AA386" s="18" t="str">
        <f>IF(C386="DM", "N/A", IF(Z386="No","N/A",VLOOKUP(B386,'Extension List'!$A$3:$R$1972,18,FALSE)))</f>
        <v>N/A</v>
      </c>
      <c r="AB386" s="15" t="str">
        <f>IF(C386="DM", "N/A", IF(Z386="No","N/A",VLOOKUP(B386,'Extension List'!$A$3:$T$1972,20,FALSE)))</f>
        <v>N/A</v>
      </c>
      <c r="AC386" s="15" t="str">
        <f>IF(AA386="N/A", "N/A", 0)</f>
        <v>N/A</v>
      </c>
      <c r="AD386" s="16" t="str">
        <f>IF(AE386="N/A", "N/A", AA386-AE386)</f>
        <v>N/A</v>
      </c>
      <c r="AE386" s="16" t="str">
        <f>IF(AA386="N/A", "N/A", IF(AC386&gt;0, IF(AA386&lt;13, ROUNDUP(0.25*AA386,0), IF(AA386&lt;26, ROUNDUP(0.4*AA386,0), IF(AA386&lt;51, ROUNDUP(0.6*AA386,0), ROUNDUP(0.75*AA386,0)))), "N/A"))</f>
        <v>N/A</v>
      </c>
      <c r="AF386" s="16" t="str">
        <f>IF(AD386="N/A","N/A", (AE386*AC386)+Q386)</f>
        <v>N/A</v>
      </c>
      <c r="AG386" s="16" t="str">
        <f>IF($AF386="N/A", "N/A", "TBC")</f>
        <v>N/A</v>
      </c>
      <c r="AH386" s="16" t="str">
        <f>IF($AF386="N/A", "N/A", "TBC")</f>
        <v>N/A</v>
      </c>
      <c r="AI386" s="16" t="str">
        <f>IF($AF386="N/A","N/A",IF(AC386&gt;1,"TBC","N/A"))</f>
        <v>N/A</v>
      </c>
      <c r="AJ386" s="16" t="str">
        <f>IF($AF386="N/A","N/A",IF(AC386&gt;2,"TBC","N/A"))</f>
        <v>N/A</v>
      </c>
      <c r="AK386" s="16" t="str">
        <f>IF($AF386="N/A","N/A",IF(AC386&gt;3,"TBC","N/A"))</f>
        <v>N/A</v>
      </c>
      <c r="AL386" s="16" t="str">
        <f>IF(AC386="N/A","N/A",IF(AC386&gt;0,IF(SUM(AG386:AK386)&lt;&gt;AF386,"CHECK","OK"),"N/A"))</f>
        <v>N/A</v>
      </c>
      <c r="AM386" s="16">
        <f>IF(AD386="N/A", L386+T386, L386+AG386)</f>
        <v>4</v>
      </c>
      <c r="AN386" s="16">
        <f>IF(AD386="N/A", IF(U386="N/A", "N/A", L386+U386), AD386+AH386)</f>
        <v>4</v>
      </c>
      <c r="AO386" s="16">
        <f>IF(AD386="N/A", IF(V386="N/A", "N/A", L386+V386), IF(AI386="N/A", "N/A", AD386+AI386))</f>
        <v>4</v>
      </c>
      <c r="AP386" s="16" t="str">
        <f>IF(AD386="N/A", IF(W386="N/A", "N/A", L386+W386), IF(AJ386="N/A", "N/A", AD386+AJ386))</f>
        <v>N/A</v>
      </c>
      <c r="AQ386" s="16" t="str">
        <f>IF(AD386="N/A", IF(X386="N/A", "N/A", L386+X386), IF(AK386="N/A", "N/A", AD386+AK386))</f>
        <v>N/A</v>
      </c>
      <c r="AR386" s="15" t="s">
        <v>40</v>
      </c>
      <c r="AS386" s="15" t="s">
        <v>40</v>
      </c>
      <c r="AT386" s="15" t="s">
        <v>40</v>
      </c>
      <c r="AU386" s="15" t="s">
        <v>40</v>
      </c>
      <c r="AV386" s="15" t="s">
        <v>40</v>
      </c>
      <c r="AW386" s="15" t="s">
        <v>48</v>
      </c>
      <c r="AX386" s="15" t="s">
        <v>48</v>
      </c>
      <c r="AY386" s="15" t="s">
        <v>48</v>
      </c>
      <c r="AZ386" s="15" t="s">
        <v>48</v>
      </c>
      <c r="BA386" s="15" t="s">
        <v>48</v>
      </c>
      <c r="BB386" s="15" t="s">
        <v>48</v>
      </c>
      <c r="BC386" s="15" t="s">
        <v>48</v>
      </c>
      <c r="BD386" s="15" t="s">
        <v>48</v>
      </c>
      <c r="BE386" s="15" t="s">
        <v>48</v>
      </c>
      <c r="BF386" s="15" t="s">
        <v>48</v>
      </c>
      <c r="BG386" s="15" t="s">
        <v>48</v>
      </c>
      <c r="BH386" s="15" t="s">
        <v>48</v>
      </c>
      <c r="BI386" s="15"/>
      <c r="BJ386" s="16">
        <f>IF(AR386="R", $CA386, IF(OR(AR386="P", AR386="T", AR386="N"), 0, IF($C386="DM", $T386, IF(OR(AR386="Y", AR386="IR"),$AM386,IF(AR386="C", IF($BI386="Y", IF($AF386="N/A", $Q386, $AF386), IF($AG386="N/A", $T386,$AG386)))))))</f>
        <v>4</v>
      </c>
      <c r="BK386" s="16">
        <f>IF(AS386="R", $CA386, IF(OR(AS386="P", AS386="T", AS386="N"), 0, IF($C386="DM", $T386, IF(OR(AS386="Y", AS386="IR"),$AM386,IF(AS386="C", IF($BI386="Y", IF($AF386="N/A", $Q386, $AF386), IF($AG386="N/A", $T386,$AG386)))))))</f>
        <v>4</v>
      </c>
      <c r="BL386" s="16">
        <f>IF(AT386="R", $CA386, IF(OR(AT386="P", AT386="T", AT386="N"), 0, IF($C386="DM", $T386, IF(OR(AT386="Y", AT386="IR"),$AM386,IF(AT386="C", IF($BI386="Y", IF($AF386="N/A", $Q386, $AF386), IF($AG386="N/A", $T386,$AG386)))))))</f>
        <v>4</v>
      </c>
      <c r="BM386" s="16">
        <f>IF(AU386="R", $CA386, IF(OR(AU386="P", AU386="T", AU386="N"), 0, IF($C386="DM", $T386, IF(OR(AU386="Y", AU386="IR"),$AM386,IF(AU386="C", IF($BI386="Y", IF($AF386="N/A", $Q386, $AF386), IF($AG386="N/A", $T386,$AG386)))))))</f>
        <v>4</v>
      </c>
      <c r="BN386" s="16">
        <f>IF(AV386="R", $CA386, IF(OR(AV386="P", AV386="T", AV386="N"), 0, IF($C386="DM", $T386, IF(OR(AV386="Y", AV386="IR"),$AM386,IF(AV386="C", IF($BI386="Y", IF($AF386="N/A", $Q386, $AF386), IF($AG386="N/A", $T386,$AG386)))))))</f>
        <v>4</v>
      </c>
      <c r="BO386" s="16">
        <f>IF(AW386="R", $CA386, IF(OR(AW386="P", AW386="T", AW386="N"), 0, IF($C386="DM", $T386, IF(OR(AW386="Y", AW386="IR"),$AM386,IF(AW386="C", IF($BI386="Y", IF($AF386="N/A", $Q386, $AF386), IF($AG386="N/A", $T386,$AG386)))))))</f>
        <v>4</v>
      </c>
      <c r="BP386" s="16">
        <f>IF(AX386="R", $CA386, IF(OR(AX386="P", AX386="T", AX386="N"), 0, IF($C386="DM", $T386, IF(OR(AX386="Y", AX386="IR"),$AM386,IF(AX386="C", IF($BI386="Y", IF($AF386="N/A", $Q386, $AF386), IF($AG386="N/A", $T386,$AG386)))))))</f>
        <v>4</v>
      </c>
      <c r="BQ386" s="16">
        <f>IF(AY386="R", $CA386, IF(OR(AY386="P", AY386="T", AY386="N"), 0, IF($C386="DM", $T386, IF(OR(AY386="Y", AY386="IR"),$AM386,IF(AY386="C", IF($BI386="Y", IF($AF386="N/A", $Q386, $AF386), IF($AG386="N/A", $T386,$AG386)))))))</f>
        <v>4</v>
      </c>
      <c r="BR386" s="16">
        <f>IF(AZ386="R", $CA386, IF(OR(AZ386="P", AZ386="T", AZ386="N"), 0, IF($C386="DM", $T386, IF(OR(AZ386="Y", AZ386="IR"),$AM386,IF(AZ386="C", IF($BI386="Y", IF($AF386="N/A", $Q386, $AF386), IF($AG386="N/A", $T386,$AG386)))))))</f>
        <v>4</v>
      </c>
      <c r="BS386" s="16">
        <f>IF(BA386="R", $CA386, IF(OR(BA386="P", BA386="T", BA386="N"), 0, IF($C386="DM", $T386, IF(OR(BA386="Y", BA386="IR"),$AM386,IF(BA386="C", IF($BI386="Y", IF($AF386="N/A", $Q386, $AF386), IF($AG386="N/A", $T386,$AG386)))))))</f>
        <v>4</v>
      </c>
      <c r="BT386" s="16">
        <f>IF(BB386="R", $CA386, IF(OR(BB386="P", BB386="T", BB386="N"), 0, IF($C386="DM", $T386, IF(OR(BB386="Y", BB386="IR"),$AM386,IF(BB386="C", IF($BI386="Y", IF($BA386="C", IF($AF386="N/A", $Q386, $AF386), IF($AF386="N/A", $T386, $AM386)), IF($AG386="N/A", $T386,$AG386)))))))</f>
        <v>4</v>
      </c>
      <c r="BU386" s="16">
        <f>IF(BC386="R", $CA386, IF(OR(BC386="P", BC386="T", BC386="N"), 0, IF($C386="DM", $T386, IF(OR(BC386="Y", BC386="IR"),$AM386,IF(BC386="C", IF($BI386="Y", IF($BA386="C", IF($AF386="N/A", $Q386, $AF386), IF($AF386="N/A", $T386, $AM386)), IF($AG386="N/A", $T386,$AG386)))))))</f>
        <v>4</v>
      </c>
      <c r="BV386" s="16">
        <f>IF(BD386="R", $CA386, IF(OR(BD386="P", BD386="T", BD386="N"), 0, IF($C386="DM", $T386, IF(OR(BD386="Y", BD386="IR"),$AM386,IF(BD386="C", IF($BI386="Y", IF($BA386="C", IF($AF386="N/A", $Q386, $AF386), IF($AF386="N/A", $T386, $AM386)), IF($AG386="N/A", $T386,$AG386)))))))</f>
        <v>4</v>
      </c>
      <c r="BW386" s="16">
        <f>IF(BE386="R", $CA386, IF(OR(BE386="P", BE386="T", BE386="N"), 0, IF($C386="DM", $T386, IF(OR(BE386="Y", BE386="IR"),$AM386,IF(BE386="C", IF($BI386="Y", IF($BA386="C", IF($AF386="N/A", $Q386, $AF386), IF($AF386="N/A", $T386, $AM386)), IF($AG386="N/A", $T386,$AG386)))))))</f>
        <v>4</v>
      </c>
      <c r="BX386" s="16">
        <f>IF(BF386="R", $CA386, IF(OR(BF386="P", BF386="T", BF386="N"), 0, IF($C386="DM", $T386, IF(OR(BF386="Y", BF386="IR"),$AM386,IF(BF386="C", IF($BI386="Y", IF($BA386="C", IF($AF386="N/A", $Q386, $AF386), IF($AF386="N/A", $T386, $AM386)), IF($AG386="N/A", $T386,$AG386)))))))</f>
        <v>4</v>
      </c>
      <c r="BY386" s="16">
        <f>IF(BG386="R", $CA386, IF(OR(BG386="P", BG386="T", BG386="N"), 0, IF($C386="DM", $T386, IF(OR(BG386="Y", BG386="IR"),$AM386,IF(BG386="C", IF($BI386="Y", IF($BA386="C", IF($AF386="N/A", $Q386, $AF386), IF($AF386="N/A", $T386, $AM386)), IF($AG386="N/A", $T386,$AG386)))))))</f>
        <v>4</v>
      </c>
      <c r="BZ386" s="16">
        <f>IF(BH386="R", $CA386, IF(OR(BH386="P", BH386="T", BH386="N"), 0, IF($C386="DM", $T386, IF(OR(BH386="Y", BH386="IR"),$AM386,IF(BH386="C", IF($BI386="Y", IF($BA386="C", IF($AF386="N/A", $Q386, $AF386), IF($AF386="N/A", $T386, $AM386)), IF($AG386="N/A", $T386,$AG386)))))))</f>
        <v>4</v>
      </c>
      <c r="CA386" s="15" t="s">
        <v>75</v>
      </c>
      <c r="CB386" s="16">
        <f>BZ386</f>
        <v>4</v>
      </c>
      <c r="CC386" s="15">
        <f>IF(OR($BH386="T", $BH386="R"), 0, IF($BH386="C", IF($BI386="Y", IF($BA386="C", 0, IF(AF386="N/A", Q386-T386, AF386-AG386)), IF($AF386="N/A", U386, AH386)), AN386))</f>
        <v>4</v>
      </c>
      <c r="CD386" s="15">
        <f>IF(OR($BH386="T", $BH386="R"), 0, IF($BH386="C", IF($BI386="Y", 0, IF($AF386="N/A", V386, AI386)), AO386))</f>
        <v>4</v>
      </c>
      <c r="CE386" s="15" t="str">
        <f>IF(OR($BH386="T", $BH386="R"), 0, IF($BH386="C", IF($BI386="Y", 0, IF($AF386="N/A", W386, AJ386)), AP386))</f>
        <v>N/A</v>
      </c>
      <c r="CF386" s="15" t="str">
        <f>IF(OR($BH386="T", $BH386="R"), 0, IF($BH386="C", IF($BI386="Y", 0, IF($AF386="N/A", X386, AK386)), AQ386))</f>
        <v>N/A</v>
      </c>
      <c r="CG386" t="str">
        <f>IF(AC386="N/A", "S:"&amp;L386&amp;" G:"&amp;M386&amp;" GR:"&amp;Q386, IF(AC386=0, "S:"&amp;L386&amp;" G:"&amp;M386&amp;" GR:"&amp;Q386, "S:"&amp;L386&amp;"/"&amp;AD386&amp;" G:"&amp;AE386&amp;" GR:"&amp;AF386))</f>
        <v>S:3 G:1 GR:3</v>
      </c>
    </row>
    <row r="387" spans="1:85" x14ac:dyDescent="0.25">
      <c r="A387" s="14">
        <v>5842</v>
      </c>
      <c r="B387" s="15" t="s">
        <v>3096</v>
      </c>
      <c r="C387" s="15" t="s">
        <v>65</v>
      </c>
      <c r="D387" s="15" t="s">
        <v>58</v>
      </c>
      <c r="E387" s="15">
        <f>VLOOKUP(B387, 'Rookie Year'!$A$2:$B$55679,2,FALSE)</f>
        <v>2023</v>
      </c>
      <c r="F387" s="15">
        <v>2024</v>
      </c>
      <c r="G387" s="15" t="s">
        <v>42</v>
      </c>
      <c r="H387" s="15">
        <v>10</v>
      </c>
      <c r="I387" s="16">
        <v>1</v>
      </c>
      <c r="J387" s="15">
        <v>1</v>
      </c>
      <c r="K387" s="17">
        <f>IF(AND(G387&lt;&gt;"N",R387="N/A"), IF(I387&lt;4, 0, 0.25),IF(I387=1, IF(J387=1,0.25, 0.25), IF(I387&lt;13, 0.25, IF(I387&lt;26, 0.4, IF(I387&lt;51, 0.6, 0.75)))))</f>
        <v>0.25</v>
      </c>
      <c r="L387" s="16">
        <f>I387-M387</f>
        <v>0</v>
      </c>
      <c r="M387" s="16">
        <f>ROUNDUP(I387*K387,0)</f>
        <v>1</v>
      </c>
      <c r="N387" s="16">
        <f>M387*J387</f>
        <v>1</v>
      </c>
      <c r="O387" s="16">
        <v>0</v>
      </c>
      <c r="P387" s="16">
        <v>0</v>
      </c>
      <c r="Q387" s="16">
        <f>N387-O387-P387</f>
        <v>1</v>
      </c>
      <c r="R387" s="15" t="s">
        <v>75</v>
      </c>
      <c r="S387" s="15">
        <f>IF(R387="N/A", J387-($B$1-F387), J387-($B$1-R387))</f>
        <v>1</v>
      </c>
      <c r="T387" s="16">
        <f>IF($S387&lt;1, "N/A", $M387)</f>
        <v>1</v>
      </c>
      <c r="U387" s="16" t="str">
        <f>IF($S387&lt;2, "N/A", $M387)</f>
        <v>N/A</v>
      </c>
      <c r="V387" s="16" t="str">
        <f>IF($S387&lt;3, "N/A", $M387)</f>
        <v>N/A</v>
      </c>
      <c r="W387" s="16" t="str">
        <f>IF($S387&lt;4, "N/A", $M387)</f>
        <v>N/A</v>
      </c>
      <c r="X387" s="16" t="str">
        <f>IF($S387&lt;5, "N/A", $M387)</f>
        <v>N/A</v>
      </c>
      <c r="Y387" s="15" t="str">
        <f>IF(SUM(T387:X387)&lt;&gt;Q387, "CHECK", "OK")</f>
        <v>OK</v>
      </c>
      <c r="Z387" s="15" t="str">
        <f>IF(F387=$B$1, "No", IF(S387=1, "Yes", "No"))</f>
        <v>No</v>
      </c>
      <c r="AA387" s="18" t="str">
        <f>IF(C387="DM", "N/A", IF(Z387="No","N/A",VLOOKUP(B387,'Extension List'!$A$3:$R$1972,18,FALSE)))</f>
        <v>N/A</v>
      </c>
      <c r="AB387" s="15" t="str">
        <f>IF(C387="DM", "N/A", IF(Z387="No","N/A",VLOOKUP(B387,'Extension List'!$A$3:$T$1972,20,FALSE)))</f>
        <v>N/A</v>
      </c>
      <c r="AC387" s="15" t="str">
        <f>IF(AA387="N/A", "N/A", 0)</f>
        <v>N/A</v>
      </c>
      <c r="AD387" s="16" t="str">
        <f>IF(AE387="N/A", "N/A", AA387-AE387)</f>
        <v>N/A</v>
      </c>
      <c r="AE387" s="16" t="str">
        <f>IF(AA387="N/A", "N/A", IF(AC387&gt;0, IF(AA387&lt;13, ROUNDUP(0.25*AA387,0), IF(AA387&lt;26, ROUNDUP(0.4*AA387,0), IF(AA387&lt;51, ROUNDUP(0.6*AA387,0), ROUNDUP(0.75*AA387,0)))), "N/A"))</f>
        <v>N/A</v>
      </c>
      <c r="AF387" s="16" t="str">
        <f>IF(AD387="N/A","N/A", (AE387*AC387)+Q387)</f>
        <v>N/A</v>
      </c>
      <c r="AG387" s="16" t="str">
        <f>IF($AF387="N/A", "N/A", "TBC")</f>
        <v>N/A</v>
      </c>
      <c r="AH387" s="16" t="str">
        <f>IF($AF387="N/A", "N/A", "TBC")</f>
        <v>N/A</v>
      </c>
      <c r="AI387" s="16" t="str">
        <f>IF($AF387="N/A","N/A",IF(AC387&gt;1,"TBC","N/A"))</f>
        <v>N/A</v>
      </c>
      <c r="AJ387" s="16" t="str">
        <f>IF($AF387="N/A","N/A",IF(AC387&gt;2,"TBC","N/A"))</f>
        <v>N/A</v>
      </c>
      <c r="AK387" s="16" t="str">
        <f>IF($AF387="N/A","N/A",IF(AC387&gt;3,"TBC","N/A"))</f>
        <v>N/A</v>
      </c>
      <c r="AL387" s="16" t="str">
        <f>IF(AC387="N/A","N/A",IF(AC387&gt;0,IF(SUM(AG387:AK387)&lt;&gt;AF387,"CHECK","OK"),"N/A"))</f>
        <v>N/A</v>
      </c>
      <c r="AM387" s="16">
        <f>IF(AD387="N/A", L387+T387, L387+AG387)</f>
        <v>1</v>
      </c>
      <c r="AN387" s="16" t="str">
        <f>IF(AD387="N/A", IF(U387="N/A", "N/A", L387+U387), AD387+AH387)</f>
        <v>N/A</v>
      </c>
      <c r="AO387" s="16" t="str">
        <f>IF(AD387="N/A", IF(V387="N/A", "N/A", L387+V387), IF(AI387="N/A", "N/A", AD387+AI387))</f>
        <v>N/A</v>
      </c>
      <c r="AP387" s="16" t="str">
        <f>IF(AD387="N/A", IF(W387="N/A", "N/A", L387+W387), IF(AJ387="N/A", "N/A", AD387+AJ387))</f>
        <v>N/A</v>
      </c>
      <c r="AQ387" s="16" t="str">
        <f>IF(AD387="N/A", IF(X387="N/A", "N/A", L387+X387), IF(AK387="N/A", "N/A", AD387+AK387))</f>
        <v>N/A</v>
      </c>
      <c r="AR387" s="15" t="s">
        <v>42</v>
      </c>
      <c r="AS387" s="15" t="s">
        <v>42</v>
      </c>
      <c r="AT387" s="15" t="s">
        <v>42</v>
      </c>
      <c r="AU387" s="15" t="s">
        <v>42</v>
      </c>
      <c r="AV387" s="15" t="s">
        <v>42</v>
      </c>
      <c r="AW387" s="15" t="s">
        <v>42</v>
      </c>
      <c r="AX387" s="15" t="s">
        <v>42</v>
      </c>
      <c r="AY387" s="15" t="s">
        <v>42</v>
      </c>
      <c r="AZ387" s="15" t="s">
        <v>42</v>
      </c>
      <c r="BA387" s="15" t="s">
        <v>42</v>
      </c>
      <c r="BB387" s="15" t="s">
        <v>40</v>
      </c>
      <c r="BC387" s="15" t="s">
        <v>40</v>
      </c>
      <c r="BD387" s="15" t="s">
        <v>40</v>
      </c>
      <c r="BE387" s="15" t="s">
        <v>40</v>
      </c>
      <c r="BF387" s="15" t="s">
        <v>40</v>
      </c>
      <c r="BG387" s="15" t="s">
        <v>40</v>
      </c>
      <c r="BH387" s="15" t="s">
        <v>40</v>
      </c>
      <c r="BJ387" s="16">
        <f>IF(AR387="R", $CA387, IF(OR(AR387="P", AR387="T", AR387="N"), 0, IF($C387="DM", $T387, IF(OR(AR387="Y", AR387="IR"),$AM387,IF(AR387="C", IF($BI387="Y", IF($AF387="N/A", $Q387, $AF387), IF($AG387="N/A", $T387,$AG387)))))))</f>
        <v>0</v>
      </c>
      <c r="BK387" s="16">
        <f>IF(AS387="R", $CA387, IF(OR(AS387="P", AS387="T", AS387="N"), 0, IF($C387="DM", $T387, IF(OR(AS387="Y", AS387="IR"),$AM387,IF(AS387="C", IF($BI387="Y", IF($AF387="N/A", $Q387, $AF387), IF($AG387="N/A", $T387,$AG387)))))))</f>
        <v>0</v>
      </c>
      <c r="BL387" s="16">
        <f>IF(AT387="R", $CA387, IF(OR(AT387="P", AT387="T", AT387="N"), 0, IF($C387="DM", $T387, IF(OR(AT387="Y", AT387="IR"),$AM387,IF(AT387="C", IF($BI387="Y", IF($AF387="N/A", $Q387, $AF387), IF($AG387="N/A", $T387,$AG387)))))))</f>
        <v>0</v>
      </c>
      <c r="BM387" s="16">
        <f>IF(AU387="R", $CA387, IF(OR(AU387="P", AU387="T", AU387="N"), 0, IF($C387="DM", $T387, IF(OR(AU387="Y", AU387="IR"),$AM387,IF(AU387="C", IF($BI387="Y", IF($AF387="N/A", $Q387, $AF387), IF($AG387="N/A", $T387,$AG387)))))))</f>
        <v>0</v>
      </c>
      <c r="BN387" s="16">
        <f>IF(AV387="R", $CA387, IF(OR(AV387="P", AV387="T", AV387="N"), 0, IF($C387="DM", $T387, IF(OR(AV387="Y", AV387="IR"),$AM387,IF(AV387="C", IF($BI387="Y", IF($AF387="N/A", $Q387, $AF387), IF($AG387="N/A", $T387,$AG387)))))))</f>
        <v>0</v>
      </c>
      <c r="BO387" s="16">
        <f>IF(AW387="R", $CA387, IF(OR(AW387="P", AW387="T", AW387="N"), 0, IF($C387="DM", $T387, IF(OR(AW387="Y", AW387="IR"),$AM387,IF(AW387="C", IF($BI387="Y", IF($AF387="N/A", $Q387, $AF387), IF($AG387="N/A", $T387,$AG387)))))))</f>
        <v>0</v>
      </c>
      <c r="BP387" s="16">
        <f>IF(AX387="R", $CA387, IF(OR(AX387="P", AX387="T", AX387="N"), 0, IF($C387="DM", $T387, IF(OR(AX387="Y", AX387="IR"),$AM387,IF(AX387="C", IF($BI387="Y", IF($AF387="N/A", $Q387, $AF387), IF($AG387="N/A", $T387,$AG387)))))))</f>
        <v>0</v>
      </c>
      <c r="BQ387" s="16">
        <f>IF(AY387="R", $CA387, IF(OR(AY387="P", AY387="T", AY387="N"), 0, IF($C387="DM", $T387, IF(OR(AY387="Y", AY387="IR"),$AM387,IF(AY387="C", IF($BI387="Y", IF($AF387="N/A", $Q387, $AF387), IF($AG387="N/A", $T387,$AG387)))))))</f>
        <v>0</v>
      </c>
      <c r="BR387" s="16">
        <f>IF(AZ387="R", $CA387, IF(OR(AZ387="P", AZ387="T", AZ387="N"), 0, IF($C387="DM", $T387, IF(OR(AZ387="Y", AZ387="IR"),$AM387,IF(AZ387="C", IF($BI387="Y", IF($AF387="N/A", $Q387, $AF387), IF($AG387="N/A", $T387,$AG387)))))))</f>
        <v>0</v>
      </c>
      <c r="BS387" s="16">
        <f>IF(BA387="R", $CA387, IF(OR(BA387="P", BA387="T", BA387="N"), 0, IF($C387="DM", $T387, IF(OR(BA387="Y", BA387="IR"),$AM387,IF(BA387="C", IF($BI387="Y", IF($AF387="N/A", $Q387, $AF387), IF($AG387="N/A", $T387,$AG387)))))))</f>
        <v>0</v>
      </c>
      <c r="BT387" s="16">
        <f>IF(BB387="R", $CA387, IF(OR(BB387="P", BB387="T", BB387="N"), 0, IF($C387="DM", $T387, IF(OR(BB387="Y", BB387="IR"),$AM387,IF(BB387="C", IF($BI387="Y", IF($BA387="C", IF($AF387="N/A", $Q387, $AF387), IF($AF387="N/A", $T387, $AM387)), IF($AG387="N/A", $T387,$AG387)))))))</f>
        <v>1</v>
      </c>
      <c r="BU387" s="16">
        <f>IF(BC387="R", $CA387, IF(OR(BC387="P", BC387="T", BC387="N"), 0, IF($C387="DM", $T387, IF(OR(BC387="Y", BC387="IR"),$AM387,IF(BC387="C", IF($BI387="Y", IF($BA387="C", IF($AF387="N/A", $Q387, $AF387), IF($AF387="N/A", $T387, $AM387)), IF($AG387="N/A", $T387,$AG387)))))))</f>
        <v>1</v>
      </c>
      <c r="BV387" s="16">
        <f>IF(BD387="R", $CA387, IF(OR(BD387="P", BD387="T", BD387="N"), 0, IF($C387="DM", $T387, IF(OR(BD387="Y", BD387="IR"),$AM387,IF(BD387="C", IF($BI387="Y", IF($BA387="C", IF($AF387="N/A", $Q387, $AF387), IF($AF387="N/A", $T387, $AM387)), IF($AG387="N/A", $T387,$AG387)))))))</f>
        <v>1</v>
      </c>
      <c r="BW387" s="16">
        <f>IF(BE387="R", $CA387, IF(OR(BE387="P", BE387="T", BE387="N"), 0, IF($C387="DM", $T387, IF(OR(BE387="Y", BE387="IR"),$AM387,IF(BE387="C", IF($BI387="Y", IF($BA387="C", IF($AF387="N/A", $Q387, $AF387), IF($AF387="N/A", $T387, $AM387)), IF($AG387="N/A", $T387,$AG387)))))))</f>
        <v>1</v>
      </c>
      <c r="BX387" s="16">
        <f>IF(BF387="R", $CA387, IF(OR(BF387="P", BF387="T", BF387="N"), 0, IF($C387="DM", $T387, IF(OR(BF387="Y", BF387="IR"),$AM387,IF(BF387="C", IF($BI387="Y", IF($BA387="C", IF($AF387="N/A", $Q387, $AF387), IF($AF387="N/A", $T387, $AM387)), IF($AG387="N/A", $T387,$AG387)))))))</f>
        <v>1</v>
      </c>
      <c r="BY387" s="16">
        <f>IF(BG387="R", $CA387, IF(OR(BG387="P", BG387="T", BG387="N"), 0, IF($C387="DM", $T387, IF(OR(BG387="Y", BG387="IR"),$AM387,IF(BG387="C", IF($BI387="Y", IF($BA387="C", IF($AF387="N/A", $Q387, $AF387), IF($AF387="N/A", $T387, $AM387)), IF($AG387="N/A", $T387,$AG387)))))))</f>
        <v>1</v>
      </c>
      <c r="BZ387" s="16">
        <f>IF(BH387="R", $CA387, IF(OR(BH387="P", BH387="T", BH387="N"), 0, IF($C387="DM", $T387, IF(OR(BH387="Y", BH387="IR"),$AM387,IF(BH387="C", IF($BI387="Y", IF($BA387="C", IF($AF387="N/A", $Q387, $AF387), IF($AF387="N/A", $T387, $AM387)), IF($AG387="N/A", $T387,$AG387)))))))</f>
        <v>1</v>
      </c>
      <c r="CA387" s="15" t="s">
        <v>75</v>
      </c>
      <c r="CB387" s="16">
        <f>BZ387</f>
        <v>1</v>
      </c>
      <c r="CC387" s="15" t="str">
        <f>IF(OR($BH387="T", $BH387="R"), 0, IF($BH387="C", IF($BI387="Y", IF($BA387="C", 0, IF(AF387="N/A", Q387-T387, AF387-AG387)), IF($AF387="N/A", U387, AH387)), AN387))</f>
        <v>N/A</v>
      </c>
      <c r="CD387" s="15" t="str">
        <f>IF(OR($BH387="T", $BH387="R"), 0, IF($BH387="C", IF($BI387="Y", 0, IF($AF387="N/A", V387, AI387)), AO387))</f>
        <v>N/A</v>
      </c>
      <c r="CE387" s="15" t="str">
        <f>IF(OR($BH387="T", $BH387="R"), 0, IF($BH387="C", IF($BI387="Y", 0, IF($AF387="N/A", W387, AJ387)), AP387))</f>
        <v>N/A</v>
      </c>
      <c r="CF387" s="15" t="str">
        <f>IF(OR($BH387="T", $BH387="R"), 0, IF($BH387="C", IF($BI387="Y", 0, IF($AF387="N/A", X387, AK387)), AQ387))</f>
        <v>N/A</v>
      </c>
    </row>
    <row r="388" spans="1:85" x14ac:dyDescent="0.25">
      <c r="A388" s="14">
        <v>5579</v>
      </c>
      <c r="B388" s="15" t="s">
        <v>562</v>
      </c>
      <c r="C388" s="15" t="s">
        <v>65</v>
      </c>
      <c r="D388" s="15" t="s">
        <v>58</v>
      </c>
      <c r="E388" s="15">
        <f>VLOOKUP(B388, 'Rookie Year'!$A$2:$B$55679,2,FALSE)</f>
        <v>2017</v>
      </c>
      <c r="F388" s="15">
        <v>2024</v>
      </c>
      <c r="G388" s="15" t="s">
        <v>42</v>
      </c>
      <c r="H388" s="15" t="s">
        <v>1928</v>
      </c>
      <c r="I388" s="16">
        <v>1</v>
      </c>
      <c r="J388" s="15">
        <v>1</v>
      </c>
      <c r="K388" s="17">
        <f>IF(AND(G388&lt;&gt;"N",R388="N/A"), IF(I388&lt;4, 0, 0.25),IF(I388=1, IF(J388=1,0.25, 0.25), IF(I388&lt;13, 0.25, IF(I388&lt;26, 0.4, IF(I388&lt;51, 0.6, 0.75)))))</f>
        <v>0.25</v>
      </c>
      <c r="L388" s="16">
        <f>I388-M388</f>
        <v>0</v>
      </c>
      <c r="M388" s="16">
        <f>ROUNDUP(I388*K388,0)</f>
        <v>1</v>
      </c>
      <c r="N388" s="16">
        <f>M388*J388</f>
        <v>1</v>
      </c>
      <c r="O388" s="16">
        <v>0</v>
      </c>
      <c r="P388" s="16">
        <v>0</v>
      </c>
      <c r="Q388" s="16">
        <f>N388-O388-P388</f>
        <v>1</v>
      </c>
      <c r="R388" s="15" t="s">
        <v>75</v>
      </c>
      <c r="S388" s="15">
        <f>IF(R388="N/A", J388-($B$1-F388), J388-($B$1-R388))</f>
        <v>1</v>
      </c>
      <c r="T388" s="16">
        <f>IF($S388&lt;1, "N/A", $M388)</f>
        <v>1</v>
      </c>
      <c r="U388" s="16" t="str">
        <f>IF($S388&lt;2, "N/A", $M388)</f>
        <v>N/A</v>
      </c>
      <c r="V388" s="16" t="str">
        <f>IF($S388&lt;3, "N/A", $M388)</f>
        <v>N/A</v>
      </c>
      <c r="W388" s="16" t="str">
        <f>IF($S388&lt;4, "N/A", $M388)</f>
        <v>N/A</v>
      </c>
      <c r="X388" s="16" t="str">
        <f>IF($S388&lt;5, "N/A", $M388)</f>
        <v>N/A</v>
      </c>
      <c r="Y388" s="15" t="str">
        <f>IF(SUM(T388:X388)&lt;&gt;Q388, "CHECK", "OK")</f>
        <v>OK</v>
      </c>
      <c r="Z388" s="15" t="str">
        <f>IF(F388=$B$1, "No", IF(S388=1, "Yes", "No"))</f>
        <v>No</v>
      </c>
      <c r="AA388" s="18" t="str">
        <f>IF(C388="DM", "N/A", IF(Z388="No","N/A",VLOOKUP(B388,'Extension List'!$A$3:$R$1972,18,FALSE)))</f>
        <v>N/A</v>
      </c>
      <c r="AB388" s="15" t="str">
        <f>IF(C388="DM", "N/A", IF(Z388="No","N/A",VLOOKUP(B388,'Extension List'!$A$3:$T$1972,20,FALSE)))</f>
        <v>N/A</v>
      </c>
      <c r="AC388" s="15" t="str">
        <f>IF(AA388="N/A", "N/A", 0)</f>
        <v>N/A</v>
      </c>
      <c r="AD388" s="16" t="str">
        <f>IF(AE388="N/A", "N/A", AA388-AE388)</f>
        <v>N/A</v>
      </c>
      <c r="AE388" s="16" t="str">
        <f>IF(AA388="N/A", "N/A", IF(AC388&gt;0, IF(AA388&lt;13, ROUNDUP(0.25*AA388,0), IF(AA388&lt;26, ROUNDUP(0.4*AA388,0), IF(AA388&lt;51, ROUNDUP(0.6*AA388,0), ROUNDUP(0.75*AA388,0)))), "N/A"))</f>
        <v>N/A</v>
      </c>
      <c r="AF388" s="16" t="str">
        <f>IF(AD388="N/A","N/A", (AE388*AC388)+Q388)</f>
        <v>N/A</v>
      </c>
      <c r="AG388" s="16" t="str">
        <f>IF($AF388="N/A", "N/A", "TBC")</f>
        <v>N/A</v>
      </c>
      <c r="AH388" s="16" t="str">
        <f>IF($AF388="N/A", "N/A", "TBC")</f>
        <v>N/A</v>
      </c>
      <c r="AI388" s="16" t="str">
        <f>IF($AF388="N/A","N/A",IF(AC388&gt;1,"TBC","N/A"))</f>
        <v>N/A</v>
      </c>
      <c r="AJ388" s="16" t="str">
        <f>IF($AF388="N/A","N/A",IF(AC388&gt;2,"TBC","N/A"))</f>
        <v>N/A</v>
      </c>
      <c r="AK388" s="16" t="str">
        <f>IF($AF388="N/A","N/A",IF(AC388&gt;3,"TBC","N/A"))</f>
        <v>N/A</v>
      </c>
      <c r="AL388" s="16" t="str">
        <f>IF(AC388="N/A","N/A",IF(AC388&gt;0,IF(SUM(AG388:AK388)&lt;&gt;AF388,"CHECK","OK"),"N/A"))</f>
        <v>N/A</v>
      </c>
      <c r="AM388" s="16">
        <f>IF(AD388="N/A", L388+T388, L388+AG388)</f>
        <v>1</v>
      </c>
      <c r="AN388" s="16" t="str">
        <f>IF(AD388="N/A", IF(U388="N/A", "N/A", L388+U388), AD388+AH388)</f>
        <v>N/A</v>
      </c>
      <c r="AO388" s="16" t="str">
        <f>IF(AD388="N/A", IF(V388="N/A", "N/A", L388+V388), IF(AI388="N/A", "N/A", AD388+AI388))</f>
        <v>N/A</v>
      </c>
      <c r="AP388" s="16" t="str">
        <f>IF(AD388="N/A", IF(W388="N/A", "N/A", L388+W388), IF(AJ388="N/A", "N/A", AD388+AJ388))</f>
        <v>N/A</v>
      </c>
      <c r="AQ388" s="16" t="str">
        <f>IF(AD388="N/A", IF(X388="N/A", "N/A", L388+X388), IF(AK388="N/A", "N/A", AD388+AK388))</f>
        <v>N/A</v>
      </c>
      <c r="AR388" s="15" t="s">
        <v>40</v>
      </c>
      <c r="AS388" s="15" t="s">
        <v>40</v>
      </c>
      <c r="AT388" s="15" t="s">
        <v>40</v>
      </c>
      <c r="AU388" s="15" t="s">
        <v>40</v>
      </c>
      <c r="AV388" s="15" t="s">
        <v>40</v>
      </c>
      <c r="AW388" s="15" t="s">
        <v>40</v>
      </c>
      <c r="AX388" s="15" t="s">
        <v>40</v>
      </c>
      <c r="AY388" s="15" t="s">
        <v>40</v>
      </c>
      <c r="AZ388" s="15" t="s">
        <v>40</v>
      </c>
      <c r="BA388" s="15" t="s">
        <v>40</v>
      </c>
      <c r="BB388" s="15" t="s">
        <v>44</v>
      </c>
      <c r="BC388" s="15" t="s">
        <v>44</v>
      </c>
      <c r="BD388" s="15" t="s">
        <v>44</v>
      </c>
      <c r="BE388" s="15" t="s">
        <v>44</v>
      </c>
      <c r="BF388" s="15" t="s">
        <v>44</v>
      </c>
      <c r="BG388" s="15" t="s">
        <v>44</v>
      </c>
      <c r="BH388" s="15" t="s">
        <v>44</v>
      </c>
      <c r="BJ388" s="16">
        <f>IF(AR388="R", $CA388, IF(OR(AR388="P", AR388="T", AR388="N"), 0, IF($C388="DM", $T388, IF(OR(AR388="Y", AR388="IR"),$AM388,IF(AR388="C", IF($BI388="Y", IF($AF388="N/A", $Q388, $AF388), IF($AG388="N/A", $T388,$AG388)))))))</f>
        <v>1</v>
      </c>
      <c r="BK388" s="16">
        <f>IF(AS388="R", $CA388, IF(OR(AS388="P", AS388="T", AS388="N"), 0, IF($C388="DM", $T388, IF(OR(AS388="Y", AS388="IR"),$AM388,IF(AS388="C", IF($BI388="Y", IF($AF388="N/A", $Q388, $AF388), IF($AG388="N/A", $T388,$AG388)))))))</f>
        <v>1</v>
      </c>
      <c r="BL388" s="16">
        <f>IF(AT388="R", $CA388, IF(OR(AT388="P", AT388="T", AT388="N"), 0, IF($C388="DM", $T388, IF(OR(AT388="Y", AT388="IR"),$AM388,IF(AT388="C", IF($BI388="Y", IF($AF388="N/A", $Q388, $AF388), IF($AG388="N/A", $T388,$AG388)))))))</f>
        <v>1</v>
      </c>
      <c r="BM388" s="16">
        <f>IF(AU388="R", $CA388, IF(OR(AU388="P", AU388="T", AU388="N"), 0, IF($C388="DM", $T388, IF(OR(AU388="Y", AU388="IR"),$AM388,IF(AU388="C", IF($BI388="Y", IF($AF388="N/A", $Q388, $AF388), IF($AG388="N/A", $T388,$AG388)))))))</f>
        <v>1</v>
      </c>
      <c r="BN388" s="16">
        <f>IF(AV388="R", $CA388, IF(OR(AV388="P", AV388="T", AV388="N"), 0, IF($C388="DM", $T388, IF(OR(AV388="Y", AV388="IR"),$AM388,IF(AV388="C", IF($BI388="Y", IF($AF388="N/A", $Q388, $AF388), IF($AG388="N/A", $T388,$AG388)))))))</f>
        <v>1</v>
      </c>
      <c r="BO388" s="16">
        <f>IF(AW388="R", $CA388, IF(OR(AW388="P", AW388="T", AW388="N"), 0, IF($C388="DM", $T388, IF(OR(AW388="Y", AW388="IR"),$AM388,IF(AW388="C", IF($BI388="Y", IF($AF388="N/A", $Q388, $AF388), IF($AG388="N/A", $T388,$AG388)))))))</f>
        <v>1</v>
      </c>
      <c r="BP388" s="16">
        <f>IF(AX388="R", $CA388, IF(OR(AX388="P", AX388="T", AX388="N"), 0, IF($C388="DM", $T388, IF(OR(AX388="Y", AX388="IR"),$AM388,IF(AX388="C", IF($BI388="Y", IF($AF388="N/A", $Q388, $AF388), IF($AG388="N/A", $T388,$AG388)))))))</f>
        <v>1</v>
      </c>
      <c r="BQ388" s="16">
        <f>IF(AY388="R", $CA388, IF(OR(AY388="P", AY388="T", AY388="N"), 0, IF($C388="DM", $T388, IF(OR(AY388="Y", AY388="IR"),$AM388,IF(AY388="C", IF($BI388="Y", IF($AF388="N/A", $Q388, $AF388), IF($AG388="N/A", $T388,$AG388)))))))</f>
        <v>1</v>
      </c>
      <c r="BR388" s="16">
        <f>IF(AZ388="R", $CA388, IF(OR(AZ388="P", AZ388="T", AZ388="N"), 0, IF($C388="DM", $T388, IF(OR(AZ388="Y", AZ388="IR"),$AM388,IF(AZ388="C", IF($BI388="Y", IF($AF388="N/A", $Q388, $AF388), IF($AG388="N/A", $T388,$AG388)))))))</f>
        <v>1</v>
      </c>
      <c r="BS388" s="16">
        <f>IF(BA388="R", $CA388, IF(OR(BA388="P", BA388="T", BA388="N"), 0, IF($C388="DM", $T388, IF(OR(BA388="Y", BA388="IR"),$AM388,IF(BA388="C", IF($BI388="Y", IF($AF388="N/A", $Q388, $AF388), IF($AG388="N/A", $T388,$AG388)))))))</f>
        <v>1</v>
      </c>
      <c r="BT388" s="16">
        <f>IF(BB388="R", $CA388, IF(OR(BB388="P", BB388="T", BB388="N"), 0, IF($C388="DM", $T388, IF(OR(BB388="Y", BB388="IR"),$AM388,IF(BB388="C", IF($BI388="Y", IF($BA388="C", IF($AF388="N/A", $Q388, $AF388), IF($AF388="N/A", $T388, $AM388)), IF($AG388="N/A", $T388,$AG388)))))))</f>
        <v>1</v>
      </c>
      <c r="BU388" s="16">
        <f>IF(BC388="R", $CA388, IF(OR(BC388="P", BC388="T", BC388="N"), 0, IF($C388="DM", $T388, IF(OR(BC388="Y", BC388="IR"),$AM388,IF(BC388="C", IF($BI388="Y", IF($BA388="C", IF($AF388="N/A", $Q388, $AF388), IF($AF388="N/A", $T388, $AM388)), IF($AG388="N/A", $T388,$AG388)))))))</f>
        <v>1</v>
      </c>
      <c r="BV388" s="16">
        <f>IF(BD388="R", $CA388, IF(OR(BD388="P", BD388="T", BD388="N"), 0, IF($C388="DM", $T388, IF(OR(BD388="Y", BD388="IR"),$AM388,IF(BD388="C", IF($BI388="Y", IF($BA388="C", IF($AF388="N/A", $Q388, $AF388), IF($AF388="N/A", $T388, $AM388)), IF($AG388="N/A", $T388,$AG388)))))))</f>
        <v>1</v>
      </c>
      <c r="BW388" s="16">
        <f>IF(BE388="R", $CA388, IF(OR(BE388="P", BE388="T", BE388="N"), 0, IF($C388="DM", $T388, IF(OR(BE388="Y", BE388="IR"),$AM388,IF(BE388="C", IF($BI388="Y", IF($BA388="C", IF($AF388="N/A", $Q388, $AF388), IF($AF388="N/A", $T388, $AM388)), IF($AG388="N/A", $T388,$AG388)))))))</f>
        <v>1</v>
      </c>
      <c r="BX388" s="16">
        <f>IF(BF388="R", $CA388, IF(OR(BF388="P", BF388="T", BF388="N"), 0, IF($C388="DM", $T388, IF(OR(BF388="Y", BF388="IR"),$AM388,IF(BF388="C", IF($BI388="Y", IF($BA388="C", IF($AF388="N/A", $Q388, $AF388), IF($AF388="N/A", $T388, $AM388)), IF($AG388="N/A", $T388,$AG388)))))))</f>
        <v>1</v>
      </c>
      <c r="BY388" s="16">
        <f>IF(BG388="R", $CA388, IF(OR(BG388="P", BG388="T", BG388="N"), 0, IF($C388="DM", $T388, IF(OR(BG388="Y", BG388="IR"),$AM388,IF(BG388="C", IF($BI388="Y", IF($BA388="C", IF($AF388="N/A", $Q388, $AF388), IF($AF388="N/A", $T388, $AM388)), IF($AG388="N/A", $T388,$AG388)))))))</f>
        <v>1</v>
      </c>
      <c r="BZ388" s="16">
        <f>IF(BH388="R", $CA388, IF(OR(BH388="P", BH388="T", BH388="N"), 0, IF($C388="DM", $T388, IF(OR(BH388="Y", BH388="IR"),$AM388,IF(BH388="C", IF($BI388="Y", IF($BA388="C", IF($AF388="N/A", $Q388, $AF388), IF($AF388="N/A", $T388, $AM388)), IF($AG388="N/A", $T388,$AG388)))))))</f>
        <v>1</v>
      </c>
      <c r="CA388" s="15" t="s">
        <v>75</v>
      </c>
      <c r="CB388" s="16">
        <f>BZ388</f>
        <v>1</v>
      </c>
      <c r="CC388" s="15" t="str">
        <f>IF(OR($BH388="T", $BH388="R"), 0, IF($BH388="C", IF($BI388="Y", IF($BA388="C", 0, IF(AF388="N/A", Q388-T388, AF388-AG388)), IF($AF388="N/A", U388, AH388)), AN388))</f>
        <v>N/A</v>
      </c>
      <c r="CD388" s="15" t="str">
        <f>IF(OR($BH388="T", $BH388="R"), 0, IF($BH388="C", IF($BI388="Y", 0, IF($AF388="N/A", V388, AI388)), AO388))</f>
        <v>N/A</v>
      </c>
      <c r="CE388" s="15" t="str">
        <f>IF(OR($BH388="T", $BH388="R"), 0, IF($BH388="C", IF($BI388="Y", 0, IF($AF388="N/A", W388, AJ388)), AP388))</f>
        <v>N/A</v>
      </c>
      <c r="CF388" s="15" t="str">
        <f>IF(OR($BH388="T", $BH388="R"), 0, IF($BH388="C", IF($BI388="Y", 0, IF($AF388="N/A", X388, AK388)), AQ388))</f>
        <v>N/A</v>
      </c>
      <c r="CG388" t="str">
        <f>IF(AC388="N/A", "S:"&amp;L388&amp;" G:"&amp;M388&amp;" GR:"&amp;Q388, IF(AC388=0, "S:"&amp;L388&amp;" G:"&amp;M388&amp;" GR:"&amp;Q388, "S:"&amp;L388&amp;"/"&amp;AD388&amp;" G:"&amp;AE388&amp;" GR:"&amp;AF388))</f>
        <v>S:0 G:1 GR:1</v>
      </c>
    </row>
    <row r="389" spans="1:85" x14ac:dyDescent="0.25">
      <c r="A389" s="14">
        <v>5751</v>
      </c>
      <c r="B389" s="15" t="s">
        <v>579</v>
      </c>
      <c r="C389" s="15" t="s">
        <v>65</v>
      </c>
      <c r="D389" s="15" t="s">
        <v>58</v>
      </c>
      <c r="E389" s="15">
        <f>VLOOKUP(B389, 'Rookie Year'!$A$2:$B$55679,2,FALSE)</f>
        <v>2016</v>
      </c>
      <c r="F389" s="15">
        <v>2024</v>
      </c>
      <c r="G389" s="15" t="s">
        <v>42</v>
      </c>
      <c r="H389" s="15">
        <v>2</v>
      </c>
      <c r="I389" s="16">
        <v>2</v>
      </c>
      <c r="J389" s="15">
        <v>1</v>
      </c>
      <c r="K389" s="17">
        <f>IF(AND(G389&lt;&gt;"N",R389="N/A"), IF(I389&lt;4, 0, 0.25),IF(I389=1, IF(J389=1,0.25, 0.25), IF(I389&lt;13, 0.25, IF(I389&lt;26, 0.4, IF(I389&lt;51, 0.6, 0.75)))))</f>
        <v>0.25</v>
      </c>
      <c r="L389" s="16">
        <f>I389-M389</f>
        <v>1</v>
      </c>
      <c r="M389" s="16">
        <f>ROUNDUP(I389*K389,0)</f>
        <v>1</v>
      </c>
      <c r="N389" s="16">
        <f>M389*J389</f>
        <v>1</v>
      </c>
      <c r="O389" s="16">
        <v>0</v>
      </c>
      <c r="P389" s="16">
        <v>0</v>
      </c>
      <c r="Q389" s="16">
        <f>N389-O389-P389</f>
        <v>1</v>
      </c>
      <c r="R389" s="15" t="s">
        <v>75</v>
      </c>
      <c r="S389" s="15">
        <f>IF(R389="N/A", J389-($B$1-F389), J389-($B$1-R389))</f>
        <v>1</v>
      </c>
      <c r="T389" s="16">
        <f>IF($S389&lt;1, "N/A", $M389)</f>
        <v>1</v>
      </c>
      <c r="U389" s="16" t="str">
        <f>IF($S389&lt;2, "N/A", $M389)</f>
        <v>N/A</v>
      </c>
      <c r="V389" s="16" t="str">
        <f>IF($S389&lt;3, "N/A", $M389)</f>
        <v>N/A</v>
      </c>
      <c r="W389" s="16" t="str">
        <f>IF($S389&lt;4, "N/A", $M389)</f>
        <v>N/A</v>
      </c>
      <c r="X389" s="16" t="str">
        <f>IF($S389&lt;5, "N/A", $M389)</f>
        <v>N/A</v>
      </c>
      <c r="Y389" s="15" t="str">
        <f>IF(SUM(T389:X389)&lt;&gt;Q389, "CHECK", "OK")</f>
        <v>OK</v>
      </c>
      <c r="Z389" s="15" t="str">
        <f>IF(F389=$B$1, "No", IF(S389=1, "Yes", "No"))</f>
        <v>No</v>
      </c>
      <c r="AA389" s="18" t="str">
        <f>IF(C389="DM", "N/A", IF(Z389="No","N/A",VLOOKUP(B389,'Extension List'!$A$3:$R$1972,18,FALSE)))</f>
        <v>N/A</v>
      </c>
      <c r="AB389" s="15" t="str">
        <f>IF(C389="DM", "N/A", IF(Z389="No","N/A",VLOOKUP(B389,'Extension List'!$A$3:$T$1972,20,FALSE)))</f>
        <v>N/A</v>
      </c>
      <c r="AC389" s="15" t="str">
        <f>IF(AA389="N/A", "N/A", 0)</f>
        <v>N/A</v>
      </c>
      <c r="AD389" s="16" t="str">
        <f>IF(AE389="N/A", "N/A", AA389-AE389)</f>
        <v>N/A</v>
      </c>
      <c r="AE389" s="16" t="str">
        <f>IF(AA389="N/A", "N/A", IF(AC389&gt;0, IF(AA389&lt;13, ROUNDUP(0.25*AA389,0), IF(AA389&lt;26, ROUNDUP(0.4*AA389,0), IF(AA389&lt;51, ROUNDUP(0.6*AA389,0), ROUNDUP(0.75*AA389,0)))), "N/A"))</f>
        <v>N/A</v>
      </c>
      <c r="AF389" s="16" t="str">
        <f>IF(AD389="N/A","N/A", (AE389*AC389)+Q389)</f>
        <v>N/A</v>
      </c>
      <c r="AG389" s="16" t="str">
        <f>IF($AF389="N/A", "N/A", "TBC")</f>
        <v>N/A</v>
      </c>
      <c r="AH389" s="16" t="str">
        <f>IF($AF389="N/A", "N/A", "TBC")</f>
        <v>N/A</v>
      </c>
      <c r="AI389" s="16" t="str">
        <f>IF($AF389="N/A","N/A",IF(AC389&gt;1,"TBC","N/A"))</f>
        <v>N/A</v>
      </c>
      <c r="AJ389" s="16" t="str">
        <f>IF($AF389="N/A","N/A",IF(AC389&gt;2,"TBC","N/A"))</f>
        <v>N/A</v>
      </c>
      <c r="AK389" s="16" t="str">
        <f>IF($AF389="N/A","N/A",IF(AC389&gt;3,"TBC","N/A"))</f>
        <v>N/A</v>
      </c>
      <c r="AL389" s="16" t="str">
        <f>IF(AC389="N/A","N/A",IF(AC389&gt;0,IF(SUM(AG389:AK389)&lt;&gt;AF389,"CHECK","OK"),"N/A"))</f>
        <v>N/A</v>
      </c>
      <c r="AM389" s="16">
        <f>IF(AD389="N/A", L389+T389, L389+AG389)</f>
        <v>2</v>
      </c>
      <c r="AN389" s="16" t="str">
        <f>IF(AD389="N/A", IF(U389="N/A", "N/A", L389+U389), AD389+AH389)</f>
        <v>N/A</v>
      </c>
      <c r="AO389" s="16" t="str">
        <f>IF(AD389="N/A", IF(V389="N/A", "N/A", L389+V389), IF(AI389="N/A", "N/A", AD389+AI389))</f>
        <v>N/A</v>
      </c>
      <c r="AP389" s="16" t="str">
        <f>IF(AD389="N/A", IF(W389="N/A", "N/A", L389+W389), IF(AJ389="N/A", "N/A", AD389+AJ389))</f>
        <v>N/A</v>
      </c>
      <c r="AQ389" s="16" t="str">
        <f>IF(AD389="N/A", IF(X389="N/A", "N/A", L389+X389), IF(AK389="N/A", "N/A", AD389+AK389))</f>
        <v>N/A</v>
      </c>
      <c r="AR389" s="15" t="s">
        <v>42</v>
      </c>
      <c r="AS389" s="15" t="s">
        <v>42</v>
      </c>
      <c r="AT389" s="15" t="s">
        <v>40</v>
      </c>
      <c r="AU389" s="15" t="s">
        <v>40</v>
      </c>
      <c r="AV389" s="15" t="s">
        <v>40</v>
      </c>
      <c r="AW389" s="15" t="s">
        <v>40</v>
      </c>
      <c r="AX389" s="15" t="s">
        <v>40</v>
      </c>
      <c r="AY389" s="15" t="s">
        <v>40</v>
      </c>
      <c r="AZ389" s="15" t="s">
        <v>40</v>
      </c>
      <c r="BA389" s="15" t="s">
        <v>40</v>
      </c>
      <c r="BB389" s="15" t="s">
        <v>40</v>
      </c>
      <c r="BC389" s="15" t="s">
        <v>40</v>
      </c>
      <c r="BD389" s="15" t="s">
        <v>40</v>
      </c>
      <c r="BE389" s="15" t="s">
        <v>40</v>
      </c>
      <c r="BF389" s="15" t="s">
        <v>40</v>
      </c>
      <c r="BG389" s="15" t="s">
        <v>40</v>
      </c>
      <c r="BH389" s="15" t="s">
        <v>40</v>
      </c>
      <c r="BJ389" s="16">
        <f>IF(AR389="R", $CA389, IF(OR(AR389="P", AR389="T", AR389="N"), 0, IF($C389="DM", $T389, IF(OR(AR389="Y", AR389="IR"),$AM389,IF(AR389="C", IF($BI389="Y", IF($AF389="N/A", $Q389, $AF389), IF($AG389="N/A", $T389,$AG389)))))))</f>
        <v>0</v>
      </c>
      <c r="BK389" s="16">
        <f>IF(AS389="R", $CA389, IF(OR(AS389="P", AS389="T", AS389="N"), 0, IF($C389="DM", $T389, IF(OR(AS389="Y", AS389="IR"),$AM389,IF(AS389="C", IF($BI389="Y", IF($AF389="N/A", $Q389, $AF389), IF($AG389="N/A", $T389,$AG389)))))))</f>
        <v>0</v>
      </c>
      <c r="BL389" s="16">
        <f>IF(AT389="R", $CA389, IF(OR(AT389="P", AT389="T", AT389="N"), 0, IF($C389="DM", $T389, IF(OR(AT389="Y", AT389="IR"),$AM389,IF(AT389="C", IF($BI389="Y", IF($AF389="N/A", $Q389, $AF389), IF($AG389="N/A", $T389,$AG389)))))))</f>
        <v>2</v>
      </c>
      <c r="BM389" s="16">
        <f>IF(AU389="R", $CA389, IF(OR(AU389="P", AU389="T", AU389="N"), 0, IF($C389="DM", $T389, IF(OR(AU389="Y", AU389="IR"),$AM389,IF(AU389="C", IF($BI389="Y", IF($AF389="N/A", $Q389, $AF389), IF($AG389="N/A", $T389,$AG389)))))))</f>
        <v>2</v>
      </c>
      <c r="BN389" s="16">
        <f>IF(AV389="R", $CA389, IF(OR(AV389="P", AV389="T", AV389="N"), 0, IF($C389="DM", $T389, IF(OR(AV389="Y", AV389="IR"),$AM389,IF(AV389="C", IF($BI389="Y", IF($AF389="N/A", $Q389, $AF389), IF($AG389="N/A", $T389,$AG389)))))))</f>
        <v>2</v>
      </c>
      <c r="BO389" s="16">
        <f>IF(AW389="R", $CA389, IF(OR(AW389="P", AW389="T", AW389="N"), 0, IF($C389="DM", $T389, IF(OR(AW389="Y", AW389="IR"),$AM389,IF(AW389="C", IF($BI389="Y", IF($AF389="N/A", $Q389, $AF389), IF($AG389="N/A", $T389,$AG389)))))))</f>
        <v>2</v>
      </c>
      <c r="BP389" s="16">
        <f>IF(AX389="R", $CA389, IF(OR(AX389="P", AX389="T", AX389="N"), 0, IF($C389="DM", $T389, IF(OR(AX389="Y", AX389="IR"),$AM389,IF(AX389="C", IF($BI389="Y", IF($AF389="N/A", $Q389, $AF389), IF($AG389="N/A", $T389,$AG389)))))))</f>
        <v>2</v>
      </c>
      <c r="BQ389" s="16">
        <f>IF(AY389="R", $CA389, IF(OR(AY389="P", AY389="T", AY389="N"), 0, IF($C389="DM", $T389, IF(OR(AY389="Y", AY389="IR"),$AM389,IF(AY389="C", IF($BI389="Y", IF($AF389="N/A", $Q389, $AF389), IF($AG389="N/A", $T389,$AG389)))))))</f>
        <v>2</v>
      </c>
      <c r="BR389" s="16">
        <f>IF(AZ389="R", $CA389, IF(OR(AZ389="P", AZ389="T", AZ389="N"), 0, IF($C389="DM", $T389, IF(OR(AZ389="Y", AZ389="IR"),$AM389,IF(AZ389="C", IF($BI389="Y", IF($AF389="N/A", $Q389, $AF389), IF($AG389="N/A", $T389,$AG389)))))))</f>
        <v>2</v>
      </c>
      <c r="BS389" s="16">
        <f>IF(BA389="R", $CA389, IF(OR(BA389="P", BA389="T", BA389="N"), 0, IF($C389="DM", $T389, IF(OR(BA389="Y", BA389="IR"),$AM389,IF(BA389="C", IF($BI389="Y", IF($AF389="N/A", $Q389, $AF389), IF($AG389="N/A", $T389,$AG389)))))))</f>
        <v>2</v>
      </c>
      <c r="BT389" s="16">
        <f>IF(BB389="R", $CA389, IF(OR(BB389="P", BB389="T", BB389="N"), 0, IF($C389="DM", $T389, IF(OR(BB389="Y", BB389="IR"),$AM389,IF(BB389="C", IF($BI389="Y", IF($BA389="C", IF($AF389="N/A", $Q389, $AF389), IF($AF389="N/A", $T389, $AM389)), IF($AG389="N/A", $T389,$AG389)))))))</f>
        <v>2</v>
      </c>
      <c r="BU389" s="16">
        <f>IF(BC389="R", $CA389, IF(OR(BC389="P", BC389="T", BC389="N"), 0, IF($C389="DM", $T389, IF(OR(BC389="Y", BC389="IR"),$AM389,IF(BC389="C", IF($BI389="Y", IF($BA389="C", IF($AF389="N/A", $Q389, $AF389), IF($AF389="N/A", $T389, $AM389)), IF($AG389="N/A", $T389,$AG389)))))))</f>
        <v>2</v>
      </c>
      <c r="BV389" s="16">
        <f>IF(BD389="R", $CA389, IF(OR(BD389="P", BD389="T", BD389="N"), 0, IF($C389="DM", $T389, IF(OR(BD389="Y", BD389="IR"),$AM389,IF(BD389="C", IF($BI389="Y", IF($BA389="C", IF($AF389="N/A", $Q389, $AF389), IF($AF389="N/A", $T389, $AM389)), IF($AG389="N/A", $T389,$AG389)))))))</f>
        <v>2</v>
      </c>
      <c r="BW389" s="16">
        <f>IF(BE389="R", $CA389, IF(OR(BE389="P", BE389="T", BE389="N"), 0, IF($C389="DM", $T389, IF(OR(BE389="Y", BE389="IR"),$AM389,IF(BE389="C", IF($BI389="Y", IF($BA389="C", IF($AF389="N/A", $Q389, $AF389), IF($AF389="N/A", $T389, $AM389)), IF($AG389="N/A", $T389,$AG389)))))))</f>
        <v>2</v>
      </c>
      <c r="BX389" s="16">
        <f>IF(BF389="R", $CA389, IF(OR(BF389="P", BF389="T", BF389="N"), 0, IF($C389="DM", $T389, IF(OR(BF389="Y", BF389="IR"),$AM389,IF(BF389="C", IF($BI389="Y", IF($BA389="C", IF($AF389="N/A", $Q389, $AF389), IF($AF389="N/A", $T389, $AM389)), IF($AG389="N/A", $T389,$AG389)))))))</f>
        <v>2</v>
      </c>
      <c r="BY389" s="16">
        <f>IF(BG389="R", $CA389, IF(OR(BG389="P", BG389="T", BG389="N"), 0, IF($C389="DM", $T389, IF(OR(BG389="Y", BG389="IR"),$AM389,IF(BG389="C", IF($BI389="Y", IF($BA389="C", IF($AF389="N/A", $Q389, $AF389), IF($AF389="N/A", $T389, $AM389)), IF($AG389="N/A", $T389,$AG389)))))))</f>
        <v>2</v>
      </c>
      <c r="BZ389" s="16">
        <f>IF(BH389="R", $CA389, IF(OR(BH389="P", BH389="T", BH389="N"), 0, IF($C389="DM", $T389, IF(OR(BH389="Y", BH389="IR"),$AM389,IF(BH389="C", IF($BI389="Y", IF($BA389="C", IF($AF389="N/A", $Q389, $AF389), IF($AF389="N/A", $T389, $AM389)), IF($AG389="N/A", $T389,$AG389)))))))</f>
        <v>2</v>
      </c>
      <c r="CA389" s="15" t="s">
        <v>75</v>
      </c>
      <c r="CB389" s="16">
        <f>BZ389</f>
        <v>2</v>
      </c>
      <c r="CC389" s="15" t="str">
        <f>IF(OR($BH389="T", $BH389="R"), 0, IF($BH389="C", IF($BI389="Y", IF($BA389="C", 0, IF(AF389="N/A", Q389-T389, AF389-AG389)), IF($AF389="N/A", U389, AH389)), AN389))</f>
        <v>N/A</v>
      </c>
      <c r="CD389" s="15" t="str">
        <f>IF(OR($BH389="T", $BH389="R"), 0, IF($BH389="C", IF($BI389="Y", 0, IF($AF389="N/A", V389, AI389)), AO389))</f>
        <v>N/A</v>
      </c>
      <c r="CE389" s="15" t="str">
        <f>IF(OR($BH389="T", $BH389="R"), 0, IF($BH389="C", IF($BI389="Y", 0, IF($AF389="N/A", W389, AJ389)), AP389))</f>
        <v>N/A</v>
      </c>
      <c r="CF389" s="15" t="str">
        <f>IF(OR($BH389="T", $BH389="R"), 0, IF($BH389="C", IF($BI389="Y", 0, IF($AF389="N/A", X389, AK389)), AQ389))</f>
        <v>N/A</v>
      </c>
    </row>
    <row r="390" spans="1:85" x14ac:dyDescent="0.25">
      <c r="A390" s="14">
        <v>5580</v>
      </c>
      <c r="B390" s="15" t="s">
        <v>2859</v>
      </c>
      <c r="C390" s="15" t="s">
        <v>66</v>
      </c>
      <c r="D390" s="15" t="s">
        <v>58</v>
      </c>
      <c r="E390" s="15">
        <f>VLOOKUP(B390, 'Rookie Year'!$A$2:$B$55679,2,FALSE)</f>
        <v>2023</v>
      </c>
      <c r="F390" s="15">
        <v>2024</v>
      </c>
      <c r="G390" s="15" t="s">
        <v>42</v>
      </c>
      <c r="H390" s="15" t="s">
        <v>1928</v>
      </c>
      <c r="I390" s="16">
        <v>1</v>
      </c>
      <c r="J390" s="15">
        <v>1</v>
      </c>
      <c r="K390" s="17">
        <f>IF(AND(G390&lt;&gt;"N",R390="N/A"), IF(I390&lt;4, 0, 0.25),IF(I390=1, IF(J390=1,0.25, 0.25), IF(I390&lt;13, 0.25, IF(I390&lt;26, 0.4, IF(I390&lt;51, 0.6, 0.75)))))</f>
        <v>0.25</v>
      </c>
      <c r="L390" s="16">
        <f>I390-M390</f>
        <v>0</v>
      </c>
      <c r="M390" s="16">
        <f>ROUNDUP(I390*K390,0)</f>
        <v>1</v>
      </c>
      <c r="N390" s="16">
        <f>M390*J390</f>
        <v>1</v>
      </c>
      <c r="O390" s="16">
        <v>0</v>
      </c>
      <c r="P390" s="16">
        <v>0</v>
      </c>
      <c r="Q390" s="16">
        <f>N390-O390-P390</f>
        <v>1</v>
      </c>
      <c r="R390" s="15" t="s">
        <v>75</v>
      </c>
      <c r="S390" s="15">
        <f>IF(R390="N/A", J390-($B$1-F390), J390-($B$1-R390))</f>
        <v>1</v>
      </c>
      <c r="T390" s="16">
        <f>IF($S390&lt;1, "N/A", $M390)</f>
        <v>1</v>
      </c>
      <c r="U390" s="16" t="str">
        <f>IF($S390&lt;2, "N/A", $M390)</f>
        <v>N/A</v>
      </c>
      <c r="V390" s="16" t="str">
        <f>IF($S390&lt;3, "N/A", $M390)</f>
        <v>N/A</v>
      </c>
      <c r="W390" s="16" t="str">
        <f>IF($S390&lt;4, "N/A", $M390)</f>
        <v>N/A</v>
      </c>
      <c r="X390" s="16" t="str">
        <f>IF($S390&lt;5, "N/A", $M390)</f>
        <v>N/A</v>
      </c>
      <c r="Y390" s="15" t="str">
        <f>IF(SUM(T390:X390)&lt;&gt;Q390, "CHECK", "OK")</f>
        <v>OK</v>
      </c>
      <c r="Z390" s="15" t="str">
        <f>IF(F390=$B$1, "No", IF(S390=1, "Yes", "No"))</f>
        <v>No</v>
      </c>
      <c r="AA390" s="18" t="str">
        <f>IF(C390="DM", "N/A", IF(Z390="No","N/A",VLOOKUP(B390,'Extension List'!$A$3:$R$1972,18,FALSE)))</f>
        <v>N/A</v>
      </c>
      <c r="AB390" s="15" t="str">
        <f>IF(C390="DM", "N/A", IF(Z390="No","N/A",VLOOKUP(B390,'Extension List'!$A$3:$T$1972,20,FALSE)))</f>
        <v>N/A</v>
      </c>
      <c r="AC390" s="15" t="str">
        <f>IF(AA390="N/A", "N/A", 0)</f>
        <v>N/A</v>
      </c>
      <c r="AD390" s="16" t="str">
        <f>IF(AE390="N/A", "N/A", AA390-AE390)</f>
        <v>N/A</v>
      </c>
      <c r="AE390" s="16" t="str">
        <f>IF(AA390="N/A", "N/A", IF(AC390&gt;0, IF(AA390&lt;13, ROUNDUP(0.25*AA390,0), IF(AA390&lt;26, ROUNDUP(0.4*AA390,0), IF(AA390&lt;51, ROUNDUP(0.6*AA390,0), ROUNDUP(0.75*AA390,0)))), "N/A"))</f>
        <v>N/A</v>
      </c>
      <c r="AF390" s="16" t="str">
        <f>IF(AD390="N/A","N/A", (AE390*AC390)+Q390)</f>
        <v>N/A</v>
      </c>
      <c r="AG390" s="16" t="str">
        <f>IF($AF390="N/A", "N/A", "TBC")</f>
        <v>N/A</v>
      </c>
      <c r="AH390" s="16" t="str">
        <f>IF($AF390="N/A", "N/A", "TBC")</f>
        <v>N/A</v>
      </c>
      <c r="AI390" s="16" t="str">
        <f>IF($AF390="N/A","N/A",IF(AC390&gt;1,"TBC","N/A"))</f>
        <v>N/A</v>
      </c>
      <c r="AJ390" s="16" t="str">
        <f>IF($AF390="N/A","N/A",IF(AC390&gt;2,"TBC","N/A"))</f>
        <v>N/A</v>
      </c>
      <c r="AK390" s="16" t="str">
        <f>IF($AF390="N/A","N/A",IF(AC390&gt;3,"TBC","N/A"))</f>
        <v>N/A</v>
      </c>
      <c r="AL390" s="16" t="str">
        <f>IF(AC390="N/A","N/A",IF(AC390&gt;0,IF(SUM(AG390:AK390)&lt;&gt;AF390,"CHECK","OK"),"N/A"))</f>
        <v>N/A</v>
      </c>
      <c r="AM390" s="16">
        <f>IF(AD390="N/A", L390+T390, L390+AG390)</f>
        <v>1</v>
      </c>
      <c r="AN390" s="16" t="str">
        <f>IF(AD390="N/A", IF(U390="N/A", "N/A", L390+U390), AD390+AH390)</f>
        <v>N/A</v>
      </c>
      <c r="AO390" s="16" t="str">
        <f>IF(AD390="N/A", IF(V390="N/A", "N/A", L390+V390), IF(AI390="N/A", "N/A", AD390+AI390))</f>
        <v>N/A</v>
      </c>
      <c r="AP390" s="16" t="str">
        <f>IF(AD390="N/A", IF(W390="N/A", "N/A", L390+W390), IF(AJ390="N/A", "N/A", AD390+AJ390))</f>
        <v>N/A</v>
      </c>
      <c r="AQ390" s="16" t="str">
        <f>IF(AD390="N/A", IF(X390="N/A", "N/A", L390+X390), IF(AK390="N/A", "N/A", AD390+AK390))</f>
        <v>N/A</v>
      </c>
      <c r="AR390" s="15" t="s">
        <v>40</v>
      </c>
      <c r="AS390" s="15" t="s">
        <v>40</v>
      </c>
      <c r="AT390" s="15" t="s">
        <v>40</v>
      </c>
      <c r="AU390" s="15" t="s">
        <v>40</v>
      </c>
      <c r="AV390" s="15" t="s">
        <v>40</v>
      </c>
      <c r="AW390" s="15" t="s">
        <v>40</v>
      </c>
      <c r="AX390" s="15" t="s">
        <v>40</v>
      </c>
      <c r="AY390" s="15" t="s">
        <v>40</v>
      </c>
      <c r="AZ390" s="15" t="s">
        <v>40</v>
      </c>
      <c r="BA390" s="15" t="s">
        <v>40</v>
      </c>
      <c r="BB390" s="15" t="s">
        <v>40</v>
      </c>
      <c r="BC390" s="15" t="s">
        <v>40</v>
      </c>
      <c r="BD390" s="15" t="s">
        <v>40</v>
      </c>
      <c r="BE390" s="15" t="s">
        <v>40</v>
      </c>
      <c r="BF390" s="15" t="s">
        <v>40</v>
      </c>
      <c r="BG390" s="15" t="s">
        <v>40</v>
      </c>
      <c r="BH390" s="15" t="s">
        <v>40</v>
      </c>
      <c r="BJ390" s="16">
        <f>IF(AR390="R", $CA390, IF(OR(AR390="P", AR390="T", AR390="N"), 0, IF($C390="DM", $T390, IF(OR(AR390="Y", AR390="IR"),$AM390,IF(AR390="C", IF($BI390="Y", IF($AF390="N/A", $Q390, $AF390), IF($AG390="N/A", $T390,$AG390)))))))</f>
        <v>1</v>
      </c>
      <c r="BK390" s="16">
        <f>IF(AS390="R", $CA390, IF(OR(AS390="P", AS390="T", AS390="N"), 0, IF($C390="DM", $T390, IF(OR(AS390="Y", AS390="IR"),$AM390,IF(AS390="C", IF($BI390="Y", IF($AF390="N/A", $Q390, $AF390), IF($AG390="N/A", $T390,$AG390)))))))</f>
        <v>1</v>
      </c>
      <c r="BL390" s="16">
        <f>IF(AT390="R", $CA390, IF(OR(AT390="P", AT390="T", AT390="N"), 0, IF($C390="DM", $T390, IF(OR(AT390="Y", AT390="IR"),$AM390,IF(AT390="C", IF($BI390="Y", IF($AF390="N/A", $Q390, $AF390), IF($AG390="N/A", $T390,$AG390)))))))</f>
        <v>1</v>
      </c>
      <c r="BM390" s="16">
        <f>IF(AU390="R", $CA390, IF(OR(AU390="P", AU390="T", AU390="N"), 0, IF($C390="DM", $T390, IF(OR(AU390="Y", AU390="IR"),$AM390,IF(AU390="C", IF($BI390="Y", IF($AF390="N/A", $Q390, $AF390), IF($AG390="N/A", $T390,$AG390)))))))</f>
        <v>1</v>
      </c>
      <c r="BN390" s="16">
        <f>IF(AV390="R", $CA390, IF(OR(AV390="P", AV390="T", AV390="N"), 0, IF($C390="DM", $T390, IF(OR(AV390="Y", AV390="IR"),$AM390,IF(AV390="C", IF($BI390="Y", IF($AF390="N/A", $Q390, $AF390), IF($AG390="N/A", $T390,$AG390)))))))</f>
        <v>1</v>
      </c>
      <c r="BO390" s="16">
        <f>IF(AW390="R", $CA390, IF(OR(AW390="P", AW390="T", AW390="N"), 0, IF($C390="DM", $T390, IF(OR(AW390="Y", AW390="IR"),$AM390,IF(AW390="C", IF($BI390="Y", IF($AF390="N/A", $Q390, $AF390), IF($AG390="N/A", $T390,$AG390)))))))</f>
        <v>1</v>
      </c>
      <c r="BP390" s="16">
        <f>IF(AX390="R", $CA390, IF(OR(AX390="P", AX390="T", AX390="N"), 0, IF($C390="DM", $T390, IF(OR(AX390="Y", AX390="IR"),$AM390,IF(AX390="C", IF($BI390="Y", IF($AF390="N/A", $Q390, $AF390), IF($AG390="N/A", $T390,$AG390)))))))</f>
        <v>1</v>
      </c>
      <c r="BQ390" s="16">
        <f>IF(AY390="R", $CA390, IF(OR(AY390="P", AY390="T", AY390="N"), 0, IF($C390="DM", $T390, IF(OR(AY390="Y", AY390="IR"),$AM390,IF(AY390="C", IF($BI390="Y", IF($AF390="N/A", $Q390, $AF390), IF($AG390="N/A", $T390,$AG390)))))))</f>
        <v>1</v>
      </c>
      <c r="BR390" s="16">
        <f>IF(AZ390="R", $CA390, IF(OR(AZ390="P", AZ390="T", AZ390="N"), 0, IF($C390="DM", $T390, IF(OR(AZ390="Y", AZ390="IR"),$AM390,IF(AZ390="C", IF($BI390="Y", IF($AF390="N/A", $Q390, $AF390), IF($AG390="N/A", $T390,$AG390)))))))</f>
        <v>1</v>
      </c>
      <c r="BS390" s="16">
        <f>IF(BA390="R", $CA390, IF(OR(BA390="P", BA390="T", BA390="N"), 0, IF($C390="DM", $T390, IF(OR(BA390="Y", BA390="IR"),$AM390,IF(BA390="C", IF($BI390="Y", IF($AF390="N/A", $Q390, $AF390), IF($AG390="N/A", $T390,$AG390)))))))</f>
        <v>1</v>
      </c>
      <c r="BT390" s="16">
        <f>IF(BB390="R", $CA390, IF(OR(BB390="P", BB390="T", BB390="N"), 0, IF($C390="DM", $T390, IF(OR(BB390="Y", BB390="IR"),$AM390,IF(BB390="C", IF($BI390="Y", IF($BA390="C", IF($AF390="N/A", $Q390, $AF390), IF($AF390="N/A", $T390, $AM390)), IF($AG390="N/A", $T390,$AG390)))))))</f>
        <v>1</v>
      </c>
      <c r="BU390" s="16">
        <f>IF(BC390="R", $CA390, IF(OR(BC390="P", BC390="T", BC390="N"), 0, IF($C390="DM", $T390, IF(OR(BC390="Y", BC390="IR"),$AM390,IF(BC390="C", IF($BI390="Y", IF($BA390="C", IF($AF390="N/A", $Q390, $AF390), IF($AF390="N/A", $T390, $AM390)), IF($AG390="N/A", $T390,$AG390)))))))</f>
        <v>1</v>
      </c>
      <c r="BV390" s="16">
        <f>IF(BD390="R", $CA390, IF(OR(BD390="P", BD390="T", BD390="N"), 0, IF($C390="DM", $T390, IF(OR(BD390="Y", BD390="IR"),$AM390,IF(BD390="C", IF($BI390="Y", IF($BA390="C", IF($AF390="N/A", $Q390, $AF390), IF($AF390="N/A", $T390, $AM390)), IF($AG390="N/A", $T390,$AG390)))))))</f>
        <v>1</v>
      </c>
      <c r="BW390" s="16">
        <f>IF(BE390="R", $CA390, IF(OR(BE390="P", BE390="T", BE390="N"), 0, IF($C390="DM", $T390, IF(OR(BE390="Y", BE390="IR"),$AM390,IF(BE390="C", IF($BI390="Y", IF($BA390="C", IF($AF390="N/A", $Q390, $AF390), IF($AF390="N/A", $T390, $AM390)), IF($AG390="N/A", $T390,$AG390)))))))</f>
        <v>1</v>
      </c>
      <c r="BX390" s="16">
        <f>IF(BF390="R", $CA390, IF(OR(BF390="P", BF390="T", BF390="N"), 0, IF($C390="DM", $T390, IF(OR(BF390="Y", BF390="IR"),$AM390,IF(BF390="C", IF($BI390="Y", IF($BA390="C", IF($AF390="N/A", $Q390, $AF390), IF($AF390="N/A", $T390, $AM390)), IF($AG390="N/A", $T390,$AG390)))))))</f>
        <v>1</v>
      </c>
      <c r="BY390" s="16">
        <f>IF(BG390="R", $CA390, IF(OR(BG390="P", BG390="T", BG390="N"), 0, IF($C390="DM", $T390, IF(OR(BG390="Y", BG390="IR"),$AM390,IF(BG390="C", IF($BI390="Y", IF($BA390="C", IF($AF390="N/A", $Q390, $AF390), IF($AF390="N/A", $T390, $AM390)), IF($AG390="N/A", $T390,$AG390)))))))</f>
        <v>1</v>
      </c>
      <c r="BZ390" s="16">
        <f>IF(BH390="R", $CA390, IF(OR(BH390="P", BH390="T", BH390="N"), 0, IF($C390="DM", $T390, IF(OR(BH390="Y", BH390="IR"),$AM390,IF(BH390="C", IF($BI390="Y", IF($BA390="C", IF($AF390="N/A", $Q390, $AF390), IF($AF390="N/A", $T390, $AM390)), IF($AG390="N/A", $T390,$AG390)))))))</f>
        <v>1</v>
      </c>
      <c r="CA390" s="15" t="s">
        <v>75</v>
      </c>
      <c r="CB390" s="16">
        <f>BZ390</f>
        <v>1</v>
      </c>
      <c r="CC390" s="15" t="str">
        <f>IF(OR($BH390="T", $BH390="R"), 0, IF($BH390="C", IF($BI390="Y", IF($BA390="C", 0, IF(AF390="N/A", Q390-T390, AF390-AG390)), IF($AF390="N/A", U390, AH390)), AN390))</f>
        <v>N/A</v>
      </c>
      <c r="CD390" s="15" t="str">
        <f>IF(OR($BH390="T", $BH390="R"), 0, IF($BH390="C", IF($BI390="Y", 0, IF($AF390="N/A", V390, AI390)), AO390))</f>
        <v>N/A</v>
      </c>
      <c r="CE390" s="15" t="str">
        <f>IF(OR($BH390="T", $BH390="R"), 0, IF($BH390="C", IF($BI390="Y", 0, IF($AF390="N/A", W390, AJ390)), AP390))</f>
        <v>N/A</v>
      </c>
      <c r="CF390" s="15" t="str">
        <f>IF(OR($BH390="T", $BH390="R"), 0, IF($BH390="C", IF($BI390="Y", 0, IF($AF390="N/A", X390, AK390)), AQ390))</f>
        <v>N/A</v>
      </c>
      <c r="CG390" t="str">
        <f>IF(AC390="N/A", "S:"&amp;L390&amp;" G:"&amp;M390&amp;" GR:"&amp;Q390, IF(AC390=0, "S:"&amp;L390&amp;" G:"&amp;M390&amp;" GR:"&amp;Q390, "S:"&amp;L390&amp;"/"&amp;AD390&amp;" G:"&amp;AE390&amp;" GR:"&amp;AF390))</f>
        <v>S:0 G:1 GR:1</v>
      </c>
    </row>
    <row r="391" spans="1:85" x14ac:dyDescent="0.25">
      <c r="A391" s="14">
        <v>4259</v>
      </c>
      <c r="B391" s="15" t="s">
        <v>2462</v>
      </c>
      <c r="C391" s="15" t="s">
        <v>66</v>
      </c>
      <c r="D391" s="15" t="s">
        <v>58</v>
      </c>
      <c r="E391" s="15">
        <f>VLOOKUP(B391, 'Rookie Year'!$A$2:$B$55679,2,FALSE)</f>
        <v>2021</v>
      </c>
      <c r="F391" s="15">
        <v>2021</v>
      </c>
      <c r="G391" s="15" t="s">
        <v>40</v>
      </c>
      <c r="H391" s="15" t="s">
        <v>2251</v>
      </c>
      <c r="I391" s="16">
        <v>1</v>
      </c>
      <c r="J391" s="15">
        <v>3</v>
      </c>
      <c r="K391" s="17">
        <f>IF(AND(G391&lt;&gt;"N",R391="N/A"), IF(I391&lt;4, 0, 0.25),IF(I391=1, IF(J391=1,0.25, 0.25), IF(I391&lt;13, 0.25, IF(I391&lt;26, 0.4, IF(I391&lt;51, 0.6, 0.75)))))</f>
        <v>0.25</v>
      </c>
      <c r="L391" s="16">
        <f>I391-M391</f>
        <v>0</v>
      </c>
      <c r="M391" s="16">
        <f>ROUNDUP(I391*K391,0)</f>
        <v>1</v>
      </c>
      <c r="N391" s="16">
        <f>M391*J391</f>
        <v>3</v>
      </c>
      <c r="O391" s="16">
        <v>0</v>
      </c>
      <c r="P391" s="16">
        <v>1</v>
      </c>
      <c r="Q391" s="16">
        <f>N391-O391-P391</f>
        <v>2</v>
      </c>
      <c r="R391" s="15">
        <v>2023</v>
      </c>
      <c r="S391" s="15">
        <f>IF(R391="N/A", J391-($B$1-F391), J391-($B$1-R391))</f>
        <v>2</v>
      </c>
      <c r="T391" s="16">
        <v>1</v>
      </c>
      <c r="U391" s="16">
        <v>1</v>
      </c>
      <c r="V391" s="16" t="str">
        <f>IF($S391&lt;3, "N/A", $M391)</f>
        <v>N/A</v>
      </c>
      <c r="W391" s="16" t="str">
        <f>IF($S391&lt;4, "N/A", $M391)</f>
        <v>N/A</v>
      </c>
      <c r="X391" s="16" t="str">
        <f>IF($S391&lt;5, "N/A", $M391)</f>
        <v>N/A</v>
      </c>
      <c r="Y391" s="15" t="str">
        <f>IF(SUM(T391:X391)&lt;&gt;Q391, "CHECK", "OK")</f>
        <v>OK</v>
      </c>
      <c r="Z391" s="15" t="str">
        <f>IF(F391=$B$1, "No", IF(S391=1, "Yes", "No"))</f>
        <v>No</v>
      </c>
      <c r="AA391" s="18" t="str">
        <f>IF(C391="DM", "N/A", IF(Z391="No","N/A",VLOOKUP(B391,'Extension List'!$A$3:$R$1972,18,FALSE)))</f>
        <v>N/A</v>
      </c>
      <c r="AB391" s="15" t="str">
        <f>IF(C391="DM", "N/A", IF(Z391="No","N/A",VLOOKUP(B391,'Extension List'!$A$3:$T$1972,20,FALSE)))</f>
        <v>N/A</v>
      </c>
      <c r="AC391" s="15" t="str">
        <f>IF(AA391="N/A", "N/A", 0)</f>
        <v>N/A</v>
      </c>
      <c r="AD391" s="16" t="str">
        <f>IF(AE391="N/A", "N/A", AA391-AE391)</f>
        <v>N/A</v>
      </c>
      <c r="AE391" s="16" t="str">
        <f>IF(AA391="N/A", "N/A", IF(AC391&gt;0, IF(AA391&lt;13, ROUNDUP(0.25*AA391,0), IF(AA391&lt;26, ROUNDUP(0.4*AA391,0), IF(AA391&lt;51, ROUNDUP(0.6*AA391,0), ROUNDUP(0.75*AA391,0)))), "N/A"))</f>
        <v>N/A</v>
      </c>
      <c r="AF391" s="16" t="str">
        <f>IF(AD391="N/A","N/A", (AE391*AC391)+Q391)</f>
        <v>N/A</v>
      </c>
      <c r="AG391" s="16" t="str">
        <f>IF($AF391="N/A", "N/A", "TBC")</f>
        <v>N/A</v>
      </c>
      <c r="AH391" s="16" t="str">
        <f>IF($AF391="N/A", "N/A", "TBC")</f>
        <v>N/A</v>
      </c>
      <c r="AI391" s="16" t="str">
        <f>IF($AF391="N/A","N/A",IF(AC391&gt;1,"TBC","N/A"))</f>
        <v>N/A</v>
      </c>
      <c r="AJ391" s="16" t="str">
        <f>IF($AF391="N/A","N/A",IF(AC391&gt;2,"TBC","N/A"))</f>
        <v>N/A</v>
      </c>
      <c r="AK391" s="16" t="str">
        <f>IF($AF391="N/A","N/A",IF(AC391&gt;3,"TBC","N/A"))</f>
        <v>N/A</v>
      </c>
      <c r="AL391" s="16" t="str">
        <f>IF(AC391="N/A","N/A",IF(AC391&gt;0,IF(SUM(AG391:AK391)&lt;&gt;AF391,"CHECK","OK"),"N/A"))</f>
        <v>N/A</v>
      </c>
      <c r="AM391" s="16">
        <f>IF(AD391="N/A", L391+T391, L391+AG391)</f>
        <v>1</v>
      </c>
      <c r="AN391" s="16">
        <f>IF(AD391="N/A", IF(U391="N/A", "N/A", L391+U391), AD391+AH391)</f>
        <v>1</v>
      </c>
      <c r="AO391" s="16" t="str">
        <f>IF(AD391="N/A", IF(V391="N/A", "N/A", L391+V391), IF(AI391="N/A", "N/A", AD391+AI391))</f>
        <v>N/A</v>
      </c>
      <c r="AP391" s="16" t="str">
        <f>IF(AD391="N/A", IF(W391="N/A", "N/A", L391+W391), IF(AJ391="N/A", "N/A", AD391+AJ391))</f>
        <v>N/A</v>
      </c>
      <c r="AQ391" s="16" t="str">
        <f>IF(AD391="N/A", IF(X391="N/A", "N/A", L391+X391), IF(AK391="N/A", "N/A", AD391+AK391))</f>
        <v>N/A</v>
      </c>
      <c r="AR391" s="15" t="s">
        <v>44</v>
      </c>
      <c r="AS391" s="15" t="s">
        <v>44</v>
      </c>
      <c r="AT391" s="15" t="s">
        <v>44</v>
      </c>
      <c r="AU391" s="15" t="s">
        <v>44</v>
      </c>
      <c r="AV391" s="15" t="s">
        <v>44</v>
      </c>
      <c r="AW391" s="15" t="s">
        <v>44</v>
      </c>
      <c r="AX391" s="15" t="s">
        <v>44</v>
      </c>
      <c r="AY391" s="15" t="s">
        <v>44</v>
      </c>
      <c r="AZ391" s="15" t="s">
        <v>44</v>
      </c>
      <c r="BA391" s="15" t="s">
        <v>44</v>
      </c>
      <c r="BB391" s="15" t="s">
        <v>44</v>
      </c>
      <c r="BC391" s="15" t="s">
        <v>44</v>
      </c>
      <c r="BD391" s="15" t="s">
        <v>44</v>
      </c>
      <c r="BE391" s="15" t="s">
        <v>44</v>
      </c>
      <c r="BF391" s="15" t="s">
        <v>44</v>
      </c>
      <c r="BG391" s="15" t="s">
        <v>44</v>
      </c>
      <c r="BH391" s="15" t="s">
        <v>44</v>
      </c>
      <c r="BI391" s="15"/>
      <c r="BJ391" s="16">
        <f>IF(AR391="R", $CA391, IF(OR(AR391="P", AR391="T", AR391="N"), 0, IF($C391="DM", $T391, IF(OR(AR391="Y", AR391="IR"),$AM391,IF(AR391="C", IF($BI391="Y", IF($AF391="N/A", $Q391, $AF391), IF($AG391="N/A", $T391,$AG391)))))))</f>
        <v>1</v>
      </c>
      <c r="BK391" s="16">
        <f>IF(AS391="R", $CA391, IF(OR(AS391="P", AS391="T", AS391="N"), 0, IF($C391="DM", $T391, IF(OR(AS391="Y", AS391="IR"),$AM391,IF(AS391="C", IF($BI391="Y", IF($AF391="N/A", $Q391, $AF391), IF($AG391="N/A", $T391,$AG391)))))))</f>
        <v>1</v>
      </c>
      <c r="BL391" s="16">
        <f>IF(AT391="R", $CA391, IF(OR(AT391="P", AT391="T", AT391="N"), 0, IF($C391="DM", $T391, IF(OR(AT391="Y", AT391="IR"),$AM391,IF(AT391="C", IF($BI391="Y", IF($AF391="N/A", $Q391, $AF391), IF($AG391="N/A", $T391,$AG391)))))))</f>
        <v>1</v>
      </c>
      <c r="BM391" s="16">
        <f>IF(AU391="R", $CA391, IF(OR(AU391="P", AU391="T", AU391="N"), 0, IF($C391="DM", $T391, IF(OR(AU391="Y", AU391="IR"),$AM391,IF(AU391="C", IF($BI391="Y", IF($AF391="N/A", $Q391, $AF391), IF($AG391="N/A", $T391,$AG391)))))))</f>
        <v>1</v>
      </c>
      <c r="BN391" s="16">
        <f>IF(AV391="R", $CA391, IF(OR(AV391="P", AV391="T", AV391="N"), 0, IF($C391="DM", $T391, IF(OR(AV391="Y", AV391="IR"),$AM391,IF(AV391="C", IF($BI391="Y", IF($AF391="N/A", $Q391, $AF391), IF($AG391="N/A", $T391,$AG391)))))))</f>
        <v>1</v>
      </c>
      <c r="BO391" s="16">
        <f>IF(AW391="R", $CA391, IF(OR(AW391="P", AW391="T", AW391="N"), 0, IF($C391="DM", $T391, IF(OR(AW391="Y", AW391="IR"),$AM391,IF(AW391="C", IF($BI391="Y", IF($AF391="N/A", $Q391, $AF391), IF($AG391="N/A", $T391,$AG391)))))))</f>
        <v>1</v>
      </c>
      <c r="BP391" s="16">
        <f>IF(AX391="R", $CA391, IF(OR(AX391="P", AX391="T", AX391="N"), 0, IF($C391="DM", $T391, IF(OR(AX391="Y", AX391="IR"),$AM391,IF(AX391="C", IF($BI391="Y", IF($AF391="N/A", $Q391, $AF391), IF($AG391="N/A", $T391,$AG391)))))))</f>
        <v>1</v>
      </c>
      <c r="BQ391" s="16">
        <f>IF(AY391="R", $CA391, IF(OR(AY391="P", AY391="T", AY391="N"), 0, IF($C391="DM", $T391, IF(OR(AY391="Y", AY391="IR"),$AM391,IF(AY391="C", IF($BI391="Y", IF($AF391="N/A", $Q391, $AF391), IF($AG391="N/A", $T391,$AG391)))))))</f>
        <v>1</v>
      </c>
      <c r="BR391" s="16">
        <f>IF(AZ391="R", $CA391, IF(OR(AZ391="P", AZ391="T", AZ391="N"), 0, IF($C391="DM", $T391, IF(OR(AZ391="Y", AZ391="IR"),$AM391,IF(AZ391="C", IF($BI391="Y", IF($AF391="N/A", $Q391, $AF391), IF($AG391="N/A", $T391,$AG391)))))))</f>
        <v>1</v>
      </c>
      <c r="BS391" s="16">
        <f>IF(BA391="R", $CA391, IF(OR(BA391="P", BA391="T", BA391="N"), 0, IF($C391="DM", $T391, IF(OR(BA391="Y", BA391="IR"),$AM391,IF(BA391="C", IF($BI391="Y", IF($AF391="N/A", $Q391, $AF391), IF($AG391="N/A", $T391,$AG391)))))))</f>
        <v>1</v>
      </c>
      <c r="BT391" s="16">
        <f>IF(BB391="R", $CA391, IF(OR(BB391="P", BB391="T", BB391="N"), 0, IF($C391="DM", $T391, IF(OR(BB391="Y", BB391="IR"),$AM391,IF(BB391="C", IF($BI391="Y", IF($BA391="C", IF($AF391="N/A", $Q391, $AF391), IF($AF391="N/A", $T391, $AM391)), IF($AG391="N/A", $T391,$AG391)))))))</f>
        <v>1</v>
      </c>
      <c r="BU391" s="16">
        <f>IF(BC391="R", $CA391, IF(OR(BC391="P", BC391="T", BC391="N"), 0, IF($C391="DM", $T391, IF(OR(BC391="Y", BC391="IR"),$AM391,IF(BC391="C", IF($BI391="Y", IF($BA391="C", IF($AF391="N/A", $Q391, $AF391), IF($AF391="N/A", $T391, $AM391)), IF($AG391="N/A", $T391,$AG391)))))))</f>
        <v>1</v>
      </c>
      <c r="BV391" s="16">
        <f>IF(BD391="R", $CA391, IF(OR(BD391="P", BD391="T", BD391="N"), 0, IF($C391="DM", $T391, IF(OR(BD391="Y", BD391="IR"),$AM391,IF(BD391="C", IF($BI391="Y", IF($BA391="C", IF($AF391="N/A", $Q391, $AF391), IF($AF391="N/A", $T391, $AM391)), IF($AG391="N/A", $T391,$AG391)))))))</f>
        <v>1</v>
      </c>
      <c r="BW391" s="16">
        <f>IF(BE391="R", $CA391, IF(OR(BE391="P", BE391="T", BE391="N"), 0, IF($C391="DM", $T391, IF(OR(BE391="Y", BE391="IR"),$AM391,IF(BE391="C", IF($BI391="Y", IF($BA391="C", IF($AF391="N/A", $Q391, $AF391), IF($AF391="N/A", $T391, $AM391)), IF($AG391="N/A", $T391,$AG391)))))))</f>
        <v>1</v>
      </c>
      <c r="BX391" s="16">
        <f>IF(BF391="R", $CA391, IF(OR(BF391="P", BF391="T", BF391="N"), 0, IF($C391="DM", $T391, IF(OR(BF391="Y", BF391="IR"),$AM391,IF(BF391="C", IF($BI391="Y", IF($BA391="C", IF($AF391="N/A", $Q391, $AF391), IF($AF391="N/A", $T391, $AM391)), IF($AG391="N/A", $T391,$AG391)))))))</f>
        <v>1</v>
      </c>
      <c r="BY391" s="16">
        <f>IF(BG391="R", $CA391, IF(OR(BG391="P", BG391="T", BG391="N"), 0, IF($C391="DM", $T391, IF(OR(BG391="Y", BG391="IR"),$AM391,IF(BG391="C", IF($BI391="Y", IF($BA391="C", IF($AF391="N/A", $Q391, $AF391), IF($AF391="N/A", $T391, $AM391)), IF($AG391="N/A", $T391,$AG391)))))))</f>
        <v>1</v>
      </c>
      <c r="BZ391" s="16">
        <f>IF(BH391="R", $CA391, IF(OR(BH391="P", BH391="T", BH391="N"), 0, IF($C391="DM", $T391, IF(OR(BH391="Y", BH391="IR"),$AM391,IF(BH391="C", IF($BI391="Y", IF($BA391="C", IF($AF391="N/A", $Q391, $AF391), IF($AF391="N/A", $T391, $AM391)), IF($AG391="N/A", $T391,$AG391)))))))</f>
        <v>1</v>
      </c>
      <c r="CA391" s="15" t="s">
        <v>75</v>
      </c>
      <c r="CB391" s="16">
        <f>BZ391</f>
        <v>1</v>
      </c>
      <c r="CC391" s="15">
        <f>IF(OR($BH391="T", $BH391="R"), 0, IF($BH391="C", IF($BI391="Y", IF($BA391="C", 0, IF(AF391="N/A", Q391-T391, AF391-AG391)), IF($AF391="N/A", U391, AH391)), AN391))</f>
        <v>1</v>
      </c>
      <c r="CD391" s="15" t="str">
        <f>IF(OR($BH391="T", $BH391="R"), 0, IF($BH391="C", IF($BI391="Y", 0, IF($AF391="N/A", V391, AI391)), AO391))</f>
        <v>N/A</v>
      </c>
      <c r="CE391" s="15" t="str">
        <f>IF(OR($BH391="T", $BH391="R"), 0, IF($BH391="C", IF($BI391="Y", 0, IF($AF391="N/A", W391, AJ391)), AP391))</f>
        <v>N/A</v>
      </c>
      <c r="CF391" s="15" t="str">
        <f>IF(OR($BH391="T", $BH391="R"), 0, IF($BH391="C", IF($BI391="Y", 0, IF($AF391="N/A", X391, AK391)), AQ391))</f>
        <v>N/A</v>
      </c>
      <c r="CG391" t="str">
        <f>IF(AC391="N/A", "S:"&amp;L391&amp;" G:"&amp;M391&amp;" GR:"&amp;Q391, IF(AC391=0, "S:"&amp;L391&amp;" G:"&amp;M391&amp;" GR:"&amp;Q391, "S:"&amp;L391&amp;"/"&amp;AD391&amp;" G:"&amp;AE391&amp;" GR:"&amp;AF391))</f>
        <v>S:0 G:1 GR:2</v>
      </c>
    </row>
    <row r="392" spans="1:85" x14ac:dyDescent="0.25">
      <c r="A392" s="14">
        <v>5156</v>
      </c>
      <c r="B392" s="15" t="s">
        <v>2751</v>
      </c>
      <c r="C392" s="15" t="s">
        <v>67</v>
      </c>
      <c r="D392" s="15" t="s">
        <v>58</v>
      </c>
      <c r="E392" s="15">
        <f>VLOOKUP(B392, 'Rookie Year'!$A$2:$B$55679,2,FALSE)</f>
        <v>2023</v>
      </c>
      <c r="F392" s="15">
        <v>2023</v>
      </c>
      <c r="G392" s="15" t="s">
        <v>40</v>
      </c>
      <c r="H392" s="15" t="s">
        <v>2152</v>
      </c>
      <c r="I392" s="16">
        <v>12</v>
      </c>
      <c r="J392" s="15">
        <v>4</v>
      </c>
      <c r="K392" s="17">
        <f>IF(AND(G392&lt;&gt;"N",R392="N/A"), IF(I392&lt;4, 0, 0.25),IF(I392=1, IF(J392=1,0.25, 0.25), IF(I392&lt;13, 0.25, IF(I392&lt;26, 0.4, IF(I392&lt;51, 0.6, 0.75)))))</f>
        <v>0.25</v>
      </c>
      <c r="L392" s="16">
        <f>I392-M392</f>
        <v>9</v>
      </c>
      <c r="M392" s="16">
        <f>ROUNDUP(I392*K392,0)</f>
        <v>3</v>
      </c>
      <c r="N392" s="16">
        <f>M392*J392</f>
        <v>12</v>
      </c>
      <c r="O392" s="16">
        <v>3</v>
      </c>
      <c r="P392" s="16">
        <v>0</v>
      </c>
      <c r="Q392" s="16">
        <f>N392-O392-P392</f>
        <v>9</v>
      </c>
      <c r="R392" s="15" t="s">
        <v>75</v>
      </c>
      <c r="S392" s="15">
        <f>IF(R392="N/A", J392-($B$1-F392), J392-($B$1-R392))</f>
        <v>3</v>
      </c>
      <c r="T392" s="16">
        <v>3</v>
      </c>
      <c r="U392" s="16">
        <v>3</v>
      </c>
      <c r="V392" s="16">
        <v>3</v>
      </c>
      <c r="W392" s="16" t="str">
        <f>IF($S392&lt;4, "N/A", $M392)</f>
        <v>N/A</v>
      </c>
      <c r="X392" s="16" t="str">
        <f>IF($S392&lt;5, "N/A", $M392)</f>
        <v>N/A</v>
      </c>
      <c r="Y392" s="15" t="str">
        <f>IF(SUM(T392:X392)&lt;&gt;Q392, "CHECK", "OK")</f>
        <v>OK</v>
      </c>
      <c r="Z392" s="15" t="str">
        <f>IF(F392=$B$1, "No", IF(S392=1, "Yes", "No"))</f>
        <v>No</v>
      </c>
      <c r="AA392" s="18" t="str">
        <f>IF(C392="DM", "N/A", IF(Z392="No","N/A",VLOOKUP(B392,'Extension List'!$A$3:$R$1972,18,FALSE)))</f>
        <v>N/A</v>
      </c>
      <c r="AB392" s="15" t="str">
        <f>IF(C392="DM", "N/A", IF(Z392="No","N/A",VLOOKUP(B392,'Extension List'!$A$3:$T$1972,20,FALSE)))</f>
        <v>N/A</v>
      </c>
      <c r="AC392" s="15" t="str">
        <f>IF(AA392="N/A", "N/A", 0)</f>
        <v>N/A</v>
      </c>
      <c r="AD392" s="16" t="str">
        <f>IF(AE392="N/A", "N/A", AA392-AE392)</f>
        <v>N/A</v>
      </c>
      <c r="AE392" s="16" t="str">
        <f>IF(AA392="N/A", "N/A", IF(AC392&gt;0, IF(AA392&lt;13, ROUNDUP(0.25*AA392,0), IF(AA392&lt;26, ROUNDUP(0.4*AA392,0), IF(AA392&lt;51, ROUNDUP(0.6*AA392,0), ROUNDUP(0.75*AA392,0)))), "N/A"))</f>
        <v>N/A</v>
      </c>
      <c r="AF392" s="16" t="str">
        <f>IF(AD392="N/A","N/A", (AE392*AC392)+Q392)</f>
        <v>N/A</v>
      </c>
      <c r="AG392" s="16" t="str">
        <f>IF($AF392="N/A", "N/A", "TBC")</f>
        <v>N/A</v>
      </c>
      <c r="AH392" s="16" t="str">
        <f>IF($AF392="N/A", "N/A", "TBC")</f>
        <v>N/A</v>
      </c>
      <c r="AI392" s="16" t="str">
        <f>IF($AF392="N/A","N/A",IF(AC392&gt;1,"TBC","N/A"))</f>
        <v>N/A</v>
      </c>
      <c r="AJ392" s="16" t="str">
        <f>IF($AF392="N/A","N/A",IF(AC392&gt;2,"TBC","N/A"))</f>
        <v>N/A</v>
      </c>
      <c r="AK392" s="16" t="str">
        <f>IF($AF392="N/A","N/A",IF(AC392&gt;3,"TBC","N/A"))</f>
        <v>N/A</v>
      </c>
      <c r="AL392" s="16" t="str">
        <f>IF(AC392="N/A","N/A",IF(AC392&gt;0,IF(SUM(AG392:AK392)&lt;&gt;AF392,"CHECK","OK"),"N/A"))</f>
        <v>N/A</v>
      </c>
      <c r="AM392" s="16">
        <f>IF(AD392="N/A", L392+T392, L392+AG392)</f>
        <v>12</v>
      </c>
      <c r="AN392" s="16">
        <f>IF(AD392="N/A", IF(U392="N/A", "N/A", L392+U392), AD392+AH392)</f>
        <v>12</v>
      </c>
      <c r="AO392" s="16">
        <f>IF(AD392="N/A", IF(V392="N/A", "N/A", L392+V392), IF(AI392="N/A", "N/A", AD392+AI392))</f>
        <v>12</v>
      </c>
      <c r="AP392" s="16" t="str">
        <f>IF(AD392="N/A", IF(W392="N/A", "N/A", L392+W392), IF(AJ392="N/A", "N/A", AD392+AJ392))</f>
        <v>N/A</v>
      </c>
      <c r="AQ392" s="16" t="str">
        <f>IF(AD392="N/A", IF(X392="N/A", "N/A", L392+X392), IF(AK392="N/A", "N/A", AD392+AK392))</f>
        <v>N/A</v>
      </c>
      <c r="AR392" s="15" t="s">
        <v>40</v>
      </c>
      <c r="AS392" s="15" t="s">
        <v>40</v>
      </c>
      <c r="AT392" s="15" t="s">
        <v>40</v>
      </c>
      <c r="AU392" s="15" t="s">
        <v>40</v>
      </c>
      <c r="AV392" s="15" t="s">
        <v>40</v>
      </c>
      <c r="AW392" s="15" t="s">
        <v>40</v>
      </c>
      <c r="AX392" s="15" t="s">
        <v>40</v>
      </c>
      <c r="AY392" s="15" t="s">
        <v>40</v>
      </c>
      <c r="AZ392" s="15" t="s">
        <v>40</v>
      </c>
      <c r="BA392" s="15" t="s">
        <v>40</v>
      </c>
      <c r="BB392" s="15" t="s">
        <v>40</v>
      </c>
      <c r="BC392" s="15" t="s">
        <v>40</v>
      </c>
      <c r="BD392" s="15" t="s">
        <v>40</v>
      </c>
      <c r="BE392" s="15" t="s">
        <v>40</v>
      </c>
      <c r="BF392" s="15" t="s">
        <v>40</v>
      </c>
      <c r="BG392" s="15" t="s">
        <v>40</v>
      </c>
      <c r="BH392" s="15" t="s">
        <v>40</v>
      </c>
      <c r="BI392" s="15"/>
      <c r="BJ392" s="16">
        <f>IF(AR392="R", $CA392, IF(OR(AR392="P", AR392="T", AR392="N"), 0, IF($C392="DM", $T392, IF(OR(AR392="Y", AR392="IR"),$AM392,IF(AR392="C", IF($BI392="Y", IF($AF392="N/A", $Q392, $AF392), IF($AG392="N/A", $T392,$AG392)))))))</f>
        <v>12</v>
      </c>
      <c r="BK392" s="16">
        <f>IF(AS392="R", $CA392, IF(OR(AS392="P", AS392="T", AS392="N"), 0, IF($C392="DM", $T392, IF(OR(AS392="Y", AS392="IR"),$AM392,IF(AS392="C", IF($BI392="Y", IF($AF392="N/A", $Q392, $AF392), IF($AG392="N/A", $T392,$AG392)))))))</f>
        <v>12</v>
      </c>
      <c r="BL392" s="16">
        <f>IF(AT392="R", $CA392, IF(OR(AT392="P", AT392="T", AT392="N"), 0, IF($C392="DM", $T392, IF(OR(AT392="Y", AT392="IR"),$AM392,IF(AT392="C", IF($BI392="Y", IF($AF392="N/A", $Q392, $AF392), IF($AG392="N/A", $T392,$AG392)))))))</f>
        <v>12</v>
      </c>
      <c r="BM392" s="16">
        <f>IF(AU392="R", $CA392, IF(OR(AU392="P", AU392="T", AU392="N"), 0, IF($C392="DM", $T392, IF(OR(AU392="Y", AU392="IR"),$AM392,IF(AU392="C", IF($BI392="Y", IF($AF392="N/A", $Q392, $AF392), IF($AG392="N/A", $T392,$AG392)))))))</f>
        <v>12</v>
      </c>
      <c r="BN392" s="16">
        <f>IF(AV392="R", $CA392, IF(OR(AV392="P", AV392="T", AV392="N"), 0, IF($C392="DM", $T392, IF(OR(AV392="Y", AV392="IR"),$AM392,IF(AV392="C", IF($BI392="Y", IF($AF392="N/A", $Q392, $AF392), IF($AG392="N/A", $T392,$AG392)))))))</f>
        <v>12</v>
      </c>
      <c r="BO392" s="16">
        <f>IF(AW392="R", $CA392, IF(OR(AW392="P", AW392="T", AW392="N"), 0, IF($C392="DM", $T392, IF(OR(AW392="Y", AW392="IR"),$AM392,IF(AW392="C", IF($BI392="Y", IF($AF392="N/A", $Q392, $AF392), IF($AG392="N/A", $T392,$AG392)))))))</f>
        <v>12</v>
      </c>
      <c r="BP392" s="16">
        <f>IF(AX392="R", $CA392, IF(OR(AX392="P", AX392="T", AX392="N"), 0, IF($C392="DM", $T392, IF(OR(AX392="Y", AX392="IR"),$AM392,IF(AX392="C", IF($BI392="Y", IF($AF392="N/A", $Q392, $AF392), IF($AG392="N/A", $T392,$AG392)))))))</f>
        <v>12</v>
      </c>
      <c r="BQ392" s="16">
        <f>IF(AY392="R", $CA392, IF(OR(AY392="P", AY392="T", AY392="N"), 0, IF($C392="DM", $T392, IF(OR(AY392="Y", AY392="IR"),$AM392,IF(AY392="C", IF($BI392="Y", IF($AF392="N/A", $Q392, $AF392), IF($AG392="N/A", $T392,$AG392)))))))</f>
        <v>12</v>
      </c>
      <c r="BR392" s="16">
        <f>IF(AZ392="R", $CA392, IF(OR(AZ392="P", AZ392="T", AZ392="N"), 0, IF($C392="DM", $T392, IF(OR(AZ392="Y", AZ392="IR"),$AM392,IF(AZ392="C", IF($BI392="Y", IF($AF392="N/A", $Q392, $AF392), IF($AG392="N/A", $T392,$AG392)))))))</f>
        <v>12</v>
      </c>
      <c r="BS392" s="16">
        <f>IF(BA392="R", $CA392, IF(OR(BA392="P", BA392="T", BA392="N"), 0, IF($C392="DM", $T392, IF(OR(BA392="Y", BA392="IR"),$AM392,IF(BA392="C", IF($BI392="Y", IF($AF392="N/A", $Q392, $AF392), IF($AG392="N/A", $T392,$AG392)))))))</f>
        <v>12</v>
      </c>
      <c r="BT392" s="16">
        <f>IF(BB392="R", $CA392, IF(OR(BB392="P", BB392="T", BB392="N"), 0, IF($C392="DM", $T392, IF(OR(BB392="Y", BB392="IR"),$AM392,IF(BB392="C", IF($BI392="Y", IF($BA392="C", IF($AF392="N/A", $Q392, $AF392), IF($AF392="N/A", $T392, $AM392)), IF($AG392="N/A", $T392,$AG392)))))))</f>
        <v>12</v>
      </c>
      <c r="BU392" s="16">
        <f>IF(BC392="R", $CA392, IF(OR(BC392="P", BC392="T", BC392="N"), 0, IF($C392="DM", $T392, IF(OR(BC392="Y", BC392="IR"),$AM392,IF(BC392="C", IF($BI392="Y", IF($BA392="C", IF($AF392="N/A", $Q392, $AF392), IF($AF392="N/A", $T392, $AM392)), IF($AG392="N/A", $T392,$AG392)))))))</f>
        <v>12</v>
      </c>
      <c r="BV392" s="16">
        <f>IF(BD392="R", $CA392, IF(OR(BD392="P", BD392="T", BD392="N"), 0, IF($C392="DM", $T392, IF(OR(BD392="Y", BD392="IR"),$AM392,IF(BD392="C", IF($BI392="Y", IF($BA392="C", IF($AF392="N/A", $Q392, $AF392), IF($AF392="N/A", $T392, $AM392)), IF($AG392="N/A", $T392,$AG392)))))))</f>
        <v>12</v>
      </c>
      <c r="BW392" s="16">
        <f>IF(BE392="R", $CA392, IF(OR(BE392="P", BE392="T", BE392="N"), 0, IF($C392="DM", $T392, IF(OR(BE392="Y", BE392="IR"),$AM392,IF(BE392="C", IF($BI392="Y", IF($BA392="C", IF($AF392="N/A", $Q392, $AF392), IF($AF392="N/A", $T392, $AM392)), IF($AG392="N/A", $T392,$AG392)))))))</f>
        <v>12</v>
      </c>
      <c r="BX392" s="16">
        <f>IF(BF392="R", $CA392, IF(OR(BF392="P", BF392="T", BF392="N"), 0, IF($C392="DM", $T392, IF(OR(BF392="Y", BF392="IR"),$AM392,IF(BF392="C", IF($BI392="Y", IF($BA392="C", IF($AF392="N/A", $Q392, $AF392), IF($AF392="N/A", $T392, $AM392)), IF($AG392="N/A", $T392,$AG392)))))))</f>
        <v>12</v>
      </c>
      <c r="BY392" s="16">
        <f>IF(BG392="R", $CA392, IF(OR(BG392="P", BG392="T", BG392="N"), 0, IF($C392="DM", $T392, IF(OR(BG392="Y", BG392="IR"),$AM392,IF(BG392="C", IF($BI392="Y", IF($BA392="C", IF($AF392="N/A", $Q392, $AF392), IF($AF392="N/A", $T392, $AM392)), IF($AG392="N/A", $T392,$AG392)))))))</f>
        <v>12</v>
      </c>
      <c r="BZ392" s="16">
        <f>IF(BH392="R", $CA392, IF(OR(BH392="P", BH392="T", BH392="N"), 0, IF($C392="DM", $T392, IF(OR(BH392="Y", BH392="IR"),$AM392,IF(BH392="C", IF($BI392="Y", IF($BA392="C", IF($AF392="N/A", $Q392, $AF392), IF($AF392="N/A", $T392, $AM392)), IF($AG392="N/A", $T392,$AG392)))))))</f>
        <v>12</v>
      </c>
      <c r="CA392" s="15" t="s">
        <v>75</v>
      </c>
      <c r="CB392" s="16">
        <f>BZ392</f>
        <v>12</v>
      </c>
      <c r="CC392" s="15">
        <f>IF(OR($BH392="T", $BH392="R"), 0, IF($BH392="C", IF($BI392="Y", IF($BA392="C", 0, IF(AF392="N/A", Q392-T392, AF392-AG392)), IF($AF392="N/A", U392, AH392)), AN392))</f>
        <v>12</v>
      </c>
      <c r="CD392" s="15">
        <f>IF(OR($BH392="T", $BH392="R"), 0, IF($BH392="C", IF($BI392="Y", 0, IF($AF392="N/A", V392, AI392)), AO392))</f>
        <v>12</v>
      </c>
      <c r="CE392" s="15" t="str">
        <f>IF(OR($BH392="T", $BH392="R"), 0, IF($BH392="C", IF($BI392="Y", 0, IF($AF392="N/A", W392, AJ392)), AP392))</f>
        <v>N/A</v>
      </c>
      <c r="CF392" s="15" t="str">
        <f>IF(OR($BH392="T", $BH392="R"), 0, IF($BH392="C", IF($BI392="Y", 0, IF($AF392="N/A", X392, AK392)), AQ392))</f>
        <v>N/A</v>
      </c>
      <c r="CG392" t="str">
        <f>IF(AC392="N/A", "S:"&amp;L392&amp;" G:"&amp;M392&amp;" GR:"&amp;Q392, IF(AC392=0, "S:"&amp;L392&amp;" G:"&amp;M392&amp;" GR:"&amp;Q392, "S:"&amp;L392&amp;"/"&amp;AD392&amp;" G:"&amp;AE392&amp;" GR:"&amp;AF392))</f>
        <v>S:9 G:3 GR:9</v>
      </c>
    </row>
    <row r="393" spans="1:85" x14ac:dyDescent="0.25">
      <c r="A393" s="14">
        <v>4735</v>
      </c>
      <c r="B393" s="15" t="s">
        <v>2568</v>
      </c>
      <c r="C393" s="15" t="s">
        <v>67</v>
      </c>
      <c r="D393" s="15" t="s">
        <v>58</v>
      </c>
      <c r="E393" s="15">
        <f>VLOOKUP(B393, 'Rookie Year'!$A$2:$B$55679,2,FALSE)</f>
        <v>2022</v>
      </c>
      <c r="F393" s="15">
        <v>2022</v>
      </c>
      <c r="G393" s="15" t="s">
        <v>40</v>
      </c>
      <c r="H393" s="15" t="s">
        <v>2166</v>
      </c>
      <c r="I393" s="16">
        <v>6</v>
      </c>
      <c r="J393" s="15">
        <v>4</v>
      </c>
      <c r="K393" s="17">
        <f>IF(AND(G393&lt;&gt;"N",R393="N/A"), IF(I393&lt;4, 0, 0.25),IF(I393=1, IF(J393=1,0.25, 0.25), IF(I393&lt;13, 0.25, IF(I393&lt;26, 0.4, IF(I393&lt;51, 0.6, 0.75)))))</f>
        <v>0.25</v>
      </c>
      <c r="L393" s="16">
        <f>I393-M393</f>
        <v>4</v>
      </c>
      <c r="M393" s="16">
        <f>ROUNDUP(I393*K393,0)</f>
        <v>2</v>
      </c>
      <c r="N393" s="16">
        <f>M393*J393</f>
        <v>8</v>
      </c>
      <c r="O393" s="16">
        <v>8</v>
      </c>
      <c r="P393" s="16">
        <v>0</v>
      </c>
      <c r="Q393" s="16">
        <f>N393-O393-P393</f>
        <v>0</v>
      </c>
      <c r="R393" s="15" t="s">
        <v>75</v>
      </c>
      <c r="S393" s="15">
        <f>IF(R393="N/A", J393-($B$1-F393), J393-($B$1-R393))</f>
        <v>2</v>
      </c>
      <c r="T393" s="16">
        <v>0</v>
      </c>
      <c r="U393" s="16">
        <v>0</v>
      </c>
      <c r="V393" s="16" t="str">
        <f>IF($S393&lt;3, "N/A", $M393)</f>
        <v>N/A</v>
      </c>
      <c r="W393" s="16" t="str">
        <f>IF($S393&lt;4, "N/A", $M393)</f>
        <v>N/A</v>
      </c>
      <c r="X393" s="16" t="str">
        <f>IF($S393&lt;5, "N/A", $M393)</f>
        <v>N/A</v>
      </c>
      <c r="Y393" s="15" t="str">
        <f>IF(SUM(T393:X393)&lt;&gt;Q393, "CHECK", "OK")</f>
        <v>OK</v>
      </c>
      <c r="Z393" s="15" t="str">
        <f>IF(F393=$B$1, "No", IF(S393=1, "Yes", "No"))</f>
        <v>No</v>
      </c>
      <c r="AA393" s="18" t="str">
        <f>IF(C393="DM", "N/A", IF(Z393="No","N/A",VLOOKUP(B393,'Extension List'!$A$3:$R$1972,18,FALSE)))</f>
        <v>N/A</v>
      </c>
      <c r="AB393" s="15" t="str">
        <f>IF(C393="DM", "N/A", IF(Z393="No","N/A",VLOOKUP(B393,'Extension List'!$A$3:$T$1972,20,FALSE)))</f>
        <v>N/A</v>
      </c>
      <c r="AC393" s="15" t="str">
        <f>IF(AA393="N/A", "N/A", 0)</f>
        <v>N/A</v>
      </c>
      <c r="AD393" s="16" t="str">
        <f>IF(AE393="N/A", "N/A", AA393-AE393)</f>
        <v>N/A</v>
      </c>
      <c r="AE393" s="16" t="str">
        <f>IF(AA393="N/A", "N/A", IF(AC393&gt;0, IF(AA393&lt;13, ROUNDUP(0.25*AA393,0), IF(AA393&lt;26, ROUNDUP(0.4*AA393,0), IF(AA393&lt;51, ROUNDUP(0.6*AA393,0), ROUNDUP(0.75*AA393,0)))), "N/A"))</f>
        <v>N/A</v>
      </c>
      <c r="AF393" s="16" t="str">
        <f>IF(AD393="N/A","N/A", (AE393*AC393)+Q393)</f>
        <v>N/A</v>
      </c>
      <c r="AG393" s="16" t="str">
        <f>IF($AF393="N/A", "N/A", "TBC")</f>
        <v>N/A</v>
      </c>
      <c r="AH393" s="16" t="str">
        <f>IF($AF393="N/A", "N/A", "TBC")</f>
        <v>N/A</v>
      </c>
      <c r="AI393" s="16" t="str">
        <f>IF($AF393="N/A","N/A",IF(AC393&gt;1,"TBC","N/A"))</f>
        <v>N/A</v>
      </c>
      <c r="AJ393" s="16" t="str">
        <f>IF($AF393="N/A","N/A",IF(AC393&gt;2,"TBC","N/A"))</f>
        <v>N/A</v>
      </c>
      <c r="AK393" s="16" t="str">
        <f>IF($AF393="N/A","N/A",IF(AC393&gt;3,"TBC","N/A"))</f>
        <v>N/A</v>
      </c>
      <c r="AL393" s="16" t="str">
        <f>IF(AC393="N/A","N/A",IF(AC393&gt;0,IF(SUM(AG393:AK393)&lt;&gt;AF393,"CHECK","OK"),"N/A"))</f>
        <v>N/A</v>
      </c>
      <c r="AM393" s="16">
        <f>IF(AD393="N/A", L393+T393, L393+AG393)</f>
        <v>4</v>
      </c>
      <c r="AN393" s="16">
        <f>IF(AD393="N/A", IF(U393="N/A", "N/A", L393+U393), AD393+AH393)</f>
        <v>4</v>
      </c>
      <c r="AO393" s="16" t="str">
        <f>IF(AD393="N/A", IF(V393="N/A", "N/A", L393+V393), IF(AI393="N/A", "N/A", AD393+AI393))</f>
        <v>N/A</v>
      </c>
      <c r="AP393" s="16" t="str">
        <f>IF(AD393="N/A", IF(W393="N/A", "N/A", L393+W393), IF(AJ393="N/A", "N/A", AD393+AJ393))</f>
        <v>N/A</v>
      </c>
      <c r="AQ393" s="16" t="str">
        <f>IF(AD393="N/A", IF(X393="N/A", "N/A", L393+X393), IF(AK393="N/A", "N/A", AD393+AK393))</f>
        <v>N/A</v>
      </c>
      <c r="AR393" s="15" t="s">
        <v>40</v>
      </c>
      <c r="AS393" s="15" t="s">
        <v>40</v>
      </c>
      <c r="AT393" s="15" t="s">
        <v>44</v>
      </c>
      <c r="AU393" s="15" t="s">
        <v>44</v>
      </c>
      <c r="AV393" s="15" t="s">
        <v>44</v>
      </c>
      <c r="AW393" s="15" t="s">
        <v>44</v>
      </c>
      <c r="AX393" s="15" t="s">
        <v>44</v>
      </c>
      <c r="AY393" s="15" t="s">
        <v>44</v>
      </c>
      <c r="AZ393" s="15" t="s">
        <v>44</v>
      </c>
      <c r="BA393" s="15" t="s">
        <v>44</v>
      </c>
      <c r="BB393" s="15" t="s">
        <v>44</v>
      </c>
      <c r="BC393" s="15" t="s">
        <v>44</v>
      </c>
      <c r="BD393" s="15" t="s">
        <v>44</v>
      </c>
      <c r="BE393" s="15" t="s">
        <v>44</v>
      </c>
      <c r="BF393" s="15" t="s">
        <v>44</v>
      </c>
      <c r="BG393" s="15" t="s">
        <v>44</v>
      </c>
      <c r="BH393" s="15" t="s">
        <v>44</v>
      </c>
      <c r="BI393" s="15"/>
      <c r="BJ393" s="16">
        <f>IF(AR393="R", $CA393, IF(OR(AR393="P", AR393="T", AR393="N"), 0, IF($C393="DM", $T393, IF(OR(AR393="Y", AR393="IR"),$AM393,IF(AR393="C", IF($BI393="Y", IF($AF393="N/A", $Q393, $AF393), IF($AG393="N/A", $T393,$AG393)))))))</f>
        <v>4</v>
      </c>
      <c r="BK393" s="16">
        <f>IF(AS393="R", $CA393, IF(OR(AS393="P", AS393="T", AS393="N"), 0, IF($C393="DM", $T393, IF(OR(AS393="Y", AS393="IR"),$AM393,IF(AS393="C", IF($BI393="Y", IF($AF393="N/A", $Q393, $AF393), IF($AG393="N/A", $T393,$AG393)))))))</f>
        <v>4</v>
      </c>
      <c r="BL393" s="16">
        <f>IF(AT393="R", $CA393, IF(OR(AT393="P", AT393="T", AT393="N"), 0, IF($C393="DM", $T393, IF(OR(AT393="Y", AT393="IR"),$AM393,IF(AT393="C", IF($BI393="Y", IF($AF393="N/A", $Q393, $AF393), IF($AG393="N/A", $T393,$AG393)))))))</f>
        <v>0</v>
      </c>
      <c r="BM393" s="16">
        <f>IF(AU393="R", $CA393, IF(OR(AU393="P", AU393="T", AU393="N"), 0, IF($C393="DM", $T393, IF(OR(AU393="Y", AU393="IR"),$AM393,IF(AU393="C", IF($BI393="Y", IF($AF393="N/A", $Q393, $AF393), IF($AG393="N/A", $T393,$AG393)))))))</f>
        <v>0</v>
      </c>
      <c r="BN393" s="16">
        <f>IF(AV393="R", $CA393, IF(OR(AV393="P", AV393="T", AV393="N"), 0, IF($C393="DM", $T393, IF(OR(AV393="Y", AV393="IR"),$AM393,IF(AV393="C", IF($BI393="Y", IF($AF393="N/A", $Q393, $AF393), IF($AG393="N/A", $T393,$AG393)))))))</f>
        <v>0</v>
      </c>
      <c r="BO393" s="16">
        <f>IF(AW393="R", $CA393, IF(OR(AW393="P", AW393="T", AW393="N"), 0, IF($C393="DM", $T393, IF(OR(AW393="Y", AW393="IR"),$AM393,IF(AW393="C", IF($BI393="Y", IF($AF393="N/A", $Q393, $AF393), IF($AG393="N/A", $T393,$AG393)))))))</f>
        <v>0</v>
      </c>
      <c r="BP393" s="16">
        <f>IF(AX393="R", $CA393, IF(OR(AX393="P", AX393="T", AX393="N"), 0, IF($C393="DM", $T393, IF(OR(AX393="Y", AX393="IR"),$AM393,IF(AX393="C", IF($BI393="Y", IF($AF393="N/A", $Q393, $AF393), IF($AG393="N/A", $T393,$AG393)))))))</f>
        <v>0</v>
      </c>
      <c r="BQ393" s="16">
        <f>IF(AY393="R", $CA393, IF(OR(AY393="P", AY393="T", AY393="N"), 0, IF($C393="DM", $T393, IF(OR(AY393="Y", AY393="IR"),$AM393,IF(AY393="C", IF($BI393="Y", IF($AF393="N/A", $Q393, $AF393), IF($AG393="N/A", $T393,$AG393)))))))</f>
        <v>0</v>
      </c>
      <c r="BR393" s="16">
        <f>IF(AZ393="R", $CA393, IF(OR(AZ393="P", AZ393="T", AZ393="N"), 0, IF($C393="DM", $T393, IF(OR(AZ393="Y", AZ393="IR"),$AM393,IF(AZ393="C", IF($BI393="Y", IF($AF393="N/A", $Q393, $AF393), IF($AG393="N/A", $T393,$AG393)))))))</f>
        <v>0</v>
      </c>
      <c r="BS393" s="16">
        <f>IF(BA393="R", $CA393, IF(OR(BA393="P", BA393="T", BA393="N"), 0, IF($C393="DM", $T393, IF(OR(BA393="Y", BA393="IR"),$AM393,IF(BA393="C", IF($BI393="Y", IF($AF393="N/A", $Q393, $AF393), IF($AG393="N/A", $T393,$AG393)))))))</f>
        <v>0</v>
      </c>
      <c r="BT393" s="16">
        <f>IF(BB393="R", $CA393, IF(OR(BB393="P", BB393="T", BB393="N"), 0, IF($C393="DM", $T393, IF(OR(BB393="Y", BB393="IR"),$AM393,IF(BB393="C", IF($BI393="Y", IF($BA393="C", IF($AF393="N/A", $Q393, $AF393), IF($AF393="N/A", $T393, $AM393)), IF($AG393="N/A", $T393,$AG393)))))))</f>
        <v>0</v>
      </c>
      <c r="BU393" s="16">
        <f>IF(BC393="R", $CA393, IF(OR(BC393="P", BC393="T", BC393="N"), 0, IF($C393="DM", $T393, IF(OR(BC393="Y", BC393="IR"),$AM393,IF(BC393="C", IF($BI393="Y", IF($BA393="C", IF($AF393="N/A", $Q393, $AF393), IF($AF393="N/A", $T393, $AM393)), IF($AG393="N/A", $T393,$AG393)))))))</f>
        <v>0</v>
      </c>
      <c r="BV393" s="16">
        <f>IF(BD393="R", $CA393, IF(OR(BD393="P", BD393="T", BD393="N"), 0, IF($C393="DM", $T393, IF(OR(BD393="Y", BD393="IR"),$AM393,IF(BD393="C", IF($BI393="Y", IF($BA393="C", IF($AF393="N/A", $Q393, $AF393), IF($AF393="N/A", $T393, $AM393)), IF($AG393="N/A", $T393,$AG393)))))))</f>
        <v>0</v>
      </c>
      <c r="BW393" s="16">
        <f>IF(BE393="R", $CA393, IF(OR(BE393="P", BE393="T", BE393="N"), 0, IF($C393="DM", $T393, IF(OR(BE393="Y", BE393="IR"),$AM393,IF(BE393="C", IF($BI393="Y", IF($BA393="C", IF($AF393="N/A", $Q393, $AF393), IF($AF393="N/A", $T393, $AM393)), IF($AG393="N/A", $T393,$AG393)))))))</f>
        <v>0</v>
      </c>
      <c r="BX393" s="16">
        <f>IF(BF393="R", $CA393, IF(OR(BF393="P", BF393="T", BF393="N"), 0, IF($C393="DM", $T393, IF(OR(BF393="Y", BF393="IR"),$AM393,IF(BF393="C", IF($BI393="Y", IF($BA393="C", IF($AF393="N/A", $Q393, $AF393), IF($AF393="N/A", $T393, $AM393)), IF($AG393="N/A", $T393,$AG393)))))))</f>
        <v>0</v>
      </c>
      <c r="BY393" s="16">
        <f>IF(BG393="R", $CA393, IF(OR(BG393="P", BG393="T", BG393="N"), 0, IF($C393="DM", $T393, IF(OR(BG393="Y", BG393="IR"),$AM393,IF(BG393="C", IF($BI393="Y", IF($BA393="C", IF($AF393="N/A", $Q393, $AF393), IF($AF393="N/A", $T393, $AM393)), IF($AG393="N/A", $T393,$AG393)))))))</f>
        <v>0</v>
      </c>
      <c r="BZ393" s="16">
        <f>IF(BH393="R", $CA393, IF(OR(BH393="P", BH393="T", BH393="N"), 0, IF($C393="DM", $T393, IF(OR(BH393="Y", BH393="IR"),$AM393,IF(BH393="C", IF($BI393="Y", IF($BA393="C", IF($AF393="N/A", $Q393, $AF393), IF($AF393="N/A", $T393, $AM393)), IF($AG393="N/A", $T393,$AG393)))))))</f>
        <v>0</v>
      </c>
      <c r="CA393" s="15" t="s">
        <v>75</v>
      </c>
      <c r="CB393" s="16">
        <f>BZ393</f>
        <v>0</v>
      </c>
      <c r="CC393" s="15">
        <f>IF(OR($BH393="T", $BH393="R"), 0, IF($BH393="C", IF($BI393="Y", IF($BA393="C", 0, IF(AF393="N/A", Q393-T393, AF393-AG393)), IF($AF393="N/A", U393, AH393)), AN393))</f>
        <v>0</v>
      </c>
      <c r="CD393" s="15" t="str">
        <f>IF(OR($BH393="T", $BH393="R"), 0, IF($BH393="C", IF($BI393="Y", 0, IF($AF393="N/A", V393, AI393)), AO393))</f>
        <v>N/A</v>
      </c>
      <c r="CE393" s="15" t="str">
        <f>IF(OR($BH393="T", $BH393="R"), 0, IF($BH393="C", IF($BI393="Y", 0, IF($AF393="N/A", W393, AJ393)), AP393))</f>
        <v>N/A</v>
      </c>
      <c r="CF393" s="15" t="str">
        <f>IF(OR($BH393="T", $BH393="R"), 0, IF($BH393="C", IF($BI393="Y", 0, IF($AF393="N/A", X393, AK393)), AQ393))</f>
        <v>N/A</v>
      </c>
      <c r="CG393" t="str">
        <f>IF(AC393="N/A", "S:"&amp;L393&amp;" G:"&amp;M393&amp;" GR:"&amp;Q393, IF(AC393=0, "S:"&amp;L393&amp;" G:"&amp;M393&amp;" GR:"&amp;Q393, "S:"&amp;L393&amp;"/"&amp;AD393&amp;" G:"&amp;AE393&amp;" GR:"&amp;AF393))</f>
        <v>S:4 G:2 GR:0</v>
      </c>
    </row>
    <row r="394" spans="1:85" x14ac:dyDescent="0.25">
      <c r="A394" s="14">
        <v>5571</v>
      </c>
      <c r="B394" s="15" t="s">
        <v>750</v>
      </c>
      <c r="C394" s="15" t="s">
        <v>67</v>
      </c>
      <c r="D394" s="15" t="s">
        <v>58</v>
      </c>
      <c r="E394" s="15">
        <f>VLOOKUP(B394, 'Rookie Year'!$A$2:$B$55679,2,FALSE)</f>
        <v>2016</v>
      </c>
      <c r="F394" s="15">
        <v>2024</v>
      </c>
      <c r="G394" s="15" t="s">
        <v>42</v>
      </c>
      <c r="H394" s="15" t="s">
        <v>1928</v>
      </c>
      <c r="I394" s="16">
        <v>1</v>
      </c>
      <c r="J394" s="15">
        <v>1</v>
      </c>
      <c r="K394" s="17">
        <f>IF(AND(G394&lt;&gt;"N",R394="N/A"), IF(I394&lt;4, 0, 0.25),IF(I394=1, IF(J394=1,0.25, 0.25), IF(I394&lt;13, 0.25, IF(I394&lt;26, 0.4, IF(I394&lt;51, 0.6, 0.75)))))</f>
        <v>0.25</v>
      </c>
      <c r="L394" s="16">
        <f>I394-M394</f>
        <v>0</v>
      </c>
      <c r="M394" s="16">
        <f>ROUNDUP(I394*K394,0)</f>
        <v>1</v>
      </c>
      <c r="N394" s="16">
        <f>M394*J394</f>
        <v>1</v>
      </c>
      <c r="O394" s="16">
        <v>0</v>
      </c>
      <c r="P394" s="16">
        <v>0</v>
      </c>
      <c r="Q394" s="16">
        <f>N394-O394-P394</f>
        <v>1</v>
      </c>
      <c r="R394" s="15" t="s">
        <v>75</v>
      </c>
      <c r="S394" s="15">
        <f>IF(R394="N/A", J394-($B$1-F394), J394-($B$1-R394))</f>
        <v>1</v>
      </c>
      <c r="T394" s="16">
        <f>IF($S394&lt;1, "N/A", $M394)</f>
        <v>1</v>
      </c>
      <c r="U394" s="16" t="str">
        <f>IF($S394&lt;2, "N/A", $M394)</f>
        <v>N/A</v>
      </c>
      <c r="V394" s="16" t="str">
        <f>IF($S394&lt;3, "N/A", $M394)</f>
        <v>N/A</v>
      </c>
      <c r="W394" s="16" t="str">
        <f>IF($S394&lt;4, "N/A", $M394)</f>
        <v>N/A</v>
      </c>
      <c r="X394" s="16" t="str">
        <f>IF($S394&lt;5, "N/A", $M394)</f>
        <v>N/A</v>
      </c>
      <c r="Y394" s="15" t="str">
        <f>IF(SUM(T394:X394)&lt;&gt;Q394, "CHECK", "OK")</f>
        <v>OK</v>
      </c>
      <c r="Z394" s="15" t="str">
        <f>IF(F394=$B$1, "No", IF(S394=1, "Yes", "No"))</f>
        <v>No</v>
      </c>
      <c r="AA394" s="18" t="str">
        <f>IF(C394="DM", "N/A", IF(Z394="No","N/A",VLOOKUP(B394,'Extension List'!$A$3:$R$1972,18,FALSE)))</f>
        <v>N/A</v>
      </c>
      <c r="AB394" s="15" t="str">
        <f>IF(C394="DM", "N/A", IF(Z394="No","N/A",VLOOKUP(B394,'Extension List'!$A$3:$T$1972,20,FALSE)))</f>
        <v>N/A</v>
      </c>
      <c r="AC394" s="15" t="str">
        <f>IF(AA394="N/A", "N/A", 0)</f>
        <v>N/A</v>
      </c>
      <c r="AD394" s="16" t="str">
        <f>IF(AE394="N/A", "N/A", AA394-AE394)</f>
        <v>N/A</v>
      </c>
      <c r="AE394" s="16" t="str">
        <f>IF(AA394="N/A", "N/A", IF(AC394&gt;0, IF(AA394&lt;13, ROUNDUP(0.25*AA394,0), IF(AA394&lt;26, ROUNDUP(0.4*AA394,0), IF(AA394&lt;51, ROUNDUP(0.6*AA394,0), ROUNDUP(0.75*AA394,0)))), "N/A"))</f>
        <v>N/A</v>
      </c>
      <c r="AF394" s="16" t="str">
        <f>IF(AD394="N/A","N/A", (AE394*AC394)+Q394)</f>
        <v>N/A</v>
      </c>
      <c r="AG394" s="16" t="str">
        <f>IF($AF394="N/A", "N/A", "TBC")</f>
        <v>N/A</v>
      </c>
      <c r="AH394" s="16" t="str">
        <f>IF($AF394="N/A", "N/A", "TBC")</f>
        <v>N/A</v>
      </c>
      <c r="AI394" s="16" t="str">
        <f>IF($AF394="N/A","N/A",IF(AC394&gt;1,"TBC","N/A"))</f>
        <v>N/A</v>
      </c>
      <c r="AJ394" s="16" t="str">
        <f>IF($AF394="N/A","N/A",IF(AC394&gt;2,"TBC","N/A"))</f>
        <v>N/A</v>
      </c>
      <c r="AK394" s="16" t="str">
        <f>IF($AF394="N/A","N/A",IF(AC394&gt;3,"TBC","N/A"))</f>
        <v>N/A</v>
      </c>
      <c r="AL394" s="16" t="str">
        <f>IF(AC394="N/A","N/A",IF(AC394&gt;0,IF(SUM(AG394:AK394)&lt;&gt;AF394,"CHECK","OK"),"N/A"))</f>
        <v>N/A</v>
      </c>
      <c r="AM394" s="16">
        <f>IF(AD394="N/A", L394+T394, L394+AG394)</f>
        <v>1</v>
      </c>
      <c r="AN394" s="16" t="str">
        <f>IF(AD394="N/A", IF(U394="N/A", "N/A", L394+U394), AD394+AH394)</f>
        <v>N/A</v>
      </c>
      <c r="AO394" s="16" t="str">
        <f>IF(AD394="N/A", IF(V394="N/A", "N/A", L394+V394), IF(AI394="N/A", "N/A", AD394+AI394))</f>
        <v>N/A</v>
      </c>
      <c r="AP394" s="16" t="str">
        <f>IF(AD394="N/A", IF(W394="N/A", "N/A", L394+W394), IF(AJ394="N/A", "N/A", AD394+AJ394))</f>
        <v>N/A</v>
      </c>
      <c r="AQ394" s="16" t="str">
        <f>IF(AD394="N/A", IF(X394="N/A", "N/A", L394+X394), IF(AK394="N/A", "N/A", AD394+AK394))</f>
        <v>N/A</v>
      </c>
      <c r="AR394" s="15" t="s">
        <v>40</v>
      </c>
      <c r="AS394" s="15" t="s">
        <v>40</v>
      </c>
      <c r="AT394" s="15" t="s">
        <v>40</v>
      </c>
      <c r="AU394" s="15" t="s">
        <v>44</v>
      </c>
      <c r="AV394" s="15" t="s">
        <v>44</v>
      </c>
      <c r="AW394" s="15" t="s">
        <v>44</v>
      </c>
      <c r="AX394" s="15" t="s">
        <v>44</v>
      </c>
      <c r="AY394" s="15" t="s">
        <v>44</v>
      </c>
      <c r="AZ394" s="15" t="s">
        <v>44</v>
      </c>
      <c r="BA394" s="15" t="s">
        <v>44</v>
      </c>
      <c r="BB394" s="15" t="s">
        <v>44</v>
      </c>
      <c r="BC394" s="15" t="s">
        <v>44</v>
      </c>
      <c r="BD394" s="15" t="s">
        <v>44</v>
      </c>
      <c r="BE394" s="15" t="s">
        <v>44</v>
      </c>
      <c r="BF394" s="15" t="s">
        <v>44</v>
      </c>
      <c r="BG394" s="15" t="s">
        <v>44</v>
      </c>
      <c r="BH394" s="15" t="s">
        <v>44</v>
      </c>
      <c r="BJ394" s="16">
        <f>IF(AR394="R", $CA394, IF(OR(AR394="P", AR394="T", AR394="N"), 0, IF($C394="DM", $T394, IF(OR(AR394="Y", AR394="IR"),$AM394,IF(AR394="C", IF($BI394="Y", IF($AF394="N/A", $Q394, $AF394), IF($AG394="N/A", $T394,$AG394)))))))</f>
        <v>1</v>
      </c>
      <c r="BK394" s="16">
        <f>IF(AS394="R", $CA394, IF(OR(AS394="P", AS394="T", AS394="N"), 0, IF($C394="DM", $T394, IF(OR(AS394="Y", AS394="IR"),$AM394,IF(AS394="C", IF($BI394="Y", IF($AF394="N/A", $Q394, $AF394), IF($AG394="N/A", $T394,$AG394)))))))</f>
        <v>1</v>
      </c>
      <c r="BL394" s="16">
        <f>IF(AT394="R", $CA394, IF(OR(AT394="P", AT394="T", AT394="N"), 0, IF($C394="DM", $T394, IF(OR(AT394="Y", AT394="IR"),$AM394,IF(AT394="C", IF($BI394="Y", IF($AF394="N/A", $Q394, $AF394), IF($AG394="N/A", $T394,$AG394)))))))</f>
        <v>1</v>
      </c>
      <c r="BM394" s="16">
        <f>IF(AU394="R", $CA394, IF(OR(AU394="P", AU394="T", AU394="N"), 0, IF($C394="DM", $T394, IF(OR(AU394="Y", AU394="IR"),$AM394,IF(AU394="C", IF($BI394="Y", IF($AF394="N/A", $Q394, $AF394), IF($AG394="N/A", $T394,$AG394)))))))</f>
        <v>1</v>
      </c>
      <c r="BN394" s="16">
        <f>IF(AV394="R", $CA394, IF(OR(AV394="P", AV394="T", AV394="N"), 0, IF($C394="DM", $T394, IF(OR(AV394="Y", AV394="IR"),$AM394,IF(AV394="C", IF($BI394="Y", IF($AF394="N/A", $Q394, $AF394), IF($AG394="N/A", $T394,$AG394)))))))</f>
        <v>1</v>
      </c>
      <c r="BO394" s="16">
        <f>IF(AW394="R", $CA394, IF(OR(AW394="P", AW394="T", AW394="N"), 0, IF($C394="DM", $T394, IF(OR(AW394="Y", AW394="IR"),$AM394,IF(AW394="C", IF($BI394="Y", IF($AF394="N/A", $Q394, $AF394), IF($AG394="N/A", $T394,$AG394)))))))</f>
        <v>1</v>
      </c>
      <c r="BP394" s="16">
        <f>IF(AX394="R", $CA394, IF(OR(AX394="P", AX394="T", AX394="N"), 0, IF($C394="DM", $T394, IF(OR(AX394="Y", AX394="IR"),$AM394,IF(AX394="C", IF($BI394="Y", IF($AF394="N/A", $Q394, $AF394), IF($AG394="N/A", $T394,$AG394)))))))</f>
        <v>1</v>
      </c>
      <c r="BQ394" s="16">
        <f>IF(AY394="R", $CA394, IF(OR(AY394="P", AY394="T", AY394="N"), 0, IF($C394="DM", $T394, IF(OR(AY394="Y", AY394="IR"),$AM394,IF(AY394="C", IF($BI394="Y", IF($AF394="N/A", $Q394, $AF394), IF($AG394="N/A", $T394,$AG394)))))))</f>
        <v>1</v>
      </c>
      <c r="BR394" s="16">
        <f>IF(AZ394="R", $CA394, IF(OR(AZ394="P", AZ394="T", AZ394="N"), 0, IF($C394="DM", $T394, IF(OR(AZ394="Y", AZ394="IR"),$AM394,IF(AZ394="C", IF($BI394="Y", IF($AF394="N/A", $Q394, $AF394), IF($AG394="N/A", $T394,$AG394)))))))</f>
        <v>1</v>
      </c>
      <c r="BS394" s="16">
        <f>IF(BA394="R", $CA394, IF(OR(BA394="P", BA394="T", BA394="N"), 0, IF($C394="DM", $T394, IF(OR(BA394="Y", BA394="IR"),$AM394,IF(BA394="C", IF($BI394="Y", IF($AF394="N/A", $Q394, $AF394), IF($AG394="N/A", $T394,$AG394)))))))</f>
        <v>1</v>
      </c>
      <c r="BT394" s="16">
        <f>IF(BB394="R", $CA394, IF(OR(BB394="P", BB394="T", BB394="N"), 0, IF($C394="DM", $T394, IF(OR(BB394="Y", BB394="IR"),$AM394,IF(BB394="C", IF($BI394="Y", IF($BA394="C", IF($AF394="N/A", $Q394, $AF394), IF($AF394="N/A", $T394, $AM394)), IF($AG394="N/A", $T394,$AG394)))))))</f>
        <v>1</v>
      </c>
      <c r="BU394" s="16">
        <f>IF(BC394="R", $CA394, IF(OR(BC394="P", BC394="T", BC394="N"), 0, IF($C394="DM", $T394, IF(OR(BC394="Y", BC394="IR"),$AM394,IF(BC394="C", IF($BI394="Y", IF($BA394="C", IF($AF394="N/A", $Q394, $AF394), IF($AF394="N/A", $T394, $AM394)), IF($AG394="N/A", $T394,$AG394)))))))</f>
        <v>1</v>
      </c>
      <c r="BV394" s="16">
        <f>IF(BD394="R", $CA394, IF(OR(BD394="P", BD394="T", BD394="N"), 0, IF($C394="DM", $T394, IF(OR(BD394="Y", BD394="IR"),$AM394,IF(BD394="C", IF($BI394="Y", IF($BA394="C", IF($AF394="N/A", $Q394, $AF394), IF($AF394="N/A", $T394, $AM394)), IF($AG394="N/A", $T394,$AG394)))))))</f>
        <v>1</v>
      </c>
      <c r="BW394" s="16">
        <f>IF(BE394="R", $CA394, IF(OR(BE394="P", BE394="T", BE394="N"), 0, IF($C394="DM", $T394, IF(OR(BE394="Y", BE394="IR"),$AM394,IF(BE394="C", IF($BI394="Y", IF($BA394="C", IF($AF394="N/A", $Q394, $AF394), IF($AF394="N/A", $T394, $AM394)), IF($AG394="N/A", $T394,$AG394)))))))</f>
        <v>1</v>
      </c>
      <c r="BX394" s="16">
        <f>IF(BF394="R", $CA394, IF(OR(BF394="P", BF394="T", BF394="N"), 0, IF($C394="DM", $T394, IF(OR(BF394="Y", BF394="IR"),$AM394,IF(BF394="C", IF($BI394="Y", IF($BA394="C", IF($AF394="N/A", $Q394, $AF394), IF($AF394="N/A", $T394, $AM394)), IF($AG394="N/A", $T394,$AG394)))))))</f>
        <v>1</v>
      </c>
      <c r="BY394" s="16">
        <f>IF(BG394="R", $CA394, IF(OR(BG394="P", BG394="T", BG394="N"), 0, IF($C394="DM", $T394, IF(OR(BG394="Y", BG394="IR"),$AM394,IF(BG394="C", IF($BI394="Y", IF($BA394="C", IF($AF394="N/A", $Q394, $AF394), IF($AF394="N/A", $T394, $AM394)), IF($AG394="N/A", $T394,$AG394)))))))</f>
        <v>1</v>
      </c>
      <c r="BZ394" s="16">
        <f>IF(BH394="R", $CA394, IF(OR(BH394="P", BH394="T", BH394="N"), 0, IF($C394="DM", $T394, IF(OR(BH394="Y", BH394="IR"),$AM394,IF(BH394="C", IF($BI394="Y", IF($BA394="C", IF($AF394="N/A", $Q394, $AF394), IF($AF394="N/A", $T394, $AM394)), IF($AG394="N/A", $T394,$AG394)))))))</f>
        <v>1</v>
      </c>
      <c r="CA394" s="15" t="s">
        <v>75</v>
      </c>
      <c r="CB394" s="16">
        <f>BZ394</f>
        <v>1</v>
      </c>
      <c r="CC394" s="15" t="str">
        <f>IF(OR($BH394="T", $BH394="R"), 0, IF($BH394="C", IF($BI394="Y", IF($BA394="C", 0, IF(AF394="N/A", Q394-T394, AF394-AG394)), IF($AF394="N/A", U394, AH394)), AN394))</f>
        <v>N/A</v>
      </c>
      <c r="CD394" s="15" t="str">
        <f>IF(OR($BH394="T", $BH394="R"), 0, IF($BH394="C", IF($BI394="Y", 0, IF($AF394="N/A", V394, AI394)), AO394))</f>
        <v>N/A</v>
      </c>
      <c r="CE394" s="15" t="str">
        <f>IF(OR($BH394="T", $BH394="R"), 0, IF($BH394="C", IF($BI394="Y", 0, IF($AF394="N/A", W394, AJ394)), AP394))</f>
        <v>N/A</v>
      </c>
      <c r="CF394" s="15" t="str">
        <f>IF(OR($BH394="T", $BH394="R"), 0, IF($BH394="C", IF($BI394="Y", 0, IF($AF394="N/A", X394, AK394)), AQ394))</f>
        <v>N/A</v>
      </c>
      <c r="CG394" t="str">
        <f>IF(AC394="N/A", "S:"&amp;L394&amp;" G:"&amp;M394&amp;" GR:"&amp;Q394, IF(AC394=0, "S:"&amp;L394&amp;" G:"&amp;M394&amp;" GR:"&amp;Q394, "S:"&amp;L394&amp;"/"&amp;AD394&amp;" G:"&amp;AE394&amp;" GR:"&amp;AF394))</f>
        <v>S:0 G:1 GR:1</v>
      </c>
    </row>
    <row r="395" spans="1:85" x14ac:dyDescent="0.25">
      <c r="A395" s="14">
        <v>5138</v>
      </c>
      <c r="B395" s="15" t="s">
        <v>903</v>
      </c>
      <c r="C395" s="15" t="s">
        <v>67</v>
      </c>
      <c r="D395" s="15" t="s">
        <v>58</v>
      </c>
      <c r="E395" s="15">
        <f>VLOOKUP(B395, 'Rookie Year'!$A$2:$B$55679,2,FALSE)</f>
        <v>2015</v>
      </c>
      <c r="F395" s="15">
        <v>2023</v>
      </c>
      <c r="G395" s="15" t="s">
        <v>42</v>
      </c>
      <c r="H395" s="15" t="s">
        <v>1928</v>
      </c>
      <c r="I395" s="16">
        <v>12</v>
      </c>
      <c r="J395" s="15">
        <v>2</v>
      </c>
      <c r="K395" s="17">
        <f>IF(AND(G395&lt;&gt;"N",R395="N/A"), IF(I395&lt;4, 0, 0.25),IF(I395=1, IF(J395=1,0.25, 0.25), IF(I395&lt;13, 0.25, IF(I395&lt;26, 0.4, IF(I395&lt;51, 0.6, 0.75)))))</f>
        <v>0.25</v>
      </c>
      <c r="L395" s="16">
        <f>I395-M395</f>
        <v>9</v>
      </c>
      <c r="M395" s="16">
        <f>ROUNDUP(I395*K395,0)</f>
        <v>3</v>
      </c>
      <c r="N395" s="16">
        <f>M395*J395</f>
        <v>6</v>
      </c>
      <c r="O395" s="16">
        <v>6</v>
      </c>
      <c r="P395" s="16">
        <v>0</v>
      </c>
      <c r="Q395" s="16">
        <f>N395-O395-P395</f>
        <v>0</v>
      </c>
      <c r="R395" s="15" t="s">
        <v>75</v>
      </c>
      <c r="S395" s="15">
        <f>IF(R395="N/A", J395-($B$1-F395), J395-($B$1-R395))</f>
        <v>1</v>
      </c>
      <c r="T395" s="16">
        <v>0</v>
      </c>
      <c r="U395" s="16" t="str">
        <f>IF($S395&lt;2, "N/A", $M395)</f>
        <v>N/A</v>
      </c>
      <c r="V395" s="16" t="str">
        <f>IF($S395&lt;3, "N/A", $M395)</f>
        <v>N/A</v>
      </c>
      <c r="W395" s="16" t="str">
        <f>IF($S395&lt;4, "N/A", $M395)</f>
        <v>N/A</v>
      </c>
      <c r="X395" s="16" t="str">
        <f>IF($S395&lt;5, "N/A", $M395)</f>
        <v>N/A</v>
      </c>
      <c r="Y395" s="15" t="str">
        <f>IF(SUM(T395:X395)&lt;&gt;Q395, "CHECK", "OK")</f>
        <v>OK</v>
      </c>
      <c r="Z395" s="15" t="str">
        <f>IF(F395=$B$1, "No", IF(S395=1, "Yes", "No"))</f>
        <v>Yes</v>
      </c>
      <c r="AA395" s="18">
        <f>IF(C395="DM", "N/A", IF(Z395="No","N/A",VLOOKUP(B395,'Extension List'!$A$3:$R$1972,18,FALSE)))</f>
        <v>8</v>
      </c>
      <c r="AB395" s="15">
        <f>IF(C395="DM", "N/A", IF(Z395="No","N/A",VLOOKUP(B395,'Extension List'!$A$3:$T$1972,20,FALSE)))</f>
        <v>2</v>
      </c>
      <c r="AC395" s="15">
        <v>1</v>
      </c>
      <c r="AD395" s="16">
        <f>IF(AE395="N/A", "N/A", AA395-AE395)</f>
        <v>6</v>
      </c>
      <c r="AE395" s="16">
        <f>IF(AA395="N/A", "N/A", IF(AC395&gt;0, IF(AA395&lt;13, ROUNDUP(0.25*AA395,0), IF(AA395&lt;26, ROUNDUP(0.4*AA395,0), IF(AA395&lt;51, ROUNDUP(0.6*AA395,0), ROUNDUP(0.75*AA395,0)))), "N/A"))</f>
        <v>2</v>
      </c>
      <c r="AF395" s="16">
        <f>IF(AD395="N/A","N/A", (AE395*AC395)+Q395)</f>
        <v>2</v>
      </c>
      <c r="AG395" s="16">
        <v>0</v>
      </c>
      <c r="AH395" s="16">
        <v>2</v>
      </c>
      <c r="AI395" s="16" t="str">
        <f>IF($AF395="N/A","N/A",IF(AC395&gt;1,"TBC","N/A"))</f>
        <v>N/A</v>
      </c>
      <c r="AJ395" s="16" t="str">
        <f>IF($AF395="N/A","N/A",IF(AC395&gt;2,"TBC","N/A"))</f>
        <v>N/A</v>
      </c>
      <c r="AK395" s="16" t="str">
        <f>IF($AF395="N/A","N/A",IF(AC395&gt;3,"TBC","N/A"))</f>
        <v>N/A</v>
      </c>
      <c r="AL395" s="16" t="str">
        <f>IF(AC395="N/A","N/A",IF(AC395&gt;0,IF(SUM(AG395:AK395)&lt;&gt;AF395,"CHECK","OK"),"N/A"))</f>
        <v>OK</v>
      </c>
      <c r="AM395" s="16">
        <f>IF(AD395="N/A", L395+T395, L395+AG395)</f>
        <v>9</v>
      </c>
      <c r="AN395" s="16">
        <f>IF(AD395="N/A", IF(U395="N/A", "N/A", L395+U395), AD395+AH395)</f>
        <v>8</v>
      </c>
      <c r="AO395" s="16" t="str">
        <f>IF(AD395="N/A", IF(V395="N/A", "N/A", L395+V395), IF(AI395="N/A", "N/A", AD395+AI395))</f>
        <v>N/A</v>
      </c>
      <c r="AP395" s="16" t="str">
        <f>IF(AD395="N/A", IF(W395="N/A", "N/A", L395+W395), IF(AJ395="N/A", "N/A", AD395+AJ395))</f>
        <v>N/A</v>
      </c>
      <c r="AQ395" s="16" t="str">
        <f>IF(AD395="N/A", IF(X395="N/A", "N/A", L395+X395), IF(AK395="N/A", "N/A", AD395+AK395))</f>
        <v>N/A</v>
      </c>
      <c r="AR395" s="15" t="s">
        <v>40</v>
      </c>
      <c r="AS395" s="15" t="s">
        <v>40</v>
      </c>
      <c r="AT395" s="15" t="s">
        <v>40</v>
      </c>
      <c r="AU395" s="15" t="s">
        <v>40</v>
      </c>
      <c r="AV395" s="15" t="s">
        <v>40</v>
      </c>
      <c r="AW395" s="15" t="s">
        <v>40</v>
      </c>
      <c r="AX395" s="15" t="s">
        <v>40</v>
      </c>
      <c r="AY395" s="15" t="s">
        <v>40</v>
      </c>
      <c r="AZ395" s="15" t="s">
        <v>40</v>
      </c>
      <c r="BA395" s="15" t="s">
        <v>40</v>
      </c>
      <c r="BB395" s="15" t="s">
        <v>40</v>
      </c>
      <c r="BC395" s="15" t="s">
        <v>40</v>
      </c>
      <c r="BD395" s="15" t="s">
        <v>40</v>
      </c>
      <c r="BE395" s="15" t="s">
        <v>40</v>
      </c>
      <c r="BF395" s="15" t="s">
        <v>40</v>
      </c>
      <c r="BG395" s="15" t="s">
        <v>40</v>
      </c>
      <c r="BH395" s="15" t="s">
        <v>40</v>
      </c>
      <c r="BI395" s="15"/>
      <c r="BJ395" s="16">
        <f>IF(AR395="R", $CA395, IF(OR(AR395="P", AR395="T", AR395="N"), 0, IF($C395="DM", $T395, IF(OR(AR395="Y", AR395="IR"),$AM395,IF(AR395="C", IF($BI395="Y", IF($AF395="N/A", $Q395, $AF395), IF($AG395="N/A", $T395,$AG395)))))))</f>
        <v>9</v>
      </c>
      <c r="BK395" s="16">
        <f>IF(AS395="R", $CA395, IF(OR(AS395="P", AS395="T", AS395="N"), 0, IF($C395="DM", $T395, IF(OR(AS395="Y", AS395="IR"),$AM395,IF(AS395="C", IF($BI395="Y", IF($AF395="N/A", $Q395, $AF395), IF($AG395="N/A", $T395,$AG395)))))))</f>
        <v>9</v>
      </c>
      <c r="BL395" s="16">
        <f>IF(AT395="R", $CA395, IF(OR(AT395="P", AT395="T", AT395="N"), 0, IF($C395="DM", $T395, IF(OR(AT395="Y", AT395="IR"),$AM395,IF(AT395="C", IF($BI395="Y", IF($AF395="N/A", $Q395, $AF395), IF($AG395="N/A", $T395,$AG395)))))))</f>
        <v>9</v>
      </c>
      <c r="BM395" s="16">
        <f>IF(AU395="R", $CA395, IF(OR(AU395="P", AU395="T", AU395="N"), 0, IF($C395="DM", $T395, IF(OR(AU395="Y", AU395="IR"),$AM395,IF(AU395="C", IF($BI395="Y", IF($AF395="N/A", $Q395, $AF395), IF($AG395="N/A", $T395,$AG395)))))))</f>
        <v>9</v>
      </c>
      <c r="BN395" s="16">
        <f>IF(AV395="R", $CA395, IF(OR(AV395="P", AV395="T", AV395="N"), 0, IF($C395="DM", $T395, IF(OR(AV395="Y", AV395="IR"),$AM395,IF(AV395="C", IF($BI395="Y", IF($AF395="N/A", $Q395, $AF395), IF($AG395="N/A", $T395,$AG395)))))))</f>
        <v>9</v>
      </c>
      <c r="BO395" s="16">
        <f>IF(AW395="R", $CA395, IF(OR(AW395="P", AW395="T", AW395="N"), 0, IF($C395="DM", $T395, IF(OR(AW395="Y", AW395="IR"),$AM395,IF(AW395="C", IF($BI395="Y", IF($AF395="N/A", $Q395, $AF395), IF($AG395="N/A", $T395,$AG395)))))))</f>
        <v>9</v>
      </c>
      <c r="BP395" s="16">
        <f>IF(AX395="R", $CA395, IF(OR(AX395="P", AX395="T", AX395="N"), 0, IF($C395="DM", $T395, IF(OR(AX395="Y", AX395="IR"),$AM395,IF(AX395="C", IF($BI395="Y", IF($AF395="N/A", $Q395, $AF395), IF($AG395="N/A", $T395,$AG395)))))))</f>
        <v>9</v>
      </c>
      <c r="BQ395" s="16">
        <f>IF(AY395="R", $CA395, IF(OR(AY395="P", AY395="T", AY395="N"), 0, IF($C395="DM", $T395, IF(OR(AY395="Y", AY395="IR"),$AM395,IF(AY395="C", IF($BI395="Y", IF($AF395="N/A", $Q395, $AF395), IF($AG395="N/A", $T395,$AG395)))))))</f>
        <v>9</v>
      </c>
      <c r="BR395" s="16">
        <f>IF(AZ395="R", $CA395, IF(OR(AZ395="P", AZ395="T", AZ395="N"), 0, IF($C395="DM", $T395, IF(OR(AZ395="Y", AZ395="IR"),$AM395,IF(AZ395="C", IF($BI395="Y", IF($AF395="N/A", $Q395, $AF395), IF($AG395="N/A", $T395,$AG395)))))))</f>
        <v>9</v>
      </c>
      <c r="BS395" s="16">
        <f>IF(BA395="R", $CA395, IF(OR(BA395="P", BA395="T", BA395="N"), 0, IF($C395="DM", $T395, IF(OR(BA395="Y", BA395="IR"),$AM395,IF(BA395="C", IF($BI395="Y", IF($AF395="N/A", $Q395, $AF395), IF($AG395="N/A", $T395,$AG395)))))))</f>
        <v>9</v>
      </c>
      <c r="BT395" s="16">
        <f>IF(BB395="R", $CA395, IF(OR(BB395="P", BB395="T", BB395="N"), 0, IF($C395="DM", $T395, IF(OR(BB395="Y", BB395="IR"),$AM395,IF(BB395="C", IF($BI395="Y", IF($BA395="C", IF($AF395="N/A", $Q395, $AF395), IF($AF395="N/A", $T395, $AM395)), IF($AG395="N/A", $T395,$AG395)))))))</f>
        <v>9</v>
      </c>
      <c r="BU395" s="16">
        <f>IF(BC395="R", $CA395, IF(OR(BC395="P", BC395="T", BC395="N"), 0, IF($C395="DM", $T395, IF(OR(BC395="Y", BC395="IR"),$AM395,IF(BC395="C", IF($BI395="Y", IF($BA395="C", IF($AF395="N/A", $Q395, $AF395), IF($AF395="N/A", $T395, $AM395)), IF($AG395="N/A", $T395,$AG395)))))))</f>
        <v>9</v>
      </c>
      <c r="BV395" s="16">
        <f>IF(BD395="R", $CA395, IF(OR(BD395="P", BD395="T", BD395="N"), 0, IF($C395="DM", $T395, IF(OR(BD395="Y", BD395="IR"),$AM395,IF(BD395="C", IF($BI395="Y", IF($BA395="C", IF($AF395="N/A", $Q395, $AF395), IF($AF395="N/A", $T395, $AM395)), IF($AG395="N/A", $T395,$AG395)))))))</f>
        <v>9</v>
      </c>
      <c r="BW395" s="16">
        <f>IF(BE395="R", $CA395, IF(OR(BE395="P", BE395="T", BE395="N"), 0, IF($C395="DM", $T395, IF(OR(BE395="Y", BE395="IR"),$AM395,IF(BE395="C", IF($BI395="Y", IF($BA395="C", IF($AF395="N/A", $Q395, $AF395), IF($AF395="N/A", $T395, $AM395)), IF($AG395="N/A", $T395,$AG395)))))))</f>
        <v>9</v>
      </c>
      <c r="BX395" s="16">
        <f>IF(BF395="R", $CA395, IF(OR(BF395="P", BF395="T", BF395="N"), 0, IF($C395="DM", $T395, IF(OR(BF395="Y", BF395="IR"),$AM395,IF(BF395="C", IF($BI395="Y", IF($BA395="C", IF($AF395="N/A", $Q395, $AF395), IF($AF395="N/A", $T395, $AM395)), IF($AG395="N/A", $T395,$AG395)))))))</f>
        <v>9</v>
      </c>
      <c r="BY395" s="16">
        <f>IF(BG395="R", $CA395, IF(OR(BG395="P", BG395="T", BG395="N"), 0, IF($C395="DM", $T395, IF(OR(BG395="Y", BG395="IR"),$AM395,IF(BG395="C", IF($BI395="Y", IF($BA395="C", IF($AF395="N/A", $Q395, $AF395), IF($AF395="N/A", $T395, $AM395)), IF($AG395="N/A", $T395,$AG395)))))))</f>
        <v>9</v>
      </c>
      <c r="BZ395" s="16">
        <f>IF(BH395="R", $CA395, IF(OR(BH395="P", BH395="T", BH395="N"), 0, IF($C395="DM", $T395, IF(OR(BH395="Y", BH395="IR"),$AM395,IF(BH395="C", IF($BI395="Y", IF($BA395="C", IF($AF395="N/A", $Q395, $AF395), IF($AF395="N/A", $T395, $AM395)), IF($AG395="N/A", $T395,$AG395)))))))</f>
        <v>9</v>
      </c>
      <c r="CA395" s="15" t="s">
        <v>75</v>
      </c>
      <c r="CB395" s="16">
        <f>BZ395</f>
        <v>9</v>
      </c>
      <c r="CC395" s="15">
        <f>IF(OR($BH395="T", $BH395="R"), 0, IF($BH395="C", IF($BI395="Y", IF($BA395="C", 0, IF(AF395="N/A", Q395-T395, AF395-AG395)), IF($AF395="N/A", U395, AH395)), AN395))</f>
        <v>8</v>
      </c>
      <c r="CD395" s="15" t="str">
        <f>IF(OR($BH395="T", $BH395="R"), 0, IF($BH395="C", IF($BI395="Y", 0, IF($AF395="N/A", V395, AI395)), AO395))</f>
        <v>N/A</v>
      </c>
      <c r="CE395" s="15" t="str">
        <f>IF(OR($BH395="T", $BH395="R"), 0, IF($BH395="C", IF($BI395="Y", 0, IF($AF395="N/A", W395, AJ395)), AP395))</f>
        <v>N/A</v>
      </c>
      <c r="CF395" s="15" t="str">
        <f>IF(OR($BH395="T", $BH395="R"), 0, IF($BH395="C", IF($BI395="Y", 0, IF($AF395="N/A", X395, AK395)), AQ395))</f>
        <v>N/A</v>
      </c>
      <c r="CG395" t="str">
        <f>IF(AC395="N/A", "S:"&amp;L395&amp;" G:"&amp;M395&amp;" GR:"&amp;Q395, IF(AC395=0, "S:"&amp;L395&amp;" G:"&amp;M395&amp;" GR:"&amp;Q395, "S:"&amp;L395&amp;"/"&amp;AD395&amp;" G:"&amp;AE395&amp;" GR:"&amp;AF395))</f>
        <v>S:9/6 G:2 GR:2</v>
      </c>
    </row>
    <row r="396" spans="1:85" x14ac:dyDescent="0.25">
      <c r="A396" s="14">
        <v>5650</v>
      </c>
      <c r="B396" s="15" t="s">
        <v>2999</v>
      </c>
      <c r="C396" s="15" t="s">
        <v>67</v>
      </c>
      <c r="D396" s="15" t="s">
        <v>58</v>
      </c>
      <c r="E396" s="15">
        <f>VLOOKUP(B396, 'Rookie Year'!$A$2:$B$55679,2,FALSE)</f>
        <v>2024</v>
      </c>
      <c r="F396" s="15">
        <v>2024</v>
      </c>
      <c r="G396" s="15" t="s">
        <v>40</v>
      </c>
      <c r="H396" s="15" t="s">
        <v>2203</v>
      </c>
      <c r="I396" s="16">
        <v>1</v>
      </c>
      <c r="J396" s="15">
        <v>3</v>
      </c>
      <c r="K396" s="17">
        <f>IF(AND(G396&lt;&gt;"N",R396="N/A"), IF(I396&lt;4, 0, 0.25),IF(I396=1, IF(J396=1,0.25, 0.25), IF(I396&lt;13, 0.25, IF(I396&lt;26, 0.4, IF(I396&lt;51, 0.6, 0.75)))))</f>
        <v>0</v>
      </c>
      <c r="L396" s="16">
        <f>I396-M396</f>
        <v>1</v>
      </c>
      <c r="M396" s="16">
        <f>ROUNDUP(I396*K396,0)</f>
        <v>0</v>
      </c>
      <c r="N396" s="16">
        <f>M396*J396</f>
        <v>0</v>
      </c>
      <c r="O396" s="16">
        <v>0</v>
      </c>
      <c r="P396" s="16">
        <v>0</v>
      </c>
      <c r="Q396" s="16">
        <f>N396-O396-P396</f>
        <v>0</v>
      </c>
      <c r="R396" s="15" t="s">
        <v>75</v>
      </c>
      <c r="S396" s="15">
        <f>IF(R396="N/A", J396-($B$1-F396), J396-($B$1-R396))</f>
        <v>3</v>
      </c>
      <c r="T396" s="16">
        <f>IF($S396&lt;1, "N/A", $M396)</f>
        <v>0</v>
      </c>
      <c r="U396" s="16">
        <f>IF($S396&lt;2, "N/A", $M396)</f>
        <v>0</v>
      </c>
      <c r="V396" s="16">
        <f>IF($S396&lt;3, "N/A", $M396)</f>
        <v>0</v>
      </c>
      <c r="W396" s="16" t="str">
        <f>IF($S396&lt;4, "N/A", $M396)</f>
        <v>N/A</v>
      </c>
      <c r="X396" s="16" t="str">
        <f>IF($S396&lt;5, "N/A", $M396)</f>
        <v>N/A</v>
      </c>
      <c r="Y396" s="15" t="str">
        <f>IF(SUM(T396:X396)&lt;&gt;Q396, "CHECK", "OK")</f>
        <v>OK</v>
      </c>
      <c r="Z396" s="15" t="str">
        <f>IF(F396=$B$1, "No", IF(S396=1, "Yes", "No"))</f>
        <v>No</v>
      </c>
      <c r="AA396" s="18" t="str">
        <f>IF(C396="DM", "N/A", IF(Z396="No","N/A",VLOOKUP(B396,'Extension List'!$A$3:$R$1972,18,FALSE)))</f>
        <v>N/A</v>
      </c>
      <c r="AB396" s="15" t="str">
        <f>IF(C396="DM", "N/A", IF(Z396="No","N/A",VLOOKUP(B396,'Extension List'!$A$3:$T$1972,20,FALSE)))</f>
        <v>N/A</v>
      </c>
      <c r="AC396" s="15" t="str">
        <f>IF(AA396="N/A", "N/A", 0)</f>
        <v>N/A</v>
      </c>
      <c r="AD396" s="16" t="str">
        <f>IF(AE396="N/A", "N/A", AA396-AE396)</f>
        <v>N/A</v>
      </c>
      <c r="AE396" s="16" t="str">
        <f>IF(AA396="N/A", "N/A", IF(AC396&gt;0, IF(AA396&lt;13, ROUNDUP(0.25*AA396,0), IF(AA396&lt;26, ROUNDUP(0.4*AA396,0), IF(AA396&lt;51, ROUNDUP(0.6*AA396,0), ROUNDUP(0.75*AA396,0)))), "N/A"))</f>
        <v>N/A</v>
      </c>
      <c r="AF396" s="16" t="str">
        <f>IF(AD396="N/A","N/A", (AE396*AC396)+Q396)</f>
        <v>N/A</v>
      </c>
      <c r="AG396" s="16" t="str">
        <f>IF($AF396="N/A", "N/A", "TBC")</f>
        <v>N/A</v>
      </c>
      <c r="AH396" s="16" t="str">
        <f>IF($AF396="N/A", "N/A", "TBC")</f>
        <v>N/A</v>
      </c>
      <c r="AI396" s="16" t="str">
        <f>IF($AF396="N/A","N/A",IF(AC396&gt;1,"TBC","N/A"))</f>
        <v>N/A</v>
      </c>
      <c r="AJ396" s="16" t="str">
        <f>IF($AF396="N/A","N/A",IF(AC396&gt;2,"TBC","N/A"))</f>
        <v>N/A</v>
      </c>
      <c r="AK396" s="16" t="str">
        <f>IF($AF396="N/A","N/A",IF(AC396&gt;3,"TBC","N/A"))</f>
        <v>N/A</v>
      </c>
      <c r="AL396" s="16" t="str">
        <f>IF(AC396="N/A","N/A",IF(AC396&gt;0,IF(SUM(AG396:AK396)&lt;&gt;AF396,"CHECK","OK"),"N/A"))</f>
        <v>N/A</v>
      </c>
      <c r="AM396" s="16">
        <f>IF(AD396="N/A", L396+T396, L396+AG396)</f>
        <v>1</v>
      </c>
      <c r="AN396" s="16">
        <f>IF(AD396="N/A", IF(U396="N/A", "N/A", L396+U396), AD396+AH396)</f>
        <v>1</v>
      </c>
      <c r="AO396" s="16">
        <f>IF(AD396="N/A", IF(V396="N/A", "N/A", L396+V396), IF(AI396="N/A", "N/A", AD396+AI396))</f>
        <v>1</v>
      </c>
      <c r="AP396" s="16" t="str">
        <f>IF(AD396="N/A", IF(W396="N/A", "N/A", L396+W396), IF(AJ396="N/A", "N/A", AD396+AJ396))</f>
        <v>N/A</v>
      </c>
      <c r="AQ396" s="16" t="str">
        <f>IF(AD396="N/A", IF(X396="N/A", "N/A", L396+X396), IF(AK396="N/A", "N/A", AD396+AK396))</f>
        <v>N/A</v>
      </c>
      <c r="AR396" s="15" t="s">
        <v>66</v>
      </c>
      <c r="AS396" s="15" t="s">
        <v>66</v>
      </c>
      <c r="AT396" s="15" t="s">
        <v>66</v>
      </c>
      <c r="AU396" s="15" t="s">
        <v>66</v>
      </c>
      <c r="AV396" s="15" t="s">
        <v>66</v>
      </c>
      <c r="AW396" s="15" t="s">
        <v>66</v>
      </c>
      <c r="AX396" s="15" t="s">
        <v>66</v>
      </c>
      <c r="AY396" s="15" t="s">
        <v>66</v>
      </c>
      <c r="AZ396" s="15" t="s">
        <v>66</v>
      </c>
      <c r="BA396" s="15" t="s">
        <v>66</v>
      </c>
      <c r="BB396" s="15" t="s">
        <v>66</v>
      </c>
      <c r="BC396" s="15" t="s">
        <v>66</v>
      </c>
      <c r="BD396" s="15" t="s">
        <v>66</v>
      </c>
      <c r="BE396" s="15" t="s">
        <v>66</v>
      </c>
      <c r="BF396" s="15" t="s">
        <v>66</v>
      </c>
      <c r="BG396" s="15" t="s">
        <v>66</v>
      </c>
      <c r="BH396" s="15" t="s">
        <v>66</v>
      </c>
      <c r="BJ396" s="16">
        <f>IF(AR396="R", $CA396, IF(OR(AR396="P", AR396="T", AR396="N"), 0, IF($C396="DM", $T396, IF(OR(AR396="Y", AR396="IR"),$AM396,IF(AR396="C", IF($BI396="Y", IF($AF396="N/A", $Q396, $AF396), IF($AG396="N/A", $T396,$AG396)))))))</f>
        <v>0</v>
      </c>
      <c r="BK396" s="16">
        <f>IF(AS396="R", $CA396, IF(OR(AS396="P", AS396="T", AS396="N"), 0, IF($C396="DM", $T396, IF(OR(AS396="Y", AS396="IR"),$AM396,IF(AS396="C", IF($BI396="Y", IF($AF396="N/A", $Q396, $AF396), IF($AG396="N/A", $T396,$AG396)))))))</f>
        <v>0</v>
      </c>
      <c r="BL396" s="16">
        <f>IF(AT396="R", $CA396, IF(OR(AT396="P", AT396="T", AT396="N"), 0, IF($C396="DM", $T396, IF(OR(AT396="Y", AT396="IR"),$AM396,IF(AT396="C", IF($BI396="Y", IF($AF396="N/A", $Q396, $AF396), IF($AG396="N/A", $T396,$AG396)))))))</f>
        <v>0</v>
      </c>
      <c r="BM396" s="16">
        <f>IF(AU396="R", $CA396, IF(OR(AU396="P", AU396="T", AU396="N"), 0, IF($C396="DM", $T396, IF(OR(AU396="Y", AU396="IR"),$AM396,IF(AU396="C", IF($BI396="Y", IF($AF396="N/A", $Q396, $AF396), IF($AG396="N/A", $T396,$AG396)))))))</f>
        <v>0</v>
      </c>
      <c r="BN396" s="16">
        <f>IF(AV396="R", $CA396, IF(OR(AV396="P", AV396="T", AV396="N"), 0, IF($C396="DM", $T396, IF(OR(AV396="Y", AV396="IR"),$AM396,IF(AV396="C", IF($BI396="Y", IF($AF396="N/A", $Q396, $AF396), IF($AG396="N/A", $T396,$AG396)))))))</f>
        <v>0</v>
      </c>
      <c r="BO396" s="16">
        <f>IF(AW396="R", $CA396, IF(OR(AW396="P", AW396="T", AW396="N"), 0, IF($C396="DM", $T396, IF(OR(AW396="Y", AW396="IR"),$AM396,IF(AW396="C", IF($BI396="Y", IF($AF396="N/A", $Q396, $AF396), IF($AG396="N/A", $T396,$AG396)))))))</f>
        <v>0</v>
      </c>
      <c r="BP396" s="16">
        <f>IF(AX396="R", $CA396, IF(OR(AX396="P", AX396="T", AX396="N"), 0, IF($C396="DM", $T396, IF(OR(AX396="Y", AX396="IR"),$AM396,IF(AX396="C", IF($BI396="Y", IF($AF396="N/A", $Q396, $AF396), IF($AG396="N/A", $T396,$AG396)))))))</f>
        <v>0</v>
      </c>
      <c r="BQ396" s="16">
        <f>IF(AY396="R", $CA396, IF(OR(AY396="P", AY396="T", AY396="N"), 0, IF($C396="DM", $T396, IF(OR(AY396="Y", AY396="IR"),$AM396,IF(AY396="C", IF($BI396="Y", IF($AF396="N/A", $Q396, $AF396), IF($AG396="N/A", $T396,$AG396)))))))</f>
        <v>0</v>
      </c>
      <c r="BR396" s="16">
        <f>IF(AZ396="R", $CA396, IF(OR(AZ396="P", AZ396="T", AZ396="N"), 0, IF($C396="DM", $T396, IF(OR(AZ396="Y", AZ396="IR"),$AM396,IF(AZ396="C", IF($BI396="Y", IF($AF396="N/A", $Q396, $AF396), IF($AG396="N/A", $T396,$AG396)))))))</f>
        <v>0</v>
      </c>
      <c r="BS396" s="16">
        <f>IF(BA396="R", $CA396, IF(OR(BA396="P", BA396="T", BA396="N"), 0, IF($C396="DM", $T396, IF(OR(BA396="Y", BA396="IR"),$AM396,IF(BA396="C", IF($BI396="Y", IF($AF396="N/A", $Q396, $AF396), IF($AG396="N/A", $T396,$AG396)))))))</f>
        <v>0</v>
      </c>
      <c r="BT396" s="16">
        <f>IF(BB396="R", $CA396, IF(OR(BB396="P", BB396="T", BB396="N"), 0, IF($C396="DM", $T396, IF(OR(BB396="Y", BB396="IR"),$AM396,IF(BB396="C", IF($BI396="Y", IF($BA396="C", IF($AF396="N/A", $Q396, $AF396), IF($AF396="N/A", $T396, $AM396)), IF($AG396="N/A", $T396,$AG396)))))))</f>
        <v>0</v>
      </c>
      <c r="BU396" s="16">
        <f>IF(BC396="R", $CA396, IF(OR(BC396="P", BC396="T", BC396="N"), 0, IF($C396="DM", $T396, IF(OR(BC396="Y", BC396="IR"),$AM396,IF(BC396="C", IF($BI396="Y", IF($BA396="C", IF($AF396="N/A", $Q396, $AF396), IF($AF396="N/A", $T396, $AM396)), IF($AG396="N/A", $T396,$AG396)))))))</f>
        <v>0</v>
      </c>
      <c r="BV396" s="16">
        <f>IF(BD396="R", $CA396, IF(OR(BD396="P", BD396="T", BD396="N"), 0, IF($C396="DM", $T396, IF(OR(BD396="Y", BD396="IR"),$AM396,IF(BD396="C", IF($BI396="Y", IF($BA396="C", IF($AF396="N/A", $Q396, $AF396), IF($AF396="N/A", $T396, $AM396)), IF($AG396="N/A", $T396,$AG396)))))))</f>
        <v>0</v>
      </c>
      <c r="BW396" s="16">
        <f>IF(BE396="R", $CA396, IF(OR(BE396="P", BE396="T", BE396="N"), 0, IF($C396="DM", $T396, IF(OR(BE396="Y", BE396="IR"),$AM396,IF(BE396="C", IF($BI396="Y", IF($BA396="C", IF($AF396="N/A", $Q396, $AF396), IF($AF396="N/A", $T396, $AM396)), IF($AG396="N/A", $T396,$AG396)))))))</f>
        <v>0</v>
      </c>
      <c r="BX396" s="16">
        <f>IF(BF396="R", $CA396, IF(OR(BF396="P", BF396="T", BF396="N"), 0, IF($C396="DM", $T396, IF(OR(BF396="Y", BF396="IR"),$AM396,IF(BF396="C", IF($BI396="Y", IF($BA396="C", IF($AF396="N/A", $Q396, $AF396), IF($AF396="N/A", $T396, $AM396)), IF($AG396="N/A", $T396,$AG396)))))))</f>
        <v>0</v>
      </c>
      <c r="BY396" s="16">
        <f>IF(BG396="R", $CA396, IF(OR(BG396="P", BG396="T", BG396="N"), 0, IF($C396="DM", $T396, IF(OR(BG396="Y", BG396="IR"),$AM396,IF(BG396="C", IF($BI396="Y", IF($BA396="C", IF($AF396="N/A", $Q396, $AF396), IF($AF396="N/A", $T396, $AM396)), IF($AG396="N/A", $T396,$AG396)))))))</f>
        <v>0</v>
      </c>
      <c r="BZ396" s="16">
        <f>IF(BH396="R", $CA396, IF(OR(BH396="P", BH396="T", BH396="N"), 0, IF($C396="DM", $T396, IF(OR(BH396="Y", BH396="IR"),$AM396,IF(BH396="C", IF($BI396="Y", IF($BA396="C", IF($AF396="N/A", $Q396, $AF396), IF($AF396="N/A", $T396, $AM396)), IF($AG396="N/A", $T396,$AG396)))))))</f>
        <v>0</v>
      </c>
      <c r="CA396" s="15" t="s">
        <v>75</v>
      </c>
      <c r="CB396" s="16">
        <f>BZ396</f>
        <v>0</v>
      </c>
      <c r="CC396" s="15">
        <f>IF(OR($BH396="T", $BH396="R"), 0, IF($BH396="C", IF($BI396="Y", IF($BA396="C", 0, IF(AF396="N/A", Q396-T396, AF396-AG396)), IF($AF396="N/A", U396, AH396)), AN396))</f>
        <v>1</v>
      </c>
      <c r="CD396" s="15">
        <f>IF(OR($BH396="T", $BH396="R"), 0, IF($BH396="C", IF($BI396="Y", 0, IF($AF396="N/A", V396, AI396)), AO396))</f>
        <v>1</v>
      </c>
      <c r="CE396" s="15" t="str">
        <f>IF(OR($BH396="T", $BH396="R"), 0, IF($BH396="C", IF($BI396="Y", 0, IF($AF396="N/A", W396, AJ396)), AP396))</f>
        <v>N/A</v>
      </c>
      <c r="CF396" s="15" t="str">
        <f>IF(OR($BH396="T", $BH396="R"), 0, IF($BH396="C", IF($BI396="Y", 0, IF($AF396="N/A", X396, AK396)), AQ396))</f>
        <v>N/A</v>
      </c>
      <c r="CG396" t="str">
        <f>IF(AC396="N/A", "S:"&amp;L396&amp;" G:"&amp;M396&amp;" GR:"&amp;Q396, IF(AC396=0, "S:"&amp;L396&amp;" G:"&amp;M396&amp;" GR:"&amp;Q396, "S:"&amp;L396&amp;"/"&amp;AD396&amp;" G:"&amp;AE396&amp;" GR:"&amp;AF396))</f>
        <v>S:1 G:0 GR:0</v>
      </c>
    </row>
    <row r="397" spans="1:85" x14ac:dyDescent="0.25">
      <c r="A397" s="14">
        <v>5572</v>
      </c>
      <c r="B397" s="15" t="s">
        <v>2540</v>
      </c>
      <c r="C397" s="15" t="s">
        <v>67</v>
      </c>
      <c r="D397" s="15" t="s">
        <v>58</v>
      </c>
      <c r="E397" s="15">
        <f>VLOOKUP(B397, 'Rookie Year'!$A$2:$B$55679,2,FALSE)</f>
        <v>2018</v>
      </c>
      <c r="F397" s="15">
        <v>2024</v>
      </c>
      <c r="G397" s="15" t="s">
        <v>42</v>
      </c>
      <c r="H397" s="15" t="s">
        <v>1928</v>
      </c>
      <c r="I397" s="16">
        <v>6</v>
      </c>
      <c r="J397" s="15">
        <v>1</v>
      </c>
      <c r="K397" s="17">
        <f>IF(AND(G397&lt;&gt;"N",R397="N/A"), IF(I397&lt;4, 0, 0.25),IF(I397=1, IF(J397=1,0.25, 0.25), IF(I397&lt;13, 0.25, IF(I397&lt;26, 0.4, IF(I397&lt;51, 0.6, 0.75)))))</f>
        <v>0.25</v>
      </c>
      <c r="L397" s="16">
        <f>I397-M397</f>
        <v>4</v>
      </c>
      <c r="M397" s="16">
        <f>ROUNDUP(I397*K397,0)</f>
        <v>2</v>
      </c>
      <c r="N397" s="16">
        <f>M397*J397</f>
        <v>2</v>
      </c>
      <c r="O397" s="16">
        <v>0</v>
      </c>
      <c r="P397" s="16">
        <v>0</v>
      </c>
      <c r="Q397" s="16">
        <f>N397-O397-P397</f>
        <v>2</v>
      </c>
      <c r="R397" s="15" t="s">
        <v>75</v>
      </c>
      <c r="S397" s="15">
        <f>IF(R397="N/A", J397-($B$1-F397), J397-($B$1-R397))</f>
        <v>1</v>
      </c>
      <c r="T397" s="16">
        <f>IF($S397&lt;1, "N/A", $M397)</f>
        <v>2</v>
      </c>
      <c r="U397" s="16" t="str">
        <f>IF($S397&lt;2, "N/A", $M397)</f>
        <v>N/A</v>
      </c>
      <c r="V397" s="16" t="str">
        <f>IF($S397&lt;3, "N/A", $M397)</f>
        <v>N/A</v>
      </c>
      <c r="W397" s="16" t="str">
        <f>IF($S397&lt;4, "N/A", $M397)</f>
        <v>N/A</v>
      </c>
      <c r="X397" s="16" t="str">
        <f>IF($S397&lt;5, "N/A", $M397)</f>
        <v>N/A</v>
      </c>
      <c r="Y397" s="15" t="str">
        <f>IF(SUM(T397:X397)&lt;&gt;Q397, "CHECK", "OK")</f>
        <v>OK</v>
      </c>
      <c r="Z397" s="15" t="str">
        <f>IF(F397=$B$1, "No", IF(S397=1, "Yes", "No"))</f>
        <v>No</v>
      </c>
      <c r="AA397" s="18" t="str">
        <f>IF(C397="DM", "N/A", IF(Z397="No","N/A",VLOOKUP(B397,'Extension List'!$A$3:$R$1972,18,FALSE)))</f>
        <v>N/A</v>
      </c>
      <c r="AB397" s="15" t="str">
        <f>IF(C397="DM", "N/A", IF(Z397="No","N/A",VLOOKUP(B397,'Extension List'!$A$3:$T$1972,20,FALSE)))</f>
        <v>N/A</v>
      </c>
      <c r="AC397" s="15" t="str">
        <f>IF(AA397="N/A", "N/A", 0)</f>
        <v>N/A</v>
      </c>
      <c r="AD397" s="16" t="str">
        <f>IF(AE397="N/A", "N/A", AA397-AE397)</f>
        <v>N/A</v>
      </c>
      <c r="AE397" s="16" t="str">
        <f>IF(AA397="N/A", "N/A", IF(AC397&gt;0, IF(AA397&lt;13, ROUNDUP(0.25*AA397,0), IF(AA397&lt;26, ROUNDUP(0.4*AA397,0), IF(AA397&lt;51, ROUNDUP(0.6*AA397,0), ROUNDUP(0.75*AA397,0)))), "N/A"))</f>
        <v>N/A</v>
      </c>
      <c r="AF397" s="16" t="str">
        <f>IF(AD397="N/A","N/A", (AE397*AC397)+Q397)</f>
        <v>N/A</v>
      </c>
      <c r="AG397" s="16" t="str">
        <f>IF($AF397="N/A", "N/A", "TBC")</f>
        <v>N/A</v>
      </c>
      <c r="AH397" s="16" t="str">
        <f>IF($AF397="N/A", "N/A", "TBC")</f>
        <v>N/A</v>
      </c>
      <c r="AI397" s="16" t="str">
        <f>IF($AF397="N/A","N/A",IF(AC397&gt;1,"TBC","N/A"))</f>
        <v>N/A</v>
      </c>
      <c r="AJ397" s="16" t="str">
        <f>IF($AF397="N/A","N/A",IF(AC397&gt;2,"TBC","N/A"))</f>
        <v>N/A</v>
      </c>
      <c r="AK397" s="16" t="str">
        <f>IF($AF397="N/A","N/A",IF(AC397&gt;3,"TBC","N/A"))</f>
        <v>N/A</v>
      </c>
      <c r="AL397" s="16" t="str">
        <f>IF(AC397="N/A","N/A",IF(AC397&gt;0,IF(SUM(AG397:AK397)&lt;&gt;AF397,"CHECK","OK"),"N/A"))</f>
        <v>N/A</v>
      </c>
      <c r="AM397" s="16">
        <f>IF(AD397="N/A", L397+T397, L397+AG397)</f>
        <v>6</v>
      </c>
      <c r="AN397" s="16" t="str">
        <f>IF(AD397="N/A", IF(U397="N/A", "N/A", L397+U397), AD397+AH397)</f>
        <v>N/A</v>
      </c>
      <c r="AO397" s="16" t="str">
        <f>IF(AD397="N/A", IF(V397="N/A", "N/A", L397+V397), IF(AI397="N/A", "N/A", AD397+AI397))</f>
        <v>N/A</v>
      </c>
      <c r="AP397" s="16" t="str">
        <f>IF(AD397="N/A", IF(W397="N/A", "N/A", L397+W397), IF(AJ397="N/A", "N/A", AD397+AJ397))</f>
        <v>N/A</v>
      </c>
      <c r="AQ397" s="16" t="str">
        <f>IF(AD397="N/A", IF(X397="N/A", "N/A", L397+X397), IF(AK397="N/A", "N/A", AD397+AK397))</f>
        <v>N/A</v>
      </c>
      <c r="AR397" s="15" t="s">
        <v>40</v>
      </c>
      <c r="AS397" s="15" t="s">
        <v>40</v>
      </c>
      <c r="AT397" s="15" t="s">
        <v>40</v>
      </c>
      <c r="AU397" s="15" t="s">
        <v>40</v>
      </c>
      <c r="AV397" s="15" t="s">
        <v>40</v>
      </c>
      <c r="AW397" s="15" t="s">
        <v>40</v>
      </c>
      <c r="AX397" s="15" t="s">
        <v>40</v>
      </c>
      <c r="AY397" s="15" t="s">
        <v>40</v>
      </c>
      <c r="AZ397" s="15" t="s">
        <v>40</v>
      </c>
      <c r="BA397" s="15" t="s">
        <v>40</v>
      </c>
      <c r="BB397" s="15" t="s">
        <v>40</v>
      </c>
      <c r="BC397" s="15" t="s">
        <v>40</v>
      </c>
      <c r="BD397" s="15" t="s">
        <v>40</v>
      </c>
      <c r="BE397" s="15" t="s">
        <v>40</v>
      </c>
      <c r="BF397" s="15" t="s">
        <v>40</v>
      </c>
      <c r="BG397" s="15" t="s">
        <v>40</v>
      </c>
      <c r="BH397" s="15" t="s">
        <v>40</v>
      </c>
      <c r="BJ397" s="16">
        <f>IF(AR397="R", $CA397, IF(OR(AR397="P", AR397="T", AR397="N"), 0, IF($C397="DM", $T397, IF(OR(AR397="Y", AR397="IR"),$AM397,IF(AR397="C", IF($BI397="Y", IF($AF397="N/A", $Q397, $AF397), IF($AG397="N/A", $T397,$AG397)))))))</f>
        <v>6</v>
      </c>
      <c r="BK397" s="16">
        <f>IF(AS397="R", $CA397, IF(OR(AS397="P", AS397="T", AS397="N"), 0, IF($C397="DM", $T397, IF(OR(AS397="Y", AS397="IR"),$AM397,IF(AS397="C", IF($BI397="Y", IF($AF397="N/A", $Q397, $AF397), IF($AG397="N/A", $T397,$AG397)))))))</f>
        <v>6</v>
      </c>
      <c r="BL397" s="16">
        <f>IF(AT397="R", $CA397, IF(OR(AT397="P", AT397="T", AT397="N"), 0, IF($C397="DM", $T397, IF(OR(AT397="Y", AT397="IR"),$AM397,IF(AT397="C", IF($BI397="Y", IF($AF397="N/A", $Q397, $AF397), IF($AG397="N/A", $T397,$AG397)))))))</f>
        <v>6</v>
      </c>
      <c r="BM397" s="16">
        <f>IF(AU397="R", $CA397, IF(OR(AU397="P", AU397="T", AU397="N"), 0, IF($C397="DM", $T397, IF(OR(AU397="Y", AU397="IR"),$AM397,IF(AU397="C", IF($BI397="Y", IF($AF397="N/A", $Q397, $AF397), IF($AG397="N/A", $T397,$AG397)))))))</f>
        <v>6</v>
      </c>
      <c r="BN397" s="16">
        <f>IF(AV397="R", $CA397, IF(OR(AV397="P", AV397="T", AV397="N"), 0, IF($C397="DM", $T397, IF(OR(AV397="Y", AV397="IR"),$AM397,IF(AV397="C", IF($BI397="Y", IF($AF397="N/A", $Q397, $AF397), IF($AG397="N/A", $T397,$AG397)))))))</f>
        <v>6</v>
      </c>
      <c r="BO397" s="16">
        <f>IF(AW397="R", $CA397, IF(OR(AW397="P", AW397="T", AW397="N"), 0, IF($C397="DM", $T397, IF(OR(AW397="Y", AW397="IR"),$AM397,IF(AW397="C", IF($BI397="Y", IF($AF397="N/A", $Q397, $AF397), IF($AG397="N/A", $T397,$AG397)))))))</f>
        <v>6</v>
      </c>
      <c r="BP397" s="16">
        <f>IF(AX397="R", $CA397, IF(OR(AX397="P", AX397="T", AX397="N"), 0, IF($C397="DM", $T397, IF(OR(AX397="Y", AX397="IR"),$AM397,IF(AX397="C", IF($BI397="Y", IF($AF397="N/A", $Q397, $AF397), IF($AG397="N/A", $T397,$AG397)))))))</f>
        <v>6</v>
      </c>
      <c r="BQ397" s="16">
        <f>IF(AY397="R", $CA397, IF(OR(AY397="P", AY397="T", AY397="N"), 0, IF($C397="DM", $T397, IF(OR(AY397="Y", AY397="IR"),$AM397,IF(AY397="C", IF($BI397="Y", IF($AF397="N/A", $Q397, $AF397), IF($AG397="N/A", $T397,$AG397)))))))</f>
        <v>6</v>
      </c>
      <c r="BR397" s="16">
        <f>IF(AZ397="R", $CA397, IF(OR(AZ397="P", AZ397="T", AZ397="N"), 0, IF($C397="DM", $T397, IF(OR(AZ397="Y", AZ397="IR"),$AM397,IF(AZ397="C", IF($BI397="Y", IF($AF397="N/A", $Q397, $AF397), IF($AG397="N/A", $T397,$AG397)))))))</f>
        <v>6</v>
      </c>
      <c r="BS397" s="16">
        <f>IF(BA397="R", $CA397, IF(OR(BA397="P", BA397="T", BA397="N"), 0, IF($C397="DM", $T397, IF(OR(BA397="Y", BA397="IR"),$AM397,IF(BA397="C", IF($BI397="Y", IF($AF397="N/A", $Q397, $AF397), IF($AG397="N/A", $T397,$AG397)))))))</f>
        <v>6</v>
      </c>
      <c r="BT397" s="16">
        <f>IF(BB397="R", $CA397, IF(OR(BB397="P", BB397="T", BB397="N"), 0, IF($C397="DM", $T397, IF(OR(BB397="Y", BB397="IR"),$AM397,IF(BB397="C", IF($BI397="Y", IF($BA397="C", IF($AF397="N/A", $Q397, $AF397), IF($AF397="N/A", $T397, $AM397)), IF($AG397="N/A", $T397,$AG397)))))))</f>
        <v>6</v>
      </c>
      <c r="BU397" s="16">
        <f>IF(BC397="R", $CA397, IF(OR(BC397="P", BC397="T", BC397="N"), 0, IF($C397="DM", $T397, IF(OR(BC397="Y", BC397="IR"),$AM397,IF(BC397="C", IF($BI397="Y", IF($BA397="C", IF($AF397="N/A", $Q397, $AF397), IF($AF397="N/A", $T397, $AM397)), IF($AG397="N/A", $T397,$AG397)))))))</f>
        <v>6</v>
      </c>
      <c r="BV397" s="16">
        <f>IF(BD397="R", $CA397, IF(OR(BD397="P", BD397="T", BD397="N"), 0, IF($C397="DM", $T397, IF(OR(BD397="Y", BD397="IR"),$AM397,IF(BD397="C", IF($BI397="Y", IF($BA397="C", IF($AF397="N/A", $Q397, $AF397), IF($AF397="N/A", $T397, $AM397)), IF($AG397="N/A", $T397,$AG397)))))))</f>
        <v>6</v>
      </c>
      <c r="BW397" s="16">
        <f>IF(BE397="R", $CA397, IF(OR(BE397="P", BE397="T", BE397="N"), 0, IF($C397="DM", $T397, IF(OR(BE397="Y", BE397="IR"),$AM397,IF(BE397="C", IF($BI397="Y", IF($BA397="C", IF($AF397="N/A", $Q397, $AF397), IF($AF397="N/A", $T397, $AM397)), IF($AG397="N/A", $T397,$AG397)))))))</f>
        <v>6</v>
      </c>
      <c r="BX397" s="16">
        <f>IF(BF397="R", $CA397, IF(OR(BF397="P", BF397="T", BF397="N"), 0, IF($C397="DM", $T397, IF(OR(BF397="Y", BF397="IR"),$AM397,IF(BF397="C", IF($BI397="Y", IF($BA397="C", IF($AF397="N/A", $Q397, $AF397), IF($AF397="N/A", $T397, $AM397)), IF($AG397="N/A", $T397,$AG397)))))))</f>
        <v>6</v>
      </c>
      <c r="BY397" s="16">
        <f>IF(BG397="R", $CA397, IF(OR(BG397="P", BG397="T", BG397="N"), 0, IF($C397="DM", $T397, IF(OR(BG397="Y", BG397="IR"),$AM397,IF(BG397="C", IF($BI397="Y", IF($BA397="C", IF($AF397="N/A", $Q397, $AF397), IF($AF397="N/A", $T397, $AM397)), IF($AG397="N/A", $T397,$AG397)))))))</f>
        <v>6</v>
      </c>
      <c r="BZ397" s="16">
        <f>IF(BH397="R", $CA397, IF(OR(BH397="P", BH397="T", BH397="N"), 0, IF($C397="DM", $T397, IF(OR(BH397="Y", BH397="IR"),$AM397,IF(BH397="C", IF($BI397="Y", IF($BA397="C", IF($AF397="N/A", $Q397, $AF397), IF($AF397="N/A", $T397, $AM397)), IF($AG397="N/A", $T397,$AG397)))))))</f>
        <v>6</v>
      </c>
      <c r="CA397" s="15" t="s">
        <v>75</v>
      </c>
      <c r="CB397" s="16">
        <f>BZ397</f>
        <v>6</v>
      </c>
      <c r="CC397" s="15" t="str">
        <f>IF(OR($BH397="T", $BH397="R"), 0, IF($BH397="C", IF($BI397="Y", IF($BA397="C", 0, IF(AF397="N/A", Q397-T397, AF397-AG397)), IF($AF397="N/A", U397, AH397)), AN397))</f>
        <v>N/A</v>
      </c>
      <c r="CD397" s="15" t="str">
        <f>IF(OR($BH397="T", $BH397="R"), 0, IF($BH397="C", IF($BI397="Y", 0, IF($AF397="N/A", V397, AI397)), AO397))</f>
        <v>N/A</v>
      </c>
      <c r="CE397" s="15" t="str">
        <f>IF(OR($BH397="T", $BH397="R"), 0, IF($BH397="C", IF($BI397="Y", 0, IF($AF397="N/A", W397, AJ397)), AP397))</f>
        <v>N/A</v>
      </c>
      <c r="CF397" s="15" t="str">
        <f>IF(OR($BH397="T", $BH397="R"), 0, IF($BH397="C", IF($BI397="Y", 0, IF($AF397="N/A", X397, AK397)), AQ397))</f>
        <v>N/A</v>
      </c>
      <c r="CG397" t="str">
        <f>IF(AC397="N/A", "S:"&amp;L397&amp;" G:"&amp;M397&amp;" GR:"&amp;Q397, IF(AC397=0, "S:"&amp;L397&amp;" G:"&amp;M397&amp;" GR:"&amp;Q397, "S:"&amp;L397&amp;"/"&amp;AD397&amp;" G:"&amp;AE397&amp;" GR:"&amp;AF397))</f>
        <v>S:4 G:2 GR:2</v>
      </c>
    </row>
    <row r="398" spans="1:85" x14ac:dyDescent="0.25">
      <c r="A398" s="14">
        <v>5789</v>
      </c>
      <c r="B398" s="15" t="s">
        <v>2703</v>
      </c>
      <c r="C398" s="15" t="s">
        <v>67</v>
      </c>
      <c r="D398" s="15" t="s">
        <v>58</v>
      </c>
      <c r="E398" s="15">
        <f>VLOOKUP(B398, 'Rookie Year'!$A$2:$B$55679,2,FALSE)</f>
        <v>2017</v>
      </c>
      <c r="F398" s="15">
        <v>2024</v>
      </c>
      <c r="G398" s="15" t="s">
        <v>42</v>
      </c>
      <c r="H398" s="15">
        <v>5</v>
      </c>
      <c r="I398" s="16">
        <v>1</v>
      </c>
      <c r="J398" s="15">
        <v>1</v>
      </c>
      <c r="K398" s="17">
        <f>IF(AND(G398&lt;&gt;"N",R398="N/A"), IF(I398&lt;4, 0, 0.25),IF(I398=1, IF(J398=1,0.25, 0.25), IF(I398&lt;13, 0.25, IF(I398&lt;26, 0.4, IF(I398&lt;51, 0.6, 0.75)))))</f>
        <v>0.25</v>
      </c>
      <c r="L398" s="16">
        <f>I398-M398</f>
        <v>0</v>
      </c>
      <c r="M398" s="16">
        <f>ROUNDUP(I398*K398,0)</f>
        <v>1</v>
      </c>
      <c r="N398" s="16">
        <f>M398*J398</f>
        <v>1</v>
      </c>
      <c r="O398" s="16">
        <v>0</v>
      </c>
      <c r="P398" s="16">
        <v>0</v>
      </c>
      <c r="Q398" s="16">
        <f>N398-O398-P398</f>
        <v>1</v>
      </c>
      <c r="R398" s="15" t="s">
        <v>75</v>
      </c>
      <c r="S398" s="15">
        <f>IF(R398="N/A", J398-($B$1-F398), J398-($B$1-R398))</f>
        <v>1</v>
      </c>
      <c r="T398" s="16">
        <f>IF($S398&lt;1, "N/A", $M398)</f>
        <v>1</v>
      </c>
      <c r="U398" s="16" t="str">
        <f>IF($S398&lt;2, "N/A", $M398)</f>
        <v>N/A</v>
      </c>
      <c r="V398" s="16" t="str">
        <f>IF($S398&lt;3, "N/A", $M398)</f>
        <v>N/A</v>
      </c>
      <c r="W398" s="16" t="str">
        <f>IF($S398&lt;4, "N/A", $M398)</f>
        <v>N/A</v>
      </c>
      <c r="X398" s="16" t="str">
        <f>IF($S398&lt;5, "N/A", $M398)</f>
        <v>N/A</v>
      </c>
      <c r="Y398" s="15" t="str">
        <f>IF(SUM(T398:X398)&lt;&gt;Q398, "CHECK", "OK")</f>
        <v>OK</v>
      </c>
      <c r="Z398" s="15" t="str">
        <f>IF(F398=$B$1, "No", IF(S398=1, "Yes", "No"))</f>
        <v>No</v>
      </c>
      <c r="AA398" s="18" t="str">
        <f>IF(C398="DM", "N/A", IF(Z398="No","N/A",VLOOKUP(B398,'Extension List'!$A$3:$R$1972,18,FALSE)))</f>
        <v>N/A</v>
      </c>
      <c r="AB398" s="15" t="str">
        <f>IF(C398="DM", "N/A", IF(Z398="No","N/A",VLOOKUP(B398,'Extension List'!$A$3:$T$1972,20,FALSE)))</f>
        <v>N/A</v>
      </c>
      <c r="AC398" s="15" t="str">
        <f>IF(AA398="N/A", "N/A", 0)</f>
        <v>N/A</v>
      </c>
      <c r="AD398" s="16" t="str">
        <f>IF(AE398="N/A", "N/A", AA398-AE398)</f>
        <v>N/A</v>
      </c>
      <c r="AE398" s="16" t="str">
        <f>IF(AA398="N/A", "N/A", IF(AC398&gt;0, IF(AA398&lt;13, ROUNDUP(0.25*AA398,0), IF(AA398&lt;26, ROUNDUP(0.4*AA398,0), IF(AA398&lt;51, ROUNDUP(0.6*AA398,0), ROUNDUP(0.75*AA398,0)))), "N/A"))</f>
        <v>N/A</v>
      </c>
      <c r="AF398" s="16" t="str">
        <f>IF(AD398="N/A","N/A", (AE398*AC398)+Q398)</f>
        <v>N/A</v>
      </c>
      <c r="AG398" s="16" t="str">
        <f>IF($AF398="N/A", "N/A", "TBC")</f>
        <v>N/A</v>
      </c>
      <c r="AH398" s="16" t="str">
        <f>IF($AF398="N/A", "N/A", "TBC")</f>
        <v>N/A</v>
      </c>
      <c r="AI398" s="16" t="str">
        <f>IF($AF398="N/A","N/A",IF(AC398&gt;1,"TBC","N/A"))</f>
        <v>N/A</v>
      </c>
      <c r="AJ398" s="16" t="str">
        <f>IF($AF398="N/A","N/A",IF(AC398&gt;2,"TBC","N/A"))</f>
        <v>N/A</v>
      </c>
      <c r="AK398" s="16" t="str">
        <f>IF($AF398="N/A","N/A",IF(AC398&gt;3,"TBC","N/A"))</f>
        <v>N/A</v>
      </c>
      <c r="AL398" s="16" t="str">
        <f>IF(AC398="N/A","N/A",IF(AC398&gt;0,IF(SUM(AG398:AK398)&lt;&gt;AF398,"CHECK","OK"),"N/A"))</f>
        <v>N/A</v>
      </c>
      <c r="AM398" s="16">
        <f>IF(AD398="N/A", L398+T398, L398+AG398)</f>
        <v>1</v>
      </c>
      <c r="AN398" s="16" t="str">
        <f>IF(AD398="N/A", IF(U398="N/A", "N/A", L398+U398), AD398+AH398)</f>
        <v>N/A</v>
      </c>
      <c r="AO398" s="16" t="str">
        <f>IF(AD398="N/A", IF(V398="N/A", "N/A", L398+V398), IF(AI398="N/A", "N/A", AD398+AI398))</f>
        <v>N/A</v>
      </c>
      <c r="AP398" s="16" t="str">
        <f>IF(AD398="N/A", IF(W398="N/A", "N/A", L398+W398), IF(AJ398="N/A", "N/A", AD398+AJ398))</f>
        <v>N/A</v>
      </c>
      <c r="AQ398" s="16" t="str">
        <f>IF(AD398="N/A", IF(X398="N/A", "N/A", L398+X398), IF(AK398="N/A", "N/A", AD398+AK398))</f>
        <v>N/A</v>
      </c>
      <c r="AR398" s="15" t="s">
        <v>42</v>
      </c>
      <c r="AS398" s="15" t="s">
        <v>42</v>
      </c>
      <c r="AT398" s="15" t="s">
        <v>42</v>
      </c>
      <c r="AU398" s="15" t="s">
        <v>42</v>
      </c>
      <c r="AV398" s="15" t="s">
        <v>42</v>
      </c>
      <c r="AW398" s="15" t="s">
        <v>40</v>
      </c>
      <c r="AX398" s="15" t="s">
        <v>40</v>
      </c>
      <c r="AY398" s="15" t="s">
        <v>40</v>
      </c>
      <c r="AZ398" s="15" t="s">
        <v>40</v>
      </c>
      <c r="BA398" s="15" t="s">
        <v>40</v>
      </c>
      <c r="BB398" s="15" t="s">
        <v>40</v>
      </c>
      <c r="BC398" s="15" t="s">
        <v>40</v>
      </c>
      <c r="BD398" s="15" t="s">
        <v>40</v>
      </c>
      <c r="BE398" s="15" t="s">
        <v>40</v>
      </c>
      <c r="BF398" s="15" t="s">
        <v>40</v>
      </c>
      <c r="BG398" s="15" t="s">
        <v>40</v>
      </c>
      <c r="BH398" s="15" t="s">
        <v>40</v>
      </c>
      <c r="BJ398" s="16">
        <f>IF(AR398="R", $CA398, IF(OR(AR398="P", AR398="T", AR398="N"), 0, IF($C398="DM", $T398, IF(OR(AR398="Y", AR398="IR"),$AM398,IF(AR398="C", IF($BI398="Y", IF($AF398="N/A", $Q398, $AF398), IF($AG398="N/A", $T398,$AG398)))))))</f>
        <v>0</v>
      </c>
      <c r="BK398" s="16">
        <f>IF(AS398="R", $CA398, IF(OR(AS398="P", AS398="T", AS398="N"), 0, IF($C398="DM", $T398, IF(OR(AS398="Y", AS398="IR"),$AM398,IF(AS398="C", IF($BI398="Y", IF($AF398="N/A", $Q398, $AF398), IF($AG398="N/A", $T398,$AG398)))))))</f>
        <v>0</v>
      </c>
      <c r="BL398" s="16">
        <f>IF(AT398="R", $CA398, IF(OR(AT398="P", AT398="T", AT398="N"), 0, IF($C398="DM", $T398, IF(OR(AT398="Y", AT398="IR"),$AM398,IF(AT398="C", IF($BI398="Y", IF($AF398="N/A", $Q398, $AF398), IF($AG398="N/A", $T398,$AG398)))))))</f>
        <v>0</v>
      </c>
      <c r="BM398" s="16">
        <f>IF(AU398="R", $CA398, IF(OR(AU398="P", AU398="T", AU398="N"), 0, IF($C398="DM", $T398, IF(OR(AU398="Y", AU398="IR"),$AM398,IF(AU398="C", IF($BI398="Y", IF($AF398="N/A", $Q398, $AF398), IF($AG398="N/A", $T398,$AG398)))))))</f>
        <v>0</v>
      </c>
      <c r="BN398" s="16">
        <f>IF(AV398="R", $CA398, IF(OR(AV398="P", AV398="T", AV398="N"), 0, IF($C398="DM", $T398, IF(OR(AV398="Y", AV398="IR"),$AM398,IF(AV398="C", IF($BI398="Y", IF($AF398="N/A", $Q398, $AF398), IF($AG398="N/A", $T398,$AG398)))))))</f>
        <v>0</v>
      </c>
      <c r="BO398" s="16">
        <f>IF(AW398="R", $CA398, IF(OR(AW398="P", AW398="T", AW398="N"), 0, IF($C398="DM", $T398, IF(OR(AW398="Y", AW398="IR"),$AM398,IF(AW398="C", IF($BI398="Y", IF($AF398="N/A", $Q398, $AF398), IF($AG398="N/A", $T398,$AG398)))))))</f>
        <v>1</v>
      </c>
      <c r="BP398" s="16">
        <f>IF(AX398="R", $CA398, IF(OR(AX398="P", AX398="T", AX398="N"), 0, IF($C398="DM", $T398, IF(OR(AX398="Y", AX398="IR"),$AM398,IF(AX398="C", IF($BI398="Y", IF($AF398="N/A", $Q398, $AF398), IF($AG398="N/A", $T398,$AG398)))))))</f>
        <v>1</v>
      </c>
      <c r="BQ398" s="16">
        <f>IF(AY398="R", $CA398, IF(OR(AY398="P", AY398="T", AY398="N"), 0, IF($C398="DM", $T398, IF(OR(AY398="Y", AY398="IR"),$AM398,IF(AY398="C", IF($BI398="Y", IF($AF398="N/A", $Q398, $AF398), IF($AG398="N/A", $T398,$AG398)))))))</f>
        <v>1</v>
      </c>
      <c r="BR398" s="16">
        <f>IF(AZ398="R", $CA398, IF(OR(AZ398="P", AZ398="T", AZ398="N"), 0, IF($C398="DM", $T398, IF(OR(AZ398="Y", AZ398="IR"),$AM398,IF(AZ398="C", IF($BI398="Y", IF($AF398="N/A", $Q398, $AF398), IF($AG398="N/A", $T398,$AG398)))))))</f>
        <v>1</v>
      </c>
      <c r="BS398" s="16">
        <f>IF(BA398="R", $CA398, IF(OR(BA398="P", BA398="T", BA398="N"), 0, IF($C398="DM", $T398, IF(OR(BA398="Y", BA398="IR"),$AM398,IF(BA398="C", IF($BI398="Y", IF($AF398="N/A", $Q398, $AF398), IF($AG398="N/A", $T398,$AG398)))))))</f>
        <v>1</v>
      </c>
      <c r="BT398" s="16">
        <f>IF(BB398="R", $CA398, IF(OR(BB398="P", BB398="T", BB398="N"), 0, IF($C398="DM", $T398, IF(OR(BB398="Y", BB398="IR"),$AM398,IF(BB398="C", IF($BI398="Y", IF($BA398="C", IF($AF398="N/A", $Q398, $AF398), IF($AF398="N/A", $T398, $AM398)), IF($AG398="N/A", $T398,$AG398)))))))</f>
        <v>1</v>
      </c>
      <c r="BU398" s="16">
        <f>IF(BC398="R", $CA398, IF(OR(BC398="P", BC398="T", BC398="N"), 0, IF($C398="DM", $T398, IF(OR(BC398="Y", BC398="IR"),$AM398,IF(BC398="C", IF($BI398="Y", IF($BA398="C", IF($AF398="N/A", $Q398, $AF398), IF($AF398="N/A", $T398, $AM398)), IF($AG398="N/A", $T398,$AG398)))))))</f>
        <v>1</v>
      </c>
      <c r="BV398" s="16">
        <f>IF(BD398="R", $CA398, IF(OR(BD398="P", BD398="T", BD398="N"), 0, IF($C398="DM", $T398, IF(OR(BD398="Y", BD398="IR"),$AM398,IF(BD398="C", IF($BI398="Y", IF($BA398="C", IF($AF398="N/A", $Q398, $AF398), IF($AF398="N/A", $T398, $AM398)), IF($AG398="N/A", $T398,$AG398)))))))</f>
        <v>1</v>
      </c>
      <c r="BW398" s="16">
        <f>IF(BE398="R", $CA398, IF(OR(BE398="P", BE398="T", BE398="N"), 0, IF($C398="DM", $T398, IF(OR(BE398="Y", BE398="IR"),$AM398,IF(BE398="C", IF($BI398="Y", IF($BA398="C", IF($AF398="N/A", $Q398, $AF398), IF($AF398="N/A", $T398, $AM398)), IF($AG398="N/A", $T398,$AG398)))))))</f>
        <v>1</v>
      </c>
      <c r="BX398" s="16">
        <f>IF(BF398="R", $CA398, IF(OR(BF398="P", BF398="T", BF398="N"), 0, IF($C398="DM", $T398, IF(OR(BF398="Y", BF398="IR"),$AM398,IF(BF398="C", IF($BI398="Y", IF($BA398="C", IF($AF398="N/A", $Q398, $AF398), IF($AF398="N/A", $T398, $AM398)), IF($AG398="N/A", $T398,$AG398)))))))</f>
        <v>1</v>
      </c>
      <c r="BY398" s="16">
        <f>IF(BG398="R", $CA398, IF(OR(BG398="P", BG398="T", BG398="N"), 0, IF($C398="DM", $T398, IF(OR(BG398="Y", BG398="IR"),$AM398,IF(BG398="C", IF($BI398="Y", IF($BA398="C", IF($AF398="N/A", $Q398, $AF398), IF($AF398="N/A", $T398, $AM398)), IF($AG398="N/A", $T398,$AG398)))))))</f>
        <v>1</v>
      </c>
      <c r="BZ398" s="16">
        <f>IF(BH398="R", $CA398, IF(OR(BH398="P", BH398="T", BH398="N"), 0, IF($C398="DM", $T398, IF(OR(BH398="Y", BH398="IR"),$AM398,IF(BH398="C", IF($BI398="Y", IF($BA398="C", IF($AF398="N/A", $Q398, $AF398), IF($AF398="N/A", $T398, $AM398)), IF($AG398="N/A", $T398,$AG398)))))))</f>
        <v>1</v>
      </c>
      <c r="CA398" s="15" t="s">
        <v>75</v>
      </c>
      <c r="CB398" s="16">
        <f>BZ398</f>
        <v>1</v>
      </c>
      <c r="CC398" s="15" t="str">
        <f>IF(OR($BH398="T", $BH398="R"), 0, IF($BH398="C", IF($BI398="Y", IF($BA398="C", 0, IF(AF398="N/A", Q398-T398, AF398-AG398)), IF($AF398="N/A", U398, AH398)), AN398))</f>
        <v>N/A</v>
      </c>
      <c r="CD398" s="15" t="str">
        <f>IF(OR($BH398="T", $BH398="R"), 0, IF($BH398="C", IF($BI398="Y", 0, IF($AF398="N/A", V398, AI398)), AO398))</f>
        <v>N/A</v>
      </c>
      <c r="CE398" s="15" t="str">
        <f>IF(OR($BH398="T", $BH398="R"), 0, IF($BH398="C", IF($BI398="Y", 0, IF($AF398="N/A", W398, AJ398)), AP398))</f>
        <v>N/A</v>
      </c>
      <c r="CF398" s="15" t="str">
        <f>IF(OR($BH398="T", $BH398="R"), 0, IF($BH398="C", IF($BI398="Y", 0, IF($AF398="N/A", X398, AK398)), AQ398))</f>
        <v>N/A</v>
      </c>
    </row>
    <row r="399" spans="1:85" x14ac:dyDescent="0.25">
      <c r="A399" s="14">
        <v>5750</v>
      </c>
      <c r="B399" s="15" t="s">
        <v>2589</v>
      </c>
      <c r="C399" s="15" t="s">
        <v>67</v>
      </c>
      <c r="D399" s="15" t="s">
        <v>58</v>
      </c>
      <c r="E399" s="15">
        <f>VLOOKUP(B399, 'Rookie Year'!$A$2:$B$55679,2,FALSE)</f>
        <v>2022</v>
      </c>
      <c r="F399" s="15">
        <v>2024</v>
      </c>
      <c r="G399" s="15" t="s">
        <v>42</v>
      </c>
      <c r="H399" s="15">
        <v>2</v>
      </c>
      <c r="I399" s="16">
        <v>4</v>
      </c>
      <c r="J399" s="15">
        <v>1</v>
      </c>
      <c r="K399" s="17">
        <f>IF(AND(G399&lt;&gt;"N",R399="N/A"), IF(I399&lt;4, 0, 0.25),IF(I399=1, IF(J399=1,0.25, 0.25), IF(I399&lt;13, 0.25, IF(I399&lt;26, 0.4, IF(I399&lt;51, 0.6, 0.75)))))</f>
        <v>0.25</v>
      </c>
      <c r="L399" s="16">
        <f>I399-M399</f>
        <v>3</v>
      </c>
      <c r="M399" s="16">
        <f>ROUNDUP(I399*K399,0)</f>
        <v>1</v>
      </c>
      <c r="N399" s="16">
        <f>M399*J399</f>
        <v>1</v>
      </c>
      <c r="O399" s="16">
        <v>0</v>
      </c>
      <c r="P399" s="16">
        <v>0</v>
      </c>
      <c r="Q399" s="16">
        <f>N399-O399-P399</f>
        <v>1</v>
      </c>
      <c r="R399" s="15" t="s">
        <v>75</v>
      </c>
      <c r="S399" s="15">
        <f>IF(R399="N/A", J399-($B$1-F399), J399-($B$1-R399))</f>
        <v>1</v>
      </c>
      <c r="T399" s="16">
        <f>IF($S399&lt;1, "N/A", $M399)</f>
        <v>1</v>
      </c>
      <c r="U399" s="16" t="str">
        <f>IF($S399&lt;2, "N/A", $M399)</f>
        <v>N/A</v>
      </c>
      <c r="V399" s="16" t="str">
        <f>IF($S399&lt;3, "N/A", $M399)</f>
        <v>N/A</v>
      </c>
      <c r="W399" s="16" t="str">
        <f>IF($S399&lt;4, "N/A", $M399)</f>
        <v>N/A</v>
      </c>
      <c r="X399" s="16" t="str">
        <f>IF($S399&lt;5, "N/A", $M399)</f>
        <v>N/A</v>
      </c>
      <c r="Y399" s="15" t="str">
        <f>IF(SUM(T399:X399)&lt;&gt;Q399, "CHECK", "OK")</f>
        <v>OK</v>
      </c>
      <c r="Z399" s="15" t="str">
        <f>IF(F399=$B$1, "No", IF(S399=1, "Yes", "No"))</f>
        <v>No</v>
      </c>
      <c r="AA399" s="18" t="str">
        <f>IF(C399="DM", "N/A", IF(Z399="No","N/A",VLOOKUP(B399,'Extension List'!$A$3:$R$1972,18,FALSE)))</f>
        <v>N/A</v>
      </c>
      <c r="AB399" s="15" t="str">
        <f>IF(C399="DM", "N/A", IF(Z399="No","N/A",VLOOKUP(B399,'Extension List'!$A$3:$T$1972,20,FALSE)))</f>
        <v>N/A</v>
      </c>
      <c r="AC399" s="15" t="str">
        <f>IF(AA399="N/A", "N/A", 0)</f>
        <v>N/A</v>
      </c>
      <c r="AD399" s="16" t="str">
        <f>IF(AE399="N/A", "N/A", AA399-AE399)</f>
        <v>N/A</v>
      </c>
      <c r="AE399" s="16" t="str">
        <f>IF(AA399="N/A", "N/A", IF(AC399&gt;0, IF(AA399&lt;13, ROUNDUP(0.25*AA399,0), IF(AA399&lt;26, ROUNDUP(0.4*AA399,0), IF(AA399&lt;51, ROUNDUP(0.6*AA399,0), ROUNDUP(0.75*AA399,0)))), "N/A"))</f>
        <v>N/A</v>
      </c>
      <c r="AF399" s="16" t="str">
        <f>IF(AD399="N/A","N/A", (AE399*AC399)+Q399)</f>
        <v>N/A</v>
      </c>
      <c r="AG399" s="16" t="str">
        <f>IF($AF399="N/A", "N/A", "TBC")</f>
        <v>N/A</v>
      </c>
      <c r="AH399" s="16" t="str">
        <f>IF($AF399="N/A", "N/A", "TBC")</f>
        <v>N/A</v>
      </c>
      <c r="AI399" s="16" t="str">
        <f>IF($AF399="N/A","N/A",IF(AC399&gt;1,"TBC","N/A"))</f>
        <v>N/A</v>
      </c>
      <c r="AJ399" s="16" t="str">
        <f>IF($AF399="N/A","N/A",IF(AC399&gt;2,"TBC","N/A"))</f>
        <v>N/A</v>
      </c>
      <c r="AK399" s="16" t="str">
        <f>IF($AF399="N/A","N/A",IF(AC399&gt;3,"TBC","N/A"))</f>
        <v>N/A</v>
      </c>
      <c r="AL399" s="16" t="str">
        <f>IF(AC399="N/A","N/A",IF(AC399&gt;0,IF(SUM(AG399:AK399)&lt;&gt;AF399,"CHECK","OK"),"N/A"))</f>
        <v>N/A</v>
      </c>
      <c r="AM399" s="16">
        <f>IF(AD399="N/A", L399+T399, L399+AG399)</f>
        <v>4</v>
      </c>
      <c r="AN399" s="16" t="str">
        <f>IF(AD399="N/A", IF(U399="N/A", "N/A", L399+U399), AD399+AH399)</f>
        <v>N/A</v>
      </c>
      <c r="AO399" s="16" t="str">
        <f>IF(AD399="N/A", IF(V399="N/A", "N/A", L399+V399), IF(AI399="N/A", "N/A", AD399+AI399))</f>
        <v>N/A</v>
      </c>
      <c r="AP399" s="16" t="str">
        <f>IF(AD399="N/A", IF(W399="N/A", "N/A", L399+W399), IF(AJ399="N/A", "N/A", AD399+AJ399))</f>
        <v>N/A</v>
      </c>
      <c r="AQ399" s="16" t="str">
        <f>IF(AD399="N/A", IF(X399="N/A", "N/A", L399+X399), IF(AK399="N/A", "N/A", AD399+AK399))</f>
        <v>N/A</v>
      </c>
      <c r="AR399" s="15" t="s">
        <v>42</v>
      </c>
      <c r="AS399" s="15" t="s">
        <v>42</v>
      </c>
      <c r="AT399" s="15" t="s">
        <v>40</v>
      </c>
      <c r="AU399" s="15" t="s">
        <v>40</v>
      </c>
      <c r="AV399" s="15" t="s">
        <v>40</v>
      </c>
      <c r="AW399" s="15" t="s">
        <v>40</v>
      </c>
      <c r="AX399" s="15" t="s">
        <v>40</v>
      </c>
      <c r="AY399" s="15" t="s">
        <v>40</v>
      </c>
      <c r="AZ399" s="15" t="s">
        <v>40</v>
      </c>
      <c r="BA399" s="15" t="s">
        <v>40</v>
      </c>
      <c r="BB399" s="15" t="s">
        <v>40</v>
      </c>
      <c r="BC399" s="15" t="s">
        <v>40</v>
      </c>
      <c r="BD399" s="15" t="s">
        <v>40</v>
      </c>
      <c r="BE399" s="15" t="s">
        <v>40</v>
      </c>
      <c r="BF399" s="15" t="s">
        <v>40</v>
      </c>
      <c r="BG399" s="15" t="s">
        <v>40</v>
      </c>
      <c r="BH399" s="15" t="s">
        <v>40</v>
      </c>
      <c r="BJ399" s="16">
        <f>IF(AR399="R", $CA399, IF(OR(AR399="P", AR399="T", AR399="N"), 0, IF($C399="DM", $T399, IF(OR(AR399="Y", AR399="IR"),$AM399,IF(AR399="C", IF($BI399="Y", IF($AF399="N/A", $Q399, $AF399), IF($AG399="N/A", $T399,$AG399)))))))</f>
        <v>0</v>
      </c>
      <c r="BK399" s="16">
        <f>IF(AS399="R", $CA399, IF(OR(AS399="P", AS399="T", AS399="N"), 0, IF($C399="DM", $T399, IF(OR(AS399="Y", AS399="IR"),$AM399,IF(AS399="C", IF($BI399="Y", IF($AF399="N/A", $Q399, $AF399), IF($AG399="N/A", $T399,$AG399)))))))</f>
        <v>0</v>
      </c>
      <c r="BL399" s="16">
        <f>IF(AT399="R", $CA399, IF(OR(AT399="P", AT399="T", AT399="N"), 0, IF($C399="DM", $T399, IF(OR(AT399="Y", AT399="IR"),$AM399,IF(AT399="C", IF($BI399="Y", IF($AF399="N/A", $Q399, $AF399), IF($AG399="N/A", $T399,$AG399)))))))</f>
        <v>4</v>
      </c>
      <c r="BM399" s="16">
        <f>IF(AU399="R", $CA399, IF(OR(AU399="P", AU399="T", AU399="N"), 0, IF($C399="DM", $T399, IF(OR(AU399="Y", AU399="IR"),$AM399,IF(AU399="C", IF($BI399="Y", IF($AF399="N/A", $Q399, $AF399), IF($AG399="N/A", $T399,$AG399)))))))</f>
        <v>4</v>
      </c>
      <c r="BN399" s="16">
        <f>IF(AV399="R", $CA399, IF(OR(AV399="P", AV399="T", AV399="N"), 0, IF($C399="DM", $T399, IF(OR(AV399="Y", AV399="IR"),$AM399,IF(AV399="C", IF($BI399="Y", IF($AF399="N/A", $Q399, $AF399), IF($AG399="N/A", $T399,$AG399)))))))</f>
        <v>4</v>
      </c>
      <c r="BO399" s="16">
        <f>IF(AW399="R", $CA399, IF(OR(AW399="P", AW399="T", AW399="N"), 0, IF($C399="DM", $T399, IF(OR(AW399="Y", AW399="IR"),$AM399,IF(AW399="C", IF($BI399="Y", IF($AF399="N/A", $Q399, $AF399), IF($AG399="N/A", $T399,$AG399)))))))</f>
        <v>4</v>
      </c>
      <c r="BP399" s="16">
        <f>IF(AX399="R", $CA399, IF(OR(AX399="P", AX399="T", AX399="N"), 0, IF($C399="DM", $T399, IF(OR(AX399="Y", AX399="IR"),$AM399,IF(AX399="C", IF($BI399="Y", IF($AF399="N/A", $Q399, $AF399), IF($AG399="N/A", $T399,$AG399)))))))</f>
        <v>4</v>
      </c>
      <c r="BQ399" s="16">
        <f>IF(AY399="R", $CA399, IF(OR(AY399="P", AY399="T", AY399="N"), 0, IF($C399="DM", $T399, IF(OR(AY399="Y", AY399="IR"),$AM399,IF(AY399="C", IF($BI399="Y", IF($AF399="N/A", $Q399, $AF399), IF($AG399="N/A", $T399,$AG399)))))))</f>
        <v>4</v>
      </c>
      <c r="BR399" s="16">
        <f>IF(AZ399="R", $CA399, IF(OR(AZ399="P", AZ399="T", AZ399="N"), 0, IF($C399="DM", $T399, IF(OR(AZ399="Y", AZ399="IR"),$AM399,IF(AZ399="C", IF($BI399="Y", IF($AF399="N/A", $Q399, $AF399), IF($AG399="N/A", $T399,$AG399)))))))</f>
        <v>4</v>
      </c>
      <c r="BS399" s="16">
        <f>IF(BA399="R", $CA399, IF(OR(BA399="P", BA399="T", BA399="N"), 0, IF($C399="DM", $T399, IF(OR(BA399="Y", BA399="IR"),$AM399,IF(BA399="C", IF($BI399="Y", IF($AF399="N/A", $Q399, $AF399), IF($AG399="N/A", $T399,$AG399)))))))</f>
        <v>4</v>
      </c>
      <c r="BT399" s="16">
        <f>IF(BB399="R", $CA399, IF(OR(BB399="P", BB399="T", BB399="N"), 0, IF($C399="DM", $T399, IF(OR(BB399="Y", BB399="IR"),$AM399,IF(BB399="C", IF($BI399="Y", IF($BA399="C", IF($AF399="N/A", $Q399, $AF399), IF($AF399="N/A", $T399, $AM399)), IF($AG399="N/A", $T399,$AG399)))))))</f>
        <v>4</v>
      </c>
      <c r="BU399" s="16">
        <f>IF(BC399="R", $CA399, IF(OR(BC399="P", BC399="T", BC399="N"), 0, IF($C399="DM", $T399, IF(OR(BC399="Y", BC399="IR"),$AM399,IF(BC399="C", IF($BI399="Y", IF($BA399="C", IF($AF399="N/A", $Q399, $AF399), IF($AF399="N/A", $T399, $AM399)), IF($AG399="N/A", $T399,$AG399)))))))</f>
        <v>4</v>
      </c>
      <c r="BV399" s="16">
        <f>IF(BD399="R", $CA399, IF(OR(BD399="P", BD399="T", BD399="N"), 0, IF($C399="DM", $T399, IF(OR(BD399="Y", BD399="IR"),$AM399,IF(BD399="C", IF($BI399="Y", IF($BA399="C", IF($AF399="N/A", $Q399, $AF399), IF($AF399="N/A", $T399, $AM399)), IF($AG399="N/A", $T399,$AG399)))))))</f>
        <v>4</v>
      </c>
      <c r="BW399" s="16">
        <f>IF(BE399="R", $CA399, IF(OR(BE399="P", BE399="T", BE399="N"), 0, IF($C399="DM", $T399, IF(OR(BE399="Y", BE399="IR"),$AM399,IF(BE399="C", IF($BI399="Y", IF($BA399="C", IF($AF399="N/A", $Q399, $AF399), IF($AF399="N/A", $T399, $AM399)), IF($AG399="N/A", $T399,$AG399)))))))</f>
        <v>4</v>
      </c>
      <c r="BX399" s="16">
        <f>IF(BF399="R", $CA399, IF(OR(BF399="P", BF399="T", BF399="N"), 0, IF($C399="DM", $T399, IF(OR(BF399="Y", BF399="IR"),$AM399,IF(BF399="C", IF($BI399="Y", IF($BA399="C", IF($AF399="N/A", $Q399, $AF399), IF($AF399="N/A", $T399, $AM399)), IF($AG399="N/A", $T399,$AG399)))))))</f>
        <v>4</v>
      </c>
      <c r="BY399" s="16">
        <f>IF(BG399="R", $CA399, IF(OR(BG399="P", BG399="T", BG399="N"), 0, IF($C399="DM", $T399, IF(OR(BG399="Y", BG399="IR"),$AM399,IF(BG399="C", IF($BI399="Y", IF($BA399="C", IF($AF399="N/A", $Q399, $AF399), IF($AF399="N/A", $T399, $AM399)), IF($AG399="N/A", $T399,$AG399)))))))</f>
        <v>4</v>
      </c>
      <c r="BZ399" s="16">
        <f>IF(BH399="R", $CA399, IF(OR(BH399="P", BH399="T", BH399="N"), 0, IF($C399="DM", $T399, IF(OR(BH399="Y", BH399="IR"),$AM399,IF(BH399="C", IF($BI399="Y", IF($BA399="C", IF($AF399="N/A", $Q399, $AF399), IF($AF399="N/A", $T399, $AM399)), IF($AG399="N/A", $T399,$AG399)))))))</f>
        <v>4</v>
      </c>
      <c r="CA399" s="15" t="s">
        <v>75</v>
      </c>
      <c r="CB399" s="16">
        <f>BZ399</f>
        <v>4</v>
      </c>
      <c r="CC399" s="15" t="str">
        <f>IF(OR($BH399="T", $BH399="R"), 0, IF($BH399="C", IF($BI399="Y", IF($BA399="C", 0, IF(AF399="N/A", Q399-T399, AF399-AG399)), IF($AF399="N/A", U399, AH399)), AN399))</f>
        <v>N/A</v>
      </c>
      <c r="CD399" s="15" t="str">
        <f>IF(OR($BH399="T", $BH399="R"), 0, IF($BH399="C", IF($BI399="Y", 0, IF($AF399="N/A", V399, AI399)), AO399))</f>
        <v>N/A</v>
      </c>
      <c r="CE399" s="15" t="str">
        <f>IF(OR($BH399="T", $BH399="R"), 0, IF($BH399="C", IF($BI399="Y", 0, IF($AF399="N/A", W399, AJ399)), AP399))</f>
        <v>N/A</v>
      </c>
      <c r="CF399" s="15" t="str">
        <f>IF(OR($BH399="T", $BH399="R"), 0, IF($BH399="C", IF($BI399="Y", 0, IF($AF399="N/A", X399, AK399)), AQ399))</f>
        <v>N/A</v>
      </c>
    </row>
    <row r="400" spans="1:85" x14ac:dyDescent="0.25">
      <c r="A400" s="14">
        <v>4755</v>
      </c>
      <c r="B400" s="15" t="s">
        <v>2588</v>
      </c>
      <c r="C400" s="15" t="s">
        <v>68</v>
      </c>
      <c r="D400" s="15" t="s">
        <v>58</v>
      </c>
      <c r="E400" s="15">
        <f>VLOOKUP(B400, 'Rookie Year'!$A$2:$B$55679,2,FALSE)</f>
        <v>2022</v>
      </c>
      <c r="F400" s="15">
        <v>2022</v>
      </c>
      <c r="G400" s="15" t="s">
        <v>40</v>
      </c>
      <c r="H400" s="15" t="s">
        <v>2186</v>
      </c>
      <c r="I400" s="16">
        <v>2</v>
      </c>
      <c r="J400" s="15">
        <v>3</v>
      </c>
      <c r="K400" s="17">
        <f>IF(AND(G400&lt;&gt;"N",R400="N/A"), IF(I400&lt;4, 0, 0.25),IF(I400=1, IF(J400=1,0.25, 0.25), IF(I400&lt;13, 0.25, IF(I400&lt;26, 0.4, IF(I400&lt;51, 0.6, 0.75)))))</f>
        <v>0</v>
      </c>
      <c r="L400" s="16">
        <f>I400-M400</f>
        <v>2</v>
      </c>
      <c r="M400" s="16">
        <f>ROUNDUP(I400*K400,0)</f>
        <v>0</v>
      </c>
      <c r="N400" s="16">
        <f>M400*J400</f>
        <v>0</v>
      </c>
      <c r="O400" s="16">
        <v>0</v>
      </c>
      <c r="P400" s="16">
        <v>0</v>
      </c>
      <c r="Q400" s="16">
        <f>N400-O400-P400</f>
        <v>0</v>
      </c>
      <c r="R400" s="15" t="s">
        <v>75</v>
      </c>
      <c r="S400" s="15">
        <f>IF(R400="N/A", J400-($B$1-F400), J400-($B$1-R400))</f>
        <v>1</v>
      </c>
      <c r="T400" s="16">
        <v>0</v>
      </c>
      <c r="U400" s="16" t="str">
        <f>IF($S400&lt;2, "N/A", $M400)</f>
        <v>N/A</v>
      </c>
      <c r="V400" s="16" t="str">
        <f>IF($S400&lt;3, "N/A", $M400)</f>
        <v>N/A</v>
      </c>
      <c r="W400" s="16" t="str">
        <f>IF($S400&lt;4, "N/A", $M400)</f>
        <v>N/A</v>
      </c>
      <c r="X400" s="16" t="str">
        <f>IF($S400&lt;5, "N/A", $M400)</f>
        <v>N/A</v>
      </c>
      <c r="Y400" s="15" t="str">
        <f>IF(SUM(T400:X400)&lt;&gt;Q400, "CHECK", "OK")</f>
        <v>OK</v>
      </c>
      <c r="Z400" s="15" t="str">
        <f>IF(F400=$B$1, "No", IF(S400=1, "Yes", "No"))</f>
        <v>Yes</v>
      </c>
      <c r="AA400" s="18">
        <f>IF(C400="DM", "N/A", IF(Z400="No","N/A",VLOOKUP(B400,'Extension List'!$A$3:$R$1972,18,FALSE)))</f>
        <v>2</v>
      </c>
      <c r="AB400" s="15">
        <f>IF(C400="DM", "N/A", IF(Z400="No","N/A",VLOOKUP(B400,'Extension List'!$A$3:$T$1972,20,FALSE)))</f>
        <v>1</v>
      </c>
      <c r="AC400" s="15">
        <v>1</v>
      </c>
      <c r="AD400" s="16">
        <f>IF(AE400="N/A", "N/A", AA400-AE400)</f>
        <v>1</v>
      </c>
      <c r="AE400" s="16">
        <f>IF(AA400="N/A", "N/A", IF(AC400&gt;0, IF(AA400&lt;13, ROUNDUP(0.25*AA400,0), IF(AA400&lt;26, ROUNDUP(0.4*AA400,0), IF(AA400&lt;51, ROUNDUP(0.6*AA400,0), ROUNDUP(0.75*AA400,0)))), "N/A"))</f>
        <v>1</v>
      </c>
      <c r="AF400" s="16">
        <f>IF(AD400="N/A","N/A", (AE400*AC400)+Q400)</f>
        <v>1</v>
      </c>
      <c r="AG400" s="16">
        <v>0</v>
      </c>
      <c r="AH400" s="16">
        <v>1</v>
      </c>
      <c r="AI400" s="16" t="str">
        <f>IF($AF400="N/A","N/A",IF(AC400&gt;1,"TBC","N/A"))</f>
        <v>N/A</v>
      </c>
      <c r="AJ400" s="16" t="str">
        <f>IF($AF400="N/A","N/A",IF(AC400&gt;2,"TBC","N/A"))</f>
        <v>N/A</v>
      </c>
      <c r="AK400" s="16" t="str">
        <f>IF($AF400="N/A","N/A",IF(AC400&gt;3,"TBC","N/A"))</f>
        <v>N/A</v>
      </c>
      <c r="AL400" s="16" t="str">
        <f>IF(AC400="N/A","N/A",IF(AC400&gt;0,IF(SUM(AG400:AK400)&lt;&gt;AF400,"CHECK","OK"),"N/A"))</f>
        <v>OK</v>
      </c>
      <c r="AM400" s="16">
        <f>IF(AD400="N/A", L400+T400, L400+AG400)</f>
        <v>2</v>
      </c>
      <c r="AN400" s="16">
        <f>IF(AD400="N/A", IF(U400="N/A", "N/A", L400+U400), AD400+AH400)</f>
        <v>2</v>
      </c>
      <c r="AO400" s="16" t="str">
        <f>IF(AD400="N/A", IF(V400="N/A", "N/A", L400+V400), IF(AI400="N/A", "N/A", AD400+AI400))</f>
        <v>N/A</v>
      </c>
      <c r="AP400" s="16" t="str">
        <f>IF(AD400="N/A", IF(W400="N/A", "N/A", L400+W400), IF(AJ400="N/A", "N/A", AD400+AJ400))</f>
        <v>N/A</v>
      </c>
      <c r="AQ400" s="16" t="str">
        <f>IF(AD400="N/A", IF(X400="N/A", "N/A", L400+X400), IF(AK400="N/A", "N/A", AD400+AK400))</f>
        <v>N/A</v>
      </c>
      <c r="AR400" s="15" t="s">
        <v>40</v>
      </c>
      <c r="AS400" s="15" t="s">
        <v>40</v>
      </c>
      <c r="AT400" s="15" t="s">
        <v>40</v>
      </c>
      <c r="AU400" s="15" t="s">
        <v>40</v>
      </c>
      <c r="AV400" s="15" t="s">
        <v>40</v>
      </c>
      <c r="AW400" s="15" t="s">
        <v>40</v>
      </c>
      <c r="AX400" s="15" t="s">
        <v>40</v>
      </c>
      <c r="AY400" s="15" t="s">
        <v>40</v>
      </c>
      <c r="AZ400" s="15" t="s">
        <v>40</v>
      </c>
      <c r="BA400" s="15" t="s">
        <v>40</v>
      </c>
      <c r="BB400" s="15" t="s">
        <v>40</v>
      </c>
      <c r="BC400" s="15" t="s">
        <v>40</v>
      </c>
      <c r="BD400" s="15" t="s">
        <v>40</v>
      </c>
      <c r="BE400" s="15" t="s">
        <v>40</v>
      </c>
      <c r="BF400" s="15" t="s">
        <v>40</v>
      </c>
      <c r="BG400" s="15" t="s">
        <v>40</v>
      </c>
      <c r="BH400" s="15" t="s">
        <v>40</v>
      </c>
      <c r="BI400" s="15"/>
      <c r="BJ400" s="16">
        <f>IF(AR400="R", $CA400, IF(OR(AR400="P", AR400="T", AR400="N"), 0, IF($C400="DM", $T400, IF(OR(AR400="Y", AR400="IR"),$AM400,IF(AR400="C", IF($BI400="Y", IF($AF400="N/A", $Q400, $AF400), IF($AG400="N/A", $T400,$AG400)))))))</f>
        <v>2</v>
      </c>
      <c r="BK400" s="16">
        <f>IF(AS400="R", $CA400, IF(OR(AS400="P", AS400="T", AS400="N"), 0, IF($C400="DM", $T400, IF(OR(AS400="Y", AS400="IR"),$AM400,IF(AS400="C", IF($BI400="Y", IF($AF400="N/A", $Q400, $AF400), IF($AG400="N/A", $T400,$AG400)))))))</f>
        <v>2</v>
      </c>
      <c r="BL400" s="16">
        <f>IF(AT400="R", $CA400, IF(OR(AT400="P", AT400="T", AT400="N"), 0, IF($C400="DM", $T400, IF(OR(AT400="Y", AT400="IR"),$AM400,IF(AT400="C", IF($BI400="Y", IF($AF400="N/A", $Q400, $AF400), IF($AG400="N/A", $T400,$AG400)))))))</f>
        <v>2</v>
      </c>
      <c r="BM400" s="16">
        <f>IF(AU400="R", $CA400, IF(OR(AU400="P", AU400="T", AU400="N"), 0, IF($C400="DM", $T400, IF(OR(AU400="Y", AU400="IR"),$AM400,IF(AU400="C", IF($BI400="Y", IF($AF400="N/A", $Q400, $AF400), IF($AG400="N/A", $T400,$AG400)))))))</f>
        <v>2</v>
      </c>
      <c r="BN400" s="16">
        <f>IF(AV400="R", $CA400, IF(OR(AV400="P", AV400="T", AV400="N"), 0, IF($C400="DM", $T400, IF(OR(AV400="Y", AV400="IR"),$AM400,IF(AV400="C", IF($BI400="Y", IF($AF400="N/A", $Q400, $AF400), IF($AG400="N/A", $T400,$AG400)))))))</f>
        <v>2</v>
      </c>
      <c r="BO400" s="16">
        <f>IF(AW400="R", $CA400, IF(OR(AW400="P", AW400="T", AW400="N"), 0, IF($C400="DM", $T400, IF(OR(AW400="Y", AW400="IR"),$AM400,IF(AW400="C", IF($BI400="Y", IF($AF400="N/A", $Q400, $AF400), IF($AG400="N/A", $T400,$AG400)))))))</f>
        <v>2</v>
      </c>
      <c r="BP400" s="16">
        <f>IF(AX400="R", $CA400, IF(OR(AX400="P", AX400="T", AX400="N"), 0, IF($C400="DM", $T400, IF(OR(AX400="Y", AX400="IR"),$AM400,IF(AX400="C", IF($BI400="Y", IF($AF400="N/A", $Q400, $AF400), IF($AG400="N/A", $T400,$AG400)))))))</f>
        <v>2</v>
      </c>
      <c r="BQ400" s="16">
        <f>IF(AY400="R", $CA400, IF(OR(AY400="P", AY400="T", AY400="N"), 0, IF($C400="DM", $T400, IF(OR(AY400="Y", AY400="IR"),$AM400,IF(AY400="C", IF($BI400="Y", IF($AF400="N/A", $Q400, $AF400), IF($AG400="N/A", $T400,$AG400)))))))</f>
        <v>2</v>
      </c>
      <c r="BR400" s="16">
        <f>IF(AZ400="R", $CA400, IF(OR(AZ400="P", AZ400="T", AZ400="N"), 0, IF($C400="DM", $T400, IF(OR(AZ400="Y", AZ400="IR"),$AM400,IF(AZ400="C", IF($BI400="Y", IF($AF400="N/A", $Q400, $AF400), IF($AG400="N/A", $T400,$AG400)))))))</f>
        <v>2</v>
      </c>
      <c r="BS400" s="16">
        <f>IF(BA400="R", $CA400, IF(OR(BA400="P", BA400="T", BA400="N"), 0, IF($C400="DM", $T400, IF(OR(BA400="Y", BA400="IR"),$AM400,IF(BA400="C", IF($BI400="Y", IF($AF400="N/A", $Q400, $AF400), IF($AG400="N/A", $T400,$AG400)))))))</f>
        <v>2</v>
      </c>
      <c r="BT400" s="16">
        <f>IF(BB400="R", $CA400, IF(OR(BB400="P", BB400="T", BB400="N"), 0, IF($C400="DM", $T400, IF(OR(BB400="Y", BB400="IR"),$AM400,IF(BB400="C", IF($BI400="Y", IF($BA400="C", IF($AF400="N/A", $Q400, $AF400), IF($AF400="N/A", $T400, $AM400)), IF($AG400="N/A", $T400,$AG400)))))))</f>
        <v>2</v>
      </c>
      <c r="BU400" s="16">
        <f>IF(BC400="R", $CA400, IF(OR(BC400="P", BC400="T", BC400="N"), 0, IF($C400="DM", $T400, IF(OR(BC400="Y", BC400="IR"),$AM400,IF(BC400="C", IF($BI400="Y", IF($BA400="C", IF($AF400="N/A", $Q400, $AF400), IF($AF400="N/A", $T400, $AM400)), IF($AG400="N/A", $T400,$AG400)))))))</f>
        <v>2</v>
      </c>
      <c r="BV400" s="16">
        <f>IF(BD400="R", $CA400, IF(OR(BD400="P", BD400="T", BD400="N"), 0, IF($C400="DM", $T400, IF(OR(BD400="Y", BD400="IR"),$AM400,IF(BD400="C", IF($BI400="Y", IF($BA400="C", IF($AF400="N/A", $Q400, $AF400), IF($AF400="N/A", $T400, $AM400)), IF($AG400="N/A", $T400,$AG400)))))))</f>
        <v>2</v>
      </c>
      <c r="BW400" s="16">
        <f>IF(BE400="R", $CA400, IF(OR(BE400="P", BE400="T", BE400="N"), 0, IF($C400="DM", $T400, IF(OR(BE400="Y", BE400="IR"),$AM400,IF(BE400="C", IF($BI400="Y", IF($BA400="C", IF($AF400="N/A", $Q400, $AF400), IF($AF400="N/A", $T400, $AM400)), IF($AG400="N/A", $T400,$AG400)))))))</f>
        <v>2</v>
      </c>
      <c r="BX400" s="16">
        <f>IF(BF400="R", $CA400, IF(OR(BF400="P", BF400="T", BF400="N"), 0, IF($C400="DM", $T400, IF(OR(BF400="Y", BF400="IR"),$AM400,IF(BF400="C", IF($BI400="Y", IF($BA400="C", IF($AF400="N/A", $Q400, $AF400), IF($AF400="N/A", $T400, $AM400)), IF($AG400="N/A", $T400,$AG400)))))))</f>
        <v>2</v>
      </c>
      <c r="BY400" s="16">
        <f>IF(BG400="R", $CA400, IF(OR(BG400="P", BG400="T", BG400="N"), 0, IF($C400="DM", $T400, IF(OR(BG400="Y", BG400="IR"),$AM400,IF(BG400="C", IF($BI400="Y", IF($BA400="C", IF($AF400="N/A", $Q400, $AF400), IF($AF400="N/A", $T400, $AM400)), IF($AG400="N/A", $T400,$AG400)))))))</f>
        <v>2</v>
      </c>
      <c r="BZ400" s="16">
        <f>IF(BH400="R", $CA400, IF(OR(BH400="P", BH400="T", BH400="N"), 0, IF($C400="DM", $T400, IF(OR(BH400="Y", BH400="IR"),$AM400,IF(BH400="C", IF($BI400="Y", IF($BA400="C", IF($AF400="N/A", $Q400, $AF400), IF($AF400="N/A", $T400, $AM400)), IF($AG400="N/A", $T400,$AG400)))))))</f>
        <v>2</v>
      </c>
      <c r="CA400" s="15" t="s">
        <v>75</v>
      </c>
      <c r="CB400" s="16">
        <f>BZ400</f>
        <v>2</v>
      </c>
      <c r="CC400" s="15">
        <f>IF(OR($BH400="T", $BH400="R"), 0, IF($BH400="C", IF($BI400="Y", IF($BA400="C", 0, IF(AF400="N/A", Q400-T400, AF400-AG400)), IF($AF400="N/A", U400, AH400)), AN400))</f>
        <v>2</v>
      </c>
      <c r="CD400" s="15" t="str">
        <f>IF(OR($BH400="T", $BH400="R"), 0, IF($BH400="C", IF($BI400="Y", 0, IF($AF400="N/A", V400, AI400)), AO400))</f>
        <v>N/A</v>
      </c>
      <c r="CE400" s="15" t="str">
        <f>IF(OR($BH400="T", $BH400="R"), 0, IF($BH400="C", IF($BI400="Y", 0, IF($AF400="N/A", W400, AJ400)), AP400))</f>
        <v>N/A</v>
      </c>
      <c r="CF400" s="15" t="str">
        <f>IF(OR($BH400="T", $BH400="R"), 0, IF($BH400="C", IF($BI400="Y", 0, IF($AF400="N/A", X400, AK400)), AQ400))</f>
        <v>N/A</v>
      </c>
      <c r="CG400" t="str">
        <f>IF(AC400="N/A", "S:"&amp;L400&amp;" G:"&amp;M400&amp;" GR:"&amp;Q400, IF(AC400=0, "S:"&amp;L400&amp;" G:"&amp;M400&amp;" GR:"&amp;Q400, "S:"&amp;L400&amp;"/"&amp;AD400&amp;" G:"&amp;AE400&amp;" GR:"&amp;AF400))</f>
        <v>S:2/1 G:1 GR:1</v>
      </c>
    </row>
    <row r="401" spans="1:85" x14ac:dyDescent="0.25">
      <c r="A401" s="14">
        <v>5798</v>
      </c>
      <c r="B401" s="15" t="s">
        <v>621</v>
      </c>
      <c r="C401" s="15" t="s">
        <v>68</v>
      </c>
      <c r="D401" s="15" t="s">
        <v>58</v>
      </c>
      <c r="E401" s="15">
        <f>VLOOKUP(B401, 'Rookie Year'!$A$2:$B$55679,2,FALSE)</f>
        <v>2013</v>
      </c>
      <c r="F401" s="15">
        <v>2024</v>
      </c>
      <c r="G401" s="15" t="s">
        <v>42</v>
      </c>
      <c r="H401" s="15">
        <v>6</v>
      </c>
      <c r="I401" s="16">
        <v>1</v>
      </c>
      <c r="J401" s="15">
        <v>1</v>
      </c>
      <c r="K401" s="17">
        <f>IF(AND(G401&lt;&gt;"N",R401="N/A"), IF(I401&lt;4, 0, 0.25),IF(I401=1, IF(J401=1,0.25, 0.25), IF(I401&lt;13, 0.25, IF(I401&lt;26, 0.4, IF(I401&lt;51, 0.6, 0.75)))))</f>
        <v>0.25</v>
      </c>
      <c r="L401" s="16">
        <f>I401-M401</f>
        <v>0</v>
      </c>
      <c r="M401" s="16">
        <f>ROUNDUP(I401*K401,0)</f>
        <v>1</v>
      </c>
      <c r="N401" s="16">
        <f>M401*J401</f>
        <v>1</v>
      </c>
      <c r="O401" s="16">
        <v>0</v>
      </c>
      <c r="P401" s="16">
        <v>0</v>
      </c>
      <c r="Q401" s="16">
        <f>N401-O401-P401</f>
        <v>1</v>
      </c>
      <c r="R401" s="15" t="s">
        <v>75</v>
      </c>
      <c r="S401" s="15">
        <f>IF(R401="N/A", J401-($B$1-F401), J401-($B$1-R401))</f>
        <v>1</v>
      </c>
      <c r="T401" s="16">
        <f>IF($S401&lt;1, "N/A", $M401)</f>
        <v>1</v>
      </c>
      <c r="U401" s="16" t="str">
        <f>IF($S401&lt;2, "N/A", $M401)</f>
        <v>N/A</v>
      </c>
      <c r="V401" s="16" t="str">
        <f>IF($S401&lt;3, "N/A", $M401)</f>
        <v>N/A</v>
      </c>
      <c r="W401" s="16" t="str">
        <f>IF($S401&lt;4, "N/A", $M401)</f>
        <v>N/A</v>
      </c>
      <c r="X401" s="16" t="str">
        <f>IF($S401&lt;5, "N/A", $M401)</f>
        <v>N/A</v>
      </c>
      <c r="Y401" s="15" t="str">
        <f>IF(SUM(T401:X401)&lt;&gt;Q401, "CHECK", "OK")</f>
        <v>OK</v>
      </c>
      <c r="Z401" s="15" t="str">
        <f>IF(F401=$B$1, "No", IF(S401=1, "Yes", "No"))</f>
        <v>No</v>
      </c>
      <c r="AA401" s="18" t="str">
        <f>IF(C401="DM", "N/A", IF(Z401="No","N/A",VLOOKUP(B401,'Extension List'!$A$3:$R$1972,18,FALSE)))</f>
        <v>N/A</v>
      </c>
      <c r="AB401" s="15" t="str">
        <f>IF(C401="DM", "N/A", IF(Z401="No","N/A",VLOOKUP(B401,'Extension List'!$A$3:$T$1972,20,FALSE)))</f>
        <v>N/A</v>
      </c>
      <c r="AC401" s="15" t="str">
        <f>IF(AA401="N/A", "N/A", 0)</f>
        <v>N/A</v>
      </c>
      <c r="AD401" s="16" t="str">
        <f>IF(AE401="N/A", "N/A", AA401-AE401)</f>
        <v>N/A</v>
      </c>
      <c r="AE401" s="16" t="str">
        <f>IF(AA401="N/A", "N/A", IF(AC401&gt;0, IF(AA401&lt;13, ROUNDUP(0.25*AA401,0), IF(AA401&lt;26, ROUNDUP(0.4*AA401,0), IF(AA401&lt;51, ROUNDUP(0.6*AA401,0), ROUNDUP(0.75*AA401,0)))), "N/A"))</f>
        <v>N/A</v>
      </c>
      <c r="AF401" s="16" t="str">
        <f>IF(AD401="N/A","N/A", (AE401*AC401)+Q401)</f>
        <v>N/A</v>
      </c>
      <c r="AG401" s="16" t="str">
        <f>IF($AF401="N/A", "N/A", "TBC")</f>
        <v>N/A</v>
      </c>
      <c r="AH401" s="16" t="str">
        <f>IF($AF401="N/A", "N/A", "TBC")</f>
        <v>N/A</v>
      </c>
      <c r="AI401" s="16" t="str">
        <f>IF($AF401="N/A","N/A",IF(AC401&gt;1,"TBC","N/A"))</f>
        <v>N/A</v>
      </c>
      <c r="AJ401" s="16" t="str">
        <f>IF($AF401="N/A","N/A",IF(AC401&gt;2,"TBC","N/A"))</f>
        <v>N/A</v>
      </c>
      <c r="AK401" s="16" t="str">
        <f>IF($AF401="N/A","N/A",IF(AC401&gt;3,"TBC","N/A"))</f>
        <v>N/A</v>
      </c>
      <c r="AL401" s="16" t="str">
        <f>IF(AC401="N/A","N/A",IF(AC401&gt;0,IF(SUM(AG401:AK401)&lt;&gt;AF401,"CHECK","OK"),"N/A"))</f>
        <v>N/A</v>
      </c>
      <c r="AM401" s="16">
        <f>IF(AD401="N/A", L401+T401, L401+AG401)</f>
        <v>1</v>
      </c>
      <c r="AN401" s="16" t="str">
        <f>IF(AD401="N/A", IF(U401="N/A", "N/A", L401+U401), AD401+AH401)</f>
        <v>N/A</v>
      </c>
      <c r="AO401" s="16" t="str">
        <f>IF(AD401="N/A", IF(V401="N/A", "N/A", L401+V401), IF(AI401="N/A", "N/A", AD401+AI401))</f>
        <v>N/A</v>
      </c>
      <c r="AP401" s="16" t="str">
        <f>IF(AD401="N/A", IF(W401="N/A", "N/A", L401+W401), IF(AJ401="N/A", "N/A", AD401+AJ401))</f>
        <v>N/A</v>
      </c>
      <c r="AQ401" s="16" t="str">
        <f>IF(AD401="N/A", IF(X401="N/A", "N/A", L401+X401), IF(AK401="N/A", "N/A", AD401+AK401))</f>
        <v>N/A</v>
      </c>
      <c r="AR401" s="15" t="s">
        <v>42</v>
      </c>
      <c r="AS401" s="15" t="s">
        <v>42</v>
      </c>
      <c r="AT401" s="15" t="s">
        <v>42</v>
      </c>
      <c r="AU401" s="15" t="s">
        <v>42</v>
      </c>
      <c r="AV401" s="15" t="s">
        <v>42</v>
      </c>
      <c r="AW401" s="15" t="s">
        <v>42</v>
      </c>
      <c r="AX401" s="15" t="s">
        <v>40</v>
      </c>
      <c r="AY401" s="15" t="s">
        <v>40</v>
      </c>
      <c r="AZ401" s="15" t="s">
        <v>40</v>
      </c>
      <c r="BA401" s="15" t="s">
        <v>40</v>
      </c>
      <c r="BB401" s="15" t="s">
        <v>40</v>
      </c>
      <c r="BC401" s="15" t="s">
        <v>40</v>
      </c>
      <c r="BD401" s="15" t="s">
        <v>40</v>
      </c>
      <c r="BE401" s="15" t="s">
        <v>40</v>
      </c>
      <c r="BF401" s="15" t="s">
        <v>40</v>
      </c>
      <c r="BG401" s="15" t="s">
        <v>40</v>
      </c>
      <c r="BH401" s="15" t="s">
        <v>40</v>
      </c>
      <c r="BJ401" s="16">
        <f>IF(AR401="R", $CA401, IF(OR(AR401="P", AR401="T", AR401="N"), 0, IF($C401="DM", $T401, IF(OR(AR401="Y", AR401="IR"),$AM401,IF(AR401="C", IF($BI401="Y", IF($AF401="N/A", $Q401, $AF401), IF($AG401="N/A", $T401,$AG401)))))))</f>
        <v>0</v>
      </c>
      <c r="BK401" s="16">
        <f>IF(AS401="R", $CA401, IF(OR(AS401="P", AS401="T", AS401="N"), 0, IF($C401="DM", $T401, IF(OR(AS401="Y", AS401="IR"),$AM401,IF(AS401="C", IF($BI401="Y", IF($AF401="N/A", $Q401, $AF401), IF($AG401="N/A", $T401,$AG401)))))))</f>
        <v>0</v>
      </c>
      <c r="BL401" s="16">
        <f>IF(AT401="R", $CA401, IF(OR(AT401="P", AT401="T", AT401="N"), 0, IF($C401="DM", $T401, IF(OR(AT401="Y", AT401="IR"),$AM401,IF(AT401="C", IF($BI401="Y", IF($AF401="N/A", $Q401, $AF401), IF($AG401="N/A", $T401,$AG401)))))))</f>
        <v>0</v>
      </c>
      <c r="BM401" s="16">
        <f>IF(AU401="R", $CA401, IF(OR(AU401="P", AU401="T", AU401="N"), 0, IF($C401="DM", $T401, IF(OR(AU401="Y", AU401="IR"),$AM401,IF(AU401="C", IF($BI401="Y", IF($AF401="N/A", $Q401, $AF401), IF($AG401="N/A", $T401,$AG401)))))))</f>
        <v>0</v>
      </c>
      <c r="BN401" s="16">
        <f>IF(AV401="R", $CA401, IF(OR(AV401="P", AV401="T", AV401="N"), 0, IF($C401="DM", $T401, IF(OR(AV401="Y", AV401="IR"),$AM401,IF(AV401="C", IF($BI401="Y", IF($AF401="N/A", $Q401, $AF401), IF($AG401="N/A", $T401,$AG401)))))))</f>
        <v>0</v>
      </c>
      <c r="BO401" s="16">
        <f>IF(AW401="R", $CA401, IF(OR(AW401="P", AW401="T", AW401="N"), 0, IF($C401="DM", $T401, IF(OR(AW401="Y", AW401="IR"),$AM401,IF(AW401="C", IF($BI401="Y", IF($AF401="N/A", $Q401, $AF401), IF($AG401="N/A", $T401,$AG401)))))))</f>
        <v>0</v>
      </c>
      <c r="BP401" s="16">
        <f>IF(AX401="R", $CA401, IF(OR(AX401="P", AX401="T", AX401="N"), 0, IF($C401="DM", $T401, IF(OR(AX401="Y", AX401="IR"),$AM401,IF(AX401="C", IF($BI401="Y", IF($AF401="N/A", $Q401, $AF401), IF($AG401="N/A", $T401,$AG401)))))))</f>
        <v>1</v>
      </c>
      <c r="BQ401" s="16">
        <f>IF(AY401="R", $CA401, IF(OR(AY401="P", AY401="T", AY401="N"), 0, IF($C401="DM", $T401, IF(OR(AY401="Y", AY401="IR"),$AM401,IF(AY401="C", IF($BI401="Y", IF($AF401="N/A", $Q401, $AF401), IF($AG401="N/A", $T401,$AG401)))))))</f>
        <v>1</v>
      </c>
      <c r="BR401" s="16">
        <f>IF(AZ401="R", $CA401, IF(OR(AZ401="P", AZ401="T", AZ401="N"), 0, IF($C401="DM", $T401, IF(OR(AZ401="Y", AZ401="IR"),$AM401,IF(AZ401="C", IF($BI401="Y", IF($AF401="N/A", $Q401, $AF401), IF($AG401="N/A", $T401,$AG401)))))))</f>
        <v>1</v>
      </c>
      <c r="BS401" s="16">
        <f>IF(BA401="R", $CA401, IF(OR(BA401="P", BA401="T", BA401="N"), 0, IF($C401="DM", $T401, IF(OR(BA401="Y", BA401="IR"),$AM401,IF(BA401="C", IF($BI401="Y", IF($AF401="N/A", $Q401, $AF401), IF($AG401="N/A", $T401,$AG401)))))))</f>
        <v>1</v>
      </c>
      <c r="BT401" s="16">
        <f>IF(BB401="R", $CA401, IF(OR(BB401="P", BB401="T", BB401="N"), 0, IF($C401="DM", $T401, IF(OR(BB401="Y", BB401="IR"),$AM401,IF(BB401="C", IF($BI401="Y", IF($BA401="C", IF($AF401="N/A", $Q401, $AF401), IF($AF401="N/A", $T401, $AM401)), IF($AG401="N/A", $T401,$AG401)))))))</f>
        <v>1</v>
      </c>
      <c r="BU401" s="16">
        <f>IF(BC401="R", $CA401, IF(OR(BC401="P", BC401="T", BC401="N"), 0, IF($C401="DM", $T401, IF(OR(BC401="Y", BC401="IR"),$AM401,IF(BC401="C", IF($BI401="Y", IF($BA401="C", IF($AF401="N/A", $Q401, $AF401), IF($AF401="N/A", $T401, $AM401)), IF($AG401="N/A", $T401,$AG401)))))))</f>
        <v>1</v>
      </c>
      <c r="BV401" s="16">
        <f>IF(BD401="R", $CA401, IF(OR(BD401="P", BD401="T", BD401="N"), 0, IF($C401="DM", $T401, IF(OR(BD401="Y", BD401="IR"),$AM401,IF(BD401="C", IF($BI401="Y", IF($BA401="C", IF($AF401="N/A", $Q401, $AF401), IF($AF401="N/A", $T401, $AM401)), IF($AG401="N/A", $T401,$AG401)))))))</f>
        <v>1</v>
      </c>
      <c r="BW401" s="16">
        <f>IF(BE401="R", $CA401, IF(OR(BE401="P", BE401="T", BE401="N"), 0, IF($C401="DM", $T401, IF(OR(BE401="Y", BE401="IR"),$AM401,IF(BE401="C", IF($BI401="Y", IF($BA401="C", IF($AF401="N/A", $Q401, $AF401), IF($AF401="N/A", $T401, $AM401)), IF($AG401="N/A", $T401,$AG401)))))))</f>
        <v>1</v>
      </c>
      <c r="BX401" s="16">
        <f>IF(BF401="R", $CA401, IF(OR(BF401="P", BF401="T", BF401="N"), 0, IF($C401="DM", $T401, IF(OR(BF401="Y", BF401="IR"),$AM401,IF(BF401="C", IF($BI401="Y", IF($BA401="C", IF($AF401="N/A", $Q401, $AF401), IF($AF401="N/A", $T401, $AM401)), IF($AG401="N/A", $T401,$AG401)))))))</f>
        <v>1</v>
      </c>
      <c r="BY401" s="16">
        <f>IF(BG401="R", $CA401, IF(OR(BG401="P", BG401="T", BG401="N"), 0, IF($C401="DM", $T401, IF(OR(BG401="Y", BG401="IR"),$AM401,IF(BG401="C", IF($BI401="Y", IF($BA401="C", IF($AF401="N/A", $Q401, $AF401), IF($AF401="N/A", $T401, $AM401)), IF($AG401="N/A", $T401,$AG401)))))))</f>
        <v>1</v>
      </c>
      <c r="BZ401" s="16">
        <f>IF(BH401="R", $CA401, IF(OR(BH401="P", BH401="T", BH401="N"), 0, IF($C401="DM", $T401, IF(OR(BH401="Y", BH401="IR"),$AM401,IF(BH401="C", IF($BI401="Y", IF($BA401="C", IF($AF401="N/A", $Q401, $AF401), IF($AF401="N/A", $T401, $AM401)), IF($AG401="N/A", $T401,$AG401)))))))</f>
        <v>1</v>
      </c>
      <c r="CA401" s="15" t="s">
        <v>75</v>
      </c>
      <c r="CB401" s="16">
        <f>BZ401</f>
        <v>1</v>
      </c>
      <c r="CC401" s="15" t="str">
        <f>IF(OR($BH401="T", $BH401="R"), 0, IF($BH401="C", IF($BI401="Y", IF($BA401="C", 0, IF(AF401="N/A", Q401-T401, AF401-AG401)), IF($AF401="N/A", U401, AH401)), AN401))</f>
        <v>N/A</v>
      </c>
      <c r="CD401" s="15" t="str">
        <f>IF(OR($BH401="T", $BH401="R"), 0, IF($BH401="C", IF($BI401="Y", 0, IF($AF401="N/A", V401, AI401)), AO401))</f>
        <v>N/A</v>
      </c>
      <c r="CE401" s="15" t="str">
        <f>IF(OR($BH401="T", $BH401="R"), 0, IF($BH401="C", IF($BI401="Y", 0, IF($AF401="N/A", W401, AJ401)), AP401))</f>
        <v>N/A</v>
      </c>
      <c r="CF401" s="15" t="str">
        <f>IF(OR($BH401="T", $BH401="R"), 0, IF($BH401="C", IF($BI401="Y", 0, IF($AF401="N/A", X401, AK401)), AQ401))</f>
        <v>N/A</v>
      </c>
    </row>
    <row r="402" spans="1:85" x14ac:dyDescent="0.25">
      <c r="A402" s="14">
        <v>5236</v>
      </c>
      <c r="B402" s="15" t="s">
        <v>2827</v>
      </c>
      <c r="C402" s="15" t="s">
        <v>68</v>
      </c>
      <c r="D402" s="15" t="s">
        <v>58</v>
      </c>
      <c r="E402" s="15">
        <f>VLOOKUP(B402, 'Rookie Year'!$A$2:$B$55679,2,FALSE)</f>
        <v>2023</v>
      </c>
      <c r="F402" s="15">
        <v>2023</v>
      </c>
      <c r="G402" s="15" t="s">
        <v>40</v>
      </c>
      <c r="H402" s="15" t="s">
        <v>2222</v>
      </c>
      <c r="I402" s="16">
        <v>1</v>
      </c>
      <c r="J402" s="15">
        <v>3</v>
      </c>
      <c r="K402" s="17">
        <f>IF(AND(G402&lt;&gt;"N",R402="N/A"), IF(I402&lt;4, 0, 0.25),IF(I402=1, IF(J402=1,0.25, 0.25), IF(I402&lt;13, 0.25, IF(I402&lt;26, 0.4, IF(I402&lt;51, 0.6, 0.75)))))</f>
        <v>0</v>
      </c>
      <c r="L402" s="16">
        <f>I402-M402</f>
        <v>1</v>
      </c>
      <c r="M402" s="16">
        <f>ROUNDUP(I402*K402,0)</f>
        <v>0</v>
      </c>
      <c r="N402" s="16">
        <f>M402*J402</f>
        <v>0</v>
      </c>
      <c r="O402" s="16">
        <v>0</v>
      </c>
      <c r="P402" s="16">
        <v>0</v>
      </c>
      <c r="Q402" s="16">
        <f>N402-O402-P402</f>
        <v>0</v>
      </c>
      <c r="R402" s="15" t="s">
        <v>75</v>
      </c>
      <c r="S402" s="15">
        <f>IF(R402="N/A", J402-($B$1-F402), J402-($B$1-R402))</f>
        <v>2</v>
      </c>
      <c r="T402" s="16">
        <v>0</v>
      </c>
      <c r="U402" s="16">
        <v>0</v>
      </c>
      <c r="V402" s="16" t="str">
        <f>IF($S402&lt;3, "N/A", $M402)</f>
        <v>N/A</v>
      </c>
      <c r="W402" s="16" t="str">
        <f>IF($S402&lt;4, "N/A", $M402)</f>
        <v>N/A</v>
      </c>
      <c r="X402" s="16" t="str">
        <f>IF($S402&lt;5, "N/A", $M402)</f>
        <v>N/A</v>
      </c>
      <c r="Y402" s="15" t="str">
        <f>IF(SUM(T402:X402)&lt;&gt;Q402, "CHECK", "OK")</f>
        <v>OK</v>
      </c>
      <c r="Z402" s="15" t="str">
        <f>IF(F402=$B$1, "No", IF(S402=1, "Yes", "No"))</f>
        <v>No</v>
      </c>
      <c r="AA402" s="18" t="str">
        <f>IF(C402="DM", "N/A", IF(Z402="No","N/A",VLOOKUP(B402,'Extension List'!$A$3:$R$1972,18,FALSE)))</f>
        <v>N/A</v>
      </c>
      <c r="AB402" s="15" t="str">
        <f>IF(C402="DM", "N/A", IF(Z402="No","N/A",VLOOKUP(B402,'Extension List'!$A$3:$T$1972,20,FALSE)))</f>
        <v>N/A</v>
      </c>
      <c r="AC402" s="15" t="str">
        <f>IF(AA402="N/A", "N/A", 0)</f>
        <v>N/A</v>
      </c>
      <c r="AD402" s="16" t="str">
        <f>IF(AE402="N/A", "N/A", AA402-AE402)</f>
        <v>N/A</v>
      </c>
      <c r="AE402" s="16" t="str">
        <f>IF(AA402="N/A", "N/A", IF(AC402&gt;0, IF(AA402&lt;13, ROUNDUP(0.25*AA402,0), IF(AA402&lt;26, ROUNDUP(0.4*AA402,0), IF(AA402&lt;51, ROUNDUP(0.6*AA402,0), ROUNDUP(0.75*AA402,0)))), "N/A"))</f>
        <v>N/A</v>
      </c>
      <c r="AF402" s="16" t="str">
        <f>IF(AD402="N/A","N/A", (AE402*AC402)+Q402)</f>
        <v>N/A</v>
      </c>
      <c r="AG402" s="16" t="str">
        <f>IF($AF402="N/A", "N/A", "TBC")</f>
        <v>N/A</v>
      </c>
      <c r="AH402" s="16" t="str">
        <f>IF($AF402="N/A", "N/A", "TBC")</f>
        <v>N/A</v>
      </c>
      <c r="AI402" s="16" t="str">
        <f>IF($AF402="N/A","N/A",IF(AC402&gt;1,"TBC","N/A"))</f>
        <v>N/A</v>
      </c>
      <c r="AJ402" s="16" t="str">
        <f>IF($AF402="N/A","N/A",IF(AC402&gt;2,"TBC","N/A"))</f>
        <v>N/A</v>
      </c>
      <c r="AK402" s="16" t="str">
        <f>IF($AF402="N/A","N/A",IF(AC402&gt;3,"TBC","N/A"))</f>
        <v>N/A</v>
      </c>
      <c r="AL402" s="16" t="str">
        <f>IF(AC402="N/A","N/A",IF(AC402&gt;0,IF(SUM(AG402:AK402)&lt;&gt;AF402,"CHECK","OK"),"N/A"))</f>
        <v>N/A</v>
      </c>
      <c r="AM402" s="16">
        <f>IF(AD402="N/A", L402+T402, L402+AG402)</f>
        <v>1</v>
      </c>
      <c r="AN402" s="16">
        <f>IF(AD402="N/A", IF(U402="N/A", "N/A", L402+U402), AD402+AH402)</f>
        <v>1</v>
      </c>
      <c r="AO402" s="16" t="str">
        <f>IF(AD402="N/A", IF(V402="N/A", "N/A", L402+V402), IF(AI402="N/A", "N/A", AD402+AI402))</f>
        <v>N/A</v>
      </c>
      <c r="AP402" s="16" t="str">
        <f>IF(AD402="N/A", IF(W402="N/A", "N/A", L402+W402), IF(AJ402="N/A", "N/A", AD402+AJ402))</f>
        <v>N/A</v>
      </c>
      <c r="AQ402" s="16" t="str">
        <f>IF(AD402="N/A", IF(X402="N/A", "N/A", L402+X402), IF(AK402="N/A", "N/A", AD402+AK402))</f>
        <v>N/A</v>
      </c>
      <c r="AR402" s="15" t="s">
        <v>40</v>
      </c>
      <c r="AS402" s="15" t="s">
        <v>40</v>
      </c>
      <c r="AT402" s="15" t="s">
        <v>44</v>
      </c>
      <c r="AU402" s="15" t="s">
        <v>44</v>
      </c>
      <c r="AV402" s="15" t="s">
        <v>44</v>
      </c>
      <c r="AW402" s="15" t="s">
        <v>44</v>
      </c>
      <c r="AX402" s="15" t="s">
        <v>44</v>
      </c>
      <c r="AY402" s="15" t="s">
        <v>44</v>
      </c>
      <c r="AZ402" s="15" t="s">
        <v>44</v>
      </c>
      <c r="BA402" s="15" t="s">
        <v>44</v>
      </c>
      <c r="BB402" s="15" t="s">
        <v>44</v>
      </c>
      <c r="BC402" s="15" t="s">
        <v>44</v>
      </c>
      <c r="BD402" s="15" t="s">
        <v>44</v>
      </c>
      <c r="BE402" s="15" t="s">
        <v>44</v>
      </c>
      <c r="BF402" s="15" t="s">
        <v>44</v>
      </c>
      <c r="BG402" s="15" t="s">
        <v>44</v>
      </c>
      <c r="BH402" s="15" t="s">
        <v>44</v>
      </c>
      <c r="BI402" s="15"/>
      <c r="BJ402" s="16">
        <f>IF(AR402="R", $CA402, IF(OR(AR402="P", AR402="T", AR402="N"), 0, IF($C402="DM", $T402, IF(OR(AR402="Y", AR402="IR"),$AM402,IF(AR402="C", IF($BI402="Y", IF($AF402="N/A", $Q402, $AF402), IF($AG402="N/A", $T402,$AG402)))))))</f>
        <v>1</v>
      </c>
      <c r="BK402" s="16">
        <f>IF(AS402="R", $CA402, IF(OR(AS402="P", AS402="T", AS402="N"), 0, IF($C402="DM", $T402, IF(OR(AS402="Y", AS402="IR"),$AM402,IF(AS402="C", IF($BI402="Y", IF($AF402="N/A", $Q402, $AF402), IF($AG402="N/A", $T402,$AG402)))))))</f>
        <v>1</v>
      </c>
      <c r="BL402" s="16">
        <f>IF(AT402="R", $CA402, IF(OR(AT402="P", AT402="T", AT402="N"), 0, IF($C402="DM", $T402, IF(OR(AT402="Y", AT402="IR"),$AM402,IF(AT402="C", IF($BI402="Y", IF($AF402="N/A", $Q402, $AF402), IF($AG402="N/A", $T402,$AG402)))))))</f>
        <v>0</v>
      </c>
      <c r="BM402" s="16">
        <f>IF(AU402="R", $CA402, IF(OR(AU402="P", AU402="T", AU402="N"), 0, IF($C402="DM", $T402, IF(OR(AU402="Y", AU402="IR"),$AM402,IF(AU402="C", IF($BI402="Y", IF($AF402="N/A", $Q402, $AF402), IF($AG402="N/A", $T402,$AG402)))))))</f>
        <v>0</v>
      </c>
      <c r="BN402" s="16">
        <f>IF(AV402="R", $CA402, IF(OR(AV402="P", AV402="T", AV402="N"), 0, IF($C402="DM", $T402, IF(OR(AV402="Y", AV402="IR"),$AM402,IF(AV402="C", IF($BI402="Y", IF($AF402="N/A", $Q402, $AF402), IF($AG402="N/A", $T402,$AG402)))))))</f>
        <v>0</v>
      </c>
      <c r="BO402" s="16">
        <f>IF(AW402="R", $CA402, IF(OR(AW402="P", AW402="T", AW402="N"), 0, IF($C402="DM", $T402, IF(OR(AW402="Y", AW402="IR"),$AM402,IF(AW402="C", IF($BI402="Y", IF($AF402="N/A", $Q402, $AF402), IF($AG402="N/A", $T402,$AG402)))))))</f>
        <v>0</v>
      </c>
      <c r="BP402" s="16">
        <f>IF(AX402="R", $CA402, IF(OR(AX402="P", AX402="T", AX402="N"), 0, IF($C402="DM", $T402, IF(OR(AX402="Y", AX402="IR"),$AM402,IF(AX402="C", IF($BI402="Y", IF($AF402="N/A", $Q402, $AF402), IF($AG402="N/A", $T402,$AG402)))))))</f>
        <v>0</v>
      </c>
      <c r="BQ402" s="16">
        <f>IF(AY402="R", $CA402, IF(OR(AY402="P", AY402="T", AY402="N"), 0, IF($C402="DM", $T402, IF(OR(AY402="Y", AY402="IR"),$AM402,IF(AY402="C", IF($BI402="Y", IF($AF402="N/A", $Q402, $AF402), IF($AG402="N/A", $T402,$AG402)))))))</f>
        <v>0</v>
      </c>
      <c r="BR402" s="16">
        <f>IF(AZ402="R", $CA402, IF(OR(AZ402="P", AZ402="T", AZ402="N"), 0, IF($C402="DM", $T402, IF(OR(AZ402="Y", AZ402="IR"),$AM402,IF(AZ402="C", IF($BI402="Y", IF($AF402="N/A", $Q402, $AF402), IF($AG402="N/A", $T402,$AG402)))))))</f>
        <v>0</v>
      </c>
      <c r="BS402" s="16">
        <f>IF(BA402="R", $CA402, IF(OR(BA402="P", BA402="T", BA402="N"), 0, IF($C402="DM", $T402, IF(OR(BA402="Y", BA402="IR"),$AM402,IF(BA402="C", IF($BI402="Y", IF($AF402="N/A", $Q402, $AF402), IF($AG402="N/A", $T402,$AG402)))))))</f>
        <v>0</v>
      </c>
      <c r="BT402" s="16">
        <f>IF(BB402="R", $CA402, IF(OR(BB402="P", BB402="T", BB402="N"), 0, IF($C402="DM", $T402, IF(OR(BB402="Y", BB402="IR"),$AM402,IF(BB402="C", IF($BI402="Y", IF($BA402="C", IF($AF402="N/A", $Q402, $AF402), IF($AF402="N/A", $T402, $AM402)), IF($AG402="N/A", $T402,$AG402)))))))</f>
        <v>0</v>
      </c>
      <c r="BU402" s="16">
        <f>IF(BC402="R", $CA402, IF(OR(BC402="P", BC402="T", BC402="N"), 0, IF($C402="DM", $T402, IF(OR(BC402="Y", BC402="IR"),$AM402,IF(BC402="C", IF($BI402="Y", IF($BA402="C", IF($AF402="N/A", $Q402, $AF402), IF($AF402="N/A", $T402, $AM402)), IF($AG402="N/A", $T402,$AG402)))))))</f>
        <v>0</v>
      </c>
      <c r="BV402" s="16">
        <f>IF(BD402="R", $CA402, IF(OR(BD402="P", BD402="T", BD402="N"), 0, IF($C402="DM", $T402, IF(OR(BD402="Y", BD402="IR"),$AM402,IF(BD402="C", IF($BI402="Y", IF($BA402="C", IF($AF402="N/A", $Q402, $AF402), IF($AF402="N/A", $T402, $AM402)), IF($AG402="N/A", $T402,$AG402)))))))</f>
        <v>0</v>
      </c>
      <c r="BW402" s="16">
        <f>IF(BE402="R", $CA402, IF(OR(BE402="P", BE402="T", BE402="N"), 0, IF($C402="DM", $T402, IF(OR(BE402="Y", BE402="IR"),$AM402,IF(BE402="C", IF($BI402="Y", IF($BA402="C", IF($AF402="N/A", $Q402, $AF402), IF($AF402="N/A", $T402, $AM402)), IF($AG402="N/A", $T402,$AG402)))))))</f>
        <v>0</v>
      </c>
      <c r="BX402" s="16">
        <f>IF(BF402="R", $CA402, IF(OR(BF402="P", BF402="T", BF402="N"), 0, IF($C402="DM", $T402, IF(OR(BF402="Y", BF402="IR"),$AM402,IF(BF402="C", IF($BI402="Y", IF($BA402="C", IF($AF402="N/A", $Q402, $AF402), IF($AF402="N/A", $T402, $AM402)), IF($AG402="N/A", $T402,$AG402)))))))</f>
        <v>0</v>
      </c>
      <c r="BY402" s="16">
        <f>IF(BG402="R", $CA402, IF(OR(BG402="P", BG402="T", BG402="N"), 0, IF($C402="DM", $T402, IF(OR(BG402="Y", BG402="IR"),$AM402,IF(BG402="C", IF($BI402="Y", IF($BA402="C", IF($AF402="N/A", $Q402, $AF402), IF($AF402="N/A", $T402, $AM402)), IF($AG402="N/A", $T402,$AG402)))))))</f>
        <v>0</v>
      </c>
      <c r="BZ402" s="16">
        <f>IF(BH402="R", $CA402, IF(OR(BH402="P", BH402="T", BH402="N"), 0, IF($C402="DM", $T402, IF(OR(BH402="Y", BH402="IR"),$AM402,IF(BH402="C", IF($BI402="Y", IF($BA402="C", IF($AF402="N/A", $Q402, $AF402), IF($AF402="N/A", $T402, $AM402)), IF($AG402="N/A", $T402,$AG402)))))))</f>
        <v>0</v>
      </c>
      <c r="CA402" s="15" t="s">
        <v>75</v>
      </c>
      <c r="CB402" s="16">
        <f>BZ402</f>
        <v>0</v>
      </c>
      <c r="CC402" s="15">
        <f>IF(OR($BH402="T", $BH402="R"), 0, IF($BH402="C", IF($BI402="Y", IF($BA402="C", 0, IF(AF402="N/A", Q402-T402, AF402-AG402)), IF($AF402="N/A", U402, AH402)), AN402))</f>
        <v>0</v>
      </c>
      <c r="CD402" s="15" t="str">
        <f>IF(OR($BH402="T", $BH402="R"), 0, IF($BH402="C", IF($BI402="Y", 0, IF($AF402="N/A", V402, AI402)), AO402))</f>
        <v>N/A</v>
      </c>
      <c r="CE402" s="15" t="str">
        <f>IF(OR($BH402="T", $BH402="R"), 0, IF($BH402="C", IF($BI402="Y", 0, IF($AF402="N/A", W402, AJ402)), AP402))</f>
        <v>N/A</v>
      </c>
      <c r="CF402" s="15" t="str">
        <f>IF(OR($BH402="T", $BH402="R"), 0, IF($BH402="C", IF($BI402="Y", 0, IF($AF402="N/A", X402, AK402)), AQ402))</f>
        <v>N/A</v>
      </c>
      <c r="CG402" t="str">
        <f>IF(AC402="N/A", "S:"&amp;L402&amp;" G:"&amp;M402&amp;" GR:"&amp;Q402, IF(AC402=0, "S:"&amp;L402&amp;" G:"&amp;M402&amp;" GR:"&amp;Q402, "S:"&amp;L402&amp;"/"&amp;AD402&amp;" G:"&amp;AE402&amp;" GR:"&amp;AF402))</f>
        <v>S:1 G:0 GR:0</v>
      </c>
    </row>
    <row r="403" spans="1:85" x14ac:dyDescent="0.25">
      <c r="A403" s="14">
        <v>5768</v>
      </c>
      <c r="B403" s="15" t="s">
        <v>2852</v>
      </c>
      <c r="C403" s="15" t="s">
        <v>68</v>
      </c>
      <c r="D403" s="15" t="s">
        <v>58</v>
      </c>
      <c r="E403" s="15">
        <f>VLOOKUP(B403, 'Rookie Year'!$A$2:$B$55679,2,FALSE)</f>
        <v>2023</v>
      </c>
      <c r="F403" s="15">
        <v>2024</v>
      </c>
      <c r="G403" s="15" t="s">
        <v>42</v>
      </c>
      <c r="H403" s="15">
        <v>3</v>
      </c>
      <c r="I403" s="16">
        <v>1</v>
      </c>
      <c r="J403" s="15">
        <v>1</v>
      </c>
      <c r="K403" s="17">
        <f>IF(AND(G403&lt;&gt;"N",R403="N/A"), IF(I403&lt;4, 0, 0.25),IF(I403=1, IF(J403=1,0.25, 0.25), IF(I403&lt;13, 0.25, IF(I403&lt;26, 0.4, IF(I403&lt;51, 0.6, 0.75)))))</f>
        <v>0.25</v>
      </c>
      <c r="L403" s="16">
        <f>I403-M403</f>
        <v>0</v>
      </c>
      <c r="M403" s="16">
        <f>ROUNDUP(I403*K403,0)</f>
        <v>1</v>
      </c>
      <c r="N403" s="16">
        <f>M403*J403</f>
        <v>1</v>
      </c>
      <c r="O403" s="16">
        <v>0</v>
      </c>
      <c r="P403" s="16">
        <v>0</v>
      </c>
      <c r="Q403" s="16">
        <f>N403-O403-P403</f>
        <v>1</v>
      </c>
      <c r="R403" s="15" t="s">
        <v>75</v>
      </c>
      <c r="S403" s="15">
        <f>IF(R403="N/A", J403-($B$1-F403), J403-($B$1-R403))</f>
        <v>1</v>
      </c>
      <c r="T403" s="16">
        <f>IF($S403&lt;1, "N/A", $M403)</f>
        <v>1</v>
      </c>
      <c r="U403" s="16" t="str">
        <f>IF($S403&lt;2, "N/A", $M403)</f>
        <v>N/A</v>
      </c>
      <c r="V403" s="16" t="str">
        <f>IF($S403&lt;3, "N/A", $M403)</f>
        <v>N/A</v>
      </c>
      <c r="W403" s="16" t="str">
        <f>IF($S403&lt;4, "N/A", $M403)</f>
        <v>N/A</v>
      </c>
      <c r="X403" s="16" t="str">
        <f>IF($S403&lt;5, "N/A", $M403)</f>
        <v>N/A</v>
      </c>
      <c r="Y403" s="15" t="str">
        <f>IF(SUM(T403:X403)&lt;&gt;Q403, "CHECK", "OK")</f>
        <v>OK</v>
      </c>
      <c r="Z403" s="15" t="str">
        <f>IF(F403=$B$1, "No", IF(S403=1, "Yes", "No"))</f>
        <v>No</v>
      </c>
      <c r="AA403" s="18" t="str">
        <f>IF(C403="DM", "N/A", IF(Z403="No","N/A",VLOOKUP(B403,'Extension List'!$A$3:$R$1972,18,FALSE)))</f>
        <v>N/A</v>
      </c>
      <c r="AB403" s="15" t="str">
        <f>IF(C403="DM", "N/A", IF(Z403="No","N/A",VLOOKUP(B403,'Extension List'!$A$3:$T$1972,20,FALSE)))</f>
        <v>N/A</v>
      </c>
      <c r="AC403" s="15" t="str">
        <f>IF(AA403="N/A", "N/A", 0)</f>
        <v>N/A</v>
      </c>
      <c r="AD403" s="16" t="str">
        <f>IF(AE403="N/A", "N/A", AA403-AE403)</f>
        <v>N/A</v>
      </c>
      <c r="AE403" s="16" t="str">
        <f>IF(AA403="N/A", "N/A", IF(AC403&gt;0, IF(AA403&lt;13, ROUNDUP(0.25*AA403,0), IF(AA403&lt;26, ROUNDUP(0.4*AA403,0), IF(AA403&lt;51, ROUNDUP(0.6*AA403,0), ROUNDUP(0.75*AA403,0)))), "N/A"))</f>
        <v>N/A</v>
      </c>
      <c r="AF403" s="16" t="str">
        <f>IF(AD403="N/A","N/A", (AE403*AC403)+Q403)</f>
        <v>N/A</v>
      </c>
      <c r="AG403" s="16" t="str">
        <f>IF($AF403="N/A", "N/A", "TBC")</f>
        <v>N/A</v>
      </c>
      <c r="AH403" s="16" t="str">
        <f>IF($AF403="N/A", "N/A", "TBC")</f>
        <v>N/A</v>
      </c>
      <c r="AI403" s="16" t="str">
        <f>IF($AF403="N/A","N/A",IF(AC403&gt;1,"TBC","N/A"))</f>
        <v>N/A</v>
      </c>
      <c r="AJ403" s="16" t="str">
        <f>IF($AF403="N/A","N/A",IF(AC403&gt;2,"TBC","N/A"))</f>
        <v>N/A</v>
      </c>
      <c r="AK403" s="16" t="str">
        <f>IF($AF403="N/A","N/A",IF(AC403&gt;3,"TBC","N/A"))</f>
        <v>N/A</v>
      </c>
      <c r="AL403" s="16" t="str">
        <f>IF(AC403="N/A","N/A",IF(AC403&gt;0,IF(SUM(AG403:AK403)&lt;&gt;AF403,"CHECK","OK"),"N/A"))</f>
        <v>N/A</v>
      </c>
      <c r="AM403" s="16">
        <f>IF(AD403="N/A", L403+T403, L403+AG403)</f>
        <v>1</v>
      </c>
      <c r="AN403" s="16" t="str">
        <f>IF(AD403="N/A", IF(U403="N/A", "N/A", L403+U403), AD403+AH403)</f>
        <v>N/A</v>
      </c>
      <c r="AO403" s="16" t="str">
        <f>IF(AD403="N/A", IF(V403="N/A", "N/A", L403+V403), IF(AI403="N/A", "N/A", AD403+AI403))</f>
        <v>N/A</v>
      </c>
      <c r="AP403" s="16" t="str">
        <f>IF(AD403="N/A", IF(W403="N/A", "N/A", L403+W403), IF(AJ403="N/A", "N/A", AD403+AJ403))</f>
        <v>N/A</v>
      </c>
      <c r="AQ403" s="16" t="str">
        <f>IF(AD403="N/A", IF(X403="N/A", "N/A", L403+X403), IF(AK403="N/A", "N/A", AD403+AK403))</f>
        <v>N/A</v>
      </c>
      <c r="AR403" s="15" t="s">
        <v>42</v>
      </c>
      <c r="AS403" s="15" t="s">
        <v>42</v>
      </c>
      <c r="AT403" s="15" t="s">
        <v>42</v>
      </c>
      <c r="AU403" s="15" t="s">
        <v>40</v>
      </c>
      <c r="AV403" s="15" t="s">
        <v>40</v>
      </c>
      <c r="AW403" s="15" t="s">
        <v>40</v>
      </c>
      <c r="AX403" s="15" t="s">
        <v>40</v>
      </c>
      <c r="AY403" s="15" t="s">
        <v>40</v>
      </c>
      <c r="AZ403" s="15" t="s">
        <v>40</v>
      </c>
      <c r="BA403" s="15" t="s">
        <v>44</v>
      </c>
      <c r="BB403" s="15" t="s">
        <v>44</v>
      </c>
      <c r="BC403" s="15" t="s">
        <v>44</v>
      </c>
      <c r="BD403" s="15" t="s">
        <v>44</v>
      </c>
      <c r="BE403" s="15" t="s">
        <v>44</v>
      </c>
      <c r="BF403" s="15" t="s">
        <v>44</v>
      </c>
      <c r="BG403" s="15" t="s">
        <v>44</v>
      </c>
      <c r="BH403" s="15" t="s">
        <v>44</v>
      </c>
      <c r="BJ403" s="16">
        <f>IF(AR403="R", $CA403, IF(OR(AR403="P", AR403="T", AR403="N"), 0, IF($C403="DM", $T403, IF(OR(AR403="Y", AR403="IR"),$AM403,IF(AR403="C", IF($BI403="Y", IF($AF403="N/A", $Q403, $AF403), IF($AG403="N/A", $T403,$AG403)))))))</f>
        <v>0</v>
      </c>
      <c r="BK403" s="16">
        <f>IF(AS403="R", $CA403, IF(OR(AS403="P", AS403="T", AS403="N"), 0, IF($C403="DM", $T403, IF(OR(AS403="Y", AS403="IR"),$AM403,IF(AS403="C", IF($BI403="Y", IF($AF403="N/A", $Q403, $AF403), IF($AG403="N/A", $T403,$AG403)))))))</f>
        <v>0</v>
      </c>
      <c r="BL403" s="16">
        <f>IF(AT403="R", $CA403, IF(OR(AT403="P", AT403="T", AT403="N"), 0, IF($C403="DM", $T403, IF(OR(AT403="Y", AT403="IR"),$AM403,IF(AT403="C", IF($BI403="Y", IF($AF403="N/A", $Q403, $AF403), IF($AG403="N/A", $T403,$AG403)))))))</f>
        <v>0</v>
      </c>
      <c r="BM403" s="16">
        <f>IF(AU403="R", $CA403, IF(OR(AU403="P", AU403="T", AU403="N"), 0, IF($C403="DM", $T403, IF(OR(AU403="Y", AU403="IR"),$AM403,IF(AU403="C", IF($BI403="Y", IF($AF403="N/A", $Q403, $AF403), IF($AG403="N/A", $T403,$AG403)))))))</f>
        <v>1</v>
      </c>
      <c r="BN403" s="16">
        <f>IF(AV403="R", $CA403, IF(OR(AV403="P", AV403="T", AV403="N"), 0, IF($C403="DM", $T403, IF(OR(AV403="Y", AV403="IR"),$AM403,IF(AV403="C", IF($BI403="Y", IF($AF403="N/A", $Q403, $AF403), IF($AG403="N/A", $T403,$AG403)))))))</f>
        <v>1</v>
      </c>
      <c r="BO403" s="16">
        <f>IF(AW403="R", $CA403, IF(OR(AW403="P", AW403="T", AW403="N"), 0, IF($C403="DM", $T403, IF(OR(AW403="Y", AW403="IR"),$AM403,IF(AW403="C", IF($BI403="Y", IF($AF403="N/A", $Q403, $AF403), IF($AG403="N/A", $T403,$AG403)))))))</f>
        <v>1</v>
      </c>
      <c r="BP403" s="16">
        <f>IF(AX403="R", $CA403, IF(OR(AX403="P", AX403="T", AX403="N"), 0, IF($C403="DM", $T403, IF(OR(AX403="Y", AX403="IR"),$AM403,IF(AX403="C", IF($BI403="Y", IF($AF403="N/A", $Q403, $AF403), IF($AG403="N/A", $T403,$AG403)))))))</f>
        <v>1</v>
      </c>
      <c r="BQ403" s="16">
        <f>IF(AY403="R", $CA403, IF(OR(AY403="P", AY403="T", AY403="N"), 0, IF($C403="DM", $T403, IF(OR(AY403="Y", AY403="IR"),$AM403,IF(AY403="C", IF($BI403="Y", IF($AF403="N/A", $Q403, $AF403), IF($AG403="N/A", $T403,$AG403)))))))</f>
        <v>1</v>
      </c>
      <c r="BR403" s="16">
        <f>IF(AZ403="R", $CA403, IF(OR(AZ403="P", AZ403="T", AZ403="N"), 0, IF($C403="DM", $T403, IF(OR(AZ403="Y", AZ403="IR"),$AM403,IF(AZ403="C", IF($BI403="Y", IF($AF403="N/A", $Q403, $AF403), IF($AG403="N/A", $T403,$AG403)))))))</f>
        <v>1</v>
      </c>
      <c r="BS403" s="16">
        <f>IF(BA403="R", $CA403, IF(OR(BA403="P", BA403="T", BA403="N"), 0, IF($C403="DM", $T403, IF(OR(BA403="Y", BA403="IR"),$AM403,IF(BA403="C", IF($BI403="Y", IF($AF403="N/A", $Q403, $AF403), IF($AG403="N/A", $T403,$AG403)))))))</f>
        <v>1</v>
      </c>
      <c r="BT403" s="16">
        <f>IF(BB403="R", $CA403, IF(OR(BB403="P", BB403="T", BB403="N"), 0, IF($C403="DM", $T403, IF(OR(BB403="Y", BB403="IR"),$AM403,IF(BB403="C", IF($BI403="Y", IF($BA403="C", IF($AF403="N/A", $Q403, $AF403), IF($AF403="N/A", $T403, $AM403)), IF($AG403="N/A", $T403,$AG403)))))))</f>
        <v>1</v>
      </c>
      <c r="BU403" s="16">
        <f>IF(BC403="R", $CA403, IF(OR(BC403="P", BC403="T", BC403="N"), 0, IF($C403="DM", $T403, IF(OR(BC403="Y", BC403="IR"),$AM403,IF(BC403="C", IF($BI403="Y", IF($BA403="C", IF($AF403="N/A", $Q403, $AF403), IF($AF403="N/A", $T403, $AM403)), IF($AG403="N/A", $T403,$AG403)))))))</f>
        <v>1</v>
      </c>
      <c r="BV403" s="16">
        <f>IF(BD403="R", $CA403, IF(OR(BD403="P", BD403="T", BD403="N"), 0, IF($C403="DM", $T403, IF(OR(BD403="Y", BD403="IR"),$AM403,IF(BD403="C", IF($BI403="Y", IF($BA403="C", IF($AF403="N/A", $Q403, $AF403), IF($AF403="N/A", $T403, $AM403)), IF($AG403="N/A", $T403,$AG403)))))))</f>
        <v>1</v>
      </c>
      <c r="BW403" s="16">
        <f>IF(BE403="R", $CA403, IF(OR(BE403="P", BE403="T", BE403="N"), 0, IF($C403="DM", $T403, IF(OR(BE403="Y", BE403="IR"),$AM403,IF(BE403="C", IF($BI403="Y", IF($BA403="C", IF($AF403="N/A", $Q403, $AF403), IF($AF403="N/A", $T403, $AM403)), IF($AG403="N/A", $T403,$AG403)))))))</f>
        <v>1</v>
      </c>
      <c r="BX403" s="16">
        <f>IF(BF403="R", $CA403, IF(OR(BF403="P", BF403="T", BF403="N"), 0, IF($C403="DM", $T403, IF(OR(BF403="Y", BF403="IR"),$AM403,IF(BF403="C", IF($BI403="Y", IF($BA403="C", IF($AF403="N/A", $Q403, $AF403), IF($AF403="N/A", $T403, $AM403)), IF($AG403="N/A", $T403,$AG403)))))))</f>
        <v>1</v>
      </c>
      <c r="BY403" s="16">
        <f>IF(BG403="R", $CA403, IF(OR(BG403="P", BG403="T", BG403="N"), 0, IF($C403="DM", $T403, IF(OR(BG403="Y", BG403="IR"),$AM403,IF(BG403="C", IF($BI403="Y", IF($BA403="C", IF($AF403="N/A", $Q403, $AF403), IF($AF403="N/A", $T403, $AM403)), IF($AG403="N/A", $T403,$AG403)))))))</f>
        <v>1</v>
      </c>
      <c r="BZ403" s="16">
        <f>IF(BH403="R", $CA403, IF(OR(BH403="P", BH403="T", BH403="N"), 0, IF($C403="DM", $T403, IF(OR(BH403="Y", BH403="IR"),$AM403,IF(BH403="C", IF($BI403="Y", IF($BA403="C", IF($AF403="N/A", $Q403, $AF403), IF($AF403="N/A", $T403, $AM403)), IF($AG403="N/A", $T403,$AG403)))))))</f>
        <v>1</v>
      </c>
      <c r="CA403" s="15" t="s">
        <v>75</v>
      </c>
      <c r="CB403" s="16">
        <f>BZ403</f>
        <v>1</v>
      </c>
      <c r="CC403" s="15" t="str">
        <f>IF(OR($BH403="T", $BH403="R"), 0, IF($BH403="C", IF($BI403="Y", IF($BA403="C", 0, IF(AF403="N/A", Q403-T403, AF403-AG403)), IF($AF403="N/A", U403, AH403)), AN403))</f>
        <v>N/A</v>
      </c>
      <c r="CD403" s="15" t="str">
        <f>IF(OR($BH403="T", $BH403="R"), 0, IF($BH403="C", IF($BI403="Y", 0, IF($AF403="N/A", V403, AI403)), AO403))</f>
        <v>N/A</v>
      </c>
      <c r="CE403" s="15" t="str">
        <f>IF(OR($BH403="T", $BH403="R"), 0, IF($BH403="C", IF($BI403="Y", 0, IF($AF403="N/A", W403, AJ403)), AP403))</f>
        <v>N/A</v>
      </c>
      <c r="CF403" s="15" t="str">
        <f>IF(OR($BH403="T", $BH403="R"), 0, IF($BH403="C", IF($BI403="Y", 0, IF($AF403="N/A", X403, AK403)), AQ403))</f>
        <v>N/A</v>
      </c>
    </row>
    <row r="404" spans="1:85" x14ac:dyDescent="0.25">
      <c r="A404" s="14">
        <v>5631</v>
      </c>
      <c r="B404" s="15" t="s">
        <v>2980</v>
      </c>
      <c r="C404" s="15" t="s">
        <v>68</v>
      </c>
      <c r="D404" s="15" t="s">
        <v>58</v>
      </c>
      <c r="E404" s="15">
        <f>VLOOKUP(B404, 'Rookie Year'!$A$2:$B$55679,2,FALSE)</f>
        <v>2024</v>
      </c>
      <c r="F404" s="15">
        <v>2024</v>
      </c>
      <c r="G404" s="15" t="s">
        <v>40</v>
      </c>
      <c r="H404" s="15" t="s">
        <v>2184</v>
      </c>
      <c r="I404" s="16">
        <v>2</v>
      </c>
      <c r="J404" s="15">
        <v>3</v>
      </c>
      <c r="K404" s="17">
        <f>IF(AND(G404&lt;&gt;"N",R404="N/A"), IF(I404&lt;4, 0, 0.25),IF(I404=1, IF(J404=1,0.25, 0.25), IF(I404&lt;13, 0.25, IF(I404&lt;26, 0.4, IF(I404&lt;51, 0.6, 0.75)))))</f>
        <v>0</v>
      </c>
      <c r="L404" s="16">
        <f>I404-M404</f>
        <v>2</v>
      </c>
      <c r="M404" s="16">
        <f>ROUNDUP(I404*K404,0)</f>
        <v>0</v>
      </c>
      <c r="N404" s="16">
        <f>M404*J404</f>
        <v>0</v>
      </c>
      <c r="O404" s="16">
        <v>0</v>
      </c>
      <c r="P404" s="16">
        <v>0</v>
      </c>
      <c r="Q404" s="16">
        <f>N404-O404-P404</f>
        <v>0</v>
      </c>
      <c r="R404" s="15" t="s">
        <v>75</v>
      </c>
      <c r="S404" s="15">
        <f>IF(R404="N/A", J404-($B$1-F404), J404-($B$1-R404))</f>
        <v>3</v>
      </c>
      <c r="T404" s="16">
        <f>IF($S404&lt;1, "N/A", $M404)</f>
        <v>0</v>
      </c>
      <c r="U404" s="16">
        <f>IF($S404&lt;2, "N/A", $M404)</f>
        <v>0</v>
      </c>
      <c r="V404" s="16">
        <f>IF($S404&lt;3, "N/A", $M404)</f>
        <v>0</v>
      </c>
      <c r="W404" s="16" t="str">
        <f>IF($S404&lt;4, "N/A", $M404)</f>
        <v>N/A</v>
      </c>
      <c r="X404" s="16" t="str">
        <f>IF($S404&lt;5, "N/A", $M404)</f>
        <v>N/A</v>
      </c>
      <c r="Y404" s="15" t="str">
        <f>IF(SUM(T404:X404)&lt;&gt;Q404, "CHECK", "OK")</f>
        <v>OK</v>
      </c>
      <c r="Z404" s="15" t="str">
        <f>IF(F404=$B$1, "No", IF(S404=1, "Yes", "No"))</f>
        <v>No</v>
      </c>
      <c r="AA404" s="18" t="str">
        <f>IF(C404="DM", "N/A", IF(Z404="No","N/A",VLOOKUP(B404,'Extension List'!$A$3:$R$1972,18,FALSE)))</f>
        <v>N/A</v>
      </c>
      <c r="AB404" s="15" t="str">
        <f>IF(C404="DM", "N/A", IF(Z404="No","N/A",VLOOKUP(B404,'Extension List'!$A$3:$T$1972,20,FALSE)))</f>
        <v>N/A</v>
      </c>
      <c r="AC404" s="15" t="str">
        <f>IF(AA404="N/A", "N/A", 0)</f>
        <v>N/A</v>
      </c>
      <c r="AD404" s="16" t="str">
        <f>IF(AE404="N/A", "N/A", AA404-AE404)</f>
        <v>N/A</v>
      </c>
      <c r="AE404" s="16" t="str">
        <f>IF(AA404="N/A", "N/A", IF(AC404&gt;0, IF(AA404&lt;13, ROUNDUP(0.25*AA404,0), IF(AA404&lt;26, ROUNDUP(0.4*AA404,0), IF(AA404&lt;51, ROUNDUP(0.6*AA404,0), ROUNDUP(0.75*AA404,0)))), "N/A"))</f>
        <v>N/A</v>
      </c>
      <c r="AF404" s="16" t="str">
        <f>IF(AD404="N/A","N/A", (AE404*AC404)+Q404)</f>
        <v>N/A</v>
      </c>
      <c r="AG404" s="16" t="str">
        <f>IF($AF404="N/A", "N/A", "TBC")</f>
        <v>N/A</v>
      </c>
      <c r="AH404" s="16" t="str">
        <f>IF($AF404="N/A", "N/A", "TBC")</f>
        <v>N/A</v>
      </c>
      <c r="AI404" s="16" t="str">
        <f>IF($AF404="N/A","N/A",IF(AC404&gt;1,"TBC","N/A"))</f>
        <v>N/A</v>
      </c>
      <c r="AJ404" s="16" t="str">
        <f>IF($AF404="N/A","N/A",IF(AC404&gt;2,"TBC","N/A"))</f>
        <v>N/A</v>
      </c>
      <c r="AK404" s="16" t="str">
        <f>IF($AF404="N/A","N/A",IF(AC404&gt;3,"TBC","N/A"))</f>
        <v>N/A</v>
      </c>
      <c r="AL404" s="16" t="str">
        <f>IF(AC404="N/A","N/A",IF(AC404&gt;0,IF(SUM(AG404:AK404)&lt;&gt;AF404,"CHECK","OK"),"N/A"))</f>
        <v>N/A</v>
      </c>
      <c r="AM404" s="16">
        <f>IF(AD404="N/A", L404+T404, L404+AG404)</f>
        <v>2</v>
      </c>
      <c r="AN404" s="16">
        <f>IF(AD404="N/A", IF(U404="N/A", "N/A", L404+U404), AD404+AH404)</f>
        <v>2</v>
      </c>
      <c r="AO404" s="16">
        <f>IF(AD404="N/A", IF(V404="N/A", "N/A", L404+V404), IF(AI404="N/A", "N/A", AD404+AI404))</f>
        <v>2</v>
      </c>
      <c r="AP404" s="16" t="str">
        <f>IF(AD404="N/A", IF(W404="N/A", "N/A", L404+W404), IF(AJ404="N/A", "N/A", AD404+AJ404))</f>
        <v>N/A</v>
      </c>
      <c r="AQ404" s="16" t="str">
        <f>IF(AD404="N/A", IF(X404="N/A", "N/A", L404+X404), IF(AK404="N/A", "N/A", AD404+AK404))</f>
        <v>N/A</v>
      </c>
      <c r="AR404" s="15" t="s">
        <v>40</v>
      </c>
      <c r="AS404" s="15" t="s">
        <v>40</v>
      </c>
      <c r="AT404" s="15" t="s">
        <v>40</v>
      </c>
      <c r="AU404" s="15" t="s">
        <v>40</v>
      </c>
      <c r="AV404" s="15" t="s">
        <v>40</v>
      </c>
      <c r="AW404" s="15" t="s">
        <v>48</v>
      </c>
      <c r="AX404" s="15" t="s">
        <v>48</v>
      </c>
      <c r="AY404" s="15" t="s">
        <v>48</v>
      </c>
      <c r="AZ404" s="15" t="s">
        <v>48</v>
      </c>
      <c r="BA404" s="15" t="s">
        <v>48</v>
      </c>
      <c r="BB404" s="15" t="s">
        <v>48</v>
      </c>
      <c r="BC404" s="15" t="s">
        <v>48</v>
      </c>
      <c r="BD404" s="15" t="s">
        <v>48</v>
      </c>
      <c r="BE404" s="15" t="s">
        <v>48</v>
      </c>
      <c r="BF404" s="15" t="s">
        <v>48</v>
      </c>
      <c r="BG404" s="15" t="s">
        <v>48</v>
      </c>
      <c r="BH404" s="15" t="s">
        <v>48</v>
      </c>
      <c r="BJ404" s="16">
        <f>IF(AR404="R", $CA404, IF(OR(AR404="P", AR404="T", AR404="N"), 0, IF($C404="DM", $T404, IF(OR(AR404="Y", AR404="IR"),$AM404,IF(AR404="C", IF($BI404="Y", IF($AF404="N/A", $Q404, $AF404), IF($AG404="N/A", $T404,$AG404)))))))</f>
        <v>2</v>
      </c>
      <c r="BK404" s="16">
        <f>IF(AS404="R", $CA404, IF(OR(AS404="P", AS404="T", AS404="N"), 0, IF($C404="DM", $T404, IF(OR(AS404="Y", AS404="IR"),$AM404,IF(AS404="C", IF($BI404="Y", IF($AF404="N/A", $Q404, $AF404), IF($AG404="N/A", $T404,$AG404)))))))</f>
        <v>2</v>
      </c>
      <c r="BL404" s="16">
        <f>IF(AT404="R", $CA404, IF(OR(AT404="P", AT404="T", AT404="N"), 0, IF($C404="DM", $T404, IF(OR(AT404="Y", AT404="IR"),$AM404,IF(AT404="C", IF($BI404="Y", IF($AF404="N/A", $Q404, $AF404), IF($AG404="N/A", $T404,$AG404)))))))</f>
        <v>2</v>
      </c>
      <c r="BM404" s="16">
        <f>IF(AU404="R", $CA404, IF(OR(AU404="P", AU404="T", AU404="N"), 0, IF($C404="DM", $T404, IF(OR(AU404="Y", AU404="IR"),$AM404,IF(AU404="C", IF($BI404="Y", IF($AF404="N/A", $Q404, $AF404), IF($AG404="N/A", $T404,$AG404)))))))</f>
        <v>2</v>
      </c>
      <c r="BN404" s="16">
        <f>IF(AV404="R", $CA404, IF(OR(AV404="P", AV404="T", AV404="N"), 0, IF($C404="DM", $T404, IF(OR(AV404="Y", AV404="IR"),$AM404,IF(AV404="C", IF($BI404="Y", IF($AF404="N/A", $Q404, $AF404), IF($AG404="N/A", $T404,$AG404)))))))</f>
        <v>2</v>
      </c>
      <c r="BO404" s="16">
        <f>IF(AW404="R", $CA404, IF(OR(AW404="P", AW404="T", AW404="N"), 0, IF($C404="DM", $T404, IF(OR(AW404="Y", AW404="IR"),$AM404,IF(AW404="C", IF($BI404="Y", IF($AF404="N/A", $Q404, $AF404), IF($AG404="N/A", $T404,$AG404)))))))</f>
        <v>2</v>
      </c>
      <c r="BP404" s="16">
        <f>IF(AX404="R", $CA404, IF(OR(AX404="P", AX404="T", AX404="N"), 0, IF($C404="DM", $T404, IF(OR(AX404="Y", AX404="IR"),$AM404,IF(AX404="C", IF($BI404="Y", IF($AF404="N/A", $Q404, $AF404), IF($AG404="N/A", $T404,$AG404)))))))</f>
        <v>2</v>
      </c>
      <c r="BQ404" s="16">
        <f>IF(AY404="R", $CA404, IF(OR(AY404="P", AY404="T", AY404="N"), 0, IF($C404="DM", $T404, IF(OR(AY404="Y", AY404="IR"),$AM404,IF(AY404="C", IF($BI404="Y", IF($AF404="N/A", $Q404, $AF404), IF($AG404="N/A", $T404,$AG404)))))))</f>
        <v>2</v>
      </c>
      <c r="BR404" s="16">
        <f>IF(AZ404="R", $CA404, IF(OR(AZ404="P", AZ404="T", AZ404="N"), 0, IF($C404="DM", $T404, IF(OR(AZ404="Y", AZ404="IR"),$AM404,IF(AZ404="C", IF($BI404="Y", IF($AF404="N/A", $Q404, $AF404), IF($AG404="N/A", $T404,$AG404)))))))</f>
        <v>2</v>
      </c>
      <c r="BS404" s="16">
        <f>IF(BA404="R", $CA404, IF(OR(BA404="P", BA404="T", BA404="N"), 0, IF($C404="DM", $T404, IF(OR(BA404="Y", BA404="IR"),$AM404,IF(BA404="C", IF($BI404="Y", IF($AF404="N/A", $Q404, $AF404), IF($AG404="N/A", $T404,$AG404)))))))</f>
        <v>2</v>
      </c>
      <c r="BT404" s="16">
        <f>IF(BB404="R", $CA404, IF(OR(BB404="P", BB404="T", BB404="N"), 0, IF($C404="DM", $T404, IF(OR(BB404="Y", BB404="IR"),$AM404,IF(BB404="C", IF($BI404="Y", IF($BA404="C", IF($AF404="N/A", $Q404, $AF404), IF($AF404="N/A", $T404, $AM404)), IF($AG404="N/A", $T404,$AG404)))))))</f>
        <v>2</v>
      </c>
      <c r="BU404" s="16">
        <f>IF(BC404="R", $CA404, IF(OR(BC404="P", BC404="T", BC404="N"), 0, IF($C404="DM", $T404, IF(OR(BC404="Y", BC404="IR"),$AM404,IF(BC404="C", IF($BI404="Y", IF($BA404="C", IF($AF404="N/A", $Q404, $AF404), IF($AF404="N/A", $T404, $AM404)), IF($AG404="N/A", $T404,$AG404)))))))</f>
        <v>2</v>
      </c>
      <c r="BV404" s="16">
        <f>IF(BD404="R", $CA404, IF(OR(BD404="P", BD404="T", BD404="N"), 0, IF($C404="DM", $T404, IF(OR(BD404="Y", BD404="IR"),$AM404,IF(BD404="C", IF($BI404="Y", IF($BA404="C", IF($AF404="N/A", $Q404, $AF404), IF($AF404="N/A", $T404, $AM404)), IF($AG404="N/A", $T404,$AG404)))))))</f>
        <v>2</v>
      </c>
      <c r="BW404" s="16">
        <f>IF(BE404="R", $CA404, IF(OR(BE404="P", BE404="T", BE404="N"), 0, IF($C404="DM", $T404, IF(OR(BE404="Y", BE404="IR"),$AM404,IF(BE404="C", IF($BI404="Y", IF($BA404="C", IF($AF404="N/A", $Q404, $AF404), IF($AF404="N/A", $T404, $AM404)), IF($AG404="N/A", $T404,$AG404)))))))</f>
        <v>2</v>
      </c>
      <c r="BX404" s="16">
        <f>IF(BF404="R", $CA404, IF(OR(BF404="P", BF404="T", BF404="N"), 0, IF($C404="DM", $T404, IF(OR(BF404="Y", BF404="IR"),$AM404,IF(BF404="C", IF($BI404="Y", IF($BA404="C", IF($AF404="N/A", $Q404, $AF404), IF($AF404="N/A", $T404, $AM404)), IF($AG404="N/A", $T404,$AG404)))))))</f>
        <v>2</v>
      </c>
      <c r="BY404" s="16">
        <f>IF(BG404="R", $CA404, IF(OR(BG404="P", BG404="T", BG404="N"), 0, IF($C404="DM", $T404, IF(OR(BG404="Y", BG404="IR"),$AM404,IF(BG404="C", IF($BI404="Y", IF($BA404="C", IF($AF404="N/A", $Q404, $AF404), IF($AF404="N/A", $T404, $AM404)), IF($AG404="N/A", $T404,$AG404)))))))</f>
        <v>2</v>
      </c>
      <c r="BZ404" s="16">
        <f>IF(BH404="R", $CA404, IF(OR(BH404="P", BH404="T", BH404="N"), 0, IF($C404="DM", $T404, IF(OR(BH404="Y", BH404="IR"),$AM404,IF(BH404="C", IF($BI404="Y", IF($BA404="C", IF($AF404="N/A", $Q404, $AF404), IF($AF404="N/A", $T404, $AM404)), IF($AG404="N/A", $T404,$AG404)))))))</f>
        <v>2</v>
      </c>
      <c r="CA404" s="15" t="s">
        <v>75</v>
      </c>
      <c r="CB404" s="16">
        <f>BZ404</f>
        <v>2</v>
      </c>
      <c r="CC404" s="15">
        <f>IF(OR($BH404="T", $BH404="R"), 0, IF($BH404="C", IF($BI404="Y", IF($BA404="C", 0, IF(AF404="N/A", Q404-T404, AF404-AG404)), IF($AF404="N/A", U404, AH404)), AN404))</f>
        <v>2</v>
      </c>
      <c r="CD404" s="15">
        <f>IF(OR($BH404="T", $BH404="R"), 0, IF($BH404="C", IF($BI404="Y", 0, IF($AF404="N/A", V404, AI404)), AO404))</f>
        <v>2</v>
      </c>
      <c r="CE404" s="15" t="str">
        <f>IF(OR($BH404="T", $BH404="R"), 0, IF($BH404="C", IF($BI404="Y", 0, IF($AF404="N/A", W404, AJ404)), AP404))</f>
        <v>N/A</v>
      </c>
      <c r="CF404" s="15" t="str">
        <f>IF(OR($BH404="T", $BH404="R"), 0, IF($BH404="C", IF($BI404="Y", 0, IF($AF404="N/A", X404, AK404)), AQ404))</f>
        <v>N/A</v>
      </c>
      <c r="CG404" t="str">
        <f>IF(AC404="N/A", "S:"&amp;L404&amp;" G:"&amp;M404&amp;" GR:"&amp;Q404, IF(AC404=0, "S:"&amp;L404&amp;" G:"&amp;M404&amp;" GR:"&amp;Q404, "S:"&amp;L404&amp;"/"&amp;AD404&amp;" G:"&amp;AE404&amp;" GR:"&amp;AF404))</f>
        <v>S:2 G:0 GR:0</v>
      </c>
    </row>
    <row r="405" spans="1:85" x14ac:dyDescent="0.25">
      <c r="A405" s="14">
        <v>5573</v>
      </c>
      <c r="B405" s="15" t="s">
        <v>1975</v>
      </c>
      <c r="C405" s="15" t="s">
        <v>68</v>
      </c>
      <c r="D405" s="15" t="s">
        <v>58</v>
      </c>
      <c r="E405" s="15">
        <f>VLOOKUP(B405, 'Rookie Year'!$A$2:$B$55679,2,FALSE)</f>
        <v>2018</v>
      </c>
      <c r="F405" s="15">
        <v>2024</v>
      </c>
      <c r="G405" s="15" t="s">
        <v>42</v>
      </c>
      <c r="H405" s="15" t="s">
        <v>1928</v>
      </c>
      <c r="I405" s="16">
        <v>1</v>
      </c>
      <c r="J405" s="15">
        <v>1</v>
      </c>
      <c r="K405" s="17">
        <f>IF(AND(G405&lt;&gt;"N",R405="N/A"), IF(I405&lt;4, 0, 0.25),IF(I405=1, IF(J405=1,0.25, 0.25), IF(I405&lt;13, 0.25, IF(I405&lt;26, 0.4, IF(I405&lt;51, 0.6, 0.75)))))</f>
        <v>0.25</v>
      </c>
      <c r="L405" s="16">
        <f>I405-M405</f>
        <v>0</v>
      </c>
      <c r="M405" s="16">
        <f>ROUNDUP(I405*K405,0)</f>
        <v>1</v>
      </c>
      <c r="N405" s="16">
        <f>M405*J405</f>
        <v>1</v>
      </c>
      <c r="O405" s="16">
        <v>0</v>
      </c>
      <c r="P405" s="16">
        <v>0</v>
      </c>
      <c r="Q405" s="16">
        <f>N405-O405-P405</f>
        <v>1</v>
      </c>
      <c r="R405" s="15" t="s">
        <v>75</v>
      </c>
      <c r="S405" s="15">
        <f>IF(R405="N/A", J405-($B$1-F405), J405-($B$1-R405))</f>
        <v>1</v>
      </c>
      <c r="T405" s="16">
        <f>IF($S405&lt;1, "N/A", $M405)</f>
        <v>1</v>
      </c>
      <c r="U405" s="16" t="str">
        <f>IF($S405&lt;2, "N/A", $M405)</f>
        <v>N/A</v>
      </c>
      <c r="V405" s="16" t="str">
        <f>IF($S405&lt;3, "N/A", $M405)</f>
        <v>N/A</v>
      </c>
      <c r="W405" s="16" t="str">
        <f>IF($S405&lt;4, "N/A", $M405)</f>
        <v>N/A</v>
      </c>
      <c r="X405" s="16" t="str">
        <f>IF($S405&lt;5, "N/A", $M405)</f>
        <v>N/A</v>
      </c>
      <c r="Y405" s="15" t="str">
        <f>IF(SUM(T405:X405)&lt;&gt;Q405, "CHECK", "OK")</f>
        <v>OK</v>
      </c>
      <c r="Z405" s="15" t="str">
        <f>IF(F405=$B$1, "No", IF(S405=1, "Yes", "No"))</f>
        <v>No</v>
      </c>
      <c r="AA405" s="18" t="str">
        <f>IF(C405="DM", "N/A", IF(Z405="No","N/A",VLOOKUP(B405,'Extension List'!$A$3:$R$1972,18,FALSE)))</f>
        <v>N/A</v>
      </c>
      <c r="AB405" s="15" t="str">
        <f>IF(C405="DM", "N/A", IF(Z405="No","N/A",VLOOKUP(B405,'Extension List'!$A$3:$T$1972,20,FALSE)))</f>
        <v>N/A</v>
      </c>
      <c r="AC405" s="15" t="str">
        <f>IF(AA405="N/A", "N/A", 0)</f>
        <v>N/A</v>
      </c>
      <c r="AD405" s="16" t="str">
        <f>IF(AE405="N/A", "N/A", AA405-AE405)</f>
        <v>N/A</v>
      </c>
      <c r="AE405" s="16" t="str">
        <f>IF(AA405="N/A", "N/A", IF(AC405&gt;0, IF(AA405&lt;13, ROUNDUP(0.25*AA405,0), IF(AA405&lt;26, ROUNDUP(0.4*AA405,0), IF(AA405&lt;51, ROUNDUP(0.6*AA405,0), ROUNDUP(0.75*AA405,0)))), "N/A"))</f>
        <v>N/A</v>
      </c>
      <c r="AF405" s="16" t="str">
        <f>IF(AD405="N/A","N/A", (AE405*AC405)+Q405)</f>
        <v>N/A</v>
      </c>
      <c r="AG405" s="16" t="str">
        <f>IF($AF405="N/A", "N/A", "TBC")</f>
        <v>N/A</v>
      </c>
      <c r="AH405" s="16" t="str">
        <f>IF($AF405="N/A", "N/A", "TBC")</f>
        <v>N/A</v>
      </c>
      <c r="AI405" s="16" t="str">
        <f>IF($AF405="N/A","N/A",IF(AC405&gt;1,"TBC","N/A"))</f>
        <v>N/A</v>
      </c>
      <c r="AJ405" s="16" t="str">
        <f>IF($AF405="N/A","N/A",IF(AC405&gt;2,"TBC","N/A"))</f>
        <v>N/A</v>
      </c>
      <c r="AK405" s="16" t="str">
        <f>IF($AF405="N/A","N/A",IF(AC405&gt;3,"TBC","N/A"))</f>
        <v>N/A</v>
      </c>
      <c r="AL405" s="16" t="str">
        <f>IF(AC405="N/A","N/A",IF(AC405&gt;0,IF(SUM(AG405:AK405)&lt;&gt;AF405,"CHECK","OK"),"N/A"))</f>
        <v>N/A</v>
      </c>
      <c r="AM405" s="16">
        <f>IF(AD405="N/A", L405+T405, L405+AG405)</f>
        <v>1</v>
      </c>
      <c r="AN405" s="16" t="str">
        <f>IF(AD405="N/A", IF(U405="N/A", "N/A", L405+U405), AD405+AH405)</f>
        <v>N/A</v>
      </c>
      <c r="AO405" s="16" t="str">
        <f>IF(AD405="N/A", IF(V405="N/A", "N/A", L405+V405), IF(AI405="N/A", "N/A", AD405+AI405))</f>
        <v>N/A</v>
      </c>
      <c r="AP405" s="16" t="str">
        <f>IF(AD405="N/A", IF(W405="N/A", "N/A", L405+W405), IF(AJ405="N/A", "N/A", AD405+AJ405))</f>
        <v>N/A</v>
      </c>
      <c r="AQ405" s="16" t="str">
        <f>IF(AD405="N/A", IF(X405="N/A", "N/A", L405+X405), IF(AK405="N/A", "N/A", AD405+AK405))</f>
        <v>N/A</v>
      </c>
      <c r="AR405" s="15" t="s">
        <v>40</v>
      </c>
      <c r="AS405" s="15" t="s">
        <v>40</v>
      </c>
      <c r="AT405" s="15" t="s">
        <v>40</v>
      </c>
      <c r="AU405" s="15" t="s">
        <v>44</v>
      </c>
      <c r="AV405" s="15" t="s">
        <v>44</v>
      </c>
      <c r="AW405" s="15" t="s">
        <v>44</v>
      </c>
      <c r="AX405" s="15" t="s">
        <v>44</v>
      </c>
      <c r="AY405" s="15" t="s">
        <v>44</v>
      </c>
      <c r="AZ405" s="15" t="s">
        <v>44</v>
      </c>
      <c r="BA405" s="15" t="s">
        <v>44</v>
      </c>
      <c r="BB405" s="15" t="s">
        <v>44</v>
      </c>
      <c r="BC405" s="15" t="s">
        <v>44</v>
      </c>
      <c r="BD405" s="15" t="s">
        <v>44</v>
      </c>
      <c r="BE405" s="15" t="s">
        <v>44</v>
      </c>
      <c r="BF405" s="15" t="s">
        <v>44</v>
      </c>
      <c r="BG405" s="15" t="s">
        <v>44</v>
      </c>
      <c r="BH405" s="15" t="s">
        <v>44</v>
      </c>
      <c r="BJ405" s="16">
        <f>IF(AR405="R", $CA405, IF(OR(AR405="P", AR405="T", AR405="N"), 0, IF($C405="DM", $T405, IF(OR(AR405="Y", AR405="IR"),$AM405,IF(AR405="C", IF($BI405="Y", IF($AF405="N/A", $Q405, $AF405), IF($AG405="N/A", $T405,$AG405)))))))</f>
        <v>1</v>
      </c>
      <c r="BK405" s="16">
        <f>IF(AS405="R", $CA405, IF(OR(AS405="P", AS405="T", AS405="N"), 0, IF($C405="DM", $T405, IF(OR(AS405="Y", AS405="IR"),$AM405,IF(AS405="C", IF($BI405="Y", IF($AF405="N/A", $Q405, $AF405), IF($AG405="N/A", $T405,$AG405)))))))</f>
        <v>1</v>
      </c>
      <c r="BL405" s="16">
        <f>IF(AT405="R", $CA405, IF(OR(AT405="P", AT405="T", AT405="N"), 0, IF($C405="DM", $T405, IF(OR(AT405="Y", AT405="IR"),$AM405,IF(AT405="C", IF($BI405="Y", IF($AF405="N/A", $Q405, $AF405), IF($AG405="N/A", $T405,$AG405)))))))</f>
        <v>1</v>
      </c>
      <c r="BM405" s="16">
        <f>IF(AU405="R", $CA405, IF(OR(AU405="P", AU405="T", AU405="N"), 0, IF($C405="DM", $T405, IF(OR(AU405="Y", AU405="IR"),$AM405,IF(AU405="C", IF($BI405="Y", IF($AF405="N/A", $Q405, $AF405), IF($AG405="N/A", $T405,$AG405)))))))</f>
        <v>1</v>
      </c>
      <c r="BN405" s="16">
        <f>IF(AV405="R", $CA405, IF(OR(AV405="P", AV405="T", AV405="N"), 0, IF($C405="DM", $T405, IF(OR(AV405="Y", AV405="IR"),$AM405,IF(AV405="C", IF($BI405="Y", IF($AF405="N/A", $Q405, $AF405), IF($AG405="N/A", $T405,$AG405)))))))</f>
        <v>1</v>
      </c>
      <c r="BO405" s="16">
        <f>IF(AW405="R", $CA405, IF(OR(AW405="P", AW405="T", AW405="N"), 0, IF($C405="DM", $T405, IF(OR(AW405="Y", AW405="IR"),$AM405,IF(AW405="C", IF($BI405="Y", IF($AF405="N/A", $Q405, $AF405), IF($AG405="N/A", $T405,$AG405)))))))</f>
        <v>1</v>
      </c>
      <c r="BP405" s="16">
        <f>IF(AX405="R", $CA405, IF(OR(AX405="P", AX405="T", AX405="N"), 0, IF($C405="DM", $T405, IF(OR(AX405="Y", AX405="IR"),$AM405,IF(AX405="C", IF($BI405="Y", IF($AF405="N/A", $Q405, $AF405), IF($AG405="N/A", $T405,$AG405)))))))</f>
        <v>1</v>
      </c>
      <c r="BQ405" s="16">
        <f>IF(AY405="R", $CA405, IF(OR(AY405="P", AY405="T", AY405="N"), 0, IF($C405="DM", $T405, IF(OR(AY405="Y", AY405="IR"),$AM405,IF(AY405="C", IF($BI405="Y", IF($AF405="N/A", $Q405, $AF405), IF($AG405="N/A", $T405,$AG405)))))))</f>
        <v>1</v>
      </c>
      <c r="BR405" s="16">
        <f>IF(AZ405="R", $CA405, IF(OR(AZ405="P", AZ405="T", AZ405="N"), 0, IF($C405="DM", $T405, IF(OR(AZ405="Y", AZ405="IR"),$AM405,IF(AZ405="C", IF($BI405="Y", IF($AF405="N/A", $Q405, $AF405), IF($AG405="N/A", $T405,$AG405)))))))</f>
        <v>1</v>
      </c>
      <c r="BS405" s="16">
        <f>IF(BA405="R", $CA405, IF(OR(BA405="P", BA405="T", BA405="N"), 0, IF($C405="DM", $T405, IF(OR(BA405="Y", BA405="IR"),$AM405,IF(BA405="C", IF($BI405="Y", IF($AF405="N/A", $Q405, $AF405), IF($AG405="N/A", $T405,$AG405)))))))</f>
        <v>1</v>
      </c>
      <c r="BT405" s="16">
        <f>IF(BB405="R", $CA405, IF(OR(BB405="P", BB405="T", BB405="N"), 0, IF($C405="DM", $T405, IF(OR(BB405="Y", BB405="IR"),$AM405,IF(BB405="C", IF($BI405="Y", IF($BA405="C", IF($AF405="N/A", $Q405, $AF405), IF($AF405="N/A", $T405, $AM405)), IF($AG405="N/A", $T405,$AG405)))))))</f>
        <v>1</v>
      </c>
      <c r="BU405" s="16">
        <f>IF(BC405="R", $CA405, IF(OR(BC405="P", BC405="T", BC405="N"), 0, IF($C405="DM", $T405, IF(OR(BC405="Y", BC405="IR"),$AM405,IF(BC405="C", IF($BI405="Y", IF($BA405="C", IF($AF405="N/A", $Q405, $AF405), IF($AF405="N/A", $T405, $AM405)), IF($AG405="N/A", $T405,$AG405)))))))</f>
        <v>1</v>
      </c>
      <c r="BV405" s="16">
        <f>IF(BD405="R", $CA405, IF(OR(BD405="P", BD405="T", BD405="N"), 0, IF($C405="DM", $T405, IF(OR(BD405="Y", BD405="IR"),$AM405,IF(BD405="C", IF($BI405="Y", IF($BA405="C", IF($AF405="N/A", $Q405, $AF405), IF($AF405="N/A", $T405, $AM405)), IF($AG405="N/A", $T405,$AG405)))))))</f>
        <v>1</v>
      </c>
      <c r="BW405" s="16">
        <f>IF(BE405="R", $CA405, IF(OR(BE405="P", BE405="T", BE405="N"), 0, IF($C405="DM", $T405, IF(OR(BE405="Y", BE405="IR"),$AM405,IF(BE405="C", IF($BI405="Y", IF($BA405="C", IF($AF405="N/A", $Q405, $AF405), IF($AF405="N/A", $T405, $AM405)), IF($AG405="N/A", $T405,$AG405)))))))</f>
        <v>1</v>
      </c>
      <c r="BX405" s="16">
        <f>IF(BF405="R", $CA405, IF(OR(BF405="P", BF405="T", BF405="N"), 0, IF($C405="DM", $T405, IF(OR(BF405="Y", BF405="IR"),$AM405,IF(BF405="C", IF($BI405="Y", IF($BA405="C", IF($AF405="N/A", $Q405, $AF405), IF($AF405="N/A", $T405, $AM405)), IF($AG405="N/A", $T405,$AG405)))))))</f>
        <v>1</v>
      </c>
      <c r="BY405" s="16">
        <f>IF(BG405="R", $CA405, IF(OR(BG405="P", BG405="T", BG405="N"), 0, IF($C405="DM", $T405, IF(OR(BG405="Y", BG405="IR"),$AM405,IF(BG405="C", IF($BI405="Y", IF($BA405="C", IF($AF405="N/A", $Q405, $AF405), IF($AF405="N/A", $T405, $AM405)), IF($AG405="N/A", $T405,$AG405)))))))</f>
        <v>1</v>
      </c>
      <c r="BZ405" s="16">
        <f>IF(BH405="R", $CA405, IF(OR(BH405="P", BH405="T", BH405="N"), 0, IF($C405="DM", $T405, IF(OR(BH405="Y", BH405="IR"),$AM405,IF(BH405="C", IF($BI405="Y", IF($BA405="C", IF($AF405="N/A", $Q405, $AF405), IF($AF405="N/A", $T405, $AM405)), IF($AG405="N/A", $T405,$AG405)))))))</f>
        <v>1</v>
      </c>
      <c r="CA405" s="15" t="s">
        <v>75</v>
      </c>
      <c r="CB405" s="16">
        <f>BZ405</f>
        <v>1</v>
      </c>
      <c r="CC405" s="15" t="str">
        <f>IF(OR($BH405="T", $BH405="R"), 0, IF($BH405="C", IF($BI405="Y", IF($BA405="C", 0, IF(AF405="N/A", Q405-T405, AF405-AG405)), IF($AF405="N/A", U405, AH405)), AN405))</f>
        <v>N/A</v>
      </c>
      <c r="CD405" s="15" t="str">
        <f>IF(OR($BH405="T", $BH405="R"), 0, IF($BH405="C", IF($BI405="Y", 0, IF($AF405="N/A", V405, AI405)), AO405))</f>
        <v>N/A</v>
      </c>
      <c r="CE405" s="15" t="str">
        <f>IF(OR($BH405="T", $BH405="R"), 0, IF($BH405="C", IF($BI405="Y", 0, IF($AF405="N/A", W405, AJ405)), AP405))</f>
        <v>N/A</v>
      </c>
      <c r="CF405" s="15" t="str">
        <f>IF(OR($BH405="T", $BH405="R"), 0, IF($BH405="C", IF($BI405="Y", 0, IF($AF405="N/A", X405, AK405)), AQ405))</f>
        <v>N/A</v>
      </c>
      <c r="CG405" t="str">
        <f>IF(AC405="N/A", "S:"&amp;L405&amp;" G:"&amp;M405&amp;" GR:"&amp;Q405, IF(AC405=0, "S:"&amp;L405&amp;" G:"&amp;M405&amp;" GR:"&amp;Q405, "S:"&amp;L405&amp;"/"&amp;AD405&amp;" G:"&amp;AE405&amp;" GR:"&amp;AF405))</f>
        <v>S:0 G:1 GR:1</v>
      </c>
    </row>
    <row r="406" spans="1:85" x14ac:dyDescent="0.25">
      <c r="A406" s="14">
        <v>3124</v>
      </c>
      <c r="B406" s="15" t="s">
        <v>1985</v>
      </c>
      <c r="C406" s="15" t="s">
        <v>68</v>
      </c>
      <c r="D406" s="15" t="s">
        <v>58</v>
      </c>
      <c r="E406" s="15">
        <f>VLOOKUP(B406, 'Rookie Year'!$A$2:$B$55679,2,FALSE)</f>
        <v>2019</v>
      </c>
      <c r="F406" s="15">
        <v>2019</v>
      </c>
      <c r="G406" s="15" t="s">
        <v>40</v>
      </c>
      <c r="H406" s="15" t="s">
        <v>1927</v>
      </c>
      <c r="I406" s="16">
        <v>23</v>
      </c>
      <c r="J406" s="15">
        <v>4</v>
      </c>
      <c r="K406" s="17">
        <f>IF(AND(G406&lt;&gt;"N",R406="N/A"), IF(I406&lt;4, 0, 0.25),IF(I406=1, IF(J406=1,0.25, 0.25), IF(I406&lt;13, 0.25, IF(I406&lt;26, 0.4, IF(I406&lt;51, 0.6, 0.75)))))</f>
        <v>0.4</v>
      </c>
      <c r="L406" s="16">
        <f>I406-M406</f>
        <v>13</v>
      </c>
      <c r="M406" s="16">
        <f>ROUNDUP(I406*K406,0)</f>
        <v>10</v>
      </c>
      <c r="N406" s="16">
        <f>M406*J406</f>
        <v>40</v>
      </c>
      <c r="O406" s="16">
        <v>40</v>
      </c>
      <c r="P406" s="16">
        <v>0</v>
      </c>
      <c r="Q406" s="16">
        <f>N406-O406-P406</f>
        <v>0</v>
      </c>
      <c r="R406" s="15">
        <v>2021</v>
      </c>
      <c r="S406" s="15">
        <f>IF(R406="N/A", J406-($B$1-F406), J406-($B$1-R406))</f>
        <v>1</v>
      </c>
      <c r="T406" s="16">
        <v>0</v>
      </c>
      <c r="U406" s="16" t="str">
        <f>IF($S406&lt;2, "N/A", $M406)</f>
        <v>N/A</v>
      </c>
      <c r="V406" s="16" t="str">
        <f>IF($S406&lt;3, "N/A", $M406)</f>
        <v>N/A</v>
      </c>
      <c r="W406" s="16" t="str">
        <f>IF($S406&lt;4, "N/A", $M406)</f>
        <v>N/A</v>
      </c>
      <c r="X406" s="16" t="str">
        <f>IF($S406&lt;5, "N/A", $M406)</f>
        <v>N/A</v>
      </c>
      <c r="Y406" s="15" t="str">
        <f>IF(SUM(T406:X406)&lt;&gt;Q406, "CHECK", "OK")</f>
        <v>OK</v>
      </c>
      <c r="Z406" s="15" t="str">
        <f>IF(F406=$B$1, "No", IF(S406=1, "Yes", "No"))</f>
        <v>Yes</v>
      </c>
      <c r="AA406" s="18">
        <f>IF(C406="DM", "N/A", IF(Z406="No","N/A",VLOOKUP(B406,'Extension List'!$A$3:$R$1972,18,FALSE)))</f>
        <v>14</v>
      </c>
      <c r="AB406" s="15">
        <f>IF(C406="DM", "N/A", IF(Z406="No","N/A",VLOOKUP(B406,'Extension List'!$A$3:$T$1972,20,FALSE)))</f>
        <v>4</v>
      </c>
      <c r="AC406" s="15">
        <v>3</v>
      </c>
      <c r="AD406" s="16">
        <f>IF(AE406="N/A", "N/A", AA406-AE406)</f>
        <v>8</v>
      </c>
      <c r="AE406" s="16">
        <f>IF(AA406="N/A", "N/A", IF(AC406&gt;0, IF(AA406&lt;13, ROUNDUP(0.25*AA406,0), IF(AA406&lt;26, ROUNDUP(0.4*AA406,0), IF(AA406&lt;51, ROUNDUP(0.6*AA406,0), ROUNDUP(0.75*AA406,0)))), "N/A"))</f>
        <v>6</v>
      </c>
      <c r="AF406" s="16">
        <f>IF(AD406="N/A","N/A", (AE406*AC406)+Q406)</f>
        <v>18</v>
      </c>
      <c r="AG406" s="16">
        <v>0</v>
      </c>
      <c r="AH406" s="16">
        <v>6</v>
      </c>
      <c r="AI406" s="16">
        <v>6</v>
      </c>
      <c r="AJ406" s="16">
        <v>6</v>
      </c>
      <c r="AK406" s="16" t="str">
        <f>IF($AF406="N/A","N/A",IF(AC406&gt;3,"TBC","N/A"))</f>
        <v>N/A</v>
      </c>
      <c r="AL406" s="16" t="str">
        <f>IF(AC406="N/A","N/A",IF(AC406&gt;0,IF(SUM(AG406:AK406)&lt;&gt;AF406,"CHECK","OK"),"N/A"))</f>
        <v>OK</v>
      </c>
      <c r="AM406" s="16">
        <f>IF(AD406="N/A", L406+T406, L406+AG406)</f>
        <v>13</v>
      </c>
      <c r="AN406" s="16">
        <f>IF(AD406="N/A", IF(U406="N/A", "N/A", L406+U406), AD406+AH406)</f>
        <v>14</v>
      </c>
      <c r="AO406" s="16">
        <f>IF(AD406="N/A", IF(V406="N/A", "N/A", L406+V406), IF(AI406="N/A", "N/A", AD406+AI406))</f>
        <v>14</v>
      </c>
      <c r="AP406" s="16">
        <f>IF(AD406="N/A", IF(W406="N/A", "N/A", L406+W406), IF(AJ406="N/A", "N/A", AD406+AJ406))</f>
        <v>14</v>
      </c>
      <c r="AQ406" s="16" t="str">
        <f>IF(AD406="N/A", IF(X406="N/A", "N/A", L406+X406), IF(AK406="N/A", "N/A", AD406+AK406))</f>
        <v>N/A</v>
      </c>
      <c r="AR406" s="15" t="s">
        <v>40</v>
      </c>
      <c r="AS406" s="15" t="s">
        <v>40</v>
      </c>
      <c r="AT406" s="15" t="s">
        <v>40</v>
      </c>
      <c r="AU406" s="15" t="s">
        <v>40</v>
      </c>
      <c r="AV406" s="15" t="s">
        <v>40</v>
      </c>
      <c r="AW406" s="15" t="s">
        <v>40</v>
      </c>
      <c r="AX406" s="15" t="s">
        <v>40</v>
      </c>
      <c r="AY406" s="15" t="s">
        <v>40</v>
      </c>
      <c r="AZ406" s="15" t="s">
        <v>40</v>
      </c>
      <c r="BA406" s="15" t="s">
        <v>40</v>
      </c>
      <c r="BB406" s="15" t="s">
        <v>40</v>
      </c>
      <c r="BC406" s="15" t="s">
        <v>40</v>
      </c>
      <c r="BD406" s="15" t="s">
        <v>40</v>
      </c>
      <c r="BE406" s="15" t="s">
        <v>40</v>
      </c>
      <c r="BF406" s="15" t="s">
        <v>40</v>
      </c>
      <c r="BG406" s="15" t="s">
        <v>40</v>
      </c>
      <c r="BH406" s="15" t="s">
        <v>40</v>
      </c>
      <c r="BI406" s="15"/>
      <c r="BJ406" s="16">
        <f>IF(AR406="R", $CA406, IF(OR(AR406="P", AR406="T", AR406="N"), 0, IF($C406="DM", $T406, IF(OR(AR406="Y", AR406="IR"),$AM406,IF(AR406="C", IF($BI406="Y", IF($AF406="N/A", $Q406, $AF406), IF($AG406="N/A", $T406,$AG406)))))))</f>
        <v>13</v>
      </c>
      <c r="BK406" s="16">
        <f>IF(AS406="R", $CA406, IF(OR(AS406="P", AS406="T", AS406="N"), 0, IF($C406="DM", $T406, IF(OR(AS406="Y", AS406="IR"),$AM406,IF(AS406="C", IF($BI406="Y", IF($AF406="N/A", $Q406, $AF406), IF($AG406="N/A", $T406,$AG406)))))))</f>
        <v>13</v>
      </c>
      <c r="BL406" s="16">
        <f>IF(AT406="R", $CA406, IF(OR(AT406="P", AT406="T", AT406="N"), 0, IF($C406="DM", $T406, IF(OR(AT406="Y", AT406="IR"),$AM406,IF(AT406="C", IF($BI406="Y", IF($AF406="N/A", $Q406, $AF406), IF($AG406="N/A", $T406,$AG406)))))))</f>
        <v>13</v>
      </c>
      <c r="BM406" s="16">
        <f>IF(AU406="R", $CA406, IF(OR(AU406="P", AU406="T", AU406="N"), 0, IF($C406="DM", $T406, IF(OR(AU406="Y", AU406="IR"),$AM406,IF(AU406="C", IF($BI406="Y", IF($AF406="N/A", $Q406, $AF406), IF($AG406="N/A", $T406,$AG406)))))))</f>
        <v>13</v>
      </c>
      <c r="BN406" s="16">
        <f>IF(AV406="R", $CA406, IF(OR(AV406="P", AV406="T", AV406="N"), 0, IF($C406="DM", $T406, IF(OR(AV406="Y", AV406="IR"),$AM406,IF(AV406="C", IF($BI406="Y", IF($AF406="N/A", $Q406, $AF406), IF($AG406="N/A", $T406,$AG406)))))))</f>
        <v>13</v>
      </c>
      <c r="BO406" s="16">
        <f>IF(AW406="R", $CA406, IF(OR(AW406="P", AW406="T", AW406="N"), 0, IF($C406="DM", $T406, IF(OR(AW406="Y", AW406="IR"),$AM406,IF(AW406="C", IF($BI406="Y", IF($AF406="N/A", $Q406, $AF406), IF($AG406="N/A", $T406,$AG406)))))))</f>
        <v>13</v>
      </c>
      <c r="BP406" s="16">
        <f>IF(AX406="R", $CA406, IF(OR(AX406="P", AX406="T", AX406="N"), 0, IF($C406="DM", $T406, IF(OR(AX406="Y", AX406="IR"),$AM406,IF(AX406="C", IF($BI406="Y", IF($AF406="N/A", $Q406, $AF406), IF($AG406="N/A", $T406,$AG406)))))))</f>
        <v>13</v>
      </c>
      <c r="BQ406" s="16">
        <f>IF(AY406="R", $CA406, IF(OR(AY406="P", AY406="T", AY406="N"), 0, IF($C406="DM", $T406, IF(OR(AY406="Y", AY406="IR"),$AM406,IF(AY406="C", IF($BI406="Y", IF($AF406="N/A", $Q406, $AF406), IF($AG406="N/A", $T406,$AG406)))))))</f>
        <v>13</v>
      </c>
      <c r="BR406" s="16">
        <f>IF(AZ406="R", $CA406, IF(OR(AZ406="P", AZ406="T", AZ406="N"), 0, IF($C406="DM", $T406, IF(OR(AZ406="Y", AZ406="IR"),$AM406,IF(AZ406="C", IF($BI406="Y", IF($AF406="N/A", $Q406, $AF406), IF($AG406="N/A", $T406,$AG406)))))))</f>
        <v>13</v>
      </c>
      <c r="BS406" s="16">
        <f>IF(BA406="R", $CA406, IF(OR(BA406="P", BA406="T", BA406="N"), 0, IF($C406="DM", $T406, IF(OR(BA406="Y", BA406="IR"),$AM406,IF(BA406="C", IF($BI406="Y", IF($AF406="N/A", $Q406, $AF406), IF($AG406="N/A", $T406,$AG406)))))))</f>
        <v>13</v>
      </c>
      <c r="BT406" s="16">
        <f>IF(BB406="R", $CA406, IF(OR(BB406="P", BB406="T", BB406="N"), 0, IF($C406="DM", $T406, IF(OR(BB406="Y", BB406="IR"),$AM406,IF(BB406="C", IF($BI406="Y", IF($BA406="C", IF($AF406="N/A", $Q406, $AF406), IF($AF406="N/A", $T406, $AM406)), IF($AG406="N/A", $T406,$AG406)))))))</f>
        <v>13</v>
      </c>
      <c r="BU406" s="16">
        <f>IF(BC406="R", $CA406, IF(OR(BC406="P", BC406="T", BC406="N"), 0, IF($C406="DM", $T406, IF(OR(BC406="Y", BC406="IR"),$AM406,IF(BC406="C", IF($BI406="Y", IF($BA406="C", IF($AF406="N/A", $Q406, $AF406), IF($AF406="N/A", $T406, $AM406)), IF($AG406="N/A", $T406,$AG406)))))))</f>
        <v>13</v>
      </c>
      <c r="BV406" s="16">
        <f>IF(BD406="R", $CA406, IF(OR(BD406="P", BD406="T", BD406="N"), 0, IF($C406="DM", $T406, IF(OR(BD406="Y", BD406="IR"),$AM406,IF(BD406="C", IF($BI406="Y", IF($BA406="C", IF($AF406="N/A", $Q406, $AF406), IF($AF406="N/A", $T406, $AM406)), IF($AG406="N/A", $T406,$AG406)))))))</f>
        <v>13</v>
      </c>
      <c r="BW406" s="16">
        <f>IF(BE406="R", $CA406, IF(OR(BE406="P", BE406="T", BE406="N"), 0, IF($C406="DM", $T406, IF(OR(BE406="Y", BE406="IR"),$AM406,IF(BE406="C", IF($BI406="Y", IF($BA406="C", IF($AF406="N/A", $Q406, $AF406), IF($AF406="N/A", $T406, $AM406)), IF($AG406="N/A", $T406,$AG406)))))))</f>
        <v>13</v>
      </c>
      <c r="BX406" s="16">
        <f>IF(BF406="R", $CA406, IF(OR(BF406="P", BF406="T", BF406="N"), 0, IF($C406="DM", $T406, IF(OR(BF406="Y", BF406="IR"),$AM406,IF(BF406="C", IF($BI406="Y", IF($BA406="C", IF($AF406="N/A", $Q406, $AF406), IF($AF406="N/A", $T406, $AM406)), IF($AG406="N/A", $T406,$AG406)))))))</f>
        <v>13</v>
      </c>
      <c r="BY406" s="16">
        <f>IF(BG406="R", $CA406, IF(OR(BG406="P", BG406="T", BG406="N"), 0, IF($C406="DM", $T406, IF(OR(BG406="Y", BG406="IR"),$AM406,IF(BG406="C", IF($BI406="Y", IF($BA406="C", IF($AF406="N/A", $Q406, $AF406), IF($AF406="N/A", $T406, $AM406)), IF($AG406="N/A", $T406,$AG406)))))))</f>
        <v>13</v>
      </c>
      <c r="BZ406" s="16">
        <f>IF(BH406="R", $CA406, IF(OR(BH406="P", BH406="T", BH406="N"), 0, IF($C406="DM", $T406, IF(OR(BH406="Y", BH406="IR"),$AM406,IF(BH406="C", IF($BI406="Y", IF($BA406="C", IF($AF406="N/A", $Q406, $AF406), IF($AF406="N/A", $T406, $AM406)), IF($AG406="N/A", $T406,$AG406)))))))</f>
        <v>13</v>
      </c>
      <c r="CA406" s="15" t="s">
        <v>75</v>
      </c>
      <c r="CB406" s="16">
        <f>BZ406</f>
        <v>13</v>
      </c>
      <c r="CC406" s="15">
        <f>IF(OR($BH406="T", $BH406="R"), 0, IF($BH406="C", IF($BI406="Y", IF($BA406="C", 0, IF(AF406="N/A", Q406-T406, AF406-AG406)), IF($AF406="N/A", U406, AH406)), AN406))</f>
        <v>14</v>
      </c>
      <c r="CD406" s="15">
        <f>IF(OR($BH406="T", $BH406="R"), 0, IF($BH406="C", IF($BI406="Y", 0, IF($AF406="N/A", V406, AI406)), AO406))</f>
        <v>14</v>
      </c>
      <c r="CE406" s="15">
        <f>IF(OR($BH406="T", $BH406="R"), 0, IF($BH406="C", IF($BI406="Y", 0, IF($AF406="N/A", W406, AJ406)), AP406))</f>
        <v>14</v>
      </c>
      <c r="CF406" s="15" t="str">
        <f>IF(OR($BH406="T", $BH406="R"), 0, IF($BH406="C", IF($BI406="Y", 0, IF($AF406="N/A", X406, AK406)), AQ406))</f>
        <v>N/A</v>
      </c>
      <c r="CG406" t="str">
        <f>IF(AC406="N/A", "S:"&amp;L406&amp;" G:"&amp;M406&amp;" GR:"&amp;Q406, IF(AC406=0, "S:"&amp;L406&amp;" G:"&amp;M406&amp;" GR:"&amp;Q406, "S:"&amp;L406&amp;"/"&amp;AD406&amp;" G:"&amp;AE406&amp;" GR:"&amp;AF406))</f>
        <v>S:13/8 G:6 GR:18</v>
      </c>
    </row>
    <row r="407" spans="1:85" x14ac:dyDescent="0.25">
      <c r="A407" s="14">
        <v>4725</v>
      </c>
      <c r="B407" s="15" t="s">
        <v>2558</v>
      </c>
      <c r="C407" s="15" t="s">
        <v>68</v>
      </c>
      <c r="D407" s="15" t="s">
        <v>58</v>
      </c>
      <c r="E407" s="15">
        <f>VLOOKUP(B407, 'Rookie Year'!$A$2:$B$55679,2,FALSE)</f>
        <v>2022</v>
      </c>
      <c r="F407" s="15">
        <v>2022</v>
      </c>
      <c r="G407" s="15" t="s">
        <v>40</v>
      </c>
      <c r="H407" s="15" t="s">
        <v>2156</v>
      </c>
      <c r="I407" s="16">
        <v>10</v>
      </c>
      <c r="J407" s="15">
        <v>4</v>
      </c>
      <c r="K407" s="17">
        <f>IF(AND(G407&lt;&gt;"N",R407="N/A"), IF(I407&lt;4, 0, 0.25),IF(I407=1, IF(J407=1,0.25, 0.25), IF(I407&lt;13, 0.25, IF(I407&lt;26, 0.4, IF(I407&lt;51, 0.6, 0.75)))))</f>
        <v>0.25</v>
      </c>
      <c r="L407" s="16">
        <f>I407-M407</f>
        <v>7</v>
      </c>
      <c r="M407" s="16">
        <f>ROUNDUP(I407*K407,0)</f>
        <v>3</v>
      </c>
      <c r="N407" s="16">
        <f>M407*J407</f>
        <v>12</v>
      </c>
      <c r="O407" s="16">
        <v>12</v>
      </c>
      <c r="P407" s="16">
        <v>0</v>
      </c>
      <c r="Q407" s="16">
        <f>N407-O407-P407</f>
        <v>0</v>
      </c>
      <c r="R407" s="15" t="s">
        <v>75</v>
      </c>
      <c r="S407" s="15">
        <f>IF(R407="N/A", J407-($B$1-F407), J407-($B$1-R407))</f>
        <v>2</v>
      </c>
      <c r="T407" s="16">
        <v>0</v>
      </c>
      <c r="U407" s="16">
        <v>0</v>
      </c>
      <c r="V407" s="16" t="str">
        <f>IF($S407&lt;3, "N/A", $M407)</f>
        <v>N/A</v>
      </c>
      <c r="W407" s="16" t="str">
        <f>IF($S407&lt;4, "N/A", $M407)</f>
        <v>N/A</v>
      </c>
      <c r="X407" s="16" t="str">
        <f>IF($S407&lt;5, "N/A", $M407)</f>
        <v>N/A</v>
      </c>
      <c r="Y407" s="15" t="str">
        <f>IF(SUM(T407:X407)&lt;&gt;Q407, "CHECK", "OK")</f>
        <v>OK</v>
      </c>
      <c r="Z407" s="15" t="str">
        <f>IF(F407=$B$1, "No", IF(S407=1, "Yes", "No"))</f>
        <v>No</v>
      </c>
      <c r="AA407" s="18" t="str">
        <f>IF(C407="DM", "N/A", IF(Z407="No","N/A",VLOOKUP(B407,'Extension List'!$A$3:$R$1972,18,FALSE)))</f>
        <v>N/A</v>
      </c>
      <c r="AB407" s="15" t="str">
        <f>IF(C407="DM", "N/A", IF(Z407="No","N/A",VLOOKUP(B407,'Extension List'!$A$3:$T$1972,20,FALSE)))</f>
        <v>N/A</v>
      </c>
      <c r="AC407" s="15" t="str">
        <f>IF(AA407="N/A", "N/A", 0)</f>
        <v>N/A</v>
      </c>
      <c r="AD407" s="16" t="str">
        <f>IF(AE407="N/A", "N/A", AA407-AE407)</f>
        <v>N/A</v>
      </c>
      <c r="AE407" s="16" t="str">
        <f>IF(AA407="N/A", "N/A", IF(AC407&gt;0, IF(AA407&lt;13, ROUNDUP(0.25*AA407,0), IF(AA407&lt;26, ROUNDUP(0.4*AA407,0), IF(AA407&lt;51, ROUNDUP(0.6*AA407,0), ROUNDUP(0.75*AA407,0)))), "N/A"))</f>
        <v>N/A</v>
      </c>
      <c r="AF407" s="16" t="str">
        <f>IF(AD407="N/A","N/A", (AE407*AC407)+Q407)</f>
        <v>N/A</v>
      </c>
      <c r="AG407" s="16" t="str">
        <f>IF($AF407="N/A", "N/A", "TBC")</f>
        <v>N/A</v>
      </c>
      <c r="AH407" s="16" t="str">
        <f>IF($AF407="N/A", "N/A", "TBC")</f>
        <v>N/A</v>
      </c>
      <c r="AI407" s="16" t="str">
        <f>IF($AF407="N/A","N/A",IF(AC407&gt;1,"TBC","N/A"))</f>
        <v>N/A</v>
      </c>
      <c r="AJ407" s="16" t="str">
        <f>IF($AF407="N/A","N/A",IF(AC407&gt;2,"TBC","N/A"))</f>
        <v>N/A</v>
      </c>
      <c r="AK407" s="16" t="str">
        <f>IF($AF407="N/A","N/A",IF(AC407&gt;3,"TBC","N/A"))</f>
        <v>N/A</v>
      </c>
      <c r="AL407" s="16" t="str">
        <f>IF(AC407="N/A","N/A",IF(AC407&gt;0,IF(SUM(AG407:AK407)&lt;&gt;AF407,"CHECK","OK"),"N/A"))</f>
        <v>N/A</v>
      </c>
      <c r="AM407" s="16">
        <f>IF(AD407="N/A", L407+T407, L407+AG407)</f>
        <v>7</v>
      </c>
      <c r="AN407" s="16">
        <f>IF(AD407="N/A", IF(U407="N/A", "N/A", L407+U407), AD407+AH407)</f>
        <v>7</v>
      </c>
      <c r="AO407" s="16" t="str">
        <f>IF(AD407="N/A", IF(V407="N/A", "N/A", L407+V407), IF(AI407="N/A", "N/A", AD407+AI407))</f>
        <v>N/A</v>
      </c>
      <c r="AP407" s="16" t="str">
        <f>IF(AD407="N/A", IF(W407="N/A", "N/A", L407+W407), IF(AJ407="N/A", "N/A", AD407+AJ407))</f>
        <v>N/A</v>
      </c>
      <c r="AQ407" s="16" t="str">
        <f>IF(AD407="N/A", IF(X407="N/A", "N/A", L407+X407), IF(AK407="N/A", "N/A", AD407+AK407))</f>
        <v>N/A</v>
      </c>
      <c r="AR407" s="15" t="s">
        <v>40</v>
      </c>
      <c r="AS407" s="15" t="s">
        <v>40</v>
      </c>
      <c r="AT407" s="15" t="s">
        <v>40</v>
      </c>
      <c r="AU407" s="15" t="s">
        <v>40</v>
      </c>
      <c r="AV407" s="15" t="s">
        <v>40</v>
      </c>
      <c r="AW407" s="15" t="s">
        <v>48</v>
      </c>
      <c r="AX407" s="15" t="s">
        <v>48</v>
      </c>
      <c r="AY407" s="15" t="s">
        <v>48</v>
      </c>
      <c r="AZ407" s="15" t="s">
        <v>48</v>
      </c>
      <c r="BA407" s="15" t="s">
        <v>48</v>
      </c>
      <c r="BB407" s="15" t="s">
        <v>48</v>
      </c>
      <c r="BC407" s="15" t="s">
        <v>48</v>
      </c>
      <c r="BD407" s="15" t="s">
        <v>48</v>
      </c>
      <c r="BE407" s="15" t="s">
        <v>48</v>
      </c>
      <c r="BF407" s="15" t="s">
        <v>48</v>
      </c>
      <c r="BG407" s="15" t="s">
        <v>48</v>
      </c>
      <c r="BH407" s="15" t="s">
        <v>48</v>
      </c>
      <c r="BI407" s="15"/>
      <c r="BJ407" s="16">
        <f>IF(AR407="R", $CA407, IF(OR(AR407="P", AR407="T", AR407="N"), 0, IF($C407="DM", $T407, IF(OR(AR407="Y", AR407="IR"),$AM407,IF(AR407="C", IF($BI407="Y", IF($AF407="N/A", $Q407, $AF407), IF($AG407="N/A", $T407,$AG407)))))))</f>
        <v>7</v>
      </c>
      <c r="BK407" s="16">
        <f>IF(AS407="R", $CA407, IF(OR(AS407="P", AS407="T", AS407="N"), 0, IF($C407="DM", $T407, IF(OR(AS407="Y", AS407="IR"),$AM407,IF(AS407="C", IF($BI407="Y", IF($AF407="N/A", $Q407, $AF407), IF($AG407="N/A", $T407,$AG407)))))))</f>
        <v>7</v>
      </c>
      <c r="BL407" s="16">
        <f>IF(AT407="R", $CA407, IF(OR(AT407="P", AT407="T", AT407="N"), 0, IF($C407="DM", $T407, IF(OR(AT407="Y", AT407="IR"),$AM407,IF(AT407="C", IF($BI407="Y", IF($AF407="N/A", $Q407, $AF407), IF($AG407="N/A", $T407,$AG407)))))))</f>
        <v>7</v>
      </c>
      <c r="BM407" s="16">
        <f>IF(AU407="R", $CA407, IF(OR(AU407="P", AU407="T", AU407="N"), 0, IF($C407="DM", $T407, IF(OR(AU407="Y", AU407="IR"),$AM407,IF(AU407="C", IF($BI407="Y", IF($AF407="N/A", $Q407, $AF407), IF($AG407="N/A", $T407,$AG407)))))))</f>
        <v>7</v>
      </c>
      <c r="BN407" s="16">
        <f>IF(AV407="R", $CA407, IF(OR(AV407="P", AV407="T", AV407="N"), 0, IF($C407="DM", $T407, IF(OR(AV407="Y", AV407="IR"),$AM407,IF(AV407="C", IF($BI407="Y", IF($AF407="N/A", $Q407, $AF407), IF($AG407="N/A", $T407,$AG407)))))))</f>
        <v>7</v>
      </c>
      <c r="BO407" s="16">
        <f>IF(AW407="R", $CA407, IF(OR(AW407="P", AW407="T", AW407="N"), 0, IF($C407="DM", $T407, IF(OR(AW407="Y", AW407="IR"),$AM407,IF(AW407="C", IF($BI407="Y", IF($AF407="N/A", $Q407, $AF407), IF($AG407="N/A", $T407,$AG407)))))))</f>
        <v>7</v>
      </c>
      <c r="BP407" s="16">
        <f>IF(AX407="R", $CA407, IF(OR(AX407="P", AX407="T", AX407="N"), 0, IF($C407="DM", $T407, IF(OR(AX407="Y", AX407="IR"),$AM407,IF(AX407="C", IF($BI407="Y", IF($AF407="N/A", $Q407, $AF407), IF($AG407="N/A", $T407,$AG407)))))))</f>
        <v>7</v>
      </c>
      <c r="BQ407" s="16">
        <f>IF(AY407="R", $CA407, IF(OR(AY407="P", AY407="T", AY407="N"), 0, IF($C407="DM", $T407, IF(OR(AY407="Y", AY407="IR"),$AM407,IF(AY407="C", IF($BI407="Y", IF($AF407="N/A", $Q407, $AF407), IF($AG407="N/A", $T407,$AG407)))))))</f>
        <v>7</v>
      </c>
      <c r="BR407" s="16">
        <f>IF(AZ407="R", $CA407, IF(OR(AZ407="P", AZ407="T", AZ407="N"), 0, IF($C407="DM", $T407, IF(OR(AZ407="Y", AZ407="IR"),$AM407,IF(AZ407="C", IF($BI407="Y", IF($AF407="N/A", $Q407, $AF407), IF($AG407="N/A", $T407,$AG407)))))))</f>
        <v>7</v>
      </c>
      <c r="BS407" s="16">
        <f>IF(BA407="R", $CA407, IF(OR(BA407="P", BA407="T", BA407="N"), 0, IF($C407="DM", $T407, IF(OR(BA407="Y", BA407="IR"),$AM407,IF(BA407="C", IF($BI407="Y", IF($AF407="N/A", $Q407, $AF407), IF($AG407="N/A", $T407,$AG407)))))))</f>
        <v>7</v>
      </c>
      <c r="BT407" s="16">
        <f>IF(BB407="R", $CA407, IF(OR(BB407="P", BB407="T", BB407="N"), 0, IF($C407="DM", $T407, IF(OR(BB407="Y", BB407="IR"),$AM407,IF(BB407="C", IF($BI407="Y", IF($BA407="C", IF($AF407="N/A", $Q407, $AF407), IF($AF407="N/A", $T407, $AM407)), IF($AG407="N/A", $T407,$AG407)))))))</f>
        <v>7</v>
      </c>
      <c r="BU407" s="16">
        <f>IF(BC407="R", $CA407, IF(OR(BC407="P", BC407="T", BC407="N"), 0, IF($C407="DM", $T407, IF(OR(BC407="Y", BC407="IR"),$AM407,IF(BC407="C", IF($BI407="Y", IF($BA407="C", IF($AF407="N/A", $Q407, $AF407), IF($AF407="N/A", $T407, $AM407)), IF($AG407="N/A", $T407,$AG407)))))))</f>
        <v>7</v>
      </c>
      <c r="BV407" s="16">
        <f>IF(BD407="R", $CA407, IF(OR(BD407="P", BD407="T", BD407="N"), 0, IF($C407="DM", $T407, IF(OR(BD407="Y", BD407="IR"),$AM407,IF(BD407="C", IF($BI407="Y", IF($BA407="C", IF($AF407="N/A", $Q407, $AF407), IF($AF407="N/A", $T407, $AM407)), IF($AG407="N/A", $T407,$AG407)))))))</f>
        <v>7</v>
      </c>
      <c r="BW407" s="16">
        <f>IF(BE407="R", $CA407, IF(OR(BE407="P", BE407="T", BE407="N"), 0, IF($C407="DM", $T407, IF(OR(BE407="Y", BE407="IR"),$AM407,IF(BE407="C", IF($BI407="Y", IF($BA407="C", IF($AF407="N/A", $Q407, $AF407), IF($AF407="N/A", $T407, $AM407)), IF($AG407="N/A", $T407,$AG407)))))))</f>
        <v>7</v>
      </c>
      <c r="BX407" s="16">
        <f>IF(BF407="R", $CA407, IF(OR(BF407="P", BF407="T", BF407="N"), 0, IF($C407="DM", $T407, IF(OR(BF407="Y", BF407="IR"),$AM407,IF(BF407="C", IF($BI407="Y", IF($BA407="C", IF($AF407="N/A", $Q407, $AF407), IF($AF407="N/A", $T407, $AM407)), IF($AG407="N/A", $T407,$AG407)))))))</f>
        <v>7</v>
      </c>
      <c r="BY407" s="16">
        <f>IF(BG407="R", $CA407, IF(OR(BG407="P", BG407="T", BG407="N"), 0, IF($C407="DM", $T407, IF(OR(BG407="Y", BG407="IR"),$AM407,IF(BG407="C", IF($BI407="Y", IF($BA407="C", IF($AF407="N/A", $Q407, $AF407), IF($AF407="N/A", $T407, $AM407)), IF($AG407="N/A", $T407,$AG407)))))))</f>
        <v>7</v>
      </c>
      <c r="BZ407" s="16">
        <f>IF(BH407="R", $CA407, IF(OR(BH407="P", BH407="T", BH407="N"), 0, IF($C407="DM", $T407, IF(OR(BH407="Y", BH407="IR"),$AM407,IF(BH407="C", IF($BI407="Y", IF($BA407="C", IF($AF407="N/A", $Q407, $AF407), IF($AF407="N/A", $T407, $AM407)), IF($AG407="N/A", $T407,$AG407)))))))</f>
        <v>7</v>
      </c>
      <c r="CA407" s="15" t="s">
        <v>75</v>
      </c>
      <c r="CB407" s="16">
        <f>BZ407</f>
        <v>7</v>
      </c>
      <c r="CC407" s="15">
        <f>IF(OR($BH407="T", $BH407="R"), 0, IF($BH407="C", IF($BI407="Y", IF($BA407="C", 0, IF(AF407="N/A", Q407-T407, AF407-AG407)), IF($AF407="N/A", U407, AH407)), AN407))</f>
        <v>7</v>
      </c>
      <c r="CD407" s="15" t="str">
        <f>IF(OR($BH407="T", $BH407="R"), 0, IF($BH407="C", IF($BI407="Y", 0, IF($AF407="N/A", V407, AI407)), AO407))</f>
        <v>N/A</v>
      </c>
      <c r="CE407" s="15" t="str">
        <f>IF(OR($BH407="T", $BH407="R"), 0, IF($BH407="C", IF($BI407="Y", 0, IF($AF407="N/A", W407, AJ407)), AP407))</f>
        <v>N/A</v>
      </c>
      <c r="CF407" s="15" t="str">
        <f>IF(OR($BH407="T", $BH407="R"), 0, IF($BH407="C", IF($BI407="Y", 0, IF($AF407="N/A", X407, AK407)), AQ407))</f>
        <v>N/A</v>
      </c>
      <c r="CG407" t="str">
        <f>IF(AC407="N/A", "S:"&amp;L407&amp;" G:"&amp;M407&amp;" GR:"&amp;Q407, IF(AC407=0, "S:"&amp;L407&amp;" G:"&amp;M407&amp;" GR:"&amp;Q407, "S:"&amp;L407&amp;"/"&amp;AD407&amp;" G:"&amp;AE407&amp;" GR:"&amp;AF407))</f>
        <v>S:7 G:3 GR:0</v>
      </c>
    </row>
    <row r="408" spans="1:85" x14ac:dyDescent="0.25">
      <c r="A408" s="14">
        <v>5704</v>
      </c>
      <c r="B408" s="15" t="s">
        <v>3053</v>
      </c>
      <c r="C408" s="15" t="s">
        <v>68</v>
      </c>
      <c r="D408" s="15" t="s">
        <v>58</v>
      </c>
      <c r="E408" s="15">
        <f>VLOOKUP(B408, 'Rookie Year'!$A$2:$B$55679,2,FALSE)</f>
        <v>2024</v>
      </c>
      <c r="F408" s="15">
        <v>2024</v>
      </c>
      <c r="G408" s="15" t="s">
        <v>40</v>
      </c>
      <c r="H408" s="15" t="s">
        <v>2245</v>
      </c>
      <c r="I408" s="16">
        <v>1</v>
      </c>
      <c r="J408" s="15">
        <v>3</v>
      </c>
      <c r="K408" s="17">
        <f>IF(AND(G408&lt;&gt;"N",R408="N/A"), IF(I408&lt;4, 0, 0.25),IF(I408=1, IF(J408=1,0.25, 0.25), IF(I408&lt;13, 0.25, IF(I408&lt;26, 0.4, IF(I408&lt;51, 0.6, 0.75)))))</f>
        <v>0</v>
      </c>
      <c r="L408" s="16">
        <f>I408-M408</f>
        <v>1</v>
      </c>
      <c r="M408" s="16">
        <f>ROUNDUP(I408*K408,0)</f>
        <v>0</v>
      </c>
      <c r="N408" s="16">
        <f>M408*J408</f>
        <v>0</v>
      </c>
      <c r="O408" s="16">
        <v>0</v>
      </c>
      <c r="P408" s="16">
        <v>0</v>
      </c>
      <c r="Q408" s="16">
        <f>N408-O408-P408</f>
        <v>0</v>
      </c>
      <c r="R408" s="15" t="s">
        <v>75</v>
      </c>
      <c r="S408" s="15">
        <f>IF(R408="N/A", J408-($B$1-F408), J408-($B$1-R408))</f>
        <v>3</v>
      </c>
      <c r="T408" s="16">
        <f>IF($S408&lt;1, "N/A", $M408)</f>
        <v>0</v>
      </c>
      <c r="U408" s="16">
        <f>IF($S408&lt;2, "N/A", $M408)</f>
        <v>0</v>
      </c>
      <c r="V408" s="16">
        <f>IF($S408&lt;3, "N/A", $M408)</f>
        <v>0</v>
      </c>
      <c r="W408" s="16" t="str">
        <f>IF($S408&lt;4, "N/A", $M408)</f>
        <v>N/A</v>
      </c>
      <c r="X408" s="16" t="str">
        <f>IF($S408&lt;5, "N/A", $M408)</f>
        <v>N/A</v>
      </c>
      <c r="Y408" s="15" t="str">
        <f>IF(SUM(T408:X408)&lt;&gt;Q408, "CHECK", "OK")</f>
        <v>OK</v>
      </c>
      <c r="Z408" s="15" t="str">
        <f>IF(F408=$B$1, "No", IF(S408=1, "Yes", "No"))</f>
        <v>No</v>
      </c>
      <c r="AA408" s="18" t="str">
        <f>IF(C408="DM", "N/A", IF(Z408="No","N/A",VLOOKUP(B408,'Extension List'!$A$3:$R$1972,18,FALSE)))</f>
        <v>N/A</v>
      </c>
      <c r="AB408" s="15" t="str">
        <f>IF(C408="DM", "N/A", IF(Z408="No","N/A",VLOOKUP(B408,'Extension List'!$A$3:$T$1972,20,FALSE)))</f>
        <v>N/A</v>
      </c>
      <c r="AC408" s="15" t="str">
        <f>IF(AA408="N/A", "N/A", 0)</f>
        <v>N/A</v>
      </c>
      <c r="AD408" s="16" t="str">
        <f>IF(AE408="N/A", "N/A", AA408-AE408)</f>
        <v>N/A</v>
      </c>
      <c r="AE408" s="16" t="str">
        <f>IF(AA408="N/A", "N/A", IF(AC408&gt;0, IF(AA408&lt;13, ROUNDUP(0.25*AA408,0), IF(AA408&lt;26, ROUNDUP(0.4*AA408,0), IF(AA408&lt;51, ROUNDUP(0.6*AA408,0), ROUNDUP(0.75*AA408,0)))), "N/A"))</f>
        <v>N/A</v>
      </c>
      <c r="AF408" s="16" t="str">
        <f>IF(AD408="N/A","N/A", (AE408*AC408)+Q408)</f>
        <v>N/A</v>
      </c>
      <c r="AG408" s="16" t="str">
        <f>IF($AF408="N/A", "N/A", "TBC")</f>
        <v>N/A</v>
      </c>
      <c r="AH408" s="16" t="str">
        <f>IF($AF408="N/A", "N/A", "TBC")</f>
        <v>N/A</v>
      </c>
      <c r="AI408" s="16" t="str">
        <f>IF($AF408="N/A","N/A",IF(AC408&gt;1,"TBC","N/A"))</f>
        <v>N/A</v>
      </c>
      <c r="AJ408" s="16" t="str">
        <f>IF($AF408="N/A","N/A",IF(AC408&gt;2,"TBC","N/A"))</f>
        <v>N/A</v>
      </c>
      <c r="AK408" s="16" t="str">
        <f>IF($AF408="N/A","N/A",IF(AC408&gt;3,"TBC","N/A"))</f>
        <v>N/A</v>
      </c>
      <c r="AL408" s="16" t="str">
        <f>IF(AC408="N/A","N/A",IF(AC408&gt;0,IF(SUM(AG408:AK408)&lt;&gt;AF408,"CHECK","OK"),"N/A"))</f>
        <v>N/A</v>
      </c>
      <c r="AM408" s="16">
        <f>IF(AD408="N/A", L408+T408, L408+AG408)</f>
        <v>1</v>
      </c>
      <c r="AN408" s="16">
        <f>IF(AD408="N/A", IF(U408="N/A", "N/A", L408+U408), AD408+AH408)</f>
        <v>1</v>
      </c>
      <c r="AO408" s="16">
        <f>IF(AD408="N/A", IF(V408="N/A", "N/A", L408+V408), IF(AI408="N/A", "N/A", AD408+AI408))</f>
        <v>1</v>
      </c>
      <c r="AP408" s="16" t="str">
        <f>IF(AD408="N/A", IF(W408="N/A", "N/A", L408+W408), IF(AJ408="N/A", "N/A", AD408+AJ408))</f>
        <v>N/A</v>
      </c>
      <c r="AQ408" s="16" t="str">
        <f>IF(AD408="N/A", IF(X408="N/A", "N/A", L408+X408), IF(AK408="N/A", "N/A", AD408+AK408))</f>
        <v>N/A</v>
      </c>
      <c r="AR408" s="15" t="s">
        <v>66</v>
      </c>
      <c r="AS408" s="15" t="s">
        <v>66</v>
      </c>
      <c r="AT408" s="15" t="s">
        <v>66</v>
      </c>
      <c r="AU408" s="15" t="s">
        <v>66</v>
      </c>
      <c r="AV408" s="15" t="s">
        <v>66</v>
      </c>
      <c r="AW408" s="15" t="s">
        <v>66</v>
      </c>
      <c r="AX408" s="15" t="s">
        <v>66</v>
      </c>
      <c r="AY408" s="15" t="s">
        <v>66</v>
      </c>
      <c r="AZ408" s="15" t="s">
        <v>66</v>
      </c>
      <c r="BA408" s="15" t="s">
        <v>66</v>
      </c>
      <c r="BB408" s="15" t="s">
        <v>66</v>
      </c>
      <c r="BC408" s="15" t="s">
        <v>66</v>
      </c>
      <c r="BD408" s="15" t="s">
        <v>66</v>
      </c>
      <c r="BE408" s="15" t="s">
        <v>66</v>
      </c>
      <c r="BF408" s="15" t="s">
        <v>66</v>
      </c>
      <c r="BG408" s="15" t="s">
        <v>66</v>
      </c>
      <c r="BH408" s="15" t="s">
        <v>66</v>
      </c>
      <c r="BJ408" s="16">
        <f>IF(AR408="R", $CA408, IF(OR(AR408="P", AR408="T", AR408="N"), 0, IF($C408="DM", $T408, IF(OR(AR408="Y", AR408="IR"),$AM408,IF(AR408="C", IF($BI408="Y", IF($AF408="N/A", $Q408, $AF408), IF($AG408="N/A", $T408,$AG408)))))))</f>
        <v>0</v>
      </c>
      <c r="BK408" s="16">
        <f>IF(AS408="R", $CA408, IF(OR(AS408="P", AS408="T", AS408="N"), 0, IF($C408="DM", $T408, IF(OR(AS408="Y", AS408="IR"),$AM408,IF(AS408="C", IF($BI408="Y", IF($AF408="N/A", $Q408, $AF408), IF($AG408="N/A", $T408,$AG408)))))))</f>
        <v>0</v>
      </c>
      <c r="BL408" s="16">
        <f>IF(AT408="R", $CA408, IF(OR(AT408="P", AT408="T", AT408="N"), 0, IF($C408="DM", $T408, IF(OR(AT408="Y", AT408="IR"),$AM408,IF(AT408="C", IF($BI408="Y", IF($AF408="N/A", $Q408, $AF408), IF($AG408="N/A", $T408,$AG408)))))))</f>
        <v>0</v>
      </c>
      <c r="BM408" s="16">
        <f>IF(AU408="R", $CA408, IF(OR(AU408="P", AU408="T", AU408="N"), 0, IF($C408="DM", $T408, IF(OR(AU408="Y", AU408="IR"),$AM408,IF(AU408="C", IF($BI408="Y", IF($AF408="N/A", $Q408, $AF408), IF($AG408="N/A", $T408,$AG408)))))))</f>
        <v>0</v>
      </c>
      <c r="BN408" s="16">
        <f>IF(AV408="R", $CA408, IF(OR(AV408="P", AV408="T", AV408="N"), 0, IF($C408="DM", $T408, IF(OR(AV408="Y", AV408="IR"),$AM408,IF(AV408="C", IF($BI408="Y", IF($AF408="N/A", $Q408, $AF408), IF($AG408="N/A", $T408,$AG408)))))))</f>
        <v>0</v>
      </c>
      <c r="BO408" s="16">
        <f>IF(AW408="R", $CA408, IF(OR(AW408="P", AW408="T", AW408="N"), 0, IF($C408="DM", $T408, IF(OR(AW408="Y", AW408="IR"),$AM408,IF(AW408="C", IF($BI408="Y", IF($AF408="N/A", $Q408, $AF408), IF($AG408="N/A", $T408,$AG408)))))))</f>
        <v>0</v>
      </c>
      <c r="BP408" s="16">
        <f>IF(AX408="R", $CA408, IF(OR(AX408="P", AX408="T", AX408="N"), 0, IF($C408="DM", $T408, IF(OR(AX408="Y", AX408="IR"),$AM408,IF(AX408="C", IF($BI408="Y", IF($AF408="N/A", $Q408, $AF408), IF($AG408="N/A", $T408,$AG408)))))))</f>
        <v>0</v>
      </c>
      <c r="BQ408" s="16">
        <f>IF(AY408="R", $CA408, IF(OR(AY408="P", AY408="T", AY408="N"), 0, IF($C408="DM", $T408, IF(OR(AY408="Y", AY408="IR"),$AM408,IF(AY408="C", IF($BI408="Y", IF($AF408="N/A", $Q408, $AF408), IF($AG408="N/A", $T408,$AG408)))))))</f>
        <v>0</v>
      </c>
      <c r="BR408" s="16">
        <f>IF(AZ408="R", $CA408, IF(OR(AZ408="P", AZ408="T", AZ408="N"), 0, IF($C408="DM", $T408, IF(OR(AZ408="Y", AZ408="IR"),$AM408,IF(AZ408="C", IF($BI408="Y", IF($AF408="N/A", $Q408, $AF408), IF($AG408="N/A", $T408,$AG408)))))))</f>
        <v>0</v>
      </c>
      <c r="BS408" s="16">
        <f>IF(BA408="R", $CA408, IF(OR(BA408="P", BA408="T", BA408="N"), 0, IF($C408="DM", $T408, IF(OR(BA408="Y", BA408="IR"),$AM408,IF(BA408="C", IF($BI408="Y", IF($AF408="N/A", $Q408, $AF408), IF($AG408="N/A", $T408,$AG408)))))))</f>
        <v>0</v>
      </c>
      <c r="BT408" s="16">
        <f>IF(BB408="R", $CA408, IF(OR(BB408="P", BB408="T", BB408="N"), 0, IF($C408="DM", $T408, IF(OR(BB408="Y", BB408="IR"),$AM408,IF(BB408="C", IF($BI408="Y", IF($BA408="C", IF($AF408="N/A", $Q408, $AF408), IF($AF408="N/A", $T408, $AM408)), IF($AG408="N/A", $T408,$AG408)))))))</f>
        <v>0</v>
      </c>
      <c r="BU408" s="16">
        <f>IF(BC408="R", $CA408, IF(OR(BC408="P", BC408="T", BC408="N"), 0, IF($C408="DM", $T408, IF(OR(BC408="Y", BC408="IR"),$AM408,IF(BC408="C", IF($BI408="Y", IF($BA408="C", IF($AF408="N/A", $Q408, $AF408), IF($AF408="N/A", $T408, $AM408)), IF($AG408="N/A", $T408,$AG408)))))))</f>
        <v>0</v>
      </c>
      <c r="BV408" s="16">
        <f>IF(BD408="R", $CA408, IF(OR(BD408="P", BD408="T", BD408="N"), 0, IF($C408="DM", $T408, IF(OR(BD408="Y", BD408="IR"),$AM408,IF(BD408="C", IF($BI408="Y", IF($BA408="C", IF($AF408="N/A", $Q408, $AF408), IF($AF408="N/A", $T408, $AM408)), IF($AG408="N/A", $T408,$AG408)))))))</f>
        <v>0</v>
      </c>
      <c r="BW408" s="16">
        <f>IF(BE408="R", $CA408, IF(OR(BE408="P", BE408="T", BE408="N"), 0, IF($C408="DM", $T408, IF(OR(BE408="Y", BE408="IR"),$AM408,IF(BE408="C", IF($BI408="Y", IF($BA408="C", IF($AF408="N/A", $Q408, $AF408), IF($AF408="N/A", $T408, $AM408)), IF($AG408="N/A", $T408,$AG408)))))))</f>
        <v>0</v>
      </c>
      <c r="BX408" s="16">
        <f>IF(BF408="R", $CA408, IF(OR(BF408="P", BF408="T", BF408="N"), 0, IF($C408="DM", $T408, IF(OR(BF408="Y", BF408="IR"),$AM408,IF(BF408="C", IF($BI408="Y", IF($BA408="C", IF($AF408="N/A", $Q408, $AF408), IF($AF408="N/A", $T408, $AM408)), IF($AG408="N/A", $T408,$AG408)))))))</f>
        <v>0</v>
      </c>
      <c r="BY408" s="16">
        <f>IF(BG408="R", $CA408, IF(OR(BG408="P", BG408="T", BG408="N"), 0, IF($C408="DM", $T408, IF(OR(BG408="Y", BG408="IR"),$AM408,IF(BG408="C", IF($BI408="Y", IF($BA408="C", IF($AF408="N/A", $Q408, $AF408), IF($AF408="N/A", $T408, $AM408)), IF($AG408="N/A", $T408,$AG408)))))))</f>
        <v>0</v>
      </c>
      <c r="BZ408" s="16">
        <f>IF(BH408="R", $CA408, IF(OR(BH408="P", BH408="T", BH408="N"), 0, IF($C408="DM", $T408, IF(OR(BH408="Y", BH408="IR"),$AM408,IF(BH408="C", IF($BI408="Y", IF($BA408="C", IF($AF408="N/A", $Q408, $AF408), IF($AF408="N/A", $T408, $AM408)), IF($AG408="N/A", $T408,$AG408)))))))</f>
        <v>0</v>
      </c>
      <c r="CA408" s="15" t="s">
        <v>75</v>
      </c>
      <c r="CB408" s="16">
        <f>BZ408</f>
        <v>0</v>
      </c>
      <c r="CC408" s="15">
        <f>IF(OR($BH408="T", $BH408="R"), 0, IF($BH408="C", IF($BI408="Y", IF($BA408="C", 0, IF(AF408="N/A", Q408-T408, AF408-AG408)), IF($AF408="N/A", U408, AH408)), AN408))</f>
        <v>1</v>
      </c>
      <c r="CD408" s="15">
        <f>IF(OR($BH408="T", $BH408="R"), 0, IF($BH408="C", IF($BI408="Y", 0, IF($AF408="N/A", V408, AI408)), AO408))</f>
        <v>1</v>
      </c>
      <c r="CE408" s="15" t="str">
        <f>IF(OR($BH408="T", $BH408="R"), 0, IF($BH408="C", IF($BI408="Y", 0, IF($AF408="N/A", W408, AJ408)), AP408))</f>
        <v>N/A</v>
      </c>
      <c r="CF408" s="15" t="str">
        <f>IF(OR($BH408="T", $BH408="R"), 0, IF($BH408="C", IF($BI408="Y", 0, IF($AF408="N/A", X408, AK408)), AQ408))</f>
        <v>N/A</v>
      </c>
      <c r="CG408" t="str">
        <f>IF(AC408="N/A", "S:"&amp;L408&amp;" G:"&amp;M408&amp;" GR:"&amp;Q408, IF(AC408=0, "S:"&amp;L408&amp;" G:"&amp;M408&amp;" GR:"&amp;Q408, "S:"&amp;L408&amp;"/"&amp;AD408&amp;" G:"&amp;AE408&amp;" GR:"&amp;AF408))</f>
        <v>S:1 G:0 GR:0</v>
      </c>
    </row>
    <row r="409" spans="1:85" x14ac:dyDescent="0.25">
      <c r="A409" s="14">
        <v>5752</v>
      </c>
      <c r="B409" s="15" t="s">
        <v>2316</v>
      </c>
      <c r="C409" s="15" t="s">
        <v>68</v>
      </c>
      <c r="D409" s="15" t="s">
        <v>58</v>
      </c>
      <c r="E409" s="15">
        <f>VLOOKUP(B409, 'Rookie Year'!$A$2:$B$55679,2,FALSE)</f>
        <v>2019</v>
      </c>
      <c r="F409" s="15">
        <v>2024</v>
      </c>
      <c r="G409" s="15" t="s">
        <v>42</v>
      </c>
      <c r="H409" s="15">
        <v>2</v>
      </c>
      <c r="I409" s="16">
        <v>2</v>
      </c>
      <c r="J409" s="15">
        <v>1</v>
      </c>
      <c r="K409" s="17">
        <f>IF(AND(G409&lt;&gt;"N",R409="N/A"), IF(I409&lt;4, 0, 0.25),IF(I409=1, IF(J409=1,0.25, 0.25), IF(I409&lt;13, 0.25, IF(I409&lt;26, 0.4, IF(I409&lt;51, 0.6, 0.75)))))</f>
        <v>0.25</v>
      </c>
      <c r="L409" s="16">
        <f>I409-M409</f>
        <v>1</v>
      </c>
      <c r="M409" s="16">
        <f>ROUNDUP(I409*K409,0)</f>
        <v>1</v>
      </c>
      <c r="N409" s="16">
        <f>M409*J409</f>
        <v>1</v>
      </c>
      <c r="O409" s="16">
        <v>0</v>
      </c>
      <c r="P409" s="16">
        <v>0</v>
      </c>
      <c r="Q409" s="16">
        <f>N409-O409-P409</f>
        <v>1</v>
      </c>
      <c r="R409" s="15" t="s">
        <v>75</v>
      </c>
      <c r="S409" s="15">
        <f>IF(R409="N/A", J409-($B$1-F409), J409-($B$1-R409))</f>
        <v>1</v>
      </c>
      <c r="T409" s="16">
        <f>IF($S409&lt;1, "N/A", $M409)</f>
        <v>1</v>
      </c>
      <c r="U409" s="16" t="str">
        <f>IF($S409&lt;2, "N/A", $M409)</f>
        <v>N/A</v>
      </c>
      <c r="V409" s="16" t="str">
        <f>IF($S409&lt;3, "N/A", $M409)</f>
        <v>N/A</v>
      </c>
      <c r="W409" s="16" t="str">
        <f>IF($S409&lt;4, "N/A", $M409)</f>
        <v>N/A</v>
      </c>
      <c r="X409" s="16" t="str">
        <f>IF($S409&lt;5, "N/A", $M409)</f>
        <v>N/A</v>
      </c>
      <c r="Y409" s="15" t="str">
        <f>IF(SUM(T409:X409)&lt;&gt;Q409, "CHECK", "OK")</f>
        <v>OK</v>
      </c>
      <c r="Z409" s="15" t="str">
        <f>IF(F409=$B$1, "No", IF(S409=1, "Yes", "No"))</f>
        <v>No</v>
      </c>
      <c r="AA409" s="18" t="str">
        <f>IF(C409="DM", "N/A", IF(Z409="No","N/A",VLOOKUP(B409,'Extension List'!$A$3:$R$1972,18,FALSE)))</f>
        <v>N/A</v>
      </c>
      <c r="AB409" s="15" t="str">
        <f>IF(C409="DM", "N/A", IF(Z409="No","N/A",VLOOKUP(B409,'Extension List'!$A$3:$T$1972,20,FALSE)))</f>
        <v>N/A</v>
      </c>
      <c r="AC409" s="15" t="str">
        <f>IF(AA409="N/A", "N/A", 0)</f>
        <v>N/A</v>
      </c>
      <c r="AD409" s="16" t="str">
        <f>IF(AE409="N/A", "N/A", AA409-AE409)</f>
        <v>N/A</v>
      </c>
      <c r="AE409" s="16" t="str">
        <f>IF(AA409="N/A", "N/A", IF(AC409&gt;0, IF(AA409&lt;13, ROUNDUP(0.25*AA409,0), IF(AA409&lt;26, ROUNDUP(0.4*AA409,0), IF(AA409&lt;51, ROUNDUP(0.6*AA409,0), ROUNDUP(0.75*AA409,0)))), "N/A"))</f>
        <v>N/A</v>
      </c>
      <c r="AF409" s="16" t="str">
        <f>IF(AD409="N/A","N/A", (AE409*AC409)+Q409)</f>
        <v>N/A</v>
      </c>
      <c r="AG409" s="16" t="str">
        <f>IF($AF409="N/A", "N/A", "TBC")</f>
        <v>N/A</v>
      </c>
      <c r="AH409" s="16" t="str">
        <f>IF($AF409="N/A", "N/A", "TBC")</f>
        <v>N/A</v>
      </c>
      <c r="AI409" s="16" t="str">
        <f>IF($AF409="N/A","N/A",IF(AC409&gt;1,"TBC","N/A"))</f>
        <v>N/A</v>
      </c>
      <c r="AJ409" s="16" t="str">
        <f>IF($AF409="N/A","N/A",IF(AC409&gt;2,"TBC","N/A"))</f>
        <v>N/A</v>
      </c>
      <c r="AK409" s="16" t="str">
        <f>IF($AF409="N/A","N/A",IF(AC409&gt;3,"TBC","N/A"))</f>
        <v>N/A</v>
      </c>
      <c r="AL409" s="16" t="str">
        <f>IF(AC409="N/A","N/A",IF(AC409&gt;0,IF(SUM(AG409:AK409)&lt;&gt;AF409,"CHECK","OK"),"N/A"))</f>
        <v>N/A</v>
      </c>
      <c r="AM409" s="16">
        <f>IF(AD409="N/A", L409+T409, L409+AG409)</f>
        <v>2</v>
      </c>
      <c r="AN409" s="16" t="str">
        <f>IF(AD409="N/A", IF(U409="N/A", "N/A", L409+U409), AD409+AH409)</f>
        <v>N/A</v>
      </c>
      <c r="AO409" s="16" t="str">
        <f>IF(AD409="N/A", IF(V409="N/A", "N/A", L409+V409), IF(AI409="N/A", "N/A", AD409+AI409))</f>
        <v>N/A</v>
      </c>
      <c r="AP409" s="16" t="str">
        <f>IF(AD409="N/A", IF(W409="N/A", "N/A", L409+W409), IF(AJ409="N/A", "N/A", AD409+AJ409))</f>
        <v>N/A</v>
      </c>
      <c r="AQ409" s="16" t="str">
        <f>IF(AD409="N/A", IF(X409="N/A", "N/A", L409+X409), IF(AK409="N/A", "N/A", AD409+AK409))</f>
        <v>N/A</v>
      </c>
      <c r="AR409" s="15" t="s">
        <v>42</v>
      </c>
      <c r="AS409" s="15" t="s">
        <v>42</v>
      </c>
      <c r="AT409" s="15" t="s">
        <v>40</v>
      </c>
      <c r="AU409" s="15" t="s">
        <v>40</v>
      </c>
      <c r="AV409" s="15" t="s">
        <v>40</v>
      </c>
      <c r="AW409" s="15" t="s">
        <v>40</v>
      </c>
      <c r="AX409" s="15" t="s">
        <v>40</v>
      </c>
      <c r="AY409" s="15" t="s">
        <v>40</v>
      </c>
      <c r="AZ409" s="15" t="s">
        <v>40</v>
      </c>
      <c r="BA409" s="15" t="s">
        <v>40</v>
      </c>
      <c r="BB409" s="15" t="s">
        <v>40</v>
      </c>
      <c r="BC409" s="15" t="s">
        <v>40</v>
      </c>
      <c r="BD409" s="15" t="s">
        <v>40</v>
      </c>
      <c r="BE409" s="15" t="s">
        <v>40</v>
      </c>
      <c r="BF409" s="15" t="s">
        <v>40</v>
      </c>
      <c r="BG409" s="15" t="s">
        <v>40</v>
      </c>
      <c r="BH409" s="15" t="s">
        <v>40</v>
      </c>
      <c r="BJ409" s="16">
        <f>IF(AR409="R", $CA409, IF(OR(AR409="P", AR409="T", AR409="N"), 0, IF($C409="DM", $T409, IF(OR(AR409="Y", AR409="IR"),$AM409,IF(AR409="C", IF($BI409="Y", IF($AF409="N/A", $Q409, $AF409), IF($AG409="N/A", $T409,$AG409)))))))</f>
        <v>0</v>
      </c>
      <c r="BK409" s="16">
        <f>IF(AS409="R", $CA409, IF(OR(AS409="P", AS409="T", AS409="N"), 0, IF($C409="DM", $T409, IF(OR(AS409="Y", AS409="IR"),$AM409,IF(AS409="C", IF($BI409="Y", IF($AF409="N/A", $Q409, $AF409), IF($AG409="N/A", $T409,$AG409)))))))</f>
        <v>0</v>
      </c>
      <c r="BL409" s="16">
        <f>IF(AT409="R", $CA409, IF(OR(AT409="P", AT409="T", AT409="N"), 0, IF($C409="DM", $T409, IF(OR(AT409="Y", AT409="IR"),$AM409,IF(AT409="C", IF($BI409="Y", IF($AF409="N/A", $Q409, $AF409), IF($AG409="N/A", $T409,$AG409)))))))</f>
        <v>2</v>
      </c>
      <c r="BM409" s="16">
        <f>IF(AU409="R", $CA409, IF(OR(AU409="P", AU409="T", AU409="N"), 0, IF($C409="DM", $T409, IF(OR(AU409="Y", AU409="IR"),$AM409,IF(AU409="C", IF($BI409="Y", IF($AF409="N/A", $Q409, $AF409), IF($AG409="N/A", $T409,$AG409)))))))</f>
        <v>2</v>
      </c>
      <c r="BN409" s="16">
        <f>IF(AV409="R", $CA409, IF(OR(AV409="P", AV409="T", AV409="N"), 0, IF($C409="DM", $T409, IF(OR(AV409="Y", AV409="IR"),$AM409,IF(AV409="C", IF($BI409="Y", IF($AF409="N/A", $Q409, $AF409), IF($AG409="N/A", $T409,$AG409)))))))</f>
        <v>2</v>
      </c>
      <c r="BO409" s="16">
        <f>IF(AW409="R", $CA409, IF(OR(AW409="P", AW409="T", AW409="N"), 0, IF($C409="DM", $T409, IF(OR(AW409="Y", AW409="IR"),$AM409,IF(AW409="C", IF($BI409="Y", IF($AF409="N/A", $Q409, $AF409), IF($AG409="N/A", $T409,$AG409)))))))</f>
        <v>2</v>
      </c>
      <c r="BP409" s="16">
        <f>IF(AX409="R", $CA409, IF(OR(AX409="P", AX409="T", AX409="N"), 0, IF($C409="DM", $T409, IF(OR(AX409="Y", AX409="IR"),$AM409,IF(AX409="C", IF($BI409="Y", IF($AF409="N/A", $Q409, $AF409), IF($AG409="N/A", $T409,$AG409)))))))</f>
        <v>2</v>
      </c>
      <c r="BQ409" s="16">
        <f>IF(AY409="R", $CA409, IF(OR(AY409="P", AY409="T", AY409="N"), 0, IF($C409="DM", $T409, IF(OR(AY409="Y", AY409="IR"),$AM409,IF(AY409="C", IF($BI409="Y", IF($AF409="N/A", $Q409, $AF409), IF($AG409="N/A", $T409,$AG409)))))))</f>
        <v>2</v>
      </c>
      <c r="BR409" s="16">
        <f>IF(AZ409="R", $CA409, IF(OR(AZ409="P", AZ409="T", AZ409="N"), 0, IF($C409="DM", $T409, IF(OR(AZ409="Y", AZ409="IR"),$AM409,IF(AZ409="C", IF($BI409="Y", IF($AF409="N/A", $Q409, $AF409), IF($AG409="N/A", $T409,$AG409)))))))</f>
        <v>2</v>
      </c>
      <c r="BS409" s="16">
        <f>IF(BA409="R", $CA409, IF(OR(BA409="P", BA409="T", BA409="N"), 0, IF($C409="DM", $T409, IF(OR(BA409="Y", BA409="IR"),$AM409,IF(BA409="C", IF($BI409="Y", IF($AF409="N/A", $Q409, $AF409), IF($AG409="N/A", $T409,$AG409)))))))</f>
        <v>2</v>
      </c>
      <c r="BT409" s="16">
        <f>IF(BB409="R", $CA409, IF(OR(BB409="P", BB409="T", BB409="N"), 0, IF($C409="DM", $T409, IF(OR(BB409="Y", BB409="IR"),$AM409,IF(BB409="C", IF($BI409="Y", IF($BA409="C", IF($AF409="N/A", $Q409, $AF409), IF($AF409="N/A", $T409, $AM409)), IF($AG409="N/A", $T409,$AG409)))))))</f>
        <v>2</v>
      </c>
      <c r="BU409" s="16">
        <f>IF(BC409="R", $CA409, IF(OR(BC409="P", BC409="T", BC409="N"), 0, IF($C409="DM", $T409, IF(OR(BC409="Y", BC409="IR"),$AM409,IF(BC409="C", IF($BI409="Y", IF($BA409="C", IF($AF409="N/A", $Q409, $AF409), IF($AF409="N/A", $T409, $AM409)), IF($AG409="N/A", $T409,$AG409)))))))</f>
        <v>2</v>
      </c>
      <c r="BV409" s="16">
        <f>IF(BD409="R", $CA409, IF(OR(BD409="P", BD409="T", BD409="N"), 0, IF($C409="DM", $T409, IF(OR(BD409="Y", BD409="IR"),$AM409,IF(BD409="C", IF($BI409="Y", IF($BA409="C", IF($AF409="N/A", $Q409, $AF409), IF($AF409="N/A", $T409, $AM409)), IF($AG409="N/A", $T409,$AG409)))))))</f>
        <v>2</v>
      </c>
      <c r="BW409" s="16">
        <f>IF(BE409="R", $CA409, IF(OR(BE409="P", BE409="T", BE409="N"), 0, IF($C409="DM", $T409, IF(OR(BE409="Y", BE409="IR"),$AM409,IF(BE409="C", IF($BI409="Y", IF($BA409="C", IF($AF409="N/A", $Q409, $AF409), IF($AF409="N/A", $T409, $AM409)), IF($AG409="N/A", $T409,$AG409)))))))</f>
        <v>2</v>
      </c>
      <c r="BX409" s="16">
        <f>IF(BF409="R", $CA409, IF(OR(BF409="P", BF409="T", BF409="N"), 0, IF($C409="DM", $T409, IF(OR(BF409="Y", BF409="IR"),$AM409,IF(BF409="C", IF($BI409="Y", IF($BA409="C", IF($AF409="N/A", $Q409, $AF409), IF($AF409="N/A", $T409, $AM409)), IF($AG409="N/A", $T409,$AG409)))))))</f>
        <v>2</v>
      </c>
      <c r="BY409" s="16">
        <f>IF(BG409="R", $CA409, IF(OR(BG409="P", BG409="T", BG409="N"), 0, IF($C409="DM", $T409, IF(OR(BG409="Y", BG409="IR"),$AM409,IF(BG409="C", IF($BI409="Y", IF($BA409="C", IF($AF409="N/A", $Q409, $AF409), IF($AF409="N/A", $T409, $AM409)), IF($AG409="N/A", $T409,$AG409)))))))</f>
        <v>2</v>
      </c>
      <c r="BZ409" s="16">
        <f>IF(BH409="R", $CA409, IF(OR(BH409="P", BH409="T", BH409="N"), 0, IF($C409="DM", $T409, IF(OR(BH409="Y", BH409="IR"),$AM409,IF(BH409="C", IF($BI409="Y", IF($BA409="C", IF($AF409="N/A", $Q409, $AF409), IF($AF409="N/A", $T409, $AM409)), IF($AG409="N/A", $T409,$AG409)))))))</f>
        <v>2</v>
      </c>
      <c r="CA409" s="15" t="s">
        <v>75</v>
      </c>
      <c r="CB409" s="16">
        <f>BZ409</f>
        <v>2</v>
      </c>
      <c r="CC409" s="15" t="str">
        <f>IF(OR($BH409="T", $BH409="R"), 0, IF($BH409="C", IF($BI409="Y", IF($BA409="C", 0, IF(AF409="N/A", Q409-T409, AF409-AG409)), IF($AF409="N/A", U409, AH409)), AN409))</f>
        <v>N/A</v>
      </c>
      <c r="CD409" s="15" t="str">
        <f>IF(OR($BH409="T", $BH409="R"), 0, IF($BH409="C", IF($BI409="Y", 0, IF($AF409="N/A", V409, AI409)), AO409))</f>
        <v>N/A</v>
      </c>
      <c r="CE409" s="15" t="str">
        <f>IF(OR($BH409="T", $BH409="R"), 0, IF($BH409="C", IF($BI409="Y", 0, IF($AF409="N/A", W409, AJ409)), AP409))</f>
        <v>N/A</v>
      </c>
      <c r="CF409" s="15" t="str">
        <f>IF(OR($BH409="T", $BH409="R"), 0, IF($BH409="C", IF($BI409="Y", 0, IF($AF409="N/A", X409, AK409)), AQ409))</f>
        <v>N/A</v>
      </c>
    </row>
    <row r="410" spans="1:85" x14ac:dyDescent="0.25">
      <c r="A410" s="14">
        <v>3611</v>
      </c>
      <c r="B410" s="15" t="s">
        <v>2028</v>
      </c>
      <c r="C410" s="15" t="s">
        <v>68</v>
      </c>
      <c r="D410" s="15" t="s">
        <v>58</v>
      </c>
      <c r="E410" s="15">
        <f>VLOOKUP(B410, 'Rookie Year'!$A$2:$B$55679,2,FALSE)</f>
        <v>2020</v>
      </c>
      <c r="F410" s="15">
        <v>2020</v>
      </c>
      <c r="G410" s="15" t="s">
        <v>40</v>
      </c>
      <c r="H410" s="15" t="s">
        <v>2149</v>
      </c>
      <c r="I410" s="16">
        <v>20</v>
      </c>
      <c r="J410" s="15">
        <v>3</v>
      </c>
      <c r="K410" s="17">
        <f>IF(AND(G410&lt;&gt;"N",R410="N/A"), IF(I410&lt;4, 0, 0.25),IF(I410=1, IF(J410=1,0.25, 0.25), IF(I410&lt;13, 0.25, IF(I410&lt;26, 0.4, IF(I410&lt;51, 0.6, 0.75)))))</f>
        <v>0.4</v>
      </c>
      <c r="L410" s="16">
        <f>I410-M410</f>
        <v>12</v>
      </c>
      <c r="M410" s="16">
        <f>ROUNDUP(I410*K410,0)</f>
        <v>8</v>
      </c>
      <c r="N410" s="16">
        <f>M410*J410</f>
        <v>24</v>
      </c>
      <c r="O410" s="16">
        <v>8</v>
      </c>
      <c r="P410" s="16">
        <v>8</v>
      </c>
      <c r="Q410" s="16">
        <f>N410-O410-P410</f>
        <v>8</v>
      </c>
      <c r="R410" s="15">
        <v>2023</v>
      </c>
      <c r="S410" s="15">
        <f>IF(R410="N/A", J410-($B$1-F410), J410-($B$1-R410))</f>
        <v>2</v>
      </c>
      <c r="T410" s="16">
        <v>8</v>
      </c>
      <c r="U410" s="16">
        <v>0</v>
      </c>
      <c r="V410" s="16" t="str">
        <f>IF($S410&lt;3, "N/A", $M410)</f>
        <v>N/A</v>
      </c>
      <c r="W410" s="16" t="str">
        <f>IF($S410&lt;4, "N/A", $M410)</f>
        <v>N/A</v>
      </c>
      <c r="X410" s="16" t="str">
        <f>IF($S410&lt;5, "N/A", $M410)</f>
        <v>N/A</v>
      </c>
      <c r="Y410" s="15" t="str">
        <f>IF(SUM(T410:X410)&lt;&gt;Q410, "CHECK", "OK")</f>
        <v>OK</v>
      </c>
      <c r="Z410" s="15" t="str">
        <f>IF(F410=$B$1, "No", IF(S410=1, "Yes", "No"))</f>
        <v>No</v>
      </c>
      <c r="AA410" s="18" t="str">
        <f>IF(C410="DM", "N/A", IF(Z410="No","N/A",VLOOKUP(B410,'Extension List'!$A$3:$R$1972,18,FALSE)))</f>
        <v>N/A</v>
      </c>
      <c r="AB410" s="15" t="str">
        <f>IF(C410="DM", "N/A", IF(Z410="No","N/A",VLOOKUP(B410,'Extension List'!$A$3:$T$1972,20,FALSE)))</f>
        <v>N/A</v>
      </c>
      <c r="AC410" s="15" t="str">
        <f>IF(AA410="N/A", "N/A", 0)</f>
        <v>N/A</v>
      </c>
      <c r="AD410" s="16" t="str">
        <f>IF(AE410="N/A", "N/A", AA410-AE410)</f>
        <v>N/A</v>
      </c>
      <c r="AE410" s="16" t="str">
        <f>IF(AA410="N/A", "N/A", IF(AC410&gt;0, IF(AA410&lt;13, ROUNDUP(0.25*AA410,0), IF(AA410&lt;26, ROUNDUP(0.4*AA410,0), IF(AA410&lt;51, ROUNDUP(0.6*AA410,0), ROUNDUP(0.75*AA410,0)))), "N/A"))</f>
        <v>N/A</v>
      </c>
      <c r="AF410" s="16" t="str">
        <f>IF(AD410="N/A","N/A", (AE410*AC410)+Q410)</f>
        <v>N/A</v>
      </c>
      <c r="AG410" s="16" t="str">
        <f>IF($AF410="N/A", "N/A", "TBC")</f>
        <v>N/A</v>
      </c>
      <c r="AH410" s="16" t="str">
        <f>IF($AF410="N/A", "N/A", "TBC")</f>
        <v>N/A</v>
      </c>
      <c r="AI410" s="16" t="str">
        <f>IF($AF410="N/A","N/A",IF(AC410&gt;1,"TBC","N/A"))</f>
        <v>N/A</v>
      </c>
      <c r="AJ410" s="16" t="str">
        <f>IF($AF410="N/A","N/A",IF(AC410&gt;2,"TBC","N/A"))</f>
        <v>N/A</v>
      </c>
      <c r="AK410" s="16" t="str">
        <f>IF($AF410="N/A","N/A",IF(AC410&gt;3,"TBC","N/A"))</f>
        <v>N/A</v>
      </c>
      <c r="AL410" s="16" t="str">
        <f>IF(AC410="N/A","N/A",IF(AC410&gt;0,IF(SUM(AG410:AK410)&lt;&gt;AF410,"CHECK","OK"),"N/A"))</f>
        <v>N/A</v>
      </c>
      <c r="AM410" s="16">
        <f>IF(AD410="N/A", L410+T410, L410+AG410)</f>
        <v>20</v>
      </c>
      <c r="AN410" s="16">
        <f>IF(AD410="N/A", IF(U410="N/A", "N/A", L410+U410), AD410+AH410)</f>
        <v>12</v>
      </c>
      <c r="AO410" s="16" t="str">
        <f>IF(AD410="N/A", IF(V410="N/A", "N/A", L410+V410), IF(AI410="N/A", "N/A", AD410+AI410))</f>
        <v>N/A</v>
      </c>
      <c r="AP410" s="16" t="str">
        <f>IF(AD410="N/A", IF(W410="N/A", "N/A", L410+W410), IF(AJ410="N/A", "N/A", AD410+AJ410))</f>
        <v>N/A</v>
      </c>
      <c r="AQ410" s="16" t="str">
        <f>IF(AD410="N/A", IF(X410="N/A", "N/A", L410+X410), IF(AK410="N/A", "N/A", AD410+AK410))</f>
        <v>N/A</v>
      </c>
      <c r="AR410" s="15" t="s">
        <v>40</v>
      </c>
      <c r="AS410" s="15" t="s">
        <v>40</v>
      </c>
      <c r="AT410" s="15" t="s">
        <v>40</v>
      </c>
      <c r="AU410" s="15" t="s">
        <v>40</v>
      </c>
      <c r="AV410" s="15" t="s">
        <v>40</v>
      </c>
      <c r="AW410" s="15" t="s">
        <v>40</v>
      </c>
      <c r="AX410" s="15" t="s">
        <v>40</v>
      </c>
      <c r="AY410" s="15" t="s">
        <v>40</v>
      </c>
      <c r="AZ410" s="15" t="s">
        <v>40</v>
      </c>
      <c r="BA410" s="15" t="s">
        <v>40</v>
      </c>
      <c r="BB410" s="15" t="s">
        <v>40</v>
      </c>
      <c r="BC410" s="15" t="s">
        <v>40</v>
      </c>
      <c r="BD410" s="15" t="s">
        <v>40</v>
      </c>
      <c r="BE410" s="15" t="s">
        <v>40</v>
      </c>
      <c r="BF410" s="15" t="s">
        <v>40</v>
      </c>
      <c r="BG410" s="15" t="s">
        <v>40</v>
      </c>
      <c r="BH410" s="15" t="s">
        <v>40</v>
      </c>
      <c r="BI410" s="15"/>
      <c r="BJ410" s="16">
        <f>IF(AR410="R", $CA410, IF(OR(AR410="P", AR410="T", AR410="N"), 0, IF($C410="DM", $T410, IF(OR(AR410="Y", AR410="IR"),$AM410,IF(AR410="C", IF($BI410="Y", IF($AF410="N/A", $Q410, $AF410), IF($AG410="N/A", $T410,$AG410)))))))</f>
        <v>20</v>
      </c>
      <c r="BK410" s="16">
        <f>IF(AS410="R", $CA410, IF(OR(AS410="P", AS410="T", AS410="N"), 0, IF($C410="DM", $T410, IF(OR(AS410="Y", AS410="IR"),$AM410,IF(AS410="C", IF($BI410="Y", IF($AF410="N/A", $Q410, $AF410), IF($AG410="N/A", $T410,$AG410)))))))</f>
        <v>20</v>
      </c>
      <c r="BL410" s="16">
        <f>IF(AT410="R", $CA410, IF(OR(AT410="P", AT410="T", AT410="N"), 0, IF($C410="DM", $T410, IF(OR(AT410="Y", AT410="IR"),$AM410,IF(AT410="C", IF($BI410="Y", IF($AF410="N/A", $Q410, $AF410), IF($AG410="N/A", $T410,$AG410)))))))</f>
        <v>20</v>
      </c>
      <c r="BM410" s="16">
        <f>IF(AU410="R", $CA410, IF(OR(AU410="P", AU410="T", AU410="N"), 0, IF($C410="DM", $T410, IF(OR(AU410="Y", AU410="IR"),$AM410,IF(AU410="C", IF($BI410="Y", IF($AF410="N/A", $Q410, $AF410), IF($AG410="N/A", $T410,$AG410)))))))</f>
        <v>20</v>
      </c>
      <c r="BN410" s="16">
        <f>IF(AV410="R", $CA410, IF(OR(AV410="P", AV410="T", AV410="N"), 0, IF($C410="DM", $T410, IF(OR(AV410="Y", AV410="IR"),$AM410,IF(AV410="C", IF($BI410="Y", IF($AF410="N/A", $Q410, $AF410), IF($AG410="N/A", $T410,$AG410)))))))</f>
        <v>20</v>
      </c>
      <c r="BO410" s="16">
        <f>IF(AW410="R", $CA410, IF(OR(AW410="P", AW410="T", AW410="N"), 0, IF($C410="DM", $T410, IF(OR(AW410="Y", AW410="IR"),$AM410,IF(AW410="C", IF($BI410="Y", IF($AF410="N/A", $Q410, $AF410), IF($AG410="N/A", $T410,$AG410)))))))</f>
        <v>20</v>
      </c>
      <c r="BP410" s="16">
        <f>IF(AX410="R", $CA410, IF(OR(AX410="P", AX410="T", AX410="N"), 0, IF($C410="DM", $T410, IF(OR(AX410="Y", AX410="IR"),$AM410,IF(AX410="C", IF($BI410="Y", IF($AF410="N/A", $Q410, $AF410), IF($AG410="N/A", $T410,$AG410)))))))</f>
        <v>20</v>
      </c>
      <c r="BQ410" s="16">
        <f>IF(AY410="R", $CA410, IF(OR(AY410="P", AY410="T", AY410="N"), 0, IF($C410="DM", $T410, IF(OR(AY410="Y", AY410="IR"),$AM410,IF(AY410="C", IF($BI410="Y", IF($AF410="N/A", $Q410, $AF410), IF($AG410="N/A", $T410,$AG410)))))))</f>
        <v>20</v>
      </c>
      <c r="BR410" s="16">
        <f>IF(AZ410="R", $CA410, IF(OR(AZ410="P", AZ410="T", AZ410="N"), 0, IF($C410="DM", $T410, IF(OR(AZ410="Y", AZ410="IR"),$AM410,IF(AZ410="C", IF($BI410="Y", IF($AF410="N/A", $Q410, $AF410), IF($AG410="N/A", $T410,$AG410)))))))</f>
        <v>20</v>
      </c>
      <c r="BS410" s="16">
        <f>IF(BA410="R", $CA410, IF(OR(BA410="P", BA410="T", BA410="N"), 0, IF($C410="DM", $T410, IF(OR(BA410="Y", BA410="IR"),$AM410,IF(BA410="C", IF($BI410="Y", IF($AF410="N/A", $Q410, $AF410), IF($AG410="N/A", $T410,$AG410)))))))</f>
        <v>20</v>
      </c>
      <c r="BT410" s="16">
        <f>IF(BB410="R", $CA410, IF(OR(BB410="P", BB410="T", BB410="N"), 0, IF($C410="DM", $T410, IF(OR(BB410="Y", BB410="IR"),$AM410,IF(BB410="C", IF($BI410="Y", IF($BA410="C", IF($AF410="N/A", $Q410, $AF410), IF($AF410="N/A", $T410, $AM410)), IF($AG410="N/A", $T410,$AG410)))))))</f>
        <v>20</v>
      </c>
      <c r="BU410" s="16">
        <f>IF(BC410="R", $CA410, IF(OR(BC410="P", BC410="T", BC410="N"), 0, IF($C410="DM", $T410, IF(OR(BC410="Y", BC410="IR"),$AM410,IF(BC410="C", IF($BI410="Y", IF($BA410="C", IF($AF410="N/A", $Q410, $AF410), IF($AF410="N/A", $T410, $AM410)), IF($AG410="N/A", $T410,$AG410)))))))</f>
        <v>20</v>
      </c>
      <c r="BV410" s="16">
        <f>IF(BD410="R", $CA410, IF(OR(BD410="P", BD410="T", BD410="N"), 0, IF($C410="DM", $T410, IF(OR(BD410="Y", BD410="IR"),$AM410,IF(BD410="C", IF($BI410="Y", IF($BA410="C", IF($AF410="N/A", $Q410, $AF410), IF($AF410="N/A", $T410, $AM410)), IF($AG410="N/A", $T410,$AG410)))))))</f>
        <v>20</v>
      </c>
      <c r="BW410" s="16">
        <f>IF(BE410="R", $CA410, IF(OR(BE410="P", BE410="T", BE410="N"), 0, IF($C410="DM", $T410, IF(OR(BE410="Y", BE410="IR"),$AM410,IF(BE410="C", IF($BI410="Y", IF($BA410="C", IF($AF410="N/A", $Q410, $AF410), IF($AF410="N/A", $T410, $AM410)), IF($AG410="N/A", $T410,$AG410)))))))</f>
        <v>20</v>
      </c>
      <c r="BX410" s="16">
        <f>IF(BF410="R", $CA410, IF(OR(BF410="P", BF410="T", BF410="N"), 0, IF($C410="DM", $T410, IF(OR(BF410="Y", BF410="IR"),$AM410,IF(BF410="C", IF($BI410="Y", IF($BA410="C", IF($AF410="N/A", $Q410, $AF410), IF($AF410="N/A", $T410, $AM410)), IF($AG410="N/A", $T410,$AG410)))))))</f>
        <v>20</v>
      </c>
      <c r="BY410" s="16">
        <f>IF(BG410="R", $CA410, IF(OR(BG410="P", BG410="T", BG410="N"), 0, IF($C410="DM", $T410, IF(OR(BG410="Y", BG410="IR"),$AM410,IF(BG410="C", IF($BI410="Y", IF($BA410="C", IF($AF410="N/A", $Q410, $AF410), IF($AF410="N/A", $T410, $AM410)), IF($AG410="N/A", $T410,$AG410)))))))</f>
        <v>20</v>
      </c>
      <c r="BZ410" s="16">
        <f>IF(BH410="R", $CA410, IF(OR(BH410="P", BH410="T", BH410="N"), 0, IF($C410="DM", $T410, IF(OR(BH410="Y", BH410="IR"),$AM410,IF(BH410="C", IF($BI410="Y", IF($BA410="C", IF($AF410="N/A", $Q410, $AF410), IF($AF410="N/A", $T410, $AM410)), IF($AG410="N/A", $T410,$AG410)))))))</f>
        <v>20</v>
      </c>
      <c r="CA410" s="15" t="s">
        <v>75</v>
      </c>
      <c r="CB410" s="16">
        <f>BZ410</f>
        <v>20</v>
      </c>
      <c r="CC410" s="15">
        <f>IF(OR($BH410="T", $BH410="R"), 0, IF($BH410="C", IF($BI410="Y", IF($BA410="C", 0, IF(AF410="N/A", Q410-T410, AF410-AG410)), IF($AF410="N/A", U410, AH410)), AN410))</f>
        <v>12</v>
      </c>
      <c r="CD410" s="15" t="str">
        <f>IF(OR($BH410="T", $BH410="R"), 0, IF($BH410="C", IF($BI410="Y", 0, IF($AF410="N/A", V410, AI410)), AO410))</f>
        <v>N/A</v>
      </c>
      <c r="CE410" s="15" t="str">
        <f>IF(OR($BH410="T", $BH410="R"), 0, IF($BH410="C", IF($BI410="Y", 0, IF($AF410="N/A", W410, AJ410)), AP410))</f>
        <v>N/A</v>
      </c>
      <c r="CF410" s="15" t="str">
        <f>IF(OR($BH410="T", $BH410="R"), 0, IF($BH410="C", IF($BI410="Y", 0, IF($AF410="N/A", X410, AK410)), AQ410))</f>
        <v>N/A</v>
      </c>
      <c r="CG410" t="str">
        <f>IF(AC410="N/A", "S:"&amp;L410&amp;" G:"&amp;M410&amp;" GR:"&amp;Q410, IF(AC410=0, "S:"&amp;L410&amp;" G:"&amp;M410&amp;" GR:"&amp;Q410, "S:"&amp;L410&amp;"/"&amp;AD410&amp;" G:"&amp;AE410&amp;" GR:"&amp;AF410))</f>
        <v>S:12 G:8 GR:8</v>
      </c>
    </row>
    <row r="411" spans="1:85" x14ac:dyDescent="0.25">
      <c r="A411" s="14">
        <v>5574</v>
      </c>
      <c r="B411" s="15" t="s">
        <v>366</v>
      </c>
      <c r="C411" s="15" t="s">
        <v>69</v>
      </c>
      <c r="D411" s="15" t="s">
        <v>58</v>
      </c>
      <c r="E411" s="15">
        <f>VLOOKUP(B411, 'Rookie Year'!$A$2:$B$55679,2,FALSE)</f>
        <v>2019</v>
      </c>
      <c r="F411" s="15">
        <v>2024</v>
      </c>
      <c r="G411" s="15" t="s">
        <v>42</v>
      </c>
      <c r="H411" s="15" t="s">
        <v>1928</v>
      </c>
      <c r="I411" s="16">
        <v>1</v>
      </c>
      <c r="J411" s="15">
        <v>1</v>
      </c>
      <c r="K411" s="17">
        <f>IF(AND(G411&lt;&gt;"N",R411="N/A"), IF(I411&lt;4, 0, 0.25),IF(I411=1, IF(J411=1,0.25, 0.25), IF(I411&lt;13, 0.25, IF(I411&lt;26, 0.4, IF(I411&lt;51, 0.6, 0.75)))))</f>
        <v>0.25</v>
      </c>
      <c r="L411" s="16">
        <f>I411-M411</f>
        <v>0</v>
      </c>
      <c r="M411" s="16">
        <f>ROUNDUP(I411*K411,0)</f>
        <v>1</v>
      </c>
      <c r="N411" s="16">
        <f>M411*J411</f>
        <v>1</v>
      </c>
      <c r="O411" s="16">
        <v>0</v>
      </c>
      <c r="P411" s="16">
        <v>0</v>
      </c>
      <c r="Q411" s="16">
        <f>N411-O411-P411</f>
        <v>1</v>
      </c>
      <c r="R411" s="15" t="s">
        <v>75</v>
      </c>
      <c r="S411" s="15">
        <f>IF(R411="N/A", J411-($B$1-F411), J411-($B$1-R411))</f>
        <v>1</v>
      </c>
      <c r="T411" s="16">
        <f>IF($S411&lt;1, "N/A", $M411)</f>
        <v>1</v>
      </c>
      <c r="U411" s="16" t="str">
        <f>IF($S411&lt;2, "N/A", $M411)</f>
        <v>N/A</v>
      </c>
      <c r="V411" s="16" t="str">
        <f>IF($S411&lt;3, "N/A", $M411)</f>
        <v>N/A</v>
      </c>
      <c r="W411" s="16" t="str">
        <f>IF($S411&lt;4, "N/A", $M411)</f>
        <v>N/A</v>
      </c>
      <c r="X411" s="16" t="str">
        <f>IF($S411&lt;5, "N/A", $M411)</f>
        <v>N/A</v>
      </c>
      <c r="Y411" s="15" t="str">
        <f>IF(SUM(T411:X411)&lt;&gt;Q411, "CHECK", "OK")</f>
        <v>OK</v>
      </c>
      <c r="Z411" s="15" t="str">
        <f>IF(F411=$B$1, "No", IF(S411=1, "Yes", "No"))</f>
        <v>No</v>
      </c>
      <c r="AA411" s="18" t="str">
        <f>IF(C411="DM", "N/A", IF(Z411="No","N/A",VLOOKUP(B411,'Extension List'!$A$3:$R$1972,18,FALSE)))</f>
        <v>N/A</v>
      </c>
      <c r="AB411" s="15" t="str">
        <f>IF(C411="DM", "N/A", IF(Z411="No","N/A",VLOOKUP(B411,'Extension List'!$A$3:$T$1972,20,FALSE)))</f>
        <v>N/A</v>
      </c>
      <c r="AC411" s="15" t="str">
        <f>IF(AA411="N/A", "N/A", 0)</f>
        <v>N/A</v>
      </c>
      <c r="AD411" s="16" t="str">
        <f>IF(AE411="N/A", "N/A", AA411-AE411)</f>
        <v>N/A</v>
      </c>
      <c r="AE411" s="16" t="str">
        <f>IF(AA411="N/A", "N/A", IF(AC411&gt;0, IF(AA411&lt;13, ROUNDUP(0.25*AA411,0), IF(AA411&lt;26, ROUNDUP(0.4*AA411,0), IF(AA411&lt;51, ROUNDUP(0.6*AA411,0), ROUNDUP(0.75*AA411,0)))), "N/A"))</f>
        <v>N/A</v>
      </c>
      <c r="AF411" s="16" t="str">
        <f>IF(AD411="N/A","N/A", (AE411*AC411)+Q411)</f>
        <v>N/A</v>
      </c>
      <c r="AG411" s="16" t="str">
        <f>IF($AF411="N/A", "N/A", "TBC")</f>
        <v>N/A</v>
      </c>
      <c r="AH411" s="16" t="str">
        <f>IF($AF411="N/A", "N/A", "TBC")</f>
        <v>N/A</v>
      </c>
      <c r="AI411" s="16" t="str">
        <f>IF($AF411="N/A","N/A",IF(AC411&gt;1,"TBC","N/A"))</f>
        <v>N/A</v>
      </c>
      <c r="AJ411" s="16" t="str">
        <f>IF($AF411="N/A","N/A",IF(AC411&gt;2,"TBC","N/A"))</f>
        <v>N/A</v>
      </c>
      <c r="AK411" s="16" t="str">
        <f>IF($AF411="N/A","N/A",IF(AC411&gt;3,"TBC","N/A"))</f>
        <v>N/A</v>
      </c>
      <c r="AL411" s="16" t="str">
        <f>IF(AC411="N/A","N/A",IF(AC411&gt;0,IF(SUM(AG411:AK411)&lt;&gt;AF411,"CHECK","OK"),"N/A"))</f>
        <v>N/A</v>
      </c>
      <c r="AM411" s="16">
        <f>IF(AD411="N/A", L411+T411, L411+AG411)</f>
        <v>1</v>
      </c>
      <c r="AN411" s="16" t="str">
        <f>IF(AD411="N/A", IF(U411="N/A", "N/A", L411+U411), AD411+AH411)</f>
        <v>N/A</v>
      </c>
      <c r="AO411" s="16" t="str">
        <f>IF(AD411="N/A", IF(V411="N/A", "N/A", L411+V411), IF(AI411="N/A", "N/A", AD411+AI411))</f>
        <v>N/A</v>
      </c>
      <c r="AP411" s="16" t="str">
        <f>IF(AD411="N/A", IF(W411="N/A", "N/A", L411+W411), IF(AJ411="N/A", "N/A", AD411+AJ411))</f>
        <v>N/A</v>
      </c>
      <c r="AQ411" s="16" t="str">
        <f>IF(AD411="N/A", IF(X411="N/A", "N/A", L411+X411), IF(AK411="N/A", "N/A", AD411+AK411))</f>
        <v>N/A</v>
      </c>
      <c r="AR411" s="15" t="s">
        <v>40</v>
      </c>
      <c r="AS411" s="15" t="s">
        <v>40</v>
      </c>
      <c r="AT411" s="15" t="s">
        <v>40</v>
      </c>
      <c r="AU411" s="15" t="s">
        <v>40</v>
      </c>
      <c r="AV411" s="15" t="s">
        <v>40</v>
      </c>
      <c r="AW411" s="15" t="s">
        <v>40</v>
      </c>
      <c r="AX411" s="15" t="s">
        <v>40</v>
      </c>
      <c r="AY411" s="15" t="s">
        <v>40</v>
      </c>
      <c r="AZ411" s="15" t="s">
        <v>40</v>
      </c>
      <c r="BA411" s="15" t="s">
        <v>40</v>
      </c>
      <c r="BB411" s="15" t="s">
        <v>40</v>
      </c>
      <c r="BC411" s="15" t="s">
        <v>40</v>
      </c>
      <c r="BD411" s="15" t="s">
        <v>40</v>
      </c>
      <c r="BE411" s="15" t="s">
        <v>40</v>
      </c>
      <c r="BF411" s="15" t="s">
        <v>40</v>
      </c>
      <c r="BG411" s="15" t="s">
        <v>40</v>
      </c>
      <c r="BH411" s="15" t="s">
        <v>40</v>
      </c>
      <c r="BJ411" s="16">
        <f>IF(AR411="R", $CA411, IF(OR(AR411="P", AR411="T", AR411="N"), 0, IF($C411="DM", $T411, IF(OR(AR411="Y", AR411="IR"),$AM411,IF(AR411="C", IF($BI411="Y", IF($AF411="N/A", $Q411, $AF411), IF($AG411="N/A", $T411,$AG411)))))))</f>
        <v>1</v>
      </c>
      <c r="BK411" s="16">
        <f>IF(AS411="R", $CA411, IF(OR(AS411="P", AS411="T", AS411="N"), 0, IF($C411="DM", $T411, IF(OR(AS411="Y", AS411="IR"),$AM411,IF(AS411="C", IF($BI411="Y", IF($AF411="N/A", $Q411, $AF411), IF($AG411="N/A", $T411,$AG411)))))))</f>
        <v>1</v>
      </c>
      <c r="BL411" s="16">
        <f>IF(AT411="R", $CA411, IF(OR(AT411="P", AT411="T", AT411="N"), 0, IF($C411="DM", $T411, IF(OR(AT411="Y", AT411="IR"),$AM411,IF(AT411="C", IF($BI411="Y", IF($AF411="N/A", $Q411, $AF411), IF($AG411="N/A", $T411,$AG411)))))))</f>
        <v>1</v>
      </c>
      <c r="BM411" s="16">
        <f>IF(AU411="R", $CA411, IF(OR(AU411="P", AU411="T", AU411="N"), 0, IF($C411="DM", $T411, IF(OR(AU411="Y", AU411="IR"),$AM411,IF(AU411="C", IF($BI411="Y", IF($AF411="N/A", $Q411, $AF411), IF($AG411="N/A", $T411,$AG411)))))))</f>
        <v>1</v>
      </c>
      <c r="BN411" s="16">
        <f>IF(AV411="R", $CA411, IF(OR(AV411="P", AV411="T", AV411="N"), 0, IF($C411="DM", $T411, IF(OR(AV411="Y", AV411="IR"),$AM411,IF(AV411="C", IF($BI411="Y", IF($AF411="N/A", $Q411, $AF411), IF($AG411="N/A", $T411,$AG411)))))))</f>
        <v>1</v>
      </c>
      <c r="BO411" s="16">
        <f>IF(AW411="R", $CA411, IF(OR(AW411="P", AW411="T", AW411="N"), 0, IF($C411="DM", $T411, IF(OR(AW411="Y", AW411="IR"),$AM411,IF(AW411="C", IF($BI411="Y", IF($AF411="N/A", $Q411, $AF411), IF($AG411="N/A", $T411,$AG411)))))))</f>
        <v>1</v>
      </c>
      <c r="BP411" s="16">
        <f>IF(AX411="R", $CA411, IF(OR(AX411="P", AX411="T", AX411="N"), 0, IF($C411="DM", $T411, IF(OR(AX411="Y", AX411="IR"),$AM411,IF(AX411="C", IF($BI411="Y", IF($AF411="N/A", $Q411, $AF411), IF($AG411="N/A", $T411,$AG411)))))))</f>
        <v>1</v>
      </c>
      <c r="BQ411" s="16">
        <f>IF(AY411="R", $CA411, IF(OR(AY411="P", AY411="T", AY411="N"), 0, IF($C411="DM", $T411, IF(OR(AY411="Y", AY411="IR"),$AM411,IF(AY411="C", IF($BI411="Y", IF($AF411="N/A", $Q411, $AF411), IF($AG411="N/A", $T411,$AG411)))))))</f>
        <v>1</v>
      </c>
      <c r="BR411" s="16">
        <f>IF(AZ411="R", $CA411, IF(OR(AZ411="P", AZ411="T", AZ411="N"), 0, IF($C411="DM", $T411, IF(OR(AZ411="Y", AZ411="IR"),$AM411,IF(AZ411="C", IF($BI411="Y", IF($AF411="N/A", $Q411, $AF411), IF($AG411="N/A", $T411,$AG411)))))))</f>
        <v>1</v>
      </c>
      <c r="BS411" s="16">
        <f>IF(BA411="R", $CA411, IF(OR(BA411="P", BA411="T", BA411="N"), 0, IF($C411="DM", $T411, IF(OR(BA411="Y", BA411="IR"),$AM411,IF(BA411="C", IF($BI411="Y", IF($AF411="N/A", $Q411, $AF411), IF($AG411="N/A", $T411,$AG411)))))))</f>
        <v>1</v>
      </c>
      <c r="BT411" s="16">
        <f>IF(BB411="R", $CA411, IF(OR(BB411="P", BB411="T", BB411="N"), 0, IF($C411="DM", $T411, IF(OR(BB411="Y", BB411="IR"),$AM411,IF(BB411="C", IF($BI411="Y", IF($BA411="C", IF($AF411="N/A", $Q411, $AF411), IF($AF411="N/A", $T411, $AM411)), IF($AG411="N/A", $T411,$AG411)))))))</f>
        <v>1</v>
      </c>
      <c r="BU411" s="16">
        <f>IF(BC411="R", $CA411, IF(OR(BC411="P", BC411="T", BC411="N"), 0, IF($C411="DM", $T411, IF(OR(BC411="Y", BC411="IR"),$AM411,IF(BC411="C", IF($BI411="Y", IF($BA411="C", IF($AF411="N/A", $Q411, $AF411), IF($AF411="N/A", $T411, $AM411)), IF($AG411="N/A", $T411,$AG411)))))))</f>
        <v>1</v>
      </c>
      <c r="BV411" s="16">
        <f>IF(BD411="R", $CA411, IF(OR(BD411="P", BD411="T", BD411="N"), 0, IF($C411="DM", $T411, IF(OR(BD411="Y", BD411="IR"),$AM411,IF(BD411="C", IF($BI411="Y", IF($BA411="C", IF($AF411="N/A", $Q411, $AF411), IF($AF411="N/A", $T411, $AM411)), IF($AG411="N/A", $T411,$AG411)))))))</f>
        <v>1</v>
      </c>
      <c r="BW411" s="16">
        <f>IF(BE411="R", $CA411, IF(OR(BE411="P", BE411="T", BE411="N"), 0, IF($C411="DM", $T411, IF(OR(BE411="Y", BE411="IR"),$AM411,IF(BE411="C", IF($BI411="Y", IF($BA411="C", IF($AF411="N/A", $Q411, $AF411), IF($AF411="N/A", $T411, $AM411)), IF($AG411="N/A", $T411,$AG411)))))))</f>
        <v>1</v>
      </c>
      <c r="BX411" s="16">
        <f>IF(BF411="R", $CA411, IF(OR(BF411="P", BF411="T", BF411="N"), 0, IF($C411="DM", $T411, IF(OR(BF411="Y", BF411="IR"),$AM411,IF(BF411="C", IF($BI411="Y", IF($BA411="C", IF($AF411="N/A", $Q411, $AF411), IF($AF411="N/A", $T411, $AM411)), IF($AG411="N/A", $T411,$AG411)))))))</f>
        <v>1</v>
      </c>
      <c r="BY411" s="16">
        <f>IF(BG411="R", $CA411, IF(OR(BG411="P", BG411="T", BG411="N"), 0, IF($C411="DM", $T411, IF(OR(BG411="Y", BG411="IR"),$AM411,IF(BG411="C", IF($BI411="Y", IF($BA411="C", IF($AF411="N/A", $Q411, $AF411), IF($AF411="N/A", $T411, $AM411)), IF($AG411="N/A", $T411,$AG411)))))))</f>
        <v>1</v>
      </c>
      <c r="BZ411" s="16">
        <f>IF(BH411="R", $CA411, IF(OR(BH411="P", BH411="T", BH411="N"), 0, IF($C411="DM", $T411, IF(OR(BH411="Y", BH411="IR"),$AM411,IF(BH411="C", IF($BI411="Y", IF($BA411="C", IF($AF411="N/A", $Q411, $AF411), IF($AF411="N/A", $T411, $AM411)), IF($AG411="N/A", $T411,$AG411)))))))</f>
        <v>1</v>
      </c>
      <c r="CA411" s="15" t="s">
        <v>75</v>
      </c>
      <c r="CB411" s="16">
        <f>BZ411</f>
        <v>1</v>
      </c>
      <c r="CC411" s="15" t="str">
        <f>IF(OR($BH411="T", $BH411="R"), 0, IF($BH411="C", IF($BI411="Y", IF($BA411="C", 0, IF(AF411="N/A", Q411-T411, AF411-AG411)), IF($AF411="N/A", U411, AH411)), AN411))</f>
        <v>N/A</v>
      </c>
      <c r="CD411" s="15" t="str">
        <f>IF(OR($BH411="T", $BH411="R"), 0, IF($BH411="C", IF($BI411="Y", 0, IF($AF411="N/A", V411, AI411)), AO411))</f>
        <v>N/A</v>
      </c>
      <c r="CE411" s="15" t="str">
        <f>IF(OR($BH411="T", $BH411="R"), 0, IF($BH411="C", IF($BI411="Y", 0, IF($AF411="N/A", W411, AJ411)), AP411))</f>
        <v>N/A</v>
      </c>
      <c r="CF411" s="15" t="str">
        <f>IF(OR($BH411="T", $BH411="R"), 0, IF($BH411="C", IF($BI411="Y", 0, IF($AF411="N/A", X411, AK411)), AQ411))</f>
        <v>N/A</v>
      </c>
      <c r="CG411" t="str">
        <f>IF(AC411="N/A", "S:"&amp;L411&amp;" G:"&amp;M411&amp;" GR:"&amp;Q411, IF(AC411=0, "S:"&amp;L411&amp;" G:"&amp;M411&amp;" GR:"&amp;Q411, "S:"&amp;L411&amp;"/"&amp;AD411&amp;" G:"&amp;AE411&amp;" GR:"&amp;AF411))</f>
        <v>S:0 G:1 GR:1</v>
      </c>
    </row>
    <row r="412" spans="1:85" x14ac:dyDescent="0.25">
      <c r="A412" s="14">
        <v>4745</v>
      </c>
      <c r="B412" s="15" t="s">
        <v>2578</v>
      </c>
      <c r="C412" s="15" t="s">
        <v>69</v>
      </c>
      <c r="D412" s="15" t="s">
        <v>58</v>
      </c>
      <c r="E412" s="15">
        <f>VLOOKUP(B412, 'Rookie Year'!$A$2:$B$55679,2,FALSE)</f>
        <v>2022</v>
      </c>
      <c r="F412" s="15">
        <v>2022</v>
      </c>
      <c r="G412" s="15" t="s">
        <v>40</v>
      </c>
      <c r="H412" s="15" t="s">
        <v>2176</v>
      </c>
      <c r="I412" s="16">
        <v>3</v>
      </c>
      <c r="J412" s="15">
        <v>4</v>
      </c>
      <c r="K412" s="17">
        <f>IF(AND(G412&lt;&gt;"N",R412="N/A"), IF(I412&lt;4, 0, 0.25),IF(I412=1, IF(J412=1,0.25, 0.25), IF(I412&lt;13, 0.25, IF(I412&lt;26, 0.4, IF(I412&lt;51, 0.6, 0.75)))))</f>
        <v>0</v>
      </c>
      <c r="L412" s="16">
        <f>I412-M412</f>
        <v>3</v>
      </c>
      <c r="M412" s="16">
        <f>ROUNDUP(I412*K412,0)</f>
        <v>0</v>
      </c>
      <c r="N412" s="16">
        <f>M412*J412</f>
        <v>0</v>
      </c>
      <c r="O412" s="16">
        <v>0</v>
      </c>
      <c r="P412" s="16">
        <v>0</v>
      </c>
      <c r="Q412" s="16">
        <f>N412-O412-P412</f>
        <v>0</v>
      </c>
      <c r="R412" s="15" t="s">
        <v>75</v>
      </c>
      <c r="S412" s="15">
        <f>IF(R412="N/A", J412-($B$1-F412), J412-($B$1-R412))</f>
        <v>2</v>
      </c>
      <c r="T412" s="16">
        <v>0</v>
      </c>
      <c r="U412" s="16">
        <v>0</v>
      </c>
      <c r="V412" s="16" t="str">
        <f>IF($S412&lt;3, "N/A", $M412)</f>
        <v>N/A</v>
      </c>
      <c r="W412" s="16" t="str">
        <f>IF($S412&lt;4, "N/A", $M412)</f>
        <v>N/A</v>
      </c>
      <c r="X412" s="16" t="str">
        <f>IF($S412&lt;5, "N/A", $M412)</f>
        <v>N/A</v>
      </c>
      <c r="Y412" s="15" t="str">
        <f>IF(SUM(T412:X412)&lt;&gt;Q412, "CHECK", "OK")</f>
        <v>OK</v>
      </c>
      <c r="Z412" s="15" t="str">
        <f>IF(F412=$B$1, "No", IF(S412=1, "Yes", "No"))</f>
        <v>No</v>
      </c>
      <c r="AA412" s="18" t="str">
        <f>IF(C412="DM", "N/A", IF(Z412="No","N/A",VLOOKUP(B412,'Extension List'!$A$3:$R$1972,18,FALSE)))</f>
        <v>N/A</v>
      </c>
      <c r="AB412" s="15" t="str">
        <f>IF(C412="DM", "N/A", IF(Z412="No","N/A",VLOOKUP(B412,'Extension List'!$A$3:$T$1972,20,FALSE)))</f>
        <v>N/A</v>
      </c>
      <c r="AC412" s="15" t="str">
        <f>IF(AA412="N/A", "N/A", 0)</f>
        <v>N/A</v>
      </c>
      <c r="AD412" s="16" t="str">
        <f>IF(AE412="N/A", "N/A", AA412-AE412)</f>
        <v>N/A</v>
      </c>
      <c r="AE412" s="16" t="str">
        <f>IF(AA412="N/A", "N/A", IF(AC412&gt;0, IF(AA412&lt;13, ROUNDUP(0.25*AA412,0), IF(AA412&lt;26, ROUNDUP(0.4*AA412,0), IF(AA412&lt;51, ROUNDUP(0.6*AA412,0), ROUNDUP(0.75*AA412,0)))), "N/A"))</f>
        <v>N/A</v>
      </c>
      <c r="AF412" s="16" t="str">
        <f>IF(AD412="N/A","N/A", (AE412*AC412)+Q412)</f>
        <v>N/A</v>
      </c>
      <c r="AG412" s="16" t="str">
        <f>IF($AF412="N/A", "N/A", "TBC")</f>
        <v>N/A</v>
      </c>
      <c r="AH412" s="16" t="str">
        <f>IF($AF412="N/A", "N/A", "TBC")</f>
        <v>N/A</v>
      </c>
      <c r="AI412" s="16" t="str">
        <f>IF($AF412="N/A","N/A",IF(AC412&gt;1,"TBC","N/A"))</f>
        <v>N/A</v>
      </c>
      <c r="AJ412" s="16" t="str">
        <f>IF($AF412="N/A","N/A",IF(AC412&gt;2,"TBC","N/A"))</f>
        <v>N/A</v>
      </c>
      <c r="AK412" s="16" t="str">
        <f>IF($AF412="N/A","N/A",IF(AC412&gt;3,"TBC","N/A"))</f>
        <v>N/A</v>
      </c>
      <c r="AL412" s="16" t="str">
        <f>IF(AC412="N/A","N/A",IF(AC412&gt;0,IF(SUM(AG412:AK412)&lt;&gt;AF412,"CHECK","OK"),"N/A"))</f>
        <v>N/A</v>
      </c>
      <c r="AM412" s="16">
        <f>IF(AD412="N/A", L412+T412, L412+AG412)</f>
        <v>3</v>
      </c>
      <c r="AN412" s="16">
        <f>IF(AD412="N/A", IF(U412="N/A", "N/A", L412+U412), AD412+AH412)</f>
        <v>3</v>
      </c>
      <c r="AO412" s="16" t="str">
        <f>IF(AD412="N/A", IF(V412="N/A", "N/A", L412+V412), IF(AI412="N/A", "N/A", AD412+AI412))</f>
        <v>N/A</v>
      </c>
      <c r="AP412" s="16" t="str">
        <f>IF(AD412="N/A", IF(W412="N/A", "N/A", L412+W412), IF(AJ412="N/A", "N/A", AD412+AJ412))</f>
        <v>N/A</v>
      </c>
      <c r="AQ412" s="16" t="str">
        <f>IF(AD412="N/A", IF(X412="N/A", "N/A", L412+X412), IF(AK412="N/A", "N/A", AD412+AK412))</f>
        <v>N/A</v>
      </c>
      <c r="AR412" s="15" t="s">
        <v>44</v>
      </c>
      <c r="AS412" s="15" t="s">
        <v>44</v>
      </c>
      <c r="AT412" s="15" t="s">
        <v>44</v>
      </c>
      <c r="AU412" s="15" t="s">
        <v>44</v>
      </c>
      <c r="AV412" s="15" t="s">
        <v>44</v>
      </c>
      <c r="AW412" s="15" t="s">
        <v>44</v>
      </c>
      <c r="AX412" s="15" t="s">
        <v>44</v>
      </c>
      <c r="AY412" s="15" t="s">
        <v>44</v>
      </c>
      <c r="AZ412" s="15" t="s">
        <v>44</v>
      </c>
      <c r="BA412" s="15" t="s">
        <v>44</v>
      </c>
      <c r="BB412" s="15" t="s">
        <v>44</v>
      </c>
      <c r="BC412" s="15" t="s">
        <v>44</v>
      </c>
      <c r="BD412" s="15" t="s">
        <v>44</v>
      </c>
      <c r="BE412" s="15" t="s">
        <v>44</v>
      </c>
      <c r="BF412" s="15" t="s">
        <v>44</v>
      </c>
      <c r="BG412" s="15" t="s">
        <v>44</v>
      </c>
      <c r="BH412" s="15" t="s">
        <v>44</v>
      </c>
      <c r="BI412" s="15"/>
      <c r="BJ412" s="16">
        <f>IF(AR412="R", $CA412, IF(OR(AR412="P", AR412="T", AR412="N"), 0, IF($C412="DM", $T412, IF(OR(AR412="Y", AR412="IR"),$AM412,IF(AR412="C", IF($BI412="Y", IF($AF412="N/A", $Q412, $AF412), IF($AG412="N/A", $T412,$AG412)))))))</f>
        <v>0</v>
      </c>
      <c r="BK412" s="16">
        <f>IF(AS412="R", $CA412, IF(OR(AS412="P", AS412="T", AS412="N"), 0, IF($C412="DM", $T412, IF(OR(AS412="Y", AS412="IR"),$AM412,IF(AS412="C", IF($BI412="Y", IF($AF412="N/A", $Q412, $AF412), IF($AG412="N/A", $T412,$AG412)))))))</f>
        <v>0</v>
      </c>
      <c r="BL412" s="16">
        <f>IF(AT412="R", $CA412, IF(OR(AT412="P", AT412="T", AT412="N"), 0, IF($C412="DM", $T412, IF(OR(AT412="Y", AT412="IR"),$AM412,IF(AT412="C", IF($BI412="Y", IF($AF412="N/A", $Q412, $AF412), IF($AG412="N/A", $T412,$AG412)))))))</f>
        <v>0</v>
      </c>
      <c r="BM412" s="16">
        <f>IF(AU412="R", $CA412, IF(OR(AU412="P", AU412="T", AU412="N"), 0, IF($C412="DM", $T412, IF(OR(AU412="Y", AU412="IR"),$AM412,IF(AU412="C", IF($BI412="Y", IF($AF412="N/A", $Q412, $AF412), IF($AG412="N/A", $T412,$AG412)))))))</f>
        <v>0</v>
      </c>
      <c r="BN412" s="16">
        <f>IF(AV412="R", $CA412, IF(OR(AV412="P", AV412="T", AV412="N"), 0, IF($C412="DM", $T412, IF(OR(AV412="Y", AV412="IR"),$AM412,IF(AV412="C", IF($BI412="Y", IF($AF412="N/A", $Q412, $AF412), IF($AG412="N/A", $T412,$AG412)))))))</f>
        <v>0</v>
      </c>
      <c r="BO412" s="16">
        <f>IF(AW412="R", $CA412, IF(OR(AW412="P", AW412="T", AW412="N"), 0, IF($C412="DM", $T412, IF(OR(AW412="Y", AW412="IR"),$AM412,IF(AW412="C", IF($BI412="Y", IF($AF412="N/A", $Q412, $AF412), IF($AG412="N/A", $T412,$AG412)))))))</f>
        <v>0</v>
      </c>
      <c r="BP412" s="16">
        <f>IF(AX412="R", $CA412, IF(OR(AX412="P", AX412="T", AX412="N"), 0, IF($C412="DM", $T412, IF(OR(AX412="Y", AX412="IR"),$AM412,IF(AX412="C", IF($BI412="Y", IF($AF412="N/A", $Q412, $AF412), IF($AG412="N/A", $T412,$AG412)))))))</f>
        <v>0</v>
      </c>
      <c r="BQ412" s="16">
        <f>IF(AY412="R", $CA412, IF(OR(AY412="P", AY412="T", AY412="N"), 0, IF($C412="DM", $T412, IF(OR(AY412="Y", AY412="IR"),$AM412,IF(AY412="C", IF($BI412="Y", IF($AF412="N/A", $Q412, $AF412), IF($AG412="N/A", $T412,$AG412)))))))</f>
        <v>0</v>
      </c>
      <c r="BR412" s="16">
        <f>IF(AZ412="R", $CA412, IF(OR(AZ412="P", AZ412="T", AZ412="N"), 0, IF($C412="DM", $T412, IF(OR(AZ412="Y", AZ412="IR"),$AM412,IF(AZ412="C", IF($BI412="Y", IF($AF412="N/A", $Q412, $AF412), IF($AG412="N/A", $T412,$AG412)))))))</f>
        <v>0</v>
      </c>
      <c r="BS412" s="16">
        <f>IF(BA412="R", $CA412, IF(OR(BA412="P", BA412="T", BA412="N"), 0, IF($C412="DM", $T412, IF(OR(BA412="Y", BA412="IR"),$AM412,IF(BA412="C", IF($BI412="Y", IF($AF412="N/A", $Q412, $AF412), IF($AG412="N/A", $T412,$AG412)))))))</f>
        <v>0</v>
      </c>
      <c r="BT412" s="16">
        <f>IF(BB412="R", $CA412, IF(OR(BB412="P", BB412="T", BB412="N"), 0, IF($C412="DM", $T412, IF(OR(BB412="Y", BB412="IR"),$AM412,IF(BB412="C", IF($BI412="Y", IF($BA412="C", IF($AF412="N/A", $Q412, $AF412), IF($AF412="N/A", $T412, $AM412)), IF($AG412="N/A", $T412,$AG412)))))))</f>
        <v>0</v>
      </c>
      <c r="BU412" s="16">
        <f>IF(BC412="R", $CA412, IF(OR(BC412="P", BC412="T", BC412="N"), 0, IF($C412="DM", $T412, IF(OR(BC412="Y", BC412="IR"),$AM412,IF(BC412="C", IF($BI412="Y", IF($BA412="C", IF($AF412="N/A", $Q412, $AF412), IF($AF412="N/A", $T412, $AM412)), IF($AG412="N/A", $T412,$AG412)))))))</f>
        <v>0</v>
      </c>
      <c r="BV412" s="16">
        <f>IF(BD412="R", $CA412, IF(OR(BD412="P", BD412="T", BD412="N"), 0, IF($C412="DM", $T412, IF(OR(BD412="Y", BD412="IR"),$AM412,IF(BD412="C", IF($BI412="Y", IF($BA412="C", IF($AF412="N/A", $Q412, $AF412), IF($AF412="N/A", $T412, $AM412)), IF($AG412="N/A", $T412,$AG412)))))))</f>
        <v>0</v>
      </c>
      <c r="BW412" s="16">
        <f>IF(BE412="R", $CA412, IF(OR(BE412="P", BE412="T", BE412="N"), 0, IF($C412="DM", $T412, IF(OR(BE412="Y", BE412="IR"),$AM412,IF(BE412="C", IF($BI412="Y", IF($BA412="C", IF($AF412="N/A", $Q412, $AF412), IF($AF412="N/A", $T412, $AM412)), IF($AG412="N/A", $T412,$AG412)))))))</f>
        <v>0</v>
      </c>
      <c r="BX412" s="16">
        <f>IF(BF412="R", $CA412, IF(OR(BF412="P", BF412="T", BF412="N"), 0, IF($C412="DM", $T412, IF(OR(BF412="Y", BF412="IR"),$AM412,IF(BF412="C", IF($BI412="Y", IF($BA412="C", IF($AF412="N/A", $Q412, $AF412), IF($AF412="N/A", $T412, $AM412)), IF($AG412="N/A", $T412,$AG412)))))))</f>
        <v>0</v>
      </c>
      <c r="BY412" s="16">
        <f>IF(BG412="R", $CA412, IF(OR(BG412="P", BG412="T", BG412="N"), 0, IF($C412="DM", $T412, IF(OR(BG412="Y", BG412="IR"),$AM412,IF(BG412="C", IF($BI412="Y", IF($BA412="C", IF($AF412="N/A", $Q412, $AF412), IF($AF412="N/A", $T412, $AM412)), IF($AG412="N/A", $T412,$AG412)))))))</f>
        <v>0</v>
      </c>
      <c r="BZ412" s="16">
        <f>IF(BH412="R", $CA412, IF(OR(BH412="P", BH412="T", BH412="N"), 0, IF($C412="DM", $T412, IF(OR(BH412="Y", BH412="IR"),$AM412,IF(BH412="C", IF($BI412="Y", IF($BA412="C", IF($AF412="N/A", $Q412, $AF412), IF($AF412="N/A", $T412, $AM412)), IF($AG412="N/A", $T412,$AG412)))))))</f>
        <v>0</v>
      </c>
      <c r="CA412" s="15" t="s">
        <v>75</v>
      </c>
      <c r="CB412" s="16">
        <f>BZ412</f>
        <v>0</v>
      </c>
      <c r="CC412" s="15">
        <f>IF(OR($BH412="T", $BH412="R"), 0, IF($BH412="C", IF($BI412="Y", IF($BA412="C", 0, IF(AF412="N/A", Q412-T412, AF412-AG412)), IF($AF412="N/A", U412, AH412)), AN412))</f>
        <v>0</v>
      </c>
      <c r="CD412" s="15" t="str">
        <f>IF(OR($BH412="T", $BH412="R"), 0, IF($BH412="C", IF($BI412="Y", 0, IF($AF412="N/A", V412, AI412)), AO412))</f>
        <v>N/A</v>
      </c>
      <c r="CE412" s="15" t="str">
        <f>IF(OR($BH412="T", $BH412="R"), 0, IF($BH412="C", IF($BI412="Y", 0, IF($AF412="N/A", W412, AJ412)), AP412))</f>
        <v>N/A</v>
      </c>
      <c r="CF412" s="15" t="str">
        <f>IF(OR($BH412="T", $BH412="R"), 0, IF($BH412="C", IF($BI412="Y", 0, IF($AF412="N/A", X412, AK412)), AQ412))</f>
        <v>N/A</v>
      </c>
      <c r="CG412" t="str">
        <f>IF(AC412="N/A", "S:"&amp;L412&amp;" G:"&amp;M412&amp;" GR:"&amp;Q412, IF(AC412=0, "S:"&amp;L412&amp;" G:"&amp;M412&amp;" GR:"&amp;Q412, "S:"&amp;L412&amp;"/"&amp;AD412&amp;" G:"&amp;AE412&amp;" GR:"&amp;AF412))</f>
        <v>S:3 G:0 GR:0</v>
      </c>
    </row>
    <row r="413" spans="1:85" x14ac:dyDescent="0.25">
      <c r="A413" s="14">
        <v>4765</v>
      </c>
      <c r="B413" s="15" t="s">
        <v>2598</v>
      </c>
      <c r="C413" s="15" t="s">
        <v>69</v>
      </c>
      <c r="D413" s="15" t="s">
        <v>58</v>
      </c>
      <c r="E413" s="15">
        <f>VLOOKUP(B413, 'Rookie Year'!$A$2:$B$55679,2,FALSE)</f>
        <v>2022</v>
      </c>
      <c r="F413" s="15">
        <v>2022</v>
      </c>
      <c r="G413" s="15" t="s">
        <v>40</v>
      </c>
      <c r="H413" s="15" t="s">
        <v>2197</v>
      </c>
      <c r="I413" s="16">
        <v>1</v>
      </c>
      <c r="J413" s="15">
        <v>3</v>
      </c>
      <c r="K413" s="17">
        <f>IF(AND(G413&lt;&gt;"N",R413="N/A"), IF(I413&lt;4, 0, 0.25),IF(I413=1, IF(J413=1,0.25, 0.25), IF(I413&lt;13, 0.25, IF(I413&lt;26, 0.4, IF(I413&lt;51, 0.6, 0.75)))))</f>
        <v>0</v>
      </c>
      <c r="L413" s="16">
        <f>I413-M413</f>
        <v>1</v>
      </c>
      <c r="M413" s="16">
        <f>ROUNDUP(I413*K413,0)</f>
        <v>0</v>
      </c>
      <c r="N413" s="16">
        <f>M413*J413</f>
        <v>0</v>
      </c>
      <c r="O413" s="16">
        <v>0</v>
      </c>
      <c r="P413" s="16">
        <v>0</v>
      </c>
      <c r="Q413" s="16">
        <f>N413-O413-P413</f>
        <v>0</v>
      </c>
      <c r="R413" s="15" t="s">
        <v>75</v>
      </c>
      <c r="S413" s="15">
        <f>IF(R413="N/A", J413-($B$1-F413), J413-($B$1-R413))</f>
        <v>1</v>
      </c>
      <c r="T413" s="16">
        <v>0</v>
      </c>
      <c r="U413" s="16" t="str">
        <f>IF($S413&lt;2, "N/A", $M413)</f>
        <v>N/A</v>
      </c>
      <c r="V413" s="16" t="str">
        <f>IF($S413&lt;3, "N/A", $M413)</f>
        <v>N/A</v>
      </c>
      <c r="W413" s="16" t="str">
        <f>IF($S413&lt;4, "N/A", $M413)</f>
        <v>N/A</v>
      </c>
      <c r="X413" s="16" t="str">
        <f>IF($S413&lt;5, "N/A", $M413)</f>
        <v>N/A</v>
      </c>
      <c r="Y413" s="15" t="str">
        <f>IF(SUM(T413:X413)&lt;&gt;Q413, "CHECK", "OK")</f>
        <v>OK</v>
      </c>
      <c r="Z413" s="15" t="str">
        <f>IF(F413=$B$1, "No", IF(S413=1, "Yes", "No"))</f>
        <v>Yes</v>
      </c>
      <c r="AA413" s="18">
        <f>IF(C413="DM", "N/A", IF(Z413="No","N/A",VLOOKUP(B413,'Extension List'!$A$3:$R$1972,18,FALSE)))</f>
        <v>1</v>
      </c>
      <c r="AB413" s="15">
        <f>IF(C413="DM", "N/A", IF(Z413="No","N/A",VLOOKUP(B413,'Extension List'!$A$3:$T$1972,20,FALSE)))</f>
        <v>1</v>
      </c>
      <c r="AC413" s="15">
        <v>1</v>
      </c>
      <c r="AD413" s="16">
        <f>IF(AE413="N/A", "N/A", AA413-AE413)</f>
        <v>0</v>
      </c>
      <c r="AE413" s="16">
        <f>IF(AA413="N/A", "N/A", IF(AC413&gt;0, IF(AA413&lt;13, ROUNDUP(0.25*AA413,0), IF(AA413&lt;26, ROUNDUP(0.4*AA413,0), IF(AA413&lt;51, ROUNDUP(0.6*AA413,0), ROUNDUP(0.75*AA413,0)))), "N/A"))</f>
        <v>1</v>
      </c>
      <c r="AF413" s="16">
        <f>IF(AD413="N/A","N/A", (AE413*AC413)+Q413)</f>
        <v>1</v>
      </c>
      <c r="AG413" s="16">
        <v>0</v>
      </c>
      <c r="AH413" s="16">
        <v>1</v>
      </c>
      <c r="AI413" s="16" t="str">
        <f>IF($AF413="N/A","N/A",IF(AC413&gt;1,"TBC","N/A"))</f>
        <v>N/A</v>
      </c>
      <c r="AJ413" s="16" t="str">
        <f>IF($AF413="N/A","N/A",IF(AC413&gt;2,"TBC","N/A"))</f>
        <v>N/A</v>
      </c>
      <c r="AK413" s="16" t="str">
        <f>IF($AF413="N/A","N/A",IF(AC413&gt;3,"TBC","N/A"))</f>
        <v>N/A</v>
      </c>
      <c r="AL413" s="16" t="str">
        <f>IF(AC413="N/A","N/A",IF(AC413&gt;0,IF(SUM(AG413:AK413)&lt;&gt;AF413,"CHECK","OK"),"N/A"))</f>
        <v>OK</v>
      </c>
      <c r="AM413" s="16">
        <f>IF(AD413="N/A", L413+T413, L413+AG413)</f>
        <v>1</v>
      </c>
      <c r="AN413" s="16">
        <f>IF(AD413="N/A", IF(U413="N/A", "N/A", L413+U413), AD413+AH413)</f>
        <v>1</v>
      </c>
      <c r="AO413" s="16" t="str">
        <f>IF(AD413="N/A", IF(V413="N/A", "N/A", L413+V413), IF(AI413="N/A", "N/A", AD413+AI413))</f>
        <v>N/A</v>
      </c>
      <c r="AP413" s="16" t="str">
        <f>IF(AD413="N/A", IF(W413="N/A", "N/A", L413+W413), IF(AJ413="N/A", "N/A", AD413+AJ413))</f>
        <v>N/A</v>
      </c>
      <c r="AQ413" s="16" t="str">
        <f>IF(AD413="N/A", IF(X413="N/A", "N/A", L413+X413), IF(AK413="N/A", "N/A", AD413+AK413))</f>
        <v>N/A</v>
      </c>
      <c r="AR413" s="15" t="s">
        <v>48</v>
      </c>
      <c r="AS413" s="15" t="s">
        <v>48</v>
      </c>
      <c r="AT413" s="15" t="s">
        <v>48</v>
      </c>
      <c r="AU413" s="15" t="s">
        <v>48</v>
      </c>
      <c r="AV413" s="15" t="s">
        <v>48</v>
      </c>
      <c r="AW413" s="15" t="s">
        <v>48</v>
      </c>
      <c r="AX413" s="15" t="s">
        <v>48</v>
      </c>
      <c r="AY413" s="15" t="s">
        <v>48</v>
      </c>
      <c r="AZ413" s="15" t="s">
        <v>48</v>
      </c>
      <c r="BA413" s="15" t="s">
        <v>48</v>
      </c>
      <c r="BB413" s="15" t="s">
        <v>48</v>
      </c>
      <c r="BC413" s="15" t="s">
        <v>48</v>
      </c>
      <c r="BD413" s="15" t="s">
        <v>48</v>
      </c>
      <c r="BE413" s="15" t="s">
        <v>48</v>
      </c>
      <c r="BF413" s="15" t="s">
        <v>48</v>
      </c>
      <c r="BG413" s="15" t="s">
        <v>48</v>
      </c>
      <c r="BH413" s="15" t="s">
        <v>48</v>
      </c>
      <c r="BI413" s="15"/>
      <c r="BJ413" s="16">
        <f>IF(AR413="R", $CA413, IF(OR(AR413="P", AR413="T", AR413="N"), 0, IF($C413="DM", $T413, IF(OR(AR413="Y", AR413="IR"),$AM413,IF(AR413="C", IF($BI413="Y", IF($AF413="N/A", $Q413, $AF413), IF($AG413="N/A", $T413,$AG413)))))))</f>
        <v>1</v>
      </c>
      <c r="BK413" s="16">
        <f>IF(AS413="R", $CA413, IF(OR(AS413="P", AS413="T", AS413="N"), 0, IF($C413="DM", $T413, IF(OR(AS413="Y", AS413="IR"),$AM413,IF(AS413="C", IF($BI413="Y", IF($AF413="N/A", $Q413, $AF413), IF($AG413="N/A", $T413,$AG413)))))))</f>
        <v>1</v>
      </c>
      <c r="BL413" s="16">
        <f>IF(AT413="R", $CA413, IF(OR(AT413="P", AT413="T", AT413="N"), 0, IF($C413="DM", $T413, IF(OR(AT413="Y", AT413="IR"),$AM413,IF(AT413="C", IF($BI413="Y", IF($AF413="N/A", $Q413, $AF413), IF($AG413="N/A", $T413,$AG413)))))))</f>
        <v>1</v>
      </c>
      <c r="BM413" s="16">
        <f>IF(AU413="R", $CA413, IF(OR(AU413="P", AU413="T", AU413="N"), 0, IF($C413="DM", $T413, IF(OR(AU413="Y", AU413="IR"),$AM413,IF(AU413="C", IF($BI413="Y", IF($AF413="N/A", $Q413, $AF413), IF($AG413="N/A", $T413,$AG413)))))))</f>
        <v>1</v>
      </c>
      <c r="BN413" s="16">
        <f>IF(AV413="R", $CA413, IF(OR(AV413="P", AV413="T", AV413="N"), 0, IF($C413="DM", $T413, IF(OR(AV413="Y", AV413="IR"),$AM413,IF(AV413="C", IF($BI413="Y", IF($AF413="N/A", $Q413, $AF413), IF($AG413="N/A", $T413,$AG413)))))))</f>
        <v>1</v>
      </c>
      <c r="BO413" s="16">
        <f>IF(AW413="R", $CA413, IF(OR(AW413="P", AW413="T", AW413="N"), 0, IF($C413="DM", $T413, IF(OR(AW413="Y", AW413="IR"),$AM413,IF(AW413="C", IF($BI413="Y", IF($AF413="N/A", $Q413, $AF413), IF($AG413="N/A", $T413,$AG413)))))))</f>
        <v>1</v>
      </c>
      <c r="BP413" s="16">
        <f>IF(AX413="R", $CA413, IF(OR(AX413="P", AX413="T", AX413="N"), 0, IF($C413="DM", $T413, IF(OR(AX413="Y", AX413="IR"),$AM413,IF(AX413="C", IF($BI413="Y", IF($AF413="N/A", $Q413, $AF413), IF($AG413="N/A", $T413,$AG413)))))))</f>
        <v>1</v>
      </c>
      <c r="BQ413" s="16">
        <f>IF(AY413="R", $CA413, IF(OR(AY413="P", AY413="T", AY413="N"), 0, IF($C413="DM", $T413, IF(OR(AY413="Y", AY413="IR"),$AM413,IF(AY413="C", IF($BI413="Y", IF($AF413="N/A", $Q413, $AF413), IF($AG413="N/A", $T413,$AG413)))))))</f>
        <v>1</v>
      </c>
      <c r="BR413" s="16">
        <f>IF(AZ413="R", $CA413, IF(OR(AZ413="P", AZ413="T", AZ413="N"), 0, IF($C413="DM", $T413, IF(OR(AZ413="Y", AZ413="IR"),$AM413,IF(AZ413="C", IF($BI413="Y", IF($AF413="N/A", $Q413, $AF413), IF($AG413="N/A", $T413,$AG413)))))))</f>
        <v>1</v>
      </c>
      <c r="BS413" s="16">
        <f>IF(BA413="R", $CA413, IF(OR(BA413="P", BA413="T", BA413="N"), 0, IF($C413="DM", $T413, IF(OR(BA413="Y", BA413="IR"),$AM413,IF(BA413="C", IF($BI413="Y", IF($AF413="N/A", $Q413, $AF413), IF($AG413="N/A", $T413,$AG413)))))))</f>
        <v>1</v>
      </c>
      <c r="BT413" s="16">
        <f>IF(BB413="R", $CA413, IF(OR(BB413="P", BB413="T", BB413="N"), 0, IF($C413="DM", $T413, IF(OR(BB413="Y", BB413="IR"),$AM413,IF(BB413="C", IF($BI413="Y", IF($BA413="C", IF($AF413="N/A", $Q413, $AF413), IF($AF413="N/A", $T413, $AM413)), IF($AG413="N/A", $T413,$AG413)))))))</f>
        <v>1</v>
      </c>
      <c r="BU413" s="16">
        <f>IF(BC413="R", $CA413, IF(OR(BC413="P", BC413="T", BC413="N"), 0, IF($C413="DM", $T413, IF(OR(BC413="Y", BC413="IR"),$AM413,IF(BC413="C", IF($BI413="Y", IF($BA413="C", IF($AF413="N/A", $Q413, $AF413), IF($AF413="N/A", $T413, $AM413)), IF($AG413="N/A", $T413,$AG413)))))))</f>
        <v>1</v>
      </c>
      <c r="BV413" s="16">
        <f>IF(BD413="R", $CA413, IF(OR(BD413="P", BD413="T", BD413="N"), 0, IF($C413="DM", $T413, IF(OR(BD413="Y", BD413="IR"),$AM413,IF(BD413="C", IF($BI413="Y", IF($BA413="C", IF($AF413="N/A", $Q413, $AF413), IF($AF413="N/A", $T413, $AM413)), IF($AG413="N/A", $T413,$AG413)))))))</f>
        <v>1</v>
      </c>
      <c r="BW413" s="16">
        <f>IF(BE413="R", $CA413, IF(OR(BE413="P", BE413="T", BE413="N"), 0, IF($C413="DM", $T413, IF(OR(BE413="Y", BE413="IR"),$AM413,IF(BE413="C", IF($BI413="Y", IF($BA413="C", IF($AF413="N/A", $Q413, $AF413), IF($AF413="N/A", $T413, $AM413)), IF($AG413="N/A", $T413,$AG413)))))))</f>
        <v>1</v>
      </c>
      <c r="BX413" s="16">
        <f>IF(BF413="R", $CA413, IF(OR(BF413="P", BF413="T", BF413="N"), 0, IF($C413="DM", $T413, IF(OR(BF413="Y", BF413="IR"),$AM413,IF(BF413="C", IF($BI413="Y", IF($BA413="C", IF($AF413="N/A", $Q413, $AF413), IF($AF413="N/A", $T413, $AM413)), IF($AG413="N/A", $T413,$AG413)))))))</f>
        <v>1</v>
      </c>
      <c r="BY413" s="16">
        <f>IF(BG413="R", $CA413, IF(OR(BG413="P", BG413="T", BG413="N"), 0, IF($C413="DM", $T413, IF(OR(BG413="Y", BG413="IR"),$AM413,IF(BG413="C", IF($BI413="Y", IF($BA413="C", IF($AF413="N/A", $Q413, $AF413), IF($AF413="N/A", $T413, $AM413)), IF($AG413="N/A", $T413,$AG413)))))))</f>
        <v>1</v>
      </c>
      <c r="BZ413" s="16">
        <f>IF(BH413="R", $CA413, IF(OR(BH413="P", BH413="T", BH413="N"), 0, IF($C413="DM", $T413, IF(OR(BH413="Y", BH413="IR"),$AM413,IF(BH413="C", IF($BI413="Y", IF($BA413="C", IF($AF413="N/A", $Q413, $AF413), IF($AF413="N/A", $T413, $AM413)), IF($AG413="N/A", $T413,$AG413)))))))</f>
        <v>1</v>
      </c>
      <c r="CA413" s="15" t="s">
        <v>75</v>
      </c>
      <c r="CB413" s="16">
        <f>BZ413</f>
        <v>1</v>
      </c>
      <c r="CC413" s="15">
        <f>IF(OR($BH413="T", $BH413="R"), 0, IF($BH413="C", IF($BI413="Y", IF($BA413="C", 0, IF(AF413="N/A", Q413-T413, AF413-AG413)), IF($AF413="N/A", U413, AH413)), AN413))</f>
        <v>1</v>
      </c>
      <c r="CD413" s="15" t="str">
        <f>IF(OR($BH413="T", $BH413="R"), 0, IF($BH413="C", IF($BI413="Y", 0, IF($AF413="N/A", V413, AI413)), AO413))</f>
        <v>N/A</v>
      </c>
      <c r="CE413" s="15" t="str">
        <f>IF(OR($BH413="T", $BH413="R"), 0, IF($BH413="C", IF($BI413="Y", 0, IF($AF413="N/A", W413, AJ413)), AP413))</f>
        <v>N/A</v>
      </c>
      <c r="CF413" s="15" t="str">
        <f>IF(OR($BH413="T", $BH413="R"), 0, IF($BH413="C", IF($BI413="Y", 0, IF($AF413="N/A", X413, AK413)), AQ413))</f>
        <v>N/A</v>
      </c>
      <c r="CG413" t="str">
        <f>IF(AC413="N/A", "S:"&amp;L413&amp;" G:"&amp;M413&amp;" GR:"&amp;Q413, IF(AC413=0, "S:"&amp;L413&amp;" G:"&amp;M413&amp;" GR:"&amp;Q413, "S:"&amp;L413&amp;"/"&amp;AD413&amp;" G:"&amp;AE413&amp;" GR:"&amp;AF413))</f>
        <v>S:1/0 G:1 GR:1</v>
      </c>
    </row>
    <row r="414" spans="1:85" x14ac:dyDescent="0.25">
      <c r="A414" s="14">
        <v>5186</v>
      </c>
      <c r="B414" s="15" t="s">
        <v>2781</v>
      </c>
      <c r="C414" s="15" t="s">
        <v>69</v>
      </c>
      <c r="D414" s="15" t="s">
        <v>58</v>
      </c>
      <c r="E414" s="15">
        <f>VLOOKUP(B414, 'Rookie Year'!$A$2:$B$55679,2,FALSE)</f>
        <v>2023</v>
      </c>
      <c r="F414" s="15">
        <v>2023</v>
      </c>
      <c r="G414" s="15" t="s">
        <v>40</v>
      </c>
      <c r="H414" s="15" t="s">
        <v>2182</v>
      </c>
      <c r="I414" s="16">
        <v>3</v>
      </c>
      <c r="J414" s="15">
        <v>4</v>
      </c>
      <c r="K414" s="17">
        <f>IF(AND(G414&lt;&gt;"N",R414="N/A"), IF(I414&lt;4, 0, 0.25),IF(I414=1, IF(J414=1,0.25, 0.25), IF(I414&lt;13, 0.25, IF(I414&lt;26, 0.4, IF(I414&lt;51, 0.6, 0.75)))))</f>
        <v>0</v>
      </c>
      <c r="L414" s="16">
        <f>I414-M414</f>
        <v>3</v>
      </c>
      <c r="M414" s="16">
        <f>ROUNDUP(I414*K414,0)</f>
        <v>0</v>
      </c>
      <c r="N414" s="16">
        <f>M414*J414</f>
        <v>0</v>
      </c>
      <c r="O414" s="16">
        <v>0</v>
      </c>
      <c r="P414" s="16">
        <v>0</v>
      </c>
      <c r="Q414" s="16">
        <f>N414-O414-P414</f>
        <v>0</v>
      </c>
      <c r="R414" s="15" t="s">
        <v>75</v>
      </c>
      <c r="S414" s="15">
        <f>IF(R414="N/A", J414-($B$1-F414), J414-($B$1-R414))</f>
        <v>3</v>
      </c>
      <c r="T414" s="16">
        <v>0</v>
      </c>
      <c r="U414" s="16">
        <v>0</v>
      </c>
      <c r="V414" s="16">
        <v>0</v>
      </c>
      <c r="W414" s="16" t="str">
        <f>IF($S414&lt;4, "N/A", $M414)</f>
        <v>N/A</v>
      </c>
      <c r="X414" s="16" t="str">
        <f>IF($S414&lt;5, "N/A", $M414)</f>
        <v>N/A</v>
      </c>
      <c r="Y414" s="15" t="str">
        <f>IF(SUM(T414:X414)&lt;&gt;Q414, "CHECK", "OK")</f>
        <v>OK</v>
      </c>
      <c r="Z414" s="15" t="str">
        <f>IF(F414=$B$1, "No", IF(S414=1, "Yes", "No"))</f>
        <v>No</v>
      </c>
      <c r="AA414" s="18" t="str">
        <f>IF(C414="DM", "N/A", IF(Z414="No","N/A",VLOOKUP(B414,'Extension List'!$A$3:$R$1972,18,FALSE)))</f>
        <v>N/A</v>
      </c>
      <c r="AB414" s="15" t="str">
        <f>IF(C414="DM", "N/A", IF(Z414="No","N/A",VLOOKUP(B414,'Extension List'!$A$3:$T$1972,20,FALSE)))</f>
        <v>N/A</v>
      </c>
      <c r="AC414" s="15" t="str">
        <f>IF(AA414="N/A", "N/A", 0)</f>
        <v>N/A</v>
      </c>
      <c r="AD414" s="16" t="str">
        <f>IF(AE414="N/A", "N/A", AA414-AE414)</f>
        <v>N/A</v>
      </c>
      <c r="AE414" s="16" t="str">
        <f>IF(AA414="N/A", "N/A", IF(AC414&gt;0, IF(AA414&lt;13, ROUNDUP(0.25*AA414,0), IF(AA414&lt;26, ROUNDUP(0.4*AA414,0), IF(AA414&lt;51, ROUNDUP(0.6*AA414,0), ROUNDUP(0.75*AA414,0)))), "N/A"))</f>
        <v>N/A</v>
      </c>
      <c r="AF414" s="16" t="str">
        <f>IF(AD414="N/A","N/A", (AE414*AC414)+Q414)</f>
        <v>N/A</v>
      </c>
      <c r="AG414" s="16" t="str">
        <f>IF($AF414="N/A", "N/A", "TBC")</f>
        <v>N/A</v>
      </c>
      <c r="AH414" s="16" t="str">
        <f>IF($AF414="N/A", "N/A", "TBC")</f>
        <v>N/A</v>
      </c>
      <c r="AI414" s="16" t="str">
        <f>IF($AF414="N/A","N/A",IF(AC414&gt;1,"TBC","N/A"))</f>
        <v>N/A</v>
      </c>
      <c r="AJ414" s="16" t="str">
        <f>IF($AF414="N/A","N/A",IF(AC414&gt;2,"TBC","N/A"))</f>
        <v>N/A</v>
      </c>
      <c r="AK414" s="16" t="str">
        <f>IF($AF414="N/A","N/A",IF(AC414&gt;3,"TBC","N/A"))</f>
        <v>N/A</v>
      </c>
      <c r="AL414" s="16" t="str">
        <f>IF(AC414="N/A","N/A",IF(AC414&gt;0,IF(SUM(AG414:AK414)&lt;&gt;AF414,"CHECK","OK"),"N/A"))</f>
        <v>N/A</v>
      </c>
      <c r="AM414" s="16">
        <f>IF(AD414="N/A", L414+T414, L414+AG414)</f>
        <v>3</v>
      </c>
      <c r="AN414" s="16">
        <f>IF(AD414="N/A", IF(U414="N/A", "N/A", L414+U414), AD414+AH414)</f>
        <v>3</v>
      </c>
      <c r="AO414" s="16">
        <f>IF(AD414="N/A", IF(V414="N/A", "N/A", L414+V414), IF(AI414="N/A", "N/A", AD414+AI414))</f>
        <v>3</v>
      </c>
      <c r="AP414" s="16" t="str">
        <f>IF(AD414="N/A", IF(W414="N/A", "N/A", L414+W414), IF(AJ414="N/A", "N/A", AD414+AJ414))</f>
        <v>N/A</v>
      </c>
      <c r="AQ414" s="16" t="str">
        <f>IF(AD414="N/A", IF(X414="N/A", "N/A", L414+X414), IF(AK414="N/A", "N/A", AD414+AK414))</f>
        <v>N/A</v>
      </c>
      <c r="AR414" s="15" t="s">
        <v>40</v>
      </c>
      <c r="AS414" s="15" t="s">
        <v>40</v>
      </c>
      <c r="AT414" s="15" t="s">
        <v>40</v>
      </c>
      <c r="AU414" s="15" t="s">
        <v>40</v>
      </c>
      <c r="AV414" s="15" t="s">
        <v>40</v>
      </c>
      <c r="AW414" s="15" t="s">
        <v>40</v>
      </c>
      <c r="AX414" s="15" t="s">
        <v>40</v>
      </c>
      <c r="AY414" s="15" t="s">
        <v>40</v>
      </c>
      <c r="AZ414" s="15" t="s">
        <v>40</v>
      </c>
      <c r="BA414" s="15" t="s">
        <v>40</v>
      </c>
      <c r="BB414" s="15" t="s">
        <v>40</v>
      </c>
      <c r="BC414" s="15" t="s">
        <v>40</v>
      </c>
      <c r="BD414" s="15" t="s">
        <v>40</v>
      </c>
      <c r="BE414" s="15" t="s">
        <v>40</v>
      </c>
      <c r="BF414" s="15" t="s">
        <v>40</v>
      </c>
      <c r="BG414" s="15" t="s">
        <v>40</v>
      </c>
      <c r="BH414" s="15" t="s">
        <v>40</v>
      </c>
      <c r="BI414" s="15"/>
      <c r="BJ414" s="16">
        <f>IF(AR414="R", $CA414, IF(OR(AR414="P", AR414="T", AR414="N"), 0, IF($C414="DM", $T414, IF(OR(AR414="Y", AR414="IR"),$AM414,IF(AR414="C", IF($BI414="Y", IF($AF414="N/A", $Q414, $AF414), IF($AG414="N/A", $T414,$AG414)))))))</f>
        <v>3</v>
      </c>
      <c r="BK414" s="16">
        <f>IF(AS414="R", $CA414, IF(OR(AS414="P", AS414="T", AS414="N"), 0, IF($C414="DM", $T414, IF(OR(AS414="Y", AS414="IR"),$AM414,IF(AS414="C", IF($BI414="Y", IF($AF414="N/A", $Q414, $AF414), IF($AG414="N/A", $T414,$AG414)))))))</f>
        <v>3</v>
      </c>
      <c r="BL414" s="16">
        <f>IF(AT414="R", $CA414, IF(OR(AT414="P", AT414="T", AT414="N"), 0, IF($C414="DM", $T414, IF(OR(AT414="Y", AT414="IR"),$AM414,IF(AT414="C", IF($BI414="Y", IF($AF414="N/A", $Q414, $AF414), IF($AG414="N/A", $T414,$AG414)))))))</f>
        <v>3</v>
      </c>
      <c r="BM414" s="16">
        <f>IF(AU414="R", $CA414, IF(OR(AU414="P", AU414="T", AU414="N"), 0, IF($C414="DM", $T414, IF(OR(AU414="Y", AU414="IR"),$AM414,IF(AU414="C", IF($BI414="Y", IF($AF414="N/A", $Q414, $AF414), IF($AG414="N/A", $T414,$AG414)))))))</f>
        <v>3</v>
      </c>
      <c r="BN414" s="16">
        <f>IF(AV414="R", $CA414, IF(OR(AV414="P", AV414="T", AV414="N"), 0, IF($C414="DM", $T414, IF(OR(AV414="Y", AV414="IR"),$AM414,IF(AV414="C", IF($BI414="Y", IF($AF414="N/A", $Q414, $AF414), IF($AG414="N/A", $T414,$AG414)))))))</f>
        <v>3</v>
      </c>
      <c r="BO414" s="16">
        <f>IF(AW414="R", $CA414, IF(OR(AW414="P", AW414="T", AW414="N"), 0, IF($C414="DM", $T414, IF(OR(AW414="Y", AW414="IR"),$AM414,IF(AW414="C", IF($BI414="Y", IF($AF414="N/A", $Q414, $AF414), IF($AG414="N/A", $T414,$AG414)))))))</f>
        <v>3</v>
      </c>
      <c r="BP414" s="16">
        <f>IF(AX414="R", $CA414, IF(OR(AX414="P", AX414="T", AX414="N"), 0, IF($C414="DM", $T414, IF(OR(AX414="Y", AX414="IR"),$AM414,IF(AX414="C", IF($BI414="Y", IF($AF414="N/A", $Q414, $AF414), IF($AG414="N/A", $T414,$AG414)))))))</f>
        <v>3</v>
      </c>
      <c r="BQ414" s="16">
        <f>IF(AY414="R", $CA414, IF(OR(AY414="P", AY414="T", AY414="N"), 0, IF($C414="DM", $T414, IF(OR(AY414="Y", AY414="IR"),$AM414,IF(AY414="C", IF($BI414="Y", IF($AF414="N/A", $Q414, $AF414), IF($AG414="N/A", $T414,$AG414)))))))</f>
        <v>3</v>
      </c>
      <c r="BR414" s="16">
        <f>IF(AZ414="R", $CA414, IF(OR(AZ414="P", AZ414="T", AZ414="N"), 0, IF($C414="DM", $T414, IF(OR(AZ414="Y", AZ414="IR"),$AM414,IF(AZ414="C", IF($BI414="Y", IF($AF414="N/A", $Q414, $AF414), IF($AG414="N/A", $T414,$AG414)))))))</f>
        <v>3</v>
      </c>
      <c r="BS414" s="16">
        <f>IF(BA414="R", $CA414, IF(OR(BA414="P", BA414="T", BA414="N"), 0, IF($C414="DM", $T414, IF(OR(BA414="Y", BA414="IR"),$AM414,IF(BA414="C", IF($BI414="Y", IF($AF414="N/A", $Q414, $AF414), IF($AG414="N/A", $T414,$AG414)))))))</f>
        <v>3</v>
      </c>
      <c r="BT414" s="16">
        <f>IF(BB414="R", $CA414, IF(OR(BB414="P", BB414="T", BB414="N"), 0, IF($C414="DM", $T414, IF(OR(BB414="Y", BB414="IR"),$AM414,IF(BB414="C", IF($BI414="Y", IF($BA414="C", IF($AF414="N/A", $Q414, $AF414), IF($AF414="N/A", $T414, $AM414)), IF($AG414="N/A", $T414,$AG414)))))))</f>
        <v>3</v>
      </c>
      <c r="BU414" s="16">
        <f>IF(BC414="R", $CA414, IF(OR(BC414="P", BC414="T", BC414="N"), 0, IF($C414="DM", $T414, IF(OR(BC414="Y", BC414="IR"),$AM414,IF(BC414="C", IF($BI414="Y", IF($BA414="C", IF($AF414="N/A", $Q414, $AF414), IF($AF414="N/A", $T414, $AM414)), IF($AG414="N/A", $T414,$AG414)))))))</f>
        <v>3</v>
      </c>
      <c r="BV414" s="16">
        <f>IF(BD414="R", $CA414, IF(OR(BD414="P", BD414="T", BD414="N"), 0, IF($C414="DM", $T414, IF(OR(BD414="Y", BD414="IR"),$AM414,IF(BD414="C", IF($BI414="Y", IF($BA414="C", IF($AF414="N/A", $Q414, $AF414), IF($AF414="N/A", $T414, $AM414)), IF($AG414="N/A", $T414,$AG414)))))))</f>
        <v>3</v>
      </c>
      <c r="BW414" s="16">
        <f>IF(BE414="R", $CA414, IF(OR(BE414="P", BE414="T", BE414="N"), 0, IF($C414="DM", $T414, IF(OR(BE414="Y", BE414="IR"),$AM414,IF(BE414="C", IF($BI414="Y", IF($BA414="C", IF($AF414="N/A", $Q414, $AF414), IF($AF414="N/A", $T414, $AM414)), IF($AG414="N/A", $T414,$AG414)))))))</f>
        <v>3</v>
      </c>
      <c r="BX414" s="16">
        <f>IF(BF414="R", $CA414, IF(OR(BF414="P", BF414="T", BF414="N"), 0, IF($C414="DM", $T414, IF(OR(BF414="Y", BF414="IR"),$AM414,IF(BF414="C", IF($BI414="Y", IF($BA414="C", IF($AF414="N/A", $Q414, $AF414), IF($AF414="N/A", $T414, $AM414)), IF($AG414="N/A", $T414,$AG414)))))))</f>
        <v>3</v>
      </c>
      <c r="BY414" s="16">
        <f>IF(BG414="R", $CA414, IF(OR(BG414="P", BG414="T", BG414="N"), 0, IF($C414="DM", $T414, IF(OR(BG414="Y", BG414="IR"),$AM414,IF(BG414="C", IF($BI414="Y", IF($BA414="C", IF($AF414="N/A", $Q414, $AF414), IF($AF414="N/A", $T414, $AM414)), IF($AG414="N/A", $T414,$AG414)))))))</f>
        <v>3</v>
      </c>
      <c r="BZ414" s="16">
        <f>IF(BH414="R", $CA414, IF(OR(BH414="P", BH414="T", BH414="N"), 0, IF($C414="DM", $T414, IF(OR(BH414="Y", BH414="IR"),$AM414,IF(BH414="C", IF($BI414="Y", IF($BA414="C", IF($AF414="N/A", $Q414, $AF414), IF($AF414="N/A", $T414, $AM414)), IF($AG414="N/A", $T414,$AG414)))))))</f>
        <v>3</v>
      </c>
      <c r="CA414" s="15" t="s">
        <v>75</v>
      </c>
      <c r="CB414" s="16">
        <f>BZ414</f>
        <v>3</v>
      </c>
      <c r="CC414" s="15">
        <f>IF(OR($BH414="T", $BH414="R"), 0, IF($BH414="C", IF($BI414="Y", IF($BA414="C", 0, IF(AF414="N/A", Q414-T414, AF414-AG414)), IF($AF414="N/A", U414, AH414)), AN414))</f>
        <v>3</v>
      </c>
      <c r="CD414" s="15">
        <f>IF(OR($BH414="T", $BH414="R"), 0, IF($BH414="C", IF($BI414="Y", 0, IF($AF414="N/A", V414, AI414)), AO414))</f>
        <v>3</v>
      </c>
      <c r="CE414" s="15" t="str">
        <f>IF(OR($BH414="T", $BH414="R"), 0, IF($BH414="C", IF($BI414="Y", 0, IF($AF414="N/A", W414, AJ414)), AP414))</f>
        <v>N/A</v>
      </c>
      <c r="CF414" s="15" t="str">
        <f>IF(OR($BH414="T", $BH414="R"), 0, IF($BH414="C", IF($BI414="Y", 0, IF($AF414="N/A", X414, AK414)), AQ414))</f>
        <v>N/A</v>
      </c>
      <c r="CG414" t="str">
        <f>IF(AC414="N/A", "S:"&amp;L414&amp;" G:"&amp;M414&amp;" GR:"&amp;Q414, IF(AC414=0, "S:"&amp;L414&amp;" G:"&amp;M414&amp;" GR:"&amp;Q414, "S:"&amp;L414&amp;"/"&amp;AD414&amp;" G:"&amp;AE414&amp;" GR:"&amp;AF414))</f>
        <v>S:3 G:0 GR:0</v>
      </c>
    </row>
    <row r="415" spans="1:85" x14ac:dyDescent="0.25">
      <c r="A415" s="14">
        <v>5258</v>
      </c>
      <c r="B415" s="15" t="s">
        <v>2847</v>
      </c>
      <c r="C415" s="15" t="s">
        <v>69</v>
      </c>
      <c r="D415" s="15" t="s">
        <v>58</v>
      </c>
      <c r="E415" s="15">
        <f>VLOOKUP(B415, 'Rookie Year'!$A$2:$B$55679,2,FALSE)</f>
        <v>2023</v>
      </c>
      <c r="F415" s="15">
        <v>2023</v>
      </c>
      <c r="G415" s="15" t="s">
        <v>40</v>
      </c>
      <c r="H415" s="15" t="s">
        <v>2665</v>
      </c>
      <c r="I415" s="16">
        <v>1</v>
      </c>
      <c r="J415" s="15">
        <v>3</v>
      </c>
      <c r="K415" s="17">
        <f>IF(AND(G415&lt;&gt;"N",R415="N/A"), IF(I415&lt;4, 0, 0.25),IF(I415=1, IF(J415=1,0.25, 0.25), IF(I415&lt;13, 0.25, IF(I415&lt;26, 0.4, IF(I415&lt;51, 0.6, 0.75)))))</f>
        <v>0</v>
      </c>
      <c r="L415" s="16">
        <f>I415-M415</f>
        <v>1</v>
      </c>
      <c r="M415" s="16">
        <f>ROUNDUP(I415*K415,0)</f>
        <v>0</v>
      </c>
      <c r="N415" s="16">
        <f>M415*J415</f>
        <v>0</v>
      </c>
      <c r="O415" s="16">
        <v>0</v>
      </c>
      <c r="P415" s="16">
        <v>0</v>
      </c>
      <c r="Q415" s="16">
        <f>N415-O415-P415</f>
        <v>0</v>
      </c>
      <c r="R415" s="15" t="s">
        <v>75</v>
      </c>
      <c r="S415" s="15">
        <f>IF(R415="N/A", J415-($B$1-F415), J415-($B$1-R415))</f>
        <v>2</v>
      </c>
      <c r="T415" s="16">
        <v>0</v>
      </c>
      <c r="U415" s="16">
        <v>0</v>
      </c>
      <c r="V415" s="16" t="str">
        <f>IF($S415&lt;3, "N/A", $M415)</f>
        <v>N/A</v>
      </c>
      <c r="W415" s="16" t="str">
        <f>IF($S415&lt;4, "N/A", $M415)</f>
        <v>N/A</v>
      </c>
      <c r="X415" s="16" t="str">
        <f>IF($S415&lt;5, "N/A", $M415)</f>
        <v>N/A</v>
      </c>
      <c r="Y415" s="15" t="str">
        <f>IF(SUM(T415:X415)&lt;&gt;Q415, "CHECK", "OK")</f>
        <v>OK</v>
      </c>
      <c r="Z415" s="15" t="str">
        <f>IF(F415=$B$1, "No", IF(S415=1, "Yes", "No"))</f>
        <v>No</v>
      </c>
      <c r="AA415" s="18" t="str">
        <f>IF(C415="DM", "N/A", IF(Z415="No","N/A",VLOOKUP(B415,'Extension List'!$A$3:$R$1972,18,FALSE)))</f>
        <v>N/A</v>
      </c>
      <c r="AB415" s="15" t="str">
        <f>IF(C415="DM", "N/A", IF(Z415="No","N/A",VLOOKUP(B415,'Extension List'!$A$3:$T$1972,20,FALSE)))</f>
        <v>N/A</v>
      </c>
      <c r="AC415" s="15" t="str">
        <f>IF(AA415="N/A", "N/A", 0)</f>
        <v>N/A</v>
      </c>
      <c r="AD415" s="16" t="str">
        <f>IF(AE415="N/A", "N/A", AA415-AE415)</f>
        <v>N/A</v>
      </c>
      <c r="AE415" s="16" t="str">
        <f>IF(AA415="N/A", "N/A", IF(AC415&gt;0, IF(AA415&lt;13, ROUNDUP(0.25*AA415,0), IF(AA415&lt;26, ROUNDUP(0.4*AA415,0), IF(AA415&lt;51, ROUNDUP(0.6*AA415,0), ROUNDUP(0.75*AA415,0)))), "N/A"))</f>
        <v>N/A</v>
      </c>
      <c r="AF415" s="16" t="str">
        <f>IF(AD415="N/A","N/A", (AE415*AC415)+Q415)</f>
        <v>N/A</v>
      </c>
      <c r="AG415" s="16" t="str">
        <f>IF($AF415="N/A", "N/A", "TBC")</f>
        <v>N/A</v>
      </c>
      <c r="AH415" s="16" t="str">
        <f>IF($AF415="N/A", "N/A", "TBC")</f>
        <v>N/A</v>
      </c>
      <c r="AI415" s="16" t="str">
        <f>IF($AF415="N/A","N/A",IF(AC415&gt;1,"TBC","N/A"))</f>
        <v>N/A</v>
      </c>
      <c r="AJ415" s="16" t="str">
        <f>IF($AF415="N/A","N/A",IF(AC415&gt;2,"TBC","N/A"))</f>
        <v>N/A</v>
      </c>
      <c r="AK415" s="16" t="str">
        <f>IF($AF415="N/A","N/A",IF(AC415&gt;3,"TBC","N/A"))</f>
        <v>N/A</v>
      </c>
      <c r="AL415" s="16" t="str">
        <f>IF(AC415="N/A","N/A",IF(AC415&gt;0,IF(SUM(AG415:AK415)&lt;&gt;AF415,"CHECK","OK"),"N/A"))</f>
        <v>N/A</v>
      </c>
      <c r="AM415" s="16">
        <f>IF(AD415="N/A", L415+T415, L415+AG415)</f>
        <v>1</v>
      </c>
      <c r="AN415" s="16">
        <f>IF(AD415="N/A", IF(U415="N/A", "N/A", L415+U415), AD415+AH415)</f>
        <v>1</v>
      </c>
      <c r="AO415" s="16" t="str">
        <f>IF(AD415="N/A", IF(V415="N/A", "N/A", L415+V415), IF(AI415="N/A", "N/A", AD415+AI415))</f>
        <v>N/A</v>
      </c>
      <c r="AP415" s="16" t="str">
        <f>IF(AD415="N/A", IF(W415="N/A", "N/A", L415+W415), IF(AJ415="N/A", "N/A", AD415+AJ415))</f>
        <v>N/A</v>
      </c>
      <c r="AQ415" s="16" t="str">
        <f>IF(AD415="N/A", IF(X415="N/A", "N/A", L415+X415), IF(AK415="N/A", "N/A", AD415+AK415))</f>
        <v>N/A</v>
      </c>
      <c r="AR415" s="15" t="s">
        <v>40</v>
      </c>
      <c r="AS415" s="15" t="s">
        <v>40</v>
      </c>
      <c r="AT415" s="15" t="s">
        <v>40</v>
      </c>
      <c r="AU415" s="15" t="s">
        <v>40</v>
      </c>
      <c r="AV415" s="15" t="s">
        <v>40</v>
      </c>
      <c r="AW415" s="15" t="s">
        <v>40</v>
      </c>
      <c r="AX415" s="15" t="s">
        <v>40</v>
      </c>
      <c r="AY415" s="15" t="s">
        <v>40</v>
      </c>
      <c r="AZ415" s="15" t="s">
        <v>40</v>
      </c>
      <c r="BA415" s="15" t="s">
        <v>40</v>
      </c>
      <c r="BB415" s="15" t="s">
        <v>40</v>
      </c>
      <c r="BC415" s="15" t="s">
        <v>40</v>
      </c>
      <c r="BD415" s="15" t="s">
        <v>40</v>
      </c>
      <c r="BE415" s="15" t="s">
        <v>40</v>
      </c>
      <c r="BF415" s="15" t="s">
        <v>40</v>
      </c>
      <c r="BG415" s="15" t="s">
        <v>40</v>
      </c>
      <c r="BH415" s="15" t="s">
        <v>40</v>
      </c>
      <c r="BI415" s="15"/>
      <c r="BJ415" s="16">
        <f>IF(AR415="R", $CA415, IF(OR(AR415="P", AR415="T", AR415="N"), 0, IF($C415="DM", $T415, IF(OR(AR415="Y", AR415="IR"),$AM415,IF(AR415="C", IF($BI415="Y", IF($AF415="N/A", $Q415, $AF415), IF($AG415="N/A", $T415,$AG415)))))))</f>
        <v>1</v>
      </c>
      <c r="BK415" s="16">
        <f>IF(AS415="R", $CA415, IF(OR(AS415="P", AS415="T", AS415="N"), 0, IF($C415="DM", $T415, IF(OR(AS415="Y", AS415="IR"),$AM415,IF(AS415="C", IF($BI415="Y", IF($AF415="N/A", $Q415, $AF415), IF($AG415="N/A", $T415,$AG415)))))))</f>
        <v>1</v>
      </c>
      <c r="BL415" s="16">
        <f>IF(AT415="R", $CA415, IF(OR(AT415="P", AT415="T", AT415="N"), 0, IF($C415="DM", $T415, IF(OR(AT415="Y", AT415="IR"),$AM415,IF(AT415="C", IF($BI415="Y", IF($AF415="N/A", $Q415, $AF415), IF($AG415="N/A", $T415,$AG415)))))))</f>
        <v>1</v>
      </c>
      <c r="BM415" s="16">
        <f>IF(AU415="R", $CA415, IF(OR(AU415="P", AU415="T", AU415="N"), 0, IF($C415="DM", $T415, IF(OR(AU415="Y", AU415="IR"),$AM415,IF(AU415="C", IF($BI415="Y", IF($AF415="N/A", $Q415, $AF415), IF($AG415="N/A", $T415,$AG415)))))))</f>
        <v>1</v>
      </c>
      <c r="BN415" s="16">
        <f>IF(AV415="R", $CA415, IF(OR(AV415="P", AV415="T", AV415="N"), 0, IF($C415="DM", $T415, IF(OR(AV415="Y", AV415="IR"),$AM415,IF(AV415="C", IF($BI415="Y", IF($AF415="N/A", $Q415, $AF415), IF($AG415="N/A", $T415,$AG415)))))))</f>
        <v>1</v>
      </c>
      <c r="BO415" s="16">
        <f>IF(AW415="R", $CA415, IF(OR(AW415="P", AW415="T", AW415="N"), 0, IF($C415="DM", $T415, IF(OR(AW415="Y", AW415="IR"),$AM415,IF(AW415="C", IF($BI415="Y", IF($AF415="N/A", $Q415, $AF415), IF($AG415="N/A", $T415,$AG415)))))))</f>
        <v>1</v>
      </c>
      <c r="BP415" s="16">
        <f>IF(AX415="R", $CA415, IF(OR(AX415="P", AX415="T", AX415="N"), 0, IF($C415="DM", $T415, IF(OR(AX415="Y", AX415="IR"),$AM415,IF(AX415="C", IF($BI415="Y", IF($AF415="N/A", $Q415, $AF415), IF($AG415="N/A", $T415,$AG415)))))))</f>
        <v>1</v>
      </c>
      <c r="BQ415" s="16">
        <f>IF(AY415="R", $CA415, IF(OR(AY415="P", AY415="T", AY415="N"), 0, IF($C415="DM", $T415, IF(OR(AY415="Y", AY415="IR"),$AM415,IF(AY415="C", IF($BI415="Y", IF($AF415="N/A", $Q415, $AF415), IF($AG415="N/A", $T415,$AG415)))))))</f>
        <v>1</v>
      </c>
      <c r="BR415" s="16">
        <f>IF(AZ415="R", $CA415, IF(OR(AZ415="P", AZ415="T", AZ415="N"), 0, IF($C415="DM", $T415, IF(OR(AZ415="Y", AZ415="IR"),$AM415,IF(AZ415="C", IF($BI415="Y", IF($AF415="N/A", $Q415, $AF415), IF($AG415="N/A", $T415,$AG415)))))))</f>
        <v>1</v>
      </c>
      <c r="BS415" s="16">
        <f>IF(BA415="R", $CA415, IF(OR(BA415="P", BA415="T", BA415="N"), 0, IF($C415="DM", $T415, IF(OR(BA415="Y", BA415="IR"),$AM415,IF(BA415="C", IF($BI415="Y", IF($AF415="N/A", $Q415, $AF415), IF($AG415="N/A", $T415,$AG415)))))))</f>
        <v>1</v>
      </c>
      <c r="BT415" s="16">
        <f>IF(BB415="R", $CA415, IF(OR(BB415="P", BB415="T", BB415="N"), 0, IF($C415="DM", $T415, IF(OR(BB415="Y", BB415="IR"),$AM415,IF(BB415="C", IF($BI415="Y", IF($BA415="C", IF($AF415="N/A", $Q415, $AF415), IF($AF415="N/A", $T415, $AM415)), IF($AG415="N/A", $T415,$AG415)))))))</f>
        <v>1</v>
      </c>
      <c r="BU415" s="16">
        <f>IF(BC415="R", $CA415, IF(OR(BC415="P", BC415="T", BC415="N"), 0, IF($C415="DM", $T415, IF(OR(BC415="Y", BC415="IR"),$AM415,IF(BC415="C", IF($BI415="Y", IF($BA415="C", IF($AF415="N/A", $Q415, $AF415), IF($AF415="N/A", $T415, $AM415)), IF($AG415="N/A", $T415,$AG415)))))))</f>
        <v>1</v>
      </c>
      <c r="BV415" s="16">
        <f>IF(BD415="R", $CA415, IF(OR(BD415="P", BD415="T", BD415="N"), 0, IF($C415="DM", $T415, IF(OR(BD415="Y", BD415="IR"),$AM415,IF(BD415="C", IF($BI415="Y", IF($BA415="C", IF($AF415="N/A", $Q415, $AF415), IF($AF415="N/A", $T415, $AM415)), IF($AG415="N/A", $T415,$AG415)))))))</f>
        <v>1</v>
      </c>
      <c r="BW415" s="16">
        <f>IF(BE415="R", $CA415, IF(OR(BE415="P", BE415="T", BE415="N"), 0, IF($C415="DM", $T415, IF(OR(BE415="Y", BE415="IR"),$AM415,IF(BE415="C", IF($BI415="Y", IF($BA415="C", IF($AF415="N/A", $Q415, $AF415), IF($AF415="N/A", $T415, $AM415)), IF($AG415="N/A", $T415,$AG415)))))))</f>
        <v>1</v>
      </c>
      <c r="BX415" s="16">
        <f>IF(BF415="R", $CA415, IF(OR(BF415="P", BF415="T", BF415="N"), 0, IF($C415="DM", $T415, IF(OR(BF415="Y", BF415="IR"),$AM415,IF(BF415="C", IF($BI415="Y", IF($BA415="C", IF($AF415="N/A", $Q415, $AF415), IF($AF415="N/A", $T415, $AM415)), IF($AG415="N/A", $T415,$AG415)))))))</f>
        <v>1</v>
      </c>
      <c r="BY415" s="16">
        <f>IF(BG415="R", $CA415, IF(OR(BG415="P", BG415="T", BG415="N"), 0, IF($C415="DM", $T415, IF(OR(BG415="Y", BG415="IR"),$AM415,IF(BG415="C", IF($BI415="Y", IF($BA415="C", IF($AF415="N/A", $Q415, $AF415), IF($AF415="N/A", $T415, $AM415)), IF($AG415="N/A", $T415,$AG415)))))))</f>
        <v>1</v>
      </c>
      <c r="BZ415" s="16">
        <f>IF(BH415="R", $CA415, IF(OR(BH415="P", BH415="T", BH415="N"), 0, IF($C415="DM", $T415, IF(OR(BH415="Y", BH415="IR"),$AM415,IF(BH415="C", IF($BI415="Y", IF($BA415="C", IF($AF415="N/A", $Q415, $AF415), IF($AF415="N/A", $T415, $AM415)), IF($AG415="N/A", $T415,$AG415)))))))</f>
        <v>1</v>
      </c>
      <c r="CA415" s="15" t="s">
        <v>75</v>
      </c>
      <c r="CB415" s="16">
        <f>BZ415</f>
        <v>1</v>
      </c>
      <c r="CC415" s="15">
        <f>IF(OR($BH415="T", $BH415="R"), 0, IF($BH415="C", IF($BI415="Y", IF($BA415="C", 0, IF(AF415="N/A", Q415-T415, AF415-AG415)), IF($AF415="N/A", U415, AH415)), AN415))</f>
        <v>1</v>
      </c>
      <c r="CD415" s="15" t="str">
        <f>IF(OR($BH415="T", $BH415="R"), 0, IF($BH415="C", IF($BI415="Y", 0, IF($AF415="N/A", V415, AI415)), AO415))</f>
        <v>N/A</v>
      </c>
      <c r="CE415" s="15" t="str">
        <f>IF(OR($BH415="T", $BH415="R"), 0, IF($BH415="C", IF($BI415="Y", 0, IF($AF415="N/A", W415, AJ415)), AP415))</f>
        <v>N/A</v>
      </c>
      <c r="CF415" s="15" t="str">
        <f>IF(OR($BH415="T", $BH415="R"), 0, IF($BH415="C", IF($BI415="Y", 0, IF($AF415="N/A", X415, AK415)), AQ415))</f>
        <v>N/A</v>
      </c>
      <c r="CG415" t="str">
        <f>IF(AC415="N/A", "S:"&amp;L415&amp;" G:"&amp;M415&amp;" GR:"&amp;Q415, IF(AC415=0, "S:"&amp;L415&amp;" G:"&amp;M415&amp;" GR:"&amp;Q415, "S:"&amp;L415&amp;"/"&amp;AD415&amp;" G:"&amp;AE415&amp;" GR:"&amp;AF415))</f>
        <v>S:1 G:0 GR:0</v>
      </c>
    </row>
    <row r="416" spans="1:85" x14ac:dyDescent="0.25">
      <c r="A416" s="14">
        <v>5575</v>
      </c>
      <c r="B416" s="15" t="s">
        <v>2317</v>
      </c>
      <c r="C416" s="15" t="s">
        <v>69</v>
      </c>
      <c r="D416" s="15" t="s">
        <v>58</v>
      </c>
      <c r="E416" s="15">
        <f>VLOOKUP(B416, 'Rookie Year'!$A$2:$B$55679,2,FALSE)</f>
        <v>2015</v>
      </c>
      <c r="F416" s="15">
        <v>2024</v>
      </c>
      <c r="G416" s="15" t="s">
        <v>42</v>
      </c>
      <c r="H416" s="15" t="s">
        <v>1928</v>
      </c>
      <c r="I416" s="16">
        <v>5</v>
      </c>
      <c r="J416" s="15">
        <v>1</v>
      </c>
      <c r="K416" s="17">
        <f>IF(AND(G416&lt;&gt;"N",R416="N/A"), IF(I416&lt;4, 0, 0.25),IF(I416=1, IF(J416=1,0.25, 0.25), IF(I416&lt;13, 0.25, IF(I416&lt;26, 0.4, IF(I416&lt;51, 0.6, 0.75)))))</f>
        <v>0.25</v>
      </c>
      <c r="L416" s="16">
        <f>I416-M416</f>
        <v>3</v>
      </c>
      <c r="M416" s="16">
        <f>ROUNDUP(I416*K416,0)</f>
        <v>2</v>
      </c>
      <c r="N416" s="16">
        <f>M416*J416</f>
        <v>2</v>
      </c>
      <c r="O416" s="16">
        <v>0</v>
      </c>
      <c r="P416" s="16">
        <v>0</v>
      </c>
      <c r="Q416" s="16">
        <f>N416-O416-P416</f>
        <v>2</v>
      </c>
      <c r="R416" s="15" t="s">
        <v>75</v>
      </c>
      <c r="S416" s="15">
        <f>IF(R416="N/A", J416-($B$1-F416), J416-($B$1-R416))</f>
        <v>1</v>
      </c>
      <c r="T416" s="16">
        <f>IF($S416&lt;1, "N/A", $M416)</f>
        <v>2</v>
      </c>
      <c r="U416" s="16" t="str">
        <f>IF($S416&lt;2, "N/A", $M416)</f>
        <v>N/A</v>
      </c>
      <c r="V416" s="16" t="str">
        <f>IF($S416&lt;3, "N/A", $M416)</f>
        <v>N/A</v>
      </c>
      <c r="W416" s="16" t="str">
        <f>IF($S416&lt;4, "N/A", $M416)</f>
        <v>N/A</v>
      </c>
      <c r="X416" s="16" t="str">
        <f>IF($S416&lt;5, "N/A", $M416)</f>
        <v>N/A</v>
      </c>
      <c r="Y416" s="15" t="str">
        <f>IF(SUM(T416:X416)&lt;&gt;Q416, "CHECK", "OK")</f>
        <v>OK</v>
      </c>
      <c r="Z416" s="15" t="str">
        <f>IF(F416=$B$1, "No", IF(S416=1, "Yes", "No"))</f>
        <v>No</v>
      </c>
      <c r="AA416" s="18" t="str">
        <f>IF(C416="DM", "N/A", IF(Z416="No","N/A",VLOOKUP(B416,'Extension List'!$A$3:$R$1972,18,FALSE)))</f>
        <v>N/A</v>
      </c>
      <c r="AB416" s="15" t="str">
        <f>IF(C416="DM", "N/A", IF(Z416="No","N/A",VLOOKUP(B416,'Extension List'!$A$3:$T$1972,20,FALSE)))</f>
        <v>N/A</v>
      </c>
      <c r="AC416" s="15" t="str">
        <f>IF(AA416="N/A", "N/A", 0)</f>
        <v>N/A</v>
      </c>
      <c r="AD416" s="16" t="str">
        <f>IF(AE416="N/A", "N/A", AA416-AE416)</f>
        <v>N/A</v>
      </c>
      <c r="AE416" s="16" t="str">
        <f>IF(AA416="N/A", "N/A", IF(AC416&gt;0, IF(AA416&lt;13, ROUNDUP(0.25*AA416,0), IF(AA416&lt;26, ROUNDUP(0.4*AA416,0), IF(AA416&lt;51, ROUNDUP(0.6*AA416,0), ROUNDUP(0.75*AA416,0)))), "N/A"))</f>
        <v>N/A</v>
      </c>
      <c r="AF416" s="16" t="str">
        <f>IF(AD416="N/A","N/A", (AE416*AC416)+Q416)</f>
        <v>N/A</v>
      </c>
      <c r="AG416" s="16" t="str">
        <f>IF($AF416="N/A", "N/A", "TBC")</f>
        <v>N/A</v>
      </c>
      <c r="AH416" s="16" t="str">
        <f>IF($AF416="N/A", "N/A", "TBC")</f>
        <v>N/A</v>
      </c>
      <c r="AI416" s="16" t="str">
        <f>IF($AF416="N/A","N/A",IF(AC416&gt;1,"TBC","N/A"))</f>
        <v>N/A</v>
      </c>
      <c r="AJ416" s="16" t="str">
        <f>IF($AF416="N/A","N/A",IF(AC416&gt;2,"TBC","N/A"))</f>
        <v>N/A</v>
      </c>
      <c r="AK416" s="16" t="str">
        <f>IF($AF416="N/A","N/A",IF(AC416&gt;3,"TBC","N/A"))</f>
        <v>N/A</v>
      </c>
      <c r="AL416" s="16" t="str">
        <f>IF(AC416="N/A","N/A",IF(AC416&gt;0,IF(SUM(AG416:AK416)&lt;&gt;AF416,"CHECK","OK"),"N/A"))</f>
        <v>N/A</v>
      </c>
      <c r="AM416" s="16">
        <f>IF(AD416="N/A", L416+T416, L416+AG416)</f>
        <v>5</v>
      </c>
      <c r="AN416" s="16" t="str">
        <f>IF(AD416="N/A", IF(U416="N/A", "N/A", L416+U416), AD416+AH416)</f>
        <v>N/A</v>
      </c>
      <c r="AO416" s="16" t="str">
        <f>IF(AD416="N/A", IF(V416="N/A", "N/A", L416+V416), IF(AI416="N/A", "N/A", AD416+AI416))</f>
        <v>N/A</v>
      </c>
      <c r="AP416" s="16" t="str">
        <f>IF(AD416="N/A", IF(W416="N/A", "N/A", L416+W416), IF(AJ416="N/A", "N/A", AD416+AJ416))</f>
        <v>N/A</v>
      </c>
      <c r="AQ416" s="16" t="str">
        <f>IF(AD416="N/A", IF(X416="N/A", "N/A", L416+X416), IF(AK416="N/A", "N/A", AD416+AK416))</f>
        <v>N/A</v>
      </c>
      <c r="AR416" s="15" t="s">
        <v>40</v>
      </c>
      <c r="AS416" s="15" t="s">
        <v>40</v>
      </c>
      <c r="AT416" s="15" t="s">
        <v>40</v>
      </c>
      <c r="AU416" s="15" t="s">
        <v>40</v>
      </c>
      <c r="AV416" s="15" t="s">
        <v>48</v>
      </c>
      <c r="AW416" s="15" t="s">
        <v>48</v>
      </c>
      <c r="AX416" s="15" t="s">
        <v>48</v>
      </c>
      <c r="AY416" s="15" t="s">
        <v>48</v>
      </c>
      <c r="AZ416" s="15" t="s">
        <v>48</v>
      </c>
      <c r="BA416" s="15" t="s">
        <v>48</v>
      </c>
      <c r="BB416" s="15" t="s">
        <v>48</v>
      </c>
      <c r="BC416" s="15" t="s">
        <v>48</v>
      </c>
      <c r="BD416" s="15" t="s">
        <v>48</v>
      </c>
      <c r="BE416" s="15" t="s">
        <v>48</v>
      </c>
      <c r="BF416" s="15" t="s">
        <v>48</v>
      </c>
      <c r="BG416" s="15" t="s">
        <v>48</v>
      </c>
      <c r="BH416" s="15" t="s">
        <v>48</v>
      </c>
      <c r="BJ416" s="16">
        <f>IF(AR416="R", $CA416, IF(OR(AR416="P", AR416="T", AR416="N"), 0, IF($C416="DM", $T416, IF(OR(AR416="Y", AR416="IR"),$AM416,IF(AR416="C", IF($BI416="Y", IF($AF416="N/A", $Q416, $AF416), IF($AG416="N/A", $T416,$AG416)))))))</f>
        <v>5</v>
      </c>
      <c r="BK416" s="16">
        <f>IF(AS416="R", $CA416, IF(OR(AS416="P", AS416="T", AS416="N"), 0, IF($C416="DM", $T416, IF(OR(AS416="Y", AS416="IR"),$AM416,IF(AS416="C", IF($BI416="Y", IF($AF416="N/A", $Q416, $AF416), IF($AG416="N/A", $T416,$AG416)))))))</f>
        <v>5</v>
      </c>
      <c r="BL416" s="16">
        <f>IF(AT416="R", $CA416, IF(OR(AT416="P", AT416="T", AT416="N"), 0, IF($C416="DM", $T416, IF(OR(AT416="Y", AT416="IR"),$AM416,IF(AT416="C", IF($BI416="Y", IF($AF416="N/A", $Q416, $AF416), IF($AG416="N/A", $T416,$AG416)))))))</f>
        <v>5</v>
      </c>
      <c r="BM416" s="16">
        <f>IF(AU416="R", $CA416, IF(OR(AU416="P", AU416="T", AU416="N"), 0, IF($C416="DM", $T416, IF(OR(AU416="Y", AU416="IR"),$AM416,IF(AU416="C", IF($BI416="Y", IF($AF416="N/A", $Q416, $AF416), IF($AG416="N/A", $T416,$AG416)))))))</f>
        <v>5</v>
      </c>
      <c r="BN416" s="16">
        <f>IF(AV416="R", $CA416, IF(OR(AV416="P", AV416="T", AV416="N"), 0, IF($C416="DM", $T416, IF(OR(AV416="Y", AV416="IR"),$AM416,IF(AV416="C", IF($BI416="Y", IF($AF416="N/A", $Q416, $AF416), IF($AG416="N/A", $T416,$AG416)))))))</f>
        <v>5</v>
      </c>
      <c r="BO416" s="16">
        <f>IF(AW416="R", $CA416, IF(OR(AW416="P", AW416="T", AW416="N"), 0, IF($C416="DM", $T416, IF(OR(AW416="Y", AW416="IR"),$AM416,IF(AW416="C", IF($BI416="Y", IF($AF416="N/A", $Q416, $AF416), IF($AG416="N/A", $T416,$AG416)))))))</f>
        <v>5</v>
      </c>
      <c r="BP416" s="16">
        <f>IF(AX416="R", $CA416, IF(OR(AX416="P", AX416="T", AX416="N"), 0, IF($C416="DM", $T416, IF(OR(AX416="Y", AX416="IR"),$AM416,IF(AX416="C", IF($BI416="Y", IF($AF416="N/A", $Q416, $AF416), IF($AG416="N/A", $T416,$AG416)))))))</f>
        <v>5</v>
      </c>
      <c r="BQ416" s="16">
        <f>IF(AY416="R", $CA416, IF(OR(AY416="P", AY416="T", AY416="N"), 0, IF($C416="DM", $T416, IF(OR(AY416="Y", AY416="IR"),$AM416,IF(AY416="C", IF($BI416="Y", IF($AF416="N/A", $Q416, $AF416), IF($AG416="N/A", $T416,$AG416)))))))</f>
        <v>5</v>
      </c>
      <c r="BR416" s="16">
        <f>IF(AZ416="R", $CA416, IF(OR(AZ416="P", AZ416="T", AZ416="N"), 0, IF($C416="DM", $T416, IF(OR(AZ416="Y", AZ416="IR"),$AM416,IF(AZ416="C", IF($BI416="Y", IF($AF416="N/A", $Q416, $AF416), IF($AG416="N/A", $T416,$AG416)))))))</f>
        <v>5</v>
      </c>
      <c r="BS416" s="16">
        <f>IF(BA416="R", $CA416, IF(OR(BA416="P", BA416="T", BA416="N"), 0, IF($C416="DM", $T416, IF(OR(BA416="Y", BA416="IR"),$AM416,IF(BA416="C", IF($BI416="Y", IF($AF416="N/A", $Q416, $AF416), IF($AG416="N/A", $T416,$AG416)))))))</f>
        <v>5</v>
      </c>
      <c r="BT416" s="16">
        <f>IF(BB416="R", $CA416, IF(OR(BB416="P", BB416="T", BB416="N"), 0, IF($C416="DM", $T416, IF(OR(BB416="Y", BB416="IR"),$AM416,IF(BB416="C", IF($BI416="Y", IF($BA416="C", IF($AF416="N/A", $Q416, $AF416), IF($AF416="N/A", $T416, $AM416)), IF($AG416="N/A", $T416,$AG416)))))))</f>
        <v>5</v>
      </c>
      <c r="BU416" s="16">
        <f>IF(BC416="R", $CA416, IF(OR(BC416="P", BC416="T", BC416="N"), 0, IF($C416="DM", $T416, IF(OR(BC416="Y", BC416="IR"),$AM416,IF(BC416="C", IF($BI416="Y", IF($BA416="C", IF($AF416="N/A", $Q416, $AF416), IF($AF416="N/A", $T416, $AM416)), IF($AG416="N/A", $T416,$AG416)))))))</f>
        <v>5</v>
      </c>
      <c r="BV416" s="16">
        <f>IF(BD416="R", $CA416, IF(OR(BD416="P", BD416="T", BD416="N"), 0, IF($C416="DM", $T416, IF(OR(BD416="Y", BD416="IR"),$AM416,IF(BD416="C", IF($BI416="Y", IF($BA416="C", IF($AF416="N/A", $Q416, $AF416), IF($AF416="N/A", $T416, $AM416)), IF($AG416="N/A", $T416,$AG416)))))))</f>
        <v>5</v>
      </c>
      <c r="BW416" s="16">
        <f>IF(BE416="R", $CA416, IF(OR(BE416="P", BE416="T", BE416="N"), 0, IF($C416="DM", $T416, IF(OR(BE416="Y", BE416="IR"),$AM416,IF(BE416="C", IF($BI416="Y", IF($BA416="C", IF($AF416="N/A", $Q416, $AF416), IF($AF416="N/A", $T416, $AM416)), IF($AG416="N/A", $T416,$AG416)))))))</f>
        <v>5</v>
      </c>
      <c r="BX416" s="16">
        <f>IF(BF416="R", $CA416, IF(OR(BF416="P", BF416="T", BF416="N"), 0, IF($C416="DM", $T416, IF(OR(BF416="Y", BF416="IR"),$AM416,IF(BF416="C", IF($BI416="Y", IF($BA416="C", IF($AF416="N/A", $Q416, $AF416), IF($AF416="N/A", $T416, $AM416)), IF($AG416="N/A", $T416,$AG416)))))))</f>
        <v>5</v>
      </c>
      <c r="BY416" s="16">
        <f>IF(BG416="R", $CA416, IF(OR(BG416="P", BG416="T", BG416="N"), 0, IF($C416="DM", $T416, IF(OR(BG416="Y", BG416="IR"),$AM416,IF(BG416="C", IF($BI416="Y", IF($BA416="C", IF($AF416="N/A", $Q416, $AF416), IF($AF416="N/A", $T416, $AM416)), IF($AG416="N/A", $T416,$AG416)))))))</f>
        <v>5</v>
      </c>
      <c r="BZ416" s="16">
        <f>IF(BH416="R", $CA416, IF(OR(BH416="P", BH416="T", BH416="N"), 0, IF($C416="DM", $T416, IF(OR(BH416="Y", BH416="IR"),$AM416,IF(BH416="C", IF($BI416="Y", IF($BA416="C", IF($AF416="N/A", $Q416, $AF416), IF($AF416="N/A", $T416, $AM416)), IF($AG416="N/A", $T416,$AG416)))))))</f>
        <v>5</v>
      </c>
      <c r="CA416" s="15" t="s">
        <v>75</v>
      </c>
      <c r="CB416" s="16">
        <f>BZ416</f>
        <v>5</v>
      </c>
      <c r="CC416" s="15" t="str">
        <f>IF(OR($BH416="T", $BH416="R"), 0, IF($BH416="C", IF($BI416="Y", IF($BA416="C", 0, IF(AF416="N/A", Q416-T416, AF416-AG416)), IF($AF416="N/A", U416, AH416)), AN416))</f>
        <v>N/A</v>
      </c>
      <c r="CD416" s="15" t="str">
        <f>IF(OR($BH416="T", $BH416="R"), 0, IF($BH416="C", IF($BI416="Y", 0, IF($AF416="N/A", V416, AI416)), AO416))</f>
        <v>N/A</v>
      </c>
      <c r="CE416" s="15" t="str">
        <f>IF(OR($BH416="T", $BH416="R"), 0, IF($BH416="C", IF($BI416="Y", 0, IF($AF416="N/A", W416, AJ416)), AP416))</f>
        <v>N/A</v>
      </c>
      <c r="CF416" s="15" t="str">
        <f>IF(OR($BH416="T", $BH416="R"), 0, IF($BH416="C", IF($BI416="Y", 0, IF($AF416="N/A", X416, AK416)), AQ416))</f>
        <v>N/A</v>
      </c>
      <c r="CG416" t="str">
        <f>IF(AC416="N/A", "S:"&amp;L416&amp;" G:"&amp;M416&amp;" GR:"&amp;Q416, IF(AC416=0, "S:"&amp;L416&amp;" G:"&amp;M416&amp;" GR:"&amp;Q416, "S:"&amp;L416&amp;"/"&amp;AD416&amp;" G:"&amp;AE416&amp;" GR:"&amp;AF416))</f>
        <v>S:3 G:2 GR:2</v>
      </c>
    </row>
    <row r="417" spans="1:85" x14ac:dyDescent="0.25">
      <c r="A417" s="14">
        <v>2536</v>
      </c>
      <c r="B417" s="15" t="s">
        <v>1566</v>
      </c>
      <c r="C417" s="15" t="s">
        <v>69</v>
      </c>
      <c r="D417" s="15" t="s">
        <v>58</v>
      </c>
      <c r="E417" s="15">
        <f>VLOOKUP(B417, 'Rookie Year'!$A$2:$B$55679,2,FALSE)</f>
        <v>2018</v>
      </c>
      <c r="F417" s="15">
        <v>2018</v>
      </c>
      <c r="G417" s="15" t="s">
        <v>40</v>
      </c>
      <c r="H417" s="15" t="s">
        <v>1927</v>
      </c>
      <c r="I417" s="16">
        <v>37</v>
      </c>
      <c r="J417" s="15">
        <v>2</v>
      </c>
      <c r="K417" s="17">
        <f>IF(AND(G417&lt;&gt;"N",R417="N/A"), IF(I417&lt;4, 0, 0.25),IF(I417=1, IF(J417=1,0.25, 0.25), IF(I417&lt;13, 0.25, IF(I417&lt;26, 0.4, IF(I417&lt;51, 0.6, 0.75)))))</f>
        <v>0.6</v>
      </c>
      <c r="L417" s="16">
        <f>I417-M417</f>
        <v>14</v>
      </c>
      <c r="M417" s="16">
        <f>ROUNDUP(I417*K417,0)</f>
        <v>23</v>
      </c>
      <c r="N417" s="16">
        <f>M417*J417</f>
        <v>46</v>
      </c>
      <c r="O417" s="16">
        <v>17</v>
      </c>
      <c r="P417" s="16">
        <v>12</v>
      </c>
      <c r="Q417" s="16">
        <f>N417-O417-P417</f>
        <v>17</v>
      </c>
      <c r="R417" s="15">
        <v>2023</v>
      </c>
      <c r="S417" s="15">
        <f>IF(R417="N/A", J417-($B$1-F417), J417-($B$1-R417))</f>
        <v>1</v>
      </c>
      <c r="T417" s="16">
        <v>17</v>
      </c>
      <c r="U417" s="16" t="str">
        <f>IF($S417&lt;2, "N/A", $M417)</f>
        <v>N/A</v>
      </c>
      <c r="V417" s="16" t="str">
        <f>IF($S417&lt;3, "N/A", $M417)</f>
        <v>N/A</v>
      </c>
      <c r="W417" s="16" t="str">
        <f>IF($S417&lt;4, "N/A", $M417)</f>
        <v>N/A</v>
      </c>
      <c r="X417" s="16" t="str">
        <f>IF($S417&lt;5, "N/A", $M417)</f>
        <v>N/A</v>
      </c>
      <c r="Y417" s="15" t="str">
        <f>IF(SUM(T417:X417)&lt;&gt;Q417, "CHECK", "OK")</f>
        <v>OK</v>
      </c>
      <c r="Z417" s="15" t="str">
        <f>IF(F417=$B$1, "No", IF(S417=1, "Yes", "No"))</f>
        <v>Yes</v>
      </c>
      <c r="AA417" s="18">
        <f>IF(C417="DM", "N/A", IF(Z417="No","N/A",VLOOKUP(B417,'Extension List'!$A$3:$R$1972,18,FALSE)))</f>
        <v>37</v>
      </c>
      <c r="AB417" s="15">
        <f>IF(C417="DM", "N/A", IF(Z417="No","N/A",VLOOKUP(B417,'Extension List'!$A$3:$T$1972,20,FALSE)))</f>
        <v>4</v>
      </c>
      <c r="AC417" s="15">
        <f>IF(AA417="N/A", "N/A", 0)</f>
        <v>0</v>
      </c>
      <c r="AD417" s="16" t="str">
        <f>IF(AE417="N/A", "N/A", AA417-AE417)</f>
        <v>N/A</v>
      </c>
      <c r="AE417" s="16" t="str">
        <f>IF(AA417="N/A", "N/A", IF(AC417&gt;0, IF(AA417&lt;13, ROUNDUP(0.25*AA417,0), IF(AA417&lt;26, ROUNDUP(0.4*AA417,0), IF(AA417&lt;51, ROUNDUP(0.6*AA417,0), ROUNDUP(0.75*AA417,0)))), "N/A"))</f>
        <v>N/A</v>
      </c>
      <c r="AF417" s="16" t="str">
        <f>IF(AD417="N/A","N/A", (AE417*AC417)+Q417)</f>
        <v>N/A</v>
      </c>
      <c r="AG417" s="16" t="str">
        <f>IF($AF417="N/A", "N/A", "TBC")</f>
        <v>N/A</v>
      </c>
      <c r="AH417" s="16" t="str">
        <f>IF($AF417="N/A", "N/A", "TBC")</f>
        <v>N/A</v>
      </c>
      <c r="AI417" s="16" t="str">
        <f>IF($AF417="N/A","N/A",IF(AC417&gt;1,"TBC","N/A"))</f>
        <v>N/A</v>
      </c>
      <c r="AJ417" s="16" t="str">
        <f>IF($AF417="N/A","N/A",IF(AC417&gt;2,"TBC","N/A"))</f>
        <v>N/A</v>
      </c>
      <c r="AK417" s="16" t="str">
        <f>IF($AF417="N/A","N/A",IF(AC417&gt;3,"TBC","N/A"))</f>
        <v>N/A</v>
      </c>
      <c r="AL417" s="16" t="str">
        <f>IF(AC417="N/A","N/A",IF(AC417&gt;0,IF(SUM(AG417:AK417)&lt;&gt;AF417,"CHECK","OK"),"N/A"))</f>
        <v>N/A</v>
      </c>
      <c r="AM417" s="16">
        <f>IF(AD417="N/A", L417+T417, L417+AG417)</f>
        <v>31</v>
      </c>
      <c r="AN417" s="16" t="str">
        <f>IF(AD417="N/A", IF(U417="N/A", "N/A", L417+U417), AD417+AH417)</f>
        <v>N/A</v>
      </c>
      <c r="AO417" s="16" t="str">
        <f>IF(AD417="N/A", IF(V417="N/A", "N/A", L417+V417), IF(AI417="N/A", "N/A", AD417+AI417))</f>
        <v>N/A</v>
      </c>
      <c r="AP417" s="16" t="str">
        <f>IF(AD417="N/A", IF(W417="N/A", "N/A", L417+W417), IF(AJ417="N/A", "N/A", AD417+AJ417))</f>
        <v>N/A</v>
      </c>
      <c r="AQ417" s="16" t="str">
        <f>IF(AD417="N/A", IF(X417="N/A", "N/A", L417+X417), IF(AK417="N/A", "N/A", AD417+AK417))</f>
        <v>N/A</v>
      </c>
      <c r="AR417" s="15" t="s">
        <v>40</v>
      </c>
      <c r="AS417" s="15" t="s">
        <v>40</v>
      </c>
      <c r="AT417" s="15" t="s">
        <v>40</v>
      </c>
      <c r="AU417" s="15" t="s">
        <v>40</v>
      </c>
      <c r="AV417" s="15" t="s">
        <v>40</v>
      </c>
      <c r="AW417" s="15" t="s">
        <v>40</v>
      </c>
      <c r="AX417" s="15" t="s">
        <v>40</v>
      </c>
      <c r="AY417" s="15" t="s">
        <v>40</v>
      </c>
      <c r="AZ417" s="15" t="s">
        <v>40</v>
      </c>
      <c r="BA417" s="15" t="s">
        <v>40</v>
      </c>
      <c r="BB417" s="15" t="s">
        <v>40</v>
      </c>
      <c r="BC417" s="15" t="s">
        <v>40</v>
      </c>
      <c r="BD417" s="15" t="s">
        <v>40</v>
      </c>
      <c r="BE417" s="15" t="s">
        <v>40</v>
      </c>
      <c r="BF417" s="15" t="s">
        <v>40</v>
      </c>
      <c r="BG417" s="15" t="s">
        <v>40</v>
      </c>
      <c r="BH417" s="15" t="s">
        <v>40</v>
      </c>
      <c r="BI417" s="15"/>
      <c r="BJ417" s="16">
        <f>IF(AR417="R", $CA417, IF(OR(AR417="P", AR417="T", AR417="N"), 0, IF($C417="DM", $T417, IF(OR(AR417="Y", AR417="IR"),$AM417,IF(AR417="C", IF($BI417="Y", IF($AF417="N/A", $Q417, $AF417), IF($AG417="N/A", $T417,$AG417)))))))</f>
        <v>31</v>
      </c>
      <c r="BK417" s="16">
        <f>IF(AS417="R", $CA417, IF(OR(AS417="P", AS417="T", AS417="N"), 0, IF($C417="DM", $T417, IF(OR(AS417="Y", AS417="IR"),$AM417,IF(AS417="C", IF($BI417="Y", IF($AF417="N/A", $Q417, $AF417), IF($AG417="N/A", $T417,$AG417)))))))</f>
        <v>31</v>
      </c>
      <c r="BL417" s="16">
        <f>IF(AT417="R", $CA417, IF(OR(AT417="P", AT417="T", AT417="N"), 0, IF($C417="DM", $T417, IF(OR(AT417="Y", AT417="IR"),$AM417,IF(AT417="C", IF($BI417="Y", IF($AF417="N/A", $Q417, $AF417), IF($AG417="N/A", $T417,$AG417)))))))</f>
        <v>31</v>
      </c>
      <c r="BM417" s="16">
        <f>IF(AU417="R", $CA417, IF(OR(AU417="P", AU417="T", AU417="N"), 0, IF($C417="DM", $T417, IF(OR(AU417="Y", AU417="IR"),$AM417,IF(AU417="C", IF($BI417="Y", IF($AF417="N/A", $Q417, $AF417), IF($AG417="N/A", $T417,$AG417)))))))</f>
        <v>31</v>
      </c>
      <c r="BN417" s="16">
        <f>IF(AV417="R", $CA417, IF(OR(AV417="P", AV417="T", AV417="N"), 0, IF($C417="DM", $T417, IF(OR(AV417="Y", AV417="IR"),$AM417,IF(AV417="C", IF($BI417="Y", IF($AF417="N/A", $Q417, $AF417), IF($AG417="N/A", $T417,$AG417)))))))</f>
        <v>31</v>
      </c>
      <c r="BO417" s="16">
        <f>IF(AW417="R", $CA417, IF(OR(AW417="P", AW417="T", AW417="N"), 0, IF($C417="DM", $T417, IF(OR(AW417="Y", AW417="IR"),$AM417,IF(AW417="C", IF($BI417="Y", IF($AF417="N/A", $Q417, $AF417), IF($AG417="N/A", $T417,$AG417)))))))</f>
        <v>31</v>
      </c>
      <c r="BP417" s="16">
        <f>IF(AX417="R", $CA417, IF(OR(AX417="P", AX417="T", AX417="N"), 0, IF($C417="DM", $T417, IF(OR(AX417="Y", AX417="IR"),$AM417,IF(AX417="C", IF($BI417="Y", IF($AF417="N/A", $Q417, $AF417), IF($AG417="N/A", $T417,$AG417)))))))</f>
        <v>31</v>
      </c>
      <c r="BQ417" s="16">
        <f>IF(AY417="R", $CA417, IF(OR(AY417="P", AY417="T", AY417="N"), 0, IF($C417="DM", $T417, IF(OR(AY417="Y", AY417="IR"),$AM417,IF(AY417="C", IF($BI417="Y", IF($AF417="N/A", $Q417, $AF417), IF($AG417="N/A", $T417,$AG417)))))))</f>
        <v>31</v>
      </c>
      <c r="BR417" s="16">
        <f>IF(AZ417="R", $CA417, IF(OR(AZ417="P", AZ417="T", AZ417="N"), 0, IF($C417="DM", $T417, IF(OR(AZ417="Y", AZ417="IR"),$AM417,IF(AZ417="C", IF($BI417="Y", IF($AF417="N/A", $Q417, $AF417), IF($AG417="N/A", $T417,$AG417)))))))</f>
        <v>31</v>
      </c>
      <c r="BS417" s="16">
        <f>IF(BA417="R", $CA417, IF(OR(BA417="P", BA417="T", BA417="N"), 0, IF($C417="DM", $T417, IF(OR(BA417="Y", BA417="IR"),$AM417,IF(BA417="C", IF($BI417="Y", IF($AF417="N/A", $Q417, $AF417), IF($AG417="N/A", $T417,$AG417)))))))</f>
        <v>31</v>
      </c>
      <c r="BT417" s="16">
        <f>IF(BB417="R", $CA417, IF(OR(BB417="P", BB417="T", BB417="N"), 0, IF($C417="DM", $T417, IF(OR(BB417="Y", BB417="IR"),$AM417,IF(BB417="C", IF($BI417="Y", IF($BA417="C", IF($AF417="N/A", $Q417, $AF417), IF($AF417="N/A", $T417, $AM417)), IF($AG417="N/A", $T417,$AG417)))))))</f>
        <v>31</v>
      </c>
      <c r="BU417" s="16">
        <f>IF(BC417="R", $CA417, IF(OR(BC417="P", BC417="T", BC417="N"), 0, IF($C417="DM", $T417, IF(OR(BC417="Y", BC417="IR"),$AM417,IF(BC417="C", IF($BI417="Y", IF($BA417="C", IF($AF417="N/A", $Q417, $AF417), IF($AF417="N/A", $T417, $AM417)), IF($AG417="N/A", $T417,$AG417)))))))</f>
        <v>31</v>
      </c>
      <c r="BV417" s="16">
        <f>IF(BD417="R", $CA417, IF(OR(BD417="P", BD417="T", BD417="N"), 0, IF($C417="DM", $T417, IF(OR(BD417="Y", BD417="IR"),$AM417,IF(BD417="C", IF($BI417="Y", IF($BA417="C", IF($AF417="N/A", $Q417, $AF417), IF($AF417="N/A", $T417, $AM417)), IF($AG417="N/A", $T417,$AG417)))))))</f>
        <v>31</v>
      </c>
      <c r="BW417" s="16">
        <f>IF(BE417="R", $CA417, IF(OR(BE417="P", BE417="T", BE417="N"), 0, IF($C417="DM", $T417, IF(OR(BE417="Y", BE417="IR"),$AM417,IF(BE417="C", IF($BI417="Y", IF($BA417="C", IF($AF417="N/A", $Q417, $AF417), IF($AF417="N/A", $T417, $AM417)), IF($AG417="N/A", $T417,$AG417)))))))</f>
        <v>31</v>
      </c>
      <c r="BX417" s="16">
        <f>IF(BF417="R", $CA417, IF(OR(BF417="P", BF417="T", BF417="N"), 0, IF($C417="DM", $T417, IF(OR(BF417="Y", BF417="IR"),$AM417,IF(BF417="C", IF($BI417="Y", IF($BA417="C", IF($AF417="N/A", $Q417, $AF417), IF($AF417="N/A", $T417, $AM417)), IF($AG417="N/A", $T417,$AG417)))))))</f>
        <v>31</v>
      </c>
      <c r="BY417" s="16">
        <f>IF(BG417="R", $CA417, IF(OR(BG417="P", BG417="T", BG417="N"), 0, IF($C417="DM", $T417, IF(OR(BG417="Y", BG417="IR"),$AM417,IF(BG417="C", IF($BI417="Y", IF($BA417="C", IF($AF417="N/A", $Q417, $AF417), IF($AF417="N/A", $T417, $AM417)), IF($AG417="N/A", $T417,$AG417)))))))</f>
        <v>31</v>
      </c>
      <c r="BZ417" s="16">
        <f>IF(BH417="R", $CA417, IF(OR(BH417="P", BH417="T", BH417="N"), 0, IF($C417="DM", $T417, IF(OR(BH417="Y", BH417="IR"),$AM417,IF(BH417="C", IF($BI417="Y", IF($BA417="C", IF($AF417="N/A", $Q417, $AF417), IF($AF417="N/A", $T417, $AM417)), IF($AG417="N/A", $T417,$AG417)))))))</f>
        <v>31</v>
      </c>
      <c r="CA417" s="15" t="s">
        <v>75</v>
      </c>
      <c r="CB417" s="16">
        <f>BZ417</f>
        <v>31</v>
      </c>
      <c r="CC417" s="15" t="str">
        <f>IF(OR($BH417="T", $BH417="R"), 0, IF($BH417="C", IF($BI417="Y", IF($BA417="C", 0, IF(AF417="N/A", Q417-T417, AF417-AG417)), IF($AF417="N/A", U417, AH417)), AN417))</f>
        <v>N/A</v>
      </c>
      <c r="CD417" s="15" t="str">
        <f>IF(OR($BH417="T", $BH417="R"), 0, IF($BH417="C", IF($BI417="Y", 0, IF($AF417="N/A", V417, AI417)), AO417))</f>
        <v>N/A</v>
      </c>
      <c r="CE417" s="15" t="str">
        <f>IF(OR($BH417="T", $BH417="R"), 0, IF($BH417="C", IF($BI417="Y", 0, IF($AF417="N/A", W417, AJ417)), AP417))</f>
        <v>N/A</v>
      </c>
      <c r="CF417" s="15" t="str">
        <f>IF(OR($BH417="T", $BH417="R"), 0, IF($BH417="C", IF($BI417="Y", 0, IF($AF417="N/A", X417, AK417)), AQ417))</f>
        <v>N/A</v>
      </c>
      <c r="CG417" t="str">
        <f>IF(AC417="N/A", "S:"&amp;L417&amp;" G:"&amp;M417&amp;" GR:"&amp;Q417, IF(AC417=0, "S:"&amp;L417&amp;" G:"&amp;M417&amp;" GR:"&amp;Q417, "S:"&amp;L417&amp;"/"&amp;AD417&amp;" G:"&amp;AE417&amp;" GR:"&amp;AF417))</f>
        <v>S:14 G:23 GR:17</v>
      </c>
    </row>
    <row r="418" spans="1:85" x14ac:dyDescent="0.25">
      <c r="A418" s="14">
        <v>5790</v>
      </c>
      <c r="B418" s="15" t="s">
        <v>2119</v>
      </c>
      <c r="C418" s="15" t="s">
        <v>69</v>
      </c>
      <c r="D418" s="15" t="s">
        <v>58</v>
      </c>
      <c r="E418" s="15">
        <f>VLOOKUP(B418, 'Rookie Year'!$A$2:$B$55679,2,FALSE)</f>
        <v>2020</v>
      </c>
      <c r="F418" s="15">
        <v>2024</v>
      </c>
      <c r="G418" s="15" t="s">
        <v>42</v>
      </c>
      <c r="H418" s="15">
        <v>5</v>
      </c>
      <c r="I418" s="16">
        <v>1</v>
      </c>
      <c r="J418" s="15">
        <v>1</v>
      </c>
      <c r="K418" s="17">
        <f>IF(AND(G418&lt;&gt;"N",R418="N/A"), IF(I418&lt;4, 0, 0.25),IF(I418=1, IF(J418=1,0.25, 0.25), IF(I418&lt;13, 0.25, IF(I418&lt;26, 0.4, IF(I418&lt;51, 0.6, 0.75)))))</f>
        <v>0.25</v>
      </c>
      <c r="L418" s="16">
        <f>I418-M418</f>
        <v>0</v>
      </c>
      <c r="M418" s="16">
        <f>ROUNDUP(I418*K418,0)</f>
        <v>1</v>
      </c>
      <c r="N418" s="16">
        <f>M418*J418</f>
        <v>1</v>
      </c>
      <c r="O418" s="16">
        <v>0</v>
      </c>
      <c r="P418" s="16">
        <v>0</v>
      </c>
      <c r="Q418" s="16">
        <f>N418-O418-P418</f>
        <v>1</v>
      </c>
      <c r="R418" s="15" t="s">
        <v>75</v>
      </c>
      <c r="S418" s="15">
        <f>IF(R418="N/A", J418-($B$1-F418), J418-($B$1-R418))</f>
        <v>1</v>
      </c>
      <c r="T418" s="16">
        <f>IF($S418&lt;1, "N/A", $M418)</f>
        <v>1</v>
      </c>
      <c r="U418" s="16" t="str">
        <f>IF($S418&lt;2, "N/A", $M418)</f>
        <v>N/A</v>
      </c>
      <c r="V418" s="16" t="str">
        <f>IF($S418&lt;3, "N/A", $M418)</f>
        <v>N/A</v>
      </c>
      <c r="W418" s="16" t="str">
        <f>IF($S418&lt;4, "N/A", $M418)</f>
        <v>N/A</v>
      </c>
      <c r="X418" s="16" t="str">
        <f>IF($S418&lt;5, "N/A", $M418)</f>
        <v>N/A</v>
      </c>
      <c r="Y418" s="15" t="str">
        <f>IF(SUM(T418:X418)&lt;&gt;Q418, "CHECK", "OK")</f>
        <v>OK</v>
      </c>
      <c r="Z418" s="15" t="str">
        <f>IF(F418=$B$1, "No", IF(S418=1, "Yes", "No"))</f>
        <v>No</v>
      </c>
      <c r="AA418" s="18" t="str">
        <f>IF(C418="DM", "N/A", IF(Z418="No","N/A",VLOOKUP(B418,'Extension List'!$A$3:$R$1972,18,FALSE)))</f>
        <v>N/A</v>
      </c>
      <c r="AB418" s="15" t="str">
        <f>IF(C418="DM", "N/A", IF(Z418="No","N/A",VLOOKUP(B418,'Extension List'!$A$3:$T$1972,20,FALSE)))</f>
        <v>N/A</v>
      </c>
      <c r="AC418" s="15" t="str">
        <f>IF(AA418="N/A", "N/A", 0)</f>
        <v>N/A</v>
      </c>
      <c r="AD418" s="16" t="str">
        <f>IF(AE418="N/A", "N/A", AA418-AE418)</f>
        <v>N/A</v>
      </c>
      <c r="AE418" s="16" t="str">
        <f>IF(AA418="N/A", "N/A", IF(AC418&gt;0, IF(AA418&lt;13, ROUNDUP(0.25*AA418,0), IF(AA418&lt;26, ROUNDUP(0.4*AA418,0), IF(AA418&lt;51, ROUNDUP(0.6*AA418,0), ROUNDUP(0.75*AA418,0)))), "N/A"))</f>
        <v>N/A</v>
      </c>
      <c r="AF418" s="16" t="str">
        <f>IF(AD418="N/A","N/A", (AE418*AC418)+Q418)</f>
        <v>N/A</v>
      </c>
      <c r="AG418" s="16" t="str">
        <f>IF($AF418="N/A", "N/A", "TBC")</f>
        <v>N/A</v>
      </c>
      <c r="AH418" s="16" t="str">
        <f>IF($AF418="N/A", "N/A", "TBC")</f>
        <v>N/A</v>
      </c>
      <c r="AI418" s="16" t="str">
        <f>IF($AF418="N/A","N/A",IF(AC418&gt;1,"TBC","N/A"))</f>
        <v>N/A</v>
      </c>
      <c r="AJ418" s="16" t="str">
        <f>IF($AF418="N/A","N/A",IF(AC418&gt;2,"TBC","N/A"))</f>
        <v>N/A</v>
      </c>
      <c r="AK418" s="16" t="str">
        <f>IF($AF418="N/A","N/A",IF(AC418&gt;3,"TBC","N/A"))</f>
        <v>N/A</v>
      </c>
      <c r="AL418" s="16" t="str">
        <f>IF(AC418="N/A","N/A",IF(AC418&gt;0,IF(SUM(AG418:AK418)&lt;&gt;AF418,"CHECK","OK"),"N/A"))</f>
        <v>N/A</v>
      </c>
      <c r="AM418" s="16">
        <f>IF(AD418="N/A", L418+T418, L418+AG418)</f>
        <v>1</v>
      </c>
      <c r="AN418" s="16" t="str">
        <f>IF(AD418="N/A", IF(U418="N/A", "N/A", L418+U418), AD418+AH418)</f>
        <v>N/A</v>
      </c>
      <c r="AO418" s="16" t="str">
        <f>IF(AD418="N/A", IF(V418="N/A", "N/A", L418+V418), IF(AI418="N/A", "N/A", AD418+AI418))</f>
        <v>N/A</v>
      </c>
      <c r="AP418" s="16" t="str">
        <f>IF(AD418="N/A", IF(W418="N/A", "N/A", L418+W418), IF(AJ418="N/A", "N/A", AD418+AJ418))</f>
        <v>N/A</v>
      </c>
      <c r="AQ418" s="16" t="str">
        <f>IF(AD418="N/A", IF(X418="N/A", "N/A", L418+X418), IF(AK418="N/A", "N/A", AD418+AK418))</f>
        <v>N/A</v>
      </c>
      <c r="AR418" s="15" t="s">
        <v>42</v>
      </c>
      <c r="AS418" s="15" t="s">
        <v>42</v>
      </c>
      <c r="AT418" s="15" t="s">
        <v>42</v>
      </c>
      <c r="AU418" s="15" t="s">
        <v>42</v>
      </c>
      <c r="AV418" s="15" t="s">
        <v>42</v>
      </c>
      <c r="AW418" s="15" t="s">
        <v>40</v>
      </c>
      <c r="AX418" s="15" t="s">
        <v>40</v>
      </c>
      <c r="AY418" s="15" t="s">
        <v>40</v>
      </c>
      <c r="AZ418" s="15" t="s">
        <v>40</v>
      </c>
      <c r="BA418" s="15" t="s">
        <v>40</v>
      </c>
      <c r="BB418" s="15" t="s">
        <v>40</v>
      </c>
      <c r="BC418" s="15" t="s">
        <v>40</v>
      </c>
      <c r="BD418" s="15" t="s">
        <v>40</v>
      </c>
      <c r="BE418" s="15" t="s">
        <v>40</v>
      </c>
      <c r="BF418" s="15" t="s">
        <v>40</v>
      </c>
      <c r="BG418" s="15" t="s">
        <v>40</v>
      </c>
      <c r="BH418" s="15" t="s">
        <v>40</v>
      </c>
      <c r="BJ418" s="16">
        <f>IF(AR418="R", $CA418, IF(OR(AR418="P", AR418="T", AR418="N"), 0, IF($C418="DM", $T418, IF(OR(AR418="Y", AR418="IR"),$AM418,IF(AR418="C", IF($BI418="Y", IF($AF418="N/A", $Q418, $AF418), IF($AG418="N/A", $T418,$AG418)))))))</f>
        <v>0</v>
      </c>
      <c r="BK418" s="16">
        <f>IF(AS418="R", $CA418, IF(OR(AS418="P", AS418="T", AS418="N"), 0, IF($C418="DM", $T418, IF(OR(AS418="Y", AS418="IR"),$AM418,IF(AS418="C", IF($BI418="Y", IF($AF418="N/A", $Q418, $AF418), IF($AG418="N/A", $T418,$AG418)))))))</f>
        <v>0</v>
      </c>
      <c r="BL418" s="16">
        <f>IF(AT418="R", $CA418, IF(OR(AT418="P", AT418="T", AT418="N"), 0, IF($C418="DM", $T418, IF(OR(AT418="Y", AT418="IR"),$AM418,IF(AT418="C", IF($BI418="Y", IF($AF418="N/A", $Q418, $AF418), IF($AG418="N/A", $T418,$AG418)))))))</f>
        <v>0</v>
      </c>
      <c r="BM418" s="16">
        <f>IF(AU418="R", $CA418, IF(OR(AU418="P", AU418="T", AU418="N"), 0, IF($C418="DM", $T418, IF(OR(AU418="Y", AU418="IR"),$AM418,IF(AU418="C", IF($BI418="Y", IF($AF418="N/A", $Q418, $AF418), IF($AG418="N/A", $T418,$AG418)))))))</f>
        <v>0</v>
      </c>
      <c r="BN418" s="16">
        <f>IF(AV418="R", $CA418, IF(OR(AV418="P", AV418="T", AV418="N"), 0, IF($C418="DM", $T418, IF(OR(AV418="Y", AV418="IR"),$AM418,IF(AV418="C", IF($BI418="Y", IF($AF418="N/A", $Q418, $AF418), IF($AG418="N/A", $T418,$AG418)))))))</f>
        <v>0</v>
      </c>
      <c r="BO418" s="16">
        <f>IF(AW418="R", $CA418, IF(OR(AW418="P", AW418="T", AW418="N"), 0, IF($C418="DM", $T418, IF(OR(AW418="Y", AW418="IR"),$AM418,IF(AW418="C", IF($BI418="Y", IF($AF418="N/A", $Q418, $AF418), IF($AG418="N/A", $T418,$AG418)))))))</f>
        <v>1</v>
      </c>
      <c r="BP418" s="16">
        <f>IF(AX418="R", $CA418, IF(OR(AX418="P", AX418="T", AX418="N"), 0, IF($C418="DM", $T418, IF(OR(AX418="Y", AX418="IR"),$AM418,IF(AX418="C", IF($BI418="Y", IF($AF418="N/A", $Q418, $AF418), IF($AG418="N/A", $T418,$AG418)))))))</f>
        <v>1</v>
      </c>
      <c r="BQ418" s="16">
        <f>IF(AY418="R", $CA418, IF(OR(AY418="P", AY418="T", AY418="N"), 0, IF($C418="DM", $T418, IF(OR(AY418="Y", AY418="IR"),$AM418,IF(AY418="C", IF($BI418="Y", IF($AF418="N/A", $Q418, $AF418), IF($AG418="N/A", $T418,$AG418)))))))</f>
        <v>1</v>
      </c>
      <c r="BR418" s="16">
        <f>IF(AZ418="R", $CA418, IF(OR(AZ418="P", AZ418="T", AZ418="N"), 0, IF($C418="DM", $T418, IF(OR(AZ418="Y", AZ418="IR"),$AM418,IF(AZ418="C", IF($BI418="Y", IF($AF418="N/A", $Q418, $AF418), IF($AG418="N/A", $T418,$AG418)))))))</f>
        <v>1</v>
      </c>
      <c r="BS418" s="16">
        <f>IF(BA418="R", $CA418, IF(OR(BA418="P", BA418="T", BA418="N"), 0, IF($C418="DM", $T418, IF(OR(BA418="Y", BA418="IR"),$AM418,IF(BA418="C", IF($BI418="Y", IF($AF418="N/A", $Q418, $AF418), IF($AG418="N/A", $T418,$AG418)))))))</f>
        <v>1</v>
      </c>
      <c r="BT418" s="16">
        <f>IF(BB418="R", $CA418, IF(OR(BB418="P", BB418="T", BB418="N"), 0, IF($C418="DM", $T418, IF(OR(BB418="Y", BB418="IR"),$AM418,IF(BB418="C", IF($BI418="Y", IF($BA418="C", IF($AF418="N/A", $Q418, $AF418), IF($AF418="N/A", $T418, $AM418)), IF($AG418="N/A", $T418,$AG418)))))))</f>
        <v>1</v>
      </c>
      <c r="BU418" s="16">
        <f>IF(BC418="R", $CA418, IF(OR(BC418="P", BC418="T", BC418="N"), 0, IF($C418="DM", $T418, IF(OR(BC418="Y", BC418="IR"),$AM418,IF(BC418="C", IF($BI418="Y", IF($BA418="C", IF($AF418="N/A", $Q418, $AF418), IF($AF418="N/A", $T418, $AM418)), IF($AG418="N/A", $T418,$AG418)))))))</f>
        <v>1</v>
      </c>
      <c r="BV418" s="16">
        <f>IF(BD418="R", $CA418, IF(OR(BD418="P", BD418="T", BD418="N"), 0, IF($C418="DM", $T418, IF(OR(BD418="Y", BD418="IR"),$AM418,IF(BD418="C", IF($BI418="Y", IF($BA418="C", IF($AF418="N/A", $Q418, $AF418), IF($AF418="N/A", $T418, $AM418)), IF($AG418="N/A", $T418,$AG418)))))))</f>
        <v>1</v>
      </c>
      <c r="BW418" s="16">
        <f>IF(BE418="R", $CA418, IF(OR(BE418="P", BE418="T", BE418="N"), 0, IF($C418="DM", $T418, IF(OR(BE418="Y", BE418="IR"),$AM418,IF(BE418="C", IF($BI418="Y", IF($BA418="C", IF($AF418="N/A", $Q418, $AF418), IF($AF418="N/A", $T418, $AM418)), IF($AG418="N/A", $T418,$AG418)))))))</f>
        <v>1</v>
      </c>
      <c r="BX418" s="16">
        <f>IF(BF418="R", $CA418, IF(OR(BF418="P", BF418="T", BF418="N"), 0, IF($C418="DM", $T418, IF(OR(BF418="Y", BF418="IR"),$AM418,IF(BF418="C", IF($BI418="Y", IF($BA418="C", IF($AF418="N/A", $Q418, $AF418), IF($AF418="N/A", $T418, $AM418)), IF($AG418="N/A", $T418,$AG418)))))))</f>
        <v>1</v>
      </c>
      <c r="BY418" s="16">
        <f>IF(BG418="R", $CA418, IF(OR(BG418="P", BG418="T", BG418="N"), 0, IF($C418="DM", $T418, IF(OR(BG418="Y", BG418="IR"),$AM418,IF(BG418="C", IF($BI418="Y", IF($BA418="C", IF($AF418="N/A", $Q418, $AF418), IF($AF418="N/A", $T418, $AM418)), IF($AG418="N/A", $T418,$AG418)))))))</f>
        <v>1</v>
      </c>
      <c r="BZ418" s="16">
        <f>IF(BH418="R", $CA418, IF(OR(BH418="P", BH418="T", BH418="N"), 0, IF($C418="DM", $T418, IF(OR(BH418="Y", BH418="IR"),$AM418,IF(BH418="C", IF($BI418="Y", IF($BA418="C", IF($AF418="N/A", $Q418, $AF418), IF($AF418="N/A", $T418, $AM418)), IF($AG418="N/A", $T418,$AG418)))))))</f>
        <v>1</v>
      </c>
      <c r="CA418" s="15" t="s">
        <v>75</v>
      </c>
      <c r="CB418" s="16">
        <f>BZ418</f>
        <v>1</v>
      </c>
      <c r="CC418" s="15" t="str">
        <f>IF(OR($BH418="T", $BH418="R"), 0, IF($BH418="C", IF($BI418="Y", IF($BA418="C", 0, IF(AF418="N/A", Q418-T418, AF418-AG418)), IF($AF418="N/A", U418, AH418)), AN418))</f>
        <v>N/A</v>
      </c>
      <c r="CD418" s="15" t="str">
        <f>IF(OR($BH418="T", $BH418="R"), 0, IF($BH418="C", IF($BI418="Y", 0, IF($AF418="N/A", V418, AI418)), AO418))</f>
        <v>N/A</v>
      </c>
      <c r="CE418" s="15" t="str">
        <f>IF(OR($BH418="T", $BH418="R"), 0, IF($BH418="C", IF($BI418="Y", 0, IF($AF418="N/A", W418, AJ418)), AP418))</f>
        <v>N/A</v>
      </c>
      <c r="CF418" s="15" t="str">
        <f>IF(OR($BH418="T", $BH418="R"), 0, IF($BH418="C", IF($BI418="Y", 0, IF($AF418="N/A", X418, AK418)), AQ418))</f>
        <v>N/A</v>
      </c>
    </row>
    <row r="419" spans="1:85" x14ac:dyDescent="0.25">
      <c r="A419" s="14">
        <v>5781</v>
      </c>
      <c r="B419" s="15" t="s">
        <v>1630</v>
      </c>
      <c r="C419" s="15" t="s">
        <v>69</v>
      </c>
      <c r="D419" s="15" t="s">
        <v>58</v>
      </c>
      <c r="E419" s="15">
        <f>VLOOKUP(B419, 'Rookie Year'!$A$2:$B$55679,2,FALSE)</f>
        <v>2019</v>
      </c>
      <c r="F419" s="15">
        <v>2024</v>
      </c>
      <c r="G419" s="15" t="s">
        <v>42</v>
      </c>
      <c r="H419" s="15">
        <v>4</v>
      </c>
      <c r="I419" s="16">
        <v>1</v>
      </c>
      <c r="J419" s="15">
        <v>1</v>
      </c>
      <c r="K419" s="17">
        <f>IF(AND(G419&lt;&gt;"N",R419="N/A"), IF(I419&lt;4, 0, 0.25),IF(I419=1, IF(J419=1,0.25, 0.25), IF(I419&lt;13, 0.25, IF(I419&lt;26, 0.4, IF(I419&lt;51, 0.6, 0.75)))))</f>
        <v>0.25</v>
      </c>
      <c r="L419" s="16">
        <f>I419-M419</f>
        <v>0</v>
      </c>
      <c r="M419" s="16">
        <f>ROUNDUP(I419*K419,0)</f>
        <v>1</v>
      </c>
      <c r="N419" s="16">
        <f>M419*J419</f>
        <v>1</v>
      </c>
      <c r="O419" s="16">
        <v>0</v>
      </c>
      <c r="P419" s="16">
        <v>0</v>
      </c>
      <c r="Q419" s="16">
        <f>N419-O419-P419</f>
        <v>1</v>
      </c>
      <c r="R419" s="15" t="s">
        <v>75</v>
      </c>
      <c r="S419" s="15">
        <f>IF(R419="N/A", J419-($B$1-F419), J419-($B$1-R419))</f>
        <v>1</v>
      </c>
      <c r="T419" s="16">
        <f>IF($S419&lt;1, "N/A", $M419)</f>
        <v>1</v>
      </c>
      <c r="U419" s="16" t="str">
        <f>IF($S419&lt;2, "N/A", $M419)</f>
        <v>N/A</v>
      </c>
      <c r="V419" s="16" t="str">
        <f>IF($S419&lt;3, "N/A", $M419)</f>
        <v>N/A</v>
      </c>
      <c r="W419" s="16" t="str">
        <f>IF($S419&lt;4, "N/A", $M419)</f>
        <v>N/A</v>
      </c>
      <c r="X419" s="16" t="str">
        <f>IF($S419&lt;5, "N/A", $M419)</f>
        <v>N/A</v>
      </c>
      <c r="Y419" s="15" t="str">
        <f>IF(SUM(T419:X419)&lt;&gt;Q419, "CHECK", "OK")</f>
        <v>OK</v>
      </c>
      <c r="Z419" s="15" t="str">
        <f>IF(F419=$B$1, "No", IF(S419=1, "Yes", "No"))</f>
        <v>No</v>
      </c>
      <c r="AA419" s="18" t="str">
        <f>IF(C419="DM", "N/A", IF(Z419="No","N/A",VLOOKUP(B419,'Extension List'!$A$3:$R$1972,18,FALSE)))</f>
        <v>N/A</v>
      </c>
      <c r="AB419" s="15" t="str">
        <f>IF(C419="DM", "N/A", IF(Z419="No","N/A",VLOOKUP(B419,'Extension List'!$A$3:$T$1972,20,FALSE)))</f>
        <v>N/A</v>
      </c>
      <c r="AC419" s="15" t="str">
        <f>IF(AA419="N/A", "N/A", 0)</f>
        <v>N/A</v>
      </c>
      <c r="AD419" s="16" t="str">
        <f>IF(AE419="N/A", "N/A", AA419-AE419)</f>
        <v>N/A</v>
      </c>
      <c r="AE419" s="16" t="str">
        <f>IF(AA419="N/A", "N/A", IF(AC419&gt;0, IF(AA419&lt;13, ROUNDUP(0.25*AA419,0), IF(AA419&lt;26, ROUNDUP(0.4*AA419,0), IF(AA419&lt;51, ROUNDUP(0.6*AA419,0), ROUNDUP(0.75*AA419,0)))), "N/A"))</f>
        <v>N/A</v>
      </c>
      <c r="AF419" s="16" t="str">
        <f>IF(AD419="N/A","N/A", (AE419*AC419)+Q419)</f>
        <v>N/A</v>
      </c>
      <c r="AG419" s="16" t="str">
        <f>IF($AF419="N/A", "N/A", "TBC")</f>
        <v>N/A</v>
      </c>
      <c r="AH419" s="16" t="str">
        <f>IF($AF419="N/A", "N/A", "TBC")</f>
        <v>N/A</v>
      </c>
      <c r="AI419" s="16" t="str">
        <f>IF($AF419="N/A","N/A",IF(AC419&gt;1,"TBC","N/A"))</f>
        <v>N/A</v>
      </c>
      <c r="AJ419" s="16" t="str">
        <f>IF($AF419="N/A","N/A",IF(AC419&gt;2,"TBC","N/A"))</f>
        <v>N/A</v>
      </c>
      <c r="AK419" s="16" t="str">
        <f>IF($AF419="N/A","N/A",IF(AC419&gt;3,"TBC","N/A"))</f>
        <v>N/A</v>
      </c>
      <c r="AL419" s="16" t="str">
        <f>IF(AC419="N/A","N/A",IF(AC419&gt;0,IF(SUM(AG419:AK419)&lt;&gt;AF419,"CHECK","OK"),"N/A"))</f>
        <v>N/A</v>
      </c>
      <c r="AM419" s="16">
        <f>IF(AD419="N/A", L419+T419, L419+AG419)</f>
        <v>1</v>
      </c>
      <c r="AN419" s="16" t="str">
        <f>IF(AD419="N/A", IF(U419="N/A", "N/A", L419+U419), AD419+AH419)</f>
        <v>N/A</v>
      </c>
      <c r="AO419" s="16" t="str">
        <f>IF(AD419="N/A", IF(V419="N/A", "N/A", L419+V419), IF(AI419="N/A", "N/A", AD419+AI419))</f>
        <v>N/A</v>
      </c>
      <c r="AP419" s="16" t="str">
        <f>IF(AD419="N/A", IF(W419="N/A", "N/A", L419+W419), IF(AJ419="N/A", "N/A", AD419+AJ419))</f>
        <v>N/A</v>
      </c>
      <c r="AQ419" s="16" t="str">
        <f>IF(AD419="N/A", IF(X419="N/A", "N/A", L419+X419), IF(AK419="N/A", "N/A", AD419+AK419))</f>
        <v>N/A</v>
      </c>
      <c r="AR419" s="15" t="s">
        <v>42</v>
      </c>
      <c r="AS419" s="15" t="s">
        <v>42</v>
      </c>
      <c r="AT419" s="15" t="s">
        <v>42</v>
      </c>
      <c r="AU419" s="15" t="s">
        <v>42</v>
      </c>
      <c r="AV419" s="15" t="s">
        <v>40</v>
      </c>
      <c r="AW419" s="15" t="s">
        <v>40</v>
      </c>
      <c r="AX419" s="15" t="s">
        <v>40</v>
      </c>
      <c r="AY419" s="15" t="s">
        <v>40</v>
      </c>
      <c r="AZ419" s="15" t="s">
        <v>40</v>
      </c>
      <c r="BA419" s="15" t="s">
        <v>44</v>
      </c>
      <c r="BB419" s="15" t="s">
        <v>44</v>
      </c>
      <c r="BC419" s="15" t="s">
        <v>44</v>
      </c>
      <c r="BD419" s="15" t="s">
        <v>44</v>
      </c>
      <c r="BE419" s="15" t="s">
        <v>44</v>
      </c>
      <c r="BF419" s="15" t="s">
        <v>44</v>
      </c>
      <c r="BG419" s="15" t="s">
        <v>44</v>
      </c>
      <c r="BH419" s="15" t="s">
        <v>44</v>
      </c>
      <c r="BJ419" s="16">
        <f>IF(AR419="R", $CA419, IF(OR(AR419="P", AR419="T", AR419="N"), 0, IF($C419="DM", $T419, IF(OR(AR419="Y", AR419="IR"),$AM419,IF(AR419="C", IF($BI419="Y", IF($AF419="N/A", $Q419, $AF419), IF($AG419="N/A", $T419,$AG419)))))))</f>
        <v>0</v>
      </c>
      <c r="BK419" s="16">
        <f>IF(AS419="R", $CA419, IF(OR(AS419="P", AS419="T", AS419="N"), 0, IF($C419="DM", $T419, IF(OR(AS419="Y", AS419="IR"),$AM419,IF(AS419="C", IF($BI419="Y", IF($AF419="N/A", $Q419, $AF419), IF($AG419="N/A", $T419,$AG419)))))))</f>
        <v>0</v>
      </c>
      <c r="BL419" s="16">
        <f>IF(AT419="R", $CA419, IF(OR(AT419="P", AT419="T", AT419="N"), 0, IF($C419="DM", $T419, IF(OR(AT419="Y", AT419="IR"),$AM419,IF(AT419="C", IF($BI419="Y", IF($AF419="N/A", $Q419, $AF419), IF($AG419="N/A", $T419,$AG419)))))))</f>
        <v>0</v>
      </c>
      <c r="BM419" s="16">
        <f>IF(AU419="R", $CA419, IF(OR(AU419="P", AU419="T", AU419="N"), 0, IF($C419="DM", $T419, IF(OR(AU419="Y", AU419="IR"),$AM419,IF(AU419="C", IF($BI419="Y", IF($AF419="N/A", $Q419, $AF419), IF($AG419="N/A", $T419,$AG419)))))))</f>
        <v>0</v>
      </c>
      <c r="BN419" s="16">
        <f>IF(AV419="R", $CA419, IF(OR(AV419="P", AV419="T", AV419="N"), 0, IF($C419="DM", $T419, IF(OR(AV419="Y", AV419="IR"),$AM419,IF(AV419="C", IF($BI419="Y", IF($AF419="N/A", $Q419, $AF419), IF($AG419="N/A", $T419,$AG419)))))))</f>
        <v>1</v>
      </c>
      <c r="BO419" s="16">
        <f>IF(AW419="R", $CA419, IF(OR(AW419="P", AW419="T", AW419="N"), 0, IF($C419="DM", $T419, IF(OR(AW419="Y", AW419="IR"),$AM419,IF(AW419="C", IF($BI419="Y", IF($AF419="N/A", $Q419, $AF419), IF($AG419="N/A", $T419,$AG419)))))))</f>
        <v>1</v>
      </c>
      <c r="BP419" s="16">
        <f>IF(AX419="R", $CA419, IF(OR(AX419="P", AX419="T", AX419="N"), 0, IF($C419="DM", $T419, IF(OR(AX419="Y", AX419="IR"),$AM419,IF(AX419="C", IF($BI419="Y", IF($AF419="N/A", $Q419, $AF419), IF($AG419="N/A", $T419,$AG419)))))))</f>
        <v>1</v>
      </c>
      <c r="BQ419" s="16">
        <f>IF(AY419="R", $CA419, IF(OR(AY419="P", AY419="T", AY419="N"), 0, IF($C419="DM", $T419, IF(OR(AY419="Y", AY419="IR"),$AM419,IF(AY419="C", IF($BI419="Y", IF($AF419="N/A", $Q419, $AF419), IF($AG419="N/A", $T419,$AG419)))))))</f>
        <v>1</v>
      </c>
      <c r="BR419" s="16">
        <f>IF(AZ419="R", $CA419, IF(OR(AZ419="P", AZ419="T", AZ419="N"), 0, IF($C419="DM", $T419, IF(OR(AZ419="Y", AZ419="IR"),$AM419,IF(AZ419="C", IF($BI419="Y", IF($AF419="N/A", $Q419, $AF419), IF($AG419="N/A", $T419,$AG419)))))))</f>
        <v>1</v>
      </c>
      <c r="BS419" s="16">
        <f>IF(BA419="R", $CA419, IF(OR(BA419="P", BA419="T", BA419="N"), 0, IF($C419="DM", $T419, IF(OR(BA419="Y", BA419="IR"),$AM419,IF(BA419="C", IF($BI419="Y", IF($AF419="N/A", $Q419, $AF419), IF($AG419="N/A", $T419,$AG419)))))))</f>
        <v>1</v>
      </c>
      <c r="BT419" s="16">
        <f>IF(BB419="R", $CA419, IF(OR(BB419="P", BB419="T", BB419="N"), 0, IF($C419="DM", $T419, IF(OR(BB419="Y", BB419="IR"),$AM419,IF(BB419="C", IF($BI419="Y", IF($BA419="C", IF($AF419="N/A", $Q419, $AF419), IF($AF419="N/A", $T419, $AM419)), IF($AG419="N/A", $T419,$AG419)))))))</f>
        <v>1</v>
      </c>
      <c r="BU419" s="16">
        <f>IF(BC419="R", $CA419, IF(OR(BC419="P", BC419="T", BC419="N"), 0, IF($C419="DM", $T419, IF(OR(BC419="Y", BC419="IR"),$AM419,IF(BC419="C", IF($BI419="Y", IF($BA419="C", IF($AF419="N/A", $Q419, $AF419), IF($AF419="N/A", $T419, $AM419)), IF($AG419="N/A", $T419,$AG419)))))))</f>
        <v>1</v>
      </c>
      <c r="BV419" s="16">
        <f>IF(BD419="R", $CA419, IF(OR(BD419="P", BD419="T", BD419="N"), 0, IF($C419="DM", $T419, IF(OR(BD419="Y", BD419="IR"),$AM419,IF(BD419="C", IF($BI419="Y", IF($BA419="C", IF($AF419="N/A", $Q419, $AF419), IF($AF419="N/A", $T419, $AM419)), IF($AG419="N/A", $T419,$AG419)))))))</f>
        <v>1</v>
      </c>
      <c r="BW419" s="16">
        <f>IF(BE419="R", $CA419, IF(OR(BE419="P", BE419="T", BE419="N"), 0, IF($C419="DM", $T419, IF(OR(BE419="Y", BE419="IR"),$AM419,IF(BE419="C", IF($BI419="Y", IF($BA419="C", IF($AF419="N/A", $Q419, $AF419), IF($AF419="N/A", $T419, $AM419)), IF($AG419="N/A", $T419,$AG419)))))))</f>
        <v>1</v>
      </c>
      <c r="BX419" s="16">
        <f>IF(BF419="R", $CA419, IF(OR(BF419="P", BF419="T", BF419="N"), 0, IF($C419="DM", $T419, IF(OR(BF419="Y", BF419="IR"),$AM419,IF(BF419="C", IF($BI419="Y", IF($BA419="C", IF($AF419="N/A", $Q419, $AF419), IF($AF419="N/A", $T419, $AM419)), IF($AG419="N/A", $T419,$AG419)))))))</f>
        <v>1</v>
      </c>
      <c r="BY419" s="16">
        <f>IF(BG419="R", $CA419, IF(OR(BG419="P", BG419="T", BG419="N"), 0, IF($C419="DM", $T419, IF(OR(BG419="Y", BG419="IR"),$AM419,IF(BG419="C", IF($BI419="Y", IF($BA419="C", IF($AF419="N/A", $Q419, $AF419), IF($AF419="N/A", $T419, $AM419)), IF($AG419="N/A", $T419,$AG419)))))))</f>
        <v>1</v>
      </c>
      <c r="BZ419" s="16">
        <f>IF(BH419="R", $CA419, IF(OR(BH419="P", BH419="T", BH419="N"), 0, IF($C419="DM", $T419, IF(OR(BH419="Y", BH419="IR"),$AM419,IF(BH419="C", IF($BI419="Y", IF($BA419="C", IF($AF419="N/A", $Q419, $AF419), IF($AF419="N/A", $T419, $AM419)), IF($AG419="N/A", $T419,$AG419)))))))</f>
        <v>1</v>
      </c>
      <c r="CA419" s="15" t="s">
        <v>75</v>
      </c>
      <c r="CB419" s="16">
        <f>BZ419</f>
        <v>1</v>
      </c>
      <c r="CC419" s="15" t="str">
        <f>IF(OR($BH419="T", $BH419="R"), 0, IF($BH419="C", IF($BI419="Y", IF($BA419="C", 0, IF(AF419="N/A", Q419-T419, AF419-AG419)), IF($AF419="N/A", U419, AH419)), AN419))</f>
        <v>N/A</v>
      </c>
      <c r="CD419" s="15" t="str">
        <f>IF(OR($BH419="T", $BH419="R"), 0, IF($BH419="C", IF($BI419="Y", 0, IF($AF419="N/A", V419, AI419)), AO419))</f>
        <v>N/A</v>
      </c>
      <c r="CE419" s="15" t="str">
        <f>IF(OR($BH419="T", $BH419="R"), 0, IF($BH419="C", IF($BI419="Y", 0, IF($AF419="N/A", W419, AJ419)), AP419))</f>
        <v>N/A</v>
      </c>
      <c r="CF419" s="15" t="str">
        <f>IF(OR($BH419="T", $BH419="R"), 0, IF($BH419="C", IF($BI419="Y", 0, IF($AF419="N/A", X419, AK419)), AQ419))</f>
        <v>N/A</v>
      </c>
    </row>
    <row r="420" spans="1:85" x14ac:dyDescent="0.25">
      <c r="A420" s="14">
        <v>5821</v>
      </c>
      <c r="B420" s="15" t="s">
        <v>3090</v>
      </c>
      <c r="C420" s="15" t="s">
        <v>70</v>
      </c>
      <c r="D420" s="15" t="s">
        <v>58</v>
      </c>
      <c r="E420" s="15">
        <f>VLOOKUP(B420, 'Rookie Year'!$A$2:$B$55679,2,FALSE)</f>
        <v>2022</v>
      </c>
      <c r="F420" s="15">
        <v>2024</v>
      </c>
      <c r="G420" s="15" t="s">
        <v>42</v>
      </c>
      <c r="H420" s="15">
        <v>9</v>
      </c>
      <c r="I420" s="16">
        <v>1</v>
      </c>
      <c r="J420" s="15">
        <v>1</v>
      </c>
      <c r="K420" s="17">
        <f>IF(AND(G420&lt;&gt;"N",R420="N/A"), IF(I420&lt;4, 0, 0.25),IF(I420=1, IF(J420=1,0.25, 0.25), IF(I420&lt;13, 0.25, IF(I420&lt;26, 0.4, IF(I420&lt;51, 0.6, 0.75)))))</f>
        <v>0.25</v>
      </c>
      <c r="L420" s="16">
        <f>I420-M420</f>
        <v>0</v>
      </c>
      <c r="M420" s="16">
        <f>ROUNDUP(I420*K420,0)</f>
        <v>1</v>
      </c>
      <c r="N420" s="16">
        <f>M420*J420</f>
        <v>1</v>
      </c>
      <c r="O420" s="16">
        <v>0</v>
      </c>
      <c r="P420" s="16">
        <v>0</v>
      </c>
      <c r="Q420" s="16">
        <f>N420-O420-P420</f>
        <v>1</v>
      </c>
      <c r="R420" s="15" t="s">
        <v>75</v>
      </c>
      <c r="S420" s="15">
        <f>IF(R420="N/A", J420-($B$1-F420), J420-($B$1-R420))</f>
        <v>1</v>
      </c>
      <c r="T420" s="16">
        <f>IF($S420&lt;1, "N/A", $M420)</f>
        <v>1</v>
      </c>
      <c r="U420" s="16" t="str">
        <f>IF($S420&lt;2, "N/A", $M420)</f>
        <v>N/A</v>
      </c>
      <c r="V420" s="16" t="str">
        <f>IF($S420&lt;3, "N/A", $M420)</f>
        <v>N/A</v>
      </c>
      <c r="W420" s="16" t="str">
        <f>IF($S420&lt;4, "N/A", $M420)</f>
        <v>N/A</v>
      </c>
      <c r="X420" s="16" t="str">
        <f>IF($S420&lt;5, "N/A", $M420)</f>
        <v>N/A</v>
      </c>
      <c r="Y420" s="15" t="str">
        <f>IF(SUM(T420:X420)&lt;&gt;Q420, "CHECK", "OK")</f>
        <v>OK</v>
      </c>
      <c r="Z420" s="15" t="str">
        <f>IF(F420=$B$1, "No", IF(S420=1, "Yes", "No"))</f>
        <v>No</v>
      </c>
      <c r="AA420" s="18" t="str">
        <f>IF(C420="DM", "N/A", IF(Z420="No","N/A",VLOOKUP(B420,'Extension List'!$A$3:$R$1972,18,FALSE)))</f>
        <v>N/A</v>
      </c>
      <c r="AB420" s="15" t="str">
        <f>IF(C420="DM", "N/A", IF(Z420="No","N/A",VLOOKUP(B420,'Extension List'!$A$3:$T$1972,20,FALSE)))</f>
        <v>N/A</v>
      </c>
      <c r="AC420" s="15" t="str">
        <f>IF(AA420="N/A", "N/A", 0)</f>
        <v>N/A</v>
      </c>
      <c r="AD420" s="16" t="str">
        <f>IF(AE420="N/A", "N/A", AA420-AE420)</f>
        <v>N/A</v>
      </c>
      <c r="AE420" s="16" t="str">
        <f>IF(AA420="N/A", "N/A", IF(AC420&gt;0, IF(AA420&lt;13, ROUNDUP(0.25*AA420,0), IF(AA420&lt;26, ROUNDUP(0.4*AA420,0), IF(AA420&lt;51, ROUNDUP(0.6*AA420,0), ROUNDUP(0.75*AA420,0)))), "N/A"))</f>
        <v>N/A</v>
      </c>
      <c r="AF420" s="16" t="str">
        <f>IF(AD420="N/A","N/A", (AE420*AC420)+Q420)</f>
        <v>N/A</v>
      </c>
      <c r="AG420" s="16" t="str">
        <f>IF($AF420="N/A", "N/A", "TBC")</f>
        <v>N/A</v>
      </c>
      <c r="AH420" s="16" t="str">
        <f>IF($AF420="N/A", "N/A", "TBC")</f>
        <v>N/A</v>
      </c>
      <c r="AI420" s="16" t="str">
        <f>IF($AF420="N/A","N/A",IF(AC420&gt;1,"TBC","N/A"))</f>
        <v>N/A</v>
      </c>
      <c r="AJ420" s="16" t="str">
        <f>IF($AF420="N/A","N/A",IF(AC420&gt;2,"TBC","N/A"))</f>
        <v>N/A</v>
      </c>
      <c r="AK420" s="16" t="str">
        <f>IF($AF420="N/A","N/A",IF(AC420&gt;3,"TBC","N/A"))</f>
        <v>N/A</v>
      </c>
      <c r="AL420" s="16" t="str">
        <f>IF(AC420="N/A","N/A",IF(AC420&gt;0,IF(SUM(AG420:AK420)&lt;&gt;AF420,"CHECK","OK"),"N/A"))</f>
        <v>N/A</v>
      </c>
      <c r="AM420" s="16">
        <f>IF(AD420="N/A", L420+T420, L420+AG420)</f>
        <v>1</v>
      </c>
      <c r="AN420" s="16" t="str">
        <f>IF(AD420="N/A", IF(U420="N/A", "N/A", L420+U420), AD420+AH420)</f>
        <v>N/A</v>
      </c>
      <c r="AO420" s="16" t="str">
        <f>IF(AD420="N/A", IF(V420="N/A", "N/A", L420+V420), IF(AI420="N/A", "N/A", AD420+AI420))</f>
        <v>N/A</v>
      </c>
      <c r="AP420" s="16" t="str">
        <f>IF(AD420="N/A", IF(W420="N/A", "N/A", L420+W420), IF(AJ420="N/A", "N/A", AD420+AJ420))</f>
        <v>N/A</v>
      </c>
      <c r="AQ420" s="16" t="str">
        <f>IF(AD420="N/A", IF(X420="N/A", "N/A", L420+X420), IF(AK420="N/A", "N/A", AD420+AK420))</f>
        <v>N/A</v>
      </c>
      <c r="AR420" s="15" t="s">
        <v>42</v>
      </c>
      <c r="AS420" s="15" t="s">
        <v>42</v>
      </c>
      <c r="AT420" s="15" t="s">
        <v>42</v>
      </c>
      <c r="AU420" s="15" t="s">
        <v>42</v>
      </c>
      <c r="AV420" s="15" t="s">
        <v>42</v>
      </c>
      <c r="AW420" s="15" t="s">
        <v>42</v>
      </c>
      <c r="AX420" s="15" t="s">
        <v>42</v>
      </c>
      <c r="AY420" s="15" t="s">
        <v>42</v>
      </c>
      <c r="AZ420" s="15" t="s">
        <v>42</v>
      </c>
      <c r="BA420" s="15" t="s">
        <v>40</v>
      </c>
      <c r="BB420" s="15" t="s">
        <v>40</v>
      </c>
      <c r="BC420" s="15" t="s">
        <v>40</v>
      </c>
      <c r="BD420" s="15" t="s">
        <v>40</v>
      </c>
      <c r="BE420" s="15" t="s">
        <v>40</v>
      </c>
      <c r="BF420" s="15" t="s">
        <v>40</v>
      </c>
      <c r="BG420" s="15" t="s">
        <v>40</v>
      </c>
      <c r="BH420" s="15" t="s">
        <v>40</v>
      </c>
      <c r="BJ420" s="16">
        <f>IF(AR420="R", $CA420, IF(OR(AR420="P", AR420="T", AR420="N"), 0, IF($C420="DM", $T420, IF(OR(AR420="Y", AR420="IR"),$AM420,IF(AR420="C", IF($BI420="Y", IF($AF420="N/A", $Q420, $AF420), IF($AG420="N/A", $T420,$AG420)))))))</f>
        <v>0</v>
      </c>
      <c r="BK420" s="16">
        <f>IF(AS420="R", $CA420, IF(OR(AS420="P", AS420="T", AS420="N"), 0, IF($C420="DM", $T420, IF(OR(AS420="Y", AS420="IR"),$AM420,IF(AS420="C", IF($BI420="Y", IF($AF420="N/A", $Q420, $AF420), IF($AG420="N/A", $T420,$AG420)))))))</f>
        <v>0</v>
      </c>
      <c r="BL420" s="16">
        <f>IF(AT420="R", $CA420, IF(OR(AT420="P", AT420="T", AT420="N"), 0, IF($C420="DM", $T420, IF(OR(AT420="Y", AT420="IR"),$AM420,IF(AT420="C", IF($BI420="Y", IF($AF420="N/A", $Q420, $AF420), IF($AG420="N/A", $T420,$AG420)))))))</f>
        <v>0</v>
      </c>
      <c r="BM420" s="16">
        <f>IF(AU420="R", $CA420, IF(OR(AU420="P", AU420="T", AU420="N"), 0, IF($C420="DM", $T420, IF(OR(AU420="Y", AU420="IR"),$AM420,IF(AU420="C", IF($BI420="Y", IF($AF420="N/A", $Q420, $AF420), IF($AG420="N/A", $T420,$AG420)))))))</f>
        <v>0</v>
      </c>
      <c r="BN420" s="16">
        <f>IF(AV420="R", $CA420, IF(OR(AV420="P", AV420="T", AV420="N"), 0, IF($C420="DM", $T420, IF(OR(AV420="Y", AV420="IR"),$AM420,IF(AV420="C", IF($BI420="Y", IF($AF420="N/A", $Q420, $AF420), IF($AG420="N/A", $T420,$AG420)))))))</f>
        <v>0</v>
      </c>
      <c r="BO420" s="16">
        <f>IF(AW420="R", $CA420, IF(OR(AW420="P", AW420="T", AW420="N"), 0, IF($C420="DM", $T420, IF(OR(AW420="Y", AW420="IR"),$AM420,IF(AW420="C", IF($BI420="Y", IF($AF420="N/A", $Q420, $AF420), IF($AG420="N/A", $T420,$AG420)))))))</f>
        <v>0</v>
      </c>
      <c r="BP420" s="16">
        <f>IF(AX420="R", $CA420, IF(OR(AX420="P", AX420="T", AX420="N"), 0, IF($C420="DM", $T420, IF(OR(AX420="Y", AX420="IR"),$AM420,IF(AX420="C", IF($BI420="Y", IF($AF420="N/A", $Q420, $AF420), IF($AG420="N/A", $T420,$AG420)))))))</f>
        <v>0</v>
      </c>
      <c r="BQ420" s="16">
        <f>IF(AY420="R", $CA420, IF(OR(AY420="P", AY420="T", AY420="N"), 0, IF($C420="DM", $T420, IF(OR(AY420="Y", AY420="IR"),$AM420,IF(AY420="C", IF($BI420="Y", IF($AF420="N/A", $Q420, $AF420), IF($AG420="N/A", $T420,$AG420)))))))</f>
        <v>0</v>
      </c>
      <c r="BR420" s="16">
        <f>IF(AZ420="R", $CA420, IF(OR(AZ420="P", AZ420="T", AZ420="N"), 0, IF($C420="DM", $T420, IF(OR(AZ420="Y", AZ420="IR"),$AM420,IF(AZ420="C", IF($BI420="Y", IF($AF420="N/A", $Q420, $AF420), IF($AG420="N/A", $T420,$AG420)))))))</f>
        <v>0</v>
      </c>
      <c r="BS420" s="16">
        <f>IF(BA420="R", $CA420, IF(OR(BA420="P", BA420="T", BA420="N"), 0, IF($C420="DM", $T420, IF(OR(BA420="Y", BA420="IR"),$AM420,IF(BA420="C", IF($BI420="Y", IF($AF420="N/A", $Q420, $AF420), IF($AG420="N/A", $T420,$AG420)))))))</f>
        <v>1</v>
      </c>
      <c r="BT420" s="16">
        <f>IF(BB420="R", $CA420, IF(OR(BB420="P", BB420="T", BB420="N"), 0, IF($C420="DM", $T420, IF(OR(BB420="Y", BB420="IR"),$AM420,IF(BB420="C", IF($BI420="Y", IF($BA420="C", IF($AF420="N/A", $Q420, $AF420), IF($AF420="N/A", $T420, $AM420)), IF($AG420="N/A", $T420,$AG420)))))))</f>
        <v>1</v>
      </c>
      <c r="BU420" s="16">
        <f>IF(BC420="R", $CA420, IF(OR(BC420="P", BC420="T", BC420="N"), 0, IF($C420="DM", $T420, IF(OR(BC420="Y", BC420="IR"),$AM420,IF(BC420="C", IF($BI420="Y", IF($BA420="C", IF($AF420="N/A", $Q420, $AF420), IF($AF420="N/A", $T420, $AM420)), IF($AG420="N/A", $T420,$AG420)))))))</f>
        <v>1</v>
      </c>
      <c r="BV420" s="16">
        <f>IF(BD420="R", $CA420, IF(OR(BD420="P", BD420="T", BD420="N"), 0, IF($C420="DM", $T420, IF(OR(BD420="Y", BD420="IR"),$AM420,IF(BD420="C", IF($BI420="Y", IF($BA420="C", IF($AF420="N/A", $Q420, $AF420), IF($AF420="N/A", $T420, $AM420)), IF($AG420="N/A", $T420,$AG420)))))))</f>
        <v>1</v>
      </c>
      <c r="BW420" s="16">
        <f>IF(BE420="R", $CA420, IF(OR(BE420="P", BE420="T", BE420="N"), 0, IF($C420="DM", $T420, IF(OR(BE420="Y", BE420="IR"),$AM420,IF(BE420="C", IF($BI420="Y", IF($BA420="C", IF($AF420="N/A", $Q420, $AF420), IF($AF420="N/A", $T420, $AM420)), IF($AG420="N/A", $T420,$AG420)))))))</f>
        <v>1</v>
      </c>
      <c r="BX420" s="16">
        <f>IF(BF420="R", $CA420, IF(OR(BF420="P", BF420="T", BF420="N"), 0, IF($C420="DM", $T420, IF(OR(BF420="Y", BF420="IR"),$AM420,IF(BF420="C", IF($BI420="Y", IF($BA420="C", IF($AF420="N/A", $Q420, $AF420), IF($AF420="N/A", $T420, $AM420)), IF($AG420="N/A", $T420,$AG420)))))))</f>
        <v>1</v>
      </c>
      <c r="BY420" s="16">
        <f>IF(BG420="R", $CA420, IF(OR(BG420="P", BG420="T", BG420="N"), 0, IF($C420="DM", $T420, IF(OR(BG420="Y", BG420="IR"),$AM420,IF(BG420="C", IF($BI420="Y", IF($BA420="C", IF($AF420="N/A", $Q420, $AF420), IF($AF420="N/A", $T420, $AM420)), IF($AG420="N/A", $T420,$AG420)))))))</f>
        <v>1</v>
      </c>
      <c r="BZ420" s="16">
        <f>IF(BH420="R", $CA420, IF(OR(BH420="P", BH420="T", BH420="N"), 0, IF($C420="DM", $T420, IF(OR(BH420="Y", BH420="IR"),$AM420,IF(BH420="C", IF($BI420="Y", IF($BA420="C", IF($AF420="N/A", $Q420, $AF420), IF($AF420="N/A", $T420, $AM420)), IF($AG420="N/A", $T420,$AG420)))))))</f>
        <v>1</v>
      </c>
      <c r="CA420" s="15" t="s">
        <v>75</v>
      </c>
      <c r="CB420" s="16">
        <f>BZ420</f>
        <v>1</v>
      </c>
      <c r="CC420" s="15" t="str">
        <f>IF(OR($BH420="T", $BH420="R"), 0, IF($BH420="C", IF($BI420="Y", IF($BA420="C", 0, IF(AF420="N/A", Q420-T420, AF420-AG420)), IF($AF420="N/A", U420, AH420)), AN420))</f>
        <v>N/A</v>
      </c>
      <c r="CD420" s="15" t="str">
        <f>IF(OR($BH420="T", $BH420="R"), 0, IF($BH420="C", IF($BI420="Y", 0, IF($AF420="N/A", V420, AI420)), AO420))</f>
        <v>N/A</v>
      </c>
      <c r="CE420" s="15" t="str">
        <f>IF(OR($BH420="T", $BH420="R"), 0, IF($BH420="C", IF($BI420="Y", 0, IF($AF420="N/A", W420, AJ420)), AP420))</f>
        <v>N/A</v>
      </c>
      <c r="CF420" s="15" t="str">
        <f>IF(OR($BH420="T", $BH420="R"), 0, IF($BH420="C", IF($BI420="Y", 0, IF($AF420="N/A", X420, AK420)), AQ420))</f>
        <v>N/A</v>
      </c>
    </row>
    <row r="421" spans="1:85" x14ac:dyDescent="0.25">
      <c r="A421" s="14">
        <v>5112</v>
      </c>
      <c r="B421" s="15" t="s">
        <v>2730</v>
      </c>
      <c r="C421" s="15" t="s">
        <v>70</v>
      </c>
      <c r="D421" s="15" t="s">
        <v>58</v>
      </c>
      <c r="E421" s="15">
        <f>VLOOKUP(B421, 'Rookie Year'!$A$2:$B$55679,2,FALSE)</f>
        <v>2022</v>
      </c>
      <c r="F421" s="15">
        <v>2023</v>
      </c>
      <c r="G421" s="15" t="s">
        <v>42</v>
      </c>
      <c r="H421" s="15" t="s">
        <v>1928</v>
      </c>
      <c r="I421" s="16">
        <v>1</v>
      </c>
      <c r="J421" s="15">
        <v>3</v>
      </c>
      <c r="K421" s="17">
        <f>IF(AND(G421&lt;&gt;"N",R421="N/A"), IF(I421&lt;4, 0, 0.25),IF(I421=1, IF(J421=1,0.25, 0.25), IF(I421&lt;13, 0.25, IF(I421&lt;26, 0.4, IF(I421&lt;51, 0.6, 0.75)))))</f>
        <v>0.25</v>
      </c>
      <c r="L421" s="16">
        <f>I421-M421</f>
        <v>0</v>
      </c>
      <c r="M421" s="16">
        <f>ROUNDUP(I421*K421,0)</f>
        <v>1</v>
      </c>
      <c r="N421" s="16">
        <f>M421*J421</f>
        <v>3</v>
      </c>
      <c r="O421" s="16">
        <v>1</v>
      </c>
      <c r="P421" s="16">
        <v>0</v>
      </c>
      <c r="Q421" s="16">
        <f>N421-O421-P421</f>
        <v>2</v>
      </c>
      <c r="R421" s="15" t="s">
        <v>75</v>
      </c>
      <c r="S421" s="15">
        <f>IF(R421="N/A", J421-($B$1-F421), J421-($B$1-R421))</f>
        <v>2</v>
      </c>
      <c r="T421" s="16">
        <v>1</v>
      </c>
      <c r="U421" s="16">
        <v>1</v>
      </c>
      <c r="V421" s="16" t="str">
        <f>IF($S421&lt;3, "N/A", $M421)</f>
        <v>N/A</v>
      </c>
      <c r="W421" s="16" t="str">
        <f>IF($S421&lt;4, "N/A", $M421)</f>
        <v>N/A</v>
      </c>
      <c r="X421" s="16" t="str">
        <f>IF($S421&lt;5, "N/A", $M421)</f>
        <v>N/A</v>
      </c>
      <c r="Y421" s="15" t="str">
        <f>IF(SUM(T421:X421)&lt;&gt;Q421, "CHECK", "OK")</f>
        <v>OK</v>
      </c>
      <c r="Z421" s="15" t="str">
        <f>IF(F421=$B$1, "No", IF(S421=1, "Yes", "No"))</f>
        <v>No</v>
      </c>
      <c r="AA421" s="18" t="str">
        <f>IF(C421="DM", "N/A", IF(Z421="No","N/A",VLOOKUP(B421,'Extension List'!$A$3:$R$1972,18,FALSE)))</f>
        <v>N/A</v>
      </c>
      <c r="AB421" s="15" t="str">
        <f>IF(C421="DM", "N/A", IF(Z421="No","N/A",VLOOKUP(B421,'Extension List'!$A$3:$T$1972,20,FALSE)))</f>
        <v>N/A</v>
      </c>
      <c r="AC421" s="15" t="str">
        <f>IF(AA421="N/A", "N/A", 0)</f>
        <v>N/A</v>
      </c>
      <c r="AD421" s="16" t="str">
        <f>IF(AE421="N/A", "N/A", AA421-AE421)</f>
        <v>N/A</v>
      </c>
      <c r="AE421" s="16" t="str">
        <f>IF(AA421="N/A", "N/A", IF(AC421&gt;0, IF(AA421&lt;13, ROUNDUP(0.25*AA421,0), IF(AA421&lt;26, ROUNDUP(0.4*AA421,0), IF(AA421&lt;51, ROUNDUP(0.6*AA421,0), ROUNDUP(0.75*AA421,0)))), "N/A"))</f>
        <v>N/A</v>
      </c>
      <c r="AF421" s="16" t="str">
        <f>IF(AD421="N/A","N/A", (AE421*AC421)+Q421)</f>
        <v>N/A</v>
      </c>
      <c r="AG421" s="16" t="str">
        <f>IF($AF421="N/A", "N/A", "TBC")</f>
        <v>N/A</v>
      </c>
      <c r="AH421" s="16" t="str">
        <f>IF($AF421="N/A", "N/A", "TBC")</f>
        <v>N/A</v>
      </c>
      <c r="AI421" s="16" t="str">
        <f>IF($AF421="N/A","N/A",IF(AC421&gt;1,"TBC","N/A"))</f>
        <v>N/A</v>
      </c>
      <c r="AJ421" s="16" t="str">
        <f>IF($AF421="N/A","N/A",IF(AC421&gt;2,"TBC","N/A"))</f>
        <v>N/A</v>
      </c>
      <c r="AK421" s="16" t="str">
        <f>IF($AF421="N/A","N/A",IF(AC421&gt;3,"TBC","N/A"))</f>
        <v>N/A</v>
      </c>
      <c r="AL421" s="16" t="str">
        <f>IF(AC421="N/A","N/A",IF(AC421&gt;0,IF(SUM(AG421:AK421)&lt;&gt;AF421,"CHECK","OK"),"N/A"))</f>
        <v>N/A</v>
      </c>
      <c r="AM421" s="16">
        <f>IF(AD421="N/A", L421+T421, L421+AG421)</f>
        <v>1</v>
      </c>
      <c r="AN421" s="16">
        <f>IF(AD421="N/A", IF(U421="N/A", "N/A", L421+U421), AD421+AH421)</f>
        <v>1</v>
      </c>
      <c r="AO421" s="16" t="str">
        <f>IF(AD421="N/A", IF(V421="N/A", "N/A", L421+V421), IF(AI421="N/A", "N/A", AD421+AI421))</f>
        <v>N/A</v>
      </c>
      <c r="AP421" s="16" t="str">
        <f>IF(AD421="N/A", IF(W421="N/A", "N/A", L421+W421), IF(AJ421="N/A", "N/A", AD421+AJ421))</f>
        <v>N/A</v>
      </c>
      <c r="AQ421" s="16" t="str">
        <f>IF(AD421="N/A", IF(X421="N/A", "N/A", L421+X421), IF(AK421="N/A", "N/A", AD421+AK421))</f>
        <v>N/A</v>
      </c>
      <c r="AR421" s="15" t="s">
        <v>40</v>
      </c>
      <c r="AS421" s="15" t="s">
        <v>40</v>
      </c>
      <c r="AT421" s="15" t="s">
        <v>40</v>
      </c>
      <c r="AU421" s="15" t="s">
        <v>40</v>
      </c>
      <c r="AV421" s="15" t="s">
        <v>40</v>
      </c>
      <c r="AW421" s="15" t="s">
        <v>40</v>
      </c>
      <c r="AX421" s="15" t="s">
        <v>40</v>
      </c>
      <c r="AY421" s="15" t="s">
        <v>40</v>
      </c>
      <c r="AZ421" s="15" t="s">
        <v>40</v>
      </c>
      <c r="BA421" s="15" t="s">
        <v>40</v>
      </c>
      <c r="BB421" s="15" t="s">
        <v>40</v>
      </c>
      <c r="BC421" s="15" t="s">
        <v>40</v>
      </c>
      <c r="BD421" s="15" t="s">
        <v>40</v>
      </c>
      <c r="BE421" s="15" t="s">
        <v>40</v>
      </c>
      <c r="BF421" s="15" t="s">
        <v>40</v>
      </c>
      <c r="BG421" s="15" t="s">
        <v>40</v>
      </c>
      <c r="BH421" s="15" t="s">
        <v>40</v>
      </c>
      <c r="BI421" s="15"/>
      <c r="BJ421" s="16">
        <f>IF(AR421="R", $CA421, IF(OR(AR421="P", AR421="T", AR421="N"), 0, IF($C421="DM", $T421, IF(OR(AR421="Y", AR421="IR"),$AM421,IF(AR421="C", IF($BI421="Y", IF($AF421="N/A", $Q421, $AF421), IF($AG421="N/A", $T421,$AG421)))))))</f>
        <v>1</v>
      </c>
      <c r="BK421" s="16">
        <f>IF(AS421="R", $CA421, IF(OR(AS421="P", AS421="T", AS421="N"), 0, IF($C421="DM", $T421, IF(OR(AS421="Y", AS421="IR"),$AM421,IF(AS421="C", IF($BI421="Y", IF($AF421="N/A", $Q421, $AF421), IF($AG421="N/A", $T421,$AG421)))))))</f>
        <v>1</v>
      </c>
      <c r="BL421" s="16">
        <f>IF(AT421="R", $CA421, IF(OR(AT421="P", AT421="T", AT421="N"), 0, IF($C421="DM", $T421, IF(OR(AT421="Y", AT421="IR"),$AM421,IF(AT421="C", IF($BI421="Y", IF($AF421="N/A", $Q421, $AF421), IF($AG421="N/A", $T421,$AG421)))))))</f>
        <v>1</v>
      </c>
      <c r="BM421" s="16">
        <f>IF(AU421="R", $CA421, IF(OR(AU421="P", AU421="T", AU421="N"), 0, IF($C421="DM", $T421, IF(OR(AU421="Y", AU421="IR"),$AM421,IF(AU421="C", IF($BI421="Y", IF($AF421="N/A", $Q421, $AF421), IF($AG421="N/A", $T421,$AG421)))))))</f>
        <v>1</v>
      </c>
      <c r="BN421" s="16">
        <f>IF(AV421="R", $CA421, IF(OR(AV421="P", AV421="T", AV421="N"), 0, IF($C421="DM", $T421, IF(OR(AV421="Y", AV421="IR"),$AM421,IF(AV421="C", IF($BI421="Y", IF($AF421="N/A", $Q421, $AF421), IF($AG421="N/A", $T421,$AG421)))))))</f>
        <v>1</v>
      </c>
      <c r="BO421" s="16">
        <f>IF(AW421="R", $CA421, IF(OR(AW421="P", AW421="T", AW421="N"), 0, IF($C421="DM", $T421, IF(OR(AW421="Y", AW421="IR"),$AM421,IF(AW421="C", IF($BI421="Y", IF($AF421="N/A", $Q421, $AF421), IF($AG421="N/A", $T421,$AG421)))))))</f>
        <v>1</v>
      </c>
      <c r="BP421" s="16">
        <f>IF(AX421="R", $CA421, IF(OR(AX421="P", AX421="T", AX421="N"), 0, IF($C421="DM", $T421, IF(OR(AX421="Y", AX421="IR"),$AM421,IF(AX421="C", IF($BI421="Y", IF($AF421="N/A", $Q421, $AF421), IF($AG421="N/A", $T421,$AG421)))))))</f>
        <v>1</v>
      </c>
      <c r="BQ421" s="16">
        <f>IF(AY421="R", $CA421, IF(OR(AY421="P", AY421="T", AY421="N"), 0, IF($C421="DM", $T421, IF(OR(AY421="Y", AY421="IR"),$AM421,IF(AY421="C", IF($BI421="Y", IF($AF421="N/A", $Q421, $AF421), IF($AG421="N/A", $T421,$AG421)))))))</f>
        <v>1</v>
      </c>
      <c r="BR421" s="16">
        <f>IF(AZ421="R", $CA421, IF(OR(AZ421="P", AZ421="T", AZ421="N"), 0, IF($C421="DM", $T421, IF(OR(AZ421="Y", AZ421="IR"),$AM421,IF(AZ421="C", IF($BI421="Y", IF($AF421="N/A", $Q421, $AF421), IF($AG421="N/A", $T421,$AG421)))))))</f>
        <v>1</v>
      </c>
      <c r="BS421" s="16">
        <f>IF(BA421="R", $CA421, IF(OR(BA421="P", BA421="T", BA421="N"), 0, IF($C421="DM", $T421, IF(OR(BA421="Y", BA421="IR"),$AM421,IF(BA421="C", IF($BI421="Y", IF($AF421="N/A", $Q421, $AF421), IF($AG421="N/A", $T421,$AG421)))))))</f>
        <v>1</v>
      </c>
      <c r="BT421" s="16">
        <f>IF(BB421="R", $CA421, IF(OR(BB421="P", BB421="T", BB421="N"), 0, IF($C421="DM", $T421, IF(OR(BB421="Y", BB421="IR"),$AM421,IF(BB421="C", IF($BI421="Y", IF($BA421="C", IF($AF421="N/A", $Q421, $AF421), IF($AF421="N/A", $T421, $AM421)), IF($AG421="N/A", $T421,$AG421)))))))</f>
        <v>1</v>
      </c>
      <c r="BU421" s="16">
        <f>IF(BC421="R", $CA421, IF(OR(BC421="P", BC421="T", BC421="N"), 0, IF($C421="DM", $T421, IF(OR(BC421="Y", BC421="IR"),$AM421,IF(BC421="C", IF($BI421="Y", IF($BA421="C", IF($AF421="N/A", $Q421, $AF421), IF($AF421="N/A", $T421, $AM421)), IF($AG421="N/A", $T421,$AG421)))))))</f>
        <v>1</v>
      </c>
      <c r="BV421" s="16">
        <f>IF(BD421="R", $CA421, IF(OR(BD421="P", BD421="T", BD421="N"), 0, IF($C421="DM", $T421, IF(OR(BD421="Y", BD421="IR"),$AM421,IF(BD421="C", IF($BI421="Y", IF($BA421="C", IF($AF421="N/A", $Q421, $AF421), IF($AF421="N/A", $T421, $AM421)), IF($AG421="N/A", $T421,$AG421)))))))</f>
        <v>1</v>
      </c>
      <c r="BW421" s="16">
        <f>IF(BE421="R", $CA421, IF(OR(BE421="P", BE421="T", BE421="N"), 0, IF($C421="DM", $T421, IF(OR(BE421="Y", BE421="IR"),$AM421,IF(BE421="C", IF($BI421="Y", IF($BA421="C", IF($AF421="N/A", $Q421, $AF421), IF($AF421="N/A", $T421, $AM421)), IF($AG421="N/A", $T421,$AG421)))))))</f>
        <v>1</v>
      </c>
      <c r="BX421" s="16">
        <f>IF(BF421="R", $CA421, IF(OR(BF421="P", BF421="T", BF421="N"), 0, IF($C421="DM", $T421, IF(OR(BF421="Y", BF421="IR"),$AM421,IF(BF421="C", IF($BI421="Y", IF($BA421="C", IF($AF421="N/A", $Q421, $AF421), IF($AF421="N/A", $T421, $AM421)), IF($AG421="N/A", $T421,$AG421)))))))</f>
        <v>1</v>
      </c>
      <c r="BY421" s="16">
        <f>IF(BG421="R", $CA421, IF(OR(BG421="P", BG421="T", BG421="N"), 0, IF($C421="DM", $T421, IF(OR(BG421="Y", BG421="IR"),$AM421,IF(BG421="C", IF($BI421="Y", IF($BA421="C", IF($AF421="N/A", $Q421, $AF421), IF($AF421="N/A", $T421, $AM421)), IF($AG421="N/A", $T421,$AG421)))))))</f>
        <v>1</v>
      </c>
      <c r="BZ421" s="16">
        <f>IF(BH421="R", $CA421, IF(OR(BH421="P", BH421="T", BH421="N"), 0, IF($C421="DM", $T421, IF(OR(BH421="Y", BH421="IR"),$AM421,IF(BH421="C", IF($BI421="Y", IF($BA421="C", IF($AF421="N/A", $Q421, $AF421), IF($AF421="N/A", $T421, $AM421)), IF($AG421="N/A", $T421,$AG421)))))))</f>
        <v>1</v>
      </c>
      <c r="CA421" s="15" t="s">
        <v>75</v>
      </c>
      <c r="CB421" s="16">
        <f>BZ421</f>
        <v>1</v>
      </c>
      <c r="CC421" s="15">
        <f>IF(OR($BH421="T", $BH421="R"), 0, IF($BH421="C", IF($BI421="Y", IF($BA421="C", 0, IF(AF421="N/A", Q421-T421, AF421-AG421)), IF($AF421="N/A", U421, AH421)), AN421))</f>
        <v>1</v>
      </c>
      <c r="CD421" s="15" t="str">
        <f>IF(OR($BH421="T", $BH421="R"), 0, IF($BH421="C", IF($BI421="Y", 0, IF($AF421="N/A", V421, AI421)), AO421))</f>
        <v>N/A</v>
      </c>
      <c r="CE421" s="15" t="str">
        <f>IF(OR($BH421="T", $BH421="R"), 0, IF($BH421="C", IF($BI421="Y", 0, IF($AF421="N/A", W421, AJ421)), AP421))</f>
        <v>N/A</v>
      </c>
      <c r="CF421" s="15" t="str">
        <f>IF(OR($BH421="T", $BH421="R"), 0, IF($BH421="C", IF($BI421="Y", 0, IF($AF421="N/A", X421, AK421)), AQ421))</f>
        <v>N/A</v>
      </c>
      <c r="CG421" t="str">
        <f>IF(AC421="N/A", "S:"&amp;L421&amp;" G:"&amp;M421&amp;" GR:"&amp;Q421, IF(AC421=0, "S:"&amp;L421&amp;" G:"&amp;M421&amp;" GR:"&amp;Q421, "S:"&amp;L421&amp;"/"&amp;AD421&amp;" G:"&amp;AE421&amp;" GR:"&amp;AF421))</f>
        <v>S:0 G:1 GR:2</v>
      </c>
    </row>
    <row r="422" spans="1:85" x14ac:dyDescent="0.25">
      <c r="A422" s="14">
        <v>5694</v>
      </c>
      <c r="B422" s="15" t="s">
        <v>3043</v>
      </c>
      <c r="C422" s="15" t="s">
        <v>70</v>
      </c>
      <c r="D422" s="15" t="s">
        <v>58</v>
      </c>
      <c r="E422" s="15">
        <f>VLOOKUP(B422, 'Rookie Year'!$A$2:$B$55679,2,FALSE)</f>
        <v>2024</v>
      </c>
      <c r="F422" s="15">
        <v>2024</v>
      </c>
      <c r="G422" s="15" t="s">
        <v>40</v>
      </c>
      <c r="H422" s="15" t="s">
        <v>2665</v>
      </c>
      <c r="I422" s="16">
        <v>1</v>
      </c>
      <c r="J422" s="15">
        <v>3</v>
      </c>
      <c r="K422" s="17">
        <f>IF(AND(G422&lt;&gt;"N",R422="N/A"), IF(I422&lt;4, 0, 0.25),IF(I422=1, IF(J422=1,0.25, 0.25), IF(I422&lt;13, 0.25, IF(I422&lt;26, 0.4, IF(I422&lt;51, 0.6, 0.75)))))</f>
        <v>0</v>
      </c>
      <c r="L422" s="16">
        <f>I422-M422</f>
        <v>1</v>
      </c>
      <c r="M422" s="16">
        <f>ROUNDUP(I422*K422,0)</f>
        <v>0</v>
      </c>
      <c r="N422" s="16">
        <f>M422*J422</f>
        <v>0</v>
      </c>
      <c r="O422" s="16">
        <v>0</v>
      </c>
      <c r="P422" s="16">
        <v>0</v>
      </c>
      <c r="Q422" s="16">
        <f>N422-O422-P422</f>
        <v>0</v>
      </c>
      <c r="R422" s="15" t="s">
        <v>75</v>
      </c>
      <c r="S422" s="15">
        <f>IF(R422="N/A", J422-($B$1-F422), J422-($B$1-R422))</f>
        <v>3</v>
      </c>
      <c r="T422" s="16">
        <f>IF($S422&lt;1, "N/A", $M422)</f>
        <v>0</v>
      </c>
      <c r="U422" s="16">
        <f>IF($S422&lt;2, "N/A", $M422)</f>
        <v>0</v>
      </c>
      <c r="V422" s="16">
        <f>IF($S422&lt;3, "N/A", $M422)</f>
        <v>0</v>
      </c>
      <c r="W422" s="16" t="str">
        <f>IF($S422&lt;4, "N/A", $M422)</f>
        <v>N/A</v>
      </c>
      <c r="X422" s="16" t="str">
        <f>IF($S422&lt;5, "N/A", $M422)</f>
        <v>N/A</v>
      </c>
      <c r="Y422" s="15" t="str">
        <f>IF(SUM(T422:X422)&lt;&gt;Q422, "CHECK", "OK")</f>
        <v>OK</v>
      </c>
      <c r="Z422" s="15" t="str">
        <f>IF(F422=$B$1, "No", IF(S422=1, "Yes", "No"))</f>
        <v>No</v>
      </c>
      <c r="AA422" s="18" t="str">
        <f>IF(C422="DM", "N/A", IF(Z422="No","N/A",VLOOKUP(B422,'Extension List'!$A$3:$R$1972,18,FALSE)))</f>
        <v>N/A</v>
      </c>
      <c r="AB422" s="15" t="str">
        <f>IF(C422="DM", "N/A", IF(Z422="No","N/A",VLOOKUP(B422,'Extension List'!$A$3:$T$1972,20,FALSE)))</f>
        <v>N/A</v>
      </c>
      <c r="AC422" s="15" t="str">
        <f>IF(AA422="N/A", "N/A", 0)</f>
        <v>N/A</v>
      </c>
      <c r="AD422" s="16" t="str">
        <f>IF(AE422="N/A", "N/A", AA422-AE422)</f>
        <v>N/A</v>
      </c>
      <c r="AE422" s="16" t="str">
        <f>IF(AA422="N/A", "N/A", IF(AC422&gt;0, IF(AA422&lt;13, ROUNDUP(0.25*AA422,0), IF(AA422&lt;26, ROUNDUP(0.4*AA422,0), IF(AA422&lt;51, ROUNDUP(0.6*AA422,0), ROUNDUP(0.75*AA422,0)))), "N/A"))</f>
        <v>N/A</v>
      </c>
      <c r="AF422" s="16" t="str">
        <f>IF(AD422="N/A","N/A", (AE422*AC422)+Q422)</f>
        <v>N/A</v>
      </c>
      <c r="AG422" s="16" t="str">
        <f>IF($AF422="N/A", "N/A", "TBC")</f>
        <v>N/A</v>
      </c>
      <c r="AH422" s="16" t="str">
        <f>IF($AF422="N/A", "N/A", "TBC")</f>
        <v>N/A</v>
      </c>
      <c r="AI422" s="16" t="str">
        <f>IF($AF422="N/A","N/A",IF(AC422&gt;1,"TBC","N/A"))</f>
        <v>N/A</v>
      </c>
      <c r="AJ422" s="16" t="str">
        <f>IF($AF422="N/A","N/A",IF(AC422&gt;2,"TBC","N/A"))</f>
        <v>N/A</v>
      </c>
      <c r="AK422" s="16" t="str">
        <f>IF($AF422="N/A","N/A",IF(AC422&gt;3,"TBC","N/A"))</f>
        <v>N/A</v>
      </c>
      <c r="AL422" s="16" t="str">
        <f>IF(AC422="N/A","N/A",IF(AC422&gt;0,IF(SUM(AG422:AK422)&lt;&gt;AF422,"CHECK","OK"),"N/A"))</f>
        <v>N/A</v>
      </c>
      <c r="AM422" s="16">
        <f>IF(AD422="N/A", L422+T422, L422+AG422)</f>
        <v>1</v>
      </c>
      <c r="AN422" s="16">
        <f>IF(AD422="N/A", IF(U422="N/A", "N/A", L422+U422), AD422+AH422)</f>
        <v>1</v>
      </c>
      <c r="AO422" s="16">
        <f>IF(AD422="N/A", IF(V422="N/A", "N/A", L422+V422), IF(AI422="N/A", "N/A", AD422+AI422))</f>
        <v>1</v>
      </c>
      <c r="AP422" s="16" t="str">
        <f>IF(AD422="N/A", IF(W422="N/A", "N/A", L422+W422), IF(AJ422="N/A", "N/A", AD422+AJ422))</f>
        <v>N/A</v>
      </c>
      <c r="AQ422" s="16" t="str">
        <f>IF(AD422="N/A", IF(X422="N/A", "N/A", L422+X422), IF(AK422="N/A", "N/A", AD422+AK422))</f>
        <v>N/A</v>
      </c>
      <c r="AR422" s="15" t="s">
        <v>40</v>
      </c>
      <c r="AS422" s="15" t="s">
        <v>40</v>
      </c>
      <c r="AT422" s="15" t="s">
        <v>40</v>
      </c>
      <c r="AU422" s="15" t="s">
        <v>40</v>
      </c>
      <c r="AV422" s="15" t="s">
        <v>40</v>
      </c>
      <c r="AW422" s="15" t="s">
        <v>40</v>
      </c>
      <c r="AX422" s="15" t="s">
        <v>40</v>
      </c>
      <c r="AY422" s="15" t="s">
        <v>40</v>
      </c>
      <c r="AZ422" s="15" t="s">
        <v>40</v>
      </c>
      <c r="BA422" s="15" t="s">
        <v>40</v>
      </c>
      <c r="BB422" s="15" t="s">
        <v>40</v>
      </c>
      <c r="BC422" s="15" t="s">
        <v>40</v>
      </c>
      <c r="BD422" s="15" t="s">
        <v>40</v>
      </c>
      <c r="BE422" s="15" t="s">
        <v>40</v>
      </c>
      <c r="BF422" s="15" t="s">
        <v>40</v>
      </c>
      <c r="BG422" s="15" t="s">
        <v>40</v>
      </c>
      <c r="BH422" s="15" t="s">
        <v>40</v>
      </c>
      <c r="BJ422" s="16">
        <f>IF(AR422="R", $CA422, IF(OR(AR422="P", AR422="T", AR422="N"), 0, IF($C422="DM", $T422, IF(OR(AR422="Y", AR422="IR"),$AM422,IF(AR422="C", IF($BI422="Y", IF($AF422="N/A", $Q422, $AF422), IF($AG422="N/A", $T422,$AG422)))))))</f>
        <v>1</v>
      </c>
      <c r="BK422" s="16">
        <f>IF(AS422="R", $CA422, IF(OR(AS422="P", AS422="T", AS422="N"), 0, IF($C422="DM", $T422, IF(OR(AS422="Y", AS422="IR"),$AM422,IF(AS422="C", IF($BI422="Y", IF($AF422="N/A", $Q422, $AF422), IF($AG422="N/A", $T422,$AG422)))))))</f>
        <v>1</v>
      </c>
      <c r="BL422" s="16">
        <f>IF(AT422="R", $CA422, IF(OR(AT422="P", AT422="T", AT422="N"), 0, IF($C422="DM", $T422, IF(OR(AT422="Y", AT422="IR"),$AM422,IF(AT422="C", IF($BI422="Y", IF($AF422="N/A", $Q422, $AF422), IF($AG422="N/A", $T422,$AG422)))))))</f>
        <v>1</v>
      </c>
      <c r="BM422" s="16">
        <f>IF(AU422="R", $CA422, IF(OR(AU422="P", AU422="T", AU422="N"), 0, IF($C422="DM", $T422, IF(OR(AU422="Y", AU422="IR"),$AM422,IF(AU422="C", IF($BI422="Y", IF($AF422="N/A", $Q422, $AF422), IF($AG422="N/A", $T422,$AG422)))))))</f>
        <v>1</v>
      </c>
      <c r="BN422" s="16">
        <f>IF(AV422="R", $CA422, IF(OR(AV422="P", AV422="T", AV422="N"), 0, IF($C422="DM", $T422, IF(OR(AV422="Y", AV422="IR"),$AM422,IF(AV422="C", IF($BI422="Y", IF($AF422="N/A", $Q422, $AF422), IF($AG422="N/A", $T422,$AG422)))))))</f>
        <v>1</v>
      </c>
      <c r="BO422" s="16">
        <f>IF(AW422="R", $CA422, IF(OR(AW422="P", AW422="T", AW422="N"), 0, IF($C422="DM", $T422, IF(OR(AW422="Y", AW422="IR"),$AM422,IF(AW422="C", IF($BI422="Y", IF($AF422="N/A", $Q422, $AF422), IF($AG422="N/A", $T422,$AG422)))))))</f>
        <v>1</v>
      </c>
      <c r="BP422" s="16">
        <f>IF(AX422="R", $CA422, IF(OR(AX422="P", AX422="T", AX422="N"), 0, IF($C422="DM", $T422, IF(OR(AX422="Y", AX422="IR"),$AM422,IF(AX422="C", IF($BI422="Y", IF($AF422="N/A", $Q422, $AF422), IF($AG422="N/A", $T422,$AG422)))))))</f>
        <v>1</v>
      </c>
      <c r="BQ422" s="16">
        <f>IF(AY422="R", $CA422, IF(OR(AY422="P", AY422="T", AY422="N"), 0, IF($C422="DM", $T422, IF(OR(AY422="Y", AY422="IR"),$AM422,IF(AY422="C", IF($BI422="Y", IF($AF422="N/A", $Q422, $AF422), IF($AG422="N/A", $T422,$AG422)))))))</f>
        <v>1</v>
      </c>
      <c r="BR422" s="16">
        <f>IF(AZ422="R", $CA422, IF(OR(AZ422="P", AZ422="T", AZ422="N"), 0, IF($C422="DM", $T422, IF(OR(AZ422="Y", AZ422="IR"),$AM422,IF(AZ422="C", IF($BI422="Y", IF($AF422="N/A", $Q422, $AF422), IF($AG422="N/A", $T422,$AG422)))))))</f>
        <v>1</v>
      </c>
      <c r="BS422" s="16">
        <f>IF(BA422="R", $CA422, IF(OR(BA422="P", BA422="T", BA422="N"), 0, IF($C422="DM", $T422, IF(OR(BA422="Y", BA422="IR"),$AM422,IF(BA422="C", IF($BI422="Y", IF($AF422="N/A", $Q422, $AF422), IF($AG422="N/A", $T422,$AG422)))))))</f>
        <v>1</v>
      </c>
      <c r="BT422" s="16">
        <f>IF(BB422="R", $CA422, IF(OR(BB422="P", BB422="T", BB422="N"), 0, IF($C422="DM", $T422, IF(OR(BB422="Y", BB422="IR"),$AM422,IF(BB422="C", IF($BI422="Y", IF($BA422="C", IF($AF422="N/A", $Q422, $AF422), IF($AF422="N/A", $T422, $AM422)), IF($AG422="N/A", $T422,$AG422)))))))</f>
        <v>1</v>
      </c>
      <c r="BU422" s="16">
        <f>IF(BC422="R", $CA422, IF(OR(BC422="P", BC422="T", BC422="N"), 0, IF($C422="DM", $T422, IF(OR(BC422="Y", BC422="IR"),$AM422,IF(BC422="C", IF($BI422="Y", IF($BA422="C", IF($AF422="N/A", $Q422, $AF422), IF($AF422="N/A", $T422, $AM422)), IF($AG422="N/A", $T422,$AG422)))))))</f>
        <v>1</v>
      </c>
      <c r="BV422" s="16">
        <f>IF(BD422="R", $CA422, IF(OR(BD422="P", BD422="T", BD422="N"), 0, IF($C422="DM", $T422, IF(OR(BD422="Y", BD422="IR"),$AM422,IF(BD422="C", IF($BI422="Y", IF($BA422="C", IF($AF422="N/A", $Q422, $AF422), IF($AF422="N/A", $T422, $AM422)), IF($AG422="N/A", $T422,$AG422)))))))</f>
        <v>1</v>
      </c>
      <c r="BW422" s="16">
        <f>IF(BE422="R", $CA422, IF(OR(BE422="P", BE422="T", BE422="N"), 0, IF($C422="DM", $T422, IF(OR(BE422="Y", BE422="IR"),$AM422,IF(BE422="C", IF($BI422="Y", IF($BA422="C", IF($AF422="N/A", $Q422, $AF422), IF($AF422="N/A", $T422, $AM422)), IF($AG422="N/A", $T422,$AG422)))))))</f>
        <v>1</v>
      </c>
      <c r="BX422" s="16">
        <f>IF(BF422="R", $CA422, IF(OR(BF422="P", BF422="T", BF422="N"), 0, IF($C422="DM", $T422, IF(OR(BF422="Y", BF422="IR"),$AM422,IF(BF422="C", IF($BI422="Y", IF($BA422="C", IF($AF422="N/A", $Q422, $AF422), IF($AF422="N/A", $T422, $AM422)), IF($AG422="N/A", $T422,$AG422)))))))</f>
        <v>1</v>
      </c>
      <c r="BY422" s="16">
        <f>IF(BG422="R", $CA422, IF(OR(BG422="P", BG422="T", BG422="N"), 0, IF($C422="DM", $T422, IF(OR(BG422="Y", BG422="IR"),$AM422,IF(BG422="C", IF($BI422="Y", IF($BA422="C", IF($AF422="N/A", $Q422, $AF422), IF($AF422="N/A", $T422, $AM422)), IF($AG422="N/A", $T422,$AG422)))))))</f>
        <v>1</v>
      </c>
      <c r="BZ422" s="16">
        <f>IF(BH422="R", $CA422, IF(OR(BH422="P", BH422="T", BH422="N"), 0, IF($C422="DM", $T422, IF(OR(BH422="Y", BH422="IR"),$AM422,IF(BH422="C", IF($BI422="Y", IF($BA422="C", IF($AF422="N/A", $Q422, $AF422), IF($AF422="N/A", $T422, $AM422)), IF($AG422="N/A", $T422,$AG422)))))))</f>
        <v>1</v>
      </c>
      <c r="CA422" s="15" t="s">
        <v>75</v>
      </c>
      <c r="CB422" s="16">
        <f>BZ422</f>
        <v>1</v>
      </c>
      <c r="CC422" s="15">
        <f>IF(OR($BH422="T", $BH422="R"), 0, IF($BH422="C", IF($BI422="Y", IF($BA422="C", 0, IF(AF422="N/A", Q422-T422, AF422-AG422)), IF($AF422="N/A", U422, AH422)), AN422))</f>
        <v>1</v>
      </c>
      <c r="CD422" s="15">
        <f>IF(OR($BH422="T", $BH422="R"), 0, IF($BH422="C", IF($BI422="Y", 0, IF($AF422="N/A", V422, AI422)), AO422))</f>
        <v>1</v>
      </c>
      <c r="CE422" s="15" t="str">
        <f>IF(OR($BH422="T", $BH422="R"), 0, IF($BH422="C", IF($BI422="Y", 0, IF($AF422="N/A", W422, AJ422)), AP422))</f>
        <v>N/A</v>
      </c>
      <c r="CF422" s="15" t="str">
        <f>IF(OR($BH422="T", $BH422="R"), 0, IF($BH422="C", IF($BI422="Y", 0, IF($AF422="N/A", X422, AK422)), AQ422))</f>
        <v>N/A</v>
      </c>
      <c r="CG422" t="str">
        <f>IF(AC422="N/A", "S:"&amp;L422&amp;" G:"&amp;M422&amp;" GR:"&amp;Q422, IF(AC422=0, "S:"&amp;L422&amp;" G:"&amp;M422&amp;" GR:"&amp;Q422, "S:"&amp;L422&amp;"/"&amp;AD422&amp;" G:"&amp;AE422&amp;" GR:"&amp;AF422))</f>
        <v>S:1 G:0 GR:0</v>
      </c>
    </row>
    <row r="423" spans="1:85" x14ac:dyDescent="0.25">
      <c r="A423" s="14">
        <v>5576</v>
      </c>
      <c r="B423" s="15" t="s">
        <v>1542</v>
      </c>
      <c r="C423" s="15" t="s">
        <v>70</v>
      </c>
      <c r="D423" s="15" t="s">
        <v>58</v>
      </c>
      <c r="E423" s="15">
        <f>VLOOKUP(B423, 'Rookie Year'!$A$2:$B$55679,2,FALSE)</f>
        <v>2013</v>
      </c>
      <c r="F423" s="15">
        <v>2024</v>
      </c>
      <c r="G423" s="15" t="s">
        <v>42</v>
      </c>
      <c r="H423" s="15" t="s">
        <v>1928</v>
      </c>
      <c r="I423" s="16">
        <v>1</v>
      </c>
      <c r="J423" s="15">
        <v>1</v>
      </c>
      <c r="K423" s="17">
        <f>IF(AND(G423&lt;&gt;"N",R423="N/A"), IF(I423&lt;4, 0, 0.25),IF(I423=1, IF(J423=1,0.25, 0.25), IF(I423&lt;13, 0.25, IF(I423&lt;26, 0.4, IF(I423&lt;51, 0.6, 0.75)))))</f>
        <v>0.25</v>
      </c>
      <c r="L423" s="16">
        <f>I423-M423</f>
        <v>0</v>
      </c>
      <c r="M423" s="16">
        <f>ROUNDUP(I423*K423,0)</f>
        <v>1</v>
      </c>
      <c r="N423" s="16">
        <f>M423*J423</f>
        <v>1</v>
      </c>
      <c r="O423" s="16">
        <v>0</v>
      </c>
      <c r="P423" s="16">
        <v>0</v>
      </c>
      <c r="Q423" s="16">
        <f>N423-O423-P423</f>
        <v>1</v>
      </c>
      <c r="R423" s="15" t="s">
        <v>75</v>
      </c>
      <c r="S423" s="15">
        <f>IF(R423="N/A", J423-($B$1-F423), J423-($B$1-R423))</f>
        <v>1</v>
      </c>
      <c r="T423" s="16">
        <f>IF($S423&lt;1, "N/A", $M423)</f>
        <v>1</v>
      </c>
      <c r="U423" s="16" t="str">
        <f>IF($S423&lt;2, "N/A", $M423)</f>
        <v>N/A</v>
      </c>
      <c r="V423" s="16" t="str">
        <f>IF($S423&lt;3, "N/A", $M423)</f>
        <v>N/A</v>
      </c>
      <c r="W423" s="16" t="str">
        <f>IF($S423&lt;4, "N/A", $M423)</f>
        <v>N/A</v>
      </c>
      <c r="X423" s="16" t="str">
        <f>IF($S423&lt;5, "N/A", $M423)</f>
        <v>N/A</v>
      </c>
      <c r="Y423" s="15" t="str">
        <f>IF(SUM(T423:X423)&lt;&gt;Q423, "CHECK", "OK")</f>
        <v>OK</v>
      </c>
      <c r="Z423" s="15" t="str">
        <f>IF(F423=$B$1, "No", IF(S423=1, "Yes", "No"))</f>
        <v>No</v>
      </c>
      <c r="AA423" s="18" t="str">
        <f>IF(C423="DM", "N/A", IF(Z423="No","N/A",VLOOKUP(B423,'Extension List'!$A$3:$R$1972,18,FALSE)))</f>
        <v>N/A</v>
      </c>
      <c r="AB423" s="15" t="str">
        <f>IF(C423="DM", "N/A", IF(Z423="No","N/A",VLOOKUP(B423,'Extension List'!$A$3:$T$1972,20,FALSE)))</f>
        <v>N/A</v>
      </c>
      <c r="AC423" s="15" t="str">
        <f>IF(AA423="N/A", "N/A", 0)</f>
        <v>N/A</v>
      </c>
      <c r="AD423" s="16" t="str">
        <f>IF(AE423="N/A", "N/A", AA423-AE423)</f>
        <v>N/A</v>
      </c>
      <c r="AE423" s="16" t="str">
        <f>IF(AA423="N/A", "N/A", IF(AC423&gt;0, IF(AA423&lt;13, ROUNDUP(0.25*AA423,0), IF(AA423&lt;26, ROUNDUP(0.4*AA423,0), IF(AA423&lt;51, ROUNDUP(0.6*AA423,0), ROUNDUP(0.75*AA423,0)))), "N/A"))</f>
        <v>N/A</v>
      </c>
      <c r="AF423" s="16" t="str">
        <f>IF(AD423="N/A","N/A", (AE423*AC423)+Q423)</f>
        <v>N/A</v>
      </c>
      <c r="AG423" s="16" t="str">
        <f>IF($AF423="N/A", "N/A", "TBC")</f>
        <v>N/A</v>
      </c>
      <c r="AH423" s="16" t="str">
        <f>IF($AF423="N/A", "N/A", "TBC")</f>
        <v>N/A</v>
      </c>
      <c r="AI423" s="16" t="str">
        <f>IF($AF423="N/A","N/A",IF(AC423&gt;1,"TBC","N/A"))</f>
        <v>N/A</v>
      </c>
      <c r="AJ423" s="16" t="str">
        <f>IF($AF423="N/A","N/A",IF(AC423&gt;2,"TBC","N/A"))</f>
        <v>N/A</v>
      </c>
      <c r="AK423" s="16" t="str">
        <f>IF($AF423="N/A","N/A",IF(AC423&gt;3,"TBC","N/A"))</f>
        <v>N/A</v>
      </c>
      <c r="AL423" s="16" t="str">
        <f>IF(AC423="N/A","N/A",IF(AC423&gt;0,IF(SUM(AG423:AK423)&lt;&gt;AF423,"CHECK","OK"),"N/A"))</f>
        <v>N/A</v>
      </c>
      <c r="AM423" s="16">
        <f>IF(AD423="N/A", L423+T423, L423+AG423)</f>
        <v>1</v>
      </c>
      <c r="AN423" s="16" t="str">
        <f>IF(AD423="N/A", IF(U423="N/A", "N/A", L423+U423), AD423+AH423)</f>
        <v>N/A</v>
      </c>
      <c r="AO423" s="16" t="str">
        <f>IF(AD423="N/A", IF(V423="N/A", "N/A", L423+V423), IF(AI423="N/A", "N/A", AD423+AI423))</f>
        <v>N/A</v>
      </c>
      <c r="AP423" s="16" t="str">
        <f>IF(AD423="N/A", IF(W423="N/A", "N/A", L423+W423), IF(AJ423="N/A", "N/A", AD423+AJ423))</f>
        <v>N/A</v>
      </c>
      <c r="AQ423" s="16" t="str">
        <f>IF(AD423="N/A", IF(X423="N/A", "N/A", L423+X423), IF(AK423="N/A", "N/A", AD423+AK423))</f>
        <v>N/A</v>
      </c>
      <c r="AR423" s="15" t="s">
        <v>40</v>
      </c>
      <c r="AS423" s="15" t="s">
        <v>40</v>
      </c>
      <c r="AT423" s="15" t="s">
        <v>40</v>
      </c>
      <c r="AU423" s="15" t="s">
        <v>40</v>
      </c>
      <c r="AV423" s="15" t="s">
        <v>40</v>
      </c>
      <c r="AW423" s="15" t="s">
        <v>40</v>
      </c>
      <c r="AX423" s="15" t="s">
        <v>40</v>
      </c>
      <c r="AY423" s="15" t="s">
        <v>40</v>
      </c>
      <c r="AZ423" s="15" t="s">
        <v>40</v>
      </c>
      <c r="BA423" s="15" t="s">
        <v>44</v>
      </c>
      <c r="BB423" s="15" t="s">
        <v>44</v>
      </c>
      <c r="BC423" s="15" t="s">
        <v>44</v>
      </c>
      <c r="BD423" s="15" t="s">
        <v>44</v>
      </c>
      <c r="BE423" s="15" t="s">
        <v>44</v>
      </c>
      <c r="BF423" s="15" t="s">
        <v>44</v>
      </c>
      <c r="BG423" s="15" t="s">
        <v>44</v>
      </c>
      <c r="BH423" s="15" t="s">
        <v>44</v>
      </c>
      <c r="BJ423" s="16">
        <f>IF(AR423="R", $CA423, IF(OR(AR423="P", AR423="T", AR423="N"), 0, IF($C423="DM", $T423, IF(OR(AR423="Y", AR423="IR"),$AM423,IF(AR423="C", IF($BI423="Y", IF($AF423="N/A", $Q423, $AF423), IF($AG423="N/A", $T423,$AG423)))))))</f>
        <v>1</v>
      </c>
      <c r="BK423" s="16">
        <f>IF(AS423="R", $CA423, IF(OR(AS423="P", AS423="T", AS423="N"), 0, IF($C423="DM", $T423, IF(OR(AS423="Y", AS423="IR"),$AM423,IF(AS423="C", IF($BI423="Y", IF($AF423="N/A", $Q423, $AF423), IF($AG423="N/A", $T423,$AG423)))))))</f>
        <v>1</v>
      </c>
      <c r="BL423" s="16">
        <f>IF(AT423="R", $CA423, IF(OR(AT423="P", AT423="T", AT423="N"), 0, IF($C423="DM", $T423, IF(OR(AT423="Y", AT423="IR"),$AM423,IF(AT423="C", IF($BI423="Y", IF($AF423="N/A", $Q423, $AF423), IF($AG423="N/A", $T423,$AG423)))))))</f>
        <v>1</v>
      </c>
      <c r="BM423" s="16">
        <f>IF(AU423="R", $CA423, IF(OR(AU423="P", AU423="T", AU423="N"), 0, IF($C423="DM", $T423, IF(OR(AU423="Y", AU423="IR"),$AM423,IF(AU423="C", IF($BI423="Y", IF($AF423="N/A", $Q423, $AF423), IF($AG423="N/A", $T423,$AG423)))))))</f>
        <v>1</v>
      </c>
      <c r="BN423" s="16">
        <f>IF(AV423="R", $CA423, IF(OR(AV423="P", AV423="T", AV423="N"), 0, IF($C423="DM", $T423, IF(OR(AV423="Y", AV423="IR"),$AM423,IF(AV423="C", IF($BI423="Y", IF($AF423="N/A", $Q423, $AF423), IF($AG423="N/A", $T423,$AG423)))))))</f>
        <v>1</v>
      </c>
      <c r="BO423" s="16">
        <f>IF(AW423="R", $CA423, IF(OR(AW423="P", AW423="T", AW423="N"), 0, IF($C423="DM", $T423, IF(OR(AW423="Y", AW423="IR"),$AM423,IF(AW423="C", IF($BI423="Y", IF($AF423="N/A", $Q423, $AF423), IF($AG423="N/A", $T423,$AG423)))))))</f>
        <v>1</v>
      </c>
      <c r="BP423" s="16">
        <f>IF(AX423="R", $CA423, IF(OR(AX423="P", AX423="T", AX423="N"), 0, IF($C423="DM", $T423, IF(OR(AX423="Y", AX423="IR"),$AM423,IF(AX423="C", IF($BI423="Y", IF($AF423="N/A", $Q423, $AF423), IF($AG423="N/A", $T423,$AG423)))))))</f>
        <v>1</v>
      </c>
      <c r="BQ423" s="16">
        <f>IF(AY423="R", $CA423, IF(OR(AY423="P", AY423="T", AY423="N"), 0, IF($C423="DM", $T423, IF(OR(AY423="Y", AY423="IR"),$AM423,IF(AY423="C", IF($BI423="Y", IF($AF423="N/A", $Q423, $AF423), IF($AG423="N/A", $T423,$AG423)))))))</f>
        <v>1</v>
      </c>
      <c r="BR423" s="16">
        <f>IF(AZ423="R", $CA423, IF(OR(AZ423="P", AZ423="T", AZ423="N"), 0, IF($C423="DM", $T423, IF(OR(AZ423="Y", AZ423="IR"),$AM423,IF(AZ423="C", IF($BI423="Y", IF($AF423="N/A", $Q423, $AF423), IF($AG423="N/A", $T423,$AG423)))))))</f>
        <v>1</v>
      </c>
      <c r="BS423" s="16">
        <f>IF(BA423="R", $CA423, IF(OR(BA423="P", BA423="T", BA423="N"), 0, IF($C423="DM", $T423, IF(OR(BA423="Y", BA423="IR"),$AM423,IF(BA423="C", IF($BI423="Y", IF($AF423="N/A", $Q423, $AF423), IF($AG423="N/A", $T423,$AG423)))))))</f>
        <v>1</v>
      </c>
      <c r="BT423" s="16">
        <f>IF(BB423="R", $CA423, IF(OR(BB423="P", BB423="T", BB423="N"), 0, IF($C423="DM", $T423, IF(OR(BB423="Y", BB423="IR"),$AM423,IF(BB423="C", IF($BI423="Y", IF($BA423="C", IF($AF423="N/A", $Q423, $AF423), IF($AF423="N/A", $T423, $AM423)), IF($AG423="N/A", $T423,$AG423)))))))</f>
        <v>1</v>
      </c>
      <c r="BU423" s="16">
        <f>IF(BC423="R", $CA423, IF(OR(BC423="P", BC423="T", BC423="N"), 0, IF($C423="DM", $T423, IF(OR(BC423="Y", BC423="IR"),$AM423,IF(BC423="C", IF($BI423="Y", IF($BA423="C", IF($AF423="N/A", $Q423, $AF423), IF($AF423="N/A", $T423, $AM423)), IF($AG423="N/A", $T423,$AG423)))))))</f>
        <v>1</v>
      </c>
      <c r="BV423" s="16">
        <f>IF(BD423="R", $CA423, IF(OR(BD423="P", BD423="T", BD423="N"), 0, IF($C423="DM", $T423, IF(OR(BD423="Y", BD423="IR"),$AM423,IF(BD423="C", IF($BI423="Y", IF($BA423="C", IF($AF423="N/A", $Q423, $AF423), IF($AF423="N/A", $T423, $AM423)), IF($AG423="N/A", $T423,$AG423)))))))</f>
        <v>1</v>
      </c>
      <c r="BW423" s="16">
        <f>IF(BE423="R", $CA423, IF(OR(BE423="P", BE423="T", BE423="N"), 0, IF($C423="DM", $T423, IF(OR(BE423="Y", BE423="IR"),$AM423,IF(BE423="C", IF($BI423="Y", IF($BA423="C", IF($AF423="N/A", $Q423, $AF423), IF($AF423="N/A", $T423, $AM423)), IF($AG423="N/A", $T423,$AG423)))))))</f>
        <v>1</v>
      </c>
      <c r="BX423" s="16">
        <f>IF(BF423="R", $CA423, IF(OR(BF423="P", BF423="T", BF423="N"), 0, IF($C423="DM", $T423, IF(OR(BF423="Y", BF423="IR"),$AM423,IF(BF423="C", IF($BI423="Y", IF($BA423="C", IF($AF423="N/A", $Q423, $AF423), IF($AF423="N/A", $T423, $AM423)), IF($AG423="N/A", $T423,$AG423)))))))</f>
        <v>1</v>
      </c>
      <c r="BY423" s="16">
        <f>IF(BG423="R", $CA423, IF(OR(BG423="P", BG423="T", BG423="N"), 0, IF($C423="DM", $T423, IF(OR(BG423="Y", BG423="IR"),$AM423,IF(BG423="C", IF($BI423="Y", IF($BA423="C", IF($AF423="N/A", $Q423, $AF423), IF($AF423="N/A", $T423, $AM423)), IF($AG423="N/A", $T423,$AG423)))))))</f>
        <v>1</v>
      </c>
      <c r="BZ423" s="16">
        <f>IF(BH423="R", $CA423, IF(OR(BH423="P", BH423="T", BH423="N"), 0, IF($C423="DM", $T423, IF(OR(BH423="Y", BH423="IR"),$AM423,IF(BH423="C", IF($BI423="Y", IF($BA423="C", IF($AF423="N/A", $Q423, $AF423), IF($AF423="N/A", $T423, $AM423)), IF($AG423="N/A", $T423,$AG423)))))))</f>
        <v>1</v>
      </c>
      <c r="CA423" s="15" t="s">
        <v>75</v>
      </c>
      <c r="CB423" s="16">
        <f>BZ423</f>
        <v>1</v>
      </c>
      <c r="CC423" s="15" t="str">
        <f>IF(OR($BH423="T", $BH423="R"), 0, IF($BH423="C", IF($BI423="Y", IF($BA423="C", 0, IF(AF423="N/A", Q423-T423, AF423-AG423)), IF($AF423="N/A", U423, AH423)), AN423))</f>
        <v>N/A</v>
      </c>
      <c r="CD423" s="15" t="str">
        <f>IF(OR($BH423="T", $BH423="R"), 0, IF($BH423="C", IF($BI423="Y", 0, IF($AF423="N/A", V423, AI423)), AO423))</f>
        <v>N/A</v>
      </c>
      <c r="CE423" s="15" t="str">
        <f>IF(OR($BH423="T", $BH423="R"), 0, IF($BH423="C", IF($BI423="Y", 0, IF($AF423="N/A", W423, AJ423)), AP423))</f>
        <v>N/A</v>
      </c>
      <c r="CF423" s="15" t="str">
        <f>IF(OR($BH423="T", $BH423="R"), 0, IF($BH423="C", IF($BI423="Y", 0, IF($AF423="N/A", X423, AK423)), AQ423))</f>
        <v>N/A</v>
      </c>
      <c r="CG423" t="str">
        <f>IF(AC423="N/A", "S:"&amp;L423&amp;" G:"&amp;M423&amp;" GR:"&amp;Q423, IF(AC423=0, "S:"&amp;L423&amp;" G:"&amp;M423&amp;" GR:"&amp;Q423, "S:"&amp;L423&amp;"/"&amp;AD423&amp;" G:"&amp;AE423&amp;" GR:"&amp;AF423))</f>
        <v>S:0 G:1 GR:1</v>
      </c>
    </row>
    <row r="424" spans="1:85" x14ac:dyDescent="0.25">
      <c r="A424" s="14">
        <v>5577</v>
      </c>
      <c r="B424" s="15" t="s">
        <v>2914</v>
      </c>
      <c r="C424" s="15" t="s">
        <v>70</v>
      </c>
      <c r="D424" s="15" t="s">
        <v>58</v>
      </c>
      <c r="E424" s="15">
        <f>VLOOKUP(B424, 'Rookie Year'!$A$2:$B$55679,2,FALSE)</f>
        <v>2022</v>
      </c>
      <c r="F424" s="15">
        <v>2024</v>
      </c>
      <c r="G424" s="15" t="s">
        <v>42</v>
      </c>
      <c r="H424" s="15" t="s">
        <v>1928</v>
      </c>
      <c r="I424" s="16">
        <v>1</v>
      </c>
      <c r="J424" s="15">
        <v>1</v>
      </c>
      <c r="K424" s="17">
        <f>IF(AND(G424&lt;&gt;"N",R424="N/A"), IF(I424&lt;4, 0, 0.25),IF(I424=1, IF(J424=1,0.25, 0.25), IF(I424&lt;13, 0.25, IF(I424&lt;26, 0.4, IF(I424&lt;51, 0.6, 0.75)))))</f>
        <v>0.25</v>
      </c>
      <c r="L424" s="16">
        <f>I424-M424</f>
        <v>0</v>
      </c>
      <c r="M424" s="16">
        <f>ROUNDUP(I424*K424,0)</f>
        <v>1</v>
      </c>
      <c r="N424" s="16">
        <f>M424*J424</f>
        <v>1</v>
      </c>
      <c r="O424" s="16">
        <v>0</v>
      </c>
      <c r="P424" s="16">
        <v>0</v>
      </c>
      <c r="Q424" s="16">
        <f>N424-O424-P424</f>
        <v>1</v>
      </c>
      <c r="R424" s="15" t="s">
        <v>75</v>
      </c>
      <c r="S424" s="15">
        <f>IF(R424="N/A", J424-($B$1-F424), J424-($B$1-R424))</f>
        <v>1</v>
      </c>
      <c r="T424" s="16">
        <f>IF($S424&lt;1, "N/A", $M424)</f>
        <v>1</v>
      </c>
      <c r="U424" s="16" t="str">
        <f>IF($S424&lt;2, "N/A", $M424)</f>
        <v>N/A</v>
      </c>
      <c r="V424" s="16" t="str">
        <f>IF($S424&lt;3, "N/A", $M424)</f>
        <v>N/A</v>
      </c>
      <c r="W424" s="16" t="str">
        <f>IF($S424&lt;4, "N/A", $M424)</f>
        <v>N/A</v>
      </c>
      <c r="X424" s="16" t="str">
        <f>IF($S424&lt;5, "N/A", $M424)</f>
        <v>N/A</v>
      </c>
      <c r="Y424" s="15" t="str">
        <f>IF(SUM(T424:X424)&lt;&gt;Q424, "CHECK", "OK")</f>
        <v>OK</v>
      </c>
      <c r="Z424" s="15" t="str">
        <f>IF(F424=$B$1, "No", IF(S424=1, "Yes", "No"))</f>
        <v>No</v>
      </c>
      <c r="AA424" s="18" t="str">
        <f>IF(C424="DM", "N/A", IF(Z424="No","N/A",VLOOKUP(B424,'Extension List'!$A$3:$R$1972,18,FALSE)))</f>
        <v>N/A</v>
      </c>
      <c r="AB424" s="15" t="str">
        <f>IF(C424="DM", "N/A", IF(Z424="No","N/A",VLOOKUP(B424,'Extension List'!$A$3:$T$1972,20,FALSE)))</f>
        <v>N/A</v>
      </c>
      <c r="AC424" s="15" t="str">
        <f>IF(AA424="N/A", "N/A", 0)</f>
        <v>N/A</v>
      </c>
      <c r="AD424" s="16" t="str">
        <f>IF(AE424="N/A", "N/A", AA424-AE424)</f>
        <v>N/A</v>
      </c>
      <c r="AE424" s="16" t="str">
        <f>IF(AA424="N/A", "N/A", IF(AC424&gt;0, IF(AA424&lt;13, ROUNDUP(0.25*AA424,0), IF(AA424&lt;26, ROUNDUP(0.4*AA424,0), IF(AA424&lt;51, ROUNDUP(0.6*AA424,0), ROUNDUP(0.75*AA424,0)))), "N/A"))</f>
        <v>N/A</v>
      </c>
      <c r="AF424" s="16" t="str">
        <f>IF(AD424="N/A","N/A", (AE424*AC424)+Q424)</f>
        <v>N/A</v>
      </c>
      <c r="AG424" s="16" t="str">
        <f>IF($AF424="N/A", "N/A", "TBC")</f>
        <v>N/A</v>
      </c>
      <c r="AH424" s="16" t="str">
        <f>IF($AF424="N/A", "N/A", "TBC")</f>
        <v>N/A</v>
      </c>
      <c r="AI424" s="16" t="str">
        <f>IF($AF424="N/A","N/A",IF(AC424&gt;1,"TBC","N/A"))</f>
        <v>N/A</v>
      </c>
      <c r="AJ424" s="16" t="str">
        <f>IF($AF424="N/A","N/A",IF(AC424&gt;2,"TBC","N/A"))</f>
        <v>N/A</v>
      </c>
      <c r="AK424" s="16" t="str">
        <f>IF($AF424="N/A","N/A",IF(AC424&gt;3,"TBC","N/A"))</f>
        <v>N/A</v>
      </c>
      <c r="AL424" s="16" t="str">
        <f>IF(AC424="N/A","N/A",IF(AC424&gt;0,IF(SUM(AG424:AK424)&lt;&gt;AF424,"CHECK","OK"),"N/A"))</f>
        <v>N/A</v>
      </c>
      <c r="AM424" s="16">
        <f>IF(AD424="N/A", L424+T424, L424+AG424)</f>
        <v>1</v>
      </c>
      <c r="AN424" s="16" t="str">
        <f>IF(AD424="N/A", IF(U424="N/A", "N/A", L424+U424), AD424+AH424)</f>
        <v>N/A</v>
      </c>
      <c r="AO424" s="16" t="str">
        <f>IF(AD424="N/A", IF(V424="N/A", "N/A", L424+V424), IF(AI424="N/A", "N/A", AD424+AI424))</f>
        <v>N/A</v>
      </c>
      <c r="AP424" s="16" t="str">
        <f>IF(AD424="N/A", IF(W424="N/A", "N/A", L424+W424), IF(AJ424="N/A", "N/A", AD424+AJ424))</f>
        <v>N/A</v>
      </c>
      <c r="AQ424" s="16" t="str">
        <f>IF(AD424="N/A", IF(X424="N/A", "N/A", L424+X424), IF(AK424="N/A", "N/A", AD424+AK424))</f>
        <v>N/A</v>
      </c>
      <c r="AR424" s="15" t="s">
        <v>40</v>
      </c>
      <c r="AS424" s="15" t="s">
        <v>40</v>
      </c>
      <c r="AT424" s="15" t="s">
        <v>40</v>
      </c>
      <c r="AU424" s="15" t="s">
        <v>40</v>
      </c>
      <c r="AV424" s="15" t="s">
        <v>40</v>
      </c>
      <c r="AW424" s="15" t="s">
        <v>40</v>
      </c>
      <c r="AX424" s="15" t="s">
        <v>40</v>
      </c>
      <c r="AY424" s="15" t="s">
        <v>40</v>
      </c>
      <c r="AZ424" s="15" t="s">
        <v>40</v>
      </c>
      <c r="BA424" s="15" t="s">
        <v>40</v>
      </c>
      <c r="BB424" s="15" t="s">
        <v>40</v>
      </c>
      <c r="BC424" s="15" t="s">
        <v>40</v>
      </c>
      <c r="BD424" s="15" t="s">
        <v>40</v>
      </c>
      <c r="BE424" s="15" t="s">
        <v>40</v>
      </c>
      <c r="BF424" s="15" t="s">
        <v>40</v>
      </c>
      <c r="BG424" s="15" t="s">
        <v>40</v>
      </c>
      <c r="BH424" s="15" t="s">
        <v>40</v>
      </c>
      <c r="BJ424" s="16">
        <f>IF(AR424="R", $CA424, IF(OR(AR424="P", AR424="T", AR424="N"), 0, IF($C424="DM", $T424, IF(OR(AR424="Y", AR424="IR"),$AM424,IF(AR424="C", IF($BI424="Y", IF($AF424="N/A", $Q424, $AF424), IF($AG424="N/A", $T424,$AG424)))))))</f>
        <v>1</v>
      </c>
      <c r="BK424" s="16">
        <f>IF(AS424="R", $CA424, IF(OR(AS424="P", AS424="T", AS424="N"), 0, IF($C424="DM", $T424, IF(OR(AS424="Y", AS424="IR"),$AM424,IF(AS424="C", IF($BI424="Y", IF($AF424="N/A", $Q424, $AF424), IF($AG424="N/A", $T424,$AG424)))))))</f>
        <v>1</v>
      </c>
      <c r="BL424" s="16">
        <f>IF(AT424="R", $CA424, IF(OR(AT424="P", AT424="T", AT424="N"), 0, IF($C424="DM", $T424, IF(OR(AT424="Y", AT424="IR"),$AM424,IF(AT424="C", IF($BI424="Y", IF($AF424="N/A", $Q424, $AF424), IF($AG424="N/A", $T424,$AG424)))))))</f>
        <v>1</v>
      </c>
      <c r="BM424" s="16">
        <f>IF(AU424="R", $CA424, IF(OR(AU424="P", AU424="T", AU424="N"), 0, IF($C424="DM", $T424, IF(OR(AU424="Y", AU424="IR"),$AM424,IF(AU424="C", IF($BI424="Y", IF($AF424="N/A", $Q424, $AF424), IF($AG424="N/A", $T424,$AG424)))))))</f>
        <v>1</v>
      </c>
      <c r="BN424" s="16">
        <f>IF(AV424="R", $CA424, IF(OR(AV424="P", AV424="T", AV424="N"), 0, IF($C424="DM", $T424, IF(OR(AV424="Y", AV424="IR"),$AM424,IF(AV424="C", IF($BI424="Y", IF($AF424="N/A", $Q424, $AF424), IF($AG424="N/A", $T424,$AG424)))))))</f>
        <v>1</v>
      </c>
      <c r="BO424" s="16">
        <f>IF(AW424="R", $CA424, IF(OR(AW424="P", AW424="T", AW424="N"), 0, IF($C424="DM", $T424, IF(OR(AW424="Y", AW424="IR"),$AM424,IF(AW424="C", IF($BI424="Y", IF($AF424="N/A", $Q424, $AF424), IF($AG424="N/A", $T424,$AG424)))))))</f>
        <v>1</v>
      </c>
      <c r="BP424" s="16">
        <f>IF(AX424="R", $CA424, IF(OR(AX424="P", AX424="T", AX424="N"), 0, IF($C424="DM", $T424, IF(OR(AX424="Y", AX424="IR"),$AM424,IF(AX424="C", IF($BI424="Y", IF($AF424="N/A", $Q424, $AF424), IF($AG424="N/A", $T424,$AG424)))))))</f>
        <v>1</v>
      </c>
      <c r="BQ424" s="16">
        <f>IF(AY424="R", $CA424, IF(OR(AY424="P", AY424="T", AY424="N"), 0, IF($C424="DM", $T424, IF(OR(AY424="Y", AY424="IR"),$AM424,IF(AY424="C", IF($BI424="Y", IF($AF424="N/A", $Q424, $AF424), IF($AG424="N/A", $T424,$AG424)))))))</f>
        <v>1</v>
      </c>
      <c r="BR424" s="16">
        <f>IF(AZ424="R", $CA424, IF(OR(AZ424="P", AZ424="T", AZ424="N"), 0, IF($C424="DM", $T424, IF(OR(AZ424="Y", AZ424="IR"),$AM424,IF(AZ424="C", IF($BI424="Y", IF($AF424="N/A", $Q424, $AF424), IF($AG424="N/A", $T424,$AG424)))))))</f>
        <v>1</v>
      </c>
      <c r="BS424" s="16">
        <f>IF(BA424="R", $CA424, IF(OR(BA424="P", BA424="T", BA424="N"), 0, IF($C424="DM", $T424, IF(OR(BA424="Y", BA424="IR"),$AM424,IF(BA424="C", IF($BI424="Y", IF($AF424="N/A", $Q424, $AF424), IF($AG424="N/A", $T424,$AG424)))))))</f>
        <v>1</v>
      </c>
      <c r="BT424" s="16">
        <f>IF(BB424="R", $CA424, IF(OR(BB424="P", BB424="T", BB424="N"), 0, IF($C424="DM", $T424, IF(OR(BB424="Y", BB424="IR"),$AM424,IF(BB424="C", IF($BI424="Y", IF($BA424="C", IF($AF424="N/A", $Q424, $AF424), IF($AF424="N/A", $T424, $AM424)), IF($AG424="N/A", $T424,$AG424)))))))</f>
        <v>1</v>
      </c>
      <c r="BU424" s="16">
        <f>IF(BC424="R", $CA424, IF(OR(BC424="P", BC424="T", BC424="N"), 0, IF($C424="DM", $T424, IF(OR(BC424="Y", BC424="IR"),$AM424,IF(BC424="C", IF($BI424="Y", IF($BA424="C", IF($AF424="N/A", $Q424, $AF424), IF($AF424="N/A", $T424, $AM424)), IF($AG424="N/A", $T424,$AG424)))))))</f>
        <v>1</v>
      </c>
      <c r="BV424" s="16">
        <f>IF(BD424="R", $CA424, IF(OR(BD424="P", BD424="T", BD424="N"), 0, IF($C424="DM", $T424, IF(OR(BD424="Y", BD424="IR"),$AM424,IF(BD424="C", IF($BI424="Y", IF($BA424="C", IF($AF424="N/A", $Q424, $AF424), IF($AF424="N/A", $T424, $AM424)), IF($AG424="N/A", $T424,$AG424)))))))</f>
        <v>1</v>
      </c>
      <c r="BW424" s="16">
        <f>IF(BE424="R", $CA424, IF(OR(BE424="P", BE424="T", BE424="N"), 0, IF($C424="DM", $T424, IF(OR(BE424="Y", BE424="IR"),$AM424,IF(BE424="C", IF($BI424="Y", IF($BA424="C", IF($AF424="N/A", $Q424, $AF424), IF($AF424="N/A", $T424, $AM424)), IF($AG424="N/A", $T424,$AG424)))))))</f>
        <v>1</v>
      </c>
      <c r="BX424" s="16">
        <f>IF(BF424="R", $CA424, IF(OR(BF424="P", BF424="T", BF424="N"), 0, IF($C424="DM", $T424, IF(OR(BF424="Y", BF424="IR"),$AM424,IF(BF424="C", IF($BI424="Y", IF($BA424="C", IF($AF424="N/A", $Q424, $AF424), IF($AF424="N/A", $T424, $AM424)), IF($AG424="N/A", $T424,$AG424)))))))</f>
        <v>1</v>
      </c>
      <c r="BY424" s="16">
        <f>IF(BG424="R", $CA424, IF(OR(BG424="P", BG424="T", BG424="N"), 0, IF($C424="DM", $T424, IF(OR(BG424="Y", BG424="IR"),$AM424,IF(BG424="C", IF($BI424="Y", IF($BA424="C", IF($AF424="N/A", $Q424, $AF424), IF($AF424="N/A", $T424, $AM424)), IF($AG424="N/A", $T424,$AG424)))))))</f>
        <v>1</v>
      </c>
      <c r="BZ424" s="16">
        <f>IF(BH424="R", $CA424, IF(OR(BH424="P", BH424="T", BH424="N"), 0, IF($C424="DM", $T424, IF(OR(BH424="Y", BH424="IR"),$AM424,IF(BH424="C", IF($BI424="Y", IF($BA424="C", IF($AF424="N/A", $Q424, $AF424), IF($AF424="N/A", $T424, $AM424)), IF($AG424="N/A", $T424,$AG424)))))))</f>
        <v>1</v>
      </c>
      <c r="CA424" s="15" t="s">
        <v>75</v>
      </c>
      <c r="CB424" s="16">
        <f>BZ424</f>
        <v>1</v>
      </c>
      <c r="CC424" s="15" t="str">
        <f>IF(OR($BH424="T", $BH424="R"), 0, IF($BH424="C", IF($BI424="Y", IF($BA424="C", 0, IF(AF424="N/A", Q424-T424, AF424-AG424)), IF($AF424="N/A", U424, AH424)), AN424))</f>
        <v>N/A</v>
      </c>
      <c r="CD424" s="15" t="str">
        <f>IF(OR($BH424="T", $BH424="R"), 0, IF($BH424="C", IF($BI424="Y", 0, IF($AF424="N/A", V424, AI424)), AO424))</f>
        <v>N/A</v>
      </c>
      <c r="CE424" s="15" t="str">
        <f>IF(OR($BH424="T", $BH424="R"), 0, IF($BH424="C", IF($BI424="Y", 0, IF($AF424="N/A", W424, AJ424)), AP424))</f>
        <v>N/A</v>
      </c>
      <c r="CF424" s="15" t="str">
        <f>IF(OR($BH424="T", $BH424="R"), 0, IF($BH424="C", IF($BI424="Y", 0, IF($AF424="N/A", X424, AK424)), AQ424))</f>
        <v>N/A</v>
      </c>
      <c r="CG424" t="str">
        <f>IF(AC424="N/A", "S:"&amp;L424&amp;" G:"&amp;M424&amp;" GR:"&amp;Q424, IF(AC424=0, "S:"&amp;L424&amp;" G:"&amp;M424&amp;" GR:"&amp;Q424, "S:"&amp;L424&amp;"/"&amp;AD424&amp;" G:"&amp;AE424&amp;" GR:"&amp;AF424))</f>
        <v>S:0 G:1 GR:1</v>
      </c>
    </row>
    <row r="425" spans="1:85" x14ac:dyDescent="0.25">
      <c r="A425" s="14">
        <v>5714</v>
      </c>
      <c r="B425" s="15" t="s">
        <v>3063</v>
      </c>
      <c r="C425" s="15" t="s">
        <v>71</v>
      </c>
      <c r="D425" s="15" t="s">
        <v>58</v>
      </c>
      <c r="E425" s="15">
        <f>VLOOKUP(B425, 'Rookie Year'!$A$2:$B$55679,2,FALSE)</f>
        <v>2024</v>
      </c>
      <c r="F425" s="15">
        <v>2024</v>
      </c>
      <c r="G425" s="15" t="s">
        <v>40</v>
      </c>
      <c r="H425" s="15" t="s">
        <v>2666</v>
      </c>
      <c r="I425" s="16">
        <v>1</v>
      </c>
      <c r="J425" s="15">
        <v>3</v>
      </c>
      <c r="K425" s="17">
        <f>IF(AND(G425&lt;&gt;"N",R425="N/A"), IF(I425&lt;4, 0, 0.25),IF(I425=1, IF(J425=1,0.25, 0.25), IF(I425&lt;13, 0.25, IF(I425&lt;26, 0.4, IF(I425&lt;51, 0.6, 0.75)))))</f>
        <v>0</v>
      </c>
      <c r="L425" s="16">
        <f>I425-M425</f>
        <v>1</v>
      </c>
      <c r="M425" s="16">
        <f>ROUNDUP(I425*K425,0)</f>
        <v>0</v>
      </c>
      <c r="N425" s="16">
        <f>M425*J425</f>
        <v>0</v>
      </c>
      <c r="O425" s="16">
        <v>0</v>
      </c>
      <c r="P425" s="16">
        <v>0</v>
      </c>
      <c r="Q425" s="16">
        <f>N425-O425-P425</f>
        <v>0</v>
      </c>
      <c r="R425" s="15" t="s">
        <v>75</v>
      </c>
      <c r="S425" s="15">
        <f>IF(R425="N/A", J425-($B$1-F425), J425-($B$1-R425))</f>
        <v>3</v>
      </c>
      <c r="T425" s="16">
        <f>IF($S425&lt;1, "N/A", $M425)</f>
        <v>0</v>
      </c>
      <c r="U425" s="16">
        <f>IF($S425&lt;2, "N/A", $M425)</f>
        <v>0</v>
      </c>
      <c r="V425" s="16">
        <f>IF($S425&lt;3, "N/A", $M425)</f>
        <v>0</v>
      </c>
      <c r="W425" s="16" t="str">
        <f>IF($S425&lt;4, "N/A", $M425)</f>
        <v>N/A</v>
      </c>
      <c r="X425" s="16" t="str">
        <f>IF($S425&lt;5, "N/A", $M425)</f>
        <v>N/A</v>
      </c>
      <c r="Y425" s="15" t="str">
        <f>IF(SUM(T425:X425)&lt;&gt;Q425, "CHECK", "OK")</f>
        <v>OK</v>
      </c>
      <c r="Z425" s="15" t="str">
        <f>IF(F425=$B$1, "No", IF(S425=1, "Yes", "No"))</f>
        <v>No</v>
      </c>
      <c r="AA425" s="18" t="str">
        <f>IF(C425="DM", "N/A", IF(Z425="No","N/A",VLOOKUP(B425,'Extension List'!$A$3:$R$1972,18,FALSE)))</f>
        <v>N/A</v>
      </c>
      <c r="AB425" s="15" t="str">
        <f>IF(C425="DM", "N/A", IF(Z425="No","N/A",VLOOKUP(B425,'Extension List'!$A$3:$T$1972,20,FALSE)))</f>
        <v>N/A</v>
      </c>
      <c r="AC425" s="15" t="str">
        <f>IF(AA425="N/A", "N/A", 0)</f>
        <v>N/A</v>
      </c>
      <c r="AD425" s="16" t="str">
        <f>IF(AE425="N/A", "N/A", AA425-AE425)</f>
        <v>N/A</v>
      </c>
      <c r="AE425" s="16" t="str">
        <f>IF(AA425="N/A", "N/A", IF(AC425&gt;0, IF(AA425&lt;13, ROUNDUP(0.25*AA425,0), IF(AA425&lt;26, ROUNDUP(0.4*AA425,0), IF(AA425&lt;51, ROUNDUP(0.6*AA425,0), ROUNDUP(0.75*AA425,0)))), "N/A"))</f>
        <v>N/A</v>
      </c>
      <c r="AF425" s="16" t="str">
        <f>IF(AD425="N/A","N/A", (AE425*AC425)+Q425)</f>
        <v>N/A</v>
      </c>
      <c r="AG425" s="16" t="str">
        <f>IF($AF425="N/A", "N/A", "TBC")</f>
        <v>N/A</v>
      </c>
      <c r="AH425" s="16" t="str">
        <f>IF($AF425="N/A", "N/A", "TBC")</f>
        <v>N/A</v>
      </c>
      <c r="AI425" s="16" t="str">
        <f>IF($AF425="N/A","N/A",IF(AC425&gt;1,"TBC","N/A"))</f>
        <v>N/A</v>
      </c>
      <c r="AJ425" s="16" t="str">
        <f>IF($AF425="N/A","N/A",IF(AC425&gt;2,"TBC","N/A"))</f>
        <v>N/A</v>
      </c>
      <c r="AK425" s="16" t="str">
        <f>IF($AF425="N/A","N/A",IF(AC425&gt;3,"TBC","N/A"))</f>
        <v>N/A</v>
      </c>
      <c r="AL425" s="16" t="str">
        <f>IF(AC425="N/A","N/A",IF(AC425&gt;0,IF(SUM(AG425:AK425)&lt;&gt;AF425,"CHECK","OK"),"N/A"))</f>
        <v>N/A</v>
      </c>
      <c r="AM425" s="16">
        <f>IF(AD425="N/A", L425+T425, L425+AG425)</f>
        <v>1</v>
      </c>
      <c r="AN425" s="16">
        <f>IF(AD425="N/A", IF(U425="N/A", "N/A", L425+U425), AD425+AH425)</f>
        <v>1</v>
      </c>
      <c r="AO425" s="16">
        <f>IF(AD425="N/A", IF(V425="N/A", "N/A", L425+V425), IF(AI425="N/A", "N/A", AD425+AI425))</f>
        <v>1</v>
      </c>
      <c r="AP425" s="16" t="str">
        <f>IF(AD425="N/A", IF(W425="N/A", "N/A", L425+W425), IF(AJ425="N/A", "N/A", AD425+AJ425))</f>
        <v>N/A</v>
      </c>
      <c r="AQ425" s="16" t="str">
        <f>IF(AD425="N/A", IF(X425="N/A", "N/A", L425+X425), IF(AK425="N/A", "N/A", AD425+AK425))</f>
        <v>N/A</v>
      </c>
      <c r="AR425" s="15" t="s">
        <v>66</v>
      </c>
      <c r="AS425" s="15" t="s">
        <v>66</v>
      </c>
      <c r="AT425" s="15" t="s">
        <v>66</v>
      </c>
      <c r="AU425" s="15" t="s">
        <v>66</v>
      </c>
      <c r="AV425" s="15" t="s">
        <v>66</v>
      </c>
      <c r="AW425" s="15" t="s">
        <v>66</v>
      </c>
      <c r="AX425" s="15" t="s">
        <v>66</v>
      </c>
      <c r="AY425" s="15" t="s">
        <v>40</v>
      </c>
      <c r="AZ425" s="15" t="s">
        <v>40</v>
      </c>
      <c r="BA425" s="15" t="s">
        <v>40</v>
      </c>
      <c r="BB425" s="15" t="s">
        <v>40</v>
      </c>
      <c r="BC425" s="15" t="s">
        <v>40</v>
      </c>
      <c r="BD425" s="15" t="s">
        <v>40</v>
      </c>
      <c r="BE425" s="15" t="s">
        <v>40</v>
      </c>
      <c r="BF425" s="15" t="s">
        <v>40</v>
      </c>
      <c r="BG425" s="15" t="s">
        <v>40</v>
      </c>
      <c r="BH425" s="15" t="s">
        <v>40</v>
      </c>
      <c r="BJ425" s="16">
        <f>IF(AR425="R", $CA425, IF(OR(AR425="P", AR425="T", AR425="N"), 0, IF($C425="DM", $T425, IF(OR(AR425="Y", AR425="IR"),$AM425,IF(AR425="C", IF($BI425="Y", IF($AF425="N/A", $Q425, $AF425), IF($AG425="N/A", $T425,$AG425)))))))</f>
        <v>0</v>
      </c>
      <c r="BK425" s="16">
        <f>IF(AS425="R", $CA425, IF(OR(AS425="P", AS425="T", AS425="N"), 0, IF($C425="DM", $T425, IF(OR(AS425="Y", AS425="IR"),$AM425,IF(AS425="C", IF($BI425="Y", IF($AF425="N/A", $Q425, $AF425), IF($AG425="N/A", $T425,$AG425)))))))</f>
        <v>0</v>
      </c>
      <c r="BL425" s="16">
        <f>IF(AT425="R", $CA425, IF(OR(AT425="P", AT425="T", AT425="N"), 0, IF($C425="DM", $T425, IF(OR(AT425="Y", AT425="IR"),$AM425,IF(AT425="C", IF($BI425="Y", IF($AF425="N/A", $Q425, $AF425), IF($AG425="N/A", $T425,$AG425)))))))</f>
        <v>0</v>
      </c>
      <c r="BM425" s="16">
        <f>IF(AU425="R", $CA425, IF(OR(AU425="P", AU425="T", AU425="N"), 0, IF($C425="DM", $T425, IF(OR(AU425="Y", AU425="IR"),$AM425,IF(AU425="C", IF($BI425="Y", IF($AF425="N/A", $Q425, $AF425), IF($AG425="N/A", $T425,$AG425)))))))</f>
        <v>0</v>
      </c>
      <c r="BN425" s="16">
        <f>IF(AV425="R", $CA425, IF(OR(AV425="P", AV425="T", AV425="N"), 0, IF($C425="DM", $T425, IF(OR(AV425="Y", AV425="IR"),$AM425,IF(AV425="C", IF($BI425="Y", IF($AF425="N/A", $Q425, $AF425), IF($AG425="N/A", $T425,$AG425)))))))</f>
        <v>0</v>
      </c>
      <c r="BO425" s="16">
        <f>IF(AW425="R", $CA425, IF(OR(AW425="P", AW425="T", AW425="N"), 0, IF($C425="DM", $T425, IF(OR(AW425="Y", AW425="IR"),$AM425,IF(AW425="C", IF($BI425="Y", IF($AF425="N/A", $Q425, $AF425), IF($AG425="N/A", $T425,$AG425)))))))</f>
        <v>0</v>
      </c>
      <c r="BP425" s="16">
        <f>IF(AX425="R", $CA425, IF(OR(AX425="P", AX425="T", AX425="N"), 0, IF($C425="DM", $T425, IF(OR(AX425="Y", AX425="IR"),$AM425,IF(AX425="C", IF($BI425="Y", IF($AF425="N/A", $Q425, $AF425), IF($AG425="N/A", $T425,$AG425)))))))</f>
        <v>0</v>
      </c>
      <c r="BQ425" s="16">
        <f>IF(AY425="R", $CA425, IF(OR(AY425="P", AY425="T", AY425="N"), 0, IF($C425="DM", $T425, IF(OR(AY425="Y", AY425="IR"),$AM425,IF(AY425="C", IF($BI425="Y", IF($AF425="N/A", $Q425, $AF425), IF($AG425="N/A", $T425,$AG425)))))))</f>
        <v>1</v>
      </c>
      <c r="BR425" s="16">
        <f>IF(AZ425="R", $CA425, IF(OR(AZ425="P", AZ425="T", AZ425="N"), 0, IF($C425="DM", $T425, IF(OR(AZ425="Y", AZ425="IR"),$AM425,IF(AZ425="C", IF($BI425="Y", IF($AF425="N/A", $Q425, $AF425), IF($AG425="N/A", $T425,$AG425)))))))</f>
        <v>1</v>
      </c>
      <c r="BS425" s="16">
        <f>IF(BA425="R", $CA425, IF(OR(BA425="P", BA425="T", BA425="N"), 0, IF($C425="DM", $T425, IF(OR(BA425="Y", BA425="IR"),$AM425,IF(BA425="C", IF($BI425="Y", IF($AF425="N/A", $Q425, $AF425), IF($AG425="N/A", $T425,$AG425)))))))</f>
        <v>1</v>
      </c>
      <c r="BT425" s="16">
        <f>IF(BB425="R", $CA425, IF(OR(BB425="P", BB425="T", BB425="N"), 0, IF($C425="DM", $T425, IF(OR(BB425="Y", BB425="IR"),$AM425,IF(BB425="C", IF($BI425="Y", IF($BA425="C", IF($AF425="N/A", $Q425, $AF425), IF($AF425="N/A", $T425, $AM425)), IF($AG425="N/A", $T425,$AG425)))))))</f>
        <v>1</v>
      </c>
      <c r="BU425" s="16">
        <f>IF(BC425="R", $CA425, IF(OR(BC425="P", BC425="T", BC425="N"), 0, IF($C425="DM", $T425, IF(OR(BC425="Y", BC425="IR"),$AM425,IF(BC425="C", IF($BI425="Y", IF($BA425="C", IF($AF425="N/A", $Q425, $AF425), IF($AF425="N/A", $T425, $AM425)), IF($AG425="N/A", $T425,$AG425)))))))</f>
        <v>1</v>
      </c>
      <c r="BV425" s="16">
        <f>IF(BD425="R", $CA425, IF(OR(BD425="P", BD425="T", BD425="N"), 0, IF($C425="DM", $T425, IF(OR(BD425="Y", BD425="IR"),$AM425,IF(BD425="C", IF($BI425="Y", IF($BA425="C", IF($AF425="N/A", $Q425, $AF425), IF($AF425="N/A", $T425, $AM425)), IF($AG425="N/A", $T425,$AG425)))))))</f>
        <v>1</v>
      </c>
      <c r="BW425" s="16">
        <f>IF(BE425="R", $CA425, IF(OR(BE425="P", BE425="T", BE425="N"), 0, IF($C425="DM", $T425, IF(OR(BE425="Y", BE425="IR"),$AM425,IF(BE425="C", IF($BI425="Y", IF($BA425="C", IF($AF425="N/A", $Q425, $AF425), IF($AF425="N/A", $T425, $AM425)), IF($AG425="N/A", $T425,$AG425)))))))</f>
        <v>1</v>
      </c>
      <c r="BX425" s="16">
        <f>IF(BF425="R", $CA425, IF(OR(BF425="P", BF425="T", BF425="N"), 0, IF($C425="DM", $T425, IF(OR(BF425="Y", BF425="IR"),$AM425,IF(BF425="C", IF($BI425="Y", IF($BA425="C", IF($AF425="N/A", $Q425, $AF425), IF($AF425="N/A", $T425, $AM425)), IF($AG425="N/A", $T425,$AG425)))))))</f>
        <v>1</v>
      </c>
      <c r="BY425" s="16">
        <f>IF(BG425="R", $CA425, IF(OR(BG425="P", BG425="T", BG425="N"), 0, IF($C425="DM", $T425, IF(OR(BG425="Y", BG425="IR"),$AM425,IF(BG425="C", IF($BI425="Y", IF($BA425="C", IF($AF425="N/A", $Q425, $AF425), IF($AF425="N/A", $T425, $AM425)), IF($AG425="N/A", $T425,$AG425)))))))</f>
        <v>1</v>
      </c>
      <c r="BZ425" s="16">
        <f>IF(BH425="R", $CA425, IF(OR(BH425="P", BH425="T", BH425="N"), 0, IF($C425="DM", $T425, IF(OR(BH425="Y", BH425="IR"),$AM425,IF(BH425="C", IF($BI425="Y", IF($BA425="C", IF($AF425="N/A", $Q425, $AF425), IF($AF425="N/A", $T425, $AM425)), IF($AG425="N/A", $T425,$AG425)))))))</f>
        <v>1</v>
      </c>
      <c r="CA425" s="15" t="s">
        <v>75</v>
      </c>
      <c r="CB425" s="16">
        <f>BZ425</f>
        <v>1</v>
      </c>
      <c r="CC425" s="15">
        <f>IF(OR($BH425="T", $BH425="R"), 0, IF($BH425="C", IF($BI425="Y", IF($BA425="C", 0, IF(AF425="N/A", Q425-T425, AF425-AG425)), IF($AF425="N/A", U425, AH425)), AN425))</f>
        <v>1</v>
      </c>
      <c r="CD425" s="15">
        <f>IF(OR($BH425="T", $BH425="R"), 0, IF($BH425="C", IF($BI425="Y", 0, IF($AF425="N/A", V425, AI425)), AO425))</f>
        <v>1</v>
      </c>
      <c r="CE425" s="15" t="str">
        <f>IF(OR($BH425="T", $BH425="R"), 0, IF($BH425="C", IF($BI425="Y", 0, IF($AF425="N/A", W425, AJ425)), AP425))</f>
        <v>N/A</v>
      </c>
      <c r="CF425" s="15" t="str">
        <f>IF(OR($BH425="T", $BH425="R"), 0, IF($BH425="C", IF($BI425="Y", 0, IF($AF425="N/A", X425, AK425)), AQ425))</f>
        <v>N/A</v>
      </c>
      <c r="CG425" t="str">
        <f>IF(AC425="N/A", "S:"&amp;L425&amp;" G:"&amp;M425&amp;" GR:"&amp;Q425, IF(AC425=0, "S:"&amp;L425&amp;" G:"&amp;M425&amp;" GR:"&amp;Q425, "S:"&amp;L425&amp;"/"&amp;AD425&amp;" G:"&amp;AE425&amp;" GR:"&amp;AF425))</f>
        <v>S:1 G:0 GR:0</v>
      </c>
    </row>
    <row r="426" spans="1:85" x14ac:dyDescent="0.25">
      <c r="A426" s="14">
        <v>5839</v>
      </c>
      <c r="B426" s="15" t="s">
        <v>2050</v>
      </c>
      <c r="C426" s="15" t="s">
        <v>71</v>
      </c>
      <c r="D426" s="15" t="s">
        <v>58</v>
      </c>
      <c r="E426" s="15">
        <f>VLOOKUP(B426, 'Rookie Year'!$A$2:$B$55679,2,FALSE)</f>
        <v>2020</v>
      </c>
      <c r="F426" s="15">
        <v>2024</v>
      </c>
      <c r="G426" s="15" t="s">
        <v>42</v>
      </c>
      <c r="H426" s="15">
        <v>10</v>
      </c>
      <c r="I426" s="16">
        <v>3</v>
      </c>
      <c r="J426" s="15">
        <v>1</v>
      </c>
      <c r="K426" s="17">
        <f>IF(AND(G426&lt;&gt;"N",R426="N/A"), IF(I426&lt;4, 0, 0.25),IF(I426=1, IF(J426=1,0.25, 0.25), IF(I426&lt;13, 0.25, IF(I426&lt;26, 0.4, IF(I426&lt;51, 0.6, 0.75)))))</f>
        <v>0.25</v>
      </c>
      <c r="L426" s="16">
        <f>I426-M426</f>
        <v>2</v>
      </c>
      <c r="M426" s="16">
        <f>ROUNDUP(I426*K426,0)</f>
        <v>1</v>
      </c>
      <c r="N426" s="16">
        <f>M426*J426</f>
        <v>1</v>
      </c>
      <c r="O426" s="16">
        <v>0</v>
      </c>
      <c r="P426" s="16">
        <v>0</v>
      </c>
      <c r="Q426" s="16">
        <f>N426-O426-P426</f>
        <v>1</v>
      </c>
      <c r="R426" s="15" t="s">
        <v>75</v>
      </c>
      <c r="S426" s="15">
        <f>IF(R426="N/A", J426-($B$1-F426), J426-($B$1-R426))</f>
        <v>1</v>
      </c>
      <c r="T426" s="16">
        <f>IF($S426&lt;1, "N/A", $M426)</f>
        <v>1</v>
      </c>
      <c r="U426" s="16" t="str">
        <f>IF($S426&lt;2, "N/A", $M426)</f>
        <v>N/A</v>
      </c>
      <c r="V426" s="16" t="str">
        <f>IF($S426&lt;3, "N/A", $M426)</f>
        <v>N/A</v>
      </c>
      <c r="W426" s="16" t="str">
        <f>IF($S426&lt;4, "N/A", $M426)</f>
        <v>N/A</v>
      </c>
      <c r="X426" s="16" t="str">
        <f>IF($S426&lt;5, "N/A", $M426)</f>
        <v>N/A</v>
      </c>
      <c r="Y426" s="15" t="str">
        <f>IF(SUM(T426:X426)&lt;&gt;Q426, "CHECK", "OK")</f>
        <v>OK</v>
      </c>
      <c r="Z426" s="15" t="str">
        <f>IF(F426=$B$1, "No", IF(S426=1, "Yes", "No"))</f>
        <v>No</v>
      </c>
      <c r="AA426" s="18" t="str">
        <f>IF(C426="DM", "N/A", IF(Z426="No","N/A",VLOOKUP(B426,'Extension List'!$A$3:$R$1972,18,FALSE)))</f>
        <v>N/A</v>
      </c>
      <c r="AB426" s="15" t="str">
        <f>IF(C426="DM", "N/A", IF(Z426="No","N/A",VLOOKUP(B426,'Extension List'!$A$3:$T$1972,20,FALSE)))</f>
        <v>N/A</v>
      </c>
      <c r="AC426" s="15" t="str">
        <f>IF(AA426="N/A", "N/A", 0)</f>
        <v>N/A</v>
      </c>
      <c r="AD426" s="16" t="str">
        <f>IF(AE426="N/A", "N/A", AA426-AE426)</f>
        <v>N/A</v>
      </c>
      <c r="AE426" s="16" t="str">
        <f>IF(AA426="N/A", "N/A", IF(AC426&gt;0, IF(AA426&lt;13, ROUNDUP(0.25*AA426,0), IF(AA426&lt;26, ROUNDUP(0.4*AA426,0), IF(AA426&lt;51, ROUNDUP(0.6*AA426,0), ROUNDUP(0.75*AA426,0)))), "N/A"))</f>
        <v>N/A</v>
      </c>
      <c r="AF426" s="16" t="str">
        <f>IF(AD426="N/A","N/A", (AE426*AC426)+Q426)</f>
        <v>N/A</v>
      </c>
      <c r="AG426" s="16" t="str">
        <f>IF($AF426="N/A", "N/A", "TBC")</f>
        <v>N/A</v>
      </c>
      <c r="AH426" s="16" t="str">
        <f>IF($AF426="N/A", "N/A", "TBC")</f>
        <v>N/A</v>
      </c>
      <c r="AI426" s="16" t="str">
        <f>IF($AF426="N/A","N/A",IF(AC426&gt;1,"TBC","N/A"))</f>
        <v>N/A</v>
      </c>
      <c r="AJ426" s="16" t="str">
        <f>IF($AF426="N/A","N/A",IF(AC426&gt;2,"TBC","N/A"))</f>
        <v>N/A</v>
      </c>
      <c r="AK426" s="16" t="str">
        <f>IF($AF426="N/A","N/A",IF(AC426&gt;3,"TBC","N/A"))</f>
        <v>N/A</v>
      </c>
      <c r="AL426" s="16" t="str">
        <f>IF(AC426="N/A","N/A",IF(AC426&gt;0,IF(SUM(AG426:AK426)&lt;&gt;AF426,"CHECK","OK"),"N/A"))</f>
        <v>N/A</v>
      </c>
      <c r="AM426" s="16">
        <f>IF(AD426="N/A", L426+T426, L426+AG426)</f>
        <v>3</v>
      </c>
      <c r="AN426" s="16" t="str">
        <f>IF(AD426="N/A", IF(U426="N/A", "N/A", L426+U426), AD426+AH426)</f>
        <v>N/A</v>
      </c>
      <c r="AO426" s="16" t="str">
        <f>IF(AD426="N/A", IF(V426="N/A", "N/A", L426+V426), IF(AI426="N/A", "N/A", AD426+AI426))</f>
        <v>N/A</v>
      </c>
      <c r="AP426" s="16" t="str">
        <f>IF(AD426="N/A", IF(W426="N/A", "N/A", L426+W426), IF(AJ426="N/A", "N/A", AD426+AJ426))</f>
        <v>N/A</v>
      </c>
      <c r="AQ426" s="16" t="str">
        <f>IF(AD426="N/A", IF(X426="N/A", "N/A", L426+X426), IF(AK426="N/A", "N/A", AD426+AK426))</f>
        <v>N/A</v>
      </c>
      <c r="AR426" s="15" t="s">
        <v>42</v>
      </c>
      <c r="AS426" s="15" t="s">
        <v>42</v>
      </c>
      <c r="AT426" s="15" t="s">
        <v>42</v>
      </c>
      <c r="AU426" s="15" t="s">
        <v>42</v>
      </c>
      <c r="AV426" s="15" t="s">
        <v>42</v>
      </c>
      <c r="AW426" s="15" t="s">
        <v>42</v>
      </c>
      <c r="AX426" s="15" t="s">
        <v>42</v>
      </c>
      <c r="AY426" s="15" t="s">
        <v>42</v>
      </c>
      <c r="AZ426" s="15" t="s">
        <v>42</v>
      </c>
      <c r="BA426" s="15" t="s">
        <v>42</v>
      </c>
      <c r="BB426" s="15" t="s">
        <v>40</v>
      </c>
      <c r="BC426" s="15" t="s">
        <v>40</v>
      </c>
      <c r="BD426" s="15" t="s">
        <v>40</v>
      </c>
      <c r="BE426" s="15" t="s">
        <v>40</v>
      </c>
      <c r="BF426" s="15" t="s">
        <v>40</v>
      </c>
      <c r="BG426" s="15" t="s">
        <v>40</v>
      </c>
      <c r="BH426" s="15" t="s">
        <v>40</v>
      </c>
      <c r="BJ426" s="16">
        <f>IF(AR426="R", $CA426, IF(OR(AR426="P", AR426="T", AR426="N"), 0, IF($C426="DM", $T426, IF(OR(AR426="Y", AR426="IR"),$AM426,IF(AR426="C", IF($BI426="Y", IF($AF426="N/A", $Q426, $AF426), IF($AG426="N/A", $T426,$AG426)))))))</f>
        <v>0</v>
      </c>
      <c r="BK426" s="16">
        <f>IF(AS426="R", $CA426, IF(OR(AS426="P", AS426="T", AS426="N"), 0, IF($C426="DM", $T426, IF(OR(AS426="Y", AS426="IR"),$AM426,IF(AS426="C", IF($BI426="Y", IF($AF426="N/A", $Q426, $AF426), IF($AG426="N/A", $T426,$AG426)))))))</f>
        <v>0</v>
      </c>
      <c r="BL426" s="16">
        <f>IF(AT426="R", $CA426, IF(OR(AT426="P", AT426="T", AT426="N"), 0, IF($C426="DM", $T426, IF(OR(AT426="Y", AT426="IR"),$AM426,IF(AT426="C", IF($BI426="Y", IF($AF426="N/A", $Q426, $AF426), IF($AG426="N/A", $T426,$AG426)))))))</f>
        <v>0</v>
      </c>
      <c r="BM426" s="16">
        <f>IF(AU426="R", $CA426, IF(OR(AU426="P", AU426="T", AU426="N"), 0, IF($C426="DM", $T426, IF(OR(AU426="Y", AU426="IR"),$AM426,IF(AU426="C", IF($BI426="Y", IF($AF426="N/A", $Q426, $AF426), IF($AG426="N/A", $T426,$AG426)))))))</f>
        <v>0</v>
      </c>
      <c r="BN426" s="16">
        <f>IF(AV426="R", $CA426, IF(OR(AV426="P", AV426="T", AV426="N"), 0, IF($C426="DM", $T426, IF(OR(AV426="Y", AV426="IR"),$AM426,IF(AV426="C", IF($BI426="Y", IF($AF426="N/A", $Q426, $AF426), IF($AG426="N/A", $T426,$AG426)))))))</f>
        <v>0</v>
      </c>
      <c r="BO426" s="16">
        <f>IF(AW426="R", $CA426, IF(OR(AW426="P", AW426="T", AW426="N"), 0, IF($C426="DM", $T426, IF(OR(AW426="Y", AW426="IR"),$AM426,IF(AW426="C", IF($BI426="Y", IF($AF426="N/A", $Q426, $AF426), IF($AG426="N/A", $T426,$AG426)))))))</f>
        <v>0</v>
      </c>
      <c r="BP426" s="16">
        <f>IF(AX426="R", $CA426, IF(OR(AX426="P", AX426="T", AX426="N"), 0, IF($C426="DM", $T426, IF(OR(AX426="Y", AX426="IR"),$AM426,IF(AX426="C", IF($BI426="Y", IF($AF426="N/A", $Q426, $AF426), IF($AG426="N/A", $T426,$AG426)))))))</f>
        <v>0</v>
      </c>
      <c r="BQ426" s="16">
        <f>IF(AY426="R", $CA426, IF(OR(AY426="P", AY426="T", AY426="N"), 0, IF($C426="DM", $T426, IF(OR(AY426="Y", AY426="IR"),$AM426,IF(AY426="C", IF($BI426="Y", IF($AF426="N/A", $Q426, $AF426), IF($AG426="N/A", $T426,$AG426)))))))</f>
        <v>0</v>
      </c>
      <c r="BR426" s="16">
        <f>IF(AZ426="R", $CA426, IF(OR(AZ426="P", AZ426="T", AZ426="N"), 0, IF($C426="DM", $T426, IF(OR(AZ426="Y", AZ426="IR"),$AM426,IF(AZ426="C", IF($BI426="Y", IF($AF426="N/A", $Q426, $AF426), IF($AG426="N/A", $T426,$AG426)))))))</f>
        <v>0</v>
      </c>
      <c r="BS426" s="16">
        <f>IF(BA426="R", $CA426, IF(OR(BA426="P", BA426="T", BA426="N"), 0, IF($C426="DM", $T426, IF(OR(BA426="Y", BA426="IR"),$AM426,IF(BA426="C", IF($BI426="Y", IF($AF426="N/A", $Q426, $AF426), IF($AG426="N/A", $T426,$AG426)))))))</f>
        <v>0</v>
      </c>
      <c r="BT426" s="16">
        <f>IF(BB426="R", $CA426, IF(OR(BB426="P", BB426="T", BB426="N"), 0, IF($C426="DM", $T426, IF(OR(BB426="Y", BB426="IR"),$AM426,IF(BB426="C", IF($BI426="Y", IF($BA426="C", IF($AF426="N/A", $Q426, $AF426), IF($AF426="N/A", $T426, $AM426)), IF($AG426="N/A", $T426,$AG426)))))))</f>
        <v>3</v>
      </c>
      <c r="BU426" s="16">
        <f>IF(BC426="R", $CA426, IF(OR(BC426="P", BC426="T", BC426="N"), 0, IF($C426="DM", $T426, IF(OR(BC426="Y", BC426="IR"),$AM426,IF(BC426="C", IF($BI426="Y", IF($BA426="C", IF($AF426="N/A", $Q426, $AF426), IF($AF426="N/A", $T426, $AM426)), IF($AG426="N/A", $T426,$AG426)))))))</f>
        <v>3</v>
      </c>
      <c r="BV426" s="16">
        <f>IF(BD426="R", $CA426, IF(OR(BD426="P", BD426="T", BD426="N"), 0, IF($C426="DM", $T426, IF(OR(BD426="Y", BD426="IR"),$AM426,IF(BD426="C", IF($BI426="Y", IF($BA426="C", IF($AF426="N/A", $Q426, $AF426), IF($AF426="N/A", $T426, $AM426)), IF($AG426="N/A", $T426,$AG426)))))))</f>
        <v>3</v>
      </c>
      <c r="BW426" s="16">
        <f>IF(BE426="R", $CA426, IF(OR(BE426="P", BE426="T", BE426="N"), 0, IF($C426="DM", $T426, IF(OR(BE426="Y", BE426="IR"),$AM426,IF(BE426="C", IF($BI426="Y", IF($BA426="C", IF($AF426="N/A", $Q426, $AF426), IF($AF426="N/A", $T426, $AM426)), IF($AG426="N/A", $T426,$AG426)))))))</f>
        <v>3</v>
      </c>
      <c r="BX426" s="16">
        <f>IF(BF426="R", $CA426, IF(OR(BF426="P", BF426="T", BF426="N"), 0, IF($C426="DM", $T426, IF(OR(BF426="Y", BF426="IR"),$AM426,IF(BF426="C", IF($BI426="Y", IF($BA426="C", IF($AF426="N/A", $Q426, $AF426), IF($AF426="N/A", $T426, $AM426)), IF($AG426="N/A", $T426,$AG426)))))))</f>
        <v>3</v>
      </c>
      <c r="BY426" s="16">
        <f>IF(BG426="R", $CA426, IF(OR(BG426="P", BG426="T", BG426="N"), 0, IF($C426="DM", $T426, IF(OR(BG426="Y", BG426="IR"),$AM426,IF(BG426="C", IF($BI426="Y", IF($BA426="C", IF($AF426="N/A", $Q426, $AF426), IF($AF426="N/A", $T426, $AM426)), IF($AG426="N/A", $T426,$AG426)))))))</f>
        <v>3</v>
      </c>
      <c r="BZ426" s="16">
        <f>IF(BH426="R", $CA426, IF(OR(BH426="P", BH426="T", BH426="N"), 0, IF($C426="DM", $T426, IF(OR(BH426="Y", BH426="IR"),$AM426,IF(BH426="C", IF($BI426="Y", IF($BA426="C", IF($AF426="N/A", $Q426, $AF426), IF($AF426="N/A", $T426, $AM426)), IF($AG426="N/A", $T426,$AG426)))))))</f>
        <v>3</v>
      </c>
      <c r="CA426" s="15" t="s">
        <v>75</v>
      </c>
      <c r="CB426" s="16">
        <f>BZ426</f>
        <v>3</v>
      </c>
      <c r="CC426" s="15" t="str">
        <f>IF(OR($BH426="T", $BH426="R"), 0, IF($BH426="C", IF($BI426="Y", IF($BA426="C", 0, IF(AF426="N/A", Q426-T426, AF426-AG426)), IF($AF426="N/A", U426, AH426)), AN426))</f>
        <v>N/A</v>
      </c>
      <c r="CD426" s="15" t="str">
        <f>IF(OR($BH426="T", $BH426="R"), 0, IF($BH426="C", IF($BI426="Y", 0, IF($AF426="N/A", V426, AI426)), AO426))</f>
        <v>N/A</v>
      </c>
      <c r="CE426" s="15" t="str">
        <f>IF(OR($BH426="T", $BH426="R"), 0, IF($BH426="C", IF($BI426="Y", 0, IF($AF426="N/A", W426, AJ426)), AP426))</f>
        <v>N/A</v>
      </c>
      <c r="CF426" s="15" t="str">
        <f>IF(OR($BH426="T", $BH426="R"), 0, IF($BH426="C", IF($BI426="Y", 0, IF($AF426="N/A", X426, AK426)), AQ426))</f>
        <v>N/A</v>
      </c>
    </row>
    <row r="427" spans="1:85" x14ac:dyDescent="0.25">
      <c r="A427" s="14">
        <v>2562</v>
      </c>
      <c r="B427" s="15" t="s">
        <v>595</v>
      </c>
      <c r="C427" s="15" t="s">
        <v>71</v>
      </c>
      <c r="D427" s="15" t="s">
        <v>58</v>
      </c>
      <c r="E427" s="15">
        <f>VLOOKUP(B427, 'Rookie Year'!$A$2:$B$55679,2,FALSE)</f>
        <v>2018</v>
      </c>
      <c r="F427" s="15">
        <v>2018</v>
      </c>
      <c r="G427" s="15" t="s">
        <v>40</v>
      </c>
      <c r="H427" s="15" t="s">
        <v>1927</v>
      </c>
      <c r="I427" s="16">
        <v>13</v>
      </c>
      <c r="J427" s="15">
        <v>3</v>
      </c>
      <c r="K427" s="17">
        <f>IF(AND(G427&lt;&gt;"N",R427="N/A"), IF(I427&lt;4, 0, 0.25),IF(I427=1, IF(J427=1,0.25, 0.25), IF(I427&lt;13, 0.25, IF(I427&lt;26, 0.4, IF(I427&lt;51, 0.6, 0.75)))))</f>
        <v>0.4</v>
      </c>
      <c r="L427" s="16">
        <f>I427-M427</f>
        <v>7</v>
      </c>
      <c r="M427" s="16">
        <f>ROUNDUP(I427*K427,0)</f>
        <v>6</v>
      </c>
      <c r="N427" s="16">
        <f>M427*J427</f>
        <v>18</v>
      </c>
      <c r="O427" s="16">
        <v>0</v>
      </c>
      <c r="P427" s="16">
        <v>6</v>
      </c>
      <c r="Q427" s="16">
        <f>N427-O427-P427</f>
        <v>12</v>
      </c>
      <c r="R427" s="15">
        <v>2023</v>
      </c>
      <c r="S427" s="15">
        <f>IF(R427="N/A", J427-($B$1-F427), J427-($B$1-R427))</f>
        <v>2</v>
      </c>
      <c r="T427" s="16">
        <v>6</v>
      </c>
      <c r="U427" s="16">
        <v>6</v>
      </c>
      <c r="V427" s="16" t="str">
        <f>IF($S427&lt;3, "N/A", $M427)</f>
        <v>N/A</v>
      </c>
      <c r="W427" s="16" t="str">
        <f>IF($S427&lt;4, "N/A", $M427)</f>
        <v>N/A</v>
      </c>
      <c r="X427" s="16" t="str">
        <f>IF($S427&lt;5, "N/A", $M427)</f>
        <v>N/A</v>
      </c>
      <c r="Y427" s="15" t="str">
        <f>IF(SUM(T427:X427)&lt;&gt;Q427, "CHECK", "OK")</f>
        <v>OK</v>
      </c>
      <c r="Z427" s="15" t="str">
        <f>IF(F427=$B$1, "No", IF(S427=1, "Yes", "No"))</f>
        <v>No</v>
      </c>
      <c r="AA427" s="18" t="str">
        <f>IF(C427="DM", "N/A", IF(Z427="No","N/A",VLOOKUP(B427,'Extension List'!$A$3:$R$1972,18,FALSE)))</f>
        <v>N/A</v>
      </c>
      <c r="AB427" s="15" t="str">
        <f>IF(C427="DM", "N/A", IF(Z427="No","N/A",VLOOKUP(B427,'Extension List'!$A$3:$T$1972,20,FALSE)))</f>
        <v>N/A</v>
      </c>
      <c r="AC427" s="15" t="str">
        <f>IF(AA427="N/A", "N/A", 0)</f>
        <v>N/A</v>
      </c>
      <c r="AD427" s="16" t="str">
        <f>IF(AE427="N/A", "N/A", AA427-AE427)</f>
        <v>N/A</v>
      </c>
      <c r="AE427" s="16" t="str">
        <f>IF(AA427="N/A", "N/A", IF(AC427&gt;0, IF(AA427&lt;13, ROUNDUP(0.25*AA427,0), IF(AA427&lt;26, ROUNDUP(0.4*AA427,0), IF(AA427&lt;51, ROUNDUP(0.6*AA427,0), ROUNDUP(0.75*AA427,0)))), "N/A"))</f>
        <v>N/A</v>
      </c>
      <c r="AF427" s="16" t="str">
        <f>IF(AD427="N/A","N/A", (AE427*AC427)+Q427)</f>
        <v>N/A</v>
      </c>
      <c r="AG427" s="16" t="str">
        <f>IF($AF427="N/A", "N/A", "TBC")</f>
        <v>N/A</v>
      </c>
      <c r="AH427" s="16" t="str">
        <f>IF($AF427="N/A", "N/A", "TBC")</f>
        <v>N/A</v>
      </c>
      <c r="AI427" s="16" t="str">
        <f>IF($AF427="N/A","N/A",IF(AC427&gt;1,"TBC","N/A"))</f>
        <v>N/A</v>
      </c>
      <c r="AJ427" s="16" t="str">
        <f>IF($AF427="N/A","N/A",IF(AC427&gt;2,"TBC","N/A"))</f>
        <v>N/A</v>
      </c>
      <c r="AK427" s="16" t="str">
        <f>IF($AF427="N/A","N/A",IF(AC427&gt;3,"TBC","N/A"))</f>
        <v>N/A</v>
      </c>
      <c r="AL427" s="16" t="str">
        <f>IF(AC427="N/A","N/A",IF(AC427&gt;0,IF(SUM(AG427:AK427)&lt;&gt;AF427,"CHECK","OK"),"N/A"))</f>
        <v>N/A</v>
      </c>
      <c r="AM427" s="16">
        <f>IF(AD427="N/A", L427+T427, L427+AG427)</f>
        <v>13</v>
      </c>
      <c r="AN427" s="16">
        <f>IF(AD427="N/A", IF(U427="N/A", "N/A", L427+U427), AD427+AH427)</f>
        <v>13</v>
      </c>
      <c r="AO427" s="16" t="str">
        <f>IF(AD427="N/A", IF(V427="N/A", "N/A", L427+V427), IF(AI427="N/A", "N/A", AD427+AI427))</f>
        <v>N/A</v>
      </c>
      <c r="AP427" s="16" t="str">
        <f>IF(AD427="N/A", IF(W427="N/A", "N/A", L427+W427), IF(AJ427="N/A", "N/A", AD427+AJ427))</f>
        <v>N/A</v>
      </c>
      <c r="AQ427" s="16" t="str">
        <f>IF(AD427="N/A", IF(X427="N/A", "N/A", L427+X427), IF(AK427="N/A", "N/A", AD427+AK427))</f>
        <v>N/A</v>
      </c>
      <c r="AR427" s="15" t="s">
        <v>40</v>
      </c>
      <c r="AS427" s="15" t="s">
        <v>40</v>
      </c>
      <c r="AT427" s="15" t="s">
        <v>40</v>
      </c>
      <c r="AU427" s="15" t="s">
        <v>40</v>
      </c>
      <c r="AV427" s="15" t="s">
        <v>40</v>
      </c>
      <c r="AW427" s="15" t="s">
        <v>40</v>
      </c>
      <c r="AX427" s="15" t="s">
        <v>40</v>
      </c>
      <c r="AY427" s="15" t="s">
        <v>40</v>
      </c>
      <c r="AZ427" s="15" t="s">
        <v>40</v>
      </c>
      <c r="BA427" s="15" t="s">
        <v>40</v>
      </c>
      <c r="BB427" s="15" t="s">
        <v>40</v>
      </c>
      <c r="BC427" s="15" t="s">
        <v>40</v>
      </c>
      <c r="BD427" s="15" t="s">
        <v>40</v>
      </c>
      <c r="BE427" s="15" t="s">
        <v>40</v>
      </c>
      <c r="BF427" s="15" t="s">
        <v>40</v>
      </c>
      <c r="BG427" s="15" t="s">
        <v>40</v>
      </c>
      <c r="BH427" s="15" t="s">
        <v>40</v>
      </c>
      <c r="BI427" s="15"/>
      <c r="BJ427" s="16">
        <f>IF(AR427="R", $CA427, IF(OR(AR427="P", AR427="T", AR427="N"), 0, IF($C427="DM", $T427, IF(OR(AR427="Y", AR427="IR"),$AM427,IF(AR427="C", IF($BI427="Y", IF($AF427="N/A", $Q427, $AF427), IF($AG427="N/A", $T427,$AG427)))))))</f>
        <v>13</v>
      </c>
      <c r="BK427" s="16">
        <f>IF(AS427="R", $CA427, IF(OR(AS427="P", AS427="T", AS427="N"), 0, IF($C427="DM", $T427, IF(OR(AS427="Y", AS427="IR"),$AM427,IF(AS427="C", IF($BI427="Y", IF($AF427="N/A", $Q427, $AF427), IF($AG427="N/A", $T427,$AG427)))))))</f>
        <v>13</v>
      </c>
      <c r="BL427" s="16">
        <f>IF(AT427="R", $CA427, IF(OR(AT427="P", AT427="T", AT427="N"), 0, IF($C427="DM", $T427, IF(OR(AT427="Y", AT427="IR"),$AM427,IF(AT427="C", IF($BI427="Y", IF($AF427="N/A", $Q427, $AF427), IF($AG427="N/A", $T427,$AG427)))))))</f>
        <v>13</v>
      </c>
      <c r="BM427" s="16">
        <f>IF(AU427="R", $CA427, IF(OR(AU427="P", AU427="T", AU427="N"), 0, IF($C427="DM", $T427, IF(OR(AU427="Y", AU427="IR"),$AM427,IF(AU427="C", IF($BI427="Y", IF($AF427="N/A", $Q427, $AF427), IF($AG427="N/A", $T427,$AG427)))))))</f>
        <v>13</v>
      </c>
      <c r="BN427" s="16">
        <f>IF(AV427="R", $CA427, IF(OR(AV427="P", AV427="T", AV427="N"), 0, IF($C427="DM", $T427, IF(OR(AV427="Y", AV427="IR"),$AM427,IF(AV427="C", IF($BI427="Y", IF($AF427="N/A", $Q427, $AF427), IF($AG427="N/A", $T427,$AG427)))))))</f>
        <v>13</v>
      </c>
      <c r="BO427" s="16">
        <f>IF(AW427="R", $CA427, IF(OR(AW427="P", AW427="T", AW427="N"), 0, IF($C427="DM", $T427, IF(OR(AW427="Y", AW427="IR"),$AM427,IF(AW427="C", IF($BI427="Y", IF($AF427="N/A", $Q427, $AF427), IF($AG427="N/A", $T427,$AG427)))))))</f>
        <v>13</v>
      </c>
      <c r="BP427" s="16">
        <f>IF(AX427="R", $CA427, IF(OR(AX427="P", AX427="T", AX427="N"), 0, IF($C427="DM", $T427, IF(OR(AX427="Y", AX427="IR"),$AM427,IF(AX427="C", IF($BI427="Y", IF($AF427="N/A", $Q427, $AF427), IF($AG427="N/A", $T427,$AG427)))))))</f>
        <v>13</v>
      </c>
      <c r="BQ427" s="16">
        <f>IF(AY427="R", $CA427, IF(OR(AY427="P", AY427="T", AY427="N"), 0, IF($C427="DM", $T427, IF(OR(AY427="Y", AY427="IR"),$AM427,IF(AY427="C", IF($BI427="Y", IF($AF427="N/A", $Q427, $AF427), IF($AG427="N/A", $T427,$AG427)))))))</f>
        <v>13</v>
      </c>
      <c r="BR427" s="16">
        <f>IF(AZ427="R", $CA427, IF(OR(AZ427="P", AZ427="T", AZ427="N"), 0, IF($C427="DM", $T427, IF(OR(AZ427="Y", AZ427="IR"),$AM427,IF(AZ427="C", IF($BI427="Y", IF($AF427="N/A", $Q427, $AF427), IF($AG427="N/A", $T427,$AG427)))))))</f>
        <v>13</v>
      </c>
      <c r="BS427" s="16">
        <f>IF(BA427="R", $CA427, IF(OR(BA427="P", BA427="T", BA427="N"), 0, IF($C427="DM", $T427, IF(OR(BA427="Y", BA427="IR"),$AM427,IF(BA427="C", IF($BI427="Y", IF($AF427="N/A", $Q427, $AF427), IF($AG427="N/A", $T427,$AG427)))))))</f>
        <v>13</v>
      </c>
      <c r="BT427" s="16">
        <f>IF(BB427="R", $CA427, IF(OR(BB427="P", BB427="T", BB427="N"), 0, IF($C427="DM", $T427, IF(OR(BB427="Y", BB427="IR"),$AM427,IF(BB427="C", IF($BI427="Y", IF($BA427="C", IF($AF427="N/A", $Q427, $AF427), IF($AF427="N/A", $T427, $AM427)), IF($AG427="N/A", $T427,$AG427)))))))</f>
        <v>13</v>
      </c>
      <c r="BU427" s="16">
        <f>IF(BC427="R", $CA427, IF(OR(BC427="P", BC427="T", BC427="N"), 0, IF($C427="DM", $T427, IF(OR(BC427="Y", BC427="IR"),$AM427,IF(BC427="C", IF($BI427="Y", IF($BA427="C", IF($AF427="N/A", $Q427, $AF427), IF($AF427="N/A", $T427, $AM427)), IF($AG427="N/A", $T427,$AG427)))))))</f>
        <v>13</v>
      </c>
      <c r="BV427" s="16">
        <f>IF(BD427="R", $CA427, IF(OR(BD427="P", BD427="T", BD427="N"), 0, IF($C427="DM", $T427, IF(OR(BD427="Y", BD427="IR"),$AM427,IF(BD427="C", IF($BI427="Y", IF($BA427="C", IF($AF427="N/A", $Q427, $AF427), IF($AF427="N/A", $T427, $AM427)), IF($AG427="N/A", $T427,$AG427)))))))</f>
        <v>13</v>
      </c>
      <c r="BW427" s="16">
        <f>IF(BE427="R", $CA427, IF(OR(BE427="P", BE427="T", BE427="N"), 0, IF($C427="DM", $T427, IF(OR(BE427="Y", BE427="IR"),$AM427,IF(BE427="C", IF($BI427="Y", IF($BA427="C", IF($AF427="N/A", $Q427, $AF427), IF($AF427="N/A", $T427, $AM427)), IF($AG427="N/A", $T427,$AG427)))))))</f>
        <v>13</v>
      </c>
      <c r="BX427" s="16">
        <f>IF(BF427="R", $CA427, IF(OR(BF427="P", BF427="T", BF427="N"), 0, IF($C427="DM", $T427, IF(OR(BF427="Y", BF427="IR"),$AM427,IF(BF427="C", IF($BI427="Y", IF($BA427="C", IF($AF427="N/A", $Q427, $AF427), IF($AF427="N/A", $T427, $AM427)), IF($AG427="N/A", $T427,$AG427)))))))</f>
        <v>13</v>
      </c>
      <c r="BY427" s="16">
        <f>IF(BG427="R", $CA427, IF(OR(BG427="P", BG427="T", BG427="N"), 0, IF($C427="DM", $T427, IF(OR(BG427="Y", BG427="IR"),$AM427,IF(BG427="C", IF($BI427="Y", IF($BA427="C", IF($AF427="N/A", $Q427, $AF427), IF($AF427="N/A", $T427, $AM427)), IF($AG427="N/A", $T427,$AG427)))))))</f>
        <v>13</v>
      </c>
      <c r="BZ427" s="16">
        <f>IF(BH427="R", $CA427, IF(OR(BH427="P", BH427="T", BH427="N"), 0, IF($C427="DM", $T427, IF(OR(BH427="Y", BH427="IR"),$AM427,IF(BH427="C", IF($BI427="Y", IF($BA427="C", IF($AF427="N/A", $Q427, $AF427), IF($AF427="N/A", $T427, $AM427)), IF($AG427="N/A", $T427,$AG427)))))))</f>
        <v>13</v>
      </c>
      <c r="CA427" s="15" t="s">
        <v>75</v>
      </c>
      <c r="CB427" s="16">
        <f>BZ427</f>
        <v>13</v>
      </c>
      <c r="CC427" s="15">
        <f>IF(OR($BH427="T", $BH427="R"), 0, IF($BH427="C", IF($BI427="Y", IF($BA427="C", 0, IF(AF427="N/A", Q427-T427, AF427-AG427)), IF($AF427="N/A", U427, AH427)), AN427))</f>
        <v>13</v>
      </c>
      <c r="CD427" s="15" t="str">
        <f>IF(OR($BH427="T", $BH427="R"), 0, IF($BH427="C", IF($BI427="Y", 0, IF($AF427="N/A", V427, AI427)), AO427))</f>
        <v>N/A</v>
      </c>
      <c r="CE427" s="15" t="str">
        <f>IF(OR($BH427="T", $BH427="R"), 0, IF($BH427="C", IF($BI427="Y", 0, IF($AF427="N/A", W427, AJ427)), AP427))</f>
        <v>N/A</v>
      </c>
      <c r="CF427" s="15" t="str">
        <f>IF(OR($BH427="T", $BH427="R"), 0, IF($BH427="C", IF($BI427="Y", 0, IF($AF427="N/A", X427, AK427)), AQ427))</f>
        <v>N/A</v>
      </c>
      <c r="CG427" t="str">
        <f>IF(AC427="N/A", "S:"&amp;L427&amp;" G:"&amp;M427&amp;" GR:"&amp;Q427, IF(AC427=0, "S:"&amp;L427&amp;" G:"&amp;M427&amp;" GR:"&amp;Q427, "S:"&amp;L427&amp;"/"&amp;AD427&amp;" G:"&amp;AE427&amp;" GR:"&amp;AF427))</f>
        <v>S:7 G:6 GR:12</v>
      </c>
    </row>
    <row r="428" spans="1:85" x14ac:dyDescent="0.25">
      <c r="A428" s="14">
        <v>4787</v>
      </c>
      <c r="B428" s="15" t="s">
        <v>2619</v>
      </c>
      <c r="C428" s="15" t="s">
        <v>71</v>
      </c>
      <c r="D428" s="15" t="s">
        <v>58</v>
      </c>
      <c r="E428" s="15">
        <f>VLOOKUP(B428, 'Rookie Year'!$A$2:$B$55679,2,FALSE)</f>
        <v>2022</v>
      </c>
      <c r="F428" s="15">
        <v>2022</v>
      </c>
      <c r="G428" s="15" t="s">
        <v>40</v>
      </c>
      <c r="H428" s="15" t="s">
        <v>2218</v>
      </c>
      <c r="I428" s="16">
        <v>1</v>
      </c>
      <c r="J428" s="15">
        <v>3</v>
      </c>
      <c r="K428" s="17">
        <f>IF(AND(G428&lt;&gt;"N",R428="N/A"), IF(I428&lt;4, 0, 0.25),IF(I428=1, IF(J428=1,0.25, 0.25), IF(I428&lt;13, 0.25, IF(I428&lt;26, 0.4, IF(I428&lt;51, 0.6, 0.75)))))</f>
        <v>0</v>
      </c>
      <c r="L428" s="16">
        <f>I428-M428</f>
        <v>1</v>
      </c>
      <c r="M428" s="16">
        <f>ROUNDUP(I428*K428,0)</f>
        <v>0</v>
      </c>
      <c r="N428" s="16">
        <f>M428*J428</f>
        <v>0</v>
      </c>
      <c r="O428" s="16">
        <v>0</v>
      </c>
      <c r="P428" s="16">
        <v>0</v>
      </c>
      <c r="Q428" s="16">
        <f>N428-O428-P428</f>
        <v>0</v>
      </c>
      <c r="R428" s="15" t="s">
        <v>75</v>
      </c>
      <c r="S428" s="15">
        <f>IF(R428="N/A", J428-($B$1-F428), J428-($B$1-R428))</f>
        <v>1</v>
      </c>
      <c r="T428" s="16">
        <v>0</v>
      </c>
      <c r="U428" s="16" t="str">
        <f>IF($S428&lt;2, "N/A", $M428)</f>
        <v>N/A</v>
      </c>
      <c r="V428" s="16" t="str">
        <f>IF($S428&lt;3, "N/A", $M428)</f>
        <v>N/A</v>
      </c>
      <c r="W428" s="16" t="str">
        <f>IF($S428&lt;4, "N/A", $M428)</f>
        <v>N/A</v>
      </c>
      <c r="X428" s="16" t="str">
        <f>IF($S428&lt;5, "N/A", $M428)</f>
        <v>N/A</v>
      </c>
      <c r="Y428" s="15" t="str">
        <f>IF(SUM(T428:X428)&lt;&gt;Q428, "CHECK", "OK")</f>
        <v>OK</v>
      </c>
      <c r="Z428" s="15" t="str">
        <f>IF(F428=$B$1, "No", IF(S428=1, "Yes", "No"))</f>
        <v>Yes</v>
      </c>
      <c r="AA428" s="18">
        <f>IF(C428="DM", "N/A", IF(Z428="No","N/A",VLOOKUP(B428,'Extension List'!$A$3:$R$1972,18,FALSE)))</f>
        <v>5</v>
      </c>
      <c r="AB428" s="15">
        <f>IF(C428="DM", "N/A", IF(Z428="No","N/A",VLOOKUP(B428,'Extension List'!$A$3:$T$1972,20,FALSE)))</f>
        <v>1</v>
      </c>
      <c r="AC428" s="15">
        <f>IF(AA428="N/A", "N/A", 0)</f>
        <v>0</v>
      </c>
      <c r="AD428" s="16" t="str">
        <f>IF(AE428="N/A", "N/A", AA428-AE428)</f>
        <v>N/A</v>
      </c>
      <c r="AE428" s="16" t="str">
        <f>IF(AA428="N/A", "N/A", IF(AC428&gt;0, IF(AA428&lt;13, ROUNDUP(0.25*AA428,0), IF(AA428&lt;26, ROUNDUP(0.4*AA428,0), IF(AA428&lt;51, ROUNDUP(0.6*AA428,0), ROUNDUP(0.75*AA428,0)))), "N/A"))</f>
        <v>N/A</v>
      </c>
      <c r="AF428" s="16" t="str">
        <f>IF(AD428="N/A","N/A", (AE428*AC428)+Q428)</f>
        <v>N/A</v>
      </c>
      <c r="AG428" s="16" t="str">
        <f>IF($AF428="N/A", "N/A", "TBC")</f>
        <v>N/A</v>
      </c>
      <c r="AH428" s="16" t="str">
        <f>IF($AF428="N/A", "N/A", "TBC")</f>
        <v>N/A</v>
      </c>
      <c r="AI428" s="16" t="str">
        <f>IF($AF428="N/A","N/A",IF(AC428&gt;1,"TBC","N/A"))</f>
        <v>N/A</v>
      </c>
      <c r="AJ428" s="16" t="str">
        <f>IF($AF428="N/A","N/A",IF(AC428&gt;2,"TBC","N/A"))</f>
        <v>N/A</v>
      </c>
      <c r="AK428" s="16" t="str">
        <f>IF($AF428="N/A","N/A",IF(AC428&gt;3,"TBC","N/A"))</f>
        <v>N/A</v>
      </c>
      <c r="AL428" s="16" t="str">
        <f>IF(AC428="N/A","N/A",IF(AC428&gt;0,IF(SUM(AG428:AK428)&lt;&gt;AF428,"CHECK","OK"),"N/A"))</f>
        <v>N/A</v>
      </c>
      <c r="AM428" s="16">
        <f>IF(AD428="N/A", L428+T428, L428+AG428)</f>
        <v>1</v>
      </c>
      <c r="AN428" s="16" t="str">
        <f>IF(AD428="N/A", IF(U428="N/A", "N/A", L428+U428), AD428+AH428)</f>
        <v>N/A</v>
      </c>
      <c r="AO428" s="16" t="str">
        <f>IF(AD428="N/A", IF(V428="N/A", "N/A", L428+V428), IF(AI428="N/A", "N/A", AD428+AI428))</f>
        <v>N/A</v>
      </c>
      <c r="AP428" s="16" t="str">
        <f>IF(AD428="N/A", IF(W428="N/A", "N/A", L428+W428), IF(AJ428="N/A", "N/A", AD428+AJ428))</f>
        <v>N/A</v>
      </c>
      <c r="AQ428" s="16" t="str">
        <f>IF(AD428="N/A", IF(X428="N/A", "N/A", L428+X428), IF(AK428="N/A", "N/A", AD428+AK428))</f>
        <v>N/A</v>
      </c>
      <c r="AR428" s="15" t="s">
        <v>44</v>
      </c>
      <c r="AS428" s="15" t="s">
        <v>44</v>
      </c>
      <c r="AT428" s="15" t="s">
        <v>44</v>
      </c>
      <c r="AU428" s="15" t="s">
        <v>44</v>
      </c>
      <c r="AV428" s="15" t="s">
        <v>44</v>
      </c>
      <c r="AW428" s="15" t="s">
        <v>44</v>
      </c>
      <c r="AX428" s="15" t="s">
        <v>44</v>
      </c>
      <c r="AY428" s="15" t="s">
        <v>44</v>
      </c>
      <c r="AZ428" s="15" t="s">
        <v>44</v>
      </c>
      <c r="BA428" s="15" t="s">
        <v>44</v>
      </c>
      <c r="BB428" s="15" t="s">
        <v>44</v>
      </c>
      <c r="BC428" s="15" t="s">
        <v>44</v>
      </c>
      <c r="BD428" s="15" t="s">
        <v>44</v>
      </c>
      <c r="BE428" s="15" t="s">
        <v>44</v>
      </c>
      <c r="BF428" s="15" t="s">
        <v>44</v>
      </c>
      <c r="BG428" s="15" t="s">
        <v>44</v>
      </c>
      <c r="BH428" s="15" t="s">
        <v>44</v>
      </c>
      <c r="BI428" s="15"/>
      <c r="BJ428" s="16">
        <f>IF(AR428="R", $CA428, IF(OR(AR428="P", AR428="T", AR428="N"), 0, IF($C428="DM", $T428, IF(OR(AR428="Y", AR428="IR"),$AM428,IF(AR428="C", IF($BI428="Y", IF($AF428="N/A", $Q428, $AF428), IF($AG428="N/A", $T428,$AG428)))))))</f>
        <v>0</v>
      </c>
      <c r="BK428" s="16">
        <f>IF(AS428="R", $CA428, IF(OR(AS428="P", AS428="T", AS428="N"), 0, IF($C428="DM", $T428, IF(OR(AS428="Y", AS428="IR"),$AM428,IF(AS428="C", IF($BI428="Y", IF($AF428="N/A", $Q428, $AF428), IF($AG428="N/A", $T428,$AG428)))))))</f>
        <v>0</v>
      </c>
      <c r="BL428" s="16">
        <f>IF(AT428="R", $CA428, IF(OR(AT428="P", AT428="T", AT428="N"), 0, IF($C428="DM", $T428, IF(OR(AT428="Y", AT428="IR"),$AM428,IF(AT428="C", IF($BI428="Y", IF($AF428="N/A", $Q428, $AF428), IF($AG428="N/A", $T428,$AG428)))))))</f>
        <v>0</v>
      </c>
      <c r="BM428" s="16">
        <f>IF(AU428="R", $CA428, IF(OR(AU428="P", AU428="T", AU428="N"), 0, IF($C428="DM", $T428, IF(OR(AU428="Y", AU428="IR"),$AM428,IF(AU428="C", IF($BI428="Y", IF($AF428="N/A", $Q428, $AF428), IF($AG428="N/A", $T428,$AG428)))))))</f>
        <v>0</v>
      </c>
      <c r="BN428" s="16">
        <f>IF(AV428="R", $CA428, IF(OR(AV428="P", AV428="T", AV428="N"), 0, IF($C428="DM", $T428, IF(OR(AV428="Y", AV428="IR"),$AM428,IF(AV428="C", IF($BI428="Y", IF($AF428="N/A", $Q428, $AF428), IF($AG428="N/A", $T428,$AG428)))))))</f>
        <v>0</v>
      </c>
      <c r="BO428" s="16">
        <f>IF(AW428="R", $CA428, IF(OR(AW428="P", AW428="T", AW428="N"), 0, IF($C428="DM", $T428, IF(OR(AW428="Y", AW428="IR"),$AM428,IF(AW428="C", IF($BI428="Y", IF($AF428="N/A", $Q428, $AF428), IF($AG428="N/A", $T428,$AG428)))))))</f>
        <v>0</v>
      </c>
      <c r="BP428" s="16">
        <f>IF(AX428="R", $CA428, IF(OR(AX428="P", AX428="T", AX428="N"), 0, IF($C428="DM", $T428, IF(OR(AX428="Y", AX428="IR"),$AM428,IF(AX428="C", IF($BI428="Y", IF($AF428="N/A", $Q428, $AF428), IF($AG428="N/A", $T428,$AG428)))))))</f>
        <v>0</v>
      </c>
      <c r="BQ428" s="16">
        <f>IF(AY428="R", $CA428, IF(OR(AY428="P", AY428="T", AY428="N"), 0, IF($C428="DM", $T428, IF(OR(AY428="Y", AY428="IR"),$AM428,IF(AY428="C", IF($BI428="Y", IF($AF428="N/A", $Q428, $AF428), IF($AG428="N/A", $T428,$AG428)))))))</f>
        <v>0</v>
      </c>
      <c r="BR428" s="16">
        <f>IF(AZ428="R", $CA428, IF(OR(AZ428="P", AZ428="T", AZ428="N"), 0, IF($C428="DM", $T428, IF(OR(AZ428="Y", AZ428="IR"),$AM428,IF(AZ428="C", IF($BI428="Y", IF($AF428="N/A", $Q428, $AF428), IF($AG428="N/A", $T428,$AG428)))))))</f>
        <v>0</v>
      </c>
      <c r="BS428" s="16">
        <f>IF(BA428="R", $CA428, IF(OR(BA428="P", BA428="T", BA428="N"), 0, IF($C428="DM", $T428, IF(OR(BA428="Y", BA428="IR"),$AM428,IF(BA428="C", IF($BI428="Y", IF($AF428="N/A", $Q428, $AF428), IF($AG428="N/A", $T428,$AG428)))))))</f>
        <v>0</v>
      </c>
      <c r="BT428" s="16">
        <f>IF(BB428="R", $CA428, IF(OR(BB428="P", BB428="T", BB428="N"), 0, IF($C428="DM", $T428, IF(OR(BB428="Y", BB428="IR"),$AM428,IF(BB428="C", IF($BI428="Y", IF($BA428="C", IF($AF428="N/A", $Q428, $AF428), IF($AF428="N/A", $T428, $AM428)), IF($AG428="N/A", $T428,$AG428)))))))</f>
        <v>0</v>
      </c>
      <c r="BU428" s="16">
        <f>IF(BC428="R", $CA428, IF(OR(BC428="P", BC428="T", BC428="N"), 0, IF($C428="DM", $T428, IF(OR(BC428="Y", BC428="IR"),$AM428,IF(BC428="C", IF($BI428="Y", IF($BA428="C", IF($AF428="N/A", $Q428, $AF428), IF($AF428="N/A", $T428, $AM428)), IF($AG428="N/A", $T428,$AG428)))))))</f>
        <v>0</v>
      </c>
      <c r="BV428" s="16">
        <f>IF(BD428="R", $CA428, IF(OR(BD428="P", BD428="T", BD428="N"), 0, IF($C428="DM", $T428, IF(OR(BD428="Y", BD428="IR"),$AM428,IF(BD428="C", IF($BI428="Y", IF($BA428="C", IF($AF428="N/A", $Q428, $AF428), IF($AF428="N/A", $T428, $AM428)), IF($AG428="N/A", $T428,$AG428)))))))</f>
        <v>0</v>
      </c>
      <c r="BW428" s="16">
        <f>IF(BE428="R", $CA428, IF(OR(BE428="P", BE428="T", BE428="N"), 0, IF($C428="DM", $T428, IF(OR(BE428="Y", BE428="IR"),$AM428,IF(BE428="C", IF($BI428="Y", IF($BA428="C", IF($AF428="N/A", $Q428, $AF428), IF($AF428="N/A", $T428, $AM428)), IF($AG428="N/A", $T428,$AG428)))))))</f>
        <v>0</v>
      </c>
      <c r="BX428" s="16">
        <f>IF(BF428="R", $CA428, IF(OR(BF428="P", BF428="T", BF428="N"), 0, IF($C428="DM", $T428, IF(OR(BF428="Y", BF428="IR"),$AM428,IF(BF428="C", IF($BI428="Y", IF($BA428="C", IF($AF428="N/A", $Q428, $AF428), IF($AF428="N/A", $T428, $AM428)), IF($AG428="N/A", $T428,$AG428)))))))</f>
        <v>0</v>
      </c>
      <c r="BY428" s="16">
        <f>IF(BG428="R", $CA428, IF(OR(BG428="P", BG428="T", BG428="N"), 0, IF($C428="DM", $T428, IF(OR(BG428="Y", BG428="IR"),$AM428,IF(BG428="C", IF($BI428="Y", IF($BA428="C", IF($AF428="N/A", $Q428, $AF428), IF($AF428="N/A", $T428, $AM428)), IF($AG428="N/A", $T428,$AG428)))))))</f>
        <v>0</v>
      </c>
      <c r="BZ428" s="16">
        <f>IF(BH428="R", $CA428, IF(OR(BH428="P", BH428="T", BH428="N"), 0, IF($C428="DM", $T428, IF(OR(BH428="Y", BH428="IR"),$AM428,IF(BH428="C", IF($BI428="Y", IF($BA428="C", IF($AF428="N/A", $Q428, $AF428), IF($AF428="N/A", $T428, $AM428)), IF($AG428="N/A", $T428,$AG428)))))))</f>
        <v>0</v>
      </c>
      <c r="CA428" s="15" t="s">
        <v>75</v>
      </c>
      <c r="CB428" s="16">
        <f>BZ428</f>
        <v>0</v>
      </c>
      <c r="CC428" s="15" t="str">
        <f>IF(OR($BH428="T", $BH428="R"), 0, IF($BH428="C", IF($BI428="Y", IF($BA428="C", 0, IF(AF428="N/A", Q428-T428, AF428-AG428)), IF($AF428="N/A", U428, AH428)), AN428))</f>
        <v>N/A</v>
      </c>
      <c r="CD428" s="15" t="str">
        <f>IF(OR($BH428="T", $BH428="R"), 0, IF($BH428="C", IF($BI428="Y", 0, IF($AF428="N/A", V428, AI428)), AO428))</f>
        <v>N/A</v>
      </c>
      <c r="CE428" s="15" t="str">
        <f>IF(OR($BH428="T", $BH428="R"), 0, IF($BH428="C", IF($BI428="Y", 0, IF($AF428="N/A", W428, AJ428)), AP428))</f>
        <v>N/A</v>
      </c>
      <c r="CF428" s="15" t="str">
        <f>IF(OR($BH428="T", $BH428="R"), 0, IF($BH428="C", IF($BI428="Y", 0, IF($AF428="N/A", X428, AK428)), AQ428))</f>
        <v>N/A</v>
      </c>
      <c r="CG428" t="str">
        <f>IF(AC428="N/A", "S:"&amp;L428&amp;" G:"&amp;M428&amp;" GR:"&amp;Q428, IF(AC428=0, "S:"&amp;L428&amp;" G:"&amp;M428&amp;" GR:"&amp;Q428, "S:"&amp;L428&amp;"/"&amp;AD428&amp;" G:"&amp;AE428&amp;" GR:"&amp;AF428))</f>
        <v>S:1 G:0 GR:0</v>
      </c>
    </row>
    <row r="429" spans="1:85" x14ac:dyDescent="0.25">
      <c r="A429" s="14">
        <v>5578</v>
      </c>
      <c r="B429" s="15" t="s">
        <v>2388</v>
      </c>
      <c r="C429" s="15" t="s">
        <v>71</v>
      </c>
      <c r="D429" s="15" t="s">
        <v>58</v>
      </c>
      <c r="E429" s="15">
        <f>VLOOKUP(B429, 'Rookie Year'!$A$2:$B$55679,2,FALSE)</f>
        <v>2021</v>
      </c>
      <c r="F429" s="15">
        <v>2024</v>
      </c>
      <c r="G429" s="15" t="s">
        <v>42</v>
      </c>
      <c r="H429" s="15" t="s">
        <v>1928</v>
      </c>
      <c r="I429" s="16">
        <v>8</v>
      </c>
      <c r="J429" s="15">
        <v>1</v>
      </c>
      <c r="K429" s="17">
        <f>IF(AND(G429&lt;&gt;"N",R429="N/A"), IF(I429&lt;4, 0, 0.25),IF(I429=1, IF(J429=1,0.25, 0.25), IF(I429&lt;13, 0.25, IF(I429&lt;26, 0.4, IF(I429&lt;51, 0.6, 0.75)))))</f>
        <v>0.25</v>
      </c>
      <c r="L429" s="16">
        <f>I429-M429</f>
        <v>6</v>
      </c>
      <c r="M429" s="16">
        <f>ROUNDUP(I429*K429,0)</f>
        <v>2</v>
      </c>
      <c r="N429" s="16">
        <f>M429*J429</f>
        <v>2</v>
      </c>
      <c r="O429" s="16">
        <v>0</v>
      </c>
      <c r="P429" s="16">
        <v>0</v>
      </c>
      <c r="Q429" s="16">
        <f>N429-O429-P429</f>
        <v>2</v>
      </c>
      <c r="R429" s="15" t="s">
        <v>75</v>
      </c>
      <c r="S429" s="15">
        <f>IF(R429="N/A", J429-($B$1-F429), J429-($B$1-R429))</f>
        <v>1</v>
      </c>
      <c r="T429" s="16">
        <f>IF($S429&lt;1, "N/A", $M429)</f>
        <v>2</v>
      </c>
      <c r="U429" s="16" t="str">
        <f>IF($S429&lt;2, "N/A", $M429)</f>
        <v>N/A</v>
      </c>
      <c r="V429" s="16" t="str">
        <f>IF($S429&lt;3, "N/A", $M429)</f>
        <v>N/A</v>
      </c>
      <c r="W429" s="16" t="str">
        <f>IF($S429&lt;4, "N/A", $M429)</f>
        <v>N/A</v>
      </c>
      <c r="X429" s="16" t="str">
        <f>IF($S429&lt;5, "N/A", $M429)</f>
        <v>N/A</v>
      </c>
      <c r="Y429" s="15" t="str">
        <f>IF(SUM(T429:X429)&lt;&gt;Q429, "CHECK", "OK")</f>
        <v>OK</v>
      </c>
      <c r="Z429" s="15" t="str">
        <f>IF(F429=$B$1, "No", IF(S429=1, "Yes", "No"))</f>
        <v>No</v>
      </c>
      <c r="AA429" s="18" t="str">
        <f>IF(C429="DM", "N/A", IF(Z429="No","N/A",VLOOKUP(B429,'Extension List'!$A$3:$R$1972,18,FALSE)))</f>
        <v>N/A</v>
      </c>
      <c r="AB429" s="15" t="str">
        <f>IF(C429="DM", "N/A", IF(Z429="No","N/A",VLOOKUP(B429,'Extension List'!$A$3:$T$1972,20,FALSE)))</f>
        <v>N/A</v>
      </c>
      <c r="AC429" s="15" t="str">
        <f>IF(AA429="N/A", "N/A", 0)</f>
        <v>N/A</v>
      </c>
      <c r="AD429" s="16" t="str">
        <f>IF(AE429="N/A", "N/A", AA429-AE429)</f>
        <v>N/A</v>
      </c>
      <c r="AE429" s="16" t="str">
        <f>IF(AA429="N/A", "N/A", IF(AC429&gt;0, IF(AA429&lt;13, ROUNDUP(0.25*AA429,0), IF(AA429&lt;26, ROUNDUP(0.4*AA429,0), IF(AA429&lt;51, ROUNDUP(0.6*AA429,0), ROUNDUP(0.75*AA429,0)))), "N/A"))</f>
        <v>N/A</v>
      </c>
      <c r="AF429" s="16" t="str">
        <f>IF(AD429="N/A","N/A", (AE429*AC429)+Q429)</f>
        <v>N/A</v>
      </c>
      <c r="AG429" s="16" t="str">
        <f>IF($AF429="N/A", "N/A", "TBC")</f>
        <v>N/A</v>
      </c>
      <c r="AH429" s="16" t="str">
        <f>IF($AF429="N/A", "N/A", "TBC")</f>
        <v>N/A</v>
      </c>
      <c r="AI429" s="16" t="str">
        <f>IF($AF429="N/A","N/A",IF(AC429&gt;1,"TBC","N/A"))</f>
        <v>N/A</v>
      </c>
      <c r="AJ429" s="16" t="str">
        <f>IF($AF429="N/A","N/A",IF(AC429&gt;2,"TBC","N/A"))</f>
        <v>N/A</v>
      </c>
      <c r="AK429" s="16" t="str">
        <f>IF($AF429="N/A","N/A",IF(AC429&gt;3,"TBC","N/A"))</f>
        <v>N/A</v>
      </c>
      <c r="AL429" s="16" t="str">
        <f>IF(AC429="N/A","N/A",IF(AC429&gt;0,IF(SUM(AG429:AK429)&lt;&gt;AF429,"CHECK","OK"),"N/A"))</f>
        <v>N/A</v>
      </c>
      <c r="AM429" s="16">
        <f>IF(AD429="N/A", L429+T429, L429+AG429)</f>
        <v>8</v>
      </c>
      <c r="AN429" s="16" t="str">
        <f>IF(AD429="N/A", IF(U429="N/A", "N/A", L429+U429), AD429+AH429)</f>
        <v>N/A</v>
      </c>
      <c r="AO429" s="16" t="str">
        <f>IF(AD429="N/A", IF(V429="N/A", "N/A", L429+V429), IF(AI429="N/A", "N/A", AD429+AI429))</f>
        <v>N/A</v>
      </c>
      <c r="AP429" s="16" t="str">
        <f>IF(AD429="N/A", IF(W429="N/A", "N/A", L429+W429), IF(AJ429="N/A", "N/A", AD429+AJ429))</f>
        <v>N/A</v>
      </c>
      <c r="AQ429" s="16" t="str">
        <f>IF(AD429="N/A", IF(X429="N/A", "N/A", L429+X429), IF(AK429="N/A", "N/A", AD429+AK429))</f>
        <v>N/A</v>
      </c>
      <c r="AR429" s="15" t="s">
        <v>40</v>
      </c>
      <c r="AS429" s="15" t="s">
        <v>40</v>
      </c>
      <c r="AT429" s="15" t="s">
        <v>40</v>
      </c>
      <c r="AU429" s="15" t="s">
        <v>40</v>
      </c>
      <c r="AV429" s="15" t="s">
        <v>40</v>
      </c>
      <c r="AW429" s="15" t="s">
        <v>48</v>
      </c>
      <c r="AX429" s="15" t="s">
        <v>48</v>
      </c>
      <c r="AY429" s="15" t="s">
        <v>48</v>
      </c>
      <c r="AZ429" s="15" t="s">
        <v>48</v>
      </c>
      <c r="BA429" s="15" t="s">
        <v>48</v>
      </c>
      <c r="BB429" s="15" t="s">
        <v>48</v>
      </c>
      <c r="BC429" s="15" t="s">
        <v>48</v>
      </c>
      <c r="BD429" s="15" t="s">
        <v>48</v>
      </c>
      <c r="BE429" s="15" t="s">
        <v>48</v>
      </c>
      <c r="BF429" s="15" t="s">
        <v>48</v>
      </c>
      <c r="BG429" s="15" t="s">
        <v>48</v>
      </c>
      <c r="BH429" s="15" t="s">
        <v>48</v>
      </c>
      <c r="BJ429" s="16">
        <f>IF(AR429="R", $CA429, IF(OR(AR429="P", AR429="T", AR429="N"), 0, IF($C429="DM", $T429, IF(OR(AR429="Y", AR429="IR"),$AM429,IF(AR429="C", IF($BI429="Y", IF($AF429="N/A", $Q429, $AF429), IF($AG429="N/A", $T429,$AG429)))))))</f>
        <v>8</v>
      </c>
      <c r="BK429" s="16">
        <f>IF(AS429="R", $CA429, IF(OR(AS429="P", AS429="T", AS429="N"), 0, IF($C429="DM", $T429, IF(OR(AS429="Y", AS429="IR"),$AM429,IF(AS429="C", IF($BI429="Y", IF($AF429="N/A", $Q429, $AF429), IF($AG429="N/A", $T429,$AG429)))))))</f>
        <v>8</v>
      </c>
      <c r="BL429" s="16">
        <f>IF(AT429="R", $CA429, IF(OR(AT429="P", AT429="T", AT429="N"), 0, IF($C429="DM", $T429, IF(OR(AT429="Y", AT429="IR"),$AM429,IF(AT429="C", IF($BI429="Y", IF($AF429="N/A", $Q429, $AF429), IF($AG429="N/A", $T429,$AG429)))))))</f>
        <v>8</v>
      </c>
      <c r="BM429" s="16">
        <f>IF(AU429="R", $CA429, IF(OR(AU429="P", AU429="T", AU429="N"), 0, IF($C429="DM", $T429, IF(OR(AU429="Y", AU429="IR"),$AM429,IF(AU429="C", IF($BI429="Y", IF($AF429="N/A", $Q429, $AF429), IF($AG429="N/A", $T429,$AG429)))))))</f>
        <v>8</v>
      </c>
      <c r="BN429" s="16">
        <f>IF(AV429="R", $CA429, IF(OR(AV429="P", AV429="T", AV429="N"), 0, IF($C429="DM", $T429, IF(OR(AV429="Y", AV429="IR"),$AM429,IF(AV429="C", IF($BI429="Y", IF($AF429="N/A", $Q429, $AF429), IF($AG429="N/A", $T429,$AG429)))))))</f>
        <v>8</v>
      </c>
      <c r="BO429" s="16">
        <f>IF(AW429="R", $CA429, IF(OR(AW429="P", AW429="T", AW429="N"), 0, IF($C429="DM", $T429, IF(OR(AW429="Y", AW429="IR"),$AM429,IF(AW429="C", IF($BI429="Y", IF($AF429="N/A", $Q429, $AF429), IF($AG429="N/A", $T429,$AG429)))))))</f>
        <v>8</v>
      </c>
      <c r="BP429" s="16">
        <f>IF(AX429="R", $CA429, IF(OR(AX429="P", AX429="T", AX429="N"), 0, IF($C429="DM", $T429, IF(OR(AX429="Y", AX429="IR"),$AM429,IF(AX429="C", IF($BI429="Y", IF($AF429="N/A", $Q429, $AF429), IF($AG429="N/A", $T429,$AG429)))))))</f>
        <v>8</v>
      </c>
      <c r="BQ429" s="16">
        <f>IF(AY429="R", $CA429, IF(OR(AY429="P", AY429="T", AY429="N"), 0, IF($C429="DM", $T429, IF(OR(AY429="Y", AY429="IR"),$AM429,IF(AY429="C", IF($BI429="Y", IF($AF429="N/A", $Q429, $AF429), IF($AG429="N/A", $T429,$AG429)))))))</f>
        <v>8</v>
      </c>
      <c r="BR429" s="16">
        <f>IF(AZ429="R", $CA429, IF(OR(AZ429="P", AZ429="T", AZ429="N"), 0, IF($C429="DM", $T429, IF(OR(AZ429="Y", AZ429="IR"),$AM429,IF(AZ429="C", IF($BI429="Y", IF($AF429="N/A", $Q429, $AF429), IF($AG429="N/A", $T429,$AG429)))))))</f>
        <v>8</v>
      </c>
      <c r="BS429" s="16">
        <f>IF(BA429="R", $CA429, IF(OR(BA429="P", BA429="T", BA429="N"), 0, IF($C429="DM", $T429, IF(OR(BA429="Y", BA429="IR"),$AM429,IF(BA429="C", IF($BI429="Y", IF($AF429="N/A", $Q429, $AF429), IF($AG429="N/A", $T429,$AG429)))))))</f>
        <v>8</v>
      </c>
      <c r="BT429" s="16">
        <f>IF(BB429="R", $CA429, IF(OR(BB429="P", BB429="T", BB429="N"), 0, IF($C429="DM", $T429, IF(OR(BB429="Y", BB429="IR"),$AM429,IF(BB429="C", IF($BI429="Y", IF($BA429="C", IF($AF429="N/A", $Q429, $AF429), IF($AF429="N/A", $T429, $AM429)), IF($AG429="N/A", $T429,$AG429)))))))</f>
        <v>8</v>
      </c>
      <c r="BU429" s="16">
        <f>IF(BC429="R", $CA429, IF(OR(BC429="P", BC429="T", BC429="N"), 0, IF($C429="DM", $T429, IF(OR(BC429="Y", BC429="IR"),$AM429,IF(BC429="C", IF($BI429="Y", IF($BA429="C", IF($AF429="N/A", $Q429, $AF429), IF($AF429="N/A", $T429, $AM429)), IF($AG429="N/A", $T429,$AG429)))))))</f>
        <v>8</v>
      </c>
      <c r="BV429" s="16">
        <f>IF(BD429="R", $CA429, IF(OR(BD429="P", BD429="T", BD429="N"), 0, IF($C429="DM", $T429, IF(OR(BD429="Y", BD429="IR"),$AM429,IF(BD429="C", IF($BI429="Y", IF($BA429="C", IF($AF429="N/A", $Q429, $AF429), IF($AF429="N/A", $T429, $AM429)), IF($AG429="N/A", $T429,$AG429)))))))</f>
        <v>8</v>
      </c>
      <c r="BW429" s="16">
        <f>IF(BE429="R", $CA429, IF(OR(BE429="P", BE429="T", BE429="N"), 0, IF($C429="DM", $T429, IF(OR(BE429="Y", BE429="IR"),$AM429,IF(BE429="C", IF($BI429="Y", IF($BA429="C", IF($AF429="N/A", $Q429, $AF429), IF($AF429="N/A", $T429, $AM429)), IF($AG429="N/A", $T429,$AG429)))))))</f>
        <v>8</v>
      </c>
      <c r="BX429" s="16">
        <f>IF(BF429="R", $CA429, IF(OR(BF429="P", BF429="T", BF429="N"), 0, IF($C429="DM", $T429, IF(OR(BF429="Y", BF429="IR"),$AM429,IF(BF429="C", IF($BI429="Y", IF($BA429="C", IF($AF429="N/A", $Q429, $AF429), IF($AF429="N/A", $T429, $AM429)), IF($AG429="N/A", $T429,$AG429)))))))</f>
        <v>8</v>
      </c>
      <c r="BY429" s="16">
        <f>IF(BG429="R", $CA429, IF(OR(BG429="P", BG429="T", BG429="N"), 0, IF($C429="DM", $T429, IF(OR(BG429="Y", BG429="IR"),$AM429,IF(BG429="C", IF($BI429="Y", IF($BA429="C", IF($AF429="N/A", $Q429, $AF429), IF($AF429="N/A", $T429, $AM429)), IF($AG429="N/A", $T429,$AG429)))))))</f>
        <v>8</v>
      </c>
      <c r="BZ429" s="16">
        <f>IF(BH429="R", $CA429, IF(OR(BH429="P", BH429="T", BH429="N"), 0, IF($C429="DM", $T429, IF(OR(BH429="Y", BH429="IR"),$AM429,IF(BH429="C", IF($BI429="Y", IF($BA429="C", IF($AF429="N/A", $Q429, $AF429), IF($AF429="N/A", $T429, $AM429)), IF($AG429="N/A", $T429,$AG429)))))))</f>
        <v>8</v>
      </c>
      <c r="CA429" s="15" t="s">
        <v>75</v>
      </c>
      <c r="CB429" s="16">
        <f>BZ429</f>
        <v>8</v>
      </c>
      <c r="CC429" s="15" t="str">
        <f>IF(OR($BH429="T", $BH429="R"), 0, IF($BH429="C", IF($BI429="Y", IF($BA429="C", 0, IF(AF429="N/A", Q429-T429, AF429-AG429)), IF($AF429="N/A", U429, AH429)), AN429))</f>
        <v>N/A</v>
      </c>
      <c r="CD429" s="15" t="str">
        <f>IF(OR($BH429="T", $BH429="R"), 0, IF($BH429="C", IF($BI429="Y", 0, IF($AF429="N/A", V429, AI429)), AO429))</f>
        <v>N/A</v>
      </c>
      <c r="CE429" s="15" t="str">
        <f>IF(OR($BH429="T", $BH429="R"), 0, IF($BH429="C", IF($BI429="Y", 0, IF($AF429="N/A", W429, AJ429)), AP429))</f>
        <v>N/A</v>
      </c>
      <c r="CF429" s="15" t="str">
        <f>IF(OR($BH429="T", $BH429="R"), 0, IF($BH429="C", IF($BI429="Y", 0, IF($AF429="N/A", X429, AK429)), AQ429))</f>
        <v>N/A</v>
      </c>
      <c r="CG429" t="str">
        <f>IF(AC429="N/A", "S:"&amp;L429&amp;" G:"&amp;M429&amp;" GR:"&amp;Q429, IF(AC429=0, "S:"&amp;L429&amp;" G:"&amp;M429&amp;" GR:"&amp;Q429, "S:"&amp;L429&amp;"/"&amp;AD429&amp;" G:"&amp;AE429&amp;" GR:"&amp;AF429))</f>
        <v>S:6 G:2 GR:2</v>
      </c>
    </row>
    <row r="430" spans="1:85" x14ac:dyDescent="0.25">
      <c r="A430" s="14">
        <v>5248</v>
      </c>
      <c r="B430" s="15" t="s">
        <v>2883</v>
      </c>
      <c r="C430" s="15" t="s">
        <v>71</v>
      </c>
      <c r="D430" s="15" t="s">
        <v>58</v>
      </c>
      <c r="E430" s="15">
        <f>VLOOKUP(B430, 'Rookie Year'!$A$2:$B$55679,2,FALSE)</f>
        <v>2023</v>
      </c>
      <c r="F430" s="15">
        <v>2023</v>
      </c>
      <c r="G430" s="15" t="s">
        <v>40</v>
      </c>
      <c r="H430" s="15" t="s">
        <v>2229</v>
      </c>
      <c r="I430" s="16">
        <v>1</v>
      </c>
      <c r="J430" s="15">
        <v>3</v>
      </c>
      <c r="K430" s="17">
        <f>IF(AND(G430&lt;&gt;"N",R430="N/A"), IF(I430&lt;4, 0, 0.25),IF(I430=1, IF(J430=1,0.25, 0.25), IF(I430&lt;13, 0.25, IF(I430&lt;26, 0.4, IF(I430&lt;51, 0.6, 0.75)))))</f>
        <v>0</v>
      </c>
      <c r="L430" s="16">
        <f>I430-M430</f>
        <v>1</v>
      </c>
      <c r="M430" s="16">
        <f>ROUNDUP(I430*K430,0)</f>
        <v>0</v>
      </c>
      <c r="N430" s="16">
        <f>M430*J430</f>
        <v>0</v>
      </c>
      <c r="O430" s="16">
        <v>0</v>
      </c>
      <c r="P430" s="16">
        <v>0</v>
      </c>
      <c r="Q430" s="16">
        <f>N430-O430-P430</f>
        <v>0</v>
      </c>
      <c r="R430" s="15" t="s">
        <v>75</v>
      </c>
      <c r="S430" s="15">
        <f>IF(R430="N/A", J430-($B$1-F430), J430-($B$1-R430))</f>
        <v>2</v>
      </c>
      <c r="T430" s="16">
        <v>0</v>
      </c>
      <c r="U430" s="16">
        <v>0</v>
      </c>
      <c r="V430" s="16" t="str">
        <f>IF($S430&lt;3, "N/A", $M430)</f>
        <v>N/A</v>
      </c>
      <c r="W430" s="16" t="str">
        <f>IF($S430&lt;4, "N/A", $M430)</f>
        <v>N/A</v>
      </c>
      <c r="X430" s="16" t="str">
        <f>IF($S430&lt;5, "N/A", $M430)</f>
        <v>N/A</v>
      </c>
      <c r="Y430" s="15" t="str">
        <f>IF(SUM(T430:X430)&lt;&gt;Q430, "CHECK", "OK")</f>
        <v>OK</v>
      </c>
      <c r="Z430" s="15" t="str">
        <f>IF(F430=$B$1, "No", IF(S430=1, "Yes", "No"))</f>
        <v>No</v>
      </c>
      <c r="AA430" s="18" t="str">
        <f>IF(C430="DM", "N/A", IF(Z430="No","N/A",VLOOKUP(B430,'Extension List'!$A$3:$R$1972,18,FALSE)))</f>
        <v>N/A</v>
      </c>
      <c r="AB430" s="15" t="str">
        <f>IF(C430="DM", "N/A", IF(Z430="No","N/A",VLOOKUP(B430,'Extension List'!$A$3:$T$1972,20,FALSE)))</f>
        <v>N/A</v>
      </c>
      <c r="AC430" s="15" t="str">
        <f>IF(AA430="N/A", "N/A", 0)</f>
        <v>N/A</v>
      </c>
      <c r="AD430" s="16" t="str">
        <f>IF(AE430="N/A", "N/A", AA430-AE430)</f>
        <v>N/A</v>
      </c>
      <c r="AE430" s="16" t="str">
        <f>IF(AA430="N/A", "N/A", IF(AC430&gt;0, IF(AA430&lt;13, ROUNDUP(0.25*AA430,0), IF(AA430&lt;26, ROUNDUP(0.4*AA430,0), IF(AA430&lt;51, ROUNDUP(0.6*AA430,0), ROUNDUP(0.75*AA430,0)))), "N/A"))</f>
        <v>N/A</v>
      </c>
      <c r="AF430" s="16" t="str">
        <f>IF(AD430="N/A","N/A", (AE430*AC430)+Q430)</f>
        <v>N/A</v>
      </c>
      <c r="AG430" s="16" t="str">
        <f>IF($AF430="N/A", "N/A", "TBC")</f>
        <v>N/A</v>
      </c>
      <c r="AH430" s="16" t="str">
        <f>IF($AF430="N/A", "N/A", "TBC")</f>
        <v>N/A</v>
      </c>
      <c r="AI430" s="16" t="str">
        <f>IF($AF430="N/A","N/A",IF(AC430&gt;1,"TBC","N/A"))</f>
        <v>N/A</v>
      </c>
      <c r="AJ430" s="16" t="str">
        <f>IF($AF430="N/A","N/A",IF(AC430&gt;2,"TBC","N/A"))</f>
        <v>N/A</v>
      </c>
      <c r="AK430" s="16" t="str">
        <f>IF($AF430="N/A","N/A",IF(AC430&gt;3,"TBC","N/A"))</f>
        <v>N/A</v>
      </c>
      <c r="AL430" s="16" t="str">
        <f>IF(AC430="N/A","N/A",IF(AC430&gt;0,IF(SUM(AG430:AK430)&lt;&gt;AF430,"CHECK","OK"),"N/A"))</f>
        <v>N/A</v>
      </c>
      <c r="AM430" s="16">
        <f>IF(AD430="N/A", L430+T430, L430+AG430)</f>
        <v>1</v>
      </c>
      <c r="AN430" s="16">
        <f>IF(AD430="N/A", IF(U430="N/A", "N/A", L430+U430), AD430+AH430)</f>
        <v>1</v>
      </c>
      <c r="AO430" s="16" t="str">
        <f>IF(AD430="N/A", IF(V430="N/A", "N/A", L430+V430), IF(AI430="N/A", "N/A", AD430+AI430))</f>
        <v>N/A</v>
      </c>
      <c r="AP430" s="16" t="str">
        <f>IF(AD430="N/A", IF(W430="N/A", "N/A", L430+W430), IF(AJ430="N/A", "N/A", AD430+AJ430))</f>
        <v>N/A</v>
      </c>
      <c r="AQ430" s="16" t="str">
        <f>IF(AD430="N/A", IF(X430="N/A", "N/A", L430+X430), IF(AK430="N/A", "N/A", AD430+AK430))</f>
        <v>N/A</v>
      </c>
      <c r="AR430" s="15" t="s">
        <v>40</v>
      </c>
      <c r="AS430" s="15" t="s">
        <v>40</v>
      </c>
      <c r="AT430" s="15" t="s">
        <v>40</v>
      </c>
      <c r="AU430" s="15" t="s">
        <v>40</v>
      </c>
      <c r="AV430" s="15" t="s">
        <v>40</v>
      </c>
      <c r="AW430" s="15" t="s">
        <v>40</v>
      </c>
      <c r="AX430" s="15" t="s">
        <v>40</v>
      </c>
      <c r="AY430" s="15" t="s">
        <v>40</v>
      </c>
      <c r="AZ430" s="15" t="s">
        <v>40</v>
      </c>
      <c r="BA430" s="15" t="s">
        <v>44</v>
      </c>
      <c r="BB430" s="15" t="s">
        <v>44</v>
      </c>
      <c r="BC430" s="15" t="s">
        <v>44</v>
      </c>
      <c r="BD430" s="15" t="s">
        <v>44</v>
      </c>
      <c r="BE430" s="15" t="s">
        <v>44</v>
      </c>
      <c r="BF430" s="15" t="s">
        <v>44</v>
      </c>
      <c r="BG430" s="15" t="s">
        <v>44</v>
      </c>
      <c r="BH430" s="15" t="s">
        <v>44</v>
      </c>
      <c r="BI430" s="15"/>
      <c r="BJ430" s="16">
        <f>IF(AR430="R", $CA430, IF(OR(AR430="P", AR430="T", AR430="N"), 0, IF($C430="DM", $T430, IF(OR(AR430="Y", AR430="IR"),$AM430,IF(AR430="C", IF($BI430="Y", IF($AF430="N/A", $Q430, $AF430), IF($AG430="N/A", $T430,$AG430)))))))</f>
        <v>1</v>
      </c>
      <c r="BK430" s="16">
        <f>IF(AS430="R", $CA430, IF(OR(AS430="P", AS430="T", AS430="N"), 0, IF($C430="DM", $T430, IF(OR(AS430="Y", AS430="IR"),$AM430,IF(AS430="C", IF($BI430="Y", IF($AF430="N/A", $Q430, $AF430), IF($AG430="N/A", $T430,$AG430)))))))</f>
        <v>1</v>
      </c>
      <c r="BL430" s="16">
        <f>IF(AT430="R", $CA430, IF(OR(AT430="P", AT430="T", AT430="N"), 0, IF($C430="DM", $T430, IF(OR(AT430="Y", AT430="IR"),$AM430,IF(AT430="C", IF($BI430="Y", IF($AF430="N/A", $Q430, $AF430), IF($AG430="N/A", $T430,$AG430)))))))</f>
        <v>1</v>
      </c>
      <c r="BM430" s="16">
        <f>IF(AU430="R", $CA430, IF(OR(AU430="P", AU430="T", AU430="N"), 0, IF($C430="DM", $T430, IF(OR(AU430="Y", AU430="IR"),$AM430,IF(AU430="C", IF($BI430="Y", IF($AF430="N/A", $Q430, $AF430), IF($AG430="N/A", $T430,$AG430)))))))</f>
        <v>1</v>
      </c>
      <c r="BN430" s="16">
        <f>IF(AV430="R", $CA430, IF(OR(AV430="P", AV430="T", AV430="N"), 0, IF($C430="DM", $T430, IF(OR(AV430="Y", AV430="IR"),$AM430,IF(AV430="C", IF($BI430="Y", IF($AF430="N/A", $Q430, $AF430), IF($AG430="N/A", $T430,$AG430)))))))</f>
        <v>1</v>
      </c>
      <c r="BO430" s="16">
        <f>IF(AW430="R", $CA430, IF(OR(AW430="P", AW430="T", AW430="N"), 0, IF($C430="DM", $T430, IF(OR(AW430="Y", AW430="IR"),$AM430,IF(AW430="C", IF($BI430="Y", IF($AF430="N/A", $Q430, $AF430), IF($AG430="N/A", $T430,$AG430)))))))</f>
        <v>1</v>
      </c>
      <c r="BP430" s="16">
        <f>IF(AX430="R", $CA430, IF(OR(AX430="P", AX430="T", AX430="N"), 0, IF($C430="DM", $T430, IF(OR(AX430="Y", AX430="IR"),$AM430,IF(AX430="C", IF($BI430="Y", IF($AF430="N/A", $Q430, $AF430), IF($AG430="N/A", $T430,$AG430)))))))</f>
        <v>1</v>
      </c>
      <c r="BQ430" s="16">
        <f>IF(AY430="R", $CA430, IF(OR(AY430="P", AY430="T", AY430="N"), 0, IF($C430="DM", $T430, IF(OR(AY430="Y", AY430="IR"),$AM430,IF(AY430="C", IF($BI430="Y", IF($AF430="N/A", $Q430, $AF430), IF($AG430="N/A", $T430,$AG430)))))))</f>
        <v>1</v>
      </c>
      <c r="BR430" s="16">
        <f>IF(AZ430="R", $CA430, IF(OR(AZ430="P", AZ430="T", AZ430="N"), 0, IF($C430="DM", $T430, IF(OR(AZ430="Y", AZ430="IR"),$AM430,IF(AZ430="C", IF($BI430="Y", IF($AF430="N/A", $Q430, $AF430), IF($AG430="N/A", $T430,$AG430)))))))</f>
        <v>1</v>
      </c>
      <c r="BS430" s="16">
        <f>IF(BA430="R", $CA430, IF(OR(BA430="P", BA430="T", BA430="N"), 0, IF($C430="DM", $T430, IF(OR(BA430="Y", BA430="IR"),$AM430,IF(BA430="C", IF($BI430="Y", IF($AF430="N/A", $Q430, $AF430), IF($AG430="N/A", $T430,$AG430)))))))</f>
        <v>0</v>
      </c>
      <c r="BT430" s="16">
        <f>IF(BB430="R", $CA430, IF(OR(BB430="P", BB430="T", BB430="N"), 0, IF($C430="DM", $T430, IF(OR(BB430="Y", BB430="IR"),$AM430,IF(BB430="C", IF($BI430="Y", IF($BA430="C", IF($AF430="N/A", $Q430, $AF430), IF($AF430="N/A", $T430, $AM430)), IF($AG430="N/A", $T430,$AG430)))))))</f>
        <v>0</v>
      </c>
      <c r="BU430" s="16">
        <f>IF(BC430="R", $CA430, IF(OR(BC430="P", BC430="T", BC430="N"), 0, IF($C430="DM", $T430, IF(OR(BC430="Y", BC430="IR"),$AM430,IF(BC430="C", IF($BI430="Y", IF($BA430="C", IF($AF430="N/A", $Q430, $AF430), IF($AF430="N/A", $T430, $AM430)), IF($AG430="N/A", $T430,$AG430)))))))</f>
        <v>0</v>
      </c>
      <c r="BV430" s="16">
        <f>IF(BD430="R", $CA430, IF(OR(BD430="P", BD430="T", BD430="N"), 0, IF($C430="DM", $T430, IF(OR(BD430="Y", BD430="IR"),$AM430,IF(BD430="C", IF($BI430="Y", IF($BA430="C", IF($AF430="N/A", $Q430, $AF430), IF($AF430="N/A", $T430, $AM430)), IF($AG430="N/A", $T430,$AG430)))))))</f>
        <v>0</v>
      </c>
      <c r="BW430" s="16">
        <f>IF(BE430="R", $CA430, IF(OR(BE430="P", BE430="T", BE430="N"), 0, IF($C430="DM", $T430, IF(OR(BE430="Y", BE430="IR"),$AM430,IF(BE430="C", IF($BI430="Y", IF($BA430="C", IF($AF430="N/A", $Q430, $AF430), IF($AF430="N/A", $T430, $AM430)), IF($AG430="N/A", $T430,$AG430)))))))</f>
        <v>0</v>
      </c>
      <c r="BX430" s="16">
        <f>IF(BF430="R", $CA430, IF(OR(BF430="P", BF430="T", BF430="N"), 0, IF($C430="DM", $T430, IF(OR(BF430="Y", BF430="IR"),$AM430,IF(BF430="C", IF($BI430="Y", IF($BA430="C", IF($AF430="N/A", $Q430, $AF430), IF($AF430="N/A", $T430, $AM430)), IF($AG430="N/A", $T430,$AG430)))))))</f>
        <v>0</v>
      </c>
      <c r="BY430" s="16">
        <f>IF(BG430="R", $CA430, IF(OR(BG430="P", BG430="T", BG430="N"), 0, IF($C430="DM", $T430, IF(OR(BG430="Y", BG430="IR"),$AM430,IF(BG430="C", IF($BI430="Y", IF($BA430="C", IF($AF430="N/A", $Q430, $AF430), IF($AF430="N/A", $T430, $AM430)), IF($AG430="N/A", $T430,$AG430)))))))</f>
        <v>0</v>
      </c>
      <c r="BZ430" s="16">
        <f>IF(BH430="R", $CA430, IF(OR(BH430="P", BH430="T", BH430="N"), 0, IF($C430="DM", $T430, IF(OR(BH430="Y", BH430="IR"),$AM430,IF(BH430="C", IF($BI430="Y", IF($BA430="C", IF($AF430="N/A", $Q430, $AF430), IF($AF430="N/A", $T430, $AM430)), IF($AG430="N/A", $T430,$AG430)))))))</f>
        <v>0</v>
      </c>
      <c r="CA430" s="15" t="s">
        <v>75</v>
      </c>
      <c r="CB430" s="16">
        <f>BZ430</f>
        <v>0</v>
      </c>
      <c r="CC430" s="15">
        <f>IF(OR($BH430="T", $BH430="R"), 0, IF($BH430="C", IF($BI430="Y", IF($BA430="C", 0, IF(AF430="N/A", Q430-T430, AF430-AG430)), IF($AF430="N/A", U430, AH430)), AN430))</f>
        <v>0</v>
      </c>
      <c r="CD430" s="15" t="str">
        <f>IF(OR($BH430="T", $BH430="R"), 0, IF($BH430="C", IF($BI430="Y", 0, IF($AF430="N/A", V430, AI430)), AO430))</f>
        <v>N/A</v>
      </c>
      <c r="CE430" s="15" t="str">
        <f>IF(OR($BH430="T", $BH430="R"), 0, IF($BH430="C", IF($BI430="Y", 0, IF($AF430="N/A", W430, AJ430)), AP430))</f>
        <v>N/A</v>
      </c>
      <c r="CF430" s="15" t="str">
        <f>IF(OR($BH430="T", $BH430="R"), 0, IF($BH430="C", IF($BI430="Y", 0, IF($AF430="N/A", X430, AK430)), AQ430))</f>
        <v>N/A</v>
      </c>
      <c r="CG430" t="str">
        <f>IF(AC430="N/A", "S:"&amp;L430&amp;" G:"&amp;M430&amp;" GR:"&amp;Q430, IF(AC430=0, "S:"&amp;L430&amp;" G:"&amp;M430&amp;" GR:"&amp;Q430, "S:"&amp;L430&amp;"/"&amp;AD430&amp;" G:"&amp;AE430&amp;" GR:"&amp;AF430))</f>
        <v>S:1 G:0 GR:0</v>
      </c>
    </row>
    <row r="431" spans="1:85" x14ac:dyDescent="0.25">
      <c r="A431" s="14">
        <v>5835</v>
      </c>
      <c r="B431" s="15" t="s">
        <v>2660</v>
      </c>
      <c r="C431" s="15" t="s">
        <v>71</v>
      </c>
      <c r="D431" s="15" t="s">
        <v>58</v>
      </c>
      <c r="E431" s="15">
        <f>VLOOKUP(B431, 'Rookie Year'!$A$2:$B$55679,2,FALSE)</f>
        <v>2022</v>
      </c>
      <c r="F431" s="15">
        <v>2022</v>
      </c>
      <c r="G431" s="15" t="s">
        <v>40</v>
      </c>
      <c r="H431" s="15" t="s">
        <v>2252</v>
      </c>
      <c r="I431" s="16">
        <v>1</v>
      </c>
      <c r="J431" s="15">
        <v>3</v>
      </c>
      <c r="K431" s="17">
        <f>IF(AND(G431&lt;&gt;"N",R431="N/A"), IF(I431&lt;4, 0, 0.25),IF(I431=1, IF(J431=1,0.25, 0.25), IF(I431&lt;13, 0.25, IF(I431&lt;26, 0.4, IF(I431&lt;51, 0.6, 0.75)))))</f>
        <v>0</v>
      </c>
      <c r="L431" s="16">
        <f>I431-M431</f>
        <v>1</v>
      </c>
      <c r="M431" s="16">
        <f>ROUNDUP(I431*K431,0)</f>
        <v>0</v>
      </c>
      <c r="N431" s="16">
        <f>M431*J431</f>
        <v>0</v>
      </c>
      <c r="O431" s="16">
        <v>0</v>
      </c>
      <c r="P431" s="16">
        <v>0</v>
      </c>
      <c r="Q431" s="16">
        <f>N431-O431-P431</f>
        <v>0</v>
      </c>
      <c r="R431" s="15" t="s">
        <v>75</v>
      </c>
      <c r="S431" s="15">
        <f>IF(R431="N/A", J431-($B$1-F431), J431-($B$1-R431))</f>
        <v>1</v>
      </c>
      <c r="T431" s="16">
        <v>0</v>
      </c>
      <c r="U431" s="16" t="str">
        <f>IF($S431&lt;2, "N/A", $M431)</f>
        <v>N/A</v>
      </c>
      <c r="V431" s="16" t="str">
        <f>IF($S431&lt;3, "N/A", $M431)</f>
        <v>N/A</v>
      </c>
      <c r="W431" s="16" t="str">
        <f>IF($S431&lt;4, "N/A", $M431)</f>
        <v>N/A</v>
      </c>
      <c r="X431" s="16" t="str">
        <f>IF($S431&lt;5, "N/A", $M431)</f>
        <v>N/A</v>
      </c>
      <c r="Y431" s="15" t="str">
        <f>IF(SUM(T431:X431)&lt;&gt;Q431, "CHECK", "OK")</f>
        <v>OK</v>
      </c>
      <c r="Z431" s="15" t="str">
        <f>IF(F431=$B$1, "No", IF(S431=1, "Yes", "No"))</f>
        <v>Yes</v>
      </c>
      <c r="AA431" s="18">
        <f>IF(C431="DM", "N/A", IF(Z431="No","N/A",VLOOKUP(B431,'Extension List'!$A$3:$R$1972,18,FALSE)))</f>
        <v>3</v>
      </c>
      <c r="AB431" s="15">
        <f>IF(C431="DM", "N/A", IF(Z431="No","N/A",VLOOKUP(B431,'Extension List'!$A$3:$T$1972,20,FALSE)))</f>
        <v>1</v>
      </c>
      <c r="AC431" s="15">
        <f>IF(AA431="N/A", "N/A", 0)</f>
        <v>0</v>
      </c>
      <c r="AD431" s="16" t="str">
        <f>IF(AE431="N/A", "N/A", AA431-AE431)</f>
        <v>N/A</v>
      </c>
      <c r="AE431" s="16" t="str">
        <f>IF(AA431="N/A", "N/A", IF(AC431&gt;0, IF(AA431&lt;13, ROUNDUP(0.25*AA431,0), IF(AA431&lt;26, ROUNDUP(0.4*AA431,0), IF(AA431&lt;51, ROUNDUP(0.6*AA431,0), ROUNDUP(0.75*AA431,0)))), "N/A"))</f>
        <v>N/A</v>
      </c>
      <c r="AF431" s="16" t="str">
        <f>IF(AD431="N/A","N/A", (AE431*AC431)+Q431)</f>
        <v>N/A</v>
      </c>
      <c r="AG431" s="16" t="str">
        <f>IF($AF431="N/A", "N/A", "TBC")</f>
        <v>N/A</v>
      </c>
      <c r="AH431" s="16" t="str">
        <f>IF($AF431="N/A", "N/A", "TBC")</f>
        <v>N/A</v>
      </c>
      <c r="AI431" s="16" t="str">
        <f>IF($AF431="N/A","N/A",IF(AC431&gt;1,"TBC","N/A"))</f>
        <v>N/A</v>
      </c>
      <c r="AJ431" s="16" t="str">
        <f>IF($AF431="N/A","N/A",IF(AC431&gt;2,"TBC","N/A"))</f>
        <v>N/A</v>
      </c>
      <c r="AK431" s="16" t="str">
        <f>IF($AF431="N/A","N/A",IF(AC431&gt;3,"TBC","N/A"))</f>
        <v>N/A</v>
      </c>
      <c r="AL431" s="16" t="str">
        <f>IF(AC431="N/A","N/A",IF(AC431&gt;0,IF(SUM(AG431:AK431)&lt;&gt;AF431,"CHECK","OK"),"N/A"))</f>
        <v>N/A</v>
      </c>
      <c r="AM431" s="16">
        <f>IF(AD431="N/A", L431+T431, L431+AG431)</f>
        <v>1</v>
      </c>
      <c r="AN431" s="16" t="str">
        <f>IF(AD431="N/A", IF(U431="N/A", "N/A", L431+U431), AD431+AH431)</f>
        <v>N/A</v>
      </c>
      <c r="AO431" s="16" t="str">
        <f>IF(AD431="N/A", IF(V431="N/A", "N/A", L431+V431), IF(AI431="N/A", "N/A", AD431+AI431))</f>
        <v>N/A</v>
      </c>
      <c r="AP431" s="16" t="str">
        <f>IF(AD431="N/A", IF(W431="N/A", "N/A", L431+W431), IF(AJ431="N/A", "N/A", AD431+AJ431))</f>
        <v>N/A</v>
      </c>
      <c r="AQ431" s="16" t="str">
        <f>IF(AD431="N/A", IF(X431="N/A", "N/A", L431+X431), IF(AK431="N/A", "N/A", AD431+AK431))</f>
        <v>N/A</v>
      </c>
      <c r="AR431" s="15" t="s">
        <v>42</v>
      </c>
      <c r="AS431" s="15" t="s">
        <v>42</v>
      </c>
      <c r="AT431" s="15" t="s">
        <v>42</v>
      </c>
      <c r="AU431" s="15" t="s">
        <v>42</v>
      </c>
      <c r="AV431" s="15" t="s">
        <v>42</v>
      </c>
      <c r="AW431" s="15" t="s">
        <v>42</v>
      </c>
      <c r="AX431" s="15" t="s">
        <v>42</v>
      </c>
      <c r="AY431" s="15" t="s">
        <v>42</v>
      </c>
      <c r="AZ431" s="15" t="s">
        <v>42</v>
      </c>
      <c r="BA431" s="15" t="s">
        <v>42</v>
      </c>
      <c r="BB431" s="15" t="s">
        <v>40</v>
      </c>
      <c r="BC431" s="15" t="s">
        <v>40</v>
      </c>
      <c r="BD431" s="15" t="s">
        <v>40</v>
      </c>
      <c r="BE431" s="15" t="s">
        <v>40</v>
      </c>
      <c r="BF431" s="15" t="s">
        <v>40</v>
      </c>
      <c r="BG431" s="15" t="s">
        <v>40</v>
      </c>
      <c r="BH431" s="15" t="s">
        <v>40</v>
      </c>
      <c r="BJ431" s="16">
        <f>IF(AR431="R", $CA431, IF(OR(AR431="P", AR431="T", AR431="N"), 0, IF($C431="DM", $T431, IF(OR(AR431="Y", AR431="IR"),$AM431,IF(AR431="C", IF($BI431="Y", IF($AF431="N/A", $Q431, $AF431), IF($AG431="N/A", $T431,$AG431)))))))</f>
        <v>0</v>
      </c>
      <c r="BK431" s="16">
        <f>IF(AS431="R", $CA431, IF(OR(AS431="P", AS431="T", AS431="N"), 0, IF($C431="DM", $T431, IF(OR(AS431="Y", AS431="IR"),$AM431,IF(AS431="C", IF($BI431="Y", IF($AF431="N/A", $Q431, $AF431), IF($AG431="N/A", $T431,$AG431)))))))</f>
        <v>0</v>
      </c>
      <c r="BL431" s="16">
        <f>IF(AT431="R", $CA431, IF(OR(AT431="P", AT431="T", AT431="N"), 0, IF($C431="DM", $T431, IF(OR(AT431="Y", AT431="IR"),$AM431,IF(AT431="C", IF($BI431="Y", IF($AF431="N/A", $Q431, $AF431), IF($AG431="N/A", $T431,$AG431)))))))</f>
        <v>0</v>
      </c>
      <c r="BM431" s="16">
        <f>IF(AU431="R", $CA431, IF(OR(AU431="P", AU431="T", AU431="N"), 0, IF($C431="DM", $T431, IF(OR(AU431="Y", AU431="IR"),$AM431,IF(AU431="C", IF($BI431="Y", IF($AF431="N/A", $Q431, $AF431), IF($AG431="N/A", $T431,$AG431)))))))</f>
        <v>0</v>
      </c>
      <c r="BN431" s="16">
        <f>IF(AV431="R", $CA431, IF(OR(AV431="P", AV431="T", AV431="N"), 0, IF($C431="DM", $T431, IF(OR(AV431="Y", AV431="IR"),$AM431,IF(AV431="C", IF($BI431="Y", IF($AF431="N/A", $Q431, $AF431), IF($AG431="N/A", $T431,$AG431)))))))</f>
        <v>0</v>
      </c>
      <c r="BO431" s="16">
        <f>IF(AW431="R", $CA431, IF(OR(AW431="P", AW431="T", AW431="N"), 0, IF($C431="DM", $T431, IF(OR(AW431="Y", AW431="IR"),$AM431,IF(AW431="C", IF($BI431="Y", IF($AF431="N/A", $Q431, $AF431), IF($AG431="N/A", $T431,$AG431)))))))</f>
        <v>0</v>
      </c>
      <c r="BP431" s="16">
        <f>IF(AX431="R", $CA431, IF(OR(AX431="P", AX431="T", AX431="N"), 0, IF($C431="DM", $T431, IF(OR(AX431="Y", AX431="IR"),$AM431,IF(AX431="C", IF($BI431="Y", IF($AF431="N/A", $Q431, $AF431), IF($AG431="N/A", $T431,$AG431)))))))</f>
        <v>0</v>
      </c>
      <c r="BQ431" s="16">
        <f>IF(AY431="R", $CA431, IF(OR(AY431="P", AY431="T", AY431="N"), 0, IF($C431="DM", $T431, IF(OR(AY431="Y", AY431="IR"),$AM431,IF(AY431="C", IF($BI431="Y", IF($AF431="N/A", $Q431, $AF431), IF($AG431="N/A", $T431,$AG431)))))))</f>
        <v>0</v>
      </c>
      <c r="BR431" s="16">
        <f>IF(AZ431="R", $CA431, IF(OR(AZ431="P", AZ431="T", AZ431="N"), 0, IF($C431="DM", $T431, IF(OR(AZ431="Y", AZ431="IR"),$AM431,IF(AZ431="C", IF($BI431="Y", IF($AF431="N/A", $Q431, $AF431), IF($AG431="N/A", $T431,$AG431)))))))</f>
        <v>0</v>
      </c>
      <c r="BS431" s="16">
        <f>IF(BA431="R", $CA431, IF(OR(BA431="P", BA431="T", BA431="N"), 0, IF($C431="DM", $T431, IF(OR(BA431="Y", BA431="IR"),$AM431,IF(BA431="C", IF($BI431="Y", IF($AF431="N/A", $Q431, $AF431), IF($AG431="N/A", $T431,$AG431)))))))</f>
        <v>0</v>
      </c>
      <c r="BT431" s="16">
        <f>IF(BB431="R", $CA431, IF(OR(BB431="P", BB431="T", BB431="N"), 0, IF($C431="DM", $T431, IF(OR(BB431="Y", BB431="IR"),$AM431,IF(BB431="C", IF($BI431="Y", IF($BA431="C", IF($AF431="N/A", $Q431, $AF431), IF($AF431="N/A", $T431, $AM431)), IF($AG431="N/A", $T431,$AG431)))))))</f>
        <v>1</v>
      </c>
      <c r="BU431" s="16">
        <f>IF(BC431="R", $CA431, IF(OR(BC431="P", BC431="T", BC431="N"), 0, IF($C431="DM", $T431, IF(OR(BC431="Y", BC431="IR"),$AM431,IF(BC431="C", IF($BI431="Y", IF($BA431="C", IF($AF431="N/A", $Q431, $AF431), IF($AF431="N/A", $T431, $AM431)), IF($AG431="N/A", $T431,$AG431)))))))</f>
        <v>1</v>
      </c>
      <c r="BV431" s="16">
        <f>IF(BD431="R", $CA431, IF(OR(BD431="P", BD431="T", BD431="N"), 0, IF($C431="DM", $T431, IF(OR(BD431="Y", BD431="IR"),$AM431,IF(BD431="C", IF($BI431="Y", IF($BA431="C", IF($AF431="N/A", $Q431, $AF431), IF($AF431="N/A", $T431, $AM431)), IF($AG431="N/A", $T431,$AG431)))))))</f>
        <v>1</v>
      </c>
      <c r="BW431" s="16">
        <f>IF(BE431="R", $CA431, IF(OR(BE431="P", BE431="T", BE431="N"), 0, IF($C431="DM", $T431, IF(OR(BE431="Y", BE431="IR"),$AM431,IF(BE431="C", IF($BI431="Y", IF($BA431="C", IF($AF431="N/A", $Q431, $AF431), IF($AF431="N/A", $T431, $AM431)), IF($AG431="N/A", $T431,$AG431)))))))</f>
        <v>1</v>
      </c>
      <c r="BX431" s="16">
        <f>IF(BF431="R", $CA431, IF(OR(BF431="P", BF431="T", BF431="N"), 0, IF($C431="DM", $T431, IF(OR(BF431="Y", BF431="IR"),$AM431,IF(BF431="C", IF($BI431="Y", IF($BA431="C", IF($AF431="N/A", $Q431, $AF431), IF($AF431="N/A", $T431, $AM431)), IF($AG431="N/A", $T431,$AG431)))))))</f>
        <v>1</v>
      </c>
      <c r="BY431" s="16">
        <f>IF(BG431="R", $CA431, IF(OR(BG431="P", BG431="T", BG431="N"), 0, IF($C431="DM", $T431, IF(OR(BG431="Y", BG431="IR"),$AM431,IF(BG431="C", IF($BI431="Y", IF($BA431="C", IF($AF431="N/A", $Q431, $AF431), IF($AF431="N/A", $T431, $AM431)), IF($AG431="N/A", $T431,$AG431)))))))</f>
        <v>1</v>
      </c>
      <c r="BZ431" s="16">
        <f>IF(BH431="R", $CA431, IF(OR(BH431="P", BH431="T", BH431="N"), 0, IF($C431="DM", $T431, IF(OR(BH431="Y", BH431="IR"),$AM431,IF(BH431="C", IF($BI431="Y", IF($BA431="C", IF($AF431="N/A", $Q431, $AF431), IF($AF431="N/A", $T431, $AM431)), IF($AG431="N/A", $T431,$AG431)))))))</f>
        <v>1</v>
      </c>
      <c r="CA431" s="15" t="s">
        <v>75</v>
      </c>
      <c r="CB431" s="16">
        <f>BZ431</f>
        <v>1</v>
      </c>
      <c r="CC431" s="15" t="str">
        <f>IF(OR($BH431="T", $BH431="R"), 0, IF($BH431="C", IF($BI431="Y", IF($BA431="C", 0, IF(AF431="N/A", Q431-T431, AF431-AG431)), IF($AF431="N/A", U431, AH431)), AN431))</f>
        <v>N/A</v>
      </c>
      <c r="CD431" s="15" t="str">
        <f>IF(OR($BH431="T", $BH431="R"), 0, IF($BH431="C", IF($BI431="Y", 0, IF($AF431="N/A", V431, AI431)), AO431))</f>
        <v>N/A</v>
      </c>
      <c r="CE431" s="15" t="str">
        <f>IF(OR($BH431="T", $BH431="R"), 0, IF($BH431="C", IF($BI431="Y", 0, IF($AF431="N/A", W431, AJ431)), AP431))</f>
        <v>N/A</v>
      </c>
      <c r="CF431" s="15" t="str">
        <f>IF(OR($BH431="T", $BH431="R"), 0, IF($BH431="C", IF($BI431="Y", 0, IF($AF431="N/A", X431, AK431)), AQ431))</f>
        <v>N/A</v>
      </c>
    </row>
    <row r="432" spans="1:85" x14ac:dyDescent="0.25">
      <c r="A432" s="14">
        <v>5822</v>
      </c>
      <c r="B432" s="15" t="s">
        <v>3091</v>
      </c>
      <c r="C432" s="15" t="s">
        <v>71</v>
      </c>
      <c r="D432" s="15" t="s">
        <v>58</v>
      </c>
      <c r="E432" s="15">
        <f>VLOOKUP(B432, 'Rookie Year'!$A$2:$B$55679,2,FALSE)</f>
        <v>2024</v>
      </c>
      <c r="F432" s="15">
        <v>2024</v>
      </c>
      <c r="G432" s="15" t="s">
        <v>42</v>
      </c>
      <c r="H432" s="15">
        <v>9</v>
      </c>
      <c r="I432" s="16">
        <v>1</v>
      </c>
      <c r="J432" s="15">
        <v>1</v>
      </c>
      <c r="K432" s="17">
        <f>IF(AND(G432&lt;&gt;"N",R432="N/A"), IF(I432&lt;4, 0, 0.25),IF(I432=1, IF(J432=1,0.25, 0.25), IF(I432&lt;13, 0.25, IF(I432&lt;26, 0.4, IF(I432&lt;51, 0.6, 0.75)))))</f>
        <v>0.25</v>
      </c>
      <c r="L432" s="16">
        <f>I432-M432</f>
        <v>0</v>
      </c>
      <c r="M432" s="16">
        <f>ROUNDUP(I432*K432,0)</f>
        <v>1</v>
      </c>
      <c r="N432" s="16">
        <f>M432*J432</f>
        <v>1</v>
      </c>
      <c r="O432" s="16">
        <v>0</v>
      </c>
      <c r="P432" s="16">
        <v>0</v>
      </c>
      <c r="Q432" s="16">
        <f>N432-O432-P432</f>
        <v>1</v>
      </c>
      <c r="R432" s="15" t="s">
        <v>75</v>
      </c>
      <c r="S432" s="15">
        <f>IF(R432="N/A", J432-($B$1-F432), J432-($B$1-R432))</f>
        <v>1</v>
      </c>
      <c r="T432" s="16">
        <f>IF($S432&lt;1, "N/A", $M432)</f>
        <v>1</v>
      </c>
      <c r="U432" s="16" t="str">
        <f>IF($S432&lt;2, "N/A", $M432)</f>
        <v>N/A</v>
      </c>
      <c r="V432" s="16" t="str">
        <f>IF($S432&lt;3, "N/A", $M432)</f>
        <v>N/A</v>
      </c>
      <c r="W432" s="16" t="str">
        <f>IF($S432&lt;4, "N/A", $M432)</f>
        <v>N/A</v>
      </c>
      <c r="X432" s="16" t="str">
        <f>IF($S432&lt;5, "N/A", $M432)</f>
        <v>N/A</v>
      </c>
      <c r="Y432" s="15" t="str">
        <f>IF(SUM(T432:X432)&lt;&gt;Q432, "CHECK", "OK")</f>
        <v>OK</v>
      </c>
      <c r="Z432" s="15" t="str">
        <f>IF(F432=$B$1, "No", IF(S432=1, "Yes", "No"))</f>
        <v>No</v>
      </c>
      <c r="AA432" s="18" t="str">
        <f>IF(C432="DM", "N/A", IF(Z432="No","N/A",VLOOKUP(B432,'Extension List'!$A$3:$R$1972,18,FALSE)))</f>
        <v>N/A</v>
      </c>
      <c r="AB432" s="15" t="str">
        <f>IF(C432="DM", "N/A", IF(Z432="No","N/A",VLOOKUP(B432,'Extension List'!$A$3:$T$1972,20,FALSE)))</f>
        <v>N/A</v>
      </c>
      <c r="AC432" s="15" t="str">
        <f>IF(AA432="N/A", "N/A", 0)</f>
        <v>N/A</v>
      </c>
      <c r="AD432" s="16" t="str">
        <f>IF(AE432="N/A", "N/A", AA432-AE432)</f>
        <v>N/A</v>
      </c>
      <c r="AE432" s="16" t="str">
        <f>IF(AA432="N/A", "N/A", IF(AC432&gt;0, IF(AA432&lt;13, ROUNDUP(0.25*AA432,0), IF(AA432&lt;26, ROUNDUP(0.4*AA432,0), IF(AA432&lt;51, ROUNDUP(0.6*AA432,0), ROUNDUP(0.75*AA432,0)))), "N/A"))</f>
        <v>N/A</v>
      </c>
      <c r="AF432" s="16" t="str">
        <f>IF(AD432="N/A","N/A", (AE432*AC432)+Q432)</f>
        <v>N/A</v>
      </c>
      <c r="AG432" s="16" t="str">
        <f>IF($AF432="N/A", "N/A", "TBC")</f>
        <v>N/A</v>
      </c>
      <c r="AH432" s="16" t="str">
        <f>IF($AF432="N/A", "N/A", "TBC")</f>
        <v>N/A</v>
      </c>
      <c r="AI432" s="16" t="str">
        <f>IF($AF432="N/A","N/A",IF(AC432&gt;1,"TBC","N/A"))</f>
        <v>N/A</v>
      </c>
      <c r="AJ432" s="16" t="str">
        <f>IF($AF432="N/A","N/A",IF(AC432&gt;2,"TBC","N/A"))</f>
        <v>N/A</v>
      </c>
      <c r="AK432" s="16" t="str">
        <f>IF($AF432="N/A","N/A",IF(AC432&gt;3,"TBC","N/A"))</f>
        <v>N/A</v>
      </c>
      <c r="AL432" s="16" t="str">
        <f>IF(AC432="N/A","N/A",IF(AC432&gt;0,IF(SUM(AG432:AK432)&lt;&gt;AF432,"CHECK","OK"),"N/A"))</f>
        <v>N/A</v>
      </c>
      <c r="AM432" s="16">
        <f>IF(AD432="N/A", L432+T432, L432+AG432)</f>
        <v>1</v>
      </c>
      <c r="AN432" s="16" t="str">
        <f>IF(AD432="N/A", IF(U432="N/A", "N/A", L432+U432), AD432+AH432)</f>
        <v>N/A</v>
      </c>
      <c r="AO432" s="16" t="str">
        <f>IF(AD432="N/A", IF(V432="N/A", "N/A", L432+V432), IF(AI432="N/A", "N/A", AD432+AI432))</f>
        <v>N/A</v>
      </c>
      <c r="AP432" s="16" t="str">
        <f>IF(AD432="N/A", IF(W432="N/A", "N/A", L432+W432), IF(AJ432="N/A", "N/A", AD432+AJ432))</f>
        <v>N/A</v>
      </c>
      <c r="AQ432" s="16" t="str">
        <f>IF(AD432="N/A", IF(X432="N/A", "N/A", L432+X432), IF(AK432="N/A", "N/A", AD432+AK432))</f>
        <v>N/A</v>
      </c>
      <c r="AR432" s="15" t="s">
        <v>42</v>
      </c>
      <c r="AS432" s="15" t="s">
        <v>42</v>
      </c>
      <c r="AT432" s="15" t="s">
        <v>42</v>
      </c>
      <c r="AU432" s="15" t="s">
        <v>42</v>
      </c>
      <c r="AV432" s="15" t="s">
        <v>42</v>
      </c>
      <c r="AW432" s="15" t="s">
        <v>42</v>
      </c>
      <c r="AX432" s="15" t="s">
        <v>42</v>
      </c>
      <c r="AY432" s="15" t="s">
        <v>42</v>
      </c>
      <c r="AZ432" s="15" t="s">
        <v>42</v>
      </c>
      <c r="BA432" s="15" t="s">
        <v>40</v>
      </c>
      <c r="BB432" s="15" t="s">
        <v>40</v>
      </c>
      <c r="BC432" s="15" t="s">
        <v>40</v>
      </c>
      <c r="BD432" s="15" t="s">
        <v>40</v>
      </c>
      <c r="BE432" s="15" t="s">
        <v>40</v>
      </c>
      <c r="BF432" s="15" t="s">
        <v>40</v>
      </c>
      <c r="BG432" s="15" t="s">
        <v>40</v>
      </c>
      <c r="BH432" s="15" t="s">
        <v>40</v>
      </c>
      <c r="BJ432" s="16">
        <f>IF(AR432="R", $CA432, IF(OR(AR432="P", AR432="T", AR432="N"), 0, IF($C432="DM", $T432, IF(OR(AR432="Y", AR432="IR"),$AM432,IF(AR432="C", IF($BI432="Y", IF($AF432="N/A", $Q432, $AF432), IF($AG432="N/A", $T432,$AG432)))))))</f>
        <v>0</v>
      </c>
      <c r="BK432" s="16">
        <f>IF(AS432="R", $CA432, IF(OR(AS432="P", AS432="T", AS432="N"), 0, IF($C432="DM", $T432, IF(OR(AS432="Y", AS432="IR"),$AM432,IF(AS432="C", IF($BI432="Y", IF($AF432="N/A", $Q432, $AF432), IF($AG432="N/A", $T432,$AG432)))))))</f>
        <v>0</v>
      </c>
      <c r="BL432" s="16">
        <f>IF(AT432="R", $CA432, IF(OR(AT432="P", AT432="T", AT432="N"), 0, IF($C432="DM", $T432, IF(OR(AT432="Y", AT432="IR"),$AM432,IF(AT432="C", IF($BI432="Y", IF($AF432="N/A", $Q432, $AF432), IF($AG432="N/A", $T432,$AG432)))))))</f>
        <v>0</v>
      </c>
      <c r="BM432" s="16">
        <f>IF(AU432="R", $CA432, IF(OR(AU432="P", AU432="T", AU432="N"), 0, IF($C432="DM", $T432, IF(OR(AU432="Y", AU432="IR"),$AM432,IF(AU432="C", IF($BI432="Y", IF($AF432="N/A", $Q432, $AF432), IF($AG432="N/A", $T432,$AG432)))))))</f>
        <v>0</v>
      </c>
      <c r="BN432" s="16">
        <f>IF(AV432="R", $CA432, IF(OR(AV432="P", AV432="T", AV432="N"), 0, IF($C432="DM", $T432, IF(OR(AV432="Y", AV432="IR"),$AM432,IF(AV432="C", IF($BI432="Y", IF($AF432="N/A", $Q432, $AF432), IF($AG432="N/A", $T432,$AG432)))))))</f>
        <v>0</v>
      </c>
      <c r="BO432" s="16">
        <f>IF(AW432="R", $CA432, IF(OR(AW432="P", AW432="T", AW432="N"), 0, IF($C432="DM", $T432, IF(OR(AW432="Y", AW432="IR"),$AM432,IF(AW432="C", IF($BI432="Y", IF($AF432="N/A", $Q432, $AF432), IF($AG432="N/A", $T432,$AG432)))))))</f>
        <v>0</v>
      </c>
      <c r="BP432" s="16">
        <f>IF(AX432="R", $CA432, IF(OR(AX432="P", AX432="T", AX432="N"), 0, IF($C432="DM", $T432, IF(OR(AX432="Y", AX432="IR"),$AM432,IF(AX432="C", IF($BI432="Y", IF($AF432="N/A", $Q432, $AF432), IF($AG432="N/A", $T432,$AG432)))))))</f>
        <v>0</v>
      </c>
      <c r="BQ432" s="16">
        <f>IF(AY432="R", $CA432, IF(OR(AY432="P", AY432="T", AY432="N"), 0, IF($C432="DM", $T432, IF(OR(AY432="Y", AY432="IR"),$AM432,IF(AY432="C", IF($BI432="Y", IF($AF432="N/A", $Q432, $AF432), IF($AG432="N/A", $T432,$AG432)))))))</f>
        <v>0</v>
      </c>
      <c r="BR432" s="16">
        <f>IF(AZ432="R", $CA432, IF(OR(AZ432="P", AZ432="T", AZ432="N"), 0, IF($C432="DM", $T432, IF(OR(AZ432="Y", AZ432="IR"),$AM432,IF(AZ432="C", IF($BI432="Y", IF($AF432="N/A", $Q432, $AF432), IF($AG432="N/A", $T432,$AG432)))))))</f>
        <v>0</v>
      </c>
      <c r="BS432" s="16">
        <f>IF(BA432="R", $CA432, IF(OR(BA432="P", BA432="T", BA432="N"), 0, IF($C432="DM", $T432, IF(OR(BA432="Y", BA432="IR"),$AM432,IF(BA432="C", IF($BI432="Y", IF($AF432="N/A", $Q432, $AF432), IF($AG432="N/A", $T432,$AG432)))))))</f>
        <v>1</v>
      </c>
      <c r="BT432" s="16">
        <f>IF(BB432="R", $CA432, IF(OR(BB432="P", BB432="T", BB432="N"), 0, IF($C432="DM", $T432, IF(OR(BB432="Y", BB432="IR"),$AM432,IF(BB432="C", IF($BI432="Y", IF($BA432="C", IF($AF432="N/A", $Q432, $AF432), IF($AF432="N/A", $T432, $AM432)), IF($AG432="N/A", $T432,$AG432)))))))</f>
        <v>1</v>
      </c>
      <c r="BU432" s="16">
        <f>IF(BC432="R", $CA432, IF(OR(BC432="P", BC432="T", BC432="N"), 0, IF($C432="DM", $T432, IF(OR(BC432="Y", BC432="IR"),$AM432,IF(BC432="C", IF($BI432="Y", IF($BA432="C", IF($AF432="N/A", $Q432, $AF432), IF($AF432="N/A", $T432, $AM432)), IF($AG432="N/A", $T432,$AG432)))))))</f>
        <v>1</v>
      </c>
      <c r="BV432" s="16">
        <f>IF(BD432="R", $CA432, IF(OR(BD432="P", BD432="T", BD432="N"), 0, IF($C432="DM", $T432, IF(OR(BD432="Y", BD432="IR"),$AM432,IF(BD432="C", IF($BI432="Y", IF($BA432="C", IF($AF432="N/A", $Q432, $AF432), IF($AF432="N/A", $T432, $AM432)), IF($AG432="N/A", $T432,$AG432)))))))</f>
        <v>1</v>
      </c>
      <c r="BW432" s="16">
        <f>IF(BE432="R", $CA432, IF(OR(BE432="P", BE432="T", BE432="N"), 0, IF($C432="DM", $T432, IF(OR(BE432="Y", BE432="IR"),$AM432,IF(BE432="C", IF($BI432="Y", IF($BA432="C", IF($AF432="N/A", $Q432, $AF432), IF($AF432="N/A", $T432, $AM432)), IF($AG432="N/A", $T432,$AG432)))))))</f>
        <v>1</v>
      </c>
      <c r="BX432" s="16">
        <f>IF(BF432="R", $CA432, IF(OR(BF432="P", BF432="T", BF432="N"), 0, IF($C432="DM", $T432, IF(OR(BF432="Y", BF432="IR"),$AM432,IF(BF432="C", IF($BI432="Y", IF($BA432="C", IF($AF432="N/A", $Q432, $AF432), IF($AF432="N/A", $T432, $AM432)), IF($AG432="N/A", $T432,$AG432)))))))</f>
        <v>1</v>
      </c>
      <c r="BY432" s="16">
        <f>IF(BG432="R", $CA432, IF(OR(BG432="P", BG432="T", BG432="N"), 0, IF($C432="DM", $T432, IF(OR(BG432="Y", BG432="IR"),$AM432,IF(BG432="C", IF($BI432="Y", IF($BA432="C", IF($AF432="N/A", $Q432, $AF432), IF($AF432="N/A", $T432, $AM432)), IF($AG432="N/A", $T432,$AG432)))))))</f>
        <v>1</v>
      </c>
      <c r="BZ432" s="16">
        <f>IF(BH432="R", $CA432, IF(OR(BH432="P", BH432="T", BH432="N"), 0, IF($C432="DM", $T432, IF(OR(BH432="Y", BH432="IR"),$AM432,IF(BH432="C", IF($BI432="Y", IF($BA432="C", IF($AF432="N/A", $Q432, $AF432), IF($AF432="N/A", $T432, $AM432)), IF($AG432="N/A", $T432,$AG432)))))))</f>
        <v>1</v>
      </c>
      <c r="CA432" s="15" t="s">
        <v>75</v>
      </c>
      <c r="CB432" s="16">
        <f>BZ432</f>
        <v>1</v>
      </c>
      <c r="CC432" s="15" t="str">
        <f>IF(OR($BH432="T", $BH432="R"), 0, IF($BH432="C", IF($BI432="Y", IF($BA432="C", 0, IF(AF432="N/A", Q432-T432, AF432-AG432)), IF($AF432="N/A", U432, AH432)), AN432))</f>
        <v>N/A</v>
      </c>
      <c r="CD432" s="15" t="str">
        <f>IF(OR($BH432="T", $BH432="R"), 0, IF($BH432="C", IF($BI432="Y", 0, IF($AF432="N/A", V432, AI432)), AO432))</f>
        <v>N/A</v>
      </c>
      <c r="CE432" s="15" t="str">
        <f>IF(OR($BH432="T", $BH432="R"), 0, IF($BH432="C", IF($BI432="Y", 0, IF($AF432="N/A", W432, AJ432)), AP432))</f>
        <v>N/A</v>
      </c>
      <c r="CF432" s="15" t="str">
        <f>IF(OR($BH432="T", $BH432="R"), 0, IF($BH432="C", IF($BI432="Y", 0, IF($AF432="N/A", X432, AK432)), AQ432))</f>
        <v>N/A</v>
      </c>
    </row>
    <row r="433" spans="1:85" x14ac:dyDescent="0.25">
      <c r="A433" s="14">
        <v>5639</v>
      </c>
      <c r="B433" s="15" t="s">
        <v>2988</v>
      </c>
      <c r="C433" s="15" t="s">
        <v>71</v>
      </c>
      <c r="D433" s="15" t="s">
        <v>58</v>
      </c>
      <c r="E433" s="15">
        <f>VLOOKUP(B433, 'Rookie Year'!$A$2:$B$55679,2,FALSE)</f>
        <v>2024</v>
      </c>
      <c r="F433" s="15">
        <v>2024</v>
      </c>
      <c r="G433" s="15" t="s">
        <v>40</v>
      </c>
      <c r="H433" s="15" t="s">
        <v>2192</v>
      </c>
      <c r="I433" s="16">
        <v>2</v>
      </c>
      <c r="J433" s="15">
        <v>3</v>
      </c>
      <c r="K433" s="17">
        <f>IF(AND(G433&lt;&gt;"N",R433="N/A"), IF(I433&lt;4, 0, 0.25),IF(I433=1, IF(J433=1,0.25, 0.25), IF(I433&lt;13, 0.25, IF(I433&lt;26, 0.4, IF(I433&lt;51, 0.6, 0.75)))))</f>
        <v>0</v>
      </c>
      <c r="L433" s="16">
        <f>I433-M433</f>
        <v>2</v>
      </c>
      <c r="M433" s="16">
        <f>ROUNDUP(I433*K433,0)</f>
        <v>0</v>
      </c>
      <c r="N433" s="16">
        <f>M433*J433</f>
        <v>0</v>
      </c>
      <c r="O433" s="16">
        <v>0</v>
      </c>
      <c r="P433" s="16">
        <v>0</v>
      </c>
      <c r="Q433" s="16">
        <f>N433-O433-P433</f>
        <v>0</v>
      </c>
      <c r="R433" s="15" t="s">
        <v>75</v>
      </c>
      <c r="S433" s="15">
        <f>IF(R433="N/A", J433-($B$1-F433), J433-($B$1-R433))</f>
        <v>3</v>
      </c>
      <c r="T433" s="16">
        <f>IF($S433&lt;1, "N/A", $M433)</f>
        <v>0</v>
      </c>
      <c r="U433" s="16">
        <f>IF($S433&lt;2, "N/A", $M433)</f>
        <v>0</v>
      </c>
      <c r="V433" s="16">
        <f>IF($S433&lt;3, "N/A", $M433)</f>
        <v>0</v>
      </c>
      <c r="W433" s="16" t="str">
        <f>IF($S433&lt;4, "N/A", $M433)</f>
        <v>N/A</v>
      </c>
      <c r="X433" s="16" t="str">
        <f>IF($S433&lt;5, "N/A", $M433)</f>
        <v>N/A</v>
      </c>
      <c r="Y433" s="15" t="str">
        <f>IF(SUM(T433:X433)&lt;&gt;Q433, "CHECK", "OK")</f>
        <v>OK</v>
      </c>
      <c r="Z433" s="15" t="str">
        <f>IF(F433=$B$1, "No", IF(S433=1, "Yes", "No"))</f>
        <v>No</v>
      </c>
      <c r="AA433" s="18" t="str">
        <f>IF(C433="DM", "N/A", IF(Z433="No","N/A",VLOOKUP(B433,'Extension List'!$A$3:$R$1972,18,FALSE)))</f>
        <v>N/A</v>
      </c>
      <c r="AB433" s="15" t="str">
        <f>IF(C433="DM", "N/A", IF(Z433="No","N/A",VLOOKUP(B433,'Extension List'!$A$3:$T$1972,20,FALSE)))</f>
        <v>N/A</v>
      </c>
      <c r="AC433" s="15" t="str">
        <f>IF(AA433="N/A", "N/A", 0)</f>
        <v>N/A</v>
      </c>
      <c r="AD433" s="16" t="str">
        <f>IF(AE433="N/A", "N/A", AA433-AE433)</f>
        <v>N/A</v>
      </c>
      <c r="AE433" s="16" t="str">
        <f>IF(AA433="N/A", "N/A", IF(AC433&gt;0, IF(AA433&lt;13, ROUNDUP(0.25*AA433,0), IF(AA433&lt;26, ROUNDUP(0.4*AA433,0), IF(AA433&lt;51, ROUNDUP(0.6*AA433,0), ROUNDUP(0.75*AA433,0)))), "N/A"))</f>
        <v>N/A</v>
      </c>
      <c r="AF433" s="16" t="str">
        <f>IF(AD433="N/A","N/A", (AE433*AC433)+Q433)</f>
        <v>N/A</v>
      </c>
      <c r="AG433" s="16" t="str">
        <f>IF($AF433="N/A", "N/A", "TBC")</f>
        <v>N/A</v>
      </c>
      <c r="AH433" s="16" t="str">
        <f>IF($AF433="N/A", "N/A", "TBC")</f>
        <v>N/A</v>
      </c>
      <c r="AI433" s="16" t="str">
        <f>IF($AF433="N/A","N/A",IF(AC433&gt;1,"TBC","N/A"))</f>
        <v>N/A</v>
      </c>
      <c r="AJ433" s="16" t="str">
        <f>IF($AF433="N/A","N/A",IF(AC433&gt;2,"TBC","N/A"))</f>
        <v>N/A</v>
      </c>
      <c r="AK433" s="16" t="str">
        <f>IF($AF433="N/A","N/A",IF(AC433&gt;3,"TBC","N/A"))</f>
        <v>N/A</v>
      </c>
      <c r="AL433" s="16" t="str">
        <f>IF(AC433="N/A","N/A",IF(AC433&gt;0,IF(SUM(AG433:AK433)&lt;&gt;AF433,"CHECK","OK"),"N/A"))</f>
        <v>N/A</v>
      </c>
      <c r="AM433" s="16">
        <f>IF(AD433="N/A", L433+T433, L433+AG433)</f>
        <v>2</v>
      </c>
      <c r="AN433" s="16">
        <f>IF(AD433="N/A", IF(U433="N/A", "N/A", L433+U433), AD433+AH433)</f>
        <v>2</v>
      </c>
      <c r="AO433" s="16">
        <f>IF(AD433="N/A", IF(V433="N/A", "N/A", L433+V433), IF(AI433="N/A", "N/A", AD433+AI433))</f>
        <v>2</v>
      </c>
      <c r="AP433" s="16" t="str">
        <f>IF(AD433="N/A", IF(W433="N/A", "N/A", L433+W433), IF(AJ433="N/A", "N/A", AD433+AJ433))</f>
        <v>N/A</v>
      </c>
      <c r="AQ433" s="16" t="str">
        <f>IF(AD433="N/A", IF(X433="N/A", "N/A", L433+X433), IF(AK433="N/A", "N/A", AD433+AK433))</f>
        <v>N/A</v>
      </c>
      <c r="AR433" s="15" t="s">
        <v>40</v>
      </c>
      <c r="AS433" s="15" t="s">
        <v>40</v>
      </c>
      <c r="AT433" s="15" t="s">
        <v>40</v>
      </c>
      <c r="AU433" s="15" t="s">
        <v>40</v>
      </c>
      <c r="AV433" s="15" t="s">
        <v>40</v>
      </c>
      <c r="AW433" s="15" t="s">
        <v>40</v>
      </c>
      <c r="AX433" s="15" t="s">
        <v>40</v>
      </c>
      <c r="AY433" s="15" t="s">
        <v>40</v>
      </c>
      <c r="AZ433" s="15" t="s">
        <v>40</v>
      </c>
      <c r="BA433" s="15" t="s">
        <v>40</v>
      </c>
      <c r="BB433" s="15" t="s">
        <v>40</v>
      </c>
      <c r="BC433" s="15" t="s">
        <v>40</v>
      </c>
      <c r="BD433" s="15" t="s">
        <v>40</v>
      </c>
      <c r="BE433" s="15" t="s">
        <v>40</v>
      </c>
      <c r="BF433" s="15" t="s">
        <v>40</v>
      </c>
      <c r="BG433" s="15" t="s">
        <v>40</v>
      </c>
      <c r="BH433" s="15" t="s">
        <v>40</v>
      </c>
      <c r="BJ433" s="16">
        <f>IF(AR433="R", $CA433, IF(OR(AR433="P", AR433="T", AR433="N"), 0, IF($C433="DM", $T433, IF(OR(AR433="Y", AR433="IR"),$AM433,IF(AR433="C", IF($BI433="Y", IF($AF433="N/A", $Q433, $AF433), IF($AG433="N/A", $T433,$AG433)))))))</f>
        <v>2</v>
      </c>
      <c r="BK433" s="16">
        <f>IF(AS433="R", $CA433, IF(OR(AS433="P", AS433="T", AS433="N"), 0, IF($C433="DM", $T433, IF(OR(AS433="Y", AS433="IR"),$AM433,IF(AS433="C", IF($BI433="Y", IF($AF433="N/A", $Q433, $AF433), IF($AG433="N/A", $T433,$AG433)))))))</f>
        <v>2</v>
      </c>
      <c r="BL433" s="16">
        <f>IF(AT433="R", $CA433, IF(OR(AT433="P", AT433="T", AT433="N"), 0, IF($C433="DM", $T433, IF(OR(AT433="Y", AT433="IR"),$AM433,IF(AT433="C", IF($BI433="Y", IF($AF433="N/A", $Q433, $AF433), IF($AG433="N/A", $T433,$AG433)))))))</f>
        <v>2</v>
      </c>
      <c r="BM433" s="16">
        <f>IF(AU433="R", $CA433, IF(OR(AU433="P", AU433="T", AU433="N"), 0, IF($C433="DM", $T433, IF(OR(AU433="Y", AU433="IR"),$AM433,IF(AU433="C", IF($BI433="Y", IF($AF433="N/A", $Q433, $AF433), IF($AG433="N/A", $T433,$AG433)))))))</f>
        <v>2</v>
      </c>
      <c r="BN433" s="16">
        <f>IF(AV433="R", $CA433, IF(OR(AV433="P", AV433="T", AV433="N"), 0, IF($C433="DM", $T433, IF(OR(AV433="Y", AV433="IR"),$AM433,IF(AV433="C", IF($BI433="Y", IF($AF433="N/A", $Q433, $AF433), IF($AG433="N/A", $T433,$AG433)))))))</f>
        <v>2</v>
      </c>
      <c r="BO433" s="16">
        <f>IF(AW433="R", $CA433, IF(OR(AW433="P", AW433="T", AW433="N"), 0, IF($C433="DM", $T433, IF(OR(AW433="Y", AW433="IR"),$AM433,IF(AW433="C", IF($BI433="Y", IF($AF433="N/A", $Q433, $AF433), IF($AG433="N/A", $T433,$AG433)))))))</f>
        <v>2</v>
      </c>
      <c r="BP433" s="16">
        <f>IF(AX433="R", $CA433, IF(OR(AX433="P", AX433="T", AX433="N"), 0, IF($C433="DM", $T433, IF(OR(AX433="Y", AX433="IR"),$AM433,IF(AX433="C", IF($BI433="Y", IF($AF433="N/A", $Q433, $AF433), IF($AG433="N/A", $T433,$AG433)))))))</f>
        <v>2</v>
      </c>
      <c r="BQ433" s="16">
        <f>IF(AY433="R", $CA433, IF(OR(AY433="P", AY433="T", AY433="N"), 0, IF($C433="DM", $T433, IF(OR(AY433="Y", AY433="IR"),$AM433,IF(AY433="C", IF($BI433="Y", IF($AF433="N/A", $Q433, $AF433), IF($AG433="N/A", $T433,$AG433)))))))</f>
        <v>2</v>
      </c>
      <c r="BR433" s="16">
        <f>IF(AZ433="R", $CA433, IF(OR(AZ433="P", AZ433="T", AZ433="N"), 0, IF($C433="DM", $T433, IF(OR(AZ433="Y", AZ433="IR"),$AM433,IF(AZ433="C", IF($BI433="Y", IF($AF433="N/A", $Q433, $AF433), IF($AG433="N/A", $T433,$AG433)))))))</f>
        <v>2</v>
      </c>
      <c r="BS433" s="16">
        <f>IF(BA433="R", $CA433, IF(OR(BA433="P", BA433="T", BA433="N"), 0, IF($C433="DM", $T433, IF(OR(BA433="Y", BA433="IR"),$AM433,IF(BA433="C", IF($BI433="Y", IF($AF433="N/A", $Q433, $AF433), IF($AG433="N/A", $T433,$AG433)))))))</f>
        <v>2</v>
      </c>
      <c r="BT433" s="16">
        <f>IF(BB433="R", $CA433, IF(OR(BB433="P", BB433="T", BB433="N"), 0, IF($C433="DM", $T433, IF(OR(BB433="Y", BB433="IR"),$AM433,IF(BB433="C", IF($BI433="Y", IF($BA433="C", IF($AF433="N/A", $Q433, $AF433), IF($AF433="N/A", $T433, $AM433)), IF($AG433="N/A", $T433,$AG433)))))))</f>
        <v>2</v>
      </c>
      <c r="BU433" s="16">
        <f>IF(BC433="R", $CA433, IF(OR(BC433="P", BC433="T", BC433="N"), 0, IF($C433="DM", $T433, IF(OR(BC433="Y", BC433="IR"),$AM433,IF(BC433="C", IF($BI433="Y", IF($BA433="C", IF($AF433="N/A", $Q433, $AF433), IF($AF433="N/A", $T433, $AM433)), IF($AG433="N/A", $T433,$AG433)))))))</f>
        <v>2</v>
      </c>
      <c r="BV433" s="16">
        <f>IF(BD433="R", $CA433, IF(OR(BD433="P", BD433="T", BD433="N"), 0, IF($C433="DM", $T433, IF(OR(BD433="Y", BD433="IR"),$AM433,IF(BD433="C", IF($BI433="Y", IF($BA433="C", IF($AF433="N/A", $Q433, $AF433), IF($AF433="N/A", $T433, $AM433)), IF($AG433="N/A", $T433,$AG433)))))))</f>
        <v>2</v>
      </c>
      <c r="BW433" s="16">
        <f>IF(BE433="R", $CA433, IF(OR(BE433="P", BE433="T", BE433="N"), 0, IF($C433="DM", $T433, IF(OR(BE433="Y", BE433="IR"),$AM433,IF(BE433="C", IF($BI433="Y", IF($BA433="C", IF($AF433="N/A", $Q433, $AF433), IF($AF433="N/A", $T433, $AM433)), IF($AG433="N/A", $T433,$AG433)))))))</f>
        <v>2</v>
      </c>
      <c r="BX433" s="16">
        <f>IF(BF433="R", $CA433, IF(OR(BF433="P", BF433="T", BF433="N"), 0, IF($C433="DM", $T433, IF(OR(BF433="Y", BF433="IR"),$AM433,IF(BF433="C", IF($BI433="Y", IF($BA433="C", IF($AF433="N/A", $Q433, $AF433), IF($AF433="N/A", $T433, $AM433)), IF($AG433="N/A", $T433,$AG433)))))))</f>
        <v>2</v>
      </c>
      <c r="BY433" s="16">
        <f>IF(BG433="R", $CA433, IF(OR(BG433="P", BG433="T", BG433="N"), 0, IF($C433="DM", $T433, IF(OR(BG433="Y", BG433="IR"),$AM433,IF(BG433="C", IF($BI433="Y", IF($BA433="C", IF($AF433="N/A", $Q433, $AF433), IF($AF433="N/A", $T433, $AM433)), IF($AG433="N/A", $T433,$AG433)))))))</f>
        <v>2</v>
      </c>
      <c r="BZ433" s="16">
        <f>IF(BH433="R", $CA433, IF(OR(BH433="P", BH433="T", BH433="N"), 0, IF($C433="DM", $T433, IF(OR(BH433="Y", BH433="IR"),$AM433,IF(BH433="C", IF($BI433="Y", IF($BA433="C", IF($AF433="N/A", $Q433, $AF433), IF($AF433="N/A", $T433, $AM433)), IF($AG433="N/A", $T433,$AG433)))))))</f>
        <v>2</v>
      </c>
      <c r="CA433" s="15" t="s">
        <v>75</v>
      </c>
      <c r="CB433" s="16">
        <f>BZ433</f>
        <v>2</v>
      </c>
      <c r="CC433" s="15">
        <f>IF(OR($BH433="T", $BH433="R"), 0, IF($BH433="C", IF($BI433="Y", IF($BA433="C", 0, IF(AF433="N/A", Q433-T433, AF433-AG433)), IF($AF433="N/A", U433, AH433)), AN433))</f>
        <v>2</v>
      </c>
      <c r="CD433" s="15">
        <f>IF(OR($BH433="T", $BH433="R"), 0, IF($BH433="C", IF($BI433="Y", 0, IF($AF433="N/A", V433, AI433)), AO433))</f>
        <v>2</v>
      </c>
      <c r="CE433" s="15" t="str">
        <f>IF(OR($BH433="T", $BH433="R"), 0, IF($BH433="C", IF($BI433="Y", 0, IF($AF433="N/A", W433, AJ433)), AP433))</f>
        <v>N/A</v>
      </c>
      <c r="CF433" s="15" t="str">
        <f>IF(OR($BH433="T", $BH433="R"), 0, IF($BH433="C", IF($BI433="Y", 0, IF($AF433="N/A", X433, AK433)), AQ433))</f>
        <v>N/A</v>
      </c>
      <c r="CG433" t="str">
        <f>IF(AC433="N/A", "S:"&amp;L433&amp;" G:"&amp;M433&amp;" GR:"&amp;Q433, IF(AC433=0, "S:"&amp;L433&amp;" G:"&amp;M433&amp;" GR:"&amp;Q433, "S:"&amp;L433&amp;"/"&amp;AD433&amp;" G:"&amp;AE433&amp;" GR:"&amp;AF433))</f>
        <v>S:2 G:0 GR:0</v>
      </c>
    </row>
    <row r="434" spans="1:85" x14ac:dyDescent="0.25">
      <c r="A434" s="14">
        <v>5111</v>
      </c>
      <c r="B434" s="15" t="s">
        <v>485</v>
      </c>
      <c r="C434" s="15" t="s">
        <v>72</v>
      </c>
      <c r="D434" s="15" t="s">
        <v>58</v>
      </c>
      <c r="E434" s="15">
        <f>VLOOKUP(B434, 'Rookie Year'!$A$2:$B$55679,2,FALSE)</f>
        <v>2017</v>
      </c>
      <c r="F434" s="15">
        <v>2023</v>
      </c>
      <c r="G434" s="15" t="s">
        <v>42</v>
      </c>
      <c r="H434" s="15" t="s">
        <v>1928</v>
      </c>
      <c r="I434" s="16">
        <v>1</v>
      </c>
      <c r="J434" s="15">
        <v>3</v>
      </c>
      <c r="K434" s="17">
        <f>IF(AND(G434&lt;&gt;"N",R434="N/A"), IF(I434&lt;4, 0, 0.25),IF(I434=1, IF(J434=1,0.25, 0.25), IF(I434&lt;13, 0.25, IF(I434&lt;26, 0.4, IF(I434&lt;51, 0.6, 0.75)))))</f>
        <v>0.25</v>
      </c>
      <c r="L434" s="16">
        <f>I434-M434</f>
        <v>0</v>
      </c>
      <c r="M434" s="16">
        <f>ROUNDUP(I434*K434,0)</f>
        <v>1</v>
      </c>
      <c r="N434" s="16">
        <f>M434*J434</f>
        <v>3</v>
      </c>
      <c r="O434" s="16">
        <v>1</v>
      </c>
      <c r="P434" s="16">
        <v>0</v>
      </c>
      <c r="Q434" s="16">
        <f>N434-O434-P434</f>
        <v>2</v>
      </c>
      <c r="R434" s="15" t="s">
        <v>75</v>
      </c>
      <c r="S434" s="15">
        <f>IF(R434="N/A", J434-($B$1-F434), J434-($B$1-R434))</f>
        <v>2</v>
      </c>
      <c r="T434" s="16">
        <v>1</v>
      </c>
      <c r="U434" s="16">
        <v>1</v>
      </c>
      <c r="V434" s="16" t="str">
        <f>IF($S434&lt;3, "N/A", $M434)</f>
        <v>N/A</v>
      </c>
      <c r="W434" s="16" t="str">
        <f>IF($S434&lt;4, "N/A", $M434)</f>
        <v>N/A</v>
      </c>
      <c r="X434" s="16" t="str">
        <f>IF($S434&lt;5, "N/A", $M434)</f>
        <v>N/A</v>
      </c>
      <c r="Y434" s="15" t="str">
        <f>IF(SUM(T434:X434)&lt;&gt;Q434, "CHECK", "OK")</f>
        <v>OK</v>
      </c>
      <c r="Z434" s="15" t="str">
        <f>IF(F434=$B$1, "No", IF(S434=1, "Yes", "No"))</f>
        <v>No</v>
      </c>
      <c r="AA434" s="18" t="str">
        <f>IF(C434="DM", "N/A", IF(Z434="No","N/A",VLOOKUP(B434,'Extension List'!$A$3:$R$1972,18,FALSE)))</f>
        <v>N/A</v>
      </c>
      <c r="AB434" s="15" t="str">
        <f>IF(C434="DM", "N/A", IF(Z434="No","N/A",VLOOKUP(B434,'Extension List'!$A$3:$T$1972,20,FALSE)))</f>
        <v>N/A</v>
      </c>
      <c r="AC434" s="15" t="str">
        <f>IF(AA434="N/A", "N/A", 0)</f>
        <v>N/A</v>
      </c>
      <c r="AD434" s="16" t="str">
        <f>IF(AE434="N/A", "N/A", AA434-AE434)</f>
        <v>N/A</v>
      </c>
      <c r="AE434" s="16" t="str">
        <f>IF(AA434="N/A", "N/A", IF(AC434&gt;0, IF(AA434&lt;13, ROUNDUP(0.25*AA434,0), IF(AA434&lt;26, ROUNDUP(0.4*AA434,0), IF(AA434&lt;51, ROUNDUP(0.6*AA434,0), ROUNDUP(0.75*AA434,0)))), "N/A"))</f>
        <v>N/A</v>
      </c>
      <c r="AF434" s="16" t="str">
        <f>IF(AD434="N/A","N/A", (AE434*AC434)+Q434)</f>
        <v>N/A</v>
      </c>
      <c r="AG434" s="16" t="str">
        <f>IF($AF434="N/A", "N/A", "TBC")</f>
        <v>N/A</v>
      </c>
      <c r="AH434" s="16" t="str">
        <f>IF($AF434="N/A", "N/A", "TBC")</f>
        <v>N/A</v>
      </c>
      <c r="AI434" s="16" t="str">
        <f>IF($AF434="N/A","N/A",IF(AC434&gt;1,"TBC","N/A"))</f>
        <v>N/A</v>
      </c>
      <c r="AJ434" s="16" t="str">
        <f>IF($AF434="N/A","N/A",IF(AC434&gt;2,"TBC","N/A"))</f>
        <v>N/A</v>
      </c>
      <c r="AK434" s="16" t="str">
        <f>IF($AF434="N/A","N/A",IF(AC434&gt;3,"TBC","N/A"))</f>
        <v>N/A</v>
      </c>
      <c r="AL434" s="16" t="str">
        <f>IF(AC434="N/A","N/A",IF(AC434&gt;0,IF(SUM(AG434:AK434)&lt;&gt;AF434,"CHECK","OK"),"N/A"))</f>
        <v>N/A</v>
      </c>
      <c r="AM434" s="16">
        <f>IF(AD434="N/A", L434+T434, L434+AG434)</f>
        <v>1</v>
      </c>
      <c r="AN434" s="16">
        <f>IF(AD434="N/A", IF(U434="N/A", "N/A", L434+U434), AD434+AH434)</f>
        <v>1</v>
      </c>
      <c r="AO434" s="16" t="str">
        <f>IF(AD434="N/A", IF(V434="N/A", "N/A", L434+V434), IF(AI434="N/A", "N/A", AD434+AI434))</f>
        <v>N/A</v>
      </c>
      <c r="AP434" s="16" t="str">
        <f>IF(AD434="N/A", IF(W434="N/A", "N/A", L434+W434), IF(AJ434="N/A", "N/A", AD434+AJ434))</f>
        <v>N/A</v>
      </c>
      <c r="AQ434" s="16" t="str">
        <f>IF(AD434="N/A", IF(X434="N/A", "N/A", L434+X434), IF(AK434="N/A", "N/A", AD434+AK434))</f>
        <v>N/A</v>
      </c>
      <c r="AR434" s="15" t="s">
        <v>40</v>
      </c>
      <c r="AS434" s="15" t="s">
        <v>40</v>
      </c>
      <c r="AT434" s="15" t="s">
        <v>40</v>
      </c>
      <c r="AU434" s="15" t="s">
        <v>40</v>
      </c>
      <c r="AV434" s="15" t="s">
        <v>40</v>
      </c>
      <c r="AW434" s="15" t="s">
        <v>40</v>
      </c>
      <c r="AX434" s="15" t="s">
        <v>40</v>
      </c>
      <c r="AY434" s="15" t="s">
        <v>40</v>
      </c>
      <c r="AZ434" s="15" t="s">
        <v>40</v>
      </c>
      <c r="BA434" s="15" t="s">
        <v>40</v>
      </c>
      <c r="BB434" s="15" t="s">
        <v>40</v>
      </c>
      <c r="BC434" s="15" t="s">
        <v>40</v>
      </c>
      <c r="BD434" s="15" t="s">
        <v>40</v>
      </c>
      <c r="BE434" s="15" t="s">
        <v>40</v>
      </c>
      <c r="BF434" s="15" t="s">
        <v>40</v>
      </c>
      <c r="BG434" s="15" t="s">
        <v>40</v>
      </c>
      <c r="BH434" s="15" t="s">
        <v>40</v>
      </c>
      <c r="BI434" s="15"/>
      <c r="BJ434" s="16">
        <f>IF(AR434="R", $CA434, IF(OR(AR434="P", AR434="T", AR434="N"), 0, IF($C434="DM", $T434, IF(OR(AR434="Y", AR434="IR"),$AM434,IF(AR434="C", IF($BI434="Y", IF($AF434="N/A", $Q434, $AF434), IF($AG434="N/A", $T434,$AG434)))))))</f>
        <v>1</v>
      </c>
      <c r="BK434" s="16">
        <f>IF(AS434="R", $CA434, IF(OR(AS434="P", AS434="T", AS434="N"), 0, IF($C434="DM", $T434, IF(OR(AS434="Y", AS434="IR"),$AM434,IF(AS434="C", IF($BI434="Y", IF($AF434="N/A", $Q434, $AF434), IF($AG434="N/A", $T434,$AG434)))))))</f>
        <v>1</v>
      </c>
      <c r="BL434" s="16">
        <f>IF(AT434="R", $CA434, IF(OR(AT434="P", AT434="T", AT434="N"), 0, IF($C434="DM", $T434, IF(OR(AT434="Y", AT434="IR"),$AM434,IF(AT434="C", IF($BI434="Y", IF($AF434="N/A", $Q434, $AF434), IF($AG434="N/A", $T434,$AG434)))))))</f>
        <v>1</v>
      </c>
      <c r="BM434" s="16">
        <f>IF(AU434="R", $CA434, IF(OR(AU434="P", AU434="T", AU434="N"), 0, IF($C434="DM", $T434, IF(OR(AU434="Y", AU434="IR"),$AM434,IF(AU434="C", IF($BI434="Y", IF($AF434="N/A", $Q434, $AF434), IF($AG434="N/A", $T434,$AG434)))))))</f>
        <v>1</v>
      </c>
      <c r="BN434" s="16">
        <f>IF(AV434="R", $CA434, IF(OR(AV434="P", AV434="T", AV434="N"), 0, IF($C434="DM", $T434, IF(OR(AV434="Y", AV434="IR"),$AM434,IF(AV434="C", IF($BI434="Y", IF($AF434="N/A", $Q434, $AF434), IF($AG434="N/A", $T434,$AG434)))))))</f>
        <v>1</v>
      </c>
      <c r="BO434" s="16">
        <f>IF(AW434="R", $CA434, IF(OR(AW434="P", AW434="T", AW434="N"), 0, IF($C434="DM", $T434, IF(OR(AW434="Y", AW434="IR"),$AM434,IF(AW434="C", IF($BI434="Y", IF($AF434="N/A", $Q434, $AF434), IF($AG434="N/A", $T434,$AG434)))))))</f>
        <v>1</v>
      </c>
      <c r="BP434" s="16">
        <f>IF(AX434="R", $CA434, IF(OR(AX434="P", AX434="T", AX434="N"), 0, IF($C434="DM", $T434, IF(OR(AX434="Y", AX434="IR"),$AM434,IF(AX434="C", IF($BI434="Y", IF($AF434="N/A", $Q434, $AF434), IF($AG434="N/A", $T434,$AG434)))))))</f>
        <v>1</v>
      </c>
      <c r="BQ434" s="16">
        <f>IF(AY434="R", $CA434, IF(OR(AY434="P", AY434="T", AY434="N"), 0, IF($C434="DM", $T434, IF(OR(AY434="Y", AY434="IR"),$AM434,IF(AY434="C", IF($BI434="Y", IF($AF434="N/A", $Q434, $AF434), IF($AG434="N/A", $T434,$AG434)))))))</f>
        <v>1</v>
      </c>
      <c r="BR434" s="16">
        <f>IF(AZ434="R", $CA434, IF(OR(AZ434="P", AZ434="T", AZ434="N"), 0, IF($C434="DM", $T434, IF(OR(AZ434="Y", AZ434="IR"),$AM434,IF(AZ434="C", IF($BI434="Y", IF($AF434="N/A", $Q434, $AF434), IF($AG434="N/A", $T434,$AG434)))))))</f>
        <v>1</v>
      </c>
      <c r="BS434" s="16">
        <f>IF(BA434="R", $CA434, IF(OR(BA434="P", BA434="T", BA434="N"), 0, IF($C434="DM", $T434, IF(OR(BA434="Y", BA434="IR"),$AM434,IF(BA434="C", IF($BI434="Y", IF($AF434="N/A", $Q434, $AF434), IF($AG434="N/A", $T434,$AG434)))))))</f>
        <v>1</v>
      </c>
      <c r="BT434" s="16">
        <f>IF(BB434="R", $CA434, IF(OR(BB434="P", BB434="T", BB434="N"), 0, IF($C434="DM", $T434, IF(OR(BB434="Y", BB434="IR"),$AM434,IF(BB434="C", IF($BI434="Y", IF($BA434="C", IF($AF434="N/A", $Q434, $AF434), IF($AF434="N/A", $T434, $AM434)), IF($AG434="N/A", $T434,$AG434)))))))</f>
        <v>1</v>
      </c>
      <c r="BU434" s="16">
        <f>IF(BC434="R", $CA434, IF(OR(BC434="P", BC434="T", BC434="N"), 0, IF($C434="DM", $T434, IF(OR(BC434="Y", BC434="IR"),$AM434,IF(BC434="C", IF($BI434="Y", IF($BA434="C", IF($AF434="N/A", $Q434, $AF434), IF($AF434="N/A", $T434, $AM434)), IF($AG434="N/A", $T434,$AG434)))))))</f>
        <v>1</v>
      </c>
      <c r="BV434" s="16">
        <f>IF(BD434="R", $CA434, IF(OR(BD434="P", BD434="T", BD434="N"), 0, IF($C434="DM", $T434, IF(OR(BD434="Y", BD434="IR"),$AM434,IF(BD434="C", IF($BI434="Y", IF($BA434="C", IF($AF434="N/A", $Q434, $AF434), IF($AF434="N/A", $T434, $AM434)), IF($AG434="N/A", $T434,$AG434)))))))</f>
        <v>1</v>
      </c>
      <c r="BW434" s="16">
        <f>IF(BE434="R", $CA434, IF(OR(BE434="P", BE434="T", BE434="N"), 0, IF($C434="DM", $T434, IF(OR(BE434="Y", BE434="IR"),$AM434,IF(BE434="C", IF($BI434="Y", IF($BA434="C", IF($AF434="N/A", $Q434, $AF434), IF($AF434="N/A", $T434, $AM434)), IF($AG434="N/A", $T434,$AG434)))))))</f>
        <v>1</v>
      </c>
      <c r="BX434" s="16">
        <f>IF(BF434="R", $CA434, IF(OR(BF434="P", BF434="T", BF434="N"), 0, IF($C434="DM", $T434, IF(OR(BF434="Y", BF434="IR"),$AM434,IF(BF434="C", IF($BI434="Y", IF($BA434="C", IF($AF434="N/A", $Q434, $AF434), IF($AF434="N/A", $T434, $AM434)), IF($AG434="N/A", $T434,$AG434)))))))</f>
        <v>1</v>
      </c>
      <c r="BY434" s="16">
        <f>IF(BG434="R", $CA434, IF(OR(BG434="P", BG434="T", BG434="N"), 0, IF($C434="DM", $T434, IF(OR(BG434="Y", BG434="IR"),$AM434,IF(BG434="C", IF($BI434="Y", IF($BA434="C", IF($AF434="N/A", $Q434, $AF434), IF($AF434="N/A", $T434, $AM434)), IF($AG434="N/A", $T434,$AG434)))))))</f>
        <v>1</v>
      </c>
      <c r="BZ434" s="16">
        <f>IF(BH434="R", $CA434, IF(OR(BH434="P", BH434="T", BH434="N"), 0, IF($C434="DM", $T434, IF(OR(BH434="Y", BH434="IR"),$AM434,IF(BH434="C", IF($BI434="Y", IF($BA434="C", IF($AF434="N/A", $Q434, $AF434), IF($AF434="N/A", $T434, $AM434)), IF($AG434="N/A", $T434,$AG434)))))))</f>
        <v>1</v>
      </c>
      <c r="CA434" s="15" t="s">
        <v>75</v>
      </c>
      <c r="CB434" s="16">
        <f>BZ434</f>
        <v>1</v>
      </c>
      <c r="CC434" s="15">
        <f>IF(OR($BH434="T", $BH434="R"), 0, IF($BH434="C", IF($BI434="Y", IF($BA434="C", 0, IF(AF434="N/A", Q434-T434, AF434-AG434)), IF($AF434="N/A", U434, AH434)), AN434))</f>
        <v>1</v>
      </c>
      <c r="CD434" s="15" t="str">
        <f>IF(OR($BH434="T", $BH434="R"), 0, IF($BH434="C", IF($BI434="Y", 0, IF($AF434="N/A", V434, AI434)), AO434))</f>
        <v>N/A</v>
      </c>
      <c r="CE434" s="15" t="str">
        <f>IF(OR($BH434="T", $BH434="R"), 0, IF($BH434="C", IF($BI434="Y", 0, IF($AF434="N/A", W434, AJ434)), AP434))</f>
        <v>N/A</v>
      </c>
      <c r="CF434" s="15" t="str">
        <f>IF(OR($BH434="T", $BH434="R"), 0, IF($BH434="C", IF($BI434="Y", 0, IF($AF434="N/A", X434, AK434)), AQ434))</f>
        <v>N/A</v>
      </c>
      <c r="CG434" t="str">
        <f>IF(AC434="N/A", "S:"&amp;L434&amp;" G:"&amp;M434&amp;" GR:"&amp;Q434, IF(AC434=0, "S:"&amp;L434&amp;" G:"&amp;M434&amp;" GR:"&amp;Q434, "S:"&amp;L434&amp;"/"&amp;AD434&amp;" G:"&amp;AE434&amp;" GR:"&amp;AF434))</f>
        <v>S:0 G:1 GR:2</v>
      </c>
    </row>
    <row r="435" spans="1:85" x14ac:dyDescent="0.25">
      <c r="A435" s="14">
        <v>5069</v>
      </c>
      <c r="B435" s="15" t="s">
        <v>2381</v>
      </c>
      <c r="C435" s="15" t="s">
        <v>72</v>
      </c>
      <c r="D435" s="15" t="s">
        <v>58</v>
      </c>
      <c r="E435" s="15">
        <f>VLOOKUP(B435, 'Rookie Year'!$A$2:$B$55679,2,FALSE)</f>
        <v>2021</v>
      </c>
      <c r="F435" s="15">
        <v>2023</v>
      </c>
      <c r="G435" s="15" t="s">
        <v>42</v>
      </c>
      <c r="H435" s="15" t="s">
        <v>1928</v>
      </c>
      <c r="I435" s="16">
        <v>1</v>
      </c>
      <c r="J435" s="15">
        <v>3</v>
      </c>
      <c r="K435" s="17">
        <f>IF(AND(G435&lt;&gt;"N",R435="N/A"), IF(I435&lt;4, 0, 0.25),IF(I435=1, IF(J435=1,0.25, 0.25), IF(I435&lt;13, 0.25, IF(I435&lt;26, 0.4, IF(I435&lt;51, 0.6, 0.75)))))</f>
        <v>0.25</v>
      </c>
      <c r="L435" s="16">
        <f>I435-M435</f>
        <v>0</v>
      </c>
      <c r="M435" s="16">
        <f>ROUNDUP(I435*K435,0)</f>
        <v>1</v>
      </c>
      <c r="N435" s="16">
        <f>M435*J435</f>
        <v>3</v>
      </c>
      <c r="O435" s="16">
        <v>1</v>
      </c>
      <c r="P435" s="16">
        <v>0</v>
      </c>
      <c r="Q435" s="16">
        <f>N435-O435-P435</f>
        <v>2</v>
      </c>
      <c r="R435" s="15" t="s">
        <v>75</v>
      </c>
      <c r="S435" s="15">
        <f>IF(R435="N/A", J435-($B$1-F435), J435-($B$1-R435))</f>
        <v>2</v>
      </c>
      <c r="T435" s="16">
        <v>1</v>
      </c>
      <c r="U435" s="16">
        <v>1</v>
      </c>
      <c r="V435" s="16" t="str">
        <f>IF($S435&lt;3, "N/A", $M435)</f>
        <v>N/A</v>
      </c>
      <c r="W435" s="16" t="str">
        <f>IF($S435&lt;4, "N/A", $M435)</f>
        <v>N/A</v>
      </c>
      <c r="X435" s="16" t="str">
        <f>IF($S435&lt;5, "N/A", $M435)</f>
        <v>N/A</v>
      </c>
      <c r="Y435" s="15" t="str">
        <f>IF(SUM(T435:X435)&lt;&gt;Q435, "CHECK", "OK")</f>
        <v>OK</v>
      </c>
      <c r="Z435" s="15" t="str">
        <f>IF(F435=$B$1, "No", IF(S435=1, "Yes", "No"))</f>
        <v>No</v>
      </c>
      <c r="AA435" s="18" t="str">
        <f>IF(C435="DM", "N/A", IF(Z435="No","N/A",VLOOKUP(B435,'Extension List'!$A$3:$R$1972,18,FALSE)))</f>
        <v>N/A</v>
      </c>
      <c r="AB435" s="15" t="str">
        <f>IF(C435="DM", "N/A", IF(Z435="No","N/A",VLOOKUP(B435,'Extension List'!$A$3:$T$1972,20,FALSE)))</f>
        <v>N/A</v>
      </c>
      <c r="AC435" s="15" t="str">
        <f>IF(AA435="N/A", "N/A", 0)</f>
        <v>N/A</v>
      </c>
      <c r="AD435" s="16" t="str">
        <f>IF(AE435="N/A", "N/A", AA435-AE435)</f>
        <v>N/A</v>
      </c>
      <c r="AE435" s="16" t="str">
        <f>IF(AA435="N/A", "N/A", IF(AC435&gt;0, IF(AA435&lt;13, ROUNDUP(0.25*AA435,0), IF(AA435&lt;26, ROUNDUP(0.4*AA435,0), IF(AA435&lt;51, ROUNDUP(0.6*AA435,0), ROUNDUP(0.75*AA435,0)))), "N/A"))</f>
        <v>N/A</v>
      </c>
      <c r="AF435" s="16" t="str">
        <f>IF(AD435="N/A","N/A", (AE435*AC435)+Q435)</f>
        <v>N/A</v>
      </c>
      <c r="AG435" s="16" t="str">
        <f>IF($AF435="N/A", "N/A", "TBC")</f>
        <v>N/A</v>
      </c>
      <c r="AH435" s="16" t="str">
        <f>IF($AF435="N/A", "N/A", "TBC")</f>
        <v>N/A</v>
      </c>
      <c r="AI435" s="16" t="str">
        <f>IF($AF435="N/A","N/A",IF(AC435&gt;1,"TBC","N/A"))</f>
        <v>N/A</v>
      </c>
      <c r="AJ435" s="16" t="str">
        <f>IF($AF435="N/A","N/A",IF(AC435&gt;2,"TBC","N/A"))</f>
        <v>N/A</v>
      </c>
      <c r="AK435" s="16" t="str">
        <f>IF($AF435="N/A","N/A",IF(AC435&gt;3,"TBC","N/A"))</f>
        <v>N/A</v>
      </c>
      <c r="AL435" s="16" t="str">
        <f>IF(AC435="N/A","N/A",IF(AC435&gt;0,IF(SUM(AG435:AK435)&lt;&gt;AF435,"CHECK","OK"),"N/A"))</f>
        <v>N/A</v>
      </c>
      <c r="AM435" s="16">
        <f>IF(AD435="N/A", L435+T435, L435+AG435)</f>
        <v>1</v>
      </c>
      <c r="AN435" s="16">
        <f>IF(AD435="N/A", IF(U435="N/A", "N/A", L435+U435), AD435+AH435)</f>
        <v>1</v>
      </c>
      <c r="AO435" s="16" t="str">
        <f>IF(AD435="N/A", IF(V435="N/A", "N/A", L435+V435), IF(AI435="N/A", "N/A", AD435+AI435))</f>
        <v>N/A</v>
      </c>
      <c r="AP435" s="16" t="str">
        <f>IF(AD435="N/A", IF(W435="N/A", "N/A", L435+W435), IF(AJ435="N/A", "N/A", AD435+AJ435))</f>
        <v>N/A</v>
      </c>
      <c r="AQ435" s="16" t="str">
        <f>IF(AD435="N/A", IF(X435="N/A", "N/A", L435+X435), IF(AK435="N/A", "N/A", AD435+AK435))</f>
        <v>N/A</v>
      </c>
      <c r="AR435" s="15" t="s">
        <v>40</v>
      </c>
      <c r="AS435" s="15" t="s">
        <v>40</v>
      </c>
      <c r="AT435" s="15" t="s">
        <v>40</v>
      </c>
      <c r="AU435" s="15" t="s">
        <v>40</v>
      </c>
      <c r="AV435" s="15" t="s">
        <v>40</v>
      </c>
      <c r="AW435" s="15" t="s">
        <v>40</v>
      </c>
      <c r="AX435" s="15" t="s">
        <v>40</v>
      </c>
      <c r="AY435" s="15" t="s">
        <v>40</v>
      </c>
      <c r="AZ435" s="15" t="s">
        <v>40</v>
      </c>
      <c r="BA435" s="15" t="s">
        <v>40</v>
      </c>
      <c r="BB435" s="15" t="s">
        <v>40</v>
      </c>
      <c r="BC435" s="15" t="s">
        <v>40</v>
      </c>
      <c r="BD435" s="15" t="s">
        <v>40</v>
      </c>
      <c r="BE435" s="15" t="s">
        <v>40</v>
      </c>
      <c r="BF435" s="15" t="s">
        <v>40</v>
      </c>
      <c r="BG435" s="15" t="s">
        <v>40</v>
      </c>
      <c r="BH435" s="15" t="s">
        <v>40</v>
      </c>
      <c r="BI435" s="15"/>
      <c r="BJ435" s="16">
        <f>IF(AR435="R", $CA435, IF(OR(AR435="P", AR435="T", AR435="N"), 0, IF($C435="DM", $T435, IF(OR(AR435="Y", AR435="IR"),$AM435,IF(AR435="C", IF($BI435="Y", IF($AF435="N/A", $Q435, $AF435), IF($AG435="N/A", $T435,$AG435)))))))</f>
        <v>1</v>
      </c>
      <c r="BK435" s="16">
        <f>IF(AS435="R", $CA435, IF(OR(AS435="P", AS435="T", AS435="N"), 0, IF($C435="DM", $T435, IF(OR(AS435="Y", AS435="IR"),$AM435,IF(AS435="C", IF($BI435="Y", IF($AF435="N/A", $Q435, $AF435), IF($AG435="N/A", $T435,$AG435)))))))</f>
        <v>1</v>
      </c>
      <c r="BL435" s="16">
        <f>IF(AT435="R", $CA435, IF(OR(AT435="P", AT435="T", AT435="N"), 0, IF($C435="DM", $T435, IF(OR(AT435="Y", AT435="IR"),$AM435,IF(AT435="C", IF($BI435="Y", IF($AF435="N/A", $Q435, $AF435), IF($AG435="N/A", $T435,$AG435)))))))</f>
        <v>1</v>
      </c>
      <c r="BM435" s="16">
        <f>IF(AU435="R", $CA435, IF(OR(AU435="P", AU435="T", AU435="N"), 0, IF($C435="DM", $T435, IF(OR(AU435="Y", AU435="IR"),$AM435,IF(AU435="C", IF($BI435="Y", IF($AF435="N/A", $Q435, $AF435), IF($AG435="N/A", $T435,$AG435)))))))</f>
        <v>1</v>
      </c>
      <c r="BN435" s="16">
        <f>IF(AV435="R", $CA435, IF(OR(AV435="P", AV435="T", AV435="N"), 0, IF($C435="DM", $T435, IF(OR(AV435="Y", AV435="IR"),$AM435,IF(AV435="C", IF($BI435="Y", IF($AF435="N/A", $Q435, $AF435), IF($AG435="N/A", $T435,$AG435)))))))</f>
        <v>1</v>
      </c>
      <c r="BO435" s="16">
        <f>IF(AW435="R", $CA435, IF(OR(AW435="P", AW435="T", AW435="N"), 0, IF($C435="DM", $T435, IF(OR(AW435="Y", AW435="IR"),$AM435,IF(AW435="C", IF($BI435="Y", IF($AF435="N/A", $Q435, $AF435), IF($AG435="N/A", $T435,$AG435)))))))</f>
        <v>1</v>
      </c>
      <c r="BP435" s="16">
        <f>IF(AX435="R", $CA435, IF(OR(AX435="P", AX435="T", AX435="N"), 0, IF($C435="DM", $T435, IF(OR(AX435="Y", AX435="IR"),$AM435,IF(AX435="C", IF($BI435="Y", IF($AF435="N/A", $Q435, $AF435), IF($AG435="N/A", $T435,$AG435)))))))</f>
        <v>1</v>
      </c>
      <c r="BQ435" s="16">
        <f>IF(AY435="R", $CA435, IF(OR(AY435="P", AY435="T", AY435="N"), 0, IF($C435="DM", $T435, IF(OR(AY435="Y", AY435="IR"),$AM435,IF(AY435="C", IF($BI435="Y", IF($AF435="N/A", $Q435, $AF435), IF($AG435="N/A", $T435,$AG435)))))))</f>
        <v>1</v>
      </c>
      <c r="BR435" s="16">
        <f>IF(AZ435="R", $CA435, IF(OR(AZ435="P", AZ435="T", AZ435="N"), 0, IF($C435="DM", $T435, IF(OR(AZ435="Y", AZ435="IR"),$AM435,IF(AZ435="C", IF($BI435="Y", IF($AF435="N/A", $Q435, $AF435), IF($AG435="N/A", $T435,$AG435)))))))</f>
        <v>1</v>
      </c>
      <c r="BS435" s="16">
        <f>IF(BA435="R", $CA435, IF(OR(BA435="P", BA435="T", BA435="N"), 0, IF($C435="DM", $T435, IF(OR(BA435="Y", BA435="IR"),$AM435,IF(BA435="C", IF($BI435="Y", IF($AF435="N/A", $Q435, $AF435), IF($AG435="N/A", $T435,$AG435)))))))</f>
        <v>1</v>
      </c>
      <c r="BT435" s="16">
        <f>IF(BB435="R", $CA435, IF(OR(BB435="P", BB435="T", BB435="N"), 0, IF($C435="DM", $T435, IF(OR(BB435="Y", BB435="IR"),$AM435,IF(BB435="C", IF($BI435="Y", IF($BA435="C", IF($AF435="N/A", $Q435, $AF435), IF($AF435="N/A", $T435, $AM435)), IF($AG435="N/A", $T435,$AG435)))))))</f>
        <v>1</v>
      </c>
      <c r="BU435" s="16">
        <f>IF(BC435="R", $CA435, IF(OR(BC435="P", BC435="T", BC435="N"), 0, IF($C435="DM", $T435, IF(OR(BC435="Y", BC435="IR"),$AM435,IF(BC435="C", IF($BI435="Y", IF($BA435="C", IF($AF435="N/A", $Q435, $AF435), IF($AF435="N/A", $T435, $AM435)), IF($AG435="N/A", $T435,$AG435)))))))</f>
        <v>1</v>
      </c>
      <c r="BV435" s="16">
        <f>IF(BD435="R", $CA435, IF(OR(BD435="P", BD435="T", BD435="N"), 0, IF($C435="DM", $T435, IF(OR(BD435="Y", BD435="IR"),$AM435,IF(BD435="C", IF($BI435="Y", IF($BA435="C", IF($AF435="N/A", $Q435, $AF435), IF($AF435="N/A", $T435, $AM435)), IF($AG435="N/A", $T435,$AG435)))))))</f>
        <v>1</v>
      </c>
      <c r="BW435" s="16">
        <f>IF(BE435="R", $CA435, IF(OR(BE435="P", BE435="T", BE435="N"), 0, IF($C435="DM", $T435, IF(OR(BE435="Y", BE435="IR"),$AM435,IF(BE435="C", IF($BI435="Y", IF($BA435="C", IF($AF435="N/A", $Q435, $AF435), IF($AF435="N/A", $T435, $AM435)), IF($AG435="N/A", $T435,$AG435)))))))</f>
        <v>1</v>
      </c>
      <c r="BX435" s="16">
        <f>IF(BF435="R", $CA435, IF(OR(BF435="P", BF435="T", BF435="N"), 0, IF($C435="DM", $T435, IF(OR(BF435="Y", BF435="IR"),$AM435,IF(BF435="C", IF($BI435="Y", IF($BA435="C", IF($AF435="N/A", $Q435, $AF435), IF($AF435="N/A", $T435, $AM435)), IF($AG435="N/A", $T435,$AG435)))))))</f>
        <v>1</v>
      </c>
      <c r="BY435" s="16">
        <f>IF(BG435="R", $CA435, IF(OR(BG435="P", BG435="T", BG435="N"), 0, IF($C435="DM", $T435, IF(OR(BG435="Y", BG435="IR"),$AM435,IF(BG435="C", IF($BI435="Y", IF($BA435="C", IF($AF435="N/A", $Q435, $AF435), IF($AF435="N/A", $T435, $AM435)), IF($AG435="N/A", $T435,$AG435)))))))</f>
        <v>1</v>
      </c>
      <c r="BZ435" s="16">
        <f>IF(BH435="R", $CA435, IF(OR(BH435="P", BH435="T", BH435="N"), 0, IF($C435="DM", $T435, IF(OR(BH435="Y", BH435="IR"),$AM435,IF(BH435="C", IF($BI435="Y", IF($BA435="C", IF($AF435="N/A", $Q435, $AF435), IF($AF435="N/A", $T435, $AM435)), IF($AG435="N/A", $T435,$AG435)))))))</f>
        <v>1</v>
      </c>
      <c r="CA435" s="15" t="s">
        <v>75</v>
      </c>
      <c r="CB435" s="16">
        <f>BZ435</f>
        <v>1</v>
      </c>
      <c r="CC435" s="15">
        <f>IF(OR($BH435="T", $BH435="R"), 0, IF($BH435="C", IF($BI435="Y", IF($BA435="C", 0, IF(AF435="N/A", Q435-T435, AF435-AG435)), IF($AF435="N/A", U435, AH435)), AN435))</f>
        <v>1</v>
      </c>
      <c r="CD435" s="15" t="str">
        <f>IF(OR($BH435="T", $BH435="R"), 0, IF($BH435="C", IF($BI435="Y", 0, IF($AF435="N/A", V435, AI435)), AO435))</f>
        <v>N/A</v>
      </c>
      <c r="CE435" s="15" t="str">
        <f>IF(OR($BH435="T", $BH435="R"), 0, IF($BH435="C", IF($BI435="Y", 0, IF($AF435="N/A", W435, AJ435)), AP435))</f>
        <v>N/A</v>
      </c>
      <c r="CF435" s="15" t="str">
        <f>IF(OR($BH435="T", $BH435="R"), 0, IF($BH435="C", IF($BI435="Y", 0, IF($AF435="N/A", X435, AK435)), AQ435))</f>
        <v>N/A</v>
      </c>
      <c r="CG435" t="str">
        <f>IF(AC435="N/A", "S:"&amp;L435&amp;" G:"&amp;M435&amp;" GR:"&amp;Q435, IF(AC435=0, "S:"&amp;L435&amp;" G:"&amp;M435&amp;" GR:"&amp;Q435, "S:"&amp;L435&amp;"/"&amp;AD435&amp;" G:"&amp;AE435&amp;" GR:"&amp;AF435))</f>
        <v>S:0 G:1 GR:2</v>
      </c>
    </row>
    <row r="436" spans="1:85" x14ac:dyDescent="0.25">
      <c r="A436" s="14">
        <v>5828</v>
      </c>
      <c r="B436" s="15" t="s">
        <v>597</v>
      </c>
      <c r="C436" s="15" t="s">
        <v>61</v>
      </c>
      <c r="D436" s="15" t="s">
        <v>1933</v>
      </c>
      <c r="E436" s="15">
        <f>VLOOKUP(B436, 'Rookie Year'!$A$2:$B$55679,2,FALSE)</f>
        <v>2013</v>
      </c>
      <c r="F436" s="15">
        <v>2024</v>
      </c>
      <c r="G436" s="15" t="s">
        <v>42</v>
      </c>
      <c r="H436" s="15">
        <v>9</v>
      </c>
      <c r="I436" s="16">
        <v>1</v>
      </c>
      <c r="J436" s="15">
        <v>1</v>
      </c>
      <c r="K436" s="17">
        <f>IF(AND(G436&lt;&gt;"N",R436="N/A"), IF(I436&lt;4, 0, 0.25),IF(I436=1, IF(J436=1,0.25, 0.25), IF(I436&lt;13, 0.25, IF(I436&lt;26, 0.4, IF(I436&lt;51, 0.6, 0.75)))))</f>
        <v>0.25</v>
      </c>
      <c r="L436" s="16">
        <f>I436-M436</f>
        <v>0</v>
      </c>
      <c r="M436" s="16">
        <f>ROUNDUP(I436*K436,0)</f>
        <v>1</v>
      </c>
      <c r="N436" s="16">
        <f>M436*J436</f>
        <v>1</v>
      </c>
      <c r="O436" s="16">
        <v>0</v>
      </c>
      <c r="P436" s="16">
        <v>0</v>
      </c>
      <c r="Q436" s="16">
        <f>N436-O436-P436</f>
        <v>1</v>
      </c>
      <c r="R436" s="15" t="s">
        <v>75</v>
      </c>
      <c r="S436" s="15">
        <f>IF(R436="N/A", J436-($B$1-F436), J436-($B$1-R436))</f>
        <v>1</v>
      </c>
      <c r="T436" s="16">
        <f>IF($S436&lt;1, "N/A", $M436)</f>
        <v>1</v>
      </c>
      <c r="U436" s="16" t="str">
        <f>IF($S436&lt;2, "N/A", $M436)</f>
        <v>N/A</v>
      </c>
      <c r="V436" s="16" t="str">
        <f>IF($S436&lt;3, "N/A", $M436)</f>
        <v>N/A</v>
      </c>
      <c r="W436" s="16" t="str">
        <f>IF($S436&lt;4, "N/A", $M436)</f>
        <v>N/A</v>
      </c>
      <c r="X436" s="16" t="str">
        <f>IF($S436&lt;5, "N/A", $M436)</f>
        <v>N/A</v>
      </c>
      <c r="Y436" s="15" t="str">
        <f>IF(SUM(T436:X436)&lt;&gt;Q436, "CHECK", "OK")</f>
        <v>OK</v>
      </c>
      <c r="Z436" s="15" t="str">
        <f>IF(F436=$B$1, "No", IF(S436=1, "Yes", "No"))</f>
        <v>No</v>
      </c>
      <c r="AA436" s="18" t="str">
        <f>IF(C436="DM", "N/A", IF(Z436="No","N/A",VLOOKUP(B436,'Extension List'!$A$3:$R$1972,18,FALSE)))</f>
        <v>N/A</v>
      </c>
      <c r="AB436" s="15" t="str">
        <f>IF(C436="DM", "N/A", IF(Z436="No","N/A",VLOOKUP(B436,'Extension List'!$A$3:$T$1972,20,FALSE)))</f>
        <v>N/A</v>
      </c>
      <c r="AC436" s="15" t="str">
        <f>IF(AA436="N/A", "N/A", 0)</f>
        <v>N/A</v>
      </c>
      <c r="AD436" s="16" t="str">
        <f>IF(AE436="N/A", "N/A", AA436-AE436)</f>
        <v>N/A</v>
      </c>
      <c r="AE436" s="16" t="str">
        <f>IF(AA436="N/A", "N/A", IF(AC436&gt;0, IF(AA436&lt;13, ROUNDUP(0.25*AA436,0), IF(AA436&lt;26, ROUNDUP(0.4*AA436,0), IF(AA436&lt;51, ROUNDUP(0.6*AA436,0), ROUNDUP(0.75*AA436,0)))), "N/A"))</f>
        <v>N/A</v>
      </c>
      <c r="AF436" s="16" t="str">
        <f>IF(AD436="N/A","N/A", (AE436*AC436)+Q436)</f>
        <v>N/A</v>
      </c>
      <c r="AG436" s="16" t="str">
        <f>IF($AF436="N/A", "N/A", "TBC")</f>
        <v>N/A</v>
      </c>
      <c r="AH436" s="16" t="str">
        <f>IF($AF436="N/A", "N/A", "TBC")</f>
        <v>N/A</v>
      </c>
      <c r="AI436" s="16" t="str">
        <f>IF($AF436="N/A","N/A",IF(AC436&gt;1,"TBC","N/A"))</f>
        <v>N/A</v>
      </c>
      <c r="AJ436" s="16" t="str">
        <f>IF($AF436="N/A","N/A",IF(AC436&gt;2,"TBC","N/A"))</f>
        <v>N/A</v>
      </c>
      <c r="AK436" s="16" t="str">
        <f>IF($AF436="N/A","N/A",IF(AC436&gt;3,"TBC","N/A"))</f>
        <v>N/A</v>
      </c>
      <c r="AL436" s="16" t="str">
        <f>IF(AC436="N/A","N/A",IF(AC436&gt;0,IF(SUM(AG436:AK436)&lt;&gt;AF436,"CHECK","OK"),"N/A"))</f>
        <v>N/A</v>
      </c>
      <c r="AM436" s="16">
        <f>IF(AD436="N/A", L436+T436, L436+AG436)</f>
        <v>1</v>
      </c>
      <c r="AN436" s="16" t="str">
        <f>IF(AD436="N/A", IF(U436="N/A", "N/A", L436+U436), AD436+AH436)</f>
        <v>N/A</v>
      </c>
      <c r="AO436" s="16" t="str">
        <f>IF(AD436="N/A", IF(V436="N/A", "N/A", L436+V436), IF(AI436="N/A", "N/A", AD436+AI436))</f>
        <v>N/A</v>
      </c>
      <c r="AP436" s="16" t="str">
        <f>IF(AD436="N/A", IF(W436="N/A", "N/A", L436+W436), IF(AJ436="N/A", "N/A", AD436+AJ436))</f>
        <v>N/A</v>
      </c>
      <c r="AQ436" s="16" t="str">
        <f>IF(AD436="N/A", IF(X436="N/A", "N/A", L436+X436), IF(AK436="N/A", "N/A", AD436+AK436))</f>
        <v>N/A</v>
      </c>
      <c r="AR436" s="15" t="s">
        <v>42</v>
      </c>
      <c r="AS436" s="15" t="s">
        <v>42</v>
      </c>
      <c r="AT436" s="15" t="s">
        <v>42</v>
      </c>
      <c r="AU436" s="15" t="s">
        <v>42</v>
      </c>
      <c r="AV436" s="15" t="s">
        <v>42</v>
      </c>
      <c r="AW436" s="15" t="s">
        <v>42</v>
      </c>
      <c r="AX436" s="15" t="s">
        <v>42</v>
      </c>
      <c r="AY436" s="15" t="s">
        <v>42</v>
      </c>
      <c r="AZ436" s="15" t="s">
        <v>42</v>
      </c>
      <c r="BA436" s="15" t="s">
        <v>40</v>
      </c>
      <c r="BB436" s="15" t="s">
        <v>40</v>
      </c>
      <c r="BC436" s="15" t="s">
        <v>40</v>
      </c>
      <c r="BD436" s="15" t="s">
        <v>40</v>
      </c>
      <c r="BE436" s="15" t="s">
        <v>40</v>
      </c>
      <c r="BF436" s="15" t="s">
        <v>40</v>
      </c>
      <c r="BG436" s="15" t="s">
        <v>40</v>
      </c>
      <c r="BH436" s="15" t="s">
        <v>40</v>
      </c>
      <c r="BJ436" s="16">
        <f>IF(AR436="R", $CA436, IF(OR(AR436="P", AR436="T", AR436="N"), 0, IF($C436="DM", $T436, IF(OR(AR436="Y", AR436="IR"),$AM436,IF(AR436="C", IF($BI436="Y", IF($AF436="N/A", $Q436, $AF436), IF($AG436="N/A", $T436,$AG436)))))))</f>
        <v>0</v>
      </c>
      <c r="BK436" s="16">
        <f>IF(AS436="R", $CA436, IF(OR(AS436="P", AS436="T", AS436="N"), 0, IF($C436="DM", $T436, IF(OR(AS436="Y", AS436="IR"),$AM436,IF(AS436="C", IF($BI436="Y", IF($AF436="N/A", $Q436, $AF436), IF($AG436="N/A", $T436,$AG436)))))))</f>
        <v>0</v>
      </c>
      <c r="BL436" s="16">
        <f>IF(AT436="R", $CA436, IF(OR(AT436="P", AT436="T", AT436="N"), 0, IF($C436="DM", $T436, IF(OR(AT436="Y", AT436="IR"),$AM436,IF(AT436="C", IF($BI436="Y", IF($AF436="N/A", $Q436, $AF436), IF($AG436="N/A", $T436,$AG436)))))))</f>
        <v>0</v>
      </c>
      <c r="BM436" s="16">
        <f>IF(AU436="R", $CA436, IF(OR(AU436="P", AU436="T", AU436="N"), 0, IF($C436="DM", $T436, IF(OR(AU436="Y", AU436="IR"),$AM436,IF(AU436="C", IF($BI436="Y", IF($AF436="N/A", $Q436, $AF436), IF($AG436="N/A", $T436,$AG436)))))))</f>
        <v>0</v>
      </c>
      <c r="BN436" s="16">
        <f>IF(AV436="R", $CA436, IF(OR(AV436="P", AV436="T", AV436="N"), 0, IF($C436="DM", $T436, IF(OR(AV436="Y", AV436="IR"),$AM436,IF(AV436="C", IF($BI436="Y", IF($AF436="N/A", $Q436, $AF436), IF($AG436="N/A", $T436,$AG436)))))))</f>
        <v>0</v>
      </c>
      <c r="BO436" s="16">
        <f>IF(AW436="R", $CA436, IF(OR(AW436="P", AW436="T", AW436="N"), 0, IF($C436="DM", $T436, IF(OR(AW436="Y", AW436="IR"),$AM436,IF(AW436="C", IF($BI436="Y", IF($AF436="N/A", $Q436, $AF436), IF($AG436="N/A", $T436,$AG436)))))))</f>
        <v>0</v>
      </c>
      <c r="BP436" s="16">
        <f>IF(AX436="R", $CA436, IF(OR(AX436="P", AX436="T", AX436="N"), 0, IF($C436="DM", $T436, IF(OR(AX436="Y", AX436="IR"),$AM436,IF(AX436="C", IF($BI436="Y", IF($AF436="N/A", $Q436, $AF436), IF($AG436="N/A", $T436,$AG436)))))))</f>
        <v>0</v>
      </c>
      <c r="BQ436" s="16">
        <f>IF(AY436="R", $CA436, IF(OR(AY436="P", AY436="T", AY436="N"), 0, IF($C436="DM", $T436, IF(OR(AY436="Y", AY436="IR"),$AM436,IF(AY436="C", IF($BI436="Y", IF($AF436="N/A", $Q436, $AF436), IF($AG436="N/A", $T436,$AG436)))))))</f>
        <v>0</v>
      </c>
      <c r="BR436" s="16">
        <f>IF(AZ436="R", $CA436, IF(OR(AZ436="P", AZ436="T", AZ436="N"), 0, IF($C436="DM", $T436, IF(OR(AZ436="Y", AZ436="IR"),$AM436,IF(AZ436="C", IF($BI436="Y", IF($AF436="N/A", $Q436, $AF436), IF($AG436="N/A", $T436,$AG436)))))))</f>
        <v>0</v>
      </c>
      <c r="BS436" s="16">
        <f>IF(BA436="R", $CA436, IF(OR(BA436="P", BA436="T", BA436="N"), 0, IF($C436="DM", $T436, IF(OR(BA436="Y", BA436="IR"),$AM436,IF(BA436="C", IF($BI436="Y", IF($AF436="N/A", $Q436, $AF436), IF($AG436="N/A", $T436,$AG436)))))))</f>
        <v>1</v>
      </c>
      <c r="BT436" s="16">
        <f>IF(BB436="R", $CA436, IF(OR(BB436="P", BB436="T", BB436="N"), 0, IF($C436="DM", $T436, IF(OR(BB436="Y", BB436="IR"),$AM436,IF(BB436="C", IF($BI436="Y", IF($BA436="C", IF($AF436="N/A", $Q436, $AF436), IF($AF436="N/A", $T436, $AM436)), IF($AG436="N/A", $T436,$AG436)))))))</f>
        <v>1</v>
      </c>
      <c r="BU436" s="16">
        <f>IF(BC436="R", $CA436, IF(OR(BC436="P", BC436="T", BC436="N"), 0, IF($C436="DM", $T436, IF(OR(BC436="Y", BC436="IR"),$AM436,IF(BC436="C", IF($BI436="Y", IF($BA436="C", IF($AF436="N/A", $Q436, $AF436), IF($AF436="N/A", $T436, $AM436)), IF($AG436="N/A", $T436,$AG436)))))))</f>
        <v>1</v>
      </c>
      <c r="BV436" s="16">
        <f>IF(BD436="R", $CA436, IF(OR(BD436="P", BD436="T", BD436="N"), 0, IF($C436="DM", $T436, IF(OR(BD436="Y", BD436="IR"),$AM436,IF(BD436="C", IF($BI436="Y", IF($BA436="C", IF($AF436="N/A", $Q436, $AF436), IF($AF436="N/A", $T436, $AM436)), IF($AG436="N/A", $T436,$AG436)))))))</f>
        <v>1</v>
      </c>
      <c r="BW436" s="16">
        <f>IF(BE436="R", $CA436, IF(OR(BE436="P", BE436="T", BE436="N"), 0, IF($C436="DM", $T436, IF(OR(BE436="Y", BE436="IR"),$AM436,IF(BE436="C", IF($BI436="Y", IF($BA436="C", IF($AF436="N/A", $Q436, $AF436), IF($AF436="N/A", $T436, $AM436)), IF($AG436="N/A", $T436,$AG436)))))))</f>
        <v>1</v>
      </c>
      <c r="BX436" s="16">
        <f>IF(BF436="R", $CA436, IF(OR(BF436="P", BF436="T", BF436="N"), 0, IF($C436="DM", $T436, IF(OR(BF436="Y", BF436="IR"),$AM436,IF(BF436="C", IF($BI436="Y", IF($BA436="C", IF($AF436="N/A", $Q436, $AF436), IF($AF436="N/A", $T436, $AM436)), IF($AG436="N/A", $T436,$AG436)))))))</f>
        <v>1</v>
      </c>
      <c r="BY436" s="16">
        <f>IF(BG436="R", $CA436, IF(OR(BG436="P", BG436="T", BG436="N"), 0, IF($C436="DM", $T436, IF(OR(BG436="Y", BG436="IR"),$AM436,IF(BG436="C", IF($BI436="Y", IF($BA436="C", IF($AF436="N/A", $Q436, $AF436), IF($AF436="N/A", $T436, $AM436)), IF($AG436="N/A", $T436,$AG436)))))))</f>
        <v>1</v>
      </c>
      <c r="BZ436" s="16">
        <f>IF(BH436="R", $CA436, IF(OR(BH436="P", BH436="T", BH436="N"), 0, IF($C436="DM", $T436, IF(OR(BH436="Y", BH436="IR"),$AM436,IF(BH436="C", IF($BI436="Y", IF($BA436="C", IF($AF436="N/A", $Q436, $AF436), IF($AF436="N/A", $T436, $AM436)), IF($AG436="N/A", $T436,$AG436)))))))</f>
        <v>1</v>
      </c>
      <c r="CA436" s="15" t="s">
        <v>75</v>
      </c>
      <c r="CB436" s="16">
        <f>BZ436</f>
        <v>1</v>
      </c>
      <c r="CC436" s="15" t="str">
        <f>IF(OR($BH436="T", $BH436="R"), 0, IF($BH436="C", IF($BI436="Y", IF($BA436="C", 0, IF(AF436="N/A", Q436-T436, AF436-AG436)), IF($AF436="N/A", U436, AH436)), AN436))</f>
        <v>N/A</v>
      </c>
      <c r="CD436" s="15" t="str">
        <f>IF(OR($BH436="T", $BH436="R"), 0, IF($BH436="C", IF($BI436="Y", 0, IF($AF436="N/A", V436, AI436)), AO436))</f>
        <v>N/A</v>
      </c>
      <c r="CE436" s="15" t="str">
        <f>IF(OR($BH436="T", $BH436="R"), 0, IF($BH436="C", IF($BI436="Y", 0, IF($AF436="N/A", W436, AJ436)), AP436))</f>
        <v>N/A</v>
      </c>
      <c r="CF436" s="15" t="str">
        <f>IF(OR($BH436="T", $BH436="R"), 0, IF($BH436="C", IF($BI436="Y", 0, IF($AF436="N/A", X436, AK436)), AQ436))</f>
        <v>N/A</v>
      </c>
    </row>
    <row r="437" spans="1:85" x14ac:dyDescent="0.25">
      <c r="A437" s="14">
        <v>4182</v>
      </c>
      <c r="B437" s="15" t="s">
        <v>2377</v>
      </c>
      <c r="C437" s="15" t="s">
        <v>61</v>
      </c>
      <c r="D437" s="15" t="s">
        <v>1933</v>
      </c>
      <c r="E437" s="15">
        <f>VLOOKUP(B437, 'Rookie Year'!$A$2:$B$55679,2,FALSE)</f>
        <v>2021</v>
      </c>
      <c r="F437" s="15">
        <v>2021</v>
      </c>
      <c r="G437" s="15" t="s">
        <v>40</v>
      </c>
      <c r="H437" s="15" t="s">
        <v>2187</v>
      </c>
      <c r="I437" s="16">
        <v>4</v>
      </c>
      <c r="J437" s="15">
        <v>3</v>
      </c>
      <c r="K437" s="17">
        <f>IF(AND(G437&lt;&gt;"N",R437="N/A"), IF(I437&lt;4, 0, 0.25),IF(I437=1, IF(J437=1,0.25, 0.25), IF(I437&lt;13, 0.25, IF(I437&lt;26, 0.4, IF(I437&lt;51, 0.6, 0.75)))))</f>
        <v>0.25</v>
      </c>
      <c r="L437" s="16">
        <f>I437-M437</f>
        <v>3</v>
      </c>
      <c r="M437" s="16">
        <f>ROUNDUP(I437*K437,0)</f>
        <v>1</v>
      </c>
      <c r="N437" s="16">
        <f>M437*J437</f>
        <v>3</v>
      </c>
      <c r="O437" s="16">
        <v>2</v>
      </c>
      <c r="P437" s="16">
        <v>1</v>
      </c>
      <c r="Q437" s="16">
        <f>N437-O437-P437</f>
        <v>0</v>
      </c>
      <c r="R437" s="15">
        <v>2023</v>
      </c>
      <c r="S437" s="15">
        <f>IF(R437="N/A", J437-($B$1-F437), J437-($B$1-R437))</f>
        <v>2</v>
      </c>
      <c r="T437" s="16">
        <v>0</v>
      </c>
      <c r="U437" s="16">
        <v>0</v>
      </c>
      <c r="V437" s="16" t="str">
        <f>IF($S437&lt;3, "N/A", $M437)</f>
        <v>N/A</v>
      </c>
      <c r="W437" s="16" t="str">
        <f>IF($S437&lt;4, "N/A", $M437)</f>
        <v>N/A</v>
      </c>
      <c r="X437" s="16" t="str">
        <f>IF($S437&lt;5, "N/A", $M437)</f>
        <v>N/A</v>
      </c>
      <c r="Y437" s="15" t="str">
        <f>IF(SUM(T437:X437)&lt;&gt;Q437, "CHECK", "OK")</f>
        <v>OK</v>
      </c>
      <c r="Z437" s="15" t="str">
        <f>IF(F437=$B$1, "No", IF(S437=1, "Yes", "No"))</f>
        <v>No</v>
      </c>
      <c r="AA437" s="18" t="str">
        <f>IF(C437="DM", "N/A", IF(Z437="No","N/A",VLOOKUP(B437,'Extension List'!$A$3:$R$1972,18,FALSE)))</f>
        <v>N/A</v>
      </c>
      <c r="AB437" s="15" t="str">
        <f>IF(C437="DM", "N/A", IF(Z437="No","N/A",VLOOKUP(B437,'Extension List'!$A$3:$T$1972,20,FALSE)))</f>
        <v>N/A</v>
      </c>
      <c r="AC437" s="15" t="str">
        <f>IF(AA437="N/A", "N/A", 0)</f>
        <v>N/A</v>
      </c>
      <c r="AD437" s="16" t="str">
        <f>IF(AE437="N/A", "N/A", AA437-AE437)</f>
        <v>N/A</v>
      </c>
      <c r="AE437" s="16" t="str">
        <f>IF(AA437="N/A", "N/A", IF(AC437&gt;0, IF(AA437&lt;13, ROUNDUP(0.25*AA437,0), IF(AA437&lt;26, ROUNDUP(0.4*AA437,0), IF(AA437&lt;51, ROUNDUP(0.6*AA437,0), ROUNDUP(0.75*AA437,0)))), "N/A"))</f>
        <v>N/A</v>
      </c>
      <c r="AF437" s="16" t="str">
        <f>IF(AD437="N/A","N/A", (AE437*AC437)+Q437)</f>
        <v>N/A</v>
      </c>
      <c r="AG437" s="16" t="str">
        <f>IF($AF437="N/A", "N/A", "TBC")</f>
        <v>N/A</v>
      </c>
      <c r="AH437" s="16" t="str">
        <f>IF($AF437="N/A", "N/A", "TBC")</f>
        <v>N/A</v>
      </c>
      <c r="AI437" s="16" t="str">
        <f>IF($AF437="N/A","N/A",IF(AC437&gt;1,"TBC","N/A"))</f>
        <v>N/A</v>
      </c>
      <c r="AJ437" s="16" t="str">
        <f>IF($AF437="N/A","N/A",IF(AC437&gt;2,"TBC","N/A"))</f>
        <v>N/A</v>
      </c>
      <c r="AK437" s="16" t="str">
        <f>IF($AF437="N/A","N/A",IF(AC437&gt;3,"TBC","N/A"))</f>
        <v>N/A</v>
      </c>
      <c r="AL437" s="16" t="str">
        <f>IF(AC437="N/A","N/A",IF(AC437&gt;0,IF(SUM(AG437:AK437)&lt;&gt;AF437,"CHECK","OK"),"N/A"))</f>
        <v>N/A</v>
      </c>
      <c r="AM437" s="16">
        <f>IF(AD437="N/A", L437+T437, L437+AG437)</f>
        <v>3</v>
      </c>
      <c r="AN437" s="16">
        <f>IF(AD437="N/A", IF(U437="N/A", "N/A", L437+U437), AD437+AH437)</f>
        <v>3</v>
      </c>
      <c r="AO437" s="16" t="str">
        <f>IF(AD437="N/A", IF(V437="N/A", "N/A", L437+V437), IF(AI437="N/A", "N/A", AD437+AI437))</f>
        <v>N/A</v>
      </c>
      <c r="AP437" s="16" t="str">
        <f>IF(AD437="N/A", IF(W437="N/A", "N/A", L437+W437), IF(AJ437="N/A", "N/A", AD437+AJ437))</f>
        <v>N/A</v>
      </c>
      <c r="AQ437" s="16" t="str">
        <f>IF(AD437="N/A", IF(X437="N/A", "N/A", L437+X437), IF(AK437="N/A", "N/A", AD437+AK437))</f>
        <v>N/A</v>
      </c>
      <c r="AR437" s="15" t="s">
        <v>44</v>
      </c>
      <c r="AS437" s="15" t="s">
        <v>44</v>
      </c>
      <c r="AT437" s="15" t="s">
        <v>44</v>
      </c>
      <c r="AU437" s="15" t="s">
        <v>44</v>
      </c>
      <c r="AV437" s="15" t="s">
        <v>44</v>
      </c>
      <c r="AW437" s="15" t="s">
        <v>44</v>
      </c>
      <c r="AX437" s="15" t="s">
        <v>44</v>
      </c>
      <c r="AY437" s="15" t="s">
        <v>44</v>
      </c>
      <c r="AZ437" s="15" t="s">
        <v>44</v>
      </c>
      <c r="BA437" s="15" t="s">
        <v>44</v>
      </c>
      <c r="BB437" s="15" t="s">
        <v>44</v>
      </c>
      <c r="BC437" s="15" t="s">
        <v>44</v>
      </c>
      <c r="BD437" s="15" t="s">
        <v>44</v>
      </c>
      <c r="BE437" s="15" t="s">
        <v>44</v>
      </c>
      <c r="BF437" s="15" t="s">
        <v>44</v>
      </c>
      <c r="BG437" s="15" t="s">
        <v>44</v>
      </c>
      <c r="BH437" s="15" t="s">
        <v>44</v>
      </c>
      <c r="BI437" s="15"/>
      <c r="BJ437" s="16">
        <f>IF(AR437="R", $CA437, IF(OR(AR437="P", AR437="T", AR437="N"), 0, IF($C437="DM", $T437, IF(OR(AR437="Y", AR437="IR"),$AM437,IF(AR437="C", IF($BI437="Y", IF($AF437="N/A", $Q437, $AF437), IF($AG437="N/A", $T437,$AG437)))))))</f>
        <v>0</v>
      </c>
      <c r="BK437" s="16">
        <f>IF(AS437="R", $CA437, IF(OR(AS437="P", AS437="T", AS437="N"), 0, IF($C437="DM", $T437, IF(OR(AS437="Y", AS437="IR"),$AM437,IF(AS437="C", IF($BI437="Y", IF($AF437="N/A", $Q437, $AF437), IF($AG437="N/A", $T437,$AG437)))))))</f>
        <v>0</v>
      </c>
      <c r="BL437" s="16">
        <f>IF(AT437="R", $CA437, IF(OR(AT437="P", AT437="T", AT437="N"), 0, IF($C437="DM", $T437, IF(OR(AT437="Y", AT437="IR"),$AM437,IF(AT437="C", IF($BI437="Y", IF($AF437="N/A", $Q437, $AF437), IF($AG437="N/A", $T437,$AG437)))))))</f>
        <v>0</v>
      </c>
      <c r="BM437" s="16">
        <f>IF(AU437="R", $CA437, IF(OR(AU437="P", AU437="T", AU437="N"), 0, IF($C437="DM", $T437, IF(OR(AU437="Y", AU437="IR"),$AM437,IF(AU437="C", IF($BI437="Y", IF($AF437="N/A", $Q437, $AF437), IF($AG437="N/A", $T437,$AG437)))))))</f>
        <v>0</v>
      </c>
      <c r="BN437" s="16">
        <f>IF(AV437="R", $CA437, IF(OR(AV437="P", AV437="T", AV437="N"), 0, IF($C437="DM", $T437, IF(OR(AV437="Y", AV437="IR"),$AM437,IF(AV437="C", IF($BI437="Y", IF($AF437="N/A", $Q437, $AF437), IF($AG437="N/A", $T437,$AG437)))))))</f>
        <v>0</v>
      </c>
      <c r="BO437" s="16">
        <f>IF(AW437="R", $CA437, IF(OR(AW437="P", AW437="T", AW437="N"), 0, IF($C437="DM", $T437, IF(OR(AW437="Y", AW437="IR"),$AM437,IF(AW437="C", IF($BI437="Y", IF($AF437="N/A", $Q437, $AF437), IF($AG437="N/A", $T437,$AG437)))))))</f>
        <v>0</v>
      </c>
      <c r="BP437" s="16">
        <f>IF(AX437="R", $CA437, IF(OR(AX437="P", AX437="T", AX437="N"), 0, IF($C437="DM", $T437, IF(OR(AX437="Y", AX437="IR"),$AM437,IF(AX437="C", IF($BI437="Y", IF($AF437="N/A", $Q437, $AF437), IF($AG437="N/A", $T437,$AG437)))))))</f>
        <v>0</v>
      </c>
      <c r="BQ437" s="16">
        <f>IF(AY437="R", $CA437, IF(OR(AY437="P", AY437="T", AY437="N"), 0, IF($C437="DM", $T437, IF(OR(AY437="Y", AY437="IR"),$AM437,IF(AY437="C", IF($BI437="Y", IF($AF437="N/A", $Q437, $AF437), IF($AG437="N/A", $T437,$AG437)))))))</f>
        <v>0</v>
      </c>
      <c r="BR437" s="16">
        <f>IF(AZ437="R", $CA437, IF(OR(AZ437="P", AZ437="T", AZ437="N"), 0, IF($C437="DM", $T437, IF(OR(AZ437="Y", AZ437="IR"),$AM437,IF(AZ437="C", IF($BI437="Y", IF($AF437="N/A", $Q437, $AF437), IF($AG437="N/A", $T437,$AG437)))))))</f>
        <v>0</v>
      </c>
      <c r="BS437" s="16">
        <f>IF(BA437="R", $CA437, IF(OR(BA437="P", BA437="T", BA437="N"), 0, IF($C437="DM", $T437, IF(OR(BA437="Y", BA437="IR"),$AM437,IF(BA437="C", IF($BI437="Y", IF($AF437="N/A", $Q437, $AF437), IF($AG437="N/A", $T437,$AG437)))))))</f>
        <v>0</v>
      </c>
      <c r="BT437" s="16">
        <f>IF(BB437="R", $CA437, IF(OR(BB437="P", BB437="T", BB437="N"), 0, IF($C437="DM", $T437, IF(OR(BB437="Y", BB437="IR"),$AM437,IF(BB437="C", IF($BI437="Y", IF($BA437="C", IF($AF437="N/A", $Q437, $AF437), IF($AF437="N/A", $T437, $AM437)), IF($AG437="N/A", $T437,$AG437)))))))</f>
        <v>0</v>
      </c>
      <c r="BU437" s="16">
        <f>IF(BC437="R", $CA437, IF(OR(BC437="P", BC437="T", BC437="N"), 0, IF($C437="DM", $T437, IF(OR(BC437="Y", BC437="IR"),$AM437,IF(BC437="C", IF($BI437="Y", IF($BA437="C", IF($AF437="N/A", $Q437, $AF437), IF($AF437="N/A", $T437, $AM437)), IF($AG437="N/A", $T437,$AG437)))))))</f>
        <v>0</v>
      </c>
      <c r="BV437" s="16">
        <f>IF(BD437="R", $CA437, IF(OR(BD437="P", BD437="T", BD437="N"), 0, IF($C437="DM", $T437, IF(OR(BD437="Y", BD437="IR"),$AM437,IF(BD437="C", IF($BI437="Y", IF($BA437="C", IF($AF437="N/A", $Q437, $AF437), IF($AF437="N/A", $T437, $AM437)), IF($AG437="N/A", $T437,$AG437)))))))</f>
        <v>0</v>
      </c>
      <c r="BW437" s="16">
        <f>IF(BE437="R", $CA437, IF(OR(BE437="P", BE437="T", BE437="N"), 0, IF($C437="DM", $T437, IF(OR(BE437="Y", BE437="IR"),$AM437,IF(BE437="C", IF($BI437="Y", IF($BA437="C", IF($AF437="N/A", $Q437, $AF437), IF($AF437="N/A", $T437, $AM437)), IF($AG437="N/A", $T437,$AG437)))))))</f>
        <v>0</v>
      </c>
      <c r="BX437" s="16">
        <f>IF(BF437="R", $CA437, IF(OR(BF437="P", BF437="T", BF437="N"), 0, IF($C437="DM", $T437, IF(OR(BF437="Y", BF437="IR"),$AM437,IF(BF437="C", IF($BI437="Y", IF($BA437="C", IF($AF437="N/A", $Q437, $AF437), IF($AF437="N/A", $T437, $AM437)), IF($AG437="N/A", $T437,$AG437)))))))</f>
        <v>0</v>
      </c>
      <c r="BY437" s="16">
        <f>IF(BG437="R", $CA437, IF(OR(BG437="P", BG437="T", BG437="N"), 0, IF($C437="DM", $T437, IF(OR(BG437="Y", BG437="IR"),$AM437,IF(BG437="C", IF($BI437="Y", IF($BA437="C", IF($AF437="N/A", $Q437, $AF437), IF($AF437="N/A", $T437, $AM437)), IF($AG437="N/A", $T437,$AG437)))))))</f>
        <v>0</v>
      </c>
      <c r="BZ437" s="16">
        <f>IF(BH437="R", $CA437, IF(OR(BH437="P", BH437="T", BH437="N"), 0, IF($C437="DM", $T437, IF(OR(BH437="Y", BH437="IR"),$AM437,IF(BH437="C", IF($BI437="Y", IF($BA437="C", IF($AF437="N/A", $Q437, $AF437), IF($AF437="N/A", $T437, $AM437)), IF($AG437="N/A", $T437,$AG437)))))))</f>
        <v>0</v>
      </c>
      <c r="CA437" s="15" t="s">
        <v>75</v>
      </c>
      <c r="CB437" s="16">
        <f>BZ437</f>
        <v>0</v>
      </c>
      <c r="CC437" s="15">
        <f>IF(OR($BH437="T", $BH437="R"), 0, IF($BH437="C", IF($BI437="Y", IF($BA437="C", 0, IF(AF437="N/A", Q437-T437, AF437-AG437)), IF($AF437="N/A", U437, AH437)), AN437))</f>
        <v>0</v>
      </c>
      <c r="CD437" s="15" t="str">
        <f>IF(OR($BH437="T", $BH437="R"), 0, IF($BH437="C", IF($BI437="Y", 0, IF($AF437="N/A", V437, AI437)), AO437))</f>
        <v>N/A</v>
      </c>
      <c r="CE437" s="15" t="str">
        <f>IF(OR($BH437="T", $BH437="R"), 0, IF($BH437="C", IF($BI437="Y", 0, IF($AF437="N/A", W437, AJ437)), AP437))</f>
        <v>N/A</v>
      </c>
      <c r="CF437" s="15" t="str">
        <f>IF(OR($BH437="T", $BH437="R"), 0, IF($BH437="C", IF($BI437="Y", 0, IF($AF437="N/A", X437, AK437)), AQ437))</f>
        <v>N/A</v>
      </c>
      <c r="CG437" t="str">
        <f>IF(AC437="N/A", "S:"&amp;L437&amp;" G:"&amp;M437&amp;" GR:"&amp;Q437, IF(AC437=0, "S:"&amp;L437&amp;" G:"&amp;M437&amp;" GR:"&amp;Q437, "S:"&amp;L437&amp;"/"&amp;AD437&amp;" G:"&amp;AE437&amp;" GR:"&amp;AF437))</f>
        <v>S:3 G:1 GR:0</v>
      </c>
    </row>
    <row r="438" spans="1:85" x14ac:dyDescent="0.25">
      <c r="A438" s="14">
        <v>1879</v>
      </c>
      <c r="B438" s="15" t="s">
        <v>1379</v>
      </c>
      <c r="C438" s="15" t="s">
        <v>61</v>
      </c>
      <c r="D438" s="15" t="s">
        <v>1933</v>
      </c>
      <c r="E438" s="15">
        <f>VLOOKUP(B438, 'Rookie Year'!$A$2:$B$55679,2,FALSE)</f>
        <v>2016</v>
      </c>
      <c r="F438" s="15">
        <v>2017</v>
      </c>
      <c r="G438" s="15" t="s">
        <v>42</v>
      </c>
      <c r="H438" s="15" t="s">
        <v>1928</v>
      </c>
      <c r="I438" s="16">
        <v>27</v>
      </c>
      <c r="J438" s="15">
        <v>5</v>
      </c>
      <c r="K438" s="17">
        <f>IF(AND(G438&lt;&gt;"N",R438="N/A"), IF(I438&lt;4, 0, 0.25),IF(I438=1, IF(J438=1,0.25, 0.25), IF(I438&lt;13, 0.25, IF(I438&lt;26, 0.4, IF(I438&lt;51, 0.6, 0.75)))))</f>
        <v>0.6</v>
      </c>
      <c r="L438" s="16">
        <f>I438-M438</f>
        <v>10</v>
      </c>
      <c r="M438" s="16">
        <f>ROUNDUP(I438*K438,0)</f>
        <v>17</v>
      </c>
      <c r="N438" s="16">
        <f>M438*J438</f>
        <v>85</v>
      </c>
      <c r="O438" s="16">
        <v>75</v>
      </c>
      <c r="P438" s="16">
        <v>0</v>
      </c>
      <c r="Q438" s="16">
        <f>N438-O438-P438</f>
        <v>10</v>
      </c>
      <c r="R438" s="15">
        <v>2020</v>
      </c>
      <c r="S438" s="15">
        <f>IF(R438="N/A", J438-($B$1-F438), J438-($B$1-R438))</f>
        <v>1</v>
      </c>
      <c r="T438" s="16">
        <v>10</v>
      </c>
      <c r="U438" s="16" t="str">
        <f>IF($S438&lt;2, "N/A", $M438)</f>
        <v>N/A</v>
      </c>
      <c r="V438" s="16" t="str">
        <f>IF($S438&lt;3, "N/A", $M438)</f>
        <v>N/A</v>
      </c>
      <c r="W438" s="16" t="str">
        <f>IF($S438&lt;4, "N/A", $M438)</f>
        <v>N/A</v>
      </c>
      <c r="X438" s="16" t="str">
        <f>IF($S438&lt;5, "N/A", $M438)</f>
        <v>N/A</v>
      </c>
      <c r="Y438" s="15" t="str">
        <f>IF(SUM(T438:X438)&lt;&gt;Q438, "CHECK", "OK")</f>
        <v>OK</v>
      </c>
      <c r="Z438" s="15" t="str">
        <f>IF(F438=$B$1, "No", IF(S438=1, "Yes", "No"))</f>
        <v>Yes</v>
      </c>
      <c r="AA438" s="18">
        <f>IF(C438="DM", "N/A", IF(Z438="No","N/A",VLOOKUP(B438,'Extension List'!$A$3:$R$1972,18,FALSE)))</f>
        <v>36</v>
      </c>
      <c r="AB438" s="15">
        <f>IF(C438="DM", "N/A", IF(Z438="No","N/A",VLOOKUP(B438,'Extension List'!$A$3:$T$1972,20,FALSE)))</f>
        <v>4</v>
      </c>
      <c r="AC438" s="15">
        <v>3</v>
      </c>
      <c r="AD438" s="16">
        <f>IF(AE438="N/A", "N/A", AA438-AE438)</f>
        <v>14</v>
      </c>
      <c r="AE438" s="16">
        <f>IF(AA438="N/A", "N/A", IF(AC438&gt;0, IF(AA438&lt;13, ROUNDUP(0.25*AA438,0), IF(AA438&lt;26, ROUNDUP(0.4*AA438,0), IF(AA438&lt;51, ROUNDUP(0.6*AA438,0), ROUNDUP(0.75*AA438,0)))), "N/A"))</f>
        <v>22</v>
      </c>
      <c r="AF438" s="16">
        <f>IF(AD438="N/A","N/A", (AE438*AC438)+Q438)</f>
        <v>76</v>
      </c>
      <c r="AG438" s="16">
        <v>0</v>
      </c>
      <c r="AH438" s="16">
        <v>26</v>
      </c>
      <c r="AI438" s="16">
        <v>30</v>
      </c>
      <c r="AJ438" s="16">
        <v>20</v>
      </c>
      <c r="AK438" s="16" t="str">
        <f>IF($AF438="N/A","N/A",IF(AC438&gt;3,"TBC","N/A"))</f>
        <v>N/A</v>
      </c>
      <c r="AL438" s="16" t="str">
        <f>IF(AC438="N/A","N/A",IF(AC438&gt;0,IF(SUM(AG438:AK438)&lt;&gt;AF438,"CHECK","OK"),"N/A"))</f>
        <v>OK</v>
      </c>
      <c r="AM438" s="16">
        <f>IF(AD438="N/A", L438+T438, L438+AG438)</f>
        <v>10</v>
      </c>
      <c r="AN438" s="16">
        <f>IF(AD438="N/A", IF(U438="N/A", "N/A", L438+U438), AD438+AH438)</f>
        <v>40</v>
      </c>
      <c r="AO438" s="16">
        <f>IF(AD438="N/A", IF(V438="N/A", "N/A", L438+V438), IF(AI438="N/A", "N/A", AD438+AI438))</f>
        <v>44</v>
      </c>
      <c r="AP438" s="16">
        <f>IF(AD438="N/A", IF(W438="N/A", "N/A", L438+W438), IF(AJ438="N/A", "N/A", AD438+AJ438))</f>
        <v>34</v>
      </c>
      <c r="AQ438" s="16" t="str">
        <f>IF(AD438="N/A", IF(X438="N/A", "N/A", L438+X438), IF(AK438="N/A", "N/A", AD438+AK438))</f>
        <v>N/A</v>
      </c>
      <c r="AR438" s="15" t="s">
        <v>40</v>
      </c>
      <c r="AS438" s="15" t="s">
        <v>40</v>
      </c>
      <c r="AT438" s="15" t="s">
        <v>40</v>
      </c>
      <c r="AU438" s="15" t="s">
        <v>40</v>
      </c>
      <c r="AV438" s="15" t="s">
        <v>40</v>
      </c>
      <c r="AW438" s="15" t="s">
        <v>40</v>
      </c>
      <c r="AX438" s="15" t="s">
        <v>40</v>
      </c>
      <c r="AY438" s="15" t="s">
        <v>40</v>
      </c>
      <c r="AZ438" s="15" t="s">
        <v>40</v>
      </c>
      <c r="BA438" s="15" t="s">
        <v>40</v>
      </c>
      <c r="BB438" s="15" t="s">
        <v>40</v>
      </c>
      <c r="BC438" s="15" t="s">
        <v>40</v>
      </c>
      <c r="BD438" s="15" t="s">
        <v>40</v>
      </c>
      <c r="BE438" s="15" t="s">
        <v>40</v>
      </c>
      <c r="BF438" s="15" t="s">
        <v>40</v>
      </c>
      <c r="BG438" s="15" t="s">
        <v>40</v>
      </c>
      <c r="BH438" s="15" t="s">
        <v>40</v>
      </c>
      <c r="BI438" s="15"/>
      <c r="BJ438" s="16">
        <f>IF(AR438="R", $CA438, IF(OR(AR438="P", AR438="T", AR438="N"), 0, IF($C438="DM", $T438, IF(OR(AR438="Y", AR438="IR"),$AM438,IF(AR438="C", IF($BI438="Y", IF($AF438="N/A", $Q438, $AF438), IF($AG438="N/A", $T438,$AG438)))))))</f>
        <v>10</v>
      </c>
      <c r="BK438" s="16">
        <f>IF(AS438="R", $CA438, IF(OR(AS438="P", AS438="T", AS438="N"), 0, IF($C438="DM", $T438, IF(OR(AS438="Y", AS438="IR"),$AM438,IF(AS438="C", IF($BI438="Y", IF($AF438="N/A", $Q438, $AF438), IF($AG438="N/A", $T438,$AG438)))))))</f>
        <v>10</v>
      </c>
      <c r="BL438" s="16">
        <f>IF(AT438="R", $CA438, IF(OR(AT438="P", AT438="T", AT438="N"), 0, IF($C438="DM", $T438, IF(OR(AT438="Y", AT438="IR"),$AM438,IF(AT438="C", IF($BI438="Y", IF($AF438="N/A", $Q438, $AF438), IF($AG438="N/A", $T438,$AG438)))))))</f>
        <v>10</v>
      </c>
      <c r="BM438" s="16">
        <f>IF(AU438="R", $CA438, IF(OR(AU438="P", AU438="T", AU438="N"), 0, IF($C438="DM", $T438, IF(OR(AU438="Y", AU438="IR"),$AM438,IF(AU438="C", IF($BI438="Y", IF($AF438="N/A", $Q438, $AF438), IF($AG438="N/A", $T438,$AG438)))))))</f>
        <v>10</v>
      </c>
      <c r="BN438" s="16">
        <f>IF(AV438="R", $CA438, IF(OR(AV438="P", AV438="T", AV438="N"), 0, IF($C438="DM", $T438, IF(OR(AV438="Y", AV438="IR"),$AM438,IF(AV438="C", IF($BI438="Y", IF($AF438="N/A", $Q438, $AF438), IF($AG438="N/A", $T438,$AG438)))))))</f>
        <v>10</v>
      </c>
      <c r="BO438" s="16">
        <f>IF(AW438="R", $CA438, IF(OR(AW438="P", AW438="T", AW438="N"), 0, IF($C438="DM", $T438, IF(OR(AW438="Y", AW438="IR"),$AM438,IF(AW438="C", IF($BI438="Y", IF($AF438="N/A", $Q438, $AF438), IF($AG438="N/A", $T438,$AG438)))))))</f>
        <v>10</v>
      </c>
      <c r="BP438" s="16">
        <f>IF(AX438="R", $CA438, IF(OR(AX438="P", AX438="T", AX438="N"), 0, IF($C438="DM", $T438, IF(OR(AX438="Y", AX438="IR"),$AM438,IF(AX438="C", IF($BI438="Y", IF($AF438="N/A", $Q438, $AF438), IF($AG438="N/A", $T438,$AG438)))))))</f>
        <v>10</v>
      </c>
      <c r="BQ438" s="16">
        <f>IF(AY438="R", $CA438, IF(OR(AY438="P", AY438="T", AY438="N"), 0, IF($C438="DM", $T438, IF(OR(AY438="Y", AY438="IR"),$AM438,IF(AY438="C", IF($BI438="Y", IF($AF438="N/A", $Q438, $AF438), IF($AG438="N/A", $T438,$AG438)))))))</f>
        <v>10</v>
      </c>
      <c r="BR438" s="16">
        <f>IF(AZ438="R", $CA438, IF(OR(AZ438="P", AZ438="T", AZ438="N"), 0, IF($C438="DM", $T438, IF(OR(AZ438="Y", AZ438="IR"),$AM438,IF(AZ438="C", IF($BI438="Y", IF($AF438="N/A", $Q438, $AF438), IF($AG438="N/A", $T438,$AG438)))))))</f>
        <v>10</v>
      </c>
      <c r="BS438" s="16">
        <f>IF(BA438="R", $CA438, IF(OR(BA438="P", BA438="T", BA438="N"), 0, IF($C438="DM", $T438, IF(OR(BA438="Y", BA438="IR"),$AM438,IF(BA438="C", IF($BI438="Y", IF($AF438="N/A", $Q438, $AF438), IF($AG438="N/A", $T438,$AG438)))))))</f>
        <v>10</v>
      </c>
      <c r="BT438" s="16">
        <f>IF(BB438="R", $CA438, IF(OR(BB438="P", BB438="T", BB438="N"), 0, IF($C438="DM", $T438, IF(OR(BB438="Y", BB438="IR"),$AM438,IF(BB438="C", IF($BI438="Y", IF($BA438="C", IF($AF438="N/A", $Q438, $AF438), IF($AF438="N/A", $T438, $AM438)), IF($AG438="N/A", $T438,$AG438)))))))</f>
        <v>10</v>
      </c>
      <c r="BU438" s="16">
        <f>IF(BC438="R", $CA438, IF(OR(BC438="P", BC438="T", BC438="N"), 0, IF($C438="DM", $T438, IF(OR(BC438="Y", BC438="IR"),$AM438,IF(BC438="C", IF($BI438="Y", IF($BA438="C", IF($AF438="N/A", $Q438, $AF438), IF($AF438="N/A", $T438, $AM438)), IF($AG438="N/A", $T438,$AG438)))))))</f>
        <v>10</v>
      </c>
      <c r="BV438" s="16">
        <f>IF(BD438="R", $CA438, IF(OR(BD438="P", BD438="T", BD438="N"), 0, IF($C438="DM", $T438, IF(OR(BD438="Y", BD438="IR"),$AM438,IF(BD438="C", IF($BI438="Y", IF($BA438="C", IF($AF438="N/A", $Q438, $AF438), IF($AF438="N/A", $T438, $AM438)), IF($AG438="N/A", $T438,$AG438)))))))</f>
        <v>10</v>
      </c>
      <c r="BW438" s="16">
        <f>IF(BE438="R", $CA438, IF(OR(BE438="P", BE438="T", BE438="N"), 0, IF($C438="DM", $T438, IF(OR(BE438="Y", BE438="IR"),$AM438,IF(BE438="C", IF($BI438="Y", IF($BA438="C", IF($AF438="N/A", $Q438, $AF438), IF($AF438="N/A", $T438, $AM438)), IF($AG438="N/A", $T438,$AG438)))))))</f>
        <v>10</v>
      </c>
      <c r="BX438" s="16">
        <f>IF(BF438="R", $CA438, IF(OR(BF438="P", BF438="T", BF438="N"), 0, IF($C438="DM", $T438, IF(OR(BF438="Y", BF438="IR"),$AM438,IF(BF438="C", IF($BI438="Y", IF($BA438="C", IF($AF438="N/A", $Q438, $AF438), IF($AF438="N/A", $T438, $AM438)), IF($AG438="N/A", $T438,$AG438)))))))</f>
        <v>10</v>
      </c>
      <c r="BY438" s="16">
        <f>IF(BG438="R", $CA438, IF(OR(BG438="P", BG438="T", BG438="N"), 0, IF($C438="DM", $T438, IF(OR(BG438="Y", BG438="IR"),$AM438,IF(BG438="C", IF($BI438="Y", IF($BA438="C", IF($AF438="N/A", $Q438, $AF438), IF($AF438="N/A", $T438, $AM438)), IF($AG438="N/A", $T438,$AG438)))))))</f>
        <v>10</v>
      </c>
      <c r="BZ438" s="16">
        <f>IF(BH438="R", $CA438, IF(OR(BH438="P", BH438="T", BH438="N"), 0, IF($C438="DM", $T438, IF(OR(BH438="Y", BH438="IR"),$AM438,IF(BH438="C", IF($BI438="Y", IF($BA438="C", IF($AF438="N/A", $Q438, $AF438), IF($AF438="N/A", $T438, $AM438)), IF($AG438="N/A", $T438,$AG438)))))))</f>
        <v>10</v>
      </c>
      <c r="CA438" s="15" t="s">
        <v>75</v>
      </c>
      <c r="CB438" s="16">
        <f>BZ438</f>
        <v>10</v>
      </c>
      <c r="CC438" s="15">
        <f>IF(OR($BH438="T", $BH438="R"), 0, IF($BH438="C", IF($BI438="Y", IF($BA438="C", 0, IF(AF438="N/A", Q438-T438, AF438-AG438)), IF($AF438="N/A", U438, AH438)), AN438))</f>
        <v>40</v>
      </c>
      <c r="CD438" s="15">
        <f>IF(OR($BH438="T", $BH438="R"), 0, IF($BH438="C", IF($BI438="Y", 0, IF($AF438="N/A", V438, AI438)), AO438))</f>
        <v>44</v>
      </c>
      <c r="CE438" s="15">
        <f>IF(OR($BH438="T", $BH438="R"), 0, IF($BH438="C", IF($BI438="Y", 0, IF($AF438="N/A", W438, AJ438)), AP438))</f>
        <v>34</v>
      </c>
      <c r="CF438" s="15" t="str">
        <f>IF(OR($BH438="T", $BH438="R"), 0, IF($BH438="C", IF($BI438="Y", 0, IF($AF438="N/A", X438, AK438)), AQ438))</f>
        <v>N/A</v>
      </c>
      <c r="CG438" t="str">
        <f>IF(AC438="N/A", "S:"&amp;L438&amp;" G:"&amp;M438&amp;" GR:"&amp;Q438, IF(AC438=0, "S:"&amp;L438&amp;" G:"&amp;M438&amp;" GR:"&amp;Q438, "S:"&amp;L438&amp;"/"&amp;AD438&amp;" G:"&amp;AE438&amp;" GR:"&amp;AF438))</f>
        <v>S:10/14 G:22 GR:76</v>
      </c>
    </row>
    <row r="439" spans="1:85" x14ac:dyDescent="0.25">
      <c r="A439" s="14">
        <v>5486</v>
      </c>
      <c r="B439" s="15" t="s">
        <v>2728</v>
      </c>
      <c r="C439" s="15" t="s">
        <v>61</v>
      </c>
      <c r="D439" s="15" t="s">
        <v>1933</v>
      </c>
      <c r="E439" s="15">
        <f>VLOOKUP(B439, 'Rookie Year'!$A$2:$B$55679,2,FALSE)</f>
        <v>2022</v>
      </c>
      <c r="F439" s="15">
        <v>2024</v>
      </c>
      <c r="G439" s="15" t="s">
        <v>42</v>
      </c>
      <c r="H439" s="15" t="s">
        <v>2935</v>
      </c>
      <c r="I439" s="16">
        <v>36</v>
      </c>
      <c r="J439" s="15">
        <v>4</v>
      </c>
      <c r="K439" s="17">
        <f>IF(AND(G439&lt;&gt;"N",R439="N/A"), IF(I439&lt;4, 0, 0.25),IF(I439=1, IF(J439=1,0.25, 0.25), IF(I439&lt;13, 0.25, IF(I439&lt;26, 0.4, IF(I439&lt;51, 0.6, 0.75)))))</f>
        <v>0.6</v>
      </c>
      <c r="L439" s="16">
        <f>I439-M439</f>
        <v>14</v>
      </c>
      <c r="M439" s="16">
        <f>ROUNDUP(I439*K439,0)</f>
        <v>22</v>
      </c>
      <c r="N439" s="16">
        <f>M439*J439</f>
        <v>88</v>
      </c>
      <c r="O439" s="16">
        <v>0</v>
      </c>
      <c r="P439" s="16">
        <v>0</v>
      </c>
      <c r="Q439" s="16">
        <f>N439-O439-P439</f>
        <v>88</v>
      </c>
      <c r="R439" s="15" t="s">
        <v>75</v>
      </c>
      <c r="S439" s="15">
        <f>IF(R439="N/A", J439-($B$1-F439), J439-($B$1-R439))</f>
        <v>4</v>
      </c>
      <c r="T439" s="16">
        <v>12</v>
      </c>
      <c r="U439" s="16">
        <v>17</v>
      </c>
      <c r="V439" s="16">
        <v>32</v>
      </c>
      <c r="W439" s="16">
        <v>27</v>
      </c>
      <c r="X439" s="16" t="str">
        <f>IF($S439&lt;5, "N/A", $M439)</f>
        <v>N/A</v>
      </c>
      <c r="Y439" s="15" t="str">
        <f>IF(SUM(T439:X439)&lt;&gt;Q439, "CHECK", "OK")</f>
        <v>OK</v>
      </c>
      <c r="Z439" s="15" t="str">
        <f>IF(F439=$B$1, "No", IF(S439=1, "Yes", "No"))</f>
        <v>No</v>
      </c>
      <c r="AA439" s="18" t="str">
        <f>IF(C439="DM", "N/A", IF(Z439="No","N/A",VLOOKUP(B439,'Extension List'!$A$3:$R$1972,18,FALSE)))</f>
        <v>N/A</v>
      </c>
      <c r="AB439" s="15" t="str">
        <f>IF(C439="DM", "N/A", IF(Z439="No","N/A",VLOOKUP(B439,'Extension List'!$A$3:$T$1972,20,FALSE)))</f>
        <v>N/A</v>
      </c>
      <c r="AC439" s="15" t="str">
        <f>IF(AA439="N/A", "N/A", 0)</f>
        <v>N/A</v>
      </c>
      <c r="AD439" s="16" t="str">
        <f>IF(AE439="N/A", "N/A", AA439-AE439)</f>
        <v>N/A</v>
      </c>
      <c r="AE439" s="16" t="str">
        <f>IF(AA439="N/A", "N/A", IF(AC439&gt;0, IF(AA439&lt;13, ROUNDUP(0.25*AA439,0), IF(AA439&lt;26, ROUNDUP(0.4*AA439,0), IF(AA439&lt;51, ROUNDUP(0.6*AA439,0), ROUNDUP(0.75*AA439,0)))), "N/A"))</f>
        <v>N/A</v>
      </c>
      <c r="AF439" s="16" t="str">
        <f>IF(AD439="N/A","N/A", (AE439*AC439)+Q439)</f>
        <v>N/A</v>
      </c>
      <c r="AG439" s="16" t="str">
        <f>IF($AF439="N/A", "N/A", "TBC")</f>
        <v>N/A</v>
      </c>
      <c r="AH439" s="16" t="str">
        <f>IF($AF439="N/A", "N/A", "TBC")</f>
        <v>N/A</v>
      </c>
      <c r="AI439" s="16" t="str">
        <f>IF($AF439="N/A","N/A",IF(AC439&gt;1,"TBC","N/A"))</f>
        <v>N/A</v>
      </c>
      <c r="AJ439" s="16" t="str">
        <f>IF($AF439="N/A","N/A",IF(AC439&gt;2,"TBC","N/A"))</f>
        <v>N/A</v>
      </c>
      <c r="AK439" s="16" t="str">
        <f>IF($AF439="N/A","N/A",IF(AC439&gt;3,"TBC","N/A"))</f>
        <v>N/A</v>
      </c>
      <c r="AL439" s="16" t="str">
        <f>IF(AC439="N/A","N/A",IF(AC439&gt;0,IF(SUM(AG439:AK439)&lt;&gt;AF439,"CHECK","OK"),"N/A"))</f>
        <v>N/A</v>
      </c>
      <c r="AM439" s="16">
        <f>IF(AD439="N/A", L439+T439, L439+AG439)</f>
        <v>26</v>
      </c>
      <c r="AN439" s="16">
        <f>IF(AD439="N/A", IF(U439="N/A", "N/A", L439+U439), AD439+AH439)</f>
        <v>31</v>
      </c>
      <c r="AO439" s="16">
        <f>IF(AD439="N/A", IF(V439="N/A", "N/A", L439+V439), IF(AI439="N/A", "N/A", AD439+AI439))</f>
        <v>46</v>
      </c>
      <c r="AP439" s="16">
        <f>IF(AD439="N/A", IF(W439="N/A", "N/A", L439+W439), IF(AJ439="N/A", "N/A", AD439+AJ439))</f>
        <v>41</v>
      </c>
      <c r="AQ439" s="16" t="str">
        <f>IF(AD439="N/A", IF(X439="N/A", "N/A", L439+X439), IF(AK439="N/A", "N/A", AD439+AK439))</f>
        <v>N/A</v>
      </c>
      <c r="AR439" s="15" t="s">
        <v>40</v>
      </c>
      <c r="AS439" s="15" t="s">
        <v>40</v>
      </c>
      <c r="AT439" s="15" t="s">
        <v>40</v>
      </c>
      <c r="AU439" s="15" t="s">
        <v>40</v>
      </c>
      <c r="AV439" s="15" t="s">
        <v>40</v>
      </c>
      <c r="AW439" s="15" t="s">
        <v>40</v>
      </c>
      <c r="AX439" s="15" t="s">
        <v>40</v>
      </c>
      <c r="AY439" s="15" t="s">
        <v>40</v>
      </c>
      <c r="AZ439" s="15" t="s">
        <v>40</v>
      </c>
      <c r="BA439" s="15" t="s">
        <v>40</v>
      </c>
      <c r="BB439" s="15" t="s">
        <v>40</v>
      </c>
      <c r="BC439" s="15" t="s">
        <v>40</v>
      </c>
      <c r="BD439" s="15" t="s">
        <v>40</v>
      </c>
      <c r="BE439" s="15" t="s">
        <v>40</v>
      </c>
      <c r="BF439" s="15" t="s">
        <v>40</v>
      </c>
      <c r="BG439" s="15" t="s">
        <v>40</v>
      </c>
      <c r="BH439" s="15" t="s">
        <v>40</v>
      </c>
      <c r="BI439" s="15"/>
      <c r="BJ439" s="16">
        <f>IF(AR439="R", $CA439, IF(OR(AR439="P", AR439="T", AR439="N"), 0, IF($C439="DM", $T439, IF(OR(AR439="Y", AR439="IR"),$AM439,IF(AR439="C", IF($BI439="Y", IF($AF439="N/A", $Q439, $AF439), IF($AG439="N/A", $T439,$AG439)))))))</f>
        <v>26</v>
      </c>
      <c r="BK439" s="16">
        <f>IF(AS439="R", $CA439, IF(OR(AS439="P", AS439="T", AS439="N"), 0, IF($C439="DM", $T439, IF(OR(AS439="Y", AS439="IR"),$AM439,IF(AS439="C", IF($BI439="Y", IF($AF439="N/A", $Q439, $AF439), IF($AG439="N/A", $T439,$AG439)))))))</f>
        <v>26</v>
      </c>
      <c r="BL439" s="16">
        <f>IF(AT439="R", $CA439, IF(OR(AT439="P", AT439="T", AT439="N"), 0, IF($C439="DM", $T439, IF(OR(AT439="Y", AT439="IR"),$AM439,IF(AT439="C", IF($BI439="Y", IF($AF439="N/A", $Q439, $AF439), IF($AG439="N/A", $T439,$AG439)))))))</f>
        <v>26</v>
      </c>
      <c r="BM439" s="16">
        <f>IF(AU439="R", $CA439, IF(OR(AU439="P", AU439="T", AU439="N"), 0, IF($C439="DM", $T439, IF(OR(AU439="Y", AU439="IR"),$AM439,IF(AU439="C", IF($BI439="Y", IF($AF439="N/A", $Q439, $AF439), IF($AG439="N/A", $T439,$AG439)))))))</f>
        <v>26</v>
      </c>
      <c r="BN439" s="16">
        <f>IF(AV439="R", $CA439, IF(OR(AV439="P", AV439="T", AV439="N"), 0, IF($C439="DM", $T439, IF(OR(AV439="Y", AV439="IR"),$AM439,IF(AV439="C", IF($BI439="Y", IF($AF439="N/A", $Q439, $AF439), IF($AG439="N/A", $T439,$AG439)))))))</f>
        <v>26</v>
      </c>
      <c r="BO439" s="16">
        <f>IF(AW439="R", $CA439, IF(OR(AW439="P", AW439="T", AW439="N"), 0, IF($C439="DM", $T439, IF(OR(AW439="Y", AW439="IR"),$AM439,IF(AW439="C", IF($BI439="Y", IF($AF439="N/A", $Q439, $AF439), IF($AG439="N/A", $T439,$AG439)))))))</f>
        <v>26</v>
      </c>
      <c r="BP439" s="16">
        <f>IF(AX439="R", $CA439, IF(OR(AX439="P", AX439="T", AX439="N"), 0, IF($C439="DM", $T439, IF(OR(AX439="Y", AX439="IR"),$AM439,IF(AX439="C", IF($BI439="Y", IF($AF439="N/A", $Q439, $AF439), IF($AG439="N/A", $T439,$AG439)))))))</f>
        <v>26</v>
      </c>
      <c r="BQ439" s="16">
        <f>IF(AY439="R", $CA439, IF(OR(AY439="P", AY439="T", AY439="N"), 0, IF($C439="DM", $T439, IF(OR(AY439="Y", AY439="IR"),$AM439,IF(AY439="C", IF($BI439="Y", IF($AF439="N/A", $Q439, $AF439), IF($AG439="N/A", $T439,$AG439)))))))</f>
        <v>26</v>
      </c>
      <c r="BR439" s="16">
        <f>IF(AZ439="R", $CA439, IF(OR(AZ439="P", AZ439="T", AZ439="N"), 0, IF($C439="DM", $T439, IF(OR(AZ439="Y", AZ439="IR"),$AM439,IF(AZ439="C", IF($BI439="Y", IF($AF439="N/A", $Q439, $AF439), IF($AG439="N/A", $T439,$AG439)))))))</f>
        <v>26</v>
      </c>
      <c r="BS439" s="16">
        <f>IF(BA439="R", $CA439, IF(OR(BA439="P", BA439="T", BA439="N"), 0, IF($C439="DM", $T439, IF(OR(BA439="Y", BA439="IR"),$AM439,IF(BA439="C", IF($BI439="Y", IF($AF439="N/A", $Q439, $AF439), IF($AG439="N/A", $T439,$AG439)))))))</f>
        <v>26</v>
      </c>
      <c r="BT439" s="16">
        <f>IF(BB439="R", $CA439, IF(OR(BB439="P", BB439="T", BB439="N"), 0, IF($C439="DM", $T439, IF(OR(BB439="Y", BB439="IR"),$AM439,IF(BB439="C", IF($BI439="Y", IF($BA439="C", IF($AF439="N/A", $Q439, $AF439), IF($AF439="N/A", $T439, $AM439)), IF($AG439="N/A", $T439,$AG439)))))))</f>
        <v>26</v>
      </c>
      <c r="BU439" s="16">
        <f>IF(BC439="R", $CA439, IF(OR(BC439="P", BC439="T", BC439="N"), 0, IF($C439="DM", $T439, IF(OR(BC439="Y", BC439="IR"),$AM439,IF(BC439="C", IF($BI439="Y", IF($BA439="C", IF($AF439="N/A", $Q439, $AF439), IF($AF439="N/A", $T439, $AM439)), IF($AG439="N/A", $T439,$AG439)))))))</f>
        <v>26</v>
      </c>
      <c r="BV439" s="16">
        <f>IF(BD439="R", $CA439, IF(OR(BD439="P", BD439="T", BD439="N"), 0, IF($C439="DM", $T439, IF(OR(BD439="Y", BD439="IR"),$AM439,IF(BD439="C", IF($BI439="Y", IF($BA439="C", IF($AF439="N/A", $Q439, $AF439), IF($AF439="N/A", $T439, $AM439)), IF($AG439="N/A", $T439,$AG439)))))))</f>
        <v>26</v>
      </c>
      <c r="BW439" s="16">
        <f>IF(BE439="R", $CA439, IF(OR(BE439="P", BE439="T", BE439="N"), 0, IF($C439="DM", $T439, IF(OR(BE439="Y", BE439="IR"),$AM439,IF(BE439="C", IF($BI439="Y", IF($BA439="C", IF($AF439="N/A", $Q439, $AF439), IF($AF439="N/A", $T439, $AM439)), IF($AG439="N/A", $T439,$AG439)))))))</f>
        <v>26</v>
      </c>
      <c r="BX439" s="16">
        <f>IF(BF439="R", $CA439, IF(OR(BF439="P", BF439="T", BF439="N"), 0, IF($C439="DM", $T439, IF(OR(BF439="Y", BF439="IR"),$AM439,IF(BF439="C", IF($BI439="Y", IF($BA439="C", IF($AF439="N/A", $Q439, $AF439), IF($AF439="N/A", $T439, $AM439)), IF($AG439="N/A", $T439,$AG439)))))))</f>
        <v>26</v>
      </c>
      <c r="BY439" s="16">
        <f>IF(BG439="R", $CA439, IF(OR(BG439="P", BG439="T", BG439="N"), 0, IF($C439="DM", $T439, IF(OR(BG439="Y", BG439="IR"),$AM439,IF(BG439="C", IF($BI439="Y", IF($BA439="C", IF($AF439="N/A", $Q439, $AF439), IF($AF439="N/A", $T439, $AM439)), IF($AG439="N/A", $T439,$AG439)))))))</f>
        <v>26</v>
      </c>
      <c r="BZ439" s="16">
        <f>IF(BH439="R", $CA439, IF(OR(BH439="P", BH439="T", BH439="N"), 0, IF($C439="DM", $T439, IF(OR(BH439="Y", BH439="IR"),$AM439,IF(BH439="C", IF($BI439="Y", IF($BA439="C", IF($AF439="N/A", $Q439, $AF439), IF($AF439="N/A", $T439, $AM439)), IF($AG439="N/A", $T439,$AG439)))))))</f>
        <v>26</v>
      </c>
      <c r="CA439" s="15" t="s">
        <v>75</v>
      </c>
      <c r="CB439" s="16">
        <f>BZ439</f>
        <v>26</v>
      </c>
      <c r="CC439" s="15">
        <f>IF(OR($BH439="T", $BH439="R"), 0, IF($BH439="C", IF($BI439="Y", IF($BA439="C", 0, IF(AF439="N/A", Q439-T439, AF439-AG439)), IF($AF439="N/A", U439, AH439)), AN439))</f>
        <v>31</v>
      </c>
      <c r="CD439" s="15">
        <f>IF(OR($BH439="T", $BH439="R"), 0, IF($BH439="C", IF($BI439="Y", 0, IF($AF439="N/A", V439, AI439)), AO439))</f>
        <v>46</v>
      </c>
      <c r="CE439" s="15">
        <f>IF(OR($BH439="T", $BH439="R"), 0, IF($BH439="C", IF($BI439="Y", 0, IF($AF439="N/A", W439, AJ439)), AP439))</f>
        <v>41</v>
      </c>
      <c r="CF439" s="15" t="str">
        <f>IF(OR($BH439="T", $BH439="R"), 0, IF($BH439="C", IF($BI439="Y", 0, IF($AF439="N/A", X439, AK439)), AQ439))</f>
        <v>N/A</v>
      </c>
      <c r="CG439" t="str">
        <f>IF(AC439="N/A", "S:"&amp;L439&amp;" G:"&amp;M439&amp;" GR:"&amp;Q439, IF(AC439=0, "S:"&amp;L439&amp;" G:"&amp;M439&amp;" GR:"&amp;Q439, "S:"&amp;L439&amp;"/"&amp;AD439&amp;" G:"&amp;AE439&amp;" GR:"&amp;AF439))</f>
        <v>S:14 G:22 GR:88</v>
      </c>
    </row>
    <row r="440" spans="1:85" x14ac:dyDescent="0.25">
      <c r="A440" s="14">
        <v>5178</v>
      </c>
      <c r="B440" s="15" t="s">
        <v>2773</v>
      </c>
      <c r="C440" s="15" t="s">
        <v>61</v>
      </c>
      <c r="D440" s="15" t="s">
        <v>1933</v>
      </c>
      <c r="E440" s="15">
        <f>VLOOKUP(B440, 'Rookie Year'!$A$2:$B$55679,2,FALSE)</f>
        <v>2023</v>
      </c>
      <c r="F440" s="15">
        <v>2023</v>
      </c>
      <c r="G440" s="15" t="s">
        <v>40</v>
      </c>
      <c r="H440" s="15" t="s">
        <v>2174</v>
      </c>
      <c r="I440" s="16">
        <v>3</v>
      </c>
      <c r="J440" s="15">
        <v>4</v>
      </c>
      <c r="K440" s="17">
        <f>IF(AND(G440&lt;&gt;"N",R440="N/A"), IF(I440&lt;4, 0, 0.25),IF(I440=1, IF(J440=1,0.25, 0.25), IF(I440&lt;13, 0.25, IF(I440&lt;26, 0.4, IF(I440&lt;51, 0.6, 0.75)))))</f>
        <v>0</v>
      </c>
      <c r="L440" s="16">
        <f>I440-M440</f>
        <v>3</v>
      </c>
      <c r="M440" s="16">
        <f>ROUNDUP(I440*K440,0)</f>
        <v>0</v>
      </c>
      <c r="N440" s="16">
        <f>M440*J440</f>
        <v>0</v>
      </c>
      <c r="O440" s="16">
        <v>0</v>
      </c>
      <c r="P440" s="16">
        <v>0</v>
      </c>
      <c r="Q440" s="16">
        <f>N440-O440-P440</f>
        <v>0</v>
      </c>
      <c r="R440" s="15" t="s">
        <v>75</v>
      </c>
      <c r="S440" s="15">
        <f>IF(R440="N/A", J440-($B$1-F440), J440-($B$1-R440))</f>
        <v>3</v>
      </c>
      <c r="T440" s="16">
        <v>0</v>
      </c>
      <c r="U440" s="16">
        <v>0</v>
      </c>
      <c r="V440" s="16">
        <v>0</v>
      </c>
      <c r="W440" s="16" t="str">
        <f>IF($S440&lt;4, "N/A", $M440)</f>
        <v>N/A</v>
      </c>
      <c r="X440" s="16" t="str">
        <f>IF($S440&lt;5, "N/A", $M440)</f>
        <v>N/A</v>
      </c>
      <c r="Y440" s="15" t="str">
        <f>IF(SUM(T440:X440)&lt;&gt;Q440, "CHECK", "OK")</f>
        <v>OK</v>
      </c>
      <c r="Z440" s="15" t="str">
        <f>IF(F440=$B$1, "No", IF(S440=1, "Yes", "No"))</f>
        <v>No</v>
      </c>
      <c r="AA440" s="18" t="str">
        <f>IF(C440="DM", "N/A", IF(Z440="No","N/A",VLOOKUP(B440,'Extension List'!$A$3:$R$1972,18,FALSE)))</f>
        <v>N/A</v>
      </c>
      <c r="AB440" s="15" t="str">
        <f>IF(C440="DM", "N/A", IF(Z440="No","N/A",VLOOKUP(B440,'Extension List'!$A$3:$T$1972,20,FALSE)))</f>
        <v>N/A</v>
      </c>
      <c r="AC440" s="15" t="str">
        <f>IF(AA440="N/A", "N/A", 0)</f>
        <v>N/A</v>
      </c>
      <c r="AD440" s="16" t="str">
        <f>IF(AE440="N/A", "N/A", AA440-AE440)</f>
        <v>N/A</v>
      </c>
      <c r="AE440" s="16" t="str">
        <f>IF(AA440="N/A", "N/A", IF(AC440&gt;0, IF(AA440&lt;13, ROUNDUP(0.25*AA440,0), IF(AA440&lt;26, ROUNDUP(0.4*AA440,0), IF(AA440&lt;51, ROUNDUP(0.6*AA440,0), ROUNDUP(0.75*AA440,0)))), "N/A"))</f>
        <v>N/A</v>
      </c>
      <c r="AF440" s="16" t="str">
        <f>IF(AD440="N/A","N/A", (AE440*AC440)+Q440)</f>
        <v>N/A</v>
      </c>
      <c r="AG440" s="16" t="str">
        <f>IF($AF440="N/A", "N/A", "TBC")</f>
        <v>N/A</v>
      </c>
      <c r="AH440" s="16" t="str">
        <f>IF($AF440="N/A", "N/A", "TBC")</f>
        <v>N/A</v>
      </c>
      <c r="AI440" s="16" t="str">
        <f>IF($AF440="N/A","N/A",IF(AC440&gt;1,"TBC","N/A"))</f>
        <v>N/A</v>
      </c>
      <c r="AJ440" s="16" t="str">
        <f>IF($AF440="N/A","N/A",IF(AC440&gt;2,"TBC","N/A"))</f>
        <v>N/A</v>
      </c>
      <c r="AK440" s="16" t="str">
        <f>IF($AF440="N/A","N/A",IF(AC440&gt;3,"TBC","N/A"))</f>
        <v>N/A</v>
      </c>
      <c r="AL440" s="16" t="str">
        <f>IF(AC440="N/A","N/A",IF(AC440&gt;0,IF(SUM(AG440:AK440)&lt;&gt;AF440,"CHECK","OK"),"N/A"))</f>
        <v>N/A</v>
      </c>
      <c r="AM440" s="16">
        <f>IF(AD440="N/A", L440+T440, L440+AG440)</f>
        <v>3</v>
      </c>
      <c r="AN440" s="16">
        <f>IF(AD440="N/A", IF(U440="N/A", "N/A", L440+U440), AD440+AH440)</f>
        <v>3</v>
      </c>
      <c r="AO440" s="16">
        <f>IF(AD440="N/A", IF(V440="N/A", "N/A", L440+V440), IF(AI440="N/A", "N/A", AD440+AI440))</f>
        <v>3</v>
      </c>
      <c r="AP440" s="16" t="str">
        <f>IF(AD440="N/A", IF(W440="N/A", "N/A", L440+W440), IF(AJ440="N/A", "N/A", AD440+AJ440))</f>
        <v>N/A</v>
      </c>
      <c r="AQ440" s="16" t="str">
        <f>IF(AD440="N/A", IF(X440="N/A", "N/A", L440+X440), IF(AK440="N/A", "N/A", AD440+AK440))</f>
        <v>N/A</v>
      </c>
      <c r="AR440" s="15" t="s">
        <v>40</v>
      </c>
      <c r="AS440" s="15" t="s">
        <v>40</v>
      </c>
      <c r="AT440" s="15" t="s">
        <v>40</v>
      </c>
      <c r="AU440" s="15" t="s">
        <v>40</v>
      </c>
      <c r="AV440" s="15" t="s">
        <v>40</v>
      </c>
      <c r="AW440" s="15" t="s">
        <v>40</v>
      </c>
      <c r="AX440" s="15" t="s">
        <v>40</v>
      </c>
      <c r="AY440" s="15" t="s">
        <v>40</v>
      </c>
      <c r="AZ440" s="15" t="s">
        <v>40</v>
      </c>
      <c r="BA440" s="15" t="s">
        <v>40</v>
      </c>
      <c r="BB440" s="15" t="s">
        <v>40</v>
      </c>
      <c r="BC440" s="15" t="s">
        <v>40</v>
      </c>
      <c r="BD440" s="15" t="s">
        <v>40</v>
      </c>
      <c r="BE440" s="15" t="s">
        <v>40</v>
      </c>
      <c r="BF440" s="15" t="s">
        <v>40</v>
      </c>
      <c r="BG440" s="15" t="s">
        <v>40</v>
      </c>
      <c r="BH440" s="15" t="s">
        <v>40</v>
      </c>
      <c r="BI440" s="15"/>
      <c r="BJ440" s="16">
        <f>IF(AR440="R", $CA440, IF(OR(AR440="P", AR440="T", AR440="N"), 0, IF($C440="DM", $T440, IF(OR(AR440="Y", AR440="IR"),$AM440,IF(AR440="C", IF($BI440="Y", IF($AF440="N/A", $Q440, $AF440), IF($AG440="N/A", $T440,$AG440)))))))</f>
        <v>3</v>
      </c>
      <c r="BK440" s="16">
        <f>IF(AS440="R", $CA440, IF(OR(AS440="P", AS440="T", AS440="N"), 0, IF($C440="DM", $T440, IF(OR(AS440="Y", AS440="IR"),$AM440,IF(AS440="C", IF($BI440="Y", IF($AF440="N/A", $Q440, $AF440), IF($AG440="N/A", $T440,$AG440)))))))</f>
        <v>3</v>
      </c>
      <c r="BL440" s="16">
        <f>IF(AT440="R", $CA440, IF(OR(AT440="P", AT440="T", AT440="N"), 0, IF($C440="DM", $T440, IF(OR(AT440="Y", AT440="IR"),$AM440,IF(AT440="C", IF($BI440="Y", IF($AF440="N/A", $Q440, $AF440), IF($AG440="N/A", $T440,$AG440)))))))</f>
        <v>3</v>
      </c>
      <c r="BM440" s="16">
        <f>IF(AU440="R", $CA440, IF(OR(AU440="P", AU440="T", AU440="N"), 0, IF($C440="DM", $T440, IF(OR(AU440="Y", AU440="IR"),$AM440,IF(AU440="C", IF($BI440="Y", IF($AF440="N/A", $Q440, $AF440), IF($AG440="N/A", $T440,$AG440)))))))</f>
        <v>3</v>
      </c>
      <c r="BN440" s="16">
        <f>IF(AV440="R", $CA440, IF(OR(AV440="P", AV440="T", AV440="N"), 0, IF($C440="DM", $T440, IF(OR(AV440="Y", AV440="IR"),$AM440,IF(AV440="C", IF($BI440="Y", IF($AF440="N/A", $Q440, $AF440), IF($AG440="N/A", $T440,$AG440)))))))</f>
        <v>3</v>
      </c>
      <c r="BO440" s="16">
        <f>IF(AW440="R", $CA440, IF(OR(AW440="P", AW440="T", AW440="N"), 0, IF($C440="DM", $T440, IF(OR(AW440="Y", AW440="IR"),$AM440,IF(AW440="C", IF($BI440="Y", IF($AF440="N/A", $Q440, $AF440), IF($AG440="N/A", $T440,$AG440)))))))</f>
        <v>3</v>
      </c>
      <c r="BP440" s="16">
        <f>IF(AX440="R", $CA440, IF(OR(AX440="P", AX440="T", AX440="N"), 0, IF($C440="DM", $T440, IF(OR(AX440="Y", AX440="IR"),$AM440,IF(AX440="C", IF($BI440="Y", IF($AF440="N/A", $Q440, $AF440), IF($AG440="N/A", $T440,$AG440)))))))</f>
        <v>3</v>
      </c>
      <c r="BQ440" s="16">
        <f>IF(AY440="R", $CA440, IF(OR(AY440="P", AY440="T", AY440="N"), 0, IF($C440="DM", $T440, IF(OR(AY440="Y", AY440="IR"),$AM440,IF(AY440="C", IF($BI440="Y", IF($AF440="N/A", $Q440, $AF440), IF($AG440="N/A", $T440,$AG440)))))))</f>
        <v>3</v>
      </c>
      <c r="BR440" s="16">
        <f>IF(AZ440="R", $CA440, IF(OR(AZ440="P", AZ440="T", AZ440="N"), 0, IF($C440="DM", $T440, IF(OR(AZ440="Y", AZ440="IR"),$AM440,IF(AZ440="C", IF($BI440="Y", IF($AF440="N/A", $Q440, $AF440), IF($AG440="N/A", $T440,$AG440)))))))</f>
        <v>3</v>
      </c>
      <c r="BS440" s="16">
        <f>IF(BA440="R", $CA440, IF(OR(BA440="P", BA440="T", BA440="N"), 0, IF($C440="DM", $T440, IF(OR(BA440="Y", BA440="IR"),$AM440,IF(BA440="C", IF($BI440="Y", IF($AF440="N/A", $Q440, $AF440), IF($AG440="N/A", $T440,$AG440)))))))</f>
        <v>3</v>
      </c>
      <c r="BT440" s="16">
        <f>IF(BB440="R", $CA440, IF(OR(BB440="P", BB440="T", BB440="N"), 0, IF($C440="DM", $T440, IF(OR(BB440="Y", BB440="IR"),$AM440,IF(BB440="C", IF($BI440="Y", IF($BA440="C", IF($AF440="N/A", $Q440, $AF440), IF($AF440="N/A", $T440, $AM440)), IF($AG440="N/A", $T440,$AG440)))))))</f>
        <v>3</v>
      </c>
      <c r="BU440" s="16">
        <f>IF(BC440="R", $CA440, IF(OR(BC440="P", BC440="T", BC440="N"), 0, IF($C440="DM", $T440, IF(OR(BC440="Y", BC440="IR"),$AM440,IF(BC440="C", IF($BI440="Y", IF($BA440="C", IF($AF440="N/A", $Q440, $AF440), IF($AF440="N/A", $T440, $AM440)), IF($AG440="N/A", $T440,$AG440)))))))</f>
        <v>3</v>
      </c>
      <c r="BV440" s="16">
        <f>IF(BD440="R", $CA440, IF(OR(BD440="P", BD440="T", BD440="N"), 0, IF($C440="DM", $T440, IF(OR(BD440="Y", BD440="IR"),$AM440,IF(BD440="C", IF($BI440="Y", IF($BA440="C", IF($AF440="N/A", $Q440, $AF440), IF($AF440="N/A", $T440, $AM440)), IF($AG440="N/A", $T440,$AG440)))))))</f>
        <v>3</v>
      </c>
      <c r="BW440" s="16">
        <f>IF(BE440="R", $CA440, IF(OR(BE440="P", BE440="T", BE440="N"), 0, IF($C440="DM", $T440, IF(OR(BE440="Y", BE440="IR"),$AM440,IF(BE440="C", IF($BI440="Y", IF($BA440="C", IF($AF440="N/A", $Q440, $AF440), IF($AF440="N/A", $T440, $AM440)), IF($AG440="N/A", $T440,$AG440)))))))</f>
        <v>3</v>
      </c>
      <c r="BX440" s="16">
        <f>IF(BF440="R", $CA440, IF(OR(BF440="P", BF440="T", BF440="N"), 0, IF($C440="DM", $T440, IF(OR(BF440="Y", BF440="IR"),$AM440,IF(BF440="C", IF($BI440="Y", IF($BA440="C", IF($AF440="N/A", $Q440, $AF440), IF($AF440="N/A", $T440, $AM440)), IF($AG440="N/A", $T440,$AG440)))))))</f>
        <v>3</v>
      </c>
      <c r="BY440" s="16">
        <f>IF(BG440="R", $CA440, IF(OR(BG440="P", BG440="T", BG440="N"), 0, IF($C440="DM", $T440, IF(OR(BG440="Y", BG440="IR"),$AM440,IF(BG440="C", IF($BI440="Y", IF($BA440="C", IF($AF440="N/A", $Q440, $AF440), IF($AF440="N/A", $T440, $AM440)), IF($AG440="N/A", $T440,$AG440)))))))</f>
        <v>3</v>
      </c>
      <c r="BZ440" s="16">
        <f>IF(BH440="R", $CA440, IF(OR(BH440="P", BH440="T", BH440="N"), 0, IF($C440="DM", $T440, IF(OR(BH440="Y", BH440="IR"),$AM440,IF(BH440="C", IF($BI440="Y", IF($BA440="C", IF($AF440="N/A", $Q440, $AF440), IF($AF440="N/A", $T440, $AM440)), IF($AG440="N/A", $T440,$AG440)))))))</f>
        <v>3</v>
      </c>
      <c r="CA440" s="15" t="s">
        <v>75</v>
      </c>
      <c r="CB440" s="16">
        <f>BZ440</f>
        <v>3</v>
      </c>
      <c r="CC440" s="15">
        <f>IF(OR($BH440="T", $BH440="R"), 0, IF($BH440="C", IF($BI440="Y", IF($BA440="C", 0, IF(AF440="N/A", Q440-T440, AF440-AG440)), IF($AF440="N/A", U440, AH440)), AN440))</f>
        <v>3</v>
      </c>
      <c r="CD440" s="15">
        <f>IF(OR($BH440="T", $BH440="R"), 0, IF($BH440="C", IF($BI440="Y", 0, IF($AF440="N/A", V440, AI440)), AO440))</f>
        <v>3</v>
      </c>
      <c r="CE440" s="15" t="str">
        <f>IF(OR($BH440="T", $BH440="R"), 0, IF($BH440="C", IF($BI440="Y", 0, IF($AF440="N/A", W440, AJ440)), AP440))</f>
        <v>N/A</v>
      </c>
      <c r="CF440" s="15" t="str">
        <f>IF(OR($BH440="T", $BH440="R"), 0, IF($BH440="C", IF($BI440="Y", 0, IF($AF440="N/A", X440, AK440)), AQ440))</f>
        <v>N/A</v>
      </c>
      <c r="CG440" t="str">
        <f>IF(AC440="N/A", "S:"&amp;L440&amp;" G:"&amp;M440&amp;" GR:"&amp;Q440, IF(AC440=0, "S:"&amp;L440&amp;" G:"&amp;M440&amp;" GR:"&amp;Q440, "S:"&amp;L440&amp;"/"&amp;AD440&amp;" G:"&amp;AE440&amp;" GR:"&amp;AF440))</f>
        <v>S:3 G:0 GR:0</v>
      </c>
    </row>
    <row r="441" spans="1:85" x14ac:dyDescent="0.25">
      <c r="A441" s="14">
        <v>5173</v>
      </c>
      <c r="B441" s="15" t="s">
        <v>2768</v>
      </c>
      <c r="C441" s="15" t="s">
        <v>62</v>
      </c>
      <c r="D441" s="15" t="s">
        <v>1933</v>
      </c>
      <c r="E441" s="15">
        <f>VLOOKUP(B441, 'Rookie Year'!$A$2:$B$55679,2,FALSE)</f>
        <v>2023</v>
      </c>
      <c r="F441" s="15">
        <v>2023</v>
      </c>
      <c r="G441" s="15" t="s">
        <v>40</v>
      </c>
      <c r="H441" s="15" t="s">
        <v>2169</v>
      </c>
      <c r="I441" s="16">
        <v>5</v>
      </c>
      <c r="J441" s="15">
        <v>4</v>
      </c>
      <c r="K441" s="17">
        <f>IF(AND(G441&lt;&gt;"N",R441="N/A"), IF(I441&lt;4, 0, 0.25),IF(I441=1, IF(J441=1,0.25, 0.25), IF(I441&lt;13, 0.25, IF(I441&lt;26, 0.4, IF(I441&lt;51, 0.6, 0.75)))))</f>
        <v>0.25</v>
      </c>
      <c r="L441" s="16">
        <f>I441-M441</f>
        <v>3</v>
      </c>
      <c r="M441" s="16">
        <f>ROUNDUP(I441*K441,0)</f>
        <v>2</v>
      </c>
      <c r="N441" s="16">
        <f>M441*J441</f>
        <v>8</v>
      </c>
      <c r="O441" s="16">
        <v>0</v>
      </c>
      <c r="P441" s="16">
        <v>0</v>
      </c>
      <c r="Q441" s="16">
        <f>N441-O441-P441</f>
        <v>8</v>
      </c>
      <c r="R441" s="15" t="s">
        <v>75</v>
      </c>
      <c r="S441" s="15">
        <f>IF(R441="N/A", J441-($B$1-F441), J441-($B$1-R441))</f>
        <v>3</v>
      </c>
      <c r="T441" s="16">
        <v>4</v>
      </c>
      <c r="U441" s="16">
        <v>2</v>
      </c>
      <c r="V441" s="16">
        <v>2</v>
      </c>
      <c r="W441" s="16" t="str">
        <f>IF($S441&lt;4, "N/A", $M441)</f>
        <v>N/A</v>
      </c>
      <c r="X441" s="16" t="str">
        <f>IF($S441&lt;5, "N/A", $M441)</f>
        <v>N/A</v>
      </c>
      <c r="Y441" s="15" t="str">
        <f>IF(SUM(T441:X441)&lt;&gt;Q441, "CHECK", "OK")</f>
        <v>OK</v>
      </c>
      <c r="Z441" s="15" t="str">
        <f>IF(F441=$B$1, "No", IF(S441=1, "Yes", "No"))</f>
        <v>No</v>
      </c>
      <c r="AA441" s="18" t="str">
        <f>IF(C441="DM", "N/A", IF(Z441="No","N/A",VLOOKUP(B441,'Extension List'!$A$3:$R$1972,18,FALSE)))</f>
        <v>N/A</v>
      </c>
      <c r="AB441" s="15" t="str">
        <f>IF(C441="DM", "N/A", IF(Z441="No","N/A",VLOOKUP(B441,'Extension List'!$A$3:$T$1972,20,FALSE)))</f>
        <v>N/A</v>
      </c>
      <c r="AC441" s="15" t="str">
        <f>IF(AA441="N/A", "N/A", 0)</f>
        <v>N/A</v>
      </c>
      <c r="AD441" s="16" t="str">
        <f>IF(AE441="N/A", "N/A", AA441-AE441)</f>
        <v>N/A</v>
      </c>
      <c r="AE441" s="16" t="str">
        <f>IF(AA441="N/A", "N/A", IF(AC441&gt;0, IF(AA441&lt;13, ROUNDUP(0.25*AA441,0), IF(AA441&lt;26, ROUNDUP(0.4*AA441,0), IF(AA441&lt;51, ROUNDUP(0.6*AA441,0), ROUNDUP(0.75*AA441,0)))), "N/A"))</f>
        <v>N/A</v>
      </c>
      <c r="AF441" s="16" t="str">
        <f>IF(AD441="N/A","N/A", (AE441*AC441)+Q441)</f>
        <v>N/A</v>
      </c>
      <c r="AG441" s="16" t="str">
        <f>IF($AF441="N/A", "N/A", "TBC")</f>
        <v>N/A</v>
      </c>
      <c r="AH441" s="16" t="str">
        <f>IF($AF441="N/A", "N/A", "TBC")</f>
        <v>N/A</v>
      </c>
      <c r="AI441" s="16" t="str">
        <f>IF($AF441="N/A","N/A",IF(AC441&gt;1,"TBC","N/A"))</f>
        <v>N/A</v>
      </c>
      <c r="AJ441" s="16" t="str">
        <f>IF($AF441="N/A","N/A",IF(AC441&gt;2,"TBC","N/A"))</f>
        <v>N/A</v>
      </c>
      <c r="AK441" s="16" t="str">
        <f>IF($AF441="N/A","N/A",IF(AC441&gt;3,"TBC","N/A"))</f>
        <v>N/A</v>
      </c>
      <c r="AL441" s="16" t="str">
        <f>IF(AC441="N/A","N/A",IF(AC441&gt;0,IF(SUM(AG441:AK441)&lt;&gt;AF441,"CHECK","OK"),"N/A"))</f>
        <v>N/A</v>
      </c>
      <c r="AM441" s="16">
        <f>IF(AD441="N/A", L441+T441, L441+AG441)</f>
        <v>7</v>
      </c>
      <c r="AN441" s="16">
        <f>IF(AD441="N/A", IF(U441="N/A", "N/A", L441+U441), AD441+AH441)</f>
        <v>5</v>
      </c>
      <c r="AO441" s="16">
        <f>IF(AD441="N/A", IF(V441="N/A", "N/A", L441+V441), IF(AI441="N/A", "N/A", AD441+AI441))</f>
        <v>5</v>
      </c>
      <c r="AP441" s="16" t="str">
        <f>IF(AD441="N/A", IF(W441="N/A", "N/A", L441+W441), IF(AJ441="N/A", "N/A", AD441+AJ441))</f>
        <v>N/A</v>
      </c>
      <c r="AQ441" s="16" t="str">
        <f>IF(AD441="N/A", IF(X441="N/A", "N/A", L441+X441), IF(AK441="N/A", "N/A", AD441+AK441))</f>
        <v>N/A</v>
      </c>
      <c r="AR441" s="15" t="s">
        <v>40</v>
      </c>
      <c r="AS441" s="15" t="s">
        <v>40</v>
      </c>
      <c r="AT441" s="15" t="s">
        <v>40</v>
      </c>
      <c r="AU441" s="15" t="s">
        <v>40</v>
      </c>
      <c r="AV441" s="15" t="s">
        <v>40</v>
      </c>
      <c r="AW441" s="15" t="s">
        <v>40</v>
      </c>
      <c r="AX441" s="15" t="s">
        <v>40</v>
      </c>
      <c r="AY441" s="15" t="s">
        <v>40</v>
      </c>
      <c r="AZ441" s="15" t="s">
        <v>40</v>
      </c>
      <c r="BA441" s="15" t="s">
        <v>40</v>
      </c>
      <c r="BB441" s="15" t="s">
        <v>40</v>
      </c>
      <c r="BC441" s="15" t="s">
        <v>40</v>
      </c>
      <c r="BD441" s="15" t="s">
        <v>40</v>
      </c>
      <c r="BE441" s="15" t="s">
        <v>40</v>
      </c>
      <c r="BF441" s="15" t="s">
        <v>40</v>
      </c>
      <c r="BG441" s="15" t="s">
        <v>40</v>
      </c>
      <c r="BH441" s="15" t="s">
        <v>40</v>
      </c>
      <c r="BI441" s="15"/>
      <c r="BJ441" s="16">
        <f>IF(AR441="R", $CA441, IF(OR(AR441="P", AR441="T", AR441="N"), 0, IF($C441="DM", $T441, IF(OR(AR441="Y", AR441="IR"),$AM441,IF(AR441="C", IF($BI441="Y", IF($AF441="N/A", $Q441, $AF441), IF($AG441="N/A", $T441,$AG441)))))))</f>
        <v>7</v>
      </c>
      <c r="BK441" s="16">
        <f>IF(AS441="R", $CA441, IF(OR(AS441="P", AS441="T", AS441="N"), 0, IF($C441="DM", $T441, IF(OR(AS441="Y", AS441="IR"),$AM441,IF(AS441="C", IF($BI441="Y", IF($AF441="N/A", $Q441, $AF441), IF($AG441="N/A", $T441,$AG441)))))))</f>
        <v>7</v>
      </c>
      <c r="BL441" s="16">
        <f>IF(AT441="R", $CA441, IF(OR(AT441="P", AT441="T", AT441="N"), 0, IF($C441="DM", $T441, IF(OR(AT441="Y", AT441="IR"),$AM441,IF(AT441="C", IF($BI441="Y", IF($AF441="N/A", $Q441, $AF441), IF($AG441="N/A", $T441,$AG441)))))))</f>
        <v>7</v>
      </c>
      <c r="BM441" s="16">
        <f>IF(AU441="R", $CA441, IF(OR(AU441="P", AU441="T", AU441="N"), 0, IF($C441="DM", $T441, IF(OR(AU441="Y", AU441="IR"),$AM441,IF(AU441="C", IF($BI441="Y", IF($AF441="N/A", $Q441, $AF441), IF($AG441="N/A", $T441,$AG441)))))))</f>
        <v>7</v>
      </c>
      <c r="BN441" s="16">
        <f>IF(AV441="R", $CA441, IF(OR(AV441="P", AV441="T", AV441="N"), 0, IF($C441="DM", $T441, IF(OR(AV441="Y", AV441="IR"),$AM441,IF(AV441="C", IF($BI441="Y", IF($AF441="N/A", $Q441, $AF441), IF($AG441="N/A", $T441,$AG441)))))))</f>
        <v>7</v>
      </c>
      <c r="BO441" s="16">
        <f>IF(AW441="R", $CA441, IF(OR(AW441="P", AW441="T", AW441="N"), 0, IF($C441="DM", $T441, IF(OR(AW441="Y", AW441="IR"),$AM441,IF(AW441="C", IF($BI441="Y", IF($AF441="N/A", $Q441, $AF441), IF($AG441="N/A", $T441,$AG441)))))))</f>
        <v>7</v>
      </c>
      <c r="BP441" s="16">
        <f>IF(AX441="R", $CA441, IF(OR(AX441="P", AX441="T", AX441="N"), 0, IF($C441="DM", $T441, IF(OR(AX441="Y", AX441="IR"),$AM441,IF(AX441="C", IF($BI441="Y", IF($AF441="N/A", $Q441, $AF441), IF($AG441="N/A", $T441,$AG441)))))))</f>
        <v>7</v>
      </c>
      <c r="BQ441" s="16">
        <f>IF(AY441="R", $CA441, IF(OR(AY441="P", AY441="T", AY441="N"), 0, IF($C441="DM", $T441, IF(OR(AY441="Y", AY441="IR"),$AM441,IF(AY441="C", IF($BI441="Y", IF($AF441="N/A", $Q441, $AF441), IF($AG441="N/A", $T441,$AG441)))))))</f>
        <v>7</v>
      </c>
      <c r="BR441" s="16">
        <f>IF(AZ441="R", $CA441, IF(OR(AZ441="P", AZ441="T", AZ441="N"), 0, IF($C441="DM", $T441, IF(OR(AZ441="Y", AZ441="IR"),$AM441,IF(AZ441="C", IF($BI441="Y", IF($AF441="N/A", $Q441, $AF441), IF($AG441="N/A", $T441,$AG441)))))))</f>
        <v>7</v>
      </c>
      <c r="BS441" s="16">
        <f>IF(BA441="R", $CA441, IF(OR(BA441="P", BA441="T", BA441="N"), 0, IF($C441="DM", $T441, IF(OR(BA441="Y", BA441="IR"),$AM441,IF(BA441="C", IF($BI441="Y", IF($AF441="N/A", $Q441, $AF441), IF($AG441="N/A", $T441,$AG441)))))))</f>
        <v>7</v>
      </c>
      <c r="BT441" s="16">
        <f>IF(BB441="R", $CA441, IF(OR(BB441="P", BB441="T", BB441="N"), 0, IF($C441="DM", $T441, IF(OR(BB441="Y", BB441="IR"),$AM441,IF(BB441="C", IF($BI441="Y", IF($BA441="C", IF($AF441="N/A", $Q441, $AF441), IF($AF441="N/A", $T441, $AM441)), IF($AG441="N/A", $T441,$AG441)))))))</f>
        <v>7</v>
      </c>
      <c r="BU441" s="16">
        <f>IF(BC441="R", $CA441, IF(OR(BC441="P", BC441="T", BC441="N"), 0, IF($C441="DM", $T441, IF(OR(BC441="Y", BC441="IR"),$AM441,IF(BC441="C", IF($BI441="Y", IF($BA441="C", IF($AF441="N/A", $Q441, $AF441), IF($AF441="N/A", $T441, $AM441)), IF($AG441="N/A", $T441,$AG441)))))))</f>
        <v>7</v>
      </c>
      <c r="BV441" s="16">
        <f>IF(BD441="R", $CA441, IF(OR(BD441="P", BD441="T", BD441="N"), 0, IF($C441="DM", $T441, IF(OR(BD441="Y", BD441="IR"),$AM441,IF(BD441="C", IF($BI441="Y", IF($BA441="C", IF($AF441="N/A", $Q441, $AF441), IF($AF441="N/A", $T441, $AM441)), IF($AG441="N/A", $T441,$AG441)))))))</f>
        <v>7</v>
      </c>
      <c r="BW441" s="16">
        <f>IF(BE441="R", $CA441, IF(OR(BE441="P", BE441="T", BE441="N"), 0, IF($C441="DM", $T441, IF(OR(BE441="Y", BE441="IR"),$AM441,IF(BE441="C", IF($BI441="Y", IF($BA441="C", IF($AF441="N/A", $Q441, $AF441), IF($AF441="N/A", $T441, $AM441)), IF($AG441="N/A", $T441,$AG441)))))))</f>
        <v>7</v>
      </c>
      <c r="BX441" s="16">
        <f>IF(BF441="R", $CA441, IF(OR(BF441="P", BF441="T", BF441="N"), 0, IF($C441="DM", $T441, IF(OR(BF441="Y", BF441="IR"),$AM441,IF(BF441="C", IF($BI441="Y", IF($BA441="C", IF($AF441="N/A", $Q441, $AF441), IF($AF441="N/A", $T441, $AM441)), IF($AG441="N/A", $T441,$AG441)))))))</f>
        <v>7</v>
      </c>
      <c r="BY441" s="16">
        <f>IF(BG441="R", $CA441, IF(OR(BG441="P", BG441="T", BG441="N"), 0, IF($C441="DM", $T441, IF(OR(BG441="Y", BG441="IR"),$AM441,IF(BG441="C", IF($BI441="Y", IF($BA441="C", IF($AF441="N/A", $Q441, $AF441), IF($AF441="N/A", $T441, $AM441)), IF($AG441="N/A", $T441,$AG441)))))))</f>
        <v>7</v>
      </c>
      <c r="BZ441" s="16">
        <f>IF(BH441="R", $CA441, IF(OR(BH441="P", BH441="T", BH441="N"), 0, IF($C441="DM", $T441, IF(OR(BH441="Y", BH441="IR"),$AM441,IF(BH441="C", IF($BI441="Y", IF($BA441="C", IF($AF441="N/A", $Q441, $AF441), IF($AF441="N/A", $T441, $AM441)), IF($AG441="N/A", $T441,$AG441)))))))</f>
        <v>7</v>
      </c>
      <c r="CA441" s="15" t="s">
        <v>75</v>
      </c>
      <c r="CB441" s="16">
        <f>BZ441</f>
        <v>7</v>
      </c>
      <c r="CC441" s="15">
        <f>IF(OR($BH441="T", $BH441="R"), 0, IF($BH441="C", IF($BI441="Y", IF($BA441="C", 0, IF(AF441="N/A", Q441-T441, AF441-AG441)), IF($AF441="N/A", U441, AH441)), AN441))</f>
        <v>5</v>
      </c>
      <c r="CD441" s="15">
        <f>IF(OR($BH441="T", $BH441="R"), 0, IF($BH441="C", IF($BI441="Y", 0, IF($AF441="N/A", V441, AI441)), AO441))</f>
        <v>5</v>
      </c>
      <c r="CE441" s="15" t="str">
        <f>IF(OR($BH441="T", $BH441="R"), 0, IF($BH441="C", IF($BI441="Y", 0, IF($AF441="N/A", W441, AJ441)), AP441))</f>
        <v>N/A</v>
      </c>
      <c r="CF441" s="15" t="str">
        <f>IF(OR($BH441="T", $BH441="R"), 0, IF($BH441="C", IF($BI441="Y", 0, IF($AF441="N/A", X441, AK441)), AQ441))</f>
        <v>N/A</v>
      </c>
      <c r="CG441" t="str">
        <f>IF(AC441="N/A", "S:"&amp;L441&amp;" G:"&amp;M441&amp;" GR:"&amp;Q441, IF(AC441=0, "S:"&amp;L441&amp;" G:"&amp;M441&amp;" GR:"&amp;Q441, "S:"&amp;L441&amp;"/"&amp;AD441&amp;" G:"&amp;AE441&amp;" GR:"&amp;AF441))</f>
        <v>S:3 G:2 GR:8</v>
      </c>
    </row>
    <row r="442" spans="1:85" x14ac:dyDescent="0.25">
      <c r="A442" s="14">
        <v>4152</v>
      </c>
      <c r="B442" s="15" t="s">
        <v>2347</v>
      </c>
      <c r="C442" s="15" t="s">
        <v>62</v>
      </c>
      <c r="D442" s="15" t="s">
        <v>1933</v>
      </c>
      <c r="E442" s="15">
        <f>VLOOKUP(B442, 'Rookie Year'!$A$2:$B$55679,2,FALSE)</f>
        <v>2021</v>
      </c>
      <c r="F442" s="15">
        <v>2021</v>
      </c>
      <c r="G442" s="15" t="s">
        <v>40</v>
      </c>
      <c r="H442" s="15" t="s">
        <v>2157</v>
      </c>
      <c r="I442" s="16">
        <v>9</v>
      </c>
      <c r="J442" s="15">
        <v>4</v>
      </c>
      <c r="K442" s="17">
        <f>IF(AND(G442&lt;&gt;"N",R442="N/A"), IF(I442&lt;4, 0, 0.25),IF(I442=1, IF(J442=1,0.25, 0.25), IF(I442&lt;13, 0.25, IF(I442&lt;26, 0.4, IF(I442&lt;51, 0.6, 0.75)))))</f>
        <v>0.25</v>
      </c>
      <c r="L442" s="16">
        <f>I442-M442</f>
        <v>6</v>
      </c>
      <c r="M442" s="16">
        <f>ROUNDUP(I442*K442,0)</f>
        <v>3</v>
      </c>
      <c r="N442" s="16">
        <f>M442*J442</f>
        <v>12</v>
      </c>
      <c r="O442" s="16">
        <v>9</v>
      </c>
      <c r="P442" s="16">
        <v>0</v>
      </c>
      <c r="Q442" s="16">
        <f>N442-O442-P442</f>
        <v>3</v>
      </c>
      <c r="R442" s="15" t="s">
        <v>75</v>
      </c>
      <c r="S442" s="15">
        <f>IF(R442="N/A", J442-($B$1-F442), J442-($B$1-R442))</f>
        <v>1</v>
      </c>
      <c r="T442" s="16">
        <v>3</v>
      </c>
      <c r="U442" s="16" t="str">
        <f>IF($S442&lt;2, "N/A", $M442)</f>
        <v>N/A</v>
      </c>
      <c r="V442" s="16" t="str">
        <f>IF($S442&lt;3, "N/A", $M442)</f>
        <v>N/A</v>
      </c>
      <c r="W442" s="16" t="str">
        <f>IF($S442&lt;4, "N/A", $M442)</f>
        <v>N/A</v>
      </c>
      <c r="X442" s="16" t="str">
        <f>IF($S442&lt;5, "N/A", $M442)</f>
        <v>N/A</v>
      </c>
      <c r="Y442" s="15" t="str">
        <f>IF(SUM(T442:X442)&lt;&gt;Q442, "CHECK", "OK")</f>
        <v>OK</v>
      </c>
      <c r="Z442" s="15" t="str">
        <f>IF(F442=$B$1, "No", IF(S442=1, "Yes", "No"))</f>
        <v>Yes</v>
      </c>
      <c r="AA442" s="18">
        <f>IF(C442="DM", "N/A", IF(Z442="No","N/A",VLOOKUP(B442,'Extension List'!$A$3:$R$1972,18,FALSE)))</f>
        <v>15</v>
      </c>
      <c r="AB442" s="15">
        <f>IF(C442="DM", "N/A", IF(Z442="No","N/A",VLOOKUP(B442,'Extension List'!$A$3:$T$1972,20,FALSE)))</f>
        <v>4</v>
      </c>
      <c r="AC442" s="15">
        <f>IF(AA442="N/A", "N/A", 0)</f>
        <v>0</v>
      </c>
      <c r="AD442" s="16" t="str">
        <f>IF(AE442="N/A", "N/A", AA442-AE442)</f>
        <v>N/A</v>
      </c>
      <c r="AE442" s="16" t="str">
        <f>IF(AA442="N/A", "N/A", IF(AC442&gt;0, IF(AA442&lt;13, ROUNDUP(0.25*AA442,0), IF(AA442&lt;26, ROUNDUP(0.4*AA442,0), IF(AA442&lt;51, ROUNDUP(0.6*AA442,0), ROUNDUP(0.75*AA442,0)))), "N/A"))</f>
        <v>N/A</v>
      </c>
      <c r="AF442" s="16" t="str">
        <f>IF(AD442="N/A","N/A", (AE442*AC442)+Q442)</f>
        <v>N/A</v>
      </c>
      <c r="AG442" s="16" t="str">
        <f>IF($AF442="N/A", "N/A", "TBC")</f>
        <v>N/A</v>
      </c>
      <c r="AH442" s="16" t="str">
        <f>IF($AF442="N/A", "N/A", "TBC")</f>
        <v>N/A</v>
      </c>
      <c r="AI442" s="16" t="str">
        <f>IF($AF442="N/A","N/A",IF(AC442&gt;1,"TBC","N/A"))</f>
        <v>N/A</v>
      </c>
      <c r="AJ442" s="16" t="str">
        <f>IF($AF442="N/A","N/A",IF(AC442&gt;2,"TBC","N/A"))</f>
        <v>N/A</v>
      </c>
      <c r="AK442" s="16" t="str">
        <f>IF($AF442="N/A","N/A",IF(AC442&gt;3,"TBC","N/A"))</f>
        <v>N/A</v>
      </c>
      <c r="AL442" s="16" t="str">
        <f>IF(AC442="N/A","N/A",IF(AC442&gt;0,IF(SUM(AG442:AK442)&lt;&gt;AF442,"CHECK","OK"),"N/A"))</f>
        <v>N/A</v>
      </c>
      <c r="AM442" s="16">
        <f>IF(AD442="N/A", L442+T442, L442+AG442)</f>
        <v>9</v>
      </c>
      <c r="AN442" s="16" t="str">
        <f>IF(AD442="N/A", IF(U442="N/A", "N/A", L442+U442), AD442+AH442)</f>
        <v>N/A</v>
      </c>
      <c r="AO442" s="16" t="str">
        <f>IF(AD442="N/A", IF(V442="N/A", "N/A", L442+V442), IF(AI442="N/A", "N/A", AD442+AI442))</f>
        <v>N/A</v>
      </c>
      <c r="AP442" s="16" t="str">
        <f>IF(AD442="N/A", IF(W442="N/A", "N/A", L442+W442), IF(AJ442="N/A", "N/A", AD442+AJ442))</f>
        <v>N/A</v>
      </c>
      <c r="AQ442" s="16" t="str">
        <f>IF(AD442="N/A", IF(X442="N/A", "N/A", L442+X442), IF(AK442="N/A", "N/A", AD442+AK442))</f>
        <v>N/A</v>
      </c>
      <c r="AR442" s="15" t="s">
        <v>44</v>
      </c>
      <c r="AS442" s="15" t="s">
        <v>44</v>
      </c>
      <c r="AT442" s="15" t="s">
        <v>44</v>
      </c>
      <c r="AU442" s="15" t="s">
        <v>44</v>
      </c>
      <c r="AV442" s="15" t="s">
        <v>44</v>
      </c>
      <c r="AW442" s="15" t="s">
        <v>44</v>
      </c>
      <c r="AX442" s="15" t="s">
        <v>44</v>
      </c>
      <c r="AY442" s="15" t="s">
        <v>44</v>
      </c>
      <c r="AZ442" s="15" t="s">
        <v>44</v>
      </c>
      <c r="BA442" s="15" t="s">
        <v>44</v>
      </c>
      <c r="BB442" s="15" t="s">
        <v>44</v>
      </c>
      <c r="BC442" s="15" t="s">
        <v>44</v>
      </c>
      <c r="BD442" s="15" t="s">
        <v>44</v>
      </c>
      <c r="BE442" s="15" t="s">
        <v>44</v>
      </c>
      <c r="BF442" s="15" t="s">
        <v>44</v>
      </c>
      <c r="BG442" s="15" t="s">
        <v>44</v>
      </c>
      <c r="BH442" s="15" t="s">
        <v>44</v>
      </c>
      <c r="BI442" s="15"/>
      <c r="BJ442" s="16">
        <f>IF(AR442="R", $CA442, IF(OR(AR442="P", AR442="T", AR442="N"), 0, IF($C442="DM", $T442, IF(OR(AR442="Y", AR442="IR"),$AM442,IF(AR442="C", IF($BI442="Y", IF($AF442="N/A", $Q442, $AF442), IF($AG442="N/A", $T442,$AG442)))))))</f>
        <v>3</v>
      </c>
      <c r="BK442" s="16">
        <f>IF(AS442="R", $CA442, IF(OR(AS442="P", AS442="T", AS442="N"), 0, IF($C442="DM", $T442, IF(OR(AS442="Y", AS442="IR"),$AM442,IF(AS442="C", IF($BI442="Y", IF($AF442="N/A", $Q442, $AF442), IF($AG442="N/A", $T442,$AG442)))))))</f>
        <v>3</v>
      </c>
      <c r="BL442" s="16">
        <f>IF(AT442="R", $CA442, IF(OR(AT442="P", AT442="T", AT442="N"), 0, IF($C442="DM", $T442, IF(OR(AT442="Y", AT442="IR"),$AM442,IF(AT442="C", IF($BI442="Y", IF($AF442="N/A", $Q442, $AF442), IF($AG442="N/A", $T442,$AG442)))))))</f>
        <v>3</v>
      </c>
      <c r="BM442" s="16">
        <f>IF(AU442="R", $CA442, IF(OR(AU442="P", AU442="T", AU442="N"), 0, IF($C442="DM", $T442, IF(OR(AU442="Y", AU442="IR"),$AM442,IF(AU442="C", IF($BI442="Y", IF($AF442="N/A", $Q442, $AF442), IF($AG442="N/A", $T442,$AG442)))))))</f>
        <v>3</v>
      </c>
      <c r="BN442" s="16">
        <f>IF(AV442="R", $CA442, IF(OR(AV442="P", AV442="T", AV442="N"), 0, IF($C442="DM", $T442, IF(OR(AV442="Y", AV442="IR"),$AM442,IF(AV442="C", IF($BI442="Y", IF($AF442="N/A", $Q442, $AF442), IF($AG442="N/A", $T442,$AG442)))))))</f>
        <v>3</v>
      </c>
      <c r="BO442" s="16">
        <f>IF(AW442="R", $CA442, IF(OR(AW442="P", AW442="T", AW442="N"), 0, IF($C442="DM", $T442, IF(OR(AW442="Y", AW442="IR"),$AM442,IF(AW442="C", IF($BI442="Y", IF($AF442="N/A", $Q442, $AF442), IF($AG442="N/A", $T442,$AG442)))))))</f>
        <v>3</v>
      </c>
      <c r="BP442" s="16">
        <f>IF(AX442="R", $CA442, IF(OR(AX442="P", AX442="T", AX442="N"), 0, IF($C442="DM", $T442, IF(OR(AX442="Y", AX442="IR"),$AM442,IF(AX442="C", IF($BI442="Y", IF($AF442="N/A", $Q442, $AF442), IF($AG442="N/A", $T442,$AG442)))))))</f>
        <v>3</v>
      </c>
      <c r="BQ442" s="16">
        <f>IF(AY442="R", $CA442, IF(OR(AY442="P", AY442="T", AY442="N"), 0, IF($C442="DM", $T442, IF(OR(AY442="Y", AY442="IR"),$AM442,IF(AY442="C", IF($BI442="Y", IF($AF442="N/A", $Q442, $AF442), IF($AG442="N/A", $T442,$AG442)))))))</f>
        <v>3</v>
      </c>
      <c r="BR442" s="16">
        <f>IF(AZ442="R", $CA442, IF(OR(AZ442="P", AZ442="T", AZ442="N"), 0, IF($C442="DM", $T442, IF(OR(AZ442="Y", AZ442="IR"),$AM442,IF(AZ442="C", IF($BI442="Y", IF($AF442="N/A", $Q442, $AF442), IF($AG442="N/A", $T442,$AG442)))))))</f>
        <v>3</v>
      </c>
      <c r="BS442" s="16">
        <f>IF(BA442="R", $CA442, IF(OR(BA442="P", BA442="T", BA442="N"), 0, IF($C442="DM", $T442, IF(OR(BA442="Y", BA442="IR"),$AM442,IF(BA442="C", IF($BI442="Y", IF($AF442="N/A", $Q442, $AF442), IF($AG442="N/A", $T442,$AG442)))))))</f>
        <v>3</v>
      </c>
      <c r="BT442" s="16">
        <f>IF(BB442="R", $CA442, IF(OR(BB442="P", BB442="T", BB442="N"), 0, IF($C442="DM", $T442, IF(OR(BB442="Y", BB442="IR"),$AM442,IF(BB442="C", IF($BI442="Y", IF($BA442="C", IF($AF442="N/A", $Q442, $AF442), IF($AF442="N/A", $T442, $AM442)), IF($AG442="N/A", $T442,$AG442)))))))</f>
        <v>3</v>
      </c>
      <c r="BU442" s="16">
        <f>IF(BC442="R", $CA442, IF(OR(BC442="P", BC442="T", BC442="N"), 0, IF($C442="DM", $T442, IF(OR(BC442="Y", BC442="IR"),$AM442,IF(BC442="C", IF($BI442="Y", IF($BA442="C", IF($AF442="N/A", $Q442, $AF442), IF($AF442="N/A", $T442, $AM442)), IF($AG442="N/A", $T442,$AG442)))))))</f>
        <v>3</v>
      </c>
      <c r="BV442" s="16">
        <f>IF(BD442="R", $CA442, IF(OR(BD442="P", BD442="T", BD442="N"), 0, IF($C442="DM", $T442, IF(OR(BD442="Y", BD442="IR"),$AM442,IF(BD442="C", IF($BI442="Y", IF($BA442="C", IF($AF442="N/A", $Q442, $AF442), IF($AF442="N/A", $T442, $AM442)), IF($AG442="N/A", $T442,$AG442)))))))</f>
        <v>3</v>
      </c>
      <c r="BW442" s="16">
        <f>IF(BE442="R", $CA442, IF(OR(BE442="P", BE442="T", BE442="N"), 0, IF($C442="DM", $T442, IF(OR(BE442="Y", BE442="IR"),$AM442,IF(BE442="C", IF($BI442="Y", IF($BA442="C", IF($AF442="N/A", $Q442, $AF442), IF($AF442="N/A", $T442, $AM442)), IF($AG442="N/A", $T442,$AG442)))))))</f>
        <v>3</v>
      </c>
      <c r="BX442" s="16">
        <f>IF(BF442="R", $CA442, IF(OR(BF442="P", BF442="T", BF442="N"), 0, IF($C442="DM", $T442, IF(OR(BF442="Y", BF442="IR"),$AM442,IF(BF442="C", IF($BI442="Y", IF($BA442="C", IF($AF442="N/A", $Q442, $AF442), IF($AF442="N/A", $T442, $AM442)), IF($AG442="N/A", $T442,$AG442)))))))</f>
        <v>3</v>
      </c>
      <c r="BY442" s="16">
        <f>IF(BG442="R", $CA442, IF(OR(BG442="P", BG442="T", BG442="N"), 0, IF($C442="DM", $T442, IF(OR(BG442="Y", BG442="IR"),$AM442,IF(BG442="C", IF($BI442="Y", IF($BA442="C", IF($AF442="N/A", $Q442, $AF442), IF($AF442="N/A", $T442, $AM442)), IF($AG442="N/A", $T442,$AG442)))))))</f>
        <v>3</v>
      </c>
      <c r="BZ442" s="16">
        <f>IF(BH442="R", $CA442, IF(OR(BH442="P", BH442="T", BH442="N"), 0, IF($C442="DM", $T442, IF(OR(BH442="Y", BH442="IR"),$AM442,IF(BH442="C", IF($BI442="Y", IF($BA442="C", IF($AF442="N/A", $Q442, $AF442), IF($AF442="N/A", $T442, $AM442)), IF($AG442="N/A", $T442,$AG442)))))))</f>
        <v>3</v>
      </c>
      <c r="CA442" s="15" t="s">
        <v>75</v>
      </c>
      <c r="CB442" s="16">
        <f>BZ442</f>
        <v>3</v>
      </c>
      <c r="CC442" s="15" t="str">
        <f>IF(OR($BH442="T", $BH442="R"), 0, IF($BH442="C", IF($BI442="Y", IF($BA442="C", 0, IF(AF442="N/A", Q442-T442, AF442-AG442)), IF($AF442="N/A", U442, AH442)), AN442))</f>
        <v>N/A</v>
      </c>
      <c r="CD442" s="15" t="str">
        <f>IF(OR($BH442="T", $BH442="R"), 0, IF($BH442="C", IF($BI442="Y", 0, IF($AF442="N/A", V442, AI442)), AO442))</f>
        <v>N/A</v>
      </c>
      <c r="CE442" s="15" t="str">
        <f>IF(OR($BH442="T", $BH442="R"), 0, IF($BH442="C", IF($BI442="Y", 0, IF($AF442="N/A", W442, AJ442)), AP442))</f>
        <v>N/A</v>
      </c>
      <c r="CF442" s="15" t="str">
        <f>IF(OR($BH442="T", $BH442="R"), 0, IF($BH442="C", IF($BI442="Y", 0, IF($AF442="N/A", X442, AK442)), AQ442))</f>
        <v>N/A</v>
      </c>
      <c r="CG442" t="str">
        <f>IF(AC442="N/A", "S:"&amp;L442&amp;" G:"&amp;M442&amp;" GR:"&amp;Q442, IF(AC442=0, "S:"&amp;L442&amp;" G:"&amp;M442&amp;" GR:"&amp;Q442, "S:"&amp;L442&amp;"/"&amp;AD442&amp;" G:"&amp;AE442&amp;" GR:"&amp;AF442))</f>
        <v>S:6 G:3 GR:3</v>
      </c>
    </row>
    <row r="443" spans="1:85" x14ac:dyDescent="0.25">
      <c r="A443" s="14">
        <v>4705</v>
      </c>
      <c r="B443" s="15" t="s">
        <v>421</v>
      </c>
      <c r="C443" s="15" t="s">
        <v>62</v>
      </c>
      <c r="D443" s="15" t="s">
        <v>1933</v>
      </c>
      <c r="E443" s="15">
        <f>VLOOKUP(B443, 'Rookie Year'!$A$2:$B$55679,2,FALSE)</f>
        <v>2017</v>
      </c>
      <c r="F443" s="15">
        <v>2022</v>
      </c>
      <c r="G443" s="15" t="s">
        <v>42</v>
      </c>
      <c r="H443" s="15" t="s">
        <v>1928</v>
      </c>
      <c r="I443" s="16">
        <v>34</v>
      </c>
      <c r="J443" s="15">
        <v>4</v>
      </c>
      <c r="K443" s="17">
        <f>IF(AND(G443&lt;&gt;"N",R443="N/A"), IF(I443&lt;4, 0, 0.25),IF(I443=1, IF(J443=1,0.25, 0.25), IF(I443&lt;13, 0.25, IF(I443&lt;26, 0.4, IF(I443&lt;51, 0.6, 0.75)))))</f>
        <v>0.6</v>
      </c>
      <c r="L443" s="16">
        <f>I443-M443</f>
        <v>13</v>
      </c>
      <c r="M443" s="16">
        <f>ROUNDUP(I443*K443,0)</f>
        <v>21</v>
      </c>
      <c r="N443" s="16">
        <f>M443*J443</f>
        <v>84</v>
      </c>
      <c r="O443" s="16">
        <v>42</v>
      </c>
      <c r="P443" s="16">
        <v>0</v>
      </c>
      <c r="Q443" s="16">
        <f>N443-O443-P443</f>
        <v>42</v>
      </c>
      <c r="R443" s="15" t="s">
        <v>75</v>
      </c>
      <c r="S443" s="15">
        <f>IF(R443="N/A", J443-($B$1-F443), J443-($B$1-R443))</f>
        <v>2</v>
      </c>
      <c r="T443" s="16">
        <v>21</v>
      </c>
      <c r="U443" s="16">
        <v>21</v>
      </c>
      <c r="V443" s="16" t="str">
        <f>IF($S443&lt;3, "N/A", $M443)</f>
        <v>N/A</v>
      </c>
      <c r="W443" s="16" t="str">
        <f>IF($S443&lt;4, "N/A", $M443)</f>
        <v>N/A</v>
      </c>
      <c r="X443" s="16" t="str">
        <f>IF($S443&lt;5, "N/A", $M443)</f>
        <v>N/A</v>
      </c>
      <c r="Y443" s="15" t="str">
        <f>IF(SUM(T443:X443)&lt;&gt;Q443, "CHECK", "OK")</f>
        <v>OK</v>
      </c>
      <c r="Z443" s="15" t="str">
        <f>IF(F443=$B$1, "No", IF(S443=1, "Yes", "No"))</f>
        <v>No</v>
      </c>
      <c r="AA443" s="18" t="str">
        <f>IF(C443="DM", "N/A", IF(Z443="No","N/A",VLOOKUP(B443,'Extension List'!$A$3:$R$1972,18,FALSE)))</f>
        <v>N/A</v>
      </c>
      <c r="AB443" s="15" t="str">
        <f>IF(C443="DM", "N/A", IF(Z443="No","N/A",VLOOKUP(B443,'Extension List'!$A$3:$T$1972,20,FALSE)))</f>
        <v>N/A</v>
      </c>
      <c r="AC443" s="15" t="str">
        <f>IF(AA443="N/A", "N/A", 0)</f>
        <v>N/A</v>
      </c>
      <c r="AD443" s="16" t="str">
        <f>IF(AE443="N/A", "N/A", AA443-AE443)</f>
        <v>N/A</v>
      </c>
      <c r="AE443" s="16" t="str">
        <f>IF(AA443="N/A", "N/A", IF(AC443&gt;0, IF(AA443&lt;13, ROUNDUP(0.25*AA443,0), IF(AA443&lt;26, ROUNDUP(0.4*AA443,0), IF(AA443&lt;51, ROUNDUP(0.6*AA443,0), ROUNDUP(0.75*AA443,0)))), "N/A"))</f>
        <v>N/A</v>
      </c>
      <c r="AF443" s="16" t="str">
        <f>IF(AD443="N/A","N/A", (AE443*AC443)+Q443)</f>
        <v>N/A</v>
      </c>
      <c r="AG443" s="16" t="str">
        <f>IF($AF443="N/A", "N/A", "TBC")</f>
        <v>N/A</v>
      </c>
      <c r="AH443" s="16" t="str">
        <f>IF($AF443="N/A", "N/A", "TBC")</f>
        <v>N/A</v>
      </c>
      <c r="AI443" s="16" t="str">
        <f>IF($AF443="N/A","N/A",IF(AC443&gt;1,"TBC","N/A"))</f>
        <v>N/A</v>
      </c>
      <c r="AJ443" s="16" t="str">
        <f>IF($AF443="N/A","N/A",IF(AC443&gt;2,"TBC","N/A"))</f>
        <v>N/A</v>
      </c>
      <c r="AK443" s="16" t="str">
        <f>IF($AF443="N/A","N/A",IF(AC443&gt;3,"TBC","N/A"))</f>
        <v>N/A</v>
      </c>
      <c r="AL443" s="16" t="str">
        <f>IF(AC443="N/A","N/A",IF(AC443&gt;0,IF(SUM(AG443:AK443)&lt;&gt;AF443,"CHECK","OK"),"N/A"))</f>
        <v>N/A</v>
      </c>
      <c r="AM443" s="16">
        <f>IF(AD443="N/A", L443+T443, L443+AG443)</f>
        <v>34</v>
      </c>
      <c r="AN443" s="16">
        <f>IF(AD443="N/A", IF(U443="N/A", "N/A", L443+U443), AD443+AH443)</f>
        <v>34</v>
      </c>
      <c r="AO443" s="16" t="str">
        <f>IF(AD443="N/A", IF(V443="N/A", "N/A", L443+V443), IF(AI443="N/A", "N/A", AD443+AI443))</f>
        <v>N/A</v>
      </c>
      <c r="AP443" s="16" t="str">
        <f>IF(AD443="N/A", IF(W443="N/A", "N/A", L443+W443), IF(AJ443="N/A", "N/A", AD443+AJ443))</f>
        <v>N/A</v>
      </c>
      <c r="AQ443" s="16" t="str">
        <f>IF(AD443="N/A", IF(X443="N/A", "N/A", L443+X443), IF(AK443="N/A", "N/A", AD443+AK443))</f>
        <v>N/A</v>
      </c>
      <c r="AR443" s="15" t="s">
        <v>40</v>
      </c>
      <c r="AS443" s="15" t="s">
        <v>40</v>
      </c>
      <c r="AT443" s="15" t="s">
        <v>40</v>
      </c>
      <c r="AU443" s="15" t="s">
        <v>40</v>
      </c>
      <c r="AV443" s="15" t="s">
        <v>40</v>
      </c>
      <c r="AW443" s="15" t="s">
        <v>40</v>
      </c>
      <c r="AX443" s="15" t="s">
        <v>40</v>
      </c>
      <c r="AY443" s="15" t="s">
        <v>40</v>
      </c>
      <c r="AZ443" s="15" t="s">
        <v>40</v>
      </c>
      <c r="BA443" s="15" t="s">
        <v>40</v>
      </c>
      <c r="BB443" s="15" t="s">
        <v>40</v>
      </c>
      <c r="BC443" s="15" t="s">
        <v>40</v>
      </c>
      <c r="BD443" s="15" t="s">
        <v>40</v>
      </c>
      <c r="BE443" s="15" t="s">
        <v>40</v>
      </c>
      <c r="BF443" s="15" t="s">
        <v>40</v>
      </c>
      <c r="BG443" s="15" t="s">
        <v>40</v>
      </c>
      <c r="BH443" s="15" t="s">
        <v>40</v>
      </c>
      <c r="BI443" s="15"/>
      <c r="BJ443" s="16">
        <f>IF(AR443="R", $CA443, IF(OR(AR443="P", AR443="T", AR443="N"), 0, IF($C443="DM", $T443, IF(OR(AR443="Y", AR443="IR"),$AM443,IF(AR443="C", IF($BI443="Y", IF($AF443="N/A", $Q443, $AF443), IF($AG443="N/A", $T443,$AG443)))))))</f>
        <v>34</v>
      </c>
      <c r="BK443" s="16">
        <f>IF(AS443="R", $CA443, IF(OR(AS443="P", AS443="T", AS443="N"), 0, IF($C443="DM", $T443, IF(OR(AS443="Y", AS443="IR"),$AM443,IF(AS443="C", IF($BI443="Y", IF($AF443="N/A", $Q443, $AF443), IF($AG443="N/A", $T443,$AG443)))))))</f>
        <v>34</v>
      </c>
      <c r="BL443" s="16">
        <f>IF(AT443="R", $CA443, IF(OR(AT443="P", AT443="T", AT443="N"), 0, IF($C443="DM", $T443, IF(OR(AT443="Y", AT443="IR"),$AM443,IF(AT443="C", IF($BI443="Y", IF($AF443="N/A", $Q443, $AF443), IF($AG443="N/A", $T443,$AG443)))))))</f>
        <v>34</v>
      </c>
      <c r="BM443" s="16">
        <f>IF(AU443="R", $CA443, IF(OR(AU443="P", AU443="T", AU443="N"), 0, IF($C443="DM", $T443, IF(OR(AU443="Y", AU443="IR"),$AM443,IF(AU443="C", IF($BI443="Y", IF($AF443="N/A", $Q443, $AF443), IF($AG443="N/A", $T443,$AG443)))))))</f>
        <v>34</v>
      </c>
      <c r="BN443" s="16">
        <f>IF(AV443="R", $CA443, IF(OR(AV443="P", AV443="T", AV443="N"), 0, IF($C443="DM", $T443, IF(OR(AV443="Y", AV443="IR"),$AM443,IF(AV443="C", IF($BI443="Y", IF($AF443="N/A", $Q443, $AF443), IF($AG443="N/A", $T443,$AG443)))))))</f>
        <v>34</v>
      </c>
      <c r="BO443" s="16">
        <f>IF(AW443="R", $CA443, IF(OR(AW443="P", AW443="T", AW443="N"), 0, IF($C443="DM", $T443, IF(OR(AW443="Y", AW443="IR"),$AM443,IF(AW443="C", IF($BI443="Y", IF($AF443="N/A", $Q443, $AF443), IF($AG443="N/A", $T443,$AG443)))))))</f>
        <v>34</v>
      </c>
      <c r="BP443" s="16">
        <f>IF(AX443="R", $CA443, IF(OR(AX443="P", AX443="T", AX443="N"), 0, IF($C443="DM", $T443, IF(OR(AX443="Y", AX443="IR"),$AM443,IF(AX443="C", IF($BI443="Y", IF($AF443="N/A", $Q443, $AF443), IF($AG443="N/A", $T443,$AG443)))))))</f>
        <v>34</v>
      </c>
      <c r="BQ443" s="16">
        <f>IF(AY443="R", $CA443, IF(OR(AY443="P", AY443="T", AY443="N"), 0, IF($C443="DM", $T443, IF(OR(AY443="Y", AY443="IR"),$AM443,IF(AY443="C", IF($BI443="Y", IF($AF443="N/A", $Q443, $AF443), IF($AG443="N/A", $T443,$AG443)))))))</f>
        <v>34</v>
      </c>
      <c r="BR443" s="16">
        <f>IF(AZ443="R", $CA443, IF(OR(AZ443="P", AZ443="T", AZ443="N"), 0, IF($C443="DM", $T443, IF(OR(AZ443="Y", AZ443="IR"),$AM443,IF(AZ443="C", IF($BI443="Y", IF($AF443="N/A", $Q443, $AF443), IF($AG443="N/A", $T443,$AG443)))))))</f>
        <v>34</v>
      </c>
      <c r="BS443" s="16">
        <f>IF(BA443="R", $CA443, IF(OR(BA443="P", BA443="T", BA443="N"), 0, IF($C443="DM", $T443, IF(OR(BA443="Y", BA443="IR"),$AM443,IF(BA443="C", IF($BI443="Y", IF($AF443="N/A", $Q443, $AF443), IF($AG443="N/A", $T443,$AG443)))))))</f>
        <v>34</v>
      </c>
      <c r="BT443" s="16">
        <f>IF(BB443="R", $CA443, IF(OR(BB443="P", BB443="T", BB443="N"), 0, IF($C443="DM", $T443, IF(OR(BB443="Y", BB443="IR"),$AM443,IF(BB443="C", IF($BI443="Y", IF($BA443="C", IF($AF443="N/A", $Q443, $AF443), IF($AF443="N/A", $T443, $AM443)), IF($AG443="N/A", $T443,$AG443)))))))</f>
        <v>34</v>
      </c>
      <c r="BU443" s="16">
        <f>IF(BC443="R", $CA443, IF(OR(BC443="P", BC443="T", BC443="N"), 0, IF($C443="DM", $T443, IF(OR(BC443="Y", BC443="IR"),$AM443,IF(BC443="C", IF($BI443="Y", IF($BA443="C", IF($AF443="N/A", $Q443, $AF443), IF($AF443="N/A", $T443, $AM443)), IF($AG443="N/A", $T443,$AG443)))))))</f>
        <v>34</v>
      </c>
      <c r="BV443" s="16">
        <f>IF(BD443="R", $CA443, IF(OR(BD443="P", BD443="T", BD443="N"), 0, IF($C443="DM", $T443, IF(OR(BD443="Y", BD443="IR"),$AM443,IF(BD443="C", IF($BI443="Y", IF($BA443="C", IF($AF443="N/A", $Q443, $AF443), IF($AF443="N/A", $T443, $AM443)), IF($AG443="N/A", $T443,$AG443)))))))</f>
        <v>34</v>
      </c>
      <c r="BW443" s="16">
        <f>IF(BE443="R", $CA443, IF(OR(BE443="P", BE443="T", BE443="N"), 0, IF($C443="DM", $T443, IF(OR(BE443="Y", BE443="IR"),$AM443,IF(BE443="C", IF($BI443="Y", IF($BA443="C", IF($AF443="N/A", $Q443, $AF443), IF($AF443="N/A", $T443, $AM443)), IF($AG443="N/A", $T443,$AG443)))))))</f>
        <v>34</v>
      </c>
      <c r="BX443" s="16">
        <f>IF(BF443="R", $CA443, IF(OR(BF443="P", BF443="T", BF443="N"), 0, IF($C443="DM", $T443, IF(OR(BF443="Y", BF443="IR"),$AM443,IF(BF443="C", IF($BI443="Y", IF($BA443="C", IF($AF443="N/A", $Q443, $AF443), IF($AF443="N/A", $T443, $AM443)), IF($AG443="N/A", $T443,$AG443)))))))</f>
        <v>34</v>
      </c>
      <c r="BY443" s="16">
        <f>IF(BG443="R", $CA443, IF(OR(BG443="P", BG443="T", BG443="N"), 0, IF($C443="DM", $T443, IF(OR(BG443="Y", BG443="IR"),$AM443,IF(BG443="C", IF($BI443="Y", IF($BA443="C", IF($AF443="N/A", $Q443, $AF443), IF($AF443="N/A", $T443, $AM443)), IF($AG443="N/A", $T443,$AG443)))))))</f>
        <v>34</v>
      </c>
      <c r="BZ443" s="16">
        <f>IF(BH443="R", $CA443, IF(OR(BH443="P", BH443="T", BH443="N"), 0, IF($C443="DM", $T443, IF(OR(BH443="Y", BH443="IR"),$AM443,IF(BH443="C", IF($BI443="Y", IF($BA443="C", IF($AF443="N/A", $Q443, $AF443), IF($AF443="N/A", $T443, $AM443)), IF($AG443="N/A", $T443,$AG443)))))))</f>
        <v>34</v>
      </c>
      <c r="CA443" s="15" t="s">
        <v>75</v>
      </c>
      <c r="CB443" s="16">
        <f>BZ443</f>
        <v>34</v>
      </c>
      <c r="CC443" s="15">
        <f>IF(OR($BH443="T", $BH443="R"), 0, IF($BH443="C", IF($BI443="Y", IF($BA443="C", 0, IF(AF443="N/A", Q443-T443, AF443-AG443)), IF($AF443="N/A", U443, AH443)), AN443))</f>
        <v>34</v>
      </c>
      <c r="CD443" s="15" t="str">
        <f>IF(OR($BH443="T", $BH443="R"), 0, IF($BH443="C", IF($BI443="Y", 0, IF($AF443="N/A", V443, AI443)), AO443))</f>
        <v>N/A</v>
      </c>
      <c r="CE443" s="15" t="str">
        <f>IF(OR($BH443="T", $BH443="R"), 0, IF($BH443="C", IF($BI443="Y", 0, IF($AF443="N/A", W443, AJ443)), AP443))</f>
        <v>N/A</v>
      </c>
      <c r="CF443" s="15" t="str">
        <f>IF(OR($BH443="T", $BH443="R"), 0, IF($BH443="C", IF($BI443="Y", 0, IF($AF443="N/A", X443, AK443)), AQ443))</f>
        <v>N/A</v>
      </c>
      <c r="CG443" t="str">
        <f>IF(AC443="N/A", "S:"&amp;L443&amp;" G:"&amp;M443&amp;" GR:"&amp;Q443, IF(AC443=0, "S:"&amp;L443&amp;" G:"&amp;M443&amp;" GR:"&amp;Q443, "S:"&amp;L443&amp;"/"&amp;AD443&amp;" G:"&amp;AE443&amp;" GR:"&amp;AF443))</f>
        <v>S:13 G:21 GR:42</v>
      </c>
    </row>
    <row r="444" spans="1:85" x14ac:dyDescent="0.25">
      <c r="A444" s="14">
        <v>4717</v>
      </c>
      <c r="B444" s="15" t="s">
        <v>2550</v>
      </c>
      <c r="C444" s="15" t="s">
        <v>62</v>
      </c>
      <c r="D444" s="15" t="s">
        <v>1933</v>
      </c>
      <c r="E444" s="15">
        <f>VLOOKUP(B444, 'Rookie Year'!$A$2:$B$55679,2,FALSE)</f>
        <v>2022</v>
      </c>
      <c r="F444" s="15">
        <v>2022</v>
      </c>
      <c r="G444" s="15" t="s">
        <v>40</v>
      </c>
      <c r="H444" s="15" t="s">
        <v>2148</v>
      </c>
      <c r="I444" s="16">
        <v>16</v>
      </c>
      <c r="J444" s="15">
        <v>4</v>
      </c>
      <c r="K444" s="17">
        <f>IF(AND(G444&lt;&gt;"N",R444="N/A"), IF(I444&lt;4, 0, 0.25),IF(I444=1, IF(J444=1,0.25, 0.25), IF(I444&lt;13, 0.25, IF(I444&lt;26, 0.4, IF(I444&lt;51, 0.6, 0.75)))))</f>
        <v>0.25</v>
      </c>
      <c r="L444" s="16">
        <f>I444-M444</f>
        <v>12</v>
      </c>
      <c r="M444" s="16">
        <f>ROUNDUP(I444*K444,0)</f>
        <v>4</v>
      </c>
      <c r="N444" s="16">
        <f>M444*J444</f>
        <v>16</v>
      </c>
      <c r="O444" s="16">
        <v>8</v>
      </c>
      <c r="P444" s="16">
        <v>0</v>
      </c>
      <c r="Q444" s="16">
        <f>N444-O444-P444</f>
        <v>8</v>
      </c>
      <c r="R444" s="15" t="s">
        <v>75</v>
      </c>
      <c r="S444" s="15">
        <f>IF(R444="N/A", J444-($B$1-F444), J444-($B$1-R444))</f>
        <v>2</v>
      </c>
      <c r="T444" s="16">
        <v>4</v>
      </c>
      <c r="U444" s="16">
        <v>4</v>
      </c>
      <c r="V444" s="16" t="str">
        <f>IF($S444&lt;3, "N/A", $M444)</f>
        <v>N/A</v>
      </c>
      <c r="W444" s="16" t="str">
        <f>IF($S444&lt;4, "N/A", $M444)</f>
        <v>N/A</v>
      </c>
      <c r="X444" s="16" t="str">
        <f>IF($S444&lt;5, "N/A", $M444)</f>
        <v>N/A</v>
      </c>
      <c r="Y444" s="15" t="str">
        <f>IF(SUM(T444:X444)&lt;&gt;Q444, "CHECK", "OK")</f>
        <v>OK</v>
      </c>
      <c r="Z444" s="15" t="str">
        <f>IF(F444=$B$1, "No", IF(S444=1, "Yes", "No"))</f>
        <v>No</v>
      </c>
      <c r="AA444" s="18" t="str">
        <f>IF(C444="DM", "N/A", IF(Z444="No","N/A",VLOOKUP(B444,'Extension List'!$A$3:$R$1972,18,FALSE)))</f>
        <v>N/A</v>
      </c>
      <c r="AB444" s="15" t="str">
        <f>IF(C444="DM", "N/A", IF(Z444="No","N/A",VLOOKUP(B444,'Extension List'!$A$3:$T$1972,20,FALSE)))</f>
        <v>N/A</v>
      </c>
      <c r="AC444" s="15" t="str">
        <f>IF(AA444="N/A", "N/A", 0)</f>
        <v>N/A</v>
      </c>
      <c r="AD444" s="16" t="str">
        <f>IF(AE444="N/A", "N/A", AA444-AE444)</f>
        <v>N/A</v>
      </c>
      <c r="AE444" s="16" t="str">
        <f>IF(AA444="N/A", "N/A", IF(AC444&gt;0, IF(AA444&lt;13, ROUNDUP(0.25*AA444,0), IF(AA444&lt;26, ROUNDUP(0.4*AA444,0), IF(AA444&lt;51, ROUNDUP(0.6*AA444,0), ROUNDUP(0.75*AA444,0)))), "N/A"))</f>
        <v>N/A</v>
      </c>
      <c r="AF444" s="16" t="str">
        <f>IF(AD444="N/A","N/A", (AE444*AC444)+Q444)</f>
        <v>N/A</v>
      </c>
      <c r="AG444" s="16" t="str">
        <f>IF($AF444="N/A", "N/A", "TBC")</f>
        <v>N/A</v>
      </c>
      <c r="AH444" s="16" t="str">
        <f>IF($AF444="N/A", "N/A", "TBC")</f>
        <v>N/A</v>
      </c>
      <c r="AI444" s="16" t="str">
        <f>IF($AF444="N/A","N/A",IF(AC444&gt;1,"TBC","N/A"))</f>
        <v>N/A</v>
      </c>
      <c r="AJ444" s="16" t="str">
        <f>IF($AF444="N/A","N/A",IF(AC444&gt;2,"TBC","N/A"))</f>
        <v>N/A</v>
      </c>
      <c r="AK444" s="16" t="str">
        <f>IF($AF444="N/A","N/A",IF(AC444&gt;3,"TBC","N/A"))</f>
        <v>N/A</v>
      </c>
      <c r="AL444" s="16" t="str">
        <f>IF(AC444="N/A","N/A",IF(AC444&gt;0,IF(SUM(AG444:AK444)&lt;&gt;AF444,"CHECK","OK"),"N/A"))</f>
        <v>N/A</v>
      </c>
      <c r="AM444" s="16">
        <f>IF(AD444="N/A", L444+T444, L444+AG444)</f>
        <v>16</v>
      </c>
      <c r="AN444" s="16">
        <f>IF(AD444="N/A", IF(U444="N/A", "N/A", L444+U444), AD444+AH444)</f>
        <v>16</v>
      </c>
      <c r="AO444" s="16" t="str">
        <f>IF(AD444="N/A", IF(V444="N/A", "N/A", L444+V444), IF(AI444="N/A", "N/A", AD444+AI444))</f>
        <v>N/A</v>
      </c>
      <c r="AP444" s="16" t="str">
        <f>IF(AD444="N/A", IF(W444="N/A", "N/A", L444+W444), IF(AJ444="N/A", "N/A", AD444+AJ444))</f>
        <v>N/A</v>
      </c>
      <c r="AQ444" s="16" t="str">
        <f>IF(AD444="N/A", IF(X444="N/A", "N/A", L444+X444), IF(AK444="N/A", "N/A", AD444+AK444))</f>
        <v>N/A</v>
      </c>
      <c r="AR444" s="15" t="s">
        <v>40</v>
      </c>
      <c r="AS444" s="15" t="s">
        <v>40</v>
      </c>
      <c r="AT444" s="15" t="s">
        <v>40</v>
      </c>
      <c r="AU444" s="15" t="s">
        <v>40</v>
      </c>
      <c r="AV444" s="15" t="s">
        <v>40</v>
      </c>
      <c r="AW444" s="15" t="s">
        <v>40</v>
      </c>
      <c r="AX444" s="15" t="s">
        <v>40</v>
      </c>
      <c r="AY444" s="15" t="s">
        <v>40</v>
      </c>
      <c r="AZ444" s="15" t="s">
        <v>40</v>
      </c>
      <c r="BA444" s="15" t="s">
        <v>40</v>
      </c>
      <c r="BB444" s="15" t="s">
        <v>40</v>
      </c>
      <c r="BC444" s="15" t="s">
        <v>40</v>
      </c>
      <c r="BD444" s="15" t="s">
        <v>40</v>
      </c>
      <c r="BE444" s="15" t="s">
        <v>40</v>
      </c>
      <c r="BF444" s="15" t="s">
        <v>40</v>
      </c>
      <c r="BG444" s="15" t="s">
        <v>40</v>
      </c>
      <c r="BH444" s="15" t="s">
        <v>40</v>
      </c>
      <c r="BI444" s="15"/>
      <c r="BJ444" s="16">
        <f>IF(AR444="R", $CA444, IF(OR(AR444="P", AR444="T", AR444="N"), 0, IF($C444="DM", $T444, IF(OR(AR444="Y", AR444="IR"),$AM444,IF(AR444="C", IF($BI444="Y", IF($AF444="N/A", $Q444, $AF444), IF($AG444="N/A", $T444,$AG444)))))))</f>
        <v>16</v>
      </c>
      <c r="BK444" s="16">
        <f>IF(AS444="R", $CA444, IF(OR(AS444="P", AS444="T", AS444="N"), 0, IF($C444="DM", $T444, IF(OR(AS444="Y", AS444="IR"),$AM444,IF(AS444="C", IF($BI444="Y", IF($AF444="N/A", $Q444, $AF444), IF($AG444="N/A", $T444,$AG444)))))))</f>
        <v>16</v>
      </c>
      <c r="BL444" s="16">
        <f>IF(AT444="R", $CA444, IF(OR(AT444="P", AT444="T", AT444="N"), 0, IF($C444="DM", $T444, IF(OR(AT444="Y", AT444="IR"),$AM444,IF(AT444="C", IF($BI444="Y", IF($AF444="N/A", $Q444, $AF444), IF($AG444="N/A", $T444,$AG444)))))))</f>
        <v>16</v>
      </c>
      <c r="BM444" s="16">
        <f>IF(AU444="R", $CA444, IF(OR(AU444="P", AU444="T", AU444="N"), 0, IF($C444="DM", $T444, IF(OR(AU444="Y", AU444="IR"),$AM444,IF(AU444="C", IF($BI444="Y", IF($AF444="N/A", $Q444, $AF444), IF($AG444="N/A", $T444,$AG444)))))))</f>
        <v>16</v>
      </c>
      <c r="BN444" s="16">
        <f>IF(AV444="R", $CA444, IF(OR(AV444="P", AV444="T", AV444="N"), 0, IF($C444="DM", $T444, IF(OR(AV444="Y", AV444="IR"),$AM444,IF(AV444="C", IF($BI444="Y", IF($AF444="N/A", $Q444, $AF444), IF($AG444="N/A", $T444,$AG444)))))))</f>
        <v>16</v>
      </c>
      <c r="BO444" s="16">
        <f>IF(AW444="R", $CA444, IF(OR(AW444="P", AW444="T", AW444="N"), 0, IF($C444="DM", $T444, IF(OR(AW444="Y", AW444="IR"),$AM444,IF(AW444="C", IF($BI444="Y", IF($AF444="N/A", $Q444, $AF444), IF($AG444="N/A", $T444,$AG444)))))))</f>
        <v>16</v>
      </c>
      <c r="BP444" s="16">
        <f>IF(AX444="R", $CA444, IF(OR(AX444="P", AX444="T", AX444="N"), 0, IF($C444="DM", $T444, IF(OR(AX444="Y", AX444="IR"),$AM444,IF(AX444="C", IF($BI444="Y", IF($AF444="N/A", $Q444, $AF444), IF($AG444="N/A", $T444,$AG444)))))))</f>
        <v>16</v>
      </c>
      <c r="BQ444" s="16">
        <f>IF(AY444="R", $CA444, IF(OR(AY444="P", AY444="T", AY444="N"), 0, IF($C444="DM", $T444, IF(OR(AY444="Y", AY444="IR"),$AM444,IF(AY444="C", IF($BI444="Y", IF($AF444="N/A", $Q444, $AF444), IF($AG444="N/A", $T444,$AG444)))))))</f>
        <v>16</v>
      </c>
      <c r="BR444" s="16">
        <f>IF(AZ444="R", $CA444, IF(OR(AZ444="P", AZ444="T", AZ444="N"), 0, IF($C444="DM", $T444, IF(OR(AZ444="Y", AZ444="IR"),$AM444,IF(AZ444="C", IF($BI444="Y", IF($AF444="N/A", $Q444, $AF444), IF($AG444="N/A", $T444,$AG444)))))))</f>
        <v>16</v>
      </c>
      <c r="BS444" s="16">
        <f>IF(BA444="R", $CA444, IF(OR(BA444="P", BA444="T", BA444="N"), 0, IF($C444="DM", $T444, IF(OR(BA444="Y", BA444="IR"),$AM444,IF(BA444="C", IF($BI444="Y", IF($AF444="N/A", $Q444, $AF444), IF($AG444="N/A", $T444,$AG444)))))))</f>
        <v>16</v>
      </c>
      <c r="BT444" s="16">
        <f>IF(BB444="R", $CA444, IF(OR(BB444="P", BB444="T", BB444="N"), 0, IF($C444="DM", $T444, IF(OR(BB444="Y", BB444="IR"),$AM444,IF(BB444="C", IF($BI444="Y", IF($BA444="C", IF($AF444="N/A", $Q444, $AF444), IF($AF444="N/A", $T444, $AM444)), IF($AG444="N/A", $T444,$AG444)))))))</f>
        <v>16</v>
      </c>
      <c r="BU444" s="16">
        <f>IF(BC444="R", $CA444, IF(OR(BC444="P", BC444="T", BC444="N"), 0, IF($C444="DM", $T444, IF(OR(BC444="Y", BC444="IR"),$AM444,IF(BC444="C", IF($BI444="Y", IF($BA444="C", IF($AF444="N/A", $Q444, $AF444), IF($AF444="N/A", $T444, $AM444)), IF($AG444="N/A", $T444,$AG444)))))))</f>
        <v>16</v>
      </c>
      <c r="BV444" s="16">
        <f>IF(BD444="R", $CA444, IF(OR(BD444="P", BD444="T", BD444="N"), 0, IF($C444="DM", $T444, IF(OR(BD444="Y", BD444="IR"),$AM444,IF(BD444="C", IF($BI444="Y", IF($BA444="C", IF($AF444="N/A", $Q444, $AF444), IF($AF444="N/A", $T444, $AM444)), IF($AG444="N/A", $T444,$AG444)))))))</f>
        <v>16</v>
      </c>
      <c r="BW444" s="16">
        <f>IF(BE444="R", $CA444, IF(OR(BE444="P", BE444="T", BE444="N"), 0, IF($C444="DM", $T444, IF(OR(BE444="Y", BE444="IR"),$AM444,IF(BE444="C", IF($BI444="Y", IF($BA444="C", IF($AF444="N/A", $Q444, $AF444), IF($AF444="N/A", $T444, $AM444)), IF($AG444="N/A", $T444,$AG444)))))))</f>
        <v>16</v>
      </c>
      <c r="BX444" s="16">
        <f>IF(BF444="R", $CA444, IF(OR(BF444="P", BF444="T", BF444="N"), 0, IF($C444="DM", $T444, IF(OR(BF444="Y", BF444="IR"),$AM444,IF(BF444="C", IF($BI444="Y", IF($BA444="C", IF($AF444="N/A", $Q444, $AF444), IF($AF444="N/A", $T444, $AM444)), IF($AG444="N/A", $T444,$AG444)))))))</f>
        <v>16</v>
      </c>
      <c r="BY444" s="16">
        <f>IF(BG444="R", $CA444, IF(OR(BG444="P", BG444="T", BG444="N"), 0, IF($C444="DM", $T444, IF(OR(BG444="Y", BG444="IR"),$AM444,IF(BG444="C", IF($BI444="Y", IF($BA444="C", IF($AF444="N/A", $Q444, $AF444), IF($AF444="N/A", $T444, $AM444)), IF($AG444="N/A", $T444,$AG444)))))))</f>
        <v>16</v>
      </c>
      <c r="BZ444" s="16">
        <f>IF(BH444="R", $CA444, IF(OR(BH444="P", BH444="T", BH444="N"), 0, IF($C444="DM", $T444, IF(OR(BH444="Y", BH444="IR"),$AM444,IF(BH444="C", IF($BI444="Y", IF($BA444="C", IF($AF444="N/A", $Q444, $AF444), IF($AF444="N/A", $T444, $AM444)), IF($AG444="N/A", $T444,$AG444)))))))</f>
        <v>16</v>
      </c>
      <c r="CA444" s="15" t="s">
        <v>75</v>
      </c>
      <c r="CB444" s="16">
        <f>BZ444</f>
        <v>16</v>
      </c>
      <c r="CC444" s="15">
        <f>IF(OR($BH444="T", $BH444="R"), 0, IF($BH444="C", IF($BI444="Y", IF($BA444="C", 0, IF(AF444="N/A", Q444-T444, AF444-AG444)), IF($AF444="N/A", U444, AH444)), AN444))</f>
        <v>16</v>
      </c>
      <c r="CD444" s="15" t="str">
        <f>IF(OR($BH444="T", $BH444="R"), 0, IF($BH444="C", IF($BI444="Y", 0, IF($AF444="N/A", V444, AI444)), AO444))</f>
        <v>N/A</v>
      </c>
      <c r="CE444" s="15" t="str">
        <f>IF(OR($BH444="T", $BH444="R"), 0, IF($BH444="C", IF($BI444="Y", 0, IF($AF444="N/A", W444, AJ444)), AP444))</f>
        <v>N/A</v>
      </c>
      <c r="CF444" s="15" t="str">
        <f>IF(OR($BH444="T", $BH444="R"), 0, IF($BH444="C", IF($BI444="Y", 0, IF($AF444="N/A", X444, AK444)), AQ444))</f>
        <v>N/A</v>
      </c>
      <c r="CG444" t="str">
        <f>IF(AC444="N/A", "S:"&amp;L444&amp;" G:"&amp;M444&amp;" GR:"&amp;Q444, IF(AC444=0, "S:"&amp;L444&amp;" G:"&amp;M444&amp;" GR:"&amp;Q444, "S:"&amp;L444&amp;"/"&amp;AD444&amp;" G:"&amp;AE444&amp;" GR:"&amp;AF444))</f>
        <v>S:12 G:4 GR:8</v>
      </c>
    </row>
    <row r="445" spans="1:85" x14ac:dyDescent="0.25">
      <c r="A445" s="14">
        <v>5512</v>
      </c>
      <c r="B445" s="15" t="s">
        <v>550</v>
      </c>
      <c r="C445" s="15" t="s">
        <v>62</v>
      </c>
      <c r="D445" s="15" t="s">
        <v>1933</v>
      </c>
      <c r="E445" s="15">
        <f>VLOOKUP(B445, 'Rookie Year'!$A$2:$B$55679,2,FALSE)</f>
        <v>2018</v>
      </c>
      <c r="F445" s="15">
        <v>2024</v>
      </c>
      <c r="G445" s="15" t="s">
        <v>42</v>
      </c>
      <c r="H445" s="15" t="s">
        <v>1928</v>
      </c>
      <c r="I445" s="16">
        <v>14</v>
      </c>
      <c r="J445" s="15">
        <v>2</v>
      </c>
      <c r="K445" s="17">
        <f>IF(AND(G445&lt;&gt;"N",R445="N/A"), IF(I445&lt;4, 0, 0.25),IF(I445=1, IF(J445=1,0.25, 0.25), IF(I445&lt;13, 0.25, IF(I445&lt;26, 0.4, IF(I445&lt;51, 0.6, 0.75)))))</f>
        <v>0.4</v>
      </c>
      <c r="L445" s="16">
        <f>I445-M445</f>
        <v>8</v>
      </c>
      <c r="M445" s="16">
        <f>ROUNDUP(I445*K445,0)</f>
        <v>6</v>
      </c>
      <c r="N445" s="16">
        <f>M445*J445</f>
        <v>12</v>
      </c>
      <c r="O445" s="16">
        <v>0</v>
      </c>
      <c r="P445" s="16">
        <v>0</v>
      </c>
      <c r="Q445" s="16">
        <f>N445-O445-P445</f>
        <v>12</v>
      </c>
      <c r="R445" s="15" t="s">
        <v>75</v>
      </c>
      <c r="S445" s="15">
        <f>IF(R445="N/A", J445-($B$1-F445), J445-($B$1-R445))</f>
        <v>2</v>
      </c>
      <c r="T445" s="16">
        <f>IF($S445&lt;1, "N/A", $M445)</f>
        <v>6</v>
      </c>
      <c r="U445" s="16">
        <f>IF($S445&lt;2, "N/A", $M445)</f>
        <v>6</v>
      </c>
      <c r="V445" s="16" t="str">
        <f>IF($S445&lt;3, "N/A", $M445)</f>
        <v>N/A</v>
      </c>
      <c r="W445" s="16" t="str">
        <f>IF($S445&lt;4, "N/A", $M445)</f>
        <v>N/A</v>
      </c>
      <c r="X445" s="16" t="str">
        <f>IF($S445&lt;5, "N/A", $M445)</f>
        <v>N/A</v>
      </c>
      <c r="Y445" s="15" t="str">
        <f>IF(SUM(T445:X445)&lt;&gt;Q445, "CHECK", "OK")</f>
        <v>OK</v>
      </c>
      <c r="Z445" s="15" t="str">
        <f>IF(F445=$B$1, "No", IF(S445=1, "Yes", "No"))</f>
        <v>No</v>
      </c>
      <c r="AA445" s="18" t="str">
        <f>IF(C445="DM", "N/A", IF(Z445="No","N/A",VLOOKUP(B445,'Extension List'!$A$3:$R$1972,18,FALSE)))</f>
        <v>N/A</v>
      </c>
      <c r="AB445" s="15" t="str">
        <f>IF(C445="DM", "N/A", IF(Z445="No","N/A",VLOOKUP(B445,'Extension List'!$A$3:$T$1972,20,FALSE)))</f>
        <v>N/A</v>
      </c>
      <c r="AC445" s="15" t="str">
        <f>IF(AA445="N/A", "N/A", 0)</f>
        <v>N/A</v>
      </c>
      <c r="AD445" s="16" t="str">
        <f>IF(AE445="N/A", "N/A", AA445-AE445)</f>
        <v>N/A</v>
      </c>
      <c r="AE445" s="16" t="str">
        <f>IF(AA445="N/A", "N/A", IF(AC445&gt;0, IF(AA445&lt;13, ROUNDUP(0.25*AA445,0), IF(AA445&lt;26, ROUNDUP(0.4*AA445,0), IF(AA445&lt;51, ROUNDUP(0.6*AA445,0), ROUNDUP(0.75*AA445,0)))), "N/A"))</f>
        <v>N/A</v>
      </c>
      <c r="AF445" s="16" t="str">
        <f>IF(AD445="N/A","N/A", (AE445*AC445)+Q445)</f>
        <v>N/A</v>
      </c>
      <c r="AG445" s="16" t="str">
        <f>IF($AF445="N/A", "N/A", "TBC")</f>
        <v>N/A</v>
      </c>
      <c r="AH445" s="16" t="str">
        <f>IF($AF445="N/A", "N/A", "TBC")</f>
        <v>N/A</v>
      </c>
      <c r="AI445" s="16" t="str">
        <f>IF($AF445="N/A","N/A",IF(AC445&gt;1,"TBC","N/A"))</f>
        <v>N/A</v>
      </c>
      <c r="AJ445" s="16" t="str">
        <f>IF($AF445="N/A","N/A",IF(AC445&gt;2,"TBC","N/A"))</f>
        <v>N/A</v>
      </c>
      <c r="AK445" s="16" t="str">
        <f>IF($AF445="N/A","N/A",IF(AC445&gt;3,"TBC","N/A"))</f>
        <v>N/A</v>
      </c>
      <c r="AL445" s="16" t="str">
        <f>IF(AC445="N/A","N/A",IF(AC445&gt;0,IF(SUM(AG445:AK445)&lt;&gt;AF445,"CHECK","OK"),"N/A"))</f>
        <v>N/A</v>
      </c>
      <c r="AM445" s="16">
        <f>IF(AD445="N/A", L445+T445, L445+AG445)</f>
        <v>14</v>
      </c>
      <c r="AN445" s="16">
        <f>IF(AD445="N/A", IF(U445="N/A", "N/A", L445+U445), AD445+AH445)</f>
        <v>14</v>
      </c>
      <c r="AO445" s="16" t="str">
        <f>IF(AD445="N/A", IF(V445="N/A", "N/A", L445+V445), IF(AI445="N/A", "N/A", AD445+AI445))</f>
        <v>N/A</v>
      </c>
      <c r="AP445" s="16" t="str">
        <f>IF(AD445="N/A", IF(W445="N/A", "N/A", L445+W445), IF(AJ445="N/A", "N/A", AD445+AJ445))</f>
        <v>N/A</v>
      </c>
      <c r="AQ445" s="16" t="str">
        <f>IF(AD445="N/A", IF(X445="N/A", "N/A", L445+X445), IF(AK445="N/A", "N/A", AD445+AK445))</f>
        <v>N/A</v>
      </c>
      <c r="AR445" s="15" t="s">
        <v>40</v>
      </c>
      <c r="AS445" s="15" t="s">
        <v>40</v>
      </c>
      <c r="AT445" s="15" t="s">
        <v>40</v>
      </c>
      <c r="AU445" s="15" t="s">
        <v>40</v>
      </c>
      <c r="AV445" s="15" t="s">
        <v>40</v>
      </c>
      <c r="AW445" s="15" t="s">
        <v>48</v>
      </c>
      <c r="AX445" s="15" t="s">
        <v>48</v>
      </c>
      <c r="AY445" s="15" t="s">
        <v>48</v>
      </c>
      <c r="AZ445" s="15" t="s">
        <v>48</v>
      </c>
      <c r="BA445" s="15" t="s">
        <v>40</v>
      </c>
      <c r="BB445" s="15" t="s">
        <v>40</v>
      </c>
      <c r="BC445" s="15" t="s">
        <v>40</v>
      </c>
      <c r="BD445" s="15" t="s">
        <v>40</v>
      </c>
      <c r="BE445" s="15" t="s">
        <v>40</v>
      </c>
      <c r="BF445" s="15" t="s">
        <v>40</v>
      </c>
      <c r="BG445" s="15" t="s">
        <v>40</v>
      </c>
      <c r="BH445" s="15" t="s">
        <v>40</v>
      </c>
      <c r="BI445" s="15"/>
      <c r="BJ445" s="16">
        <f>IF(AR445="R", $CA445, IF(OR(AR445="P", AR445="T", AR445="N"), 0, IF($C445="DM", $T445, IF(OR(AR445="Y", AR445="IR"),$AM445,IF(AR445="C", IF($BI445="Y", IF($AF445="N/A", $Q445, $AF445), IF($AG445="N/A", $T445,$AG445)))))))</f>
        <v>14</v>
      </c>
      <c r="BK445" s="16">
        <f>IF(AS445="R", $CA445, IF(OR(AS445="P", AS445="T", AS445="N"), 0, IF($C445="DM", $T445, IF(OR(AS445="Y", AS445="IR"),$AM445,IF(AS445="C", IF($BI445="Y", IF($AF445="N/A", $Q445, $AF445), IF($AG445="N/A", $T445,$AG445)))))))</f>
        <v>14</v>
      </c>
      <c r="BL445" s="16">
        <f>IF(AT445="R", $CA445, IF(OR(AT445="P", AT445="T", AT445="N"), 0, IF($C445="DM", $T445, IF(OR(AT445="Y", AT445="IR"),$AM445,IF(AT445="C", IF($BI445="Y", IF($AF445="N/A", $Q445, $AF445), IF($AG445="N/A", $T445,$AG445)))))))</f>
        <v>14</v>
      </c>
      <c r="BM445" s="16">
        <f>IF(AU445="R", $CA445, IF(OR(AU445="P", AU445="T", AU445="N"), 0, IF($C445="DM", $T445, IF(OR(AU445="Y", AU445="IR"),$AM445,IF(AU445="C", IF($BI445="Y", IF($AF445="N/A", $Q445, $AF445), IF($AG445="N/A", $T445,$AG445)))))))</f>
        <v>14</v>
      </c>
      <c r="BN445" s="16">
        <f>IF(AV445="R", $CA445, IF(OR(AV445="P", AV445="T", AV445="N"), 0, IF($C445="DM", $T445, IF(OR(AV445="Y", AV445="IR"),$AM445,IF(AV445="C", IF($BI445="Y", IF($AF445="N/A", $Q445, $AF445), IF($AG445="N/A", $T445,$AG445)))))))</f>
        <v>14</v>
      </c>
      <c r="BO445" s="16">
        <f>IF(AW445="R", $CA445, IF(OR(AW445="P", AW445="T", AW445="N"), 0, IF($C445="DM", $T445, IF(OR(AW445="Y", AW445="IR"),$AM445,IF(AW445="C", IF($BI445="Y", IF($AF445="N/A", $Q445, $AF445), IF($AG445="N/A", $T445,$AG445)))))))</f>
        <v>14</v>
      </c>
      <c r="BP445" s="16">
        <f>IF(AX445="R", $CA445, IF(OR(AX445="P", AX445="T", AX445="N"), 0, IF($C445="DM", $T445, IF(OR(AX445="Y", AX445="IR"),$AM445,IF(AX445="C", IF($BI445="Y", IF($AF445="N/A", $Q445, $AF445), IF($AG445="N/A", $T445,$AG445)))))))</f>
        <v>14</v>
      </c>
      <c r="BQ445" s="16">
        <f>IF(AY445="R", $CA445, IF(OR(AY445="P", AY445="T", AY445="N"), 0, IF($C445="DM", $T445, IF(OR(AY445="Y", AY445="IR"),$AM445,IF(AY445="C", IF($BI445="Y", IF($AF445="N/A", $Q445, $AF445), IF($AG445="N/A", $T445,$AG445)))))))</f>
        <v>14</v>
      </c>
      <c r="BR445" s="16">
        <f>IF(AZ445="R", $CA445, IF(OR(AZ445="P", AZ445="T", AZ445="N"), 0, IF($C445="DM", $T445, IF(OR(AZ445="Y", AZ445="IR"),$AM445,IF(AZ445="C", IF($BI445="Y", IF($AF445="N/A", $Q445, $AF445), IF($AG445="N/A", $T445,$AG445)))))))</f>
        <v>14</v>
      </c>
      <c r="BS445" s="16">
        <f>IF(BA445="R", $CA445, IF(OR(BA445="P", BA445="T", BA445="N"), 0, IF($C445="DM", $T445, IF(OR(BA445="Y", BA445="IR"),$AM445,IF(BA445="C", IF($BI445="Y", IF($AF445="N/A", $Q445, $AF445), IF($AG445="N/A", $T445,$AG445)))))))</f>
        <v>14</v>
      </c>
      <c r="BT445" s="16">
        <f>IF(BB445="R", $CA445, IF(OR(BB445="P", BB445="T", BB445="N"), 0, IF($C445="DM", $T445, IF(OR(BB445="Y", BB445="IR"),$AM445,IF(BB445="C", IF($BI445="Y", IF($BA445="C", IF($AF445="N/A", $Q445, $AF445), IF($AF445="N/A", $T445, $AM445)), IF($AG445="N/A", $T445,$AG445)))))))</f>
        <v>14</v>
      </c>
      <c r="BU445" s="16">
        <f>IF(BC445="R", $CA445, IF(OR(BC445="P", BC445="T", BC445="N"), 0, IF($C445="DM", $T445, IF(OR(BC445="Y", BC445="IR"),$AM445,IF(BC445="C", IF($BI445="Y", IF($BA445="C", IF($AF445="N/A", $Q445, $AF445), IF($AF445="N/A", $T445, $AM445)), IF($AG445="N/A", $T445,$AG445)))))))</f>
        <v>14</v>
      </c>
      <c r="BV445" s="16">
        <f>IF(BD445="R", $CA445, IF(OR(BD445="P", BD445="T", BD445="N"), 0, IF($C445="DM", $T445, IF(OR(BD445="Y", BD445="IR"),$AM445,IF(BD445="C", IF($BI445="Y", IF($BA445="C", IF($AF445="N/A", $Q445, $AF445), IF($AF445="N/A", $T445, $AM445)), IF($AG445="N/A", $T445,$AG445)))))))</f>
        <v>14</v>
      </c>
      <c r="BW445" s="16">
        <f>IF(BE445="R", $CA445, IF(OR(BE445="P", BE445="T", BE445="N"), 0, IF($C445="DM", $T445, IF(OR(BE445="Y", BE445="IR"),$AM445,IF(BE445="C", IF($BI445="Y", IF($BA445="C", IF($AF445="N/A", $Q445, $AF445), IF($AF445="N/A", $T445, $AM445)), IF($AG445="N/A", $T445,$AG445)))))))</f>
        <v>14</v>
      </c>
      <c r="BX445" s="16">
        <f>IF(BF445="R", $CA445, IF(OR(BF445="P", BF445="T", BF445="N"), 0, IF($C445="DM", $T445, IF(OR(BF445="Y", BF445="IR"),$AM445,IF(BF445="C", IF($BI445="Y", IF($BA445="C", IF($AF445="N/A", $Q445, $AF445), IF($AF445="N/A", $T445, $AM445)), IF($AG445="N/A", $T445,$AG445)))))))</f>
        <v>14</v>
      </c>
      <c r="BY445" s="16">
        <f>IF(BG445="R", $CA445, IF(OR(BG445="P", BG445="T", BG445="N"), 0, IF($C445="DM", $T445, IF(OR(BG445="Y", BG445="IR"),$AM445,IF(BG445="C", IF($BI445="Y", IF($BA445="C", IF($AF445="N/A", $Q445, $AF445), IF($AF445="N/A", $T445, $AM445)), IF($AG445="N/A", $T445,$AG445)))))))</f>
        <v>14</v>
      </c>
      <c r="BZ445" s="16">
        <f>IF(BH445="R", $CA445, IF(OR(BH445="P", BH445="T", BH445="N"), 0, IF($C445="DM", $T445, IF(OR(BH445="Y", BH445="IR"),$AM445,IF(BH445="C", IF($BI445="Y", IF($BA445="C", IF($AF445="N/A", $Q445, $AF445), IF($AF445="N/A", $T445, $AM445)), IF($AG445="N/A", $T445,$AG445)))))))</f>
        <v>14</v>
      </c>
      <c r="CA445" s="15" t="s">
        <v>75</v>
      </c>
      <c r="CB445" s="16">
        <f>BZ445</f>
        <v>14</v>
      </c>
      <c r="CC445" s="15">
        <f>IF(OR($BH445="T", $BH445="R"), 0, IF($BH445="C", IF($BI445="Y", IF($BA445="C", 0, IF(AF445="N/A", Q445-T445, AF445-AG445)), IF($AF445="N/A", U445, AH445)), AN445))</f>
        <v>14</v>
      </c>
      <c r="CD445" s="15" t="str">
        <f>IF(OR($BH445="T", $BH445="R"), 0, IF($BH445="C", IF($BI445="Y", 0, IF($AF445="N/A", V445, AI445)), AO445))</f>
        <v>N/A</v>
      </c>
      <c r="CE445" s="15" t="str">
        <f>IF(OR($BH445="T", $BH445="R"), 0, IF($BH445="C", IF($BI445="Y", 0, IF($AF445="N/A", W445, AJ445)), AP445))</f>
        <v>N/A</v>
      </c>
      <c r="CF445" s="15" t="str">
        <f>IF(OR($BH445="T", $BH445="R"), 0, IF($BH445="C", IF($BI445="Y", 0, IF($AF445="N/A", X445, AK445)), AQ445))</f>
        <v>N/A</v>
      </c>
      <c r="CG445" t="str">
        <f>IF(AC445="N/A", "S:"&amp;L445&amp;" G:"&amp;M445&amp;" GR:"&amp;Q445, IF(AC445=0, "S:"&amp;L445&amp;" G:"&amp;M445&amp;" GR:"&amp;Q445, "S:"&amp;L445&amp;"/"&amp;AD445&amp;" G:"&amp;AE445&amp;" GR:"&amp;AF445))</f>
        <v>S:8 G:6 GR:12</v>
      </c>
    </row>
    <row r="446" spans="1:85" x14ac:dyDescent="0.25">
      <c r="A446" s="14">
        <v>5643</v>
      </c>
      <c r="B446" s="15" t="s">
        <v>2992</v>
      </c>
      <c r="C446" s="15" t="s">
        <v>62</v>
      </c>
      <c r="D446" s="15" t="s">
        <v>1933</v>
      </c>
      <c r="E446" s="15">
        <f>VLOOKUP(B446, 'Rookie Year'!$A$2:$B$55679,2,FALSE)</f>
        <v>2024</v>
      </c>
      <c r="F446" s="15">
        <v>2024</v>
      </c>
      <c r="G446" s="15" t="s">
        <v>40</v>
      </c>
      <c r="H446" s="15" t="s">
        <v>2196</v>
      </c>
      <c r="I446" s="16">
        <v>1</v>
      </c>
      <c r="J446" s="15">
        <v>3</v>
      </c>
      <c r="K446" s="17">
        <f>IF(AND(G446&lt;&gt;"N",R446="N/A"), IF(I446&lt;4, 0, 0.25),IF(I446=1, IF(J446=1,0.25, 0.25), IF(I446&lt;13, 0.25, IF(I446&lt;26, 0.4, IF(I446&lt;51, 0.6, 0.75)))))</f>
        <v>0</v>
      </c>
      <c r="L446" s="16">
        <f>I446-M446</f>
        <v>1</v>
      </c>
      <c r="M446" s="16">
        <f>ROUNDUP(I446*K446,0)</f>
        <v>0</v>
      </c>
      <c r="N446" s="16">
        <f>M446*J446</f>
        <v>0</v>
      </c>
      <c r="O446" s="16">
        <v>0</v>
      </c>
      <c r="P446" s="16">
        <v>0</v>
      </c>
      <c r="Q446" s="16">
        <f>N446-O446-P446</f>
        <v>0</v>
      </c>
      <c r="R446" s="15" t="s">
        <v>75</v>
      </c>
      <c r="S446" s="15">
        <f>IF(R446="N/A", J446-($B$1-F446), J446-($B$1-R446))</f>
        <v>3</v>
      </c>
      <c r="T446" s="16">
        <f>IF($S446&lt;1, "N/A", $M446)</f>
        <v>0</v>
      </c>
      <c r="U446" s="16">
        <f>IF($S446&lt;2, "N/A", $M446)</f>
        <v>0</v>
      </c>
      <c r="V446" s="16">
        <f>IF($S446&lt;3, "N/A", $M446)</f>
        <v>0</v>
      </c>
      <c r="W446" s="16" t="str">
        <f>IF($S446&lt;4, "N/A", $M446)</f>
        <v>N/A</v>
      </c>
      <c r="X446" s="16" t="str">
        <f>IF($S446&lt;5, "N/A", $M446)</f>
        <v>N/A</v>
      </c>
      <c r="Y446" s="15" t="str">
        <f>IF(SUM(T446:X446)&lt;&gt;Q446, "CHECK", "OK")</f>
        <v>OK</v>
      </c>
      <c r="Z446" s="15" t="str">
        <f>IF(F446=$B$1, "No", IF(S446=1, "Yes", "No"))</f>
        <v>No</v>
      </c>
      <c r="AA446" s="18" t="str">
        <f>IF(C446="DM", "N/A", IF(Z446="No","N/A",VLOOKUP(B446,'Extension List'!$A$3:$R$1972,18,FALSE)))</f>
        <v>N/A</v>
      </c>
      <c r="AB446" s="15" t="str">
        <f>IF(C446="DM", "N/A", IF(Z446="No","N/A",VLOOKUP(B446,'Extension List'!$A$3:$T$1972,20,FALSE)))</f>
        <v>N/A</v>
      </c>
      <c r="AC446" s="15" t="str">
        <f>IF(AA446="N/A", "N/A", 0)</f>
        <v>N/A</v>
      </c>
      <c r="AD446" s="16" t="str">
        <f>IF(AE446="N/A", "N/A", AA446-AE446)</f>
        <v>N/A</v>
      </c>
      <c r="AE446" s="16" t="str">
        <f>IF(AA446="N/A", "N/A", IF(AC446&gt;0, IF(AA446&lt;13, ROUNDUP(0.25*AA446,0), IF(AA446&lt;26, ROUNDUP(0.4*AA446,0), IF(AA446&lt;51, ROUNDUP(0.6*AA446,0), ROUNDUP(0.75*AA446,0)))), "N/A"))</f>
        <v>N/A</v>
      </c>
      <c r="AF446" s="16" t="str">
        <f>IF(AD446="N/A","N/A", (AE446*AC446)+Q446)</f>
        <v>N/A</v>
      </c>
      <c r="AG446" s="16" t="str">
        <f>IF($AF446="N/A", "N/A", "TBC")</f>
        <v>N/A</v>
      </c>
      <c r="AH446" s="16" t="str">
        <f>IF($AF446="N/A", "N/A", "TBC")</f>
        <v>N/A</v>
      </c>
      <c r="AI446" s="16" t="str">
        <f>IF($AF446="N/A","N/A",IF(AC446&gt;1,"TBC","N/A"))</f>
        <v>N/A</v>
      </c>
      <c r="AJ446" s="16" t="str">
        <f>IF($AF446="N/A","N/A",IF(AC446&gt;2,"TBC","N/A"))</f>
        <v>N/A</v>
      </c>
      <c r="AK446" s="16" t="str">
        <f>IF($AF446="N/A","N/A",IF(AC446&gt;3,"TBC","N/A"))</f>
        <v>N/A</v>
      </c>
      <c r="AL446" s="16" t="str">
        <f>IF(AC446="N/A","N/A",IF(AC446&gt;0,IF(SUM(AG446:AK446)&lt;&gt;AF446,"CHECK","OK"),"N/A"))</f>
        <v>N/A</v>
      </c>
      <c r="AM446" s="16">
        <f>IF(AD446="N/A", L446+T446, L446+AG446)</f>
        <v>1</v>
      </c>
      <c r="AN446" s="16">
        <f>IF(AD446="N/A", IF(U446="N/A", "N/A", L446+U446), AD446+AH446)</f>
        <v>1</v>
      </c>
      <c r="AO446" s="16">
        <f>IF(AD446="N/A", IF(V446="N/A", "N/A", L446+V446), IF(AI446="N/A", "N/A", AD446+AI446))</f>
        <v>1</v>
      </c>
      <c r="AP446" s="16" t="str">
        <f>IF(AD446="N/A", IF(W446="N/A", "N/A", L446+W446), IF(AJ446="N/A", "N/A", AD446+AJ446))</f>
        <v>N/A</v>
      </c>
      <c r="AQ446" s="16" t="str">
        <f>IF(AD446="N/A", IF(X446="N/A", "N/A", L446+X446), IF(AK446="N/A", "N/A", AD446+AK446))</f>
        <v>N/A</v>
      </c>
      <c r="AR446" s="15" t="s">
        <v>66</v>
      </c>
      <c r="AS446" s="15" t="s">
        <v>66</v>
      </c>
      <c r="AT446" s="15" t="s">
        <v>66</v>
      </c>
      <c r="AU446" s="15" t="s">
        <v>66</v>
      </c>
      <c r="AV446" s="15" t="s">
        <v>66</v>
      </c>
      <c r="AW446" s="15" t="s">
        <v>66</v>
      </c>
      <c r="AX446" s="15" t="s">
        <v>40</v>
      </c>
      <c r="AY446" s="15" t="s">
        <v>40</v>
      </c>
      <c r="AZ446" s="15" t="s">
        <v>40</v>
      </c>
      <c r="BA446" s="15" t="s">
        <v>40</v>
      </c>
      <c r="BB446" s="15" t="s">
        <v>40</v>
      </c>
      <c r="BC446" s="15" t="s">
        <v>40</v>
      </c>
      <c r="BD446" s="15" t="s">
        <v>40</v>
      </c>
      <c r="BE446" s="15" t="s">
        <v>40</v>
      </c>
      <c r="BF446" s="15" t="s">
        <v>40</v>
      </c>
      <c r="BG446" s="15" t="s">
        <v>40</v>
      </c>
      <c r="BH446" s="15" t="s">
        <v>40</v>
      </c>
      <c r="BJ446" s="16">
        <f>IF(AR446="R", $CA446, IF(OR(AR446="P", AR446="T", AR446="N"), 0, IF($C446="DM", $T446, IF(OR(AR446="Y", AR446="IR"),$AM446,IF(AR446="C", IF($BI446="Y", IF($AF446="N/A", $Q446, $AF446), IF($AG446="N/A", $T446,$AG446)))))))</f>
        <v>0</v>
      </c>
      <c r="BK446" s="16">
        <f>IF(AS446="R", $CA446, IF(OR(AS446="P", AS446="T", AS446="N"), 0, IF($C446="DM", $T446, IF(OR(AS446="Y", AS446="IR"),$AM446,IF(AS446="C", IF($BI446="Y", IF($AF446="N/A", $Q446, $AF446), IF($AG446="N/A", $T446,$AG446)))))))</f>
        <v>0</v>
      </c>
      <c r="BL446" s="16">
        <f>IF(AT446="R", $CA446, IF(OR(AT446="P", AT446="T", AT446="N"), 0, IF($C446="DM", $T446, IF(OR(AT446="Y", AT446="IR"),$AM446,IF(AT446="C", IF($BI446="Y", IF($AF446="N/A", $Q446, $AF446), IF($AG446="N/A", $T446,$AG446)))))))</f>
        <v>0</v>
      </c>
      <c r="BM446" s="16">
        <f>IF(AU446="R", $CA446, IF(OR(AU446="P", AU446="T", AU446="N"), 0, IF($C446="DM", $T446, IF(OR(AU446="Y", AU446="IR"),$AM446,IF(AU446="C", IF($BI446="Y", IF($AF446="N/A", $Q446, $AF446), IF($AG446="N/A", $T446,$AG446)))))))</f>
        <v>0</v>
      </c>
      <c r="BN446" s="16">
        <f>IF(AV446="R", $CA446, IF(OR(AV446="P", AV446="T", AV446="N"), 0, IF($C446="DM", $T446, IF(OR(AV446="Y", AV446="IR"),$AM446,IF(AV446="C", IF($BI446="Y", IF($AF446="N/A", $Q446, $AF446), IF($AG446="N/A", $T446,$AG446)))))))</f>
        <v>0</v>
      </c>
      <c r="BO446" s="16">
        <f>IF(AW446="R", $CA446, IF(OR(AW446="P", AW446="T", AW446="N"), 0, IF($C446="DM", $T446, IF(OR(AW446="Y", AW446="IR"),$AM446,IF(AW446="C", IF($BI446="Y", IF($AF446="N/A", $Q446, $AF446), IF($AG446="N/A", $T446,$AG446)))))))</f>
        <v>0</v>
      </c>
      <c r="BP446" s="16">
        <f>IF(AX446="R", $CA446, IF(OR(AX446="P", AX446="T", AX446="N"), 0, IF($C446="DM", $T446, IF(OR(AX446="Y", AX446="IR"),$AM446,IF(AX446="C", IF($BI446="Y", IF($AF446="N/A", $Q446, $AF446), IF($AG446="N/A", $T446,$AG446)))))))</f>
        <v>1</v>
      </c>
      <c r="BQ446" s="16">
        <f>IF(AY446="R", $CA446, IF(OR(AY446="P", AY446="T", AY446="N"), 0, IF($C446="DM", $T446, IF(OR(AY446="Y", AY446="IR"),$AM446,IF(AY446="C", IF($BI446="Y", IF($AF446="N/A", $Q446, $AF446), IF($AG446="N/A", $T446,$AG446)))))))</f>
        <v>1</v>
      </c>
      <c r="BR446" s="16">
        <f>IF(AZ446="R", $CA446, IF(OR(AZ446="P", AZ446="T", AZ446="N"), 0, IF($C446="DM", $T446, IF(OR(AZ446="Y", AZ446="IR"),$AM446,IF(AZ446="C", IF($BI446="Y", IF($AF446="N/A", $Q446, $AF446), IF($AG446="N/A", $T446,$AG446)))))))</f>
        <v>1</v>
      </c>
      <c r="BS446" s="16">
        <f>IF(BA446="R", $CA446, IF(OR(BA446="P", BA446="T", BA446="N"), 0, IF($C446="DM", $T446, IF(OR(BA446="Y", BA446="IR"),$AM446,IF(BA446="C", IF($BI446="Y", IF($AF446="N/A", $Q446, $AF446), IF($AG446="N/A", $T446,$AG446)))))))</f>
        <v>1</v>
      </c>
      <c r="BT446" s="16">
        <f>IF(BB446="R", $CA446, IF(OR(BB446="P", BB446="T", BB446="N"), 0, IF($C446="DM", $T446, IF(OR(BB446="Y", BB446="IR"),$AM446,IF(BB446="C", IF($BI446="Y", IF($BA446="C", IF($AF446="N/A", $Q446, $AF446), IF($AF446="N/A", $T446, $AM446)), IF($AG446="N/A", $T446,$AG446)))))))</f>
        <v>1</v>
      </c>
      <c r="BU446" s="16">
        <f>IF(BC446="R", $CA446, IF(OR(BC446="P", BC446="T", BC446="N"), 0, IF($C446="DM", $T446, IF(OR(BC446="Y", BC446="IR"),$AM446,IF(BC446="C", IF($BI446="Y", IF($BA446="C", IF($AF446="N/A", $Q446, $AF446), IF($AF446="N/A", $T446, $AM446)), IF($AG446="N/A", $T446,$AG446)))))))</f>
        <v>1</v>
      </c>
      <c r="BV446" s="16">
        <f>IF(BD446="R", $CA446, IF(OR(BD446="P", BD446="T", BD446="N"), 0, IF($C446="DM", $T446, IF(OR(BD446="Y", BD446="IR"),$AM446,IF(BD446="C", IF($BI446="Y", IF($BA446="C", IF($AF446="N/A", $Q446, $AF446), IF($AF446="N/A", $T446, $AM446)), IF($AG446="N/A", $T446,$AG446)))))))</f>
        <v>1</v>
      </c>
      <c r="BW446" s="16">
        <f>IF(BE446="R", $CA446, IF(OR(BE446="P", BE446="T", BE446="N"), 0, IF($C446="DM", $T446, IF(OR(BE446="Y", BE446="IR"),$AM446,IF(BE446="C", IF($BI446="Y", IF($BA446="C", IF($AF446="N/A", $Q446, $AF446), IF($AF446="N/A", $T446, $AM446)), IF($AG446="N/A", $T446,$AG446)))))))</f>
        <v>1</v>
      </c>
      <c r="BX446" s="16">
        <f>IF(BF446="R", $CA446, IF(OR(BF446="P", BF446="T", BF446="N"), 0, IF($C446="DM", $T446, IF(OR(BF446="Y", BF446="IR"),$AM446,IF(BF446="C", IF($BI446="Y", IF($BA446="C", IF($AF446="N/A", $Q446, $AF446), IF($AF446="N/A", $T446, $AM446)), IF($AG446="N/A", $T446,$AG446)))))))</f>
        <v>1</v>
      </c>
      <c r="BY446" s="16">
        <f>IF(BG446="R", $CA446, IF(OR(BG446="P", BG446="T", BG446="N"), 0, IF($C446="DM", $T446, IF(OR(BG446="Y", BG446="IR"),$AM446,IF(BG446="C", IF($BI446="Y", IF($BA446="C", IF($AF446="N/A", $Q446, $AF446), IF($AF446="N/A", $T446, $AM446)), IF($AG446="N/A", $T446,$AG446)))))))</f>
        <v>1</v>
      </c>
      <c r="BZ446" s="16">
        <f>IF(BH446="R", $CA446, IF(OR(BH446="P", BH446="T", BH446="N"), 0, IF($C446="DM", $T446, IF(OR(BH446="Y", BH446="IR"),$AM446,IF(BH446="C", IF($BI446="Y", IF($BA446="C", IF($AF446="N/A", $Q446, $AF446), IF($AF446="N/A", $T446, $AM446)), IF($AG446="N/A", $T446,$AG446)))))))</f>
        <v>1</v>
      </c>
      <c r="CA446" s="15" t="s">
        <v>75</v>
      </c>
      <c r="CB446" s="16">
        <f>BZ446</f>
        <v>1</v>
      </c>
      <c r="CC446" s="15">
        <f>IF(OR($BH446="T", $BH446="R"), 0, IF($BH446="C", IF($BI446="Y", IF($BA446="C", 0, IF(AF446="N/A", Q446-T446, AF446-AG446)), IF($AF446="N/A", U446, AH446)), AN446))</f>
        <v>1</v>
      </c>
      <c r="CD446" s="15">
        <f>IF(OR($BH446="T", $BH446="R"), 0, IF($BH446="C", IF($BI446="Y", 0, IF($AF446="N/A", V446, AI446)), AO446))</f>
        <v>1</v>
      </c>
      <c r="CE446" s="15" t="str">
        <f>IF(OR($BH446="T", $BH446="R"), 0, IF($BH446="C", IF($BI446="Y", 0, IF($AF446="N/A", W446, AJ446)), AP446))</f>
        <v>N/A</v>
      </c>
      <c r="CF446" s="15" t="str">
        <f>IF(OR($BH446="T", $BH446="R"), 0, IF($BH446="C", IF($BI446="Y", 0, IF($AF446="N/A", X446, AK446)), AQ446))</f>
        <v>N/A</v>
      </c>
      <c r="CG446" t="str">
        <f>IF(AC446="N/A", "S:"&amp;L446&amp;" G:"&amp;M446&amp;" GR:"&amp;Q446, IF(AC446=0, "S:"&amp;L446&amp;" G:"&amp;M446&amp;" GR:"&amp;Q446, "S:"&amp;L446&amp;"/"&amp;AD446&amp;" G:"&amp;AE446&amp;" GR:"&amp;AF446))</f>
        <v>S:1 G:0 GR:0</v>
      </c>
    </row>
    <row r="447" spans="1:85" x14ac:dyDescent="0.25">
      <c r="A447" s="14">
        <v>3094</v>
      </c>
      <c r="B447" s="15" t="s">
        <v>895</v>
      </c>
      <c r="C447" s="15" t="s">
        <v>62</v>
      </c>
      <c r="D447" s="15" t="s">
        <v>1933</v>
      </c>
      <c r="E447" s="15">
        <f>VLOOKUP(B447, 'Rookie Year'!$A$2:$B$55679,2,FALSE)</f>
        <v>2019</v>
      </c>
      <c r="F447" s="15">
        <v>2019</v>
      </c>
      <c r="G447" s="15" t="s">
        <v>40</v>
      </c>
      <c r="H447" s="15" t="s">
        <v>1927</v>
      </c>
      <c r="I447" s="16">
        <v>41</v>
      </c>
      <c r="J447" s="15">
        <v>5</v>
      </c>
      <c r="K447" s="17">
        <f>IF(AND(G447&lt;&gt;"N",R447="N/A"), IF(I447&lt;4, 0, 0.25),IF(I447=1, IF(J447=1,0.25, 0.25), IF(I447&lt;13, 0.25, IF(I447&lt;26, 0.4, IF(I447&lt;51, 0.6, 0.75)))))</f>
        <v>0.6</v>
      </c>
      <c r="L447" s="16">
        <f>I447-M447</f>
        <v>16</v>
      </c>
      <c r="M447" s="16">
        <f>ROUNDUP(I447*K447,0)</f>
        <v>25</v>
      </c>
      <c r="N447" s="16">
        <f>M447*J447</f>
        <v>125</v>
      </c>
      <c r="O447" s="16">
        <v>84</v>
      </c>
      <c r="P447" s="16">
        <v>0</v>
      </c>
      <c r="Q447" s="16">
        <f>N447-O447-P447</f>
        <v>41</v>
      </c>
      <c r="R447" s="15">
        <v>2022</v>
      </c>
      <c r="S447" s="15">
        <f>IF(R447="N/A", J447-($B$1-F447), J447-($B$1-R447))</f>
        <v>3</v>
      </c>
      <c r="T447" s="16">
        <v>20</v>
      </c>
      <c r="U447" s="16">
        <v>11</v>
      </c>
      <c r="V447" s="16">
        <v>10</v>
      </c>
      <c r="W447" s="16" t="str">
        <f>IF($S447&lt;4, "N/A", $M447)</f>
        <v>N/A</v>
      </c>
      <c r="X447" s="16" t="str">
        <f>IF($S447&lt;5, "N/A", $M447)</f>
        <v>N/A</v>
      </c>
      <c r="Y447" s="15" t="str">
        <f>IF(SUM(T447:X447)&lt;&gt;Q447, "CHECK", "OK")</f>
        <v>OK</v>
      </c>
      <c r="Z447" s="15" t="str">
        <f>IF(F447=$B$1, "No", IF(S447=1, "Yes", "No"))</f>
        <v>No</v>
      </c>
      <c r="AA447" s="18" t="str">
        <f>IF(C447="DM", "N/A", IF(Z447="No","N/A",VLOOKUP(B447,'Extension List'!$A$3:$R$1972,18,FALSE)))</f>
        <v>N/A</v>
      </c>
      <c r="AB447" s="15" t="str">
        <f>IF(C447="DM", "N/A", IF(Z447="No","N/A",VLOOKUP(B447,'Extension List'!$A$3:$T$1972,20,FALSE)))</f>
        <v>N/A</v>
      </c>
      <c r="AC447" s="15" t="str">
        <f>IF(AA447="N/A", "N/A", 0)</f>
        <v>N/A</v>
      </c>
      <c r="AD447" s="16" t="str">
        <f>IF(AE447="N/A", "N/A", AA447-AE447)</f>
        <v>N/A</v>
      </c>
      <c r="AE447" s="16" t="str">
        <f>IF(AA447="N/A", "N/A", IF(AC447&gt;0, IF(AA447&lt;13, ROUNDUP(0.25*AA447,0), IF(AA447&lt;26, ROUNDUP(0.4*AA447,0), IF(AA447&lt;51, ROUNDUP(0.6*AA447,0), ROUNDUP(0.75*AA447,0)))), "N/A"))</f>
        <v>N/A</v>
      </c>
      <c r="AF447" s="16" t="str">
        <f>IF(AD447="N/A","N/A", (AE447*AC447)+Q447)</f>
        <v>N/A</v>
      </c>
      <c r="AG447" s="16" t="str">
        <f>IF($AF447="N/A", "N/A", "TBC")</f>
        <v>N/A</v>
      </c>
      <c r="AH447" s="16" t="str">
        <f>IF($AF447="N/A", "N/A", "TBC")</f>
        <v>N/A</v>
      </c>
      <c r="AI447" s="16" t="str">
        <f>IF($AF447="N/A","N/A",IF(AC447&gt;1,"TBC","N/A"))</f>
        <v>N/A</v>
      </c>
      <c r="AJ447" s="16" t="str">
        <f>IF($AF447="N/A","N/A",IF(AC447&gt;2,"TBC","N/A"))</f>
        <v>N/A</v>
      </c>
      <c r="AK447" s="16" t="str">
        <f>IF($AF447="N/A","N/A",IF(AC447&gt;3,"TBC","N/A"))</f>
        <v>N/A</v>
      </c>
      <c r="AL447" s="16" t="str">
        <f>IF(AC447="N/A","N/A",IF(AC447&gt;0,IF(SUM(AG447:AK447)&lt;&gt;AF447,"CHECK","OK"),"N/A"))</f>
        <v>N/A</v>
      </c>
      <c r="AM447" s="16">
        <f>IF(AD447="N/A", L447+T447, L447+AG447)</f>
        <v>36</v>
      </c>
      <c r="AN447" s="16">
        <f>IF(AD447="N/A", IF(U447="N/A", "N/A", L447+U447), AD447+AH447)</f>
        <v>27</v>
      </c>
      <c r="AO447" s="16">
        <f>IF(AD447="N/A", IF(V447="N/A", "N/A", L447+V447), IF(AI447="N/A", "N/A", AD447+AI447))</f>
        <v>26</v>
      </c>
      <c r="AP447" s="16" t="str">
        <f>IF(AD447="N/A", IF(W447="N/A", "N/A", L447+W447), IF(AJ447="N/A", "N/A", AD447+AJ447))</f>
        <v>N/A</v>
      </c>
      <c r="AQ447" s="16" t="str">
        <f>IF(AD447="N/A", IF(X447="N/A", "N/A", L447+X447), IF(AK447="N/A", "N/A", AD447+AK447))</f>
        <v>N/A</v>
      </c>
      <c r="AR447" s="15" t="s">
        <v>40</v>
      </c>
      <c r="AS447" s="15" t="s">
        <v>40</v>
      </c>
      <c r="AT447" s="15" t="s">
        <v>40</v>
      </c>
      <c r="AU447" s="15" t="s">
        <v>40</v>
      </c>
      <c r="AV447" s="15" t="s">
        <v>40</v>
      </c>
      <c r="AW447" s="15" t="s">
        <v>40</v>
      </c>
      <c r="AX447" s="15" t="s">
        <v>40</v>
      </c>
      <c r="AY447" s="15" t="s">
        <v>40</v>
      </c>
      <c r="AZ447" s="15" t="s">
        <v>40</v>
      </c>
      <c r="BA447" s="15" t="s">
        <v>40</v>
      </c>
      <c r="BB447" s="15" t="s">
        <v>40</v>
      </c>
      <c r="BC447" s="15" t="s">
        <v>40</v>
      </c>
      <c r="BD447" s="15" t="s">
        <v>40</v>
      </c>
      <c r="BE447" s="15" t="s">
        <v>40</v>
      </c>
      <c r="BF447" s="15" t="s">
        <v>40</v>
      </c>
      <c r="BG447" s="15" t="s">
        <v>40</v>
      </c>
      <c r="BH447" s="15" t="s">
        <v>40</v>
      </c>
      <c r="BI447" s="15"/>
      <c r="BJ447" s="16">
        <f>IF(AR447="R", $CA447, IF(OR(AR447="P", AR447="T", AR447="N"), 0, IF($C447="DM", $T447, IF(OR(AR447="Y", AR447="IR"),$AM447,IF(AR447="C", IF($BI447="Y", IF($AF447="N/A", $Q447, $AF447), IF($AG447="N/A", $T447,$AG447)))))))</f>
        <v>36</v>
      </c>
      <c r="BK447" s="16">
        <f>IF(AS447="R", $CA447, IF(OR(AS447="P", AS447="T", AS447="N"), 0, IF($C447="DM", $T447, IF(OR(AS447="Y", AS447="IR"),$AM447,IF(AS447="C", IF($BI447="Y", IF($AF447="N/A", $Q447, $AF447), IF($AG447="N/A", $T447,$AG447)))))))</f>
        <v>36</v>
      </c>
      <c r="BL447" s="16">
        <f>IF(AT447="R", $CA447, IF(OR(AT447="P", AT447="T", AT447="N"), 0, IF($C447="DM", $T447, IF(OR(AT447="Y", AT447="IR"),$AM447,IF(AT447="C", IF($BI447="Y", IF($AF447="N/A", $Q447, $AF447), IF($AG447="N/A", $T447,$AG447)))))))</f>
        <v>36</v>
      </c>
      <c r="BM447" s="16">
        <f>IF(AU447="R", $CA447, IF(OR(AU447="P", AU447="T", AU447="N"), 0, IF($C447="DM", $T447, IF(OR(AU447="Y", AU447="IR"),$AM447,IF(AU447="C", IF($BI447="Y", IF($AF447="N/A", $Q447, $AF447), IF($AG447="N/A", $T447,$AG447)))))))</f>
        <v>36</v>
      </c>
      <c r="BN447" s="16">
        <f>IF(AV447="R", $CA447, IF(OR(AV447="P", AV447="T", AV447="N"), 0, IF($C447="DM", $T447, IF(OR(AV447="Y", AV447="IR"),$AM447,IF(AV447="C", IF($BI447="Y", IF($AF447="N/A", $Q447, $AF447), IF($AG447="N/A", $T447,$AG447)))))))</f>
        <v>36</v>
      </c>
      <c r="BO447" s="16">
        <f>IF(AW447="R", $CA447, IF(OR(AW447="P", AW447="T", AW447="N"), 0, IF($C447="DM", $T447, IF(OR(AW447="Y", AW447="IR"),$AM447,IF(AW447="C", IF($BI447="Y", IF($AF447="N/A", $Q447, $AF447), IF($AG447="N/A", $T447,$AG447)))))))</f>
        <v>36</v>
      </c>
      <c r="BP447" s="16">
        <f>IF(AX447="R", $CA447, IF(OR(AX447="P", AX447="T", AX447="N"), 0, IF($C447="DM", $T447, IF(OR(AX447="Y", AX447="IR"),$AM447,IF(AX447="C", IF($BI447="Y", IF($AF447="N/A", $Q447, $AF447), IF($AG447="N/A", $T447,$AG447)))))))</f>
        <v>36</v>
      </c>
      <c r="BQ447" s="16">
        <f>IF(AY447="R", $CA447, IF(OR(AY447="P", AY447="T", AY447="N"), 0, IF($C447="DM", $T447, IF(OR(AY447="Y", AY447="IR"),$AM447,IF(AY447="C", IF($BI447="Y", IF($AF447="N/A", $Q447, $AF447), IF($AG447="N/A", $T447,$AG447)))))))</f>
        <v>36</v>
      </c>
      <c r="BR447" s="16">
        <f>IF(AZ447="R", $CA447, IF(OR(AZ447="P", AZ447="T", AZ447="N"), 0, IF($C447="DM", $T447, IF(OR(AZ447="Y", AZ447="IR"),$AM447,IF(AZ447="C", IF($BI447="Y", IF($AF447="N/A", $Q447, $AF447), IF($AG447="N/A", $T447,$AG447)))))))</f>
        <v>36</v>
      </c>
      <c r="BS447" s="16">
        <f>IF(BA447="R", $CA447, IF(OR(BA447="P", BA447="T", BA447="N"), 0, IF($C447="DM", $T447, IF(OR(BA447="Y", BA447="IR"),$AM447,IF(BA447="C", IF($BI447="Y", IF($AF447="N/A", $Q447, $AF447), IF($AG447="N/A", $T447,$AG447)))))))</f>
        <v>36</v>
      </c>
      <c r="BT447" s="16">
        <f>IF(BB447="R", $CA447, IF(OR(BB447="P", BB447="T", BB447="N"), 0, IF($C447="DM", $T447, IF(OR(BB447="Y", BB447="IR"),$AM447,IF(BB447="C", IF($BI447="Y", IF($BA447="C", IF($AF447="N/A", $Q447, $AF447), IF($AF447="N/A", $T447, $AM447)), IF($AG447="N/A", $T447,$AG447)))))))</f>
        <v>36</v>
      </c>
      <c r="BU447" s="16">
        <f>IF(BC447="R", $CA447, IF(OR(BC447="P", BC447="T", BC447="N"), 0, IF($C447="DM", $T447, IF(OR(BC447="Y", BC447="IR"),$AM447,IF(BC447="C", IF($BI447="Y", IF($BA447="C", IF($AF447="N/A", $Q447, $AF447), IF($AF447="N/A", $T447, $AM447)), IF($AG447="N/A", $T447,$AG447)))))))</f>
        <v>36</v>
      </c>
      <c r="BV447" s="16">
        <f>IF(BD447="R", $CA447, IF(OR(BD447="P", BD447="T", BD447="N"), 0, IF($C447="DM", $T447, IF(OR(BD447="Y", BD447="IR"),$AM447,IF(BD447="C", IF($BI447="Y", IF($BA447="C", IF($AF447="N/A", $Q447, $AF447), IF($AF447="N/A", $T447, $AM447)), IF($AG447="N/A", $T447,$AG447)))))))</f>
        <v>36</v>
      </c>
      <c r="BW447" s="16">
        <f>IF(BE447="R", $CA447, IF(OR(BE447="P", BE447="T", BE447="N"), 0, IF($C447="DM", $T447, IF(OR(BE447="Y", BE447="IR"),$AM447,IF(BE447="C", IF($BI447="Y", IF($BA447="C", IF($AF447="N/A", $Q447, $AF447), IF($AF447="N/A", $T447, $AM447)), IF($AG447="N/A", $T447,$AG447)))))))</f>
        <v>36</v>
      </c>
      <c r="BX447" s="16">
        <f>IF(BF447="R", $CA447, IF(OR(BF447="P", BF447="T", BF447="N"), 0, IF($C447="DM", $T447, IF(OR(BF447="Y", BF447="IR"),$AM447,IF(BF447="C", IF($BI447="Y", IF($BA447="C", IF($AF447="N/A", $Q447, $AF447), IF($AF447="N/A", $T447, $AM447)), IF($AG447="N/A", $T447,$AG447)))))))</f>
        <v>36</v>
      </c>
      <c r="BY447" s="16">
        <f>IF(BG447="R", $CA447, IF(OR(BG447="P", BG447="T", BG447="N"), 0, IF($C447="DM", $T447, IF(OR(BG447="Y", BG447="IR"),$AM447,IF(BG447="C", IF($BI447="Y", IF($BA447="C", IF($AF447="N/A", $Q447, $AF447), IF($AF447="N/A", $T447, $AM447)), IF($AG447="N/A", $T447,$AG447)))))))</f>
        <v>36</v>
      </c>
      <c r="BZ447" s="16">
        <f>IF(BH447="R", $CA447, IF(OR(BH447="P", BH447="T", BH447="N"), 0, IF($C447="DM", $T447, IF(OR(BH447="Y", BH447="IR"),$AM447,IF(BH447="C", IF($BI447="Y", IF($BA447="C", IF($AF447="N/A", $Q447, $AF447), IF($AF447="N/A", $T447, $AM447)), IF($AG447="N/A", $T447,$AG447)))))))</f>
        <v>36</v>
      </c>
      <c r="CA447" s="15" t="s">
        <v>75</v>
      </c>
      <c r="CB447" s="16">
        <f>BZ447</f>
        <v>36</v>
      </c>
      <c r="CC447" s="15">
        <f>IF(OR($BH447="T", $BH447="R"), 0, IF($BH447="C", IF($BI447="Y", IF($BA447="C", 0, IF(AF447="N/A", Q447-T447, AF447-AG447)), IF($AF447="N/A", U447, AH447)), AN447))</f>
        <v>27</v>
      </c>
      <c r="CD447" s="15">
        <f>IF(OR($BH447="T", $BH447="R"), 0, IF($BH447="C", IF($BI447="Y", 0, IF($AF447="N/A", V447, AI447)), AO447))</f>
        <v>26</v>
      </c>
      <c r="CE447" s="15" t="str">
        <f>IF(OR($BH447="T", $BH447="R"), 0, IF($BH447="C", IF($BI447="Y", 0, IF($AF447="N/A", W447, AJ447)), AP447))</f>
        <v>N/A</v>
      </c>
      <c r="CF447" s="15" t="str">
        <f>IF(OR($BH447="T", $BH447="R"), 0, IF($BH447="C", IF($BI447="Y", 0, IF($AF447="N/A", X447, AK447)), AQ447))</f>
        <v>N/A</v>
      </c>
      <c r="CG447" t="str">
        <f>IF(AC447="N/A", "S:"&amp;L447&amp;" G:"&amp;M447&amp;" GR:"&amp;Q447, IF(AC447=0, "S:"&amp;L447&amp;" G:"&amp;M447&amp;" GR:"&amp;Q447, "S:"&amp;L447&amp;"/"&amp;AD447&amp;" G:"&amp;AE447&amp;" GR:"&amp;AF447))</f>
        <v>S:16 G:25 GR:41</v>
      </c>
    </row>
    <row r="448" spans="1:85" x14ac:dyDescent="0.25">
      <c r="A448" s="14">
        <v>5791</v>
      </c>
      <c r="B448" s="15" t="s">
        <v>1190</v>
      </c>
      <c r="C448" s="15" t="s">
        <v>62</v>
      </c>
      <c r="D448" s="15" t="s">
        <v>1933</v>
      </c>
      <c r="E448" s="15">
        <f>VLOOKUP(B448, 'Rookie Year'!$A$2:$B$55679,2,FALSE)</f>
        <v>2017</v>
      </c>
      <c r="F448" s="15">
        <v>2024</v>
      </c>
      <c r="G448" s="15" t="s">
        <v>42</v>
      </c>
      <c r="H448" s="15">
        <v>6</v>
      </c>
      <c r="I448" s="16">
        <v>3</v>
      </c>
      <c r="J448" s="15">
        <v>1</v>
      </c>
      <c r="K448" s="17">
        <f>IF(AND(G448&lt;&gt;"N",R448="N/A"), IF(I448&lt;4, 0, 0.25),IF(I448=1, IF(J448=1,0.25, 0.25), IF(I448&lt;13, 0.25, IF(I448&lt;26, 0.4, IF(I448&lt;51, 0.6, 0.75)))))</f>
        <v>0.25</v>
      </c>
      <c r="L448" s="16">
        <f>I448-M448</f>
        <v>2</v>
      </c>
      <c r="M448" s="16">
        <f>ROUNDUP(I448*K448,0)</f>
        <v>1</v>
      </c>
      <c r="N448" s="16">
        <f>M448*J448</f>
        <v>1</v>
      </c>
      <c r="O448" s="16">
        <v>0</v>
      </c>
      <c r="P448" s="16">
        <v>0</v>
      </c>
      <c r="Q448" s="16">
        <f>N448-O448-P448</f>
        <v>1</v>
      </c>
      <c r="R448" s="15" t="s">
        <v>75</v>
      </c>
      <c r="S448" s="15">
        <f>IF(R448="N/A", J448-($B$1-F448), J448-($B$1-R448))</f>
        <v>1</v>
      </c>
      <c r="T448" s="16">
        <f>IF($S448&lt;1, "N/A", $M448)</f>
        <v>1</v>
      </c>
      <c r="U448" s="16" t="str">
        <f>IF($S448&lt;2, "N/A", $M448)</f>
        <v>N/A</v>
      </c>
      <c r="V448" s="16" t="str">
        <f>IF($S448&lt;3, "N/A", $M448)</f>
        <v>N/A</v>
      </c>
      <c r="W448" s="16" t="str">
        <f>IF($S448&lt;4, "N/A", $M448)</f>
        <v>N/A</v>
      </c>
      <c r="X448" s="16" t="str">
        <f>IF($S448&lt;5, "N/A", $M448)</f>
        <v>N/A</v>
      </c>
      <c r="Y448" s="15" t="str">
        <f>IF(SUM(T448:X448)&lt;&gt;Q448, "CHECK", "OK")</f>
        <v>OK</v>
      </c>
      <c r="Z448" s="15" t="str">
        <f>IF(F448=$B$1, "No", IF(S448=1, "Yes", "No"))</f>
        <v>No</v>
      </c>
      <c r="AA448" s="18" t="str">
        <f>IF(C448="DM", "N/A", IF(Z448="No","N/A",VLOOKUP(B448,'Extension List'!$A$3:$R$1972,18,FALSE)))</f>
        <v>N/A</v>
      </c>
      <c r="AB448" s="15" t="str">
        <f>IF(C448="DM", "N/A", IF(Z448="No","N/A",VLOOKUP(B448,'Extension List'!$A$3:$T$1972,20,FALSE)))</f>
        <v>N/A</v>
      </c>
      <c r="AC448" s="15" t="str">
        <f>IF(AA448="N/A", "N/A", 0)</f>
        <v>N/A</v>
      </c>
      <c r="AD448" s="16" t="str">
        <f>IF(AE448="N/A", "N/A", AA448-AE448)</f>
        <v>N/A</v>
      </c>
      <c r="AE448" s="16" t="str">
        <f>IF(AA448="N/A", "N/A", IF(AC448&gt;0, IF(AA448&lt;13, ROUNDUP(0.25*AA448,0), IF(AA448&lt;26, ROUNDUP(0.4*AA448,0), IF(AA448&lt;51, ROUNDUP(0.6*AA448,0), ROUNDUP(0.75*AA448,0)))), "N/A"))</f>
        <v>N/A</v>
      </c>
      <c r="AF448" s="16" t="str">
        <f>IF(AD448="N/A","N/A", (AE448*AC448)+Q448)</f>
        <v>N/A</v>
      </c>
      <c r="AG448" s="16" t="str">
        <f>IF($AF448="N/A", "N/A", "TBC")</f>
        <v>N/A</v>
      </c>
      <c r="AH448" s="16" t="str">
        <f>IF($AF448="N/A", "N/A", "TBC")</f>
        <v>N/A</v>
      </c>
      <c r="AI448" s="16" t="str">
        <f>IF($AF448="N/A","N/A",IF(AC448&gt;1,"TBC","N/A"))</f>
        <v>N/A</v>
      </c>
      <c r="AJ448" s="16" t="str">
        <f>IF($AF448="N/A","N/A",IF(AC448&gt;2,"TBC","N/A"))</f>
        <v>N/A</v>
      </c>
      <c r="AK448" s="16" t="str">
        <f>IF($AF448="N/A","N/A",IF(AC448&gt;3,"TBC","N/A"))</f>
        <v>N/A</v>
      </c>
      <c r="AL448" s="16" t="str">
        <f>IF(AC448="N/A","N/A",IF(AC448&gt;0,IF(SUM(AG448:AK448)&lt;&gt;AF448,"CHECK","OK"),"N/A"))</f>
        <v>N/A</v>
      </c>
      <c r="AM448" s="16">
        <f>IF(AD448="N/A", L448+T448, L448+AG448)</f>
        <v>3</v>
      </c>
      <c r="AN448" s="16" t="str">
        <f>IF(AD448="N/A", IF(U448="N/A", "N/A", L448+U448), AD448+AH448)</f>
        <v>N/A</v>
      </c>
      <c r="AO448" s="16" t="str">
        <f>IF(AD448="N/A", IF(V448="N/A", "N/A", L448+V448), IF(AI448="N/A", "N/A", AD448+AI448))</f>
        <v>N/A</v>
      </c>
      <c r="AP448" s="16" t="str">
        <f>IF(AD448="N/A", IF(W448="N/A", "N/A", L448+W448), IF(AJ448="N/A", "N/A", AD448+AJ448))</f>
        <v>N/A</v>
      </c>
      <c r="AQ448" s="16" t="str">
        <f>IF(AD448="N/A", IF(X448="N/A", "N/A", L448+X448), IF(AK448="N/A", "N/A", AD448+AK448))</f>
        <v>N/A</v>
      </c>
      <c r="AR448" s="15" t="s">
        <v>42</v>
      </c>
      <c r="AS448" s="15" t="s">
        <v>42</v>
      </c>
      <c r="AT448" s="15" t="s">
        <v>42</v>
      </c>
      <c r="AU448" s="15" t="s">
        <v>42</v>
      </c>
      <c r="AV448" s="15" t="s">
        <v>42</v>
      </c>
      <c r="AW448" s="15" t="s">
        <v>42</v>
      </c>
      <c r="AX448" s="15" t="s">
        <v>40</v>
      </c>
      <c r="AY448" s="15" t="s">
        <v>40</v>
      </c>
      <c r="AZ448" s="15" t="s">
        <v>40</v>
      </c>
      <c r="BA448" s="15" t="s">
        <v>40</v>
      </c>
      <c r="BB448" s="15" t="s">
        <v>40</v>
      </c>
      <c r="BC448" s="15" t="s">
        <v>40</v>
      </c>
      <c r="BD448" s="15" t="s">
        <v>40</v>
      </c>
      <c r="BE448" s="15" t="s">
        <v>40</v>
      </c>
      <c r="BF448" s="15" t="s">
        <v>40</v>
      </c>
      <c r="BG448" s="15" t="s">
        <v>40</v>
      </c>
      <c r="BH448" s="15" t="s">
        <v>40</v>
      </c>
      <c r="BJ448" s="16">
        <f>IF(AR448="R", $CA448, IF(OR(AR448="P", AR448="T", AR448="N"), 0, IF($C448="DM", $T448, IF(OR(AR448="Y", AR448="IR"),$AM448,IF(AR448="C", IF($BI448="Y", IF($AF448="N/A", $Q448, $AF448), IF($AG448="N/A", $T448,$AG448)))))))</f>
        <v>0</v>
      </c>
      <c r="BK448" s="16">
        <f>IF(AS448="R", $CA448, IF(OR(AS448="P", AS448="T", AS448="N"), 0, IF($C448="DM", $T448, IF(OR(AS448="Y", AS448="IR"),$AM448,IF(AS448="C", IF($BI448="Y", IF($AF448="N/A", $Q448, $AF448), IF($AG448="N/A", $T448,$AG448)))))))</f>
        <v>0</v>
      </c>
      <c r="BL448" s="16">
        <f>IF(AT448="R", $CA448, IF(OR(AT448="P", AT448="T", AT448="N"), 0, IF($C448="DM", $T448, IF(OR(AT448="Y", AT448="IR"),$AM448,IF(AT448="C", IF($BI448="Y", IF($AF448="N/A", $Q448, $AF448), IF($AG448="N/A", $T448,$AG448)))))))</f>
        <v>0</v>
      </c>
      <c r="BM448" s="16">
        <f>IF(AU448="R", $CA448, IF(OR(AU448="P", AU448="T", AU448="N"), 0, IF($C448="DM", $T448, IF(OR(AU448="Y", AU448="IR"),$AM448,IF(AU448="C", IF($BI448="Y", IF($AF448="N/A", $Q448, $AF448), IF($AG448="N/A", $T448,$AG448)))))))</f>
        <v>0</v>
      </c>
      <c r="BN448" s="16">
        <f>IF(AV448="R", $CA448, IF(OR(AV448="P", AV448="T", AV448="N"), 0, IF($C448="DM", $T448, IF(OR(AV448="Y", AV448="IR"),$AM448,IF(AV448="C", IF($BI448="Y", IF($AF448="N/A", $Q448, $AF448), IF($AG448="N/A", $T448,$AG448)))))))</f>
        <v>0</v>
      </c>
      <c r="BO448" s="16">
        <f>IF(AW448="R", $CA448, IF(OR(AW448="P", AW448="T", AW448="N"), 0, IF($C448="DM", $T448, IF(OR(AW448="Y", AW448="IR"),$AM448,IF(AW448="C", IF($BI448="Y", IF($AF448="N/A", $Q448, $AF448), IF($AG448="N/A", $T448,$AG448)))))))</f>
        <v>0</v>
      </c>
      <c r="BP448" s="16">
        <f>IF(AX448="R", $CA448, IF(OR(AX448="P", AX448="T", AX448="N"), 0, IF($C448="DM", $T448, IF(OR(AX448="Y", AX448="IR"),$AM448,IF(AX448="C", IF($BI448="Y", IF($AF448="N/A", $Q448, $AF448), IF($AG448="N/A", $T448,$AG448)))))))</f>
        <v>3</v>
      </c>
      <c r="BQ448" s="16">
        <f>IF(AY448="R", $CA448, IF(OR(AY448="P", AY448="T", AY448="N"), 0, IF($C448="DM", $T448, IF(OR(AY448="Y", AY448="IR"),$AM448,IF(AY448="C", IF($BI448="Y", IF($AF448="N/A", $Q448, $AF448), IF($AG448="N/A", $T448,$AG448)))))))</f>
        <v>3</v>
      </c>
      <c r="BR448" s="16">
        <f>IF(AZ448="R", $CA448, IF(OR(AZ448="P", AZ448="T", AZ448="N"), 0, IF($C448="DM", $T448, IF(OR(AZ448="Y", AZ448="IR"),$AM448,IF(AZ448="C", IF($BI448="Y", IF($AF448="N/A", $Q448, $AF448), IF($AG448="N/A", $T448,$AG448)))))))</f>
        <v>3</v>
      </c>
      <c r="BS448" s="16">
        <f>IF(BA448="R", $CA448, IF(OR(BA448="P", BA448="T", BA448="N"), 0, IF($C448="DM", $T448, IF(OR(BA448="Y", BA448="IR"),$AM448,IF(BA448="C", IF($BI448="Y", IF($AF448="N/A", $Q448, $AF448), IF($AG448="N/A", $T448,$AG448)))))))</f>
        <v>3</v>
      </c>
      <c r="BT448" s="16">
        <f>IF(BB448="R", $CA448, IF(OR(BB448="P", BB448="T", BB448="N"), 0, IF($C448="DM", $T448, IF(OR(BB448="Y", BB448="IR"),$AM448,IF(BB448="C", IF($BI448="Y", IF($BA448="C", IF($AF448="N/A", $Q448, $AF448), IF($AF448="N/A", $T448, $AM448)), IF($AG448="N/A", $T448,$AG448)))))))</f>
        <v>3</v>
      </c>
      <c r="BU448" s="16">
        <f>IF(BC448="R", $CA448, IF(OR(BC448="P", BC448="T", BC448="N"), 0, IF($C448="DM", $T448, IF(OR(BC448="Y", BC448="IR"),$AM448,IF(BC448="C", IF($BI448="Y", IF($BA448="C", IF($AF448="N/A", $Q448, $AF448), IF($AF448="N/A", $T448, $AM448)), IF($AG448="N/A", $T448,$AG448)))))))</f>
        <v>3</v>
      </c>
      <c r="BV448" s="16">
        <f>IF(BD448="R", $CA448, IF(OR(BD448="P", BD448="T", BD448="N"), 0, IF($C448="DM", $T448, IF(OR(BD448="Y", BD448="IR"),$AM448,IF(BD448="C", IF($BI448="Y", IF($BA448="C", IF($AF448="N/A", $Q448, $AF448), IF($AF448="N/A", $T448, $AM448)), IF($AG448="N/A", $T448,$AG448)))))))</f>
        <v>3</v>
      </c>
      <c r="BW448" s="16">
        <f>IF(BE448="R", $CA448, IF(OR(BE448="P", BE448="T", BE448="N"), 0, IF($C448="DM", $T448, IF(OR(BE448="Y", BE448="IR"),$AM448,IF(BE448="C", IF($BI448="Y", IF($BA448="C", IF($AF448="N/A", $Q448, $AF448), IF($AF448="N/A", $T448, $AM448)), IF($AG448="N/A", $T448,$AG448)))))))</f>
        <v>3</v>
      </c>
      <c r="BX448" s="16">
        <f>IF(BF448="R", $CA448, IF(OR(BF448="P", BF448="T", BF448="N"), 0, IF($C448="DM", $T448, IF(OR(BF448="Y", BF448="IR"),$AM448,IF(BF448="C", IF($BI448="Y", IF($BA448="C", IF($AF448="N/A", $Q448, $AF448), IF($AF448="N/A", $T448, $AM448)), IF($AG448="N/A", $T448,$AG448)))))))</f>
        <v>3</v>
      </c>
      <c r="BY448" s="16">
        <f>IF(BG448="R", $CA448, IF(OR(BG448="P", BG448="T", BG448="N"), 0, IF($C448="DM", $T448, IF(OR(BG448="Y", BG448="IR"),$AM448,IF(BG448="C", IF($BI448="Y", IF($BA448="C", IF($AF448="N/A", $Q448, $AF448), IF($AF448="N/A", $T448, $AM448)), IF($AG448="N/A", $T448,$AG448)))))))</f>
        <v>3</v>
      </c>
      <c r="BZ448" s="16">
        <f>IF(BH448="R", $CA448, IF(OR(BH448="P", BH448="T", BH448="N"), 0, IF($C448="DM", $T448, IF(OR(BH448="Y", BH448="IR"),$AM448,IF(BH448="C", IF($BI448="Y", IF($BA448="C", IF($AF448="N/A", $Q448, $AF448), IF($AF448="N/A", $T448, $AM448)), IF($AG448="N/A", $T448,$AG448)))))))</f>
        <v>3</v>
      </c>
      <c r="CA448" s="15" t="s">
        <v>75</v>
      </c>
      <c r="CB448" s="16">
        <f>BZ448</f>
        <v>3</v>
      </c>
      <c r="CC448" s="15" t="str">
        <f>IF(OR($BH448="T", $BH448="R"), 0, IF($BH448="C", IF($BI448="Y", IF($BA448="C", 0, IF(AF448="N/A", Q448-T448, AF448-AG448)), IF($AF448="N/A", U448, AH448)), AN448))</f>
        <v>N/A</v>
      </c>
      <c r="CD448" s="15" t="str">
        <f>IF(OR($BH448="T", $BH448="R"), 0, IF($BH448="C", IF($BI448="Y", 0, IF($AF448="N/A", V448, AI448)), AO448))</f>
        <v>N/A</v>
      </c>
      <c r="CE448" s="15" t="str">
        <f>IF(OR($BH448="T", $BH448="R"), 0, IF($BH448="C", IF($BI448="Y", 0, IF($AF448="N/A", W448, AJ448)), AP448))</f>
        <v>N/A</v>
      </c>
      <c r="CF448" s="15" t="str">
        <f>IF(OR($BH448="T", $BH448="R"), 0, IF($BH448="C", IF($BI448="Y", 0, IF($AF448="N/A", X448, AK448)), AQ448))</f>
        <v>N/A</v>
      </c>
    </row>
    <row r="449" spans="1:85" x14ac:dyDescent="0.25">
      <c r="A449" s="14">
        <v>5435</v>
      </c>
      <c r="B449" s="15" t="s">
        <v>1218</v>
      </c>
      <c r="C449" s="15" t="s">
        <v>62</v>
      </c>
      <c r="D449" s="15" t="s">
        <v>1933</v>
      </c>
      <c r="E449" s="15">
        <f>VLOOKUP(B449, 'Rookie Year'!$A$2:$B$55679,2,FALSE)</f>
        <v>2017</v>
      </c>
      <c r="F449" s="15">
        <v>2017</v>
      </c>
      <c r="G449" s="15" t="s">
        <v>40</v>
      </c>
      <c r="H449" s="15" t="s">
        <v>1927</v>
      </c>
      <c r="I449" s="16">
        <v>38</v>
      </c>
      <c r="J449" s="15">
        <v>5</v>
      </c>
      <c r="K449" s="17">
        <f>IF(AND(G449&lt;&gt;"N",R449="N/A"), IF(I449&lt;4, 0, 0.25),IF(I449=1, IF(J449=1,0.25, 0.25), IF(I449&lt;13, 0.25, IF(I449&lt;26, 0.4, IF(I449&lt;51, 0.6, 0.75)))))</f>
        <v>0.6</v>
      </c>
      <c r="L449" s="16">
        <f>I449-M449</f>
        <v>15</v>
      </c>
      <c r="M449" s="16">
        <f>ROUNDUP(I449*K449,0)</f>
        <v>23</v>
      </c>
      <c r="N449" s="16">
        <f>M449*J449</f>
        <v>115</v>
      </c>
      <c r="O449" s="16">
        <v>115</v>
      </c>
      <c r="P449" s="16">
        <v>0</v>
      </c>
      <c r="Q449" s="16">
        <f>N449-O449-P449</f>
        <v>0</v>
      </c>
      <c r="R449" s="15">
        <v>2020</v>
      </c>
      <c r="S449" s="15">
        <f>IF(R449="N/A", J449-($B$1-F449), J449-($B$1-R449))</f>
        <v>1</v>
      </c>
      <c r="T449" s="16">
        <v>0</v>
      </c>
      <c r="U449" s="16" t="str">
        <f>IF($S449&lt;2, "N/A", $M449)</f>
        <v>N/A</v>
      </c>
      <c r="V449" s="16" t="str">
        <f>IF($S449&lt;3, "N/A", $M449)</f>
        <v>N/A</v>
      </c>
      <c r="W449" s="16" t="str">
        <f>IF($S449&lt;4, "N/A", $M449)</f>
        <v>N/A</v>
      </c>
      <c r="X449" s="16" t="str">
        <f>IF($S449&lt;5, "N/A", $M449)</f>
        <v>N/A</v>
      </c>
      <c r="Y449" s="15" t="str">
        <f>IF(SUM(T449:X449)&lt;&gt;Q449, "CHECK", "OK")</f>
        <v>OK</v>
      </c>
      <c r="Z449" s="15" t="str">
        <f>IF(F449=$B$1, "No", IF(S449=1, "Yes", "No"))</f>
        <v>Yes</v>
      </c>
      <c r="AA449" s="18">
        <f>IF(C449="DM", "N/A", IF(Z449="No","N/A",VLOOKUP(B449,'Extension List'!$A$3:$R$1972,18,FALSE)))</f>
        <v>72</v>
      </c>
      <c r="AB449" s="15">
        <f>IF(C449="DM", "N/A", IF(Z449="No","N/A",VLOOKUP(B449,'Extension List'!$A$3:$T$1972,20,FALSE)))</f>
        <v>4</v>
      </c>
      <c r="AC449" s="15">
        <f>IF(AA449="N/A", "N/A", 0)</f>
        <v>0</v>
      </c>
      <c r="AD449" s="16" t="str">
        <f>IF(AE449="N/A", "N/A", AA449-AE449)</f>
        <v>N/A</v>
      </c>
      <c r="AE449" s="16" t="str">
        <f>IF(AA449="N/A", "N/A", IF(AC449&gt;0, IF(AA449&lt;13, ROUNDUP(0.25*AA449,0), IF(AA449&lt;26, ROUNDUP(0.4*AA449,0), IF(AA449&lt;51, ROUNDUP(0.6*AA449,0), ROUNDUP(0.75*AA449,0)))), "N/A"))</f>
        <v>N/A</v>
      </c>
      <c r="AF449" s="16" t="str">
        <f>IF(AD449="N/A","N/A", (AE449*AC449)+Q449)</f>
        <v>N/A</v>
      </c>
      <c r="AG449" s="16" t="str">
        <f>IF($AF449="N/A", "N/A", "TBC")</f>
        <v>N/A</v>
      </c>
      <c r="AH449" s="16" t="str">
        <f>IF($AF449="N/A", "N/A", "TBC")</f>
        <v>N/A</v>
      </c>
      <c r="AI449" s="16" t="str">
        <f>IF($AF449="N/A","N/A",IF(AC449&gt;1,"TBC","N/A"))</f>
        <v>N/A</v>
      </c>
      <c r="AJ449" s="16" t="str">
        <f>IF($AF449="N/A","N/A",IF(AC449&gt;2,"TBC","N/A"))</f>
        <v>N/A</v>
      </c>
      <c r="AK449" s="16" t="str">
        <f>IF($AF449="N/A","N/A",IF(AC449&gt;3,"TBC","N/A"))</f>
        <v>N/A</v>
      </c>
      <c r="AL449" s="16" t="str">
        <f>IF(AC449="N/A","N/A",IF(AC449&gt;0,IF(SUM(AG449:AK449)&lt;&gt;AF449,"CHECK","OK"),"N/A"))</f>
        <v>N/A</v>
      </c>
      <c r="AM449" s="16">
        <f>IF(AD449="N/A", L449+T449, L449+AG449)</f>
        <v>15</v>
      </c>
      <c r="AN449" s="16" t="str">
        <f>IF(AD449="N/A", IF(U449="N/A", "N/A", L449+U449), AD449+AH449)</f>
        <v>N/A</v>
      </c>
      <c r="AO449" s="16" t="str">
        <f>IF(AD449="N/A", IF(V449="N/A", "N/A", L449+V449), IF(AI449="N/A", "N/A", AD449+AI449))</f>
        <v>N/A</v>
      </c>
      <c r="AP449" s="16" t="str">
        <f>IF(AD449="N/A", IF(W449="N/A", "N/A", L449+W449), IF(AJ449="N/A", "N/A", AD449+AJ449))</f>
        <v>N/A</v>
      </c>
      <c r="AQ449" s="16" t="str">
        <f>IF(AD449="N/A", IF(X449="N/A", "N/A", L449+X449), IF(AK449="N/A", "N/A", AD449+AK449))</f>
        <v>N/A</v>
      </c>
      <c r="AR449" s="15" t="s">
        <v>40</v>
      </c>
      <c r="AS449" s="15" t="s">
        <v>40</v>
      </c>
      <c r="AT449" s="15" t="s">
        <v>40</v>
      </c>
      <c r="AU449" s="15" t="s">
        <v>40</v>
      </c>
      <c r="AV449" s="15" t="s">
        <v>40</v>
      </c>
      <c r="AW449" s="15" t="s">
        <v>40</v>
      </c>
      <c r="AX449" s="15" t="s">
        <v>40</v>
      </c>
      <c r="AY449" s="15" t="s">
        <v>40</v>
      </c>
      <c r="AZ449" s="15" t="s">
        <v>40</v>
      </c>
      <c r="BA449" s="15" t="s">
        <v>40</v>
      </c>
      <c r="BB449" s="15" t="s">
        <v>40</v>
      </c>
      <c r="BC449" s="15" t="s">
        <v>40</v>
      </c>
      <c r="BD449" s="15" t="s">
        <v>40</v>
      </c>
      <c r="BE449" s="15" t="s">
        <v>40</v>
      </c>
      <c r="BF449" s="15" t="s">
        <v>40</v>
      </c>
      <c r="BG449" s="15" t="s">
        <v>40</v>
      </c>
      <c r="BH449" s="15" t="s">
        <v>40</v>
      </c>
      <c r="BI449" s="15"/>
      <c r="BJ449" s="16">
        <f>IF(AR449="R", $CA449, IF(OR(AR449="P", AR449="T", AR449="N"), 0, IF($C449="DM", $T449, IF(OR(AR449="Y", AR449="IR"),$AM449,IF(AR449="C", IF($BI449="Y", IF($AF449="N/A", $Q449, $AF449), IF($AG449="N/A", $T449,$AG449)))))))</f>
        <v>15</v>
      </c>
      <c r="BK449" s="16">
        <f>IF(AS449="R", $CA449, IF(OR(AS449="P", AS449="T", AS449="N"), 0, IF($C449="DM", $T449, IF(OR(AS449="Y", AS449="IR"),$AM449,IF(AS449="C", IF($BI449="Y", IF($AF449="N/A", $Q449, $AF449), IF($AG449="N/A", $T449,$AG449)))))))</f>
        <v>15</v>
      </c>
      <c r="BL449" s="16">
        <f>IF(AT449="R", $CA449, IF(OR(AT449="P", AT449="T", AT449="N"), 0, IF($C449="DM", $T449, IF(OR(AT449="Y", AT449="IR"),$AM449,IF(AT449="C", IF($BI449="Y", IF($AF449="N/A", $Q449, $AF449), IF($AG449="N/A", $T449,$AG449)))))))</f>
        <v>15</v>
      </c>
      <c r="BM449" s="16">
        <f>IF(AU449="R", $CA449, IF(OR(AU449="P", AU449="T", AU449="N"), 0, IF($C449="DM", $T449, IF(OR(AU449="Y", AU449="IR"),$AM449,IF(AU449="C", IF($BI449="Y", IF($AF449="N/A", $Q449, $AF449), IF($AG449="N/A", $T449,$AG449)))))))</f>
        <v>15</v>
      </c>
      <c r="BN449" s="16">
        <f>IF(AV449="R", $CA449, IF(OR(AV449="P", AV449="T", AV449="N"), 0, IF($C449="DM", $T449, IF(OR(AV449="Y", AV449="IR"),$AM449,IF(AV449="C", IF($BI449="Y", IF($AF449="N/A", $Q449, $AF449), IF($AG449="N/A", $T449,$AG449)))))))</f>
        <v>15</v>
      </c>
      <c r="BO449" s="16">
        <f>IF(AW449="R", $CA449, IF(OR(AW449="P", AW449="T", AW449="N"), 0, IF($C449="DM", $T449, IF(OR(AW449="Y", AW449="IR"),$AM449,IF(AW449="C", IF($BI449="Y", IF($AF449="N/A", $Q449, $AF449), IF($AG449="N/A", $T449,$AG449)))))))</f>
        <v>15</v>
      </c>
      <c r="BP449" s="16">
        <f>IF(AX449="R", $CA449, IF(OR(AX449="P", AX449="T", AX449="N"), 0, IF($C449="DM", $T449, IF(OR(AX449="Y", AX449="IR"),$AM449,IF(AX449="C", IF($BI449="Y", IF($AF449="N/A", $Q449, $AF449), IF($AG449="N/A", $T449,$AG449)))))))</f>
        <v>15</v>
      </c>
      <c r="BQ449" s="16">
        <f>IF(AY449="R", $CA449, IF(OR(AY449="P", AY449="T", AY449="N"), 0, IF($C449="DM", $T449, IF(OR(AY449="Y", AY449="IR"),$AM449,IF(AY449="C", IF($BI449="Y", IF($AF449="N/A", $Q449, $AF449), IF($AG449="N/A", $T449,$AG449)))))))</f>
        <v>15</v>
      </c>
      <c r="BR449" s="16">
        <f>IF(AZ449="R", $CA449, IF(OR(AZ449="P", AZ449="T", AZ449="N"), 0, IF($C449="DM", $T449, IF(OR(AZ449="Y", AZ449="IR"),$AM449,IF(AZ449="C", IF($BI449="Y", IF($AF449="N/A", $Q449, $AF449), IF($AG449="N/A", $T449,$AG449)))))))</f>
        <v>15</v>
      </c>
      <c r="BS449" s="16">
        <f>IF(BA449="R", $CA449, IF(OR(BA449="P", BA449="T", BA449="N"), 0, IF($C449="DM", $T449, IF(OR(BA449="Y", BA449="IR"),$AM449,IF(BA449="C", IF($BI449="Y", IF($AF449="N/A", $Q449, $AF449), IF($AG449="N/A", $T449,$AG449)))))))</f>
        <v>15</v>
      </c>
      <c r="BT449" s="16">
        <f>IF(BB449="R", $CA449, IF(OR(BB449="P", BB449="T", BB449="N"), 0, IF($C449="DM", $T449, IF(OR(BB449="Y", BB449="IR"),$AM449,IF(BB449="C", IF($BI449="Y", IF($BA449="C", IF($AF449="N/A", $Q449, $AF449), IF($AF449="N/A", $T449, $AM449)), IF($AG449="N/A", $T449,$AG449)))))))</f>
        <v>15</v>
      </c>
      <c r="BU449" s="16">
        <f>IF(BC449="R", $CA449, IF(OR(BC449="P", BC449="T", BC449="N"), 0, IF($C449="DM", $T449, IF(OR(BC449="Y", BC449="IR"),$AM449,IF(BC449="C", IF($BI449="Y", IF($BA449="C", IF($AF449="N/A", $Q449, $AF449), IF($AF449="N/A", $T449, $AM449)), IF($AG449="N/A", $T449,$AG449)))))))</f>
        <v>15</v>
      </c>
      <c r="BV449" s="16">
        <f>IF(BD449="R", $CA449, IF(OR(BD449="P", BD449="T", BD449="N"), 0, IF($C449="DM", $T449, IF(OR(BD449="Y", BD449="IR"),$AM449,IF(BD449="C", IF($BI449="Y", IF($BA449="C", IF($AF449="N/A", $Q449, $AF449), IF($AF449="N/A", $T449, $AM449)), IF($AG449="N/A", $T449,$AG449)))))))</f>
        <v>15</v>
      </c>
      <c r="BW449" s="16">
        <f>IF(BE449="R", $CA449, IF(OR(BE449="P", BE449="T", BE449="N"), 0, IF($C449="DM", $T449, IF(OR(BE449="Y", BE449="IR"),$AM449,IF(BE449="C", IF($BI449="Y", IF($BA449="C", IF($AF449="N/A", $Q449, $AF449), IF($AF449="N/A", $T449, $AM449)), IF($AG449="N/A", $T449,$AG449)))))))</f>
        <v>15</v>
      </c>
      <c r="BX449" s="16">
        <f>IF(BF449="R", $CA449, IF(OR(BF449="P", BF449="T", BF449="N"), 0, IF($C449="DM", $T449, IF(OR(BF449="Y", BF449="IR"),$AM449,IF(BF449="C", IF($BI449="Y", IF($BA449="C", IF($AF449="N/A", $Q449, $AF449), IF($AF449="N/A", $T449, $AM449)), IF($AG449="N/A", $T449,$AG449)))))))</f>
        <v>15</v>
      </c>
      <c r="BY449" s="16">
        <f>IF(BG449="R", $CA449, IF(OR(BG449="P", BG449="T", BG449="N"), 0, IF($C449="DM", $T449, IF(OR(BG449="Y", BG449="IR"),$AM449,IF(BG449="C", IF($BI449="Y", IF($BA449="C", IF($AF449="N/A", $Q449, $AF449), IF($AF449="N/A", $T449, $AM449)), IF($AG449="N/A", $T449,$AG449)))))))</f>
        <v>15</v>
      </c>
      <c r="BZ449" s="16">
        <f>IF(BH449="R", $CA449, IF(OR(BH449="P", BH449="T", BH449="N"), 0, IF($C449="DM", $T449, IF(OR(BH449="Y", BH449="IR"),$AM449,IF(BH449="C", IF($BI449="Y", IF($BA449="C", IF($AF449="N/A", $Q449, $AF449), IF($AF449="N/A", $T449, $AM449)), IF($AG449="N/A", $T449,$AG449)))))))</f>
        <v>15</v>
      </c>
      <c r="CA449" s="15" t="s">
        <v>75</v>
      </c>
      <c r="CB449" s="16">
        <f>BZ449</f>
        <v>15</v>
      </c>
      <c r="CC449" s="15" t="str">
        <f>IF(OR($BH449="T", $BH449="R"), 0, IF($BH449="C", IF($BI449="Y", IF($BA449="C", 0, IF(AF449="N/A", Q449-T449, AF449-AG449)), IF($AF449="N/A", U449, AH449)), AN449))</f>
        <v>N/A</v>
      </c>
      <c r="CD449" s="15" t="str">
        <f>IF(OR($BH449="T", $BH449="R"), 0, IF($BH449="C", IF($BI449="Y", 0, IF($AF449="N/A", V449, AI449)), AO449))</f>
        <v>N/A</v>
      </c>
      <c r="CE449" s="15" t="str">
        <f>IF(OR($BH449="T", $BH449="R"), 0, IF($BH449="C", IF($BI449="Y", 0, IF($AF449="N/A", W449, AJ449)), AP449))</f>
        <v>N/A</v>
      </c>
      <c r="CF449" s="15" t="str">
        <f>IF(OR($BH449="T", $BH449="R"), 0, IF($BH449="C", IF($BI449="Y", 0, IF($AF449="N/A", X449, AK449)), AQ449))</f>
        <v>N/A</v>
      </c>
      <c r="CG449" t="str">
        <f>IF(AC449="N/A", "S:"&amp;L449&amp;" G:"&amp;M449&amp;" GR:"&amp;Q449, IF(AC449=0, "S:"&amp;L449&amp;" G:"&amp;M449&amp;" GR:"&amp;Q449, "S:"&amp;L449&amp;"/"&amp;AD449&amp;" G:"&amp;AE449&amp;" GR:"&amp;AF449))</f>
        <v>S:15 G:23 GR:0</v>
      </c>
    </row>
    <row r="450" spans="1:85" x14ac:dyDescent="0.25">
      <c r="A450" s="14">
        <v>5711</v>
      </c>
      <c r="B450" s="15" t="s">
        <v>3060</v>
      </c>
      <c r="C450" s="15" t="s">
        <v>62</v>
      </c>
      <c r="D450" s="15" t="s">
        <v>1933</v>
      </c>
      <c r="E450" s="15">
        <f>VLOOKUP(B450, 'Rookie Year'!$A$2:$B$55679,2,FALSE)</f>
        <v>2024</v>
      </c>
      <c r="F450" s="15">
        <v>2024</v>
      </c>
      <c r="G450" s="15" t="s">
        <v>40</v>
      </c>
      <c r="H450" s="15" t="s">
        <v>2251</v>
      </c>
      <c r="I450" s="16">
        <v>1</v>
      </c>
      <c r="J450" s="15">
        <v>3</v>
      </c>
      <c r="K450" s="17">
        <f>IF(AND(G450&lt;&gt;"N",R450="N/A"), IF(I450&lt;4, 0, 0.25),IF(I450=1, IF(J450=1,0.25, 0.25), IF(I450&lt;13, 0.25, IF(I450&lt;26, 0.4, IF(I450&lt;51, 0.6, 0.75)))))</f>
        <v>0</v>
      </c>
      <c r="L450" s="16">
        <f>I450-M450</f>
        <v>1</v>
      </c>
      <c r="M450" s="16">
        <f>ROUNDUP(I450*K450,0)</f>
        <v>0</v>
      </c>
      <c r="N450" s="16">
        <f>M450*J450</f>
        <v>0</v>
      </c>
      <c r="O450" s="16">
        <v>0</v>
      </c>
      <c r="P450" s="16">
        <v>0</v>
      </c>
      <c r="Q450" s="16">
        <f>N450-O450-P450</f>
        <v>0</v>
      </c>
      <c r="R450" s="15" t="s">
        <v>75</v>
      </c>
      <c r="S450" s="15">
        <f>IF(R450="N/A", J450-($B$1-F450), J450-($B$1-R450))</f>
        <v>3</v>
      </c>
      <c r="T450" s="16">
        <f>IF($S450&lt;1, "N/A", $M450)</f>
        <v>0</v>
      </c>
      <c r="U450" s="16">
        <f>IF($S450&lt;2, "N/A", $M450)</f>
        <v>0</v>
      </c>
      <c r="V450" s="16">
        <f>IF($S450&lt;3, "N/A", $M450)</f>
        <v>0</v>
      </c>
      <c r="W450" s="16" t="str">
        <f>IF($S450&lt;4, "N/A", $M450)</f>
        <v>N/A</v>
      </c>
      <c r="X450" s="16" t="str">
        <f>IF($S450&lt;5, "N/A", $M450)</f>
        <v>N/A</v>
      </c>
      <c r="Y450" s="15" t="str">
        <f>IF(SUM(T450:X450)&lt;&gt;Q450, "CHECK", "OK")</f>
        <v>OK</v>
      </c>
      <c r="Z450" s="15" t="str">
        <f>IF(F450=$B$1, "No", IF(S450=1, "Yes", "No"))</f>
        <v>No</v>
      </c>
      <c r="AA450" s="18" t="str">
        <f>IF(C450="DM", "N/A", IF(Z450="No","N/A",VLOOKUP(B450,'Extension List'!$A$3:$R$1972,18,FALSE)))</f>
        <v>N/A</v>
      </c>
      <c r="AB450" s="15" t="str">
        <f>IF(C450="DM", "N/A", IF(Z450="No","N/A",VLOOKUP(B450,'Extension List'!$A$3:$T$1972,20,FALSE)))</f>
        <v>N/A</v>
      </c>
      <c r="AC450" s="15" t="str">
        <f>IF(AA450="N/A", "N/A", 0)</f>
        <v>N/A</v>
      </c>
      <c r="AD450" s="16" t="str">
        <f>IF(AE450="N/A", "N/A", AA450-AE450)</f>
        <v>N/A</v>
      </c>
      <c r="AE450" s="16" t="str">
        <f>IF(AA450="N/A", "N/A", IF(AC450&gt;0, IF(AA450&lt;13, ROUNDUP(0.25*AA450,0), IF(AA450&lt;26, ROUNDUP(0.4*AA450,0), IF(AA450&lt;51, ROUNDUP(0.6*AA450,0), ROUNDUP(0.75*AA450,0)))), "N/A"))</f>
        <v>N/A</v>
      </c>
      <c r="AF450" s="16" t="str">
        <f>IF(AD450="N/A","N/A", (AE450*AC450)+Q450)</f>
        <v>N/A</v>
      </c>
      <c r="AG450" s="16" t="str">
        <f>IF($AF450="N/A", "N/A", "TBC")</f>
        <v>N/A</v>
      </c>
      <c r="AH450" s="16" t="str">
        <f>IF($AF450="N/A", "N/A", "TBC")</f>
        <v>N/A</v>
      </c>
      <c r="AI450" s="16" t="str">
        <f>IF($AF450="N/A","N/A",IF(AC450&gt;1,"TBC","N/A"))</f>
        <v>N/A</v>
      </c>
      <c r="AJ450" s="16" t="str">
        <f>IF($AF450="N/A","N/A",IF(AC450&gt;2,"TBC","N/A"))</f>
        <v>N/A</v>
      </c>
      <c r="AK450" s="16" t="str">
        <f>IF($AF450="N/A","N/A",IF(AC450&gt;3,"TBC","N/A"))</f>
        <v>N/A</v>
      </c>
      <c r="AL450" s="16" t="str">
        <f>IF(AC450="N/A","N/A",IF(AC450&gt;0,IF(SUM(AG450:AK450)&lt;&gt;AF450,"CHECK","OK"),"N/A"))</f>
        <v>N/A</v>
      </c>
      <c r="AM450" s="16">
        <f>IF(AD450="N/A", L450+T450, L450+AG450)</f>
        <v>1</v>
      </c>
      <c r="AN450" s="16">
        <f>IF(AD450="N/A", IF(U450="N/A", "N/A", L450+U450), AD450+AH450)</f>
        <v>1</v>
      </c>
      <c r="AO450" s="16">
        <f>IF(AD450="N/A", IF(V450="N/A", "N/A", L450+V450), IF(AI450="N/A", "N/A", AD450+AI450))</f>
        <v>1</v>
      </c>
      <c r="AP450" s="16" t="str">
        <f>IF(AD450="N/A", IF(W450="N/A", "N/A", L450+W450), IF(AJ450="N/A", "N/A", AD450+AJ450))</f>
        <v>N/A</v>
      </c>
      <c r="AQ450" s="16" t="str">
        <f>IF(AD450="N/A", IF(X450="N/A", "N/A", L450+X450), IF(AK450="N/A", "N/A", AD450+AK450))</f>
        <v>N/A</v>
      </c>
      <c r="AR450" s="15" t="s">
        <v>66</v>
      </c>
      <c r="AS450" s="15" t="s">
        <v>66</v>
      </c>
      <c r="AT450" s="15" t="s">
        <v>66</v>
      </c>
      <c r="AU450" s="15" t="s">
        <v>66</v>
      </c>
      <c r="AV450" s="15" t="s">
        <v>66</v>
      </c>
      <c r="AW450" s="15" t="s">
        <v>66</v>
      </c>
      <c r="AX450" s="15" t="s">
        <v>66</v>
      </c>
      <c r="AY450" s="15" t="s">
        <v>66</v>
      </c>
      <c r="AZ450" s="15" t="s">
        <v>66</v>
      </c>
      <c r="BA450" s="15" t="s">
        <v>66</v>
      </c>
      <c r="BB450" s="15" t="s">
        <v>66</v>
      </c>
      <c r="BC450" s="15" t="s">
        <v>66</v>
      </c>
      <c r="BD450" s="15" t="s">
        <v>66</v>
      </c>
      <c r="BE450" s="15" t="s">
        <v>66</v>
      </c>
      <c r="BF450" s="15" t="s">
        <v>66</v>
      </c>
      <c r="BG450" s="15" t="s">
        <v>66</v>
      </c>
      <c r="BH450" s="15" t="s">
        <v>66</v>
      </c>
      <c r="BJ450" s="16">
        <f>IF(AR450="R", $CA450, IF(OR(AR450="P", AR450="T", AR450="N"), 0, IF($C450="DM", $T450, IF(OR(AR450="Y", AR450="IR"),$AM450,IF(AR450="C", IF($BI450="Y", IF($AF450="N/A", $Q450, $AF450), IF($AG450="N/A", $T450,$AG450)))))))</f>
        <v>0</v>
      </c>
      <c r="BK450" s="16">
        <f>IF(AS450="R", $CA450, IF(OR(AS450="P", AS450="T", AS450="N"), 0, IF($C450="DM", $T450, IF(OR(AS450="Y", AS450="IR"),$AM450,IF(AS450="C", IF($BI450="Y", IF($AF450="N/A", $Q450, $AF450), IF($AG450="N/A", $T450,$AG450)))))))</f>
        <v>0</v>
      </c>
      <c r="BL450" s="16">
        <f>IF(AT450="R", $CA450, IF(OR(AT450="P", AT450="T", AT450="N"), 0, IF($C450="DM", $T450, IF(OR(AT450="Y", AT450="IR"),$AM450,IF(AT450="C", IF($BI450="Y", IF($AF450="N/A", $Q450, $AF450), IF($AG450="N/A", $T450,$AG450)))))))</f>
        <v>0</v>
      </c>
      <c r="BM450" s="16">
        <f>IF(AU450="R", $CA450, IF(OR(AU450="P", AU450="T", AU450="N"), 0, IF($C450="DM", $T450, IF(OR(AU450="Y", AU450="IR"),$AM450,IF(AU450="C", IF($BI450="Y", IF($AF450="N/A", $Q450, $AF450), IF($AG450="N/A", $T450,$AG450)))))))</f>
        <v>0</v>
      </c>
      <c r="BN450" s="16">
        <f>IF(AV450="R", $CA450, IF(OR(AV450="P", AV450="T", AV450="N"), 0, IF($C450="DM", $T450, IF(OR(AV450="Y", AV450="IR"),$AM450,IF(AV450="C", IF($BI450="Y", IF($AF450="N/A", $Q450, $AF450), IF($AG450="N/A", $T450,$AG450)))))))</f>
        <v>0</v>
      </c>
      <c r="BO450" s="16">
        <f>IF(AW450="R", $CA450, IF(OR(AW450="P", AW450="T", AW450="N"), 0, IF($C450="DM", $T450, IF(OR(AW450="Y", AW450="IR"),$AM450,IF(AW450="C", IF($BI450="Y", IF($AF450="N/A", $Q450, $AF450), IF($AG450="N/A", $T450,$AG450)))))))</f>
        <v>0</v>
      </c>
      <c r="BP450" s="16">
        <f>IF(AX450="R", $CA450, IF(OR(AX450="P", AX450="T", AX450="N"), 0, IF($C450="DM", $T450, IF(OR(AX450="Y", AX450="IR"),$AM450,IF(AX450="C", IF($BI450="Y", IF($AF450="N/A", $Q450, $AF450), IF($AG450="N/A", $T450,$AG450)))))))</f>
        <v>0</v>
      </c>
      <c r="BQ450" s="16">
        <f>IF(AY450="R", $CA450, IF(OR(AY450="P", AY450="T", AY450="N"), 0, IF($C450="DM", $T450, IF(OR(AY450="Y", AY450="IR"),$AM450,IF(AY450="C", IF($BI450="Y", IF($AF450="N/A", $Q450, $AF450), IF($AG450="N/A", $T450,$AG450)))))))</f>
        <v>0</v>
      </c>
      <c r="BR450" s="16">
        <f>IF(AZ450="R", $CA450, IF(OR(AZ450="P", AZ450="T", AZ450="N"), 0, IF($C450="DM", $T450, IF(OR(AZ450="Y", AZ450="IR"),$AM450,IF(AZ450="C", IF($BI450="Y", IF($AF450="N/A", $Q450, $AF450), IF($AG450="N/A", $T450,$AG450)))))))</f>
        <v>0</v>
      </c>
      <c r="BS450" s="16">
        <f>IF(BA450="R", $CA450, IF(OR(BA450="P", BA450="T", BA450="N"), 0, IF($C450="DM", $T450, IF(OR(BA450="Y", BA450="IR"),$AM450,IF(BA450="C", IF($BI450="Y", IF($AF450="N/A", $Q450, $AF450), IF($AG450="N/A", $T450,$AG450)))))))</f>
        <v>0</v>
      </c>
      <c r="BT450" s="16">
        <f>IF(BB450="R", $CA450, IF(OR(BB450="P", BB450="T", BB450="N"), 0, IF($C450="DM", $T450, IF(OR(BB450="Y", BB450="IR"),$AM450,IF(BB450="C", IF($BI450="Y", IF($BA450="C", IF($AF450="N/A", $Q450, $AF450), IF($AF450="N/A", $T450, $AM450)), IF($AG450="N/A", $T450,$AG450)))))))</f>
        <v>0</v>
      </c>
      <c r="BU450" s="16">
        <f>IF(BC450="R", $CA450, IF(OR(BC450="P", BC450="T", BC450="N"), 0, IF($C450="DM", $T450, IF(OR(BC450="Y", BC450="IR"),$AM450,IF(BC450="C", IF($BI450="Y", IF($BA450="C", IF($AF450="N/A", $Q450, $AF450), IF($AF450="N/A", $T450, $AM450)), IF($AG450="N/A", $T450,$AG450)))))))</f>
        <v>0</v>
      </c>
      <c r="BV450" s="16">
        <f>IF(BD450="R", $CA450, IF(OR(BD450="P", BD450="T", BD450="N"), 0, IF($C450="DM", $T450, IF(OR(BD450="Y", BD450="IR"),$AM450,IF(BD450="C", IF($BI450="Y", IF($BA450="C", IF($AF450="N/A", $Q450, $AF450), IF($AF450="N/A", $T450, $AM450)), IF($AG450="N/A", $T450,$AG450)))))))</f>
        <v>0</v>
      </c>
      <c r="BW450" s="16">
        <f>IF(BE450="R", $CA450, IF(OR(BE450="P", BE450="T", BE450="N"), 0, IF($C450="DM", $T450, IF(OR(BE450="Y", BE450="IR"),$AM450,IF(BE450="C", IF($BI450="Y", IF($BA450="C", IF($AF450="N/A", $Q450, $AF450), IF($AF450="N/A", $T450, $AM450)), IF($AG450="N/A", $T450,$AG450)))))))</f>
        <v>0</v>
      </c>
      <c r="BX450" s="16">
        <f>IF(BF450="R", $CA450, IF(OR(BF450="P", BF450="T", BF450="N"), 0, IF($C450="DM", $T450, IF(OR(BF450="Y", BF450="IR"),$AM450,IF(BF450="C", IF($BI450="Y", IF($BA450="C", IF($AF450="N/A", $Q450, $AF450), IF($AF450="N/A", $T450, $AM450)), IF($AG450="N/A", $T450,$AG450)))))))</f>
        <v>0</v>
      </c>
      <c r="BY450" s="16">
        <f>IF(BG450="R", $CA450, IF(OR(BG450="P", BG450="T", BG450="N"), 0, IF($C450="DM", $T450, IF(OR(BG450="Y", BG450="IR"),$AM450,IF(BG450="C", IF($BI450="Y", IF($BA450="C", IF($AF450="N/A", $Q450, $AF450), IF($AF450="N/A", $T450, $AM450)), IF($AG450="N/A", $T450,$AG450)))))))</f>
        <v>0</v>
      </c>
      <c r="BZ450" s="16">
        <f>IF(BH450="R", $CA450, IF(OR(BH450="P", BH450="T", BH450="N"), 0, IF($C450="DM", $T450, IF(OR(BH450="Y", BH450="IR"),$AM450,IF(BH450="C", IF($BI450="Y", IF($BA450="C", IF($AF450="N/A", $Q450, $AF450), IF($AF450="N/A", $T450, $AM450)), IF($AG450="N/A", $T450,$AG450)))))))</f>
        <v>0</v>
      </c>
      <c r="CA450" s="15" t="s">
        <v>75</v>
      </c>
      <c r="CB450" s="16">
        <f>BZ450</f>
        <v>0</v>
      </c>
      <c r="CC450" s="15">
        <f>IF(OR($BH450="T", $BH450="R"), 0, IF($BH450="C", IF($BI450="Y", IF($BA450="C", 0, IF(AF450="N/A", Q450-T450, AF450-AG450)), IF($AF450="N/A", U450, AH450)), AN450))</f>
        <v>1</v>
      </c>
      <c r="CD450" s="15">
        <f>IF(OR($BH450="T", $BH450="R"), 0, IF($BH450="C", IF($BI450="Y", 0, IF($AF450="N/A", V450, AI450)), AO450))</f>
        <v>1</v>
      </c>
      <c r="CE450" s="15" t="str">
        <f>IF(OR($BH450="T", $BH450="R"), 0, IF($BH450="C", IF($BI450="Y", 0, IF($AF450="N/A", W450, AJ450)), AP450))</f>
        <v>N/A</v>
      </c>
      <c r="CF450" s="15" t="str">
        <f>IF(OR($BH450="T", $BH450="R"), 0, IF($BH450="C", IF($BI450="Y", 0, IF($AF450="N/A", X450, AK450)), AQ450))</f>
        <v>N/A</v>
      </c>
      <c r="CG450" t="str">
        <f>IF(AC450="N/A", "S:"&amp;L450&amp;" G:"&amp;M450&amp;" GR:"&amp;Q450, IF(AC450=0, "S:"&amp;L450&amp;" G:"&amp;M450&amp;" GR:"&amp;Q450, "S:"&amp;L450&amp;"/"&amp;AD450&amp;" G:"&amp;AE450&amp;" GR:"&amp;AF450))</f>
        <v>S:1 G:0 GR:0</v>
      </c>
    </row>
    <row r="451" spans="1:85" x14ac:dyDescent="0.25">
      <c r="A451" s="14">
        <v>4767</v>
      </c>
      <c r="B451" s="15" t="s">
        <v>2600</v>
      </c>
      <c r="C451" s="15" t="s">
        <v>62</v>
      </c>
      <c r="D451" s="15" t="s">
        <v>1933</v>
      </c>
      <c r="E451" s="15">
        <f>VLOOKUP(B451, 'Rookie Year'!$A$2:$B$55679,2,FALSE)</f>
        <v>2022</v>
      </c>
      <c r="F451" s="15">
        <v>2022</v>
      </c>
      <c r="G451" s="15" t="s">
        <v>40</v>
      </c>
      <c r="H451" s="15" t="s">
        <v>2199</v>
      </c>
      <c r="I451" s="16">
        <v>1</v>
      </c>
      <c r="J451" s="15">
        <v>3</v>
      </c>
      <c r="K451" s="17">
        <f>IF(AND(G451&lt;&gt;"N",R451="N/A"), IF(I451&lt;4, 0, 0.25),IF(I451=1, IF(J451=1,0.25, 0.25), IF(I451&lt;13, 0.25, IF(I451&lt;26, 0.4, IF(I451&lt;51, 0.6, 0.75)))))</f>
        <v>0</v>
      </c>
      <c r="L451" s="16">
        <f>I451-M451</f>
        <v>1</v>
      </c>
      <c r="M451" s="16">
        <f>ROUNDUP(I451*K451,0)</f>
        <v>0</v>
      </c>
      <c r="N451" s="16">
        <f>M451*J451</f>
        <v>0</v>
      </c>
      <c r="O451" s="16">
        <v>0</v>
      </c>
      <c r="P451" s="16">
        <v>0</v>
      </c>
      <c r="Q451" s="16">
        <f>N451-O451-P451</f>
        <v>0</v>
      </c>
      <c r="R451" s="15" t="s">
        <v>75</v>
      </c>
      <c r="S451" s="15">
        <f>IF(R451="N/A", J451-($B$1-F451), J451-($B$1-R451))</f>
        <v>1</v>
      </c>
      <c r="T451" s="16">
        <v>0</v>
      </c>
      <c r="U451" s="16" t="str">
        <f>IF($S451&lt;2, "N/A", $M451)</f>
        <v>N/A</v>
      </c>
      <c r="V451" s="16" t="str">
        <f>IF($S451&lt;3, "N/A", $M451)</f>
        <v>N/A</v>
      </c>
      <c r="W451" s="16" t="str">
        <f>IF($S451&lt;4, "N/A", $M451)</f>
        <v>N/A</v>
      </c>
      <c r="X451" s="16" t="str">
        <f>IF($S451&lt;5, "N/A", $M451)</f>
        <v>N/A</v>
      </c>
      <c r="Y451" s="15" t="str">
        <f>IF(SUM(T451:X451)&lt;&gt;Q451, "CHECK", "OK")</f>
        <v>OK</v>
      </c>
      <c r="Z451" s="15" t="str">
        <f>IF(F451=$B$1, "No", IF(S451=1, "Yes", "No"))</f>
        <v>Yes</v>
      </c>
      <c r="AA451" s="18">
        <f>IF(C451="DM", "N/A", IF(Z451="No","N/A",VLOOKUP(B451,'Extension List'!$A$3:$R$1972,18,FALSE)))</f>
        <v>2</v>
      </c>
      <c r="AB451" s="15">
        <f>IF(C451="DM", "N/A", IF(Z451="No","N/A",VLOOKUP(B451,'Extension List'!$A$3:$T$1972,20,FALSE)))</f>
        <v>1</v>
      </c>
      <c r="AC451" s="15">
        <f>IF(AA451="N/A", "N/A", 0)</f>
        <v>0</v>
      </c>
      <c r="AD451" s="16" t="str">
        <f>IF(AE451="N/A", "N/A", AA451-AE451)</f>
        <v>N/A</v>
      </c>
      <c r="AE451" s="16" t="str">
        <f>IF(AA451="N/A", "N/A", IF(AC451&gt;0, IF(AA451&lt;13, ROUNDUP(0.25*AA451,0), IF(AA451&lt;26, ROUNDUP(0.4*AA451,0), IF(AA451&lt;51, ROUNDUP(0.6*AA451,0), ROUNDUP(0.75*AA451,0)))), "N/A"))</f>
        <v>N/A</v>
      </c>
      <c r="AF451" s="16" t="str">
        <f>IF(AD451="N/A","N/A", (AE451*AC451)+Q451)</f>
        <v>N/A</v>
      </c>
      <c r="AG451" s="16" t="str">
        <f>IF($AF451="N/A", "N/A", "TBC")</f>
        <v>N/A</v>
      </c>
      <c r="AH451" s="16" t="str">
        <f>IF($AF451="N/A", "N/A", "TBC")</f>
        <v>N/A</v>
      </c>
      <c r="AI451" s="16" t="str">
        <f>IF($AF451="N/A","N/A",IF(AC451&gt;1,"TBC","N/A"))</f>
        <v>N/A</v>
      </c>
      <c r="AJ451" s="16" t="str">
        <f>IF($AF451="N/A","N/A",IF(AC451&gt;2,"TBC","N/A"))</f>
        <v>N/A</v>
      </c>
      <c r="AK451" s="16" t="str">
        <f>IF($AF451="N/A","N/A",IF(AC451&gt;3,"TBC","N/A"))</f>
        <v>N/A</v>
      </c>
      <c r="AL451" s="16" t="str">
        <f>IF(AC451="N/A","N/A",IF(AC451&gt;0,IF(SUM(AG451:AK451)&lt;&gt;AF451,"CHECK","OK"),"N/A"))</f>
        <v>N/A</v>
      </c>
      <c r="AM451" s="16">
        <f>IF(AD451="N/A", L451+T451, L451+AG451)</f>
        <v>1</v>
      </c>
      <c r="AN451" s="16" t="str">
        <f>IF(AD451="N/A", IF(U451="N/A", "N/A", L451+U451), AD451+AH451)</f>
        <v>N/A</v>
      </c>
      <c r="AO451" s="16" t="str">
        <f>IF(AD451="N/A", IF(V451="N/A", "N/A", L451+V451), IF(AI451="N/A", "N/A", AD451+AI451))</f>
        <v>N/A</v>
      </c>
      <c r="AP451" s="16" t="str">
        <f>IF(AD451="N/A", IF(W451="N/A", "N/A", L451+W451), IF(AJ451="N/A", "N/A", AD451+AJ451))</f>
        <v>N/A</v>
      </c>
      <c r="AQ451" s="16" t="str">
        <f>IF(AD451="N/A", IF(X451="N/A", "N/A", L451+X451), IF(AK451="N/A", "N/A", AD451+AK451))</f>
        <v>N/A</v>
      </c>
      <c r="AR451" s="15" t="s">
        <v>44</v>
      </c>
      <c r="AS451" s="15" t="s">
        <v>44</v>
      </c>
      <c r="AT451" s="15" t="s">
        <v>44</v>
      </c>
      <c r="AU451" s="15" t="s">
        <v>44</v>
      </c>
      <c r="AV451" s="15" t="s">
        <v>44</v>
      </c>
      <c r="AW451" s="15" t="s">
        <v>44</v>
      </c>
      <c r="AX451" s="15" t="s">
        <v>44</v>
      </c>
      <c r="AY451" s="15" t="s">
        <v>44</v>
      </c>
      <c r="AZ451" s="15" t="s">
        <v>44</v>
      </c>
      <c r="BA451" s="15" t="s">
        <v>44</v>
      </c>
      <c r="BB451" s="15" t="s">
        <v>44</v>
      </c>
      <c r="BC451" s="15" t="s">
        <v>44</v>
      </c>
      <c r="BD451" s="15" t="s">
        <v>44</v>
      </c>
      <c r="BE451" s="15" t="s">
        <v>44</v>
      </c>
      <c r="BF451" s="15" t="s">
        <v>44</v>
      </c>
      <c r="BG451" s="15" t="s">
        <v>44</v>
      </c>
      <c r="BH451" s="15" t="s">
        <v>44</v>
      </c>
      <c r="BI451" s="15"/>
      <c r="BJ451" s="16">
        <f>IF(AR451="R", $CA451, IF(OR(AR451="P", AR451="T", AR451="N"), 0, IF($C451="DM", $T451, IF(OR(AR451="Y", AR451="IR"),$AM451,IF(AR451="C", IF($BI451="Y", IF($AF451="N/A", $Q451, $AF451), IF($AG451="N/A", $T451,$AG451)))))))</f>
        <v>0</v>
      </c>
      <c r="BK451" s="16">
        <f>IF(AS451="R", $CA451, IF(OR(AS451="P", AS451="T", AS451="N"), 0, IF($C451="DM", $T451, IF(OR(AS451="Y", AS451="IR"),$AM451,IF(AS451="C", IF($BI451="Y", IF($AF451="N/A", $Q451, $AF451), IF($AG451="N/A", $T451,$AG451)))))))</f>
        <v>0</v>
      </c>
      <c r="BL451" s="16">
        <f>IF(AT451="R", $CA451, IF(OR(AT451="P", AT451="T", AT451="N"), 0, IF($C451="DM", $T451, IF(OR(AT451="Y", AT451="IR"),$AM451,IF(AT451="C", IF($BI451="Y", IF($AF451="N/A", $Q451, $AF451), IF($AG451="N/A", $T451,$AG451)))))))</f>
        <v>0</v>
      </c>
      <c r="BM451" s="16">
        <f>IF(AU451="R", $CA451, IF(OR(AU451="P", AU451="T", AU451="N"), 0, IF($C451="DM", $T451, IF(OR(AU451="Y", AU451="IR"),$AM451,IF(AU451="C", IF($BI451="Y", IF($AF451="N/A", $Q451, $AF451), IF($AG451="N/A", $T451,$AG451)))))))</f>
        <v>0</v>
      </c>
      <c r="BN451" s="16">
        <f>IF(AV451="R", $CA451, IF(OR(AV451="P", AV451="T", AV451="N"), 0, IF($C451="DM", $T451, IF(OR(AV451="Y", AV451="IR"),$AM451,IF(AV451="C", IF($BI451="Y", IF($AF451="N/A", $Q451, $AF451), IF($AG451="N/A", $T451,$AG451)))))))</f>
        <v>0</v>
      </c>
      <c r="BO451" s="16">
        <f>IF(AW451="R", $CA451, IF(OR(AW451="P", AW451="T", AW451="N"), 0, IF($C451="DM", $T451, IF(OR(AW451="Y", AW451="IR"),$AM451,IF(AW451="C", IF($BI451="Y", IF($AF451="N/A", $Q451, $AF451), IF($AG451="N/A", $T451,$AG451)))))))</f>
        <v>0</v>
      </c>
      <c r="BP451" s="16">
        <f>IF(AX451="R", $CA451, IF(OR(AX451="P", AX451="T", AX451="N"), 0, IF($C451="DM", $T451, IF(OR(AX451="Y", AX451="IR"),$AM451,IF(AX451="C", IF($BI451="Y", IF($AF451="N/A", $Q451, $AF451), IF($AG451="N/A", $T451,$AG451)))))))</f>
        <v>0</v>
      </c>
      <c r="BQ451" s="16">
        <f>IF(AY451="R", $CA451, IF(OR(AY451="P", AY451="T", AY451="N"), 0, IF($C451="DM", $T451, IF(OR(AY451="Y", AY451="IR"),$AM451,IF(AY451="C", IF($BI451="Y", IF($AF451="N/A", $Q451, $AF451), IF($AG451="N/A", $T451,$AG451)))))))</f>
        <v>0</v>
      </c>
      <c r="BR451" s="16">
        <f>IF(AZ451="R", $CA451, IF(OR(AZ451="P", AZ451="T", AZ451="N"), 0, IF($C451="DM", $T451, IF(OR(AZ451="Y", AZ451="IR"),$AM451,IF(AZ451="C", IF($BI451="Y", IF($AF451="N/A", $Q451, $AF451), IF($AG451="N/A", $T451,$AG451)))))))</f>
        <v>0</v>
      </c>
      <c r="BS451" s="16">
        <f>IF(BA451="R", $CA451, IF(OR(BA451="P", BA451="T", BA451="N"), 0, IF($C451="DM", $T451, IF(OR(BA451="Y", BA451="IR"),$AM451,IF(BA451="C", IF($BI451="Y", IF($AF451="N/A", $Q451, $AF451), IF($AG451="N/A", $T451,$AG451)))))))</f>
        <v>0</v>
      </c>
      <c r="BT451" s="16">
        <f>IF(BB451="R", $CA451, IF(OR(BB451="P", BB451="T", BB451="N"), 0, IF($C451="DM", $T451, IF(OR(BB451="Y", BB451="IR"),$AM451,IF(BB451="C", IF($BI451="Y", IF($BA451="C", IF($AF451="N/A", $Q451, $AF451), IF($AF451="N/A", $T451, $AM451)), IF($AG451="N/A", $T451,$AG451)))))))</f>
        <v>0</v>
      </c>
      <c r="BU451" s="16">
        <f>IF(BC451="R", $CA451, IF(OR(BC451="P", BC451="T", BC451="N"), 0, IF($C451="DM", $T451, IF(OR(BC451="Y", BC451="IR"),$AM451,IF(BC451="C", IF($BI451="Y", IF($BA451="C", IF($AF451="N/A", $Q451, $AF451), IF($AF451="N/A", $T451, $AM451)), IF($AG451="N/A", $T451,$AG451)))))))</f>
        <v>0</v>
      </c>
      <c r="BV451" s="16">
        <f>IF(BD451="R", $CA451, IF(OR(BD451="P", BD451="T", BD451="N"), 0, IF($C451="DM", $T451, IF(OR(BD451="Y", BD451="IR"),$AM451,IF(BD451="C", IF($BI451="Y", IF($BA451="C", IF($AF451="N/A", $Q451, $AF451), IF($AF451="N/A", $T451, $AM451)), IF($AG451="N/A", $T451,$AG451)))))))</f>
        <v>0</v>
      </c>
      <c r="BW451" s="16">
        <f>IF(BE451="R", $CA451, IF(OR(BE451="P", BE451="T", BE451="N"), 0, IF($C451="DM", $T451, IF(OR(BE451="Y", BE451="IR"),$AM451,IF(BE451="C", IF($BI451="Y", IF($BA451="C", IF($AF451="N/A", $Q451, $AF451), IF($AF451="N/A", $T451, $AM451)), IF($AG451="N/A", $T451,$AG451)))))))</f>
        <v>0</v>
      </c>
      <c r="BX451" s="16">
        <f>IF(BF451="R", $CA451, IF(OR(BF451="P", BF451="T", BF451="N"), 0, IF($C451="DM", $T451, IF(OR(BF451="Y", BF451="IR"),$AM451,IF(BF451="C", IF($BI451="Y", IF($BA451="C", IF($AF451="N/A", $Q451, $AF451), IF($AF451="N/A", $T451, $AM451)), IF($AG451="N/A", $T451,$AG451)))))))</f>
        <v>0</v>
      </c>
      <c r="BY451" s="16">
        <f>IF(BG451="R", $CA451, IF(OR(BG451="P", BG451="T", BG451="N"), 0, IF($C451="DM", $T451, IF(OR(BG451="Y", BG451="IR"),$AM451,IF(BG451="C", IF($BI451="Y", IF($BA451="C", IF($AF451="N/A", $Q451, $AF451), IF($AF451="N/A", $T451, $AM451)), IF($AG451="N/A", $T451,$AG451)))))))</f>
        <v>0</v>
      </c>
      <c r="BZ451" s="16">
        <f>IF(BH451="R", $CA451, IF(OR(BH451="P", BH451="T", BH451="N"), 0, IF($C451="DM", $T451, IF(OR(BH451="Y", BH451="IR"),$AM451,IF(BH451="C", IF($BI451="Y", IF($BA451="C", IF($AF451="N/A", $Q451, $AF451), IF($AF451="N/A", $T451, $AM451)), IF($AG451="N/A", $T451,$AG451)))))))</f>
        <v>0</v>
      </c>
      <c r="CA451" s="15" t="s">
        <v>75</v>
      </c>
      <c r="CB451" s="16">
        <f>BZ451</f>
        <v>0</v>
      </c>
      <c r="CC451" s="15" t="str">
        <f>IF(OR($BH451="T", $BH451="R"), 0, IF($BH451="C", IF($BI451="Y", IF($BA451="C", 0, IF(AF451="N/A", Q451-T451, AF451-AG451)), IF($AF451="N/A", U451, AH451)), AN451))</f>
        <v>N/A</v>
      </c>
      <c r="CD451" s="15" t="str">
        <f>IF(OR($BH451="T", $BH451="R"), 0, IF($BH451="C", IF($BI451="Y", 0, IF($AF451="N/A", V451, AI451)), AO451))</f>
        <v>N/A</v>
      </c>
      <c r="CE451" s="15" t="str">
        <f>IF(OR($BH451="T", $BH451="R"), 0, IF($BH451="C", IF($BI451="Y", 0, IF($AF451="N/A", W451, AJ451)), AP451))</f>
        <v>N/A</v>
      </c>
      <c r="CF451" s="15" t="str">
        <f>IF(OR($BH451="T", $BH451="R"), 0, IF($BH451="C", IF($BI451="Y", 0, IF($AF451="N/A", X451, AK451)), AQ451))</f>
        <v>N/A</v>
      </c>
      <c r="CG451" t="str">
        <f>IF(AC451="N/A", "S:"&amp;L451&amp;" G:"&amp;M451&amp;" GR:"&amp;Q451, IF(AC451=0, "S:"&amp;L451&amp;" G:"&amp;M451&amp;" GR:"&amp;Q451, "S:"&amp;L451&amp;"/"&amp;AD451&amp;" G:"&amp;AE451&amp;" GR:"&amp;AF451))</f>
        <v>S:1 G:0 GR:0</v>
      </c>
    </row>
    <row r="452" spans="1:85" x14ac:dyDescent="0.25">
      <c r="A452" s="14">
        <v>5520</v>
      </c>
      <c r="B452" s="15" t="s">
        <v>114</v>
      </c>
      <c r="C452" s="15" t="s">
        <v>63</v>
      </c>
      <c r="D452" s="15" t="s">
        <v>1933</v>
      </c>
      <c r="E452" s="15">
        <f>VLOOKUP(B452, 'Rookie Year'!$A$2:$B$55679,2,FALSE)</f>
        <v>2013</v>
      </c>
      <c r="F452" s="15">
        <v>2024</v>
      </c>
      <c r="G452" s="15" t="s">
        <v>42</v>
      </c>
      <c r="H452" s="15" t="s">
        <v>1928</v>
      </c>
      <c r="I452" s="16">
        <v>18</v>
      </c>
      <c r="J452" s="15">
        <v>3</v>
      </c>
      <c r="K452" s="17">
        <f>IF(AND(G452&lt;&gt;"N",R452="N/A"), IF(I452&lt;4, 0, 0.25),IF(I452=1, IF(J452=1,0.25, 0.25), IF(I452&lt;13, 0.25, IF(I452&lt;26, 0.4, IF(I452&lt;51, 0.6, 0.75)))))</f>
        <v>0.4</v>
      </c>
      <c r="L452" s="16">
        <f>I452-M452</f>
        <v>10</v>
      </c>
      <c r="M452" s="16">
        <f>ROUNDUP(I452*K452,0)</f>
        <v>8</v>
      </c>
      <c r="N452" s="16">
        <f>M452*J452</f>
        <v>24</v>
      </c>
      <c r="O452" s="16">
        <v>0</v>
      </c>
      <c r="P452" s="16">
        <v>0</v>
      </c>
      <c r="Q452" s="16">
        <f>N452-O452-P452</f>
        <v>24</v>
      </c>
      <c r="R452" s="15" t="s">
        <v>75</v>
      </c>
      <c r="S452" s="15">
        <f>IF(R452="N/A", J452-($B$1-F452), J452-($B$1-R452))</f>
        <v>3</v>
      </c>
      <c r="T452" s="16">
        <f>IF($S452&lt;1, "N/A", $M452)</f>
        <v>8</v>
      </c>
      <c r="U452" s="16">
        <f>IF($S452&lt;2, "N/A", $M452)</f>
        <v>8</v>
      </c>
      <c r="V452" s="16">
        <f>IF($S452&lt;3, "N/A", $M452)</f>
        <v>8</v>
      </c>
      <c r="W452" s="16" t="str">
        <f>IF($S452&lt;4, "N/A", $M452)</f>
        <v>N/A</v>
      </c>
      <c r="X452" s="16" t="str">
        <f>IF($S452&lt;5, "N/A", $M452)</f>
        <v>N/A</v>
      </c>
      <c r="Y452" s="15" t="str">
        <f>IF(SUM(T452:X452)&lt;&gt;Q452, "CHECK", "OK")</f>
        <v>OK</v>
      </c>
      <c r="Z452" s="15" t="str">
        <f>IF(F452=$B$1, "No", IF(S452=1, "Yes", "No"))</f>
        <v>No</v>
      </c>
      <c r="AA452" s="18" t="str">
        <f>IF(C452="DM", "N/A", IF(Z452="No","N/A",VLOOKUP(B452,'Extension List'!$A$3:$R$1972,18,FALSE)))</f>
        <v>N/A</v>
      </c>
      <c r="AB452" s="15" t="str">
        <f>IF(C452="DM", "N/A", IF(Z452="No","N/A",VLOOKUP(B452,'Extension List'!$A$3:$T$1972,20,FALSE)))</f>
        <v>N/A</v>
      </c>
      <c r="AC452" s="15" t="str">
        <f>IF(AA452="N/A", "N/A", 0)</f>
        <v>N/A</v>
      </c>
      <c r="AD452" s="16" t="str">
        <f>IF(AE452="N/A", "N/A", AA452-AE452)</f>
        <v>N/A</v>
      </c>
      <c r="AE452" s="16" t="str">
        <f>IF(AA452="N/A", "N/A", IF(AC452&gt;0, IF(AA452&lt;13, ROUNDUP(0.25*AA452,0), IF(AA452&lt;26, ROUNDUP(0.4*AA452,0), IF(AA452&lt;51, ROUNDUP(0.6*AA452,0), ROUNDUP(0.75*AA452,0)))), "N/A"))</f>
        <v>N/A</v>
      </c>
      <c r="AF452" s="16" t="str">
        <f>IF(AD452="N/A","N/A", (AE452*AC452)+Q452)</f>
        <v>N/A</v>
      </c>
      <c r="AG452" s="16" t="str">
        <f>IF($AF452="N/A", "N/A", "TBC")</f>
        <v>N/A</v>
      </c>
      <c r="AH452" s="16" t="str">
        <f>IF($AF452="N/A", "N/A", "TBC")</f>
        <v>N/A</v>
      </c>
      <c r="AI452" s="16" t="str">
        <f>IF($AF452="N/A","N/A",IF(AC452&gt;1,"TBC","N/A"))</f>
        <v>N/A</v>
      </c>
      <c r="AJ452" s="16" t="str">
        <f>IF($AF452="N/A","N/A",IF(AC452&gt;2,"TBC","N/A"))</f>
        <v>N/A</v>
      </c>
      <c r="AK452" s="16" t="str">
        <f>IF($AF452="N/A","N/A",IF(AC452&gt;3,"TBC","N/A"))</f>
        <v>N/A</v>
      </c>
      <c r="AL452" s="16" t="str">
        <f>IF(AC452="N/A","N/A",IF(AC452&gt;0,IF(SUM(AG452:AK452)&lt;&gt;AF452,"CHECK","OK"),"N/A"))</f>
        <v>N/A</v>
      </c>
      <c r="AM452" s="16">
        <f>IF(AD452="N/A", L452+T452, L452+AG452)</f>
        <v>18</v>
      </c>
      <c r="AN452" s="16">
        <f>IF(AD452="N/A", IF(U452="N/A", "N/A", L452+U452), AD452+AH452)</f>
        <v>18</v>
      </c>
      <c r="AO452" s="16">
        <f>IF(AD452="N/A", IF(V452="N/A", "N/A", L452+V452), IF(AI452="N/A", "N/A", AD452+AI452))</f>
        <v>18</v>
      </c>
      <c r="AP452" s="16" t="str">
        <f>IF(AD452="N/A", IF(W452="N/A", "N/A", L452+W452), IF(AJ452="N/A", "N/A", AD452+AJ452))</f>
        <v>N/A</v>
      </c>
      <c r="AQ452" s="16" t="str">
        <f>IF(AD452="N/A", IF(X452="N/A", "N/A", L452+X452), IF(AK452="N/A", "N/A", AD452+AK452))</f>
        <v>N/A</v>
      </c>
      <c r="AR452" s="15" t="s">
        <v>40</v>
      </c>
      <c r="AS452" s="15" t="s">
        <v>40</v>
      </c>
      <c r="AT452" s="15" t="s">
        <v>40</v>
      </c>
      <c r="AU452" s="15" t="s">
        <v>40</v>
      </c>
      <c r="AV452" s="15" t="s">
        <v>40</v>
      </c>
      <c r="AW452" s="15" t="s">
        <v>40</v>
      </c>
      <c r="AX452" s="15" t="s">
        <v>40</v>
      </c>
      <c r="AY452" s="15" t="s">
        <v>40</v>
      </c>
      <c r="AZ452" s="15" t="s">
        <v>40</v>
      </c>
      <c r="BA452" s="15" t="s">
        <v>40</v>
      </c>
      <c r="BB452" s="15" t="s">
        <v>40</v>
      </c>
      <c r="BC452" s="15" t="s">
        <v>40</v>
      </c>
      <c r="BD452" s="15" t="s">
        <v>40</v>
      </c>
      <c r="BE452" s="15" t="s">
        <v>40</v>
      </c>
      <c r="BF452" s="15" t="s">
        <v>40</v>
      </c>
      <c r="BG452" s="15" t="s">
        <v>40</v>
      </c>
      <c r="BH452" s="15" t="s">
        <v>40</v>
      </c>
      <c r="BI452" s="15"/>
      <c r="BJ452" s="16">
        <f>IF(AR452="R", $CA452, IF(OR(AR452="P", AR452="T", AR452="N"), 0, IF($C452="DM", $T452, IF(OR(AR452="Y", AR452="IR"),$AM452,IF(AR452="C", IF($BI452="Y", IF($AF452="N/A", $Q452, $AF452), IF($AG452="N/A", $T452,$AG452)))))))</f>
        <v>18</v>
      </c>
      <c r="BK452" s="16">
        <f>IF(AS452="R", $CA452, IF(OR(AS452="P", AS452="T", AS452="N"), 0, IF($C452="DM", $T452, IF(OR(AS452="Y", AS452="IR"),$AM452,IF(AS452="C", IF($BI452="Y", IF($AF452="N/A", $Q452, $AF452), IF($AG452="N/A", $T452,$AG452)))))))</f>
        <v>18</v>
      </c>
      <c r="BL452" s="16">
        <f>IF(AT452="R", $CA452, IF(OR(AT452="P", AT452="T", AT452="N"), 0, IF($C452="DM", $T452, IF(OR(AT452="Y", AT452="IR"),$AM452,IF(AT452="C", IF($BI452="Y", IF($AF452="N/A", $Q452, $AF452), IF($AG452="N/A", $T452,$AG452)))))))</f>
        <v>18</v>
      </c>
      <c r="BM452" s="16">
        <f>IF(AU452="R", $CA452, IF(OR(AU452="P", AU452="T", AU452="N"), 0, IF($C452="DM", $T452, IF(OR(AU452="Y", AU452="IR"),$AM452,IF(AU452="C", IF($BI452="Y", IF($AF452="N/A", $Q452, $AF452), IF($AG452="N/A", $T452,$AG452)))))))</f>
        <v>18</v>
      </c>
      <c r="BN452" s="16">
        <f>IF(AV452="R", $CA452, IF(OR(AV452="P", AV452="T", AV452="N"), 0, IF($C452="DM", $T452, IF(OR(AV452="Y", AV452="IR"),$AM452,IF(AV452="C", IF($BI452="Y", IF($AF452="N/A", $Q452, $AF452), IF($AG452="N/A", $T452,$AG452)))))))</f>
        <v>18</v>
      </c>
      <c r="BO452" s="16">
        <f>IF(AW452="R", $CA452, IF(OR(AW452="P", AW452="T", AW452="N"), 0, IF($C452="DM", $T452, IF(OR(AW452="Y", AW452="IR"),$AM452,IF(AW452="C", IF($BI452="Y", IF($AF452="N/A", $Q452, $AF452), IF($AG452="N/A", $T452,$AG452)))))))</f>
        <v>18</v>
      </c>
      <c r="BP452" s="16">
        <f>IF(AX452="R", $CA452, IF(OR(AX452="P", AX452="T", AX452="N"), 0, IF($C452="DM", $T452, IF(OR(AX452="Y", AX452="IR"),$AM452,IF(AX452="C", IF($BI452="Y", IF($AF452="N/A", $Q452, $AF452), IF($AG452="N/A", $T452,$AG452)))))))</f>
        <v>18</v>
      </c>
      <c r="BQ452" s="16">
        <f>IF(AY452="R", $CA452, IF(OR(AY452="P", AY452="T", AY452="N"), 0, IF($C452="DM", $T452, IF(OR(AY452="Y", AY452="IR"),$AM452,IF(AY452="C", IF($BI452="Y", IF($AF452="N/A", $Q452, $AF452), IF($AG452="N/A", $T452,$AG452)))))))</f>
        <v>18</v>
      </c>
      <c r="BR452" s="16">
        <f>IF(AZ452="R", $CA452, IF(OR(AZ452="P", AZ452="T", AZ452="N"), 0, IF($C452="DM", $T452, IF(OR(AZ452="Y", AZ452="IR"),$AM452,IF(AZ452="C", IF($BI452="Y", IF($AF452="N/A", $Q452, $AF452), IF($AG452="N/A", $T452,$AG452)))))))</f>
        <v>18</v>
      </c>
      <c r="BS452" s="16">
        <f>IF(BA452="R", $CA452, IF(OR(BA452="P", BA452="T", BA452="N"), 0, IF($C452="DM", $T452, IF(OR(BA452="Y", BA452="IR"),$AM452,IF(BA452="C", IF($BI452="Y", IF($AF452="N/A", $Q452, $AF452), IF($AG452="N/A", $T452,$AG452)))))))</f>
        <v>18</v>
      </c>
      <c r="BT452" s="16">
        <f>IF(BB452="R", $CA452, IF(OR(BB452="P", BB452="T", BB452="N"), 0, IF($C452="DM", $T452, IF(OR(BB452="Y", BB452="IR"),$AM452,IF(BB452="C", IF($BI452="Y", IF($BA452="C", IF($AF452="N/A", $Q452, $AF452), IF($AF452="N/A", $T452, $AM452)), IF($AG452="N/A", $T452,$AG452)))))))</f>
        <v>18</v>
      </c>
      <c r="BU452" s="16">
        <f>IF(BC452="R", $CA452, IF(OR(BC452="P", BC452="T", BC452="N"), 0, IF($C452="DM", $T452, IF(OR(BC452="Y", BC452="IR"),$AM452,IF(BC452="C", IF($BI452="Y", IF($BA452="C", IF($AF452="N/A", $Q452, $AF452), IF($AF452="N/A", $T452, $AM452)), IF($AG452="N/A", $T452,$AG452)))))))</f>
        <v>18</v>
      </c>
      <c r="BV452" s="16">
        <f>IF(BD452="R", $CA452, IF(OR(BD452="P", BD452="T", BD452="N"), 0, IF($C452="DM", $T452, IF(OR(BD452="Y", BD452="IR"),$AM452,IF(BD452="C", IF($BI452="Y", IF($BA452="C", IF($AF452="N/A", $Q452, $AF452), IF($AF452="N/A", $T452, $AM452)), IF($AG452="N/A", $T452,$AG452)))))))</f>
        <v>18</v>
      </c>
      <c r="BW452" s="16">
        <f>IF(BE452="R", $CA452, IF(OR(BE452="P", BE452="T", BE452="N"), 0, IF($C452="DM", $T452, IF(OR(BE452="Y", BE452="IR"),$AM452,IF(BE452="C", IF($BI452="Y", IF($BA452="C", IF($AF452="N/A", $Q452, $AF452), IF($AF452="N/A", $T452, $AM452)), IF($AG452="N/A", $T452,$AG452)))))))</f>
        <v>18</v>
      </c>
      <c r="BX452" s="16">
        <f>IF(BF452="R", $CA452, IF(OR(BF452="P", BF452="T", BF452="N"), 0, IF($C452="DM", $T452, IF(OR(BF452="Y", BF452="IR"),$AM452,IF(BF452="C", IF($BI452="Y", IF($BA452="C", IF($AF452="N/A", $Q452, $AF452), IF($AF452="N/A", $T452, $AM452)), IF($AG452="N/A", $T452,$AG452)))))))</f>
        <v>18</v>
      </c>
      <c r="BY452" s="16">
        <f>IF(BG452="R", $CA452, IF(OR(BG452="P", BG452="T", BG452="N"), 0, IF($C452="DM", $T452, IF(OR(BG452="Y", BG452="IR"),$AM452,IF(BG452="C", IF($BI452="Y", IF($BA452="C", IF($AF452="N/A", $Q452, $AF452), IF($AF452="N/A", $T452, $AM452)), IF($AG452="N/A", $T452,$AG452)))))))</f>
        <v>18</v>
      </c>
      <c r="BZ452" s="16">
        <f>IF(BH452="R", $CA452, IF(OR(BH452="P", BH452="T", BH452="N"), 0, IF($C452="DM", $T452, IF(OR(BH452="Y", BH452="IR"),$AM452,IF(BH452="C", IF($BI452="Y", IF($BA452="C", IF($AF452="N/A", $Q452, $AF452), IF($AF452="N/A", $T452, $AM452)), IF($AG452="N/A", $T452,$AG452)))))))</f>
        <v>18</v>
      </c>
      <c r="CA452" s="15" t="s">
        <v>75</v>
      </c>
      <c r="CB452" s="16">
        <f>BZ452</f>
        <v>18</v>
      </c>
      <c r="CC452" s="15">
        <f>IF(OR($BH452="T", $BH452="R"), 0, IF($BH452="C", IF($BI452="Y", IF($BA452="C", 0, IF(AF452="N/A", Q452-T452, AF452-AG452)), IF($AF452="N/A", U452, AH452)), AN452))</f>
        <v>18</v>
      </c>
      <c r="CD452" s="15">
        <f>IF(OR($BH452="T", $BH452="R"), 0, IF($BH452="C", IF($BI452="Y", 0, IF($AF452="N/A", V452, AI452)), AO452))</f>
        <v>18</v>
      </c>
      <c r="CE452" s="15" t="str">
        <f>IF(OR($BH452="T", $BH452="R"), 0, IF($BH452="C", IF($BI452="Y", 0, IF($AF452="N/A", W452, AJ452)), AP452))</f>
        <v>N/A</v>
      </c>
      <c r="CF452" s="15" t="str">
        <f>IF(OR($BH452="T", $BH452="R"), 0, IF($BH452="C", IF($BI452="Y", 0, IF($AF452="N/A", X452, AK452)), AQ452))</f>
        <v>N/A</v>
      </c>
      <c r="CG452" t="str">
        <f>IF(AC452="N/A", "S:"&amp;L452&amp;" G:"&amp;M452&amp;" GR:"&amp;Q452, IF(AC452=0, "S:"&amp;L452&amp;" G:"&amp;M452&amp;" GR:"&amp;Q452, "S:"&amp;L452&amp;"/"&amp;AD452&amp;" G:"&amp;AE452&amp;" GR:"&amp;AF452))</f>
        <v>S:10 G:8 GR:24</v>
      </c>
    </row>
    <row r="453" spans="1:85" x14ac:dyDescent="0.25">
      <c r="A453" s="14">
        <v>5626</v>
      </c>
      <c r="B453" s="15" t="s">
        <v>2975</v>
      </c>
      <c r="C453" s="15" t="s">
        <v>63</v>
      </c>
      <c r="D453" s="15" t="s">
        <v>1933</v>
      </c>
      <c r="E453" s="15">
        <f>VLOOKUP(B453, 'Rookie Year'!$A$2:$B$55679,2,FALSE)</f>
        <v>2024</v>
      </c>
      <c r="F453" s="15">
        <v>2024</v>
      </c>
      <c r="G453" s="15" t="s">
        <v>40</v>
      </c>
      <c r="H453" s="15" t="s">
        <v>2179</v>
      </c>
      <c r="I453" s="16">
        <v>3</v>
      </c>
      <c r="J453" s="15">
        <v>4</v>
      </c>
      <c r="K453" s="17">
        <f>IF(AND(G453&lt;&gt;"N",R453="N/A"), IF(I453&lt;4, 0, 0.25),IF(I453=1, IF(J453=1,0.25, 0.25), IF(I453&lt;13, 0.25, IF(I453&lt;26, 0.4, IF(I453&lt;51, 0.6, 0.75)))))</f>
        <v>0</v>
      </c>
      <c r="L453" s="16">
        <f>I453-M453</f>
        <v>3</v>
      </c>
      <c r="M453" s="16">
        <f>ROUNDUP(I453*K453,0)</f>
        <v>0</v>
      </c>
      <c r="N453" s="16">
        <f>M453*J453</f>
        <v>0</v>
      </c>
      <c r="O453" s="16">
        <v>0</v>
      </c>
      <c r="P453" s="16">
        <v>0</v>
      </c>
      <c r="Q453" s="16">
        <f>N453-O453-P453</f>
        <v>0</v>
      </c>
      <c r="R453" s="15" t="s">
        <v>75</v>
      </c>
      <c r="S453" s="15">
        <f>IF(R453="N/A", J453-($B$1-F453), J453-($B$1-R453))</f>
        <v>4</v>
      </c>
      <c r="T453" s="16">
        <f>IF($S453&lt;1, "N/A", $M453)</f>
        <v>0</v>
      </c>
      <c r="U453" s="16">
        <f>IF($S453&lt;2, "N/A", $M453)</f>
        <v>0</v>
      </c>
      <c r="V453" s="16">
        <f>IF($S453&lt;3, "N/A", $M453)</f>
        <v>0</v>
      </c>
      <c r="W453" s="16">
        <f>IF($S453&lt;4, "N/A", $M453)</f>
        <v>0</v>
      </c>
      <c r="X453" s="16" t="str">
        <f>IF($S453&lt;5, "N/A", $M453)</f>
        <v>N/A</v>
      </c>
      <c r="Y453" s="15" t="str">
        <f>IF(SUM(T453:X453)&lt;&gt;Q453, "CHECK", "OK")</f>
        <v>OK</v>
      </c>
      <c r="Z453" s="15" t="str">
        <f>IF(F453=$B$1, "No", IF(S453=1, "Yes", "No"))</f>
        <v>No</v>
      </c>
      <c r="AA453" s="18" t="str">
        <f>IF(C453="DM", "N/A", IF(Z453="No","N/A",VLOOKUP(B453,'Extension List'!$A$3:$R$1972,18,FALSE)))</f>
        <v>N/A</v>
      </c>
      <c r="AB453" s="15" t="str">
        <f>IF(C453="DM", "N/A", IF(Z453="No","N/A",VLOOKUP(B453,'Extension List'!$A$3:$T$1972,20,FALSE)))</f>
        <v>N/A</v>
      </c>
      <c r="AC453" s="15" t="str">
        <f>IF(AA453="N/A", "N/A", 0)</f>
        <v>N/A</v>
      </c>
      <c r="AD453" s="16" t="str">
        <f>IF(AE453="N/A", "N/A", AA453-AE453)</f>
        <v>N/A</v>
      </c>
      <c r="AE453" s="16" t="str">
        <f>IF(AA453="N/A", "N/A", IF(AC453&gt;0, IF(AA453&lt;13, ROUNDUP(0.25*AA453,0), IF(AA453&lt;26, ROUNDUP(0.4*AA453,0), IF(AA453&lt;51, ROUNDUP(0.6*AA453,0), ROUNDUP(0.75*AA453,0)))), "N/A"))</f>
        <v>N/A</v>
      </c>
      <c r="AF453" s="16" t="str">
        <f>IF(AD453="N/A","N/A", (AE453*AC453)+Q453)</f>
        <v>N/A</v>
      </c>
      <c r="AG453" s="16" t="str">
        <f>IF($AF453="N/A", "N/A", "TBC")</f>
        <v>N/A</v>
      </c>
      <c r="AH453" s="16" t="str">
        <f>IF($AF453="N/A", "N/A", "TBC")</f>
        <v>N/A</v>
      </c>
      <c r="AI453" s="16" t="str">
        <f>IF($AF453="N/A","N/A",IF(AC453&gt;1,"TBC","N/A"))</f>
        <v>N/A</v>
      </c>
      <c r="AJ453" s="16" t="str">
        <f>IF($AF453="N/A","N/A",IF(AC453&gt;2,"TBC","N/A"))</f>
        <v>N/A</v>
      </c>
      <c r="AK453" s="16" t="str">
        <f>IF($AF453="N/A","N/A",IF(AC453&gt;3,"TBC","N/A"))</f>
        <v>N/A</v>
      </c>
      <c r="AL453" s="16" t="str">
        <f>IF(AC453="N/A","N/A",IF(AC453&gt;0,IF(SUM(AG453:AK453)&lt;&gt;AF453,"CHECK","OK"),"N/A"))</f>
        <v>N/A</v>
      </c>
      <c r="AM453" s="16">
        <f>IF(AD453="N/A", L453+T453, L453+AG453)</f>
        <v>3</v>
      </c>
      <c r="AN453" s="16">
        <f>IF(AD453="N/A", IF(U453="N/A", "N/A", L453+U453), AD453+AH453)</f>
        <v>3</v>
      </c>
      <c r="AO453" s="16">
        <f>IF(AD453="N/A", IF(V453="N/A", "N/A", L453+V453), IF(AI453="N/A", "N/A", AD453+AI453))</f>
        <v>3</v>
      </c>
      <c r="AP453" s="16">
        <f>IF(AD453="N/A", IF(W453="N/A", "N/A", L453+W453), IF(AJ453="N/A", "N/A", AD453+AJ453))</f>
        <v>3</v>
      </c>
      <c r="AQ453" s="16" t="str">
        <f>IF(AD453="N/A", IF(X453="N/A", "N/A", L453+X453), IF(AK453="N/A", "N/A", AD453+AK453))</f>
        <v>N/A</v>
      </c>
      <c r="AR453" s="15" t="s">
        <v>66</v>
      </c>
      <c r="AS453" s="15" t="s">
        <v>66</v>
      </c>
      <c r="AT453" s="15" t="s">
        <v>66</v>
      </c>
      <c r="AU453" s="15" t="s">
        <v>66</v>
      </c>
      <c r="AV453" s="15" t="s">
        <v>66</v>
      </c>
      <c r="AW453" s="15" t="s">
        <v>66</v>
      </c>
      <c r="AX453" s="15" t="s">
        <v>66</v>
      </c>
      <c r="AY453" s="15" t="s">
        <v>66</v>
      </c>
      <c r="AZ453" s="15" t="s">
        <v>66</v>
      </c>
      <c r="BA453" s="15" t="s">
        <v>66</v>
      </c>
      <c r="BB453" s="15" t="s">
        <v>66</v>
      </c>
      <c r="BC453" s="15" t="s">
        <v>66</v>
      </c>
      <c r="BD453" s="15" t="s">
        <v>66</v>
      </c>
      <c r="BE453" s="15" t="s">
        <v>66</v>
      </c>
      <c r="BF453" s="15" t="s">
        <v>66</v>
      </c>
      <c r="BG453" s="15" t="s">
        <v>66</v>
      </c>
      <c r="BH453" s="15" t="s">
        <v>66</v>
      </c>
      <c r="BJ453" s="16">
        <f>IF(AR453="R", $CA453, IF(OR(AR453="P", AR453="T", AR453="N"), 0, IF($C453="DM", $T453, IF(OR(AR453="Y", AR453="IR"),$AM453,IF(AR453="C", IF($BI453="Y", IF($AF453="N/A", $Q453, $AF453), IF($AG453="N/A", $T453,$AG453)))))))</f>
        <v>0</v>
      </c>
      <c r="BK453" s="16">
        <f>IF(AS453="R", $CA453, IF(OR(AS453="P", AS453="T", AS453="N"), 0, IF($C453="DM", $T453, IF(OR(AS453="Y", AS453="IR"),$AM453,IF(AS453="C", IF($BI453="Y", IF($AF453="N/A", $Q453, $AF453), IF($AG453="N/A", $T453,$AG453)))))))</f>
        <v>0</v>
      </c>
      <c r="BL453" s="16">
        <f>IF(AT453="R", $CA453, IF(OR(AT453="P", AT453="T", AT453="N"), 0, IF($C453="DM", $T453, IF(OR(AT453="Y", AT453="IR"),$AM453,IF(AT453="C", IF($BI453="Y", IF($AF453="N/A", $Q453, $AF453), IF($AG453="N/A", $T453,$AG453)))))))</f>
        <v>0</v>
      </c>
      <c r="BM453" s="16">
        <f>IF(AU453="R", $CA453, IF(OR(AU453="P", AU453="T", AU453="N"), 0, IF($C453="DM", $T453, IF(OR(AU453="Y", AU453="IR"),$AM453,IF(AU453="C", IF($BI453="Y", IF($AF453="N/A", $Q453, $AF453), IF($AG453="N/A", $T453,$AG453)))))))</f>
        <v>0</v>
      </c>
      <c r="BN453" s="16">
        <f>IF(AV453="R", $CA453, IF(OR(AV453="P", AV453="T", AV453="N"), 0, IF($C453="DM", $T453, IF(OR(AV453="Y", AV453="IR"),$AM453,IF(AV453="C", IF($BI453="Y", IF($AF453="N/A", $Q453, $AF453), IF($AG453="N/A", $T453,$AG453)))))))</f>
        <v>0</v>
      </c>
      <c r="BO453" s="16">
        <f>IF(AW453="R", $CA453, IF(OR(AW453="P", AW453="T", AW453="N"), 0, IF($C453="DM", $T453, IF(OR(AW453="Y", AW453="IR"),$AM453,IF(AW453="C", IF($BI453="Y", IF($AF453="N/A", $Q453, $AF453), IF($AG453="N/A", $T453,$AG453)))))))</f>
        <v>0</v>
      </c>
      <c r="BP453" s="16">
        <f>IF(AX453="R", $CA453, IF(OR(AX453="P", AX453="T", AX453="N"), 0, IF($C453="DM", $T453, IF(OR(AX453="Y", AX453="IR"),$AM453,IF(AX453="C", IF($BI453="Y", IF($AF453="N/A", $Q453, $AF453), IF($AG453="N/A", $T453,$AG453)))))))</f>
        <v>0</v>
      </c>
      <c r="BQ453" s="16">
        <f>IF(AY453="R", $CA453, IF(OR(AY453="P", AY453="T", AY453="N"), 0, IF($C453="DM", $T453, IF(OR(AY453="Y", AY453="IR"),$AM453,IF(AY453="C", IF($BI453="Y", IF($AF453="N/A", $Q453, $AF453), IF($AG453="N/A", $T453,$AG453)))))))</f>
        <v>0</v>
      </c>
      <c r="BR453" s="16">
        <f>IF(AZ453="R", $CA453, IF(OR(AZ453="P", AZ453="T", AZ453="N"), 0, IF($C453="DM", $T453, IF(OR(AZ453="Y", AZ453="IR"),$AM453,IF(AZ453="C", IF($BI453="Y", IF($AF453="N/A", $Q453, $AF453), IF($AG453="N/A", $T453,$AG453)))))))</f>
        <v>0</v>
      </c>
      <c r="BS453" s="16">
        <f>IF(BA453="R", $CA453, IF(OR(BA453="P", BA453="T", BA453="N"), 0, IF($C453="DM", $T453, IF(OR(BA453="Y", BA453="IR"),$AM453,IF(BA453="C", IF($BI453="Y", IF($AF453="N/A", $Q453, $AF453), IF($AG453="N/A", $T453,$AG453)))))))</f>
        <v>0</v>
      </c>
      <c r="BT453" s="16">
        <f>IF(BB453="R", $CA453, IF(OR(BB453="P", BB453="T", BB453="N"), 0, IF($C453="DM", $T453, IF(OR(BB453="Y", BB453="IR"),$AM453,IF(BB453="C", IF($BI453="Y", IF($BA453="C", IF($AF453="N/A", $Q453, $AF453), IF($AF453="N/A", $T453, $AM453)), IF($AG453="N/A", $T453,$AG453)))))))</f>
        <v>0</v>
      </c>
      <c r="BU453" s="16">
        <f>IF(BC453="R", $CA453, IF(OR(BC453="P", BC453="T", BC453="N"), 0, IF($C453="DM", $T453, IF(OR(BC453="Y", BC453="IR"),$AM453,IF(BC453="C", IF($BI453="Y", IF($BA453="C", IF($AF453="N/A", $Q453, $AF453), IF($AF453="N/A", $T453, $AM453)), IF($AG453="N/A", $T453,$AG453)))))))</f>
        <v>0</v>
      </c>
      <c r="BV453" s="16">
        <f>IF(BD453="R", $CA453, IF(OR(BD453="P", BD453="T", BD453="N"), 0, IF($C453="DM", $T453, IF(OR(BD453="Y", BD453="IR"),$AM453,IF(BD453="C", IF($BI453="Y", IF($BA453="C", IF($AF453="N/A", $Q453, $AF453), IF($AF453="N/A", $T453, $AM453)), IF($AG453="N/A", $T453,$AG453)))))))</f>
        <v>0</v>
      </c>
      <c r="BW453" s="16">
        <f>IF(BE453="R", $CA453, IF(OR(BE453="P", BE453="T", BE453="N"), 0, IF($C453="DM", $T453, IF(OR(BE453="Y", BE453="IR"),$AM453,IF(BE453="C", IF($BI453="Y", IF($BA453="C", IF($AF453="N/A", $Q453, $AF453), IF($AF453="N/A", $T453, $AM453)), IF($AG453="N/A", $T453,$AG453)))))))</f>
        <v>0</v>
      </c>
      <c r="BX453" s="16">
        <f>IF(BF453="R", $CA453, IF(OR(BF453="P", BF453="T", BF453="N"), 0, IF($C453="DM", $T453, IF(OR(BF453="Y", BF453="IR"),$AM453,IF(BF453="C", IF($BI453="Y", IF($BA453="C", IF($AF453="N/A", $Q453, $AF453), IF($AF453="N/A", $T453, $AM453)), IF($AG453="N/A", $T453,$AG453)))))))</f>
        <v>0</v>
      </c>
      <c r="BY453" s="16">
        <f>IF(BG453="R", $CA453, IF(OR(BG453="P", BG453="T", BG453="N"), 0, IF($C453="DM", $T453, IF(OR(BG453="Y", BG453="IR"),$AM453,IF(BG453="C", IF($BI453="Y", IF($BA453="C", IF($AF453="N/A", $Q453, $AF453), IF($AF453="N/A", $T453, $AM453)), IF($AG453="N/A", $T453,$AG453)))))))</f>
        <v>0</v>
      </c>
      <c r="BZ453" s="16">
        <f>IF(BH453="R", $CA453, IF(OR(BH453="P", BH453="T", BH453="N"), 0, IF($C453="DM", $T453, IF(OR(BH453="Y", BH453="IR"),$AM453,IF(BH453="C", IF($BI453="Y", IF($BA453="C", IF($AF453="N/A", $Q453, $AF453), IF($AF453="N/A", $T453, $AM453)), IF($AG453="N/A", $T453,$AG453)))))))</f>
        <v>0</v>
      </c>
      <c r="CA453" s="15" t="s">
        <v>75</v>
      </c>
      <c r="CB453" s="16">
        <f>BZ453</f>
        <v>0</v>
      </c>
      <c r="CC453" s="15">
        <f>IF(OR($BH453="T", $BH453="R"), 0, IF($BH453="C", IF($BI453="Y", IF($BA453="C", 0, IF(AF453="N/A", Q453-T453, AF453-AG453)), IF($AF453="N/A", U453, AH453)), AN453))</f>
        <v>3</v>
      </c>
      <c r="CD453" s="15">
        <f>IF(OR($BH453="T", $BH453="R"), 0, IF($BH453="C", IF($BI453="Y", 0, IF($AF453="N/A", V453, AI453)), AO453))</f>
        <v>3</v>
      </c>
      <c r="CE453" s="15">
        <f>IF(OR($BH453="T", $BH453="R"), 0, IF($BH453="C", IF($BI453="Y", 0, IF($AF453="N/A", W453, AJ453)), AP453))</f>
        <v>3</v>
      </c>
      <c r="CF453" s="15" t="str">
        <f>IF(OR($BH453="T", $BH453="R"), 0, IF($BH453="C", IF($BI453="Y", 0, IF($AF453="N/A", X453, AK453)), AQ453))</f>
        <v>N/A</v>
      </c>
      <c r="CG453" t="str">
        <f>IF(AC453="N/A", "S:"&amp;L453&amp;" G:"&amp;M453&amp;" GR:"&amp;Q453, IF(AC453=0, "S:"&amp;L453&amp;" G:"&amp;M453&amp;" GR:"&amp;Q453, "S:"&amp;L453&amp;"/"&amp;AD453&amp;" G:"&amp;AE453&amp;" GR:"&amp;AF453))</f>
        <v>S:3 G:0 GR:0</v>
      </c>
    </row>
    <row r="454" spans="1:85" x14ac:dyDescent="0.25">
      <c r="A454" s="14">
        <v>4975</v>
      </c>
      <c r="B454" s="15" t="s">
        <v>2359</v>
      </c>
      <c r="C454" s="15" t="s">
        <v>63</v>
      </c>
      <c r="D454" s="15" t="s">
        <v>1933</v>
      </c>
      <c r="E454" s="15">
        <f>VLOOKUP(B454, 'Rookie Year'!$A$2:$B$55679,2,FALSE)</f>
        <v>2021</v>
      </c>
      <c r="F454" s="15">
        <v>2021</v>
      </c>
      <c r="G454" s="15" t="s">
        <v>40</v>
      </c>
      <c r="H454" s="15" t="s">
        <v>2169</v>
      </c>
      <c r="I454" s="16">
        <v>6</v>
      </c>
      <c r="J454" s="15">
        <v>4</v>
      </c>
      <c r="K454" s="17">
        <f>IF(AND(G454&lt;&gt;"N",R454="N/A"), IF(I454&lt;4, 0, 0.25),IF(I454=1, IF(J454=1,0.25, 0.25), IF(I454&lt;13, 0.25, IF(I454&lt;26, 0.4, IF(I454&lt;51, 0.6, 0.75)))))</f>
        <v>0.25</v>
      </c>
      <c r="L454" s="16">
        <f>I454-M454</f>
        <v>4</v>
      </c>
      <c r="M454" s="16">
        <f>ROUNDUP(I454*K454,0)</f>
        <v>2</v>
      </c>
      <c r="N454" s="16">
        <f>M454*J454</f>
        <v>8</v>
      </c>
      <c r="O454" s="16">
        <v>8</v>
      </c>
      <c r="P454" s="16">
        <v>0</v>
      </c>
      <c r="Q454" s="16">
        <f>N454-O454-P454</f>
        <v>0</v>
      </c>
      <c r="R454" s="15" t="s">
        <v>75</v>
      </c>
      <c r="S454" s="15">
        <f>IF(R454="N/A", J454-($B$1-F454), J454-($B$1-R454))</f>
        <v>1</v>
      </c>
      <c r="T454" s="16">
        <v>0</v>
      </c>
      <c r="U454" s="16" t="str">
        <f>IF($S454&lt;2, "N/A", $M454)</f>
        <v>N/A</v>
      </c>
      <c r="V454" s="16" t="str">
        <f>IF($S454&lt;3, "N/A", $M454)</f>
        <v>N/A</v>
      </c>
      <c r="W454" s="16" t="str">
        <f>IF($S454&lt;4, "N/A", $M454)</f>
        <v>N/A</v>
      </c>
      <c r="X454" s="16" t="str">
        <f>IF($S454&lt;5, "N/A", $M454)</f>
        <v>N/A</v>
      </c>
      <c r="Y454" s="15" t="str">
        <f>IF(SUM(T454:X454)&lt;&gt;Q454, "CHECK", "OK")</f>
        <v>OK</v>
      </c>
      <c r="Z454" s="15" t="str">
        <f>IF(F454=$B$1, "No", IF(S454=1, "Yes", "No"))</f>
        <v>Yes</v>
      </c>
      <c r="AA454" s="18">
        <f>IF(C454="DM", "N/A", IF(Z454="No","N/A",VLOOKUP(B454,'Extension List'!$A$3:$R$1972,18,FALSE)))</f>
        <v>43</v>
      </c>
      <c r="AB454" s="15">
        <f>IF(C454="DM", "N/A", IF(Z454="No","N/A",VLOOKUP(B454,'Extension List'!$A$3:$T$1972,20,FALSE)))</f>
        <v>4</v>
      </c>
      <c r="AC454" s="15">
        <v>3</v>
      </c>
      <c r="AD454" s="16">
        <f>IF(AE454="N/A", "N/A", AA454-AE454)</f>
        <v>17</v>
      </c>
      <c r="AE454" s="16">
        <f>IF(AA454="N/A", "N/A", IF(AC454&gt;0, IF(AA454&lt;13, ROUNDUP(0.25*AA454,0), IF(AA454&lt;26, ROUNDUP(0.4*AA454,0), IF(AA454&lt;51, ROUNDUP(0.6*AA454,0), ROUNDUP(0.75*AA454,0)))), "N/A"))</f>
        <v>26</v>
      </c>
      <c r="AF454" s="16">
        <f>IF(AD454="N/A","N/A", (AE454*AC454)+Q454)</f>
        <v>78</v>
      </c>
      <c r="AG454" s="16">
        <v>0</v>
      </c>
      <c r="AH454" s="16">
        <v>18</v>
      </c>
      <c r="AI454" s="16">
        <v>30</v>
      </c>
      <c r="AJ454" s="16">
        <v>30</v>
      </c>
      <c r="AK454" s="16" t="str">
        <f>IF($AF454="N/A","N/A",IF(AC454&gt;3,"TBC","N/A"))</f>
        <v>N/A</v>
      </c>
      <c r="AL454" s="16" t="str">
        <f>IF(AC454="N/A","N/A",IF(AC454&gt;0,IF(SUM(AG454:AK454)&lt;&gt;AF454,"CHECK","OK"),"N/A"))</f>
        <v>OK</v>
      </c>
      <c r="AM454" s="16">
        <f>IF(AD454="N/A", L454+T454, L454+AG454)</f>
        <v>4</v>
      </c>
      <c r="AN454" s="16">
        <f>IF(AD454="N/A", IF(U454="N/A", "N/A", L454+U454), AD454+AH454)</f>
        <v>35</v>
      </c>
      <c r="AO454" s="16">
        <f>IF(AD454="N/A", IF(V454="N/A", "N/A", L454+V454), IF(AI454="N/A", "N/A", AD454+AI454))</f>
        <v>47</v>
      </c>
      <c r="AP454" s="16">
        <f>IF(AD454="N/A", IF(W454="N/A", "N/A", L454+W454), IF(AJ454="N/A", "N/A", AD454+AJ454))</f>
        <v>47</v>
      </c>
      <c r="AQ454" s="16" t="str">
        <f>IF(AD454="N/A", IF(X454="N/A", "N/A", L454+X454), IF(AK454="N/A", "N/A", AD454+AK454))</f>
        <v>N/A</v>
      </c>
      <c r="AR454" s="15" t="s">
        <v>40</v>
      </c>
      <c r="AS454" s="15" t="s">
        <v>40</v>
      </c>
      <c r="AT454" s="15" t="s">
        <v>40</v>
      </c>
      <c r="AU454" s="15" t="s">
        <v>40</v>
      </c>
      <c r="AV454" s="15" t="s">
        <v>40</v>
      </c>
      <c r="AW454" s="15" t="s">
        <v>48</v>
      </c>
      <c r="AX454" s="15" t="s">
        <v>48</v>
      </c>
      <c r="AY454" s="15" t="s">
        <v>48</v>
      </c>
      <c r="AZ454" s="15" t="s">
        <v>48</v>
      </c>
      <c r="BA454" s="15" t="s">
        <v>40</v>
      </c>
      <c r="BB454" s="15" t="s">
        <v>40</v>
      </c>
      <c r="BC454" s="15" t="s">
        <v>40</v>
      </c>
      <c r="BD454" s="15" t="s">
        <v>40</v>
      </c>
      <c r="BE454" s="15" t="s">
        <v>40</v>
      </c>
      <c r="BF454" s="15" t="s">
        <v>40</v>
      </c>
      <c r="BG454" s="15" t="s">
        <v>40</v>
      </c>
      <c r="BH454" s="15" t="s">
        <v>40</v>
      </c>
      <c r="BI454" s="15"/>
      <c r="BJ454" s="16">
        <f>IF(AR454="R", $CA454, IF(OR(AR454="P", AR454="T", AR454="N"), 0, IF($C454="DM", $T454, IF(OR(AR454="Y", AR454="IR"),$AM454,IF(AR454="C", IF($BI454="Y", IF($AF454="N/A", $Q454, $AF454), IF($AG454="N/A", $T454,$AG454)))))))</f>
        <v>4</v>
      </c>
      <c r="BK454" s="16">
        <f>IF(AS454="R", $CA454, IF(OR(AS454="P", AS454="T", AS454="N"), 0, IF($C454="DM", $T454, IF(OR(AS454="Y", AS454="IR"),$AM454,IF(AS454="C", IF($BI454="Y", IF($AF454="N/A", $Q454, $AF454), IF($AG454="N/A", $T454,$AG454)))))))</f>
        <v>4</v>
      </c>
      <c r="BL454" s="16">
        <f>IF(AT454="R", $CA454, IF(OR(AT454="P", AT454="T", AT454="N"), 0, IF($C454="DM", $T454, IF(OR(AT454="Y", AT454="IR"),$AM454,IF(AT454="C", IF($BI454="Y", IF($AF454="N/A", $Q454, $AF454), IF($AG454="N/A", $T454,$AG454)))))))</f>
        <v>4</v>
      </c>
      <c r="BM454" s="16">
        <f>IF(AU454="R", $CA454, IF(OR(AU454="P", AU454="T", AU454="N"), 0, IF($C454="DM", $T454, IF(OR(AU454="Y", AU454="IR"),$AM454,IF(AU454="C", IF($BI454="Y", IF($AF454="N/A", $Q454, $AF454), IF($AG454="N/A", $T454,$AG454)))))))</f>
        <v>4</v>
      </c>
      <c r="BN454" s="16">
        <f>IF(AV454="R", $CA454, IF(OR(AV454="P", AV454="T", AV454="N"), 0, IF($C454="DM", $T454, IF(OR(AV454="Y", AV454="IR"),$AM454,IF(AV454="C", IF($BI454="Y", IF($AF454="N/A", $Q454, $AF454), IF($AG454="N/A", $T454,$AG454)))))))</f>
        <v>4</v>
      </c>
      <c r="BO454" s="16">
        <f>IF(AW454="R", $CA454, IF(OR(AW454="P", AW454="T", AW454="N"), 0, IF($C454="DM", $T454, IF(OR(AW454="Y", AW454="IR"),$AM454,IF(AW454="C", IF($BI454="Y", IF($AF454="N/A", $Q454, $AF454), IF($AG454="N/A", $T454,$AG454)))))))</f>
        <v>4</v>
      </c>
      <c r="BP454" s="16">
        <f>IF(AX454="R", $CA454, IF(OR(AX454="P", AX454="T", AX454="N"), 0, IF($C454="DM", $T454, IF(OR(AX454="Y", AX454="IR"),$AM454,IF(AX454="C", IF($BI454="Y", IF($AF454="N/A", $Q454, $AF454), IF($AG454="N/A", $T454,$AG454)))))))</f>
        <v>4</v>
      </c>
      <c r="BQ454" s="16">
        <f>IF(AY454="R", $CA454, IF(OR(AY454="P", AY454="T", AY454="N"), 0, IF($C454="DM", $T454, IF(OR(AY454="Y", AY454="IR"),$AM454,IF(AY454="C", IF($BI454="Y", IF($AF454="N/A", $Q454, $AF454), IF($AG454="N/A", $T454,$AG454)))))))</f>
        <v>4</v>
      </c>
      <c r="BR454" s="16">
        <f>IF(AZ454="R", $CA454, IF(OR(AZ454="P", AZ454="T", AZ454="N"), 0, IF($C454="DM", $T454, IF(OR(AZ454="Y", AZ454="IR"),$AM454,IF(AZ454="C", IF($BI454="Y", IF($AF454="N/A", $Q454, $AF454), IF($AG454="N/A", $T454,$AG454)))))))</f>
        <v>4</v>
      </c>
      <c r="BS454" s="16">
        <f>IF(BA454="R", $CA454, IF(OR(BA454="P", BA454="T", BA454="N"), 0, IF($C454="DM", $T454, IF(OR(BA454="Y", BA454="IR"),$AM454,IF(BA454="C", IF($BI454="Y", IF($AF454="N/A", $Q454, $AF454), IF($AG454="N/A", $T454,$AG454)))))))</f>
        <v>4</v>
      </c>
      <c r="BT454" s="16">
        <f>IF(BB454="R", $CA454, IF(OR(BB454="P", BB454="T", BB454="N"), 0, IF($C454="DM", $T454, IF(OR(BB454="Y", BB454="IR"),$AM454,IF(BB454="C", IF($BI454="Y", IF($BA454="C", IF($AF454="N/A", $Q454, $AF454), IF($AF454="N/A", $T454, $AM454)), IF($AG454="N/A", $T454,$AG454)))))))</f>
        <v>4</v>
      </c>
      <c r="BU454" s="16">
        <f>IF(BC454="R", $CA454, IF(OR(BC454="P", BC454="T", BC454="N"), 0, IF($C454="DM", $T454, IF(OR(BC454="Y", BC454="IR"),$AM454,IF(BC454="C", IF($BI454="Y", IF($BA454="C", IF($AF454="N/A", $Q454, $AF454), IF($AF454="N/A", $T454, $AM454)), IF($AG454="N/A", $T454,$AG454)))))))</f>
        <v>4</v>
      </c>
      <c r="BV454" s="16">
        <f>IF(BD454="R", $CA454, IF(OR(BD454="P", BD454="T", BD454="N"), 0, IF($C454="DM", $T454, IF(OR(BD454="Y", BD454="IR"),$AM454,IF(BD454="C", IF($BI454="Y", IF($BA454="C", IF($AF454="N/A", $Q454, $AF454), IF($AF454="N/A", $T454, $AM454)), IF($AG454="N/A", $T454,$AG454)))))))</f>
        <v>4</v>
      </c>
      <c r="BW454" s="16">
        <f>IF(BE454="R", $CA454, IF(OR(BE454="P", BE454="T", BE454="N"), 0, IF($C454="DM", $T454, IF(OR(BE454="Y", BE454="IR"),$AM454,IF(BE454="C", IF($BI454="Y", IF($BA454="C", IF($AF454="N/A", $Q454, $AF454), IF($AF454="N/A", $T454, $AM454)), IF($AG454="N/A", $T454,$AG454)))))))</f>
        <v>4</v>
      </c>
      <c r="BX454" s="16">
        <f>IF(BF454="R", $CA454, IF(OR(BF454="P", BF454="T", BF454="N"), 0, IF($C454="DM", $T454, IF(OR(BF454="Y", BF454="IR"),$AM454,IF(BF454="C", IF($BI454="Y", IF($BA454="C", IF($AF454="N/A", $Q454, $AF454), IF($AF454="N/A", $T454, $AM454)), IF($AG454="N/A", $T454,$AG454)))))))</f>
        <v>4</v>
      </c>
      <c r="BY454" s="16">
        <f>IF(BG454="R", $CA454, IF(OR(BG454="P", BG454="T", BG454="N"), 0, IF($C454="DM", $T454, IF(OR(BG454="Y", BG454="IR"),$AM454,IF(BG454="C", IF($BI454="Y", IF($BA454="C", IF($AF454="N/A", $Q454, $AF454), IF($AF454="N/A", $T454, $AM454)), IF($AG454="N/A", $T454,$AG454)))))))</f>
        <v>4</v>
      </c>
      <c r="BZ454" s="16">
        <f>IF(BH454="R", $CA454, IF(OR(BH454="P", BH454="T", BH454="N"), 0, IF($C454="DM", $T454, IF(OR(BH454="Y", BH454="IR"),$AM454,IF(BH454="C", IF($BI454="Y", IF($BA454="C", IF($AF454="N/A", $Q454, $AF454), IF($AF454="N/A", $T454, $AM454)), IF($AG454="N/A", $T454,$AG454)))))))</f>
        <v>4</v>
      </c>
      <c r="CA454" s="15" t="s">
        <v>75</v>
      </c>
      <c r="CB454" s="16">
        <f>BZ454</f>
        <v>4</v>
      </c>
      <c r="CC454" s="15">
        <f>IF(OR($BH454="T", $BH454="R"), 0, IF($BH454="C", IF($BI454="Y", IF($BA454="C", 0, IF(AF454="N/A", Q454-T454, AF454-AG454)), IF($AF454="N/A", U454, AH454)), AN454))</f>
        <v>35</v>
      </c>
      <c r="CD454" s="15">
        <f>IF(OR($BH454="T", $BH454="R"), 0, IF($BH454="C", IF($BI454="Y", 0, IF($AF454="N/A", V454, AI454)), AO454))</f>
        <v>47</v>
      </c>
      <c r="CE454" s="15">
        <f>IF(OR($BH454="T", $BH454="R"), 0, IF($BH454="C", IF($BI454="Y", 0, IF($AF454="N/A", W454, AJ454)), AP454))</f>
        <v>47</v>
      </c>
      <c r="CF454" s="15" t="str">
        <f>IF(OR($BH454="T", $BH454="R"), 0, IF($BH454="C", IF($BI454="Y", 0, IF($AF454="N/A", X454, AK454)), AQ454))</f>
        <v>N/A</v>
      </c>
      <c r="CG454" t="str">
        <f>IF(AC454="N/A", "S:"&amp;L454&amp;" G:"&amp;M454&amp;" GR:"&amp;Q454, IF(AC454=0, "S:"&amp;L454&amp;" G:"&amp;M454&amp;" GR:"&amp;Q454, "S:"&amp;L454&amp;"/"&amp;AD454&amp;" G:"&amp;AE454&amp;" GR:"&amp;AF454))</f>
        <v>S:4/17 G:26 GR:78</v>
      </c>
    </row>
    <row r="455" spans="1:85" x14ac:dyDescent="0.25">
      <c r="A455" s="14">
        <v>5671</v>
      </c>
      <c r="B455" s="15" t="s">
        <v>3020</v>
      </c>
      <c r="C455" s="15" t="s">
        <v>63</v>
      </c>
      <c r="D455" s="15" t="s">
        <v>1933</v>
      </c>
      <c r="E455" s="15">
        <f>VLOOKUP(B455, 'Rookie Year'!$A$2:$B$55679,2,FALSE)</f>
        <v>2024</v>
      </c>
      <c r="F455" s="15">
        <v>2024</v>
      </c>
      <c r="G455" s="15" t="s">
        <v>40</v>
      </c>
      <c r="H455" s="15" t="s">
        <v>2219</v>
      </c>
      <c r="I455" s="16">
        <v>1</v>
      </c>
      <c r="J455" s="15">
        <v>3</v>
      </c>
      <c r="K455" s="17">
        <f>IF(AND(G455&lt;&gt;"N",R455="N/A"), IF(I455&lt;4, 0, 0.25),IF(I455=1, IF(J455=1,0.25, 0.25), IF(I455&lt;13, 0.25, IF(I455&lt;26, 0.4, IF(I455&lt;51, 0.6, 0.75)))))</f>
        <v>0</v>
      </c>
      <c r="L455" s="16">
        <f>I455-M455</f>
        <v>1</v>
      </c>
      <c r="M455" s="16">
        <f>ROUNDUP(I455*K455,0)</f>
        <v>0</v>
      </c>
      <c r="N455" s="16">
        <f>M455*J455</f>
        <v>0</v>
      </c>
      <c r="O455" s="16">
        <v>0</v>
      </c>
      <c r="P455" s="16">
        <v>0</v>
      </c>
      <c r="Q455" s="16">
        <f>N455-O455-P455</f>
        <v>0</v>
      </c>
      <c r="R455" s="15" t="s">
        <v>75</v>
      </c>
      <c r="S455" s="15">
        <f>IF(R455="N/A", J455-($B$1-F455), J455-($B$1-R455))</f>
        <v>3</v>
      </c>
      <c r="T455" s="16">
        <f>IF($S455&lt;1, "N/A", $M455)</f>
        <v>0</v>
      </c>
      <c r="U455" s="16">
        <f>IF($S455&lt;2, "N/A", $M455)</f>
        <v>0</v>
      </c>
      <c r="V455" s="16">
        <f>IF($S455&lt;3, "N/A", $M455)</f>
        <v>0</v>
      </c>
      <c r="W455" s="16" t="str">
        <f>IF($S455&lt;4, "N/A", $M455)</f>
        <v>N/A</v>
      </c>
      <c r="X455" s="16" t="str">
        <f>IF($S455&lt;5, "N/A", $M455)</f>
        <v>N/A</v>
      </c>
      <c r="Y455" s="15" t="str">
        <f>IF(SUM(T455:X455)&lt;&gt;Q455, "CHECK", "OK")</f>
        <v>OK</v>
      </c>
      <c r="Z455" s="15" t="str">
        <f>IF(F455=$B$1, "No", IF(S455=1, "Yes", "No"))</f>
        <v>No</v>
      </c>
      <c r="AA455" s="18" t="str">
        <f>IF(C455="DM", "N/A", IF(Z455="No","N/A",VLOOKUP(B455,'Extension List'!$A$3:$R$1972,18,FALSE)))</f>
        <v>N/A</v>
      </c>
      <c r="AB455" s="15" t="str">
        <f>IF(C455="DM", "N/A", IF(Z455="No","N/A",VLOOKUP(B455,'Extension List'!$A$3:$T$1972,20,FALSE)))</f>
        <v>N/A</v>
      </c>
      <c r="AC455" s="15" t="str">
        <f>IF(AA455="N/A", "N/A", 0)</f>
        <v>N/A</v>
      </c>
      <c r="AD455" s="16" t="str">
        <f>IF(AE455="N/A", "N/A", AA455-AE455)</f>
        <v>N/A</v>
      </c>
      <c r="AE455" s="16" t="str">
        <f>IF(AA455="N/A", "N/A", IF(AC455&gt;0, IF(AA455&lt;13, ROUNDUP(0.25*AA455,0), IF(AA455&lt;26, ROUNDUP(0.4*AA455,0), IF(AA455&lt;51, ROUNDUP(0.6*AA455,0), ROUNDUP(0.75*AA455,0)))), "N/A"))</f>
        <v>N/A</v>
      </c>
      <c r="AF455" s="16" t="str">
        <f>IF(AD455="N/A","N/A", (AE455*AC455)+Q455)</f>
        <v>N/A</v>
      </c>
      <c r="AG455" s="16" t="str">
        <f>IF($AF455="N/A", "N/A", "TBC")</f>
        <v>N/A</v>
      </c>
      <c r="AH455" s="16" t="str">
        <f>IF($AF455="N/A", "N/A", "TBC")</f>
        <v>N/A</v>
      </c>
      <c r="AI455" s="16" t="str">
        <f>IF($AF455="N/A","N/A",IF(AC455&gt;1,"TBC","N/A"))</f>
        <v>N/A</v>
      </c>
      <c r="AJ455" s="16" t="str">
        <f>IF($AF455="N/A","N/A",IF(AC455&gt;2,"TBC","N/A"))</f>
        <v>N/A</v>
      </c>
      <c r="AK455" s="16" t="str">
        <f>IF($AF455="N/A","N/A",IF(AC455&gt;3,"TBC","N/A"))</f>
        <v>N/A</v>
      </c>
      <c r="AL455" s="16" t="str">
        <f>IF(AC455="N/A","N/A",IF(AC455&gt;0,IF(SUM(AG455:AK455)&lt;&gt;AF455,"CHECK","OK"),"N/A"))</f>
        <v>N/A</v>
      </c>
      <c r="AM455" s="16">
        <f>IF(AD455="N/A", L455+T455, L455+AG455)</f>
        <v>1</v>
      </c>
      <c r="AN455" s="16">
        <f>IF(AD455="N/A", IF(U455="N/A", "N/A", L455+U455), AD455+AH455)</f>
        <v>1</v>
      </c>
      <c r="AO455" s="16">
        <f>IF(AD455="N/A", IF(V455="N/A", "N/A", L455+V455), IF(AI455="N/A", "N/A", AD455+AI455))</f>
        <v>1</v>
      </c>
      <c r="AP455" s="16" t="str">
        <f>IF(AD455="N/A", IF(W455="N/A", "N/A", L455+W455), IF(AJ455="N/A", "N/A", AD455+AJ455))</f>
        <v>N/A</v>
      </c>
      <c r="AQ455" s="16" t="str">
        <f>IF(AD455="N/A", IF(X455="N/A", "N/A", L455+X455), IF(AK455="N/A", "N/A", AD455+AK455))</f>
        <v>N/A</v>
      </c>
      <c r="AR455" s="15" t="s">
        <v>66</v>
      </c>
      <c r="AS455" s="15" t="s">
        <v>66</v>
      </c>
      <c r="AT455" s="15" t="s">
        <v>66</v>
      </c>
      <c r="AU455" s="15" t="s">
        <v>66</v>
      </c>
      <c r="AV455" s="15" t="s">
        <v>66</v>
      </c>
      <c r="AW455" s="15" t="s">
        <v>66</v>
      </c>
      <c r="AX455" s="15" t="s">
        <v>66</v>
      </c>
      <c r="AY455" s="15" t="s">
        <v>66</v>
      </c>
      <c r="AZ455" s="15" t="s">
        <v>66</v>
      </c>
      <c r="BA455" s="15" t="s">
        <v>66</v>
      </c>
      <c r="BB455" s="15" t="s">
        <v>66</v>
      </c>
      <c r="BC455" s="15" t="s">
        <v>66</v>
      </c>
      <c r="BD455" s="15" t="s">
        <v>66</v>
      </c>
      <c r="BE455" s="15" t="s">
        <v>66</v>
      </c>
      <c r="BF455" s="15" t="s">
        <v>66</v>
      </c>
      <c r="BG455" s="15" t="s">
        <v>66</v>
      </c>
      <c r="BH455" s="15" t="s">
        <v>66</v>
      </c>
      <c r="BJ455" s="16">
        <f>IF(AR455="R", $CA455, IF(OR(AR455="P", AR455="T", AR455="N"), 0, IF($C455="DM", $T455, IF(OR(AR455="Y", AR455="IR"),$AM455,IF(AR455="C", IF($BI455="Y", IF($AF455="N/A", $Q455, $AF455), IF($AG455="N/A", $T455,$AG455)))))))</f>
        <v>0</v>
      </c>
      <c r="BK455" s="16">
        <f>IF(AS455="R", $CA455, IF(OR(AS455="P", AS455="T", AS455="N"), 0, IF($C455="DM", $T455, IF(OR(AS455="Y", AS455="IR"),$AM455,IF(AS455="C", IF($BI455="Y", IF($AF455="N/A", $Q455, $AF455), IF($AG455="N/A", $T455,$AG455)))))))</f>
        <v>0</v>
      </c>
      <c r="BL455" s="16">
        <f>IF(AT455="R", $CA455, IF(OR(AT455="P", AT455="T", AT455="N"), 0, IF($C455="DM", $T455, IF(OR(AT455="Y", AT455="IR"),$AM455,IF(AT455="C", IF($BI455="Y", IF($AF455="N/A", $Q455, $AF455), IF($AG455="N/A", $T455,$AG455)))))))</f>
        <v>0</v>
      </c>
      <c r="BM455" s="16">
        <f>IF(AU455="R", $CA455, IF(OR(AU455="P", AU455="T", AU455="N"), 0, IF($C455="DM", $T455, IF(OR(AU455="Y", AU455="IR"),$AM455,IF(AU455="C", IF($BI455="Y", IF($AF455="N/A", $Q455, $AF455), IF($AG455="N/A", $T455,$AG455)))))))</f>
        <v>0</v>
      </c>
      <c r="BN455" s="16">
        <f>IF(AV455="R", $CA455, IF(OR(AV455="P", AV455="T", AV455="N"), 0, IF($C455="DM", $T455, IF(OR(AV455="Y", AV455="IR"),$AM455,IF(AV455="C", IF($BI455="Y", IF($AF455="N/A", $Q455, $AF455), IF($AG455="N/A", $T455,$AG455)))))))</f>
        <v>0</v>
      </c>
      <c r="BO455" s="16">
        <f>IF(AW455="R", $CA455, IF(OR(AW455="P", AW455="T", AW455="N"), 0, IF($C455="DM", $T455, IF(OR(AW455="Y", AW455="IR"),$AM455,IF(AW455="C", IF($BI455="Y", IF($AF455="N/A", $Q455, $AF455), IF($AG455="N/A", $T455,$AG455)))))))</f>
        <v>0</v>
      </c>
      <c r="BP455" s="16">
        <f>IF(AX455="R", $CA455, IF(OR(AX455="P", AX455="T", AX455="N"), 0, IF($C455="DM", $T455, IF(OR(AX455="Y", AX455="IR"),$AM455,IF(AX455="C", IF($BI455="Y", IF($AF455="N/A", $Q455, $AF455), IF($AG455="N/A", $T455,$AG455)))))))</f>
        <v>0</v>
      </c>
      <c r="BQ455" s="16">
        <f>IF(AY455="R", $CA455, IF(OR(AY455="P", AY455="T", AY455="N"), 0, IF($C455="DM", $T455, IF(OR(AY455="Y", AY455="IR"),$AM455,IF(AY455="C", IF($BI455="Y", IF($AF455="N/A", $Q455, $AF455), IF($AG455="N/A", $T455,$AG455)))))))</f>
        <v>0</v>
      </c>
      <c r="BR455" s="16">
        <f>IF(AZ455="R", $CA455, IF(OR(AZ455="P", AZ455="T", AZ455="N"), 0, IF($C455="DM", $T455, IF(OR(AZ455="Y", AZ455="IR"),$AM455,IF(AZ455="C", IF($BI455="Y", IF($AF455="N/A", $Q455, $AF455), IF($AG455="N/A", $T455,$AG455)))))))</f>
        <v>0</v>
      </c>
      <c r="BS455" s="16">
        <f>IF(BA455="R", $CA455, IF(OR(BA455="P", BA455="T", BA455="N"), 0, IF($C455="DM", $T455, IF(OR(BA455="Y", BA455="IR"),$AM455,IF(BA455="C", IF($BI455="Y", IF($AF455="N/A", $Q455, $AF455), IF($AG455="N/A", $T455,$AG455)))))))</f>
        <v>0</v>
      </c>
      <c r="BT455" s="16">
        <f>IF(BB455="R", $CA455, IF(OR(BB455="P", BB455="T", BB455="N"), 0, IF($C455="DM", $T455, IF(OR(BB455="Y", BB455="IR"),$AM455,IF(BB455="C", IF($BI455="Y", IF($BA455="C", IF($AF455="N/A", $Q455, $AF455), IF($AF455="N/A", $T455, $AM455)), IF($AG455="N/A", $T455,$AG455)))))))</f>
        <v>0</v>
      </c>
      <c r="BU455" s="16">
        <f>IF(BC455="R", $CA455, IF(OR(BC455="P", BC455="T", BC455="N"), 0, IF($C455="DM", $T455, IF(OR(BC455="Y", BC455="IR"),$AM455,IF(BC455="C", IF($BI455="Y", IF($BA455="C", IF($AF455="N/A", $Q455, $AF455), IF($AF455="N/A", $T455, $AM455)), IF($AG455="N/A", $T455,$AG455)))))))</f>
        <v>0</v>
      </c>
      <c r="BV455" s="16">
        <f>IF(BD455="R", $CA455, IF(OR(BD455="P", BD455="T", BD455="N"), 0, IF($C455="DM", $T455, IF(OR(BD455="Y", BD455="IR"),$AM455,IF(BD455="C", IF($BI455="Y", IF($BA455="C", IF($AF455="N/A", $Q455, $AF455), IF($AF455="N/A", $T455, $AM455)), IF($AG455="N/A", $T455,$AG455)))))))</f>
        <v>0</v>
      </c>
      <c r="BW455" s="16">
        <f>IF(BE455="R", $CA455, IF(OR(BE455="P", BE455="T", BE455="N"), 0, IF($C455="DM", $T455, IF(OR(BE455="Y", BE455="IR"),$AM455,IF(BE455="C", IF($BI455="Y", IF($BA455="C", IF($AF455="N/A", $Q455, $AF455), IF($AF455="N/A", $T455, $AM455)), IF($AG455="N/A", $T455,$AG455)))))))</f>
        <v>0</v>
      </c>
      <c r="BX455" s="16">
        <f>IF(BF455="R", $CA455, IF(OR(BF455="P", BF455="T", BF455="N"), 0, IF($C455="DM", $T455, IF(OR(BF455="Y", BF455="IR"),$AM455,IF(BF455="C", IF($BI455="Y", IF($BA455="C", IF($AF455="N/A", $Q455, $AF455), IF($AF455="N/A", $T455, $AM455)), IF($AG455="N/A", $T455,$AG455)))))))</f>
        <v>0</v>
      </c>
      <c r="BY455" s="16">
        <f>IF(BG455="R", $CA455, IF(OR(BG455="P", BG455="T", BG455="N"), 0, IF($C455="DM", $T455, IF(OR(BG455="Y", BG455="IR"),$AM455,IF(BG455="C", IF($BI455="Y", IF($BA455="C", IF($AF455="N/A", $Q455, $AF455), IF($AF455="N/A", $T455, $AM455)), IF($AG455="N/A", $T455,$AG455)))))))</f>
        <v>0</v>
      </c>
      <c r="BZ455" s="16">
        <f>IF(BH455="R", $CA455, IF(OR(BH455="P", BH455="T", BH455="N"), 0, IF($C455="DM", $T455, IF(OR(BH455="Y", BH455="IR"),$AM455,IF(BH455="C", IF($BI455="Y", IF($BA455="C", IF($AF455="N/A", $Q455, $AF455), IF($AF455="N/A", $T455, $AM455)), IF($AG455="N/A", $T455,$AG455)))))))</f>
        <v>0</v>
      </c>
      <c r="CA455" s="15" t="s">
        <v>75</v>
      </c>
      <c r="CB455" s="16">
        <f>BZ455</f>
        <v>0</v>
      </c>
      <c r="CC455" s="15">
        <f>IF(OR($BH455="T", $BH455="R"), 0, IF($BH455="C", IF($BI455="Y", IF($BA455="C", 0, IF(AF455="N/A", Q455-T455, AF455-AG455)), IF($AF455="N/A", U455, AH455)), AN455))</f>
        <v>1</v>
      </c>
      <c r="CD455" s="15">
        <f>IF(OR($BH455="T", $BH455="R"), 0, IF($BH455="C", IF($BI455="Y", 0, IF($AF455="N/A", V455, AI455)), AO455))</f>
        <v>1</v>
      </c>
      <c r="CE455" s="15" t="str">
        <f>IF(OR($BH455="T", $BH455="R"), 0, IF($BH455="C", IF($BI455="Y", 0, IF($AF455="N/A", W455, AJ455)), AP455))</f>
        <v>N/A</v>
      </c>
      <c r="CF455" s="15" t="str">
        <f>IF(OR($BH455="T", $BH455="R"), 0, IF($BH455="C", IF($BI455="Y", 0, IF($AF455="N/A", X455, AK455)), AQ455))</f>
        <v>N/A</v>
      </c>
      <c r="CG455" t="str">
        <f>IF(AC455="N/A", "S:"&amp;L455&amp;" G:"&amp;M455&amp;" GR:"&amp;Q455, IF(AC455=0, "S:"&amp;L455&amp;" G:"&amp;M455&amp;" GR:"&amp;Q455, "S:"&amp;L455&amp;"/"&amp;AD455&amp;" G:"&amp;AE455&amp;" GR:"&amp;AF455))</f>
        <v>S:1 G:0 GR:0</v>
      </c>
    </row>
    <row r="456" spans="1:85" x14ac:dyDescent="0.25">
      <c r="A456" s="14">
        <v>3145</v>
      </c>
      <c r="B456" s="15" t="s">
        <v>1185</v>
      </c>
      <c r="C456" s="15" t="s">
        <v>63</v>
      </c>
      <c r="D456" s="15" t="s">
        <v>1933</v>
      </c>
      <c r="E456" s="15">
        <f>VLOOKUP(B456, 'Rookie Year'!$A$2:$B$55679,2,FALSE)</f>
        <v>2019</v>
      </c>
      <c r="F456" s="15">
        <v>2019</v>
      </c>
      <c r="G456" s="15" t="s">
        <v>40</v>
      </c>
      <c r="H456" s="15" t="s">
        <v>1927</v>
      </c>
      <c r="I456" s="16">
        <v>18</v>
      </c>
      <c r="J456" s="15">
        <v>5</v>
      </c>
      <c r="K456" s="17">
        <f>IF(AND(G456&lt;&gt;"N",R456="N/A"), IF(I456&lt;4, 0, 0.25),IF(I456=1, IF(J456=1,0.25, 0.25), IF(I456&lt;13, 0.25, IF(I456&lt;26, 0.4, IF(I456&lt;51, 0.6, 0.75)))))</f>
        <v>0.4</v>
      </c>
      <c r="L456" s="16">
        <f>I456-M456</f>
        <v>10</v>
      </c>
      <c r="M456" s="16">
        <f>ROUNDUP(I456*K456,0)</f>
        <v>8</v>
      </c>
      <c r="N456" s="16">
        <f>M456*J456</f>
        <v>40</v>
      </c>
      <c r="O456" s="16">
        <v>24</v>
      </c>
      <c r="P456" s="16">
        <v>0</v>
      </c>
      <c r="Q456" s="16">
        <f>N456-O456-P456</f>
        <v>16</v>
      </c>
      <c r="R456" s="15">
        <v>2021</v>
      </c>
      <c r="S456" s="15">
        <f>IF(R456="N/A", J456-($B$1-F456), J456-($B$1-R456))</f>
        <v>2</v>
      </c>
      <c r="T456" s="16">
        <v>8</v>
      </c>
      <c r="U456" s="16">
        <v>8</v>
      </c>
      <c r="V456" s="16" t="str">
        <f>IF($S456&lt;3, "N/A", $M456)</f>
        <v>N/A</v>
      </c>
      <c r="W456" s="16" t="str">
        <f>IF($S456&lt;4, "N/A", $M456)</f>
        <v>N/A</v>
      </c>
      <c r="X456" s="16" t="str">
        <f>IF($S456&lt;5, "N/A", $M456)</f>
        <v>N/A</v>
      </c>
      <c r="Y456" s="15" t="str">
        <f>IF(SUM(T456:X456)&lt;&gt;Q456, "CHECK", "OK")</f>
        <v>OK</v>
      </c>
      <c r="Z456" s="15" t="str">
        <f>IF(F456=$B$1, "No", IF(S456=1, "Yes", "No"))</f>
        <v>No</v>
      </c>
      <c r="AA456" s="18" t="str">
        <f>IF(C456="DM", "N/A", IF(Z456="No","N/A",VLOOKUP(B456,'Extension List'!$A$3:$R$1972,18,FALSE)))</f>
        <v>N/A</v>
      </c>
      <c r="AB456" s="15" t="str">
        <f>IF(C456="DM", "N/A", IF(Z456="No","N/A",VLOOKUP(B456,'Extension List'!$A$3:$T$1972,20,FALSE)))</f>
        <v>N/A</v>
      </c>
      <c r="AC456" s="15" t="str">
        <f>IF(AA456="N/A", "N/A", 0)</f>
        <v>N/A</v>
      </c>
      <c r="AD456" s="16" t="str">
        <f>IF(AE456="N/A", "N/A", AA456-AE456)</f>
        <v>N/A</v>
      </c>
      <c r="AE456" s="16" t="str">
        <f>IF(AA456="N/A", "N/A", IF(AC456&gt;0, IF(AA456&lt;13, ROUNDUP(0.25*AA456,0), IF(AA456&lt;26, ROUNDUP(0.4*AA456,0), IF(AA456&lt;51, ROUNDUP(0.6*AA456,0), ROUNDUP(0.75*AA456,0)))), "N/A"))</f>
        <v>N/A</v>
      </c>
      <c r="AF456" s="16" t="str">
        <f>IF(AD456="N/A","N/A", (AE456*AC456)+Q456)</f>
        <v>N/A</v>
      </c>
      <c r="AG456" s="16" t="str">
        <f>IF($AF456="N/A", "N/A", "TBC")</f>
        <v>N/A</v>
      </c>
      <c r="AH456" s="16" t="str">
        <f>IF($AF456="N/A", "N/A", "TBC")</f>
        <v>N/A</v>
      </c>
      <c r="AI456" s="16" t="str">
        <f>IF($AF456="N/A","N/A",IF(AC456&gt;1,"TBC","N/A"))</f>
        <v>N/A</v>
      </c>
      <c r="AJ456" s="16" t="str">
        <f>IF($AF456="N/A","N/A",IF(AC456&gt;2,"TBC","N/A"))</f>
        <v>N/A</v>
      </c>
      <c r="AK456" s="16" t="str">
        <f>IF($AF456="N/A","N/A",IF(AC456&gt;3,"TBC","N/A"))</f>
        <v>N/A</v>
      </c>
      <c r="AL456" s="16" t="str">
        <f>IF(AC456="N/A","N/A",IF(AC456&gt;0,IF(SUM(AG456:AK456)&lt;&gt;AF456,"CHECK","OK"),"N/A"))</f>
        <v>N/A</v>
      </c>
      <c r="AM456" s="16">
        <f>IF(AD456="N/A", L456+T456, L456+AG456)</f>
        <v>18</v>
      </c>
      <c r="AN456" s="16">
        <f>IF(AD456="N/A", IF(U456="N/A", "N/A", L456+U456), AD456+AH456)</f>
        <v>18</v>
      </c>
      <c r="AO456" s="16" t="str">
        <f>IF(AD456="N/A", IF(V456="N/A", "N/A", L456+V456), IF(AI456="N/A", "N/A", AD456+AI456))</f>
        <v>N/A</v>
      </c>
      <c r="AP456" s="16" t="str">
        <f>IF(AD456="N/A", IF(W456="N/A", "N/A", L456+W456), IF(AJ456="N/A", "N/A", AD456+AJ456))</f>
        <v>N/A</v>
      </c>
      <c r="AQ456" s="16" t="str">
        <f>IF(AD456="N/A", IF(X456="N/A", "N/A", L456+X456), IF(AK456="N/A", "N/A", AD456+AK456))</f>
        <v>N/A</v>
      </c>
      <c r="AR456" s="15" t="s">
        <v>40</v>
      </c>
      <c r="AS456" s="15" t="s">
        <v>40</v>
      </c>
      <c r="AT456" s="15" t="s">
        <v>40</v>
      </c>
      <c r="AU456" s="15" t="s">
        <v>40</v>
      </c>
      <c r="AV456" s="15" t="s">
        <v>40</v>
      </c>
      <c r="AW456" s="15" t="s">
        <v>40</v>
      </c>
      <c r="AX456" s="15" t="s">
        <v>40</v>
      </c>
      <c r="AY456" s="15" t="s">
        <v>40</v>
      </c>
      <c r="AZ456" s="15" t="s">
        <v>40</v>
      </c>
      <c r="BA456" s="15" t="s">
        <v>40</v>
      </c>
      <c r="BB456" s="15" t="s">
        <v>40</v>
      </c>
      <c r="BC456" s="15" t="s">
        <v>40</v>
      </c>
      <c r="BD456" s="15" t="s">
        <v>40</v>
      </c>
      <c r="BE456" s="15" t="s">
        <v>40</v>
      </c>
      <c r="BF456" s="15" t="s">
        <v>40</v>
      </c>
      <c r="BG456" s="15" t="s">
        <v>40</v>
      </c>
      <c r="BH456" s="15" t="s">
        <v>40</v>
      </c>
      <c r="BI456" s="15"/>
      <c r="BJ456" s="16">
        <f>IF(AR456="R", $CA456, IF(OR(AR456="P", AR456="T", AR456="N"), 0, IF($C456="DM", $T456, IF(OR(AR456="Y", AR456="IR"),$AM456,IF(AR456="C", IF($BI456="Y", IF($AF456="N/A", $Q456, $AF456), IF($AG456="N/A", $T456,$AG456)))))))</f>
        <v>18</v>
      </c>
      <c r="BK456" s="16">
        <f>IF(AS456="R", $CA456, IF(OR(AS456="P", AS456="T", AS456="N"), 0, IF($C456="DM", $T456, IF(OR(AS456="Y", AS456="IR"),$AM456,IF(AS456="C", IF($BI456="Y", IF($AF456="N/A", $Q456, $AF456), IF($AG456="N/A", $T456,$AG456)))))))</f>
        <v>18</v>
      </c>
      <c r="BL456" s="16">
        <f>IF(AT456="R", $CA456, IF(OR(AT456="P", AT456="T", AT456="N"), 0, IF($C456="DM", $T456, IF(OR(AT456="Y", AT456="IR"),$AM456,IF(AT456="C", IF($BI456="Y", IF($AF456="N/A", $Q456, $AF456), IF($AG456="N/A", $T456,$AG456)))))))</f>
        <v>18</v>
      </c>
      <c r="BM456" s="16">
        <f>IF(AU456="R", $CA456, IF(OR(AU456="P", AU456="T", AU456="N"), 0, IF($C456="DM", $T456, IF(OR(AU456="Y", AU456="IR"),$AM456,IF(AU456="C", IF($BI456="Y", IF($AF456="N/A", $Q456, $AF456), IF($AG456="N/A", $T456,$AG456)))))))</f>
        <v>18</v>
      </c>
      <c r="BN456" s="16">
        <f>IF(AV456="R", $CA456, IF(OR(AV456="P", AV456="T", AV456="N"), 0, IF($C456="DM", $T456, IF(OR(AV456="Y", AV456="IR"),$AM456,IF(AV456="C", IF($BI456="Y", IF($AF456="N/A", $Q456, $AF456), IF($AG456="N/A", $T456,$AG456)))))))</f>
        <v>18</v>
      </c>
      <c r="BO456" s="16">
        <f>IF(AW456="R", $CA456, IF(OR(AW456="P", AW456="T", AW456="N"), 0, IF($C456="DM", $T456, IF(OR(AW456="Y", AW456="IR"),$AM456,IF(AW456="C", IF($BI456="Y", IF($AF456="N/A", $Q456, $AF456), IF($AG456="N/A", $T456,$AG456)))))))</f>
        <v>18</v>
      </c>
      <c r="BP456" s="16">
        <f>IF(AX456="R", $CA456, IF(OR(AX456="P", AX456="T", AX456="N"), 0, IF($C456="DM", $T456, IF(OR(AX456="Y", AX456="IR"),$AM456,IF(AX456="C", IF($BI456="Y", IF($AF456="N/A", $Q456, $AF456), IF($AG456="N/A", $T456,$AG456)))))))</f>
        <v>18</v>
      </c>
      <c r="BQ456" s="16">
        <f>IF(AY456="R", $CA456, IF(OR(AY456="P", AY456="T", AY456="N"), 0, IF($C456="DM", $T456, IF(OR(AY456="Y", AY456="IR"),$AM456,IF(AY456="C", IF($BI456="Y", IF($AF456="N/A", $Q456, $AF456), IF($AG456="N/A", $T456,$AG456)))))))</f>
        <v>18</v>
      </c>
      <c r="BR456" s="16">
        <f>IF(AZ456="R", $CA456, IF(OR(AZ456="P", AZ456="T", AZ456="N"), 0, IF($C456="DM", $T456, IF(OR(AZ456="Y", AZ456="IR"),$AM456,IF(AZ456="C", IF($BI456="Y", IF($AF456="N/A", $Q456, $AF456), IF($AG456="N/A", $T456,$AG456)))))))</f>
        <v>18</v>
      </c>
      <c r="BS456" s="16">
        <f>IF(BA456="R", $CA456, IF(OR(BA456="P", BA456="T", BA456="N"), 0, IF($C456="DM", $T456, IF(OR(BA456="Y", BA456="IR"),$AM456,IF(BA456="C", IF($BI456="Y", IF($AF456="N/A", $Q456, $AF456), IF($AG456="N/A", $T456,$AG456)))))))</f>
        <v>18</v>
      </c>
      <c r="BT456" s="16">
        <f>IF(BB456="R", $CA456, IF(OR(BB456="P", BB456="T", BB456="N"), 0, IF($C456="DM", $T456, IF(OR(BB456="Y", BB456="IR"),$AM456,IF(BB456="C", IF($BI456="Y", IF($BA456="C", IF($AF456="N/A", $Q456, $AF456), IF($AF456="N/A", $T456, $AM456)), IF($AG456="N/A", $T456,$AG456)))))))</f>
        <v>18</v>
      </c>
      <c r="BU456" s="16">
        <f>IF(BC456="R", $CA456, IF(OR(BC456="P", BC456="T", BC456="N"), 0, IF($C456="DM", $T456, IF(OR(BC456="Y", BC456="IR"),$AM456,IF(BC456="C", IF($BI456="Y", IF($BA456="C", IF($AF456="N/A", $Q456, $AF456), IF($AF456="N/A", $T456, $AM456)), IF($AG456="N/A", $T456,$AG456)))))))</f>
        <v>18</v>
      </c>
      <c r="BV456" s="16">
        <f>IF(BD456="R", $CA456, IF(OR(BD456="P", BD456="T", BD456="N"), 0, IF($C456="DM", $T456, IF(OR(BD456="Y", BD456="IR"),$AM456,IF(BD456="C", IF($BI456="Y", IF($BA456="C", IF($AF456="N/A", $Q456, $AF456), IF($AF456="N/A", $T456, $AM456)), IF($AG456="N/A", $T456,$AG456)))))))</f>
        <v>18</v>
      </c>
      <c r="BW456" s="16">
        <f>IF(BE456="R", $CA456, IF(OR(BE456="P", BE456="T", BE456="N"), 0, IF($C456="DM", $T456, IF(OR(BE456="Y", BE456="IR"),$AM456,IF(BE456="C", IF($BI456="Y", IF($BA456="C", IF($AF456="N/A", $Q456, $AF456), IF($AF456="N/A", $T456, $AM456)), IF($AG456="N/A", $T456,$AG456)))))))</f>
        <v>18</v>
      </c>
      <c r="BX456" s="16">
        <f>IF(BF456="R", $CA456, IF(OR(BF456="P", BF456="T", BF456="N"), 0, IF($C456="DM", $T456, IF(OR(BF456="Y", BF456="IR"),$AM456,IF(BF456="C", IF($BI456="Y", IF($BA456="C", IF($AF456="N/A", $Q456, $AF456), IF($AF456="N/A", $T456, $AM456)), IF($AG456="N/A", $T456,$AG456)))))))</f>
        <v>18</v>
      </c>
      <c r="BY456" s="16">
        <f>IF(BG456="R", $CA456, IF(OR(BG456="P", BG456="T", BG456="N"), 0, IF($C456="DM", $T456, IF(OR(BG456="Y", BG456="IR"),$AM456,IF(BG456="C", IF($BI456="Y", IF($BA456="C", IF($AF456="N/A", $Q456, $AF456), IF($AF456="N/A", $T456, $AM456)), IF($AG456="N/A", $T456,$AG456)))))))</f>
        <v>18</v>
      </c>
      <c r="BZ456" s="16">
        <f>IF(BH456="R", $CA456, IF(OR(BH456="P", BH456="T", BH456="N"), 0, IF($C456="DM", $T456, IF(OR(BH456="Y", BH456="IR"),$AM456,IF(BH456="C", IF($BI456="Y", IF($BA456="C", IF($AF456="N/A", $Q456, $AF456), IF($AF456="N/A", $T456, $AM456)), IF($AG456="N/A", $T456,$AG456)))))))</f>
        <v>18</v>
      </c>
      <c r="CA456" s="15" t="s">
        <v>75</v>
      </c>
      <c r="CB456" s="16">
        <f>BZ456</f>
        <v>18</v>
      </c>
      <c r="CC456" s="15">
        <f>IF(OR($BH456="T", $BH456="R"), 0, IF($BH456="C", IF($BI456="Y", IF($BA456="C", 0, IF(AF456="N/A", Q456-T456, AF456-AG456)), IF($AF456="N/A", U456, AH456)), AN456))</f>
        <v>18</v>
      </c>
      <c r="CD456" s="15" t="str">
        <f>IF(OR($BH456="T", $BH456="R"), 0, IF($BH456="C", IF($BI456="Y", 0, IF($AF456="N/A", V456, AI456)), AO456))</f>
        <v>N/A</v>
      </c>
      <c r="CE456" s="15" t="str">
        <f>IF(OR($BH456="T", $BH456="R"), 0, IF($BH456="C", IF($BI456="Y", 0, IF($AF456="N/A", W456, AJ456)), AP456))</f>
        <v>N/A</v>
      </c>
      <c r="CF456" s="15" t="str">
        <f>IF(OR($BH456="T", $BH456="R"), 0, IF($BH456="C", IF($BI456="Y", 0, IF($AF456="N/A", X456, AK456)), AQ456))</f>
        <v>N/A</v>
      </c>
      <c r="CG456" t="str">
        <f>IF(AC456="N/A", "S:"&amp;L456&amp;" G:"&amp;M456&amp;" GR:"&amp;Q456, IF(AC456=0, "S:"&amp;L456&amp;" G:"&amp;M456&amp;" GR:"&amp;Q456, "S:"&amp;L456&amp;"/"&amp;AD456&amp;" G:"&amp;AE456&amp;" GR:"&amp;AF456))</f>
        <v>S:10 G:8 GR:16</v>
      </c>
    </row>
    <row r="457" spans="1:85" x14ac:dyDescent="0.25">
      <c r="A457" s="14">
        <v>4747</v>
      </c>
      <c r="B457" s="15" t="s">
        <v>2580</v>
      </c>
      <c r="C457" s="15" t="s">
        <v>63</v>
      </c>
      <c r="D457" s="15" t="s">
        <v>1933</v>
      </c>
      <c r="E457" s="15">
        <f>VLOOKUP(B457, 'Rookie Year'!$A$2:$B$55679,2,FALSE)</f>
        <v>2022</v>
      </c>
      <c r="F457" s="15">
        <v>2022</v>
      </c>
      <c r="G457" s="15" t="s">
        <v>40</v>
      </c>
      <c r="H457" s="15" t="s">
        <v>2178</v>
      </c>
      <c r="I457" s="16">
        <v>3</v>
      </c>
      <c r="J457" s="15">
        <v>4</v>
      </c>
      <c r="K457" s="17">
        <f>IF(AND(G457&lt;&gt;"N",R457="N/A"), IF(I457&lt;4, 0, 0.25),IF(I457=1, IF(J457=1,0.25, 0.25), IF(I457&lt;13, 0.25, IF(I457&lt;26, 0.4, IF(I457&lt;51, 0.6, 0.75)))))</f>
        <v>0</v>
      </c>
      <c r="L457" s="16">
        <f>I457-M457</f>
        <v>3</v>
      </c>
      <c r="M457" s="16">
        <f>ROUNDUP(I457*K457,0)</f>
        <v>0</v>
      </c>
      <c r="N457" s="16">
        <f>M457*J457</f>
        <v>0</v>
      </c>
      <c r="O457" s="16">
        <v>0</v>
      </c>
      <c r="P457" s="16">
        <v>0</v>
      </c>
      <c r="Q457" s="16">
        <f>N457-O457-P457</f>
        <v>0</v>
      </c>
      <c r="R457" s="15" t="s">
        <v>75</v>
      </c>
      <c r="S457" s="15">
        <f>IF(R457="N/A", J457-($B$1-F457), J457-($B$1-R457))</f>
        <v>2</v>
      </c>
      <c r="T457" s="16">
        <v>0</v>
      </c>
      <c r="U457" s="16">
        <v>0</v>
      </c>
      <c r="V457" s="16" t="str">
        <f>IF($S457&lt;3, "N/A", $M457)</f>
        <v>N/A</v>
      </c>
      <c r="W457" s="16" t="str">
        <f>IF($S457&lt;4, "N/A", $M457)</f>
        <v>N/A</v>
      </c>
      <c r="X457" s="16" t="str">
        <f>IF($S457&lt;5, "N/A", $M457)</f>
        <v>N/A</v>
      </c>
      <c r="Y457" s="15" t="str">
        <f>IF(SUM(T457:X457)&lt;&gt;Q457, "CHECK", "OK")</f>
        <v>OK</v>
      </c>
      <c r="Z457" s="15" t="str">
        <f>IF(F457=$B$1, "No", IF(S457=1, "Yes", "No"))</f>
        <v>No</v>
      </c>
      <c r="AA457" s="18" t="str">
        <f>IF(C457="DM", "N/A", IF(Z457="No","N/A",VLOOKUP(B457,'Extension List'!$A$3:$R$1972,18,FALSE)))</f>
        <v>N/A</v>
      </c>
      <c r="AB457" s="15" t="str">
        <f>IF(C457="DM", "N/A", IF(Z457="No","N/A",VLOOKUP(B457,'Extension List'!$A$3:$T$1972,20,FALSE)))</f>
        <v>N/A</v>
      </c>
      <c r="AC457" s="15" t="str">
        <f>IF(AA457="N/A", "N/A", 0)</f>
        <v>N/A</v>
      </c>
      <c r="AD457" s="16" t="str">
        <f>IF(AE457="N/A", "N/A", AA457-AE457)</f>
        <v>N/A</v>
      </c>
      <c r="AE457" s="16" t="str">
        <f>IF(AA457="N/A", "N/A", IF(AC457&gt;0, IF(AA457&lt;13, ROUNDUP(0.25*AA457,0), IF(AA457&lt;26, ROUNDUP(0.4*AA457,0), IF(AA457&lt;51, ROUNDUP(0.6*AA457,0), ROUNDUP(0.75*AA457,0)))), "N/A"))</f>
        <v>N/A</v>
      </c>
      <c r="AF457" s="16" t="str">
        <f>IF(AD457="N/A","N/A", (AE457*AC457)+Q457)</f>
        <v>N/A</v>
      </c>
      <c r="AG457" s="16" t="str">
        <f>IF($AF457="N/A", "N/A", "TBC")</f>
        <v>N/A</v>
      </c>
      <c r="AH457" s="16" t="str">
        <f>IF($AF457="N/A", "N/A", "TBC")</f>
        <v>N/A</v>
      </c>
      <c r="AI457" s="16" t="str">
        <f>IF($AF457="N/A","N/A",IF(AC457&gt;1,"TBC","N/A"))</f>
        <v>N/A</v>
      </c>
      <c r="AJ457" s="16" t="str">
        <f>IF($AF457="N/A","N/A",IF(AC457&gt;2,"TBC","N/A"))</f>
        <v>N/A</v>
      </c>
      <c r="AK457" s="16" t="str">
        <f>IF($AF457="N/A","N/A",IF(AC457&gt;3,"TBC","N/A"))</f>
        <v>N/A</v>
      </c>
      <c r="AL457" s="16" t="str">
        <f>IF(AC457="N/A","N/A",IF(AC457&gt;0,IF(SUM(AG457:AK457)&lt;&gt;AF457,"CHECK","OK"),"N/A"))</f>
        <v>N/A</v>
      </c>
      <c r="AM457" s="16">
        <f>IF(AD457="N/A", L457+T457, L457+AG457)</f>
        <v>3</v>
      </c>
      <c r="AN457" s="16">
        <f>IF(AD457="N/A", IF(U457="N/A", "N/A", L457+U457), AD457+AH457)</f>
        <v>3</v>
      </c>
      <c r="AO457" s="16" t="str">
        <f>IF(AD457="N/A", IF(V457="N/A", "N/A", L457+V457), IF(AI457="N/A", "N/A", AD457+AI457))</f>
        <v>N/A</v>
      </c>
      <c r="AP457" s="16" t="str">
        <f>IF(AD457="N/A", IF(W457="N/A", "N/A", L457+W457), IF(AJ457="N/A", "N/A", AD457+AJ457))</f>
        <v>N/A</v>
      </c>
      <c r="AQ457" s="16" t="str">
        <f>IF(AD457="N/A", IF(X457="N/A", "N/A", L457+X457), IF(AK457="N/A", "N/A", AD457+AK457))</f>
        <v>N/A</v>
      </c>
      <c r="AR457" s="15" t="s">
        <v>44</v>
      </c>
      <c r="AS457" s="15" t="s">
        <v>44</v>
      </c>
      <c r="AT457" s="15" t="s">
        <v>44</v>
      </c>
      <c r="AU457" s="15" t="s">
        <v>44</v>
      </c>
      <c r="AV457" s="15" t="s">
        <v>44</v>
      </c>
      <c r="AW457" s="15" t="s">
        <v>44</v>
      </c>
      <c r="AX457" s="15" t="s">
        <v>44</v>
      </c>
      <c r="AY457" s="15" t="s">
        <v>44</v>
      </c>
      <c r="AZ457" s="15" t="s">
        <v>44</v>
      </c>
      <c r="BA457" s="15" t="s">
        <v>44</v>
      </c>
      <c r="BB457" s="15" t="s">
        <v>44</v>
      </c>
      <c r="BC457" s="15" t="s">
        <v>44</v>
      </c>
      <c r="BD457" s="15" t="s">
        <v>44</v>
      </c>
      <c r="BE457" s="15" t="s">
        <v>44</v>
      </c>
      <c r="BF457" s="15" t="s">
        <v>44</v>
      </c>
      <c r="BG457" s="15" t="s">
        <v>44</v>
      </c>
      <c r="BH457" s="15" t="s">
        <v>44</v>
      </c>
      <c r="BI457" s="15"/>
      <c r="BJ457" s="16">
        <f>IF(AR457="R", $CA457, IF(OR(AR457="P", AR457="T", AR457="N"), 0, IF($C457="DM", $T457, IF(OR(AR457="Y", AR457="IR"),$AM457,IF(AR457="C", IF($BI457="Y", IF($AF457="N/A", $Q457, $AF457), IF($AG457="N/A", $T457,$AG457)))))))</f>
        <v>0</v>
      </c>
      <c r="BK457" s="16">
        <f>IF(AS457="R", $CA457, IF(OR(AS457="P", AS457="T", AS457="N"), 0, IF($C457="DM", $T457, IF(OR(AS457="Y", AS457="IR"),$AM457,IF(AS457="C", IF($BI457="Y", IF($AF457="N/A", $Q457, $AF457), IF($AG457="N/A", $T457,$AG457)))))))</f>
        <v>0</v>
      </c>
      <c r="BL457" s="16">
        <f>IF(AT457="R", $CA457, IF(OR(AT457="P", AT457="T", AT457="N"), 0, IF($C457="DM", $T457, IF(OR(AT457="Y", AT457="IR"),$AM457,IF(AT457="C", IF($BI457="Y", IF($AF457="N/A", $Q457, $AF457), IF($AG457="N/A", $T457,$AG457)))))))</f>
        <v>0</v>
      </c>
      <c r="BM457" s="16">
        <f>IF(AU457="R", $CA457, IF(OR(AU457="P", AU457="T", AU457="N"), 0, IF($C457="DM", $T457, IF(OR(AU457="Y", AU457="IR"),$AM457,IF(AU457="C", IF($BI457="Y", IF($AF457="N/A", $Q457, $AF457), IF($AG457="N/A", $T457,$AG457)))))))</f>
        <v>0</v>
      </c>
      <c r="BN457" s="16">
        <f>IF(AV457="R", $CA457, IF(OR(AV457="P", AV457="T", AV457="N"), 0, IF($C457="DM", $T457, IF(OR(AV457="Y", AV457="IR"),$AM457,IF(AV457="C", IF($BI457="Y", IF($AF457="N/A", $Q457, $AF457), IF($AG457="N/A", $T457,$AG457)))))))</f>
        <v>0</v>
      </c>
      <c r="BO457" s="16">
        <f>IF(AW457="R", $CA457, IF(OR(AW457="P", AW457="T", AW457="N"), 0, IF($C457="DM", $T457, IF(OR(AW457="Y", AW457="IR"),$AM457,IF(AW457="C", IF($BI457="Y", IF($AF457="N/A", $Q457, $AF457), IF($AG457="N/A", $T457,$AG457)))))))</f>
        <v>0</v>
      </c>
      <c r="BP457" s="16">
        <f>IF(AX457="R", $CA457, IF(OR(AX457="P", AX457="T", AX457="N"), 0, IF($C457="DM", $T457, IF(OR(AX457="Y", AX457="IR"),$AM457,IF(AX457="C", IF($BI457="Y", IF($AF457="N/A", $Q457, $AF457), IF($AG457="N/A", $T457,$AG457)))))))</f>
        <v>0</v>
      </c>
      <c r="BQ457" s="16">
        <f>IF(AY457="R", $CA457, IF(OR(AY457="P", AY457="T", AY457="N"), 0, IF($C457="DM", $T457, IF(OR(AY457="Y", AY457="IR"),$AM457,IF(AY457="C", IF($BI457="Y", IF($AF457="N/A", $Q457, $AF457), IF($AG457="N/A", $T457,$AG457)))))))</f>
        <v>0</v>
      </c>
      <c r="BR457" s="16">
        <f>IF(AZ457="R", $CA457, IF(OR(AZ457="P", AZ457="T", AZ457="N"), 0, IF($C457="DM", $T457, IF(OR(AZ457="Y", AZ457="IR"),$AM457,IF(AZ457="C", IF($BI457="Y", IF($AF457="N/A", $Q457, $AF457), IF($AG457="N/A", $T457,$AG457)))))))</f>
        <v>0</v>
      </c>
      <c r="BS457" s="16">
        <f>IF(BA457="R", $CA457, IF(OR(BA457="P", BA457="T", BA457="N"), 0, IF($C457="DM", $T457, IF(OR(BA457="Y", BA457="IR"),$AM457,IF(BA457="C", IF($BI457="Y", IF($AF457="N/A", $Q457, $AF457), IF($AG457="N/A", $T457,$AG457)))))))</f>
        <v>0</v>
      </c>
      <c r="BT457" s="16">
        <f>IF(BB457="R", $CA457, IF(OR(BB457="P", BB457="T", BB457="N"), 0, IF($C457="DM", $T457, IF(OR(BB457="Y", BB457="IR"),$AM457,IF(BB457="C", IF($BI457="Y", IF($BA457="C", IF($AF457="N/A", $Q457, $AF457), IF($AF457="N/A", $T457, $AM457)), IF($AG457="N/A", $T457,$AG457)))))))</f>
        <v>0</v>
      </c>
      <c r="BU457" s="16">
        <f>IF(BC457="R", $CA457, IF(OR(BC457="P", BC457="T", BC457="N"), 0, IF($C457="DM", $T457, IF(OR(BC457="Y", BC457="IR"),$AM457,IF(BC457="C", IF($BI457="Y", IF($BA457="C", IF($AF457="N/A", $Q457, $AF457), IF($AF457="N/A", $T457, $AM457)), IF($AG457="N/A", $T457,$AG457)))))))</f>
        <v>0</v>
      </c>
      <c r="BV457" s="16">
        <f>IF(BD457="R", $CA457, IF(OR(BD457="P", BD457="T", BD457="N"), 0, IF($C457="DM", $T457, IF(OR(BD457="Y", BD457="IR"),$AM457,IF(BD457="C", IF($BI457="Y", IF($BA457="C", IF($AF457="N/A", $Q457, $AF457), IF($AF457="N/A", $T457, $AM457)), IF($AG457="N/A", $T457,$AG457)))))))</f>
        <v>0</v>
      </c>
      <c r="BW457" s="16">
        <f>IF(BE457="R", $CA457, IF(OR(BE457="P", BE457="T", BE457="N"), 0, IF($C457="DM", $T457, IF(OR(BE457="Y", BE457="IR"),$AM457,IF(BE457="C", IF($BI457="Y", IF($BA457="C", IF($AF457="N/A", $Q457, $AF457), IF($AF457="N/A", $T457, $AM457)), IF($AG457="N/A", $T457,$AG457)))))))</f>
        <v>0</v>
      </c>
      <c r="BX457" s="16">
        <f>IF(BF457="R", $CA457, IF(OR(BF457="P", BF457="T", BF457="N"), 0, IF($C457="DM", $T457, IF(OR(BF457="Y", BF457="IR"),$AM457,IF(BF457="C", IF($BI457="Y", IF($BA457="C", IF($AF457="N/A", $Q457, $AF457), IF($AF457="N/A", $T457, $AM457)), IF($AG457="N/A", $T457,$AG457)))))))</f>
        <v>0</v>
      </c>
      <c r="BY457" s="16">
        <f>IF(BG457="R", $CA457, IF(OR(BG457="P", BG457="T", BG457="N"), 0, IF($C457="DM", $T457, IF(OR(BG457="Y", BG457="IR"),$AM457,IF(BG457="C", IF($BI457="Y", IF($BA457="C", IF($AF457="N/A", $Q457, $AF457), IF($AF457="N/A", $T457, $AM457)), IF($AG457="N/A", $T457,$AG457)))))))</f>
        <v>0</v>
      </c>
      <c r="BZ457" s="16">
        <f>IF(BH457="R", $CA457, IF(OR(BH457="P", BH457="T", BH457="N"), 0, IF($C457="DM", $T457, IF(OR(BH457="Y", BH457="IR"),$AM457,IF(BH457="C", IF($BI457="Y", IF($BA457="C", IF($AF457="N/A", $Q457, $AF457), IF($AF457="N/A", $T457, $AM457)), IF($AG457="N/A", $T457,$AG457)))))))</f>
        <v>0</v>
      </c>
      <c r="CA457" s="15" t="s">
        <v>75</v>
      </c>
      <c r="CB457" s="16">
        <f>BZ457</f>
        <v>0</v>
      </c>
      <c r="CC457" s="15">
        <f>IF(OR($BH457="T", $BH457="R"), 0, IF($BH457="C", IF($BI457="Y", IF($BA457="C", 0, IF(AF457="N/A", Q457-T457, AF457-AG457)), IF($AF457="N/A", U457, AH457)), AN457))</f>
        <v>0</v>
      </c>
      <c r="CD457" s="15" t="str">
        <f>IF(OR($BH457="T", $BH457="R"), 0, IF($BH457="C", IF($BI457="Y", 0, IF($AF457="N/A", V457, AI457)), AO457))</f>
        <v>N/A</v>
      </c>
      <c r="CE457" s="15" t="str">
        <f>IF(OR($BH457="T", $BH457="R"), 0, IF($BH457="C", IF($BI457="Y", 0, IF($AF457="N/A", W457, AJ457)), AP457))</f>
        <v>N/A</v>
      </c>
      <c r="CF457" s="15" t="str">
        <f>IF(OR($BH457="T", $BH457="R"), 0, IF($BH457="C", IF($BI457="Y", 0, IF($AF457="N/A", X457, AK457)), AQ457))</f>
        <v>N/A</v>
      </c>
      <c r="CG457" t="str">
        <f>IF(AC457="N/A", "S:"&amp;L457&amp;" G:"&amp;M457&amp;" GR:"&amp;Q457, IF(AC457=0, "S:"&amp;L457&amp;" G:"&amp;M457&amp;" GR:"&amp;Q457, "S:"&amp;L457&amp;"/"&amp;AD457&amp;" G:"&amp;AE457&amp;" GR:"&amp;AF457))</f>
        <v>S:3 G:0 GR:0</v>
      </c>
    </row>
    <row r="458" spans="1:85" x14ac:dyDescent="0.25">
      <c r="A458" s="14">
        <v>4720</v>
      </c>
      <c r="B458" s="15" t="s">
        <v>2553</v>
      </c>
      <c r="C458" s="15" t="s">
        <v>63</v>
      </c>
      <c r="D458" s="15" t="s">
        <v>1933</v>
      </c>
      <c r="E458" s="15">
        <f>VLOOKUP(B458, 'Rookie Year'!$A$2:$B$55679,2,FALSE)</f>
        <v>2022</v>
      </c>
      <c r="F458" s="15">
        <v>2022</v>
      </c>
      <c r="G458" s="15" t="s">
        <v>40</v>
      </c>
      <c r="H458" s="15" t="s">
        <v>2151</v>
      </c>
      <c r="I458" s="16">
        <v>13</v>
      </c>
      <c r="J458" s="15">
        <v>4</v>
      </c>
      <c r="K458" s="17">
        <f>IF(AND(G458&lt;&gt;"N",R458="N/A"), IF(I458&lt;4, 0, 0.25),IF(I458=1, IF(J458=1,0.25, 0.25), IF(I458&lt;13, 0.25, IF(I458&lt;26, 0.4, IF(I458&lt;51, 0.6, 0.75)))))</f>
        <v>0.25</v>
      </c>
      <c r="L458" s="16">
        <f>I458-M458</f>
        <v>9</v>
      </c>
      <c r="M458" s="16">
        <f>ROUNDUP(I458*K458,0)</f>
        <v>4</v>
      </c>
      <c r="N458" s="16">
        <f>M458*J458</f>
        <v>16</v>
      </c>
      <c r="O458" s="16">
        <v>16</v>
      </c>
      <c r="P458" s="16">
        <v>0</v>
      </c>
      <c r="Q458" s="16">
        <f>N458-O458-P458</f>
        <v>0</v>
      </c>
      <c r="R458" s="15" t="s">
        <v>75</v>
      </c>
      <c r="S458" s="15">
        <f>IF(R458="N/A", J458-($B$1-F458), J458-($B$1-R458))</f>
        <v>2</v>
      </c>
      <c r="T458" s="16">
        <v>0</v>
      </c>
      <c r="U458" s="16">
        <v>0</v>
      </c>
      <c r="V458" s="16" t="str">
        <f>IF($S458&lt;3, "N/A", $M458)</f>
        <v>N/A</v>
      </c>
      <c r="W458" s="16" t="str">
        <f>IF($S458&lt;4, "N/A", $M458)</f>
        <v>N/A</v>
      </c>
      <c r="X458" s="16" t="str">
        <f>IF($S458&lt;5, "N/A", $M458)</f>
        <v>N/A</v>
      </c>
      <c r="Y458" s="15" t="str">
        <f>IF(SUM(T458:X458)&lt;&gt;Q458, "CHECK", "OK")</f>
        <v>OK</v>
      </c>
      <c r="Z458" s="15" t="str">
        <f>IF(F458=$B$1, "No", IF(S458=1, "Yes", "No"))</f>
        <v>No</v>
      </c>
      <c r="AA458" s="18" t="str">
        <f>IF(C458="DM", "N/A", IF(Z458="No","N/A",VLOOKUP(B458,'Extension List'!$A$3:$R$1972,18,FALSE)))</f>
        <v>N/A</v>
      </c>
      <c r="AB458" s="15" t="str">
        <f>IF(C458="DM", "N/A", IF(Z458="No","N/A",VLOOKUP(B458,'Extension List'!$A$3:$T$1972,20,FALSE)))</f>
        <v>N/A</v>
      </c>
      <c r="AC458" s="15" t="str">
        <f>IF(AA458="N/A", "N/A", 0)</f>
        <v>N/A</v>
      </c>
      <c r="AD458" s="16" t="str">
        <f>IF(AE458="N/A", "N/A", AA458-AE458)</f>
        <v>N/A</v>
      </c>
      <c r="AE458" s="16" t="str">
        <f>IF(AA458="N/A", "N/A", IF(AC458&gt;0, IF(AA458&lt;13, ROUNDUP(0.25*AA458,0), IF(AA458&lt;26, ROUNDUP(0.4*AA458,0), IF(AA458&lt;51, ROUNDUP(0.6*AA458,0), ROUNDUP(0.75*AA458,0)))), "N/A"))</f>
        <v>N/A</v>
      </c>
      <c r="AF458" s="16" t="str">
        <f>IF(AD458="N/A","N/A", (AE458*AC458)+Q458)</f>
        <v>N/A</v>
      </c>
      <c r="AG458" s="16" t="str">
        <f>IF($AF458="N/A", "N/A", "TBC")</f>
        <v>N/A</v>
      </c>
      <c r="AH458" s="16" t="str">
        <f>IF($AF458="N/A", "N/A", "TBC")</f>
        <v>N/A</v>
      </c>
      <c r="AI458" s="16" t="str">
        <f>IF($AF458="N/A","N/A",IF(AC458&gt;1,"TBC","N/A"))</f>
        <v>N/A</v>
      </c>
      <c r="AJ458" s="16" t="str">
        <f>IF($AF458="N/A","N/A",IF(AC458&gt;2,"TBC","N/A"))</f>
        <v>N/A</v>
      </c>
      <c r="AK458" s="16" t="str">
        <f>IF($AF458="N/A","N/A",IF(AC458&gt;3,"TBC","N/A"))</f>
        <v>N/A</v>
      </c>
      <c r="AL458" s="16" t="str">
        <f>IF(AC458="N/A","N/A",IF(AC458&gt;0,IF(SUM(AG458:AK458)&lt;&gt;AF458,"CHECK","OK"),"N/A"))</f>
        <v>N/A</v>
      </c>
      <c r="AM458" s="16">
        <f>IF(AD458="N/A", L458+T458, L458+AG458)</f>
        <v>9</v>
      </c>
      <c r="AN458" s="16">
        <f>IF(AD458="N/A", IF(U458="N/A", "N/A", L458+U458), AD458+AH458)</f>
        <v>9</v>
      </c>
      <c r="AO458" s="16" t="str">
        <f>IF(AD458="N/A", IF(V458="N/A", "N/A", L458+V458), IF(AI458="N/A", "N/A", AD458+AI458))</f>
        <v>N/A</v>
      </c>
      <c r="AP458" s="16" t="str">
        <f>IF(AD458="N/A", IF(W458="N/A", "N/A", L458+W458), IF(AJ458="N/A", "N/A", AD458+AJ458))</f>
        <v>N/A</v>
      </c>
      <c r="AQ458" s="16" t="str">
        <f>IF(AD458="N/A", IF(X458="N/A", "N/A", L458+X458), IF(AK458="N/A", "N/A", AD458+AK458))</f>
        <v>N/A</v>
      </c>
      <c r="AR458" s="15" t="s">
        <v>40</v>
      </c>
      <c r="AS458" s="15" t="s">
        <v>40</v>
      </c>
      <c r="AT458" s="15" t="s">
        <v>40</v>
      </c>
      <c r="AU458" s="15" t="s">
        <v>40</v>
      </c>
      <c r="AV458" s="15" t="s">
        <v>40</v>
      </c>
      <c r="AW458" s="15" t="s">
        <v>40</v>
      </c>
      <c r="AX458" s="15" t="s">
        <v>40</v>
      </c>
      <c r="AY458" s="15" t="s">
        <v>40</v>
      </c>
      <c r="AZ458" s="15" t="s">
        <v>40</v>
      </c>
      <c r="BA458" s="15" t="s">
        <v>48</v>
      </c>
      <c r="BB458" s="15" t="s">
        <v>48</v>
      </c>
      <c r="BC458" s="15" t="s">
        <v>48</v>
      </c>
      <c r="BD458" s="15" t="s">
        <v>48</v>
      </c>
      <c r="BE458" s="15" t="s">
        <v>48</v>
      </c>
      <c r="BF458" s="15" t="s">
        <v>48</v>
      </c>
      <c r="BG458" s="15" t="s">
        <v>48</v>
      </c>
      <c r="BH458" s="15" t="s">
        <v>48</v>
      </c>
      <c r="BI458" s="15"/>
      <c r="BJ458" s="16">
        <f>IF(AR458="R", $CA458, IF(OR(AR458="P", AR458="T", AR458="N"), 0, IF($C458="DM", $T458, IF(OR(AR458="Y", AR458="IR"),$AM458,IF(AR458="C", IF($BI458="Y", IF($AF458="N/A", $Q458, $AF458), IF($AG458="N/A", $T458,$AG458)))))))</f>
        <v>9</v>
      </c>
      <c r="BK458" s="16">
        <f>IF(AS458="R", $CA458, IF(OR(AS458="P", AS458="T", AS458="N"), 0, IF($C458="DM", $T458, IF(OR(AS458="Y", AS458="IR"),$AM458,IF(AS458="C", IF($BI458="Y", IF($AF458="N/A", $Q458, $AF458), IF($AG458="N/A", $T458,$AG458)))))))</f>
        <v>9</v>
      </c>
      <c r="BL458" s="16">
        <f>IF(AT458="R", $CA458, IF(OR(AT458="P", AT458="T", AT458="N"), 0, IF($C458="DM", $T458, IF(OR(AT458="Y", AT458="IR"),$AM458,IF(AT458="C", IF($BI458="Y", IF($AF458="N/A", $Q458, $AF458), IF($AG458="N/A", $T458,$AG458)))))))</f>
        <v>9</v>
      </c>
      <c r="BM458" s="16">
        <f>IF(AU458="R", $CA458, IF(OR(AU458="P", AU458="T", AU458="N"), 0, IF($C458="DM", $T458, IF(OR(AU458="Y", AU458="IR"),$AM458,IF(AU458="C", IF($BI458="Y", IF($AF458="N/A", $Q458, $AF458), IF($AG458="N/A", $T458,$AG458)))))))</f>
        <v>9</v>
      </c>
      <c r="BN458" s="16">
        <f>IF(AV458="R", $CA458, IF(OR(AV458="P", AV458="T", AV458="N"), 0, IF($C458="DM", $T458, IF(OR(AV458="Y", AV458="IR"),$AM458,IF(AV458="C", IF($BI458="Y", IF($AF458="N/A", $Q458, $AF458), IF($AG458="N/A", $T458,$AG458)))))))</f>
        <v>9</v>
      </c>
      <c r="BO458" s="16">
        <f>IF(AW458="R", $CA458, IF(OR(AW458="P", AW458="T", AW458="N"), 0, IF($C458="DM", $T458, IF(OR(AW458="Y", AW458="IR"),$AM458,IF(AW458="C", IF($BI458="Y", IF($AF458="N/A", $Q458, $AF458), IF($AG458="N/A", $T458,$AG458)))))))</f>
        <v>9</v>
      </c>
      <c r="BP458" s="16">
        <f>IF(AX458="R", $CA458, IF(OR(AX458="P", AX458="T", AX458="N"), 0, IF($C458="DM", $T458, IF(OR(AX458="Y", AX458="IR"),$AM458,IF(AX458="C", IF($BI458="Y", IF($AF458="N/A", $Q458, $AF458), IF($AG458="N/A", $T458,$AG458)))))))</f>
        <v>9</v>
      </c>
      <c r="BQ458" s="16">
        <f>IF(AY458="R", $CA458, IF(OR(AY458="P", AY458="T", AY458="N"), 0, IF($C458="DM", $T458, IF(OR(AY458="Y", AY458="IR"),$AM458,IF(AY458="C", IF($BI458="Y", IF($AF458="N/A", $Q458, $AF458), IF($AG458="N/A", $T458,$AG458)))))))</f>
        <v>9</v>
      </c>
      <c r="BR458" s="16">
        <f>IF(AZ458="R", $CA458, IF(OR(AZ458="P", AZ458="T", AZ458="N"), 0, IF($C458="DM", $T458, IF(OR(AZ458="Y", AZ458="IR"),$AM458,IF(AZ458="C", IF($BI458="Y", IF($AF458="N/A", $Q458, $AF458), IF($AG458="N/A", $T458,$AG458)))))))</f>
        <v>9</v>
      </c>
      <c r="BS458" s="16">
        <f>IF(BA458="R", $CA458, IF(OR(BA458="P", BA458="T", BA458="N"), 0, IF($C458="DM", $T458, IF(OR(BA458="Y", BA458="IR"),$AM458,IF(BA458="C", IF($BI458="Y", IF($AF458="N/A", $Q458, $AF458), IF($AG458="N/A", $T458,$AG458)))))))</f>
        <v>9</v>
      </c>
      <c r="BT458" s="16">
        <f>IF(BB458="R", $CA458, IF(OR(BB458="P", BB458="T", BB458="N"), 0, IF($C458="DM", $T458, IF(OR(BB458="Y", BB458="IR"),$AM458,IF(BB458="C", IF($BI458="Y", IF($BA458="C", IF($AF458="N/A", $Q458, $AF458), IF($AF458="N/A", $T458, $AM458)), IF($AG458="N/A", $T458,$AG458)))))))</f>
        <v>9</v>
      </c>
      <c r="BU458" s="16">
        <f>IF(BC458="R", $CA458, IF(OR(BC458="P", BC458="T", BC458="N"), 0, IF($C458="DM", $T458, IF(OR(BC458="Y", BC458="IR"),$AM458,IF(BC458="C", IF($BI458="Y", IF($BA458="C", IF($AF458="N/A", $Q458, $AF458), IF($AF458="N/A", $T458, $AM458)), IF($AG458="N/A", $T458,$AG458)))))))</f>
        <v>9</v>
      </c>
      <c r="BV458" s="16">
        <f>IF(BD458="R", $CA458, IF(OR(BD458="P", BD458="T", BD458="N"), 0, IF($C458="DM", $T458, IF(OR(BD458="Y", BD458="IR"),$AM458,IF(BD458="C", IF($BI458="Y", IF($BA458="C", IF($AF458="N/A", $Q458, $AF458), IF($AF458="N/A", $T458, $AM458)), IF($AG458="N/A", $T458,$AG458)))))))</f>
        <v>9</v>
      </c>
      <c r="BW458" s="16">
        <f>IF(BE458="R", $CA458, IF(OR(BE458="P", BE458="T", BE458="N"), 0, IF($C458="DM", $T458, IF(OR(BE458="Y", BE458="IR"),$AM458,IF(BE458="C", IF($BI458="Y", IF($BA458="C", IF($AF458="N/A", $Q458, $AF458), IF($AF458="N/A", $T458, $AM458)), IF($AG458="N/A", $T458,$AG458)))))))</f>
        <v>9</v>
      </c>
      <c r="BX458" s="16">
        <f>IF(BF458="R", $CA458, IF(OR(BF458="P", BF458="T", BF458="N"), 0, IF($C458="DM", $T458, IF(OR(BF458="Y", BF458="IR"),$AM458,IF(BF458="C", IF($BI458="Y", IF($BA458="C", IF($AF458="N/A", $Q458, $AF458), IF($AF458="N/A", $T458, $AM458)), IF($AG458="N/A", $T458,$AG458)))))))</f>
        <v>9</v>
      </c>
      <c r="BY458" s="16">
        <f>IF(BG458="R", $CA458, IF(OR(BG458="P", BG458="T", BG458="N"), 0, IF($C458="DM", $T458, IF(OR(BG458="Y", BG458="IR"),$AM458,IF(BG458="C", IF($BI458="Y", IF($BA458="C", IF($AF458="N/A", $Q458, $AF458), IF($AF458="N/A", $T458, $AM458)), IF($AG458="N/A", $T458,$AG458)))))))</f>
        <v>9</v>
      </c>
      <c r="BZ458" s="16">
        <f>IF(BH458="R", $CA458, IF(OR(BH458="P", BH458="T", BH458="N"), 0, IF($C458="DM", $T458, IF(OR(BH458="Y", BH458="IR"),$AM458,IF(BH458="C", IF($BI458="Y", IF($BA458="C", IF($AF458="N/A", $Q458, $AF458), IF($AF458="N/A", $T458, $AM458)), IF($AG458="N/A", $T458,$AG458)))))))</f>
        <v>9</v>
      </c>
      <c r="CA458" s="15" t="s">
        <v>75</v>
      </c>
      <c r="CB458" s="16">
        <f>BZ458</f>
        <v>9</v>
      </c>
      <c r="CC458" s="15">
        <f>IF(OR($BH458="T", $BH458="R"), 0, IF($BH458="C", IF($BI458="Y", IF($BA458="C", 0, IF(AF458="N/A", Q458-T458, AF458-AG458)), IF($AF458="N/A", U458, AH458)), AN458))</f>
        <v>9</v>
      </c>
      <c r="CD458" s="15" t="str">
        <f>IF(OR($BH458="T", $BH458="R"), 0, IF($BH458="C", IF($BI458="Y", 0, IF($AF458="N/A", V458, AI458)), AO458))</f>
        <v>N/A</v>
      </c>
      <c r="CE458" s="15" t="str">
        <f>IF(OR($BH458="T", $BH458="R"), 0, IF($BH458="C", IF($BI458="Y", 0, IF($AF458="N/A", W458, AJ458)), AP458))</f>
        <v>N/A</v>
      </c>
      <c r="CF458" s="15" t="str">
        <f>IF(OR($BH458="T", $BH458="R"), 0, IF($BH458="C", IF($BI458="Y", 0, IF($AF458="N/A", X458, AK458)), AQ458))</f>
        <v>N/A</v>
      </c>
      <c r="CG458" t="str">
        <f>IF(AC458="N/A", "S:"&amp;L458&amp;" G:"&amp;M458&amp;" GR:"&amp;Q458, IF(AC458=0, "S:"&amp;L458&amp;" G:"&amp;M458&amp;" GR:"&amp;Q458, "S:"&amp;L458&amp;"/"&amp;AD458&amp;" G:"&amp;AE458&amp;" GR:"&amp;AF458))</f>
        <v>S:9 G:4 GR:0</v>
      </c>
    </row>
    <row r="459" spans="1:85" x14ac:dyDescent="0.25">
      <c r="A459" s="14">
        <v>4670</v>
      </c>
      <c r="B459" s="15" t="s">
        <v>1326</v>
      </c>
      <c r="C459" s="15" t="s">
        <v>63</v>
      </c>
      <c r="D459" s="15" t="s">
        <v>1933</v>
      </c>
      <c r="E459" s="15">
        <f>VLOOKUP(B459, 'Rookie Year'!$A$2:$B$55679,2,FALSE)</f>
        <v>2017</v>
      </c>
      <c r="F459" s="15">
        <v>2022</v>
      </c>
      <c r="G459" s="15" t="s">
        <v>42</v>
      </c>
      <c r="H459" s="15" t="s">
        <v>1928</v>
      </c>
      <c r="I459" s="16">
        <v>19</v>
      </c>
      <c r="J459" s="15">
        <v>4</v>
      </c>
      <c r="K459" s="17">
        <f>IF(AND(G459&lt;&gt;"N",R459="N/A"), IF(I459&lt;4, 0, 0.25),IF(I459=1, IF(J459=1,0.25, 0.25), IF(I459&lt;13, 0.25, IF(I459&lt;26, 0.4, IF(I459&lt;51, 0.6, 0.75)))))</f>
        <v>0.4</v>
      </c>
      <c r="L459" s="16">
        <f>I459-M459</f>
        <v>11</v>
      </c>
      <c r="M459" s="16">
        <f>ROUNDUP(I459*K459,0)</f>
        <v>8</v>
      </c>
      <c r="N459" s="16">
        <f>M459*J459</f>
        <v>32</v>
      </c>
      <c r="O459" s="16">
        <v>25</v>
      </c>
      <c r="P459" s="16">
        <v>7</v>
      </c>
      <c r="Q459" s="16">
        <f>N459-O459-P459</f>
        <v>0</v>
      </c>
      <c r="R459" s="15">
        <v>2023</v>
      </c>
      <c r="S459" s="15">
        <f>IF(R459="N/A", J459-($B$1-F459), J459-($B$1-R459))</f>
        <v>3</v>
      </c>
      <c r="T459" s="16">
        <v>0</v>
      </c>
      <c r="U459" s="16">
        <v>0</v>
      </c>
      <c r="V459" s="16">
        <v>0</v>
      </c>
      <c r="W459" s="16" t="str">
        <f>IF($S459&lt;4, "N/A", $M459)</f>
        <v>N/A</v>
      </c>
      <c r="X459" s="16" t="str">
        <f>IF($S459&lt;5, "N/A", $M459)</f>
        <v>N/A</v>
      </c>
      <c r="Y459" s="15" t="str">
        <f>IF(SUM(T459:X459)&lt;&gt;Q459, "CHECK", "OK")</f>
        <v>OK</v>
      </c>
      <c r="Z459" s="15" t="str">
        <f>IF(F459=$B$1, "No", IF(S459=1, "Yes", "No"))</f>
        <v>No</v>
      </c>
      <c r="AA459" s="18" t="str">
        <f>IF(C459="DM", "N/A", IF(Z459="No","N/A",VLOOKUP(B459,'Extension List'!$A$3:$R$1972,18,FALSE)))</f>
        <v>N/A</v>
      </c>
      <c r="AB459" s="15" t="str">
        <f>IF(C459="DM", "N/A", IF(Z459="No","N/A",VLOOKUP(B459,'Extension List'!$A$3:$T$1972,20,FALSE)))</f>
        <v>N/A</v>
      </c>
      <c r="AC459" s="15" t="str">
        <f>IF(AA459="N/A", "N/A", 0)</f>
        <v>N/A</v>
      </c>
      <c r="AD459" s="16" t="str">
        <f>IF(AE459="N/A", "N/A", AA459-AE459)</f>
        <v>N/A</v>
      </c>
      <c r="AE459" s="16" t="str">
        <f>IF(AA459="N/A", "N/A", IF(AC459&gt;0, IF(AA459&lt;13, ROUNDUP(0.25*AA459,0), IF(AA459&lt;26, ROUNDUP(0.4*AA459,0), IF(AA459&lt;51, ROUNDUP(0.6*AA459,0), ROUNDUP(0.75*AA459,0)))), "N/A"))</f>
        <v>N/A</v>
      </c>
      <c r="AF459" s="16" t="str">
        <f>IF(AD459="N/A","N/A", (AE459*AC459)+Q459)</f>
        <v>N/A</v>
      </c>
      <c r="AG459" s="16" t="str">
        <f>IF($AF459="N/A", "N/A", "TBC")</f>
        <v>N/A</v>
      </c>
      <c r="AH459" s="16" t="str">
        <f>IF($AF459="N/A", "N/A", "TBC")</f>
        <v>N/A</v>
      </c>
      <c r="AI459" s="16" t="str">
        <f>IF($AF459="N/A","N/A",IF(AC459&gt;1,"TBC","N/A"))</f>
        <v>N/A</v>
      </c>
      <c r="AJ459" s="16" t="str">
        <f>IF($AF459="N/A","N/A",IF(AC459&gt;2,"TBC","N/A"))</f>
        <v>N/A</v>
      </c>
      <c r="AK459" s="16" t="str">
        <f>IF($AF459="N/A","N/A",IF(AC459&gt;3,"TBC","N/A"))</f>
        <v>N/A</v>
      </c>
      <c r="AL459" s="16" t="str">
        <f>IF(AC459="N/A","N/A",IF(AC459&gt;0,IF(SUM(AG459:AK459)&lt;&gt;AF459,"CHECK","OK"),"N/A"))</f>
        <v>N/A</v>
      </c>
      <c r="AM459" s="16">
        <f>IF(AD459="N/A", L459+T459, L459+AG459)</f>
        <v>11</v>
      </c>
      <c r="AN459" s="16">
        <f>IF(AD459="N/A", IF(U459="N/A", "N/A", L459+U459), AD459+AH459)</f>
        <v>11</v>
      </c>
      <c r="AO459" s="16">
        <f>IF(AD459="N/A", IF(V459="N/A", "N/A", L459+V459), IF(AI459="N/A", "N/A", AD459+AI459))</f>
        <v>11</v>
      </c>
      <c r="AP459" s="16" t="str">
        <f>IF(AD459="N/A", IF(W459="N/A", "N/A", L459+W459), IF(AJ459="N/A", "N/A", AD459+AJ459))</f>
        <v>N/A</v>
      </c>
      <c r="AQ459" s="16" t="str">
        <f>IF(AD459="N/A", IF(X459="N/A", "N/A", L459+X459), IF(AK459="N/A", "N/A", AD459+AK459))</f>
        <v>N/A</v>
      </c>
      <c r="AR459" s="15" t="s">
        <v>40</v>
      </c>
      <c r="AS459" s="15" t="s">
        <v>40</v>
      </c>
      <c r="AT459" s="15" t="s">
        <v>40</v>
      </c>
      <c r="AU459" s="15" t="s">
        <v>40</v>
      </c>
      <c r="AV459" s="15" t="s">
        <v>40</v>
      </c>
      <c r="AW459" s="15" t="s">
        <v>40</v>
      </c>
      <c r="AX459" s="15" t="s">
        <v>40</v>
      </c>
      <c r="AY459" s="15" t="s">
        <v>40</v>
      </c>
      <c r="AZ459" s="15" t="s">
        <v>40</v>
      </c>
      <c r="BA459" s="15" t="s">
        <v>40</v>
      </c>
      <c r="BB459" s="15" t="s">
        <v>40</v>
      </c>
      <c r="BC459" s="15" t="s">
        <v>40</v>
      </c>
      <c r="BD459" s="15" t="s">
        <v>40</v>
      </c>
      <c r="BE459" s="15" t="s">
        <v>40</v>
      </c>
      <c r="BF459" s="15" t="s">
        <v>40</v>
      </c>
      <c r="BG459" s="15" t="s">
        <v>40</v>
      </c>
      <c r="BH459" s="15" t="s">
        <v>40</v>
      </c>
      <c r="BI459" s="15"/>
      <c r="BJ459" s="16">
        <f>IF(AR459="R", $CA459, IF(OR(AR459="P", AR459="T", AR459="N"), 0, IF($C459="DM", $T459, IF(OR(AR459="Y", AR459="IR"),$AM459,IF(AR459="C", IF($BI459="Y", IF($AF459="N/A", $Q459, $AF459), IF($AG459="N/A", $T459,$AG459)))))))</f>
        <v>11</v>
      </c>
      <c r="BK459" s="16">
        <f>IF(AS459="R", $CA459, IF(OR(AS459="P", AS459="T", AS459="N"), 0, IF($C459="DM", $T459, IF(OR(AS459="Y", AS459="IR"),$AM459,IF(AS459="C", IF($BI459="Y", IF($AF459="N/A", $Q459, $AF459), IF($AG459="N/A", $T459,$AG459)))))))</f>
        <v>11</v>
      </c>
      <c r="BL459" s="16">
        <f>IF(AT459="R", $CA459, IF(OR(AT459="P", AT459="T", AT459="N"), 0, IF($C459="DM", $T459, IF(OR(AT459="Y", AT459="IR"),$AM459,IF(AT459="C", IF($BI459="Y", IF($AF459="N/A", $Q459, $AF459), IF($AG459="N/A", $T459,$AG459)))))))</f>
        <v>11</v>
      </c>
      <c r="BM459" s="16">
        <f>IF(AU459="R", $CA459, IF(OR(AU459="P", AU459="T", AU459="N"), 0, IF($C459="DM", $T459, IF(OR(AU459="Y", AU459="IR"),$AM459,IF(AU459="C", IF($BI459="Y", IF($AF459="N/A", $Q459, $AF459), IF($AG459="N/A", $T459,$AG459)))))))</f>
        <v>11</v>
      </c>
      <c r="BN459" s="16">
        <f>IF(AV459="R", $CA459, IF(OR(AV459="P", AV459="T", AV459="N"), 0, IF($C459="DM", $T459, IF(OR(AV459="Y", AV459="IR"),$AM459,IF(AV459="C", IF($BI459="Y", IF($AF459="N/A", $Q459, $AF459), IF($AG459="N/A", $T459,$AG459)))))))</f>
        <v>11</v>
      </c>
      <c r="BO459" s="16">
        <f>IF(AW459="R", $CA459, IF(OR(AW459="P", AW459="T", AW459="N"), 0, IF($C459="DM", $T459, IF(OR(AW459="Y", AW459="IR"),$AM459,IF(AW459="C", IF($BI459="Y", IF($AF459="N/A", $Q459, $AF459), IF($AG459="N/A", $T459,$AG459)))))))</f>
        <v>11</v>
      </c>
      <c r="BP459" s="16">
        <f>IF(AX459="R", $CA459, IF(OR(AX459="P", AX459="T", AX459="N"), 0, IF($C459="DM", $T459, IF(OR(AX459="Y", AX459="IR"),$AM459,IF(AX459="C", IF($BI459="Y", IF($AF459="N/A", $Q459, $AF459), IF($AG459="N/A", $T459,$AG459)))))))</f>
        <v>11</v>
      </c>
      <c r="BQ459" s="16">
        <f>IF(AY459="R", $CA459, IF(OR(AY459="P", AY459="T", AY459="N"), 0, IF($C459="DM", $T459, IF(OR(AY459="Y", AY459="IR"),$AM459,IF(AY459="C", IF($BI459="Y", IF($AF459="N/A", $Q459, $AF459), IF($AG459="N/A", $T459,$AG459)))))))</f>
        <v>11</v>
      </c>
      <c r="BR459" s="16">
        <f>IF(AZ459="R", $CA459, IF(OR(AZ459="P", AZ459="T", AZ459="N"), 0, IF($C459="DM", $T459, IF(OR(AZ459="Y", AZ459="IR"),$AM459,IF(AZ459="C", IF($BI459="Y", IF($AF459="N/A", $Q459, $AF459), IF($AG459="N/A", $T459,$AG459)))))))</f>
        <v>11</v>
      </c>
      <c r="BS459" s="16">
        <f>IF(BA459="R", $CA459, IF(OR(BA459="P", BA459="T", BA459="N"), 0, IF($C459="DM", $T459, IF(OR(BA459="Y", BA459="IR"),$AM459,IF(BA459="C", IF($BI459="Y", IF($AF459="N/A", $Q459, $AF459), IF($AG459="N/A", $T459,$AG459)))))))</f>
        <v>11</v>
      </c>
      <c r="BT459" s="16">
        <f>IF(BB459="R", $CA459, IF(OR(BB459="P", BB459="T", BB459="N"), 0, IF($C459="DM", $T459, IF(OR(BB459="Y", BB459="IR"),$AM459,IF(BB459="C", IF($BI459="Y", IF($BA459="C", IF($AF459="N/A", $Q459, $AF459), IF($AF459="N/A", $T459, $AM459)), IF($AG459="N/A", $T459,$AG459)))))))</f>
        <v>11</v>
      </c>
      <c r="BU459" s="16">
        <f>IF(BC459="R", $CA459, IF(OR(BC459="P", BC459="T", BC459="N"), 0, IF($C459="DM", $T459, IF(OR(BC459="Y", BC459="IR"),$AM459,IF(BC459="C", IF($BI459="Y", IF($BA459="C", IF($AF459="N/A", $Q459, $AF459), IF($AF459="N/A", $T459, $AM459)), IF($AG459="N/A", $T459,$AG459)))))))</f>
        <v>11</v>
      </c>
      <c r="BV459" s="16">
        <f>IF(BD459="R", $CA459, IF(OR(BD459="P", BD459="T", BD459="N"), 0, IF($C459="DM", $T459, IF(OR(BD459="Y", BD459="IR"),$AM459,IF(BD459="C", IF($BI459="Y", IF($BA459="C", IF($AF459="N/A", $Q459, $AF459), IF($AF459="N/A", $T459, $AM459)), IF($AG459="N/A", $T459,$AG459)))))))</f>
        <v>11</v>
      </c>
      <c r="BW459" s="16">
        <f>IF(BE459="R", $CA459, IF(OR(BE459="P", BE459="T", BE459="N"), 0, IF($C459="DM", $T459, IF(OR(BE459="Y", BE459="IR"),$AM459,IF(BE459="C", IF($BI459="Y", IF($BA459="C", IF($AF459="N/A", $Q459, $AF459), IF($AF459="N/A", $T459, $AM459)), IF($AG459="N/A", $T459,$AG459)))))))</f>
        <v>11</v>
      </c>
      <c r="BX459" s="16">
        <f>IF(BF459="R", $CA459, IF(OR(BF459="P", BF459="T", BF459="N"), 0, IF($C459="DM", $T459, IF(OR(BF459="Y", BF459="IR"),$AM459,IF(BF459="C", IF($BI459="Y", IF($BA459="C", IF($AF459="N/A", $Q459, $AF459), IF($AF459="N/A", $T459, $AM459)), IF($AG459="N/A", $T459,$AG459)))))))</f>
        <v>11</v>
      </c>
      <c r="BY459" s="16">
        <f>IF(BG459="R", $CA459, IF(OR(BG459="P", BG459="T", BG459="N"), 0, IF($C459="DM", $T459, IF(OR(BG459="Y", BG459="IR"),$AM459,IF(BG459="C", IF($BI459="Y", IF($BA459="C", IF($AF459="N/A", $Q459, $AF459), IF($AF459="N/A", $T459, $AM459)), IF($AG459="N/A", $T459,$AG459)))))))</f>
        <v>11</v>
      </c>
      <c r="BZ459" s="16">
        <f>IF(BH459="R", $CA459, IF(OR(BH459="P", BH459="T", BH459="N"), 0, IF($C459="DM", $T459, IF(OR(BH459="Y", BH459="IR"),$AM459,IF(BH459="C", IF($BI459="Y", IF($BA459="C", IF($AF459="N/A", $Q459, $AF459), IF($AF459="N/A", $T459, $AM459)), IF($AG459="N/A", $T459,$AG459)))))))</f>
        <v>11</v>
      </c>
      <c r="CA459" s="15" t="s">
        <v>75</v>
      </c>
      <c r="CB459" s="16">
        <f>BZ459</f>
        <v>11</v>
      </c>
      <c r="CC459" s="15">
        <f>IF(OR($BH459="T", $BH459="R"), 0, IF($BH459="C", IF($BI459="Y", IF($BA459="C", 0, IF(AF459="N/A", Q459-T459, AF459-AG459)), IF($AF459="N/A", U459, AH459)), AN459))</f>
        <v>11</v>
      </c>
      <c r="CD459" s="15">
        <f>IF(OR($BH459="T", $BH459="R"), 0, IF($BH459="C", IF($BI459="Y", 0, IF($AF459="N/A", V459, AI459)), AO459))</f>
        <v>11</v>
      </c>
      <c r="CE459" s="15" t="str">
        <f>IF(OR($BH459="T", $BH459="R"), 0, IF($BH459="C", IF($BI459="Y", 0, IF($AF459="N/A", W459, AJ459)), AP459))</f>
        <v>N/A</v>
      </c>
      <c r="CF459" s="15" t="str">
        <f>IF(OR($BH459="T", $BH459="R"), 0, IF($BH459="C", IF($BI459="Y", 0, IF($AF459="N/A", X459, AK459)), AQ459))</f>
        <v>N/A</v>
      </c>
      <c r="CG459" t="str">
        <f>IF(AC459="N/A", "S:"&amp;L459&amp;" G:"&amp;M459&amp;" GR:"&amp;Q459, IF(AC459=0, "S:"&amp;L459&amp;" G:"&amp;M459&amp;" GR:"&amp;Q459, "S:"&amp;L459&amp;"/"&amp;AD459&amp;" G:"&amp;AE459&amp;" GR:"&amp;AF459))</f>
        <v>S:11 G:8 GR:0</v>
      </c>
    </row>
    <row r="460" spans="1:85" x14ac:dyDescent="0.25">
      <c r="A460" s="14">
        <v>5166</v>
      </c>
      <c r="B460" s="15" t="s">
        <v>2761</v>
      </c>
      <c r="C460" s="15" t="s">
        <v>63</v>
      </c>
      <c r="D460" s="15" t="s">
        <v>1933</v>
      </c>
      <c r="E460" s="15">
        <f>VLOOKUP(B460, 'Rookie Year'!$A$2:$B$55679,2,FALSE)</f>
        <v>2023</v>
      </c>
      <c r="F460" s="15">
        <v>2023</v>
      </c>
      <c r="G460" s="15" t="s">
        <v>40</v>
      </c>
      <c r="H460" s="15" t="s">
        <v>2162</v>
      </c>
      <c r="I460" s="16">
        <v>7</v>
      </c>
      <c r="J460" s="15">
        <v>4</v>
      </c>
      <c r="K460" s="17">
        <f>IF(AND(G460&lt;&gt;"N",R460="N/A"), IF(I460&lt;4, 0, 0.25),IF(I460=1, IF(J460=1,0.25, 0.25), IF(I460&lt;13, 0.25, IF(I460&lt;26, 0.4, IF(I460&lt;51, 0.6, 0.75)))))</f>
        <v>0.25</v>
      </c>
      <c r="L460" s="16">
        <f>I460-M460</f>
        <v>5</v>
      </c>
      <c r="M460" s="16">
        <f>ROUNDUP(I460*K460,0)</f>
        <v>2</v>
      </c>
      <c r="N460" s="16">
        <f>M460*J460</f>
        <v>8</v>
      </c>
      <c r="O460" s="16">
        <v>0</v>
      </c>
      <c r="P460" s="16">
        <v>0</v>
      </c>
      <c r="Q460" s="16">
        <f>N460-O460-P460</f>
        <v>8</v>
      </c>
      <c r="R460" s="15" t="s">
        <v>75</v>
      </c>
      <c r="S460" s="15">
        <f>IF(R460="N/A", J460-($B$1-F460), J460-($B$1-R460))</f>
        <v>3</v>
      </c>
      <c r="T460" s="16">
        <v>4</v>
      </c>
      <c r="U460" s="16">
        <v>2</v>
      </c>
      <c r="V460" s="16">
        <v>2</v>
      </c>
      <c r="W460" s="16" t="str">
        <f>IF($S460&lt;4, "N/A", $M460)</f>
        <v>N/A</v>
      </c>
      <c r="X460" s="16" t="str">
        <f>IF($S460&lt;5, "N/A", $M460)</f>
        <v>N/A</v>
      </c>
      <c r="Y460" s="15" t="str">
        <f>IF(SUM(T460:X460)&lt;&gt;Q460, "CHECK", "OK")</f>
        <v>OK</v>
      </c>
      <c r="Z460" s="15" t="str">
        <f>IF(F460=$B$1, "No", IF(S460=1, "Yes", "No"))</f>
        <v>No</v>
      </c>
      <c r="AA460" s="18" t="str">
        <f>IF(C460="DM", "N/A", IF(Z460="No","N/A",VLOOKUP(B460,'Extension List'!$A$3:$R$1972,18,FALSE)))</f>
        <v>N/A</v>
      </c>
      <c r="AB460" s="15" t="str">
        <f>IF(C460="DM", "N/A", IF(Z460="No","N/A",VLOOKUP(B460,'Extension List'!$A$3:$T$1972,20,FALSE)))</f>
        <v>N/A</v>
      </c>
      <c r="AC460" s="15" t="str">
        <f>IF(AA460="N/A", "N/A", 0)</f>
        <v>N/A</v>
      </c>
      <c r="AD460" s="16" t="str">
        <f>IF(AE460="N/A", "N/A", AA460-AE460)</f>
        <v>N/A</v>
      </c>
      <c r="AE460" s="16" t="str">
        <f>IF(AA460="N/A", "N/A", IF(AC460&gt;0, IF(AA460&lt;13, ROUNDUP(0.25*AA460,0), IF(AA460&lt;26, ROUNDUP(0.4*AA460,0), IF(AA460&lt;51, ROUNDUP(0.6*AA460,0), ROUNDUP(0.75*AA460,0)))), "N/A"))</f>
        <v>N/A</v>
      </c>
      <c r="AF460" s="16" t="str">
        <f>IF(AD460="N/A","N/A", (AE460*AC460)+Q460)</f>
        <v>N/A</v>
      </c>
      <c r="AG460" s="16" t="str">
        <f>IF($AF460="N/A", "N/A", "TBC")</f>
        <v>N/A</v>
      </c>
      <c r="AH460" s="16" t="str">
        <f>IF($AF460="N/A", "N/A", "TBC")</f>
        <v>N/A</v>
      </c>
      <c r="AI460" s="16" t="str">
        <f>IF($AF460="N/A","N/A",IF(AC460&gt;1,"TBC","N/A"))</f>
        <v>N/A</v>
      </c>
      <c r="AJ460" s="16" t="str">
        <f>IF($AF460="N/A","N/A",IF(AC460&gt;2,"TBC","N/A"))</f>
        <v>N/A</v>
      </c>
      <c r="AK460" s="16" t="str">
        <f>IF($AF460="N/A","N/A",IF(AC460&gt;3,"TBC","N/A"))</f>
        <v>N/A</v>
      </c>
      <c r="AL460" s="16" t="str">
        <f>IF(AC460="N/A","N/A",IF(AC460&gt;0,IF(SUM(AG460:AK460)&lt;&gt;AF460,"CHECK","OK"),"N/A"))</f>
        <v>N/A</v>
      </c>
      <c r="AM460" s="16">
        <f>IF(AD460="N/A", L460+T460, L460+AG460)</f>
        <v>9</v>
      </c>
      <c r="AN460" s="16">
        <f>IF(AD460="N/A", IF(U460="N/A", "N/A", L460+U460), AD460+AH460)</f>
        <v>7</v>
      </c>
      <c r="AO460" s="16">
        <f>IF(AD460="N/A", IF(V460="N/A", "N/A", L460+V460), IF(AI460="N/A", "N/A", AD460+AI460))</f>
        <v>7</v>
      </c>
      <c r="AP460" s="16" t="str">
        <f>IF(AD460="N/A", IF(W460="N/A", "N/A", L460+W460), IF(AJ460="N/A", "N/A", AD460+AJ460))</f>
        <v>N/A</v>
      </c>
      <c r="AQ460" s="16" t="str">
        <f>IF(AD460="N/A", IF(X460="N/A", "N/A", L460+X460), IF(AK460="N/A", "N/A", AD460+AK460))</f>
        <v>N/A</v>
      </c>
      <c r="AR460" s="15" t="s">
        <v>40</v>
      </c>
      <c r="AS460" s="15" t="s">
        <v>40</v>
      </c>
      <c r="AT460" s="15" t="s">
        <v>40</v>
      </c>
      <c r="AU460" s="15" t="s">
        <v>40</v>
      </c>
      <c r="AV460" s="15" t="s">
        <v>48</v>
      </c>
      <c r="AW460" s="15" t="s">
        <v>48</v>
      </c>
      <c r="AX460" s="15" t="s">
        <v>48</v>
      </c>
      <c r="AY460" s="15" t="s">
        <v>48</v>
      </c>
      <c r="AZ460" s="15" t="s">
        <v>48</v>
      </c>
      <c r="BA460" s="15" t="s">
        <v>48</v>
      </c>
      <c r="BB460" s="15" t="s">
        <v>48</v>
      </c>
      <c r="BC460" s="15" t="s">
        <v>48</v>
      </c>
      <c r="BD460" s="15" t="s">
        <v>48</v>
      </c>
      <c r="BE460" s="15" t="s">
        <v>48</v>
      </c>
      <c r="BF460" s="15" t="s">
        <v>48</v>
      </c>
      <c r="BG460" s="15" t="s">
        <v>48</v>
      </c>
      <c r="BH460" s="15" t="s">
        <v>48</v>
      </c>
      <c r="BI460" s="15"/>
      <c r="BJ460" s="16">
        <f>IF(AR460="R", $CA460, IF(OR(AR460="P", AR460="T", AR460="N"), 0, IF($C460="DM", $T460, IF(OR(AR460="Y", AR460="IR"),$AM460,IF(AR460="C", IF($BI460="Y", IF($AF460="N/A", $Q460, $AF460), IF($AG460="N/A", $T460,$AG460)))))))</f>
        <v>9</v>
      </c>
      <c r="BK460" s="16">
        <f>IF(AS460="R", $CA460, IF(OR(AS460="P", AS460="T", AS460="N"), 0, IF($C460="DM", $T460, IF(OR(AS460="Y", AS460="IR"),$AM460,IF(AS460="C", IF($BI460="Y", IF($AF460="N/A", $Q460, $AF460), IF($AG460="N/A", $T460,$AG460)))))))</f>
        <v>9</v>
      </c>
      <c r="BL460" s="16">
        <f>IF(AT460="R", $CA460, IF(OR(AT460="P", AT460="T", AT460="N"), 0, IF($C460="DM", $T460, IF(OR(AT460="Y", AT460="IR"),$AM460,IF(AT460="C", IF($BI460="Y", IF($AF460="N/A", $Q460, $AF460), IF($AG460="N/A", $T460,$AG460)))))))</f>
        <v>9</v>
      </c>
      <c r="BM460" s="16">
        <f>IF(AU460="R", $CA460, IF(OR(AU460="P", AU460="T", AU460="N"), 0, IF($C460="DM", $T460, IF(OR(AU460="Y", AU460="IR"),$AM460,IF(AU460="C", IF($BI460="Y", IF($AF460="N/A", $Q460, $AF460), IF($AG460="N/A", $T460,$AG460)))))))</f>
        <v>9</v>
      </c>
      <c r="BN460" s="16">
        <f>IF(AV460="R", $CA460, IF(OR(AV460="P", AV460="T", AV460="N"), 0, IF($C460="DM", $T460, IF(OR(AV460="Y", AV460="IR"),$AM460,IF(AV460="C", IF($BI460="Y", IF($AF460="N/A", $Q460, $AF460), IF($AG460="N/A", $T460,$AG460)))))))</f>
        <v>9</v>
      </c>
      <c r="BO460" s="16">
        <f>IF(AW460="R", $CA460, IF(OR(AW460="P", AW460="T", AW460="N"), 0, IF($C460="DM", $T460, IF(OR(AW460="Y", AW460="IR"),$AM460,IF(AW460="C", IF($BI460="Y", IF($AF460="N/A", $Q460, $AF460), IF($AG460="N/A", $T460,$AG460)))))))</f>
        <v>9</v>
      </c>
      <c r="BP460" s="16">
        <f>IF(AX460="R", $CA460, IF(OR(AX460="P", AX460="T", AX460="N"), 0, IF($C460="DM", $T460, IF(OR(AX460="Y", AX460="IR"),$AM460,IF(AX460="C", IF($BI460="Y", IF($AF460="N/A", $Q460, $AF460), IF($AG460="N/A", $T460,$AG460)))))))</f>
        <v>9</v>
      </c>
      <c r="BQ460" s="16">
        <f>IF(AY460="R", $CA460, IF(OR(AY460="P", AY460="T", AY460="N"), 0, IF($C460="DM", $T460, IF(OR(AY460="Y", AY460="IR"),$AM460,IF(AY460="C", IF($BI460="Y", IF($AF460="N/A", $Q460, $AF460), IF($AG460="N/A", $T460,$AG460)))))))</f>
        <v>9</v>
      </c>
      <c r="BR460" s="16">
        <f>IF(AZ460="R", $CA460, IF(OR(AZ460="P", AZ460="T", AZ460="N"), 0, IF($C460="DM", $T460, IF(OR(AZ460="Y", AZ460="IR"),$AM460,IF(AZ460="C", IF($BI460="Y", IF($AF460="N/A", $Q460, $AF460), IF($AG460="N/A", $T460,$AG460)))))))</f>
        <v>9</v>
      </c>
      <c r="BS460" s="16">
        <f>IF(BA460="R", $CA460, IF(OR(BA460="P", BA460="T", BA460="N"), 0, IF($C460="DM", $T460, IF(OR(BA460="Y", BA460="IR"),$AM460,IF(BA460="C", IF($BI460="Y", IF($AF460="N/A", $Q460, $AF460), IF($AG460="N/A", $T460,$AG460)))))))</f>
        <v>9</v>
      </c>
      <c r="BT460" s="16">
        <f>IF(BB460="R", $CA460, IF(OR(BB460="P", BB460="T", BB460="N"), 0, IF($C460="DM", $T460, IF(OR(BB460="Y", BB460="IR"),$AM460,IF(BB460="C", IF($BI460="Y", IF($BA460="C", IF($AF460="N/A", $Q460, $AF460), IF($AF460="N/A", $T460, $AM460)), IF($AG460="N/A", $T460,$AG460)))))))</f>
        <v>9</v>
      </c>
      <c r="BU460" s="16">
        <f>IF(BC460="R", $CA460, IF(OR(BC460="P", BC460="T", BC460="N"), 0, IF($C460="DM", $T460, IF(OR(BC460="Y", BC460="IR"),$AM460,IF(BC460="C", IF($BI460="Y", IF($BA460="C", IF($AF460="N/A", $Q460, $AF460), IF($AF460="N/A", $T460, $AM460)), IF($AG460="N/A", $T460,$AG460)))))))</f>
        <v>9</v>
      </c>
      <c r="BV460" s="16">
        <f>IF(BD460="R", $CA460, IF(OR(BD460="P", BD460="T", BD460="N"), 0, IF($C460="DM", $T460, IF(OR(BD460="Y", BD460="IR"),$AM460,IF(BD460="C", IF($BI460="Y", IF($BA460="C", IF($AF460="N/A", $Q460, $AF460), IF($AF460="N/A", $T460, $AM460)), IF($AG460="N/A", $T460,$AG460)))))))</f>
        <v>9</v>
      </c>
      <c r="BW460" s="16">
        <f>IF(BE460="R", $CA460, IF(OR(BE460="P", BE460="T", BE460="N"), 0, IF($C460="DM", $T460, IF(OR(BE460="Y", BE460="IR"),$AM460,IF(BE460="C", IF($BI460="Y", IF($BA460="C", IF($AF460="N/A", $Q460, $AF460), IF($AF460="N/A", $T460, $AM460)), IF($AG460="N/A", $T460,$AG460)))))))</f>
        <v>9</v>
      </c>
      <c r="BX460" s="16">
        <f>IF(BF460="R", $CA460, IF(OR(BF460="P", BF460="T", BF460="N"), 0, IF($C460="DM", $T460, IF(OR(BF460="Y", BF460="IR"),$AM460,IF(BF460="C", IF($BI460="Y", IF($BA460="C", IF($AF460="N/A", $Q460, $AF460), IF($AF460="N/A", $T460, $AM460)), IF($AG460="N/A", $T460,$AG460)))))))</f>
        <v>9</v>
      </c>
      <c r="BY460" s="16">
        <f>IF(BG460="R", $CA460, IF(OR(BG460="P", BG460="T", BG460="N"), 0, IF($C460="DM", $T460, IF(OR(BG460="Y", BG460="IR"),$AM460,IF(BG460="C", IF($BI460="Y", IF($BA460="C", IF($AF460="N/A", $Q460, $AF460), IF($AF460="N/A", $T460, $AM460)), IF($AG460="N/A", $T460,$AG460)))))))</f>
        <v>9</v>
      </c>
      <c r="BZ460" s="16">
        <f>IF(BH460="R", $CA460, IF(OR(BH460="P", BH460="T", BH460="N"), 0, IF($C460="DM", $T460, IF(OR(BH460="Y", BH460="IR"),$AM460,IF(BH460="C", IF($BI460="Y", IF($BA460="C", IF($AF460="N/A", $Q460, $AF460), IF($AF460="N/A", $T460, $AM460)), IF($AG460="N/A", $T460,$AG460)))))))</f>
        <v>9</v>
      </c>
      <c r="CA460" s="15" t="s">
        <v>75</v>
      </c>
      <c r="CB460" s="16">
        <f>BZ460</f>
        <v>9</v>
      </c>
      <c r="CC460" s="15">
        <f>IF(OR($BH460="T", $BH460="R"), 0, IF($BH460="C", IF($BI460="Y", IF($BA460="C", 0, IF(AF460="N/A", Q460-T460, AF460-AG460)), IF($AF460="N/A", U460, AH460)), AN460))</f>
        <v>7</v>
      </c>
      <c r="CD460" s="15">
        <f>IF(OR($BH460="T", $BH460="R"), 0, IF($BH460="C", IF($BI460="Y", 0, IF($AF460="N/A", V460, AI460)), AO460))</f>
        <v>7</v>
      </c>
      <c r="CE460" s="15" t="str">
        <f>IF(OR($BH460="T", $BH460="R"), 0, IF($BH460="C", IF($BI460="Y", 0, IF($AF460="N/A", W460, AJ460)), AP460))</f>
        <v>N/A</v>
      </c>
      <c r="CF460" s="15" t="str">
        <f>IF(OR($BH460="T", $BH460="R"), 0, IF($BH460="C", IF($BI460="Y", 0, IF($AF460="N/A", X460, AK460)), AQ460))</f>
        <v>N/A</v>
      </c>
      <c r="CG460" t="str">
        <f>IF(AC460="N/A", "S:"&amp;L460&amp;" G:"&amp;M460&amp;" GR:"&amp;Q460, IF(AC460=0, "S:"&amp;L460&amp;" G:"&amp;M460&amp;" GR:"&amp;Q460, "S:"&amp;L460&amp;"/"&amp;AD460&amp;" G:"&amp;AE460&amp;" GR:"&amp;AF460))</f>
        <v>S:5 G:2 GR:8</v>
      </c>
    </row>
    <row r="461" spans="1:85" x14ac:dyDescent="0.25">
      <c r="A461" s="14">
        <v>5691</v>
      </c>
      <c r="B461" s="15" t="s">
        <v>3040</v>
      </c>
      <c r="C461" s="15" t="s">
        <v>63</v>
      </c>
      <c r="D461" s="15" t="s">
        <v>1933</v>
      </c>
      <c r="E461" s="15">
        <f>VLOOKUP(B461, 'Rookie Year'!$A$2:$B$55679,2,FALSE)</f>
        <v>2024</v>
      </c>
      <c r="F461" s="15">
        <v>2024</v>
      </c>
      <c r="G461" s="15" t="s">
        <v>40</v>
      </c>
      <c r="H461" s="15" t="s">
        <v>2235</v>
      </c>
      <c r="I461" s="16">
        <v>1</v>
      </c>
      <c r="J461" s="15">
        <v>3</v>
      </c>
      <c r="K461" s="17">
        <f>IF(AND(G461&lt;&gt;"N",R461="N/A"), IF(I461&lt;4, 0, 0.25),IF(I461=1, IF(J461=1,0.25, 0.25), IF(I461&lt;13, 0.25, IF(I461&lt;26, 0.4, IF(I461&lt;51, 0.6, 0.75)))))</f>
        <v>0</v>
      </c>
      <c r="L461" s="16">
        <f>I461-M461</f>
        <v>1</v>
      </c>
      <c r="M461" s="16">
        <f>ROUNDUP(I461*K461,0)</f>
        <v>0</v>
      </c>
      <c r="N461" s="16">
        <f>M461*J461</f>
        <v>0</v>
      </c>
      <c r="O461" s="16">
        <v>0</v>
      </c>
      <c r="P461" s="16">
        <v>0</v>
      </c>
      <c r="Q461" s="16">
        <f>N461-O461-P461</f>
        <v>0</v>
      </c>
      <c r="R461" s="15" t="s">
        <v>75</v>
      </c>
      <c r="S461" s="15">
        <f>IF(R461="N/A", J461-($B$1-F461), J461-($B$1-R461))</f>
        <v>3</v>
      </c>
      <c r="T461" s="16">
        <f>IF($S461&lt;1, "N/A", $M461)</f>
        <v>0</v>
      </c>
      <c r="U461" s="16">
        <f>IF($S461&lt;2, "N/A", $M461)</f>
        <v>0</v>
      </c>
      <c r="V461" s="16">
        <f>IF($S461&lt;3, "N/A", $M461)</f>
        <v>0</v>
      </c>
      <c r="W461" s="16" t="str">
        <f>IF($S461&lt;4, "N/A", $M461)</f>
        <v>N/A</v>
      </c>
      <c r="X461" s="16" t="str">
        <f>IF($S461&lt;5, "N/A", $M461)</f>
        <v>N/A</v>
      </c>
      <c r="Y461" s="15" t="str">
        <f>IF(SUM(T461:X461)&lt;&gt;Q461, "CHECK", "OK")</f>
        <v>OK</v>
      </c>
      <c r="Z461" s="15" t="str">
        <f>IF(F461=$B$1, "No", IF(S461=1, "Yes", "No"))</f>
        <v>No</v>
      </c>
      <c r="AA461" s="18" t="str">
        <f>IF(C461="DM", "N/A", IF(Z461="No","N/A",VLOOKUP(B461,'Extension List'!$A$3:$R$1972,18,FALSE)))</f>
        <v>N/A</v>
      </c>
      <c r="AB461" s="15" t="str">
        <f>IF(C461="DM", "N/A", IF(Z461="No","N/A",VLOOKUP(B461,'Extension List'!$A$3:$T$1972,20,FALSE)))</f>
        <v>N/A</v>
      </c>
      <c r="AC461" s="15" t="str">
        <f>IF(AA461="N/A", "N/A", 0)</f>
        <v>N/A</v>
      </c>
      <c r="AD461" s="16" t="str">
        <f>IF(AE461="N/A", "N/A", AA461-AE461)</f>
        <v>N/A</v>
      </c>
      <c r="AE461" s="16" t="str">
        <f>IF(AA461="N/A", "N/A", IF(AC461&gt;0, IF(AA461&lt;13, ROUNDUP(0.25*AA461,0), IF(AA461&lt;26, ROUNDUP(0.4*AA461,0), IF(AA461&lt;51, ROUNDUP(0.6*AA461,0), ROUNDUP(0.75*AA461,0)))), "N/A"))</f>
        <v>N/A</v>
      </c>
      <c r="AF461" s="16" t="str">
        <f>IF(AD461="N/A","N/A", (AE461*AC461)+Q461)</f>
        <v>N/A</v>
      </c>
      <c r="AG461" s="16" t="str">
        <f>IF($AF461="N/A", "N/A", "TBC")</f>
        <v>N/A</v>
      </c>
      <c r="AH461" s="16" t="str">
        <f>IF($AF461="N/A", "N/A", "TBC")</f>
        <v>N/A</v>
      </c>
      <c r="AI461" s="16" t="str">
        <f>IF($AF461="N/A","N/A",IF(AC461&gt;1,"TBC","N/A"))</f>
        <v>N/A</v>
      </c>
      <c r="AJ461" s="16" t="str">
        <f>IF($AF461="N/A","N/A",IF(AC461&gt;2,"TBC","N/A"))</f>
        <v>N/A</v>
      </c>
      <c r="AK461" s="16" t="str">
        <f>IF($AF461="N/A","N/A",IF(AC461&gt;3,"TBC","N/A"))</f>
        <v>N/A</v>
      </c>
      <c r="AL461" s="16" t="str">
        <f>IF(AC461="N/A","N/A",IF(AC461&gt;0,IF(SUM(AG461:AK461)&lt;&gt;AF461,"CHECK","OK"),"N/A"))</f>
        <v>N/A</v>
      </c>
      <c r="AM461" s="16">
        <f>IF(AD461="N/A", L461+T461, L461+AG461)</f>
        <v>1</v>
      </c>
      <c r="AN461" s="16">
        <f>IF(AD461="N/A", IF(U461="N/A", "N/A", L461+U461), AD461+AH461)</f>
        <v>1</v>
      </c>
      <c r="AO461" s="16">
        <f>IF(AD461="N/A", IF(V461="N/A", "N/A", L461+V461), IF(AI461="N/A", "N/A", AD461+AI461))</f>
        <v>1</v>
      </c>
      <c r="AP461" s="16" t="str">
        <f>IF(AD461="N/A", IF(W461="N/A", "N/A", L461+W461), IF(AJ461="N/A", "N/A", AD461+AJ461))</f>
        <v>N/A</v>
      </c>
      <c r="AQ461" s="16" t="str">
        <f>IF(AD461="N/A", IF(X461="N/A", "N/A", L461+X461), IF(AK461="N/A", "N/A", AD461+AK461))</f>
        <v>N/A</v>
      </c>
      <c r="AR461" s="15" t="s">
        <v>66</v>
      </c>
      <c r="AS461" s="15" t="s">
        <v>66</v>
      </c>
      <c r="AT461" s="15" t="s">
        <v>66</v>
      </c>
      <c r="AU461" s="15" t="s">
        <v>66</v>
      </c>
      <c r="AV461" s="15" t="s">
        <v>66</v>
      </c>
      <c r="AW461" s="15" t="s">
        <v>66</v>
      </c>
      <c r="AX461" s="15" t="s">
        <v>66</v>
      </c>
      <c r="AY461" s="15" t="s">
        <v>66</v>
      </c>
      <c r="AZ461" s="15" t="s">
        <v>66</v>
      </c>
      <c r="BA461" s="15" t="s">
        <v>66</v>
      </c>
      <c r="BB461" s="15" t="s">
        <v>66</v>
      </c>
      <c r="BC461" s="15" t="s">
        <v>66</v>
      </c>
      <c r="BD461" s="15" t="s">
        <v>66</v>
      </c>
      <c r="BE461" s="15" t="s">
        <v>66</v>
      </c>
      <c r="BF461" s="15" t="s">
        <v>66</v>
      </c>
      <c r="BG461" s="15" t="s">
        <v>66</v>
      </c>
      <c r="BH461" s="15" t="s">
        <v>66</v>
      </c>
      <c r="BJ461" s="16">
        <f>IF(AR461="R", $CA461, IF(OR(AR461="P", AR461="T", AR461="N"), 0, IF($C461="DM", $T461, IF(OR(AR461="Y", AR461="IR"),$AM461,IF(AR461="C", IF($BI461="Y", IF($AF461="N/A", $Q461, $AF461), IF($AG461="N/A", $T461,$AG461)))))))</f>
        <v>0</v>
      </c>
      <c r="BK461" s="16">
        <f>IF(AS461="R", $CA461, IF(OR(AS461="P", AS461="T", AS461="N"), 0, IF($C461="DM", $T461, IF(OR(AS461="Y", AS461="IR"),$AM461,IF(AS461="C", IF($BI461="Y", IF($AF461="N/A", $Q461, $AF461), IF($AG461="N/A", $T461,$AG461)))))))</f>
        <v>0</v>
      </c>
      <c r="BL461" s="16">
        <f>IF(AT461="R", $CA461, IF(OR(AT461="P", AT461="T", AT461="N"), 0, IF($C461="DM", $T461, IF(OR(AT461="Y", AT461="IR"),$AM461,IF(AT461="C", IF($BI461="Y", IF($AF461="N/A", $Q461, $AF461), IF($AG461="N/A", $T461,$AG461)))))))</f>
        <v>0</v>
      </c>
      <c r="BM461" s="16">
        <f>IF(AU461="R", $CA461, IF(OR(AU461="P", AU461="T", AU461="N"), 0, IF($C461="DM", $T461, IF(OR(AU461="Y", AU461="IR"),$AM461,IF(AU461="C", IF($BI461="Y", IF($AF461="N/A", $Q461, $AF461), IF($AG461="N/A", $T461,$AG461)))))))</f>
        <v>0</v>
      </c>
      <c r="BN461" s="16">
        <f>IF(AV461="R", $CA461, IF(OR(AV461="P", AV461="T", AV461="N"), 0, IF($C461="DM", $T461, IF(OR(AV461="Y", AV461="IR"),$AM461,IF(AV461="C", IF($BI461="Y", IF($AF461="N/A", $Q461, $AF461), IF($AG461="N/A", $T461,$AG461)))))))</f>
        <v>0</v>
      </c>
      <c r="BO461" s="16">
        <f>IF(AW461="R", $CA461, IF(OR(AW461="P", AW461="T", AW461="N"), 0, IF($C461="DM", $T461, IF(OR(AW461="Y", AW461="IR"),$AM461,IF(AW461="C", IF($BI461="Y", IF($AF461="N/A", $Q461, $AF461), IF($AG461="N/A", $T461,$AG461)))))))</f>
        <v>0</v>
      </c>
      <c r="BP461" s="16">
        <f>IF(AX461="R", $CA461, IF(OR(AX461="P", AX461="T", AX461="N"), 0, IF($C461="DM", $T461, IF(OR(AX461="Y", AX461="IR"),$AM461,IF(AX461="C", IF($BI461="Y", IF($AF461="N/A", $Q461, $AF461), IF($AG461="N/A", $T461,$AG461)))))))</f>
        <v>0</v>
      </c>
      <c r="BQ461" s="16">
        <f>IF(AY461="R", $CA461, IF(OR(AY461="P", AY461="T", AY461="N"), 0, IF($C461="DM", $T461, IF(OR(AY461="Y", AY461="IR"),$AM461,IF(AY461="C", IF($BI461="Y", IF($AF461="N/A", $Q461, $AF461), IF($AG461="N/A", $T461,$AG461)))))))</f>
        <v>0</v>
      </c>
      <c r="BR461" s="16">
        <f>IF(AZ461="R", $CA461, IF(OR(AZ461="P", AZ461="T", AZ461="N"), 0, IF($C461="DM", $T461, IF(OR(AZ461="Y", AZ461="IR"),$AM461,IF(AZ461="C", IF($BI461="Y", IF($AF461="N/A", $Q461, $AF461), IF($AG461="N/A", $T461,$AG461)))))))</f>
        <v>0</v>
      </c>
      <c r="BS461" s="16">
        <f>IF(BA461="R", $CA461, IF(OR(BA461="P", BA461="T", BA461="N"), 0, IF($C461="DM", $T461, IF(OR(BA461="Y", BA461="IR"),$AM461,IF(BA461="C", IF($BI461="Y", IF($AF461="N/A", $Q461, $AF461), IF($AG461="N/A", $T461,$AG461)))))))</f>
        <v>0</v>
      </c>
      <c r="BT461" s="16">
        <f>IF(BB461="R", $CA461, IF(OR(BB461="P", BB461="T", BB461="N"), 0, IF($C461="DM", $T461, IF(OR(BB461="Y", BB461="IR"),$AM461,IF(BB461="C", IF($BI461="Y", IF($BA461="C", IF($AF461="N/A", $Q461, $AF461), IF($AF461="N/A", $T461, $AM461)), IF($AG461="N/A", $T461,$AG461)))))))</f>
        <v>0</v>
      </c>
      <c r="BU461" s="16">
        <f>IF(BC461="R", $CA461, IF(OR(BC461="P", BC461="T", BC461="N"), 0, IF($C461="DM", $T461, IF(OR(BC461="Y", BC461="IR"),$AM461,IF(BC461="C", IF($BI461="Y", IF($BA461="C", IF($AF461="N/A", $Q461, $AF461), IF($AF461="N/A", $T461, $AM461)), IF($AG461="N/A", $T461,$AG461)))))))</f>
        <v>0</v>
      </c>
      <c r="BV461" s="16">
        <f>IF(BD461="R", $CA461, IF(OR(BD461="P", BD461="T", BD461="N"), 0, IF($C461="DM", $T461, IF(OR(BD461="Y", BD461="IR"),$AM461,IF(BD461="C", IF($BI461="Y", IF($BA461="C", IF($AF461="N/A", $Q461, $AF461), IF($AF461="N/A", $T461, $AM461)), IF($AG461="N/A", $T461,$AG461)))))))</f>
        <v>0</v>
      </c>
      <c r="BW461" s="16">
        <f>IF(BE461="R", $CA461, IF(OR(BE461="P", BE461="T", BE461="N"), 0, IF($C461="DM", $T461, IF(OR(BE461="Y", BE461="IR"),$AM461,IF(BE461="C", IF($BI461="Y", IF($BA461="C", IF($AF461="N/A", $Q461, $AF461), IF($AF461="N/A", $T461, $AM461)), IF($AG461="N/A", $T461,$AG461)))))))</f>
        <v>0</v>
      </c>
      <c r="BX461" s="16">
        <f>IF(BF461="R", $CA461, IF(OR(BF461="P", BF461="T", BF461="N"), 0, IF($C461="DM", $T461, IF(OR(BF461="Y", BF461="IR"),$AM461,IF(BF461="C", IF($BI461="Y", IF($BA461="C", IF($AF461="N/A", $Q461, $AF461), IF($AF461="N/A", $T461, $AM461)), IF($AG461="N/A", $T461,$AG461)))))))</f>
        <v>0</v>
      </c>
      <c r="BY461" s="16">
        <f>IF(BG461="R", $CA461, IF(OR(BG461="P", BG461="T", BG461="N"), 0, IF($C461="DM", $T461, IF(OR(BG461="Y", BG461="IR"),$AM461,IF(BG461="C", IF($BI461="Y", IF($BA461="C", IF($AF461="N/A", $Q461, $AF461), IF($AF461="N/A", $T461, $AM461)), IF($AG461="N/A", $T461,$AG461)))))))</f>
        <v>0</v>
      </c>
      <c r="BZ461" s="16">
        <f>IF(BH461="R", $CA461, IF(OR(BH461="P", BH461="T", BH461="N"), 0, IF($C461="DM", $T461, IF(OR(BH461="Y", BH461="IR"),$AM461,IF(BH461="C", IF($BI461="Y", IF($BA461="C", IF($AF461="N/A", $Q461, $AF461), IF($AF461="N/A", $T461, $AM461)), IF($AG461="N/A", $T461,$AG461)))))))</f>
        <v>0</v>
      </c>
      <c r="CA461" s="15" t="s">
        <v>75</v>
      </c>
      <c r="CB461" s="16">
        <f>BZ461</f>
        <v>0</v>
      </c>
      <c r="CC461" s="15">
        <f>IF(OR($BH461="T", $BH461="R"), 0, IF($BH461="C", IF($BI461="Y", IF($BA461="C", 0, IF(AF461="N/A", Q461-T461, AF461-AG461)), IF($AF461="N/A", U461, AH461)), AN461))</f>
        <v>1</v>
      </c>
      <c r="CD461" s="15">
        <f>IF(OR($BH461="T", $BH461="R"), 0, IF($BH461="C", IF($BI461="Y", 0, IF($AF461="N/A", V461, AI461)), AO461))</f>
        <v>1</v>
      </c>
      <c r="CE461" s="15" t="str">
        <f>IF(OR($BH461="T", $BH461="R"), 0, IF($BH461="C", IF($BI461="Y", 0, IF($AF461="N/A", W461, AJ461)), AP461))</f>
        <v>N/A</v>
      </c>
      <c r="CF461" s="15" t="str">
        <f>IF(OR($BH461="T", $BH461="R"), 0, IF($BH461="C", IF($BI461="Y", 0, IF($AF461="N/A", X461, AK461)), AQ461))</f>
        <v>N/A</v>
      </c>
      <c r="CG461" t="str">
        <f>IF(AC461="N/A", "S:"&amp;L461&amp;" G:"&amp;M461&amp;" GR:"&amp;Q461, IF(AC461=0, "S:"&amp;L461&amp;" G:"&amp;M461&amp;" GR:"&amp;Q461, "S:"&amp;L461&amp;"/"&amp;AD461&amp;" G:"&amp;AE461&amp;" GR:"&amp;AF461))</f>
        <v>S:1 G:0 GR:0</v>
      </c>
    </row>
    <row r="462" spans="1:85" x14ac:dyDescent="0.25">
      <c r="A462" s="14">
        <v>4142</v>
      </c>
      <c r="B462" s="15" t="s">
        <v>2337</v>
      </c>
      <c r="C462" s="15" t="s">
        <v>63</v>
      </c>
      <c r="D462" s="15" t="s">
        <v>1933</v>
      </c>
      <c r="E462" s="15">
        <f>VLOOKUP(B462, 'Rookie Year'!$A$2:$B$55679,2,FALSE)</f>
        <v>2021</v>
      </c>
      <c r="F462" s="15">
        <v>2021</v>
      </c>
      <c r="G462" s="15" t="s">
        <v>40</v>
      </c>
      <c r="H462" s="15" t="s">
        <v>2147</v>
      </c>
      <c r="I462" s="16">
        <v>17</v>
      </c>
      <c r="J462" s="15">
        <v>4</v>
      </c>
      <c r="K462" s="17">
        <f>IF(AND(G462&lt;&gt;"N",R462="N/A"), IF(I462&lt;4, 0, 0.25),IF(I462=1, IF(J462=1,0.25, 0.25), IF(I462&lt;13, 0.25, IF(I462&lt;26, 0.4, IF(I462&lt;51, 0.6, 0.75)))))</f>
        <v>0.25</v>
      </c>
      <c r="L462" s="16">
        <f>I462-M462</f>
        <v>12</v>
      </c>
      <c r="M462" s="16">
        <f>ROUNDUP(I462*K462,0)</f>
        <v>5</v>
      </c>
      <c r="N462" s="16">
        <f>M462*J462</f>
        <v>20</v>
      </c>
      <c r="O462" s="16">
        <v>15</v>
      </c>
      <c r="P462" s="16">
        <v>0</v>
      </c>
      <c r="Q462" s="16">
        <f>N462-O462-P462</f>
        <v>5</v>
      </c>
      <c r="R462" s="15" t="s">
        <v>75</v>
      </c>
      <c r="S462" s="15">
        <f>IF(R462="N/A", J462-($B$1-F462), J462-($B$1-R462))</f>
        <v>1</v>
      </c>
      <c r="T462" s="16">
        <v>5</v>
      </c>
      <c r="U462" s="16" t="str">
        <f>IF($S462&lt;2, "N/A", $M462)</f>
        <v>N/A</v>
      </c>
      <c r="V462" s="16" t="str">
        <f>IF($S462&lt;3, "N/A", $M462)</f>
        <v>N/A</v>
      </c>
      <c r="W462" s="16" t="str">
        <f>IF($S462&lt;4, "N/A", $M462)</f>
        <v>N/A</v>
      </c>
      <c r="X462" s="16" t="str">
        <f>IF($S462&lt;5, "N/A", $M462)</f>
        <v>N/A</v>
      </c>
      <c r="Y462" s="15" t="str">
        <f>IF(SUM(T462:X462)&lt;&gt;Q462, "CHECK", "OK")</f>
        <v>OK</v>
      </c>
      <c r="Z462" s="15" t="str">
        <f>IF(F462=$B$1, "No", IF(S462=1, "Yes", "No"))</f>
        <v>Yes</v>
      </c>
      <c r="AA462" s="18">
        <f>IF(C462="DM", "N/A", IF(Z462="No","N/A",VLOOKUP(B462,'Extension List'!$A$3:$R$1972,18,FALSE)))</f>
        <v>63</v>
      </c>
      <c r="AB462" s="15">
        <f>IF(C462="DM", "N/A", IF(Z462="No","N/A",VLOOKUP(B462,'Extension List'!$A$3:$T$1972,20,FALSE)))</f>
        <v>4</v>
      </c>
      <c r="AC462" s="15">
        <v>3</v>
      </c>
      <c r="AD462" s="16">
        <f>IF(AE462="N/A", "N/A", AA462-AE462)</f>
        <v>15</v>
      </c>
      <c r="AE462" s="16">
        <f>IF(AA462="N/A", "N/A", IF(AC462&gt;0, IF(AA462&lt;13, ROUNDUP(0.25*AA462,0), IF(AA462&lt;26, ROUNDUP(0.4*AA462,0), IF(AA462&lt;51, ROUNDUP(0.6*AA462,0), ROUNDUP(0.75*AA462,0)))), "N/A"))</f>
        <v>48</v>
      </c>
      <c r="AF462" s="16">
        <f>IF(AD462="N/A","N/A", (AE462*AC462)+Q462)</f>
        <v>149</v>
      </c>
      <c r="AG462" s="16">
        <v>0</v>
      </c>
      <c r="AH462" s="16">
        <v>39</v>
      </c>
      <c r="AI462" s="16">
        <v>60</v>
      </c>
      <c r="AJ462" s="16">
        <v>50</v>
      </c>
      <c r="AK462" s="16" t="str">
        <f>IF($AF462="N/A","N/A",IF(AC462&gt;3,"TBC","N/A"))</f>
        <v>N/A</v>
      </c>
      <c r="AL462" s="16" t="str">
        <f>IF(AC462="N/A","N/A",IF(AC462&gt;0,IF(SUM(AG462:AK462)&lt;&gt;AF462,"CHECK","OK"),"N/A"))</f>
        <v>OK</v>
      </c>
      <c r="AM462" s="16">
        <f>IF(AD462="N/A", L462+T462, L462+AG462)</f>
        <v>12</v>
      </c>
      <c r="AN462" s="16">
        <f>IF(AD462="N/A", IF(U462="N/A", "N/A", L462+U462), AD462+AH462)</f>
        <v>54</v>
      </c>
      <c r="AO462" s="16">
        <f>IF(AD462="N/A", IF(V462="N/A", "N/A", L462+V462), IF(AI462="N/A", "N/A", AD462+AI462))</f>
        <v>75</v>
      </c>
      <c r="AP462" s="16">
        <f>IF(AD462="N/A", IF(W462="N/A", "N/A", L462+W462), IF(AJ462="N/A", "N/A", AD462+AJ462))</f>
        <v>65</v>
      </c>
      <c r="AQ462" s="16" t="str">
        <f>IF(AD462="N/A", IF(X462="N/A", "N/A", L462+X462), IF(AK462="N/A", "N/A", AD462+AK462))</f>
        <v>N/A</v>
      </c>
      <c r="AR462" s="15" t="s">
        <v>40</v>
      </c>
      <c r="AS462" s="15" t="s">
        <v>40</v>
      </c>
      <c r="AT462" s="15" t="s">
        <v>40</v>
      </c>
      <c r="AU462" s="15" t="s">
        <v>40</v>
      </c>
      <c r="AV462" s="15" t="s">
        <v>40</v>
      </c>
      <c r="AW462" s="15" t="s">
        <v>40</v>
      </c>
      <c r="AX462" s="15" t="s">
        <v>40</v>
      </c>
      <c r="AY462" s="15" t="s">
        <v>40</v>
      </c>
      <c r="AZ462" s="15" t="s">
        <v>40</v>
      </c>
      <c r="BA462" s="15" t="s">
        <v>40</v>
      </c>
      <c r="BB462" s="15" t="s">
        <v>40</v>
      </c>
      <c r="BC462" s="15" t="s">
        <v>40</v>
      </c>
      <c r="BD462" s="15" t="s">
        <v>40</v>
      </c>
      <c r="BE462" s="15" t="s">
        <v>40</v>
      </c>
      <c r="BF462" s="15" t="s">
        <v>40</v>
      </c>
      <c r="BG462" s="15" t="s">
        <v>40</v>
      </c>
      <c r="BH462" s="15" t="s">
        <v>40</v>
      </c>
      <c r="BI462" s="15"/>
      <c r="BJ462" s="16">
        <f>IF(AR462="R", $CA462, IF(OR(AR462="P", AR462="T", AR462="N"), 0, IF($C462="DM", $T462, IF(OR(AR462="Y", AR462="IR"),$AM462,IF(AR462="C", IF($BI462="Y", IF($AF462="N/A", $Q462, $AF462), IF($AG462="N/A", $T462,$AG462)))))))</f>
        <v>12</v>
      </c>
      <c r="BK462" s="16">
        <f>IF(AS462="R", $CA462, IF(OR(AS462="P", AS462="T", AS462="N"), 0, IF($C462="DM", $T462, IF(OR(AS462="Y", AS462="IR"),$AM462,IF(AS462="C", IF($BI462="Y", IF($AF462="N/A", $Q462, $AF462), IF($AG462="N/A", $T462,$AG462)))))))</f>
        <v>12</v>
      </c>
      <c r="BL462" s="16">
        <f>IF(AT462="R", $CA462, IF(OR(AT462="P", AT462="T", AT462="N"), 0, IF($C462="DM", $T462, IF(OR(AT462="Y", AT462="IR"),$AM462,IF(AT462="C", IF($BI462="Y", IF($AF462="N/A", $Q462, $AF462), IF($AG462="N/A", $T462,$AG462)))))))</f>
        <v>12</v>
      </c>
      <c r="BM462" s="16">
        <f>IF(AU462="R", $CA462, IF(OR(AU462="P", AU462="T", AU462="N"), 0, IF($C462="DM", $T462, IF(OR(AU462="Y", AU462="IR"),$AM462,IF(AU462="C", IF($BI462="Y", IF($AF462="N/A", $Q462, $AF462), IF($AG462="N/A", $T462,$AG462)))))))</f>
        <v>12</v>
      </c>
      <c r="BN462" s="16">
        <f>IF(AV462="R", $CA462, IF(OR(AV462="P", AV462="T", AV462="N"), 0, IF($C462="DM", $T462, IF(OR(AV462="Y", AV462="IR"),$AM462,IF(AV462="C", IF($BI462="Y", IF($AF462="N/A", $Q462, $AF462), IF($AG462="N/A", $T462,$AG462)))))))</f>
        <v>12</v>
      </c>
      <c r="BO462" s="16">
        <f>IF(AW462="R", $CA462, IF(OR(AW462="P", AW462="T", AW462="N"), 0, IF($C462="DM", $T462, IF(OR(AW462="Y", AW462="IR"),$AM462,IF(AW462="C", IF($BI462="Y", IF($AF462="N/A", $Q462, $AF462), IF($AG462="N/A", $T462,$AG462)))))))</f>
        <v>12</v>
      </c>
      <c r="BP462" s="16">
        <f>IF(AX462="R", $CA462, IF(OR(AX462="P", AX462="T", AX462="N"), 0, IF($C462="DM", $T462, IF(OR(AX462="Y", AX462="IR"),$AM462,IF(AX462="C", IF($BI462="Y", IF($AF462="N/A", $Q462, $AF462), IF($AG462="N/A", $T462,$AG462)))))))</f>
        <v>12</v>
      </c>
      <c r="BQ462" s="16">
        <f>IF(AY462="R", $CA462, IF(OR(AY462="P", AY462="T", AY462="N"), 0, IF($C462="DM", $T462, IF(OR(AY462="Y", AY462="IR"),$AM462,IF(AY462="C", IF($BI462="Y", IF($AF462="N/A", $Q462, $AF462), IF($AG462="N/A", $T462,$AG462)))))))</f>
        <v>12</v>
      </c>
      <c r="BR462" s="16">
        <f>IF(AZ462="R", $CA462, IF(OR(AZ462="P", AZ462="T", AZ462="N"), 0, IF($C462="DM", $T462, IF(OR(AZ462="Y", AZ462="IR"),$AM462,IF(AZ462="C", IF($BI462="Y", IF($AF462="N/A", $Q462, $AF462), IF($AG462="N/A", $T462,$AG462)))))))</f>
        <v>12</v>
      </c>
      <c r="BS462" s="16">
        <f>IF(BA462="R", $CA462, IF(OR(BA462="P", BA462="T", BA462="N"), 0, IF($C462="DM", $T462, IF(OR(BA462="Y", BA462="IR"),$AM462,IF(BA462="C", IF($BI462="Y", IF($AF462="N/A", $Q462, $AF462), IF($AG462="N/A", $T462,$AG462)))))))</f>
        <v>12</v>
      </c>
      <c r="BT462" s="16">
        <f>IF(BB462="R", $CA462, IF(OR(BB462="P", BB462="T", BB462="N"), 0, IF($C462="DM", $T462, IF(OR(BB462="Y", BB462="IR"),$AM462,IF(BB462="C", IF($BI462="Y", IF($BA462="C", IF($AF462="N/A", $Q462, $AF462), IF($AF462="N/A", $T462, $AM462)), IF($AG462="N/A", $T462,$AG462)))))))</f>
        <v>12</v>
      </c>
      <c r="BU462" s="16">
        <f>IF(BC462="R", $CA462, IF(OR(BC462="P", BC462="T", BC462="N"), 0, IF($C462="DM", $T462, IF(OR(BC462="Y", BC462="IR"),$AM462,IF(BC462="C", IF($BI462="Y", IF($BA462="C", IF($AF462="N/A", $Q462, $AF462), IF($AF462="N/A", $T462, $AM462)), IF($AG462="N/A", $T462,$AG462)))))))</f>
        <v>12</v>
      </c>
      <c r="BV462" s="16">
        <f>IF(BD462="R", $CA462, IF(OR(BD462="P", BD462="T", BD462="N"), 0, IF($C462="DM", $T462, IF(OR(BD462="Y", BD462="IR"),$AM462,IF(BD462="C", IF($BI462="Y", IF($BA462="C", IF($AF462="N/A", $Q462, $AF462), IF($AF462="N/A", $T462, $AM462)), IF($AG462="N/A", $T462,$AG462)))))))</f>
        <v>12</v>
      </c>
      <c r="BW462" s="16">
        <f>IF(BE462="R", $CA462, IF(OR(BE462="P", BE462="T", BE462="N"), 0, IF($C462="DM", $T462, IF(OR(BE462="Y", BE462="IR"),$AM462,IF(BE462="C", IF($BI462="Y", IF($BA462="C", IF($AF462="N/A", $Q462, $AF462), IF($AF462="N/A", $T462, $AM462)), IF($AG462="N/A", $T462,$AG462)))))))</f>
        <v>12</v>
      </c>
      <c r="BX462" s="16">
        <f>IF(BF462="R", $CA462, IF(OR(BF462="P", BF462="T", BF462="N"), 0, IF($C462="DM", $T462, IF(OR(BF462="Y", BF462="IR"),$AM462,IF(BF462="C", IF($BI462="Y", IF($BA462="C", IF($AF462="N/A", $Q462, $AF462), IF($AF462="N/A", $T462, $AM462)), IF($AG462="N/A", $T462,$AG462)))))))</f>
        <v>12</v>
      </c>
      <c r="BY462" s="16">
        <f>IF(BG462="R", $CA462, IF(OR(BG462="P", BG462="T", BG462="N"), 0, IF($C462="DM", $T462, IF(OR(BG462="Y", BG462="IR"),$AM462,IF(BG462="C", IF($BI462="Y", IF($BA462="C", IF($AF462="N/A", $Q462, $AF462), IF($AF462="N/A", $T462, $AM462)), IF($AG462="N/A", $T462,$AG462)))))))</f>
        <v>12</v>
      </c>
      <c r="BZ462" s="16">
        <f>IF(BH462="R", $CA462, IF(OR(BH462="P", BH462="T", BH462="N"), 0, IF($C462="DM", $T462, IF(OR(BH462="Y", BH462="IR"),$AM462,IF(BH462="C", IF($BI462="Y", IF($BA462="C", IF($AF462="N/A", $Q462, $AF462), IF($AF462="N/A", $T462, $AM462)), IF($AG462="N/A", $T462,$AG462)))))))</f>
        <v>12</v>
      </c>
      <c r="CA462" s="15" t="s">
        <v>75</v>
      </c>
      <c r="CB462" s="16">
        <f>BZ462</f>
        <v>12</v>
      </c>
      <c r="CC462" s="15">
        <f>IF(OR($BH462="T", $BH462="R"), 0, IF($BH462="C", IF($BI462="Y", IF($BA462="C", 0, IF(AF462="N/A", Q462-T462, AF462-AG462)), IF($AF462="N/A", U462, AH462)), AN462))</f>
        <v>54</v>
      </c>
      <c r="CD462" s="15">
        <f>IF(OR($BH462="T", $BH462="R"), 0, IF($BH462="C", IF($BI462="Y", 0, IF($AF462="N/A", V462, AI462)), AO462))</f>
        <v>75</v>
      </c>
      <c r="CE462" s="15">
        <f>IF(OR($BH462="T", $BH462="R"), 0, IF($BH462="C", IF($BI462="Y", 0, IF($AF462="N/A", W462, AJ462)), AP462))</f>
        <v>65</v>
      </c>
      <c r="CF462" s="15" t="str">
        <f>IF(OR($BH462="T", $BH462="R"), 0, IF($BH462="C", IF($BI462="Y", 0, IF($AF462="N/A", X462, AK462)), AQ462))</f>
        <v>N/A</v>
      </c>
      <c r="CG462" t="str">
        <f>IF(AC462="N/A", "S:"&amp;L462&amp;" G:"&amp;M462&amp;" GR:"&amp;Q462, IF(AC462=0, "S:"&amp;L462&amp;" G:"&amp;M462&amp;" GR:"&amp;Q462, "S:"&amp;L462&amp;"/"&amp;AD462&amp;" G:"&amp;AE462&amp;" GR:"&amp;AF462))</f>
        <v>S:12/15 G:48 GR:149</v>
      </c>
    </row>
    <row r="463" spans="1:85" x14ac:dyDescent="0.25">
      <c r="A463" s="14">
        <v>1850</v>
      </c>
      <c r="B463" s="15" t="s">
        <v>1641</v>
      </c>
      <c r="C463" s="15" t="s">
        <v>63</v>
      </c>
      <c r="D463" s="15" t="s">
        <v>1933</v>
      </c>
      <c r="E463" s="15">
        <f>VLOOKUP(B463, 'Rookie Year'!$A$2:$B$55679,2,FALSE)</f>
        <v>2014</v>
      </c>
      <c r="F463" s="15">
        <v>2017</v>
      </c>
      <c r="G463" s="15" t="s">
        <v>42</v>
      </c>
      <c r="H463" s="15" t="s">
        <v>1928</v>
      </c>
      <c r="I463" s="16">
        <v>52</v>
      </c>
      <c r="J463" s="15">
        <v>3</v>
      </c>
      <c r="K463" s="17">
        <f>IF(AND(G463&lt;&gt;"N",R463="N/A"), IF(I463&lt;4, 0, 0.25),IF(I463=1, IF(J463=1,0.25, 0.25), IF(I463&lt;13, 0.25, IF(I463&lt;26, 0.4, IF(I463&lt;51, 0.6, 0.75)))))</f>
        <v>0.75</v>
      </c>
      <c r="L463" s="16">
        <f>I463-M463</f>
        <v>13</v>
      </c>
      <c r="M463" s="16">
        <f>ROUNDUP(I463*K463,0)</f>
        <v>39</v>
      </c>
      <c r="N463" s="16">
        <f>M463*J463</f>
        <v>117</v>
      </c>
      <c r="O463" s="16">
        <v>92</v>
      </c>
      <c r="P463" s="16">
        <v>0</v>
      </c>
      <c r="Q463" s="16">
        <f>N463-O463-P463</f>
        <v>25</v>
      </c>
      <c r="R463" s="15">
        <v>2022</v>
      </c>
      <c r="S463" s="15">
        <f>IF(R463="N/A", J463-($B$1-F463), J463-($B$1-R463))</f>
        <v>1</v>
      </c>
      <c r="T463" s="16">
        <v>25</v>
      </c>
      <c r="U463" s="16" t="str">
        <f>IF($S463&lt;2, "N/A", $M463)</f>
        <v>N/A</v>
      </c>
      <c r="V463" s="16" t="str">
        <f>IF($S463&lt;3, "N/A", $M463)</f>
        <v>N/A</v>
      </c>
      <c r="W463" s="16" t="str">
        <f>IF($S463&lt;4, "N/A", $M463)</f>
        <v>N/A</v>
      </c>
      <c r="X463" s="16" t="str">
        <f>IF($S463&lt;5, "N/A", $M463)</f>
        <v>N/A</v>
      </c>
      <c r="Y463" s="15" t="str">
        <f>IF(SUM(T463:X463)&lt;&gt;Q463, "CHECK", "OK")</f>
        <v>OK</v>
      </c>
      <c r="Z463" s="15" t="str">
        <f>IF(F463=$B$1, "No", IF(S463=1, "Yes", "No"))</f>
        <v>Yes</v>
      </c>
      <c r="AA463" s="18">
        <f>IF(C463="DM", "N/A", IF(Z463="No","N/A",VLOOKUP(B463,'Extension List'!$A$3:$R$1972,18,FALSE)))</f>
        <v>21</v>
      </c>
      <c r="AB463" s="15">
        <f>IF(C463="DM", "N/A", IF(Z463="No","N/A",VLOOKUP(B463,'Extension List'!$A$3:$T$1972,20,FALSE)))</f>
        <v>4</v>
      </c>
      <c r="AC463" s="15">
        <f>IF(AA463="N/A", "N/A", 0)</f>
        <v>0</v>
      </c>
      <c r="AD463" s="16" t="str">
        <f>IF(AE463="N/A", "N/A", AA463-AE463)</f>
        <v>N/A</v>
      </c>
      <c r="AE463" s="16" t="str">
        <f>IF(AA463="N/A", "N/A", IF(AC463&gt;0, IF(AA463&lt;13, ROUNDUP(0.25*AA463,0), IF(AA463&lt;26, ROUNDUP(0.4*AA463,0), IF(AA463&lt;51, ROUNDUP(0.6*AA463,0), ROUNDUP(0.75*AA463,0)))), "N/A"))</f>
        <v>N/A</v>
      </c>
      <c r="AF463" s="16" t="str">
        <f>IF(AD463="N/A","N/A", (AE463*AC463)+Q463)</f>
        <v>N/A</v>
      </c>
      <c r="AG463" s="16" t="str">
        <f>IF($AF463="N/A", "N/A", "TBC")</f>
        <v>N/A</v>
      </c>
      <c r="AH463" s="16" t="str">
        <f>IF($AF463="N/A", "N/A", "TBC")</f>
        <v>N/A</v>
      </c>
      <c r="AI463" s="16" t="str">
        <f>IF($AF463="N/A","N/A",IF(AC463&gt;1,"TBC","N/A"))</f>
        <v>N/A</v>
      </c>
      <c r="AJ463" s="16" t="str">
        <f>IF($AF463="N/A","N/A",IF(AC463&gt;2,"TBC","N/A"))</f>
        <v>N/A</v>
      </c>
      <c r="AK463" s="16" t="str">
        <f>IF($AF463="N/A","N/A",IF(AC463&gt;3,"TBC","N/A"))</f>
        <v>N/A</v>
      </c>
      <c r="AL463" s="16" t="str">
        <f>IF(AC463="N/A","N/A",IF(AC463&gt;0,IF(SUM(AG463:AK463)&lt;&gt;AF463,"CHECK","OK"),"N/A"))</f>
        <v>N/A</v>
      </c>
      <c r="AM463" s="16">
        <f>IF(AD463="N/A", L463+T463, L463+AG463)</f>
        <v>38</v>
      </c>
      <c r="AN463" s="16" t="str">
        <f>IF(AD463="N/A", IF(U463="N/A", "N/A", L463+U463), AD463+AH463)</f>
        <v>N/A</v>
      </c>
      <c r="AO463" s="16" t="str">
        <f>IF(AD463="N/A", IF(V463="N/A", "N/A", L463+V463), IF(AI463="N/A", "N/A", AD463+AI463))</f>
        <v>N/A</v>
      </c>
      <c r="AP463" s="16" t="str">
        <f>IF(AD463="N/A", IF(W463="N/A", "N/A", L463+W463), IF(AJ463="N/A", "N/A", AD463+AJ463))</f>
        <v>N/A</v>
      </c>
      <c r="AQ463" s="16" t="str">
        <f>IF(AD463="N/A", IF(X463="N/A", "N/A", L463+X463), IF(AK463="N/A", "N/A", AD463+AK463))</f>
        <v>N/A</v>
      </c>
      <c r="AR463" s="15" t="s">
        <v>40</v>
      </c>
      <c r="AS463" s="15" t="s">
        <v>40</v>
      </c>
      <c r="AT463" s="15" t="s">
        <v>40</v>
      </c>
      <c r="AU463" s="15" t="s">
        <v>48</v>
      </c>
      <c r="AV463" s="15" t="s">
        <v>48</v>
      </c>
      <c r="AW463" s="15" t="s">
        <v>48</v>
      </c>
      <c r="AX463" s="15" t="s">
        <v>48</v>
      </c>
      <c r="AY463" s="15" t="s">
        <v>48</v>
      </c>
      <c r="AZ463" s="15" t="s">
        <v>48</v>
      </c>
      <c r="BA463" s="15" t="s">
        <v>48</v>
      </c>
      <c r="BB463" s="15" t="s">
        <v>40</v>
      </c>
      <c r="BC463" s="15" t="s">
        <v>40</v>
      </c>
      <c r="BD463" s="15" t="s">
        <v>40</v>
      </c>
      <c r="BE463" s="15" t="s">
        <v>40</v>
      </c>
      <c r="BF463" s="15" t="s">
        <v>40</v>
      </c>
      <c r="BG463" s="15" t="s">
        <v>40</v>
      </c>
      <c r="BH463" s="15" t="s">
        <v>40</v>
      </c>
      <c r="BI463" s="15"/>
      <c r="BJ463" s="16">
        <f>IF(AR463="R", $CA463, IF(OR(AR463="P", AR463="T", AR463="N"), 0, IF($C463="DM", $T463, IF(OR(AR463="Y", AR463="IR"),$AM463,IF(AR463="C", IF($BI463="Y", IF($AF463="N/A", $Q463, $AF463), IF($AG463="N/A", $T463,$AG463)))))))</f>
        <v>38</v>
      </c>
      <c r="BK463" s="16">
        <f>IF(AS463="R", $CA463, IF(OR(AS463="P", AS463="T", AS463="N"), 0, IF($C463="DM", $T463, IF(OR(AS463="Y", AS463="IR"),$AM463,IF(AS463="C", IF($BI463="Y", IF($AF463="N/A", $Q463, $AF463), IF($AG463="N/A", $T463,$AG463)))))))</f>
        <v>38</v>
      </c>
      <c r="BL463" s="16">
        <f>IF(AT463="R", $CA463, IF(OR(AT463="P", AT463="T", AT463="N"), 0, IF($C463="DM", $T463, IF(OR(AT463="Y", AT463="IR"),$AM463,IF(AT463="C", IF($BI463="Y", IF($AF463="N/A", $Q463, $AF463), IF($AG463="N/A", $T463,$AG463)))))))</f>
        <v>38</v>
      </c>
      <c r="BM463" s="16">
        <f>IF(AU463="R", $CA463, IF(OR(AU463="P", AU463="T", AU463="N"), 0, IF($C463="DM", $T463, IF(OR(AU463="Y", AU463="IR"),$AM463,IF(AU463="C", IF($BI463="Y", IF($AF463="N/A", $Q463, $AF463), IF($AG463="N/A", $T463,$AG463)))))))</f>
        <v>38</v>
      </c>
      <c r="BN463" s="16">
        <f>IF(AV463="R", $CA463, IF(OR(AV463="P", AV463="T", AV463="N"), 0, IF($C463="DM", $T463, IF(OR(AV463="Y", AV463="IR"),$AM463,IF(AV463="C", IF($BI463="Y", IF($AF463="N/A", $Q463, $AF463), IF($AG463="N/A", $T463,$AG463)))))))</f>
        <v>38</v>
      </c>
      <c r="BO463" s="16">
        <f>IF(AW463="R", $CA463, IF(OR(AW463="P", AW463="T", AW463="N"), 0, IF($C463="DM", $T463, IF(OR(AW463="Y", AW463="IR"),$AM463,IF(AW463="C", IF($BI463="Y", IF($AF463="N/A", $Q463, $AF463), IF($AG463="N/A", $T463,$AG463)))))))</f>
        <v>38</v>
      </c>
      <c r="BP463" s="16">
        <f>IF(AX463="R", $CA463, IF(OR(AX463="P", AX463="T", AX463="N"), 0, IF($C463="DM", $T463, IF(OR(AX463="Y", AX463="IR"),$AM463,IF(AX463="C", IF($BI463="Y", IF($AF463="N/A", $Q463, $AF463), IF($AG463="N/A", $T463,$AG463)))))))</f>
        <v>38</v>
      </c>
      <c r="BQ463" s="16">
        <f>IF(AY463="R", $CA463, IF(OR(AY463="P", AY463="T", AY463="N"), 0, IF($C463="DM", $T463, IF(OR(AY463="Y", AY463="IR"),$AM463,IF(AY463="C", IF($BI463="Y", IF($AF463="N/A", $Q463, $AF463), IF($AG463="N/A", $T463,$AG463)))))))</f>
        <v>38</v>
      </c>
      <c r="BR463" s="16">
        <f>IF(AZ463="R", $CA463, IF(OR(AZ463="P", AZ463="T", AZ463="N"), 0, IF($C463="DM", $T463, IF(OR(AZ463="Y", AZ463="IR"),$AM463,IF(AZ463="C", IF($BI463="Y", IF($AF463="N/A", $Q463, $AF463), IF($AG463="N/A", $T463,$AG463)))))))</f>
        <v>38</v>
      </c>
      <c r="BS463" s="16">
        <f>IF(BA463="R", $CA463, IF(OR(BA463="P", BA463="T", BA463="N"), 0, IF($C463="DM", $T463, IF(OR(BA463="Y", BA463="IR"),$AM463,IF(BA463="C", IF($BI463="Y", IF($AF463="N/A", $Q463, $AF463), IF($AG463="N/A", $T463,$AG463)))))))</f>
        <v>38</v>
      </c>
      <c r="BT463" s="16">
        <f>IF(BB463="R", $CA463, IF(OR(BB463="P", BB463="T", BB463="N"), 0, IF($C463="DM", $T463, IF(OR(BB463="Y", BB463="IR"),$AM463,IF(BB463="C", IF($BI463="Y", IF($BA463="C", IF($AF463="N/A", $Q463, $AF463), IF($AF463="N/A", $T463, $AM463)), IF($AG463="N/A", $T463,$AG463)))))))</f>
        <v>38</v>
      </c>
      <c r="BU463" s="16">
        <f>IF(BC463="R", $CA463, IF(OR(BC463="P", BC463="T", BC463="N"), 0, IF($C463="DM", $T463, IF(OR(BC463="Y", BC463="IR"),$AM463,IF(BC463="C", IF($BI463="Y", IF($BA463="C", IF($AF463="N/A", $Q463, $AF463), IF($AF463="N/A", $T463, $AM463)), IF($AG463="N/A", $T463,$AG463)))))))</f>
        <v>38</v>
      </c>
      <c r="BV463" s="16">
        <f>IF(BD463="R", $CA463, IF(OR(BD463="P", BD463="T", BD463="N"), 0, IF($C463="DM", $T463, IF(OR(BD463="Y", BD463="IR"),$AM463,IF(BD463="C", IF($BI463="Y", IF($BA463="C", IF($AF463="N/A", $Q463, $AF463), IF($AF463="N/A", $T463, $AM463)), IF($AG463="N/A", $T463,$AG463)))))))</f>
        <v>38</v>
      </c>
      <c r="BW463" s="16">
        <f>IF(BE463="R", $CA463, IF(OR(BE463="P", BE463="T", BE463="N"), 0, IF($C463="DM", $T463, IF(OR(BE463="Y", BE463="IR"),$AM463,IF(BE463="C", IF($BI463="Y", IF($BA463="C", IF($AF463="N/A", $Q463, $AF463), IF($AF463="N/A", $T463, $AM463)), IF($AG463="N/A", $T463,$AG463)))))))</f>
        <v>38</v>
      </c>
      <c r="BX463" s="16">
        <f>IF(BF463="R", $CA463, IF(OR(BF463="P", BF463="T", BF463="N"), 0, IF($C463="DM", $T463, IF(OR(BF463="Y", BF463="IR"),$AM463,IF(BF463="C", IF($BI463="Y", IF($BA463="C", IF($AF463="N/A", $Q463, $AF463), IF($AF463="N/A", $T463, $AM463)), IF($AG463="N/A", $T463,$AG463)))))))</f>
        <v>38</v>
      </c>
      <c r="BY463" s="16">
        <f>IF(BG463="R", $CA463, IF(OR(BG463="P", BG463="T", BG463="N"), 0, IF($C463="DM", $T463, IF(OR(BG463="Y", BG463="IR"),$AM463,IF(BG463="C", IF($BI463="Y", IF($BA463="C", IF($AF463="N/A", $Q463, $AF463), IF($AF463="N/A", $T463, $AM463)), IF($AG463="N/A", $T463,$AG463)))))))</f>
        <v>38</v>
      </c>
      <c r="BZ463" s="16">
        <f>IF(BH463="R", $CA463, IF(OR(BH463="P", BH463="T", BH463="N"), 0, IF($C463="DM", $T463, IF(OR(BH463="Y", BH463="IR"),$AM463,IF(BH463="C", IF($BI463="Y", IF($BA463="C", IF($AF463="N/A", $Q463, $AF463), IF($AF463="N/A", $T463, $AM463)), IF($AG463="N/A", $T463,$AG463)))))))</f>
        <v>38</v>
      </c>
      <c r="CA463" s="15" t="s">
        <v>75</v>
      </c>
      <c r="CB463" s="16">
        <f>BZ463</f>
        <v>38</v>
      </c>
      <c r="CC463" s="15" t="str">
        <f>IF(OR($BH463="T", $BH463="R"), 0, IF($BH463="C", IF($BI463="Y", IF($BA463="C", 0, IF(AF463="N/A", Q463-T463, AF463-AG463)), IF($AF463="N/A", U463, AH463)), AN463))</f>
        <v>N/A</v>
      </c>
      <c r="CD463" s="15" t="str">
        <f>IF(OR($BH463="T", $BH463="R"), 0, IF($BH463="C", IF($BI463="Y", 0, IF($AF463="N/A", V463, AI463)), AO463))</f>
        <v>N/A</v>
      </c>
      <c r="CE463" s="15" t="str">
        <f>IF(OR($BH463="T", $BH463="R"), 0, IF($BH463="C", IF($BI463="Y", 0, IF($AF463="N/A", W463, AJ463)), AP463))</f>
        <v>N/A</v>
      </c>
      <c r="CF463" s="15" t="str">
        <f>IF(OR($BH463="T", $BH463="R"), 0, IF($BH463="C", IF($BI463="Y", 0, IF($AF463="N/A", X463, AK463)), AQ463))</f>
        <v>N/A</v>
      </c>
      <c r="CG463" t="str">
        <f>IF(AC463="N/A", "S:"&amp;L463&amp;" G:"&amp;M463&amp;" GR:"&amp;Q463, IF(AC463=0, "S:"&amp;L463&amp;" G:"&amp;M463&amp;" GR:"&amp;Q463, "S:"&amp;L463&amp;"/"&amp;AD463&amp;" G:"&amp;AE463&amp;" GR:"&amp;AF463))</f>
        <v>S:13 G:39 GR:25</v>
      </c>
    </row>
    <row r="464" spans="1:85" x14ac:dyDescent="0.25">
      <c r="A464" s="14">
        <v>5596</v>
      </c>
      <c r="B464" s="15" t="s">
        <v>2945</v>
      </c>
      <c r="C464" s="15" t="s">
        <v>63</v>
      </c>
      <c r="D464" s="15" t="s">
        <v>1933</v>
      </c>
      <c r="E464" s="15">
        <f>VLOOKUP(B464, 'Rookie Year'!$A$2:$B$55679,2,FALSE)</f>
        <v>2024</v>
      </c>
      <c r="F464" s="15">
        <v>2024</v>
      </c>
      <c r="G464" s="15" t="s">
        <v>40</v>
      </c>
      <c r="H464" s="15" t="s">
        <v>2149</v>
      </c>
      <c r="I464" s="16">
        <v>15</v>
      </c>
      <c r="J464" s="15">
        <v>4</v>
      </c>
      <c r="K464" s="17">
        <f>IF(AND(G464&lt;&gt;"N",R464="N/A"), IF(I464&lt;4, 0, 0.25),IF(I464=1, IF(J464=1,0.25, 0.25), IF(I464&lt;13, 0.25, IF(I464&lt;26, 0.4, IF(I464&lt;51, 0.6, 0.75)))))</f>
        <v>0.25</v>
      </c>
      <c r="L464" s="16">
        <f>I464-M464</f>
        <v>11</v>
      </c>
      <c r="M464" s="16">
        <f>ROUNDUP(I464*K464,0)</f>
        <v>4</v>
      </c>
      <c r="N464" s="16">
        <f>M464*J464</f>
        <v>16</v>
      </c>
      <c r="O464" s="16">
        <v>0</v>
      </c>
      <c r="P464" s="16">
        <v>0</v>
      </c>
      <c r="Q464" s="16">
        <f>N464-O464-P464</f>
        <v>16</v>
      </c>
      <c r="R464" s="15" t="s">
        <v>75</v>
      </c>
      <c r="S464" s="15">
        <f>IF(R464="N/A", J464-($B$1-F464), J464-($B$1-R464))</f>
        <v>4</v>
      </c>
      <c r="T464" s="16">
        <v>0</v>
      </c>
      <c r="U464" s="16">
        <v>2</v>
      </c>
      <c r="V464" s="16">
        <v>7</v>
      </c>
      <c r="W464" s="16">
        <v>7</v>
      </c>
      <c r="X464" s="16" t="str">
        <f>IF($S464&lt;5, "N/A", $M464)</f>
        <v>N/A</v>
      </c>
      <c r="Y464" s="15" t="str">
        <f>IF(SUM(T464:X464)&lt;&gt;Q464, "CHECK", "OK")</f>
        <v>OK</v>
      </c>
      <c r="Z464" s="15" t="str">
        <f>IF(F464=$B$1, "No", IF(S464=1, "Yes", "No"))</f>
        <v>No</v>
      </c>
      <c r="AA464" s="18" t="str">
        <f>IF(C464="DM", "N/A", IF(Z464="No","N/A",VLOOKUP(B464,'Extension List'!$A$3:$R$1972,18,FALSE)))</f>
        <v>N/A</v>
      </c>
      <c r="AB464" s="15" t="str">
        <f>IF(C464="DM", "N/A", IF(Z464="No","N/A",VLOOKUP(B464,'Extension List'!$A$3:$T$1972,20,FALSE)))</f>
        <v>N/A</v>
      </c>
      <c r="AC464" s="15" t="str">
        <f>IF(AA464="N/A", "N/A", 0)</f>
        <v>N/A</v>
      </c>
      <c r="AD464" s="16" t="str">
        <f>IF(AE464="N/A", "N/A", AA464-AE464)</f>
        <v>N/A</v>
      </c>
      <c r="AE464" s="16" t="str">
        <f>IF(AA464="N/A", "N/A", IF(AC464&gt;0, IF(AA464&lt;13, ROUNDUP(0.25*AA464,0), IF(AA464&lt;26, ROUNDUP(0.4*AA464,0), IF(AA464&lt;51, ROUNDUP(0.6*AA464,0), ROUNDUP(0.75*AA464,0)))), "N/A"))</f>
        <v>N/A</v>
      </c>
      <c r="AF464" s="16" t="str">
        <f>IF(AD464="N/A","N/A", (AE464*AC464)+Q464)</f>
        <v>N/A</v>
      </c>
      <c r="AG464" s="16" t="str">
        <f>IF($AF464="N/A", "N/A", "TBC")</f>
        <v>N/A</v>
      </c>
      <c r="AH464" s="16" t="str">
        <f>IF($AF464="N/A", "N/A", "TBC")</f>
        <v>N/A</v>
      </c>
      <c r="AI464" s="16" t="str">
        <f>IF($AF464="N/A","N/A",IF(AC464&gt;1,"TBC","N/A"))</f>
        <v>N/A</v>
      </c>
      <c r="AJ464" s="16" t="str">
        <f>IF($AF464="N/A","N/A",IF(AC464&gt;2,"TBC","N/A"))</f>
        <v>N/A</v>
      </c>
      <c r="AK464" s="16" t="str">
        <f>IF($AF464="N/A","N/A",IF(AC464&gt;3,"TBC","N/A"))</f>
        <v>N/A</v>
      </c>
      <c r="AL464" s="16" t="str">
        <f>IF(AC464="N/A","N/A",IF(AC464&gt;0,IF(SUM(AG464:AK464)&lt;&gt;AF464,"CHECK","OK"),"N/A"))</f>
        <v>N/A</v>
      </c>
      <c r="AM464" s="16">
        <f>IF(AD464="N/A", L464+T464, L464+AG464)</f>
        <v>11</v>
      </c>
      <c r="AN464" s="16">
        <f>IF(AD464="N/A", IF(U464="N/A", "N/A", L464+U464), AD464+AH464)</f>
        <v>13</v>
      </c>
      <c r="AO464" s="16">
        <f>IF(AD464="N/A", IF(V464="N/A", "N/A", L464+V464), IF(AI464="N/A", "N/A", AD464+AI464))</f>
        <v>18</v>
      </c>
      <c r="AP464" s="16">
        <f>IF(AD464="N/A", IF(W464="N/A", "N/A", L464+W464), IF(AJ464="N/A", "N/A", AD464+AJ464))</f>
        <v>18</v>
      </c>
      <c r="AQ464" s="16" t="str">
        <f>IF(AD464="N/A", IF(X464="N/A", "N/A", L464+X464), IF(AK464="N/A", "N/A", AD464+AK464))</f>
        <v>N/A</v>
      </c>
      <c r="AR464" s="15" t="s">
        <v>40</v>
      </c>
      <c r="AS464" s="15" t="s">
        <v>40</v>
      </c>
      <c r="AT464" s="15" t="s">
        <v>40</v>
      </c>
      <c r="AU464" s="15" t="s">
        <v>40</v>
      </c>
      <c r="AV464" s="15" t="s">
        <v>40</v>
      </c>
      <c r="AW464" s="15" t="s">
        <v>40</v>
      </c>
      <c r="AX464" s="15" t="s">
        <v>40</v>
      </c>
      <c r="AY464" s="15" t="s">
        <v>40</v>
      </c>
      <c r="AZ464" s="15" t="s">
        <v>40</v>
      </c>
      <c r="BA464" s="15" t="s">
        <v>40</v>
      </c>
      <c r="BB464" s="15" t="s">
        <v>40</v>
      </c>
      <c r="BC464" s="15" t="s">
        <v>40</v>
      </c>
      <c r="BD464" s="15" t="s">
        <v>40</v>
      </c>
      <c r="BE464" s="15" t="s">
        <v>40</v>
      </c>
      <c r="BF464" s="15" t="s">
        <v>40</v>
      </c>
      <c r="BG464" s="15" t="s">
        <v>40</v>
      </c>
      <c r="BH464" s="15" t="s">
        <v>40</v>
      </c>
      <c r="BJ464" s="16">
        <f>IF(AR464="R", $CA464, IF(OR(AR464="P", AR464="T", AR464="N"), 0, IF($C464="DM", $T464, IF(OR(AR464="Y", AR464="IR"),$AM464,IF(AR464="C", IF($BI464="Y", IF($AF464="N/A", $Q464, $AF464), IF($AG464="N/A", $T464,$AG464)))))))</f>
        <v>11</v>
      </c>
      <c r="BK464" s="16">
        <f>IF(AS464="R", $CA464, IF(OR(AS464="P", AS464="T", AS464="N"), 0, IF($C464="DM", $T464, IF(OR(AS464="Y", AS464="IR"),$AM464,IF(AS464="C", IF($BI464="Y", IF($AF464="N/A", $Q464, $AF464), IF($AG464="N/A", $T464,$AG464)))))))</f>
        <v>11</v>
      </c>
      <c r="BL464" s="16">
        <f>IF(AT464="R", $CA464, IF(OR(AT464="P", AT464="T", AT464="N"), 0, IF($C464="DM", $T464, IF(OR(AT464="Y", AT464="IR"),$AM464,IF(AT464="C", IF($BI464="Y", IF($AF464="N/A", $Q464, $AF464), IF($AG464="N/A", $T464,$AG464)))))))</f>
        <v>11</v>
      </c>
      <c r="BM464" s="16">
        <f>IF(AU464="R", $CA464, IF(OR(AU464="P", AU464="T", AU464="N"), 0, IF($C464="DM", $T464, IF(OR(AU464="Y", AU464="IR"),$AM464,IF(AU464="C", IF($BI464="Y", IF($AF464="N/A", $Q464, $AF464), IF($AG464="N/A", $T464,$AG464)))))))</f>
        <v>11</v>
      </c>
      <c r="BN464" s="16">
        <f>IF(AV464="R", $CA464, IF(OR(AV464="P", AV464="T", AV464="N"), 0, IF($C464="DM", $T464, IF(OR(AV464="Y", AV464="IR"),$AM464,IF(AV464="C", IF($BI464="Y", IF($AF464="N/A", $Q464, $AF464), IF($AG464="N/A", $T464,$AG464)))))))</f>
        <v>11</v>
      </c>
      <c r="BO464" s="16">
        <f>IF(AW464="R", $CA464, IF(OR(AW464="P", AW464="T", AW464="N"), 0, IF($C464="DM", $T464, IF(OR(AW464="Y", AW464="IR"),$AM464,IF(AW464="C", IF($BI464="Y", IF($AF464="N/A", $Q464, $AF464), IF($AG464="N/A", $T464,$AG464)))))))</f>
        <v>11</v>
      </c>
      <c r="BP464" s="16">
        <f>IF(AX464="R", $CA464, IF(OR(AX464="P", AX464="T", AX464="N"), 0, IF($C464="DM", $T464, IF(OR(AX464="Y", AX464="IR"),$AM464,IF(AX464="C", IF($BI464="Y", IF($AF464="N/A", $Q464, $AF464), IF($AG464="N/A", $T464,$AG464)))))))</f>
        <v>11</v>
      </c>
      <c r="BQ464" s="16">
        <f>IF(AY464="R", $CA464, IF(OR(AY464="P", AY464="T", AY464="N"), 0, IF($C464="DM", $T464, IF(OR(AY464="Y", AY464="IR"),$AM464,IF(AY464="C", IF($BI464="Y", IF($AF464="N/A", $Q464, $AF464), IF($AG464="N/A", $T464,$AG464)))))))</f>
        <v>11</v>
      </c>
      <c r="BR464" s="16">
        <f>IF(AZ464="R", $CA464, IF(OR(AZ464="P", AZ464="T", AZ464="N"), 0, IF($C464="DM", $T464, IF(OR(AZ464="Y", AZ464="IR"),$AM464,IF(AZ464="C", IF($BI464="Y", IF($AF464="N/A", $Q464, $AF464), IF($AG464="N/A", $T464,$AG464)))))))</f>
        <v>11</v>
      </c>
      <c r="BS464" s="16">
        <f>IF(BA464="R", $CA464, IF(OR(BA464="P", BA464="T", BA464="N"), 0, IF($C464="DM", $T464, IF(OR(BA464="Y", BA464="IR"),$AM464,IF(BA464="C", IF($BI464="Y", IF($AF464="N/A", $Q464, $AF464), IF($AG464="N/A", $T464,$AG464)))))))</f>
        <v>11</v>
      </c>
      <c r="BT464" s="16">
        <f>IF(BB464="R", $CA464, IF(OR(BB464="P", BB464="T", BB464="N"), 0, IF($C464="DM", $T464, IF(OR(BB464="Y", BB464="IR"),$AM464,IF(BB464="C", IF($BI464="Y", IF($BA464="C", IF($AF464="N/A", $Q464, $AF464), IF($AF464="N/A", $T464, $AM464)), IF($AG464="N/A", $T464,$AG464)))))))</f>
        <v>11</v>
      </c>
      <c r="BU464" s="16">
        <f>IF(BC464="R", $CA464, IF(OR(BC464="P", BC464="T", BC464="N"), 0, IF($C464="DM", $T464, IF(OR(BC464="Y", BC464="IR"),$AM464,IF(BC464="C", IF($BI464="Y", IF($BA464="C", IF($AF464="N/A", $Q464, $AF464), IF($AF464="N/A", $T464, $AM464)), IF($AG464="N/A", $T464,$AG464)))))))</f>
        <v>11</v>
      </c>
      <c r="BV464" s="16">
        <f>IF(BD464="R", $CA464, IF(OR(BD464="P", BD464="T", BD464="N"), 0, IF($C464="DM", $T464, IF(OR(BD464="Y", BD464="IR"),$AM464,IF(BD464="C", IF($BI464="Y", IF($BA464="C", IF($AF464="N/A", $Q464, $AF464), IF($AF464="N/A", $T464, $AM464)), IF($AG464="N/A", $T464,$AG464)))))))</f>
        <v>11</v>
      </c>
      <c r="BW464" s="16">
        <f>IF(BE464="R", $CA464, IF(OR(BE464="P", BE464="T", BE464="N"), 0, IF($C464="DM", $T464, IF(OR(BE464="Y", BE464="IR"),$AM464,IF(BE464="C", IF($BI464="Y", IF($BA464="C", IF($AF464="N/A", $Q464, $AF464), IF($AF464="N/A", $T464, $AM464)), IF($AG464="N/A", $T464,$AG464)))))))</f>
        <v>11</v>
      </c>
      <c r="BX464" s="16">
        <f>IF(BF464="R", $CA464, IF(OR(BF464="P", BF464="T", BF464="N"), 0, IF($C464="DM", $T464, IF(OR(BF464="Y", BF464="IR"),$AM464,IF(BF464="C", IF($BI464="Y", IF($BA464="C", IF($AF464="N/A", $Q464, $AF464), IF($AF464="N/A", $T464, $AM464)), IF($AG464="N/A", $T464,$AG464)))))))</f>
        <v>11</v>
      </c>
      <c r="BY464" s="16">
        <f>IF(BG464="R", $CA464, IF(OR(BG464="P", BG464="T", BG464="N"), 0, IF($C464="DM", $T464, IF(OR(BG464="Y", BG464="IR"),$AM464,IF(BG464="C", IF($BI464="Y", IF($BA464="C", IF($AF464="N/A", $Q464, $AF464), IF($AF464="N/A", $T464, $AM464)), IF($AG464="N/A", $T464,$AG464)))))))</f>
        <v>11</v>
      </c>
      <c r="BZ464" s="16">
        <f>IF(BH464="R", $CA464, IF(OR(BH464="P", BH464="T", BH464="N"), 0, IF($C464="DM", $T464, IF(OR(BH464="Y", BH464="IR"),$AM464,IF(BH464="C", IF($BI464="Y", IF($BA464="C", IF($AF464="N/A", $Q464, $AF464), IF($AF464="N/A", $T464, $AM464)), IF($AG464="N/A", $T464,$AG464)))))))</f>
        <v>11</v>
      </c>
      <c r="CA464" s="15" t="s">
        <v>75</v>
      </c>
      <c r="CB464" s="16">
        <f>BZ464</f>
        <v>11</v>
      </c>
      <c r="CC464" s="15">
        <f>IF(OR($BH464="T", $BH464="R"), 0, IF($BH464="C", IF($BI464="Y", IF($BA464="C", 0, IF(AF464="N/A", Q464-T464, AF464-AG464)), IF($AF464="N/A", U464, AH464)), AN464))</f>
        <v>13</v>
      </c>
      <c r="CD464" s="15">
        <f>IF(OR($BH464="T", $BH464="R"), 0, IF($BH464="C", IF($BI464="Y", 0, IF($AF464="N/A", V464, AI464)), AO464))</f>
        <v>18</v>
      </c>
      <c r="CE464" s="15">
        <f>IF(OR($BH464="T", $BH464="R"), 0, IF($BH464="C", IF($BI464="Y", 0, IF($AF464="N/A", W464, AJ464)), AP464))</f>
        <v>18</v>
      </c>
      <c r="CF464" s="15" t="str">
        <f>IF(OR($BH464="T", $BH464="R"), 0, IF($BH464="C", IF($BI464="Y", 0, IF($AF464="N/A", X464, AK464)), AQ464))</f>
        <v>N/A</v>
      </c>
      <c r="CG464" t="str">
        <f>IF(AC464="N/A", "S:"&amp;L464&amp;" G:"&amp;M464&amp;" GR:"&amp;Q464, IF(AC464=0, "S:"&amp;L464&amp;" G:"&amp;M464&amp;" GR:"&amp;Q464, "S:"&amp;L464&amp;"/"&amp;AD464&amp;" G:"&amp;AE464&amp;" GR:"&amp;AF464))</f>
        <v>S:11 G:4 GR:16</v>
      </c>
    </row>
    <row r="465" spans="1:85" x14ac:dyDescent="0.25">
      <c r="A465" s="14">
        <v>5521</v>
      </c>
      <c r="B465" s="15" t="s">
        <v>2888</v>
      </c>
      <c r="C465" s="15" t="s">
        <v>64</v>
      </c>
      <c r="D465" s="15" t="s">
        <v>1933</v>
      </c>
      <c r="E465" s="15">
        <f>VLOOKUP(B465, 'Rookie Year'!$A$2:$B$55679,2,FALSE)</f>
        <v>2022</v>
      </c>
      <c r="F465" s="15">
        <v>2024</v>
      </c>
      <c r="G465" s="15" t="s">
        <v>42</v>
      </c>
      <c r="H465" s="15" t="s">
        <v>1928</v>
      </c>
      <c r="I465" s="16">
        <v>21</v>
      </c>
      <c r="J465" s="15">
        <v>4</v>
      </c>
      <c r="K465" s="17">
        <f>IF(AND(G465&lt;&gt;"N",R465="N/A"), IF(I465&lt;4, 0, 0.25),IF(I465=1, IF(J465=1,0.25, 0.25), IF(I465&lt;13, 0.25, IF(I465&lt;26, 0.4, IF(I465&lt;51, 0.6, 0.75)))))</f>
        <v>0.4</v>
      </c>
      <c r="L465" s="16">
        <f>I465-M465</f>
        <v>12</v>
      </c>
      <c r="M465" s="16">
        <f>ROUNDUP(I465*K465,0)</f>
        <v>9</v>
      </c>
      <c r="N465" s="16">
        <f>M465*J465</f>
        <v>36</v>
      </c>
      <c r="O465" s="16">
        <v>0</v>
      </c>
      <c r="P465" s="16">
        <v>0</v>
      </c>
      <c r="Q465" s="16">
        <f>N465-O465-P465</f>
        <v>36</v>
      </c>
      <c r="R465" s="15" t="s">
        <v>75</v>
      </c>
      <c r="S465" s="15">
        <f>IF(R465="N/A", J465-($B$1-F465), J465-($B$1-R465))</f>
        <v>4</v>
      </c>
      <c r="T465" s="16">
        <f>IF($S465&lt;1, "N/A", $M465)</f>
        <v>9</v>
      </c>
      <c r="U465" s="16">
        <f>IF($S465&lt;2, "N/A", $M465)</f>
        <v>9</v>
      </c>
      <c r="V465" s="16">
        <f>IF($S465&lt;3, "N/A", $M465)</f>
        <v>9</v>
      </c>
      <c r="W465" s="16">
        <f>IF($S465&lt;4, "N/A", $M465)</f>
        <v>9</v>
      </c>
      <c r="X465" s="16" t="str">
        <f>IF($S465&lt;5, "N/A", $M465)</f>
        <v>N/A</v>
      </c>
      <c r="Y465" s="15" t="str">
        <f>IF(SUM(T465:X465)&lt;&gt;Q465, "CHECK", "OK")</f>
        <v>OK</v>
      </c>
      <c r="Z465" s="15" t="str">
        <f>IF(F465=$B$1, "No", IF(S465=1, "Yes", "No"))</f>
        <v>No</v>
      </c>
      <c r="AA465" s="18" t="str">
        <f>IF(C465="DM", "N/A", IF(Z465="No","N/A",VLOOKUP(B465,'Extension List'!$A$3:$R$1972,18,FALSE)))</f>
        <v>N/A</v>
      </c>
      <c r="AB465" s="15" t="str">
        <f>IF(C465="DM", "N/A", IF(Z465="No","N/A",VLOOKUP(B465,'Extension List'!$A$3:$T$1972,20,FALSE)))</f>
        <v>N/A</v>
      </c>
      <c r="AC465" s="15" t="str">
        <f>IF(AA465="N/A", "N/A", 0)</f>
        <v>N/A</v>
      </c>
      <c r="AD465" s="16" t="str">
        <f>IF(AE465="N/A", "N/A", AA465-AE465)</f>
        <v>N/A</v>
      </c>
      <c r="AE465" s="16" t="str">
        <f>IF(AA465="N/A", "N/A", IF(AC465&gt;0, IF(AA465&lt;13, ROUNDUP(0.25*AA465,0), IF(AA465&lt;26, ROUNDUP(0.4*AA465,0), IF(AA465&lt;51, ROUNDUP(0.6*AA465,0), ROUNDUP(0.75*AA465,0)))), "N/A"))</f>
        <v>N/A</v>
      </c>
      <c r="AF465" s="16" t="str">
        <f>IF(AD465="N/A","N/A", (AE465*AC465)+Q465)</f>
        <v>N/A</v>
      </c>
      <c r="AG465" s="16" t="str">
        <f>IF($AF465="N/A", "N/A", "TBC")</f>
        <v>N/A</v>
      </c>
      <c r="AH465" s="16" t="str">
        <f>IF($AF465="N/A", "N/A", "TBC")</f>
        <v>N/A</v>
      </c>
      <c r="AI465" s="16" t="str">
        <f>IF($AF465="N/A","N/A",IF(AC465&gt;1,"TBC","N/A"))</f>
        <v>N/A</v>
      </c>
      <c r="AJ465" s="16" t="str">
        <f>IF($AF465="N/A","N/A",IF(AC465&gt;2,"TBC","N/A"))</f>
        <v>N/A</v>
      </c>
      <c r="AK465" s="16" t="str">
        <f>IF($AF465="N/A","N/A",IF(AC465&gt;3,"TBC","N/A"))</f>
        <v>N/A</v>
      </c>
      <c r="AL465" s="16" t="str">
        <f>IF(AC465="N/A","N/A",IF(AC465&gt;0,IF(SUM(AG465:AK465)&lt;&gt;AF465,"CHECK","OK"),"N/A"))</f>
        <v>N/A</v>
      </c>
      <c r="AM465" s="16">
        <f>IF(AD465="N/A", L465+T465, L465+AG465)</f>
        <v>21</v>
      </c>
      <c r="AN465" s="16">
        <f>IF(AD465="N/A", IF(U465="N/A", "N/A", L465+U465), AD465+AH465)</f>
        <v>21</v>
      </c>
      <c r="AO465" s="16">
        <f>IF(AD465="N/A", IF(V465="N/A", "N/A", L465+V465), IF(AI465="N/A", "N/A", AD465+AI465))</f>
        <v>21</v>
      </c>
      <c r="AP465" s="16">
        <f>IF(AD465="N/A", IF(W465="N/A", "N/A", L465+W465), IF(AJ465="N/A", "N/A", AD465+AJ465))</f>
        <v>21</v>
      </c>
      <c r="AQ465" s="16" t="str">
        <f>IF(AD465="N/A", IF(X465="N/A", "N/A", L465+X465), IF(AK465="N/A", "N/A", AD465+AK465))</f>
        <v>N/A</v>
      </c>
      <c r="AR465" s="15" t="s">
        <v>40</v>
      </c>
      <c r="AS465" s="15" t="s">
        <v>40</v>
      </c>
      <c r="AT465" s="15" t="s">
        <v>40</v>
      </c>
      <c r="AU465" s="15" t="s">
        <v>40</v>
      </c>
      <c r="AV465" s="15" t="s">
        <v>40</v>
      </c>
      <c r="AW465" s="15" t="s">
        <v>40</v>
      </c>
      <c r="AX465" s="15" t="s">
        <v>40</v>
      </c>
      <c r="AY465" s="15" t="s">
        <v>40</v>
      </c>
      <c r="AZ465" s="15" t="s">
        <v>40</v>
      </c>
      <c r="BA465" s="15" t="s">
        <v>40</v>
      </c>
      <c r="BB465" s="15" t="s">
        <v>40</v>
      </c>
      <c r="BC465" s="15" t="s">
        <v>40</v>
      </c>
      <c r="BD465" s="15" t="s">
        <v>40</v>
      </c>
      <c r="BE465" s="15" t="s">
        <v>40</v>
      </c>
      <c r="BF465" s="15" t="s">
        <v>40</v>
      </c>
      <c r="BG465" s="15" t="s">
        <v>40</v>
      </c>
      <c r="BH465" s="15" t="s">
        <v>40</v>
      </c>
      <c r="BI465" s="15"/>
      <c r="BJ465" s="16">
        <f>IF(AR465="R", $CA465, IF(OR(AR465="P", AR465="T", AR465="N"), 0, IF($C465="DM", $T465, IF(OR(AR465="Y", AR465="IR"),$AM465,IF(AR465="C", IF($BI465="Y", IF($AF465="N/A", $Q465, $AF465), IF($AG465="N/A", $T465,$AG465)))))))</f>
        <v>21</v>
      </c>
      <c r="BK465" s="16">
        <f>IF(AS465="R", $CA465, IF(OR(AS465="P", AS465="T", AS465="N"), 0, IF($C465="DM", $T465, IF(OR(AS465="Y", AS465="IR"),$AM465,IF(AS465="C", IF($BI465="Y", IF($AF465="N/A", $Q465, $AF465), IF($AG465="N/A", $T465,$AG465)))))))</f>
        <v>21</v>
      </c>
      <c r="BL465" s="16">
        <f>IF(AT465="R", $CA465, IF(OR(AT465="P", AT465="T", AT465="N"), 0, IF($C465="DM", $T465, IF(OR(AT465="Y", AT465="IR"),$AM465,IF(AT465="C", IF($BI465="Y", IF($AF465="N/A", $Q465, $AF465), IF($AG465="N/A", $T465,$AG465)))))))</f>
        <v>21</v>
      </c>
      <c r="BM465" s="16">
        <f>IF(AU465="R", $CA465, IF(OR(AU465="P", AU465="T", AU465="N"), 0, IF($C465="DM", $T465, IF(OR(AU465="Y", AU465="IR"),$AM465,IF(AU465="C", IF($BI465="Y", IF($AF465="N/A", $Q465, $AF465), IF($AG465="N/A", $T465,$AG465)))))))</f>
        <v>21</v>
      </c>
      <c r="BN465" s="16">
        <f>IF(AV465="R", $CA465, IF(OR(AV465="P", AV465="T", AV465="N"), 0, IF($C465="DM", $T465, IF(OR(AV465="Y", AV465="IR"),$AM465,IF(AV465="C", IF($BI465="Y", IF($AF465="N/A", $Q465, $AF465), IF($AG465="N/A", $T465,$AG465)))))))</f>
        <v>21</v>
      </c>
      <c r="BO465" s="16">
        <f>IF(AW465="R", $CA465, IF(OR(AW465="P", AW465="T", AW465="N"), 0, IF($C465="DM", $T465, IF(OR(AW465="Y", AW465="IR"),$AM465,IF(AW465="C", IF($BI465="Y", IF($AF465="N/A", $Q465, $AF465), IF($AG465="N/A", $T465,$AG465)))))))</f>
        <v>21</v>
      </c>
      <c r="BP465" s="16">
        <f>IF(AX465="R", $CA465, IF(OR(AX465="P", AX465="T", AX465="N"), 0, IF($C465="DM", $T465, IF(OR(AX465="Y", AX465="IR"),$AM465,IF(AX465="C", IF($BI465="Y", IF($AF465="N/A", $Q465, $AF465), IF($AG465="N/A", $T465,$AG465)))))))</f>
        <v>21</v>
      </c>
      <c r="BQ465" s="16">
        <f>IF(AY465="R", $CA465, IF(OR(AY465="P", AY465="T", AY465="N"), 0, IF($C465="DM", $T465, IF(OR(AY465="Y", AY465="IR"),$AM465,IF(AY465="C", IF($BI465="Y", IF($AF465="N/A", $Q465, $AF465), IF($AG465="N/A", $T465,$AG465)))))))</f>
        <v>21</v>
      </c>
      <c r="BR465" s="16">
        <f>IF(AZ465="R", $CA465, IF(OR(AZ465="P", AZ465="T", AZ465="N"), 0, IF($C465="DM", $T465, IF(OR(AZ465="Y", AZ465="IR"),$AM465,IF(AZ465="C", IF($BI465="Y", IF($AF465="N/A", $Q465, $AF465), IF($AG465="N/A", $T465,$AG465)))))))</f>
        <v>21</v>
      </c>
      <c r="BS465" s="16">
        <f>IF(BA465="R", $CA465, IF(OR(BA465="P", BA465="T", BA465="N"), 0, IF($C465="DM", $T465, IF(OR(BA465="Y", BA465="IR"),$AM465,IF(BA465="C", IF($BI465="Y", IF($AF465="N/A", $Q465, $AF465), IF($AG465="N/A", $T465,$AG465)))))))</f>
        <v>21</v>
      </c>
      <c r="BT465" s="16">
        <f>IF(BB465="R", $CA465, IF(OR(BB465="P", BB465="T", BB465="N"), 0, IF($C465="DM", $T465, IF(OR(BB465="Y", BB465="IR"),$AM465,IF(BB465="C", IF($BI465="Y", IF($BA465="C", IF($AF465="N/A", $Q465, $AF465), IF($AF465="N/A", $T465, $AM465)), IF($AG465="N/A", $T465,$AG465)))))))</f>
        <v>21</v>
      </c>
      <c r="BU465" s="16">
        <f>IF(BC465="R", $CA465, IF(OR(BC465="P", BC465="T", BC465="N"), 0, IF($C465="DM", $T465, IF(OR(BC465="Y", BC465="IR"),$AM465,IF(BC465="C", IF($BI465="Y", IF($BA465="C", IF($AF465="N/A", $Q465, $AF465), IF($AF465="N/A", $T465, $AM465)), IF($AG465="N/A", $T465,$AG465)))))))</f>
        <v>21</v>
      </c>
      <c r="BV465" s="16">
        <f>IF(BD465="R", $CA465, IF(OR(BD465="P", BD465="T", BD465="N"), 0, IF($C465="DM", $T465, IF(OR(BD465="Y", BD465="IR"),$AM465,IF(BD465="C", IF($BI465="Y", IF($BA465="C", IF($AF465="N/A", $Q465, $AF465), IF($AF465="N/A", $T465, $AM465)), IF($AG465="N/A", $T465,$AG465)))))))</f>
        <v>21</v>
      </c>
      <c r="BW465" s="16">
        <f>IF(BE465="R", $CA465, IF(OR(BE465="P", BE465="T", BE465="N"), 0, IF($C465="DM", $T465, IF(OR(BE465="Y", BE465="IR"),$AM465,IF(BE465="C", IF($BI465="Y", IF($BA465="C", IF($AF465="N/A", $Q465, $AF465), IF($AF465="N/A", $T465, $AM465)), IF($AG465="N/A", $T465,$AG465)))))))</f>
        <v>21</v>
      </c>
      <c r="BX465" s="16">
        <f>IF(BF465="R", $CA465, IF(OR(BF465="P", BF465="T", BF465="N"), 0, IF($C465="DM", $T465, IF(OR(BF465="Y", BF465="IR"),$AM465,IF(BF465="C", IF($BI465="Y", IF($BA465="C", IF($AF465="N/A", $Q465, $AF465), IF($AF465="N/A", $T465, $AM465)), IF($AG465="N/A", $T465,$AG465)))))))</f>
        <v>21</v>
      </c>
      <c r="BY465" s="16">
        <f>IF(BG465="R", $CA465, IF(OR(BG465="P", BG465="T", BG465="N"), 0, IF($C465="DM", $T465, IF(OR(BG465="Y", BG465="IR"),$AM465,IF(BG465="C", IF($BI465="Y", IF($BA465="C", IF($AF465="N/A", $Q465, $AF465), IF($AF465="N/A", $T465, $AM465)), IF($AG465="N/A", $T465,$AG465)))))))</f>
        <v>21</v>
      </c>
      <c r="BZ465" s="16">
        <f>IF(BH465="R", $CA465, IF(OR(BH465="P", BH465="T", BH465="N"), 0, IF($C465="DM", $T465, IF(OR(BH465="Y", BH465="IR"),$AM465,IF(BH465="C", IF($BI465="Y", IF($BA465="C", IF($AF465="N/A", $Q465, $AF465), IF($AF465="N/A", $T465, $AM465)), IF($AG465="N/A", $T465,$AG465)))))))</f>
        <v>21</v>
      </c>
      <c r="CA465" s="15" t="s">
        <v>75</v>
      </c>
      <c r="CB465" s="16">
        <f>BZ465</f>
        <v>21</v>
      </c>
      <c r="CC465" s="15">
        <f>IF(OR($BH465="T", $BH465="R"), 0, IF($BH465="C", IF($BI465="Y", IF($BA465="C", 0, IF(AF465="N/A", Q465-T465, AF465-AG465)), IF($AF465="N/A", U465, AH465)), AN465))</f>
        <v>21</v>
      </c>
      <c r="CD465" s="15">
        <f>IF(OR($BH465="T", $BH465="R"), 0, IF($BH465="C", IF($BI465="Y", 0, IF($AF465="N/A", V465, AI465)), AO465))</f>
        <v>21</v>
      </c>
      <c r="CE465" s="15">
        <f>IF(OR($BH465="T", $BH465="R"), 0, IF($BH465="C", IF($BI465="Y", 0, IF($AF465="N/A", W465, AJ465)), AP465))</f>
        <v>21</v>
      </c>
      <c r="CF465" s="15" t="str">
        <f>IF(OR($BH465="T", $BH465="R"), 0, IF($BH465="C", IF($BI465="Y", 0, IF($AF465="N/A", X465, AK465)), AQ465))</f>
        <v>N/A</v>
      </c>
      <c r="CG465" t="str">
        <f>IF(AC465="N/A", "S:"&amp;L465&amp;" G:"&amp;M465&amp;" GR:"&amp;Q465, IF(AC465=0, "S:"&amp;L465&amp;" G:"&amp;M465&amp;" GR:"&amp;Q465, "S:"&amp;L465&amp;"/"&amp;AD465&amp;" G:"&amp;AE465&amp;" GR:"&amp;AF465))</f>
        <v>S:12 G:9 GR:36</v>
      </c>
    </row>
    <row r="466" spans="1:85" x14ac:dyDescent="0.25">
      <c r="A466" s="14">
        <v>4831</v>
      </c>
      <c r="B466" s="15" t="s">
        <v>2659</v>
      </c>
      <c r="C466" s="15" t="s">
        <v>64</v>
      </c>
      <c r="D466" s="15" t="s">
        <v>1933</v>
      </c>
      <c r="E466" s="15">
        <f>VLOOKUP(B466, 'Rookie Year'!$A$2:$B$55679,2,FALSE)</f>
        <v>2022</v>
      </c>
      <c r="F466" s="15">
        <v>2022</v>
      </c>
      <c r="G466" s="15" t="s">
        <v>40</v>
      </c>
      <c r="H466" s="15" t="s">
        <v>2666</v>
      </c>
      <c r="I466" s="16">
        <v>1</v>
      </c>
      <c r="J466" s="15">
        <v>3</v>
      </c>
      <c r="K466" s="17">
        <f>IF(AND(G466&lt;&gt;"N",R466="N/A"), IF(I466&lt;4, 0, 0.25),IF(I466=1, IF(J466=1,0.25, 0.25), IF(I466&lt;13, 0.25, IF(I466&lt;26, 0.4, IF(I466&lt;51, 0.6, 0.75)))))</f>
        <v>0</v>
      </c>
      <c r="L466" s="16">
        <f>I466-M466</f>
        <v>1</v>
      </c>
      <c r="M466" s="16">
        <f>ROUNDUP(I466*K466,0)</f>
        <v>0</v>
      </c>
      <c r="N466" s="16">
        <f>M466*J466</f>
        <v>0</v>
      </c>
      <c r="O466" s="16">
        <v>0</v>
      </c>
      <c r="P466" s="16">
        <v>0</v>
      </c>
      <c r="Q466" s="16">
        <f>N466-O466-P466</f>
        <v>0</v>
      </c>
      <c r="R466" s="15" t="s">
        <v>75</v>
      </c>
      <c r="S466" s="15">
        <f>IF(R466="N/A", J466-($B$1-F466), J466-($B$1-R466))</f>
        <v>1</v>
      </c>
      <c r="T466" s="16">
        <v>0</v>
      </c>
      <c r="U466" s="16" t="str">
        <f>IF($S466&lt;2, "N/A", $M466)</f>
        <v>N/A</v>
      </c>
      <c r="V466" s="16" t="str">
        <f>IF($S466&lt;3, "N/A", $M466)</f>
        <v>N/A</v>
      </c>
      <c r="W466" s="16" t="str">
        <f>IF($S466&lt;4, "N/A", $M466)</f>
        <v>N/A</v>
      </c>
      <c r="X466" s="16" t="str">
        <f>IF($S466&lt;5, "N/A", $M466)</f>
        <v>N/A</v>
      </c>
      <c r="Y466" s="15" t="str">
        <f>IF(SUM(T466:X466)&lt;&gt;Q466, "CHECK", "OK")</f>
        <v>OK</v>
      </c>
      <c r="Z466" s="15" t="str">
        <f>IF(F466=$B$1, "No", IF(S466=1, "Yes", "No"))</f>
        <v>Yes</v>
      </c>
      <c r="AA466" s="18">
        <f>IF(C466="DM", "N/A", IF(Z466="No","N/A",VLOOKUP(B466,'Extension List'!$A$3:$R$1972,18,FALSE)))</f>
        <v>4</v>
      </c>
      <c r="AB466" s="15">
        <f>IF(C466="DM", "N/A", IF(Z466="No","N/A",VLOOKUP(B466,'Extension List'!$A$3:$T$1972,20,FALSE)))</f>
        <v>1</v>
      </c>
      <c r="AC466" s="15">
        <f>IF(AA466="N/A", "N/A", 0)</f>
        <v>0</v>
      </c>
      <c r="AD466" s="16" t="str">
        <f>IF(AE466="N/A", "N/A", AA466-AE466)</f>
        <v>N/A</v>
      </c>
      <c r="AE466" s="16" t="str">
        <f>IF(AA466="N/A", "N/A", IF(AC466&gt;0, IF(AA466&lt;13, ROUNDUP(0.25*AA466,0), IF(AA466&lt;26, ROUNDUP(0.4*AA466,0), IF(AA466&lt;51, ROUNDUP(0.6*AA466,0), ROUNDUP(0.75*AA466,0)))), "N/A"))</f>
        <v>N/A</v>
      </c>
      <c r="AF466" s="16" t="str">
        <f>IF(AD466="N/A","N/A", (AE466*AC466)+Q466)</f>
        <v>N/A</v>
      </c>
      <c r="AG466" s="16" t="str">
        <f>IF($AF466="N/A", "N/A", "TBC")</f>
        <v>N/A</v>
      </c>
      <c r="AH466" s="16" t="str">
        <f>IF($AF466="N/A", "N/A", "TBC")</f>
        <v>N/A</v>
      </c>
      <c r="AI466" s="16" t="str">
        <f>IF($AF466="N/A","N/A",IF(AC466&gt;1,"TBC","N/A"))</f>
        <v>N/A</v>
      </c>
      <c r="AJ466" s="16" t="str">
        <f>IF($AF466="N/A","N/A",IF(AC466&gt;2,"TBC","N/A"))</f>
        <v>N/A</v>
      </c>
      <c r="AK466" s="16" t="str">
        <f>IF($AF466="N/A","N/A",IF(AC466&gt;3,"TBC","N/A"))</f>
        <v>N/A</v>
      </c>
      <c r="AL466" s="16" t="str">
        <f>IF(AC466="N/A","N/A",IF(AC466&gt;0,IF(SUM(AG466:AK466)&lt;&gt;AF466,"CHECK","OK"),"N/A"))</f>
        <v>N/A</v>
      </c>
      <c r="AM466" s="16">
        <f>IF(AD466="N/A", L466+T466, L466+AG466)</f>
        <v>1</v>
      </c>
      <c r="AN466" s="16" t="str">
        <f>IF(AD466="N/A", IF(U466="N/A", "N/A", L466+U466), AD466+AH466)</f>
        <v>N/A</v>
      </c>
      <c r="AO466" s="16" t="str">
        <f>IF(AD466="N/A", IF(V466="N/A", "N/A", L466+V466), IF(AI466="N/A", "N/A", AD466+AI466))</f>
        <v>N/A</v>
      </c>
      <c r="AP466" s="16" t="str">
        <f>IF(AD466="N/A", IF(W466="N/A", "N/A", L466+W466), IF(AJ466="N/A", "N/A", AD466+AJ466))</f>
        <v>N/A</v>
      </c>
      <c r="AQ466" s="16" t="str">
        <f>IF(AD466="N/A", IF(X466="N/A", "N/A", L466+X466), IF(AK466="N/A", "N/A", AD466+AK466))</f>
        <v>N/A</v>
      </c>
      <c r="AR466" s="15" t="s">
        <v>40</v>
      </c>
      <c r="AS466" s="15" t="s">
        <v>40</v>
      </c>
      <c r="AT466" s="15" t="s">
        <v>40</v>
      </c>
      <c r="AU466" s="15" t="s">
        <v>40</v>
      </c>
      <c r="AV466" s="15" t="s">
        <v>40</v>
      </c>
      <c r="AW466" s="15" t="s">
        <v>40</v>
      </c>
      <c r="AX466" s="15" t="s">
        <v>40</v>
      </c>
      <c r="AY466" s="15" t="s">
        <v>40</v>
      </c>
      <c r="AZ466" s="15" t="s">
        <v>40</v>
      </c>
      <c r="BA466" s="15" t="s">
        <v>40</v>
      </c>
      <c r="BB466" s="15" t="s">
        <v>40</v>
      </c>
      <c r="BC466" s="15" t="s">
        <v>40</v>
      </c>
      <c r="BD466" s="15" t="s">
        <v>40</v>
      </c>
      <c r="BE466" s="15" t="s">
        <v>40</v>
      </c>
      <c r="BF466" s="15" t="s">
        <v>40</v>
      </c>
      <c r="BG466" s="15" t="s">
        <v>40</v>
      </c>
      <c r="BH466" s="15" t="s">
        <v>40</v>
      </c>
      <c r="BI466" s="15"/>
      <c r="BJ466" s="16">
        <f>IF(AR466="R", $CA466, IF(OR(AR466="P", AR466="T", AR466="N"), 0, IF($C466="DM", $T466, IF(OR(AR466="Y", AR466="IR"),$AM466,IF(AR466="C", IF($BI466="Y", IF($AF466="N/A", $Q466, $AF466), IF($AG466="N/A", $T466,$AG466)))))))</f>
        <v>1</v>
      </c>
      <c r="BK466" s="16">
        <f>IF(AS466="R", $CA466, IF(OR(AS466="P", AS466="T", AS466="N"), 0, IF($C466="DM", $T466, IF(OR(AS466="Y", AS466="IR"),$AM466,IF(AS466="C", IF($BI466="Y", IF($AF466="N/A", $Q466, $AF466), IF($AG466="N/A", $T466,$AG466)))))))</f>
        <v>1</v>
      </c>
      <c r="BL466" s="16">
        <f>IF(AT466="R", $CA466, IF(OR(AT466="P", AT466="T", AT466="N"), 0, IF($C466="DM", $T466, IF(OR(AT466="Y", AT466="IR"),$AM466,IF(AT466="C", IF($BI466="Y", IF($AF466="N/A", $Q466, $AF466), IF($AG466="N/A", $T466,$AG466)))))))</f>
        <v>1</v>
      </c>
      <c r="BM466" s="16">
        <f>IF(AU466="R", $CA466, IF(OR(AU466="P", AU466="T", AU466="N"), 0, IF($C466="DM", $T466, IF(OR(AU466="Y", AU466="IR"),$AM466,IF(AU466="C", IF($BI466="Y", IF($AF466="N/A", $Q466, $AF466), IF($AG466="N/A", $T466,$AG466)))))))</f>
        <v>1</v>
      </c>
      <c r="BN466" s="16">
        <f>IF(AV466="R", $CA466, IF(OR(AV466="P", AV466="T", AV466="N"), 0, IF($C466="DM", $T466, IF(OR(AV466="Y", AV466="IR"),$AM466,IF(AV466="C", IF($BI466="Y", IF($AF466="N/A", $Q466, $AF466), IF($AG466="N/A", $T466,$AG466)))))))</f>
        <v>1</v>
      </c>
      <c r="BO466" s="16">
        <f>IF(AW466="R", $CA466, IF(OR(AW466="P", AW466="T", AW466="N"), 0, IF($C466="DM", $T466, IF(OR(AW466="Y", AW466="IR"),$AM466,IF(AW466="C", IF($BI466="Y", IF($AF466="N/A", $Q466, $AF466), IF($AG466="N/A", $T466,$AG466)))))))</f>
        <v>1</v>
      </c>
      <c r="BP466" s="16">
        <f>IF(AX466="R", $CA466, IF(OR(AX466="P", AX466="T", AX466="N"), 0, IF($C466="DM", $T466, IF(OR(AX466="Y", AX466="IR"),$AM466,IF(AX466="C", IF($BI466="Y", IF($AF466="N/A", $Q466, $AF466), IF($AG466="N/A", $T466,$AG466)))))))</f>
        <v>1</v>
      </c>
      <c r="BQ466" s="16">
        <f>IF(AY466="R", $CA466, IF(OR(AY466="P", AY466="T", AY466="N"), 0, IF($C466="DM", $T466, IF(OR(AY466="Y", AY466="IR"),$AM466,IF(AY466="C", IF($BI466="Y", IF($AF466="N/A", $Q466, $AF466), IF($AG466="N/A", $T466,$AG466)))))))</f>
        <v>1</v>
      </c>
      <c r="BR466" s="16">
        <f>IF(AZ466="R", $CA466, IF(OR(AZ466="P", AZ466="T", AZ466="N"), 0, IF($C466="DM", $T466, IF(OR(AZ466="Y", AZ466="IR"),$AM466,IF(AZ466="C", IF($BI466="Y", IF($AF466="N/A", $Q466, $AF466), IF($AG466="N/A", $T466,$AG466)))))))</f>
        <v>1</v>
      </c>
      <c r="BS466" s="16">
        <f>IF(BA466="R", $CA466, IF(OR(BA466="P", BA466="T", BA466="N"), 0, IF($C466="DM", $T466, IF(OR(BA466="Y", BA466="IR"),$AM466,IF(BA466="C", IF($BI466="Y", IF($AF466="N/A", $Q466, $AF466), IF($AG466="N/A", $T466,$AG466)))))))</f>
        <v>1</v>
      </c>
      <c r="BT466" s="16">
        <f>IF(BB466="R", $CA466, IF(OR(BB466="P", BB466="T", BB466="N"), 0, IF($C466="DM", $T466, IF(OR(BB466="Y", BB466="IR"),$AM466,IF(BB466="C", IF($BI466="Y", IF($BA466="C", IF($AF466="N/A", $Q466, $AF466), IF($AF466="N/A", $T466, $AM466)), IF($AG466="N/A", $T466,$AG466)))))))</f>
        <v>1</v>
      </c>
      <c r="BU466" s="16">
        <f>IF(BC466="R", $CA466, IF(OR(BC466="P", BC466="T", BC466="N"), 0, IF($C466="DM", $T466, IF(OR(BC466="Y", BC466="IR"),$AM466,IF(BC466="C", IF($BI466="Y", IF($BA466="C", IF($AF466="N/A", $Q466, $AF466), IF($AF466="N/A", $T466, $AM466)), IF($AG466="N/A", $T466,$AG466)))))))</f>
        <v>1</v>
      </c>
      <c r="BV466" s="16">
        <f>IF(BD466="R", $CA466, IF(OR(BD466="P", BD466="T", BD466="N"), 0, IF($C466="DM", $T466, IF(OR(BD466="Y", BD466="IR"),$AM466,IF(BD466="C", IF($BI466="Y", IF($BA466="C", IF($AF466="N/A", $Q466, $AF466), IF($AF466="N/A", $T466, $AM466)), IF($AG466="N/A", $T466,$AG466)))))))</f>
        <v>1</v>
      </c>
      <c r="BW466" s="16">
        <f>IF(BE466="R", $CA466, IF(OR(BE466="P", BE466="T", BE466="N"), 0, IF($C466="DM", $T466, IF(OR(BE466="Y", BE466="IR"),$AM466,IF(BE466="C", IF($BI466="Y", IF($BA466="C", IF($AF466="N/A", $Q466, $AF466), IF($AF466="N/A", $T466, $AM466)), IF($AG466="N/A", $T466,$AG466)))))))</f>
        <v>1</v>
      </c>
      <c r="BX466" s="16">
        <f>IF(BF466="R", $CA466, IF(OR(BF466="P", BF466="T", BF466="N"), 0, IF($C466="DM", $T466, IF(OR(BF466="Y", BF466="IR"),$AM466,IF(BF466="C", IF($BI466="Y", IF($BA466="C", IF($AF466="N/A", $Q466, $AF466), IF($AF466="N/A", $T466, $AM466)), IF($AG466="N/A", $T466,$AG466)))))))</f>
        <v>1</v>
      </c>
      <c r="BY466" s="16">
        <f>IF(BG466="R", $CA466, IF(OR(BG466="P", BG466="T", BG466="N"), 0, IF($C466="DM", $T466, IF(OR(BG466="Y", BG466="IR"),$AM466,IF(BG466="C", IF($BI466="Y", IF($BA466="C", IF($AF466="N/A", $Q466, $AF466), IF($AF466="N/A", $T466, $AM466)), IF($AG466="N/A", $T466,$AG466)))))))</f>
        <v>1</v>
      </c>
      <c r="BZ466" s="16">
        <f>IF(BH466="R", $CA466, IF(OR(BH466="P", BH466="T", BH466="N"), 0, IF($C466="DM", $T466, IF(OR(BH466="Y", BH466="IR"),$AM466,IF(BH466="C", IF($BI466="Y", IF($BA466="C", IF($AF466="N/A", $Q466, $AF466), IF($AF466="N/A", $T466, $AM466)), IF($AG466="N/A", $T466,$AG466)))))))</f>
        <v>1</v>
      </c>
      <c r="CA466" s="15" t="s">
        <v>75</v>
      </c>
      <c r="CB466" s="16">
        <f>BZ466</f>
        <v>1</v>
      </c>
      <c r="CC466" s="15" t="str">
        <f>IF(OR($BH466="T", $BH466="R"), 0, IF($BH466="C", IF($BI466="Y", IF($BA466="C", 0, IF(AF466="N/A", Q466-T466, AF466-AG466)), IF($AF466="N/A", U466, AH466)), AN466))</f>
        <v>N/A</v>
      </c>
      <c r="CD466" s="15" t="str">
        <f>IF(OR($BH466="T", $BH466="R"), 0, IF($BH466="C", IF($BI466="Y", 0, IF($AF466="N/A", V466, AI466)), AO466))</f>
        <v>N/A</v>
      </c>
      <c r="CE466" s="15" t="str">
        <f>IF(OR($BH466="T", $BH466="R"), 0, IF($BH466="C", IF($BI466="Y", 0, IF($AF466="N/A", W466, AJ466)), AP466))</f>
        <v>N/A</v>
      </c>
      <c r="CF466" s="15" t="str">
        <f>IF(OR($BH466="T", $BH466="R"), 0, IF($BH466="C", IF($BI466="Y", 0, IF($AF466="N/A", X466, AK466)), AQ466))</f>
        <v>N/A</v>
      </c>
      <c r="CG466" t="str">
        <f>IF(AC466="N/A", "S:"&amp;L466&amp;" G:"&amp;M466&amp;" GR:"&amp;Q466, IF(AC466=0, "S:"&amp;L466&amp;" G:"&amp;M466&amp;" GR:"&amp;Q466, "S:"&amp;L466&amp;"/"&amp;AD466&amp;" G:"&amp;AE466&amp;" GR:"&amp;AF466))</f>
        <v>S:1 G:0 GR:0</v>
      </c>
    </row>
    <row r="467" spans="1:85" x14ac:dyDescent="0.25">
      <c r="A467" s="14">
        <v>5636</v>
      </c>
      <c r="B467" s="15" t="s">
        <v>2985</v>
      </c>
      <c r="C467" s="15" t="s">
        <v>64</v>
      </c>
      <c r="D467" s="15" t="s">
        <v>1933</v>
      </c>
      <c r="E467" s="15">
        <f>VLOOKUP(B467, 'Rookie Year'!$A$2:$B$55679,2,FALSE)</f>
        <v>2024</v>
      </c>
      <c r="F467" s="15">
        <v>2024</v>
      </c>
      <c r="G467" s="15" t="s">
        <v>40</v>
      </c>
      <c r="H467" s="15" t="s">
        <v>2189</v>
      </c>
      <c r="I467" s="16">
        <v>2</v>
      </c>
      <c r="J467" s="15">
        <v>3</v>
      </c>
      <c r="K467" s="17">
        <f>IF(AND(G467&lt;&gt;"N",R467="N/A"), IF(I467&lt;4, 0, 0.25),IF(I467=1, IF(J467=1,0.25, 0.25), IF(I467&lt;13, 0.25, IF(I467&lt;26, 0.4, IF(I467&lt;51, 0.6, 0.75)))))</f>
        <v>0</v>
      </c>
      <c r="L467" s="16">
        <f>I467-M467</f>
        <v>2</v>
      </c>
      <c r="M467" s="16">
        <f>ROUNDUP(I467*K467,0)</f>
        <v>0</v>
      </c>
      <c r="N467" s="16">
        <f>M467*J467</f>
        <v>0</v>
      </c>
      <c r="O467" s="16">
        <v>0</v>
      </c>
      <c r="P467" s="16">
        <v>0</v>
      </c>
      <c r="Q467" s="16">
        <f>N467-O467-P467</f>
        <v>0</v>
      </c>
      <c r="R467" s="15" t="s">
        <v>75</v>
      </c>
      <c r="S467" s="15">
        <f>IF(R467="N/A", J467-($B$1-F467), J467-($B$1-R467))</f>
        <v>3</v>
      </c>
      <c r="T467" s="16">
        <f>IF($S467&lt;1, "N/A", $M467)</f>
        <v>0</v>
      </c>
      <c r="U467" s="16">
        <f>IF($S467&lt;2, "N/A", $M467)</f>
        <v>0</v>
      </c>
      <c r="V467" s="16">
        <f>IF($S467&lt;3, "N/A", $M467)</f>
        <v>0</v>
      </c>
      <c r="W467" s="16" t="str">
        <f>IF($S467&lt;4, "N/A", $M467)</f>
        <v>N/A</v>
      </c>
      <c r="X467" s="16" t="str">
        <f>IF($S467&lt;5, "N/A", $M467)</f>
        <v>N/A</v>
      </c>
      <c r="Y467" s="15" t="str">
        <f>IF(SUM(T467:X467)&lt;&gt;Q467, "CHECK", "OK")</f>
        <v>OK</v>
      </c>
      <c r="Z467" s="15" t="str">
        <f>IF(F467=$B$1, "No", IF(S467=1, "Yes", "No"))</f>
        <v>No</v>
      </c>
      <c r="AA467" s="18" t="str">
        <f>IF(C467="DM", "N/A", IF(Z467="No","N/A",VLOOKUP(B467,'Extension List'!$A$3:$R$1972,18,FALSE)))</f>
        <v>N/A</v>
      </c>
      <c r="AB467" s="15" t="str">
        <f>IF(C467="DM", "N/A", IF(Z467="No","N/A",VLOOKUP(B467,'Extension List'!$A$3:$T$1972,20,FALSE)))</f>
        <v>N/A</v>
      </c>
      <c r="AC467" s="15" t="str">
        <f>IF(AA467="N/A", "N/A", 0)</f>
        <v>N/A</v>
      </c>
      <c r="AD467" s="16" t="str">
        <f>IF(AE467="N/A", "N/A", AA467-AE467)</f>
        <v>N/A</v>
      </c>
      <c r="AE467" s="16" t="str">
        <f>IF(AA467="N/A", "N/A", IF(AC467&gt;0, IF(AA467&lt;13, ROUNDUP(0.25*AA467,0), IF(AA467&lt;26, ROUNDUP(0.4*AA467,0), IF(AA467&lt;51, ROUNDUP(0.6*AA467,0), ROUNDUP(0.75*AA467,0)))), "N/A"))</f>
        <v>N/A</v>
      </c>
      <c r="AF467" s="16" t="str">
        <f>IF(AD467="N/A","N/A", (AE467*AC467)+Q467)</f>
        <v>N/A</v>
      </c>
      <c r="AG467" s="16" t="str">
        <f>IF($AF467="N/A", "N/A", "TBC")</f>
        <v>N/A</v>
      </c>
      <c r="AH467" s="16" t="str">
        <f>IF($AF467="N/A", "N/A", "TBC")</f>
        <v>N/A</v>
      </c>
      <c r="AI467" s="16" t="str">
        <f>IF($AF467="N/A","N/A",IF(AC467&gt;1,"TBC","N/A"))</f>
        <v>N/A</v>
      </c>
      <c r="AJ467" s="16" t="str">
        <f>IF($AF467="N/A","N/A",IF(AC467&gt;2,"TBC","N/A"))</f>
        <v>N/A</v>
      </c>
      <c r="AK467" s="16" t="str">
        <f>IF($AF467="N/A","N/A",IF(AC467&gt;3,"TBC","N/A"))</f>
        <v>N/A</v>
      </c>
      <c r="AL467" s="16" t="str">
        <f>IF(AC467="N/A","N/A",IF(AC467&gt;0,IF(SUM(AG467:AK467)&lt;&gt;AF467,"CHECK","OK"),"N/A"))</f>
        <v>N/A</v>
      </c>
      <c r="AM467" s="16">
        <f>IF(AD467="N/A", L467+T467, L467+AG467)</f>
        <v>2</v>
      </c>
      <c r="AN467" s="16">
        <f>IF(AD467="N/A", IF(U467="N/A", "N/A", L467+U467), AD467+AH467)</f>
        <v>2</v>
      </c>
      <c r="AO467" s="16">
        <f>IF(AD467="N/A", IF(V467="N/A", "N/A", L467+V467), IF(AI467="N/A", "N/A", AD467+AI467))</f>
        <v>2</v>
      </c>
      <c r="AP467" s="16" t="str">
        <f>IF(AD467="N/A", IF(W467="N/A", "N/A", L467+W467), IF(AJ467="N/A", "N/A", AD467+AJ467))</f>
        <v>N/A</v>
      </c>
      <c r="AQ467" s="16" t="str">
        <f>IF(AD467="N/A", IF(X467="N/A", "N/A", L467+X467), IF(AK467="N/A", "N/A", AD467+AK467))</f>
        <v>N/A</v>
      </c>
      <c r="AR467" s="15" t="s">
        <v>66</v>
      </c>
      <c r="AS467" s="15" t="s">
        <v>66</v>
      </c>
      <c r="AT467" s="15" t="s">
        <v>66</v>
      </c>
      <c r="AU467" s="15" t="s">
        <v>66</v>
      </c>
      <c r="AV467" s="15" t="s">
        <v>66</v>
      </c>
      <c r="AW467" s="15" t="s">
        <v>66</v>
      </c>
      <c r="AX467" s="15" t="s">
        <v>66</v>
      </c>
      <c r="AY467" s="15" t="s">
        <v>66</v>
      </c>
      <c r="AZ467" s="15" t="s">
        <v>66</v>
      </c>
      <c r="BA467" s="15" t="s">
        <v>66</v>
      </c>
      <c r="BB467" s="15" t="s">
        <v>66</v>
      </c>
      <c r="BC467" s="15" t="s">
        <v>66</v>
      </c>
      <c r="BD467" s="15" t="s">
        <v>66</v>
      </c>
      <c r="BE467" s="15" t="s">
        <v>66</v>
      </c>
      <c r="BF467" s="15" t="s">
        <v>66</v>
      </c>
      <c r="BG467" s="15" t="s">
        <v>66</v>
      </c>
      <c r="BH467" s="15" t="s">
        <v>66</v>
      </c>
      <c r="BJ467" s="16">
        <f>IF(AR467="R", $CA467, IF(OR(AR467="P", AR467="T", AR467="N"), 0, IF($C467="DM", $T467, IF(OR(AR467="Y", AR467="IR"),$AM467,IF(AR467="C", IF($BI467="Y", IF($AF467="N/A", $Q467, $AF467), IF($AG467="N/A", $T467,$AG467)))))))</f>
        <v>0</v>
      </c>
      <c r="BK467" s="16">
        <f>IF(AS467="R", $CA467, IF(OR(AS467="P", AS467="T", AS467="N"), 0, IF($C467="DM", $T467, IF(OR(AS467="Y", AS467="IR"),$AM467,IF(AS467="C", IF($BI467="Y", IF($AF467="N/A", $Q467, $AF467), IF($AG467="N/A", $T467,$AG467)))))))</f>
        <v>0</v>
      </c>
      <c r="BL467" s="16">
        <f>IF(AT467="R", $CA467, IF(OR(AT467="P", AT467="T", AT467="N"), 0, IF($C467="DM", $T467, IF(OR(AT467="Y", AT467="IR"),$AM467,IF(AT467="C", IF($BI467="Y", IF($AF467="N/A", $Q467, $AF467), IF($AG467="N/A", $T467,$AG467)))))))</f>
        <v>0</v>
      </c>
      <c r="BM467" s="16">
        <f>IF(AU467="R", $CA467, IF(OR(AU467="P", AU467="T", AU467="N"), 0, IF($C467="DM", $T467, IF(OR(AU467="Y", AU467="IR"),$AM467,IF(AU467="C", IF($BI467="Y", IF($AF467="N/A", $Q467, $AF467), IF($AG467="N/A", $T467,$AG467)))))))</f>
        <v>0</v>
      </c>
      <c r="BN467" s="16">
        <f>IF(AV467="R", $CA467, IF(OR(AV467="P", AV467="T", AV467="N"), 0, IF($C467="DM", $T467, IF(OR(AV467="Y", AV467="IR"),$AM467,IF(AV467="C", IF($BI467="Y", IF($AF467="N/A", $Q467, $AF467), IF($AG467="N/A", $T467,$AG467)))))))</f>
        <v>0</v>
      </c>
      <c r="BO467" s="16">
        <f>IF(AW467="R", $CA467, IF(OR(AW467="P", AW467="T", AW467="N"), 0, IF($C467="DM", $T467, IF(OR(AW467="Y", AW467="IR"),$AM467,IF(AW467="C", IF($BI467="Y", IF($AF467="N/A", $Q467, $AF467), IF($AG467="N/A", $T467,$AG467)))))))</f>
        <v>0</v>
      </c>
      <c r="BP467" s="16">
        <f>IF(AX467="R", $CA467, IF(OR(AX467="P", AX467="T", AX467="N"), 0, IF($C467="DM", $T467, IF(OR(AX467="Y", AX467="IR"),$AM467,IF(AX467="C", IF($BI467="Y", IF($AF467="N/A", $Q467, $AF467), IF($AG467="N/A", $T467,$AG467)))))))</f>
        <v>0</v>
      </c>
      <c r="BQ467" s="16">
        <f>IF(AY467="R", $CA467, IF(OR(AY467="P", AY467="T", AY467="N"), 0, IF($C467="DM", $T467, IF(OR(AY467="Y", AY467="IR"),$AM467,IF(AY467="C", IF($BI467="Y", IF($AF467="N/A", $Q467, $AF467), IF($AG467="N/A", $T467,$AG467)))))))</f>
        <v>0</v>
      </c>
      <c r="BR467" s="16">
        <f>IF(AZ467="R", $CA467, IF(OR(AZ467="P", AZ467="T", AZ467="N"), 0, IF($C467="DM", $T467, IF(OR(AZ467="Y", AZ467="IR"),$AM467,IF(AZ467="C", IF($BI467="Y", IF($AF467="N/A", $Q467, $AF467), IF($AG467="N/A", $T467,$AG467)))))))</f>
        <v>0</v>
      </c>
      <c r="BS467" s="16">
        <f>IF(BA467="R", $CA467, IF(OR(BA467="P", BA467="T", BA467="N"), 0, IF($C467="DM", $T467, IF(OR(BA467="Y", BA467="IR"),$AM467,IF(BA467="C", IF($BI467="Y", IF($AF467="N/A", $Q467, $AF467), IF($AG467="N/A", $T467,$AG467)))))))</f>
        <v>0</v>
      </c>
      <c r="BT467" s="16">
        <f>IF(BB467="R", $CA467, IF(OR(BB467="P", BB467="T", BB467="N"), 0, IF($C467="DM", $T467, IF(OR(BB467="Y", BB467="IR"),$AM467,IF(BB467="C", IF($BI467="Y", IF($BA467="C", IF($AF467="N/A", $Q467, $AF467), IF($AF467="N/A", $T467, $AM467)), IF($AG467="N/A", $T467,$AG467)))))))</f>
        <v>0</v>
      </c>
      <c r="BU467" s="16">
        <f>IF(BC467="R", $CA467, IF(OR(BC467="P", BC467="T", BC467="N"), 0, IF($C467="DM", $T467, IF(OR(BC467="Y", BC467="IR"),$AM467,IF(BC467="C", IF($BI467="Y", IF($BA467="C", IF($AF467="N/A", $Q467, $AF467), IF($AF467="N/A", $T467, $AM467)), IF($AG467="N/A", $T467,$AG467)))))))</f>
        <v>0</v>
      </c>
      <c r="BV467" s="16">
        <f>IF(BD467="R", $CA467, IF(OR(BD467="P", BD467="T", BD467="N"), 0, IF($C467="DM", $T467, IF(OR(BD467="Y", BD467="IR"),$AM467,IF(BD467="C", IF($BI467="Y", IF($BA467="C", IF($AF467="N/A", $Q467, $AF467), IF($AF467="N/A", $T467, $AM467)), IF($AG467="N/A", $T467,$AG467)))))))</f>
        <v>0</v>
      </c>
      <c r="BW467" s="16">
        <f>IF(BE467="R", $CA467, IF(OR(BE467="P", BE467="T", BE467="N"), 0, IF($C467="DM", $T467, IF(OR(BE467="Y", BE467="IR"),$AM467,IF(BE467="C", IF($BI467="Y", IF($BA467="C", IF($AF467="N/A", $Q467, $AF467), IF($AF467="N/A", $T467, $AM467)), IF($AG467="N/A", $T467,$AG467)))))))</f>
        <v>0</v>
      </c>
      <c r="BX467" s="16">
        <f>IF(BF467="R", $CA467, IF(OR(BF467="P", BF467="T", BF467="N"), 0, IF($C467="DM", $T467, IF(OR(BF467="Y", BF467="IR"),$AM467,IF(BF467="C", IF($BI467="Y", IF($BA467="C", IF($AF467="N/A", $Q467, $AF467), IF($AF467="N/A", $T467, $AM467)), IF($AG467="N/A", $T467,$AG467)))))))</f>
        <v>0</v>
      </c>
      <c r="BY467" s="16">
        <f>IF(BG467="R", $CA467, IF(OR(BG467="P", BG467="T", BG467="N"), 0, IF($C467="DM", $T467, IF(OR(BG467="Y", BG467="IR"),$AM467,IF(BG467="C", IF($BI467="Y", IF($BA467="C", IF($AF467="N/A", $Q467, $AF467), IF($AF467="N/A", $T467, $AM467)), IF($AG467="N/A", $T467,$AG467)))))))</f>
        <v>0</v>
      </c>
      <c r="BZ467" s="16">
        <f>IF(BH467="R", $CA467, IF(OR(BH467="P", BH467="T", BH467="N"), 0, IF($C467="DM", $T467, IF(OR(BH467="Y", BH467="IR"),$AM467,IF(BH467="C", IF($BI467="Y", IF($BA467="C", IF($AF467="N/A", $Q467, $AF467), IF($AF467="N/A", $T467, $AM467)), IF($AG467="N/A", $T467,$AG467)))))))</f>
        <v>0</v>
      </c>
      <c r="CA467" s="15" t="s">
        <v>75</v>
      </c>
      <c r="CB467" s="16">
        <f>BZ467</f>
        <v>0</v>
      </c>
      <c r="CC467" s="15">
        <f>IF(OR($BH467="T", $BH467="R"), 0, IF($BH467="C", IF($BI467="Y", IF($BA467="C", 0, IF(AF467="N/A", Q467-T467, AF467-AG467)), IF($AF467="N/A", U467, AH467)), AN467))</f>
        <v>2</v>
      </c>
      <c r="CD467" s="15">
        <f>IF(OR($BH467="T", $BH467="R"), 0, IF($BH467="C", IF($BI467="Y", 0, IF($AF467="N/A", V467, AI467)), AO467))</f>
        <v>2</v>
      </c>
      <c r="CE467" s="15" t="str">
        <f>IF(OR($BH467="T", $BH467="R"), 0, IF($BH467="C", IF($BI467="Y", 0, IF($AF467="N/A", W467, AJ467)), AP467))</f>
        <v>N/A</v>
      </c>
      <c r="CF467" s="15" t="str">
        <f>IF(OR($BH467="T", $BH467="R"), 0, IF($BH467="C", IF($BI467="Y", 0, IF($AF467="N/A", X467, AK467)), AQ467))</f>
        <v>N/A</v>
      </c>
      <c r="CG467" t="str">
        <f>IF(AC467="N/A", "S:"&amp;L467&amp;" G:"&amp;M467&amp;" GR:"&amp;Q467, IF(AC467=0, "S:"&amp;L467&amp;" G:"&amp;M467&amp;" GR:"&amp;Q467, "S:"&amp;L467&amp;"/"&amp;AD467&amp;" G:"&amp;AE467&amp;" GR:"&amp;AF467))</f>
        <v>S:2 G:0 GR:0</v>
      </c>
    </row>
    <row r="468" spans="1:85" x14ac:dyDescent="0.25">
      <c r="A468" s="14">
        <v>4070</v>
      </c>
      <c r="B468" s="15" t="s">
        <v>1505</v>
      </c>
      <c r="C468" s="15" t="s">
        <v>64</v>
      </c>
      <c r="D468" s="15" t="s">
        <v>1933</v>
      </c>
      <c r="E468" s="15">
        <f>VLOOKUP(B468, 'Rookie Year'!$A$2:$B$55679,2,FALSE)</f>
        <v>2018</v>
      </c>
      <c r="F468" s="15">
        <v>2021</v>
      </c>
      <c r="G468" s="15" t="s">
        <v>42</v>
      </c>
      <c r="H468" s="15" t="s">
        <v>1928</v>
      </c>
      <c r="I468" s="16">
        <v>28</v>
      </c>
      <c r="J468" s="15">
        <v>5</v>
      </c>
      <c r="K468" s="17">
        <f>IF(AND(G468&lt;&gt;"N",R468="N/A"), IF(I468&lt;4, 0, 0.25),IF(I468=1, IF(J468=1,0.25, 0.25), IF(I468&lt;13, 0.25, IF(I468&lt;26, 0.4, IF(I468&lt;51, 0.6, 0.75)))))</f>
        <v>0.6</v>
      </c>
      <c r="L468" s="16">
        <f>I468-M468</f>
        <v>11</v>
      </c>
      <c r="M468" s="16">
        <f>ROUNDUP(I468*K468,0)</f>
        <v>17</v>
      </c>
      <c r="N468" s="16">
        <f>M468*J468</f>
        <v>85</v>
      </c>
      <c r="O468" s="16">
        <v>59</v>
      </c>
      <c r="P468" s="16">
        <v>0</v>
      </c>
      <c r="Q468" s="16">
        <f>N468-O468-P468</f>
        <v>26</v>
      </c>
      <c r="R468" s="15">
        <v>2022</v>
      </c>
      <c r="S468" s="15">
        <f>IF(R468="N/A", J468-($B$1-F468), J468-($B$1-R468))</f>
        <v>3</v>
      </c>
      <c r="T468" s="16">
        <v>17</v>
      </c>
      <c r="U468" s="16">
        <v>8</v>
      </c>
      <c r="V468" s="16">
        <v>1</v>
      </c>
      <c r="W468" s="16" t="str">
        <f>IF($S468&lt;4, "N/A", $M468)</f>
        <v>N/A</v>
      </c>
      <c r="X468" s="16" t="str">
        <f>IF($S468&lt;5, "N/A", $M468)</f>
        <v>N/A</v>
      </c>
      <c r="Y468" s="15" t="str">
        <f>IF(SUM(T468:X468)&lt;&gt;Q468, "CHECK", "OK")</f>
        <v>OK</v>
      </c>
      <c r="Z468" s="15" t="str">
        <f>IF(F468=$B$1, "No", IF(S468=1, "Yes", "No"))</f>
        <v>No</v>
      </c>
      <c r="AA468" s="18" t="str">
        <f>IF(C468="DM", "N/A", IF(Z468="No","N/A",VLOOKUP(B468,'Extension List'!$A$3:$R$1972,18,FALSE)))</f>
        <v>N/A</v>
      </c>
      <c r="AB468" s="15" t="str">
        <f>IF(C468="DM", "N/A", IF(Z468="No","N/A",VLOOKUP(B468,'Extension List'!$A$3:$T$1972,20,FALSE)))</f>
        <v>N/A</v>
      </c>
      <c r="AC468" s="15" t="str">
        <f>IF(AA468="N/A", "N/A", 0)</f>
        <v>N/A</v>
      </c>
      <c r="AD468" s="16" t="str">
        <f>IF(AE468="N/A", "N/A", AA468-AE468)</f>
        <v>N/A</v>
      </c>
      <c r="AE468" s="16" t="str">
        <f>IF(AA468="N/A", "N/A", IF(AC468&gt;0, IF(AA468&lt;13, ROUNDUP(0.25*AA468,0), IF(AA468&lt;26, ROUNDUP(0.4*AA468,0), IF(AA468&lt;51, ROUNDUP(0.6*AA468,0), ROUNDUP(0.75*AA468,0)))), "N/A"))</f>
        <v>N/A</v>
      </c>
      <c r="AF468" s="16" t="str">
        <f>IF(AD468="N/A","N/A", (AE468*AC468)+Q468)</f>
        <v>N/A</v>
      </c>
      <c r="AG468" s="16" t="str">
        <f>IF($AF468="N/A", "N/A", "TBC")</f>
        <v>N/A</v>
      </c>
      <c r="AH468" s="16" t="str">
        <f>IF($AF468="N/A", "N/A", "TBC")</f>
        <v>N/A</v>
      </c>
      <c r="AI468" s="16" t="str">
        <f>IF($AF468="N/A","N/A",IF(AC468&gt;1,"TBC","N/A"))</f>
        <v>N/A</v>
      </c>
      <c r="AJ468" s="16" t="str">
        <f>IF($AF468="N/A","N/A",IF(AC468&gt;2,"TBC","N/A"))</f>
        <v>N/A</v>
      </c>
      <c r="AK468" s="16" t="str">
        <f>IF($AF468="N/A","N/A",IF(AC468&gt;3,"TBC","N/A"))</f>
        <v>N/A</v>
      </c>
      <c r="AL468" s="16" t="str">
        <f>IF(AC468="N/A","N/A",IF(AC468&gt;0,IF(SUM(AG468:AK468)&lt;&gt;AF468,"CHECK","OK"),"N/A"))</f>
        <v>N/A</v>
      </c>
      <c r="AM468" s="16">
        <f>IF(AD468="N/A", L468+T468, L468+AG468)</f>
        <v>28</v>
      </c>
      <c r="AN468" s="16">
        <f>IF(AD468="N/A", IF(U468="N/A", "N/A", L468+U468), AD468+AH468)</f>
        <v>19</v>
      </c>
      <c r="AO468" s="16">
        <f>IF(AD468="N/A", IF(V468="N/A", "N/A", L468+V468), IF(AI468="N/A", "N/A", AD468+AI468))</f>
        <v>12</v>
      </c>
      <c r="AP468" s="16" t="str">
        <f>IF(AD468="N/A", IF(W468="N/A", "N/A", L468+W468), IF(AJ468="N/A", "N/A", AD468+AJ468))</f>
        <v>N/A</v>
      </c>
      <c r="AQ468" s="16" t="str">
        <f>IF(AD468="N/A", IF(X468="N/A", "N/A", L468+X468), IF(AK468="N/A", "N/A", AD468+AK468))</f>
        <v>N/A</v>
      </c>
      <c r="AR468" s="15" t="s">
        <v>40</v>
      </c>
      <c r="AS468" s="15" t="s">
        <v>40</v>
      </c>
      <c r="AT468" s="15" t="s">
        <v>40</v>
      </c>
      <c r="AU468" s="15" t="s">
        <v>40</v>
      </c>
      <c r="AV468" s="15" t="s">
        <v>40</v>
      </c>
      <c r="AW468" s="15" t="s">
        <v>40</v>
      </c>
      <c r="AX468" s="15" t="s">
        <v>40</v>
      </c>
      <c r="AY468" s="15" t="s">
        <v>40</v>
      </c>
      <c r="AZ468" s="15" t="s">
        <v>40</v>
      </c>
      <c r="BA468" s="15" t="s">
        <v>40</v>
      </c>
      <c r="BB468" s="15" t="s">
        <v>40</v>
      </c>
      <c r="BC468" s="15" t="s">
        <v>40</v>
      </c>
      <c r="BD468" s="15" t="s">
        <v>40</v>
      </c>
      <c r="BE468" s="15" t="s">
        <v>40</v>
      </c>
      <c r="BF468" s="15" t="s">
        <v>40</v>
      </c>
      <c r="BG468" s="15" t="s">
        <v>40</v>
      </c>
      <c r="BH468" s="15" t="s">
        <v>40</v>
      </c>
      <c r="BI468" s="15"/>
      <c r="BJ468" s="16">
        <f>IF(AR468="R", $CA468, IF(OR(AR468="P", AR468="T", AR468="N"), 0, IF($C468="DM", $T468, IF(OR(AR468="Y", AR468="IR"),$AM468,IF(AR468="C", IF($BI468="Y", IF($AF468="N/A", $Q468, $AF468), IF($AG468="N/A", $T468,$AG468)))))))</f>
        <v>28</v>
      </c>
      <c r="BK468" s="16">
        <f>IF(AS468="R", $CA468, IF(OR(AS468="P", AS468="T", AS468="N"), 0, IF($C468="DM", $T468, IF(OR(AS468="Y", AS468="IR"),$AM468,IF(AS468="C", IF($BI468="Y", IF($AF468="N/A", $Q468, $AF468), IF($AG468="N/A", $T468,$AG468)))))))</f>
        <v>28</v>
      </c>
      <c r="BL468" s="16">
        <f>IF(AT468="R", $CA468, IF(OR(AT468="P", AT468="T", AT468="N"), 0, IF($C468="DM", $T468, IF(OR(AT468="Y", AT468="IR"),$AM468,IF(AT468="C", IF($BI468="Y", IF($AF468="N/A", $Q468, $AF468), IF($AG468="N/A", $T468,$AG468)))))))</f>
        <v>28</v>
      </c>
      <c r="BM468" s="16">
        <f>IF(AU468="R", $CA468, IF(OR(AU468="P", AU468="T", AU468="N"), 0, IF($C468="DM", $T468, IF(OR(AU468="Y", AU468="IR"),$AM468,IF(AU468="C", IF($BI468="Y", IF($AF468="N/A", $Q468, $AF468), IF($AG468="N/A", $T468,$AG468)))))))</f>
        <v>28</v>
      </c>
      <c r="BN468" s="16">
        <f>IF(AV468="R", $CA468, IF(OR(AV468="P", AV468="T", AV468="N"), 0, IF($C468="DM", $T468, IF(OR(AV468="Y", AV468="IR"),$AM468,IF(AV468="C", IF($BI468="Y", IF($AF468="N/A", $Q468, $AF468), IF($AG468="N/A", $T468,$AG468)))))))</f>
        <v>28</v>
      </c>
      <c r="BO468" s="16">
        <f>IF(AW468="R", $CA468, IF(OR(AW468="P", AW468="T", AW468="N"), 0, IF($C468="DM", $T468, IF(OR(AW468="Y", AW468="IR"),$AM468,IF(AW468="C", IF($BI468="Y", IF($AF468="N/A", $Q468, $AF468), IF($AG468="N/A", $T468,$AG468)))))))</f>
        <v>28</v>
      </c>
      <c r="BP468" s="16">
        <f>IF(AX468="R", $CA468, IF(OR(AX468="P", AX468="T", AX468="N"), 0, IF($C468="DM", $T468, IF(OR(AX468="Y", AX468="IR"),$AM468,IF(AX468="C", IF($BI468="Y", IF($AF468="N/A", $Q468, $AF468), IF($AG468="N/A", $T468,$AG468)))))))</f>
        <v>28</v>
      </c>
      <c r="BQ468" s="16">
        <f>IF(AY468="R", $CA468, IF(OR(AY468="P", AY468="T", AY468="N"), 0, IF($C468="DM", $T468, IF(OR(AY468="Y", AY468="IR"),$AM468,IF(AY468="C", IF($BI468="Y", IF($AF468="N/A", $Q468, $AF468), IF($AG468="N/A", $T468,$AG468)))))))</f>
        <v>28</v>
      </c>
      <c r="BR468" s="16">
        <f>IF(AZ468="R", $CA468, IF(OR(AZ468="P", AZ468="T", AZ468="N"), 0, IF($C468="DM", $T468, IF(OR(AZ468="Y", AZ468="IR"),$AM468,IF(AZ468="C", IF($BI468="Y", IF($AF468="N/A", $Q468, $AF468), IF($AG468="N/A", $T468,$AG468)))))))</f>
        <v>28</v>
      </c>
      <c r="BS468" s="16">
        <f>IF(BA468="R", $CA468, IF(OR(BA468="P", BA468="T", BA468="N"), 0, IF($C468="DM", $T468, IF(OR(BA468="Y", BA468="IR"),$AM468,IF(BA468="C", IF($BI468="Y", IF($AF468="N/A", $Q468, $AF468), IF($AG468="N/A", $T468,$AG468)))))))</f>
        <v>28</v>
      </c>
      <c r="BT468" s="16">
        <f>IF(BB468="R", $CA468, IF(OR(BB468="P", BB468="T", BB468="N"), 0, IF($C468="DM", $T468, IF(OR(BB468="Y", BB468="IR"),$AM468,IF(BB468="C", IF($BI468="Y", IF($BA468="C", IF($AF468="N/A", $Q468, $AF468), IF($AF468="N/A", $T468, $AM468)), IF($AG468="N/A", $T468,$AG468)))))))</f>
        <v>28</v>
      </c>
      <c r="BU468" s="16">
        <f>IF(BC468="R", $CA468, IF(OR(BC468="P", BC468="T", BC468="N"), 0, IF($C468="DM", $T468, IF(OR(BC468="Y", BC468="IR"),$AM468,IF(BC468="C", IF($BI468="Y", IF($BA468="C", IF($AF468="N/A", $Q468, $AF468), IF($AF468="N/A", $T468, $AM468)), IF($AG468="N/A", $T468,$AG468)))))))</f>
        <v>28</v>
      </c>
      <c r="BV468" s="16">
        <f>IF(BD468="R", $CA468, IF(OR(BD468="P", BD468="T", BD468="N"), 0, IF($C468="DM", $T468, IF(OR(BD468="Y", BD468="IR"),$AM468,IF(BD468="C", IF($BI468="Y", IF($BA468="C", IF($AF468="N/A", $Q468, $AF468), IF($AF468="N/A", $T468, $AM468)), IF($AG468="N/A", $T468,$AG468)))))))</f>
        <v>28</v>
      </c>
      <c r="BW468" s="16">
        <f>IF(BE468="R", $CA468, IF(OR(BE468="P", BE468="T", BE468="N"), 0, IF($C468="DM", $T468, IF(OR(BE468="Y", BE468="IR"),$AM468,IF(BE468="C", IF($BI468="Y", IF($BA468="C", IF($AF468="N/A", $Q468, $AF468), IF($AF468="N/A", $T468, $AM468)), IF($AG468="N/A", $T468,$AG468)))))))</f>
        <v>28</v>
      </c>
      <c r="BX468" s="16">
        <f>IF(BF468="R", $CA468, IF(OR(BF468="P", BF468="T", BF468="N"), 0, IF($C468="DM", $T468, IF(OR(BF468="Y", BF468="IR"),$AM468,IF(BF468="C", IF($BI468="Y", IF($BA468="C", IF($AF468="N/A", $Q468, $AF468), IF($AF468="N/A", $T468, $AM468)), IF($AG468="N/A", $T468,$AG468)))))))</f>
        <v>28</v>
      </c>
      <c r="BY468" s="16">
        <f>IF(BG468="R", $CA468, IF(OR(BG468="P", BG468="T", BG468="N"), 0, IF($C468="DM", $T468, IF(OR(BG468="Y", BG468="IR"),$AM468,IF(BG468="C", IF($BI468="Y", IF($BA468="C", IF($AF468="N/A", $Q468, $AF468), IF($AF468="N/A", $T468, $AM468)), IF($AG468="N/A", $T468,$AG468)))))))</f>
        <v>28</v>
      </c>
      <c r="BZ468" s="16">
        <f>IF(BH468="R", $CA468, IF(OR(BH468="P", BH468="T", BH468="N"), 0, IF($C468="DM", $T468, IF(OR(BH468="Y", BH468="IR"),$AM468,IF(BH468="C", IF($BI468="Y", IF($BA468="C", IF($AF468="N/A", $Q468, $AF468), IF($AF468="N/A", $T468, $AM468)), IF($AG468="N/A", $T468,$AG468)))))))</f>
        <v>28</v>
      </c>
      <c r="CA468" s="15" t="s">
        <v>75</v>
      </c>
      <c r="CB468" s="16">
        <f>BZ468</f>
        <v>28</v>
      </c>
      <c r="CC468" s="15">
        <f>IF(OR($BH468="T", $BH468="R"), 0, IF($BH468="C", IF($BI468="Y", IF($BA468="C", 0, IF(AF468="N/A", Q468-T468, AF468-AG468)), IF($AF468="N/A", U468, AH468)), AN468))</f>
        <v>19</v>
      </c>
      <c r="CD468" s="15">
        <f>IF(OR($BH468="T", $BH468="R"), 0, IF($BH468="C", IF($BI468="Y", 0, IF($AF468="N/A", V468, AI468)), AO468))</f>
        <v>12</v>
      </c>
      <c r="CE468" s="15" t="str">
        <f>IF(OR($BH468="T", $BH468="R"), 0, IF($BH468="C", IF($BI468="Y", 0, IF($AF468="N/A", W468, AJ468)), AP468))</f>
        <v>N/A</v>
      </c>
      <c r="CF468" s="15" t="str">
        <f>IF(OR($BH468="T", $BH468="R"), 0, IF($BH468="C", IF($BI468="Y", 0, IF($AF468="N/A", X468, AK468)), AQ468))</f>
        <v>N/A</v>
      </c>
      <c r="CG468" t="str">
        <f>IF(AC468="N/A", "S:"&amp;L468&amp;" G:"&amp;M468&amp;" GR:"&amp;Q468, IF(AC468=0, "S:"&amp;L468&amp;" G:"&amp;M468&amp;" GR:"&amp;Q468, "S:"&amp;L468&amp;"/"&amp;AD468&amp;" G:"&amp;AE468&amp;" GR:"&amp;AF468))</f>
        <v>S:11 G:17 GR:26</v>
      </c>
    </row>
    <row r="469" spans="1:85" x14ac:dyDescent="0.25">
      <c r="A469" s="14">
        <v>5826</v>
      </c>
      <c r="B469" s="15" t="s">
        <v>2306</v>
      </c>
      <c r="C469" s="15" t="s">
        <v>65</v>
      </c>
      <c r="D469" s="15" t="s">
        <v>1933</v>
      </c>
      <c r="E469" s="15">
        <f>VLOOKUP(B469, 'Rookie Year'!$A$2:$B$55679,2,FALSE)</f>
        <v>2020</v>
      </c>
      <c r="F469" s="15">
        <v>2024</v>
      </c>
      <c r="G469" s="15" t="s">
        <v>42</v>
      </c>
      <c r="H469" s="15">
        <v>9</v>
      </c>
      <c r="I469" s="16">
        <v>1</v>
      </c>
      <c r="J469" s="15">
        <v>1</v>
      </c>
      <c r="K469" s="17">
        <f>IF(AND(G469&lt;&gt;"N",R469="N/A"), IF(I469&lt;4, 0, 0.25),IF(I469=1, IF(J469=1,0.25, 0.25), IF(I469&lt;13, 0.25, IF(I469&lt;26, 0.4, IF(I469&lt;51, 0.6, 0.75)))))</f>
        <v>0.25</v>
      </c>
      <c r="L469" s="16">
        <f>I469-M469</f>
        <v>0</v>
      </c>
      <c r="M469" s="16">
        <f>ROUNDUP(I469*K469,0)</f>
        <v>1</v>
      </c>
      <c r="N469" s="16">
        <f>M469*J469</f>
        <v>1</v>
      </c>
      <c r="O469" s="16">
        <v>0</v>
      </c>
      <c r="P469" s="16">
        <v>0</v>
      </c>
      <c r="Q469" s="16">
        <f>N469-O469-P469</f>
        <v>1</v>
      </c>
      <c r="R469" s="15" t="s">
        <v>75</v>
      </c>
      <c r="S469" s="15">
        <f>IF(R469="N/A", J469-($B$1-F469), J469-($B$1-R469))</f>
        <v>1</v>
      </c>
      <c r="T469" s="16">
        <f>IF($S469&lt;1, "N/A", $M469)</f>
        <v>1</v>
      </c>
      <c r="U469" s="16" t="str">
        <f>IF($S469&lt;2, "N/A", $M469)</f>
        <v>N/A</v>
      </c>
      <c r="V469" s="16" t="str">
        <f>IF($S469&lt;3, "N/A", $M469)</f>
        <v>N/A</v>
      </c>
      <c r="W469" s="16" t="str">
        <f>IF($S469&lt;4, "N/A", $M469)</f>
        <v>N/A</v>
      </c>
      <c r="X469" s="16" t="str">
        <f>IF($S469&lt;5, "N/A", $M469)</f>
        <v>N/A</v>
      </c>
      <c r="Y469" s="15" t="str">
        <f>IF(SUM(T469:X469)&lt;&gt;Q469, "CHECK", "OK")</f>
        <v>OK</v>
      </c>
      <c r="Z469" s="15" t="str">
        <f>IF(F469=$B$1, "No", IF(S469=1, "Yes", "No"))</f>
        <v>No</v>
      </c>
      <c r="AA469" s="18" t="str">
        <f>IF(C469="DM", "N/A", IF(Z469="No","N/A",VLOOKUP(B469,'Extension List'!$A$3:$R$1972,18,FALSE)))</f>
        <v>N/A</v>
      </c>
      <c r="AB469" s="15" t="str">
        <f>IF(C469="DM", "N/A", IF(Z469="No","N/A",VLOOKUP(B469,'Extension List'!$A$3:$T$1972,20,FALSE)))</f>
        <v>N/A</v>
      </c>
      <c r="AC469" s="15" t="str">
        <f>IF(AA469="N/A", "N/A", 0)</f>
        <v>N/A</v>
      </c>
      <c r="AD469" s="16" t="str">
        <f>IF(AE469="N/A", "N/A", AA469-AE469)</f>
        <v>N/A</v>
      </c>
      <c r="AE469" s="16" t="str">
        <f>IF(AA469="N/A", "N/A", IF(AC469&gt;0, IF(AA469&lt;13, ROUNDUP(0.25*AA469,0), IF(AA469&lt;26, ROUNDUP(0.4*AA469,0), IF(AA469&lt;51, ROUNDUP(0.6*AA469,0), ROUNDUP(0.75*AA469,0)))), "N/A"))</f>
        <v>N/A</v>
      </c>
      <c r="AF469" s="16" t="str">
        <f>IF(AD469="N/A","N/A", (AE469*AC469)+Q469)</f>
        <v>N/A</v>
      </c>
      <c r="AG469" s="16" t="str">
        <f>IF($AF469="N/A", "N/A", "TBC")</f>
        <v>N/A</v>
      </c>
      <c r="AH469" s="16" t="str">
        <f>IF($AF469="N/A", "N/A", "TBC")</f>
        <v>N/A</v>
      </c>
      <c r="AI469" s="16" t="str">
        <f>IF($AF469="N/A","N/A",IF(AC469&gt;1,"TBC","N/A"))</f>
        <v>N/A</v>
      </c>
      <c r="AJ469" s="16" t="str">
        <f>IF($AF469="N/A","N/A",IF(AC469&gt;2,"TBC","N/A"))</f>
        <v>N/A</v>
      </c>
      <c r="AK469" s="16" t="str">
        <f>IF($AF469="N/A","N/A",IF(AC469&gt;3,"TBC","N/A"))</f>
        <v>N/A</v>
      </c>
      <c r="AL469" s="16" t="str">
        <f>IF(AC469="N/A","N/A",IF(AC469&gt;0,IF(SUM(AG469:AK469)&lt;&gt;AF469,"CHECK","OK"),"N/A"))</f>
        <v>N/A</v>
      </c>
      <c r="AM469" s="16">
        <f>IF(AD469="N/A", L469+T469, L469+AG469)</f>
        <v>1</v>
      </c>
      <c r="AN469" s="16" t="str">
        <f>IF(AD469="N/A", IF(U469="N/A", "N/A", L469+U469), AD469+AH469)</f>
        <v>N/A</v>
      </c>
      <c r="AO469" s="16" t="str">
        <f>IF(AD469="N/A", IF(V469="N/A", "N/A", L469+V469), IF(AI469="N/A", "N/A", AD469+AI469))</f>
        <v>N/A</v>
      </c>
      <c r="AP469" s="16" t="str">
        <f>IF(AD469="N/A", IF(W469="N/A", "N/A", L469+W469), IF(AJ469="N/A", "N/A", AD469+AJ469))</f>
        <v>N/A</v>
      </c>
      <c r="AQ469" s="16" t="str">
        <f>IF(AD469="N/A", IF(X469="N/A", "N/A", L469+X469), IF(AK469="N/A", "N/A", AD469+AK469))</f>
        <v>N/A</v>
      </c>
      <c r="AR469" s="15" t="s">
        <v>42</v>
      </c>
      <c r="AS469" s="15" t="s">
        <v>42</v>
      </c>
      <c r="AT469" s="15" t="s">
        <v>42</v>
      </c>
      <c r="AU469" s="15" t="s">
        <v>42</v>
      </c>
      <c r="AV469" s="15" t="s">
        <v>42</v>
      </c>
      <c r="AW469" s="15" t="s">
        <v>42</v>
      </c>
      <c r="AX469" s="15" t="s">
        <v>42</v>
      </c>
      <c r="AY469" s="15" t="s">
        <v>42</v>
      </c>
      <c r="AZ469" s="15" t="s">
        <v>42</v>
      </c>
      <c r="BA469" s="15" t="s">
        <v>40</v>
      </c>
      <c r="BB469" s="15" t="s">
        <v>40</v>
      </c>
      <c r="BC469" s="15" t="s">
        <v>40</v>
      </c>
      <c r="BD469" s="15" t="s">
        <v>40</v>
      </c>
      <c r="BE469" s="15" t="s">
        <v>40</v>
      </c>
      <c r="BF469" s="15" t="s">
        <v>40</v>
      </c>
      <c r="BG469" s="15" t="s">
        <v>40</v>
      </c>
      <c r="BH469" s="15" t="s">
        <v>40</v>
      </c>
      <c r="BJ469" s="16">
        <f>IF(AR469="R", $CA469, IF(OR(AR469="P", AR469="T", AR469="N"), 0, IF($C469="DM", $T469, IF(OR(AR469="Y", AR469="IR"),$AM469,IF(AR469="C", IF($BI469="Y", IF($AF469="N/A", $Q469, $AF469), IF($AG469="N/A", $T469,$AG469)))))))</f>
        <v>0</v>
      </c>
      <c r="BK469" s="16">
        <f>IF(AS469="R", $CA469, IF(OR(AS469="P", AS469="T", AS469="N"), 0, IF($C469="DM", $T469, IF(OR(AS469="Y", AS469="IR"),$AM469,IF(AS469="C", IF($BI469="Y", IF($AF469="N/A", $Q469, $AF469), IF($AG469="N/A", $T469,$AG469)))))))</f>
        <v>0</v>
      </c>
      <c r="BL469" s="16">
        <f>IF(AT469="R", $CA469, IF(OR(AT469="P", AT469="T", AT469="N"), 0, IF($C469="DM", $T469, IF(OR(AT469="Y", AT469="IR"),$AM469,IF(AT469="C", IF($BI469="Y", IF($AF469="N/A", $Q469, $AF469), IF($AG469="N/A", $T469,$AG469)))))))</f>
        <v>0</v>
      </c>
      <c r="BM469" s="16">
        <f>IF(AU469="R", $CA469, IF(OR(AU469="P", AU469="T", AU469="N"), 0, IF($C469="DM", $T469, IF(OR(AU469="Y", AU469="IR"),$AM469,IF(AU469="C", IF($BI469="Y", IF($AF469="N/A", $Q469, $AF469), IF($AG469="N/A", $T469,$AG469)))))))</f>
        <v>0</v>
      </c>
      <c r="BN469" s="16">
        <f>IF(AV469="R", $CA469, IF(OR(AV469="P", AV469="T", AV469="N"), 0, IF($C469="DM", $T469, IF(OR(AV469="Y", AV469="IR"),$AM469,IF(AV469="C", IF($BI469="Y", IF($AF469="N/A", $Q469, $AF469), IF($AG469="N/A", $T469,$AG469)))))))</f>
        <v>0</v>
      </c>
      <c r="BO469" s="16">
        <f>IF(AW469="R", $CA469, IF(OR(AW469="P", AW469="T", AW469="N"), 0, IF($C469="DM", $T469, IF(OR(AW469="Y", AW469="IR"),$AM469,IF(AW469="C", IF($BI469="Y", IF($AF469="N/A", $Q469, $AF469), IF($AG469="N/A", $T469,$AG469)))))))</f>
        <v>0</v>
      </c>
      <c r="BP469" s="16">
        <f>IF(AX469="R", $CA469, IF(OR(AX469="P", AX469="T", AX469="N"), 0, IF($C469="DM", $T469, IF(OR(AX469="Y", AX469="IR"),$AM469,IF(AX469="C", IF($BI469="Y", IF($AF469="N/A", $Q469, $AF469), IF($AG469="N/A", $T469,$AG469)))))))</f>
        <v>0</v>
      </c>
      <c r="BQ469" s="16">
        <f>IF(AY469="R", $CA469, IF(OR(AY469="P", AY469="T", AY469="N"), 0, IF($C469="DM", $T469, IF(OR(AY469="Y", AY469="IR"),$AM469,IF(AY469="C", IF($BI469="Y", IF($AF469="N/A", $Q469, $AF469), IF($AG469="N/A", $T469,$AG469)))))))</f>
        <v>0</v>
      </c>
      <c r="BR469" s="16">
        <f>IF(AZ469="R", $CA469, IF(OR(AZ469="P", AZ469="T", AZ469="N"), 0, IF($C469="DM", $T469, IF(OR(AZ469="Y", AZ469="IR"),$AM469,IF(AZ469="C", IF($BI469="Y", IF($AF469="N/A", $Q469, $AF469), IF($AG469="N/A", $T469,$AG469)))))))</f>
        <v>0</v>
      </c>
      <c r="BS469" s="16">
        <f>IF(BA469="R", $CA469, IF(OR(BA469="P", BA469="T", BA469="N"), 0, IF($C469="DM", $T469, IF(OR(BA469="Y", BA469="IR"),$AM469,IF(BA469="C", IF($BI469="Y", IF($AF469="N/A", $Q469, $AF469), IF($AG469="N/A", $T469,$AG469)))))))</f>
        <v>1</v>
      </c>
      <c r="BT469" s="16">
        <f>IF(BB469="R", $CA469, IF(OR(BB469="P", BB469="T", BB469="N"), 0, IF($C469="DM", $T469, IF(OR(BB469="Y", BB469="IR"),$AM469,IF(BB469="C", IF($BI469="Y", IF($BA469="C", IF($AF469="N/A", $Q469, $AF469), IF($AF469="N/A", $T469, $AM469)), IF($AG469="N/A", $T469,$AG469)))))))</f>
        <v>1</v>
      </c>
      <c r="BU469" s="16">
        <f>IF(BC469="R", $CA469, IF(OR(BC469="P", BC469="T", BC469="N"), 0, IF($C469="DM", $T469, IF(OR(BC469="Y", BC469="IR"),$AM469,IF(BC469="C", IF($BI469="Y", IF($BA469="C", IF($AF469="N/A", $Q469, $AF469), IF($AF469="N/A", $T469, $AM469)), IF($AG469="N/A", $T469,$AG469)))))))</f>
        <v>1</v>
      </c>
      <c r="BV469" s="16">
        <f>IF(BD469="R", $CA469, IF(OR(BD469="P", BD469="T", BD469="N"), 0, IF($C469="DM", $T469, IF(OR(BD469="Y", BD469="IR"),$AM469,IF(BD469="C", IF($BI469="Y", IF($BA469="C", IF($AF469="N/A", $Q469, $AF469), IF($AF469="N/A", $T469, $AM469)), IF($AG469="N/A", $T469,$AG469)))))))</f>
        <v>1</v>
      </c>
      <c r="BW469" s="16">
        <f>IF(BE469="R", $CA469, IF(OR(BE469="P", BE469="T", BE469="N"), 0, IF($C469="DM", $T469, IF(OR(BE469="Y", BE469="IR"),$AM469,IF(BE469="C", IF($BI469="Y", IF($BA469="C", IF($AF469="N/A", $Q469, $AF469), IF($AF469="N/A", $T469, $AM469)), IF($AG469="N/A", $T469,$AG469)))))))</f>
        <v>1</v>
      </c>
      <c r="BX469" s="16">
        <f>IF(BF469="R", $CA469, IF(OR(BF469="P", BF469="T", BF469="N"), 0, IF($C469="DM", $T469, IF(OR(BF469="Y", BF469="IR"),$AM469,IF(BF469="C", IF($BI469="Y", IF($BA469="C", IF($AF469="N/A", $Q469, $AF469), IF($AF469="N/A", $T469, $AM469)), IF($AG469="N/A", $T469,$AG469)))))))</f>
        <v>1</v>
      </c>
      <c r="BY469" s="16">
        <f>IF(BG469="R", $CA469, IF(OR(BG469="P", BG469="T", BG469="N"), 0, IF($C469="DM", $T469, IF(OR(BG469="Y", BG469="IR"),$AM469,IF(BG469="C", IF($BI469="Y", IF($BA469="C", IF($AF469="N/A", $Q469, $AF469), IF($AF469="N/A", $T469, $AM469)), IF($AG469="N/A", $T469,$AG469)))))))</f>
        <v>1</v>
      </c>
      <c r="BZ469" s="16">
        <f>IF(BH469="R", $CA469, IF(OR(BH469="P", BH469="T", BH469="N"), 0, IF($C469="DM", $T469, IF(OR(BH469="Y", BH469="IR"),$AM469,IF(BH469="C", IF($BI469="Y", IF($BA469="C", IF($AF469="N/A", $Q469, $AF469), IF($AF469="N/A", $T469, $AM469)), IF($AG469="N/A", $T469,$AG469)))))))</f>
        <v>1</v>
      </c>
      <c r="CA469" s="15" t="s">
        <v>75</v>
      </c>
      <c r="CB469" s="16">
        <f>BZ469</f>
        <v>1</v>
      </c>
      <c r="CC469" s="15" t="str">
        <f>IF(OR($BH469="T", $BH469="R"), 0, IF($BH469="C", IF($BI469="Y", IF($BA469="C", 0, IF(AF469="N/A", Q469-T469, AF469-AG469)), IF($AF469="N/A", U469, AH469)), AN469))</f>
        <v>N/A</v>
      </c>
      <c r="CD469" s="15" t="str">
        <f>IF(OR($BH469="T", $BH469="R"), 0, IF($BH469="C", IF($BI469="Y", 0, IF($AF469="N/A", V469, AI469)), AO469))</f>
        <v>N/A</v>
      </c>
      <c r="CE469" s="15" t="str">
        <f>IF(OR($BH469="T", $BH469="R"), 0, IF($BH469="C", IF($BI469="Y", 0, IF($AF469="N/A", W469, AJ469)), AP469))</f>
        <v>N/A</v>
      </c>
      <c r="CF469" s="15" t="str">
        <f>IF(OR($BH469="T", $BH469="R"), 0, IF($BH469="C", IF($BI469="Y", 0, IF($AF469="N/A", X469, AK469)), AQ469))</f>
        <v>N/A</v>
      </c>
    </row>
    <row r="470" spans="1:85" x14ac:dyDescent="0.25">
      <c r="A470" s="14">
        <v>5525</v>
      </c>
      <c r="B470" s="15" t="s">
        <v>1254</v>
      </c>
      <c r="C470" s="15" t="s">
        <v>65</v>
      </c>
      <c r="D470" s="15" t="s">
        <v>1933</v>
      </c>
      <c r="E470" s="15">
        <f>VLOOKUP(B470, 'Rookie Year'!$A$2:$B$55679,2,FALSE)</f>
        <v>2013</v>
      </c>
      <c r="F470" s="15">
        <v>2024</v>
      </c>
      <c r="G470" s="15" t="s">
        <v>42</v>
      </c>
      <c r="H470" s="15" t="s">
        <v>1928</v>
      </c>
      <c r="I470" s="16">
        <v>1</v>
      </c>
      <c r="J470" s="15">
        <v>1</v>
      </c>
      <c r="K470" s="17">
        <f>IF(AND(G470&lt;&gt;"N",R470="N/A"), IF(I470&lt;4, 0, 0.25),IF(I470=1, IF(J470=1,0.25, 0.25), IF(I470&lt;13, 0.25, IF(I470&lt;26, 0.4, IF(I470&lt;51, 0.6, 0.75)))))</f>
        <v>0.25</v>
      </c>
      <c r="L470" s="16">
        <f>I470-M470</f>
        <v>0</v>
      </c>
      <c r="M470" s="16">
        <f>ROUNDUP(I470*K470,0)</f>
        <v>1</v>
      </c>
      <c r="N470" s="16">
        <f>M470*J470</f>
        <v>1</v>
      </c>
      <c r="O470" s="16">
        <v>0</v>
      </c>
      <c r="P470" s="16">
        <v>0</v>
      </c>
      <c r="Q470" s="16">
        <f>N470-O470-P470</f>
        <v>1</v>
      </c>
      <c r="R470" s="15" t="s">
        <v>75</v>
      </c>
      <c r="S470" s="15">
        <f>IF(R470="N/A", J470-($B$1-F470), J470-($B$1-R470))</f>
        <v>1</v>
      </c>
      <c r="T470" s="16">
        <f>IF($S470&lt;1, "N/A", $M470)</f>
        <v>1</v>
      </c>
      <c r="U470" s="16" t="str">
        <f>IF($S470&lt;2, "N/A", $M470)</f>
        <v>N/A</v>
      </c>
      <c r="V470" s="16" t="str">
        <f>IF($S470&lt;3, "N/A", $M470)</f>
        <v>N/A</v>
      </c>
      <c r="W470" s="16" t="str">
        <f>IF($S470&lt;4, "N/A", $M470)</f>
        <v>N/A</v>
      </c>
      <c r="X470" s="16" t="str">
        <f>IF($S470&lt;5, "N/A", $M470)</f>
        <v>N/A</v>
      </c>
      <c r="Y470" s="15" t="str">
        <f>IF(SUM(T470:X470)&lt;&gt;Q470, "CHECK", "OK")</f>
        <v>OK</v>
      </c>
      <c r="Z470" s="15" t="str">
        <f>IF(F470=$B$1, "No", IF(S470=1, "Yes", "No"))</f>
        <v>No</v>
      </c>
      <c r="AA470" s="18" t="str">
        <f>IF(C470="DM", "N/A", IF(Z470="No","N/A",VLOOKUP(B470,'Extension List'!$A$3:$R$1972,18,FALSE)))</f>
        <v>N/A</v>
      </c>
      <c r="AB470" s="15" t="str">
        <f>IF(C470="DM", "N/A", IF(Z470="No","N/A",VLOOKUP(B470,'Extension List'!$A$3:$T$1972,20,FALSE)))</f>
        <v>N/A</v>
      </c>
      <c r="AC470" s="15" t="str">
        <f>IF(AA470="N/A", "N/A", 0)</f>
        <v>N/A</v>
      </c>
      <c r="AD470" s="16" t="str">
        <f>IF(AE470="N/A", "N/A", AA470-AE470)</f>
        <v>N/A</v>
      </c>
      <c r="AE470" s="16" t="str">
        <f>IF(AA470="N/A", "N/A", IF(AC470&gt;0, IF(AA470&lt;13, ROUNDUP(0.25*AA470,0), IF(AA470&lt;26, ROUNDUP(0.4*AA470,0), IF(AA470&lt;51, ROUNDUP(0.6*AA470,0), ROUNDUP(0.75*AA470,0)))), "N/A"))</f>
        <v>N/A</v>
      </c>
      <c r="AF470" s="16" t="str">
        <f>IF(AD470="N/A","N/A", (AE470*AC470)+Q470)</f>
        <v>N/A</v>
      </c>
      <c r="AG470" s="16" t="str">
        <f>IF($AF470="N/A", "N/A", "TBC")</f>
        <v>N/A</v>
      </c>
      <c r="AH470" s="16" t="str">
        <f>IF($AF470="N/A", "N/A", "TBC")</f>
        <v>N/A</v>
      </c>
      <c r="AI470" s="16" t="str">
        <f>IF($AF470="N/A","N/A",IF(AC470&gt;1,"TBC","N/A"))</f>
        <v>N/A</v>
      </c>
      <c r="AJ470" s="16" t="str">
        <f>IF($AF470="N/A","N/A",IF(AC470&gt;2,"TBC","N/A"))</f>
        <v>N/A</v>
      </c>
      <c r="AK470" s="16" t="str">
        <f>IF($AF470="N/A","N/A",IF(AC470&gt;3,"TBC","N/A"))</f>
        <v>N/A</v>
      </c>
      <c r="AL470" s="16" t="str">
        <f>IF(AC470="N/A","N/A",IF(AC470&gt;0,IF(SUM(AG470:AK470)&lt;&gt;AF470,"CHECK","OK"),"N/A"))</f>
        <v>N/A</v>
      </c>
      <c r="AM470" s="16">
        <f>IF(AD470="N/A", L470+T470, L470+AG470)</f>
        <v>1</v>
      </c>
      <c r="AN470" s="16" t="str">
        <f>IF(AD470="N/A", IF(U470="N/A", "N/A", L470+U470), AD470+AH470)</f>
        <v>N/A</v>
      </c>
      <c r="AO470" s="16" t="str">
        <f>IF(AD470="N/A", IF(V470="N/A", "N/A", L470+V470), IF(AI470="N/A", "N/A", AD470+AI470))</f>
        <v>N/A</v>
      </c>
      <c r="AP470" s="16" t="str">
        <f>IF(AD470="N/A", IF(W470="N/A", "N/A", L470+W470), IF(AJ470="N/A", "N/A", AD470+AJ470))</f>
        <v>N/A</v>
      </c>
      <c r="AQ470" s="16" t="str">
        <f>IF(AD470="N/A", IF(X470="N/A", "N/A", L470+X470), IF(AK470="N/A", "N/A", AD470+AK470))</f>
        <v>N/A</v>
      </c>
      <c r="AR470" s="15" t="s">
        <v>40</v>
      </c>
      <c r="AS470" s="15" t="s">
        <v>40</v>
      </c>
      <c r="AT470" s="15" t="s">
        <v>40</v>
      </c>
      <c r="AU470" s="15" t="s">
        <v>40</v>
      </c>
      <c r="AV470" s="15" t="s">
        <v>40</v>
      </c>
      <c r="AW470" s="15" t="s">
        <v>40</v>
      </c>
      <c r="AX470" s="15" t="s">
        <v>40</v>
      </c>
      <c r="AY470" s="15" t="s">
        <v>40</v>
      </c>
      <c r="AZ470" s="15" t="s">
        <v>40</v>
      </c>
      <c r="BA470" s="15" t="s">
        <v>44</v>
      </c>
      <c r="BB470" s="15" t="s">
        <v>44</v>
      </c>
      <c r="BC470" s="15" t="s">
        <v>44</v>
      </c>
      <c r="BD470" s="15" t="s">
        <v>44</v>
      </c>
      <c r="BE470" s="15" t="s">
        <v>44</v>
      </c>
      <c r="BF470" s="15" t="s">
        <v>44</v>
      </c>
      <c r="BG470" s="15" t="s">
        <v>44</v>
      </c>
      <c r="BH470" s="15" t="s">
        <v>44</v>
      </c>
      <c r="BJ470" s="16">
        <f>IF(AR470="R", $CA470, IF(OR(AR470="P", AR470="T", AR470="N"), 0, IF($C470="DM", $T470, IF(OR(AR470="Y", AR470="IR"),$AM470,IF(AR470="C", IF($BI470="Y", IF($AF470="N/A", $Q470, $AF470), IF($AG470="N/A", $T470,$AG470)))))))</f>
        <v>1</v>
      </c>
      <c r="BK470" s="16">
        <f>IF(AS470="R", $CA470, IF(OR(AS470="P", AS470="T", AS470="N"), 0, IF($C470="DM", $T470, IF(OR(AS470="Y", AS470="IR"),$AM470,IF(AS470="C", IF($BI470="Y", IF($AF470="N/A", $Q470, $AF470), IF($AG470="N/A", $T470,$AG470)))))))</f>
        <v>1</v>
      </c>
      <c r="BL470" s="16">
        <f>IF(AT470="R", $CA470, IF(OR(AT470="P", AT470="T", AT470="N"), 0, IF($C470="DM", $T470, IF(OR(AT470="Y", AT470="IR"),$AM470,IF(AT470="C", IF($BI470="Y", IF($AF470="N/A", $Q470, $AF470), IF($AG470="N/A", $T470,$AG470)))))))</f>
        <v>1</v>
      </c>
      <c r="BM470" s="16">
        <f>IF(AU470="R", $CA470, IF(OR(AU470="P", AU470="T", AU470="N"), 0, IF($C470="DM", $T470, IF(OR(AU470="Y", AU470="IR"),$AM470,IF(AU470="C", IF($BI470="Y", IF($AF470="N/A", $Q470, $AF470), IF($AG470="N/A", $T470,$AG470)))))))</f>
        <v>1</v>
      </c>
      <c r="BN470" s="16">
        <f>IF(AV470="R", $CA470, IF(OR(AV470="P", AV470="T", AV470="N"), 0, IF($C470="DM", $T470, IF(OR(AV470="Y", AV470="IR"),$AM470,IF(AV470="C", IF($BI470="Y", IF($AF470="N/A", $Q470, $AF470), IF($AG470="N/A", $T470,$AG470)))))))</f>
        <v>1</v>
      </c>
      <c r="BO470" s="16">
        <f>IF(AW470="R", $CA470, IF(OR(AW470="P", AW470="T", AW470="N"), 0, IF($C470="DM", $T470, IF(OR(AW470="Y", AW470="IR"),$AM470,IF(AW470="C", IF($BI470="Y", IF($AF470="N/A", $Q470, $AF470), IF($AG470="N/A", $T470,$AG470)))))))</f>
        <v>1</v>
      </c>
      <c r="BP470" s="16">
        <f>IF(AX470="R", $CA470, IF(OR(AX470="P", AX470="T", AX470="N"), 0, IF($C470="DM", $T470, IF(OR(AX470="Y", AX470="IR"),$AM470,IF(AX470="C", IF($BI470="Y", IF($AF470="N/A", $Q470, $AF470), IF($AG470="N/A", $T470,$AG470)))))))</f>
        <v>1</v>
      </c>
      <c r="BQ470" s="16">
        <f>IF(AY470="R", $CA470, IF(OR(AY470="P", AY470="T", AY470="N"), 0, IF($C470="DM", $T470, IF(OR(AY470="Y", AY470="IR"),$AM470,IF(AY470="C", IF($BI470="Y", IF($AF470="N/A", $Q470, $AF470), IF($AG470="N/A", $T470,$AG470)))))))</f>
        <v>1</v>
      </c>
      <c r="BR470" s="16">
        <f>IF(AZ470="R", $CA470, IF(OR(AZ470="P", AZ470="T", AZ470="N"), 0, IF($C470="DM", $T470, IF(OR(AZ470="Y", AZ470="IR"),$AM470,IF(AZ470="C", IF($BI470="Y", IF($AF470="N/A", $Q470, $AF470), IF($AG470="N/A", $T470,$AG470)))))))</f>
        <v>1</v>
      </c>
      <c r="BS470" s="16">
        <f>IF(BA470="R", $CA470, IF(OR(BA470="P", BA470="T", BA470="N"), 0, IF($C470="DM", $T470, IF(OR(BA470="Y", BA470="IR"),$AM470,IF(BA470="C", IF($BI470="Y", IF($AF470="N/A", $Q470, $AF470), IF($AG470="N/A", $T470,$AG470)))))))</f>
        <v>1</v>
      </c>
      <c r="BT470" s="16">
        <f>IF(BB470="R", $CA470, IF(OR(BB470="P", BB470="T", BB470="N"), 0, IF($C470="DM", $T470, IF(OR(BB470="Y", BB470="IR"),$AM470,IF(BB470="C", IF($BI470="Y", IF($BA470="C", IF($AF470="N/A", $Q470, $AF470), IF($AF470="N/A", $T470, $AM470)), IF($AG470="N/A", $T470,$AG470)))))))</f>
        <v>1</v>
      </c>
      <c r="BU470" s="16">
        <f>IF(BC470="R", $CA470, IF(OR(BC470="P", BC470="T", BC470="N"), 0, IF($C470="DM", $T470, IF(OR(BC470="Y", BC470="IR"),$AM470,IF(BC470="C", IF($BI470="Y", IF($BA470="C", IF($AF470="N/A", $Q470, $AF470), IF($AF470="N/A", $T470, $AM470)), IF($AG470="N/A", $T470,$AG470)))))))</f>
        <v>1</v>
      </c>
      <c r="BV470" s="16">
        <f>IF(BD470="R", $CA470, IF(OR(BD470="P", BD470="T", BD470="N"), 0, IF($C470="DM", $T470, IF(OR(BD470="Y", BD470="IR"),$AM470,IF(BD470="C", IF($BI470="Y", IF($BA470="C", IF($AF470="N/A", $Q470, $AF470), IF($AF470="N/A", $T470, $AM470)), IF($AG470="N/A", $T470,$AG470)))))))</f>
        <v>1</v>
      </c>
      <c r="BW470" s="16">
        <f>IF(BE470="R", $CA470, IF(OR(BE470="P", BE470="T", BE470="N"), 0, IF($C470="DM", $T470, IF(OR(BE470="Y", BE470="IR"),$AM470,IF(BE470="C", IF($BI470="Y", IF($BA470="C", IF($AF470="N/A", $Q470, $AF470), IF($AF470="N/A", $T470, $AM470)), IF($AG470="N/A", $T470,$AG470)))))))</f>
        <v>1</v>
      </c>
      <c r="BX470" s="16">
        <f>IF(BF470="R", $CA470, IF(OR(BF470="P", BF470="T", BF470="N"), 0, IF($C470="DM", $T470, IF(OR(BF470="Y", BF470="IR"),$AM470,IF(BF470="C", IF($BI470="Y", IF($BA470="C", IF($AF470="N/A", $Q470, $AF470), IF($AF470="N/A", $T470, $AM470)), IF($AG470="N/A", $T470,$AG470)))))))</f>
        <v>1</v>
      </c>
      <c r="BY470" s="16">
        <f>IF(BG470="R", $CA470, IF(OR(BG470="P", BG470="T", BG470="N"), 0, IF($C470="DM", $T470, IF(OR(BG470="Y", BG470="IR"),$AM470,IF(BG470="C", IF($BI470="Y", IF($BA470="C", IF($AF470="N/A", $Q470, $AF470), IF($AF470="N/A", $T470, $AM470)), IF($AG470="N/A", $T470,$AG470)))))))</f>
        <v>1</v>
      </c>
      <c r="BZ470" s="16">
        <f>IF(BH470="R", $CA470, IF(OR(BH470="P", BH470="T", BH470="N"), 0, IF($C470="DM", $T470, IF(OR(BH470="Y", BH470="IR"),$AM470,IF(BH470="C", IF($BI470="Y", IF($BA470="C", IF($AF470="N/A", $Q470, $AF470), IF($AF470="N/A", $T470, $AM470)), IF($AG470="N/A", $T470,$AG470)))))))</f>
        <v>1</v>
      </c>
      <c r="CA470" s="15" t="s">
        <v>75</v>
      </c>
      <c r="CB470" s="16">
        <f>BZ470</f>
        <v>1</v>
      </c>
      <c r="CC470" s="15" t="str">
        <f>IF(OR($BH470="T", $BH470="R"), 0, IF($BH470="C", IF($BI470="Y", IF($BA470="C", 0, IF(AF470="N/A", Q470-T470, AF470-AG470)), IF($AF470="N/A", U470, AH470)), AN470))</f>
        <v>N/A</v>
      </c>
      <c r="CD470" s="15" t="str">
        <f>IF(OR($BH470="T", $BH470="R"), 0, IF($BH470="C", IF($BI470="Y", 0, IF($AF470="N/A", V470, AI470)), AO470))</f>
        <v>N/A</v>
      </c>
      <c r="CE470" s="15" t="str">
        <f>IF(OR($BH470="T", $BH470="R"), 0, IF($BH470="C", IF($BI470="Y", 0, IF($AF470="N/A", W470, AJ470)), AP470))</f>
        <v>N/A</v>
      </c>
      <c r="CF470" s="15" t="str">
        <f>IF(OR($BH470="T", $BH470="R"), 0, IF($BH470="C", IF($BI470="Y", 0, IF($AF470="N/A", X470, AK470)), AQ470))</f>
        <v>N/A</v>
      </c>
      <c r="CG470" t="str">
        <f>IF(AC470="N/A", "S:"&amp;L470&amp;" G:"&amp;M470&amp;" GR:"&amp;Q470, IF(AC470=0, "S:"&amp;L470&amp;" G:"&amp;M470&amp;" GR:"&amp;Q470, "S:"&amp;L470&amp;"/"&amp;AD470&amp;" G:"&amp;AE470&amp;" GR:"&amp;AF470))</f>
        <v>S:0 G:1 GR:1</v>
      </c>
    </row>
    <row r="471" spans="1:85" x14ac:dyDescent="0.25">
      <c r="A471" s="14">
        <v>5727</v>
      </c>
      <c r="B471" s="15" t="s">
        <v>137</v>
      </c>
      <c r="C471" s="15" t="s">
        <v>66</v>
      </c>
      <c r="D471" s="15" t="s">
        <v>1933</v>
      </c>
      <c r="E471" s="15">
        <f>VLOOKUP(B471, 'Rookie Year'!$A$2:$B$55679,2,FALSE)</f>
        <v>2013</v>
      </c>
      <c r="F471" s="15">
        <v>2024</v>
      </c>
      <c r="G471" s="15" t="s">
        <v>42</v>
      </c>
      <c r="H471" s="15">
        <v>0</v>
      </c>
      <c r="I471" s="16">
        <v>1</v>
      </c>
      <c r="J471" s="15">
        <v>1</v>
      </c>
      <c r="K471" s="17">
        <f>IF(AND(G471&lt;&gt;"N",R471="N/A"), IF(I471&lt;4, 0, 0.25),IF(I471=1, IF(J471=1,0.25, 0.25), IF(I471&lt;13, 0.25, IF(I471&lt;26, 0.4, IF(I471&lt;51, 0.6, 0.75)))))</f>
        <v>0.25</v>
      </c>
      <c r="L471" s="16">
        <f>I471-M471</f>
        <v>0</v>
      </c>
      <c r="M471" s="16">
        <f>ROUNDUP(I471*K471,0)</f>
        <v>1</v>
      </c>
      <c r="N471" s="16">
        <f>M471*J471</f>
        <v>1</v>
      </c>
      <c r="O471" s="16">
        <v>0</v>
      </c>
      <c r="P471" s="16">
        <v>0</v>
      </c>
      <c r="Q471" s="16">
        <f>N471-O471-P471</f>
        <v>1</v>
      </c>
      <c r="R471" s="15" t="s">
        <v>75</v>
      </c>
      <c r="S471" s="15">
        <f>IF(R471="N/A", J471-($B$1-F471), J471-($B$1-R471))</f>
        <v>1</v>
      </c>
      <c r="T471" s="16">
        <f>IF($S471&lt;1, "N/A", $M471)</f>
        <v>1</v>
      </c>
      <c r="U471" s="16" t="str">
        <f>IF($S471&lt;2, "N/A", $M471)</f>
        <v>N/A</v>
      </c>
      <c r="V471" s="16" t="str">
        <f>IF($S471&lt;3, "N/A", $M471)</f>
        <v>N/A</v>
      </c>
      <c r="W471" s="16" t="str">
        <f>IF($S471&lt;4, "N/A", $M471)</f>
        <v>N/A</v>
      </c>
      <c r="X471" s="16" t="str">
        <f>IF($S471&lt;5, "N/A", $M471)</f>
        <v>N/A</v>
      </c>
      <c r="Y471" s="15" t="str">
        <f>IF(SUM(T471:X471)&lt;&gt;Q471, "CHECK", "OK")</f>
        <v>OK</v>
      </c>
      <c r="Z471" s="15" t="str">
        <f>IF(F471=$B$1, "No", IF(S471=1, "Yes", "No"))</f>
        <v>No</v>
      </c>
      <c r="AA471" s="18" t="str">
        <f>IF(C471="DM", "N/A", IF(Z471="No","N/A",VLOOKUP(B471,'Extension List'!$A$3:$R$1972,18,FALSE)))</f>
        <v>N/A</v>
      </c>
      <c r="AB471" s="15" t="str">
        <f>IF(C471="DM", "N/A", IF(Z471="No","N/A",VLOOKUP(B471,'Extension List'!$A$3:$T$1972,20,FALSE)))</f>
        <v>N/A</v>
      </c>
      <c r="AC471" s="15" t="str">
        <f>IF(AA471="N/A", "N/A", 0)</f>
        <v>N/A</v>
      </c>
      <c r="AD471" s="16" t="str">
        <f>IF(AE471="N/A", "N/A", AA471-AE471)</f>
        <v>N/A</v>
      </c>
      <c r="AE471" s="16" t="str">
        <f>IF(AA471="N/A", "N/A", IF(AC471&gt;0, IF(AA471&lt;13, ROUNDUP(0.25*AA471,0), IF(AA471&lt;26, ROUNDUP(0.4*AA471,0), IF(AA471&lt;51, ROUNDUP(0.6*AA471,0), ROUNDUP(0.75*AA471,0)))), "N/A"))</f>
        <v>N/A</v>
      </c>
      <c r="AF471" s="16" t="str">
        <f>IF(AD471="N/A","N/A", (AE471*AC471)+Q471)</f>
        <v>N/A</v>
      </c>
      <c r="AG471" s="16" t="str">
        <f>IF($AF471="N/A", "N/A", "TBC")</f>
        <v>N/A</v>
      </c>
      <c r="AH471" s="16" t="str">
        <f>IF($AF471="N/A", "N/A", "TBC")</f>
        <v>N/A</v>
      </c>
      <c r="AI471" s="16" t="str">
        <f>IF($AF471="N/A","N/A",IF(AC471&gt;1,"TBC","N/A"))</f>
        <v>N/A</v>
      </c>
      <c r="AJ471" s="16" t="str">
        <f>IF($AF471="N/A","N/A",IF(AC471&gt;2,"TBC","N/A"))</f>
        <v>N/A</v>
      </c>
      <c r="AK471" s="16" t="str">
        <f>IF($AF471="N/A","N/A",IF(AC471&gt;3,"TBC","N/A"))</f>
        <v>N/A</v>
      </c>
      <c r="AL471" s="16" t="str">
        <f>IF(AC471="N/A","N/A",IF(AC471&gt;0,IF(SUM(AG471:AK471)&lt;&gt;AF471,"CHECK","OK"),"N/A"))</f>
        <v>N/A</v>
      </c>
      <c r="AM471" s="16">
        <f>IF(AD471="N/A", L471+T471, L471+AG471)</f>
        <v>1</v>
      </c>
      <c r="AN471" s="16" t="str">
        <f>IF(AD471="N/A", IF(U471="N/A", "N/A", L471+U471), AD471+AH471)</f>
        <v>N/A</v>
      </c>
      <c r="AO471" s="16" t="str">
        <f>IF(AD471="N/A", IF(V471="N/A", "N/A", L471+V471), IF(AI471="N/A", "N/A", AD471+AI471))</f>
        <v>N/A</v>
      </c>
      <c r="AP471" s="16" t="str">
        <f>IF(AD471="N/A", IF(W471="N/A", "N/A", L471+W471), IF(AJ471="N/A", "N/A", AD471+AJ471))</f>
        <v>N/A</v>
      </c>
      <c r="AQ471" s="16" t="str">
        <f>IF(AD471="N/A", IF(X471="N/A", "N/A", L471+X471), IF(AK471="N/A", "N/A", AD471+AK471))</f>
        <v>N/A</v>
      </c>
      <c r="AR471" s="15" t="s">
        <v>40</v>
      </c>
      <c r="AS471" s="15" t="s">
        <v>40</v>
      </c>
      <c r="AT471" s="15" t="s">
        <v>40</v>
      </c>
      <c r="AU471" s="15" t="s">
        <v>40</v>
      </c>
      <c r="AV471" s="15" t="s">
        <v>40</v>
      </c>
      <c r="AW471" s="15" t="s">
        <v>40</v>
      </c>
      <c r="AX471" s="15" t="s">
        <v>44</v>
      </c>
      <c r="AY471" s="15" t="s">
        <v>44</v>
      </c>
      <c r="AZ471" s="15" t="s">
        <v>44</v>
      </c>
      <c r="BA471" s="15" t="s">
        <v>44</v>
      </c>
      <c r="BB471" s="15" t="s">
        <v>44</v>
      </c>
      <c r="BC471" s="15" t="s">
        <v>44</v>
      </c>
      <c r="BD471" s="15" t="s">
        <v>44</v>
      </c>
      <c r="BE471" s="15" t="s">
        <v>44</v>
      </c>
      <c r="BF471" s="15" t="s">
        <v>44</v>
      </c>
      <c r="BG471" s="15" t="s">
        <v>44</v>
      </c>
      <c r="BH471" s="15" t="s">
        <v>44</v>
      </c>
      <c r="BJ471" s="16">
        <f>IF(AR471="R", $CA471, IF(OR(AR471="P", AR471="T", AR471="N"), 0, IF($C471="DM", $T471, IF(OR(AR471="Y", AR471="IR"),$AM471,IF(AR471="C", IF($BI471="Y", IF($AF471="N/A", $Q471, $AF471), IF($AG471="N/A", $T471,$AG471)))))))</f>
        <v>1</v>
      </c>
      <c r="BK471" s="16">
        <f>IF(AS471="R", $CA471, IF(OR(AS471="P", AS471="T", AS471="N"), 0, IF($C471="DM", $T471, IF(OR(AS471="Y", AS471="IR"),$AM471,IF(AS471="C", IF($BI471="Y", IF($AF471="N/A", $Q471, $AF471), IF($AG471="N/A", $T471,$AG471)))))))</f>
        <v>1</v>
      </c>
      <c r="BL471" s="16">
        <f>IF(AT471="R", $CA471, IF(OR(AT471="P", AT471="T", AT471="N"), 0, IF($C471="DM", $T471, IF(OR(AT471="Y", AT471="IR"),$AM471,IF(AT471="C", IF($BI471="Y", IF($AF471="N/A", $Q471, $AF471), IF($AG471="N/A", $T471,$AG471)))))))</f>
        <v>1</v>
      </c>
      <c r="BM471" s="16">
        <f>IF(AU471="R", $CA471, IF(OR(AU471="P", AU471="T", AU471="N"), 0, IF($C471="DM", $T471, IF(OR(AU471="Y", AU471="IR"),$AM471,IF(AU471="C", IF($BI471="Y", IF($AF471="N/A", $Q471, $AF471), IF($AG471="N/A", $T471,$AG471)))))))</f>
        <v>1</v>
      </c>
      <c r="BN471" s="16">
        <f>IF(AV471="R", $CA471, IF(OR(AV471="P", AV471="T", AV471="N"), 0, IF($C471="DM", $T471, IF(OR(AV471="Y", AV471="IR"),$AM471,IF(AV471="C", IF($BI471="Y", IF($AF471="N/A", $Q471, $AF471), IF($AG471="N/A", $T471,$AG471)))))))</f>
        <v>1</v>
      </c>
      <c r="BO471" s="16">
        <f>IF(AW471="R", $CA471, IF(OR(AW471="P", AW471="T", AW471="N"), 0, IF($C471="DM", $T471, IF(OR(AW471="Y", AW471="IR"),$AM471,IF(AW471="C", IF($BI471="Y", IF($AF471="N/A", $Q471, $AF471), IF($AG471="N/A", $T471,$AG471)))))))</f>
        <v>1</v>
      </c>
      <c r="BP471" s="16">
        <f>IF(AX471="R", $CA471, IF(OR(AX471="P", AX471="T", AX471="N"), 0, IF($C471="DM", $T471, IF(OR(AX471="Y", AX471="IR"),$AM471,IF(AX471="C", IF($BI471="Y", IF($AF471="N/A", $Q471, $AF471), IF($AG471="N/A", $T471,$AG471)))))))</f>
        <v>1</v>
      </c>
      <c r="BQ471" s="16">
        <f>IF(AY471="R", $CA471, IF(OR(AY471="P", AY471="T", AY471="N"), 0, IF($C471="DM", $T471, IF(OR(AY471="Y", AY471="IR"),$AM471,IF(AY471="C", IF($BI471="Y", IF($AF471="N/A", $Q471, $AF471), IF($AG471="N/A", $T471,$AG471)))))))</f>
        <v>1</v>
      </c>
      <c r="BR471" s="16">
        <f>IF(AZ471="R", $CA471, IF(OR(AZ471="P", AZ471="T", AZ471="N"), 0, IF($C471="DM", $T471, IF(OR(AZ471="Y", AZ471="IR"),$AM471,IF(AZ471="C", IF($BI471="Y", IF($AF471="N/A", $Q471, $AF471), IF($AG471="N/A", $T471,$AG471)))))))</f>
        <v>1</v>
      </c>
      <c r="BS471" s="16">
        <f>IF(BA471="R", $CA471, IF(OR(BA471="P", BA471="T", BA471="N"), 0, IF($C471="DM", $T471, IF(OR(BA471="Y", BA471="IR"),$AM471,IF(BA471="C", IF($BI471="Y", IF($AF471="N/A", $Q471, $AF471), IF($AG471="N/A", $T471,$AG471)))))))</f>
        <v>1</v>
      </c>
      <c r="BT471" s="16">
        <f>IF(BB471="R", $CA471, IF(OR(BB471="P", BB471="T", BB471="N"), 0, IF($C471="DM", $T471, IF(OR(BB471="Y", BB471="IR"),$AM471,IF(BB471="C", IF($BI471="Y", IF($BA471="C", IF($AF471="N/A", $Q471, $AF471), IF($AF471="N/A", $T471, $AM471)), IF($AG471="N/A", $T471,$AG471)))))))</f>
        <v>1</v>
      </c>
      <c r="BU471" s="16">
        <f>IF(BC471="R", $CA471, IF(OR(BC471="P", BC471="T", BC471="N"), 0, IF($C471="DM", $T471, IF(OR(BC471="Y", BC471="IR"),$AM471,IF(BC471="C", IF($BI471="Y", IF($BA471="C", IF($AF471="N/A", $Q471, $AF471), IF($AF471="N/A", $T471, $AM471)), IF($AG471="N/A", $T471,$AG471)))))))</f>
        <v>1</v>
      </c>
      <c r="BV471" s="16">
        <f>IF(BD471="R", $CA471, IF(OR(BD471="P", BD471="T", BD471="N"), 0, IF($C471="DM", $T471, IF(OR(BD471="Y", BD471="IR"),$AM471,IF(BD471="C", IF($BI471="Y", IF($BA471="C", IF($AF471="N/A", $Q471, $AF471), IF($AF471="N/A", $T471, $AM471)), IF($AG471="N/A", $T471,$AG471)))))))</f>
        <v>1</v>
      </c>
      <c r="BW471" s="16">
        <f>IF(BE471="R", $CA471, IF(OR(BE471="P", BE471="T", BE471="N"), 0, IF($C471="DM", $T471, IF(OR(BE471="Y", BE471="IR"),$AM471,IF(BE471="C", IF($BI471="Y", IF($BA471="C", IF($AF471="N/A", $Q471, $AF471), IF($AF471="N/A", $T471, $AM471)), IF($AG471="N/A", $T471,$AG471)))))))</f>
        <v>1</v>
      </c>
      <c r="BX471" s="16">
        <f>IF(BF471="R", $CA471, IF(OR(BF471="P", BF471="T", BF471="N"), 0, IF($C471="DM", $T471, IF(OR(BF471="Y", BF471="IR"),$AM471,IF(BF471="C", IF($BI471="Y", IF($BA471="C", IF($AF471="N/A", $Q471, $AF471), IF($AF471="N/A", $T471, $AM471)), IF($AG471="N/A", $T471,$AG471)))))))</f>
        <v>1</v>
      </c>
      <c r="BY471" s="16">
        <f>IF(BG471="R", $CA471, IF(OR(BG471="P", BG471="T", BG471="N"), 0, IF($C471="DM", $T471, IF(OR(BG471="Y", BG471="IR"),$AM471,IF(BG471="C", IF($BI471="Y", IF($BA471="C", IF($AF471="N/A", $Q471, $AF471), IF($AF471="N/A", $T471, $AM471)), IF($AG471="N/A", $T471,$AG471)))))))</f>
        <v>1</v>
      </c>
      <c r="BZ471" s="16">
        <f>IF(BH471="R", $CA471, IF(OR(BH471="P", BH471="T", BH471="N"), 0, IF($C471="DM", $T471, IF(OR(BH471="Y", BH471="IR"),$AM471,IF(BH471="C", IF($BI471="Y", IF($BA471="C", IF($AF471="N/A", $Q471, $AF471), IF($AF471="N/A", $T471, $AM471)), IF($AG471="N/A", $T471,$AG471)))))))</f>
        <v>1</v>
      </c>
      <c r="CA471" s="15" t="s">
        <v>75</v>
      </c>
      <c r="CB471" s="16">
        <f>BZ471</f>
        <v>1</v>
      </c>
      <c r="CC471" s="15" t="str">
        <f>IF(OR($BH471="T", $BH471="R"), 0, IF($BH471="C", IF($BI471="Y", IF($BA471="C", 0, IF(AF471="N/A", Q471-T471, AF471-AG471)), IF($AF471="N/A", U471, AH471)), AN471))</f>
        <v>N/A</v>
      </c>
      <c r="CD471" s="15" t="str">
        <f>IF(OR($BH471="T", $BH471="R"), 0, IF($BH471="C", IF($BI471="Y", 0, IF($AF471="N/A", V471, AI471)), AO471))</f>
        <v>N/A</v>
      </c>
      <c r="CE471" s="15" t="str">
        <f>IF(OR($BH471="T", $BH471="R"), 0, IF($BH471="C", IF($BI471="Y", 0, IF($AF471="N/A", W471, AJ471)), AP471))</f>
        <v>N/A</v>
      </c>
      <c r="CF471" s="15" t="str">
        <f>IF(OR($BH471="T", $BH471="R"), 0, IF($BH471="C", IF($BI471="Y", 0, IF($AF471="N/A", X471, AK471)), AQ471))</f>
        <v>N/A</v>
      </c>
      <c r="CG471" t="str">
        <f>IF(AC471="N/A", "S:"&amp;L471&amp;" G:"&amp;M471&amp;" GR:"&amp;Q471, IF(AC471=0, "S:"&amp;L471&amp;" G:"&amp;M471&amp;" GR:"&amp;Q471, "S:"&amp;L471&amp;"/"&amp;AD471&amp;" G:"&amp;AE471&amp;" GR:"&amp;AF471))</f>
        <v>S:0 G:1 GR:1</v>
      </c>
    </row>
    <row r="472" spans="1:85" x14ac:dyDescent="0.25">
      <c r="A472" s="14">
        <v>5731</v>
      </c>
      <c r="B472" s="15" t="s">
        <v>2933</v>
      </c>
      <c r="C472" s="15" t="s">
        <v>66</v>
      </c>
      <c r="D472" s="15" t="s">
        <v>1933</v>
      </c>
      <c r="E472" s="15">
        <f>VLOOKUP(B472, 'Rookie Year'!$A$2:$B$55679,2,FALSE)</f>
        <v>2022</v>
      </c>
      <c r="F472" s="15">
        <v>2024</v>
      </c>
      <c r="G472" s="15" t="s">
        <v>42</v>
      </c>
      <c r="H472" s="15">
        <v>0</v>
      </c>
      <c r="I472" s="16">
        <v>1</v>
      </c>
      <c r="J472" s="15">
        <v>1</v>
      </c>
      <c r="K472" s="17">
        <f>IF(AND(G472&lt;&gt;"N",R472="N/A"), IF(I472&lt;4, 0, 0.25),IF(I472=1, IF(J472=1,0.25, 0.25), IF(I472&lt;13, 0.25, IF(I472&lt;26, 0.4, IF(I472&lt;51, 0.6, 0.75)))))</f>
        <v>0.25</v>
      </c>
      <c r="L472" s="16">
        <f>I472-M472</f>
        <v>0</v>
      </c>
      <c r="M472" s="16">
        <f>ROUNDUP(I472*K472,0)</f>
        <v>1</v>
      </c>
      <c r="N472" s="16">
        <f>M472*J472</f>
        <v>1</v>
      </c>
      <c r="O472" s="16">
        <v>0</v>
      </c>
      <c r="P472" s="16">
        <v>0</v>
      </c>
      <c r="Q472" s="16">
        <f>N472-O472-P472</f>
        <v>1</v>
      </c>
      <c r="R472" s="15" t="s">
        <v>75</v>
      </c>
      <c r="S472" s="15">
        <f>IF(R472="N/A", J472-($B$1-F472), J472-($B$1-R472))</f>
        <v>1</v>
      </c>
      <c r="T472" s="16">
        <f>IF($S472&lt;1, "N/A", $M472)</f>
        <v>1</v>
      </c>
      <c r="U472" s="16" t="str">
        <f>IF($S472&lt;2, "N/A", $M472)</f>
        <v>N/A</v>
      </c>
      <c r="V472" s="16" t="str">
        <f>IF($S472&lt;3, "N/A", $M472)</f>
        <v>N/A</v>
      </c>
      <c r="W472" s="16" t="str">
        <f>IF($S472&lt;4, "N/A", $M472)</f>
        <v>N/A</v>
      </c>
      <c r="X472" s="16" t="str">
        <f>IF($S472&lt;5, "N/A", $M472)</f>
        <v>N/A</v>
      </c>
      <c r="Y472" s="15" t="str">
        <f>IF(SUM(T472:X472)&lt;&gt;Q472, "CHECK", "OK")</f>
        <v>OK</v>
      </c>
      <c r="Z472" s="15" t="str">
        <f>IF(F472=$B$1, "No", IF(S472=1, "Yes", "No"))</f>
        <v>No</v>
      </c>
      <c r="AA472" s="18" t="str">
        <f>IF(C472="DM", "N/A", IF(Z472="No","N/A",VLOOKUP(B472,'Extension List'!$A$3:$R$1972,18,FALSE)))</f>
        <v>N/A</v>
      </c>
      <c r="AB472" s="15" t="str">
        <f>IF(C472="DM", "N/A", IF(Z472="No","N/A",VLOOKUP(B472,'Extension List'!$A$3:$T$1972,20,FALSE)))</f>
        <v>N/A</v>
      </c>
      <c r="AC472" s="15" t="str">
        <f>IF(AA472="N/A", "N/A", 0)</f>
        <v>N/A</v>
      </c>
      <c r="AD472" s="16" t="str">
        <f>IF(AE472="N/A", "N/A", AA472-AE472)</f>
        <v>N/A</v>
      </c>
      <c r="AE472" s="16" t="str">
        <f>IF(AA472="N/A", "N/A", IF(AC472&gt;0, IF(AA472&lt;13, ROUNDUP(0.25*AA472,0), IF(AA472&lt;26, ROUNDUP(0.4*AA472,0), IF(AA472&lt;51, ROUNDUP(0.6*AA472,0), ROUNDUP(0.75*AA472,0)))), "N/A"))</f>
        <v>N/A</v>
      </c>
      <c r="AF472" s="16" t="str">
        <f>IF(AD472="N/A","N/A", (AE472*AC472)+Q472)</f>
        <v>N/A</v>
      </c>
      <c r="AG472" s="16" t="str">
        <f>IF($AF472="N/A", "N/A", "TBC")</f>
        <v>N/A</v>
      </c>
      <c r="AH472" s="16" t="str">
        <f>IF($AF472="N/A", "N/A", "TBC")</f>
        <v>N/A</v>
      </c>
      <c r="AI472" s="16" t="str">
        <f>IF($AF472="N/A","N/A",IF(AC472&gt;1,"TBC","N/A"))</f>
        <v>N/A</v>
      </c>
      <c r="AJ472" s="16" t="str">
        <f>IF($AF472="N/A","N/A",IF(AC472&gt;2,"TBC","N/A"))</f>
        <v>N/A</v>
      </c>
      <c r="AK472" s="16" t="str">
        <f>IF($AF472="N/A","N/A",IF(AC472&gt;3,"TBC","N/A"))</f>
        <v>N/A</v>
      </c>
      <c r="AL472" s="16" t="str">
        <f>IF(AC472="N/A","N/A",IF(AC472&gt;0,IF(SUM(AG472:AK472)&lt;&gt;AF472,"CHECK","OK"),"N/A"))</f>
        <v>N/A</v>
      </c>
      <c r="AM472" s="16">
        <f>IF(AD472="N/A", L472+T472, L472+AG472)</f>
        <v>1</v>
      </c>
      <c r="AN472" s="16" t="str">
        <f>IF(AD472="N/A", IF(U472="N/A", "N/A", L472+U472), AD472+AH472)</f>
        <v>N/A</v>
      </c>
      <c r="AO472" s="16" t="str">
        <f>IF(AD472="N/A", IF(V472="N/A", "N/A", L472+V472), IF(AI472="N/A", "N/A", AD472+AI472))</f>
        <v>N/A</v>
      </c>
      <c r="AP472" s="16" t="str">
        <f>IF(AD472="N/A", IF(W472="N/A", "N/A", L472+W472), IF(AJ472="N/A", "N/A", AD472+AJ472))</f>
        <v>N/A</v>
      </c>
      <c r="AQ472" s="16" t="str">
        <f>IF(AD472="N/A", IF(X472="N/A", "N/A", L472+X472), IF(AK472="N/A", "N/A", AD472+AK472))</f>
        <v>N/A</v>
      </c>
      <c r="AR472" s="15" t="s">
        <v>44</v>
      </c>
      <c r="AS472" s="15" t="s">
        <v>44</v>
      </c>
      <c r="AT472" s="15" t="s">
        <v>44</v>
      </c>
      <c r="AU472" s="15" t="s">
        <v>44</v>
      </c>
      <c r="AV472" s="15" t="s">
        <v>44</v>
      </c>
      <c r="AW472" s="15" t="s">
        <v>44</v>
      </c>
      <c r="AX472" s="15" t="s">
        <v>44</v>
      </c>
      <c r="AY472" s="15" t="s">
        <v>44</v>
      </c>
      <c r="AZ472" s="15" t="s">
        <v>44</v>
      </c>
      <c r="BA472" s="15" t="s">
        <v>44</v>
      </c>
      <c r="BB472" s="15" t="s">
        <v>44</v>
      </c>
      <c r="BC472" s="15" t="s">
        <v>44</v>
      </c>
      <c r="BD472" s="15" t="s">
        <v>44</v>
      </c>
      <c r="BE472" s="15" t="s">
        <v>44</v>
      </c>
      <c r="BF472" s="15" t="s">
        <v>44</v>
      </c>
      <c r="BG472" s="15" t="s">
        <v>44</v>
      </c>
      <c r="BH472" s="15" t="s">
        <v>44</v>
      </c>
      <c r="BJ472" s="16">
        <f>IF(AR472="R", $CA472, IF(OR(AR472="P", AR472="T", AR472="N"), 0, IF($C472="DM", $T472, IF(OR(AR472="Y", AR472="IR"),$AM472,IF(AR472="C", IF($BI472="Y", IF($AF472="N/A", $Q472, $AF472), IF($AG472="N/A", $T472,$AG472)))))))</f>
        <v>1</v>
      </c>
      <c r="BK472" s="16">
        <f>IF(AS472="R", $CA472, IF(OR(AS472="P", AS472="T", AS472="N"), 0, IF($C472="DM", $T472, IF(OR(AS472="Y", AS472="IR"),$AM472,IF(AS472="C", IF($BI472="Y", IF($AF472="N/A", $Q472, $AF472), IF($AG472="N/A", $T472,$AG472)))))))</f>
        <v>1</v>
      </c>
      <c r="BL472" s="16">
        <f>IF(AT472="R", $CA472, IF(OR(AT472="P", AT472="T", AT472="N"), 0, IF($C472="DM", $T472, IF(OR(AT472="Y", AT472="IR"),$AM472,IF(AT472="C", IF($BI472="Y", IF($AF472="N/A", $Q472, $AF472), IF($AG472="N/A", $T472,$AG472)))))))</f>
        <v>1</v>
      </c>
      <c r="BM472" s="16">
        <f>IF(AU472="R", $CA472, IF(OR(AU472="P", AU472="T", AU472="N"), 0, IF($C472="DM", $T472, IF(OR(AU472="Y", AU472="IR"),$AM472,IF(AU472="C", IF($BI472="Y", IF($AF472="N/A", $Q472, $AF472), IF($AG472="N/A", $T472,$AG472)))))))</f>
        <v>1</v>
      </c>
      <c r="BN472" s="16">
        <f>IF(AV472="R", $CA472, IF(OR(AV472="P", AV472="T", AV472="N"), 0, IF($C472="DM", $T472, IF(OR(AV472="Y", AV472="IR"),$AM472,IF(AV472="C", IF($BI472="Y", IF($AF472="N/A", $Q472, $AF472), IF($AG472="N/A", $T472,$AG472)))))))</f>
        <v>1</v>
      </c>
      <c r="BO472" s="16">
        <f>IF(AW472="R", $CA472, IF(OR(AW472="P", AW472="T", AW472="N"), 0, IF($C472="DM", $T472, IF(OR(AW472="Y", AW472="IR"),$AM472,IF(AW472="C", IF($BI472="Y", IF($AF472="N/A", $Q472, $AF472), IF($AG472="N/A", $T472,$AG472)))))))</f>
        <v>1</v>
      </c>
      <c r="BP472" s="16">
        <f>IF(AX472="R", $CA472, IF(OR(AX472="P", AX472="T", AX472="N"), 0, IF($C472="DM", $T472, IF(OR(AX472="Y", AX472="IR"),$AM472,IF(AX472="C", IF($BI472="Y", IF($AF472="N/A", $Q472, $AF472), IF($AG472="N/A", $T472,$AG472)))))))</f>
        <v>1</v>
      </c>
      <c r="BQ472" s="16">
        <f>IF(AY472="R", $CA472, IF(OR(AY472="P", AY472="T", AY472="N"), 0, IF($C472="DM", $T472, IF(OR(AY472="Y", AY472="IR"),$AM472,IF(AY472="C", IF($BI472="Y", IF($AF472="N/A", $Q472, $AF472), IF($AG472="N/A", $T472,$AG472)))))))</f>
        <v>1</v>
      </c>
      <c r="BR472" s="16">
        <f>IF(AZ472="R", $CA472, IF(OR(AZ472="P", AZ472="T", AZ472="N"), 0, IF($C472="DM", $T472, IF(OR(AZ472="Y", AZ472="IR"),$AM472,IF(AZ472="C", IF($BI472="Y", IF($AF472="N/A", $Q472, $AF472), IF($AG472="N/A", $T472,$AG472)))))))</f>
        <v>1</v>
      </c>
      <c r="BS472" s="16">
        <f>IF(BA472="R", $CA472, IF(OR(BA472="P", BA472="T", BA472="N"), 0, IF($C472="DM", $T472, IF(OR(BA472="Y", BA472="IR"),$AM472,IF(BA472="C", IF($BI472="Y", IF($AF472="N/A", $Q472, $AF472), IF($AG472="N/A", $T472,$AG472)))))))</f>
        <v>1</v>
      </c>
      <c r="BT472" s="16">
        <f>IF(BB472="R", $CA472, IF(OR(BB472="P", BB472="T", BB472="N"), 0, IF($C472="DM", $T472, IF(OR(BB472="Y", BB472="IR"),$AM472,IF(BB472="C", IF($BI472="Y", IF($BA472="C", IF($AF472="N/A", $Q472, $AF472), IF($AF472="N/A", $T472, $AM472)), IF($AG472="N/A", $T472,$AG472)))))))</f>
        <v>1</v>
      </c>
      <c r="BU472" s="16">
        <f>IF(BC472="R", $CA472, IF(OR(BC472="P", BC472="T", BC472="N"), 0, IF($C472="DM", $T472, IF(OR(BC472="Y", BC472="IR"),$AM472,IF(BC472="C", IF($BI472="Y", IF($BA472="C", IF($AF472="N/A", $Q472, $AF472), IF($AF472="N/A", $T472, $AM472)), IF($AG472="N/A", $T472,$AG472)))))))</f>
        <v>1</v>
      </c>
      <c r="BV472" s="16">
        <f>IF(BD472="R", $CA472, IF(OR(BD472="P", BD472="T", BD472="N"), 0, IF($C472="DM", $T472, IF(OR(BD472="Y", BD472="IR"),$AM472,IF(BD472="C", IF($BI472="Y", IF($BA472="C", IF($AF472="N/A", $Q472, $AF472), IF($AF472="N/A", $T472, $AM472)), IF($AG472="N/A", $T472,$AG472)))))))</f>
        <v>1</v>
      </c>
      <c r="BW472" s="16">
        <f>IF(BE472="R", $CA472, IF(OR(BE472="P", BE472="T", BE472="N"), 0, IF($C472="DM", $T472, IF(OR(BE472="Y", BE472="IR"),$AM472,IF(BE472="C", IF($BI472="Y", IF($BA472="C", IF($AF472="N/A", $Q472, $AF472), IF($AF472="N/A", $T472, $AM472)), IF($AG472="N/A", $T472,$AG472)))))))</f>
        <v>1</v>
      </c>
      <c r="BX472" s="16">
        <f>IF(BF472="R", $CA472, IF(OR(BF472="P", BF472="T", BF472="N"), 0, IF($C472="DM", $T472, IF(OR(BF472="Y", BF472="IR"),$AM472,IF(BF472="C", IF($BI472="Y", IF($BA472="C", IF($AF472="N/A", $Q472, $AF472), IF($AF472="N/A", $T472, $AM472)), IF($AG472="N/A", $T472,$AG472)))))))</f>
        <v>1</v>
      </c>
      <c r="BY472" s="16">
        <f>IF(BG472="R", $CA472, IF(OR(BG472="P", BG472="T", BG472="N"), 0, IF($C472="DM", $T472, IF(OR(BG472="Y", BG472="IR"),$AM472,IF(BG472="C", IF($BI472="Y", IF($BA472="C", IF($AF472="N/A", $Q472, $AF472), IF($AF472="N/A", $T472, $AM472)), IF($AG472="N/A", $T472,$AG472)))))))</f>
        <v>1</v>
      </c>
      <c r="BZ472" s="16">
        <f>IF(BH472="R", $CA472, IF(OR(BH472="P", BH472="T", BH472="N"), 0, IF($C472="DM", $T472, IF(OR(BH472="Y", BH472="IR"),$AM472,IF(BH472="C", IF($BI472="Y", IF($BA472="C", IF($AF472="N/A", $Q472, $AF472), IF($AF472="N/A", $T472, $AM472)), IF($AG472="N/A", $T472,$AG472)))))))</f>
        <v>1</v>
      </c>
      <c r="CA472" s="15" t="s">
        <v>75</v>
      </c>
      <c r="CB472" s="16">
        <f>BZ472</f>
        <v>1</v>
      </c>
      <c r="CC472" s="15" t="str">
        <f>IF(OR($BH472="T", $BH472="R"), 0, IF($BH472="C", IF($BI472="Y", IF($BA472="C", 0, IF(AF472="N/A", Q472-T472, AF472-AG472)), IF($AF472="N/A", U472, AH472)), AN472))</f>
        <v>N/A</v>
      </c>
      <c r="CD472" s="15" t="str">
        <f>IF(OR($BH472="T", $BH472="R"), 0, IF($BH472="C", IF($BI472="Y", 0, IF($AF472="N/A", V472, AI472)), AO472))</f>
        <v>N/A</v>
      </c>
      <c r="CE472" s="15" t="str">
        <f>IF(OR($BH472="T", $BH472="R"), 0, IF($BH472="C", IF($BI472="Y", 0, IF($AF472="N/A", W472, AJ472)), AP472))</f>
        <v>N/A</v>
      </c>
      <c r="CF472" s="15" t="str">
        <f>IF(OR($BH472="T", $BH472="R"), 0, IF($BH472="C", IF($BI472="Y", 0, IF($AF472="N/A", X472, AK472)), AQ472))</f>
        <v>N/A</v>
      </c>
      <c r="CG472" t="str">
        <f>IF(AC472="N/A", "S:"&amp;L472&amp;" G:"&amp;M472&amp;" GR:"&amp;Q472, IF(AC472=0, "S:"&amp;L472&amp;" G:"&amp;M472&amp;" GR:"&amp;Q472, "S:"&amp;L472&amp;"/"&amp;AD472&amp;" G:"&amp;AE472&amp;" GR:"&amp;AF472))</f>
        <v>S:0 G:1 GR:1</v>
      </c>
    </row>
    <row r="473" spans="1:85" x14ac:dyDescent="0.25">
      <c r="A473" s="14">
        <v>5799</v>
      </c>
      <c r="B473" s="15" t="s">
        <v>503</v>
      </c>
      <c r="C473" s="15" t="s">
        <v>66</v>
      </c>
      <c r="D473" s="15" t="s">
        <v>1933</v>
      </c>
      <c r="E473" s="15">
        <f>VLOOKUP(B473, 'Rookie Year'!$A$2:$B$55679,2,FALSE)</f>
        <v>2018</v>
      </c>
      <c r="F473" s="15">
        <v>2024</v>
      </c>
      <c r="G473" s="15" t="s">
        <v>42</v>
      </c>
      <c r="H473" s="15">
        <v>6</v>
      </c>
      <c r="I473" s="16">
        <v>1</v>
      </c>
      <c r="J473" s="15">
        <v>1</v>
      </c>
      <c r="K473" s="17">
        <f>IF(AND(G473&lt;&gt;"N",R473="N/A"), IF(I473&lt;4, 0, 0.25),IF(I473=1, IF(J473=1,0.25, 0.25), IF(I473&lt;13, 0.25, IF(I473&lt;26, 0.4, IF(I473&lt;51, 0.6, 0.75)))))</f>
        <v>0.25</v>
      </c>
      <c r="L473" s="16">
        <f>I473-M473</f>
        <v>0</v>
      </c>
      <c r="M473" s="16">
        <f>ROUNDUP(I473*K473,0)</f>
        <v>1</v>
      </c>
      <c r="N473" s="16">
        <f>M473*J473</f>
        <v>1</v>
      </c>
      <c r="O473" s="16">
        <v>0</v>
      </c>
      <c r="P473" s="16">
        <v>0</v>
      </c>
      <c r="Q473" s="16">
        <f>N473-O473-P473</f>
        <v>1</v>
      </c>
      <c r="R473" s="15" t="s">
        <v>75</v>
      </c>
      <c r="S473" s="15">
        <f>IF(R473="N/A", J473-($B$1-F473), J473-($B$1-R473))</f>
        <v>1</v>
      </c>
      <c r="T473" s="16">
        <f>IF($S473&lt;1, "N/A", $M473)</f>
        <v>1</v>
      </c>
      <c r="U473" s="16" t="str">
        <f>IF($S473&lt;2, "N/A", $M473)</f>
        <v>N/A</v>
      </c>
      <c r="V473" s="16" t="str">
        <f>IF($S473&lt;3, "N/A", $M473)</f>
        <v>N/A</v>
      </c>
      <c r="W473" s="16" t="str">
        <f>IF($S473&lt;4, "N/A", $M473)</f>
        <v>N/A</v>
      </c>
      <c r="X473" s="16" t="str">
        <f>IF($S473&lt;5, "N/A", $M473)</f>
        <v>N/A</v>
      </c>
      <c r="Y473" s="15" t="str">
        <f>IF(SUM(T473:X473)&lt;&gt;Q473, "CHECK", "OK")</f>
        <v>OK</v>
      </c>
      <c r="Z473" s="15" t="str">
        <f>IF(F473=$B$1, "No", IF(S473=1, "Yes", "No"))</f>
        <v>No</v>
      </c>
      <c r="AA473" s="18" t="str">
        <f>IF(C473="DM", "N/A", IF(Z473="No","N/A",VLOOKUP(B473,'Extension List'!$A$3:$R$1972,18,FALSE)))</f>
        <v>N/A</v>
      </c>
      <c r="AB473" s="15" t="str">
        <f>IF(C473="DM", "N/A", IF(Z473="No","N/A",VLOOKUP(B473,'Extension List'!$A$3:$T$1972,20,FALSE)))</f>
        <v>N/A</v>
      </c>
      <c r="AC473" s="15" t="str">
        <f>IF(AA473="N/A", "N/A", 0)</f>
        <v>N/A</v>
      </c>
      <c r="AD473" s="16" t="str">
        <f>IF(AE473="N/A", "N/A", AA473-AE473)</f>
        <v>N/A</v>
      </c>
      <c r="AE473" s="16" t="str">
        <f>IF(AA473="N/A", "N/A", IF(AC473&gt;0, IF(AA473&lt;13, ROUNDUP(0.25*AA473,0), IF(AA473&lt;26, ROUNDUP(0.4*AA473,0), IF(AA473&lt;51, ROUNDUP(0.6*AA473,0), ROUNDUP(0.75*AA473,0)))), "N/A"))</f>
        <v>N/A</v>
      </c>
      <c r="AF473" s="16" t="str">
        <f>IF(AD473="N/A","N/A", (AE473*AC473)+Q473)</f>
        <v>N/A</v>
      </c>
      <c r="AG473" s="16" t="str">
        <f>IF($AF473="N/A", "N/A", "TBC")</f>
        <v>N/A</v>
      </c>
      <c r="AH473" s="16" t="str">
        <f>IF($AF473="N/A", "N/A", "TBC")</f>
        <v>N/A</v>
      </c>
      <c r="AI473" s="16" t="str">
        <f>IF($AF473="N/A","N/A",IF(AC473&gt;1,"TBC","N/A"))</f>
        <v>N/A</v>
      </c>
      <c r="AJ473" s="16" t="str">
        <f>IF($AF473="N/A","N/A",IF(AC473&gt;2,"TBC","N/A"))</f>
        <v>N/A</v>
      </c>
      <c r="AK473" s="16" t="str">
        <f>IF($AF473="N/A","N/A",IF(AC473&gt;3,"TBC","N/A"))</f>
        <v>N/A</v>
      </c>
      <c r="AL473" s="16" t="str">
        <f>IF(AC473="N/A","N/A",IF(AC473&gt;0,IF(SUM(AG473:AK473)&lt;&gt;AF473,"CHECK","OK"),"N/A"))</f>
        <v>N/A</v>
      </c>
      <c r="AM473" s="16">
        <f>IF(AD473="N/A", L473+T473, L473+AG473)</f>
        <v>1</v>
      </c>
      <c r="AN473" s="16" t="str">
        <f>IF(AD473="N/A", IF(U473="N/A", "N/A", L473+U473), AD473+AH473)</f>
        <v>N/A</v>
      </c>
      <c r="AO473" s="16" t="str">
        <f>IF(AD473="N/A", IF(V473="N/A", "N/A", L473+V473), IF(AI473="N/A", "N/A", AD473+AI473))</f>
        <v>N/A</v>
      </c>
      <c r="AP473" s="16" t="str">
        <f>IF(AD473="N/A", IF(W473="N/A", "N/A", L473+W473), IF(AJ473="N/A", "N/A", AD473+AJ473))</f>
        <v>N/A</v>
      </c>
      <c r="AQ473" s="16" t="str">
        <f>IF(AD473="N/A", IF(X473="N/A", "N/A", L473+X473), IF(AK473="N/A", "N/A", AD473+AK473))</f>
        <v>N/A</v>
      </c>
      <c r="AR473" s="15" t="s">
        <v>42</v>
      </c>
      <c r="AS473" s="15" t="s">
        <v>42</v>
      </c>
      <c r="AT473" s="15" t="s">
        <v>42</v>
      </c>
      <c r="AU473" s="15" t="s">
        <v>42</v>
      </c>
      <c r="AV473" s="15" t="s">
        <v>42</v>
      </c>
      <c r="AW473" s="15" t="s">
        <v>42</v>
      </c>
      <c r="AX473" s="15" t="s">
        <v>40</v>
      </c>
      <c r="AY473" s="15" t="s">
        <v>40</v>
      </c>
      <c r="AZ473" s="15" t="s">
        <v>40</v>
      </c>
      <c r="BA473" s="15" t="s">
        <v>44</v>
      </c>
      <c r="BB473" s="15" t="s">
        <v>44</v>
      </c>
      <c r="BC473" s="15" t="s">
        <v>44</v>
      </c>
      <c r="BD473" s="15" t="s">
        <v>44</v>
      </c>
      <c r="BE473" s="15" t="s">
        <v>44</v>
      </c>
      <c r="BF473" s="15" t="s">
        <v>44</v>
      </c>
      <c r="BG473" s="15" t="s">
        <v>44</v>
      </c>
      <c r="BH473" s="15" t="s">
        <v>44</v>
      </c>
      <c r="BJ473" s="16">
        <f>IF(AR473="R", $CA473, IF(OR(AR473="P", AR473="T", AR473="N"), 0, IF($C473="DM", $T473, IF(OR(AR473="Y", AR473="IR"),$AM473,IF(AR473="C", IF($BI473="Y", IF($AF473="N/A", $Q473, $AF473), IF($AG473="N/A", $T473,$AG473)))))))</f>
        <v>0</v>
      </c>
      <c r="BK473" s="16">
        <f>IF(AS473="R", $CA473, IF(OR(AS473="P", AS473="T", AS473="N"), 0, IF($C473="DM", $T473, IF(OR(AS473="Y", AS473="IR"),$AM473,IF(AS473="C", IF($BI473="Y", IF($AF473="N/A", $Q473, $AF473), IF($AG473="N/A", $T473,$AG473)))))))</f>
        <v>0</v>
      </c>
      <c r="BL473" s="16">
        <f>IF(AT473="R", $CA473, IF(OR(AT473="P", AT473="T", AT473="N"), 0, IF($C473="DM", $T473, IF(OR(AT473="Y", AT473="IR"),$AM473,IF(AT473="C", IF($BI473="Y", IF($AF473="N/A", $Q473, $AF473), IF($AG473="N/A", $T473,$AG473)))))))</f>
        <v>0</v>
      </c>
      <c r="BM473" s="16">
        <f>IF(AU473="R", $CA473, IF(OR(AU473="P", AU473="T", AU473="N"), 0, IF($C473="DM", $T473, IF(OR(AU473="Y", AU473="IR"),$AM473,IF(AU473="C", IF($BI473="Y", IF($AF473="N/A", $Q473, $AF473), IF($AG473="N/A", $T473,$AG473)))))))</f>
        <v>0</v>
      </c>
      <c r="BN473" s="16">
        <f>IF(AV473="R", $CA473, IF(OR(AV473="P", AV473="T", AV473="N"), 0, IF($C473="DM", $T473, IF(OR(AV473="Y", AV473="IR"),$AM473,IF(AV473="C", IF($BI473="Y", IF($AF473="N/A", $Q473, $AF473), IF($AG473="N/A", $T473,$AG473)))))))</f>
        <v>0</v>
      </c>
      <c r="BO473" s="16">
        <f>IF(AW473="R", $CA473, IF(OR(AW473="P", AW473="T", AW473="N"), 0, IF($C473="DM", $T473, IF(OR(AW473="Y", AW473="IR"),$AM473,IF(AW473="C", IF($BI473="Y", IF($AF473="N/A", $Q473, $AF473), IF($AG473="N/A", $T473,$AG473)))))))</f>
        <v>0</v>
      </c>
      <c r="BP473" s="16">
        <f>IF(AX473="R", $CA473, IF(OR(AX473="P", AX473="T", AX473="N"), 0, IF($C473="DM", $T473, IF(OR(AX473="Y", AX473="IR"),$AM473,IF(AX473="C", IF($BI473="Y", IF($AF473="N/A", $Q473, $AF473), IF($AG473="N/A", $T473,$AG473)))))))</f>
        <v>1</v>
      </c>
      <c r="BQ473" s="16">
        <f>IF(AY473="R", $CA473, IF(OR(AY473="P", AY473="T", AY473="N"), 0, IF($C473="DM", $T473, IF(OR(AY473="Y", AY473="IR"),$AM473,IF(AY473="C", IF($BI473="Y", IF($AF473="N/A", $Q473, $AF473), IF($AG473="N/A", $T473,$AG473)))))))</f>
        <v>1</v>
      </c>
      <c r="BR473" s="16">
        <f>IF(AZ473="R", $CA473, IF(OR(AZ473="P", AZ473="T", AZ473="N"), 0, IF($C473="DM", $T473, IF(OR(AZ473="Y", AZ473="IR"),$AM473,IF(AZ473="C", IF($BI473="Y", IF($AF473="N/A", $Q473, $AF473), IF($AG473="N/A", $T473,$AG473)))))))</f>
        <v>1</v>
      </c>
      <c r="BS473" s="16">
        <f>IF(BA473="R", $CA473, IF(OR(BA473="P", BA473="T", BA473="N"), 0, IF($C473="DM", $T473, IF(OR(BA473="Y", BA473="IR"),$AM473,IF(BA473="C", IF($BI473="Y", IF($AF473="N/A", $Q473, $AF473), IF($AG473="N/A", $T473,$AG473)))))))</f>
        <v>1</v>
      </c>
      <c r="BT473" s="16">
        <f>IF(BB473="R", $CA473, IF(OR(BB473="P", BB473="T", BB473="N"), 0, IF($C473="DM", $T473, IF(OR(BB473="Y", BB473="IR"),$AM473,IF(BB473="C", IF($BI473="Y", IF($BA473="C", IF($AF473="N/A", $Q473, $AF473), IF($AF473="N/A", $T473, $AM473)), IF($AG473="N/A", $T473,$AG473)))))))</f>
        <v>1</v>
      </c>
      <c r="BU473" s="16">
        <f>IF(BC473="R", $CA473, IF(OR(BC473="P", BC473="T", BC473="N"), 0, IF($C473="DM", $T473, IF(OR(BC473="Y", BC473="IR"),$AM473,IF(BC473="C", IF($BI473="Y", IF($BA473="C", IF($AF473="N/A", $Q473, $AF473), IF($AF473="N/A", $T473, $AM473)), IF($AG473="N/A", $T473,$AG473)))))))</f>
        <v>1</v>
      </c>
      <c r="BV473" s="16">
        <f>IF(BD473="R", $CA473, IF(OR(BD473="P", BD473="T", BD473="N"), 0, IF($C473="DM", $T473, IF(OR(BD473="Y", BD473="IR"),$AM473,IF(BD473="C", IF($BI473="Y", IF($BA473="C", IF($AF473="N/A", $Q473, $AF473), IF($AF473="N/A", $T473, $AM473)), IF($AG473="N/A", $T473,$AG473)))))))</f>
        <v>1</v>
      </c>
      <c r="BW473" s="16">
        <f>IF(BE473="R", $CA473, IF(OR(BE473="P", BE473="T", BE473="N"), 0, IF($C473="DM", $T473, IF(OR(BE473="Y", BE473="IR"),$AM473,IF(BE473="C", IF($BI473="Y", IF($BA473="C", IF($AF473="N/A", $Q473, $AF473), IF($AF473="N/A", $T473, $AM473)), IF($AG473="N/A", $T473,$AG473)))))))</f>
        <v>1</v>
      </c>
      <c r="BX473" s="16">
        <f>IF(BF473="R", $CA473, IF(OR(BF473="P", BF473="T", BF473="N"), 0, IF($C473="DM", $T473, IF(OR(BF473="Y", BF473="IR"),$AM473,IF(BF473="C", IF($BI473="Y", IF($BA473="C", IF($AF473="N/A", $Q473, $AF473), IF($AF473="N/A", $T473, $AM473)), IF($AG473="N/A", $T473,$AG473)))))))</f>
        <v>1</v>
      </c>
      <c r="BY473" s="16">
        <f>IF(BG473="R", $CA473, IF(OR(BG473="P", BG473="T", BG473="N"), 0, IF($C473="DM", $T473, IF(OR(BG473="Y", BG473="IR"),$AM473,IF(BG473="C", IF($BI473="Y", IF($BA473="C", IF($AF473="N/A", $Q473, $AF473), IF($AF473="N/A", $T473, $AM473)), IF($AG473="N/A", $T473,$AG473)))))))</f>
        <v>1</v>
      </c>
      <c r="BZ473" s="16">
        <f>IF(BH473="R", $CA473, IF(OR(BH473="P", BH473="T", BH473="N"), 0, IF($C473="DM", $T473, IF(OR(BH473="Y", BH473="IR"),$AM473,IF(BH473="C", IF($BI473="Y", IF($BA473="C", IF($AF473="N/A", $Q473, $AF473), IF($AF473="N/A", $T473, $AM473)), IF($AG473="N/A", $T473,$AG473)))))))</f>
        <v>1</v>
      </c>
      <c r="CA473" s="15" t="s">
        <v>75</v>
      </c>
      <c r="CB473" s="16">
        <f>BZ473</f>
        <v>1</v>
      </c>
      <c r="CC473" s="15" t="str">
        <f>IF(OR($BH473="T", $BH473="R"), 0, IF($BH473="C", IF($BI473="Y", IF($BA473="C", 0, IF(AF473="N/A", Q473-T473, AF473-AG473)), IF($AF473="N/A", U473, AH473)), AN473))</f>
        <v>N/A</v>
      </c>
      <c r="CD473" s="15" t="str">
        <f>IF(OR($BH473="T", $BH473="R"), 0, IF($BH473="C", IF($BI473="Y", 0, IF($AF473="N/A", V473, AI473)), AO473))</f>
        <v>N/A</v>
      </c>
      <c r="CE473" s="15" t="str">
        <f>IF(OR($BH473="T", $BH473="R"), 0, IF($BH473="C", IF($BI473="Y", 0, IF($AF473="N/A", W473, AJ473)), AP473))</f>
        <v>N/A</v>
      </c>
      <c r="CF473" s="15" t="str">
        <f>IF(OR($BH473="T", $BH473="R"), 0, IF($BH473="C", IF($BI473="Y", 0, IF($AF473="N/A", X473, AK473)), AQ473))</f>
        <v>N/A</v>
      </c>
    </row>
    <row r="474" spans="1:85" x14ac:dyDescent="0.25">
      <c r="A474" s="14">
        <v>5827</v>
      </c>
      <c r="B474" s="15" t="s">
        <v>3094</v>
      </c>
      <c r="C474" s="15" t="s">
        <v>66</v>
      </c>
      <c r="D474" s="15" t="s">
        <v>1933</v>
      </c>
      <c r="E474" s="15">
        <f>VLOOKUP(B474, 'Rookie Year'!$A$2:$B$55679,2,FALSE)</f>
        <v>2024</v>
      </c>
      <c r="F474" s="15">
        <v>2024</v>
      </c>
      <c r="G474" s="15" t="s">
        <v>42</v>
      </c>
      <c r="H474" s="15">
        <v>9</v>
      </c>
      <c r="I474" s="16">
        <v>1</v>
      </c>
      <c r="J474" s="15">
        <v>1</v>
      </c>
      <c r="K474" s="17">
        <f>IF(AND(G474&lt;&gt;"N",R474="N/A"), IF(I474&lt;4, 0, 0.25),IF(I474=1, IF(J474=1,0.25, 0.25), IF(I474&lt;13, 0.25, IF(I474&lt;26, 0.4, IF(I474&lt;51, 0.6, 0.75)))))</f>
        <v>0.25</v>
      </c>
      <c r="L474" s="16">
        <f>I474-M474</f>
        <v>0</v>
      </c>
      <c r="M474" s="16">
        <f>ROUNDUP(I474*K474,0)</f>
        <v>1</v>
      </c>
      <c r="N474" s="16">
        <f>M474*J474</f>
        <v>1</v>
      </c>
      <c r="O474" s="16">
        <v>0</v>
      </c>
      <c r="P474" s="16">
        <v>0</v>
      </c>
      <c r="Q474" s="16">
        <f>N474-O474-P474</f>
        <v>1</v>
      </c>
      <c r="R474" s="15" t="s">
        <v>75</v>
      </c>
      <c r="S474" s="15">
        <f>IF(R474="N/A", J474-($B$1-F474), J474-($B$1-R474))</f>
        <v>1</v>
      </c>
      <c r="T474" s="16">
        <f>IF($S474&lt;1, "N/A", $M474)</f>
        <v>1</v>
      </c>
      <c r="U474" s="16" t="str">
        <f>IF($S474&lt;2, "N/A", $M474)</f>
        <v>N/A</v>
      </c>
      <c r="V474" s="16" t="str">
        <f>IF($S474&lt;3, "N/A", $M474)</f>
        <v>N/A</v>
      </c>
      <c r="W474" s="16" t="str">
        <f>IF($S474&lt;4, "N/A", $M474)</f>
        <v>N/A</v>
      </c>
      <c r="X474" s="16" t="str">
        <f>IF($S474&lt;5, "N/A", $M474)</f>
        <v>N/A</v>
      </c>
      <c r="Y474" s="15" t="str">
        <f>IF(SUM(T474:X474)&lt;&gt;Q474, "CHECK", "OK")</f>
        <v>OK</v>
      </c>
      <c r="Z474" s="15" t="str">
        <f>IF(F474=$B$1, "No", IF(S474=1, "Yes", "No"))</f>
        <v>No</v>
      </c>
      <c r="AA474" s="18" t="str">
        <f>IF(C474="DM", "N/A", IF(Z474="No","N/A",VLOOKUP(B474,'Extension List'!$A$3:$R$1972,18,FALSE)))</f>
        <v>N/A</v>
      </c>
      <c r="AB474" s="15" t="str">
        <f>IF(C474="DM", "N/A", IF(Z474="No","N/A",VLOOKUP(B474,'Extension List'!$A$3:$T$1972,20,FALSE)))</f>
        <v>N/A</v>
      </c>
      <c r="AC474" s="15" t="str">
        <f>IF(AA474="N/A", "N/A", 0)</f>
        <v>N/A</v>
      </c>
      <c r="AD474" s="16" t="str">
        <f>IF(AE474="N/A", "N/A", AA474-AE474)</f>
        <v>N/A</v>
      </c>
      <c r="AE474" s="16" t="str">
        <f>IF(AA474="N/A", "N/A", IF(AC474&gt;0, IF(AA474&lt;13, ROUNDUP(0.25*AA474,0), IF(AA474&lt;26, ROUNDUP(0.4*AA474,0), IF(AA474&lt;51, ROUNDUP(0.6*AA474,0), ROUNDUP(0.75*AA474,0)))), "N/A"))</f>
        <v>N/A</v>
      </c>
      <c r="AF474" s="16" t="str">
        <f>IF(AD474="N/A","N/A", (AE474*AC474)+Q474)</f>
        <v>N/A</v>
      </c>
      <c r="AG474" s="16" t="str">
        <f>IF($AF474="N/A", "N/A", "TBC")</f>
        <v>N/A</v>
      </c>
      <c r="AH474" s="16" t="str">
        <f>IF($AF474="N/A", "N/A", "TBC")</f>
        <v>N/A</v>
      </c>
      <c r="AI474" s="16" t="str">
        <f>IF($AF474="N/A","N/A",IF(AC474&gt;1,"TBC","N/A"))</f>
        <v>N/A</v>
      </c>
      <c r="AJ474" s="16" t="str">
        <f>IF($AF474="N/A","N/A",IF(AC474&gt;2,"TBC","N/A"))</f>
        <v>N/A</v>
      </c>
      <c r="AK474" s="16" t="str">
        <f>IF($AF474="N/A","N/A",IF(AC474&gt;3,"TBC","N/A"))</f>
        <v>N/A</v>
      </c>
      <c r="AL474" s="16" t="str">
        <f>IF(AC474="N/A","N/A",IF(AC474&gt;0,IF(SUM(AG474:AK474)&lt;&gt;AF474,"CHECK","OK"),"N/A"))</f>
        <v>N/A</v>
      </c>
      <c r="AM474" s="16">
        <f>IF(AD474="N/A", L474+T474, L474+AG474)</f>
        <v>1</v>
      </c>
      <c r="AN474" s="16" t="str">
        <f>IF(AD474="N/A", IF(U474="N/A", "N/A", L474+U474), AD474+AH474)</f>
        <v>N/A</v>
      </c>
      <c r="AO474" s="16" t="str">
        <f>IF(AD474="N/A", IF(V474="N/A", "N/A", L474+V474), IF(AI474="N/A", "N/A", AD474+AI474))</f>
        <v>N/A</v>
      </c>
      <c r="AP474" s="16" t="str">
        <f>IF(AD474="N/A", IF(W474="N/A", "N/A", L474+W474), IF(AJ474="N/A", "N/A", AD474+AJ474))</f>
        <v>N/A</v>
      </c>
      <c r="AQ474" s="16" t="str">
        <f>IF(AD474="N/A", IF(X474="N/A", "N/A", L474+X474), IF(AK474="N/A", "N/A", AD474+AK474))</f>
        <v>N/A</v>
      </c>
      <c r="AR474" s="15" t="s">
        <v>42</v>
      </c>
      <c r="AS474" s="15" t="s">
        <v>42</v>
      </c>
      <c r="AT474" s="15" t="s">
        <v>42</v>
      </c>
      <c r="AU474" s="15" t="s">
        <v>42</v>
      </c>
      <c r="AV474" s="15" t="s">
        <v>42</v>
      </c>
      <c r="AW474" s="15" t="s">
        <v>42</v>
      </c>
      <c r="AX474" s="15" t="s">
        <v>42</v>
      </c>
      <c r="AY474" s="15" t="s">
        <v>42</v>
      </c>
      <c r="AZ474" s="15" t="s">
        <v>42</v>
      </c>
      <c r="BA474" s="15" t="s">
        <v>40</v>
      </c>
      <c r="BB474" s="15" t="s">
        <v>40</v>
      </c>
      <c r="BC474" s="15" t="s">
        <v>40</v>
      </c>
      <c r="BD474" s="15" t="s">
        <v>40</v>
      </c>
      <c r="BE474" s="15" t="s">
        <v>40</v>
      </c>
      <c r="BF474" s="15" t="s">
        <v>40</v>
      </c>
      <c r="BG474" s="15" t="s">
        <v>40</v>
      </c>
      <c r="BH474" s="15" t="s">
        <v>40</v>
      </c>
      <c r="BJ474" s="16">
        <f>IF(AR474="R", $CA474, IF(OR(AR474="P", AR474="T", AR474="N"), 0, IF($C474="DM", $T474, IF(OR(AR474="Y", AR474="IR"),$AM474,IF(AR474="C", IF($BI474="Y", IF($AF474="N/A", $Q474, $AF474), IF($AG474="N/A", $T474,$AG474)))))))</f>
        <v>0</v>
      </c>
      <c r="BK474" s="16">
        <f>IF(AS474="R", $CA474, IF(OR(AS474="P", AS474="T", AS474="N"), 0, IF($C474="DM", $T474, IF(OR(AS474="Y", AS474="IR"),$AM474,IF(AS474="C", IF($BI474="Y", IF($AF474="N/A", $Q474, $AF474), IF($AG474="N/A", $T474,$AG474)))))))</f>
        <v>0</v>
      </c>
      <c r="BL474" s="16">
        <f>IF(AT474="R", $CA474, IF(OR(AT474="P", AT474="T", AT474="N"), 0, IF($C474="DM", $T474, IF(OR(AT474="Y", AT474="IR"),$AM474,IF(AT474="C", IF($BI474="Y", IF($AF474="N/A", $Q474, $AF474), IF($AG474="N/A", $T474,$AG474)))))))</f>
        <v>0</v>
      </c>
      <c r="BM474" s="16">
        <f>IF(AU474="R", $CA474, IF(OR(AU474="P", AU474="T", AU474="N"), 0, IF($C474="DM", $T474, IF(OR(AU474="Y", AU474="IR"),$AM474,IF(AU474="C", IF($BI474="Y", IF($AF474="N/A", $Q474, $AF474), IF($AG474="N/A", $T474,$AG474)))))))</f>
        <v>0</v>
      </c>
      <c r="BN474" s="16">
        <f>IF(AV474="R", $CA474, IF(OR(AV474="P", AV474="T", AV474="N"), 0, IF($C474="DM", $T474, IF(OR(AV474="Y", AV474="IR"),$AM474,IF(AV474="C", IF($BI474="Y", IF($AF474="N/A", $Q474, $AF474), IF($AG474="N/A", $T474,$AG474)))))))</f>
        <v>0</v>
      </c>
      <c r="BO474" s="16">
        <f>IF(AW474="R", $CA474, IF(OR(AW474="P", AW474="T", AW474="N"), 0, IF($C474="DM", $T474, IF(OR(AW474="Y", AW474="IR"),$AM474,IF(AW474="C", IF($BI474="Y", IF($AF474="N/A", $Q474, $AF474), IF($AG474="N/A", $T474,$AG474)))))))</f>
        <v>0</v>
      </c>
      <c r="BP474" s="16">
        <f>IF(AX474="R", $CA474, IF(OR(AX474="P", AX474="T", AX474="N"), 0, IF($C474="DM", $T474, IF(OR(AX474="Y", AX474="IR"),$AM474,IF(AX474="C", IF($BI474="Y", IF($AF474="N/A", $Q474, $AF474), IF($AG474="N/A", $T474,$AG474)))))))</f>
        <v>0</v>
      </c>
      <c r="BQ474" s="16">
        <f>IF(AY474="R", $CA474, IF(OR(AY474="P", AY474="T", AY474="N"), 0, IF($C474="DM", $T474, IF(OR(AY474="Y", AY474="IR"),$AM474,IF(AY474="C", IF($BI474="Y", IF($AF474="N/A", $Q474, $AF474), IF($AG474="N/A", $T474,$AG474)))))))</f>
        <v>0</v>
      </c>
      <c r="BR474" s="16">
        <f>IF(AZ474="R", $CA474, IF(OR(AZ474="P", AZ474="T", AZ474="N"), 0, IF($C474="DM", $T474, IF(OR(AZ474="Y", AZ474="IR"),$AM474,IF(AZ474="C", IF($BI474="Y", IF($AF474="N/A", $Q474, $AF474), IF($AG474="N/A", $T474,$AG474)))))))</f>
        <v>0</v>
      </c>
      <c r="BS474" s="16">
        <f>IF(BA474="R", $CA474, IF(OR(BA474="P", BA474="T", BA474="N"), 0, IF($C474="DM", $T474, IF(OR(BA474="Y", BA474="IR"),$AM474,IF(BA474="C", IF($BI474="Y", IF($AF474="N/A", $Q474, $AF474), IF($AG474="N/A", $T474,$AG474)))))))</f>
        <v>1</v>
      </c>
      <c r="BT474" s="16">
        <f>IF(BB474="R", $CA474, IF(OR(BB474="P", BB474="T", BB474="N"), 0, IF($C474="DM", $T474, IF(OR(BB474="Y", BB474="IR"),$AM474,IF(BB474="C", IF($BI474="Y", IF($BA474="C", IF($AF474="N/A", $Q474, $AF474), IF($AF474="N/A", $T474, $AM474)), IF($AG474="N/A", $T474,$AG474)))))))</f>
        <v>1</v>
      </c>
      <c r="BU474" s="16">
        <f>IF(BC474="R", $CA474, IF(OR(BC474="P", BC474="T", BC474="N"), 0, IF($C474="DM", $T474, IF(OR(BC474="Y", BC474="IR"),$AM474,IF(BC474="C", IF($BI474="Y", IF($BA474="C", IF($AF474="N/A", $Q474, $AF474), IF($AF474="N/A", $T474, $AM474)), IF($AG474="N/A", $T474,$AG474)))))))</f>
        <v>1</v>
      </c>
      <c r="BV474" s="16">
        <f>IF(BD474="R", $CA474, IF(OR(BD474="P", BD474="T", BD474="N"), 0, IF($C474="DM", $T474, IF(OR(BD474="Y", BD474="IR"),$AM474,IF(BD474="C", IF($BI474="Y", IF($BA474="C", IF($AF474="N/A", $Q474, $AF474), IF($AF474="N/A", $T474, $AM474)), IF($AG474="N/A", $T474,$AG474)))))))</f>
        <v>1</v>
      </c>
      <c r="BW474" s="16">
        <f>IF(BE474="R", $CA474, IF(OR(BE474="P", BE474="T", BE474="N"), 0, IF($C474="DM", $T474, IF(OR(BE474="Y", BE474="IR"),$AM474,IF(BE474="C", IF($BI474="Y", IF($BA474="C", IF($AF474="N/A", $Q474, $AF474), IF($AF474="N/A", $T474, $AM474)), IF($AG474="N/A", $T474,$AG474)))))))</f>
        <v>1</v>
      </c>
      <c r="BX474" s="16">
        <f>IF(BF474="R", $CA474, IF(OR(BF474="P", BF474="T", BF474="N"), 0, IF($C474="DM", $T474, IF(OR(BF474="Y", BF474="IR"),$AM474,IF(BF474="C", IF($BI474="Y", IF($BA474="C", IF($AF474="N/A", $Q474, $AF474), IF($AF474="N/A", $T474, $AM474)), IF($AG474="N/A", $T474,$AG474)))))))</f>
        <v>1</v>
      </c>
      <c r="BY474" s="16">
        <f>IF(BG474="R", $CA474, IF(OR(BG474="P", BG474="T", BG474="N"), 0, IF($C474="DM", $T474, IF(OR(BG474="Y", BG474="IR"),$AM474,IF(BG474="C", IF($BI474="Y", IF($BA474="C", IF($AF474="N/A", $Q474, $AF474), IF($AF474="N/A", $T474, $AM474)), IF($AG474="N/A", $T474,$AG474)))))))</f>
        <v>1</v>
      </c>
      <c r="BZ474" s="16">
        <f>IF(BH474="R", $CA474, IF(OR(BH474="P", BH474="T", BH474="N"), 0, IF($C474="DM", $T474, IF(OR(BH474="Y", BH474="IR"),$AM474,IF(BH474="C", IF($BI474="Y", IF($BA474="C", IF($AF474="N/A", $Q474, $AF474), IF($AF474="N/A", $T474, $AM474)), IF($AG474="N/A", $T474,$AG474)))))))</f>
        <v>1</v>
      </c>
      <c r="CA474" s="15" t="s">
        <v>75</v>
      </c>
      <c r="CB474" s="16">
        <f>BZ474</f>
        <v>1</v>
      </c>
      <c r="CC474" s="15" t="str">
        <f>IF(OR($BH474="T", $BH474="R"), 0, IF($BH474="C", IF($BI474="Y", IF($BA474="C", 0, IF(AF474="N/A", Q474-T474, AF474-AG474)), IF($AF474="N/A", U474, AH474)), AN474))</f>
        <v>N/A</v>
      </c>
      <c r="CD474" s="15" t="str">
        <f>IF(OR($BH474="T", $BH474="R"), 0, IF($BH474="C", IF($BI474="Y", 0, IF($AF474="N/A", V474, AI474)), AO474))</f>
        <v>N/A</v>
      </c>
      <c r="CE474" s="15" t="str">
        <f>IF(OR($BH474="T", $BH474="R"), 0, IF($BH474="C", IF($BI474="Y", 0, IF($AF474="N/A", W474, AJ474)), AP474))</f>
        <v>N/A</v>
      </c>
      <c r="CF474" s="15" t="str">
        <f>IF(OR($BH474="T", $BH474="R"), 0, IF($BH474="C", IF($BI474="Y", 0, IF($AF474="N/A", X474, AK474)), AQ474))</f>
        <v>N/A</v>
      </c>
    </row>
    <row r="475" spans="1:85" x14ac:dyDescent="0.25">
      <c r="A475" s="14">
        <v>4166</v>
      </c>
      <c r="B475" s="15" t="s">
        <v>2361</v>
      </c>
      <c r="C475" s="15" t="s">
        <v>67</v>
      </c>
      <c r="D475" s="15" t="s">
        <v>1933</v>
      </c>
      <c r="E475" s="15">
        <f>VLOOKUP(B475, 'Rookie Year'!$A$2:$B$55679,2,FALSE)</f>
        <v>2021</v>
      </c>
      <c r="F475" s="15">
        <v>2021</v>
      </c>
      <c r="G475" s="15" t="s">
        <v>40</v>
      </c>
      <c r="H475" s="15" t="s">
        <v>2171</v>
      </c>
      <c r="I475" s="16">
        <v>5</v>
      </c>
      <c r="J475" s="15">
        <v>4</v>
      </c>
      <c r="K475" s="17">
        <f>IF(AND(G475&lt;&gt;"N",R475="N/A"), IF(I475&lt;4, 0, 0.25),IF(I475=1, IF(J475=1,0.25, 0.25), IF(I475&lt;13, 0.25, IF(I475&lt;26, 0.4, IF(I475&lt;51, 0.6, 0.75)))))</f>
        <v>0.25</v>
      </c>
      <c r="L475" s="16">
        <f>I475-M475</f>
        <v>3</v>
      </c>
      <c r="M475" s="16">
        <f>ROUNDUP(I475*K475,0)</f>
        <v>2</v>
      </c>
      <c r="N475" s="16">
        <f>M475*J475</f>
        <v>8</v>
      </c>
      <c r="O475" s="16">
        <v>6</v>
      </c>
      <c r="P475" s="16">
        <v>0</v>
      </c>
      <c r="Q475" s="16">
        <f>N475-O475-P475</f>
        <v>2</v>
      </c>
      <c r="R475" s="15" t="s">
        <v>75</v>
      </c>
      <c r="S475" s="15">
        <f>IF(R475="N/A", J475-($B$1-F475), J475-($B$1-R475))</f>
        <v>1</v>
      </c>
      <c r="T475" s="16">
        <v>2</v>
      </c>
      <c r="U475" s="16" t="str">
        <f>IF($S475&lt;2, "N/A", $M475)</f>
        <v>N/A</v>
      </c>
      <c r="V475" s="16" t="str">
        <f>IF($S475&lt;3, "N/A", $M475)</f>
        <v>N/A</v>
      </c>
      <c r="W475" s="16" t="str">
        <f>IF($S475&lt;4, "N/A", $M475)</f>
        <v>N/A</v>
      </c>
      <c r="X475" s="16" t="str">
        <f>IF($S475&lt;5, "N/A", $M475)</f>
        <v>N/A</v>
      </c>
      <c r="Y475" s="15" t="str">
        <f>IF(SUM(T475:X475)&lt;&gt;Q475, "CHECK", "OK")</f>
        <v>OK</v>
      </c>
      <c r="Z475" s="15" t="str">
        <f>IF(F475=$B$1, "No", IF(S475=1, "Yes", "No"))</f>
        <v>Yes</v>
      </c>
      <c r="AA475" s="18">
        <f>IF(C475="DM", "N/A", IF(Z475="No","N/A",VLOOKUP(B475,'Extension List'!$A$3:$R$1972,18,FALSE)))</f>
        <v>19</v>
      </c>
      <c r="AB475" s="15">
        <f>IF(C475="DM", "N/A", IF(Z475="No","N/A",VLOOKUP(B475,'Extension List'!$A$3:$T$1972,20,FALSE)))</f>
        <v>4</v>
      </c>
      <c r="AC475" s="15">
        <v>4</v>
      </c>
      <c r="AD475" s="16">
        <f>IF(AE475="N/A", "N/A", AA475-AE475)</f>
        <v>11</v>
      </c>
      <c r="AE475" s="16">
        <f>IF(AA475="N/A", "N/A", IF(AC475&gt;0, IF(AA475&lt;13, ROUNDUP(0.25*AA475,0), IF(AA475&lt;26, ROUNDUP(0.4*AA475,0), IF(AA475&lt;51, ROUNDUP(0.6*AA475,0), ROUNDUP(0.75*AA475,0)))), "N/A"))</f>
        <v>8</v>
      </c>
      <c r="AF475" s="16">
        <f>IF(AD475="N/A","N/A", (AE475*AC475)+Q475)</f>
        <v>34</v>
      </c>
      <c r="AG475" s="16">
        <v>0</v>
      </c>
      <c r="AH475" s="16">
        <v>4</v>
      </c>
      <c r="AI475" s="16">
        <v>10</v>
      </c>
      <c r="AJ475" s="16">
        <v>10</v>
      </c>
      <c r="AK475" s="16">
        <v>10</v>
      </c>
      <c r="AL475" s="16" t="str">
        <f>IF(AC475="N/A","N/A",IF(AC475&gt;0,IF(SUM(AG475:AK475)&lt;&gt;AF475,"CHECK","OK"),"N/A"))</f>
        <v>OK</v>
      </c>
      <c r="AM475" s="16">
        <f>IF(AD475="N/A", L475+T475, L475+AG475)</f>
        <v>3</v>
      </c>
      <c r="AN475" s="16">
        <f>IF(AD475="N/A", IF(U475="N/A", "N/A", L475+U475), AD475+AH475)</f>
        <v>15</v>
      </c>
      <c r="AO475" s="16">
        <f>IF(AD475="N/A", IF(V475="N/A", "N/A", L475+V475), IF(AI475="N/A", "N/A", AD475+AI475))</f>
        <v>21</v>
      </c>
      <c r="AP475" s="16">
        <f>IF(AD475="N/A", IF(W475="N/A", "N/A", L475+W475), IF(AJ475="N/A", "N/A", AD475+AJ475))</f>
        <v>21</v>
      </c>
      <c r="AQ475" s="16">
        <f>IF(AD475="N/A", IF(X475="N/A", "N/A", L475+X475), IF(AK475="N/A", "N/A", AD475+AK475))</f>
        <v>21</v>
      </c>
      <c r="AR475" s="15" t="s">
        <v>48</v>
      </c>
      <c r="AS475" s="15" t="s">
        <v>48</v>
      </c>
      <c r="AT475" s="15" t="s">
        <v>48</v>
      </c>
      <c r="AU475" s="15" t="s">
        <v>48</v>
      </c>
      <c r="AV475" s="15" t="s">
        <v>48</v>
      </c>
      <c r="AW475" s="15" t="s">
        <v>48</v>
      </c>
      <c r="AX475" s="15" t="s">
        <v>48</v>
      </c>
      <c r="AY475" s="15" t="s">
        <v>48</v>
      </c>
      <c r="AZ475" s="15" t="s">
        <v>48</v>
      </c>
      <c r="BA475" s="15" t="s">
        <v>48</v>
      </c>
      <c r="BB475" s="15" t="s">
        <v>48</v>
      </c>
      <c r="BC475" s="15" t="s">
        <v>48</v>
      </c>
      <c r="BD475" s="15" t="s">
        <v>48</v>
      </c>
      <c r="BE475" s="15" t="s">
        <v>48</v>
      </c>
      <c r="BF475" s="15" t="s">
        <v>48</v>
      </c>
      <c r="BG475" s="15" t="s">
        <v>48</v>
      </c>
      <c r="BH475" s="15" t="s">
        <v>48</v>
      </c>
      <c r="BI475" s="15"/>
      <c r="BJ475" s="16">
        <f>IF(AR475="R", $CA475, IF(OR(AR475="P", AR475="T", AR475="N"), 0, IF($C475="DM", $T475, IF(OR(AR475="Y", AR475="IR"),$AM475,IF(AR475="C", IF($BI475="Y", IF($AF475="N/A", $Q475, $AF475), IF($AG475="N/A", $T475,$AG475)))))))</f>
        <v>3</v>
      </c>
      <c r="BK475" s="16">
        <f>IF(AS475="R", $CA475, IF(OR(AS475="P", AS475="T", AS475="N"), 0, IF($C475="DM", $T475, IF(OR(AS475="Y", AS475="IR"),$AM475,IF(AS475="C", IF($BI475="Y", IF($AF475="N/A", $Q475, $AF475), IF($AG475="N/A", $T475,$AG475)))))))</f>
        <v>3</v>
      </c>
      <c r="BL475" s="16">
        <f>IF(AT475="R", $CA475, IF(OR(AT475="P", AT475="T", AT475="N"), 0, IF($C475="DM", $T475, IF(OR(AT475="Y", AT475="IR"),$AM475,IF(AT475="C", IF($BI475="Y", IF($AF475="N/A", $Q475, $AF475), IF($AG475="N/A", $T475,$AG475)))))))</f>
        <v>3</v>
      </c>
      <c r="BM475" s="16">
        <f>IF(AU475="R", $CA475, IF(OR(AU475="P", AU475="T", AU475="N"), 0, IF($C475="DM", $T475, IF(OR(AU475="Y", AU475="IR"),$AM475,IF(AU475="C", IF($BI475="Y", IF($AF475="N/A", $Q475, $AF475), IF($AG475="N/A", $T475,$AG475)))))))</f>
        <v>3</v>
      </c>
      <c r="BN475" s="16">
        <f>IF(AV475="R", $CA475, IF(OR(AV475="P", AV475="T", AV475="N"), 0, IF($C475="DM", $T475, IF(OR(AV475="Y", AV475="IR"),$AM475,IF(AV475="C", IF($BI475="Y", IF($AF475="N/A", $Q475, $AF475), IF($AG475="N/A", $T475,$AG475)))))))</f>
        <v>3</v>
      </c>
      <c r="BO475" s="16">
        <f>IF(AW475="R", $CA475, IF(OR(AW475="P", AW475="T", AW475="N"), 0, IF($C475="DM", $T475, IF(OR(AW475="Y", AW475="IR"),$AM475,IF(AW475="C", IF($BI475="Y", IF($AF475="N/A", $Q475, $AF475), IF($AG475="N/A", $T475,$AG475)))))))</f>
        <v>3</v>
      </c>
      <c r="BP475" s="16">
        <f>IF(AX475="R", $CA475, IF(OR(AX475="P", AX475="T", AX475="N"), 0, IF($C475="DM", $T475, IF(OR(AX475="Y", AX475="IR"),$AM475,IF(AX475="C", IF($BI475="Y", IF($AF475="N/A", $Q475, $AF475), IF($AG475="N/A", $T475,$AG475)))))))</f>
        <v>3</v>
      </c>
      <c r="BQ475" s="16">
        <f>IF(AY475="R", $CA475, IF(OR(AY475="P", AY475="T", AY475="N"), 0, IF($C475="DM", $T475, IF(OR(AY475="Y", AY475="IR"),$AM475,IF(AY475="C", IF($BI475="Y", IF($AF475="N/A", $Q475, $AF475), IF($AG475="N/A", $T475,$AG475)))))))</f>
        <v>3</v>
      </c>
      <c r="BR475" s="16">
        <f>IF(AZ475="R", $CA475, IF(OR(AZ475="P", AZ475="T", AZ475="N"), 0, IF($C475="DM", $T475, IF(OR(AZ475="Y", AZ475="IR"),$AM475,IF(AZ475="C", IF($BI475="Y", IF($AF475="N/A", $Q475, $AF475), IF($AG475="N/A", $T475,$AG475)))))))</f>
        <v>3</v>
      </c>
      <c r="BS475" s="16">
        <f>IF(BA475="R", $CA475, IF(OR(BA475="P", BA475="T", BA475="N"), 0, IF($C475="DM", $T475, IF(OR(BA475="Y", BA475="IR"),$AM475,IF(BA475="C", IF($BI475="Y", IF($AF475="N/A", $Q475, $AF475), IF($AG475="N/A", $T475,$AG475)))))))</f>
        <v>3</v>
      </c>
      <c r="BT475" s="16">
        <f>IF(BB475="R", $CA475, IF(OR(BB475="P", BB475="T", BB475="N"), 0, IF($C475="DM", $T475, IF(OR(BB475="Y", BB475="IR"),$AM475,IF(BB475="C", IF($BI475="Y", IF($BA475="C", IF($AF475="N/A", $Q475, $AF475), IF($AF475="N/A", $T475, $AM475)), IF($AG475="N/A", $T475,$AG475)))))))</f>
        <v>3</v>
      </c>
      <c r="BU475" s="16">
        <f>IF(BC475="R", $CA475, IF(OR(BC475="P", BC475="T", BC475="N"), 0, IF($C475="DM", $T475, IF(OR(BC475="Y", BC475="IR"),$AM475,IF(BC475="C", IF($BI475="Y", IF($BA475="C", IF($AF475="N/A", $Q475, $AF475), IF($AF475="N/A", $T475, $AM475)), IF($AG475="N/A", $T475,$AG475)))))))</f>
        <v>3</v>
      </c>
      <c r="BV475" s="16">
        <f>IF(BD475="R", $CA475, IF(OR(BD475="P", BD475="T", BD475="N"), 0, IF($C475="DM", $T475, IF(OR(BD475="Y", BD475="IR"),$AM475,IF(BD475="C", IF($BI475="Y", IF($BA475="C", IF($AF475="N/A", $Q475, $AF475), IF($AF475="N/A", $T475, $AM475)), IF($AG475="N/A", $T475,$AG475)))))))</f>
        <v>3</v>
      </c>
      <c r="BW475" s="16">
        <f>IF(BE475="R", $CA475, IF(OR(BE475="P", BE475="T", BE475="N"), 0, IF($C475="DM", $T475, IF(OR(BE475="Y", BE475="IR"),$AM475,IF(BE475="C", IF($BI475="Y", IF($BA475="C", IF($AF475="N/A", $Q475, $AF475), IF($AF475="N/A", $T475, $AM475)), IF($AG475="N/A", $T475,$AG475)))))))</f>
        <v>3</v>
      </c>
      <c r="BX475" s="16">
        <f>IF(BF475="R", $CA475, IF(OR(BF475="P", BF475="T", BF475="N"), 0, IF($C475="DM", $T475, IF(OR(BF475="Y", BF475="IR"),$AM475,IF(BF475="C", IF($BI475="Y", IF($BA475="C", IF($AF475="N/A", $Q475, $AF475), IF($AF475="N/A", $T475, $AM475)), IF($AG475="N/A", $T475,$AG475)))))))</f>
        <v>3</v>
      </c>
      <c r="BY475" s="16">
        <f>IF(BG475="R", $CA475, IF(OR(BG475="P", BG475="T", BG475="N"), 0, IF($C475="DM", $T475, IF(OR(BG475="Y", BG475="IR"),$AM475,IF(BG475="C", IF($BI475="Y", IF($BA475="C", IF($AF475="N/A", $Q475, $AF475), IF($AF475="N/A", $T475, $AM475)), IF($AG475="N/A", $T475,$AG475)))))))</f>
        <v>3</v>
      </c>
      <c r="BZ475" s="16">
        <f>IF(BH475="R", $CA475, IF(OR(BH475="P", BH475="T", BH475="N"), 0, IF($C475="DM", $T475, IF(OR(BH475="Y", BH475="IR"),$AM475,IF(BH475="C", IF($BI475="Y", IF($BA475="C", IF($AF475="N/A", $Q475, $AF475), IF($AF475="N/A", $T475, $AM475)), IF($AG475="N/A", $T475,$AG475)))))))</f>
        <v>3</v>
      </c>
      <c r="CA475" s="15" t="s">
        <v>75</v>
      </c>
      <c r="CB475" s="16">
        <f>BZ475</f>
        <v>3</v>
      </c>
      <c r="CC475" s="15">
        <f>IF(OR($BH475="T", $BH475="R"), 0, IF($BH475="C", IF($BI475="Y", IF($BA475="C", 0, IF(AF475="N/A", Q475-T475, AF475-AG475)), IF($AF475="N/A", U475, AH475)), AN475))</f>
        <v>15</v>
      </c>
      <c r="CD475" s="15">
        <f>IF(OR($BH475="T", $BH475="R"), 0, IF($BH475="C", IF($BI475="Y", 0, IF($AF475="N/A", V475, AI475)), AO475))</f>
        <v>21</v>
      </c>
      <c r="CE475" s="15">
        <f>IF(OR($BH475="T", $BH475="R"), 0, IF($BH475="C", IF($BI475="Y", 0, IF($AF475="N/A", W475, AJ475)), AP475))</f>
        <v>21</v>
      </c>
      <c r="CF475" s="15">
        <f>IF(OR($BH475="T", $BH475="R"), 0, IF($BH475="C", IF($BI475="Y", 0, IF($AF475="N/A", X475, AK475)), AQ475))</f>
        <v>21</v>
      </c>
      <c r="CG475" t="str">
        <f>IF(AC475="N/A", "S:"&amp;L475&amp;" G:"&amp;M475&amp;" GR:"&amp;Q475, IF(AC475=0, "S:"&amp;L475&amp;" G:"&amp;M475&amp;" GR:"&amp;Q475, "S:"&amp;L475&amp;"/"&amp;AD475&amp;" G:"&amp;AE475&amp;" GR:"&amp;AF475))</f>
        <v>S:3/11 G:8 GR:34</v>
      </c>
    </row>
    <row r="476" spans="1:85" x14ac:dyDescent="0.25">
      <c r="A476" s="14">
        <v>5090</v>
      </c>
      <c r="B476" s="15" t="s">
        <v>806</v>
      </c>
      <c r="C476" s="15" t="s">
        <v>67</v>
      </c>
      <c r="D476" s="15" t="s">
        <v>1933</v>
      </c>
      <c r="E476" s="15">
        <f>VLOOKUP(B476, 'Rookie Year'!$A$2:$B$55679,2,FALSE)</f>
        <v>2018</v>
      </c>
      <c r="F476" s="15">
        <v>2023</v>
      </c>
      <c r="G476" s="15" t="s">
        <v>42</v>
      </c>
      <c r="H476" s="15" t="s">
        <v>1928</v>
      </c>
      <c r="I476" s="16">
        <v>3</v>
      </c>
      <c r="J476" s="15">
        <v>2</v>
      </c>
      <c r="K476" s="17">
        <f>IF(AND(G476&lt;&gt;"N",R476="N/A"), IF(I476&lt;4, 0, 0.25),IF(I476=1, IF(J476=1,0.25, 0.25), IF(I476&lt;13, 0.25, IF(I476&lt;26, 0.4, IF(I476&lt;51, 0.6, 0.75)))))</f>
        <v>0.25</v>
      </c>
      <c r="L476" s="16">
        <f>I476-M476</f>
        <v>2</v>
      </c>
      <c r="M476" s="16">
        <f>ROUNDUP(I476*K476,0)</f>
        <v>1</v>
      </c>
      <c r="N476" s="16">
        <f>M476*J476</f>
        <v>2</v>
      </c>
      <c r="O476" s="16">
        <v>1</v>
      </c>
      <c r="P476" s="16">
        <v>0</v>
      </c>
      <c r="Q476" s="16">
        <f>N476-O476-P476</f>
        <v>1</v>
      </c>
      <c r="R476" s="15" t="s">
        <v>75</v>
      </c>
      <c r="S476" s="15">
        <f>IF(R476="N/A", J476-($B$1-F476), J476-($B$1-R476))</f>
        <v>1</v>
      </c>
      <c r="T476" s="16">
        <v>1</v>
      </c>
      <c r="U476" s="16" t="str">
        <f>IF($S476&lt;2, "N/A", $M476)</f>
        <v>N/A</v>
      </c>
      <c r="V476" s="16" t="str">
        <f>IF($S476&lt;3, "N/A", $M476)</f>
        <v>N/A</v>
      </c>
      <c r="W476" s="16" t="str">
        <f>IF($S476&lt;4, "N/A", $M476)</f>
        <v>N/A</v>
      </c>
      <c r="X476" s="16" t="str">
        <f>IF($S476&lt;5, "N/A", $M476)</f>
        <v>N/A</v>
      </c>
      <c r="Y476" s="15" t="str">
        <f>IF(SUM(T476:X476)&lt;&gt;Q476, "CHECK", "OK")</f>
        <v>OK</v>
      </c>
      <c r="Z476" s="15" t="str">
        <f>IF(F476=$B$1, "No", IF(S476=1, "Yes", "No"))</f>
        <v>Yes</v>
      </c>
      <c r="AA476" s="18">
        <f>IF(C476="DM", "N/A", IF(Z476="No","N/A",VLOOKUP(B476,'Extension List'!$A$3:$R$1972,18,FALSE)))</f>
        <v>4</v>
      </c>
      <c r="AB476" s="15">
        <f>IF(C476="DM", "N/A", IF(Z476="No","N/A",VLOOKUP(B476,'Extension List'!$A$3:$T$1972,20,FALSE)))</f>
        <v>1</v>
      </c>
      <c r="AC476" s="15">
        <f>IF(AA476="N/A", "N/A", 0)</f>
        <v>0</v>
      </c>
      <c r="AD476" s="16" t="str">
        <f>IF(AE476="N/A", "N/A", AA476-AE476)</f>
        <v>N/A</v>
      </c>
      <c r="AE476" s="16" t="str">
        <f>IF(AA476="N/A", "N/A", IF(AC476&gt;0, IF(AA476&lt;13, ROUNDUP(0.25*AA476,0), IF(AA476&lt;26, ROUNDUP(0.4*AA476,0), IF(AA476&lt;51, ROUNDUP(0.6*AA476,0), ROUNDUP(0.75*AA476,0)))), "N/A"))</f>
        <v>N/A</v>
      </c>
      <c r="AF476" s="16" t="str">
        <f>IF(AD476="N/A","N/A", (AE476*AC476)+Q476)</f>
        <v>N/A</v>
      </c>
      <c r="AG476" s="16" t="str">
        <f>IF($AF476="N/A", "N/A", "TBC")</f>
        <v>N/A</v>
      </c>
      <c r="AH476" s="16" t="str">
        <f>IF($AF476="N/A", "N/A", "TBC")</f>
        <v>N/A</v>
      </c>
      <c r="AI476" s="16" t="str">
        <f>IF($AF476="N/A","N/A",IF(AC476&gt;1,"TBC","N/A"))</f>
        <v>N/A</v>
      </c>
      <c r="AJ476" s="16" t="str">
        <f>IF($AF476="N/A","N/A",IF(AC476&gt;2,"TBC","N/A"))</f>
        <v>N/A</v>
      </c>
      <c r="AK476" s="16" t="str">
        <f>IF($AF476="N/A","N/A",IF(AC476&gt;3,"TBC","N/A"))</f>
        <v>N/A</v>
      </c>
      <c r="AL476" s="16" t="str">
        <f>IF(AC476="N/A","N/A",IF(AC476&gt;0,IF(SUM(AG476:AK476)&lt;&gt;AF476,"CHECK","OK"),"N/A"))</f>
        <v>N/A</v>
      </c>
      <c r="AM476" s="16">
        <f>IF(AD476="N/A", L476+T476, L476+AG476)</f>
        <v>3</v>
      </c>
      <c r="AN476" s="16" t="str">
        <f>IF(AD476="N/A", IF(U476="N/A", "N/A", L476+U476), AD476+AH476)</f>
        <v>N/A</v>
      </c>
      <c r="AO476" s="16" t="str">
        <f>IF(AD476="N/A", IF(V476="N/A", "N/A", L476+V476), IF(AI476="N/A", "N/A", AD476+AI476))</f>
        <v>N/A</v>
      </c>
      <c r="AP476" s="16" t="str">
        <f>IF(AD476="N/A", IF(W476="N/A", "N/A", L476+W476), IF(AJ476="N/A", "N/A", AD476+AJ476))</f>
        <v>N/A</v>
      </c>
      <c r="AQ476" s="16" t="str">
        <f>IF(AD476="N/A", IF(X476="N/A", "N/A", L476+X476), IF(AK476="N/A", "N/A", AD476+AK476))</f>
        <v>N/A</v>
      </c>
      <c r="AR476" s="15" t="s">
        <v>40</v>
      </c>
      <c r="AS476" s="15" t="s">
        <v>40</v>
      </c>
      <c r="AT476" s="15" t="s">
        <v>40</v>
      </c>
      <c r="AU476" s="15" t="s">
        <v>40</v>
      </c>
      <c r="AV476" s="15" t="s">
        <v>40</v>
      </c>
      <c r="AW476" s="15" t="s">
        <v>40</v>
      </c>
      <c r="AX476" s="15" t="s">
        <v>40</v>
      </c>
      <c r="AY476" s="15" t="s">
        <v>40</v>
      </c>
      <c r="AZ476" s="15" t="s">
        <v>40</v>
      </c>
      <c r="BA476" s="15" t="s">
        <v>40</v>
      </c>
      <c r="BB476" s="15" t="s">
        <v>40</v>
      </c>
      <c r="BC476" s="15" t="s">
        <v>40</v>
      </c>
      <c r="BD476" s="15" t="s">
        <v>40</v>
      </c>
      <c r="BE476" s="15" t="s">
        <v>40</v>
      </c>
      <c r="BF476" s="15" t="s">
        <v>40</v>
      </c>
      <c r="BG476" s="15" t="s">
        <v>40</v>
      </c>
      <c r="BH476" s="15" t="s">
        <v>40</v>
      </c>
      <c r="BI476" s="15"/>
      <c r="BJ476" s="16">
        <f>IF(AR476="R", $CA476, IF(OR(AR476="P", AR476="T", AR476="N"), 0, IF($C476="DM", $T476, IF(OR(AR476="Y", AR476="IR"),$AM476,IF(AR476="C", IF($BI476="Y", IF($AF476="N/A", $Q476, $AF476), IF($AG476="N/A", $T476,$AG476)))))))</f>
        <v>3</v>
      </c>
      <c r="BK476" s="16">
        <f>IF(AS476="R", $CA476, IF(OR(AS476="P", AS476="T", AS476="N"), 0, IF($C476="DM", $T476, IF(OR(AS476="Y", AS476="IR"),$AM476,IF(AS476="C", IF($BI476="Y", IF($AF476="N/A", $Q476, $AF476), IF($AG476="N/A", $T476,$AG476)))))))</f>
        <v>3</v>
      </c>
      <c r="BL476" s="16">
        <f>IF(AT476="R", $CA476, IF(OR(AT476="P", AT476="T", AT476="N"), 0, IF($C476="DM", $T476, IF(OR(AT476="Y", AT476="IR"),$AM476,IF(AT476="C", IF($BI476="Y", IF($AF476="N/A", $Q476, $AF476), IF($AG476="N/A", $T476,$AG476)))))))</f>
        <v>3</v>
      </c>
      <c r="BM476" s="16">
        <f>IF(AU476="R", $CA476, IF(OR(AU476="P", AU476="T", AU476="N"), 0, IF($C476="DM", $T476, IF(OR(AU476="Y", AU476="IR"),$AM476,IF(AU476="C", IF($BI476="Y", IF($AF476="N/A", $Q476, $AF476), IF($AG476="N/A", $T476,$AG476)))))))</f>
        <v>3</v>
      </c>
      <c r="BN476" s="16">
        <f>IF(AV476="R", $CA476, IF(OR(AV476="P", AV476="T", AV476="N"), 0, IF($C476="DM", $T476, IF(OR(AV476="Y", AV476="IR"),$AM476,IF(AV476="C", IF($BI476="Y", IF($AF476="N/A", $Q476, $AF476), IF($AG476="N/A", $T476,$AG476)))))))</f>
        <v>3</v>
      </c>
      <c r="BO476" s="16">
        <f>IF(AW476="R", $CA476, IF(OR(AW476="P", AW476="T", AW476="N"), 0, IF($C476="DM", $T476, IF(OR(AW476="Y", AW476="IR"),$AM476,IF(AW476="C", IF($BI476="Y", IF($AF476="N/A", $Q476, $AF476), IF($AG476="N/A", $T476,$AG476)))))))</f>
        <v>3</v>
      </c>
      <c r="BP476" s="16">
        <f>IF(AX476="R", $CA476, IF(OR(AX476="P", AX476="T", AX476="N"), 0, IF($C476="DM", $T476, IF(OR(AX476="Y", AX476="IR"),$AM476,IF(AX476="C", IF($BI476="Y", IF($AF476="N/A", $Q476, $AF476), IF($AG476="N/A", $T476,$AG476)))))))</f>
        <v>3</v>
      </c>
      <c r="BQ476" s="16">
        <f>IF(AY476="R", $CA476, IF(OR(AY476="P", AY476="T", AY476="N"), 0, IF($C476="DM", $T476, IF(OR(AY476="Y", AY476="IR"),$AM476,IF(AY476="C", IF($BI476="Y", IF($AF476="N/A", $Q476, $AF476), IF($AG476="N/A", $T476,$AG476)))))))</f>
        <v>3</v>
      </c>
      <c r="BR476" s="16">
        <f>IF(AZ476="R", $CA476, IF(OR(AZ476="P", AZ476="T", AZ476="N"), 0, IF($C476="DM", $T476, IF(OR(AZ476="Y", AZ476="IR"),$AM476,IF(AZ476="C", IF($BI476="Y", IF($AF476="N/A", $Q476, $AF476), IF($AG476="N/A", $T476,$AG476)))))))</f>
        <v>3</v>
      </c>
      <c r="BS476" s="16">
        <f>IF(BA476="R", $CA476, IF(OR(BA476="P", BA476="T", BA476="N"), 0, IF($C476="DM", $T476, IF(OR(BA476="Y", BA476="IR"),$AM476,IF(BA476="C", IF($BI476="Y", IF($AF476="N/A", $Q476, $AF476), IF($AG476="N/A", $T476,$AG476)))))))</f>
        <v>3</v>
      </c>
      <c r="BT476" s="16">
        <f>IF(BB476="R", $CA476, IF(OR(BB476="P", BB476="T", BB476="N"), 0, IF($C476="DM", $T476, IF(OR(BB476="Y", BB476="IR"),$AM476,IF(BB476="C", IF($BI476="Y", IF($BA476="C", IF($AF476="N/A", $Q476, $AF476), IF($AF476="N/A", $T476, $AM476)), IF($AG476="N/A", $T476,$AG476)))))))</f>
        <v>3</v>
      </c>
      <c r="BU476" s="16">
        <f>IF(BC476="R", $CA476, IF(OR(BC476="P", BC476="T", BC476="N"), 0, IF($C476="DM", $T476, IF(OR(BC476="Y", BC476="IR"),$AM476,IF(BC476="C", IF($BI476="Y", IF($BA476="C", IF($AF476="N/A", $Q476, $AF476), IF($AF476="N/A", $T476, $AM476)), IF($AG476="N/A", $T476,$AG476)))))))</f>
        <v>3</v>
      </c>
      <c r="BV476" s="16">
        <f>IF(BD476="R", $CA476, IF(OR(BD476="P", BD476="T", BD476="N"), 0, IF($C476="DM", $T476, IF(OR(BD476="Y", BD476="IR"),$AM476,IF(BD476="C", IF($BI476="Y", IF($BA476="C", IF($AF476="N/A", $Q476, $AF476), IF($AF476="N/A", $T476, $AM476)), IF($AG476="N/A", $T476,$AG476)))))))</f>
        <v>3</v>
      </c>
      <c r="BW476" s="16">
        <f>IF(BE476="R", $CA476, IF(OR(BE476="P", BE476="T", BE476="N"), 0, IF($C476="DM", $T476, IF(OR(BE476="Y", BE476="IR"),$AM476,IF(BE476="C", IF($BI476="Y", IF($BA476="C", IF($AF476="N/A", $Q476, $AF476), IF($AF476="N/A", $T476, $AM476)), IF($AG476="N/A", $T476,$AG476)))))))</f>
        <v>3</v>
      </c>
      <c r="BX476" s="16">
        <f>IF(BF476="R", $CA476, IF(OR(BF476="P", BF476="T", BF476="N"), 0, IF($C476="DM", $T476, IF(OR(BF476="Y", BF476="IR"),$AM476,IF(BF476="C", IF($BI476="Y", IF($BA476="C", IF($AF476="N/A", $Q476, $AF476), IF($AF476="N/A", $T476, $AM476)), IF($AG476="N/A", $T476,$AG476)))))))</f>
        <v>3</v>
      </c>
      <c r="BY476" s="16">
        <f>IF(BG476="R", $CA476, IF(OR(BG476="P", BG476="T", BG476="N"), 0, IF($C476="DM", $T476, IF(OR(BG476="Y", BG476="IR"),$AM476,IF(BG476="C", IF($BI476="Y", IF($BA476="C", IF($AF476="N/A", $Q476, $AF476), IF($AF476="N/A", $T476, $AM476)), IF($AG476="N/A", $T476,$AG476)))))))</f>
        <v>3</v>
      </c>
      <c r="BZ476" s="16">
        <f>IF(BH476="R", $CA476, IF(OR(BH476="P", BH476="T", BH476="N"), 0, IF($C476="DM", $T476, IF(OR(BH476="Y", BH476="IR"),$AM476,IF(BH476="C", IF($BI476="Y", IF($BA476="C", IF($AF476="N/A", $Q476, $AF476), IF($AF476="N/A", $T476, $AM476)), IF($AG476="N/A", $T476,$AG476)))))))</f>
        <v>3</v>
      </c>
      <c r="CA476" s="15" t="s">
        <v>75</v>
      </c>
      <c r="CB476" s="16">
        <f>BZ476</f>
        <v>3</v>
      </c>
      <c r="CC476" s="15" t="str">
        <f>IF(OR($BH476="T", $BH476="R"), 0, IF($BH476="C", IF($BI476="Y", IF($BA476="C", 0, IF(AF476="N/A", Q476-T476, AF476-AG476)), IF($AF476="N/A", U476, AH476)), AN476))</f>
        <v>N/A</v>
      </c>
      <c r="CD476" s="15" t="str">
        <f>IF(OR($BH476="T", $BH476="R"), 0, IF($BH476="C", IF($BI476="Y", 0, IF($AF476="N/A", V476, AI476)), AO476))</f>
        <v>N/A</v>
      </c>
      <c r="CE476" s="15" t="str">
        <f>IF(OR($BH476="T", $BH476="R"), 0, IF($BH476="C", IF($BI476="Y", 0, IF($AF476="N/A", W476, AJ476)), AP476))</f>
        <v>N/A</v>
      </c>
      <c r="CF476" s="15" t="str">
        <f>IF(OR($BH476="T", $BH476="R"), 0, IF($BH476="C", IF($BI476="Y", 0, IF($AF476="N/A", X476, AK476)), AQ476))</f>
        <v>N/A</v>
      </c>
      <c r="CG476" t="str">
        <f>IF(AC476="N/A", "S:"&amp;L476&amp;" G:"&amp;M476&amp;" GR:"&amp;Q476, IF(AC476=0, "S:"&amp;L476&amp;" G:"&amp;M476&amp;" GR:"&amp;Q476, "S:"&amp;L476&amp;"/"&amp;AD476&amp;" G:"&amp;AE476&amp;" GR:"&amp;AF476))</f>
        <v>S:2 G:1 GR:1</v>
      </c>
    </row>
    <row r="477" spans="1:85" x14ac:dyDescent="0.25">
      <c r="A477" s="14">
        <v>5218</v>
      </c>
      <c r="B477" s="15" t="s">
        <v>2812</v>
      </c>
      <c r="C477" s="15" t="s">
        <v>67</v>
      </c>
      <c r="D477" s="15" t="s">
        <v>1933</v>
      </c>
      <c r="E477" s="15">
        <f>VLOOKUP(B477, 'Rookie Year'!$A$2:$B$55679,2,FALSE)</f>
        <v>2023</v>
      </c>
      <c r="F477" s="15">
        <v>2023</v>
      </c>
      <c r="G477" s="15" t="s">
        <v>40</v>
      </c>
      <c r="H477" s="15" t="s">
        <v>2206</v>
      </c>
      <c r="I477" s="16">
        <v>1</v>
      </c>
      <c r="J477" s="15">
        <v>3</v>
      </c>
      <c r="K477" s="17">
        <f>IF(AND(G477&lt;&gt;"N",R477="N/A"), IF(I477&lt;4, 0, 0.25),IF(I477=1, IF(J477=1,0.25, 0.25), IF(I477&lt;13, 0.25, IF(I477&lt;26, 0.4, IF(I477&lt;51, 0.6, 0.75)))))</f>
        <v>0</v>
      </c>
      <c r="L477" s="16">
        <f>I477-M477</f>
        <v>1</v>
      </c>
      <c r="M477" s="16">
        <f>ROUNDUP(I477*K477,0)</f>
        <v>0</v>
      </c>
      <c r="N477" s="16">
        <f>M477*J477</f>
        <v>0</v>
      </c>
      <c r="O477" s="16">
        <v>0</v>
      </c>
      <c r="P477" s="16">
        <v>0</v>
      </c>
      <c r="Q477" s="16">
        <f>N477-O477-P477</f>
        <v>0</v>
      </c>
      <c r="R477" s="15" t="s">
        <v>75</v>
      </c>
      <c r="S477" s="15">
        <f>IF(R477="N/A", J477-($B$1-F477), J477-($B$1-R477))</f>
        <v>2</v>
      </c>
      <c r="T477" s="16">
        <v>0</v>
      </c>
      <c r="U477" s="16">
        <v>0</v>
      </c>
      <c r="V477" s="16" t="str">
        <f>IF($S477&lt;3, "N/A", $M477)</f>
        <v>N/A</v>
      </c>
      <c r="W477" s="16" t="str">
        <f>IF($S477&lt;4, "N/A", $M477)</f>
        <v>N/A</v>
      </c>
      <c r="X477" s="16" t="str">
        <f>IF($S477&lt;5, "N/A", $M477)</f>
        <v>N/A</v>
      </c>
      <c r="Y477" s="15" t="str">
        <f>IF(SUM(T477:X477)&lt;&gt;Q477, "CHECK", "OK")</f>
        <v>OK</v>
      </c>
      <c r="Z477" s="15" t="str">
        <f>IF(F477=$B$1, "No", IF(S477=1, "Yes", "No"))</f>
        <v>No</v>
      </c>
      <c r="AA477" s="18" t="str">
        <f>IF(C477="DM", "N/A", IF(Z477="No","N/A",VLOOKUP(B477,'Extension List'!$A$3:$R$1972,18,FALSE)))</f>
        <v>N/A</v>
      </c>
      <c r="AB477" s="15" t="str">
        <f>IF(C477="DM", "N/A", IF(Z477="No","N/A",VLOOKUP(B477,'Extension List'!$A$3:$T$1972,20,FALSE)))</f>
        <v>N/A</v>
      </c>
      <c r="AC477" s="15" t="str">
        <f>IF(AA477="N/A", "N/A", 0)</f>
        <v>N/A</v>
      </c>
      <c r="AD477" s="16" t="str">
        <f>IF(AE477="N/A", "N/A", AA477-AE477)</f>
        <v>N/A</v>
      </c>
      <c r="AE477" s="16" t="str">
        <f>IF(AA477="N/A", "N/A", IF(AC477&gt;0, IF(AA477&lt;13, ROUNDUP(0.25*AA477,0), IF(AA477&lt;26, ROUNDUP(0.4*AA477,0), IF(AA477&lt;51, ROUNDUP(0.6*AA477,0), ROUNDUP(0.75*AA477,0)))), "N/A"))</f>
        <v>N/A</v>
      </c>
      <c r="AF477" s="16" t="str">
        <f>IF(AD477="N/A","N/A", (AE477*AC477)+Q477)</f>
        <v>N/A</v>
      </c>
      <c r="AG477" s="16" t="str">
        <f>IF($AF477="N/A", "N/A", "TBC")</f>
        <v>N/A</v>
      </c>
      <c r="AH477" s="16" t="str">
        <f>IF($AF477="N/A", "N/A", "TBC")</f>
        <v>N/A</v>
      </c>
      <c r="AI477" s="16" t="str">
        <f>IF($AF477="N/A","N/A",IF(AC477&gt;1,"TBC","N/A"))</f>
        <v>N/A</v>
      </c>
      <c r="AJ477" s="16" t="str">
        <f>IF($AF477="N/A","N/A",IF(AC477&gt;2,"TBC","N/A"))</f>
        <v>N/A</v>
      </c>
      <c r="AK477" s="16" t="str">
        <f>IF($AF477="N/A","N/A",IF(AC477&gt;3,"TBC","N/A"))</f>
        <v>N/A</v>
      </c>
      <c r="AL477" s="16" t="str">
        <f>IF(AC477="N/A","N/A",IF(AC477&gt;0,IF(SUM(AG477:AK477)&lt;&gt;AF477,"CHECK","OK"),"N/A"))</f>
        <v>N/A</v>
      </c>
      <c r="AM477" s="16">
        <f>IF(AD477="N/A", L477+T477, L477+AG477)</f>
        <v>1</v>
      </c>
      <c r="AN477" s="16">
        <f>IF(AD477="N/A", IF(U477="N/A", "N/A", L477+U477), AD477+AH477)</f>
        <v>1</v>
      </c>
      <c r="AO477" s="16" t="str">
        <f>IF(AD477="N/A", IF(V477="N/A", "N/A", L477+V477), IF(AI477="N/A", "N/A", AD477+AI477))</f>
        <v>N/A</v>
      </c>
      <c r="AP477" s="16" t="str">
        <f>IF(AD477="N/A", IF(W477="N/A", "N/A", L477+W477), IF(AJ477="N/A", "N/A", AD477+AJ477))</f>
        <v>N/A</v>
      </c>
      <c r="AQ477" s="16" t="str">
        <f>IF(AD477="N/A", IF(X477="N/A", "N/A", L477+X477), IF(AK477="N/A", "N/A", AD477+AK477))</f>
        <v>N/A</v>
      </c>
      <c r="AR477" s="15" t="s">
        <v>44</v>
      </c>
      <c r="AS477" s="15" t="s">
        <v>44</v>
      </c>
      <c r="AT477" s="15" t="s">
        <v>44</v>
      </c>
      <c r="AU477" s="15" t="s">
        <v>44</v>
      </c>
      <c r="AV477" s="15" t="s">
        <v>44</v>
      </c>
      <c r="AW477" s="15" t="s">
        <v>44</v>
      </c>
      <c r="AX477" s="15" t="s">
        <v>44</v>
      </c>
      <c r="AY477" s="15" t="s">
        <v>44</v>
      </c>
      <c r="AZ477" s="15" t="s">
        <v>44</v>
      </c>
      <c r="BA477" s="15" t="s">
        <v>44</v>
      </c>
      <c r="BB477" s="15" t="s">
        <v>44</v>
      </c>
      <c r="BC477" s="15" t="s">
        <v>44</v>
      </c>
      <c r="BD477" s="15" t="s">
        <v>44</v>
      </c>
      <c r="BE477" s="15" t="s">
        <v>44</v>
      </c>
      <c r="BF477" s="15" t="s">
        <v>44</v>
      </c>
      <c r="BG477" s="15" t="s">
        <v>44</v>
      </c>
      <c r="BH477" s="15" t="s">
        <v>44</v>
      </c>
      <c r="BI477" s="15"/>
      <c r="BJ477" s="16">
        <f>IF(AR477="R", $CA477, IF(OR(AR477="P", AR477="T", AR477="N"), 0, IF($C477="DM", $T477, IF(OR(AR477="Y", AR477="IR"),$AM477,IF(AR477="C", IF($BI477="Y", IF($AF477="N/A", $Q477, $AF477), IF($AG477="N/A", $T477,$AG477)))))))</f>
        <v>0</v>
      </c>
      <c r="BK477" s="16">
        <f>IF(AS477="R", $CA477, IF(OR(AS477="P", AS477="T", AS477="N"), 0, IF($C477="DM", $T477, IF(OR(AS477="Y", AS477="IR"),$AM477,IF(AS477="C", IF($BI477="Y", IF($AF477="N/A", $Q477, $AF477), IF($AG477="N/A", $T477,$AG477)))))))</f>
        <v>0</v>
      </c>
      <c r="BL477" s="16">
        <f>IF(AT477="R", $CA477, IF(OR(AT477="P", AT477="T", AT477="N"), 0, IF($C477="DM", $T477, IF(OR(AT477="Y", AT477="IR"),$AM477,IF(AT477="C", IF($BI477="Y", IF($AF477="N/A", $Q477, $AF477), IF($AG477="N/A", $T477,$AG477)))))))</f>
        <v>0</v>
      </c>
      <c r="BM477" s="16">
        <f>IF(AU477="R", $CA477, IF(OR(AU477="P", AU477="T", AU477="N"), 0, IF($C477="DM", $T477, IF(OR(AU477="Y", AU477="IR"),$AM477,IF(AU477="C", IF($BI477="Y", IF($AF477="N/A", $Q477, $AF477), IF($AG477="N/A", $T477,$AG477)))))))</f>
        <v>0</v>
      </c>
      <c r="BN477" s="16">
        <f>IF(AV477="R", $CA477, IF(OR(AV477="P", AV477="T", AV477="N"), 0, IF($C477="DM", $T477, IF(OR(AV477="Y", AV477="IR"),$AM477,IF(AV477="C", IF($BI477="Y", IF($AF477="N/A", $Q477, $AF477), IF($AG477="N/A", $T477,$AG477)))))))</f>
        <v>0</v>
      </c>
      <c r="BO477" s="16">
        <f>IF(AW477="R", $CA477, IF(OR(AW477="P", AW477="T", AW477="N"), 0, IF($C477="DM", $T477, IF(OR(AW477="Y", AW477="IR"),$AM477,IF(AW477="C", IF($BI477="Y", IF($AF477="N/A", $Q477, $AF477), IF($AG477="N/A", $T477,$AG477)))))))</f>
        <v>0</v>
      </c>
      <c r="BP477" s="16">
        <f>IF(AX477="R", $CA477, IF(OR(AX477="P", AX477="T", AX477="N"), 0, IF($C477="DM", $T477, IF(OR(AX477="Y", AX477="IR"),$AM477,IF(AX477="C", IF($BI477="Y", IF($AF477="N/A", $Q477, $AF477), IF($AG477="N/A", $T477,$AG477)))))))</f>
        <v>0</v>
      </c>
      <c r="BQ477" s="16">
        <f>IF(AY477="R", $CA477, IF(OR(AY477="P", AY477="T", AY477="N"), 0, IF($C477="DM", $T477, IF(OR(AY477="Y", AY477="IR"),$AM477,IF(AY477="C", IF($BI477="Y", IF($AF477="N/A", $Q477, $AF477), IF($AG477="N/A", $T477,$AG477)))))))</f>
        <v>0</v>
      </c>
      <c r="BR477" s="16">
        <f>IF(AZ477="R", $CA477, IF(OR(AZ477="P", AZ477="T", AZ477="N"), 0, IF($C477="DM", $T477, IF(OR(AZ477="Y", AZ477="IR"),$AM477,IF(AZ477="C", IF($BI477="Y", IF($AF477="N/A", $Q477, $AF477), IF($AG477="N/A", $T477,$AG477)))))))</f>
        <v>0</v>
      </c>
      <c r="BS477" s="16">
        <f>IF(BA477="R", $CA477, IF(OR(BA477="P", BA477="T", BA477="N"), 0, IF($C477="DM", $T477, IF(OR(BA477="Y", BA477="IR"),$AM477,IF(BA477="C", IF($BI477="Y", IF($AF477="N/A", $Q477, $AF477), IF($AG477="N/A", $T477,$AG477)))))))</f>
        <v>0</v>
      </c>
      <c r="BT477" s="16">
        <f>IF(BB477="R", $CA477, IF(OR(BB477="P", BB477="T", BB477="N"), 0, IF($C477="DM", $T477, IF(OR(BB477="Y", BB477="IR"),$AM477,IF(BB477="C", IF($BI477="Y", IF($BA477="C", IF($AF477="N/A", $Q477, $AF477), IF($AF477="N/A", $T477, $AM477)), IF($AG477="N/A", $T477,$AG477)))))))</f>
        <v>0</v>
      </c>
      <c r="BU477" s="16">
        <f>IF(BC477="R", $CA477, IF(OR(BC477="P", BC477="T", BC477="N"), 0, IF($C477="DM", $T477, IF(OR(BC477="Y", BC477="IR"),$AM477,IF(BC477="C", IF($BI477="Y", IF($BA477="C", IF($AF477="N/A", $Q477, $AF477), IF($AF477="N/A", $T477, $AM477)), IF($AG477="N/A", $T477,$AG477)))))))</f>
        <v>0</v>
      </c>
      <c r="BV477" s="16">
        <f>IF(BD477="R", $CA477, IF(OR(BD477="P", BD477="T", BD477="N"), 0, IF($C477="DM", $T477, IF(OR(BD477="Y", BD477="IR"),$AM477,IF(BD477="C", IF($BI477="Y", IF($BA477="C", IF($AF477="N/A", $Q477, $AF477), IF($AF477="N/A", $T477, $AM477)), IF($AG477="N/A", $T477,$AG477)))))))</f>
        <v>0</v>
      </c>
      <c r="BW477" s="16">
        <f>IF(BE477="R", $CA477, IF(OR(BE477="P", BE477="T", BE477="N"), 0, IF($C477="DM", $T477, IF(OR(BE477="Y", BE477="IR"),$AM477,IF(BE477="C", IF($BI477="Y", IF($BA477="C", IF($AF477="N/A", $Q477, $AF477), IF($AF477="N/A", $T477, $AM477)), IF($AG477="N/A", $T477,$AG477)))))))</f>
        <v>0</v>
      </c>
      <c r="BX477" s="16">
        <f>IF(BF477="R", $CA477, IF(OR(BF477="P", BF477="T", BF477="N"), 0, IF($C477="DM", $T477, IF(OR(BF477="Y", BF477="IR"),$AM477,IF(BF477="C", IF($BI477="Y", IF($BA477="C", IF($AF477="N/A", $Q477, $AF477), IF($AF477="N/A", $T477, $AM477)), IF($AG477="N/A", $T477,$AG477)))))))</f>
        <v>0</v>
      </c>
      <c r="BY477" s="16">
        <f>IF(BG477="R", $CA477, IF(OR(BG477="P", BG477="T", BG477="N"), 0, IF($C477="DM", $T477, IF(OR(BG477="Y", BG477="IR"),$AM477,IF(BG477="C", IF($BI477="Y", IF($BA477="C", IF($AF477="N/A", $Q477, $AF477), IF($AF477="N/A", $T477, $AM477)), IF($AG477="N/A", $T477,$AG477)))))))</f>
        <v>0</v>
      </c>
      <c r="BZ477" s="16">
        <f>IF(BH477="R", $CA477, IF(OR(BH477="P", BH477="T", BH477="N"), 0, IF($C477="DM", $T477, IF(OR(BH477="Y", BH477="IR"),$AM477,IF(BH477="C", IF($BI477="Y", IF($BA477="C", IF($AF477="N/A", $Q477, $AF477), IF($AF477="N/A", $T477, $AM477)), IF($AG477="N/A", $T477,$AG477)))))))</f>
        <v>0</v>
      </c>
      <c r="CA477" s="15" t="s">
        <v>75</v>
      </c>
      <c r="CB477" s="16">
        <f>BZ477</f>
        <v>0</v>
      </c>
      <c r="CC477" s="15">
        <f>IF(OR($BH477="T", $BH477="R"), 0, IF($BH477="C", IF($BI477="Y", IF($BA477="C", 0, IF(AF477="N/A", Q477-T477, AF477-AG477)), IF($AF477="N/A", U477, AH477)), AN477))</f>
        <v>0</v>
      </c>
      <c r="CD477" s="15" t="str">
        <f>IF(OR($BH477="T", $BH477="R"), 0, IF($BH477="C", IF($BI477="Y", 0, IF($AF477="N/A", V477, AI477)), AO477))</f>
        <v>N/A</v>
      </c>
      <c r="CE477" s="15" t="str">
        <f>IF(OR($BH477="T", $BH477="R"), 0, IF($BH477="C", IF($BI477="Y", 0, IF($AF477="N/A", W477, AJ477)), AP477))</f>
        <v>N/A</v>
      </c>
      <c r="CF477" s="15" t="str">
        <f>IF(OR($BH477="T", $BH477="R"), 0, IF($BH477="C", IF($BI477="Y", 0, IF($AF477="N/A", X477, AK477)), AQ477))</f>
        <v>N/A</v>
      </c>
      <c r="CG477" t="str">
        <f>IF(AC477="N/A", "S:"&amp;L477&amp;" G:"&amp;M477&amp;" GR:"&amp;Q477, IF(AC477=0, "S:"&amp;L477&amp;" G:"&amp;M477&amp;" GR:"&amp;Q477, "S:"&amp;L477&amp;"/"&amp;AD477&amp;" G:"&amp;AE477&amp;" GR:"&amp;AF477))</f>
        <v>S:1 G:0 GR:0</v>
      </c>
    </row>
    <row r="478" spans="1:85" x14ac:dyDescent="0.25">
      <c r="A478" s="14">
        <v>4084</v>
      </c>
      <c r="B478" s="15" t="s">
        <v>1308</v>
      </c>
      <c r="C478" s="15" t="s">
        <v>67</v>
      </c>
      <c r="D478" s="15" t="s">
        <v>1933</v>
      </c>
      <c r="E478" s="15">
        <f>VLOOKUP(B478, 'Rookie Year'!$A$2:$B$55679,2,FALSE)</f>
        <v>2016</v>
      </c>
      <c r="F478" s="15">
        <v>2021</v>
      </c>
      <c r="G478" s="15" t="s">
        <v>42</v>
      </c>
      <c r="H478" s="15" t="s">
        <v>1928</v>
      </c>
      <c r="I478" s="16">
        <v>6</v>
      </c>
      <c r="J478" s="15">
        <v>4</v>
      </c>
      <c r="K478" s="17">
        <f>IF(AND(G478&lt;&gt;"N",R478="N/A"), IF(I478&lt;4, 0, 0.25),IF(I478=1, IF(J478=1,0.25, 0.25), IF(I478&lt;13, 0.25, IF(I478&lt;26, 0.4, IF(I478&lt;51, 0.6, 0.75)))))</f>
        <v>0.25</v>
      </c>
      <c r="L478" s="16">
        <f>I478-M478</f>
        <v>4</v>
      </c>
      <c r="M478" s="16">
        <f>ROUNDUP(I478*K478,0)</f>
        <v>2</v>
      </c>
      <c r="N478" s="16">
        <f>M478*J478</f>
        <v>8</v>
      </c>
      <c r="O478" s="16">
        <v>6</v>
      </c>
      <c r="P478" s="16">
        <v>2</v>
      </c>
      <c r="Q478" s="16">
        <f>N478-O478-P478</f>
        <v>0</v>
      </c>
      <c r="R478" s="15">
        <v>2023</v>
      </c>
      <c r="S478" s="15">
        <f>IF(R478="N/A", J478-($B$1-F478), J478-($B$1-R478))</f>
        <v>3</v>
      </c>
      <c r="T478" s="16">
        <v>0</v>
      </c>
      <c r="U478" s="16">
        <v>0</v>
      </c>
      <c r="V478" s="16">
        <v>0</v>
      </c>
      <c r="W478" s="16" t="str">
        <f>IF($S478&lt;4, "N/A", $M478)</f>
        <v>N/A</v>
      </c>
      <c r="X478" s="16" t="str">
        <f>IF($S478&lt;5, "N/A", $M478)</f>
        <v>N/A</v>
      </c>
      <c r="Y478" s="15" t="str">
        <f>IF(SUM(T478:X478)&lt;&gt;Q478, "CHECK", "OK")</f>
        <v>OK</v>
      </c>
      <c r="Z478" s="15" t="str">
        <f>IF(F478=$B$1, "No", IF(S478=1, "Yes", "No"))</f>
        <v>No</v>
      </c>
      <c r="AA478" s="18" t="str">
        <f>IF(C478="DM", "N/A", IF(Z478="No","N/A",VLOOKUP(B478,'Extension List'!$A$3:$R$1972,18,FALSE)))</f>
        <v>N/A</v>
      </c>
      <c r="AB478" s="15" t="str">
        <f>IF(C478="DM", "N/A", IF(Z478="No","N/A",VLOOKUP(B478,'Extension List'!$A$3:$T$1972,20,FALSE)))</f>
        <v>N/A</v>
      </c>
      <c r="AC478" s="15" t="str">
        <f>IF(AA478="N/A", "N/A", 0)</f>
        <v>N/A</v>
      </c>
      <c r="AD478" s="16" t="str">
        <f>IF(AE478="N/A", "N/A", AA478-AE478)</f>
        <v>N/A</v>
      </c>
      <c r="AE478" s="16" t="str">
        <f>IF(AA478="N/A", "N/A", IF(AC478&gt;0, IF(AA478&lt;13, ROUNDUP(0.25*AA478,0), IF(AA478&lt;26, ROUNDUP(0.4*AA478,0), IF(AA478&lt;51, ROUNDUP(0.6*AA478,0), ROUNDUP(0.75*AA478,0)))), "N/A"))</f>
        <v>N/A</v>
      </c>
      <c r="AF478" s="16" t="str">
        <f>IF(AD478="N/A","N/A", (AE478*AC478)+Q478)</f>
        <v>N/A</v>
      </c>
      <c r="AG478" s="16" t="str">
        <f>IF($AF478="N/A", "N/A", "TBC")</f>
        <v>N/A</v>
      </c>
      <c r="AH478" s="16" t="str">
        <f>IF($AF478="N/A", "N/A", "TBC")</f>
        <v>N/A</v>
      </c>
      <c r="AI478" s="16" t="str">
        <f>IF($AF478="N/A","N/A",IF(AC478&gt;1,"TBC","N/A"))</f>
        <v>N/A</v>
      </c>
      <c r="AJ478" s="16" t="str">
        <f>IF($AF478="N/A","N/A",IF(AC478&gt;2,"TBC","N/A"))</f>
        <v>N/A</v>
      </c>
      <c r="AK478" s="16" t="str">
        <f>IF($AF478="N/A","N/A",IF(AC478&gt;3,"TBC","N/A"))</f>
        <v>N/A</v>
      </c>
      <c r="AL478" s="16" t="str">
        <f>IF(AC478="N/A","N/A",IF(AC478&gt;0,IF(SUM(AG478:AK478)&lt;&gt;AF478,"CHECK","OK"),"N/A"))</f>
        <v>N/A</v>
      </c>
      <c r="AM478" s="16">
        <f>IF(AD478="N/A", L478+T478, L478+AG478)</f>
        <v>4</v>
      </c>
      <c r="AN478" s="16">
        <f>IF(AD478="N/A", IF(U478="N/A", "N/A", L478+U478), AD478+AH478)</f>
        <v>4</v>
      </c>
      <c r="AO478" s="16">
        <f>IF(AD478="N/A", IF(V478="N/A", "N/A", L478+V478), IF(AI478="N/A", "N/A", AD478+AI478))</f>
        <v>4</v>
      </c>
      <c r="AP478" s="16" t="str">
        <f>IF(AD478="N/A", IF(W478="N/A", "N/A", L478+W478), IF(AJ478="N/A", "N/A", AD478+AJ478))</f>
        <v>N/A</v>
      </c>
      <c r="AQ478" s="16" t="str">
        <f>IF(AD478="N/A", IF(X478="N/A", "N/A", L478+X478), IF(AK478="N/A", "N/A", AD478+AK478))</f>
        <v>N/A</v>
      </c>
      <c r="AR478" s="15" t="s">
        <v>40</v>
      </c>
      <c r="AS478" s="15" t="s">
        <v>40</v>
      </c>
      <c r="AT478" s="15" t="s">
        <v>40</v>
      </c>
      <c r="AU478" s="15" t="s">
        <v>40</v>
      </c>
      <c r="AV478" s="15" t="s">
        <v>40</v>
      </c>
      <c r="AW478" s="15" t="s">
        <v>40</v>
      </c>
      <c r="AX478" s="15" t="s">
        <v>40</v>
      </c>
      <c r="AY478" s="15" t="s">
        <v>40</v>
      </c>
      <c r="AZ478" s="15" t="s">
        <v>40</v>
      </c>
      <c r="BA478" s="15" t="s">
        <v>40</v>
      </c>
      <c r="BB478" s="15" t="s">
        <v>40</v>
      </c>
      <c r="BC478" s="15" t="s">
        <v>40</v>
      </c>
      <c r="BD478" s="15" t="s">
        <v>40</v>
      </c>
      <c r="BE478" s="15" t="s">
        <v>40</v>
      </c>
      <c r="BF478" s="15" t="s">
        <v>40</v>
      </c>
      <c r="BG478" s="15" t="s">
        <v>40</v>
      </c>
      <c r="BH478" s="15" t="s">
        <v>40</v>
      </c>
      <c r="BI478" s="15"/>
      <c r="BJ478" s="16">
        <f>IF(AR478="R", $CA478, IF(OR(AR478="P", AR478="T", AR478="N"), 0, IF($C478="DM", $T478, IF(OR(AR478="Y", AR478="IR"),$AM478,IF(AR478="C", IF($BI478="Y", IF($AF478="N/A", $Q478, $AF478), IF($AG478="N/A", $T478,$AG478)))))))</f>
        <v>4</v>
      </c>
      <c r="BK478" s="16">
        <f>IF(AS478="R", $CA478, IF(OR(AS478="P", AS478="T", AS478="N"), 0, IF($C478="DM", $T478, IF(OR(AS478="Y", AS478="IR"),$AM478,IF(AS478="C", IF($BI478="Y", IF($AF478="N/A", $Q478, $AF478), IF($AG478="N/A", $T478,$AG478)))))))</f>
        <v>4</v>
      </c>
      <c r="BL478" s="16">
        <f>IF(AT478="R", $CA478, IF(OR(AT478="P", AT478="T", AT478="N"), 0, IF($C478="DM", $T478, IF(OR(AT478="Y", AT478="IR"),$AM478,IF(AT478="C", IF($BI478="Y", IF($AF478="N/A", $Q478, $AF478), IF($AG478="N/A", $T478,$AG478)))))))</f>
        <v>4</v>
      </c>
      <c r="BM478" s="16">
        <f>IF(AU478="R", $CA478, IF(OR(AU478="P", AU478="T", AU478="N"), 0, IF($C478="DM", $T478, IF(OR(AU478="Y", AU478="IR"),$AM478,IF(AU478="C", IF($BI478="Y", IF($AF478="N/A", $Q478, $AF478), IF($AG478="N/A", $T478,$AG478)))))))</f>
        <v>4</v>
      </c>
      <c r="BN478" s="16">
        <f>IF(AV478="R", $CA478, IF(OR(AV478="P", AV478="T", AV478="N"), 0, IF($C478="DM", $T478, IF(OR(AV478="Y", AV478="IR"),$AM478,IF(AV478="C", IF($BI478="Y", IF($AF478="N/A", $Q478, $AF478), IF($AG478="N/A", $T478,$AG478)))))))</f>
        <v>4</v>
      </c>
      <c r="BO478" s="16">
        <f>IF(AW478="R", $CA478, IF(OR(AW478="P", AW478="T", AW478="N"), 0, IF($C478="DM", $T478, IF(OR(AW478="Y", AW478="IR"),$AM478,IF(AW478="C", IF($BI478="Y", IF($AF478="N/A", $Q478, $AF478), IF($AG478="N/A", $T478,$AG478)))))))</f>
        <v>4</v>
      </c>
      <c r="BP478" s="16">
        <f>IF(AX478="R", $CA478, IF(OR(AX478="P", AX478="T", AX478="N"), 0, IF($C478="DM", $T478, IF(OR(AX478="Y", AX478="IR"),$AM478,IF(AX478="C", IF($BI478="Y", IF($AF478="N/A", $Q478, $AF478), IF($AG478="N/A", $T478,$AG478)))))))</f>
        <v>4</v>
      </c>
      <c r="BQ478" s="16">
        <f>IF(AY478="R", $CA478, IF(OR(AY478="P", AY478="T", AY478="N"), 0, IF($C478="DM", $T478, IF(OR(AY478="Y", AY478="IR"),$AM478,IF(AY478="C", IF($BI478="Y", IF($AF478="N/A", $Q478, $AF478), IF($AG478="N/A", $T478,$AG478)))))))</f>
        <v>4</v>
      </c>
      <c r="BR478" s="16">
        <f>IF(AZ478="R", $CA478, IF(OR(AZ478="P", AZ478="T", AZ478="N"), 0, IF($C478="DM", $T478, IF(OR(AZ478="Y", AZ478="IR"),$AM478,IF(AZ478="C", IF($BI478="Y", IF($AF478="N/A", $Q478, $AF478), IF($AG478="N/A", $T478,$AG478)))))))</f>
        <v>4</v>
      </c>
      <c r="BS478" s="16">
        <f>IF(BA478="R", $CA478, IF(OR(BA478="P", BA478="T", BA478="N"), 0, IF($C478="DM", $T478, IF(OR(BA478="Y", BA478="IR"),$AM478,IF(BA478="C", IF($BI478="Y", IF($AF478="N/A", $Q478, $AF478), IF($AG478="N/A", $T478,$AG478)))))))</f>
        <v>4</v>
      </c>
      <c r="BT478" s="16">
        <f>IF(BB478="R", $CA478, IF(OR(BB478="P", BB478="T", BB478="N"), 0, IF($C478="DM", $T478, IF(OR(BB478="Y", BB478="IR"),$AM478,IF(BB478="C", IF($BI478="Y", IF($BA478="C", IF($AF478="N/A", $Q478, $AF478), IF($AF478="N/A", $T478, $AM478)), IF($AG478="N/A", $T478,$AG478)))))))</f>
        <v>4</v>
      </c>
      <c r="BU478" s="16">
        <f>IF(BC478="R", $CA478, IF(OR(BC478="P", BC478="T", BC478="N"), 0, IF($C478="DM", $T478, IF(OR(BC478="Y", BC478="IR"),$AM478,IF(BC478="C", IF($BI478="Y", IF($BA478="C", IF($AF478="N/A", $Q478, $AF478), IF($AF478="N/A", $T478, $AM478)), IF($AG478="N/A", $T478,$AG478)))))))</f>
        <v>4</v>
      </c>
      <c r="BV478" s="16">
        <f>IF(BD478="R", $CA478, IF(OR(BD478="P", BD478="T", BD478="N"), 0, IF($C478="DM", $T478, IF(OR(BD478="Y", BD478="IR"),$AM478,IF(BD478="C", IF($BI478="Y", IF($BA478="C", IF($AF478="N/A", $Q478, $AF478), IF($AF478="N/A", $T478, $AM478)), IF($AG478="N/A", $T478,$AG478)))))))</f>
        <v>4</v>
      </c>
      <c r="BW478" s="16">
        <f>IF(BE478="R", $CA478, IF(OR(BE478="P", BE478="T", BE478="N"), 0, IF($C478="DM", $T478, IF(OR(BE478="Y", BE478="IR"),$AM478,IF(BE478="C", IF($BI478="Y", IF($BA478="C", IF($AF478="N/A", $Q478, $AF478), IF($AF478="N/A", $T478, $AM478)), IF($AG478="N/A", $T478,$AG478)))))))</f>
        <v>4</v>
      </c>
      <c r="BX478" s="16">
        <f>IF(BF478="R", $CA478, IF(OR(BF478="P", BF478="T", BF478="N"), 0, IF($C478="DM", $T478, IF(OR(BF478="Y", BF478="IR"),$AM478,IF(BF478="C", IF($BI478="Y", IF($BA478="C", IF($AF478="N/A", $Q478, $AF478), IF($AF478="N/A", $T478, $AM478)), IF($AG478="N/A", $T478,$AG478)))))))</f>
        <v>4</v>
      </c>
      <c r="BY478" s="16">
        <f>IF(BG478="R", $CA478, IF(OR(BG478="P", BG478="T", BG478="N"), 0, IF($C478="DM", $T478, IF(OR(BG478="Y", BG478="IR"),$AM478,IF(BG478="C", IF($BI478="Y", IF($BA478="C", IF($AF478="N/A", $Q478, $AF478), IF($AF478="N/A", $T478, $AM478)), IF($AG478="N/A", $T478,$AG478)))))))</f>
        <v>4</v>
      </c>
      <c r="BZ478" s="16">
        <f>IF(BH478="R", $CA478, IF(OR(BH478="P", BH478="T", BH478="N"), 0, IF($C478="DM", $T478, IF(OR(BH478="Y", BH478="IR"),$AM478,IF(BH478="C", IF($BI478="Y", IF($BA478="C", IF($AF478="N/A", $Q478, $AF478), IF($AF478="N/A", $T478, $AM478)), IF($AG478="N/A", $T478,$AG478)))))))</f>
        <v>4</v>
      </c>
      <c r="CA478" s="15" t="s">
        <v>75</v>
      </c>
      <c r="CB478" s="16">
        <f>BZ478</f>
        <v>4</v>
      </c>
      <c r="CC478" s="15">
        <f>IF(OR($BH478="T", $BH478="R"), 0, IF($BH478="C", IF($BI478="Y", IF($BA478="C", 0, IF(AF478="N/A", Q478-T478, AF478-AG478)), IF($AF478="N/A", U478, AH478)), AN478))</f>
        <v>4</v>
      </c>
      <c r="CD478" s="15">
        <f>IF(OR($BH478="T", $BH478="R"), 0, IF($BH478="C", IF($BI478="Y", 0, IF($AF478="N/A", V478, AI478)), AO478))</f>
        <v>4</v>
      </c>
      <c r="CE478" s="15" t="str">
        <f>IF(OR($BH478="T", $BH478="R"), 0, IF($BH478="C", IF($BI478="Y", 0, IF($AF478="N/A", W478, AJ478)), AP478))</f>
        <v>N/A</v>
      </c>
      <c r="CF478" s="15" t="str">
        <f>IF(OR($BH478="T", $BH478="R"), 0, IF($BH478="C", IF($BI478="Y", 0, IF($AF478="N/A", X478, AK478)), AQ478))</f>
        <v>N/A</v>
      </c>
      <c r="CG478" t="str">
        <f>IF(AC478="N/A", "S:"&amp;L478&amp;" G:"&amp;M478&amp;" GR:"&amp;Q478, IF(AC478=0, "S:"&amp;L478&amp;" G:"&amp;M478&amp;" GR:"&amp;Q478, "S:"&amp;L478&amp;"/"&amp;AD478&amp;" G:"&amp;AE478&amp;" GR:"&amp;AF478))</f>
        <v>S:4 G:2 GR:0</v>
      </c>
    </row>
    <row r="479" spans="1:85" x14ac:dyDescent="0.25">
      <c r="A479" s="14">
        <v>5792</v>
      </c>
      <c r="B479" s="15" t="s">
        <v>1354</v>
      </c>
      <c r="C479" s="15" t="s">
        <v>67</v>
      </c>
      <c r="D479" s="15" t="s">
        <v>1933</v>
      </c>
      <c r="E479" s="15">
        <f>VLOOKUP(B479, 'Rookie Year'!$A$2:$B$55679,2,FALSE)</f>
        <v>2018</v>
      </c>
      <c r="F479" s="15">
        <v>2024</v>
      </c>
      <c r="G479" s="15" t="s">
        <v>42</v>
      </c>
      <c r="H479" s="15">
        <v>6</v>
      </c>
      <c r="I479" s="16">
        <v>3</v>
      </c>
      <c r="J479" s="15">
        <v>1</v>
      </c>
      <c r="K479" s="17">
        <f>IF(AND(G479&lt;&gt;"N",R479="N/A"), IF(I479&lt;4, 0, 0.25),IF(I479=1, IF(J479=1,0.25, 0.25), IF(I479&lt;13, 0.25, IF(I479&lt;26, 0.4, IF(I479&lt;51, 0.6, 0.75)))))</f>
        <v>0.25</v>
      </c>
      <c r="L479" s="16">
        <f>I479-M479</f>
        <v>2</v>
      </c>
      <c r="M479" s="16">
        <f>ROUNDUP(I479*K479,0)</f>
        <v>1</v>
      </c>
      <c r="N479" s="16">
        <f>M479*J479</f>
        <v>1</v>
      </c>
      <c r="O479" s="16">
        <v>0</v>
      </c>
      <c r="P479" s="16">
        <v>0</v>
      </c>
      <c r="Q479" s="16">
        <f>N479-O479-P479</f>
        <v>1</v>
      </c>
      <c r="R479" s="15" t="s">
        <v>75</v>
      </c>
      <c r="S479" s="15">
        <f>IF(R479="N/A", J479-($B$1-F479), J479-($B$1-R479))</f>
        <v>1</v>
      </c>
      <c r="T479" s="16">
        <f>IF($S479&lt;1, "N/A", $M479)</f>
        <v>1</v>
      </c>
      <c r="U479" s="16" t="str">
        <f>IF($S479&lt;2, "N/A", $M479)</f>
        <v>N/A</v>
      </c>
      <c r="V479" s="16" t="str">
        <f>IF($S479&lt;3, "N/A", $M479)</f>
        <v>N/A</v>
      </c>
      <c r="W479" s="16" t="str">
        <f>IF($S479&lt;4, "N/A", $M479)</f>
        <v>N/A</v>
      </c>
      <c r="X479" s="16" t="str">
        <f>IF($S479&lt;5, "N/A", $M479)</f>
        <v>N/A</v>
      </c>
      <c r="Y479" s="15" t="str">
        <f>IF(SUM(T479:X479)&lt;&gt;Q479, "CHECK", "OK")</f>
        <v>OK</v>
      </c>
      <c r="Z479" s="15" t="str">
        <f>IF(F479=$B$1, "No", IF(S479=1, "Yes", "No"))</f>
        <v>No</v>
      </c>
      <c r="AA479" s="18" t="str">
        <f>IF(C479="DM", "N/A", IF(Z479="No","N/A",VLOOKUP(B479,'Extension List'!$A$3:$R$1972,18,FALSE)))</f>
        <v>N/A</v>
      </c>
      <c r="AB479" s="15" t="str">
        <f>IF(C479="DM", "N/A", IF(Z479="No","N/A",VLOOKUP(B479,'Extension List'!$A$3:$T$1972,20,FALSE)))</f>
        <v>N/A</v>
      </c>
      <c r="AC479" s="15" t="str">
        <f>IF(AA479="N/A", "N/A", 0)</f>
        <v>N/A</v>
      </c>
      <c r="AD479" s="16" t="str">
        <f>IF(AE479="N/A", "N/A", AA479-AE479)</f>
        <v>N/A</v>
      </c>
      <c r="AE479" s="16" t="str">
        <f>IF(AA479="N/A", "N/A", IF(AC479&gt;0, IF(AA479&lt;13, ROUNDUP(0.25*AA479,0), IF(AA479&lt;26, ROUNDUP(0.4*AA479,0), IF(AA479&lt;51, ROUNDUP(0.6*AA479,0), ROUNDUP(0.75*AA479,0)))), "N/A"))</f>
        <v>N/A</v>
      </c>
      <c r="AF479" s="16" t="str">
        <f>IF(AD479="N/A","N/A", (AE479*AC479)+Q479)</f>
        <v>N/A</v>
      </c>
      <c r="AG479" s="16" t="str">
        <f>IF($AF479="N/A", "N/A", "TBC")</f>
        <v>N/A</v>
      </c>
      <c r="AH479" s="16" t="str">
        <f>IF($AF479="N/A", "N/A", "TBC")</f>
        <v>N/A</v>
      </c>
      <c r="AI479" s="16" t="str">
        <f>IF($AF479="N/A","N/A",IF(AC479&gt;1,"TBC","N/A"))</f>
        <v>N/A</v>
      </c>
      <c r="AJ479" s="16" t="str">
        <f>IF($AF479="N/A","N/A",IF(AC479&gt;2,"TBC","N/A"))</f>
        <v>N/A</v>
      </c>
      <c r="AK479" s="16" t="str">
        <f>IF($AF479="N/A","N/A",IF(AC479&gt;3,"TBC","N/A"))</f>
        <v>N/A</v>
      </c>
      <c r="AL479" s="16" t="str">
        <f>IF(AC479="N/A","N/A",IF(AC479&gt;0,IF(SUM(AG479:AK479)&lt;&gt;AF479,"CHECK","OK"),"N/A"))</f>
        <v>N/A</v>
      </c>
      <c r="AM479" s="16">
        <f>IF(AD479="N/A", L479+T479, L479+AG479)</f>
        <v>3</v>
      </c>
      <c r="AN479" s="16" t="str">
        <f>IF(AD479="N/A", IF(U479="N/A", "N/A", L479+U479), AD479+AH479)</f>
        <v>N/A</v>
      </c>
      <c r="AO479" s="16" t="str">
        <f>IF(AD479="N/A", IF(V479="N/A", "N/A", L479+V479), IF(AI479="N/A", "N/A", AD479+AI479))</f>
        <v>N/A</v>
      </c>
      <c r="AP479" s="16" t="str">
        <f>IF(AD479="N/A", IF(W479="N/A", "N/A", L479+W479), IF(AJ479="N/A", "N/A", AD479+AJ479))</f>
        <v>N/A</v>
      </c>
      <c r="AQ479" s="16" t="str">
        <f>IF(AD479="N/A", IF(X479="N/A", "N/A", L479+X479), IF(AK479="N/A", "N/A", AD479+AK479))</f>
        <v>N/A</v>
      </c>
      <c r="AR479" s="15" t="s">
        <v>42</v>
      </c>
      <c r="AS479" s="15" t="s">
        <v>42</v>
      </c>
      <c r="AT479" s="15" t="s">
        <v>42</v>
      </c>
      <c r="AU479" s="15" t="s">
        <v>42</v>
      </c>
      <c r="AV479" s="15" t="s">
        <v>42</v>
      </c>
      <c r="AW479" s="15" t="s">
        <v>42</v>
      </c>
      <c r="AX479" s="15" t="s">
        <v>40</v>
      </c>
      <c r="AY479" s="15" t="s">
        <v>40</v>
      </c>
      <c r="AZ479" s="15" t="s">
        <v>40</v>
      </c>
      <c r="BA479" s="15" t="s">
        <v>40</v>
      </c>
      <c r="BB479" s="15" t="s">
        <v>40</v>
      </c>
      <c r="BC479" s="15" t="s">
        <v>40</v>
      </c>
      <c r="BD479" s="15" t="s">
        <v>40</v>
      </c>
      <c r="BE479" s="15" t="s">
        <v>40</v>
      </c>
      <c r="BF479" s="15" t="s">
        <v>40</v>
      </c>
      <c r="BG479" s="15" t="s">
        <v>40</v>
      </c>
      <c r="BH479" s="15" t="s">
        <v>40</v>
      </c>
      <c r="BJ479" s="16">
        <f>IF(AR479="R", $CA479, IF(OR(AR479="P", AR479="T", AR479="N"), 0, IF($C479="DM", $T479, IF(OR(AR479="Y", AR479="IR"),$AM479,IF(AR479="C", IF($BI479="Y", IF($AF479="N/A", $Q479, $AF479), IF($AG479="N/A", $T479,$AG479)))))))</f>
        <v>0</v>
      </c>
      <c r="BK479" s="16">
        <f>IF(AS479="R", $CA479, IF(OR(AS479="P", AS479="T", AS479="N"), 0, IF($C479="DM", $T479, IF(OR(AS479="Y", AS479="IR"),$AM479,IF(AS479="C", IF($BI479="Y", IF($AF479="N/A", $Q479, $AF479), IF($AG479="N/A", $T479,$AG479)))))))</f>
        <v>0</v>
      </c>
      <c r="BL479" s="16">
        <f>IF(AT479="R", $CA479, IF(OR(AT479="P", AT479="T", AT479="N"), 0, IF($C479="DM", $T479, IF(OR(AT479="Y", AT479="IR"),$AM479,IF(AT479="C", IF($BI479="Y", IF($AF479="N/A", $Q479, $AF479), IF($AG479="N/A", $T479,$AG479)))))))</f>
        <v>0</v>
      </c>
      <c r="BM479" s="16">
        <f>IF(AU479="R", $CA479, IF(OR(AU479="P", AU479="T", AU479="N"), 0, IF($C479="DM", $T479, IF(OR(AU479="Y", AU479="IR"),$AM479,IF(AU479="C", IF($BI479="Y", IF($AF479="N/A", $Q479, $AF479), IF($AG479="N/A", $T479,$AG479)))))))</f>
        <v>0</v>
      </c>
      <c r="BN479" s="16">
        <f>IF(AV479="R", $CA479, IF(OR(AV479="P", AV479="T", AV479="N"), 0, IF($C479="DM", $T479, IF(OR(AV479="Y", AV479="IR"),$AM479,IF(AV479="C", IF($BI479="Y", IF($AF479="N/A", $Q479, $AF479), IF($AG479="N/A", $T479,$AG479)))))))</f>
        <v>0</v>
      </c>
      <c r="BO479" s="16">
        <f>IF(AW479="R", $CA479, IF(OR(AW479="P", AW479="T", AW479="N"), 0, IF($C479="DM", $T479, IF(OR(AW479="Y", AW479="IR"),$AM479,IF(AW479="C", IF($BI479="Y", IF($AF479="N/A", $Q479, $AF479), IF($AG479="N/A", $T479,$AG479)))))))</f>
        <v>0</v>
      </c>
      <c r="BP479" s="16">
        <f>IF(AX479="R", $CA479, IF(OR(AX479="P", AX479="T", AX479="N"), 0, IF($C479="DM", $T479, IF(OR(AX479="Y", AX479="IR"),$AM479,IF(AX479="C", IF($BI479="Y", IF($AF479="N/A", $Q479, $AF479), IF($AG479="N/A", $T479,$AG479)))))))</f>
        <v>3</v>
      </c>
      <c r="BQ479" s="16">
        <f>IF(AY479="R", $CA479, IF(OR(AY479="P", AY479="T", AY479="N"), 0, IF($C479="DM", $T479, IF(OR(AY479="Y", AY479="IR"),$AM479,IF(AY479="C", IF($BI479="Y", IF($AF479="N/A", $Q479, $AF479), IF($AG479="N/A", $T479,$AG479)))))))</f>
        <v>3</v>
      </c>
      <c r="BR479" s="16">
        <f>IF(AZ479="R", $CA479, IF(OR(AZ479="P", AZ479="T", AZ479="N"), 0, IF($C479="DM", $T479, IF(OR(AZ479="Y", AZ479="IR"),$AM479,IF(AZ479="C", IF($BI479="Y", IF($AF479="N/A", $Q479, $AF479), IF($AG479="N/A", $T479,$AG479)))))))</f>
        <v>3</v>
      </c>
      <c r="BS479" s="16">
        <f>IF(BA479="R", $CA479, IF(OR(BA479="P", BA479="T", BA479="N"), 0, IF($C479="DM", $T479, IF(OR(BA479="Y", BA479="IR"),$AM479,IF(BA479="C", IF($BI479="Y", IF($AF479="N/A", $Q479, $AF479), IF($AG479="N/A", $T479,$AG479)))))))</f>
        <v>3</v>
      </c>
      <c r="BT479" s="16">
        <f>IF(BB479="R", $CA479, IF(OR(BB479="P", BB479="T", BB479="N"), 0, IF($C479="DM", $T479, IF(OR(BB479="Y", BB479="IR"),$AM479,IF(BB479="C", IF($BI479="Y", IF($BA479="C", IF($AF479="N/A", $Q479, $AF479), IF($AF479="N/A", $T479, $AM479)), IF($AG479="N/A", $T479,$AG479)))))))</f>
        <v>3</v>
      </c>
      <c r="BU479" s="16">
        <f>IF(BC479="R", $CA479, IF(OR(BC479="P", BC479="T", BC479="N"), 0, IF($C479="DM", $T479, IF(OR(BC479="Y", BC479="IR"),$AM479,IF(BC479="C", IF($BI479="Y", IF($BA479="C", IF($AF479="N/A", $Q479, $AF479), IF($AF479="N/A", $T479, $AM479)), IF($AG479="N/A", $T479,$AG479)))))))</f>
        <v>3</v>
      </c>
      <c r="BV479" s="16">
        <f>IF(BD479="R", $CA479, IF(OR(BD479="P", BD479="T", BD479="N"), 0, IF($C479="DM", $T479, IF(OR(BD479="Y", BD479="IR"),$AM479,IF(BD479="C", IF($BI479="Y", IF($BA479="C", IF($AF479="N/A", $Q479, $AF479), IF($AF479="N/A", $T479, $AM479)), IF($AG479="N/A", $T479,$AG479)))))))</f>
        <v>3</v>
      </c>
      <c r="BW479" s="16">
        <f>IF(BE479="R", $CA479, IF(OR(BE479="P", BE479="T", BE479="N"), 0, IF($C479="DM", $T479, IF(OR(BE479="Y", BE479="IR"),$AM479,IF(BE479="C", IF($BI479="Y", IF($BA479="C", IF($AF479="N/A", $Q479, $AF479), IF($AF479="N/A", $T479, $AM479)), IF($AG479="N/A", $T479,$AG479)))))))</f>
        <v>3</v>
      </c>
      <c r="BX479" s="16">
        <f>IF(BF479="R", $CA479, IF(OR(BF479="P", BF479="T", BF479="N"), 0, IF($C479="DM", $T479, IF(OR(BF479="Y", BF479="IR"),$AM479,IF(BF479="C", IF($BI479="Y", IF($BA479="C", IF($AF479="N/A", $Q479, $AF479), IF($AF479="N/A", $T479, $AM479)), IF($AG479="N/A", $T479,$AG479)))))))</f>
        <v>3</v>
      </c>
      <c r="BY479" s="16">
        <f>IF(BG479="R", $CA479, IF(OR(BG479="P", BG479="T", BG479="N"), 0, IF($C479="DM", $T479, IF(OR(BG479="Y", BG479="IR"),$AM479,IF(BG479="C", IF($BI479="Y", IF($BA479="C", IF($AF479="N/A", $Q479, $AF479), IF($AF479="N/A", $T479, $AM479)), IF($AG479="N/A", $T479,$AG479)))))))</f>
        <v>3</v>
      </c>
      <c r="BZ479" s="16">
        <f>IF(BH479="R", $CA479, IF(OR(BH479="P", BH479="T", BH479="N"), 0, IF($C479="DM", $T479, IF(OR(BH479="Y", BH479="IR"),$AM479,IF(BH479="C", IF($BI479="Y", IF($BA479="C", IF($AF479="N/A", $Q479, $AF479), IF($AF479="N/A", $T479, $AM479)), IF($AG479="N/A", $T479,$AG479)))))))</f>
        <v>3</v>
      </c>
      <c r="CA479" s="15" t="s">
        <v>75</v>
      </c>
      <c r="CB479" s="16">
        <f>BZ479</f>
        <v>3</v>
      </c>
      <c r="CC479" s="15" t="str">
        <f>IF(OR($BH479="T", $BH479="R"), 0, IF($BH479="C", IF($BI479="Y", IF($BA479="C", 0, IF(AF479="N/A", Q479-T479, AF479-AG479)), IF($AF479="N/A", U479, AH479)), AN479))</f>
        <v>N/A</v>
      </c>
      <c r="CD479" s="15" t="str">
        <f>IF(OR($BH479="T", $BH479="R"), 0, IF($BH479="C", IF($BI479="Y", 0, IF($AF479="N/A", V479, AI479)), AO479))</f>
        <v>N/A</v>
      </c>
      <c r="CE479" s="15" t="str">
        <f>IF(OR($BH479="T", $BH479="R"), 0, IF($BH479="C", IF($BI479="Y", 0, IF($AF479="N/A", W479, AJ479)), AP479))</f>
        <v>N/A</v>
      </c>
      <c r="CF479" s="15" t="str">
        <f>IF(OR($BH479="T", $BH479="R"), 0, IF($BH479="C", IF($BI479="Y", 0, IF($AF479="N/A", X479, AK479)), AQ479))</f>
        <v>N/A</v>
      </c>
    </row>
    <row r="480" spans="1:85" x14ac:dyDescent="0.25">
      <c r="A480" s="14">
        <v>5808</v>
      </c>
      <c r="B480" s="15" t="s">
        <v>2321</v>
      </c>
      <c r="C480" s="15" t="s">
        <v>67</v>
      </c>
      <c r="D480" s="15" t="s">
        <v>1933</v>
      </c>
      <c r="E480" s="15">
        <f>VLOOKUP(B480, 'Rookie Year'!$A$2:$B$55679,2,FALSE)</f>
        <v>2018</v>
      </c>
      <c r="F480" s="15">
        <v>2024</v>
      </c>
      <c r="G480" s="15" t="s">
        <v>42</v>
      </c>
      <c r="H480" s="15">
        <v>7</v>
      </c>
      <c r="I480" s="16">
        <v>3</v>
      </c>
      <c r="J480" s="15">
        <v>1</v>
      </c>
      <c r="K480" s="17">
        <f>IF(AND(G480&lt;&gt;"N",R480="N/A"), IF(I480&lt;4, 0, 0.25),IF(I480=1, IF(J480=1,0.25, 0.25), IF(I480&lt;13, 0.25, IF(I480&lt;26, 0.4, IF(I480&lt;51, 0.6, 0.75)))))</f>
        <v>0.25</v>
      </c>
      <c r="L480" s="16">
        <f>I480-M480</f>
        <v>2</v>
      </c>
      <c r="M480" s="16">
        <f>ROUNDUP(I480*K480,0)</f>
        <v>1</v>
      </c>
      <c r="N480" s="16">
        <f>M480*J480</f>
        <v>1</v>
      </c>
      <c r="O480" s="16">
        <v>0</v>
      </c>
      <c r="P480" s="16">
        <v>0</v>
      </c>
      <c r="Q480" s="16">
        <f>N480-O480-P480</f>
        <v>1</v>
      </c>
      <c r="R480" s="15" t="s">
        <v>75</v>
      </c>
      <c r="S480" s="15">
        <f>IF(R480="N/A", J480-($B$1-F480), J480-($B$1-R480))</f>
        <v>1</v>
      </c>
      <c r="T480" s="16">
        <f>IF($S480&lt;1, "N/A", $M480)</f>
        <v>1</v>
      </c>
      <c r="U480" s="16" t="str">
        <f>IF($S480&lt;2, "N/A", $M480)</f>
        <v>N/A</v>
      </c>
      <c r="V480" s="16" t="str">
        <f>IF($S480&lt;3, "N/A", $M480)</f>
        <v>N/A</v>
      </c>
      <c r="W480" s="16" t="str">
        <f>IF($S480&lt;4, "N/A", $M480)</f>
        <v>N/A</v>
      </c>
      <c r="X480" s="16" t="str">
        <f>IF($S480&lt;5, "N/A", $M480)</f>
        <v>N/A</v>
      </c>
      <c r="Y480" s="15" t="str">
        <f>IF(SUM(T480:X480)&lt;&gt;Q480, "CHECK", "OK")</f>
        <v>OK</v>
      </c>
      <c r="Z480" s="15" t="str">
        <f>IF(F480=$B$1, "No", IF(S480=1, "Yes", "No"))</f>
        <v>No</v>
      </c>
      <c r="AA480" s="18" t="str">
        <f>IF(C480="DM", "N/A", IF(Z480="No","N/A",VLOOKUP(B480,'Extension List'!$A$3:$R$1972,18,FALSE)))</f>
        <v>N/A</v>
      </c>
      <c r="AB480" s="15" t="str">
        <f>IF(C480="DM", "N/A", IF(Z480="No","N/A",VLOOKUP(B480,'Extension List'!$A$3:$T$1972,20,FALSE)))</f>
        <v>N/A</v>
      </c>
      <c r="AC480" s="15" t="str">
        <f>IF(AA480="N/A", "N/A", 0)</f>
        <v>N/A</v>
      </c>
      <c r="AD480" s="16" t="str">
        <f>IF(AE480="N/A", "N/A", AA480-AE480)</f>
        <v>N/A</v>
      </c>
      <c r="AE480" s="16" t="str">
        <f>IF(AA480="N/A", "N/A", IF(AC480&gt;0, IF(AA480&lt;13, ROUNDUP(0.25*AA480,0), IF(AA480&lt;26, ROUNDUP(0.4*AA480,0), IF(AA480&lt;51, ROUNDUP(0.6*AA480,0), ROUNDUP(0.75*AA480,0)))), "N/A"))</f>
        <v>N/A</v>
      </c>
      <c r="AF480" s="16" t="str">
        <f>IF(AD480="N/A","N/A", (AE480*AC480)+Q480)</f>
        <v>N/A</v>
      </c>
      <c r="AG480" s="16" t="str">
        <f>IF($AF480="N/A", "N/A", "TBC")</f>
        <v>N/A</v>
      </c>
      <c r="AH480" s="16" t="str">
        <f>IF($AF480="N/A", "N/A", "TBC")</f>
        <v>N/A</v>
      </c>
      <c r="AI480" s="16" t="str">
        <f>IF($AF480="N/A","N/A",IF(AC480&gt;1,"TBC","N/A"))</f>
        <v>N/A</v>
      </c>
      <c r="AJ480" s="16" t="str">
        <f>IF($AF480="N/A","N/A",IF(AC480&gt;2,"TBC","N/A"))</f>
        <v>N/A</v>
      </c>
      <c r="AK480" s="16" t="str">
        <f>IF($AF480="N/A","N/A",IF(AC480&gt;3,"TBC","N/A"))</f>
        <v>N/A</v>
      </c>
      <c r="AL480" s="16" t="str">
        <f>IF(AC480="N/A","N/A",IF(AC480&gt;0,IF(SUM(AG480:AK480)&lt;&gt;AF480,"CHECK","OK"),"N/A"))</f>
        <v>N/A</v>
      </c>
      <c r="AM480" s="16">
        <f>IF(AD480="N/A", L480+T480, L480+AG480)</f>
        <v>3</v>
      </c>
      <c r="AN480" s="16" t="str">
        <f>IF(AD480="N/A", IF(U480="N/A", "N/A", L480+U480), AD480+AH480)</f>
        <v>N/A</v>
      </c>
      <c r="AO480" s="16" t="str">
        <f>IF(AD480="N/A", IF(V480="N/A", "N/A", L480+V480), IF(AI480="N/A", "N/A", AD480+AI480))</f>
        <v>N/A</v>
      </c>
      <c r="AP480" s="16" t="str">
        <f>IF(AD480="N/A", IF(W480="N/A", "N/A", L480+W480), IF(AJ480="N/A", "N/A", AD480+AJ480))</f>
        <v>N/A</v>
      </c>
      <c r="AQ480" s="16" t="str">
        <f>IF(AD480="N/A", IF(X480="N/A", "N/A", L480+X480), IF(AK480="N/A", "N/A", AD480+AK480))</f>
        <v>N/A</v>
      </c>
      <c r="AR480" s="15" t="s">
        <v>42</v>
      </c>
      <c r="AS480" s="15" t="s">
        <v>42</v>
      </c>
      <c r="AT480" s="15" t="s">
        <v>42</v>
      </c>
      <c r="AU480" s="15" t="s">
        <v>42</v>
      </c>
      <c r="AV480" s="15" t="s">
        <v>42</v>
      </c>
      <c r="AW480" s="15" t="s">
        <v>42</v>
      </c>
      <c r="AX480" s="15" t="s">
        <v>42</v>
      </c>
      <c r="AY480" s="15" t="s">
        <v>40</v>
      </c>
      <c r="AZ480" s="15" t="s">
        <v>40</v>
      </c>
      <c r="BA480" s="15" t="s">
        <v>40</v>
      </c>
      <c r="BB480" s="15" t="s">
        <v>40</v>
      </c>
      <c r="BC480" s="15" t="s">
        <v>40</v>
      </c>
      <c r="BD480" s="15" t="s">
        <v>40</v>
      </c>
      <c r="BE480" s="15" t="s">
        <v>40</v>
      </c>
      <c r="BF480" s="15" t="s">
        <v>40</v>
      </c>
      <c r="BG480" s="15" t="s">
        <v>40</v>
      </c>
      <c r="BH480" s="15" t="s">
        <v>40</v>
      </c>
      <c r="BJ480" s="16">
        <f>IF(AR480="R", $CA480, IF(OR(AR480="P", AR480="T", AR480="N"), 0, IF($C480="DM", $T480, IF(OR(AR480="Y", AR480="IR"),$AM480,IF(AR480="C", IF($BI480="Y", IF($AF480="N/A", $Q480, $AF480), IF($AG480="N/A", $T480,$AG480)))))))</f>
        <v>0</v>
      </c>
      <c r="BK480" s="16">
        <f>IF(AS480="R", $CA480, IF(OR(AS480="P", AS480="T", AS480="N"), 0, IF($C480="DM", $T480, IF(OR(AS480="Y", AS480="IR"),$AM480,IF(AS480="C", IF($BI480="Y", IF($AF480="N/A", $Q480, $AF480), IF($AG480="N/A", $T480,$AG480)))))))</f>
        <v>0</v>
      </c>
      <c r="BL480" s="16">
        <f>IF(AT480="R", $CA480, IF(OR(AT480="P", AT480="T", AT480="N"), 0, IF($C480="DM", $T480, IF(OR(AT480="Y", AT480="IR"),$AM480,IF(AT480="C", IF($BI480="Y", IF($AF480="N/A", $Q480, $AF480), IF($AG480="N/A", $T480,$AG480)))))))</f>
        <v>0</v>
      </c>
      <c r="BM480" s="16">
        <f>IF(AU480="R", $CA480, IF(OR(AU480="P", AU480="T", AU480="N"), 0, IF($C480="DM", $T480, IF(OR(AU480="Y", AU480="IR"),$AM480,IF(AU480="C", IF($BI480="Y", IF($AF480="N/A", $Q480, $AF480), IF($AG480="N/A", $T480,$AG480)))))))</f>
        <v>0</v>
      </c>
      <c r="BN480" s="16">
        <f>IF(AV480="R", $CA480, IF(OR(AV480="P", AV480="T", AV480="N"), 0, IF($C480="DM", $T480, IF(OR(AV480="Y", AV480="IR"),$AM480,IF(AV480="C", IF($BI480="Y", IF($AF480="N/A", $Q480, $AF480), IF($AG480="N/A", $T480,$AG480)))))))</f>
        <v>0</v>
      </c>
      <c r="BO480" s="16">
        <f>IF(AW480="R", $CA480, IF(OR(AW480="P", AW480="T", AW480="N"), 0, IF($C480="DM", $T480, IF(OR(AW480="Y", AW480="IR"),$AM480,IF(AW480="C", IF($BI480="Y", IF($AF480="N/A", $Q480, $AF480), IF($AG480="N/A", $T480,$AG480)))))))</f>
        <v>0</v>
      </c>
      <c r="BP480" s="16">
        <f>IF(AX480="R", $CA480, IF(OR(AX480="P", AX480="T", AX480="N"), 0, IF($C480="DM", $T480, IF(OR(AX480="Y", AX480="IR"),$AM480,IF(AX480="C", IF($BI480="Y", IF($AF480="N/A", $Q480, $AF480), IF($AG480="N/A", $T480,$AG480)))))))</f>
        <v>0</v>
      </c>
      <c r="BQ480" s="16">
        <f>IF(AY480="R", $CA480, IF(OR(AY480="P", AY480="T", AY480="N"), 0, IF($C480="DM", $T480, IF(OR(AY480="Y", AY480="IR"),$AM480,IF(AY480="C", IF($BI480="Y", IF($AF480="N/A", $Q480, $AF480), IF($AG480="N/A", $T480,$AG480)))))))</f>
        <v>3</v>
      </c>
      <c r="BR480" s="16">
        <f>IF(AZ480="R", $CA480, IF(OR(AZ480="P", AZ480="T", AZ480="N"), 0, IF($C480="DM", $T480, IF(OR(AZ480="Y", AZ480="IR"),$AM480,IF(AZ480="C", IF($BI480="Y", IF($AF480="N/A", $Q480, $AF480), IF($AG480="N/A", $T480,$AG480)))))))</f>
        <v>3</v>
      </c>
      <c r="BS480" s="16">
        <f>IF(BA480="R", $CA480, IF(OR(BA480="P", BA480="T", BA480="N"), 0, IF($C480="DM", $T480, IF(OR(BA480="Y", BA480="IR"),$AM480,IF(BA480="C", IF($BI480="Y", IF($AF480="N/A", $Q480, $AF480), IF($AG480="N/A", $T480,$AG480)))))))</f>
        <v>3</v>
      </c>
      <c r="BT480" s="16">
        <f>IF(BB480="R", $CA480, IF(OR(BB480="P", BB480="T", BB480="N"), 0, IF($C480="DM", $T480, IF(OR(BB480="Y", BB480="IR"),$AM480,IF(BB480="C", IF($BI480="Y", IF($BA480="C", IF($AF480="N/A", $Q480, $AF480), IF($AF480="N/A", $T480, $AM480)), IF($AG480="N/A", $T480,$AG480)))))))</f>
        <v>3</v>
      </c>
      <c r="BU480" s="16">
        <f>IF(BC480="R", $CA480, IF(OR(BC480="P", BC480="T", BC480="N"), 0, IF($C480="DM", $T480, IF(OR(BC480="Y", BC480="IR"),$AM480,IF(BC480="C", IF($BI480="Y", IF($BA480="C", IF($AF480="N/A", $Q480, $AF480), IF($AF480="N/A", $T480, $AM480)), IF($AG480="N/A", $T480,$AG480)))))))</f>
        <v>3</v>
      </c>
      <c r="BV480" s="16">
        <f>IF(BD480="R", $CA480, IF(OR(BD480="P", BD480="T", BD480="N"), 0, IF($C480="DM", $T480, IF(OR(BD480="Y", BD480="IR"),$AM480,IF(BD480="C", IF($BI480="Y", IF($BA480="C", IF($AF480="N/A", $Q480, $AF480), IF($AF480="N/A", $T480, $AM480)), IF($AG480="N/A", $T480,$AG480)))))))</f>
        <v>3</v>
      </c>
      <c r="BW480" s="16">
        <f>IF(BE480="R", $CA480, IF(OR(BE480="P", BE480="T", BE480="N"), 0, IF($C480="DM", $T480, IF(OR(BE480="Y", BE480="IR"),$AM480,IF(BE480="C", IF($BI480="Y", IF($BA480="C", IF($AF480="N/A", $Q480, $AF480), IF($AF480="N/A", $T480, $AM480)), IF($AG480="N/A", $T480,$AG480)))))))</f>
        <v>3</v>
      </c>
      <c r="BX480" s="16">
        <f>IF(BF480="R", $CA480, IF(OR(BF480="P", BF480="T", BF480="N"), 0, IF($C480="DM", $T480, IF(OR(BF480="Y", BF480="IR"),$AM480,IF(BF480="C", IF($BI480="Y", IF($BA480="C", IF($AF480="N/A", $Q480, $AF480), IF($AF480="N/A", $T480, $AM480)), IF($AG480="N/A", $T480,$AG480)))))))</f>
        <v>3</v>
      </c>
      <c r="BY480" s="16">
        <f>IF(BG480="R", $CA480, IF(OR(BG480="P", BG480="T", BG480="N"), 0, IF($C480="DM", $T480, IF(OR(BG480="Y", BG480="IR"),$AM480,IF(BG480="C", IF($BI480="Y", IF($BA480="C", IF($AF480="N/A", $Q480, $AF480), IF($AF480="N/A", $T480, $AM480)), IF($AG480="N/A", $T480,$AG480)))))))</f>
        <v>3</v>
      </c>
      <c r="BZ480" s="16">
        <f>IF(BH480="R", $CA480, IF(OR(BH480="P", BH480="T", BH480="N"), 0, IF($C480="DM", $T480, IF(OR(BH480="Y", BH480="IR"),$AM480,IF(BH480="C", IF($BI480="Y", IF($BA480="C", IF($AF480="N/A", $Q480, $AF480), IF($AF480="N/A", $T480, $AM480)), IF($AG480="N/A", $T480,$AG480)))))))</f>
        <v>3</v>
      </c>
      <c r="CA480" s="15" t="s">
        <v>75</v>
      </c>
      <c r="CB480" s="16">
        <f>BZ480</f>
        <v>3</v>
      </c>
      <c r="CC480" s="15" t="str">
        <f>IF(OR($BH480="T", $BH480="R"), 0, IF($BH480="C", IF($BI480="Y", IF($BA480="C", 0, IF(AF480="N/A", Q480-T480, AF480-AG480)), IF($AF480="N/A", U480, AH480)), AN480))</f>
        <v>N/A</v>
      </c>
      <c r="CD480" s="15" t="str">
        <f>IF(OR($BH480="T", $BH480="R"), 0, IF($BH480="C", IF($BI480="Y", 0, IF($AF480="N/A", V480, AI480)), AO480))</f>
        <v>N/A</v>
      </c>
      <c r="CE480" s="15" t="str">
        <f>IF(OR($BH480="T", $BH480="R"), 0, IF($BH480="C", IF($BI480="Y", 0, IF($AF480="N/A", W480, AJ480)), AP480))</f>
        <v>N/A</v>
      </c>
      <c r="CF480" s="15" t="str">
        <f>IF(OR($BH480="T", $BH480="R"), 0, IF($BH480="C", IF($BI480="Y", 0, IF($AF480="N/A", X480, AK480)), AQ480))</f>
        <v>N/A</v>
      </c>
    </row>
    <row r="481" spans="1:85" x14ac:dyDescent="0.25">
      <c r="A481" s="14">
        <v>3128</v>
      </c>
      <c r="B481" s="15" t="s">
        <v>1668</v>
      </c>
      <c r="C481" s="15" t="s">
        <v>67</v>
      </c>
      <c r="D481" s="15" t="s">
        <v>1933</v>
      </c>
      <c r="E481" s="15">
        <f>VLOOKUP(B481, 'Rookie Year'!$A$2:$B$55679,2,FALSE)</f>
        <v>2019</v>
      </c>
      <c r="F481" s="15">
        <v>2019</v>
      </c>
      <c r="G481" s="15" t="s">
        <v>40</v>
      </c>
      <c r="H481" s="15" t="s">
        <v>1927</v>
      </c>
      <c r="I481" s="16">
        <v>1</v>
      </c>
      <c r="J481" s="15">
        <v>3</v>
      </c>
      <c r="K481" s="17">
        <f>IF(AND(G481&lt;&gt;"N",R481="N/A"), IF(I481&lt;4, 0, 0.25),IF(I481=1, IF(J481=1,0.25, 0.25), IF(I481&lt;13, 0.25, IF(I481&lt;26, 0.4, IF(I481&lt;51, 0.6, 0.75)))))</f>
        <v>0.25</v>
      </c>
      <c r="L481" s="16">
        <f>I481-M481</f>
        <v>0</v>
      </c>
      <c r="M481" s="16">
        <f>ROUNDUP(I481*K481,0)</f>
        <v>1</v>
      </c>
      <c r="N481" s="16">
        <f>M481*J481</f>
        <v>3</v>
      </c>
      <c r="O481" s="16">
        <v>1</v>
      </c>
      <c r="P481" s="16">
        <v>0</v>
      </c>
      <c r="Q481" s="16">
        <f>N481-O481-P481</f>
        <v>2</v>
      </c>
      <c r="R481" s="15">
        <v>2023</v>
      </c>
      <c r="S481" s="15">
        <f>IF(R481="N/A", J481-($B$1-F481), J481-($B$1-R481))</f>
        <v>2</v>
      </c>
      <c r="T481" s="16">
        <v>1</v>
      </c>
      <c r="U481" s="16">
        <v>1</v>
      </c>
      <c r="V481" s="16" t="str">
        <f>IF($S481&lt;3, "N/A", $M481)</f>
        <v>N/A</v>
      </c>
      <c r="W481" s="16" t="str">
        <f>IF($S481&lt;4, "N/A", $M481)</f>
        <v>N/A</v>
      </c>
      <c r="X481" s="16" t="str">
        <f>IF($S481&lt;5, "N/A", $M481)</f>
        <v>N/A</v>
      </c>
      <c r="Y481" s="15" t="str">
        <f>IF(SUM(T481:X481)&lt;&gt;Q481, "CHECK", "OK")</f>
        <v>OK</v>
      </c>
      <c r="Z481" s="15" t="str">
        <f>IF(F481=$B$1, "No", IF(S481=1, "Yes", "No"))</f>
        <v>No</v>
      </c>
      <c r="AA481" s="18" t="str">
        <f>IF(C481="DM", "N/A", IF(Z481="No","N/A",VLOOKUP(B481,'Extension List'!$A$3:$R$1972,18,FALSE)))</f>
        <v>N/A</v>
      </c>
      <c r="AB481" s="15" t="str">
        <f>IF(C481="DM", "N/A", IF(Z481="No","N/A",VLOOKUP(B481,'Extension List'!$A$3:$T$1972,20,FALSE)))</f>
        <v>N/A</v>
      </c>
      <c r="AC481" s="15" t="str">
        <f>IF(AA481="N/A", "N/A", 0)</f>
        <v>N/A</v>
      </c>
      <c r="AD481" s="16" t="str">
        <f>IF(AE481="N/A", "N/A", AA481-AE481)</f>
        <v>N/A</v>
      </c>
      <c r="AE481" s="16" t="str">
        <f>IF(AA481="N/A", "N/A", IF(AC481&gt;0, IF(AA481&lt;13, ROUNDUP(0.25*AA481,0), IF(AA481&lt;26, ROUNDUP(0.4*AA481,0), IF(AA481&lt;51, ROUNDUP(0.6*AA481,0), ROUNDUP(0.75*AA481,0)))), "N/A"))</f>
        <v>N/A</v>
      </c>
      <c r="AF481" s="16" t="str">
        <f>IF(AD481="N/A","N/A", (AE481*AC481)+Q481)</f>
        <v>N/A</v>
      </c>
      <c r="AG481" s="16" t="str">
        <f>IF($AF481="N/A", "N/A", "TBC")</f>
        <v>N/A</v>
      </c>
      <c r="AH481" s="16" t="str">
        <f>IF($AF481="N/A", "N/A", "TBC")</f>
        <v>N/A</v>
      </c>
      <c r="AI481" s="16" t="str">
        <f>IF($AF481="N/A","N/A",IF(AC481&gt;1,"TBC","N/A"))</f>
        <v>N/A</v>
      </c>
      <c r="AJ481" s="16" t="str">
        <f>IF($AF481="N/A","N/A",IF(AC481&gt;2,"TBC","N/A"))</f>
        <v>N/A</v>
      </c>
      <c r="AK481" s="16" t="str">
        <f>IF($AF481="N/A","N/A",IF(AC481&gt;3,"TBC","N/A"))</f>
        <v>N/A</v>
      </c>
      <c r="AL481" s="16" t="str">
        <f>IF(AC481="N/A","N/A",IF(AC481&gt;0,IF(SUM(AG481:AK481)&lt;&gt;AF481,"CHECK","OK"),"N/A"))</f>
        <v>N/A</v>
      </c>
      <c r="AM481" s="16">
        <f>IF(AD481="N/A", L481+T481, L481+AG481)</f>
        <v>1</v>
      </c>
      <c r="AN481" s="16">
        <f>IF(AD481="N/A", IF(U481="N/A", "N/A", L481+U481), AD481+AH481)</f>
        <v>1</v>
      </c>
      <c r="AO481" s="16" t="str">
        <f>IF(AD481="N/A", IF(V481="N/A", "N/A", L481+V481), IF(AI481="N/A", "N/A", AD481+AI481))</f>
        <v>N/A</v>
      </c>
      <c r="AP481" s="16" t="str">
        <f>IF(AD481="N/A", IF(W481="N/A", "N/A", L481+W481), IF(AJ481="N/A", "N/A", AD481+AJ481))</f>
        <v>N/A</v>
      </c>
      <c r="AQ481" s="16" t="str">
        <f>IF(AD481="N/A", IF(X481="N/A", "N/A", L481+X481), IF(AK481="N/A", "N/A", AD481+AK481))</f>
        <v>N/A</v>
      </c>
      <c r="AR481" s="15" t="s">
        <v>40</v>
      </c>
      <c r="AS481" s="15" t="s">
        <v>40</v>
      </c>
      <c r="AT481" s="15" t="s">
        <v>40</v>
      </c>
      <c r="AU481" s="15" t="s">
        <v>40</v>
      </c>
      <c r="AV481" s="15" t="s">
        <v>40</v>
      </c>
      <c r="AW481" s="15" t="s">
        <v>40</v>
      </c>
      <c r="AX481" s="15" t="s">
        <v>40</v>
      </c>
      <c r="AY481" s="15" t="s">
        <v>40</v>
      </c>
      <c r="AZ481" s="15" t="s">
        <v>40</v>
      </c>
      <c r="BA481" s="15" t="s">
        <v>40</v>
      </c>
      <c r="BB481" s="15" t="s">
        <v>40</v>
      </c>
      <c r="BC481" s="15" t="s">
        <v>40</v>
      </c>
      <c r="BD481" s="15" t="s">
        <v>40</v>
      </c>
      <c r="BE481" s="15" t="s">
        <v>40</v>
      </c>
      <c r="BF481" s="15" t="s">
        <v>40</v>
      </c>
      <c r="BG481" s="15" t="s">
        <v>40</v>
      </c>
      <c r="BH481" s="15" t="s">
        <v>40</v>
      </c>
      <c r="BI481" s="15"/>
      <c r="BJ481" s="16">
        <f>IF(AR481="R", $CA481, IF(OR(AR481="P", AR481="T", AR481="N"), 0, IF($C481="DM", $T481, IF(OR(AR481="Y", AR481="IR"),$AM481,IF(AR481="C", IF($BI481="Y", IF($AF481="N/A", $Q481, $AF481), IF($AG481="N/A", $T481,$AG481)))))))</f>
        <v>1</v>
      </c>
      <c r="BK481" s="16">
        <f>IF(AS481="R", $CA481, IF(OR(AS481="P", AS481="T", AS481="N"), 0, IF($C481="DM", $T481, IF(OR(AS481="Y", AS481="IR"),$AM481,IF(AS481="C", IF($BI481="Y", IF($AF481="N/A", $Q481, $AF481), IF($AG481="N/A", $T481,$AG481)))))))</f>
        <v>1</v>
      </c>
      <c r="BL481" s="16">
        <f>IF(AT481="R", $CA481, IF(OR(AT481="P", AT481="T", AT481="N"), 0, IF($C481="DM", $T481, IF(OR(AT481="Y", AT481="IR"),$AM481,IF(AT481="C", IF($BI481="Y", IF($AF481="N/A", $Q481, $AF481), IF($AG481="N/A", $T481,$AG481)))))))</f>
        <v>1</v>
      </c>
      <c r="BM481" s="16">
        <f>IF(AU481="R", $CA481, IF(OR(AU481="P", AU481="T", AU481="N"), 0, IF($C481="DM", $T481, IF(OR(AU481="Y", AU481="IR"),$AM481,IF(AU481="C", IF($BI481="Y", IF($AF481="N/A", $Q481, $AF481), IF($AG481="N/A", $T481,$AG481)))))))</f>
        <v>1</v>
      </c>
      <c r="BN481" s="16">
        <f>IF(AV481="R", $CA481, IF(OR(AV481="P", AV481="T", AV481="N"), 0, IF($C481="DM", $T481, IF(OR(AV481="Y", AV481="IR"),$AM481,IF(AV481="C", IF($BI481="Y", IF($AF481="N/A", $Q481, $AF481), IF($AG481="N/A", $T481,$AG481)))))))</f>
        <v>1</v>
      </c>
      <c r="BO481" s="16">
        <f>IF(AW481="R", $CA481, IF(OR(AW481="P", AW481="T", AW481="N"), 0, IF($C481="DM", $T481, IF(OR(AW481="Y", AW481="IR"),$AM481,IF(AW481="C", IF($BI481="Y", IF($AF481="N/A", $Q481, $AF481), IF($AG481="N/A", $T481,$AG481)))))))</f>
        <v>1</v>
      </c>
      <c r="BP481" s="16">
        <f>IF(AX481="R", $CA481, IF(OR(AX481="P", AX481="T", AX481="N"), 0, IF($C481="DM", $T481, IF(OR(AX481="Y", AX481="IR"),$AM481,IF(AX481="C", IF($BI481="Y", IF($AF481="N/A", $Q481, $AF481), IF($AG481="N/A", $T481,$AG481)))))))</f>
        <v>1</v>
      </c>
      <c r="BQ481" s="16">
        <f>IF(AY481="R", $CA481, IF(OR(AY481="P", AY481="T", AY481="N"), 0, IF($C481="DM", $T481, IF(OR(AY481="Y", AY481="IR"),$AM481,IF(AY481="C", IF($BI481="Y", IF($AF481="N/A", $Q481, $AF481), IF($AG481="N/A", $T481,$AG481)))))))</f>
        <v>1</v>
      </c>
      <c r="BR481" s="16">
        <f>IF(AZ481="R", $CA481, IF(OR(AZ481="P", AZ481="T", AZ481="N"), 0, IF($C481="DM", $T481, IF(OR(AZ481="Y", AZ481="IR"),$AM481,IF(AZ481="C", IF($BI481="Y", IF($AF481="N/A", $Q481, $AF481), IF($AG481="N/A", $T481,$AG481)))))))</f>
        <v>1</v>
      </c>
      <c r="BS481" s="16">
        <f>IF(BA481="R", $CA481, IF(OR(BA481="P", BA481="T", BA481="N"), 0, IF($C481="DM", $T481, IF(OR(BA481="Y", BA481="IR"),$AM481,IF(BA481="C", IF($BI481="Y", IF($AF481="N/A", $Q481, $AF481), IF($AG481="N/A", $T481,$AG481)))))))</f>
        <v>1</v>
      </c>
      <c r="BT481" s="16">
        <f>IF(BB481="R", $CA481, IF(OR(BB481="P", BB481="T", BB481="N"), 0, IF($C481="DM", $T481, IF(OR(BB481="Y", BB481="IR"),$AM481,IF(BB481="C", IF($BI481="Y", IF($BA481="C", IF($AF481="N/A", $Q481, $AF481), IF($AF481="N/A", $T481, $AM481)), IF($AG481="N/A", $T481,$AG481)))))))</f>
        <v>1</v>
      </c>
      <c r="BU481" s="16">
        <f>IF(BC481="R", $CA481, IF(OR(BC481="P", BC481="T", BC481="N"), 0, IF($C481="DM", $T481, IF(OR(BC481="Y", BC481="IR"),$AM481,IF(BC481="C", IF($BI481="Y", IF($BA481="C", IF($AF481="N/A", $Q481, $AF481), IF($AF481="N/A", $T481, $AM481)), IF($AG481="N/A", $T481,$AG481)))))))</f>
        <v>1</v>
      </c>
      <c r="BV481" s="16">
        <f>IF(BD481="R", $CA481, IF(OR(BD481="P", BD481="T", BD481="N"), 0, IF($C481="DM", $T481, IF(OR(BD481="Y", BD481="IR"),$AM481,IF(BD481="C", IF($BI481="Y", IF($BA481="C", IF($AF481="N/A", $Q481, $AF481), IF($AF481="N/A", $T481, $AM481)), IF($AG481="N/A", $T481,$AG481)))))))</f>
        <v>1</v>
      </c>
      <c r="BW481" s="16">
        <f>IF(BE481="R", $CA481, IF(OR(BE481="P", BE481="T", BE481="N"), 0, IF($C481="DM", $T481, IF(OR(BE481="Y", BE481="IR"),$AM481,IF(BE481="C", IF($BI481="Y", IF($BA481="C", IF($AF481="N/A", $Q481, $AF481), IF($AF481="N/A", $T481, $AM481)), IF($AG481="N/A", $T481,$AG481)))))))</f>
        <v>1</v>
      </c>
      <c r="BX481" s="16">
        <f>IF(BF481="R", $CA481, IF(OR(BF481="P", BF481="T", BF481="N"), 0, IF($C481="DM", $T481, IF(OR(BF481="Y", BF481="IR"),$AM481,IF(BF481="C", IF($BI481="Y", IF($BA481="C", IF($AF481="N/A", $Q481, $AF481), IF($AF481="N/A", $T481, $AM481)), IF($AG481="N/A", $T481,$AG481)))))))</f>
        <v>1</v>
      </c>
      <c r="BY481" s="16">
        <f>IF(BG481="R", $CA481, IF(OR(BG481="P", BG481="T", BG481="N"), 0, IF($C481="DM", $T481, IF(OR(BG481="Y", BG481="IR"),$AM481,IF(BG481="C", IF($BI481="Y", IF($BA481="C", IF($AF481="N/A", $Q481, $AF481), IF($AF481="N/A", $T481, $AM481)), IF($AG481="N/A", $T481,$AG481)))))))</f>
        <v>1</v>
      </c>
      <c r="BZ481" s="16">
        <f>IF(BH481="R", $CA481, IF(OR(BH481="P", BH481="T", BH481="N"), 0, IF($C481="DM", $T481, IF(OR(BH481="Y", BH481="IR"),$AM481,IF(BH481="C", IF($BI481="Y", IF($BA481="C", IF($AF481="N/A", $Q481, $AF481), IF($AF481="N/A", $T481, $AM481)), IF($AG481="N/A", $T481,$AG481)))))))</f>
        <v>1</v>
      </c>
      <c r="CA481" s="15" t="s">
        <v>75</v>
      </c>
      <c r="CB481" s="16">
        <f>BZ481</f>
        <v>1</v>
      </c>
      <c r="CC481" s="15">
        <f>IF(OR($BH481="T", $BH481="R"), 0, IF($BH481="C", IF($BI481="Y", IF($BA481="C", 0, IF(AF481="N/A", Q481-T481, AF481-AG481)), IF($AF481="N/A", U481, AH481)), AN481))</f>
        <v>1</v>
      </c>
      <c r="CD481" s="15" t="str">
        <f>IF(OR($BH481="T", $BH481="R"), 0, IF($BH481="C", IF($BI481="Y", 0, IF($AF481="N/A", V481, AI481)), AO481))</f>
        <v>N/A</v>
      </c>
      <c r="CE481" s="15" t="str">
        <f>IF(OR($BH481="T", $BH481="R"), 0, IF($BH481="C", IF($BI481="Y", 0, IF($AF481="N/A", W481, AJ481)), AP481))</f>
        <v>N/A</v>
      </c>
      <c r="CF481" s="15" t="str">
        <f>IF(OR($BH481="T", $BH481="R"), 0, IF($BH481="C", IF($BI481="Y", 0, IF($AF481="N/A", X481, AK481)), AQ481))</f>
        <v>N/A</v>
      </c>
      <c r="CG481" t="str">
        <f>IF(AC481="N/A", "S:"&amp;L481&amp;" G:"&amp;M481&amp;" GR:"&amp;Q481, IF(AC481=0, "S:"&amp;L481&amp;" G:"&amp;M481&amp;" GR:"&amp;Q481, "S:"&amp;L481&amp;"/"&amp;AD481&amp;" G:"&amp;AE481&amp;" GR:"&amp;AF481))</f>
        <v>S:0 G:1 GR:2</v>
      </c>
    </row>
    <row r="482" spans="1:85" x14ac:dyDescent="0.25">
      <c r="A482" s="14">
        <v>5260</v>
      </c>
      <c r="B482" s="15" t="s">
        <v>2849</v>
      </c>
      <c r="C482" s="15" t="s">
        <v>67</v>
      </c>
      <c r="D482" s="15" t="s">
        <v>1933</v>
      </c>
      <c r="E482" s="15">
        <f>VLOOKUP(B482, 'Rookie Year'!$A$2:$B$55679,2,FALSE)</f>
        <v>2023</v>
      </c>
      <c r="F482" s="15">
        <v>2023</v>
      </c>
      <c r="G482" s="15" t="s">
        <v>40</v>
      </c>
      <c r="H482" s="15" t="s">
        <v>2238</v>
      </c>
      <c r="I482" s="16">
        <v>1</v>
      </c>
      <c r="J482" s="15">
        <v>3</v>
      </c>
      <c r="K482" s="17">
        <f>IF(AND(G482&lt;&gt;"N",R482="N/A"), IF(I482&lt;4, 0, 0.25),IF(I482=1, IF(J482=1,0.25, 0.25), IF(I482&lt;13, 0.25, IF(I482&lt;26, 0.4, IF(I482&lt;51, 0.6, 0.75)))))</f>
        <v>0</v>
      </c>
      <c r="L482" s="16">
        <f>I482-M482</f>
        <v>1</v>
      </c>
      <c r="M482" s="16">
        <f>ROUNDUP(I482*K482,0)</f>
        <v>0</v>
      </c>
      <c r="N482" s="16">
        <f>M482*J482</f>
        <v>0</v>
      </c>
      <c r="O482" s="16">
        <v>0</v>
      </c>
      <c r="P482" s="16">
        <v>0</v>
      </c>
      <c r="Q482" s="16">
        <f>N482-O482-P482</f>
        <v>0</v>
      </c>
      <c r="R482" s="15" t="s">
        <v>75</v>
      </c>
      <c r="S482" s="15">
        <f>IF(R482="N/A", J482-($B$1-F482), J482-($B$1-R482))</f>
        <v>2</v>
      </c>
      <c r="T482" s="16">
        <v>0</v>
      </c>
      <c r="U482" s="16">
        <v>0</v>
      </c>
      <c r="V482" s="16" t="str">
        <f>IF($S482&lt;3, "N/A", $M482)</f>
        <v>N/A</v>
      </c>
      <c r="W482" s="16" t="str">
        <f>IF($S482&lt;4, "N/A", $M482)</f>
        <v>N/A</v>
      </c>
      <c r="X482" s="16" t="str">
        <f>IF($S482&lt;5, "N/A", $M482)</f>
        <v>N/A</v>
      </c>
      <c r="Y482" s="15" t="str">
        <f>IF(SUM(T482:X482)&lt;&gt;Q482, "CHECK", "OK")</f>
        <v>OK</v>
      </c>
      <c r="Z482" s="15" t="str">
        <f>IF(F482=$B$1, "No", IF(S482=1, "Yes", "No"))</f>
        <v>No</v>
      </c>
      <c r="AA482" s="18" t="str">
        <f>IF(C482="DM", "N/A", IF(Z482="No","N/A",VLOOKUP(B482,'Extension List'!$A$3:$R$1972,18,FALSE)))</f>
        <v>N/A</v>
      </c>
      <c r="AB482" s="15" t="str">
        <f>IF(C482="DM", "N/A", IF(Z482="No","N/A",VLOOKUP(B482,'Extension List'!$A$3:$T$1972,20,FALSE)))</f>
        <v>N/A</v>
      </c>
      <c r="AC482" s="15" t="str">
        <f>IF(AA482="N/A", "N/A", 0)</f>
        <v>N/A</v>
      </c>
      <c r="AD482" s="16" t="str">
        <f>IF(AE482="N/A", "N/A", AA482-AE482)</f>
        <v>N/A</v>
      </c>
      <c r="AE482" s="16" t="str">
        <f>IF(AA482="N/A", "N/A", IF(AC482&gt;0, IF(AA482&lt;13, ROUNDUP(0.25*AA482,0), IF(AA482&lt;26, ROUNDUP(0.4*AA482,0), IF(AA482&lt;51, ROUNDUP(0.6*AA482,0), ROUNDUP(0.75*AA482,0)))), "N/A"))</f>
        <v>N/A</v>
      </c>
      <c r="AF482" s="16" t="str">
        <f>IF(AD482="N/A","N/A", (AE482*AC482)+Q482)</f>
        <v>N/A</v>
      </c>
      <c r="AG482" s="16" t="str">
        <f>IF($AF482="N/A", "N/A", "TBC")</f>
        <v>N/A</v>
      </c>
      <c r="AH482" s="16" t="str">
        <f>IF($AF482="N/A", "N/A", "TBC")</f>
        <v>N/A</v>
      </c>
      <c r="AI482" s="16" t="str">
        <f>IF($AF482="N/A","N/A",IF(AC482&gt;1,"TBC","N/A"))</f>
        <v>N/A</v>
      </c>
      <c r="AJ482" s="16" t="str">
        <f>IF($AF482="N/A","N/A",IF(AC482&gt;2,"TBC","N/A"))</f>
        <v>N/A</v>
      </c>
      <c r="AK482" s="16" t="str">
        <f>IF($AF482="N/A","N/A",IF(AC482&gt;3,"TBC","N/A"))</f>
        <v>N/A</v>
      </c>
      <c r="AL482" s="16" t="str">
        <f>IF(AC482="N/A","N/A",IF(AC482&gt;0,IF(SUM(AG482:AK482)&lt;&gt;AF482,"CHECK","OK"),"N/A"))</f>
        <v>N/A</v>
      </c>
      <c r="AM482" s="16">
        <f>IF(AD482="N/A", L482+T482, L482+AG482)</f>
        <v>1</v>
      </c>
      <c r="AN482" s="16">
        <f>IF(AD482="N/A", IF(U482="N/A", "N/A", L482+U482), AD482+AH482)</f>
        <v>1</v>
      </c>
      <c r="AO482" s="16" t="str">
        <f>IF(AD482="N/A", IF(V482="N/A", "N/A", L482+V482), IF(AI482="N/A", "N/A", AD482+AI482))</f>
        <v>N/A</v>
      </c>
      <c r="AP482" s="16" t="str">
        <f>IF(AD482="N/A", IF(W482="N/A", "N/A", L482+W482), IF(AJ482="N/A", "N/A", AD482+AJ482))</f>
        <v>N/A</v>
      </c>
      <c r="AQ482" s="16" t="str">
        <f>IF(AD482="N/A", IF(X482="N/A", "N/A", L482+X482), IF(AK482="N/A", "N/A", AD482+AK482))</f>
        <v>N/A</v>
      </c>
      <c r="AR482" s="15" t="s">
        <v>40</v>
      </c>
      <c r="AS482" s="15" t="s">
        <v>40</v>
      </c>
      <c r="AT482" s="15" t="s">
        <v>40</v>
      </c>
      <c r="AU482" s="15" t="s">
        <v>40</v>
      </c>
      <c r="AV482" s="15" t="s">
        <v>40</v>
      </c>
      <c r="AW482" s="15" t="s">
        <v>40</v>
      </c>
      <c r="AX482" s="15" t="s">
        <v>40</v>
      </c>
      <c r="AY482" s="15" t="s">
        <v>44</v>
      </c>
      <c r="AZ482" s="15" t="s">
        <v>44</v>
      </c>
      <c r="BA482" s="15" t="s">
        <v>44</v>
      </c>
      <c r="BB482" s="15" t="s">
        <v>44</v>
      </c>
      <c r="BC482" s="15" t="s">
        <v>44</v>
      </c>
      <c r="BD482" s="15" t="s">
        <v>44</v>
      </c>
      <c r="BE482" s="15" t="s">
        <v>44</v>
      </c>
      <c r="BF482" s="15" t="s">
        <v>44</v>
      </c>
      <c r="BG482" s="15" t="s">
        <v>44</v>
      </c>
      <c r="BH482" s="15" t="s">
        <v>44</v>
      </c>
      <c r="BI482" s="15"/>
      <c r="BJ482" s="16">
        <f>IF(AR482="R", $CA482, IF(OR(AR482="P", AR482="T", AR482="N"), 0, IF($C482="DM", $T482, IF(OR(AR482="Y", AR482="IR"),$AM482,IF(AR482="C", IF($BI482="Y", IF($AF482="N/A", $Q482, $AF482), IF($AG482="N/A", $T482,$AG482)))))))</f>
        <v>1</v>
      </c>
      <c r="BK482" s="16">
        <f>IF(AS482="R", $CA482, IF(OR(AS482="P", AS482="T", AS482="N"), 0, IF($C482="DM", $T482, IF(OR(AS482="Y", AS482="IR"),$AM482,IF(AS482="C", IF($BI482="Y", IF($AF482="N/A", $Q482, $AF482), IF($AG482="N/A", $T482,$AG482)))))))</f>
        <v>1</v>
      </c>
      <c r="BL482" s="16">
        <f>IF(AT482="R", $CA482, IF(OR(AT482="P", AT482="T", AT482="N"), 0, IF($C482="DM", $T482, IF(OR(AT482="Y", AT482="IR"),$AM482,IF(AT482="C", IF($BI482="Y", IF($AF482="N/A", $Q482, $AF482), IF($AG482="N/A", $T482,$AG482)))))))</f>
        <v>1</v>
      </c>
      <c r="BM482" s="16">
        <f>IF(AU482="R", $CA482, IF(OR(AU482="P", AU482="T", AU482="N"), 0, IF($C482="DM", $T482, IF(OR(AU482="Y", AU482="IR"),$AM482,IF(AU482="C", IF($BI482="Y", IF($AF482="N/A", $Q482, $AF482), IF($AG482="N/A", $T482,$AG482)))))))</f>
        <v>1</v>
      </c>
      <c r="BN482" s="16">
        <f>IF(AV482="R", $CA482, IF(OR(AV482="P", AV482="T", AV482="N"), 0, IF($C482="DM", $T482, IF(OR(AV482="Y", AV482="IR"),$AM482,IF(AV482="C", IF($BI482="Y", IF($AF482="N/A", $Q482, $AF482), IF($AG482="N/A", $T482,$AG482)))))))</f>
        <v>1</v>
      </c>
      <c r="BO482" s="16">
        <f>IF(AW482="R", $CA482, IF(OR(AW482="P", AW482="T", AW482="N"), 0, IF($C482="DM", $T482, IF(OR(AW482="Y", AW482="IR"),$AM482,IF(AW482="C", IF($BI482="Y", IF($AF482="N/A", $Q482, $AF482), IF($AG482="N/A", $T482,$AG482)))))))</f>
        <v>1</v>
      </c>
      <c r="BP482" s="16">
        <f>IF(AX482="R", $CA482, IF(OR(AX482="P", AX482="T", AX482="N"), 0, IF($C482="DM", $T482, IF(OR(AX482="Y", AX482="IR"),$AM482,IF(AX482="C", IF($BI482="Y", IF($AF482="N/A", $Q482, $AF482), IF($AG482="N/A", $T482,$AG482)))))))</f>
        <v>1</v>
      </c>
      <c r="BQ482" s="16">
        <f>IF(AY482="R", $CA482, IF(OR(AY482="P", AY482="T", AY482="N"), 0, IF($C482="DM", $T482, IF(OR(AY482="Y", AY482="IR"),$AM482,IF(AY482="C", IF($BI482="Y", IF($AF482="N/A", $Q482, $AF482), IF($AG482="N/A", $T482,$AG482)))))))</f>
        <v>0</v>
      </c>
      <c r="BR482" s="16">
        <f>IF(AZ482="R", $CA482, IF(OR(AZ482="P", AZ482="T", AZ482="N"), 0, IF($C482="DM", $T482, IF(OR(AZ482="Y", AZ482="IR"),$AM482,IF(AZ482="C", IF($BI482="Y", IF($AF482="N/A", $Q482, $AF482), IF($AG482="N/A", $T482,$AG482)))))))</f>
        <v>0</v>
      </c>
      <c r="BS482" s="16">
        <f>IF(BA482="R", $CA482, IF(OR(BA482="P", BA482="T", BA482="N"), 0, IF($C482="DM", $T482, IF(OR(BA482="Y", BA482="IR"),$AM482,IF(BA482="C", IF($BI482="Y", IF($AF482="N/A", $Q482, $AF482), IF($AG482="N/A", $T482,$AG482)))))))</f>
        <v>0</v>
      </c>
      <c r="BT482" s="16">
        <f>IF(BB482="R", $CA482, IF(OR(BB482="P", BB482="T", BB482="N"), 0, IF($C482="DM", $T482, IF(OR(BB482="Y", BB482="IR"),$AM482,IF(BB482="C", IF($BI482="Y", IF($BA482="C", IF($AF482="N/A", $Q482, $AF482), IF($AF482="N/A", $T482, $AM482)), IF($AG482="N/A", $T482,$AG482)))))))</f>
        <v>0</v>
      </c>
      <c r="BU482" s="16">
        <f>IF(BC482="R", $CA482, IF(OR(BC482="P", BC482="T", BC482="N"), 0, IF($C482="DM", $T482, IF(OR(BC482="Y", BC482="IR"),$AM482,IF(BC482="C", IF($BI482="Y", IF($BA482="C", IF($AF482="N/A", $Q482, $AF482), IF($AF482="N/A", $T482, $AM482)), IF($AG482="N/A", $T482,$AG482)))))))</f>
        <v>0</v>
      </c>
      <c r="BV482" s="16">
        <f>IF(BD482="R", $CA482, IF(OR(BD482="P", BD482="T", BD482="N"), 0, IF($C482="DM", $T482, IF(OR(BD482="Y", BD482="IR"),$AM482,IF(BD482="C", IF($BI482="Y", IF($BA482="C", IF($AF482="N/A", $Q482, $AF482), IF($AF482="N/A", $T482, $AM482)), IF($AG482="N/A", $T482,$AG482)))))))</f>
        <v>0</v>
      </c>
      <c r="BW482" s="16">
        <f>IF(BE482="R", $CA482, IF(OR(BE482="P", BE482="T", BE482="N"), 0, IF($C482="DM", $T482, IF(OR(BE482="Y", BE482="IR"),$AM482,IF(BE482="C", IF($BI482="Y", IF($BA482="C", IF($AF482="N/A", $Q482, $AF482), IF($AF482="N/A", $T482, $AM482)), IF($AG482="N/A", $T482,$AG482)))))))</f>
        <v>0</v>
      </c>
      <c r="BX482" s="16">
        <f>IF(BF482="R", $CA482, IF(OR(BF482="P", BF482="T", BF482="N"), 0, IF($C482="DM", $T482, IF(OR(BF482="Y", BF482="IR"),$AM482,IF(BF482="C", IF($BI482="Y", IF($BA482="C", IF($AF482="N/A", $Q482, $AF482), IF($AF482="N/A", $T482, $AM482)), IF($AG482="N/A", $T482,$AG482)))))))</f>
        <v>0</v>
      </c>
      <c r="BY482" s="16">
        <f>IF(BG482="R", $CA482, IF(OR(BG482="P", BG482="T", BG482="N"), 0, IF($C482="DM", $T482, IF(OR(BG482="Y", BG482="IR"),$AM482,IF(BG482="C", IF($BI482="Y", IF($BA482="C", IF($AF482="N/A", $Q482, $AF482), IF($AF482="N/A", $T482, $AM482)), IF($AG482="N/A", $T482,$AG482)))))))</f>
        <v>0</v>
      </c>
      <c r="BZ482" s="16">
        <f>IF(BH482="R", $CA482, IF(OR(BH482="P", BH482="T", BH482="N"), 0, IF($C482="DM", $T482, IF(OR(BH482="Y", BH482="IR"),$AM482,IF(BH482="C", IF($BI482="Y", IF($BA482="C", IF($AF482="N/A", $Q482, $AF482), IF($AF482="N/A", $T482, $AM482)), IF($AG482="N/A", $T482,$AG482)))))))</f>
        <v>0</v>
      </c>
      <c r="CA482" s="15" t="s">
        <v>75</v>
      </c>
      <c r="CB482" s="16">
        <f>BZ482</f>
        <v>0</v>
      </c>
      <c r="CC482" s="15">
        <f>IF(OR($BH482="T", $BH482="R"), 0, IF($BH482="C", IF($BI482="Y", IF($BA482="C", 0, IF(AF482="N/A", Q482-T482, AF482-AG482)), IF($AF482="N/A", U482, AH482)), AN482))</f>
        <v>0</v>
      </c>
      <c r="CD482" s="15" t="str">
        <f>IF(OR($BH482="T", $BH482="R"), 0, IF($BH482="C", IF($BI482="Y", 0, IF($AF482="N/A", V482, AI482)), AO482))</f>
        <v>N/A</v>
      </c>
      <c r="CE482" s="15" t="str">
        <f>IF(OR($BH482="T", $BH482="R"), 0, IF($BH482="C", IF($BI482="Y", 0, IF($AF482="N/A", W482, AJ482)), AP482))</f>
        <v>N/A</v>
      </c>
      <c r="CF482" s="15" t="str">
        <f>IF(OR($BH482="T", $BH482="R"), 0, IF($BH482="C", IF($BI482="Y", 0, IF($AF482="N/A", X482, AK482)), AQ482))</f>
        <v>N/A</v>
      </c>
      <c r="CG482" t="str">
        <f>IF(AC482="N/A", "S:"&amp;L482&amp;" G:"&amp;M482&amp;" GR:"&amp;Q482, IF(AC482=0, "S:"&amp;L482&amp;" G:"&amp;M482&amp;" GR:"&amp;Q482, "S:"&amp;L482&amp;"/"&amp;AD482&amp;" G:"&amp;AE482&amp;" GR:"&amp;AF482))</f>
        <v>S:1 G:0 GR:0</v>
      </c>
    </row>
    <row r="483" spans="1:85" x14ac:dyDescent="0.25">
      <c r="A483" s="14">
        <v>4988</v>
      </c>
      <c r="B483" s="15" t="s">
        <v>243</v>
      </c>
      <c r="C483" s="15" t="s">
        <v>68</v>
      </c>
      <c r="D483" s="15" t="s">
        <v>1933</v>
      </c>
      <c r="E483" s="15">
        <f>VLOOKUP(B483, 'Rookie Year'!$A$2:$B$55679,2,FALSE)</f>
        <v>2016</v>
      </c>
      <c r="F483" s="15">
        <v>2016</v>
      </c>
      <c r="G483" s="15" t="s">
        <v>40</v>
      </c>
      <c r="H483" s="15" t="s">
        <v>1927</v>
      </c>
      <c r="I483" s="16">
        <v>13</v>
      </c>
      <c r="J483" s="15">
        <v>4</v>
      </c>
      <c r="K483" s="17">
        <f>IF(AND(G483&lt;&gt;"N",R483="N/A"), IF(I483&lt;4, 0, 0.25),IF(I483=1, IF(J483=1,0.25, 0.25), IF(I483&lt;13, 0.25, IF(I483&lt;26, 0.4, IF(I483&lt;51, 0.6, 0.75)))))</f>
        <v>0.4</v>
      </c>
      <c r="L483" s="16">
        <f>I483-M483</f>
        <v>7</v>
      </c>
      <c r="M483" s="16">
        <f>ROUNDUP(I483*K483,0)</f>
        <v>6</v>
      </c>
      <c r="N483" s="16">
        <f>M483*J483</f>
        <v>24</v>
      </c>
      <c r="O483" s="16">
        <v>25</v>
      </c>
      <c r="P483" s="16">
        <v>-1</v>
      </c>
      <c r="Q483" s="16">
        <f>N483-O483-P483</f>
        <v>0</v>
      </c>
      <c r="R483" s="15">
        <v>2023</v>
      </c>
      <c r="S483" s="15">
        <f>IF(R483="N/A", J483-($B$1-F483), J483-($B$1-R483))</f>
        <v>3</v>
      </c>
      <c r="T483" s="16">
        <v>0</v>
      </c>
      <c r="U483" s="16">
        <v>0</v>
      </c>
      <c r="V483" s="16">
        <v>0</v>
      </c>
      <c r="W483" s="16" t="str">
        <f>IF($S483&lt;4, "N/A", $M483)</f>
        <v>N/A</v>
      </c>
      <c r="X483" s="16" t="str">
        <f>IF($S483&lt;5, "N/A", $M483)</f>
        <v>N/A</v>
      </c>
      <c r="Y483" s="15" t="str">
        <f>IF(SUM(T483:X483)&lt;&gt;Q483, "CHECK", "OK")</f>
        <v>OK</v>
      </c>
      <c r="Z483" s="15" t="str">
        <f>IF(F483=$B$1, "No", IF(S483=1, "Yes", "No"))</f>
        <v>No</v>
      </c>
      <c r="AA483" s="18" t="str">
        <f>IF(C483="DM", "N/A", IF(Z483="No","N/A",VLOOKUP(B483,'Extension List'!$A$3:$R$1972,18,FALSE)))</f>
        <v>N/A</v>
      </c>
      <c r="AB483" s="15" t="str">
        <f>IF(C483="DM", "N/A", IF(Z483="No","N/A",VLOOKUP(B483,'Extension List'!$A$3:$T$1972,20,FALSE)))</f>
        <v>N/A</v>
      </c>
      <c r="AC483" s="15" t="str">
        <f>IF(AA483="N/A", "N/A", 0)</f>
        <v>N/A</v>
      </c>
      <c r="AD483" s="16" t="str">
        <f>IF(AE483="N/A", "N/A", AA483-AE483)</f>
        <v>N/A</v>
      </c>
      <c r="AE483" s="16" t="str">
        <f>IF(AA483="N/A", "N/A", IF(AC483&gt;0, IF(AA483&lt;13, ROUNDUP(0.25*AA483,0), IF(AA483&lt;26, ROUNDUP(0.4*AA483,0), IF(AA483&lt;51, ROUNDUP(0.6*AA483,0), ROUNDUP(0.75*AA483,0)))), "N/A"))</f>
        <v>N/A</v>
      </c>
      <c r="AF483" s="16" t="str">
        <f>IF(AD483="N/A","N/A", (AE483*AC483)+Q483)</f>
        <v>N/A</v>
      </c>
      <c r="AG483" s="16" t="str">
        <f>IF($AF483="N/A", "N/A", "TBC")</f>
        <v>N/A</v>
      </c>
      <c r="AH483" s="16" t="str">
        <f>IF($AF483="N/A", "N/A", "TBC")</f>
        <v>N/A</v>
      </c>
      <c r="AI483" s="16" t="str">
        <f>IF($AF483="N/A","N/A",IF(AC483&gt;1,"TBC","N/A"))</f>
        <v>N/A</v>
      </c>
      <c r="AJ483" s="16" t="str">
        <f>IF($AF483="N/A","N/A",IF(AC483&gt;2,"TBC","N/A"))</f>
        <v>N/A</v>
      </c>
      <c r="AK483" s="16" t="str">
        <f>IF($AF483="N/A","N/A",IF(AC483&gt;3,"TBC","N/A"))</f>
        <v>N/A</v>
      </c>
      <c r="AL483" s="16" t="str">
        <f>IF(AC483="N/A","N/A",IF(AC483&gt;0,IF(SUM(AG483:AK483)&lt;&gt;AF483,"CHECK","OK"),"N/A"))</f>
        <v>N/A</v>
      </c>
      <c r="AM483" s="16">
        <f>IF(AD483="N/A", L483+T483, L483+AG483)</f>
        <v>7</v>
      </c>
      <c r="AN483" s="16">
        <f>IF(AD483="N/A", IF(U483="N/A", "N/A", L483+U483), AD483+AH483)</f>
        <v>7</v>
      </c>
      <c r="AO483" s="16">
        <f>IF(AD483="N/A", IF(V483="N/A", "N/A", L483+V483), IF(AI483="N/A", "N/A", AD483+AI483))</f>
        <v>7</v>
      </c>
      <c r="AP483" s="16" t="str">
        <f>IF(AD483="N/A", IF(W483="N/A", "N/A", L483+W483), IF(AJ483="N/A", "N/A", AD483+AJ483))</f>
        <v>N/A</v>
      </c>
      <c r="AQ483" s="16" t="str">
        <f>IF(AD483="N/A", IF(X483="N/A", "N/A", L483+X483), IF(AK483="N/A", "N/A", AD483+AK483))</f>
        <v>N/A</v>
      </c>
      <c r="AR483" s="15" t="s">
        <v>40</v>
      </c>
      <c r="AS483" s="15" t="s">
        <v>40</v>
      </c>
      <c r="AT483" s="15" t="s">
        <v>40</v>
      </c>
      <c r="AU483" s="15" t="s">
        <v>40</v>
      </c>
      <c r="AV483" s="15" t="s">
        <v>40</v>
      </c>
      <c r="AW483" s="15" t="s">
        <v>40</v>
      </c>
      <c r="AX483" s="15" t="s">
        <v>40</v>
      </c>
      <c r="AY483" s="15" t="s">
        <v>40</v>
      </c>
      <c r="AZ483" s="15" t="s">
        <v>40</v>
      </c>
      <c r="BA483" s="15" t="s">
        <v>40</v>
      </c>
      <c r="BB483" s="15" t="s">
        <v>40</v>
      </c>
      <c r="BC483" s="15" t="s">
        <v>40</v>
      </c>
      <c r="BD483" s="15" t="s">
        <v>40</v>
      </c>
      <c r="BE483" s="15" t="s">
        <v>40</v>
      </c>
      <c r="BF483" s="15" t="s">
        <v>40</v>
      </c>
      <c r="BG483" s="15" t="s">
        <v>40</v>
      </c>
      <c r="BH483" s="15" t="s">
        <v>40</v>
      </c>
      <c r="BI483" s="15"/>
      <c r="BJ483" s="16">
        <f>IF(AR483="R", $CA483, IF(OR(AR483="P", AR483="T", AR483="N"), 0, IF($C483="DM", $T483, IF(OR(AR483="Y", AR483="IR"),$AM483,IF(AR483="C", IF($BI483="Y", IF($AF483="N/A", $Q483, $AF483), IF($AG483="N/A", $T483,$AG483)))))))</f>
        <v>7</v>
      </c>
      <c r="BK483" s="16">
        <f>IF(AS483="R", $CA483, IF(OR(AS483="P", AS483="T", AS483="N"), 0, IF($C483="DM", $T483, IF(OR(AS483="Y", AS483="IR"),$AM483,IF(AS483="C", IF($BI483="Y", IF($AF483="N/A", $Q483, $AF483), IF($AG483="N/A", $T483,$AG483)))))))</f>
        <v>7</v>
      </c>
      <c r="BL483" s="16">
        <f>IF(AT483="R", $CA483, IF(OR(AT483="P", AT483="T", AT483="N"), 0, IF($C483="DM", $T483, IF(OR(AT483="Y", AT483="IR"),$AM483,IF(AT483="C", IF($BI483="Y", IF($AF483="N/A", $Q483, $AF483), IF($AG483="N/A", $T483,$AG483)))))))</f>
        <v>7</v>
      </c>
      <c r="BM483" s="16">
        <f>IF(AU483="R", $CA483, IF(OR(AU483="P", AU483="T", AU483="N"), 0, IF($C483="DM", $T483, IF(OR(AU483="Y", AU483="IR"),$AM483,IF(AU483="C", IF($BI483="Y", IF($AF483="N/A", $Q483, $AF483), IF($AG483="N/A", $T483,$AG483)))))))</f>
        <v>7</v>
      </c>
      <c r="BN483" s="16">
        <f>IF(AV483="R", $CA483, IF(OR(AV483="P", AV483="T", AV483="N"), 0, IF($C483="DM", $T483, IF(OR(AV483="Y", AV483="IR"),$AM483,IF(AV483="C", IF($BI483="Y", IF($AF483="N/A", $Q483, $AF483), IF($AG483="N/A", $T483,$AG483)))))))</f>
        <v>7</v>
      </c>
      <c r="BO483" s="16">
        <f>IF(AW483="R", $CA483, IF(OR(AW483="P", AW483="T", AW483="N"), 0, IF($C483="DM", $T483, IF(OR(AW483="Y", AW483="IR"),$AM483,IF(AW483="C", IF($BI483="Y", IF($AF483="N/A", $Q483, $AF483), IF($AG483="N/A", $T483,$AG483)))))))</f>
        <v>7</v>
      </c>
      <c r="BP483" s="16">
        <f>IF(AX483="R", $CA483, IF(OR(AX483="P", AX483="T", AX483="N"), 0, IF($C483="DM", $T483, IF(OR(AX483="Y", AX483="IR"),$AM483,IF(AX483="C", IF($BI483="Y", IF($AF483="N/A", $Q483, $AF483), IF($AG483="N/A", $T483,$AG483)))))))</f>
        <v>7</v>
      </c>
      <c r="BQ483" s="16">
        <f>IF(AY483="R", $CA483, IF(OR(AY483="P", AY483="T", AY483="N"), 0, IF($C483="DM", $T483, IF(OR(AY483="Y", AY483="IR"),$AM483,IF(AY483="C", IF($BI483="Y", IF($AF483="N/A", $Q483, $AF483), IF($AG483="N/A", $T483,$AG483)))))))</f>
        <v>7</v>
      </c>
      <c r="BR483" s="16">
        <f>IF(AZ483="R", $CA483, IF(OR(AZ483="P", AZ483="T", AZ483="N"), 0, IF($C483="DM", $T483, IF(OR(AZ483="Y", AZ483="IR"),$AM483,IF(AZ483="C", IF($BI483="Y", IF($AF483="N/A", $Q483, $AF483), IF($AG483="N/A", $T483,$AG483)))))))</f>
        <v>7</v>
      </c>
      <c r="BS483" s="16">
        <f>IF(BA483="R", $CA483, IF(OR(BA483="P", BA483="T", BA483="N"), 0, IF($C483="DM", $T483, IF(OR(BA483="Y", BA483="IR"),$AM483,IF(BA483="C", IF($BI483="Y", IF($AF483="N/A", $Q483, $AF483), IF($AG483="N/A", $T483,$AG483)))))))</f>
        <v>7</v>
      </c>
      <c r="BT483" s="16">
        <f>IF(BB483="R", $CA483, IF(OR(BB483="P", BB483="T", BB483="N"), 0, IF($C483="DM", $T483, IF(OR(BB483="Y", BB483="IR"),$AM483,IF(BB483="C", IF($BI483="Y", IF($BA483="C", IF($AF483="N/A", $Q483, $AF483), IF($AF483="N/A", $T483, $AM483)), IF($AG483="N/A", $T483,$AG483)))))))</f>
        <v>7</v>
      </c>
      <c r="BU483" s="16">
        <f>IF(BC483="R", $CA483, IF(OR(BC483="P", BC483="T", BC483="N"), 0, IF($C483="DM", $T483, IF(OR(BC483="Y", BC483="IR"),$AM483,IF(BC483="C", IF($BI483="Y", IF($BA483="C", IF($AF483="N/A", $Q483, $AF483), IF($AF483="N/A", $T483, $AM483)), IF($AG483="N/A", $T483,$AG483)))))))</f>
        <v>7</v>
      </c>
      <c r="BV483" s="16">
        <f>IF(BD483="R", $CA483, IF(OR(BD483="P", BD483="T", BD483="N"), 0, IF($C483="DM", $T483, IF(OR(BD483="Y", BD483="IR"),$AM483,IF(BD483="C", IF($BI483="Y", IF($BA483="C", IF($AF483="N/A", $Q483, $AF483), IF($AF483="N/A", $T483, $AM483)), IF($AG483="N/A", $T483,$AG483)))))))</f>
        <v>7</v>
      </c>
      <c r="BW483" s="16">
        <f>IF(BE483="R", $CA483, IF(OR(BE483="P", BE483="T", BE483="N"), 0, IF($C483="DM", $T483, IF(OR(BE483="Y", BE483="IR"),$AM483,IF(BE483="C", IF($BI483="Y", IF($BA483="C", IF($AF483="N/A", $Q483, $AF483), IF($AF483="N/A", $T483, $AM483)), IF($AG483="N/A", $T483,$AG483)))))))</f>
        <v>7</v>
      </c>
      <c r="BX483" s="16">
        <f>IF(BF483="R", $CA483, IF(OR(BF483="P", BF483="T", BF483="N"), 0, IF($C483="DM", $T483, IF(OR(BF483="Y", BF483="IR"),$AM483,IF(BF483="C", IF($BI483="Y", IF($BA483="C", IF($AF483="N/A", $Q483, $AF483), IF($AF483="N/A", $T483, $AM483)), IF($AG483="N/A", $T483,$AG483)))))))</f>
        <v>7</v>
      </c>
      <c r="BY483" s="16">
        <f>IF(BG483="R", $CA483, IF(OR(BG483="P", BG483="T", BG483="N"), 0, IF($C483="DM", $T483, IF(OR(BG483="Y", BG483="IR"),$AM483,IF(BG483="C", IF($BI483="Y", IF($BA483="C", IF($AF483="N/A", $Q483, $AF483), IF($AF483="N/A", $T483, $AM483)), IF($AG483="N/A", $T483,$AG483)))))))</f>
        <v>7</v>
      </c>
      <c r="BZ483" s="16">
        <f>IF(BH483="R", $CA483, IF(OR(BH483="P", BH483="T", BH483="N"), 0, IF($C483="DM", $T483, IF(OR(BH483="Y", BH483="IR"),$AM483,IF(BH483="C", IF($BI483="Y", IF($BA483="C", IF($AF483="N/A", $Q483, $AF483), IF($AF483="N/A", $T483, $AM483)), IF($AG483="N/A", $T483,$AG483)))))))</f>
        <v>7</v>
      </c>
      <c r="CA483" s="15" t="s">
        <v>75</v>
      </c>
      <c r="CB483" s="16">
        <f>BZ483</f>
        <v>7</v>
      </c>
      <c r="CC483" s="15">
        <f>IF(OR($BH483="T", $BH483="R"), 0, IF($BH483="C", IF($BI483="Y", IF($BA483="C", 0, IF(AF483="N/A", Q483-T483, AF483-AG483)), IF($AF483="N/A", U483, AH483)), AN483))</f>
        <v>7</v>
      </c>
      <c r="CD483" s="15">
        <f>IF(OR($BH483="T", $BH483="R"), 0, IF($BH483="C", IF($BI483="Y", 0, IF($AF483="N/A", V483, AI483)), AO483))</f>
        <v>7</v>
      </c>
      <c r="CE483" s="15" t="str">
        <f>IF(OR($BH483="T", $BH483="R"), 0, IF($BH483="C", IF($BI483="Y", 0, IF($AF483="N/A", W483, AJ483)), AP483))</f>
        <v>N/A</v>
      </c>
      <c r="CF483" s="15" t="str">
        <f>IF(OR($BH483="T", $BH483="R"), 0, IF($BH483="C", IF($BI483="Y", 0, IF($AF483="N/A", X483, AK483)), AQ483))</f>
        <v>N/A</v>
      </c>
      <c r="CG483" t="str">
        <f>IF(AC483="N/A", "S:"&amp;L483&amp;" G:"&amp;M483&amp;" GR:"&amp;Q483, IF(AC483=0, "S:"&amp;L483&amp;" G:"&amp;M483&amp;" GR:"&amp;Q483, "S:"&amp;L483&amp;"/"&amp;AD483&amp;" G:"&amp;AE483&amp;" GR:"&amp;AF483))</f>
        <v>S:7 G:6 GR:0</v>
      </c>
    </row>
    <row r="484" spans="1:85" x14ac:dyDescent="0.25">
      <c r="A484" s="14">
        <v>5487</v>
      </c>
      <c r="B484" s="15" t="s">
        <v>2911</v>
      </c>
      <c r="C484" s="15" t="s">
        <v>68</v>
      </c>
      <c r="D484" s="15" t="s">
        <v>1933</v>
      </c>
      <c r="E484" s="15">
        <f>VLOOKUP(B484, 'Rookie Year'!$A$2:$B$55679,2,FALSE)</f>
        <v>2021</v>
      </c>
      <c r="F484" s="15">
        <v>2024</v>
      </c>
      <c r="G484" s="15" t="s">
        <v>42</v>
      </c>
      <c r="H484" s="15" t="s">
        <v>2935</v>
      </c>
      <c r="I484" s="16">
        <v>14</v>
      </c>
      <c r="J484" s="15">
        <v>4</v>
      </c>
      <c r="K484" s="17">
        <f>IF(AND(G484&lt;&gt;"N",R484="N/A"), IF(I484&lt;4, 0, 0.25),IF(I484=1, IF(J484=1,0.25, 0.25), IF(I484&lt;13, 0.25, IF(I484&lt;26, 0.4, IF(I484&lt;51, 0.6, 0.75)))))</f>
        <v>0.4</v>
      </c>
      <c r="L484" s="16">
        <f>I484-M484</f>
        <v>8</v>
      </c>
      <c r="M484" s="16">
        <f>ROUNDUP(I484*K484,0)</f>
        <v>6</v>
      </c>
      <c r="N484" s="16">
        <f>M484*J484</f>
        <v>24</v>
      </c>
      <c r="O484" s="16">
        <v>0</v>
      </c>
      <c r="P484" s="16">
        <v>0</v>
      </c>
      <c r="Q484" s="16">
        <f>N484-O484-P484</f>
        <v>24</v>
      </c>
      <c r="R484" s="15" t="s">
        <v>75</v>
      </c>
      <c r="S484" s="15">
        <f>IF(R484="N/A", J484-($B$1-F484), J484-($B$1-R484))</f>
        <v>4</v>
      </c>
      <c r="T484" s="16">
        <v>2</v>
      </c>
      <c r="U484" s="16">
        <v>2</v>
      </c>
      <c r="V484" s="16">
        <v>10</v>
      </c>
      <c r="W484" s="16">
        <v>10</v>
      </c>
      <c r="X484" s="16" t="str">
        <f>IF($S484&lt;5, "N/A", $M484)</f>
        <v>N/A</v>
      </c>
      <c r="Y484" s="15" t="str">
        <f>IF(SUM(T484:X484)&lt;&gt;Q484, "CHECK", "OK")</f>
        <v>OK</v>
      </c>
      <c r="Z484" s="15" t="str">
        <f>IF(F484=$B$1, "No", IF(S484=1, "Yes", "No"))</f>
        <v>No</v>
      </c>
      <c r="AA484" s="18" t="str">
        <f>IF(C484="DM", "N/A", IF(Z484="No","N/A",VLOOKUP(B484,'Extension List'!$A$3:$R$1972,18,FALSE)))</f>
        <v>N/A</v>
      </c>
      <c r="AB484" s="15" t="str">
        <f>IF(C484="DM", "N/A", IF(Z484="No","N/A",VLOOKUP(B484,'Extension List'!$A$3:$T$1972,20,FALSE)))</f>
        <v>N/A</v>
      </c>
      <c r="AC484" s="15" t="str">
        <f>IF(AA484="N/A", "N/A", 0)</f>
        <v>N/A</v>
      </c>
      <c r="AD484" s="16" t="str">
        <f>IF(AE484="N/A", "N/A", AA484-AE484)</f>
        <v>N/A</v>
      </c>
      <c r="AE484" s="16" t="str">
        <f>IF(AA484="N/A", "N/A", IF(AC484&gt;0, IF(AA484&lt;13, ROUNDUP(0.25*AA484,0), IF(AA484&lt;26, ROUNDUP(0.4*AA484,0), IF(AA484&lt;51, ROUNDUP(0.6*AA484,0), ROUNDUP(0.75*AA484,0)))), "N/A"))</f>
        <v>N/A</v>
      </c>
      <c r="AF484" s="16" t="str">
        <f>IF(AD484="N/A","N/A", (AE484*AC484)+Q484)</f>
        <v>N/A</v>
      </c>
      <c r="AG484" s="16" t="str">
        <f>IF($AF484="N/A", "N/A", "TBC")</f>
        <v>N/A</v>
      </c>
      <c r="AH484" s="16" t="str">
        <f>IF($AF484="N/A", "N/A", "TBC")</f>
        <v>N/A</v>
      </c>
      <c r="AI484" s="16" t="str">
        <f>IF($AF484="N/A","N/A",IF(AC484&gt;1,"TBC","N/A"))</f>
        <v>N/A</v>
      </c>
      <c r="AJ484" s="16" t="str">
        <f>IF($AF484="N/A","N/A",IF(AC484&gt;2,"TBC","N/A"))</f>
        <v>N/A</v>
      </c>
      <c r="AK484" s="16" t="str">
        <f>IF($AF484="N/A","N/A",IF(AC484&gt;3,"TBC","N/A"))</f>
        <v>N/A</v>
      </c>
      <c r="AL484" s="16" t="str">
        <f>IF(AC484="N/A","N/A",IF(AC484&gt;0,IF(SUM(AG484:AK484)&lt;&gt;AF484,"CHECK","OK"),"N/A"))</f>
        <v>N/A</v>
      </c>
      <c r="AM484" s="16">
        <f>IF(AD484="N/A", L484+T484, L484+AG484)</f>
        <v>10</v>
      </c>
      <c r="AN484" s="16">
        <f>IF(AD484="N/A", IF(U484="N/A", "N/A", L484+U484), AD484+AH484)</f>
        <v>10</v>
      </c>
      <c r="AO484" s="16">
        <f>IF(AD484="N/A", IF(V484="N/A", "N/A", L484+V484), IF(AI484="N/A", "N/A", AD484+AI484))</f>
        <v>18</v>
      </c>
      <c r="AP484" s="16">
        <f>IF(AD484="N/A", IF(W484="N/A", "N/A", L484+W484), IF(AJ484="N/A", "N/A", AD484+AJ484))</f>
        <v>18</v>
      </c>
      <c r="AQ484" s="16" t="str">
        <f>IF(AD484="N/A", IF(X484="N/A", "N/A", L484+X484), IF(AK484="N/A", "N/A", AD484+AK484))</f>
        <v>N/A</v>
      </c>
      <c r="AR484" s="15" t="s">
        <v>40</v>
      </c>
      <c r="AS484" s="15" t="s">
        <v>40</v>
      </c>
      <c r="AT484" s="15" t="s">
        <v>40</v>
      </c>
      <c r="AU484" s="15" t="s">
        <v>40</v>
      </c>
      <c r="AV484" s="15" t="s">
        <v>40</v>
      </c>
      <c r="AW484" s="15" t="s">
        <v>40</v>
      </c>
      <c r="AX484" s="15" t="s">
        <v>40</v>
      </c>
      <c r="AY484" s="15" t="s">
        <v>40</v>
      </c>
      <c r="AZ484" s="15" t="s">
        <v>40</v>
      </c>
      <c r="BA484" s="15" t="s">
        <v>40</v>
      </c>
      <c r="BB484" s="15" t="s">
        <v>40</v>
      </c>
      <c r="BC484" s="15" t="s">
        <v>40</v>
      </c>
      <c r="BD484" s="15" t="s">
        <v>40</v>
      </c>
      <c r="BE484" s="15" t="s">
        <v>40</v>
      </c>
      <c r="BF484" s="15" t="s">
        <v>40</v>
      </c>
      <c r="BG484" s="15" t="s">
        <v>40</v>
      </c>
      <c r="BH484" s="15" t="s">
        <v>40</v>
      </c>
      <c r="BI484" s="15"/>
      <c r="BJ484" s="16">
        <f>IF(AR484="R", $CA484, IF(OR(AR484="P", AR484="T", AR484="N"), 0, IF($C484="DM", $T484, IF(OR(AR484="Y", AR484="IR"),$AM484,IF(AR484="C", IF($BI484="Y", IF($AF484="N/A", $Q484, $AF484), IF($AG484="N/A", $T484,$AG484)))))))</f>
        <v>10</v>
      </c>
      <c r="BK484" s="16">
        <f>IF(AS484="R", $CA484, IF(OR(AS484="P", AS484="T", AS484="N"), 0, IF($C484="DM", $T484, IF(OR(AS484="Y", AS484="IR"),$AM484,IF(AS484="C", IF($BI484="Y", IF($AF484="N/A", $Q484, $AF484), IF($AG484="N/A", $T484,$AG484)))))))</f>
        <v>10</v>
      </c>
      <c r="BL484" s="16">
        <f>IF(AT484="R", $CA484, IF(OR(AT484="P", AT484="T", AT484="N"), 0, IF($C484="DM", $T484, IF(OR(AT484="Y", AT484="IR"),$AM484,IF(AT484="C", IF($BI484="Y", IF($AF484="N/A", $Q484, $AF484), IF($AG484="N/A", $T484,$AG484)))))))</f>
        <v>10</v>
      </c>
      <c r="BM484" s="16">
        <f>IF(AU484="R", $CA484, IF(OR(AU484="P", AU484="T", AU484="N"), 0, IF($C484="DM", $T484, IF(OR(AU484="Y", AU484="IR"),$AM484,IF(AU484="C", IF($BI484="Y", IF($AF484="N/A", $Q484, $AF484), IF($AG484="N/A", $T484,$AG484)))))))</f>
        <v>10</v>
      </c>
      <c r="BN484" s="16">
        <f>IF(AV484="R", $CA484, IF(OR(AV484="P", AV484="T", AV484="N"), 0, IF($C484="DM", $T484, IF(OR(AV484="Y", AV484="IR"),$AM484,IF(AV484="C", IF($BI484="Y", IF($AF484="N/A", $Q484, $AF484), IF($AG484="N/A", $T484,$AG484)))))))</f>
        <v>10</v>
      </c>
      <c r="BO484" s="16">
        <f>IF(AW484="R", $CA484, IF(OR(AW484="P", AW484="T", AW484="N"), 0, IF($C484="DM", $T484, IF(OR(AW484="Y", AW484="IR"),$AM484,IF(AW484="C", IF($BI484="Y", IF($AF484="N/A", $Q484, $AF484), IF($AG484="N/A", $T484,$AG484)))))))</f>
        <v>10</v>
      </c>
      <c r="BP484" s="16">
        <f>IF(AX484="R", $CA484, IF(OR(AX484="P", AX484="T", AX484="N"), 0, IF($C484="DM", $T484, IF(OR(AX484="Y", AX484="IR"),$AM484,IF(AX484="C", IF($BI484="Y", IF($AF484="N/A", $Q484, $AF484), IF($AG484="N/A", $T484,$AG484)))))))</f>
        <v>10</v>
      </c>
      <c r="BQ484" s="16">
        <f>IF(AY484="R", $CA484, IF(OR(AY484="P", AY484="T", AY484="N"), 0, IF($C484="DM", $T484, IF(OR(AY484="Y", AY484="IR"),$AM484,IF(AY484="C", IF($BI484="Y", IF($AF484="N/A", $Q484, $AF484), IF($AG484="N/A", $T484,$AG484)))))))</f>
        <v>10</v>
      </c>
      <c r="BR484" s="16">
        <f>IF(AZ484="R", $CA484, IF(OR(AZ484="P", AZ484="T", AZ484="N"), 0, IF($C484="DM", $T484, IF(OR(AZ484="Y", AZ484="IR"),$AM484,IF(AZ484="C", IF($BI484="Y", IF($AF484="N/A", $Q484, $AF484), IF($AG484="N/A", $T484,$AG484)))))))</f>
        <v>10</v>
      </c>
      <c r="BS484" s="16">
        <f>IF(BA484="R", $CA484, IF(OR(BA484="P", BA484="T", BA484="N"), 0, IF($C484="DM", $T484, IF(OR(BA484="Y", BA484="IR"),$AM484,IF(BA484="C", IF($BI484="Y", IF($AF484="N/A", $Q484, $AF484), IF($AG484="N/A", $T484,$AG484)))))))</f>
        <v>10</v>
      </c>
      <c r="BT484" s="16">
        <f>IF(BB484="R", $CA484, IF(OR(BB484="P", BB484="T", BB484="N"), 0, IF($C484="DM", $T484, IF(OR(BB484="Y", BB484="IR"),$AM484,IF(BB484="C", IF($BI484="Y", IF($BA484="C", IF($AF484="N/A", $Q484, $AF484), IF($AF484="N/A", $T484, $AM484)), IF($AG484="N/A", $T484,$AG484)))))))</f>
        <v>10</v>
      </c>
      <c r="BU484" s="16">
        <f>IF(BC484="R", $CA484, IF(OR(BC484="P", BC484="T", BC484="N"), 0, IF($C484="DM", $T484, IF(OR(BC484="Y", BC484="IR"),$AM484,IF(BC484="C", IF($BI484="Y", IF($BA484="C", IF($AF484="N/A", $Q484, $AF484), IF($AF484="N/A", $T484, $AM484)), IF($AG484="N/A", $T484,$AG484)))))))</f>
        <v>10</v>
      </c>
      <c r="BV484" s="16">
        <f>IF(BD484="R", $CA484, IF(OR(BD484="P", BD484="T", BD484="N"), 0, IF($C484="DM", $T484, IF(OR(BD484="Y", BD484="IR"),$AM484,IF(BD484="C", IF($BI484="Y", IF($BA484="C", IF($AF484="N/A", $Q484, $AF484), IF($AF484="N/A", $T484, $AM484)), IF($AG484="N/A", $T484,$AG484)))))))</f>
        <v>10</v>
      </c>
      <c r="BW484" s="16">
        <f>IF(BE484="R", $CA484, IF(OR(BE484="P", BE484="T", BE484="N"), 0, IF($C484="DM", $T484, IF(OR(BE484="Y", BE484="IR"),$AM484,IF(BE484="C", IF($BI484="Y", IF($BA484="C", IF($AF484="N/A", $Q484, $AF484), IF($AF484="N/A", $T484, $AM484)), IF($AG484="N/A", $T484,$AG484)))))))</f>
        <v>10</v>
      </c>
      <c r="BX484" s="16">
        <f>IF(BF484="R", $CA484, IF(OR(BF484="P", BF484="T", BF484="N"), 0, IF($C484="DM", $T484, IF(OR(BF484="Y", BF484="IR"),$AM484,IF(BF484="C", IF($BI484="Y", IF($BA484="C", IF($AF484="N/A", $Q484, $AF484), IF($AF484="N/A", $T484, $AM484)), IF($AG484="N/A", $T484,$AG484)))))))</f>
        <v>10</v>
      </c>
      <c r="BY484" s="16">
        <f>IF(BG484="R", $CA484, IF(OR(BG484="P", BG484="T", BG484="N"), 0, IF($C484="DM", $T484, IF(OR(BG484="Y", BG484="IR"),$AM484,IF(BG484="C", IF($BI484="Y", IF($BA484="C", IF($AF484="N/A", $Q484, $AF484), IF($AF484="N/A", $T484, $AM484)), IF($AG484="N/A", $T484,$AG484)))))))</f>
        <v>10</v>
      </c>
      <c r="BZ484" s="16">
        <f>IF(BH484="R", $CA484, IF(OR(BH484="P", BH484="T", BH484="N"), 0, IF($C484="DM", $T484, IF(OR(BH484="Y", BH484="IR"),$AM484,IF(BH484="C", IF($BI484="Y", IF($BA484="C", IF($AF484="N/A", $Q484, $AF484), IF($AF484="N/A", $T484, $AM484)), IF($AG484="N/A", $T484,$AG484)))))))</f>
        <v>10</v>
      </c>
      <c r="CA484" s="15" t="s">
        <v>75</v>
      </c>
      <c r="CB484" s="16">
        <f>BZ484</f>
        <v>10</v>
      </c>
      <c r="CC484" s="15">
        <f>IF(OR($BH484="T", $BH484="R"), 0, IF($BH484="C", IF($BI484="Y", IF($BA484="C", 0, IF(AF484="N/A", Q484-T484, AF484-AG484)), IF($AF484="N/A", U484, AH484)), AN484))</f>
        <v>10</v>
      </c>
      <c r="CD484" s="15">
        <f>IF(OR($BH484="T", $BH484="R"), 0, IF($BH484="C", IF($BI484="Y", 0, IF($AF484="N/A", V484, AI484)), AO484))</f>
        <v>18</v>
      </c>
      <c r="CE484" s="15">
        <f>IF(OR($BH484="T", $BH484="R"), 0, IF($BH484="C", IF($BI484="Y", 0, IF($AF484="N/A", W484, AJ484)), AP484))</f>
        <v>18</v>
      </c>
      <c r="CF484" s="15" t="str">
        <f>IF(OR($BH484="T", $BH484="R"), 0, IF($BH484="C", IF($BI484="Y", 0, IF($AF484="N/A", X484, AK484)), AQ484))</f>
        <v>N/A</v>
      </c>
      <c r="CG484" t="str">
        <f>IF(AC484="N/A", "S:"&amp;L484&amp;" G:"&amp;M484&amp;" GR:"&amp;Q484, IF(AC484=0, "S:"&amp;L484&amp;" G:"&amp;M484&amp;" GR:"&amp;Q484, "S:"&amp;L484&amp;"/"&amp;AD484&amp;" G:"&amp;AE484&amp;" GR:"&amp;AF484))</f>
        <v>S:8 G:6 GR:24</v>
      </c>
    </row>
    <row r="485" spans="1:85" x14ac:dyDescent="0.25">
      <c r="A485" s="14">
        <v>4137</v>
      </c>
      <c r="B485" s="15" t="s">
        <v>1979</v>
      </c>
      <c r="C485" s="15" t="s">
        <v>68</v>
      </c>
      <c r="D485" s="15" t="s">
        <v>1933</v>
      </c>
      <c r="E485" s="15">
        <f>VLOOKUP(B485, 'Rookie Year'!$A$2:$B$55679,2,FALSE)</f>
        <v>2015</v>
      </c>
      <c r="F485" s="15">
        <v>2021</v>
      </c>
      <c r="G485" s="15" t="s">
        <v>42</v>
      </c>
      <c r="H485" s="15" t="s">
        <v>1928</v>
      </c>
      <c r="I485" s="16">
        <v>9</v>
      </c>
      <c r="J485" s="15">
        <v>3</v>
      </c>
      <c r="K485" s="17">
        <f>IF(AND(G485&lt;&gt;"N",R485="N/A"), IF(I485&lt;4, 0, 0.25),IF(I485=1, IF(J485=1,0.25, 0.25), IF(I485&lt;13, 0.25, IF(I485&lt;26, 0.4, IF(I485&lt;51, 0.6, 0.75)))))</f>
        <v>0.25</v>
      </c>
      <c r="L485" s="16">
        <f>I485-M485</f>
        <v>6</v>
      </c>
      <c r="M485" s="16">
        <f>ROUNDUP(I485*K485,0)</f>
        <v>3</v>
      </c>
      <c r="N485" s="16">
        <f>M485*J485</f>
        <v>9</v>
      </c>
      <c r="O485" s="16">
        <v>9</v>
      </c>
      <c r="P485" s="16">
        <v>0</v>
      </c>
      <c r="Q485" s="16">
        <f>N485-O485-P485</f>
        <v>0</v>
      </c>
      <c r="R485" s="15">
        <v>2023</v>
      </c>
      <c r="S485" s="15">
        <f>IF(R485="N/A", J485-($B$1-F485), J485-($B$1-R485))</f>
        <v>2</v>
      </c>
      <c r="T485" s="16">
        <v>0</v>
      </c>
      <c r="U485" s="16">
        <v>0</v>
      </c>
      <c r="V485" s="16" t="str">
        <f>IF($S485&lt;3, "N/A", $M485)</f>
        <v>N/A</v>
      </c>
      <c r="W485" s="16" t="str">
        <f>IF($S485&lt;4, "N/A", $M485)</f>
        <v>N/A</v>
      </c>
      <c r="X485" s="16" t="str">
        <f>IF($S485&lt;5, "N/A", $M485)</f>
        <v>N/A</v>
      </c>
      <c r="Y485" s="15" t="str">
        <f>IF(SUM(T485:X485)&lt;&gt;Q485, "CHECK", "OK")</f>
        <v>OK</v>
      </c>
      <c r="Z485" s="15" t="str">
        <f>IF(F485=$B$1, "No", IF(S485=1, "Yes", "No"))</f>
        <v>No</v>
      </c>
      <c r="AA485" s="18" t="str">
        <f>IF(C485="DM", "N/A", IF(Z485="No","N/A",VLOOKUP(B485,'Extension List'!$A$3:$R$1972,18,FALSE)))</f>
        <v>N/A</v>
      </c>
      <c r="AB485" s="15" t="str">
        <f>IF(C485="DM", "N/A", IF(Z485="No","N/A",VLOOKUP(B485,'Extension List'!$A$3:$T$1972,20,FALSE)))</f>
        <v>N/A</v>
      </c>
      <c r="AC485" s="15" t="str">
        <f>IF(AA485="N/A", "N/A", 0)</f>
        <v>N/A</v>
      </c>
      <c r="AD485" s="16" t="str">
        <f>IF(AE485="N/A", "N/A", AA485-AE485)</f>
        <v>N/A</v>
      </c>
      <c r="AE485" s="16" t="str">
        <f>IF(AA485="N/A", "N/A", IF(AC485&gt;0, IF(AA485&lt;13, ROUNDUP(0.25*AA485,0), IF(AA485&lt;26, ROUNDUP(0.4*AA485,0), IF(AA485&lt;51, ROUNDUP(0.6*AA485,0), ROUNDUP(0.75*AA485,0)))), "N/A"))</f>
        <v>N/A</v>
      </c>
      <c r="AF485" s="16" t="str">
        <f>IF(AD485="N/A","N/A", (AE485*AC485)+Q485)</f>
        <v>N/A</v>
      </c>
      <c r="AG485" s="16" t="str">
        <f>IF($AF485="N/A", "N/A", "TBC")</f>
        <v>N/A</v>
      </c>
      <c r="AH485" s="16" t="str">
        <f>IF($AF485="N/A", "N/A", "TBC")</f>
        <v>N/A</v>
      </c>
      <c r="AI485" s="16" t="str">
        <f>IF($AF485="N/A","N/A",IF(AC485&gt;1,"TBC","N/A"))</f>
        <v>N/A</v>
      </c>
      <c r="AJ485" s="16" t="str">
        <f>IF($AF485="N/A","N/A",IF(AC485&gt;2,"TBC","N/A"))</f>
        <v>N/A</v>
      </c>
      <c r="AK485" s="16" t="str">
        <f>IF($AF485="N/A","N/A",IF(AC485&gt;3,"TBC","N/A"))</f>
        <v>N/A</v>
      </c>
      <c r="AL485" s="16" t="str">
        <f>IF(AC485="N/A","N/A",IF(AC485&gt;0,IF(SUM(AG485:AK485)&lt;&gt;AF485,"CHECK","OK"),"N/A"))</f>
        <v>N/A</v>
      </c>
      <c r="AM485" s="16">
        <f>IF(AD485="N/A", L485+T485, L485+AG485)</f>
        <v>6</v>
      </c>
      <c r="AN485" s="16">
        <f>IF(AD485="N/A", IF(U485="N/A", "N/A", L485+U485), AD485+AH485)</f>
        <v>6</v>
      </c>
      <c r="AO485" s="16" t="str">
        <f>IF(AD485="N/A", IF(V485="N/A", "N/A", L485+V485), IF(AI485="N/A", "N/A", AD485+AI485))</f>
        <v>N/A</v>
      </c>
      <c r="AP485" s="16" t="str">
        <f>IF(AD485="N/A", IF(W485="N/A", "N/A", L485+W485), IF(AJ485="N/A", "N/A", AD485+AJ485))</f>
        <v>N/A</v>
      </c>
      <c r="AQ485" s="16" t="str">
        <f>IF(AD485="N/A", IF(X485="N/A", "N/A", L485+X485), IF(AK485="N/A", "N/A", AD485+AK485))</f>
        <v>N/A</v>
      </c>
      <c r="AR485" s="15" t="s">
        <v>40</v>
      </c>
      <c r="AS485" s="15" t="s">
        <v>40</v>
      </c>
      <c r="AT485" s="15" t="s">
        <v>40</v>
      </c>
      <c r="AU485" s="15" t="s">
        <v>40</v>
      </c>
      <c r="AV485" s="15" t="s">
        <v>40</v>
      </c>
      <c r="AW485" s="15" t="s">
        <v>40</v>
      </c>
      <c r="AX485" s="15" t="s">
        <v>40</v>
      </c>
      <c r="AY485" s="15" t="s">
        <v>40</v>
      </c>
      <c r="AZ485" s="15" t="s">
        <v>40</v>
      </c>
      <c r="BA485" s="15" t="s">
        <v>40</v>
      </c>
      <c r="BB485" s="15" t="s">
        <v>40</v>
      </c>
      <c r="BC485" s="15" t="s">
        <v>40</v>
      </c>
      <c r="BD485" s="15" t="s">
        <v>40</v>
      </c>
      <c r="BE485" s="15" t="s">
        <v>40</v>
      </c>
      <c r="BF485" s="15" t="s">
        <v>40</v>
      </c>
      <c r="BG485" s="15" t="s">
        <v>40</v>
      </c>
      <c r="BH485" s="15" t="s">
        <v>40</v>
      </c>
      <c r="BI485" s="15"/>
      <c r="BJ485" s="16">
        <f>IF(AR485="R", $CA485, IF(OR(AR485="P", AR485="T", AR485="N"), 0, IF($C485="DM", $T485, IF(OR(AR485="Y", AR485="IR"),$AM485,IF(AR485="C", IF($BI485="Y", IF($AF485="N/A", $Q485, $AF485), IF($AG485="N/A", $T485,$AG485)))))))</f>
        <v>6</v>
      </c>
      <c r="BK485" s="16">
        <f>IF(AS485="R", $CA485, IF(OR(AS485="P", AS485="T", AS485="N"), 0, IF($C485="DM", $T485, IF(OR(AS485="Y", AS485="IR"),$AM485,IF(AS485="C", IF($BI485="Y", IF($AF485="N/A", $Q485, $AF485), IF($AG485="N/A", $T485,$AG485)))))))</f>
        <v>6</v>
      </c>
      <c r="BL485" s="16">
        <f>IF(AT485="R", $CA485, IF(OR(AT485="P", AT485="T", AT485="N"), 0, IF($C485="DM", $T485, IF(OR(AT485="Y", AT485="IR"),$AM485,IF(AT485="C", IF($BI485="Y", IF($AF485="N/A", $Q485, $AF485), IF($AG485="N/A", $T485,$AG485)))))))</f>
        <v>6</v>
      </c>
      <c r="BM485" s="16">
        <f>IF(AU485="R", $CA485, IF(OR(AU485="P", AU485="T", AU485="N"), 0, IF($C485="DM", $T485, IF(OR(AU485="Y", AU485="IR"),$AM485,IF(AU485="C", IF($BI485="Y", IF($AF485="N/A", $Q485, $AF485), IF($AG485="N/A", $T485,$AG485)))))))</f>
        <v>6</v>
      </c>
      <c r="BN485" s="16">
        <f>IF(AV485="R", $CA485, IF(OR(AV485="P", AV485="T", AV485="N"), 0, IF($C485="DM", $T485, IF(OR(AV485="Y", AV485="IR"),$AM485,IF(AV485="C", IF($BI485="Y", IF($AF485="N/A", $Q485, $AF485), IF($AG485="N/A", $T485,$AG485)))))))</f>
        <v>6</v>
      </c>
      <c r="BO485" s="16">
        <f>IF(AW485="R", $CA485, IF(OR(AW485="P", AW485="T", AW485="N"), 0, IF($C485="DM", $T485, IF(OR(AW485="Y", AW485="IR"),$AM485,IF(AW485="C", IF($BI485="Y", IF($AF485="N/A", $Q485, $AF485), IF($AG485="N/A", $T485,$AG485)))))))</f>
        <v>6</v>
      </c>
      <c r="BP485" s="16">
        <f>IF(AX485="R", $CA485, IF(OR(AX485="P", AX485="T", AX485="N"), 0, IF($C485="DM", $T485, IF(OR(AX485="Y", AX485="IR"),$AM485,IF(AX485="C", IF($BI485="Y", IF($AF485="N/A", $Q485, $AF485), IF($AG485="N/A", $T485,$AG485)))))))</f>
        <v>6</v>
      </c>
      <c r="BQ485" s="16">
        <f>IF(AY485="R", $CA485, IF(OR(AY485="P", AY485="T", AY485="N"), 0, IF($C485="DM", $T485, IF(OR(AY485="Y", AY485="IR"),$AM485,IF(AY485="C", IF($BI485="Y", IF($AF485="N/A", $Q485, $AF485), IF($AG485="N/A", $T485,$AG485)))))))</f>
        <v>6</v>
      </c>
      <c r="BR485" s="16">
        <f>IF(AZ485="R", $CA485, IF(OR(AZ485="P", AZ485="T", AZ485="N"), 0, IF($C485="DM", $T485, IF(OR(AZ485="Y", AZ485="IR"),$AM485,IF(AZ485="C", IF($BI485="Y", IF($AF485="N/A", $Q485, $AF485), IF($AG485="N/A", $T485,$AG485)))))))</f>
        <v>6</v>
      </c>
      <c r="BS485" s="16">
        <f>IF(BA485="R", $CA485, IF(OR(BA485="P", BA485="T", BA485="N"), 0, IF($C485="DM", $T485, IF(OR(BA485="Y", BA485="IR"),$AM485,IF(BA485="C", IF($BI485="Y", IF($AF485="N/A", $Q485, $AF485), IF($AG485="N/A", $T485,$AG485)))))))</f>
        <v>6</v>
      </c>
      <c r="BT485" s="16">
        <f>IF(BB485="R", $CA485, IF(OR(BB485="P", BB485="T", BB485="N"), 0, IF($C485="DM", $T485, IF(OR(BB485="Y", BB485="IR"),$AM485,IF(BB485="C", IF($BI485="Y", IF($BA485="C", IF($AF485="N/A", $Q485, $AF485), IF($AF485="N/A", $T485, $AM485)), IF($AG485="N/A", $T485,$AG485)))))))</f>
        <v>6</v>
      </c>
      <c r="BU485" s="16">
        <f>IF(BC485="R", $CA485, IF(OR(BC485="P", BC485="T", BC485="N"), 0, IF($C485="DM", $T485, IF(OR(BC485="Y", BC485="IR"),$AM485,IF(BC485="C", IF($BI485="Y", IF($BA485="C", IF($AF485="N/A", $Q485, $AF485), IF($AF485="N/A", $T485, $AM485)), IF($AG485="N/A", $T485,$AG485)))))))</f>
        <v>6</v>
      </c>
      <c r="BV485" s="16">
        <f>IF(BD485="R", $CA485, IF(OR(BD485="P", BD485="T", BD485="N"), 0, IF($C485="DM", $T485, IF(OR(BD485="Y", BD485="IR"),$AM485,IF(BD485="C", IF($BI485="Y", IF($BA485="C", IF($AF485="N/A", $Q485, $AF485), IF($AF485="N/A", $T485, $AM485)), IF($AG485="N/A", $T485,$AG485)))))))</f>
        <v>6</v>
      </c>
      <c r="BW485" s="16">
        <f>IF(BE485="R", $CA485, IF(OR(BE485="P", BE485="T", BE485="N"), 0, IF($C485="DM", $T485, IF(OR(BE485="Y", BE485="IR"),$AM485,IF(BE485="C", IF($BI485="Y", IF($BA485="C", IF($AF485="N/A", $Q485, $AF485), IF($AF485="N/A", $T485, $AM485)), IF($AG485="N/A", $T485,$AG485)))))))</f>
        <v>6</v>
      </c>
      <c r="BX485" s="16">
        <f>IF(BF485="R", $CA485, IF(OR(BF485="P", BF485="T", BF485="N"), 0, IF($C485="DM", $T485, IF(OR(BF485="Y", BF485="IR"),$AM485,IF(BF485="C", IF($BI485="Y", IF($BA485="C", IF($AF485="N/A", $Q485, $AF485), IF($AF485="N/A", $T485, $AM485)), IF($AG485="N/A", $T485,$AG485)))))))</f>
        <v>6</v>
      </c>
      <c r="BY485" s="16">
        <f>IF(BG485="R", $CA485, IF(OR(BG485="P", BG485="T", BG485="N"), 0, IF($C485="DM", $T485, IF(OR(BG485="Y", BG485="IR"),$AM485,IF(BG485="C", IF($BI485="Y", IF($BA485="C", IF($AF485="N/A", $Q485, $AF485), IF($AF485="N/A", $T485, $AM485)), IF($AG485="N/A", $T485,$AG485)))))))</f>
        <v>6</v>
      </c>
      <c r="BZ485" s="16">
        <f>IF(BH485="R", $CA485, IF(OR(BH485="P", BH485="T", BH485="N"), 0, IF($C485="DM", $T485, IF(OR(BH485="Y", BH485="IR"),$AM485,IF(BH485="C", IF($BI485="Y", IF($BA485="C", IF($AF485="N/A", $Q485, $AF485), IF($AF485="N/A", $T485, $AM485)), IF($AG485="N/A", $T485,$AG485)))))))</f>
        <v>6</v>
      </c>
      <c r="CA485" s="15" t="s">
        <v>75</v>
      </c>
      <c r="CB485" s="16">
        <f>BZ485</f>
        <v>6</v>
      </c>
      <c r="CC485" s="15">
        <f>IF(OR($BH485="T", $BH485="R"), 0, IF($BH485="C", IF($BI485="Y", IF($BA485="C", 0, IF(AF485="N/A", Q485-T485, AF485-AG485)), IF($AF485="N/A", U485, AH485)), AN485))</f>
        <v>6</v>
      </c>
      <c r="CD485" s="15" t="str">
        <f>IF(OR($BH485="T", $BH485="R"), 0, IF($BH485="C", IF($BI485="Y", 0, IF($AF485="N/A", V485, AI485)), AO485))</f>
        <v>N/A</v>
      </c>
      <c r="CE485" s="15" t="str">
        <f>IF(OR($BH485="T", $BH485="R"), 0, IF($BH485="C", IF($BI485="Y", 0, IF($AF485="N/A", W485, AJ485)), AP485))</f>
        <v>N/A</v>
      </c>
      <c r="CF485" s="15" t="str">
        <f>IF(OR($BH485="T", $BH485="R"), 0, IF($BH485="C", IF($BI485="Y", 0, IF($AF485="N/A", X485, AK485)), AQ485))</f>
        <v>N/A</v>
      </c>
      <c r="CG485" t="str">
        <f>IF(AC485="N/A", "S:"&amp;L485&amp;" G:"&amp;M485&amp;" GR:"&amp;Q485, IF(AC485=0, "S:"&amp;L485&amp;" G:"&amp;M485&amp;" GR:"&amp;Q485, "S:"&amp;L485&amp;"/"&amp;AD485&amp;" G:"&amp;AE485&amp;" GR:"&amp;AF485))</f>
        <v>S:6 G:3 GR:0</v>
      </c>
    </row>
    <row r="486" spans="1:85" x14ac:dyDescent="0.25">
      <c r="A486" s="14">
        <v>5488</v>
      </c>
      <c r="B486" s="15" t="s">
        <v>2313</v>
      </c>
      <c r="C486" s="15" t="s">
        <v>68</v>
      </c>
      <c r="D486" s="15" t="s">
        <v>1933</v>
      </c>
      <c r="E486" s="15">
        <f>VLOOKUP(B486, 'Rookie Year'!$A$2:$B$55679,2,FALSE)</f>
        <v>2016</v>
      </c>
      <c r="F486" s="15">
        <v>2024</v>
      </c>
      <c r="G486" s="15" t="s">
        <v>42</v>
      </c>
      <c r="H486" s="15" t="s">
        <v>2935</v>
      </c>
      <c r="I486" s="16">
        <v>14</v>
      </c>
      <c r="J486" s="15">
        <v>4</v>
      </c>
      <c r="K486" s="17">
        <f>IF(AND(G486&lt;&gt;"N",R486="N/A"), IF(I486&lt;4, 0, 0.25),IF(I486=1, IF(J486=1,0.25, 0.25), IF(I486&lt;13, 0.25, IF(I486&lt;26, 0.4, IF(I486&lt;51, 0.6, 0.75)))))</f>
        <v>0.4</v>
      </c>
      <c r="L486" s="16">
        <f>I486-M486</f>
        <v>8</v>
      </c>
      <c r="M486" s="16">
        <f>ROUNDUP(I486*K486,0)</f>
        <v>6</v>
      </c>
      <c r="N486" s="16">
        <f>M486*J486</f>
        <v>24</v>
      </c>
      <c r="O486" s="16">
        <v>0</v>
      </c>
      <c r="P486" s="16">
        <v>0</v>
      </c>
      <c r="Q486" s="16">
        <f>N486-O486-P486</f>
        <v>24</v>
      </c>
      <c r="R486" s="15" t="s">
        <v>75</v>
      </c>
      <c r="S486" s="15">
        <f>IF(R486="N/A", J486-($B$1-F486), J486-($B$1-R486))</f>
        <v>4</v>
      </c>
      <c r="T486" s="16">
        <v>2</v>
      </c>
      <c r="U486" s="16">
        <v>2</v>
      </c>
      <c r="V486" s="16">
        <v>10</v>
      </c>
      <c r="W486" s="16">
        <v>10</v>
      </c>
      <c r="X486" s="16" t="str">
        <f>IF($S486&lt;5, "N/A", $M486)</f>
        <v>N/A</v>
      </c>
      <c r="Y486" s="15" t="str">
        <f>IF(SUM(T486:X486)&lt;&gt;Q486, "CHECK", "OK")</f>
        <v>OK</v>
      </c>
      <c r="Z486" s="15" t="str">
        <f>IF(F486=$B$1, "No", IF(S486=1, "Yes", "No"))</f>
        <v>No</v>
      </c>
      <c r="AA486" s="18" t="str">
        <f>IF(C486="DM", "N/A", IF(Z486="No","N/A",VLOOKUP(B486,'Extension List'!$A$3:$R$1972,18,FALSE)))</f>
        <v>N/A</v>
      </c>
      <c r="AB486" s="15" t="str">
        <f>IF(C486="DM", "N/A", IF(Z486="No","N/A",VLOOKUP(B486,'Extension List'!$A$3:$T$1972,20,FALSE)))</f>
        <v>N/A</v>
      </c>
      <c r="AC486" s="15" t="str">
        <f>IF(AA486="N/A", "N/A", 0)</f>
        <v>N/A</v>
      </c>
      <c r="AD486" s="16" t="str">
        <f>IF(AE486="N/A", "N/A", AA486-AE486)</f>
        <v>N/A</v>
      </c>
      <c r="AE486" s="16" t="str">
        <f>IF(AA486="N/A", "N/A", IF(AC486&gt;0, IF(AA486&lt;13, ROUNDUP(0.25*AA486,0), IF(AA486&lt;26, ROUNDUP(0.4*AA486,0), IF(AA486&lt;51, ROUNDUP(0.6*AA486,0), ROUNDUP(0.75*AA486,0)))), "N/A"))</f>
        <v>N/A</v>
      </c>
      <c r="AF486" s="16" t="str">
        <f>IF(AD486="N/A","N/A", (AE486*AC486)+Q486)</f>
        <v>N/A</v>
      </c>
      <c r="AG486" s="16" t="str">
        <f>IF($AF486="N/A", "N/A", "TBC")</f>
        <v>N/A</v>
      </c>
      <c r="AH486" s="16" t="str">
        <f>IF($AF486="N/A", "N/A", "TBC")</f>
        <v>N/A</v>
      </c>
      <c r="AI486" s="16" t="str">
        <f>IF($AF486="N/A","N/A",IF(AC486&gt;1,"TBC","N/A"))</f>
        <v>N/A</v>
      </c>
      <c r="AJ486" s="16" t="str">
        <f>IF($AF486="N/A","N/A",IF(AC486&gt;2,"TBC","N/A"))</f>
        <v>N/A</v>
      </c>
      <c r="AK486" s="16" t="str">
        <f>IF($AF486="N/A","N/A",IF(AC486&gt;3,"TBC","N/A"))</f>
        <v>N/A</v>
      </c>
      <c r="AL486" s="16" t="str">
        <f>IF(AC486="N/A","N/A",IF(AC486&gt;0,IF(SUM(AG486:AK486)&lt;&gt;AF486,"CHECK","OK"),"N/A"))</f>
        <v>N/A</v>
      </c>
      <c r="AM486" s="16">
        <f>IF(AD486="N/A", L486+T486, L486+AG486)</f>
        <v>10</v>
      </c>
      <c r="AN486" s="16">
        <f>IF(AD486="N/A", IF(U486="N/A", "N/A", L486+U486), AD486+AH486)</f>
        <v>10</v>
      </c>
      <c r="AO486" s="16">
        <f>IF(AD486="N/A", IF(V486="N/A", "N/A", L486+V486), IF(AI486="N/A", "N/A", AD486+AI486))</f>
        <v>18</v>
      </c>
      <c r="AP486" s="16">
        <f>IF(AD486="N/A", IF(W486="N/A", "N/A", L486+W486), IF(AJ486="N/A", "N/A", AD486+AJ486))</f>
        <v>18</v>
      </c>
      <c r="AQ486" s="16" t="str">
        <f>IF(AD486="N/A", IF(X486="N/A", "N/A", L486+X486), IF(AK486="N/A", "N/A", AD486+AK486))</f>
        <v>N/A</v>
      </c>
      <c r="AR486" s="15" t="s">
        <v>40</v>
      </c>
      <c r="AS486" s="15" t="s">
        <v>40</v>
      </c>
      <c r="AT486" s="15" t="s">
        <v>40</v>
      </c>
      <c r="AU486" s="15" t="s">
        <v>40</v>
      </c>
      <c r="AV486" s="15" t="s">
        <v>40</v>
      </c>
      <c r="AW486" s="15" t="s">
        <v>40</v>
      </c>
      <c r="AX486" s="15" t="s">
        <v>40</v>
      </c>
      <c r="AY486" s="15" t="s">
        <v>40</v>
      </c>
      <c r="AZ486" s="15" t="s">
        <v>40</v>
      </c>
      <c r="BA486" s="15" t="s">
        <v>40</v>
      </c>
      <c r="BB486" s="15" t="s">
        <v>40</v>
      </c>
      <c r="BC486" s="15" t="s">
        <v>40</v>
      </c>
      <c r="BD486" s="15" t="s">
        <v>40</v>
      </c>
      <c r="BE486" s="15" t="s">
        <v>40</v>
      </c>
      <c r="BF486" s="15" t="s">
        <v>40</v>
      </c>
      <c r="BG486" s="15" t="s">
        <v>40</v>
      </c>
      <c r="BH486" s="15" t="s">
        <v>40</v>
      </c>
      <c r="BI486" s="15"/>
      <c r="BJ486" s="16">
        <f>IF(AR486="R", $CA486, IF(OR(AR486="P", AR486="T", AR486="N"), 0, IF($C486="DM", $T486, IF(OR(AR486="Y", AR486="IR"),$AM486,IF(AR486="C", IF($BI486="Y", IF($AF486="N/A", $Q486, $AF486), IF($AG486="N/A", $T486,$AG486)))))))</f>
        <v>10</v>
      </c>
      <c r="BK486" s="16">
        <f>IF(AS486="R", $CA486, IF(OR(AS486="P", AS486="T", AS486="N"), 0, IF($C486="DM", $T486, IF(OR(AS486="Y", AS486="IR"),$AM486,IF(AS486="C", IF($BI486="Y", IF($AF486="N/A", $Q486, $AF486), IF($AG486="N/A", $T486,$AG486)))))))</f>
        <v>10</v>
      </c>
      <c r="BL486" s="16">
        <f>IF(AT486="R", $CA486, IF(OR(AT486="P", AT486="T", AT486="N"), 0, IF($C486="DM", $T486, IF(OR(AT486="Y", AT486="IR"),$AM486,IF(AT486="C", IF($BI486="Y", IF($AF486="N/A", $Q486, $AF486), IF($AG486="N/A", $T486,$AG486)))))))</f>
        <v>10</v>
      </c>
      <c r="BM486" s="16">
        <f>IF(AU486="R", $CA486, IF(OR(AU486="P", AU486="T", AU486="N"), 0, IF($C486="DM", $T486, IF(OR(AU486="Y", AU486="IR"),$AM486,IF(AU486="C", IF($BI486="Y", IF($AF486="N/A", $Q486, $AF486), IF($AG486="N/A", $T486,$AG486)))))))</f>
        <v>10</v>
      </c>
      <c r="BN486" s="16">
        <f>IF(AV486="R", $CA486, IF(OR(AV486="P", AV486="T", AV486="N"), 0, IF($C486="DM", $T486, IF(OR(AV486="Y", AV486="IR"),$AM486,IF(AV486="C", IF($BI486="Y", IF($AF486="N/A", $Q486, $AF486), IF($AG486="N/A", $T486,$AG486)))))))</f>
        <v>10</v>
      </c>
      <c r="BO486" s="16">
        <f>IF(AW486="R", $CA486, IF(OR(AW486="P", AW486="T", AW486="N"), 0, IF($C486="DM", $T486, IF(OR(AW486="Y", AW486="IR"),$AM486,IF(AW486="C", IF($BI486="Y", IF($AF486="N/A", $Q486, $AF486), IF($AG486="N/A", $T486,$AG486)))))))</f>
        <v>10</v>
      </c>
      <c r="BP486" s="16">
        <f>IF(AX486="R", $CA486, IF(OR(AX486="P", AX486="T", AX486="N"), 0, IF($C486="DM", $T486, IF(OR(AX486="Y", AX486="IR"),$AM486,IF(AX486="C", IF($BI486="Y", IF($AF486="N/A", $Q486, $AF486), IF($AG486="N/A", $T486,$AG486)))))))</f>
        <v>10</v>
      </c>
      <c r="BQ486" s="16">
        <f>IF(AY486="R", $CA486, IF(OR(AY486="P", AY486="T", AY486="N"), 0, IF($C486="DM", $T486, IF(OR(AY486="Y", AY486="IR"),$AM486,IF(AY486="C", IF($BI486="Y", IF($AF486="N/A", $Q486, $AF486), IF($AG486="N/A", $T486,$AG486)))))))</f>
        <v>10</v>
      </c>
      <c r="BR486" s="16">
        <f>IF(AZ486="R", $CA486, IF(OR(AZ486="P", AZ486="T", AZ486="N"), 0, IF($C486="DM", $T486, IF(OR(AZ486="Y", AZ486="IR"),$AM486,IF(AZ486="C", IF($BI486="Y", IF($AF486="N/A", $Q486, $AF486), IF($AG486="N/A", $T486,$AG486)))))))</f>
        <v>10</v>
      </c>
      <c r="BS486" s="16">
        <f>IF(BA486="R", $CA486, IF(OR(BA486="P", BA486="T", BA486="N"), 0, IF($C486="DM", $T486, IF(OR(BA486="Y", BA486="IR"),$AM486,IF(BA486="C", IF($BI486="Y", IF($AF486="N/A", $Q486, $AF486), IF($AG486="N/A", $T486,$AG486)))))))</f>
        <v>10</v>
      </c>
      <c r="BT486" s="16">
        <f>IF(BB486="R", $CA486, IF(OR(BB486="P", BB486="T", BB486="N"), 0, IF($C486="DM", $T486, IF(OR(BB486="Y", BB486="IR"),$AM486,IF(BB486="C", IF($BI486="Y", IF($BA486="C", IF($AF486="N/A", $Q486, $AF486), IF($AF486="N/A", $T486, $AM486)), IF($AG486="N/A", $T486,$AG486)))))))</f>
        <v>10</v>
      </c>
      <c r="BU486" s="16">
        <f>IF(BC486="R", $CA486, IF(OR(BC486="P", BC486="T", BC486="N"), 0, IF($C486="DM", $T486, IF(OR(BC486="Y", BC486="IR"),$AM486,IF(BC486="C", IF($BI486="Y", IF($BA486="C", IF($AF486="N/A", $Q486, $AF486), IF($AF486="N/A", $T486, $AM486)), IF($AG486="N/A", $T486,$AG486)))))))</f>
        <v>10</v>
      </c>
      <c r="BV486" s="16">
        <f>IF(BD486="R", $CA486, IF(OR(BD486="P", BD486="T", BD486="N"), 0, IF($C486="DM", $T486, IF(OR(BD486="Y", BD486="IR"),$AM486,IF(BD486="C", IF($BI486="Y", IF($BA486="C", IF($AF486="N/A", $Q486, $AF486), IF($AF486="N/A", $T486, $AM486)), IF($AG486="N/A", $T486,$AG486)))))))</f>
        <v>10</v>
      </c>
      <c r="BW486" s="16">
        <f>IF(BE486="R", $CA486, IF(OR(BE486="P", BE486="T", BE486="N"), 0, IF($C486="DM", $T486, IF(OR(BE486="Y", BE486="IR"),$AM486,IF(BE486="C", IF($BI486="Y", IF($BA486="C", IF($AF486="N/A", $Q486, $AF486), IF($AF486="N/A", $T486, $AM486)), IF($AG486="N/A", $T486,$AG486)))))))</f>
        <v>10</v>
      </c>
      <c r="BX486" s="16">
        <f>IF(BF486="R", $CA486, IF(OR(BF486="P", BF486="T", BF486="N"), 0, IF($C486="DM", $T486, IF(OR(BF486="Y", BF486="IR"),$AM486,IF(BF486="C", IF($BI486="Y", IF($BA486="C", IF($AF486="N/A", $Q486, $AF486), IF($AF486="N/A", $T486, $AM486)), IF($AG486="N/A", $T486,$AG486)))))))</f>
        <v>10</v>
      </c>
      <c r="BY486" s="16">
        <f>IF(BG486="R", $CA486, IF(OR(BG486="P", BG486="T", BG486="N"), 0, IF($C486="DM", $T486, IF(OR(BG486="Y", BG486="IR"),$AM486,IF(BG486="C", IF($BI486="Y", IF($BA486="C", IF($AF486="N/A", $Q486, $AF486), IF($AF486="N/A", $T486, $AM486)), IF($AG486="N/A", $T486,$AG486)))))))</f>
        <v>10</v>
      </c>
      <c r="BZ486" s="16">
        <f>IF(BH486="R", $CA486, IF(OR(BH486="P", BH486="T", BH486="N"), 0, IF($C486="DM", $T486, IF(OR(BH486="Y", BH486="IR"),$AM486,IF(BH486="C", IF($BI486="Y", IF($BA486="C", IF($AF486="N/A", $Q486, $AF486), IF($AF486="N/A", $T486, $AM486)), IF($AG486="N/A", $T486,$AG486)))))))</f>
        <v>10</v>
      </c>
      <c r="CA486" s="15" t="s">
        <v>75</v>
      </c>
      <c r="CB486" s="16">
        <f>BZ486</f>
        <v>10</v>
      </c>
      <c r="CC486" s="15">
        <f>IF(OR($BH486="T", $BH486="R"), 0, IF($BH486="C", IF($BI486="Y", IF($BA486="C", 0, IF(AF486="N/A", Q486-T486, AF486-AG486)), IF($AF486="N/A", U486, AH486)), AN486))</f>
        <v>10</v>
      </c>
      <c r="CD486" s="15">
        <f>IF(OR($BH486="T", $BH486="R"), 0, IF($BH486="C", IF($BI486="Y", 0, IF($AF486="N/A", V486, AI486)), AO486))</f>
        <v>18</v>
      </c>
      <c r="CE486" s="15">
        <f>IF(OR($BH486="T", $BH486="R"), 0, IF($BH486="C", IF($BI486="Y", 0, IF($AF486="N/A", W486, AJ486)), AP486))</f>
        <v>18</v>
      </c>
      <c r="CF486" s="15" t="str">
        <f>IF(OR($BH486="T", $BH486="R"), 0, IF($BH486="C", IF($BI486="Y", 0, IF($AF486="N/A", X486, AK486)), AQ486))</f>
        <v>N/A</v>
      </c>
      <c r="CG486" t="str">
        <f>IF(AC486="N/A", "S:"&amp;L486&amp;" G:"&amp;M486&amp;" GR:"&amp;Q486, IF(AC486=0, "S:"&amp;L486&amp;" G:"&amp;M486&amp;" GR:"&amp;Q486, "S:"&amp;L486&amp;"/"&amp;AD486&amp;" G:"&amp;AE486&amp;" GR:"&amp;AF486))</f>
        <v>S:8 G:6 GR:24</v>
      </c>
    </row>
    <row r="487" spans="1:85" x14ac:dyDescent="0.25">
      <c r="A487" s="14">
        <v>5794</v>
      </c>
      <c r="B487" s="15" t="s">
        <v>2895</v>
      </c>
      <c r="C487" s="15" t="s">
        <v>68</v>
      </c>
      <c r="D487" s="15" t="s">
        <v>1933</v>
      </c>
      <c r="E487" s="15">
        <f>VLOOKUP(B487, 'Rookie Year'!$A$2:$B$55679,2,FALSE)</f>
        <v>2018</v>
      </c>
      <c r="F487" s="15">
        <v>2024</v>
      </c>
      <c r="G487" s="15" t="s">
        <v>42</v>
      </c>
      <c r="H487" s="15">
        <v>6</v>
      </c>
      <c r="I487" s="16">
        <v>3</v>
      </c>
      <c r="J487" s="15">
        <v>1</v>
      </c>
      <c r="K487" s="17">
        <f>IF(AND(G487&lt;&gt;"N",R487="N/A"), IF(I487&lt;4, 0, 0.25),IF(I487=1, IF(J487=1,0.25, 0.25), IF(I487&lt;13, 0.25, IF(I487&lt;26, 0.4, IF(I487&lt;51, 0.6, 0.75)))))</f>
        <v>0.25</v>
      </c>
      <c r="L487" s="16">
        <f>I487-M487</f>
        <v>2</v>
      </c>
      <c r="M487" s="16">
        <f>ROUNDUP(I487*K487,0)</f>
        <v>1</v>
      </c>
      <c r="N487" s="16">
        <f>M487*J487</f>
        <v>1</v>
      </c>
      <c r="O487" s="16">
        <v>0</v>
      </c>
      <c r="P487" s="16">
        <v>0</v>
      </c>
      <c r="Q487" s="16">
        <f>N487-O487-P487</f>
        <v>1</v>
      </c>
      <c r="R487" s="15" t="s">
        <v>75</v>
      </c>
      <c r="S487" s="15">
        <f>IF(R487="N/A", J487-($B$1-F487), J487-($B$1-R487))</f>
        <v>1</v>
      </c>
      <c r="T487" s="16">
        <f>IF($S487&lt;1, "N/A", $M487)</f>
        <v>1</v>
      </c>
      <c r="U487" s="16" t="str">
        <f>IF($S487&lt;2, "N/A", $M487)</f>
        <v>N/A</v>
      </c>
      <c r="V487" s="16" t="str">
        <f>IF($S487&lt;3, "N/A", $M487)</f>
        <v>N/A</v>
      </c>
      <c r="W487" s="16" t="str">
        <f>IF($S487&lt;4, "N/A", $M487)</f>
        <v>N/A</v>
      </c>
      <c r="X487" s="16" t="str">
        <f>IF($S487&lt;5, "N/A", $M487)</f>
        <v>N/A</v>
      </c>
      <c r="Y487" s="15" t="str">
        <f>IF(SUM(T487:X487)&lt;&gt;Q487, "CHECK", "OK")</f>
        <v>OK</v>
      </c>
      <c r="Z487" s="15" t="str">
        <f>IF(F487=$B$1, "No", IF(S487=1, "Yes", "No"))</f>
        <v>No</v>
      </c>
      <c r="AA487" s="18" t="str">
        <f>IF(C487="DM", "N/A", IF(Z487="No","N/A",VLOOKUP(B487,'Extension List'!$A$3:$R$1972,18,FALSE)))</f>
        <v>N/A</v>
      </c>
      <c r="AB487" s="15" t="str">
        <f>IF(C487="DM", "N/A", IF(Z487="No","N/A",VLOOKUP(B487,'Extension List'!$A$3:$T$1972,20,FALSE)))</f>
        <v>N/A</v>
      </c>
      <c r="AC487" s="15" t="str">
        <f>IF(AA487="N/A", "N/A", 0)</f>
        <v>N/A</v>
      </c>
      <c r="AD487" s="16" t="str">
        <f>IF(AE487="N/A", "N/A", AA487-AE487)</f>
        <v>N/A</v>
      </c>
      <c r="AE487" s="16" t="str">
        <f>IF(AA487="N/A", "N/A", IF(AC487&gt;0, IF(AA487&lt;13, ROUNDUP(0.25*AA487,0), IF(AA487&lt;26, ROUNDUP(0.4*AA487,0), IF(AA487&lt;51, ROUNDUP(0.6*AA487,0), ROUNDUP(0.75*AA487,0)))), "N/A"))</f>
        <v>N/A</v>
      </c>
      <c r="AF487" s="16" t="str">
        <f>IF(AD487="N/A","N/A", (AE487*AC487)+Q487)</f>
        <v>N/A</v>
      </c>
      <c r="AG487" s="16" t="str">
        <f>IF($AF487="N/A", "N/A", "TBC")</f>
        <v>N/A</v>
      </c>
      <c r="AH487" s="16" t="str">
        <f>IF($AF487="N/A", "N/A", "TBC")</f>
        <v>N/A</v>
      </c>
      <c r="AI487" s="16" t="str">
        <f>IF($AF487="N/A","N/A",IF(AC487&gt;1,"TBC","N/A"))</f>
        <v>N/A</v>
      </c>
      <c r="AJ487" s="16" t="str">
        <f>IF($AF487="N/A","N/A",IF(AC487&gt;2,"TBC","N/A"))</f>
        <v>N/A</v>
      </c>
      <c r="AK487" s="16" t="str">
        <f>IF($AF487="N/A","N/A",IF(AC487&gt;3,"TBC","N/A"))</f>
        <v>N/A</v>
      </c>
      <c r="AL487" s="16" t="str">
        <f>IF(AC487="N/A","N/A",IF(AC487&gt;0,IF(SUM(AG487:AK487)&lt;&gt;AF487,"CHECK","OK"),"N/A"))</f>
        <v>N/A</v>
      </c>
      <c r="AM487" s="16">
        <f>IF(AD487="N/A", L487+T487, L487+AG487)</f>
        <v>3</v>
      </c>
      <c r="AN487" s="16" t="str">
        <f>IF(AD487="N/A", IF(U487="N/A", "N/A", L487+U487), AD487+AH487)</f>
        <v>N/A</v>
      </c>
      <c r="AO487" s="16" t="str">
        <f>IF(AD487="N/A", IF(V487="N/A", "N/A", L487+V487), IF(AI487="N/A", "N/A", AD487+AI487))</f>
        <v>N/A</v>
      </c>
      <c r="AP487" s="16" t="str">
        <f>IF(AD487="N/A", IF(W487="N/A", "N/A", L487+W487), IF(AJ487="N/A", "N/A", AD487+AJ487))</f>
        <v>N/A</v>
      </c>
      <c r="AQ487" s="16" t="str">
        <f>IF(AD487="N/A", IF(X487="N/A", "N/A", L487+X487), IF(AK487="N/A", "N/A", AD487+AK487))</f>
        <v>N/A</v>
      </c>
      <c r="AR487" s="15" t="s">
        <v>42</v>
      </c>
      <c r="AS487" s="15" t="s">
        <v>42</v>
      </c>
      <c r="AT487" s="15" t="s">
        <v>42</v>
      </c>
      <c r="AU487" s="15" t="s">
        <v>42</v>
      </c>
      <c r="AV487" s="15" t="s">
        <v>42</v>
      </c>
      <c r="AW487" s="15" t="s">
        <v>42</v>
      </c>
      <c r="AX487" s="15" t="s">
        <v>40</v>
      </c>
      <c r="AY487" s="15" t="s">
        <v>48</v>
      </c>
      <c r="AZ487" s="15" t="s">
        <v>48</v>
      </c>
      <c r="BA487" s="15" t="s">
        <v>48</v>
      </c>
      <c r="BB487" s="15" t="s">
        <v>48</v>
      </c>
      <c r="BC487" s="15" t="s">
        <v>48</v>
      </c>
      <c r="BD487" s="15" t="s">
        <v>48</v>
      </c>
      <c r="BE487" s="15" t="s">
        <v>48</v>
      </c>
      <c r="BF487" s="15" t="s">
        <v>48</v>
      </c>
      <c r="BG487" s="15" t="s">
        <v>48</v>
      </c>
      <c r="BH487" s="15" t="s">
        <v>48</v>
      </c>
      <c r="BJ487" s="16">
        <f>IF(AR487="R", $CA487, IF(OR(AR487="P", AR487="T", AR487="N"), 0, IF($C487="DM", $T487, IF(OR(AR487="Y", AR487="IR"),$AM487,IF(AR487="C", IF($BI487="Y", IF($AF487="N/A", $Q487, $AF487), IF($AG487="N/A", $T487,$AG487)))))))</f>
        <v>0</v>
      </c>
      <c r="BK487" s="16">
        <f>IF(AS487="R", $CA487, IF(OR(AS487="P", AS487="T", AS487="N"), 0, IF($C487="DM", $T487, IF(OR(AS487="Y", AS487="IR"),$AM487,IF(AS487="C", IF($BI487="Y", IF($AF487="N/A", $Q487, $AF487), IF($AG487="N/A", $T487,$AG487)))))))</f>
        <v>0</v>
      </c>
      <c r="BL487" s="16">
        <f>IF(AT487="R", $CA487, IF(OR(AT487="P", AT487="T", AT487="N"), 0, IF($C487="DM", $T487, IF(OR(AT487="Y", AT487="IR"),$AM487,IF(AT487="C", IF($BI487="Y", IF($AF487="N/A", $Q487, $AF487), IF($AG487="N/A", $T487,$AG487)))))))</f>
        <v>0</v>
      </c>
      <c r="BM487" s="16">
        <f>IF(AU487="R", $CA487, IF(OR(AU487="P", AU487="T", AU487="N"), 0, IF($C487="DM", $T487, IF(OR(AU487="Y", AU487="IR"),$AM487,IF(AU487="C", IF($BI487="Y", IF($AF487="N/A", $Q487, $AF487), IF($AG487="N/A", $T487,$AG487)))))))</f>
        <v>0</v>
      </c>
      <c r="BN487" s="16">
        <f>IF(AV487="R", $CA487, IF(OR(AV487="P", AV487="T", AV487="N"), 0, IF($C487="DM", $T487, IF(OR(AV487="Y", AV487="IR"),$AM487,IF(AV487="C", IF($BI487="Y", IF($AF487="N/A", $Q487, $AF487), IF($AG487="N/A", $T487,$AG487)))))))</f>
        <v>0</v>
      </c>
      <c r="BO487" s="16">
        <f>IF(AW487="R", $CA487, IF(OR(AW487="P", AW487="T", AW487="N"), 0, IF($C487="DM", $T487, IF(OR(AW487="Y", AW487="IR"),$AM487,IF(AW487="C", IF($BI487="Y", IF($AF487="N/A", $Q487, $AF487), IF($AG487="N/A", $T487,$AG487)))))))</f>
        <v>0</v>
      </c>
      <c r="BP487" s="16">
        <f>IF(AX487="R", $CA487, IF(OR(AX487="P", AX487="T", AX487="N"), 0, IF($C487="DM", $T487, IF(OR(AX487="Y", AX487="IR"),$AM487,IF(AX487="C", IF($BI487="Y", IF($AF487="N/A", $Q487, $AF487), IF($AG487="N/A", $T487,$AG487)))))))</f>
        <v>3</v>
      </c>
      <c r="BQ487" s="16">
        <f>IF(AY487="R", $CA487, IF(OR(AY487="P", AY487="T", AY487="N"), 0, IF($C487="DM", $T487, IF(OR(AY487="Y", AY487="IR"),$AM487,IF(AY487="C", IF($BI487="Y", IF($AF487="N/A", $Q487, $AF487), IF($AG487="N/A", $T487,$AG487)))))))</f>
        <v>3</v>
      </c>
      <c r="BR487" s="16">
        <f>IF(AZ487="R", $CA487, IF(OR(AZ487="P", AZ487="T", AZ487="N"), 0, IF($C487="DM", $T487, IF(OR(AZ487="Y", AZ487="IR"),$AM487,IF(AZ487="C", IF($BI487="Y", IF($AF487="N/A", $Q487, $AF487), IF($AG487="N/A", $T487,$AG487)))))))</f>
        <v>3</v>
      </c>
      <c r="BS487" s="16">
        <f>IF(BA487="R", $CA487, IF(OR(BA487="P", BA487="T", BA487="N"), 0, IF($C487="DM", $T487, IF(OR(BA487="Y", BA487="IR"),$AM487,IF(BA487="C", IF($BI487="Y", IF($AF487="N/A", $Q487, $AF487), IF($AG487="N/A", $T487,$AG487)))))))</f>
        <v>3</v>
      </c>
      <c r="BT487" s="16">
        <f>IF(BB487="R", $CA487, IF(OR(BB487="P", BB487="T", BB487="N"), 0, IF($C487="DM", $T487, IF(OR(BB487="Y", BB487="IR"),$AM487,IF(BB487="C", IF($BI487="Y", IF($BA487="C", IF($AF487="N/A", $Q487, $AF487), IF($AF487="N/A", $T487, $AM487)), IF($AG487="N/A", $T487,$AG487)))))))</f>
        <v>3</v>
      </c>
      <c r="BU487" s="16">
        <f>IF(BC487="R", $CA487, IF(OR(BC487="P", BC487="T", BC487="N"), 0, IF($C487="DM", $T487, IF(OR(BC487="Y", BC487="IR"),$AM487,IF(BC487="C", IF($BI487="Y", IF($BA487="C", IF($AF487="N/A", $Q487, $AF487), IF($AF487="N/A", $T487, $AM487)), IF($AG487="N/A", $T487,$AG487)))))))</f>
        <v>3</v>
      </c>
      <c r="BV487" s="16">
        <f>IF(BD487="R", $CA487, IF(OR(BD487="P", BD487="T", BD487="N"), 0, IF($C487="DM", $T487, IF(OR(BD487="Y", BD487="IR"),$AM487,IF(BD487="C", IF($BI487="Y", IF($BA487="C", IF($AF487="N/A", $Q487, $AF487), IF($AF487="N/A", $T487, $AM487)), IF($AG487="N/A", $T487,$AG487)))))))</f>
        <v>3</v>
      </c>
      <c r="BW487" s="16">
        <f>IF(BE487="R", $CA487, IF(OR(BE487="P", BE487="T", BE487="N"), 0, IF($C487="DM", $T487, IF(OR(BE487="Y", BE487="IR"),$AM487,IF(BE487="C", IF($BI487="Y", IF($BA487="C", IF($AF487="N/A", $Q487, $AF487), IF($AF487="N/A", $T487, $AM487)), IF($AG487="N/A", $T487,$AG487)))))))</f>
        <v>3</v>
      </c>
      <c r="BX487" s="16">
        <f>IF(BF487="R", $CA487, IF(OR(BF487="P", BF487="T", BF487="N"), 0, IF($C487="DM", $T487, IF(OR(BF487="Y", BF487="IR"),$AM487,IF(BF487="C", IF($BI487="Y", IF($BA487="C", IF($AF487="N/A", $Q487, $AF487), IF($AF487="N/A", $T487, $AM487)), IF($AG487="N/A", $T487,$AG487)))))))</f>
        <v>3</v>
      </c>
      <c r="BY487" s="16">
        <f>IF(BG487="R", $CA487, IF(OR(BG487="P", BG487="T", BG487="N"), 0, IF($C487="DM", $T487, IF(OR(BG487="Y", BG487="IR"),$AM487,IF(BG487="C", IF($BI487="Y", IF($BA487="C", IF($AF487="N/A", $Q487, $AF487), IF($AF487="N/A", $T487, $AM487)), IF($AG487="N/A", $T487,$AG487)))))))</f>
        <v>3</v>
      </c>
      <c r="BZ487" s="16">
        <f>IF(BH487="R", $CA487, IF(OR(BH487="P", BH487="T", BH487="N"), 0, IF($C487="DM", $T487, IF(OR(BH487="Y", BH487="IR"),$AM487,IF(BH487="C", IF($BI487="Y", IF($BA487="C", IF($AF487="N/A", $Q487, $AF487), IF($AF487="N/A", $T487, $AM487)), IF($AG487="N/A", $T487,$AG487)))))))</f>
        <v>3</v>
      </c>
      <c r="CA487" s="15" t="s">
        <v>75</v>
      </c>
      <c r="CB487" s="16">
        <f>BZ487</f>
        <v>3</v>
      </c>
      <c r="CC487" s="15" t="str">
        <f>IF(OR($BH487="T", $BH487="R"), 0, IF($BH487="C", IF($BI487="Y", IF($BA487="C", 0, IF(AF487="N/A", Q487-T487, AF487-AG487)), IF($AF487="N/A", U487, AH487)), AN487))</f>
        <v>N/A</v>
      </c>
      <c r="CD487" s="15" t="str">
        <f>IF(OR($BH487="T", $BH487="R"), 0, IF($BH487="C", IF($BI487="Y", 0, IF($AF487="N/A", V487, AI487)), AO487))</f>
        <v>N/A</v>
      </c>
      <c r="CE487" s="15" t="str">
        <f>IF(OR($BH487="T", $BH487="R"), 0, IF($BH487="C", IF($BI487="Y", 0, IF($AF487="N/A", W487, AJ487)), AP487))</f>
        <v>N/A</v>
      </c>
      <c r="CF487" s="15" t="str">
        <f>IF(OR($BH487="T", $BH487="R"), 0, IF($BH487="C", IF($BI487="Y", 0, IF($AF487="N/A", X487, AK487)), AQ487))</f>
        <v>N/A</v>
      </c>
    </row>
    <row r="488" spans="1:85" x14ac:dyDescent="0.25">
      <c r="A488" s="14">
        <v>4727</v>
      </c>
      <c r="B488" s="15" t="s">
        <v>2560</v>
      </c>
      <c r="C488" s="15" t="s">
        <v>68</v>
      </c>
      <c r="D488" s="15" t="s">
        <v>1933</v>
      </c>
      <c r="E488" s="15">
        <f>VLOOKUP(B488, 'Rookie Year'!$A$2:$B$55679,2,FALSE)</f>
        <v>2022</v>
      </c>
      <c r="F488" s="15">
        <v>2022</v>
      </c>
      <c r="G488" s="15" t="s">
        <v>40</v>
      </c>
      <c r="H488" s="15" t="s">
        <v>2158</v>
      </c>
      <c r="I488" s="16">
        <v>9</v>
      </c>
      <c r="J488" s="15">
        <v>4</v>
      </c>
      <c r="K488" s="17">
        <f>IF(AND(G488&lt;&gt;"N",R488="N/A"), IF(I488&lt;4, 0, 0.25),IF(I488=1, IF(J488=1,0.25, 0.25), IF(I488&lt;13, 0.25, IF(I488&lt;26, 0.4, IF(I488&lt;51, 0.6, 0.75)))))</f>
        <v>0.25</v>
      </c>
      <c r="L488" s="16">
        <f>I488-M488</f>
        <v>6</v>
      </c>
      <c r="M488" s="16">
        <f>ROUNDUP(I488*K488,0)</f>
        <v>3</v>
      </c>
      <c r="N488" s="16">
        <f>M488*J488</f>
        <v>12</v>
      </c>
      <c r="O488" s="16">
        <v>6</v>
      </c>
      <c r="P488" s="16">
        <v>0</v>
      </c>
      <c r="Q488" s="16">
        <f>N488-O488-P488</f>
        <v>6</v>
      </c>
      <c r="R488" s="15" t="s">
        <v>75</v>
      </c>
      <c r="S488" s="15">
        <f>IF(R488="N/A", J488-($B$1-F488), J488-($B$1-R488))</f>
        <v>2</v>
      </c>
      <c r="T488" s="16">
        <v>3</v>
      </c>
      <c r="U488" s="16">
        <v>3</v>
      </c>
      <c r="V488" s="16" t="str">
        <f>IF($S488&lt;3, "N/A", $M488)</f>
        <v>N/A</v>
      </c>
      <c r="W488" s="16" t="str">
        <f>IF($S488&lt;4, "N/A", $M488)</f>
        <v>N/A</v>
      </c>
      <c r="X488" s="16" t="str">
        <f>IF($S488&lt;5, "N/A", $M488)</f>
        <v>N/A</v>
      </c>
      <c r="Y488" s="15" t="str">
        <f>IF(SUM(T488:X488)&lt;&gt;Q488, "CHECK", "OK")</f>
        <v>OK</v>
      </c>
      <c r="Z488" s="15" t="str">
        <f>IF(F488=$B$1, "No", IF(S488=1, "Yes", "No"))</f>
        <v>No</v>
      </c>
      <c r="AA488" s="18" t="str">
        <f>IF(C488="DM", "N/A", IF(Z488="No","N/A",VLOOKUP(B488,'Extension List'!$A$3:$R$1972,18,FALSE)))</f>
        <v>N/A</v>
      </c>
      <c r="AB488" s="15" t="str">
        <f>IF(C488="DM", "N/A", IF(Z488="No","N/A",VLOOKUP(B488,'Extension List'!$A$3:$T$1972,20,FALSE)))</f>
        <v>N/A</v>
      </c>
      <c r="AC488" s="15" t="str">
        <f>IF(AA488="N/A", "N/A", 0)</f>
        <v>N/A</v>
      </c>
      <c r="AD488" s="16" t="str">
        <f>IF(AE488="N/A", "N/A", AA488-AE488)</f>
        <v>N/A</v>
      </c>
      <c r="AE488" s="16" t="str">
        <f>IF(AA488="N/A", "N/A", IF(AC488&gt;0, IF(AA488&lt;13, ROUNDUP(0.25*AA488,0), IF(AA488&lt;26, ROUNDUP(0.4*AA488,0), IF(AA488&lt;51, ROUNDUP(0.6*AA488,0), ROUNDUP(0.75*AA488,0)))), "N/A"))</f>
        <v>N/A</v>
      </c>
      <c r="AF488" s="16" t="str">
        <f>IF(AD488="N/A","N/A", (AE488*AC488)+Q488)</f>
        <v>N/A</v>
      </c>
      <c r="AG488" s="16" t="str">
        <f>IF($AF488="N/A", "N/A", "TBC")</f>
        <v>N/A</v>
      </c>
      <c r="AH488" s="16" t="str">
        <f>IF($AF488="N/A", "N/A", "TBC")</f>
        <v>N/A</v>
      </c>
      <c r="AI488" s="16" t="str">
        <f>IF($AF488="N/A","N/A",IF(AC488&gt;1,"TBC","N/A"))</f>
        <v>N/A</v>
      </c>
      <c r="AJ488" s="16" t="str">
        <f>IF($AF488="N/A","N/A",IF(AC488&gt;2,"TBC","N/A"))</f>
        <v>N/A</v>
      </c>
      <c r="AK488" s="16" t="str">
        <f>IF($AF488="N/A","N/A",IF(AC488&gt;3,"TBC","N/A"))</f>
        <v>N/A</v>
      </c>
      <c r="AL488" s="16" t="str">
        <f>IF(AC488="N/A","N/A",IF(AC488&gt;0,IF(SUM(AG488:AK488)&lt;&gt;AF488,"CHECK","OK"),"N/A"))</f>
        <v>N/A</v>
      </c>
      <c r="AM488" s="16">
        <f>IF(AD488="N/A", L488+T488, L488+AG488)</f>
        <v>9</v>
      </c>
      <c r="AN488" s="16">
        <f>IF(AD488="N/A", IF(U488="N/A", "N/A", L488+U488), AD488+AH488)</f>
        <v>9</v>
      </c>
      <c r="AO488" s="16" t="str">
        <f>IF(AD488="N/A", IF(V488="N/A", "N/A", L488+V488), IF(AI488="N/A", "N/A", AD488+AI488))</f>
        <v>N/A</v>
      </c>
      <c r="AP488" s="16" t="str">
        <f>IF(AD488="N/A", IF(W488="N/A", "N/A", L488+W488), IF(AJ488="N/A", "N/A", AD488+AJ488))</f>
        <v>N/A</v>
      </c>
      <c r="AQ488" s="16" t="str">
        <f>IF(AD488="N/A", IF(X488="N/A", "N/A", L488+X488), IF(AK488="N/A", "N/A", AD488+AK488))</f>
        <v>N/A</v>
      </c>
      <c r="AR488" s="15" t="s">
        <v>40</v>
      </c>
      <c r="AS488" s="15" t="s">
        <v>40</v>
      </c>
      <c r="AT488" s="15" t="s">
        <v>40</v>
      </c>
      <c r="AU488" s="15" t="s">
        <v>40</v>
      </c>
      <c r="AV488" s="15" t="s">
        <v>40</v>
      </c>
      <c r="AW488" s="15" t="s">
        <v>40</v>
      </c>
      <c r="AX488" s="15" t="s">
        <v>48</v>
      </c>
      <c r="AY488" s="15" t="s">
        <v>48</v>
      </c>
      <c r="AZ488" s="15" t="s">
        <v>48</v>
      </c>
      <c r="BA488" s="15" t="s">
        <v>48</v>
      </c>
      <c r="BB488" s="15" t="s">
        <v>48</v>
      </c>
      <c r="BC488" s="15" t="s">
        <v>48</v>
      </c>
      <c r="BD488" s="15" t="s">
        <v>48</v>
      </c>
      <c r="BE488" s="15" t="s">
        <v>48</v>
      </c>
      <c r="BF488" s="15" t="s">
        <v>48</v>
      </c>
      <c r="BG488" s="15" t="s">
        <v>48</v>
      </c>
      <c r="BH488" s="15" t="s">
        <v>48</v>
      </c>
      <c r="BI488" s="15"/>
      <c r="BJ488" s="16">
        <f>IF(AR488="R", $CA488, IF(OR(AR488="P", AR488="T", AR488="N"), 0, IF($C488="DM", $T488, IF(OR(AR488="Y", AR488="IR"),$AM488,IF(AR488="C", IF($BI488="Y", IF($AF488="N/A", $Q488, $AF488), IF($AG488="N/A", $T488,$AG488)))))))</f>
        <v>9</v>
      </c>
      <c r="BK488" s="16">
        <f>IF(AS488="R", $CA488, IF(OR(AS488="P", AS488="T", AS488="N"), 0, IF($C488="DM", $T488, IF(OR(AS488="Y", AS488="IR"),$AM488,IF(AS488="C", IF($BI488="Y", IF($AF488="N/A", $Q488, $AF488), IF($AG488="N/A", $T488,$AG488)))))))</f>
        <v>9</v>
      </c>
      <c r="BL488" s="16">
        <f>IF(AT488="R", $CA488, IF(OR(AT488="P", AT488="T", AT488="N"), 0, IF($C488="DM", $T488, IF(OR(AT488="Y", AT488="IR"),$AM488,IF(AT488="C", IF($BI488="Y", IF($AF488="N/A", $Q488, $AF488), IF($AG488="N/A", $T488,$AG488)))))))</f>
        <v>9</v>
      </c>
      <c r="BM488" s="16">
        <f>IF(AU488="R", $CA488, IF(OR(AU488="P", AU488="T", AU488="N"), 0, IF($C488="DM", $T488, IF(OR(AU488="Y", AU488="IR"),$AM488,IF(AU488="C", IF($BI488="Y", IF($AF488="N/A", $Q488, $AF488), IF($AG488="N/A", $T488,$AG488)))))))</f>
        <v>9</v>
      </c>
      <c r="BN488" s="16">
        <f>IF(AV488="R", $CA488, IF(OR(AV488="P", AV488="T", AV488="N"), 0, IF($C488="DM", $T488, IF(OR(AV488="Y", AV488="IR"),$AM488,IF(AV488="C", IF($BI488="Y", IF($AF488="N/A", $Q488, $AF488), IF($AG488="N/A", $T488,$AG488)))))))</f>
        <v>9</v>
      </c>
      <c r="BO488" s="16">
        <f>IF(AW488="R", $CA488, IF(OR(AW488="P", AW488="T", AW488="N"), 0, IF($C488="DM", $T488, IF(OR(AW488="Y", AW488="IR"),$AM488,IF(AW488="C", IF($BI488="Y", IF($AF488="N/A", $Q488, $AF488), IF($AG488="N/A", $T488,$AG488)))))))</f>
        <v>9</v>
      </c>
      <c r="BP488" s="16">
        <f>IF(AX488="R", $CA488, IF(OR(AX488="P", AX488="T", AX488="N"), 0, IF($C488="DM", $T488, IF(OR(AX488="Y", AX488="IR"),$AM488,IF(AX488="C", IF($BI488="Y", IF($AF488="N/A", $Q488, $AF488), IF($AG488="N/A", $T488,$AG488)))))))</f>
        <v>9</v>
      </c>
      <c r="BQ488" s="16">
        <f>IF(AY488="R", $CA488, IF(OR(AY488="P", AY488="T", AY488="N"), 0, IF($C488="DM", $T488, IF(OR(AY488="Y", AY488="IR"),$AM488,IF(AY488="C", IF($BI488="Y", IF($AF488="N/A", $Q488, $AF488), IF($AG488="N/A", $T488,$AG488)))))))</f>
        <v>9</v>
      </c>
      <c r="BR488" s="16">
        <f>IF(AZ488="R", $CA488, IF(OR(AZ488="P", AZ488="T", AZ488="N"), 0, IF($C488="DM", $T488, IF(OR(AZ488="Y", AZ488="IR"),$AM488,IF(AZ488="C", IF($BI488="Y", IF($AF488="N/A", $Q488, $AF488), IF($AG488="N/A", $T488,$AG488)))))))</f>
        <v>9</v>
      </c>
      <c r="BS488" s="16">
        <f>IF(BA488="R", $CA488, IF(OR(BA488="P", BA488="T", BA488="N"), 0, IF($C488="DM", $T488, IF(OR(BA488="Y", BA488="IR"),$AM488,IF(BA488="C", IF($BI488="Y", IF($AF488="N/A", $Q488, $AF488), IF($AG488="N/A", $T488,$AG488)))))))</f>
        <v>9</v>
      </c>
      <c r="BT488" s="16">
        <f>IF(BB488="R", $CA488, IF(OR(BB488="P", BB488="T", BB488="N"), 0, IF($C488="DM", $T488, IF(OR(BB488="Y", BB488="IR"),$AM488,IF(BB488="C", IF($BI488="Y", IF($BA488="C", IF($AF488="N/A", $Q488, $AF488), IF($AF488="N/A", $T488, $AM488)), IF($AG488="N/A", $T488,$AG488)))))))</f>
        <v>9</v>
      </c>
      <c r="BU488" s="16">
        <f>IF(BC488="R", $CA488, IF(OR(BC488="P", BC488="T", BC488="N"), 0, IF($C488="DM", $T488, IF(OR(BC488="Y", BC488="IR"),$AM488,IF(BC488="C", IF($BI488="Y", IF($BA488="C", IF($AF488="N/A", $Q488, $AF488), IF($AF488="N/A", $T488, $AM488)), IF($AG488="N/A", $T488,$AG488)))))))</f>
        <v>9</v>
      </c>
      <c r="BV488" s="16">
        <f>IF(BD488="R", $CA488, IF(OR(BD488="P", BD488="T", BD488="N"), 0, IF($C488="DM", $T488, IF(OR(BD488="Y", BD488="IR"),$AM488,IF(BD488="C", IF($BI488="Y", IF($BA488="C", IF($AF488="N/A", $Q488, $AF488), IF($AF488="N/A", $T488, $AM488)), IF($AG488="N/A", $T488,$AG488)))))))</f>
        <v>9</v>
      </c>
      <c r="BW488" s="16">
        <f>IF(BE488="R", $CA488, IF(OR(BE488="P", BE488="T", BE488="N"), 0, IF($C488="DM", $T488, IF(OR(BE488="Y", BE488="IR"),$AM488,IF(BE488="C", IF($BI488="Y", IF($BA488="C", IF($AF488="N/A", $Q488, $AF488), IF($AF488="N/A", $T488, $AM488)), IF($AG488="N/A", $T488,$AG488)))))))</f>
        <v>9</v>
      </c>
      <c r="BX488" s="16">
        <f>IF(BF488="R", $CA488, IF(OR(BF488="P", BF488="T", BF488="N"), 0, IF($C488="DM", $T488, IF(OR(BF488="Y", BF488="IR"),$AM488,IF(BF488="C", IF($BI488="Y", IF($BA488="C", IF($AF488="N/A", $Q488, $AF488), IF($AF488="N/A", $T488, $AM488)), IF($AG488="N/A", $T488,$AG488)))))))</f>
        <v>9</v>
      </c>
      <c r="BY488" s="16">
        <f>IF(BG488="R", $CA488, IF(OR(BG488="P", BG488="T", BG488="N"), 0, IF($C488="DM", $T488, IF(OR(BG488="Y", BG488="IR"),$AM488,IF(BG488="C", IF($BI488="Y", IF($BA488="C", IF($AF488="N/A", $Q488, $AF488), IF($AF488="N/A", $T488, $AM488)), IF($AG488="N/A", $T488,$AG488)))))))</f>
        <v>9</v>
      </c>
      <c r="BZ488" s="16">
        <f>IF(BH488="R", $CA488, IF(OR(BH488="P", BH488="T", BH488="N"), 0, IF($C488="DM", $T488, IF(OR(BH488="Y", BH488="IR"),$AM488,IF(BH488="C", IF($BI488="Y", IF($BA488="C", IF($AF488="N/A", $Q488, $AF488), IF($AF488="N/A", $T488, $AM488)), IF($AG488="N/A", $T488,$AG488)))))))</f>
        <v>9</v>
      </c>
      <c r="CA488" s="15" t="s">
        <v>75</v>
      </c>
      <c r="CB488" s="16">
        <f>BZ488</f>
        <v>9</v>
      </c>
      <c r="CC488" s="15">
        <f>IF(OR($BH488="T", $BH488="R"), 0, IF($BH488="C", IF($BI488="Y", IF($BA488="C", 0, IF(AF488="N/A", Q488-T488, AF488-AG488)), IF($AF488="N/A", U488, AH488)), AN488))</f>
        <v>9</v>
      </c>
      <c r="CD488" s="15" t="str">
        <f>IF(OR($BH488="T", $BH488="R"), 0, IF($BH488="C", IF($BI488="Y", 0, IF($AF488="N/A", V488, AI488)), AO488))</f>
        <v>N/A</v>
      </c>
      <c r="CE488" s="15" t="str">
        <f>IF(OR($BH488="T", $BH488="R"), 0, IF($BH488="C", IF($BI488="Y", 0, IF($AF488="N/A", W488, AJ488)), AP488))</f>
        <v>N/A</v>
      </c>
      <c r="CF488" s="15" t="str">
        <f>IF(OR($BH488="T", $BH488="R"), 0, IF($BH488="C", IF($BI488="Y", 0, IF($AF488="N/A", X488, AK488)), AQ488))</f>
        <v>N/A</v>
      </c>
      <c r="CG488" t="str">
        <f>IF(AC488="N/A", "S:"&amp;L488&amp;" G:"&amp;M488&amp;" GR:"&amp;Q488, IF(AC488=0, "S:"&amp;L488&amp;" G:"&amp;M488&amp;" GR:"&amp;Q488, "S:"&amp;L488&amp;"/"&amp;AD488&amp;" G:"&amp;AE488&amp;" GR:"&amp;AF488))</f>
        <v>S:6 G:3 GR:6</v>
      </c>
    </row>
    <row r="489" spans="1:85" x14ac:dyDescent="0.25">
      <c r="A489" s="14">
        <v>5812</v>
      </c>
      <c r="B489" s="15" t="s">
        <v>2449</v>
      </c>
      <c r="C489" s="15" t="s">
        <v>68</v>
      </c>
      <c r="D489" s="15" t="s">
        <v>1933</v>
      </c>
      <c r="E489" s="15">
        <f>VLOOKUP(B489, 'Rookie Year'!$A$2:$B$55679,2,FALSE)</f>
        <v>2021</v>
      </c>
      <c r="F489" s="15">
        <v>2024</v>
      </c>
      <c r="G489" s="15" t="s">
        <v>42</v>
      </c>
      <c r="H489" s="15">
        <v>8</v>
      </c>
      <c r="I489" s="16">
        <v>3</v>
      </c>
      <c r="J489" s="15">
        <v>1</v>
      </c>
      <c r="K489" s="17">
        <f>IF(AND(G489&lt;&gt;"N",R489="N/A"), IF(I489&lt;4, 0, 0.25),IF(I489=1, IF(J489=1,0.25, 0.25), IF(I489&lt;13, 0.25, IF(I489&lt;26, 0.4, IF(I489&lt;51, 0.6, 0.75)))))</f>
        <v>0.25</v>
      </c>
      <c r="L489" s="16">
        <f>I489-M489</f>
        <v>2</v>
      </c>
      <c r="M489" s="16">
        <f>ROUNDUP(I489*K489,0)</f>
        <v>1</v>
      </c>
      <c r="N489" s="16">
        <f>M489*J489</f>
        <v>1</v>
      </c>
      <c r="O489" s="16">
        <v>0</v>
      </c>
      <c r="P489" s="16">
        <v>0</v>
      </c>
      <c r="Q489" s="16">
        <f>N489-O489-P489</f>
        <v>1</v>
      </c>
      <c r="R489" s="15" t="s">
        <v>75</v>
      </c>
      <c r="S489" s="15">
        <f>IF(R489="N/A", J489-($B$1-F489), J489-($B$1-R489))</f>
        <v>1</v>
      </c>
      <c r="T489" s="16">
        <f>IF($S489&lt;1, "N/A", $M489)</f>
        <v>1</v>
      </c>
      <c r="U489" s="16" t="str">
        <f>IF($S489&lt;2, "N/A", $M489)</f>
        <v>N/A</v>
      </c>
      <c r="V489" s="16" t="str">
        <f>IF($S489&lt;3, "N/A", $M489)</f>
        <v>N/A</v>
      </c>
      <c r="W489" s="16" t="str">
        <f>IF($S489&lt;4, "N/A", $M489)</f>
        <v>N/A</v>
      </c>
      <c r="X489" s="16" t="str">
        <f>IF($S489&lt;5, "N/A", $M489)</f>
        <v>N/A</v>
      </c>
      <c r="Y489" s="15" t="str">
        <f>IF(SUM(T489:X489)&lt;&gt;Q489, "CHECK", "OK")</f>
        <v>OK</v>
      </c>
      <c r="Z489" s="15" t="str">
        <f>IF(F489=$B$1, "No", IF(S489=1, "Yes", "No"))</f>
        <v>No</v>
      </c>
      <c r="AA489" s="18" t="str">
        <f>IF(C489="DM", "N/A", IF(Z489="No","N/A",VLOOKUP(B489,'Extension List'!$A$3:$R$1972,18,FALSE)))</f>
        <v>N/A</v>
      </c>
      <c r="AB489" s="15" t="str">
        <f>IF(C489="DM", "N/A", IF(Z489="No","N/A",VLOOKUP(B489,'Extension List'!$A$3:$T$1972,20,FALSE)))</f>
        <v>N/A</v>
      </c>
      <c r="AC489" s="15" t="str">
        <f>IF(AA489="N/A", "N/A", 0)</f>
        <v>N/A</v>
      </c>
      <c r="AD489" s="16" t="str">
        <f>IF(AE489="N/A", "N/A", AA489-AE489)</f>
        <v>N/A</v>
      </c>
      <c r="AE489" s="16" t="str">
        <f>IF(AA489="N/A", "N/A", IF(AC489&gt;0, IF(AA489&lt;13, ROUNDUP(0.25*AA489,0), IF(AA489&lt;26, ROUNDUP(0.4*AA489,0), IF(AA489&lt;51, ROUNDUP(0.6*AA489,0), ROUNDUP(0.75*AA489,0)))), "N/A"))</f>
        <v>N/A</v>
      </c>
      <c r="AF489" s="16" t="str">
        <f>IF(AD489="N/A","N/A", (AE489*AC489)+Q489)</f>
        <v>N/A</v>
      </c>
      <c r="AG489" s="16" t="str">
        <f>IF($AF489="N/A", "N/A", "TBC")</f>
        <v>N/A</v>
      </c>
      <c r="AH489" s="16" t="str">
        <f>IF($AF489="N/A", "N/A", "TBC")</f>
        <v>N/A</v>
      </c>
      <c r="AI489" s="16" t="str">
        <f>IF($AF489="N/A","N/A",IF(AC489&gt;1,"TBC","N/A"))</f>
        <v>N/A</v>
      </c>
      <c r="AJ489" s="16" t="str">
        <f>IF($AF489="N/A","N/A",IF(AC489&gt;2,"TBC","N/A"))</f>
        <v>N/A</v>
      </c>
      <c r="AK489" s="16" t="str">
        <f>IF($AF489="N/A","N/A",IF(AC489&gt;3,"TBC","N/A"))</f>
        <v>N/A</v>
      </c>
      <c r="AL489" s="16" t="str">
        <f>IF(AC489="N/A","N/A",IF(AC489&gt;0,IF(SUM(AG489:AK489)&lt;&gt;AF489,"CHECK","OK"),"N/A"))</f>
        <v>N/A</v>
      </c>
      <c r="AM489" s="16">
        <f>IF(AD489="N/A", L489+T489, L489+AG489)</f>
        <v>3</v>
      </c>
      <c r="AN489" s="16" t="str">
        <f>IF(AD489="N/A", IF(U489="N/A", "N/A", L489+U489), AD489+AH489)</f>
        <v>N/A</v>
      </c>
      <c r="AO489" s="16" t="str">
        <f>IF(AD489="N/A", IF(V489="N/A", "N/A", L489+V489), IF(AI489="N/A", "N/A", AD489+AI489))</f>
        <v>N/A</v>
      </c>
      <c r="AP489" s="16" t="str">
        <f>IF(AD489="N/A", IF(W489="N/A", "N/A", L489+W489), IF(AJ489="N/A", "N/A", AD489+AJ489))</f>
        <v>N/A</v>
      </c>
      <c r="AQ489" s="16" t="str">
        <f>IF(AD489="N/A", IF(X489="N/A", "N/A", L489+X489), IF(AK489="N/A", "N/A", AD489+AK489))</f>
        <v>N/A</v>
      </c>
      <c r="AR489" s="15" t="s">
        <v>42</v>
      </c>
      <c r="AS489" s="15" t="s">
        <v>42</v>
      </c>
      <c r="AT489" s="15" t="s">
        <v>42</v>
      </c>
      <c r="AU489" s="15" t="s">
        <v>42</v>
      </c>
      <c r="AV489" s="15" t="s">
        <v>42</v>
      </c>
      <c r="AW489" s="15" t="s">
        <v>42</v>
      </c>
      <c r="AX489" s="15" t="s">
        <v>42</v>
      </c>
      <c r="AY489" s="15" t="s">
        <v>42</v>
      </c>
      <c r="AZ489" s="15" t="s">
        <v>40</v>
      </c>
      <c r="BA489" s="15" t="s">
        <v>40</v>
      </c>
      <c r="BB489" s="15" t="s">
        <v>40</v>
      </c>
      <c r="BC489" s="15" t="s">
        <v>40</v>
      </c>
      <c r="BD489" s="15" t="s">
        <v>40</v>
      </c>
      <c r="BE489" s="15" t="s">
        <v>40</v>
      </c>
      <c r="BF489" s="15" t="s">
        <v>40</v>
      </c>
      <c r="BG489" s="15" t="s">
        <v>40</v>
      </c>
      <c r="BH489" s="15" t="s">
        <v>40</v>
      </c>
      <c r="BJ489" s="16">
        <f>IF(AR489="R", $CA489, IF(OR(AR489="P", AR489="T", AR489="N"), 0, IF($C489="DM", $T489, IF(OR(AR489="Y", AR489="IR"),$AM489,IF(AR489="C", IF($BI489="Y", IF($AF489="N/A", $Q489, $AF489), IF($AG489="N/A", $T489,$AG489)))))))</f>
        <v>0</v>
      </c>
      <c r="BK489" s="16">
        <f>IF(AS489="R", $CA489, IF(OR(AS489="P", AS489="T", AS489="N"), 0, IF($C489="DM", $T489, IF(OR(AS489="Y", AS489="IR"),$AM489,IF(AS489="C", IF($BI489="Y", IF($AF489="N/A", $Q489, $AF489), IF($AG489="N/A", $T489,$AG489)))))))</f>
        <v>0</v>
      </c>
      <c r="BL489" s="16">
        <f>IF(AT489="R", $CA489, IF(OR(AT489="P", AT489="T", AT489="N"), 0, IF($C489="DM", $T489, IF(OR(AT489="Y", AT489="IR"),$AM489,IF(AT489="C", IF($BI489="Y", IF($AF489="N/A", $Q489, $AF489), IF($AG489="N/A", $T489,$AG489)))))))</f>
        <v>0</v>
      </c>
      <c r="BM489" s="16">
        <f>IF(AU489="R", $CA489, IF(OR(AU489="P", AU489="T", AU489="N"), 0, IF($C489="DM", $T489, IF(OR(AU489="Y", AU489="IR"),$AM489,IF(AU489="C", IF($BI489="Y", IF($AF489="N/A", $Q489, $AF489), IF($AG489="N/A", $T489,$AG489)))))))</f>
        <v>0</v>
      </c>
      <c r="BN489" s="16">
        <f>IF(AV489="R", $CA489, IF(OR(AV489="P", AV489="T", AV489="N"), 0, IF($C489="DM", $T489, IF(OR(AV489="Y", AV489="IR"),$AM489,IF(AV489="C", IF($BI489="Y", IF($AF489="N/A", $Q489, $AF489), IF($AG489="N/A", $T489,$AG489)))))))</f>
        <v>0</v>
      </c>
      <c r="BO489" s="16">
        <f>IF(AW489="R", $CA489, IF(OR(AW489="P", AW489="T", AW489="N"), 0, IF($C489="DM", $T489, IF(OR(AW489="Y", AW489="IR"),$AM489,IF(AW489="C", IF($BI489="Y", IF($AF489="N/A", $Q489, $AF489), IF($AG489="N/A", $T489,$AG489)))))))</f>
        <v>0</v>
      </c>
      <c r="BP489" s="16">
        <f>IF(AX489="R", $CA489, IF(OR(AX489="P", AX489="T", AX489="N"), 0, IF($C489="DM", $T489, IF(OR(AX489="Y", AX489="IR"),$AM489,IF(AX489="C", IF($BI489="Y", IF($AF489="N/A", $Q489, $AF489), IF($AG489="N/A", $T489,$AG489)))))))</f>
        <v>0</v>
      </c>
      <c r="BQ489" s="16">
        <f>IF(AY489="R", $CA489, IF(OR(AY489="P", AY489="T", AY489="N"), 0, IF($C489="DM", $T489, IF(OR(AY489="Y", AY489="IR"),$AM489,IF(AY489="C", IF($BI489="Y", IF($AF489="N/A", $Q489, $AF489), IF($AG489="N/A", $T489,$AG489)))))))</f>
        <v>0</v>
      </c>
      <c r="BR489" s="16">
        <f>IF(AZ489="R", $CA489, IF(OR(AZ489="P", AZ489="T", AZ489="N"), 0, IF($C489="DM", $T489, IF(OR(AZ489="Y", AZ489="IR"),$AM489,IF(AZ489="C", IF($BI489="Y", IF($AF489="N/A", $Q489, $AF489), IF($AG489="N/A", $T489,$AG489)))))))</f>
        <v>3</v>
      </c>
      <c r="BS489" s="16">
        <f>IF(BA489="R", $CA489, IF(OR(BA489="P", BA489="T", BA489="N"), 0, IF($C489="DM", $T489, IF(OR(BA489="Y", BA489="IR"),$AM489,IF(BA489="C", IF($BI489="Y", IF($AF489="N/A", $Q489, $AF489), IF($AG489="N/A", $T489,$AG489)))))))</f>
        <v>3</v>
      </c>
      <c r="BT489" s="16">
        <f>IF(BB489="R", $CA489, IF(OR(BB489="P", BB489="T", BB489="N"), 0, IF($C489="DM", $T489, IF(OR(BB489="Y", BB489="IR"),$AM489,IF(BB489="C", IF($BI489="Y", IF($BA489="C", IF($AF489="N/A", $Q489, $AF489), IF($AF489="N/A", $T489, $AM489)), IF($AG489="N/A", $T489,$AG489)))))))</f>
        <v>3</v>
      </c>
      <c r="BU489" s="16">
        <f>IF(BC489="R", $CA489, IF(OR(BC489="P", BC489="T", BC489="N"), 0, IF($C489="DM", $T489, IF(OR(BC489="Y", BC489="IR"),$AM489,IF(BC489="C", IF($BI489="Y", IF($BA489="C", IF($AF489="N/A", $Q489, $AF489), IF($AF489="N/A", $T489, $AM489)), IF($AG489="N/A", $T489,$AG489)))))))</f>
        <v>3</v>
      </c>
      <c r="BV489" s="16">
        <f>IF(BD489="R", $CA489, IF(OR(BD489="P", BD489="T", BD489="N"), 0, IF($C489="DM", $T489, IF(OR(BD489="Y", BD489="IR"),$AM489,IF(BD489="C", IF($BI489="Y", IF($BA489="C", IF($AF489="N/A", $Q489, $AF489), IF($AF489="N/A", $T489, $AM489)), IF($AG489="N/A", $T489,$AG489)))))))</f>
        <v>3</v>
      </c>
      <c r="BW489" s="16">
        <f>IF(BE489="R", $CA489, IF(OR(BE489="P", BE489="T", BE489="N"), 0, IF($C489="DM", $T489, IF(OR(BE489="Y", BE489="IR"),$AM489,IF(BE489="C", IF($BI489="Y", IF($BA489="C", IF($AF489="N/A", $Q489, $AF489), IF($AF489="N/A", $T489, $AM489)), IF($AG489="N/A", $T489,$AG489)))))))</f>
        <v>3</v>
      </c>
      <c r="BX489" s="16">
        <f>IF(BF489="R", $CA489, IF(OR(BF489="P", BF489="T", BF489="N"), 0, IF($C489="DM", $T489, IF(OR(BF489="Y", BF489="IR"),$AM489,IF(BF489="C", IF($BI489="Y", IF($BA489="C", IF($AF489="N/A", $Q489, $AF489), IF($AF489="N/A", $T489, $AM489)), IF($AG489="N/A", $T489,$AG489)))))))</f>
        <v>3</v>
      </c>
      <c r="BY489" s="16">
        <f>IF(BG489="R", $CA489, IF(OR(BG489="P", BG489="T", BG489="N"), 0, IF($C489="DM", $T489, IF(OR(BG489="Y", BG489="IR"),$AM489,IF(BG489="C", IF($BI489="Y", IF($BA489="C", IF($AF489="N/A", $Q489, $AF489), IF($AF489="N/A", $T489, $AM489)), IF($AG489="N/A", $T489,$AG489)))))))</f>
        <v>3</v>
      </c>
      <c r="BZ489" s="16">
        <f>IF(BH489="R", $CA489, IF(OR(BH489="P", BH489="T", BH489="N"), 0, IF($C489="DM", $T489, IF(OR(BH489="Y", BH489="IR"),$AM489,IF(BH489="C", IF($BI489="Y", IF($BA489="C", IF($AF489="N/A", $Q489, $AF489), IF($AF489="N/A", $T489, $AM489)), IF($AG489="N/A", $T489,$AG489)))))))</f>
        <v>3</v>
      </c>
      <c r="CA489" s="15" t="s">
        <v>75</v>
      </c>
      <c r="CB489" s="16">
        <f>BZ489</f>
        <v>3</v>
      </c>
      <c r="CC489" s="15" t="str">
        <f>IF(OR($BH489="T", $BH489="R"), 0, IF($BH489="C", IF($BI489="Y", IF($BA489="C", 0, IF(AF489="N/A", Q489-T489, AF489-AG489)), IF($AF489="N/A", U489, AH489)), AN489))</f>
        <v>N/A</v>
      </c>
      <c r="CD489" s="15" t="str">
        <f>IF(OR($BH489="T", $BH489="R"), 0, IF($BH489="C", IF($BI489="Y", 0, IF($AF489="N/A", V489, AI489)), AO489))</f>
        <v>N/A</v>
      </c>
      <c r="CE489" s="15" t="str">
        <f>IF(OR($BH489="T", $BH489="R"), 0, IF($BH489="C", IF($BI489="Y", 0, IF($AF489="N/A", W489, AJ489)), AP489))</f>
        <v>N/A</v>
      </c>
      <c r="CF489" s="15" t="str">
        <f>IF(OR($BH489="T", $BH489="R"), 0, IF($BH489="C", IF($BI489="Y", 0, IF($AF489="N/A", X489, AK489)), AQ489))</f>
        <v>N/A</v>
      </c>
    </row>
    <row r="490" spans="1:85" x14ac:dyDescent="0.25">
      <c r="A490" s="14">
        <v>5647</v>
      </c>
      <c r="B490" s="15" t="s">
        <v>2996</v>
      </c>
      <c r="C490" s="15" t="s">
        <v>68</v>
      </c>
      <c r="D490" s="15" t="s">
        <v>1933</v>
      </c>
      <c r="E490" s="15">
        <f>VLOOKUP(B490, 'Rookie Year'!$A$2:$B$55679,2,FALSE)</f>
        <v>2024</v>
      </c>
      <c r="F490" s="15">
        <v>2024</v>
      </c>
      <c r="G490" s="15" t="s">
        <v>40</v>
      </c>
      <c r="H490" s="15" t="s">
        <v>2200</v>
      </c>
      <c r="I490" s="16">
        <v>1</v>
      </c>
      <c r="J490" s="15">
        <v>3</v>
      </c>
      <c r="K490" s="17">
        <f>IF(AND(G490&lt;&gt;"N",R490="N/A"), IF(I490&lt;4, 0, 0.25),IF(I490=1, IF(J490=1,0.25, 0.25), IF(I490&lt;13, 0.25, IF(I490&lt;26, 0.4, IF(I490&lt;51, 0.6, 0.75)))))</f>
        <v>0</v>
      </c>
      <c r="L490" s="16">
        <f>I490-M490</f>
        <v>1</v>
      </c>
      <c r="M490" s="16">
        <f>ROUNDUP(I490*K490,0)</f>
        <v>0</v>
      </c>
      <c r="N490" s="16">
        <f>M490*J490</f>
        <v>0</v>
      </c>
      <c r="O490" s="16">
        <v>0</v>
      </c>
      <c r="P490" s="16">
        <v>0</v>
      </c>
      <c r="Q490" s="16">
        <f>N490-O490-P490</f>
        <v>0</v>
      </c>
      <c r="R490" s="15" t="s">
        <v>75</v>
      </c>
      <c r="S490" s="15">
        <f>IF(R490="N/A", J490-($B$1-F490), J490-($B$1-R490))</f>
        <v>3</v>
      </c>
      <c r="T490" s="16">
        <f>IF($S490&lt;1, "N/A", $M490)</f>
        <v>0</v>
      </c>
      <c r="U490" s="16">
        <f>IF($S490&lt;2, "N/A", $M490)</f>
        <v>0</v>
      </c>
      <c r="V490" s="16">
        <f>IF($S490&lt;3, "N/A", $M490)</f>
        <v>0</v>
      </c>
      <c r="W490" s="16" t="str">
        <f>IF($S490&lt;4, "N/A", $M490)</f>
        <v>N/A</v>
      </c>
      <c r="X490" s="16" t="str">
        <f>IF($S490&lt;5, "N/A", $M490)</f>
        <v>N/A</v>
      </c>
      <c r="Y490" s="15" t="str">
        <f>IF(SUM(T490:X490)&lt;&gt;Q490, "CHECK", "OK")</f>
        <v>OK</v>
      </c>
      <c r="Z490" s="15" t="str">
        <f>IF(F490=$B$1, "No", IF(S490=1, "Yes", "No"))</f>
        <v>No</v>
      </c>
      <c r="AA490" s="18" t="str">
        <f>IF(C490="DM", "N/A", IF(Z490="No","N/A",VLOOKUP(B490,'Extension List'!$A$3:$R$1972,18,FALSE)))</f>
        <v>N/A</v>
      </c>
      <c r="AB490" s="15" t="str">
        <f>IF(C490="DM", "N/A", IF(Z490="No","N/A",VLOOKUP(B490,'Extension List'!$A$3:$T$1972,20,FALSE)))</f>
        <v>N/A</v>
      </c>
      <c r="AC490" s="15" t="str">
        <f>IF(AA490="N/A", "N/A", 0)</f>
        <v>N/A</v>
      </c>
      <c r="AD490" s="16" t="str">
        <f>IF(AE490="N/A", "N/A", AA490-AE490)</f>
        <v>N/A</v>
      </c>
      <c r="AE490" s="16" t="str">
        <f>IF(AA490="N/A", "N/A", IF(AC490&gt;0, IF(AA490&lt;13, ROUNDUP(0.25*AA490,0), IF(AA490&lt;26, ROUNDUP(0.4*AA490,0), IF(AA490&lt;51, ROUNDUP(0.6*AA490,0), ROUNDUP(0.75*AA490,0)))), "N/A"))</f>
        <v>N/A</v>
      </c>
      <c r="AF490" s="16" t="str">
        <f>IF(AD490="N/A","N/A", (AE490*AC490)+Q490)</f>
        <v>N/A</v>
      </c>
      <c r="AG490" s="16" t="str">
        <f>IF($AF490="N/A", "N/A", "TBC")</f>
        <v>N/A</v>
      </c>
      <c r="AH490" s="16" t="str">
        <f>IF($AF490="N/A", "N/A", "TBC")</f>
        <v>N/A</v>
      </c>
      <c r="AI490" s="16" t="str">
        <f>IF($AF490="N/A","N/A",IF(AC490&gt;1,"TBC","N/A"))</f>
        <v>N/A</v>
      </c>
      <c r="AJ490" s="16" t="str">
        <f>IF($AF490="N/A","N/A",IF(AC490&gt;2,"TBC","N/A"))</f>
        <v>N/A</v>
      </c>
      <c r="AK490" s="16" t="str">
        <f>IF($AF490="N/A","N/A",IF(AC490&gt;3,"TBC","N/A"))</f>
        <v>N/A</v>
      </c>
      <c r="AL490" s="16" t="str">
        <f>IF(AC490="N/A","N/A",IF(AC490&gt;0,IF(SUM(AG490:AK490)&lt;&gt;AF490,"CHECK","OK"),"N/A"))</f>
        <v>N/A</v>
      </c>
      <c r="AM490" s="16">
        <f>IF(AD490="N/A", L490+T490, L490+AG490)</f>
        <v>1</v>
      </c>
      <c r="AN490" s="16">
        <f>IF(AD490="N/A", IF(U490="N/A", "N/A", L490+U490), AD490+AH490)</f>
        <v>1</v>
      </c>
      <c r="AO490" s="16">
        <f>IF(AD490="N/A", IF(V490="N/A", "N/A", L490+V490), IF(AI490="N/A", "N/A", AD490+AI490))</f>
        <v>1</v>
      </c>
      <c r="AP490" s="16" t="str">
        <f>IF(AD490="N/A", IF(W490="N/A", "N/A", L490+W490), IF(AJ490="N/A", "N/A", AD490+AJ490))</f>
        <v>N/A</v>
      </c>
      <c r="AQ490" s="16" t="str">
        <f>IF(AD490="N/A", IF(X490="N/A", "N/A", L490+X490), IF(AK490="N/A", "N/A", AD490+AK490))</f>
        <v>N/A</v>
      </c>
      <c r="AR490" s="15" t="s">
        <v>48</v>
      </c>
      <c r="AS490" s="15" t="s">
        <v>48</v>
      </c>
      <c r="AT490" s="15" t="s">
        <v>48</v>
      </c>
      <c r="AU490" s="15" t="s">
        <v>48</v>
      </c>
      <c r="AV490" s="15" t="s">
        <v>48</v>
      </c>
      <c r="AW490" s="15" t="s">
        <v>48</v>
      </c>
      <c r="AX490" s="15" t="s">
        <v>48</v>
      </c>
      <c r="AY490" s="15" t="s">
        <v>48</v>
      </c>
      <c r="AZ490" s="15" t="s">
        <v>48</v>
      </c>
      <c r="BA490" s="15" t="s">
        <v>48</v>
      </c>
      <c r="BB490" s="15" t="s">
        <v>48</v>
      </c>
      <c r="BC490" s="15" t="s">
        <v>48</v>
      </c>
      <c r="BD490" s="15" t="s">
        <v>48</v>
      </c>
      <c r="BE490" s="15" t="s">
        <v>48</v>
      </c>
      <c r="BF490" s="15" t="s">
        <v>48</v>
      </c>
      <c r="BG490" s="15" t="s">
        <v>48</v>
      </c>
      <c r="BH490" s="15" t="s">
        <v>48</v>
      </c>
      <c r="BJ490" s="16">
        <f>IF(AR490="R", $CA490, IF(OR(AR490="P", AR490="T", AR490="N"), 0, IF($C490="DM", $T490, IF(OR(AR490="Y", AR490="IR"),$AM490,IF(AR490="C", IF($BI490="Y", IF($AF490="N/A", $Q490, $AF490), IF($AG490="N/A", $T490,$AG490)))))))</f>
        <v>1</v>
      </c>
      <c r="BK490" s="16">
        <f>IF(AS490="R", $CA490, IF(OR(AS490="P", AS490="T", AS490="N"), 0, IF($C490="DM", $T490, IF(OR(AS490="Y", AS490="IR"),$AM490,IF(AS490="C", IF($BI490="Y", IF($AF490="N/A", $Q490, $AF490), IF($AG490="N/A", $T490,$AG490)))))))</f>
        <v>1</v>
      </c>
      <c r="BL490" s="16">
        <f>IF(AT490="R", $CA490, IF(OR(AT490="P", AT490="T", AT490="N"), 0, IF($C490="DM", $T490, IF(OR(AT490="Y", AT490="IR"),$AM490,IF(AT490="C", IF($BI490="Y", IF($AF490="N/A", $Q490, $AF490), IF($AG490="N/A", $T490,$AG490)))))))</f>
        <v>1</v>
      </c>
      <c r="BM490" s="16">
        <f>IF(AU490="R", $CA490, IF(OR(AU490="P", AU490="T", AU490="N"), 0, IF($C490="DM", $T490, IF(OR(AU490="Y", AU490="IR"),$AM490,IF(AU490="C", IF($BI490="Y", IF($AF490="N/A", $Q490, $AF490), IF($AG490="N/A", $T490,$AG490)))))))</f>
        <v>1</v>
      </c>
      <c r="BN490" s="16">
        <f>IF(AV490="R", $CA490, IF(OR(AV490="P", AV490="T", AV490="N"), 0, IF($C490="DM", $T490, IF(OR(AV490="Y", AV490="IR"),$AM490,IF(AV490="C", IF($BI490="Y", IF($AF490="N/A", $Q490, $AF490), IF($AG490="N/A", $T490,$AG490)))))))</f>
        <v>1</v>
      </c>
      <c r="BO490" s="16">
        <f>IF(AW490="R", $CA490, IF(OR(AW490="P", AW490="T", AW490="N"), 0, IF($C490="DM", $T490, IF(OR(AW490="Y", AW490="IR"),$AM490,IF(AW490="C", IF($BI490="Y", IF($AF490="N/A", $Q490, $AF490), IF($AG490="N/A", $T490,$AG490)))))))</f>
        <v>1</v>
      </c>
      <c r="BP490" s="16">
        <f>IF(AX490="R", $CA490, IF(OR(AX490="P", AX490="T", AX490="N"), 0, IF($C490="DM", $T490, IF(OR(AX490="Y", AX490="IR"),$AM490,IF(AX490="C", IF($BI490="Y", IF($AF490="N/A", $Q490, $AF490), IF($AG490="N/A", $T490,$AG490)))))))</f>
        <v>1</v>
      </c>
      <c r="BQ490" s="16">
        <f>IF(AY490="R", $CA490, IF(OR(AY490="P", AY490="T", AY490="N"), 0, IF($C490="DM", $T490, IF(OR(AY490="Y", AY490="IR"),$AM490,IF(AY490="C", IF($BI490="Y", IF($AF490="N/A", $Q490, $AF490), IF($AG490="N/A", $T490,$AG490)))))))</f>
        <v>1</v>
      </c>
      <c r="BR490" s="16">
        <f>IF(AZ490="R", $CA490, IF(OR(AZ490="P", AZ490="T", AZ490="N"), 0, IF($C490="DM", $T490, IF(OR(AZ490="Y", AZ490="IR"),$AM490,IF(AZ490="C", IF($BI490="Y", IF($AF490="N/A", $Q490, $AF490), IF($AG490="N/A", $T490,$AG490)))))))</f>
        <v>1</v>
      </c>
      <c r="BS490" s="16">
        <f>IF(BA490="R", $CA490, IF(OR(BA490="P", BA490="T", BA490="N"), 0, IF($C490="DM", $T490, IF(OR(BA490="Y", BA490="IR"),$AM490,IF(BA490="C", IF($BI490="Y", IF($AF490="N/A", $Q490, $AF490), IF($AG490="N/A", $T490,$AG490)))))))</f>
        <v>1</v>
      </c>
      <c r="BT490" s="16">
        <f>IF(BB490="R", $CA490, IF(OR(BB490="P", BB490="T", BB490="N"), 0, IF($C490="DM", $T490, IF(OR(BB490="Y", BB490="IR"),$AM490,IF(BB490="C", IF($BI490="Y", IF($BA490="C", IF($AF490="N/A", $Q490, $AF490), IF($AF490="N/A", $T490, $AM490)), IF($AG490="N/A", $T490,$AG490)))))))</f>
        <v>1</v>
      </c>
      <c r="BU490" s="16">
        <f>IF(BC490="R", $CA490, IF(OR(BC490="P", BC490="T", BC490="N"), 0, IF($C490="DM", $T490, IF(OR(BC490="Y", BC490="IR"),$AM490,IF(BC490="C", IF($BI490="Y", IF($BA490="C", IF($AF490="N/A", $Q490, $AF490), IF($AF490="N/A", $T490, $AM490)), IF($AG490="N/A", $T490,$AG490)))))))</f>
        <v>1</v>
      </c>
      <c r="BV490" s="16">
        <f>IF(BD490="R", $CA490, IF(OR(BD490="P", BD490="T", BD490="N"), 0, IF($C490="DM", $T490, IF(OR(BD490="Y", BD490="IR"),$AM490,IF(BD490="C", IF($BI490="Y", IF($BA490="C", IF($AF490="N/A", $Q490, $AF490), IF($AF490="N/A", $T490, $AM490)), IF($AG490="N/A", $T490,$AG490)))))))</f>
        <v>1</v>
      </c>
      <c r="BW490" s="16">
        <f>IF(BE490="R", $CA490, IF(OR(BE490="P", BE490="T", BE490="N"), 0, IF($C490="DM", $T490, IF(OR(BE490="Y", BE490="IR"),$AM490,IF(BE490="C", IF($BI490="Y", IF($BA490="C", IF($AF490="N/A", $Q490, $AF490), IF($AF490="N/A", $T490, $AM490)), IF($AG490="N/A", $T490,$AG490)))))))</f>
        <v>1</v>
      </c>
      <c r="BX490" s="16">
        <f>IF(BF490="R", $CA490, IF(OR(BF490="P", BF490="T", BF490="N"), 0, IF($C490="DM", $T490, IF(OR(BF490="Y", BF490="IR"),$AM490,IF(BF490="C", IF($BI490="Y", IF($BA490="C", IF($AF490="N/A", $Q490, $AF490), IF($AF490="N/A", $T490, $AM490)), IF($AG490="N/A", $T490,$AG490)))))))</f>
        <v>1</v>
      </c>
      <c r="BY490" s="16">
        <f>IF(BG490="R", $CA490, IF(OR(BG490="P", BG490="T", BG490="N"), 0, IF($C490="DM", $T490, IF(OR(BG490="Y", BG490="IR"),$AM490,IF(BG490="C", IF($BI490="Y", IF($BA490="C", IF($AF490="N/A", $Q490, $AF490), IF($AF490="N/A", $T490, $AM490)), IF($AG490="N/A", $T490,$AG490)))))))</f>
        <v>1</v>
      </c>
      <c r="BZ490" s="16">
        <f>IF(BH490="R", $CA490, IF(OR(BH490="P", BH490="T", BH490="N"), 0, IF($C490="DM", $T490, IF(OR(BH490="Y", BH490="IR"),$AM490,IF(BH490="C", IF($BI490="Y", IF($BA490="C", IF($AF490="N/A", $Q490, $AF490), IF($AF490="N/A", $T490, $AM490)), IF($AG490="N/A", $T490,$AG490)))))))</f>
        <v>1</v>
      </c>
      <c r="CA490" s="15" t="s">
        <v>75</v>
      </c>
      <c r="CB490" s="16">
        <f>BZ490</f>
        <v>1</v>
      </c>
      <c r="CC490" s="15">
        <f>IF(OR($BH490="T", $BH490="R"), 0, IF($BH490="C", IF($BI490="Y", IF($BA490="C", 0, IF(AF490="N/A", Q490-T490, AF490-AG490)), IF($AF490="N/A", U490, AH490)), AN490))</f>
        <v>1</v>
      </c>
      <c r="CD490" s="15">
        <f>IF(OR($BH490="T", $BH490="R"), 0, IF($BH490="C", IF($BI490="Y", 0, IF($AF490="N/A", V490, AI490)), AO490))</f>
        <v>1</v>
      </c>
      <c r="CE490" s="15" t="str">
        <f>IF(OR($BH490="T", $BH490="R"), 0, IF($BH490="C", IF($BI490="Y", 0, IF($AF490="N/A", W490, AJ490)), AP490))</f>
        <v>N/A</v>
      </c>
      <c r="CF490" s="15" t="str">
        <f>IF(OR($BH490="T", $BH490="R"), 0, IF($BH490="C", IF($BI490="Y", 0, IF($AF490="N/A", X490, AK490)), AQ490))</f>
        <v>N/A</v>
      </c>
      <c r="CG490" t="str">
        <f>IF(AC490="N/A", "S:"&amp;L490&amp;" G:"&amp;M490&amp;" GR:"&amp;Q490, IF(AC490=0, "S:"&amp;L490&amp;" G:"&amp;M490&amp;" GR:"&amp;Q490, "S:"&amp;L490&amp;"/"&amp;AD490&amp;" G:"&amp;AE490&amp;" GR:"&amp;AF490))</f>
        <v>S:1 G:0 GR:0</v>
      </c>
    </row>
    <row r="491" spans="1:85" x14ac:dyDescent="0.25">
      <c r="A491" s="14">
        <v>5168</v>
      </c>
      <c r="B491" s="15" t="s">
        <v>2763</v>
      </c>
      <c r="C491" s="15" t="s">
        <v>68</v>
      </c>
      <c r="D491" s="15" t="s">
        <v>1933</v>
      </c>
      <c r="E491" s="15">
        <f>VLOOKUP(B491, 'Rookie Year'!$A$2:$B$55679,2,FALSE)</f>
        <v>2023</v>
      </c>
      <c r="F491" s="15">
        <v>2023</v>
      </c>
      <c r="G491" s="15" t="s">
        <v>40</v>
      </c>
      <c r="H491" s="15" t="s">
        <v>2164</v>
      </c>
      <c r="I491" s="16">
        <v>6</v>
      </c>
      <c r="J491" s="15">
        <v>4</v>
      </c>
      <c r="K491" s="17">
        <f>IF(AND(G491&lt;&gt;"N",R491="N/A"), IF(I491&lt;4, 0, 0.25),IF(I491=1, IF(J491=1,0.25, 0.25), IF(I491&lt;13, 0.25, IF(I491&lt;26, 0.4, IF(I491&lt;51, 0.6, 0.75)))))</f>
        <v>0.25</v>
      </c>
      <c r="L491" s="16">
        <f>I491-M491</f>
        <v>4</v>
      </c>
      <c r="M491" s="16">
        <f>ROUNDUP(I491*K491,0)</f>
        <v>2</v>
      </c>
      <c r="N491" s="16">
        <f>M491*J491</f>
        <v>8</v>
      </c>
      <c r="O491" s="16">
        <v>0</v>
      </c>
      <c r="P491" s="16">
        <v>0</v>
      </c>
      <c r="Q491" s="16">
        <f>N491-O491-P491</f>
        <v>8</v>
      </c>
      <c r="R491" s="15" t="s">
        <v>75</v>
      </c>
      <c r="S491" s="15">
        <f>IF(R491="N/A", J491-($B$1-F491), J491-($B$1-R491))</f>
        <v>3</v>
      </c>
      <c r="T491" s="16">
        <v>4</v>
      </c>
      <c r="U491" s="16">
        <v>2</v>
      </c>
      <c r="V491" s="16">
        <v>2</v>
      </c>
      <c r="W491" s="16" t="str">
        <f>IF($S491&lt;4, "N/A", $M491)</f>
        <v>N/A</v>
      </c>
      <c r="X491" s="16" t="str">
        <f>IF($S491&lt;5, "N/A", $M491)</f>
        <v>N/A</v>
      </c>
      <c r="Y491" s="15" t="str">
        <f>IF(SUM(T491:X491)&lt;&gt;Q491, "CHECK", "OK")</f>
        <v>OK</v>
      </c>
      <c r="Z491" s="15" t="str">
        <f>IF(F491=$B$1, "No", IF(S491=1, "Yes", "No"))</f>
        <v>No</v>
      </c>
      <c r="AA491" s="18" t="str">
        <f>IF(C491="DM", "N/A", IF(Z491="No","N/A",VLOOKUP(B491,'Extension List'!$A$3:$R$1972,18,FALSE)))</f>
        <v>N/A</v>
      </c>
      <c r="AB491" s="15" t="str">
        <f>IF(C491="DM", "N/A", IF(Z491="No","N/A",VLOOKUP(B491,'Extension List'!$A$3:$T$1972,20,FALSE)))</f>
        <v>N/A</v>
      </c>
      <c r="AC491" s="15" t="str">
        <f>IF(AA491="N/A", "N/A", 0)</f>
        <v>N/A</v>
      </c>
      <c r="AD491" s="16" t="str">
        <f>IF(AE491="N/A", "N/A", AA491-AE491)</f>
        <v>N/A</v>
      </c>
      <c r="AE491" s="16" t="str">
        <f>IF(AA491="N/A", "N/A", IF(AC491&gt;0, IF(AA491&lt;13, ROUNDUP(0.25*AA491,0), IF(AA491&lt;26, ROUNDUP(0.4*AA491,0), IF(AA491&lt;51, ROUNDUP(0.6*AA491,0), ROUNDUP(0.75*AA491,0)))), "N/A"))</f>
        <v>N/A</v>
      </c>
      <c r="AF491" s="16" t="str">
        <f>IF(AD491="N/A","N/A", (AE491*AC491)+Q491)</f>
        <v>N/A</v>
      </c>
      <c r="AG491" s="16" t="str">
        <f>IF($AF491="N/A", "N/A", "TBC")</f>
        <v>N/A</v>
      </c>
      <c r="AH491" s="16" t="str">
        <f>IF($AF491="N/A", "N/A", "TBC")</f>
        <v>N/A</v>
      </c>
      <c r="AI491" s="16" t="str">
        <f>IF($AF491="N/A","N/A",IF(AC491&gt;1,"TBC","N/A"))</f>
        <v>N/A</v>
      </c>
      <c r="AJ491" s="16" t="str">
        <f>IF($AF491="N/A","N/A",IF(AC491&gt;2,"TBC","N/A"))</f>
        <v>N/A</v>
      </c>
      <c r="AK491" s="16" t="str">
        <f>IF($AF491="N/A","N/A",IF(AC491&gt;3,"TBC","N/A"))</f>
        <v>N/A</v>
      </c>
      <c r="AL491" s="16" t="str">
        <f>IF(AC491="N/A","N/A",IF(AC491&gt;0,IF(SUM(AG491:AK491)&lt;&gt;AF491,"CHECK","OK"),"N/A"))</f>
        <v>N/A</v>
      </c>
      <c r="AM491" s="16">
        <f>IF(AD491="N/A", L491+T491, L491+AG491)</f>
        <v>8</v>
      </c>
      <c r="AN491" s="16">
        <f>IF(AD491="N/A", IF(U491="N/A", "N/A", L491+U491), AD491+AH491)</f>
        <v>6</v>
      </c>
      <c r="AO491" s="16">
        <f>IF(AD491="N/A", IF(V491="N/A", "N/A", L491+V491), IF(AI491="N/A", "N/A", AD491+AI491))</f>
        <v>6</v>
      </c>
      <c r="AP491" s="16" t="str">
        <f>IF(AD491="N/A", IF(W491="N/A", "N/A", L491+W491), IF(AJ491="N/A", "N/A", AD491+AJ491))</f>
        <v>N/A</v>
      </c>
      <c r="AQ491" s="16" t="str">
        <f>IF(AD491="N/A", IF(X491="N/A", "N/A", L491+X491), IF(AK491="N/A", "N/A", AD491+AK491))</f>
        <v>N/A</v>
      </c>
      <c r="AR491" s="15" t="s">
        <v>44</v>
      </c>
      <c r="AS491" s="15" t="s">
        <v>44</v>
      </c>
      <c r="AT491" s="15" t="s">
        <v>44</v>
      </c>
      <c r="AU491" s="15" t="s">
        <v>44</v>
      </c>
      <c r="AV491" s="15" t="s">
        <v>44</v>
      </c>
      <c r="AW491" s="15" t="s">
        <v>44</v>
      </c>
      <c r="AX491" s="15" t="s">
        <v>44</v>
      </c>
      <c r="AY491" s="15" t="s">
        <v>44</v>
      </c>
      <c r="AZ491" s="15" t="s">
        <v>44</v>
      </c>
      <c r="BA491" s="15" t="s">
        <v>44</v>
      </c>
      <c r="BB491" s="15" t="s">
        <v>44</v>
      </c>
      <c r="BC491" s="15" t="s">
        <v>44</v>
      </c>
      <c r="BD491" s="15" t="s">
        <v>44</v>
      </c>
      <c r="BE491" s="15" t="s">
        <v>44</v>
      </c>
      <c r="BF491" s="15" t="s">
        <v>44</v>
      </c>
      <c r="BG491" s="15" t="s">
        <v>44</v>
      </c>
      <c r="BH491" s="15" t="s">
        <v>44</v>
      </c>
      <c r="BI491" s="15"/>
      <c r="BJ491" s="16">
        <f>IF(AR491="R", $CA491, IF(OR(AR491="P", AR491="T", AR491="N"), 0, IF($C491="DM", $T491, IF(OR(AR491="Y", AR491="IR"),$AM491,IF(AR491="C", IF($BI491="Y", IF($AF491="N/A", $Q491, $AF491), IF($AG491="N/A", $T491,$AG491)))))))</f>
        <v>4</v>
      </c>
      <c r="BK491" s="16">
        <f>IF(AS491="R", $CA491, IF(OR(AS491="P", AS491="T", AS491="N"), 0, IF($C491="DM", $T491, IF(OR(AS491="Y", AS491="IR"),$AM491,IF(AS491="C", IF($BI491="Y", IF($AF491="N/A", $Q491, $AF491), IF($AG491="N/A", $T491,$AG491)))))))</f>
        <v>4</v>
      </c>
      <c r="BL491" s="16">
        <f>IF(AT491="R", $CA491, IF(OR(AT491="P", AT491="T", AT491="N"), 0, IF($C491="DM", $T491, IF(OR(AT491="Y", AT491="IR"),$AM491,IF(AT491="C", IF($BI491="Y", IF($AF491="N/A", $Q491, $AF491), IF($AG491="N/A", $T491,$AG491)))))))</f>
        <v>4</v>
      </c>
      <c r="BM491" s="16">
        <f>IF(AU491="R", $CA491, IF(OR(AU491="P", AU491="T", AU491="N"), 0, IF($C491="DM", $T491, IF(OR(AU491="Y", AU491="IR"),$AM491,IF(AU491="C", IF($BI491="Y", IF($AF491="N/A", $Q491, $AF491), IF($AG491="N/A", $T491,$AG491)))))))</f>
        <v>4</v>
      </c>
      <c r="BN491" s="16">
        <f>IF(AV491="R", $CA491, IF(OR(AV491="P", AV491="T", AV491="N"), 0, IF($C491="DM", $T491, IF(OR(AV491="Y", AV491="IR"),$AM491,IF(AV491="C", IF($BI491="Y", IF($AF491="N/A", $Q491, $AF491), IF($AG491="N/A", $T491,$AG491)))))))</f>
        <v>4</v>
      </c>
      <c r="BO491" s="16">
        <f>IF(AW491="R", $CA491, IF(OR(AW491="P", AW491="T", AW491="N"), 0, IF($C491="DM", $T491, IF(OR(AW491="Y", AW491="IR"),$AM491,IF(AW491="C", IF($BI491="Y", IF($AF491="N/A", $Q491, $AF491), IF($AG491="N/A", $T491,$AG491)))))))</f>
        <v>4</v>
      </c>
      <c r="BP491" s="16">
        <f>IF(AX491="R", $CA491, IF(OR(AX491="P", AX491="T", AX491="N"), 0, IF($C491="DM", $T491, IF(OR(AX491="Y", AX491="IR"),$AM491,IF(AX491="C", IF($BI491="Y", IF($AF491="N/A", $Q491, $AF491), IF($AG491="N/A", $T491,$AG491)))))))</f>
        <v>4</v>
      </c>
      <c r="BQ491" s="16">
        <f>IF(AY491="R", $CA491, IF(OR(AY491="P", AY491="T", AY491="N"), 0, IF($C491="DM", $T491, IF(OR(AY491="Y", AY491="IR"),$AM491,IF(AY491="C", IF($BI491="Y", IF($AF491="N/A", $Q491, $AF491), IF($AG491="N/A", $T491,$AG491)))))))</f>
        <v>4</v>
      </c>
      <c r="BR491" s="16">
        <f>IF(AZ491="R", $CA491, IF(OR(AZ491="P", AZ491="T", AZ491="N"), 0, IF($C491="DM", $T491, IF(OR(AZ491="Y", AZ491="IR"),$AM491,IF(AZ491="C", IF($BI491="Y", IF($AF491="N/A", $Q491, $AF491), IF($AG491="N/A", $T491,$AG491)))))))</f>
        <v>4</v>
      </c>
      <c r="BS491" s="16">
        <f>IF(BA491="R", $CA491, IF(OR(BA491="P", BA491="T", BA491="N"), 0, IF($C491="DM", $T491, IF(OR(BA491="Y", BA491="IR"),$AM491,IF(BA491="C", IF($BI491="Y", IF($AF491="N/A", $Q491, $AF491), IF($AG491="N/A", $T491,$AG491)))))))</f>
        <v>4</v>
      </c>
      <c r="BT491" s="16">
        <f>IF(BB491="R", $CA491, IF(OR(BB491="P", BB491="T", BB491="N"), 0, IF($C491="DM", $T491, IF(OR(BB491="Y", BB491="IR"),$AM491,IF(BB491="C", IF($BI491="Y", IF($BA491="C", IF($AF491="N/A", $Q491, $AF491), IF($AF491="N/A", $T491, $AM491)), IF($AG491="N/A", $T491,$AG491)))))))</f>
        <v>4</v>
      </c>
      <c r="BU491" s="16">
        <f>IF(BC491="R", $CA491, IF(OR(BC491="P", BC491="T", BC491="N"), 0, IF($C491="DM", $T491, IF(OR(BC491="Y", BC491="IR"),$AM491,IF(BC491="C", IF($BI491="Y", IF($BA491="C", IF($AF491="N/A", $Q491, $AF491), IF($AF491="N/A", $T491, $AM491)), IF($AG491="N/A", $T491,$AG491)))))))</f>
        <v>4</v>
      </c>
      <c r="BV491" s="16">
        <f>IF(BD491="R", $CA491, IF(OR(BD491="P", BD491="T", BD491="N"), 0, IF($C491="DM", $T491, IF(OR(BD491="Y", BD491="IR"),$AM491,IF(BD491="C", IF($BI491="Y", IF($BA491="C", IF($AF491="N/A", $Q491, $AF491), IF($AF491="N/A", $T491, $AM491)), IF($AG491="N/A", $T491,$AG491)))))))</f>
        <v>4</v>
      </c>
      <c r="BW491" s="16">
        <f>IF(BE491="R", $CA491, IF(OR(BE491="P", BE491="T", BE491="N"), 0, IF($C491="DM", $T491, IF(OR(BE491="Y", BE491="IR"),$AM491,IF(BE491="C", IF($BI491="Y", IF($BA491="C", IF($AF491="N/A", $Q491, $AF491), IF($AF491="N/A", $T491, $AM491)), IF($AG491="N/A", $T491,$AG491)))))))</f>
        <v>4</v>
      </c>
      <c r="BX491" s="16">
        <f>IF(BF491="R", $CA491, IF(OR(BF491="P", BF491="T", BF491="N"), 0, IF($C491="DM", $T491, IF(OR(BF491="Y", BF491="IR"),$AM491,IF(BF491="C", IF($BI491="Y", IF($BA491="C", IF($AF491="N/A", $Q491, $AF491), IF($AF491="N/A", $T491, $AM491)), IF($AG491="N/A", $T491,$AG491)))))))</f>
        <v>4</v>
      </c>
      <c r="BY491" s="16">
        <f>IF(BG491="R", $CA491, IF(OR(BG491="P", BG491="T", BG491="N"), 0, IF($C491="DM", $T491, IF(OR(BG491="Y", BG491="IR"),$AM491,IF(BG491="C", IF($BI491="Y", IF($BA491="C", IF($AF491="N/A", $Q491, $AF491), IF($AF491="N/A", $T491, $AM491)), IF($AG491="N/A", $T491,$AG491)))))))</f>
        <v>4</v>
      </c>
      <c r="BZ491" s="16">
        <f>IF(BH491="R", $CA491, IF(OR(BH491="P", BH491="T", BH491="N"), 0, IF($C491="DM", $T491, IF(OR(BH491="Y", BH491="IR"),$AM491,IF(BH491="C", IF($BI491="Y", IF($BA491="C", IF($AF491="N/A", $Q491, $AF491), IF($AF491="N/A", $T491, $AM491)), IF($AG491="N/A", $T491,$AG491)))))))</f>
        <v>4</v>
      </c>
      <c r="CA491" s="15" t="s">
        <v>75</v>
      </c>
      <c r="CB491" s="16">
        <f>BZ491</f>
        <v>4</v>
      </c>
      <c r="CC491" s="15">
        <f>IF(OR($BH491="T", $BH491="R"), 0, IF($BH491="C", IF($BI491="Y", IF($BA491="C", 0, IF(AF491="N/A", Q491-T491, AF491-AG491)), IF($AF491="N/A", U491, AH491)), AN491))</f>
        <v>2</v>
      </c>
      <c r="CD491" s="15">
        <f>IF(OR($BH491="T", $BH491="R"), 0, IF($BH491="C", IF($BI491="Y", 0, IF($AF491="N/A", V491, AI491)), AO491))</f>
        <v>2</v>
      </c>
      <c r="CE491" s="15" t="str">
        <f>IF(OR($BH491="T", $BH491="R"), 0, IF($BH491="C", IF($BI491="Y", 0, IF($AF491="N/A", W491, AJ491)), AP491))</f>
        <v>N/A</v>
      </c>
      <c r="CF491" s="15" t="str">
        <f>IF(OR($BH491="T", $BH491="R"), 0, IF($BH491="C", IF($BI491="Y", 0, IF($AF491="N/A", X491, AK491)), AQ491))</f>
        <v>N/A</v>
      </c>
      <c r="CG491" t="str">
        <f>IF(AC491="N/A", "S:"&amp;L491&amp;" G:"&amp;M491&amp;" GR:"&amp;Q491, IF(AC491=0, "S:"&amp;L491&amp;" G:"&amp;M491&amp;" GR:"&amp;Q491, "S:"&amp;L491&amp;"/"&amp;AD491&amp;" G:"&amp;AE491&amp;" GR:"&amp;AF491))</f>
        <v>S:4 G:2 GR:8</v>
      </c>
    </row>
    <row r="492" spans="1:85" x14ac:dyDescent="0.25">
      <c r="A492" s="14">
        <v>3659</v>
      </c>
      <c r="B492" s="15" t="s">
        <v>2075</v>
      </c>
      <c r="C492" s="15" t="s">
        <v>69</v>
      </c>
      <c r="D492" s="15" t="s">
        <v>1933</v>
      </c>
      <c r="E492" s="15">
        <f>VLOOKUP(B492, 'Rookie Year'!$A$2:$B$55679,2,FALSE)</f>
        <v>2020</v>
      </c>
      <c r="F492" s="15">
        <v>2020</v>
      </c>
      <c r="G492" s="15" t="s">
        <v>40</v>
      </c>
      <c r="H492" s="15" t="s">
        <v>2197</v>
      </c>
      <c r="I492" s="16">
        <v>12</v>
      </c>
      <c r="J492" s="15">
        <v>4</v>
      </c>
      <c r="K492" s="17">
        <f>IF(AND(G492&lt;&gt;"N",R492="N/A"), IF(I492&lt;4, 0, 0.25),IF(I492=1, IF(J492=1,0.25, 0.25), IF(I492&lt;13, 0.25, IF(I492&lt;26, 0.4, IF(I492&lt;51, 0.6, 0.75)))))</f>
        <v>0.25</v>
      </c>
      <c r="L492" s="16">
        <f>I492-M492</f>
        <v>9</v>
      </c>
      <c r="M492" s="16">
        <f>ROUNDUP(I492*K492,0)</f>
        <v>3</v>
      </c>
      <c r="N492" s="16">
        <f>M492*J492</f>
        <v>12</v>
      </c>
      <c r="O492" s="16">
        <v>12</v>
      </c>
      <c r="P492" s="16">
        <v>0</v>
      </c>
      <c r="Q492" s="16">
        <f>N492-O492-P492</f>
        <v>0</v>
      </c>
      <c r="R492" s="15">
        <v>2022</v>
      </c>
      <c r="S492" s="15">
        <f>IF(R492="N/A", J492-($B$1-F492), J492-($B$1-R492))</f>
        <v>2</v>
      </c>
      <c r="T492" s="16">
        <v>0</v>
      </c>
      <c r="U492" s="16">
        <v>0</v>
      </c>
      <c r="V492" s="16" t="str">
        <f>IF($S492&lt;3, "N/A", $M492)</f>
        <v>N/A</v>
      </c>
      <c r="W492" s="16" t="str">
        <f>IF($S492&lt;4, "N/A", $M492)</f>
        <v>N/A</v>
      </c>
      <c r="X492" s="16" t="str">
        <f>IF($S492&lt;5, "N/A", $M492)</f>
        <v>N/A</v>
      </c>
      <c r="Y492" s="15" t="str">
        <f>IF(SUM(T492:X492)&lt;&gt;Q492, "CHECK", "OK")</f>
        <v>OK</v>
      </c>
      <c r="Z492" s="15" t="str">
        <f>IF(F492=$B$1, "No", IF(S492=1, "Yes", "No"))</f>
        <v>No</v>
      </c>
      <c r="AA492" s="18" t="str">
        <f>IF(C492="DM", "N/A", IF(Z492="No","N/A",VLOOKUP(B492,'Extension List'!$A$3:$R$1972,18,FALSE)))</f>
        <v>N/A</v>
      </c>
      <c r="AB492" s="15" t="str">
        <f>IF(C492="DM", "N/A", IF(Z492="No","N/A",VLOOKUP(B492,'Extension List'!$A$3:$T$1972,20,FALSE)))</f>
        <v>N/A</v>
      </c>
      <c r="AC492" s="15" t="str">
        <f>IF(AA492="N/A", "N/A", 0)</f>
        <v>N/A</v>
      </c>
      <c r="AD492" s="16" t="str">
        <f>IF(AE492="N/A", "N/A", AA492-AE492)</f>
        <v>N/A</v>
      </c>
      <c r="AE492" s="16" t="str">
        <f>IF(AA492="N/A", "N/A", IF(AC492&gt;0, IF(AA492&lt;13, ROUNDUP(0.25*AA492,0), IF(AA492&lt;26, ROUNDUP(0.4*AA492,0), IF(AA492&lt;51, ROUNDUP(0.6*AA492,0), ROUNDUP(0.75*AA492,0)))), "N/A"))</f>
        <v>N/A</v>
      </c>
      <c r="AF492" s="16" t="str">
        <f>IF(AD492="N/A","N/A", (AE492*AC492)+Q492)</f>
        <v>N/A</v>
      </c>
      <c r="AG492" s="16" t="str">
        <f>IF($AF492="N/A", "N/A", "TBC")</f>
        <v>N/A</v>
      </c>
      <c r="AH492" s="16" t="str">
        <f>IF($AF492="N/A", "N/A", "TBC")</f>
        <v>N/A</v>
      </c>
      <c r="AI492" s="16" t="str">
        <f>IF($AF492="N/A","N/A",IF(AC492&gt;1,"TBC","N/A"))</f>
        <v>N/A</v>
      </c>
      <c r="AJ492" s="16" t="str">
        <f>IF($AF492="N/A","N/A",IF(AC492&gt;2,"TBC","N/A"))</f>
        <v>N/A</v>
      </c>
      <c r="AK492" s="16" t="str">
        <f>IF($AF492="N/A","N/A",IF(AC492&gt;3,"TBC","N/A"))</f>
        <v>N/A</v>
      </c>
      <c r="AL492" s="16" t="str">
        <f>IF(AC492="N/A","N/A",IF(AC492&gt;0,IF(SUM(AG492:AK492)&lt;&gt;AF492,"CHECK","OK"),"N/A"))</f>
        <v>N/A</v>
      </c>
      <c r="AM492" s="16">
        <f>IF(AD492="N/A", L492+T492, L492+AG492)</f>
        <v>9</v>
      </c>
      <c r="AN492" s="16">
        <f>IF(AD492="N/A", IF(U492="N/A", "N/A", L492+U492), AD492+AH492)</f>
        <v>9</v>
      </c>
      <c r="AO492" s="16" t="str">
        <f>IF(AD492="N/A", IF(V492="N/A", "N/A", L492+V492), IF(AI492="N/A", "N/A", AD492+AI492))</f>
        <v>N/A</v>
      </c>
      <c r="AP492" s="16" t="str">
        <f>IF(AD492="N/A", IF(W492="N/A", "N/A", L492+W492), IF(AJ492="N/A", "N/A", AD492+AJ492))</f>
        <v>N/A</v>
      </c>
      <c r="AQ492" s="16" t="str">
        <f>IF(AD492="N/A", IF(X492="N/A", "N/A", L492+X492), IF(AK492="N/A", "N/A", AD492+AK492))</f>
        <v>N/A</v>
      </c>
      <c r="AR492" s="15" t="s">
        <v>40</v>
      </c>
      <c r="AS492" s="15" t="s">
        <v>40</v>
      </c>
      <c r="AT492" s="15" t="s">
        <v>40</v>
      </c>
      <c r="AU492" s="15" t="s">
        <v>40</v>
      </c>
      <c r="AV492" s="15" t="s">
        <v>40</v>
      </c>
      <c r="AW492" s="15" t="s">
        <v>40</v>
      </c>
      <c r="AX492" s="15" t="s">
        <v>40</v>
      </c>
      <c r="AY492" s="15" t="s">
        <v>40</v>
      </c>
      <c r="AZ492" s="15" t="s">
        <v>40</v>
      </c>
      <c r="BA492" s="15" t="s">
        <v>40</v>
      </c>
      <c r="BB492" s="15" t="s">
        <v>40</v>
      </c>
      <c r="BC492" s="15" t="s">
        <v>40</v>
      </c>
      <c r="BD492" s="15" t="s">
        <v>40</v>
      </c>
      <c r="BE492" s="15" t="s">
        <v>40</v>
      </c>
      <c r="BF492" s="15" t="s">
        <v>40</v>
      </c>
      <c r="BG492" s="15" t="s">
        <v>40</v>
      </c>
      <c r="BH492" s="15" t="s">
        <v>40</v>
      </c>
      <c r="BI492" s="15"/>
      <c r="BJ492" s="16">
        <f>IF(AR492="R", $CA492, IF(OR(AR492="P", AR492="T", AR492="N"), 0, IF($C492="DM", $T492, IF(OR(AR492="Y", AR492="IR"),$AM492,IF(AR492="C", IF($BI492="Y", IF($AF492="N/A", $Q492, $AF492), IF($AG492="N/A", $T492,$AG492)))))))</f>
        <v>9</v>
      </c>
      <c r="BK492" s="16">
        <f>IF(AS492="R", $CA492, IF(OR(AS492="P", AS492="T", AS492="N"), 0, IF($C492="DM", $T492, IF(OR(AS492="Y", AS492="IR"),$AM492,IF(AS492="C", IF($BI492="Y", IF($AF492="N/A", $Q492, $AF492), IF($AG492="N/A", $T492,$AG492)))))))</f>
        <v>9</v>
      </c>
      <c r="BL492" s="16">
        <f>IF(AT492="R", $CA492, IF(OR(AT492="P", AT492="T", AT492="N"), 0, IF($C492="DM", $T492, IF(OR(AT492="Y", AT492="IR"),$AM492,IF(AT492="C", IF($BI492="Y", IF($AF492="N/A", $Q492, $AF492), IF($AG492="N/A", $T492,$AG492)))))))</f>
        <v>9</v>
      </c>
      <c r="BM492" s="16">
        <f>IF(AU492="R", $CA492, IF(OR(AU492="P", AU492="T", AU492="N"), 0, IF($C492="DM", $T492, IF(OR(AU492="Y", AU492="IR"),$AM492,IF(AU492="C", IF($BI492="Y", IF($AF492="N/A", $Q492, $AF492), IF($AG492="N/A", $T492,$AG492)))))))</f>
        <v>9</v>
      </c>
      <c r="BN492" s="16">
        <f>IF(AV492="R", $CA492, IF(OR(AV492="P", AV492="T", AV492="N"), 0, IF($C492="DM", $T492, IF(OR(AV492="Y", AV492="IR"),$AM492,IF(AV492="C", IF($BI492="Y", IF($AF492="N/A", $Q492, $AF492), IF($AG492="N/A", $T492,$AG492)))))))</f>
        <v>9</v>
      </c>
      <c r="BO492" s="16">
        <f>IF(AW492="R", $CA492, IF(OR(AW492="P", AW492="T", AW492="N"), 0, IF($C492="DM", $T492, IF(OR(AW492="Y", AW492="IR"),$AM492,IF(AW492="C", IF($BI492="Y", IF($AF492="N/A", $Q492, $AF492), IF($AG492="N/A", $T492,$AG492)))))))</f>
        <v>9</v>
      </c>
      <c r="BP492" s="16">
        <f>IF(AX492="R", $CA492, IF(OR(AX492="P", AX492="T", AX492="N"), 0, IF($C492="DM", $T492, IF(OR(AX492="Y", AX492="IR"),$AM492,IF(AX492="C", IF($BI492="Y", IF($AF492="N/A", $Q492, $AF492), IF($AG492="N/A", $T492,$AG492)))))))</f>
        <v>9</v>
      </c>
      <c r="BQ492" s="16">
        <f>IF(AY492="R", $CA492, IF(OR(AY492="P", AY492="T", AY492="N"), 0, IF($C492="DM", $T492, IF(OR(AY492="Y", AY492="IR"),$AM492,IF(AY492="C", IF($BI492="Y", IF($AF492="N/A", $Q492, $AF492), IF($AG492="N/A", $T492,$AG492)))))))</f>
        <v>9</v>
      </c>
      <c r="BR492" s="16">
        <f>IF(AZ492="R", $CA492, IF(OR(AZ492="P", AZ492="T", AZ492="N"), 0, IF($C492="DM", $T492, IF(OR(AZ492="Y", AZ492="IR"),$AM492,IF(AZ492="C", IF($BI492="Y", IF($AF492="N/A", $Q492, $AF492), IF($AG492="N/A", $T492,$AG492)))))))</f>
        <v>9</v>
      </c>
      <c r="BS492" s="16">
        <f>IF(BA492="R", $CA492, IF(OR(BA492="P", BA492="T", BA492="N"), 0, IF($C492="DM", $T492, IF(OR(BA492="Y", BA492="IR"),$AM492,IF(BA492="C", IF($BI492="Y", IF($AF492="N/A", $Q492, $AF492), IF($AG492="N/A", $T492,$AG492)))))))</f>
        <v>9</v>
      </c>
      <c r="BT492" s="16">
        <f>IF(BB492="R", $CA492, IF(OR(BB492="P", BB492="T", BB492="N"), 0, IF($C492="DM", $T492, IF(OR(BB492="Y", BB492="IR"),$AM492,IF(BB492="C", IF($BI492="Y", IF($BA492="C", IF($AF492="N/A", $Q492, $AF492), IF($AF492="N/A", $T492, $AM492)), IF($AG492="N/A", $T492,$AG492)))))))</f>
        <v>9</v>
      </c>
      <c r="BU492" s="16">
        <f>IF(BC492="R", $CA492, IF(OR(BC492="P", BC492="T", BC492="N"), 0, IF($C492="DM", $T492, IF(OR(BC492="Y", BC492="IR"),$AM492,IF(BC492="C", IF($BI492="Y", IF($BA492="C", IF($AF492="N/A", $Q492, $AF492), IF($AF492="N/A", $T492, $AM492)), IF($AG492="N/A", $T492,$AG492)))))))</f>
        <v>9</v>
      </c>
      <c r="BV492" s="16">
        <f>IF(BD492="R", $CA492, IF(OR(BD492="P", BD492="T", BD492="N"), 0, IF($C492="DM", $T492, IF(OR(BD492="Y", BD492="IR"),$AM492,IF(BD492="C", IF($BI492="Y", IF($BA492="C", IF($AF492="N/A", $Q492, $AF492), IF($AF492="N/A", $T492, $AM492)), IF($AG492="N/A", $T492,$AG492)))))))</f>
        <v>9</v>
      </c>
      <c r="BW492" s="16">
        <f>IF(BE492="R", $CA492, IF(OR(BE492="P", BE492="T", BE492="N"), 0, IF($C492="DM", $T492, IF(OR(BE492="Y", BE492="IR"),$AM492,IF(BE492="C", IF($BI492="Y", IF($BA492="C", IF($AF492="N/A", $Q492, $AF492), IF($AF492="N/A", $T492, $AM492)), IF($AG492="N/A", $T492,$AG492)))))))</f>
        <v>9</v>
      </c>
      <c r="BX492" s="16">
        <f>IF(BF492="R", $CA492, IF(OR(BF492="P", BF492="T", BF492="N"), 0, IF($C492="DM", $T492, IF(OR(BF492="Y", BF492="IR"),$AM492,IF(BF492="C", IF($BI492="Y", IF($BA492="C", IF($AF492="N/A", $Q492, $AF492), IF($AF492="N/A", $T492, $AM492)), IF($AG492="N/A", $T492,$AG492)))))))</f>
        <v>9</v>
      </c>
      <c r="BY492" s="16">
        <f>IF(BG492="R", $CA492, IF(OR(BG492="P", BG492="T", BG492="N"), 0, IF($C492="DM", $T492, IF(OR(BG492="Y", BG492="IR"),$AM492,IF(BG492="C", IF($BI492="Y", IF($BA492="C", IF($AF492="N/A", $Q492, $AF492), IF($AF492="N/A", $T492, $AM492)), IF($AG492="N/A", $T492,$AG492)))))))</f>
        <v>9</v>
      </c>
      <c r="BZ492" s="16">
        <f>IF(BH492="R", $CA492, IF(OR(BH492="P", BH492="T", BH492="N"), 0, IF($C492="DM", $T492, IF(OR(BH492="Y", BH492="IR"),$AM492,IF(BH492="C", IF($BI492="Y", IF($BA492="C", IF($AF492="N/A", $Q492, $AF492), IF($AF492="N/A", $T492, $AM492)), IF($AG492="N/A", $T492,$AG492)))))))</f>
        <v>9</v>
      </c>
      <c r="CA492" s="15" t="s">
        <v>75</v>
      </c>
      <c r="CB492" s="16">
        <f>BZ492</f>
        <v>9</v>
      </c>
      <c r="CC492" s="15">
        <f>IF(OR($BH492="T", $BH492="R"), 0, IF($BH492="C", IF($BI492="Y", IF($BA492="C", 0, IF(AF492="N/A", Q492-T492, AF492-AG492)), IF($AF492="N/A", U492, AH492)), AN492))</f>
        <v>9</v>
      </c>
      <c r="CD492" s="15" t="str">
        <f>IF(OR($BH492="T", $BH492="R"), 0, IF($BH492="C", IF($BI492="Y", 0, IF($AF492="N/A", V492, AI492)), AO492))</f>
        <v>N/A</v>
      </c>
      <c r="CE492" s="15" t="str">
        <f>IF(OR($BH492="T", $BH492="R"), 0, IF($BH492="C", IF($BI492="Y", 0, IF($AF492="N/A", W492, AJ492)), AP492))</f>
        <v>N/A</v>
      </c>
      <c r="CF492" s="15" t="str">
        <f>IF(OR($BH492="T", $BH492="R"), 0, IF($BH492="C", IF($BI492="Y", 0, IF($AF492="N/A", X492, AK492)), AQ492))</f>
        <v>N/A</v>
      </c>
      <c r="CG492" t="str">
        <f>IF(AC492="N/A", "S:"&amp;L492&amp;" G:"&amp;M492&amp;" GR:"&amp;Q492, IF(AC492=0, "S:"&amp;L492&amp;" G:"&amp;M492&amp;" GR:"&amp;Q492, "S:"&amp;L492&amp;"/"&amp;AD492&amp;" G:"&amp;AE492&amp;" GR:"&amp;AF492))</f>
        <v>S:9 G:3 GR:0</v>
      </c>
    </row>
    <row r="493" spans="1:85" x14ac:dyDescent="0.25">
      <c r="A493" s="14">
        <v>5701</v>
      </c>
      <c r="B493" s="15" t="s">
        <v>3050</v>
      </c>
      <c r="C493" s="15" t="s">
        <v>69</v>
      </c>
      <c r="D493" s="15" t="s">
        <v>1933</v>
      </c>
      <c r="E493" s="15">
        <f>VLOOKUP(B493, 'Rookie Year'!$A$2:$B$55679,2,FALSE)</f>
        <v>2024</v>
      </c>
      <c r="F493" s="15">
        <v>2024</v>
      </c>
      <c r="G493" s="15" t="s">
        <v>40</v>
      </c>
      <c r="H493" s="15" t="s">
        <v>2243</v>
      </c>
      <c r="I493" s="16">
        <v>1</v>
      </c>
      <c r="J493" s="15">
        <v>3</v>
      </c>
      <c r="K493" s="17">
        <f>IF(AND(G493&lt;&gt;"N",R493="N/A"), IF(I493&lt;4, 0, 0.25),IF(I493=1, IF(J493=1,0.25, 0.25), IF(I493&lt;13, 0.25, IF(I493&lt;26, 0.4, IF(I493&lt;51, 0.6, 0.75)))))</f>
        <v>0</v>
      </c>
      <c r="L493" s="16">
        <f>I493-M493</f>
        <v>1</v>
      </c>
      <c r="M493" s="16">
        <f>ROUNDUP(I493*K493,0)</f>
        <v>0</v>
      </c>
      <c r="N493" s="16">
        <f>M493*J493</f>
        <v>0</v>
      </c>
      <c r="O493" s="16">
        <v>0</v>
      </c>
      <c r="P493" s="16">
        <v>0</v>
      </c>
      <c r="Q493" s="16">
        <f>N493-O493-P493</f>
        <v>0</v>
      </c>
      <c r="R493" s="15" t="s">
        <v>75</v>
      </c>
      <c r="S493" s="15">
        <f>IF(R493="N/A", J493-($B$1-F493), J493-($B$1-R493))</f>
        <v>3</v>
      </c>
      <c r="T493" s="16">
        <f>IF($S493&lt;1, "N/A", $M493)</f>
        <v>0</v>
      </c>
      <c r="U493" s="16">
        <f>IF($S493&lt;2, "N/A", $M493)</f>
        <v>0</v>
      </c>
      <c r="V493" s="16">
        <f>IF($S493&lt;3, "N/A", $M493)</f>
        <v>0</v>
      </c>
      <c r="W493" s="16" t="str">
        <f>IF($S493&lt;4, "N/A", $M493)</f>
        <v>N/A</v>
      </c>
      <c r="X493" s="16" t="str">
        <f>IF($S493&lt;5, "N/A", $M493)</f>
        <v>N/A</v>
      </c>
      <c r="Y493" s="15" t="str">
        <f>IF(SUM(T493:X493)&lt;&gt;Q493, "CHECK", "OK")</f>
        <v>OK</v>
      </c>
      <c r="Z493" s="15" t="str">
        <f>IF(F493=$B$1, "No", IF(S493=1, "Yes", "No"))</f>
        <v>No</v>
      </c>
      <c r="AA493" s="18" t="str">
        <f>IF(C493="DM", "N/A", IF(Z493="No","N/A",VLOOKUP(B493,'Extension List'!$A$3:$R$1972,18,FALSE)))</f>
        <v>N/A</v>
      </c>
      <c r="AB493" s="15" t="str">
        <f>IF(C493="DM", "N/A", IF(Z493="No","N/A",VLOOKUP(B493,'Extension List'!$A$3:$T$1972,20,FALSE)))</f>
        <v>N/A</v>
      </c>
      <c r="AC493" s="15" t="str">
        <f>IF(AA493="N/A", "N/A", 0)</f>
        <v>N/A</v>
      </c>
      <c r="AD493" s="16" t="str">
        <f>IF(AE493="N/A", "N/A", AA493-AE493)</f>
        <v>N/A</v>
      </c>
      <c r="AE493" s="16" t="str">
        <f>IF(AA493="N/A", "N/A", IF(AC493&gt;0, IF(AA493&lt;13, ROUNDUP(0.25*AA493,0), IF(AA493&lt;26, ROUNDUP(0.4*AA493,0), IF(AA493&lt;51, ROUNDUP(0.6*AA493,0), ROUNDUP(0.75*AA493,0)))), "N/A"))</f>
        <v>N/A</v>
      </c>
      <c r="AF493" s="16" t="str">
        <f>IF(AD493="N/A","N/A", (AE493*AC493)+Q493)</f>
        <v>N/A</v>
      </c>
      <c r="AG493" s="16" t="str">
        <f>IF($AF493="N/A", "N/A", "TBC")</f>
        <v>N/A</v>
      </c>
      <c r="AH493" s="16" t="str">
        <f>IF($AF493="N/A", "N/A", "TBC")</f>
        <v>N/A</v>
      </c>
      <c r="AI493" s="16" t="str">
        <f>IF($AF493="N/A","N/A",IF(AC493&gt;1,"TBC","N/A"))</f>
        <v>N/A</v>
      </c>
      <c r="AJ493" s="16" t="str">
        <f>IF($AF493="N/A","N/A",IF(AC493&gt;2,"TBC","N/A"))</f>
        <v>N/A</v>
      </c>
      <c r="AK493" s="16" t="str">
        <f>IF($AF493="N/A","N/A",IF(AC493&gt;3,"TBC","N/A"))</f>
        <v>N/A</v>
      </c>
      <c r="AL493" s="16" t="str">
        <f>IF(AC493="N/A","N/A",IF(AC493&gt;0,IF(SUM(AG493:AK493)&lt;&gt;AF493,"CHECK","OK"),"N/A"))</f>
        <v>N/A</v>
      </c>
      <c r="AM493" s="16">
        <f>IF(AD493="N/A", L493+T493, L493+AG493)</f>
        <v>1</v>
      </c>
      <c r="AN493" s="16">
        <f>IF(AD493="N/A", IF(U493="N/A", "N/A", L493+U493), AD493+AH493)</f>
        <v>1</v>
      </c>
      <c r="AO493" s="16">
        <f>IF(AD493="N/A", IF(V493="N/A", "N/A", L493+V493), IF(AI493="N/A", "N/A", AD493+AI493))</f>
        <v>1</v>
      </c>
      <c r="AP493" s="16" t="str">
        <f>IF(AD493="N/A", IF(W493="N/A", "N/A", L493+W493), IF(AJ493="N/A", "N/A", AD493+AJ493))</f>
        <v>N/A</v>
      </c>
      <c r="AQ493" s="16" t="str">
        <f>IF(AD493="N/A", IF(X493="N/A", "N/A", L493+X493), IF(AK493="N/A", "N/A", AD493+AK493))</f>
        <v>N/A</v>
      </c>
      <c r="AR493" s="15" t="s">
        <v>66</v>
      </c>
      <c r="AS493" s="15" t="s">
        <v>66</v>
      </c>
      <c r="AT493" s="15" t="s">
        <v>66</v>
      </c>
      <c r="AU493" s="15" t="s">
        <v>66</v>
      </c>
      <c r="AV493" s="15" t="s">
        <v>66</v>
      </c>
      <c r="AW493" s="15" t="s">
        <v>66</v>
      </c>
      <c r="AX493" s="15" t="s">
        <v>66</v>
      </c>
      <c r="AY493" s="15" t="s">
        <v>66</v>
      </c>
      <c r="AZ493" s="15" t="s">
        <v>66</v>
      </c>
      <c r="BA493" s="15" t="s">
        <v>66</v>
      </c>
      <c r="BB493" s="15" t="s">
        <v>66</v>
      </c>
      <c r="BC493" s="15" t="s">
        <v>66</v>
      </c>
      <c r="BD493" s="15" t="s">
        <v>66</v>
      </c>
      <c r="BE493" s="15" t="s">
        <v>66</v>
      </c>
      <c r="BF493" s="15" t="s">
        <v>66</v>
      </c>
      <c r="BG493" s="15" t="s">
        <v>66</v>
      </c>
      <c r="BH493" s="15" t="s">
        <v>66</v>
      </c>
      <c r="BJ493" s="16">
        <f>IF(AR493="R", $CA493, IF(OR(AR493="P", AR493="T", AR493="N"), 0, IF($C493="DM", $T493, IF(OR(AR493="Y", AR493="IR"),$AM493,IF(AR493="C", IF($BI493="Y", IF($AF493="N/A", $Q493, $AF493), IF($AG493="N/A", $T493,$AG493)))))))</f>
        <v>0</v>
      </c>
      <c r="BK493" s="16">
        <f>IF(AS493="R", $CA493, IF(OR(AS493="P", AS493="T", AS493="N"), 0, IF($C493="DM", $T493, IF(OR(AS493="Y", AS493="IR"),$AM493,IF(AS493="C", IF($BI493="Y", IF($AF493="N/A", $Q493, $AF493), IF($AG493="N/A", $T493,$AG493)))))))</f>
        <v>0</v>
      </c>
      <c r="BL493" s="16">
        <f>IF(AT493="R", $CA493, IF(OR(AT493="P", AT493="T", AT493="N"), 0, IF($C493="DM", $T493, IF(OR(AT493="Y", AT493="IR"),$AM493,IF(AT493="C", IF($BI493="Y", IF($AF493="N/A", $Q493, $AF493), IF($AG493="N/A", $T493,$AG493)))))))</f>
        <v>0</v>
      </c>
      <c r="BM493" s="16">
        <f>IF(AU493="R", $CA493, IF(OR(AU493="P", AU493="T", AU493="N"), 0, IF($C493="DM", $T493, IF(OR(AU493="Y", AU493="IR"),$AM493,IF(AU493="C", IF($BI493="Y", IF($AF493="N/A", $Q493, $AF493), IF($AG493="N/A", $T493,$AG493)))))))</f>
        <v>0</v>
      </c>
      <c r="BN493" s="16">
        <f>IF(AV493="R", $CA493, IF(OR(AV493="P", AV493="T", AV493="N"), 0, IF($C493="DM", $T493, IF(OR(AV493="Y", AV493="IR"),$AM493,IF(AV493="C", IF($BI493="Y", IF($AF493="N/A", $Q493, $AF493), IF($AG493="N/A", $T493,$AG493)))))))</f>
        <v>0</v>
      </c>
      <c r="BO493" s="16">
        <f>IF(AW493="R", $CA493, IF(OR(AW493="P", AW493="T", AW493="N"), 0, IF($C493="DM", $T493, IF(OR(AW493="Y", AW493="IR"),$AM493,IF(AW493="C", IF($BI493="Y", IF($AF493="N/A", $Q493, $AF493), IF($AG493="N/A", $T493,$AG493)))))))</f>
        <v>0</v>
      </c>
      <c r="BP493" s="16">
        <f>IF(AX493="R", $CA493, IF(OR(AX493="P", AX493="T", AX493="N"), 0, IF($C493="DM", $T493, IF(OR(AX493="Y", AX493="IR"),$AM493,IF(AX493="C", IF($BI493="Y", IF($AF493="N/A", $Q493, $AF493), IF($AG493="N/A", $T493,$AG493)))))))</f>
        <v>0</v>
      </c>
      <c r="BQ493" s="16">
        <f>IF(AY493="R", $CA493, IF(OR(AY493="P", AY493="T", AY493="N"), 0, IF($C493="DM", $T493, IF(OR(AY493="Y", AY493="IR"),$AM493,IF(AY493="C", IF($BI493="Y", IF($AF493="N/A", $Q493, $AF493), IF($AG493="N/A", $T493,$AG493)))))))</f>
        <v>0</v>
      </c>
      <c r="BR493" s="16">
        <f>IF(AZ493="R", $CA493, IF(OR(AZ493="P", AZ493="T", AZ493="N"), 0, IF($C493="DM", $T493, IF(OR(AZ493="Y", AZ493="IR"),$AM493,IF(AZ493="C", IF($BI493="Y", IF($AF493="N/A", $Q493, $AF493), IF($AG493="N/A", $T493,$AG493)))))))</f>
        <v>0</v>
      </c>
      <c r="BS493" s="16">
        <f>IF(BA493="R", $CA493, IF(OR(BA493="P", BA493="T", BA493="N"), 0, IF($C493="DM", $T493, IF(OR(BA493="Y", BA493="IR"),$AM493,IF(BA493="C", IF($BI493="Y", IF($AF493="N/A", $Q493, $AF493), IF($AG493="N/A", $T493,$AG493)))))))</f>
        <v>0</v>
      </c>
      <c r="BT493" s="16">
        <f>IF(BB493="R", $CA493, IF(OR(BB493="P", BB493="T", BB493="N"), 0, IF($C493="DM", $T493, IF(OR(BB493="Y", BB493="IR"),$AM493,IF(BB493="C", IF($BI493="Y", IF($BA493="C", IF($AF493="N/A", $Q493, $AF493), IF($AF493="N/A", $T493, $AM493)), IF($AG493="N/A", $T493,$AG493)))))))</f>
        <v>0</v>
      </c>
      <c r="BU493" s="16">
        <f>IF(BC493="R", $CA493, IF(OR(BC493="P", BC493="T", BC493="N"), 0, IF($C493="DM", $T493, IF(OR(BC493="Y", BC493="IR"),$AM493,IF(BC493="C", IF($BI493="Y", IF($BA493="C", IF($AF493="N/A", $Q493, $AF493), IF($AF493="N/A", $T493, $AM493)), IF($AG493="N/A", $T493,$AG493)))))))</f>
        <v>0</v>
      </c>
      <c r="BV493" s="16">
        <f>IF(BD493="R", $CA493, IF(OR(BD493="P", BD493="T", BD493="N"), 0, IF($C493="DM", $T493, IF(OR(BD493="Y", BD493="IR"),$AM493,IF(BD493="C", IF($BI493="Y", IF($BA493="C", IF($AF493="N/A", $Q493, $AF493), IF($AF493="N/A", $T493, $AM493)), IF($AG493="N/A", $T493,$AG493)))))))</f>
        <v>0</v>
      </c>
      <c r="BW493" s="16">
        <f>IF(BE493="R", $CA493, IF(OR(BE493="P", BE493="T", BE493="N"), 0, IF($C493="DM", $T493, IF(OR(BE493="Y", BE493="IR"),$AM493,IF(BE493="C", IF($BI493="Y", IF($BA493="C", IF($AF493="N/A", $Q493, $AF493), IF($AF493="N/A", $T493, $AM493)), IF($AG493="N/A", $T493,$AG493)))))))</f>
        <v>0</v>
      </c>
      <c r="BX493" s="16">
        <f>IF(BF493="R", $CA493, IF(OR(BF493="P", BF493="T", BF493="N"), 0, IF($C493="DM", $T493, IF(OR(BF493="Y", BF493="IR"),$AM493,IF(BF493="C", IF($BI493="Y", IF($BA493="C", IF($AF493="N/A", $Q493, $AF493), IF($AF493="N/A", $T493, $AM493)), IF($AG493="N/A", $T493,$AG493)))))))</f>
        <v>0</v>
      </c>
      <c r="BY493" s="16">
        <f>IF(BG493="R", $CA493, IF(OR(BG493="P", BG493="T", BG493="N"), 0, IF($C493="DM", $T493, IF(OR(BG493="Y", BG493="IR"),$AM493,IF(BG493="C", IF($BI493="Y", IF($BA493="C", IF($AF493="N/A", $Q493, $AF493), IF($AF493="N/A", $T493, $AM493)), IF($AG493="N/A", $T493,$AG493)))))))</f>
        <v>0</v>
      </c>
      <c r="BZ493" s="16">
        <f>IF(BH493="R", $CA493, IF(OR(BH493="P", BH493="T", BH493="N"), 0, IF($C493="DM", $T493, IF(OR(BH493="Y", BH493="IR"),$AM493,IF(BH493="C", IF($BI493="Y", IF($BA493="C", IF($AF493="N/A", $Q493, $AF493), IF($AF493="N/A", $T493, $AM493)), IF($AG493="N/A", $T493,$AG493)))))))</f>
        <v>0</v>
      </c>
      <c r="CA493" s="15" t="s">
        <v>75</v>
      </c>
      <c r="CB493" s="16">
        <f>BZ493</f>
        <v>0</v>
      </c>
      <c r="CC493" s="15">
        <f>IF(OR($BH493="T", $BH493="R"), 0, IF($BH493="C", IF($BI493="Y", IF($BA493="C", 0, IF(AF493="N/A", Q493-T493, AF493-AG493)), IF($AF493="N/A", U493, AH493)), AN493))</f>
        <v>1</v>
      </c>
      <c r="CD493" s="15">
        <f>IF(OR($BH493="T", $BH493="R"), 0, IF($BH493="C", IF($BI493="Y", 0, IF($AF493="N/A", V493, AI493)), AO493))</f>
        <v>1</v>
      </c>
      <c r="CE493" s="15" t="str">
        <f>IF(OR($BH493="T", $BH493="R"), 0, IF($BH493="C", IF($BI493="Y", 0, IF($AF493="N/A", W493, AJ493)), AP493))</f>
        <v>N/A</v>
      </c>
      <c r="CF493" s="15" t="str">
        <f>IF(OR($BH493="T", $BH493="R"), 0, IF($BH493="C", IF($BI493="Y", 0, IF($AF493="N/A", X493, AK493)), AQ493))</f>
        <v>N/A</v>
      </c>
      <c r="CG493" t="str">
        <f>IF(AC493="N/A", "S:"&amp;L493&amp;" G:"&amp;M493&amp;" GR:"&amp;Q493, IF(AC493=0, "S:"&amp;L493&amp;" G:"&amp;M493&amp;" GR:"&amp;Q493, "S:"&amp;L493&amp;"/"&amp;AD493&amp;" G:"&amp;AE493&amp;" GR:"&amp;AF493))</f>
        <v>S:1 G:0 GR:0</v>
      </c>
    </row>
    <row r="494" spans="1:85" x14ac:dyDescent="0.25">
      <c r="A494" s="14">
        <v>3273</v>
      </c>
      <c r="B494" s="15" t="s">
        <v>801</v>
      </c>
      <c r="C494" s="15" t="s">
        <v>69</v>
      </c>
      <c r="D494" s="15" t="s">
        <v>1933</v>
      </c>
      <c r="E494" s="15">
        <f>VLOOKUP(B494, 'Rookie Year'!$A$2:$B$55679,2,FALSE)</f>
        <v>2015</v>
      </c>
      <c r="F494" s="15">
        <v>2015</v>
      </c>
      <c r="G494" s="15" t="s">
        <v>42</v>
      </c>
      <c r="H494" s="15" t="s">
        <v>1928</v>
      </c>
      <c r="I494" s="16">
        <v>26</v>
      </c>
      <c r="J494" s="15">
        <v>5</v>
      </c>
      <c r="K494" s="17">
        <f>IF(AND(G494&lt;&gt;"N",R494="N/A"), IF(I494&lt;4, 0, 0.25),IF(I494=1, IF(J494=1,0.25, 0.25), IF(I494&lt;13, 0.25, IF(I494&lt;26, 0.4, IF(I494&lt;51, 0.6, 0.75)))))</f>
        <v>0.6</v>
      </c>
      <c r="L494" s="16">
        <f>I494-M494</f>
        <v>10</v>
      </c>
      <c r="M494" s="16">
        <f>ROUNDUP(I494*K494,0)</f>
        <v>16</v>
      </c>
      <c r="N494" s="16">
        <f>M494*J494</f>
        <v>80</v>
      </c>
      <c r="O494" s="16">
        <v>70</v>
      </c>
      <c r="P494" s="16">
        <v>0</v>
      </c>
      <c r="Q494" s="16">
        <f>N494-O494-P494</f>
        <v>10</v>
      </c>
      <c r="R494" s="15">
        <v>2020</v>
      </c>
      <c r="S494" s="15">
        <f>IF(R494="N/A", J494-($B$1-F494), J494-($B$1-R494))</f>
        <v>1</v>
      </c>
      <c r="T494" s="16">
        <v>10</v>
      </c>
      <c r="U494" s="16" t="str">
        <f>IF($S494&lt;2, "N/A", $M494)</f>
        <v>N/A</v>
      </c>
      <c r="V494" s="16" t="str">
        <f>IF($S494&lt;3, "N/A", $M494)</f>
        <v>N/A</v>
      </c>
      <c r="W494" s="16" t="str">
        <f>IF($S494&lt;4, "N/A", $M494)</f>
        <v>N/A</v>
      </c>
      <c r="X494" s="16" t="str">
        <f>IF($S494&lt;5, "N/A", $M494)</f>
        <v>N/A</v>
      </c>
      <c r="Y494" s="15" t="str">
        <f>IF(SUM(T494:X494)&lt;&gt;Q494, "CHECK", "OK")</f>
        <v>OK</v>
      </c>
      <c r="Z494" s="15" t="str">
        <f>IF(F494=$B$1, "No", IF(S494=1, "Yes", "No"))</f>
        <v>Yes</v>
      </c>
      <c r="AA494" s="18">
        <f>IF(C494="DM", "N/A", IF(Z494="No","N/A",VLOOKUP(B494,'Extension List'!$A$3:$R$1972,18,FALSE)))</f>
        <v>18</v>
      </c>
      <c r="AB494" s="15">
        <f>IF(C494="DM", "N/A", IF(Z494="No","N/A",VLOOKUP(B494,'Extension List'!$A$3:$T$1972,20,FALSE)))</f>
        <v>4</v>
      </c>
      <c r="AC494" s="15">
        <f>IF(AA494="N/A", "N/A", 0)</f>
        <v>0</v>
      </c>
      <c r="AD494" s="16" t="str">
        <f>IF(AE494="N/A", "N/A", AA494-AE494)</f>
        <v>N/A</v>
      </c>
      <c r="AE494" s="16" t="str">
        <f>IF(AA494="N/A", "N/A", IF(AC494&gt;0, IF(AA494&lt;13, ROUNDUP(0.25*AA494,0), IF(AA494&lt;26, ROUNDUP(0.4*AA494,0), IF(AA494&lt;51, ROUNDUP(0.6*AA494,0), ROUNDUP(0.75*AA494,0)))), "N/A"))</f>
        <v>N/A</v>
      </c>
      <c r="AF494" s="16" t="str">
        <f>IF(AD494="N/A","N/A", (AE494*AC494)+Q494)</f>
        <v>N/A</v>
      </c>
      <c r="AG494" s="16" t="str">
        <f>IF($AF494="N/A", "N/A", "TBC")</f>
        <v>N/A</v>
      </c>
      <c r="AH494" s="16" t="str">
        <f>IF($AF494="N/A", "N/A", "TBC")</f>
        <v>N/A</v>
      </c>
      <c r="AI494" s="16" t="str">
        <f>IF($AF494="N/A","N/A",IF(AC494&gt;1,"TBC","N/A"))</f>
        <v>N/A</v>
      </c>
      <c r="AJ494" s="16" t="str">
        <f>IF($AF494="N/A","N/A",IF(AC494&gt;2,"TBC","N/A"))</f>
        <v>N/A</v>
      </c>
      <c r="AK494" s="16" t="str">
        <f>IF($AF494="N/A","N/A",IF(AC494&gt;3,"TBC","N/A"))</f>
        <v>N/A</v>
      </c>
      <c r="AL494" s="16" t="str">
        <f>IF(AC494="N/A","N/A",IF(AC494&gt;0,IF(SUM(AG494:AK494)&lt;&gt;AF494,"CHECK","OK"),"N/A"))</f>
        <v>N/A</v>
      </c>
      <c r="AM494" s="16">
        <f>IF(AD494="N/A", L494+T494, L494+AG494)</f>
        <v>20</v>
      </c>
      <c r="AN494" s="16" t="str">
        <f>IF(AD494="N/A", IF(U494="N/A", "N/A", L494+U494), AD494+AH494)</f>
        <v>N/A</v>
      </c>
      <c r="AO494" s="16" t="str">
        <f>IF(AD494="N/A", IF(V494="N/A", "N/A", L494+V494), IF(AI494="N/A", "N/A", AD494+AI494))</f>
        <v>N/A</v>
      </c>
      <c r="AP494" s="16" t="str">
        <f>IF(AD494="N/A", IF(W494="N/A", "N/A", L494+W494), IF(AJ494="N/A", "N/A", AD494+AJ494))</f>
        <v>N/A</v>
      </c>
      <c r="AQ494" s="16" t="str">
        <f>IF(AD494="N/A", IF(X494="N/A", "N/A", L494+X494), IF(AK494="N/A", "N/A", AD494+AK494))</f>
        <v>N/A</v>
      </c>
      <c r="AR494" s="15" t="s">
        <v>40</v>
      </c>
      <c r="AS494" s="15" t="s">
        <v>40</v>
      </c>
      <c r="AT494" s="15" t="s">
        <v>40</v>
      </c>
      <c r="AU494" s="15" t="s">
        <v>40</v>
      </c>
      <c r="AV494" s="15" t="s">
        <v>40</v>
      </c>
      <c r="AW494" s="15" t="s">
        <v>40</v>
      </c>
      <c r="AX494" s="15" t="s">
        <v>40</v>
      </c>
      <c r="AY494" s="15" t="s">
        <v>40</v>
      </c>
      <c r="AZ494" s="15" t="s">
        <v>40</v>
      </c>
      <c r="BA494" s="15" t="s">
        <v>40</v>
      </c>
      <c r="BB494" s="15" t="s">
        <v>40</v>
      </c>
      <c r="BC494" s="15" t="s">
        <v>40</v>
      </c>
      <c r="BD494" s="15" t="s">
        <v>40</v>
      </c>
      <c r="BE494" s="15" t="s">
        <v>40</v>
      </c>
      <c r="BF494" s="15" t="s">
        <v>40</v>
      </c>
      <c r="BG494" s="15" t="s">
        <v>40</v>
      </c>
      <c r="BH494" s="15" t="s">
        <v>40</v>
      </c>
      <c r="BI494" s="15"/>
      <c r="BJ494" s="16">
        <f>IF(AR494="R", $CA494, IF(OR(AR494="P", AR494="T", AR494="N"), 0, IF($C494="DM", $T494, IF(OR(AR494="Y", AR494="IR"),$AM494,IF(AR494="C", IF($BI494="Y", IF($AF494="N/A", $Q494, $AF494), IF($AG494="N/A", $T494,$AG494)))))))</f>
        <v>20</v>
      </c>
      <c r="BK494" s="16">
        <f>IF(AS494="R", $CA494, IF(OR(AS494="P", AS494="T", AS494="N"), 0, IF($C494="DM", $T494, IF(OR(AS494="Y", AS494="IR"),$AM494,IF(AS494="C", IF($BI494="Y", IF($AF494="N/A", $Q494, $AF494), IF($AG494="N/A", $T494,$AG494)))))))</f>
        <v>20</v>
      </c>
      <c r="BL494" s="16">
        <f>IF(AT494="R", $CA494, IF(OR(AT494="P", AT494="T", AT494="N"), 0, IF($C494="DM", $T494, IF(OR(AT494="Y", AT494="IR"),$AM494,IF(AT494="C", IF($BI494="Y", IF($AF494="N/A", $Q494, $AF494), IF($AG494="N/A", $T494,$AG494)))))))</f>
        <v>20</v>
      </c>
      <c r="BM494" s="16">
        <f>IF(AU494="R", $CA494, IF(OR(AU494="P", AU494="T", AU494="N"), 0, IF($C494="DM", $T494, IF(OR(AU494="Y", AU494="IR"),$AM494,IF(AU494="C", IF($BI494="Y", IF($AF494="N/A", $Q494, $AF494), IF($AG494="N/A", $T494,$AG494)))))))</f>
        <v>20</v>
      </c>
      <c r="BN494" s="16">
        <f>IF(AV494="R", $CA494, IF(OR(AV494="P", AV494="T", AV494="N"), 0, IF($C494="DM", $T494, IF(OR(AV494="Y", AV494="IR"),$AM494,IF(AV494="C", IF($BI494="Y", IF($AF494="N/A", $Q494, $AF494), IF($AG494="N/A", $T494,$AG494)))))))</f>
        <v>20</v>
      </c>
      <c r="BO494" s="16">
        <f>IF(AW494="R", $CA494, IF(OR(AW494="P", AW494="T", AW494="N"), 0, IF($C494="DM", $T494, IF(OR(AW494="Y", AW494="IR"),$AM494,IF(AW494="C", IF($BI494="Y", IF($AF494="N/A", $Q494, $AF494), IF($AG494="N/A", $T494,$AG494)))))))</f>
        <v>20</v>
      </c>
      <c r="BP494" s="16">
        <f>IF(AX494="R", $CA494, IF(OR(AX494="P", AX494="T", AX494="N"), 0, IF($C494="DM", $T494, IF(OR(AX494="Y", AX494="IR"),$AM494,IF(AX494="C", IF($BI494="Y", IF($AF494="N/A", $Q494, $AF494), IF($AG494="N/A", $T494,$AG494)))))))</f>
        <v>20</v>
      </c>
      <c r="BQ494" s="16">
        <f>IF(AY494="R", $CA494, IF(OR(AY494="P", AY494="T", AY494="N"), 0, IF($C494="DM", $T494, IF(OR(AY494="Y", AY494="IR"),$AM494,IF(AY494="C", IF($BI494="Y", IF($AF494="N/A", $Q494, $AF494), IF($AG494="N/A", $T494,$AG494)))))))</f>
        <v>20</v>
      </c>
      <c r="BR494" s="16">
        <f>IF(AZ494="R", $CA494, IF(OR(AZ494="P", AZ494="T", AZ494="N"), 0, IF($C494="DM", $T494, IF(OR(AZ494="Y", AZ494="IR"),$AM494,IF(AZ494="C", IF($BI494="Y", IF($AF494="N/A", $Q494, $AF494), IF($AG494="N/A", $T494,$AG494)))))))</f>
        <v>20</v>
      </c>
      <c r="BS494" s="16">
        <f>IF(BA494="R", $CA494, IF(OR(BA494="P", BA494="T", BA494="N"), 0, IF($C494="DM", $T494, IF(OR(BA494="Y", BA494="IR"),$AM494,IF(BA494="C", IF($BI494="Y", IF($AF494="N/A", $Q494, $AF494), IF($AG494="N/A", $T494,$AG494)))))))</f>
        <v>20</v>
      </c>
      <c r="BT494" s="16">
        <f>IF(BB494="R", $CA494, IF(OR(BB494="P", BB494="T", BB494="N"), 0, IF($C494="DM", $T494, IF(OR(BB494="Y", BB494="IR"),$AM494,IF(BB494="C", IF($BI494="Y", IF($BA494="C", IF($AF494="N/A", $Q494, $AF494), IF($AF494="N/A", $T494, $AM494)), IF($AG494="N/A", $T494,$AG494)))))))</f>
        <v>20</v>
      </c>
      <c r="BU494" s="16">
        <f>IF(BC494="R", $CA494, IF(OR(BC494="P", BC494="T", BC494="N"), 0, IF($C494="DM", $T494, IF(OR(BC494="Y", BC494="IR"),$AM494,IF(BC494="C", IF($BI494="Y", IF($BA494="C", IF($AF494="N/A", $Q494, $AF494), IF($AF494="N/A", $T494, $AM494)), IF($AG494="N/A", $T494,$AG494)))))))</f>
        <v>20</v>
      </c>
      <c r="BV494" s="16">
        <f>IF(BD494="R", $CA494, IF(OR(BD494="P", BD494="T", BD494="N"), 0, IF($C494="DM", $T494, IF(OR(BD494="Y", BD494="IR"),$AM494,IF(BD494="C", IF($BI494="Y", IF($BA494="C", IF($AF494="N/A", $Q494, $AF494), IF($AF494="N/A", $T494, $AM494)), IF($AG494="N/A", $T494,$AG494)))))))</f>
        <v>20</v>
      </c>
      <c r="BW494" s="16">
        <f>IF(BE494="R", $CA494, IF(OR(BE494="P", BE494="T", BE494="N"), 0, IF($C494="DM", $T494, IF(OR(BE494="Y", BE494="IR"),$AM494,IF(BE494="C", IF($BI494="Y", IF($BA494="C", IF($AF494="N/A", $Q494, $AF494), IF($AF494="N/A", $T494, $AM494)), IF($AG494="N/A", $T494,$AG494)))))))</f>
        <v>20</v>
      </c>
      <c r="BX494" s="16">
        <f>IF(BF494="R", $CA494, IF(OR(BF494="P", BF494="T", BF494="N"), 0, IF($C494="DM", $T494, IF(OR(BF494="Y", BF494="IR"),$AM494,IF(BF494="C", IF($BI494="Y", IF($BA494="C", IF($AF494="N/A", $Q494, $AF494), IF($AF494="N/A", $T494, $AM494)), IF($AG494="N/A", $T494,$AG494)))))))</f>
        <v>20</v>
      </c>
      <c r="BY494" s="16">
        <f>IF(BG494="R", $CA494, IF(OR(BG494="P", BG494="T", BG494="N"), 0, IF($C494="DM", $T494, IF(OR(BG494="Y", BG494="IR"),$AM494,IF(BG494="C", IF($BI494="Y", IF($BA494="C", IF($AF494="N/A", $Q494, $AF494), IF($AF494="N/A", $T494, $AM494)), IF($AG494="N/A", $T494,$AG494)))))))</f>
        <v>20</v>
      </c>
      <c r="BZ494" s="16">
        <f>IF(BH494="R", $CA494, IF(OR(BH494="P", BH494="T", BH494="N"), 0, IF($C494="DM", $T494, IF(OR(BH494="Y", BH494="IR"),$AM494,IF(BH494="C", IF($BI494="Y", IF($BA494="C", IF($AF494="N/A", $Q494, $AF494), IF($AF494="N/A", $T494, $AM494)), IF($AG494="N/A", $T494,$AG494)))))))</f>
        <v>20</v>
      </c>
      <c r="CA494" s="15" t="s">
        <v>75</v>
      </c>
      <c r="CB494" s="16">
        <f>BZ494</f>
        <v>20</v>
      </c>
      <c r="CC494" s="15" t="str">
        <f>IF(OR($BH494="T", $BH494="R"), 0, IF($BH494="C", IF($BI494="Y", IF($BA494="C", 0, IF(AF494="N/A", Q494-T494, AF494-AG494)), IF($AF494="N/A", U494, AH494)), AN494))</f>
        <v>N/A</v>
      </c>
      <c r="CD494" s="15" t="str">
        <f>IF(OR($BH494="T", $BH494="R"), 0, IF($BH494="C", IF($BI494="Y", 0, IF($AF494="N/A", V494, AI494)), AO494))</f>
        <v>N/A</v>
      </c>
      <c r="CE494" s="15" t="str">
        <f>IF(OR($BH494="T", $BH494="R"), 0, IF($BH494="C", IF($BI494="Y", 0, IF($AF494="N/A", W494, AJ494)), AP494))</f>
        <v>N/A</v>
      </c>
      <c r="CF494" s="15" t="str">
        <f>IF(OR($BH494="T", $BH494="R"), 0, IF($BH494="C", IF($BI494="Y", 0, IF($AF494="N/A", X494, AK494)), AQ494))</f>
        <v>N/A</v>
      </c>
      <c r="CG494" t="str">
        <f>IF(AC494="N/A", "S:"&amp;L494&amp;" G:"&amp;M494&amp;" GR:"&amp;Q494, IF(AC494=0, "S:"&amp;L494&amp;" G:"&amp;M494&amp;" GR:"&amp;Q494, "S:"&amp;L494&amp;"/"&amp;AD494&amp;" G:"&amp;AE494&amp;" GR:"&amp;AF494))</f>
        <v>S:10 G:16 GR:10</v>
      </c>
    </row>
    <row r="495" spans="1:85" x14ac:dyDescent="0.25">
      <c r="A495" s="14">
        <v>5681</v>
      </c>
      <c r="B495" s="15" t="s">
        <v>3030</v>
      </c>
      <c r="C495" s="15" t="s">
        <v>69</v>
      </c>
      <c r="D495" s="15" t="s">
        <v>1933</v>
      </c>
      <c r="E495" s="15">
        <f>VLOOKUP(B495, 'Rookie Year'!$A$2:$B$55679,2,FALSE)</f>
        <v>2024</v>
      </c>
      <c r="F495" s="15">
        <v>2024</v>
      </c>
      <c r="G495" s="15" t="s">
        <v>40</v>
      </c>
      <c r="H495" s="15" t="s">
        <v>2227</v>
      </c>
      <c r="I495" s="16">
        <v>1</v>
      </c>
      <c r="J495" s="15">
        <v>3</v>
      </c>
      <c r="K495" s="17">
        <f>IF(AND(G495&lt;&gt;"N",R495="N/A"), IF(I495&lt;4, 0, 0.25),IF(I495=1, IF(J495=1,0.25, 0.25), IF(I495&lt;13, 0.25, IF(I495&lt;26, 0.4, IF(I495&lt;51, 0.6, 0.75)))))</f>
        <v>0</v>
      </c>
      <c r="L495" s="16">
        <f>I495-M495</f>
        <v>1</v>
      </c>
      <c r="M495" s="16">
        <f>ROUNDUP(I495*K495,0)</f>
        <v>0</v>
      </c>
      <c r="N495" s="16">
        <f>M495*J495</f>
        <v>0</v>
      </c>
      <c r="O495" s="16">
        <v>0</v>
      </c>
      <c r="P495" s="16">
        <v>0</v>
      </c>
      <c r="Q495" s="16">
        <f>N495-O495-P495</f>
        <v>0</v>
      </c>
      <c r="R495" s="15" t="s">
        <v>75</v>
      </c>
      <c r="S495" s="15">
        <f>IF(R495="N/A", J495-($B$1-F495), J495-($B$1-R495))</f>
        <v>3</v>
      </c>
      <c r="T495" s="16">
        <f>IF($S495&lt;1, "N/A", $M495)</f>
        <v>0</v>
      </c>
      <c r="U495" s="16">
        <f>IF($S495&lt;2, "N/A", $M495)</f>
        <v>0</v>
      </c>
      <c r="V495" s="16">
        <f>IF($S495&lt;3, "N/A", $M495)</f>
        <v>0</v>
      </c>
      <c r="W495" s="16" t="str">
        <f>IF($S495&lt;4, "N/A", $M495)</f>
        <v>N/A</v>
      </c>
      <c r="X495" s="16" t="str">
        <f>IF($S495&lt;5, "N/A", $M495)</f>
        <v>N/A</v>
      </c>
      <c r="Y495" s="15" t="str">
        <f>IF(SUM(T495:X495)&lt;&gt;Q495, "CHECK", "OK")</f>
        <v>OK</v>
      </c>
      <c r="Z495" s="15" t="str">
        <f>IF(F495=$B$1, "No", IF(S495=1, "Yes", "No"))</f>
        <v>No</v>
      </c>
      <c r="AA495" s="18" t="str">
        <f>IF(C495="DM", "N/A", IF(Z495="No","N/A",VLOOKUP(B495,'Extension List'!$A$3:$R$1972,18,FALSE)))</f>
        <v>N/A</v>
      </c>
      <c r="AB495" s="15" t="str">
        <f>IF(C495="DM", "N/A", IF(Z495="No","N/A",VLOOKUP(B495,'Extension List'!$A$3:$T$1972,20,FALSE)))</f>
        <v>N/A</v>
      </c>
      <c r="AC495" s="15" t="str">
        <f>IF(AA495="N/A", "N/A", 0)</f>
        <v>N/A</v>
      </c>
      <c r="AD495" s="16" t="str">
        <f>IF(AE495="N/A", "N/A", AA495-AE495)</f>
        <v>N/A</v>
      </c>
      <c r="AE495" s="16" t="str">
        <f>IF(AA495="N/A", "N/A", IF(AC495&gt;0, IF(AA495&lt;13, ROUNDUP(0.25*AA495,0), IF(AA495&lt;26, ROUNDUP(0.4*AA495,0), IF(AA495&lt;51, ROUNDUP(0.6*AA495,0), ROUNDUP(0.75*AA495,0)))), "N/A"))</f>
        <v>N/A</v>
      </c>
      <c r="AF495" s="16" t="str">
        <f>IF(AD495="N/A","N/A", (AE495*AC495)+Q495)</f>
        <v>N/A</v>
      </c>
      <c r="AG495" s="16" t="str">
        <f>IF($AF495="N/A", "N/A", "TBC")</f>
        <v>N/A</v>
      </c>
      <c r="AH495" s="16" t="str">
        <f>IF($AF495="N/A", "N/A", "TBC")</f>
        <v>N/A</v>
      </c>
      <c r="AI495" s="16" t="str">
        <f>IF($AF495="N/A","N/A",IF(AC495&gt;1,"TBC","N/A"))</f>
        <v>N/A</v>
      </c>
      <c r="AJ495" s="16" t="str">
        <f>IF($AF495="N/A","N/A",IF(AC495&gt;2,"TBC","N/A"))</f>
        <v>N/A</v>
      </c>
      <c r="AK495" s="16" t="str">
        <f>IF($AF495="N/A","N/A",IF(AC495&gt;3,"TBC","N/A"))</f>
        <v>N/A</v>
      </c>
      <c r="AL495" s="16" t="str">
        <f>IF(AC495="N/A","N/A",IF(AC495&gt;0,IF(SUM(AG495:AK495)&lt;&gt;AF495,"CHECK","OK"),"N/A"))</f>
        <v>N/A</v>
      </c>
      <c r="AM495" s="16">
        <f>IF(AD495="N/A", L495+T495, L495+AG495)</f>
        <v>1</v>
      </c>
      <c r="AN495" s="16">
        <f>IF(AD495="N/A", IF(U495="N/A", "N/A", L495+U495), AD495+AH495)</f>
        <v>1</v>
      </c>
      <c r="AO495" s="16">
        <f>IF(AD495="N/A", IF(V495="N/A", "N/A", L495+V495), IF(AI495="N/A", "N/A", AD495+AI495))</f>
        <v>1</v>
      </c>
      <c r="AP495" s="16" t="str">
        <f>IF(AD495="N/A", IF(W495="N/A", "N/A", L495+W495), IF(AJ495="N/A", "N/A", AD495+AJ495))</f>
        <v>N/A</v>
      </c>
      <c r="AQ495" s="16" t="str">
        <f>IF(AD495="N/A", IF(X495="N/A", "N/A", L495+X495), IF(AK495="N/A", "N/A", AD495+AK495))</f>
        <v>N/A</v>
      </c>
      <c r="AR495" s="15" t="s">
        <v>66</v>
      </c>
      <c r="AS495" s="15" t="s">
        <v>66</v>
      </c>
      <c r="AT495" s="15" t="s">
        <v>66</v>
      </c>
      <c r="AU495" s="15" t="s">
        <v>66</v>
      </c>
      <c r="AV495" s="15" t="s">
        <v>66</v>
      </c>
      <c r="AW495" s="15" t="s">
        <v>66</v>
      </c>
      <c r="AX495" s="15" t="s">
        <v>66</v>
      </c>
      <c r="AY495" s="15" t="s">
        <v>66</v>
      </c>
      <c r="AZ495" s="15" t="s">
        <v>66</v>
      </c>
      <c r="BA495" s="15" t="s">
        <v>66</v>
      </c>
      <c r="BB495" s="15" t="s">
        <v>66</v>
      </c>
      <c r="BC495" s="15" t="s">
        <v>66</v>
      </c>
      <c r="BD495" s="15" t="s">
        <v>66</v>
      </c>
      <c r="BE495" s="15" t="s">
        <v>66</v>
      </c>
      <c r="BF495" s="15" t="s">
        <v>66</v>
      </c>
      <c r="BG495" s="15" t="s">
        <v>66</v>
      </c>
      <c r="BH495" s="15" t="s">
        <v>66</v>
      </c>
      <c r="BJ495" s="16">
        <f>IF(AR495="R", $CA495, IF(OR(AR495="P", AR495="T", AR495="N"), 0, IF($C495="DM", $T495, IF(OR(AR495="Y", AR495="IR"),$AM495,IF(AR495="C", IF($BI495="Y", IF($AF495="N/A", $Q495, $AF495), IF($AG495="N/A", $T495,$AG495)))))))</f>
        <v>0</v>
      </c>
      <c r="BK495" s="16">
        <f>IF(AS495="R", $CA495, IF(OR(AS495="P", AS495="T", AS495="N"), 0, IF($C495="DM", $T495, IF(OR(AS495="Y", AS495="IR"),$AM495,IF(AS495="C", IF($BI495="Y", IF($AF495="N/A", $Q495, $AF495), IF($AG495="N/A", $T495,$AG495)))))))</f>
        <v>0</v>
      </c>
      <c r="BL495" s="16">
        <f>IF(AT495="R", $CA495, IF(OR(AT495="P", AT495="T", AT495="N"), 0, IF($C495="DM", $T495, IF(OR(AT495="Y", AT495="IR"),$AM495,IF(AT495="C", IF($BI495="Y", IF($AF495="N/A", $Q495, $AF495), IF($AG495="N/A", $T495,$AG495)))))))</f>
        <v>0</v>
      </c>
      <c r="BM495" s="16">
        <f>IF(AU495="R", $CA495, IF(OR(AU495="P", AU495="T", AU495="N"), 0, IF($C495="DM", $T495, IF(OR(AU495="Y", AU495="IR"),$AM495,IF(AU495="C", IF($BI495="Y", IF($AF495="N/A", $Q495, $AF495), IF($AG495="N/A", $T495,$AG495)))))))</f>
        <v>0</v>
      </c>
      <c r="BN495" s="16">
        <f>IF(AV495="R", $CA495, IF(OR(AV495="P", AV495="T", AV495="N"), 0, IF($C495="DM", $T495, IF(OR(AV495="Y", AV495="IR"),$AM495,IF(AV495="C", IF($BI495="Y", IF($AF495="N/A", $Q495, $AF495), IF($AG495="N/A", $T495,$AG495)))))))</f>
        <v>0</v>
      </c>
      <c r="BO495" s="16">
        <f>IF(AW495="R", $CA495, IF(OR(AW495="P", AW495="T", AW495="N"), 0, IF($C495="DM", $T495, IF(OR(AW495="Y", AW495="IR"),$AM495,IF(AW495="C", IF($BI495="Y", IF($AF495="N/A", $Q495, $AF495), IF($AG495="N/A", $T495,$AG495)))))))</f>
        <v>0</v>
      </c>
      <c r="BP495" s="16">
        <f>IF(AX495="R", $CA495, IF(OR(AX495="P", AX495="T", AX495="N"), 0, IF($C495="DM", $T495, IF(OR(AX495="Y", AX495="IR"),$AM495,IF(AX495="C", IF($BI495="Y", IF($AF495="N/A", $Q495, $AF495), IF($AG495="N/A", $T495,$AG495)))))))</f>
        <v>0</v>
      </c>
      <c r="BQ495" s="16">
        <f>IF(AY495="R", $CA495, IF(OR(AY495="P", AY495="T", AY495="N"), 0, IF($C495="DM", $T495, IF(OR(AY495="Y", AY495="IR"),$AM495,IF(AY495="C", IF($BI495="Y", IF($AF495="N/A", $Q495, $AF495), IF($AG495="N/A", $T495,$AG495)))))))</f>
        <v>0</v>
      </c>
      <c r="BR495" s="16">
        <f>IF(AZ495="R", $CA495, IF(OR(AZ495="P", AZ495="T", AZ495="N"), 0, IF($C495="DM", $T495, IF(OR(AZ495="Y", AZ495="IR"),$AM495,IF(AZ495="C", IF($BI495="Y", IF($AF495="N/A", $Q495, $AF495), IF($AG495="N/A", $T495,$AG495)))))))</f>
        <v>0</v>
      </c>
      <c r="BS495" s="16">
        <f>IF(BA495="R", $CA495, IF(OR(BA495="P", BA495="T", BA495="N"), 0, IF($C495="DM", $T495, IF(OR(BA495="Y", BA495="IR"),$AM495,IF(BA495="C", IF($BI495="Y", IF($AF495="N/A", $Q495, $AF495), IF($AG495="N/A", $T495,$AG495)))))))</f>
        <v>0</v>
      </c>
      <c r="BT495" s="16">
        <f>IF(BB495="R", $CA495, IF(OR(BB495="P", BB495="T", BB495="N"), 0, IF($C495="DM", $T495, IF(OR(BB495="Y", BB495="IR"),$AM495,IF(BB495="C", IF($BI495="Y", IF($BA495="C", IF($AF495="N/A", $Q495, $AF495), IF($AF495="N/A", $T495, $AM495)), IF($AG495="N/A", $T495,$AG495)))))))</f>
        <v>0</v>
      </c>
      <c r="BU495" s="16">
        <f>IF(BC495="R", $CA495, IF(OR(BC495="P", BC495="T", BC495="N"), 0, IF($C495="DM", $T495, IF(OR(BC495="Y", BC495="IR"),$AM495,IF(BC495="C", IF($BI495="Y", IF($BA495="C", IF($AF495="N/A", $Q495, $AF495), IF($AF495="N/A", $T495, $AM495)), IF($AG495="N/A", $T495,$AG495)))))))</f>
        <v>0</v>
      </c>
      <c r="BV495" s="16">
        <f>IF(BD495="R", $CA495, IF(OR(BD495="P", BD495="T", BD495="N"), 0, IF($C495="DM", $T495, IF(OR(BD495="Y", BD495="IR"),$AM495,IF(BD495="C", IF($BI495="Y", IF($BA495="C", IF($AF495="N/A", $Q495, $AF495), IF($AF495="N/A", $T495, $AM495)), IF($AG495="N/A", $T495,$AG495)))))))</f>
        <v>0</v>
      </c>
      <c r="BW495" s="16">
        <f>IF(BE495="R", $CA495, IF(OR(BE495="P", BE495="T", BE495="N"), 0, IF($C495="DM", $T495, IF(OR(BE495="Y", BE495="IR"),$AM495,IF(BE495="C", IF($BI495="Y", IF($BA495="C", IF($AF495="N/A", $Q495, $AF495), IF($AF495="N/A", $T495, $AM495)), IF($AG495="N/A", $T495,$AG495)))))))</f>
        <v>0</v>
      </c>
      <c r="BX495" s="16">
        <f>IF(BF495="R", $CA495, IF(OR(BF495="P", BF495="T", BF495="N"), 0, IF($C495="DM", $T495, IF(OR(BF495="Y", BF495="IR"),$AM495,IF(BF495="C", IF($BI495="Y", IF($BA495="C", IF($AF495="N/A", $Q495, $AF495), IF($AF495="N/A", $T495, $AM495)), IF($AG495="N/A", $T495,$AG495)))))))</f>
        <v>0</v>
      </c>
      <c r="BY495" s="16">
        <f>IF(BG495="R", $CA495, IF(OR(BG495="P", BG495="T", BG495="N"), 0, IF($C495="DM", $T495, IF(OR(BG495="Y", BG495="IR"),$AM495,IF(BG495="C", IF($BI495="Y", IF($BA495="C", IF($AF495="N/A", $Q495, $AF495), IF($AF495="N/A", $T495, $AM495)), IF($AG495="N/A", $T495,$AG495)))))))</f>
        <v>0</v>
      </c>
      <c r="BZ495" s="16">
        <f>IF(BH495="R", $CA495, IF(OR(BH495="P", BH495="T", BH495="N"), 0, IF($C495="DM", $T495, IF(OR(BH495="Y", BH495="IR"),$AM495,IF(BH495="C", IF($BI495="Y", IF($BA495="C", IF($AF495="N/A", $Q495, $AF495), IF($AF495="N/A", $T495, $AM495)), IF($AG495="N/A", $T495,$AG495)))))))</f>
        <v>0</v>
      </c>
      <c r="CA495" s="15" t="s">
        <v>75</v>
      </c>
      <c r="CB495" s="16">
        <f>BZ495</f>
        <v>0</v>
      </c>
      <c r="CC495" s="15">
        <f>IF(OR($BH495="T", $BH495="R"), 0, IF($BH495="C", IF($BI495="Y", IF($BA495="C", 0, IF(AF495="N/A", Q495-T495, AF495-AG495)), IF($AF495="N/A", U495, AH495)), AN495))</f>
        <v>1</v>
      </c>
      <c r="CD495" s="15">
        <f>IF(OR($BH495="T", $BH495="R"), 0, IF($BH495="C", IF($BI495="Y", 0, IF($AF495="N/A", V495, AI495)), AO495))</f>
        <v>1</v>
      </c>
      <c r="CE495" s="15" t="str">
        <f>IF(OR($BH495="T", $BH495="R"), 0, IF($BH495="C", IF($BI495="Y", 0, IF($AF495="N/A", W495, AJ495)), AP495))</f>
        <v>N/A</v>
      </c>
      <c r="CF495" s="15" t="str">
        <f>IF(OR($BH495="T", $BH495="R"), 0, IF($BH495="C", IF($BI495="Y", 0, IF($AF495="N/A", X495, AK495)), AQ495))</f>
        <v>N/A</v>
      </c>
      <c r="CG495" t="str">
        <f>IF(AC495="N/A", "S:"&amp;L495&amp;" G:"&amp;M495&amp;" GR:"&amp;Q495, IF(AC495=0, "S:"&amp;L495&amp;" G:"&amp;M495&amp;" GR:"&amp;Q495, "S:"&amp;L495&amp;"/"&amp;AD495&amp;" G:"&amp;AE495&amp;" GR:"&amp;AF495))</f>
        <v>S:1 G:0 GR:0</v>
      </c>
    </row>
    <row r="496" spans="1:85" x14ac:dyDescent="0.25">
      <c r="A496" s="14">
        <v>4162</v>
      </c>
      <c r="B496" s="15" t="s">
        <v>2357</v>
      </c>
      <c r="C496" s="15" t="s">
        <v>69</v>
      </c>
      <c r="D496" s="15" t="s">
        <v>1933</v>
      </c>
      <c r="E496" s="15">
        <f>VLOOKUP(B496, 'Rookie Year'!$A$2:$B$55679,2,FALSE)</f>
        <v>2021</v>
      </c>
      <c r="F496" s="15">
        <v>2021</v>
      </c>
      <c r="G496" s="15" t="s">
        <v>40</v>
      </c>
      <c r="H496" s="15" t="s">
        <v>2167</v>
      </c>
      <c r="I496" s="16">
        <v>6</v>
      </c>
      <c r="J496" s="15">
        <v>4</v>
      </c>
      <c r="K496" s="17">
        <f>IF(AND(G496&lt;&gt;"N",R496="N/A"), IF(I496&lt;4, 0, 0.25),IF(I496=1, IF(J496=1,0.25, 0.25), IF(I496&lt;13, 0.25, IF(I496&lt;26, 0.4, IF(I496&lt;51, 0.6, 0.75)))))</f>
        <v>0.25</v>
      </c>
      <c r="L496" s="16">
        <f>I496-M496</f>
        <v>4</v>
      </c>
      <c r="M496" s="16">
        <f>ROUNDUP(I496*K496,0)</f>
        <v>2</v>
      </c>
      <c r="N496" s="16">
        <f>M496*J496</f>
        <v>8</v>
      </c>
      <c r="O496" s="16">
        <v>6</v>
      </c>
      <c r="P496" s="16">
        <v>0</v>
      </c>
      <c r="Q496" s="16">
        <f>N496-O496-P496</f>
        <v>2</v>
      </c>
      <c r="R496" s="15" t="s">
        <v>75</v>
      </c>
      <c r="S496" s="15">
        <f>IF(R496="N/A", J496-($B$1-F496), J496-($B$1-R496))</f>
        <v>1</v>
      </c>
      <c r="T496" s="16">
        <v>2</v>
      </c>
      <c r="U496" s="16" t="str">
        <f>IF($S496&lt;2, "N/A", $M496)</f>
        <v>N/A</v>
      </c>
      <c r="V496" s="16" t="str">
        <f>IF($S496&lt;3, "N/A", $M496)</f>
        <v>N/A</v>
      </c>
      <c r="W496" s="16" t="str">
        <f>IF($S496&lt;4, "N/A", $M496)</f>
        <v>N/A</v>
      </c>
      <c r="X496" s="16" t="str">
        <f>IF($S496&lt;5, "N/A", $M496)</f>
        <v>N/A</v>
      </c>
      <c r="Y496" s="15" t="str">
        <f>IF(SUM(T496:X496)&lt;&gt;Q496, "CHECK", "OK")</f>
        <v>OK</v>
      </c>
      <c r="Z496" s="15" t="str">
        <f>IF(F496=$B$1, "No", IF(S496=1, "Yes", "No"))</f>
        <v>Yes</v>
      </c>
      <c r="AA496" s="18">
        <f>IF(C496="DM", "N/A", IF(Z496="No","N/A",VLOOKUP(B496,'Extension List'!$A$3:$R$1972,18,FALSE)))</f>
        <v>20</v>
      </c>
      <c r="AB496" s="15">
        <f>IF(C496="DM", "N/A", IF(Z496="No","N/A",VLOOKUP(B496,'Extension List'!$A$3:$T$1972,20,FALSE)))</f>
        <v>4</v>
      </c>
      <c r="AC496" s="15">
        <f>IF(AA496="N/A", "N/A", 0)</f>
        <v>0</v>
      </c>
      <c r="AD496" s="16" t="str">
        <f>IF(AE496="N/A", "N/A", AA496-AE496)</f>
        <v>N/A</v>
      </c>
      <c r="AE496" s="16" t="str">
        <f>IF(AA496="N/A", "N/A", IF(AC496&gt;0, IF(AA496&lt;13, ROUNDUP(0.25*AA496,0), IF(AA496&lt;26, ROUNDUP(0.4*AA496,0), IF(AA496&lt;51, ROUNDUP(0.6*AA496,0), ROUNDUP(0.75*AA496,0)))), "N/A"))</f>
        <v>N/A</v>
      </c>
      <c r="AF496" s="16" t="str">
        <f>IF(AD496="N/A","N/A", (AE496*AC496)+Q496)</f>
        <v>N/A</v>
      </c>
      <c r="AG496" s="16" t="str">
        <f>IF($AF496="N/A", "N/A", "TBC")</f>
        <v>N/A</v>
      </c>
      <c r="AH496" s="16" t="str">
        <f>IF($AF496="N/A", "N/A", "TBC")</f>
        <v>N/A</v>
      </c>
      <c r="AI496" s="16" t="str">
        <f>IF($AF496="N/A","N/A",IF(AC496&gt;1,"TBC","N/A"))</f>
        <v>N/A</v>
      </c>
      <c r="AJ496" s="16" t="str">
        <f>IF($AF496="N/A","N/A",IF(AC496&gt;2,"TBC","N/A"))</f>
        <v>N/A</v>
      </c>
      <c r="AK496" s="16" t="str">
        <f>IF($AF496="N/A","N/A",IF(AC496&gt;3,"TBC","N/A"))</f>
        <v>N/A</v>
      </c>
      <c r="AL496" s="16" t="str">
        <f>IF(AC496="N/A","N/A",IF(AC496&gt;0,IF(SUM(AG496:AK496)&lt;&gt;AF496,"CHECK","OK"),"N/A"))</f>
        <v>N/A</v>
      </c>
      <c r="AM496" s="16">
        <f>IF(AD496="N/A", L496+T496, L496+AG496)</f>
        <v>6</v>
      </c>
      <c r="AN496" s="16" t="str">
        <f>IF(AD496="N/A", IF(U496="N/A", "N/A", L496+U496), AD496+AH496)</f>
        <v>N/A</v>
      </c>
      <c r="AO496" s="16" t="str">
        <f>IF(AD496="N/A", IF(V496="N/A", "N/A", L496+V496), IF(AI496="N/A", "N/A", AD496+AI496))</f>
        <v>N/A</v>
      </c>
      <c r="AP496" s="16" t="str">
        <f>IF(AD496="N/A", IF(W496="N/A", "N/A", L496+W496), IF(AJ496="N/A", "N/A", AD496+AJ496))</f>
        <v>N/A</v>
      </c>
      <c r="AQ496" s="16" t="str">
        <f>IF(AD496="N/A", IF(X496="N/A", "N/A", L496+X496), IF(AK496="N/A", "N/A", AD496+AK496))</f>
        <v>N/A</v>
      </c>
      <c r="AR496" s="15" t="s">
        <v>40</v>
      </c>
      <c r="AS496" s="15" t="s">
        <v>40</v>
      </c>
      <c r="AT496" s="15" t="s">
        <v>40</v>
      </c>
      <c r="AU496" s="15" t="s">
        <v>40</v>
      </c>
      <c r="AV496" s="15" t="s">
        <v>40</v>
      </c>
      <c r="AW496" s="15" t="s">
        <v>40</v>
      </c>
      <c r="AX496" s="15" t="s">
        <v>40</v>
      </c>
      <c r="AY496" s="15" t="s">
        <v>40</v>
      </c>
      <c r="AZ496" s="15" t="s">
        <v>48</v>
      </c>
      <c r="BA496" s="15" t="s">
        <v>48</v>
      </c>
      <c r="BB496" s="15" t="s">
        <v>48</v>
      </c>
      <c r="BC496" s="15" t="s">
        <v>48</v>
      </c>
      <c r="BD496" s="15" t="s">
        <v>48</v>
      </c>
      <c r="BE496" s="15" t="s">
        <v>48</v>
      </c>
      <c r="BF496" s="15" t="s">
        <v>48</v>
      </c>
      <c r="BG496" s="15" t="s">
        <v>48</v>
      </c>
      <c r="BH496" s="15" t="s">
        <v>48</v>
      </c>
      <c r="BI496" s="15"/>
      <c r="BJ496" s="16">
        <f>IF(AR496="R", $CA496, IF(OR(AR496="P", AR496="T", AR496="N"), 0, IF($C496="DM", $T496, IF(OR(AR496="Y", AR496="IR"),$AM496,IF(AR496="C", IF($BI496="Y", IF($AF496="N/A", $Q496, $AF496), IF($AG496="N/A", $T496,$AG496)))))))</f>
        <v>6</v>
      </c>
      <c r="BK496" s="16">
        <f>IF(AS496="R", $CA496, IF(OR(AS496="P", AS496="T", AS496="N"), 0, IF($C496="DM", $T496, IF(OR(AS496="Y", AS496="IR"),$AM496,IF(AS496="C", IF($BI496="Y", IF($AF496="N/A", $Q496, $AF496), IF($AG496="N/A", $T496,$AG496)))))))</f>
        <v>6</v>
      </c>
      <c r="BL496" s="16">
        <f>IF(AT496="R", $CA496, IF(OR(AT496="P", AT496="T", AT496="N"), 0, IF($C496="DM", $T496, IF(OR(AT496="Y", AT496="IR"),$AM496,IF(AT496="C", IF($BI496="Y", IF($AF496="N/A", $Q496, $AF496), IF($AG496="N/A", $T496,$AG496)))))))</f>
        <v>6</v>
      </c>
      <c r="BM496" s="16">
        <f>IF(AU496="R", $CA496, IF(OR(AU496="P", AU496="T", AU496="N"), 0, IF($C496="DM", $T496, IF(OR(AU496="Y", AU496="IR"),$AM496,IF(AU496="C", IF($BI496="Y", IF($AF496="N/A", $Q496, $AF496), IF($AG496="N/A", $T496,$AG496)))))))</f>
        <v>6</v>
      </c>
      <c r="BN496" s="16">
        <f>IF(AV496="R", $CA496, IF(OR(AV496="P", AV496="T", AV496="N"), 0, IF($C496="DM", $T496, IF(OR(AV496="Y", AV496="IR"),$AM496,IF(AV496="C", IF($BI496="Y", IF($AF496="N/A", $Q496, $AF496), IF($AG496="N/A", $T496,$AG496)))))))</f>
        <v>6</v>
      </c>
      <c r="BO496" s="16">
        <f>IF(AW496="R", $CA496, IF(OR(AW496="P", AW496="T", AW496="N"), 0, IF($C496="DM", $T496, IF(OR(AW496="Y", AW496="IR"),$AM496,IF(AW496="C", IF($BI496="Y", IF($AF496="N/A", $Q496, $AF496), IF($AG496="N/A", $T496,$AG496)))))))</f>
        <v>6</v>
      </c>
      <c r="BP496" s="16">
        <f>IF(AX496="R", $CA496, IF(OR(AX496="P", AX496="T", AX496="N"), 0, IF($C496="DM", $T496, IF(OR(AX496="Y", AX496="IR"),$AM496,IF(AX496="C", IF($BI496="Y", IF($AF496="N/A", $Q496, $AF496), IF($AG496="N/A", $T496,$AG496)))))))</f>
        <v>6</v>
      </c>
      <c r="BQ496" s="16">
        <f>IF(AY496="R", $CA496, IF(OR(AY496="P", AY496="T", AY496="N"), 0, IF($C496="DM", $T496, IF(OR(AY496="Y", AY496="IR"),$AM496,IF(AY496="C", IF($BI496="Y", IF($AF496="N/A", $Q496, $AF496), IF($AG496="N/A", $T496,$AG496)))))))</f>
        <v>6</v>
      </c>
      <c r="BR496" s="16">
        <f>IF(AZ496="R", $CA496, IF(OR(AZ496="P", AZ496="T", AZ496="N"), 0, IF($C496="DM", $T496, IF(OR(AZ496="Y", AZ496="IR"),$AM496,IF(AZ496="C", IF($BI496="Y", IF($AF496="N/A", $Q496, $AF496), IF($AG496="N/A", $T496,$AG496)))))))</f>
        <v>6</v>
      </c>
      <c r="BS496" s="16">
        <f>IF(BA496="R", $CA496, IF(OR(BA496="P", BA496="T", BA496="N"), 0, IF($C496="DM", $T496, IF(OR(BA496="Y", BA496="IR"),$AM496,IF(BA496="C", IF($BI496="Y", IF($AF496="N/A", $Q496, $AF496), IF($AG496="N/A", $T496,$AG496)))))))</f>
        <v>6</v>
      </c>
      <c r="BT496" s="16">
        <f>IF(BB496="R", $CA496, IF(OR(BB496="P", BB496="T", BB496="N"), 0, IF($C496="DM", $T496, IF(OR(BB496="Y", BB496="IR"),$AM496,IF(BB496="C", IF($BI496="Y", IF($BA496="C", IF($AF496="N/A", $Q496, $AF496), IF($AF496="N/A", $T496, $AM496)), IF($AG496="N/A", $T496,$AG496)))))))</f>
        <v>6</v>
      </c>
      <c r="BU496" s="16">
        <f>IF(BC496="R", $CA496, IF(OR(BC496="P", BC496="T", BC496="N"), 0, IF($C496="DM", $T496, IF(OR(BC496="Y", BC496="IR"),$AM496,IF(BC496="C", IF($BI496="Y", IF($BA496="C", IF($AF496="N/A", $Q496, $AF496), IF($AF496="N/A", $T496, $AM496)), IF($AG496="N/A", $T496,$AG496)))))))</f>
        <v>6</v>
      </c>
      <c r="BV496" s="16">
        <f>IF(BD496="R", $CA496, IF(OR(BD496="P", BD496="T", BD496="N"), 0, IF($C496="DM", $T496, IF(OR(BD496="Y", BD496="IR"),$AM496,IF(BD496="C", IF($BI496="Y", IF($BA496="C", IF($AF496="N/A", $Q496, $AF496), IF($AF496="N/A", $T496, $AM496)), IF($AG496="N/A", $T496,$AG496)))))))</f>
        <v>6</v>
      </c>
      <c r="BW496" s="16">
        <f>IF(BE496="R", $CA496, IF(OR(BE496="P", BE496="T", BE496="N"), 0, IF($C496="DM", $T496, IF(OR(BE496="Y", BE496="IR"),$AM496,IF(BE496="C", IF($BI496="Y", IF($BA496="C", IF($AF496="N/A", $Q496, $AF496), IF($AF496="N/A", $T496, $AM496)), IF($AG496="N/A", $T496,$AG496)))))))</f>
        <v>6</v>
      </c>
      <c r="BX496" s="16">
        <f>IF(BF496="R", $CA496, IF(OR(BF496="P", BF496="T", BF496="N"), 0, IF($C496="DM", $T496, IF(OR(BF496="Y", BF496="IR"),$AM496,IF(BF496="C", IF($BI496="Y", IF($BA496="C", IF($AF496="N/A", $Q496, $AF496), IF($AF496="N/A", $T496, $AM496)), IF($AG496="N/A", $T496,$AG496)))))))</f>
        <v>6</v>
      </c>
      <c r="BY496" s="16">
        <f>IF(BG496="R", $CA496, IF(OR(BG496="P", BG496="T", BG496="N"), 0, IF($C496="DM", $T496, IF(OR(BG496="Y", BG496="IR"),$AM496,IF(BG496="C", IF($BI496="Y", IF($BA496="C", IF($AF496="N/A", $Q496, $AF496), IF($AF496="N/A", $T496, $AM496)), IF($AG496="N/A", $T496,$AG496)))))))</f>
        <v>6</v>
      </c>
      <c r="BZ496" s="16">
        <f>IF(BH496="R", $CA496, IF(OR(BH496="P", BH496="T", BH496="N"), 0, IF($C496="DM", $T496, IF(OR(BH496="Y", BH496="IR"),$AM496,IF(BH496="C", IF($BI496="Y", IF($BA496="C", IF($AF496="N/A", $Q496, $AF496), IF($AF496="N/A", $T496, $AM496)), IF($AG496="N/A", $T496,$AG496)))))))</f>
        <v>6</v>
      </c>
      <c r="CA496" s="15" t="s">
        <v>75</v>
      </c>
      <c r="CB496" s="16">
        <f>BZ496</f>
        <v>6</v>
      </c>
      <c r="CC496" s="15" t="str">
        <f>IF(OR($BH496="T", $BH496="R"), 0, IF($BH496="C", IF($BI496="Y", IF($BA496="C", 0, IF(AF496="N/A", Q496-T496, AF496-AG496)), IF($AF496="N/A", U496, AH496)), AN496))</f>
        <v>N/A</v>
      </c>
      <c r="CD496" s="15" t="str">
        <f>IF(OR($BH496="T", $BH496="R"), 0, IF($BH496="C", IF($BI496="Y", 0, IF($AF496="N/A", V496, AI496)), AO496))</f>
        <v>N/A</v>
      </c>
      <c r="CE496" s="15" t="str">
        <f>IF(OR($BH496="T", $BH496="R"), 0, IF($BH496="C", IF($BI496="Y", 0, IF($AF496="N/A", W496, AJ496)), AP496))</f>
        <v>N/A</v>
      </c>
      <c r="CF496" s="15" t="str">
        <f>IF(OR($BH496="T", $BH496="R"), 0, IF($BH496="C", IF($BI496="Y", 0, IF($AF496="N/A", X496, AK496)), AQ496))</f>
        <v>N/A</v>
      </c>
      <c r="CG496" t="str">
        <f>IF(AC496="N/A", "S:"&amp;L496&amp;" G:"&amp;M496&amp;" GR:"&amp;Q496, IF(AC496=0, "S:"&amp;L496&amp;" G:"&amp;M496&amp;" GR:"&amp;Q496, "S:"&amp;L496&amp;"/"&amp;AD496&amp;" G:"&amp;AE496&amp;" GR:"&amp;AF496))</f>
        <v>S:4 G:2 GR:2</v>
      </c>
    </row>
    <row r="497" spans="1:85" x14ac:dyDescent="0.25">
      <c r="A497" s="14">
        <v>5489</v>
      </c>
      <c r="B497" s="15" t="s">
        <v>2295</v>
      </c>
      <c r="C497" s="15" t="s">
        <v>69</v>
      </c>
      <c r="D497" s="15" t="s">
        <v>1933</v>
      </c>
      <c r="E497" s="15">
        <f>VLOOKUP(B497, 'Rookie Year'!$A$2:$B$55679,2,FALSE)</f>
        <v>2018</v>
      </c>
      <c r="F497" s="15">
        <v>2024</v>
      </c>
      <c r="G497" s="15" t="s">
        <v>42</v>
      </c>
      <c r="H497" s="15" t="s">
        <v>2935</v>
      </c>
      <c r="I497" s="16">
        <v>20</v>
      </c>
      <c r="J497" s="15">
        <v>4</v>
      </c>
      <c r="K497" s="17">
        <f>IF(AND(G497&lt;&gt;"N",R497="N/A"), IF(I497&lt;4, 0, 0.25),IF(I497=1, IF(J497=1,0.25, 0.25), IF(I497&lt;13, 0.25, IF(I497&lt;26, 0.4, IF(I497&lt;51, 0.6, 0.75)))))</f>
        <v>0.4</v>
      </c>
      <c r="L497" s="16">
        <f>I497-M497</f>
        <v>12</v>
      </c>
      <c r="M497" s="16">
        <f>ROUNDUP(I497*K497,0)</f>
        <v>8</v>
      </c>
      <c r="N497" s="16">
        <f>M497*J497</f>
        <v>32</v>
      </c>
      <c r="O497" s="16">
        <v>0</v>
      </c>
      <c r="P497" s="16">
        <v>0</v>
      </c>
      <c r="Q497" s="16">
        <f>N497-O497-P497</f>
        <v>32</v>
      </c>
      <c r="R497" s="15" t="s">
        <v>75</v>
      </c>
      <c r="S497" s="15">
        <f>IF(R497="N/A", J497-($B$1-F497), J497-($B$1-R497))</f>
        <v>4</v>
      </c>
      <c r="T497" s="16">
        <v>4</v>
      </c>
      <c r="U497" s="16">
        <v>6</v>
      </c>
      <c r="V497" s="16">
        <v>10</v>
      </c>
      <c r="W497" s="16">
        <v>12</v>
      </c>
      <c r="X497" s="16" t="str">
        <f>IF($S497&lt;5, "N/A", $M497)</f>
        <v>N/A</v>
      </c>
      <c r="Y497" s="15" t="str">
        <f>IF(SUM(T497:X497)&lt;&gt;Q497, "CHECK", "OK")</f>
        <v>OK</v>
      </c>
      <c r="Z497" s="15" t="str">
        <f>IF(F497=$B$1, "No", IF(S497=1, "Yes", "No"))</f>
        <v>No</v>
      </c>
      <c r="AA497" s="18" t="str">
        <f>IF(C497="DM", "N/A", IF(Z497="No","N/A",VLOOKUP(B497,'Extension List'!$A$3:$R$1972,18,FALSE)))</f>
        <v>N/A</v>
      </c>
      <c r="AB497" s="15" t="str">
        <f>IF(C497="DM", "N/A", IF(Z497="No","N/A",VLOOKUP(B497,'Extension List'!$A$3:$T$1972,20,FALSE)))</f>
        <v>N/A</v>
      </c>
      <c r="AC497" s="15" t="str">
        <f>IF(AA497="N/A", "N/A", 0)</f>
        <v>N/A</v>
      </c>
      <c r="AD497" s="16" t="str">
        <f>IF(AE497="N/A", "N/A", AA497-AE497)</f>
        <v>N/A</v>
      </c>
      <c r="AE497" s="16" t="str">
        <f>IF(AA497="N/A", "N/A", IF(AC497&gt;0, IF(AA497&lt;13, ROUNDUP(0.25*AA497,0), IF(AA497&lt;26, ROUNDUP(0.4*AA497,0), IF(AA497&lt;51, ROUNDUP(0.6*AA497,0), ROUNDUP(0.75*AA497,0)))), "N/A"))</f>
        <v>N/A</v>
      </c>
      <c r="AF497" s="16" t="str">
        <f>IF(AD497="N/A","N/A", (AE497*AC497)+Q497)</f>
        <v>N/A</v>
      </c>
      <c r="AG497" s="16" t="str">
        <f>IF($AF497="N/A", "N/A", "TBC")</f>
        <v>N/A</v>
      </c>
      <c r="AH497" s="16" t="str">
        <f>IF($AF497="N/A", "N/A", "TBC")</f>
        <v>N/A</v>
      </c>
      <c r="AI497" s="16" t="str">
        <f>IF($AF497="N/A","N/A",IF(AC497&gt;1,"TBC","N/A"))</f>
        <v>N/A</v>
      </c>
      <c r="AJ497" s="16" t="str">
        <f>IF($AF497="N/A","N/A",IF(AC497&gt;2,"TBC","N/A"))</f>
        <v>N/A</v>
      </c>
      <c r="AK497" s="16" t="str">
        <f>IF($AF497="N/A","N/A",IF(AC497&gt;3,"TBC","N/A"))</f>
        <v>N/A</v>
      </c>
      <c r="AL497" s="16" t="str">
        <f>IF(AC497="N/A","N/A",IF(AC497&gt;0,IF(SUM(AG497:AK497)&lt;&gt;AF497,"CHECK","OK"),"N/A"))</f>
        <v>N/A</v>
      </c>
      <c r="AM497" s="16">
        <f>IF(AD497="N/A", L497+T497, L497+AG497)</f>
        <v>16</v>
      </c>
      <c r="AN497" s="16">
        <f>IF(AD497="N/A", IF(U497="N/A", "N/A", L497+U497), AD497+AH497)</f>
        <v>18</v>
      </c>
      <c r="AO497" s="16">
        <f>IF(AD497="N/A", IF(V497="N/A", "N/A", L497+V497), IF(AI497="N/A", "N/A", AD497+AI497))</f>
        <v>22</v>
      </c>
      <c r="AP497" s="16">
        <f>IF(AD497="N/A", IF(W497="N/A", "N/A", L497+W497), IF(AJ497="N/A", "N/A", AD497+AJ497))</f>
        <v>24</v>
      </c>
      <c r="AQ497" s="16" t="str">
        <f>IF(AD497="N/A", IF(X497="N/A", "N/A", L497+X497), IF(AK497="N/A", "N/A", AD497+AK497))</f>
        <v>N/A</v>
      </c>
      <c r="AR497" s="15" t="s">
        <v>40</v>
      </c>
      <c r="AS497" s="15" t="s">
        <v>40</v>
      </c>
      <c r="AT497" s="15" t="s">
        <v>40</v>
      </c>
      <c r="AU497" s="15" t="s">
        <v>40</v>
      </c>
      <c r="AV497" s="15" t="s">
        <v>40</v>
      </c>
      <c r="AW497" s="15" t="s">
        <v>40</v>
      </c>
      <c r="AX497" s="15" t="s">
        <v>40</v>
      </c>
      <c r="AY497" s="15" t="s">
        <v>40</v>
      </c>
      <c r="AZ497" s="15" t="s">
        <v>40</v>
      </c>
      <c r="BA497" s="15" t="s">
        <v>40</v>
      </c>
      <c r="BB497" s="15" t="s">
        <v>40</v>
      </c>
      <c r="BC497" s="15" t="s">
        <v>40</v>
      </c>
      <c r="BD497" s="15" t="s">
        <v>40</v>
      </c>
      <c r="BE497" s="15" t="s">
        <v>40</v>
      </c>
      <c r="BF497" s="15" t="s">
        <v>40</v>
      </c>
      <c r="BG497" s="15" t="s">
        <v>40</v>
      </c>
      <c r="BH497" s="15" t="s">
        <v>40</v>
      </c>
      <c r="BI497" s="15"/>
      <c r="BJ497" s="16">
        <f>IF(AR497="R", $CA497, IF(OR(AR497="P", AR497="T", AR497="N"), 0, IF($C497="DM", $T497, IF(OR(AR497="Y", AR497="IR"),$AM497,IF(AR497="C", IF($BI497="Y", IF($AF497="N/A", $Q497, $AF497), IF($AG497="N/A", $T497,$AG497)))))))</f>
        <v>16</v>
      </c>
      <c r="BK497" s="16">
        <f>IF(AS497="R", $CA497, IF(OR(AS497="P", AS497="T", AS497="N"), 0, IF($C497="DM", $T497, IF(OR(AS497="Y", AS497="IR"),$AM497,IF(AS497="C", IF($BI497="Y", IF($AF497="N/A", $Q497, $AF497), IF($AG497="N/A", $T497,$AG497)))))))</f>
        <v>16</v>
      </c>
      <c r="BL497" s="16">
        <f>IF(AT497="R", $CA497, IF(OR(AT497="P", AT497="T", AT497="N"), 0, IF($C497="DM", $T497, IF(OR(AT497="Y", AT497="IR"),$AM497,IF(AT497="C", IF($BI497="Y", IF($AF497="N/A", $Q497, $AF497), IF($AG497="N/A", $T497,$AG497)))))))</f>
        <v>16</v>
      </c>
      <c r="BM497" s="16">
        <f>IF(AU497="R", $CA497, IF(OR(AU497="P", AU497="T", AU497="N"), 0, IF($C497="DM", $T497, IF(OR(AU497="Y", AU497="IR"),$AM497,IF(AU497="C", IF($BI497="Y", IF($AF497="N/A", $Q497, $AF497), IF($AG497="N/A", $T497,$AG497)))))))</f>
        <v>16</v>
      </c>
      <c r="BN497" s="16">
        <f>IF(AV497="R", $CA497, IF(OR(AV497="P", AV497="T", AV497="N"), 0, IF($C497="DM", $T497, IF(OR(AV497="Y", AV497="IR"),$AM497,IF(AV497="C", IF($BI497="Y", IF($AF497="N/A", $Q497, $AF497), IF($AG497="N/A", $T497,$AG497)))))))</f>
        <v>16</v>
      </c>
      <c r="BO497" s="16">
        <f>IF(AW497="R", $CA497, IF(OR(AW497="P", AW497="T", AW497="N"), 0, IF($C497="DM", $T497, IF(OR(AW497="Y", AW497="IR"),$AM497,IF(AW497="C", IF($BI497="Y", IF($AF497="N/A", $Q497, $AF497), IF($AG497="N/A", $T497,$AG497)))))))</f>
        <v>16</v>
      </c>
      <c r="BP497" s="16">
        <f>IF(AX497="R", $CA497, IF(OR(AX497="P", AX497="T", AX497="N"), 0, IF($C497="DM", $T497, IF(OR(AX497="Y", AX497="IR"),$AM497,IF(AX497="C", IF($BI497="Y", IF($AF497="N/A", $Q497, $AF497), IF($AG497="N/A", $T497,$AG497)))))))</f>
        <v>16</v>
      </c>
      <c r="BQ497" s="16">
        <f>IF(AY497="R", $CA497, IF(OR(AY497="P", AY497="T", AY497="N"), 0, IF($C497="DM", $T497, IF(OR(AY497="Y", AY497="IR"),$AM497,IF(AY497="C", IF($BI497="Y", IF($AF497="N/A", $Q497, $AF497), IF($AG497="N/A", $T497,$AG497)))))))</f>
        <v>16</v>
      </c>
      <c r="BR497" s="16">
        <f>IF(AZ497="R", $CA497, IF(OR(AZ497="P", AZ497="T", AZ497="N"), 0, IF($C497="DM", $T497, IF(OR(AZ497="Y", AZ497="IR"),$AM497,IF(AZ497="C", IF($BI497="Y", IF($AF497="N/A", $Q497, $AF497), IF($AG497="N/A", $T497,$AG497)))))))</f>
        <v>16</v>
      </c>
      <c r="BS497" s="16">
        <f>IF(BA497="R", $CA497, IF(OR(BA497="P", BA497="T", BA497="N"), 0, IF($C497="DM", $T497, IF(OR(BA497="Y", BA497="IR"),$AM497,IF(BA497="C", IF($BI497="Y", IF($AF497="N/A", $Q497, $AF497), IF($AG497="N/A", $T497,$AG497)))))))</f>
        <v>16</v>
      </c>
      <c r="BT497" s="16">
        <f>IF(BB497="R", $CA497, IF(OR(BB497="P", BB497="T", BB497="N"), 0, IF($C497="DM", $T497, IF(OR(BB497="Y", BB497="IR"),$AM497,IF(BB497="C", IF($BI497="Y", IF($BA497="C", IF($AF497="N/A", $Q497, $AF497), IF($AF497="N/A", $T497, $AM497)), IF($AG497="N/A", $T497,$AG497)))))))</f>
        <v>16</v>
      </c>
      <c r="BU497" s="16">
        <f>IF(BC497="R", $CA497, IF(OR(BC497="P", BC497="T", BC497="N"), 0, IF($C497="DM", $T497, IF(OR(BC497="Y", BC497="IR"),$AM497,IF(BC497="C", IF($BI497="Y", IF($BA497="C", IF($AF497="N/A", $Q497, $AF497), IF($AF497="N/A", $T497, $AM497)), IF($AG497="N/A", $T497,$AG497)))))))</f>
        <v>16</v>
      </c>
      <c r="BV497" s="16">
        <f>IF(BD497="R", $CA497, IF(OR(BD497="P", BD497="T", BD497="N"), 0, IF($C497="DM", $T497, IF(OR(BD497="Y", BD497="IR"),$AM497,IF(BD497="C", IF($BI497="Y", IF($BA497="C", IF($AF497="N/A", $Q497, $AF497), IF($AF497="N/A", $T497, $AM497)), IF($AG497="N/A", $T497,$AG497)))))))</f>
        <v>16</v>
      </c>
      <c r="BW497" s="16">
        <f>IF(BE497="R", $CA497, IF(OR(BE497="P", BE497="T", BE497="N"), 0, IF($C497="DM", $T497, IF(OR(BE497="Y", BE497="IR"),$AM497,IF(BE497="C", IF($BI497="Y", IF($BA497="C", IF($AF497="N/A", $Q497, $AF497), IF($AF497="N/A", $T497, $AM497)), IF($AG497="N/A", $T497,$AG497)))))))</f>
        <v>16</v>
      </c>
      <c r="BX497" s="16">
        <f>IF(BF497="R", $CA497, IF(OR(BF497="P", BF497="T", BF497="N"), 0, IF($C497="DM", $T497, IF(OR(BF497="Y", BF497="IR"),$AM497,IF(BF497="C", IF($BI497="Y", IF($BA497="C", IF($AF497="N/A", $Q497, $AF497), IF($AF497="N/A", $T497, $AM497)), IF($AG497="N/A", $T497,$AG497)))))))</f>
        <v>16</v>
      </c>
      <c r="BY497" s="16">
        <f>IF(BG497="R", $CA497, IF(OR(BG497="P", BG497="T", BG497="N"), 0, IF($C497="DM", $T497, IF(OR(BG497="Y", BG497="IR"),$AM497,IF(BG497="C", IF($BI497="Y", IF($BA497="C", IF($AF497="N/A", $Q497, $AF497), IF($AF497="N/A", $T497, $AM497)), IF($AG497="N/A", $T497,$AG497)))))))</f>
        <v>16</v>
      </c>
      <c r="BZ497" s="16">
        <f>IF(BH497="R", $CA497, IF(OR(BH497="P", BH497="T", BH497="N"), 0, IF($C497="DM", $T497, IF(OR(BH497="Y", BH497="IR"),$AM497,IF(BH497="C", IF($BI497="Y", IF($BA497="C", IF($AF497="N/A", $Q497, $AF497), IF($AF497="N/A", $T497, $AM497)), IF($AG497="N/A", $T497,$AG497)))))))</f>
        <v>16</v>
      </c>
      <c r="CA497" s="15" t="s">
        <v>75</v>
      </c>
      <c r="CB497" s="16">
        <f>BZ497</f>
        <v>16</v>
      </c>
      <c r="CC497" s="15">
        <f>IF(OR($BH497="T", $BH497="R"), 0, IF($BH497="C", IF($BI497="Y", IF($BA497="C", 0, IF(AF497="N/A", Q497-T497, AF497-AG497)), IF($AF497="N/A", U497, AH497)), AN497))</f>
        <v>18</v>
      </c>
      <c r="CD497" s="15">
        <f>IF(OR($BH497="T", $BH497="R"), 0, IF($BH497="C", IF($BI497="Y", 0, IF($AF497="N/A", V497, AI497)), AO497))</f>
        <v>22</v>
      </c>
      <c r="CE497" s="15">
        <f>IF(OR($BH497="T", $BH497="R"), 0, IF($BH497="C", IF($BI497="Y", 0, IF($AF497="N/A", W497, AJ497)), AP497))</f>
        <v>24</v>
      </c>
      <c r="CF497" s="15" t="str">
        <f>IF(OR($BH497="T", $BH497="R"), 0, IF($BH497="C", IF($BI497="Y", 0, IF($AF497="N/A", X497, AK497)), AQ497))</f>
        <v>N/A</v>
      </c>
      <c r="CG497" t="str">
        <f>IF(AC497="N/A", "S:"&amp;L497&amp;" G:"&amp;M497&amp;" GR:"&amp;Q497, IF(AC497=0, "S:"&amp;L497&amp;" G:"&amp;M497&amp;" GR:"&amp;Q497, "S:"&amp;L497&amp;"/"&amp;AD497&amp;" G:"&amp;AE497&amp;" GR:"&amp;AF497))</f>
        <v>S:12 G:8 GR:32</v>
      </c>
    </row>
    <row r="498" spans="1:85" x14ac:dyDescent="0.25">
      <c r="A498" s="14">
        <v>3963</v>
      </c>
      <c r="B498" s="15" t="s">
        <v>1663</v>
      </c>
      <c r="C498" s="15" t="s">
        <v>69</v>
      </c>
      <c r="D498" s="15" t="s">
        <v>1933</v>
      </c>
      <c r="E498" s="15">
        <f>VLOOKUP(B498, 'Rookie Year'!$A$2:$B$55679,2,FALSE)</f>
        <v>2015</v>
      </c>
      <c r="F498" s="15">
        <v>2019</v>
      </c>
      <c r="G498" s="15" t="s">
        <v>42</v>
      </c>
      <c r="H498" s="15" t="s">
        <v>1928</v>
      </c>
      <c r="I498" s="16">
        <v>6</v>
      </c>
      <c r="J498" s="15">
        <v>4</v>
      </c>
      <c r="K498" s="17">
        <f>IF(AND(G498&lt;&gt;"N",R498="N/A"), IF(I498&lt;4, 0, 0.25),IF(I498=1, IF(J498=1,0.25, 0.25), IF(I498&lt;13, 0.25, IF(I498&lt;26, 0.4, IF(I498&lt;51, 0.6, 0.75)))))</f>
        <v>0.25</v>
      </c>
      <c r="L498" s="16">
        <f>I498-M498</f>
        <v>4</v>
      </c>
      <c r="M498" s="16">
        <f>ROUNDUP(I498*K498,0)</f>
        <v>2</v>
      </c>
      <c r="N498" s="16">
        <f>M498*J498</f>
        <v>8</v>
      </c>
      <c r="O498" s="16">
        <v>6</v>
      </c>
      <c r="P498" s="16">
        <v>0</v>
      </c>
      <c r="Q498" s="16">
        <f>N498-O498-P498</f>
        <v>2</v>
      </c>
      <c r="R498" s="15">
        <v>2021</v>
      </c>
      <c r="S498" s="15">
        <f>IF(R498="N/A", J498-($B$1-F498), J498-($B$1-R498))</f>
        <v>1</v>
      </c>
      <c r="T498" s="16">
        <v>2</v>
      </c>
      <c r="U498" s="16" t="str">
        <f>IF($S498&lt;2, "N/A", $M498)</f>
        <v>N/A</v>
      </c>
      <c r="V498" s="16" t="str">
        <f>IF($S498&lt;3, "N/A", $M498)</f>
        <v>N/A</v>
      </c>
      <c r="W498" s="16" t="str">
        <f>IF($S498&lt;4, "N/A", $M498)</f>
        <v>N/A</v>
      </c>
      <c r="X498" s="16" t="str">
        <f>IF($S498&lt;5, "N/A", $M498)</f>
        <v>N/A</v>
      </c>
      <c r="Y498" s="15" t="str">
        <f>IF(SUM(T498:X498)&lt;&gt;Q498, "CHECK", "OK")</f>
        <v>OK</v>
      </c>
      <c r="Z498" s="15" t="str">
        <f>IF(F498=$B$1, "No", IF(S498=1, "Yes", "No"))</f>
        <v>Yes</v>
      </c>
      <c r="AA498" s="18">
        <f>IF(C498="DM", "N/A", IF(Z498="No","N/A",VLOOKUP(B498,'Extension List'!$A$3:$R$1972,18,FALSE)))</f>
        <v>6</v>
      </c>
      <c r="AB498" s="15">
        <f>IF(C498="DM", "N/A", IF(Z498="No","N/A",VLOOKUP(B498,'Extension List'!$A$3:$T$1972,20,FALSE)))</f>
        <v>1</v>
      </c>
      <c r="AC498" s="15">
        <f>IF(AA498="N/A", "N/A", 0)</f>
        <v>0</v>
      </c>
      <c r="AD498" s="16" t="str">
        <f>IF(AE498="N/A", "N/A", AA498-AE498)</f>
        <v>N/A</v>
      </c>
      <c r="AE498" s="16" t="str">
        <f>IF(AA498="N/A", "N/A", IF(AC498&gt;0, IF(AA498&lt;13, ROUNDUP(0.25*AA498,0), IF(AA498&lt;26, ROUNDUP(0.4*AA498,0), IF(AA498&lt;51, ROUNDUP(0.6*AA498,0), ROUNDUP(0.75*AA498,0)))), "N/A"))</f>
        <v>N/A</v>
      </c>
      <c r="AF498" s="16" t="str">
        <f>IF(AD498="N/A","N/A", (AE498*AC498)+Q498)</f>
        <v>N/A</v>
      </c>
      <c r="AG498" s="16" t="str">
        <f>IF($AF498="N/A", "N/A", "TBC")</f>
        <v>N/A</v>
      </c>
      <c r="AH498" s="16" t="str">
        <f>IF($AF498="N/A", "N/A", "TBC")</f>
        <v>N/A</v>
      </c>
      <c r="AI498" s="16" t="str">
        <f>IF($AF498="N/A","N/A",IF(AC498&gt;1,"TBC","N/A"))</f>
        <v>N/A</v>
      </c>
      <c r="AJ498" s="16" t="str">
        <f>IF($AF498="N/A","N/A",IF(AC498&gt;2,"TBC","N/A"))</f>
        <v>N/A</v>
      </c>
      <c r="AK498" s="16" t="str">
        <f>IF($AF498="N/A","N/A",IF(AC498&gt;3,"TBC","N/A"))</f>
        <v>N/A</v>
      </c>
      <c r="AL498" s="16" t="str">
        <f>IF(AC498="N/A","N/A",IF(AC498&gt;0,IF(SUM(AG498:AK498)&lt;&gt;AF498,"CHECK","OK"),"N/A"))</f>
        <v>N/A</v>
      </c>
      <c r="AM498" s="16">
        <f>IF(AD498="N/A", L498+T498, L498+AG498)</f>
        <v>6</v>
      </c>
      <c r="AN498" s="16" t="str">
        <f>IF(AD498="N/A", IF(U498="N/A", "N/A", L498+U498), AD498+AH498)</f>
        <v>N/A</v>
      </c>
      <c r="AO498" s="16" t="str">
        <f>IF(AD498="N/A", IF(V498="N/A", "N/A", L498+V498), IF(AI498="N/A", "N/A", AD498+AI498))</f>
        <v>N/A</v>
      </c>
      <c r="AP498" s="16" t="str">
        <f>IF(AD498="N/A", IF(W498="N/A", "N/A", L498+W498), IF(AJ498="N/A", "N/A", AD498+AJ498))</f>
        <v>N/A</v>
      </c>
      <c r="AQ498" s="16" t="str">
        <f>IF(AD498="N/A", IF(X498="N/A", "N/A", L498+X498), IF(AK498="N/A", "N/A", AD498+AK498))</f>
        <v>N/A</v>
      </c>
      <c r="AR498" s="15" t="s">
        <v>40</v>
      </c>
      <c r="AS498" s="15" t="s">
        <v>40</v>
      </c>
      <c r="AT498" s="15" t="s">
        <v>40</v>
      </c>
      <c r="AU498" s="15" t="s">
        <v>40</v>
      </c>
      <c r="AV498" s="15" t="s">
        <v>48</v>
      </c>
      <c r="AW498" s="15" t="s">
        <v>48</v>
      </c>
      <c r="AX498" s="15" t="s">
        <v>48</v>
      </c>
      <c r="AY498" s="15" t="s">
        <v>48</v>
      </c>
      <c r="AZ498" s="15" t="s">
        <v>48</v>
      </c>
      <c r="BA498" s="15" t="s">
        <v>48</v>
      </c>
      <c r="BB498" s="15" t="s">
        <v>48</v>
      </c>
      <c r="BC498" s="15" t="s">
        <v>48</v>
      </c>
      <c r="BD498" s="15" t="s">
        <v>48</v>
      </c>
      <c r="BE498" s="15" t="s">
        <v>48</v>
      </c>
      <c r="BF498" s="15" t="s">
        <v>48</v>
      </c>
      <c r="BG498" s="15" t="s">
        <v>48</v>
      </c>
      <c r="BH498" s="15" t="s">
        <v>48</v>
      </c>
      <c r="BI498" s="15"/>
      <c r="BJ498" s="16">
        <f>IF(AR498="R", $CA498, IF(OR(AR498="P", AR498="T", AR498="N"), 0, IF($C498="DM", $T498, IF(OR(AR498="Y", AR498="IR"),$AM498,IF(AR498="C", IF($BI498="Y", IF($AF498="N/A", $Q498, $AF498), IF($AG498="N/A", $T498,$AG498)))))))</f>
        <v>6</v>
      </c>
      <c r="BK498" s="16">
        <f>IF(AS498="R", $CA498, IF(OR(AS498="P", AS498="T", AS498="N"), 0, IF($C498="DM", $T498, IF(OR(AS498="Y", AS498="IR"),$AM498,IF(AS498="C", IF($BI498="Y", IF($AF498="N/A", $Q498, $AF498), IF($AG498="N/A", $T498,$AG498)))))))</f>
        <v>6</v>
      </c>
      <c r="BL498" s="16">
        <f>IF(AT498="R", $CA498, IF(OR(AT498="P", AT498="T", AT498="N"), 0, IF($C498="DM", $T498, IF(OR(AT498="Y", AT498="IR"),$AM498,IF(AT498="C", IF($BI498="Y", IF($AF498="N/A", $Q498, $AF498), IF($AG498="N/A", $T498,$AG498)))))))</f>
        <v>6</v>
      </c>
      <c r="BM498" s="16">
        <f>IF(AU498="R", $CA498, IF(OR(AU498="P", AU498="T", AU498="N"), 0, IF($C498="DM", $T498, IF(OR(AU498="Y", AU498="IR"),$AM498,IF(AU498="C", IF($BI498="Y", IF($AF498="N/A", $Q498, $AF498), IF($AG498="N/A", $T498,$AG498)))))))</f>
        <v>6</v>
      </c>
      <c r="BN498" s="16">
        <f>IF(AV498="R", $CA498, IF(OR(AV498="P", AV498="T", AV498="N"), 0, IF($C498="DM", $T498, IF(OR(AV498="Y", AV498="IR"),$AM498,IF(AV498="C", IF($BI498="Y", IF($AF498="N/A", $Q498, $AF498), IF($AG498="N/A", $T498,$AG498)))))))</f>
        <v>6</v>
      </c>
      <c r="BO498" s="16">
        <f>IF(AW498="R", $CA498, IF(OR(AW498="P", AW498="T", AW498="N"), 0, IF($C498="DM", $T498, IF(OR(AW498="Y", AW498="IR"),$AM498,IF(AW498="C", IF($BI498="Y", IF($AF498="N/A", $Q498, $AF498), IF($AG498="N/A", $T498,$AG498)))))))</f>
        <v>6</v>
      </c>
      <c r="BP498" s="16">
        <f>IF(AX498="R", $CA498, IF(OR(AX498="P", AX498="T", AX498="N"), 0, IF($C498="DM", $T498, IF(OR(AX498="Y", AX498="IR"),$AM498,IF(AX498="C", IF($BI498="Y", IF($AF498="N/A", $Q498, $AF498), IF($AG498="N/A", $T498,$AG498)))))))</f>
        <v>6</v>
      </c>
      <c r="BQ498" s="16">
        <f>IF(AY498="R", $CA498, IF(OR(AY498="P", AY498="T", AY498="N"), 0, IF($C498="DM", $T498, IF(OR(AY498="Y", AY498="IR"),$AM498,IF(AY498="C", IF($BI498="Y", IF($AF498="N/A", $Q498, $AF498), IF($AG498="N/A", $T498,$AG498)))))))</f>
        <v>6</v>
      </c>
      <c r="BR498" s="16">
        <f>IF(AZ498="R", $CA498, IF(OR(AZ498="P", AZ498="T", AZ498="N"), 0, IF($C498="DM", $T498, IF(OR(AZ498="Y", AZ498="IR"),$AM498,IF(AZ498="C", IF($BI498="Y", IF($AF498="N/A", $Q498, $AF498), IF($AG498="N/A", $T498,$AG498)))))))</f>
        <v>6</v>
      </c>
      <c r="BS498" s="16">
        <f>IF(BA498="R", $CA498, IF(OR(BA498="P", BA498="T", BA498="N"), 0, IF($C498="DM", $T498, IF(OR(BA498="Y", BA498="IR"),$AM498,IF(BA498="C", IF($BI498="Y", IF($AF498="N/A", $Q498, $AF498), IF($AG498="N/A", $T498,$AG498)))))))</f>
        <v>6</v>
      </c>
      <c r="BT498" s="16">
        <f>IF(BB498="R", $CA498, IF(OR(BB498="P", BB498="T", BB498="N"), 0, IF($C498="DM", $T498, IF(OR(BB498="Y", BB498="IR"),$AM498,IF(BB498="C", IF($BI498="Y", IF($BA498="C", IF($AF498="N/A", $Q498, $AF498), IF($AF498="N/A", $T498, $AM498)), IF($AG498="N/A", $T498,$AG498)))))))</f>
        <v>6</v>
      </c>
      <c r="BU498" s="16">
        <f>IF(BC498="R", $CA498, IF(OR(BC498="P", BC498="T", BC498="N"), 0, IF($C498="DM", $T498, IF(OR(BC498="Y", BC498="IR"),$AM498,IF(BC498="C", IF($BI498="Y", IF($BA498="C", IF($AF498="N/A", $Q498, $AF498), IF($AF498="N/A", $T498, $AM498)), IF($AG498="N/A", $T498,$AG498)))))))</f>
        <v>6</v>
      </c>
      <c r="BV498" s="16">
        <f>IF(BD498="R", $CA498, IF(OR(BD498="P", BD498="T", BD498="N"), 0, IF($C498="DM", $T498, IF(OR(BD498="Y", BD498="IR"),$AM498,IF(BD498="C", IF($BI498="Y", IF($BA498="C", IF($AF498="N/A", $Q498, $AF498), IF($AF498="N/A", $T498, $AM498)), IF($AG498="N/A", $T498,$AG498)))))))</f>
        <v>6</v>
      </c>
      <c r="BW498" s="16">
        <f>IF(BE498="R", $CA498, IF(OR(BE498="P", BE498="T", BE498="N"), 0, IF($C498="DM", $T498, IF(OR(BE498="Y", BE498="IR"),$AM498,IF(BE498="C", IF($BI498="Y", IF($BA498="C", IF($AF498="N/A", $Q498, $AF498), IF($AF498="N/A", $T498, $AM498)), IF($AG498="N/A", $T498,$AG498)))))))</f>
        <v>6</v>
      </c>
      <c r="BX498" s="16">
        <f>IF(BF498="R", $CA498, IF(OR(BF498="P", BF498="T", BF498="N"), 0, IF($C498="DM", $T498, IF(OR(BF498="Y", BF498="IR"),$AM498,IF(BF498="C", IF($BI498="Y", IF($BA498="C", IF($AF498="N/A", $Q498, $AF498), IF($AF498="N/A", $T498, $AM498)), IF($AG498="N/A", $T498,$AG498)))))))</f>
        <v>6</v>
      </c>
      <c r="BY498" s="16">
        <f>IF(BG498="R", $CA498, IF(OR(BG498="P", BG498="T", BG498="N"), 0, IF($C498="DM", $T498, IF(OR(BG498="Y", BG498="IR"),$AM498,IF(BG498="C", IF($BI498="Y", IF($BA498="C", IF($AF498="N/A", $Q498, $AF498), IF($AF498="N/A", $T498, $AM498)), IF($AG498="N/A", $T498,$AG498)))))))</f>
        <v>6</v>
      </c>
      <c r="BZ498" s="16">
        <f>IF(BH498="R", $CA498, IF(OR(BH498="P", BH498="T", BH498="N"), 0, IF($C498="DM", $T498, IF(OR(BH498="Y", BH498="IR"),$AM498,IF(BH498="C", IF($BI498="Y", IF($BA498="C", IF($AF498="N/A", $Q498, $AF498), IF($AF498="N/A", $T498, $AM498)), IF($AG498="N/A", $T498,$AG498)))))))</f>
        <v>6</v>
      </c>
      <c r="CA498" s="15" t="s">
        <v>75</v>
      </c>
      <c r="CB498" s="16">
        <f>BZ498</f>
        <v>6</v>
      </c>
      <c r="CC498" s="15" t="str">
        <f>IF(OR($BH498="T", $BH498="R"), 0, IF($BH498="C", IF($BI498="Y", IF($BA498="C", 0, IF(AF498="N/A", Q498-T498, AF498-AG498)), IF($AF498="N/A", U498, AH498)), AN498))</f>
        <v>N/A</v>
      </c>
      <c r="CD498" s="15" t="str">
        <f>IF(OR($BH498="T", $BH498="R"), 0, IF($BH498="C", IF($BI498="Y", 0, IF($AF498="N/A", V498, AI498)), AO498))</f>
        <v>N/A</v>
      </c>
      <c r="CE498" s="15" t="str">
        <f>IF(OR($BH498="T", $BH498="R"), 0, IF($BH498="C", IF($BI498="Y", 0, IF($AF498="N/A", W498, AJ498)), AP498))</f>
        <v>N/A</v>
      </c>
      <c r="CF498" s="15" t="str">
        <f>IF(OR($BH498="T", $BH498="R"), 0, IF($BH498="C", IF($BI498="Y", 0, IF($AF498="N/A", X498, AK498)), AQ498))</f>
        <v>N/A</v>
      </c>
      <c r="CG498" t="str">
        <f>IF(AC498="N/A", "S:"&amp;L498&amp;" G:"&amp;M498&amp;" GR:"&amp;Q498, IF(AC498=0, "S:"&amp;L498&amp;" G:"&amp;M498&amp;" GR:"&amp;Q498, "S:"&amp;L498&amp;"/"&amp;AD498&amp;" G:"&amp;AE498&amp;" GR:"&amp;AF498))</f>
        <v>S:4 G:2 GR:2</v>
      </c>
    </row>
    <row r="499" spans="1:85" x14ac:dyDescent="0.25">
      <c r="A499" s="14">
        <v>2539</v>
      </c>
      <c r="B499" s="15" t="s">
        <v>1700</v>
      </c>
      <c r="C499" s="15" t="s">
        <v>69</v>
      </c>
      <c r="D499" s="15" t="s">
        <v>1933</v>
      </c>
      <c r="E499" s="15">
        <f>VLOOKUP(B499, 'Rookie Year'!$A$2:$B$55679,2,FALSE)</f>
        <v>2018</v>
      </c>
      <c r="F499" s="15">
        <v>2018</v>
      </c>
      <c r="G499" s="15" t="s">
        <v>40</v>
      </c>
      <c r="H499" s="15" t="s">
        <v>1927</v>
      </c>
      <c r="I499" s="16">
        <v>6</v>
      </c>
      <c r="J499" s="15">
        <v>4</v>
      </c>
      <c r="K499" s="17">
        <f>IF(AND(G499&lt;&gt;"N",R499="N/A"), IF(I499&lt;4, 0, 0.25),IF(I499=1, IF(J499=1,0.25, 0.25), IF(I499&lt;13, 0.25, IF(I499&lt;26, 0.4, IF(I499&lt;51, 0.6, 0.75)))))</f>
        <v>0.25</v>
      </c>
      <c r="L499" s="16">
        <f>I499-M499</f>
        <v>4</v>
      </c>
      <c r="M499" s="16">
        <f>ROUNDUP(I499*K499,0)</f>
        <v>2</v>
      </c>
      <c r="N499" s="16">
        <f>M499*J499</f>
        <v>8</v>
      </c>
      <c r="O499" s="16">
        <v>6</v>
      </c>
      <c r="P499" s="16">
        <v>0</v>
      </c>
      <c r="Q499" s="16">
        <f>N499-O499-P499</f>
        <v>2</v>
      </c>
      <c r="R499" s="15">
        <v>2021</v>
      </c>
      <c r="S499" s="15">
        <f>IF(R499="N/A", J499-($B$1-F499), J499-($B$1-R499))</f>
        <v>1</v>
      </c>
      <c r="T499" s="16">
        <v>2</v>
      </c>
      <c r="U499" s="16" t="str">
        <f>IF($S499&lt;2, "N/A", $M499)</f>
        <v>N/A</v>
      </c>
      <c r="V499" s="16" t="str">
        <f>IF($S499&lt;3, "N/A", $M499)</f>
        <v>N/A</v>
      </c>
      <c r="W499" s="16" t="str">
        <f>IF($S499&lt;4, "N/A", $M499)</f>
        <v>N/A</v>
      </c>
      <c r="X499" s="16" t="str">
        <f>IF($S499&lt;5, "N/A", $M499)</f>
        <v>N/A</v>
      </c>
      <c r="Y499" s="15" t="str">
        <f>IF(SUM(T499:X499)&lt;&gt;Q499, "CHECK", "OK")</f>
        <v>OK</v>
      </c>
      <c r="Z499" s="15" t="str">
        <f>IF(F499=$B$1, "No", IF(S499=1, "Yes", "No"))</f>
        <v>Yes</v>
      </c>
      <c r="AA499" s="18">
        <f>IF(C499="DM", "N/A", IF(Z499="No","N/A",VLOOKUP(B499,'Extension List'!$A$3:$R$1972,18,FALSE)))</f>
        <v>1</v>
      </c>
      <c r="AB499" s="15">
        <f>IF(C499="DM", "N/A", IF(Z499="No","N/A",VLOOKUP(B499,'Extension List'!$A$3:$T$1972,20,FALSE)))</f>
        <v>1</v>
      </c>
      <c r="AC499" s="15">
        <f>IF(AA499="N/A", "N/A", 0)</f>
        <v>0</v>
      </c>
      <c r="AD499" s="16" t="str">
        <f>IF(AE499="N/A", "N/A", AA499-AE499)</f>
        <v>N/A</v>
      </c>
      <c r="AE499" s="16" t="str">
        <f>IF(AA499="N/A", "N/A", IF(AC499&gt;0, IF(AA499&lt;13, ROUNDUP(0.25*AA499,0), IF(AA499&lt;26, ROUNDUP(0.4*AA499,0), IF(AA499&lt;51, ROUNDUP(0.6*AA499,0), ROUNDUP(0.75*AA499,0)))), "N/A"))</f>
        <v>N/A</v>
      </c>
      <c r="AF499" s="16" t="str">
        <f>IF(AD499="N/A","N/A", (AE499*AC499)+Q499)</f>
        <v>N/A</v>
      </c>
      <c r="AG499" s="16" t="str">
        <f>IF($AF499="N/A", "N/A", "TBC")</f>
        <v>N/A</v>
      </c>
      <c r="AH499" s="16" t="str">
        <f>IF($AF499="N/A", "N/A", "TBC")</f>
        <v>N/A</v>
      </c>
      <c r="AI499" s="16" t="str">
        <f>IF($AF499="N/A","N/A",IF(AC499&gt;1,"TBC","N/A"))</f>
        <v>N/A</v>
      </c>
      <c r="AJ499" s="16" t="str">
        <f>IF($AF499="N/A","N/A",IF(AC499&gt;2,"TBC","N/A"))</f>
        <v>N/A</v>
      </c>
      <c r="AK499" s="16" t="str">
        <f>IF($AF499="N/A","N/A",IF(AC499&gt;3,"TBC","N/A"))</f>
        <v>N/A</v>
      </c>
      <c r="AL499" s="16" t="str">
        <f>IF(AC499="N/A","N/A",IF(AC499&gt;0,IF(SUM(AG499:AK499)&lt;&gt;AF499,"CHECK","OK"),"N/A"))</f>
        <v>N/A</v>
      </c>
      <c r="AM499" s="16">
        <f>IF(AD499="N/A", L499+T499, L499+AG499)</f>
        <v>6</v>
      </c>
      <c r="AN499" s="16" t="str">
        <f>IF(AD499="N/A", IF(U499="N/A", "N/A", L499+U499), AD499+AH499)</f>
        <v>N/A</v>
      </c>
      <c r="AO499" s="16" t="str">
        <f>IF(AD499="N/A", IF(V499="N/A", "N/A", L499+V499), IF(AI499="N/A", "N/A", AD499+AI499))</f>
        <v>N/A</v>
      </c>
      <c r="AP499" s="16" t="str">
        <f>IF(AD499="N/A", IF(W499="N/A", "N/A", L499+W499), IF(AJ499="N/A", "N/A", AD499+AJ499))</f>
        <v>N/A</v>
      </c>
      <c r="AQ499" s="16" t="str">
        <f>IF(AD499="N/A", IF(X499="N/A", "N/A", L499+X499), IF(AK499="N/A", "N/A", AD499+AK499))</f>
        <v>N/A</v>
      </c>
      <c r="AR499" s="15" t="s">
        <v>50</v>
      </c>
      <c r="AS499" s="15" t="s">
        <v>50</v>
      </c>
      <c r="AT499" s="15" t="s">
        <v>50</v>
      </c>
      <c r="AU499" s="15" t="s">
        <v>50</v>
      </c>
      <c r="AV499" s="15" t="s">
        <v>50</v>
      </c>
      <c r="AW499" s="15" t="s">
        <v>50</v>
      </c>
      <c r="AX499" s="15" t="s">
        <v>50</v>
      </c>
      <c r="AY499" s="15" t="s">
        <v>50</v>
      </c>
      <c r="AZ499" s="15" t="s">
        <v>50</v>
      </c>
      <c r="BA499" s="15" t="s">
        <v>50</v>
      </c>
      <c r="BB499" s="15" t="s">
        <v>50</v>
      </c>
      <c r="BC499" s="15" t="s">
        <v>50</v>
      </c>
      <c r="BD499" s="15" t="s">
        <v>50</v>
      </c>
      <c r="BE499" s="15" t="s">
        <v>50</v>
      </c>
      <c r="BF499" s="15" t="s">
        <v>50</v>
      </c>
      <c r="BG499" s="15" t="s">
        <v>50</v>
      </c>
      <c r="BH499" s="15" t="s">
        <v>50</v>
      </c>
      <c r="BI499" s="15"/>
      <c r="BJ499" s="16" t="str">
        <f>IF(AR499="R", $CA499, IF(OR(AR499="P", AR499="T", AR499="N"), 0, IF($C499="DM", $T499, IF(OR(AR499="Y", AR499="IR"),$AM499,IF(AR499="C", IF($BI499="Y", IF($AF499="N/A", $Q499, $AF499), IF($AG499="N/A", $T499,$AG499)))))))</f>
        <v>N/A</v>
      </c>
      <c r="BK499" s="16" t="str">
        <f>IF(AS499="R", $CA499, IF(OR(AS499="P", AS499="T", AS499="N"), 0, IF($C499="DM", $T499, IF(OR(AS499="Y", AS499="IR"),$AM499,IF(AS499="C", IF($BI499="Y", IF($AF499="N/A", $Q499, $AF499), IF($AG499="N/A", $T499,$AG499)))))))</f>
        <v>N/A</v>
      </c>
      <c r="BL499" s="16" t="str">
        <f>IF(AT499="R", $CA499, IF(OR(AT499="P", AT499="T", AT499="N"), 0, IF($C499="DM", $T499, IF(OR(AT499="Y", AT499="IR"),$AM499,IF(AT499="C", IF($BI499="Y", IF($AF499="N/A", $Q499, $AF499), IF($AG499="N/A", $T499,$AG499)))))))</f>
        <v>N/A</v>
      </c>
      <c r="BM499" s="16" t="str">
        <f>IF(AU499="R", $CA499, IF(OR(AU499="P", AU499="T", AU499="N"), 0, IF($C499="DM", $T499, IF(OR(AU499="Y", AU499="IR"),$AM499,IF(AU499="C", IF($BI499="Y", IF($AF499="N/A", $Q499, $AF499), IF($AG499="N/A", $T499,$AG499)))))))</f>
        <v>N/A</v>
      </c>
      <c r="BN499" s="16" t="str">
        <f>IF(AV499="R", $CA499, IF(OR(AV499="P", AV499="T", AV499="N"), 0, IF($C499="DM", $T499, IF(OR(AV499="Y", AV499="IR"),$AM499,IF(AV499="C", IF($BI499="Y", IF($AF499="N/A", $Q499, $AF499), IF($AG499="N/A", $T499,$AG499)))))))</f>
        <v>N/A</v>
      </c>
      <c r="BO499" s="16" t="str">
        <f>IF(AW499="R", $CA499, IF(OR(AW499="P", AW499="T", AW499="N"), 0, IF($C499="DM", $T499, IF(OR(AW499="Y", AW499="IR"),$AM499,IF(AW499="C", IF($BI499="Y", IF($AF499="N/A", $Q499, $AF499), IF($AG499="N/A", $T499,$AG499)))))))</f>
        <v>N/A</v>
      </c>
      <c r="BP499" s="16" t="str">
        <f>IF(AX499="R", $CA499, IF(OR(AX499="P", AX499="T", AX499="N"), 0, IF($C499="DM", $T499, IF(OR(AX499="Y", AX499="IR"),$AM499,IF(AX499="C", IF($BI499="Y", IF($AF499="N/A", $Q499, $AF499), IF($AG499="N/A", $T499,$AG499)))))))</f>
        <v>N/A</v>
      </c>
      <c r="BQ499" s="16" t="str">
        <f>IF(AY499="R", $CA499, IF(OR(AY499="P", AY499="T", AY499="N"), 0, IF($C499="DM", $T499, IF(OR(AY499="Y", AY499="IR"),$AM499,IF(AY499="C", IF($BI499="Y", IF($AF499="N/A", $Q499, $AF499), IF($AG499="N/A", $T499,$AG499)))))))</f>
        <v>N/A</v>
      </c>
      <c r="BR499" s="16" t="str">
        <f>IF(AZ499="R", $CA499, IF(OR(AZ499="P", AZ499="T", AZ499="N"), 0, IF($C499="DM", $T499, IF(OR(AZ499="Y", AZ499="IR"),$AM499,IF(AZ499="C", IF($BI499="Y", IF($AF499="N/A", $Q499, $AF499), IF($AG499="N/A", $T499,$AG499)))))))</f>
        <v>N/A</v>
      </c>
      <c r="BS499" s="16" t="str">
        <f>IF(BA499="R", $CA499, IF(OR(BA499="P", BA499="T", BA499="N"), 0, IF($C499="DM", $T499, IF(OR(BA499="Y", BA499="IR"),$AM499,IF(BA499="C", IF($BI499="Y", IF($AF499="N/A", $Q499, $AF499), IF($AG499="N/A", $T499,$AG499)))))))</f>
        <v>N/A</v>
      </c>
      <c r="BT499" s="16" t="str">
        <f>IF(BB499="R", $CA499, IF(OR(BB499="P", BB499="T", BB499="N"), 0, IF($C499="DM", $T499, IF(OR(BB499="Y", BB499="IR"),$AM499,IF(BB499="C", IF($BI499="Y", IF($BA499="C", IF($AF499="N/A", $Q499, $AF499), IF($AF499="N/A", $T499, $AM499)), IF($AG499="N/A", $T499,$AG499)))))))</f>
        <v>N/A</v>
      </c>
      <c r="BU499" s="16" t="str">
        <f>IF(BC499="R", $CA499, IF(OR(BC499="P", BC499="T", BC499="N"), 0, IF($C499="DM", $T499, IF(OR(BC499="Y", BC499="IR"),$AM499,IF(BC499="C", IF($BI499="Y", IF($BA499="C", IF($AF499="N/A", $Q499, $AF499), IF($AF499="N/A", $T499, $AM499)), IF($AG499="N/A", $T499,$AG499)))))))</f>
        <v>N/A</v>
      </c>
      <c r="BV499" s="16" t="str">
        <f>IF(BD499="R", $CA499, IF(OR(BD499="P", BD499="T", BD499="N"), 0, IF($C499="DM", $T499, IF(OR(BD499="Y", BD499="IR"),$AM499,IF(BD499="C", IF($BI499="Y", IF($BA499="C", IF($AF499="N/A", $Q499, $AF499), IF($AF499="N/A", $T499, $AM499)), IF($AG499="N/A", $T499,$AG499)))))))</f>
        <v>N/A</v>
      </c>
      <c r="BW499" s="16" t="str">
        <f>IF(BE499="R", $CA499, IF(OR(BE499="P", BE499="T", BE499="N"), 0, IF($C499="DM", $T499, IF(OR(BE499="Y", BE499="IR"),$AM499,IF(BE499="C", IF($BI499="Y", IF($BA499="C", IF($AF499="N/A", $Q499, $AF499), IF($AF499="N/A", $T499, $AM499)), IF($AG499="N/A", $T499,$AG499)))))))</f>
        <v>N/A</v>
      </c>
      <c r="BX499" s="16" t="str">
        <f>IF(BF499="R", $CA499, IF(OR(BF499="P", BF499="T", BF499="N"), 0, IF($C499="DM", $T499, IF(OR(BF499="Y", BF499="IR"),$AM499,IF(BF499="C", IF($BI499="Y", IF($BA499="C", IF($AF499="N/A", $Q499, $AF499), IF($AF499="N/A", $T499, $AM499)), IF($AG499="N/A", $T499,$AG499)))))))</f>
        <v>N/A</v>
      </c>
      <c r="BY499" s="16" t="str">
        <f>IF(BG499="R", $CA499, IF(OR(BG499="P", BG499="T", BG499="N"), 0, IF($C499="DM", $T499, IF(OR(BG499="Y", BG499="IR"),$AM499,IF(BG499="C", IF($BI499="Y", IF($BA499="C", IF($AF499="N/A", $Q499, $AF499), IF($AF499="N/A", $T499, $AM499)), IF($AG499="N/A", $T499,$AG499)))))))</f>
        <v>N/A</v>
      </c>
      <c r="BZ499" s="16" t="str">
        <f>IF(BH499="R", $CA499, IF(OR(BH499="P", BH499="T", BH499="N"), 0, IF($C499="DM", $T499, IF(OR(BH499="Y", BH499="IR"),$AM499,IF(BH499="C", IF($BI499="Y", IF($BA499="C", IF($AF499="N/A", $Q499, $AF499), IF($AF499="N/A", $T499, $AM499)), IF($AG499="N/A", $T499,$AG499)))))))</f>
        <v>N/A</v>
      </c>
      <c r="CA499" s="15" t="s">
        <v>75</v>
      </c>
      <c r="CB499" s="16" t="str">
        <f>BZ499</f>
        <v>N/A</v>
      </c>
      <c r="CC499" s="15">
        <f>IF(OR($BH499="T", $BH499="R"), 0, IF($BH499="C", IF($BI499="Y", IF($BA499="C", 0, IF(AF499="N/A", Q499-T499, AF499-AG499)), IF($AF499="N/A", U499, AH499)), AN499))</f>
        <v>0</v>
      </c>
      <c r="CD499" s="15">
        <f>IF(OR($BH499="T", $BH499="R"), 0, IF($BH499="C", IF($BI499="Y", 0, IF($AF499="N/A", V499, AI499)), AO499))</f>
        <v>0</v>
      </c>
      <c r="CE499" s="15">
        <f>IF(OR($BH499="T", $BH499="R"), 0, IF($BH499="C", IF($BI499="Y", 0, IF($AF499="N/A", W499, AJ499)), AP499))</f>
        <v>0</v>
      </c>
      <c r="CF499" s="15">
        <f>IF(OR($BH499="T", $BH499="R"), 0, IF($BH499="C", IF($BI499="Y", 0, IF($AF499="N/A", X499, AK499)), AQ499))</f>
        <v>0</v>
      </c>
      <c r="CG499" t="str">
        <f>IF(AC499="N/A", "S:"&amp;L499&amp;" G:"&amp;M499&amp;" GR:"&amp;Q499, IF(AC499=0, "S:"&amp;L499&amp;" G:"&amp;M499&amp;" GR:"&amp;Q499, "S:"&amp;L499&amp;"/"&amp;AD499&amp;" G:"&amp;AE499&amp;" GR:"&amp;AF499))</f>
        <v>S:4 G:2 GR:2</v>
      </c>
    </row>
    <row r="500" spans="1:85" x14ac:dyDescent="0.25">
      <c r="A500" s="14">
        <v>4113</v>
      </c>
      <c r="B500" s="15" t="s">
        <v>1741</v>
      </c>
      <c r="C500" s="15" t="s">
        <v>69</v>
      </c>
      <c r="D500" s="15" t="s">
        <v>1933</v>
      </c>
      <c r="E500" s="15">
        <f>VLOOKUP(B500, 'Rookie Year'!$A$2:$B$55679,2,FALSE)</f>
        <v>2018</v>
      </c>
      <c r="F500" s="15">
        <v>2021</v>
      </c>
      <c r="G500" s="15" t="s">
        <v>42</v>
      </c>
      <c r="H500" s="15" t="s">
        <v>1928</v>
      </c>
      <c r="I500" s="16">
        <v>20</v>
      </c>
      <c r="J500" s="15">
        <v>4</v>
      </c>
      <c r="K500" s="17">
        <f>IF(AND(G500&lt;&gt;"N",R500="N/A"), IF(I500&lt;4, 0, 0.25),IF(I500=1, IF(J500=1,0.25, 0.25), IF(I500&lt;13, 0.25, IF(I500&lt;26, 0.4, IF(I500&lt;51, 0.6, 0.75)))))</f>
        <v>0.4</v>
      </c>
      <c r="L500" s="16">
        <f>I500-M500</f>
        <v>12</v>
      </c>
      <c r="M500" s="16">
        <f>ROUNDUP(I500*K500,0)</f>
        <v>8</v>
      </c>
      <c r="N500" s="16">
        <f>M500*J500</f>
        <v>32</v>
      </c>
      <c r="O500" s="16">
        <v>32</v>
      </c>
      <c r="P500" s="16">
        <v>0</v>
      </c>
      <c r="Q500" s="16">
        <f>N500-O500-P500</f>
        <v>0</v>
      </c>
      <c r="R500" s="15" t="s">
        <v>75</v>
      </c>
      <c r="S500" s="15">
        <f>IF(R500="N/A", J500-($B$1-F500), J500-($B$1-R500))</f>
        <v>1</v>
      </c>
      <c r="T500" s="16">
        <v>0</v>
      </c>
      <c r="U500" s="16" t="str">
        <f>IF($S500&lt;2, "N/A", $M500)</f>
        <v>N/A</v>
      </c>
      <c r="V500" s="16" t="str">
        <f>IF($S500&lt;3, "N/A", $M500)</f>
        <v>N/A</v>
      </c>
      <c r="W500" s="16" t="str">
        <f>IF($S500&lt;4, "N/A", $M500)</f>
        <v>N/A</v>
      </c>
      <c r="X500" s="16" t="str">
        <f>IF($S500&lt;5, "N/A", $M500)</f>
        <v>N/A</v>
      </c>
      <c r="Y500" s="15" t="str">
        <f>IF(SUM(T500:X500)&lt;&gt;Q500, "CHECK", "OK")</f>
        <v>OK</v>
      </c>
      <c r="Z500" s="15" t="str">
        <f>IF(F500=$B$1, "No", IF(S500=1, "Yes", "No"))</f>
        <v>Yes</v>
      </c>
      <c r="AA500" s="18">
        <f>IF(C500="DM", "N/A", IF(Z500="No","N/A",VLOOKUP(B500,'Extension List'!$A$3:$R$1972,18,FALSE)))</f>
        <v>34</v>
      </c>
      <c r="AB500" s="15">
        <f>IF(C500="DM", "N/A", IF(Z500="No","N/A",VLOOKUP(B500,'Extension List'!$A$3:$T$1972,20,FALSE)))</f>
        <v>4</v>
      </c>
      <c r="AC500" s="15">
        <v>3</v>
      </c>
      <c r="AD500" s="16">
        <f>IF(AE500="N/A", "N/A", AA500-AE500)</f>
        <v>13</v>
      </c>
      <c r="AE500" s="16">
        <f>IF(AA500="N/A", "N/A", IF(AC500&gt;0, IF(AA500&lt;13, ROUNDUP(0.25*AA500,0), IF(AA500&lt;26, ROUNDUP(0.4*AA500,0), IF(AA500&lt;51, ROUNDUP(0.6*AA500,0), ROUNDUP(0.75*AA500,0)))), "N/A"))</f>
        <v>21</v>
      </c>
      <c r="AF500" s="16">
        <f>IF(AD500="N/A","N/A", (AE500*AC500)+Q500)</f>
        <v>63</v>
      </c>
      <c r="AG500" s="16">
        <v>0</v>
      </c>
      <c r="AH500" s="16">
        <v>13</v>
      </c>
      <c r="AI500" s="16">
        <v>30</v>
      </c>
      <c r="AJ500" s="16">
        <v>20</v>
      </c>
      <c r="AK500" s="16" t="str">
        <f>IF($AF500="N/A","N/A",IF(AC500&gt;3,"TBC","N/A"))</f>
        <v>N/A</v>
      </c>
      <c r="AL500" s="16" t="str">
        <f>IF(AC500="N/A","N/A",IF(AC500&gt;0,IF(SUM(AG500:AK500)&lt;&gt;AF500,"CHECK","OK"),"N/A"))</f>
        <v>OK</v>
      </c>
      <c r="AM500" s="16">
        <f>IF(AD500="N/A", L500+T500, L500+AG500)</f>
        <v>12</v>
      </c>
      <c r="AN500" s="16">
        <f>IF(AD500="N/A", IF(U500="N/A", "N/A", L500+U500), AD500+AH500)</f>
        <v>26</v>
      </c>
      <c r="AO500" s="16">
        <f>IF(AD500="N/A", IF(V500="N/A", "N/A", L500+V500), IF(AI500="N/A", "N/A", AD500+AI500))</f>
        <v>43</v>
      </c>
      <c r="AP500" s="16">
        <f>IF(AD500="N/A", IF(W500="N/A", "N/A", L500+W500), IF(AJ500="N/A", "N/A", AD500+AJ500))</f>
        <v>33</v>
      </c>
      <c r="AQ500" s="16" t="str">
        <f>IF(AD500="N/A", IF(X500="N/A", "N/A", L500+X500), IF(AK500="N/A", "N/A", AD500+AK500))</f>
        <v>N/A</v>
      </c>
      <c r="AR500" s="15" t="s">
        <v>40</v>
      </c>
      <c r="AS500" s="15" t="s">
        <v>40</v>
      </c>
      <c r="AT500" s="15" t="s">
        <v>40</v>
      </c>
      <c r="AU500" s="15" t="s">
        <v>40</v>
      </c>
      <c r="AV500" s="15" t="s">
        <v>40</v>
      </c>
      <c r="AW500" s="15" t="s">
        <v>40</v>
      </c>
      <c r="AX500" s="15" t="s">
        <v>40</v>
      </c>
      <c r="AY500" s="15" t="s">
        <v>40</v>
      </c>
      <c r="AZ500" s="15" t="s">
        <v>40</v>
      </c>
      <c r="BA500" s="15" t="s">
        <v>40</v>
      </c>
      <c r="BB500" s="15" t="s">
        <v>40</v>
      </c>
      <c r="BC500" s="15" t="s">
        <v>40</v>
      </c>
      <c r="BD500" s="15" t="s">
        <v>40</v>
      </c>
      <c r="BE500" s="15" t="s">
        <v>40</v>
      </c>
      <c r="BF500" s="15" t="s">
        <v>40</v>
      </c>
      <c r="BG500" s="15" t="s">
        <v>40</v>
      </c>
      <c r="BH500" s="15" t="s">
        <v>40</v>
      </c>
      <c r="BI500" s="15"/>
      <c r="BJ500" s="16">
        <f>IF(AR500="R", $CA500, IF(OR(AR500="P", AR500="T", AR500="N"), 0, IF($C500="DM", $T500, IF(OR(AR500="Y", AR500="IR"),$AM500,IF(AR500="C", IF($BI500="Y", IF($AF500="N/A", $Q500, $AF500), IF($AG500="N/A", $T500,$AG500)))))))</f>
        <v>12</v>
      </c>
      <c r="BK500" s="16">
        <f>IF(AS500="R", $CA500, IF(OR(AS500="P", AS500="T", AS500="N"), 0, IF($C500="DM", $T500, IF(OR(AS500="Y", AS500="IR"),$AM500,IF(AS500="C", IF($BI500="Y", IF($AF500="N/A", $Q500, $AF500), IF($AG500="N/A", $T500,$AG500)))))))</f>
        <v>12</v>
      </c>
      <c r="BL500" s="16">
        <f>IF(AT500="R", $CA500, IF(OR(AT500="P", AT500="T", AT500="N"), 0, IF($C500="DM", $T500, IF(OR(AT500="Y", AT500="IR"),$AM500,IF(AT500="C", IF($BI500="Y", IF($AF500="N/A", $Q500, $AF500), IF($AG500="N/A", $T500,$AG500)))))))</f>
        <v>12</v>
      </c>
      <c r="BM500" s="16">
        <f>IF(AU500="R", $CA500, IF(OR(AU500="P", AU500="T", AU500="N"), 0, IF($C500="DM", $T500, IF(OR(AU500="Y", AU500="IR"),$AM500,IF(AU500="C", IF($BI500="Y", IF($AF500="N/A", $Q500, $AF500), IF($AG500="N/A", $T500,$AG500)))))))</f>
        <v>12</v>
      </c>
      <c r="BN500" s="16">
        <f>IF(AV500="R", $CA500, IF(OR(AV500="P", AV500="T", AV500="N"), 0, IF($C500="DM", $T500, IF(OR(AV500="Y", AV500="IR"),$AM500,IF(AV500="C", IF($BI500="Y", IF($AF500="N/A", $Q500, $AF500), IF($AG500="N/A", $T500,$AG500)))))))</f>
        <v>12</v>
      </c>
      <c r="BO500" s="16">
        <f>IF(AW500="R", $CA500, IF(OR(AW500="P", AW500="T", AW500="N"), 0, IF($C500="DM", $T500, IF(OR(AW500="Y", AW500="IR"),$AM500,IF(AW500="C", IF($BI500="Y", IF($AF500="N/A", $Q500, $AF500), IF($AG500="N/A", $T500,$AG500)))))))</f>
        <v>12</v>
      </c>
      <c r="BP500" s="16">
        <f>IF(AX500="R", $CA500, IF(OR(AX500="P", AX500="T", AX500="N"), 0, IF($C500="DM", $T500, IF(OR(AX500="Y", AX500="IR"),$AM500,IF(AX500="C", IF($BI500="Y", IF($AF500="N/A", $Q500, $AF500), IF($AG500="N/A", $T500,$AG500)))))))</f>
        <v>12</v>
      </c>
      <c r="BQ500" s="16">
        <f>IF(AY500="R", $CA500, IF(OR(AY500="P", AY500="T", AY500="N"), 0, IF($C500="DM", $T500, IF(OR(AY500="Y", AY500="IR"),$AM500,IF(AY500="C", IF($BI500="Y", IF($AF500="N/A", $Q500, $AF500), IF($AG500="N/A", $T500,$AG500)))))))</f>
        <v>12</v>
      </c>
      <c r="BR500" s="16">
        <f>IF(AZ500="R", $CA500, IF(OR(AZ500="P", AZ500="T", AZ500="N"), 0, IF($C500="DM", $T500, IF(OR(AZ500="Y", AZ500="IR"),$AM500,IF(AZ500="C", IF($BI500="Y", IF($AF500="N/A", $Q500, $AF500), IF($AG500="N/A", $T500,$AG500)))))))</f>
        <v>12</v>
      </c>
      <c r="BS500" s="16">
        <f>IF(BA500="R", $CA500, IF(OR(BA500="P", BA500="T", BA500="N"), 0, IF($C500="DM", $T500, IF(OR(BA500="Y", BA500="IR"),$AM500,IF(BA500="C", IF($BI500="Y", IF($AF500="N/A", $Q500, $AF500), IF($AG500="N/A", $T500,$AG500)))))))</f>
        <v>12</v>
      </c>
      <c r="BT500" s="16">
        <f>IF(BB500="R", $CA500, IF(OR(BB500="P", BB500="T", BB500="N"), 0, IF($C500="DM", $T500, IF(OR(BB500="Y", BB500="IR"),$AM500,IF(BB500="C", IF($BI500="Y", IF($BA500="C", IF($AF500="N/A", $Q500, $AF500), IF($AF500="N/A", $T500, $AM500)), IF($AG500="N/A", $T500,$AG500)))))))</f>
        <v>12</v>
      </c>
      <c r="BU500" s="16">
        <f>IF(BC500="R", $CA500, IF(OR(BC500="P", BC500="T", BC500="N"), 0, IF($C500="DM", $T500, IF(OR(BC500="Y", BC500="IR"),$AM500,IF(BC500="C", IF($BI500="Y", IF($BA500="C", IF($AF500="N/A", $Q500, $AF500), IF($AF500="N/A", $T500, $AM500)), IF($AG500="N/A", $T500,$AG500)))))))</f>
        <v>12</v>
      </c>
      <c r="BV500" s="16">
        <f>IF(BD500="R", $CA500, IF(OR(BD500="P", BD500="T", BD500="N"), 0, IF($C500="DM", $T500, IF(OR(BD500="Y", BD500="IR"),$AM500,IF(BD500="C", IF($BI500="Y", IF($BA500="C", IF($AF500="N/A", $Q500, $AF500), IF($AF500="N/A", $T500, $AM500)), IF($AG500="N/A", $T500,$AG500)))))))</f>
        <v>12</v>
      </c>
      <c r="BW500" s="16">
        <f>IF(BE500="R", $CA500, IF(OR(BE500="P", BE500="T", BE500="N"), 0, IF($C500="DM", $T500, IF(OR(BE500="Y", BE500="IR"),$AM500,IF(BE500="C", IF($BI500="Y", IF($BA500="C", IF($AF500="N/A", $Q500, $AF500), IF($AF500="N/A", $T500, $AM500)), IF($AG500="N/A", $T500,$AG500)))))))</f>
        <v>12</v>
      </c>
      <c r="BX500" s="16">
        <f>IF(BF500="R", $CA500, IF(OR(BF500="P", BF500="T", BF500="N"), 0, IF($C500="DM", $T500, IF(OR(BF500="Y", BF500="IR"),$AM500,IF(BF500="C", IF($BI500="Y", IF($BA500="C", IF($AF500="N/A", $Q500, $AF500), IF($AF500="N/A", $T500, $AM500)), IF($AG500="N/A", $T500,$AG500)))))))</f>
        <v>12</v>
      </c>
      <c r="BY500" s="16">
        <f>IF(BG500="R", $CA500, IF(OR(BG500="P", BG500="T", BG500="N"), 0, IF($C500="DM", $T500, IF(OR(BG500="Y", BG500="IR"),$AM500,IF(BG500="C", IF($BI500="Y", IF($BA500="C", IF($AF500="N/A", $Q500, $AF500), IF($AF500="N/A", $T500, $AM500)), IF($AG500="N/A", $T500,$AG500)))))))</f>
        <v>12</v>
      </c>
      <c r="BZ500" s="16">
        <f>IF(BH500="R", $CA500, IF(OR(BH500="P", BH500="T", BH500="N"), 0, IF($C500="DM", $T500, IF(OR(BH500="Y", BH500="IR"),$AM500,IF(BH500="C", IF($BI500="Y", IF($BA500="C", IF($AF500="N/A", $Q500, $AF500), IF($AF500="N/A", $T500, $AM500)), IF($AG500="N/A", $T500,$AG500)))))))</f>
        <v>12</v>
      </c>
      <c r="CA500" s="15" t="s">
        <v>75</v>
      </c>
      <c r="CB500" s="16">
        <f>BZ500</f>
        <v>12</v>
      </c>
      <c r="CC500" s="15">
        <f>IF(OR($BH500="T", $BH500="R"), 0, IF($BH500="C", IF($BI500="Y", IF($BA500="C", 0, IF(AF500="N/A", Q500-T500, AF500-AG500)), IF($AF500="N/A", U500, AH500)), AN500))</f>
        <v>26</v>
      </c>
      <c r="CD500" s="15">
        <f>IF(OR($BH500="T", $BH500="R"), 0, IF($BH500="C", IF($BI500="Y", 0, IF($AF500="N/A", V500, AI500)), AO500))</f>
        <v>43</v>
      </c>
      <c r="CE500" s="15">
        <f>IF(OR($BH500="T", $BH500="R"), 0, IF($BH500="C", IF($BI500="Y", 0, IF($AF500="N/A", W500, AJ500)), AP500))</f>
        <v>33</v>
      </c>
      <c r="CF500" s="15" t="str">
        <f>IF(OR($BH500="T", $BH500="R"), 0, IF($BH500="C", IF($BI500="Y", 0, IF($AF500="N/A", X500, AK500)), AQ500))</f>
        <v>N/A</v>
      </c>
      <c r="CG500" t="str">
        <f>IF(AC500="N/A", "S:"&amp;L500&amp;" G:"&amp;M500&amp;" GR:"&amp;Q500, IF(AC500=0, "S:"&amp;L500&amp;" G:"&amp;M500&amp;" GR:"&amp;Q500, "S:"&amp;L500&amp;"/"&amp;AD500&amp;" G:"&amp;AE500&amp;" GR:"&amp;AF500))</f>
        <v>S:12/13 G:21 GR:63</v>
      </c>
    </row>
    <row r="501" spans="1:85" x14ac:dyDescent="0.25">
      <c r="A501" s="14">
        <v>4694</v>
      </c>
      <c r="B501" s="15" t="s">
        <v>1781</v>
      </c>
      <c r="C501" s="15" t="s">
        <v>69</v>
      </c>
      <c r="D501" s="15" t="s">
        <v>1933</v>
      </c>
      <c r="E501" s="15">
        <f>VLOOKUP(B501, 'Rookie Year'!$A$2:$B$55679,2,FALSE)</f>
        <v>2018</v>
      </c>
      <c r="F501" s="15">
        <v>2022</v>
      </c>
      <c r="G501" s="15" t="s">
        <v>42</v>
      </c>
      <c r="H501" s="15" t="s">
        <v>1928</v>
      </c>
      <c r="I501" s="16">
        <v>20</v>
      </c>
      <c r="J501" s="15">
        <v>4</v>
      </c>
      <c r="K501" s="17">
        <f>IF(AND(G501&lt;&gt;"N",R501="N/A"), IF(I501&lt;4, 0, 0.25),IF(I501=1, IF(J501=1,0.25, 0.25), IF(I501&lt;13, 0.25, IF(I501&lt;26, 0.4, IF(I501&lt;51, 0.6, 0.75)))))</f>
        <v>0.4</v>
      </c>
      <c r="L501" s="16">
        <f>I501-M501</f>
        <v>12</v>
      </c>
      <c r="M501" s="16">
        <f>ROUNDUP(I501*K501,0)</f>
        <v>8</v>
      </c>
      <c r="N501" s="16">
        <f>M501*J501</f>
        <v>32</v>
      </c>
      <c r="O501" s="16">
        <v>25</v>
      </c>
      <c r="P501" s="16">
        <v>7</v>
      </c>
      <c r="Q501" s="16">
        <f>N501-O501-P501</f>
        <v>0</v>
      </c>
      <c r="R501" s="15">
        <v>2023</v>
      </c>
      <c r="S501" s="15">
        <f>IF(R501="N/A", J501-($B$1-F501), J501-($B$1-R501))</f>
        <v>3</v>
      </c>
      <c r="T501" s="16">
        <v>0</v>
      </c>
      <c r="U501" s="16">
        <v>0</v>
      </c>
      <c r="V501" s="16">
        <v>0</v>
      </c>
      <c r="W501" s="16" t="str">
        <f>IF($S501&lt;4, "N/A", $M501)</f>
        <v>N/A</v>
      </c>
      <c r="X501" s="16" t="str">
        <f>IF($S501&lt;5, "N/A", $M501)</f>
        <v>N/A</v>
      </c>
      <c r="Y501" s="15" t="str">
        <f>IF(SUM(T501:X501)&lt;&gt;Q501, "CHECK", "OK")</f>
        <v>OK</v>
      </c>
      <c r="Z501" s="15" t="str">
        <f>IF(F501=$B$1, "No", IF(S501=1, "Yes", "No"))</f>
        <v>No</v>
      </c>
      <c r="AA501" s="18" t="str">
        <f>IF(C501="DM", "N/A", IF(Z501="No","N/A",VLOOKUP(B501,'Extension List'!$A$3:$R$1972,18,FALSE)))</f>
        <v>N/A</v>
      </c>
      <c r="AB501" s="15" t="str">
        <f>IF(C501="DM", "N/A", IF(Z501="No","N/A",VLOOKUP(B501,'Extension List'!$A$3:$T$1972,20,FALSE)))</f>
        <v>N/A</v>
      </c>
      <c r="AC501" s="15" t="str">
        <f>IF(AA501="N/A", "N/A", 0)</f>
        <v>N/A</v>
      </c>
      <c r="AD501" s="16" t="str">
        <f>IF(AE501="N/A", "N/A", AA501-AE501)</f>
        <v>N/A</v>
      </c>
      <c r="AE501" s="16" t="str">
        <f>IF(AA501="N/A", "N/A", IF(AC501&gt;0, IF(AA501&lt;13, ROUNDUP(0.25*AA501,0), IF(AA501&lt;26, ROUNDUP(0.4*AA501,0), IF(AA501&lt;51, ROUNDUP(0.6*AA501,0), ROUNDUP(0.75*AA501,0)))), "N/A"))</f>
        <v>N/A</v>
      </c>
      <c r="AF501" s="16" t="str">
        <f>IF(AD501="N/A","N/A", (AE501*AC501)+Q501)</f>
        <v>N/A</v>
      </c>
      <c r="AG501" s="16" t="str">
        <f>IF($AF501="N/A", "N/A", "TBC")</f>
        <v>N/A</v>
      </c>
      <c r="AH501" s="16" t="str">
        <f>IF($AF501="N/A", "N/A", "TBC")</f>
        <v>N/A</v>
      </c>
      <c r="AI501" s="16" t="str">
        <f>IF($AF501="N/A","N/A",IF(AC501&gt;1,"TBC","N/A"))</f>
        <v>N/A</v>
      </c>
      <c r="AJ501" s="16" t="str">
        <f>IF($AF501="N/A","N/A",IF(AC501&gt;2,"TBC","N/A"))</f>
        <v>N/A</v>
      </c>
      <c r="AK501" s="16" t="str">
        <f>IF($AF501="N/A","N/A",IF(AC501&gt;3,"TBC","N/A"))</f>
        <v>N/A</v>
      </c>
      <c r="AL501" s="16" t="str">
        <f>IF(AC501="N/A","N/A",IF(AC501&gt;0,IF(SUM(AG501:AK501)&lt;&gt;AF501,"CHECK","OK"),"N/A"))</f>
        <v>N/A</v>
      </c>
      <c r="AM501" s="16">
        <f>IF(AD501="N/A", L501+T501, L501+AG501)</f>
        <v>12</v>
      </c>
      <c r="AN501" s="16">
        <f>IF(AD501="N/A", IF(U501="N/A", "N/A", L501+U501), AD501+AH501)</f>
        <v>12</v>
      </c>
      <c r="AO501" s="16">
        <f>IF(AD501="N/A", IF(V501="N/A", "N/A", L501+V501), IF(AI501="N/A", "N/A", AD501+AI501))</f>
        <v>12</v>
      </c>
      <c r="AP501" s="16" t="str">
        <f>IF(AD501="N/A", IF(W501="N/A", "N/A", L501+W501), IF(AJ501="N/A", "N/A", AD501+AJ501))</f>
        <v>N/A</v>
      </c>
      <c r="AQ501" s="16" t="str">
        <f>IF(AD501="N/A", IF(X501="N/A", "N/A", L501+X501), IF(AK501="N/A", "N/A", AD501+AK501))</f>
        <v>N/A</v>
      </c>
      <c r="AR501" s="15" t="s">
        <v>40</v>
      </c>
      <c r="AS501" s="15" t="s">
        <v>40</v>
      </c>
      <c r="AT501" s="15" t="s">
        <v>40</v>
      </c>
      <c r="AU501" s="15" t="s">
        <v>40</v>
      </c>
      <c r="AV501" s="15" t="s">
        <v>40</v>
      </c>
      <c r="AW501" s="15" t="s">
        <v>40</v>
      </c>
      <c r="AX501" s="15" t="s">
        <v>40</v>
      </c>
      <c r="AY501" s="15" t="s">
        <v>40</v>
      </c>
      <c r="AZ501" s="15" t="s">
        <v>40</v>
      </c>
      <c r="BA501" s="15" t="s">
        <v>40</v>
      </c>
      <c r="BB501" s="15" t="s">
        <v>40</v>
      </c>
      <c r="BC501" s="15" t="s">
        <v>40</v>
      </c>
      <c r="BD501" s="15" t="s">
        <v>40</v>
      </c>
      <c r="BE501" s="15" t="s">
        <v>40</v>
      </c>
      <c r="BF501" s="15" t="s">
        <v>40</v>
      </c>
      <c r="BG501" s="15" t="s">
        <v>40</v>
      </c>
      <c r="BH501" s="15" t="s">
        <v>40</v>
      </c>
      <c r="BI501" s="15"/>
      <c r="BJ501" s="16">
        <f>IF(AR501="R", $CA501, IF(OR(AR501="P", AR501="T", AR501="N"), 0, IF($C501="DM", $T501, IF(OR(AR501="Y", AR501="IR"),$AM501,IF(AR501="C", IF($BI501="Y", IF($AF501="N/A", $Q501, $AF501), IF($AG501="N/A", $T501,$AG501)))))))</f>
        <v>12</v>
      </c>
      <c r="BK501" s="16">
        <f>IF(AS501="R", $CA501, IF(OR(AS501="P", AS501="T", AS501="N"), 0, IF($C501="DM", $T501, IF(OR(AS501="Y", AS501="IR"),$AM501,IF(AS501="C", IF($BI501="Y", IF($AF501="N/A", $Q501, $AF501), IF($AG501="N/A", $T501,$AG501)))))))</f>
        <v>12</v>
      </c>
      <c r="BL501" s="16">
        <f>IF(AT501="R", $CA501, IF(OR(AT501="P", AT501="T", AT501="N"), 0, IF($C501="DM", $T501, IF(OR(AT501="Y", AT501="IR"),$AM501,IF(AT501="C", IF($BI501="Y", IF($AF501="N/A", $Q501, $AF501), IF($AG501="N/A", $T501,$AG501)))))))</f>
        <v>12</v>
      </c>
      <c r="BM501" s="16">
        <f>IF(AU501="R", $CA501, IF(OR(AU501="P", AU501="T", AU501="N"), 0, IF($C501="DM", $T501, IF(OR(AU501="Y", AU501="IR"),$AM501,IF(AU501="C", IF($BI501="Y", IF($AF501="N/A", $Q501, $AF501), IF($AG501="N/A", $T501,$AG501)))))))</f>
        <v>12</v>
      </c>
      <c r="BN501" s="16">
        <f>IF(AV501="R", $CA501, IF(OR(AV501="P", AV501="T", AV501="N"), 0, IF($C501="DM", $T501, IF(OR(AV501="Y", AV501="IR"),$AM501,IF(AV501="C", IF($BI501="Y", IF($AF501="N/A", $Q501, $AF501), IF($AG501="N/A", $T501,$AG501)))))))</f>
        <v>12</v>
      </c>
      <c r="BO501" s="16">
        <f>IF(AW501="R", $CA501, IF(OR(AW501="P", AW501="T", AW501="N"), 0, IF($C501="DM", $T501, IF(OR(AW501="Y", AW501="IR"),$AM501,IF(AW501="C", IF($BI501="Y", IF($AF501="N/A", $Q501, $AF501), IF($AG501="N/A", $T501,$AG501)))))))</f>
        <v>12</v>
      </c>
      <c r="BP501" s="16">
        <f>IF(AX501="R", $CA501, IF(OR(AX501="P", AX501="T", AX501="N"), 0, IF($C501="DM", $T501, IF(OR(AX501="Y", AX501="IR"),$AM501,IF(AX501="C", IF($BI501="Y", IF($AF501="N/A", $Q501, $AF501), IF($AG501="N/A", $T501,$AG501)))))))</f>
        <v>12</v>
      </c>
      <c r="BQ501" s="16">
        <f>IF(AY501="R", $CA501, IF(OR(AY501="P", AY501="T", AY501="N"), 0, IF($C501="DM", $T501, IF(OR(AY501="Y", AY501="IR"),$AM501,IF(AY501="C", IF($BI501="Y", IF($AF501="N/A", $Q501, $AF501), IF($AG501="N/A", $T501,$AG501)))))))</f>
        <v>12</v>
      </c>
      <c r="BR501" s="16">
        <f>IF(AZ501="R", $CA501, IF(OR(AZ501="P", AZ501="T", AZ501="N"), 0, IF($C501="DM", $T501, IF(OR(AZ501="Y", AZ501="IR"),$AM501,IF(AZ501="C", IF($BI501="Y", IF($AF501="N/A", $Q501, $AF501), IF($AG501="N/A", $T501,$AG501)))))))</f>
        <v>12</v>
      </c>
      <c r="BS501" s="16">
        <f>IF(BA501="R", $CA501, IF(OR(BA501="P", BA501="T", BA501="N"), 0, IF($C501="DM", $T501, IF(OR(BA501="Y", BA501="IR"),$AM501,IF(BA501="C", IF($BI501="Y", IF($AF501="N/A", $Q501, $AF501), IF($AG501="N/A", $T501,$AG501)))))))</f>
        <v>12</v>
      </c>
      <c r="BT501" s="16">
        <f>IF(BB501="R", $CA501, IF(OR(BB501="P", BB501="T", BB501="N"), 0, IF($C501="DM", $T501, IF(OR(BB501="Y", BB501="IR"),$AM501,IF(BB501="C", IF($BI501="Y", IF($BA501="C", IF($AF501="N/A", $Q501, $AF501), IF($AF501="N/A", $T501, $AM501)), IF($AG501="N/A", $T501,$AG501)))))))</f>
        <v>12</v>
      </c>
      <c r="BU501" s="16">
        <f>IF(BC501="R", $CA501, IF(OR(BC501="P", BC501="T", BC501="N"), 0, IF($C501="DM", $T501, IF(OR(BC501="Y", BC501="IR"),$AM501,IF(BC501="C", IF($BI501="Y", IF($BA501="C", IF($AF501="N/A", $Q501, $AF501), IF($AF501="N/A", $T501, $AM501)), IF($AG501="N/A", $T501,$AG501)))))))</f>
        <v>12</v>
      </c>
      <c r="BV501" s="16">
        <f>IF(BD501="R", $CA501, IF(OR(BD501="P", BD501="T", BD501="N"), 0, IF($C501="DM", $T501, IF(OR(BD501="Y", BD501="IR"),$AM501,IF(BD501="C", IF($BI501="Y", IF($BA501="C", IF($AF501="N/A", $Q501, $AF501), IF($AF501="N/A", $T501, $AM501)), IF($AG501="N/A", $T501,$AG501)))))))</f>
        <v>12</v>
      </c>
      <c r="BW501" s="16">
        <f>IF(BE501="R", $CA501, IF(OR(BE501="P", BE501="T", BE501="N"), 0, IF($C501="DM", $T501, IF(OR(BE501="Y", BE501="IR"),$AM501,IF(BE501="C", IF($BI501="Y", IF($BA501="C", IF($AF501="N/A", $Q501, $AF501), IF($AF501="N/A", $T501, $AM501)), IF($AG501="N/A", $T501,$AG501)))))))</f>
        <v>12</v>
      </c>
      <c r="BX501" s="16">
        <f>IF(BF501="R", $CA501, IF(OR(BF501="P", BF501="T", BF501="N"), 0, IF($C501="DM", $T501, IF(OR(BF501="Y", BF501="IR"),$AM501,IF(BF501="C", IF($BI501="Y", IF($BA501="C", IF($AF501="N/A", $Q501, $AF501), IF($AF501="N/A", $T501, $AM501)), IF($AG501="N/A", $T501,$AG501)))))))</f>
        <v>12</v>
      </c>
      <c r="BY501" s="16">
        <f>IF(BG501="R", $CA501, IF(OR(BG501="P", BG501="T", BG501="N"), 0, IF($C501="DM", $T501, IF(OR(BG501="Y", BG501="IR"),$AM501,IF(BG501="C", IF($BI501="Y", IF($BA501="C", IF($AF501="N/A", $Q501, $AF501), IF($AF501="N/A", $T501, $AM501)), IF($AG501="N/A", $T501,$AG501)))))))</f>
        <v>12</v>
      </c>
      <c r="BZ501" s="16">
        <f>IF(BH501="R", $CA501, IF(OR(BH501="P", BH501="T", BH501="N"), 0, IF($C501="DM", $T501, IF(OR(BH501="Y", BH501="IR"),$AM501,IF(BH501="C", IF($BI501="Y", IF($BA501="C", IF($AF501="N/A", $Q501, $AF501), IF($AF501="N/A", $T501, $AM501)), IF($AG501="N/A", $T501,$AG501)))))))</f>
        <v>12</v>
      </c>
      <c r="CA501" s="15" t="s">
        <v>75</v>
      </c>
      <c r="CB501" s="16">
        <f>BZ501</f>
        <v>12</v>
      </c>
      <c r="CC501" s="15">
        <f>IF(OR($BH501="T", $BH501="R"), 0, IF($BH501="C", IF($BI501="Y", IF($BA501="C", 0, IF(AF501="N/A", Q501-T501, AF501-AG501)), IF($AF501="N/A", U501, AH501)), AN501))</f>
        <v>12</v>
      </c>
      <c r="CD501" s="15">
        <f>IF(OR($BH501="T", $BH501="R"), 0, IF($BH501="C", IF($BI501="Y", 0, IF($AF501="N/A", V501, AI501)), AO501))</f>
        <v>12</v>
      </c>
      <c r="CE501" s="15" t="str">
        <f>IF(OR($BH501="T", $BH501="R"), 0, IF($BH501="C", IF($BI501="Y", 0, IF($AF501="N/A", W501, AJ501)), AP501))</f>
        <v>N/A</v>
      </c>
      <c r="CF501" s="15" t="str">
        <f>IF(OR($BH501="T", $BH501="R"), 0, IF($BH501="C", IF($BI501="Y", 0, IF($AF501="N/A", X501, AK501)), AQ501))</f>
        <v>N/A</v>
      </c>
      <c r="CG501" t="str">
        <f>IF(AC501="N/A", "S:"&amp;L501&amp;" G:"&amp;M501&amp;" GR:"&amp;Q501, IF(AC501=0, "S:"&amp;L501&amp;" G:"&amp;M501&amp;" GR:"&amp;Q501, "S:"&amp;L501&amp;"/"&amp;AD501&amp;" G:"&amp;AE501&amp;" GR:"&amp;AF501))</f>
        <v>S:12 G:8 GR:0</v>
      </c>
    </row>
    <row r="502" spans="1:85" x14ac:dyDescent="0.25">
      <c r="A502" s="14">
        <v>5616</v>
      </c>
      <c r="B502" s="15" t="s">
        <v>2965</v>
      </c>
      <c r="C502" s="15" t="s">
        <v>69</v>
      </c>
      <c r="D502" s="15" t="s">
        <v>1933</v>
      </c>
      <c r="E502" s="15">
        <f>VLOOKUP(B502, 'Rookie Year'!$A$2:$B$55679,2,FALSE)</f>
        <v>2024</v>
      </c>
      <c r="F502" s="15">
        <v>2024</v>
      </c>
      <c r="G502" s="15" t="s">
        <v>40</v>
      </c>
      <c r="H502" s="15" t="s">
        <v>2169</v>
      </c>
      <c r="I502" s="16">
        <v>5</v>
      </c>
      <c r="J502" s="15">
        <v>4</v>
      </c>
      <c r="K502" s="17">
        <f>IF(AND(G502&lt;&gt;"N",R502="N/A"), IF(I502&lt;4, 0, 0.25),IF(I502=1, IF(J502=1,0.25, 0.25), IF(I502&lt;13, 0.25, IF(I502&lt;26, 0.4, IF(I502&lt;51, 0.6, 0.75)))))</f>
        <v>0.25</v>
      </c>
      <c r="L502" s="16">
        <f>I502-M502</f>
        <v>3</v>
      </c>
      <c r="M502" s="16">
        <f>ROUNDUP(I502*K502,0)</f>
        <v>2</v>
      </c>
      <c r="N502" s="16">
        <f>M502*J502</f>
        <v>8</v>
      </c>
      <c r="O502" s="16">
        <v>0</v>
      </c>
      <c r="P502" s="16">
        <v>0</v>
      </c>
      <c r="Q502" s="16">
        <f>N502-O502-P502</f>
        <v>8</v>
      </c>
      <c r="R502" s="15" t="s">
        <v>75</v>
      </c>
      <c r="S502" s="15">
        <f>IF(R502="N/A", J502-($B$1-F502), J502-($B$1-R502))</f>
        <v>4</v>
      </c>
      <c r="T502" s="16">
        <v>0</v>
      </c>
      <c r="U502" s="16">
        <v>3</v>
      </c>
      <c r="V502" s="16">
        <v>3</v>
      </c>
      <c r="W502" s="16">
        <v>2</v>
      </c>
      <c r="X502" s="16" t="str">
        <f>IF($S502&lt;5, "N/A", $M502)</f>
        <v>N/A</v>
      </c>
      <c r="Y502" s="15" t="str">
        <f>IF(SUM(T502:X502)&lt;&gt;Q502, "CHECK", "OK")</f>
        <v>OK</v>
      </c>
      <c r="Z502" s="15" t="str">
        <f>IF(F502=$B$1, "No", IF(S502=1, "Yes", "No"))</f>
        <v>No</v>
      </c>
      <c r="AA502" s="18" t="str">
        <f>IF(C502="DM", "N/A", IF(Z502="No","N/A",VLOOKUP(B502,'Extension List'!$A$3:$R$1972,18,FALSE)))</f>
        <v>N/A</v>
      </c>
      <c r="AB502" s="15" t="str">
        <f>IF(C502="DM", "N/A", IF(Z502="No","N/A",VLOOKUP(B502,'Extension List'!$A$3:$T$1972,20,FALSE)))</f>
        <v>N/A</v>
      </c>
      <c r="AC502" s="15" t="str">
        <f>IF(AA502="N/A", "N/A", 0)</f>
        <v>N/A</v>
      </c>
      <c r="AD502" s="16" t="str">
        <f>IF(AE502="N/A", "N/A", AA502-AE502)</f>
        <v>N/A</v>
      </c>
      <c r="AE502" s="16" t="str">
        <f>IF(AA502="N/A", "N/A", IF(AC502&gt;0, IF(AA502&lt;13, ROUNDUP(0.25*AA502,0), IF(AA502&lt;26, ROUNDUP(0.4*AA502,0), IF(AA502&lt;51, ROUNDUP(0.6*AA502,0), ROUNDUP(0.75*AA502,0)))), "N/A"))</f>
        <v>N/A</v>
      </c>
      <c r="AF502" s="16" t="str">
        <f>IF(AD502="N/A","N/A", (AE502*AC502)+Q502)</f>
        <v>N/A</v>
      </c>
      <c r="AG502" s="16" t="str">
        <f>IF($AF502="N/A", "N/A", "TBC")</f>
        <v>N/A</v>
      </c>
      <c r="AH502" s="16" t="str">
        <f>IF($AF502="N/A", "N/A", "TBC")</f>
        <v>N/A</v>
      </c>
      <c r="AI502" s="16" t="str">
        <f>IF($AF502="N/A","N/A",IF(AC502&gt;1,"TBC","N/A"))</f>
        <v>N/A</v>
      </c>
      <c r="AJ502" s="16" t="str">
        <f>IF($AF502="N/A","N/A",IF(AC502&gt;2,"TBC","N/A"))</f>
        <v>N/A</v>
      </c>
      <c r="AK502" s="16" t="str">
        <f>IF($AF502="N/A","N/A",IF(AC502&gt;3,"TBC","N/A"))</f>
        <v>N/A</v>
      </c>
      <c r="AL502" s="16" t="str">
        <f>IF(AC502="N/A","N/A",IF(AC502&gt;0,IF(SUM(AG502:AK502)&lt;&gt;AF502,"CHECK","OK"),"N/A"))</f>
        <v>N/A</v>
      </c>
      <c r="AM502" s="16">
        <f>IF(AD502="N/A", L502+T502, L502+AG502)</f>
        <v>3</v>
      </c>
      <c r="AN502" s="16">
        <f>IF(AD502="N/A", IF(U502="N/A", "N/A", L502+U502), AD502+AH502)</f>
        <v>6</v>
      </c>
      <c r="AO502" s="16">
        <f>IF(AD502="N/A", IF(V502="N/A", "N/A", L502+V502), IF(AI502="N/A", "N/A", AD502+AI502))</f>
        <v>6</v>
      </c>
      <c r="AP502" s="16">
        <f>IF(AD502="N/A", IF(W502="N/A", "N/A", L502+W502), IF(AJ502="N/A", "N/A", AD502+AJ502))</f>
        <v>5</v>
      </c>
      <c r="AQ502" s="16" t="str">
        <f>IF(AD502="N/A", IF(X502="N/A", "N/A", L502+X502), IF(AK502="N/A", "N/A", AD502+AK502))</f>
        <v>N/A</v>
      </c>
      <c r="AR502" s="15" t="s">
        <v>66</v>
      </c>
      <c r="AS502" s="15" t="s">
        <v>66</v>
      </c>
      <c r="AT502" s="15" t="s">
        <v>66</v>
      </c>
      <c r="AU502" s="15" t="s">
        <v>66</v>
      </c>
      <c r="AV502" s="15" t="s">
        <v>66</v>
      </c>
      <c r="AW502" s="15" t="s">
        <v>66</v>
      </c>
      <c r="AX502" s="15" t="s">
        <v>66</v>
      </c>
      <c r="AY502" s="15" t="s">
        <v>66</v>
      </c>
      <c r="AZ502" s="15" t="s">
        <v>66</v>
      </c>
      <c r="BA502" s="15" t="s">
        <v>66</v>
      </c>
      <c r="BB502" s="15" t="s">
        <v>66</v>
      </c>
      <c r="BC502" s="15" t="s">
        <v>66</v>
      </c>
      <c r="BD502" s="15" t="s">
        <v>66</v>
      </c>
      <c r="BE502" s="15" t="s">
        <v>66</v>
      </c>
      <c r="BF502" s="15" t="s">
        <v>66</v>
      </c>
      <c r="BG502" s="15" t="s">
        <v>66</v>
      </c>
      <c r="BH502" s="15" t="s">
        <v>66</v>
      </c>
      <c r="BJ502" s="16">
        <f>IF(AR502="R", $CA502, IF(OR(AR502="P", AR502="T", AR502="N"), 0, IF($C502="DM", $T502, IF(OR(AR502="Y", AR502="IR"),$AM502,IF(AR502="C", IF($BI502="Y", IF($AF502="N/A", $Q502, $AF502), IF($AG502="N/A", $T502,$AG502)))))))</f>
        <v>0</v>
      </c>
      <c r="BK502" s="16">
        <f>IF(AS502="R", $CA502, IF(OR(AS502="P", AS502="T", AS502="N"), 0, IF($C502="DM", $T502, IF(OR(AS502="Y", AS502="IR"),$AM502,IF(AS502="C", IF($BI502="Y", IF($AF502="N/A", $Q502, $AF502), IF($AG502="N/A", $T502,$AG502)))))))</f>
        <v>0</v>
      </c>
      <c r="BL502" s="16">
        <f>IF(AT502="R", $CA502, IF(OR(AT502="P", AT502="T", AT502="N"), 0, IF($C502="DM", $T502, IF(OR(AT502="Y", AT502="IR"),$AM502,IF(AT502="C", IF($BI502="Y", IF($AF502="N/A", $Q502, $AF502), IF($AG502="N/A", $T502,$AG502)))))))</f>
        <v>0</v>
      </c>
      <c r="BM502" s="16">
        <f>IF(AU502="R", $CA502, IF(OR(AU502="P", AU502="T", AU502="N"), 0, IF($C502="DM", $T502, IF(OR(AU502="Y", AU502="IR"),$AM502,IF(AU502="C", IF($BI502="Y", IF($AF502="N/A", $Q502, $AF502), IF($AG502="N/A", $T502,$AG502)))))))</f>
        <v>0</v>
      </c>
      <c r="BN502" s="16">
        <f>IF(AV502="R", $CA502, IF(OR(AV502="P", AV502="T", AV502="N"), 0, IF($C502="DM", $T502, IF(OR(AV502="Y", AV502="IR"),$AM502,IF(AV502="C", IF($BI502="Y", IF($AF502="N/A", $Q502, $AF502), IF($AG502="N/A", $T502,$AG502)))))))</f>
        <v>0</v>
      </c>
      <c r="BO502" s="16">
        <f>IF(AW502="R", $CA502, IF(OR(AW502="P", AW502="T", AW502="N"), 0, IF($C502="DM", $T502, IF(OR(AW502="Y", AW502="IR"),$AM502,IF(AW502="C", IF($BI502="Y", IF($AF502="N/A", $Q502, $AF502), IF($AG502="N/A", $T502,$AG502)))))))</f>
        <v>0</v>
      </c>
      <c r="BP502" s="16">
        <f>IF(AX502="R", $CA502, IF(OR(AX502="P", AX502="T", AX502="N"), 0, IF($C502="DM", $T502, IF(OR(AX502="Y", AX502="IR"),$AM502,IF(AX502="C", IF($BI502="Y", IF($AF502="N/A", $Q502, $AF502), IF($AG502="N/A", $T502,$AG502)))))))</f>
        <v>0</v>
      </c>
      <c r="BQ502" s="16">
        <f>IF(AY502="R", $CA502, IF(OR(AY502="P", AY502="T", AY502="N"), 0, IF($C502="DM", $T502, IF(OR(AY502="Y", AY502="IR"),$AM502,IF(AY502="C", IF($BI502="Y", IF($AF502="N/A", $Q502, $AF502), IF($AG502="N/A", $T502,$AG502)))))))</f>
        <v>0</v>
      </c>
      <c r="BR502" s="16">
        <f>IF(AZ502="R", $CA502, IF(OR(AZ502="P", AZ502="T", AZ502="N"), 0, IF($C502="DM", $T502, IF(OR(AZ502="Y", AZ502="IR"),$AM502,IF(AZ502="C", IF($BI502="Y", IF($AF502="N/A", $Q502, $AF502), IF($AG502="N/A", $T502,$AG502)))))))</f>
        <v>0</v>
      </c>
      <c r="BS502" s="16">
        <f>IF(BA502="R", $CA502, IF(OR(BA502="P", BA502="T", BA502="N"), 0, IF($C502="DM", $T502, IF(OR(BA502="Y", BA502="IR"),$AM502,IF(BA502="C", IF($BI502="Y", IF($AF502="N/A", $Q502, $AF502), IF($AG502="N/A", $T502,$AG502)))))))</f>
        <v>0</v>
      </c>
      <c r="BT502" s="16">
        <f>IF(BB502="R", $CA502, IF(OR(BB502="P", BB502="T", BB502="N"), 0, IF($C502="DM", $T502, IF(OR(BB502="Y", BB502="IR"),$AM502,IF(BB502="C", IF($BI502="Y", IF($BA502="C", IF($AF502="N/A", $Q502, $AF502), IF($AF502="N/A", $T502, $AM502)), IF($AG502="N/A", $T502,$AG502)))))))</f>
        <v>0</v>
      </c>
      <c r="BU502" s="16">
        <f>IF(BC502="R", $CA502, IF(OR(BC502="P", BC502="T", BC502="N"), 0, IF($C502="DM", $T502, IF(OR(BC502="Y", BC502="IR"),$AM502,IF(BC502="C", IF($BI502="Y", IF($BA502="C", IF($AF502="N/A", $Q502, $AF502), IF($AF502="N/A", $T502, $AM502)), IF($AG502="N/A", $T502,$AG502)))))))</f>
        <v>0</v>
      </c>
      <c r="BV502" s="16">
        <f>IF(BD502="R", $CA502, IF(OR(BD502="P", BD502="T", BD502="N"), 0, IF($C502="DM", $T502, IF(OR(BD502="Y", BD502="IR"),$AM502,IF(BD502="C", IF($BI502="Y", IF($BA502="C", IF($AF502="N/A", $Q502, $AF502), IF($AF502="N/A", $T502, $AM502)), IF($AG502="N/A", $T502,$AG502)))))))</f>
        <v>0</v>
      </c>
      <c r="BW502" s="16">
        <f>IF(BE502="R", $CA502, IF(OR(BE502="P", BE502="T", BE502="N"), 0, IF($C502="DM", $T502, IF(OR(BE502="Y", BE502="IR"),$AM502,IF(BE502="C", IF($BI502="Y", IF($BA502="C", IF($AF502="N/A", $Q502, $AF502), IF($AF502="N/A", $T502, $AM502)), IF($AG502="N/A", $T502,$AG502)))))))</f>
        <v>0</v>
      </c>
      <c r="BX502" s="16">
        <f>IF(BF502="R", $CA502, IF(OR(BF502="P", BF502="T", BF502="N"), 0, IF($C502="DM", $T502, IF(OR(BF502="Y", BF502="IR"),$AM502,IF(BF502="C", IF($BI502="Y", IF($BA502="C", IF($AF502="N/A", $Q502, $AF502), IF($AF502="N/A", $T502, $AM502)), IF($AG502="N/A", $T502,$AG502)))))))</f>
        <v>0</v>
      </c>
      <c r="BY502" s="16">
        <f>IF(BG502="R", $CA502, IF(OR(BG502="P", BG502="T", BG502="N"), 0, IF($C502="DM", $T502, IF(OR(BG502="Y", BG502="IR"),$AM502,IF(BG502="C", IF($BI502="Y", IF($BA502="C", IF($AF502="N/A", $Q502, $AF502), IF($AF502="N/A", $T502, $AM502)), IF($AG502="N/A", $T502,$AG502)))))))</f>
        <v>0</v>
      </c>
      <c r="BZ502" s="16">
        <f>IF(BH502="R", $CA502, IF(OR(BH502="P", BH502="T", BH502="N"), 0, IF($C502="DM", $T502, IF(OR(BH502="Y", BH502="IR"),$AM502,IF(BH502="C", IF($BI502="Y", IF($BA502="C", IF($AF502="N/A", $Q502, $AF502), IF($AF502="N/A", $T502, $AM502)), IF($AG502="N/A", $T502,$AG502)))))))</f>
        <v>0</v>
      </c>
      <c r="CA502" s="15" t="s">
        <v>75</v>
      </c>
      <c r="CB502" s="16">
        <f>BZ502</f>
        <v>0</v>
      </c>
      <c r="CC502" s="15">
        <f>IF(OR($BH502="T", $BH502="R"), 0, IF($BH502="C", IF($BI502="Y", IF($BA502="C", 0, IF(AF502="N/A", Q502-T502, AF502-AG502)), IF($AF502="N/A", U502, AH502)), AN502))</f>
        <v>6</v>
      </c>
      <c r="CD502" s="15">
        <f>IF(OR($BH502="T", $BH502="R"), 0, IF($BH502="C", IF($BI502="Y", 0, IF($AF502="N/A", V502, AI502)), AO502))</f>
        <v>6</v>
      </c>
      <c r="CE502" s="15">
        <f>IF(OR($BH502="T", $BH502="R"), 0, IF($BH502="C", IF($BI502="Y", 0, IF($AF502="N/A", W502, AJ502)), AP502))</f>
        <v>5</v>
      </c>
      <c r="CF502" s="15" t="str">
        <f>IF(OR($BH502="T", $BH502="R"), 0, IF($BH502="C", IF($BI502="Y", 0, IF($AF502="N/A", X502, AK502)), AQ502))</f>
        <v>N/A</v>
      </c>
      <c r="CG502" t="str">
        <f>IF(AC502="N/A", "S:"&amp;L502&amp;" G:"&amp;M502&amp;" GR:"&amp;Q502, IF(AC502=0, "S:"&amp;L502&amp;" G:"&amp;M502&amp;" GR:"&amp;Q502, "S:"&amp;L502&amp;"/"&amp;AD502&amp;" G:"&amp;AE502&amp;" GR:"&amp;AF502))</f>
        <v>S:3 G:2 GR:8</v>
      </c>
    </row>
    <row r="503" spans="1:85" x14ac:dyDescent="0.25">
      <c r="A503" s="14">
        <v>5490</v>
      </c>
      <c r="B503" s="15" t="s">
        <v>2893</v>
      </c>
      <c r="C503" s="15" t="s">
        <v>70</v>
      </c>
      <c r="D503" s="15" t="s">
        <v>1933</v>
      </c>
      <c r="E503" s="15">
        <f>VLOOKUP(B503, 'Rookie Year'!$A$2:$B$55679,2,FALSE)</f>
        <v>2022</v>
      </c>
      <c r="F503" s="15">
        <v>2024</v>
      </c>
      <c r="G503" s="15" t="s">
        <v>42</v>
      </c>
      <c r="H503" s="15" t="s">
        <v>2935</v>
      </c>
      <c r="I503" s="16">
        <v>9</v>
      </c>
      <c r="J503" s="15">
        <v>3</v>
      </c>
      <c r="K503" s="17">
        <f>IF(AND(G503&lt;&gt;"N",R503="N/A"), IF(I503&lt;4, 0, 0.25),IF(I503=1, IF(J503=1,0.25, 0.25), IF(I503&lt;13, 0.25, IF(I503&lt;26, 0.4, IF(I503&lt;51, 0.6, 0.75)))))</f>
        <v>0.25</v>
      </c>
      <c r="L503" s="16">
        <f>I503-M503</f>
        <v>6</v>
      </c>
      <c r="M503" s="16">
        <f>ROUNDUP(I503*K503,0)</f>
        <v>3</v>
      </c>
      <c r="N503" s="16">
        <f>M503*J503</f>
        <v>9</v>
      </c>
      <c r="O503" s="16">
        <v>0</v>
      </c>
      <c r="P503" s="16">
        <v>0</v>
      </c>
      <c r="Q503" s="16">
        <f>N503-O503-P503</f>
        <v>9</v>
      </c>
      <c r="R503" s="15" t="s">
        <v>75</v>
      </c>
      <c r="S503" s="15">
        <f>IF(R503="N/A", J503-($B$1-F503), J503-($B$1-R503))</f>
        <v>3</v>
      </c>
      <c r="T503" s="16">
        <f>IF($S503&lt;1, "N/A", $M503)</f>
        <v>3</v>
      </c>
      <c r="U503" s="16">
        <f>IF($S503&lt;2, "N/A", $M503)</f>
        <v>3</v>
      </c>
      <c r="V503" s="16">
        <f>IF($S503&lt;3, "N/A", $M503)</f>
        <v>3</v>
      </c>
      <c r="W503" s="16" t="str">
        <f>IF($S503&lt;4, "N/A", $M503)</f>
        <v>N/A</v>
      </c>
      <c r="X503" s="16" t="str">
        <f>IF($S503&lt;5, "N/A", $M503)</f>
        <v>N/A</v>
      </c>
      <c r="Y503" s="15" t="str">
        <f>IF(SUM(T503:X503)&lt;&gt;Q503, "CHECK", "OK")</f>
        <v>OK</v>
      </c>
      <c r="Z503" s="15" t="str">
        <f>IF(F503=$B$1, "No", IF(S503=1, "Yes", "No"))</f>
        <v>No</v>
      </c>
      <c r="AA503" s="18" t="str">
        <f>IF(C503="DM", "N/A", IF(Z503="No","N/A",VLOOKUP(B503,'Extension List'!$A$3:$R$1972,18,FALSE)))</f>
        <v>N/A</v>
      </c>
      <c r="AB503" s="15" t="str">
        <f>IF(C503="DM", "N/A", IF(Z503="No","N/A",VLOOKUP(B503,'Extension List'!$A$3:$T$1972,20,FALSE)))</f>
        <v>N/A</v>
      </c>
      <c r="AC503" s="15" t="str">
        <f>IF(AA503="N/A", "N/A", 0)</f>
        <v>N/A</v>
      </c>
      <c r="AD503" s="16" t="str">
        <f>IF(AE503="N/A", "N/A", AA503-AE503)</f>
        <v>N/A</v>
      </c>
      <c r="AE503" s="16" t="str">
        <f>IF(AA503="N/A", "N/A", IF(AC503&gt;0, IF(AA503&lt;13, ROUNDUP(0.25*AA503,0), IF(AA503&lt;26, ROUNDUP(0.4*AA503,0), IF(AA503&lt;51, ROUNDUP(0.6*AA503,0), ROUNDUP(0.75*AA503,0)))), "N/A"))</f>
        <v>N/A</v>
      </c>
      <c r="AF503" s="16" t="str">
        <f>IF(AD503="N/A","N/A", (AE503*AC503)+Q503)</f>
        <v>N/A</v>
      </c>
      <c r="AG503" s="16" t="str">
        <f>IF($AF503="N/A", "N/A", "TBC")</f>
        <v>N/A</v>
      </c>
      <c r="AH503" s="16" t="str">
        <f>IF($AF503="N/A", "N/A", "TBC")</f>
        <v>N/A</v>
      </c>
      <c r="AI503" s="16" t="str">
        <f>IF($AF503="N/A","N/A",IF(AC503&gt;1,"TBC","N/A"))</f>
        <v>N/A</v>
      </c>
      <c r="AJ503" s="16" t="str">
        <f>IF($AF503="N/A","N/A",IF(AC503&gt;2,"TBC","N/A"))</f>
        <v>N/A</v>
      </c>
      <c r="AK503" s="16" t="str">
        <f>IF($AF503="N/A","N/A",IF(AC503&gt;3,"TBC","N/A"))</f>
        <v>N/A</v>
      </c>
      <c r="AL503" s="16" t="str">
        <f>IF(AC503="N/A","N/A",IF(AC503&gt;0,IF(SUM(AG503:AK503)&lt;&gt;AF503,"CHECK","OK"),"N/A"))</f>
        <v>N/A</v>
      </c>
      <c r="AM503" s="16">
        <f>IF(AD503="N/A", L503+T503, L503+AG503)</f>
        <v>9</v>
      </c>
      <c r="AN503" s="16">
        <f>IF(AD503="N/A", IF(U503="N/A", "N/A", L503+U503), AD503+AH503)</f>
        <v>9</v>
      </c>
      <c r="AO503" s="16">
        <f>IF(AD503="N/A", IF(V503="N/A", "N/A", L503+V503), IF(AI503="N/A", "N/A", AD503+AI503))</f>
        <v>9</v>
      </c>
      <c r="AP503" s="16" t="str">
        <f>IF(AD503="N/A", IF(W503="N/A", "N/A", L503+W503), IF(AJ503="N/A", "N/A", AD503+AJ503))</f>
        <v>N/A</v>
      </c>
      <c r="AQ503" s="16" t="str">
        <f>IF(AD503="N/A", IF(X503="N/A", "N/A", L503+X503), IF(AK503="N/A", "N/A", AD503+AK503))</f>
        <v>N/A</v>
      </c>
      <c r="AR503" s="15" t="s">
        <v>48</v>
      </c>
      <c r="AS503" s="15" t="s">
        <v>48</v>
      </c>
      <c r="AT503" s="15" t="s">
        <v>48</v>
      </c>
      <c r="AU503" s="15" t="s">
        <v>48</v>
      </c>
      <c r="AV503" s="15" t="s">
        <v>48</v>
      </c>
      <c r="AW503" s="15" t="s">
        <v>48</v>
      </c>
      <c r="AX503" s="15" t="s">
        <v>48</v>
      </c>
      <c r="AY503" s="15" t="s">
        <v>48</v>
      </c>
      <c r="AZ503" s="15" t="s">
        <v>40</v>
      </c>
      <c r="BA503" s="15" t="s">
        <v>40</v>
      </c>
      <c r="BB503" s="15" t="s">
        <v>40</v>
      </c>
      <c r="BC503" s="15" t="s">
        <v>40</v>
      </c>
      <c r="BD503" s="15" t="s">
        <v>40</v>
      </c>
      <c r="BE503" s="15" t="s">
        <v>40</v>
      </c>
      <c r="BF503" s="15" t="s">
        <v>40</v>
      </c>
      <c r="BG503" s="15" t="s">
        <v>40</v>
      </c>
      <c r="BH503" s="15" t="s">
        <v>40</v>
      </c>
      <c r="BI503" s="15"/>
      <c r="BJ503" s="16">
        <f>IF(AR503="R", $CA503, IF(OR(AR503="P", AR503="T", AR503="N"), 0, IF($C503="DM", $T503, IF(OR(AR503="Y", AR503="IR"),$AM503,IF(AR503="C", IF($BI503="Y", IF($AF503="N/A", $Q503, $AF503), IF($AG503="N/A", $T503,$AG503)))))))</f>
        <v>9</v>
      </c>
      <c r="BK503" s="16">
        <f>IF(AS503="R", $CA503, IF(OR(AS503="P", AS503="T", AS503="N"), 0, IF($C503="DM", $T503, IF(OR(AS503="Y", AS503="IR"),$AM503,IF(AS503="C", IF($BI503="Y", IF($AF503="N/A", $Q503, $AF503), IF($AG503="N/A", $T503,$AG503)))))))</f>
        <v>9</v>
      </c>
      <c r="BL503" s="16">
        <f>IF(AT503="R", $CA503, IF(OR(AT503="P", AT503="T", AT503="N"), 0, IF($C503="DM", $T503, IF(OR(AT503="Y", AT503="IR"),$AM503,IF(AT503="C", IF($BI503="Y", IF($AF503="N/A", $Q503, $AF503), IF($AG503="N/A", $T503,$AG503)))))))</f>
        <v>9</v>
      </c>
      <c r="BM503" s="16">
        <f>IF(AU503="R", $CA503, IF(OR(AU503="P", AU503="T", AU503="N"), 0, IF($C503="DM", $T503, IF(OR(AU503="Y", AU503="IR"),$AM503,IF(AU503="C", IF($BI503="Y", IF($AF503="N/A", $Q503, $AF503), IF($AG503="N/A", $T503,$AG503)))))))</f>
        <v>9</v>
      </c>
      <c r="BN503" s="16">
        <f>IF(AV503="R", $CA503, IF(OR(AV503="P", AV503="T", AV503="N"), 0, IF($C503="DM", $T503, IF(OR(AV503="Y", AV503="IR"),$AM503,IF(AV503="C", IF($BI503="Y", IF($AF503="N/A", $Q503, $AF503), IF($AG503="N/A", $T503,$AG503)))))))</f>
        <v>9</v>
      </c>
      <c r="BO503" s="16">
        <f>IF(AW503="R", $CA503, IF(OR(AW503="P", AW503="T", AW503="N"), 0, IF($C503="DM", $T503, IF(OR(AW503="Y", AW503="IR"),$AM503,IF(AW503="C", IF($BI503="Y", IF($AF503="N/A", $Q503, $AF503), IF($AG503="N/A", $T503,$AG503)))))))</f>
        <v>9</v>
      </c>
      <c r="BP503" s="16">
        <f>IF(AX503="R", $CA503, IF(OR(AX503="P", AX503="T", AX503="N"), 0, IF($C503="DM", $T503, IF(OR(AX503="Y", AX503="IR"),$AM503,IF(AX503="C", IF($BI503="Y", IF($AF503="N/A", $Q503, $AF503), IF($AG503="N/A", $T503,$AG503)))))))</f>
        <v>9</v>
      </c>
      <c r="BQ503" s="16">
        <f>IF(AY503="R", $CA503, IF(OR(AY503="P", AY503="T", AY503="N"), 0, IF($C503="DM", $T503, IF(OR(AY503="Y", AY503="IR"),$AM503,IF(AY503="C", IF($BI503="Y", IF($AF503="N/A", $Q503, $AF503), IF($AG503="N/A", $T503,$AG503)))))))</f>
        <v>9</v>
      </c>
      <c r="BR503" s="16">
        <f>IF(AZ503="R", $CA503, IF(OR(AZ503="P", AZ503="T", AZ503="N"), 0, IF($C503="DM", $T503, IF(OR(AZ503="Y", AZ503="IR"),$AM503,IF(AZ503="C", IF($BI503="Y", IF($AF503="N/A", $Q503, $AF503), IF($AG503="N/A", $T503,$AG503)))))))</f>
        <v>9</v>
      </c>
      <c r="BS503" s="16">
        <f>IF(BA503="R", $CA503, IF(OR(BA503="P", BA503="T", BA503="N"), 0, IF($C503="DM", $T503, IF(OR(BA503="Y", BA503="IR"),$AM503,IF(BA503="C", IF($BI503="Y", IF($AF503="N/A", $Q503, $AF503), IF($AG503="N/A", $T503,$AG503)))))))</f>
        <v>9</v>
      </c>
      <c r="BT503" s="16">
        <f>IF(BB503="R", $CA503, IF(OR(BB503="P", BB503="T", BB503="N"), 0, IF($C503="DM", $T503, IF(OR(BB503="Y", BB503="IR"),$AM503,IF(BB503="C", IF($BI503="Y", IF($BA503="C", IF($AF503="N/A", $Q503, $AF503), IF($AF503="N/A", $T503, $AM503)), IF($AG503="N/A", $T503,$AG503)))))))</f>
        <v>9</v>
      </c>
      <c r="BU503" s="16">
        <f>IF(BC503="R", $CA503, IF(OR(BC503="P", BC503="T", BC503="N"), 0, IF($C503="DM", $T503, IF(OR(BC503="Y", BC503="IR"),$AM503,IF(BC503="C", IF($BI503="Y", IF($BA503="C", IF($AF503="N/A", $Q503, $AF503), IF($AF503="N/A", $T503, $AM503)), IF($AG503="N/A", $T503,$AG503)))))))</f>
        <v>9</v>
      </c>
      <c r="BV503" s="16">
        <f>IF(BD503="R", $CA503, IF(OR(BD503="P", BD503="T", BD503="N"), 0, IF($C503="DM", $T503, IF(OR(BD503="Y", BD503="IR"),$AM503,IF(BD503="C", IF($BI503="Y", IF($BA503="C", IF($AF503="N/A", $Q503, $AF503), IF($AF503="N/A", $T503, $AM503)), IF($AG503="N/A", $T503,$AG503)))))))</f>
        <v>9</v>
      </c>
      <c r="BW503" s="16">
        <f>IF(BE503="R", $CA503, IF(OR(BE503="P", BE503="T", BE503="N"), 0, IF($C503="DM", $T503, IF(OR(BE503="Y", BE503="IR"),$AM503,IF(BE503="C", IF($BI503="Y", IF($BA503="C", IF($AF503="N/A", $Q503, $AF503), IF($AF503="N/A", $T503, $AM503)), IF($AG503="N/A", $T503,$AG503)))))))</f>
        <v>9</v>
      </c>
      <c r="BX503" s="16">
        <f>IF(BF503="R", $CA503, IF(OR(BF503="P", BF503="T", BF503="N"), 0, IF($C503="DM", $T503, IF(OR(BF503="Y", BF503="IR"),$AM503,IF(BF503="C", IF($BI503="Y", IF($BA503="C", IF($AF503="N/A", $Q503, $AF503), IF($AF503="N/A", $T503, $AM503)), IF($AG503="N/A", $T503,$AG503)))))))</f>
        <v>9</v>
      </c>
      <c r="BY503" s="16">
        <f>IF(BG503="R", $CA503, IF(OR(BG503="P", BG503="T", BG503="N"), 0, IF($C503="DM", $T503, IF(OR(BG503="Y", BG503="IR"),$AM503,IF(BG503="C", IF($BI503="Y", IF($BA503="C", IF($AF503="N/A", $Q503, $AF503), IF($AF503="N/A", $T503, $AM503)), IF($AG503="N/A", $T503,$AG503)))))))</f>
        <v>9</v>
      </c>
      <c r="BZ503" s="16">
        <f>IF(BH503="R", $CA503, IF(OR(BH503="P", BH503="T", BH503="N"), 0, IF($C503="DM", $T503, IF(OR(BH503="Y", BH503="IR"),$AM503,IF(BH503="C", IF($BI503="Y", IF($BA503="C", IF($AF503="N/A", $Q503, $AF503), IF($AF503="N/A", $T503, $AM503)), IF($AG503="N/A", $T503,$AG503)))))))</f>
        <v>9</v>
      </c>
      <c r="CA503" s="15" t="s">
        <v>75</v>
      </c>
      <c r="CB503" s="16">
        <f>BZ503</f>
        <v>9</v>
      </c>
      <c r="CC503" s="15">
        <f>IF(OR($BH503="T", $BH503="R"), 0, IF($BH503="C", IF($BI503="Y", IF($BA503="C", 0, IF(AF503="N/A", Q503-T503, AF503-AG503)), IF($AF503="N/A", U503, AH503)), AN503))</f>
        <v>9</v>
      </c>
      <c r="CD503" s="15">
        <f>IF(OR($BH503="T", $BH503="R"), 0, IF($BH503="C", IF($BI503="Y", 0, IF($AF503="N/A", V503, AI503)), AO503))</f>
        <v>9</v>
      </c>
      <c r="CE503" s="15" t="str">
        <f>IF(OR($BH503="T", $BH503="R"), 0, IF($BH503="C", IF($BI503="Y", 0, IF($AF503="N/A", W503, AJ503)), AP503))</f>
        <v>N/A</v>
      </c>
      <c r="CF503" s="15" t="str">
        <f>IF(OR($BH503="T", $BH503="R"), 0, IF($BH503="C", IF($BI503="Y", 0, IF($AF503="N/A", X503, AK503)), AQ503))</f>
        <v>N/A</v>
      </c>
      <c r="CG503" t="str">
        <f>IF(AC503="N/A", "S:"&amp;L503&amp;" G:"&amp;M503&amp;" GR:"&amp;Q503, IF(AC503=0, "S:"&amp;L503&amp;" G:"&amp;M503&amp;" GR:"&amp;Q503, "S:"&amp;L503&amp;"/"&amp;AD503&amp;" G:"&amp;AE503&amp;" GR:"&amp;AF503))</f>
        <v>S:6 G:3 GR:9</v>
      </c>
    </row>
    <row r="504" spans="1:85" x14ac:dyDescent="0.25">
      <c r="A504" s="14">
        <v>5491</v>
      </c>
      <c r="B504" s="15" t="s">
        <v>670</v>
      </c>
      <c r="C504" s="15" t="s">
        <v>70</v>
      </c>
      <c r="D504" s="15" t="s">
        <v>1933</v>
      </c>
      <c r="E504" s="15">
        <f>VLOOKUP(B504, 'Rookie Year'!$A$2:$B$55679,2,FALSE)</f>
        <v>2013</v>
      </c>
      <c r="F504" s="15">
        <v>2024</v>
      </c>
      <c r="G504" s="15" t="s">
        <v>42</v>
      </c>
      <c r="H504" s="15" t="s">
        <v>2935</v>
      </c>
      <c r="I504" s="16">
        <v>1</v>
      </c>
      <c r="J504" s="15">
        <v>1</v>
      </c>
      <c r="K504" s="17">
        <f>IF(AND(G504&lt;&gt;"N",R504="N/A"), IF(I504&lt;4, 0, 0.25),IF(I504=1, IF(J504=1,0.25, 0.25), IF(I504&lt;13, 0.25, IF(I504&lt;26, 0.4, IF(I504&lt;51, 0.6, 0.75)))))</f>
        <v>0.25</v>
      </c>
      <c r="L504" s="16">
        <f>I504-M504</f>
        <v>0</v>
      </c>
      <c r="M504" s="16">
        <f>ROUNDUP(I504*K504,0)</f>
        <v>1</v>
      </c>
      <c r="N504" s="16">
        <f>M504*J504</f>
        <v>1</v>
      </c>
      <c r="O504" s="16">
        <v>0</v>
      </c>
      <c r="P504" s="16">
        <v>0</v>
      </c>
      <c r="Q504" s="16">
        <f>N504-O504-P504</f>
        <v>1</v>
      </c>
      <c r="R504" s="15" t="s">
        <v>75</v>
      </c>
      <c r="S504" s="15">
        <f>IF(R504="N/A", J504-($B$1-F504), J504-($B$1-R504))</f>
        <v>1</v>
      </c>
      <c r="T504" s="16">
        <f>IF($S504&lt;1, "N/A", $M504)</f>
        <v>1</v>
      </c>
      <c r="U504" s="16" t="str">
        <f>IF($S504&lt;2, "N/A", $M504)</f>
        <v>N/A</v>
      </c>
      <c r="V504" s="16" t="str">
        <f>IF($S504&lt;3, "N/A", $M504)</f>
        <v>N/A</v>
      </c>
      <c r="W504" s="16" t="str">
        <f>IF($S504&lt;4, "N/A", $M504)</f>
        <v>N/A</v>
      </c>
      <c r="X504" s="16" t="str">
        <f>IF($S504&lt;5, "N/A", $M504)</f>
        <v>N/A</v>
      </c>
      <c r="Y504" s="15" t="str">
        <f>IF(SUM(T504:X504)&lt;&gt;Q504, "CHECK", "OK")</f>
        <v>OK</v>
      </c>
      <c r="Z504" s="15" t="str">
        <f>IF(F504=$B$1, "No", IF(S504=1, "Yes", "No"))</f>
        <v>No</v>
      </c>
      <c r="AA504" s="18" t="str">
        <f>IF(C504="DM", "N/A", IF(Z504="No","N/A",VLOOKUP(B504,'Extension List'!$A$3:$R$1972,18,FALSE)))</f>
        <v>N/A</v>
      </c>
      <c r="AB504" s="15" t="str">
        <f>IF(C504="DM", "N/A", IF(Z504="No","N/A",VLOOKUP(B504,'Extension List'!$A$3:$T$1972,20,FALSE)))</f>
        <v>N/A</v>
      </c>
      <c r="AC504" s="15" t="str">
        <f>IF(AA504="N/A", "N/A", 0)</f>
        <v>N/A</v>
      </c>
      <c r="AD504" s="16" t="str">
        <f>IF(AE504="N/A", "N/A", AA504-AE504)</f>
        <v>N/A</v>
      </c>
      <c r="AE504" s="16" t="str">
        <f>IF(AA504="N/A", "N/A", IF(AC504&gt;0, IF(AA504&lt;13, ROUNDUP(0.25*AA504,0), IF(AA504&lt;26, ROUNDUP(0.4*AA504,0), IF(AA504&lt;51, ROUNDUP(0.6*AA504,0), ROUNDUP(0.75*AA504,0)))), "N/A"))</f>
        <v>N/A</v>
      </c>
      <c r="AF504" s="16" t="str">
        <f>IF(AD504="N/A","N/A", (AE504*AC504)+Q504)</f>
        <v>N/A</v>
      </c>
      <c r="AG504" s="16" t="str">
        <f>IF($AF504="N/A", "N/A", "TBC")</f>
        <v>N/A</v>
      </c>
      <c r="AH504" s="16" t="str">
        <f>IF($AF504="N/A", "N/A", "TBC")</f>
        <v>N/A</v>
      </c>
      <c r="AI504" s="16" t="str">
        <f>IF($AF504="N/A","N/A",IF(AC504&gt;1,"TBC","N/A"))</f>
        <v>N/A</v>
      </c>
      <c r="AJ504" s="16" t="str">
        <f>IF($AF504="N/A","N/A",IF(AC504&gt;2,"TBC","N/A"))</f>
        <v>N/A</v>
      </c>
      <c r="AK504" s="16" t="str">
        <f>IF($AF504="N/A","N/A",IF(AC504&gt;3,"TBC","N/A"))</f>
        <v>N/A</v>
      </c>
      <c r="AL504" s="16" t="str">
        <f>IF(AC504="N/A","N/A",IF(AC504&gt;0,IF(SUM(AG504:AK504)&lt;&gt;AF504,"CHECK","OK"),"N/A"))</f>
        <v>N/A</v>
      </c>
      <c r="AM504" s="16">
        <f>IF(AD504="N/A", L504+T504, L504+AG504)</f>
        <v>1</v>
      </c>
      <c r="AN504" s="16" t="str">
        <f>IF(AD504="N/A", IF(U504="N/A", "N/A", L504+U504), AD504+AH504)</f>
        <v>N/A</v>
      </c>
      <c r="AO504" s="16" t="str">
        <f>IF(AD504="N/A", IF(V504="N/A", "N/A", L504+V504), IF(AI504="N/A", "N/A", AD504+AI504))</f>
        <v>N/A</v>
      </c>
      <c r="AP504" s="16" t="str">
        <f>IF(AD504="N/A", IF(W504="N/A", "N/A", L504+W504), IF(AJ504="N/A", "N/A", AD504+AJ504))</f>
        <v>N/A</v>
      </c>
      <c r="AQ504" s="16" t="str">
        <f>IF(AD504="N/A", IF(X504="N/A", "N/A", L504+X504), IF(AK504="N/A", "N/A", AD504+AK504))</f>
        <v>N/A</v>
      </c>
      <c r="AR504" s="15" t="s">
        <v>40</v>
      </c>
      <c r="AS504" s="15" t="s">
        <v>40</v>
      </c>
      <c r="AT504" s="15" t="s">
        <v>40</v>
      </c>
      <c r="AU504" s="15" t="s">
        <v>40</v>
      </c>
      <c r="AV504" s="15" t="s">
        <v>40</v>
      </c>
      <c r="AW504" s="15" t="s">
        <v>40</v>
      </c>
      <c r="AX504" s="15" t="s">
        <v>40</v>
      </c>
      <c r="AY504" s="15" t="s">
        <v>40</v>
      </c>
      <c r="AZ504" s="15" t="s">
        <v>40</v>
      </c>
      <c r="BA504" s="15" t="s">
        <v>40</v>
      </c>
      <c r="BB504" s="15" t="s">
        <v>40</v>
      </c>
      <c r="BC504" s="15" t="s">
        <v>40</v>
      </c>
      <c r="BD504" s="15" t="s">
        <v>40</v>
      </c>
      <c r="BE504" s="15" t="s">
        <v>40</v>
      </c>
      <c r="BF504" s="15" t="s">
        <v>40</v>
      </c>
      <c r="BG504" s="15" t="s">
        <v>40</v>
      </c>
      <c r="BH504" s="15" t="s">
        <v>40</v>
      </c>
      <c r="BI504" s="15"/>
      <c r="BJ504" s="16">
        <f>IF(AR504="R", $CA504, IF(OR(AR504="P", AR504="T", AR504="N"), 0, IF($C504="DM", $T504, IF(OR(AR504="Y", AR504="IR"),$AM504,IF(AR504="C", IF($BI504="Y", IF($AF504="N/A", $Q504, $AF504), IF($AG504="N/A", $T504,$AG504)))))))</f>
        <v>1</v>
      </c>
      <c r="BK504" s="16">
        <f>IF(AS504="R", $CA504, IF(OR(AS504="P", AS504="T", AS504="N"), 0, IF($C504="DM", $T504, IF(OR(AS504="Y", AS504="IR"),$AM504,IF(AS504="C", IF($BI504="Y", IF($AF504="N/A", $Q504, $AF504), IF($AG504="N/A", $T504,$AG504)))))))</f>
        <v>1</v>
      </c>
      <c r="BL504" s="16">
        <f>IF(AT504="R", $CA504, IF(OR(AT504="P", AT504="T", AT504="N"), 0, IF($C504="DM", $T504, IF(OR(AT504="Y", AT504="IR"),$AM504,IF(AT504="C", IF($BI504="Y", IF($AF504="N/A", $Q504, $AF504), IF($AG504="N/A", $T504,$AG504)))))))</f>
        <v>1</v>
      </c>
      <c r="BM504" s="16">
        <f>IF(AU504="R", $CA504, IF(OR(AU504="P", AU504="T", AU504="N"), 0, IF($C504="DM", $T504, IF(OR(AU504="Y", AU504="IR"),$AM504,IF(AU504="C", IF($BI504="Y", IF($AF504="N/A", $Q504, $AF504), IF($AG504="N/A", $T504,$AG504)))))))</f>
        <v>1</v>
      </c>
      <c r="BN504" s="16">
        <f>IF(AV504="R", $CA504, IF(OR(AV504="P", AV504="T", AV504="N"), 0, IF($C504="DM", $T504, IF(OR(AV504="Y", AV504="IR"),$AM504,IF(AV504="C", IF($BI504="Y", IF($AF504="N/A", $Q504, $AF504), IF($AG504="N/A", $T504,$AG504)))))))</f>
        <v>1</v>
      </c>
      <c r="BO504" s="16">
        <f>IF(AW504="R", $CA504, IF(OR(AW504="P", AW504="T", AW504="N"), 0, IF($C504="DM", $T504, IF(OR(AW504="Y", AW504="IR"),$AM504,IF(AW504="C", IF($BI504="Y", IF($AF504="N/A", $Q504, $AF504), IF($AG504="N/A", $T504,$AG504)))))))</f>
        <v>1</v>
      </c>
      <c r="BP504" s="16">
        <f>IF(AX504="R", $CA504, IF(OR(AX504="P", AX504="T", AX504="N"), 0, IF($C504="DM", $T504, IF(OR(AX504="Y", AX504="IR"),$AM504,IF(AX504="C", IF($BI504="Y", IF($AF504="N/A", $Q504, $AF504), IF($AG504="N/A", $T504,$AG504)))))))</f>
        <v>1</v>
      </c>
      <c r="BQ504" s="16">
        <f>IF(AY504="R", $CA504, IF(OR(AY504="P", AY504="T", AY504="N"), 0, IF($C504="DM", $T504, IF(OR(AY504="Y", AY504="IR"),$AM504,IF(AY504="C", IF($BI504="Y", IF($AF504="N/A", $Q504, $AF504), IF($AG504="N/A", $T504,$AG504)))))))</f>
        <v>1</v>
      </c>
      <c r="BR504" s="16">
        <f>IF(AZ504="R", $CA504, IF(OR(AZ504="P", AZ504="T", AZ504="N"), 0, IF($C504="DM", $T504, IF(OR(AZ504="Y", AZ504="IR"),$AM504,IF(AZ504="C", IF($BI504="Y", IF($AF504="N/A", $Q504, $AF504), IF($AG504="N/A", $T504,$AG504)))))))</f>
        <v>1</v>
      </c>
      <c r="BS504" s="16">
        <f>IF(BA504="R", $CA504, IF(OR(BA504="P", BA504="T", BA504="N"), 0, IF($C504="DM", $T504, IF(OR(BA504="Y", BA504="IR"),$AM504,IF(BA504="C", IF($BI504="Y", IF($AF504="N/A", $Q504, $AF504), IF($AG504="N/A", $T504,$AG504)))))))</f>
        <v>1</v>
      </c>
      <c r="BT504" s="16">
        <f>IF(BB504="R", $CA504, IF(OR(BB504="P", BB504="T", BB504="N"), 0, IF($C504="DM", $T504, IF(OR(BB504="Y", BB504="IR"),$AM504,IF(BB504="C", IF($BI504="Y", IF($BA504="C", IF($AF504="N/A", $Q504, $AF504), IF($AF504="N/A", $T504, $AM504)), IF($AG504="N/A", $T504,$AG504)))))))</f>
        <v>1</v>
      </c>
      <c r="BU504" s="16">
        <f>IF(BC504="R", $CA504, IF(OR(BC504="P", BC504="T", BC504="N"), 0, IF($C504="DM", $T504, IF(OR(BC504="Y", BC504="IR"),$AM504,IF(BC504="C", IF($BI504="Y", IF($BA504="C", IF($AF504="N/A", $Q504, $AF504), IF($AF504="N/A", $T504, $AM504)), IF($AG504="N/A", $T504,$AG504)))))))</f>
        <v>1</v>
      </c>
      <c r="BV504" s="16">
        <f>IF(BD504="R", $CA504, IF(OR(BD504="P", BD504="T", BD504="N"), 0, IF($C504="DM", $T504, IF(OR(BD504="Y", BD504="IR"),$AM504,IF(BD504="C", IF($BI504="Y", IF($BA504="C", IF($AF504="N/A", $Q504, $AF504), IF($AF504="N/A", $T504, $AM504)), IF($AG504="N/A", $T504,$AG504)))))))</f>
        <v>1</v>
      </c>
      <c r="BW504" s="16">
        <f>IF(BE504="R", $CA504, IF(OR(BE504="P", BE504="T", BE504="N"), 0, IF($C504="DM", $T504, IF(OR(BE504="Y", BE504="IR"),$AM504,IF(BE504="C", IF($BI504="Y", IF($BA504="C", IF($AF504="N/A", $Q504, $AF504), IF($AF504="N/A", $T504, $AM504)), IF($AG504="N/A", $T504,$AG504)))))))</f>
        <v>1</v>
      </c>
      <c r="BX504" s="16">
        <f>IF(BF504="R", $CA504, IF(OR(BF504="P", BF504="T", BF504="N"), 0, IF($C504="DM", $T504, IF(OR(BF504="Y", BF504="IR"),$AM504,IF(BF504="C", IF($BI504="Y", IF($BA504="C", IF($AF504="N/A", $Q504, $AF504), IF($AF504="N/A", $T504, $AM504)), IF($AG504="N/A", $T504,$AG504)))))))</f>
        <v>1</v>
      </c>
      <c r="BY504" s="16">
        <f>IF(BG504="R", $CA504, IF(OR(BG504="P", BG504="T", BG504="N"), 0, IF($C504="DM", $T504, IF(OR(BG504="Y", BG504="IR"),$AM504,IF(BG504="C", IF($BI504="Y", IF($BA504="C", IF($AF504="N/A", $Q504, $AF504), IF($AF504="N/A", $T504, $AM504)), IF($AG504="N/A", $T504,$AG504)))))))</f>
        <v>1</v>
      </c>
      <c r="BZ504" s="16">
        <f>IF(BH504="R", $CA504, IF(OR(BH504="P", BH504="T", BH504="N"), 0, IF($C504="DM", $T504, IF(OR(BH504="Y", BH504="IR"),$AM504,IF(BH504="C", IF($BI504="Y", IF($BA504="C", IF($AF504="N/A", $Q504, $AF504), IF($AF504="N/A", $T504, $AM504)), IF($AG504="N/A", $T504,$AG504)))))))</f>
        <v>1</v>
      </c>
      <c r="CA504" s="15" t="s">
        <v>75</v>
      </c>
      <c r="CB504" s="16">
        <f>BZ504</f>
        <v>1</v>
      </c>
      <c r="CC504" s="15" t="str">
        <f>IF(OR($BH504="T", $BH504="R"), 0, IF($BH504="C", IF($BI504="Y", IF($BA504="C", 0, IF(AF504="N/A", Q504-T504, AF504-AG504)), IF($AF504="N/A", U504, AH504)), AN504))</f>
        <v>N/A</v>
      </c>
      <c r="CD504" s="15" t="str">
        <f>IF(OR($BH504="T", $BH504="R"), 0, IF($BH504="C", IF($BI504="Y", 0, IF($AF504="N/A", V504, AI504)), AO504))</f>
        <v>N/A</v>
      </c>
      <c r="CE504" s="15" t="str">
        <f>IF(OR($BH504="T", $BH504="R"), 0, IF($BH504="C", IF($BI504="Y", 0, IF($AF504="N/A", W504, AJ504)), AP504))</f>
        <v>N/A</v>
      </c>
      <c r="CF504" s="15" t="str">
        <f>IF(OR($BH504="T", $BH504="R"), 0, IF($BH504="C", IF($BI504="Y", 0, IF($AF504="N/A", X504, AK504)), AQ504))</f>
        <v>N/A</v>
      </c>
      <c r="CG504" t="str">
        <f>IF(AC504="N/A", "S:"&amp;L504&amp;" G:"&amp;M504&amp;" GR:"&amp;Q504, IF(AC504=0, "S:"&amp;L504&amp;" G:"&amp;M504&amp;" GR:"&amp;Q504, "S:"&amp;L504&amp;"/"&amp;AD504&amp;" G:"&amp;AE504&amp;" GR:"&amp;AF504))</f>
        <v>S:0 G:1 GR:1</v>
      </c>
    </row>
    <row r="505" spans="1:85" x14ac:dyDescent="0.25">
      <c r="A505" s="14">
        <v>4175</v>
      </c>
      <c r="B505" s="15" t="s">
        <v>2370</v>
      </c>
      <c r="C505" s="15" t="s">
        <v>70</v>
      </c>
      <c r="D505" s="15" t="s">
        <v>1933</v>
      </c>
      <c r="E505" s="15">
        <f>VLOOKUP(B505, 'Rookie Year'!$A$2:$B$55679,2,FALSE)</f>
        <v>2021</v>
      </c>
      <c r="F505" s="15">
        <v>2021</v>
      </c>
      <c r="G505" s="15" t="s">
        <v>40</v>
      </c>
      <c r="H505" s="15" t="s">
        <v>2180</v>
      </c>
      <c r="I505" s="16">
        <v>4</v>
      </c>
      <c r="J505" s="15">
        <v>4</v>
      </c>
      <c r="K505" s="17">
        <f>IF(AND(G505&lt;&gt;"N",R505="N/A"), IF(I505&lt;4, 0, 0.25),IF(I505=1, IF(J505=1,0.25, 0.25), IF(I505&lt;13, 0.25, IF(I505&lt;26, 0.4, IF(I505&lt;51, 0.6, 0.75)))))</f>
        <v>0.25</v>
      </c>
      <c r="L505" s="16">
        <f>I505-M505</f>
        <v>3</v>
      </c>
      <c r="M505" s="16">
        <f>ROUNDUP(I505*K505,0)</f>
        <v>1</v>
      </c>
      <c r="N505" s="16">
        <f>M505*J505</f>
        <v>4</v>
      </c>
      <c r="O505" s="16">
        <v>3</v>
      </c>
      <c r="P505" s="16">
        <v>0</v>
      </c>
      <c r="Q505" s="16">
        <f>N505-O505-P505</f>
        <v>1</v>
      </c>
      <c r="R505" s="15" t="s">
        <v>75</v>
      </c>
      <c r="S505" s="15">
        <f>IF(R505="N/A", J505-($B$1-F505), J505-($B$1-R505))</f>
        <v>1</v>
      </c>
      <c r="T505" s="16">
        <v>1</v>
      </c>
      <c r="U505" s="16" t="str">
        <f>IF($S505&lt;2, "N/A", $M505)</f>
        <v>N/A</v>
      </c>
      <c r="V505" s="16" t="str">
        <f>IF($S505&lt;3, "N/A", $M505)</f>
        <v>N/A</v>
      </c>
      <c r="W505" s="16" t="str">
        <f>IF($S505&lt;4, "N/A", $M505)</f>
        <v>N/A</v>
      </c>
      <c r="X505" s="16" t="str">
        <f>IF($S505&lt;5, "N/A", $M505)</f>
        <v>N/A</v>
      </c>
      <c r="Y505" s="15" t="str">
        <f>IF(SUM(T505:X505)&lt;&gt;Q505, "CHECK", "OK")</f>
        <v>OK</v>
      </c>
      <c r="Z505" s="15" t="str">
        <f>IF(F505=$B$1, "No", IF(S505=1, "Yes", "No"))</f>
        <v>Yes</v>
      </c>
      <c r="AA505" s="18">
        <f>IF(C505="DM", "N/A", IF(Z505="No","N/A",VLOOKUP(B505,'Extension List'!$A$3:$R$1972,18,FALSE)))</f>
        <v>1</v>
      </c>
      <c r="AB505" s="15">
        <f>IF(C505="DM", "N/A", IF(Z505="No","N/A",VLOOKUP(B505,'Extension List'!$A$3:$T$1972,20,FALSE)))</f>
        <v>1</v>
      </c>
      <c r="AC505" s="15">
        <f>IF(AA505="N/A", "N/A", 0)</f>
        <v>0</v>
      </c>
      <c r="AD505" s="16" t="str">
        <f>IF(AE505="N/A", "N/A", AA505-AE505)</f>
        <v>N/A</v>
      </c>
      <c r="AE505" s="16" t="str">
        <f>IF(AA505="N/A", "N/A", IF(AC505&gt;0, IF(AA505&lt;13, ROUNDUP(0.25*AA505,0), IF(AA505&lt;26, ROUNDUP(0.4*AA505,0), IF(AA505&lt;51, ROUNDUP(0.6*AA505,0), ROUNDUP(0.75*AA505,0)))), "N/A"))</f>
        <v>N/A</v>
      </c>
      <c r="AF505" s="16" t="str">
        <f>IF(AD505="N/A","N/A", (AE505*AC505)+Q505)</f>
        <v>N/A</v>
      </c>
      <c r="AG505" s="16" t="str">
        <f>IF($AF505="N/A", "N/A", "TBC")</f>
        <v>N/A</v>
      </c>
      <c r="AH505" s="16" t="str">
        <f>IF($AF505="N/A", "N/A", "TBC")</f>
        <v>N/A</v>
      </c>
      <c r="AI505" s="16" t="str">
        <f>IF($AF505="N/A","N/A",IF(AC505&gt;1,"TBC","N/A"))</f>
        <v>N/A</v>
      </c>
      <c r="AJ505" s="16" t="str">
        <f>IF($AF505="N/A","N/A",IF(AC505&gt;2,"TBC","N/A"))</f>
        <v>N/A</v>
      </c>
      <c r="AK505" s="16" t="str">
        <f>IF($AF505="N/A","N/A",IF(AC505&gt;3,"TBC","N/A"))</f>
        <v>N/A</v>
      </c>
      <c r="AL505" s="16" t="str">
        <f>IF(AC505="N/A","N/A",IF(AC505&gt;0,IF(SUM(AG505:AK505)&lt;&gt;AF505,"CHECK","OK"),"N/A"))</f>
        <v>N/A</v>
      </c>
      <c r="AM505" s="16">
        <f>IF(AD505="N/A", L505+T505, L505+AG505)</f>
        <v>4</v>
      </c>
      <c r="AN505" s="16" t="str">
        <f>IF(AD505="N/A", IF(U505="N/A", "N/A", L505+U505), AD505+AH505)</f>
        <v>N/A</v>
      </c>
      <c r="AO505" s="16" t="str">
        <f>IF(AD505="N/A", IF(V505="N/A", "N/A", L505+V505), IF(AI505="N/A", "N/A", AD505+AI505))</f>
        <v>N/A</v>
      </c>
      <c r="AP505" s="16" t="str">
        <f>IF(AD505="N/A", IF(W505="N/A", "N/A", L505+W505), IF(AJ505="N/A", "N/A", AD505+AJ505))</f>
        <v>N/A</v>
      </c>
      <c r="AQ505" s="16" t="str">
        <f>IF(AD505="N/A", IF(X505="N/A", "N/A", L505+X505), IF(AK505="N/A", "N/A", AD505+AK505))</f>
        <v>N/A</v>
      </c>
      <c r="AR505" s="15" t="s">
        <v>40</v>
      </c>
      <c r="AS505" s="15" t="s">
        <v>40</v>
      </c>
      <c r="AT505" s="15" t="s">
        <v>40</v>
      </c>
      <c r="AU505" s="15" t="s">
        <v>40</v>
      </c>
      <c r="AV505" s="15" t="s">
        <v>40</v>
      </c>
      <c r="AW505" s="15" t="s">
        <v>40</v>
      </c>
      <c r="AX505" s="15" t="s">
        <v>40</v>
      </c>
      <c r="AY505" s="15" t="s">
        <v>40</v>
      </c>
      <c r="AZ505" s="15" t="s">
        <v>40</v>
      </c>
      <c r="BA505" s="15" t="s">
        <v>40</v>
      </c>
      <c r="BB505" s="15" t="s">
        <v>40</v>
      </c>
      <c r="BC505" s="15" t="s">
        <v>40</v>
      </c>
      <c r="BD505" s="15" t="s">
        <v>40</v>
      </c>
      <c r="BE505" s="15" t="s">
        <v>40</v>
      </c>
      <c r="BF505" s="15" t="s">
        <v>40</v>
      </c>
      <c r="BG505" s="15" t="s">
        <v>40</v>
      </c>
      <c r="BH505" s="15" t="s">
        <v>40</v>
      </c>
      <c r="BI505" s="15"/>
      <c r="BJ505" s="16">
        <f>IF(AR505="R", $CA505, IF(OR(AR505="P", AR505="T", AR505="N"), 0, IF($C505="DM", $T505, IF(OR(AR505="Y", AR505="IR"),$AM505,IF(AR505="C", IF($BI505="Y", IF($AF505="N/A", $Q505, $AF505), IF($AG505="N/A", $T505,$AG505)))))))</f>
        <v>4</v>
      </c>
      <c r="BK505" s="16">
        <f>IF(AS505="R", $CA505, IF(OR(AS505="P", AS505="T", AS505="N"), 0, IF($C505="DM", $T505, IF(OR(AS505="Y", AS505="IR"),$AM505,IF(AS505="C", IF($BI505="Y", IF($AF505="N/A", $Q505, $AF505), IF($AG505="N/A", $T505,$AG505)))))))</f>
        <v>4</v>
      </c>
      <c r="BL505" s="16">
        <f>IF(AT505="R", $CA505, IF(OR(AT505="P", AT505="T", AT505="N"), 0, IF($C505="DM", $T505, IF(OR(AT505="Y", AT505="IR"),$AM505,IF(AT505="C", IF($BI505="Y", IF($AF505="N/A", $Q505, $AF505), IF($AG505="N/A", $T505,$AG505)))))))</f>
        <v>4</v>
      </c>
      <c r="BM505" s="16">
        <f>IF(AU505="R", $CA505, IF(OR(AU505="P", AU505="T", AU505="N"), 0, IF($C505="DM", $T505, IF(OR(AU505="Y", AU505="IR"),$AM505,IF(AU505="C", IF($BI505="Y", IF($AF505="N/A", $Q505, $AF505), IF($AG505="N/A", $T505,$AG505)))))))</f>
        <v>4</v>
      </c>
      <c r="BN505" s="16">
        <f>IF(AV505="R", $CA505, IF(OR(AV505="P", AV505="T", AV505="N"), 0, IF($C505="DM", $T505, IF(OR(AV505="Y", AV505="IR"),$AM505,IF(AV505="C", IF($BI505="Y", IF($AF505="N/A", $Q505, $AF505), IF($AG505="N/A", $T505,$AG505)))))))</f>
        <v>4</v>
      </c>
      <c r="BO505" s="16">
        <f>IF(AW505="R", $CA505, IF(OR(AW505="P", AW505="T", AW505="N"), 0, IF($C505="DM", $T505, IF(OR(AW505="Y", AW505="IR"),$AM505,IF(AW505="C", IF($BI505="Y", IF($AF505="N/A", $Q505, $AF505), IF($AG505="N/A", $T505,$AG505)))))))</f>
        <v>4</v>
      </c>
      <c r="BP505" s="16">
        <f>IF(AX505="R", $CA505, IF(OR(AX505="P", AX505="T", AX505="N"), 0, IF($C505="DM", $T505, IF(OR(AX505="Y", AX505="IR"),$AM505,IF(AX505="C", IF($BI505="Y", IF($AF505="N/A", $Q505, $AF505), IF($AG505="N/A", $T505,$AG505)))))))</f>
        <v>4</v>
      </c>
      <c r="BQ505" s="16">
        <f>IF(AY505="R", $CA505, IF(OR(AY505="P", AY505="T", AY505="N"), 0, IF($C505="DM", $T505, IF(OR(AY505="Y", AY505="IR"),$AM505,IF(AY505="C", IF($BI505="Y", IF($AF505="N/A", $Q505, $AF505), IF($AG505="N/A", $T505,$AG505)))))))</f>
        <v>4</v>
      </c>
      <c r="BR505" s="16">
        <f>IF(AZ505="R", $CA505, IF(OR(AZ505="P", AZ505="T", AZ505="N"), 0, IF($C505="DM", $T505, IF(OR(AZ505="Y", AZ505="IR"),$AM505,IF(AZ505="C", IF($BI505="Y", IF($AF505="N/A", $Q505, $AF505), IF($AG505="N/A", $T505,$AG505)))))))</f>
        <v>4</v>
      </c>
      <c r="BS505" s="16">
        <f>IF(BA505="R", $CA505, IF(OR(BA505="P", BA505="T", BA505="N"), 0, IF($C505="DM", $T505, IF(OR(BA505="Y", BA505="IR"),$AM505,IF(BA505="C", IF($BI505="Y", IF($AF505="N/A", $Q505, $AF505), IF($AG505="N/A", $T505,$AG505)))))))</f>
        <v>4</v>
      </c>
      <c r="BT505" s="16">
        <f>IF(BB505="R", $CA505, IF(OR(BB505="P", BB505="T", BB505="N"), 0, IF($C505="DM", $T505, IF(OR(BB505="Y", BB505="IR"),$AM505,IF(BB505="C", IF($BI505="Y", IF($BA505="C", IF($AF505="N/A", $Q505, $AF505), IF($AF505="N/A", $T505, $AM505)), IF($AG505="N/A", $T505,$AG505)))))))</f>
        <v>4</v>
      </c>
      <c r="BU505" s="16">
        <f>IF(BC505="R", $CA505, IF(OR(BC505="P", BC505="T", BC505="N"), 0, IF($C505="DM", $T505, IF(OR(BC505="Y", BC505="IR"),$AM505,IF(BC505="C", IF($BI505="Y", IF($BA505="C", IF($AF505="N/A", $Q505, $AF505), IF($AF505="N/A", $T505, $AM505)), IF($AG505="N/A", $T505,$AG505)))))))</f>
        <v>4</v>
      </c>
      <c r="BV505" s="16">
        <f>IF(BD505="R", $CA505, IF(OR(BD505="P", BD505="T", BD505="N"), 0, IF($C505="DM", $T505, IF(OR(BD505="Y", BD505="IR"),$AM505,IF(BD505="C", IF($BI505="Y", IF($BA505="C", IF($AF505="N/A", $Q505, $AF505), IF($AF505="N/A", $T505, $AM505)), IF($AG505="N/A", $T505,$AG505)))))))</f>
        <v>4</v>
      </c>
      <c r="BW505" s="16">
        <f>IF(BE505="R", $CA505, IF(OR(BE505="P", BE505="T", BE505="N"), 0, IF($C505="DM", $T505, IF(OR(BE505="Y", BE505="IR"),$AM505,IF(BE505="C", IF($BI505="Y", IF($BA505="C", IF($AF505="N/A", $Q505, $AF505), IF($AF505="N/A", $T505, $AM505)), IF($AG505="N/A", $T505,$AG505)))))))</f>
        <v>4</v>
      </c>
      <c r="BX505" s="16">
        <f>IF(BF505="R", $CA505, IF(OR(BF505="P", BF505="T", BF505="N"), 0, IF($C505="DM", $T505, IF(OR(BF505="Y", BF505="IR"),$AM505,IF(BF505="C", IF($BI505="Y", IF($BA505="C", IF($AF505="N/A", $Q505, $AF505), IF($AF505="N/A", $T505, $AM505)), IF($AG505="N/A", $T505,$AG505)))))))</f>
        <v>4</v>
      </c>
      <c r="BY505" s="16">
        <f>IF(BG505="R", $CA505, IF(OR(BG505="P", BG505="T", BG505="N"), 0, IF($C505="DM", $T505, IF(OR(BG505="Y", BG505="IR"),$AM505,IF(BG505="C", IF($BI505="Y", IF($BA505="C", IF($AF505="N/A", $Q505, $AF505), IF($AF505="N/A", $T505, $AM505)), IF($AG505="N/A", $T505,$AG505)))))))</f>
        <v>4</v>
      </c>
      <c r="BZ505" s="16">
        <f>IF(BH505="R", $CA505, IF(OR(BH505="P", BH505="T", BH505="N"), 0, IF($C505="DM", $T505, IF(OR(BH505="Y", BH505="IR"),$AM505,IF(BH505="C", IF($BI505="Y", IF($BA505="C", IF($AF505="N/A", $Q505, $AF505), IF($AF505="N/A", $T505, $AM505)), IF($AG505="N/A", $T505,$AG505)))))))</f>
        <v>4</v>
      </c>
      <c r="CA505" s="15" t="s">
        <v>75</v>
      </c>
      <c r="CB505" s="16">
        <f>BZ505</f>
        <v>4</v>
      </c>
      <c r="CC505" s="15" t="str">
        <f>IF(OR($BH505="T", $BH505="R"), 0, IF($BH505="C", IF($BI505="Y", IF($BA505="C", 0, IF(AF505="N/A", Q505-T505, AF505-AG505)), IF($AF505="N/A", U505, AH505)), AN505))</f>
        <v>N/A</v>
      </c>
      <c r="CD505" s="15" t="str">
        <f>IF(OR($BH505="T", $BH505="R"), 0, IF($BH505="C", IF($BI505="Y", 0, IF($AF505="N/A", V505, AI505)), AO505))</f>
        <v>N/A</v>
      </c>
      <c r="CE505" s="15" t="str">
        <f>IF(OR($BH505="T", $BH505="R"), 0, IF($BH505="C", IF($BI505="Y", 0, IF($AF505="N/A", W505, AJ505)), AP505))</f>
        <v>N/A</v>
      </c>
      <c r="CF505" s="15" t="str">
        <f>IF(OR($BH505="T", $BH505="R"), 0, IF($BH505="C", IF($BI505="Y", 0, IF($AF505="N/A", X505, AK505)), AQ505))</f>
        <v>N/A</v>
      </c>
      <c r="CG505" t="str">
        <f>IF(AC505="N/A", "S:"&amp;L505&amp;" G:"&amp;M505&amp;" GR:"&amp;Q505, IF(AC505=0, "S:"&amp;L505&amp;" G:"&amp;M505&amp;" GR:"&amp;Q505, "S:"&amp;L505&amp;"/"&amp;AD505&amp;" G:"&amp;AE505&amp;" GR:"&amp;AF505))</f>
        <v>S:3 G:1 GR:1</v>
      </c>
    </row>
    <row r="506" spans="1:85" x14ac:dyDescent="0.25">
      <c r="A506" s="14">
        <v>5228</v>
      </c>
      <c r="B506" s="15" t="s">
        <v>2819</v>
      </c>
      <c r="C506" s="15" t="s">
        <v>70</v>
      </c>
      <c r="D506" s="15" t="s">
        <v>1933</v>
      </c>
      <c r="E506" s="15">
        <f>VLOOKUP(B506, 'Rookie Year'!$A$2:$B$55679,2,FALSE)</f>
        <v>2023</v>
      </c>
      <c r="F506" s="15">
        <v>2023</v>
      </c>
      <c r="G506" s="15" t="s">
        <v>40</v>
      </c>
      <c r="H506" s="15" t="s">
        <v>2215</v>
      </c>
      <c r="I506" s="16">
        <v>1</v>
      </c>
      <c r="J506" s="15">
        <v>3</v>
      </c>
      <c r="K506" s="17">
        <f>IF(AND(G506&lt;&gt;"N",R506="N/A"), IF(I506&lt;4, 0, 0.25),IF(I506=1, IF(J506=1,0.25, 0.25), IF(I506&lt;13, 0.25, IF(I506&lt;26, 0.4, IF(I506&lt;51, 0.6, 0.75)))))</f>
        <v>0</v>
      </c>
      <c r="L506" s="16">
        <f>I506-M506</f>
        <v>1</v>
      </c>
      <c r="M506" s="16">
        <f>ROUNDUP(I506*K506,0)</f>
        <v>0</v>
      </c>
      <c r="N506" s="16">
        <f>M506*J506</f>
        <v>0</v>
      </c>
      <c r="O506" s="16">
        <v>0</v>
      </c>
      <c r="P506" s="16">
        <v>0</v>
      </c>
      <c r="Q506" s="16">
        <f>N506-O506-P506</f>
        <v>0</v>
      </c>
      <c r="R506" s="15" t="s">
        <v>75</v>
      </c>
      <c r="S506" s="15">
        <f>IF(R506="N/A", J506-($B$1-F506), J506-($B$1-R506))</f>
        <v>2</v>
      </c>
      <c r="T506" s="16">
        <v>0</v>
      </c>
      <c r="U506" s="16">
        <v>0</v>
      </c>
      <c r="V506" s="16" t="str">
        <f>IF($S506&lt;3, "N/A", $M506)</f>
        <v>N/A</v>
      </c>
      <c r="W506" s="16" t="str">
        <f>IF($S506&lt;4, "N/A", $M506)</f>
        <v>N/A</v>
      </c>
      <c r="X506" s="16" t="str">
        <f>IF($S506&lt;5, "N/A", $M506)</f>
        <v>N/A</v>
      </c>
      <c r="Y506" s="15" t="str">
        <f>IF(SUM(T506:X506)&lt;&gt;Q506, "CHECK", "OK")</f>
        <v>OK</v>
      </c>
      <c r="Z506" s="15" t="str">
        <f>IF(F506=$B$1, "No", IF(S506=1, "Yes", "No"))</f>
        <v>No</v>
      </c>
      <c r="AA506" s="18" t="str">
        <f>IF(C506="DM", "N/A", IF(Z506="No","N/A",VLOOKUP(B506,'Extension List'!$A$3:$R$1972,18,FALSE)))</f>
        <v>N/A</v>
      </c>
      <c r="AB506" s="15" t="str">
        <f>IF(C506="DM", "N/A", IF(Z506="No","N/A",VLOOKUP(B506,'Extension List'!$A$3:$T$1972,20,FALSE)))</f>
        <v>N/A</v>
      </c>
      <c r="AC506" s="15" t="str">
        <f>IF(AA506="N/A", "N/A", 0)</f>
        <v>N/A</v>
      </c>
      <c r="AD506" s="16" t="str">
        <f>IF(AE506="N/A", "N/A", AA506-AE506)</f>
        <v>N/A</v>
      </c>
      <c r="AE506" s="16" t="str">
        <f>IF(AA506="N/A", "N/A", IF(AC506&gt;0, IF(AA506&lt;13, ROUNDUP(0.25*AA506,0), IF(AA506&lt;26, ROUNDUP(0.4*AA506,0), IF(AA506&lt;51, ROUNDUP(0.6*AA506,0), ROUNDUP(0.75*AA506,0)))), "N/A"))</f>
        <v>N/A</v>
      </c>
      <c r="AF506" s="16" t="str">
        <f>IF(AD506="N/A","N/A", (AE506*AC506)+Q506)</f>
        <v>N/A</v>
      </c>
      <c r="AG506" s="16" t="str">
        <f>IF($AF506="N/A", "N/A", "TBC")</f>
        <v>N/A</v>
      </c>
      <c r="AH506" s="16" t="str">
        <f>IF($AF506="N/A", "N/A", "TBC")</f>
        <v>N/A</v>
      </c>
      <c r="AI506" s="16" t="str">
        <f>IF($AF506="N/A","N/A",IF(AC506&gt;1,"TBC","N/A"))</f>
        <v>N/A</v>
      </c>
      <c r="AJ506" s="16" t="str">
        <f>IF($AF506="N/A","N/A",IF(AC506&gt;2,"TBC","N/A"))</f>
        <v>N/A</v>
      </c>
      <c r="AK506" s="16" t="str">
        <f>IF($AF506="N/A","N/A",IF(AC506&gt;3,"TBC","N/A"))</f>
        <v>N/A</v>
      </c>
      <c r="AL506" s="16" t="str">
        <f>IF(AC506="N/A","N/A",IF(AC506&gt;0,IF(SUM(AG506:AK506)&lt;&gt;AF506,"CHECK","OK"),"N/A"))</f>
        <v>N/A</v>
      </c>
      <c r="AM506" s="16">
        <f>IF(AD506="N/A", L506+T506, L506+AG506)</f>
        <v>1</v>
      </c>
      <c r="AN506" s="16">
        <f>IF(AD506="N/A", IF(U506="N/A", "N/A", L506+U506), AD506+AH506)</f>
        <v>1</v>
      </c>
      <c r="AO506" s="16" t="str">
        <f>IF(AD506="N/A", IF(V506="N/A", "N/A", L506+V506), IF(AI506="N/A", "N/A", AD506+AI506))</f>
        <v>N/A</v>
      </c>
      <c r="AP506" s="16" t="str">
        <f>IF(AD506="N/A", IF(W506="N/A", "N/A", L506+W506), IF(AJ506="N/A", "N/A", AD506+AJ506))</f>
        <v>N/A</v>
      </c>
      <c r="AQ506" s="16" t="str">
        <f>IF(AD506="N/A", IF(X506="N/A", "N/A", L506+X506), IF(AK506="N/A", "N/A", AD506+AK506))</f>
        <v>N/A</v>
      </c>
      <c r="AR506" s="15" t="s">
        <v>40</v>
      </c>
      <c r="AS506" s="15" t="s">
        <v>40</v>
      </c>
      <c r="AT506" s="15" t="s">
        <v>40</v>
      </c>
      <c r="AU506" s="15" t="s">
        <v>40</v>
      </c>
      <c r="AV506" s="15" t="s">
        <v>40</v>
      </c>
      <c r="AW506" s="15" t="s">
        <v>40</v>
      </c>
      <c r="AX506" s="15" t="s">
        <v>40</v>
      </c>
      <c r="AY506" s="15" t="s">
        <v>40</v>
      </c>
      <c r="AZ506" s="15" t="s">
        <v>40</v>
      </c>
      <c r="BA506" s="15" t="s">
        <v>40</v>
      </c>
      <c r="BB506" s="15" t="s">
        <v>40</v>
      </c>
      <c r="BC506" s="15" t="s">
        <v>40</v>
      </c>
      <c r="BD506" s="15" t="s">
        <v>40</v>
      </c>
      <c r="BE506" s="15" t="s">
        <v>40</v>
      </c>
      <c r="BF506" s="15" t="s">
        <v>40</v>
      </c>
      <c r="BG506" s="15" t="s">
        <v>40</v>
      </c>
      <c r="BH506" s="15" t="s">
        <v>40</v>
      </c>
      <c r="BI506" s="15"/>
      <c r="BJ506" s="16">
        <f>IF(AR506="R", $CA506, IF(OR(AR506="P", AR506="T", AR506="N"), 0, IF($C506="DM", $T506, IF(OR(AR506="Y", AR506="IR"),$AM506,IF(AR506="C", IF($BI506="Y", IF($AF506="N/A", $Q506, $AF506), IF($AG506="N/A", $T506,$AG506)))))))</f>
        <v>1</v>
      </c>
      <c r="BK506" s="16">
        <f>IF(AS506="R", $CA506, IF(OR(AS506="P", AS506="T", AS506="N"), 0, IF($C506="DM", $T506, IF(OR(AS506="Y", AS506="IR"),$AM506,IF(AS506="C", IF($BI506="Y", IF($AF506="N/A", $Q506, $AF506), IF($AG506="N/A", $T506,$AG506)))))))</f>
        <v>1</v>
      </c>
      <c r="BL506" s="16">
        <f>IF(AT506="R", $CA506, IF(OR(AT506="P", AT506="T", AT506="N"), 0, IF($C506="DM", $T506, IF(OR(AT506="Y", AT506="IR"),$AM506,IF(AT506="C", IF($BI506="Y", IF($AF506="N/A", $Q506, $AF506), IF($AG506="N/A", $T506,$AG506)))))))</f>
        <v>1</v>
      </c>
      <c r="BM506" s="16">
        <f>IF(AU506="R", $CA506, IF(OR(AU506="P", AU506="T", AU506="N"), 0, IF($C506="DM", $T506, IF(OR(AU506="Y", AU506="IR"),$AM506,IF(AU506="C", IF($BI506="Y", IF($AF506="N/A", $Q506, $AF506), IF($AG506="N/A", $T506,$AG506)))))))</f>
        <v>1</v>
      </c>
      <c r="BN506" s="16">
        <f>IF(AV506="R", $CA506, IF(OR(AV506="P", AV506="T", AV506="N"), 0, IF($C506="DM", $T506, IF(OR(AV506="Y", AV506="IR"),$AM506,IF(AV506="C", IF($BI506="Y", IF($AF506="N/A", $Q506, $AF506), IF($AG506="N/A", $T506,$AG506)))))))</f>
        <v>1</v>
      </c>
      <c r="BO506" s="16">
        <f>IF(AW506="R", $CA506, IF(OR(AW506="P", AW506="T", AW506="N"), 0, IF($C506="DM", $T506, IF(OR(AW506="Y", AW506="IR"),$AM506,IF(AW506="C", IF($BI506="Y", IF($AF506="N/A", $Q506, $AF506), IF($AG506="N/A", $T506,$AG506)))))))</f>
        <v>1</v>
      </c>
      <c r="BP506" s="16">
        <f>IF(AX506="R", $CA506, IF(OR(AX506="P", AX506="T", AX506="N"), 0, IF($C506="DM", $T506, IF(OR(AX506="Y", AX506="IR"),$AM506,IF(AX506="C", IF($BI506="Y", IF($AF506="N/A", $Q506, $AF506), IF($AG506="N/A", $T506,$AG506)))))))</f>
        <v>1</v>
      </c>
      <c r="BQ506" s="16">
        <f>IF(AY506="R", $CA506, IF(OR(AY506="P", AY506="T", AY506="N"), 0, IF($C506="DM", $T506, IF(OR(AY506="Y", AY506="IR"),$AM506,IF(AY506="C", IF($BI506="Y", IF($AF506="N/A", $Q506, $AF506), IF($AG506="N/A", $T506,$AG506)))))))</f>
        <v>1</v>
      </c>
      <c r="BR506" s="16">
        <f>IF(AZ506="R", $CA506, IF(OR(AZ506="P", AZ506="T", AZ506="N"), 0, IF($C506="DM", $T506, IF(OR(AZ506="Y", AZ506="IR"),$AM506,IF(AZ506="C", IF($BI506="Y", IF($AF506="N/A", $Q506, $AF506), IF($AG506="N/A", $T506,$AG506)))))))</f>
        <v>1</v>
      </c>
      <c r="BS506" s="16">
        <f>IF(BA506="R", $CA506, IF(OR(BA506="P", BA506="T", BA506="N"), 0, IF($C506="DM", $T506, IF(OR(BA506="Y", BA506="IR"),$AM506,IF(BA506="C", IF($BI506="Y", IF($AF506="N/A", $Q506, $AF506), IF($AG506="N/A", $T506,$AG506)))))))</f>
        <v>1</v>
      </c>
      <c r="BT506" s="16">
        <f>IF(BB506="R", $CA506, IF(OR(BB506="P", BB506="T", BB506="N"), 0, IF($C506="DM", $T506, IF(OR(BB506="Y", BB506="IR"),$AM506,IF(BB506="C", IF($BI506="Y", IF($BA506="C", IF($AF506="N/A", $Q506, $AF506), IF($AF506="N/A", $T506, $AM506)), IF($AG506="N/A", $T506,$AG506)))))))</f>
        <v>1</v>
      </c>
      <c r="BU506" s="16">
        <f>IF(BC506="R", $CA506, IF(OR(BC506="P", BC506="T", BC506="N"), 0, IF($C506="DM", $T506, IF(OR(BC506="Y", BC506="IR"),$AM506,IF(BC506="C", IF($BI506="Y", IF($BA506="C", IF($AF506="N/A", $Q506, $AF506), IF($AF506="N/A", $T506, $AM506)), IF($AG506="N/A", $T506,$AG506)))))))</f>
        <v>1</v>
      </c>
      <c r="BV506" s="16">
        <f>IF(BD506="R", $CA506, IF(OR(BD506="P", BD506="T", BD506="N"), 0, IF($C506="DM", $T506, IF(OR(BD506="Y", BD506="IR"),$AM506,IF(BD506="C", IF($BI506="Y", IF($BA506="C", IF($AF506="N/A", $Q506, $AF506), IF($AF506="N/A", $T506, $AM506)), IF($AG506="N/A", $T506,$AG506)))))))</f>
        <v>1</v>
      </c>
      <c r="BW506" s="16">
        <f>IF(BE506="R", $CA506, IF(OR(BE506="P", BE506="T", BE506="N"), 0, IF($C506="DM", $T506, IF(OR(BE506="Y", BE506="IR"),$AM506,IF(BE506="C", IF($BI506="Y", IF($BA506="C", IF($AF506="N/A", $Q506, $AF506), IF($AF506="N/A", $T506, $AM506)), IF($AG506="N/A", $T506,$AG506)))))))</f>
        <v>1</v>
      </c>
      <c r="BX506" s="16">
        <f>IF(BF506="R", $CA506, IF(OR(BF506="P", BF506="T", BF506="N"), 0, IF($C506="DM", $T506, IF(OR(BF506="Y", BF506="IR"),$AM506,IF(BF506="C", IF($BI506="Y", IF($BA506="C", IF($AF506="N/A", $Q506, $AF506), IF($AF506="N/A", $T506, $AM506)), IF($AG506="N/A", $T506,$AG506)))))))</f>
        <v>1</v>
      </c>
      <c r="BY506" s="16">
        <f>IF(BG506="R", $CA506, IF(OR(BG506="P", BG506="T", BG506="N"), 0, IF($C506="DM", $T506, IF(OR(BG506="Y", BG506="IR"),$AM506,IF(BG506="C", IF($BI506="Y", IF($BA506="C", IF($AF506="N/A", $Q506, $AF506), IF($AF506="N/A", $T506, $AM506)), IF($AG506="N/A", $T506,$AG506)))))))</f>
        <v>1</v>
      </c>
      <c r="BZ506" s="16">
        <f>IF(BH506="R", $CA506, IF(OR(BH506="P", BH506="T", BH506="N"), 0, IF($C506="DM", $T506, IF(OR(BH506="Y", BH506="IR"),$AM506,IF(BH506="C", IF($BI506="Y", IF($BA506="C", IF($AF506="N/A", $Q506, $AF506), IF($AF506="N/A", $T506, $AM506)), IF($AG506="N/A", $T506,$AG506)))))))</f>
        <v>1</v>
      </c>
      <c r="CA506" s="15" t="s">
        <v>75</v>
      </c>
      <c r="CB506" s="16">
        <f>BZ506</f>
        <v>1</v>
      </c>
      <c r="CC506" s="15">
        <f>IF(OR($BH506="T", $BH506="R"), 0, IF($BH506="C", IF($BI506="Y", IF($BA506="C", 0, IF(AF506="N/A", Q506-T506, AF506-AG506)), IF($AF506="N/A", U506, AH506)), AN506))</f>
        <v>1</v>
      </c>
      <c r="CD506" s="15" t="str">
        <f>IF(OR($BH506="T", $BH506="R"), 0, IF($BH506="C", IF($BI506="Y", 0, IF($AF506="N/A", V506, AI506)), AO506))</f>
        <v>N/A</v>
      </c>
      <c r="CE506" s="15" t="str">
        <f>IF(OR($BH506="T", $BH506="R"), 0, IF($BH506="C", IF($BI506="Y", 0, IF($AF506="N/A", W506, AJ506)), AP506))</f>
        <v>N/A</v>
      </c>
      <c r="CF506" s="15" t="str">
        <f>IF(OR($BH506="T", $BH506="R"), 0, IF($BH506="C", IF($BI506="Y", 0, IF($AF506="N/A", X506, AK506)), AQ506))</f>
        <v>N/A</v>
      </c>
      <c r="CG506" t="str">
        <f>IF(AC506="N/A", "S:"&amp;L506&amp;" G:"&amp;M506&amp;" GR:"&amp;Q506, IF(AC506=0, "S:"&amp;L506&amp;" G:"&amp;M506&amp;" GR:"&amp;Q506, "S:"&amp;L506&amp;"/"&amp;AD506&amp;" G:"&amp;AE506&amp;" GR:"&amp;AF506))</f>
        <v>S:1 G:0 GR:0</v>
      </c>
    </row>
    <row r="507" spans="1:85" x14ac:dyDescent="0.25">
      <c r="A507" s="14">
        <v>4217</v>
      </c>
      <c r="B507" s="15" t="s">
        <v>2413</v>
      </c>
      <c r="C507" s="15" t="s">
        <v>70</v>
      </c>
      <c r="D507" s="15" t="s">
        <v>1933</v>
      </c>
      <c r="E507" s="15">
        <f>VLOOKUP(B507, 'Rookie Year'!$A$2:$B$55679,2,FALSE)</f>
        <v>2021</v>
      </c>
      <c r="F507" s="15">
        <v>2021</v>
      </c>
      <c r="G507" s="15" t="s">
        <v>40</v>
      </c>
      <c r="H507" s="15" t="s">
        <v>2217</v>
      </c>
      <c r="I507" s="16">
        <v>3</v>
      </c>
      <c r="J507" s="15">
        <v>3</v>
      </c>
      <c r="K507" s="17">
        <f>IF(AND(G507&lt;&gt;"N",R507="N/A"), IF(I507&lt;4, 0, 0.25),IF(I507=1, IF(J507=1,0.25, 0.25), IF(I507&lt;13, 0.25, IF(I507&lt;26, 0.4, IF(I507&lt;51, 0.6, 0.75)))))</f>
        <v>0.25</v>
      </c>
      <c r="L507" s="16">
        <f>I507-M507</f>
        <v>2</v>
      </c>
      <c r="M507" s="16">
        <f>ROUNDUP(I507*K507,0)</f>
        <v>1</v>
      </c>
      <c r="N507" s="16">
        <f>M507*J507</f>
        <v>3</v>
      </c>
      <c r="O507" s="16">
        <v>2</v>
      </c>
      <c r="P507" s="16">
        <v>1</v>
      </c>
      <c r="Q507" s="16">
        <f>N507-O507-P507</f>
        <v>0</v>
      </c>
      <c r="R507" s="15">
        <v>2023</v>
      </c>
      <c r="S507" s="15">
        <f>IF(R507="N/A", J507-($B$1-F507), J507-($B$1-R507))</f>
        <v>2</v>
      </c>
      <c r="T507" s="16">
        <v>0</v>
      </c>
      <c r="U507" s="16">
        <v>0</v>
      </c>
      <c r="V507" s="16" t="str">
        <f>IF($S507&lt;3, "N/A", $M507)</f>
        <v>N/A</v>
      </c>
      <c r="W507" s="16" t="str">
        <f>IF($S507&lt;4, "N/A", $M507)</f>
        <v>N/A</v>
      </c>
      <c r="X507" s="16" t="str">
        <f>IF($S507&lt;5, "N/A", $M507)</f>
        <v>N/A</v>
      </c>
      <c r="Y507" s="15" t="str">
        <f>IF(SUM(T507:X507)&lt;&gt;Q507, "CHECK", "OK")</f>
        <v>OK</v>
      </c>
      <c r="Z507" s="15" t="str">
        <f>IF(F507=$B$1, "No", IF(S507=1, "Yes", "No"))</f>
        <v>No</v>
      </c>
      <c r="AA507" s="18" t="str">
        <f>IF(C507="DM", "N/A", IF(Z507="No","N/A",VLOOKUP(B507,'Extension List'!$A$3:$R$1972,18,FALSE)))</f>
        <v>N/A</v>
      </c>
      <c r="AB507" s="15" t="str">
        <f>IF(C507="DM", "N/A", IF(Z507="No","N/A",VLOOKUP(B507,'Extension List'!$A$3:$T$1972,20,FALSE)))</f>
        <v>N/A</v>
      </c>
      <c r="AC507" s="15" t="str">
        <f>IF(AA507="N/A", "N/A", 0)</f>
        <v>N/A</v>
      </c>
      <c r="AD507" s="16" t="str">
        <f>IF(AE507="N/A", "N/A", AA507-AE507)</f>
        <v>N/A</v>
      </c>
      <c r="AE507" s="16" t="str">
        <f>IF(AA507="N/A", "N/A", IF(AC507&gt;0, IF(AA507&lt;13, ROUNDUP(0.25*AA507,0), IF(AA507&lt;26, ROUNDUP(0.4*AA507,0), IF(AA507&lt;51, ROUNDUP(0.6*AA507,0), ROUNDUP(0.75*AA507,0)))), "N/A"))</f>
        <v>N/A</v>
      </c>
      <c r="AF507" s="16" t="str">
        <f>IF(AD507="N/A","N/A", (AE507*AC507)+Q507)</f>
        <v>N/A</v>
      </c>
      <c r="AG507" s="16" t="str">
        <f>IF($AF507="N/A", "N/A", "TBC")</f>
        <v>N/A</v>
      </c>
      <c r="AH507" s="16" t="str">
        <f>IF($AF507="N/A", "N/A", "TBC")</f>
        <v>N/A</v>
      </c>
      <c r="AI507" s="16" t="str">
        <f>IF($AF507="N/A","N/A",IF(AC507&gt;1,"TBC","N/A"))</f>
        <v>N/A</v>
      </c>
      <c r="AJ507" s="16" t="str">
        <f>IF($AF507="N/A","N/A",IF(AC507&gt;2,"TBC","N/A"))</f>
        <v>N/A</v>
      </c>
      <c r="AK507" s="16" t="str">
        <f>IF($AF507="N/A","N/A",IF(AC507&gt;3,"TBC","N/A"))</f>
        <v>N/A</v>
      </c>
      <c r="AL507" s="16" t="str">
        <f>IF(AC507="N/A","N/A",IF(AC507&gt;0,IF(SUM(AG507:AK507)&lt;&gt;AF507,"CHECK","OK"),"N/A"))</f>
        <v>N/A</v>
      </c>
      <c r="AM507" s="16">
        <f>IF(AD507="N/A", L507+T507, L507+AG507)</f>
        <v>2</v>
      </c>
      <c r="AN507" s="16">
        <f>IF(AD507="N/A", IF(U507="N/A", "N/A", L507+U507), AD507+AH507)</f>
        <v>2</v>
      </c>
      <c r="AO507" s="16" t="str">
        <f>IF(AD507="N/A", IF(V507="N/A", "N/A", L507+V507), IF(AI507="N/A", "N/A", AD507+AI507))</f>
        <v>N/A</v>
      </c>
      <c r="AP507" s="16" t="str">
        <f>IF(AD507="N/A", IF(W507="N/A", "N/A", L507+W507), IF(AJ507="N/A", "N/A", AD507+AJ507))</f>
        <v>N/A</v>
      </c>
      <c r="AQ507" s="16" t="str">
        <f>IF(AD507="N/A", IF(X507="N/A", "N/A", L507+X507), IF(AK507="N/A", "N/A", AD507+AK507))</f>
        <v>N/A</v>
      </c>
      <c r="AR507" s="15" t="s">
        <v>40</v>
      </c>
      <c r="AS507" s="15" t="s">
        <v>40</v>
      </c>
      <c r="AT507" s="15" t="s">
        <v>40</v>
      </c>
      <c r="AU507" s="15" t="s">
        <v>40</v>
      </c>
      <c r="AV507" s="15" t="s">
        <v>40</v>
      </c>
      <c r="AW507" s="15" t="s">
        <v>40</v>
      </c>
      <c r="AX507" s="15" t="s">
        <v>40</v>
      </c>
      <c r="AY507" s="15" t="s">
        <v>40</v>
      </c>
      <c r="AZ507" s="15" t="s">
        <v>40</v>
      </c>
      <c r="BA507" s="15" t="s">
        <v>40</v>
      </c>
      <c r="BB507" s="15" t="s">
        <v>40</v>
      </c>
      <c r="BC507" s="15" t="s">
        <v>40</v>
      </c>
      <c r="BD507" s="15" t="s">
        <v>40</v>
      </c>
      <c r="BE507" s="15" t="s">
        <v>40</v>
      </c>
      <c r="BF507" s="15" t="s">
        <v>40</v>
      </c>
      <c r="BG507" s="15" t="s">
        <v>40</v>
      </c>
      <c r="BH507" s="15" t="s">
        <v>40</v>
      </c>
      <c r="BI507" s="15"/>
      <c r="BJ507" s="16">
        <f>IF(AR507="R", $CA507, IF(OR(AR507="P", AR507="T", AR507="N"), 0, IF($C507="DM", $T507, IF(OR(AR507="Y", AR507="IR"),$AM507,IF(AR507="C", IF($BI507="Y", IF($AF507="N/A", $Q507, $AF507), IF($AG507="N/A", $T507,$AG507)))))))</f>
        <v>2</v>
      </c>
      <c r="BK507" s="16">
        <f>IF(AS507="R", $CA507, IF(OR(AS507="P", AS507="T", AS507="N"), 0, IF($C507="DM", $T507, IF(OR(AS507="Y", AS507="IR"),$AM507,IF(AS507="C", IF($BI507="Y", IF($AF507="N/A", $Q507, $AF507), IF($AG507="N/A", $T507,$AG507)))))))</f>
        <v>2</v>
      </c>
      <c r="BL507" s="16">
        <f>IF(AT507="R", $CA507, IF(OR(AT507="P", AT507="T", AT507="N"), 0, IF($C507="DM", $T507, IF(OR(AT507="Y", AT507="IR"),$AM507,IF(AT507="C", IF($BI507="Y", IF($AF507="N/A", $Q507, $AF507), IF($AG507="N/A", $T507,$AG507)))))))</f>
        <v>2</v>
      </c>
      <c r="BM507" s="16">
        <f>IF(AU507="R", $CA507, IF(OR(AU507="P", AU507="T", AU507="N"), 0, IF($C507="DM", $T507, IF(OR(AU507="Y", AU507="IR"),$AM507,IF(AU507="C", IF($BI507="Y", IF($AF507="N/A", $Q507, $AF507), IF($AG507="N/A", $T507,$AG507)))))))</f>
        <v>2</v>
      </c>
      <c r="BN507" s="16">
        <f>IF(AV507="R", $CA507, IF(OR(AV507="P", AV507="T", AV507="N"), 0, IF($C507="DM", $T507, IF(OR(AV507="Y", AV507="IR"),$AM507,IF(AV507="C", IF($BI507="Y", IF($AF507="N/A", $Q507, $AF507), IF($AG507="N/A", $T507,$AG507)))))))</f>
        <v>2</v>
      </c>
      <c r="BO507" s="16">
        <f>IF(AW507="R", $CA507, IF(OR(AW507="P", AW507="T", AW507="N"), 0, IF($C507="DM", $T507, IF(OR(AW507="Y", AW507="IR"),$AM507,IF(AW507="C", IF($BI507="Y", IF($AF507="N/A", $Q507, $AF507), IF($AG507="N/A", $T507,$AG507)))))))</f>
        <v>2</v>
      </c>
      <c r="BP507" s="16">
        <f>IF(AX507="R", $CA507, IF(OR(AX507="P", AX507="T", AX507="N"), 0, IF($C507="DM", $T507, IF(OR(AX507="Y", AX507="IR"),$AM507,IF(AX507="C", IF($BI507="Y", IF($AF507="N/A", $Q507, $AF507), IF($AG507="N/A", $T507,$AG507)))))))</f>
        <v>2</v>
      </c>
      <c r="BQ507" s="16">
        <f>IF(AY507="R", $CA507, IF(OR(AY507="P", AY507="T", AY507="N"), 0, IF($C507="DM", $T507, IF(OR(AY507="Y", AY507="IR"),$AM507,IF(AY507="C", IF($BI507="Y", IF($AF507="N/A", $Q507, $AF507), IF($AG507="N/A", $T507,$AG507)))))))</f>
        <v>2</v>
      </c>
      <c r="BR507" s="16">
        <f>IF(AZ507="R", $CA507, IF(OR(AZ507="P", AZ507="T", AZ507="N"), 0, IF($C507="DM", $T507, IF(OR(AZ507="Y", AZ507="IR"),$AM507,IF(AZ507="C", IF($BI507="Y", IF($AF507="N/A", $Q507, $AF507), IF($AG507="N/A", $T507,$AG507)))))))</f>
        <v>2</v>
      </c>
      <c r="BS507" s="16">
        <f>IF(BA507="R", $CA507, IF(OR(BA507="P", BA507="T", BA507="N"), 0, IF($C507="DM", $T507, IF(OR(BA507="Y", BA507="IR"),$AM507,IF(BA507="C", IF($BI507="Y", IF($AF507="N/A", $Q507, $AF507), IF($AG507="N/A", $T507,$AG507)))))))</f>
        <v>2</v>
      </c>
      <c r="BT507" s="16">
        <f>IF(BB507="R", $CA507, IF(OR(BB507="P", BB507="T", BB507="N"), 0, IF($C507="DM", $T507, IF(OR(BB507="Y", BB507="IR"),$AM507,IF(BB507="C", IF($BI507="Y", IF($BA507="C", IF($AF507="N/A", $Q507, $AF507), IF($AF507="N/A", $T507, $AM507)), IF($AG507="N/A", $T507,$AG507)))))))</f>
        <v>2</v>
      </c>
      <c r="BU507" s="16">
        <f>IF(BC507="R", $CA507, IF(OR(BC507="P", BC507="T", BC507="N"), 0, IF($C507="DM", $T507, IF(OR(BC507="Y", BC507="IR"),$AM507,IF(BC507="C", IF($BI507="Y", IF($BA507="C", IF($AF507="N/A", $Q507, $AF507), IF($AF507="N/A", $T507, $AM507)), IF($AG507="N/A", $T507,$AG507)))))))</f>
        <v>2</v>
      </c>
      <c r="BV507" s="16">
        <f>IF(BD507="R", $CA507, IF(OR(BD507="P", BD507="T", BD507="N"), 0, IF($C507="DM", $T507, IF(OR(BD507="Y", BD507="IR"),$AM507,IF(BD507="C", IF($BI507="Y", IF($BA507="C", IF($AF507="N/A", $Q507, $AF507), IF($AF507="N/A", $T507, $AM507)), IF($AG507="N/A", $T507,$AG507)))))))</f>
        <v>2</v>
      </c>
      <c r="BW507" s="16">
        <f>IF(BE507="R", $CA507, IF(OR(BE507="P", BE507="T", BE507="N"), 0, IF($C507="DM", $T507, IF(OR(BE507="Y", BE507="IR"),$AM507,IF(BE507="C", IF($BI507="Y", IF($BA507="C", IF($AF507="N/A", $Q507, $AF507), IF($AF507="N/A", $T507, $AM507)), IF($AG507="N/A", $T507,$AG507)))))))</f>
        <v>2</v>
      </c>
      <c r="BX507" s="16">
        <f>IF(BF507="R", $CA507, IF(OR(BF507="P", BF507="T", BF507="N"), 0, IF($C507="DM", $T507, IF(OR(BF507="Y", BF507="IR"),$AM507,IF(BF507="C", IF($BI507="Y", IF($BA507="C", IF($AF507="N/A", $Q507, $AF507), IF($AF507="N/A", $T507, $AM507)), IF($AG507="N/A", $T507,$AG507)))))))</f>
        <v>2</v>
      </c>
      <c r="BY507" s="16">
        <f>IF(BG507="R", $CA507, IF(OR(BG507="P", BG507="T", BG507="N"), 0, IF($C507="DM", $T507, IF(OR(BG507="Y", BG507="IR"),$AM507,IF(BG507="C", IF($BI507="Y", IF($BA507="C", IF($AF507="N/A", $Q507, $AF507), IF($AF507="N/A", $T507, $AM507)), IF($AG507="N/A", $T507,$AG507)))))))</f>
        <v>2</v>
      </c>
      <c r="BZ507" s="16">
        <f>IF(BH507="R", $CA507, IF(OR(BH507="P", BH507="T", BH507="N"), 0, IF($C507="DM", $T507, IF(OR(BH507="Y", BH507="IR"),$AM507,IF(BH507="C", IF($BI507="Y", IF($BA507="C", IF($AF507="N/A", $Q507, $AF507), IF($AF507="N/A", $T507, $AM507)), IF($AG507="N/A", $T507,$AG507)))))))</f>
        <v>2</v>
      </c>
      <c r="CA507" s="15" t="s">
        <v>75</v>
      </c>
      <c r="CB507" s="16">
        <f>BZ507</f>
        <v>2</v>
      </c>
      <c r="CC507" s="15">
        <f>IF(OR($BH507="T", $BH507="R"), 0, IF($BH507="C", IF($BI507="Y", IF($BA507="C", 0, IF(AF507="N/A", Q507-T507, AF507-AG507)), IF($AF507="N/A", U507, AH507)), AN507))</f>
        <v>2</v>
      </c>
      <c r="CD507" s="15" t="str">
        <f>IF(OR($BH507="T", $BH507="R"), 0, IF($BH507="C", IF($BI507="Y", 0, IF($AF507="N/A", V507, AI507)), AO507))</f>
        <v>N/A</v>
      </c>
      <c r="CE507" s="15" t="str">
        <f>IF(OR($BH507="T", $BH507="R"), 0, IF($BH507="C", IF($BI507="Y", 0, IF($AF507="N/A", W507, AJ507)), AP507))</f>
        <v>N/A</v>
      </c>
      <c r="CF507" s="15" t="str">
        <f>IF(OR($BH507="T", $BH507="R"), 0, IF($BH507="C", IF($BI507="Y", 0, IF($AF507="N/A", X507, AK507)), AQ507))</f>
        <v>N/A</v>
      </c>
      <c r="CG507" t="str">
        <f>IF(AC507="N/A", "S:"&amp;L507&amp;" G:"&amp;M507&amp;" GR:"&amp;Q507, IF(AC507=0, "S:"&amp;L507&amp;" G:"&amp;M507&amp;" GR:"&amp;Q507, "S:"&amp;L507&amp;"/"&amp;AD507&amp;" G:"&amp;AE507&amp;" GR:"&amp;AF507))</f>
        <v>S:2 G:1 GR:0</v>
      </c>
    </row>
    <row r="508" spans="1:85" x14ac:dyDescent="0.25">
      <c r="A508" s="14">
        <v>3721</v>
      </c>
      <c r="B508" s="15" t="s">
        <v>2136</v>
      </c>
      <c r="C508" s="15" t="s">
        <v>70</v>
      </c>
      <c r="D508" s="15" t="s">
        <v>1933</v>
      </c>
      <c r="E508" s="15">
        <f>VLOOKUP(B508, 'Rookie Year'!$A$2:$B$55679,2,FALSE)</f>
        <v>2020</v>
      </c>
      <c r="F508" s="15">
        <v>2020</v>
      </c>
      <c r="G508" s="15" t="s">
        <v>40</v>
      </c>
      <c r="H508" s="15" t="s">
        <v>2248</v>
      </c>
      <c r="I508" s="16">
        <v>5</v>
      </c>
      <c r="J508" s="15">
        <v>3</v>
      </c>
      <c r="K508" s="17">
        <f>IF(AND(G508&lt;&gt;"N",R508="N/A"), IF(I508&lt;4, 0, 0.25),IF(I508=1, IF(J508=1,0.25, 0.25), IF(I508&lt;13, 0.25, IF(I508&lt;26, 0.4, IF(I508&lt;51, 0.6, 0.75)))))</f>
        <v>0.25</v>
      </c>
      <c r="L508" s="16">
        <f>I508-M508</f>
        <v>3</v>
      </c>
      <c r="M508" s="16">
        <f>ROUNDUP(I508*K508,0)</f>
        <v>2</v>
      </c>
      <c r="N508" s="16">
        <f>M508*J508</f>
        <v>6</v>
      </c>
      <c r="O508" s="16">
        <v>6</v>
      </c>
      <c r="P508" s="16">
        <v>0</v>
      </c>
      <c r="Q508" s="16">
        <f>N508-O508-P508</f>
        <v>0</v>
      </c>
      <c r="R508" s="15">
        <v>2022</v>
      </c>
      <c r="S508" s="15">
        <f>IF(R508="N/A", J508-($B$1-F508), J508-($B$1-R508))</f>
        <v>1</v>
      </c>
      <c r="T508" s="16">
        <v>0</v>
      </c>
      <c r="U508" s="16" t="str">
        <f>IF($S508&lt;2, "N/A", $M508)</f>
        <v>N/A</v>
      </c>
      <c r="V508" s="16" t="str">
        <f>IF($S508&lt;3, "N/A", $M508)</f>
        <v>N/A</v>
      </c>
      <c r="W508" s="16" t="str">
        <f>IF($S508&lt;4, "N/A", $M508)</f>
        <v>N/A</v>
      </c>
      <c r="X508" s="16" t="str">
        <f>IF($S508&lt;5, "N/A", $M508)</f>
        <v>N/A</v>
      </c>
      <c r="Y508" s="15" t="str">
        <f>IF(SUM(T508:X508)&lt;&gt;Q508, "CHECK", "OK")</f>
        <v>OK</v>
      </c>
      <c r="Z508" s="15" t="str">
        <f>IF(F508=$B$1, "No", IF(S508=1, "Yes", "No"))</f>
        <v>Yes</v>
      </c>
      <c r="AA508" s="18">
        <f>IF(C508="DM", "N/A", IF(Z508="No","N/A",VLOOKUP(B508,'Extension List'!$A$3:$R$1972,18,FALSE)))</f>
        <v>6</v>
      </c>
      <c r="AB508" s="15">
        <f>IF(C508="DM", "N/A", IF(Z508="No","N/A",VLOOKUP(B508,'Extension List'!$A$3:$T$1972,20,FALSE)))</f>
        <v>1</v>
      </c>
      <c r="AC508" s="15">
        <f>IF(AA508="N/A", "N/A", 0)</f>
        <v>0</v>
      </c>
      <c r="AD508" s="16" t="str">
        <f>IF(AE508="N/A", "N/A", AA508-AE508)</f>
        <v>N/A</v>
      </c>
      <c r="AE508" s="16" t="str">
        <f>IF(AA508="N/A", "N/A", IF(AC508&gt;0, IF(AA508&lt;13, ROUNDUP(0.25*AA508,0), IF(AA508&lt;26, ROUNDUP(0.4*AA508,0), IF(AA508&lt;51, ROUNDUP(0.6*AA508,0), ROUNDUP(0.75*AA508,0)))), "N/A"))</f>
        <v>N/A</v>
      </c>
      <c r="AF508" s="16" t="str">
        <f>IF(AD508="N/A","N/A", (AE508*AC508)+Q508)</f>
        <v>N/A</v>
      </c>
      <c r="AG508" s="16" t="str">
        <f>IF($AF508="N/A", "N/A", "TBC")</f>
        <v>N/A</v>
      </c>
      <c r="AH508" s="16" t="str">
        <f>IF($AF508="N/A", "N/A", "TBC")</f>
        <v>N/A</v>
      </c>
      <c r="AI508" s="16" t="str">
        <f>IF($AF508="N/A","N/A",IF(AC508&gt;1,"TBC","N/A"))</f>
        <v>N/A</v>
      </c>
      <c r="AJ508" s="16" t="str">
        <f>IF($AF508="N/A","N/A",IF(AC508&gt;2,"TBC","N/A"))</f>
        <v>N/A</v>
      </c>
      <c r="AK508" s="16" t="str">
        <f>IF($AF508="N/A","N/A",IF(AC508&gt;3,"TBC","N/A"))</f>
        <v>N/A</v>
      </c>
      <c r="AL508" s="16" t="str">
        <f>IF(AC508="N/A","N/A",IF(AC508&gt;0,IF(SUM(AG508:AK508)&lt;&gt;AF508,"CHECK","OK"),"N/A"))</f>
        <v>N/A</v>
      </c>
      <c r="AM508" s="16">
        <f>IF(AD508="N/A", L508+T508, L508+AG508)</f>
        <v>3</v>
      </c>
      <c r="AN508" s="16" t="str">
        <f>IF(AD508="N/A", IF(U508="N/A", "N/A", L508+U508), AD508+AH508)</f>
        <v>N/A</v>
      </c>
      <c r="AO508" s="16" t="str">
        <f>IF(AD508="N/A", IF(V508="N/A", "N/A", L508+V508), IF(AI508="N/A", "N/A", AD508+AI508))</f>
        <v>N/A</v>
      </c>
      <c r="AP508" s="16" t="str">
        <f>IF(AD508="N/A", IF(W508="N/A", "N/A", L508+W508), IF(AJ508="N/A", "N/A", AD508+AJ508))</f>
        <v>N/A</v>
      </c>
      <c r="AQ508" s="16" t="str">
        <f>IF(AD508="N/A", IF(X508="N/A", "N/A", L508+X508), IF(AK508="N/A", "N/A", AD508+AK508))</f>
        <v>N/A</v>
      </c>
      <c r="AR508" s="15" t="s">
        <v>40</v>
      </c>
      <c r="AS508" s="15" t="s">
        <v>40</v>
      </c>
      <c r="AT508" s="15" t="s">
        <v>40</v>
      </c>
      <c r="AU508" s="15" t="s">
        <v>40</v>
      </c>
      <c r="AV508" s="15" t="s">
        <v>40</v>
      </c>
      <c r="AW508" s="15" t="s">
        <v>40</v>
      </c>
      <c r="AX508" s="15" t="s">
        <v>40</v>
      </c>
      <c r="AY508" s="15" t="s">
        <v>40</v>
      </c>
      <c r="AZ508" s="15" t="s">
        <v>40</v>
      </c>
      <c r="BA508" s="15" t="s">
        <v>40</v>
      </c>
      <c r="BB508" s="15" t="s">
        <v>40</v>
      </c>
      <c r="BC508" s="15" t="s">
        <v>40</v>
      </c>
      <c r="BD508" s="15" t="s">
        <v>40</v>
      </c>
      <c r="BE508" s="15" t="s">
        <v>40</v>
      </c>
      <c r="BF508" s="15" t="s">
        <v>40</v>
      </c>
      <c r="BG508" s="15" t="s">
        <v>40</v>
      </c>
      <c r="BH508" s="15" t="s">
        <v>40</v>
      </c>
      <c r="BI508" s="15"/>
      <c r="BJ508" s="16">
        <f>IF(AR508="R", $CA508, IF(OR(AR508="P", AR508="T", AR508="N"), 0, IF($C508="DM", $T508, IF(OR(AR508="Y", AR508="IR"),$AM508,IF(AR508="C", IF($BI508="Y", IF($AF508="N/A", $Q508, $AF508), IF($AG508="N/A", $T508,$AG508)))))))</f>
        <v>3</v>
      </c>
      <c r="BK508" s="16">
        <f>IF(AS508="R", $CA508, IF(OR(AS508="P", AS508="T", AS508="N"), 0, IF($C508="DM", $T508, IF(OR(AS508="Y", AS508="IR"),$AM508,IF(AS508="C", IF($BI508="Y", IF($AF508="N/A", $Q508, $AF508), IF($AG508="N/A", $T508,$AG508)))))))</f>
        <v>3</v>
      </c>
      <c r="BL508" s="16">
        <f>IF(AT508="R", $CA508, IF(OR(AT508="P", AT508="T", AT508="N"), 0, IF($C508="DM", $T508, IF(OR(AT508="Y", AT508="IR"),$AM508,IF(AT508="C", IF($BI508="Y", IF($AF508="N/A", $Q508, $AF508), IF($AG508="N/A", $T508,$AG508)))))))</f>
        <v>3</v>
      </c>
      <c r="BM508" s="16">
        <f>IF(AU508="R", $CA508, IF(OR(AU508="P", AU508="T", AU508="N"), 0, IF($C508="DM", $T508, IF(OR(AU508="Y", AU508="IR"),$AM508,IF(AU508="C", IF($BI508="Y", IF($AF508="N/A", $Q508, $AF508), IF($AG508="N/A", $T508,$AG508)))))))</f>
        <v>3</v>
      </c>
      <c r="BN508" s="16">
        <f>IF(AV508="R", $CA508, IF(OR(AV508="P", AV508="T", AV508="N"), 0, IF($C508="DM", $T508, IF(OR(AV508="Y", AV508="IR"),$AM508,IF(AV508="C", IF($BI508="Y", IF($AF508="N/A", $Q508, $AF508), IF($AG508="N/A", $T508,$AG508)))))))</f>
        <v>3</v>
      </c>
      <c r="BO508" s="16">
        <f>IF(AW508="R", $CA508, IF(OR(AW508="P", AW508="T", AW508="N"), 0, IF($C508="DM", $T508, IF(OR(AW508="Y", AW508="IR"),$AM508,IF(AW508="C", IF($BI508="Y", IF($AF508="N/A", $Q508, $AF508), IF($AG508="N/A", $T508,$AG508)))))))</f>
        <v>3</v>
      </c>
      <c r="BP508" s="16">
        <f>IF(AX508="R", $CA508, IF(OR(AX508="P", AX508="T", AX508="N"), 0, IF($C508="DM", $T508, IF(OR(AX508="Y", AX508="IR"),$AM508,IF(AX508="C", IF($BI508="Y", IF($AF508="N/A", $Q508, $AF508), IF($AG508="N/A", $T508,$AG508)))))))</f>
        <v>3</v>
      </c>
      <c r="BQ508" s="16">
        <f>IF(AY508="R", $CA508, IF(OR(AY508="P", AY508="T", AY508="N"), 0, IF($C508="DM", $T508, IF(OR(AY508="Y", AY508="IR"),$AM508,IF(AY508="C", IF($BI508="Y", IF($AF508="N/A", $Q508, $AF508), IF($AG508="N/A", $T508,$AG508)))))))</f>
        <v>3</v>
      </c>
      <c r="BR508" s="16">
        <f>IF(AZ508="R", $CA508, IF(OR(AZ508="P", AZ508="T", AZ508="N"), 0, IF($C508="DM", $T508, IF(OR(AZ508="Y", AZ508="IR"),$AM508,IF(AZ508="C", IF($BI508="Y", IF($AF508="N/A", $Q508, $AF508), IF($AG508="N/A", $T508,$AG508)))))))</f>
        <v>3</v>
      </c>
      <c r="BS508" s="16">
        <f>IF(BA508="R", $CA508, IF(OR(BA508="P", BA508="T", BA508="N"), 0, IF($C508="DM", $T508, IF(OR(BA508="Y", BA508="IR"),$AM508,IF(BA508="C", IF($BI508="Y", IF($AF508="N/A", $Q508, $AF508), IF($AG508="N/A", $T508,$AG508)))))))</f>
        <v>3</v>
      </c>
      <c r="BT508" s="16">
        <f>IF(BB508="R", $CA508, IF(OR(BB508="P", BB508="T", BB508="N"), 0, IF($C508="DM", $T508, IF(OR(BB508="Y", BB508="IR"),$AM508,IF(BB508="C", IF($BI508="Y", IF($BA508="C", IF($AF508="N/A", $Q508, $AF508), IF($AF508="N/A", $T508, $AM508)), IF($AG508="N/A", $T508,$AG508)))))))</f>
        <v>3</v>
      </c>
      <c r="BU508" s="16">
        <f>IF(BC508="R", $CA508, IF(OR(BC508="P", BC508="T", BC508="N"), 0, IF($C508="DM", $T508, IF(OR(BC508="Y", BC508="IR"),$AM508,IF(BC508="C", IF($BI508="Y", IF($BA508="C", IF($AF508="N/A", $Q508, $AF508), IF($AF508="N/A", $T508, $AM508)), IF($AG508="N/A", $T508,$AG508)))))))</f>
        <v>3</v>
      </c>
      <c r="BV508" s="16">
        <f>IF(BD508="R", $CA508, IF(OR(BD508="P", BD508="T", BD508="N"), 0, IF($C508="DM", $T508, IF(OR(BD508="Y", BD508="IR"),$AM508,IF(BD508="C", IF($BI508="Y", IF($BA508="C", IF($AF508="N/A", $Q508, $AF508), IF($AF508="N/A", $T508, $AM508)), IF($AG508="N/A", $T508,$AG508)))))))</f>
        <v>3</v>
      </c>
      <c r="BW508" s="16">
        <f>IF(BE508="R", $CA508, IF(OR(BE508="P", BE508="T", BE508="N"), 0, IF($C508="DM", $T508, IF(OR(BE508="Y", BE508="IR"),$AM508,IF(BE508="C", IF($BI508="Y", IF($BA508="C", IF($AF508="N/A", $Q508, $AF508), IF($AF508="N/A", $T508, $AM508)), IF($AG508="N/A", $T508,$AG508)))))))</f>
        <v>3</v>
      </c>
      <c r="BX508" s="16">
        <f>IF(BF508="R", $CA508, IF(OR(BF508="P", BF508="T", BF508="N"), 0, IF($C508="DM", $T508, IF(OR(BF508="Y", BF508="IR"),$AM508,IF(BF508="C", IF($BI508="Y", IF($BA508="C", IF($AF508="N/A", $Q508, $AF508), IF($AF508="N/A", $T508, $AM508)), IF($AG508="N/A", $T508,$AG508)))))))</f>
        <v>3</v>
      </c>
      <c r="BY508" s="16">
        <f>IF(BG508="R", $CA508, IF(OR(BG508="P", BG508="T", BG508="N"), 0, IF($C508="DM", $T508, IF(OR(BG508="Y", BG508="IR"),$AM508,IF(BG508="C", IF($BI508="Y", IF($BA508="C", IF($AF508="N/A", $Q508, $AF508), IF($AF508="N/A", $T508, $AM508)), IF($AG508="N/A", $T508,$AG508)))))))</f>
        <v>3</v>
      </c>
      <c r="BZ508" s="16">
        <f>IF(BH508="R", $CA508, IF(OR(BH508="P", BH508="T", BH508="N"), 0, IF($C508="DM", $T508, IF(OR(BH508="Y", BH508="IR"),$AM508,IF(BH508="C", IF($BI508="Y", IF($BA508="C", IF($AF508="N/A", $Q508, $AF508), IF($AF508="N/A", $T508, $AM508)), IF($AG508="N/A", $T508,$AG508)))))))</f>
        <v>3</v>
      </c>
      <c r="CA508" s="15" t="s">
        <v>75</v>
      </c>
      <c r="CB508" s="16">
        <f>BZ508</f>
        <v>3</v>
      </c>
      <c r="CC508" s="15" t="str">
        <f>IF(OR($BH508="T", $BH508="R"), 0, IF($BH508="C", IF($BI508="Y", IF($BA508="C", 0, IF(AF508="N/A", Q508-T508, AF508-AG508)), IF($AF508="N/A", U508, AH508)), AN508))</f>
        <v>N/A</v>
      </c>
      <c r="CD508" s="15" t="str">
        <f>IF(OR($BH508="T", $BH508="R"), 0, IF($BH508="C", IF($BI508="Y", 0, IF($AF508="N/A", V508, AI508)), AO508))</f>
        <v>N/A</v>
      </c>
      <c r="CE508" s="15" t="str">
        <f>IF(OR($BH508="T", $BH508="R"), 0, IF($BH508="C", IF($BI508="Y", 0, IF($AF508="N/A", W508, AJ508)), AP508))</f>
        <v>N/A</v>
      </c>
      <c r="CF508" s="15" t="str">
        <f>IF(OR($BH508="T", $BH508="R"), 0, IF($BH508="C", IF($BI508="Y", 0, IF($AF508="N/A", X508, AK508)), AQ508))</f>
        <v>N/A</v>
      </c>
      <c r="CG508" t="str">
        <f>IF(AC508="N/A", "S:"&amp;L508&amp;" G:"&amp;M508&amp;" GR:"&amp;Q508, IF(AC508=0, "S:"&amp;L508&amp;" G:"&amp;M508&amp;" GR:"&amp;Q508, "S:"&amp;L508&amp;"/"&amp;AD508&amp;" G:"&amp;AE508&amp;" GR:"&amp;AF508))</f>
        <v>S:3 G:2 GR:0</v>
      </c>
    </row>
    <row r="509" spans="1:85" x14ac:dyDescent="0.25">
      <c r="A509" s="14">
        <v>5115</v>
      </c>
      <c r="B509" s="15" t="s">
        <v>2738</v>
      </c>
      <c r="C509" s="15" t="s">
        <v>70</v>
      </c>
      <c r="D509" s="15" t="s">
        <v>1933</v>
      </c>
      <c r="E509" s="15">
        <f>VLOOKUP(B509, 'Rookie Year'!$A$2:$B$55679,2,FALSE)</f>
        <v>2022</v>
      </c>
      <c r="F509" s="15">
        <v>2023</v>
      </c>
      <c r="G509" s="15" t="s">
        <v>42</v>
      </c>
      <c r="H509" s="15" t="s">
        <v>1928</v>
      </c>
      <c r="I509" s="16">
        <v>7</v>
      </c>
      <c r="J509" s="15">
        <v>3</v>
      </c>
      <c r="K509" s="17">
        <f>IF(AND(G509&lt;&gt;"N",R509="N/A"), IF(I509&lt;4, 0, 0.25),IF(I509=1, IF(J509=1,0.25, 0.25), IF(I509&lt;13, 0.25, IF(I509&lt;26, 0.4, IF(I509&lt;51, 0.6, 0.75)))))</f>
        <v>0.25</v>
      </c>
      <c r="L509" s="16">
        <f>I509-M509</f>
        <v>5</v>
      </c>
      <c r="M509" s="16">
        <f>ROUNDUP(I509*K509,0)</f>
        <v>2</v>
      </c>
      <c r="N509" s="16">
        <f>M509*J509</f>
        <v>6</v>
      </c>
      <c r="O509" s="16">
        <v>2</v>
      </c>
      <c r="P509" s="16">
        <v>0</v>
      </c>
      <c r="Q509" s="16">
        <f>N509-O509-P509</f>
        <v>4</v>
      </c>
      <c r="R509" s="15" t="s">
        <v>75</v>
      </c>
      <c r="S509" s="15">
        <f>IF(R509="N/A", J509-($B$1-F509), J509-($B$1-R509))</f>
        <v>2</v>
      </c>
      <c r="T509" s="16">
        <v>2</v>
      </c>
      <c r="U509" s="16">
        <v>2</v>
      </c>
      <c r="V509" s="16" t="str">
        <f>IF($S509&lt;3, "N/A", $M509)</f>
        <v>N/A</v>
      </c>
      <c r="W509" s="16" t="str">
        <f>IF($S509&lt;4, "N/A", $M509)</f>
        <v>N/A</v>
      </c>
      <c r="X509" s="16" t="str">
        <f>IF($S509&lt;5, "N/A", $M509)</f>
        <v>N/A</v>
      </c>
      <c r="Y509" s="15" t="str">
        <f>IF(SUM(T509:X509)&lt;&gt;Q509, "CHECK", "OK")</f>
        <v>OK</v>
      </c>
      <c r="Z509" s="15" t="str">
        <f>IF(F509=$B$1, "No", IF(S509=1, "Yes", "No"))</f>
        <v>No</v>
      </c>
      <c r="AA509" s="18" t="str">
        <f>IF(C509="DM", "N/A", IF(Z509="No","N/A",VLOOKUP(B509,'Extension List'!$A$3:$R$1972,18,FALSE)))</f>
        <v>N/A</v>
      </c>
      <c r="AB509" s="15" t="str">
        <f>IF(C509="DM", "N/A", IF(Z509="No","N/A",VLOOKUP(B509,'Extension List'!$A$3:$T$1972,20,FALSE)))</f>
        <v>N/A</v>
      </c>
      <c r="AC509" s="15" t="str">
        <f>IF(AA509="N/A", "N/A", 0)</f>
        <v>N/A</v>
      </c>
      <c r="AD509" s="16" t="str">
        <f>IF(AE509="N/A", "N/A", AA509-AE509)</f>
        <v>N/A</v>
      </c>
      <c r="AE509" s="16" t="str">
        <f>IF(AA509="N/A", "N/A", IF(AC509&gt;0, IF(AA509&lt;13, ROUNDUP(0.25*AA509,0), IF(AA509&lt;26, ROUNDUP(0.4*AA509,0), IF(AA509&lt;51, ROUNDUP(0.6*AA509,0), ROUNDUP(0.75*AA509,0)))), "N/A"))</f>
        <v>N/A</v>
      </c>
      <c r="AF509" s="16" t="str">
        <f>IF(AD509="N/A","N/A", (AE509*AC509)+Q509)</f>
        <v>N/A</v>
      </c>
      <c r="AG509" s="16" t="str">
        <f>IF($AF509="N/A", "N/A", "TBC")</f>
        <v>N/A</v>
      </c>
      <c r="AH509" s="16" t="str">
        <f>IF($AF509="N/A", "N/A", "TBC")</f>
        <v>N/A</v>
      </c>
      <c r="AI509" s="16" t="str">
        <f>IF($AF509="N/A","N/A",IF(AC509&gt;1,"TBC","N/A"))</f>
        <v>N/A</v>
      </c>
      <c r="AJ509" s="16" t="str">
        <f>IF($AF509="N/A","N/A",IF(AC509&gt;2,"TBC","N/A"))</f>
        <v>N/A</v>
      </c>
      <c r="AK509" s="16" t="str">
        <f>IF($AF509="N/A","N/A",IF(AC509&gt;3,"TBC","N/A"))</f>
        <v>N/A</v>
      </c>
      <c r="AL509" s="16" t="str">
        <f>IF(AC509="N/A","N/A",IF(AC509&gt;0,IF(SUM(AG509:AK509)&lt;&gt;AF509,"CHECK","OK"),"N/A"))</f>
        <v>N/A</v>
      </c>
      <c r="AM509" s="16">
        <f>IF(AD509="N/A", L509+T509, L509+AG509)</f>
        <v>7</v>
      </c>
      <c r="AN509" s="16">
        <f>IF(AD509="N/A", IF(U509="N/A", "N/A", L509+U509), AD509+AH509)</f>
        <v>7</v>
      </c>
      <c r="AO509" s="16" t="str">
        <f>IF(AD509="N/A", IF(V509="N/A", "N/A", L509+V509), IF(AI509="N/A", "N/A", AD509+AI509))</f>
        <v>N/A</v>
      </c>
      <c r="AP509" s="16" t="str">
        <f>IF(AD509="N/A", IF(W509="N/A", "N/A", L509+W509), IF(AJ509="N/A", "N/A", AD509+AJ509))</f>
        <v>N/A</v>
      </c>
      <c r="AQ509" s="16" t="str">
        <f>IF(AD509="N/A", IF(X509="N/A", "N/A", L509+X509), IF(AK509="N/A", "N/A", AD509+AK509))</f>
        <v>N/A</v>
      </c>
      <c r="AR509" s="15" t="s">
        <v>40</v>
      </c>
      <c r="AS509" s="15" t="s">
        <v>40</v>
      </c>
      <c r="AT509" s="15" t="s">
        <v>40</v>
      </c>
      <c r="AU509" s="15" t="s">
        <v>40</v>
      </c>
      <c r="AV509" s="15" t="s">
        <v>40</v>
      </c>
      <c r="AW509" s="15" t="s">
        <v>40</v>
      </c>
      <c r="AX509" s="15" t="s">
        <v>40</v>
      </c>
      <c r="AY509" s="15" t="s">
        <v>40</v>
      </c>
      <c r="AZ509" s="15" t="s">
        <v>40</v>
      </c>
      <c r="BA509" s="15" t="s">
        <v>40</v>
      </c>
      <c r="BB509" s="15" t="s">
        <v>40</v>
      </c>
      <c r="BC509" s="15" t="s">
        <v>40</v>
      </c>
      <c r="BD509" s="15" t="s">
        <v>40</v>
      </c>
      <c r="BE509" s="15" t="s">
        <v>40</v>
      </c>
      <c r="BF509" s="15" t="s">
        <v>40</v>
      </c>
      <c r="BG509" s="15" t="s">
        <v>40</v>
      </c>
      <c r="BH509" s="15" t="s">
        <v>40</v>
      </c>
      <c r="BI509" s="15"/>
      <c r="BJ509" s="16">
        <f>IF(AR509="R", $CA509, IF(OR(AR509="P", AR509="T", AR509="N"), 0, IF($C509="DM", $T509, IF(OR(AR509="Y", AR509="IR"),$AM509,IF(AR509="C", IF($BI509="Y", IF($AF509="N/A", $Q509, $AF509), IF($AG509="N/A", $T509,$AG509)))))))</f>
        <v>7</v>
      </c>
      <c r="BK509" s="16">
        <f>IF(AS509="R", $CA509, IF(OR(AS509="P", AS509="T", AS509="N"), 0, IF($C509="DM", $T509, IF(OR(AS509="Y", AS509="IR"),$AM509,IF(AS509="C", IF($BI509="Y", IF($AF509="N/A", $Q509, $AF509), IF($AG509="N/A", $T509,$AG509)))))))</f>
        <v>7</v>
      </c>
      <c r="BL509" s="16">
        <f>IF(AT509="R", $CA509, IF(OR(AT509="P", AT509="T", AT509="N"), 0, IF($C509="DM", $T509, IF(OR(AT509="Y", AT509="IR"),$AM509,IF(AT509="C", IF($BI509="Y", IF($AF509="N/A", $Q509, $AF509), IF($AG509="N/A", $T509,$AG509)))))))</f>
        <v>7</v>
      </c>
      <c r="BM509" s="16">
        <f>IF(AU509="R", $CA509, IF(OR(AU509="P", AU509="T", AU509="N"), 0, IF($C509="DM", $T509, IF(OR(AU509="Y", AU509="IR"),$AM509,IF(AU509="C", IF($BI509="Y", IF($AF509="N/A", $Q509, $AF509), IF($AG509="N/A", $T509,$AG509)))))))</f>
        <v>7</v>
      </c>
      <c r="BN509" s="16">
        <f>IF(AV509="R", $CA509, IF(OR(AV509="P", AV509="T", AV509="N"), 0, IF($C509="DM", $T509, IF(OR(AV509="Y", AV509="IR"),$AM509,IF(AV509="C", IF($BI509="Y", IF($AF509="N/A", $Q509, $AF509), IF($AG509="N/A", $T509,$AG509)))))))</f>
        <v>7</v>
      </c>
      <c r="BO509" s="16">
        <f>IF(AW509="R", $CA509, IF(OR(AW509="P", AW509="T", AW509="N"), 0, IF($C509="DM", $T509, IF(OR(AW509="Y", AW509="IR"),$AM509,IF(AW509="C", IF($BI509="Y", IF($AF509="N/A", $Q509, $AF509), IF($AG509="N/A", $T509,$AG509)))))))</f>
        <v>7</v>
      </c>
      <c r="BP509" s="16">
        <f>IF(AX509="R", $CA509, IF(OR(AX509="P", AX509="T", AX509="N"), 0, IF($C509="DM", $T509, IF(OR(AX509="Y", AX509="IR"),$AM509,IF(AX509="C", IF($BI509="Y", IF($AF509="N/A", $Q509, $AF509), IF($AG509="N/A", $T509,$AG509)))))))</f>
        <v>7</v>
      </c>
      <c r="BQ509" s="16">
        <f>IF(AY509="R", $CA509, IF(OR(AY509="P", AY509="T", AY509="N"), 0, IF($C509="DM", $T509, IF(OR(AY509="Y", AY509="IR"),$AM509,IF(AY509="C", IF($BI509="Y", IF($AF509="N/A", $Q509, $AF509), IF($AG509="N/A", $T509,$AG509)))))))</f>
        <v>7</v>
      </c>
      <c r="BR509" s="16">
        <f>IF(AZ509="R", $CA509, IF(OR(AZ509="P", AZ509="T", AZ509="N"), 0, IF($C509="DM", $T509, IF(OR(AZ509="Y", AZ509="IR"),$AM509,IF(AZ509="C", IF($BI509="Y", IF($AF509="N/A", $Q509, $AF509), IF($AG509="N/A", $T509,$AG509)))))))</f>
        <v>7</v>
      </c>
      <c r="BS509" s="16">
        <f>IF(BA509="R", $CA509, IF(OR(BA509="P", BA509="T", BA509="N"), 0, IF($C509="DM", $T509, IF(OR(BA509="Y", BA509="IR"),$AM509,IF(BA509="C", IF($BI509="Y", IF($AF509="N/A", $Q509, $AF509), IF($AG509="N/A", $T509,$AG509)))))))</f>
        <v>7</v>
      </c>
      <c r="BT509" s="16">
        <f>IF(BB509="R", $CA509, IF(OR(BB509="P", BB509="T", BB509="N"), 0, IF($C509="DM", $T509, IF(OR(BB509="Y", BB509="IR"),$AM509,IF(BB509="C", IF($BI509="Y", IF($BA509="C", IF($AF509="N/A", $Q509, $AF509), IF($AF509="N/A", $T509, $AM509)), IF($AG509="N/A", $T509,$AG509)))))))</f>
        <v>7</v>
      </c>
      <c r="BU509" s="16">
        <f>IF(BC509="R", $CA509, IF(OR(BC509="P", BC509="T", BC509="N"), 0, IF($C509="DM", $T509, IF(OR(BC509="Y", BC509="IR"),$AM509,IF(BC509="C", IF($BI509="Y", IF($BA509="C", IF($AF509="N/A", $Q509, $AF509), IF($AF509="N/A", $T509, $AM509)), IF($AG509="N/A", $T509,$AG509)))))))</f>
        <v>7</v>
      </c>
      <c r="BV509" s="16">
        <f>IF(BD509="R", $CA509, IF(OR(BD509="P", BD509="T", BD509="N"), 0, IF($C509="DM", $T509, IF(OR(BD509="Y", BD509="IR"),$AM509,IF(BD509="C", IF($BI509="Y", IF($BA509="C", IF($AF509="N/A", $Q509, $AF509), IF($AF509="N/A", $T509, $AM509)), IF($AG509="N/A", $T509,$AG509)))))))</f>
        <v>7</v>
      </c>
      <c r="BW509" s="16">
        <f>IF(BE509="R", $CA509, IF(OR(BE509="P", BE509="T", BE509="N"), 0, IF($C509="DM", $T509, IF(OR(BE509="Y", BE509="IR"),$AM509,IF(BE509="C", IF($BI509="Y", IF($BA509="C", IF($AF509="N/A", $Q509, $AF509), IF($AF509="N/A", $T509, $AM509)), IF($AG509="N/A", $T509,$AG509)))))))</f>
        <v>7</v>
      </c>
      <c r="BX509" s="16">
        <f>IF(BF509="R", $CA509, IF(OR(BF509="P", BF509="T", BF509="N"), 0, IF($C509="DM", $T509, IF(OR(BF509="Y", BF509="IR"),$AM509,IF(BF509="C", IF($BI509="Y", IF($BA509="C", IF($AF509="N/A", $Q509, $AF509), IF($AF509="N/A", $T509, $AM509)), IF($AG509="N/A", $T509,$AG509)))))))</f>
        <v>7</v>
      </c>
      <c r="BY509" s="16">
        <f>IF(BG509="R", $CA509, IF(OR(BG509="P", BG509="T", BG509="N"), 0, IF($C509="DM", $T509, IF(OR(BG509="Y", BG509="IR"),$AM509,IF(BG509="C", IF($BI509="Y", IF($BA509="C", IF($AF509="N/A", $Q509, $AF509), IF($AF509="N/A", $T509, $AM509)), IF($AG509="N/A", $T509,$AG509)))))))</f>
        <v>7</v>
      </c>
      <c r="BZ509" s="16">
        <f>IF(BH509="R", $CA509, IF(OR(BH509="P", BH509="T", BH509="N"), 0, IF($C509="DM", $T509, IF(OR(BH509="Y", BH509="IR"),$AM509,IF(BH509="C", IF($BI509="Y", IF($BA509="C", IF($AF509="N/A", $Q509, $AF509), IF($AF509="N/A", $T509, $AM509)), IF($AG509="N/A", $T509,$AG509)))))))</f>
        <v>7</v>
      </c>
      <c r="CA509" s="15" t="s">
        <v>75</v>
      </c>
      <c r="CB509" s="16">
        <f>BZ509</f>
        <v>7</v>
      </c>
      <c r="CC509" s="15">
        <f>IF(OR($BH509="T", $BH509="R"), 0, IF($BH509="C", IF($BI509="Y", IF($BA509="C", 0, IF(AF509="N/A", Q509-T509, AF509-AG509)), IF($AF509="N/A", U509, AH509)), AN509))</f>
        <v>7</v>
      </c>
      <c r="CD509" s="15" t="str">
        <f>IF(OR($BH509="T", $BH509="R"), 0, IF($BH509="C", IF($BI509="Y", 0, IF($AF509="N/A", V509, AI509)), AO509))</f>
        <v>N/A</v>
      </c>
      <c r="CE509" s="15" t="str">
        <f>IF(OR($BH509="T", $BH509="R"), 0, IF($BH509="C", IF($BI509="Y", 0, IF($AF509="N/A", W509, AJ509)), AP509))</f>
        <v>N/A</v>
      </c>
      <c r="CF509" s="15" t="str">
        <f>IF(OR($BH509="T", $BH509="R"), 0, IF($BH509="C", IF($BI509="Y", 0, IF($AF509="N/A", X509, AK509)), AQ509))</f>
        <v>N/A</v>
      </c>
      <c r="CG509" t="str">
        <f>IF(AC509="N/A", "S:"&amp;L509&amp;" G:"&amp;M509&amp;" GR:"&amp;Q509, IF(AC509=0, "S:"&amp;L509&amp;" G:"&amp;M509&amp;" GR:"&amp;Q509, "S:"&amp;L509&amp;"/"&amp;AD509&amp;" G:"&amp;AE509&amp;" GR:"&amp;AF509))</f>
        <v>S:5 G:2 GR:4</v>
      </c>
    </row>
    <row r="510" spans="1:85" x14ac:dyDescent="0.25">
      <c r="A510" s="14">
        <v>5116</v>
      </c>
      <c r="B510" s="15" t="s">
        <v>205</v>
      </c>
      <c r="C510" s="15" t="s">
        <v>71</v>
      </c>
      <c r="D510" s="15" t="s">
        <v>1933</v>
      </c>
      <c r="E510" s="15">
        <f>VLOOKUP(B510, 'Rookie Year'!$A$2:$B$55679,2,FALSE)</f>
        <v>2016</v>
      </c>
      <c r="F510" s="15">
        <v>2023</v>
      </c>
      <c r="G510" s="15" t="s">
        <v>42</v>
      </c>
      <c r="H510" s="15" t="s">
        <v>1928</v>
      </c>
      <c r="I510" s="16">
        <v>5</v>
      </c>
      <c r="J510" s="15">
        <v>2</v>
      </c>
      <c r="K510" s="17">
        <f>IF(AND(G510&lt;&gt;"N",R510="N/A"), IF(I510&lt;4, 0, 0.25),IF(I510=1, IF(J510=1,0.25, 0.25), IF(I510&lt;13, 0.25, IF(I510&lt;26, 0.4, IF(I510&lt;51, 0.6, 0.75)))))</f>
        <v>0.25</v>
      </c>
      <c r="L510" s="16">
        <f>I510-M510</f>
        <v>3</v>
      </c>
      <c r="M510" s="16">
        <f>ROUNDUP(I510*K510,0)</f>
        <v>2</v>
      </c>
      <c r="N510" s="16">
        <f>M510*J510</f>
        <v>4</v>
      </c>
      <c r="O510" s="16">
        <v>2</v>
      </c>
      <c r="P510" s="16">
        <v>0</v>
      </c>
      <c r="Q510" s="16">
        <f>N510-O510-P510</f>
        <v>2</v>
      </c>
      <c r="R510" s="15" t="s">
        <v>75</v>
      </c>
      <c r="S510" s="15">
        <f>IF(R510="N/A", J510-($B$1-F510), J510-($B$1-R510))</f>
        <v>1</v>
      </c>
      <c r="T510" s="16">
        <v>2</v>
      </c>
      <c r="U510" s="16" t="str">
        <f>IF($S510&lt;2, "N/A", $M510)</f>
        <v>N/A</v>
      </c>
      <c r="V510" s="16" t="str">
        <f>IF($S510&lt;3, "N/A", $M510)</f>
        <v>N/A</v>
      </c>
      <c r="W510" s="16" t="str">
        <f>IF($S510&lt;4, "N/A", $M510)</f>
        <v>N/A</v>
      </c>
      <c r="X510" s="16" t="str">
        <f>IF($S510&lt;5, "N/A", $M510)</f>
        <v>N/A</v>
      </c>
      <c r="Y510" s="15" t="str">
        <f>IF(SUM(T510:X510)&lt;&gt;Q510, "CHECK", "OK")</f>
        <v>OK</v>
      </c>
      <c r="Z510" s="15" t="str">
        <f>IF(F510=$B$1, "No", IF(S510=1, "Yes", "No"))</f>
        <v>Yes</v>
      </c>
      <c r="AA510" s="18">
        <f>IF(C510="DM", "N/A", IF(Z510="No","N/A",VLOOKUP(B510,'Extension List'!$A$3:$R$1972,18,FALSE)))</f>
        <v>5</v>
      </c>
      <c r="AB510" s="15">
        <f>IF(C510="DM", "N/A", IF(Z510="No","N/A",VLOOKUP(B510,'Extension List'!$A$3:$T$1972,20,FALSE)))</f>
        <v>1</v>
      </c>
      <c r="AC510" s="15">
        <f>IF(AA510="N/A", "N/A", 0)</f>
        <v>0</v>
      </c>
      <c r="AD510" s="16" t="str">
        <f>IF(AE510="N/A", "N/A", AA510-AE510)</f>
        <v>N/A</v>
      </c>
      <c r="AE510" s="16" t="str">
        <f>IF(AA510="N/A", "N/A", IF(AC510&gt;0, IF(AA510&lt;13, ROUNDUP(0.25*AA510,0), IF(AA510&lt;26, ROUNDUP(0.4*AA510,0), IF(AA510&lt;51, ROUNDUP(0.6*AA510,0), ROUNDUP(0.75*AA510,0)))), "N/A"))</f>
        <v>N/A</v>
      </c>
      <c r="AF510" s="16" t="str">
        <f>IF(AD510="N/A","N/A", (AE510*AC510)+Q510)</f>
        <v>N/A</v>
      </c>
      <c r="AG510" s="16" t="str">
        <f>IF($AF510="N/A", "N/A", "TBC")</f>
        <v>N/A</v>
      </c>
      <c r="AH510" s="16" t="str">
        <f>IF($AF510="N/A", "N/A", "TBC")</f>
        <v>N/A</v>
      </c>
      <c r="AI510" s="16" t="str">
        <f>IF($AF510="N/A","N/A",IF(AC510&gt;1,"TBC","N/A"))</f>
        <v>N/A</v>
      </c>
      <c r="AJ510" s="16" t="str">
        <f>IF($AF510="N/A","N/A",IF(AC510&gt;2,"TBC","N/A"))</f>
        <v>N/A</v>
      </c>
      <c r="AK510" s="16" t="str">
        <f>IF($AF510="N/A","N/A",IF(AC510&gt;3,"TBC","N/A"))</f>
        <v>N/A</v>
      </c>
      <c r="AL510" s="16" t="str">
        <f>IF(AC510="N/A","N/A",IF(AC510&gt;0,IF(SUM(AG510:AK510)&lt;&gt;AF510,"CHECK","OK"),"N/A"))</f>
        <v>N/A</v>
      </c>
      <c r="AM510" s="16">
        <f>IF(AD510="N/A", L510+T510, L510+AG510)</f>
        <v>5</v>
      </c>
      <c r="AN510" s="16" t="str">
        <f>IF(AD510="N/A", IF(U510="N/A", "N/A", L510+U510), AD510+AH510)</f>
        <v>N/A</v>
      </c>
      <c r="AO510" s="16" t="str">
        <f>IF(AD510="N/A", IF(V510="N/A", "N/A", L510+V510), IF(AI510="N/A", "N/A", AD510+AI510))</f>
        <v>N/A</v>
      </c>
      <c r="AP510" s="16" t="str">
        <f>IF(AD510="N/A", IF(W510="N/A", "N/A", L510+W510), IF(AJ510="N/A", "N/A", AD510+AJ510))</f>
        <v>N/A</v>
      </c>
      <c r="AQ510" s="16" t="str">
        <f>IF(AD510="N/A", IF(X510="N/A", "N/A", L510+X510), IF(AK510="N/A", "N/A", AD510+AK510))</f>
        <v>N/A</v>
      </c>
      <c r="AR510" s="15" t="s">
        <v>40</v>
      </c>
      <c r="AS510" s="15" t="s">
        <v>40</v>
      </c>
      <c r="AT510" s="15" t="s">
        <v>40</v>
      </c>
      <c r="AU510" s="15" t="s">
        <v>40</v>
      </c>
      <c r="AV510" s="15" t="s">
        <v>40</v>
      </c>
      <c r="AW510" s="15" t="s">
        <v>40</v>
      </c>
      <c r="AX510" s="15" t="s">
        <v>40</v>
      </c>
      <c r="AY510" s="15" t="s">
        <v>40</v>
      </c>
      <c r="AZ510" s="15" t="s">
        <v>40</v>
      </c>
      <c r="BA510" s="15" t="s">
        <v>40</v>
      </c>
      <c r="BB510" s="15" t="s">
        <v>40</v>
      </c>
      <c r="BC510" s="15" t="s">
        <v>40</v>
      </c>
      <c r="BD510" s="15" t="s">
        <v>40</v>
      </c>
      <c r="BE510" s="15" t="s">
        <v>40</v>
      </c>
      <c r="BF510" s="15" t="s">
        <v>40</v>
      </c>
      <c r="BG510" s="15" t="s">
        <v>40</v>
      </c>
      <c r="BH510" s="15" t="s">
        <v>40</v>
      </c>
      <c r="BI510" s="15"/>
      <c r="BJ510" s="16">
        <f>IF(AR510="R", $CA510, IF(OR(AR510="P", AR510="T", AR510="N"), 0, IF($C510="DM", $T510, IF(OR(AR510="Y", AR510="IR"),$AM510,IF(AR510="C", IF($BI510="Y", IF($AF510="N/A", $Q510, $AF510), IF($AG510="N/A", $T510,$AG510)))))))</f>
        <v>5</v>
      </c>
      <c r="BK510" s="16">
        <f>IF(AS510="R", $CA510, IF(OR(AS510="P", AS510="T", AS510="N"), 0, IF($C510="DM", $T510, IF(OR(AS510="Y", AS510="IR"),$AM510,IF(AS510="C", IF($BI510="Y", IF($AF510="N/A", $Q510, $AF510), IF($AG510="N/A", $T510,$AG510)))))))</f>
        <v>5</v>
      </c>
      <c r="BL510" s="16">
        <f>IF(AT510="R", $CA510, IF(OR(AT510="P", AT510="T", AT510="N"), 0, IF($C510="DM", $T510, IF(OR(AT510="Y", AT510="IR"),$AM510,IF(AT510="C", IF($BI510="Y", IF($AF510="N/A", $Q510, $AF510), IF($AG510="N/A", $T510,$AG510)))))))</f>
        <v>5</v>
      </c>
      <c r="BM510" s="16">
        <f>IF(AU510="R", $CA510, IF(OR(AU510="P", AU510="T", AU510="N"), 0, IF($C510="DM", $T510, IF(OR(AU510="Y", AU510="IR"),$AM510,IF(AU510="C", IF($BI510="Y", IF($AF510="N/A", $Q510, $AF510), IF($AG510="N/A", $T510,$AG510)))))))</f>
        <v>5</v>
      </c>
      <c r="BN510" s="16">
        <f>IF(AV510="R", $CA510, IF(OR(AV510="P", AV510="T", AV510="N"), 0, IF($C510="DM", $T510, IF(OR(AV510="Y", AV510="IR"),$AM510,IF(AV510="C", IF($BI510="Y", IF($AF510="N/A", $Q510, $AF510), IF($AG510="N/A", $T510,$AG510)))))))</f>
        <v>5</v>
      </c>
      <c r="BO510" s="16">
        <f>IF(AW510="R", $CA510, IF(OR(AW510="P", AW510="T", AW510="N"), 0, IF($C510="DM", $T510, IF(OR(AW510="Y", AW510="IR"),$AM510,IF(AW510="C", IF($BI510="Y", IF($AF510="N/A", $Q510, $AF510), IF($AG510="N/A", $T510,$AG510)))))))</f>
        <v>5</v>
      </c>
      <c r="BP510" s="16">
        <f>IF(AX510="R", $CA510, IF(OR(AX510="P", AX510="T", AX510="N"), 0, IF($C510="DM", $T510, IF(OR(AX510="Y", AX510="IR"),$AM510,IF(AX510="C", IF($BI510="Y", IF($AF510="N/A", $Q510, $AF510), IF($AG510="N/A", $T510,$AG510)))))))</f>
        <v>5</v>
      </c>
      <c r="BQ510" s="16">
        <f>IF(AY510="R", $CA510, IF(OR(AY510="P", AY510="T", AY510="N"), 0, IF($C510="DM", $T510, IF(OR(AY510="Y", AY510="IR"),$AM510,IF(AY510="C", IF($BI510="Y", IF($AF510="N/A", $Q510, $AF510), IF($AG510="N/A", $T510,$AG510)))))))</f>
        <v>5</v>
      </c>
      <c r="BR510" s="16">
        <f>IF(AZ510="R", $CA510, IF(OR(AZ510="P", AZ510="T", AZ510="N"), 0, IF($C510="DM", $T510, IF(OR(AZ510="Y", AZ510="IR"),$AM510,IF(AZ510="C", IF($BI510="Y", IF($AF510="N/A", $Q510, $AF510), IF($AG510="N/A", $T510,$AG510)))))))</f>
        <v>5</v>
      </c>
      <c r="BS510" s="16">
        <f>IF(BA510="R", $CA510, IF(OR(BA510="P", BA510="T", BA510="N"), 0, IF($C510="DM", $T510, IF(OR(BA510="Y", BA510="IR"),$AM510,IF(BA510="C", IF($BI510="Y", IF($AF510="N/A", $Q510, $AF510), IF($AG510="N/A", $T510,$AG510)))))))</f>
        <v>5</v>
      </c>
      <c r="BT510" s="16">
        <f>IF(BB510="R", $CA510, IF(OR(BB510="P", BB510="T", BB510="N"), 0, IF($C510="DM", $T510, IF(OR(BB510="Y", BB510="IR"),$AM510,IF(BB510="C", IF($BI510="Y", IF($BA510="C", IF($AF510="N/A", $Q510, $AF510), IF($AF510="N/A", $T510, $AM510)), IF($AG510="N/A", $T510,$AG510)))))))</f>
        <v>5</v>
      </c>
      <c r="BU510" s="16">
        <f>IF(BC510="R", $CA510, IF(OR(BC510="P", BC510="T", BC510="N"), 0, IF($C510="DM", $T510, IF(OR(BC510="Y", BC510="IR"),$AM510,IF(BC510="C", IF($BI510="Y", IF($BA510="C", IF($AF510="N/A", $Q510, $AF510), IF($AF510="N/A", $T510, $AM510)), IF($AG510="N/A", $T510,$AG510)))))))</f>
        <v>5</v>
      </c>
      <c r="BV510" s="16">
        <f>IF(BD510="R", $CA510, IF(OR(BD510="P", BD510="T", BD510="N"), 0, IF($C510="DM", $T510, IF(OR(BD510="Y", BD510="IR"),$AM510,IF(BD510="C", IF($BI510="Y", IF($BA510="C", IF($AF510="N/A", $Q510, $AF510), IF($AF510="N/A", $T510, $AM510)), IF($AG510="N/A", $T510,$AG510)))))))</f>
        <v>5</v>
      </c>
      <c r="BW510" s="16">
        <f>IF(BE510="R", $CA510, IF(OR(BE510="P", BE510="T", BE510="N"), 0, IF($C510="DM", $T510, IF(OR(BE510="Y", BE510="IR"),$AM510,IF(BE510="C", IF($BI510="Y", IF($BA510="C", IF($AF510="N/A", $Q510, $AF510), IF($AF510="N/A", $T510, $AM510)), IF($AG510="N/A", $T510,$AG510)))))))</f>
        <v>5</v>
      </c>
      <c r="BX510" s="16">
        <f>IF(BF510="R", $CA510, IF(OR(BF510="P", BF510="T", BF510="N"), 0, IF($C510="DM", $T510, IF(OR(BF510="Y", BF510="IR"),$AM510,IF(BF510="C", IF($BI510="Y", IF($BA510="C", IF($AF510="N/A", $Q510, $AF510), IF($AF510="N/A", $T510, $AM510)), IF($AG510="N/A", $T510,$AG510)))))))</f>
        <v>5</v>
      </c>
      <c r="BY510" s="16">
        <f>IF(BG510="R", $CA510, IF(OR(BG510="P", BG510="T", BG510="N"), 0, IF($C510="DM", $T510, IF(OR(BG510="Y", BG510="IR"),$AM510,IF(BG510="C", IF($BI510="Y", IF($BA510="C", IF($AF510="N/A", $Q510, $AF510), IF($AF510="N/A", $T510, $AM510)), IF($AG510="N/A", $T510,$AG510)))))))</f>
        <v>5</v>
      </c>
      <c r="BZ510" s="16">
        <f>IF(BH510="R", $CA510, IF(OR(BH510="P", BH510="T", BH510="N"), 0, IF($C510="DM", $T510, IF(OR(BH510="Y", BH510="IR"),$AM510,IF(BH510="C", IF($BI510="Y", IF($BA510="C", IF($AF510="N/A", $Q510, $AF510), IF($AF510="N/A", $T510, $AM510)), IF($AG510="N/A", $T510,$AG510)))))))</f>
        <v>5</v>
      </c>
      <c r="CA510" s="15" t="s">
        <v>75</v>
      </c>
      <c r="CB510" s="16">
        <f>BZ510</f>
        <v>5</v>
      </c>
      <c r="CC510" s="15" t="str">
        <f>IF(OR($BH510="T", $BH510="R"), 0, IF($BH510="C", IF($BI510="Y", IF($BA510="C", 0, IF(AF510="N/A", Q510-T510, AF510-AG510)), IF($AF510="N/A", U510, AH510)), AN510))</f>
        <v>N/A</v>
      </c>
      <c r="CD510" s="15" t="str">
        <f>IF(OR($BH510="T", $BH510="R"), 0, IF($BH510="C", IF($BI510="Y", 0, IF($AF510="N/A", V510, AI510)), AO510))</f>
        <v>N/A</v>
      </c>
      <c r="CE510" s="15" t="str">
        <f>IF(OR($BH510="T", $BH510="R"), 0, IF($BH510="C", IF($BI510="Y", 0, IF($AF510="N/A", W510, AJ510)), AP510))</f>
        <v>N/A</v>
      </c>
      <c r="CF510" s="15" t="str">
        <f>IF(OR($BH510="T", $BH510="R"), 0, IF($BH510="C", IF($BI510="Y", 0, IF($AF510="N/A", X510, AK510)), AQ510))</f>
        <v>N/A</v>
      </c>
      <c r="CG510" t="str">
        <f>IF(AC510="N/A", "S:"&amp;L510&amp;" G:"&amp;M510&amp;" GR:"&amp;Q510, IF(AC510=0, "S:"&amp;L510&amp;" G:"&amp;M510&amp;" GR:"&amp;Q510, "S:"&amp;L510&amp;"/"&amp;AD510&amp;" G:"&amp;AE510&amp;" GR:"&amp;AF510))</f>
        <v>S:3 G:2 GR:2</v>
      </c>
    </row>
    <row r="511" spans="1:85" x14ac:dyDescent="0.25">
      <c r="A511" s="14">
        <v>5118</v>
      </c>
      <c r="B511" s="15" t="s">
        <v>2078</v>
      </c>
      <c r="C511" s="15" t="s">
        <v>71</v>
      </c>
      <c r="D511" s="15" t="s">
        <v>1933</v>
      </c>
      <c r="E511" s="15">
        <f>VLOOKUP(B511, 'Rookie Year'!$A$2:$B$55679,2,FALSE)</f>
        <v>2020</v>
      </c>
      <c r="F511" s="15">
        <v>2023</v>
      </c>
      <c r="G511" s="15" t="s">
        <v>42</v>
      </c>
      <c r="H511" s="15" t="s">
        <v>1928</v>
      </c>
      <c r="I511" s="16">
        <v>7</v>
      </c>
      <c r="J511" s="15">
        <v>2</v>
      </c>
      <c r="K511" s="17">
        <f>IF(AND(G511&lt;&gt;"N",R511="N/A"), IF(I511&lt;4, 0, 0.25),IF(I511=1, IF(J511=1,0.25, 0.25), IF(I511&lt;13, 0.25, IF(I511&lt;26, 0.4, IF(I511&lt;51, 0.6, 0.75)))))</f>
        <v>0.25</v>
      </c>
      <c r="L511" s="16">
        <f>I511-M511</f>
        <v>5</v>
      </c>
      <c r="M511" s="16">
        <f>ROUNDUP(I511*K511,0)</f>
        <v>2</v>
      </c>
      <c r="N511" s="16">
        <f>M511*J511</f>
        <v>4</v>
      </c>
      <c r="O511" s="16">
        <v>2</v>
      </c>
      <c r="P511" s="16">
        <v>0</v>
      </c>
      <c r="Q511" s="16">
        <f>N511-O511-P511</f>
        <v>2</v>
      </c>
      <c r="R511" s="15" t="s">
        <v>75</v>
      </c>
      <c r="S511" s="15">
        <f>IF(R511="N/A", J511-($B$1-F511), J511-($B$1-R511))</f>
        <v>1</v>
      </c>
      <c r="T511" s="16">
        <v>2</v>
      </c>
      <c r="U511" s="16" t="str">
        <f>IF($S511&lt;2, "N/A", $M511)</f>
        <v>N/A</v>
      </c>
      <c r="V511" s="16" t="str">
        <f>IF($S511&lt;3, "N/A", $M511)</f>
        <v>N/A</v>
      </c>
      <c r="W511" s="16" t="str">
        <f>IF($S511&lt;4, "N/A", $M511)</f>
        <v>N/A</v>
      </c>
      <c r="X511" s="16" t="str">
        <f>IF($S511&lt;5, "N/A", $M511)</f>
        <v>N/A</v>
      </c>
      <c r="Y511" s="15" t="str">
        <f>IF(SUM(T511:X511)&lt;&gt;Q511, "CHECK", "OK")</f>
        <v>OK</v>
      </c>
      <c r="Z511" s="15" t="str">
        <f>IF(F511=$B$1, "No", IF(S511=1, "Yes", "No"))</f>
        <v>Yes</v>
      </c>
      <c r="AA511" s="18">
        <f>IF(C511="DM", "N/A", IF(Z511="No","N/A",VLOOKUP(B511,'Extension List'!$A$3:$R$1972,18,FALSE)))</f>
        <v>7</v>
      </c>
      <c r="AB511" s="15">
        <f>IF(C511="DM", "N/A", IF(Z511="No","N/A",VLOOKUP(B511,'Extension List'!$A$3:$T$1972,20,FALSE)))</f>
        <v>2</v>
      </c>
      <c r="AC511" s="15">
        <v>2</v>
      </c>
      <c r="AD511" s="16">
        <f>IF(AE511="N/A", "N/A", AA511-AE511)</f>
        <v>5</v>
      </c>
      <c r="AE511" s="16">
        <f>IF(AA511="N/A", "N/A", IF(AC511&gt;0, IF(AA511&lt;13, ROUNDUP(0.25*AA511,0), IF(AA511&lt;26, ROUNDUP(0.4*AA511,0), IF(AA511&lt;51, ROUNDUP(0.6*AA511,0), ROUNDUP(0.75*AA511,0)))), "N/A"))</f>
        <v>2</v>
      </c>
      <c r="AF511" s="16">
        <f>IF(AD511="N/A","N/A", (AE511*AC511)+Q511)</f>
        <v>6</v>
      </c>
      <c r="AG511" s="16">
        <v>0</v>
      </c>
      <c r="AH511" s="16">
        <v>3</v>
      </c>
      <c r="AI511" s="16">
        <v>3</v>
      </c>
      <c r="AJ511" s="16" t="str">
        <f>IF($AF511="N/A","N/A",IF(AC511&gt;2,"TBC","N/A"))</f>
        <v>N/A</v>
      </c>
      <c r="AK511" s="16" t="str">
        <f>IF($AF511="N/A","N/A",IF(AC511&gt;3,"TBC","N/A"))</f>
        <v>N/A</v>
      </c>
      <c r="AL511" s="16" t="str">
        <f>IF(AC511="N/A","N/A",IF(AC511&gt;0,IF(SUM(AG511:AK511)&lt;&gt;AF511,"CHECK","OK"),"N/A"))</f>
        <v>OK</v>
      </c>
      <c r="AM511" s="16">
        <f>IF(AD511="N/A", L511+T511, L511+AG511)</f>
        <v>5</v>
      </c>
      <c r="AN511" s="16">
        <f>IF(AD511="N/A", IF(U511="N/A", "N/A", L511+U511), AD511+AH511)</f>
        <v>8</v>
      </c>
      <c r="AO511" s="16">
        <f>IF(AD511="N/A", IF(V511="N/A", "N/A", L511+V511), IF(AI511="N/A", "N/A", AD511+AI511))</f>
        <v>8</v>
      </c>
      <c r="AP511" s="16" t="str">
        <f>IF(AD511="N/A", IF(W511="N/A", "N/A", L511+W511), IF(AJ511="N/A", "N/A", AD511+AJ511))</f>
        <v>N/A</v>
      </c>
      <c r="AQ511" s="16" t="str">
        <f>IF(AD511="N/A", IF(X511="N/A", "N/A", L511+X511), IF(AK511="N/A", "N/A", AD511+AK511))</f>
        <v>N/A</v>
      </c>
      <c r="AR511" s="15" t="s">
        <v>40</v>
      </c>
      <c r="AS511" s="15" t="s">
        <v>40</v>
      </c>
      <c r="AT511" s="15" t="s">
        <v>40</v>
      </c>
      <c r="AU511" s="15" t="s">
        <v>40</v>
      </c>
      <c r="AV511" s="15" t="s">
        <v>40</v>
      </c>
      <c r="AW511" s="15" t="s">
        <v>40</v>
      </c>
      <c r="AX511" s="15" t="s">
        <v>40</v>
      </c>
      <c r="AY511" s="15" t="s">
        <v>40</v>
      </c>
      <c r="AZ511" s="15" t="s">
        <v>40</v>
      </c>
      <c r="BA511" s="15" t="s">
        <v>40</v>
      </c>
      <c r="BB511" s="15" t="s">
        <v>40</v>
      </c>
      <c r="BC511" s="15" t="s">
        <v>40</v>
      </c>
      <c r="BD511" s="15" t="s">
        <v>40</v>
      </c>
      <c r="BE511" s="15" t="s">
        <v>40</v>
      </c>
      <c r="BF511" s="15" t="s">
        <v>40</v>
      </c>
      <c r="BG511" s="15" t="s">
        <v>40</v>
      </c>
      <c r="BH511" s="15" t="s">
        <v>40</v>
      </c>
      <c r="BI511" s="15"/>
      <c r="BJ511" s="16">
        <f>IF(AR511="R", $CA511, IF(OR(AR511="P", AR511="T", AR511="N"), 0, IF($C511="DM", $T511, IF(OR(AR511="Y", AR511="IR"),$AM511,IF(AR511="C", IF($BI511="Y", IF($AF511="N/A", $Q511, $AF511), IF($AG511="N/A", $T511,$AG511)))))))</f>
        <v>5</v>
      </c>
      <c r="BK511" s="16">
        <f>IF(AS511="R", $CA511, IF(OR(AS511="P", AS511="T", AS511="N"), 0, IF($C511="DM", $T511, IF(OR(AS511="Y", AS511="IR"),$AM511,IF(AS511="C", IF($BI511="Y", IF($AF511="N/A", $Q511, $AF511), IF($AG511="N/A", $T511,$AG511)))))))</f>
        <v>5</v>
      </c>
      <c r="BL511" s="16">
        <f>IF(AT511="R", $CA511, IF(OR(AT511="P", AT511="T", AT511="N"), 0, IF($C511="DM", $T511, IF(OR(AT511="Y", AT511="IR"),$AM511,IF(AT511="C", IF($BI511="Y", IF($AF511="N/A", $Q511, $AF511), IF($AG511="N/A", $T511,$AG511)))))))</f>
        <v>5</v>
      </c>
      <c r="BM511" s="16">
        <f>IF(AU511="R", $CA511, IF(OR(AU511="P", AU511="T", AU511="N"), 0, IF($C511="DM", $T511, IF(OR(AU511="Y", AU511="IR"),$AM511,IF(AU511="C", IF($BI511="Y", IF($AF511="N/A", $Q511, $AF511), IF($AG511="N/A", $T511,$AG511)))))))</f>
        <v>5</v>
      </c>
      <c r="BN511" s="16">
        <f>IF(AV511="R", $CA511, IF(OR(AV511="P", AV511="T", AV511="N"), 0, IF($C511="DM", $T511, IF(OR(AV511="Y", AV511="IR"),$AM511,IF(AV511="C", IF($BI511="Y", IF($AF511="N/A", $Q511, $AF511), IF($AG511="N/A", $T511,$AG511)))))))</f>
        <v>5</v>
      </c>
      <c r="BO511" s="16">
        <f>IF(AW511="R", $CA511, IF(OR(AW511="P", AW511="T", AW511="N"), 0, IF($C511="DM", $T511, IF(OR(AW511="Y", AW511="IR"),$AM511,IF(AW511="C", IF($BI511="Y", IF($AF511="N/A", $Q511, $AF511), IF($AG511="N/A", $T511,$AG511)))))))</f>
        <v>5</v>
      </c>
      <c r="BP511" s="16">
        <f>IF(AX511="R", $CA511, IF(OR(AX511="P", AX511="T", AX511="N"), 0, IF($C511="DM", $T511, IF(OR(AX511="Y", AX511="IR"),$AM511,IF(AX511="C", IF($BI511="Y", IF($AF511="N/A", $Q511, $AF511), IF($AG511="N/A", $T511,$AG511)))))))</f>
        <v>5</v>
      </c>
      <c r="BQ511" s="16">
        <f>IF(AY511="R", $CA511, IF(OR(AY511="P", AY511="T", AY511="N"), 0, IF($C511="DM", $T511, IF(OR(AY511="Y", AY511="IR"),$AM511,IF(AY511="C", IF($BI511="Y", IF($AF511="N/A", $Q511, $AF511), IF($AG511="N/A", $T511,$AG511)))))))</f>
        <v>5</v>
      </c>
      <c r="BR511" s="16">
        <f>IF(AZ511="R", $CA511, IF(OR(AZ511="P", AZ511="T", AZ511="N"), 0, IF($C511="DM", $T511, IF(OR(AZ511="Y", AZ511="IR"),$AM511,IF(AZ511="C", IF($BI511="Y", IF($AF511="N/A", $Q511, $AF511), IF($AG511="N/A", $T511,$AG511)))))))</f>
        <v>5</v>
      </c>
      <c r="BS511" s="16">
        <f>IF(BA511="R", $CA511, IF(OR(BA511="P", BA511="T", BA511="N"), 0, IF($C511="DM", $T511, IF(OR(BA511="Y", BA511="IR"),$AM511,IF(BA511="C", IF($BI511="Y", IF($AF511="N/A", $Q511, $AF511), IF($AG511="N/A", $T511,$AG511)))))))</f>
        <v>5</v>
      </c>
      <c r="BT511" s="16">
        <f>IF(BB511="R", $CA511, IF(OR(BB511="P", BB511="T", BB511="N"), 0, IF($C511="DM", $T511, IF(OR(BB511="Y", BB511="IR"),$AM511,IF(BB511="C", IF($BI511="Y", IF($BA511="C", IF($AF511="N/A", $Q511, $AF511), IF($AF511="N/A", $T511, $AM511)), IF($AG511="N/A", $T511,$AG511)))))))</f>
        <v>5</v>
      </c>
      <c r="BU511" s="16">
        <f>IF(BC511="R", $CA511, IF(OR(BC511="P", BC511="T", BC511="N"), 0, IF($C511="DM", $T511, IF(OR(BC511="Y", BC511="IR"),$AM511,IF(BC511="C", IF($BI511="Y", IF($BA511="C", IF($AF511="N/A", $Q511, $AF511), IF($AF511="N/A", $T511, $AM511)), IF($AG511="N/A", $T511,$AG511)))))))</f>
        <v>5</v>
      </c>
      <c r="BV511" s="16">
        <f>IF(BD511="R", $CA511, IF(OR(BD511="P", BD511="T", BD511="N"), 0, IF($C511="DM", $T511, IF(OR(BD511="Y", BD511="IR"),$AM511,IF(BD511="C", IF($BI511="Y", IF($BA511="C", IF($AF511="N/A", $Q511, $AF511), IF($AF511="N/A", $T511, $AM511)), IF($AG511="N/A", $T511,$AG511)))))))</f>
        <v>5</v>
      </c>
      <c r="BW511" s="16">
        <f>IF(BE511="R", $CA511, IF(OR(BE511="P", BE511="T", BE511="N"), 0, IF($C511="DM", $T511, IF(OR(BE511="Y", BE511="IR"),$AM511,IF(BE511="C", IF($BI511="Y", IF($BA511="C", IF($AF511="N/A", $Q511, $AF511), IF($AF511="N/A", $T511, $AM511)), IF($AG511="N/A", $T511,$AG511)))))))</f>
        <v>5</v>
      </c>
      <c r="BX511" s="16">
        <f>IF(BF511="R", $CA511, IF(OR(BF511="P", BF511="T", BF511="N"), 0, IF($C511="DM", $T511, IF(OR(BF511="Y", BF511="IR"),$AM511,IF(BF511="C", IF($BI511="Y", IF($BA511="C", IF($AF511="N/A", $Q511, $AF511), IF($AF511="N/A", $T511, $AM511)), IF($AG511="N/A", $T511,$AG511)))))))</f>
        <v>5</v>
      </c>
      <c r="BY511" s="16">
        <f>IF(BG511="R", $CA511, IF(OR(BG511="P", BG511="T", BG511="N"), 0, IF($C511="DM", $T511, IF(OR(BG511="Y", BG511="IR"),$AM511,IF(BG511="C", IF($BI511="Y", IF($BA511="C", IF($AF511="N/A", $Q511, $AF511), IF($AF511="N/A", $T511, $AM511)), IF($AG511="N/A", $T511,$AG511)))))))</f>
        <v>5</v>
      </c>
      <c r="BZ511" s="16">
        <f>IF(BH511="R", $CA511, IF(OR(BH511="P", BH511="T", BH511="N"), 0, IF($C511="DM", $T511, IF(OR(BH511="Y", BH511="IR"),$AM511,IF(BH511="C", IF($BI511="Y", IF($BA511="C", IF($AF511="N/A", $Q511, $AF511), IF($AF511="N/A", $T511, $AM511)), IF($AG511="N/A", $T511,$AG511)))))))</f>
        <v>5</v>
      </c>
      <c r="CA511" s="15" t="s">
        <v>75</v>
      </c>
      <c r="CB511" s="16">
        <f>BZ511</f>
        <v>5</v>
      </c>
      <c r="CC511" s="15">
        <f>IF(OR($BH511="T", $BH511="R"), 0, IF($BH511="C", IF($BI511="Y", IF($BA511="C", 0, IF(AF511="N/A", Q511-T511, AF511-AG511)), IF($AF511="N/A", U511, AH511)), AN511))</f>
        <v>8</v>
      </c>
      <c r="CD511" s="15">
        <f>IF(OR($BH511="T", $BH511="R"), 0, IF($BH511="C", IF($BI511="Y", 0, IF($AF511="N/A", V511, AI511)), AO511))</f>
        <v>8</v>
      </c>
      <c r="CE511" s="15" t="str">
        <f>IF(OR($BH511="T", $BH511="R"), 0, IF($BH511="C", IF($BI511="Y", 0, IF($AF511="N/A", W511, AJ511)), AP511))</f>
        <v>N/A</v>
      </c>
      <c r="CF511" s="15" t="str">
        <f>IF(OR($BH511="T", $BH511="R"), 0, IF($BH511="C", IF($BI511="Y", 0, IF($AF511="N/A", X511, AK511)), AQ511))</f>
        <v>N/A</v>
      </c>
      <c r="CG511" t="str">
        <f>IF(AC511="N/A", "S:"&amp;L511&amp;" G:"&amp;M511&amp;" GR:"&amp;Q511, IF(AC511=0, "S:"&amp;L511&amp;" G:"&amp;M511&amp;" GR:"&amp;Q511, "S:"&amp;L511&amp;"/"&amp;AD511&amp;" G:"&amp;AE511&amp;" GR:"&amp;AF511))</f>
        <v>S:5/5 G:2 GR:6</v>
      </c>
    </row>
    <row r="512" spans="1:85" x14ac:dyDescent="0.25">
      <c r="A512" s="14">
        <v>5492</v>
      </c>
      <c r="B512" s="15" t="s">
        <v>829</v>
      </c>
      <c r="C512" s="15" t="s">
        <v>71</v>
      </c>
      <c r="D512" s="15" t="s">
        <v>1933</v>
      </c>
      <c r="E512" s="15">
        <f>VLOOKUP(B512, 'Rookie Year'!$A$2:$B$55679,2,FALSE)</f>
        <v>2019</v>
      </c>
      <c r="F512" s="15">
        <v>2024</v>
      </c>
      <c r="G512" s="15" t="s">
        <v>42</v>
      </c>
      <c r="H512" s="15" t="s">
        <v>2935</v>
      </c>
      <c r="I512" s="16">
        <v>1</v>
      </c>
      <c r="J512" s="15">
        <v>1</v>
      </c>
      <c r="K512" s="17">
        <f>IF(AND(G512&lt;&gt;"N",R512="N/A"), IF(I512&lt;4, 0, 0.25),IF(I512=1, IF(J512=1,0.25, 0.25), IF(I512&lt;13, 0.25, IF(I512&lt;26, 0.4, IF(I512&lt;51, 0.6, 0.75)))))</f>
        <v>0.25</v>
      </c>
      <c r="L512" s="16">
        <f>I512-M512</f>
        <v>0</v>
      </c>
      <c r="M512" s="16">
        <f>ROUNDUP(I512*K512,0)</f>
        <v>1</v>
      </c>
      <c r="N512" s="16">
        <f>M512*J512</f>
        <v>1</v>
      </c>
      <c r="O512" s="16">
        <v>0</v>
      </c>
      <c r="P512" s="16">
        <v>0</v>
      </c>
      <c r="Q512" s="16">
        <f>N512-O512-P512</f>
        <v>1</v>
      </c>
      <c r="R512" s="15" t="s">
        <v>75</v>
      </c>
      <c r="S512" s="15">
        <f>IF(R512="N/A", J512-($B$1-F512), J512-($B$1-R512))</f>
        <v>1</v>
      </c>
      <c r="T512" s="16">
        <f>IF($S512&lt;1, "N/A", $M512)</f>
        <v>1</v>
      </c>
      <c r="U512" s="16" t="str">
        <f>IF($S512&lt;2, "N/A", $M512)</f>
        <v>N/A</v>
      </c>
      <c r="V512" s="16" t="str">
        <f>IF($S512&lt;3, "N/A", $M512)</f>
        <v>N/A</v>
      </c>
      <c r="W512" s="16" t="str">
        <f>IF($S512&lt;4, "N/A", $M512)</f>
        <v>N/A</v>
      </c>
      <c r="X512" s="16" t="str">
        <f>IF($S512&lt;5, "N/A", $M512)</f>
        <v>N/A</v>
      </c>
      <c r="Y512" s="15" t="str">
        <f>IF(SUM(T512:X512)&lt;&gt;Q512, "CHECK", "OK")</f>
        <v>OK</v>
      </c>
      <c r="Z512" s="15" t="str">
        <f>IF(F512=$B$1, "No", IF(S512=1, "Yes", "No"))</f>
        <v>No</v>
      </c>
      <c r="AA512" s="18" t="str">
        <f>IF(C512="DM", "N/A", IF(Z512="No","N/A",VLOOKUP(B512,'Extension List'!$A$3:$R$1972,18,FALSE)))</f>
        <v>N/A</v>
      </c>
      <c r="AB512" s="15" t="str">
        <f>IF(C512="DM", "N/A", IF(Z512="No","N/A",VLOOKUP(B512,'Extension List'!$A$3:$T$1972,20,FALSE)))</f>
        <v>N/A</v>
      </c>
      <c r="AC512" s="15" t="str">
        <f>IF(AA512="N/A", "N/A", 0)</f>
        <v>N/A</v>
      </c>
      <c r="AD512" s="16" t="str">
        <f>IF(AE512="N/A", "N/A", AA512-AE512)</f>
        <v>N/A</v>
      </c>
      <c r="AE512" s="16" t="str">
        <f>IF(AA512="N/A", "N/A", IF(AC512&gt;0, IF(AA512&lt;13, ROUNDUP(0.25*AA512,0), IF(AA512&lt;26, ROUNDUP(0.4*AA512,0), IF(AA512&lt;51, ROUNDUP(0.6*AA512,0), ROUNDUP(0.75*AA512,0)))), "N/A"))</f>
        <v>N/A</v>
      </c>
      <c r="AF512" s="16" t="str">
        <f>IF(AD512="N/A","N/A", (AE512*AC512)+Q512)</f>
        <v>N/A</v>
      </c>
      <c r="AG512" s="16" t="str">
        <f>IF($AF512="N/A", "N/A", "TBC")</f>
        <v>N/A</v>
      </c>
      <c r="AH512" s="16" t="str">
        <f>IF($AF512="N/A", "N/A", "TBC")</f>
        <v>N/A</v>
      </c>
      <c r="AI512" s="16" t="str">
        <f>IF($AF512="N/A","N/A",IF(AC512&gt;1,"TBC","N/A"))</f>
        <v>N/A</v>
      </c>
      <c r="AJ512" s="16" t="str">
        <f>IF($AF512="N/A","N/A",IF(AC512&gt;2,"TBC","N/A"))</f>
        <v>N/A</v>
      </c>
      <c r="AK512" s="16" t="str">
        <f>IF($AF512="N/A","N/A",IF(AC512&gt;3,"TBC","N/A"))</f>
        <v>N/A</v>
      </c>
      <c r="AL512" s="16" t="str">
        <f>IF(AC512="N/A","N/A",IF(AC512&gt;0,IF(SUM(AG512:AK512)&lt;&gt;AF512,"CHECK","OK"),"N/A"))</f>
        <v>N/A</v>
      </c>
      <c r="AM512" s="16">
        <f>IF(AD512="N/A", L512+T512, L512+AG512)</f>
        <v>1</v>
      </c>
      <c r="AN512" s="16" t="str">
        <f>IF(AD512="N/A", IF(U512="N/A", "N/A", L512+U512), AD512+AH512)</f>
        <v>N/A</v>
      </c>
      <c r="AO512" s="16" t="str">
        <f>IF(AD512="N/A", IF(V512="N/A", "N/A", L512+V512), IF(AI512="N/A", "N/A", AD512+AI512))</f>
        <v>N/A</v>
      </c>
      <c r="AP512" s="16" t="str">
        <f>IF(AD512="N/A", IF(W512="N/A", "N/A", L512+W512), IF(AJ512="N/A", "N/A", AD512+AJ512))</f>
        <v>N/A</v>
      </c>
      <c r="AQ512" s="16" t="str">
        <f>IF(AD512="N/A", IF(X512="N/A", "N/A", L512+X512), IF(AK512="N/A", "N/A", AD512+AK512))</f>
        <v>N/A</v>
      </c>
      <c r="AR512" s="15" t="s">
        <v>40</v>
      </c>
      <c r="AS512" s="15" t="s">
        <v>40</v>
      </c>
      <c r="AT512" s="15" t="s">
        <v>40</v>
      </c>
      <c r="AU512" s="15" t="s">
        <v>40</v>
      </c>
      <c r="AV512" s="15" t="s">
        <v>40</v>
      </c>
      <c r="AW512" s="15" t="s">
        <v>40</v>
      </c>
      <c r="AX512" s="15" t="s">
        <v>40</v>
      </c>
      <c r="AY512" s="15" t="s">
        <v>40</v>
      </c>
      <c r="AZ512" s="15" t="s">
        <v>40</v>
      </c>
      <c r="BA512" s="15" t="s">
        <v>40</v>
      </c>
      <c r="BB512" s="15" t="s">
        <v>40</v>
      </c>
      <c r="BC512" s="15" t="s">
        <v>40</v>
      </c>
      <c r="BD512" s="15" t="s">
        <v>40</v>
      </c>
      <c r="BE512" s="15" t="s">
        <v>40</v>
      </c>
      <c r="BF512" s="15" t="s">
        <v>40</v>
      </c>
      <c r="BG512" s="15" t="s">
        <v>40</v>
      </c>
      <c r="BH512" s="15" t="s">
        <v>40</v>
      </c>
      <c r="BI512" s="15"/>
      <c r="BJ512" s="16">
        <f>IF(AR512="R", $CA512, IF(OR(AR512="P", AR512="T", AR512="N"), 0, IF($C512="DM", $T512, IF(OR(AR512="Y", AR512="IR"),$AM512,IF(AR512="C", IF($BI512="Y", IF($AF512="N/A", $Q512, $AF512), IF($AG512="N/A", $T512,$AG512)))))))</f>
        <v>1</v>
      </c>
      <c r="BK512" s="16">
        <f>IF(AS512="R", $CA512, IF(OR(AS512="P", AS512="T", AS512="N"), 0, IF($C512="DM", $T512, IF(OR(AS512="Y", AS512="IR"),$AM512,IF(AS512="C", IF($BI512="Y", IF($AF512="N/A", $Q512, $AF512), IF($AG512="N/A", $T512,$AG512)))))))</f>
        <v>1</v>
      </c>
      <c r="BL512" s="16">
        <f>IF(AT512="R", $CA512, IF(OR(AT512="P", AT512="T", AT512="N"), 0, IF($C512="DM", $T512, IF(OR(AT512="Y", AT512="IR"),$AM512,IF(AT512="C", IF($BI512="Y", IF($AF512="N/A", $Q512, $AF512), IF($AG512="N/A", $T512,$AG512)))))))</f>
        <v>1</v>
      </c>
      <c r="BM512" s="16">
        <f>IF(AU512="R", $CA512, IF(OR(AU512="P", AU512="T", AU512="N"), 0, IF($C512="DM", $T512, IF(OR(AU512="Y", AU512="IR"),$AM512,IF(AU512="C", IF($BI512="Y", IF($AF512="N/A", $Q512, $AF512), IF($AG512="N/A", $T512,$AG512)))))))</f>
        <v>1</v>
      </c>
      <c r="BN512" s="16">
        <f>IF(AV512="R", $CA512, IF(OR(AV512="P", AV512="T", AV512="N"), 0, IF($C512="DM", $T512, IF(OR(AV512="Y", AV512="IR"),$AM512,IF(AV512="C", IF($BI512="Y", IF($AF512="N/A", $Q512, $AF512), IF($AG512="N/A", $T512,$AG512)))))))</f>
        <v>1</v>
      </c>
      <c r="BO512" s="16">
        <f>IF(AW512="R", $CA512, IF(OR(AW512="P", AW512="T", AW512="N"), 0, IF($C512="DM", $T512, IF(OR(AW512="Y", AW512="IR"),$AM512,IF(AW512="C", IF($BI512="Y", IF($AF512="N/A", $Q512, $AF512), IF($AG512="N/A", $T512,$AG512)))))))</f>
        <v>1</v>
      </c>
      <c r="BP512" s="16">
        <f>IF(AX512="R", $CA512, IF(OR(AX512="P", AX512="T", AX512="N"), 0, IF($C512="DM", $T512, IF(OR(AX512="Y", AX512="IR"),$AM512,IF(AX512="C", IF($BI512="Y", IF($AF512="N/A", $Q512, $AF512), IF($AG512="N/A", $T512,$AG512)))))))</f>
        <v>1</v>
      </c>
      <c r="BQ512" s="16">
        <f>IF(AY512="R", $CA512, IF(OR(AY512="P", AY512="T", AY512="N"), 0, IF($C512="DM", $T512, IF(OR(AY512="Y", AY512="IR"),$AM512,IF(AY512="C", IF($BI512="Y", IF($AF512="N/A", $Q512, $AF512), IF($AG512="N/A", $T512,$AG512)))))))</f>
        <v>1</v>
      </c>
      <c r="BR512" s="16">
        <f>IF(AZ512="R", $CA512, IF(OR(AZ512="P", AZ512="T", AZ512="N"), 0, IF($C512="DM", $T512, IF(OR(AZ512="Y", AZ512="IR"),$AM512,IF(AZ512="C", IF($BI512="Y", IF($AF512="N/A", $Q512, $AF512), IF($AG512="N/A", $T512,$AG512)))))))</f>
        <v>1</v>
      </c>
      <c r="BS512" s="16">
        <f>IF(BA512="R", $CA512, IF(OR(BA512="P", BA512="T", BA512="N"), 0, IF($C512="DM", $T512, IF(OR(BA512="Y", BA512="IR"),$AM512,IF(BA512="C", IF($BI512="Y", IF($AF512="N/A", $Q512, $AF512), IF($AG512="N/A", $T512,$AG512)))))))</f>
        <v>1</v>
      </c>
      <c r="BT512" s="16">
        <f>IF(BB512="R", $CA512, IF(OR(BB512="P", BB512="T", BB512="N"), 0, IF($C512="DM", $T512, IF(OR(BB512="Y", BB512="IR"),$AM512,IF(BB512="C", IF($BI512="Y", IF($BA512="C", IF($AF512="N/A", $Q512, $AF512), IF($AF512="N/A", $T512, $AM512)), IF($AG512="N/A", $T512,$AG512)))))))</f>
        <v>1</v>
      </c>
      <c r="BU512" s="16">
        <f>IF(BC512="R", $CA512, IF(OR(BC512="P", BC512="T", BC512="N"), 0, IF($C512="DM", $T512, IF(OR(BC512="Y", BC512="IR"),$AM512,IF(BC512="C", IF($BI512="Y", IF($BA512="C", IF($AF512="N/A", $Q512, $AF512), IF($AF512="N/A", $T512, $AM512)), IF($AG512="N/A", $T512,$AG512)))))))</f>
        <v>1</v>
      </c>
      <c r="BV512" s="16">
        <f>IF(BD512="R", $CA512, IF(OR(BD512="P", BD512="T", BD512="N"), 0, IF($C512="DM", $T512, IF(OR(BD512="Y", BD512="IR"),$AM512,IF(BD512="C", IF($BI512="Y", IF($BA512="C", IF($AF512="N/A", $Q512, $AF512), IF($AF512="N/A", $T512, $AM512)), IF($AG512="N/A", $T512,$AG512)))))))</f>
        <v>1</v>
      </c>
      <c r="BW512" s="16">
        <f>IF(BE512="R", $CA512, IF(OR(BE512="P", BE512="T", BE512="N"), 0, IF($C512="DM", $T512, IF(OR(BE512="Y", BE512="IR"),$AM512,IF(BE512="C", IF($BI512="Y", IF($BA512="C", IF($AF512="N/A", $Q512, $AF512), IF($AF512="N/A", $T512, $AM512)), IF($AG512="N/A", $T512,$AG512)))))))</f>
        <v>1</v>
      </c>
      <c r="BX512" s="16">
        <f>IF(BF512="R", $CA512, IF(OR(BF512="P", BF512="T", BF512="N"), 0, IF($C512="DM", $T512, IF(OR(BF512="Y", BF512="IR"),$AM512,IF(BF512="C", IF($BI512="Y", IF($BA512="C", IF($AF512="N/A", $Q512, $AF512), IF($AF512="N/A", $T512, $AM512)), IF($AG512="N/A", $T512,$AG512)))))))</f>
        <v>1</v>
      </c>
      <c r="BY512" s="16">
        <f>IF(BG512="R", $CA512, IF(OR(BG512="P", BG512="T", BG512="N"), 0, IF($C512="DM", $T512, IF(OR(BG512="Y", BG512="IR"),$AM512,IF(BG512="C", IF($BI512="Y", IF($BA512="C", IF($AF512="N/A", $Q512, $AF512), IF($AF512="N/A", $T512, $AM512)), IF($AG512="N/A", $T512,$AG512)))))))</f>
        <v>1</v>
      </c>
      <c r="BZ512" s="16">
        <f>IF(BH512="R", $CA512, IF(OR(BH512="P", BH512="T", BH512="N"), 0, IF($C512="DM", $T512, IF(OR(BH512="Y", BH512="IR"),$AM512,IF(BH512="C", IF($BI512="Y", IF($BA512="C", IF($AF512="N/A", $Q512, $AF512), IF($AF512="N/A", $T512, $AM512)), IF($AG512="N/A", $T512,$AG512)))))))</f>
        <v>1</v>
      </c>
      <c r="CA512" s="15" t="s">
        <v>75</v>
      </c>
      <c r="CB512" s="16">
        <f>BZ512</f>
        <v>1</v>
      </c>
      <c r="CC512" s="15" t="str">
        <f>IF(OR($BH512="T", $BH512="R"), 0, IF($BH512="C", IF($BI512="Y", IF($BA512="C", 0, IF(AF512="N/A", Q512-T512, AF512-AG512)), IF($AF512="N/A", U512, AH512)), AN512))</f>
        <v>N/A</v>
      </c>
      <c r="CD512" s="15" t="str">
        <f>IF(OR($BH512="T", $BH512="R"), 0, IF($BH512="C", IF($BI512="Y", 0, IF($AF512="N/A", V512, AI512)), AO512))</f>
        <v>N/A</v>
      </c>
      <c r="CE512" s="15" t="str">
        <f>IF(OR($BH512="T", $BH512="R"), 0, IF($BH512="C", IF($BI512="Y", 0, IF($AF512="N/A", W512, AJ512)), AP512))</f>
        <v>N/A</v>
      </c>
      <c r="CF512" s="15" t="str">
        <f>IF(OR($BH512="T", $BH512="R"), 0, IF($BH512="C", IF($BI512="Y", 0, IF($AF512="N/A", X512, AK512)), AQ512))</f>
        <v>N/A</v>
      </c>
      <c r="CG512" t="str">
        <f>IF(AC512="N/A", "S:"&amp;L512&amp;" G:"&amp;M512&amp;" GR:"&amp;Q512, IF(AC512=0, "S:"&amp;L512&amp;" G:"&amp;M512&amp;" GR:"&amp;Q512, "S:"&amp;L512&amp;"/"&amp;AD512&amp;" G:"&amp;AE512&amp;" GR:"&amp;AF512))</f>
        <v>S:0 G:1 GR:1</v>
      </c>
    </row>
    <row r="513" spans="1:85" x14ac:dyDescent="0.25">
      <c r="A513" s="14">
        <v>5493</v>
      </c>
      <c r="B513" s="15" t="s">
        <v>2486</v>
      </c>
      <c r="C513" s="15" t="s">
        <v>71</v>
      </c>
      <c r="D513" s="15" t="s">
        <v>1933</v>
      </c>
      <c r="E513" s="15">
        <f>VLOOKUP(B513, 'Rookie Year'!$A$2:$B$55679,2,FALSE)</f>
        <v>2017</v>
      </c>
      <c r="F513" s="15">
        <v>2024</v>
      </c>
      <c r="G513" s="15" t="s">
        <v>42</v>
      </c>
      <c r="H513" s="15" t="s">
        <v>2935</v>
      </c>
      <c r="I513" s="16">
        <v>22</v>
      </c>
      <c r="J513" s="15">
        <v>4</v>
      </c>
      <c r="K513" s="17">
        <f>IF(AND(G513&lt;&gt;"N",R513="N/A"), IF(I513&lt;4, 0, 0.25),IF(I513=1, IF(J513=1,0.25, 0.25), IF(I513&lt;13, 0.25, IF(I513&lt;26, 0.4, IF(I513&lt;51, 0.6, 0.75)))))</f>
        <v>0.4</v>
      </c>
      <c r="L513" s="16">
        <f>I513-M513</f>
        <v>13</v>
      </c>
      <c r="M513" s="16">
        <f>ROUNDUP(I513*K513,0)</f>
        <v>9</v>
      </c>
      <c r="N513" s="16">
        <f>M513*J513</f>
        <v>36</v>
      </c>
      <c r="O513" s="16">
        <v>0</v>
      </c>
      <c r="P513" s="16">
        <v>0</v>
      </c>
      <c r="Q513" s="16">
        <f>N513-O513-P513</f>
        <v>36</v>
      </c>
      <c r="R513" s="15" t="s">
        <v>75</v>
      </c>
      <c r="S513" s="15">
        <f>IF(R513="N/A", J513-($B$1-F513), J513-($B$1-R513))</f>
        <v>4</v>
      </c>
      <c r="T513" s="16">
        <v>3</v>
      </c>
      <c r="U513" s="16">
        <v>6</v>
      </c>
      <c r="V513" s="16">
        <v>12</v>
      </c>
      <c r="W513" s="16">
        <v>15</v>
      </c>
      <c r="X513" s="16" t="str">
        <f>IF($S513&lt;5, "N/A", $M513)</f>
        <v>N/A</v>
      </c>
      <c r="Y513" s="15" t="str">
        <f>IF(SUM(T513:X513)&lt;&gt;Q513, "CHECK", "OK")</f>
        <v>OK</v>
      </c>
      <c r="Z513" s="15" t="str">
        <f>IF(F513=$B$1, "No", IF(S513=1, "Yes", "No"))</f>
        <v>No</v>
      </c>
      <c r="AA513" s="18" t="str">
        <f>IF(C513="DM", "N/A", IF(Z513="No","N/A",VLOOKUP(B513,'Extension List'!$A$3:$R$1972,18,FALSE)))</f>
        <v>N/A</v>
      </c>
      <c r="AB513" s="15" t="str">
        <f>IF(C513="DM", "N/A", IF(Z513="No","N/A",VLOOKUP(B513,'Extension List'!$A$3:$T$1972,20,FALSE)))</f>
        <v>N/A</v>
      </c>
      <c r="AC513" s="15" t="str">
        <f>IF(AA513="N/A", "N/A", 0)</f>
        <v>N/A</v>
      </c>
      <c r="AD513" s="16" t="str">
        <f>IF(AE513="N/A", "N/A", AA513-AE513)</f>
        <v>N/A</v>
      </c>
      <c r="AE513" s="16" t="str">
        <f>IF(AA513="N/A", "N/A", IF(AC513&gt;0, IF(AA513&lt;13, ROUNDUP(0.25*AA513,0), IF(AA513&lt;26, ROUNDUP(0.4*AA513,0), IF(AA513&lt;51, ROUNDUP(0.6*AA513,0), ROUNDUP(0.75*AA513,0)))), "N/A"))</f>
        <v>N/A</v>
      </c>
      <c r="AF513" s="16" t="str">
        <f>IF(AD513="N/A","N/A", (AE513*AC513)+Q513)</f>
        <v>N/A</v>
      </c>
      <c r="AG513" s="16" t="str">
        <f>IF($AF513="N/A", "N/A", "TBC")</f>
        <v>N/A</v>
      </c>
      <c r="AH513" s="16" t="str">
        <f>IF($AF513="N/A", "N/A", "TBC")</f>
        <v>N/A</v>
      </c>
      <c r="AI513" s="16" t="str">
        <f>IF($AF513="N/A","N/A",IF(AC513&gt;1,"TBC","N/A"))</f>
        <v>N/A</v>
      </c>
      <c r="AJ513" s="16" t="str">
        <f>IF($AF513="N/A","N/A",IF(AC513&gt;2,"TBC","N/A"))</f>
        <v>N/A</v>
      </c>
      <c r="AK513" s="16" t="str">
        <f>IF($AF513="N/A","N/A",IF(AC513&gt;3,"TBC","N/A"))</f>
        <v>N/A</v>
      </c>
      <c r="AL513" s="16" t="str">
        <f>IF(AC513="N/A","N/A",IF(AC513&gt;0,IF(SUM(AG513:AK513)&lt;&gt;AF513,"CHECK","OK"),"N/A"))</f>
        <v>N/A</v>
      </c>
      <c r="AM513" s="16">
        <f>IF(AD513="N/A", L513+T513, L513+AG513)</f>
        <v>16</v>
      </c>
      <c r="AN513" s="16">
        <f>IF(AD513="N/A", IF(U513="N/A", "N/A", L513+U513), AD513+AH513)</f>
        <v>19</v>
      </c>
      <c r="AO513" s="16">
        <f>IF(AD513="N/A", IF(V513="N/A", "N/A", L513+V513), IF(AI513="N/A", "N/A", AD513+AI513))</f>
        <v>25</v>
      </c>
      <c r="AP513" s="16">
        <f>IF(AD513="N/A", IF(W513="N/A", "N/A", L513+W513), IF(AJ513="N/A", "N/A", AD513+AJ513))</f>
        <v>28</v>
      </c>
      <c r="AQ513" s="16" t="str">
        <f>IF(AD513="N/A", IF(X513="N/A", "N/A", L513+X513), IF(AK513="N/A", "N/A", AD513+AK513))</f>
        <v>N/A</v>
      </c>
      <c r="AR513" s="15" t="s">
        <v>40</v>
      </c>
      <c r="AS513" s="15" t="s">
        <v>40</v>
      </c>
      <c r="AT513" s="15" t="s">
        <v>40</v>
      </c>
      <c r="AU513" s="15" t="s">
        <v>40</v>
      </c>
      <c r="AV513" s="15" t="s">
        <v>40</v>
      </c>
      <c r="AW513" s="15" t="s">
        <v>40</v>
      </c>
      <c r="AX513" s="15" t="s">
        <v>48</v>
      </c>
      <c r="AY513" s="15" t="s">
        <v>48</v>
      </c>
      <c r="AZ513" s="15" t="s">
        <v>48</v>
      </c>
      <c r="BA513" s="15" t="s">
        <v>48</v>
      </c>
      <c r="BB513" s="15" t="s">
        <v>48</v>
      </c>
      <c r="BC513" s="15" t="s">
        <v>48</v>
      </c>
      <c r="BD513" s="15" t="s">
        <v>48</v>
      </c>
      <c r="BE513" s="15" t="s">
        <v>48</v>
      </c>
      <c r="BF513" s="15" t="s">
        <v>48</v>
      </c>
      <c r="BG513" s="15" t="s">
        <v>48</v>
      </c>
      <c r="BH513" s="15" t="s">
        <v>48</v>
      </c>
      <c r="BI513" s="15"/>
      <c r="BJ513" s="16">
        <f>IF(AR513="R", $CA513, IF(OR(AR513="P", AR513="T", AR513="N"), 0, IF($C513="DM", $T513, IF(OR(AR513="Y", AR513="IR"),$AM513,IF(AR513="C", IF($BI513="Y", IF($AF513="N/A", $Q513, $AF513), IF($AG513="N/A", $T513,$AG513)))))))</f>
        <v>16</v>
      </c>
      <c r="BK513" s="16">
        <f>IF(AS513="R", $CA513, IF(OR(AS513="P", AS513="T", AS513="N"), 0, IF($C513="DM", $T513, IF(OR(AS513="Y", AS513="IR"),$AM513,IF(AS513="C", IF($BI513="Y", IF($AF513="N/A", $Q513, $AF513), IF($AG513="N/A", $T513,$AG513)))))))</f>
        <v>16</v>
      </c>
      <c r="BL513" s="16">
        <f>IF(AT513="R", $CA513, IF(OR(AT513="P", AT513="T", AT513="N"), 0, IF($C513="DM", $T513, IF(OR(AT513="Y", AT513="IR"),$AM513,IF(AT513="C", IF($BI513="Y", IF($AF513="N/A", $Q513, $AF513), IF($AG513="N/A", $T513,$AG513)))))))</f>
        <v>16</v>
      </c>
      <c r="BM513" s="16">
        <f>IF(AU513="R", $CA513, IF(OR(AU513="P", AU513="T", AU513="N"), 0, IF($C513="DM", $T513, IF(OR(AU513="Y", AU513="IR"),$AM513,IF(AU513="C", IF($BI513="Y", IF($AF513="N/A", $Q513, $AF513), IF($AG513="N/A", $T513,$AG513)))))))</f>
        <v>16</v>
      </c>
      <c r="BN513" s="16">
        <f>IF(AV513="R", $CA513, IF(OR(AV513="P", AV513="T", AV513="N"), 0, IF($C513="DM", $T513, IF(OR(AV513="Y", AV513="IR"),$AM513,IF(AV513="C", IF($BI513="Y", IF($AF513="N/A", $Q513, $AF513), IF($AG513="N/A", $T513,$AG513)))))))</f>
        <v>16</v>
      </c>
      <c r="BO513" s="16">
        <f>IF(AW513="R", $CA513, IF(OR(AW513="P", AW513="T", AW513="N"), 0, IF($C513="DM", $T513, IF(OR(AW513="Y", AW513="IR"),$AM513,IF(AW513="C", IF($BI513="Y", IF($AF513="N/A", $Q513, $AF513), IF($AG513="N/A", $T513,$AG513)))))))</f>
        <v>16</v>
      </c>
      <c r="BP513" s="16">
        <f>IF(AX513="R", $CA513, IF(OR(AX513="P", AX513="T", AX513="N"), 0, IF($C513="DM", $T513, IF(OR(AX513="Y", AX513="IR"),$AM513,IF(AX513="C", IF($BI513="Y", IF($AF513="N/A", $Q513, $AF513), IF($AG513="N/A", $T513,$AG513)))))))</f>
        <v>16</v>
      </c>
      <c r="BQ513" s="16">
        <f>IF(AY513="R", $CA513, IF(OR(AY513="P", AY513="T", AY513="N"), 0, IF($C513="DM", $T513, IF(OR(AY513="Y", AY513="IR"),$AM513,IF(AY513="C", IF($BI513="Y", IF($AF513="N/A", $Q513, $AF513), IF($AG513="N/A", $T513,$AG513)))))))</f>
        <v>16</v>
      </c>
      <c r="BR513" s="16">
        <f>IF(AZ513="R", $CA513, IF(OR(AZ513="P", AZ513="T", AZ513="N"), 0, IF($C513="DM", $T513, IF(OR(AZ513="Y", AZ513="IR"),$AM513,IF(AZ513="C", IF($BI513="Y", IF($AF513="N/A", $Q513, $AF513), IF($AG513="N/A", $T513,$AG513)))))))</f>
        <v>16</v>
      </c>
      <c r="BS513" s="16">
        <f>IF(BA513="R", $CA513, IF(OR(BA513="P", BA513="T", BA513="N"), 0, IF($C513="DM", $T513, IF(OR(BA513="Y", BA513="IR"),$AM513,IF(BA513="C", IF($BI513="Y", IF($AF513="N/A", $Q513, $AF513), IF($AG513="N/A", $T513,$AG513)))))))</f>
        <v>16</v>
      </c>
      <c r="BT513" s="16">
        <f>IF(BB513="R", $CA513, IF(OR(BB513="P", BB513="T", BB513="N"), 0, IF($C513="DM", $T513, IF(OR(BB513="Y", BB513="IR"),$AM513,IF(BB513="C", IF($BI513="Y", IF($BA513="C", IF($AF513="N/A", $Q513, $AF513), IF($AF513="N/A", $T513, $AM513)), IF($AG513="N/A", $T513,$AG513)))))))</f>
        <v>16</v>
      </c>
      <c r="BU513" s="16">
        <f>IF(BC513="R", $CA513, IF(OR(BC513="P", BC513="T", BC513="N"), 0, IF($C513="DM", $T513, IF(OR(BC513="Y", BC513="IR"),$AM513,IF(BC513="C", IF($BI513="Y", IF($BA513="C", IF($AF513="N/A", $Q513, $AF513), IF($AF513="N/A", $T513, $AM513)), IF($AG513="N/A", $T513,$AG513)))))))</f>
        <v>16</v>
      </c>
      <c r="BV513" s="16">
        <f>IF(BD513="R", $CA513, IF(OR(BD513="P", BD513="T", BD513="N"), 0, IF($C513="DM", $T513, IF(OR(BD513="Y", BD513="IR"),$AM513,IF(BD513="C", IF($BI513="Y", IF($BA513="C", IF($AF513="N/A", $Q513, $AF513), IF($AF513="N/A", $T513, $AM513)), IF($AG513="N/A", $T513,$AG513)))))))</f>
        <v>16</v>
      </c>
      <c r="BW513" s="16">
        <f>IF(BE513="R", $CA513, IF(OR(BE513="P", BE513="T", BE513="N"), 0, IF($C513="DM", $T513, IF(OR(BE513="Y", BE513="IR"),$AM513,IF(BE513="C", IF($BI513="Y", IF($BA513="C", IF($AF513="N/A", $Q513, $AF513), IF($AF513="N/A", $T513, $AM513)), IF($AG513="N/A", $T513,$AG513)))))))</f>
        <v>16</v>
      </c>
      <c r="BX513" s="16">
        <f>IF(BF513="R", $CA513, IF(OR(BF513="P", BF513="T", BF513="N"), 0, IF($C513="DM", $T513, IF(OR(BF513="Y", BF513="IR"),$AM513,IF(BF513="C", IF($BI513="Y", IF($BA513="C", IF($AF513="N/A", $Q513, $AF513), IF($AF513="N/A", $T513, $AM513)), IF($AG513="N/A", $T513,$AG513)))))))</f>
        <v>16</v>
      </c>
      <c r="BY513" s="16">
        <f>IF(BG513="R", $CA513, IF(OR(BG513="P", BG513="T", BG513="N"), 0, IF($C513="DM", $T513, IF(OR(BG513="Y", BG513="IR"),$AM513,IF(BG513="C", IF($BI513="Y", IF($BA513="C", IF($AF513="N/A", $Q513, $AF513), IF($AF513="N/A", $T513, $AM513)), IF($AG513="N/A", $T513,$AG513)))))))</f>
        <v>16</v>
      </c>
      <c r="BZ513" s="16">
        <f>IF(BH513="R", $CA513, IF(OR(BH513="P", BH513="T", BH513="N"), 0, IF($C513="DM", $T513, IF(OR(BH513="Y", BH513="IR"),$AM513,IF(BH513="C", IF($BI513="Y", IF($BA513="C", IF($AF513="N/A", $Q513, $AF513), IF($AF513="N/A", $T513, $AM513)), IF($AG513="N/A", $T513,$AG513)))))))</f>
        <v>16</v>
      </c>
      <c r="CA513" s="15" t="s">
        <v>75</v>
      </c>
      <c r="CB513" s="16">
        <f>BZ513</f>
        <v>16</v>
      </c>
      <c r="CC513" s="15">
        <f>IF(OR($BH513="T", $BH513="R"), 0, IF($BH513="C", IF($BI513="Y", IF($BA513="C", 0, IF(AF513="N/A", Q513-T513, AF513-AG513)), IF($AF513="N/A", U513, AH513)), AN513))</f>
        <v>19</v>
      </c>
      <c r="CD513" s="15">
        <f>IF(OR($BH513="T", $BH513="R"), 0, IF($BH513="C", IF($BI513="Y", 0, IF($AF513="N/A", V513, AI513)), AO513))</f>
        <v>25</v>
      </c>
      <c r="CE513" s="15">
        <f>IF(OR($BH513="T", $BH513="R"), 0, IF($BH513="C", IF($BI513="Y", 0, IF($AF513="N/A", W513, AJ513)), AP513))</f>
        <v>28</v>
      </c>
      <c r="CF513" s="15" t="str">
        <f>IF(OR($BH513="T", $BH513="R"), 0, IF($BH513="C", IF($BI513="Y", 0, IF($AF513="N/A", X513, AK513)), AQ513))</f>
        <v>N/A</v>
      </c>
      <c r="CG513" t="str">
        <f>IF(AC513="N/A", "S:"&amp;L513&amp;" G:"&amp;M513&amp;" GR:"&amp;Q513, IF(AC513=0, "S:"&amp;L513&amp;" G:"&amp;M513&amp;" GR:"&amp;Q513, "S:"&amp;L513&amp;"/"&amp;AD513&amp;" G:"&amp;AE513&amp;" GR:"&amp;AF513))</f>
        <v>S:13 G:9 GR:36</v>
      </c>
    </row>
    <row r="514" spans="1:85" x14ac:dyDescent="0.25">
      <c r="A514" s="14">
        <v>5660</v>
      </c>
      <c r="B514" s="15" t="s">
        <v>3009</v>
      </c>
      <c r="C514" s="15" t="s">
        <v>71</v>
      </c>
      <c r="D514" s="15" t="s">
        <v>1933</v>
      </c>
      <c r="E514" s="15">
        <f>VLOOKUP(B514, 'Rookie Year'!$A$2:$B$55679,2,FALSE)</f>
        <v>2024</v>
      </c>
      <c r="F514" s="15">
        <v>2024</v>
      </c>
      <c r="G514" s="15" t="s">
        <v>40</v>
      </c>
      <c r="H514" s="15" t="s">
        <v>2210</v>
      </c>
      <c r="I514" s="16">
        <v>1</v>
      </c>
      <c r="J514" s="15">
        <v>3</v>
      </c>
      <c r="K514" s="17">
        <f>IF(AND(G514&lt;&gt;"N",R514="N/A"), IF(I514&lt;4, 0, 0.25),IF(I514=1, IF(J514=1,0.25, 0.25), IF(I514&lt;13, 0.25, IF(I514&lt;26, 0.4, IF(I514&lt;51, 0.6, 0.75)))))</f>
        <v>0</v>
      </c>
      <c r="L514" s="16">
        <f>I514-M514</f>
        <v>1</v>
      </c>
      <c r="M514" s="16">
        <f>ROUNDUP(I514*K514,0)</f>
        <v>0</v>
      </c>
      <c r="N514" s="16">
        <f>M514*J514</f>
        <v>0</v>
      </c>
      <c r="O514" s="16">
        <v>0</v>
      </c>
      <c r="P514" s="16">
        <v>0</v>
      </c>
      <c r="Q514" s="16">
        <f>N514-O514-P514</f>
        <v>0</v>
      </c>
      <c r="R514" s="15" t="s">
        <v>75</v>
      </c>
      <c r="S514" s="15">
        <f>IF(R514="N/A", J514-($B$1-F514), J514-($B$1-R514))</f>
        <v>3</v>
      </c>
      <c r="T514" s="16">
        <f>IF($S514&lt;1, "N/A", $M514)</f>
        <v>0</v>
      </c>
      <c r="U514" s="16">
        <f>IF($S514&lt;2, "N/A", $M514)</f>
        <v>0</v>
      </c>
      <c r="V514" s="16">
        <f>IF($S514&lt;3, "N/A", $M514)</f>
        <v>0</v>
      </c>
      <c r="W514" s="16" t="str">
        <f>IF($S514&lt;4, "N/A", $M514)</f>
        <v>N/A</v>
      </c>
      <c r="X514" s="16" t="str">
        <f>IF($S514&lt;5, "N/A", $M514)</f>
        <v>N/A</v>
      </c>
      <c r="Y514" s="15" t="str">
        <f>IF(SUM(T514:X514)&lt;&gt;Q514, "CHECK", "OK")</f>
        <v>OK</v>
      </c>
      <c r="Z514" s="15" t="str">
        <f>IF(F514=$B$1, "No", IF(S514=1, "Yes", "No"))</f>
        <v>No</v>
      </c>
      <c r="AA514" s="18" t="str">
        <f>IF(C514="DM", "N/A", IF(Z514="No","N/A",VLOOKUP(B514,'Extension List'!$A$3:$R$1972,18,FALSE)))</f>
        <v>N/A</v>
      </c>
      <c r="AB514" s="15" t="str">
        <f>IF(C514="DM", "N/A", IF(Z514="No","N/A",VLOOKUP(B514,'Extension List'!$A$3:$T$1972,20,FALSE)))</f>
        <v>N/A</v>
      </c>
      <c r="AC514" s="15" t="str">
        <f>IF(AA514="N/A", "N/A", 0)</f>
        <v>N/A</v>
      </c>
      <c r="AD514" s="16" t="str">
        <f>IF(AE514="N/A", "N/A", AA514-AE514)</f>
        <v>N/A</v>
      </c>
      <c r="AE514" s="16" t="str">
        <f>IF(AA514="N/A", "N/A", IF(AC514&gt;0, IF(AA514&lt;13, ROUNDUP(0.25*AA514,0), IF(AA514&lt;26, ROUNDUP(0.4*AA514,0), IF(AA514&lt;51, ROUNDUP(0.6*AA514,0), ROUNDUP(0.75*AA514,0)))), "N/A"))</f>
        <v>N/A</v>
      </c>
      <c r="AF514" s="16" t="str">
        <f>IF(AD514="N/A","N/A", (AE514*AC514)+Q514)</f>
        <v>N/A</v>
      </c>
      <c r="AG514" s="16" t="str">
        <f>IF($AF514="N/A", "N/A", "TBC")</f>
        <v>N/A</v>
      </c>
      <c r="AH514" s="16" t="str">
        <f>IF($AF514="N/A", "N/A", "TBC")</f>
        <v>N/A</v>
      </c>
      <c r="AI514" s="16" t="str">
        <f>IF($AF514="N/A","N/A",IF(AC514&gt;1,"TBC","N/A"))</f>
        <v>N/A</v>
      </c>
      <c r="AJ514" s="16" t="str">
        <f>IF($AF514="N/A","N/A",IF(AC514&gt;2,"TBC","N/A"))</f>
        <v>N/A</v>
      </c>
      <c r="AK514" s="16" t="str">
        <f>IF($AF514="N/A","N/A",IF(AC514&gt;3,"TBC","N/A"))</f>
        <v>N/A</v>
      </c>
      <c r="AL514" s="16" t="str">
        <f>IF(AC514="N/A","N/A",IF(AC514&gt;0,IF(SUM(AG514:AK514)&lt;&gt;AF514,"CHECK","OK"),"N/A"))</f>
        <v>N/A</v>
      </c>
      <c r="AM514" s="16">
        <f>IF(AD514="N/A", L514+T514, L514+AG514)</f>
        <v>1</v>
      </c>
      <c r="AN514" s="16">
        <f>IF(AD514="N/A", IF(U514="N/A", "N/A", L514+U514), AD514+AH514)</f>
        <v>1</v>
      </c>
      <c r="AO514" s="16">
        <f>IF(AD514="N/A", IF(V514="N/A", "N/A", L514+V514), IF(AI514="N/A", "N/A", AD514+AI514))</f>
        <v>1</v>
      </c>
      <c r="AP514" s="16" t="str">
        <f>IF(AD514="N/A", IF(W514="N/A", "N/A", L514+W514), IF(AJ514="N/A", "N/A", AD514+AJ514))</f>
        <v>N/A</v>
      </c>
      <c r="AQ514" s="16" t="str">
        <f>IF(AD514="N/A", IF(X514="N/A", "N/A", L514+X514), IF(AK514="N/A", "N/A", AD514+AK514))</f>
        <v>N/A</v>
      </c>
      <c r="AR514" s="15" t="s">
        <v>66</v>
      </c>
      <c r="AS514" s="15" t="s">
        <v>66</v>
      </c>
      <c r="AT514" s="15" t="s">
        <v>66</v>
      </c>
      <c r="AU514" s="15" t="s">
        <v>66</v>
      </c>
      <c r="AV514" s="15" t="s">
        <v>66</v>
      </c>
      <c r="AW514" s="15" t="s">
        <v>66</v>
      </c>
      <c r="AX514" s="15" t="s">
        <v>66</v>
      </c>
      <c r="AY514" s="15" t="s">
        <v>66</v>
      </c>
      <c r="AZ514" s="15" t="s">
        <v>66</v>
      </c>
      <c r="BA514" s="15" t="s">
        <v>66</v>
      </c>
      <c r="BB514" s="15" t="s">
        <v>66</v>
      </c>
      <c r="BC514" s="15" t="s">
        <v>66</v>
      </c>
      <c r="BD514" s="15" t="s">
        <v>66</v>
      </c>
      <c r="BE514" s="15" t="s">
        <v>66</v>
      </c>
      <c r="BF514" s="15" t="s">
        <v>66</v>
      </c>
      <c r="BG514" s="15" t="s">
        <v>66</v>
      </c>
      <c r="BH514" s="15" t="s">
        <v>66</v>
      </c>
      <c r="BJ514" s="16">
        <f>IF(AR514="R", $CA514, IF(OR(AR514="P", AR514="T", AR514="N"), 0, IF($C514="DM", $T514, IF(OR(AR514="Y", AR514="IR"),$AM514,IF(AR514="C", IF($BI514="Y", IF($AF514="N/A", $Q514, $AF514), IF($AG514="N/A", $T514,$AG514)))))))</f>
        <v>0</v>
      </c>
      <c r="BK514" s="16">
        <f>IF(AS514="R", $CA514, IF(OR(AS514="P", AS514="T", AS514="N"), 0, IF($C514="DM", $T514, IF(OR(AS514="Y", AS514="IR"),$AM514,IF(AS514="C", IF($BI514="Y", IF($AF514="N/A", $Q514, $AF514), IF($AG514="N/A", $T514,$AG514)))))))</f>
        <v>0</v>
      </c>
      <c r="BL514" s="16">
        <f>IF(AT514="R", $CA514, IF(OR(AT514="P", AT514="T", AT514="N"), 0, IF($C514="DM", $T514, IF(OR(AT514="Y", AT514="IR"),$AM514,IF(AT514="C", IF($BI514="Y", IF($AF514="N/A", $Q514, $AF514), IF($AG514="N/A", $T514,$AG514)))))))</f>
        <v>0</v>
      </c>
      <c r="BM514" s="16">
        <f>IF(AU514="R", $CA514, IF(OR(AU514="P", AU514="T", AU514="N"), 0, IF($C514="DM", $T514, IF(OR(AU514="Y", AU514="IR"),$AM514,IF(AU514="C", IF($BI514="Y", IF($AF514="N/A", $Q514, $AF514), IF($AG514="N/A", $T514,$AG514)))))))</f>
        <v>0</v>
      </c>
      <c r="BN514" s="16">
        <f>IF(AV514="R", $CA514, IF(OR(AV514="P", AV514="T", AV514="N"), 0, IF($C514="DM", $T514, IF(OR(AV514="Y", AV514="IR"),$AM514,IF(AV514="C", IF($BI514="Y", IF($AF514="N/A", $Q514, $AF514), IF($AG514="N/A", $T514,$AG514)))))))</f>
        <v>0</v>
      </c>
      <c r="BO514" s="16">
        <f>IF(AW514="R", $CA514, IF(OR(AW514="P", AW514="T", AW514="N"), 0, IF($C514="DM", $T514, IF(OR(AW514="Y", AW514="IR"),$AM514,IF(AW514="C", IF($BI514="Y", IF($AF514="N/A", $Q514, $AF514), IF($AG514="N/A", $T514,$AG514)))))))</f>
        <v>0</v>
      </c>
      <c r="BP514" s="16">
        <f>IF(AX514="R", $CA514, IF(OR(AX514="P", AX514="T", AX514="N"), 0, IF($C514="DM", $T514, IF(OR(AX514="Y", AX514="IR"),$AM514,IF(AX514="C", IF($BI514="Y", IF($AF514="N/A", $Q514, $AF514), IF($AG514="N/A", $T514,$AG514)))))))</f>
        <v>0</v>
      </c>
      <c r="BQ514" s="16">
        <f>IF(AY514="R", $CA514, IF(OR(AY514="P", AY514="T", AY514="N"), 0, IF($C514="DM", $T514, IF(OR(AY514="Y", AY514="IR"),$AM514,IF(AY514="C", IF($BI514="Y", IF($AF514="N/A", $Q514, $AF514), IF($AG514="N/A", $T514,$AG514)))))))</f>
        <v>0</v>
      </c>
      <c r="BR514" s="16">
        <f>IF(AZ514="R", $CA514, IF(OR(AZ514="P", AZ514="T", AZ514="N"), 0, IF($C514="DM", $T514, IF(OR(AZ514="Y", AZ514="IR"),$AM514,IF(AZ514="C", IF($BI514="Y", IF($AF514="N/A", $Q514, $AF514), IF($AG514="N/A", $T514,$AG514)))))))</f>
        <v>0</v>
      </c>
      <c r="BS514" s="16">
        <f>IF(BA514="R", $CA514, IF(OR(BA514="P", BA514="T", BA514="N"), 0, IF($C514="DM", $T514, IF(OR(BA514="Y", BA514="IR"),$AM514,IF(BA514="C", IF($BI514="Y", IF($AF514="N/A", $Q514, $AF514), IF($AG514="N/A", $T514,$AG514)))))))</f>
        <v>0</v>
      </c>
      <c r="BT514" s="16">
        <f>IF(BB514="R", $CA514, IF(OR(BB514="P", BB514="T", BB514="N"), 0, IF($C514="DM", $T514, IF(OR(BB514="Y", BB514="IR"),$AM514,IF(BB514="C", IF($BI514="Y", IF($BA514="C", IF($AF514="N/A", $Q514, $AF514), IF($AF514="N/A", $T514, $AM514)), IF($AG514="N/A", $T514,$AG514)))))))</f>
        <v>0</v>
      </c>
      <c r="BU514" s="16">
        <f>IF(BC514="R", $CA514, IF(OR(BC514="P", BC514="T", BC514="N"), 0, IF($C514="DM", $T514, IF(OR(BC514="Y", BC514="IR"),$AM514,IF(BC514="C", IF($BI514="Y", IF($BA514="C", IF($AF514="N/A", $Q514, $AF514), IF($AF514="N/A", $T514, $AM514)), IF($AG514="N/A", $T514,$AG514)))))))</f>
        <v>0</v>
      </c>
      <c r="BV514" s="16">
        <f>IF(BD514="R", $CA514, IF(OR(BD514="P", BD514="T", BD514="N"), 0, IF($C514="DM", $T514, IF(OR(BD514="Y", BD514="IR"),$AM514,IF(BD514="C", IF($BI514="Y", IF($BA514="C", IF($AF514="N/A", $Q514, $AF514), IF($AF514="N/A", $T514, $AM514)), IF($AG514="N/A", $T514,$AG514)))))))</f>
        <v>0</v>
      </c>
      <c r="BW514" s="16">
        <f>IF(BE514="R", $CA514, IF(OR(BE514="P", BE514="T", BE514="N"), 0, IF($C514="DM", $T514, IF(OR(BE514="Y", BE514="IR"),$AM514,IF(BE514="C", IF($BI514="Y", IF($BA514="C", IF($AF514="N/A", $Q514, $AF514), IF($AF514="N/A", $T514, $AM514)), IF($AG514="N/A", $T514,$AG514)))))))</f>
        <v>0</v>
      </c>
      <c r="BX514" s="16">
        <f>IF(BF514="R", $CA514, IF(OR(BF514="P", BF514="T", BF514="N"), 0, IF($C514="DM", $T514, IF(OR(BF514="Y", BF514="IR"),$AM514,IF(BF514="C", IF($BI514="Y", IF($BA514="C", IF($AF514="N/A", $Q514, $AF514), IF($AF514="N/A", $T514, $AM514)), IF($AG514="N/A", $T514,$AG514)))))))</f>
        <v>0</v>
      </c>
      <c r="BY514" s="16">
        <f>IF(BG514="R", $CA514, IF(OR(BG514="P", BG514="T", BG514="N"), 0, IF($C514="DM", $T514, IF(OR(BG514="Y", BG514="IR"),$AM514,IF(BG514="C", IF($BI514="Y", IF($BA514="C", IF($AF514="N/A", $Q514, $AF514), IF($AF514="N/A", $T514, $AM514)), IF($AG514="N/A", $T514,$AG514)))))))</f>
        <v>0</v>
      </c>
      <c r="BZ514" s="16">
        <f>IF(BH514="R", $CA514, IF(OR(BH514="P", BH514="T", BH514="N"), 0, IF($C514="DM", $T514, IF(OR(BH514="Y", BH514="IR"),$AM514,IF(BH514="C", IF($BI514="Y", IF($BA514="C", IF($AF514="N/A", $Q514, $AF514), IF($AF514="N/A", $T514, $AM514)), IF($AG514="N/A", $T514,$AG514)))))))</f>
        <v>0</v>
      </c>
      <c r="CA514" s="15" t="s">
        <v>75</v>
      </c>
      <c r="CB514" s="16">
        <f>BZ514</f>
        <v>0</v>
      </c>
      <c r="CC514" s="15">
        <f>IF(OR($BH514="T", $BH514="R"), 0, IF($BH514="C", IF($BI514="Y", IF($BA514="C", 0, IF(AF514="N/A", Q514-T514, AF514-AG514)), IF($AF514="N/A", U514, AH514)), AN514))</f>
        <v>1</v>
      </c>
      <c r="CD514" s="15">
        <f>IF(OR($BH514="T", $BH514="R"), 0, IF($BH514="C", IF($BI514="Y", 0, IF($AF514="N/A", V514, AI514)), AO514))</f>
        <v>1</v>
      </c>
      <c r="CE514" s="15" t="str">
        <f>IF(OR($BH514="T", $BH514="R"), 0, IF($BH514="C", IF($BI514="Y", 0, IF($AF514="N/A", W514, AJ514)), AP514))</f>
        <v>N/A</v>
      </c>
      <c r="CF514" s="15" t="str">
        <f>IF(OR($BH514="T", $BH514="R"), 0, IF($BH514="C", IF($BI514="Y", 0, IF($AF514="N/A", X514, AK514)), AQ514))</f>
        <v>N/A</v>
      </c>
      <c r="CG514" t="str">
        <f>IF(AC514="N/A", "S:"&amp;L514&amp;" G:"&amp;M514&amp;" GR:"&amp;Q514, IF(AC514=0, "S:"&amp;L514&amp;" G:"&amp;M514&amp;" GR:"&amp;Q514, "S:"&amp;L514&amp;"/"&amp;AD514&amp;" G:"&amp;AE514&amp;" GR:"&amp;AF514))</f>
        <v>S:1 G:0 GR:0</v>
      </c>
    </row>
    <row r="515" spans="1:85" x14ac:dyDescent="0.25">
      <c r="A515" s="14">
        <v>5240</v>
      </c>
      <c r="B515" s="15" t="s">
        <v>2885</v>
      </c>
      <c r="C515" s="15" t="s">
        <v>71</v>
      </c>
      <c r="D515" s="15" t="s">
        <v>1933</v>
      </c>
      <c r="E515" s="15">
        <f>VLOOKUP(B515, 'Rookie Year'!$A$2:$B$55679,2,FALSE)</f>
        <v>2023</v>
      </c>
      <c r="F515" s="15">
        <v>2023</v>
      </c>
      <c r="G515" s="15" t="s">
        <v>40</v>
      </c>
      <c r="H515" s="15" t="s">
        <v>2223</v>
      </c>
      <c r="I515" s="16">
        <v>1</v>
      </c>
      <c r="J515" s="15">
        <v>3</v>
      </c>
      <c r="K515" s="17">
        <f>IF(AND(G515&lt;&gt;"N",R515="N/A"), IF(I515&lt;4, 0, 0.25),IF(I515=1, IF(J515=1,0.25, 0.25), IF(I515&lt;13, 0.25, IF(I515&lt;26, 0.4, IF(I515&lt;51, 0.6, 0.75)))))</f>
        <v>0</v>
      </c>
      <c r="L515" s="16">
        <f>I515-M515</f>
        <v>1</v>
      </c>
      <c r="M515" s="16">
        <f>ROUNDUP(I515*K515,0)</f>
        <v>0</v>
      </c>
      <c r="N515" s="16">
        <f>M515*J515</f>
        <v>0</v>
      </c>
      <c r="O515" s="16">
        <v>0</v>
      </c>
      <c r="P515" s="16">
        <v>0</v>
      </c>
      <c r="Q515" s="16">
        <f>N515-O515-P515</f>
        <v>0</v>
      </c>
      <c r="R515" s="15" t="s">
        <v>75</v>
      </c>
      <c r="S515" s="15">
        <f>IF(R515="N/A", J515-($B$1-F515), J515-($B$1-R515))</f>
        <v>2</v>
      </c>
      <c r="T515" s="16">
        <v>0</v>
      </c>
      <c r="U515" s="16">
        <v>0</v>
      </c>
      <c r="V515" s="16" t="str">
        <f>IF($S515&lt;3, "N/A", $M515)</f>
        <v>N/A</v>
      </c>
      <c r="W515" s="16" t="str">
        <f>IF($S515&lt;4, "N/A", $M515)</f>
        <v>N/A</v>
      </c>
      <c r="X515" s="16" t="str">
        <f>IF($S515&lt;5, "N/A", $M515)</f>
        <v>N/A</v>
      </c>
      <c r="Y515" s="15" t="str">
        <f>IF(SUM(T515:X515)&lt;&gt;Q515, "CHECK", "OK")</f>
        <v>OK</v>
      </c>
      <c r="Z515" s="15" t="str">
        <f>IF(F515=$B$1, "No", IF(S515=1, "Yes", "No"))</f>
        <v>No</v>
      </c>
      <c r="AA515" s="18" t="str">
        <f>IF(C515="DM", "N/A", IF(Z515="No","N/A",VLOOKUP(B515,'Extension List'!$A$3:$R$1972,18,FALSE)))</f>
        <v>N/A</v>
      </c>
      <c r="AB515" s="15" t="str">
        <f>IF(C515="DM", "N/A", IF(Z515="No","N/A",VLOOKUP(B515,'Extension List'!$A$3:$T$1972,20,FALSE)))</f>
        <v>N/A</v>
      </c>
      <c r="AC515" s="15" t="str">
        <f>IF(AA515="N/A", "N/A", 0)</f>
        <v>N/A</v>
      </c>
      <c r="AD515" s="16" t="str">
        <f>IF(AE515="N/A", "N/A", AA515-AE515)</f>
        <v>N/A</v>
      </c>
      <c r="AE515" s="16" t="str">
        <f>IF(AA515="N/A", "N/A", IF(AC515&gt;0, IF(AA515&lt;13, ROUNDUP(0.25*AA515,0), IF(AA515&lt;26, ROUNDUP(0.4*AA515,0), IF(AA515&lt;51, ROUNDUP(0.6*AA515,0), ROUNDUP(0.75*AA515,0)))), "N/A"))</f>
        <v>N/A</v>
      </c>
      <c r="AF515" s="16" t="str">
        <f>IF(AD515="N/A","N/A", (AE515*AC515)+Q515)</f>
        <v>N/A</v>
      </c>
      <c r="AG515" s="16" t="str">
        <f>IF($AF515="N/A", "N/A", "TBC")</f>
        <v>N/A</v>
      </c>
      <c r="AH515" s="16" t="str">
        <f>IF($AF515="N/A", "N/A", "TBC")</f>
        <v>N/A</v>
      </c>
      <c r="AI515" s="16" t="str">
        <f>IF($AF515="N/A","N/A",IF(AC515&gt;1,"TBC","N/A"))</f>
        <v>N/A</v>
      </c>
      <c r="AJ515" s="16" t="str">
        <f>IF($AF515="N/A","N/A",IF(AC515&gt;2,"TBC","N/A"))</f>
        <v>N/A</v>
      </c>
      <c r="AK515" s="16" t="str">
        <f>IF($AF515="N/A","N/A",IF(AC515&gt;3,"TBC","N/A"))</f>
        <v>N/A</v>
      </c>
      <c r="AL515" s="16" t="str">
        <f>IF(AC515="N/A","N/A",IF(AC515&gt;0,IF(SUM(AG515:AK515)&lt;&gt;AF515,"CHECK","OK"),"N/A"))</f>
        <v>N/A</v>
      </c>
      <c r="AM515" s="16">
        <f>IF(AD515="N/A", L515+T515, L515+AG515)</f>
        <v>1</v>
      </c>
      <c r="AN515" s="16">
        <f>IF(AD515="N/A", IF(U515="N/A", "N/A", L515+U515), AD515+AH515)</f>
        <v>1</v>
      </c>
      <c r="AO515" s="16" t="str">
        <f>IF(AD515="N/A", IF(V515="N/A", "N/A", L515+V515), IF(AI515="N/A", "N/A", AD515+AI515))</f>
        <v>N/A</v>
      </c>
      <c r="AP515" s="16" t="str">
        <f>IF(AD515="N/A", IF(W515="N/A", "N/A", L515+W515), IF(AJ515="N/A", "N/A", AD515+AJ515))</f>
        <v>N/A</v>
      </c>
      <c r="AQ515" s="16" t="str">
        <f>IF(AD515="N/A", IF(X515="N/A", "N/A", L515+X515), IF(AK515="N/A", "N/A", AD515+AK515))</f>
        <v>N/A</v>
      </c>
      <c r="AR515" s="15" t="s">
        <v>44</v>
      </c>
      <c r="AS515" s="15" t="s">
        <v>44</v>
      </c>
      <c r="AT515" s="15" t="s">
        <v>44</v>
      </c>
      <c r="AU515" s="15" t="s">
        <v>44</v>
      </c>
      <c r="AV515" s="15" t="s">
        <v>44</v>
      </c>
      <c r="AW515" s="15" t="s">
        <v>44</v>
      </c>
      <c r="AX515" s="15" t="s">
        <v>44</v>
      </c>
      <c r="AY515" s="15" t="s">
        <v>44</v>
      </c>
      <c r="AZ515" s="15" t="s">
        <v>44</v>
      </c>
      <c r="BA515" s="15" t="s">
        <v>44</v>
      </c>
      <c r="BB515" s="15" t="s">
        <v>44</v>
      </c>
      <c r="BC515" s="15" t="s">
        <v>44</v>
      </c>
      <c r="BD515" s="15" t="s">
        <v>44</v>
      </c>
      <c r="BE515" s="15" t="s">
        <v>44</v>
      </c>
      <c r="BF515" s="15" t="s">
        <v>44</v>
      </c>
      <c r="BG515" s="15" t="s">
        <v>44</v>
      </c>
      <c r="BH515" s="15" t="s">
        <v>44</v>
      </c>
      <c r="BI515" s="15"/>
      <c r="BJ515" s="16">
        <f>IF(AR515="R", $CA515, IF(OR(AR515="P", AR515="T", AR515="N"), 0, IF($C515="DM", $T515, IF(OR(AR515="Y", AR515="IR"),$AM515,IF(AR515="C", IF($BI515="Y", IF($AF515="N/A", $Q515, $AF515), IF($AG515="N/A", $T515,$AG515)))))))</f>
        <v>0</v>
      </c>
      <c r="BK515" s="16">
        <f>IF(AS515="R", $CA515, IF(OR(AS515="P", AS515="T", AS515="N"), 0, IF($C515="DM", $T515, IF(OR(AS515="Y", AS515="IR"),$AM515,IF(AS515="C", IF($BI515="Y", IF($AF515="N/A", $Q515, $AF515), IF($AG515="N/A", $T515,$AG515)))))))</f>
        <v>0</v>
      </c>
      <c r="BL515" s="16">
        <f>IF(AT515="R", $CA515, IF(OR(AT515="P", AT515="T", AT515="N"), 0, IF($C515="DM", $T515, IF(OR(AT515="Y", AT515="IR"),$AM515,IF(AT515="C", IF($BI515="Y", IF($AF515="N/A", $Q515, $AF515), IF($AG515="N/A", $T515,$AG515)))))))</f>
        <v>0</v>
      </c>
      <c r="BM515" s="16">
        <f>IF(AU515="R", $CA515, IF(OR(AU515="P", AU515="T", AU515="N"), 0, IF($C515="DM", $T515, IF(OR(AU515="Y", AU515="IR"),$AM515,IF(AU515="C", IF($BI515="Y", IF($AF515="N/A", $Q515, $AF515), IF($AG515="N/A", $T515,$AG515)))))))</f>
        <v>0</v>
      </c>
      <c r="BN515" s="16">
        <f>IF(AV515="R", $CA515, IF(OR(AV515="P", AV515="T", AV515="N"), 0, IF($C515="DM", $T515, IF(OR(AV515="Y", AV515="IR"),$AM515,IF(AV515="C", IF($BI515="Y", IF($AF515="N/A", $Q515, $AF515), IF($AG515="N/A", $T515,$AG515)))))))</f>
        <v>0</v>
      </c>
      <c r="BO515" s="16">
        <f>IF(AW515="R", $CA515, IF(OR(AW515="P", AW515="T", AW515="N"), 0, IF($C515="DM", $T515, IF(OR(AW515="Y", AW515="IR"),$AM515,IF(AW515="C", IF($BI515="Y", IF($AF515="N/A", $Q515, $AF515), IF($AG515="N/A", $T515,$AG515)))))))</f>
        <v>0</v>
      </c>
      <c r="BP515" s="16">
        <f>IF(AX515="R", $CA515, IF(OR(AX515="P", AX515="T", AX515="N"), 0, IF($C515="DM", $T515, IF(OR(AX515="Y", AX515="IR"),$AM515,IF(AX515="C", IF($BI515="Y", IF($AF515="N/A", $Q515, $AF515), IF($AG515="N/A", $T515,$AG515)))))))</f>
        <v>0</v>
      </c>
      <c r="BQ515" s="16">
        <f>IF(AY515="R", $CA515, IF(OR(AY515="P", AY515="T", AY515="N"), 0, IF($C515="DM", $T515, IF(OR(AY515="Y", AY515="IR"),$AM515,IF(AY515="C", IF($BI515="Y", IF($AF515="N/A", $Q515, $AF515), IF($AG515="N/A", $T515,$AG515)))))))</f>
        <v>0</v>
      </c>
      <c r="BR515" s="16">
        <f>IF(AZ515="R", $CA515, IF(OR(AZ515="P", AZ515="T", AZ515="N"), 0, IF($C515="DM", $T515, IF(OR(AZ515="Y", AZ515="IR"),$AM515,IF(AZ515="C", IF($BI515="Y", IF($AF515="N/A", $Q515, $AF515), IF($AG515="N/A", $T515,$AG515)))))))</f>
        <v>0</v>
      </c>
      <c r="BS515" s="16">
        <f>IF(BA515="R", $CA515, IF(OR(BA515="P", BA515="T", BA515="N"), 0, IF($C515="DM", $T515, IF(OR(BA515="Y", BA515="IR"),$AM515,IF(BA515="C", IF($BI515="Y", IF($AF515="N/A", $Q515, $AF515), IF($AG515="N/A", $T515,$AG515)))))))</f>
        <v>0</v>
      </c>
      <c r="BT515" s="16">
        <f>IF(BB515="R", $CA515, IF(OR(BB515="P", BB515="T", BB515="N"), 0, IF($C515="DM", $T515, IF(OR(BB515="Y", BB515="IR"),$AM515,IF(BB515="C", IF($BI515="Y", IF($BA515="C", IF($AF515="N/A", $Q515, $AF515), IF($AF515="N/A", $T515, $AM515)), IF($AG515="N/A", $T515,$AG515)))))))</f>
        <v>0</v>
      </c>
      <c r="BU515" s="16">
        <f>IF(BC515="R", $CA515, IF(OR(BC515="P", BC515="T", BC515="N"), 0, IF($C515="DM", $T515, IF(OR(BC515="Y", BC515="IR"),$AM515,IF(BC515="C", IF($BI515="Y", IF($BA515="C", IF($AF515="N/A", $Q515, $AF515), IF($AF515="N/A", $T515, $AM515)), IF($AG515="N/A", $T515,$AG515)))))))</f>
        <v>0</v>
      </c>
      <c r="BV515" s="16">
        <f>IF(BD515="R", $CA515, IF(OR(BD515="P", BD515="T", BD515="N"), 0, IF($C515="DM", $T515, IF(OR(BD515="Y", BD515="IR"),$AM515,IF(BD515="C", IF($BI515="Y", IF($BA515="C", IF($AF515="N/A", $Q515, $AF515), IF($AF515="N/A", $T515, $AM515)), IF($AG515="N/A", $T515,$AG515)))))))</f>
        <v>0</v>
      </c>
      <c r="BW515" s="16">
        <f>IF(BE515="R", $CA515, IF(OR(BE515="P", BE515="T", BE515="N"), 0, IF($C515="DM", $T515, IF(OR(BE515="Y", BE515="IR"),$AM515,IF(BE515="C", IF($BI515="Y", IF($BA515="C", IF($AF515="N/A", $Q515, $AF515), IF($AF515="N/A", $T515, $AM515)), IF($AG515="N/A", $T515,$AG515)))))))</f>
        <v>0</v>
      </c>
      <c r="BX515" s="16">
        <f>IF(BF515="R", $CA515, IF(OR(BF515="P", BF515="T", BF515="N"), 0, IF($C515="DM", $T515, IF(OR(BF515="Y", BF515="IR"),$AM515,IF(BF515="C", IF($BI515="Y", IF($BA515="C", IF($AF515="N/A", $Q515, $AF515), IF($AF515="N/A", $T515, $AM515)), IF($AG515="N/A", $T515,$AG515)))))))</f>
        <v>0</v>
      </c>
      <c r="BY515" s="16">
        <f>IF(BG515="R", $CA515, IF(OR(BG515="P", BG515="T", BG515="N"), 0, IF($C515="DM", $T515, IF(OR(BG515="Y", BG515="IR"),$AM515,IF(BG515="C", IF($BI515="Y", IF($BA515="C", IF($AF515="N/A", $Q515, $AF515), IF($AF515="N/A", $T515, $AM515)), IF($AG515="N/A", $T515,$AG515)))))))</f>
        <v>0</v>
      </c>
      <c r="BZ515" s="16">
        <f>IF(BH515="R", $CA515, IF(OR(BH515="P", BH515="T", BH515="N"), 0, IF($C515="DM", $T515, IF(OR(BH515="Y", BH515="IR"),$AM515,IF(BH515="C", IF($BI515="Y", IF($BA515="C", IF($AF515="N/A", $Q515, $AF515), IF($AF515="N/A", $T515, $AM515)), IF($AG515="N/A", $T515,$AG515)))))))</f>
        <v>0</v>
      </c>
      <c r="CA515" s="15" t="s">
        <v>75</v>
      </c>
      <c r="CB515" s="16">
        <f>BZ515</f>
        <v>0</v>
      </c>
      <c r="CC515" s="15">
        <f>IF(OR($BH515="T", $BH515="R"), 0, IF($BH515="C", IF($BI515="Y", IF($BA515="C", 0, IF(AF515="N/A", Q515-T515, AF515-AG515)), IF($AF515="N/A", U515, AH515)), AN515))</f>
        <v>0</v>
      </c>
      <c r="CD515" s="15" t="str">
        <f>IF(OR($BH515="T", $BH515="R"), 0, IF($BH515="C", IF($BI515="Y", 0, IF($AF515="N/A", V515, AI515)), AO515))</f>
        <v>N/A</v>
      </c>
      <c r="CE515" s="15" t="str">
        <f>IF(OR($BH515="T", $BH515="R"), 0, IF($BH515="C", IF($BI515="Y", 0, IF($AF515="N/A", W515, AJ515)), AP515))</f>
        <v>N/A</v>
      </c>
      <c r="CF515" s="15" t="str">
        <f>IF(OR($BH515="T", $BH515="R"), 0, IF($BH515="C", IF($BI515="Y", 0, IF($AF515="N/A", X515, AK515)), AQ515))</f>
        <v>N/A</v>
      </c>
      <c r="CG515" t="str">
        <f>IF(AC515="N/A", "S:"&amp;L515&amp;" G:"&amp;M515&amp;" GR:"&amp;Q515, IF(AC515=0, "S:"&amp;L515&amp;" G:"&amp;M515&amp;" GR:"&amp;Q515, "S:"&amp;L515&amp;"/"&amp;AD515&amp;" G:"&amp;AE515&amp;" GR:"&amp;AF515))</f>
        <v>S:1 G:0 GR:0</v>
      </c>
    </row>
    <row r="516" spans="1:85" x14ac:dyDescent="0.25">
      <c r="A516" s="14">
        <v>5120</v>
      </c>
      <c r="B516" s="15" t="s">
        <v>1535</v>
      </c>
      <c r="C516" s="15" t="s">
        <v>71</v>
      </c>
      <c r="D516" s="15" t="s">
        <v>1933</v>
      </c>
      <c r="E516" s="15">
        <f>VLOOKUP(B516, 'Rookie Year'!$A$2:$B$55679,2,FALSE)</f>
        <v>2016</v>
      </c>
      <c r="F516" s="15">
        <v>2023</v>
      </c>
      <c r="G516" s="15" t="s">
        <v>42</v>
      </c>
      <c r="H516" s="15" t="s">
        <v>1928</v>
      </c>
      <c r="I516" s="16">
        <v>11</v>
      </c>
      <c r="J516" s="15">
        <v>2</v>
      </c>
      <c r="K516" s="17">
        <f>IF(AND(G516&lt;&gt;"N",R516="N/A"), IF(I516&lt;4, 0, 0.25),IF(I516=1, IF(J516=1,0.25, 0.25), IF(I516&lt;13, 0.25, IF(I516&lt;26, 0.4, IF(I516&lt;51, 0.6, 0.75)))))</f>
        <v>0.25</v>
      </c>
      <c r="L516" s="16">
        <f>I516-M516</f>
        <v>8</v>
      </c>
      <c r="M516" s="16">
        <f>ROUNDUP(I516*K516,0)</f>
        <v>3</v>
      </c>
      <c r="N516" s="16">
        <f>M516*J516</f>
        <v>6</v>
      </c>
      <c r="O516" s="16">
        <v>3</v>
      </c>
      <c r="P516" s="16">
        <v>0</v>
      </c>
      <c r="Q516" s="16">
        <f>N516-O516-P516</f>
        <v>3</v>
      </c>
      <c r="R516" s="15" t="s">
        <v>75</v>
      </c>
      <c r="S516" s="15">
        <f>IF(R516="N/A", J516-($B$1-F516), J516-($B$1-R516))</f>
        <v>1</v>
      </c>
      <c r="T516" s="16">
        <v>3</v>
      </c>
      <c r="U516" s="16" t="str">
        <f>IF($S516&lt;2, "N/A", $M516)</f>
        <v>N/A</v>
      </c>
      <c r="V516" s="16" t="str">
        <f>IF($S516&lt;3, "N/A", $M516)</f>
        <v>N/A</v>
      </c>
      <c r="W516" s="16" t="str">
        <f>IF($S516&lt;4, "N/A", $M516)</f>
        <v>N/A</v>
      </c>
      <c r="X516" s="16" t="str">
        <f>IF($S516&lt;5, "N/A", $M516)</f>
        <v>N/A</v>
      </c>
      <c r="Y516" s="15" t="str">
        <f>IF(SUM(T516:X516)&lt;&gt;Q516, "CHECK", "OK")</f>
        <v>OK</v>
      </c>
      <c r="Z516" s="15" t="str">
        <f>IF(F516=$B$1, "No", IF(S516=1, "Yes", "No"))</f>
        <v>Yes</v>
      </c>
      <c r="AA516" s="18">
        <f>IF(C516="DM", "N/A", IF(Z516="No","N/A",VLOOKUP(B516,'Extension List'!$A$3:$R$1972,18,FALSE)))</f>
        <v>21</v>
      </c>
      <c r="AB516" s="15">
        <f>IF(C516="DM", "N/A", IF(Z516="No","N/A",VLOOKUP(B516,'Extension List'!$A$3:$T$1972,20,FALSE)))</f>
        <v>4</v>
      </c>
      <c r="AC516" s="15">
        <f>IF(AA516="N/A", "N/A", 0)</f>
        <v>0</v>
      </c>
      <c r="AD516" s="16" t="str">
        <f>IF(AE516="N/A", "N/A", AA516-AE516)</f>
        <v>N/A</v>
      </c>
      <c r="AE516" s="16" t="str">
        <f>IF(AA516="N/A", "N/A", IF(AC516&gt;0, IF(AA516&lt;13, ROUNDUP(0.25*AA516,0), IF(AA516&lt;26, ROUNDUP(0.4*AA516,0), IF(AA516&lt;51, ROUNDUP(0.6*AA516,0), ROUNDUP(0.75*AA516,0)))), "N/A"))</f>
        <v>N/A</v>
      </c>
      <c r="AF516" s="16" t="str">
        <f>IF(AD516="N/A","N/A", (AE516*AC516)+Q516)</f>
        <v>N/A</v>
      </c>
      <c r="AG516" s="16" t="str">
        <f>IF($AF516="N/A", "N/A", "TBC")</f>
        <v>N/A</v>
      </c>
      <c r="AH516" s="16" t="str">
        <f>IF($AF516="N/A", "N/A", "TBC")</f>
        <v>N/A</v>
      </c>
      <c r="AI516" s="16" t="str">
        <f>IF($AF516="N/A","N/A",IF(AC516&gt;1,"TBC","N/A"))</f>
        <v>N/A</v>
      </c>
      <c r="AJ516" s="16" t="str">
        <f>IF($AF516="N/A","N/A",IF(AC516&gt;2,"TBC","N/A"))</f>
        <v>N/A</v>
      </c>
      <c r="AK516" s="16" t="str">
        <f>IF($AF516="N/A","N/A",IF(AC516&gt;3,"TBC","N/A"))</f>
        <v>N/A</v>
      </c>
      <c r="AL516" s="16" t="str">
        <f>IF(AC516="N/A","N/A",IF(AC516&gt;0,IF(SUM(AG516:AK516)&lt;&gt;AF516,"CHECK","OK"),"N/A"))</f>
        <v>N/A</v>
      </c>
      <c r="AM516" s="16">
        <f>IF(AD516="N/A", L516+T516, L516+AG516)</f>
        <v>11</v>
      </c>
      <c r="AN516" s="16" t="str">
        <f>IF(AD516="N/A", IF(U516="N/A", "N/A", L516+U516), AD516+AH516)</f>
        <v>N/A</v>
      </c>
      <c r="AO516" s="16" t="str">
        <f>IF(AD516="N/A", IF(V516="N/A", "N/A", L516+V516), IF(AI516="N/A", "N/A", AD516+AI516))</f>
        <v>N/A</v>
      </c>
      <c r="AP516" s="16" t="str">
        <f>IF(AD516="N/A", IF(W516="N/A", "N/A", L516+W516), IF(AJ516="N/A", "N/A", AD516+AJ516))</f>
        <v>N/A</v>
      </c>
      <c r="AQ516" s="16" t="str">
        <f>IF(AD516="N/A", IF(X516="N/A", "N/A", L516+X516), IF(AK516="N/A", "N/A", AD516+AK516))</f>
        <v>N/A</v>
      </c>
      <c r="AR516" s="15" t="s">
        <v>40</v>
      </c>
      <c r="AS516" s="15" t="s">
        <v>40</v>
      </c>
      <c r="AT516" s="15" t="s">
        <v>40</v>
      </c>
      <c r="AU516" s="15" t="s">
        <v>40</v>
      </c>
      <c r="AV516" s="15" t="s">
        <v>40</v>
      </c>
      <c r="AW516" s="15" t="s">
        <v>40</v>
      </c>
      <c r="AX516" s="15" t="s">
        <v>40</v>
      </c>
      <c r="AY516" s="15" t="s">
        <v>40</v>
      </c>
      <c r="AZ516" s="15" t="s">
        <v>40</v>
      </c>
      <c r="BA516" s="15" t="s">
        <v>40</v>
      </c>
      <c r="BB516" s="15" t="s">
        <v>40</v>
      </c>
      <c r="BC516" s="15" t="s">
        <v>40</v>
      </c>
      <c r="BD516" s="15" t="s">
        <v>40</v>
      </c>
      <c r="BE516" s="15" t="s">
        <v>40</v>
      </c>
      <c r="BF516" s="15" t="s">
        <v>40</v>
      </c>
      <c r="BG516" s="15" t="s">
        <v>40</v>
      </c>
      <c r="BH516" s="15" t="s">
        <v>40</v>
      </c>
      <c r="BI516" s="15"/>
      <c r="BJ516" s="16">
        <f>IF(AR516="R", $CA516, IF(OR(AR516="P", AR516="T", AR516="N"), 0, IF($C516="DM", $T516, IF(OR(AR516="Y", AR516="IR"),$AM516,IF(AR516="C", IF($BI516="Y", IF($AF516="N/A", $Q516, $AF516), IF($AG516="N/A", $T516,$AG516)))))))</f>
        <v>11</v>
      </c>
      <c r="BK516" s="16">
        <f>IF(AS516="R", $CA516, IF(OR(AS516="P", AS516="T", AS516="N"), 0, IF($C516="DM", $T516, IF(OR(AS516="Y", AS516="IR"),$AM516,IF(AS516="C", IF($BI516="Y", IF($AF516="N/A", $Q516, $AF516), IF($AG516="N/A", $T516,$AG516)))))))</f>
        <v>11</v>
      </c>
      <c r="BL516" s="16">
        <f>IF(AT516="R", $CA516, IF(OR(AT516="P", AT516="T", AT516="N"), 0, IF($C516="DM", $T516, IF(OR(AT516="Y", AT516="IR"),$AM516,IF(AT516="C", IF($BI516="Y", IF($AF516="N/A", $Q516, $AF516), IF($AG516="N/A", $T516,$AG516)))))))</f>
        <v>11</v>
      </c>
      <c r="BM516" s="16">
        <f>IF(AU516="R", $CA516, IF(OR(AU516="P", AU516="T", AU516="N"), 0, IF($C516="DM", $T516, IF(OR(AU516="Y", AU516="IR"),$AM516,IF(AU516="C", IF($BI516="Y", IF($AF516="N/A", $Q516, $AF516), IF($AG516="N/A", $T516,$AG516)))))))</f>
        <v>11</v>
      </c>
      <c r="BN516" s="16">
        <f>IF(AV516="R", $CA516, IF(OR(AV516="P", AV516="T", AV516="N"), 0, IF($C516="DM", $T516, IF(OR(AV516="Y", AV516="IR"),$AM516,IF(AV516="C", IF($BI516="Y", IF($AF516="N/A", $Q516, $AF516), IF($AG516="N/A", $T516,$AG516)))))))</f>
        <v>11</v>
      </c>
      <c r="BO516" s="16">
        <f>IF(AW516="R", $CA516, IF(OR(AW516="P", AW516="T", AW516="N"), 0, IF($C516="DM", $T516, IF(OR(AW516="Y", AW516="IR"),$AM516,IF(AW516="C", IF($BI516="Y", IF($AF516="N/A", $Q516, $AF516), IF($AG516="N/A", $T516,$AG516)))))))</f>
        <v>11</v>
      </c>
      <c r="BP516" s="16">
        <f>IF(AX516="R", $CA516, IF(OR(AX516="P", AX516="T", AX516="N"), 0, IF($C516="DM", $T516, IF(OR(AX516="Y", AX516="IR"),$AM516,IF(AX516="C", IF($BI516="Y", IF($AF516="N/A", $Q516, $AF516), IF($AG516="N/A", $T516,$AG516)))))))</f>
        <v>11</v>
      </c>
      <c r="BQ516" s="16">
        <f>IF(AY516="R", $CA516, IF(OR(AY516="P", AY516="T", AY516="N"), 0, IF($C516="DM", $T516, IF(OR(AY516="Y", AY516="IR"),$AM516,IF(AY516="C", IF($BI516="Y", IF($AF516="N/A", $Q516, $AF516), IF($AG516="N/A", $T516,$AG516)))))))</f>
        <v>11</v>
      </c>
      <c r="BR516" s="16">
        <f>IF(AZ516="R", $CA516, IF(OR(AZ516="P", AZ516="T", AZ516="N"), 0, IF($C516="DM", $T516, IF(OR(AZ516="Y", AZ516="IR"),$AM516,IF(AZ516="C", IF($BI516="Y", IF($AF516="N/A", $Q516, $AF516), IF($AG516="N/A", $T516,$AG516)))))))</f>
        <v>11</v>
      </c>
      <c r="BS516" s="16">
        <f>IF(BA516="R", $CA516, IF(OR(BA516="P", BA516="T", BA516="N"), 0, IF($C516="DM", $T516, IF(OR(BA516="Y", BA516="IR"),$AM516,IF(BA516="C", IF($BI516="Y", IF($AF516="N/A", $Q516, $AF516), IF($AG516="N/A", $T516,$AG516)))))))</f>
        <v>11</v>
      </c>
      <c r="BT516" s="16">
        <f>IF(BB516="R", $CA516, IF(OR(BB516="P", BB516="T", BB516="N"), 0, IF($C516="DM", $T516, IF(OR(BB516="Y", BB516="IR"),$AM516,IF(BB516="C", IF($BI516="Y", IF($BA516="C", IF($AF516="N/A", $Q516, $AF516), IF($AF516="N/A", $T516, $AM516)), IF($AG516="N/A", $T516,$AG516)))))))</f>
        <v>11</v>
      </c>
      <c r="BU516" s="16">
        <f>IF(BC516="R", $CA516, IF(OR(BC516="P", BC516="T", BC516="N"), 0, IF($C516="DM", $T516, IF(OR(BC516="Y", BC516="IR"),$AM516,IF(BC516="C", IF($BI516="Y", IF($BA516="C", IF($AF516="N/A", $Q516, $AF516), IF($AF516="N/A", $T516, $AM516)), IF($AG516="N/A", $T516,$AG516)))))))</f>
        <v>11</v>
      </c>
      <c r="BV516" s="16">
        <f>IF(BD516="R", $CA516, IF(OR(BD516="P", BD516="T", BD516="N"), 0, IF($C516="DM", $T516, IF(OR(BD516="Y", BD516="IR"),$AM516,IF(BD516="C", IF($BI516="Y", IF($BA516="C", IF($AF516="N/A", $Q516, $AF516), IF($AF516="N/A", $T516, $AM516)), IF($AG516="N/A", $T516,$AG516)))))))</f>
        <v>11</v>
      </c>
      <c r="BW516" s="16">
        <f>IF(BE516="R", $CA516, IF(OR(BE516="P", BE516="T", BE516="N"), 0, IF($C516="DM", $T516, IF(OR(BE516="Y", BE516="IR"),$AM516,IF(BE516="C", IF($BI516="Y", IF($BA516="C", IF($AF516="N/A", $Q516, $AF516), IF($AF516="N/A", $T516, $AM516)), IF($AG516="N/A", $T516,$AG516)))))))</f>
        <v>11</v>
      </c>
      <c r="BX516" s="16">
        <f>IF(BF516="R", $CA516, IF(OR(BF516="P", BF516="T", BF516="N"), 0, IF($C516="DM", $T516, IF(OR(BF516="Y", BF516="IR"),$AM516,IF(BF516="C", IF($BI516="Y", IF($BA516="C", IF($AF516="N/A", $Q516, $AF516), IF($AF516="N/A", $T516, $AM516)), IF($AG516="N/A", $T516,$AG516)))))))</f>
        <v>11</v>
      </c>
      <c r="BY516" s="16">
        <f>IF(BG516="R", $CA516, IF(OR(BG516="P", BG516="T", BG516="N"), 0, IF($C516="DM", $T516, IF(OR(BG516="Y", BG516="IR"),$AM516,IF(BG516="C", IF($BI516="Y", IF($BA516="C", IF($AF516="N/A", $Q516, $AF516), IF($AF516="N/A", $T516, $AM516)), IF($AG516="N/A", $T516,$AG516)))))))</f>
        <v>11</v>
      </c>
      <c r="BZ516" s="16">
        <f>IF(BH516="R", $CA516, IF(OR(BH516="P", BH516="T", BH516="N"), 0, IF($C516="DM", $T516, IF(OR(BH516="Y", BH516="IR"),$AM516,IF(BH516="C", IF($BI516="Y", IF($BA516="C", IF($AF516="N/A", $Q516, $AF516), IF($AF516="N/A", $T516, $AM516)), IF($AG516="N/A", $T516,$AG516)))))))</f>
        <v>11</v>
      </c>
      <c r="CA516" s="15" t="s">
        <v>75</v>
      </c>
      <c r="CB516" s="16">
        <f>BZ516</f>
        <v>11</v>
      </c>
      <c r="CC516" s="15" t="str">
        <f>IF(OR($BH516="T", $BH516="R"), 0, IF($BH516="C", IF($BI516="Y", IF($BA516="C", 0, IF(AF516="N/A", Q516-T516, AF516-AG516)), IF($AF516="N/A", U516, AH516)), AN516))</f>
        <v>N/A</v>
      </c>
      <c r="CD516" s="15" t="str">
        <f>IF(OR($BH516="T", $BH516="R"), 0, IF($BH516="C", IF($BI516="Y", 0, IF($AF516="N/A", V516, AI516)), AO516))</f>
        <v>N/A</v>
      </c>
      <c r="CE516" s="15" t="str">
        <f>IF(OR($BH516="T", $BH516="R"), 0, IF($BH516="C", IF($BI516="Y", 0, IF($AF516="N/A", W516, AJ516)), AP516))</f>
        <v>N/A</v>
      </c>
      <c r="CF516" s="15" t="str">
        <f>IF(OR($BH516="T", $BH516="R"), 0, IF($BH516="C", IF($BI516="Y", 0, IF($AF516="N/A", X516, AK516)), AQ516))</f>
        <v>N/A</v>
      </c>
      <c r="CG516" t="str">
        <f>IF(AC516="N/A", "S:"&amp;L516&amp;" G:"&amp;M516&amp;" GR:"&amp;Q516, IF(AC516=0, "S:"&amp;L516&amp;" G:"&amp;M516&amp;" GR:"&amp;Q516, "S:"&amp;L516&amp;"/"&amp;AD516&amp;" G:"&amp;AE516&amp;" GR:"&amp;AF516))</f>
        <v>S:8 G:3 GR:3</v>
      </c>
    </row>
    <row r="517" spans="1:85" x14ac:dyDescent="0.25">
      <c r="A517" s="14">
        <v>4707</v>
      </c>
      <c r="B517" s="15" t="s">
        <v>653</v>
      </c>
      <c r="C517" s="15" t="s">
        <v>72</v>
      </c>
      <c r="D517" s="15" t="s">
        <v>1933</v>
      </c>
      <c r="E517" s="15">
        <f>VLOOKUP(B517, 'Rookie Year'!$A$2:$B$55679,2,FALSE)</f>
        <v>2019</v>
      </c>
      <c r="F517" s="15">
        <v>2022</v>
      </c>
      <c r="G517" s="15" t="s">
        <v>42</v>
      </c>
      <c r="H517" s="15" t="s">
        <v>1928</v>
      </c>
      <c r="I517" s="16">
        <v>6</v>
      </c>
      <c r="J517" s="15">
        <v>3</v>
      </c>
      <c r="K517" s="17">
        <f>IF(AND(G517&lt;&gt;"N",R517="N/A"), IF(I517&lt;4, 0, 0.25),IF(I517=1, IF(J517=1,0.25, 0.25), IF(I517&lt;13, 0.25, IF(I517&lt;26, 0.4, IF(I517&lt;51, 0.6, 0.75)))))</f>
        <v>0.25</v>
      </c>
      <c r="L517" s="16">
        <f>I517-M517</f>
        <v>4</v>
      </c>
      <c r="M517" s="16">
        <f>ROUNDUP(I517*K517,0)</f>
        <v>2</v>
      </c>
      <c r="N517" s="16">
        <f>M517*J517</f>
        <v>6</v>
      </c>
      <c r="O517" s="16">
        <v>4</v>
      </c>
      <c r="P517" s="16">
        <v>0</v>
      </c>
      <c r="Q517" s="16">
        <f>N517-O517-P517</f>
        <v>2</v>
      </c>
      <c r="R517" s="15" t="s">
        <v>75</v>
      </c>
      <c r="S517" s="15">
        <f>IF(R517="N/A", J517-($B$1-F517), J517-($B$1-R517))</f>
        <v>1</v>
      </c>
      <c r="T517" s="16">
        <v>2</v>
      </c>
      <c r="U517" s="16" t="str">
        <f>IF($S517&lt;2, "N/A", $M517)</f>
        <v>N/A</v>
      </c>
      <c r="V517" s="16" t="str">
        <f>IF($S517&lt;3, "N/A", $M517)</f>
        <v>N/A</v>
      </c>
      <c r="W517" s="16" t="str">
        <f>IF($S517&lt;4, "N/A", $M517)</f>
        <v>N/A</v>
      </c>
      <c r="X517" s="16" t="str">
        <f>IF($S517&lt;5, "N/A", $M517)</f>
        <v>N/A</v>
      </c>
      <c r="Y517" s="15" t="str">
        <f>IF(SUM(T517:X517)&lt;&gt;Q517, "CHECK", "OK")</f>
        <v>OK</v>
      </c>
      <c r="Z517" s="15" t="str">
        <f>IF(F517=$B$1, "No", IF(S517=1, "Yes", "No"))</f>
        <v>Yes</v>
      </c>
      <c r="AA517" s="18" t="str">
        <f>IF(C517="DM", "N/A", IF(Z517="No","N/A",VLOOKUP(B517,'Extension List'!$A$3:$R$1972,18,FALSE)))</f>
        <v>N/A</v>
      </c>
      <c r="AB517" s="15" t="str">
        <f>IF(C517="DM", "N/A", IF(Z517="No","N/A",VLOOKUP(B517,'Extension List'!$A$3:$T$1972,20,FALSE)))</f>
        <v>N/A</v>
      </c>
      <c r="AC517" s="15" t="str">
        <f>IF(AA517="N/A", "N/A", 0)</f>
        <v>N/A</v>
      </c>
      <c r="AD517" s="16" t="str">
        <f>IF(AE517="N/A", "N/A", AA517-AE517)</f>
        <v>N/A</v>
      </c>
      <c r="AE517" s="16" t="str">
        <f>IF(AA517="N/A", "N/A", IF(AC517&gt;0, IF(AA517&lt;13, ROUNDUP(0.25*AA517,0), IF(AA517&lt;26, ROUNDUP(0.4*AA517,0), IF(AA517&lt;51, ROUNDUP(0.6*AA517,0), ROUNDUP(0.75*AA517,0)))), "N/A"))</f>
        <v>N/A</v>
      </c>
      <c r="AF517" s="16" t="str">
        <f>IF(AD517="N/A","N/A", (AE517*AC517)+Q517)</f>
        <v>N/A</v>
      </c>
      <c r="AG517" s="16" t="str">
        <f>IF($AF517="N/A", "N/A", "TBC")</f>
        <v>N/A</v>
      </c>
      <c r="AH517" s="16" t="str">
        <f>IF($AF517="N/A", "N/A", "TBC")</f>
        <v>N/A</v>
      </c>
      <c r="AI517" s="16" t="str">
        <f>IF($AF517="N/A","N/A",IF(AC517&gt;1,"TBC","N/A"))</f>
        <v>N/A</v>
      </c>
      <c r="AJ517" s="16" t="str">
        <f>IF($AF517="N/A","N/A",IF(AC517&gt;2,"TBC","N/A"))</f>
        <v>N/A</v>
      </c>
      <c r="AK517" s="16" t="str">
        <f>IF($AF517="N/A","N/A",IF(AC517&gt;3,"TBC","N/A"))</f>
        <v>N/A</v>
      </c>
      <c r="AL517" s="16" t="str">
        <f>IF(AC517="N/A","N/A",IF(AC517&gt;0,IF(SUM(AG517:AK517)&lt;&gt;AF517,"CHECK","OK"),"N/A"))</f>
        <v>N/A</v>
      </c>
      <c r="AM517" s="16">
        <f>IF(AD517="N/A", L517+T517, L517+AG517)</f>
        <v>6</v>
      </c>
      <c r="AN517" s="16" t="str">
        <f>IF(AD517="N/A", IF(U517="N/A", "N/A", L517+U517), AD517+AH517)</f>
        <v>N/A</v>
      </c>
      <c r="AO517" s="16" t="str">
        <f>IF(AD517="N/A", IF(V517="N/A", "N/A", L517+V517), IF(AI517="N/A", "N/A", AD517+AI517))</f>
        <v>N/A</v>
      </c>
      <c r="AP517" s="16" t="str">
        <f>IF(AD517="N/A", IF(W517="N/A", "N/A", L517+W517), IF(AJ517="N/A", "N/A", AD517+AJ517))</f>
        <v>N/A</v>
      </c>
      <c r="AQ517" s="16" t="str">
        <f>IF(AD517="N/A", IF(X517="N/A", "N/A", L517+X517), IF(AK517="N/A", "N/A", AD517+AK517))</f>
        <v>N/A</v>
      </c>
      <c r="AR517" s="15" t="s">
        <v>40</v>
      </c>
      <c r="AS517" s="15" t="s">
        <v>40</v>
      </c>
      <c r="AT517" s="15" t="s">
        <v>40</v>
      </c>
      <c r="AU517" s="15" t="s">
        <v>40</v>
      </c>
      <c r="AV517" s="15" t="s">
        <v>40</v>
      </c>
      <c r="AW517" s="15" t="s">
        <v>40</v>
      </c>
      <c r="AX517" s="15" t="s">
        <v>40</v>
      </c>
      <c r="AY517" s="15" t="s">
        <v>40</v>
      </c>
      <c r="AZ517" s="15" t="s">
        <v>40</v>
      </c>
      <c r="BA517" s="15" t="s">
        <v>40</v>
      </c>
      <c r="BB517" s="15" t="s">
        <v>40</v>
      </c>
      <c r="BC517" s="15" t="s">
        <v>40</v>
      </c>
      <c r="BD517" s="15" t="s">
        <v>40</v>
      </c>
      <c r="BE517" s="15" t="s">
        <v>40</v>
      </c>
      <c r="BF517" s="15" t="s">
        <v>40</v>
      </c>
      <c r="BG517" s="15" t="s">
        <v>40</v>
      </c>
      <c r="BH517" s="15" t="s">
        <v>40</v>
      </c>
      <c r="BI517" s="15"/>
      <c r="BJ517" s="16">
        <f>IF(AR517="R", $CA517, IF(OR(AR517="P", AR517="T", AR517="N"), 0, IF($C517="DM", $T517, IF(OR(AR517="Y", AR517="IR"),$AM517,IF(AR517="C", IF($BI517="Y", IF($AF517="N/A", $Q517, $AF517), IF($AG517="N/A", $T517,$AG517)))))))</f>
        <v>2</v>
      </c>
      <c r="BK517" s="16">
        <f>IF(AS517="R", $CA517, IF(OR(AS517="P", AS517="T", AS517="N"), 0, IF($C517="DM", $T517, IF(OR(AS517="Y", AS517="IR"),$AM517,IF(AS517="C", IF($BI517="Y", IF($AF517="N/A", $Q517, $AF517), IF($AG517="N/A", $T517,$AG517)))))))</f>
        <v>2</v>
      </c>
      <c r="BL517" s="16">
        <f>IF(AT517="R", $CA517, IF(OR(AT517="P", AT517="T", AT517="N"), 0, IF($C517="DM", $T517, IF(OR(AT517="Y", AT517="IR"),$AM517,IF(AT517="C", IF($BI517="Y", IF($AF517="N/A", $Q517, $AF517), IF($AG517="N/A", $T517,$AG517)))))))</f>
        <v>2</v>
      </c>
      <c r="BM517" s="16">
        <f>IF(AU517="R", $CA517, IF(OR(AU517="P", AU517="T", AU517="N"), 0, IF($C517="DM", $T517, IF(OR(AU517="Y", AU517="IR"),$AM517,IF(AU517="C", IF($BI517="Y", IF($AF517="N/A", $Q517, $AF517), IF($AG517="N/A", $T517,$AG517)))))))</f>
        <v>2</v>
      </c>
      <c r="BN517" s="16">
        <f>IF(AV517="R", $CA517, IF(OR(AV517="P", AV517="T", AV517="N"), 0, IF($C517="DM", $T517, IF(OR(AV517="Y", AV517="IR"),$AM517,IF(AV517="C", IF($BI517="Y", IF($AF517="N/A", $Q517, $AF517), IF($AG517="N/A", $T517,$AG517)))))))</f>
        <v>2</v>
      </c>
      <c r="BO517" s="16">
        <f>IF(AW517="R", $CA517, IF(OR(AW517="P", AW517="T", AW517="N"), 0, IF($C517="DM", $T517, IF(OR(AW517="Y", AW517="IR"),$AM517,IF(AW517="C", IF($BI517="Y", IF($AF517="N/A", $Q517, $AF517), IF($AG517="N/A", $T517,$AG517)))))))</f>
        <v>2</v>
      </c>
      <c r="BP517" s="16">
        <f>IF(AX517="R", $CA517, IF(OR(AX517="P", AX517="T", AX517="N"), 0, IF($C517="DM", $T517, IF(OR(AX517="Y", AX517="IR"),$AM517,IF(AX517="C", IF($BI517="Y", IF($AF517="N/A", $Q517, $AF517), IF($AG517="N/A", $T517,$AG517)))))))</f>
        <v>2</v>
      </c>
      <c r="BQ517" s="16">
        <f>IF(AY517="R", $CA517, IF(OR(AY517="P", AY517="T", AY517="N"), 0, IF($C517="DM", $T517, IF(OR(AY517="Y", AY517="IR"),$AM517,IF(AY517="C", IF($BI517="Y", IF($AF517="N/A", $Q517, $AF517), IF($AG517="N/A", $T517,$AG517)))))))</f>
        <v>2</v>
      </c>
      <c r="BR517" s="16">
        <f>IF(AZ517="R", $CA517, IF(OR(AZ517="P", AZ517="T", AZ517="N"), 0, IF($C517="DM", $T517, IF(OR(AZ517="Y", AZ517="IR"),$AM517,IF(AZ517="C", IF($BI517="Y", IF($AF517="N/A", $Q517, $AF517), IF($AG517="N/A", $T517,$AG517)))))))</f>
        <v>2</v>
      </c>
      <c r="BS517" s="16">
        <f>IF(BA517="R", $CA517, IF(OR(BA517="P", BA517="T", BA517="N"), 0, IF($C517="DM", $T517, IF(OR(BA517="Y", BA517="IR"),$AM517,IF(BA517="C", IF($BI517="Y", IF($AF517="N/A", $Q517, $AF517), IF($AG517="N/A", $T517,$AG517)))))))</f>
        <v>2</v>
      </c>
      <c r="BT517" s="16">
        <f>IF(BB517="R", $CA517, IF(OR(BB517="P", BB517="T", BB517="N"), 0, IF($C517="DM", $T517, IF(OR(BB517="Y", BB517="IR"),$AM517,IF(BB517="C", IF($BI517="Y", IF($BA517="C", IF($AF517="N/A", $Q517, $AF517), IF($AF517="N/A", $T517, $AM517)), IF($AG517="N/A", $T517,$AG517)))))))</f>
        <v>2</v>
      </c>
      <c r="BU517" s="16">
        <f>IF(BC517="R", $CA517, IF(OR(BC517="P", BC517="T", BC517="N"), 0, IF($C517="DM", $T517, IF(OR(BC517="Y", BC517="IR"),$AM517,IF(BC517="C", IF($BI517="Y", IF($BA517="C", IF($AF517="N/A", $Q517, $AF517), IF($AF517="N/A", $T517, $AM517)), IF($AG517="N/A", $T517,$AG517)))))))</f>
        <v>2</v>
      </c>
      <c r="BV517" s="16">
        <f>IF(BD517="R", $CA517, IF(OR(BD517="P", BD517="T", BD517="N"), 0, IF($C517="DM", $T517, IF(OR(BD517="Y", BD517="IR"),$AM517,IF(BD517="C", IF($BI517="Y", IF($BA517="C", IF($AF517="N/A", $Q517, $AF517), IF($AF517="N/A", $T517, $AM517)), IF($AG517="N/A", $T517,$AG517)))))))</f>
        <v>2</v>
      </c>
      <c r="BW517" s="16">
        <f>IF(BE517="R", $CA517, IF(OR(BE517="P", BE517="T", BE517="N"), 0, IF($C517="DM", $T517, IF(OR(BE517="Y", BE517="IR"),$AM517,IF(BE517="C", IF($BI517="Y", IF($BA517="C", IF($AF517="N/A", $Q517, $AF517), IF($AF517="N/A", $T517, $AM517)), IF($AG517="N/A", $T517,$AG517)))))))</f>
        <v>2</v>
      </c>
      <c r="BX517" s="16">
        <f>IF(BF517="R", $CA517, IF(OR(BF517="P", BF517="T", BF517="N"), 0, IF($C517="DM", $T517, IF(OR(BF517="Y", BF517="IR"),$AM517,IF(BF517="C", IF($BI517="Y", IF($BA517="C", IF($AF517="N/A", $Q517, $AF517), IF($AF517="N/A", $T517, $AM517)), IF($AG517="N/A", $T517,$AG517)))))))</f>
        <v>2</v>
      </c>
      <c r="BY517" s="16">
        <f>IF(BG517="R", $CA517, IF(OR(BG517="P", BG517="T", BG517="N"), 0, IF($C517="DM", $T517, IF(OR(BG517="Y", BG517="IR"),$AM517,IF(BG517="C", IF($BI517="Y", IF($BA517="C", IF($AF517="N/A", $Q517, $AF517), IF($AF517="N/A", $T517, $AM517)), IF($AG517="N/A", $T517,$AG517)))))))</f>
        <v>2</v>
      </c>
      <c r="BZ517" s="16">
        <f>IF(BH517="R", $CA517, IF(OR(BH517="P", BH517="T", BH517="N"), 0, IF($C517="DM", $T517, IF(OR(BH517="Y", BH517="IR"),$AM517,IF(BH517="C", IF($BI517="Y", IF($BA517="C", IF($AF517="N/A", $Q517, $AF517), IF($AF517="N/A", $T517, $AM517)), IF($AG517="N/A", $T517,$AG517)))))))</f>
        <v>2</v>
      </c>
      <c r="CA517" s="15" t="s">
        <v>75</v>
      </c>
      <c r="CB517" s="16">
        <f>BZ517</f>
        <v>2</v>
      </c>
      <c r="CC517" s="15" t="str">
        <f>IF(OR($BH517="T", $BH517="R"), 0, IF($BH517="C", IF($BI517="Y", IF($BA517="C", 0, IF(AF517="N/A", Q517-T517, AF517-AG517)), IF($AF517="N/A", U517, AH517)), AN517))</f>
        <v>N/A</v>
      </c>
      <c r="CD517" s="15" t="str">
        <f>IF(OR($BH517="T", $BH517="R"), 0, IF($BH517="C", IF($BI517="Y", 0, IF($AF517="N/A", V517, AI517)), AO517))</f>
        <v>N/A</v>
      </c>
      <c r="CE517" s="15" t="str">
        <f>IF(OR($BH517="T", $BH517="R"), 0, IF($BH517="C", IF($BI517="Y", 0, IF($AF517="N/A", W517, AJ517)), AP517))</f>
        <v>N/A</v>
      </c>
      <c r="CF517" s="15" t="str">
        <f>IF(OR($BH517="T", $BH517="R"), 0, IF($BH517="C", IF($BI517="Y", 0, IF($AF517="N/A", X517, AK517)), AQ517))</f>
        <v>N/A</v>
      </c>
      <c r="CG517" t="str">
        <f>IF(AC517="N/A", "S:"&amp;L517&amp;" G:"&amp;M517&amp;" GR:"&amp;Q517, IF(AC517=0, "S:"&amp;L517&amp;" G:"&amp;M517&amp;" GR:"&amp;Q517, "S:"&amp;L517&amp;"/"&amp;AD517&amp;" G:"&amp;AE517&amp;" GR:"&amp;AF517))</f>
        <v>S:4 G:2 GR:2</v>
      </c>
    </row>
    <row r="518" spans="1:85" x14ac:dyDescent="0.25">
      <c r="A518" s="14">
        <v>4172</v>
      </c>
      <c r="B518" s="15" t="s">
        <v>2367</v>
      </c>
      <c r="C518" s="15" t="s">
        <v>72</v>
      </c>
      <c r="D518" s="15" t="s">
        <v>1933</v>
      </c>
      <c r="E518" s="15">
        <f>VLOOKUP(B518, 'Rookie Year'!$A$2:$B$55679,2,FALSE)</f>
        <v>2021</v>
      </c>
      <c r="F518" s="15">
        <v>2021</v>
      </c>
      <c r="G518" s="15" t="s">
        <v>40</v>
      </c>
      <c r="H518" s="15" t="s">
        <v>2177</v>
      </c>
      <c r="I518" s="16">
        <v>4</v>
      </c>
      <c r="J518" s="15">
        <v>4</v>
      </c>
      <c r="K518" s="17">
        <f>IF(AND(G518&lt;&gt;"N",R518="N/A"), IF(I518&lt;4, 0, 0.25),IF(I518=1, IF(J518=1,0.25, 0.25), IF(I518&lt;13, 0.25, IF(I518&lt;26, 0.4, IF(I518&lt;51, 0.6, 0.75)))))</f>
        <v>0.25</v>
      </c>
      <c r="L518" s="16">
        <f>I518-M518</f>
        <v>3</v>
      </c>
      <c r="M518" s="16">
        <f>ROUNDUP(I518*K518,0)</f>
        <v>1</v>
      </c>
      <c r="N518" s="16">
        <f>M518*J518</f>
        <v>4</v>
      </c>
      <c r="O518" s="16">
        <v>3</v>
      </c>
      <c r="P518" s="16">
        <v>0</v>
      </c>
      <c r="Q518" s="16">
        <f>N518-O518-P518</f>
        <v>1</v>
      </c>
      <c r="R518" s="15" t="s">
        <v>75</v>
      </c>
      <c r="S518" s="15">
        <f>IF(R518="N/A", J518-($B$1-F518), J518-($B$1-R518))</f>
        <v>1</v>
      </c>
      <c r="T518" s="16">
        <v>1</v>
      </c>
      <c r="U518" s="16" t="str">
        <f>IF($S518&lt;2, "N/A", $M518)</f>
        <v>N/A</v>
      </c>
      <c r="V518" s="16" t="str">
        <f>IF($S518&lt;3, "N/A", $M518)</f>
        <v>N/A</v>
      </c>
      <c r="W518" s="16" t="str">
        <f>IF($S518&lt;4, "N/A", $M518)</f>
        <v>N/A</v>
      </c>
      <c r="X518" s="16" t="str">
        <f>IF($S518&lt;5, "N/A", $M518)</f>
        <v>N/A</v>
      </c>
      <c r="Y518" s="15" t="str">
        <f>IF(SUM(T518:X518)&lt;&gt;Q518, "CHECK", "OK")</f>
        <v>OK</v>
      </c>
      <c r="Z518" s="15" t="str">
        <f>IF(F518=$B$1, "No", IF(S518=1, "Yes", "No"))</f>
        <v>Yes</v>
      </c>
      <c r="AA518" s="18" t="str">
        <f>IF(C518="DM", "N/A", IF(Z518="No","N/A",VLOOKUP(B518,'Extension List'!$A$3:$R$1972,18,FALSE)))</f>
        <v>N/A</v>
      </c>
      <c r="AB518" s="15" t="str">
        <f>IF(C518="DM", "N/A", IF(Z518="No","N/A",VLOOKUP(B518,'Extension List'!$A$3:$T$1972,20,FALSE)))</f>
        <v>N/A</v>
      </c>
      <c r="AC518" s="15" t="str">
        <f>IF(AA518="N/A", "N/A", 0)</f>
        <v>N/A</v>
      </c>
      <c r="AD518" s="16" t="str">
        <f>IF(AE518="N/A", "N/A", AA518-AE518)</f>
        <v>N/A</v>
      </c>
      <c r="AE518" s="16" t="str">
        <f>IF(AA518="N/A", "N/A", IF(AC518&gt;0, IF(AA518&lt;13, ROUNDUP(0.25*AA518,0), IF(AA518&lt;26, ROUNDUP(0.4*AA518,0), IF(AA518&lt;51, ROUNDUP(0.6*AA518,0), ROUNDUP(0.75*AA518,0)))), "N/A"))</f>
        <v>N/A</v>
      </c>
      <c r="AF518" s="16" t="str">
        <f>IF(AD518="N/A","N/A", (AE518*AC518)+Q518)</f>
        <v>N/A</v>
      </c>
      <c r="AG518" s="16" t="str">
        <f>IF($AF518="N/A", "N/A", "TBC")</f>
        <v>N/A</v>
      </c>
      <c r="AH518" s="16" t="str">
        <f>IF($AF518="N/A", "N/A", "TBC")</f>
        <v>N/A</v>
      </c>
      <c r="AI518" s="16" t="str">
        <f>IF($AF518="N/A","N/A",IF(AC518&gt;1,"TBC","N/A"))</f>
        <v>N/A</v>
      </c>
      <c r="AJ518" s="16" t="str">
        <f>IF($AF518="N/A","N/A",IF(AC518&gt;2,"TBC","N/A"))</f>
        <v>N/A</v>
      </c>
      <c r="AK518" s="16" t="str">
        <f>IF($AF518="N/A","N/A",IF(AC518&gt;3,"TBC","N/A"))</f>
        <v>N/A</v>
      </c>
      <c r="AL518" s="16" t="str">
        <f>IF(AC518="N/A","N/A",IF(AC518&gt;0,IF(SUM(AG518:AK518)&lt;&gt;AF518,"CHECK","OK"),"N/A"))</f>
        <v>N/A</v>
      </c>
      <c r="AM518" s="16">
        <f>IF(AD518="N/A", L518+T518, L518+AG518)</f>
        <v>4</v>
      </c>
      <c r="AN518" s="16" t="str">
        <f>IF(AD518="N/A", IF(U518="N/A", "N/A", L518+U518), AD518+AH518)</f>
        <v>N/A</v>
      </c>
      <c r="AO518" s="16" t="str">
        <f>IF(AD518="N/A", IF(V518="N/A", "N/A", L518+V518), IF(AI518="N/A", "N/A", AD518+AI518))</f>
        <v>N/A</v>
      </c>
      <c r="AP518" s="16" t="str">
        <f>IF(AD518="N/A", IF(W518="N/A", "N/A", L518+W518), IF(AJ518="N/A", "N/A", AD518+AJ518))</f>
        <v>N/A</v>
      </c>
      <c r="AQ518" s="16" t="str">
        <f>IF(AD518="N/A", IF(X518="N/A", "N/A", L518+X518), IF(AK518="N/A", "N/A", AD518+AK518))</f>
        <v>N/A</v>
      </c>
      <c r="AR518" s="15" t="s">
        <v>40</v>
      </c>
      <c r="AS518" s="15" t="s">
        <v>40</v>
      </c>
      <c r="AT518" s="15" t="s">
        <v>40</v>
      </c>
      <c r="AU518" s="15" t="s">
        <v>40</v>
      </c>
      <c r="AV518" s="15" t="s">
        <v>40</v>
      </c>
      <c r="AW518" s="15" t="s">
        <v>40</v>
      </c>
      <c r="AX518" s="15" t="s">
        <v>40</v>
      </c>
      <c r="AY518" s="15" t="s">
        <v>40</v>
      </c>
      <c r="AZ518" s="15" t="s">
        <v>40</v>
      </c>
      <c r="BA518" s="15" t="s">
        <v>40</v>
      </c>
      <c r="BB518" s="15" t="s">
        <v>40</v>
      </c>
      <c r="BC518" s="15" t="s">
        <v>40</v>
      </c>
      <c r="BD518" s="15" t="s">
        <v>40</v>
      </c>
      <c r="BE518" s="15" t="s">
        <v>40</v>
      </c>
      <c r="BF518" s="15" t="s">
        <v>40</v>
      </c>
      <c r="BG518" s="15" t="s">
        <v>40</v>
      </c>
      <c r="BH518" s="15" t="s">
        <v>40</v>
      </c>
      <c r="BI518" s="15"/>
      <c r="BJ518" s="16">
        <f>IF(AR518="R", $CA518, IF(OR(AR518="P", AR518="T", AR518="N"), 0, IF($C518="DM", $T518, IF(OR(AR518="Y", AR518="IR"),$AM518,IF(AR518="C", IF($BI518="Y", IF($AF518="N/A", $Q518, $AF518), IF($AG518="N/A", $T518,$AG518)))))))</f>
        <v>1</v>
      </c>
      <c r="BK518" s="16">
        <f>IF(AS518="R", $CA518, IF(OR(AS518="P", AS518="T", AS518="N"), 0, IF($C518="DM", $T518, IF(OR(AS518="Y", AS518="IR"),$AM518,IF(AS518="C", IF($BI518="Y", IF($AF518="N/A", $Q518, $AF518), IF($AG518="N/A", $T518,$AG518)))))))</f>
        <v>1</v>
      </c>
      <c r="BL518" s="16">
        <f>IF(AT518="R", $CA518, IF(OR(AT518="P", AT518="T", AT518="N"), 0, IF($C518="DM", $T518, IF(OR(AT518="Y", AT518="IR"),$AM518,IF(AT518="C", IF($BI518="Y", IF($AF518="N/A", $Q518, $AF518), IF($AG518="N/A", $T518,$AG518)))))))</f>
        <v>1</v>
      </c>
      <c r="BM518" s="16">
        <f>IF(AU518="R", $CA518, IF(OR(AU518="P", AU518="T", AU518="N"), 0, IF($C518="DM", $T518, IF(OR(AU518="Y", AU518="IR"),$AM518,IF(AU518="C", IF($BI518="Y", IF($AF518="N/A", $Q518, $AF518), IF($AG518="N/A", $T518,$AG518)))))))</f>
        <v>1</v>
      </c>
      <c r="BN518" s="16">
        <f>IF(AV518="R", $CA518, IF(OR(AV518="P", AV518="T", AV518="N"), 0, IF($C518="DM", $T518, IF(OR(AV518="Y", AV518="IR"),$AM518,IF(AV518="C", IF($BI518="Y", IF($AF518="N/A", $Q518, $AF518), IF($AG518="N/A", $T518,$AG518)))))))</f>
        <v>1</v>
      </c>
      <c r="BO518" s="16">
        <f>IF(AW518="R", $CA518, IF(OR(AW518="P", AW518="T", AW518="N"), 0, IF($C518="DM", $T518, IF(OR(AW518="Y", AW518="IR"),$AM518,IF(AW518="C", IF($BI518="Y", IF($AF518="N/A", $Q518, $AF518), IF($AG518="N/A", $T518,$AG518)))))))</f>
        <v>1</v>
      </c>
      <c r="BP518" s="16">
        <f>IF(AX518="R", $CA518, IF(OR(AX518="P", AX518="T", AX518="N"), 0, IF($C518="DM", $T518, IF(OR(AX518="Y", AX518="IR"),$AM518,IF(AX518="C", IF($BI518="Y", IF($AF518="N/A", $Q518, $AF518), IF($AG518="N/A", $T518,$AG518)))))))</f>
        <v>1</v>
      </c>
      <c r="BQ518" s="16">
        <f>IF(AY518="R", $CA518, IF(OR(AY518="P", AY518="T", AY518="N"), 0, IF($C518="DM", $T518, IF(OR(AY518="Y", AY518="IR"),$AM518,IF(AY518="C", IF($BI518="Y", IF($AF518="N/A", $Q518, $AF518), IF($AG518="N/A", $T518,$AG518)))))))</f>
        <v>1</v>
      </c>
      <c r="BR518" s="16">
        <f>IF(AZ518="R", $CA518, IF(OR(AZ518="P", AZ518="T", AZ518="N"), 0, IF($C518="DM", $T518, IF(OR(AZ518="Y", AZ518="IR"),$AM518,IF(AZ518="C", IF($BI518="Y", IF($AF518="N/A", $Q518, $AF518), IF($AG518="N/A", $T518,$AG518)))))))</f>
        <v>1</v>
      </c>
      <c r="BS518" s="16">
        <f>IF(BA518="R", $CA518, IF(OR(BA518="P", BA518="T", BA518="N"), 0, IF($C518="DM", $T518, IF(OR(BA518="Y", BA518="IR"),$AM518,IF(BA518="C", IF($BI518="Y", IF($AF518="N/A", $Q518, $AF518), IF($AG518="N/A", $T518,$AG518)))))))</f>
        <v>1</v>
      </c>
      <c r="BT518" s="16">
        <f>IF(BB518="R", $CA518, IF(OR(BB518="P", BB518="T", BB518="N"), 0, IF($C518="DM", $T518, IF(OR(BB518="Y", BB518="IR"),$AM518,IF(BB518="C", IF($BI518="Y", IF($BA518="C", IF($AF518="N/A", $Q518, $AF518), IF($AF518="N/A", $T518, $AM518)), IF($AG518="N/A", $T518,$AG518)))))))</f>
        <v>1</v>
      </c>
      <c r="BU518" s="16">
        <f>IF(BC518="R", $CA518, IF(OR(BC518="P", BC518="T", BC518="N"), 0, IF($C518="DM", $T518, IF(OR(BC518="Y", BC518="IR"),$AM518,IF(BC518="C", IF($BI518="Y", IF($BA518="C", IF($AF518="N/A", $Q518, $AF518), IF($AF518="N/A", $T518, $AM518)), IF($AG518="N/A", $T518,$AG518)))))))</f>
        <v>1</v>
      </c>
      <c r="BV518" s="16">
        <f>IF(BD518="R", $CA518, IF(OR(BD518="P", BD518="T", BD518="N"), 0, IF($C518="DM", $T518, IF(OR(BD518="Y", BD518="IR"),$AM518,IF(BD518="C", IF($BI518="Y", IF($BA518="C", IF($AF518="N/A", $Q518, $AF518), IF($AF518="N/A", $T518, $AM518)), IF($AG518="N/A", $T518,$AG518)))))))</f>
        <v>1</v>
      </c>
      <c r="BW518" s="16">
        <f>IF(BE518="R", $CA518, IF(OR(BE518="P", BE518="T", BE518="N"), 0, IF($C518="DM", $T518, IF(OR(BE518="Y", BE518="IR"),$AM518,IF(BE518="C", IF($BI518="Y", IF($BA518="C", IF($AF518="N/A", $Q518, $AF518), IF($AF518="N/A", $T518, $AM518)), IF($AG518="N/A", $T518,$AG518)))))))</f>
        <v>1</v>
      </c>
      <c r="BX518" s="16">
        <f>IF(BF518="R", $CA518, IF(OR(BF518="P", BF518="T", BF518="N"), 0, IF($C518="DM", $T518, IF(OR(BF518="Y", BF518="IR"),$AM518,IF(BF518="C", IF($BI518="Y", IF($BA518="C", IF($AF518="N/A", $Q518, $AF518), IF($AF518="N/A", $T518, $AM518)), IF($AG518="N/A", $T518,$AG518)))))))</f>
        <v>1</v>
      </c>
      <c r="BY518" s="16">
        <f>IF(BG518="R", $CA518, IF(OR(BG518="P", BG518="T", BG518="N"), 0, IF($C518="DM", $T518, IF(OR(BG518="Y", BG518="IR"),$AM518,IF(BG518="C", IF($BI518="Y", IF($BA518="C", IF($AF518="N/A", $Q518, $AF518), IF($AF518="N/A", $T518, $AM518)), IF($AG518="N/A", $T518,$AG518)))))))</f>
        <v>1</v>
      </c>
      <c r="BZ518" s="16">
        <f>IF(BH518="R", $CA518, IF(OR(BH518="P", BH518="T", BH518="N"), 0, IF($C518="DM", $T518, IF(OR(BH518="Y", BH518="IR"),$AM518,IF(BH518="C", IF($BI518="Y", IF($BA518="C", IF($AF518="N/A", $Q518, $AF518), IF($AF518="N/A", $T518, $AM518)), IF($AG518="N/A", $T518,$AG518)))))))</f>
        <v>1</v>
      </c>
      <c r="CA518" s="15" t="s">
        <v>75</v>
      </c>
      <c r="CB518" s="16">
        <f>BZ518</f>
        <v>1</v>
      </c>
      <c r="CC518" s="15" t="str">
        <f>IF(OR($BH518="T", $BH518="R"), 0, IF($BH518="C", IF($BI518="Y", IF($BA518="C", 0, IF(AF518="N/A", Q518-T518, AF518-AG518)), IF($AF518="N/A", U518, AH518)), AN518))</f>
        <v>N/A</v>
      </c>
      <c r="CD518" s="15" t="str">
        <f>IF(OR($BH518="T", $BH518="R"), 0, IF($BH518="C", IF($BI518="Y", 0, IF($AF518="N/A", V518, AI518)), AO518))</f>
        <v>N/A</v>
      </c>
      <c r="CE518" s="15" t="str">
        <f>IF(OR($BH518="T", $BH518="R"), 0, IF($BH518="C", IF($BI518="Y", 0, IF($AF518="N/A", W518, AJ518)), AP518))</f>
        <v>N/A</v>
      </c>
      <c r="CF518" s="15" t="str">
        <f>IF(OR($BH518="T", $BH518="R"), 0, IF($BH518="C", IF($BI518="Y", 0, IF($AF518="N/A", X518, AK518)), AQ518))</f>
        <v>N/A</v>
      </c>
      <c r="CG518" t="str">
        <f>IF(AC518="N/A", "S:"&amp;L518&amp;" G:"&amp;M518&amp;" GR:"&amp;Q518, IF(AC518=0, "S:"&amp;L518&amp;" G:"&amp;M518&amp;" GR:"&amp;Q518, "S:"&amp;L518&amp;"/"&amp;AD518&amp;" G:"&amp;AE518&amp;" GR:"&amp;AF518))</f>
        <v>S:3 G:1 GR:1</v>
      </c>
    </row>
    <row r="519" spans="1:85" x14ac:dyDescent="0.25">
      <c r="A519" s="14">
        <v>4031</v>
      </c>
      <c r="B519" s="15" t="s">
        <v>113</v>
      </c>
      <c r="C519" s="15" t="s">
        <v>61</v>
      </c>
      <c r="D519" s="15" t="s">
        <v>59</v>
      </c>
      <c r="E519" s="15">
        <f>VLOOKUP(B519, 'Rookie Year'!$A$2:$B$55679,2,FALSE)</f>
        <v>2018</v>
      </c>
      <c r="F519" s="15">
        <v>2021</v>
      </c>
      <c r="G519" s="15" t="s">
        <v>42</v>
      </c>
      <c r="H519" s="15" t="s">
        <v>1928</v>
      </c>
      <c r="I519" s="16">
        <v>36</v>
      </c>
      <c r="J519" s="15">
        <v>5</v>
      </c>
      <c r="K519" s="17">
        <f>IF(AND(G519&lt;&gt;"N",R519="N/A"), IF(I519&lt;4, 0, 0.25),IF(I519=1, IF(J519=1,0.25, 0.25), IF(I519&lt;13, 0.25, IF(I519&lt;26, 0.4, IF(I519&lt;51, 0.6, 0.75)))))</f>
        <v>0.6</v>
      </c>
      <c r="L519" s="16">
        <f>I519-M519</f>
        <v>14</v>
      </c>
      <c r="M519" s="16">
        <f>ROUNDUP(I519*K519,0)</f>
        <v>22</v>
      </c>
      <c r="N519" s="16">
        <f>M519*J519</f>
        <v>110</v>
      </c>
      <c r="O519" s="16">
        <v>75</v>
      </c>
      <c r="P519" s="16">
        <v>0</v>
      </c>
      <c r="Q519" s="16">
        <f>N519-O519-P519</f>
        <v>35</v>
      </c>
      <c r="R519" s="15" t="s">
        <v>75</v>
      </c>
      <c r="S519" s="15">
        <f>IF(R519="N/A", J519-($B$1-F519), J519-($B$1-R519))</f>
        <v>2</v>
      </c>
      <c r="T519" s="16">
        <v>20</v>
      </c>
      <c r="U519" s="16">
        <v>15</v>
      </c>
      <c r="V519" s="16" t="str">
        <f>IF($S519&lt;3, "N/A", $M519)</f>
        <v>N/A</v>
      </c>
      <c r="W519" s="16" t="str">
        <f>IF($S519&lt;4, "N/A", $M519)</f>
        <v>N/A</v>
      </c>
      <c r="X519" s="16" t="str">
        <f>IF($S519&lt;5, "N/A", $M519)</f>
        <v>N/A</v>
      </c>
      <c r="Y519" s="15" t="str">
        <f>IF(SUM(T519:X519)&lt;&gt;Q519, "CHECK", "OK")</f>
        <v>OK</v>
      </c>
      <c r="Z519" s="15" t="str">
        <f>IF(F519=$B$1, "No", IF(S519=1, "Yes", "No"))</f>
        <v>No</v>
      </c>
      <c r="AA519" s="18" t="str">
        <f>IF(C519="DM", "N/A", IF(Z519="No","N/A",VLOOKUP(B519,'Extension List'!$A$3:$R$1972,18,FALSE)))</f>
        <v>N/A</v>
      </c>
      <c r="AB519" s="15" t="str">
        <f>IF(C519="DM", "N/A", IF(Z519="No","N/A",VLOOKUP(B519,'Extension List'!$A$3:$T$1972,20,FALSE)))</f>
        <v>N/A</v>
      </c>
      <c r="AC519" s="15" t="str">
        <f>IF(AA519="N/A", "N/A", 0)</f>
        <v>N/A</v>
      </c>
      <c r="AD519" s="16" t="str">
        <f>IF(AE519="N/A", "N/A", AA519-AE519)</f>
        <v>N/A</v>
      </c>
      <c r="AE519" s="16" t="str">
        <f>IF(AA519="N/A", "N/A", IF(AC519&gt;0, IF(AA519&lt;13, ROUNDUP(0.25*AA519,0), IF(AA519&lt;26, ROUNDUP(0.4*AA519,0), IF(AA519&lt;51, ROUNDUP(0.6*AA519,0), ROUNDUP(0.75*AA519,0)))), "N/A"))</f>
        <v>N/A</v>
      </c>
      <c r="AF519" s="16" t="str">
        <f>IF(AD519="N/A","N/A", (AE519*AC519)+Q519)</f>
        <v>N/A</v>
      </c>
      <c r="AG519" s="16" t="str">
        <f>IF($AF519="N/A", "N/A", "TBC")</f>
        <v>N/A</v>
      </c>
      <c r="AH519" s="16" t="str">
        <f>IF($AF519="N/A", "N/A", "TBC")</f>
        <v>N/A</v>
      </c>
      <c r="AI519" s="16" t="str">
        <f>IF($AF519="N/A","N/A",IF(AC519&gt;1,"TBC","N/A"))</f>
        <v>N/A</v>
      </c>
      <c r="AJ519" s="16" t="str">
        <f>IF($AF519="N/A","N/A",IF(AC519&gt;2,"TBC","N/A"))</f>
        <v>N/A</v>
      </c>
      <c r="AK519" s="16" t="str">
        <f>IF($AF519="N/A","N/A",IF(AC519&gt;3,"TBC","N/A"))</f>
        <v>N/A</v>
      </c>
      <c r="AL519" s="16" t="str">
        <f>IF(AC519="N/A","N/A",IF(AC519&gt;0,IF(SUM(AG519:AK519)&lt;&gt;AF519,"CHECK","OK"),"N/A"))</f>
        <v>N/A</v>
      </c>
      <c r="AM519" s="16">
        <f>IF(AD519="N/A", L519+T519, L519+AG519)</f>
        <v>34</v>
      </c>
      <c r="AN519" s="16">
        <f>IF(AD519="N/A", IF(U519="N/A", "N/A", L519+U519), AD519+AH519)</f>
        <v>29</v>
      </c>
      <c r="AO519" s="16" t="str">
        <f>IF(AD519="N/A", IF(V519="N/A", "N/A", L519+V519), IF(AI519="N/A", "N/A", AD519+AI519))</f>
        <v>N/A</v>
      </c>
      <c r="AP519" s="16" t="str">
        <f>IF(AD519="N/A", IF(W519="N/A", "N/A", L519+W519), IF(AJ519="N/A", "N/A", AD519+AJ519))</f>
        <v>N/A</v>
      </c>
      <c r="AQ519" s="16" t="str">
        <f>IF(AD519="N/A", IF(X519="N/A", "N/A", L519+X519), IF(AK519="N/A", "N/A", AD519+AK519))</f>
        <v>N/A</v>
      </c>
      <c r="AR519" s="15" t="s">
        <v>40</v>
      </c>
      <c r="AS519" s="15" t="s">
        <v>40</v>
      </c>
      <c r="AT519" s="15" t="s">
        <v>40</v>
      </c>
      <c r="AU519" s="15" t="s">
        <v>40</v>
      </c>
      <c r="AV519" s="15" t="s">
        <v>40</v>
      </c>
      <c r="AW519" s="15" t="s">
        <v>40</v>
      </c>
      <c r="AX519" s="15" t="s">
        <v>40</v>
      </c>
      <c r="AY519" s="15" t="s">
        <v>40</v>
      </c>
      <c r="AZ519" s="15" t="s">
        <v>40</v>
      </c>
      <c r="BA519" s="15" t="s">
        <v>40</v>
      </c>
      <c r="BB519" s="15" t="s">
        <v>40</v>
      </c>
      <c r="BC519" s="15" t="s">
        <v>40</v>
      </c>
      <c r="BD519" s="15" t="s">
        <v>40</v>
      </c>
      <c r="BE519" s="15" t="s">
        <v>40</v>
      </c>
      <c r="BF519" s="15" t="s">
        <v>40</v>
      </c>
      <c r="BG519" s="15" t="s">
        <v>40</v>
      </c>
      <c r="BH519" s="15" t="s">
        <v>40</v>
      </c>
      <c r="BI519" s="15"/>
      <c r="BJ519" s="16">
        <f>IF(AR519="R", $CA519, IF(OR(AR519="P", AR519="T", AR519="N"), 0, IF($C519="DM", $T519, IF(OR(AR519="Y", AR519="IR"),$AM519,IF(AR519="C", IF($BI519="Y", IF($AF519="N/A", $Q519, $AF519), IF($AG519="N/A", $T519,$AG519)))))))</f>
        <v>34</v>
      </c>
      <c r="BK519" s="16">
        <f>IF(AS519="R", $CA519, IF(OR(AS519="P", AS519="T", AS519="N"), 0, IF($C519="DM", $T519, IF(OR(AS519="Y", AS519="IR"),$AM519,IF(AS519="C", IF($BI519="Y", IF($AF519="N/A", $Q519, $AF519), IF($AG519="N/A", $T519,$AG519)))))))</f>
        <v>34</v>
      </c>
      <c r="BL519" s="16">
        <f>IF(AT519="R", $CA519, IF(OR(AT519="P", AT519="T", AT519="N"), 0, IF($C519="DM", $T519, IF(OR(AT519="Y", AT519="IR"),$AM519,IF(AT519="C", IF($BI519="Y", IF($AF519="N/A", $Q519, $AF519), IF($AG519="N/A", $T519,$AG519)))))))</f>
        <v>34</v>
      </c>
      <c r="BM519" s="16">
        <f>IF(AU519="R", $CA519, IF(OR(AU519="P", AU519="T", AU519="N"), 0, IF($C519="DM", $T519, IF(OR(AU519="Y", AU519="IR"),$AM519,IF(AU519="C", IF($BI519="Y", IF($AF519="N/A", $Q519, $AF519), IF($AG519="N/A", $T519,$AG519)))))))</f>
        <v>34</v>
      </c>
      <c r="BN519" s="16">
        <f>IF(AV519="R", $CA519, IF(OR(AV519="P", AV519="T", AV519="N"), 0, IF($C519="DM", $T519, IF(OR(AV519="Y", AV519="IR"),$AM519,IF(AV519="C", IF($BI519="Y", IF($AF519="N/A", $Q519, $AF519), IF($AG519="N/A", $T519,$AG519)))))))</f>
        <v>34</v>
      </c>
      <c r="BO519" s="16">
        <f>IF(AW519="R", $CA519, IF(OR(AW519="P", AW519="T", AW519="N"), 0, IF($C519="DM", $T519, IF(OR(AW519="Y", AW519="IR"),$AM519,IF(AW519="C", IF($BI519="Y", IF($AF519="N/A", $Q519, $AF519), IF($AG519="N/A", $T519,$AG519)))))))</f>
        <v>34</v>
      </c>
      <c r="BP519" s="16">
        <f>IF(AX519="R", $CA519, IF(OR(AX519="P", AX519="T", AX519="N"), 0, IF($C519="DM", $T519, IF(OR(AX519="Y", AX519="IR"),$AM519,IF(AX519="C", IF($BI519="Y", IF($AF519="N/A", $Q519, $AF519), IF($AG519="N/A", $T519,$AG519)))))))</f>
        <v>34</v>
      </c>
      <c r="BQ519" s="16">
        <f>IF(AY519="R", $CA519, IF(OR(AY519="P", AY519="T", AY519="N"), 0, IF($C519="DM", $T519, IF(OR(AY519="Y", AY519="IR"),$AM519,IF(AY519="C", IF($BI519="Y", IF($AF519="N/A", $Q519, $AF519), IF($AG519="N/A", $T519,$AG519)))))))</f>
        <v>34</v>
      </c>
      <c r="BR519" s="16">
        <f>IF(AZ519="R", $CA519, IF(OR(AZ519="P", AZ519="T", AZ519="N"), 0, IF($C519="DM", $T519, IF(OR(AZ519="Y", AZ519="IR"),$AM519,IF(AZ519="C", IF($BI519="Y", IF($AF519="N/A", $Q519, $AF519), IF($AG519="N/A", $T519,$AG519)))))))</f>
        <v>34</v>
      </c>
      <c r="BS519" s="16">
        <f>IF(BA519="R", $CA519, IF(OR(BA519="P", BA519="T", BA519="N"), 0, IF($C519="DM", $T519, IF(OR(BA519="Y", BA519="IR"),$AM519,IF(BA519="C", IF($BI519="Y", IF($AF519="N/A", $Q519, $AF519), IF($AG519="N/A", $T519,$AG519)))))))</f>
        <v>34</v>
      </c>
      <c r="BT519" s="16">
        <f>IF(BB519="R", $CA519, IF(OR(BB519="P", BB519="T", BB519="N"), 0, IF($C519="DM", $T519, IF(OR(BB519="Y", BB519="IR"),$AM519,IF(BB519="C", IF($BI519="Y", IF($BA519="C", IF($AF519="N/A", $Q519, $AF519), IF($AF519="N/A", $T519, $AM519)), IF($AG519="N/A", $T519,$AG519)))))))</f>
        <v>34</v>
      </c>
      <c r="BU519" s="16">
        <f>IF(BC519="R", $CA519, IF(OR(BC519="P", BC519="T", BC519="N"), 0, IF($C519="DM", $T519, IF(OR(BC519="Y", BC519="IR"),$AM519,IF(BC519="C", IF($BI519="Y", IF($BA519="C", IF($AF519="N/A", $Q519, $AF519), IF($AF519="N/A", $T519, $AM519)), IF($AG519="N/A", $T519,$AG519)))))))</f>
        <v>34</v>
      </c>
      <c r="BV519" s="16">
        <f>IF(BD519="R", $CA519, IF(OR(BD519="P", BD519="T", BD519="N"), 0, IF($C519="DM", $T519, IF(OR(BD519="Y", BD519="IR"),$AM519,IF(BD519="C", IF($BI519="Y", IF($BA519="C", IF($AF519="N/A", $Q519, $AF519), IF($AF519="N/A", $T519, $AM519)), IF($AG519="N/A", $T519,$AG519)))))))</f>
        <v>34</v>
      </c>
      <c r="BW519" s="16">
        <f>IF(BE519="R", $CA519, IF(OR(BE519="P", BE519="T", BE519="N"), 0, IF($C519="DM", $T519, IF(OR(BE519="Y", BE519="IR"),$AM519,IF(BE519="C", IF($BI519="Y", IF($BA519="C", IF($AF519="N/A", $Q519, $AF519), IF($AF519="N/A", $T519, $AM519)), IF($AG519="N/A", $T519,$AG519)))))))</f>
        <v>34</v>
      </c>
      <c r="BX519" s="16">
        <f>IF(BF519="R", $CA519, IF(OR(BF519="P", BF519="T", BF519="N"), 0, IF($C519="DM", $T519, IF(OR(BF519="Y", BF519="IR"),$AM519,IF(BF519="C", IF($BI519="Y", IF($BA519="C", IF($AF519="N/A", $Q519, $AF519), IF($AF519="N/A", $T519, $AM519)), IF($AG519="N/A", $T519,$AG519)))))))</f>
        <v>34</v>
      </c>
      <c r="BY519" s="16">
        <f>IF(BG519="R", $CA519, IF(OR(BG519="P", BG519="T", BG519="N"), 0, IF($C519="DM", $T519, IF(OR(BG519="Y", BG519="IR"),$AM519,IF(BG519="C", IF($BI519="Y", IF($BA519="C", IF($AF519="N/A", $Q519, $AF519), IF($AF519="N/A", $T519, $AM519)), IF($AG519="N/A", $T519,$AG519)))))))</f>
        <v>34</v>
      </c>
      <c r="BZ519" s="16">
        <f>IF(BH519="R", $CA519, IF(OR(BH519="P", BH519="T", BH519="N"), 0, IF($C519="DM", $T519, IF(OR(BH519="Y", BH519="IR"),$AM519,IF(BH519="C", IF($BI519="Y", IF($BA519="C", IF($AF519="N/A", $Q519, $AF519), IF($AF519="N/A", $T519, $AM519)), IF($AG519="N/A", $T519,$AG519)))))))</f>
        <v>34</v>
      </c>
      <c r="CA519" s="15" t="s">
        <v>75</v>
      </c>
      <c r="CB519" s="16">
        <f>BZ519</f>
        <v>34</v>
      </c>
      <c r="CC519" s="15">
        <f>IF(OR($BH519="T", $BH519="R"), 0, IF($BH519="C", IF($BI519="Y", IF($BA519="C", 0, IF(AF519="N/A", Q519-T519, AF519-AG519)), IF($AF519="N/A", U519, AH519)), AN519))</f>
        <v>29</v>
      </c>
      <c r="CD519" s="15" t="str">
        <f>IF(OR($BH519="T", $BH519="R"), 0, IF($BH519="C", IF($BI519="Y", 0, IF($AF519="N/A", V519, AI519)), AO519))</f>
        <v>N/A</v>
      </c>
      <c r="CE519" s="15" t="str">
        <f>IF(OR($BH519="T", $BH519="R"), 0, IF($BH519="C", IF($BI519="Y", 0, IF($AF519="N/A", W519, AJ519)), AP519))</f>
        <v>N/A</v>
      </c>
      <c r="CF519" s="15" t="str">
        <f>IF(OR($BH519="T", $BH519="R"), 0, IF($BH519="C", IF($BI519="Y", 0, IF($AF519="N/A", X519, AK519)), AQ519))</f>
        <v>N/A</v>
      </c>
      <c r="CG519" t="str">
        <f>IF(AC519="N/A", "S:"&amp;L519&amp;" G:"&amp;M519&amp;" GR:"&amp;Q519, IF(AC519=0, "S:"&amp;L519&amp;" G:"&amp;M519&amp;" GR:"&amp;Q519, "S:"&amp;L519&amp;"/"&amp;AD519&amp;" G:"&amp;AE519&amp;" GR:"&amp;AF519))</f>
        <v>S:14 G:22 GR:35</v>
      </c>
    </row>
    <row r="520" spans="1:85" x14ac:dyDescent="0.25">
      <c r="A520" s="14">
        <v>5272</v>
      </c>
      <c r="B520" s="15" t="s">
        <v>2861</v>
      </c>
      <c r="C520" s="15" t="s">
        <v>61</v>
      </c>
      <c r="D520" s="15" t="s">
        <v>59</v>
      </c>
      <c r="E520" s="15">
        <f>VLOOKUP(B520, 'Rookie Year'!$A$2:$B$55679,2,FALSE)</f>
        <v>2023</v>
      </c>
      <c r="F520" s="15">
        <v>2023</v>
      </c>
      <c r="G520" s="15" t="s">
        <v>40</v>
      </c>
      <c r="H520" s="15" t="s">
        <v>2454</v>
      </c>
      <c r="I520" s="16">
        <v>1</v>
      </c>
      <c r="J520" s="15">
        <v>3</v>
      </c>
      <c r="K520" s="17">
        <f>IF(AND(G520&lt;&gt;"N",R520="N/A"), IF(I520&lt;4, 0, 0.25),IF(I520=1, IF(J520=1,0.25, 0.25), IF(I520&lt;13, 0.25, IF(I520&lt;26, 0.4, IF(I520&lt;51, 0.6, 0.75)))))</f>
        <v>0</v>
      </c>
      <c r="L520" s="16">
        <f>I520-M520</f>
        <v>1</v>
      </c>
      <c r="M520" s="16">
        <f>ROUNDUP(I520*K520,0)</f>
        <v>0</v>
      </c>
      <c r="N520" s="16">
        <f>M520*J520</f>
        <v>0</v>
      </c>
      <c r="O520" s="16">
        <v>0</v>
      </c>
      <c r="P520" s="16">
        <v>0</v>
      </c>
      <c r="Q520" s="16">
        <f>N520-O520-P520</f>
        <v>0</v>
      </c>
      <c r="R520" s="15" t="s">
        <v>75</v>
      </c>
      <c r="S520" s="15">
        <f>IF(R520="N/A", J520-($B$1-F520), J520-($B$1-R520))</f>
        <v>2</v>
      </c>
      <c r="T520" s="16">
        <v>0</v>
      </c>
      <c r="U520" s="16">
        <v>0</v>
      </c>
      <c r="V520" s="16" t="str">
        <f>IF($S520&lt;3, "N/A", $M520)</f>
        <v>N/A</v>
      </c>
      <c r="W520" s="16" t="str">
        <f>IF($S520&lt;4, "N/A", $M520)</f>
        <v>N/A</v>
      </c>
      <c r="X520" s="16" t="str">
        <f>IF($S520&lt;5, "N/A", $M520)</f>
        <v>N/A</v>
      </c>
      <c r="Y520" s="15" t="str">
        <f>IF(SUM(T520:X520)&lt;&gt;Q520, "CHECK", "OK")</f>
        <v>OK</v>
      </c>
      <c r="Z520" s="15" t="str">
        <f>IF(F520=$B$1, "No", IF(S520=1, "Yes", "No"))</f>
        <v>No</v>
      </c>
      <c r="AA520" s="18" t="str">
        <f>IF(C520="DM", "N/A", IF(Z520="No","N/A",VLOOKUP(B520,'Extension List'!$A$3:$R$1972,18,FALSE)))</f>
        <v>N/A</v>
      </c>
      <c r="AB520" s="15" t="str">
        <f>IF(C520="DM", "N/A", IF(Z520="No","N/A",VLOOKUP(B520,'Extension List'!$A$3:$T$1972,20,FALSE)))</f>
        <v>N/A</v>
      </c>
      <c r="AC520" s="15" t="str">
        <f>IF(AA520="N/A", "N/A", 0)</f>
        <v>N/A</v>
      </c>
      <c r="AD520" s="16" t="str">
        <f>IF(AE520="N/A", "N/A", AA520-AE520)</f>
        <v>N/A</v>
      </c>
      <c r="AE520" s="16" t="str">
        <f>IF(AA520="N/A", "N/A", IF(AC520&gt;0, IF(AA520&lt;13, ROUNDUP(0.25*AA520,0), IF(AA520&lt;26, ROUNDUP(0.4*AA520,0), IF(AA520&lt;51, ROUNDUP(0.6*AA520,0), ROUNDUP(0.75*AA520,0)))), "N/A"))</f>
        <v>N/A</v>
      </c>
      <c r="AF520" s="16" t="str">
        <f>IF(AD520="N/A","N/A", (AE520*AC520)+Q520)</f>
        <v>N/A</v>
      </c>
      <c r="AG520" s="16" t="str">
        <f>IF($AF520="N/A", "N/A", "TBC")</f>
        <v>N/A</v>
      </c>
      <c r="AH520" s="16" t="str">
        <f>IF($AF520="N/A", "N/A", "TBC")</f>
        <v>N/A</v>
      </c>
      <c r="AI520" s="16" t="str">
        <f>IF($AF520="N/A","N/A",IF(AC520&gt;1,"TBC","N/A"))</f>
        <v>N/A</v>
      </c>
      <c r="AJ520" s="16" t="str">
        <f>IF($AF520="N/A","N/A",IF(AC520&gt;2,"TBC","N/A"))</f>
        <v>N/A</v>
      </c>
      <c r="AK520" s="16" t="str">
        <f>IF($AF520="N/A","N/A",IF(AC520&gt;3,"TBC","N/A"))</f>
        <v>N/A</v>
      </c>
      <c r="AL520" s="16" t="str">
        <f>IF(AC520="N/A","N/A",IF(AC520&gt;0,IF(SUM(AG520:AK520)&lt;&gt;AF520,"CHECK","OK"),"N/A"))</f>
        <v>N/A</v>
      </c>
      <c r="AM520" s="16">
        <f>IF(AD520="N/A", L520+T520, L520+AG520)</f>
        <v>1</v>
      </c>
      <c r="AN520" s="16">
        <f>IF(AD520="N/A", IF(U520="N/A", "N/A", L520+U520), AD520+AH520)</f>
        <v>1</v>
      </c>
      <c r="AO520" s="16" t="str">
        <f>IF(AD520="N/A", IF(V520="N/A", "N/A", L520+V520), IF(AI520="N/A", "N/A", AD520+AI520))</f>
        <v>N/A</v>
      </c>
      <c r="AP520" s="16" t="str">
        <f>IF(AD520="N/A", IF(W520="N/A", "N/A", L520+W520), IF(AJ520="N/A", "N/A", AD520+AJ520))</f>
        <v>N/A</v>
      </c>
      <c r="AQ520" s="16" t="str">
        <f>IF(AD520="N/A", IF(X520="N/A", "N/A", L520+X520), IF(AK520="N/A", "N/A", AD520+AK520))</f>
        <v>N/A</v>
      </c>
      <c r="AR520" s="15" t="s">
        <v>66</v>
      </c>
      <c r="AS520" s="15" t="s">
        <v>66</v>
      </c>
      <c r="AT520" s="15" t="s">
        <v>66</v>
      </c>
      <c r="AU520" s="15" t="s">
        <v>66</v>
      </c>
      <c r="AV520" s="15" t="s">
        <v>66</v>
      </c>
      <c r="AW520" s="15" t="s">
        <v>66</v>
      </c>
      <c r="AX520" s="15" t="s">
        <v>66</v>
      </c>
      <c r="AY520" s="15" t="s">
        <v>66</v>
      </c>
      <c r="AZ520" s="15" t="s">
        <v>66</v>
      </c>
      <c r="BA520" s="15" t="s">
        <v>66</v>
      </c>
      <c r="BB520" s="15" t="s">
        <v>66</v>
      </c>
      <c r="BC520" s="15" t="s">
        <v>66</v>
      </c>
      <c r="BD520" s="15" t="s">
        <v>66</v>
      </c>
      <c r="BE520" s="15" t="s">
        <v>66</v>
      </c>
      <c r="BF520" s="15" t="s">
        <v>66</v>
      </c>
      <c r="BG520" s="15" t="s">
        <v>66</v>
      </c>
      <c r="BH520" s="15" t="s">
        <v>66</v>
      </c>
      <c r="BI520" s="15"/>
      <c r="BJ520" s="16">
        <f>IF(AR520="R", $CA520, IF(OR(AR520="P", AR520="T", AR520="N"), 0, IF($C520="DM", $T520, IF(OR(AR520="Y", AR520="IR"),$AM520,IF(AR520="C", IF($BI520="Y", IF($AF520="N/A", $Q520, $AF520), IF($AG520="N/A", $T520,$AG520)))))))</f>
        <v>0</v>
      </c>
      <c r="BK520" s="16">
        <f>IF(AS520="R", $CA520, IF(OR(AS520="P", AS520="T", AS520="N"), 0, IF($C520="DM", $T520, IF(OR(AS520="Y", AS520="IR"),$AM520,IF(AS520="C", IF($BI520="Y", IF($AF520="N/A", $Q520, $AF520), IF($AG520="N/A", $T520,$AG520)))))))</f>
        <v>0</v>
      </c>
      <c r="BL520" s="16">
        <f>IF(AT520="R", $CA520, IF(OR(AT520="P", AT520="T", AT520="N"), 0, IF($C520="DM", $T520, IF(OR(AT520="Y", AT520="IR"),$AM520,IF(AT520="C", IF($BI520="Y", IF($AF520="N/A", $Q520, $AF520), IF($AG520="N/A", $T520,$AG520)))))))</f>
        <v>0</v>
      </c>
      <c r="BM520" s="16">
        <f>IF(AU520="R", $CA520, IF(OR(AU520="P", AU520="T", AU520="N"), 0, IF($C520="DM", $T520, IF(OR(AU520="Y", AU520="IR"),$AM520,IF(AU520="C", IF($BI520="Y", IF($AF520="N/A", $Q520, $AF520), IF($AG520="N/A", $T520,$AG520)))))))</f>
        <v>0</v>
      </c>
      <c r="BN520" s="16">
        <f>IF(AV520="R", $CA520, IF(OR(AV520="P", AV520="T", AV520="N"), 0, IF($C520="DM", $T520, IF(OR(AV520="Y", AV520="IR"),$AM520,IF(AV520="C", IF($BI520="Y", IF($AF520="N/A", $Q520, $AF520), IF($AG520="N/A", $T520,$AG520)))))))</f>
        <v>0</v>
      </c>
      <c r="BO520" s="16">
        <f>IF(AW520="R", $CA520, IF(OR(AW520="P", AW520="T", AW520="N"), 0, IF($C520="DM", $T520, IF(OR(AW520="Y", AW520="IR"),$AM520,IF(AW520="C", IF($BI520="Y", IF($AF520="N/A", $Q520, $AF520), IF($AG520="N/A", $T520,$AG520)))))))</f>
        <v>0</v>
      </c>
      <c r="BP520" s="16">
        <f>IF(AX520="R", $CA520, IF(OR(AX520="P", AX520="T", AX520="N"), 0, IF($C520="DM", $T520, IF(OR(AX520="Y", AX520="IR"),$AM520,IF(AX520="C", IF($BI520="Y", IF($AF520="N/A", $Q520, $AF520), IF($AG520="N/A", $T520,$AG520)))))))</f>
        <v>0</v>
      </c>
      <c r="BQ520" s="16">
        <f>IF(AY520="R", $CA520, IF(OR(AY520="P", AY520="T", AY520="N"), 0, IF($C520="DM", $T520, IF(OR(AY520="Y", AY520="IR"),$AM520,IF(AY520="C", IF($BI520="Y", IF($AF520="N/A", $Q520, $AF520), IF($AG520="N/A", $T520,$AG520)))))))</f>
        <v>0</v>
      </c>
      <c r="BR520" s="16">
        <f>IF(AZ520="R", $CA520, IF(OR(AZ520="P", AZ520="T", AZ520="N"), 0, IF($C520="DM", $T520, IF(OR(AZ520="Y", AZ520="IR"),$AM520,IF(AZ520="C", IF($BI520="Y", IF($AF520="N/A", $Q520, $AF520), IF($AG520="N/A", $T520,$AG520)))))))</f>
        <v>0</v>
      </c>
      <c r="BS520" s="16">
        <f>IF(BA520="R", $CA520, IF(OR(BA520="P", BA520="T", BA520="N"), 0, IF($C520="DM", $T520, IF(OR(BA520="Y", BA520="IR"),$AM520,IF(BA520="C", IF($BI520="Y", IF($AF520="N/A", $Q520, $AF520), IF($AG520="N/A", $T520,$AG520)))))))</f>
        <v>0</v>
      </c>
      <c r="BT520" s="16">
        <f>IF(BB520="R", $CA520, IF(OR(BB520="P", BB520="T", BB520="N"), 0, IF($C520="DM", $T520, IF(OR(BB520="Y", BB520="IR"),$AM520,IF(BB520="C", IF($BI520="Y", IF($BA520="C", IF($AF520="N/A", $Q520, $AF520), IF($AF520="N/A", $T520, $AM520)), IF($AG520="N/A", $T520,$AG520)))))))</f>
        <v>0</v>
      </c>
      <c r="BU520" s="16">
        <f>IF(BC520="R", $CA520, IF(OR(BC520="P", BC520="T", BC520="N"), 0, IF($C520="DM", $T520, IF(OR(BC520="Y", BC520="IR"),$AM520,IF(BC520="C", IF($BI520="Y", IF($BA520="C", IF($AF520="N/A", $Q520, $AF520), IF($AF520="N/A", $T520, $AM520)), IF($AG520="N/A", $T520,$AG520)))))))</f>
        <v>0</v>
      </c>
      <c r="BV520" s="16">
        <f>IF(BD520="R", $CA520, IF(OR(BD520="P", BD520="T", BD520="N"), 0, IF($C520="DM", $T520, IF(OR(BD520="Y", BD520="IR"),$AM520,IF(BD520="C", IF($BI520="Y", IF($BA520="C", IF($AF520="N/A", $Q520, $AF520), IF($AF520="N/A", $T520, $AM520)), IF($AG520="N/A", $T520,$AG520)))))))</f>
        <v>0</v>
      </c>
      <c r="BW520" s="16">
        <f>IF(BE520="R", $CA520, IF(OR(BE520="P", BE520="T", BE520="N"), 0, IF($C520="DM", $T520, IF(OR(BE520="Y", BE520="IR"),$AM520,IF(BE520="C", IF($BI520="Y", IF($BA520="C", IF($AF520="N/A", $Q520, $AF520), IF($AF520="N/A", $T520, $AM520)), IF($AG520="N/A", $T520,$AG520)))))))</f>
        <v>0</v>
      </c>
      <c r="BX520" s="16">
        <f>IF(BF520="R", $CA520, IF(OR(BF520="P", BF520="T", BF520="N"), 0, IF($C520="DM", $T520, IF(OR(BF520="Y", BF520="IR"),$AM520,IF(BF520="C", IF($BI520="Y", IF($BA520="C", IF($AF520="N/A", $Q520, $AF520), IF($AF520="N/A", $T520, $AM520)), IF($AG520="N/A", $T520,$AG520)))))))</f>
        <v>0</v>
      </c>
      <c r="BY520" s="16">
        <f>IF(BG520="R", $CA520, IF(OR(BG520="P", BG520="T", BG520="N"), 0, IF($C520="DM", $T520, IF(OR(BG520="Y", BG520="IR"),$AM520,IF(BG520="C", IF($BI520="Y", IF($BA520="C", IF($AF520="N/A", $Q520, $AF520), IF($AF520="N/A", $T520, $AM520)), IF($AG520="N/A", $T520,$AG520)))))))</f>
        <v>0</v>
      </c>
      <c r="BZ520" s="16">
        <f>IF(BH520="R", $CA520, IF(OR(BH520="P", BH520="T", BH520="N"), 0, IF($C520="DM", $T520, IF(OR(BH520="Y", BH520="IR"),$AM520,IF(BH520="C", IF($BI520="Y", IF($BA520="C", IF($AF520="N/A", $Q520, $AF520), IF($AF520="N/A", $T520, $AM520)), IF($AG520="N/A", $T520,$AG520)))))))</f>
        <v>0</v>
      </c>
      <c r="CA520" s="15" t="s">
        <v>75</v>
      </c>
      <c r="CB520" s="16">
        <f>BZ520</f>
        <v>0</v>
      </c>
      <c r="CC520" s="15">
        <f>IF(OR($BH520="T", $BH520="R"), 0, IF($BH520="C", IF($BI520="Y", IF($BA520="C", 0, IF(AF520="N/A", Q520-T520, AF520-AG520)), IF($AF520="N/A", U520, AH520)), AN520))</f>
        <v>1</v>
      </c>
      <c r="CD520" s="15" t="str">
        <f>IF(OR($BH520="T", $BH520="R"), 0, IF($BH520="C", IF($BI520="Y", 0, IF($AF520="N/A", V520, AI520)), AO520))</f>
        <v>N/A</v>
      </c>
      <c r="CE520" s="15" t="str">
        <f>IF(OR($BH520="T", $BH520="R"), 0, IF($BH520="C", IF($BI520="Y", 0, IF($AF520="N/A", W520, AJ520)), AP520))</f>
        <v>N/A</v>
      </c>
      <c r="CF520" s="15" t="str">
        <f>IF(OR($BH520="T", $BH520="R"), 0, IF($BH520="C", IF($BI520="Y", 0, IF($AF520="N/A", X520, AK520)), AQ520))</f>
        <v>N/A</v>
      </c>
      <c r="CG520" t="str">
        <f>IF(AC520="N/A", "S:"&amp;L520&amp;" G:"&amp;M520&amp;" GR:"&amp;Q520, IF(AC520=0, "S:"&amp;L520&amp;" G:"&amp;M520&amp;" GR:"&amp;Q520, "S:"&amp;L520&amp;"/"&amp;AD520&amp;" G:"&amp;AE520&amp;" GR:"&amp;AF520))</f>
        <v>S:1 G:0 GR:0</v>
      </c>
    </row>
    <row r="521" spans="1:85" x14ac:dyDescent="0.25">
      <c r="A521" s="14">
        <v>5501</v>
      </c>
      <c r="B521" s="15" t="s">
        <v>2112</v>
      </c>
      <c r="C521" s="15" t="s">
        <v>61</v>
      </c>
      <c r="D521" s="15" t="s">
        <v>59</v>
      </c>
      <c r="E521" s="15">
        <f>VLOOKUP(B521, 'Rookie Year'!$A$2:$B$55679,2,FALSE)</f>
        <v>2020</v>
      </c>
      <c r="F521" s="15">
        <v>2024</v>
      </c>
      <c r="G521" s="15" t="s">
        <v>42</v>
      </c>
      <c r="H521" s="15" t="s">
        <v>1928</v>
      </c>
      <c r="I521" s="16">
        <v>10</v>
      </c>
      <c r="J521" s="15">
        <v>3</v>
      </c>
      <c r="K521" s="17">
        <f>IF(AND(G521&lt;&gt;"N",R521="N/A"), IF(I521&lt;4, 0, 0.25),IF(I521=1, IF(J521=1,0.25, 0.25), IF(I521&lt;13, 0.25, IF(I521&lt;26, 0.4, IF(I521&lt;51, 0.6, 0.75)))))</f>
        <v>0.25</v>
      </c>
      <c r="L521" s="16">
        <f>I521-M521</f>
        <v>7</v>
      </c>
      <c r="M521" s="16">
        <f>ROUNDUP(I521*K521,0)</f>
        <v>3</v>
      </c>
      <c r="N521" s="16">
        <f>M521*J521</f>
        <v>9</v>
      </c>
      <c r="O521" s="16">
        <v>0</v>
      </c>
      <c r="P521" s="16">
        <v>0</v>
      </c>
      <c r="Q521" s="16">
        <f>N521-O521-P521</f>
        <v>9</v>
      </c>
      <c r="R521" s="15" t="s">
        <v>75</v>
      </c>
      <c r="S521" s="15">
        <f>IF(R521="N/A", J521-($B$1-F521), J521-($B$1-R521))</f>
        <v>3</v>
      </c>
      <c r="T521" s="16">
        <f>IF($S521&lt;1, "N/A", $M521)</f>
        <v>3</v>
      </c>
      <c r="U521" s="16">
        <f>IF($S521&lt;2, "N/A", $M521)</f>
        <v>3</v>
      </c>
      <c r="V521" s="16">
        <f>IF($S521&lt;3, "N/A", $M521)</f>
        <v>3</v>
      </c>
      <c r="W521" s="16" t="str">
        <f>IF($S521&lt;4, "N/A", $M521)</f>
        <v>N/A</v>
      </c>
      <c r="X521" s="16" t="str">
        <f>IF($S521&lt;5, "N/A", $M521)</f>
        <v>N/A</v>
      </c>
      <c r="Y521" s="15" t="str">
        <f>IF(SUM(T521:X521)&lt;&gt;Q521, "CHECK", "OK")</f>
        <v>OK</v>
      </c>
      <c r="Z521" s="15" t="str">
        <f>IF(F521=$B$1, "No", IF(S521=1, "Yes", "No"))</f>
        <v>No</v>
      </c>
      <c r="AA521" s="18" t="str">
        <f>IF(C521="DM", "N/A", IF(Z521="No","N/A",VLOOKUP(B521,'Extension List'!$A$3:$R$1972,18,FALSE)))</f>
        <v>N/A</v>
      </c>
      <c r="AB521" s="15" t="str">
        <f>IF(C521="DM", "N/A", IF(Z521="No","N/A",VLOOKUP(B521,'Extension List'!$A$3:$T$1972,20,FALSE)))</f>
        <v>N/A</v>
      </c>
      <c r="AC521" s="15" t="str">
        <f>IF(AA521="N/A", "N/A", 0)</f>
        <v>N/A</v>
      </c>
      <c r="AD521" s="16" t="str">
        <f>IF(AE521="N/A", "N/A", AA521-AE521)</f>
        <v>N/A</v>
      </c>
      <c r="AE521" s="16" t="str">
        <f>IF(AA521="N/A", "N/A", IF(AC521&gt;0, IF(AA521&lt;13, ROUNDUP(0.25*AA521,0), IF(AA521&lt;26, ROUNDUP(0.4*AA521,0), IF(AA521&lt;51, ROUNDUP(0.6*AA521,0), ROUNDUP(0.75*AA521,0)))), "N/A"))</f>
        <v>N/A</v>
      </c>
      <c r="AF521" s="16" t="str">
        <f>IF(AD521="N/A","N/A", (AE521*AC521)+Q521)</f>
        <v>N/A</v>
      </c>
      <c r="AG521" s="16" t="str">
        <f>IF($AF521="N/A", "N/A", "TBC")</f>
        <v>N/A</v>
      </c>
      <c r="AH521" s="16" t="str">
        <f>IF($AF521="N/A", "N/A", "TBC")</f>
        <v>N/A</v>
      </c>
      <c r="AI521" s="16" t="str">
        <f>IF($AF521="N/A","N/A",IF(AC521&gt;1,"TBC","N/A"))</f>
        <v>N/A</v>
      </c>
      <c r="AJ521" s="16" t="str">
        <f>IF($AF521="N/A","N/A",IF(AC521&gt;2,"TBC","N/A"))</f>
        <v>N/A</v>
      </c>
      <c r="AK521" s="16" t="str">
        <f>IF($AF521="N/A","N/A",IF(AC521&gt;3,"TBC","N/A"))</f>
        <v>N/A</v>
      </c>
      <c r="AL521" s="16" t="str">
        <f>IF(AC521="N/A","N/A",IF(AC521&gt;0,IF(SUM(AG521:AK521)&lt;&gt;AF521,"CHECK","OK"),"N/A"))</f>
        <v>N/A</v>
      </c>
      <c r="AM521" s="16">
        <f>IF(AD521="N/A", L521+T521, L521+AG521)</f>
        <v>10</v>
      </c>
      <c r="AN521" s="16">
        <f>IF(AD521="N/A", IF(U521="N/A", "N/A", L521+U521), AD521+AH521)</f>
        <v>10</v>
      </c>
      <c r="AO521" s="16">
        <f>IF(AD521="N/A", IF(V521="N/A", "N/A", L521+V521), IF(AI521="N/A", "N/A", AD521+AI521))</f>
        <v>10</v>
      </c>
      <c r="AP521" s="16" t="str">
        <f>IF(AD521="N/A", IF(W521="N/A", "N/A", L521+W521), IF(AJ521="N/A", "N/A", AD521+AJ521))</f>
        <v>N/A</v>
      </c>
      <c r="AQ521" s="16" t="str">
        <f>IF(AD521="N/A", IF(X521="N/A", "N/A", L521+X521), IF(AK521="N/A", "N/A", AD521+AK521))</f>
        <v>N/A</v>
      </c>
      <c r="AR521" s="15" t="s">
        <v>40</v>
      </c>
      <c r="AS521" s="15" t="s">
        <v>40</v>
      </c>
      <c r="AT521" s="15" t="s">
        <v>40</v>
      </c>
      <c r="AU521" s="15" t="s">
        <v>40</v>
      </c>
      <c r="AV521" s="15" t="s">
        <v>40</v>
      </c>
      <c r="AW521" s="15" t="s">
        <v>40</v>
      </c>
      <c r="AX521" s="15" t="s">
        <v>40</v>
      </c>
      <c r="AY521" s="15" t="s">
        <v>40</v>
      </c>
      <c r="AZ521" s="15" t="s">
        <v>40</v>
      </c>
      <c r="BA521" s="15" t="s">
        <v>40</v>
      </c>
      <c r="BB521" s="15" t="s">
        <v>40</v>
      </c>
      <c r="BC521" s="15" t="s">
        <v>40</v>
      </c>
      <c r="BD521" s="15" t="s">
        <v>40</v>
      </c>
      <c r="BE521" s="15" t="s">
        <v>40</v>
      </c>
      <c r="BF521" s="15" t="s">
        <v>40</v>
      </c>
      <c r="BG521" s="15" t="s">
        <v>40</v>
      </c>
      <c r="BH521" s="15" t="s">
        <v>40</v>
      </c>
      <c r="BI521" s="15"/>
      <c r="BJ521" s="16">
        <f>IF(AR521="R", $CA521, IF(OR(AR521="P", AR521="T", AR521="N"), 0, IF($C521="DM", $T521, IF(OR(AR521="Y", AR521="IR"),$AM521,IF(AR521="C", IF($BI521="Y", IF($AF521="N/A", $Q521, $AF521), IF($AG521="N/A", $T521,$AG521)))))))</f>
        <v>10</v>
      </c>
      <c r="BK521" s="16">
        <f>IF(AS521="R", $CA521, IF(OR(AS521="P", AS521="T", AS521="N"), 0, IF($C521="DM", $T521, IF(OR(AS521="Y", AS521="IR"),$AM521,IF(AS521="C", IF($BI521="Y", IF($AF521="N/A", $Q521, $AF521), IF($AG521="N/A", $T521,$AG521)))))))</f>
        <v>10</v>
      </c>
      <c r="BL521" s="16">
        <f>IF(AT521="R", $CA521, IF(OR(AT521="P", AT521="T", AT521="N"), 0, IF($C521="DM", $T521, IF(OR(AT521="Y", AT521="IR"),$AM521,IF(AT521="C", IF($BI521="Y", IF($AF521="N/A", $Q521, $AF521), IF($AG521="N/A", $T521,$AG521)))))))</f>
        <v>10</v>
      </c>
      <c r="BM521" s="16">
        <f>IF(AU521="R", $CA521, IF(OR(AU521="P", AU521="T", AU521="N"), 0, IF($C521="DM", $T521, IF(OR(AU521="Y", AU521="IR"),$AM521,IF(AU521="C", IF($BI521="Y", IF($AF521="N/A", $Q521, $AF521), IF($AG521="N/A", $T521,$AG521)))))))</f>
        <v>10</v>
      </c>
      <c r="BN521" s="16">
        <f>IF(AV521="R", $CA521, IF(OR(AV521="P", AV521="T", AV521="N"), 0, IF($C521="DM", $T521, IF(OR(AV521="Y", AV521="IR"),$AM521,IF(AV521="C", IF($BI521="Y", IF($AF521="N/A", $Q521, $AF521), IF($AG521="N/A", $T521,$AG521)))))))</f>
        <v>10</v>
      </c>
      <c r="BO521" s="16">
        <f>IF(AW521="R", $CA521, IF(OR(AW521="P", AW521="T", AW521="N"), 0, IF($C521="DM", $T521, IF(OR(AW521="Y", AW521="IR"),$AM521,IF(AW521="C", IF($BI521="Y", IF($AF521="N/A", $Q521, $AF521), IF($AG521="N/A", $T521,$AG521)))))))</f>
        <v>10</v>
      </c>
      <c r="BP521" s="16">
        <f>IF(AX521="R", $CA521, IF(OR(AX521="P", AX521="T", AX521="N"), 0, IF($C521="DM", $T521, IF(OR(AX521="Y", AX521="IR"),$AM521,IF(AX521="C", IF($BI521="Y", IF($AF521="N/A", $Q521, $AF521), IF($AG521="N/A", $T521,$AG521)))))))</f>
        <v>10</v>
      </c>
      <c r="BQ521" s="16">
        <f>IF(AY521="R", $CA521, IF(OR(AY521="P", AY521="T", AY521="N"), 0, IF($C521="DM", $T521, IF(OR(AY521="Y", AY521="IR"),$AM521,IF(AY521="C", IF($BI521="Y", IF($AF521="N/A", $Q521, $AF521), IF($AG521="N/A", $T521,$AG521)))))))</f>
        <v>10</v>
      </c>
      <c r="BR521" s="16">
        <f>IF(AZ521="R", $CA521, IF(OR(AZ521="P", AZ521="T", AZ521="N"), 0, IF($C521="DM", $T521, IF(OR(AZ521="Y", AZ521="IR"),$AM521,IF(AZ521="C", IF($BI521="Y", IF($AF521="N/A", $Q521, $AF521), IF($AG521="N/A", $T521,$AG521)))))))</f>
        <v>10</v>
      </c>
      <c r="BS521" s="16">
        <f>IF(BA521="R", $CA521, IF(OR(BA521="P", BA521="T", BA521="N"), 0, IF($C521="DM", $T521, IF(OR(BA521="Y", BA521="IR"),$AM521,IF(BA521="C", IF($BI521="Y", IF($AF521="N/A", $Q521, $AF521), IF($AG521="N/A", $T521,$AG521)))))))</f>
        <v>10</v>
      </c>
      <c r="BT521" s="16">
        <f>IF(BB521="R", $CA521, IF(OR(BB521="P", BB521="T", BB521="N"), 0, IF($C521="DM", $T521, IF(OR(BB521="Y", BB521="IR"),$AM521,IF(BB521="C", IF($BI521="Y", IF($BA521="C", IF($AF521="N/A", $Q521, $AF521), IF($AF521="N/A", $T521, $AM521)), IF($AG521="N/A", $T521,$AG521)))))))</f>
        <v>10</v>
      </c>
      <c r="BU521" s="16">
        <f>IF(BC521="R", $CA521, IF(OR(BC521="P", BC521="T", BC521="N"), 0, IF($C521="DM", $T521, IF(OR(BC521="Y", BC521="IR"),$AM521,IF(BC521="C", IF($BI521="Y", IF($BA521="C", IF($AF521="N/A", $Q521, $AF521), IF($AF521="N/A", $T521, $AM521)), IF($AG521="N/A", $T521,$AG521)))))))</f>
        <v>10</v>
      </c>
      <c r="BV521" s="16">
        <f>IF(BD521="R", $CA521, IF(OR(BD521="P", BD521="T", BD521="N"), 0, IF($C521="DM", $T521, IF(OR(BD521="Y", BD521="IR"),$AM521,IF(BD521="C", IF($BI521="Y", IF($BA521="C", IF($AF521="N/A", $Q521, $AF521), IF($AF521="N/A", $T521, $AM521)), IF($AG521="N/A", $T521,$AG521)))))))</f>
        <v>10</v>
      </c>
      <c r="BW521" s="16">
        <f>IF(BE521="R", $CA521, IF(OR(BE521="P", BE521="T", BE521="N"), 0, IF($C521="DM", $T521, IF(OR(BE521="Y", BE521="IR"),$AM521,IF(BE521="C", IF($BI521="Y", IF($BA521="C", IF($AF521="N/A", $Q521, $AF521), IF($AF521="N/A", $T521, $AM521)), IF($AG521="N/A", $T521,$AG521)))))))</f>
        <v>10</v>
      </c>
      <c r="BX521" s="16">
        <f>IF(BF521="R", $CA521, IF(OR(BF521="P", BF521="T", BF521="N"), 0, IF($C521="DM", $T521, IF(OR(BF521="Y", BF521="IR"),$AM521,IF(BF521="C", IF($BI521="Y", IF($BA521="C", IF($AF521="N/A", $Q521, $AF521), IF($AF521="N/A", $T521, $AM521)), IF($AG521="N/A", $T521,$AG521)))))))</f>
        <v>10</v>
      </c>
      <c r="BY521" s="16">
        <f>IF(BG521="R", $CA521, IF(OR(BG521="P", BG521="T", BG521="N"), 0, IF($C521="DM", $T521, IF(OR(BG521="Y", BG521="IR"),$AM521,IF(BG521="C", IF($BI521="Y", IF($BA521="C", IF($AF521="N/A", $Q521, $AF521), IF($AF521="N/A", $T521, $AM521)), IF($AG521="N/A", $T521,$AG521)))))))</f>
        <v>10</v>
      </c>
      <c r="BZ521" s="16">
        <f>IF(BH521="R", $CA521, IF(OR(BH521="P", BH521="T", BH521="N"), 0, IF($C521="DM", $T521, IF(OR(BH521="Y", BH521="IR"),$AM521,IF(BH521="C", IF($BI521="Y", IF($BA521="C", IF($AF521="N/A", $Q521, $AF521), IF($AF521="N/A", $T521, $AM521)), IF($AG521="N/A", $T521,$AG521)))))))</f>
        <v>10</v>
      </c>
      <c r="CA521" s="15" t="s">
        <v>75</v>
      </c>
      <c r="CB521" s="16">
        <f>BZ521</f>
        <v>10</v>
      </c>
      <c r="CC521" s="15">
        <f>IF(OR($BH521="T", $BH521="R"), 0, IF($BH521="C", IF($BI521="Y", IF($BA521="C", 0, IF(AF521="N/A", Q521-T521, AF521-AG521)), IF($AF521="N/A", U521, AH521)), AN521))</f>
        <v>10</v>
      </c>
      <c r="CD521" s="15">
        <f>IF(OR($BH521="T", $BH521="R"), 0, IF($BH521="C", IF($BI521="Y", 0, IF($AF521="N/A", V521, AI521)), AO521))</f>
        <v>10</v>
      </c>
      <c r="CE521" s="15" t="str">
        <f>IF(OR($BH521="T", $BH521="R"), 0, IF($BH521="C", IF($BI521="Y", 0, IF($AF521="N/A", W521, AJ521)), AP521))</f>
        <v>N/A</v>
      </c>
      <c r="CF521" s="15" t="str">
        <f>IF(OR($BH521="T", $BH521="R"), 0, IF($BH521="C", IF($BI521="Y", 0, IF($AF521="N/A", X521, AK521)), AQ521))</f>
        <v>N/A</v>
      </c>
      <c r="CG521" t="str">
        <f>IF(AC521="N/A", "S:"&amp;L521&amp;" G:"&amp;M521&amp;" GR:"&amp;Q521, IF(AC521=0, "S:"&amp;L521&amp;" G:"&amp;M521&amp;" GR:"&amp;Q521, "S:"&amp;L521&amp;"/"&amp;AD521&amp;" G:"&amp;AE521&amp;" GR:"&amp;AF521))</f>
        <v>S:7 G:3 GR:9</v>
      </c>
    </row>
    <row r="522" spans="1:85" x14ac:dyDescent="0.25">
      <c r="A522" s="14">
        <v>5692</v>
      </c>
      <c r="B522" s="15" t="s">
        <v>3041</v>
      </c>
      <c r="C522" s="15" t="s">
        <v>61</v>
      </c>
      <c r="D522" s="15" t="s">
        <v>59</v>
      </c>
      <c r="E522" s="15">
        <f>VLOOKUP(B522, 'Rookie Year'!$A$2:$B$55679,2,FALSE)</f>
        <v>2024</v>
      </c>
      <c r="F522" s="15">
        <v>2024</v>
      </c>
      <c r="G522" s="15" t="s">
        <v>40</v>
      </c>
      <c r="H522" s="15" t="s">
        <v>2236</v>
      </c>
      <c r="I522" s="16">
        <v>1</v>
      </c>
      <c r="J522" s="15">
        <v>3</v>
      </c>
      <c r="K522" s="17">
        <f>IF(AND(G522&lt;&gt;"N",R522="N/A"), IF(I522&lt;4, 0, 0.25),IF(I522=1, IF(J522=1,0.25, 0.25), IF(I522&lt;13, 0.25, IF(I522&lt;26, 0.4, IF(I522&lt;51, 0.6, 0.75)))))</f>
        <v>0</v>
      </c>
      <c r="L522" s="16">
        <f>I522-M522</f>
        <v>1</v>
      </c>
      <c r="M522" s="16">
        <f>ROUNDUP(I522*K522,0)</f>
        <v>0</v>
      </c>
      <c r="N522" s="16">
        <f>M522*J522</f>
        <v>0</v>
      </c>
      <c r="O522" s="16">
        <v>0</v>
      </c>
      <c r="P522" s="16">
        <v>0</v>
      </c>
      <c r="Q522" s="16">
        <f>N522-O522-P522</f>
        <v>0</v>
      </c>
      <c r="R522" s="15" t="s">
        <v>75</v>
      </c>
      <c r="S522" s="15">
        <f>IF(R522="N/A", J522-($B$1-F522), J522-($B$1-R522))</f>
        <v>3</v>
      </c>
      <c r="T522" s="16">
        <f>IF($S522&lt;1, "N/A", $M522)</f>
        <v>0</v>
      </c>
      <c r="U522" s="16">
        <f>IF($S522&lt;2, "N/A", $M522)</f>
        <v>0</v>
      </c>
      <c r="V522" s="16">
        <f>IF($S522&lt;3, "N/A", $M522)</f>
        <v>0</v>
      </c>
      <c r="W522" s="16" t="str">
        <f>IF($S522&lt;4, "N/A", $M522)</f>
        <v>N/A</v>
      </c>
      <c r="X522" s="16" t="str">
        <f>IF($S522&lt;5, "N/A", $M522)</f>
        <v>N/A</v>
      </c>
      <c r="Y522" s="15" t="str">
        <f>IF(SUM(T522:X522)&lt;&gt;Q522, "CHECK", "OK")</f>
        <v>OK</v>
      </c>
      <c r="Z522" s="15" t="str">
        <f>IF(F522=$B$1, "No", IF(S522=1, "Yes", "No"))</f>
        <v>No</v>
      </c>
      <c r="AA522" s="18" t="str">
        <f>IF(C522="DM", "N/A", IF(Z522="No","N/A",VLOOKUP(B522,'Extension List'!$A$3:$R$1972,18,FALSE)))</f>
        <v>N/A</v>
      </c>
      <c r="AB522" s="15" t="str">
        <f>IF(C522="DM", "N/A", IF(Z522="No","N/A",VLOOKUP(B522,'Extension List'!$A$3:$T$1972,20,FALSE)))</f>
        <v>N/A</v>
      </c>
      <c r="AC522" s="15" t="str">
        <f>IF(AA522="N/A", "N/A", 0)</f>
        <v>N/A</v>
      </c>
      <c r="AD522" s="16" t="str">
        <f>IF(AE522="N/A", "N/A", AA522-AE522)</f>
        <v>N/A</v>
      </c>
      <c r="AE522" s="16" t="str">
        <f>IF(AA522="N/A", "N/A", IF(AC522&gt;0, IF(AA522&lt;13, ROUNDUP(0.25*AA522,0), IF(AA522&lt;26, ROUNDUP(0.4*AA522,0), IF(AA522&lt;51, ROUNDUP(0.6*AA522,0), ROUNDUP(0.75*AA522,0)))), "N/A"))</f>
        <v>N/A</v>
      </c>
      <c r="AF522" s="16" t="str">
        <f>IF(AD522="N/A","N/A", (AE522*AC522)+Q522)</f>
        <v>N/A</v>
      </c>
      <c r="AG522" s="16" t="str">
        <f>IF($AF522="N/A", "N/A", "TBC")</f>
        <v>N/A</v>
      </c>
      <c r="AH522" s="16" t="str">
        <f>IF($AF522="N/A", "N/A", "TBC")</f>
        <v>N/A</v>
      </c>
      <c r="AI522" s="16" t="str">
        <f>IF($AF522="N/A","N/A",IF(AC522&gt;1,"TBC","N/A"))</f>
        <v>N/A</v>
      </c>
      <c r="AJ522" s="16" t="str">
        <f>IF($AF522="N/A","N/A",IF(AC522&gt;2,"TBC","N/A"))</f>
        <v>N/A</v>
      </c>
      <c r="AK522" s="16" t="str">
        <f>IF($AF522="N/A","N/A",IF(AC522&gt;3,"TBC","N/A"))</f>
        <v>N/A</v>
      </c>
      <c r="AL522" s="16" t="str">
        <f>IF(AC522="N/A","N/A",IF(AC522&gt;0,IF(SUM(AG522:AK522)&lt;&gt;AF522,"CHECK","OK"),"N/A"))</f>
        <v>N/A</v>
      </c>
      <c r="AM522" s="16">
        <f>IF(AD522="N/A", L522+T522, L522+AG522)</f>
        <v>1</v>
      </c>
      <c r="AN522" s="16">
        <f>IF(AD522="N/A", IF(U522="N/A", "N/A", L522+U522), AD522+AH522)</f>
        <v>1</v>
      </c>
      <c r="AO522" s="16">
        <f>IF(AD522="N/A", IF(V522="N/A", "N/A", L522+V522), IF(AI522="N/A", "N/A", AD522+AI522))</f>
        <v>1</v>
      </c>
      <c r="AP522" s="16" t="str">
        <f>IF(AD522="N/A", IF(W522="N/A", "N/A", L522+W522), IF(AJ522="N/A", "N/A", AD522+AJ522))</f>
        <v>N/A</v>
      </c>
      <c r="AQ522" s="16" t="str">
        <f>IF(AD522="N/A", IF(X522="N/A", "N/A", L522+X522), IF(AK522="N/A", "N/A", AD522+AK522))</f>
        <v>N/A</v>
      </c>
      <c r="AR522" s="15" t="s">
        <v>66</v>
      </c>
      <c r="AS522" s="15" t="s">
        <v>66</v>
      </c>
      <c r="AT522" s="15" t="s">
        <v>66</v>
      </c>
      <c r="AU522" s="15" t="s">
        <v>66</v>
      </c>
      <c r="AV522" s="15" t="s">
        <v>66</v>
      </c>
      <c r="AW522" s="15" t="s">
        <v>66</v>
      </c>
      <c r="AX522" s="15" t="s">
        <v>66</v>
      </c>
      <c r="AY522" s="15" t="s">
        <v>66</v>
      </c>
      <c r="AZ522" s="15" t="s">
        <v>66</v>
      </c>
      <c r="BA522" s="15" t="s">
        <v>66</v>
      </c>
      <c r="BB522" s="15" t="s">
        <v>66</v>
      </c>
      <c r="BC522" s="15" t="s">
        <v>66</v>
      </c>
      <c r="BD522" s="15" t="s">
        <v>66</v>
      </c>
      <c r="BE522" s="15" t="s">
        <v>66</v>
      </c>
      <c r="BF522" s="15" t="s">
        <v>66</v>
      </c>
      <c r="BG522" s="15" t="s">
        <v>66</v>
      </c>
      <c r="BH522" s="15" t="s">
        <v>66</v>
      </c>
      <c r="BJ522" s="16">
        <f>IF(AR522="R", $CA522, IF(OR(AR522="P", AR522="T", AR522="N"), 0, IF($C522="DM", $T522, IF(OR(AR522="Y", AR522="IR"),$AM522,IF(AR522="C", IF($BI522="Y", IF($AF522="N/A", $Q522, $AF522), IF($AG522="N/A", $T522,$AG522)))))))</f>
        <v>0</v>
      </c>
      <c r="BK522" s="16">
        <f>IF(AS522="R", $CA522, IF(OR(AS522="P", AS522="T", AS522="N"), 0, IF($C522="DM", $T522, IF(OR(AS522="Y", AS522="IR"),$AM522,IF(AS522="C", IF($BI522="Y", IF($AF522="N/A", $Q522, $AF522), IF($AG522="N/A", $T522,$AG522)))))))</f>
        <v>0</v>
      </c>
      <c r="BL522" s="16">
        <f>IF(AT522="R", $CA522, IF(OR(AT522="P", AT522="T", AT522="N"), 0, IF($C522="DM", $T522, IF(OR(AT522="Y", AT522="IR"),$AM522,IF(AT522="C", IF($BI522="Y", IF($AF522="N/A", $Q522, $AF522), IF($AG522="N/A", $T522,$AG522)))))))</f>
        <v>0</v>
      </c>
      <c r="BM522" s="16">
        <f>IF(AU522="R", $CA522, IF(OR(AU522="P", AU522="T", AU522="N"), 0, IF($C522="DM", $T522, IF(OR(AU522="Y", AU522="IR"),$AM522,IF(AU522="C", IF($BI522="Y", IF($AF522="N/A", $Q522, $AF522), IF($AG522="N/A", $T522,$AG522)))))))</f>
        <v>0</v>
      </c>
      <c r="BN522" s="16">
        <f>IF(AV522="R", $CA522, IF(OR(AV522="P", AV522="T", AV522="N"), 0, IF($C522="DM", $T522, IF(OR(AV522="Y", AV522="IR"),$AM522,IF(AV522="C", IF($BI522="Y", IF($AF522="N/A", $Q522, $AF522), IF($AG522="N/A", $T522,$AG522)))))))</f>
        <v>0</v>
      </c>
      <c r="BO522" s="16">
        <f>IF(AW522="R", $CA522, IF(OR(AW522="P", AW522="T", AW522="N"), 0, IF($C522="DM", $T522, IF(OR(AW522="Y", AW522="IR"),$AM522,IF(AW522="C", IF($BI522="Y", IF($AF522="N/A", $Q522, $AF522), IF($AG522="N/A", $T522,$AG522)))))))</f>
        <v>0</v>
      </c>
      <c r="BP522" s="16">
        <f>IF(AX522="R", $CA522, IF(OR(AX522="P", AX522="T", AX522="N"), 0, IF($C522="DM", $T522, IF(OR(AX522="Y", AX522="IR"),$AM522,IF(AX522="C", IF($BI522="Y", IF($AF522="N/A", $Q522, $AF522), IF($AG522="N/A", $T522,$AG522)))))))</f>
        <v>0</v>
      </c>
      <c r="BQ522" s="16">
        <f>IF(AY522="R", $CA522, IF(OR(AY522="P", AY522="T", AY522="N"), 0, IF($C522="DM", $T522, IF(OR(AY522="Y", AY522="IR"),$AM522,IF(AY522="C", IF($BI522="Y", IF($AF522="N/A", $Q522, $AF522), IF($AG522="N/A", $T522,$AG522)))))))</f>
        <v>0</v>
      </c>
      <c r="BR522" s="16">
        <f>IF(AZ522="R", $CA522, IF(OR(AZ522="P", AZ522="T", AZ522="N"), 0, IF($C522="DM", $T522, IF(OR(AZ522="Y", AZ522="IR"),$AM522,IF(AZ522="C", IF($BI522="Y", IF($AF522="N/A", $Q522, $AF522), IF($AG522="N/A", $T522,$AG522)))))))</f>
        <v>0</v>
      </c>
      <c r="BS522" s="16">
        <f>IF(BA522="R", $CA522, IF(OR(BA522="P", BA522="T", BA522="N"), 0, IF($C522="DM", $T522, IF(OR(BA522="Y", BA522="IR"),$AM522,IF(BA522="C", IF($BI522="Y", IF($AF522="N/A", $Q522, $AF522), IF($AG522="N/A", $T522,$AG522)))))))</f>
        <v>0</v>
      </c>
      <c r="BT522" s="16">
        <f>IF(BB522="R", $CA522, IF(OR(BB522="P", BB522="T", BB522="N"), 0, IF($C522="DM", $T522, IF(OR(BB522="Y", BB522="IR"),$AM522,IF(BB522="C", IF($BI522="Y", IF($BA522="C", IF($AF522="N/A", $Q522, $AF522), IF($AF522="N/A", $T522, $AM522)), IF($AG522="N/A", $T522,$AG522)))))))</f>
        <v>0</v>
      </c>
      <c r="BU522" s="16">
        <f>IF(BC522="R", $CA522, IF(OR(BC522="P", BC522="T", BC522="N"), 0, IF($C522="DM", $T522, IF(OR(BC522="Y", BC522="IR"),$AM522,IF(BC522="C", IF($BI522="Y", IF($BA522="C", IF($AF522="N/A", $Q522, $AF522), IF($AF522="N/A", $T522, $AM522)), IF($AG522="N/A", $T522,$AG522)))))))</f>
        <v>0</v>
      </c>
      <c r="BV522" s="16">
        <f>IF(BD522="R", $CA522, IF(OR(BD522="P", BD522="T", BD522="N"), 0, IF($C522="DM", $T522, IF(OR(BD522="Y", BD522="IR"),$AM522,IF(BD522="C", IF($BI522="Y", IF($BA522="C", IF($AF522="N/A", $Q522, $AF522), IF($AF522="N/A", $T522, $AM522)), IF($AG522="N/A", $T522,$AG522)))))))</f>
        <v>0</v>
      </c>
      <c r="BW522" s="16">
        <f>IF(BE522="R", $CA522, IF(OR(BE522="P", BE522="T", BE522="N"), 0, IF($C522="DM", $T522, IF(OR(BE522="Y", BE522="IR"),$AM522,IF(BE522="C", IF($BI522="Y", IF($BA522="C", IF($AF522="N/A", $Q522, $AF522), IF($AF522="N/A", $T522, $AM522)), IF($AG522="N/A", $T522,$AG522)))))))</f>
        <v>0</v>
      </c>
      <c r="BX522" s="16">
        <f>IF(BF522="R", $CA522, IF(OR(BF522="P", BF522="T", BF522="N"), 0, IF($C522="DM", $T522, IF(OR(BF522="Y", BF522="IR"),$AM522,IF(BF522="C", IF($BI522="Y", IF($BA522="C", IF($AF522="N/A", $Q522, $AF522), IF($AF522="N/A", $T522, $AM522)), IF($AG522="N/A", $T522,$AG522)))))))</f>
        <v>0</v>
      </c>
      <c r="BY522" s="16">
        <f>IF(BG522="R", $CA522, IF(OR(BG522="P", BG522="T", BG522="N"), 0, IF($C522="DM", $T522, IF(OR(BG522="Y", BG522="IR"),$AM522,IF(BG522="C", IF($BI522="Y", IF($BA522="C", IF($AF522="N/A", $Q522, $AF522), IF($AF522="N/A", $T522, $AM522)), IF($AG522="N/A", $T522,$AG522)))))))</f>
        <v>0</v>
      </c>
      <c r="BZ522" s="16">
        <f>IF(BH522="R", $CA522, IF(OR(BH522="P", BH522="T", BH522="N"), 0, IF($C522="DM", $T522, IF(OR(BH522="Y", BH522="IR"),$AM522,IF(BH522="C", IF($BI522="Y", IF($BA522="C", IF($AF522="N/A", $Q522, $AF522), IF($AF522="N/A", $T522, $AM522)), IF($AG522="N/A", $T522,$AG522)))))))</f>
        <v>0</v>
      </c>
      <c r="CA522" s="15" t="s">
        <v>75</v>
      </c>
      <c r="CB522" s="16">
        <f>BZ522</f>
        <v>0</v>
      </c>
      <c r="CC522" s="15">
        <f>IF(OR($BH522="T", $BH522="R"), 0, IF($BH522="C", IF($BI522="Y", IF($BA522="C", 0, IF(AF522="N/A", Q522-T522, AF522-AG522)), IF($AF522="N/A", U522, AH522)), AN522))</f>
        <v>1</v>
      </c>
      <c r="CD522" s="15">
        <f>IF(OR($BH522="T", $BH522="R"), 0, IF($BH522="C", IF($BI522="Y", 0, IF($AF522="N/A", V522, AI522)), AO522))</f>
        <v>1</v>
      </c>
      <c r="CE522" s="15" t="str">
        <f>IF(OR($BH522="T", $BH522="R"), 0, IF($BH522="C", IF($BI522="Y", 0, IF($AF522="N/A", W522, AJ522)), AP522))</f>
        <v>N/A</v>
      </c>
      <c r="CF522" s="15" t="str">
        <f>IF(OR($BH522="T", $BH522="R"), 0, IF($BH522="C", IF($BI522="Y", 0, IF($AF522="N/A", X522, AK522)), AQ522))</f>
        <v>N/A</v>
      </c>
      <c r="CG522" t="str">
        <f>IF(AC522="N/A", "S:"&amp;L522&amp;" G:"&amp;M522&amp;" GR:"&amp;Q522, IF(AC522=0, "S:"&amp;L522&amp;" G:"&amp;M522&amp;" GR:"&amp;Q522, "S:"&amp;L522&amp;"/"&amp;AD522&amp;" G:"&amp;AE522&amp;" GR:"&amp;AF522))</f>
        <v>S:1 G:0 GR:0</v>
      </c>
    </row>
    <row r="523" spans="1:85" x14ac:dyDescent="0.25">
      <c r="A523" s="14">
        <v>5748</v>
      </c>
      <c r="B523" s="15" t="s">
        <v>2025</v>
      </c>
      <c r="C523" s="15" t="s">
        <v>62</v>
      </c>
      <c r="D523" s="15" t="s">
        <v>59</v>
      </c>
      <c r="E523" s="15">
        <f>VLOOKUP(B523, 'Rookie Year'!$A$2:$B$55679,2,FALSE)</f>
        <v>2020</v>
      </c>
      <c r="F523" s="15">
        <v>2024</v>
      </c>
      <c r="G523" s="15" t="s">
        <v>42</v>
      </c>
      <c r="H523" s="15">
        <v>2</v>
      </c>
      <c r="I523" s="16">
        <v>20</v>
      </c>
      <c r="J523" s="15">
        <v>1</v>
      </c>
      <c r="K523" s="17">
        <f>IF(AND(G523&lt;&gt;"N",R523="N/A"), IF(I523&lt;4, 0, 0.25),IF(I523=1, IF(J523=1,0.25, 0.25), IF(I523&lt;13, 0.25, IF(I523&lt;26, 0.4, IF(I523&lt;51, 0.6, 0.75)))))</f>
        <v>0.4</v>
      </c>
      <c r="L523" s="16">
        <f>I523-M523</f>
        <v>12</v>
      </c>
      <c r="M523" s="16">
        <f>ROUNDUP(I523*K523,0)</f>
        <v>8</v>
      </c>
      <c r="N523" s="16">
        <f>M523*J523</f>
        <v>8</v>
      </c>
      <c r="O523" s="16">
        <v>0</v>
      </c>
      <c r="P523" s="16">
        <v>0</v>
      </c>
      <c r="Q523" s="16">
        <f>N523-O523-P523</f>
        <v>8</v>
      </c>
      <c r="R523" s="15" t="s">
        <v>75</v>
      </c>
      <c r="S523" s="15">
        <f>IF(R523="N/A", J523-($B$1-F523), J523-($B$1-R523))</f>
        <v>1</v>
      </c>
      <c r="T523" s="16">
        <f>IF($S523&lt;1, "N/A", $M523)</f>
        <v>8</v>
      </c>
      <c r="U523" s="16" t="str">
        <f>IF($S523&lt;2, "N/A", $M523)</f>
        <v>N/A</v>
      </c>
      <c r="V523" s="16" t="str">
        <f>IF($S523&lt;3, "N/A", $M523)</f>
        <v>N/A</v>
      </c>
      <c r="W523" s="16" t="str">
        <f>IF($S523&lt;4, "N/A", $M523)</f>
        <v>N/A</v>
      </c>
      <c r="X523" s="16" t="str">
        <f>IF($S523&lt;5, "N/A", $M523)</f>
        <v>N/A</v>
      </c>
      <c r="Y523" s="15" t="str">
        <f>IF(SUM(T523:X523)&lt;&gt;Q523, "CHECK", "OK")</f>
        <v>OK</v>
      </c>
      <c r="Z523" s="15" t="str">
        <f>IF(F523=$B$1, "No", IF(S523=1, "Yes", "No"))</f>
        <v>No</v>
      </c>
      <c r="AA523" s="18" t="str">
        <f>IF(C523="DM", "N/A", IF(Z523="No","N/A",VLOOKUP(B523,'Extension List'!$A$3:$R$1972,18,FALSE)))</f>
        <v>N/A</v>
      </c>
      <c r="AB523" s="15" t="str">
        <f>IF(C523="DM", "N/A", IF(Z523="No","N/A",VLOOKUP(B523,'Extension List'!$A$3:$T$1972,20,FALSE)))</f>
        <v>N/A</v>
      </c>
      <c r="AC523" s="15" t="str">
        <f>IF(AA523="N/A", "N/A", 0)</f>
        <v>N/A</v>
      </c>
      <c r="AD523" s="16" t="str">
        <f>IF(AE523="N/A", "N/A", AA523-AE523)</f>
        <v>N/A</v>
      </c>
      <c r="AE523" s="16" t="str">
        <f>IF(AA523="N/A", "N/A", IF(AC523&gt;0, IF(AA523&lt;13, ROUNDUP(0.25*AA523,0), IF(AA523&lt;26, ROUNDUP(0.4*AA523,0), IF(AA523&lt;51, ROUNDUP(0.6*AA523,0), ROUNDUP(0.75*AA523,0)))), "N/A"))</f>
        <v>N/A</v>
      </c>
      <c r="AF523" s="16" t="str">
        <f>IF(AD523="N/A","N/A", (AE523*AC523)+Q523)</f>
        <v>N/A</v>
      </c>
      <c r="AG523" s="16" t="str">
        <f>IF($AF523="N/A", "N/A", "TBC")</f>
        <v>N/A</v>
      </c>
      <c r="AH523" s="16" t="str">
        <f>IF($AF523="N/A", "N/A", "TBC")</f>
        <v>N/A</v>
      </c>
      <c r="AI523" s="16" t="str">
        <f>IF($AF523="N/A","N/A",IF(AC523&gt;1,"TBC","N/A"))</f>
        <v>N/A</v>
      </c>
      <c r="AJ523" s="16" t="str">
        <f>IF($AF523="N/A","N/A",IF(AC523&gt;2,"TBC","N/A"))</f>
        <v>N/A</v>
      </c>
      <c r="AK523" s="16" t="str">
        <f>IF($AF523="N/A","N/A",IF(AC523&gt;3,"TBC","N/A"))</f>
        <v>N/A</v>
      </c>
      <c r="AL523" s="16" t="str">
        <f>IF(AC523="N/A","N/A",IF(AC523&gt;0,IF(SUM(AG523:AK523)&lt;&gt;AF523,"CHECK","OK"),"N/A"))</f>
        <v>N/A</v>
      </c>
      <c r="AM523" s="16">
        <f>IF(AD523="N/A", L523+T523, L523+AG523)</f>
        <v>20</v>
      </c>
      <c r="AN523" s="16" t="str">
        <f>IF(AD523="N/A", IF(U523="N/A", "N/A", L523+U523), AD523+AH523)</f>
        <v>N/A</v>
      </c>
      <c r="AO523" s="16" t="str">
        <f>IF(AD523="N/A", IF(V523="N/A", "N/A", L523+V523), IF(AI523="N/A", "N/A", AD523+AI523))</f>
        <v>N/A</v>
      </c>
      <c r="AP523" s="16" t="str">
        <f>IF(AD523="N/A", IF(W523="N/A", "N/A", L523+W523), IF(AJ523="N/A", "N/A", AD523+AJ523))</f>
        <v>N/A</v>
      </c>
      <c r="AQ523" s="16" t="str">
        <f>IF(AD523="N/A", IF(X523="N/A", "N/A", L523+X523), IF(AK523="N/A", "N/A", AD523+AK523))</f>
        <v>N/A</v>
      </c>
      <c r="AR523" s="15" t="s">
        <v>42</v>
      </c>
      <c r="AS523" s="15" t="s">
        <v>42</v>
      </c>
      <c r="AT523" s="15" t="s">
        <v>40</v>
      </c>
      <c r="AU523" s="15" t="s">
        <v>40</v>
      </c>
      <c r="AV523" s="15" t="s">
        <v>40</v>
      </c>
      <c r="AW523" s="15" t="s">
        <v>40</v>
      </c>
      <c r="AX523" s="15" t="s">
        <v>40</v>
      </c>
      <c r="AY523" s="15" t="s">
        <v>40</v>
      </c>
      <c r="AZ523" s="15" t="s">
        <v>46</v>
      </c>
      <c r="BA523" s="15" t="s">
        <v>46</v>
      </c>
      <c r="BB523" s="15" t="s">
        <v>46</v>
      </c>
      <c r="BC523" s="15" t="s">
        <v>46</v>
      </c>
      <c r="BD523" s="15" t="s">
        <v>46</v>
      </c>
      <c r="BE523" s="15" t="s">
        <v>46</v>
      </c>
      <c r="BF523" s="15" t="s">
        <v>46</v>
      </c>
      <c r="BG523" s="15" t="s">
        <v>46</v>
      </c>
      <c r="BH523" s="15" t="s">
        <v>46</v>
      </c>
      <c r="BJ523" s="16">
        <f>IF(AR523="R", $CA523, IF(OR(AR523="P", AR523="T", AR523="N"), 0, IF($C523="DM", $T523, IF(OR(AR523="Y", AR523="IR"),$AM523,IF(AR523="C", IF($BI523="Y", IF($AF523="N/A", $Q523, $AF523), IF($AG523="N/A", $T523,$AG523)))))))</f>
        <v>0</v>
      </c>
      <c r="BK523" s="16">
        <f>IF(AS523="R", $CA523, IF(OR(AS523="P", AS523="T", AS523="N"), 0, IF($C523="DM", $T523, IF(OR(AS523="Y", AS523="IR"),$AM523,IF(AS523="C", IF($BI523="Y", IF($AF523="N/A", $Q523, $AF523), IF($AG523="N/A", $T523,$AG523)))))))</f>
        <v>0</v>
      </c>
      <c r="BL523" s="16">
        <f>IF(AT523="R", $CA523, IF(OR(AT523="P", AT523="T", AT523="N"), 0, IF($C523="DM", $T523, IF(OR(AT523="Y", AT523="IR"),$AM523,IF(AT523="C", IF($BI523="Y", IF($AF523="N/A", $Q523, $AF523), IF($AG523="N/A", $T523,$AG523)))))))</f>
        <v>20</v>
      </c>
      <c r="BM523" s="16">
        <f>IF(AU523="R", $CA523, IF(OR(AU523="P", AU523="T", AU523="N"), 0, IF($C523="DM", $T523, IF(OR(AU523="Y", AU523="IR"),$AM523,IF(AU523="C", IF($BI523="Y", IF($AF523="N/A", $Q523, $AF523), IF($AG523="N/A", $T523,$AG523)))))))</f>
        <v>20</v>
      </c>
      <c r="BN523" s="16">
        <f>IF(AV523="R", $CA523, IF(OR(AV523="P", AV523="T", AV523="N"), 0, IF($C523="DM", $T523, IF(OR(AV523="Y", AV523="IR"),$AM523,IF(AV523="C", IF($BI523="Y", IF($AF523="N/A", $Q523, $AF523), IF($AG523="N/A", $T523,$AG523)))))))</f>
        <v>20</v>
      </c>
      <c r="BO523" s="16">
        <f>IF(AW523="R", $CA523, IF(OR(AW523="P", AW523="T", AW523="N"), 0, IF($C523="DM", $T523, IF(OR(AW523="Y", AW523="IR"),$AM523,IF(AW523="C", IF($BI523="Y", IF($AF523="N/A", $Q523, $AF523), IF($AG523="N/A", $T523,$AG523)))))))</f>
        <v>20</v>
      </c>
      <c r="BP523" s="16">
        <f>IF(AX523="R", $CA523, IF(OR(AX523="P", AX523="T", AX523="N"), 0, IF($C523="DM", $T523, IF(OR(AX523="Y", AX523="IR"),$AM523,IF(AX523="C", IF($BI523="Y", IF($AF523="N/A", $Q523, $AF523), IF($AG523="N/A", $T523,$AG523)))))))</f>
        <v>20</v>
      </c>
      <c r="BQ523" s="16">
        <f>IF(AY523="R", $CA523, IF(OR(AY523="P", AY523="T", AY523="N"), 0, IF($C523="DM", $T523, IF(OR(AY523="Y", AY523="IR"),$AM523,IF(AY523="C", IF($BI523="Y", IF($AF523="N/A", $Q523, $AF523), IF($AG523="N/A", $T523,$AG523)))))))</f>
        <v>20</v>
      </c>
      <c r="BR523" s="16">
        <f>IF(AZ523="R", $CA523, IF(OR(AZ523="P", AZ523="T", AZ523="N"), 0, IF($C523="DM", $T523, IF(OR(AZ523="Y", AZ523="IR"),$AM523,IF(AZ523="C", IF($BI523="Y", IF($AF523="N/A", $Q523, $AF523), IF($AG523="N/A", $T523,$AG523)))))))</f>
        <v>0</v>
      </c>
      <c r="BS523" s="16">
        <f>IF(BA523="R", $CA523, IF(OR(BA523="P", BA523="T", BA523="N"), 0, IF($C523="DM", $T523, IF(OR(BA523="Y", BA523="IR"),$AM523,IF(BA523="C", IF($BI523="Y", IF($AF523="N/A", $Q523, $AF523), IF($AG523="N/A", $T523,$AG523)))))))</f>
        <v>0</v>
      </c>
      <c r="BT523" s="16">
        <f>IF(BB523="R", $CA523, IF(OR(BB523="P", BB523="T", BB523="N"), 0, IF($C523="DM", $T523, IF(OR(BB523="Y", BB523="IR"),$AM523,IF(BB523="C", IF($BI523="Y", IF($BA523="C", IF($AF523="N/A", $Q523, $AF523), IF($AF523="N/A", $T523, $AM523)), IF($AG523="N/A", $T523,$AG523)))))))</f>
        <v>0</v>
      </c>
      <c r="BU523" s="16">
        <f>IF(BC523="R", $CA523, IF(OR(BC523="P", BC523="T", BC523="N"), 0, IF($C523="DM", $T523, IF(OR(BC523="Y", BC523="IR"),$AM523,IF(BC523="C", IF($BI523="Y", IF($BA523="C", IF($AF523="N/A", $Q523, $AF523), IF($AF523="N/A", $T523, $AM523)), IF($AG523="N/A", $T523,$AG523)))))))</f>
        <v>0</v>
      </c>
      <c r="BV523" s="16">
        <f>IF(BD523="R", $CA523, IF(OR(BD523="P", BD523="T", BD523="N"), 0, IF($C523="DM", $T523, IF(OR(BD523="Y", BD523="IR"),$AM523,IF(BD523="C", IF($BI523="Y", IF($BA523="C", IF($AF523="N/A", $Q523, $AF523), IF($AF523="N/A", $T523, $AM523)), IF($AG523="N/A", $T523,$AG523)))))))</f>
        <v>0</v>
      </c>
      <c r="BW523" s="16">
        <f>IF(BE523="R", $CA523, IF(OR(BE523="P", BE523="T", BE523="N"), 0, IF($C523="DM", $T523, IF(OR(BE523="Y", BE523="IR"),$AM523,IF(BE523="C", IF($BI523="Y", IF($BA523="C", IF($AF523="N/A", $Q523, $AF523), IF($AF523="N/A", $T523, $AM523)), IF($AG523="N/A", $T523,$AG523)))))))</f>
        <v>0</v>
      </c>
      <c r="BX523" s="16">
        <f>IF(BF523="R", $CA523, IF(OR(BF523="P", BF523="T", BF523="N"), 0, IF($C523="DM", $T523, IF(OR(BF523="Y", BF523="IR"),$AM523,IF(BF523="C", IF($BI523="Y", IF($BA523="C", IF($AF523="N/A", $Q523, $AF523), IF($AF523="N/A", $T523, $AM523)), IF($AG523="N/A", $T523,$AG523)))))))</f>
        <v>0</v>
      </c>
      <c r="BY523" s="16">
        <f>IF(BG523="R", $CA523, IF(OR(BG523="P", BG523="T", BG523="N"), 0, IF($C523="DM", $T523, IF(OR(BG523="Y", BG523="IR"),$AM523,IF(BG523="C", IF($BI523="Y", IF($BA523="C", IF($AF523="N/A", $Q523, $AF523), IF($AF523="N/A", $T523, $AM523)), IF($AG523="N/A", $T523,$AG523)))))))</f>
        <v>0</v>
      </c>
      <c r="BZ523" s="16">
        <f>IF(BH523="R", $CA523, IF(OR(BH523="P", BH523="T", BH523="N"), 0, IF($C523="DM", $T523, IF(OR(BH523="Y", BH523="IR"),$AM523,IF(BH523="C", IF($BI523="Y", IF($BA523="C", IF($AF523="N/A", $Q523, $AF523), IF($AF523="N/A", $T523, $AM523)), IF($AG523="N/A", $T523,$AG523)))))))</f>
        <v>0</v>
      </c>
      <c r="CA523" s="15" t="s">
        <v>75</v>
      </c>
      <c r="CB523" s="16">
        <f>BZ523</f>
        <v>0</v>
      </c>
      <c r="CC523" s="15">
        <f>IF(OR($BH523="T", $BH523="R"), 0, IF($BH523="C", IF($BI523="Y", IF($BA523="C", 0, IF(AF523="N/A", Q523-T523, AF523-AG523)), IF($AF523="N/A", U523, AH523)), AN523))</f>
        <v>0</v>
      </c>
      <c r="CD523" s="15">
        <f>IF(OR($BH523="T", $BH523="R"), 0, IF($BH523="C", IF($BI523="Y", 0, IF($AF523="N/A", V523, AI523)), AO523))</f>
        <v>0</v>
      </c>
      <c r="CE523" s="15">
        <f>IF(OR($BH523="T", $BH523="R"), 0, IF($BH523="C", IF($BI523="Y", 0, IF($AF523="N/A", W523, AJ523)), AP523))</f>
        <v>0</v>
      </c>
      <c r="CF523" s="15">
        <f>IF(OR($BH523="T", $BH523="R"), 0, IF($BH523="C", IF($BI523="Y", 0, IF($AF523="N/A", X523, AK523)), AQ523))</f>
        <v>0</v>
      </c>
    </row>
    <row r="524" spans="1:85" x14ac:dyDescent="0.25">
      <c r="A524" s="14">
        <v>5597</v>
      </c>
      <c r="B524" s="15" t="s">
        <v>2946</v>
      </c>
      <c r="C524" s="15" t="s">
        <v>62</v>
      </c>
      <c r="D524" s="15" t="s">
        <v>59</v>
      </c>
      <c r="E524" s="15">
        <f>VLOOKUP(B524, 'Rookie Year'!$A$2:$B$55679,2,FALSE)</f>
        <v>2024</v>
      </c>
      <c r="F524" s="15">
        <v>2024</v>
      </c>
      <c r="G524" s="15" t="s">
        <v>40</v>
      </c>
      <c r="H524" s="15" t="s">
        <v>2150</v>
      </c>
      <c r="I524" s="16">
        <v>14</v>
      </c>
      <c r="J524" s="15">
        <v>4</v>
      </c>
      <c r="K524" s="17">
        <f>IF(AND(G524&lt;&gt;"N",R524="N/A"), IF(I524&lt;4, 0, 0.25),IF(I524=1, IF(J524=1,0.25, 0.25), IF(I524&lt;13, 0.25, IF(I524&lt;26, 0.4, IF(I524&lt;51, 0.6, 0.75)))))</f>
        <v>0.25</v>
      </c>
      <c r="L524" s="16">
        <f>I524-M524</f>
        <v>10</v>
      </c>
      <c r="M524" s="16">
        <f>ROUNDUP(I524*K524,0)</f>
        <v>4</v>
      </c>
      <c r="N524" s="16">
        <f>M524*J524</f>
        <v>16</v>
      </c>
      <c r="O524" s="16">
        <v>0</v>
      </c>
      <c r="P524" s="16">
        <v>0</v>
      </c>
      <c r="Q524" s="16">
        <f>N524-O524-P524</f>
        <v>16</v>
      </c>
      <c r="R524" s="15" t="s">
        <v>75</v>
      </c>
      <c r="S524" s="15">
        <f>IF(R524="N/A", J524-($B$1-F524), J524-($B$1-R524))</f>
        <v>4</v>
      </c>
      <c r="T524" s="16">
        <v>4</v>
      </c>
      <c r="U524" s="16">
        <v>12</v>
      </c>
      <c r="V524" s="16">
        <v>0</v>
      </c>
      <c r="W524" s="16">
        <v>0</v>
      </c>
      <c r="X524" s="16" t="str">
        <f>IF($S524&lt;5, "N/A", $M524)</f>
        <v>N/A</v>
      </c>
      <c r="Y524" s="15" t="str">
        <f>IF(SUM(T524:X524)&lt;&gt;Q524, "CHECK", "OK")</f>
        <v>OK</v>
      </c>
      <c r="Z524" s="15" t="str">
        <f>IF(F524=$B$1, "No", IF(S524=1, "Yes", "No"))</f>
        <v>No</v>
      </c>
      <c r="AA524" s="18" t="str">
        <f>IF(C524="DM", "N/A", IF(Z524="No","N/A",VLOOKUP(B524,'Extension List'!$A$3:$R$1972,18,FALSE)))</f>
        <v>N/A</v>
      </c>
      <c r="AB524" s="15" t="str">
        <f>IF(C524="DM", "N/A", IF(Z524="No","N/A",VLOOKUP(B524,'Extension List'!$A$3:$T$1972,20,FALSE)))</f>
        <v>N/A</v>
      </c>
      <c r="AC524" s="15" t="str">
        <f>IF(AA524="N/A", "N/A", 0)</f>
        <v>N/A</v>
      </c>
      <c r="AD524" s="16" t="str">
        <f>IF(AE524="N/A", "N/A", AA524-AE524)</f>
        <v>N/A</v>
      </c>
      <c r="AE524" s="16" t="str">
        <f>IF(AA524="N/A", "N/A", IF(AC524&gt;0, IF(AA524&lt;13, ROUNDUP(0.25*AA524,0), IF(AA524&lt;26, ROUNDUP(0.4*AA524,0), IF(AA524&lt;51, ROUNDUP(0.6*AA524,0), ROUNDUP(0.75*AA524,0)))), "N/A"))</f>
        <v>N/A</v>
      </c>
      <c r="AF524" s="16" t="str">
        <f>IF(AD524="N/A","N/A", (AE524*AC524)+Q524)</f>
        <v>N/A</v>
      </c>
      <c r="AG524" s="16" t="str">
        <f>IF($AF524="N/A", "N/A", "TBC")</f>
        <v>N/A</v>
      </c>
      <c r="AH524" s="16" t="str">
        <f>IF($AF524="N/A", "N/A", "TBC")</f>
        <v>N/A</v>
      </c>
      <c r="AI524" s="16" t="str">
        <f>IF($AF524="N/A","N/A",IF(AC524&gt;1,"TBC","N/A"))</f>
        <v>N/A</v>
      </c>
      <c r="AJ524" s="16" t="str">
        <f>IF($AF524="N/A","N/A",IF(AC524&gt;2,"TBC","N/A"))</f>
        <v>N/A</v>
      </c>
      <c r="AK524" s="16" t="str">
        <f>IF($AF524="N/A","N/A",IF(AC524&gt;3,"TBC","N/A"))</f>
        <v>N/A</v>
      </c>
      <c r="AL524" s="16" t="str">
        <f>IF(AC524="N/A","N/A",IF(AC524&gt;0,IF(SUM(AG524:AK524)&lt;&gt;AF524,"CHECK","OK"),"N/A"))</f>
        <v>N/A</v>
      </c>
      <c r="AM524" s="16">
        <f>IF(AD524="N/A", L524+T524, L524+AG524)</f>
        <v>14</v>
      </c>
      <c r="AN524" s="16">
        <f>IF(AD524="N/A", IF(U524="N/A", "N/A", L524+U524), AD524+AH524)</f>
        <v>22</v>
      </c>
      <c r="AO524" s="16">
        <f>IF(AD524="N/A", IF(V524="N/A", "N/A", L524+V524), IF(AI524="N/A", "N/A", AD524+AI524))</f>
        <v>10</v>
      </c>
      <c r="AP524" s="16">
        <f>IF(AD524="N/A", IF(W524="N/A", "N/A", L524+W524), IF(AJ524="N/A", "N/A", AD524+AJ524))</f>
        <v>10</v>
      </c>
      <c r="AQ524" s="16" t="str">
        <f>IF(AD524="N/A", IF(X524="N/A", "N/A", L524+X524), IF(AK524="N/A", "N/A", AD524+AK524))</f>
        <v>N/A</v>
      </c>
      <c r="AR524" s="15" t="s">
        <v>48</v>
      </c>
      <c r="AS524" s="15" t="s">
        <v>48</v>
      </c>
      <c r="AT524" s="15" t="s">
        <v>48</v>
      </c>
      <c r="AU524" s="15" t="s">
        <v>48</v>
      </c>
      <c r="AV524" s="15" t="s">
        <v>48</v>
      </c>
      <c r="AW524" s="15" t="s">
        <v>48</v>
      </c>
      <c r="AX524" s="15" t="s">
        <v>48</v>
      </c>
      <c r="AY524" s="15" t="s">
        <v>48</v>
      </c>
      <c r="AZ524" s="15" t="s">
        <v>48</v>
      </c>
      <c r="BA524" s="15" t="s">
        <v>40</v>
      </c>
      <c r="BB524" s="15" t="s">
        <v>40</v>
      </c>
      <c r="BC524" s="15" t="s">
        <v>40</v>
      </c>
      <c r="BD524" s="15" t="s">
        <v>40</v>
      </c>
      <c r="BE524" s="15" t="s">
        <v>40</v>
      </c>
      <c r="BF524" s="15" t="s">
        <v>40</v>
      </c>
      <c r="BG524" s="15" t="s">
        <v>40</v>
      </c>
      <c r="BH524" s="15" t="s">
        <v>40</v>
      </c>
      <c r="BJ524" s="16">
        <f>IF(AR524="R", $CA524, IF(OR(AR524="P", AR524="T", AR524="N"), 0, IF($C524="DM", $T524, IF(OR(AR524="Y", AR524="IR"),$AM524,IF(AR524="C", IF($BI524="Y", IF($AF524="N/A", $Q524, $AF524), IF($AG524="N/A", $T524,$AG524)))))))</f>
        <v>14</v>
      </c>
      <c r="BK524" s="16">
        <f>IF(AS524="R", $CA524, IF(OR(AS524="P", AS524="T", AS524="N"), 0, IF($C524="DM", $T524, IF(OR(AS524="Y", AS524="IR"),$AM524,IF(AS524="C", IF($BI524="Y", IF($AF524="N/A", $Q524, $AF524), IF($AG524="N/A", $T524,$AG524)))))))</f>
        <v>14</v>
      </c>
      <c r="BL524" s="16">
        <f>IF(AT524="R", $CA524, IF(OR(AT524="P", AT524="T", AT524="N"), 0, IF($C524="DM", $T524, IF(OR(AT524="Y", AT524="IR"),$AM524,IF(AT524="C", IF($BI524="Y", IF($AF524="N/A", $Q524, $AF524), IF($AG524="N/A", $T524,$AG524)))))))</f>
        <v>14</v>
      </c>
      <c r="BM524" s="16">
        <f>IF(AU524="R", $CA524, IF(OR(AU524="P", AU524="T", AU524="N"), 0, IF($C524="DM", $T524, IF(OR(AU524="Y", AU524="IR"),$AM524,IF(AU524="C", IF($BI524="Y", IF($AF524="N/A", $Q524, $AF524), IF($AG524="N/A", $T524,$AG524)))))))</f>
        <v>14</v>
      </c>
      <c r="BN524" s="16">
        <f>IF(AV524="R", $CA524, IF(OR(AV524="P", AV524="T", AV524="N"), 0, IF($C524="DM", $T524, IF(OR(AV524="Y", AV524="IR"),$AM524,IF(AV524="C", IF($BI524="Y", IF($AF524="N/A", $Q524, $AF524), IF($AG524="N/A", $T524,$AG524)))))))</f>
        <v>14</v>
      </c>
      <c r="BO524" s="16">
        <f>IF(AW524="R", $CA524, IF(OR(AW524="P", AW524="T", AW524="N"), 0, IF($C524="DM", $T524, IF(OR(AW524="Y", AW524="IR"),$AM524,IF(AW524="C", IF($BI524="Y", IF($AF524="N/A", $Q524, $AF524), IF($AG524="N/A", $T524,$AG524)))))))</f>
        <v>14</v>
      </c>
      <c r="BP524" s="16">
        <f>IF(AX524="R", $CA524, IF(OR(AX524="P", AX524="T", AX524="N"), 0, IF($C524="DM", $T524, IF(OR(AX524="Y", AX524="IR"),$AM524,IF(AX524="C", IF($BI524="Y", IF($AF524="N/A", $Q524, $AF524), IF($AG524="N/A", $T524,$AG524)))))))</f>
        <v>14</v>
      </c>
      <c r="BQ524" s="16">
        <f>IF(AY524="R", $CA524, IF(OR(AY524="P", AY524="T", AY524="N"), 0, IF($C524="DM", $T524, IF(OR(AY524="Y", AY524="IR"),$AM524,IF(AY524="C", IF($BI524="Y", IF($AF524="N/A", $Q524, $AF524), IF($AG524="N/A", $T524,$AG524)))))))</f>
        <v>14</v>
      </c>
      <c r="BR524" s="16">
        <f>IF(AZ524="R", $CA524, IF(OR(AZ524="P", AZ524="T", AZ524="N"), 0, IF($C524="DM", $T524, IF(OR(AZ524="Y", AZ524="IR"),$AM524,IF(AZ524="C", IF($BI524="Y", IF($AF524="N/A", $Q524, $AF524), IF($AG524="N/A", $T524,$AG524)))))))</f>
        <v>14</v>
      </c>
      <c r="BS524" s="16">
        <f>IF(BA524="R", $CA524, IF(OR(BA524="P", BA524="T", BA524="N"), 0, IF($C524="DM", $T524, IF(OR(BA524="Y", BA524="IR"),$AM524,IF(BA524="C", IF($BI524="Y", IF($AF524="N/A", $Q524, $AF524), IF($AG524="N/A", $T524,$AG524)))))))</f>
        <v>14</v>
      </c>
      <c r="BT524" s="16">
        <f>IF(BB524="R", $CA524, IF(OR(BB524="P", BB524="T", BB524="N"), 0, IF($C524="DM", $T524, IF(OR(BB524="Y", BB524="IR"),$AM524,IF(BB524="C", IF($BI524="Y", IF($BA524="C", IF($AF524="N/A", $Q524, $AF524), IF($AF524="N/A", $T524, $AM524)), IF($AG524="N/A", $T524,$AG524)))))))</f>
        <v>14</v>
      </c>
      <c r="BU524" s="16">
        <f>IF(BC524="R", $CA524, IF(OR(BC524="P", BC524="T", BC524="N"), 0, IF($C524="DM", $T524, IF(OR(BC524="Y", BC524="IR"),$AM524,IF(BC524="C", IF($BI524="Y", IF($BA524="C", IF($AF524="N/A", $Q524, $AF524), IF($AF524="N/A", $T524, $AM524)), IF($AG524="N/A", $T524,$AG524)))))))</f>
        <v>14</v>
      </c>
      <c r="BV524" s="16">
        <f>IF(BD524="R", $CA524, IF(OR(BD524="P", BD524="T", BD524="N"), 0, IF($C524="DM", $T524, IF(OR(BD524="Y", BD524="IR"),$AM524,IF(BD524="C", IF($BI524="Y", IF($BA524="C", IF($AF524="N/A", $Q524, $AF524), IF($AF524="N/A", $T524, $AM524)), IF($AG524="N/A", $T524,$AG524)))))))</f>
        <v>14</v>
      </c>
      <c r="BW524" s="16">
        <f>IF(BE524="R", $CA524, IF(OR(BE524="P", BE524="T", BE524="N"), 0, IF($C524="DM", $T524, IF(OR(BE524="Y", BE524="IR"),$AM524,IF(BE524="C", IF($BI524="Y", IF($BA524="C", IF($AF524="N/A", $Q524, $AF524), IF($AF524="N/A", $T524, $AM524)), IF($AG524="N/A", $T524,$AG524)))))))</f>
        <v>14</v>
      </c>
      <c r="BX524" s="16">
        <f>IF(BF524="R", $CA524, IF(OR(BF524="P", BF524="T", BF524="N"), 0, IF($C524="DM", $T524, IF(OR(BF524="Y", BF524="IR"),$AM524,IF(BF524="C", IF($BI524="Y", IF($BA524="C", IF($AF524="N/A", $Q524, $AF524), IF($AF524="N/A", $T524, $AM524)), IF($AG524="N/A", $T524,$AG524)))))))</f>
        <v>14</v>
      </c>
      <c r="BY524" s="16">
        <f>IF(BG524="R", $CA524, IF(OR(BG524="P", BG524="T", BG524="N"), 0, IF($C524="DM", $T524, IF(OR(BG524="Y", BG524="IR"),$AM524,IF(BG524="C", IF($BI524="Y", IF($BA524="C", IF($AF524="N/A", $Q524, $AF524), IF($AF524="N/A", $T524, $AM524)), IF($AG524="N/A", $T524,$AG524)))))))</f>
        <v>14</v>
      </c>
      <c r="BZ524" s="16">
        <f>IF(BH524="R", $CA524, IF(OR(BH524="P", BH524="T", BH524="N"), 0, IF($C524="DM", $T524, IF(OR(BH524="Y", BH524="IR"),$AM524,IF(BH524="C", IF($BI524="Y", IF($BA524="C", IF($AF524="N/A", $Q524, $AF524), IF($AF524="N/A", $T524, $AM524)), IF($AG524="N/A", $T524,$AG524)))))))</f>
        <v>14</v>
      </c>
      <c r="CA524" s="15" t="s">
        <v>75</v>
      </c>
      <c r="CB524" s="16">
        <f>BZ524</f>
        <v>14</v>
      </c>
      <c r="CC524" s="15">
        <f>IF(OR($BH524="T", $BH524="R"), 0, IF($BH524="C", IF($BI524="Y", IF($BA524="C", 0, IF(AF524="N/A", Q524-T524, AF524-AG524)), IF($AF524="N/A", U524, AH524)), AN524))</f>
        <v>22</v>
      </c>
      <c r="CD524" s="15">
        <f>IF(OR($BH524="T", $BH524="R"), 0, IF($BH524="C", IF($BI524="Y", 0, IF($AF524="N/A", V524, AI524)), AO524))</f>
        <v>10</v>
      </c>
      <c r="CE524" s="15">
        <f>IF(OR($BH524="T", $BH524="R"), 0, IF($BH524="C", IF($BI524="Y", 0, IF($AF524="N/A", W524, AJ524)), AP524))</f>
        <v>10</v>
      </c>
      <c r="CF524" s="15" t="str">
        <f>IF(OR($BH524="T", $BH524="R"), 0, IF($BH524="C", IF($BI524="Y", 0, IF($AF524="N/A", X524, AK524)), AQ524))</f>
        <v>N/A</v>
      </c>
      <c r="CG524" t="str">
        <f>IF(AC524="N/A", "S:"&amp;L524&amp;" G:"&amp;M524&amp;" GR:"&amp;Q524, IF(AC524=0, "S:"&amp;L524&amp;" G:"&amp;M524&amp;" GR:"&amp;Q524, "S:"&amp;L524&amp;"/"&amp;AD524&amp;" G:"&amp;AE524&amp;" GR:"&amp;AF524))</f>
        <v>S:10 G:4 GR:16</v>
      </c>
    </row>
    <row r="525" spans="1:85" x14ac:dyDescent="0.25">
      <c r="A525" s="14">
        <v>2526</v>
      </c>
      <c r="B525" s="15" t="s">
        <v>377</v>
      </c>
      <c r="C525" s="15" t="s">
        <v>62</v>
      </c>
      <c r="D525" s="15" t="s">
        <v>59</v>
      </c>
      <c r="E525" s="15">
        <f>VLOOKUP(B525, 'Rookie Year'!$A$2:$B$55679,2,FALSE)</f>
        <v>2018</v>
      </c>
      <c r="F525" s="15">
        <v>2018</v>
      </c>
      <c r="G525" s="15" t="s">
        <v>40</v>
      </c>
      <c r="H525" s="15" t="s">
        <v>1927</v>
      </c>
      <c r="I525" s="16">
        <v>37</v>
      </c>
      <c r="J525" s="15">
        <v>4</v>
      </c>
      <c r="K525" s="17">
        <f>IF(AND(G525&lt;&gt;"N",R525="N/A"), IF(I525&lt;4, 0, 0.25),IF(I525=1, IF(J525=1,0.25, 0.25), IF(I525&lt;13, 0.25, IF(I525&lt;26, 0.4, IF(I525&lt;51, 0.6, 0.75)))))</f>
        <v>0.6</v>
      </c>
      <c r="L525" s="16">
        <f>I525-M525</f>
        <v>14</v>
      </c>
      <c r="M525" s="16">
        <f>ROUNDUP(I525*K525,0)</f>
        <v>23</v>
      </c>
      <c r="N525" s="16">
        <f>M525*J525</f>
        <v>92</v>
      </c>
      <c r="O525" s="16">
        <v>92</v>
      </c>
      <c r="P525" s="16">
        <v>0</v>
      </c>
      <c r="Q525" s="16">
        <f>N525-O525-P525</f>
        <v>0</v>
      </c>
      <c r="R525" s="15">
        <v>2021</v>
      </c>
      <c r="S525" s="15">
        <f>IF(R525="N/A", J525-($B$1-F525), J525-($B$1-R525))</f>
        <v>1</v>
      </c>
      <c r="T525" s="16">
        <v>0</v>
      </c>
      <c r="U525" s="16" t="str">
        <f>IF($S525&lt;2, "N/A", $M525)</f>
        <v>N/A</v>
      </c>
      <c r="V525" s="16" t="str">
        <f>IF($S525&lt;3, "N/A", $M525)</f>
        <v>N/A</v>
      </c>
      <c r="W525" s="16" t="str">
        <f>IF($S525&lt;4, "N/A", $M525)</f>
        <v>N/A</v>
      </c>
      <c r="X525" s="16" t="str">
        <f>IF($S525&lt;5, "N/A", $M525)</f>
        <v>N/A</v>
      </c>
      <c r="Y525" s="15" t="str">
        <f>IF(SUM(T525:X525)&lt;&gt;Q525, "CHECK", "OK")</f>
        <v>OK</v>
      </c>
      <c r="Z525" s="15" t="str">
        <f>IF(F525=$B$1, "No", IF(S525=1, "Yes", "No"))</f>
        <v>Yes</v>
      </c>
      <c r="AA525" s="18">
        <f>IF(C525="DM", "N/A", IF(Z525="No","N/A",VLOOKUP(B525,'Extension List'!$A$3:$R$1972,18,FALSE)))</f>
        <v>76</v>
      </c>
      <c r="AB525" s="15">
        <f>IF(C525="DM", "N/A", IF(Z525="No","N/A",VLOOKUP(B525,'Extension List'!$A$3:$T$1972,20,FALSE)))</f>
        <v>4</v>
      </c>
      <c r="AC525" s="15">
        <f>IF(AA525="N/A", "N/A", 0)</f>
        <v>0</v>
      </c>
      <c r="AD525" s="16" t="str">
        <f>IF(AE525="N/A", "N/A", AA525-AE525)</f>
        <v>N/A</v>
      </c>
      <c r="AE525" s="16" t="str">
        <f>IF(AA525="N/A", "N/A", IF(AC525&gt;0, IF(AA525&lt;13, ROUNDUP(0.25*AA525,0), IF(AA525&lt;26, ROUNDUP(0.4*AA525,0), IF(AA525&lt;51, ROUNDUP(0.6*AA525,0), ROUNDUP(0.75*AA525,0)))), "N/A"))</f>
        <v>N/A</v>
      </c>
      <c r="AF525" s="16" t="str">
        <f>IF(AD525="N/A","N/A", (AE525*AC525)+Q525)</f>
        <v>N/A</v>
      </c>
      <c r="AG525" s="16" t="str">
        <f>IF($AF525="N/A", "N/A", "TBC")</f>
        <v>N/A</v>
      </c>
      <c r="AH525" s="16" t="str">
        <f>IF($AF525="N/A", "N/A", "TBC")</f>
        <v>N/A</v>
      </c>
      <c r="AI525" s="16" t="str">
        <f>IF($AF525="N/A","N/A",IF(AC525&gt;1,"TBC","N/A"))</f>
        <v>N/A</v>
      </c>
      <c r="AJ525" s="16" t="str">
        <f>IF($AF525="N/A","N/A",IF(AC525&gt;2,"TBC","N/A"))</f>
        <v>N/A</v>
      </c>
      <c r="AK525" s="16" t="str">
        <f>IF($AF525="N/A","N/A",IF(AC525&gt;3,"TBC","N/A"))</f>
        <v>N/A</v>
      </c>
      <c r="AL525" s="16" t="str">
        <f>IF(AC525="N/A","N/A",IF(AC525&gt;0,IF(SUM(AG525:AK525)&lt;&gt;AF525,"CHECK","OK"),"N/A"))</f>
        <v>N/A</v>
      </c>
      <c r="AM525" s="16">
        <f>IF(AD525="N/A", L525+T525, L525+AG525)</f>
        <v>14</v>
      </c>
      <c r="AN525" s="16" t="str">
        <f>IF(AD525="N/A", IF(U525="N/A", "N/A", L525+U525), AD525+AH525)</f>
        <v>N/A</v>
      </c>
      <c r="AO525" s="16" t="str">
        <f>IF(AD525="N/A", IF(V525="N/A", "N/A", L525+V525), IF(AI525="N/A", "N/A", AD525+AI525))</f>
        <v>N/A</v>
      </c>
      <c r="AP525" s="16" t="str">
        <f>IF(AD525="N/A", IF(W525="N/A", "N/A", L525+W525), IF(AJ525="N/A", "N/A", AD525+AJ525))</f>
        <v>N/A</v>
      </c>
      <c r="AQ525" s="16" t="str">
        <f>IF(AD525="N/A", IF(X525="N/A", "N/A", L525+X525), IF(AK525="N/A", "N/A", AD525+AK525))</f>
        <v>N/A</v>
      </c>
      <c r="AR525" s="15" t="s">
        <v>48</v>
      </c>
      <c r="AS525" s="15" t="s">
        <v>48</v>
      </c>
      <c r="AT525" s="15" t="s">
        <v>48</v>
      </c>
      <c r="AU525" s="15" t="s">
        <v>48</v>
      </c>
      <c r="AV525" s="15" t="s">
        <v>48</v>
      </c>
      <c r="AW525" s="15" t="s">
        <v>48</v>
      </c>
      <c r="AX525" s="15" t="s">
        <v>40</v>
      </c>
      <c r="AY525" s="15" t="s">
        <v>40</v>
      </c>
      <c r="AZ525" s="15" t="s">
        <v>40</v>
      </c>
      <c r="BA525" s="15" t="s">
        <v>40</v>
      </c>
      <c r="BB525" s="15" t="s">
        <v>40</v>
      </c>
      <c r="BC525" s="15" t="s">
        <v>40</v>
      </c>
      <c r="BD525" s="15" t="s">
        <v>40</v>
      </c>
      <c r="BE525" s="15" t="s">
        <v>40</v>
      </c>
      <c r="BF525" s="15" t="s">
        <v>40</v>
      </c>
      <c r="BG525" s="15" t="s">
        <v>40</v>
      </c>
      <c r="BH525" s="15" t="s">
        <v>40</v>
      </c>
      <c r="BI525" s="15"/>
      <c r="BJ525" s="16">
        <f>IF(AR525="R", $CA525, IF(OR(AR525="P", AR525="T", AR525="N"), 0, IF($C525="DM", $T525, IF(OR(AR525="Y", AR525="IR"),$AM525,IF(AR525="C", IF($BI525="Y", IF($AF525="N/A", $Q525, $AF525), IF($AG525="N/A", $T525,$AG525)))))))</f>
        <v>14</v>
      </c>
      <c r="BK525" s="16">
        <f>IF(AS525="R", $CA525, IF(OR(AS525="P", AS525="T", AS525="N"), 0, IF($C525="DM", $T525, IF(OR(AS525="Y", AS525="IR"),$AM525,IF(AS525="C", IF($BI525="Y", IF($AF525="N/A", $Q525, $AF525), IF($AG525="N/A", $T525,$AG525)))))))</f>
        <v>14</v>
      </c>
      <c r="BL525" s="16">
        <f>IF(AT525="R", $CA525, IF(OR(AT525="P", AT525="T", AT525="N"), 0, IF($C525="DM", $T525, IF(OR(AT525="Y", AT525="IR"),$AM525,IF(AT525="C", IF($BI525="Y", IF($AF525="N/A", $Q525, $AF525), IF($AG525="N/A", $T525,$AG525)))))))</f>
        <v>14</v>
      </c>
      <c r="BM525" s="16">
        <f>IF(AU525="R", $CA525, IF(OR(AU525="P", AU525="T", AU525="N"), 0, IF($C525="DM", $T525, IF(OR(AU525="Y", AU525="IR"),$AM525,IF(AU525="C", IF($BI525="Y", IF($AF525="N/A", $Q525, $AF525), IF($AG525="N/A", $T525,$AG525)))))))</f>
        <v>14</v>
      </c>
      <c r="BN525" s="16">
        <f>IF(AV525="R", $CA525, IF(OR(AV525="P", AV525="T", AV525="N"), 0, IF($C525="DM", $T525, IF(OR(AV525="Y", AV525="IR"),$AM525,IF(AV525="C", IF($BI525="Y", IF($AF525="N/A", $Q525, $AF525), IF($AG525="N/A", $T525,$AG525)))))))</f>
        <v>14</v>
      </c>
      <c r="BO525" s="16">
        <f>IF(AW525="R", $CA525, IF(OR(AW525="P", AW525="T", AW525="N"), 0, IF($C525="DM", $T525, IF(OR(AW525="Y", AW525="IR"),$AM525,IF(AW525="C", IF($BI525="Y", IF($AF525="N/A", $Q525, $AF525), IF($AG525="N/A", $T525,$AG525)))))))</f>
        <v>14</v>
      </c>
      <c r="BP525" s="16">
        <f>IF(AX525="R", $CA525, IF(OR(AX525="P", AX525="T", AX525="N"), 0, IF($C525="DM", $T525, IF(OR(AX525="Y", AX525="IR"),$AM525,IF(AX525="C", IF($BI525="Y", IF($AF525="N/A", $Q525, $AF525), IF($AG525="N/A", $T525,$AG525)))))))</f>
        <v>14</v>
      </c>
      <c r="BQ525" s="16">
        <f>IF(AY525="R", $CA525, IF(OR(AY525="P", AY525="T", AY525="N"), 0, IF($C525="DM", $T525, IF(OR(AY525="Y", AY525="IR"),$AM525,IF(AY525="C", IF($BI525="Y", IF($AF525="N/A", $Q525, $AF525), IF($AG525="N/A", $T525,$AG525)))))))</f>
        <v>14</v>
      </c>
      <c r="BR525" s="16">
        <f>IF(AZ525="R", $CA525, IF(OR(AZ525="P", AZ525="T", AZ525="N"), 0, IF($C525="DM", $T525, IF(OR(AZ525="Y", AZ525="IR"),$AM525,IF(AZ525="C", IF($BI525="Y", IF($AF525="N/A", $Q525, $AF525), IF($AG525="N/A", $T525,$AG525)))))))</f>
        <v>14</v>
      </c>
      <c r="BS525" s="16">
        <f>IF(BA525="R", $CA525, IF(OR(BA525="P", BA525="T", BA525="N"), 0, IF($C525="DM", $T525, IF(OR(BA525="Y", BA525="IR"),$AM525,IF(BA525="C", IF($BI525="Y", IF($AF525="N/A", $Q525, $AF525), IF($AG525="N/A", $T525,$AG525)))))))</f>
        <v>14</v>
      </c>
      <c r="BT525" s="16">
        <f>IF(BB525="R", $CA525, IF(OR(BB525="P", BB525="T", BB525="N"), 0, IF($C525="DM", $T525, IF(OR(BB525="Y", BB525="IR"),$AM525,IF(BB525="C", IF($BI525="Y", IF($BA525="C", IF($AF525="N/A", $Q525, $AF525), IF($AF525="N/A", $T525, $AM525)), IF($AG525="N/A", $T525,$AG525)))))))</f>
        <v>14</v>
      </c>
      <c r="BU525" s="16">
        <f>IF(BC525="R", $CA525, IF(OR(BC525="P", BC525="T", BC525="N"), 0, IF($C525="DM", $T525, IF(OR(BC525="Y", BC525="IR"),$AM525,IF(BC525="C", IF($BI525="Y", IF($BA525="C", IF($AF525="N/A", $Q525, $AF525), IF($AF525="N/A", $T525, $AM525)), IF($AG525="N/A", $T525,$AG525)))))))</f>
        <v>14</v>
      </c>
      <c r="BV525" s="16">
        <f>IF(BD525="R", $CA525, IF(OR(BD525="P", BD525="T", BD525="N"), 0, IF($C525="DM", $T525, IF(OR(BD525="Y", BD525="IR"),$AM525,IF(BD525="C", IF($BI525="Y", IF($BA525="C", IF($AF525="N/A", $Q525, $AF525), IF($AF525="N/A", $T525, $AM525)), IF($AG525="N/A", $T525,$AG525)))))))</f>
        <v>14</v>
      </c>
      <c r="BW525" s="16">
        <f>IF(BE525="R", $CA525, IF(OR(BE525="P", BE525="T", BE525="N"), 0, IF($C525="DM", $T525, IF(OR(BE525="Y", BE525="IR"),$AM525,IF(BE525="C", IF($BI525="Y", IF($BA525="C", IF($AF525="N/A", $Q525, $AF525), IF($AF525="N/A", $T525, $AM525)), IF($AG525="N/A", $T525,$AG525)))))))</f>
        <v>14</v>
      </c>
      <c r="BX525" s="16">
        <f>IF(BF525="R", $CA525, IF(OR(BF525="P", BF525="T", BF525="N"), 0, IF($C525="DM", $T525, IF(OR(BF525="Y", BF525="IR"),$AM525,IF(BF525="C", IF($BI525="Y", IF($BA525="C", IF($AF525="N/A", $Q525, $AF525), IF($AF525="N/A", $T525, $AM525)), IF($AG525="N/A", $T525,$AG525)))))))</f>
        <v>14</v>
      </c>
      <c r="BY525" s="16">
        <f>IF(BG525="R", $CA525, IF(OR(BG525="P", BG525="T", BG525="N"), 0, IF($C525="DM", $T525, IF(OR(BG525="Y", BG525="IR"),$AM525,IF(BG525="C", IF($BI525="Y", IF($BA525="C", IF($AF525="N/A", $Q525, $AF525), IF($AF525="N/A", $T525, $AM525)), IF($AG525="N/A", $T525,$AG525)))))))</f>
        <v>14</v>
      </c>
      <c r="BZ525" s="16">
        <f>IF(BH525="R", $CA525, IF(OR(BH525="P", BH525="T", BH525="N"), 0, IF($C525="DM", $T525, IF(OR(BH525="Y", BH525="IR"),$AM525,IF(BH525="C", IF($BI525="Y", IF($BA525="C", IF($AF525="N/A", $Q525, $AF525), IF($AF525="N/A", $T525, $AM525)), IF($AG525="N/A", $T525,$AG525)))))))</f>
        <v>14</v>
      </c>
      <c r="CA525" s="15" t="s">
        <v>75</v>
      </c>
      <c r="CB525" s="16">
        <f>BZ525</f>
        <v>14</v>
      </c>
      <c r="CC525" s="15" t="str">
        <f>IF(OR($BH525="T", $BH525="R"), 0, IF($BH525="C", IF($BI525="Y", IF($BA525="C", 0, IF(AF525="N/A", Q525-T525, AF525-AG525)), IF($AF525="N/A", U525, AH525)), AN525))</f>
        <v>N/A</v>
      </c>
      <c r="CD525" s="15" t="str">
        <f>IF(OR($BH525="T", $BH525="R"), 0, IF($BH525="C", IF($BI525="Y", 0, IF($AF525="N/A", V525, AI525)), AO525))</f>
        <v>N/A</v>
      </c>
      <c r="CE525" s="15" t="str">
        <f>IF(OR($BH525="T", $BH525="R"), 0, IF($BH525="C", IF($BI525="Y", 0, IF($AF525="N/A", W525, AJ525)), AP525))</f>
        <v>N/A</v>
      </c>
      <c r="CF525" s="15" t="str">
        <f>IF(OR($BH525="T", $BH525="R"), 0, IF($BH525="C", IF($BI525="Y", 0, IF($AF525="N/A", X525, AK525)), AQ525))</f>
        <v>N/A</v>
      </c>
      <c r="CG525" t="str">
        <f>IF(AC525="N/A", "S:"&amp;L525&amp;" G:"&amp;M525&amp;" GR:"&amp;Q525, IF(AC525=0, "S:"&amp;L525&amp;" G:"&amp;M525&amp;" GR:"&amp;Q525, "S:"&amp;L525&amp;"/"&amp;AD525&amp;" G:"&amp;AE525&amp;" GR:"&amp;AF525))</f>
        <v>S:14 G:23 GR:0</v>
      </c>
    </row>
    <row r="526" spans="1:85" x14ac:dyDescent="0.25">
      <c r="A526" s="14">
        <v>5566</v>
      </c>
      <c r="B526" s="15" t="s">
        <v>561</v>
      </c>
      <c r="C526" s="15" t="s">
        <v>62</v>
      </c>
      <c r="D526" s="15" t="s">
        <v>59</v>
      </c>
      <c r="E526" s="15">
        <f>VLOOKUP(B526, 'Rookie Year'!$A$2:$B$55679,2,FALSE)</f>
        <v>2016</v>
      </c>
      <c r="F526" s="15">
        <v>2024</v>
      </c>
      <c r="G526" s="15" t="s">
        <v>42</v>
      </c>
      <c r="H526" s="15" t="s">
        <v>1928</v>
      </c>
      <c r="I526" s="16">
        <v>1</v>
      </c>
      <c r="J526" s="15">
        <v>1</v>
      </c>
      <c r="K526" s="17">
        <f>IF(AND(G526&lt;&gt;"N",R526="N/A"), IF(I526&lt;4, 0, 0.25),IF(I526=1, IF(J526=1,0.25, 0.25), IF(I526&lt;13, 0.25, IF(I526&lt;26, 0.4, IF(I526&lt;51, 0.6, 0.75)))))</f>
        <v>0.25</v>
      </c>
      <c r="L526" s="16">
        <f>I526-M526</f>
        <v>0</v>
      </c>
      <c r="M526" s="16">
        <f>ROUNDUP(I526*K526,0)</f>
        <v>1</v>
      </c>
      <c r="N526" s="16">
        <f>M526*J526</f>
        <v>1</v>
      </c>
      <c r="O526" s="16">
        <v>0</v>
      </c>
      <c r="P526" s="16">
        <v>0</v>
      </c>
      <c r="Q526" s="16">
        <f>N526-O526-P526</f>
        <v>1</v>
      </c>
      <c r="R526" s="15" t="s">
        <v>75</v>
      </c>
      <c r="S526" s="15">
        <f>IF(R526="N/A", J526-($B$1-F526), J526-($B$1-R526))</f>
        <v>1</v>
      </c>
      <c r="T526" s="16">
        <f>IF($S526&lt;1, "N/A", $M526)</f>
        <v>1</v>
      </c>
      <c r="U526" s="16" t="str">
        <f>IF($S526&lt;2, "N/A", $M526)</f>
        <v>N/A</v>
      </c>
      <c r="V526" s="16" t="str">
        <f>IF($S526&lt;3, "N/A", $M526)</f>
        <v>N/A</v>
      </c>
      <c r="W526" s="16" t="str">
        <f>IF($S526&lt;4, "N/A", $M526)</f>
        <v>N/A</v>
      </c>
      <c r="X526" s="16" t="str">
        <f>IF($S526&lt;5, "N/A", $M526)</f>
        <v>N/A</v>
      </c>
      <c r="Y526" s="15" t="str">
        <f>IF(SUM(T526:X526)&lt;&gt;Q526, "CHECK", "OK")</f>
        <v>OK</v>
      </c>
      <c r="Z526" s="15" t="str">
        <f>IF(F526=$B$1, "No", IF(S526=1, "Yes", "No"))</f>
        <v>No</v>
      </c>
      <c r="AA526" s="18" t="str">
        <f>IF(C526="DM", "N/A", IF(Z526="No","N/A",VLOOKUP(B526,'Extension List'!$A$3:$R$1972,18,FALSE)))</f>
        <v>N/A</v>
      </c>
      <c r="AB526" s="15" t="str">
        <f>IF(C526="DM", "N/A", IF(Z526="No","N/A",VLOOKUP(B526,'Extension List'!$A$3:$T$1972,20,FALSE)))</f>
        <v>N/A</v>
      </c>
      <c r="AC526" s="15" t="str">
        <f>IF(AA526="N/A", "N/A", 0)</f>
        <v>N/A</v>
      </c>
      <c r="AD526" s="16" t="str">
        <f>IF(AE526="N/A", "N/A", AA526-AE526)</f>
        <v>N/A</v>
      </c>
      <c r="AE526" s="16" t="str">
        <f>IF(AA526="N/A", "N/A", IF(AC526&gt;0, IF(AA526&lt;13, ROUNDUP(0.25*AA526,0), IF(AA526&lt;26, ROUNDUP(0.4*AA526,0), IF(AA526&lt;51, ROUNDUP(0.6*AA526,0), ROUNDUP(0.75*AA526,0)))), "N/A"))</f>
        <v>N/A</v>
      </c>
      <c r="AF526" s="16" t="str">
        <f>IF(AD526="N/A","N/A", (AE526*AC526)+Q526)</f>
        <v>N/A</v>
      </c>
      <c r="AG526" s="16" t="str">
        <f>IF($AF526="N/A", "N/A", "TBC")</f>
        <v>N/A</v>
      </c>
      <c r="AH526" s="16" t="str">
        <f>IF($AF526="N/A", "N/A", "TBC")</f>
        <v>N/A</v>
      </c>
      <c r="AI526" s="16" t="str">
        <f>IF($AF526="N/A","N/A",IF(AC526&gt;1,"TBC","N/A"))</f>
        <v>N/A</v>
      </c>
      <c r="AJ526" s="16" t="str">
        <f>IF($AF526="N/A","N/A",IF(AC526&gt;2,"TBC","N/A"))</f>
        <v>N/A</v>
      </c>
      <c r="AK526" s="16" t="str">
        <f>IF($AF526="N/A","N/A",IF(AC526&gt;3,"TBC","N/A"))</f>
        <v>N/A</v>
      </c>
      <c r="AL526" s="16" t="str">
        <f>IF(AC526="N/A","N/A",IF(AC526&gt;0,IF(SUM(AG526:AK526)&lt;&gt;AF526,"CHECK","OK"),"N/A"))</f>
        <v>N/A</v>
      </c>
      <c r="AM526" s="16">
        <f>IF(AD526="N/A", L526+T526, L526+AG526)</f>
        <v>1</v>
      </c>
      <c r="AN526" s="16" t="str">
        <f>IF(AD526="N/A", IF(U526="N/A", "N/A", L526+U526), AD526+AH526)</f>
        <v>N/A</v>
      </c>
      <c r="AO526" s="16" t="str">
        <f>IF(AD526="N/A", IF(V526="N/A", "N/A", L526+V526), IF(AI526="N/A", "N/A", AD526+AI526))</f>
        <v>N/A</v>
      </c>
      <c r="AP526" s="16" t="str">
        <f>IF(AD526="N/A", IF(W526="N/A", "N/A", L526+W526), IF(AJ526="N/A", "N/A", AD526+AJ526))</f>
        <v>N/A</v>
      </c>
      <c r="AQ526" s="16" t="str">
        <f>IF(AD526="N/A", IF(X526="N/A", "N/A", L526+X526), IF(AK526="N/A", "N/A", AD526+AK526))</f>
        <v>N/A</v>
      </c>
      <c r="AR526" s="15" t="s">
        <v>40</v>
      </c>
      <c r="AS526" s="15" t="s">
        <v>40</v>
      </c>
      <c r="AT526" s="15" t="s">
        <v>40</v>
      </c>
      <c r="AU526" s="15" t="s">
        <v>40</v>
      </c>
      <c r="AV526" s="15" t="s">
        <v>40</v>
      </c>
      <c r="AW526" s="15" t="s">
        <v>40</v>
      </c>
      <c r="AX526" s="15" t="s">
        <v>40</v>
      </c>
      <c r="AY526" s="15" t="s">
        <v>44</v>
      </c>
      <c r="AZ526" s="15" t="s">
        <v>44</v>
      </c>
      <c r="BA526" s="15" t="s">
        <v>44</v>
      </c>
      <c r="BB526" s="15" t="s">
        <v>44</v>
      </c>
      <c r="BC526" s="15" t="s">
        <v>44</v>
      </c>
      <c r="BD526" s="15" t="s">
        <v>44</v>
      </c>
      <c r="BE526" s="15" t="s">
        <v>44</v>
      </c>
      <c r="BF526" s="15" t="s">
        <v>44</v>
      </c>
      <c r="BG526" s="15" t="s">
        <v>44</v>
      </c>
      <c r="BH526" s="15" t="s">
        <v>44</v>
      </c>
      <c r="BJ526" s="16">
        <f>IF(AR526="R", $CA526, IF(OR(AR526="P", AR526="T", AR526="N"), 0, IF($C526="DM", $T526, IF(OR(AR526="Y", AR526="IR"),$AM526,IF(AR526="C", IF($BI526="Y", IF($AF526="N/A", $Q526, $AF526), IF($AG526="N/A", $T526,$AG526)))))))</f>
        <v>1</v>
      </c>
      <c r="BK526" s="16">
        <f>IF(AS526="R", $CA526, IF(OR(AS526="P", AS526="T", AS526="N"), 0, IF($C526="DM", $T526, IF(OR(AS526="Y", AS526="IR"),$AM526,IF(AS526="C", IF($BI526="Y", IF($AF526="N/A", $Q526, $AF526), IF($AG526="N/A", $T526,$AG526)))))))</f>
        <v>1</v>
      </c>
      <c r="BL526" s="16">
        <f>IF(AT526="R", $CA526, IF(OR(AT526="P", AT526="T", AT526="N"), 0, IF($C526="DM", $T526, IF(OR(AT526="Y", AT526="IR"),$AM526,IF(AT526="C", IF($BI526="Y", IF($AF526="N/A", $Q526, $AF526), IF($AG526="N/A", $T526,$AG526)))))))</f>
        <v>1</v>
      </c>
      <c r="BM526" s="16">
        <f>IF(AU526="R", $CA526, IF(OR(AU526="P", AU526="T", AU526="N"), 0, IF($C526="DM", $T526, IF(OR(AU526="Y", AU526="IR"),$AM526,IF(AU526="C", IF($BI526="Y", IF($AF526="N/A", $Q526, $AF526), IF($AG526="N/A", $T526,$AG526)))))))</f>
        <v>1</v>
      </c>
      <c r="BN526" s="16">
        <f>IF(AV526="R", $CA526, IF(OR(AV526="P", AV526="T", AV526="N"), 0, IF($C526="DM", $T526, IF(OR(AV526="Y", AV526="IR"),$AM526,IF(AV526="C", IF($BI526="Y", IF($AF526="N/A", $Q526, $AF526), IF($AG526="N/A", $T526,$AG526)))))))</f>
        <v>1</v>
      </c>
      <c r="BO526" s="16">
        <f>IF(AW526="R", $CA526, IF(OR(AW526="P", AW526="T", AW526="N"), 0, IF($C526="DM", $T526, IF(OR(AW526="Y", AW526="IR"),$AM526,IF(AW526="C", IF($BI526="Y", IF($AF526="N/A", $Q526, $AF526), IF($AG526="N/A", $T526,$AG526)))))))</f>
        <v>1</v>
      </c>
      <c r="BP526" s="16">
        <f>IF(AX526="R", $CA526, IF(OR(AX526="P", AX526="T", AX526="N"), 0, IF($C526="DM", $T526, IF(OR(AX526="Y", AX526="IR"),$AM526,IF(AX526="C", IF($BI526="Y", IF($AF526="N/A", $Q526, $AF526), IF($AG526="N/A", $T526,$AG526)))))))</f>
        <v>1</v>
      </c>
      <c r="BQ526" s="16">
        <f>IF(AY526="R", $CA526, IF(OR(AY526="P", AY526="T", AY526="N"), 0, IF($C526="DM", $T526, IF(OR(AY526="Y", AY526="IR"),$AM526,IF(AY526="C", IF($BI526="Y", IF($AF526="N/A", $Q526, $AF526), IF($AG526="N/A", $T526,$AG526)))))))</f>
        <v>1</v>
      </c>
      <c r="BR526" s="16">
        <f>IF(AZ526="R", $CA526, IF(OR(AZ526="P", AZ526="T", AZ526="N"), 0, IF($C526="DM", $T526, IF(OR(AZ526="Y", AZ526="IR"),$AM526,IF(AZ526="C", IF($BI526="Y", IF($AF526="N/A", $Q526, $AF526), IF($AG526="N/A", $T526,$AG526)))))))</f>
        <v>1</v>
      </c>
      <c r="BS526" s="16">
        <f>IF(BA526="R", $CA526, IF(OR(BA526="P", BA526="T", BA526="N"), 0, IF($C526="DM", $T526, IF(OR(BA526="Y", BA526="IR"),$AM526,IF(BA526="C", IF($BI526="Y", IF($AF526="N/A", $Q526, $AF526), IF($AG526="N/A", $T526,$AG526)))))))</f>
        <v>1</v>
      </c>
      <c r="BT526" s="16">
        <f>IF(BB526="R", $CA526, IF(OR(BB526="P", BB526="T", BB526="N"), 0, IF($C526="DM", $T526, IF(OR(BB526="Y", BB526="IR"),$AM526,IF(BB526="C", IF($BI526="Y", IF($BA526="C", IF($AF526="N/A", $Q526, $AF526), IF($AF526="N/A", $T526, $AM526)), IF($AG526="N/A", $T526,$AG526)))))))</f>
        <v>1</v>
      </c>
      <c r="BU526" s="16">
        <f>IF(BC526="R", $CA526, IF(OR(BC526="P", BC526="T", BC526="N"), 0, IF($C526="DM", $T526, IF(OR(BC526="Y", BC526="IR"),$AM526,IF(BC526="C", IF($BI526="Y", IF($BA526="C", IF($AF526="N/A", $Q526, $AF526), IF($AF526="N/A", $T526, $AM526)), IF($AG526="N/A", $T526,$AG526)))))))</f>
        <v>1</v>
      </c>
      <c r="BV526" s="16">
        <f>IF(BD526="R", $CA526, IF(OR(BD526="P", BD526="T", BD526="N"), 0, IF($C526="DM", $T526, IF(OR(BD526="Y", BD526="IR"),$AM526,IF(BD526="C", IF($BI526="Y", IF($BA526="C", IF($AF526="N/A", $Q526, $AF526), IF($AF526="N/A", $T526, $AM526)), IF($AG526="N/A", $T526,$AG526)))))))</f>
        <v>1</v>
      </c>
      <c r="BW526" s="16">
        <f>IF(BE526="R", $CA526, IF(OR(BE526="P", BE526="T", BE526="N"), 0, IF($C526="DM", $T526, IF(OR(BE526="Y", BE526="IR"),$AM526,IF(BE526="C", IF($BI526="Y", IF($BA526="C", IF($AF526="N/A", $Q526, $AF526), IF($AF526="N/A", $T526, $AM526)), IF($AG526="N/A", $T526,$AG526)))))))</f>
        <v>1</v>
      </c>
      <c r="BX526" s="16">
        <f>IF(BF526="R", $CA526, IF(OR(BF526="P", BF526="T", BF526="N"), 0, IF($C526="DM", $T526, IF(OR(BF526="Y", BF526="IR"),$AM526,IF(BF526="C", IF($BI526="Y", IF($BA526="C", IF($AF526="N/A", $Q526, $AF526), IF($AF526="N/A", $T526, $AM526)), IF($AG526="N/A", $T526,$AG526)))))))</f>
        <v>1</v>
      </c>
      <c r="BY526" s="16">
        <f>IF(BG526="R", $CA526, IF(OR(BG526="P", BG526="T", BG526="N"), 0, IF($C526="DM", $T526, IF(OR(BG526="Y", BG526="IR"),$AM526,IF(BG526="C", IF($BI526="Y", IF($BA526="C", IF($AF526="N/A", $Q526, $AF526), IF($AF526="N/A", $T526, $AM526)), IF($AG526="N/A", $T526,$AG526)))))))</f>
        <v>1</v>
      </c>
      <c r="BZ526" s="16">
        <f>IF(BH526="R", $CA526, IF(OR(BH526="P", BH526="T", BH526="N"), 0, IF($C526="DM", $T526, IF(OR(BH526="Y", BH526="IR"),$AM526,IF(BH526="C", IF($BI526="Y", IF($BA526="C", IF($AF526="N/A", $Q526, $AF526), IF($AF526="N/A", $T526, $AM526)), IF($AG526="N/A", $T526,$AG526)))))))</f>
        <v>1</v>
      </c>
      <c r="CA526" s="15" t="s">
        <v>75</v>
      </c>
      <c r="CB526" s="16">
        <f>BZ526</f>
        <v>1</v>
      </c>
      <c r="CC526" s="15" t="str">
        <f>IF(OR($BH526="T", $BH526="R"), 0, IF($BH526="C", IF($BI526="Y", IF($BA526="C", 0, IF(AF526="N/A", Q526-T526, AF526-AG526)), IF($AF526="N/A", U526, AH526)), AN526))</f>
        <v>N/A</v>
      </c>
      <c r="CD526" s="15" t="str">
        <f>IF(OR($BH526="T", $BH526="R"), 0, IF($BH526="C", IF($BI526="Y", 0, IF($AF526="N/A", V526, AI526)), AO526))</f>
        <v>N/A</v>
      </c>
      <c r="CE526" s="15" t="str">
        <f>IF(OR($BH526="T", $BH526="R"), 0, IF($BH526="C", IF($BI526="Y", 0, IF($AF526="N/A", W526, AJ526)), AP526))</f>
        <v>N/A</v>
      </c>
      <c r="CF526" s="15" t="str">
        <f>IF(OR($BH526="T", $BH526="R"), 0, IF($BH526="C", IF($BI526="Y", 0, IF($AF526="N/A", X526, AK526)), AQ526))</f>
        <v>N/A</v>
      </c>
      <c r="CG526" t="str">
        <f>IF(AC526="N/A", "S:"&amp;L526&amp;" G:"&amp;M526&amp;" GR:"&amp;Q526, IF(AC526=0, "S:"&amp;L526&amp;" G:"&amp;M526&amp;" GR:"&amp;Q526, "S:"&amp;L526&amp;"/"&amp;AD526&amp;" G:"&amp;AE526&amp;" GR:"&amp;AF526))</f>
        <v>S:0 G:1 GR:1</v>
      </c>
    </row>
    <row r="527" spans="1:85" x14ac:dyDescent="0.25">
      <c r="A527" s="14">
        <v>4779</v>
      </c>
      <c r="B527" s="15" t="s">
        <v>2612</v>
      </c>
      <c r="C527" s="15" t="s">
        <v>62</v>
      </c>
      <c r="D527" s="15" t="s">
        <v>59</v>
      </c>
      <c r="E527" s="15">
        <f>VLOOKUP(B527, 'Rookie Year'!$A$2:$B$55679,2,FALSE)</f>
        <v>2022</v>
      </c>
      <c r="F527" s="15">
        <v>2022</v>
      </c>
      <c r="G527" s="15" t="s">
        <v>40</v>
      </c>
      <c r="H527" s="15" t="s">
        <v>2211</v>
      </c>
      <c r="I527" s="16">
        <v>1</v>
      </c>
      <c r="J527" s="15">
        <v>3</v>
      </c>
      <c r="K527" s="17">
        <f>IF(AND(G527&lt;&gt;"N",R527="N/A"), IF(I527&lt;4, 0, 0.25),IF(I527=1, IF(J527=1,0.25, 0.25), IF(I527&lt;13, 0.25, IF(I527&lt;26, 0.4, IF(I527&lt;51, 0.6, 0.75)))))</f>
        <v>0</v>
      </c>
      <c r="L527" s="16">
        <f>I527-M527</f>
        <v>1</v>
      </c>
      <c r="M527" s="16">
        <f>ROUNDUP(I527*K527,0)</f>
        <v>0</v>
      </c>
      <c r="N527" s="16">
        <f>M527*J527</f>
        <v>0</v>
      </c>
      <c r="O527" s="16">
        <v>0</v>
      </c>
      <c r="P527" s="16">
        <v>0</v>
      </c>
      <c r="Q527" s="16">
        <f>N527-O527-P527</f>
        <v>0</v>
      </c>
      <c r="R527" s="15" t="s">
        <v>75</v>
      </c>
      <c r="S527" s="15">
        <f>IF(R527="N/A", J527-($B$1-F527), J527-($B$1-R527))</f>
        <v>1</v>
      </c>
      <c r="T527" s="16">
        <v>0</v>
      </c>
      <c r="U527" s="16" t="str">
        <f>IF($S527&lt;2, "N/A", $M527)</f>
        <v>N/A</v>
      </c>
      <c r="V527" s="16" t="str">
        <f>IF($S527&lt;3, "N/A", $M527)</f>
        <v>N/A</v>
      </c>
      <c r="W527" s="16" t="str">
        <f>IF($S527&lt;4, "N/A", $M527)</f>
        <v>N/A</v>
      </c>
      <c r="X527" s="16" t="str">
        <f>IF($S527&lt;5, "N/A", $M527)</f>
        <v>N/A</v>
      </c>
      <c r="Y527" s="15" t="str">
        <f>IF(SUM(T527:X527)&lt;&gt;Q527, "CHECK", "OK")</f>
        <v>OK</v>
      </c>
      <c r="Z527" s="15" t="str">
        <f>IF(F527=$B$1, "No", IF(S527=1, "Yes", "No"))</f>
        <v>Yes</v>
      </c>
      <c r="AA527" s="18">
        <f>IF(C527="DM", "N/A", IF(Z527="No","N/A",VLOOKUP(B527,'Extension List'!$A$3:$R$1972,18,FALSE)))</f>
        <v>26</v>
      </c>
      <c r="AB527" s="15">
        <f>IF(C527="DM", "N/A", IF(Z527="No","N/A",VLOOKUP(B527,'Extension List'!$A$3:$T$1972,20,FALSE)))</f>
        <v>4</v>
      </c>
      <c r="AC527" s="15">
        <f>IF(AA527="N/A", "N/A", 0)</f>
        <v>0</v>
      </c>
      <c r="AD527" s="16" t="str">
        <f>IF(AE527="N/A", "N/A", AA527-AE527)</f>
        <v>N/A</v>
      </c>
      <c r="AE527" s="16" t="str">
        <f>IF(AA527="N/A", "N/A", IF(AC527&gt;0, IF(AA527&lt;13, ROUNDUP(0.25*AA527,0), IF(AA527&lt;26, ROUNDUP(0.4*AA527,0), IF(AA527&lt;51, ROUNDUP(0.6*AA527,0), ROUNDUP(0.75*AA527,0)))), "N/A"))</f>
        <v>N/A</v>
      </c>
      <c r="AF527" s="16" t="str">
        <f>IF(AD527="N/A","N/A", (AE527*AC527)+Q527)</f>
        <v>N/A</v>
      </c>
      <c r="AG527" s="16" t="str">
        <f>IF($AF527="N/A", "N/A", "TBC")</f>
        <v>N/A</v>
      </c>
      <c r="AH527" s="16" t="str">
        <f>IF($AF527="N/A", "N/A", "TBC")</f>
        <v>N/A</v>
      </c>
      <c r="AI527" s="16" t="str">
        <f>IF($AF527="N/A","N/A",IF(AC527&gt;1,"TBC","N/A"))</f>
        <v>N/A</v>
      </c>
      <c r="AJ527" s="16" t="str">
        <f>IF($AF527="N/A","N/A",IF(AC527&gt;2,"TBC","N/A"))</f>
        <v>N/A</v>
      </c>
      <c r="AK527" s="16" t="str">
        <f>IF($AF527="N/A","N/A",IF(AC527&gt;3,"TBC","N/A"))</f>
        <v>N/A</v>
      </c>
      <c r="AL527" s="16" t="str">
        <f>IF(AC527="N/A","N/A",IF(AC527&gt;0,IF(SUM(AG527:AK527)&lt;&gt;AF527,"CHECK","OK"),"N/A"))</f>
        <v>N/A</v>
      </c>
      <c r="AM527" s="16">
        <f>IF(AD527="N/A", L527+T527, L527+AG527)</f>
        <v>1</v>
      </c>
      <c r="AN527" s="16" t="str">
        <f>IF(AD527="N/A", IF(U527="N/A", "N/A", L527+U527), AD527+AH527)</f>
        <v>N/A</v>
      </c>
      <c r="AO527" s="16" t="str">
        <f>IF(AD527="N/A", IF(V527="N/A", "N/A", L527+V527), IF(AI527="N/A", "N/A", AD527+AI527))</f>
        <v>N/A</v>
      </c>
      <c r="AP527" s="16" t="str">
        <f>IF(AD527="N/A", IF(W527="N/A", "N/A", L527+W527), IF(AJ527="N/A", "N/A", AD527+AJ527))</f>
        <v>N/A</v>
      </c>
      <c r="AQ527" s="16" t="str">
        <f>IF(AD527="N/A", IF(X527="N/A", "N/A", L527+X527), IF(AK527="N/A", "N/A", AD527+AK527))</f>
        <v>N/A</v>
      </c>
      <c r="AR527" s="15" t="s">
        <v>40</v>
      </c>
      <c r="AS527" s="15" t="s">
        <v>40</v>
      </c>
      <c r="AT527" s="15" t="s">
        <v>40</v>
      </c>
      <c r="AU527" s="15" t="s">
        <v>40</v>
      </c>
      <c r="AV527" s="15" t="s">
        <v>40</v>
      </c>
      <c r="AW527" s="15" t="s">
        <v>40</v>
      </c>
      <c r="AX527" s="15" t="s">
        <v>40</v>
      </c>
      <c r="AY527" s="15" t="s">
        <v>40</v>
      </c>
      <c r="AZ527" s="15" t="s">
        <v>40</v>
      </c>
      <c r="BA527" s="15" t="s">
        <v>40</v>
      </c>
      <c r="BB527" s="15" t="s">
        <v>40</v>
      </c>
      <c r="BC527" s="15" t="s">
        <v>40</v>
      </c>
      <c r="BD527" s="15" t="s">
        <v>40</v>
      </c>
      <c r="BE527" s="15" t="s">
        <v>40</v>
      </c>
      <c r="BF527" s="15" t="s">
        <v>40</v>
      </c>
      <c r="BG527" s="15" t="s">
        <v>40</v>
      </c>
      <c r="BH527" s="15" t="s">
        <v>40</v>
      </c>
      <c r="BI527" s="15"/>
      <c r="BJ527" s="16">
        <f>IF(AR527="R", $CA527, IF(OR(AR527="P", AR527="T", AR527="N"), 0, IF($C527="DM", $T527, IF(OR(AR527="Y", AR527="IR"),$AM527,IF(AR527="C", IF($BI527="Y", IF($AF527="N/A", $Q527, $AF527), IF($AG527="N/A", $T527,$AG527)))))))</f>
        <v>1</v>
      </c>
      <c r="BK527" s="16">
        <f>IF(AS527="R", $CA527, IF(OR(AS527="P", AS527="T", AS527="N"), 0, IF($C527="DM", $T527, IF(OR(AS527="Y", AS527="IR"),$AM527,IF(AS527="C", IF($BI527="Y", IF($AF527="N/A", $Q527, $AF527), IF($AG527="N/A", $T527,$AG527)))))))</f>
        <v>1</v>
      </c>
      <c r="BL527" s="16">
        <f>IF(AT527="R", $CA527, IF(OR(AT527="P", AT527="T", AT527="N"), 0, IF($C527="DM", $T527, IF(OR(AT527="Y", AT527="IR"),$AM527,IF(AT527="C", IF($BI527="Y", IF($AF527="N/A", $Q527, $AF527), IF($AG527="N/A", $T527,$AG527)))))))</f>
        <v>1</v>
      </c>
      <c r="BM527" s="16">
        <f>IF(AU527="R", $CA527, IF(OR(AU527="P", AU527="T", AU527="N"), 0, IF($C527="DM", $T527, IF(OR(AU527="Y", AU527="IR"),$AM527,IF(AU527="C", IF($BI527="Y", IF($AF527="N/A", $Q527, $AF527), IF($AG527="N/A", $T527,$AG527)))))))</f>
        <v>1</v>
      </c>
      <c r="BN527" s="16">
        <f>IF(AV527="R", $CA527, IF(OR(AV527="P", AV527="T", AV527="N"), 0, IF($C527="DM", $T527, IF(OR(AV527="Y", AV527="IR"),$AM527,IF(AV527="C", IF($BI527="Y", IF($AF527="N/A", $Q527, $AF527), IF($AG527="N/A", $T527,$AG527)))))))</f>
        <v>1</v>
      </c>
      <c r="BO527" s="16">
        <f>IF(AW527="R", $CA527, IF(OR(AW527="P", AW527="T", AW527="N"), 0, IF($C527="DM", $T527, IF(OR(AW527="Y", AW527="IR"),$AM527,IF(AW527="C", IF($BI527="Y", IF($AF527="N/A", $Q527, $AF527), IF($AG527="N/A", $T527,$AG527)))))))</f>
        <v>1</v>
      </c>
      <c r="BP527" s="16">
        <f>IF(AX527="R", $CA527, IF(OR(AX527="P", AX527="T", AX527="N"), 0, IF($C527="DM", $T527, IF(OR(AX527="Y", AX527="IR"),$AM527,IF(AX527="C", IF($BI527="Y", IF($AF527="N/A", $Q527, $AF527), IF($AG527="N/A", $T527,$AG527)))))))</f>
        <v>1</v>
      </c>
      <c r="BQ527" s="16">
        <f>IF(AY527="R", $CA527, IF(OR(AY527="P", AY527="T", AY527="N"), 0, IF($C527="DM", $T527, IF(OR(AY527="Y", AY527="IR"),$AM527,IF(AY527="C", IF($BI527="Y", IF($AF527="N/A", $Q527, $AF527), IF($AG527="N/A", $T527,$AG527)))))))</f>
        <v>1</v>
      </c>
      <c r="BR527" s="16">
        <f>IF(AZ527="R", $CA527, IF(OR(AZ527="P", AZ527="T", AZ527="N"), 0, IF($C527="DM", $T527, IF(OR(AZ527="Y", AZ527="IR"),$AM527,IF(AZ527="C", IF($BI527="Y", IF($AF527="N/A", $Q527, $AF527), IF($AG527="N/A", $T527,$AG527)))))))</f>
        <v>1</v>
      </c>
      <c r="BS527" s="16">
        <f>IF(BA527="R", $CA527, IF(OR(BA527="P", BA527="T", BA527="N"), 0, IF($C527="DM", $T527, IF(OR(BA527="Y", BA527="IR"),$AM527,IF(BA527="C", IF($BI527="Y", IF($AF527="N/A", $Q527, $AF527), IF($AG527="N/A", $T527,$AG527)))))))</f>
        <v>1</v>
      </c>
      <c r="BT527" s="16">
        <f>IF(BB527="R", $CA527, IF(OR(BB527="P", BB527="T", BB527="N"), 0, IF($C527="DM", $T527, IF(OR(BB527="Y", BB527="IR"),$AM527,IF(BB527="C", IF($BI527="Y", IF($BA527="C", IF($AF527="N/A", $Q527, $AF527), IF($AF527="N/A", $T527, $AM527)), IF($AG527="N/A", $T527,$AG527)))))))</f>
        <v>1</v>
      </c>
      <c r="BU527" s="16">
        <f>IF(BC527="R", $CA527, IF(OR(BC527="P", BC527="T", BC527="N"), 0, IF($C527="DM", $T527, IF(OR(BC527="Y", BC527="IR"),$AM527,IF(BC527="C", IF($BI527="Y", IF($BA527="C", IF($AF527="N/A", $Q527, $AF527), IF($AF527="N/A", $T527, $AM527)), IF($AG527="N/A", $T527,$AG527)))))))</f>
        <v>1</v>
      </c>
      <c r="BV527" s="16">
        <f>IF(BD527="R", $CA527, IF(OR(BD527="P", BD527="T", BD527="N"), 0, IF($C527="DM", $T527, IF(OR(BD527="Y", BD527="IR"),$AM527,IF(BD527="C", IF($BI527="Y", IF($BA527="C", IF($AF527="N/A", $Q527, $AF527), IF($AF527="N/A", $T527, $AM527)), IF($AG527="N/A", $T527,$AG527)))))))</f>
        <v>1</v>
      </c>
      <c r="BW527" s="16">
        <f>IF(BE527="R", $CA527, IF(OR(BE527="P", BE527="T", BE527="N"), 0, IF($C527="DM", $T527, IF(OR(BE527="Y", BE527="IR"),$AM527,IF(BE527="C", IF($BI527="Y", IF($BA527="C", IF($AF527="N/A", $Q527, $AF527), IF($AF527="N/A", $T527, $AM527)), IF($AG527="N/A", $T527,$AG527)))))))</f>
        <v>1</v>
      </c>
      <c r="BX527" s="16">
        <f>IF(BF527="R", $CA527, IF(OR(BF527="P", BF527="T", BF527="N"), 0, IF($C527="DM", $T527, IF(OR(BF527="Y", BF527="IR"),$AM527,IF(BF527="C", IF($BI527="Y", IF($BA527="C", IF($AF527="N/A", $Q527, $AF527), IF($AF527="N/A", $T527, $AM527)), IF($AG527="N/A", $T527,$AG527)))))))</f>
        <v>1</v>
      </c>
      <c r="BY527" s="16">
        <f>IF(BG527="R", $CA527, IF(OR(BG527="P", BG527="T", BG527="N"), 0, IF($C527="DM", $T527, IF(OR(BG527="Y", BG527="IR"),$AM527,IF(BG527="C", IF($BI527="Y", IF($BA527="C", IF($AF527="N/A", $Q527, $AF527), IF($AF527="N/A", $T527, $AM527)), IF($AG527="N/A", $T527,$AG527)))))))</f>
        <v>1</v>
      </c>
      <c r="BZ527" s="16">
        <f>IF(BH527="R", $CA527, IF(OR(BH527="P", BH527="T", BH527="N"), 0, IF($C527="DM", $T527, IF(OR(BH527="Y", BH527="IR"),$AM527,IF(BH527="C", IF($BI527="Y", IF($BA527="C", IF($AF527="N/A", $Q527, $AF527), IF($AF527="N/A", $T527, $AM527)), IF($AG527="N/A", $T527,$AG527)))))))</f>
        <v>1</v>
      </c>
      <c r="CA527" s="15" t="s">
        <v>75</v>
      </c>
      <c r="CB527" s="16">
        <f>BZ527</f>
        <v>1</v>
      </c>
      <c r="CC527" s="15" t="str">
        <f>IF(OR($BH527="T", $BH527="R"), 0, IF($BH527="C", IF($BI527="Y", IF($BA527="C", 0, IF(AF527="N/A", Q527-T527, AF527-AG527)), IF($AF527="N/A", U527, AH527)), AN527))</f>
        <v>N/A</v>
      </c>
      <c r="CD527" s="15" t="str">
        <f>IF(OR($BH527="T", $BH527="R"), 0, IF($BH527="C", IF($BI527="Y", 0, IF($AF527="N/A", V527, AI527)), AO527))</f>
        <v>N/A</v>
      </c>
      <c r="CE527" s="15" t="str">
        <f>IF(OR($BH527="T", $BH527="R"), 0, IF($BH527="C", IF($BI527="Y", 0, IF($AF527="N/A", W527, AJ527)), AP527))</f>
        <v>N/A</v>
      </c>
      <c r="CF527" s="15" t="str">
        <f>IF(OR($BH527="T", $BH527="R"), 0, IF($BH527="C", IF($BI527="Y", 0, IF($AF527="N/A", X527, AK527)), AQ527))</f>
        <v>N/A</v>
      </c>
      <c r="CG527" t="str">
        <f>IF(AC527="N/A", "S:"&amp;L527&amp;" G:"&amp;M527&amp;" GR:"&amp;Q527, IF(AC527=0, "S:"&amp;L527&amp;" G:"&amp;M527&amp;" GR:"&amp;Q527, "S:"&amp;L527&amp;"/"&amp;AD527&amp;" G:"&amp;AE527&amp;" GR:"&amp;AF527))</f>
        <v>S:1 G:0 GR:0</v>
      </c>
    </row>
    <row r="528" spans="1:85" x14ac:dyDescent="0.25">
      <c r="A528" s="14">
        <v>5150</v>
      </c>
      <c r="B528" s="15" t="s">
        <v>2745</v>
      </c>
      <c r="C528" s="15" t="s">
        <v>62</v>
      </c>
      <c r="D528" s="15" t="s">
        <v>59</v>
      </c>
      <c r="E528" s="15">
        <f>VLOOKUP(B528, 'Rookie Year'!$A$2:$B$55679,2,FALSE)</f>
        <v>2023</v>
      </c>
      <c r="F528" s="15">
        <v>2023</v>
      </c>
      <c r="G528" s="15" t="s">
        <v>40</v>
      </c>
      <c r="H528" s="15" t="s">
        <v>2146</v>
      </c>
      <c r="I528" s="16">
        <v>18</v>
      </c>
      <c r="J528" s="15">
        <v>4</v>
      </c>
      <c r="K528" s="17">
        <f>IF(AND(G528&lt;&gt;"N",R528="N/A"), IF(I528&lt;4, 0, 0.25),IF(I528=1, IF(J528=1,0.25, 0.25), IF(I528&lt;13, 0.25, IF(I528&lt;26, 0.4, IF(I528&lt;51, 0.6, 0.75)))))</f>
        <v>0.25</v>
      </c>
      <c r="L528" s="16">
        <f>I528-M528</f>
        <v>13</v>
      </c>
      <c r="M528" s="16">
        <f>ROUNDUP(I528*K528,0)</f>
        <v>5</v>
      </c>
      <c r="N528" s="16">
        <f>M528*J528</f>
        <v>20</v>
      </c>
      <c r="O528" s="16">
        <v>10</v>
      </c>
      <c r="P528" s="16">
        <v>0</v>
      </c>
      <c r="Q528" s="16">
        <f>N528-O528-P528</f>
        <v>10</v>
      </c>
      <c r="R528" s="15" t="s">
        <v>75</v>
      </c>
      <c r="S528" s="15">
        <f>IF(R528="N/A", J528-($B$1-F528), J528-($B$1-R528))</f>
        <v>3</v>
      </c>
      <c r="T528" s="16">
        <v>10</v>
      </c>
      <c r="U528" s="16">
        <v>0</v>
      </c>
      <c r="V528" s="16">
        <v>0</v>
      </c>
      <c r="W528" s="16" t="str">
        <f>IF($S528&lt;4, "N/A", $M528)</f>
        <v>N/A</v>
      </c>
      <c r="X528" s="16" t="str">
        <f>IF($S528&lt;5, "N/A", $M528)</f>
        <v>N/A</v>
      </c>
      <c r="Y528" s="15" t="str">
        <f>IF(SUM(T528:X528)&lt;&gt;Q528, "CHECK", "OK")</f>
        <v>OK</v>
      </c>
      <c r="Z528" s="15" t="str">
        <f>IF(F528=$B$1, "No", IF(S528=1, "Yes", "No"))</f>
        <v>No</v>
      </c>
      <c r="AA528" s="18" t="str">
        <f>IF(C528="DM", "N/A", IF(Z528="No","N/A",VLOOKUP(B528,'Extension List'!$A$3:$R$1972,18,FALSE)))</f>
        <v>N/A</v>
      </c>
      <c r="AB528" s="15" t="str">
        <f>IF(C528="DM", "N/A", IF(Z528="No","N/A",VLOOKUP(B528,'Extension List'!$A$3:$T$1972,20,FALSE)))</f>
        <v>N/A</v>
      </c>
      <c r="AC528" s="15" t="str">
        <f>IF(AA528="N/A", "N/A", 0)</f>
        <v>N/A</v>
      </c>
      <c r="AD528" s="16" t="str">
        <f>IF(AE528="N/A", "N/A", AA528-AE528)</f>
        <v>N/A</v>
      </c>
      <c r="AE528" s="16" t="str">
        <f>IF(AA528="N/A", "N/A", IF(AC528&gt;0, IF(AA528&lt;13, ROUNDUP(0.25*AA528,0), IF(AA528&lt;26, ROUNDUP(0.4*AA528,0), IF(AA528&lt;51, ROUNDUP(0.6*AA528,0), ROUNDUP(0.75*AA528,0)))), "N/A"))</f>
        <v>N/A</v>
      </c>
      <c r="AF528" s="16" t="str">
        <f>IF(AD528="N/A","N/A", (AE528*AC528)+Q528)</f>
        <v>N/A</v>
      </c>
      <c r="AG528" s="16" t="str">
        <f>IF($AF528="N/A", "N/A", "TBC")</f>
        <v>N/A</v>
      </c>
      <c r="AH528" s="16" t="str">
        <f>IF($AF528="N/A", "N/A", "TBC")</f>
        <v>N/A</v>
      </c>
      <c r="AI528" s="16" t="str">
        <f>IF($AF528="N/A","N/A",IF(AC528&gt;1,"TBC","N/A"))</f>
        <v>N/A</v>
      </c>
      <c r="AJ528" s="16" t="str">
        <f>IF($AF528="N/A","N/A",IF(AC528&gt;2,"TBC","N/A"))</f>
        <v>N/A</v>
      </c>
      <c r="AK528" s="16" t="str">
        <f>IF($AF528="N/A","N/A",IF(AC528&gt;3,"TBC","N/A"))</f>
        <v>N/A</v>
      </c>
      <c r="AL528" s="16" t="str">
        <f>IF(AC528="N/A","N/A",IF(AC528&gt;0,IF(SUM(AG528:AK528)&lt;&gt;AF528,"CHECK","OK"),"N/A"))</f>
        <v>N/A</v>
      </c>
      <c r="AM528" s="16">
        <f>IF(AD528="N/A", L528+T528, L528+AG528)</f>
        <v>23</v>
      </c>
      <c r="AN528" s="16">
        <f>IF(AD528="N/A", IF(U528="N/A", "N/A", L528+U528), AD528+AH528)</f>
        <v>13</v>
      </c>
      <c r="AO528" s="16">
        <f>IF(AD528="N/A", IF(V528="N/A", "N/A", L528+V528), IF(AI528="N/A", "N/A", AD528+AI528))</f>
        <v>13</v>
      </c>
      <c r="AP528" s="16" t="str">
        <f>IF(AD528="N/A", IF(W528="N/A", "N/A", L528+W528), IF(AJ528="N/A", "N/A", AD528+AJ528))</f>
        <v>N/A</v>
      </c>
      <c r="AQ528" s="16" t="str">
        <f>IF(AD528="N/A", IF(X528="N/A", "N/A", L528+X528), IF(AK528="N/A", "N/A", AD528+AK528))</f>
        <v>N/A</v>
      </c>
      <c r="AR528" s="15" t="s">
        <v>40</v>
      </c>
      <c r="AS528" s="15" t="s">
        <v>40</v>
      </c>
      <c r="AT528" s="15" t="s">
        <v>40</v>
      </c>
      <c r="AU528" s="15" t="s">
        <v>40</v>
      </c>
      <c r="AV528" s="15" t="s">
        <v>40</v>
      </c>
      <c r="AW528" s="15" t="s">
        <v>40</v>
      </c>
      <c r="AX528" s="15" t="s">
        <v>40</v>
      </c>
      <c r="AY528" s="15" t="s">
        <v>40</v>
      </c>
      <c r="AZ528" s="15" t="s">
        <v>40</v>
      </c>
      <c r="BA528" s="15" t="s">
        <v>40</v>
      </c>
      <c r="BB528" s="15" t="s">
        <v>40</v>
      </c>
      <c r="BC528" s="15" t="s">
        <v>40</v>
      </c>
      <c r="BD528" s="15" t="s">
        <v>40</v>
      </c>
      <c r="BE528" s="15" t="s">
        <v>40</v>
      </c>
      <c r="BF528" s="15" t="s">
        <v>40</v>
      </c>
      <c r="BG528" s="15" t="s">
        <v>40</v>
      </c>
      <c r="BH528" s="15" t="s">
        <v>40</v>
      </c>
      <c r="BI528" s="15"/>
      <c r="BJ528" s="16">
        <f>IF(AR528="R", $CA528, IF(OR(AR528="P", AR528="T", AR528="N"), 0, IF($C528="DM", $T528, IF(OR(AR528="Y", AR528="IR"),$AM528,IF(AR528="C", IF($BI528="Y", IF($AF528="N/A", $Q528, $AF528), IF($AG528="N/A", $T528,$AG528)))))))</f>
        <v>23</v>
      </c>
      <c r="BK528" s="16">
        <f>IF(AS528="R", $CA528, IF(OR(AS528="P", AS528="T", AS528="N"), 0, IF($C528="DM", $T528, IF(OR(AS528="Y", AS528="IR"),$AM528,IF(AS528="C", IF($BI528="Y", IF($AF528="N/A", $Q528, $AF528), IF($AG528="N/A", $T528,$AG528)))))))</f>
        <v>23</v>
      </c>
      <c r="BL528" s="16">
        <f>IF(AT528="R", $CA528, IF(OR(AT528="P", AT528="T", AT528="N"), 0, IF($C528="DM", $T528, IF(OR(AT528="Y", AT528="IR"),$AM528,IF(AT528="C", IF($BI528="Y", IF($AF528="N/A", $Q528, $AF528), IF($AG528="N/A", $T528,$AG528)))))))</f>
        <v>23</v>
      </c>
      <c r="BM528" s="16">
        <f>IF(AU528="R", $CA528, IF(OR(AU528="P", AU528="T", AU528="N"), 0, IF($C528="DM", $T528, IF(OR(AU528="Y", AU528="IR"),$AM528,IF(AU528="C", IF($BI528="Y", IF($AF528="N/A", $Q528, $AF528), IF($AG528="N/A", $T528,$AG528)))))))</f>
        <v>23</v>
      </c>
      <c r="BN528" s="16">
        <f>IF(AV528="R", $CA528, IF(OR(AV528="P", AV528="T", AV528="N"), 0, IF($C528="DM", $T528, IF(OR(AV528="Y", AV528="IR"),$AM528,IF(AV528="C", IF($BI528="Y", IF($AF528="N/A", $Q528, $AF528), IF($AG528="N/A", $T528,$AG528)))))))</f>
        <v>23</v>
      </c>
      <c r="BO528" s="16">
        <f>IF(AW528="R", $CA528, IF(OR(AW528="P", AW528="T", AW528="N"), 0, IF($C528="DM", $T528, IF(OR(AW528="Y", AW528="IR"),$AM528,IF(AW528="C", IF($BI528="Y", IF($AF528="N/A", $Q528, $AF528), IF($AG528="N/A", $T528,$AG528)))))))</f>
        <v>23</v>
      </c>
      <c r="BP528" s="16">
        <f>IF(AX528="R", $CA528, IF(OR(AX528="P", AX528="T", AX528="N"), 0, IF($C528="DM", $T528, IF(OR(AX528="Y", AX528="IR"),$AM528,IF(AX528="C", IF($BI528="Y", IF($AF528="N/A", $Q528, $AF528), IF($AG528="N/A", $T528,$AG528)))))))</f>
        <v>23</v>
      </c>
      <c r="BQ528" s="16">
        <f>IF(AY528="R", $CA528, IF(OR(AY528="P", AY528="T", AY528="N"), 0, IF($C528="DM", $T528, IF(OR(AY528="Y", AY528="IR"),$AM528,IF(AY528="C", IF($BI528="Y", IF($AF528="N/A", $Q528, $AF528), IF($AG528="N/A", $T528,$AG528)))))))</f>
        <v>23</v>
      </c>
      <c r="BR528" s="16">
        <f>IF(AZ528="R", $CA528, IF(OR(AZ528="P", AZ528="T", AZ528="N"), 0, IF($C528="DM", $T528, IF(OR(AZ528="Y", AZ528="IR"),$AM528,IF(AZ528="C", IF($BI528="Y", IF($AF528="N/A", $Q528, $AF528), IF($AG528="N/A", $T528,$AG528)))))))</f>
        <v>23</v>
      </c>
      <c r="BS528" s="16">
        <f>IF(BA528="R", $CA528, IF(OR(BA528="P", BA528="T", BA528="N"), 0, IF($C528="DM", $T528, IF(OR(BA528="Y", BA528="IR"),$AM528,IF(BA528="C", IF($BI528="Y", IF($AF528="N/A", $Q528, $AF528), IF($AG528="N/A", $T528,$AG528)))))))</f>
        <v>23</v>
      </c>
      <c r="BT528" s="16">
        <f>IF(BB528="R", $CA528, IF(OR(BB528="P", BB528="T", BB528="N"), 0, IF($C528="DM", $T528, IF(OR(BB528="Y", BB528="IR"),$AM528,IF(BB528="C", IF($BI528="Y", IF($BA528="C", IF($AF528="N/A", $Q528, $AF528), IF($AF528="N/A", $T528, $AM528)), IF($AG528="N/A", $T528,$AG528)))))))</f>
        <v>23</v>
      </c>
      <c r="BU528" s="16">
        <f>IF(BC528="R", $CA528, IF(OR(BC528="P", BC528="T", BC528="N"), 0, IF($C528="DM", $T528, IF(OR(BC528="Y", BC528="IR"),$AM528,IF(BC528="C", IF($BI528="Y", IF($BA528="C", IF($AF528="N/A", $Q528, $AF528), IF($AF528="N/A", $T528, $AM528)), IF($AG528="N/A", $T528,$AG528)))))))</f>
        <v>23</v>
      </c>
      <c r="BV528" s="16">
        <f>IF(BD528="R", $CA528, IF(OR(BD528="P", BD528="T", BD528="N"), 0, IF($C528="DM", $T528, IF(OR(BD528="Y", BD528="IR"),$AM528,IF(BD528="C", IF($BI528="Y", IF($BA528="C", IF($AF528="N/A", $Q528, $AF528), IF($AF528="N/A", $T528, $AM528)), IF($AG528="N/A", $T528,$AG528)))))))</f>
        <v>23</v>
      </c>
      <c r="BW528" s="16">
        <f>IF(BE528="R", $CA528, IF(OR(BE528="P", BE528="T", BE528="N"), 0, IF($C528="DM", $T528, IF(OR(BE528="Y", BE528="IR"),$AM528,IF(BE528="C", IF($BI528="Y", IF($BA528="C", IF($AF528="N/A", $Q528, $AF528), IF($AF528="N/A", $T528, $AM528)), IF($AG528="N/A", $T528,$AG528)))))))</f>
        <v>23</v>
      </c>
      <c r="BX528" s="16">
        <f>IF(BF528="R", $CA528, IF(OR(BF528="P", BF528="T", BF528="N"), 0, IF($C528="DM", $T528, IF(OR(BF528="Y", BF528="IR"),$AM528,IF(BF528="C", IF($BI528="Y", IF($BA528="C", IF($AF528="N/A", $Q528, $AF528), IF($AF528="N/A", $T528, $AM528)), IF($AG528="N/A", $T528,$AG528)))))))</f>
        <v>23</v>
      </c>
      <c r="BY528" s="16">
        <f>IF(BG528="R", $CA528, IF(OR(BG528="P", BG528="T", BG528="N"), 0, IF($C528="DM", $T528, IF(OR(BG528="Y", BG528="IR"),$AM528,IF(BG528="C", IF($BI528="Y", IF($BA528="C", IF($AF528="N/A", $Q528, $AF528), IF($AF528="N/A", $T528, $AM528)), IF($AG528="N/A", $T528,$AG528)))))))</f>
        <v>23</v>
      </c>
      <c r="BZ528" s="16">
        <f>IF(BH528="R", $CA528, IF(OR(BH528="P", BH528="T", BH528="N"), 0, IF($C528="DM", $T528, IF(OR(BH528="Y", BH528="IR"),$AM528,IF(BH528="C", IF($BI528="Y", IF($BA528="C", IF($AF528="N/A", $Q528, $AF528), IF($AF528="N/A", $T528, $AM528)), IF($AG528="N/A", $T528,$AG528)))))))</f>
        <v>23</v>
      </c>
      <c r="CA528" s="15" t="s">
        <v>75</v>
      </c>
      <c r="CB528" s="16">
        <f>BZ528</f>
        <v>23</v>
      </c>
      <c r="CC528" s="15">
        <f>IF(OR($BH528="T", $BH528="R"), 0, IF($BH528="C", IF($BI528="Y", IF($BA528="C", 0, IF(AF528="N/A", Q528-T528, AF528-AG528)), IF($AF528="N/A", U528, AH528)), AN528))</f>
        <v>13</v>
      </c>
      <c r="CD528" s="15">
        <f>IF(OR($BH528="T", $BH528="R"), 0, IF($BH528="C", IF($BI528="Y", 0, IF($AF528="N/A", V528, AI528)), AO528))</f>
        <v>13</v>
      </c>
      <c r="CE528" s="15" t="str">
        <f>IF(OR($BH528="T", $BH528="R"), 0, IF($BH528="C", IF($BI528="Y", 0, IF($AF528="N/A", W528, AJ528)), AP528))</f>
        <v>N/A</v>
      </c>
      <c r="CF528" s="15" t="str">
        <f>IF(OR($BH528="T", $BH528="R"), 0, IF($BH528="C", IF($BI528="Y", 0, IF($AF528="N/A", X528, AK528)), AQ528))</f>
        <v>N/A</v>
      </c>
      <c r="CG528" t="str">
        <f>IF(AC528="N/A", "S:"&amp;L528&amp;" G:"&amp;M528&amp;" GR:"&amp;Q528, IF(AC528=0, "S:"&amp;L528&amp;" G:"&amp;M528&amp;" GR:"&amp;Q528, "S:"&amp;L528&amp;"/"&amp;AD528&amp;" G:"&amp;AE528&amp;" GR:"&amp;AF528))</f>
        <v>S:13 G:5 GR:10</v>
      </c>
    </row>
    <row r="529" spans="1:85" x14ac:dyDescent="0.25">
      <c r="A529" s="14">
        <v>5160</v>
      </c>
      <c r="B529" s="15" t="s">
        <v>2755</v>
      </c>
      <c r="C529" s="15" t="s">
        <v>62</v>
      </c>
      <c r="D529" s="15" t="s">
        <v>59</v>
      </c>
      <c r="E529" s="15">
        <f>VLOOKUP(B529, 'Rookie Year'!$A$2:$B$55679,2,FALSE)</f>
        <v>2023</v>
      </c>
      <c r="F529" s="15">
        <v>2023</v>
      </c>
      <c r="G529" s="15" t="s">
        <v>40</v>
      </c>
      <c r="H529" s="15" t="s">
        <v>2156</v>
      </c>
      <c r="I529" s="16">
        <v>10</v>
      </c>
      <c r="J529" s="15">
        <v>4</v>
      </c>
      <c r="K529" s="17">
        <f>IF(AND(G529&lt;&gt;"N",R529="N/A"), IF(I529&lt;4, 0, 0.25),IF(I529=1, IF(J529=1,0.25, 0.25), IF(I529&lt;13, 0.25, IF(I529&lt;26, 0.4, IF(I529&lt;51, 0.6, 0.75)))))</f>
        <v>0.25</v>
      </c>
      <c r="L529" s="16">
        <f>I529-M529</f>
        <v>7</v>
      </c>
      <c r="M529" s="16">
        <f>ROUNDUP(I529*K529,0)</f>
        <v>3</v>
      </c>
      <c r="N529" s="16">
        <f>M529*J529</f>
        <v>12</v>
      </c>
      <c r="O529" s="16">
        <v>6</v>
      </c>
      <c r="P529" s="16">
        <v>0</v>
      </c>
      <c r="Q529" s="16">
        <f>N529-O529-P529</f>
        <v>6</v>
      </c>
      <c r="R529" s="15" t="s">
        <v>75</v>
      </c>
      <c r="S529" s="15">
        <f>IF(R529="N/A", J529-($B$1-F529), J529-($B$1-R529))</f>
        <v>3</v>
      </c>
      <c r="T529" s="16">
        <v>6</v>
      </c>
      <c r="U529" s="16">
        <v>0</v>
      </c>
      <c r="V529" s="16">
        <v>0</v>
      </c>
      <c r="W529" s="16" t="str">
        <f>IF($S529&lt;4, "N/A", $M529)</f>
        <v>N/A</v>
      </c>
      <c r="X529" s="16" t="str">
        <f>IF($S529&lt;5, "N/A", $M529)</f>
        <v>N/A</v>
      </c>
      <c r="Y529" s="15" t="str">
        <f>IF(SUM(T529:X529)&lt;&gt;Q529, "CHECK", "OK")</f>
        <v>OK</v>
      </c>
      <c r="Z529" s="15" t="str">
        <f>IF(F529=$B$1, "No", IF(S529=1, "Yes", "No"))</f>
        <v>No</v>
      </c>
      <c r="AA529" s="18" t="str">
        <f>IF(C529="DM", "N/A", IF(Z529="No","N/A",VLOOKUP(B529,'Extension List'!$A$3:$R$1972,18,FALSE)))</f>
        <v>N/A</v>
      </c>
      <c r="AB529" s="15" t="str">
        <f>IF(C529="DM", "N/A", IF(Z529="No","N/A",VLOOKUP(B529,'Extension List'!$A$3:$T$1972,20,FALSE)))</f>
        <v>N/A</v>
      </c>
      <c r="AC529" s="15" t="str">
        <f>IF(AA529="N/A", "N/A", 0)</f>
        <v>N/A</v>
      </c>
      <c r="AD529" s="16" t="str">
        <f>IF(AE529="N/A", "N/A", AA529-AE529)</f>
        <v>N/A</v>
      </c>
      <c r="AE529" s="16" t="str">
        <f>IF(AA529="N/A", "N/A", IF(AC529&gt;0, IF(AA529&lt;13, ROUNDUP(0.25*AA529,0), IF(AA529&lt;26, ROUNDUP(0.4*AA529,0), IF(AA529&lt;51, ROUNDUP(0.6*AA529,0), ROUNDUP(0.75*AA529,0)))), "N/A"))</f>
        <v>N/A</v>
      </c>
      <c r="AF529" s="16" t="str">
        <f>IF(AD529="N/A","N/A", (AE529*AC529)+Q529)</f>
        <v>N/A</v>
      </c>
      <c r="AG529" s="16" t="str">
        <f>IF($AF529="N/A", "N/A", "TBC")</f>
        <v>N/A</v>
      </c>
      <c r="AH529" s="16" t="str">
        <f>IF($AF529="N/A", "N/A", "TBC")</f>
        <v>N/A</v>
      </c>
      <c r="AI529" s="16" t="str">
        <f>IF($AF529="N/A","N/A",IF(AC529&gt;1,"TBC","N/A"))</f>
        <v>N/A</v>
      </c>
      <c r="AJ529" s="16" t="str">
        <f>IF($AF529="N/A","N/A",IF(AC529&gt;2,"TBC","N/A"))</f>
        <v>N/A</v>
      </c>
      <c r="AK529" s="16" t="str">
        <f>IF($AF529="N/A","N/A",IF(AC529&gt;3,"TBC","N/A"))</f>
        <v>N/A</v>
      </c>
      <c r="AL529" s="16" t="str">
        <f>IF(AC529="N/A","N/A",IF(AC529&gt;0,IF(SUM(AG529:AK529)&lt;&gt;AF529,"CHECK","OK"),"N/A"))</f>
        <v>N/A</v>
      </c>
      <c r="AM529" s="16">
        <f>IF(AD529="N/A", L529+T529, L529+AG529)</f>
        <v>13</v>
      </c>
      <c r="AN529" s="16">
        <f>IF(AD529="N/A", IF(U529="N/A", "N/A", L529+U529), AD529+AH529)</f>
        <v>7</v>
      </c>
      <c r="AO529" s="16">
        <f>IF(AD529="N/A", IF(V529="N/A", "N/A", L529+V529), IF(AI529="N/A", "N/A", AD529+AI529))</f>
        <v>7</v>
      </c>
      <c r="AP529" s="16" t="str">
        <f>IF(AD529="N/A", IF(W529="N/A", "N/A", L529+W529), IF(AJ529="N/A", "N/A", AD529+AJ529))</f>
        <v>N/A</v>
      </c>
      <c r="AQ529" s="16" t="str">
        <f>IF(AD529="N/A", IF(X529="N/A", "N/A", L529+X529), IF(AK529="N/A", "N/A", AD529+AK529))</f>
        <v>N/A</v>
      </c>
      <c r="AR529" s="15" t="s">
        <v>40</v>
      </c>
      <c r="AS529" s="15" t="s">
        <v>40</v>
      </c>
      <c r="AT529" s="15" t="s">
        <v>40</v>
      </c>
      <c r="AU529" s="15" t="s">
        <v>40</v>
      </c>
      <c r="AV529" s="15" t="s">
        <v>40</v>
      </c>
      <c r="AW529" s="15" t="s">
        <v>40</v>
      </c>
      <c r="AX529" s="15" t="s">
        <v>40</v>
      </c>
      <c r="AY529" s="15" t="s">
        <v>40</v>
      </c>
      <c r="AZ529" s="15" t="s">
        <v>40</v>
      </c>
      <c r="BA529" s="15" t="s">
        <v>40</v>
      </c>
      <c r="BB529" s="15" t="s">
        <v>40</v>
      </c>
      <c r="BC529" s="15" t="s">
        <v>40</v>
      </c>
      <c r="BD529" s="15" t="s">
        <v>40</v>
      </c>
      <c r="BE529" s="15" t="s">
        <v>40</v>
      </c>
      <c r="BF529" s="15" t="s">
        <v>40</v>
      </c>
      <c r="BG529" s="15" t="s">
        <v>40</v>
      </c>
      <c r="BH529" s="15" t="s">
        <v>40</v>
      </c>
      <c r="BI529" s="15"/>
      <c r="BJ529" s="16">
        <f>IF(AR529="R", $CA529, IF(OR(AR529="P", AR529="T", AR529="N"), 0, IF($C529="DM", $T529, IF(OR(AR529="Y", AR529="IR"),$AM529,IF(AR529="C", IF($BI529="Y", IF($AF529="N/A", $Q529, $AF529), IF($AG529="N/A", $T529,$AG529)))))))</f>
        <v>13</v>
      </c>
      <c r="BK529" s="16">
        <f>IF(AS529="R", $CA529, IF(OR(AS529="P", AS529="T", AS529="N"), 0, IF($C529="DM", $T529, IF(OR(AS529="Y", AS529="IR"),$AM529,IF(AS529="C", IF($BI529="Y", IF($AF529="N/A", $Q529, $AF529), IF($AG529="N/A", $T529,$AG529)))))))</f>
        <v>13</v>
      </c>
      <c r="BL529" s="16">
        <f>IF(AT529="R", $CA529, IF(OR(AT529="P", AT529="T", AT529="N"), 0, IF($C529="DM", $T529, IF(OR(AT529="Y", AT529="IR"),$AM529,IF(AT529="C", IF($BI529="Y", IF($AF529="N/A", $Q529, $AF529), IF($AG529="N/A", $T529,$AG529)))))))</f>
        <v>13</v>
      </c>
      <c r="BM529" s="16">
        <f>IF(AU529="R", $CA529, IF(OR(AU529="P", AU529="T", AU529="N"), 0, IF($C529="DM", $T529, IF(OR(AU529="Y", AU529="IR"),$AM529,IF(AU529="C", IF($BI529="Y", IF($AF529="N/A", $Q529, $AF529), IF($AG529="N/A", $T529,$AG529)))))))</f>
        <v>13</v>
      </c>
      <c r="BN529" s="16">
        <f>IF(AV529="R", $CA529, IF(OR(AV529="P", AV529="T", AV529="N"), 0, IF($C529="DM", $T529, IF(OR(AV529="Y", AV529="IR"),$AM529,IF(AV529="C", IF($BI529="Y", IF($AF529="N/A", $Q529, $AF529), IF($AG529="N/A", $T529,$AG529)))))))</f>
        <v>13</v>
      </c>
      <c r="BO529" s="16">
        <f>IF(AW529="R", $CA529, IF(OR(AW529="P", AW529="T", AW529="N"), 0, IF($C529="DM", $T529, IF(OR(AW529="Y", AW529="IR"),$AM529,IF(AW529="C", IF($BI529="Y", IF($AF529="N/A", $Q529, $AF529), IF($AG529="N/A", $T529,$AG529)))))))</f>
        <v>13</v>
      </c>
      <c r="BP529" s="16">
        <f>IF(AX529="R", $CA529, IF(OR(AX529="P", AX529="T", AX529="N"), 0, IF($C529="DM", $T529, IF(OR(AX529="Y", AX529="IR"),$AM529,IF(AX529="C", IF($BI529="Y", IF($AF529="N/A", $Q529, $AF529), IF($AG529="N/A", $T529,$AG529)))))))</f>
        <v>13</v>
      </c>
      <c r="BQ529" s="16">
        <f>IF(AY529="R", $CA529, IF(OR(AY529="P", AY529="T", AY529="N"), 0, IF($C529="DM", $T529, IF(OR(AY529="Y", AY529="IR"),$AM529,IF(AY529="C", IF($BI529="Y", IF($AF529="N/A", $Q529, $AF529), IF($AG529="N/A", $T529,$AG529)))))))</f>
        <v>13</v>
      </c>
      <c r="BR529" s="16">
        <f>IF(AZ529="R", $CA529, IF(OR(AZ529="P", AZ529="T", AZ529="N"), 0, IF($C529="DM", $T529, IF(OR(AZ529="Y", AZ529="IR"),$AM529,IF(AZ529="C", IF($BI529="Y", IF($AF529="N/A", $Q529, $AF529), IF($AG529="N/A", $T529,$AG529)))))))</f>
        <v>13</v>
      </c>
      <c r="BS529" s="16">
        <f>IF(BA529="R", $CA529, IF(OR(BA529="P", BA529="T", BA529="N"), 0, IF($C529="DM", $T529, IF(OR(BA529="Y", BA529="IR"),$AM529,IF(BA529="C", IF($BI529="Y", IF($AF529="N/A", $Q529, $AF529), IF($AG529="N/A", $T529,$AG529)))))))</f>
        <v>13</v>
      </c>
      <c r="BT529" s="16">
        <f>IF(BB529="R", $CA529, IF(OR(BB529="P", BB529="T", BB529="N"), 0, IF($C529="DM", $T529, IF(OR(BB529="Y", BB529="IR"),$AM529,IF(BB529="C", IF($BI529="Y", IF($BA529="C", IF($AF529="N/A", $Q529, $AF529), IF($AF529="N/A", $T529, $AM529)), IF($AG529="N/A", $T529,$AG529)))))))</f>
        <v>13</v>
      </c>
      <c r="BU529" s="16">
        <f>IF(BC529="R", $CA529, IF(OR(BC529="P", BC529="T", BC529="N"), 0, IF($C529="DM", $T529, IF(OR(BC529="Y", BC529="IR"),$AM529,IF(BC529="C", IF($BI529="Y", IF($BA529="C", IF($AF529="N/A", $Q529, $AF529), IF($AF529="N/A", $T529, $AM529)), IF($AG529="N/A", $T529,$AG529)))))))</f>
        <v>13</v>
      </c>
      <c r="BV529" s="16">
        <f>IF(BD529="R", $CA529, IF(OR(BD529="P", BD529="T", BD529="N"), 0, IF($C529="DM", $T529, IF(OR(BD529="Y", BD529="IR"),$AM529,IF(BD529="C", IF($BI529="Y", IF($BA529="C", IF($AF529="N/A", $Q529, $AF529), IF($AF529="N/A", $T529, $AM529)), IF($AG529="N/A", $T529,$AG529)))))))</f>
        <v>13</v>
      </c>
      <c r="BW529" s="16">
        <f>IF(BE529="R", $CA529, IF(OR(BE529="P", BE529="T", BE529="N"), 0, IF($C529="DM", $T529, IF(OR(BE529="Y", BE529="IR"),$AM529,IF(BE529="C", IF($BI529="Y", IF($BA529="C", IF($AF529="N/A", $Q529, $AF529), IF($AF529="N/A", $T529, $AM529)), IF($AG529="N/A", $T529,$AG529)))))))</f>
        <v>13</v>
      </c>
      <c r="BX529" s="16">
        <f>IF(BF529="R", $CA529, IF(OR(BF529="P", BF529="T", BF529="N"), 0, IF($C529="DM", $T529, IF(OR(BF529="Y", BF529="IR"),$AM529,IF(BF529="C", IF($BI529="Y", IF($BA529="C", IF($AF529="N/A", $Q529, $AF529), IF($AF529="N/A", $T529, $AM529)), IF($AG529="N/A", $T529,$AG529)))))))</f>
        <v>13</v>
      </c>
      <c r="BY529" s="16">
        <f>IF(BG529="R", $CA529, IF(OR(BG529="P", BG529="T", BG529="N"), 0, IF($C529="DM", $T529, IF(OR(BG529="Y", BG529="IR"),$AM529,IF(BG529="C", IF($BI529="Y", IF($BA529="C", IF($AF529="N/A", $Q529, $AF529), IF($AF529="N/A", $T529, $AM529)), IF($AG529="N/A", $T529,$AG529)))))))</f>
        <v>13</v>
      </c>
      <c r="BZ529" s="16">
        <f>IF(BH529="R", $CA529, IF(OR(BH529="P", BH529="T", BH529="N"), 0, IF($C529="DM", $T529, IF(OR(BH529="Y", BH529="IR"),$AM529,IF(BH529="C", IF($BI529="Y", IF($BA529="C", IF($AF529="N/A", $Q529, $AF529), IF($AF529="N/A", $T529, $AM529)), IF($AG529="N/A", $T529,$AG529)))))))</f>
        <v>13</v>
      </c>
      <c r="CA529" s="15" t="s">
        <v>75</v>
      </c>
      <c r="CB529" s="16">
        <f>BZ529</f>
        <v>13</v>
      </c>
      <c r="CC529" s="15">
        <f>IF(OR($BH529="T", $BH529="R"), 0, IF($BH529="C", IF($BI529="Y", IF($BA529="C", 0, IF(AF529="N/A", Q529-T529, AF529-AG529)), IF($AF529="N/A", U529, AH529)), AN529))</f>
        <v>7</v>
      </c>
      <c r="CD529" s="15">
        <f>IF(OR($BH529="T", $BH529="R"), 0, IF($BH529="C", IF($BI529="Y", 0, IF($AF529="N/A", V529, AI529)), AO529))</f>
        <v>7</v>
      </c>
      <c r="CE529" s="15" t="str">
        <f>IF(OR($BH529="T", $BH529="R"), 0, IF($BH529="C", IF($BI529="Y", 0, IF($AF529="N/A", W529, AJ529)), AP529))</f>
        <v>N/A</v>
      </c>
      <c r="CF529" s="15" t="str">
        <f>IF(OR($BH529="T", $BH529="R"), 0, IF($BH529="C", IF($BI529="Y", 0, IF($AF529="N/A", X529, AK529)), AQ529))</f>
        <v>N/A</v>
      </c>
      <c r="CG529" t="str">
        <f>IF(AC529="N/A", "S:"&amp;L529&amp;" G:"&amp;M529&amp;" GR:"&amp;Q529, IF(AC529=0, "S:"&amp;L529&amp;" G:"&amp;M529&amp;" GR:"&amp;Q529, "S:"&amp;L529&amp;"/"&amp;AD529&amp;" G:"&amp;AE529&amp;" GR:"&amp;AF529))</f>
        <v>S:7 G:3 GR:6</v>
      </c>
    </row>
    <row r="530" spans="1:85" x14ac:dyDescent="0.25">
      <c r="A530" s="14">
        <v>5712</v>
      </c>
      <c r="B530" s="15" t="s">
        <v>3061</v>
      </c>
      <c r="C530" s="15" t="s">
        <v>62</v>
      </c>
      <c r="D530" s="15" t="s">
        <v>59</v>
      </c>
      <c r="E530" s="15">
        <f>VLOOKUP(B530, 'Rookie Year'!$A$2:$B$55679,2,FALSE)</f>
        <v>2024</v>
      </c>
      <c r="F530" s="15">
        <v>2024</v>
      </c>
      <c r="G530" s="15" t="s">
        <v>40</v>
      </c>
      <c r="H530" s="15" t="s">
        <v>2878</v>
      </c>
      <c r="I530" s="16">
        <v>1</v>
      </c>
      <c r="J530" s="15">
        <v>3</v>
      </c>
      <c r="K530" s="17">
        <f>IF(AND(G530&lt;&gt;"N",R530="N/A"), IF(I530&lt;4, 0, 0.25),IF(I530=1, IF(J530=1,0.25, 0.25), IF(I530&lt;13, 0.25, IF(I530&lt;26, 0.4, IF(I530&lt;51, 0.6, 0.75)))))</f>
        <v>0</v>
      </c>
      <c r="L530" s="16">
        <f>I530-M530</f>
        <v>1</v>
      </c>
      <c r="M530" s="16">
        <f>ROUNDUP(I530*K530,0)</f>
        <v>0</v>
      </c>
      <c r="N530" s="16">
        <f>M530*J530</f>
        <v>0</v>
      </c>
      <c r="O530" s="16">
        <v>0</v>
      </c>
      <c r="P530" s="16">
        <v>0</v>
      </c>
      <c r="Q530" s="16">
        <f>N530-O530-P530</f>
        <v>0</v>
      </c>
      <c r="R530" s="15" t="s">
        <v>75</v>
      </c>
      <c r="S530" s="15">
        <f>IF(R530="N/A", J530-($B$1-F530), J530-($B$1-R530))</f>
        <v>3</v>
      </c>
      <c r="T530" s="16">
        <f>IF($S530&lt;1, "N/A", $M530)</f>
        <v>0</v>
      </c>
      <c r="U530" s="16">
        <f>IF($S530&lt;2, "N/A", $M530)</f>
        <v>0</v>
      </c>
      <c r="V530" s="16">
        <f>IF($S530&lt;3, "N/A", $M530)</f>
        <v>0</v>
      </c>
      <c r="W530" s="16" t="str">
        <f>IF($S530&lt;4, "N/A", $M530)</f>
        <v>N/A</v>
      </c>
      <c r="X530" s="16" t="str">
        <f>IF($S530&lt;5, "N/A", $M530)</f>
        <v>N/A</v>
      </c>
      <c r="Y530" s="15" t="str">
        <f>IF(SUM(T530:X530)&lt;&gt;Q530, "CHECK", "OK")</f>
        <v>OK</v>
      </c>
      <c r="Z530" s="15" t="str">
        <f>IF(F530=$B$1, "No", IF(S530=1, "Yes", "No"))</f>
        <v>No</v>
      </c>
      <c r="AA530" s="18" t="str">
        <f>IF(C530="DM", "N/A", IF(Z530="No","N/A",VLOOKUP(B530,'Extension List'!$A$3:$R$1972,18,FALSE)))</f>
        <v>N/A</v>
      </c>
      <c r="AB530" s="15" t="str">
        <f>IF(C530="DM", "N/A", IF(Z530="No","N/A",VLOOKUP(B530,'Extension List'!$A$3:$T$1972,20,FALSE)))</f>
        <v>N/A</v>
      </c>
      <c r="AC530" s="15" t="str">
        <f>IF(AA530="N/A", "N/A", 0)</f>
        <v>N/A</v>
      </c>
      <c r="AD530" s="16" t="str">
        <f>IF(AE530="N/A", "N/A", AA530-AE530)</f>
        <v>N/A</v>
      </c>
      <c r="AE530" s="16" t="str">
        <f>IF(AA530="N/A", "N/A", IF(AC530&gt;0, IF(AA530&lt;13, ROUNDUP(0.25*AA530,0), IF(AA530&lt;26, ROUNDUP(0.4*AA530,0), IF(AA530&lt;51, ROUNDUP(0.6*AA530,0), ROUNDUP(0.75*AA530,0)))), "N/A"))</f>
        <v>N/A</v>
      </c>
      <c r="AF530" s="16" t="str">
        <f>IF(AD530="N/A","N/A", (AE530*AC530)+Q530)</f>
        <v>N/A</v>
      </c>
      <c r="AG530" s="16" t="str">
        <f>IF($AF530="N/A", "N/A", "TBC")</f>
        <v>N/A</v>
      </c>
      <c r="AH530" s="16" t="str">
        <f>IF($AF530="N/A", "N/A", "TBC")</f>
        <v>N/A</v>
      </c>
      <c r="AI530" s="16" t="str">
        <f>IF($AF530="N/A","N/A",IF(AC530&gt;1,"TBC","N/A"))</f>
        <v>N/A</v>
      </c>
      <c r="AJ530" s="16" t="str">
        <f>IF($AF530="N/A","N/A",IF(AC530&gt;2,"TBC","N/A"))</f>
        <v>N/A</v>
      </c>
      <c r="AK530" s="16" t="str">
        <f>IF($AF530="N/A","N/A",IF(AC530&gt;3,"TBC","N/A"))</f>
        <v>N/A</v>
      </c>
      <c r="AL530" s="16" t="str">
        <f>IF(AC530="N/A","N/A",IF(AC530&gt;0,IF(SUM(AG530:AK530)&lt;&gt;AF530,"CHECK","OK"),"N/A"))</f>
        <v>N/A</v>
      </c>
      <c r="AM530" s="16">
        <f>IF(AD530="N/A", L530+T530, L530+AG530)</f>
        <v>1</v>
      </c>
      <c r="AN530" s="16">
        <f>IF(AD530="N/A", IF(U530="N/A", "N/A", L530+U530), AD530+AH530)</f>
        <v>1</v>
      </c>
      <c r="AO530" s="16">
        <f>IF(AD530="N/A", IF(V530="N/A", "N/A", L530+V530), IF(AI530="N/A", "N/A", AD530+AI530))</f>
        <v>1</v>
      </c>
      <c r="AP530" s="16" t="str">
        <f>IF(AD530="N/A", IF(W530="N/A", "N/A", L530+W530), IF(AJ530="N/A", "N/A", AD530+AJ530))</f>
        <v>N/A</v>
      </c>
      <c r="AQ530" s="16" t="str">
        <f>IF(AD530="N/A", IF(X530="N/A", "N/A", L530+X530), IF(AK530="N/A", "N/A", AD530+AK530))</f>
        <v>N/A</v>
      </c>
      <c r="AR530" s="15" t="s">
        <v>44</v>
      </c>
      <c r="AS530" s="15" t="s">
        <v>44</v>
      </c>
      <c r="AT530" s="15" t="s">
        <v>44</v>
      </c>
      <c r="AU530" s="15" t="s">
        <v>44</v>
      </c>
      <c r="AV530" s="15" t="s">
        <v>44</v>
      </c>
      <c r="AW530" s="15" t="s">
        <v>44</v>
      </c>
      <c r="AX530" s="15" t="s">
        <v>44</v>
      </c>
      <c r="AY530" s="15" t="s">
        <v>44</v>
      </c>
      <c r="AZ530" s="15" t="s">
        <v>44</v>
      </c>
      <c r="BA530" s="15" t="s">
        <v>44</v>
      </c>
      <c r="BB530" s="15" t="s">
        <v>44</v>
      </c>
      <c r="BC530" s="15" t="s">
        <v>44</v>
      </c>
      <c r="BD530" s="15" t="s">
        <v>44</v>
      </c>
      <c r="BE530" s="15" t="s">
        <v>44</v>
      </c>
      <c r="BF530" s="15" t="s">
        <v>44</v>
      </c>
      <c r="BG530" s="15" t="s">
        <v>44</v>
      </c>
      <c r="BH530" s="15" t="s">
        <v>44</v>
      </c>
      <c r="BJ530" s="16">
        <f>IF(AR530="R", $CA530, IF(OR(AR530="P", AR530="T", AR530="N"), 0, IF($C530="DM", $T530, IF(OR(AR530="Y", AR530="IR"),$AM530,IF(AR530="C", IF($BI530="Y", IF($AF530="N/A", $Q530, $AF530), IF($AG530="N/A", $T530,$AG530)))))))</f>
        <v>0</v>
      </c>
      <c r="BK530" s="16">
        <f>IF(AS530="R", $CA530, IF(OR(AS530="P", AS530="T", AS530="N"), 0, IF($C530="DM", $T530, IF(OR(AS530="Y", AS530="IR"),$AM530,IF(AS530="C", IF($BI530="Y", IF($AF530="N/A", $Q530, $AF530), IF($AG530="N/A", $T530,$AG530)))))))</f>
        <v>0</v>
      </c>
      <c r="BL530" s="16">
        <f>IF(AT530="R", $CA530, IF(OR(AT530="P", AT530="T", AT530="N"), 0, IF($C530="DM", $T530, IF(OR(AT530="Y", AT530="IR"),$AM530,IF(AT530="C", IF($BI530="Y", IF($AF530="N/A", $Q530, $AF530), IF($AG530="N/A", $T530,$AG530)))))))</f>
        <v>0</v>
      </c>
      <c r="BM530" s="16">
        <f>IF(AU530="R", $CA530, IF(OR(AU530="P", AU530="T", AU530="N"), 0, IF($C530="DM", $T530, IF(OR(AU530="Y", AU530="IR"),$AM530,IF(AU530="C", IF($BI530="Y", IF($AF530="N/A", $Q530, $AF530), IF($AG530="N/A", $T530,$AG530)))))))</f>
        <v>0</v>
      </c>
      <c r="BN530" s="16">
        <f>IF(AV530="R", $CA530, IF(OR(AV530="P", AV530="T", AV530="N"), 0, IF($C530="DM", $T530, IF(OR(AV530="Y", AV530="IR"),$AM530,IF(AV530="C", IF($BI530="Y", IF($AF530="N/A", $Q530, $AF530), IF($AG530="N/A", $T530,$AG530)))))))</f>
        <v>0</v>
      </c>
      <c r="BO530" s="16">
        <f>IF(AW530="R", $CA530, IF(OR(AW530="P", AW530="T", AW530="N"), 0, IF($C530="DM", $T530, IF(OR(AW530="Y", AW530="IR"),$AM530,IF(AW530="C", IF($BI530="Y", IF($AF530="N/A", $Q530, $AF530), IF($AG530="N/A", $T530,$AG530)))))))</f>
        <v>0</v>
      </c>
      <c r="BP530" s="16">
        <f>IF(AX530="R", $CA530, IF(OR(AX530="P", AX530="T", AX530="N"), 0, IF($C530="DM", $T530, IF(OR(AX530="Y", AX530="IR"),$AM530,IF(AX530="C", IF($BI530="Y", IF($AF530="N/A", $Q530, $AF530), IF($AG530="N/A", $T530,$AG530)))))))</f>
        <v>0</v>
      </c>
      <c r="BQ530" s="16">
        <f>IF(AY530="R", $CA530, IF(OR(AY530="P", AY530="T", AY530="N"), 0, IF($C530="DM", $T530, IF(OR(AY530="Y", AY530="IR"),$AM530,IF(AY530="C", IF($BI530="Y", IF($AF530="N/A", $Q530, $AF530), IF($AG530="N/A", $T530,$AG530)))))))</f>
        <v>0</v>
      </c>
      <c r="BR530" s="16">
        <f>IF(AZ530="R", $CA530, IF(OR(AZ530="P", AZ530="T", AZ530="N"), 0, IF($C530="DM", $T530, IF(OR(AZ530="Y", AZ530="IR"),$AM530,IF(AZ530="C", IF($BI530="Y", IF($AF530="N/A", $Q530, $AF530), IF($AG530="N/A", $T530,$AG530)))))))</f>
        <v>0</v>
      </c>
      <c r="BS530" s="16">
        <f>IF(BA530="R", $CA530, IF(OR(BA530="P", BA530="T", BA530="N"), 0, IF($C530="DM", $T530, IF(OR(BA530="Y", BA530="IR"),$AM530,IF(BA530="C", IF($BI530="Y", IF($AF530="N/A", $Q530, $AF530), IF($AG530="N/A", $T530,$AG530)))))))</f>
        <v>0</v>
      </c>
      <c r="BT530" s="16">
        <f>IF(BB530="R", $CA530, IF(OR(BB530="P", BB530="T", BB530="N"), 0, IF($C530="DM", $T530, IF(OR(BB530="Y", BB530="IR"),$AM530,IF(BB530="C", IF($BI530="Y", IF($BA530="C", IF($AF530="N/A", $Q530, $AF530), IF($AF530="N/A", $T530, $AM530)), IF($AG530="N/A", $T530,$AG530)))))))</f>
        <v>0</v>
      </c>
      <c r="BU530" s="16">
        <f>IF(BC530="R", $CA530, IF(OR(BC530="P", BC530="T", BC530="N"), 0, IF($C530="DM", $T530, IF(OR(BC530="Y", BC530="IR"),$AM530,IF(BC530="C", IF($BI530="Y", IF($BA530="C", IF($AF530="N/A", $Q530, $AF530), IF($AF530="N/A", $T530, $AM530)), IF($AG530="N/A", $T530,$AG530)))))))</f>
        <v>0</v>
      </c>
      <c r="BV530" s="16">
        <f>IF(BD530="R", $CA530, IF(OR(BD530="P", BD530="T", BD530="N"), 0, IF($C530="DM", $T530, IF(OR(BD530="Y", BD530="IR"),$AM530,IF(BD530="C", IF($BI530="Y", IF($BA530="C", IF($AF530="N/A", $Q530, $AF530), IF($AF530="N/A", $T530, $AM530)), IF($AG530="N/A", $T530,$AG530)))))))</f>
        <v>0</v>
      </c>
      <c r="BW530" s="16">
        <f>IF(BE530="R", $CA530, IF(OR(BE530="P", BE530="T", BE530="N"), 0, IF($C530="DM", $T530, IF(OR(BE530="Y", BE530="IR"),$AM530,IF(BE530="C", IF($BI530="Y", IF($BA530="C", IF($AF530="N/A", $Q530, $AF530), IF($AF530="N/A", $T530, $AM530)), IF($AG530="N/A", $T530,$AG530)))))))</f>
        <v>0</v>
      </c>
      <c r="BX530" s="16">
        <f>IF(BF530="R", $CA530, IF(OR(BF530="P", BF530="T", BF530="N"), 0, IF($C530="DM", $T530, IF(OR(BF530="Y", BF530="IR"),$AM530,IF(BF530="C", IF($BI530="Y", IF($BA530="C", IF($AF530="N/A", $Q530, $AF530), IF($AF530="N/A", $T530, $AM530)), IF($AG530="N/A", $T530,$AG530)))))))</f>
        <v>0</v>
      </c>
      <c r="BY530" s="16">
        <f>IF(BG530="R", $CA530, IF(OR(BG530="P", BG530="T", BG530="N"), 0, IF($C530="DM", $T530, IF(OR(BG530="Y", BG530="IR"),$AM530,IF(BG530="C", IF($BI530="Y", IF($BA530="C", IF($AF530="N/A", $Q530, $AF530), IF($AF530="N/A", $T530, $AM530)), IF($AG530="N/A", $T530,$AG530)))))))</f>
        <v>0</v>
      </c>
      <c r="BZ530" s="16">
        <f>IF(BH530="R", $CA530, IF(OR(BH530="P", BH530="T", BH530="N"), 0, IF($C530="DM", $T530, IF(OR(BH530="Y", BH530="IR"),$AM530,IF(BH530="C", IF($BI530="Y", IF($BA530="C", IF($AF530="N/A", $Q530, $AF530), IF($AF530="N/A", $T530, $AM530)), IF($AG530="N/A", $T530,$AG530)))))))</f>
        <v>0</v>
      </c>
      <c r="CA530" s="15" t="s">
        <v>75</v>
      </c>
      <c r="CB530" s="16">
        <f>BZ530</f>
        <v>0</v>
      </c>
      <c r="CC530" s="15">
        <f>IF(OR($BH530="T", $BH530="R"), 0, IF($BH530="C", IF($BI530="Y", IF($BA530="C", 0, IF(AF530="N/A", Q530-T530, AF530-AG530)), IF($AF530="N/A", U530, AH530)), AN530))</f>
        <v>0</v>
      </c>
      <c r="CD530" s="15">
        <f>IF(OR($BH530="T", $BH530="R"), 0, IF($BH530="C", IF($BI530="Y", 0, IF($AF530="N/A", V530, AI530)), AO530))</f>
        <v>0</v>
      </c>
      <c r="CE530" s="15" t="str">
        <f>IF(OR($BH530="T", $BH530="R"), 0, IF($BH530="C", IF($BI530="Y", 0, IF($AF530="N/A", W530, AJ530)), AP530))</f>
        <v>N/A</v>
      </c>
      <c r="CF530" s="15" t="str">
        <f>IF(OR($BH530="T", $BH530="R"), 0, IF($BH530="C", IF($BI530="Y", 0, IF($AF530="N/A", X530, AK530)), AQ530))</f>
        <v>N/A</v>
      </c>
      <c r="CG530" t="str">
        <f>IF(AC530="N/A", "S:"&amp;L530&amp;" G:"&amp;M530&amp;" GR:"&amp;Q530, IF(AC530=0, "S:"&amp;L530&amp;" G:"&amp;M530&amp;" GR:"&amp;Q530, "S:"&amp;L530&amp;"/"&amp;AD530&amp;" G:"&amp;AE530&amp;" GR:"&amp;AF530))</f>
        <v>S:1 G:0 GR:0</v>
      </c>
    </row>
    <row r="531" spans="1:85" x14ac:dyDescent="0.25">
      <c r="A531" s="14">
        <v>5836</v>
      </c>
      <c r="B531" s="15" t="s">
        <v>997</v>
      </c>
      <c r="C531" s="15" t="s">
        <v>62</v>
      </c>
      <c r="D531" s="15" t="s">
        <v>59</v>
      </c>
      <c r="E531" s="15">
        <f>VLOOKUP(B531, 'Rookie Year'!$A$2:$B$55679,2,FALSE)</f>
        <v>2017</v>
      </c>
      <c r="F531" s="15">
        <v>2017</v>
      </c>
      <c r="G531" s="15" t="s">
        <v>40</v>
      </c>
      <c r="H531" s="15" t="s">
        <v>1927</v>
      </c>
      <c r="I531" s="16">
        <v>71</v>
      </c>
      <c r="J531" s="15">
        <v>5</v>
      </c>
      <c r="K531" s="17">
        <f>IF(AND(G531&lt;&gt;"N",R531="N/A"), IF(I531&lt;4, 0, 0.25),IF(I531=1, IF(J531=1,0.25, 0.25), IF(I531&lt;13, 0.25, IF(I531&lt;26, 0.4, IF(I531&lt;51, 0.6, 0.75)))))</f>
        <v>0.75</v>
      </c>
      <c r="L531" s="16">
        <f>I531-M531</f>
        <v>17</v>
      </c>
      <c r="M531" s="16">
        <f>ROUNDUP(I531*K531,0)</f>
        <v>54</v>
      </c>
      <c r="N531" s="16">
        <f>M531*J531</f>
        <v>270</v>
      </c>
      <c r="O531" s="16">
        <v>270</v>
      </c>
      <c r="P531" s="16">
        <v>0</v>
      </c>
      <c r="Q531" s="16">
        <f>N531-O531-P531</f>
        <v>0</v>
      </c>
      <c r="R531" s="15">
        <v>2020</v>
      </c>
      <c r="S531" s="15">
        <f>IF(R531="N/A", J531-($B$1-F531), J531-($B$1-R531))</f>
        <v>1</v>
      </c>
      <c r="T531" s="16">
        <v>0</v>
      </c>
      <c r="U531" s="16" t="str">
        <f>IF($S531&lt;2, "N/A", $M531)</f>
        <v>N/A</v>
      </c>
      <c r="V531" s="16" t="str">
        <f>IF($S531&lt;3, "N/A", $M531)</f>
        <v>N/A</v>
      </c>
      <c r="W531" s="16" t="str">
        <f>IF($S531&lt;4, "N/A", $M531)</f>
        <v>N/A</v>
      </c>
      <c r="X531" s="16" t="str">
        <f>IF($S531&lt;5, "N/A", $M531)</f>
        <v>N/A</v>
      </c>
      <c r="Y531" s="15" t="str">
        <f>IF(SUM(T531:X531)&lt;&gt;Q531, "CHECK", "OK")</f>
        <v>OK</v>
      </c>
      <c r="Z531" s="15" t="str">
        <f>IF(F531=$B$1, "No", IF(S531=1, "Yes", "No"))</f>
        <v>Yes</v>
      </c>
      <c r="AA531" s="18">
        <f>IF(C531="DM", "N/A", IF(Z531="No","N/A",VLOOKUP(B531,'Extension List'!$A$3:$R$1972,18,FALSE)))</f>
        <v>26</v>
      </c>
      <c r="AB531" s="15">
        <f>IF(C531="DM", "N/A", IF(Z531="No","N/A",VLOOKUP(B531,'Extension List'!$A$3:$T$1972,20,FALSE)))</f>
        <v>4</v>
      </c>
      <c r="AC531" s="15">
        <f>IF(AA531="N/A", "N/A", 0)</f>
        <v>0</v>
      </c>
      <c r="AD531" s="16" t="str">
        <f>IF(AE531="N/A", "N/A", AA531-AE531)</f>
        <v>N/A</v>
      </c>
      <c r="AE531" s="16" t="str">
        <f>IF(AA531="N/A", "N/A", IF(AC531&gt;0, IF(AA531&lt;13, ROUNDUP(0.25*AA531,0), IF(AA531&lt;26, ROUNDUP(0.4*AA531,0), IF(AA531&lt;51, ROUNDUP(0.6*AA531,0), ROUNDUP(0.75*AA531,0)))), "N/A"))</f>
        <v>N/A</v>
      </c>
      <c r="AF531" s="16" t="str">
        <f>IF(AD531="N/A","N/A", (AE531*AC531)+Q531)</f>
        <v>N/A</v>
      </c>
      <c r="AG531" s="16" t="str">
        <f>IF($AF531="N/A", "N/A", "TBC")</f>
        <v>N/A</v>
      </c>
      <c r="AH531" s="16" t="str">
        <f>IF($AF531="N/A", "N/A", "TBC")</f>
        <v>N/A</v>
      </c>
      <c r="AI531" s="16" t="str">
        <f>IF($AF531="N/A","N/A",IF(AC531&gt;1,"TBC","N/A"))</f>
        <v>N/A</v>
      </c>
      <c r="AJ531" s="16" t="str">
        <f>IF($AF531="N/A","N/A",IF(AC531&gt;2,"TBC","N/A"))</f>
        <v>N/A</v>
      </c>
      <c r="AK531" s="16" t="str">
        <f>IF($AF531="N/A","N/A",IF(AC531&gt;3,"TBC","N/A"))</f>
        <v>N/A</v>
      </c>
      <c r="AL531" s="16" t="str">
        <f>IF(AC531="N/A","N/A",IF(AC531&gt;0,IF(SUM(AG531:AK531)&lt;&gt;AF531,"CHECK","OK"),"N/A"))</f>
        <v>N/A</v>
      </c>
      <c r="AM531" s="16">
        <f>IF(AD531="N/A", L531+T531, L531+AG531)</f>
        <v>17</v>
      </c>
      <c r="AN531" s="16" t="str">
        <f>IF(AD531="N/A", IF(U531="N/A", "N/A", L531+U531), AD531+AH531)</f>
        <v>N/A</v>
      </c>
      <c r="AO531" s="16" t="str">
        <f>IF(AD531="N/A", IF(V531="N/A", "N/A", L531+V531), IF(AI531="N/A", "N/A", AD531+AI531))</f>
        <v>N/A</v>
      </c>
      <c r="AP531" s="16" t="str">
        <f>IF(AD531="N/A", IF(W531="N/A", "N/A", L531+W531), IF(AJ531="N/A", "N/A", AD531+AJ531))</f>
        <v>N/A</v>
      </c>
      <c r="AQ531" s="16" t="str">
        <f>IF(AD531="N/A", IF(X531="N/A", "N/A", L531+X531), IF(AK531="N/A", "N/A", AD531+AK531))</f>
        <v>N/A</v>
      </c>
      <c r="AR531" s="15" t="s">
        <v>42</v>
      </c>
      <c r="AS531" s="15" t="s">
        <v>42</v>
      </c>
      <c r="AT531" s="15" t="s">
        <v>42</v>
      </c>
      <c r="AU531" s="15" t="s">
        <v>42</v>
      </c>
      <c r="AV531" s="15" t="s">
        <v>42</v>
      </c>
      <c r="AW531" s="15" t="s">
        <v>42</v>
      </c>
      <c r="AX531" s="15" t="s">
        <v>42</v>
      </c>
      <c r="AY531" s="15" t="s">
        <v>42</v>
      </c>
      <c r="AZ531" s="15" t="s">
        <v>42</v>
      </c>
      <c r="BA531" s="15" t="s">
        <v>42</v>
      </c>
      <c r="BB531" s="15" t="s">
        <v>40</v>
      </c>
      <c r="BC531" s="15" t="s">
        <v>40</v>
      </c>
      <c r="BD531" s="15" t="s">
        <v>40</v>
      </c>
      <c r="BE531" s="15" t="s">
        <v>40</v>
      </c>
      <c r="BF531" s="15" t="s">
        <v>40</v>
      </c>
      <c r="BG531" s="15" t="s">
        <v>40</v>
      </c>
      <c r="BH531" s="15" t="s">
        <v>40</v>
      </c>
      <c r="BI531" s="15"/>
      <c r="BJ531" s="16">
        <f>IF(AR531="R", $CA531, IF(OR(AR531="P", AR531="T", AR531="N"), 0, IF($C531="DM", $T531, IF(OR(AR531="Y", AR531="IR"),$AM531,IF(AR531="C", IF($BI531="Y", IF($AF531="N/A", $Q531, $AF531), IF($AG531="N/A", $T531,$AG531)))))))</f>
        <v>0</v>
      </c>
      <c r="BK531" s="16">
        <f>IF(AS531="R", $CA531, IF(OR(AS531="P", AS531="T", AS531="N"), 0, IF($C531="DM", $T531, IF(OR(AS531="Y", AS531="IR"),$AM531,IF(AS531="C", IF($BI531="Y", IF($AF531="N/A", $Q531, $AF531), IF($AG531="N/A", $T531,$AG531)))))))</f>
        <v>0</v>
      </c>
      <c r="BL531" s="16">
        <f>IF(AT531="R", $CA531, IF(OR(AT531="P", AT531="T", AT531="N"), 0, IF($C531="DM", $T531, IF(OR(AT531="Y", AT531="IR"),$AM531,IF(AT531="C", IF($BI531="Y", IF($AF531="N/A", $Q531, $AF531), IF($AG531="N/A", $T531,$AG531)))))))</f>
        <v>0</v>
      </c>
      <c r="BM531" s="16">
        <f>IF(AU531="R", $CA531, IF(OR(AU531="P", AU531="T", AU531="N"), 0, IF($C531="DM", $T531, IF(OR(AU531="Y", AU531="IR"),$AM531,IF(AU531="C", IF($BI531="Y", IF($AF531="N/A", $Q531, $AF531), IF($AG531="N/A", $T531,$AG531)))))))</f>
        <v>0</v>
      </c>
      <c r="BN531" s="16">
        <f>IF(AV531="R", $CA531, IF(OR(AV531="P", AV531="T", AV531="N"), 0, IF($C531="DM", $T531, IF(OR(AV531="Y", AV531="IR"),$AM531,IF(AV531="C", IF($BI531="Y", IF($AF531="N/A", $Q531, $AF531), IF($AG531="N/A", $T531,$AG531)))))))</f>
        <v>0</v>
      </c>
      <c r="BO531" s="16">
        <f>IF(AW531="R", $CA531, IF(OR(AW531="P", AW531="T", AW531="N"), 0, IF($C531="DM", $T531, IF(OR(AW531="Y", AW531="IR"),$AM531,IF(AW531="C", IF($BI531="Y", IF($AF531="N/A", $Q531, $AF531), IF($AG531="N/A", $T531,$AG531)))))))</f>
        <v>0</v>
      </c>
      <c r="BP531" s="16">
        <f>IF(AX531="R", $CA531, IF(OR(AX531="P", AX531="T", AX531="N"), 0, IF($C531="DM", $T531, IF(OR(AX531="Y", AX531="IR"),$AM531,IF(AX531="C", IF($BI531="Y", IF($AF531="N/A", $Q531, $AF531), IF($AG531="N/A", $T531,$AG531)))))))</f>
        <v>0</v>
      </c>
      <c r="BQ531" s="16">
        <f>IF(AY531="R", $CA531, IF(OR(AY531="P", AY531="T", AY531="N"), 0, IF($C531="DM", $T531, IF(OR(AY531="Y", AY531="IR"),$AM531,IF(AY531="C", IF($BI531="Y", IF($AF531="N/A", $Q531, $AF531), IF($AG531="N/A", $T531,$AG531)))))))</f>
        <v>0</v>
      </c>
      <c r="BR531" s="16">
        <f>IF(AZ531="R", $CA531, IF(OR(AZ531="P", AZ531="T", AZ531="N"), 0, IF($C531="DM", $T531, IF(OR(AZ531="Y", AZ531="IR"),$AM531,IF(AZ531="C", IF($BI531="Y", IF($AF531="N/A", $Q531, $AF531), IF($AG531="N/A", $T531,$AG531)))))))</f>
        <v>0</v>
      </c>
      <c r="BS531" s="16">
        <f>IF(BA531="R", $CA531, IF(OR(BA531="P", BA531="T", BA531="N"), 0, IF($C531="DM", $T531, IF(OR(BA531="Y", BA531="IR"),$AM531,IF(BA531="C", IF($BI531="Y", IF($AF531="N/A", $Q531, $AF531), IF($AG531="N/A", $T531,$AG531)))))))</f>
        <v>0</v>
      </c>
      <c r="BT531" s="16">
        <f>IF(BB531="R", $CA531, IF(OR(BB531="P", BB531="T", BB531="N"), 0, IF($C531="DM", $T531, IF(OR(BB531="Y", BB531="IR"),$AM531,IF(BB531="C", IF($BI531="Y", IF($BA531="C", IF($AF531="N/A", $Q531, $AF531), IF($AF531="N/A", $T531, $AM531)), IF($AG531="N/A", $T531,$AG531)))))))</f>
        <v>17</v>
      </c>
      <c r="BU531" s="16">
        <f>IF(BC531="R", $CA531, IF(OR(BC531="P", BC531="T", BC531="N"), 0, IF($C531="DM", $T531, IF(OR(BC531="Y", BC531="IR"),$AM531,IF(BC531="C", IF($BI531="Y", IF($BA531="C", IF($AF531="N/A", $Q531, $AF531), IF($AF531="N/A", $T531, $AM531)), IF($AG531="N/A", $T531,$AG531)))))))</f>
        <v>17</v>
      </c>
      <c r="BV531" s="16">
        <f>IF(BD531="R", $CA531, IF(OR(BD531="P", BD531="T", BD531="N"), 0, IF($C531="DM", $T531, IF(OR(BD531="Y", BD531="IR"),$AM531,IF(BD531="C", IF($BI531="Y", IF($BA531="C", IF($AF531="N/A", $Q531, $AF531), IF($AF531="N/A", $T531, $AM531)), IF($AG531="N/A", $T531,$AG531)))))))</f>
        <v>17</v>
      </c>
      <c r="BW531" s="16">
        <f>IF(BE531="R", $CA531, IF(OR(BE531="P", BE531="T", BE531="N"), 0, IF($C531="DM", $T531, IF(OR(BE531="Y", BE531="IR"),$AM531,IF(BE531="C", IF($BI531="Y", IF($BA531="C", IF($AF531="N/A", $Q531, $AF531), IF($AF531="N/A", $T531, $AM531)), IF($AG531="N/A", $T531,$AG531)))))))</f>
        <v>17</v>
      </c>
      <c r="BX531" s="16">
        <f>IF(BF531="R", $CA531, IF(OR(BF531="P", BF531="T", BF531="N"), 0, IF($C531="DM", $T531, IF(OR(BF531="Y", BF531="IR"),$AM531,IF(BF531="C", IF($BI531="Y", IF($BA531="C", IF($AF531="N/A", $Q531, $AF531), IF($AF531="N/A", $T531, $AM531)), IF($AG531="N/A", $T531,$AG531)))))))</f>
        <v>17</v>
      </c>
      <c r="BY531" s="16">
        <f>IF(BG531="R", $CA531, IF(OR(BG531="P", BG531="T", BG531="N"), 0, IF($C531="DM", $T531, IF(OR(BG531="Y", BG531="IR"),$AM531,IF(BG531="C", IF($BI531="Y", IF($BA531="C", IF($AF531="N/A", $Q531, $AF531), IF($AF531="N/A", $T531, $AM531)), IF($AG531="N/A", $T531,$AG531)))))))</f>
        <v>17</v>
      </c>
      <c r="BZ531" s="16">
        <f>IF(BH531="R", $CA531, IF(OR(BH531="P", BH531="T", BH531="N"), 0, IF($C531="DM", $T531, IF(OR(BH531="Y", BH531="IR"),$AM531,IF(BH531="C", IF($BI531="Y", IF($BA531="C", IF($AF531="N/A", $Q531, $AF531), IF($AF531="N/A", $T531, $AM531)), IF($AG531="N/A", $T531,$AG531)))))))</f>
        <v>17</v>
      </c>
      <c r="CA531" s="15" t="s">
        <v>75</v>
      </c>
      <c r="CB531" s="16">
        <f>BZ531</f>
        <v>17</v>
      </c>
      <c r="CC531" s="15" t="str">
        <f>IF(OR($BH531="T", $BH531="R"), 0, IF($BH531="C", IF($BI531="Y", IF($BA531="C", 0, IF(AF531="N/A", Q531-T531, AF531-AG531)), IF($AF531="N/A", U531, AH531)), AN531))</f>
        <v>N/A</v>
      </c>
      <c r="CD531" s="15" t="str">
        <f>IF(OR($BH531="T", $BH531="R"), 0, IF($BH531="C", IF($BI531="Y", 0, IF($AF531="N/A", V531, AI531)), AO531))</f>
        <v>N/A</v>
      </c>
      <c r="CE531" s="15" t="str">
        <f>IF(OR($BH531="T", $BH531="R"), 0, IF($BH531="C", IF($BI531="Y", 0, IF($AF531="N/A", W531, AJ531)), AP531))</f>
        <v>N/A</v>
      </c>
      <c r="CF531" s="15" t="str">
        <f>IF(OR($BH531="T", $BH531="R"), 0, IF($BH531="C", IF($BI531="Y", 0, IF($AF531="N/A", X531, AK531)), AQ531))</f>
        <v>N/A</v>
      </c>
      <c r="CG531" t="str">
        <f>IF(AC531="N/A", "S:"&amp;L531&amp;" G:"&amp;M531&amp;" GR:"&amp;Q531, IF(AC531=0, "S:"&amp;L531&amp;" G:"&amp;M531&amp;" GR:"&amp;Q531, "S:"&amp;L531&amp;"/"&amp;AD531&amp;" G:"&amp;AE531&amp;" GR:"&amp;AF531))</f>
        <v>S:17 G:54 GR:0</v>
      </c>
    </row>
    <row r="532" spans="1:85" x14ac:dyDescent="0.25">
      <c r="A532" s="14">
        <v>5252</v>
      </c>
      <c r="B532" s="15" t="s">
        <v>2841</v>
      </c>
      <c r="C532" s="15" t="s">
        <v>62</v>
      </c>
      <c r="D532" s="15" t="s">
        <v>59</v>
      </c>
      <c r="E532" s="15">
        <f>VLOOKUP(B532, 'Rookie Year'!$A$2:$B$55679,2,FALSE)</f>
        <v>2023</v>
      </c>
      <c r="F532" s="15">
        <v>2023</v>
      </c>
      <c r="G532" s="15" t="s">
        <v>40</v>
      </c>
      <c r="H532" s="15" t="s">
        <v>2233</v>
      </c>
      <c r="I532" s="16">
        <v>1</v>
      </c>
      <c r="J532" s="15">
        <v>3</v>
      </c>
      <c r="K532" s="17">
        <f>IF(AND(G532&lt;&gt;"N",R532="N/A"), IF(I532&lt;4, 0, 0.25),IF(I532=1, IF(J532=1,0.25, 0.25), IF(I532&lt;13, 0.25, IF(I532&lt;26, 0.4, IF(I532&lt;51, 0.6, 0.75)))))</f>
        <v>0</v>
      </c>
      <c r="L532" s="16">
        <f>I532-M532</f>
        <v>1</v>
      </c>
      <c r="M532" s="16">
        <f>ROUNDUP(I532*K532,0)</f>
        <v>0</v>
      </c>
      <c r="N532" s="16">
        <f>M532*J532</f>
        <v>0</v>
      </c>
      <c r="O532" s="16">
        <v>0</v>
      </c>
      <c r="P532" s="16">
        <v>0</v>
      </c>
      <c r="Q532" s="16">
        <f>N532-O532-P532</f>
        <v>0</v>
      </c>
      <c r="R532" s="15" t="s">
        <v>75</v>
      </c>
      <c r="S532" s="15">
        <f>IF(R532="N/A", J532-($B$1-F532), J532-($B$1-R532))</f>
        <v>2</v>
      </c>
      <c r="T532" s="16">
        <v>0</v>
      </c>
      <c r="U532" s="16">
        <v>0</v>
      </c>
      <c r="V532" s="16" t="str">
        <f>IF($S532&lt;3, "N/A", $M532)</f>
        <v>N/A</v>
      </c>
      <c r="W532" s="16" t="str">
        <f>IF($S532&lt;4, "N/A", $M532)</f>
        <v>N/A</v>
      </c>
      <c r="X532" s="16" t="str">
        <f>IF($S532&lt;5, "N/A", $M532)</f>
        <v>N/A</v>
      </c>
      <c r="Y532" s="15" t="str">
        <f>IF(SUM(T532:X532)&lt;&gt;Q532, "CHECK", "OK")</f>
        <v>OK</v>
      </c>
      <c r="Z532" s="15" t="str">
        <f>IF(F532=$B$1, "No", IF(S532=1, "Yes", "No"))</f>
        <v>No</v>
      </c>
      <c r="AA532" s="18" t="str">
        <f>IF(C532="DM", "N/A", IF(Z532="No","N/A",VLOOKUP(B532,'Extension List'!$A$3:$R$1972,18,FALSE)))</f>
        <v>N/A</v>
      </c>
      <c r="AB532" s="15" t="str">
        <f>IF(C532="DM", "N/A", IF(Z532="No","N/A",VLOOKUP(B532,'Extension List'!$A$3:$T$1972,20,FALSE)))</f>
        <v>N/A</v>
      </c>
      <c r="AC532" s="15" t="str">
        <f>IF(AA532="N/A", "N/A", 0)</f>
        <v>N/A</v>
      </c>
      <c r="AD532" s="16" t="str">
        <f>IF(AE532="N/A", "N/A", AA532-AE532)</f>
        <v>N/A</v>
      </c>
      <c r="AE532" s="16" t="str">
        <f>IF(AA532="N/A", "N/A", IF(AC532&gt;0, IF(AA532&lt;13, ROUNDUP(0.25*AA532,0), IF(AA532&lt;26, ROUNDUP(0.4*AA532,0), IF(AA532&lt;51, ROUNDUP(0.6*AA532,0), ROUNDUP(0.75*AA532,0)))), "N/A"))</f>
        <v>N/A</v>
      </c>
      <c r="AF532" s="16" t="str">
        <f>IF(AD532="N/A","N/A", (AE532*AC532)+Q532)</f>
        <v>N/A</v>
      </c>
      <c r="AG532" s="16" t="str">
        <f>IF($AF532="N/A", "N/A", "TBC")</f>
        <v>N/A</v>
      </c>
      <c r="AH532" s="16" t="str">
        <f>IF($AF532="N/A", "N/A", "TBC")</f>
        <v>N/A</v>
      </c>
      <c r="AI532" s="16" t="str">
        <f>IF($AF532="N/A","N/A",IF(AC532&gt;1,"TBC","N/A"))</f>
        <v>N/A</v>
      </c>
      <c r="AJ532" s="16" t="str">
        <f>IF($AF532="N/A","N/A",IF(AC532&gt;2,"TBC","N/A"))</f>
        <v>N/A</v>
      </c>
      <c r="AK532" s="16" t="str">
        <f>IF($AF532="N/A","N/A",IF(AC532&gt;3,"TBC","N/A"))</f>
        <v>N/A</v>
      </c>
      <c r="AL532" s="16" t="str">
        <f>IF(AC532="N/A","N/A",IF(AC532&gt;0,IF(SUM(AG532:AK532)&lt;&gt;AF532,"CHECK","OK"),"N/A"))</f>
        <v>N/A</v>
      </c>
      <c r="AM532" s="16">
        <f>IF(AD532="N/A", L532+T532, L532+AG532)</f>
        <v>1</v>
      </c>
      <c r="AN532" s="16">
        <f>IF(AD532="N/A", IF(U532="N/A", "N/A", L532+U532), AD532+AH532)</f>
        <v>1</v>
      </c>
      <c r="AO532" s="16" t="str">
        <f>IF(AD532="N/A", IF(V532="N/A", "N/A", L532+V532), IF(AI532="N/A", "N/A", AD532+AI532))</f>
        <v>N/A</v>
      </c>
      <c r="AP532" s="16" t="str">
        <f>IF(AD532="N/A", IF(W532="N/A", "N/A", L532+W532), IF(AJ532="N/A", "N/A", AD532+AJ532))</f>
        <v>N/A</v>
      </c>
      <c r="AQ532" s="16" t="str">
        <f>IF(AD532="N/A", IF(X532="N/A", "N/A", L532+X532), IF(AK532="N/A", "N/A", AD532+AK532))</f>
        <v>N/A</v>
      </c>
      <c r="AR532" s="15" t="s">
        <v>66</v>
      </c>
      <c r="AS532" s="15" t="s">
        <v>66</v>
      </c>
      <c r="AT532" s="15" t="s">
        <v>66</v>
      </c>
      <c r="AU532" s="15" t="s">
        <v>66</v>
      </c>
      <c r="AV532" s="15" t="s">
        <v>66</v>
      </c>
      <c r="AW532" s="15" t="s">
        <v>66</v>
      </c>
      <c r="AX532" s="15" t="s">
        <v>66</v>
      </c>
      <c r="AY532" s="15" t="s">
        <v>66</v>
      </c>
      <c r="AZ532" s="15" t="s">
        <v>66</v>
      </c>
      <c r="BA532" s="15" t="s">
        <v>66</v>
      </c>
      <c r="BB532" s="15" t="s">
        <v>66</v>
      </c>
      <c r="BC532" s="15" t="s">
        <v>66</v>
      </c>
      <c r="BD532" s="15" t="s">
        <v>66</v>
      </c>
      <c r="BE532" s="15" t="s">
        <v>66</v>
      </c>
      <c r="BF532" s="15" t="s">
        <v>66</v>
      </c>
      <c r="BG532" s="15" t="s">
        <v>66</v>
      </c>
      <c r="BH532" s="15" t="s">
        <v>66</v>
      </c>
      <c r="BI532" s="15"/>
      <c r="BJ532" s="16">
        <f>IF(AR532="R", $CA532, IF(OR(AR532="P", AR532="T", AR532="N"), 0, IF($C532="DM", $T532, IF(OR(AR532="Y", AR532="IR"),$AM532,IF(AR532="C", IF($BI532="Y", IF($AF532="N/A", $Q532, $AF532), IF($AG532="N/A", $T532,$AG532)))))))</f>
        <v>0</v>
      </c>
      <c r="BK532" s="16">
        <f>IF(AS532="R", $CA532, IF(OR(AS532="P", AS532="T", AS532="N"), 0, IF($C532="DM", $T532, IF(OR(AS532="Y", AS532="IR"),$AM532,IF(AS532="C", IF($BI532="Y", IF($AF532="N/A", $Q532, $AF532), IF($AG532="N/A", $T532,$AG532)))))))</f>
        <v>0</v>
      </c>
      <c r="BL532" s="16">
        <f>IF(AT532="R", $CA532, IF(OR(AT532="P", AT532="T", AT532="N"), 0, IF($C532="DM", $T532, IF(OR(AT532="Y", AT532="IR"),$AM532,IF(AT532="C", IF($BI532="Y", IF($AF532="N/A", $Q532, $AF532), IF($AG532="N/A", $T532,$AG532)))))))</f>
        <v>0</v>
      </c>
      <c r="BM532" s="16">
        <f>IF(AU532="R", $CA532, IF(OR(AU532="P", AU532="T", AU532="N"), 0, IF($C532="DM", $T532, IF(OR(AU532="Y", AU532="IR"),$AM532,IF(AU532="C", IF($BI532="Y", IF($AF532="N/A", $Q532, $AF532), IF($AG532="N/A", $T532,$AG532)))))))</f>
        <v>0</v>
      </c>
      <c r="BN532" s="16">
        <f>IF(AV532="R", $CA532, IF(OR(AV532="P", AV532="T", AV532="N"), 0, IF($C532="DM", $T532, IF(OR(AV532="Y", AV532="IR"),$AM532,IF(AV532="C", IF($BI532="Y", IF($AF532="N/A", $Q532, $AF532), IF($AG532="N/A", $T532,$AG532)))))))</f>
        <v>0</v>
      </c>
      <c r="BO532" s="16">
        <f>IF(AW532="R", $CA532, IF(OR(AW532="P", AW532="T", AW532="N"), 0, IF($C532="DM", $T532, IF(OR(AW532="Y", AW532="IR"),$AM532,IF(AW532="C", IF($BI532="Y", IF($AF532="N/A", $Q532, $AF532), IF($AG532="N/A", $T532,$AG532)))))))</f>
        <v>0</v>
      </c>
      <c r="BP532" s="16">
        <f>IF(AX532="R", $CA532, IF(OR(AX532="P", AX532="T", AX532="N"), 0, IF($C532="DM", $T532, IF(OR(AX532="Y", AX532="IR"),$AM532,IF(AX532="C", IF($BI532="Y", IF($AF532="N/A", $Q532, $AF532), IF($AG532="N/A", $T532,$AG532)))))))</f>
        <v>0</v>
      </c>
      <c r="BQ532" s="16">
        <f>IF(AY532="R", $CA532, IF(OR(AY532="P", AY532="T", AY532="N"), 0, IF($C532="DM", $T532, IF(OR(AY532="Y", AY532="IR"),$AM532,IF(AY532="C", IF($BI532="Y", IF($AF532="N/A", $Q532, $AF532), IF($AG532="N/A", $T532,$AG532)))))))</f>
        <v>0</v>
      </c>
      <c r="BR532" s="16">
        <f>IF(AZ532="R", $CA532, IF(OR(AZ532="P", AZ532="T", AZ532="N"), 0, IF($C532="DM", $T532, IF(OR(AZ532="Y", AZ532="IR"),$AM532,IF(AZ532="C", IF($BI532="Y", IF($AF532="N/A", $Q532, $AF532), IF($AG532="N/A", $T532,$AG532)))))))</f>
        <v>0</v>
      </c>
      <c r="BS532" s="16">
        <f>IF(BA532="R", $CA532, IF(OR(BA532="P", BA532="T", BA532="N"), 0, IF($C532="DM", $T532, IF(OR(BA532="Y", BA532="IR"),$AM532,IF(BA532="C", IF($BI532="Y", IF($AF532="N/A", $Q532, $AF532), IF($AG532="N/A", $T532,$AG532)))))))</f>
        <v>0</v>
      </c>
      <c r="BT532" s="16">
        <f>IF(BB532="R", $CA532, IF(OR(BB532="P", BB532="T", BB532="N"), 0, IF($C532="DM", $T532, IF(OR(BB532="Y", BB532="IR"),$AM532,IF(BB532="C", IF($BI532="Y", IF($BA532="C", IF($AF532="N/A", $Q532, $AF532), IF($AF532="N/A", $T532, $AM532)), IF($AG532="N/A", $T532,$AG532)))))))</f>
        <v>0</v>
      </c>
      <c r="BU532" s="16">
        <f>IF(BC532="R", $CA532, IF(OR(BC532="P", BC532="T", BC532="N"), 0, IF($C532="DM", $T532, IF(OR(BC532="Y", BC532="IR"),$AM532,IF(BC532="C", IF($BI532="Y", IF($BA532="C", IF($AF532="N/A", $Q532, $AF532), IF($AF532="N/A", $T532, $AM532)), IF($AG532="N/A", $T532,$AG532)))))))</f>
        <v>0</v>
      </c>
      <c r="BV532" s="16">
        <f>IF(BD532="R", $CA532, IF(OR(BD532="P", BD532="T", BD532="N"), 0, IF($C532="DM", $T532, IF(OR(BD532="Y", BD532="IR"),$AM532,IF(BD532="C", IF($BI532="Y", IF($BA532="C", IF($AF532="N/A", $Q532, $AF532), IF($AF532="N/A", $T532, $AM532)), IF($AG532="N/A", $T532,$AG532)))))))</f>
        <v>0</v>
      </c>
      <c r="BW532" s="16">
        <f>IF(BE532="R", $CA532, IF(OR(BE532="P", BE532="T", BE532="N"), 0, IF($C532="DM", $T532, IF(OR(BE532="Y", BE532="IR"),$AM532,IF(BE532="C", IF($BI532="Y", IF($BA532="C", IF($AF532="N/A", $Q532, $AF532), IF($AF532="N/A", $T532, $AM532)), IF($AG532="N/A", $T532,$AG532)))))))</f>
        <v>0</v>
      </c>
      <c r="BX532" s="16">
        <f>IF(BF532="R", $CA532, IF(OR(BF532="P", BF532="T", BF532="N"), 0, IF($C532="DM", $T532, IF(OR(BF532="Y", BF532="IR"),$AM532,IF(BF532="C", IF($BI532="Y", IF($BA532="C", IF($AF532="N/A", $Q532, $AF532), IF($AF532="N/A", $T532, $AM532)), IF($AG532="N/A", $T532,$AG532)))))))</f>
        <v>0</v>
      </c>
      <c r="BY532" s="16">
        <f>IF(BG532="R", $CA532, IF(OR(BG532="P", BG532="T", BG532="N"), 0, IF($C532="DM", $T532, IF(OR(BG532="Y", BG532="IR"),$AM532,IF(BG532="C", IF($BI532="Y", IF($BA532="C", IF($AF532="N/A", $Q532, $AF532), IF($AF532="N/A", $T532, $AM532)), IF($AG532="N/A", $T532,$AG532)))))))</f>
        <v>0</v>
      </c>
      <c r="BZ532" s="16">
        <f>IF(BH532="R", $CA532, IF(OR(BH532="P", BH532="T", BH532="N"), 0, IF($C532="DM", $T532, IF(OR(BH532="Y", BH532="IR"),$AM532,IF(BH532="C", IF($BI532="Y", IF($BA532="C", IF($AF532="N/A", $Q532, $AF532), IF($AF532="N/A", $T532, $AM532)), IF($AG532="N/A", $T532,$AG532)))))))</f>
        <v>0</v>
      </c>
      <c r="CA532" s="15" t="s">
        <v>75</v>
      </c>
      <c r="CB532" s="16">
        <f>BZ532</f>
        <v>0</v>
      </c>
      <c r="CC532" s="15">
        <f>IF(OR($BH532="T", $BH532="R"), 0, IF($BH532="C", IF($BI532="Y", IF($BA532="C", 0, IF(AF532="N/A", Q532-T532, AF532-AG532)), IF($AF532="N/A", U532, AH532)), AN532))</f>
        <v>1</v>
      </c>
      <c r="CD532" s="15" t="str">
        <f>IF(OR($BH532="T", $BH532="R"), 0, IF($BH532="C", IF($BI532="Y", 0, IF($AF532="N/A", V532, AI532)), AO532))</f>
        <v>N/A</v>
      </c>
      <c r="CE532" s="15" t="str">
        <f>IF(OR($BH532="T", $BH532="R"), 0, IF($BH532="C", IF($BI532="Y", 0, IF($AF532="N/A", W532, AJ532)), AP532))</f>
        <v>N/A</v>
      </c>
      <c r="CF532" s="15" t="str">
        <f>IF(OR($BH532="T", $BH532="R"), 0, IF($BH532="C", IF($BI532="Y", 0, IF($AF532="N/A", X532, AK532)), AQ532))</f>
        <v>N/A</v>
      </c>
      <c r="CG532" t="str">
        <f>IF(AC532="N/A", "S:"&amp;L532&amp;" G:"&amp;M532&amp;" GR:"&amp;Q532, IF(AC532=0, "S:"&amp;L532&amp;" G:"&amp;M532&amp;" GR:"&amp;Q532, "S:"&amp;L532&amp;"/"&amp;AD532&amp;" G:"&amp;AE532&amp;" GR:"&amp;AF532))</f>
        <v>S:1 G:0 GR:0</v>
      </c>
    </row>
    <row r="533" spans="1:85" x14ac:dyDescent="0.25">
      <c r="A533" s="14">
        <v>5283</v>
      </c>
      <c r="B533" s="15" t="s">
        <v>2887</v>
      </c>
      <c r="C533" s="15" t="s">
        <v>62</v>
      </c>
      <c r="D533" s="15" t="s">
        <v>59</v>
      </c>
      <c r="E533" s="15">
        <f>VLOOKUP(B533, 'Rookie Year'!$A$2:$B$55679,2,FALSE)</f>
        <v>2023</v>
      </c>
      <c r="F533" s="15">
        <v>2023</v>
      </c>
      <c r="G533" s="15" t="s">
        <v>42</v>
      </c>
      <c r="H533" s="15" t="s">
        <v>1928</v>
      </c>
      <c r="I533" s="16">
        <v>1</v>
      </c>
      <c r="J533" s="15">
        <v>3</v>
      </c>
      <c r="K533" s="17">
        <f>IF(AND(G533&lt;&gt;"N",R533="N/A"), IF(I533&lt;4, 0, 0.25),IF(I533=1, IF(J533=1,0.25, 0.25), IF(I533&lt;13, 0.25, IF(I533&lt;26, 0.4, IF(I533&lt;51, 0.6, 0.75)))))</f>
        <v>0.25</v>
      </c>
      <c r="L533" s="16">
        <f>I533-M533</f>
        <v>0</v>
      </c>
      <c r="M533" s="16">
        <f>ROUNDUP(I533*K533,0)</f>
        <v>1</v>
      </c>
      <c r="N533" s="16">
        <f>M533*J533</f>
        <v>3</v>
      </c>
      <c r="O533" s="16">
        <v>1</v>
      </c>
      <c r="P533" s="16">
        <v>0</v>
      </c>
      <c r="Q533" s="16">
        <f>N533-O533-P533</f>
        <v>2</v>
      </c>
      <c r="R533" s="15" t="s">
        <v>75</v>
      </c>
      <c r="S533" s="15">
        <f>IF(R533="N/A", J533-($B$1-F533), J533-($B$1-R533))</f>
        <v>2</v>
      </c>
      <c r="T533" s="16">
        <v>1</v>
      </c>
      <c r="U533" s="16">
        <v>1</v>
      </c>
      <c r="V533" s="16" t="str">
        <f>IF($S533&lt;3, "N/A", $M533)</f>
        <v>N/A</v>
      </c>
      <c r="W533" s="16" t="str">
        <f>IF($S533&lt;4, "N/A", $M533)</f>
        <v>N/A</v>
      </c>
      <c r="X533" s="16" t="str">
        <f>IF($S533&lt;5, "N/A", $M533)</f>
        <v>N/A</v>
      </c>
      <c r="Y533" s="15" t="str">
        <f>IF(SUM(T533:X533)&lt;&gt;Q533, "CHECK", "OK")</f>
        <v>OK</v>
      </c>
      <c r="Z533" s="15" t="str">
        <f>IF(F533=$B$1, "No", IF(S533=1, "Yes", "No"))</f>
        <v>No</v>
      </c>
      <c r="AA533" s="18" t="str">
        <f>IF(C533="DM", "N/A", IF(Z533="No","N/A",VLOOKUP(B533,'Extension List'!$A$3:$R$1972,18,FALSE)))</f>
        <v>N/A</v>
      </c>
      <c r="AB533" s="15" t="str">
        <f>IF(C533="DM", "N/A", IF(Z533="No","N/A",VLOOKUP(B533,'Extension List'!$A$3:$T$1972,20,FALSE)))</f>
        <v>N/A</v>
      </c>
      <c r="AC533" s="15" t="str">
        <f>IF(AA533="N/A", "N/A", 0)</f>
        <v>N/A</v>
      </c>
      <c r="AD533" s="16" t="str">
        <f>IF(AE533="N/A", "N/A", AA533-AE533)</f>
        <v>N/A</v>
      </c>
      <c r="AE533" s="16" t="str">
        <f>IF(AA533="N/A", "N/A", IF(AC533&gt;0, IF(AA533&lt;13, ROUNDUP(0.25*AA533,0), IF(AA533&lt;26, ROUNDUP(0.4*AA533,0), IF(AA533&lt;51, ROUNDUP(0.6*AA533,0), ROUNDUP(0.75*AA533,0)))), "N/A"))</f>
        <v>N/A</v>
      </c>
      <c r="AF533" s="16" t="str">
        <f>IF(AD533="N/A","N/A", (AE533*AC533)+Q533)</f>
        <v>N/A</v>
      </c>
      <c r="AG533" s="16" t="str">
        <f>IF($AF533="N/A", "N/A", "TBC")</f>
        <v>N/A</v>
      </c>
      <c r="AH533" s="16" t="str">
        <f>IF($AF533="N/A", "N/A", "TBC")</f>
        <v>N/A</v>
      </c>
      <c r="AI533" s="16" t="str">
        <f>IF($AF533="N/A","N/A",IF(AC533&gt;1,"TBC","N/A"))</f>
        <v>N/A</v>
      </c>
      <c r="AJ533" s="16" t="str">
        <f>IF($AF533="N/A","N/A",IF(AC533&gt;2,"TBC","N/A"))</f>
        <v>N/A</v>
      </c>
      <c r="AK533" s="16" t="str">
        <f>IF($AF533="N/A","N/A",IF(AC533&gt;3,"TBC","N/A"))</f>
        <v>N/A</v>
      </c>
      <c r="AL533" s="16" t="str">
        <f>IF(AC533="N/A","N/A",IF(AC533&gt;0,IF(SUM(AG533:AK533)&lt;&gt;AF533,"CHECK","OK"),"N/A"))</f>
        <v>N/A</v>
      </c>
      <c r="AM533" s="16">
        <f>IF(AD533="N/A", L533+T533, L533+AG533)</f>
        <v>1</v>
      </c>
      <c r="AN533" s="16">
        <f>IF(AD533="N/A", IF(U533="N/A", "N/A", L533+U533), AD533+AH533)</f>
        <v>1</v>
      </c>
      <c r="AO533" s="16" t="str">
        <f>IF(AD533="N/A", IF(V533="N/A", "N/A", L533+V533), IF(AI533="N/A", "N/A", AD533+AI533))</f>
        <v>N/A</v>
      </c>
      <c r="AP533" s="16" t="str">
        <f>IF(AD533="N/A", IF(W533="N/A", "N/A", L533+W533), IF(AJ533="N/A", "N/A", AD533+AJ533))</f>
        <v>N/A</v>
      </c>
      <c r="AQ533" s="16" t="str">
        <f>IF(AD533="N/A", IF(X533="N/A", "N/A", L533+X533), IF(AK533="N/A", "N/A", AD533+AK533))</f>
        <v>N/A</v>
      </c>
      <c r="AR533" s="15" t="s">
        <v>40</v>
      </c>
      <c r="AS533" s="15" t="s">
        <v>40</v>
      </c>
      <c r="AT533" s="15" t="s">
        <v>40</v>
      </c>
      <c r="AU533" s="15" t="s">
        <v>40</v>
      </c>
      <c r="AV533" s="15" t="s">
        <v>40</v>
      </c>
      <c r="AW533" s="15" t="s">
        <v>40</v>
      </c>
      <c r="AX533" s="15" t="s">
        <v>40</v>
      </c>
      <c r="AY533" s="15" t="s">
        <v>40</v>
      </c>
      <c r="AZ533" s="15" t="s">
        <v>40</v>
      </c>
      <c r="BA533" s="15" t="s">
        <v>40</v>
      </c>
      <c r="BB533" s="15" t="s">
        <v>40</v>
      </c>
      <c r="BC533" s="15" t="s">
        <v>40</v>
      </c>
      <c r="BD533" s="15" t="s">
        <v>40</v>
      </c>
      <c r="BE533" s="15" t="s">
        <v>40</v>
      </c>
      <c r="BF533" s="15" t="s">
        <v>40</v>
      </c>
      <c r="BG533" s="15" t="s">
        <v>40</v>
      </c>
      <c r="BH533" s="15" t="s">
        <v>40</v>
      </c>
      <c r="BI533" s="15"/>
      <c r="BJ533" s="16">
        <f>IF(AR533="R", $CA533, IF(OR(AR533="P", AR533="T", AR533="N"), 0, IF($C533="DM", $T533, IF(OR(AR533="Y", AR533="IR"),$AM533,IF(AR533="C", IF($BI533="Y", IF($AF533="N/A", $Q533, $AF533), IF($AG533="N/A", $T533,$AG533)))))))</f>
        <v>1</v>
      </c>
      <c r="BK533" s="16">
        <f>IF(AS533="R", $CA533, IF(OR(AS533="P", AS533="T", AS533="N"), 0, IF($C533="DM", $T533, IF(OR(AS533="Y", AS533="IR"),$AM533,IF(AS533="C", IF($BI533="Y", IF($AF533="N/A", $Q533, $AF533), IF($AG533="N/A", $T533,$AG533)))))))</f>
        <v>1</v>
      </c>
      <c r="BL533" s="16">
        <f>IF(AT533="R", $CA533, IF(OR(AT533="P", AT533="T", AT533="N"), 0, IF($C533="DM", $T533, IF(OR(AT533="Y", AT533="IR"),$AM533,IF(AT533="C", IF($BI533="Y", IF($AF533="N/A", $Q533, $AF533), IF($AG533="N/A", $T533,$AG533)))))))</f>
        <v>1</v>
      </c>
      <c r="BM533" s="16">
        <f>IF(AU533="R", $CA533, IF(OR(AU533="P", AU533="T", AU533="N"), 0, IF($C533="DM", $T533, IF(OR(AU533="Y", AU533="IR"),$AM533,IF(AU533="C", IF($BI533="Y", IF($AF533="N/A", $Q533, $AF533), IF($AG533="N/A", $T533,$AG533)))))))</f>
        <v>1</v>
      </c>
      <c r="BN533" s="16">
        <f>IF(AV533="R", $CA533, IF(OR(AV533="P", AV533="T", AV533="N"), 0, IF($C533="DM", $T533, IF(OR(AV533="Y", AV533="IR"),$AM533,IF(AV533="C", IF($BI533="Y", IF($AF533="N/A", $Q533, $AF533), IF($AG533="N/A", $T533,$AG533)))))))</f>
        <v>1</v>
      </c>
      <c r="BO533" s="16">
        <f>IF(AW533="R", $CA533, IF(OR(AW533="P", AW533="T", AW533="N"), 0, IF($C533="DM", $T533, IF(OR(AW533="Y", AW533="IR"),$AM533,IF(AW533="C", IF($BI533="Y", IF($AF533="N/A", $Q533, $AF533), IF($AG533="N/A", $T533,$AG533)))))))</f>
        <v>1</v>
      </c>
      <c r="BP533" s="16">
        <f>IF(AX533="R", $CA533, IF(OR(AX533="P", AX533="T", AX533="N"), 0, IF($C533="DM", $T533, IF(OR(AX533="Y", AX533="IR"),$AM533,IF(AX533="C", IF($BI533="Y", IF($AF533="N/A", $Q533, $AF533), IF($AG533="N/A", $T533,$AG533)))))))</f>
        <v>1</v>
      </c>
      <c r="BQ533" s="16">
        <f>IF(AY533="R", $CA533, IF(OR(AY533="P", AY533="T", AY533="N"), 0, IF($C533="DM", $T533, IF(OR(AY533="Y", AY533="IR"),$AM533,IF(AY533="C", IF($BI533="Y", IF($AF533="N/A", $Q533, $AF533), IF($AG533="N/A", $T533,$AG533)))))))</f>
        <v>1</v>
      </c>
      <c r="BR533" s="16">
        <f>IF(AZ533="R", $CA533, IF(OR(AZ533="P", AZ533="T", AZ533="N"), 0, IF($C533="DM", $T533, IF(OR(AZ533="Y", AZ533="IR"),$AM533,IF(AZ533="C", IF($BI533="Y", IF($AF533="N/A", $Q533, $AF533), IF($AG533="N/A", $T533,$AG533)))))))</f>
        <v>1</v>
      </c>
      <c r="BS533" s="16">
        <f>IF(BA533="R", $CA533, IF(OR(BA533="P", BA533="T", BA533="N"), 0, IF($C533="DM", $T533, IF(OR(BA533="Y", BA533="IR"),$AM533,IF(BA533="C", IF($BI533="Y", IF($AF533="N/A", $Q533, $AF533), IF($AG533="N/A", $T533,$AG533)))))))</f>
        <v>1</v>
      </c>
      <c r="BT533" s="16">
        <f>IF(BB533="R", $CA533, IF(OR(BB533="P", BB533="T", BB533="N"), 0, IF($C533="DM", $T533, IF(OR(BB533="Y", BB533="IR"),$AM533,IF(BB533="C", IF($BI533="Y", IF($BA533="C", IF($AF533="N/A", $Q533, $AF533), IF($AF533="N/A", $T533, $AM533)), IF($AG533="N/A", $T533,$AG533)))))))</f>
        <v>1</v>
      </c>
      <c r="BU533" s="16">
        <f>IF(BC533="R", $CA533, IF(OR(BC533="P", BC533="T", BC533="N"), 0, IF($C533="DM", $T533, IF(OR(BC533="Y", BC533="IR"),$AM533,IF(BC533="C", IF($BI533="Y", IF($BA533="C", IF($AF533="N/A", $Q533, $AF533), IF($AF533="N/A", $T533, $AM533)), IF($AG533="N/A", $T533,$AG533)))))))</f>
        <v>1</v>
      </c>
      <c r="BV533" s="16">
        <f>IF(BD533="R", $CA533, IF(OR(BD533="P", BD533="T", BD533="N"), 0, IF($C533="DM", $T533, IF(OR(BD533="Y", BD533="IR"),$AM533,IF(BD533="C", IF($BI533="Y", IF($BA533="C", IF($AF533="N/A", $Q533, $AF533), IF($AF533="N/A", $T533, $AM533)), IF($AG533="N/A", $T533,$AG533)))))))</f>
        <v>1</v>
      </c>
      <c r="BW533" s="16">
        <f>IF(BE533="R", $CA533, IF(OR(BE533="P", BE533="T", BE533="N"), 0, IF($C533="DM", $T533, IF(OR(BE533="Y", BE533="IR"),$AM533,IF(BE533="C", IF($BI533="Y", IF($BA533="C", IF($AF533="N/A", $Q533, $AF533), IF($AF533="N/A", $T533, $AM533)), IF($AG533="N/A", $T533,$AG533)))))))</f>
        <v>1</v>
      </c>
      <c r="BX533" s="16">
        <f>IF(BF533="R", $CA533, IF(OR(BF533="P", BF533="T", BF533="N"), 0, IF($C533="DM", $T533, IF(OR(BF533="Y", BF533="IR"),$AM533,IF(BF533="C", IF($BI533="Y", IF($BA533="C", IF($AF533="N/A", $Q533, $AF533), IF($AF533="N/A", $T533, $AM533)), IF($AG533="N/A", $T533,$AG533)))))))</f>
        <v>1</v>
      </c>
      <c r="BY533" s="16">
        <f>IF(BG533="R", $CA533, IF(OR(BG533="P", BG533="T", BG533="N"), 0, IF($C533="DM", $T533, IF(OR(BG533="Y", BG533="IR"),$AM533,IF(BG533="C", IF($BI533="Y", IF($BA533="C", IF($AF533="N/A", $Q533, $AF533), IF($AF533="N/A", $T533, $AM533)), IF($AG533="N/A", $T533,$AG533)))))))</f>
        <v>1</v>
      </c>
      <c r="BZ533" s="16">
        <f>IF(BH533="R", $CA533, IF(OR(BH533="P", BH533="T", BH533="N"), 0, IF($C533="DM", $T533, IF(OR(BH533="Y", BH533="IR"),$AM533,IF(BH533="C", IF($BI533="Y", IF($BA533="C", IF($AF533="N/A", $Q533, $AF533), IF($AF533="N/A", $T533, $AM533)), IF($AG533="N/A", $T533,$AG533)))))))</f>
        <v>1</v>
      </c>
      <c r="CA533" s="15" t="s">
        <v>75</v>
      </c>
      <c r="CB533" s="16">
        <f>BZ533</f>
        <v>1</v>
      </c>
      <c r="CC533" s="15">
        <f>IF(OR($BH533="T", $BH533="R"), 0, IF($BH533="C", IF($BI533="Y", IF($BA533="C", 0, IF(AF533="N/A", Q533-T533, AF533-AG533)), IF($AF533="N/A", U533, AH533)), AN533))</f>
        <v>1</v>
      </c>
      <c r="CD533" s="15" t="str">
        <f>IF(OR($BH533="T", $BH533="R"), 0, IF($BH533="C", IF($BI533="Y", 0, IF($AF533="N/A", V533, AI533)), AO533))</f>
        <v>N/A</v>
      </c>
      <c r="CE533" s="15" t="str">
        <f>IF(OR($BH533="T", $BH533="R"), 0, IF($BH533="C", IF($BI533="Y", 0, IF($AF533="N/A", W533, AJ533)), AP533))</f>
        <v>N/A</v>
      </c>
      <c r="CF533" s="15" t="str">
        <f>IF(OR($BH533="T", $BH533="R"), 0, IF($BH533="C", IF($BI533="Y", 0, IF($AF533="N/A", X533, AK533)), AQ533))</f>
        <v>N/A</v>
      </c>
      <c r="CG533" t="str">
        <f>IF(AC533="N/A", "S:"&amp;L533&amp;" G:"&amp;M533&amp;" GR:"&amp;Q533, IF(AC533=0, "S:"&amp;L533&amp;" G:"&amp;M533&amp;" GR:"&amp;Q533, "S:"&amp;L533&amp;"/"&amp;AD533&amp;" G:"&amp;AE533&amp;" GR:"&amp;AF533))</f>
        <v>S:0 G:1 GR:2</v>
      </c>
    </row>
    <row r="534" spans="1:85" x14ac:dyDescent="0.25">
      <c r="A534" s="14">
        <v>5510</v>
      </c>
      <c r="B534" s="15" t="s">
        <v>2048</v>
      </c>
      <c r="C534" s="15" t="s">
        <v>62</v>
      </c>
      <c r="D534" s="15" t="s">
        <v>59</v>
      </c>
      <c r="E534" s="15">
        <f>VLOOKUP(B534, 'Rookie Year'!$A$2:$B$55679,2,FALSE)</f>
        <v>2020</v>
      </c>
      <c r="F534" s="15">
        <v>2024</v>
      </c>
      <c r="G534" s="15" t="s">
        <v>42</v>
      </c>
      <c r="H534" s="15" t="s">
        <v>1928</v>
      </c>
      <c r="I534" s="16">
        <v>38</v>
      </c>
      <c r="J534" s="15">
        <v>3</v>
      </c>
      <c r="K534" s="17">
        <f>IF(AND(G534&lt;&gt;"N",R534="N/A"), IF(I534&lt;4, 0, 0.25),IF(I534=1, IF(J534=1,0.25, 0.25), IF(I534&lt;13, 0.25, IF(I534&lt;26, 0.4, IF(I534&lt;51, 0.6, 0.75)))))</f>
        <v>0.6</v>
      </c>
      <c r="L534" s="16">
        <f>I534-M534</f>
        <v>15</v>
      </c>
      <c r="M534" s="16">
        <f>ROUNDUP(I534*K534,0)</f>
        <v>23</v>
      </c>
      <c r="N534" s="16">
        <f>M534*J534</f>
        <v>69</v>
      </c>
      <c r="O534" s="16">
        <v>0</v>
      </c>
      <c r="P534" s="16">
        <v>0</v>
      </c>
      <c r="Q534" s="16">
        <f>N534-O534-P534</f>
        <v>69</v>
      </c>
      <c r="R534" s="15" t="s">
        <v>75</v>
      </c>
      <c r="S534" s="15">
        <f>IF(R534="N/A", J534-($B$1-F534), J534-($B$1-R534))</f>
        <v>3</v>
      </c>
      <c r="T534" s="16">
        <v>69</v>
      </c>
      <c r="U534" s="16">
        <v>0</v>
      </c>
      <c r="V534" s="16">
        <v>0</v>
      </c>
      <c r="W534" s="16" t="str">
        <f>IF($S534&lt;4, "N/A", $M534)</f>
        <v>N/A</v>
      </c>
      <c r="X534" s="16" t="str">
        <f>IF($S534&lt;5, "N/A", $M534)</f>
        <v>N/A</v>
      </c>
      <c r="Y534" s="15" t="str">
        <f>IF(SUM(T534:X534)&lt;&gt;Q534, "CHECK", "OK")</f>
        <v>OK</v>
      </c>
      <c r="Z534" s="15" t="str">
        <f>IF(F534=$B$1, "No", IF(S534=1, "Yes", "No"))</f>
        <v>No</v>
      </c>
      <c r="AA534" s="18" t="str">
        <f>IF(C534="DM", "N/A", IF(Z534="No","N/A",VLOOKUP(B534,'Extension List'!$A$3:$R$1972,18,FALSE)))</f>
        <v>N/A</v>
      </c>
      <c r="AB534" s="15" t="str">
        <f>IF(C534="DM", "N/A", IF(Z534="No","N/A",VLOOKUP(B534,'Extension List'!$A$3:$T$1972,20,FALSE)))</f>
        <v>N/A</v>
      </c>
      <c r="AC534" s="15" t="str">
        <f>IF(AA534="N/A", "N/A", 0)</f>
        <v>N/A</v>
      </c>
      <c r="AD534" s="16" t="str">
        <f>IF(AE534="N/A", "N/A", AA534-AE534)</f>
        <v>N/A</v>
      </c>
      <c r="AE534" s="16" t="str">
        <f>IF(AA534="N/A", "N/A", IF(AC534&gt;0, IF(AA534&lt;13, ROUNDUP(0.25*AA534,0), IF(AA534&lt;26, ROUNDUP(0.4*AA534,0), IF(AA534&lt;51, ROUNDUP(0.6*AA534,0), ROUNDUP(0.75*AA534,0)))), "N/A"))</f>
        <v>N/A</v>
      </c>
      <c r="AF534" s="16" t="str">
        <f>IF(AD534="N/A","N/A", (AE534*AC534)+Q534)</f>
        <v>N/A</v>
      </c>
      <c r="AG534" s="16" t="str">
        <f>IF($AF534="N/A", "N/A", "TBC")</f>
        <v>N/A</v>
      </c>
      <c r="AH534" s="16" t="str">
        <f>IF($AF534="N/A", "N/A", "TBC")</f>
        <v>N/A</v>
      </c>
      <c r="AI534" s="16" t="str">
        <f>IF($AF534="N/A","N/A",IF(AC534&gt;1,"TBC","N/A"))</f>
        <v>N/A</v>
      </c>
      <c r="AJ534" s="16" t="str">
        <f>IF($AF534="N/A","N/A",IF(AC534&gt;2,"TBC","N/A"))</f>
        <v>N/A</v>
      </c>
      <c r="AK534" s="16" t="str">
        <f>IF($AF534="N/A","N/A",IF(AC534&gt;3,"TBC","N/A"))</f>
        <v>N/A</v>
      </c>
      <c r="AL534" s="16" t="str">
        <f>IF(AC534="N/A","N/A",IF(AC534&gt;0,IF(SUM(AG534:AK534)&lt;&gt;AF534,"CHECK","OK"),"N/A"))</f>
        <v>N/A</v>
      </c>
      <c r="AM534" s="16">
        <f>IF(AD534="N/A", L534+T534, L534+AG534)</f>
        <v>84</v>
      </c>
      <c r="AN534" s="16">
        <f>IF(AD534="N/A", IF(U534="N/A", "N/A", L534+U534), AD534+AH534)</f>
        <v>15</v>
      </c>
      <c r="AO534" s="16">
        <f>IF(AD534="N/A", IF(V534="N/A", "N/A", L534+V534), IF(AI534="N/A", "N/A", AD534+AI534))</f>
        <v>15</v>
      </c>
      <c r="AP534" s="16" t="str">
        <f>IF(AD534="N/A", IF(W534="N/A", "N/A", L534+W534), IF(AJ534="N/A", "N/A", AD534+AJ534))</f>
        <v>N/A</v>
      </c>
      <c r="AQ534" s="16" t="str">
        <f>IF(AD534="N/A", IF(X534="N/A", "N/A", L534+X534), IF(AK534="N/A", "N/A", AD534+AK534))</f>
        <v>N/A</v>
      </c>
      <c r="AR534" s="15" t="s">
        <v>40</v>
      </c>
      <c r="AS534" s="15" t="s">
        <v>40</v>
      </c>
      <c r="AT534" s="15" t="s">
        <v>40</v>
      </c>
      <c r="AU534" s="15" t="s">
        <v>40</v>
      </c>
      <c r="AV534" s="15" t="s">
        <v>40</v>
      </c>
      <c r="AW534" s="15" t="s">
        <v>40</v>
      </c>
      <c r="AX534" s="15" t="s">
        <v>40</v>
      </c>
      <c r="AY534" s="15" t="s">
        <v>40</v>
      </c>
      <c r="AZ534" s="15" t="s">
        <v>40</v>
      </c>
      <c r="BA534" s="15" t="s">
        <v>48</v>
      </c>
      <c r="BB534" s="15" t="s">
        <v>48</v>
      </c>
      <c r="BC534" s="15" t="s">
        <v>48</v>
      </c>
      <c r="BD534" s="15" t="s">
        <v>48</v>
      </c>
      <c r="BE534" s="15" t="s">
        <v>48</v>
      </c>
      <c r="BF534" s="15" t="s">
        <v>48</v>
      </c>
      <c r="BG534" s="15" t="s">
        <v>48</v>
      </c>
      <c r="BH534" s="15" t="s">
        <v>48</v>
      </c>
      <c r="BI534" s="15"/>
      <c r="BJ534" s="16">
        <f>IF(AR534="R", $CA534, IF(OR(AR534="P", AR534="T", AR534="N"), 0, IF($C534="DM", $T534, IF(OR(AR534="Y", AR534="IR"),$AM534,IF(AR534="C", IF($BI534="Y", IF($AF534="N/A", $Q534, $AF534), IF($AG534="N/A", $T534,$AG534)))))))</f>
        <v>84</v>
      </c>
      <c r="BK534" s="16">
        <f>IF(AS534="R", $CA534, IF(OR(AS534="P", AS534="T", AS534="N"), 0, IF($C534="DM", $T534, IF(OR(AS534="Y", AS534="IR"),$AM534,IF(AS534="C", IF($BI534="Y", IF($AF534="N/A", $Q534, $AF534), IF($AG534="N/A", $T534,$AG534)))))))</f>
        <v>84</v>
      </c>
      <c r="BL534" s="16">
        <f>IF(AT534="R", $CA534, IF(OR(AT534="P", AT534="T", AT534="N"), 0, IF($C534="DM", $T534, IF(OR(AT534="Y", AT534="IR"),$AM534,IF(AT534="C", IF($BI534="Y", IF($AF534="N/A", $Q534, $AF534), IF($AG534="N/A", $T534,$AG534)))))))</f>
        <v>84</v>
      </c>
      <c r="BM534" s="16">
        <f>IF(AU534="R", $CA534, IF(OR(AU534="P", AU534="T", AU534="N"), 0, IF($C534="DM", $T534, IF(OR(AU534="Y", AU534="IR"),$AM534,IF(AU534="C", IF($BI534="Y", IF($AF534="N/A", $Q534, $AF534), IF($AG534="N/A", $T534,$AG534)))))))</f>
        <v>84</v>
      </c>
      <c r="BN534" s="16">
        <f>IF(AV534="R", $CA534, IF(OR(AV534="P", AV534="T", AV534="N"), 0, IF($C534="DM", $T534, IF(OR(AV534="Y", AV534="IR"),$AM534,IF(AV534="C", IF($BI534="Y", IF($AF534="N/A", $Q534, $AF534), IF($AG534="N/A", $T534,$AG534)))))))</f>
        <v>84</v>
      </c>
      <c r="BO534" s="16">
        <f>IF(AW534="R", $CA534, IF(OR(AW534="P", AW534="T", AW534="N"), 0, IF($C534="DM", $T534, IF(OR(AW534="Y", AW534="IR"),$AM534,IF(AW534="C", IF($BI534="Y", IF($AF534="N/A", $Q534, $AF534), IF($AG534="N/A", $T534,$AG534)))))))</f>
        <v>84</v>
      </c>
      <c r="BP534" s="16">
        <f>IF(AX534="R", $CA534, IF(OR(AX534="P", AX534="T", AX534="N"), 0, IF($C534="DM", $T534, IF(OR(AX534="Y", AX534="IR"),$AM534,IF(AX534="C", IF($BI534="Y", IF($AF534="N/A", $Q534, $AF534), IF($AG534="N/A", $T534,$AG534)))))))</f>
        <v>84</v>
      </c>
      <c r="BQ534" s="16">
        <f>IF(AY534="R", $CA534, IF(OR(AY534="P", AY534="T", AY534="N"), 0, IF($C534="DM", $T534, IF(OR(AY534="Y", AY534="IR"),$AM534,IF(AY534="C", IF($BI534="Y", IF($AF534="N/A", $Q534, $AF534), IF($AG534="N/A", $T534,$AG534)))))))</f>
        <v>84</v>
      </c>
      <c r="BR534" s="16">
        <f>IF(AZ534="R", $CA534, IF(OR(AZ534="P", AZ534="T", AZ534="N"), 0, IF($C534="DM", $T534, IF(OR(AZ534="Y", AZ534="IR"),$AM534,IF(AZ534="C", IF($BI534="Y", IF($AF534="N/A", $Q534, $AF534), IF($AG534="N/A", $T534,$AG534)))))))</f>
        <v>84</v>
      </c>
      <c r="BS534" s="16">
        <f>IF(BA534="R", $CA534, IF(OR(BA534="P", BA534="T", BA534="N"), 0, IF($C534="DM", $T534, IF(OR(BA534="Y", BA534="IR"),$AM534,IF(BA534="C", IF($BI534="Y", IF($AF534="N/A", $Q534, $AF534), IF($AG534="N/A", $T534,$AG534)))))))</f>
        <v>84</v>
      </c>
      <c r="BT534" s="16">
        <f>IF(BB534="R", $CA534, IF(OR(BB534="P", BB534="T", BB534="N"), 0, IF($C534="DM", $T534, IF(OR(BB534="Y", BB534="IR"),$AM534,IF(BB534="C", IF($BI534="Y", IF($BA534="C", IF($AF534="N/A", $Q534, $AF534), IF($AF534="N/A", $T534, $AM534)), IF($AG534="N/A", $T534,$AG534)))))))</f>
        <v>84</v>
      </c>
      <c r="BU534" s="16">
        <f>IF(BC534="R", $CA534, IF(OR(BC534="P", BC534="T", BC534="N"), 0, IF($C534="DM", $T534, IF(OR(BC534="Y", BC534="IR"),$AM534,IF(BC534="C", IF($BI534="Y", IF($BA534="C", IF($AF534="N/A", $Q534, $AF534), IF($AF534="N/A", $T534, $AM534)), IF($AG534="N/A", $T534,$AG534)))))))</f>
        <v>84</v>
      </c>
      <c r="BV534" s="16">
        <f>IF(BD534="R", $CA534, IF(OR(BD534="P", BD534="T", BD534="N"), 0, IF($C534="DM", $T534, IF(OR(BD534="Y", BD534="IR"),$AM534,IF(BD534="C", IF($BI534="Y", IF($BA534="C", IF($AF534="N/A", $Q534, $AF534), IF($AF534="N/A", $T534, $AM534)), IF($AG534="N/A", $T534,$AG534)))))))</f>
        <v>84</v>
      </c>
      <c r="BW534" s="16">
        <f>IF(BE534="R", $CA534, IF(OR(BE534="P", BE534="T", BE534="N"), 0, IF($C534="DM", $T534, IF(OR(BE534="Y", BE534="IR"),$AM534,IF(BE534="C", IF($BI534="Y", IF($BA534="C", IF($AF534="N/A", $Q534, $AF534), IF($AF534="N/A", $T534, $AM534)), IF($AG534="N/A", $T534,$AG534)))))))</f>
        <v>84</v>
      </c>
      <c r="BX534" s="16">
        <f>IF(BF534="R", $CA534, IF(OR(BF534="P", BF534="T", BF534="N"), 0, IF($C534="DM", $T534, IF(OR(BF534="Y", BF534="IR"),$AM534,IF(BF534="C", IF($BI534="Y", IF($BA534="C", IF($AF534="N/A", $Q534, $AF534), IF($AF534="N/A", $T534, $AM534)), IF($AG534="N/A", $T534,$AG534)))))))</f>
        <v>84</v>
      </c>
      <c r="BY534" s="16">
        <f>IF(BG534="R", $CA534, IF(OR(BG534="P", BG534="T", BG534="N"), 0, IF($C534="DM", $T534, IF(OR(BG534="Y", BG534="IR"),$AM534,IF(BG534="C", IF($BI534="Y", IF($BA534="C", IF($AF534="N/A", $Q534, $AF534), IF($AF534="N/A", $T534, $AM534)), IF($AG534="N/A", $T534,$AG534)))))))</f>
        <v>84</v>
      </c>
      <c r="BZ534" s="16">
        <f>IF(BH534="R", $CA534, IF(OR(BH534="P", BH534="T", BH534="N"), 0, IF($C534="DM", $T534, IF(OR(BH534="Y", BH534="IR"),$AM534,IF(BH534="C", IF($BI534="Y", IF($BA534="C", IF($AF534="N/A", $Q534, $AF534), IF($AF534="N/A", $T534, $AM534)), IF($AG534="N/A", $T534,$AG534)))))))</f>
        <v>84</v>
      </c>
      <c r="CA534" s="15" t="s">
        <v>75</v>
      </c>
      <c r="CB534" s="16">
        <f>BZ534</f>
        <v>84</v>
      </c>
      <c r="CC534" s="15">
        <f>IF(OR($BH534="T", $BH534="R"), 0, IF($BH534="C", IF($BI534="Y", IF($BA534="C", 0, IF(AF534="N/A", Q534-T534, AF534-AG534)), IF($AF534="N/A", U534, AH534)), AN534))</f>
        <v>15</v>
      </c>
      <c r="CD534" s="15">
        <f>IF(OR($BH534="T", $BH534="R"), 0, IF($BH534="C", IF($BI534="Y", 0, IF($AF534="N/A", V534, AI534)), AO534))</f>
        <v>15</v>
      </c>
      <c r="CE534" s="15" t="str">
        <f>IF(OR($BH534="T", $BH534="R"), 0, IF($BH534="C", IF($BI534="Y", 0, IF($AF534="N/A", W534, AJ534)), AP534))</f>
        <v>N/A</v>
      </c>
      <c r="CF534" s="15" t="str">
        <f>IF(OR($BH534="T", $BH534="R"), 0, IF($BH534="C", IF($BI534="Y", 0, IF($AF534="N/A", X534, AK534)), AQ534))</f>
        <v>N/A</v>
      </c>
      <c r="CG534" t="str">
        <f>IF(AC534="N/A", "S:"&amp;L534&amp;" G:"&amp;M534&amp;" GR:"&amp;Q534, IF(AC534=0, "S:"&amp;L534&amp;" G:"&amp;M534&amp;" GR:"&amp;Q534, "S:"&amp;L534&amp;"/"&amp;AD534&amp;" G:"&amp;AE534&amp;" GR:"&amp;AF534))</f>
        <v>S:15 G:23 GR:69</v>
      </c>
    </row>
    <row r="535" spans="1:85" x14ac:dyDescent="0.25">
      <c r="A535" s="14">
        <v>5567</v>
      </c>
      <c r="B535" s="15" t="s">
        <v>2541</v>
      </c>
      <c r="C535" s="15" t="s">
        <v>62</v>
      </c>
      <c r="D535" s="15" t="s">
        <v>59</v>
      </c>
      <c r="E535" s="15">
        <f>VLOOKUP(B535, 'Rookie Year'!$A$2:$B$55679,2,FALSE)</f>
        <v>2013</v>
      </c>
      <c r="F535" s="15">
        <v>2024</v>
      </c>
      <c r="G535" s="15" t="s">
        <v>42</v>
      </c>
      <c r="H535" s="15" t="s">
        <v>1928</v>
      </c>
      <c r="I535" s="16">
        <v>1</v>
      </c>
      <c r="J535" s="15">
        <v>1</v>
      </c>
      <c r="K535" s="17">
        <f>IF(AND(G535&lt;&gt;"N",R535="N/A"), IF(I535&lt;4, 0, 0.25),IF(I535=1, IF(J535=1,0.25, 0.25), IF(I535&lt;13, 0.25, IF(I535&lt;26, 0.4, IF(I535&lt;51, 0.6, 0.75)))))</f>
        <v>0.25</v>
      </c>
      <c r="L535" s="16">
        <f>I535-M535</f>
        <v>0</v>
      </c>
      <c r="M535" s="16">
        <f>ROUNDUP(I535*K535,0)</f>
        <v>1</v>
      </c>
      <c r="N535" s="16">
        <f>M535*J535</f>
        <v>1</v>
      </c>
      <c r="O535" s="16">
        <v>0</v>
      </c>
      <c r="P535" s="16">
        <v>0</v>
      </c>
      <c r="Q535" s="16">
        <f>N535-O535-P535</f>
        <v>1</v>
      </c>
      <c r="R535" s="15" t="s">
        <v>75</v>
      </c>
      <c r="S535" s="15">
        <f>IF(R535="N/A", J535-($B$1-F535), J535-($B$1-R535))</f>
        <v>1</v>
      </c>
      <c r="T535" s="16">
        <f>IF($S535&lt;1, "N/A", $M535)</f>
        <v>1</v>
      </c>
      <c r="U535" s="16" t="str">
        <f>IF($S535&lt;2, "N/A", $M535)</f>
        <v>N/A</v>
      </c>
      <c r="V535" s="16" t="str">
        <f>IF($S535&lt;3, "N/A", $M535)</f>
        <v>N/A</v>
      </c>
      <c r="W535" s="16" t="str">
        <f>IF($S535&lt;4, "N/A", $M535)</f>
        <v>N/A</v>
      </c>
      <c r="X535" s="16" t="str">
        <f>IF($S535&lt;5, "N/A", $M535)</f>
        <v>N/A</v>
      </c>
      <c r="Y535" s="15" t="str">
        <f>IF(SUM(T535:X535)&lt;&gt;Q535, "CHECK", "OK")</f>
        <v>OK</v>
      </c>
      <c r="Z535" s="15" t="str">
        <f>IF(F535=$B$1, "No", IF(S535=1, "Yes", "No"))</f>
        <v>No</v>
      </c>
      <c r="AA535" s="18" t="str">
        <f>IF(C535="DM", "N/A", IF(Z535="No","N/A",VLOOKUP(B535,'Extension List'!$A$3:$R$1972,18,FALSE)))</f>
        <v>N/A</v>
      </c>
      <c r="AB535" s="15" t="str">
        <f>IF(C535="DM", "N/A", IF(Z535="No","N/A",VLOOKUP(B535,'Extension List'!$A$3:$T$1972,20,FALSE)))</f>
        <v>N/A</v>
      </c>
      <c r="AC535" s="15" t="str">
        <f>IF(AA535="N/A", "N/A", 0)</f>
        <v>N/A</v>
      </c>
      <c r="AD535" s="16" t="str">
        <f>IF(AE535="N/A", "N/A", AA535-AE535)</f>
        <v>N/A</v>
      </c>
      <c r="AE535" s="16" t="str">
        <f>IF(AA535="N/A", "N/A", IF(AC535&gt;0, IF(AA535&lt;13, ROUNDUP(0.25*AA535,0), IF(AA535&lt;26, ROUNDUP(0.4*AA535,0), IF(AA535&lt;51, ROUNDUP(0.6*AA535,0), ROUNDUP(0.75*AA535,0)))), "N/A"))</f>
        <v>N/A</v>
      </c>
      <c r="AF535" s="16" t="str">
        <f>IF(AD535="N/A","N/A", (AE535*AC535)+Q535)</f>
        <v>N/A</v>
      </c>
      <c r="AG535" s="16" t="str">
        <f>IF($AF535="N/A", "N/A", "TBC")</f>
        <v>N/A</v>
      </c>
      <c r="AH535" s="16" t="str">
        <f>IF($AF535="N/A", "N/A", "TBC")</f>
        <v>N/A</v>
      </c>
      <c r="AI535" s="16" t="str">
        <f>IF($AF535="N/A","N/A",IF(AC535&gt;1,"TBC","N/A"))</f>
        <v>N/A</v>
      </c>
      <c r="AJ535" s="16" t="str">
        <f>IF($AF535="N/A","N/A",IF(AC535&gt;2,"TBC","N/A"))</f>
        <v>N/A</v>
      </c>
      <c r="AK535" s="16" t="str">
        <f>IF($AF535="N/A","N/A",IF(AC535&gt;3,"TBC","N/A"))</f>
        <v>N/A</v>
      </c>
      <c r="AL535" s="16" t="str">
        <f>IF(AC535="N/A","N/A",IF(AC535&gt;0,IF(SUM(AG535:AK535)&lt;&gt;AF535,"CHECK","OK"),"N/A"))</f>
        <v>N/A</v>
      </c>
      <c r="AM535" s="16">
        <f>IF(AD535="N/A", L535+T535, L535+AG535)</f>
        <v>1</v>
      </c>
      <c r="AN535" s="16" t="str">
        <f>IF(AD535="N/A", IF(U535="N/A", "N/A", L535+U535), AD535+AH535)</f>
        <v>N/A</v>
      </c>
      <c r="AO535" s="16" t="str">
        <f>IF(AD535="N/A", IF(V535="N/A", "N/A", L535+V535), IF(AI535="N/A", "N/A", AD535+AI535))</f>
        <v>N/A</v>
      </c>
      <c r="AP535" s="16" t="str">
        <f>IF(AD535="N/A", IF(W535="N/A", "N/A", L535+W535), IF(AJ535="N/A", "N/A", AD535+AJ535))</f>
        <v>N/A</v>
      </c>
      <c r="AQ535" s="16" t="str">
        <f>IF(AD535="N/A", IF(X535="N/A", "N/A", L535+X535), IF(AK535="N/A", "N/A", AD535+AK535))</f>
        <v>N/A</v>
      </c>
      <c r="AR535" s="15" t="s">
        <v>40</v>
      </c>
      <c r="AS535" s="15" t="s">
        <v>40</v>
      </c>
      <c r="AT535" s="15" t="s">
        <v>44</v>
      </c>
      <c r="AU535" s="15" t="s">
        <v>44</v>
      </c>
      <c r="AV535" s="15" t="s">
        <v>44</v>
      </c>
      <c r="AW535" s="15" t="s">
        <v>44</v>
      </c>
      <c r="AX535" s="15" t="s">
        <v>44</v>
      </c>
      <c r="AY535" s="15" t="s">
        <v>44</v>
      </c>
      <c r="AZ535" s="15" t="s">
        <v>44</v>
      </c>
      <c r="BA535" s="15" t="s">
        <v>44</v>
      </c>
      <c r="BB535" s="15" t="s">
        <v>44</v>
      </c>
      <c r="BC535" s="15" t="s">
        <v>44</v>
      </c>
      <c r="BD535" s="15" t="s">
        <v>44</v>
      </c>
      <c r="BE535" s="15" t="s">
        <v>44</v>
      </c>
      <c r="BF535" s="15" t="s">
        <v>44</v>
      </c>
      <c r="BG535" s="15" t="s">
        <v>44</v>
      </c>
      <c r="BH535" s="15" t="s">
        <v>44</v>
      </c>
      <c r="BJ535" s="16">
        <f>IF(AR535="R", $CA535, IF(OR(AR535="P", AR535="T", AR535="N"), 0, IF($C535="DM", $T535, IF(OR(AR535="Y", AR535="IR"),$AM535,IF(AR535="C", IF($BI535="Y", IF($AF535="N/A", $Q535, $AF535), IF($AG535="N/A", $T535,$AG535)))))))</f>
        <v>1</v>
      </c>
      <c r="BK535" s="16">
        <f>IF(AS535="R", $CA535, IF(OR(AS535="P", AS535="T", AS535="N"), 0, IF($C535="DM", $T535, IF(OR(AS535="Y", AS535="IR"),$AM535,IF(AS535="C", IF($BI535="Y", IF($AF535="N/A", $Q535, $AF535), IF($AG535="N/A", $T535,$AG535)))))))</f>
        <v>1</v>
      </c>
      <c r="BL535" s="16">
        <f>IF(AT535="R", $CA535, IF(OR(AT535="P", AT535="T", AT535="N"), 0, IF($C535="DM", $T535, IF(OR(AT535="Y", AT535="IR"),$AM535,IF(AT535="C", IF($BI535="Y", IF($AF535="N/A", $Q535, $AF535), IF($AG535="N/A", $T535,$AG535)))))))</f>
        <v>1</v>
      </c>
      <c r="BM535" s="16">
        <f>IF(AU535="R", $CA535, IF(OR(AU535="P", AU535="T", AU535="N"), 0, IF($C535="DM", $T535, IF(OR(AU535="Y", AU535="IR"),$AM535,IF(AU535="C", IF($BI535="Y", IF($AF535="N/A", $Q535, $AF535), IF($AG535="N/A", $T535,$AG535)))))))</f>
        <v>1</v>
      </c>
      <c r="BN535" s="16">
        <f>IF(AV535="R", $CA535, IF(OR(AV535="P", AV535="T", AV535="N"), 0, IF($C535="DM", $T535, IF(OR(AV535="Y", AV535="IR"),$AM535,IF(AV535="C", IF($BI535="Y", IF($AF535="N/A", $Q535, $AF535), IF($AG535="N/A", $T535,$AG535)))))))</f>
        <v>1</v>
      </c>
      <c r="BO535" s="16">
        <f>IF(AW535="R", $CA535, IF(OR(AW535="P", AW535="T", AW535="N"), 0, IF($C535="DM", $T535, IF(OR(AW535="Y", AW535="IR"),$AM535,IF(AW535="C", IF($BI535="Y", IF($AF535="N/A", $Q535, $AF535), IF($AG535="N/A", $T535,$AG535)))))))</f>
        <v>1</v>
      </c>
      <c r="BP535" s="16">
        <f>IF(AX535="R", $CA535, IF(OR(AX535="P", AX535="T", AX535="N"), 0, IF($C535="DM", $T535, IF(OR(AX535="Y", AX535="IR"),$AM535,IF(AX535="C", IF($BI535="Y", IF($AF535="N/A", $Q535, $AF535), IF($AG535="N/A", $T535,$AG535)))))))</f>
        <v>1</v>
      </c>
      <c r="BQ535" s="16">
        <f>IF(AY535="R", $CA535, IF(OR(AY535="P", AY535="T", AY535="N"), 0, IF($C535="DM", $T535, IF(OR(AY535="Y", AY535="IR"),$AM535,IF(AY535="C", IF($BI535="Y", IF($AF535="N/A", $Q535, $AF535), IF($AG535="N/A", $T535,$AG535)))))))</f>
        <v>1</v>
      </c>
      <c r="BR535" s="16">
        <f>IF(AZ535="R", $CA535, IF(OR(AZ535="P", AZ535="T", AZ535="N"), 0, IF($C535="DM", $T535, IF(OR(AZ535="Y", AZ535="IR"),$AM535,IF(AZ535="C", IF($BI535="Y", IF($AF535="N/A", $Q535, $AF535), IF($AG535="N/A", $T535,$AG535)))))))</f>
        <v>1</v>
      </c>
      <c r="BS535" s="16">
        <f>IF(BA535="R", $CA535, IF(OR(BA535="P", BA535="T", BA535="N"), 0, IF($C535="DM", $T535, IF(OR(BA535="Y", BA535="IR"),$AM535,IF(BA535="C", IF($BI535="Y", IF($AF535="N/A", $Q535, $AF535), IF($AG535="N/A", $T535,$AG535)))))))</f>
        <v>1</v>
      </c>
      <c r="BT535" s="16">
        <f>IF(BB535="R", $CA535, IF(OR(BB535="P", BB535="T", BB535="N"), 0, IF($C535="DM", $T535, IF(OR(BB535="Y", BB535="IR"),$AM535,IF(BB535="C", IF($BI535="Y", IF($BA535="C", IF($AF535="N/A", $Q535, $AF535), IF($AF535="N/A", $T535, $AM535)), IF($AG535="N/A", $T535,$AG535)))))))</f>
        <v>1</v>
      </c>
      <c r="BU535" s="16">
        <f>IF(BC535="R", $CA535, IF(OR(BC535="P", BC535="T", BC535="N"), 0, IF($C535="DM", $T535, IF(OR(BC535="Y", BC535="IR"),$AM535,IF(BC535="C", IF($BI535="Y", IF($BA535="C", IF($AF535="N/A", $Q535, $AF535), IF($AF535="N/A", $T535, $AM535)), IF($AG535="N/A", $T535,$AG535)))))))</f>
        <v>1</v>
      </c>
      <c r="BV535" s="16">
        <f>IF(BD535="R", $CA535, IF(OR(BD535="P", BD535="T", BD535="N"), 0, IF($C535="DM", $T535, IF(OR(BD535="Y", BD535="IR"),$AM535,IF(BD535="C", IF($BI535="Y", IF($BA535="C", IF($AF535="N/A", $Q535, $AF535), IF($AF535="N/A", $T535, $AM535)), IF($AG535="N/A", $T535,$AG535)))))))</f>
        <v>1</v>
      </c>
      <c r="BW535" s="16">
        <f>IF(BE535="R", $CA535, IF(OR(BE535="P", BE535="T", BE535="N"), 0, IF($C535="DM", $T535, IF(OR(BE535="Y", BE535="IR"),$AM535,IF(BE535="C", IF($BI535="Y", IF($BA535="C", IF($AF535="N/A", $Q535, $AF535), IF($AF535="N/A", $T535, $AM535)), IF($AG535="N/A", $T535,$AG535)))))))</f>
        <v>1</v>
      </c>
      <c r="BX535" s="16">
        <f>IF(BF535="R", $CA535, IF(OR(BF535="P", BF535="T", BF535="N"), 0, IF($C535="DM", $T535, IF(OR(BF535="Y", BF535="IR"),$AM535,IF(BF535="C", IF($BI535="Y", IF($BA535="C", IF($AF535="N/A", $Q535, $AF535), IF($AF535="N/A", $T535, $AM535)), IF($AG535="N/A", $T535,$AG535)))))))</f>
        <v>1</v>
      </c>
      <c r="BY535" s="16">
        <f>IF(BG535="R", $CA535, IF(OR(BG535="P", BG535="T", BG535="N"), 0, IF($C535="DM", $T535, IF(OR(BG535="Y", BG535="IR"),$AM535,IF(BG535="C", IF($BI535="Y", IF($BA535="C", IF($AF535="N/A", $Q535, $AF535), IF($AF535="N/A", $T535, $AM535)), IF($AG535="N/A", $T535,$AG535)))))))</f>
        <v>1</v>
      </c>
      <c r="BZ535" s="16">
        <f>IF(BH535="R", $CA535, IF(OR(BH535="P", BH535="T", BH535="N"), 0, IF($C535="DM", $T535, IF(OR(BH535="Y", BH535="IR"),$AM535,IF(BH535="C", IF($BI535="Y", IF($BA535="C", IF($AF535="N/A", $Q535, $AF535), IF($AF535="N/A", $T535, $AM535)), IF($AG535="N/A", $T535,$AG535)))))))</f>
        <v>1</v>
      </c>
      <c r="CA535" s="15" t="s">
        <v>75</v>
      </c>
      <c r="CB535" s="16">
        <f>BZ535</f>
        <v>1</v>
      </c>
      <c r="CC535" s="15" t="str">
        <f>IF(OR($BH535="T", $BH535="R"), 0, IF($BH535="C", IF($BI535="Y", IF($BA535="C", 0, IF(AF535="N/A", Q535-T535, AF535-AG535)), IF($AF535="N/A", U535, AH535)), AN535))</f>
        <v>N/A</v>
      </c>
      <c r="CD535" s="15" t="str">
        <f>IF(OR($BH535="T", $BH535="R"), 0, IF($BH535="C", IF($BI535="Y", 0, IF($AF535="N/A", V535, AI535)), AO535))</f>
        <v>N/A</v>
      </c>
      <c r="CE535" s="15" t="str">
        <f>IF(OR($BH535="T", $BH535="R"), 0, IF($BH535="C", IF($BI535="Y", 0, IF($AF535="N/A", W535, AJ535)), AP535))</f>
        <v>N/A</v>
      </c>
      <c r="CF535" s="15" t="str">
        <f>IF(OR($BH535="T", $BH535="R"), 0, IF($BH535="C", IF($BI535="Y", 0, IF($AF535="N/A", X535, AK535)), AQ535))</f>
        <v>N/A</v>
      </c>
      <c r="CG535" t="str">
        <f>IF(AC535="N/A", "S:"&amp;L535&amp;" G:"&amp;M535&amp;" GR:"&amp;Q535, IF(AC535=0, "S:"&amp;L535&amp;" G:"&amp;M535&amp;" GR:"&amp;Q535, "S:"&amp;L535&amp;"/"&amp;AD535&amp;" G:"&amp;AE535&amp;" GR:"&amp;AF535))</f>
        <v>S:0 G:1 GR:1</v>
      </c>
    </row>
    <row r="536" spans="1:85" x14ac:dyDescent="0.25">
      <c r="A536" s="14">
        <v>5607</v>
      </c>
      <c r="B536" s="15" t="s">
        <v>2956</v>
      </c>
      <c r="C536" s="15" t="s">
        <v>62</v>
      </c>
      <c r="D536" s="15" t="s">
        <v>59</v>
      </c>
      <c r="E536" s="15">
        <f>VLOOKUP(B536, 'Rookie Year'!$A$2:$B$55679,2,FALSE)</f>
        <v>2024</v>
      </c>
      <c r="F536" s="15">
        <v>2024</v>
      </c>
      <c r="G536" s="15" t="s">
        <v>40</v>
      </c>
      <c r="H536" s="15" t="s">
        <v>2160</v>
      </c>
      <c r="I536" s="16">
        <v>8</v>
      </c>
      <c r="J536" s="15">
        <v>4</v>
      </c>
      <c r="K536" s="17">
        <f>IF(AND(G536&lt;&gt;"N",R536="N/A"), IF(I536&lt;4, 0, 0.25),IF(I536=1, IF(J536=1,0.25, 0.25), IF(I536&lt;13, 0.25, IF(I536&lt;26, 0.4, IF(I536&lt;51, 0.6, 0.75)))))</f>
        <v>0.25</v>
      </c>
      <c r="L536" s="16">
        <f>I536-M536</f>
        <v>6</v>
      </c>
      <c r="M536" s="16">
        <f>ROUNDUP(I536*K536,0)</f>
        <v>2</v>
      </c>
      <c r="N536" s="16">
        <f>M536*J536</f>
        <v>8</v>
      </c>
      <c r="O536" s="16">
        <v>0</v>
      </c>
      <c r="P536" s="16">
        <v>0</v>
      </c>
      <c r="Q536" s="16">
        <f>N536-O536-P536</f>
        <v>8</v>
      </c>
      <c r="R536" s="15" t="s">
        <v>75</v>
      </c>
      <c r="S536" s="15">
        <f>IF(R536="N/A", J536-($B$1-F536), J536-($B$1-R536))</f>
        <v>4</v>
      </c>
      <c r="T536" s="16">
        <v>2</v>
      </c>
      <c r="U536" s="16">
        <v>6</v>
      </c>
      <c r="V536" s="16">
        <v>0</v>
      </c>
      <c r="W536" s="16">
        <v>0</v>
      </c>
      <c r="X536" s="16" t="str">
        <f>IF($S536&lt;5, "N/A", $M536)</f>
        <v>N/A</v>
      </c>
      <c r="Y536" s="15" t="str">
        <f>IF(SUM(T536:X536)&lt;&gt;Q536, "CHECK", "OK")</f>
        <v>OK</v>
      </c>
      <c r="Z536" s="15" t="str">
        <f>IF(F536=$B$1, "No", IF(S536=1, "Yes", "No"))</f>
        <v>No</v>
      </c>
      <c r="AA536" s="18" t="str">
        <f>IF(C536="DM", "N/A", IF(Z536="No","N/A",VLOOKUP(B536,'Extension List'!$A$3:$R$1972,18,FALSE)))</f>
        <v>N/A</v>
      </c>
      <c r="AB536" s="15" t="str">
        <f>IF(C536="DM", "N/A", IF(Z536="No","N/A",VLOOKUP(B536,'Extension List'!$A$3:$T$1972,20,FALSE)))</f>
        <v>N/A</v>
      </c>
      <c r="AC536" s="15" t="str">
        <f>IF(AA536="N/A", "N/A", 0)</f>
        <v>N/A</v>
      </c>
      <c r="AD536" s="16" t="str">
        <f>IF(AE536="N/A", "N/A", AA536-AE536)</f>
        <v>N/A</v>
      </c>
      <c r="AE536" s="16" t="str">
        <f>IF(AA536="N/A", "N/A", IF(AC536&gt;0, IF(AA536&lt;13, ROUNDUP(0.25*AA536,0), IF(AA536&lt;26, ROUNDUP(0.4*AA536,0), IF(AA536&lt;51, ROUNDUP(0.6*AA536,0), ROUNDUP(0.75*AA536,0)))), "N/A"))</f>
        <v>N/A</v>
      </c>
      <c r="AF536" s="16" t="str">
        <f>IF(AD536="N/A","N/A", (AE536*AC536)+Q536)</f>
        <v>N/A</v>
      </c>
      <c r="AG536" s="16" t="str">
        <f>IF($AF536="N/A", "N/A", "TBC")</f>
        <v>N/A</v>
      </c>
      <c r="AH536" s="16" t="str">
        <f>IF($AF536="N/A", "N/A", "TBC")</f>
        <v>N/A</v>
      </c>
      <c r="AI536" s="16" t="str">
        <f>IF($AF536="N/A","N/A",IF(AC536&gt;1,"TBC","N/A"))</f>
        <v>N/A</v>
      </c>
      <c r="AJ536" s="16" t="str">
        <f>IF($AF536="N/A","N/A",IF(AC536&gt;2,"TBC","N/A"))</f>
        <v>N/A</v>
      </c>
      <c r="AK536" s="16" t="str">
        <f>IF($AF536="N/A","N/A",IF(AC536&gt;3,"TBC","N/A"))</f>
        <v>N/A</v>
      </c>
      <c r="AL536" s="16" t="str">
        <f>IF(AC536="N/A","N/A",IF(AC536&gt;0,IF(SUM(AG536:AK536)&lt;&gt;AF536,"CHECK","OK"),"N/A"))</f>
        <v>N/A</v>
      </c>
      <c r="AM536" s="16">
        <f>IF(AD536="N/A", L536+T536, L536+AG536)</f>
        <v>8</v>
      </c>
      <c r="AN536" s="16">
        <f>IF(AD536="N/A", IF(U536="N/A", "N/A", L536+U536), AD536+AH536)</f>
        <v>12</v>
      </c>
      <c r="AO536" s="16">
        <f>IF(AD536="N/A", IF(V536="N/A", "N/A", L536+V536), IF(AI536="N/A", "N/A", AD536+AI536))</f>
        <v>6</v>
      </c>
      <c r="AP536" s="16">
        <f>IF(AD536="N/A", IF(W536="N/A", "N/A", L536+W536), IF(AJ536="N/A", "N/A", AD536+AJ536))</f>
        <v>6</v>
      </c>
      <c r="AQ536" s="16" t="str">
        <f>IF(AD536="N/A", IF(X536="N/A", "N/A", L536+X536), IF(AK536="N/A", "N/A", AD536+AK536))</f>
        <v>N/A</v>
      </c>
      <c r="AR536" s="15" t="s">
        <v>40</v>
      </c>
      <c r="AS536" s="15" t="s">
        <v>40</v>
      </c>
      <c r="AT536" s="15" t="s">
        <v>40</v>
      </c>
      <c r="AU536" s="15" t="s">
        <v>40</v>
      </c>
      <c r="AV536" s="15" t="s">
        <v>40</v>
      </c>
      <c r="AW536" s="15" t="s">
        <v>40</v>
      </c>
      <c r="AX536" s="15" t="s">
        <v>40</v>
      </c>
      <c r="AY536" s="15" t="s">
        <v>40</v>
      </c>
      <c r="AZ536" s="15" t="s">
        <v>40</v>
      </c>
      <c r="BA536" s="15" t="s">
        <v>40</v>
      </c>
      <c r="BB536" s="15" t="s">
        <v>40</v>
      </c>
      <c r="BC536" s="15" t="s">
        <v>40</v>
      </c>
      <c r="BD536" s="15" t="s">
        <v>40</v>
      </c>
      <c r="BE536" s="15" t="s">
        <v>40</v>
      </c>
      <c r="BF536" s="15" t="s">
        <v>40</v>
      </c>
      <c r="BG536" s="15" t="s">
        <v>40</v>
      </c>
      <c r="BH536" s="15" t="s">
        <v>40</v>
      </c>
      <c r="BJ536" s="16">
        <f>IF(AR536="R", $CA536, IF(OR(AR536="P", AR536="T", AR536="N"), 0, IF($C536="DM", $T536, IF(OR(AR536="Y", AR536="IR"),$AM536,IF(AR536="C", IF($BI536="Y", IF($AF536="N/A", $Q536, $AF536), IF($AG536="N/A", $T536,$AG536)))))))</f>
        <v>8</v>
      </c>
      <c r="BK536" s="16">
        <f>IF(AS536="R", $CA536, IF(OR(AS536="P", AS536="T", AS536="N"), 0, IF($C536="DM", $T536, IF(OR(AS536="Y", AS536="IR"),$AM536,IF(AS536="C", IF($BI536="Y", IF($AF536="N/A", $Q536, $AF536), IF($AG536="N/A", $T536,$AG536)))))))</f>
        <v>8</v>
      </c>
      <c r="BL536" s="16">
        <f>IF(AT536="R", $CA536, IF(OR(AT536="P", AT536="T", AT536="N"), 0, IF($C536="DM", $T536, IF(OR(AT536="Y", AT536="IR"),$AM536,IF(AT536="C", IF($BI536="Y", IF($AF536="N/A", $Q536, $AF536), IF($AG536="N/A", $T536,$AG536)))))))</f>
        <v>8</v>
      </c>
      <c r="BM536" s="16">
        <f>IF(AU536="R", $CA536, IF(OR(AU536="P", AU536="T", AU536="N"), 0, IF($C536="DM", $T536, IF(OR(AU536="Y", AU536="IR"),$AM536,IF(AU536="C", IF($BI536="Y", IF($AF536="N/A", $Q536, $AF536), IF($AG536="N/A", $T536,$AG536)))))))</f>
        <v>8</v>
      </c>
      <c r="BN536" s="16">
        <f>IF(AV536="R", $CA536, IF(OR(AV536="P", AV536="T", AV536="N"), 0, IF($C536="DM", $T536, IF(OR(AV536="Y", AV536="IR"),$AM536,IF(AV536="C", IF($BI536="Y", IF($AF536="N/A", $Q536, $AF536), IF($AG536="N/A", $T536,$AG536)))))))</f>
        <v>8</v>
      </c>
      <c r="BO536" s="16">
        <f>IF(AW536="R", $CA536, IF(OR(AW536="P", AW536="T", AW536="N"), 0, IF($C536="DM", $T536, IF(OR(AW536="Y", AW536="IR"),$AM536,IF(AW536="C", IF($BI536="Y", IF($AF536="N/A", $Q536, $AF536), IF($AG536="N/A", $T536,$AG536)))))))</f>
        <v>8</v>
      </c>
      <c r="BP536" s="16">
        <f>IF(AX536="R", $CA536, IF(OR(AX536="P", AX536="T", AX536="N"), 0, IF($C536="DM", $T536, IF(OR(AX536="Y", AX536="IR"),$AM536,IF(AX536="C", IF($BI536="Y", IF($AF536="N/A", $Q536, $AF536), IF($AG536="N/A", $T536,$AG536)))))))</f>
        <v>8</v>
      </c>
      <c r="BQ536" s="16">
        <f>IF(AY536="R", $CA536, IF(OR(AY536="P", AY536="T", AY536="N"), 0, IF($C536="DM", $T536, IF(OR(AY536="Y", AY536="IR"),$AM536,IF(AY536="C", IF($BI536="Y", IF($AF536="N/A", $Q536, $AF536), IF($AG536="N/A", $T536,$AG536)))))))</f>
        <v>8</v>
      </c>
      <c r="BR536" s="16">
        <f>IF(AZ536="R", $CA536, IF(OR(AZ536="P", AZ536="T", AZ536="N"), 0, IF($C536="DM", $T536, IF(OR(AZ536="Y", AZ536="IR"),$AM536,IF(AZ536="C", IF($BI536="Y", IF($AF536="N/A", $Q536, $AF536), IF($AG536="N/A", $T536,$AG536)))))))</f>
        <v>8</v>
      </c>
      <c r="BS536" s="16">
        <f>IF(BA536="R", $CA536, IF(OR(BA536="P", BA536="T", BA536="N"), 0, IF($C536="DM", $T536, IF(OR(BA536="Y", BA536="IR"),$AM536,IF(BA536="C", IF($BI536="Y", IF($AF536="N/A", $Q536, $AF536), IF($AG536="N/A", $T536,$AG536)))))))</f>
        <v>8</v>
      </c>
      <c r="BT536" s="16">
        <f>IF(BB536="R", $CA536, IF(OR(BB536="P", BB536="T", BB536="N"), 0, IF($C536="DM", $T536, IF(OR(BB536="Y", BB536="IR"),$AM536,IF(BB536="C", IF($BI536="Y", IF($BA536="C", IF($AF536="N/A", $Q536, $AF536), IF($AF536="N/A", $T536, $AM536)), IF($AG536="N/A", $T536,$AG536)))))))</f>
        <v>8</v>
      </c>
      <c r="BU536" s="16">
        <f>IF(BC536="R", $CA536, IF(OR(BC536="P", BC536="T", BC536="N"), 0, IF($C536="DM", $T536, IF(OR(BC536="Y", BC536="IR"),$AM536,IF(BC536="C", IF($BI536="Y", IF($BA536="C", IF($AF536="N/A", $Q536, $AF536), IF($AF536="N/A", $T536, $AM536)), IF($AG536="N/A", $T536,$AG536)))))))</f>
        <v>8</v>
      </c>
      <c r="BV536" s="16">
        <f>IF(BD536="R", $CA536, IF(OR(BD536="P", BD536="T", BD536="N"), 0, IF($C536="DM", $T536, IF(OR(BD536="Y", BD536="IR"),$AM536,IF(BD536="C", IF($BI536="Y", IF($BA536="C", IF($AF536="N/A", $Q536, $AF536), IF($AF536="N/A", $T536, $AM536)), IF($AG536="N/A", $T536,$AG536)))))))</f>
        <v>8</v>
      </c>
      <c r="BW536" s="16">
        <f>IF(BE536="R", $CA536, IF(OR(BE536="P", BE536="T", BE536="N"), 0, IF($C536="DM", $T536, IF(OR(BE536="Y", BE536="IR"),$AM536,IF(BE536="C", IF($BI536="Y", IF($BA536="C", IF($AF536="N/A", $Q536, $AF536), IF($AF536="N/A", $T536, $AM536)), IF($AG536="N/A", $T536,$AG536)))))))</f>
        <v>8</v>
      </c>
      <c r="BX536" s="16">
        <f>IF(BF536="R", $CA536, IF(OR(BF536="P", BF536="T", BF536="N"), 0, IF($C536="DM", $T536, IF(OR(BF536="Y", BF536="IR"),$AM536,IF(BF536="C", IF($BI536="Y", IF($BA536="C", IF($AF536="N/A", $Q536, $AF536), IF($AF536="N/A", $T536, $AM536)), IF($AG536="N/A", $T536,$AG536)))))))</f>
        <v>8</v>
      </c>
      <c r="BY536" s="16">
        <f>IF(BG536="R", $CA536, IF(OR(BG536="P", BG536="T", BG536="N"), 0, IF($C536="DM", $T536, IF(OR(BG536="Y", BG536="IR"),$AM536,IF(BG536="C", IF($BI536="Y", IF($BA536="C", IF($AF536="N/A", $Q536, $AF536), IF($AF536="N/A", $T536, $AM536)), IF($AG536="N/A", $T536,$AG536)))))))</f>
        <v>8</v>
      </c>
      <c r="BZ536" s="16">
        <f>IF(BH536="R", $CA536, IF(OR(BH536="P", BH536="T", BH536="N"), 0, IF($C536="DM", $T536, IF(OR(BH536="Y", BH536="IR"),$AM536,IF(BH536="C", IF($BI536="Y", IF($BA536="C", IF($AF536="N/A", $Q536, $AF536), IF($AF536="N/A", $T536, $AM536)), IF($AG536="N/A", $T536,$AG536)))))))</f>
        <v>8</v>
      </c>
      <c r="CA536" s="15" t="s">
        <v>75</v>
      </c>
      <c r="CB536" s="16">
        <f>BZ536</f>
        <v>8</v>
      </c>
      <c r="CC536" s="15">
        <f>IF(OR($BH536="T", $BH536="R"), 0, IF($BH536="C", IF($BI536="Y", IF($BA536="C", 0, IF(AF536="N/A", Q536-T536, AF536-AG536)), IF($AF536="N/A", U536, AH536)), AN536))</f>
        <v>12</v>
      </c>
      <c r="CD536" s="15">
        <f>IF(OR($BH536="T", $BH536="R"), 0, IF($BH536="C", IF($BI536="Y", 0, IF($AF536="N/A", V536, AI536)), AO536))</f>
        <v>6</v>
      </c>
      <c r="CE536" s="15">
        <f>IF(OR($BH536="T", $BH536="R"), 0, IF($BH536="C", IF($BI536="Y", 0, IF($AF536="N/A", W536, AJ536)), AP536))</f>
        <v>6</v>
      </c>
      <c r="CF536" s="15" t="str">
        <f>IF(OR($BH536="T", $BH536="R"), 0, IF($BH536="C", IF($BI536="Y", 0, IF($AF536="N/A", X536, AK536)), AQ536))</f>
        <v>N/A</v>
      </c>
      <c r="CG536" t="str">
        <f>IF(AC536="N/A", "S:"&amp;L536&amp;" G:"&amp;M536&amp;" GR:"&amp;Q536, IF(AC536=0, "S:"&amp;L536&amp;" G:"&amp;M536&amp;" GR:"&amp;Q536, "S:"&amp;L536&amp;"/"&amp;AD536&amp;" G:"&amp;AE536&amp;" GR:"&amp;AF536))</f>
        <v>S:6 G:2 GR:8</v>
      </c>
    </row>
    <row r="537" spans="1:85" x14ac:dyDescent="0.25">
      <c r="A537" s="14">
        <v>4145</v>
      </c>
      <c r="B537" s="15" t="s">
        <v>2340</v>
      </c>
      <c r="C537" s="15" t="s">
        <v>63</v>
      </c>
      <c r="D537" s="15" t="s">
        <v>59</v>
      </c>
      <c r="E537" s="15">
        <f>VLOOKUP(B537, 'Rookie Year'!$A$2:$B$55679,2,FALSE)</f>
        <v>2021</v>
      </c>
      <c r="F537" s="15">
        <v>2021</v>
      </c>
      <c r="G537" s="15" t="s">
        <v>40</v>
      </c>
      <c r="H537" s="15" t="s">
        <v>2150</v>
      </c>
      <c r="I537" s="16">
        <v>14</v>
      </c>
      <c r="J537" s="15">
        <v>4</v>
      </c>
      <c r="K537" s="17">
        <f>IF(AND(G537&lt;&gt;"N",R537="N/A"), IF(I537&lt;4, 0, 0.25),IF(I537=1, IF(J537=1,0.25, 0.25), IF(I537&lt;13, 0.25, IF(I537&lt;26, 0.4, IF(I537&lt;51, 0.6, 0.75)))))</f>
        <v>0.25</v>
      </c>
      <c r="L537" s="16">
        <f>I537-M537</f>
        <v>10</v>
      </c>
      <c r="M537" s="16">
        <f>ROUNDUP(I537*K537,0)</f>
        <v>4</v>
      </c>
      <c r="N537" s="16">
        <f>M537*J537</f>
        <v>16</v>
      </c>
      <c r="O537" s="16">
        <v>16</v>
      </c>
      <c r="P537" s="16">
        <v>0</v>
      </c>
      <c r="Q537" s="16">
        <f>N537-O537-P537</f>
        <v>0</v>
      </c>
      <c r="R537" s="15" t="s">
        <v>75</v>
      </c>
      <c r="S537" s="15">
        <f>IF(R537="N/A", J537-($B$1-F537), J537-($B$1-R537))</f>
        <v>1</v>
      </c>
      <c r="T537" s="16">
        <v>0</v>
      </c>
      <c r="U537" s="16" t="str">
        <f>IF($S537&lt;2, "N/A", $M537)</f>
        <v>N/A</v>
      </c>
      <c r="V537" s="16" t="str">
        <f>IF($S537&lt;3, "N/A", $M537)</f>
        <v>N/A</v>
      </c>
      <c r="W537" s="16" t="str">
        <f>IF($S537&lt;4, "N/A", $M537)</f>
        <v>N/A</v>
      </c>
      <c r="X537" s="16" t="str">
        <f>IF($S537&lt;5, "N/A", $M537)</f>
        <v>N/A</v>
      </c>
      <c r="Y537" s="15" t="str">
        <f>IF(SUM(T537:X537)&lt;&gt;Q537, "CHECK", "OK")</f>
        <v>OK</v>
      </c>
      <c r="Z537" s="15" t="str">
        <f>IF(F537=$B$1, "No", IF(S537=1, "Yes", "No"))</f>
        <v>Yes</v>
      </c>
      <c r="AA537" s="18">
        <f>IF(C537="DM", "N/A", IF(Z537="No","N/A",VLOOKUP(B537,'Extension List'!$A$3:$R$1972,18,FALSE)))</f>
        <v>4</v>
      </c>
      <c r="AB537" s="15">
        <f>IF(C537="DM", "N/A", IF(Z537="No","N/A",VLOOKUP(B537,'Extension List'!$A$3:$T$1972,20,FALSE)))</f>
        <v>1</v>
      </c>
      <c r="AC537" s="15">
        <f>IF(AA537="N/A", "N/A", 0)</f>
        <v>0</v>
      </c>
      <c r="AD537" s="16" t="str">
        <f>IF(AE537="N/A", "N/A", AA537-AE537)</f>
        <v>N/A</v>
      </c>
      <c r="AE537" s="16" t="str">
        <f>IF(AA537="N/A", "N/A", IF(AC537&gt;0, IF(AA537&lt;13, ROUNDUP(0.25*AA537,0), IF(AA537&lt;26, ROUNDUP(0.4*AA537,0), IF(AA537&lt;51, ROUNDUP(0.6*AA537,0), ROUNDUP(0.75*AA537,0)))), "N/A"))</f>
        <v>N/A</v>
      </c>
      <c r="AF537" s="16" t="str">
        <f>IF(AD537="N/A","N/A", (AE537*AC537)+Q537)</f>
        <v>N/A</v>
      </c>
      <c r="AG537" s="16" t="str">
        <f>IF($AF537="N/A", "N/A", "TBC")</f>
        <v>N/A</v>
      </c>
      <c r="AH537" s="16" t="str">
        <f>IF($AF537="N/A", "N/A", "TBC")</f>
        <v>N/A</v>
      </c>
      <c r="AI537" s="16" t="str">
        <f>IF($AF537="N/A","N/A",IF(AC537&gt;1,"TBC","N/A"))</f>
        <v>N/A</v>
      </c>
      <c r="AJ537" s="16" t="str">
        <f>IF($AF537="N/A","N/A",IF(AC537&gt;2,"TBC","N/A"))</f>
        <v>N/A</v>
      </c>
      <c r="AK537" s="16" t="str">
        <f>IF($AF537="N/A","N/A",IF(AC537&gt;3,"TBC","N/A"))</f>
        <v>N/A</v>
      </c>
      <c r="AL537" s="16" t="str">
        <f>IF(AC537="N/A","N/A",IF(AC537&gt;0,IF(SUM(AG537:AK537)&lt;&gt;AF537,"CHECK","OK"),"N/A"))</f>
        <v>N/A</v>
      </c>
      <c r="AM537" s="16">
        <f>IF(AD537="N/A", L537+T537, L537+AG537)</f>
        <v>10</v>
      </c>
      <c r="AN537" s="16" t="str">
        <f>IF(AD537="N/A", IF(U537="N/A", "N/A", L537+U537), AD537+AH537)</f>
        <v>N/A</v>
      </c>
      <c r="AO537" s="16" t="str">
        <f>IF(AD537="N/A", IF(V537="N/A", "N/A", L537+V537), IF(AI537="N/A", "N/A", AD537+AI537))</f>
        <v>N/A</v>
      </c>
      <c r="AP537" s="16" t="str">
        <f>IF(AD537="N/A", IF(W537="N/A", "N/A", L537+W537), IF(AJ537="N/A", "N/A", AD537+AJ537))</f>
        <v>N/A</v>
      </c>
      <c r="AQ537" s="16" t="str">
        <f>IF(AD537="N/A", IF(X537="N/A", "N/A", L537+X537), IF(AK537="N/A", "N/A", AD537+AK537))</f>
        <v>N/A</v>
      </c>
      <c r="AR537" s="15" t="s">
        <v>40</v>
      </c>
      <c r="AS537" s="15" t="s">
        <v>40</v>
      </c>
      <c r="AT537" s="15" t="s">
        <v>40</v>
      </c>
      <c r="AU537" s="15" t="s">
        <v>40</v>
      </c>
      <c r="AV537" s="15" t="s">
        <v>40</v>
      </c>
      <c r="AW537" s="15" t="s">
        <v>40</v>
      </c>
      <c r="AX537" s="15" t="s">
        <v>40</v>
      </c>
      <c r="AY537" s="15" t="s">
        <v>40</v>
      </c>
      <c r="AZ537" s="15" t="s">
        <v>40</v>
      </c>
      <c r="BA537" s="15" t="s">
        <v>40</v>
      </c>
      <c r="BB537" s="15" t="s">
        <v>40</v>
      </c>
      <c r="BC537" s="15" t="s">
        <v>40</v>
      </c>
      <c r="BD537" s="15" t="s">
        <v>40</v>
      </c>
      <c r="BE537" s="15" t="s">
        <v>40</v>
      </c>
      <c r="BF537" s="15" t="s">
        <v>40</v>
      </c>
      <c r="BG537" s="15" t="s">
        <v>40</v>
      </c>
      <c r="BH537" s="15" t="s">
        <v>40</v>
      </c>
      <c r="BI537" s="15"/>
      <c r="BJ537" s="16">
        <f>IF(AR537="R", $CA537, IF(OR(AR537="P", AR537="T", AR537="N"), 0, IF($C537="DM", $T537, IF(OR(AR537="Y", AR537="IR"),$AM537,IF(AR537="C", IF($BI537="Y", IF($AF537="N/A", $Q537, $AF537), IF($AG537="N/A", $T537,$AG537)))))))</f>
        <v>10</v>
      </c>
      <c r="BK537" s="16">
        <f>IF(AS537="R", $CA537, IF(OR(AS537="P", AS537="T", AS537="N"), 0, IF($C537="DM", $T537, IF(OR(AS537="Y", AS537="IR"),$AM537,IF(AS537="C", IF($BI537="Y", IF($AF537="N/A", $Q537, $AF537), IF($AG537="N/A", $T537,$AG537)))))))</f>
        <v>10</v>
      </c>
      <c r="BL537" s="16">
        <f>IF(AT537="R", $CA537, IF(OR(AT537="P", AT537="T", AT537="N"), 0, IF($C537="DM", $T537, IF(OR(AT537="Y", AT537="IR"),$AM537,IF(AT537="C", IF($BI537="Y", IF($AF537="N/A", $Q537, $AF537), IF($AG537="N/A", $T537,$AG537)))))))</f>
        <v>10</v>
      </c>
      <c r="BM537" s="16">
        <f>IF(AU537="R", $CA537, IF(OR(AU537="P", AU537="T", AU537="N"), 0, IF($C537="DM", $T537, IF(OR(AU537="Y", AU537="IR"),$AM537,IF(AU537="C", IF($BI537="Y", IF($AF537="N/A", $Q537, $AF537), IF($AG537="N/A", $T537,$AG537)))))))</f>
        <v>10</v>
      </c>
      <c r="BN537" s="16">
        <f>IF(AV537="R", $CA537, IF(OR(AV537="P", AV537="T", AV537="N"), 0, IF($C537="DM", $T537, IF(OR(AV537="Y", AV537="IR"),$AM537,IF(AV537="C", IF($BI537="Y", IF($AF537="N/A", $Q537, $AF537), IF($AG537="N/A", $T537,$AG537)))))))</f>
        <v>10</v>
      </c>
      <c r="BO537" s="16">
        <f>IF(AW537="R", $CA537, IF(OR(AW537="P", AW537="T", AW537="N"), 0, IF($C537="DM", $T537, IF(OR(AW537="Y", AW537="IR"),$AM537,IF(AW537="C", IF($BI537="Y", IF($AF537="N/A", $Q537, $AF537), IF($AG537="N/A", $T537,$AG537)))))))</f>
        <v>10</v>
      </c>
      <c r="BP537" s="16">
        <f>IF(AX537="R", $CA537, IF(OR(AX537="P", AX537="T", AX537="N"), 0, IF($C537="DM", $T537, IF(OR(AX537="Y", AX537="IR"),$AM537,IF(AX537="C", IF($BI537="Y", IF($AF537="N/A", $Q537, $AF537), IF($AG537="N/A", $T537,$AG537)))))))</f>
        <v>10</v>
      </c>
      <c r="BQ537" s="16">
        <f>IF(AY537="R", $CA537, IF(OR(AY537="P", AY537="T", AY537="N"), 0, IF($C537="DM", $T537, IF(OR(AY537="Y", AY537="IR"),$AM537,IF(AY537="C", IF($BI537="Y", IF($AF537="N/A", $Q537, $AF537), IF($AG537="N/A", $T537,$AG537)))))))</f>
        <v>10</v>
      </c>
      <c r="BR537" s="16">
        <f>IF(AZ537="R", $CA537, IF(OR(AZ537="P", AZ537="T", AZ537="N"), 0, IF($C537="DM", $T537, IF(OR(AZ537="Y", AZ537="IR"),$AM537,IF(AZ537="C", IF($BI537="Y", IF($AF537="N/A", $Q537, $AF537), IF($AG537="N/A", $T537,$AG537)))))))</f>
        <v>10</v>
      </c>
      <c r="BS537" s="16">
        <f>IF(BA537="R", $CA537, IF(OR(BA537="P", BA537="T", BA537="N"), 0, IF($C537="DM", $T537, IF(OR(BA537="Y", BA537="IR"),$AM537,IF(BA537="C", IF($BI537="Y", IF($AF537="N/A", $Q537, $AF537), IF($AG537="N/A", $T537,$AG537)))))))</f>
        <v>10</v>
      </c>
      <c r="BT537" s="16">
        <f>IF(BB537="R", $CA537, IF(OR(BB537="P", BB537="T", BB537="N"), 0, IF($C537="DM", $T537, IF(OR(BB537="Y", BB537="IR"),$AM537,IF(BB537="C", IF($BI537="Y", IF($BA537="C", IF($AF537="N/A", $Q537, $AF537), IF($AF537="N/A", $T537, $AM537)), IF($AG537="N/A", $T537,$AG537)))))))</f>
        <v>10</v>
      </c>
      <c r="BU537" s="16">
        <f>IF(BC537="R", $CA537, IF(OR(BC537="P", BC537="T", BC537="N"), 0, IF($C537="DM", $T537, IF(OR(BC537="Y", BC537="IR"),$AM537,IF(BC537="C", IF($BI537="Y", IF($BA537="C", IF($AF537="N/A", $Q537, $AF537), IF($AF537="N/A", $T537, $AM537)), IF($AG537="N/A", $T537,$AG537)))))))</f>
        <v>10</v>
      </c>
      <c r="BV537" s="16">
        <f>IF(BD537="R", $CA537, IF(OR(BD537="P", BD537="T", BD537="N"), 0, IF($C537="DM", $T537, IF(OR(BD537="Y", BD537="IR"),$AM537,IF(BD537="C", IF($BI537="Y", IF($BA537="C", IF($AF537="N/A", $Q537, $AF537), IF($AF537="N/A", $T537, $AM537)), IF($AG537="N/A", $T537,$AG537)))))))</f>
        <v>10</v>
      </c>
      <c r="BW537" s="16">
        <f>IF(BE537="R", $CA537, IF(OR(BE537="P", BE537="T", BE537="N"), 0, IF($C537="DM", $T537, IF(OR(BE537="Y", BE537="IR"),$AM537,IF(BE537="C", IF($BI537="Y", IF($BA537="C", IF($AF537="N/A", $Q537, $AF537), IF($AF537="N/A", $T537, $AM537)), IF($AG537="N/A", $T537,$AG537)))))))</f>
        <v>10</v>
      </c>
      <c r="BX537" s="16">
        <f>IF(BF537="R", $CA537, IF(OR(BF537="P", BF537="T", BF537="N"), 0, IF($C537="DM", $T537, IF(OR(BF537="Y", BF537="IR"),$AM537,IF(BF537="C", IF($BI537="Y", IF($BA537="C", IF($AF537="N/A", $Q537, $AF537), IF($AF537="N/A", $T537, $AM537)), IF($AG537="N/A", $T537,$AG537)))))))</f>
        <v>10</v>
      </c>
      <c r="BY537" s="16">
        <f>IF(BG537="R", $CA537, IF(OR(BG537="P", BG537="T", BG537="N"), 0, IF($C537="DM", $T537, IF(OR(BG537="Y", BG537="IR"),$AM537,IF(BG537="C", IF($BI537="Y", IF($BA537="C", IF($AF537="N/A", $Q537, $AF537), IF($AF537="N/A", $T537, $AM537)), IF($AG537="N/A", $T537,$AG537)))))))</f>
        <v>10</v>
      </c>
      <c r="BZ537" s="16">
        <f>IF(BH537="R", $CA537, IF(OR(BH537="P", BH537="T", BH537="N"), 0, IF($C537="DM", $T537, IF(OR(BH537="Y", BH537="IR"),$AM537,IF(BH537="C", IF($BI537="Y", IF($BA537="C", IF($AF537="N/A", $Q537, $AF537), IF($AF537="N/A", $T537, $AM537)), IF($AG537="N/A", $T537,$AG537)))))))</f>
        <v>10</v>
      </c>
      <c r="CA537" s="15" t="s">
        <v>75</v>
      </c>
      <c r="CB537" s="16">
        <f>BZ537</f>
        <v>10</v>
      </c>
      <c r="CC537" s="15" t="str">
        <f>IF(OR($BH537="T", $BH537="R"), 0, IF($BH537="C", IF($BI537="Y", IF($BA537="C", 0, IF(AF537="N/A", Q537-T537, AF537-AG537)), IF($AF537="N/A", U537, AH537)), AN537))</f>
        <v>N/A</v>
      </c>
      <c r="CD537" s="15" t="str">
        <f>IF(OR($BH537="T", $BH537="R"), 0, IF($BH537="C", IF($BI537="Y", 0, IF($AF537="N/A", V537, AI537)), AO537))</f>
        <v>N/A</v>
      </c>
      <c r="CE537" s="15" t="str">
        <f>IF(OR($BH537="T", $BH537="R"), 0, IF($BH537="C", IF($BI537="Y", 0, IF($AF537="N/A", W537, AJ537)), AP537))</f>
        <v>N/A</v>
      </c>
      <c r="CF537" s="15" t="str">
        <f>IF(OR($BH537="T", $BH537="R"), 0, IF($BH537="C", IF($BI537="Y", 0, IF($AF537="N/A", X537, AK537)), AQ537))</f>
        <v>N/A</v>
      </c>
      <c r="CG537" t="str">
        <f>IF(AC537="N/A", "S:"&amp;L537&amp;" G:"&amp;M537&amp;" GR:"&amp;Q537, IF(AC537=0, "S:"&amp;L537&amp;" G:"&amp;M537&amp;" GR:"&amp;Q537, "S:"&amp;L537&amp;"/"&amp;AD537&amp;" G:"&amp;AE537&amp;" GR:"&amp;AF537))</f>
        <v>S:10 G:4 GR:0</v>
      </c>
    </row>
    <row r="538" spans="1:85" x14ac:dyDescent="0.25">
      <c r="A538" s="14">
        <v>2549</v>
      </c>
      <c r="B538" s="15" t="s">
        <v>371</v>
      </c>
      <c r="C538" s="15" t="s">
        <v>63</v>
      </c>
      <c r="D538" s="15" t="s">
        <v>59</v>
      </c>
      <c r="E538" s="15">
        <f>VLOOKUP(B538, 'Rookie Year'!$A$2:$B$55679,2,FALSE)</f>
        <v>2018</v>
      </c>
      <c r="F538" s="15">
        <v>2018</v>
      </c>
      <c r="G538" s="15" t="s">
        <v>40</v>
      </c>
      <c r="H538" s="15" t="s">
        <v>1927</v>
      </c>
      <c r="I538" s="16">
        <v>44</v>
      </c>
      <c r="J538" s="15">
        <v>5</v>
      </c>
      <c r="K538" s="17">
        <f>IF(AND(G538&lt;&gt;"N",R538="N/A"), IF(I538&lt;4, 0, 0.25),IF(I538=1, IF(J538=1,0.25, 0.25), IF(I538&lt;13, 0.25, IF(I538&lt;26, 0.4, IF(I538&lt;51, 0.6, 0.75)))))</f>
        <v>0.6</v>
      </c>
      <c r="L538" s="16">
        <f>I538-M538</f>
        <v>17</v>
      </c>
      <c r="M538" s="16">
        <f>ROUNDUP(I538*K538,0)</f>
        <v>27</v>
      </c>
      <c r="N538" s="16">
        <f>M538*J538</f>
        <v>135</v>
      </c>
      <c r="O538" s="16">
        <v>135</v>
      </c>
      <c r="P538" s="16">
        <v>0</v>
      </c>
      <c r="Q538" s="16">
        <f>N538-O538-P538</f>
        <v>0</v>
      </c>
      <c r="R538" s="15">
        <v>2020</v>
      </c>
      <c r="S538" s="15">
        <f>IF(R538="N/A", J538-($B$1-F538), J538-($B$1-R538))</f>
        <v>1</v>
      </c>
      <c r="T538" s="16">
        <v>0</v>
      </c>
      <c r="U538" s="16" t="str">
        <f>IF($S538&lt;2, "N/A", $M538)</f>
        <v>N/A</v>
      </c>
      <c r="V538" s="16" t="str">
        <f>IF($S538&lt;3, "N/A", $M538)</f>
        <v>N/A</v>
      </c>
      <c r="W538" s="16" t="str">
        <f>IF($S538&lt;4, "N/A", $M538)</f>
        <v>N/A</v>
      </c>
      <c r="X538" s="16" t="str">
        <f>IF($S538&lt;5, "N/A", $M538)</f>
        <v>N/A</v>
      </c>
      <c r="Y538" s="15" t="str">
        <f>IF(SUM(T538:X538)&lt;&gt;Q538, "CHECK", "OK")</f>
        <v>OK</v>
      </c>
      <c r="Z538" s="15" t="str">
        <f>IF(F538=$B$1, "No", IF(S538=1, "Yes", "No"))</f>
        <v>Yes</v>
      </c>
      <c r="AA538" s="18">
        <f>IF(C538="DM", "N/A", IF(Z538="No","N/A",VLOOKUP(B538,'Extension List'!$A$3:$R$1972,18,FALSE)))</f>
        <v>4</v>
      </c>
      <c r="AB538" s="15">
        <f>IF(C538="DM", "N/A", IF(Z538="No","N/A",VLOOKUP(B538,'Extension List'!$A$3:$T$1972,20,FALSE)))</f>
        <v>1</v>
      </c>
      <c r="AC538" s="15">
        <f>IF(AA538="N/A", "N/A", 0)</f>
        <v>0</v>
      </c>
      <c r="AD538" s="16" t="str">
        <f>IF(AE538="N/A", "N/A", AA538-AE538)</f>
        <v>N/A</v>
      </c>
      <c r="AE538" s="16" t="str">
        <f>IF(AA538="N/A", "N/A", IF(AC538&gt;0, IF(AA538&lt;13, ROUNDUP(0.25*AA538,0), IF(AA538&lt;26, ROUNDUP(0.4*AA538,0), IF(AA538&lt;51, ROUNDUP(0.6*AA538,0), ROUNDUP(0.75*AA538,0)))), "N/A"))</f>
        <v>N/A</v>
      </c>
      <c r="AF538" s="16" t="str">
        <f>IF(AD538="N/A","N/A", (AE538*AC538)+Q538)</f>
        <v>N/A</v>
      </c>
      <c r="AG538" s="16" t="str">
        <f>IF($AF538="N/A", "N/A", "TBC")</f>
        <v>N/A</v>
      </c>
      <c r="AH538" s="16" t="str">
        <f>IF($AF538="N/A", "N/A", "TBC")</f>
        <v>N/A</v>
      </c>
      <c r="AI538" s="16" t="str">
        <f>IF($AF538="N/A","N/A",IF(AC538&gt;1,"TBC","N/A"))</f>
        <v>N/A</v>
      </c>
      <c r="AJ538" s="16" t="str">
        <f>IF($AF538="N/A","N/A",IF(AC538&gt;2,"TBC","N/A"))</f>
        <v>N/A</v>
      </c>
      <c r="AK538" s="16" t="str">
        <f>IF($AF538="N/A","N/A",IF(AC538&gt;3,"TBC","N/A"))</f>
        <v>N/A</v>
      </c>
      <c r="AL538" s="16" t="str">
        <f>IF(AC538="N/A","N/A",IF(AC538&gt;0,IF(SUM(AG538:AK538)&lt;&gt;AF538,"CHECK","OK"),"N/A"))</f>
        <v>N/A</v>
      </c>
      <c r="AM538" s="16">
        <f>IF(AD538="N/A", L538+T538, L538+AG538)</f>
        <v>17</v>
      </c>
      <c r="AN538" s="16" t="str">
        <f>IF(AD538="N/A", IF(U538="N/A", "N/A", L538+U538), AD538+AH538)</f>
        <v>N/A</v>
      </c>
      <c r="AO538" s="16" t="str">
        <f>IF(AD538="N/A", IF(V538="N/A", "N/A", L538+V538), IF(AI538="N/A", "N/A", AD538+AI538))</f>
        <v>N/A</v>
      </c>
      <c r="AP538" s="16" t="str">
        <f>IF(AD538="N/A", IF(W538="N/A", "N/A", L538+W538), IF(AJ538="N/A", "N/A", AD538+AJ538))</f>
        <v>N/A</v>
      </c>
      <c r="AQ538" s="16" t="str">
        <f>IF(AD538="N/A", IF(X538="N/A", "N/A", L538+X538), IF(AK538="N/A", "N/A", AD538+AK538))</f>
        <v>N/A</v>
      </c>
      <c r="AR538" s="15" t="s">
        <v>48</v>
      </c>
      <c r="AS538" s="15" t="s">
        <v>48</v>
      </c>
      <c r="AT538" s="15" t="s">
        <v>44</v>
      </c>
      <c r="AU538" s="15" t="s">
        <v>44</v>
      </c>
      <c r="AV538" s="15" t="s">
        <v>44</v>
      </c>
      <c r="AW538" s="15" t="s">
        <v>44</v>
      </c>
      <c r="AX538" s="15" t="s">
        <v>44</v>
      </c>
      <c r="AY538" s="15" t="s">
        <v>44</v>
      </c>
      <c r="AZ538" s="15" t="s">
        <v>44</v>
      </c>
      <c r="BA538" s="15" t="s">
        <v>44</v>
      </c>
      <c r="BB538" s="15" t="s">
        <v>44</v>
      </c>
      <c r="BC538" s="15" t="s">
        <v>44</v>
      </c>
      <c r="BD538" s="15" t="s">
        <v>44</v>
      </c>
      <c r="BE538" s="15" t="s">
        <v>44</v>
      </c>
      <c r="BF538" s="15" t="s">
        <v>44</v>
      </c>
      <c r="BG538" s="15" t="s">
        <v>44</v>
      </c>
      <c r="BH538" s="15" t="s">
        <v>44</v>
      </c>
      <c r="BI538" s="15"/>
      <c r="BJ538" s="16">
        <f>IF(AR538="R", $CA538, IF(OR(AR538="P", AR538="T", AR538="N"), 0, IF($C538="DM", $T538, IF(OR(AR538="Y", AR538="IR"),$AM538,IF(AR538="C", IF($BI538="Y", IF($AF538="N/A", $Q538, $AF538), IF($AG538="N/A", $T538,$AG538)))))))</f>
        <v>17</v>
      </c>
      <c r="BK538" s="16">
        <f>IF(AS538="R", $CA538, IF(OR(AS538="P", AS538="T", AS538="N"), 0, IF($C538="DM", $T538, IF(OR(AS538="Y", AS538="IR"),$AM538,IF(AS538="C", IF($BI538="Y", IF($AF538="N/A", $Q538, $AF538), IF($AG538="N/A", $T538,$AG538)))))))</f>
        <v>17</v>
      </c>
      <c r="BL538" s="16">
        <f>IF(AT538="R", $CA538, IF(OR(AT538="P", AT538="T", AT538="N"), 0, IF($C538="DM", $T538, IF(OR(AT538="Y", AT538="IR"),$AM538,IF(AT538="C", IF($BI538="Y", IF($AF538="N/A", $Q538, $AF538), IF($AG538="N/A", $T538,$AG538)))))))</f>
        <v>0</v>
      </c>
      <c r="BM538" s="16">
        <f>IF(AU538="R", $CA538, IF(OR(AU538="P", AU538="T", AU538="N"), 0, IF($C538="DM", $T538, IF(OR(AU538="Y", AU538="IR"),$AM538,IF(AU538="C", IF($BI538="Y", IF($AF538="N/A", $Q538, $AF538), IF($AG538="N/A", $T538,$AG538)))))))</f>
        <v>0</v>
      </c>
      <c r="BN538" s="16">
        <f>IF(AV538="R", $CA538, IF(OR(AV538="P", AV538="T", AV538="N"), 0, IF($C538="DM", $T538, IF(OR(AV538="Y", AV538="IR"),$AM538,IF(AV538="C", IF($BI538="Y", IF($AF538="N/A", $Q538, $AF538), IF($AG538="N/A", $T538,$AG538)))))))</f>
        <v>0</v>
      </c>
      <c r="BO538" s="16">
        <f>IF(AW538="R", $CA538, IF(OR(AW538="P", AW538="T", AW538="N"), 0, IF($C538="DM", $T538, IF(OR(AW538="Y", AW538="IR"),$AM538,IF(AW538="C", IF($BI538="Y", IF($AF538="N/A", $Q538, $AF538), IF($AG538="N/A", $T538,$AG538)))))))</f>
        <v>0</v>
      </c>
      <c r="BP538" s="16">
        <f>IF(AX538="R", $CA538, IF(OR(AX538="P", AX538="T", AX538="N"), 0, IF($C538="DM", $T538, IF(OR(AX538="Y", AX538="IR"),$AM538,IF(AX538="C", IF($BI538="Y", IF($AF538="N/A", $Q538, $AF538), IF($AG538="N/A", $T538,$AG538)))))))</f>
        <v>0</v>
      </c>
      <c r="BQ538" s="16">
        <f>IF(AY538="R", $CA538, IF(OR(AY538="P", AY538="T", AY538="N"), 0, IF($C538="DM", $T538, IF(OR(AY538="Y", AY538="IR"),$AM538,IF(AY538="C", IF($BI538="Y", IF($AF538="N/A", $Q538, $AF538), IF($AG538="N/A", $T538,$AG538)))))))</f>
        <v>0</v>
      </c>
      <c r="BR538" s="16">
        <f>IF(AZ538="R", $CA538, IF(OR(AZ538="P", AZ538="T", AZ538="N"), 0, IF($C538="DM", $T538, IF(OR(AZ538="Y", AZ538="IR"),$AM538,IF(AZ538="C", IF($BI538="Y", IF($AF538="N/A", $Q538, $AF538), IF($AG538="N/A", $T538,$AG538)))))))</f>
        <v>0</v>
      </c>
      <c r="BS538" s="16">
        <f>IF(BA538="R", $CA538, IF(OR(BA538="P", BA538="T", BA538="N"), 0, IF($C538="DM", $T538, IF(OR(BA538="Y", BA538="IR"),$AM538,IF(BA538="C", IF($BI538="Y", IF($AF538="N/A", $Q538, $AF538), IF($AG538="N/A", $T538,$AG538)))))))</f>
        <v>0</v>
      </c>
      <c r="BT538" s="16">
        <f>IF(BB538="R", $CA538, IF(OR(BB538="P", BB538="T", BB538="N"), 0, IF($C538="DM", $T538, IF(OR(BB538="Y", BB538="IR"),$AM538,IF(BB538="C", IF($BI538="Y", IF($BA538="C", IF($AF538="N/A", $Q538, $AF538), IF($AF538="N/A", $T538, $AM538)), IF($AG538="N/A", $T538,$AG538)))))))</f>
        <v>0</v>
      </c>
      <c r="BU538" s="16">
        <f>IF(BC538="R", $CA538, IF(OR(BC538="P", BC538="T", BC538="N"), 0, IF($C538="DM", $T538, IF(OR(BC538="Y", BC538="IR"),$AM538,IF(BC538="C", IF($BI538="Y", IF($BA538="C", IF($AF538="N/A", $Q538, $AF538), IF($AF538="N/A", $T538, $AM538)), IF($AG538="N/A", $T538,$AG538)))))))</f>
        <v>0</v>
      </c>
      <c r="BV538" s="16">
        <f>IF(BD538="R", $CA538, IF(OR(BD538="P", BD538="T", BD538="N"), 0, IF($C538="DM", $T538, IF(OR(BD538="Y", BD538="IR"),$AM538,IF(BD538="C", IF($BI538="Y", IF($BA538="C", IF($AF538="N/A", $Q538, $AF538), IF($AF538="N/A", $T538, $AM538)), IF($AG538="N/A", $T538,$AG538)))))))</f>
        <v>0</v>
      </c>
      <c r="BW538" s="16">
        <f>IF(BE538="R", $CA538, IF(OR(BE538="P", BE538="T", BE538="N"), 0, IF($C538="DM", $T538, IF(OR(BE538="Y", BE538="IR"),$AM538,IF(BE538="C", IF($BI538="Y", IF($BA538="C", IF($AF538="N/A", $Q538, $AF538), IF($AF538="N/A", $T538, $AM538)), IF($AG538="N/A", $T538,$AG538)))))))</f>
        <v>0</v>
      </c>
      <c r="BX538" s="16">
        <f>IF(BF538="R", $CA538, IF(OR(BF538="P", BF538="T", BF538="N"), 0, IF($C538="DM", $T538, IF(OR(BF538="Y", BF538="IR"),$AM538,IF(BF538="C", IF($BI538="Y", IF($BA538="C", IF($AF538="N/A", $Q538, $AF538), IF($AF538="N/A", $T538, $AM538)), IF($AG538="N/A", $T538,$AG538)))))))</f>
        <v>0</v>
      </c>
      <c r="BY538" s="16">
        <f>IF(BG538="R", $CA538, IF(OR(BG538="P", BG538="T", BG538="N"), 0, IF($C538="DM", $T538, IF(OR(BG538="Y", BG538="IR"),$AM538,IF(BG538="C", IF($BI538="Y", IF($BA538="C", IF($AF538="N/A", $Q538, $AF538), IF($AF538="N/A", $T538, $AM538)), IF($AG538="N/A", $T538,$AG538)))))))</f>
        <v>0</v>
      </c>
      <c r="BZ538" s="16">
        <f>IF(BH538="R", $CA538, IF(OR(BH538="P", BH538="T", BH538="N"), 0, IF($C538="DM", $T538, IF(OR(BH538="Y", BH538="IR"),$AM538,IF(BH538="C", IF($BI538="Y", IF($BA538="C", IF($AF538="N/A", $Q538, $AF538), IF($AF538="N/A", $T538, $AM538)), IF($AG538="N/A", $T538,$AG538)))))))</f>
        <v>0</v>
      </c>
      <c r="CA538" s="15" t="s">
        <v>75</v>
      </c>
      <c r="CB538" s="16">
        <f>BZ538</f>
        <v>0</v>
      </c>
      <c r="CC538" s="15" t="str">
        <f>IF(OR($BH538="T", $BH538="R"), 0, IF($BH538="C", IF($BI538="Y", IF($BA538="C", 0, IF(AF538="N/A", Q538-T538, AF538-AG538)), IF($AF538="N/A", U538, AH538)), AN538))</f>
        <v>N/A</v>
      </c>
      <c r="CD538" s="15" t="str">
        <f>IF(OR($BH538="T", $BH538="R"), 0, IF($BH538="C", IF($BI538="Y", 0, IF($AF538="N/A", V538, AI538)), AO538))</f>
        <v>N/A</v>
      </c>
      <c r="CE538" s="15" t="str">
        <f>IF(OR($BH538="T", $BH538="R"), 0, IF($BH538="C", IF($BI538="Y", 0, IF($AF538="N/A", W538, AJ538)), AP538))</f>
        <v>N/A</v>
      </c>
      <c r="CF538" s="15" t="str">
        <f>IF(OR($BH538="T", $BH538="R"), 0, IF($BH538="C", IF($BI538="Y", 0, IF($AF538="N/A", X538, AK538)), AQ538))</f>
        <v>N/A</v>
      </c>
      <c r="CG538" t="str">
        <f>IF(AC538="N/A", "S:"&amp;L538&amp;" G:"&amp;M538&amp;" GR:"&amp;Q538, IF(AC538=0, "S:"&amp;L538&amp;" G:"&amp;M538&amp;" GR:"&amp;Q538, "S:"&amp;L538&amp;"/"&amp;AD538&amp;" G:"&amp;AE538&amp;" GR:"&amp;AF538))</f>
        <v>S:17 G:27 GR:0</v>
      </c>
    </row>
    <row r="539" spans="1:85" x14ac:dyDescent="0.25">
      <c r="A539" s="14">
        <v>5627</v>
      </c>
      <c r="B539" s="15" t="s">
        <v>2976</v>
      </c>
      <c r="C539" s="15" t="s">
        <v>63</v>
      </c>
      <c r="D539" s="15" t="s">
        <v>59</v>
      </c>
      <c r="E539" s="15">
        <f>VLOOKUP(B539, 'Rookie Year'!$A$2:$B$55679,2,FALSE)</f>
        <v>2024</v>
      </c>
      <c r="F539" s="15">
        <v>2024</v>
      </c>
      <c r="G539" s="15" t="s">
        <v>40</v>
      </c>
      <c r="H539" s="15" t="s">
        <v>2180</v>
      </c>
      <c r="I539" s="16">
        <v>3</v>
      </c>
      <c r="J539" s="15">
        <v>4</v>
      </c>
      <c r="K539" s="17">
        <f>IF(AND(G539&lt;&gt;"N",R539="N/A"), IF(I539&lt;4, 0, 0.25),IF(I539=1, IF(J539=1,0.25, 0.25), IF(I539&lt;13, 0.25, IF(I539&lt;26, 0.4, IF(I539&lt;51, 0.6, 0.75)))))</f>
        <v>0</v>
      </c>
      <c r="L539" s="16">
        <f>I539-M539</f>
        <v>3</v>
      </c>
      <c r="M539" s="16">
        <f>ROUNDUP(I539*K539,0)</f>
        <v>0</v>
      </c>
      <c r="N539" s="16">
        <f>M539*J539</f>
        <v>0</v>
      </c>
      <c r="O539" s="16">
        <v>0</v>
      </c>
      <c r="P539" s="16">
        <v>0</v>
      </c>
      <c r="Q539" s="16">
        <f>N539-O539-P539</f>
        <v>0</v>
      </c>
      <c r="R539" s="15" t="s">
        <v>75</v>
      </c>
      <c r="S539" s="15">
        <f>IF(R539="N/A", J539-($B$1-F539), J539-($B$1-R539))</f>
        <v>4</v>
      </c>
      <c r="T539" s="16">
        <f>IF($S539&lt;1, "N/A", $M539)</f>
        <v>0</v>
      </c>
      <c r="U539" s="16">
        <f>IF($S539&lt;2, "N/A", $M539)</f>
        <v>0</v>
      </c>
      <c r="V539" s="16">
        <f>IF($S539&lt;3, "N/A", $M539)</f>
        <v>0</v>
      </c>
      <c r="W539" s="16">
        <f>IF($S539&lt;4, "N/A", $M539)</f>
        <v>0</v>
      </c>
      <c r="X539" s="16" t="str">
        <f>IF($S539&lt;5, "N/A", $M539)</f>
        <v>N/A</v>
      </c>
      <c r="Y539" s="15" t="str">
        <f>IF(SUM(T539:X539)&lt;&gt;Q539, "CHECK", "OK")</f>
        <v>OK</v>
      </c>
      <c r="Z539" s="15" t="str">
        <f>IF(F539=$B$1, "No", IF(S539=1, "Yes", "No"))</f>
        <v>No</v>
      </c>
      <c r="AA539" s="18" t="str">
        <f>IF(C539="DM", "N/A", IF(Z539="No","N/A",VLOOKUP(B539,'Extension List'!$A$3:$R$1972,18,FALSE)))</f>
        <v>N/A</v>
      </c>
      <c r="AB539" s="15" t="str">
        <f>IF(C539="DM", "N/A", IF(Z539="No","N/A",VLOOKUP(B539,'Extension List'!$A$3:$T$1972,20,FALSE)))</f>
        <v>N/A</v>
      </c>
      <c r="AC539" s="15" t="str">
        <f>IF(AA539="N/A", "N/A", 0)</f>
        <v>N/A</v>
      </c>
      <c r="AD539" s="16" t="str">
        <f>IF(AE539="N/A", "N/A", AA539-AE539)</f>
        <v>N/A</v>
      </c>
      <c r="AE539" s="16" t="str">
        <f>IF(AA539="N/A", "N/A", IF(AC539&gt;0, IF(AA539&lt;13, ROUNDUP(0.25*AA539,0), IF(AA539&lt;26, ROUNDUP(0.4*AA539,0), IF(AA539&lt;51, ROUNDUP(0.6*AA539,0), ROUNDUP(0.75*AA539,0)))), "N/A"))</f>
        <v>N/A</v>
      </c>
      <c r="AF539" s="16" t="str">
        <f>IF(AD539="N/A","N/A", (AE539*AC539)+Q539)</f>
        <v>N/A</v>
      </c>
      <c r="AG539" s="16" t="str">
        <f>IF($AF539="N/A", "N/A", "TBC")</f>
        <v>N/A</v>
      </c>
      <c r="AH539" s="16" t="str">
        <f>IF($AF539="N/A", "N/A", "TBC")</f>
        <v>N/A</v>
      </c>
      <c r="AI539" s="16" t="str">
        <f>IF($AF539="N/A","N/A",IF(AC539&gt;1,"TBC","N/A"))</f>
        <v>N/A</v>
      </c>
      <c r="AJ539" s="16" t="str">
        <f>IF($AF539="N/A","N/A",IF(AC539&gt;2,"TBC","N/A"))</f>
        <v>N/A</v>
      </c>
      <c r="AK539" s="16" t="str">
        <f>IF($AF539="N/A","N/A",IF(AC539&gt;3,"TBC","N/A"))</f>
        <v>N/A</v>
      </c>
      <c r="AL539" s="16" t="str">
        <f>IF(AC539="N/A","N/A",IF(AC539&gt;0,IF(SUM(AG539:AK539)&lt;&gt;AF539,"CHECK","OK"),"N/A"))</f>
        <v>N/A</v>
      </c>
      <c r="AM539" s="16">
        <f>IF(AD539="N/A", L539+T539, L539+AG539)</f>
        <v>3</v>
      </c>
      <c r="AN539" s="16">
        <f>IF(AD539="N/A", IF(U539="N/A", "N/A", L539+U539), AD539+AH539)</f>
        <v>3</v>
      </c>
      <c r="AO539" s="16">
        <f>IF(AD539="N/A", IF(V539="N/A", "N/A", L539+V539), IF(AI539="N/A", "N/A", AD539+AI539))</f>
        <v>3</v>
      </c>
      <c r="AP539" s="16">
        <f>IF(AD539="N/A", IF(W539="N/A", "N/A", L539+W539), IF(AJ539="N/A", "N/A", AD539+AJ539))</f>
        <v>3</v>
      </c>
      <c r="AQ539" s="16" t="str">
        <f>IF(AD539="N/A", IF(X539="N/A", "N/A", L539+X539), IF(AK539="N/A", "N/A", AD539+AK539))</f>
        <v>N/A</v>
      </c>
      <c r="AR539" s="15" t="s">
        <v>40</v>
      </c>
      <c r="AS539" s="15" t="s">
        <v>40</v>
      </c>
      <c r="AT539" s="15" t="s">
        <v>40</v>
      </c>
      <c r="AU539" s="15" t="s">
        <v>40</v>
      </c>
      <c r="AV539" s="15" t="s">
        <v>40</v>
      </c>
      <c r="AW539" s="15" t="s">
        <v>40</v>
      </c>
      <c r="AX539" s="15" t="s">
        <v>40</v>
      </c>
      <c r="AY539" s="15" t="s">
        <v>40</v>
      </c>
      <c r="AZ539" s="15" t="s">
        <v>40</v>
      </c>
      <c r="BA539" s="15" t="s">
        <v>40</v>
      </c>
      <c r="BB539" s="15" t="s">
        <v>40</v>
      </c>
      <c r="BC539" s="15" t="s">
        <v>40</v>
      </c>
      <c r="BD539" s="15" t="s">
        <v>40</v>
      </c>
      <c r="BE539" s="15" t="s">
        <v>40</v>
      </c>
      <c r="BF539" s="15" t="s">
        <v>40</v>
      </c>
      <c r="BG539" s="15" t="s">
        <v>40</v>
      </c>
      <c r="BH539" s="15" t="s">
        <v>40</v>
      </c>
      <c r="BJ539" s="16">
        <f>IF(AR539="R", $CA539, IF(OR(AR539="P", AR539="T", AR539="N"), 0, IF($C539="DM", $T539, IF(OR(AR539="Y", AR539="IR"),$AM539,IF(AR539="C", IF($BI539="Y", IF($AF539="N/A", $Q539, $AF539), IF($AG539="N/A", $T539,$AG539)))))))</f>
        <v>3</v>
      </c>
      <c r="BK539" s="16">
        <f>IF(AS539="R", $CA539, IF(OR(AS539="P", AS539="T", AS539="N"), 0, IF($C539="DM", $T539, IF(OR(AS539="Y", AS539="IR"),$AM539,IF(AS539="C", IF($BI539="Y", IF($AF539="N/A", $Q539, $AF539), IF($AG539="N/A", $T539,$AG539)))))))</f>
        <v>3</v>
      </c>
      <c r="BL539" s="16">
        <f>IF(AT539="R", $CA539, IF(OR(AT539="P", AT539="T", AT539="N"), 0, IF($C539="DM", $T539, IF(OR(AT539="Y", AT539="IR"),$AM539,IF(AT539="C", IF($BI539="Y", IF($AF539="N/A", $Q539, $AF539), IF($AG539="N/A", $T539,$AG539)))))))</f>
        <v>3</v>
      </c>
      <c r="BM539" s="16">
        <f>IF(AU539="R", $CA539, IF(OR(AU539="P", AU539="T", AU539="N"), 0, IF($C539="DM", $T539, IF(OR(AU539="Y", AU539="IR"),$AM539,IF(AU539="C", IF($BI539="Y", IF($AF539="N/A", $Q539, $AF539), IF($AG539="N/A", $T539,$AG539)))))))</f>
        <v>3</v>
      </c>
      <c r="BN539" s="16">
        <f>IF(AV539="R", $CA539, IF(OR(AV539="P", AV539="T", AV539="N"), 0, IF($C539="DM", $T539, IF(OR(AV539="Y", AV539="IR"),$AM539,IF(AV539="C", IF($BI539="Y", IF($AF539="N/A", $Q539, $AF539), IF($AG539="N/A", $T539,$AG539)))))))</f>
        <v>3</v>
      </c>
      <c r="BO539" s="16">
        <f>IF(AW539="R", $CA539, IF(OR(AW539="P", AW539="T", AW539="N"), 0, IF($C539="DM", $T539, IF(OR(AW539="Y", AW539="IR"),$AM539,IF(AW539="C", IF($BI539="Y", IF($AF539="N/A", $Q539, $AF539), IF($AG539="N/A", $T539,$AG539)))))))</f>
        <v>3</v>
      </c>
      <c r="BP539" s="16">
        <f>IF(AX539="R", $CA539, IF(OR(AX539="P", AX539="T", AX539="N"), 0, IF($C539="DM", $T539, IF(OR(AX539="Y", AX539="IR"),$AM539,IF(AX539="C", IF($BI539="Y", IF($AF539="N/A", $Q539, $AF539), IF($AG539="N/A", $T539,$AG539)))))))</f>
        <v>3</v>
      </c>
      <c r="BQ539" s="16">
        <f>IF(AY539="R", $CA539, IF(OR(AY539="P", AY539="T", AY539="N"), 0, IF($C539="DM", $T539, IF(OR(AY539="Y", AY539="IR"),$AM539,IF(AY539="C", IF($BI539="Y", IF($AF539="N/A", $Q539, $AF539), IF($AG539="N/A", $T539,$AG539)))))))</f>
        <v>3</v>
      </c>
      <c r="BR539" s="16">
        <f>IF(AZ539="R", $CA539, IF(OR(AZ539="P", AZ539="T", AZ539="N"), 0, IF($C539="DM", $T539, IF(OR(AZ539="Y", AZ539="IR"),$AM539,IF(AZ539="C", IF($BI539="Y", IF($AF539="N/A", $Q539, $AF539), IF($AG539="N/A", $T539,$AG539)))))))</f>
        <v>3</v>
      </c>
      <c r="BS539" s="16">
        <f>IF(BA539="R", $CA539, IF(OR(BA539="P", BA539="T", BA539="N"), 0, IF($C539="DM", $T539, IF(OR(BA539="Y", BA539="IR"),$AM539,IF(BA539="C", IF($BI539="Y", IF($AF539="N/A", $Q539, $AF539), IF($AG539="N/A", $T539,$AG539)))))))</f>
        <v>3</v>
      </c>
      <c r="BT539" s="16">
        <f>IF(BB539="R", $CA539, IF(OR(BB539="P", BB539="T", BB539="N"), 0, IF($C539="DM", $T539, IF(OR(BB539="Y", BB539="IR"),$AM539,IF(BB539="C", IF($BI539="Y", IF($BA539="C", IF($AF539="N/A", $Q539, $AF539), IF($AF539="N/A", $T539, $AM539)), IF($AG539="N/A", $T539,$AG539)))))))</f>
        <v>3</v>
      </c>
      <c r="BU539" s="16">
        <f>IF(BC539="R", $CA539, IF(OR(BC539="P", BC539="T", BC539="N"), 0, IF($C539="DM", $T539, IF(OR(BC539="Y", BC539="IR"),$AM539,IF(BC539="C", IF($BI539="Y", IF($BA539="C", IF($AF539="N/A", $Q539, $AF539), IF($AF539="N/A", $T539, $AM539)), IF($AG539="N/A", $T539,$AG539)))))))</f>
        <v>3</v>
      </c>
      <c r="BV539" s="16">
        <f>IF(BD539="R", $CA539, IF(OR(BD539="P", BD539="T", BD539="N"), 0, IF($C539="DM", $T539, IF(OR(BD539="Y", BD539="IR"),$AM539,IF(BD539="C", IF($BI539="Y", IF($BA539="C", IF($AF539="N/A", $Q539, $AF539), IF($AF539="N/A", $T539, $AM539)), IF($AG539="N/A", $T539,$AG539)))))))</f>
        <v>3</v>
      </c>
      <c r="BW539" s="16">
        <f>IF(BE539="R", $CA539, IF(OR(BE539="P", BE539="T", BE539="N"), 0, IF($C539="DM", $T539, IF(OR(BE539="Y", BE539="IR"),$AM539,IF(BE539="C", IF($BI539="Y", IF($BA539="C", IF($AF539="N/A", $Q539, $AF539), IF($AF539="N/A", $T539, $AM539)), IF($AG539="N/A", $T539,$AG539)))))))</f>
        <v>3</v>
      </c>
      <c r="BX539" s="16">
        <f>IF(BF539="R", $CA539, IF(OR(BF539="P", BF539="T", BF539="N"), 0, IF($C539="DM", $T539, IF(OR(BF539="Y", BF539="IR"),$AM539,IF(BF539="C", IF($BI539="Y", IF($BA539="C", IF($AF539="N/A", $Q539, $AF539), IF($AF539="N/A", $T539, $AM539)), IF($AG539="N/A", $T539,$AG539)))))))</f>
        <v>3</v>
      </c>
      <c r="BY539" s="16">
        <f>IF(BG539="R", $CA539, IF(OR(BG539="P", BG539="T", BG539="N"), 0, IF($C539="DM", $T539, IF(OR(BG539="Y", BG539="IR"),$AM539,IF(BG539="C", IF($BI539="Y", IF($BA539="C", IF($AF539="N/A", $Q539, $AF539), IF($AF539="N/A", $T539, $AM539)), IF($AG539="N/A", $T539,$AG539)))))))</f>
        <v>3</v>
      </c>
      <c r="BZ539" s="16">
        <f>IF(BH539="R", $CA539, IF(OR(BH539="P", BH539="T", BH539="N"), 0, IF($C539="DM", $T539, IF(OR(BH539="Y", BH539="IR"),$AM539,IF(BH539="C", IF($BI539="Y", IF($BA539="C", IF($AF539="N/A", $Q539, $AF539), IF($AF539="N/A", $T539, $AM539)), IF($AG539="N/A", $T539,$AG539)))))))</f>
        <v>3</v>
      </c>
      <c r="CA539" s="15" t="s">
        <v>75</v>
      </c>
      <c r="CB539" s="16">
        <f>BZ539</f>
        <v>3</v>
      </c>
      <c r="CC539" s="15">
        <f>IF(OR($BH539="T", $BH539="R"), 0, IF($BH539="C", IF($BI539="Y", IF($BA539="C", 0, IF(AF539="N/A", Q539-T539, AF539-AG539)), IF($AF539="N/A", U539, AH539)), AN539))</f>
        <v>3</v>
      </c>
      <c r="CD539" s="15">
        <f>IF(OR($BH539="T", $BH539="R"), 0, IF($BH539="C", IF($BI539="Y", 0, IF($AF539="N/A", V539, AI539)), AO539))</f>
        <v>3</v>
      </c>
      <c r="CE539" s="15">
        <f>IF(OR($BH539="T", $BH539="R"), 0, IF($BH539="C", IF($BI539="Y", 0, IF($AF539="N/A", W539, AJ539)), AP539))</f>
        <v>3</v>
      </c>
      <c r="CF539" s="15" t="str">
        <f>IF(OR($BH539="T", $BH539="R"), 0, IF($BH539="C", IF($BI539="Y", 0, IF($AF539="N/A", X539, AK539)), AQ539))</f>
        <v>N/A</v>
      </c>
      <c r="CG539" t="str">
        <f>IF(AC539="N/A", "S:"&amp;L539&amp;" G:"&amp;M539&amp;" GR:"&amp;Q539, IF(AC539=0, "S:"&amp;L539&amp;" G:"&amp;M539&amp;" GR:"&amp;Q539, "S:"&amp;L539&amp;"/"&amp;AD539&amp;" G:"&amp;AE539&amp;" GR:"&amp;AF539))</f>
        <v>S:3 G:0 GR:0</v>
      </c>
    </row>
    <row r="540" spans="1:85" x14ac:dyDescent="0.25">
      <c r="A540" s="14">
        <v>3666</v>
      </c>
      <c r="B540" s="15" t="s">
        <v>2082</v>
      </c>
      <c r="C540" s="15" t="s">
        <v>63</v>
      </c>
      <c r="D540" s="15" t="s">
        <v>59</v>
      </c>
      <c r="E540" s="15">
        <f>VLOOKUP(B540, 'Rookie Year'!$A$2:$B$55679,2,FALSE)</f>
        <v>2020</v>
      </c>
      <c r="F540" s="15">
        <v>2020</v>
      </c>
      <c r="G540" s="15" t="s">
        <v>40</v>
      </c>
      <c r="H540" s="15" t="s">
        <v>2204</v>
      </c>
      <c r="I540" s="16">
        <v>5</v>
      </c>
      <c r="J540" s="15">
        <v>4</v>
      </c>
      <c r="K540" s="17">
        <f>IF(AND(G540&lt;&gt;"N",R540="N/A"), IF(I540&lt;4, 0, 0.25),IF(I540=1, IF(J540=1,0.25, 0.25), IF(I540&lt;13, 0.25, IF(I540&lt;26, 0.4, IF(I540&lt;51, 0.6, 0.75)))))</f>
        <v>0.25</v>
      </c>
      <c r="L540" s="16">
        <f>I540-M540</f>
        <v>3</v>
      </c>
      <c r="M540" s="16">
        <f>ROUNDUP(I540*K540,0)</f>
        <v>2</v>
      </c>
      <c r="N540" s="16">
        <f>M540*J540</f>
        <v>8</v>
      </c>
      <c r="O540" s="16">
        <v>8</v>
      </c>
      <c r="P540" s="16">
        <v>0</v>
      </c>
      <c r="Q540" s="16">
        <f>N540-O540-P540</f>
        <v>0</v>
      </c>
      <c r="R540" s="15">
        <v>2022</v>
      </c>
      <c r="S540" s="15">
        <f>IF(R540="N/A", J540-($B$1-F540), J540-($B$1-R540))</f>
        <v>2</v>
      </c>
      <c r="T540" s="16">
        <v>0</v>
      </c>
      <c r="U540" s="16">
        <v>0</v>
      </c>
      <c r="V540" s="16" t="str">
        <f>IF($S540&lt;3, "N/A", $M540)</f>
        <v>N/A</v>
      </c>
      <c r="W540" s="16" t="str">
        <f>IF($S540&lt;4, "N/A", $M540)</f>
        <v>N/A</v>
      </c>
      <c r="X540" s="16" t="str">
        <f>IF($S540&lt;5, "N/A", $M540)</f>
        <v>N/A</v>
      </c>
      <c r="Y540" s="15" t="str">
        <f>IF(SUM(T540:X540)&lt;&gt;Q540, "CHECK", "OK")</f>
        <v>OK</v>
      </c>
      <c r="Z540" s="15" t="str">
        <f>IF(F540=$B$1, "No", IF(S540=1, "Yes", "No"))</f>
        <v>No</v>
      </c>
      <c r="AA540" s="18" t="str">
        <f>IF(C540="DM", "N/A", IF(Z540="No","N/A",VLOOKUP(B540,'Extension List'!$A$3:$R$1972,18,FALSE)))</f>
        <v>N/A</v>
      </c>
      <c r="AB540" s="15" t="str">
        <f>IF(C540="DM", "N/A", IF(Z540="No","N/A",VLOOKUP(B540,'Extension List'!$A$3:$T$1972,20,FALSE)))</f>
        <v>N/A</v>
      </c>
      <c r="AC540" s="15" t="str">
        <f>IF(AA540="N/A", "N/A", 0)</f>
        <v>N/A</v>
      </c>
      <c r="AD540" s="16" t="str">
        <f>IF(AE540="N/A", "N/A", AA540-AE540)</f>
        <v>N/A</v>
      </c>
      <c r="AE540" s="16" t="str">
        <f>IF(AA540="N/A", "N/A", IF(AC540&gt;0, IF(AA540&lt;13, ROUNDUP(0.25*AA540,0), IF(AA540&lt;26, ROUNDUP(0.4*AA540,0), IF(AA540&lt;51, ROUNDUP(0.6*AA540,0), ROUNDUP(0.75*AA540,0)))), "N/A"))</f>
        <v>N/A</v>
      </c>
      <c r="AF540" s="16" t="str">
        <f>IF(AD540="N/A","N/A", (AE540*AC540)+Q540)</f>
        <v>N/A</v>
      </c>
      <c r="AG540" s="16" t="str">
        <f>IF($AF540="N/A", "N/A", "TBC")</f>
        <v>N/A</v>
      </c>
      <c r="AH540" s="16" t="str">
        <f>IF($AF540="N/A", "N/A", "TBC")</f>
        <v>N/A</v>
      </c>
      <c r="AI540" s="16" t="str">
        <f>IF($AF540="N/A","N/A",IF(AC540&gt;1,"TBC","N/A"))</f>
        <v>N/A</v>
      </c>
      <c r="AJ540" s="16" t="str">
        <f>IF($AF540="N/A","N/A",IF(AC540&gt;2,"TBC","N/A"))</f>
        <v>N/A</v>
      </c>
      <c r="AK540" s="16" t="str">
        <f>IF($AF540="N/A","N/A",IF(AC540&gt;3,"TBC","N/A"))</f>
        <v>N/A</v>
      </c>
      <c r="AL540" s="16" t="str">
        <f>IF(AC540="N/A","N/A",IF(AC540&gt;0,IF(SUM(AG540:AK540)&lt;&gt;AF540,"CHECK","OK"),"N/A"))</f>
        <v>N/A</v>
      </c>
      <c r="AM540" s="16">
        <f>IF(AD540="N/A", L540+T540, L540+AG540)</f>
        <v>3</v>
      </c>
      <c r="AN540" s="16">
        <f>IF(AD540="N/A", IF(U540="N/A", "N/A", L540+U540), AD540+AH540)</f>
        <v>3</v>
      </c>
      <c r="AO540" s="16" t="str">
        <f>IF(AD540="N/A", IF(V540="N/A", "N/A", L540+V540), IF(AI540="N/A", "N/A", AD540+AI540))</f>
        <v>N/A</v>
      </c>
      <c r="AP540" s="16" t="str">
        <f>IF(AD540="N/A", IF(W540="N/A", "N/A", L540+W540), IF(AJ540="N/A", "N/A", AD540+AJ540))</f>
        <v>N/A</v>
      </c>
      <c r="AQ540" s="16" t="str">
        <f>IF(AD540="N/A", IF(X540="N/A", "N/A", L540+X540), IF(AK540="N/A", "N/A", AD540+AK540))</f>
        <v>N/A</v>
      </c>
      <c r="AR540" s="15" t="s">
        <v>40</v>
      </c>
      <c r="AS540" s="15" t="s">
        <v>40</v>
      </c>
      <c r="AT540" s="15" t="s">
        <v>40</v>
      </c>
      <c r="AU540" s="15" t="s">
        <v>40</v>
      </c>
      <c r="AV540" s="15" t="s">
        <v>40</v>
      </c>
      <c r="AW540" s="15" t="s">
        <v>40</v>
      </c>
      <c r="AX540" s="15" t="s">
        <v>40</v>
      </c>
      <c r="AY540" s="15" t="s">
        <v>40</v>
      </c>
      <c r="AZ540" s="15" t="s">
        <v>40</v>
      </c>
      <c r="BA540" s="15" t="s">
        <v>40</v>
      </c>
      <c r="BB540" s="15" t="s">
        <v>40</v>
      </c>
      <c r="BC540" s="15" t="s">
        <v>40</v>
      </c>
      <c r="BD540" s="15" t="s">
        <v>40</v>
      </c>
      <c r="BE540" s="15" t="s">
        <v>40</v>
      </c>
      <c r="BF540" s="15" t="s">
        <v>40</v>
      </c>
      <c r="BG540" s="15" t="s">
        <v>40</v>
      </c>
      <c r="BH540" s="15" t="s">
        <v>40</v>
      </c>
      <c r="BI540" s="15"/>
      <c r="BJ540" s="16">
        <f>IF(AR540="R", $CA540, IF(OR(AR540="P", AR540="T", AR540="N"), 0, IF($C540="DM", $T540, IF(OR(AR540="Y", AR540="IR"),$AM540,IF(AR540="C", IF($BI540="Y", IF($AF540="N/A", $Q540, $AF540), IF($AG540="N/A", $T540,$AG540)))))))</f>
        <v>3</v>
      </c>
      <c r="BK540" s="16">
        <f>IF(AS540="R", $CA540, IF(OR(AS540="P", AS540="T", AS540="N"), 0, IF($C540="DM", $T540, IF(OR(AS540="Y", AS540="IR"),$AM540,IF(AS540="C", IF($BI540="Y", IF($AF540="N/A", $Q540, $AF540), IF($AG540="N/A", $T540,$AG540)))))))</f>
        <v>3</v>
      </c>
      <c r="BL540" s="16">
        <f>IF(AT540="R", $CA540, IF(OR(AT540="P", AT540="T", AT540="N"), 0, IF($C540="DM", $T540, IF(OR(AT540="Y", AT540="IR"),$AM540,IF(AT540="C", IF($BI540="Y", IF($AF540="N/A", $Q540, $AF540), IF($AG540="N/A", $T540,$AG540)))))))</f>
        <v>3</v>
      </c>
      <c r="BM540" s="16">
        <f>IF(AU540="R", $CA540, IF(OR(AU540="P", AU540="T", AU540="N"), 0, IF($C540="DM", $T540, IF(OR(AU540="Y", AU540="IR"),$AM540,IF(AU540="C", IF($BI540="Y", IF($AF540="N/A", $Q540, $AF540), IF($AG540="N/A", $T540,$AG540)))))))</f>
        <v>3</v>
      </c>
      <c r="BN540" s="16">
        <f>IF(AV540="R", $CA540, IF(OR(AV540="P", AV540="T", AV540="N"), 0, IF($C540="DM", $T540, IF(OR(AV540="Y", AV540="IR"),$AM540,IF(AV540="C", IF($BI540="Y", IF($AF540="N/A", $Q540, $AF540), IF($AG540="N/A", $T540,$AG540)))))))</f>
        <v>3</v>
      </c>
      <c r="BO540" s="16">
        <f>IF(AW540="R", $CA540, IF(OR(AW540="P", AW540="T", AW540="N"), 0, IF($C540="DM", $T540, IF(OR(AW540="Y", AW540="IR"),$AM540,IF(AW540="C", IF($BI540="Y", IF($AF540="N/A", $Q540, $AF540), IF($AG540="N/A", $T540,$AG540)))))))</f>
        <v>3</v>
      </c>
      <c r="BP540" s="16">
        <f>IF(AX540="R", $CA540, IF(OR(AX540="P", AX540="T", AX540="N"), 0, IF($C540="DM", $T540, IF(OR(AX540="Y", AX540="IR"),$AM540,IF(AX540="C", IF($BI540="Y", IF($AF540="N/A", $Q540, $AF540), IF($AG540="N/A", $T540,$AG540)))))))</f>
        <v>3</v>
      </c>
      <c r="BQ540" s="16">
        <f>IF(AY540="R", $CA540, IF(OR(AY540="P", AY540="T", AY540="N"), 0, IF($C540="DM", $T540, IF(OR(AY540="Y", AY540="IR"),$AM540,IF(AY540="C", IF($BI540="Y", IF($AF540="N/A", $Q540, $AF540), IF($AG540="N/A", $T540,$AG540)))))))</f>
        <v>3</v>
      </c>
      <c r="BR540" s="16">
        <f>IF(AZ540="R", $CA540, IF(OR(AZ540="P", AZ540="T", AZ540="N"), 0, IF($C540="DM", $T540, IF(OR(AZ540="Y", AZ540="IR"),$AM540,IF(AZ540="C", IF($BI540="Y", IF($AF540="N/A", $Q540, $AF540), IF($AG540="N/A", $T540,$AG540)))))))</f>
        <v>3</v>
      </c>
      <c r="BS540" s="16">
        <f>IF(BA540="R", $CA540, IF(OR(BA540="P", BA540="T", BA540="N"), 0, IF($C540="DM", $T540, IF(OR(BA540="Y", BA540="IR"),$AM540,IF(BA540="C", IF($BI540="Y", IF($AF540="N/A", $Q540, $AF540), IF($AG540="N/A", $T540,$AG540)))))))</f>
        <v>3</v>
      </c>
      <c r="BT540" s="16">
        <f>IF(BB540="R", $CA540, IF(OR(BB540="P", BB540="T", BB540="N"), 0, IF($C540="DM", $T540, IF(OR(BB540="Y", BB540="IR"),$AM540,IF(BB540="C", IF($BI540="Y", IF($BA540="C", IF($AF540="N/A", $Q540, $AF540), IF($AF540="N/A", $T540, $AM540)), IF($AG540="N/A", $T540,$AG540)))))))</f>
        <v>3</v>
      </c>
      <c r="BU540" s="16">
        <f>IF(BC540="R", $CA540, IF(OR(BC540="P", BC540="T", BC540="N"), 0, IF($C540="DM", $T540, IF(OR(BC540="Y", BC540="IR"),$AM540,IF(BC540="C", IF($BI540="Y", IF($BA540="C", IF($AF540="N/A", $Q540, $AF540), IF($AF540="N/A", $T540, $AM540)), IF($AG540="N/A", $T540,$AG540)))))))</f>
        <v>3</v>
      </c>
      <c r="BV540" s="16">
        <f>IF(BD540="R", $CA540, IF(OR(BD540="P", BD540="T", BD540="N"), 0, IF($C540="DM", $T540, IF(OR(BD540="Y", BD540="IR"),$AM540,IF(BD540="C", IF($BI540="Y", IF($BA540="C", IF($AF540="N/A", $Q540, $AF540), IF($AF540="N/A", $T540, $AM540)), IF($AG540="N/A", $T540,$AG540)))))))</f>
        <v>3</v>
      </c>
      <c r="BW540" s="16">
        <f>IF(BE540="R", $CA540, IF(OR(BE540="P", BE540="T", BE540="N"), 0, IF($C540="DM", $T540, IF(OR(BE540="Y", BE540="IR"),$AM540,IF(BE540="C", IF($BI540="Y", IF($BA540="C", IF($AF540="N/A", $Q540, $AF540), IF($AF540="N/A", $T540, $AM540)), IF($AG540="N/A", $T540,$AG540)))))))</f>
        <v>3</v>
      </c>
      <c r="BX540" s="16">
        <f>IF(BF540="R", $CA540, IF(OR(BF540="P", BF540="T", BF540="N"), 0, IF($C540="DM", $T540, IF(OR(BF540="Y", BF540="IR"),$AM540,IF(BF540="C", IF($BI540="Y", IF($BA540="C", IF($AF540="N/A", $Q540, $AF540), IF($AF540="N/A", $T540, $AM540)), IF($AG540="N/A", $T540,$AG540)))))))</f>
        <v>3</v>
      </c>
      <c r="BY540" s="16">
        <f>IF(BG540="R", $CA540, IF(OR(BG540="P", BG540="T", BG540="N"), 0, IF($C540="DM", $T540, IF(OR(BG540="Y", BG540="IR"),$AM540,IF(BG540="C", IF($BI540="Y", IF($BA540="C", IF($AF540="N/A", $Q540, $AF540), IF($AF540="N/A", $T540, $AM540)), IF($AG540="N/A", $T540,$AG540)))))))</f>
        <v>3</v>
      </c>
      <c r="BZ540" s="16">
        <f>IF(BH540="R", $CA540, IF(OR(BH540="P", BH540="T", BH540="N"), 0, IF($C540="DM", $T540, IF(OR(BH540="Y", BH540="IR"),$AM540,IF(BH540="C", IF($BI540="Y", IF($BA540="C", IF($AF540="N/A", $Q540, $AF540), IF($AF540="N/A", $T540, $AM540)), IF($AG540="N/A", $T540,$AG540)))))))</f>
        <v>3</v>
      </c>
      <c r="CA540" s="15" t="s">
        <v>75</v>
      </c>
      <c r="CB540" s="16">
        <f>BZ540</f>
        <v>3</v>
      </c>
      <c r="CC540" s="15">
        <f>IF(OR($BH540="T", $BH540="R"), 0, IF($BH540="C", IF($BI540="Y", IF($BA540="C", 0, IF(AF540="N/A", Q540-T540, AF540-AG540)), IF($AF540="N/A", U540, AH540)), AN540))</f>
        <v>3</v>
      </c>
      <c r="CD540" s="15" t="str">
        <f>IF(OR($BH540="T", $BH540="R"), 0, IF($BH540="C", IF($BI540="Y", 0, IF($AF540="N/A", V540, AI540)), AO540))</f>
        <v>N/A</v>
      </c>
      <c r="CE540" s="15" t="str">
        <f>IF(OR($BH540="T", $BH540="R"), 0, IF($BH540="C", IF($BI540="Y", 0, IF($AF540="N/A", W540, AJ540)), AP540))</f>
        <v>N/A</v>
      </c>
      <c r="CF540" s="15" t="str">
        <f>IF(OR($BH540="T", $BH540="R"), 0, IF($BH540="C", IF($BI540="Y", 0, IF($AF540="N/A", X540, AK540)), AQ540))</f>
        <v>N/A</v>
      </c>
      <c r="CG540" t="str">
        <f>IF(AC540="N/A", "S:"&amp;L540&amp;" G:"&amp;M540&amp;" GR:"&amp;Q540, IF(AC540=0, "S:"&amp;L540&amp;" G:"&amp;M540&amp;" GR:"&amp;Q540, "S:"&amp;L540&amp;"/"&amp;AD540&amp;" G:"&amp;AE540&amp;" GR:"&amp;AF540))</f>
        <v>S:3 G:2 GR:0</v>
      </c>
    </row>
    <row r="541" spans="1:85" x14ac:dyDescent="0.25">
      <c r="A541" s="14">
        <v>4750</v>
      </c>
      <c r="B541" s="15" t="s">
        <v>2583</v>
      </c>
      <c r="C541" s="15" t="s">
        <v>63</v>
      </c>
      <c r="D541" s="15" t="s">
        <v>59</v>
      </c>
      <c r="E541" s="15">
        <f>VLOOKUP(B541, 'Rookie Year'!$A$2:$B$55679,2,FALSE)</f>
        <v>2022</v>
      </c>
      <c r="F541" s="15">
        <v>2022</v>
      </c>
      <c r="G541" s="15" t="s">
        <v>40</v>
      </c>
      <c r="H541" s="15" t="s">
        <v>2181</v>
      </c>
      <c r="I541" s="16">
        <v>3</v>
      </c>
      <c r="J541" s="15">
        <v>4</v>
      </c>
      <c r="K541" s="17">
        <f>IF(AND(G541&lt;&gt;"N",R541="N/A"), IF(I541&lt;4, 0, 0.25),IF(I541=1, IF(J541=1,0.25, 0.25), IF(I541&lt;13, 0.25, IF(I541&lt;26, 0.4, IF(I541&lt;51, 0.6, 0.75)))))</f>
        <v>0</v>
      </c>
      <c r="L541" s="16">
        <f>I541-M541</f>
        <v>3</v>
      </c>
      <c r="M541" s="16">
        <f>ROUNDUP(I541*K541,0)</f>
        <v>0</v>
      </c>
      <c r="N541" s="16">
        <f>M541*J541</f>
        <v>0</v>
      </c>
      <c r="O541" s="16">
        <v>0</v>
      </c>
      <c r="P541" s="16">
        <v>0</v>
      </c>
      <c r="Q541" s="16">
        <f>N541-O541-P541</f>
        <v>0</v>
      </c>
      <c r="R541" s="15" t="s">
        <v>75</v>
      </c>
      <c r="S541" s="15">
        <f>IF(R541="N/A", J541-($B$1-F541), J541-($B$1-R541))</f>
        <v>2</v>
      </c>
      <c r="T541" s="16">
        <v>0</v>
      </c>
      <c r="U541" s="16">
        <v>0</v>
      </c>
      <c r="V541" s="16" t="str">
        <f>IF($S541&lt;3, "N/A", $M541)</f>
        <v>N/A</v>
      </c>
      <c r="W541" s="16" t="str">
        <f>IF($S541&lt;4, "N/A", $M541)</f>
        <v>N/A</v>
      </c>
      <c r="X541" s="16" t="str">
        <f>IF($S541&lt;5, "N/A", $M541)</f>
        <v>N/A</v>
      </c>
      <c r="Y541" s="15" t="str">
        <f>IF(SUM(T541:X541)&lt;&gt;Q541, "CHECK", "OK")</f>
        <v>OK</v>
      </c>
      <c r="Z541" s="15" t="str">
        <f>IF(F541=$B$1, "No", IF(S541=1, "Yes", "No"))</f>
        <v>No</v>
      </c>
      <c r="AA541" s="18" t="str">
        <f>IF(C541="DM", "N/A", IF(Z541="No","N/A",VLOOKUP(B541,'Extension List'!$A$3:$R$1972,18,FALSE)))</f>
        <v>N/A</v>
      </c>
      <c r="AB541" s="15" t="str">
        <f>IF(C541="DM", "N/A", IF(Z541="No","N/A",VLOOKUP(B541,'Extension List'!$A$3:$T$1972,20,FALSE)))</f>
        <v>N/A</v>
      </c>
      <c r="AC541" s="15" t="str">
        <f>IF(AA541="N/A", "N/A", 0)</f>
        <v>N/A</v>
      </c>
      <c r="AD541" s="16" t="str">
        <f>IF(AE541="N/A", "N/A", AA541-AE541)</f>
        <v>N/A</v>
      </c>
      <c r="AE541" s="16" t="str">
        <f>IF(AA541="N/A", "N/A", IF(AC541&gt;0, IF(AA541&lt;13, ROUNDUP(0.25*AA541,0), IF(AA541&lt;26, ROUNDUP(0.4*AA541,0), IF(AA541&lt;51, ROUNDUP(0.6*AA541,0), ROUNDUP(0.75*AA541,0)))), "N/A"))</f>
        <v>N/A</v>
      </c>
      <c r="AF541" s="16" t="str">
        <f>IF(AD541="N/A","N/A", (AE541*AC541)+Q541)</f>
        <v>N/A</v>
      </c>
      <c r="AG541" s="16" t="str">
        <f>IF($AF541="N/A", "N/A", "TBC")</f>
        <v>N/A</v>
      </c>
      <c r="AH541" s="16" t="str">
        <f>IF($AF541="N/A", "N/A", "TBC")</f>
        <v>N/A</v>
      </c>
      <c r="AI541" s="16" t="str">
        <f>IF($AF541="N/A","N/A",IF(AC541&gt;1,"TBC","N/A"))</f>
        <v>N/A</v>
      </c>
      <c r="AJ541" s="16" t="str">
        <f>IF($AF541="N/A","N/A",IF(AC541&gt;2,"TBC","N/A"))</f>
        <v>N/A</v>
      </c>
      <c r="AK541" s="16" t="str">
        <f>IF($AF541="N/A","N/A",IF(AC541&gt;3,"TBC","N/A"))</f>
        <v>N/A</v>
      </c>
      <c r="AL541" s="16" t="str">
        <f>IF(AC541="N/A","N/A",IF(AC541&gt;0,IF(SUM(AG541:AK541)&lt;&gt;AF541,"CHECK","OK"),"N/A"))</f>
        <v>N/A</v>
      </c>
      <c r="AM541" s="16">
        <f>IF(AD541="N/A", L541+T541, L541+AG541)</f>
        <v>3</v>
      </c>
      <c r="AN541" s="16">
        <f>IF(AD541="N/A", IF(U541="N/A", "N/A", L541+U541), AD541+AH541)</f>
        <v>3</v>
      </c>
      <c r="AO541" s="16" t="str">
        <f>IF(AD541="N/A", IF(V541="N/A", "N/A", L541+V541), IF(AI541="N/A", "N/A", AD541+AI541))</f>
        <v>N/A</v>
      </c>
      <c r="AP541" s="16" t="str">
        <f>IF(AD541="N/A", IF(W541="N/A", "N/A", L541+W541), IF(AJ541="N/A", "N/A", AD541+AJ541))</f>
        <v>N/A</v>
      </c>
      <c r="AQ541" s="16" t="str">
        <f>IF(AD541="N/A", IF(X541="N/A", "N/A", L541+X541), IF(AK541="N/A", "N/A", AD541+AK541))</f>
        <v>N/A</v>
      </c>
      <c r="AR541" s="15" t="s">
        <v>40</v>
      </c>
      <c r="AS541" s="15" t="s">
        <v>40</v>
      </c>
      <c r="AT541" s="15" t="s">
        <v>40</v>
      </c>
      <c r="AU541" s="15" t="s">
        <v>40</v>
      </c>
      <c r="AV541" s="15" t="s">
        <v>40</v>
      </c>
      <c r="AW541" s="15" t="s">
        <v>40</v>
      </c>
      <c r="AX541" s="15" t="s">
        <v>40</v>
      </c>
      <c r="AY541" s="15" t="s">
        <v>40</v>
      </c>
      <c r="AZ541" s="15" t="s">
        <v>40</v>
      </c>
      <c r="BA541" s="15" t="s">
        <v>40</v>
      </c>
      <c r="BB541" s="15" t="s">
        <v>40</v>
      </c>
      <c r="BC541" s="15" t="s">
        <v>40</v>
      </c>
      <c r="BD541" s="15" t="s">
        <v>40</v>
      </c>
      <c r="BE541" s="15" t="s">
        <v>40</v>
      </c>
      <c r="BF541" s="15" t="s">
        <v>40</v>
      </c>
      <c r="BG541" s="15" t="s">
        <v>40</v>
      </c>
      <c r="BH541" s="15" t="s">
        <v>40</v>
      </c>
      <c r="BI541" s="15"/>
      <c r="BJ541" s="16">
        <f>IF(AR541="R", $CA541, IF(OR(AR541="P", AR541="T", AR541="N"), 0, IF($C541="DM", $T541, IF(OR(AR541="Y", AR541="IR"),$AM541,IF(AR541="C", IF($BI541="Y", IF($AF541="N/A", $Q541, $AF541), IF($AG541="N/A", $T541,$AG541)))))))</f>
        <v>3</v>
      </c>
      <c r="BK541" s="16">
        <f>IF(AS541="R", $CA541, IF(OR(AS541="P", AS541="T", AS541="N"), 0, IF($C541="DM", $T541, IF(OR(AS541="Y", AS541="IR"),$AM541,IF(AS541="C", IF($BI541="Y", IF($AF541="N/A", $Q541, $AF541), IF($AG541="N/A", $T541,$AG541)))))))</f>
        <v>3</v>
      </c>
      <c r="BL541" s="16">
        <f>IF(AT541="R", $CA541, IF(OR(AT541="P", AT541="T", AT541="N"), 0, IF($C541="DM", $T541, IF(OR(AT541="Y", AT541="IR"),$AM541,IF(AT541="C", IF($BI541="Y", IF($AF541="N/A", $Q541, $AF541), IF($AG541="N/A", $T541,$AG541)))))))</f>
        <v>3</v>
      </c>
      <c r="BM541" s="16">
        <f>IF(AU541="R", $CA541, IF(OR(AU541="P", AU541="T", AU541="N"), 0, IF($C541="DM", $T541, IF(OR(AU541="Y", AU541="IR"),$AM541,IF(AU541="C", IF($BI541="Y", IF($AF541="N/A", $Q541, $AF541), IF($AG541="N/A", $T541,$AG541)))))))</f>
        <v>3</v>
      </c>
      <c r="BN541" s="16">
        <f>IF(AV541="R", $CA541, IF(OR(AV541="P", AV541="T", AV541="N"), 0, IF($C541="DM", $T541, IF(OR(AV541="Y", AV541="IR"),$AM541,IF(AV541="C", IF($BI541="Y", IF($AF541="N/A", $Q541, $AF541), IF($AG541="N/A", $T541,$AG541)))))))</f>
        <v>3</v>
      </c>
      <c r="BO541" s="16">
        <f>IF(AW541="R", $CA541, IF(OR(AW541="P", AW541="T", AW541="N"), 0, IF($C541="DM", $T541, IF(OR(AW541="Y", AW541="IR"),$AM541,IF(AW541="C", IF($BI541="Y", IF($AF541="N/A", $Q541, $AF541), IF($AG541="N/A", $T541,$AG541)))))))</f>
        <v>3</v>
      </c>
      <c r="BP541" s="16">
        <f>IF(AX541="R", $CA541, IF(OR(AX541="P", AX541="T", AX541="N"), 0, IF($C541="DM", $T541, IF(OR(AX541="Y", AX541="IR"),$AM541,IF(AX541="C", IF($BI541="Y", IF($AF541="N/A", $Q541, $AF541), IF($AG541="N/A", $T541,$AG541)))))))</f>
        <v>3</v>
      </c>
      <c r="BQ541" s="16">
        <f>IF(AY541="R", $CA541, IF(OR(AY541="P", AY541="T", AY541="N"), 0, IF($C541="DM", $T541, IF(OR(AY541="Y", AY541="IR"),$AM541,IF(AY541="C", IF($BI541="Y", IF($AF541="N/A", $Q541, $AF541), IF($AG541="N/A", $T541,$AG541)))))))</f>
        <v>3</v>
      </c>
      <c r="BR541" s="16">
        <f>IF(AZ541="R", $CA541, IF(OR(AZ541="P", AZ541="T", AZ541="N"), 0, IF($C541="DM", $T541, IF(OR(AZ541="Y", AZ541="IR"),$AM541,IF(AZ541="C", IF($BI541="Y", IF($AF541="N/A", $Q541, $AF541), IF($AG541="N/A", $T541,$AG541)))))))</f>
        <v>3</v>
      </c>
      <c r="BS541" s="16">
        <f>IF(BA541="R", $CA541, IF(OR(BA541="P", BA541="T", BA541="N"), 0, IF($C541="DM", $T541, IF(OR(BA541="Y", BA541="IR"),$AM541,IF(BA541="C", IF($BI541="Y", IF($AF541="N/A", $Q541, $AF541), IF($AG541="N/A", $T541,$AG541)))))))</f>
        <v>3</v>
      </c>
      <c r="BT541" s="16">
        <f>IF(BB541="R", $CA541, IF(OR(BB541="P", BB541="T", BB541="N"), 0, IF($C541="DM", $T541, IF(OR(BB541="Y", BB541="IR"),$AM541,IF(BB541="C", IF($BI541="Y", IF($BA541="C", IF($AF541="N/A", $Q541, $AF541), IF($AF541="N/A", $T541, $AM541)), IF($AG541="N/A", $T541,$AG541)))))))</f>
        <v>3</v>
      </c>
      <c r="BU541" s="16">
        <f>IF(BC541="R", $CA541, IF(OR(BC541="P", BC541="T", BC541="N"), 0, IF($C541="DM", $T541, IF(OR(BC541="Y", BC541="IR"),$AM541,IF(BC541="C", IF($BI541="Y", IF($BA541="C", IF($AF541="N/A", $Q541, $AF541), IF($AF541="N/A", $T541, $AM541)), IF($AG541="N/A", $T541,$AG541)))))))</f>
        <v>3</v>
      </c>
      <c r="BV541" s="16">
        <f>IF(BD541="R", $CA541, IF(OR(BD541="P", BD541="T", BD541="N"), 0, IF($C541="DM", $T541, IF(OR(BD541="Y", BD541="IR"),$AM541,IF(BD541="C", IF($BI541="Y", IF($BA541="C", IF($AF541="N/A", $Q541, $AF541), IF($AF541="N/A", $T541, $AM541)), IF($AG541="N/A", $T541,$AG541)))))))</f>
        <v>3</v>
      </c>
      <c r="BW541" s="16">
        <f>IF(BE541="R", $CA541, IF(OR(BE541="P", BE541="T", BE541="N"), 0, IF($C541="DM", $T541, IF(OR(BE541="Y", BE541="IR"),$AM541,IF(BE541="C", IF($BI541="Y", IF($BA541="C", IF($AF541="N/A", $Q541, $AF541), IF($AF541="N/A", $T541, $AM541)), IF($AG541="N/A", $T541,$AG541)))))))</f>
        <v>3</v>
      </c>
      <c r="BX541" s="16">
        <f>IF(BF541="R", $CA541, IF(OR(BF541="P", BF541="T", BF541="N"), 0, IF($C541="DM", $T541, IF(OR(BF541="Y", BF541="IR"),$AM541,IF(BF541="C", IF($BI541="Y", IF($BA541="C", IF($AF541="N/A", $Q541, $AF541), IF($AF541="N/A", $T541, $AM541)), IF($AG541="N/A", $T541,$AG541)))))))</f>
        <v>3</v>
      </c>
      <c r="BY541" s="16">
        <f>IF(BG541="R", $CA541, IF(OR(BG541="P", BG541="T", BG541="N"), 0, IF($C541="DM", $T541, IF(OR(BG541="Y", BG541="IR"),$AM541,IF(BG541="C", IF($BI541="Y", IF($BA541="C", IF($AF541="N/A", $Q541, $AF541), IF($AF541="N/A", $T541, $AM541)), IF($AG541="N/A", $T541,$AG541)))))))</f>
        <v>3</v>
      </c>
      <c r="BZ541" s="16">
        <f>IF(BH541="R", $CA541, IF(OR(BH541="P", BH541="T", BH541="N"), 0, IF($C541="DM", $T541, IF(OR(BH541="Y", BH541="IR"),$AM541,IF(BH541="C", IF($BI541="Y", IF($BA541="C", IF($AF541="N/A", $Q541, $AF541), IF($AF541="N/A", $T541, $AM541)), IF($AG541="N/A", $T541,$AG541)))))))</f>
        <v>3</v>
      </c>
      <c r="CA541" s="15" t="s">
        <v>75</v>
      </c>
      <c r="CB541" s="16">
        <f>BZ541</f>
        <v>3</v>
      </c>
      <c r="CC541" s="15">
        <f>IF(OR($BH541="T", $BH541="R"), 0, IF($BH541="C", IF($BI541="Y", IF($BA541="C", 0, IF(AF541="N/A", Q541-T541, AF541-AG541)), IF($AF541="N/A", U541, AH541)), AN541))</f>
        <v>3</v>
      </c>
      <c r="CD541" s="15" t="str">
        <f>IF(OR($BH541="T", $BH541="R"), 0, IF($BH541="C", IF($BI541="Y", 0, IF($AF541="N/A", V541, AI541)), AO541))</f>
        <v>N/A</v>
      </c>
      <c r="CE541" s="15" t="str">
        <f>IF(OR($BH541="T", $BH541="R"), 0, IF($BH541="C", IF($BI541="Y", 0, IF($AF541="N/A", W541, AJ541)), AP541))</f>
        <v>N/A</v>
      </c>
      <c r="CF541" s="15" t="str">
        <f>IF(OR($BH541="T", $BH541="R"), 0, IF($BH541="C", IF($BI541="Y", 0, IF($AF541="N/A", X541, AK541)), AQ541))</f>
        <v>N/A</v>
      </c>
      <c r="CG541" t="str">
        <f>IF(AC541="N/A", "S:"&amp;L541&amp;" G:"&amp;M541&amp;" GR:"&amp;Q541, IF(AC541=0, "S:"&amp;L541&amp;" G:"&amp;M541&amp;" GR:"&amp;Q541, "S:"&amp;L541&amp;"/"&amp;AD541&amp;" G:"&amp;AE541&amp;" GR:"&amp;AF541))</f>
        <v>S:3 G:0 GR:0</v>
      </c>
    </row>
    <row r="542" spans="1:85" x14ac:dyDescent="0.25">
      <c r="A542" s="14">
        <v>5519</v>
      </c>
      <c r="B542" s="15" t="s">
        <v>572</v>
      </c>
      <c r="C542" s="15" t="s">
        <v>63</v>
      </c>
      <c r="D542" s="15" t="s">
        <v>59</v>
      </c>
      <c r="E542" s="15">
        <f>VLOOKUP(B542, 'Rookie Year'!$A$2:$B$55679,2,FALSE)</f>
        <v>2014</v>
      </c>
      <c r="F542" s="15">
        <v>2024</v>
      </c>
      <c r="G542" s="15" t="s">
        <v>42</v>
      </c>
      <c r="H542" s="15" t="s">
        <v>1928</v>
      </c>
      <c r="I542" s="16">
        <v>32</v>
      </c>
      <c r="J542" s="15">
        <v>2</v>
      </c>
      <c r="K542" s="17">
        <f>IF(AND(G542&lt;&gt;"N",R542="N/A"), IF(I542&lt;4, 0, 0.25),IF(I542=1, IF(J542=1,0.25, 0.25), IF(I542&lt;13, 0.25, IF(I542&lt;26, 0.4, IF(I542&lt;51, 0.6, 0.75)))))</f>
        <v>0.6</v>
      </c>
      <c r="L542" s="16">
        <f>I542-M542</f>
        <v>12</v>
      </c>
      <c r="M542" s="16">
        <f>ROUNDUP(I542*K542,0)</f>
        <v>20</v>
      </c>
      <c r="N542" s="16">
        <f>M542*J542</f>
        <v>40</v>
      </c>
      <c r="O542" s="16">
        <v>0</v>
      </c>
      <c r="P542" s="16">
        <v>0</v>
      </c>
      <c r="Q542" s="16">
        <f>N542-O542-P542</f>
        <v>40</v>
      </c>
      <c r="R542" s="15" t="s">
        <v>75</v>
      </c>
      <c r="S542" s="15">
        <f>IF(R542="N/A", J542-($B$1-F542), J542-($B$1-R542))</f>
        <v>2</v>
      </c>
      <c r="T542" s="16">
        <v>30</v>
      </c>
      <c r="U542" s="16">
        <v>10</v>
      </c>
      <c r="V542" s="16" t="str">
        <f>IF($S542&lt;3, "N/A", $M542)</f>
        <v>N/A</v>
      </c>
      <c r="W542" s="16" t="str">
        <f>IF($S542&lt;4, "N/A", $M542)</f>
        <v>N/A</v>
      </c>
      <c r="X542" s="16" t="str">
        <f>IF($S542&lt;5, "N/A", $M542)</f>
        <v>N/A</v>
      </c>
      <c r="Y542" s="15" t="str">
        <f>IF(SUM(T542:X542)&lt;&gt;Q542, "CHECK", "OK")</f>
        <v>OK</v>
      </c>
      <c r="Z542" s="15" t="str">
        <f>IF(F542=$B$1, "No", IF(S542=1, "Yes", "No"))</f>
        <v>No</v>
      </c>
      <c r="AA542" s="18" t="str">
        <f>IF(C542="DM", "N/A", IF(Z542="No","N/A",VLOOKUP(B542,'Extension List'!$A$3:$R$1972,18,FALSE)))</f>
        <v>N/A</v>
      </c>
      <c r="AB542" s="15" t="str">
        <f>IF(C542="DM", "N/A", IF(Z542="No","N/A",VLOOKUP(B542,'Extension List'!$A$3:$T$1972,20,FALSE)))</f>
        <v>N/A</v>
      </c>
      <c r="AC542" s="15" t="str">
        <f>IF(AA542="N/A", "N/A", 0)</f>
        <v>N/A</v>
      </c>
      <c r="AD542" s="16" t="str">
        <f>IF(AE542="N/A", "N/A", AA542-AE542)</f>
        <v>N/A</v>
      </c>
      <c r="AE542" s="16" t="str">
        <f>IF(AA542="N/A", "N/A", IF(AC542&gt;0, IF(AA542&lt;13, ROUNDUP(0.25*AA542,0), IF(AA542&lt;26, ROUNDUP(0.4*AA542,0), IF(AA542&lt;51, ROUNDUP(0.6*AA542,0), ROUNDUP(0.75*AA542,0)))), "N/A"))</f>
        <v>N/A</v>
      </c>
      <c r="AF542" s="16" t="str">
        <f>IF(AD542="N/A","N/A", (AE542*AC542)+Q542)</f>
        <v>N/A</v>
      </c>
      <c r="AG542" s="16" t="str">
        <f>IF($AF542="N/A", "N/A", "TBC")</f>
        <v>N/A</v>
      </c>
      <c r="AH542" s="16" t="str">
        <f>IF($AF542="N/A", "N/A", "TBC")</f>
        <v>N/A</v>
      </c>
      <c r="AI542" s="16" t="str">
        <f>IF($AF542="N/A","N/A",IF(AC542&gt;1,"TBC","N/A"))</f>
        <v>N/A</v>
      </c>
      <c r="AJ542" s="16" t="str">
        <f>IF($AF542="N/A","N/A",IF(AC542&gt;2,"TBC","N/A"))</f>
        <v>N/A</v>
      </c>
      <c r="AK542" s="16" t="str">
        <f>IF($AF542="N/A","N/A",IF(AC542&gt;3,"TBC","N/A"))</f>
        <v>N/A</v>
      </c>
      <c r="AL542" s="16" t="str">
        <f>IF(AC542="N/A","N/A",IF(AC542&gt;0,IF(SUM(AG542:AK542)&lt;&gt;AF542,"CHECK","OK"),"N/A"))</f>
        <v>N/A</v>
      </c>
      <c r="AM542" s="16">
        <f>IF(AD542="N/A", L542+T542, L542+AG542)</f>
        <v>42</v>
      </c>
      <c r="AN542" s="16">
        <f>IF(AD542="N/A", IF(U542="N/A", "N/A", L542+U542), AD542+AH542)</f>
        <v>22</v>
      </c>
      <c r="AO542" s="16" t="str">
        <f>IF(AD542="N/A", IF(V542="N/A", "N/A", L542+V542), IF(AI542="N/A", "N/A", AD542+AI542))</f>
        <v>N/A</v>
      </c>
      <c r="AP542" s="16" t="str">
        <f>IF(AD542="N/A", IF(W542="N/A", "N/A", L542+W542), IF(AJ542="N/A", "N/A", AD542+AJ542))</f>
        <v>N/A</v>
      </c>
      <c r="AQ542" s="16" t="str">
        <f>IF(AD542="N/A", IF(X542="N/A", "N/A", L542+X542), IF(AK542="N/A", "N/A", AD542+AK542))</f>
        <v>N/A</v>
      </c>
      <c r="AR542" s="15" t="s">
        <v>40</v>
      </c>
      <c r="AS542" s="15" t="s">
        <v>40</v>
      </c>
      <c r="AT542" s="15" t="s">
        <v>40</v>
      </c>
      <c r="AU542" s="15" t="s">
        <v>40</v>
      </c>
      <c r="AV542" s="15" t="s">
        <v>40</v>
      </c>
      <c r="AW542" s="15" t="s">
        <v>40</v>
      </c>
      <c r="AX542" s="15" t="s">
        <v>40</v>
      </c>
      <c r="AY542" s="15" t="s">
        <v>40</v>
      </c>
      <c r="AZ542" s="15" t="s">
        <v>40</v>
      </c>
      <c r="BA542" s="15" t="s">
        <v>40</v>
      </c>
      <c r="BB542" s="15" t="s">
        <v>40</v>
      </c>
      <c r="BC542" s="15" t="s">
        <v>40</v>
      </c>
      <c r="BD542" s="15" t="s">
        <v>40</v>
      </c>
      <c r="BE542" s="15" t="s">
        <v>40</v>
      </c>
      <c r="BF542" s="15" t="s">
        <v>40</v>
      </c>
      <c r="BG542" s="15" t="s">
        <v>40</v>
      </c>
      <c r="BH542" s="15" t="s">
        <v>40</v>
      </c>
      <c r="BI542" s="15"/>
      <c r="BJ542" s="16">
        <f>IF(AR542="R", $CA542, IF(OR(AR542="P", AR542="T", AR542="N"), 0, IF($C542="DM", $T542, IF(OR(AR542="Y", AR542="IR"),$AM542,IF(AR542="C", IF($BI542="Y", IF($AF542="N/A", $Q542, $AF542), IF($AG542="N/A", $T542,$AG542)))))))</f>
        <v>42</v>
      </c>
      <c r="BK542" s="16">
        <f>IF(AS542="R", $CA542, IF(OR(AS542="P", AS542="T", AS542="N"), 0, IF($C542="DM", $T542, IF(OR(AS542="Y", AS542="IR"),$AM542,IF(AS542="C", IF($BI542="Y", IF($AF542="N/A", $Q542, $AF542), IF($AG542="N/A", $T542,$AG542)))))))</f>
        <v>42</v>
      </c>
      <c r="BL542" s="16">
        <f>IF(AT542="R", $CA542, IF(OR(AT542="P", AT542="T", AT542="N"), 0, IF($C542="DM", $T542, IF(OR(AT542="Y", AT542="IR"),$AM542,IF(AT542="C", IF($BI542="Y", IF($AF542="N/A", $Q542, $AF542), IF($AG542="N/A", $T542,$AG542)))))))</f>
        <v>42</v>
      </c>
      <c r="BM542" s="16">
        <f>IF(AU542="R", $CA542, IF(OR(AU542="P", AU542="T", AU542="N"), 0, IF($C542="DM", $T542, IF(OR(AU542="Y", AU542="IR"),$AM542,IF(AU542="C", IF($BI542="Y", IF($AF542="N/A", $Q542, $AF542), IF($AG542="N/A", $T542,$AG542)))))))</f>
        <v>42</v>
      </c>
      <c r="BN542" s="16">
        <f>IF(AV542="R", $CA542, IF(OR(AV542="P", AV542="T", AV542="N"), 0, IF($C542="DM", $T542, IF(OR(AV542="Y", AV542="IR"),$AM542,IF(AV542="C", IF($BI542="Y", IF($AF542="N/A", $Q542, $AF542), IF($AG542="N/A", $T542,$AG542)))))))</f>
        <v>42</v>
      </c>
      <c r="BO542" s="16">
        <f>IF(AW542="R", $CA542, IF(OR(AW542="P", AW542="T", AW542="N"), 0, IF($C542="DM", $T542, IF(OR(AW542="Y", AW542="IR"),$AM542,IF(AW542="C", IF($BI542="Y", IF($AF542="N/A", $Q542, $AF542), IF($AG542="N/A", $T542,$AG542)))))))</f>
        <v>42</v>
      </c>
      <c r="BP542" s="16">
        <f>IF(AX542="R", $CA542, IF(OR(AX542="P", AX542="T", AX542="N"), 0, IF($C542="DM", $T542, IF(OR(AX542="Y", AX542="IR"),$AM542,IF(AX542="C", IF($BI542="Y", IF($AF542="N/A", $Q542, $AF542), IF($AG542="N/A", $T542,$AG542)))))))</f>
        <v>42</v>
      </c>
      <c r="BQ542" s="16">
        <f>IF(AY542="R", $CA542, IF(OR(AY542="P", AY542="T", AY542="N"), 0, IF($C542="DM", $T542, IF(OR(AY542="Y", AY542="IR"),$AM542,IF(AY542="C", IF($BI542="Y", IF($AF542="N/A", $Q542, $AF542), IF($AG542="N/A", $T542,$AG542)))))))</f>
        <v>42</v>
      </c>
      <c r="BR542" s="16">
        <f>IF(AZ542="R", $CA542, IF(OR(AZ542="P", AZ542="T", AZ542="N"), 0, IF($C542="DM", $T542, IF(OR(AZ542="Y", AZ542="IR"),$AM542,IF(AZ542="C", IF($BI542="Y", IF($AF542="N/A", $Q542, $AF542), IF($AG542="N/A", $T542,$AG542)))))))</f>
        <v>42</v>
      </c>
      <c r="BS542" s="16">
        <f>IF(BA542="R", $CA542, IF(OR(BA542="P", BA542="T", BA542="N"), 0, IF($C542="DM", $T542, IF(OR(BA542="Y", BA542="IR"),$AM542,IF(BA542="C", IF($BI542="Y", IF($AF542="N/A", $Q542, $AF542), IF($AG542="N/A", $T542,$AG542)))))))</f>
        <v>42</v>
      </c>
      <c r="BT542" s="16">
        <f>IF(BB542="R", $CA542, IF(OR(BB542="P", BB542="T", BB542="N"), 0, IF($C542="DM", $T542, IF(OR(BB542="Y", BB542="IR"),$AM542,IF(BB542="C", IF($BI542="Y", IF($BA542="C", IF($AF542="N/A", $Q542, $AF542), IF($AF542="N/A", $T542, $AM542)), IF($AG542="N/A", $T542,$AG542)))))))</f>
        <v>42</v>
      </c>
      <c r="BU542" s="16">
        <f>IF(BC542="R", $CA542, IF(OR(BC542="P", BC542="T", BC542="N"), 0, IF($C542="DM", $T542, IF(OR(BC542="Y", BC542="IR"),$AM542,IF(BC542="C", IF($BI542="Y", IF($BA542="C", IF($AF542="N/A", $Q542, $AF542), IF($AF542="N/A", $T542, $AM542)), IF($AG542="N/A", $T542,$AG542)))))))</f>
        <v>42</v>
      </c>
      <c r="BV542" s="16">
        <f>IF(BD542="R", $CA542, IF(OR(BD542="P", BD542="T", BD542="N"), 0, IF($C542="DM", $T542, IF(OR(BD542="Y", BD542="IR"),$AM542,IF(BD542="C", IF($BI542="Y", IF($BA542="C", IF($AF542="N/A", $Q542, $AF542), IF($AF542="N/A", $T542, $AM542)), IF($AG542="N/A", $T542,$AG542)))))))</f>
        <v>42</v>
      </c>
      <c r="BW542" s="16">
        <f>IF(BE542="R", $CA542, IF(OR(BE542="P", BE542="T", BE542="N"), 0, IF($C542="DM", $T542, IF(OR(BE542="Y", BE542="IR"),$AM542,IF(BE542="C", IF($BI542="Y", IF($BA542="C", IF($AF542="N/A", $Q542, $AF542), IF($AF542="N/A", $T542, $AM542)), IF($AG542="N/A", $T542,$AG542)))))))</f>
        <v>42</v>
      </c>
      <c r="BX542" s="16">
        <f>IF(BF542="R", $CA542, IF(OR(BF542="P", BF542="T", BF542="N"), 0, IF($C542="DM", $T542, IF(OR(BF542="Y", BF542="IR"),$AM542,IF(BF542="C", IF($BI542="Y", IF($BA542="C", IF($AF542="N/A", $Q542, $AF542), IF($AF542="N/A", $T542, $AM542)), IF($AG542="N/A", $T542,$AG542)))))))</f>
        <v>42</v>
      </c>
      <c r="BY542" s="16">
        <f>IF(BG542="R", $CA542, IF(OR(BG542="P", BG542="T", BG542="N"), 0, IF($C542="DM", $T542, IF(OR(BG542="Y", BG542="IR"),$AM542,IF(BG542="C", IF($BI542="Y", IF($BA542="C", IF($AF542="N/A", $Q542, $AF542), IF($AF542="N/A", $T542, $AM542)), IF($AG542="N/A", $T542,$AG542)))))))</f>
        <v>42</v>
      </c>
      <c r="BZ542" s="16">
        <f>IF(BH542="R", $CA542, IF(OR(BH542="P", BH542="T", BH542="N"), 0, IF($C542="DM", $T542, IF(OR(BH542="Y", BH542="IR"),$AM542,IF(BH542="C", IF($BI542="Y", IF($BA542="C", IF($AF542="N/A", $Q542, $AF542), IF($AF542="N/A", $T542, $AM542)), IF($AG542="N/A", $T542,$AG542)))))))</f>
        <v>42</v>
      </c>
      <c r="CA542" s="15" t="s">
        <v>75</v>
      </c>
      <c r="CB542" s="16">
        <f>BZ542</f>
        <v>42</v>
      </c>
      <c r="CC542" s="15">
        <f>IF(OR($BH542="T", $BH542="R"), 0, IF($BH542="C", IF($BI542="Y", IF($BA542="C", 0, IF(AF542="N/A", Q542-T542, AF542-AG542)), IF($AF542="N/A", U542, AH542)), AN542))</f>
        <v>22</v>
      </c>
      <c r="CD542" s="15" t="str">
        <f>IF(OR($BH542="T", $BH542="R"), 0, IF($BH542="C", IF($BI542="Y", 0, IF($AF542="N/A", V542, AI542)), AO542))</f>
        <v>N/A</v>
      </c>
      <c r="CE542" s="15" t="str">
        <f>IF(OR($BH542="T", $BH542="R"), 0, IF($BH542="C", IF($BI542="Y", 0, IF($AF542="N/A", W542, AJ542)), AP542))</f>
        <v>N/A</v>
      </c>
      <c r="CF542" s="15" t="str">
        <f>IF(OR($BH542="T", $BH542="R"), 0, IF($BH542="C", IF($BI542="Y", 0, IF($AF542="N/A", X542, AK542)), AQ542))</f>
        <v>N/A</v>
      </c>
      <c r="CG542" t="str">
        <f>IF(AC542="N/A", "S:"&amp;L542&amp;" G:"&amp;M542&amp;" GR:"&amp;Q542, IF(AC542=0, "S:"&amp;L542&amp;" G:"&amp;M542&amp;" GR:"&amp;Q542, "S:"&amp;L542&amp;"/"&amp;AD542&amp;" G:"&amp;AE542&amp;" GR:"&amp;AF542))</f>
        <v>S:12 G:20 GR:40</v>
      </c>
    </row>
    <row r="543" spans="1:85" x14ac:dyDescent="0.25">
      <c r="A543" s="14">
        <v>5079</v>
      </c>
      <c r="B543" s="15" t="s">
        <v>814</v>
      </c>
      <c r="C543" s="15" t="s">
        <v>63</v>
      </c>
      <c r="D543" s="15" t="s">
        <v>59</v>
      </c>
      <c r="E543" s="15">
        <f>VLOOKUP(B543, 'Rookie Year'!$A$2:$B$55679,2,FALSE)</f>
        <v>2016</v>
      </c>
      <c r="F543" s="15">
        <v>2023</v>
      </c>
      <c r="G543" s="15" t="s">
        <v>42</v>
      </c>
      <c r="H543" s="15" t="s">
        <v>1928</v>
      </c>
      <c r="I543" s="16">
        <v>79</v>
      </c>
      <c r="J543" s="15">
        <v>4</v>
      </c>
      <c r="K543" s="17">
        <f>IF(AND(G543&lt;&gt;"N",R543="N/A"), IF(I543&lt;4, 0, 0.25),IF(I543=1, IF(J543=1,0.25, 0.25), IF(I543&lt;13, 0.25, IF(I543&lt;26, 0.4, IF(I543&lt;51, 0.6, 0.75)))))</f>
        <v>0.75</v>
      </c>
      <c r="L543" s="16">
        <f>I543-M543</f>
        <v>19</v>
      </c>
      <c r="M543" s="16">
        <f>ROUNDUP(I543*K543,0)</f>
        <v>60</v>
      </c>
      <c r="N543" s="16">
        <f>M543*J543</f>
        <v>240</v>
      </c>
      <c r="O543" s="16">
        <v>50</v>
      </c>
      <c r="P543" s="16">
        <v>0</v>
      </c>
      <c r="Q543" s="16">
        <f>N543-O543-P543</f>
        <v>190</v>
      </c>
      <c r="R543" s="15" t="s">
        <v>75</v>
      </c>
      <c r="S543" s="15">
        <f>IF(R543="N/A", J543-($B$1-F543), J543-($B$1-R543))</f>
        <v>3</v>
      </c>
      <c r="T543" s="16">
        <v>70</v>
      </c>
      <c r="U543" s="16">
        <v>60</v>
      </c>
      <c r="V543" s="16">
        <v>60</v>
      </c>
      <c r="W543" s="16" t="str">
        <f>IF($S543&lt;4, "N/A", $M543)</f>
        <v>N/A</v>
      </c>
      <c r="X543" s="16" t="str">
        <f>IF($S543&lt;5, "N/A", $M543)</f>
        <v>N/A</v>
      </c>
      <c r="Y543" s="15" t="str">
        <f>IF(SUM(T543:X543)&lt;&gt;Q543, "CHECK", "OK")</f>
        <v>OK</v>
      </c>
      <c r="Z543" s="15" t="str">
        <f>IF(F543=$B$1, "No", IF(S543=1, "Yes", "No"))</f>
        <v>No</v>
      </c>
      <c r="AA543" s="18" t="str">
        <f>IF(C543="DM", "N/A", IF(Z543="No","N/A",VLOOKUP(B543,'Extension List'!$A$3:$R$1972,18,FALSE)))</f>
        <v>N/A</v>
      </c>
      <c r="AB543" s="15" t="str">
        <f>IF(C543="DM", "N/A", IF(Z543="No","N/A",VLOOKUP(B543,'Extension List'!$A$3:$T$1972,20,FALSE)))</f>
        <v>N/A</v>
      </c>
      <c r="AC543" s="15" t="str">
        <f>IF(AA543="N/A", "N/A", 0)</f>
        <v>N/A</v>
      </c>
      <c r="AD543" s="16" t="str">
        <f>IF(AE543="N/A", "N/A", AA543-AE543)</f>
        <v>N/A</v>
      </c>
      <c r="AE543" s="16" t="str">
        <f>IF(AA543="N/A", "N/A", IF(AC543&gt;0, IF(AA543&lt;13, ROUNDUP(0.25*AA543,0), IF(AA543&lt;26, ROUNDUP(0.4*AA543,0), IF(AA543&lt;51, ROUNDUP(0.6*AA543,0), ROUNDUP(0.75*AA543,0)))), "N/A"))</f>
        <v>N/A</v>
      </c>
      <c r="AF543" s="16" t="str">
        <f>IF(AD543="N/A","N/A", (AE543*AC543)+Q543)</f>
        <v>N/A</v>
      </c>
      <c r="AG543" s="16" t="str">
        <f>IF($AF543="N/A", "N/A", "TBC")</f>
        <v>N/A</v>
      </c>
      <c r="AH543" s="16" t="str">
        <f>IF($AF543="N/A", "N/A", "TBC")</f>
        <v>N/A</v>
      </c>
      <c r="AI543" s="16" t="str">
        <f>IF($AF543="N/A","N/A",IF(AC543&gt;1,"TBC","N/A"))</f>
        <v>N/A</v>
      </c>
      <c r="AJ543" s="16" t="str">
        <f>IF($AF543="N/A","N/A",IF(AC543&gt;2,"TBC","N/A"))</f>
        <v>N/A</v>
      </c>
      <c r="AK543" s="16" t="str">
        <f>IF($AF543="N/A","N/A",IF(AC543&gt;3,"TBC","N/A"))</f>
        <v>N/A</v>
      </c>
      <c r="AL543" s="16" t="str">
        <f>IF(AC543="N/A","N/A",IF(AC543&gt;0,IF(SUM(AG543:AK543)&lt;&gt;AF543,"CHECK","OK"),"N/A"))</f>
        <v>N/A</v>
      </c>
      <c r="AM543" s="16">
        <f>IF(AD543="N/A", L543+T543, L543+AG543)</f>
        <v>89</v>
      </c>
      <c r="AN543" s="16">
        <f>IF(AD543="N/A", IF(U543="N/A", "N/A", L543+U543), AD543+AH543)</f>
        <v>79</v>
      </c>
      <c r="AO543" s="16">
        <f>IF(AD543="N/A", IF(V543="N/A", "N/A", L543+V543), IF(AI543="N/A", "N/A", AD543+AI543))</f>
        <v>79</v>
      </c>
      <c r="AP543" s="16" t="str">
        <f>IF(AD543="N/A", IF(W543="N/A", "N/A", L543+W543), IF(AJ543="N/A", "N/A", AD543+AJ543))</f>
        <v>N/A</v>
      </c>
      <c r="AQ543" s="16" t="str">
        <f>IF(AD543="N/A", IF(X543="N/A", "N/A", L543+X543), IF(AK543="N/A", "N/A", AD543+AK543))</f>
        <v>N/A</v>
      </c>
      <c r="AR543" s="15" t="s">
        <v>40</v>
      </c>
      <c r="AS543" s="15" t="s">
        <v>40</v>
      </c>
      <c r="AT543" s="15" t="s">
        <v>40</v>
      </c>
      <c r="AU543" s="15" t="s">
        <v>40</v>
      </c>
      <c r="AV543" s="15" t="s">
        <v>40</v>
      </c>
      <c r="AW543" s="15" t="s">
        <v>40</v>
      </c>
      <c r="AX543" s="15" t="s">
        <v>40</v>
      </c>
      <c r="AY543" s="15" t="s">
        <v>40</v>
      </c>
      <c r="AZ543" s="15" t="s">
        <v>40</v>
      </c>
      <c r="BA543" s="15" t="s">
        <v>40</v>
      </c>
      <c r="BB543" s="15" t="s">
        <v>40</v>
      </c>
      <c r="BC543" s="15" t="s">
        <v>40</v>
      </c>
      <c r="BD543" s="15" t="s">
        <v>40</v>
      </c>
      <c r="BE543" s="15" t="s">
        <v>40</v>
      </c>
      <c r="BF543" s="15" t="s">
        <v>40</v>
      </c>
      <c r="BG543" s="15" t="s">
        <v>40</v>
      </c>
      <c r="BH543" s="15" t="s">
        <v>40</v>
      </c>
      <c r="BI543" s="15"/>
      <c r="BJ543" s="16">
        <f>IF(AR543="R", $CA543, IF(OR(AR543="P", AR543="T", AR543="N"), 0, IF($C543="DM", $T543, IF(OR(AR543="Y", AR543="IR"),$AM543,IF(AR543="C", IF($BI543="Y", IF($AF543="N/A", $Q543, $AF543), IF($AG543="N/A", $T543,$AG543)))))))</f>
        <v>89</v>
      </c>
      <c r="BK543" s="16">
        <f>IF(AS543="R", $CA543, IF(OR(AS543="P", AS543="T", AS543="N"), 0, IF($C543="DM", $T543, IF(OR(AS543="Y", AS543="IR"),$AM543,IF(AS543="C", IF($BI543="Y", IF($AF543="N/A", $Q543, $AF543), IF($AG543="N/A", $T543,$AG543)))))))</f>
        <v>89</v>
      </c>
      <c r="BL543" s="16">
        <f>IF(AT543="R", $CA543, IF(OR(AT543="P", AT543="T", AT543="N"), 0, IF($C543="DM", $T543, IF(OR(AT543="Y", AT543="IR"),$AM543,IF(AT543="C", IF($BI543="Y", IF($AF543="N/A", $Q543, $AF543), IF($AG543="N/A", $T543,$AG543)))))))</f>
        <v>89</v>
      </c>
      <c r="BM543" s="16">
        <f>IF(AU543="R", $CA543, IF(OR(AU543="P", AU543="T", AU543="N"), 0, IF($C543="DM", $T543, IF(OR(AU543="Y", AU543="IR"),$AM543,IF(AU543="C", IF($BI543="Y", IF($AF543="N/A", $Q543, $AF543), IF($AG543="N/A", $T543,$AG543)))))))</f>
        <v>89</v>
      </c>
      <c r="BN543" s="16">
        <f>IF(AV543="R", $CA543, IF(OR(AV543="P", AV543="T", AV543="N"), 0, IF($C543="DM", $T543, IF(OR(AV543="Y", AV543="IR"),$AM543,IF(AV543="C", IF($BI543="Y", IF($AF543="N/A", $Q543, $AF543), IF($AG543="N/A", $T543,$AG543)))))))</f>
        <v>89</v>
      </c>
      <c r="BO543" s="16">
        <f>IF(AW543="R", $CA543, IF(OR(AW543="P", AW543="T", AW543="N"), 0, IF($C543="DM", $T543, IF(OR(AW543="Y", AW543="IR"),$AM543,IF(AW543="C", IF($BI543="Y", IF($AF543="N/A", $Q543, $AF543), IF($AG543="N/A", $T543,$AG543)))))))</f>
        <v>89</v>
      </c>
      <c r="BP543" s="16">
        <f>IF(AX543="R", $CA543, IF(OR(AX543="P", AX543="T", AX543="N"), 0, IF($C543="DM", $T543, IF(OR(AX543="Y", AX543="IR"),$AM543,IF(AX543="C", IF($BI543="Y", IF($AF543="N/A", $Q543, $AF543), IF($AG543="N/A", $T543,$AG543)))))))</f>
        <v>89</v>
      </c>
      <c r="BQ543" s="16">
        <f>IF(AY543="R", $CA543, IF(OR(AY543="P", AY543="T", AY543="N"), 0, IF($C543="DM", $T543, IF(OR(AY543="Y", AY543="IR"),$AM543,IF(AY543="C", IF($BI543="Y", IF($AF543="N/A", $Q543, $AF543), IF($AG543="N/A", $T543,$AG543)))))))</f>
        <v>89</v>
      </c>
      <c r="BR543" s="16">
        <f>IF(AZ543="R", $CA543, IF(OR(AZ543="P", AZ543="T", AZ543="N"), 0, IF($C543="DM", $T543, IF(OR(AZ543="Y", AZ543="IR"),$AM543,IF(AZ543="C", IF($BI543="Y", IF($AF543="N/A", $Q543, $AF543), IF($AG543="N/A", $T543,$AG543)))))))</f>
        <v>89</v>
      </c>
      <c r="BS543" s="16">
        <f>IF(BA543="R", $CA543, IF(OR(BA543="P", BA543="T", BA543="N"), 0, IF($C543="DM", $T543, IF(OR(BA543="Y", BA543="IR"),$AM543,IF(BA543="C", IF($BI543="Y", IF($AF543="N/A", $Q543, $AF543), IF($AG543="N/A", $T543,$AG543)))))))</f>
        <v>89</v>
      </c>
      <c r="BT543" s="16">
        <f>IF(BB543="R", $CA543, IF(OR(BB543="P", BB543="T", BB543="N"), 0, IF($C543="DM", $T543, IF(OR(BB543="Y", BB543="IR"),$AM543,IF(BB543="C", IF($BI543="Y", IF($BA543="C", IF($AF543="N/A", $Q543, $AF543), IF($AF543="N/A", $T543, $AM543)), IF($AG543="N/A", $T543,$AG543)))))))</f>
        <v>89</v>
      </c>
      <c r="BU543" s="16">
        <f>IF(BC543="R", $CA543, IF(OR(BC543="P", BC543="T", BC543="N"), 0, IF($C543="DM", $T543, IF(OR(BC543="Y", BC543="IR"),$AM543,IF(BC543="C", IF($BI543="Y", IF($BA543="C", IF($AF543="N/A", $Q543, $AF543), IF($AF543="N/A", $T543, $AM543)), IF($AG543="N/A", $T543,$AG543)))))))</f>
        <v>89</v>
      </c>
      <c r="BV543" s="16">
        <f>IF(BD543="R", $CA543, IF(OR(BD543="P", BD543="T", BD543="N"), 0, IF($C543="DM", $T543, IF(OR(BD543="Y", BD543="IR"),$AM543,IF(BD543="C", IF($BI543="Y", IF($BA543="C", IF($AF543="N/A", $Q543, $AF543), IF($AF543="N/A", $T543, $AM543)), IF($AG543="N/A", $T543,$AG543)))))))</f>
        <v>89</v>
      </c>
      <c r="BW543" s="16">
        <f>IF(BE543="R", $CA543, IF(OR(BE543="P", BE543="T", BE543="N"), 0, IF($C543="DM", $T543, IF(OR(BE543="Y", BE543="IR"),$AM543,IF(BE543="C", IF($BI543="Y", IF($BA543="C", IF($AF543="N/A", $Q543, $AF543), IF($AF543="N/A", $T543, $AM543)), IF($AG543="N/A", $T543,$AG543)))))))</f>
        <v>89</v>
      </c>
      <c r="BX543" s="16">
        <f>IF(BF543="R", $CA543, IF(OR(BF543="P", BF543="T", BF543="N"), 0, IF($C543="DM", $T543, IF(OR(BF543="Y", BF543="IR"),$AM543,IF(BF543="C", IF($BI543="Y", IF($BA543="C", IF($AF543="N/A", $Q543, $AF543), IF($AF543="N/A", $T543, $AM543)), IF($AG543="N/A", $T543,$AG543)))))))</f>
        <v>89</v>
      </c>
      <c r="BY543" s="16">
        <f>IF(BG543="R", $CA543, IF(OR(BG543="P", BG543="T", BG543="N"), 0, IF($C543="DM", $T543, IF(OR(BG543="Y", BG543="IR"),$AM543,IF(BG543="C", IF($BI543="Y", IF($BA543="C", IF($AF543="N/A", $Q543, $AF543), IF($AF543="N/A", $T543, $AM543)), IF($AG543="N/A", $T543,$AG543)))))))</f>
        <v>89</v>
      </c>
      <c r="BZ543" s="16">
        <f>IF(BH543="R", $CA543, IF(OR(BH543="P", BH543="T", BH543="N"), 0, IF($C543="DM", $T543, IF(OR(BH543="Y", BH543="IR"),$AM543,IF(BH543="C", IF($BI543="Y", IF($BA543="C", IF($AF543="N/A", $Q543, $AF543), IF($AF543="N/A", $T543, $AM543)), IF($AG543="N/A", $T543,$AG543)))))))</f>
        <v>89</v>
      </c>
      <c r="CA543" s="15" t="s">
        <v>75</v>
      </c>
      <c r="CB543" s="16">
        <f>BZ543</f>
        <v>89</v>
      </c>
      <c r="CC543" s="15">
        <f>IF(OR($BH543="T", $BH543="R"), 0, IF($BH543="C", IF($BI543="Y", IF($BA543="C", 0, IF(AF543="N/A", Q543-T543, AF543-AG543)), IF($AF543="N/A", U543, AH543)), AN543))</f>
        <v>79</v>
      </c>
      <c r="CD543" s="15">
        <f>IF(OR($BH543="T", $BH543="R"), 0, IF($BH543="C", IF($BI543="Y", 0, IF($AF543="N/A", V543, AI543)), AO543))</f>
        <v>79</v>
      </c>
      <c r="CE543" s="15" t="str">
        <f>IF(OR($BH543="T", $BH543="R"), 0, IF($BH543="C", IF($BI543="Y", 0, IF($AF543="N/A", W543, AJ543)), AP543))</f>
        <v>N/A</v>
      </c>
      <c r="CF543" s="15" t="str">
        <f>IF(OR($BH543="T", $BH543="R"), 0, IF($BH543="C", IF($BI543="Y", 0, IF($AF543="N/A", X543, AK543)), AQ543))</f>
        <v>N/A</v>
      </c>
      <c r="CG543" t="str">
        <f>IF(AC543="N/A", "S:"&amp;L543&amp;" G:"&amp;M543&amp;" GR:"&amp;Q543, IF(AC543=0, "S:"&amp;L543&amp;" G:"&amp;M543&amp;" GR:"&amp;Q543, "S:"&amp;L543&amp;"/"&amp;AD543&amp;" G:"&amp;AE543&amp;" GR:"&amp;AF543))</f>
        <v>S:19 G:60 GR:190</v>
      </c>
    </row>
    <row r="544" spans="1:85" x14ac:dyDescent="0.25">
      <c r="A544" s="14">
        <v>5170</v>
      </c>
      <c r="B544" s="15" t="s">
        <v>2765</v>
      </c>
      <c r="C544" s="15" t="s">
        <v>63</v>
      </c>
      <c r="D544" s="15" t="s">
        <v>59</v>
      </c>
      <c r="E544" s="15">
        <f>VLOOKUP(B544, 'Rookie Year'!$A$2:$B$55679,2,FALSE)</f>
        <v>2023</v>
      </c>
      <c r="F544" s="15">
        <v>2023</v>
      </c>
      <c r="G544" s="15" t="s">
        <v>40</v>
      </c>
      <c r="H544" s="15" t="s">
        <v>2166</v>
      </c>
      <c r="I544" s="16">
        <v>6</v>
      </c>
      <c r="J544" s="15">
        <v>4</v>
      </c>
      <c r="K544" s="17">
        <f>IF(AND(G544&lt;&gt;"N",R544="N/A"), IF(I544&lt;4, 0, 0.25),IF(I544=1, IF(J544=1,0.25, 0.25), IF(I544&lt;13, 0.25, IF(I544&lt;26, 0.4, IF(I544&lt;51, 0.6, 0.75)))))</f>
        <v>0.25</v>
      </c>
      <c r="L544" s="16">
        <f>I544-M544</f>
        <v>4</v>
      </c>
      <c r="M544" s="16">
        <f>ROUNDUP(I544*K544,0)</f>
        <v>2</v>
      </c>
      <c r="N544" s="16">
        <f>M544*J544</f>
        <v>8</v>
      </c>
      <c r="O544" s="16">
        <v>4</v>
      </c>
      <c r="P544" s="16">
        <v>0</v>
      </c>
      <c r="Q544" s="16">
        <f>N544-O544-P544</f>
        <v>4</v>
      </c>
      <c r="R544" s="15" t="s">
        <v>75</v>
      </c>
      <c r="S544" s="15">
        <f>IF(R544="N/A", J544-($B$1-F544), J544-($B$1-R544))</f>
        <v>3</v>
      </c>
      <c r="T544" s="16">
        <v>4</v>
      </c>
      <c r="U544" s="16">
        <v>0</v>
      </c>
      <c r="V544" s="16">
        <v>0</v>
      </c>
      <c r="W544" s="16" t="str">
        <f>IF($S544&lt;4, "N/A", $M544)</f>
        <v>N/A</v>
      </c>
      <c r="X544" s="16" t="str">
        <f>IF($S544&lt;5, "N/A", $M544)</f>
        <v>N/A</v>
      </c>
      <c r="Y544" s="15" t="str">
        <f>IF(SUM(T544:X544)&lt;&gt;Q544, "CHECK", "OK")</f>
        <v>OK</v>
      </c>
      <c r="Z544" s="15" t="str">
        <f>IF(F544=$B$1, "No", IF(S544=1, "Yes", "No"))</f>
        <v>No</v>
      </c>
      <c r="AA544" s="18" t="str">
        <f>IF(C544="DM", "N/A", IF(Z544="No","N/A",VLOOKUP(B544,'Extension List'!$A$3:$R$1972,18,FALSE)))</f>
        <v>N/A</v>
      </c>
      <c r="AB544" s="15" t="str">
        <f>IF(C544="DM", "N/A", IF(Z544="No","N/A",VLOOKUP(B544,'Extension List'!$A$3:$T$1972,20,FALSE)))</f>
        <v>N/A</v>
      </c>
      <c r="AC544" s="15" t="str">
        <f>IF(AA544="N/A", "N/A", 0)</f>
        <v>N/A</v>
      </c>
      <c r="AD544" s="16" t="str">
        <f>IF(AE544="N/A", "N/A", AA544-AE544)</f>
        <v>N/A</v>
      </c>
      <c r="AE544" s="16" t="str">
        <f>IF(AA544="N/A", "N/A", IF(AC544&gt;0, IF(AA544&lt;13, ROUNDUP(0.25*AA544,0), IF(AA544&lt;26, ROUNDUP(0.4*AA544,0), IF(AA544&lt;51, ROUNDUP(0.6*AA544,0), ROUNDUP(0.75*AA544,0)))), "N/A"))</f>
        <v>N/A</v>
      </c>
      <c r="AF544" s="16" t="str">
        <f>IF(AD544="N/A","N/A", (AE544*AC544)+Q544)</f>
        <v>N/A</v>
      </c>
      <c r="AG544" s="16" t="str">
        <f>IF($AF544="N/A", "N/A", "TBC")</f>
        <v>N/A</v>
      </c>
      <c r="AH544" s="16" t="str">
        <f>IF($AF544="N/A", "N/A", "TBC")</f>
        <v>N/A</v>
      </c>
      <c r="AI544" s="16" t="str">
        <f>IF($AF544="N/A","N/A",IF(AC544&gt;1,"TBC","N/A"))</f>
        <v>N/A</v>
      </c>
      <c r="AJ544" s="16" t="str">
        <f>IF($AF544="N/A","N/A",IF(AC544&gt;2,"TBC","N/A"))</f>
        <v>N/A</v>
      </c>
      <c r="AK544" s="16" t="str">
        <f>IF($AF544="N/A","N/A",IF(AC544&gt;3,"TBC","N/A"))</f>
        <v>N/A</v>
      </c>
      <c r="AL544" s="16" t="str">
        <f>IF(AC544="N/A","N/A",IF(AC544&gt;0,IF(SUM(AG544:AK544)&lt;&gt;AF544,"CHECK","OK"),"N/A"))</f>
        <v>N/A</v>
      </c>
      <c r="AM544" s="16">
        <f>IF(AD544="N/A", L544+T544, L544+AG544)</f>
        <v>8</v>
      </c>
      <c r="AN544" s="16">
        <f>IF(AD544="N/A", IF(U544="N/A", "N/A", L544+U544), AD544+AH544)</f>
        <v>4</v>
      </c>
      <c r="AO544" s="16">
        <f>IF(AD544="N/A", IF(V544="N/A", "N/A", L544+V544), IF(AI544="N/A", "N/A", AD544+AI544))</f>
        <v>4</v>
      </c>
      <c r="AP544" s="16" t="str">
        <f>IF(AD544="N/A", IF(W544="N/A", "N/A", L544+W544), IF(AJ544="N/A", "N/A", AD544+AJ544))</f>
        <v>N/A</v>
      </c>
      <c r="AQ544" s="16" t="str">
        <f>IF(AD544="N/A", IF(X544="N/A", "N/A", L544+X544), IF(AK544="N/A", "N/A", AD544+AK544))</f>
        <v>N/A</v>
      </c>
      <c r="AR544" s="15" t="s">
        <v>40</v>
      </c>
      <c r="AS544" s="15" t="s">
        <v>40</v>
      </c>
      <c r="AT544" s="15" t="s">
        <v>40</v>
      </c>
      <c r="AU544" s="15" t="s">
        <v>40</v>
      </c>
      <c r="AV544" s="15" t="s">
        <v>40</v>
      </c>
      <c r="AW544" s="15" t="s">
        <v>40</v>
      </c>
      <c r="AX544" s="15" t="s">
        <v>40</v>
      </c>
      <c r="AY544" s="15" t="s">
        <v>40</v>
      </c>
      <c r="AZ544" s="15" t="s">
        <v>40</v>
      </c>
      <c r="BA544" s="15" t="s">
        <v>40</v>
      </c>
      <c r="BB544" s="15" t="s">
        <v>44</v>
      </c>
      <c r="BC544" s="15" t="s">
        <v>44</v>
      </c>
      <c r="BD544" s="15" t="s">
        <v>44</v>
      </c>
      <c r="BE544" s="15" t="s">
        <v>44</v>
      </c>
      <c r="BF544" s="15" t="s">
        <v>44</v>
      </c>
      <c r="BG544" s="15" t="s">
        <v>44</v>
      </c>
      <c r="BH544" s="15" t="s">
        <v>44</v>
      </c>
      <c r="BI544" s="15"/>
      <c r="BJ544" s="16">
        <f>IF(AR544="R", $CA544, IF(OR(AR544="P", AR544="T", AR544="N"), 0, IF($C544="DM", $T544, IF(OR(AR544="Y", AR544="IR"),$AM544,IF(AR544="C", IF($BI544="Y", IF($AF544="N/A", $Q544, $AF544), IF($AG544="N/A", $T544,$AG544)))))))</f>
        <v>8</v>
      </c>
      <c r="BK544" s="16">
        <f>IF(AS544="R", $CA544, IF(OR(AS544="P", AS544="T", AS544="N"), 0, IF($C544="DM", $T544, IF(OR(AS544="Y", AS544="IR"),$AM544,IF(AS544="C", IF($BI544="Y", IF($AF544="N/A", $Q544, $AF544), IF($AG544="N/A", $T544,$AG544)))))))</f>
        <v>8</v>
      </c>
      <c r="BL544" s="16">
        <f>IF(AT544="R", $CA544, IF(OR(AT544="P", AT544="T", AT544="N"), 0, IF($C544="DM", $T544, IF(OR(AT544="Y", AT544="IR"),$AM544,IF(AT544="C", IF($BI544="Y", IF($AF544="N/A", $Q544, $AF544), IF($AG544="N/A", $T544,$AG544)))))))</f>
        <v>8</v>
      </c>
      <c r="BM544" s="16">
        <f>IF(AU544="R", $CA544, IF(OR(AU544="P", AU544="T", AU544="N"), 0, IF($C544="DM", $T544, IF(OR(AU544="Y", AU544="IR"),$AM544,IF(AU544="C", IF($BI544="Y", IF($AF544="N/A", $Q544, $AF544), IF($AG544="N/A", $T544,$AG544)))))))</f>
        <v>8</v>
      </c>
      <c r="BN544" s="16">
        <f>IF(AV544="R", $CA544, IF(OR(AV544="P", AV544="T", AV544="N"), 0, IF($C544="DM", $T544, IF(OR(AV544="Y", AV544="IR"),$AM544,IF(AV544="C", IF($BI544="Y", IF($AF544="N/A", $Q544, $AF544), IF($AG544="N/A", $T544,$AG544)))))))</f>
        <v>8</v>
      </c>
      <c r="BO544" s="16">
        <f>IF(AW544="R", $CA544, IF(OR(AW544="P", AW544="T", AW544="N"), 0, IF($C544="DM", $T544, IF(OR(AW544="Y", AW544="IR"),$AM544,IF(AW544="C", IF($BI544="Y", IF($AF544="N/A", $Q544, $AF544), IF($AG544="N/A", $T544,$AG544)))))))</f>
        <v>8</v>
      </c>
      <c r="BP544" s="16">
        <f>IF(AX544="R", $CA544, IF(OR(AX544="P", AX544="T", AX544="N"), 0, IF($C544="DM", $T544, IF(OR(AX544="Y", AX544="IR"),$AM544,IF(AX544="C", IF($BI544="Y", IF($AF544="N/A", $Q544, $AF544), IF($AG544="N/A", $T544,$AG544)))))))</f>
        <v>8</v>
      </c>
      <c r="BQ544" s="16">
        <f>IF(AY544="R", $CA544, IF(OR(AY544="P", AY544="T", AY544="N"), 0, IF($C544="DM", $T544, IF(OR(AY544="Y", AY544="IR"),$AM544,IF(AY544="C", IF($BI544="Y", IF($AF544="N/A", $Q544, $AF544), IF($AG544="N/A", $T544,$AG544)))))))</f>
        <v>8</v>
      </c>
      <c r="BR544" s="16">
        <f>IF(AZ544="R", $CA544, IF(OR(AZ544="P", AZ544="T", AZ544="N"), 0, IF($C544="DM", $T544, IF(OR(AZ544="Y", AZ544="IR"),$AM544,IF(AZ544="C", IF($BI544="Y", IF($AF544="N/A", $Q544, $AF544), IF($AG544="N/A", $T544,$AG544)))))))</f>
        <v>8</v>
      </c>
      <c r="BS544" s="16">
        <f>IF(BA544="R", $CA544, IF(OR(BA544="P", BA544="T", BA544="N"), 0, IF($C544="DM", $T544, IF(OR(BA544="Y", BA544="IR"),$AM544,IF(BA544="C", IF($BI544="Y", IF($AF544="N/A", $Q544, $AF544), IF($AG544="N/A", $T544,$AG544)))))))</f>
        <v>8</v>
      </c>
      <c r="BT544" s="16">
        <f>IF(BB544="R", $CA544, IF(OR(BB544="P", BB544="T", BB544="N"), 0, IF($C544="DM", $T544, IF(OR(BB544="Y", BB544="IR"),$AM544,IF(BB544="C", IF($BI544="Y", IF($BA544="C", IF($AF544="N/A", $Q544, $AF544), IF($AF544="N/A", $T544, $AM544)), IF($AG544="N/A", $T544,$AG544)))))))</f>
        <v>4</v>
      </c>
      <c r="BU544" s="16">
        <f>IF(BC544="R", $CA544, IF(OR(BC544="P", BC544="T", BC544="N"), 0, IF($C544="DM", $T544, IF(OR(BC544="Y", BC544="IR"),$AM544,IF(BC544="C", IF($BI544="Y", IF($BA544="C", IF($AF544="N/A", $Q544, $AF544), IF($AF544="N/A", $T544, $AM544)), IF($AG544="N/A", $T544,$AG544)))))))</f>
        <v>4</v>
      </c>
      <c r="BV544" s="16">
        <f>IF(BD544="R", $CA544, IF(OR(BD544="P", BD544="T", BD544="N"), 0, IF($C544="DM", $T544, IF(OR(BD544="Y", BD544="IR"),$AM544,IF(BD544="C", IF($BI544="Y", IF($BA544="C", IF($AF544="N/A", $Q544, $AF544), IF($AF544="N/A", $T544, $AM544)), IF($AG544="N/A", $T544,$AG544)))))))</f>
        <v>4</v>
      </c>
      <c r="BW544" s="16">
        <f>IF(BE544="R", $CA544, IF(OR(BE544="P", BE544="T", BE544="N"), 0, IF($C544="DM", $T544, IF(OR(BE544="Y", BE544="IR"),$AM544,IF(BE544="C", IF($BI544="Y", IF($BA544="C", IF($AF544="N/A", $Q544, $AF544), IF($AF544="N/A", $T544, $AM544)), IF($AG544="N/A", $T544,$AG544)))))))</f>
        <v>4</v>
      </c>
      <c r="BX544" s="16">
        <f>IF(BF544="R", $CA544, IF(OR(BF544="P", BF544="T", BF544="N"), 0, IF($C544="DM", $T544, IF(OR(BF544="Y", BF544="IR"),$AM544,IF(BF544="C", IF($BI544="Y", IF($BA544="C", IF($AF544="N/A", $Q544, $AF544), IF($AF544="N/A", $T544, $AM544)), IF($AG544="N/A", $T544,$AG544)))))))</f>
        <v>4</v>
      </c>
      <c r="BY544" s="16">
        <f>IF(BG544="R", $CA544, IF(OR(BG544="P", BG544="T", BG544="N"), 0, IF($C544="DM", $T544, IF(OR(BG544="Y", BG544="IR"),$AM544,IF(BG544="C", IF($BI544="Y", IF($BA544="C", IF($AF544="N/A", $Q544, $AF544), IF($AF544="N/A", $T544, $AM544)), IF($AG544="N/A", $T544,$AG544)))))))</f>
        <v>4</v>
      </c>
      <c r="BZ544" s="16">
        <f>IF(BH544="R", $CA544, IF(OR(BH544="P", BH544="T", BH544="N"), 0, IF($C544="DM", $T544, IF(OR(BH544="Y", BH544="IR"),$AM544,IF(BH544="C", IF($BI544="Y", IF($BA544="C", IF($AF544="N/A", $Q544, $AF544), IF($AF544="N/A", $T544, $AM544)), IF($AG544="N/A", $T544,$AG544)))))))</f>
        <v>4</v>
      </c>
      <c r="CA544" s="15" t="s">
        <v>75</v>
      </c>
      <c r="CB544" s="16">
        <f>BZ544</f>
        <v>4</v>
      </c>
      <c r="CC544" s="15">
        <f>IF(OR($BH544="T", $BH544="R"), 0, IF($BH544="C", IF($BI544="Y", IF($BA544="C", 0, IF(AF544="N/A", Q544-T544, AF544-AG544)), IF($AF544="N/A", U544, AH544)), AN544))</f>
        <v>0</v>
      </c>
      <c r="CD544" s="15">
        <f>IF(OR($BH544="T", $BH544="R"), 0, IF($BH544="C", IF($BI544="Y", 0, IF($AF544="N/A", V544, AI544)), AO544))</f>
        <v>0</v>
      </c>
      <c r="CE544" s="15" t="str">
        <f>IF(OR($BH544="T", $BH544="R"), 0, IF($BH544="C", IF($BI544="Y", 0, IF($AF544="N/A", W544, AJ544)), AP544))</f>
        <v>N/A</v>
      </c>
      <c r="CF544" s="15" t="str">
        <f>IF(OR($BH544="T", $BH544="R"), 0, IF($BH544="C", IF($BI544="Y", 0, IF($AF544="N/A", X544, AK544)), AQ544))</f>
        <v>N/A</v>
      </c>
      <c r="CG544" t="str">
        <f>IF(AC544="N/A", "S:"&amp;L544&amp;" G:"&amp;M544&amp;" GR:"&amp;Q544, IF(AC544=0, "S:"&amp;L544&amp;" G:"&amp;M544&amp;" GR:"&amp;Q544, "S:"&amp;L544&amp;"/"&amp;AD544&amp;" G:"&amp;AE544&amp;" GR:"&amp;AF544))</f>
        <v>S:4 G:2 GR:4</v>
      </c>
    </row>
    <row r="545" spans="1:85" x14ac:dyDescent="0.25">
      <c r="A545" s="14">
        <v>5262</v>
      </c>
      <c r="B545" s="15" t="s">
        <v>2851</v>
      </c>
      <c r="C545" s="15" t="s">
        <v>63</v>
      </c>
      <c r="D545" s="15" t="s">
        <v>59</v>
      </c>
      <c r="E545" s="15">
        <f>VLOOKUP(B545, 'Rookie Year'!$A$2:$B$55679,2,FALSE)</f>
        <v>2023</v>
      </c>
      <c r="F545" s="15">
        <v>2023</v>
      </c>
      <c r="G545" s="15" t="s">
        <v>40</v>
      </c>
      <c r="H545" s="15" t="s">
        <v>2240</v>
      </c>
      <c r="I545" s="16">
        <v>1</v>
      </c>
      <c r="J545" s="15">
        <v>3</v>
      </c>
      <c r="K545" s="17">
        <f>IF(AND(G545&lt;&gt;"N",R545="N/A"), IF(I545&lt;4, 0, 0.25),IF(I545=1, IF(J545=1,0.25, 0.25), IF(I545&lt;13, 0.25, IF(I545&lt;26, 0.4, IF(I545&lt;51, 0.6, 0.75)))))</f>
        <v>0</v>
      </c>
      <c r="L545" s="16">
        <f>I545-M545</f>
        <v>1</v>
      </c>
      <c r="M545" s="16">
        <f>ROUNDUP(I545*K545,0)</f>
        <v>0</v>
      </c>
      <c r="N545" s="16">
        <f>M545*J545</f>
        <v>0</v>
      </c>
      <c r="O545" s="16">
        <v>0</v>
      </c>
      <c r="P545" s="16">
        <v>0</v>
      </c>
      <c r="Q545" s="16">
        <f>N545-O545-P545</f>
        <v>0</v>
      </c>
      <c r="R545" s="15" t="s">
        <v>75</v>
      </c>
      <c r="S545" s="15">
        <f>IF(R545="N/A", J545-($B$1-F545), J545-($B$1-R545))</f>
        <v>2</v>
      </c>
      <c r="T545" s="16">
        <v>0</v>
      </c>
      <c r="U545" s="16">
        <v>0</v>
      </c>
      <c r="V545" s="16" t="str">
        <f>IF($S545&lt;3, "N/A", $M545)</f>
        <v>N/A</v>
      </c>
      <c r="W545" s="16" t="str">
        <f>IF($S545&lt;4, "N/A", $M545)</f>
        <v>N/A</v>
      </c>
      <c r="X545" s="16" t="str">
        <f>IF($S545&lt;5, "N/A", $M545)</f>
        <v>N/A</v>
      </c>
      <c r="Y545" s="15" t="str">
        <f>IF(SUM(T545:X545)&lt;&gt;Q545, "CHECK", "OK")</f>
        <v>OK</v>
      </c>
      <c r="Z545" s="15" t="str">
        <f>IF(F545=$B$1, "No", IF(S545=1, "Yes", "No"))</f>
        <v>No</v>
      </c>
      <c r="AA545" s="18" t="str">
        <f>IF(C545="DM", "N/A", IF(Z545="No","N/A",VLOOKUP(B545,'Extension List'!$A$3:$R$1972,18,FALSE)))</f>
        <v>N/A</v>
      </c>
      <c r="AB545" s="15" t="str">
        <f>IF(C545="DM", "N/A", IF(Z545="No","N/A",VLOOKUP(B545,'Extension List'!$A$3:$T$1972,20,FALSE)))</f>
        <v>N/A</v>
      </c>
      <c r="AC545" s="15" t="str">
        <f>IF(AA545="N/A", "N/A", 0)</f>
        <v>N/A</v>
      </c>
      <c r="AD545" s="16" t="str">
        <f>IF(AE545="N/A", "N/A", AA545-AE545)</f>
        <v>N/A</v>
      </c>
      <c r="AE545" s="16" t="str">
        <f>IF(AA545="N/A", "N/A", IF(AC545&gt;0, IF(AA545&lt;13, ROUNDUP(0.25*AA545,0), IF(AA545&lt;26, ROUNDUP(0.4*AA545,0), IF(AA545&lt;51, ROUNDUP(0.6*AA545,0), ROUNDUP(0.75*AA545,0)))), "N/A"))</f>
        <v>N/A</v>
      </c>
      <c r="AF545" s="16" t="str">
        <f>IF(AD545="N/A","N/A", (AE545*AC545)+Q545)</f>
        <v>N/A</v>
      </c>
      <c r="AG545" s="16" t="str">
        <f>IF($AF545="N/A", "N/A", "TBC")</f>
        <v>N/A</v>
      </c>
      <c r="AH545" s="16" t="str">
        <f>IF($AF545="N/A", "N/A", "TBC")</f>
        <v>N/A</v>
      </c>
      <c r="AI545" s="16" t="str">
        <f>IF($AF545="N/A","N/A",IF(AC545&gt;1,"TBC","N/A"))</f>
        <v>N/A</v>
      </c>
      <c r="AJ545" s="16" t="str">
        <f>IF($AF545="N/A","N/A",IF(AC545&gt;2,"TBC","N/A"))</f>
        <v>N/A</v>
      </c>
      <c r="AK545" s="16" t="str">
        <f>IF($AF545="N/A","N/A",IF(AC545&gt;3,"TBC","N/A"))</f>
        <v>N/A</v>
      </c>
      <c r="AL545" s="16" t="str">
        <f>IF(AC545="N/A","N/A",IF(AC545&gt;0,IF(SUM(AG545:AK545)&lt;&gt;AF545,"CHECK","OK"),"N/A"))</f>
        <v>N/A</v>
      </c>
      <c r="AM545" s="16">
        <f>IF(AD545="N/A", L545+T545, L545+AG545)</f>
        <v>1</v>
      </c>
      <c r="AN545" s="16">
        <f>IF(AD545="N/A", IF(U545="N/A", "N/A", L545+U545), AD545+AH545)</f>
        <v>1</v>
      </c>
      <c r="AO545" s="16" t="str">
        <f>IF(AD545="N/A", IF(V545="N/A", "N/A", L545+V545), IF(AI545="N/A", "N/A", AD545+AI545))</f>
        <v>N/A</v>
      </c>
      <c r="AP545" s="16" t="str">
        <f>IF(AD545="N/A", IF(W545="N/A", "N/A", L545+W545), IF(AJ545="N/A", "N/A", AD545+AJ545))</f>
        <v>N/A</v>
      </c>
      <c r="AQ545" s="16" t="str">
        <f>IF(AD545="N/A", IF(X545="N/A", "N/A", L545+X545), IF(AK545="N/A", "N/A", AD545+AK545))</f>
        <v>N/A</v>
      </c>
      <c r="AR545" s="15" t="s">
        <v>40</v>
      </c>
      <c r="AS545" s="15" t="s">
        <v>40</v>
      </c>
      <c r="AT545" s="15" t="s">
        <v>40</v>
      </c>
      <c r="AU545" s="15" t="s">
        <v>40</v>
      </c>
      <c r="AV545" s="15" t="s">
        <v>40</v>
      </c>
      <c r="AW545" s="15" t="s">
        <v>40</v>
      </c>
      <c r="AX545" s="15" t="s">
        <v>40</v>
      </c>
      <c r="AY545" s="15" t="s">
        <v>40</v>
      </c>
      <c r="AZ545" s="15" t="s">
        <v>40</v>
      </c>
      <c r="BA545" s="15" t="s">
        <v>40</v>
      </c>
      <c r="BB545" s="15" t="s">
        <v>40</v>
      </c>
      <c r="BC545" s="15" t="s">
        <v>40</v>
      </c>
      <c r="BD545" s="15" t="s">
        <v>40</v>
      </c>
      <c r="BE545" s="15" t="s">
        <v>40</v>
      </c>
      <c r="BF545" s="15" t="s">
        <v>40</v>
      </c>
      <c r="BG545" s="15" t="s">
        <v>40</v>
      </c>
      <c r="BH545" s="15" t="s">
        <v>40</v>
      </c>
      <c r="BI545" s="15"/>
      <c r="BJ545" s="16">
        <f>IF(AR545="R", $CA545, IF(OR(AR545="P", AR545="T", AR545="N"), 0, IF($C545="DM", $T545, IF(OR(AR545="Y", AR545="IR"),$AM545,IF(AR545="C", IF($BI545="Y", IF($AF545="N/A", $Q545, $AF545), IF($AG545="N/A", $T545,$AG545)))))))</f>
        <v>1</v>
      </c>
      <c r="BK545" s="16">
        <f>IF(AS545="R", $CA545, IF(OR(AS545="P", AS545="T", AS545="N"), 0, IF($C545="DM", $T545, IF(OR(AS545="Y", AS545="IR"),$AM545,IF(AS545="C", IF($BI545="Y", IF($AF545="N/A", $Q545, $AF545), IF($AG545="N/A", $T545,$AG545)))))))</f>
        <v>1</v>
      </c>
      <c r="BL545" s="16">
        <f>IF(AT545="R", $CA545, IF(OR(AT545="P", AT545="T", AT545="N"), 0, IF($C545="DM", $T545, IF(OR(AT545="Y", AT545="IR"),$AM545,IF(AT545="C", IF($BI545="Y", IF($AF545="N/A", $Q545, $AF545), IF($AG545="N/A", $T545,$AG545)))))))</f>
        <v>1</v>
      </c>
      <c r="BM545" s="16">
        <f>IF(AU545="R", $CA545, IF(OR(AU545="P", AU545="T", AU545="N"), 0, IF($C545="DM", $T545, IF(OR(AU545="Y", AU545="IR"),$AM545,IF(AU545="C", IF($BI545="Y", IF($AF545="N/A", $Q545, $AF545), IF($AG545="N/A", $T545,$AG545)))))))</f>
        <v>1</v>
      </c>
      <c r="BN545" s="16">
        <f>IF(AV545="R", $CA545, IF(OR(AV545="P", AV545="T", AV545="N"), 0, IF($C545="DM", $T545, IF(OR(AV545="Y", AV545="IR"),$AM545,IF(AV545="C", IF($BI545="Y", IF($AF545="N/A", $Q545, $AF545), IF($AG545="N/A", $T545,$AG545)))))))</f>
        <v>1</v>
      </c>
      <c r="BO545" s="16">
        <f>IF(AW545="R", $CA545, IF(OR(AW545="P", AW545="T", AW545="N"), 0, IF($C545="DM", $T545, IF(OR(AW545="Y", AW545="IR"),$AM545,IF(AW545="C", IF($BI545="Y", IF($AF545="N/A", $Q545, $AF545), IF($AG545="N/A", $T545,$AG545)))))))</f>
        <v>1</v>
      </c>
      <c r="BP545" s="16">
        <f>IF(AX545="R", $CA545, IF(OR(AX545="P", AX545="T", AX545="N"), 0, IF($C545="DM", $T545, IF(OR(AX545="Y", AX545="IR"),$AM545,IF(AX545="C", IF($BI545="Y", IF($AF545="N/A", $Q545, $AF545), IF($AG545="N/A", $T545,$AG545)))))))</f>
        <v>1</v>
      </c>
      <c r="BQ545" s="16">
        <f>IF(AY545="R", $CA545, IF(OR(AY545="P", AY545="T", AY545="N"), 0, IF($C545="DM", $T545, IF(OR(AY545="Y", AY545="IR"),$AM545,IF(AY545="C", IF($BI545="Y", IF($AF545="N/A", $Q545, $AF545), IF($AG545="N/A", $T545,$AG545)))))))</f>
        <v>1</v>
      </c>
      <c r="BR545" s="16">
        <f>IF(AZ545="R", $CA545, IF(OR(AZ545="P", AZ545="T", AZ545="N"), 0, IF($C545="DM", $T545, IF(OR(AZ545="Y", AZ545="IR"),$AM545,IF(AZ545="C", IF($BI545="Y", IF($AF545="N/A", $Q545, $AF545), IF($AG545="N/A", $T545,$AG545)))))))</f>
        <v>1</v>
      </c>
      <c r="BS545" s="16">
        <f>IF(BA545="R", $CA545, IF(OR(BA545="P", BA545="T", BA545="N"), 0, IF($C545="DM", $T545, IF(OR(BA545="Y", BA545="IR"),$AM545,IF(BA545="C", IF($BI545="Y", IF($AF545="N/A", $Q545, $AF545), IF($AG545="N/A", $T545,$AG545)))))))</f>
        <v>1</v>
      </c>
      <c r="BT545" s="16">
        <f>IF(BB545="R", $CA545, IF(OR(BB545="P", BB545="T", BB545="N"), 0, IF($C545="DM", $T545, IF(OR(BB545="Y", BB545="IR"),$AM545,IF(BB545="C", IF($BI545="Y", IF($BA545="C", IF($AF545="N/A", $Q545, $AF545), IF($AF545="N/A", $T545, $AM545)), IF($AG545="N/A", $T545,$AG545)))))))</f>
        <v>1</v>
      </c>
      <c r="BU545" s="16">
        <f>IF(BC545="R", $CA545, IF(OR(BC545="P", BC545="T", BC545="N"), 0, IF($C545="DM", $T545, IF(OR(BC545="Y", BC545="IR"),$AM545,IF(BC545="C", IF($BI545="Y", IF($BA545="C", IF($AF545="N/A", $Q545, $AF545), IF($AF545="N/A", $T545, $AM545)), IF($AG545="N/A", $T545,$AG545)))))))</f>
        <v>1</v>
      </c>
      <c r="BV545" s="16">
        <f>IF(BD545="R", $CA545, IF(OR(BD545="P", BD545="T", BD545="N"), 0, IF($C545="DM", $T545, IF(OR(BD545="Y", BD545="IR"),$AM545,IF(BD545="C", IF($BI545="Y", IF($BA545="C", IF($AF545="N/A", $Q545, $AF545), IF($AF545="N/A", $T545, $AM545)), IF($AG545="N/A", $T545,$AG545)))))))</f>
        <v>1</v>
      </c>
      <c r="BW545" s="16">
        <f>IF(BE545="R", $CA545, IF(OR(BE545="P", BE545="T", BE545="N"), 0, IF($C545="DM", $T545, IF(OR(BE545="Y", BE545="IR"),$AM545,IF(BE545="C", IF($BI545="Y", IF($BA545="C", IF($AF545="N/A", $Q545, $AF545), IF($AF545="N/A", $T545, $AM545)), IF($AG545="N/A", $T545,$AG545)))))))</f>
        <v>1</v>
      </c>
      <c r="BX545" s="16">
        <f>IF(BF545="R", $CA545, IF(OR(BF545="P", BF545="T", BF545="N"), 0, IF($C545="DM", $T545, IF(OR(BF545="Y", BF545="IR"),$AM545,IF(BF545="C", IF($BI545="Y", IF($BA545="C", IF($AF545="N/A", $Q545, $AF545), IF($AF545="N/A", $T545, $AM545)), IF($AG545="N/A", $T545,$AG545)))))))</f>
        <v>1</v>
      </c>
      <c r="BY545" s="16">
        <f>IF(BG545="R", $CA545, IF(OR(BG545="P", BG545="T", BG545="N"), 0, IF($C545="DM", $T545, IF(OR(BG545="Y", BG545="IR"),$AM545,IF(BG545="C", IF($BI545="Y", IF($BA545="C", IF($AF545="N/A", $Q545, $AF545), IF($AF545="N/A", $T545, $AM545)), IF($AG545="N/A", $T545,$AG545)))))))</f>
        <v>1</v>
      </c>
      <c r="BZ545" s="16">
        <f>IF(BH545="R", $CA545, IF(OR(BH545="P", BH545="T", BH545="N"), 0, IF($C545="DM", $T545, IF(OR(BH545="Y", BH545="IR"),$AM545,IF(BH545="C", IF($BI545="Y", IF($BA545="C", IF($AF545="N/A", $Q545, $AF545), IF($AF545="N/A", $T545, $AM545)), IF($AG545="N/A", $T545,$AG545)))))))</f>
        <v>1</v>
      </c>
      <c r="CA545" s="15" t="s">
        <v>75</v>
      </c>
      <c r="CB545" s="16">
        <f>BZ545</f>
        <v>1</v>
      </c>
      <c r="CC545" s="15">
        <f>IF(OR($BH545="T", $BH545="R"), 0, IF($BH545="C", IF($BI545="Y", IF($BA545="C", 0, IF(AF545="N/A", Q545-T545, AF545-AG545)), IF($AF545="N/A", U545, AH545)), AN545))</f>
        <v>1</v>
      </c>
      <c r="CD545" s="15" t="str">
        <f>IF(OR($BH545="T", $BH545="R"), 0, IF($BH545="C", IF($BI545="Y", 0, IF($AF545="N/A", V545, AI545)), AO545))</f>
        <v>N/A</v>
      </c>
      <c r="CE545" s="15" t="str">
        <f>IF(OR($BH545="T", $BH545="R"), 0, IF($BH545="C", IF($BI545="Y", 0, IF($AF545="N/A", W545, AJ545)), AP545))</f>
        <v>N/A</v>
      </c>
      <c r="CF545" s="15" t="str">
        <f>IF(OR($BH545="T", $BH545="R"), 0, IF($BH545="C", IF($BI545="Y", 0, IF($AF545="N/A", X545, AK545)), AQ545))</f>
        <v>N/A</v>
      </c>
      <c r="CG545" t="str">
        <f>IF(AC545="N/A", "S:"&amp;L545&amp;" G:"&amp;M545&amp;" GR:"&amp;Q545, IF(AC545=0, "S:"&amp;L545&amp;" G:"&amp;M545&amp;" GR:"&amp;Q545, "S:"&amp;L545&amp;"/"&amp;AD545&amp;" G:"&amp;AE545&amp;" GR:"&amp;AF545))</f>
        <v>S:1 G:0 GR:0</v>
      </c>
    </row>
    <row r="546" spans="1:85" x14ac:dyDescent="0.25">
      <c r="A546" s="14">
        <v>3127</v>
      </c>
      <c r="B546" s="15" t="s">
        <v>933</v>
      </c>
      <c r="C546" s="15" t="s">
        <v>63</v>
      </c>
      <c r="D546" s="15" t="s">
        <v>59</v>
      </c>
      <c r="E546" s="15">
        <f>VLOOKUP(B546, 'Rookie Year'!$A$2:$B$55679,2,FALSE)</f>
        <v>2019</v>
      </c>
      <c r="F546" s="15">
        <v>2019</v>
      </c>
      <c r="G546" s="15" t="s">
        <v>40</v>
      </c>
      <c r="H546" s="15" t="s">
        <v>1927</v>
      </c>
      <c r="I546" s="16">
        <v>18</v>
      </c>
      <c r="J546" s="15">
        <v>5</v>
      </c>
      <c r="K546" s="17">
        <f>IF(AND(G546&lt;&gt;"N",R546="N/A"), IF(I546&lt;4, 0, 0.25),IF(I546=1, IF(J546=1,0.25, 0.25), IF(I546&lt;13, 0.25, IF(I546&lt;26, 0.4, IF(I546&lt;51, 0.6, 0.75)))))</f>
        <v>0.4</v>
      </c>
      <c r="L546" s="16">
        <f>I546-M546</f>
        <v>10</v>
      </c>
      <c r="M546" s="16">
        <f>ROUNDUP(I546*K546,0)</f>
        <v>8</v>
      </c>
      <c r="N546" s="16">
        <f>M546*J546</f>
        <v>40</v>
      </c>
      <c r="O546" s="16">
        <v>40</v>
      </c>
      <c r="P546" s="16">
        <v>0</v>
      </c>
      <c r="Q546" s="16">
        <f>N546-O546-P546</f>
        <v>0</v>
      </c>
      <c r="R546" s="15">
        <v>2021</v>
      </c>
      <c r="S546" s="15">
        <f>IF(R546="N/A", J546-($B$1-F546), J546-($B$1-R546))</f>
        <v>2</v>
      </c>
      <c r="T546" s="16">
        <v>0</v>
      </c>
      <c r="U546" s="16">
        <v>0</v>
      </c>
      <c r="V546" s="16" t="str">
        <f>IF($S546&lt;3, "N/A", $M546)</f>
        <v>N/A</v>
      </c>
      <c r="W546" s="16" t="str">
        <f>IF($S546&lt;4, "N/A", $M546)</f>
        <v>N/A</v>
      </c>
      <c r="X546" s="16" t="str">
        <f>IF($S546&lt;5, "N/A", $M546)</f>
        <v>N/A</v>
      </c>
      <c r="Y546" s="15" t="str">
        <f>IF(SUM(T546:X546)&lt;&gt;Q546, "CHECK", "OK")</f>
        <v>OK</v>
      </c>
      <c r="Z546" s="15" t="str">
        <f>IF(F546=$B$1, "No", IF(S546=1, "Yes", "No"))</f>
        <v>No</v>
      </c>
      <c r="AA546" s="18" t="str">
        <f>IF(C546="DM", "N/A", IF(Z546="No","N/A",VLOOKUP(B546,'Extension List'!$A$3:$R$1972,18,FALSE)))</f>
        <v>N/A</v>
      </c>
      <c r="AB546" s="15" t="str">
        <f>IF(C546="DM", "N/A", IF(Z546="No","N/A",VLOOKUP(B546,'Extension List'!$A$3:$T$1972,20,FALSE)))</f>
        <v>N/A</v>
      </c>
      <c r="AC546" s="15" t="str">
        <f>IF(AA546="N/A", "N/A", 0)</f>
        <v>N/A</v>
      </c>
      <c r="AD546" s="16" t="str">
        <f>IF(AE546="N/A", "N/A", AA546-AE546)</f>
        <v>N/A</v>
      </c>
      <c r="AE546" s="16" t="str">
        <f>IF(AA546="N/A", "N/A", IF(AC546&gt;0, IF(AA546&lt;13, ROUNDUP(0.25*AA546,0), IF(AA546&lt;26, ROUNDUP(0.4*AA546,0), IF(AA546&lt;51, ROUNDUP(0.6*AA546,0), ROUNDUP(0.75*AA546,0)))), "N/A"))</f>
        <v>N/A</v>
      </c>
      <c r="AF546" s="16" t="str">
        <f>IF(AD546="N/A","N/A", (AE546*AC546)+Q546)</f>
        <v>N/A</v>
      </c>
      <c r="AG546" s="16" t="str">
        <f>IF($AF546="N/A", "N/A", "TBC")</f>
        <v>N/A</v>
      </c>
      <c r="AH546" s="16" t="str">
        <f>IF($AF546="N/A", "N/A", "TBC")</f>
        <v>N/A</v>
      </c>
      <c r="AI546" s="16" t="str">
        <f>IF($AF546="N/A","N/A",IF(AC546&gt;1,"TBC","N/A"))</f>
        <v>N/A</v>
      </c>
      <c r="AJ546" s="16" t="str">
        <f>IF($AF546="N/A","N/A",IF(AC546&gt;2,"TBC","N/A"))</f>
        <v>N/A</v>
      </c>
      <c r="AK546" s="16" t="str">
        <f>IF($AF546="N/A","N/A",IF(AC546&gt;3,"TBC","N/A"))</f>
        <v>N/A</v>
      </c>
      <c r="AL546" s="16" t="str">
        <f>IF(AC546="N/A","N/A",IF(AC546&gt;0,IF(SUM(AG546:AK546)&lt;&gt;AF546,"CHECK","OK"),"N/A"))</f>
        <v>N/A</v>
      </c>
      <c r="AM546" s="16">
        <f>IF(AD546="N/A", L546+T546, L546+AG546)</f>
        <v>10</v>
      </c>
      <c r="AN546" s="16">
        <f>IF(AD546="N/A", IF(U546="N/A", "N/A", L546+U546), AD546+AH546)</f>
        <v>10</v>
      </c>
      <c r="AO546" s="16" t="str">
        <f>IF(AD546="N/A", IF(V546="N/A", "N/A", L546+V546), IF(AI546="N/A", "N/A", AD546+AI546))</f>
        <v>N/A</v>
      </c>
      <c r="AP546" s="16" t="str">
        <f>IF(AD546="N/A", IF(W546="N/A", "N/A", L546+W546), IF(AJ546="N/A", "N/A", AD546+AJ546))</f>
        <v>N/A</v>
      </c>
      <c r="AQ546" s="16" t="str">
        <f>IF(AD546="N/A", IF(X546="N/A", "N/A", L546+X546), IF(AK546="N/A", "N/A", AD546+AK546))</f>
        <v>N/A</v>
      </c>
      <c r="AR546" s="15" t="s">
        <v>40</v>
      </c>
      <c r="AS546" s="15" t="s">
        <v>40</v>
      </c>
      <c r="AT546" s="15" t="s">
        <v>40</v>
      </c>
      <c r="AU546" s="15" t="s">
        <v>40</v>
      </c>
      <c r="AV546" s="15" t="s">
        <v>40</v>
      </c>
      <c r="AW546" s="15" t="s">
        <v>40</v>
      </c>
      <c r="AX546" s="15" t="s">
        <v>40</v>
      </c>
      <c r="AY546" s="15" t="s">
        <v>40</v>
      </c>
      <c r="AZ546" s="15" t="s">
        <v>40</v>
      </c>
      <c r="BA546" s="15" t="s">
        <v>40</v>
      </c>
      <c r="BB546" s="15" t="s">
        <v>40</v>
      </c>
      <c r="BC546" s="15" t="s">
        <v>40</v>
      </c>
      <c r="BD546" s="15" t="s">
        <v>40</v>
      </c>
      <c r="BE546" s="15" t="s">
        <v>40</v>
      </c>
      <c r="BF546" s="15" t="s">
        <v>40</v>
      </c>
      <c r="BG546" s="15" t="s">
        <v>40</v>
      </c>
      <c r="BH546" s="15" t="s">
        <v>40</v>
      </c>
      <c r="BI546" s="15"/>
      <c r="BJ546" s="16">
        <f>IF(AR546="R", $CA546, IF(OR(AR546="P", AR546="T", AR546="N"), 0, IF($C546="DM", $T546, IF(OR(AR546="Y", AR546="IR"),$AM546,IF(AR546="C", IF($BI546="Y", IF($AF546="N/A", $Q546, $AF546), IF($AG546="N/A", $T546,$AG546)))))))</f>
        <v>10</v>
      </c>
      <c r="BK546" s="16">
        <f>IF(AS546="R", $CA546, IF(OR(AS546="P", AS546="T", AS546="N"), 0, IF($C546="DM", $T546, IF(OR(AS546="Y", AS546="IR"),$AM546,IF(AS546="C", IF($BI546="Y", IF($AF546="N/A", $Q546, $AF546), IF($AG546="N/A", $T546,$AG546)))))))</f>
        <v>10</v>
      </c>
      <c r="BL546" s="16">
        <f>IF(AT546="R", $CA546, IF(OR(AT546="P", AT546="T", AT546="N"), 0, IF($C546="DM", $T546, IF(OR(AT546="Y", AT546="IR"),$AM546,IF(AT546="C", IF($BI546="Y", IF($AF546="N/A", $Q546, $AF546), IF($AG546="N/A", $T546,$AG546)))))))</f>
        <v>10</v>
      </c>
      <c r="BM546" s="16">
        <f>IF(AU546="R", $CA546, IF(OR(AU546="P", AU546="T", AU546="N"), 0, IF($C546="DM", $T546, IF(OR(AU546="Y", AU546="IR"),$AM546,IF(AU546="C", IF($BI546="Y", IF($AF546="N/A", $Q546, $AF546), IF($AG546="N/A", $T546,$AG546)))))))</f>
        <v>10</v>
      </c>
      <c r="BN546" s="16">
        <f>IF(AV546="R", $CA546, IF(OR(AV546="P", AV546="T", AV546="N"), 0, IF($C546="DM", $T546, IF(OR(AV546="Y", AV546="IR"),$AM546,IF(AV546="C", IF($BI546="Y", IF($AF546="N/A", $Q546, $AF546), IF($AG546="N/A", $T546,$AG546)))))))</f>
        <v>10</v>
      </c>
      <c r="BO546" s="16">
        <f>IF(AW546="R", $CA546, IF(OR(AW546="P", AW546="T", AW546="N"), 0, IF($C546="DM", $T546, IF(OR(AW546="Y", AW546="IR"),$AM546,IF(AW546="C", IF($BI546="Y", IF($AF546="N/A", $Q546, $AF546), IF($AG546="N/A", $T546,$AG546)))))))</f>
        <v>10</v>
      </c>
      <c r="BP546" s="16">
        <f>IF(AX546="R", $CA546, IF(OR(AX546="P", AX546="T", AX546="N"), 0, IF($C546="DM", $T546, IF(OR(AX546="Y", AX546="IR"),$AM546,IF(AX546="C", IF($BI546="Y", IF($AF546="N/A", $Q546, $AF546), IF($AG546="N/A", $T546,$AG546)))))))</f>
        <v>10</v>
      </c>
      <c r="BQ546" s="16">
        <f>IF(AY546="R", $CA546, IF(OR(AY546="P", AY546="T", AY546="N"), 0, IF($C546="DM", $T546, IF(OR(AY546="Y", AY546="IR"),$AM546,IF(AY546="C", IF($BI546="Y", IF($AF546="N/A", $Q546, $AF546), IF($AG546="N/A", $T546,$AG546)))))))</f>
        <v>10</v>
      </c>
      <c r="BR546" s="16">
        <f>IF(AZ546="R", $CA546, IF(OR(AZ546="P", AZ546="T", AZ546="N"), 0, IF($C546="DM", $T546, IF(OR(AZ546="Y", AZ546="IR"),$AM546,IF(AZ546="C", IF($BI546="Y", IF($AF546="N/A", $Q546, $AF546), IF($AG546="N/A", $T546,$AG546)))))))</f>
        <v>10</v>
      </c>
      <c r="BS546" s="16">
        <f>IF(BA546="R", $CA546, IF(OR(BA546="P", BA546="T", BA546="N"), 0, IF($C546="DM", $T546, IF(OR(BA546="Y", BA546="IR"),$AM546,IF(BA546="C", IF($BI546="Y", IF($AF546="N/A", $Q546, $AF546), IF($AG546="N/A", $T546,$AG546)))))))</f>
        <v>10</v>
      </c>
      <c r="BT546" s="16">
        <f>IF(BB546="R", $CA546, IF(OR(BB546="P", BB546="T", BB546="N"), 0, IF($C546="DM", $T546, IF(OR(BB546="Y", BB546="IR"),$AM546,IF(BB546="C", IF($BI546="Y", IF($BA546="C", IF($AF546="N/A", $Q546, $AF546), IF($AF546="N/A", $T546, $AM546)), IF($AG546="N/A", $T546,$AG546)))))))</f>
        <v>10</v>
      </c>
      <c r="BU546" s="16">
        <f>IF(BC546="R", $CA546, IF(OR(BC546="P", BC546="T", BC546="N"), 0, IF($C546="DM", $T546, IF(OR(BC546="Y", BC546="IR"),$AM546,IF(BC546="C", IF($BI546="Y", IF($BA546="C", IF($AF546="N/A", $Q546, $AF546), IF($AF546="N/A", $T546, $AM546)), IF($AG546="N/A", $T546,$AG546)))))))</f>
        <v>10</v>
      </c>
      <c r="BV546" s="16">
        <f>IF(BD546="R", $CA546, IF(OR(BD546="P", BD546="T", BD546="N"), 0, IF($C546="DM", $T546, IF(OR(BD546="Y", BD546="IR"),$AM546,IF(BD546="C", IF($BI546="Y", IF($BA546="C", IF($AF546="N/A", $Q546, $AF546), IF($AF546="N/A", $T546, $AM546)), IF($AG546="N/A", $T546,$AG546)))))))</f>
        <v>10</v>
      </c>
      <c r="BW546" s="16">
        <f>IF(BE546="R", $CA546, IF(OR(BE546="P", BE546="T", BE546="N"), 0, IF($C546="DM", $T546, IF(OR(BE546="Y", BE546="IR"),$AM546,IF(BE546="C", IF($BI546="Y", IF($BA546="C", IF($AF546="N/A", $Q546, $AF546), IF($AF546="N/A", $T546, $AM546)), IF($AG546="N/A", $T546,$AG546)))))))</f>
        <v>10</v>
      </c>
      <c r="BX546" s="16">
        <f>IF(BF546="R", $CA546, IF(OR(BF546="P", BF546="T", BF546="N"), 0, IF($C546="DM", $T546, IF(OR(BF546="Y", BF546="IR"),$AM546,IF(BF546="C", IF($BI546="Y", IF($BA546="C", IF($AF546="N/A", $Q546, $AF546), IF($AF546="N/A", $T546, $AM546)), IF($AG546="N/A", $T546,$AG546)))))))</f>
        <v>10</v>
      </c>
      <c r="BY546" s="16">
        <f>IF(BG546="R", $CA546, IF(OR(BG546="P", BG546="T", BG546="N"), 0, IF($C546="DM", $T546, IF(OR(BG546="Y", BG546="IR"),$AM546,IF(BG546="C", IF($BI546="Y", IF($BA546="C", IF($AF546="N/A", $Q546, $AF546), IF($AF546="N/A", $T546, $AM546)), IF($AG546="N/A", $T546,$AG546)))))))</f>
        <v>10</v>
      </c>
      <c r="BZ546" s="16">
        <f>IF(BH546="R", $CA546, IF(OR(BH546="P", BH546="T", BH546="N"), 0, IF($C546="DM", $T546, IF(OR(BH546="Y", BH546="IR"),$AM546,IF(BH546="C", IF($BI546="Y", IF($BA546="C", IF($AF546="N/A", $Q546, $AF546), IF($AF546="N/A", $T546, $AM546)), IF($AG546="N/A", $T546,$AG546)))))))</f>
        <v>10</v>
      </c>
      <c r="CA546" s="15" t="s">
        <v>75</v>
      </c>
      <c r="CB546" s="16">
        <f>BZ546</f>
        <v>10</v>
      </c>
      <c r="CC546" s="15">
        <f>IF(OR($BH546="T", $BH546="R"), 0, IF($BH546="C", IF($BI546="Y", IF($BA546="C", 0, IF(AF546="N/A", Q546-T546, AF546-AG546)), IF($AF546="N/A", U546, AH546)), AN546))</f>
        <v>10</v>
      </c>
      <c r="CD546" s="15" t="str">
        <f>IF(OR($BH546="T", $BH546="R"), 0, IF($BH546="C", IF($BI546="Y", 0, IF($AF546="N/A", V546, AI546)), AO546))</f>
        <v>N/A</v>
      </c>
      <c r="CE546" s="15" t="str">
        <f>IF(OR($BH546="T", $BH546="R"), 0, IF($BH546="C", IF($BI546="Y", 0, IF($AF546="N/A", W546, AJ546)), AP546))</f>
        <v>N/A</v>
      </c>
      <c r="CF546" s="15" t="str">
        <f>IF(OR($BH546="T", $BH546="R"), 0, IF($BH546="C", IF($BI546="Y", 0, IF($AF546="N/A", X546, AK546)), AQ546))</f>
        <v>N/A</v>
      </c>
      <c r="CG546" t="str">
        <f>IF(AC546="N/A", "S:"&amp;L546&amp;" G:"&amp;M546&amp;" GR:"&amp;Q546, IF(AC546=0, "S:"&amp;L546&amp;" G:"&amp;M546&amp;" GR:"&amp;Q546, "S:"&amp;L546&amp;"/"&amp;AD546&amp;" G:"&amp;AE546&amp;" GR:"&amp;AF546))</f>
        <v>S:10 G:8 GR:0</v>
      </c>
    </row>
    <row r="547" spans="1:85" x14ac:dyDescent="0.25">
      <c r="A547" s="14">
        <v>5220</v>
      </c>
      <c r="B547" s="15" t="s">
        <v>2813</v>
      </c>
      <c r="C547" s="15" t="s">
        <v>63</v>
      </c>
      <c r="D547" s="15" t="s">
        <v>59</v>
      </c>
      <c r="E547" s="15">
        <f>VLOOKUP(B547, 'Rookie Year'!$A$2:$B$55679,2,FALSE)</f>
        <v>2023</v>
      </c>
      <c r="F547" s="15">
        <v>2023</v>
      </c>
      <c r="G547" s="15" t="s">
        <v>40</v>
      </c>
      <c r="H547" s="15" t="s">
        <v>2207</v>
      </c>
      <c r="I547" s="16">
        <v>1</v>
      </c>
      <c r="J547" s="15">
        <v>3</v>
      </c>
      <c r="K547" s="17">
        <f>IF(AND(G547&lt;&gt;"N",R547="N/A"), IF(I547&lt;4, 0, 0.25),IF(I547=1, IF(J547=1,0.25, 0.25), IF(I547&lt;13, 0.25, IF(I547&lt;26, 0.4, IF(I547&lt;51, 0.6, 0.75)))))</f>
        <v>0</v>
      </c>
      <c r="L547" s="16">
        <f>I547-M547</f>
        <v>1</v>
      </c>
      <c r="M547" s="16">
        <f>ROUNDUP(I547*K547,0)</f>
        <v>0</v>
      </c>
      <c r="N547" s="16">
        <f>M547*J547</f>
        <v>0</v>
      </c>
      <c r="O547" s="16">
        <v>0</v>
      </c>
      <c r="P547" s="16">
        <v>0</v>
      </c>
      <c r="Q547" s="16">
        <f>N547-O547-P547</f>
        <v>0</v>
      </c>
      <c r="R547" s="15" t="s">
        <v>75</v>
      </c>
      <c r="S547" s="15">
        <f>IF(R547="N/A", J547-($B$1-F547), J547-($B$1-R547))</f>
        <v>2</v>
      </c>
      <c r="T547" s="16">
        <v>0</v>
      </c>
      <c r="U547" s="16">
        <v>0</v>
      </c>
      <c r="V547" s="16" t="str">
        <f>IF($S547&lt;3, "N/A", $M547)</f>
        <v>N/A</v>
      </c>
      <c r="W547" s="16" t="str">
        <f>IF($S547&lt;4, "N/A", $M547)</f>
        <v>N/A</v>
      </c>
      <c r="X547" s="16" t="str">
        <f>IF($S547&lt;5, "N/A", $M547)</f>
        <v>N/A</v>
      </c>
      <c r="Y547" s="15" t="str">
        <f>IF(SUM(T547:X547)&lt;&gt;Q547, "CHECK", "OK")</f>
        <v>OK</v>
      </c>
      <c r="Z547" s="15" t="str">
        <f>IF(F547=$B$1, "No", IF(S547=1, "Yes", "No"))</f>
        <v>No</v>
      </c>
      <c r="AA547" s="18" t="str">
        <f>IF(C547="DM", "N/A", IF(Z547="No","N/A",VLOOKUP(B547,'Extension List'!$A$3:$R$1972,18,FALSE)))</f>
        <v>N/A</v>
      </c>
      <c r="AB547" s="15" t="str">
        <f>IF(C547="DM", "N/A", IF(Z547="No","N/A",VLOOKUP(B547,'Extension List'!$A$3:$T$1972,20,FALSE)))</f>
        <v>N/A</v>
      </c>
      <c r="AC547" s="15" t="str">
        <f>IF(AA547="N/A", "N/A", 0)</f>
        <v>N/A</v>
      </c>
      <c r="AD547" s="16" t="str">
        <f>IF(AE547="N/A", "N/A", AA547-AE547)</f>
        <v>N/A</v>
      </c>
      <c r="AE547" s="16" t="str">
        <f>IF(AA547="N/A", "N/A", IF(AC547&gt;0, IF(AA547&lt;13, ROUNDUP(0.25*AA547,0), IF(AA547&lt;26, ROUNDUP(0.4*AA547,0), IF(AA547&lt;51, ROUNDUP(0.6*AA547,0), ROUNDUP(0.75*AA547,0)))), "N/A"))</f>
        <v>N/A</v>
      </c>
      <c r="AF547" s="16" t="str">
        <f>IF(AD547="N/A","N/A", (AE547*AC547)+Q547)</f>
        <v>N/A</v>
      </c>
      <c r="AG547" s="16" t="str">
        <f>IF($AF547="N/A", "N/A", "TBC")</f>
        <v>N/A</v>
      </c>
      <c r="AH547" s="16" t="str">
        <f>IF($AF547="N/A", "N/A", "TBC")</f>
        <v>N/A</v>
      </c>
      <c r="AI547" s="16" t="str">
        <f>IF($AF547="N/A","N/A",IF(AC547&gt;1,"TBC","N/A"))</f>
        <v>N/A</v>
      </c>
      <c r="AJ547" s="16" t="str">
        <f>IF($AF547="N/A","N/A",IF(AC547&gt;2,"TBC","N/A"))</f>
        <v>N/A</v>
      </c>
      <c r="AK547" s="16" t="str">
        <f>IF($AF547="N/A","N/A",IF(AC547&gt;3,"TBC","N/A"))</f>
        <v>N/A</v>
      </c>
      <c r="AL547" s="16" t="str">
        <f>IF(AC547="N/A","N/A",IF(AC547&gt;0,IF(SUM(AG547:AK547)&lt;&gt;AF547,"CHECK","OK"),"N/A"))</f>
        <v>N/A</v>
      </c>
      <c r="AM547" s="16">
        <f>IF(AD547="N/A", L547+T547, L547+AG547)</f>
        <v>1</v>
      </c>
      <c r="AN547" s="16">
        <f>IF(AD547="N/A", IF(U547="N/A", "N/A", L547+U547), AD547+AH547)</f>
        <v>1</v>
      </c>
      <c r="AO547" s="16" t="str">
        <f>IF(AD547="N/A", IF(V547="N/A", "N/A", L547+V547), IF(AI547="N/A", "N/A", AD547+AI547))</f>
        <v>N/A</v>
      </c>
      <c r="AP547" s="16" t="str">
        <f>IF(AD547="N/A", IF(W547="N/A", "N/A", L547+W547), IF(AJ547="N/A", "N/A", AD547+AJ547))</f>
        <v>N/A</v>
      </c>
      <c r="AQ547" s="16" t="str">
        <f>IF(AD547="N/A", IF(X547="N/A", "N/A", L547+X547), IF(AK547="N/A", "N/A", AD547+AK547))</f>
        <v>N/A</v>
      </c>
      <c r="AR547" s="15" t="s">
        <v>66</v>
      </c>
      <c r="AS547" s="15" t="s">
        <v>66</v>
      </c>
      <c r="AT547" s="15" t="s">
        <v>66</v>
      </c>
      <c r="AU547" s="15" t="s">
        <v>66</v>
      </c>
      <c r="AV547" s="15" t="s">
        <v>66</v>
      </c>
      <c r="AW547" s="15" t="s">
        <v>66</v>
      </c>
      <c r="AX547" s="15" t="s">
        <v>66</v>
      </c>
      <c r="AY547" s="15" t="s">
        <v>66</v>
      </c>
      <c r="AZ547" s="15" t="s">
        <v>66</v>
      </c>
      <c r="BA547" s="15" t="s">
        <v>66</v>
      </c>
      <c r="BB547" s="15" t="s">
        <v>66</v>
      </c>
      <c r="BC547" s="15" t="s">
        <v>66</v>
      </c>
      <c r="BD547" s="15" t="s">
        <v>66</v>
      </c>
      <c r="BE547" s="15" t="s">
        <v>66</v>
      </c>
      <c r="BF547" s="15" t="s">
        <v>66</v>
      </c>
      <c r="BG547" s="15" t="s">
        <v>66</v>
      </c>
      <c r="BH547" s="15" t="s">
        <v>66</v>
      </c>
      <c r="BI547" s="15"/>
      <c r="BJ547" s="16">
        <f>IF(AR547="R", $CA547, IF(OR(AR547="P", AR547="T", AR547="N"), 0, IF($C547="DM", $T547, IF(OR(AR547="Y", AR547="IR"),$AM547,IF(AR547="C", IF($BI547="Y", IF($AF547="N/A", $Q547, $AF547), IF($AG547="N/A", $T547,$AG547)))))))</f>
        <v>0</v>
      </c>
      <c r="BK547" s="16">
        <f>IF(AS547="R", $CA547, IF(OR(AS547="P", AS547="T", AS547="N"), 0, IF($C547="DM", $T547, IF(OR(AS547="Y", AS547="IR"),$AM547,IF(AS547="C", IF($BI547="Y", IF($AF547="N/A", $Q547, $AF547), IF($AG547="N/A", $T547,$AG547)))))))</f>
        <v>0</v>
      </c>
      <c r="BL547" s="16">
        <f>IF(AT547="R", $CA547, IF(OR(AT547="P", AT547="T", AT547="N"), 0, IF($C547="DM", $T547, IF(OR(AT547="Y", AT547="IR"),$AM547,IF(AT547="C", IF($BI547="Y", IF($AF547="N/A", $Q547, $AF547), IF($AG547="N/A", $T547,$AG547)))))))</f>
        <v>0</v>
      </c>
      <c r="BM547" s="16">
        <f>IF(AU547="R", $CA547, IF(OR(AU547="P", AU547="T", AU547="N"), 0, IF($C547="DM", $T547, IF(OR(AU547="Y", AU547="IR"),$AM547,IF(AU547="C", IF($BI547="Y", IF($AF547="N/A", $Q547, $AF547), IF($AG547="N/A", $T547,$AG547)))))))</f>
        <v>0</v>
      </c>
      <c r="BN547" s="16">
        <f>IF(AV547="R", $CA547, IF(OR(AV547="P", AV547="T", AV547="N"), 0, IF($C547="DM", $T547, IF(OR(AV547="Y", AV547="IR"),$AM547,IF(AV547="C", IF($BI547="Y", IF($AF547="N/A", $Q547, $AF547), IF($AG547="N/A", $T547,$AG547)))))))</f>
        <v>0</v>
      </c>
      <c r="BO547" s="16">
        <f>IF(AW547="R", $CA547, IF(OR(AW547="P", AW547="T", AW547="N"), 0, IF($C547="DM", $T547, IF(OR(AW547="Y", AW547="IR"),$AM547,IF(AW547="C", IF($BI547="Y", IF($AF547="N/A", $Q547, $AF547), IF($AG547="N/A", $T547,$AG547)))))))</f>
        <v>0</v>
      </c>
      <c r="BP547" s="16">
        <f>IF(AX547="R", $CA547, IF(OR(AX547="P", AX547="T", AX547="N"), 0, IF($C547="DM", $T547, IF(OR(AX547="Y", AX547="IR"),$AM547,IF(AX547="C", IF($BI547="Y", IF($AF547="N/A", $Q547, $AF547), IF($AG547="N/A", $T547,$AG547)))))))</f>
        <v>0</v>
      </c>
      <c r="BQ547" s="16">
        <f>IF(AY547="R", $CA547, IF(OR(AY547="P", AY547="T", AY547="N"), 0, IF($C547="DM", $T547, IF(OR(AY547="Y", AY547="IR"),$AM547,IF(AY547="C", IF($BI547="Y", IF($AF547="N/A", $Q547, $AF547), IF($AG547="N/A", $T547,$AG547)))))))</f>
        <v>0</v>
      </c>
      <c r="BR547" s="16">
        <f>IF(AZ547="R", $CA547, IF(OR(AZ547="P", AZ547="T", AZ547="N"), 0, IF($C547="DM", $T547, IF(OR(AZ547="Y", AZ547="IR"),$AM547,IF(AZ547="C", IF($BI547="Y", IF($AF547="N/A", $Q547, $AF547), IF($AG547="N/A", $T547,$AG547)))))))</f>
        <v>0</v>
      </c>
      <c r="BS547" s="16">
        <f>IF(BA547="R", $CA547, IF(OR(BA547="P", BA547="T", BA547="N"), 0, IF($C547="DM", $T547, IF(OR(BA547="Y", BA547="IR"),$AM547,IF(BA547="C", IF($BI547="Y", IF($AF547="N/A", $Q547, $AF547), IF($AG547="N/A", $T547,$AG547)))))))</f>
        <v>0</v>
      </c>
      <c r="BT547" s="16">
        <f>IF(BB547="R", $CA547, IF(OR(BB547="P", BB547="T", BB547="N"), 0, IF($C547="DM", $T547, IF(OR(BB547="Y", BB547="IR"),$AM547,IF(BB547="C", IF($BI547="Y", IF($BA547="C", IF($AF547="N/A", $Q547, $AF547), IF($AF547="N/A", $T547, $AM547)), IF($AG547="N/A", $T547,$AG547)))))))</f>
        <v>0</v>
      </c>
      <c r="BU547" s="16">
        <f>IF(BC547="R", $CA547, IF(OR(BC547="P", BC547="T", BC547="N"), 0, IF($C547="DM", $T547, IF(OR(BC547="Y", BC547="IR"),$AM547,IF(BC547="C", IF($BI547="Y", IF($BA547="C", IF($AF547="N/A", $Q547, $AF547), IF($AF547="N/A", $T547, $AM547)), IF($AG547="N/A", $T547,$AG547)))))))</f>
        <v>0</v>
      </c>
      <c r="BV547" s="16">
        <f>IF(BD547="R", $CA547, IF(OR(BD547="P", BD547="T", BD547="N"), 0, IF($C547="DM", $T547, IF(OR(BD547="Y", BD547="IR"),$AM547,IF(BD547="C", IF($BI547="Y", IF($BA547="C", IF($AF547="N/A", $Q547, $AF547), IF($AF547="N/A", $T547, $AM547)), IF($AG547="N/A", $T547,$AG547)))))))</f>
        <v>0</v>
      </c>
      <c r="BW547" s="16">
        <f>IF(BE547="R", $CA547, IF(OR(BE547="P", BE547="T", BE547="N"), 0, IF($C547="DM", $T547, IF(OR(BE547="Y", BE547="IR"),$AM547,IF(BE547="C", IF($BI547="Y", IF($BA547="C", IF($AF547="N/A", $Q547, $AF547), IF($AF547="N/A", $T547, $AM547)), IF($AG547="N/A", $T547,$AG547)))))))</f>
        <v>0</v>
      </c>
      <c r="BX547" s="16">
        <f>IF(BF547="R", $CA547, IF(OR(BF547="P", BF547="T", BF547="N"), 0, IF($C547="DM", $T547, IF(OR(BF547="Y", BF547="IR"),$AM547,IF(BF547="C", IF($BI547="Y", IF($BA547="C", IF($AF547="N/A", $Q547, $AF547), IF($AF547="N/A", $T547, $AM547)), IF($AG547="N/A", $T547,$AG547)))))))</f>
        <v>0</v>
      </c>
      <c r="BY547" s="16">
        <f>IF(BG547="R", $CA547, IF(OR(BG547="P", BG547="T", BG547="N"), 0, IF($C547="DM", $T547, IF(OR(BG547="Y", BG547="IR"),$AM547,IF(BG547="C", IF($BI547="Y", IF($BA547="C", IF($AF547="N/A", $Q547, $AF547), IF($AF547="N/A", $T547, $AM547)), IF($AG547="N/A", $T547,$AG547)))))))</f>
        <v>0</v>
      </c>
      <c r="BZ547" s="16">
        <f>IF(BH547="R", $CA547, IF(OR(BH547="P", BH547="T", BH547="N"), 0, IF($C547="DM", $T547, IF(OR(BH547="Y", BH547="IR"),$AM547,IF(BH547="C", IF($BI547="Y", IF($BA547="C", IF($AF547="N/A", $Q547, $AF547), IF($AF547="N/A", $T547, $AM547)), IF($AG547="N/A", $T547,$AG547)))))))</f>
        <v>0</v>
      </c>
      <c r="CA547" s="15" t="s">
        <v>75</v>
      </c>
      <c r="CB547" s="16">
        <f>BZ547</f>
        <v>0</v>
      </c>
      <c r="CC547" s="15">
        <f>IF(OR($BH547="T", $BH547="R"), 0, IF($BH547="C", IF($BI547="Y", IF($BA547="C", 0, IF(AF547="N/A", Q547-T547, AF547-AG547)), IF($AF547="N/A", U547, AH547)), AN547))</f>
        <v>1</v>
      </c>
      <c r="CD547" s="15" t="str">
        <f>IF(OR($BH547="T", $BH547="R"), 0, IF($BH547="C", IF($BI547="Y", 0, IF($AF547="N/A", V547, AI547)), AO547))</f>
        <v>N/A</v>
      </c>
      <c r="CE547" s="15" t="str">
        <f>IF(OR($BH547="T", $BH547="R"), 0, IF($BH547="C", IF($BI547="Y", 0, IF($AF547="N/A", W547, AJ547)), AP547))</f>
        <v>N/A</v>
      </c>
      <c r="CF547" s="15" t="str">
        <f>IF(OR($BH547="T", $BH547="R"), 0, IF($BH547="C", IF($BI547="Y", 0, IF($AF547="N/A", X547, AK547)), AQ547))</f>
        <v>N/A</v>
      </c>
      <c r="CG547" t="str">
        <f>IF(AC547="N/A", "S:"&amp;L547&amp;" G:"&amp;M547&amp;" GR:"&amp;Q547, IF(AC547=0, "S:"&amp;L547&amp;" G:"&amp;M547&amp;" GR:"&amp;Q547, "S:"&amp;L547&amp;"/"&amp;AD547&amp;" G:"&amp;AE547&amp;" GR:"&amp;AF547))</f>
        <v>S:1 G:0 GR:0</v>
      </c>
    </row>
    <row r="548" spans="1:85" x14ac:dyDescent="0.25">
      <c r="A548" s="14">
        <v>5211</v>
      </c>
      <c r="B548" s="15" t="s">
        <v>2805</v>
      </c>
      <c r="C548" s="15" t="s">
        <v>63</v>
      </c>
      <c r="D548" s="15" t="s">
        <v>59</v>
      </c>
      <c r="E548" s="15">
        <f>VLOOKUP(B548, 'Rookie Year'!$A$2:$B$55679,2,FALSE)</f>
        <v>2023</v>
      </c>
      <c r="F548" s="15">
        <v>2023</v>
      </c>
      <c r="G548" s="15" t="s">
        <v>40</v>
      </c>
      <c r="H548" s="15" t="s">
        <v>2868</v>
      </c>
      <c r="I548" s="16">
        <v>1</v>
      </c>
      <c r="J548" s="15">
        <v>3</v>
      </c>
      <c r="K548" s="17">
        <f>IF(AND(G548&lt;&gt;"N",R548="N/A"), IF(I548&lt;4, 0, 0.25),IF(I548=1, IF(J548=1,0.25, 0.25), IF(I548&lt;13, 0.25, IF(I548&lt;26, 0.4, IF(I548&lt;51, 0.6, 0.75)))))</f>
        <v>0</v>
      </c>
      <c r="L548" s="16">
        <f>I548-M548</f>
        <v>1</v>
      </c>
      <c r="M548" s="16">
        <f>ROUNDUP(I548*K548,0)</f>
        <v>0</v>
      </c>
      <c r="N548" s="16">
        <f>M548*J548</f>
        <v>0</v>
      </c>
      <c r="O548" s="16">
        <v>0</v>
      </c>
      <c r="P548" s="16">
        <v>0</v>
      </c>
      <c r="Q548" s="16">
        <f>N548-O548-P548</f>
        <v>0</v>
      </c>
      <c r="R548" s="15" t="s">
        <v>75</v>
      </c>
      <c r="S548" s="15">
        <f>IF(R548="N/A", J548-($B$1-F548), J548-($B$1-R548))</f>
        <v>2</v>
      </c>
      <c r="T548" s="16">
        <v>0</v>
      </c>
      <c r="U548" s="16">
        <v>0</v>
      </c>
      <c r="V548" s="16" t="str">
        <f>IF($S548&lt;3, "N/A", $M548)</f>
        <v>N/A</v>
      </c>
      <c r="W548" s="16" t="str">
        <f>IF($S548&lt;4, "N/A", $M548)</f>
        <v>N/A</v>
      </c>
      <c r="X548" s="16" t="str">
        <f>IF($S548&lt;5, "N/A", $M548)</f>
        <v>N/A</v>
      </c>
      <c r="Y548" s="15" t="str">
        <f>IF(SUM(T548:X548)&lt;&gt;Q548, "CHECK", "OK")</f>
        <v>OK</v>
      </c>
      <c r="Z548" s="15" t="str">
        <f>IF(F548=$B$1, "No", IF(S548=1, "Yes", "No"))</f>
        <v>No</v>
      </c>
      <c r="AA548" s="18" t="str">
        <f>IF(C548="DM", "N/A", IF(Z548="No","N/A",VLOOKUP(B548,'Extension List'!$A$3:$R$1972,18,FALSE)))</f>
        <v>N/A</v>
      </c>
      <c r="AB548" s="15" t="str">
        <f>IF(C548="DM", "N/A", IF(Z548="No","N/A",VLOOKUP(B548,'Extension List'!$A$3:$T$1972,20,FALSE)))</f>
        <v>N/A</v>
      </c>
      <c r="AC548" s="15" t="str">
        <f>IF(AA548="N/A", "N/A", 0)</f>
        <v>N/A</v>
      </c>
      <c r="AD548" s="16" t="str">
        <f>IF(AE548="N/A", "N/A", AA548-AE548)</f>
        <v>N/A</v>
      </c>
      <c r="AE548" s="16" t="str">
        <f>IF(AA548="N/A", "N/A", IF(AC548&gt;0, IF(AA548&lt;13, ROUNDUP(0.25*AA548,0), IF(AA548&lt;26, ROUNDUP(0.4*AA548,0), IF(AA548&lt;51, ROUNDUP(0.6*AA548,0), ROUNDUP(0.75*AA548,0)))), "N/A"))</f>
        <v>N/A</v>
      </c>
      <c r="AF548" s="16" t="str">
        <f>IF(AD548="N/A","N/A", (AE548*AC548)+Q548)</f>
        <v>N/A</v>
      </c>
      <c r="AG548" s="16" t="str">
        <f>IF($AF548="N/A", "N/A", "TBC")</f>
        <v>N/A</v>
      </c>
      <c r="AH548" s="16" t="str">
        <f>IF($AF548="N/A", "N/A", "TBC")</f>
        <v>N/A</v>
      </c>
      <c r="AI548" s="16" t="str">
        <f>IF($AF548="N/A","N/A",IF(AC548&gt;1,"TBC","N/A"))</f>
        <v>N/A</v>
      </c>
      <c r="AJ548" s="16" t="str">
        <f>IF($AF548="N/A","N/A",IF(AC548&gt;2,"TBC","N/A"))</f>
        <v>N/A</v>
      </c>
      <c r="AK548" s="16" t="str">
        <f>IF($AF548="N/A","N/A",IF(AC548&gt;3,"TBC","N/A"))</f>
        <v>N/A</v>
      </c>
      <c r="AL548" s="16" t="str">
        <f>IF(AC548="N/A","N/A",IF(AC548&gt;0,IF(SUM(AG548:AK548)&lt;&gt;AF548,"CHECK","OK"),"N/A"))</f>
        <v>N/A</v>
      </c>
      <c r="AM548" s="16">
        <f>IF(AD548="N/A", L548+T548, L548+AG548)</f>
        <v>1</v>
      </c>
      <c r="AN548" s="16">
        <f>IF(AD548="N/A", IF(U548="N/A", "N/A", L548+U548), AD548+AH548)</f>
        <v>1</v>
      </c>
      <c r="AO548" s="16" t="str">
        <f>IF(AD548="N/A", IF(V548="N/A", "N/A", L548+V548), IF(AI548="N/A", "N/A", AD548+AI548))</f>
        <v>N/A</v>
      </c>
      <c r="AP548" s="16" t="str">
        <f>IF(AD548="N/A", IF(W548="N/A", "N/A", L548+W548), IF(AJ548="N/A", "N/A", AD548+AJ548))</f>
        <v>N/A</v>
      </c>
      <c r="AQ548" s="16" t="str">
        <f>IF(AD548="N/A", IF(X548="N/A", "N/A", L548+X548), IF(AK548="N/A", "N/A", AD548+AK548))</f>
        <v>N/A</v>
      </c>
      <c r="AR548" s="15" t="s">
        <v>40</v>
      </c>
      <c r="AS548" s="15" t="s">
        <v>48</v>
      </c>
      <c r="AT548" s="15" t="s">
        <v>48</v>
      </c>
      <c r="AU548" s="15" t="s">
        <v>48</v>
      </c>
      <c r="AV548" s="15" t="s">
        <v>48</v>
      </c>
      <c r="AW548" s="15" t="s">
        <v>48</v>
      </c>
      <c r="AX548" s="15" t="s">
        <v>48</v>
      </c>
      <c r="AY548" s="15" t="s">
        <v>40</v>
      </c>
      <c r="AZ548" s="15" t="s">
        <v>40</v>
      </c>
      <c r="BA548" s="15" t="s">
        <v>40</v>
      </c>
      <c r="BB548" s="15" t="s">
        <v>40</v>
      </c>
      <c r="BC548" s="15" t="s">
        <v>40</v>
      </c>
      <c r="BD548" s="15" t="s">
        <v>40</v>
      </c>
      <c r="BE548" s="15" t="s">
        <v>40</v>
      </c>
      <c r="BF548" s="15" t="s">
        <v>40</v>
      </c>
      <c r="BG548" s="15" t="s">
        <v>40</v>
      </c>
      <c r="BH548" s="15" t="s">
        <v>40</v>
      </c>
      <c r="BI548" s="15"/>
      <c r="BJ548" s="16">
        <f>IF(AR548="R", $CA548, IF(OR(AR548="P", AR548="T", AR548="N"), 0, IF($C548="DM", $T548, IF(OR(AR548="Y", AR548="IR"),$AM548,IF(AR548="C", IF($BI548="Y", IF($AF548="N/A", $Q548, $AF548), IF($AG548="N/A", $T548,$AG548)))))))</f>
        <v>1</v>
      </c>
      <c r="BK548" s="16">
        <f>IF(AS548="R", $CA548, IF(OR(AS548="P", AS548="T", AS548="N"), 0, IF($C548="DM", $T548, IF(OR(AS548="Y", AS548="IR"),$AM548,IF(AS548="C", IF($BI548="Y", IF($AF548="N/A", $Q548, $AF548), IF($AG548="N/A", $T548,$AG548)))))))</f>
        <v>1</v>
      </c>
      <c r="BL548" s="16">
        <f>IF(AT548="R", $CA548, IF(OR(AT548="P", AT548="T", AT548="N"), 0, IF($C548="DM", $T548, IF(OR(AT548="Y", AT548="IR"),$AM548,IF(AT548="C", IF($BI548="Y", IF($AF548="N/A", $Q548, $AF548), IF($AG548="N/A", $T548,$AG548)))))))</f>
        <v>1</v>
      </c>
      <c r="BM548" s="16">
        <f>IF(AU548="R", $CA548, IF(OR(AU548="P", AU548="T", AU548="N"), 0, IF($C548="DM", $T548, IF(OR(AU548="Y", AU548="IR"),$AM548,IF(AU548="C", IF($BI548="Y", IF($AF548="N/A", $Q548, $AF548), IF($AG548="N/A", $T548,$AG548)))))))</f>
        <v>1</v>
      </c>
      <c r="BN548" s="16">
        <f>IF(AV548="R", $CA548, IF(OR(AV548="P", AV548="T", AV548="N"), 0, IF($C548="DM", $T548, IF(OR(AV548="Y", AV548="IR"),$AM548,IF(AV548="C", IF($BI548="Y", IF($AF548="N/A", $Q548, $AF548), IF($AG548="N/A", $T548,$AG548)))))))</f>
        <v>1</v>
      </c>
      <c r="BO548" s="16">
        <f>IF(AW548="R", $CA548, IF(OR(AW548="P", AW548="T", AW548="N"), 0, IF($C548="DM", $T548, IF(OR(AW548="Y", AW548="IR"),$AM548,IF(AW548="C", IF($BI548="Y", IF($AF548="N/A", $Q548, $AF548), IF($AG548="N/A", $T548,$AG548)))))))</f>
        <v>1</v>
      </c>
      <c r="BP548" s="16">
        <f>IF(AX548="R", $CA548, IF(OR(AX548="P", AX548="T", AX548="N"), 0, IF($C548="DM", $T548, IF(OR(AX548="Y", AX548="IR"),$AM548,IF(AX548="C", IF($BI548="Y", IF($AF548="N/A", $Q548, $AF548), IF($AG548="N/A", $T548,$AG548)))))))</f>
        <v>1</v>
      </c>
      <c r="BQ548" s="16">
        <f>IF(AY548="R", $CA548, IF(OR(AY548="P", AY548="T", AY548="N"), 0, IF($C548="DM", $T548, IF(OR(AY548="Y", AY548="IR"),$AM548,IF(AY548="C", IF($BI548="Y", IF($AF548="N/A", $Q548, $AF548), IF($AG548="N/A", $T548,$AG548)))))))</f>
        <v>1</v>
      </c>
      <c r="BR548" s="16">
        <f>IF(AZ548="R", $CA548, IF(OR(AZ548="P", AZ548="T", AZ548="N"), 0, IF($C548="DM", $T548, IF(OR(AZ548="Y", AZ548="IR"),$AM548,IF(AZ548="C", IF($BI548="Y", IF($AF548="N/A", $Q548, $AF548), IF($AG548="N/A", $T548,$AG548)))))))</f>
        <v>1</v>
      </c>
      <c r="BS548" s="16">
        <f>IF(BA548="R", $CA548, IF(OR(BA548="P", BA548="T", BA548="N"), 0, IF($C548="DM", $T548, IF(OR(BA548="Y", BA548="IR"),$AM548,IF(BA548="C", IF($BI548="Y", IF($AF548="N/A", $Q548, $AF548), IF($AG548="N/A", $T548,$AG548)))))))</f>
        <v>1</v>
      </c>
      <c r="BT548" s="16">
        <f>IF(BB548="R", $CA548, IF(OR(BB548="P", BB548="T", BB548="N"), 0, IF($C548="DM", $T548, IF(OR(BB548="Y", BB548="IR"),$AM548,IF(BB548="C", IF($BI548="Y", IF($BA548="C", IF($AF548="N/A", $Q548, $AF548), IF($AF548="N/A", $T548, $AM548)), IF($AG548="N/A", $T548,$AG548)))))))</f>
        <v>1</v>
      </c>
      <c r="BU548" s="16">
        <f>IF(BC548="R", $CA548, IF(OR(BC548="P", BC548="T", BC548="N"), 0, IF($C548="DM", $T548, IF(OR(BC548="Y", BC548="IR"),$AM548,IF(BC548="C", IF($BI548="Y", IF($BA548="C", IF($AF548="N/A", $Q548, $AF548), IF($AF548="N/A", $T548, $AM548)), IF($AG548="N/A", $T548,$AG548)))))))</f>
        <v>1</v>
      </c>
      <c r="BV548" s="16">
        <f>IF(BD548="R", $CA548, IF(OR(BD548="P", BD548="T", BD548="N"), 0, IF($C548="DM", $T548, IF(OR(BD548="Y", BD548="IR"),$AM548,IF(BD548="C", IF($BI548="Y", IF($BA548="C", IF($AF548="N/A", $Q548, $AF548), IF($AF548="N/A", $T548, $AM548)), IF($AG548="N/A", $T548,$AG548)))))))</f>
        <v>1</v>
      </c>
      <c r="BW548" s="16">
        <f>IF(BE548="R", $CA548, IF(OR(BE548="P", BE548="T", BE548="N"), 0, IF($C548="DM", $T548, IF(OR(BE548="Y", BE548="IR"),$AM548,IF(BE548="C", IF($BI548="Y", IF($BA548="C", IF($AF548="N/A", $Q548, $AF548), IF($AF548="N/A", $T548, $AM548)), IF($AG548="N/A", $T548,$AG548)))))))</f>
        <v>1</v>
      </c>
      <c r="BX548" s="16">
        <f>IF(BF548="R", $CA548, IF(OR(BF548="P", BF548="T", BF548="N"), 0, IF($C548="DM", $T548, IF(OR(BF548="Y", BF548="IR"),$AM548,IF(BF548="C", IF($BI548="Y", IF($BA548="C", IF($AF548="N/A", $Q548, $AF548), IF($AF548="N/A", $T548, $AM548)), IF($AG548="N/A", $T548,$AG548)))))))</f>
        <v>1</v>
      </c>
      <c r="BY548" s="16">
        <f>IF(BG548="R", $CA548, IF(OR(BG548="P", BG548="T", BG548="N"), 0, IF($C548="DM", $T548, IF(OR(BG548="Y", BG548="IR"),$AM548,IF(BG548="C", IF($BI548="Y", IF($BA548="C", IF($AF548="N/A", $Q548, $AF548), IF($AF548="N/A", $T548, $AM548)), IF($AG548="N/A", $T548,$AG548)))))))</f>
        <v>1</v>
      </c>
      <c r="BZ548" s="16">
        <f>IF(BH548="R", $CA548, IF(OR(BH548="P", BH548="T", BH548="N"), 0, IF($C548="DM", $T548, IF(OR(BH548="Y", BH548="IR"),$AM548,IF(BH548="C", IF($BI548="Y", IF($BA548="C", IF($AF548="N/A", $Q548, $AF548), IF($AF548="N/A", $T548, $AM548)), IF($AG548="N/A", $T548,$AG548)))))))</f>
        <v>1</v>
      </c>
      <c r="CA548" s="15" t="s">
        <v>75</v>
      </c>
      <c r="CB548" s="16">
        <f>BZ548</f>
        <v>1</v>
      </c>
      <c r="CC548" s="15">
        <f>IF(OR($BH548="T", $BH548="R"), 0, IF($BH548="C", IF($BI548="Y", IF($BA548="C", 0, IF(AF548="N/A", Q548-T548, AF548-AG548)), IF($AF548="N/A", U548, AH548)), AN548))</f>
        <v>1</v>
      </c>
      <c r="CD548" s="15" t="str">
        <f>IF(OR($BH548="T", $BH548="R"), 0, IF($BH548="C", IF($BI548="Y", 0, IF($AF548="N/A", V548, AI548)), AO548))</f>
        <v>N/A</v>
      </c>
      <c r="CE548" s="15" t="str">
        <f>IF(OR($BH548="T", $BH548="R"), 0, IF($BH548="C", IF($BI548="Y", 0, IF($AF548="N/A", W548, AJ548)), AP548))</f>
        <v>N/A</v>
      </c>
      <c r="CF548" s="15" t="str">
        <f>IF(OR($BH548="T", $BH548="R"), 0, IF($BH548="C", IF($BI548="Y", 0, IF($AF548="N/A", X548, AK548)), AQ548))</f>
        <v>N/A</v>
      </c>
      <c r="CG548" t="str">
        <f>IF(AC548="N/A", "S:"&amp;L548&amp;" G:"&amp;M548&amp;" GR:"&amp;Q548, IF(AC548=0, "S:"&amp;L548&amp;" G:"&amp;M548&amp;" GR:"&amp;Q548, "S:"&amp;L548&amp;"/"&amp;AD548&amp;" G:"&amp;AE548&amp;" GR:"&amp;AF548))</f>
        <v>S:1 G:0 GR:0</v>
      </c>
    </row>
    <row r="549" spans="1:85" x14ac:dyDescent="0.25">
      <c r="A549" s="14">
        <v>4412</v>
      </c>
      <c r="B549" s="15" t="s">
        <v>2037</v>
      </c>
      <c r="C549" s="15" t="s">
        <v>63</v>
      </c>
      <c r="D549" s="15" t="s">
        <v>59</v>
      </c>
      <c r="E549" s="15">
        <f>VLOOKUP(B549, 'Rookie Year'!$A$2:$B$55679,2,FALSE)</f>
        <v>2020</v>
      </c>
      <c r="F549" s="15">
        <v>2020</v>
      </c>
      <c r="G549" s="15" t="s">
        <v>40</v>
      </c>
      <c r="H549" s="15" t="s">
        <v>2158</v>
      </c>
      <c r="I549" s="16">
        <v>20</v>
      </c>
      <c r="J549" s="15">
        <v>5</v>
      </c>
      <c r="K549" s="17">
        <f>IF(AND(G549&lt;&gt;"N",R549="N/A"), IF(I549&lt;4, 0, 0.25),IF(I549=1, IF(J549=1,0.25, 0.25), IF(I549&lt;13, 0.25, IF(I549&lt;26, 0.4, IF(I549&lt;51, 0.6, 0.75)))))</f>
        <v>0.4</v>
      </c>
      <c r="L549" s="16">
        <f>I549-M549</f>
        <v>12</v>
      </c>
      <c r="M549" s="16">
        <f>ROUNDUP(I549*K549,0)</f>
        <v>8</v>
      </c>
      <c r="N549" s="16">
        <f>M549*J549</f>
        <v>40</v>
      </c>
      <c r="O549" s="16">
        <v>32</v>
      </c>
      <c r="P549" s="16">
        <v>8</v>
      </c>
      <c r="Q549" s="16">
        <f>N549-O549-P549</f>
        <v>0</v>
      </c>
      <c r="R549" s="15">
        <v>2023</v>
      </c>
      <c r="S549" s="15">
        <f>IF(R549="N/A", J549-($B$1-F549), J549-($B$1-R549))</f>
        <v>4</v>
      </c>
      <c r="T549" s="16">
        <v>0</v>
      </c>
      <c r="U549" s="16">
        <v>0</v>
      </c>
      <c r="V549" s="16">
        <v>0</v>
      </c>
      <c r="W549" s="16">
        <v>0</v>
      </c>
      <c r="X549" s="16" t="str">
        <f>IF($S549&lt;5, "N/A", $M549)</f>
        <v>N/A</v>
      </c>
      <c r="Y549" s="15" t="str">
        <f>IF(SUM(T549:X549)&lt;&gt;Q549, "CHECK", "OK")</f>
        <v>OK</v>
      </c>
      <c r="Z549" s="15" t="str">
        <f>IF(F549=$B$1, "No", IF(S549=1, "Yes", "No"))</f>
        <v>No</v>
      </c>
      <c r="AA549" s="18" t="str">
        <f>IF(C549="DM", "N/A", IF(Z549="No","N/A",VLOOKUP(B549,'Extension List'!$A$3:$R$1972,18,FALSE)))</f>
        <v>N/A</v>
      </c>
      <c r="AB549" s="15" t="str">
        <f>IF(C549="DM", "N/A", IF(Z549="No","N/A",VLOOKUP(B549,'Extension List'!$A$3:$T$1972,20,FALSE)))</f>
        <v>N/A</v>
      </c>
      <c r="AC549" s="15" t="str">
        <f>IF(AA549="N/A", "N/A", 0)</f>
        <v>N/A</v>
      </c>
      <c r="AD549" s="16" t="str">
        <f>IF(AE549="N/A", "N/A", AA549-AE549)</f>
        <v>N/A</v>
      </c>
      <c r="AE549" s="16" t="str">
        <f>IF(AA549="N/A", "N/A", IF(AC549&gt;0, IF(AA549&lt;13, ROUNDUP(0.25*AA549,0), IF(AA549&lt;26, ROUNDUP(0.4*AA549,0), IF(AA549&lt;51, ROUNDUP(0.6*AA549,0), ROUNDUP(0.75*AA549,0)))), "N/A"))</f>
        <v>N/A</v>
      </c>
      <c r="AF549" s="16" t="str">
        <f>IF(AD549="N/A","N/A", (AE549*AC549)+Q549)</f>
        <v>N/A</v>
      </c>
      <c r="AG549" s="16" t="str">
        <f>IF($AF549="N/A", "N/A", "TBC")</f>
        <v>N/A</v>
      </c>
      <c r="AH549" s="16" t="str">
        <f>IF($AF549="N/A", "N/A", "TBC")</f>
        <v>N/A</v>
      </c>
      <c r="AI549" s="16" t="str">
        <f>IF($AF549="N/A","N/A",IF(AC549&gt;1,"TBC","N/A"))</f>
        <v>N/A</v>
      </c>
      <c r="AJ549" s="16" t="str">
        <f>IF($AF549="N/A","N/A",IF(AC549&gt;2,"TBC","N/A"))</f>
        <v>N/A</v>
      </c>
      <c r="AK549" s="16" t="str">
        <f>IF($AF549="N/A","N/A",IF(AC549&gt;3,"TBC","N/A"))</f>
        <v>N/A</v>
      </c>
      <c r="AL549" s="16" t="str">
        <f>IF(AC549="N/A","N/A",IF(AC549&gt;0,IF(SUM(AG549:AK549)&lt;&gt;AF549,"CHECK","OK"),"N/A"))</f>
        <v>N/A</v>
      </c>
      <c r="AM549" s="16">
        <f>IF(AD549="N/A", L549+T549, L549+AG549)</f>
        <v>12</v>
      </c>
      <c r="AN549" s="16">
        <f>IF(AD549="N/A", IF(U549="N/A", "N/A", L549+U549), AD549+AH549)</f>
        <v>12</v>
      </c>
      <c r="AO549" s="16">
        <f>IF(AD549="N/A", IF(V549="N/A", "N/A", L549+V549), IF(AI549="N/A", "N/A", AD549+AI549))</f>
        <v>12</v>
      </c>
      <c r="AP549" s="16">
        <f>IF(AD549="N/A", IF(W549="N/A", "N/A", L549+W549), IF(AJ549="N/A", "N/A", AD549+AJ549))</f>
        <v>12</v>
      </c>
      <c r="AQ549" s="16" t="str">
        <f>IF(AD549="N/A", IF(X549="N/A", "N/A", L549+X549), IF(AK549="N/A", "N/A", AD549+AK549))</f>
        <v>N/A</v>
      </c>
      <c r="AR549" s="15" t="s">
        <v>40</v>
      </c>
      <c r="AS549" s="15" t="s">
        <v>40</v>
      </c>
      <c r="AT549" s="15" t="s">
        <v>40</v>
      </c>
      <c r="AU549" s="15" t="s">
        <v>40</v>
      </c>
      <c r="AV549" s="15" t="s">
        <v>40</v>
      </c>
      <c r="AW549" s="15" t="s">
        <v>40</v>
      </c>
      <c r="AX549" s="15" t="s">
        <v>40</v>
      </c>
      <c r="AY549" s="15" t="s">
        <v>40</v>
      </c>
      <c r="AZ549" s="15" t="s">
        <v>40</v>
      </c>
      <c r="BA549" s="15" t="s">
        <v>40</v>
      </c>
      <c r="BB549" s="15" t="s">
        <v>40</v>
      </c>
      <c r="BC549" s="15" t="s">
        <v>40</v>
      </c>
      <c r="BD549" s="15" t="s">
        <v>40</v>
      </c>
      <c r="BE549" s="15" t="s">
        <v>40</v>
      </c>
      <c r="BF549" s="15" t="s">
        <v>40</v>
      </c>
      <c r="BG549" s="15" t="s">
        <v>40</v>
      </c>
      <c r="BH549" s="15" t="s">
        <v>40</v>
      </c>
      <c r="BI549" s="15"/>
      <c r="BJ549" s="16">
        <f>IF(AR549="R", $CA549, IF(OR(AR549="P", AR549="T", AR549="N"), 0, IF($C549="DM", $T549, IF(OR(AR549="Y", AR549="IR"),$AM549,IF(AR549="C", IF($BI549="Y", IF($AF549="N/A", $Q549, $AF549), IF($AG549="N/A", $T549,$AG549)))))))</f>
        <v>12</v>
      </c>
      <c r="BK549" s="16">
        <f>IF(AS549="R", $CA549, IF(OR(AS549="P", AS549="T", AS549="N"), 0, IF($C549="DM", $T549, IF(OR(AS549="Y", AS549="IR"),$AM549,IF(AS549="C", IF($BI549="Y", IF($AF549="N/A", $Q549, $AF549), IF($AG549="N/A", $T549,$AG549)))))))</f>
        <v>12</v>
      </c>
      <c r="BL549" s="16">
        <f>IF(AT549="R", $CA549, IF(OR(AT549="P", AT549="T", AT549="N"), 0, IF($C549="DM", $T549, IF(OR(AT549="Y", AT549="IR"),$AM549,IF(AT549="C", IF($BI549="Y", IF($AF549="N/A", $Q549, $AF549), IF($AG549="N/A", $T549,$AG549)))))))</f>
        <v>12</v>
      </c>
      <c r="BM549" s="16">
        <f>IF(AU549="R", $CA549, IF(OR(AU549="P", AU549="T", AU549="N"), 0, IF($C549="DM", $T549, IF(OR(AU549="Y", AU549="IR"),$AM549,IF(AU549="C", IF($BI549="Y", IF($AF549="N/A", $Q549, $AF549), IF($AG549="N/A", $T549,$AG549)))))))</f>
        <v>12</v>
      </c>
      <c r="BN549" s="16">
        <f>IF(AV549="R", $CA549, IF(OR(AV549="P", AV549="T", AV549="N"), 0, IF($C549="DM", $T549, IF(OR(AV549="Y", AV549="IR"),$AM549,IF(AV549="C", IF($BI549="Y", IF($AF549="N/A", $Q549, $AF549), IF($AG549="N/A", $T549,$AG549)))))))</f>
        <v>12</v>
      </c>
      <c r="BO549" s="16">
        <f>IF(AW549="R", $CA549, IF(OR(AW549="P", AW549="T", AW549="N"), 0, IF($C549="DM", $T549, IF(OR(AW549="Y", AW549="IR"),$AM549,IF(AW549="C", IF($BI549="Y", IF($AF549="N/A", $Q549, $AF549), IF($AG549="N/A", $T549,$AG549)))))))</f>
        <v>12</v>
      </c>
      <c r="BP549" s="16">
        <f>IF(AX549="R", $CA549, IF(OR(AX549="P", AX549="T", AX549="N"), 0, IF($C549="DM", $T549, IF(OR(AX549="Y", AX549="IR"),$AM549,IF(AX549="C", IF($BI549="Y", IF($AF549="N/A", $Q549, $AF549), IF($AG549="N/A", $T549,$AG549)))))))</f>
        <v>12</v>
      </c>
      <c r="BQ549" s="16">
        <f>IF(AY549="R", $CA549, IF(OR(AY549="P", AY549="T", AY549="N"), 0, IF($C549="DM", $T549, IF(OR(AY549="Y", AY549="IR"),$AM549,IF(AY549="C", IF($BI549="Y", IF($AF549="N/A", $Q549, $AF549), IF($AG549="N/A", $T549,$AG549)))))))</f>
        <v>12</v>
      </c>
      <c r="BR549" s="16">
        <f>IF(AZ549="R", $CA549, IF(OR(AZ549="P", AZ549="T", AZ549="N"), 0, IF($C549="DM", $T549, IF(OR(AZ549="Y", AZ549="IR"),$AM549,IF(AZ549="C", IF($BI549="Y", IF($AF549="N/A", $Q549, $AF549), IF($AG549="N/A", $T549,$AG549)))))))</f>
        <v>12</v>
      </c>
      <c r="BS549" s="16">
        <f>IF(BA549="R", $CA549, IF(OR(BA549="P", BA549="T", BA549="N"), 0, IF($C549="DM", $T549, IF(OR(BA549="Y", BA549="IR"),$AM549,IF(BA549="C", IF($BI549="Y", IF($AF549="N/A", $Q549, $AF549), IF($AG549="N/A", $T549,$AG549)))))))</f>
        <v>12</v>
      </c>
      <c r="BT549" s="16">
        <f>IF(BB549="R", $CA549, IF(OR(BB549="P", BB549="T", BB549="N"), 0, IF($C549="DM", $T549, IF(OR(BB549="Y", BB549="IR"),$AM549,IF(BB549="C", IF($BI549="Y", IF($BA549="C", IF($AF549="N/A", $Q549, $AF549), IF($AF549="N/A", $T549, $AM549)), IF($AG549="N/A", $T549,$AG549)))))))</f>
        <v>12</v>
      </c>
      <c r="BU549" s="16">
        <f>IF(BC549="R", $CA549, IF(OR(BC549="P", BC549="T", BC549="N"), 0, IF($C549="DM", $T549, IF(OR(BC549="Y", BC549="IR"),$AM549,IF(BC549="C", IF($BI549="Y", IF($BA549="C", IF($AF549="N/A", $Q549, $AF549), IF($AF549="N/A", $T549, $AM549)), IF($AG549="N/A", $T549,$AG549)))))))</f>
        <v>12</v>
      </c>
      <c r="BV549" s="16">
        <f>IF(BD549="R", $CA549, IF(OR(BD549="P", BD549="T", BD549="N"), 0, IF($C549="DM", $T549, IF(OR(BD549="Y", BD549="IR"),$AM549,IF(BD549="C", IF($BI549="Y", IF($BA549="C", IF($AF549="N/A", $Q549, $AF549), IF($AF549="N/A", $T549, $AM549)), IF($AG549="N/A", $T549,$AG549)))))))</f>
        <v>12</v>
      </c>
      <c r="BW549" s="16">
        <f>IF(BE549="R", $CA549, IF(OR(BE549="P", BE549="T", BE549="N"), 0, IF($C549="DM", $T549, IF(OR(BE549="Y", BE549="IR"),$AM549,IF(BE549="C", IF($BI549="Y", IF($BA549="C", IF($AF549="N/A", $Q549, $AF549), IF($AF549="N/A", $T549, $AM549)), IF($AG549="N/A", $T549,$AG549)))))))</f>
        <v>12</v>
      </c>
      <c r="BX549" s="16">
        <f>IF(BF549="R", $CA549, IF(OR(BF549="P", BF549="T", BF549="N"), 0, IF($C549="DM", $T549, IF(OR(BF549="Y", BF549="IR"),$AM549,IF(BF549="C", IF($BI549="Y", IF($BA549="C", IF($AF549="N/A", $Q549, $AF549), IF($AF549="N/A", $T549, $AM549)), IF($AG549="N/A", $T549,$AG549)))))))</f>
        <v>12</v>
      </c>
      <c r="BY549" s="16">
        <f>IF(BG549="R", $CA549, IF(OR(BG549="P", BG549="T", BG549="N"), 0, IF($C549="DM", $T549, IF(OR(BG549="Y", BG549="IR"),$AM549,IF(BG549="C", IF($BI549="Y", IF($BA549="C", IF($AF549="N/A", $Q549, $AF549), IF($AF549="N/A", $T549, $AM549)), IF($AG549="N/A", $T549,$AG549)))))))</f>
        <v>12</v>
      </c>
      <c r="BZ549" s="16">
        <f>IF(BH549="R", $CA549, IF(OR(BH549="P", BH549="T", BH549="N"), 0, IF($C549="DM", $T549, IF(OR(BH549="Y", BH549="IR"),$AM549,IF(BH549="C", IF($BI549="Y", IF($BA549="C", IF($AF549="N/A", $Q549, $AF549), IF($AF549="N/A", $T549, $AM549)), IF($AG549="N/A", $T549,$AG549)))))))</f>
        <v>12</v>
      </c>
      <c r="CA549" s="15" t="s">
        <v>75</v>
      </c>
      <c r="CB549" s="16">
        <f>BZ549</f>
        <v>12</v>
      </c>
      <c r="CC549" s="15">
        <f>IF(OR($BH549="T", $BH549="R"), 0, IF($BH549="C", IF($BI549="Y", IF($BA549="C", 0, IF(AF549="N/A", Q549-T549, AF549-AG549)), IF($AF549="N/A", U549, AH549)), AN549))</f>
        <v>12</v>
      </c>
      <c r="CD549" s="15">
        <f>IF(OR($BH549="T", $BH549="R"), 0, IF($BH549="C", IF($BI549="Y", 0, IF($AF549="N/A", V549, AI549)), AO549))</f>
        <v>12</v>
      </c>
      <c r="CE549" s="15">
        <f>IF(OR($BH549="T", $BH549="R"), 0, IF($BH549="C", IF($BI549="Y", 0, IF($AF549="N/A", W549, AJ549)), AP549))</f>
        <v>12</v>
      </c>
      <c r="CF549" s="15" t="str">
        <f>IF(OR($BH549="T", $BH549="R"), 0, IF($BH549="C", IF($BI549="Y", 0, IF($AF549="N/A", X549, AK549)), AQ549))</f>
        <v>N/A</v>
      </c>
      <c r="CG549" t="str">
        <f>IF(AC549="N/A", "S:"&amp;L549&amp;" G:"&amp;M549&amp;" GR:"&amp;Q549, IF(AC549=0, "S:"&amp;L549&amp;" G:"&amp;M549&amp;" GR:"&amp;Q549, "S:"&amp;L549&amp;"/"&amp;AD549&amp;" G:"&amp;AE549&amp;" GR:"&amp;AF549))</f>
        <v>S:12 G:8 GR:0</v>
      </c>
    </row>
    <row r="550" spans="1:85" x14ac:dyDescent="0.25">
      <c r="A550" s="14">
        <v>4769</v>
      </c>
      <c r="B550" s="15" t="s">
        <v>2602</v>
      </c>
      <c r="C550" s="15" t="s">
        <v>63</v>
      </c>
      <c r="D550" s="15" t="s">
        <v>59</v>
      </c>
      <c r="E550" s="15">
        <f>VLOOKUP(B550, 'Rookie Year'!$A$2:$B$55679,2,FALSE)</f>
        <v>2022</v>
      </c>
      <c r="F550" s="15">
        <v>2022</v>
      </c>
      <c r="G550" s="15" t="s">
        <v>40</v>
      </c>
      <c r="H550" s="15" t="s">
        <v>2201</v>
      </c>
      <c r="I550" s="16">
        <v>1</v>
      </c>
      <c r="J550" s="15">
        <v>3</v>
      </c>
      <c r="K550" s="17">
        <f>IF(AND(G550&lt;&gt;"N",R550="N/A"), IF(I550&lt;4, 0, 0.25),IF(I550=1, IF(J550=1,0.25, 0.25), IF(I550&lt;13, 0.25, IF(I550&lt;26, 0.4, IF(I550&lt;51, 0.6, 0.75)))))</f>
        <v>0</v>
      </c>
      <c r="L550" s="16">
        <f>I550-M550</f>
        <v>1</v>
      </c>
      <c r="M550" s="16">
        <f>ROUNDUP(I550*K550,0)</f>
        <v>0</v>
      </c>
      <c r="N550" s="16">
        <f>M550*J550</f>
        <v>0</v>
      </c>
      <c r="O550" s="16">
        <v>0</v>
      </c>
      <c r="P550" s="16">
        <v>0</v>
      </c>
      <c r="Q550" s="16">
        <f>N550-O550-P550</f>
        <v>0</v>
      </c>
      <c r="R550" s="15" t="s">
        <v>75</v>
      </c>
      <c r="S550" s="15">
        <f>IF(R550="N/A", J550-($B$1-F550), J550-($B$1-R550))</f>
        <v>1</v>
      </c>
      <c r="T550" s="16">
        <v>0</v>
      </c>
      <c r="U550" s="16" t="str">
        <f>IF($S550&lt;2, "N/A", $M550)</f>
        <v>N/A</v>
      </c>
      <c r="V550" s="16" t="str">
        <f>IF($S550&lt;3, "N/A", $M550)</f>
        <v>N/A</v>
      </c>
      <c r="W550" s="16" t="str">
        <f>IF($S550&lt;4, "N/A", $M550)</f>
        <v>N/A</v>
      </c>
      <c r="X550" s="16" t="str">
        <f>IF($S550&lt;5, "N/A", $M550)</f>
        <v>N/A</v>
      </c>
      <c r="Y550" s="15" t="str">
        <f>IF(SUM(T550:X550)&lt;&gt;Q550, "CHECK", "OK")</f>
        <v>OK</v>
      </c>
      <c r="Z550" s="15" t="str">
        <f>IF(F550=$B$1, "No", IF(S550=1, "Yes", "No"))</f>
        <v>Yes</v>
      </c>
      <c r="AA550" s="18">
        <f>IF(C550="DM", "N/A", IF(Z550="No","N/A",VLOOKUP(B550,'Extension List'!$A$3:$R$1972,18,FALSE)))</f>
        <v>4</v>
      </c>
      <c r="AB550" s="15">
        <f>IF(C550="DM", "N/A", IF(Z550="No","N/A",VLOOKUP(B550,'Extension List'!$A$3:$T$1972,20,FALSE)))</f>
        <v>1</v>
      </c>
      <c r="AC550" s="15">
        <f>IF(AA550="N/A", "N/A", 0)</f>
        <v>0</v>
      </c>
      <c r="AD550" s="16" t="str">
        <f>IF(AE550="N/A", "N/A", AA550-AE550)</f>
        <v>N/A</v>
      </c>
      <c r="AE550" s="16" t="str">
        <f>IF(AA550="N/A", "N/A", IF(AC550&gt;0, IF(AA550&lt;13, ROUNDUP(0.25*AA550,0), IF(AA550&lt;26, ROUNDUP(0.4*AA550,0), IF(AA550&lt;51, ROUNDUP(0.6*AA550,0), ROUNDUP(0.75*AA550,0)))), "N/A"))</f>
        <v>N/A</v>
      </c>
      <c r="AF550" s="16" t="str">
        <f>IF(AD550="N/A","N/A", (AE550*AC550)+Q550)</f>
        <v>N/A</v>
      </c>
      <c r="AG550" s="16" t="str">
        <f>IF($AF550="N/A", "N/A", "TBC")</f>
        <v>N/A</v>
      </c>
      <c r="AH550" s="16" t="str">
        <f>IF($AF550="N/A", "N/A", "TBC")</f>
        <v>N/A</v>
      </c>
      <c r="AI550" s="16" t="str">
        <f>IF($AF550="N/A","N/A",IF(AC550&gt;1,"TBC","N/A"))</f>
        <v>N/A</v>
      </c>
      <c r="AJ550" s="16" t="str">
        <f>IF($AF550="N/A","N/A",IF(AC550&gt;2,"TBC","N/A"))</f>
        <v>N/A</v>
      </c>
      <c r="AK550" s="16" t="str">
        <f>IF($AF550="N/A","N/A",IF(AC550&gt;3,"TBC","N/A"))</f>
        <v>N/A</v>
      </c>
      <c r="AL550" s="16" t="str">
        <f>IF(AC550="N/A","N/A",IF(AC550&gt;0,IF(SUM(AG550:AK550)&lt;&gt;AF550,"CHECK","OK"),"N/A"))</f>
        <v>N/A</v>
      </c>
      <c r="AM550" s="16">
        <f>IF(AD550="N/A", L550+T550, L550+AG550)</f>
        <v>1</v>
      </c>
      <c r="AN550" s="16" t="str">
        <f>IF(AD550="N/A", IF(U550="N/A", "N/A", L550+U550), AD550+AH550)</f>
        <v>N/A</v>
      </c>
      <c r="AO550" s="16" t="str">
        <f>IF(AD550="N/A", IF(V550="N/A", "N/A", L550+V550), IF(AI550="N/A", "N/A", AD550+AI550))</f>
        <v>N/A</v>
      </c>
      <c r="AP550" s="16" t="str">
        <f>IF(AD550="N/A", IF(W550="N/A", "N/A", L550+W550), IF(AJ550="N/A", "N/A", AD550+AJ550))</f>
        <v>N/A</v>
      </c>
      <c r="AQ550" s="16" t="str">
        <f>IF(AD550="N/A", IF(X550="N/A", "N/A", L550+X550), IF(AK550="N/A", "N/A", AD550+AK550))</f>
        <v>N/A</v>
      </c>
      <c r="AR550" s="15" t="s">
        <v>44</v>
      </c>
      <c r="AS550" s="15" t="s">
        <v>44</v>
      </c>
      <c r="AT550" s="15" t="s">
        <v>44</v>
      </c>
      <c r="AU550" s="15" t="s">
        <v>44</v>
      </c>
      <c r="AV550" s="15" t="s">
        <v>44</v>
      </c>
      <c r="AW550" s="15" t="s">
        <v>44</v>
      </c>
      <c r="AX550" s="15" t="s">
        <v>44</v>
      </c>
      <c r="AY550" s="15" t="s">
        <v>44</v>
      </c>
      <c r="AZ550" s="15" t="s">
        <v>44</v>
      </c>
      <c r="BA550" s="15" t="s">
        <v>44</v>
      </c>
      <c r="BB550" s="15" t="s">
        <v>44</v>
      </c>
      <c r="BC550" s="15" t="s">
        <v>44</v>
      </c>
      <c r="BD550" s="15" t="s">
        <v>44</v>
      </c>
      <c r="BE550" s="15" t="s">
        <v>44</v>
      </c>
      <c r="BF550" s="15" t="s">
        <v>44</v>
      </c>
      <c r="BG550" s="15" t="s">
        <v>44</v>
      </c>
      <c r="BH550" s="15" t="s">
        <v>44</v>
      </c>
      <c r="BI550" s="15"/>
      <c r="BJ550" s="16">
        <f>IF(AR550="R", $CA550, IF(OR(AR550="P", AR550="T", AR550="N"), 0, IF($C550="DM", $T550, IF(OR(AR550="Y", AR550="IR"),$AM550,IF(AR550="C", IF($BI550="Y", IF($AF550="N/A", $Q550, $AF550), IF($AG550="N/A", $T550,$AG550)))))))</f>
        <v>0</v>
      </c>
      <c r="BK550" s="16">
        <f>IF(AS550="R", $CA550, IF(OR(AS550="P", AS550="T", AS550="N"), 0, IF($C550="DM", $T550, IF(OR(AS550="Y", AS550="IR"),$AM550,IF(AS550="C", IF($BI550="Y", IF($AF550="N/A", $Q550, $AF550), IF($AG550="N/A", $T550,$AG550)))))))</f>
        <v>0</v>
      </c>
      <c r="BL550" s="16">
        <f>IF(AT550="R", $CA550, IF(OR(AT550="P", AT550="T", AT550="N"), 0, IF($C550="DM", $T550, IF(OR(AT550="Y", AT550="IR"),$AM550,IF(AT550="C", IF($BI550="Y", IF($AF550="N/A", $Q550, $AF550), IF($AG550="N/A", $T550,$AG550)))))))</f>
        <v>0</v>
      </c>
      <c r="BM550" s="16">
        <f>IF(AU550="R", $CA550, IF(OR(AU550="P", AU550="T", AU550="N"), 0, IF($C550="DM", $T550, IF(OR(AU550="Y", AU550="IR"),$AM550,IF(AU550="C", IF($BI550="Y", IF($AF550="N/A", $Q550, $AF550), IF($AG550="N/A", $T550,$AG550)))))))</f>
        <v>0</v>
      </c>
      <c r="BN550" s="16">
        <f>IF(AV550="R", $CA550, IF(OR(AV550="P", AV550="T", AV550="N"), 0, IF($C550="DM", $T550, IF(OR(AV550="Y", AV550="IR"),$AM550,IF(AV550="C", IF($BI550="Y", IF($AF550="N/A", $Q550, $AF550), IF($AG550="N/A", $T550,$AG550)))))))</f>
        <v>0</v>
      </c>
      <c r="BO550" s="16">
        <f>IF(AW550="R", $CA550, IF(OR(AW550="P", AW550="T", AW550="N"), 0, IF($C550="DM", $T550, IF(OR(AW550="Y", AW550="IR"),$AM550,IF(AW550="C", IF($BI550="Y", IF($AF550="N/A", $Q550, $AF550), IF($AG550="N/A", $T550,$AG550)))))))</f>
        <v>0</v>
      </c>
      <c r="BP550" s="16">
        <f>IF(AX550="R", $CA550, IF(OR(AX550="P", AX550="T", AX550="N"), 0, IF($C550="DM", $T550, IF(OR(AX550="Y", AX550="IR"),$AM550,IF(AX550="C", IF($BI550="Y", IF($AF550="N/A", $Q550, $AF550), IF($AG550="N/A", $T550,$AG550)))))))</f>
        <v>0</v>
      </c>
      <c r="BQ550" s="16">
        <f>IF(AY550="R", $CA550, IF(OR(AY550="P", AY550="T", AY550="N"), 0, IF($C550="DM", $T550, IF(OR(AY550="Y", AY550="IR"),$AM550,IF(AY550="C", IF($BI550="Y", IF($AF550="N/A", $Q550, $AF550), IF($AG550="N/A", $T550,$AG550)))))))</f>
        <v>0</v>
      </c>
      <c r="BR550" s="16">
        <f>IF(AZ550="R", $CA550, IF(OR(AZ550="P", AZ550="T", AZ550="N"), 0, IF($C550="DM", $T550, IF(OR(AZ550="Y", AZ550="IR"),$AM550,IF(AZ550="C", IF($BI550="Y", IF($AF550="N/A", $Q550, $AF550), IF($AG550="N/A", $T550,$AG550)))))))</f>
        <v>0</v>
      </c>
      <c r="BS550" s="16">
        <f>IF(BA550="R", $CA550, IF(OR(BA550="P", BA550="T", BA550="N"), 0, IF($C550="DM", $T550, IF(OR(BA550="Y", BA550="IR"),$AM550,IF(BA550="C", IF($BI550="Y", IF($AF550="N/A", $Q550, $AF550), IF($AG550="N/A", $T550,$AG550)))))))</f>
        <v>0</v>
      </c>
      <c r="BT550" s="16">
        <f>IF(BB550="R", $CA550, IF(OR(BB550="P", BB550="T", BB550="N"), 0, IF($C550="DM", $T550, IF(OR(BB550="Y", BB550="IR"),$AM550,IF(BB550="C", IF($BI550="Y", IF($BA550="C", IF($AF550="N/A", $Q550, $AF550), IF($AF550="N/A", $T550, $AM550)), IF($AG550="N/A", $T550,$AG550)))))))</f>
        <v>0</v>
      </c>
      <c r="BU550" s="16">
        <f>IF(BC550="R", $CA550, IF(OR(BC550="P", BC550="T", BC550="N"), 0, IF($C550="DM", $T550, IF(OR(BC550="Y", BC550="IR"),$AM550,IF(BC550="C", IF($BI550="Y", IF($BA550="C", IF($AF550="N/A", $Q550, $AF550), IF($AF550="N/A", $T550, $AM550)), IF($AG550="N/A", $T550,$AG550)))))))</f>
        <v>0</v>
      </c>
      <c r="BV550" s="16">
        <f>IF(BD550="R", $CA550, IF(OR(BD550="P", BD550="T", BD550="N"), 0, IF($C550="DM", $T550, IF(OR(BD550="Y", BD550="IR"),$AM550,IF(BD550="C", IF($BI550="Y", IF($BA550="C", IF($AF550="N/A", $Q550, $AF550), IF($AF550="N/A", $T550, $AM550)), IF($AG550="N/A", $T550,$AG550)))))))</f>
        <v>0</v>
      </c>
      <c r="BW550" s="16">
        <f>IF(BE550="R", $CA550, IF(OR(BE550="P", BE550="T", BE550="N"), 0, IF($C550="DM", $T550, IF(OR(BE550="Y", BE550="IR"),$AM550,IF(BE550="C", IF($BI550="Y", IF($BA550="C", IF($AF550="N/A", $Q550, $AF550), IF($AF550="N/A", $T550, $AM550)), IF($AG550="N/A", $T550,$AG550)))))))</f>
        <v>0</v>
      </c>
      <c r="BX550" s="16">
        <f>IF(BF550="R", $CA550, IF(OR(BF550="P", BF550="T", BF550="N"), 0, IF($C550="DM", $T550, IF(OR(BF550="Y", BF550="IR"),$AM550,IF(BF550="C", IF($BI550="Y", IF($BA550="C", IF($AF550="N/A", $Q550, $AF550), IF($AF550="N/A", $T550, $AM550)), IF($AG550="N/A", $T550,$AG550)))))))</f>
        <v>0</v>
      </c>
      <c r="BY550" s="16">
        <f>IF(BG550="R", $CA550, IF(OR(BG550="P", BG550="T", BG550="N"), 0, IF($C550="DM", $T550, IF(OR(BG550="Y", BG550="IR"),$AM550,IF(BG550="C", IF($BI550="Y", IF($BA550="C", IF($AF550="N/A", $Q550, $AF550), IF($AF550="N/A", $T550, $AM550)), IF($AG550="N/A", $T550,$AG550)))))))</f>
        <v>0</v>
      </c>
      <c r="BZ550" s="16">
        <f>IF(BH550="R", $CA550, IF(OR(BH550="P", BH550="T", BH550="N"), 0, IF($C550="DM", $T550, IF(OR(BH550="Y", BH550="IR"),$AM550,IF(BH550="C", IF($BI550="Y", IF($BA550="C", IF($AF550="N/A", $Q550, $AF550), IF($AF550="N/A", $T550, $AM550)), IF($AG550="N/A", $T550,$AG550)))))))</f>
        <v>0</v>
      </c>
      <c r="CA550" s="15" t="s">
        <v>75</v>
      </c>
      <c r="CB550" s="16">
        <f>BZ550</f>
        <v>0</v>
      </c>
      <c r="CC550" s="15" t="str">
        <f>IF(OR($BH550="T", $BH550="R"), 0, IF($BH550="C", IF($BI550="Y", IF($BA550="C", 0, IF(AF550="N/A", Q550-T550, AF550-AG550)), IF($AF550="N/A", U550, AH550)), AN550))</f>
        <v>N/A</v>
      </c>
      <c r="CD550" s="15" t="str">
        <f>IF(OR($BH550="T", $BH550="R"), 0, IF($BH550="C", IF($BI550="Y", 0, IF($AF550="N/A", V550, AI550)), AO550))</f>
        <v>N/A</v>
      </c>
      <c r="CE550" s="15" t="str">
        <f>IF(OR($BH550="T", $BH550="R"), 0, IF($BH550="C", IF($BI550="Y", 0, IF($AF550="N/A", W550, AJ550)), AP550))</f>
        <v>N/A</v>
      </c>
      <c r="CF550" s="15" t="str">
        <f>IF(OR($BH550="T", $BH550="R"), 0, IF($BH550="C", IF($BI550="Y", 0, IF($AF550="N/A", X550, AK550)), AQ550))</f>
        <v>N/A</v>
      </c>
      <c r="CG550" t="str">
        <f>IF(AC550="N/A", "S:"&amp;L550&amp;" G:"&amp;M550&amp;" GR:"&amp;Q550, IF(AC550=0, "S:"&amp;L550&amp;" G:"&amp;M550&amp;" GR:"&amp;Q550, "S:"&amp;L550&amp;"/"&amp;AD550&amp;" G:"&amp;AE550&amp;" GR:"&amp;AF550))</f>
        <v>S:1 G:0 GR:0</v>
      </c>
    </row>
    <row r="551" spans="1:85" x14ac:dyDescent="0.25">
      <c r="A551" s="14">
        <v>5648</v>
      </c>
      <c r="B551" s="15" t="s">
        <v>2997</v>
      </c>
      <c r="C551" s="15" t="s">
        <v>63</v>
      </c>
      <c r="D551" s="15" t="s">
        <v>59</v>
      </c>
      <c r="E551" s="15">
        <f>VLOOKUP(B551, 'Rookie Year'!$A$2:$B$55679,2,FALSE)</f>
        <v>2024</v>
      </c>
      <c r="F551" s="15">
        <v>2024</v>
      </c>
      <c r="G551" s="15" t="s">
        <v>40</v>
      </c>
      <c r="H551" s="15" t="s">
        <v>2201</v>
      </c>
      <c r="I551" s="16">
        <v>1</v>
      </c>
      <c r="J551" s="15">
        <v>3</v>
      </c>
      <c r="K551" s="17">
        <f>IF(AND(G551&lt;&gt;"N",R551="N/A"), IF(I551&lt;4, 0, 0.25),IF(I551=1, IF(J551=1,0.25, 0.25), IF(I551&lt;13, 0.25, IF(I551&lt;26, 0.4, IF(I551&lt;51, 0.6, 0.75)))))</f>
        <v>0</v>
      </c>
      <c r="L551" s="16">
        <f>I551-M551</f>
        <v>1</v>
      </c>
      <c r="M551" s="16">
        <f>ROUNDUP(I551*K551,0)</f>
        <v>0</v>
      </c>
      <c r="N551" s="16">
        <f>M551*J551</f>
        <v>0</v>
      </c>
      <c r="O551" s="16">
        <v>0</v>
      </c>
      <c r="P551" s="16">
        <v>0</v>
      </c>
      <c r="Q551" s="16">
        <f>N551-O551-P551</f>
        <v>0</v>
      </c>
      <c r="R551" s="15" t="s">
        <v>75</v>
      </c>
      <c r="S551" s="15">
        <f>IF(R551="N/A", J551-($B$1-F551), J551-($B$1-R551))</f>
        <v>3</v>
      </c>
      <c r="T551" s="16">
        <f>IF($S551&lt;1, "N/A", $M551)</f>
        <v>0</v>
      </c>
      <c r="U551" s="16">
        <f>IF($S551&lt;2, "N/A", $M551)</f>
        <v>0</v>
      </c>
      <c r="V551" s="16">
        <f>IF($S551&lt;3, "N/A", $M551)</f>
        <v>0</v>
      </c>
      <c r="W551" s="16" t="str">
        <f>IF($S551&lt;4, "N/A", $M551)</f>
        <v>N/A</v>
      </c>
      <c r="X551" s="16" t="str">
        <f>IF($S551&lt;5, "N/A", $M551)</f>
        <v>N/A</v>
      </c>
      <c r="Y551" s="15" t="str">
        <f>IF(SUM(T551:X551)&lt;&gt;Q551, "CHECK", "OK")</f>
        <v>OK</v>
      </c>
      <c r="Z551" s="15" t="str">
        <f>IF(F551=$B$1, "No", IF(S551=1, "Yes", "No"))</f>
        <v>No</v>
      </c>
      <c r="AA551" s="18" t="str">
        <f>IF(C551="DM", "N/A", IF(Z551="No","N/A",VLOOKUP(B551,'Extension List'!$A$3:$R$1972,18,FALSE)))</f>
        <v>N/A</v>
      </c>
      <c r="AB551" s="15" t="str">
        <f>IF(C551="DM", "N/A", IF(Z551="No","N/A",VLOOKUP(B551,'Extension List'!$A$3:$T$1972,20,FALSE)))</f>
        <v>N/A</v>
      </c>
      <c r="AC551" s="15" t="str">
        <f>IF(AA551="N/A", "N/A", 0)</f>
        <v>N/A</v>
      </c>
      <c r="AD551" s="16" t="str">
        <f>IF(AE551="N/A", "N/A", AA551-AE551)</f>
        <v>N/A</v>
      </c>
      <c r="AE551" s="16" t="str">
        <f>IF(AA551="N/A", "N/A", IF(AC551&gt;0, IF(AA551&lt;13, ROUNDUP(0.25*AA551,0), IF(AA551&lt;26, ROUNDUP(0.4*AA551,0), IF(AA551&lt;51, ROUNDUP(0.6*AA551,0), ROUNDUP(0.75*AA551,0)))), "N/A"))</f>
        <v>N/A</v>
      </c>
      <c r="AF551" s="16" t="str">
        <f>IF(AD551="N/A","N/A", (AE551*AC551)+Q551)</f>
        <v>N/A</v>
      </c>
      <c r="AG551" s="16" t="str">
        <f>IF($AF551="N/A", "N/A", "TBC")</f>
        <v>N/A</v>
      </c>
      <c r="AH551" s="16" t="str">
        <f>IF($AF551="N/A", "N/A", "TBC")</f>
        <v>N/A</v>
      </c>
      <c r="AI551" s="16" t="str">
        <f>IF($AF551="N/A","N/A",IF(AC551&gt;1,"TBC","N/A"))</f>
        <v>N/A</v>
      </c>
      <c r="AJ551" s="16" t="str">
        <f>IF($AF551="N/A","N/A",IF(AC551&gt;2,"TBC","N/A"))</f>
        <v>N/A</v>
      </c>
      <c r="AK551" s="16" t="str">
        <f>IF($AF551="N/A","N/A",IF(AC551&gt;3,"TBC","N/A"))</f>
        <v>N/A</v>
      </c>
      <c r="AL551" s="16" t="str">
        <f>IF(AC551="N/A","N/A",IF(AC551&gt;0,IF(SUM(AG551:AK551)&lt;&gt;AF551,"CHECK","OK"),"N/A"))</f>
        <v>N/A</v>
      </c>
      <c r="AM551" s="16">
        <f>IF(AD551="N/A", L551+T551, L551+AG551)</f>
        <v>1</v>
      </c>
      <c r="AN551" s="16">
        <f>IF(AD551="N/A", IF(U551="N/A", "N/A", L551+U551), AD551+AH551)</f>
        <v>1</v>
      </c>
      <c r="AO551" s="16">
        <f>IF(AD551="N/A", IF(V551="N/A", "N/A", L551+V551), IF(AI551="N/A", "N/A", AD551+AI551))</f>
        <v>1</v>
      </c>
      <c r="AP551" s="16" t="str">
        <f>IF(AD551="N/A", IF(W551="N/A", "N/A", L551+W551), IF(AJ551="N/A", "N/A", AD551+AJ551))</f>
        <v>N/A</v>
      </c>
      <c r="AQ551" s="16" t="str">
        <f>IF(AD551="N/A", IF(X551="N/A", "N/A", L551+X551), IF(AK551="N/A", "N/A", AD551+AK551))</f>
        <v>N/A</v>
      </c>
      <c r="AR551" s="15" t="s">
        <v>66</v>
      </c>
      <c r="AS551" s="15" t="s">
        <v>66</v>
      </c>
      <c r="AT551" s="15" t="s">
        <v>66</v>
      </c>
      <c r="AU551" s="15" t="s">
        <v>66</v>
      </c>
      <c r="AV551" s="15" t="s">
        <v>66</v>
      </c>
      <c r="AW551" s="15" t="s">
        <v>66</v>
      </c>
      <c r="AX551" s="15" t="s">
        <v>66</v>
      </c>
      <c r="AY551" s="15" t="s">
        <v>66</v>
      </c>
      <c r="AZ551" s="15" t="s">
        <v>66</v>
      </c>
      <c r="BA551" s="15" t="s">
        <v>66</v>
      </c>
      <c r="BB551" s="15" t="s">
        <v>66</v>
      </c>
      <c r="BC551" s="15" t="s">
        <v>66</v>
      </c>
      <c r="BD551" s="15" t="s">
        <v>66</v>
      </c>
      <c r="BE551" s="15" t="s">
        <v>66</v>
      </c>
      <c r="BF551" s="15" t="s">
        <v>66</v>
      </c>
      <c r="BG551" s="15" t="s">
        <v>66</v>
      </c>
      <c r="BH551" s="15" t="s">
        <v>66</v>
      </c>
      <c r="BJ551" s="16">
        <f>IF(AR551="R", $CA551, IF(OR(AR551="P", AR551="T", AR551="N"), 0, IF($C551="DM", $T551, IF(OR(AR551="Y", AR551="IR"),$AM551,IF(AR551="C", IF($BI551="Y", IF($AF551="N/A", $Q551, $AF551), IF($AG551="N/A", $T551,$AG551)))))))</f>
        <v>0</v>
      </c>
      <c r="BK551" s="16">
        <f>IF(AS551="R", $CA551, IF(OR(AS551="P", AS551="T", AS551="N"), 0, IF($C551="DM", $T551, IF(OR(AS551="Y", AS551="IR"),$AM551,IF(AS551="C", IF($BI551="Y", IF($AF551="N/A", $Q551, $AF551), IF($AG551="N/A", $T551,$AG551)))))))</f>
        <v>0</v>
      </c>
      <c r="BL551" s="16">
        <f>IF(AT551="R", $CA551, IF(OR(AT551="P", AT551="T", AT551="N"), 0, IF($C551="DM", $T551, IF(OR(AT551="Y", AT551="IR"),$AM551,IF(AT551="C", IF($BI551="Y", IF($AF551="N/A", $Q551, $AF551), IF($AG551="N/A", $T551,$AG551)))))))</f>
        <v>0</v>
      </c>
      <c r="BM551" s="16">
        <f>IF(AU551="R", $CA551, IF(OR(AU551="P", AU551="T", AU551="N"), 0, IF($C551="DM", $T551, IF(OR(AU551="Y", AU551="IR"),$AM551,IF(AU551="C", IF($BI551="Y", IF($AF551="N/A", $Q551, $AF551), IF($AG551="N/A", $T551,$AG551)))))))</f>
        <v>0</v>
      </c>
      <c r="BN551" s="16">
        <f>IF(AV551="R", $CA551, IF(OR(AV551="P", AV551="T", AV551="N"), 0, IF($C551="DM", $T551, IF(OR(AV551="Y", AV551="IR"),$AM551,IF(AV551="C", IF($BI551="Y", IF($AF551="N/A", $Q551, $AF551), IF($AG551="N/A", $T551,$AG551)))))))</f>
        <v>0</v>
      </c>
      <c r="BO551" s="16">
        <f>IF(AW551="R", $CA551, IF(OR(AW551="P", AW551="T", AW551="N"), 0, IF($C551="DM", $T551, IF(OR(AW551="Y", AW551="IR"),$AM551,IF(AW551="C", IF($BI551="Y", IF($AF551="N/A", $Q551, $AF551), IF($AG551="N/A", $T551,$AG551)))))))</f>
        <v>0</v>
      </c>
      <c r="BP551" s="16">
        <f>IF(AX551="R", $CA551, IF(OR(AX551="P", AX551="T", AX551="N"), 0, IF($C551="DM", $T551, IF(OR(AX551="Y", AX551="IR"),$AM551,IF(AX551="C", IF($BI551="Y", IF($AF551="N/A", $Q551, $AF551), IF($AG551="N/A", $T551,$AG551)))))))</f>
        <v>0</v>
      </c>
      <c r="BQ551" s="16">
        <f>IF(AY551="R", $CA551, IF(OR(AY551="P", AY551="T", AY551="N"), 0, IF($C551="DM", $T551, IF(OR(AY551="Y", AY551="IR"),$AM551,IF(AY551="C", IF($BI551="Y", IF($AF551="N/A", $Q551, $AF551), IF($AG551="N/A", $T551,$AG551)))))))</f>
        <v>0</v>
      </c>
      <c r="BR551" s="16">
        <f>IF(AZ551="R", $CA551, IF(OR(AZ551="P", AZ551="T", AZ551="N"), 0, IF($C551="DM", $T551, IF(OR(AZ551="Y", AZ551="IR"),$AM551,IF(AZ551="C", IF($BI551="Y", IF($AF551="N/A", $Q551, $AF551), IF($AG551="N/A", $T551,$AG551)))))))</f>
        <v>0</v>
      </c>
      <c r="BS551" s="16">
        <f>IF(BA551="R", $CA551, IF(OR(BA551="P", BA551="T", BA551="N"), 0, IF($C551="DM", $T551, IF(OR(BA551="Y", BA551="IR"),$AM551,IF(BA551="C", IF($BI551="Y", IF($AF551="N/A", $Q551, $AF551), IF($AG551="N/A", $T551,$AG551)))))))</f>
        <v>0</v>
      </c>
      <c r="BT551" s="16">
        <f>IF(BB551="R", $CA551, IF(OR(BB551="P", BB551="T", BB551="N"), 0, IF($C551="DM", $T551, IF(OR(BB551="Y", BB551="IR"),$AM551,IF(BB551="C", IF($BI551="Y", IF($BA551="C", IF($AF551="N/A", $Q551, $AF551), IF($AF551="N/A", $T551, $AM551)), IF($AG551="N/A", $T551,$AG551)))))))</f>
        <v>0</v>
      </c>
      <c r="BU551" s="16">
        <f>IF(BC551="R", $CA551, IF(OR(BC551="P", BC551="T", BC551="N"), 0, IF($C551="DM", $T551, IF(OR(BC551="Y", BC551="IR"),$AM551,IF(BC551="C", IF($BI551="Y", IF($BA551="C", IF($AF551="N/A", $Q551, $AF551), IF($AF551="N/A", $T551, $AM551)), IF($AG551="N/A", $T551,$AG551)))))))</f>
        <v>0</v>
      </c>
      <c r="BV551" s="16">
        <f>IF(BD551="R", $CA551, IF(OR(BD551="P", BD551="T", BD551="N"), 0, IF($C551="DM", $T551, IF(OR(BD551="Y", BD551="IR"),$AM551,IF(BD551="C", IF($BI551="Y", IF($BA551="C", IF($AF551="N/A", $Q551, $AF551), IF($AF551="N/A", $T551, $AM551)), IF($AG551="N/A", $T551,$AG551)))))))</f>
        <v>0</v>
      </c>
      <c r="BW551" s="16">
        <f>IF(BE551="R", $CA551, IF(OR(BE551="P", BE551="T", BE551="N"), 0, IF($C551="DM", $T551, IF(OR(BE551="Y", BE551="IR"),$AM551,IF(BE551="C", IF($BI551="Y", IF($BA551="C", IF($AF551="N/A", $Q551, $AF551), IF($AF551="N/A", $T551, $AM551)), IF($AG551="N/A", $T551,$AG551)))))))</f>
        <v>0</v>
      </c>
      <c r="BX551" s="16">
        <f>IF(BF551="R", $CA551, IF(OR(BF551="P", BF551="T", BF551="N"), 0, IF($C551="DM", $T551, IF(OR(BF551="Y", BF551="IR"),$AM551,IF(BF551="C", IF($BI551="Y", IF($BA551="C", IF($AF551="N/A", $Q551, $AF551), IF($AF551="N/A", $T551, $AM551)), IF($AG551="N/A", $T551,$AG551)))))))</f>
        <v>0</v>
      </c>
      <c r="BY551" s="16">
        <f>IF(BG551="R", $CA551, IF(OR(BG551="P", BG551="T", BG551="N"), 0, IF($C551="DM", $T551, IF(OR(BG551="Y", BG551="IR"),$AM551,IF(BG551="C", IF($BI551="Y", IF($BA551="C", IF($AF551="N/A", $Q551, $AF551), IF($AF551="N/A", $T551, $AM551)), IF($AG551="N/A", $T551,$AG551)))))))</f>
        <v>0</v>
      </c>
      <c r="BZ551" s="16">
        <f>IF(BH551="R", $CA551, IF(OR(BH551="P", BH551="T", BH551="N"), 0, IF($C551="DM", $T551, IF(OR(BH551="Y", BH551="IR"),$AM551,IF(BH551="C", IF($BI551="Y", IF($BA551="C", IF($AF551="N/A", $Q551, $AF551), IF($AF551="N/A", $T551, $AM551)), IF($AG551="N/A", $T551,$AG551)))))))</f>
        <v>0</v>
      </c>
      <c r="CA551" s="15" t="s">
        <v>75</v>
      </c>
      <c r="CB551" s="16">
        <f>BZ551</f>
        <v>0</v>
      </c>
      <c r="CC551" s="15">
        <f>IF(OR($BH551="T", $BH551="R"), 0, IF($BH551="C", IF($BI551="Y", IF($BA551="C", 0, IF(AF551="N/A", Q551-T551, AF551-AG551)), IF($AF551="N/A", U551, AH551)), AN551))</f>
        <v>1</v>
      </c>
      <c r="CD551" s="15">
        <f>IF(OR($BH551="T", $BH551="R"), 0, IF($BH551="C", IF($BI551="Y", 0, IF($AF551="N/A", V551, AI551)), AO551))</f>
        <v>1</v>
      </c>
      <c r="CE551" s="15" t="str">
        <f>IF(OR($BH551="T", $BH551="R"), 0, IF($BH551="C", IF($BI551="Y", 0, IF($AF551="N/A", W551, AJ551)), AP551))</f>
        <v>N/A</v>
      </c>
      <c r="CF551" s="15" t="str">
        <f>IF(OR($BH551="T", $BH551="R"), 0, IF($BH551="C", IF($BI551="Y", 0, IF($AF551="N/A", X551, AK551)), AQ551))</f>
        <v>N/A</v>
      </c>
      <c r="CG551" t="str">
        <f>IF(AC551="N/A", "S:"&amp;L551&amp;" G:"&amp;M551&amp;" GR:"&amp;Q551, IF(AC551=0, "S:"&amp;L551&amp;" G:"&amp;M551&amp;" GR:"&amp;Q551, "S:"&amp;L551&amp;"/"&amp;AD551&amp;" G:"&amp;AE551&amp;" GR:"&amp;AF551))</f>
        <v>S:1 G:0 GR:0</v>
      </c>
    </row>
    <row r="552" spans="1:85" x14ac:dyDescent="0.25">
      <c r="A552" s="14">
        <v>5516</v>
      </c>
      <c r="B552" s="15" t="s">
        <v>1817</v>
      </c>
      <c r="C552" s="15" t="s">
        <v>63</v>
      </c>
      <c r="D552" s="15" t="s">
        <v>59</v>
      </c>
      <c r="E552" s="15">
        <f>VLOOKUP(B552, 'Rookie Year'!$A$2:$B$55679,2,FALSE)</f>
        <v>2017</v>
      </c>
      <c r="F552" s="15">
        <v>2024</v>
      </c>
      <c r="G552" s="15" t="s">
        <v>42</v>
      </c>
      <c r="H552" s="15" t="s">
        <v>1928</v>
      </c>
      <c r="I552" s="16">
        <v>12</v>
      </c>
      <c r="J552" s="15">
        <v>2</v>
      </c>
      <c r="K552" s="17">
        <f>IF(AND(G552&lt;&gt;"N",R552="N/A"), IF(I552&lt;4, 0, 0.25),IF(I552=1, IF(J552=1,0.25, 0.25), IF(I552&lt;13, 0.25, IF(I552&lt;26, 0.4, IF(I552&lt;51, 0.6, 0.75)))))</f>
        <v>0.25</v>
      </c>
      <c r="L552" s="16">
        <f>I552-M552</f>
        <v>9</v>
      </c>
      <c r="M552" s="16">
        <f>ROUNDUP(I552*K552,0)</f>
        <v>3</v>
      </c>
      <c r="N552" s="16">
        <f>M552*J552</f>
        <v>6</v>
      </c>
      <c r="O552" s="16">
        <v>0</v>
      </c>
      <c r="P552" s="16">
        <v>0</v>
      </c>
      <c r="Q552" s="16">
        <f>N552-O552-P552</f>
        <v>6</v>
      </c>
      <c r="R552" s="15" t="s">
        <v>75</v>
      </c>
      <c r="S552" s="15">
        <f>IF(R552="N/A", J552-($B$1-F552), J552-($B$1-R552))</f>
        <v>2</v>
      </c>
      <c r="T552" s="16">
        <v>6</v>
      </c>
      <c r="U552" s="16">
        <v>0</v>
      </c>
      <c r="V552" s="16" t="str">
        <f>IF($S552&lt;3, "N/A", $M552)</f>
        <v>N/A</v>
      </c>
      <c r="W552" s="16" t="str">
        <f>IF($S552&lt;4, "N/A", $M552)</f>
        <v>N/A</v>
      </c>
      <c r="X552" s="16" t="str">
        <f>IF($S552&lt;5, "N/A", $M552)</f>
        <v>N/A</v>
      </c>
      <c r="Y552" s="15" t="str">
        <f>IF(SUM(T552:X552)&lt;&gt;Q552, "CHECK", "OK")</f>
        <v>OK</v>
      </c>
      <c r="Z552" s="15" t="str">
        <f>IF(F552=$B$1, "No", IF(S552=1, "Yes", "No"))</f>
        <v>No</v>
      </c>
      <c r="AA552" s="18" t="str">
        <f>IF(C552="DM", "N/A", IF(Z552="No","N/A",VLOOKUP(B552,'Extension List'!$A$3:$R$1972,18,FALSE)))</f>
        <v>N/A</v>
      </c>
      <c r="AB552" s="15" t="str">
        <f>IF(C552="DM", "N/A", IF(Z552="No","N/A",VLOOKUP(B552,'Extension List'!$A$3:$T$1972,20,FALSE)))</f>
        <v>N/A</v>
      </c>
      <c r="AC552" s="15" t="str">
        <f>IF(AA552="N/A", "N/A", 0)</f>
        <v>N/A</v>
      </c>
      <c r="AD552" s="16" t="str">
        <f>IF(AE552="N/A", "N/A", AA552-AE552)</f>
        <v>N/A</v>
      </c>
      <c r="AE552" s="16" t="str">
        <f>IF(AA552="N/A", "N/A", IF(AC552&gt;0, IF(AA552&lt;13, ROUNDUP(0.25*AA552,0), IF(AA552&lt;26, ROUNDUP(0.4*AA552,0), IF(AA552&lt;51, ROUNDUP(0.6*AA552,0), ROUNDUP(0.75*AA552,0)))), "N/A"))</f>
        <v>N/A</v>
      </c>
      <c r="AF552" s="16" t="str">
        <f>IF(AD552="N/A","N/A", (AE552*AC552)+Q552)</f>
        <v>N/A</v>
      </c>
      <c r="AG552" s="16" t="str">
        <f>IF($AF552="N/A", "N/A", "TBC")</f>
        <v>N/A</v>
      </c>
      <c r="AH552" s="16" t="str">
        <f>IF($AF552="N/A", "N/A", "TBC")</f>
        <v>N/A</v>
      </c>
      <c r="AI552" s="16" t="str">
        <f>IF($AF552="N/A","N/A",IF(AC552&gt;1,"TBC","N/A"))</f>
        <v>N/A</v>
      </c>
      <c r="AJ552" s="16" t="str">
        <f>IF($AF552="N/A","N/A",IF(AC552&gt;2,"TBC","N/A"))</f>
        <v>N/A</v>
      </c>
      <c r="AK552" s="16" t="str">
        <f>IF($AF552="N/A","N/A",IF(AC552&gt;3,"TBC","N/A"))</f>
        <v>N/A</v>
      </c>
      <c r="AL552" s="16" t="str">
        <f>IF(AC552="N/A","N/A",IF(AC552&gt;0,IF(SUM(AG552:AK552)&lt;&gt;AF552,"CHECK","OK"),"N/A"))</f>
        <v>N/A</v>
      </c>
      <c r="AM552" s="16">
        <f>IF(AD552="N/A", L552+T552, L552+AG552)</f>
        <v>15</v>
      </c>
      <c r="AN552" s="16">
        <f>IF(AD552="N/A", IF(U552="N/A", "N/A", L552+U552), AD552+AH552)</f>
        <v>9</v>
      </c>
      <c r="AO552" s="16" t="str">
        <f>IF(AD552="N/A", IF(V552="N/A", "N/A", L552+V552), IF(AI552="N/A", "N/A", AD552+AI552))</f>
        <v>N/A</v>
      </c>
      <c r="AP552" s="16" t="str">
        <f>IF(AD552="N/A", IF(W552="N/A", "N/A", L552+W552), IF(AJ552="N/A", "N/A", AD552+AJ552))</f>
        <v>N/A</v>
      </c>
      <c r="AQ552" s="16" t="str">
        <f>IF(AD552="N/A", IF(X552="N/A", "N/A", L552+X552), IF(AK552="N/A", "N/A", AD552+AK552))</f>
        <v>N/A</v>
      </c>
      <c r="AR552" s="15" t="s">
        <v>40</v>
      </c>
      <c r="AS552" s="15" t="s">
        <v>40</v>
      </c>
      <c r="AT552" s="15" t="s">
        <v>40</v>
      </c>
      <c r="AU552" s="15" t="s">
        <v>40</v>
      </c>
      <c r="AV552" s="15" t="s">
        <v>40</v>
      </c>
      <c r="AW552" s="15" t="s">
        <v>40</v>
      </c>
      <c r="AX552" s="15" t="s">
        <v>40</v>
      </c>
      <c r="AY552" s="15" t="s">
        <v>40</v>
      </c>
      <c r="AZ552" s="15" t="s">
        <v>40</v>
      </c>
      <c r="BA552" s="15" t="s">
        <v>40</v>
      </c>
      <c r="BB552" s="15" t="s">
        <v>40</v>
      </c>
      <c r="BC552" s="15" t="s">
        <v>40</v>
      </c>
      <c r="BD552" s="15" t="s">
        <v>40</v>
      </c>
      <c r="BE552" s="15" t="s">
        <v>40</v>
      </c>
      <c r="BF552" s="15" t="s">
        <v>40</v>
      </c>
      <c r="BG552" s="15" t="s">
        <v>40</v>
      </c>
      <c r="BH552" s="15" t="s">
        <v>40</v>
      </c>
      <c r="BI552" s="15"/>
      <c r="BJ552" s="16">
        <f>IF(AR552="R", $CA552, IF(OR(AR552="P", AR552="T", AR552="N"), 0, IF($C552="DM", $T552, IF(OR(AR552="Y", AR552="IR"),$AM552,IF(AR552="C", IF($BI552="Y", IF($AF552="N/A", $Q552, $AF552), IF($AG552="N/A", $T552,$AG552)))))))</f>
        <v>15</v>
      </c>
      <c r="BK552" s="16">
        <f>IF(AS552="R", $CA552, IF(OR(AS552="P", AS552="T", AS552="N"), 0, IF($C552="DM", $T552, IF(OR(AS552="Y", AS552="IR"),$AM552,IF(AS552="C", IF($BI552="Y", IF($AF552="N/A", $Q552, $AF552), IF($AG552="N/A", $T552,$AG552)))))))</f>
        <v>15</v>
      </c>
      <c r="BL552" s="16">
        <f>IF(AT552="R", $CA552, IF(OR(AT552="P", AT552="T", AT552="N"), 0, IF($C552="DM", $T552, IF(OR(AT552="Y", AT552="IR"),$AM552,IF(AT552="C", IF($BI552="Y", IF($AF552="N/A", $Q552, $AF552), IF($AG552="N/A", $T552,$AG552)))))))</f>
        <v>15</v>
      </c>
      <c r="BM552" s="16">
        <f>IF(AU552="R", $CA552, IF(OR(AU552="P", AU552="T", AU552="N"), 0, IF($C552="DM", $T552, IF(OR(AU552="Y", AU552="IR"),$AM552,IF(AU552="C", IF($BI552="Y", IF($AF552="N/A", $Q552, $AF552), IF($AG552="N/A", $T552,$AG552)))))))</f>
        <v>15</v>
      </c>
      <c r="BN552" s="16">
        <f>IF(AV552="R", $CA552, IF(OR(AV552="P", AV552="T", AV552="N"), 0, IF($C552="DM", $T552, IF(OR(AV552="Y", AV552="IR"),$AM552,IF(AV552="C", IF($BI552="Y", IF($AF552="N/A", $Q552, $AF552), IF($AG552="N/A", $T552,$AG552)))))))</f>
        <v>15</v>
      </c>
      <c r="BO552" s="16">
        <f>IF(AW552="R", $CA552, IF(OR(AW552="P", AW552="T", AW552="N"), 0, IF($C552="DM", $T552, IF(OR(AW552="Y", AW552="IR"),$AM552,IF(AW552="C", IF($BI552="Y", IF($AF552="N/A", $Q552, $AF552), IF($AG552="N/A", $T552,$AG552)))))))</f>
        <v>15</v>
      </c>
      <c r="BP552" s="16">
        <f>IF(AX552="R", $CA552, IF(OR(AX552="P", AX552="T", AX552="N"), 0, IF($C552="DM", $T552, IF(OR(AX552="Y", AX552="IR"),$AM552,IF(AX552="C", IF($BI552="Y", IF($AF552="N/A", $Q552, $AF552), IF($AG552="N/A", $T552,$AG552)))))))</f>
        <v>15</v>
      </c>
      <c r="BQ552" s="16">
        <f>IF(AY552="R", $CA552, IF(OR(AY552="P", AY552="T", AY552="N"), 0, IF($C552="DM", $T552, IF(OR(AY552="Y", AY552="IR"),$AM552,IF(AY552="C", IF($BI552="Y", IF($AF552="N/A", $Q552, $AF552), IF($AG552="N/A", $T552,$AG552)))))))</f>
        <v>15</v>
      </c>
      <c r="BR552" s="16">
        <f>IF(AZ552="R", $CA552, IF(OR(AZ552="P", AZ552="T", AZ552="N"), 0, IF($C552="DM", $T552, IF(OR(AZ552="Y", AZ552="IR"),$AM552,IF(AZ552="C", IF($BI552="Y", IF($AF552="N/A", $Q552, $AF552), IF($AG552="N/A", $T552,$AG552)))))))</f>
        <v>15</v>
      </c>
      <c r="BS552" s="16">
        <f>IF(BA552="R", $CA552, IF(OR(BA552="P", BA552="T", BA552="N"), 0, IF($C552="DM", $T552, IF(OR(BA552="Y", BA552="IR"),$AM552,IF(BA552="C", IF($BI552="Y", IF($AF552="N/A", $Q552, $AF552), IF($AG552="N/A", $T552,$AG552)))))))</f>
        <v>15</v>
      </c>
      <c r="BT552" s="16">
        <f>IF(BB552="R", $CA552, IF(OR(BB552="P", BB552="T", BB552="N"), 0, IF($C552="DM", $T552, IF(OR(BB552="Y", BB552="IR"),$AM552,IF(BB552="C", IF($BI552="Y", IF($BA552="C", IF($AF552="N/A", $Q552, $AF552), IF($AF552="N/A", $T552, $AM552)), IF($AG552="N/A", $T552,$AG552)))))))</f>
        <v>15</v>
      </c>
      <c r="BU552" s="16">
        <f>IF(BC552="R", $CA552, IF(OR(BC552="P", BC552="T", BC552="N"), 0, IF($C552="DM", $T552, IF(OR(BC552="Y", BC552="IR"),$AM552,IF(BC552="C", IF($BI552="Y", IF($BA552="C", IF($AF552="N/A", $Q552, $AF552), IF($AF552="N/A", $T552, $AM552)), IF($AG552="N/A", $T552,$AG552)))))))</f>
        <v>15</v>
      </c>
      <c r="BV552" s="16">
        <f>IF(BD552="R", $CA552, IF(OR(BD552="P", BD552="T", BD552="N"), 0, IF($C552="DM", $T552, IF(OR(BD552="Y", BD552="IR"),$AM552,IF(BD552="C", IF($BI552="Y", IF($BA552="C", IF($AF552="N/A", $Q552, $AF552), IF($AF552="N/A", $T552, $AM552)), IF($AG552="N/A", $T552,$AG552)))))))</f>
        <v>15</v>
      </c>
      <c r="BW552" s="16">
        <f>IF(BE552="R", $CA552, IF(OR(BE552="P", BE552="T", BE552="N"), 0, IF($C552="DM", $T552, IF(OR(BE552="Y", BE552="IR"),$AM552,IF(BE552="C", IF($BI552="Y", IF($BA552="C", IF($AF552="N/A", $Q552, $AF552), IF($AF552="N/A", $T552, $AM552)), IF($AG552="N/A", $T552,$AG552)))))))</f>
        <v>15</v>
      </c>
      <c r="BX552" s="16">
        <f>IF(BF552="R", $CA552, IF(OR(BF552="P", BF552="T", BF552="N"), 0, IF($C552="DM", $T552, IF(OR(BF552="Y", BF552="IR"),$AM552,IF(BF552="C", IF($BI552="Y", IF($BA552="C", IF($AF552="N/A", $Q552, $AF552), IF($AF552="N/A", $T552, $AM552)), IF($AG552="N/A", $T552,$AG552)))))))</f>
        <v>15</v>
      </c>
      <c r="BY552" s="16">
        <f>IF(BG552="R", $CA552, IF(OR(BG552="P", BG552="T", BG552="N"), 0, IF($C552="DM", $T552, IF(OR(BG552="Y", BG552="IR"),$AM552,IF(BG552="C", IF($BI552="Y", IF($BA552="C", IF($AF552="N/A", $Q552, $AF552), IF($AF552="N/A", $T552, $AM552)), IF($AG552="N/A", $T552,$AG552)))))))</f>
        <v>15</v>
      </c>
      <c r="BZ552" s="16">
        <f>IF(BH552="R", $CA552, IF(OR(BH552="P", BH552="T", BH552="N"), 0, IF($C552="DM", $T552, IF(OR(BH552="Y", BH552="IR"),$AM552,IF(BH552="C", IF($BI552="Y", IF($BA552="C", IF($AF552="N/A", $Q552, $AF552), IF($AF552="N/A", $T552, $AM552)), IF($AG552="N/A", $T552,$AG552)))))))</f>
        <v>15</v>
      </c>
      <c r="CA552" s="15" t="s">
        <v>75</v>
      </c>
      <c r="CB552" s="16">
        <f>BZ552</f>
        <v>15</v>
      </c>
      <c r="CC552" s="15">
        <f>IF(OR($BH552="T", $BH552="R"), 0, IF($BH552="C", IF($BI552="Y", IF($BA552="C", 0, IF(AF552="N/A", Q552-T552, AF552-AG552)), IF($AF552="N/A", U552, AH552)), AN552))</f>
        <v>9</v>
      </c>
      <c r="CD552" s="15" t="str">
        <f>IF(OR($BH552="T", $BH552="R"), 0, IF($BH552="C", IF($BI552="Y", 0, IF($AF552="N/A", V552, AI552)), AO552))</f>
        <v>N/A</v>
      </c>
      <c r="CE552" s="15" t="str">
        <f>IF(OR($BH552="T", $BH552="R"), 0, IF($BH552="C", IF($BI552="Y", 0, IF($AF552="N/A", W552, AJ552)), AP552))</f>
        <v>N/A</v>
      </c>
      <c r="CF552" s="15" t="str">
        <f>IF(OR($BH552="T", $BH552="R"), 0, IF($BH552="C", IF($BI552="Y", 0, IF($AF552="N/A", X552, AK552)), AQ552))</f>
        <v>N/A</v>
      </c>
      <c r="CG552" t="str">
        <f>IF(AC552="N/A", "S:"&amp;L552&amp;" G:"&amp;M552&amp;" GR:"&amp;Q552, IF(AC552=0, "S:"&amp;L552&amp;" G:"&amp;M552&amp;" GR:"&amp;Q552, "S:"&amp;L552&amp;"/"&amp;AD552&amp;" G:"&amp;AE552&amp;" GR:"&amp;AF552))</f>
        <v>S:9 G:3 GR:6</v>
      </c>
    </row>
    <row r="553" spans="1:85" x14ac:dyDescent="0.25">
      <c r="A553" s="14">
        <v>2578</v>
      </c>
      <c r="B553" s="15" t="s">
        <v>136</v>
      </c>
      <c r="C553" s="15" t="s">
        <v>64</v>
      </c>
      <c r="D553" s="15" t="s">
        <v>59</v>
      </c>
      <c r="E553" s="15">
        <f>VLOOKUP(B553, 'Rookie Year'!$A$2:$B$55679,2,FALSE)</f>
        <v>2018</v>
      </c>
      <c r="F553" s="15">
        <v>2018</v>
      </c>
      <c r="G553" s="15" t="s">
        <v>40</v>
      </c>
      <c r="H553" s="15" t="s">
        <v>1927</v>
      </c>
      <c r="I553" s="16">
        <v>38</v>
      </c>
      <c r="J553" s="15">
        <v>5</v>
      </c>
      <c r="K553" s="17">
        <f>IF(AND(G553&lt;&gt;"N",R553="N/A"), IF(I553&lt;4, 0, 0.25),IF(I553=1, IF(J553=1,0.25, 0.25), IF(I553&lt;13, 0.25, IF(I553&lt;26, 0.4, IF(I553&lt;51, 0.6, 0.75)))))</f>
        <v>0.6</v>
      </c>
      <c r="L553" s="16">
        <f>I553-M553</f>
        <v>15</v>
      </c>
      <c r="M553" s="16">
        <f>ROUNDUP(I553*K553,0)</f>
        <v>23</v>
      </c>
      <c r="N553" s="16">
        <f>M553*J553</f>
        <v>115</v>
      </c>
      <c r="O553" s="16">
        <v>115</v>
      </c>
      <c r="P553" s="16">
        <v>0</v>
      </c>
      <c r="Q553" s="16">
        <f>N553-O553-P553</f>
        <v>0</v>
      </c>
      <c r="R553" s="15">
        <v>2020</v>
      </c>
      <c r="S553" s="15">
        <f>IF(R553="N/A", J553-($B$1-F553), J553-($B$1-R553))</f>
        <v>1</v>
      </c>
      <c r="T553" s="16">
        <v>0</v>
      </c>
      <c r="U553" s="16" t="str">
        <f>IF($S553&lt;2, "N/A", $M553)</f>
        <v>N/A</v>
      </c>
      <c r="V553" s="16" t="str">
        <f>IF($S553&lt;3, "N/A", $M553)</f>
        <v>N/A</v>
      </c>
      <c r="W553" s="16" t="str">
        <f>IF($S553&lt;4, "N/A", $M553)</f>
        <v>N/A</v>
      </c>
      <c r="X553" s="16" t="str">
        <f>IF($S553&lt;5, "N/A", $M553)</f>
        <v>N/A</v>
      </c>
      <c r="Y553" s="15" t="str">
        <f>IF(SUM(T553:X553)&lt;&gt;Q553, "CHECK", "OK")</f>
        <v>OK</v>
      </c>
      <c r="Z553" s="15" t="str">
        <f>IF(F553=$B$1, "No", IF(S553=1, "Yes", "No"))</f>
        <v>Yes</v>
      </c>
      <c r="AA553" s="18">
        <f>IF(C553="DM", "N/A", IF(Z553="No","N/A",VLOOKUP(B553,'Extension List'!$A$3:$R$1972,18,FALSE)))</f>
        <v>39</v>
      </c>
      <c r="AB553" s="15">
        <f>IF(C553="DM", "N/A", IF(Z553="No","N/A",VLOOKUP(B553,'Extension List'!$A$3:$T$1972,20,FALSE)))</f>
        <v>4</v>
      </c>
      <c r="AC553" s="15">
        <v>3</v>
      </c>
      <c r="AD553" s="16">
        <f>IF(AE553="N/A", "N/A", AA553-AE553)</f>
        <v>15</v>
      </c>
      <c r="AE553" s="16">
        <f>IF(AA553="N/A", "N/A", IF(AC553&gt;0, IF(AA553&lt;13, ROUNDUP(0.25*AA553,0), IF(AA553&lt;26, ROUNDUP(0.4*AA553,0), IF(AA553&lt;51, ROUNDUP(0.6*AA553,0), ROUNDUP(0.75*AA553,0)))), "N/A"))</f>
        <v>24</v>
      </c>
      <c r="AF553" s="16">
        <f>IF(AD553="N/A","N/A", (AE553*AC553)+Q553)</f>
        <v>72</v>
      </c>
      <c r="AG553" s="16">
        <v>18</v>
      </c>
      <c r="AH553" s="16">
        <v>18</v>
      </c>
      <c r="AI553" s="16">
        <v>18</v>
      </c>
      <c r="AJ553" s="16">
        <v>18</v>
      </c>
      <c r="AK553" s="16" t="str">
        <f>IF($AF553="N/A","N/A",IF(AC553&gt;3,"TBC","N/A"))</f>
        <v>N/A</v>
      </c>
      <c r="AL553" s="16" t="str">
        <f>IF(AC553="N/A","N/A",IF(AC553&gt;0,IF(SUM(AG553:AK553)&lt;&gt;AF553,"CHECK","OK"),"N/A"))</f>
        <v>OK</v>
      </c>
      <c r="AM553" s="16">
        <f>IF(AD553="N/A", L553+T553, L553+AG553)</f>
        <v>33</v>
      </c>
      <c r="AN553" s="16">
        <f>IF(AD553="N/A", IF(U553="N/A", "N/A", L553+U553), AD553+AH553)</f>
        <v>33</v>
      </c>
      <c r="AO553" s="16">
        <f>IF(AD553="N/A", IF(V553="N/A", "N/A", L553+V553), IF(AI553="N/A", "N/A", AD553+AI553))</f>
        <v>33</v>
      </c>
      <c r="AP553" s="16">
        <f>IF(AD553="N/A", IF(W553="N/A", "N/A", L553+W553), IF(AJ553="N/A", "N/A", AD553+AJ553))</f>
        <v>33</v>
      </c>
      <c r="AQ553" s="16" t="str">
        <f>IF(AD553="N/A", IF(X553="N/A", "N/A", L553+X553), IF(AK553="N/A", "N/A", AD553+AK553))</f>
        <v>N/A</v>
      </c>
      <c r="AR553" s="15" t="s">
        <v>40</v>
      </c>
      <c r="AS553" s="15" t="s">
        <v>40</v>
      </c>
      <c r="AT553" s="15" t="s">
        <v>40</v>
      </c>
      <c r="AU553" s="15" t="s">
        <v>40</v>
      </c>
      <c r="AV553" s="15" t="s">
        <v>40</v>
      </c>
      <c r="AW553" s="15" t="s">
        <v>40</v>
      </c>
      <c r="AX553" s="15" t="s">
        <v>40</v>
      </c>
      <c r="AY553" s="15" t="s">
        <v>40</v>
      </c>
      <c r="AZ553" s="15" t="s">
        <v>40</v>
      </c>
      <c r="BA553" s="15" t="s">
        <v>40</v>
      </c>
      <c r="BB553" s="15" t="s">
        <v>40</v>
      </c>
      <c r="BC553" s="15" t="s">
        <v>40</v>
      </c>
      <c r="BD553" s="15" t="s">
        <v>40</v>
      </c>
      <c r="BE553" s="15" t="s">
        <v>40</v>
      </c>
      <c r="BF553" s="15" t="s">
        <v>40</v>
      </c>
      <c r="BG553" s="15" t="s">
        <v>40</v>
      </c>
      <c r="BH553" s="15" t="s">
        <v>40</v>
      </c>
      <c r="BI553" s="15"/>
      <c r="BJ553" s="16">
        <f>IF(AR553="R", $CA553, IF(OR(AR553="P", AR553="T", AR553="N"), 0, IF($C553="DM", $T553, IF(OR(AR553="Y", AR553="IR"),$AM553,IF(AR553="C", IF($BI553="Y", IF($AF553="N/A", $Q553, $AF553), IF($AG553="N/A", $T553,$AG553)))))))</f>
        <v>33</v>
      </c>
      <c r="BK553" s="16">
        <f>IF(AS553="R", $CA553, IF(OR(AS553="P", AS553="T", AS553="N"), 0, IF($C553="DM", $T553, IF(OR(AS553="Y", AS553="IR"),$AM553,IF(AS553="C", IF($BI553="Y", IF($AF553="N/A", $Q553, $AF553), IF($AG553="N/A", $T553,$AG553)))))))</f>
        <v>33</v>
      </c>
      <c r="BL553" s="16">
        <f>IF(AT553="R", $CA553, IF(OR(AT553="P", AT553="T", AT553="N"), 0, IF($C553="DM", $T553, IF(OR(AT553="Y", AT553="IR"),$AM553,IF(AT553="C", IF($BI553="Y", IF($AF553="N/A", $Q553, $AF553), IF($AG553="N/A", $T553,$AG553)))))))</f>
        <v>33</v>
      </c>
      <c r="BM553" s="16">
        <f>IF(AU553="R", $CA553, IF(OR(AU553="P", AU553="T", AU553="N"), 0, IF($C553="DM", $T553, IF(OR(AU553="Y", AU553="IR"),$AM553,IF(AU553="C", IF($BI553="Y", IF($AF553="N/A", $Q553, $AF553), IF($AG553="N/A", $T553,$AG553)))))))</f>
        <v>33</v>
      </c>
      <c r="BN553" s="16">
        <f>IF(AV553="R", $CA553, IF(OR(AV553="P", AV553="T", AV553="N"), 0, IF($C553="DM", $T553, IF(OR(AV553="Y", AV553="IR"),$AM553,IF(AV553="C", IF($BI553="Y", IF($AF553="N/A", $Q553, $AF553), IF($AG553="N/A", $T553,$AG553)))))))</f>
        <v>33</v>
      </c>
      <c r="BO553" s="16">
        <f>IF(AW553="R", $CA553, IF(OR(AW553="P", AW553="T", AW553="N"), 0, IF($C553="DM", $T553, IF(OR(AW553="Y", AW553="IR"),$AM553,IF(AW553="C", IF($BI553="Y", IF($AF553="N/A", $Q553, $AF553), IF($AG553="N/A", $T553,$AG553)))))))</f>
        <v>33</v>
      </c>
      <c r="BP553" s="16">
        <f>IF(AX553="R", $CA553, IF(OR(AX553="P", AX553="T", AX553="N"), 0, IF($C553="DM", $T553, IF(OR(AX553="Y", AX553="IR"),$AM553,IF(AX553="C", IF($BI553="Y", IF($AF553="N/A", $Q553, $AF553), IF($AG553="N/A", $T553,$AG553)))))))</f>
        <v>33</v>
      </c>
      <c r="BQ553" s="16">
        <f>IF(AY553="R", $CA553, IF(OR(AY553="P", AY553="T", AY553="N"), 0, IF($C553="DM", $T553, IF(OR(AY553="Y", AY553="IR"),$AM553,IF(AY553="C", IF($BI553="Y", IF($AF553="N/A", $Q553, $AF553), IF($AG553="N/A", $T553,$AG553)))))))</f>
        <v>33</v>
      </c>
      <c r="BR553" s="16">
        <f>IF(AZ553="R", $CA553, IF(OR(AZ553="P", AZ553="T", AZ553="N"), 0, IF($C553="DM", $T553, IF(OR(AZ553="Y", AZ553="IR"),$AM553,IF(AZ553="C", IF($BI553="Y", IF($AF553="N/A", $Q553, $AF553), IF($AG553="N/A", $T553,$AG553)))))))</f>
        <v>33</v>
      </c>
      <c r="BS553" s="16">
        <f>IF(BA553="R", $CA553, IF(OR(BA553="P", BA553="T", BA553="N"), 0, IF($C553="DM", $T553, IF(OR(BA553="Y", BA553="IR"),$AM553,IF(BA553="C", IF($BI553="Y", IF($AF553="N/A", $Q553, $AF553), IF($AG553="N/A", $T553,$AG553)))))))</f>
        <v>33</v>
      </c>
      <c r="BT553" s="16">
        <f>IF(BB553="R", $CA553, IF(OR(BB553="P", BB553="T", BB553="N"), 0, IF($C553="DM", $T553, IF(OR(BB553="Y", BB553="IR"),$AM553,IF(BB553="C", IF($BI553="Y", IF($BA553="C", IF($AF553="N/A", $Q553, $AF553), IF($AF553="N/A", $T553, $AM553)), IF($AG553="N/A", $T553,$AG553)))))))</f>
        <v>33</v>
      </c>
      <c r="BU553" s="16">
        <f>IF(BC553="R", $CA553, IF(OR(BC553="P", BC553="T", BC553="N"), 0, IF($C553="DM", $T553, IF(OR(BC553="Y", BC553="IR"),$AM553,IF(BC553="C", IF($BI553="Y", IF($BA553="C", IF($AF553="N/A", $Q553, $AF553), IF($AF553="N/A", $T553, $AM553)), IF($AG553="N/A", $T553,$AG553)))))))</f>
        <v>33</v>
      </c>
      <c r="BV553" s="16">
        <f>IF(BD553="R", $CA553, IF(OR(BD553="P", BD553="T", BD553="N"), 0, IF($C553="DM", $T553, IF(OR(BD553="Y", BD553="IR"),$AM553,IF(BD553="C", IF($BI553="Y", IF($BA553="C", IF($AF553="N/A", $Q553, $AF553), IF($AF553="N/A", $T553, $AM553)), IF($AG553="N/A", $T553,$AG553)))))))</f>
        <v>33</v>
      </c>
      <c r="BW553" s="16">
        <f>IF(BE553="R", $CA553, IF(OR(BE553="P", BE553="T", BE553="N"), 0, IF($C553="DM", $T553, IF(OR(BE553="Y", BE553="IR"),$AM553,IF(BE553="C", IF($BI553="Y", IF($BA553="C", IF($AF553="N/A", $Q553, $AF553), IF($AF553="N/A", $T553, $AM553)), IF($AG553="N/A", $T553,$AG553)))))))</f>
        <v>33</v>
      </c>
      <c r="BX553" s="16">
        <f>IF(BF553="R", $CA553, IF(OR(BF553="P", BF553="T", BF553="N"), 0, IF($C553="DM", $T553, IF(OR(BF553="Y", BF553="IR"),$AM553,IF(BF553="C", IF($BI553="Y", IF($BA553="C", IF($AF553="N/A", $Q553, $AF553), IF($AF553="N/A", $T553, $AM553)), IF($AG553="N/A", $T553,$AG553)))))))</f>
        <v>33</v>
      </c>
      <c r="BY553" s="16">
        <f>IF(BG553="R", $CA553, IF(OR(BG553="P", BG553="T", BG553="N"), 0, IF($C553="DM", $T553, IF(OR(BG553="Y", BG553="IR"),$AM553,IF(BG553="C", IF($BI553="Y", IF($BA553="C", IF($AF553="N/A", $Q553, $AF553), IF($AF553="N/A", $T553, $AM553)), IF($AG553="N/A", $T553,$AG553)))))))</f>
        <v>33</v>
      </c>
      <c r="BZ553" s="16">
        <f>IF(BH553="R", $CA553, IF(OR(BH553="P", BH553="T", BH553="N"), 0, IF($C553="DM", $T553, IF(OR(BH553="Y", BH553="IR"),$AM553,IF(BH553="C", IF($BI553="Y", IF($BA553="C", IF($AF553="N/A", $Q553, $AF553), IF($AF553="N/A", $T553, $AM553)), IF($AG553="N/A", $T553,$AG553)))))))</f>
        <v>33</v>
      </c>
      <c r="CA553" s="15" t="s">
        <v>75</v>
      </c>
      <c r="CB553" s="16">
        <f>BZ553</f>
        <v>33</v>
      </c>
      <c r="CC553" s="15">
        <f>IF(OR($BH553="T", $BH553="R"), 0, IF($BH553="C", IF($BI553="Y", IF($BA553="C", 0, IF(AF553="N/A", Q553-T553, AF553-AG553)), IF($AF553="N/A", U553, AH553)), AN553))</f>
        <v>33</v>
      </c>
      <c r="CD553" s="15">
        <f>IF(OR($BH553="T", $BH553="R"), 0, IF($BH553="C", IF($BI553="Y", 0, IF($AF553="N/A", V553, AI553)), AO553))</f>
        <v>33</v>
      </c>
      <c r="CE553" s="15">
        <f>IF(OR($BH553="T", $BH553="R"), 0, IF($BH553="C", IF($BI553="Y", 0, IF($AF553="N/A", W553, AJ553)), AP553))</f>
        <v>33</v>
      </c>
      <c r="CF553" s="15" t="str">
        <f>IF(OR($BH553="T", $BH553="R"), 0, IF($BH553="C", IF($BI553="Y", 0, IF($AF553="N/A", X553, AK553)), AQ553))</f>
        <v>N/A</v>
      </c>
      <c r="CG553" t="str">
        <f>IF(AC553="N/A", "S:"&amp;L553&amp;" G:"&amp;M553&amp;" GR:"&amp;Q553, IF(AC553=0, "S:"&amp;L553&amp;" G:"&amp;M553&amp;" GR:"&amp;Q553, "S:"&amp;L553&amp;"/"&amp;AD553&amp;" G:"&amp;AE553&amp;" GR:"&amp;AF553))</f>
        <v>S:15/15 G:24 GR:72</v>
      </c>
    </row>
    <row r="554" spans="1:85" x14ac:dyDescent="0.25">
      <c r="A554" s="14">
        <v>5736</v>
      </c>
      <c r="B554" s="15" t="s">
        <v>2483</v>
      </c>
      <c r="C554" s="15" t="s">
        <v>64</v>
      </c>
      <c r="D554" s="15" t="s">
        <v>59</v>
      </c>
      <c r="E554" s="15">
        <f>VLOOKUP(B554, 'Rookie Year'!$A$2:$B$55679,2,FALSE)</f>
        <v>2020</v>
      </c>
      <c r="F554" s="15">
        <v>2024</v>
      </c>
      <c r="G554" s="15" t="s">
        <v>42</v>
      </c>
      <c r="H554" s="15">
        <v>0</v>
      </c>
      <c r="I554" s="16">
        <v>2</v>
      </c>
      <c r="J554" s="15">
        <v>1</v>
      </c>
      <c r="K554" s="17">
        <f>IF(AND(G554&lt;&gt;"N",R554="N/A"), IF(I554&lt;4, 0, 0.25),IF(I554=1, IF(J554=1,0.25, 0.25), IF(I554&lt;13, 0.25, IF(I554&lt;26, 0.4, IF(I554&lt;51, 0.6, 0.75)))))</f>
        <v>0.25</v>
      </c>
      <c r="L554" s="16">
        <f>I554-M554</f>
        <v>1</v>
      </c>
      <c r="M554" s="16">
        <f>ROUNDUP(I554*K554,0)</f>
        <v>1</v>
      </c>
      <c r="N554" s="16">
        <f>M554*J554</f>
        <v>1</v>
      </c>
      <c r="O554" s="16">
        <v>0</v>
      </c>
      <c r="P554" s="16">
        <v>0</v>
      </c>
      <c r="Q554" s="16">
        <f>N554-O554-P554</f>
        <v>1</v>
      </c>
      <c r="R554" s="15" t="s">
        <v>75</v>
      </c>
      <c r="S554" s="15">
        <f>IF(R554="N/A", J554-($B$1-F554), J554-($B$1-R554))</f>
        <v>1</v>
      </c>
      <c r="T554" s="16">
        <f>IF($S554&lt;1, "N/A", $M554)</f>
        <v>1</v>
      </c>
      <c r="U554" s="16" t="str">
        <f>IF($S554&lt;2, "N/A", $M554)</f>
        <v>N/A</v>
      </c>
      <c r="V554" s="16" t="str">
        <f>IF($S554&lt;3, "N/A", $M554)</f>
        <v>N/A</v>
      </c>
      <c r="W554" s="16" t="str">
        <f>IF($S554&lt;4, "N/A", $M554)</f>
        <v>N/A</v>
      </c>
      <c r="X554" s="16" t="str">
        <f>IF($S554&lt;5, "N/A", $M554)</f>
        <v>N/A</v>
      </c>
      <c r="Y554" s="15" t="str">
        <f>IF(SUM(T554:X554)&lt;&gt;Q554, "CHECK", "OK")</f>
        <v>OK</v>
      </c>
      <c r="Z554" s="15" t="str">
        <f>IF(F554=$B$1, "No", IF(S554=1, "Yes", "No"))</f>
        <v>No</v>
      </c>
      <c r="AA554" s="18" t="str">
        <f>IF(C554="DM", "N/A", IF(Z554="No","N/A",VLOOKUP(B554,'Extension List'!$A$3:$R$1972,18,FALSE)))</f>
        <v>N/A</v>
      </c>
      <c r="AB554" s="15" t="str">
        <f>IF(C554="DM", "N/A", IF(Z554="No","N/A",VLOOKUP(B554,'Extension List'!$A$3:$T$1972,20,FALSE)))</f>
        <v>N/A</v>
      </c>
      <c r="AC554" s="15" t="str">
        <f>IF(AA554="N/A", "N/A", 0)</f>
        <v>N/A</v>
      </c>
      <c r="AD554" s="16" t="str">
        <f>IF(AE554="N/A", "N/A", AA554-AE554)</f>
        <v>N/A</v>
      </c>
      <c r="AE554" s="16" t="str">
        <f>IF(AA554="N/A", "N/A", IF(AC554&gt;0, IF(AA554&lt;13, ROUNDUP(0.25*AA554,0), IF(AA554&lt;26, ROUNDUP(0.4*AA554,0), IF(AA554&lt;51, ROUNDUP(0.6*AA554,0), ROUNDUP(0.75*AA554,0)))), "N/A"))</f>
        <v>N/A</v>
      </c>
      <c r="AF554" s="16" t="str">
        <f>IF(AD554="N/A","N/A", (AE554*AC554)+Q554)</f>
        <v>N/A</v>
      </c>
      <c r="AG554" s="16" t="str">
        <f>IF($AF554="N/A", "N/A", "TBC")</f>
        <v>N/A</v>
      </c>
      <c r="AH554" s="16" t="str">
        <f>IF($AF554="N/A", "N/A", "TBC")</f>
        <v>N/A</v>
      </c>
      <c r="AI554" s="16" t="str">
        <f>IF($AF554="N/A","N/A",IF(AC554&gt;1,"TBC","N/A"))</f>
        <v>N/A</v>
      </c>
      <c r="AJ554" s="16" t="str">
        <f>IF($AF554="N/A","N/A",IF(AC554&gt;2,"TBC","N/A"))</f>
        <v>N/A</v>
      </c>
      <c r="AK554" s="16" t="str">
        <f>IF($AF554="N/A","N/A",IF(AC554&gt;3,"TBC","N/A"))</f>
        <v>N/A</v>
      </c>
      <c r="AL554" s="16" t="str">
        <f>IF(AC554="N/A","N/A",IF(AC554&gt;0,IF(SUM(AG554:AK554)&lt;&gt;AF554,"CHECK","OK"),"N/A"))</f>
        <v>N/A</v>
      </c>
      <c r="AM554" s="16">
        <f>IF(AD554="N/A", L554+T554, L554+AG554)</f>
        <v>2</v>
      </c>
      <c r="AN554" s="16" t="str">
        <f>IF(AD554="N/A", IF(U554="N/A", "N/A", L554+U554), AD554+AH554)</f>
        <v>N/A</v>
      </c>
      <c r="AO554" s="16" t="str">
        <f>IF(AD554="N/A", IF(V554="N/A", "N/A", L554+V554), IF(AI554="N/A", "N/A", AD554+AI554))</f>
        <v>N/A</v>
      </c>
      <c r="AP554" s="16" t="str">
        <f>IF(AD554="N/A", IF(W554="N/A", "N/A", L554+W554), IF(AJ554="N/A", "N/A", AD554+AJ554))</f>
        <v>N/A</v>
      </c>
      <c r="AQ554" s="16" t="str">
        <f>IF(AD554="N/A", IF(X554="N/A", "N/A", L554+X554), IF(AK554="N/A", "N/A", AD554+AK554))</f>
        <v>N/A</v>
      </c>
      <c r="AR554" s="15" t="s">
        <v>40</v>
      </c>
      <c r="AS554" s="15" t="s">
        <v>40</v>
      </c>
      <c r="AT554" s="15" t="s">
        <v>40</v>
      </c>
      <c r="AU554" s="15" t="s">
        <v>40</v>
      </c>
      <c r="AV554" s="15" t="s">
        <v>40</v>
      </c>
      <c r="AW554" s="15" t="s">
        <v>40</v>
      </c>
      <c r="AX554" s="15" t="s">
        <v>40</v>
      </c>
      <c r="AY554" s="15" t="s">
        <v>44</v>
      </c>
      <c r="AZ554" s="15" t="s">
        <v>44</v>
      </c>
      <c r="BA554" s="15" t="s">
        <v>44</v>
      </c>
      <c r="BB554" s="15" t="s">
        <v>44</v>
      </c>
      <c r="BC554" s="15" t="s">
        <v>44</v>
      </c>
      <c r="BD554" s="15" t="s">
        <v>44</v>
      </c>
      <c r="BE554" s="15" t="s">
        <v>44</v>
      </c>
      <c r="BF554" s="15" t="s">
        <v>44</v>
      </c>
      <c r="BG554" s="15" t="s">
        <v>44</v>
      </c>
      <c r="BH554" s="15" t="s">
        <v>44</v>
      </c>
      <c r="BJ554" s="16">
        <f>IF(AR554="R", $CA554, IF(OR(AR554="P", AR554="T", AR554="N"), 0, IF($C554="DM", $T554, IF(OR(AR554="Y", AR554="IR"),$AM554,IF(AR554="C", IF($BI554="Y", IF($AF554="N/A", $Q554, $AF554), IF($AG554="N/A", $T554,$AG554)))))))</f>
        <v>2</v>
      </c>
      <c r="BK554" s="16">
        <f>IF(AS554="R", $CA554, IF(OR(AS554="P", AS554="T", AS554="N"), 0, IF($C554="DM", $T554, IF(OR(AS554="Y", AS554="IR"),$AM554,IF(AS554="C", IF($BI554="Y", IF($AF554="N/A", $Q554, $AF554), IF($AG554="N/A", $T554,$AG554)))))))</f>
        <v>2</v>
      </c>
      <c r="BL554" s="16">
        <f>IF(AT554="R", $CA554, IF(OR(AT554="P", AT554="T", AT554="N"), 0, IF($C554="DM", $T554, IF(OR(AT554="Y", AT554="IR"),$AM554,IF(AT554="C", IF($BI554="Y", IF($AF554="N/A", $Q554, $AF554), IF($AG554="N/A", $T554,$AG554)))))))</f>
        <v>2</v>
      </c>
      <c r="BM554" s="16">
        <f>IF(AU554="R", $CA554, IF(OR(AU554="P", AU554="T", AU554="N"), 0, IF($C554="DM", $T554, IF(OR(AU554="Y", AU554="IR"),$AM554,IF(AU554="C", IF($BI554="Y", IF($AF554="N/A", $Q554, $AF554), IF($AG554="N/A", $T554,$AG554)))))))</f>
        <v>2</v>
      </c>
      <c r="BN554" s="16">
        <f>IF(AV554="R", $CA554, IF(OR(AV554="P", AV554="T", AV554="N"), 0, IF($C554="DM", $T554, IF(OR(AV554="Y", AV554="IR"),$AM554,IF(AV554="C", IF($BI554="Y", IF($AF554="N/A", $Q554, $AF554), IF($AG554="N/A", $T554,$AG554)))))))</f>
        <v>2</v>
      </c>
      <c r="BO554" s="16">
        <f>IF(AW554="R", $CA554, IF(OR(AW554="P", AW554="T", AW554="N"), 0, IF($C554="DM", $T554, IF(OR(AW554="Y", AW554="IR"),$AM554,IF(AW554="C", IF($BI554="Y", IF($AF554="N/A", $Q554, $AF554), IF($AG554="N/A", $T554,$AG554)))))))</f>
        <v>2</v>
      </c>
      <c r="BP554" s="16">
        <f>IF(AX554="R", $CA554, IF(OR(AX554="P", AX554="T", AX554="N"), 0, IF($C554="DM", $T554, IF(OR(AX554="Y", AX554="IR"),$AM554,IF(AX554="C", IF($BI554="Y", IF($AF554="N/A", $Q554, $AF554), IF($AG554="N/A", $T554,$AG554)))))))</f>
        <v>2</v>
      </c>
      <c r="BQ554" s="16">
        <f>IF(AY554="R", $CA554, IF(OR(AY554="P", AY554="T", AY554="N"), 0, IF($C554="DM", $T554, IF(OR(AY554="Y", AY554="IR"),$AM554,IF(AY554="C", IF($BI554="Y", IF($AF554="N/A", $Q554, $AF554), IF($AG554="N/A", $T554,$AG554)))))))</f>
        <v>1</v>
      </c>
      <c r="BR554" s="16">
        <f>IF(AZ554="R", $CA554, IF(OR(AZ554="P", AZ554="T", AZ554="N"), 0, IF($C554="DM", $T554, IF(OR(AZ554="Y", AZ554="IR"),$AM554,IF(AZ554="C", IF($BI554="Y", IF($AF554="N/A", $Q554, $AF554), IF($AG554="N/A", $T554,$AG554)))))))</f>
        <v>1</v>
      </c>
      <c r="BS554" s="16">
        <f>IF(BA554="R", $CA554, IF(OR(BA554="P", BA554="T", BA554="N"), 0, IF($C554="DM", $T554, IF(OR(BA554="Y", BA554="IR"),$AM554,IF(BA554="C", IF($BI554="Y", IF($AF554="N/A", $Q554, $AF554), IF($AG554="N/A", $T554,$AG554)))))))</f>
        <v>1</v>
      </c>
      <c r="BT554" s="16">
        <f>IF(BB554="R", $CA554, IF(OR(BB554="P", BB554="T", BB554="N"), 0, IF($C554="DM", $T554, IF(OR(BB554="Y", BB554="IR"),$AM554,IF(BB554="C", IF($BI554="Y", IF($BA554="C", IF($AF554="N/A", $Q554, $AF554), IF($AF554="N/A", $T554, $AM554)), IF($AG554="N/A", $T554,$AG554)))))))</f>
        <v>1</v>
      </c>
      <c r="BU554" s="16">
        <f>IF(BC554="R", $CA554, IF(OR(BC554="P", BC554="T", BC554="N"), 0, IF($C554="DM", $T554, IF(OR(BC554="Y", BC554="IR"),$AM554,IF(BC554="C", IF($BI554="Y", IF($BA554="C", IF($AF554="N/A", $Q554, $AF554), IF($AF554="N/A", $T554, $AM554)), IF($AG554="N/A", $T554,$AG554)))))))</f>
        <v>1</v>
      </c>
      <c r="BV554" s="16">
        <f>IF(BD554="R", $CA554, IF(OR(BD554="P", BD554="T", BD554="N"), 0, IF($C554="DM", $T554, IF(OR(BD554="Y", BD554="IR"),$AM554,IF(BD554="C", IF($BI554="Y", IF($BA554="C", IF($AF554="N/A", $Q554, $AF554), IF($AF554="N/A", $T554, $AM554)), IF($AG554="N/A", $T554,$AG554)))))))</f>
        <v>1</v>
      </c>
      <c r="BW554" s="16">
        <f>IF(BE554="R", $CA554, IF(OR(BE554="P", BE554="T", BE554="N"), 0, IF($C554="DM", $T554, IF(OR(BE554="Y", BE554="IR"),$AM554,IF(BE554="C", IF($BI554="Y", IF($BA554="C", IF($AF554="N/A", $Q554, $AF554), IF($AF554="N/A", $T554, $AM554)), IF($AG554="N/A", $T554,$AG554)))))))</f>
        <v>1</v>
      </c>
      <c r="BX554" s="16">
        <f>IF(BF554="R", $CA554, IF(OR(BF554="P", BF554="T", BF554="N"), 0, IF($C554="DM", $T554, IF(OR(BF554="Y", BF554="IR"),$AM554,IF(BF554="C", IF($BI554="Y", IF($BA554="C", IF($AF554="N/A", $Q554, $AF554), IF($AF554="N/A", $T554, $AM554)), IF($AG554="N/A", $T554,$AG554)))))))</f>
        <v>1</v>
      </c>
      <c r="BY554" s="16">
        <f>IF(BG554="R", $CA554, IF(OR(BG554="P", BG554="T", BG554="N"), 0, IF($C554="DM", $T554, IF(OR(BG554="Y", BG554="IR"),$AM554,IF(BG554="C", IF($BI554="Y", IF($BA554="C", IF($AF554="N/A", $Q554, $AF554), IF($AF554="N/A", $T554, $AM554)), IF($AG554="N/A", $T554,$AG554)))))))</f>
        <v>1</v>
      </c>
      <c r="BZ554" s="16">
        <f>IF(BH554="R", $CA554, IF(OR(BH554="P", BH554="T", BH554="N"), 0, IF($C554="DM", $T554, IF(OR(BH554="Y", BH554="IR"),$AM554,IF(BH554="C", IF($BI554="Y", IF($BA554="C", IF($AF554="N/A", $Q554, $AF554), IF($AF554="N/A", $T554, $AM554)), IF($AG554="N/A", $T554,$AG554)))))))</f>
        <v>1</v>
      </c>
      <c r="CA554" s="15" t="s">
        <v>75</v>
      </c>
      <c r="CB554" s="16">
        <f>BZ554</f>
        <v>1</v>
      </c>
      <c r="CC554" s="15" t="str">
        <f>IF(OR($BH554="T", $BH554="R"), 0, IF($BH554="C", IF($BI554="Y", IF($BA554="C", 0, IF(AF554="N/A", Q554-T554, AF554-AG554)), IF($AF554="N/A", U554, AH554)), AN554))</f>
        <v>N/A</v>
      </c>
      <c r="CD554" s="15" t="str">
        <f>IF(OR($BH554="T", $BH554="R"), 0, IF($BH554="C", IF($BI554="Y", 0, IF($AF554="N/A", V554, AI554)), AO554))</f>
        <v>N/A</v>
      </c>
      <c r="CE554" s="15" t="str">
        <f>IF(OR($BH554="T", $BH554="R"), 0, IF($BH554="C", IF($BI554="Y", 0, IF($AF554="N/A", W554, AJ554)), AP554))</f>
        <v>N/A</v>
      </c>
      <c r="CF554" s="15" t="str">
        <f>IF(OR($BH554="T", $BH554="R"), 0, IF($BH554="C", IF($BI554="Y", 0, IF($AF554="N/A", X554, AK554)), AQ554))</f>
        <v>N/A</v>
      </c>
    </row>
    <row r="555" spans="1:85" x14ac:dyDescent="0.25">
      <c r="A555" s="14">
        <v>5212</v>
      </c>
      <c r="B555" s="15" t="s">
        <v>2806</v>
      </c>
      <c r="C555" s="15" t="s">
        <v>64</v>
      </c>
      <c r="D555" s="15" t="s">
        <v>59</v>
      </c>
      <c r="E555" s="15">
        <f>VLOOKUP(B555, 'Rookie Year'!$A$2:$B$55679,2,FALSE)</f>
        <v>2023</v>
      </c>
      <c r="F555" s="15">
        <v>2023</v>
      </c>
      <c r="G555" s="15" t="s">
        <v>40</v>
      </c>
      <c r="H555" s="15" t="s">
        <v>2869</v>
      </c>
      <c r="I555" s="16">
        <v>1</v>
      </c>
      <c r="J555" s="15">
        <v>3</v>
      </c>
      <c r="K555" s="17">
        <f>IF(AND(G555&lt;&gt;"N",R555="N/A"), IF(I555&lt;4, 0, 0.25),IF(I555=1, IF(J555=1,0.25, 0.25), IF(I555&lt;13, 0.25, IF(I555&lt;26, 0.4, IF(I555&lt;51, 0.6, 0.75)))))</f>
        <v>0</v>
      </c>
      <c r="L555" s="16">
        <f>I555-M555</f>
        <v>1</v>
      </c>
      <c r="M555" s="16">
        <f>ROUNDUP(I555*K555,0)</f>
        <v>0</v>
      </c>
      <c r="N555" s="16">
        <f>M555*J555</f>
        <v>0</v>
      </c>
      <c r="O555" s="16">
        <v>0</v>
      </c>
      <c r="P555" s="16">
        <v>0</v>
      </c>
      <c r="Q555" s="16">
        <f>N555-O555-P555</f>
        <v>0</v>
      </c>
      <c r="R555" s="15" t="s">
        <v>75</v>
      </c>
      <c r="S555" s="15">
        <f>IF(R555="N/A", J555-($B$1-F555), J555-($B$1-R555))</f>
        <v>2</v>
      </c>
      <c r="T555" s="16">
        <v>0</v>
      </c>
      <c r="U555" s="16">
        <v>0</v>
      </c>
      <c r="V555" s="16" t="str">
        <f>IF($S555&lt;3, "N/A", $M555)</f>
        <v>N/A</v>
      </c>
      <c r="W555" s="16" t="str">
        <f>IF($S555&lt;4, "N/A", $M555)</f>
        <v>N/A</v>
      </c>
      <c r="X555" s="16" t="str">
        <f>IF($S555&lt;5, "N/A", $M555)</f>
        <v>N/A</v>
      </c>
      <c r="Y555" s="15" t="str">
        <f>IF(SUM(T555:X555)&lt;&gt;Q555, "CHECK", "OK")</f>
        <v>OK</v>
      </c>
      <c r="Z555" s="15" t="str">
        <f>IF(F555=$B$1, "No", IF(S555=1, "Yes", "No"))</f>
        <v>No</v>
      </c>
      <c r="AA555" s="18" t="str">
        <f>IF(C555="DM", "N/A", IF(Z555="No","N/A",VLOOKUP(B555,'Extension List'!$A$3:$R$1972,18,FALSE)))</f>
        <v>N/A</v>
      </c>
      <c r="AB555" s="15" t="str">
        <f>IF(C555="DM", "N/A", IF(Z555="No","N/A",VLOOKUP(B555,'Extension List'!$A$3:$T$1972,20,FALSE)))</f>
        <v>N/A</v>
      </c>
      <c r="AC555" s="15" t="str">
        <f>IF(AA555="N/A", "N/A", 0)</f>
        <v>N/A</v>
      </c>
      <c r="AD555" s="16" t="str">
        <f>IF(AE555="N/A", "N/A", AA555-AE555)</f>
        <v>N/A</v>
      </c>
      <c r="AE555" s="16" t="str">
        <f>IF(AA555="N/A", "N/A", IF(AC555&gt;0, IF(AA555&lt;13, ROUNDUP(0.25*AA555,0), IF(AA555&lt;26, ROUNDUP(0.4*AA555,0), IF(AA555&lt;51, ROUNDUP(0.6*AA555,0), ROUNDUP(0.75*AA555,0)))), "N/A"))</f>
        <v>N/A</v>
      </c>
      <c r="AF555" s="16" t="str">
        <f>IF(AD555="N/A","N/A", (AE555*AC555)+Q555)</f>
        <v>N/A</v>
      </c>
      <c r="AG555" s="16" t="str">
        <f>IF($AF555="N/A", "N/A", "TBC")</f>
        <v>N/A</v>
      </c>
      <c r="AH555" s="16" t="str">
        <f>IF($AF555="N/A", "N/A", "TBC")</f>
        <v>N/A</v>
      </c>
      <c r="AI555" s="16" t="str">
        <f>IF($AF555="N/A","N/A",IF(AC555&gt;1,"TBC","N/A"))</f>
        <v>N/A</v>
      </c>
      <c r="AJ555" s="16" t="str">
        <f>IF($AF555="N/A","N/A",IF(AC555&gt;2,"TBC","N/A"))</f>
        <v>N/A</v>
      </c>
      <c r="AK555" s="16" t="str">
        <f>IF($AF555="N/A","N/A",IF(AC555&gt;3,"TBC","N/A"))</f>
        <v>N/A</v>
      </c>
      <c r="AL555" s="16" t="str">
        <f>IF(AC555="N/A","N/A",IF(AC555&gt;0,IF(SUM(AG555:AK555)&lt;&gt;AF555,"CHECK","OK"),"N/A"))</f>
        <v>N/A</v>
      </c>
      <c r="AM555" s="16">
        <f>IF(AD555="N/A", L555+T555, L555+AG555)</f>
        <v>1</v>
      </c>
      <c r="AN555" s="16">
        <f>IF(AD555="N/A", IF(U555="N/A", "N/A", L555+U555), AD555+AH555)</f>
        <v>1</v>
      </c>
      <c r="AO555" s="16" t="str">
        <f>IF(AD555="N/A", IF(V555="N/A", "N/A", L555+V555), IF(AI555="N/A", "N/A", AD555+AI555))</f>
        <v>N/A</v>
      </c>
      <c r="AP555" s="16" t="str">
        <f>IF(AD555="N/A", IF(W555="N/A", "N/A", L555+W555), IF(AJ555="N/A", "N/A", AD555+AJ555))</f>
        <v>N/A</v>
      </c>
      <c r="AQ555" s="16" t="str">
        <f>IF(AD555="N/A", IF(X555="N/A", "N/A", L555+X555), IF(AK555="N/A", "N/A", AD555+AK555))</f>
        <v>N/A</v>
      </c>
      <c r="AR555" s="15" t="s">
        <v>40</v>
      </c>
      <c r="AS555" s="15" t="s">
        <v>40</v>
      </c>
      <c r="AT555" s="15" t="s">
        <v>40</v>
      </c>
      <c r="AU555" s="15" t="s">
        <v>40</v>
      </c>
      <c r="AV555" s="15" t="s">
        <v>40</v>
      </c>
      <c r="AW555" s="15" t="s">
        <v>40</v>
      </c>
      <c r="AX555" s="15" t="s">
        <v>40</v>
      </c>
      <c r="AY555" s="15" t="s">
        <v>40</v>
      </c>
      <c r="AZ555" s="15" t="s">
        <v>40</v>
      </c>
      <c r="BA555" s="15" t="s">
        <v>40</v>
      </c>
      <c r="BB555" s="15" t="s">
        <v>40</v>
      </c>
      <c r="BC555" s="15" t="s">
        <v>40</v>
      </c>
      <c r="BD555" s="15" t="s">
        <v>40</v>
      </c>
      <c r="BE555" s="15" t="s">
        <v>40</v>
      </c>
      <c r="BF555" s="15" t="s">
        <v>40</v>
      </c>
      <c r="BG555" s="15" t="s">
        <v>40</v>
      </c>
      <c r="BH555" s="15" t="s">
        <v>40</v>
      </c>
      <c r="BI555" s="15"/>
      <c r="BJ555" s="16">
        <f>IF(AR555="R", $CA555, IF(OR(AR555="P", AR555="T", AR555="N"), 0, IF($C555="DM", $T555, IF(OR(AR555="Y", AR555="IR"),$AM555,IF(AR555="C", IF($BI555="Y", IF($AF555="N/A", $Q555, $AF555), IF($AG555="N/A", $T555,$AG555)))))))</f>
        <v>1</v>
      </c>
      <c r="BK555" s="16">
        <f>IF(AS555="R", $CA555, IF(OR(AS555="P", AS555="T", AS555="N"), 0, IF($C555="DM", $T555, IF(OR(AS555="Y", AS555="IR"),$AM555,IF(AS555="C", IF($BI555="Y", IF($AF555="N/A", $Q555, $AF555), IF($AG555="N/A", $T555,$AG555)))))))</f>
        <v>1</v>
      </c>
      <c r="BL555" s="16">
        <f>IF(AT555="R", $CA555, IF(OR(AT555="P", AT555="T", AT555="N"), 0, IF($C555="DM", $T555, IF(OR(AT555="Y", AT555="IR"),$AM555,IF(AT555="C", IF($BI555="Y", IF($AF555="N/A", $Q555, $AF555), IF($AG555="N/A", $T555,$AG555)))))))</f>
        <v>1</v>
      </c>
      <c r="BM555" s="16">
        <f>IF(AU555="R", $CA555, IF(OR(AU555="P", AU555="T", AU555="N"), 0, IF($C555="DM", $T555, IF(OR(AU555="Y", AU555="IR"),$AM555,IF(AU555="C", IF($BI555="Y", IF($AF555="N/A", $Q555, $AF555), IF($AG555="N/A", $T555,$AG555)))))))</f>
        <v>1</v>
      </c>
      <c r="BN555" s="16">
        <f>IF(AV555="R", $CA555, IF(OR(AV555="P", AV555="T", AV555="N"), 0, IF($C555="DM", $T555, IF(OR(AV555="Y", AV555="IR"),$AM555,IF(AV555="C", IF($BI555="Y", IF($AF555="N/A", $Q555, $AF555), IF($AG555="N/A", $T555,$AG555)))))))</f>
        <v>1</v>
      </c>
      <c r="BO555" s="16">
        <f>IF(AW555="R", $CA555, IF(OR(AW555="P", AW555="T", AW555="N"), 0, IF($C555="DM", $T555, IF(OR(AW555="Y", AW555="IR"),$AM555,IF(AW555="C", IF($BI555="Y", IF($AF555="N/A", $Q555, $AF555), IF($AG555="N/A", $T555,$AG555)))))))</f>
        <v>1</v>
      </c>
      <c r="BP555" s="16">
        <f>IF(AX555="R", $CA555, IF(OR(AX555="P", AX555="T", AX555="N"), 0, IF($C555="DM", $T555, IF(OR(AX555="Y", AX555="IR"),$AM555,IF(AX555="C", IF($BI555="Y", IF($AF555="N/A", $Q555, $AF555), IF($AG555="N/A", $T555,$AG555)))))))</f>
        <v>1</v>
      </c>
      <c r="BQ555" s="16">
        <f>IF(AY555="R", $CA555, IF(OR(AY555="P", AY555="T", AY555="N"), 0, IF($C555="DM", $T555, IF(OR(AY555="Y", AY555="IR"),$AM555,IF(AY555="C", IF($BI555="Y", IF($AF555="N/A", $Q555, $AF555), IF($AG555="N/A", $T555,$AG555)))))))</f>
        <v>1</v>
      </c>
      <c r="BR555" s="16">
        <f>IF(AZ555="R", $CA555, IF(OR(AZ555="P", AZ555="T", AZ555="N"), 0, IF($C555="DM", $T555, IF(OR(AZ555="Y", AZ555="IR"),$AM555,IF(AZ555="C", IF($BI555="Y", IF($AF555="N/A", $Q555, $AF555), IF($AG555="N/A", $T555,$AG555)))))))</f>
        <v>1</v>
      </c>
      <c r="BS555" s="16">
        <f>IF(BA555="R", $CA555, IF(OR(BA555="P", BA555="T", BA555="N"), 0, IF($C555="DM", $T555, IF(OR(BA555="Y", BA555="IR"),$AM555,IF(BA555="C", IF($BI555="Y", IF($AF555="N/A", $Q555, $AF555), IF($AG555="N/A", $T555,$AG555)))))))</f>
        <v>1</v>
      </c>
      <c r="BT555" s="16">
        <f>IF(BB555="R", $CA555, IF(OR(BB555="P", BB555="T", BB555="N"), 0, IF($C555="DM", $T555, IF(OR(BB555="Y", BB555="IR"),$AM555,IF(BB555="C", IF($BI555="Y", IF($BA555="C", IF($AF555="N/A", $Q555, $AF555), IF($AF555="N/A", $T555, $AM555)), IF($AG555="N/A", $T555,$AG555)))))))</f>
        <v>1</v>
      </c>
      <c r="BU555" s="16">
        <f>IF(BC555="R", $CA555, IF(OR(BC555="P", BC555="T", BC555="N"), 0, IF($C555="DM", $T555, IF(OR(BC555="Y", BC555="IR"),$AM555,IF(BC555="C", IF($BI555="Y", IF($BA555="C", IF($AF555="N/A", $Q555, $AF555), IF($AF555="N/A", $T555, $AM555)), IF($AG555="N/A", $T555,$AG555)))))))</f>
        <v>1</v>
      </c>
      <c r="BV555" s="16">
        <f>IF(BD555="R", $CA555, IF(OR(BD555="P", BD555="T", BD555="N"), 0, IF($C555="DM", $T555, IF(OR(BD555="Y", BD555="IR"),$AM555,IF(BD555="C", IF($BI555="Y", IF($BA555="C", IF($AF555="N/A", $Q555, $AF555), IF($AF555="N/A", $T555, $AM555)), IF($AG555="N/A", $T555,$AG555)))))))</f>
        <v>1</v>
      </c>
      <c r="BW555" s="16">
        <f>IF(BE555="R", $CA555, IF(OR(BE555="P", BE555="T", BE555="N"), 0, IF($C555="DM", $T555, IF(OR(BE555="Y", BE555="IR"),$AM555,IF(BE555="C", IF($BI555="Y", IF($BA555="C", IF($AF555="N/A", $Q555, $AF555), IF($AF555="N/A", $T555, $AM555)), IF($AG555="N/A", $T555,$AG555)))))))</f>
        <v>1</v>
      </c>
      <c r="BX555" s="16">
        <f>IF(BF555="R", $CA555, IF(OR(BF555="P", BF555="T", BF555="N"), 0, IF($C555="DM", $T555, IF(OR(BF555="Y", BF555="IR"),$AM555,IF(BF555="C", IF($BI555="Y", IF($BA555="C", IF($AF555="N/A", $Q555, $AF555), IF($AF555="N/A", $T555, $AM555)), IF($AG555="N/A", $T555,$AG555)))))))</f>
        <v>1</v>
      </c>
      <c r="BY555" s="16">
        <f>IF(BG555="R", $CA555, IF(OR(BG555="P", BG555="T", BG555="N"), 0, IF($C555="DM", $T555, IF(OR(BG555="Y", BG555="IR"),$AM555,IF(BG555="C", IF($BI555="Y", IF($BA555="C", IF($AF555="N/A", $Q555, $AF555), IF($AF555="N/A", $T555, $AM555)), IF($AG555="N/A", $T555,$AG555)))))))</f>
        <v>1</v>
      </c>
      <c r="BZ555" s="16">
        <f>IF(BH555="R", $CA555, IF(OR(BH555="P", BH555="T", BH555="N"), 0, IF($C555="DM", $T555, IF(OR(BH555="Y", BH555="IR"),$AM555,IF(BH555="C", IF($BI555="Y", IF($BA555="C", IF($AF555="N/A", $Q555, $AF555), IF($AF555="N/A", $T555, $AM555)), IF($AG555="N/A", $T555,$AG555)))))))</f>
        <v>1</v>
      </c>
      <c r="CA555" s="15" t="s">
        <v>75</v>
      </c>
      <c r="CB555" s="16">
        <f>BZ555</f>
        <v>1</v>
      </c>
      <c r="CC555" s="15">
        <f>IF(OR($BH555="T", $BH555="R"), 0, IF($BH555="C", IF($BI555="Y", IF($BA555="C", 0, IF(AF555="N/A", Q555-T555, AF555-AG555)), IF($AF555="N/A", U555, AH555)), AN555))</f>
        <v>1</v>
      </c>
      <c r="CD555" s="15" t="str">
        <f>IF(OR($BH555="T", $BH555="R"), 0, IF($BH555="C", IF($BI555="Y", 0, IF($AF555="N/A", V555, AI555)), AO555))</f>
        <v>N/A</v>
      </c>
      <c r="CE555" s="15" t="str">
        <f>IF(OR($BH555="T", $BH555="R"), 0, IF($BH555="C", IF($BI555="Y", 0, IF($AF555="N/A", W555, AJ555)), AP555))</f>
        <v>N/A</v>
      </c>
      <c r="CF555" s="15" t="str">
        <f>IF(OR($BH555="T", $BH555="R"), 0, IF($BH555="C", IF($BI555="Y", 0, IF($AF555="N/A", X555, AK555)), AQ555))</f>
        <v>N/A</v>
      </c>
      <c r="CG555" t="str">
        <f>IF(AC555="N/A", "S:"&amp;L555&amp;" G:"&amp;M555&amp;" GR:"&amp;Q555, IF(AC555=0, "S:"&amp;L555&amp;" G:"&amp;M555&amp;" GR:"&amp;Q555, "S:"&amp;L555&amp;"/"&amp;AD555&amp;" G:"&amp;AE555&amp;" GR:"&amp;AF555))</f>
        <v>S:1 G:0 GR:0</v>
      </c>
    </row>
    <row r="556" spans="1:85" x14ac:dyDescent="0.25">
      <c r="A556" s="14">
        <v>5672</v>
      </c>
      <c r="B556" s="15" t="s">
        <v>3021</v>
      </c>
      <c r="C556" s="15" t="s">
        <v>64</v>
      </c>
      <c r="D556" s="15" t="s">
        <v>59</v>
      </c>
      <c r="E556" s="15">
        <f>VLOOKUP(B556, 'Rookie Year'!$A$2:$B$55679,2,FALSE)</f>
        <v>2024</v>
      </c>
      <c r="F556" s="15">
        <v>2024</v>
      </c>
      <c r="G556" s="15" t="s">
        <v>40</v>
      </c>
      <c r="H556" s="15" t="s">
        <v>2220</v>
      </c>
      <c r="I556" s="16">
        <v>1</v>
      </c>
      <c r="J556" s="15">
        <v>3</v>
      </c>
      <c r="K556" s="17">
        <f>IF(AND(G556&lt;&gt;"N",R556="N/A"), IF(I556&lt;4, 0, 0.25),IF(I556=1, IF(J556=1,0.25, 0.25), IF(I556&lt;13, 0.25, IF(I556&lt;26, 0.4, IF(I556&lt;51, 0.6, 0.75)))))</f>
        <v>0</v>
      </c>
      <c r="L556" s="16">
        <f>I556-M556</f>
        <v>1</v>
      </c>
      <c r="M556" s="16">
        <f>ROUNDUP(I556*K556,0)</f>
        <v>0</v>
      </c>
      <c r="N556" s="16">
        <f>M556*J556</f>
        <v>0</v>
      </c>
      <c r="O556" s="16">
        <v>0</v>
      </c>
      <c r="P556" s="16">
        <v>0</v>
      </c>
      <c r="Q556" s="16">
        <f>N556-O556-P556</f>
        <v>0</v>
      </c>
      <c r="R556" s="15" t="s">
        <v>75</v>
      </c>
      <c r="S556" s="15">
        <f>IF(R556="N/A", J556-($B$1-F556), J556-($B$1-R556))</f>
        <v>3</v>
      </c>
      <c r="T556" s="16">
        <f>IF($S556&lt;1, "N/A", $M556)</f>
        <v>0</v>
      </c>
      <c r="U556" s="16">
        <f>IF($S556&lt;2, "N/A", $M556)</f>
        <v>0</v>
      </c>
      <c r="V556" s="16">
        <f>IF($S556&lt;3, "N/A", $M556)</f>
        <v>0</v>
      </c>
      <c r="W556" s="16" t="str">
        <f>IF($S556&lt;4, "N/A", $M556)</f>
        <v>N/A</v>
      </c>
      <c r="X556" s="16" t="str">
        <f>IF($S556&lt;5, "N/A", $M556)</f>
        <v>N/A</v>
      </c>
      <c r="Y556" s="15" t="str">
        <f>IF(SUM(T556:X556)&lt;&gt;Q556, "CHECK", "OK")</f>
        <v>OK</v>
      </c>
      <c r="Z556" s="15" t="str">
        <f>IF(F556=$B$1, "No", IF(S556=1, "Yes", "No"))</f>
        <v>No</v>
      </c>
      <c r="AA556" s="18" t="str">
        <f>IF(C556="DM", "N/A", IF(Z556="No","N/A",VLOOKUP(B556,'Extension List'!$A$3:$R$1972,18,FALSE)))</f>
        <v>N/A</v>
      </c>
      <c r="AB556" s="15" t="str">
        <f>IF(C556="DM", "N/A", IF(Z556="No","N/A",VLOOKUP(B556,'Extension List'!$A$3:$T$1972,20,FALSE)))</f>
        <v>N/A</v>
      </c>
      <c r="AC556" s="15" t="str">
        <f>IF(AA556="N/A", "N/A", 0)</f>
        <v>N/A</v>
      </c>
      <c r="AD556" s="16" t="str">
        <f>IF(AE556="N/A", "N/A", AA556-AE556)</f>
        <v>N/A</v>
      </c>
      <c r="AE556" s="16" t="str">
        <f>IF(AA556="N/A", "N/A", IF(AC556&gt;0, IF(AA556&lt;13, ROUNDUP(0.25*AA556,0), IF(AA556&lt;26, ROUNDUP(0.4*AA556,0), IF(AA556&lt;51, ROUNDUP(0.6*AA556,0), ROUNDUP(0.75*AA556,0)))), "N/A"))</f>
        <v>N/A</v>
      </c>
      <c r="AF556" s="16" t="str">
        <f>IF(AD556="N/A","N/A", (AE556*AC556)+Q556)</f>
        <v>N/A</v>
      </c>
      <c r="AG556" s="16" t="str">
        <f>IF($AF556="N/A", "N/A", "TBC")</f>
        <v>N/A</v>
      </c>
      <c r="AH556" s="16" t="str">
        <f>IF($AF556="N/A", "N/A", "TBC")</f>
        <v>N/A</v>
      </c>
      <c r="AI556" s="16" t="str">
        <f>IF($AF556="N/A","N/A",IF(AC556&gt;1,"TBC","N/A"))</f>
        <v>N/A</v>
      </c>
      <c r="AJ556" s="16" t="str">
        <f>IF($AF556="N/A","N/A",IF(AC556&gt;2,"TBC","N/A"))</f>
        <v>N/A</v>
      </c>
      <c r="AK556" s="16" t="str">
        <f>IF($AF556="N/A","N/A",IF(AC556&gt;3,"TBC","N/A"))</f>
        <v>N/A</v>
      </c>
      <c r="AL556" s="16" t="str">
        <f>IF(AC556="N/A","N/A",IF(AC556&gt;0,IF(SUM(AG556:AK556)&lt;&gt;AF556,"CHECK","OK"),"N/A"))</f>
        <v>N/A</v>
      </c>
      <c r="AM556" s="16">
        <f>IF(AD556="N/A", L556+T556, L556+AG556)</f>
        <v>1</v>
      </c>
      <c r="AN556" s="16">
        <f>IF(AD556="N/A", IF(U556="N/A", "N/A", L556+U556), AD556+AH556)</f>
        <v>1</v>
      </c>
      <c r="AO556" s="16">
        <f>IF(AD556="N/A", IF(V556="N/A", "N/A", L556+V556), IF(AI556="N/A", "N/A", AD556+AI556))</f>
        <v>1</v>
      </c>
      <c r="AP556" s="16" t="str">
        <f>IF(AD556="N/A", IF(W556="N/A", "N/A", L556+W556), IF(AJ556="N/A", "N/A", AD556+AJ556))</f>
        <v>N/A</v>
      </c>
      <c r="AQ556" s="16" t="str">
        <f>IF(AD556="N/A", IF(X556="N/A", "N/A", L556+X556), IF(AK556="N/A", "N/A", AD556+AK556))</f>
        <v>N/A</v>
      </c>
      <c r="AR556" s="15" t="s">
        <v>66</v>
      </c>
      <c r="AS556" s="15" t="s">
        <v>66</v>
      </c>
      <c r="AT556" s="15" t="s">
        <v>66</v>
      </c>
      <c r="AU556" s="15" t="s">
        <v>66</v>
      </c>
      <c r="AV556" s="15" t="s">
        <v>66</v>
      </c>
      <c r="AW556" s="15" t="s">
        <v>66</v>
      </c>
      <c r="AX556" s="15" t="s">
        <v>66</v>
      </c>
      <c r="AY556" s="15" t="s">
        <v>66</v>
      </c>
      <c r="AZ556" s="15" t="s">
        <v>66</v>
      </c>
      <c r="BA556" s="15" t="s">
        <v>66</v>
      </c>
      <c r="BB556" s="15" t="s">
        <v>66</v>
      </c>
      <c r="BC556" s="15" t="s">
        <v>66</v>
      </c>
      <c r="BD556" s="15" t="s">
        <v>66</v>
      </c>
      <c r="BE556" s="15" t="s">
        <v>66</v>
      </c>
      <c r="BF556" s="15" t="s">
        <v>66</v>
      </c>
      <c r="BG556" s="15" t="s">
        <v>66</v>
      </c>
      <c r="BH556" s="15" t="s">
        <v>66</v>
      </c>
      <c r="BJ556" s="16">
        <f>IF(AR556="R", $CA556, IF(OR(AR556="P", AR556="T", AR556="N"), 0, IF($C556="DM", $T556, IF(OR(AR556="Y", AR556="IR"),$AM556,IF(AR556="C", IF($BI556="Y", IF($AF556="N/A", $Q556, $AF556), IF($AG556="N/A", $T556,$AG556)))))))</f>
        <v>0</v>
      </c>
      <c r="BK556" s="16">
        <f>IF(AS556="R", $CA556, IF(OR(AS556="P", AS556="T", AS556="N"), 0, IF($C556="DM", $T556, IF(OR(AS556="Y", AS556="IR"),$AM556,IF(AS556="C", IF($BI556="Y", IF($AF556="N/A", $Q556, $AF556), IF($AG556="N/A", $T556,$AG556)))))))</f>
        <v>0</v>
      </c>
      <c r="BL556" s="16">
        <f>IF(AT556="R", $CA556, IF(OR(AT556="P", AT556="T", AT556="N"), 0, IF($C556="DM", $T556, IF(OR(AT556="Y", AT556="IR"),$AM556,IF(AT556="C", IF($BI556="Y", IF($AF556="N/A", $Q556, $AF556), IF($AG556="N/A", $T556,$AG556)))))))</f>
        <v>0</v>
      </c>
      <c r="BM556" s="16">
        <f>IF(AU556="R", $CA556, IF(OR(AU556="P", AU556="T", AU556="N"), 0, IF($C556="DM", $T556, IF(OR(AU556="Y", AU556="IR"),$AM556,IF(AU556="C", IF($BI556="Y", IF($AF556="N/A", $Q556, $AF556), IF($AG556="N/A", $T556,$AG556)))))))</f>
        <v>0</v>
      </c>
      <c r="BN556" s="16">
        <f>IF(AV556="R", $CA556, IF(OR(AV556="P", AV556="T", AV556="N"), 0, IF($C556="DM", $T556, IF(OR(AV556="Y", AV556="IR"),$AM556,IF(AV556="C", IF($BI556="Y", IF($AF556="N/A", $Q556, $AF556), IF($AG556="N/A", $T556,$AG556)))))))</f>
        <v>0</v>
      </c>
      <c r="BO556" s="16">
        <f>IF(AW556="R", $CA556, IF(OR(AW556="P", AW556="T", AW556="N"), 0, IF($C556="DM", $T556, IF(OR(AW556="Y", AW556="IR"),$AM556,IF(AW556="C", IF($BI556="Y", IF($AF556="N/A", $Q556, $AF556), IF($AG556="N/A", $T556,$AG556)))))))</f>
        <v>0</v>
      </c>
      <c r="BP556" s="16">
        <f>IF(AX556="R", $CA556, IF(OR(AX556="P", AX556="T", AX556="N"), 0, IF($C556="DM", $T556, IF(OR(AX556="Y", AX556="IR"),$AM556,IF(AX556="C", IF($BI556="Y", IF($AF556="N/A", $Q556, $AF556), IF($AG556="N/A", $T556,$AG556)))))))</f>
        <v>0</v>
      </c>
      <c r="BQ556" s="16">
        <f>IF(AY556="R", $CA556, IF(OR(AY556="P", AY556="T", AY556="N"), 0, IF($C556="DM", $T556, IF(OR(AY556="Y", AY556="IR"),$AM556,IF(AY556="C", IF($BI556="Y", IF($AF556="N/A", $Q556, $AF556), IF($AG556="N/A", $T556,$AG556)))))))</f>
        <v>0</v>
      </c>
      <c r="BR556" s="16">
        <f>IF(AZ556="R", $CA556, IF(OR(AZ556="P", AZ556="T", AZ556="N"), 0, IF($C556="DM", $T556, IF(OR(AZ556="Y", AZ556="IR"),$AM556,IF(AZ556="C", IF($BI556="Y", IF($AF556="N/A", $Q556, $AF556), IF($AG556="N/A", $T556,$AG556)))))))</f>
        <v>0</v>
      </c>
      <c r="BS556" s="16">
        <f>IF(BA556="R", $CA556, IF(OR(BA556="P", BA556="T", BA556="N"), 0, IF($C556="DM", $T556, IF(OR(BA556="Y", BA556="IR"),$AM556,IF(BA556="C", IF($BI556="Y", IF($AF556="N/A", $Q556, $AF556), IF($AG556="N/A", $T556,$AG556)))))))</f>
        <v>0</v>
      </c>
      <c r="BT556" s="16">
        <f>IF(BB556="R", $CA556, IF(OR(BB556="P", BB556="T", BB556="N"), 0, IF($C556="DM", $T556, IF(OR(BB556="Y", BB556="IR"),$AM556,IF(BB556="C", IF($BI556="Y", IF($BA556="C", IF($AF556="N/A", $Q556, $AF556), IF($AF556="N/A", $T556, $AM556)), IF($AG556="N/A", $T556,$AG556)))))))</f>
        <v>0</v>
      </c>
      <c r="BU556" s="16">
        <f>IF(BC556="R", $CA556, IF(OR(BC556="P", BC556="T", BC556="N"), 0, IF($C556="DM", $T556, IF(OR(BC556="Y", BC556="IR"),$AM556,IF(BC556="C", IF($BI556="Y", IF($BA556="C", IF($AF556="N/A", $Q556, $AF556), IF($AF556="N/A", $T556, $AM556)), IF($AG556="N/A", $T556,$AG556)))))))</f>
        <v>0</v>
      </c>
      <c r="BV556" s="16">
        <f>IF(BD556="R", $CA556, IF(OR(BD556="P", BD556="T", BD556="N"), 0, IF($C556="DM", $T556, IF(OR(BD556="Y", BD556="IR"),$AM556,IF(BD556="C", IF($BI556="Y", IF($BA556="C", IF($AF556="N/A", $Q556, $AF556), IF($AF556="N/A", $T556, $AM556)), IF($AG556="N/A", $T556,$AG556)))))))</f>
        <v>0</v>
      </c>
      <c r="BW556" s="16">
        <f>IF(BE556="R", $CA556, IF(OR(BE556="P", BE556="T", BE556="N"), 0, IF($C556="DM", $T556, IF(OR(BE556="Y", BE556="IR"),$AM556,IF(BE556="C", IF($BI556="Y", IF($BA556="C", IF($AF556="N/A", $Q556, $AF556), IF($AF556="N/A", $T556, $AM556)), IF($AG556="N/A", $T556,$AG556)))))))</f>
        <v>0</v>
      </c>
      <c r="BX556" s="16">
        <f>IF(BF556="R", $CA556, IF(OR(BF556="P", BF556="T", BF556="N"), 0, IF($C556="DM", $T556, IF(OR(BF556="Y", BF556="IR"),$AM556,IF(BF556="C", IF($BI556="Y", IF($BA556="C", IF($AF556="N/A", $Q556, $AF556), IF($AF556="N/A", $T556, $AM556)), IF($AG556="N/A", $T556,$AG556)))))))</f>
        <v>0</v>
      </c>
      <c r="BY556" s="16">
        <f>IF(BG556="R", $CA556, IF(OR(BG556="P", BG556="T", BG556="N"), 0, IF($C556="DM", $T556, IF(OR(BG556="Y", BG556="IR"),$AM556,IF(BG556="C", IF($BI556="Y", IF($BA556="C", IF($AF556="N/A", $Q556, $AF556), IF($AF556="N/A", $T556, $AM556)), IF($AG556="N/A", $T556,$AG556)))))))</f>
        <v>0</v>
      </c>
      <c r="BZ556" s="16">
        <f>IF(BH556="R", $CA556, IF(OR(BH556="P", BH556="T", BH556="N"), 0, IF($C556="DM", $T556, IF(OR(BH556="Y", BH556="IR"),$AM556,IF(BH556="C", IF($BI556="Y", IF($BA556="C", IF($AF556="N/A", $Q556, $AF556), IF($AF556="N/A", $T556, $AM556)), IF($AG556="N/A", $T556,$AG556)))))))</f>
        <v>0</v>
      </c>
      <c r="CA556" s="15" t="s">
        <v>75</v>
      </c>
      <c r="CB556" s="16">
        <f>BZ556</f>
        <v>0</v>
      </c>
      <c r="CC556" s="15">
        <f>IF(OR($BH556="T", $BH556="R"), 0, IF($BH556="C", IF($BI556="Y", IF($BA556="C", 0, IF(AF556="N/A", Q556-T556, AF556-AG556)), IF($AF556="N/A", U556, AH556)), AN556))</f>
        <v>1</v>
      </c>
      <c r="CD556" s="15">
        <f>IF(OR($BH556="T", $BH556="R"), 0, IF($BH556="C", IF($BI556="Y", 0, IF($AF556="N/A", V556, AI556)), AO556))</f>
        <v>1</v>
      </c>
      <c r="CE556" s="15" t="str">
        <f>IF(OR($BH556="T", $BH556="R"), 0, IF($BH556="C", IF($BI556="Y", 0, IF($AF556="N/A", W556, AJ556)), AP556))</f>
        <v>N/A</v>
      </c>
      <c r="CF556" s="15" t="str">
        <f>IF(OR($BH556="T", $BH556="R"), 0, IF($BH556="C", IF($BI556="Y", 0, IF($AF556="N/A", X556, AK556)), AQ556))</f>
        <v>N/A</v>
      </c>
      <c r="CG556" t="str">
        <f>IF(AC556="N/A", "S:"&amp;L556&amp;" G:"&amp;M556&amp;" GR:"&amp;Q556, IF(AC556=0, "S:"&amp;L556&amp;" G:"&amp;M556&amp;" GR:"&amp;Q556, "S:"&amp;L556&amp;"/"&amp;AD556&amp;" G:"&amp;AE556&amp;" GR:"&amp;AF556))</f>
        <v>S:1 G:0 GR:0</v>
      </c>
    </row>
    <row r="557" spans="1:85" x14ac:dyDescent="0.25">
      <c r="A557" s="14">
        <v>5661</v>
      </c>
      <c r="B557" s="15" t="s">
        <v>3010</v>
      </c>
      <c r="C557" s="15" t="s">
        <v>64</v>
      </c>
      <c r="D557" s="15" t="s">
        <v>59</v>
      </c>
      <c r="E557" s="15">
        <f>VLOOKUP(B557, 'Rookie Year'!$A$2:$B$55679,2,FALSE)</f>
        <v>2024</v>
      </c>
      <c r="F557" s="15">
        <v>2024</v>
      </c>
      <c r="G557" s="15" t="s">
        <v>40</v>
      </c>
      <c r="H557" s="15" t="s">
        <v>2211</v>
      </c>
      <c r="I557" s="16">
        <v>1</v>
      </c>
      <c r="J557" s="15">
        <v>3</v>
      </c>
      <c r="K557" s="17">
        <f>IF(AND(G557&lt;&gt;"N",R557="N/A"), IF(I557&lt;4, 0, 0.25),IF(I557=1, IF(J557=1,0.25, 0.25), IF(I557&lt;13, 0.25, IF(I557&lt;26, 0.4, IF(I557&lt;51, 0.6, 0.75)))))</f>
        <v>0</v>
      </c>
      <c r="L557" s="16">
        <f>I557-M557</f>
        <v>1</v>
      </c>
      <c r="M557" s="16">
        <f>ROUNDUP(I557*K557,0)</f>
        <v>0</v>
      </c>
      <c r="N557" s="16">
        <f>M557*J557</f>
        <v>0</v>
      </c>
      <c r="O557" s="16">
        <v>0</v>
      </c>
      <c r="P557" s="16">
        <v>0</v>
      </c>
      <c r="Q557" s="16">
        <f>N557-O557-P557</f>
        <v>0</v>
      </c>
      <c r="R557" s="15" t="s">
        <v>75</v>
      </c>
      <c r="S557" s="15">
        <f>IF(R557="N/A", J557-($B$1-F557), J557-($B$1-R557))</f>
        <v>3</v>
      </c>
      <c r="T557" s="16">
        <f>IF($S557&lt;1, "N/A", $M557)</f>
        <v>0</v>
      </c>
      <c r="U557" s="16">
        <f>IF($S557&lt;2, "N/A", $M557)</f>
        <v>0</v>
      </c>
      <c r="V557" s="16">
        <f>IF($S557&lt;3, "N/A", $M557)</f>
        <v>0</v>
      </c>
      <c r="W557" s="16" t="str">
        <f>IF($S557&lt;4, "N/A", $M557)</f>
        <v>N/A</v>
      </c>
      <c r="X557" s="16" t="str">
        <f>IF($S557&lt;5, "N/A", $M557)</f>
        <v>N/A</v>
      </c>
      <c r="Y557" s="15" t="str">
        <f>IF(SUM(T557:X557)&lt;&gt;Q557, "CHECK", "OK")</f>
        <v>OK</v>
      </c>
      <c r="Z557" s="15" t="str">
        <f>IF(F557=$B$1, "No", IF(S557=1, "Yes", "No"))</f>
        <v>No</v>
      </c>
      <c r="AA557" s="18" t="str">
        <f>IF(C557="DM", "N/A", IF(Z557="No","N/A",VLOOKUP(B557,'Extension List'!$A$3:$R$1972,18,FALSE)))</f>
        <v>N/A</v>
      </c>
      <c r="AB557" s="15" t="str">
        <f>IF(C557="DM", "N/A", IF(Z557="No","N/A",VLOOKUP(B557,'Extension List'!$A$3:$T$1972,20,FALSE)))</f>
        <v>N/A</v>
      </c>
      <c r="AC557" s="15" t="str">
        <f>IF(AA557="N/A", "N/A", 0)</f>
        <v>N/A</v>
      </c>
      <c r="AD557" s="16" t="str">
        <f>IF(AE557="N/A", "N/A", AA557-AE557)</f>
        <v>N/A</v>
      </c>
      <c r="AE557" s="16" t="str">
        <f>IF(AA557="N/A", "N/A", IF(AC557&gt;0, IF(AA557&lt;13, ROUNDUP(0.25*AA557,0), IF(AA557&lt;26, ROUNDUP(0.4*AA557,0), IF(AA557&lt;51, ROUNDUP(0.6*AA557,0), ROUNDUP(0.75*AA557,0)))), "N/A"))</f>
        <v>N/A</v>
      </c>
      <c r="AF557" s="16" t="str">
        <f>IF(AD557="N/A","N/A", (AE557*AC557)+Q557)</f>
        <v>N/A</v>
      </c>
      <c r="AG557" s="16" t="str">
        <f>IF($AF557="N/A", "N/A", "TBC")</f>
        <v>N/A</v>
      </c>
      <c r="AH557" s="16" t="str">
        <f>IF($AF557="N/A", "N/A", "TBC")</f>
        <v>N/A</v>
      </c>
      <c r="AI557" s="16" t="str">
        <f>IF($AF557="N/A","N/A",IF(AC557&gt;1,"TBC","N/A"))</f>
        <v>N/A</v>
      </c>
      <c r="AJ557" s="16" t="str">
        <f>IF($AF557="N/A","N/A",IF(AC557&gt;2,"TBC","N/A"))</f>
        <v>N/A</v>
      </c>
      <c r="AK557" s="16" t="str">
        <f>IF($AF557="N/A","N/A",IF(AC557&gt;3,"TBC","N/A"))</f>
        <v>N/A</v>
      </c>
      <c r="AL557" s="16" t="str">
        <f>IF(AC557="N/A","N/A",IF(AC557&gt;0,IF(SUM(AG557:AK557)&lt;&gt;AF557,"CHECK","OK"),"N/A"))</f>
        <v>N/A</v>
      </c>
      <c r="AM557" s="16">
        <f>IF(AD557="N/A", L557+T557, L557+AG557)</f>
        <v>1</v>
      </c>
      <c r="AN557" s="16">
        <f>IF(AD557="N/A", IF(U557="N/A", "N/A", L557+U557), AD557+AH557)</f>
        <v>1</v>
      </c>
      <c r="AO557" s="16">
        <f>IF(AD557="N/A", IF(V557="N/A", "N/A", L557+V557), IF(AI557="N/A", "N/A", AD557+AI557))</f>
        <v>1</v>
      </c>
      <c r="AP557" s="16" t="str">
        <f>IF(AD557="N/A", IF(W557="N/A", "N/A", L557+W557), IF(AJ557="N/A", "N/A", AD557+AJ557))</f>
        <v>N/A</v>
      </c>
      <c r="AQ557" s="16" t="str">
        <f>IF(AD557="N/A", IF(X557="N/A", "N/A", L557+X557), IF(AK557="N/A", "N/A", AD557+AK557))</f>
        <v>N/A</v>
      </c>
      <c r="AR557" s="15" t="s">
        <v>66</v>
      </c>
      <c r="AS557" s="15" t="s">
        <v>66</v>
      </c>
      <c r="AT557" s="15" t="s">
        <v>66</v>
      </c>
      <c r="AU557" s="15" t="s">
        <v>66</v>
      </c>
      <c r="AV557" s="15" t="s">
        <v>66</v>
      </c>
      <c r="AW557" s="15" t="s">
        <v>66</v>
      </c>
      <c r="AX557" s="15" t="s">
        <v>66</v>
      </c>
      <c r="AY557" s="15" t="s">
        <v>66</v>
      </c>
      <c r="AZ557" s="15" t="s">
        <v>66</v>
      </c>
      <c r="BA557" s="15" t="s">
        <v>66</v>
      </c>
      <c r="BB557" s="15" t="s">
        <v>66</v>
      </c>
      <c r="BC557" s="15" t="s">
        <v>66</v>
      </c>
      <c r="BD557" s="15" t="s">
        <v>66</v>
      </c>
      <c r="BE557" s="15" t="s">
        <v>66</v>
      </c>
      <c r="BF557" s="15" t="s">
        <v>66</v>
      </c>
      <c r="BG557" s="15" t="s">
        <v>66</v>
      </c>
      <c r="BH557" s="15" t="s">
        <v>66</v>
      </c>
      <c r="BJ557" s="16">
        <f>IF(AR557="R", $CA557, IF(OR(AR557="P", AR557="T", AR557="N"), 0, IF($C557="DM", $T557, IF(OR(AR557="Y", AR557="IR"),$AM557,IF(AR557="C", IF($BI557="Y", IF($AF557="N/A", $Q557, $AF557), IF($AG557="N/A", $T557,$AG557)))))))</f>
        <v>0</v>
      </c>
      <c r="BK557" s="16">
        <f>IF(AS557="R", $CA557, IF(OR(AS557="P", AS557="T", AS557="N"), 0, IF($C557="DM", $T557, IF(OR(AS557="Y", AS557="IR"),$AM557,IF(AS557="C", IF($BI557="Y", IF($AF557="N/A", $Q557, $AF557), IF($AG557="N/A", $T557,$AG557)))))))</f>
        <v>0</v>
      </c>
      <c r="BL557" s="16">
        <f>IF(AT557="R", $CA557, IF(OR(AT557="P", AT557="T", AT557="N"), 0, IF($C557="DM", $T557, IF(OR(AT557="Y", AT557="IR"),$AM557,IF(AT557="C", IF($BI557="Y", IF($AF557="N/A", $Q557, $AF557), IF($AG557="N/A", $T557,$AG557)))))))</f>
        <v>0</v>
      </c>
      <c r="BM557" s="16">
        <f>IF(AU557="R", $CA557, IF(OR(AU557="P", AU557="T", AU557="N"), 0, IF($C557="DM", $T557, IF(OR(AU557="Y", AU557="IR"),$AM557,IF(AU557="C", IF($BI557="Y", IF($AF557="N/A", $Q557, $AF557), IF($AG557="N/A", $T557,$AG557)))))))</f>
        <v>0</v>
      </c>
      <c r="BN557" s="16">
        <f>IF(AV557="R", $CA557, IF(OR(AV557="P", AV557="T", AV557="N"), 0, IF($C557="DM", $T557, IF(OR(AV557="Y", AV557="IR"),$AM557,IF(AV557="C", IF($BI557="Y", IF($AF557="N/A", $Q557, $AF557), IF($AG557="N/A", $T557,$AG557)))))))</f>
        <v>0</v>
      </c>
      <c r="BO557" s="16">
        <f>IF(AW557="R", $CA557, IF(OR(AW557="P", AW557="T", AW557="N"), 0, IF($C557="DM", $T557, IF(OR(AW557="Y", AW557="IR"),$AM557,IF(AW557="C", IF($BI557="Y", IF($AF557="N/A", $Q557, $AF557), IF($AG557="N/A", $T557,$AG557)))))))</f>
        <v>0</v>
      </c>
      <c r="BP557" s="16">
        <f>IF(AX557="R", $CA557, IF(OR(AX557="P", AX557="T", AX557="N"), 0, IF($C557="DM", $T557, IF(OR(AX557="Y", AX557="IR"),$AM557,IF(AX557="C", IF($BI557="Y", IF($AF557="N/A", $Q557, $AF557), IF($AG557="N/A", $T557,$AG557)))))))</f>
        <v>0</v>
      </c>
      <c r="BQ557" s="16">
        <f>IF(AY557="R", $CA557, IF(OR(AY557="P", AY557="T", AY557="N"), 0, IF($C557="DM", $T557, IF(OR(AY557="Y", AY557="IR"),$AM557,IF(AY557="C", IF($BI557="Y", IF($AF557="N/A", $Q557, $AF557), IF($AG557="N/A", $T557,$AG557)))))))</f>
        <v>0</v>
      </c>
      <c r="BR557" s="16">
        <f>IF(AZ557="R", $CA557, IF(OR(AZ557="P", AZ557="T", AZ557="N"), 0, IF($C557="DM", $T557, IF(OR(AZ557="Y", AZ557="IR"),$AM557,IF(AZ557="C", IF($BI557="Y", IF($AF557="N/A", $Q557, $AF557), IF($AG557="N/A", $T557,$AG557)))))))</f>
        <v>0</v>
      </c>
      <c r="BS557" s="16">
        <f>IF(BA557="R", $CA557, IF(OR(BA557="P", BA557="T", BA557="N"), 0, IF($C557="DM", $T557, IF(OR(BA557="Y", BA557="IR"),$AM557,IF(BA557="C", IF($BI557="Y", IF($AF557="N/A", $Q557, $AF557), IF($AG557="N/A", $T557,$AG557)))))))</f>
        <v>0</v>
      </c>
      <c r="BT557" s="16">
        <f>IF(BB557="R", $CA557, IF(OR(BB557="P", BB557="T", BB557="N"), 0, IF($C557="DM", $T557, IF(OR(BB557="Y", BB557="IR"),$AM557,IF(BB557="C", IF($BI557="Y", IF($BA557="C", IF($AF557="N/A", $Q557, $AF557), IF($AF557="N/A", $T557, $AM557)), IF($AG557="N/A", $T557,$AG557)))))))</f>
        <v>0</v>
      </c>
      <c r="BU557" s="16">
        <f>IF(BC557="R", $CA557, IF(OR(BC557="P", BC557="T", BC557="N"), 0, IF($C557="DM", $T557, IF(OR(BC557="Y", BC557="IR"),$AM557,IF(BC557="C", IF($BI557="Y", IF($BA557="C", IF($AF557="N/A", $Q557, $AF557), IF($AF557="N/A", $T557, $AM557)), IF($AG557="N/A", $T557,$AG557)))))))</f>
        <v>0</v>
      </c>
      <c r="BV557" s="16">
        <f>IF(BD557="R", $CA557, IF(OR(BD557="P", BD557="T", BD557="N"), 0, IF($C557="DM", $T557, IF(OR(BD557="Y", BD557="IR"),$AM557,IF(BD557="C", IF($BI557="Y", IF($BA557="C", IF($AF557="N/A", $Q557, $AF557), IF($AF557="N/A", $T557, $AM557)), IF($AG557="N/A", $T557,$AG557)))))))</f>
        <v>0</v>
      </c>
      <c r="BW557" s="16">
        <f>IF(BE557="R", $CA557, IF(OR(BE557="P", BE557="T", BE557="N"), 0, IF($C557="DM", $T557, IF(OR(BE557="Y", BE557="IR"),$AM557,IF(BE557="C", IF($BI557="Y", IF($BA557="C", IF($AF557="N/A", $Q557, $AF557), IF($AF557="N/A", $T557, $AM557)), IF($AG557="N/A", $T557,$AG557)))))))</f>
        <v>0</v>
      </c>
      <c r="BX557" s="16">
        <f>IF(BF557="R", $CA557, IF(OR(BF557="P", BF557="T", BF557="N"), 0, IF($C557="DM", $T557, IF(OR(BF557="Y", BF557="IR"),$AM557,IF(BF557="C", IF($BI557="Y", IF($BA557="C", IF($AF557="N/A", $Q557, $AF557), IF($AF557="N/A", $T557, $AM557)), IF($AG557="N/A", $T557,$AG557)))))))</f>
        <v>0</v>
      </c>
      <c r="BY557" s="16">
        <f>IF(BG557="R", $CA557, IF(OR(BG557="P", BG557="T", BG557="N"), 0, IF($C557="DM", $T557, IF(OR(BG557="Y", BG557="IR"),$AM557,IF(BG557="C", IF($BI557="Y", IF($BA557="C", IF($AF557="N/A", $Q557, $AF557), IF($AF557="N/A", $T557, $AM557)), IF($AG557="N/A", $T557,$AG557)))))))</f>
        <v>0</v>
      </c>
      <c r="BZ557" s="16">
        <f>IF(BH557="R", $CA557, IF(OR(BH557="P", BH557="T", BH557="N"), 0, IF($C557="DM", $T557, IF(OR(BH557="Y", BH557="IR"),$AM557,IF(BH557="C", IF($BI557="Y", IF($BA557="C", IF($AF557="N/A", $Q557, $AF557), IF($AF557="N/A", $T557, $AM557)), IF($AG557="N/A", $T557,$AG557)))))))</f>
        <v>0</v>
      </c>
      <c r="CA557" s="15" t="s">
        <v>75</v>
      </c>
      <c r="CB557" s="16">
        <f>BZ557</f>
        <v>0</v>
      </c>
      <c r="CC557" s="15">
        <f>IF(OR($BH557="T", $BH557="R"), 0, IF($BH557="C", IF($BI557="Y", IF($BA557="C", 0, IF(AF557="N/A", Q557-T557, AF557-AG557)), IF($AF557="N/A", U557, AH557)), AN557))</f>
        <v>1</v>
      </c>
      <c r="CD557" s="15">
        <f>IF(OR($BH557="T", $BH557="R"), 0, IF($BH557="C", IF($BI557="Y", 0, IF($AF557="N/A", V557, AI557)), AO557))</f>
        <v>1</v>
      </c>
      <c r="CE557" s="15" t="str">
        <f>IF(OR($BH557="T", $BH557="R"), 0, IF($BH557="C", IF($BI557="Y", 0, IF($AF557="N/A", W557, AJ557)), AP557))</f>
        <v>N/A</v>
      </c>
      <c r="CF557" s="15" t="str">
        <f>IF(OR($BH557="T", $BH557="R"), 0, IF($BH557="C", IF($BI557="Y", 0, IF($AF557="N/A", X557, AK557)), AQ557))</f>
        <v>N/A</v>
      </c>
      <c r="CG557" t="str">
        <f>IF(AC557="N/A", "S:"&amp;L557&amp;" G:"&amp;M557&amp;" GR:"&amp;Q557, IF(AC557=0, "S:"&amp;L557&amp;" G:"&amp;M557&amp;" GR:"&amp;Q557, "S:"&amp;L557&amp;"/"&amp;AD557&amp;" G:"&amp;AE557&amp;" GR:"&amp;AF557))</f>
        <v>S:1 G:0 GR:0</v>
      </c>
    </row>
    <row r="558" spans="1:85" x14ac:dyDescent="0.25">
      <c r="A558" s="14">
        <v>5083</v>
      </c>
      <c r="B558" s="15" t="s">
        <v>2306</v>
      </c>
      <c r="C558" s="15" t="s">
        <v>65</v>
      </c>
      <c r="D558" s="15" t="s">
        <v>59</v>
      </c>
      <c r="E558" s="15">
        <f>VLOOKUP(B558, 'Rookie Year'!$A$2:$B$55679,2,FALSE)</f>
        <v>2020</v>
      </c>
      <c r="F558" s="15">
        <v>2023</v>
      </c>
      <c r="G558" s="15" t="s">
        <v>42</v>
      </c>
      <c r="H558" s="15" t="s">
        <v>1928</v>
      </c>
      <c r="I558" s="16">
        <v>1</v>
      </c>
      <c r="J558" s="15">
        <v>3</v>
      </c>
      <c r="K558" s="17">
        <f>IF(AND(G558&lt;&gt;"N",R558="N/A"), IF(I558&lt;4, 0, 0.25),IF(I558=1, IF(J558=1,0.25, 0.25), IF(I558&lt;13, 0.25, IF(I558&lt;26, 0.4, IF(I558&lt;51, 0.6, 0.75)))))</f>
        <v>0.25</v>
      </c>
      <c r="L558" s="16">
        <f>I558-M558</f>
        <v>0</v>
      </c>
      <c r="M558" s="16">
        <f>ROUNDUP(I558*K558,0)</f>
        <v>1</v>
      </c>
      <c r="N558" s="16">
        <f>M558*J558</f>
        <v>3</v>
      </c>
      <c r="O558" s="16">
        <v>1</v>
      </c>
      <c r="P558" s="16">
        <v>0</v>
      </c>
      <c r="Q558" s="16">
        <f>N558-O558-P558</f>
        <v>2</v>
      </c>
      <c r="R558" s="15" t="s">
        <v>75</v>
      </c>
      <c r="S558" s="15">
        <f>IF(R558="N/A", J558-($B$1-F558), J558-($B$1-R558))</f>
        <v>2</v>
      </c>
      <c r="T558" s="16">
        <v>1</v>
      </c>
      <c r="U558" s="16">
        <v>1</v>
      </c>
      <c r="V558" s="16" t="str">
        <f>IF($S558&lt;3, "N/A", $M558)</f>
        <v>N/A</v>
      </c>
      <c r="W558" s="16" t="str">
        <f>IF($S558&lt;4, "N/A", $M558)</f>
        <v>N/A</v>
      </c>
      <c r="X558" s="16" t="str">
        <f>IF($S558&lt;5, "N/A", $M558)</f>
        <v>N/A</v>
      </c>
      <c r="Y558" s="15" t="str">
        <f>IF(SUM(T558:X558)&lt;&gt;Q558, "CHECK", "OK")</f>
        <v>OK</v>
      </c>
      <c r="Z558" s="15" t="str">
        <f>IF(F558=$B$1, "No", IF(S558=1, "Yes", "No"))</f>
        <v>No</v>
      </c>
      <c r="AA558" s="18" t="str">
        <f>IF(C558="DM", "N/A", IF(Z558="No","N/A",VLOOKUP(B558,'Extension List'!$A$3:$R$1972,18,FALSE)))</f>
        <v>N/A</v>
      </c>
      <c r="AB558" s="15" t="str">
        <f>IF(C558="DM", "N/A", IF(Z558="No","N/A",VLOOKUP(B558,'Extension List'!$A$3:$T$1972,20,FALSE)))</f>
        <v>N/A</v>
      </c>
      <c r="AC558" s="15" t="str">
        <f>IF(AA558="N/A", "N/A", 0)</f>
        <v>N/A</v>
      </c>
      <c r="AD558" s="16" t="str">
        <f>IF(AE558="N/A", "N/A", AA558-AE558)</f>
        <v>N/A</v>
      </c>
      <c r="AE558" s="16" t="str">
        <f>IF(AA558="N/A", "N/A", IF(AC558&gt;0, IF(AA558&lt;13, ROUNDUP(0.25*AA558,0), IF(AA558&lt;26, ROUNDUP(0.4*AA558,0), IF(AA558&lt;51, ROUNDUP(0.6*AA558,0), ROUNDUP(0.75*AA558,0)))), "N/A"))</f>
        <v>N/A</v>
      </c>
      <c r="AF558" s="16" t="str">
        <f>IF(AD558="N/A","N/A", (AE558*AC558)+Q558)</f>
        <v>N/A</v>
      </c>
      <c r="AG558" s="16" t="str">
        <f>IF($AF558="N/A", "N/A", "TBC")</f>
        <v>N/A</v>
      </c>
      <c r="AH558" s="16" t="str">
        <f>IF($AF558="N/A", "N/A", "TBC")</f>
        <v>N/A</v>
      </c>
      <c r="AI558" s="16" t="str">
        <f>IF($AF558="N/A","N/A",IF(AC558&gt;1,"TBC","N/A"))</f>
        <v>N/A</v>
      </c>
      <c r="AJ558" s="16" t="str">
        <f>IF($AF558="N/A","N/A",IF(AC558&gt;2,"TBC","N/A"))</f>
        <v>N/A</v>
      </c>
      <c r="AK558" s="16" t="str">
        <f>IF($AF558="N/A","N/A",IF(AC558&gt;3,"TBC","N/A"))</f>
        <v>N/A</v>
      </c>
      <c r="AL558" s="16" t="str">
        <f>IF(AC558="N/A","N/A",IF(AC558&gt;0,IF(SUM(AG558:AK558)&lt;&gt;AF558,"CHECK","OK"),"N/A"))</f>
        <v>N/A</v>
      </c>
      <c r="AM558" s="16">
        <f>IF(AD558="N/A", L558+T558, L558+AG558)</f>
        <v>1</v>
      </c>
      <c r="AN558" s="16">
        <f>IF(AD558="N/A", IF(U558="N/A", "N/A", L558+U558), AD558+AH558)</f>
        <v>1</v>
      </c>
      <c r="AO558" s="16" t="str">
        <f>IF(AD558="N/A", IF(V558="N/A", "N/A", L558+V558), IF(AI558="N/A", "N/A", AD558+AI558))</f>
        <v>N/A</v>
      </c>
      <c r="AP558" s="16" t="str">
        <f>IF(AD558="N/A", IF(W558="N/A", "N/A", L558+W558), IF(AJ558="N/A", "N/A", AD558+AJ558))</f>
        <v>N/A</v>
      </c>
      <c r="AQ558" s="16" t="str">
        <f>IF(AD558="N/A", IF(X558="N/A", "N/A", L558+X558), IF(AK558="N/A", "N/A", AD558+AK558))</f>
        <v>N/A</v>
      </c>
      <c r="AR558" s="15" t="s">
        <v>40</v>
      </c>
      <c r="AS558" s="15" t="s">
        <v>40</v>
      </c>
      <c r="AT558" s="15" t="s">
        <v>40</v>
      </c>
      <c r="AU558" s="15" t="s">
        <v>40</v>
      </c>
      <c r="AV558" s="15" t="s">
        <v>40</v>
      </c>
      <c r="AW558" s="15" t="s">
        <v>40</v>
      </c>
      <c r="AX558" s="15" t="s">
        <v>40</v>
      </c>
      <c r="AY558" s="15" t="s">
        <v>40</v>
      </c>
      <c r="AZ558" s="15" t="s">
        <v>44</v>
      </c>
      <c r="BA558" s="15" t="s">
        <v>44</v>
      </c>
      <c r="BB558" s="15" t="s">
        <v>44</v>
      </c>
      <c r="BC558" s="15" t="s">
        <v>44</v>
      </c>
      <c r="BD558" s="15" t="s">
        <v>44</v>
      </c>
      <c r="BE558" s="15" t="s">
        <v>44</v>
      </c>
      <c r="BF558" s="15" t="s">
        <v>44</v>
      </c>
      <c r="BG558" s="15" t="s">
        <v>44</v>
      </c>
      <c r="BH558" s="15" t="s">
        <v>44</v>
      </c>
      <c r="BI558" s="15"/>
      <c r="BJ558" s="16">
        <f>IF(AR558="R", $CA558, IF(OR(AR558="P", AR558="T", AR558="N"), 0, IF($C558="DM", $T558, IF(OR(AR558="Y", AR558="IR"),$AM558,IF(AR558="C", IF($BI558="Y", IF($AF558="N/A", $Q558, $AF558), IF($AG558="N/A", $T558,$AG558)))))))</f>
        <v>1</v>
      </c>
      <c r="BK558" s="16">
        <f>IF(AS558="R", $CA558, IF(OR(AS558="P", AS558="T", AS558="N"), 0, IF($C558="DM", $T558, IF(OR(AS558="Y", AS558="IR"),$AM558,IF(AS558="C", IF($BI558="Y", IF($AF558="N/A", $Q558, $AF558), IF($AG558="N/A", $T558,$AG558)))))))</f>
        <v>1</v>
      </c>
      <c r="BL558" s="16">
        <f>IF(AT558="R", $CA558, IF(OR(AT558="P", AT558="T", AT558="N"), 0, IF($C558="DM", $T558, IF(OR(AT558="Y", AT558="IR"),$AM558,IF(AT558="C", IF($BI558="Y", IF($AF558="N/A", $Q558, $AF558), IF($AG558="N/A", $T558,$AG558)))))))</f>
        <v>1</v>
      </c>
      <c r="BM558" s="16">
        <f>IF(AU558="R", $CA558, IF(OR(AU558="P", AU558="T", AU558="N"), 0, IF($C558="DM", $T558, IF(OR(AU558="Y", AU558="IR"),$AM558,IF(AU558="C", IF($BI558="Y", IF($AF558="N/A", $Q558, $AF558), IF($AG558="N/A", $T558,$AG558)))))))</f>
        <v>1</v>
      </c>
      <c r="BN558" s="16">
        <f>IF(AV558="R", $CA558, IF(OR(AV558="P", AV558="T", AV558="N"), 0, IF($C558="DM", $T558, IF(OR(AV558="Y", AV558="IR"),$AM558,IF(AV558="C", IF($BI558="Y", IF($AF558="N/A", $Q558, $AF558), IF($AG558="N/A", $T558,$AG558)))))))</f>
        <v>1</v>
      </c>
      <c r="BO558" s="16">
        <f>IF(AW558="R", $CA558, IF(OR(AW558="P", AW558="T", AW558="N"), 0, IF($C558="DM", $T558, IF(OR(AW558="Y", AW558="IR"),$AM558,IF(AW558="C", IF($BI558="Y", IF($AF558="N/A", $Q558, $AF558), IF($AG558="N/A", $T558,$AG558)))))))</f>
        <v>1</v>
      </c>
      <c r="BP558" s="16">
        <f>IF(AX558="R", $CA558, IF(OR(AX558="P", AX558="T", AX558="N"), 0, IF($C558="DM", $T558, IF(OR(AX558="Y", AX558="IR"),$AM558,IF(AX558="C", IF($BI558="Y", IF($AF558="N/A", $Q558, $AF558), IF($AG558="N/A", $T558,$AG558)))))))</f>
        <v>1</v>
      </c>
      <c r="BQ558" s="16">
        <f>IF(AY558="R", $CA558, IF(OR(AY558="P", AY558="T", AY558="N"), 0, IF($C558="DM", $T558, IF(OR(AY558="Y", AY558="IR"),$AM558,IF(AY558="C", IF($BI558="Y", IF($AF558="N/A", $Q558, $AF558), IF($AG558="N/A", $T558,$AG558)))))))</f>
        <v>1</v>
      </c>
      <c r="BR558" s="16">
        <f>IF(AZ558="R", $CA558, IF(OR(AZ558="P", AZ558="T", AZ558="N"), 0, IF($C558="DM", $T558, IF(OR(AZ558="Y", AZ558="IR"),$AM558,IF(AZ558="C", IF($BI558="Y", IF($AF558="N/A", $Q558, $AF558), IF($AG558="N/A", $T558,$AG558)))))))</f>
        <v>1</v>
      </c>
      <c r="BS558" s="16">
        <f>IF(BA558="R", $CA558, IF(OR(BA558="P", BA558="T", BA558="N"), 0, IF($C558="DM", $T558, IF(OR(BA558="Y", BA558="IR"),$AM558,IF(BA558="C", IF($BI558="Y", IF($AF558="N/A", $Q558, $AF558), IF($AG558="N/A", $T558,$AG558)))))))</f>
        <v>1</v>
      </c>
      <c r="BT558" s="16">
        <f>IF(BB558="R", $CA558, IF(OR(BB558="P", BB558="T", BB558="N"), 0, IF($C558="DM", $T558, IF(OR(BB558="Y", BB558="IR"),$AM558,IF(BB558="C", IF($BI558="Y", IF($BA558="C", IF($AF558="N/A", $Q558, $AF558), IF($AF558="N/A", $T558, $AM558)), IF($AG558="N/A", $T558,$AG558)))))))</f>
        <v>1</v>
      </c>
      <c r="BU558" s="16">
        <f>IF(BC558="R", $CA558, IF(OR(BC558="P", BC558="T", BC558="N"), 0, IF($C558="DM", $T558, IF(OR(BC558="Y", BC558="IR"),$AM558,IF(BC558="C", IF($BI558="Y", IF($BA558="C", IF($AF558="N/A", $Q558, $AF558), IF($AF558="N/A", $T558, $AM558)), IF($AG558="N/A", $T558,$AG558)))))))</f>
        <v>1</v>
      </c>
      <c r="BV558" s="16">
        <f>IF(BD558="R", $CA558, IF(OR(BD558="P", BD558="T", BD558="N"), 0, IF($C558="DM", $T558, IF(OR(BD558="Y", BD558="IR"),$AM558,IF(BD558="C", IF($BI558="Y", IF($BA558="C", IF($AF558="N/A", $Q558, $AF558), IF($AF558="N/A", $T558, $AM558)), IF($AG558="N/A", $T558,$AG558)))))))</f>
        <v>1</v>
      </c>
      <c r="BW558" s="16">
        <f>IF(BE558="R", $CA558, IF(OR(BE558="P", BE558="T", BE558="N"), 0, IF($C558="DM", $T558, IF(OR(BE558="Y", BE558="IR"),$AM558,IF(BE558="C", IF($BI558="Y", IF($BA558="C", IF($AF558="N/A", $Q558, $AF558), IF($AF558="N/A", $T558, $AM558)), IF($AG558="N/A", $T558,$AG558)))))))</f>
        <v>1</v>
      </c>
      <c r="BX558" s="16">
        <f>IF(BF558="R", $CA558, IF(OR(BF558="P", BF558="T", BF558="N"), 0, IF($C558="DM", $T558, IF(OR(BF558="Y", BF558="IR"),$AM558,IF(BF558="C", IF($BI558="Y", IF($BA558="C", IF($AF558="N/A", $Q558, $AF558), IF($AF558="N/A", $T558, $AM558)), IF($AG558="N/A", $T558,$AG558)))))))</f>
        <v>1</v>
      </c>
      <c r="BY558" s="16">
        <f>IF(BG558="R", $CA558, IF(OR(BG558="P", BG558="T", BG558="N"), 0, IF($C558="DM", $T558, IF(OR(BG558="Y", BG558="IR"),$AM558,IF(BG558="C", IF($BI558="Y", IF($BA558="C", IF($AF558="N/A", $Q558, $AF558), IF($AF558="N/A", $T558, $AM558)), IF($AG558="N/A", $T558,$AG558)))))))</f>
        <v>1</v>
      </c>
      <c r="BZ558" s="16">
        <f>IF(BH558="R", $CA558, IF(OR(BH558="P", BH558="T", BH558="N"), 0, IF($C558="DM", $T558, IF(OR(BH558="Y", BH558="IR"),$AM558,IF(BH558="C", IF($BI558="Y", IF($BA558="C", IF($AF558="N/A", $Q558, $AF558), IF($AF558="N/A", $T558, $AM558)), IF($AG558="N/A", $T558,$AG558)))))))</f>
        <v>1</v>
      </c>
      <c r="CA558" s="15" t="s">
        <v>75</v>
      </c>
      <c r="CB558" s="16">
        <f>BZ558</f>
        <v>1</v>
      </c>
      <c r="CC558" s="15">
        <f>IF(OR($BH558="T", $BH558="R"), 0, IF($BH558="C", IF($BI558="Y", IF($BA558="C", 0, IF(AF558="N/A", Q558-T558, AF558-AG558)), IF($AF558="N/A", U558, AH558)), AN558))</f>
        <v>1</v>
      </c>
      <c r="CD558" s="15" t="str">
        <f>IF(OR($BH558="T", $BH558="R"), 0, IF($BH558="C", IF($BI558="Y", 0, IF($AF558="N/A", V558, AI558)), AO558))</f>
        <v>N/A</v>
      </c>
      <c r="CE558" s="15" t="str">
        <f>IF(OR($BH558="T", $BH558="R"), 0, IF($BH558="C", IF($BI558="Y", 0, IF($AF558="N/A", W558, AJ558)), AP558))</f>
        <v>N/A</v>
      </c>
      <c r="CF558" s="15" t="str">
        <f>IF(OR($BH558="T", $BH558="R"), 0, IF($BH558="C", IF($BI558="Y", 0, IF($AF558="N/A", X558, AK558)), AQ558))</f>
        <v>N/A</v>
      </c>
      <c r="CG558" t="str">
        <f>IF(AC558="N/A", "S:"&amp;L558&amp;" G:"&amp;M558&amp;" GR:"&amp;Q558, IF(AC558=0, "S:"&amp;L558&amp;" G:"&amp;M558&amp;" GR:"&amp;Q558, "S:"&amp;L558&amp;"/"&amp;AD558&amp;" G:"&amp;AE558&amp;" GR:"&amp;AF558))</f>
        <v>S:0 G:1 GR:2</v>
      </c>
    </row>
    <row r="559" spans="1:85" x14ac:dyDescent="0.25">
      <c r="A559" s="14">
        <v>5829</v>
      </c>
      <c r="B559" s="15" t="s">
        <v>2729</v>
      </c>
      <c r="C559" s="15" t="s">
        <v>65</v>
      </c>
      <c r="D559" s="15" t="s">
        <v>59</v>
      </c>
      <c r="E559" s="15">
        <f>VLOOKUP(B559, 'Rookie Year'!$A$2:$B$55679,2,FALSE)</f>
        <v>2022</v>
      </c>
      <c r="F559" s="15">
        <v>2024</v>
      </c>
      <c r="G559" s="15" t="s">
        <v>42</v>
      </c>
      <c r="H559" s="15">
        <v>9</v>
      </c>
      <c r="I559" s="16">
        <v>1</v>
      </c>
      <c r="J559" s="15">
        <v>1</v>
      </c>
      <c r="K559" s="17">
        <f>IF(AND(G559&lt;&gt;"N",R559="N/A"), IF(I559&lt;4, 0, 0.25),IF(I559=1, IF(J559=1,0.25, 0.25), IF(I559&lt;13, 0.25, IF(I559&lt;26, 0.4, IF(I559&lt;51, 0.6, 0.75)))))</f>
        <v>0.25</v>
      </c>
      <c r="L559" s="16">
        <f>I559-M559</f>
        <v>0</v>
      </c>
      <c r="M559" s="16">
        <f>ROUNDUP(I559*K559,0)</f>
        <v>1</v>
      </c>
      <c r="N559" s="16">
        <f>M559*J559</f>
        <v>1</v>
      </c>
      <c r="O559" s="16">
        <v>0</v>
      </c>
      <c r="P559" s="16">
        <v>0</v>
      </c>
      <c r="Q559" s="16">
        <f>N559-O559-P559</f>
        <v>1</v>
      </c>
      <c r="R559" s="15" t="s">
        <v>75</v>
      </c>
      <c r="S559" s="15">
        <f>IF(R559="N/A", J559-($B$1-F559), J559-($B$1-R559))</f>
        <v>1</v>
      </c>
      <c r="T559" s="16">
        <f>IF($S559&lt;1, "N/A", $M559)</f>
        <v>1</v>
      </c>
      <c r="U559" s="16" t="str">
        <f>IF($S559&lt;2, "N/A", $M559)</f>
        <v>N/A</v>
      </c>
      <c r="V559" s="16" t="str">
        <f>IF($S559&lt;3, "N/A", $M559)</f>
        <v>N/A</v>
      </c>
      <c r="W559" s="16" t="str">
        <f>IF($S559&lt;4, "N/A", $M559)</f>
        <v>N/A</v>
      </c>
      <c r="X559" s="16" t="str">
        <f>IF($S559&lt;5, "N/A", $M559)</f>
        <v>N/A</v>
      </c>
      <c r="Y559" s="15" t="str">
        <f>IF(SUM(T559:X559)&lt;&gt;Q559, "CHECK", "OK")</f>
        <v>OK</v>
      </c>
      <c r="Z559" s="15" t="str">
        <f>IF(F559=$B$1, "No", IF(S559=1, "Yes", "No"))</f>
        <v>No</v>
      </c>
      <c r="AA559" s="18" t="str">
        <f>IF(C559="DM", "N/A", IF(Z559="No","N/A",VLOOKUP(B559,'Extension List'!$A$3:$R$1972,18,FALSE)))</f>
        <v>N/A</v>
      </c>
      <c r="AB559" s="15" t="str">
        <f>IF(C559="DM", "N/A", IF(Z559="No","N/A",VLOOKUP(B559,'Extension List'!$A$3:$T$1972,20,FALSE)))</f>
        <v>N/A</v>
      </c>
      <c r="AC559" s="15" t="str">
        <f>IF(AA559="N/A", "N/A", 0)</f>
        <v>N/A</v>
      </c>
      <c r="AD559" s="16" t="str">
        <f>IF(AE559="N/A", "N/A", AA559-AE559)</f>
        <v>N/A</v>
      </c>
      <c r="AE559" s="16" t="str">
        <f>IF(AA559="N/A", "N/A", IF(AC559&gt;0, IF(AA559&lt;13, ROUNDUP(0.25*AA559,0), IF(AA559&lt;26, ROUNDUP(0.4*AA559,0), IF(AA559&lt;51, ROUNDUP(0.6*AA559,0), ROUNDUP(0.75*AA559,0)))), "N/A"))</f>
        <v>N/A</v>
      </c>
      <c r="AF559" s="16" t="str">
        <f>IF(AD559="N/A","N/A", (AE559*AC559)+Q559)</f>
        <v>N/A</v>
      </c>
      <c r="AG559" s="16" t="str">
        <f>IF($AF559="N/A", "N/A", "TBC")</f>
        <v>N/A</v>
      </c>
      <c r="AH559" s="16" t="str">
        <f>IF($AF559="N/A", "N/A", "TBC")</f>
        <v>N/A</v>
      </c>
      <c r="AI559" s="16" t="str">
        <f>IF($AF559="N/A","N/A",IF(AC559&gt;1,"TBC","N/A"))</f>
        <v>N/A</v>
      </c>
      <c r="AJ559" s="16" t="str">
        <f>IF($AF559="N/A","N/A",IF(AC559&gt;2,"TBC","N/A"))</f>
        <v>N/A</v>
      </c>
      <c r="AK559" s="16" t="str">
        <f>IF($AF559="N/A","N/A",IF(AC559&gt;3,"TBC","N/A"))</f>
        <v>N/A</v>
      </c>
      <c r="AL559" s="16" t="str">
        <f>IF(AC559="N/A","N/A",IF(AC559&gt;0,IF(SUM(AG559:AK559)&lt;&gt;AF559,"CHECK","OK"),"N/A"))</f>
        <v>N/A</v>
      </c>
      <c r="AM559" s="16">
        <f>IF(AD559="N/A", L559+T559, L559+AG559)</f>
        <v>1</v>
      </c>
      <c r="AN559" s="16" t="str">
        <f>IF(AD559="N/A", IF(U559="N/A", "N/A", L559+U559), AD559+AH559)</f>
        <v>N/A</v>
      </c>
      <c r="AO559" s="16" t="str">
        <f>IF(AD559="N/A", IF(V559="N/A", "N/A", L559+V559), IF(AI559="N/A", "N/A", AD559+AI559))</f>
        <v>N/A</v>
      </c>
      <c r="AP559" s="16" t="str">
        <f>IF(AD559="N/A", IF(W559="N/A", "N/A", L559+W559), IF(AJ559="N/A", "N/A", AD559+AJ559))</f>
        <v>N/A</v>
      </c>
      <c r="AQ559" s="16" t="str">
        <f>IF(AD559="N/A", IF(X559="N/A", "N/A", L559+X559), IF(AK559="N/A", "N/A", AD559+AK559))</f>
        <v>N/A</v>
      </c>
      <c r="AR559" s="15" t="s">
        <v>42</v>
      </c>
      <c r="AS559" s="15" t="s">
        <v>42</v>
      </c>
      <c r="AT559" s="15" t="s">
        <v>42</v>
      </c>
      <c r="AU559" s="15" t="s">
        <v>42</v>
      </c>
      <c r="AV559" s="15" t="s">
        <v>42</v>
      </c>
      <c r="AW559" s="15" t="s">
        <v>42</v>
      </c>
      <c r="AX559" s="15" t="s">
        <v>42</v>
      </c>
      <c r="AY559" s="15" t="s">
        <v>42</v>
      </c>
      <c r="AZ559" s="15" t="s">
        <v>42</v>
      </c>
      <c r="BA559" s="15" t="s">
        <v>40</v>
      </c>
      <c r="BB559" s="15" t="s">
        <v>40</v>
      </c>
      <c r="BC559" s="15" t="s">
        <v>40</v>
      </c>
      <c r="BD559" s="15" t="s">
        <v>40</v>
      </c>
      <c r="BE559" s="15" t="s">
        <v>40</v>
      </c>
      <c r="BF559" s="15" t="s">
        <v>40</v>
      </c>
      <c r="BG559" s="15" t="s">
        <v>40</v>
      </c>
      <c r="BH559" s="15" t="s">
        <v>40</v>
      </c>
      <c r="BJ559" s="16">
        <f>IF(AR559="R", $CA559, IF(OR(AR559="P", AR559="T", AR559="N"), 0, IF($C559="DM", $T559, IF(OR(AR559="Y", AR559="IR"),$AM559,IF(AR559="C", IF($BI559="Y", IF($AF559="N/A", $Q559, $AF559), IF($AG559="N/A", $T559,$AG559)))))))</f>
        <v>0</v>
      </c>
      <c r="BK559" s="16">
        <f>IF(AS559="R", $CA559, IF(OR(AS559="P", AS559="T", AS559="N"), 0, IF($C559="DM", $T559, IF(OR(AS559="Y", AS559="IR"),$AM559,IF(AS559="C", IF($BI559="Y", IF($AF559="N/A", $Q559, $AF559), IF($AG559="N/A", $T559,$AG559)))))))</f>
        <v>0</v>
      </c>
      <c r="BL559" s="16">
        <f>IF(AT559="R", $CA559, IF(OR(AT559="P", AT559="T", AT559="N"), 0, IF($C559="DM", $T559, IF(OR(AT559="Y", AT559="IR"),$AM559,IF(AT559="C", IF($BI559="Y", IF($AF559="N/A", $Q559, $AF559), IF($AG559="N/A", $T559,$AG559)))))))</f>
        <v>0</v>
      </c>
      <c r="BM559" s="16">
        <f>IF(AU559="R", $CA559, IF(OR(AU559="P", AU559="T", AU559="N"), 0, IF($C559="DM", $T559, IF(OR(AU559="Y", AU559="IR"),$AM559,IF(AU559="C", IF($BI559="Y", IF($AF559="N/A", $Q559, $AF559), IF($AG559="N/A", $T559,$AG559)))))))</f>
        <v>0</v>
      </c>
      <c r="BN559" s="16">
        <f>IF(AV559="R", $CA559, IF(OR(AV559="P", AV559="T", AV559="N"), 0, IF($C559="DM", $T559, IF(OR(AV559="Y", AV559="IR"),$AM559,IF(AV559="C", IF($BI559="Y", IF($AF559="N/A", $Q559, $AF559), IF($AG559="N/A", $T559,$AG559)))))))</f>
        <v>0</v>
      </c>
      <c r="BO559" s="16">
        <f>IF(AW559="R", $CA559, IF(OR(AW559="P", AW559="T", AW559="N"), 0, IF($C559="DM", $T559, IF(OR(AW559="Y", AW559="IR"),$AM559,IF(AW559="C", IF($BI559="Y", IF($AF559="N/A", $Q559, $AF559), IF($AG559="N/A", $T559,$AG559)))))))</f>
        <v>0</v>
      </c>
      <c r="BP559" s="16">
        <f>IF(AX559="R", $CA559, IF(OR(AX559="P", AX559="T", AX559="N"), 0, IF($C559="DM", $T559, IF(OR(AX559="Y", AX559="IR"),$AM559,IF(AX559="C", IF($BI559="Y", IF($AF559="N/A", $Q559, $AF559), IF($AG559="N/A", $T559,$AG559)))))))</f>
        <v>0</v>
      </c>
      <c r="BQ559" s="16">
        <f>IF(AY559="R", $CA559, IF(OR(AY559="P", AY559="T", AY559="N"), 0, IF($C559="DM", $T559, IF(OR(AY559="Y", AY559="IR"),$AM559,IF(AY559="C", IF($BI559="Y", IF($AF559="N/A", $Q559, $AF559), IF($AG559="N/A", $T559,$AG559)))))))</f>
        <v>0</v>
      </c>
      <c r="BR559" s="16">
        <f>IF(AZ559="R", $CA559, IF(OR(AZ559="P", AZ559="T", AZ559="N"), 0, IF($C559="DM", $T559, IF(OR(AZ559="Y", AZ559="IR"),$AM559,IF(AZ559="C", IF($BI559="Y", IF($AF559="N/A", $Q559, $AF559), IF($AG559="N/A", $T559,$AG559)))))))</f>
        <v>0</v>
      </c>
      <c r="BS559" s="16">
        <f>IF(BA559="R", $CA559, IF(OR(BA559="P", BA559="T", BA559="N"), 0, IF($C559="DM", $T559, IF(OR(BA559="Y", BA559="IR"),$AM559,IF(BA559="C", IF($BI559="Y", IF($AF559="N/A", $Q559, $AF559), IF($AG559="N/A", $T559,$AG559)))))))</f>
        <v>1</v>
      </c>
      <c r="BT559" s="16">
        <f>IF(BB559="R", $CA559, IF(OR(BB559="P", BB559="T", BB559="N"), 0, IF($C559="DM", $T559, IF(OR(BB559="Y", BB559="IR"),$AM559,IF(BB559="C", IF($BI559="Y", IF($BA559="C", IF($AF559="N/A", $Q559, $AF559), IF($AF559="N/A", $T559, $AM559)), IF($AG559="N/A", $T559,$AG559)))))))</f>
        <v>1</v>
      </c>
      <c r="BU559" s="16">
        <f>IF(BC559="R", $CA559, IF(OR(BC559="P", BC559="T", BC559="N"), 0, IF($C559="DM", $T559, IF(OR(BC559="Y", BC559="IR"),$AM559,IF(BC559="C", IF($BI559="Y", IF($BA559="C", IF($AF559="N/A", $Q559, $AF559), IF($AF559="N/A", $T559, $AM559)), IF($AG559="N/A", $T559,$AG559)))))))</f>
        <v>1</v>
      </c>
      <c r="BV559" s="16">
        <f>IF(BD559="R", $CA559, IF(OR(BD559="P", BD559="T", BD559="N"), 0, IF($C559="DM", $T559, IF(OR(BD559="Y", BD559="IR"),$AM559,IF(BD559="C", IF($BI559="Y", IF($BA559="C", IF($AF559="N/A", $Q559, $AF559), IF($AF559="N/A", $T559, $AM559)), IF($AG559="N/A", $T559,$AG559)))))))</f>
        <v>1</v>
      </c>
      <c r="BW559" s="16">
        <f>IF(BE559="R", $CA559, IF(OR(BE559="P", BE559="T", BE559="N"), 0, IF($C559="DM", $T559, IF(OR(BE559="Y", BE559="IR"),$AM559,IF(BE559="C", IF($BI559="Y", IF($BA559="C", IF($AF559="N/A", $Q559, $AF559), IF($AF559="N/A", $T559, $AM559)), IF($AG559="N/A", $T559,$AG559)))))))</f>
        <v>1</v>
      </c>
      <c r="BX559" s="16">
        <f>IF(BF559="R", $CA559, IF(OR(BF559="P", BF559="T", BF559="N"), 0, IF($C559="DM", $T559, IF(OR(BF559="Y", BF559="IR"),$AM559,IF(BF559="C", IF($BI559="Y", IF($BA559="C", IF($AF559="N/A", $Q559, $AF559), IF($AF559="N/A", $T559, $AM559)), IF($AG559="N/A", $T559,$AG559)))))))</f>
        <v>1</v>
      </c>
      <c r="BY559" s="16">
        <f>IF(BG559="R", $CA559, IF(OR(BG559="P", BG559="T", BG559="N"), 0, IF($C559="DM", $T559, IF(OR(BG559="Y", BG559="IR"),$AM559,IF(BG559="C", IF($BI559="Y", IF($BA559="C", IF($AF559="N/A", $Q559, $AF559), IF($AF559="N/A", $T559, $AM559)), IF($AG559="N/A", $T559,$AG559)))))))</f>
        <v>1</v>
      </c>
      <c r="BZ559" s="16">
        <f>IF(BH559="R", $CA559, IF(OR(BH559="P", BH559="T", BH559="N"), 0, IF($C559="DM", $T559, IF(OR(BH559="Y", BH559="IR"),$AM559,IF(BH559="C", IF($BI559="Y", IF($BA559="C", IF($AF559="N/A", $Q559, $AF559), IF($AF559="N/A", $T559, $AM559)), IF($AG559="N/A", $T559,$AG559)))))))</f>
        <v>1</v>
      </c>
      <c r="CA559" s="15" t="s">
        <v>75</v>
      </c>
      <c r="CB559" s="16">
        <f>BZ559</f>
        <v>1</v>
      </c>
      <c r="CC559" s="15" t="str">
        <f>IF(OR($BH559="T", $BH559="R"), 0, IF($BH559="C", IF($BI559="Y", IF($BA559="C", 0, IF(AF559="N/A", Q559-T559, AF559-AG559)), IF($AF559="N/A", U559, AH559)), AN559))</f>
        <v>N/A</v>
      </c>
      <c r="CD559" s="15" t="str">
        <f>IF(OR($BH559="T", $BH559="R"), 0, IF($BH559="C", IF($BI559="Y", 0, IF($AF559="N/A", V559, AI559)), AO559))</f>
        <v>N/A</v>
      </c>
      <c r="CE559" s="15" t="str">
        <f>IF(OR($BH559="T", $BH559="R"), 0, IF($BH559="C", IF($BI559="Y", 0, IF($AF559="N/A", W559, AJ559)), AP559))</f>
        <v>N/A</v>
      </c>
      <c r="CF559" s="15" t="str">
        <f>IF(OR($BH559="T", $BH559="R"), 0, IF($BH559="C", IF($BI559="Y", 0, IF($AF559="N/A", X559, AK559)), AQ559))</f>
        <v>N/A</v>
      </c>
    </row>
    <row r="560" spans="1:85" x14ac:dyDescent="0.25">
      <c r="A560" s="14">
        <v>5813</v>
      </c>
      <c r="B560" s="15" t="s">
        <v>3088</v>
      </c>
      <c r="C560" s="15" t="s">
        <v>65</v>
      </c>
      <c r="D560" s="15" t="s">
        <v>59</v>
      </c>
      <c r="E560" s="15">
        <f>VLOOKUP(B560, 'Rookie Year'!$A$2:$B$55679,2,FALSE)</f>
        <v>2024</v>
      </c>
      <c r="F560" s="15">
        <v>2024</v>
      </c>
      <c r="G560" s="15" t="s">
        <v>42</v>
      </c>
      <c r="H560" s="15">
        <v>8</v>
      </c>
      <c r="I560" s="16">
        <v>1</v>
      </c>
      <c r="J560" s="15">
        <v>1</v>
      </c>
      <c r="K560" s="17">
        <f>IF(AND(G560&lt;&gt;"N",R560="N/A"), IF(I560&lt;4, 0, 0.25),IF(I560=1, IF(J560=1,0.25, 0.25), IF(I560&lt;13, 0.25, IF(I560&lt;26, 0.4, IF(I560&lt;51, 0.6, 0.75)))))</f>
        <v>0.25</v>
      </c>
      <c r="L560" s="16">
        <f>I560-M560</f>
        <v>0</v>
      </c>
      <c r="M560" s="16">
        <f>ROUNDUP(I560*K560,0)</f>
        <v>1</v>
      </c>
      <c r="N560" s="16">
        <f>M560*J560</f>
        <v>1</v>
      </c>
      <c r="O560" s="16">
        <v>0</v>
      </c>
      <c r="P560" s="16">
        <v>0</v>
      </c>
      <c r="Q560" s="16">
        <f>N560-O560-P560</f>
        <v>1</v>
      </c>
      <c r="R560" s="15" t="s">
        <v>75</v>
      </c>
      <c r="S560" s="15">
        <f>IF(R560="N/A", J560-($B$1-F560), J560-($B$1-R560))</f>
        <v>1</v>
      </c>
      <c r="T560" s="16">
        <f>IF($S560&lt;1, "N/A", $M560)</f>
        <v>1</v>
      </c>
      <c r="U560" s="16" t="str">
        <f>IF($S560&lt;2, "N/A", $M560)</f>
        <v>N/A</v>
      </c>
      <c r="V560" s="16" t="str">
        <f>IF($S560&lt;3, "N/A", $M560)</f>
        <v>N/A</v>
      </c>
      <c r="W560" s="16" t="str">
        <f>IF($S560&lt;4, "N/A", $M560)</f>
        <v>N/A</v>
      </c>
      <c r="X560" s="16" t="str">
        <f>IF($S560&lt;5, "N/A", $M560)</f>
        <v>N/A</v>
      </c>
      <c r="Y560" s="15" t="str">
        <f>IF(SUM(T560:X560)&lt;&gt;Q560, "CHECK", "OK")</f>
        <v>OK</v>
      </c>
      <c r="Z560" s="15" t="str">
        <f>IF(F560=$B$1, "No", IF(S560=1, "Yes", "No"))</f>
        <v>No</v>
      </c>
      <c r="AA560" s="18" t="str">
        <f>IF(C560="DM", "N/A", IF(Z560="No","N/A",VLOOKUP(B560,'Extension List'!$A$3:$R$1972,18,FALSE)))</f>
        <v>N/A</v>
      </c>
      <c r="AB560" s="15" t="str">
        <f>IF(C560="DM", "N/A", IF(Z560="No","N/A",VLOOKUP(B560,'Extension List'!$A$3:$T$1972,20,FALSE)))</f>
        <v>N/A</v>
      </c>
      <c r="AC560" s="15" t="str">
        <f>IF(AA560="N/A", "N/A", 0)</f>
        <v>N/A</v>
      </c>
      <c r="AD560" s="16" t="str">
        <f>IF(AE560="N/A", "N/A", AA560-AE560)</f>
        <v>N/A</v>
      </c>
      <c r="AE560" s="16" t="str">
        <f>IF(AA560="N/A", "N/A", IF(AC560&gt;0, IF(AA560&lt;13, ROUNDUP(0.25*AA560,0), IF(AA560&lt;26, ROUNDUP(0.4*AA560,0), IF(AA560&lt;51, ROUNDUP(0.6*AA560,0), ROUNDUP(0.75*AA560,0)))), "N/A"))</f>
        <v>N/A</v>
      </c>
      <c r="AF560" s="16" t="str">
        <f>IF(AD560="N/A","N/A", (AE560*AC560)+Q560)</f>
        <v>N/A</v>
      </c>
      <c r="AG560" s="16" t="str">
        <f>IF($AF560="N/A", "N/A", "TBC")</f>
        <v>N/A</v>
      </c>
      <c r="AH560" s="16" t="str">
        <f>IF($AF560="N/A", "N/A", "TBC")</f>
        <v>N/A</v>
      </c>
      <c r="AI560" s="16" t="str">
        <f>IF($AF560="N/A","N/A",IF(AC560&gt;1,"TBC","N/A"))</f>
        <v>N/A</v>
      </c>
      <c r="AJ560" s="16" t="str">
        <f>IF($AF560="N/A","N/A",IF(AC560&gt;2,"TBC","N/A"))</f>
        <v>N/A</v>
      </c>
      <c r="AK560" s="16" t="str">
        <f>IF($AF560="N/A","N/A",IF(AC560&gt;3,"TBC","N/A"))</f>
        <v>N/A</v>
      </c>
      <c r="AL560" s="16" t="str">
        <f>IF(AC560="N/A","N/A",IF(AC560&gt;0,IF(SUM(AG560:AK560)&lt;&gt;AF560,"CHECK","OK"),"N/A"))</f>
        <v>N/A</v>
      </c>
      <c r="AM560" s="16">
        <f>IF(AD560="N/A", L560+T560, L560+AG560)</f>
        <v>1</v>
      </c>
      <c r="AN560" s="16" t="str">
        <f>IF(AD560="N/A", IF(U560="N/A", "N/A", L560+U560), AD560+AH560)</f>
        <v>N/A</v>
      </c>
      <c r="AO560" s="16" t="str">
        <f>IF(AD560="N/A", IF(V560="N/A", "N/A", L560+V560), IF(AI560="N/A", "N/A", AD560+AI560))</f>
        <v>N/A</v>
      </c>
      <c r="AP560" s="16" t="str">
        <f>IF(AD560="N/A", IF(W560="N/A", "N/A", L560+W560), IF(AJ560="N/A", "N/A", AD560+AJ560))</f>
        <v>N/A</v>
      </c>
      <c r="AQ560" s="16" t="str">
        <f>IF(AD560="N/A", IF(X560="N/A", "N/A", L560+X560), IF(AK560="N/A", "N/A", AD560+AK560))</f>
        <v>N/A</v>
      </c>
      <c r="AR560" s="15" t="s">
        <v>42</v>
      </c>
      <c r="AS560" s="15" t="s">
        <v>42</v>
      </c>
      <c r="AT560" s="15" t="s">
        <v>42</v>
      </c>
      <c r="AU560" s="15" t="s">
        <v>42</v>
      </c>
      <c r="AV560" s="15" t="s">
        <v>42</v>
      </c>
      <c r="AW560" s="15" t="s">
        <v>42</v>
      </c>
      <c r="AX560" s="15" t="s">
        <v>42</v>
      </c>
      <c r="AY560" s="15" t="s">
        <v>42</v>
      </c>
      <c r="AZ560" s="15" t="s">
        <v>40</v>
      </c>
      <c r="BA560" s="15" t="s">
        <v>48</v>
      </c>
      <c r="BB560" s="15" t="s">
        <v>48</v>
      </c>
      <c r="BC560" s="15" t="s">
        <v>48</v>
      </c>
      <c r="BD560" s="15" t="s">
        <v>48</v>
      </c>
      <c r="BE560" s="15" t="s">
        <v>48</v>
      </c>
      <c r="BF560" s="15" t="s">
        <v>48</v>
      </c>
      <c r="BG560" s="15" t="s">
        <v>48</v>
      </c>
      <c r="BH560" s="15" t="s">
        <v>48</v>
      </c>
      <c r="BJ560" s="16">
        <f>IF(AR560="R", $CA560, IF(OR(AR560="P", AR560="T", AR560="N"), 0, IF($C560="DM", $T560, IF(OR(AR560="Y", AR560="IR"),$AM560,IF(AR560="C", IF($BI560="Y", IF($AF560="N/A", $Q560, $AF560), IF($AG560="N/A", $T560,$AG560)))))))</f>
        <v>0</v>
      </c>
      <c r="BK560" s="16">
        <f>IF(AS560="R", $CA560, IF(OR(AS560="P", AS560="T", AS560="N"), 0, IF($C560="DM", $T560, IF(OR(AS560="Y", AS560="IR"),$AM560,IF(AS560="C", IF($BI560="Y", IF($AF560="N/A", $Q560, $AF560), IF($AG560="N/A", $T560,$AG560)))))))</f>
        <v>0</v>
      </c>
      <c r="BL560" s="16">
        <f>IF(AT560="R", $CA560, IF(OR(AT560="P", AT560="T", AT560="N"), 0, IF($C560="DM", $T560, IF(OR(AT560="Y", AT560="IR"),$AM560,IF(AT560="C", IF($BI560="Y", IF($AF560="N/A", $Q560, $AF560), IF($AG560="N/A", $T560,$AG560)))))))</f>
        <v>0</v>
      </c>
      <c r="BM560" s="16">
        <f>IF(AU560="R", $CA560, IF(OR(AU560="P", AU560="T", AU560="N"), 0, IF($C560="DM", $T560, IF(OR(AU560="Y", AU560="IR"),$AM560,IF(AU560="C", IF($BI560="Y", IF($AF560="N/A", $Q560, $AF560), IF($AG560="N/A", $T560,$AG560)))))))</f>
        <v>0</v>
      </c>
      <c r="BN560" s="16">
        <f>IF(AV560="R", $CA560, IF(OR(AV560="P", AV560="T", AV560="N"), 0, IF($C560="DM", $T560, IF(OR(AV560="Y", AV560="IR"),$AM560,IF(AV560="C", IF($BI560="Y", IF($AF560="N/A", $Q560, $AF560), IF($AG560="N/A", $T560,$AG560)))))))</f>
        <v>0</v>
      </c>
      <c r="BO560" s="16">
        <f>IF(AW560="R", $CA560, IF(OR(AW560="P", AW560="T", AW560="N"), 0, IF($C560="DM", $T560, IF(OR(AW560="Y", AW560="IR"),$AM560,IF(AW560="C", IF($BI560="Y", IF($AF560="N/A", $Q560, $AF560), IF($AG560="N/A", $T560,$AG560)))))))</f>
        <v>0</v>
      </c>
      <c r="BP560" s="16">
        <f>IF(AX560="R", $CA560, IF(OR(AX560="P", AX560="T", AX560="N"), 0, IF($C560="DM", $T560, IF(OR(AX560="Y", AX560="IR"),$AM560,IF(AX560="C", IF($BI560="Y", IF($AF560="N/A", $Q560, $AF560), IF($AG560="N/A", $T560,$AG560)))))))</f>
        <v>0</v>
      </c>
      <c r="BQ560" s="16">
        <f>IF(AY560="R", $CA560, IF(OR(AY560="P", AY560="T", AY560="N"), 0, IF($C560="DM", $T560, IF(OR(AY560="Y", AY560="IR"),$AM560,IF(AY560="C", IF($BI560="Y", IF($AF560="N/A", $Q560, $AF560), IF($AG560="N/A", $T560,$AG560)))))))</f>
        <v>0</v>
      </c>
      <c r="BR560" s="16">
        <f>IF(AZ560="R", $CA560, IF(OR(AZ560="P", AZ560="T", AZ560="N"), 0, IF($C560="DM", $T560, IF(OR(AZ560="Y", AZ560="IR"),$AM560,IF(AZ560="C", IF($BI560="Y", IF($AF560="N/A", $Q560, $AF560), IF($AG560="N/A", $T560,$AG560)))))))</f>
        <v>1</v>
      </c>
      <c r="BS560" s="16">
        <f>IF(BA560="R", $CA560, IF(OR(BA560="P", BA560="T", BA560="N"), 0, IF($C560="DM", $T560, IF(OR(BA560="Y", BA560="IR"),$AM560,IF(BA560="C", IF($BI560="Y", IF($AF560="N/A", $Q560, $AF560), IF($AG560="N/A", $T560,$AG560)))))))</f>
        <v>1</v>
      </c>
      <c r="BT560" s="16">
        <f>IF(BB560="R", $CA560, IF(OR(BB560="P", BB560="T", BB560="N"), 0, IF($C560="DM", $T560, IF(OR(BB560="Y", BB560="IR"),$AM560,IF(BB560="C", IF($BI560="Y", IF($BA560="C", IF($AF560="N/A", $Q560, $AF560), IF($AF560="N/A", $T560, $AM560)), IF($AG560="N/A", $T560,$AG560)))))))</f>
        <v>1</v>
      </c>
      <c r="BU560" s="16">
        <f>IF(BC560="R", $CA560, IF(OR(BC560="P", BC560="T", BC560="N"), 0, IF($C560="DM", $T560, IF(OR(BC560="Y", BC560="IR"),$AM560,IF(BC560="C", IF($BI560="Y", IF($BA560="C", IF($AF560="N/A", $Q560, $AF560), IF($AF560="N/A", $T560, $AM560)), IF($AG560="N/A", $T560,$AG560)))))))</f>
        <v>1</v>
      </c>
      <c r="BV560" s="16">
        <f>IF(BD560="R", $CA560, IF(OR(BD560="P", BD560="T", BD560="N"), 0, IF($C560="DM", $T560, IF(OR(BD560="Y", BD560="IR"),$AM560,IF(BD560="C", IF($BI560="Y", IF($BA560="C", IF($AF560="N/A", $Q560, $AF560), IF($AF560="N/A", $T560, $AM560)), IF($AG560="N/A", $T560,$AG560)))))))</f>
        <v>1</v>
      </c>
      <c r="BW560" s="16">
        <f>IF(BE560="R", $CA560, IF(OR(BE560="P", BE560="T", BE560="N"), 0, IF($C560="DM", $T560, IF(OR(BE560="Y", BE560="IR"),$AM560,IF(BE560="C", IF($BI560="Y", IF($BA560="C", IF($AF560="N/A", $Q560, $AF560), IF($AF560="N/A", $T560, $AM560)), IF($AG560="N/A", $T560,$AG560)))))))</f>
        <v>1</v>
      </c>
      <c r="BX560" s="16">
        <f>IF(BF560="R", $CA560, IF(OR(BF560="P", BF560="T", BF560="N"), 0, IF($C560="DM", $T560, IF(OR(BF560="Y", BF560="IR"),$AM560,IF(BF560="C", IF($BI560="Y", IF($BA560="C", IF($AF560="N/A", $Q560, $AF560), IF($AF560="N/A", $T560, $AM560)), IF($AG560="N/A", $T560,$AG560)))))))</f>
        <v>1</v>
      </c>
      <c r="BY560" s="16">
        <f>IF(BG560="R", $CA560, IF(OR(BG560="P", BG560="T", BG560="N"), 0, IF($C560="DM", $T560, IF(OR(BG560="Y", BG560="IR"),$AM560,IF(BG560="C", IF($BI560="Y", IF($BA560="C", IF($AF560="N/A", $Q560, $AF560), IF($AF560="N/A", $T560, $AM560)), IF($AG560="N/A", $T560,$AG560)))))))</f>
        <v>1</v>
      </c>
      <c r="BZ560" s="16">
        <f>IF(BH560="R", $CA560, IF(OR(BH560="P", BH560="T", BH560="N"), 0, IF($C560="DM", $T560, IF(OR(BH560="Y", BH560="IR"),$AM560,IF(BH560="C", IF($BI560="Y", IF($BA560="C", IF($AF560="N/A", $Q560, $AF560), IF($AF560="N/A", $T560, $AM560)), IF($AG560="N/A", $T560,$AG560)))))))</f>
        <v>1</v>
      </c>
      <c r="CA560" s="15" t="s">
        <v>75</v>
      </c>
      <c r="CB560" s="16">
        <f>BZ560</f>
        <v>1</v>
      </c>
      <c r="CC560" s="15" t="str">
        <f>IF(OR($BH560="T", $BH560="R"), 0, IF($BH560="C", IF($BI560="Y", IF($BA560="C", 0, IF(AF560="N/A", Q560-T560, AF560-AG560)), IF($AF560="N/A", U560, AH560)), AN560))</f>
        <v>N/A</v>
      </c>
      <c r="CD560" s="15" t="str">
        <f>IF(OR($BH560="T", $BH560="R"), 0, IF($BH560="C", IF($BI560="Y", 0, IF($AF560="N/A", V560, AI560)), AO560))</f>
        <v>N/A</v>
      </c>
      <c r="CE560" s="15" t="str">
        <f>IF(OR($BH560="T", $BH560="R"), 0, IF($BH560="C", IF($BI560="Y", 0, IF($AF560="N/A", W560, AJ560)), AP560))</f>
        <v>N/A</v>
      </c>
      <c r="CF560" s="15" t="str">
        <f>IF(OR($BH560="T", $BH560="R"), 0, IF($BH560="C", IF($BI560="Y", 0, IF($AF560="N/A", X560, AK560)), AQ560))</f>
        <v>N/A</v>
      </c>
    </row>
    <row r="561" spans="1:85" x14ac:dyDescent="0.25">
      <c r="A561" s="14">
        <v>5845</v>
      </c>
      <c r="B561" s="15" t="s">
        <v>425</v>
      </c>
      <c r="C561" s="15" t="s">
        <v>66</v>
      </c>
      <c r="D561" s="15" t="s">
        <v>59</v>
      </c>
      <c r="E561" s="15">
        <f>VLOOKUP(B561, 'Rookie Year'!$A$2:$B$55679,2,FALSE)</f>
        <v>2018</v>
      </c>
      <c r="F561" s="15">
        <v>2024</v>
      </c>
      <c r="G561" s="15" t="s">
        <v>42</v>
      </c>
      <c r="H561" s="15">
        <v>10</v>
      </c>
      <c r="I561" s="16">
        <v>1</v>
      </c>
      <c r="J561" s="15">
        <v>1</v>
      </c>
      <c r="K561" s="17">
        <f>IF(AND(G561&lt;&gt;"N",R561="N/A"), IF(I561&lt;4, 0, 0.25),IF(I561=1, IF(J561=1,0.25, 0.25), IF(I561&lt;13, 0.25, IF(I561&lt;26, 0.4, IF(I561&lt;51, 0.6, 0.75)))))</f>
        <v>0.25</v>
      </c>
      <c r="L561" s="16">
        <f>I561-M561</f>
        <v>0</v>
      </c>
      <c r="M561" s="16">
        <f>ROUNDUP(I561*K561,0)</f>
        <v>1</v>
      </c>
      <c r="N561" s="16">
        <f>M561*J561</f>
        <v>1</v>
      </c>
      <c r="O561" s="16">
        <v>0</v>
      </c>
      <c r="P561" s="16">
        <v>0</v>
      </c>
      <c r="Q561" s="16">
        <f>N561-O561-P561</f>
        <v>1</v>
      </c>
      <c r="R561" s="15" t="s">
        <v>75</v>
      </c>
      <c r="S561" s="15">
        <f>IF(R561="N/A", J561-($B$1-F561), J561-($B$1-R561))</f>
        <v>1</v>
      </c>
      <c r="T561" s="16">
        <f>IF($S561&lt;1, "N/A", $M561)</f>
        <v>1</v>
      </c>
      <c r="U561" s="16" t="str">
        <f>IF($S561&lt;2, "N/A", $M561)</f>
        <v>N/A</v>
      </c>
      <c r="V561" s="16" t="str">
        <f>IF($S561&lt;3, "N/A", $M561)</f>
        <v>N/A</v>
      </c>
      <c r="W561" s="16" t="str">
        <f>IF($S561&lt;4, "N/A", $M561)</f>
        <v>N/A</v>
      </c>
      <c r="X561" s="16" t="str">
        <f>IF($S561&lt;5, "N/A", $M561)</f>
        <v>N/A</v>
      </c>
      <c r="Y561" s="15" t="str">
        <f>IF(SUM(T561:X561)&lt;&gt;Q561, "CHECK", "OK")</f>
        <v>OK</v>
      </c>
      <c r="Z561" s="15" t="str">
        <f>IF(F561=$B$1, "No", IF(S561=1, "Yes", "No"))</f>
        <v>No</v>
      </c>
      <c r="AA561" s="18" t="str">
        <f>IF(C561="DM", "N/A", IF(Z561="No","N/A",VLOOKUP(B561,'Extension List'!$A$3:$R$1972,18,FALSE)))</f>
        <v>N/A</v>
      </c>
      <c r="AB561" s="15" t="str">
        <f>IF(C561="DM", "N/A", IF(Z561="No","N/A",VLOOKUP(B561,'Extension List'!$A$3:$T$1972,20,FALSE)))</f>
        <v>N/A</v>
      </c>
      <c r="AC561" s="15" t="str">
        <f>IF(AA561="N/A", "N/A", 0)</f>
        <v>N/A</v>
      </c>
      <c r="AD561" s="16" t="str">
        <f>IF(AE561="N/A", "N/A", AA561-AE561)</f>
        <v>N/A</v>
      </c>
      <c r="AE561" s="16" t="str">
        <f>IF(AA561="N/A", "N/A", IF(AC561&gt;0, IF(AA561&lt;13, ROUNDUP(0.25*AA561,0), IF(AA561&lt;26, ROUNDUP(0.4*AA561,0), IF(AA561&lt;51, ROUNDUP(0.6*AA561,0), ROUNDUP(0.75*AA561,0)))), "N/A"))</f>
        <v>N/A</v>
      </c>
      <c r="AF561" s="16" t="str">
        <f>IF(AD561="N/A","N/A", (AE561*AC561)+Q561)</f>
        <v>N/A</v>
      </c>
      <c r="AG561" s="16" t="str">
        <f>IF($AF561="N/A", "N/A", "TBC")</f>
        <v>N/A</v>
      </c>
      <c r="AH561" s="16" t="str">
        <f>IF($AF561="N/A", "N/A", "TBC")</f>
        <v>N/A</v>
      </c>
      <c r="AI561" s="16" t="str">
        <f>IF($AF561="N/A","N/A",IF(AC561&gt;1,"TBC","N/A"))</f>
        <v>N/A</v>
      </c>
      <c r="AJ561" s="16" t="str">
        <f>IF($AF561="N/A","N/A",IF(AC561&gt;2,"TBC","N/A"))</f>
        <v>N/A</v>
      </c>
      <c r="AK561" s="16" t="str">
        <f>IF($AF561="N/A","N/A",IF(AC561&gt;3,"TBC","N/A"))</f>
        <v>N/A</v>
      </c>
      <c r="AL561" s="16" t="str">
        <f>IF(AC561="N/A","N/A",IF(AC561&gt;0,IF(SUM(AG561:AK561)&lt;&gt;AF561,"CHECK","OK"),"N/A"))</f>
        <v>N/A</v>
      </c>
      <c r="AM561" s="16">
        <f>IF(AD561="N/A", L561+T561, L561+AG561)</f>
        <v>1</v>
      </c>
      <c r="AN561" s="16" t="str">
        <f>IF(AD561="N/A", IF(U561="N/A", "N/A", L561+U561), AD561+AH561)</f>
        <v>N/A</v>
      </c>
      <c r="AO561" s="16" t="str">
        <f>IF(AD561="N/A", IF(V561="N/A", "N/A", L561+V561), IF(AI561="N/A", "N/A", AD561+AI561))</f>
        <v>N/A</v>
      </c>
      <c r="AP561" s="16" t="str">
        <f>IF(AD561="N/A", IF(W561="N/A", "N/A", L561+W561), IF(AJ561="N/A", "N/A", AD561+AJ561))</f>
        <v>N/A</v>
      </c>
      <c r="AQ561" s="16" t="str">
        <f>IF(AD561="N/A", IF(X561="N/A", "N/A", L561+X561), IF(AK561="N/A", "N/A", AD561+AK561))</f>
        <v>N/A</v>
      </c>
      <c r="AR561" s="15" t="s">
        <v>42</v>
      </c>
      <c r="AS561" s="15" t="s">
        <v>42</v>
      </c>
      <c r="AT561" s="15" t="s">
        <v>42</v>
      </c>
      <c r="AU561" s="15" t="s">
        <v>42</v>
      </c>
      <c r="AV561" s="15" t="s">
        <v>42</v>
      </c>
      <c r="AW561" s="15" t="s">
        <v>42</v>
      </c>
      <c r="AX561" s="15" t="s">
        <v>42</v>
      </c>
      <c r="AY561" s="15" t="s">
        <v>42</v>
      </c>
      <c r="AZ561" s="15" t="s">
        <v>42</v>
      </c>
      <c r="BA561" s="15" t="s">
        <v>42</v>
      </c>
      <c r="BB561" s="15" t="s">
        <v>40</v>
      </c>
      <c r="BC561" s="15" t="s">
        <v>40</v>
      </c>
      <c r="BD561" s="15" t="s">
        <v>40</v>
      </c>
      <c r="BE561" s="15" t="s">
        <v>40</v>
      </c>
      <c r="BF561" s="15" t="s">
        <v>40</v>
      </c>
      <c r="BG561" s="15" t="s">
        <v>40</v>
      </c>
      <c r="BH561" s="15" t="s">
        <v>40</v>
      </c>
      <c r="BJ561" s="16">
        <f>IF(AR561="R", $CA561, IF(OR(AR561="P", AR561="T", AR561="N"), 0, IF($C561="DM", $T561, IF(OR(AR561="Y", AR561="IR"),$AM561,IF(AR561="C", IF($BI561="Y", IF($AF561="N/A", $Q561, $AF561), IF($AG561="N/A", $T561,$AG561)))))))</f>
        <v>0</v>
      </c>
      <c r="BK561" s="16">
        <f>IF(AS561="R", $CA561, IF(OR(AS561="P", AS561="T", AS561="N"), 0, IF($C561="DM", $T561, IF(OR(AS561="Y", AS561="IR"),$AM561,IF(AS561="C", IF($BI561="Y", IF($AF561="N/A", $Q561, $AF561), IF($AG561="N/A", $T561,$AG561)))))))</f>
        <v>0</v>
      </c>
      <c r="BL561" s="16">
        <f>IF(AT561="R", $CA561, IF(OR(AT561="P", AT561="T", AT561="N"), 0, IF($C561="DM", $T561, IF(OR(AT561="Y", AT561="IR"),$AM561,IF(AT561="C", IF($BI561="Y", IF($AF561="N/A", $Q561, $AF561), IF($AG561="N/A", $T561,$AG561)))))))</f>
        <v>0</v>
      </c>
      <c r="BM561" s="16">
        <f>IF(AU561="R", $CA561, IF(OR(AU561="P", AU561="T", AU561="N"), 0, IF($C561="DM", $T561, IF(OR(AU561="Y", AU561="IR"),$AM561,IF(AU561="C", IF($BI561="Y", IF($AF561="N/A", $Q561, $AF561), IF($AG561="N/A", $T561,$AG561)))))))</f>
        <v>0</v>
      </c>
      <c r="BN561" s="16">
        <f>IF(AV561="R", $CA561, IF(OR(AV561="P", AV561="T", AV561="N"), 0, IF($C561="DM", $T561, IF(OR(AV561="Y", AV561="IR"),$AM561,IF(AV561="C", IF($BI561="Y", IF($AF561="N/A", $Q561, $AF561), IF($AG561="N/A", $T561,$AG561)))))))</f>
        <v>0</v>
      </c>
      <c r="BO561" s="16">
        <f>IF(AW561="R", $CA561, IF(OR(AW561="P", AW561="T", AW561="N"), 0, IF($C561="DM", $T561, IF(OR(AW561="Y", AW561="IR"),$AM561,IF(AW561="C", IF($BI561="Y", IF($AF561="N/A", $Q561, $AF561), IF($AG561="N/A", $T561,$AG561)))))))</f>
        <v>0</v>
      </c>
      <c r="BP561" s="16">
        <f>IF(AX561="R", $CA561, IF(OR(AX561="P", AX561="T", AX561="N"), 0, IF($C561="DM", $T561, IF(OR(AX561="Y", AX561="IR"),$AM561,IF(AX561="C", IF($BI561="Y", IF($AF561="N/A", $Q561, $AF561), IF($AG561="N/A", $T561,$AG561)))))))</f>
        <v>0</v>
      </c>
      <c r="BQ561" s="16">
        <f>IF(AY561="R", $CA561, IF(OR(AY561="P", AY561="T", AY561="N"), 0, IF($C561="DM", $T561, IF(OR(AY561="Y", AY561="IR"),$AM561,IF(AY561="C", IF($BI561="Y", IF($AF561="N/A", $Q561, $AF561), IF($AG561="N/A", $T561,$AG561)))))))</f>
        <v>0</v>
      </c>
      <c r="BR561" s="16">
        <f>IF(AZ561="R", $CA561, IF(OR(AZ561="P", AZ561="T", AZ561="N"), 0, IF($C561="DM", $T561, IF(OR(AZ561="Y", AZ561="IR"),$AM561,IF(AZ561="C", IF($BI561="Y", IF($AF561="N/A", $Q561, $AF561), IF($AG561="N/A", $T561,$AG561)))))))</f>
        <v>0</v>
      </c>
      <c r="BS561" s="16">
        <f>IF(BA561="R", $CA561, IF(OR(BA561="P", BA561="T", BA561="N"), 0, IF($C561="DM", $T561, IF(OR(BA561="Y", BA561="IR"),$AM561,IF(BA561="C", IF($BI561="Y", IF($AF561="N/A", $Q561, $AF561), IF($AG561="N/A", $T561,$AG561)))))))</f>
        <v>0</v>
      </c>
      <c r="BT561" s="16">
        <f>IF(BB561="R", $CA561, IF(OR(BB561="P", BB561="T", BB561="N"), 0, IF($C561="DM", $T561, IF(OR(BB561="Y", BB561="IR"),$AM561,IF(BB561="C", IF($BI561="Y", IF($BA561="C", IF($AF561="N/A", $Q561, $AF561), IF($AF561="N/A", $T561, $AM561)), IF($AG561="N/A", $T561,$AG561)))))))</f>
        <v>1</v>
      </c>
      <c r="BU561" s="16">
        <f>IF(BC561="R", $CA561, IF(OR(BC561="P", BC561="T", BC561="N"), 0, IF($C561="DM", $T561, IF(OR(BC561="Y", BC561="IR"),$AM561,IF(BC561="C", IF($BI561="Y", IF($BA561="C", IF($AF561="N/A", $Q561, $AF561), IF($AF561="N/A", $T561, $AM561)), IF($AG561="N/A", $T561,$AG561)))))))</f>
        <v>1</v>
      </c>
      <c r="BV561" s="16">
        <f>IF(BD561="R", $CA561, IF(OR(BD561="P", BD561="T", BD561="N"), 0, IF($C561="DM", $T561, IF(OR(BD561="Y", BD561="IR"),$AM561,IF(BD561="C", IF($BI561="Y", IF($BA561="C", IF($AF561="N/A", $Q561, $AF561), IF($AF561="N/A", $T561, $AM561)), IF($AG561="N/A", $T561,$AG561)))))))</f>
        <v>1</v>
      </c>
      <c r="BW561" s="16">
        <f>IF(BE561="R", $CA561, IF(OR(BE561="P", BE561="T", BE561="N"), 0, IF($C561="DM", $T561, IF(OR(BE561="Y", BE561="IR"),$AM561,IF(BE561="C", IF($BI561="Y", IF($BA561="C", IF($AF561="N/A", $Q561, $AF561), IF($AF561="N/A", $T561, $AM561)), IF($AG561="N/A", $T561,$AG561)))))))</f>
        <v>1</v>
      </c>
      <c r="BX561" s="16">
        <f>IF(BF561="R", $CA561, IF(OR(BF561="P", BF561="T", BF561="N"), 0, IF($C561="DM", $T561, IF(OR(BF561="Y", BF561="IR"),$AM561,IF(BF561="C", IF($BI561="Y", IF($BA561="C", IF($AF561="N/A", $Q561, $AF561), IF($AF561="N/A", $T561, $AM561)), IF($AG561="N/A", $T561,$AG561)))))))</f>
        <v>1</v>
      </c>
      <c r="BY561" s="16">
        <f>IF(BG561="R", $CA561, IF(OR(BG561="P", BG561="T", BG561="N"), 0, IF($C561="DM", $T561, IF(OR(BG561="Y", BG561="IR"),$AM561,IF(BG561="C", IF($BI561="Y", IF($BA561="C", IF($AF561="N/A", $Q561, $AF561), IF($AF561="N/A", $T561, $AM561)), IF($AG561="N/A", $T561,$AG561)))))))</f>
        <v>1</v>
      </c>
      <c r="BZ561" s="16">
        <f>IF(BH561="R", $CA561, IF(OR(BH561="P", BH561="T", BH561="N"), 0, IF($C561="DM", $T561, IF(OR(BH561="Y", BH561="IR"),$AM561,IF(BH561="C", IF($BI561="Y", IF($BA561="C", IF($AF561="N/A", $Q561, $AF561), IF($AF561="N/A", $T561, $AM561)), IF($AG561="N/A", $T561,$AG561)))))))</f>
        <v>1</v>
      </c>
      <c r="CA561" s="15" t="s">
        <v>75</v>
      </c>
      <c r="CB561" s="16">
        <f>BZ561</f>
        <v>1</v>
      </c>
      <c r="CC561" s="15" t="str">
        <f>IF(OR($BH561="T", $BH561="R"), 0, IF($BH561="C", IF($BI561="Y", IF($BA561="C", 0, IF(AF561="N/A", Q561-T561, AF561-AG561)), IF($AF561="N/A", U561, AH561)), AN561))</f>
        <v>N/A</v>
      </c>
      <c r="CD561" s="15" t="str">
        <f>IF(OR($BH561="T", $BH561="R"), 0, IF($BH561="C", IF($BI561="Y", 0, IF($AF561="N/A", V561, AI561)), AO561))</f>
        <v>N/A</v>
      </c>
      <c r="CE561" s="15" t="str">
        <f>IF(OR($BH561="T", $BH561="R"), 0, IF($BH561="C", IF($BI561="Y", 0, IF($AF561="N/A", W561, AJ561)), AP561))</f>
        <v>N/A</v>
      </c>
      <c r="CF561" s="15" t="str">
        <f>IF(OR($BH561="T", $BH561="R"), 0, IF($BH561="C", IF($BI561="Y", 0, IF($AF561="N/A", X561, AK561)), AQ561))</f>
        <v>N/A</v>
      </c>
    </row>
    <row r="562" spans="1:85" x14ac:dyDescent="0.25">
      <c r="A562" s="14">
        <v>5570</v>
      </c>
      <c r="B562" s="15" t="s">
        <v>783</v>
      </c>
      <c r="C562" s="15" t="s">
        <v>66</v>
      </c>
      <c r="D562" s="15" t="s">
        <v>59</v>
      </c>
      <c r="E562" s="15">
        <f>VLOOKUP(B562, 'Rookie Year'!$A$2:$B$55679,2,FALSE)</f>
        <v>2013</v>
      </c>
      <c r="F562" s="15">
        <v>2024</v>
      </c>
      <c r="G562" s="15" t="s">
        <v>42</v>
      </c>
      <c r="H562" s="15" t="s">
        <v>1928</v>
      </c>
      <c r="I562" s="16">
        <v>1</v>
      </c>
      <c r="J562" s="15">
        <v>1</v>
      </c>
      <c r="K562" s="17">
        <f>IF(AND(G562&lt;&gt;"N",R562="N/A"), IF(I562&lt;4, 0, 0.25),IF(I562=1, IF(J562=1,0.25, 0.25), IF(I562&lt;13, 0.25, IF(I562&lt;26, 0.4, IF(I562&lt;51, 0.6, 0.75)))))</f>
        <v>0.25</v>
      </c>
      <c r="L562" s="16">
        <f>I562-M562</f>
        <v>0</v>
      </c>
      <c r="M562" s="16">
        <f>ROUNDUP(I562*K562,0)</f>
        <v>1</v>
      </c>
      <c r="N562" s="16">
        <f>M562*J562</f>
        <v>1</v>
      </c>
      <c r="O562" s="16">
        <v>0</v>
      </c>
      <c r="P562" s="16">
        <v>0</v>
      </c>
      <c r="Q562" s="16">
        <f>N562-O562-P562</f>
        <v>1</v>
      </c>
      <c r="R562" s="15" t="s">
        <v>75</v>
      </c>
      <c r="S562" s="15">
        <f>IF(R562="N/A", J562-($B$1-F562), J562-($B$1-R562))</f>
        <v>1</v>
      </c>
      <c r="T562" s="16">
        <f>IF($S562&lt;1, "N/A", $M562)</f>
        <v>1</v>
      </c>
      <c r="U562" s="16" t="str">
        <f>IF($S562&lt;2, "N/A", $M562)</f>
        <v>N/A</v>
      </c>
      <c r="V562" s="16" t="str">
        <f>IF($S562&lt;3, "N/A", $M562)</f>
        <v>N/A</v>
      </c>
      <c r="W562" s="16" t="str">
        <f>IF($S562&lt;4, "N/A", $M562)</f>
        <v>N/A</v>
      </c>
      <c r="X562" s="16" t="str">
        <f>IF($S562&lt;5, "N/A", $M562)</f>
        <v>N/A</v>
      </c>
      <c r="Y562" s="15" t="str">
        <f>IF(SUM(T562:X562)&lt;&gt;Q562, "CHECK", "OK")</f>
        <v>OK</v>
      </c>
      <c r="Z562" s="15" t="str">
        <f>IF(F562=$B$1, "No", IF(S562=1, "Yes", "No"))</f>
        <v>No</v>
      </c>
      <c r="AA562" s="18" t="str">
        <f>IF(C562="DM", "N/A", IF(Z562="No","N/A",VLOOKUP(B562,'Extension List'!$A$3:$R$1972,18,FALSE)))</f>
        <v>N/A</v>
      </c>
      <c r="AB562" s="15" t="str">
        <f>IF(C562="DM", "N/A", IF(Z562="No","N/A",VLOOKUP(B562,'Extension List'!$A$3:$T$1972,20,FALSE)))</f>
        <v>N/A</v>
      </c>
      <c r="AC562" s="15" t="str">
        <f>IF(AA562="N/A", "N/A", 0)</f>
        <v>N/A</v>
      </c>
      <c r="AD562" s="16" t="str">
        <f>IF(AE562="N/A", "N/A", AA562-AE562)</f>
        <v>N/A</v>
      </c>
      <c r="AE562" s="16" t="str">
        <f>IF(AA562="N/A", "N/A", IF(AC562&gt;0, IF(AA562&lt;13, ROUNDUP(0.25*AA562,0), IF(AA562&lt;26, ROUNDUP(0.4*AA562,0), IF(AA562&lt;51, ROUNDUP(0.6*AA562,0), ROUNDUP(0.75*AA562,0)))), "N/A"))</f>
        <v>N/A</v>
      </c>
      <c r="AF562" s="16" t="str">
        <f>IF(AD562="N/A","N/A", (AE562*AC562)+Q562)</f>
        <v>N/A</v>
      </c>
      <c r="AG562" s="16" t="str">
        <f>IF($AF562="N/A", "N/A", "TBC")</f>
        <v>N/A</v>
      </c>
      <c r="AH562" s="16" t="str">
        <f>IF($AF562="N/A", "N/A", "TBC")</f>
        <v>N/A</v>
      </c>
      <c r="AI562" s="16" t="str">
        <f>IF($AF562="N/A","N/A",IF(AC562&gt;1,"TBC","N/A"))</f>
        <v>N/A</v>
      </c>
      <c r="AJ562" s="16" t="str">
        <f>IF($AF562="N/A","N/A",IF(AC562&gt;2,"TBC","N/A"))</f>
        <v>N/A</v>
      </c>
      <c r="AK562" s="16" t="str">
        <f>IF($AF562="N/A","N/A",IF(AC562&gt;3,"TBC","N/A"))</f>
        <v>N/A</v>
      </c>
      <c r="AL562" s="16" t="str">
        <f>IF(AC562="N/A","N/A",IF(AC562&gt;0,IF(SUM(AG562:AK562)&lt;&gt;AF562,"CHECK","OK"),"N/A"))</f>
        <v>N/A</v>
      </c>
      <c r="AM562" s="16">
        <f>IF(AD562="N/A", L562+T562, L562+AG562)</f>
        <v>1</v>
      </c>
      <c r="AN562" s="16" t="str">
        <f>IF(AD562="N/A", IF(U562="N/A", "N/A", L562+U562), AD562+AH562)</f>
        <v>N/A</v>
      </c>
      <c r="AO562" s="16" t="str">
        <f>IF(AD562="N/A", IF(V562="N/A", "N/A", L562+V562), IF(AI562="N/A", "N/A", AD562+AI562))</f>
        <v>N/A</v>
      </c>
      <c r="AP562" s="16" t="str">
        <f>IF(AD562="N/A", IF(W562="N/A", "N/A", L562+W562), IF(AJ562="N/A", "N/A", AD562+AJ562))</f>
        <v>N/A</v>
      </c>
      <c r="AQ562" s="16" t="str">
        <f>IF(AD562="N/A", IF(X562="N/A", "N/A", L562+X562), IF(AK562="N/A", "N/A", AD562+AK562))</f>
        <v>N/A</v>
      </c>
      <c r="AR562" s="15" t="s">
        <v>40</v>
      </c>
      <c r="AS562" s="15" t="s">
        <v>40</v>
      </c>
      <c r="AT562" s="15" t="s">
        <v>40</v>
      </c>
      <c r="AU562" s="15" t="s">
        <v>40</v>
      </c>
      <c r="AV562" s="15" t="s">
        <v>40</v>
      </c>
      <c r="AW562" s="15" t="s">
        <v>40</v>
      </c>
      <c r="AX562" s="15" t="s">
        <v>40</v>
      </c>
      <c r="AY562" s="15" t="s">
        <v>40</v>
      </c>
      <c r="AZ562" s="15" t="s">
        <v>40</v>
      </c>
      <c r="BA562" s="15" t="s">
        <v>40</v>
      </c>
      <c r="BB562" s="15" t="s">
        <v>40</v>
      </c>
      <c r="BC562" s="15" t="s">
        <v>40</v>
      </c>
      <c r="BD562" s="15" t="s">
        <v>40</v>
      </c>
      <c r="BE562" s="15" t="s">
        <v>40</v>
      </c>
      <c r="BF562" s="15" t="s">
        <v>40</v>
      </c>
      <c r="BG562" s="15" t="s">
        <v>40</v>
      </c>
      <c r="BH562" s="15" t="s">
        <v>40</v>
      </c>
      <c r="BJ562" s="16">
        <f>IF(AR562="R", $CA562, IF(OR(AR562="P", AR562="T", AR562="N"), 0, IF($C562="DM", $T562, IF(OR(AR562="Y", AR562="IR"),$AM562,IF(AR562="C", IF($BI562="Y", IF($AF562="N/A", $Q562, $AF562), IF($AG562="N/A", $T562,$AG562)))))))</f>
        <v>1</v>
      </c>
      <c r="BK562" s="16">
        <f>IF(AS562="R", $CA562, IF(OR(AS562="P", AS562="T", AS562="N"), 0, IF($C562="DM", $T562, IF(OR(AS562="Y", AS562="IR"),$AM562,IF(AS562="C", IF($BI562="Y", IF($AF562="N/A", $Q562, $AF562), IF($AG562="N/A", $T562,$AG562)))))))</f>
        <v>1</v>
      </c>
      <c r="BL562" s="16">
        <f>IF(AT562="R", $CA562, IF(OR(AT562="P", AT562="T", AT562="N"), 0, IF($C562="DM", $T562, IF(OR(AT562="Y", AT562="IR"),$AM562,IF(AT562="C", IF($BI562="Y", IF($AF562="N/A", $Q562, $AF562), IF($AG562="N/A", $T562,$AG562)))))))</f>
        <v>1</v>
      </c>
      <c r="BM562" s="16">
        <f>IF(AU562="R", $CA562, IF(OR(AU562="P", AU562="T", AU562="N"), 0, IF($C562="DM", $T562, IF(OR(AU562="Y", AU562="IR"),$AM562,IF(AU562="C", IF($BI562="Y", IF($AF562="N/A", $Q562, $AF562), IF($AG562="N/A", $T562,$AG562)))))))</f>
        <v>1</v>
      </c>
      <c r="BN562" s="16">
        <f>IF(AV562="R", $CA562, IF(OR(AV562="P", AV562="T", AV562="N"), 0, IF($C562="DM", $T562, IF(OR(AV562="Y", AV562="IR"),$AM562,IF(AV562="C", IF($BI562="Y", IF($AF562="N/A", $Q562, $AF562), IF($AG562="N/A", $T562,$AG562)))))))</f>
        <v>1</v>
      </c>
      <c r="BO562" s="16">
        <f>IF(AW562="R", $CA562, IF(OR(AW562="P", AW562="T", AW562="N"), 0, IF($C562="DM", $T562, IF(OR(AW562="Y", AW562="IR"),$AM562,IF(AW562="C", IF($BI562="Y", IF($AF562="N/A", $Q562, $AF562), IF($AG562="N/A", $T562,$AG562)))))))</f>
        <v>1</v>
      </c>
      <c r="BP562" s="16">
        <f>IF(AX562="R", $CA562, IF(OR(AX562="P", AX562="T", AX562="N"), 0, IF($C562="DM", $T562, IF(OR(AX562="Y", AX562="IR"),$AM562,IF(AX562="C", IF($BI562="Y", IF($AF562="N/A", $Q562, $AF562), IF($AG562="N/A", $T562,$AG562)))))))</f>
        <v>1</v>
      </c>
      <c r="BQ562" s="16">
        <f>IF(AY562="R", $CA562, IF(OR(AY562="P", AY562="T", AY562="N"), 0, IF($C562="DM", $T562, IF(OR(AY562="Y", AY562="IR"),$AM562,IF(AY562="C", IF($BI562="Y", IF($AF562="N/A", $Q562, $AF562), IF($AG562="N/A", $T562,$AG562)))))))</f>
        <v>1</v>
      </c>
      <c r="BR562" s="16">
        <f>IF(AZ562="R", $CA562, IF(OR(AZ562="P", AZ562="T", AZ562="N"), 0, IF($C562="DM", $T562, IF(OR(AZ562="Y", AZ562="IR"),$AM562,IF(AZ562="C", IF($BI562="Y", IF($AF562="N/A", $Q562, $AF562), IF($AG562="N/A", $T562,$AG562)))))))</f>
        <v>1</v>
      </c>
      <c r="BS562" s="16">
        <f>IF(BA562="R", $CA562, IF(OR(BA562="P", BA562="T", BA562="N"), 0, IF($C562="DM", $T562, IF(OR(BA562="Y", BA562="IR"),$AM562,IF(BA562="C", IF($BI562="Y", IF($AF562="N/A", $Q562, $AF562), IF($AG562="N/A", $T562,$AG562)))))))</f>
        <v>1</v>
      </c>
      <c r="BT562" s="16">
        <f>IF(BB562="R", $CA562, IF(OR(BB562="P", BB562="T", BB562="N"), 0, IF($C562="DM", $T562, IF(OR(BB562="Y", BB562="IR"),$AM562,IF(BB562="C", IF($BI562="Y", IF($BA562="C", IF($AF562="N/A", $Q562, $AF562), IF($AF562="N/A", $T562, $AM562)), IF($AG562="N/A", $T562,$AG562)))))))</f>
        <v>1</v>
      </c>
      <c r="BU562" s="16">
        <f>IF(BC562="R", $CA562, IF(OR(BC562="P", BC562="T", BC562="N"), 0, IF($C562="DM", $T562, IF(OR(BC562="Y", BC562="IR"),$AM562,IF(BC562="C", IF($BI562="Y", IF($BA562="C", IF($AF562="N/A", $Q562, $AF562), IF($AF562="N/A", $T562, $AM562)), IF($AG562="N/A", $T562,$AG562)))))))</f>
        <v>1</v>
      </c>
      <c r="BV562" s="16">
        <f>IF(BD562="R", $CA562, IF(OR(BD562="P", BD562="T", BD562="N"), 0, IF($C562="DM", $T562, IF(OR(BD562="Y", BD562="IR"),$AM562,IF(BD562="C", IF($BI562="Y", IF($BA562="C", IF($AF562="N/A", $Q562, $AF562), IF($AF562="N/A", $T562, $AM562)), IF($AG562="N/A", $T562,$AG562)))))))</f>
        <v>1</v>
      </c>
      <c r="BW562" s="16">
        <f>IF(BE562="R", $CA562, IF(OR(BE562="P", BE562="T", BE562="N"), 0, IF($C562="DM", $T562, IF(OR(BE562="Y", BE562="IR"),$AM562,IF(BE562="C", IF($BI562="Y", IF($BA562="C", IF($AF562="N/A", $Q562, $AF562), IF($AF562="N/A", $T562, $AM562)), IF($AG562="N/A", $T562,$AG562)))))))</f>
        <v>1</v>
      </c>
      <c r="BX562" s="16">
        <f>IF(BF562="R", $CA562, IF(OR(BF562="P", BF562="T", BF562="N"), 0, IF($C562="DM", $T562, IF(OR(BF562="Y", BF562="IR"),$AM562,IF(BF562="C", IF($BI562="Y", IF($BA562="C", IF($AF562="N/A", $Q562, $AF562), IF($AF562="N/A", $T562, $AM562)), IF($AG562="N/A", $T562,$AG562)))))))</f>
        <v>1</v>
      </c>
      <c r="BY562" s="16">
        <f>IF(BG562="R", $CA562, IF(OR(BG562="P", BG562="T", BG562="N"), 0, IF($C562="DM", $T562, IF(OR(BG562="Y", BG562="IR"),$AM562,IF(BG562="C", IF($BI562="Y", IF($BA562="C", IF($AF562="N/A", $Q562, $AF562), IF($AF562="N/A", $T562, $AM562)), IF($AG562="N/A", $T562,$AG562)))))))</f>
        <v>1</v>
      </c>
      <c r="BZ562" s="16">
        <f>IF(BH562="R", $CA562, IF(OR(BH562="P", BH562="T", BH562="N"), 0, IF($C562="DM", $T562, IF(OR(BH562="Y", BH562="IR"),$AM562,IF(BH562="C", IF($BI562="Y", IF($BA562="C", IF($AF562="N/A", $Q562, $AF562), IF($AF562="N/A", $T562, $AM562)), IF($AG562="N/A", $T562,$AG562)))))))</f>
        <v>1</v>
      </c>
      <c r="CA562" s="15" t="s">
        <v>75</v>
      </c>
      <c r="CB562" s="16">
        <f>BZ562</f>
        <v>1</v>
      </c>
      <c r="CC562" s="15" t="str">
        <f>IF(OR($BH562="T", $BH562="R"), 0, IF($BH562="C", IF($BI562="Y", IF($BA562="C", 0, IF(AF562="N/A", Q562-T562, AF562-AG562)), IF($AF562="N/A", U562, AH562)), AN562))</f>
        <v>N/A</v>
      </c>
      <c r="CD562" s="15" t="str">
        <f>IF(OR($BH562="T", $BH562="R"), 0, IF($BH562="C", IF($BI562="Y", 0, IF($AF562="N/A", V562, AI562)), AO562))</f>
        <v>N/A</v>
      </c>
      <c r="CE562" s="15" t="str">
        <f>IF(OR($BH562="T", $BH562="R"), 0, IF($BH562="C", IF($BI562="Y", 0, IF($AF562="N/A", W562, AJ562)), AP562))</f>
        <v>N/A</v>
      </c>
      <c r="CF562" s="15" t="str">
        <f>IF(OR($BH562="T", $BH562="R"), 0, IF($BH562="C", IF($BI562="Y", 0, IF($AF562="N/A", X562, AK562)), AQ562))</f>
        <v>N/A</v>
      </c>
      <c r="CG562" t="str">
        <f>IF(AC562="N/A", "S:"&amp;L562&amp;" G:"&amp;M562&amp;" GR:"&amp;Q562, IF(AC562=0, "S:"&amp;L562&amp;" G:"&amp;M562&amp;" GR:"&amp;Q562, "S:"&amp;L562&amp;"/"&amp;AD562&amp;" G:"&amp;AE562&amp;" GR:"&amp;AF562))</f>
        <v>S:0 G:1 GR:1</v>
      </c>
    </row>
    <row r="563" spans="1:85" x14ac:dyDescent="0.25">
      <c r="A563" s="14">
        <v>5230</v>
      </c>
      <c r="B563" s="15" t="s">
        <v>2821</v>
      </c>
      <c r="C563" s="15" t="s">
        <v>67</v>
      </c>
      <c r="D563" s="15" t="s">
        <v>59</v>
      </c>
      <c r="E563" s="15">
        <f>VLOOKUP(B563, 'Rookie Year'!$A$2:$B$55679,2,FALSE)</f>
        <v>2023</v>
      </c>
      <c r="F563" s="15">
        <v>2023</v>
      </c>
      <c r="G563" s="15" t="s">
        <v>40</v>
      </c>
      <c r="H563" s="15" t="s">
        <v>2216</v>
      </c>
      <c r="I563" s="16">
        <v>1</v>
      </c>
      <c r="J563" s="15">
        <v>3</v>
      </c>
      <c r="K563" s="17">
        <f>IF(AND(G563&lt;&gt;"N",R563="N/A"), IF(I563&lt;4, 0, 0.25),IF(I563=1, IF(J563=1,0.25, 0.25), IF(I563&lt;13, 0.25, IF(I563&lt;26, 0.4, IF(I563&lt;51, 0.6, 0.75)))))</f>
        <v>0</v>
      </c>
      <c r="L563" s="16">
        <f>I563-M563</f>
        <v>1</v>
      </c>
      <c r="M563" s="16">
        <f>ROUNDUP(I563*K563,0)</f>
        <v>0</v>
      </c>
      <c r="N563" s="16">
        <f>M563*J563</f>
        <v>0</v>
      </c>
      <c r="O563" s="16">
        <v>0</v>
      </c>
      <c r="P563" s="16">
        <v>0</v>
      </c>
      <c r="Q563" s="16">
        <f>N563-O563-P563</f>
        <v>0</v>
      </c>
      <c r="R563" s="15" t="s">
        <v>75</v>
      </c>
      <c r="S563" s="15">
        <f>IF(R563="N/A", J563-($B$1-F563), J563-($B$1-R563))</f>
        <v>2</v>
      </c>
      <c r="T563" s="16">
        <v>0</v>
      </c>
      <c r="U563" s="16">
        <v>0</v>
      </c>
      <c r="V563" s="16" t="str">
        <f>IF($S563&lt;3, "N/A", $M563)</f>
        <v>N/A</v>
      </c>
      <c r="W563" s="16" t="str">
        <f>IF($S563&lt;4, "N/A", $M563)</f>
        <v>N/A</v>
      </c>
      <c r="X563" s="16" t="str">
        <f>IF($S563&lt;5, "N/A", $M563)</f>
        <v>N/A</v>
      </c>
      <c r="Y563" s="15" t="str">
        <f>IF(SUM(T563:X563)&lt;&gt;Q563, "CHECK", "OK")</f>
        <v>OK</v>
      </c>
      <c r="Z563" s="15" t="str">
        <f>IF(F563=$B$1, "No", IF(S563=1, "Yes", "No"))</f>
        <v>No</v>
      </c>
      <c r="AA563" s="18" t="str">
        <f>IF(C563="DM", "N/A", IF(Z563="No","N/A",VLOOKUP(B563,'Extension List'!$A$3:$R$1972,18,FALSE)))</f>
        <v>N/A</v>
      </c>
      <c r="AB563" s="15" t="str">
        <f>IF(C563="DM", "N/A", IF(Z563="No","N/A",VLOOKUP(B563,'Extension List'!$A$3:$T$1972,20,FALSE)))</f>
        <v>N/A</v>
      </c>
      <c r="AC563" s="15" t="str">
        <f>IF(AA563="N/A", "N/A", 0)</f>
        <v>N/A</v>
      </c>
      <c r="AD563" s="16" t="str">
        <f>IF(AE563="N/A", "N/A", AA563-AE563)</f>
        <v>N/A</v>
      </c>
      <c r="AE563" s="16" t="str">
        <f>IF(AA563="N/A", "N/A", IF(AC563&gt;0, IF(AA563&lt;13, ROUNDUP(0.25*AA563,0), IF(AA563&lt;26, ROUNDUP(0.4*AA563,0), IF(AA563&lt;51, ROUNDUP(0.6*AA563,0), ROUNDUP(0.75*AA563,0)))), "N/A"))</f>
        <v>N/A</v>
      </c>
      <c r="AF563" s="16" t="str">
        <f>IF(AD563="N/A","N/A", (AE563*AC563)+Q563)</f>
        <v>N/A</v>
      </c>
      <c r="AG563" s="16" t="str">
        <f>IF($AF563="N/A", "N/A", "TBC")</f>
        <v>N/A</v>
      </c>
      <c r="AH563" s="16" t="str">
        <f>IF($AF563="N/A", "N/A", "TBC")</f>
        <v>N/A</v>
      </c>
      <c r="AI563" s="16" t="str">
        <f>IF($AF563="N/A","N/A",IF(AC563&gt;1,"TBC","N/A"))</f>
        <v>N/A</v>
      </c>
      <c r="AJ563" s="16" t="str">
        <f>IF($AF563="N/A","N/A",IF(AC563&gt;2,"TBC","N/A"))</f>
        <v>N/A</v>
      </c>
      <c r="AK563" s="16" t="str">
        <f>IF($AF563="N/A","N/A",IF(AC563&gt;3,"TBC","N/A"))</f>
        <v>N/A</v>
      </c>
      <c r="AL563" s="16" t="str">
        <f>IF(AC563="N/A","N/A",IF(AC563&gt;0,IF(SUM(AG563:AK563)&lt;&gt;AF563,"CHECK","OK"),"N/A"))</f>
        <v>N/A</v>
      </c>
      <c r="AM563" s="16">
        <f>IF(AD563="N/A", L563+T563, L563+AG563)</f>
        <v>1</v>
      </c>
      <c r="AN563" s="16">
        <f>IF(AD563="N/A", IF(U563="N/A", "N/A", L563+U563), AD563+AH563)</f>
        <v>1</v>
      </c>
      <c r="AO563" s="16" t="str">
        <f>IF(AD563="N/A", IF(V563="N/A", "N/A", L563+V563), IF(AI563="N/A", "N/A", AD563+AI563))</f>
        <v>N/A</v>
      </c>
      <c r="AP563" s="16" t="str">
        <f>IF(AD563="N/A", IF(W563="N/A", "N/A", L563+W563), IF(AJ563="N/A", "N/A", AD563+AJ563))</f>
        <v>N/A</v>
      </c>
      <c r="AQ563" s="16" t="str">
        <f>IF(AD563="N/A", IF(X563="N/A", "N/A", L563+X563), IF(AK563="N/A", "N/A", AD563+AK563))</f>
        <v>N/A</v>
      </c>
      <c r="AR563" s="15" t="s">
        <v>40</v>
      </c>
      <c r="AS563" s="15" t="s">
        <v>40</v>
      </c>
      <c r="AT563" s="15" t="s">
        <v>40</v>
      </c>
      <c r="AU563" s="15" t="s">
        <v>40</v>
      </c>
      <c r="AV563" s="15" t="s">
        <v>40</v>
      </c>
      <c r="AW563" s="15" t="s">
        <v>40</v>
      </c>
      <c r="AX563" s="15" t="s">
        <v>40</v>
      </c>
      <c r="AY563" s="15" t="s">
        <v>40</v>
      </c>
      <c r="AZ563" s="15" t="s">
        <v>40</v>
      </c>
      <c r="BA563" s="15" t="s">
        <v>40</v>
      </c>
      <c r="BB563" s="15" t="s">
        <v>40</v>
      </c>
      <c r="BC563" s="15" t="s">
        <v>40</v>
      </c>
      <c r="BD563" s="15" t="s">
        <v>40</v>
      </c>
      <c r="BE563" s="15" t="s">
        <v>40</v>
      </c>
      <c r="BF563" s="15" t="s">
        <v>40</v>
      </c>
      <c r="BG563" s="15" t="s">
        <v>40</v>
      </c>
      <c r="BH563" s="15" t="s">
        <v>40</v>
      </c>
      <c r="BI563" s="15"/>
      <c r="BJ563" s="16">
        <f>IF(AR563="R", $CA563, IF(OR(AR563="P", AR563="T", AR563="N"), 0, IF($C563="DM", $T563, IF(OR(AR563="Y", AR563="IR"),$AM563,IF(AR563="C", IF($BI563="Y", IF($AF563="N/A", $Q563, $AF563), IF($AG563="N/A", $T563,$AG563)))))))</f>
        <v>1</v>
      </c>
      <c r="BK563" s="16">
        <f>IF(AS563="R", $CA563, IF(OR(AS563="P", AS563="T", AS563="N"), 0, IF($C563="DM", $T563, IF(OR(AS563="Y", AS563="IR"),$AM563,IF(AS563="C", IF($BI563="Y", IF($AF563="N/A", $Q563, $AF563), IF($AG563="N/A", $T563,$AG563)))))))</f>
        <v>1</v>
      </c>
      <c r="BL563" s="16">
        <f>IF(AT563="R", $CA563, IF(OR(AT563="P", AT563="T", AT563="N"), 0, IF($C563="DM", $T563, IF(OR(AT563="Y", AT563="IR"),$AM563,IF(AT563="C", IF($BI563="Y", IF($AF563="N/A", $Q563, $AF563), IF($AG563="N/A", $T563,$AG563)))))))</f>
        <v>1</v>
      </c>
      <c r="BM563" s="16">
        <f>IF(AU563="R", $CA563, IF(OR(AU563="P", AU563="T", AU563="N"), 0, IF($C563="DM", $T563, IF(OR(AU563="Y", AU563="IR"),$AM563,IF(AU563="C", IF($BI563="Y", IF($AF563="N/A", $Q563, $AF563), IF($AG563="N/A", $T563,$AG563)))))))</f>
        <v>1</v>
      </c>
      <c r="BN563" s="16">
        <f>IF(AV563="R", $CA563, IF(OR(AV563="P", AV563="T", AV563="N"), 0, IF($C563="DM", $T563, IF(OR(AV563="Y", AV563="IR"),$AM563,IF(AV563="C", IF($BI563="Y", IF($AF563="N/A", $Q563, $AF563), IF($AG563="N/A", $T563,$AG563)))))))</f>
        <v>1</v>
      </c>
      <c r="BO563" s="16">
        <f>IF(AW563="R", $CA563, IF(OR(AW563="P", AW563="T", AW563="N"), 0, IF($C563="DM", $T563, IF(OR(AW563="Y", AW563="IR"),$AM563,IF(AW563="C", IF($BI563="Y", IF($AF563="N/A", $Q563, $AF563), IF($AG563="N/A", $T563,$AG563)))))))</f>
        <v>1</v>
      </c>
      <c r="BP563" s="16">
        <f>IF(AX563="R", $CA563, IF(OR(AX563="P", AX563="T", AX563="N"), 0, IF($C563="DM", $T563, IF(OR(AX563="Y", AX563="IR"),$AM563,IF(AX563="C", IF($BI563="Y", IF($AF563="N/A", $Q563, $AF563), IF($AG563="N/A", $T563,$AG563)))))))</f>
        <v>1</v>
      </c>
      <c r="BQ563" s="16">
        <f>IF(AY563="R", $CA563, IF(OR(AY563="P", AY563="T", AY563="N"), 0, IF($C563="DM", $T563, IF(OR(AY563="Y", AY563="IR"),$AM563,IF(AY563="C", IF($BI563="Y", IF($AF563="N/A", $Q563, $AF563), IF($AG563="N/A", $T563,$AG563)))))))</f>
        <v>1</v>
      </c>
      <c r="BR563" s="16">
        <f>IF(AZ563="R", $CA563, IF(OR(AZ563="P", AZ563="T", AZ563="N"), 0, IF($C563="DM", $T563, IF(OR(AZ563="Y", AZ563="IR"),$AM563,IF(AZ563="C", IF($BI563="Y", IF($AF563="N/A", $Q563, $AF563), IF($AG563="N/A", $T563,$AG563)))))))</f>
        <v>1</v>
      </c>
      <c r="BS563" s="16">
        <f>IF(BA563="R", $CA563, IF(OR(BA563="P", BA563="T", BA563="N"), 0, IF($C563="DM", $T563, IF(OR(BA563="Y", BA563="IR"),$AM563,IF(BA563="C", IF($BI563="Y", IF($AF563="N/A", $Q563, $AF563), IF($AG563="N/A", $T563,$AG563)))))))</f>
        <v>1</v>
      </c>
      <c r="BT563" s="16">
        <f>IF(BB563="R", $CA563, IF(OR(BB563="P", BB563="T", BB563="N"), 0, IF($C563="DM", $T563, IF(OR(BB563="Y", BB563="IR"),$AM563,IF(BB563="C", IF($BI563="Y", IF($BA563="C", IF($AF563="N/A", $Q563, $AF563), IF($AF563="N/A", $T563, $AM563)), IF($AG563="N/A", $T563,$AG563)))))))</f>
        <v>1</v>
      </c>
      <c r="BU563" s="16">
        <f>IF(BC563="R", $CA563, IF(OR(BC563="P", BC563="T", BC563="N"), 0, IF($C563="DM", $T563, IF(OR(BC563="Y", BC563="IR"),$AM563,IF(BC563="C", IF($BI563="Y", IF($BA563="C", IF($AF563="N/A", $Q563, $AF563), IF($AF563="N/A", $T563, $AM563)), IF($AG563="N/A", $T563,$AG563)))))))</f>
        <v>1</v>
      </c>
      <c r="BV563" s="16">
        <f>IF(BD563="R", $CA563, IF(OR(BD563="P", BD563="T", BD563="N"), 0, IF($C563="DM", $T563, IF(OR(BD563="Y", BD563="IR"),$AM563,IF(BD563="C", IF($BI563="Y", IF($BA563="C", IF($AF563="N/A", $Q563, $AF563), IF($AF563="N/A", $T563, $AM563)), IF($AG563="N/A", $T563,$AG563)))))))</f>
        <v>1</v>
      </c>
      <c r="BW563" s="16">
        <f>IF(BE563="R", $CA563, IF(OR(BE563="P", BE563="T", BE563="N"), 0, IF($C563="DM", $T563, IF(OR(BE563="Y", BE563="IR"),$AM563,IF(BE563="C", IF($BI563="Y", IF($BA563="C", IF($AF563="N/A", $Q563, $AF563), IF($AF563="N/A", $T563, $AM563)), IF($AG563="N/A", $T563,$AG563)))))))</f>
        <v>1</v>
      </c>
      <c r="BX563" s="16">
        <f>IF(BF563="R", $CA563, IF(OR(BF563="P", BF563="T", BF563="N"), 0, IF($C563="DM", $T563, IF(OR(BF563="Y", BF563="IR"),$AM563,IF(BF563="C", IF($BI563="Y", IF($BA563="C", IF($AF563="N/A", $Q563, $AF563), IF($AF563="N/A", $T563, $AM563)), IF($AG563="N/A", $T563,$AG563)))))))</f>
        <v>1</v>
      </c>
      <c r="BY563" s="16">
        <f>IF(BG563="R", $CA563, IF(OR(BG563="P", BG563="T", BG563="N"), 0, IF($C563="DM", $T563, IF(OR(BG563="Y", BG563="IR"),$AM563,IF(BG563="C", IF($BI563="Y", IF($BA563="C", IF($AF563="N/A", $Q563, $AF563), IF($AF563="N/A", $T563, $AM563)), IF($AG563="N/A", $T563,$AG563)))))))</f>
        <v>1</v>
      </c>
      <c r="BZ563" s="16">
        <f>IF(BH563="R", $CA563, IF(OR(BH563="P", BH563="T", BH563="N"), 0, IF($C563="DM", $T563, IF(OR(BH563="Y", BH563="IR"),$AM563,IF(BH563="C", IF($BI563="Y", IF($BA563="C", IF($AF563="N/A", $Q563, $AF563), IF($AF563="N/A", $T563, $AM563)), IF($AG563="N/A", $T563,$AG563)))))))</f>
        <v>1</v>
      </c>
      <c r="CA563" s="15" t="s">
        <v>75</v>
      </c>
      <c r="CB563" s="16">
        <f>BZ563</f>
        <v>1</v>
      </c>
      <c r="CC563" s="15">
        <f>IF(OR($BH563="T", $BH563="R"), 0, IF($BH563="C", IF($BI563="Y", IF($BA563="C", 0, IF(AF563="N/A", Q563-T563, AF563-AG563)), IF($AF563="N/A", U563, AH563)), AN563))</f>
        <v>1</v>
      </c>
      <c r="CD563" s="15" t="str">
        <f>IF(OR($BH563="T", $BH563="R"), 0, IF($BH563="C", IF($BI563="Y", 0, IF($AF563="N/A", V563, AI563)), AO563))</f>
        <v>N/A</v>
      </c>
      <c r="CE563" s="15" t="str">
        <f>IF(OR($BH563="T", $BH563="R"), 0, IF($BH563="C", IF($BI563="Y", 0, IF($AF563="N/A", W563, AJ563)), AP563))</f>
        <v>N/A</v>
      </c>
      <c r="CF563" s="15" t="str">
        <f>IF(OR($BH563="T", $BH563="R"), 0, IF($BH563="C", IF($BI563="Y", 0, IF($AF563="N/A", X563, AK563)), AQ563))</f>
        <v>N/A</v>
      </c>
      <c r="CG563" t="str">
        <f>IF(AC563="N/A", "S:"&amp;L563&amp;" G:"&amp;M563&amp;" GR:"&amp;Q563, IF(AC563=0, "S:"&amp;L563&amp;" G:"&amp;M563&amp;" GR:"&amp;Q563, "S:"&amp;L563&amp;"/"&amp;AD563&amp;" G:"&amp;AE563&amp;" GR:"&amp;AF563))</f>
        <v>S:1 G:0 GR:0</v>
      </c>
    </row>
    <row r="564" spans="1:85" x14ac:dyDescent="0.25">
      <c r="A564" s="14">
        <v>5716</v>
      </c>
      <c r="B564" s="15" t="s">
        <v>3070</v>
      </c>
      <c r="C564" s="15" t="s">
        <v>67</v>
      </c>
      <c r="D564" s="15" t="s">
        <v>59</v>
      </c>
      <c r="E564" s="15">
        <f>VLOOKUP(B564, 'Rookie Year'!$A$2:$B$55679,2,FALSE)</f>
        <v>2023</v>
      </c>
      <c r="F564" s="15">
        <v>2024</v>
      </c>
      <c r="G564" s="15" t="s">
        <v>42</v>
      </c>
      <c r="H564" s="15">
        <v>0</v>
      </c>
      <c r="I564" s="16">
        <v>1</v>
      </c>
      <c r="J564" s="15">
        <v>1</v>
      </c>
      <c r="K564" s="17">
        <f>IF(AND(G564&lt;&gt;"N",R564="N/A"), IF(I564&lt;4, 0, 0.25),IF(I564=1, IF(J564=1,0.25, 0.25), IF(I564&lt;13, 0.25, IF(I564&lt;26, 0.4, IF(I564&lt;51, 0.6, 0.75)))))</f>
        <v>0.25</v>
      </c>
      <c r="L564" s="16">
        <f>I564-M564</f>
        <v>0</v>
      </c>
      <c r="M564" s="16">
        <f>ROUNDUP(I564*K564,0)</f>
        <v>1</v>
      </c>
      <c r="N564" s="16">
        <f>M564*J564</f>
        <v>1</v>
      </c>
      <c r="O564" s="16">
        <v>0</v>
      </c>
      <c r="P564" s="16">
        <v>0</v>
      </c>
      <c r="Q564" s="16">
        <f>N564-O564-P564</f>
        <v>1</v>
      </c>
      <c r="R564" s="15" t="s">
        <v>75</v>
      </c>
      <c r="S564" s="15">
        <f>IF(R564="N/A", J564-($B$1-F564), J564-($B$1-R564))</f>
        <v>1</v>
      </c>
      <c r="T564" s="16">
        <f>IF($S564&lt;1, "N/A", $M564)</f>
        <v>1</v>
      </c>
      <c r="U564" s="16" t="str">
        <f>IF($S564&lt;2, "N/A", $M564)</f>
        <v>N/A</v>
      </c>
      <c r="V564" s="16" t="str">
        <f>IF($S564&lt;3, "N/A", $M564)</f>
        <v>N/A</v>
      </c>
      <c r="W564" s="16" t="str">
        <f>IF($S564&lt;4, "N/A", $M564)</f>
        <v>N/A</v>
      </c>
      <c r="X564" s="16" t="str">
        <f>IF($S564&lt;5, "N/A", $M564)</f>
        <v>N/A</v>
      </c>
      <c r="Y564" s="15" t="str">
        <f>IF(SUM(T564:X564)&lt;&gt;Q564, "CHECK", "OK")</f>
        <v>OK</v>
      </c>
      <c r="Z564" s="15" t="str">
        <f>IF(F564=$B$1, "No", IF(S564=1, "Yes", "No"))</f>
        <v>No</v>
      </c>
      <c r="AA564" s="18" t="str">
        <f>IF(C564="DM", "N/A", IF(Z564="No","N/A",VLOOKUP(B564,'Extension List'!$A$3:$R$1972,18,FALSE)))</f>
        <v>N/A</v>
      </c>
      <c r="AB564" s="15" t="str">
        <f>IF(C564="DM", "N/A", IF(Z564="No","N/A",VLOOKUP(B564,'Extension List'!$A$3:$T$1972,20,FALSE)))</f>
        <v>N/A</v>
      </c>
      <c r="AC564" s="15" t="str">
        <f>IF(AA564="N/A", "N/A", 0)</f>
        <v>N/A</v>
      </c>
      <c r="AD564" s="16" t="str">
        <f>IF(AE564="N/A", "N/A", AA564-AE564)</f>
        <v>N/A</v>
      </c>
      <c r="AE564" s="16" t="str">
        <f>IF(AA564="N/A", "N/A", IF(AC564&gt;0, IF(AA564&lt;13, ROUNDUP(0.25*AA564,0), IF(AA564&lt;26, ROUNDUP(0.4*AA564,0), IF(AA564&lt;51, ROUNDUP(0.6*AA564,0), ROUNDUP(0.75*AA564,0)))), "N/A"))</f>
        <v>N/A</v>
      </c>
      <c r="AF564" s="16" t="str">
        <f>IF(AD564="N/A","N/A", (AE564*AC564)+Q564)</f>
        <v>N/A</v>
      </c>
      <c r="AG564" s="16" t="str">
        <f>IF($AF564="N/A", "N/A", "TBC")</f>
        <v>N/A</v>
      </c>
      <c r="AH564" s="16" t="str">
        <f>IF($AF564="N/A", "N/A", "TBC")</f>
        <v>N/A</v>
      </c>
      <c r="AI564" s="16" t="str">
        <f>IF($AF564="N/A","N/A",IF(AC564&gt;1,"TBC","N/A"))</f>
        <v>N/A</v>
      </c>
      <c r="AJ564" s="16" t="str">
        <f>IF($AF564="N/A","N/A",IF(AC564&gt;2,"TBC","N/A"))</f>
        <v>N/A</v>
      </c>
      <c r="AK564" s="16" t="str">
        <f>IF($AF564="N/A","N/A",IF(AC564&gt;3,"TBC","N/A"))</f>
        <v>N/A</v>
      </c>
      <c r="AL564" s="16" t="str">
        <f>IF(AC564="N/A","N/A",IF(AC564&gt;0,IF(SUM(AG564:AK564)&lt;&gt;AF564,"CHECK","OK"),"N/A"))</f>
        <v>N/A</v>
      </c>
      <c r="AM564" s="16">
        <f>IF(AD564="N/A", L564+T564, L564+AG564)</f>
        <v>1</v>
      </c>
      <c r="AN564" s="16" t="str">
        <f>IF(AD564="N/A", IF(U564="N/A", "N/A", L564+U564), AD564+AH564)</f>
        <v>N/A</v>
      </c>
      <c r="AO564" s="16" t="str">
        <f>IF(AD564="N/A", IF(V564="N/A", "N/A", L564+V564), IF(AI564="N/A", "N/A", AD564+AI564))</f>
        <v>N/A</v>
      </c>
      <c r="AP564" s="16" t="str">
        <f>IF(AD564="N/A", IF(W564="N/A", "N/A", L564+W564), IF(AJ564="N/A", "N/A", AD564+AJ564))</f>
        <v>N/A</v>
      </c>
      <c r="AQ564" s="16" t="str">
        <f>IF(AD564="N/A", IF(X564="N/A", "N/A", L564+X564), IF(AK564="N/A", "N/A", AD564+AK564))</f>
        <v>N/A</v>
      </c>
      <c r="AR564" s="15" t="s">
        <v>40</v>
      </c>
      <c r="AS564" s="15" t="s">
        <v>40</v>
      </c>
      <c r="AT564" s="15" t="s">
        <v>40</v>
      </c>
      <c r="AU564" s="15" t="s">
        <v>44</v>
      </c>
      <c r="AV564" s="15" t="s">
        <v>44</v>
      </c>
      <c r="AW564" s="15" t="s">
        <v>44</v>
      </c>
      <c r="AX564" s="15" t="s">
        <v>44</v>
      </c>
      <c r="AY564" s="15" t="s">
        <v>44</v>
      </c>
      <c r="AZ564" s="15" t="s">
        <v>44</v>
      </c>
      <c r="BA564" s="15" t="s">
        <v>44</v>
      </c>
      <c r="BB564" s="15" t="s">
        <v>44</v>
      </c>
      <c r="BC564" s="15" t="s">
        <v>44</v>
      </c>
      <c r="BD564" s="15" t="s">
        <v>44</v>
      </c>
      <c r="BE564" s="15" t="s">
        <v>44</v>
      </c>
      <c r="BF564" s="15" t="s">
        <v>44</v>
      </c>
      <c r="BG564" s="15" t="s">
        <v>44</v>
      </c>
      <c r="BH564" s="15" t="s">
        <v>44</v>
      </c>
      <c r="BJ564" s="16">
        <f>IF(AR564="R", $CA564, IF(OR(AR564="P", AR564="T", AR564="N"), 0, IF($C564="DM", $T564, IF(OR(AR564="Y", AR564="IR"),$AM564,IF(AR564="C", IF($BI564="Y", IF($AF564="N/A", $Q564, $AF564), IF($AG564="N/A", $T564,$AG564)))))))</f>
        <v>1</v>
      </c>
      <c r="BK564" s="16">
        <f>IF(AS564="R", $CA564, IF(OR(AS564="P", AS564="T", AS564="N"), 0, IF($C564="DM", $T564, IF(OR(AS564="Y", AS564="IR"),$AM564,IF(AS564="C", IF($BI564="Y", IF($AF564="N/A", $Q564, $AF564), IF($AG564="N/A", $T564,$AG564)))))))</f>
        <v>1</v>
      </c>
      <c r="BL564" s="16">
        <f>IF(AT564="R", $CA564, IF(OR(AT564="P", AT564="T", AT564="N"), 0, IF($C564="DM", $T564, IF(OR(AT564="Y", AT564="IR"),$AM564,IF(AT564="C", IF($BI564="Y", IF($AF564="N/A", $Q564, $AF564), IF($AG564="N/A", $T564,$AG564)))))))</f>
        <v>1</v>
      </c>
      <c r="BM564" s="16">
        <f>IF(AU564="R", $CA564, IF(OR(AU564="P", AU564="T", AU564="N"), 0, IF($C564="DM", $T564, IF(OR(AU564="Y", AU564="IR"),$AM564,IF(AU564="C", IF($BI564="Y", IF($AF564="N/A", $Q564, $AF564), IF($AG564="N/A", $T564,$AG564)))))))</f>
        <v>1</v>
      </c>
      <c r="BN564" s="16">
        <f>IF(AV564="R", $CA564, IF(OR(AV564="P", AV564="T", AV564="N"), 0, IF($C564="DM", $T564, IF(OR(AV564="Y", AV564="IR"),$AM564,IF(AV564="C", IF($BI564="Y", IF($AF564="N/A", $Q564, $AF564), IF($AG564="N/A", $T564,$AG564)))))))</f>
        <v>1</v>
      </c>
      <c r="BO564" s="16">
        <f>IF(AW564="R", $CA564, IF(OR(AW564="P", AW564="T", AW564="N"), 0, IF($C564="DM", $T564, IF(OR(AW564="Y", AW564="IR"),$AM564,IF(AW564="C", IF($BI564="Y", IF($AF564="N/A", $Q564, $AF564), IF($AG564="N/A", $T564,$AG564)))))))</f>
        <v>1</v>
      </c>
      <c r="BP564" s="16">
        <f>IF(AX564="R", $CA564, IF(OR(AX564="P", AX564="T", AX564="N"), 0, IF($C564="DM", $T564, IF(OR(AX564="Y", AX564="IR"),$AM564,IF(AX564="C", IF($BI564="Y", IF($AF564="N/A", $Q564, $AF564), IF($AG564="N/A", $T564,$AG564)))))))</f>
        <v>1</v>
      </c>
      <c r="BQ564" s="16">
        <f>IF(AY564="R", $CA564, IF(OR(AY564="P", AY564="T", AY564="N"), 0, IF($C564="DM", $T564, IF(OR(AY564="Y", AY564="IR"),$AM564,IF(AY564="C", IF($BI564="Y", IF($AF564="N/A", $Q564, $AF564), IF($AG564="N/A", $T564,$AG564)))))))</f>
        <v>1</v>
      </c>
      <c r="BR564" s="16">
        <f>IF(AZ564="R", $CA564, IF(OR(AZ564="P", AZ564="T", AZ564="N"), 0, IF($C564="DM", $T564, IF(OR(AZ564="Y", AZ564="IR"),$AM564,IF(AZ564="C", IF($BI564="Y", IF($AF564="N/A", $Q564, $AF564), IF($AG564="N/A", $T564,$AG564)))))))</f>
        <v>1</v>
      </c>
      <c r="BS564" s="16">
        <f>IF(BA564="R", $CA564, IF(OR(BA564="P", BA564="T", BA564="N"), 0, IF($C564="DM", $T564, IF(OR(BA564="Y", BA564="IR"),$AM564,IF(BA564="C", IF($BI564="Y", IF($AF564="N/A", $Q564, $AF564), IF($AG564="N/A", $T564,$AG564)))))))</f>
        <v>1</v>
      </c>
      <c r="BT564" s="16">
        <f>IF(BB564="R", $CA564, IF(OR(BB564="P", BB564="T", BB564="N"), 0, IF($C564="DM", $T564, IF(OR(BB564="Y", BB564="IR"),$AM564,IF(BB564="C", IF($BI564="Y", IF($BA564="C", IF($AF564="N/A", $Q564, $AF564), IF($AF564="N/A", $T564, $AM564)), IF($AG564="N/A", $T564,$AG564)))))))</f>
        <v>1</v>
      </c>
      <c r="BU564" s="16">
        <f>IF(BC564="R", $CA564, IF(OR(BC564="P", BC564="T", BC564="N"), 0, IF($C564="DM", $T564, IF(OR(BC564="Y", BC564="IR"),$AM564,IF(BC564="C", IF($BI564="Y", IF($BA564="C", IF($AF564="N/A", $Q564, $AF564), IF($AF564="N/A", $T564, $AM564)), IF($AG564="N/A", $T564,$AG564)))))))</f>
        <v>1</v>
      </c>
      <c r="BV564" s="16">
        <f>IF(BD564="R", $CA564, IF(OR(BD564="P", BD564="T", BD564="N"), 0, IF($C564="DM", $T564, IF(OR(BD564="Y", BD564="IR"),$AM564,IF(BD564="C", IF($BI564="Y", IF($BA564="C", IF($AF564="N/A", $Q564, $AF564), IF($AF564="N/A", $T564, $AM564)), IF($AG564="N/A", $T564,$AG564)))))))</f>
        <v>1</v>
      </c>
      <c r="BW564" s="16">
        <f>IF(BE564="R", $CA564, IF(OR(BE564="P", BE564="T", BE564="N"), 0, IF($C564="DM", $T564, IF(OR(BE564="Y", BE564="IR"),$AM564,IF(BE564="C", IF($BI564="Y", IF($BA564="C", IF($AF564="N/A", $Q564, $AF564), IF($AF564="N/A", $T564, $AM564)), IF($AG564="N/A", $T564,$AG564)))))))</f>
        <v>1</v>
      </c>
      <c r="BX564" s="16">
        <f>IF(BF564="R", $CA564, IF(OR(BF564="P", BF564="T", BF564="N"), 0, IF($C564="DM", $T564, IF(OR(BF564="Y", BF564="IR"),$AM564,IF(BF564="C", IF($BI564="Y", IF($BA564="C", IF($AF564="N/A", $Q564, $AF564), IF($AF564="N/A", $T564, $AM564)), IF($AG564="N/A", $T564,$AG564)))))))</f>
        <v>1</v>
      </c>
      <c r="BY564" s="16">
        <f>IF(BG564="R", $CA564, IF(OR(BG564="P", BG564="T", BG564="N"), 0, IF($C564="DM", $T564, IF(OR(BG564="Y", BG564="IR"),$AM564,IF(BG564="C", IF($BI564="Y", IF($BA564="C", IF($AF564="N/A", $Q564, $AF564), IF($AF564="N/A", $T564, $AM564)), IF($AG564="N/A", $T564,$AG564)))))))</f>
        <v>1</v>
      </c>
      <c r="BZ564" s="16">
        <f>IF(BH564="R", $CA564, IF(OR(BH564="P", BH564="T", BH564="N"), 0, IF($C564="DM", $T564, IF(OR(BH564="Y", BH564="IR"),$AM564,IF(BH564="C", IF($BI564="Y", IF($BA564="C", IF($AF564="N/A", $Q564, $AF564), IF($AF564="N/A", $T564, $AM564)), IF($AG564="N/A", $T564,$AG564)))))))</f>
        <v>1</v>
      </c>
      <c r="CA564" s="15" t="s">
        <v>75</v>
      </c>
      <c r="CB564" s="16">
        <f>BZ564</f>
        <v>1</v>
      </c>
      <c r="CC564" s="15" t="str">
        <f>IF(OR($BH564="T", $BH564="R"), 0, IF($BH564="C", IF($BI564="Y", IF($BA564="C", 0, IF(AF564="N/A", Q564-T564, AF564-AG564)), IF($AF564="N/A", U564, AH564)), AN564))</f>
        <v>N/A</v>
      </c>
      <c r="CD564" s="15" t="str">
        <f>IF(OR($BH564="T", $BH564="R"), 0, IF($BH564="C", IF($BI564="Y", 0, IF($AF564="N/A", V564, AI564)), AO564))</f>
        <v>N/A</v>
      </c>
      <c r="CE564" s="15" t="str">
        <f>IF(OR($BH564="T", $BH564="R"), 0, IF($BH564="C", IF($BI564="Y", 0, IF($AF564="N/A", W564, AJ564)), AP564))</f>
        <v>N/A</v>
      </c>
      <c r="CF564" s="15" t="str">
        <f>IF(OR($BH564="T", $BH564="R"), 0, IF($BH564="C", IF($BI564="Y", 0, IF($AF564="N/A", X564, AK564)), AQ564))</f>
        <v>N/A</v>
      </c>
      <c r="CG564" t="str">
        <f>IF(AC564="N/A", "S:"&amp;L564&amp;" G:"&amp;M564&amp;" GR:"&amp;Q564, IF(AC564=0, "S:"&amp;L564&amp;" G:"&amp;M564&amp;" GR:"&amp;Q564, "S:"&amp;L564&amp;"/"&amp;AD564&amp;" G:"&amp;AE564&amp;" GR:"&amp;AF564))</f>
        <v>S:0 G:1 GR:1</v>
      </c>
    </row>
    <row r="565" spans="1:85" x14ac:dyDescent="0.25">
      <c r="A565" s="14">
        <v>5702</v>
      </c>
      <c r="B565" s="15" t="s">
        <v>3051</v>
      </c>
      <c r="C565" s="15" t="s">
        <v>67</v>
      </c>
      <c r="D565" s="15" t="s">
        <v>59</v>
      </c>
      <c r="E565" s="15">
        <f>VLOOKUP(B565, 'Rookie Year'!$A$2:$B$55679,2,FALSE)</f>
        <v>2024</v>
      </c>
      <c r="F565" s="15">
        <v>2024</v>
      </c>
      <c r="G565" s="15" t="s">
        <v>40</v>
      </c>
      <c r="H565" s="15" t="s">
        <v>2244</v>
      </c>
      <c r="I565" s="16">
        <v>1</v>
      </c>
      <c r="J565" s="15">
        <v>3</v>
      </c>
      <c r="K565" s="17">
        <f>IF(AND(G565&lt;&gt;"N",R565="N/A"), IF(I565&lt;4, 0, 0.25),IF(I565=1, IF(J565=1,0.25, 0.25), IF(I565&lt;13, 0.25, IF(I565&lt;26, 0.4, IF(I565&lt;51, 0.6, 0.75)))))</f>
        <v>0</v>
      </c>
      <c r="L565" s="16">
        <f>I565-M565</f>
        <v>1</v>
      </c>
      <c r="M565" s="16">
        <f>ROUNDUP(I565*K565,0)</f>
        <v>0</v>
      </c>
      <c r="N565" s="16">
        <f>M565*J565</f>
        <v>0</v>
      </c>
      <c r="O565" s="16">
        <v>0</v>
      </c>
      <c r="P565" s="16">
        <v>0</v>
      </c>
      <c r="Q565" s="16">
        <f>N565-O565-P565</f>
        <v>0</v>
      </c>
      <c r="R565" s="15" t="s">
        <v>75</v>
      </c>
      <c r="S565" s="15">
        <f>IF(R565="N/A", J565-($B$1-F565), J565-($B$1-R565))</f>
        <v>3</v>
      </c>
      <c r="T565" s="16">
        <f>IF($S565&lt;1, "N/A", $M565)</f>
        <v>0</v>
      </c>
      <c r="U565" s="16">
        <f>IF($S565&lt;2, "N/A", $M565)</f>
        <v>0</v>
      </c>
      <c r="V565" s="16">
        <f>IF($S565&lt;3, "N/A", $M565)</f>
        <v>0</v>
      </c>
      <c r="W565" s="16" t="str">
        <f>IF($S565&lt;4, "N/A", $M565)</f>
        <v>N/A</v>
      </c>
      <c r="X565" s="16" t="str">
        <f>IF($S565&lt;5, "N/A", $M565)</f>
        <v>N/A</v>
      </c>
      <c r="Y565" s="15" t="str">
        <f>IF(SUM(T565:X565)&lt;&gt;Q565, "CHECK", "OK")</f>
        <v>OK</v>
      </c>
      <c r="Z565" s="15" t="str">
        <f>IF(F565=$B$1, "No", IF(S565=1, "Yes", "No"))</f>
        <v>No</v>
      </c>
      <c r="AA565" s="18" t="str">
        <f>IF(C565="DM", "N/A", IF(Z565="No","N/A",VLOOKUP(B565,'Extension List'!$A$3:$R$1972,18,FALSE)))</f>
        <v>N/A</v>
      </c>
      <c r="AB565" s="15" t="str">
        <f>IF(C565="DM", "N/A", IF(Z565="No","N/A",VLOOKUP(B565,'Extension List'!$A$3:$T$1972,20,FALSE)))</f>
        <v>N/A</v>
      </c>
      <c r="AC565" s="15" t="str">
        <f>IF(AA565="N/A", "N/A", 0)</f>
        <v>N/A</v>
      </c>
      <c r="AD565" s="16" t="str">
        <f>IF(AE565="N/A", "N/A", AA565-AE565)</f>
        <v>N/A</v>
      </c>
      <c r="AE565" s="16" t="str">
        <f>IF(AA565="N/A", "N/A", IF(AC565&gt;0, IF(AA565&lt;13, ROUNDUP(0.25*AA565,0), IF(AA565&lt;26, ROUNDUP(0.4*AA565,0), IF(AA565&lt;51, ROUNDUP(0.6*AA565,0), ROUNDUP(0.75*AA565,0)))), "N/A"))</f>
        <v>N/A</v>
      </c>
      <c r="AF565" s="16" t="str">
        <f>IF(AD565="N/A","N/A", (AE565*AC565)+Q565)</f>
        <v>N/A</v>
      </c>
      <c r="AG565" s="16" t="str">
        <f>IF($AF565="N/A", "N/A", "TBC")</f>
        <v>N/A</v>
      </c>
      <c r="AH565" s="16" t="str">
        <f>IF($AF565="N/A", "N/A", "TBC")</f>
        <v>N/A</v>
      </c>
      <c r="AI565" s="16" t="str">
        <f>IF($AF565="N/A","N/A",IF(AC565&gt;1,"TBC","N/A"))</f>
        <v>N/A</v>
      </c>
      <c r="AJ565" s="16" t="str">
        <f>IF($AF565="N/A","N/A",IF(AC565&gt;2,"TBC","N/A"))</f>
        <v>N/A</v>
      </c>
      <c r="AK565" s="16" t="str">
        <f>IF($AF565="N/A","N/A",IF(AC565&gt;3,"TBC","N/A"))</f>
        <v>N/A</v>
      </c>
      <c r="AL565" s="16" t="str">
        <f>IF(AC565="N/A","N/A",IF(AC565&gt;0,IF(SUM(AG565:AK565)&lt;&gt;AF565,"CHECK","OK"),"N/A"))</f>
        <v>N/A</v>
      </c>
      <c r="AM565" s="16">
        <f>IF(AD565="N/A", L565+T565, L565+AG565)</f>
        <v>1</v>
      </c>
      <c r="AN565" s="16">
        <f>IF(AD565="N/A", IF(U565="N/A", "N/A", L565+U565), AD565+AH565)</f>
        <v>1</v>
      </c>
      <c r="AO565" s="16">
        <f>IF(AD565="N/A", IF(V565="N/A", "N/A", L565+V565), IF(AI565="N/A", "N/A", AD565+AI565))</f>
        <v>1</v>
      </c>
      <c r="AP565" s="16" t="str">
        <f>IF(AD565="N/A", IF(W565="N/A", "N/A", L565+W565), IF(AJ565="N/A", "N/A", AD565+AJ565))</f>
        <v>N/A</v>
      </c>
      <c r="AQ565" s="16" t="str">
        <f>IF(AD565="N/A", IF(X565="N/A", "N/A", L565+X565), IF(AK565="N/A", "N/A", AD565+AK565))</f>
        <v>N/A</v>
      </c>
      <c r="AR565" s="15" t="s">
        <v>66</v>
      </c>
      <c r="AS565" s="15" t="s">
        <v>66</v>
      </c>
      <c r="AT565" s="15" t="s">
        <v>66</v>
      </c>
      <c r="AU565" s="15" t="s">
        <v>66</v>
      </c>
      <c r="AV565" s="15" t="s">
        <v>66</v>
      </c>
      <c r="AW565" s="15" t="s">
        <v>66</v>
      </c>
      <c r="AX565" s="15" t="s">
        <v>66</v>
      </c>
      <c r="AY565" s="15" t="s">
        <v>66</v>
      </c>
      <c r="AZ565" s="15" t="s">
        <v>66</v>
      </c>
      <c r="BA565" s="15" t="s">
        <v>66</v>
      </c>
      <c r="BB565" s="15" t="s">
        <v>66</v>
      </c>
      <c r="BC565" s="15" t="s">
        <v>66</v>
      </c>
      <c r="BD565" s="15" t="s">
        <v>66</v>
      </c>
      <c r="BE565" s="15" t="s">
        <v>66</v>
      </c>
      <c r="BF565" s="15" t="s">
        <v>66</v>
      </c>
      <c r="BG565" s="15" t="s">
        <v>66</v>
      </c>
      <c r="BH565" s="15" t="s">
        <v>66</v>
      </c>
      <c r="BJ565" s="16">
        <f>IF(AR565="R", $CA565, IF(OR(AR565="P", AR565="T", AR565="N"), 0, IF($C565="DM", $T565, IF(OR(AR565="Y", AR565="IR"),$AM565,IF(AR565="C", IF($BI565="Y", IF($AF565="N/A", $Q565, $AF565), IF($AG565="N/A", $T565,$AG565)))))))</f>
        <v>0</v>
      </c>
      <c r="BK565" s="16">
        <f>IF(AS565="R", $CA565, IF(OR(AS565="P", AS565="T", AS565="N"), 0, IF($C565="DM", $T565, IF(OR(AS565="Y", AS565="IR"),$AM565,IF(AS565="C", IF($BI565="Y", IF($AF565="N/A", $Q565, $AF565), IF($AG565="N/A", $T565,$AG565)))))))</f>
        <v>0</v>
      </c>
      <c r="BL565" s="16">
        <f>IF(AT565="R", $CA565, IF(OR(AT565="P", AT565="T", AT565="N"), 0, IF($C565="DM", $T565, IF(OR(AT565="Y", AT565="IR"),$AM565,IF(AT565="C", IF($BI565="Y", IF($AF565="N/A", $Q565, $AF565), IF($AG565="N/A", $T565,$AG565)))))))</f>
        <v>0</v>
      </c>
      <c r="BM565" s="16">
        <f>IF(AU565="R", $CA565, IF(OR(AU565="P", AU565="T", AU565="N"), 0, IF($C565="DM", $T565, IF(OR(AU565="Y", AU565="IR"),$AM565,IF(AU565="C", IF($BI565="Y", IF($AF565="N/A", $Q565, $AF565), IF($AG565="N/A", $T565,$AG565)))))))</f>
        <v>0</v>
      </c>
      <c r="BN565" s="16">
        <f>IF(AV565="R", $CA565, IF(OR(AV565="P", AV565="T", AV565="N"), 0, IF($C565="DM", $T565, IF(OR(AV565="Y", AV565="IR"),$AM565,IF(AV565="C", IF($BI565="Y", IF($AF565="N/A", $Q565, $AF565), IF($AG565="N/A", $T565,$AG565)))))))</f>
        <v>0</v>
      </c>
      <c r="BO565" s="16">
        <f>IF(AW565="R", $CA565, IF(OR(AW565="P", AW565="T", AW565="N"), 0, IF($C565="DM", $T565, IF(OR(AW565="Y", AW565="IR"),$AM565,IF(AW565="C", IF($BI565="Y", IF($AF565="N/A", $Q565, $AF565), IF($AG565="N/A", $T565,$AG565)))))))</f>
        <v>0</v>
      </c>
      <c r="BP565" s="16">
        <f>IF(AX565="R", $CA565, IF(OR(AX565="P", AX565="T", AX565="N"), 0, IF($C565="DM", $T565, IF(OR(AX565="Y", AX565="IR"),$AM565,IF(AX565="C", IF($BI565="Y", IF($AF565="N/A", $Q565, $AF565), IF($AG565="N/A", $T565,$AG565)))))))</f>
        <v>0</v>
      </c>
      <c r="BQ565" s="16">
        <f>IF(AY565="R", $CA565, IF(OR(AY565="P", AY565="T", AY565="N"), 0, IF($C565="DM", $T565, IF(OR(AY565="Y", AY565="IR"),$AM565,IF(AY565="C", IF($BI565="Y", IF($AF565="N/A", $Q565, $AF565), IF($AG565="N/A", $T565,$AG565)))))))</f>
        <v>0</v>
      </c>
      <c r="BR565" s="16">
        <f>IF(AZ565="R", $CA565, IF(OR(AZ565="P", AZ565="T", AZ565="N"), 0, IF($C565="DM", $T565, IF(OR(AZ565="Y", AZ565="IR"),$AM565,IF(AZ565="C", IF($BI565="Y", IF($AF565="N/A", $Q565, $AF565), IF($AG565="N/A", $T565,$AG565)))))))</f>
        <v>0</v>
      </c>
      <c r="BS565" s="16">
        <f>IF(BA565="R", $CA565, IF(OR(BA565="P", BA565="T", BA565="N"), 0, IF($C565="DM", $T565, IF(OR(BA565="Y", BA565="IR"),$AM565,IF(BA565="C", IF($BI565="Y", IF($AF565="N/A", $Q565, $AF565), IF($AG565="N/A", $T565,$AG565)))))))</f>
        <v>0</v>
      </c>
      <c r="BT565" s="16">
        <f>IF(BB565="R", $CA565, IF(OR(BB565="P", BB565="T", BB565="N"), 0, IF($C565="DM", $T565, IF(OR(BB565="Y", BB565="IR"),$AM565,IF(BB565="C", IF($BI565="Y", IF($BA565="C", IF($AF565="N/A", $Q565, $AF565), IF($AF565="N/A", $T565, $AM565)), IF($AG565="N/A", $T565,$AG565)))))))</f>
        <v>0</v>
      </c>
      <c r="BU565" s="16">
        <f>IF(BC565="R", $CA565, IF(OR(BC565="P", BC565="T", BC565="N"), 0, IF($C565="DM", $T565, IF(OR(BC565="Y", BC565="IR"),$AM565,IF(BC565="C", IF($BI565="Y", IF($BA565="C", IF($AF565="N/A", $Q565, $AF565), IF($AF565="N/A", $T565, $AM565)), IF($AG565="N/A", $T565,$AG565)))))))</f>
        <v>0</v>
      </c>
      <c r="BV565" s="16">
        <f>IF(BD565="R", $CA565, IF(OR(BD565="P", BD565="T", BD565="N"), 0, IF($C565="DM", $T565, IF(OR(BD565="Y", BD565="IR"),$AM565,IF(BD565="C", IF($BI565="Y", IF($BA565="C", IF($AF565="N/A", $Q565, $AF565), IF($AF565="N/A", $T565, $AM565)), IF($AG565="N/A", $T565,$AG565)))))))</f>
        <v>0</v>
      </c>
      <c r="BW565" s="16">
        <f>IF(BE565="R", $CA565, IF(OR(BE565="P", BE565="T", BE565="N"), 0, IF($C565="DM", $T565, IF(OR(BE565="Y", BE565="IR"),$AM565,IF(BE565="C", IF($BI565="Y", IF($BA565="C", IF($AF565="N/A", $Q565, $AF565), IF($AF565="N/A", $T565, $AM565)), IF($AG565="N/A", $T565,$AG565)))))))</f>
        <v>0</v>
      </c>
      <c r="BX565" s="16">
        <f>IF(BF565="R", $CA565, IF(OR(BF565="P", BF565="T", BF565="N"), 0, IF($C565="DM", $T565, IF(OR(BF565="Y", BF565="IR"),$AM565,IF(BF565="C", IF($BI565="Y", IF($BA565="C", IF($AF565="N/A", $Q565, $AF565), IF($AF565="N/A", $T565, $AM565)), IF($AG565="N/A", $T565,$AG565)))))))</f>
        <v>0</v>
      </c>
      <c r="BY565" s="16">
        <f>IF(BG565="R", $CA565, IF(OR(BG565="P", BG565="T", BG565="N"), 0, IF($C565="DM", $T565, IF(OR(BG565="Y", BG565="IR"),$AM565,IF(BG565="C", IF($BI565="Y", IF($BA565="C", IF($AF565="N/A", $Q565, $AF565), IF($AF565="N/A", $T565, $AM565)), IF($AG565="N/A", $T565,$AG565)))))))</f>
        <v>0</v>
      </c>
      <c r="BZ565" s="16">
        <f>IF(BH565="R", $CA565, IF(OR(BH565="P", BH565="T", BH565="N"), 0, IF($C565="DM", $T565, IF(OR(BH565="Y", BH565="IR"),$AM565,IF(BH565="C", IF($BI565="Y", IF($BA565="C", IF($AF565="N/A", $Q565, $AF565), IF($AF565="N/A", $T565, $AM565)), IF($AG565="N/A", $T565,$AG565)))))))</f>
        <v>0</v>
      </c>
      <c r="CA565" s="15" t="s">
        <v>75</v>
      </c>
      <c r="CB565" s="16">
        <f>BZ565</f>
        <v>0</v>
      </c>
      <c r="CC565" s="15">
        <f>IF(OR($BH565="T", $BH565="R"), 0, IF($BH565="C", IF($BI565="Y", IF($BA565="C", 0, IF(AF565="N/A", Q565-T565, AF565-AG565)), IF($AF565="N/A", U565, AH565)), AN565))</f>
        <v>1</v>
      </c>
      <c r="CD565" s="15">
        <f>IF(OR($BH565="T", $BH565="R"), 0, IF($BH565="C", IF($BI565="Y", 0, IF($AF565="N/A", V565, AI565)), AO565))</f>
        <v>1</v>
      </c>
      <c r="CE565" s="15" t="str">
        <f>IF(OR($BH565="T", $BH565="R"), 0, IF($BH565="C", IF($BI565="Y", 0, IF($AF565="N/A", W565, AJ565)), AP565))</f>
        <v>N/A</v>
      </c>
      <c r="CF565" s="15" t="str">
        <f>IF(OR($BH565="T", $BH565="R"), 0, IF($BH565="C", IF($BI565="Y", 0, IF($AF565="N/A", X565, AK565)), AQ565))</f>
        <v>N/A</v>
      </c>
      <c r="CG565" t="str">
        <f>IF(AC565="N/A", "S:"&amp;L565&amp;" G:"&amp;M565&amp;" GR:"&amp;Q565, IF(AC565=0, "S:"&amp;L565&amp;" G:"&amp;M565&amp;" GR:"&amp;Q565, "S:"&amp;L565&amp;"/"&amp;AD565&amp;" G:"&amp;AE565&amp;" GR:"&amp;AF565))</f>
        <v>S:1 G:0 GR:0</v>
      </c>
    </row>
    <row r="566" spans="1:85" x14ac:dyDescent="0.25">
      <c r="A566" s="14">
        <v>1137</v>
      </c>
      <c r="B566" s="15" t="s">
        <v>1986</v>
      </c>
      <c r="C566" s="15" t="s">
        <v>67</v>
      </c>
      <c r="D566" s="15" t="s">
        <v>59</v>
      </c>
      <c r="E566" s="15">
        <f>VLOOKUP(B566, 'Rookie Year'!$A$2:$B$55679,2,FALSE)</f>
        <v>2014</v>
      </c>
      <c r="F566" s="15">
        <v>2014</v>
      </c>
      <c r="G566" s="15" t="s">
        <v>42</v>
      </c>
      <c r="H566" s="15" t="s">
        <v>1928</v>
      </c>
      <c r="I566" s="16">
        <v>47</v>
      </c>
      <c r="J566" s="15">
        <v>5</v>
      </c>
      <c r="K566" s="17">
        <f>IF(AND(G566&lt;&gt;"N",R566="N/A"), IF(I566&lt;4, 0, 0.25),IF(I566=1, IF(J566=1,0.25, 0.25), IF(I566&lt;13, 0.25, IF(I566&lt;26, 0.4, IF(I566&lt;51, 0.6, 0.75)))))</f>
        <v>0.6</v>
      </c>
      <c r="L566" s="16">
        <f>I566-M566</f>
        <v>18</v>
      </c>
      <c r="M566" s="16">
        <f>ROUNDUP(I566*K566,0)</f>
        <v>29</v>
      </c>
      <c r="N566" s="16">
        <f>M566*J566</f>
        <v>145</v>
      </c>
      <c r="O566" s="16">
        <v>58</v>
      </c>
      <c r="P566" s="16">
        <v>0</v>
      </c>
      <c r="Q566" s="16">
        <f>N566-O566-P566</f>
        <v>87</v>
      </c>
      <c r="R566" s="15">
        <v>2022</v>
      </c>
      <c r="S566" s="15">
        <f>IF(R566="N/A", J566-($B$1-F566), J566-($B$1-R566))</f>
        <v>3</v>
      </c>
      <c r="T566" s="16">
        <v>29</v>
      </c>
      <c r="U566" s="16">
        <v>29</v>
      </c>
      <c r="V566" s="16">
        <v>29</v>
      </c>
      <c r="W566" s="16" t="str">
        <f>IF($S566&lt;4, "N/A", $M566)</f>
        <v>N/A</v>
      </c>
      <c r="X566" s="16" t="str">
        <f>IF($S566&lt;5, "N/A", $M566)</f>
        <v>N/A</v>
      </c>
      <c r="Y566" s="15" t="str">
        <f>IF(SUM(T566:X566)&lt;&gt;Q566, "CHECK", "OK")</f>
        <v>OK</v>
      </c>
      <c r="Z566" s="15" t="str">
        <f>IF(F566=$B$1, "No", IF(S566=1, "Yes", "No"))</f>
        <v>No</v>
      </c>
      <c r="AA566" s="18" t="str">
        <f>IF(C566="DM", "N/A", IF(Z566="No","N/A",VLOOKUP(B566,'Extension List'!$A$3:$R$1972,18,FALSE)))</f>
        <v>N/A</v>
      </c>
      <c r="AB566" s="15" t="str">
        <f>IF(C566="DM", "N/A", IF(Z566="No","N/A",VLOOKUP(B566,'Extension List'!$A$3:$T$1972,20,FALSE)))</f>
        <v>N/A</v>
      </c>
      <c r="AC566" s="15" t="str">
        <f>IF(AA566="N/A", "N/A", 0)</f>
        <v>N/A</v>
      </c>
      <c r="AD566" s="16" t="str">
        <f>IF(AE566="N/A", "N/A", AA566-AE566)</f>
        <v>N/A</v>
      </c>
      <c r="AE566" s="16" t="str">
        <f>IF(AA566="N/A", "N/A", IF(AC566&gt;0, IF(AA566&lt;13, ROUNDUP(0.25*AA566,0), IF(AA566&lt;26, ROUNDUP(0.4*AA566,0), IF(AA566&lt;51, ROUNDUP(0.6*AA566,0), ROUNDUP(0.75*AA566,0)))), "N/A"))</f>
        <v>N/A</v>
      </c>
      <c r="AF566" s="16" t="str">
        <f>IF(AD566="N/A","N/A", (AE566*AC566)+Q566)</f>
        <v>N/A</v>
      </c>
      <c r="AG566" s="16" t="str">
        <f>IF($AF566="N/A", "N/A", "TBC")</f>
        <v>N/A</v>
      </c>
      <c r="AH566" s="16" t="str">
        <f>IF($AF566="N/A", "N/A", "TBC")</f>
        <v>N/A</v>
      </c>
      <c r="AI566" s="16" t="str">
        <f>IF($AF566="N/A","N/A",IF(AC566&gt;1,"TBC","N/A"))</f>
        <v>N/A</v>
      </c>
      <c r="AJ566" s="16" t="str">
        <f>IF($AF566="N/A","N/A",IF(AC566&gt;2,"TBC","N/A"))</f>
        <v>N/A</v>
      </c>
      <c r="AK566" s="16" t="str">
        <f>IF($AF566="N/A","N/A",IF(AC566&gt;3,"TBC","N/A"))</f>
        <v>N/A</v>
      </c>
      <c r="AL566" s="16" t="str">
        <f>IF(AC566="N/A","N/A",IF(AC566&gt;0,IF(SUM(AG566:AK566)&lt;&gt;AF566,"CHECK","OK"),"N/A"))</f>
        <v>N/A</v>
      </c>
      <c r="AM566" s="16">
        <f>IF(AD566="N/A", L566+T566, L566+AG566)</f>
        <v>47</v>
      </c>
      <c r="AN566" s="16">
        <f>IF(AD566="N/A", IF(U566="N/A", "N/A", L566+U566), AD566+AH566)</f>
        <v>47</v>
      </c>
      <c r="AO566" s="16">
        <f>IF(AD566="N/A", IF(V566="N/A", "N/A", L566+V566), IF(AI566="N/A", "N/A", AD566+AI566))</f>
        <v>47</v>
      </c>
      <c r="AP566" s="16" t="str">
        <f>IF(AD566="N/A", IF(W566="N/A", "N/A", L566+W566), IF(AJ566="N/A", "N/A", AD566+AJ566))</f>
        <v>N/A</v>
      </c>
      <c r="AQ566" s="16" t="str">
        <f>IF(AD566="N/A", IF(X566="N/A", "N/A", L566+X566), IF(AK566="N/A", "N/A", AD566+AK566))</f>
        <v>N/A</v>
      </c>
      <c r="AR566" s="15" t="s">
        <v>50</v>
      </c>
      <c r="AS566" s="15" t="s">
        <v>50</v>
      </c>
      <c r="AT566" s="15" t="s">
        <v>50</v>
      </c>
      <c r="AU566" s="15" t="s">
        <v>50</v>
      </c>
      <c r="AV566" s="15" t="s">
        <v>50</v>
      </c>
      <c r="AW566" s="15" t="s">
        <v>50</v>
      </c>
      <c r="AX566" s="15" t="s">
        <v>50</v>
      </c>
      <c r="AY566" s="15" t="s">
        <v>50</v>
      </c>
      <c r="AZ566" s="15" t="s">
        <v>50</v>
      </c>
      <c r="BA566" s="15" t="s">
        <v>50</v>
      </c>
      <c r="BB566" s="15" t="s">
        <v>50</v>
      </c>
      <c r="BC566" s="15" t="s">
        <v>50</v>
      </c>
      <c r="BD566" s="15" t="s">
        <v>50</v>
      </c>
      <c r="BE566" s="15" t="s">
        <v>50</v>
      </c>
      <c r="BF566" s="15" t="s">
        <v>50</v>
      </c>
      <c r="BG566" s="15" t="s">
        <v>50</v>
      </c>
      <c r="BH566" s="15" t="s">
        <v>50</v>
      </c>
      <c r="BI566" s="15"/>
      <c r="BJ566" s="16">
        <f>IF(AR566="R", $CA566, IF(OR(AR566="P", AR566="T", AR566="N"), 0, IF($C566="DM", $T566, IF(OR(AR566="Y", AR566="IR"),$AM566,IF(AR566="C", IF($BI566="Y", IF($AF566="N/A", $Q566, $AF566), IF($AG566="N/A", $T566,$AG566)))))))</f>
        <v>0</v>
      </c>
      <c r="BK566" s="16">
        <f>IF(AS566="R", $CA566, IF(OR(AS566="P", AS566="T", AS566="N"), 0, IF($C566="DM", $T566, IF(OR(AS566="Y", AS566="IR"),$AM566,IF(AS566="C", IF($BI566="Y", IF($AF566="N/A", $Q566, $AF566), IF($AG566="N/A", $T566,$AG566)))))))</f>
        <v>0</v>
      </c>
      <c r="BL566" s="16">
        <f>IF(AT566="R", $CA566, IF(OR(AT566="P", AT566="T", AT566="N"), 0, IF($C566="DM", $T566, IF(OR(AT566="Y", AT566="IR"),$AM566,IF(AT566="C", IF($BI566="Y", IF($AF566="N/A", $Q566, $AF566), IF($AG566="N/A", $T566,$AG566)))))))</f>
        <v>0</v>
      </c>
      <c r="BM566" s="16">
        <f>IF(AU566="R", $CA566, IF(OR(AU566="P", AU566="T", AU566="N"), 0, IF($C566="DM", $T566, IF(OR(AU566="Y", AU566="IR"),$AM566,IF(AU566="C", IF($BI566="Y", IF($AF566="N/A", $Q566, $AF566), IF($AG566="N/A", $T566,$AG566)))))))</f>
        <v>0</v>
      </c>
      <c r="BN566" s="16">
        <f>IF(AV566="R", $CA566, IF(OR(AV566="P", AV566="T", AV566="N"), 0, IF($C566="DM", $T566, IF(OR(AV566="Y", AV566="IR"),$AM566,IF(AV566="C", IF($BI566="Y", IF($AF566="N/A", $Q566, $AF566), IF($AG566="N/A", $T566,$AG566)))))))</f>
        <v>0</v>
      </c>
      <c r="BO566" s="16">
        <f>IF(AW566="R", $CA566, IF(OR(AW566="P", AW566="T", AW566="N"), 0, IF($C566="DM", $T566, IF(OR(AW566="Y", AW566="IR"),$AM566,IF(AW566="C", IF($BI566="Y", IF($AF566="N/A", $Q566, $AF566), IF($AG566="N/A", $T566,$AG566)))))))</f>
        <v>0</v>
      </c>
      <c r="BP566" s="16">
        <f>IF(AX566="R", $CA566, IF(OR(AX566="P", AX566="T", AX566="N"), 0, IF($C566="DM", $T566, IF(OR(AX566="Y", AX566="IR"),$AM566,IF(AX566="C", IF($BI566="Y", IF($AF566="N/A", $Q566, $AF566), IF($AG566="N/A", $T566,$AG566)))))))</f>
        <v>0</v>
      </c>
      <c r="BQ566" s="16">
        <f>IF(AY566="R", $CA566, IF(OR(AY566="P", AY566="T", AY566="N"), 0, IF($C566="DM", $T566, IF(OR(AY566="Y", AY566="IR"),$AM566,IF(AY566="C", IF($BI566="Y", IF($AF566="N/A", $Q566, $AF566), IF($AG566="N/A", $T566,$AG566)))))))</f>
        <v>0</v>
      </c>
      <c r="BR566" s="16">
        <f>IF(AZ566="R", $CA566, IF(OR(AZ566="P", AZ566="T", AZ566="N"), 0, IF($C566="DM", $T566, IF(OR(AZ566="Y", AZ566="IR"),$AM566,IF(AZ566="C", IF($BI566="Y", IF($AF566="N/A", $Q566, $AF566), IF($AG566="N/A", $T566,$AG566)))))))</f>
        <v>0</v>
      </c>
      <c r="BS566" s="16">
        <f>IF(BA566="R", $CA566, IF(OR(BA566="P", BA566="T", BA566="N"), 0, IF($C566="DM", $T566, IF(OR(BA566="Y", BA566="IR"),$AM566,IF(BA566="C", IF($BI566="Y", IF($AF566="N/A", $Q566, $AF566), IF($AG566="N/A", $T566,$AG566)))))))</f>
        <v>0</v>
      </c>
      <c r="BT566" s="16">
        <f>IF(BB566="R", $CA566, IF(OR(BB566="P", BB566="T", BB566="N"), 0, IF($C566="DM", $T566, IF(OR(BB566="Y", BB566="IR"),$AM566,IF(BB566="C", IF($BI566="Y", IF($BA566="C", IF($AF566="N/A", $Q566, $AF566), IF($AF566="N/A", $T566, $AM566)), IF($AG566="N/A", $T566,$AG566)))))))</f>
        <v>0</v>
      </c>
      <c r="BU566" s="16">
        <f>IF(BC566="R", $CA566, IF(OR(BC566="P", BC566="T", BC566="N"), 0, IF($C566="DM", $T566, IF(OR(BC566="Y", BC566="IR"),$AM566,IF(BC566="C", IF($BI566="Y", IF($BA566="C", IF($AF566="N/A", $Q566, $AF566), IF($AF566="N/A", $T566, $AM566)), IF($AG566="N/A", $T566,$AG566)))))))</f>
        <v>0</v>
      </c>
      <c r="BV566" s="16">
        <f>IF(BD566="R", $CA566, IF(OR(BD566="P", BD566="T", BD566="N"), 0, IF($C566="DM", $T566, IF(OR(BD566="Y", BD566="IR"),$AM566,IF(BD566="C", IF($BI566="Y", IF($BA566="C", IF($AF566="N/A", $Q566, $AF566), IF($AF566="N/A", $T566, $AM566)), IF($AG566="N/A", $T566,$AG566)))))))</f>
        <v>0</v>
      </c>
      <c r="BW566" s="16">
        <f>IF(BE566="R", $CA566, IF(OR(BE566="P", BE566="T", BE566="N"), 0, IF($C566="DM", $T566, IF(OR(BE566="Y", BE566="IR"),$AM566,IF(BE566="C", IF($BI566="Y", IF($BA566="C", IF($AF566="N/A", $Q566, $AF566), IF($AF566="N/A", $T566, $AM566)), IF($AG566="N/A", $T566,$AG566)))))))</f>
        <v>0</v>
      </c>
      <c r="BX566" s="16">
        <f>IF(BF566="R", $CA566, IF(OR(BF566="P", BF566="T", BF566="N"), 0, IF($C566="DM", $T566, IF(OR(BF566="Y", BF566="IR"),$AM566,IF(BF566="C", IF($BI566="Y", IF($BA566="C", IF($AF566="N/A", $Q566, $AF566), IF($AF566="N/A", $T566, $AM566)), IF($AG566="N/A", $T566,$AG566)))))))</f>
        <v>0</v>
      </c>
      <c r="BY566" s="16">
        <f>IF(BG566="R", $CA566, IF(OR(BG566="P", BG566="T", BG566="N"), 0, IF($C566="DM", $T566, IF(OR(BG566="Y", BG566="IR"),$AM566,IF(BG566="C", IF($BI566="Y", IF($BA566="C", IF($AF566="N/A", $Q566, $AF566), IF($AF566="N/A", $T566, $AM566)), IF($AG566="N/A", $T566,$AG566)))))))</f>
        <v>0</v>
      </c>
      <c r="BZ566" s="16">
        <f>IF(BH566="R", $CA566, IF(OR(BH566="P", BH566="T", BH566="N"), 0, IF($C566="DM", $T566, IF(OR(BH566="Y", BH566="IR"),$AM566,IF(BH566="C", IF($BI566="Y", IF($BA566="C", IF($AF566="N/A", $Q566, $AF566), IF($AF566="N/A", $T566, $AM566)), IF($AG566="N/A", $T566,$AG566)))))))</f>
        <v>0</v>
      </c>
      <c r="CA566" s="15">
        <v>0</v>
      </c>
      <c r="CB566" s="16">
        <f>BZ566</f>
        <v>0</v>
      </c>
      <c r="CC566" s="15">
        <f>IF(OR($BH566="T", $BH566="R"), 0, IF($BH566="C", IF($BI566="Y", IF($BA566="C", 0, IF(AF566="N/A", Q566-T566, AF566-AG566)), IF($AF566="N/A", U566, AH566)), AN566))</f>
        <v>0</v>
      </c>
      <c r="CD566" s="15">
        <f>IF(OR($BH566="T", $BH566="R"), 0, IF($BH566="C", IF($BI566="Y", 0, IF($AF566="N/A", V566, AI566)), AO566))</f>
        <v>0</v>
      </c>
      <c r="CE566" s="15">
        <f>IF(OR($BH566="T", $BH566="R"), 0, IF($BH566="C", IF($BI566="Y", 0, IF($AF566="N/A", W566, AJ566)), AP566))</f>
        <v>0</v>
      </c>
      <c r="CF566" s="15">
        <f>IF(OR($BH566="T", $BH566="R"), 0, IF($BH566="C", IF($BI566="Y", 0, IF($AF566="N/A", X566, AK566)), AQ566))</f>
        <v>0</v>
      </c>
      <c r="CG566" t="str">
        <f>IF(AC566="N/A", "S:"&amp;L566&amp;" G:"&amp;M566&amp;" GR:"&amp;Q566, IF(AC566=0, "S:"&amp;L566&amp;" G:"&amp;M566&amp;" GR:"&amp;Q566, "S:"&amp;L566&amp;"/"&amp;AD566&amp;" G:"&amp;AE566&amp;" GR:"&amp;AF566))</f>
        <v>S:18 G:29 GR:87</v>
      </c>
    </row>
    <row r="567" spans="1:85" x14ac:dyDescent="0.25">
      <c r="A567" s="14">
        <v>5743</v>
      </c>
      <c r="B567" s="15" t="s">
        <v>609</v>
      </c>
      <c r="C567" s="15" t="s">
        <v>67</v>
      </c>
      <c r="D567" s="15" t="s">
        <v>59</v>
      </c>
      <c r="E567" s="15">
        <f>VLOOKUP(B567, 'Rookie Year'!$A$2:$B$55679,2,FALSE)</f>
        <v>2018</v>
      </c>
      <c r="F567" s="15">
        <v>2024</v>
      </c>
      <c r="G567" s="15" t="s">
        <v>42</v>
      </c>
      <c r="H567" s="15">
        <v>1</v>
      </c>
      <c r="I567" s="16">
        <v>2</v>
      </c>
      <c r="J567" s="15">
        <v>1</v>
      </c>
      <c r="K567" s="17">
        <f>IF(AND(G567&lt;&gt;"N",R567="N/A"), IF(I567&lt;4, 0, 0.25),IF(I567=1, IF(J567=1,0.25, 0.25), IF(I567&lt;13, 0.25, IF(I567&lt;26, 0.4, IF(I567&lt;51, 0.6, 0.75)))))</f>
        <v>0.25</v>
      </c>
      <c r="L567" s="16">
        <f>I567-M567</f>
        <v>1</v>
      </c>
      <c r="M567" s="16">
        <f>ROUNDUP(I567*K567,0)</f>
        <v>1</v>
      </c>
      <c r="N567" s="16">
        <f>M567*J567</f>
        <v>1</v>
      </c>
      <c r="O567" s="16">
        <v>0</v>
      </c>
      <c r="P567" s="16">
        <v>0</v>
      </c>
      <c r="Q567" s="16">
        <f>N567-O567-P567</f>
        <v>1</v>
      </c>
      <c r="R567" s="15" t="s">
        <v>75</v>
      </c>
      <c r="S567" s="15">
        <f>IF(R567="N/A", J567-($B$1-F567), J567-($B$1-R567))</f>
        <v>1</v>
      </c>
      <c r="T567" s="16">
        <f>IF($S567&lt;1, "N/A", $M567)</f>
        <v>1</v>
      </c>
      <c r="U567" s="16" t="str">
        <f>IF($S567&lt;2, "N/A", $M567)</f>
        <v>N/A</v>
      </c>
      <c r="V567" s="16" t="str">
        <f>IF($S567&lt;3, "N/A", $M567)</f>
        <v>N/A</v>
      </c>
      <c r="W567" s="16" t="str">
        <f>IF($S567&lt;4, "N/A", $M567)</f>
        <v>N/A</v>
      </c>
      <c r="X567" s="16" t="str">
        <f>IF($S567&lt;5, "N/A", $M567)</f>
        <v>N/A</v>
      </c>
      <c r="Y567" s="15" t="str">
        <f>IF(SUM(T567:X567)&lt;&gt;Q567, "CHECK", "OK")</f>
        <v>OK</v>
      </c>
      <c r="Z567" s="15" t="str">
        <f>IF(F567=$B$1, "No", IF(S567=1, "Yes", "No"))</f>
        <v>No</v>
      </c>
      <c r="AA567" s="18" t="str">
        <f>IF(C567="DM", "N/A", IF(Z567="No","N/A",VLOOKUP(B567,'Extension List'!$A$3:$R$1972,18,FALSE)))</f>
        <v>N/A</v>
      </c>
      <c r="AB567" s="15" t="str">
        <f>IF(C567="DM", "N/A", IF(Z567="No","N/A",VLOOKUP(B567,'Extension List'!$A$3:$T$1972,20,FALSE)))</f>
        <v>N/A</v>
      </c>
      <c r="AC567" s="15" t="str">
        <f>IF(AA567="N/A", "N/A", 0)</f>
        <v>N/A</v>
      </c>
      <c r="AD567" s="16" t="str">
        <f>IF(AE567="N/A", "N/A", AA567-AE567)</f>
        <v>N/A</v>
      </c>
      <c r="AE567" s="16" t="str">
        <f>IF(AA567="N/A", "N/A", IF(AC567&gt;0, IF(AA567&lt;13, ROUNDUP(0.25*AA567,0), IF(AA567&lt;26, ROUNDUP(0.4*AA567,0), IF(AA567&lt;51, ROUNDUP(0.6*AA567,0), ROUNDUP(0.75*AA567,0)))), "N/A"))</f>
        <v>N/A</v>
      </c>
      <c r="AF567" s="16" t="str">
        <f>IF(AD567="N/A","N/A", (AE567*AC567)+Q567)</f>
        <v>N/A</v>
      </c>
      <c r="AG567" s="16" t="str">
        <f>IF($AF567="N/A", "N/A", "TBC")</f>
        <v>N/A</v>
      </c>
      <c r="AH567" s="16" t="str">
        <f>IF($AF567="N/A", "N/A", "TBC")</f>
        <v>N/A</v>
      </c>
      <c r="AI567" s="16" t="str">
        <f>IF($AF567="N/A","N/A",IF(AC567&gt;1,"TBC","N/A"))</f>
        <v>N/A</v>
      </c>
      <c r="AJ567" s="16" t="str">
        <f>IF($AF567="N/A","N/A",IF(AC567&gt;2,"TBC","N/A"))</f>
        <v>N/A</v>
      </c>
      <c r="AK567" s="16" t="str">
        <f>IF($AF567="N/A","N/A",IF(AC567&gt;3,"TBC","N/A"))</f>
        <v>N/A</v>
      </c>
      <c r="AL567" s="16" t="str">
        <f>IF(AC567="N/A","N/A",IF(AC567&gt;0,IF(SUM(AG567:AK567)&lt;&gt;AF567,"CHECK","OK"),"N/A"))</f>
        <v>N/A</v>
      </c>
      <c r="AM567" s="16">
        <f>IF(AD567="N/A", L567+T567, L567+AG567)</f>
        <v>2</v>
      </c>
      <c r="AN567" s="16" t="str">
        <f>IF(AD567="N/A", IF(U567="N/A", "N/A", L567+U567), AD567+AH567)</f>
        <v>N/A</v>
      </c>
      <c r="AO567" s="16" t="str">
        <f>IF(AD567="N/A", IF(V567="N/A", "N/A", L567+V567), IF(AI567="N/A", "N/A", AD567+AI567))</f>
        <v>N/A</v>
      </c>
      <c r="AP567" s="16" t="str">
        <f>IF(AD567="N/A", IF(W567="N/A", "N/A", L567+W567), IF(AJ567="N/A", "N/A", AD567+AJ567))</f>
        <v>N/A</v>
      </c>
      <c r="AQ567" s="16" t="str">
        <f>IF(AD567="N/A", IF(X567="N/A", "N/A", L567+X567), IF(AK567="N/A", "N/A", AD567+AK567))</f>
        <v>N/A</v>
      </c>
      <c r="AR567" s="15" t="s">
        <v>42</v>
      </c>
      <c r="AS567" s="15" t="s">
        <v>40</v>
      </c>
      <c r="AT567" s="15" t="s">
        <v>40</v>
      </c>
      <c r="AU567" s="15" t="s">
        <v>40</v>
      </c>
      <c r="AV567" s="15" t="s">
        <v>40</v>
      </c>
      <c r="AW567" s="15" t="s">
        <v>40</v>
      </c>
      <c r="AX567" s="15" t="s">
        <v>44</v>
      </c>
      <c r="AY567" s="15" t="s">
        <v>44</v>
      </c>
      <c r="AZ567" s="15" t="s">
        <v>44</v>
      </c>
      <c r="BA567" s="15" t="s">
        <v>44</v>
      </c>
      <c r="BB567" s="15" t="s">
        <v>44</v>
      </c>
      <c r="BC567" s="15" t="s">
        <v>44</v>
      </c>
      <c r="BD567" s="15" t="s">
        <v>44</v>
      </c>
      <c r="BE567" s="15" t="s">
        <v>44</v>
      </c>
      <c r="BF567" s="15" t="s">
        <v>44</v>
      </c>
      <c r="BG567" s="15" t="s">
        <v>44</v>
      </c>
      <c r="BH567" s="15" t="s">
        <v>44</v>
      </c>
      <c r="BJ567" s="16">
        <f>IF(AR567="R", $CA567, IF(OR(AR567="P", AR567="T", AR567="N"), 0, IF($C567="DM", $T567, IF(OR(AR567="Y", AR567="IR"),$AM567,IF(AR567="C", IF($BI567="Y", IF($AF567="N/A", $Q567, $AF567), IF($AG567="N/A", $T567,$AG567)))))))</f>
        <v>0</v>
      </c>
      <c r="BK567" s="16">
        <f>IF(AS567="R", $CA567, IF(OR(AS567="P", AS567="T", AS567="N"), 0, IF($C567="DM", $T567, IF(OR(AS567="Y", AS567="IR"),$AM567,IF(AS567="C", IF($BI567="Y", IF($AF567="N/A", $Q567, $AF567), IF($AG567="N/A", $T567,$AG567)))))))</f>
        <v>2</v>
      </c>
      <c r="BL567" s="16">
        <f>IF(AT567="R", $CA567, IF(OR(AT567="P", AT567="T", AT567="N"), 0, IF($C567="DM", $T567, IF(OR(AT567="Y", AT567="IR"),$AM567,IF(AT567="C", IF($BI567="Y", IF($AF567="N/A", $Q567, $AF567), IF($AG567="N/A", $T567,$AG567)))))))</f>
        <v>2</v>
      </c>
      <c r="BM567" s="16">
        <f>IF(AU567="R", $CA567, IF(OR(AU567="P", AU567="T", AU567="N"), 0, IF($C567="DM", $T567, IF(OR(AU567="Y", AU567="IR"),$AM567,IF(AU567="C", IF($BI567="Y", IF($AF567="N/A", $Q567, $AF567), IF($AG567="N/A", $T567,$AG567)))))))</f>
        <v>2</v>
      </c>
      <c r="BN567" s="16">
        <f>IF(AV567="R", $CA567, IF(OR(AV567="P", AV567="T", AV567="N"), 0, IF($C567="DM", $T567, IF(OR(AV567="Y", AV567="IR"),$AM567,IF(AV567="C", IF($BI567="Y", IF($AF567="N/A", $Q567, $AF567), IF($AG567="N/A", $T567,$AG567)))))))</f>
        <v>2</v>
      </c>
      <c r="BO567" s="16">
        <f>IF(AW567="R", $CA567, IF(OR(AW567="P", AW567="T", AW567="N"), 0, IF($C567="DM", $T567, IF(OR(AW567="Y", AW567="IR"),$AM567,IF(AW567="C", IF($BI567="Y", IF($AF567="N/A", $Q567, $AF567), IF($AG567="N/A", $T567,$AG567)))))))</f>
        <v>2</v>
      </c>
      <c r="BP567" s="16">
        <f>IF(AX567="R", $CA567, IF(OR(AX567="P", AX567="T", AX567="N"), 0, IF($C567="DM", $T567, IF(OR(AX567="Y", AX567="IR"),$AM567,IF(AX567="C", IF($BI567="Y", IF($AF567="N/A", $Q567, $AF567), IF($AG567="N/A", $T567,$AG567)))))))</f>
        <v>1</v>
      </c>
      <c r="BQ567" s="16">
        <f>IF(AY567="R", $CA567, IF(OR(AY567="P", AY567="T", AY567="N"), 0, IF($C567="DM", $T567, IF(OR(AY567="Y", AY567="IR"),$AM567,IF(AY567="C", IF($BI567="Y", IF($AF567="N/A", $Q567, $AF567), IF($AG567="N/A", $T567,$AG567)))))))</f>
        <v>1</v>
      </c>
      <c r="BR567" s="16">
        <f>IF(AZ567="R", $CA567, IF(OR(AZ567="P", AZ567="T", AZ567="N"), 0, IF($C567="DM", $T567, IF(OR(AZ567="Y", AZ567="IR"),$AM567,IF(AZ567="C", IF($BI567="Y", IF($AF567="N/A", $Q567, $AF567), IF($AG567="N/A", $T567,$AG567)))))))</f>
        <v>1</v>
      </c>
      <c r="BS567" s="16">
        <f>IF(BA567="R", $CA567, IF(OR(BA567="P", BA567="T", BA567="N"), 0, IF($C567="DM", $T567, IF(OR(BA567="Y", BA567="IR"),$AM567,IF(BA567="C", IF($BI567="Y", IF($AF567="N/A", $Q567, $AF567), IF($AG567="N/A", $T567,$AG567)))))))</f>
        <v>1</v>
      </c>
      <c r="BT567" s="16">
        <f>IF(BB567="R", $CA567, IF(OR(BB567="P", BB567="T", BB567="N"), 0, IF($C567="DM", $T567, IF(OR(BB567="Y", BB567="IR"),$AM567,IF(BB567="C", IF($BI567="Y", IF($BA567="C", IF($AF567="N/A", $Q567, $AF567), IF($AF567="N/A", $T567, $AM567)), IF($AG567="N/A", $T567,$AG567)))))))</f>
        <v>1</v>
      </c>
      <c r="BU567" s="16">
        <f>IF(BC567="R", $CA567, IF(OR(BC567="P", BC567="T", BC567="N"), 0, IF($C567="DM", $T567, IF(OR(BC567="Y", BC567="IR"),$AM567,IF(BC567="C", IF($BI567="Y", IF($BA567="C", IF($AF567="N/A", $Q567, $AF567), IF($AF567="N/A", $T567, $AM567)), IF($AG567="N/A", $T567,$AG567)))))))</f>
        <v>1</v>
      </c>
      <c r="BV567" s="16">
        <f>IF(BD567="R", $CA567, IF(OR(BD567="P", BD567="T", BD567="N"), 0, IF($C567="DM", $T567, IF(OR(BD567="Y", BD567="IR"),$AM567,IF(BD567="C", IF($BI567="Y", IF($BA567="C", IF($AF567="N/A", $Q567, $AF567), IF($AF567="N/A", $T567, $AM567)), IF($AG567="N/A", $T567,$AG567)))))))</f>
        <v>1</v>
      </c>
      <c r="BW567" s="16">
        <f>IF(BE567="R", $CA567, IF(OR(BE567="P", BE567="T", BE567="N"), 0, IF($C567="DM", $T567, IF(OR(BE567="Y", BE567="IR"),$AM567,IF(BE567="C", IF($BI567="Y", IF($BA567="C", IF($AF567="N/A", $Q567, $AF567), IF($AF567="N/A", $T567, $AM567)), IF($AG567="N/A", $T567,$AG567)))))))</f>
        <v>1</v>
      </c>
      <c r="BX567" s="16">
        <f>IF(BF567="R", $CA567, IF(OR(BF567="P", BF567="T", BF567="N"), 0, IF($C567="DM", $T567, IF(OR(BF567="Y", BF567="IR"),$AM567,IF(BF567="C", IF($BI567="Y", IF($BA567="C", IF($AF567="N/A", $Q567, $AF567), IF($AF567="N/A", $T567, $AM567)), IF($AG567="N/A", $T567,$AG567)))))))</f>
        <v>1</v>
      </c>
      <c r="BY567" s="16">
        <f>IF(BG567="R", $CA567, IF(OR(BG567="P", BG567="T", BG567="N"), 0, IF($C567="DM", $T567, IF(OR(BG567="Y", BG567="IR"),$AM567,IF(BG567="C", IF($BI567="Y", IF($BA567="C", IF($AF567="N/A", $Q567, $AF567), IF($AF567="N/A", $T567, $AM567)), IF($AG567="N/A", $T567,$AG567)))))))</f>
        <v>1</v>
      </c>
      <c r="BZ567" s="16">
        <f>IF(BH567="R", $CA567, IF(OR(BH567="P", BH567="T", BH567="N"), 0, IF($C567="DM", $T567, IF(OR(BH567="Y", BH567="IR"),$AM567,IF(BH567="C", IF($BI567="Y", IF($BA567="C", IF($AF567="N/A", $Q567, $AF567), IF($AF567="N/A", $T567, $AM567)), IF($AG567="N/A", $T567,$AG567)))))))</f>
        <v>1</v>
      </c>
      <c r="CA567" s="15" t="s">
        <v>75</v>
      </c>
      <c r="CB567" s="16">
        <f>BZ567</f>
        <v>1</v>
      </c>
      <c r="CC567" s="15" t="str">
        <f>IF(OR($BH567="T", $BH567="R"), 0, IF($BH567="C", IF($BI567="Y", IF($BA567="C", 0, IF(AF567="N/A", Q567-T567, AF567-AG567)), IF($AF567="N/A", U567, AH567)), AN567))</f>
        <v>N/A</v>
      </c>
      <c r="CD567" s="15" t="str">
        <f>IF(OR($BH567="T", $BH567="R"), 0, IF($BH567="C", IF($BI567="Y", 0, IF($AF567="N/A", V567, AI567)), AO567))</f>
        <v>N/A</v>
      </c>
      <c r="CE567" s="15" t="str">
        <f>IF(OR($BH567="T", $BH567="R"), 0, IF($BH567="C", IF($BI567="Y", 0, IF($AF567="N/A", W567, AJ567)), AP567))</f>
        <v>N/A</v>
      </c>
      <c r="CF567" s="15" t="str">
        <f>IF(OR($BH567="T", $BH567="R"), 0, IF($BH567="C", IF($BI567="Y", 0, IF($AF567="N/A", X567, AK567)), AQ567))</f>
        <v>N/A</v>
      </c>
    </row>
    <row r="568" spans="1:85" x14ac:dyDescent="0.25">
      <c r="A568" s="14">
        <v>4749</v>
      </c>
      <c r="B568" s="15" t="s">
        <v>2582</v>
      </c>
      <c r="C568" s="15" t="s">
        <v>67</v>
      </c>
      <c r="D568" s="15" t="s">
        <v>59</v>
      </c>
      <c r="E568" s="15">
        <f>VLOOKUP(B568, 'Rookie Year'!$A$2:$B$55679,2,FALSE)</f>
        <v>2022</v>
      </c>
      <c r="F568" s="15">
        <v>2022</v>
      </c>
      <c r="G568" s="15" t="s">
        <v>40</v>
      </c>
      <c r="H568" s="15" t="s">
        <v>2180</v>
      </c>
      <c r="I568" s="16">
        <v>3</v>
      </c>
      <c r="J568" s="15">
        <v>4</v>
      </c>
      <c r="K568" s="17">
        <f>IF(AND(G568&lt;&gt;"N",R568="N/A"), IF(I568&lt;4, 0, 0.25),IF(I568=1, IF(J568=1,0.25, 0.25), IF(I568&lt;13, 0.25, IF(I568&lt;26, 0.4, IF(I568&lt;51, 0.6, 0.75)))))</f>
        <v>0</v>
      </c>
      <c r="L568" s="16">
        <f>I568-M568</f>
        <v>3</v>
      </c>
      <c r="M568" s="16">
        <f>ROUNDUP(I568*K568,0)</f>
        <v>0</v>
      </c>
      <c r="N568" s="16">
        <f>M568*J568</f>
        <v>0</v>
      </c>
      <c r="O568" s="16">
        <v>0</v>
      </c>
      <c r="P568" s="16">
        <v>0</v>
      </c>
      <c r="Q568" s="16">
        <f>N568-O568-P568</f>
        <v>0</v>
      </c>
      <c r="R568" s="15" t="s">
        <v>75</v>
      </c>
      <c r="S568" s="15">
        <f>IF(R568="N/A", J568-($B$1-F568), J568-($B$1-R568))</f>
        <v>2</v>
      </c>
      <c r="T568" s="16">
        <v>0</v>
      </c>
      <c r="U568" s="16">
        <v>0</v>
      </c>
      <c r="V568" s="16" t="str">
        <f>IF($S568&lt;3, "N/A", $M568)</f>
        <v>N/A</v>
      </c>
      <c r="W568" s="16" t="str">
        <f>IF($S568&lt;4, "N/A", $M568)</f>
        <v>N/A</v>
      </c>
      <c r="X568" s="16" t="str">
        <f>IF($S568&lt;5, "N/A", $M568)</f>
        <v>N/A</v>
      </c>
      <c r="Y568" s="15" t="str">
        <f>IF(SUM(T568:X568)&lt;&gt;Q568, "CHECK", "OK")</f>
        <v>OK</v>
      </c>
      <c r="Z568" s="15" t="str">
        <f>IF(F568=$B$1, "No", IF(S568=1, "Yes", "No"))</f>
        <v>No</v>
      </c>
      <c r="AA568" s="18" t="str">
        <f>IF(C568="DM", "N/A", IF(Z568="No","N/A",VLOOKUP(B568,'Extension List'!$A$3:$R$1972,18,FALSE)))</f>
        <v>N/A</v>
      </c>
      <c r="AB568" s="15" t="str">
        <f>IF(C568="DM", "N/A", IF(Z568="No","N/A",VLOOKUP(B568,'Extension List'!$A$3:$T$1972,20,FALSE)))</f>
        <v>N/A</v>
      </c>
      <c r="AC568" s="15" t="str">
        <f>IF(AA568="N/A", "N/A", 0)</f>
        <v>N/A</v>
      </c>
      <c r="AD568" s="16" t="str">
        <f>IF(AE568="N/A", "N/A", AA568-AE568)</f>
        <v>N/A</v>
      </c>
      <c r="AE568" s="16" t="str">
        <f>IF(AA568="N/A", "N/A", IF(AC568&gt;0, IF(AA568&lt;13, ROUNDUP(0.25*AA568,0), IF(AA568&lt;26, ROUNDUP(0.4*AA568,0), IF(AA568&lt;51, ROUNDUP(0.6*AA568,0), ROUNDUP(0.75*AA568,0)))), "N/A"))</f>
        <v>N/A</v>
      </c>
      <c r="AF568" s="16" t="str">
        <f>IF(AD568="N/A","N/A", (AE568*AC568)+Q568)</f>
        <v>N/A</v>
      </c>
      <c r="AG568" s="16" t="str">
        <f>IF($AF568="N/A", "N/A", "TBC")</f>
        <v>N/A</v>
      </c>
      <c r="AH568" s="16" t="str">
        <f>IF($AF568="N/A", "N/A", "TBC")</f>
        <v>N/A</v>
      </c>
      <c r="AI568" s="16" t="str">
        <f>IF($AF568="N/A","N/A",IF(AC568&gt;1,"TBC","N/A"))</f>
        <v>N/A</v>
      </c>
      <c r="AJ568" s="16" t="str">
        <f>IF($AF568="N/A","N/A",IF(AC568&gt;2,"TBC","N/A"))</f>
        <v>N/A</v>
      </c>
      <c r="AK568" s="16" t="str">
        <f>IF($AF568="N/A","N/A",IF(AC568&gt;3,"TBC","N/A"))</f>
        <v>N/A</v>
      </c>
      <c r="AL568" s="16" t="str">
        <f>IF(AC568="N/A","N/A",IF(AC568&gt;0,IF(SUM(AG568:AK568)&lt;&gt;AF568,"CHECK","OK"),"N/A"))</f>
        <v>N/A</v>
      </c>
      <c r="AM568" s="16">
        <f>IF(AD568="N/A", L568+T568, L568+AG568)</f>
        <v>3</v>
      </c>
      <c r="AN568" s="16">
        <f>IF(AD568="N/A", IF(U568="N/A", "N/A", L568+U568), AD568+AH568)</f>
        <v>3</v>
      </c>
      <c r="AO568" s="16" t="str">
        <f>IF(AD568="N/A", IF(V568="N/A", "N/A", L568+V568), IF(AI568="N/A", "N/A", AD568+AI568))</f>
        <v>N/A</v>
      </c>
      <c r="AP568" s="16" t="str">
        <f>IF(AD568="N/A", IF(W568="N/A", "N/A", L568+W568), IF(AJ568="N/A", "N/A", AD568+AJ568))</f>
        <v>N/A</v>
      </c>
      <c r="AQ568" s="16" t="str">
        <f>IF(AD568="N/A", IF(X568="N/A", "N/A", L568+X568), IF(AK568="N/A", "N/A", AD568+AK568))</f>
        <v>N/A</v>
      </c>
      <c r="AR568" s="15" t="s">
        <v>40</v>
      </c>
      <c r="AS568" s="15" t="s">
        <v>40</v>
      </c>
      <c r="AT568" s="15" t="s">
        <v>40</v>
      </c>
      <c r="AU568" s="15" t="s">
        <v>40</v>
      </c>
      <c r="AV568" s="15" t="s">
        <v>40</v>
      </c>
      <c r="AW568" s="15" t="s">
        <v>40</v>
      </c>
      <c r="AX568" s="15" t="s">
        <v>40</v>
      </c>
      <c r="AY568" s="15" t="s">
        <v>40</v>
      </c>
      <c r="AZ568" s="15" t="s">
        <v>40</v>
      </c>
      <c r="BA568" s="15" t="s">
        <v>40</v>
      </c>
      <c r="BB568" s="15" t="s">
        <v>40</v>
      </c>
      <c r="BC568" s="15" t="s">
        <v>40</v>
      </c>
      <c r="BD568" s="15" t="s">
        <v>40</v>
      </c>
      <c r="BE568" s="15" t="s">
        <v>40</v>
      </c>
      <c r="BF568" s="15" t="s">
        <v>40</v>
      </c>
      <c r="BG568" s="15" t="s">
        <v>40</v>
      </c>
      <c r="BH568" s="15" t="s">
        <v>40</v>
      </c>
      <c r="BI568" s="15"/>
      <c r="BJ568" s="16">
        <f>IF(AR568="R", $CA568, IF(OR(AR568="P", AR568="T", AR568="N"), 0, IF($C568="DM", $T568, IF(OR(AR568="Y", AR568="IR"),$AM568,IF(AR568="C", IF($BI568="Y", IF($AF568="N/A", $Q568, $AF568), IF($AG568="N/A", $T568,$AG568)))))))</f>
        <v>3</v>
      </c>
      <c r="BK568" s="16">
        <f>IF(AS568="R", $CA568, IF(OR(AS568="P", AS568="T", AS568="N"), 0, IF($C568="DM", $T568, IF(OR(AS568="Y", AS568="IR"),$AM568,IF(AS568="C", IF($BI568="Y", IF($AF568="N/A", $Q568, $AF568), IF($AG568="N/A", $T568,$AG568)))))))</f>
        <v>3</v>
      </c>
      <c r="BL568" s="16">
        <f>IF(AT568="R", $CA568, IF(OR(AT568="P", AT568="T", AT568="N"), 0, IF($C568="DM", $T568, IF(OR(AT568="Y", AT568="IR"),$AM568,IF(AT568="C", IF($BI568="Y", IF($AF568="N/A", $Q568, $AF568), IF($AG568="N/A", $T568,$AG568)))))))</f>
        <v>3</v>
      </c>
      <c r="BM568" s="16">
        <f>IF(AU568="R", $CA568, IF(OR(AU568="P", AU568="T", AU568="N"), 0, IF($C568="DM", $T568, IF(OR(AU568="Y", AU568="IR"),$AM568,IF(AU568="C", IF($BI568="Y", IF($AF568="N/A", $Q568, $AF568), IF($AG568="N/A", $T568,$AG568)))))))</f>
        <v>3</v>
      </c>
      <c r="BN568" s="16">
        <f>IF(AV568="R", $CA568, IF(OR(AV568="P", AV568="T", AV568="N"), 0, IF($C568="DM", $T568, IF(OR(AV568="Y", AV568="IR"),$AM568,IF(AV568="C", IF($BI568="Y", IF($AF568="N/A", $Q568, $AF568), IF($AG568="N/A", $T568,$AG568)))))))</f>
        <v>3</v>
      </c>
      <c r="BO568" s="16">
        <f>IF(AW568="R", $CA568, IF(OR(AW568="P", AW568="T", AW568="N"), 0, IF($C568="DM", $T568, IF(OR(AW568="Y", AW568="IR"),$AM568,IF(AW568="C", IF($BI568="Y", IF($AF568="N/A", $Q568, $AF568), IF($AG568="N/A", $T568,$AG568)))))))</f>
        <v>3</v>
      </c>
      <c r="BP568" s="16">
        <f>IF(AX568="R", $CA568, IF(OR(AX568="P", AX568="T", AX568="N"), 0, IF($C568="DM", $T568, IF(OR(AX568="Y", AX568="IR"),$AM568,IF(AX568="C", IF($BI568="Y", IF($AF568="N/A", $Q568, $AF568), IF($AG568="N/A", $T568,$AG568)))))))</f>
        <v>3</v>
      </c>
      <c r="BQ568" s="16">
        <f>IF(AY568="R", $CA568, IF(OR(AY568="P", AY568="T", AY568="N"), 0, IF($C568="DM", $T568, IF(OR(AY568="Y", AY568="IR"),$AM568,IF(AY568="C", IF($BI568="Y", IF($AF568="N/A", $Q568, $AF568), IF($AG568="N/A", $T568,$AG568)))))))</f>
        <v>3</v>
      </c>
      <c r="BR568" s="16">
        <f>IF(AZ568="R", $CA568, IF(OR(AZ568="P", AZ568="T", AZ568="N"), 0, IF($C568="DM", $T568, IF(OR(AZ568="Y", AZ568="IR"),$AM568,IF(AZ568="C", IF($BI568="Y", IF($AF568="N/A", $Q568, $AF568), IF($AG568="N/A", $T568,$AG568)))))))</f>
        <v>3</v>
      </c>
      <c r="BS568" s="16">
        <f>IF(BA568="R", $CA568, IF(OR(BA568="P", BA568="T", BA568="N"), 0, IF($C568="DM", $T568, IF(OR(BA568="Y", BA568="IR"),$AM568,IF(BA568="C", IF($BI568="Y", IF($AF568="N/A", $Q568, $AF568), IF($AG568="N/A", $T568,$AG568)))))))</f>
        <v>3</v>
      </c>
      <c r="BT568" s="16">
        <f>IF(BB568="R", $CA568, IF(OR(BB568="P", BB568="T", BB568="N"), 0, IF($C568="DM", $T568, IF(OR(BB568="Y", BB568="IR"),$AM568,IF(BB568="C", IF($BI568="Y", IF($BA568="C", IF($AF568="N/A", $Q568, $AF568), IF($AF568="N/A", $T568, $AM568)), IF($AG568="N/A", $T568,$AG568)))))))</f>
        <v>3</v>
      </c>
      <c r="BU568" s="16">
        <f>IF(BC568="R", $CA568, IF(OR(BC568="P", BC568="T", BC568="N"), 0, IF($C568="DM", $T568, IF(OR(BC568="Y", BC568="IR"),$AM568,IF(BC568="C", IF($BI568="Y", IF($BA568="C", IF($AF568="N/A", $Q568, $AF568), IF($AF568="N/A", $T568, $AM568)), IF($AG568="N/A", $T568,$AG568)))))))</f>
        <v>3</v>
      </c>
      <c r="BV568" s="16">
        <f>IF(BD568="R", $CA568, IF(OR(BD568="P", BD568="T", BD568="N"), 0, IF($C568="DM", $T568, IF(OR(BD568="Y", BD568="IR"),$AM568,IF(BD568="C", IF($BI568="Y", IF($BA568="C", IF($AF568="N/A", $Q568, $AF568), IF($AF568="N/A", $T568, $AM568)), IF($AG568="N/A", $T568,$AG568)))))))</f>
        <v>3</v>
      </c>
      <c r="BW568" s="16">
        <f>IF(BE568="R", $CA568, IF(OR(BE568="P", BE568="T", BE568="N"), 0, IF($C568="DM", $T568, IF(OR(BE568="Y", BE568="IR"),$AM568,IF(BE568="C", IF($BI568="Y", IF($BA568="C", IF($AF568="N/A", $Q568, $AF568), IF($AF568="N/A", $T568, $AM568)), IF($AG568="N/A", $T568,$AG568)))))))</f>
        <v>3</v>
      </c>
      <c r="BX568" s="16">
        <f>IF(BF568="R", $CA568, IF(OR(BF568="P", BF568="T", BF568="N"), 0, IF($C568="DM", $T568, IF(OR(BF568="Y", BF568="IR"),$AM568,IF(BF568="C", IF($BI568="Y", IF($BA568="C", IF($AF568="N/A", $Q568, $AF568), IF($AF568="N/A", $T568, $AM568)), IF($AG568="N/A", $T568,$AG568)))))))</f>
        <v>3</v>
      </c>
      <c r="BY568" s="16">
        <f>IF(BG568="R", $CA568, IF(OR(BG568="P", BG568="T", BG568="N"), 0, IF($C568="DM", $T568, IF(OR(BG568="Y", BG568="IR"),$AM568,IF(BG568="C", IF($BI568="Y", IF($BA568="C", IF($AF568="N/A", $Q568, $AF568), IF($AF568="N/A", $T568, $AM568)), IF($AG568="N/A", $T568,$AG568)))))))</f>
        <v>3</v>
      </c>
      <c r="BZ568" s="16">
        <f>IF(BH568="R", $CA568, IF(OR(BH568="P", BH568="T", BH568="N"), 0, IF($C568="DM", $T568, IF(OR(BH568="Y", BH568="IR"),$AM568,IF(BH568="C", IF($BI568="Y", IF($BA568="C", IF($AF568="N/A", $Q568, $AF568), IF($AF568="N/A", $T568, $AM568)), IF($AG568="N/A", $T568,$AG568)))))))</f>
        <v>3</v>
      </c>
      <c r="CA568" s="15" t="s">
        <v>75</v>
      </c>
      <c r="CB568" s="16">
        <f>BZ568</f>
        <v>3</v>
      </c>
      <c r="CC568" s="15">
        <f>IF(OR($BH568="T", $BH568="R"), 0, IF($BH568="C", IF($BI568="Y", IF($BA568="C", 0, IF(AF568="N/A", Q568-T568, AF568-AG568)), IF($AF568="N/A", U568, AH568)), AN568))</f>
        <v>3</v>
      </c>
      <c r="CD568" s="15" t="str">
        <f>IF(OR($BH568="T", $BH568="R"), 0, IF($BH568="C", IF($BI568="Y", 0, IF($AF568="N/A", V568, AI568)), AO568))</f>
        <v>N/A</v>
      </c>
      <c r="CE568" s="15" t="str">
        <f>IF(OR($BH568="T", $BH568="R"), 0, IF($BH568="C", IF($BI568="Y", 0, IF($AF568="N/A", W568, AJ568)), AP568))</f>
        <v>N/A</v>
      </c>
      <c r="CF568" s="15" t="str">
        <f>IF(OR($BH568="T", $BH568="R"), 0, IF($BH568="C", IF($BI568="Y", 0, IF($AF568="N/A", X568, AK568)), AQ568))</f>
        <v>N/A</v>
      </c>
      <c r="CG568" t="str">
        <f>IF(AC568="N/A", "S:"&amp;L568&amp;" G:"&amp;M568&amp;" GR:"&amp;Q568, IF(AC568=0, "S:"&amp;L568&amp;" G:"&amp;M568&amp;" GR:"&amp;Q568, "S:"&amp;L568&amp;"/"&amp;AD568&amp;" G:"&amp;AE568&amp;" GR:"&amp;AF568))</f>
        <v>S:3 G:0 GR:0</v>
      </c>
    </row>
    <row r="569" spans="1:85" x14ac:dyDescent="0.25">
      <c r="A569" s="14">
        <v>5763</v>
      </c>
      <c r="B569" s="15" t="s">
        <v>2005</v>
      </c>
      <c r="C569" s="15" t="s">
        <v>67</v>
      </c>
      <c r="D569" s="15" t="s">
        <v>59</v>
      </c>
      <c r="E569" s="15">
        <f>VLOOKUP(B569, 'Rookie Year'!$A$2:$B$55679,2,FALSE)</f>
        <v>2013</v>
      </c>
      <c r="F569" s="15">
        <v>2024</v>
      </c>
      <c r="G569" s="15" t="s">
        <v>42</v>
      </c>
      <c r="H569" s="15">
        <v>3</v>
      </c>
      <c r="I569" s="16">
        <v>1</v>
      </c>
      <c r="J569" s="15">
        <v>1</v>
      </c>
      <c r="K569" s="17">
        <f>IF(AND(G569&lt;&gt;"N",R569="N/A"), IF(I569&lt;4, 0, 0.25),IF(I569=1, IF(J569=1,0.25, 0.25), IF(I569&lt;13, 0.25, IF(I569&lt;26, 0.4, IF(I569&lt;51, 0.6, 0.75)))))</f>
        <v>0.25</v>
      </c>
      <c r="L569" s="16">
        <f>I569-M569</f>
        <v>0</v>
      </c>
      <c r="M569" s="16">
        <f>ROUNDUP(I569*K569,0)</f>
        <v>1</v>
      </c>
      <c r="N569" s="16">
        <f>M569*J569</f>
        <v>1</v>
      </c>
      <c r="O569" s="16">
        <v>0</v>
      </c>
      <c r="P569" s="16">
        <v>0</v>
      </c>
      <c r="Q569" s="16">
        <f>N569-O569-P569</f>
        <v>1</v>
      </c>
      <c r="R569" s="15" t="s">
        <v>75</v>
      </c>
      <c r="S569" s="15">
        <f>IF(R569="N/A", J569-($B$1-F569), J569-($B$1-R569))</f>
        <v>1</v>
      </c>
      <c r="T569" s="16">
        <f>IF($S569&lt;1, "N/A", $M569)</f>
        <v>1</v>
      </c>
      <c r="U569" s="16" t="str">
        <f>IF($S569&lt;2, "N/A", $M569)</f>
        <v>N/A</v>
      </c>
      <c r="V569" s="16" t="str">
        <f>IF($S569&lt;3, "N/A", $M569)</f>
        <v>N/A</v>
      </c>
      <c r="W569" s="16" t="str">
        <f>IF($S569&lt;4, "N/A", $M569)</f>
        <v>N/A</v>
      </c>
      <c r="X569" s="16" t="str">
        <f>IF($S569&lt;5, "N/A", $M569)</f>
        <v>N/A</v>
      </c>
      <c r="Y569" s="15" t="str">
        <f>IF(SUM(T569:X569)&lt;&gt;Q569, "CHECK", "OK")</f>
        <v>OK</v>
      </c>
      <c r="Z569" s="15" t="str">
        <f>IF(F569=$B$1, "No", IF(S569=1, "Yes", "No"))</f>
        <v>No</v>
      </c>
      <c r="AA569" s="18" t="str">
        <f>IF(C569="DM", "N/A", IF(Z569="No","N/A",VLOOKUP(B569,'Extension List'!$A$3:$R$1972,18,FALSE)))</f>
        <v>N/A</v>
      </c>
      <c r="AB569" s="15" t="str">
        <f>IF(C569="DM", "N/A", IF(Z569="No","N/A",VLOOKUP(B569,'Extension List'!$A$3:$T$1972,20,FALSE)))</f>
        <v>N/A</v>
      </c>
      <c r="AC569" s="15" t="str">
        <f>IF(AA569="N/A", "N/A", 0)</f>
        <v>N/A</v>
      </c>
      <c r="AD569" s="16" t="str">
        <f>IF(AE569="N/A", "N/A", AA569-AE569)</f>
        <v>N/A</v>
      </c>
      <c r="AE569" s="16" t="str">
        <f>IF(AA569="N/A", "N/A", IF(AC569&gt;0, IF(AA569&lt;13, ROUNDUP(0.25*AA569,0), IF(AA569&lt;26, ROUNDUP(0.4*AA569,0), IF(AA569&lt;51, ROUNDUP(0.6*AA569,0), ROUNDUP(0.75*AA569,0)))), "N/A"))</f>
        <v>N/A</v>
      </c>
      <c r="AF569" s="16" t="str">
        <f>IF(AD569="N/A","N/A", (AE569*AC569)+Q569)</f>
        <v>N/A</v>
      </c>
      <c r="AG569" s="16" t="str">
        <f>IF($AF569="N/A", "N/A", "TBC")</f>
        <v>N/A</v>
      </c>
      <c r="AH569" s="16" t="str">
        <f>IF($AF569="N/A", "N/A", "TBC")</f>
        <v>N/A</v>
      </c>
      <c r="AI569" s="16" t="str">
        <f>IF($AF569="N/A","N/A",IF(AC569&gt;1,"TBC","N/A"))</f>
        <v>N/A</v>
      </c>
      <c r="AJ569" s="16" t="str">
        <f>IF($AF569="N/A","N/A",IF(AC569&gt;2,"TBC","N/A"))</f>
        <v>N/A</v>
      </c>
      <c r="AK569" s="16" t="str">
        <f>IF($AF569="N/A","N/A",IF(AC569&gt;3,"TBC","N/A"))</f>
        <v>N/A</v>
      </c>
      <c r="AL569" s="16" t="str">
        <f>IF(AC569="N/A","N/A",IF(AC569&gt;0,IF(SUM(AG569:AK569)&lt;&gt;AF569,"CHECK","OK"),"N/A"))</f>
        <v>N/A</v>
      </c>
      <c r="AM569" s="16">
        <f>IF(AD569="N/A", L569+T569, L569+AG569)</f>
        <v>1</v>
      </c>
      <c r="AN569" s="16" t="str">
        <f>IF(AD569="N/A", IF(U569="N/A", "N/A", L569+U569), AD569+AH569)</f>
        <v>N/A</v>
      </c>
      <c r="AO569" s="16" t="str">
        <f>IF(AD569="N/A", IF(V569="N/A", "N/A", L569+V569), IF(AI569="N/A", "N/A", AD569+AI569))</f>
        <v>N/A</v>
      </c>
      <c r="AP569" s="16" t="str">
        <f>IF(AD569="N/A", IF(W569="N/A", "N/A", L569+W569), IF(AJ569="N/A", "N/A", AD569+AJ569))</f>
        <v>N/A</v>
      </c>
      <c r="AQ569" s="16" t="str">
        <f>IF(AD569="N/A", IF(X569="N/A", "N/A", L569+X569), IF(AK569="N/A", "N/A", AD569+AK569))</f>
        <v>N/A</v>
      </c>
      <c r="AR569" s="15" t="s">
        <v>42</v>
      </c>
      <c r="AS569" s="15" t="s">
        <v>42</v>
      </c>
      <c r="AT569" s="15" t="s">
        <v>42</v>
      </c>
      <c r="AU569" s="15" t="s">
        <v>40</v>
      </c>
      <c r="AV569" s="15" t="s">
        <v>40</v>
      </c>
      <c r="AW569" s="15" t="s">
        <v>40</v>
      </c>
      <c r="AX569" s="15" t="s">
        <v>40</v>
      </c>
      <c r="AY569" s="15" t="s">
        <v>40</v>
      </c>
      <c r="AZ569" s="15" t="s">
        <v>40</v>
      </c>
      <c r="BA569" s="15" t="s">
        <v>40</v>
      </c>
      <c r="BB569" s="15" t="s">
        <v>40</v>
      </c>
      <c r="BC569" s="15" t="s">
        <v>40</v>
      </c>
      <c r="BD569" s="15" t="s">
        <v>40</v>
      </c>
      <c r="BE569" s="15" t="s">
        <v>40</v>
      </c>
      <c r="BF569" s="15" t="s">
        <v>40</v>
      </c>
      <c r="BG569" s="15" t="s">
        <v>40</v>
      </c>
      <c r="BH569" s="15" t="s">
        <v>40</v>
      </c>
      <c r="BJ569" s="16">
        <f>IF(AR569="R", $CA569, IF(OR(AR569="P", AR569="T", AR569="N"), 0, IF($C569="DM", $T569, IF(OR(AR569="Y", AR569="IR"),$AM569,IF(AR569="C", IF($BI569="Y", IF($AF569="N/A", $Q569, $AF569), IF($AG569="N/A", $T569,$AG569)))))))</f>
        <v>0</v>
      </c>
      <c r="BK569" s="16">
        <f>IF(AS569="R", $CA569, IF(OR(AS569="P", AS569="T", AS569="N"), 0, IF($C569="DM", $T569, IF(OR(AS569="Y", AS569="IR"),$AM569,IF(AS569="C", IF($BI569="Y", IF($AF569="N/A", $Q569, $AF569), IF($AG569="N/A", $T569,$AG569)))))))</f>
        <v>0</v>
      </c>
      <c r="BL569" s="16">
        <f>IF(AT569="R", $CA569, IF(OR(AT569="P", AT569="T", AT569="N"), 0, IF($C569="DM", $T569, IF(OR(AT569="Y", AT569="IR"),$AM569,IF(AT569="C", IF($BI569="Y", IF($AF569="N/A", $Q569, $AF569), IF($AG569="N/A", $T569,$AG569)))))))</f>
        <v>0</v>
      </c>
      <c r="BM569" s="16">
        <f>IF(AU569="R", $CA569, IF(OR(AU569="P", AU569="T", AU569="N"), 0, IF($C569="DM", $T569, IF(OR(AU569="Y", AU569="IR"),$AM569,IF(AU569="C", IF($BI569="Y", IF($AF569="N/A", $Q569, $AF569), IF($AG569="N/A", $T569,$AG569)))))))</f>
        <v>1</v>
      </c>
      <c r="BN569" s="16">
        <f>IF(AV569="R", $CA569, IF(OR(AV569="P", AV569="T", AV569="N"), 0, IF($C569="DM", $T569, IF(OR(AV569="Y", AV569="IR"),$AM569,IF(AV569="C", IF($BI569="Y", IF($AF569="N/A", $Q569, $AF569), IF($AG569="N/A", $T569,$AG569)))))))</f>
        <v>1</v>
      </c>
      <c r="BO569" s="16">
        <f>IF(AW569="R", $CA569, IF(OR(AW569="P", AW569="T", AW569="N"), 0, IF($C569="DM", $T569, IF(OR(AW569="Y", AW569="IR"),$AM569,IF(AW569="C", IF($BI569="Y", IF($AF569="N/A", $Q569, $AF569), IF($AG569="N/A", $T569,$AG569)))))))</f>
        <v>1</v>
      </c>
      <c r="BP569" s="16">
        <f>IF(AX569="R", $CA569, IF(OR(AX569="P", AX569="T", AX569="N"), 0, IF($C569="DM", $T569, IF(OR(AX569="Y", AX569="IR"),$AM569,IF(AX569="C", IF($BI569="Y", IF($AF569="N/A", $Q569, $AF569), IF($AG569="N/A", $T569,$AG569)))))))</f>
        <v>1</v>
      </c>
      <c r="BQ569" s="16">
        <f>IF(AY569="R", $CA569, IF(OR(AY569="P", AY569="T", AY569="N"), 0, IF($C569="DM", $T569, IF(OR(AY569="Y", AY569="IR"),$AM569,IF(AY569="C", IF($BI569="Y", IF($AF569="N/A", $Q569, $AF569), IF($AG569="N/A", $T569,$AG569)))))))</f>
        <v>1</v>
      </c>
      <c r="BR569" s="16">
        <f>IF(AZ569="R", $CA569, IF(OR(AZ569="P", AZ569="T", AZ569="N"), 0, IF($C569="DM", $T569, IF(OR(AZ569="Y", AZ569="IR"),$AM569,IF(AZ569="C", IF($BI569="Y", IF($AF569="N/A", $Q569, $AF569), IF($AG569="N/A", $T569,$AG569)))))))</f>
        <v>1</v>
      </c>
      <c r="BS569" s="16">
        <f>IF(BA569="R", $CA569, IF(OR(BA569="P", BA569="T", BA569="N"), 0, IF($C569="DM", $T569, IF(OR(BA569="Y", BA569="IR"),$AM569,IF(BA569="C", IF($BI569="Y", IF($AF569="N/A", $Q569, $AF569), IF($AG569="N/A", $T569,$AG569)))))))</f>
        <v>1</v>
      </c>
      <c r="BT569" s="16">
        <f>IF(BB569="R", $CA569, IF(OR(BB569="P", BB569="T", BB569="N"), 0, IF($C569="DM", $T569, IF(OR(BB569="Y", BB569="IR"),$AM569,IF(BB569="C", IF($BI569="Y", IF($BA569="C", IF($AF569="N/A", $Q569, $AF569), IF($AF569="N/A", $T569, $AM569)), IF($AG569="N/A", $T569,$AG569)))))))</f>
        <v>1</v>
      </c>
      <c r="BU569" s="16">
        <f>IF(BC569="R", $CA569, IF(OR(BC569="P", BC569="T", BC569="N"), 0, IF($C569="DM", $T569, IF(OR(BC569="Y", BC569="IR"),$AM569,IF(BC569="C", IF($BI569="Y", IF($BA569="C", IF($AF569="N/A", $Q569, $AF569), IF($AF569="N/A", $T569, $AM569)), IF($AG569="N/A", $T569,$AG569)))))))</f>
        <v>1</v>
      </c>
      <c r="BV569" s="16">
        <f>IF(BD569="R", $CA569, IF(OR(BD569="P", BD569="T", BD569="N"), 0, IF($C569="DM", $T569, IF(OR(BD569="Y", BD569="IR"),$AM569,IF(BD569="C", IF($BI569="Y", IF($BA569="C", IF($AF569="N/A", $Q569, $AF569), IF($AF569="N/A", $T569, $AM569)), IF($AG569="N/A", $T569,$AG569)))))))</f>
        <v>1</v>
      </c>
      <c r="BW569" s="16">
        <f>IF(BE569="R", $CA569, IF(OR(BE569="P", BE569="T", BE569="N"), 0, IF($C569="DM", $T569, IF(OR(BE569="Y", BE569="IR"),$AM569,IF(BE569="C", IF($BI569="Y", IF($BA569="C", IF($AF569="N/A", $Q569, $AF569), IF($AF569="N/A", $T569, $AM569)), IF($AG569="N/A", $T569,$AG569)))))))</f>
        <v>1</v>
      </c>
      <c r="BX569" s="16">
        <f>IF(BF569="R", $CA569, IF(OR(BF569="P", BF569="T", BF569="N"), 0, IF($C569="DM", $T569, IF(OR(BF569="Y", BF569="IR"),$AM569,IF(BF569="C", IF($BI569="Y", IF($BA569="C", IF($AF569="N/A", $Q569, $AF569), IF($AF569="N/A", $T569, $AM569)), IF($AG569="N/A", $T569,$AG569)))))))</f>
        <v>1</v>
      </c>
      <c r="BY569" s="16">
        <f>IF(BG569="R", $CA569, IF(OR(BG569="P", BG569="T", BG569="N"), 0, IF($C569="DM", $T569, IF(OR(BG569="Y", BG569="IR"),$AM569,IF(BG569="C", IF($BI569="Y", IF($BA569="C", IF($AF569="N/A", $Q569, $AF569), IF($AF569="N/A", $T569, $AM569)), IF($AG569="N/A", $T569,$AG569)))))))</f>
        <v>1</v>
      </c>
      <c r="BZ569" s="16">
        <f>IF(BH569="R", $CA569, IF(OR(BH569="P", BH569="T", BH569="N"), 0, IF($C569="DM", $T569, IF(OR(BH569="Y", BH569="IR"),$AM569,IF(BH569="C", IF($BI569="Y", IF($BA569="C", IF($AF569="N/A", $Q569, $AF569), IF($AF569="N/A", $T569, $AM569)), IF($AG569="N/A", $T569,$AG569)))))))</f>
        <v>1</v>
      </c>
      <c r="CA569" s="15" t="s">
        <v>75</v>
      </c>
      <c r="CB569" s="16">
        <f>BZ569</f>
        <v>1</v>
      </c>
      <c r="CC569" s="15" t="str">
        <f>IF(OR($BH569="T", $BH569="R"), 0, IF($BH569="C", IF($BI569="Y", IF($BA569="C", 0, IF(AF569="N/A", Q569-T569, AF569-AG569)), IF($AF569="N/A", U569, AH569)), AN569))</f>
        <v>N/A</v>
      </c>
      <c r="CD569" s="15" t="str">
        <f>IF(OR($BH569="T", $BH569="R"), 0, IF($BH569="C", IF($BI569="Y", 0, IF($AF569="N/A", V569, AI569)), AO569))</f>
        <v>N/A</v>
      </c>
      <c r="CE569" s="15" t="str">
        <f>IF(OR($BH569="T", $BH569="R"), 0, IF($BH569="C", IF($BI569="Y", 0, IF($AF569="N/A", W569, AJ569)), AP569))</f>
        <v>N/A</v>
      </c>
      <c r="CF569" s="15" t="str">
        <f>IF(OR($BH569="T", $BH569="R"), 0, IF($BH569="C", IF($BI569="Y", 0, IF($AF569="N/A", X569, AK569)), AQ569))</f>
        <v>N/A</v>
      </c>
    </row>
    <row r="570" spans="1:85" x14ac:dyDescent="0.25">
      <c r="A570" s="14">
        <v>3109</v>
      </c>
      <c r="B570" s="15" t="s">
        <v>1301</v>
      </c>
      <c r="C570" s="15" t="s">
        <v>67</v>
      </c>
      <c r="D570" s="15" t="s">
        <v>59</v>
      </c>
      <c r="E570" s="15">
        <f>VLOOKUP(B570, 'Rookie Year'!$A$2:$B$55679,2,FALSE)</f>
        <v>2019</v>
      </c>
      <c r="F570" s="15">
        <v>2019</v>
      </c>
      <c r="G570" s="15" t="s">
        <v>40</v>
      </c>
      <c r="H570" s="15" t="s">
        <v>1927</v>
      </c>
      <c r="I570" s="16">
        <v>4</v>
      </c>
      <c r="J570" s="15">
        <v>4</v>
      </c>
      <c r="K570" s="17">
        <f>IF(AND(G570&lt;&gt;"N",R570="N/A"), IF(I570&lt;4, 0, 0.25),IF(I570=1, IF(J570=1,0.25, 0.25), IF(I570&lt;13, 0.25, IF(I570&lt;26, 0.4, IF(I570&lt;51, 0.6, 0.75)))))</f>
        <v>0.25</v>
      </c>
      <c r="L570" s="16">
        <f>I570-M570</f>
        <v>3</v>
      </c>
      <c r="M570" s="16">
        <f>ROUNDUP(I570*K570,0)</f>
        <v>1</v>
      </c>
      <c r="N570" s="16">
        <f>M570*J570</f>
        <v>4</v>
      </c>
      <c r="O570" s="16">
        <v>4</v>
      </c>
      <c r="P570" s="16">
        <v>0</v>
      </c>
      <c r="Q570" s="16">
        <f>N570-O570-P570</f>
        <v>0</v>
      </c>
      <c r="R570" s="15">
        <v>2022</v>
      </c>
      <c r="S570" s="15">
        <f>IF(R570="N/A", J570-($B$1-F570), J570-($B$1-R570))</f>
        <v>2</v>
      </c>
      <c r="T570" s="16">
        <v>0</v>
      </c>
      <c r="U570" s="16">
        <v>0</v>
      </c>
      <c r="V570" s="16" t="str">
        <f>IF($S570&lt;3, "N/A", $M570)</f>
        <v>N/A</v>
      </c>
      <c r="W570" s="16" t="str">
        <f>IF($S570&lt;4, "N/A", $M570)</f>
        <v>N/A</v>
      </c>
      <c r="X570" s="16" t="str">
        <f>IF($S570&lt;5, "N/A", $M570)</f>
        <v>N/A</v>
      </c>
      <c r="Y570" s="15" t="str">
        <f>IF(SUM(T570:X570)&lt;&gt;Q570, "CHECK", "OK")</f>
        <v>OK</v>
      </c>
      <c r="Z570" s="15" t="str">
        <f>IF(F570=$B$1, "No", IF(S570=1, "Yes", "No"))</f>
        <v>No</v>
      </c>
      <c r="AA570" s="18" t="str">
        <f>IF(C570="DM", "N/A", IF(Z570="No","N/A",VLOOKUP(B570,'Extension List'!$A$3:$R$1972,18,FALSE)))</f>
        <v>N/A</v>
      </c>
      <c r="AB570" s="15" t="str">
        <f>IF(C570="DM", "N/A", IF(Z570="No","N/A",VLOOKUP(B570,'Extension List'!$A$3:$T$1972,20,FALSE)))</f>
        <v>N/A</v>
      </c>
      <c r="AC570" s="15" t="str">
        <f>IF(AA570="N/A", "N/A", 0)</f>
        <v>N/A</v>
      </c>
      <c r="AD570" s="16" t="str">
        <f>IF(AE570="N/A", "N/A", AA570-AE570)</f>
        <v>N/A</v>
      </c>
      <c r="AE570" s="16" t="str">
        <f>IF(AA570="N/A", "N/A", IF(AC570&gt;0, IF(AA570&lt;13, ROUNDUP(0.25*AA570,0), IF(AA570&lt;26, ROUNDUP(0.4*AA570,0), IF(AA570&lt;51, ROUNDUP(0.6*AA570,0), ROUNDUP(0.75*AA570,0)))), "N/A"))</f>
        <v>N/A</v>
      </c>
      <c r="AF570" s="16" t="str">
        <f>IF(AD570="N/A","N/A", (AE570*AC570)+Q570)</f>
        <v>N/A</v>
      </c>
      <c r="AG570" s="16" t="str">
        <f>IF($AF570="N/A", "N/A", "TBC")</f>
        <v>N/A</v>
      </c>
      <c r="AH570" s="16" t="str">
        <f>IF($AF570="N/A", "N/A", "TBC")</f>
        <v>N/A</v>
      </c>
      <c r="AI570" s="16" t="str">
        <f>IF($AF570="N/A","N/A",IF(AC570&gt;1,"TBC","N/A"))</f>
        <v>N/A</v>
      </c>
      <c r="AJ570" s="16" t="str">
        <f>IF($AF570="N/A","N/A",IF(AC570&gt;2,"TBC","N/A"))</f>
        <v>N/A</v>
      </c>
      <c r="AK570" s="16" t="str">
        <f>IF($AF570="N/A","N/A",IF(AC570&gt;3,"TBC","N/A"))</f>
        <v>N/A</v>
      </c>
      <c r="AL570" s="16" t="str">
        <f>IF(AC570="N/A","N/A",IF(AC570&gt;0,IF(SUM(AG570:AK570)&lt;&gt;AF570,"CHECK","OK"),"N/A"))</f>
        <v>N/A</v>
      </c>
      <c r="AM570" s="16">
        <f>IF(AD570="N/A", L570+T570, L570+AG570)</f>
        <v>3</v>
      </c>
      <c r="AN570" s="16">
        <f>IF(AD570="N/A", IF(U570="N/A", "N/A", L570+U570), AD570+AH570)</f>
        <v>3</v>
      </c>
      <c r="AO570" s="16" t="str">
        <f>IF(AD570="N/A", IF(V570="N/A", "N/A", L570+V570), IF(AI570="N/A", "N/A", AD570+AI570))</f>
        <v>N/A</v>
      </c>
      <c r="AP570" s="16" t="str">
        <f>IF(AD570="N/A", IF(W570="N/A", "N/A", L570+W570), IF(AJ570="N/A", "N/A", AD570+AJ570))</f>
        <v>N/A</v>
      </c>
      <c r="AQ570" s="16" t="str">
        <f>IF(AD570="N/A", IF(X570="N/A", "N/A", L570+X570), IF(AK570="N/A", "N/A", AD570+AK570))</f>
        <v>N/A</v>
      </c>
      <c r="AR570" s="15" t="s">
        <v>40</v>
      </c>
      <c r="AS570" s="15" t="s">
        <v>40</v>
      </c>
      <c r="AT570" s="15" t="s">
        <v>40</v>
      </c>
      <c r="AU570" s="15" t="s">
        <v>40</v>
      </c>
      <c r="AV570" s="15" t="s">
        <v>40</v>
      </c>
      <c r="AW570" s="15" t="s">
        <v>40</v>
      </c>
      <c r="AX570" s="15" t="s">
        <v>40</v>
      </c>
      <c r="AY570" s="15" t="s">
        <v>40</v>
      </c>
      <c r="AZ570" s="15" t="s">
        <v>40</v>
      </c>
      <c r="BA570" s="15" t="s">
        <v>40</v>
      </c>
      <c r="BB570" s="15" t="s">
        <v>40</v>
      </c>
      <c r="BC570" s="15" t="s">
        <v>40</v>
      </c>
      <c r="BD570" s="15" t="s">
        <v>40</v>
      </c>
      <c r="BE570" s="15" t="s">
        <v>40</v>
      </c>
      <c r="BF570" s="15" t="s">
        <v>40</v>
      </c>
      <c r="BG570" s="15" t="s">
        <v>40</v>
      </c>
      <c r="BH570" s="15" t="s">
        <v>40</v>
      </c>
      <c r="BI570" s="15"/>
      <c r="BJ570" s="16">
        <f>IF(AR570="R", $CA570, IF(OR(AR570="P", AR570="T", AR570="N"), 0, IF($C570="DM", $T570, IF(OR(AR570="Y", AR570="IR"),$AM570,IF(AR570="C", IF($BI570="Y", IF($AF570="N/A", $Q570, $AF570), IF($AG570="N/A", $T570,$AG570)))))))</f>
        <v>3</v>
      </c>
      <c r="BK570" s="16">
        <f>IF(AS570="R", $CA570, IF(OR(AS570="P", AS570="T", AS570="N"), 0, IF($C570="DM", $T570, IF(OR(AS570="Y", AS570="IR"),$AM570,IF(AS570="C", IF($BI570="Y", IF($AF570="N/A", $Q570, $AF570), IF($AG570="N/A", $T570,$AG570)))))))</f>
        <v>3</v>
      </c>
      <c r="BL570" s="16">
        <f>IF(AT570="R", $CA570, IF(OR(AT570="P", AT570="T", AT570="N"), 0, IF($C570="DM", $T570, IF(OR(AT570="Y", AT570="IR"),$AM570,IF(AT570="C", IF($BI570="Y", IF($AF570="N/A", $Q570, $AF570), IF($AG570="N/A", $T570,$AG570)))))))</f>
        <v>3</v>
      </c>
      <c r="BM570" s="16">
        <f>IF(AU570="R", $CA570, IF(OR(AU570="P", AU570="T", AU570="N"), 0, IF($C570="DM", $T570, IF(OR(AU570="Y", AU570="IR"),$AM570,IF(AU570="C", IF($BI570="Y", IF($AF570="N/A", $Q570, $AF570), IF($AG570="N/A", $T570,$AG570)))))))</f>
        <v>3</v>
      </c>
      <c r="BN570" s="16">
        <f>IF(AV570="R", $CA570, IF(OR(AV570="P", AV570="T", AV570="N"), 0, IF($C570="DM", $T570, IF(OR(AV570="Y", AV570="IR"),$AM570,IF(AV570="C", IF($BI570="Y", IF($AF570="N/A", $Q570, $AF570), IF($AG570="N/A", $T570,$AG570)))))))</f>
        <v>3</v>
      </c>
      <c r="BO570" s="16">
        <f>IF(AW570="R", $CA570, IF(OR(AW570="P", AW570="T", AW570="N"), 0, IF($C570="DM", $T570, IF(OR(AW570="Y", AW570="IR"),$AM570,IF(AW570="C", IF($BI570="Y", IF($AF570="N/A", $Q570, $AF570), IF($AG570="N/A", $T570,$AG570)))))))</f>
        <v>3</v>
      </c>
      <c r="BP570" s="16">
        <f>IF(AX570="R", $CA570, IF(OR(AX570="P", AX570="T", AX570="N"), 0, IF($C570="DM", $T570, IF(OR(AX570="Y", AX570="IR"),$AM570,IF(AX570="C", IF($BI570="Y", IF($AF570="N/A", $Q570, $AF570), IF($AG570="N/A", $T570,$AG570)))))))</f>
        <v>3</v>
      </c>
      <c r="BQ570" s="16">
        <f>IF(AY570="R", $CA570, IF(OR(AY570="P", AY570="T", AY570="N"), 0, IF($C570="DM", $T570, IF(OR(AY570="Y", AY570="IR"),$AM570,IF(AY570="C", IF($BI570="Y", IF($AF570="N/A", $Q570, $AF570), IF($AG570="N/A", $T570,$AG570)))))))</f>
        <v>3</v>
      </c>
      <c r="BR570" s="16">
        <f>IF(AZ570="R", $CA570, IF(OR(AZ570="P", AZ570="T", AZ570="N"), 0, IF($C570="DM", $T570, IF(OR(AZ570="Y", AZ570="IR"),$AM570,IF(AZ570="C", IF($BI570="Y", IF($AF570="N/A", $Q570, $AF570), IF($AG570="N/A", $T570,$AG570)))))))</f>
        <v>3</v>
      </c>
      <c r="BS570" s="16">
        <f>IF(BA570="R", $CA570, IF(OR(BA570="P", BA570="T", BA570="N"), 0, IF($C570="DM", $T570, IF(OR(BA570="Y", BA570="IR"),$AM570,IF(BA570="C", IF($BI570="Y", IF($AF570="N/A", $Q570, $AF570), IF($AG570="N/A", $T570,$AG570)))))))</f>
        <v>3</v>
      </c>
      <c r="BT570" s="16">
        <f>IF(BB570="R", $CA570, IF(OR(BB570="P", BB570="T", BB570="N"), 0, IF($C570="DM", $T570, IF(OR(BB570="Y", BB570="IR"),$AM570,IF(BB570="C", IF($BI570="Y", IF($BA570="C", IF($AF570="N/A", $Q570, $AF570), IF($AF570="N/A", $T570, $AM570)), IF($AG570="N/A", $T570,$AG570)))))))</f>
        <v>3</v>
      </c>
      <c r="BU570" s="16">
        <f>IF(BC570="R", $CA570, IF(OR(BC570="P", BC570="T", BC570="N"), 0, IF($C570="DM", $T570, IF(OR(BC570="Y", BC570="IR"),$AM570,IF(BC570="C", IF($BI570="Y", IF($BA570="C", IF($AF570="N/A", $Q570, $AF570), IF($AF570="N/A", $T570, $AM570)), IF($AG570="N/A", $T570,$AG570)))))))</f>
        <v>3</v>
      </c>
      <c r="BV570" s="16">
        <f>IF(BD570="R", $CA570, IF(OR(BD570="P", BD570="T", BD570="N"), 0, IF($C570="DM", $T570, IF(OR(BD570="Y", BD570="IR"),$AM570,IF(BD570="C", IF($BI570="Y", IF($BA570="C", IF($AF570="N/A", $Q570, $AF570), IF($AF570="N/A", $T570, $AM570)), IF($AG570="N/A", $T570,$AG570)))))))</f>
        <v>3</v>
      </c>
      <c r="BW570" s="16">
        <f>IF(BE570="R", $CA570, IF(OR(BE570="P", BE570="T", BE570="N"), 0, IF($C570="DM", $T570, IF(OR(BE570="Y", BE570="IR"),$AM570,IF(BE570="C", IF($BI570="Y", IF($BA570="C", IF($AF570="N/A", $Q570, $AF570), IF($AF570="N/A", $T570, $AM570)), IF($AG570="N/A", $T570,$AG570)))))))</f>
        <v>3</v>
      </c>
      <c r="BX570" s="16">
        <f>IF(BF570="R", $CA570, IF(OR(BF570="P", BF570="T", BF570="N"), 0, IF($C570="DM", $T570, IF(OR(BF570="Y", BF570="IR"),$AM570,IF(BF570="C", IF($BI570="Y", IF($BA570="C", IF($AF570="N/A", $Q570, $AF570), IF($AF570="N/A", $T570, $AM570)), IF($AG570="N/A", $T570,$AG570)))))))</f>
        <v>3</v>
      </c>
      <c r="BY570" s="16">
        <f>IF(BG570="R", $CA570, IF(OR(BG570="P", BG570="T", BG570="N"), 0, IF($C570="DM", $T570, IF(OR(BG570="Y", BG570="IR"),$AM570,IF(BG570="C", IF($BI570="Y", IF($BA570="C", IF($AF570="N/A", $Q570, $AF570), IF($AF570="N/A", $T570, $AM570)), IF($AG570="N/A", $T570,$AG570)))))))</f>
        <v>3</v>
      </c>
      <c r="BZ570" s="16">
        <f>IF(BH570="R", $CA570, IF(OR(BH570="P", BH570="T", BH570="N"), 0, IF($C570="DM", $T570, IF(OR(BH570="Y", BH570="IR"),$AM570,IF(BH570="C", IF($BI570="Y", IF($BA570="C", IF($AF570="N/A", $Q570, $AF570), IF($AF570="N/A", $T570, $AM570)), IF($AG570="N/A", $T570,$AG570)))))))</f>
        <v>3</v>
      </c>
      <c r="CA570" s="15" t="s">
        <v>75</v>
      </c>
      <c r="CB570" s="16">
        <f>BZ570</f>
        <v>3</v>
      </c>
      <c r="CC570" s="15">
        <f>IF(OR($BH570="T", $BH570="R"), 0, IF($BH570="C", IF($BI570="Y", IF($BA570="C", 0, IF(AF570="N/A", Q570-T570, AF570-AG570)), IF($AF570="N/A", U570, AH570)), AN570))</f>
        <v>3</v>
      </c>
      <c r="CD570" s="15" t="str">
        <f>IF(OR($BH570="T", $BH570="R"), 0, IF($BH570="C", IF($BI570="Y", 0, IF($AF570="N/A", V570, AI570)), AO570))</f>
        <v>N/A</v>
      </c>
      <c r="CE570" s="15" t="str">
        <f>IF(OR($BH570="T", $BH570="R"), 0, IF($BH570="C", IF($BI570="Y", 0, IF($AF570="N/A", W570, AJ570)), AP570))</f>
        <v>N/A</v>
      </c>
      <c r="CF570" s="15" t="str">
        <f>IF(OR($BH570="T", $BH570="R"), 0, IF($BH570="C", IF($BI570="Y", 0, IF($AF570="N/A", X570, AK570)), AQ570))</f>
        <v>N/A</v>
      </c>
      <c r="CG570" t="str">
        <f>IF(AC570="N/A", "S:"&amp;L570&amp;" G:"&amp;M570&amp;" GR:"&amp;Q570, IF(AC570=0, "S:"&amp;L570&amp;" G:"&amp;M570&amp;" GR:"&amp;Q570, "S:"&amp;L570&amp;"/"&amp;AD570&amp;" G:"&amp;AE570&amp;" GR:"&amp;AF570))</f>
        <v>S:3 G:1 GR:0</v>
      </c>
    </row>
    <row r="571" spans="1:85" x14ac:dyDescent="0.25">
      <c r="A571" s="14">
        <v>5498</v>
      </c>
      <c r="B571" s="15" t="s">
        <v>2924</v>
      </c>
      <c r="C571" s="15" t="s">
        <v>67</v>
      </c>
      <c r="D571" s="15" t="s">
        <v>59</v>
      </c>
      <c r="E571" s="15">
        <f>VLOOKUP(B571, 'Rookie Year'!$A$2:$B$55679,2,FALSE)</f>
        <v>2023</v>
      </c>
      <c r="F571" s="15">
        <v>2024</v>
      </c>
      <c r="G571" s="15" t="s">
        <v>42</v>
      </c>
      <c r="H571" s="15" t="s">
        <v>2935</v>
      </c>
      <c r="I571" s="16">
        <v>8</v>
      </c>
      <c r="J571" s="15">
        <v>3</v>
      </c>
      <c r="K571" s="17">
        <f>IF(AND(G571&lt;&gt;"N",R571="N/A"), IF(I571&lt;4, 0, 0.25),IF(I571=1, IF(J571=1,0.25, 0.25), IF(I571&lt;13, 0.25, IF(I571&lt;26, 0.4, IF(I571&lt;51, 0.6, 0.75)))))</f>
        <v>0.25</v>
      </c>
      <c r="L571" s="16">
        <f>I571-M571</f>
        <v>6</v>
      </c>
      <c r="M571" s="16">
        <f>ROUNDUP(I571*K571,0)</f>
        <v>2</v>
      </c>
      <c r="N571" s="16">
        <f>M571*J571</f>
        <v>6</v>
      </c>
      <c r="O571" s="16">
        <v>0</v>
      </c>
      <c r="P571" s="16">
        <v>0</v>
      </c>
      <c r="Q571" s="16">
        <f>N571-O571-P571</f>
        <v>6</v>
      </c>
      <c r="R571" s="15" t="s">
        <v>75</v>
      </c>
      <c r="S571" s="15">
        <f>IF(R571="N/A", J571-($B$1-F571), J571-($B$1-R571))</f>
        <v>3</v>
      </c>
      <c r="T571" s="16">
        <v>6</v>
      </c>
      <c r="U571" s="16">
        <v>0</v>
      </c>
      <c r="V571" s="16">
        <v>0</v>
      </c>
      <c r="W571" s="16" t="str">
        <f>IF($S571&lt;4, "N/A", $M571)</f>
        <v>N/A</v>
      </c>
      <c r="X571" s="16" t="str">
        <f>IF($S571&lt;5, "N/A", $M571)</f>
        <v>N/A</v>
      </c>
      <c r="Y571" s="15" t="str">
        <f>IF(SUM(T571:X571)&lt;&gt;Q571, "CHECK", "OK")</f>
        <v>OK</v>
      </c>
      <c r="Z571" s="15" t="str">
        <f>IF(F571=$B$1, "No", IF(S571=1, "Yes", "No"))</f>
        <v>No</v>
      </c>
      <c r="AA571" s="18" t="str">
        <f>IF(C571="DM", "N/A", IF(Z571="No","N/A",VLOOKUP(B571,'Extension List'!$A$3:$R$1972,18,FALSE)))</f>
        <v>N/A</v>
      </c>
      <c r="AB571" s="15" t="str">
        <f>IF(C571="DM", "N/A", IF(Z571="No","N/A",VLOOKUP(B571,'Extension List'!$A$3:$T$1972,20,FALSE)))</f>
        <v>N/A</v>
      </c>
      <c r="AC571" s="15" t="str">
        <f>IF(AA571="N/A", "N/A", 0)</f>
        <v>N/A</v>
      </c>
      <c r="AD571" s="16" t="str">
        <f>IF(AE571="N/A", "N/A", AA571-AE571)</f>
        <v>N/A</v>
      </c>
      <c r="AE571" s="16" t="str">
        <f>IF(AA571="N/A", "N/A", IF(AC571&gt;0, IF(AA571&lt;13, ROUNDUP(0.25*AA571,0), IF(AA571&lt;26, ROUNDUP(0.4*AA571,0), IF(AA571&lt;51, ROUNDUP(0.6*AA571,0), ROUNDUP(0.75*AA571,0)))), "N/A"))</f>
        <v>N/A</v>
      </c>
      <c r="AF571" s="16" t="str">
        <f>IF(AD571="N/A","N/A", (AE571*AC571)+Q571)</f>
        <v>N/A</v>
      </c>
      <c r="AG571" s="16" t="str">
        <f>IF($AF571="N/A", "N/A", "TBC")</f>
        <v>N/A</v>
      </c>
      <c r="AH571" s="16" t="str">
        <f>IF($AF571="N/A", "N/A", "TBC")</f>
        <v>N/A</v>
      </c>
      <c r="AI571" s="16" t="str">
        <f>IF($AF571="N/A","N/A",IF(AC571&gt;1,"TBC","N/A"))</f>
        <v>N/A</v>
      </c>
      <c r="AJ571" s="16" t="str">
        <f>IF($AF571="N/A","N/A",IF(AC571&gt;2,"TBC","N/A"))</f>
        <v>N/A</v>
      </c>
      <c r="AK571" s="16" t="str">
        <f>IF($AF571="N/A","N/A",IF(AC571&gt;3,"TBC","N/A"))</f>
        <v>N/A</v>
      </c>
      <c r="AL571" s="16" t="str">
        <f>IF(AC571="N/A","N/A",IF(AC571&gt;0,IF(SUM(AG571:AK571)&lt;&gt;AF571,"CHECK","OK"),"N/A"))</f>
        <v>N/A</v>
      </c>
      <c r="AM571" s="16">
        <f>IF(AD571="N/A", L571+T571, L571+AG571)</f>
        <v>12</v>
      </c>
      <c r="AN571" s="16">
        <f>IF(AD571="N/A", IF(U571="N/A", "N/A", L571+U571), AD571+AH571)</f>
        <v>6</v>
      </c>
      <c r="AO571" s="16">
        <f>IF(AD571="N/A", IF(V571="N/A", "N/A", L571+V571), IF(AI571="N/A", "N/A", AD571+AI571))</f>
        <v>6</v>
      </c>
      <c r="AP571" s="16" t="str">
        <f>IF(AD571="N/A", IF(W571="N/A", "N/A", L571+W571), IF(AJ571="N/A", "N/A", AD571+AJ571))</f>
        <v>N/A</v>
      </c>
      <c r="AQ571" s="16" t="str">
        <f>IF(AD571="N/A", IF(X571="N/A", "N/A", L571+X571), IF(AK571="N/A", "N/A", AD571+AK571))</f>
        <v>N/A</v>
      </c>
      <c r="AR571" s="15" t="s">
        <v>40</v>
      </c>
      <c r="AS571" s="15" t="s">
        <v>40</v>
      </c>
      <c r="AT571" s="15" t="s">
        <v>40</v>
      </c>
      <c r="AU571" s="15" t="s">
        <v>40</v>
      </c>
      <c r="AV571" s="15" t="s">
        <v>40</v>
      </c>
      <c r="AW571" s="15" t="s">
        <v>40</v>
      </c>
      <c r="AX571" s="15" t="s">
        <v>40</v>
      </c>
      <c r="AY571" s="15" t="s">
        <v>40</v>
      </c>
      <c r="AZ571" s="15" t="s">
        <v>40</v>
      </c>
      <c r="BA571" s="15" t="s">
        <v>40</v>
      </c>
      <c r="BB571" s="15" t="s">
        <v>40</v>
      </c>
      <c r="BC571" s="15" t="s">
        <v>40</v>
      </c>
      <c r="BD571" s="15" t="s">
        <v>40</v>
      </c>
      <c r="BE571" s="15" t="s">
        <v>40</v>
      </c>
      <c r="BF571" s="15" t="s">
        <v>40</v>
      </c>
      <c r="BG571" s="15" t="s">
        <v>40</v>
      </c>
      <c r="BH571" s="15" t="s">
        <v>40</v>
      </c>
      <c r="BI571" s="15"/>
      <c r="BJ571" s="16">
        <f>IF(AR571="R", $CA571, IF(OR(AR571="P", AR571="T", AR571="N"), 0, IF($C571="DM", $T571, IF(OR(AR571="Y", AR571="IR"),$AM571,IF(AR571="C", IF($BI571="Y", IF($AF571="N/A", $Q571, $AF571), IF($AG571="N/A", $T571,$AG571)))))))</f>
        <v>12</v>
      </c>
      <c r="BK571" s="16">
        <f>IF(AS571="R", $CA571, IF(OR(AS571="P", AS571="T", AS571="N"), 0, IF($C571="DM", $T571, IF(OR(AS571="Y", AS571="IR"),$AM571,IF(AS571="C", IF($BI571="Y", IF($AF571="N/A", $Q571, $AF571), IF($AG571="N/A", $T571,$AG571)))))))</f>
        <v>12</v>
      </c>
      <c r="BL571" s="16">
        <f>IF(AT571="R", $CA571, IF(OR(AT571="P", AT571="T", AT571="N"), 0, IF($C571="DM", $T571, IF(OR(AT571="Y", AT571="IR"),$AM571,IF(AT571="C", IF($BI571="Y", IF($AF571="N/A", $Q571, $AF571), IF($AG571="N/A", $T571,$AG571)))))))</f>
        <v>12</v>
      </c>
      <c r="BM571" s="16">
        <f>IF(AU571="R", $CA571, IF(OR(AU571="P", AU571="T", AU571="N"), 0, IF($C571="DM", $T571, IF(OR(AU571="Y", AU571="IR"),$AM571,IF(AU571="C", IF($BI571="Y", IF($AF571="N/A", $Q571, $AF571), IF($AG571="N/A", $T571,$AG571)))))))</f>
        <v>12</v>
      </c>
      <c r="BN571" s="16">
        <f>IF(AV571="R", $CA571, IF(OR(AV571="P", AV571="T", AV571="N"), 0, IF($C571="DM", $T571, IF(OR(AV571="Y", AV571="IR"),$AM571,IF(AV571="C", IF($BI571="Y", IF($AF571="N/A", $Q571, $AF571), IF($AG571="N/A", $T571,$AG571)))))))</f>
        <v>12</v>
      </c>
      <c r="BO571" s="16">
        <f>IF(AW571="R", $CA571, IF(OR(AW571="P", AW571="T", AW571="N"), 0, IF($C571="DM", $T571, IF(OR(AW571="Y", AW571="IR"),$AM571,IF(AW571="C", IF($BI571="Y", IF($AF571="N/A", $Q571, $AF571), IF($AG571="N/A", $T571,$AG571)))))))</f>
        <v>12</v>
      </c>
      <c r="BP571" s="16">
        <f>IF(AX571="R", $CA571, IF(OR(AX571="P", AX571="T", AX571="N"), 0, IF($C571="DM", $T571, IF(OR(AX571="Y", AX571="IR"),$AM571,IF(AX571="C", IF($BI571="Y", IF($AF571="N/A", $Q571, $AF571), IF($AG571="N/A", $T571,$AG571)))))))</f>
        <v>12</v>
      </c>
      <c r="BQ571" s="16">
        <f>IF(AY571="R", $CA571, IF(OR(AY571="P", AY571="T", AY571="N"), 0, IF($C571="DM", $T571, IF(OR(AY571="Y", AY571="IR"),$AM571,IF(AY571="C", IF($BI571="Y", IF($AF571="N/A", $Q571, $AF571), IF($AG571="N/A", $T571,$AG571)))))))</f>
        <v>12</v>
      </c>
      <c r="BR571" s="16">
        <f>IF(AZ571="R", $CA571, IF(OR(AZ571="P", AZ571="T", AZ571="N"), 0, IF($C571="DM", $T571, IF(OR(AZ571="Y", AZ571="IR"),$AM571,IF(AZ571="C", IF($BI571="Y", IF($AF571="N/A", $Q571, $AF571), IF($AG571="N/A", $T571,$AG571)))))))</f>
        <v>12</v>
      </c>
      <c r="BS571" s="16">
        <f>IF(BA571="R", $CA571, IF(OR(BA571="P", BA571="T", BA571="N"), 0, IF($C571="DM", $T571, IF(OR(BA571="Y", BA571="IR"),$AM571,IF(BA571="C", IF($BI571="Y", IF($AF571="N/A", $Q571, $AF571), IF($AG571="N/A", $T571,$AG571)))))))</f>
        <v>12</v>
      </c>
      <c r="BT571" s="16">
        <f>IF(BB571="R", $CA571, IF(OR(BB571="P", BB571="T", BB571="N"), 0, IF($C571="DM", $T571, IF(OR(BB571="Y", BB571="IR"),$AM571,IF(BB571="C", IF($BI571="Y", IF($BA571="C", IF($AF571="N/A", $Q571, $AF571), IF($AF571="N/A", $T571, $AM571)), IF($AG571="N/A", $T571,$AG571)))))))</f>
        <v>12</v>
      </c>
      <c r="BU571" s="16">
        <f>IF(BC571="R", $CA571, IF(OR(BC571="P", BC571="T", BC571="N"), 0, IF($C571="DM", $T571, IF(OR(BC571="Y", BC571="IR"),$AM571,IF(BC571="C", IF($BI571="Y", IF($BA571="C", IF($AF571="N/A", $Q571, $AF571), IF($AF571="N/A", $T571, $AM571)), IF($AG571="N/A", $T571,$AG571)))))))</f>
        <v>12</v>
      </c>
      <c r="BV571" s="16">
        <f>IF(BD571="R", $CA571, IF(OR(BD571="P", BD571="T", BD571="N"), 0, IF($C571="DM", $T571, IF(OR(BD571="Y", BD571="IR"),$AM571,IF(BD571="C", IF($BI571="Y", IF($BA571="C", IF($AF571="N/A", $Q571, $AF571), IF($AF571="N/A", $T571, $AM571)), IF($AG571="N/A", $T571,$AG571)))))))</f>
        <v>12</v>
      </c>
      <c r="BW571" s="16">
        <f>IF(BE571="R", $CA571, IF(OR(BE571="P", BE571="T", BE571="N"), 0, IF($C571="DM", $T571, IF(OR(BE571="Y", BE571="IR"),$AM571,IF(BE571="C", IF($BI571="Y", IF($BA571="C", IF($AF571="N/A", $Q571, $AF571), IF($AF571="N/A", $T571, $AM571)), IF($AG571="N/A", $T571,$AG571)))))))</f>
        <v>12</v>
      </c>
      <c r="BX571" s="16">
        <f>IF(BF571="R", $CA571, IF(OR(BF571="P", BF571="T", BF571="N"), 0, IF($C571="DM", $T571, IF(OR(BF571="Y", BF571="IR"),$AM571,IF(BF571="C", IF($BI571="Y", IF($BA571="C", IF($AF571="N/A", $Q571, $AF571), IF($AF571="N/A", $T571, $AM571)), IF($AG571="N/A", $T571,$AG571)))))))</f>
        <v>12</v>
      </c>
      <c r="BY571" s="16">
        <f>IF(BG571="R", $CA571, IF(OR(BG571="P", BG571="T", BG571="N"), 0, IF($C571="DM", $T571, IF(OR(BG571="Y", BG571="IR"),$AM571,IF(BG571="C", IF($BI571="Y", IF($BA571="C", IF($AF571="N/A", $Q571, $AF571), IF($AF571="N/A", $T571, $AM571)), IF($AG571="N/A", $T571,$AG571)))))))</f>
        <v>12</v>
      </c>
      <c r="BZ571" s="16">
        <f>IF(BH571="R", $CA571, IF(OR(BH571="P", BH571="T", BH571="N"), 0, IF($C571="DM", $T571, IF(OR(BH571="Y", BH571="IR"),$AM571,IF(BH571="C", IF($BI571="Y", IF($BA571="C", IF($AF571="N/A", $Q571, $AF571), IF($AF571="N/A", $T571, $AM571)), IF($AG571="N/A", $T571,$AG571)))))))</f>
        <v>12</v>
      </c>
      <c r="CA571" s="15" t="s">
        <v>75</v>
      </c>
      <c r="CB571" s="16">
        <f>BZ571</f>
        <v>12</v>
      </c>
      <c r="CC571" s="15">
        <f>IF(OR($BH571="T", $BH571="R"), 0, IF($BH571="C", IF($BI571="Y", IF($BA571="C", 0, IF(AF571="N/A", Q571-T571, AF571-AG571)), IF($AF571="N/A", U571, AH571)), AN571))</f>
        <v>6</v>
      </c>
      <c r="CD571" s="15">
        <f>IF(OR($BH571="T", $BH571="R"), 0, IF($BH571="C", IF($BI571="Y", 0, IF($AF571="N/A", V571, AI571)), AO571))</f>
        <v>6</v>
      </c>
      <c r="CE571" s="15" t="str">
        <f>IF(OR($BH571="T", $BH571="R"), 0, IF($BH571="C", IF($BI571="Y", 0, IF($AF571="N/A", W571, AJ571)), AP571))</f>
        <v>N/A</v>
      </c>
      <c r="CF571" s="15" t="str">
        <f>IF(OR($BH571="T", $BH571="R"), 0, IF($BH571="C", IF($BI571="Y", 0, IF($AF571="N/A", X571, AK571)), AQ571))</f>
        <v>N/A</v>
      </c>
      <c r="CG571" t="str">
        <f>IF(AC571="N/A", "S:"&amp;L571&amp;" G:"&amp;M571&amp;" GR:"&amp;Q571, IF(AC571=0, "S:"&amp;L571&amp;" G:"&amp;M571&amp;" GR:"&amp;Q571, "S:"&amp;L571&amp;"/"&amp;AD571&amp;" G:"&amp;AE571&amp;" GR:"&amp;AF571))</f>
        <v>S:6 G:2 GR:6</v>
      </c>
    </row>
    <row r="572" spans="1:85" x14ac:dyDescent="0.25">
      <c r="A572" s="14">
        <v>3099</v>
      </c>
      <c r="B572" s="15" t="s">
        <v>244</v>
      </c>
      <c r="C572" s="15" t="s">
        <v>68</v>
      </c>
      <c r="D572" s="15" t="s">
        <v>59</v>
      </c>
      <c r="E572" s="15">
        <f>VLOOKUP(B572, 'Rookie Year'!$A$2:$B$55679,2,FALSE)</f>
        <v>2019</v>
      </c>
      <c r="F572" s="15">
        <v>2019</v>
      </c>
      <c r="G572" s="15" t="s">
        <v>40</v>
      </c>
      <c r="H572" s="15" t="s">
        <v>1927</v>
      </c>
      <c r="I572" s="16">
        <v>33</v>
      </c>
      <c r="J572" s="15">
        <v>5</v>
      </c>
      <c r="K572" s="17">
        <f>IF(AND(G572&lt;&gt;"N",R572="N/A"), IF(I572&lt;4, 0, 0.25),IF(I572=1, IF(J572=1,0.25, 0.25), IF(I572&lt;13, 0.25, IF(I572&lt;26, 0.4, IF(I572&lt;51, 0.6, 0.75)))))</f>
        <v>0.6</v>
      </c>
      <c r="L572" s="16">
        <f>I572-M572</f>
        <v>13</v>
      </c>
      <c r="M572" s="16">
        <f>ROUNDUP(I572*K572,0)</f>
        <v>20</v>
      </c>
      <c r="N572" s="16">
        <f>M572*J572</f>
        <v>100</v>
      </c>
      <c r="O572" s="16">
        <v>100</v>
      </c>
      <c r="P572" s="16">
        <v>0</v>
      </c>
      <c r="Q572" s="16">
        <f>N572-O572-P572</f>
        <v>0</v>
      </c>
      <c r="R572" s="15">
        <v>2022</v>
      </c>
      <c r="S572" s="15">
        <f>IF(R572="N/A", J572-($B$1-F572), J572-($B$1-R572))</f>
        <v>3</v>
      </c>
      <c r="T572" s="16">
        <v>0</v>
      </c>
      <c r="U572" s="16">
        <v>0</v>
      </c>
      <c r="V572" s="16">
        <v>0</v>
      </c>
      <c r="W572" s="16" t="str">
        <f>IF($S572&lt;4, "N/A", $M572)</f>
        <v>N/A</v>
      </c>
      <c r="X572" s="16" t="str">
        <f>IF($S572&lt;5, "N/A", $M572)</f>
        <v>N/A</v>
      </c>
      <c r="Y572" s="15" t="str">
        <f>IF(SUM(T572:X572)&lt;&gt;Q572, "CHECK", "OK")</f>
        <v>OK</v>
      </c>
      <c r="Z572" s="15" t="str">
        <f>IF(F572=$B$1, "No", IF(S572=1, "Yes", "No"))</f>
        <v>No</v>
      </c>
      <c r="AA572" s="18" t="str">
        <f>IF(C572="DM", "N/A", IF(Z572="No","N/A",VLOOKUP(B572,'Extension List'!$A$3:$R$1972,18,FALSE)))</f>
        <v>N/A</v>
      </c>
      <c r="AB572" s="15" t="str">
        <f>IF(C572="DM", "N/A", IF(Z572="No","N/A",VLOOKUP(B572,'Extension List'!$A$3:$T$1972,20,FALSE)))</f>
        <v>N/A</v>
      </c>
      <c r="AC572" s="15" t="str">
        <f>IF(AA572="N/A", "N/A", 0)</f>
        <v>N/A</v>
      </c>
      <c r="AD572" s="16" t="str">
        <f>IF(AE572="N/A", "N/A", AA572-AE572)</f>
        <v>N/A</v>
      </c>
      <c r="AE572" s="16" t="str">
        <f>IF(AA572="N/A", "N/A", IF(AC572&gt;0, IF(AA572&lt;13, ROUNDUP(0.25*AA572,0), IF(AA572&lt;26, ROUNDUP(0.4*AA572,0), IF(AA572&lt;51, ROUNDUP(0.6*AA572,0), ROUNDUP(0.75*AA572,0)))), "N/A"))</f>
        <v>N/A</v>
      </c>
      <c r="AF572" s="16" t="str">
        <f>IF(AD572="N/A","N/A", (AE572*AC572)+Q572)</f>
        <v>N/A</v>
      </c>
      <c r="AG572" s="16" t="str">
        <f>IF($AF572="N/A", "N/A", "TBC")</f>
        <v>N/A</v>
      </c>
      <c r="AH572" s="16" t="str">
        <f>IF($AF572="N/A", "N/A", "TBC")</f>
        <v>N/A</v>
      </c>
      <c r="AI572" s="16" t="str">
        <f>IF($AF572="N/A","N/A",IF(AC572&gt;1,"TBC","N/A"))</f>
        <v>N/A</v>
      </c>
      <c r="AJ572" s="16" t="str">
        <f>IF($AF572="N/A","N/A",IF(AC572&gt;2,"TBC","N/A"))</f>
        <v>N/A</v>
      </c>
      <c r="AK572" s="16" t="str">
        <f>IF($AF572="N/A","N/A",IF(AC572&gt;3,"TBC","N/A"))</f>
        <v>N/A</v>
      </c>
      <c r="AL572" s="16" t="str">
        <f>IF(AC572="N/A","N/A",IF(AC572&gt;0,IF(SUM(AG572:AK572)&lt;&gt;AF572,"CHECK","OK"),"N/A"))</f>
        <v>N/A</v>
      </c>
      <c r="AM572" s="16">
        <f>IF(AD572="N/A", L572+T572, L572+AG572)</f>
        <v>13</v>
      </c>
      <c r="AN572" s="16">
        <f>IF(AD572="N/A", IF(U572="N/A", "N/A", L572+U572), AD572+AH572)</f>
        <v>13</v>
      </c>
      <c r="AO572" s="16">
        <f>IF(AD572="N/A", IF(V572="N/A", "N/A", L572+V572), IF(AI572="N/A", "N/A", AD572+AI572))</f>
        <v>13</v>
      </c>
      <c r="AP572" s="16" t="str">
        <f>IF(AD572="N/A", IF(W572="N/A", "N/A", L572+W572), IF(AJ572="N/A", "N/A", AD572+AJ572))</f>
        <v>N/A</v>
      </c>
      <c r="AQ572" s="16" t="str">
        <f>IF(AD572="N/A", IF(X572="N/A", "N/A", L572+X572), IF(AK572="N/A", "N/A", AD572+AK572))</f>
        <v>N/A</v>
      </c>
      <c r="AR572" s="15" t="s">
        <v>40</v>
      </c>
      <c r="AS572" s="15" t="s">
        <v>40</v>
      </c>
      <c r="AT572" s="15" t="s">
        <v>40</v>
      </c>
      <c r="AU572" s="15" t="s">
        <v>40</v>
      </c>
      <c r="AV572" s="15" t="s">
        <v>40</v>
      </c>
      <c r="AW572" s="15" t="s">
        <v>40</v>
      </c>
      <c r="AX572" s="15" t="s">
        <v>40</v>
      </c>
      <c r="AY572" s="15" t="s">
        <v>40</v>
      </c>
      <c r="AZ572" s="15" t="s">
        <v>40</v>
      </c>
      <c r="BA572" s="15" t="s">
        <v>40</v>
      </c>
      <c r="BB572" s="15" t="s">
        <v>40</v>
      </c>
      <c r="BC572" s="15" t="s">
        <v>40</v>
      </c>
      <c r="BD572" s="15" t="s">
        <v>40</v>
      </c>
      <c r="BE572" s="15" t="s">
        <v>40</v>
      </c>
      <c r="BF572" s="15" t="s">
        <v>40</v>
      </c>
      <c r="BG572" s="15" t="s">
        <v>40</v>
      </c>
      <c r="BH572" s="15" t="s">
        <v>40</v>
      </c>
      <c r="BI572" s="15"/>
      <c r="BJ572" s="16">
        <f>IF(AR572="R", $CA572, IF(OR(AR572="P", AR572="T", AR572="N"), 0, IF($C572="DM", $T572, IF(OR(AR572="Y", AR572="IR"),$AM572,IF(AR572="C", IF($BI572="Y", IF($AF572="N/A", $Q572, $AF572), IF($AG572="N/A", $T572,$AG572)))))))</f>
        <v>13</v>
      </c>
      <c r="BK572" s="16">
        <f>IF(AS572="R", $CA572, IF(OR(AS572="P", AS572="T", AS572="N"), 0, IF($C572="DM", $T572, IF(OR(AS572="Y", AS572="IR"),$AM572,IF(AS572="C", IF($BI572="Y", IF($AF572="N/A", $Q572, $AF572), IF($AG572="N/A", $T572,$AG572)))))))</f>
        <v>13</v>
      </c>
      <c r="BL572" s="16">
        <f>IF(AT572="R", $CA572, IF(OR(AT572="P", AT572="T", AT572="N"), 0, IF($C572="DM", $T572, IF(OR(AT572="Y", AT572="IR"),$AM572,IF(AT572="C", IF($BI572="Y", IF($AF572="N/A", $Q572, $AF572), IF($AG572="N/A", $T572,$AG572)))))))</f>
        <v>13</v>
      </c>
      <c r="BM572" s="16">
        <f>IF(AU572="R", $CA572, IF(OR(AU572="P", AU572="T", AU572="N"), 0, IF($C572="DM", $T572, IF(OR(AU572="Y", AU572="IR"),$AM572,IF(AU572="C", IF($BI572="Y", IF($AF572="N/A", $Q572, $AF572), IF($AG572="N/A", $T572,$AG572)))))))</f>
        <v>13</v>
      </c>
      <c r="BN572" s="16">
        <f>IF(AV572="R", $CA572, IF(OR(AV572="P", AV572="T", AV572="N"), 0, IF($C572="DM", $T572, IF(OR(AV572="Y", AV572="IR"),$AM572,IF(AV572="C", IF($BI572="Y", IF($AF572="N/A", $Q572, $AF572), IF($AG572="N/A", $T572,$AG572)))))))</f>
        <v>13</v>
      </c>
      <c r="BO572" s="16">
        <f>IF(AW572="R", $CA572, IF(OR(AW572="P", AW572="T", AW572="N"), 0, IF($C572="DM", $T572, IF(OR(AW572="Y", AW572="IR"),$AM572,IF(AW572="C", IF($BI572="Y", IF($AF572="N/A", $Q572, $AF572), IF($AG572="N/A", $T572,$AG572)))))))</f>
        <v>13</v>
      </c>
      <c r="BP572" s="16">
        <f>IF(AX572="R", $CA572, IF(OR(AX572="P", AX572="T", AX572="N"), 0, IF($C572="DM", $T572, IF(OR(AX572="Y", AX572="IR"),$AM572,IF(AX572="C", IF($BI572="Y", IF($AF572="N/A", $Q572, $AF572), IF($AG572="N/A", $T572,$AG572)))))))</f>
        <v>13</v>
      </c>
      <c r="BQ572" s="16">
        <f>IF(AY572="R", $CA572, IF(OR(AY572="P", AY572="T", AY572="N"), 0, IF($C572="DM", $T572, IF(OR(AY572="Y", AY572="IR"),$AM572,IF(AY572="C", IF($BI572="Y", IF($AF572="N/A", $Q572, $AF572), IF($AG572="N/A", $T572,$AG572)))))))</f>
        <v>13</v>
      </c>
      <c r="BR572" s="16">
        <f>IF(AZ572="R", $CA572, IF(OR(AZ572="P", AZ572="T", AZ572="N"), 0, IF($C572="DM", $T572, IF(OR(AZ572="Y", AZ572="IR"),$AM572,IF(AZ572="C", IF($BI572="Y", IF($AF572="N/A", $Q572, $AF572), IF($AG572="N/A", $T572,$AG572)))))))</f>
        <v>13</v>
      </c>
      <c r="BS572" s="16">
        <f>IF(BA572="R", $CA572, IF(OR(BA572="P", BA572="T", BA572="N"), 0, IF($C572="DM", $T572, IF(OR(BA572="Y", BA572="IR"),$AM572,IF(BA572="C", IF($BI572="Y", IF($AF572="N/A", $Q572, $AF572), IF($AG572="N/A", $T572,$AG572)))))))</f>
        <v>13</v>
      </c>
      <c r="BT572" s="16">
        <f>IF(BB572="R", $CA572, IF(OR(BB572="P", BB572="T", BB572="N"), 0, IF($C572="DM", $T572, IF(OR(BB572="Y", BB572="IR"),$AM572,IF(BB572="C", IF($BI572="Y", IF($BA572="C", IF($AF572="N/A", $Q572, $AF572), IF($AF572="N/A", $T572, $AM572)), IF($AG572="N/A", $T572,$AG572)))))))</f>
        <v>13</v>
      </c>
      <c r="BU572" s="16">
        <f>IF(BC572="R", $CA572, IF(OR(BC572="P", BC572="T", BC572="N"), 0, IF($C572="DM", $T572, IF(OR(BC572="Y", BC572="IR"),$AM572,IF(BC572="C", IF($BI572="Y", IF($BA572="C", IF($AF572="N/A", $Q572, $AF572), IF($AF572="N/A", $T572, $AM572)), IF($AG572="N/A", $T572,$AG572)))))))</f>
        <v>13</v>
      </c>
      <c r="BV572" s="16">
        <f>IF(BD572="R", $CA572, IF(OR(BD572="P", BD572="T", BD572="N"), 0, IF($C572="DM", $T572, IF(OR(BD572="Y", BD572="IR"),$AM572,IF(BD572="C", IF($BI572="Y", IF($BA572="C", IF($AF572="N/A", $Q572, $AF572), IF($AF572="N/A", $T572, $AM572)), IF($AG572="N/A", $T572,$AG572)))))))</f>
        <v>13</v>
      </c>
      <c r="BW572" s="16">
        <f>IF(BE572="R", $CA572, IF(OR(BE572="P", BE572="T", BE572="N"), 0, IF($C572="DM", $T572, IF(OR(BE572="Y", BE572="IR"),$AM572,IF(BE572="C", IF($BI572="Y", IF($BA572="C", IF($AF572="N/A", $Q572, $AF572), IF($AF572="N/A", $T572, $AM572)), IF($AG572="N/A", $T572,$AG572)))))))</f>
        <v>13</v>
      </c>
      <c r="BX572" s="16">
        <f>IF(BF572="R", $CA572, IF(OR(BF572="P", BF572="T", BF572="N"), 0, IF($C572="DM", $T572, IF(OR(BF572="Y", BF572="IR"),$AM572,IF(BF572="C", IF($BI572="Y", IF($BA572="C", IF($AF572="N/A", $Q572, $AF572), IF($AF572="N/A", $T572, $AM572)), IF($AG572="N/A", $T572,$AG572)))))))</f>
        <v>13</v>
      </c>
      <c r="BY572" s="16">
        <f>IF(BG572="R", $CA572, IF(OR(BG572="P", BG572="T", BG572="N"), 0, IF($C572="DM", $T572, IF(OR(BG572="Y", BG572="IR"),$AM572,IF(BG572="C", IF($BI572="Y", IF($BA572="C", IF($AF572="N/A", $Q572, $AF572), IF($AF572="N/A", $T572, $AM572)), IF($AG572="N/A", $T572,$AG572)))))))</f>
        <v>13</v>
      </c>
      <c r="BZ572" s="16">
        <f>IF(BH572="R", $CA572, IF(OR(BH572="P", BH572="T", BH572="N"), 0, IF($C572="DM", $T572, IF(OR(BH572="Y", BH572="IR"),$AM572,IF(BH572="C", IF($BI572="Y", IF($BA572="C", IF($AF572="N/A", $Q572, $AF572), IF($AF572="N/A", $T572, $AM572)), IF($AG572="N/A", $T572,$AG572)))))))</f>
        <v>13</v>
      </c>
      <c r="CA572" s="15" t="s">
        <v>75</v>
      </c>
      <c r="CB572" s="16">
        <f>BZ572</f>
        <v>13</v>
      </c>
      <c r="CC572" s="15">
        <f>IF(OR($BH572="T", $BH572="R"), 0, IF($BH572="C", IF($BI572="Y", IF($BA572="C", 0, IF(AF572="N/A", Q572-T572, AF572-AG572)), IF($AF572="N/A", U572, AH572)), AN572))</f>
        <v>13</v>
      </c>
      <c r="CD572" s="15">
        <f>IF(OR($BH572="T", $BH572="R"), 0, IF($BH572="C", IF($BI572="Y", 0, IF($AF572="N/A", V572, AI572)), AO572))</f>
        <v>13</v>
      </c>
      <c r="CE572" s="15" t="str">
        <f>IF(OR($BH572="T", $BH572="R"), 0, IF($BH572="C", IF($BI572="Y", 0, IF($AF572="N/A", W572, AJ572)), AP572))</f>
        <v>N/A</v>
      </c>
      <c r="CF572" s="15" t="str">
        <f>IF(OR($BH572="T", $BH572="R"), 0, IF($BH572="C", IF($BI572="Y", 0, IF($AF572="N/A", X572, AK572)), AQ572))</f>
        <v>N/A</v>
      </c>
      <c r="CG572" t="str">
        <f>IF(AC572="N/A", "S:"&amp;L572&amp;" G:"&amp;M572&amp;" GR:"&amp;Q572, IF(AC572=0, "S:"&amp;L572&amp;" G:"&amp;M572&amp;" GR:"&amp;Q572, "S:"&amp;L572&amp;"/"&amp;AD572&amp;" G:"&amp;AE572&amp;" GR:"&amp;AF572))</f>
        <v>S:13 G:20 GR:0</v>
      </c>
    </row>
    <row r="573" spans="1:85" x14ac:dyDescent="0.25">
      <c r="A573" s="14">
        <v>4740</v>
      </c>
      <c r="B573" s="15" t="s">
        <v>2573</v>
      </c>
      <c r="C573" s="15" t="s">
        <v>68</v>
      </c>
      <c r="D573" s="15" t="s">
        <v>59</v>
      </c>
      <c r="E573" s="15">
        <f>VLOOKUP(B573, 'Rookie Year'!$A$2:$B$55679,2,FALSE)</f>
        <v>2022</v>
      </c>
      <c r="F573" s="15">
        <v>2022</v>
      </c>
      <c r="G573" s="15" t="s">
        <v>40</v>
      </c>
      <c r="H573" s="15" t="s">
        <v>2171</v>
      </c>
      <c r="I573" s="16">
        <v>5</v>
      </c>
      <c r="J573" s="15">
        <v>4</v>
      </c>
      <c r="K573" s="17">
        <f>IF(AND(G573&lt;&gt;"N",R573="N/A"), IF(I573&lt;4, 0, 0.25),IF(I573=1, IF(J573=1,0.25, 0.25), IF(I573&lt;13, 0.25, IF(I573&lt;26, 0.4, IF(I573&lt;51, 0.6, 0.75)))))</f>
        <v>0.25</v>
      </c>
      <c r="L573" s="16">
        <f>I573-M573</f>
        <v>3</v>
      </c>
      <c r="M573" s="16">
        <f>ROUNDUP(I573*K573,0)</f>
        <v>2</v>
      </c>
      <c r="N573" s="16">
        <f>M573*J573</f>
        <v>8</v>
      </c>
      <c r="O573" s="16">
        <v>8</v>
      </c>
      <c r="P573" s="16">
        <v>0</v>
      </c>
      <c r="Q573" s="16">
        <f>N573-O573-P573</f>
        <v>0</v>
      </c>
      <c r="R573" s="15" t="s">
        <v>75</v>
      </c>
      <c r="S573" s="15">
        <f>IF(R573="N/A", J573-($B$1-F573), J573-($B$1-R573))</f>
        <v>2</v>
      </c>
      <c r="T573" s="16">
        <v>0</v>
      </c>
      <c r="U573" s="16">
        <v>0</v>
      </c>
      <c r="V573" s="16" t="str">
        <f>IF($S573&lt;3, "N/A", $M573)</f>
        <v>N/A</v>
      </c>
      <c r="W573" s="16" t="str">
        <f>IF($S573&lt;4, "N/A", $M573)</f>
        <v>N/A</v>
      </c>
      <c r="X573" s="16" t="str">
        <f>IF($S573&lt;5, "N/A", $M573)</f>
        <v>N/A</v>
      </c>
      <c r="Y573" s="15" t="str">
        <f>IF(SUM(T573:X573)&lt;&gt;Q573, "CHECK", "OK")</f>
        <v>OK</v>
      </c>
      <c r="Z573" s="15" t="str">
        <f>IF(F573=$B$1, "No", IF(S573=1, "Yes", "No"))</f>
        <v>No</v>
      </c>
      <c r="AA573" s="18" t="str">
        <f>IF(C573="DM", "N/A", IF(Z573="No","N/A",VLOOKUP(B573,'Extension List'!$A$3:$R$1972,18,FALSE)))</f>
        <v>N/A</v>
      </c>
      <c r="AB573" s="15" t="str">
        <f>IF(C573="DM", "N/A", IF(Z573="No","N/A",VLOOKUP(B573,'Extension List'!$A$3:$T$1972,20,FALSE)))</f>
        <v>N/A</v>
      </c>
      <c r="AC573" s="15" t="str">
        <f>IF(AA573="N/A", "N/A", 0)</f>
        <v>N/A</v>
      </c>
      <c r="AD573" s="16" t="str">
        <f>IF(AE573="N/A", "N/A", AA573-AE573)</f>
        <v>N/A</v>
      </c>
      <c r="AE573" s="16" t="str">
        <f>IF(AA573="N/A", "N/A", IF(AC573&gt;0, IF(AA573&lt;13, ROUNDUP(0.25*AA573,0), IF(AA573&lt;26, ROUNDUP(0.4*AA573,0), IF(AA573&lt;51, ROUNDUP(0.6*AA573,0), ROUNDUP(0.75*AA573,0)))), "N/A"))</f>
        <v>N/A</v>
      </c>
      <c r="AF573" s="16" t="str">
        <f>IF(AD573="N/A","N/A", (AE573*AC573)+Q573)</f>
        <v>N/A</v>
      </c>
      <c r="AG573" s="16" t="str">
        <f>IF($AF573="N/A", "N/A", "TBC")</f>
        <v>N/A</v>
      </c>
      <c r="AH573" s="16" t="str">
        <f>IF($AF573="N/A", "N/A", "TBC")</f>
        <v>N/A</v>
      </c>
      <c r="AI573" s="16" t="str">
        <f>IF($AF573="N/A","N/A",IF(AC573&gt;1,"TBC","N/A"))</f>
        <v>N/A</v>
      </c>
      <c r="AJ573" s="16" t="str">
        <f>IF($AF573="N/A","N/A",IF(AC573&gt;2,"TBC","N/A"))</f>
        <v>N/A</v>
      </c>
      <c r="AK573" s="16" t="str">
        <f>IF($AF573="N/A","N/A",IF(AC573&gt;3,"TBC","N/A"))</f>
        <v>N/A</v>
      </c>
      <c r="AL573" s="16" t="str">
        <f>IF(AC573="N/A","N/A",IF(AC573&gt;0,IF(SUM(AG573:AK573)&lt;&gt;AF573,"CHECK","OK"),"N/A"))</f>
        <v>N/A</v>
      </c>
      <c r="AM573" s="16">
        <f>IF(AD573="N/A", L573+T573, L573+AG573)</f>
        <v>3</v>
      </c>
      <c r="AN573" s="16">
        <f>IF(AD573="N/A", IF(U573="N/A", "N/A", L573+U573), AD573+AH573)</f>
        <v>3</v>
      </c>
      <c r="AO573" s="16" t="str">
        <f>IF(AD573="N/A", IF(V573="N/A", "N/A", L573+V573), IF(AI573="N/A", "N/A", AD573+AI573))</f>
        <v>N/A</v>
      </c>
      <c r="AP573" s="16" t="str">
        <f>IF(AD573="N/A", IF(W573="N/A", "N/A", L573+W573), IF(AJ573="N/A", "N/A", AD573+AJ573))</f>
        <v>N/A</v>
      </c>
      <c r="AQ573" s="16" t="str">
        <f>IF(AD573="N/A", IF(X573="N/A", "N/A", L573+X573), IF(AK573="N/A", "N/A", AD573+AK573))</f>
        <v>N/A</v>
      </c>
      <c r="AR573" s="15" t="s">
        <v>40</v>
      </c>
      <c r="AS573" s="15" t="s">
        <v>40</v>
      </c>
      <c r="AT573" s="15" t="s">
        <v>48</v>
      </c>
      <c r="AU573" s="15" t="s">
        <v>48</v>
      </c>
      <c r="AV573" s="15" t="s">
        <v>48</v>
      </c>
      <c r="AW573" s="15" t="s">
        <v>48</v>
      </c>
      <c r="AX573" s="15" t="s">
        <v>48</v>
      </c>
      <c r="AY573" s="15" t="s">
        <v>48</v>
      </c>
      <c r="AZ573" s="15" t="s">
        <v>48</v>
      </c>
      <c r="BA573" s="15" t="s">
        <v>48</v>
      </c>
      <c r="BB573" s="15" t="s">
        <v>48</v>
      </c>
      <c r="BC573" s="15" t="s">
        <v>48</v>
      </c>
      <c r="BD573" s="15" t="s">
        <v>48</v>
      </c>
      <c r="BE573" s="15" t="s">
        <v>48</v>
      </c>
      <c r="BF573" s="15" t="s">
        <v>48</v>
      </c>
      <c r="BG573" s="15" t="s">
        <v>48</v>
      </c>
      <c r="BH573" s="15" t="s">
        <v>48</v>
      </c>
      <c r="BI573" s="15"/>
      <c r="BJ573" s="16">
        <f>IF(AR573="R", $CA573, IF(OR(AR573="P", AR573="T", AR573="N"), 0, IF($C573="DM", $T573, IF(OR(AR573="Y", AR573="IR"),$AM573,IF(AR573="C", IF($BI573="Y", IF($AF573="N/A", $Q573, $AF573), IF($AG573="N/A", $T573,$AG573)))))))</f>
        <v>3</v>
      </c>
      <c r="BK573" s="16">
        <f>IF(AS573="R", $CA573, IF(OR(AS573="P", AS573="T", AS573="N"), 0, IF($C573="DM", $T573, IF(OR(AS573="Y", AS573="IR"),$AM573,IF(AS573="C", IF($BI573="Y", IF($AF573="N/A", $Q573, $AF573), IF($AG573="N/A", $T573,$AG573)))))))</f>
        <v>3</v>
      </c>
      <c r="BL573" s="16">
        <f>IF(AT573="R", $CA573, IF(OR(AT573="P", AT573="T", AT573="N"), 0, IF($C573="DM", $T573, IF(OR(AT573="Y", AT573="IR"),$AM573,IF(AT573="C", IF($BI573="Y", IF($AF573="N/A", $Q573, $AF573), IF($AG573="N/A", $T573,$AG573)))))))</f>
        <v>3</v>
      </c>
      <c r="BM573" s="16">
        <f>IF(AU573="R", $CA573, IF(OR(AU573="P", AU573="T", AU573="N"), 0, IF($C573="DM", $T573, IF(OR(AU573="Y", AU573="IR"),$AM573,IF(AU573="C", IF($BI573="Y", IF($AF573="N/A", $Q573, $AF573), IF($AG573="N/A", $T573,$AG573)))))))</f>
        <v>3</v>
      </c>
      <c r="BN573" s="16">
        <f>IF(AV573="R", $CA573, IF(OR(AV573="P", AV573="T", AV573="N"), 0, IF($C573="DM", $T573, IF(OR(AV573="Y", AV573="IR"),$AM573,IF(AV573="C", IF($BI573="Y", IF($AF573="N/A", $Q573, $AF573), IF($AG573="N/A", $T573,$AG573)))))))</f>
        <v>3</v>
      </c>
      <c r="BO573" s="16">
        <f>IF(AW573="R", $CA573, IF(OR(AW573="P", AW573="T", AW573="N"), 0, IF($C573="DM", $T573, IF(OR(AW573="Y", AW573="IR"),$AM573,IF(AW573="C", IF($BI573="Y", IF($AF573="N/A", $Q573, $AF573), IF($AG573="N/A", $T573,$AG573)))))))</f>
        <v>3</v>
      </c>
      <c r="BP573" s="16">
        <f>IF(AX573="R", $CA573, IF(OR(AX573="P", AX573="T", AX573="N"), 0, IF($C573="DM", $T573, IF(OR(AX573="Y", AX573="IR"),$AM573,IF(AX573="C", IF($BI573="Y", IF($AF573="N/A", $Q573, $AF573), IF($AG573="N/A", $T573,$AG573)))))))</f>
        <v>3</v>
      </c>
      <c r="BQ573" s="16">
        <f>IF(AY573="R", $CA573, IF(OR(AY573="P", AY573="T", AY573="N"), 0, IF($C573="DM", $T573, IF(OR(AY573="Y", AY573="IR"),$AM573,IF(AY573="C", IF($BI573="Y", IF($AF573="N/A", $Q573, $AF573), IF($AG573="N/A", $T573,$AG573)))))))</f>
        <v>3</v>
      </c>
      <c r="BR573" s="16">
        <f>IF(AZ573="R", $CA573, IF(OR(AZ573="P", AZ573="T", AZ573="N"), 0, IF($C573="DM", $T573, IF(OR(AZ573="Y", AZ573="IR"),$AM573,IF(AZ573="C", IF($BI573="Y", IF($AF573="N/A", $Q573, $AF573), IF($AG573="N/A", $T573,$AG573)))))))</f>
        <v>3</v>
      </c>
      <c r="BS573" s="16">
        <f>IF(BA573="R", $CA573, IF(OR(BA573="P", BA573="T", BA573="N"), 0, IF($C573="DM", $T573, IF(OR(BA573="Y", BA573="IR"),$AM573,IF(BA573="C", IF($BI573="Y", IF($AF573="N/A", $Q573, $AF573), IF($AG573="N/A", $T573,$AG573)))))))</f>
        <v>3</v>
      </c>
      <c r="BT573" s="16">
        <f>IF(BB573="R", $CA573, IF(OR(BB573="P", BB573="T", BB573="N"), 0, IF($C573="DM", $T573, IF(OR(BB573="Y", BB573="IR"),$AM573,IF(BB573="C", IF($BI573="Y", IF($BA573="C", IF($AF573="N/A", $Q573, $AF573), IF($AF573="N/A", $T573, $AM573)), IF($AG573="N/A", $T573,$AG573)))))))</f>
        <v>3</v>
      </c>
      <c r="BU573" s="16">
        <f>IF(BC573="R", $CA573, IF(OR(BC573="P", BC573="T", BC573="N"), 0, IF($C573="DM", $T573, IF(OR(BC573="Y", BC573="IR"),$AM573,IF(BC573="C", IF($BI573="Y", IF($BA573="C", IF($AF573="N/A", $Q573, $AF573), IF($AF573="N/A", $T573, $AM573)), IF($AG573="N/A", $T573,$AG573)))))))</f>
        <v>3</v>
      </c>
      <c r="BV573" s="16">
        <f>IF(BD573="R", $CA573, IF(OR(BD573="P", BD573="T", BD573="N"), 0, IF($C573="DM", $T573, IF(OR(BD573="Y", BD573="IR"),$AM573,IF(BD573="C", IF($BI573="Y", IF($BA573="C", IF($AF573="N/A", $Q573, $AF573), IF($AF573="N/A", $T573, $AM573)), IF($AG573="N/A", $T573,$AG573)))))))</f>
        <v>3</v>
      </c>
      <c r="BW573" s="16">
        <f>IF(BE573="R", $CA573, IF(OR(BE573="P", BE573="T", BE573="N"), 0, IF($C573="DM", $T573, IF(OR(BE573="Y", BE573="IR"),$AM573,IF(BE573="C", IF($BI573="Y", IF($BA573="C", IF($AF573="N/A", $Q573, $AF573), IF($AF573="N/A", $T573, $AM573)), IF($AG573="N/A", $T573,$AG573)))))))</f>
        <v>3</v>
      </c>
      <c r="BX573" s="16">
        <f>IF(BF573="R", $CA573, IF(OR(BF573="P", BF573="T", BF573="N"), 0, IF($C573="DM", $T573, IF(OR(BF573="Y", BF573="IR"),$AM573,IF(BF573="C", IF($BI573="Y", IF($BA573="C", IF($AF573="N/A", $Q573, $AF573), IF($AF573="N/A", $T573, $AM573)), IF($AG573="N/A", $T573,$AG573)))))))</f>
        <v>3</v>
      </c>
      <c r="BY573" s="16">
        <f>IF(BG573="R", $CA573, IF(OR(BG573="P", BG573="T", BG573="N"), 0, IF($C573="DM", $T573, IF(OR(BG573="Y", BG573="IR"),$AM573,IF(BG573="C", IF($BI573="Y", IF($BA573="C", IF($AF573="N/A", $Q573, $AF573), IF($AF573="N/A", $T573, $AM573)), IF($AG573="N/A", $T573,$AG573)))))))</f>
        <v>3</v>
      </c>
      <c r="BZ573" s="16">
        <f>IF(BH573="R", $CA573, IF(OR(BH573="P", BH573="T", BH573="N"), 0, IF($C573="DM", $T573, IF(OR(BH573="Y", BH573="IR"),$AM573,IF(BH573="C", IF($BI573="Y", IF($BA573="C", IF($AF573="N/A", $Q573, $AF573), IF($AF573="N/A", $T573, $AM573)), IF($AG573="N/A", $T573,$AG573)))))))</f>
        <v>3</v>
      </c>
      <c r="CA573" s="15" t="s">
        <v>75</v>
      </c>
      <c r="CB573" s="16">
        <f>BZ573</f>
        <v>3</v>
      </c>
      <c r="CC573" s="15">
        <f>IF(OR($BH573="T", $BH573="R"), 0, IF($BH573="C", IF($BI573="Y", IF($BA573="C", 0, IF(AF573="N/A", Q573-T573, AF573-AG573)), IF($AF573="N/A", U573, AH573)), AN573))</f>
        <v>3</v>
      </c>
      <c r="CD573" s="15" t="str">
        <f>IF(OR($BH573="T", $BH573="R"), 0, IF($BH573="C", IF($BI573="Y", 0, IF($AF573="N/A", V573, AI573)), AO573))</f>
        <v>N/A</v>
      </c>
      <c r="CE573" s="15" t="str">
        <f>IF(OR($BH573="T", $BH573="R"), 0, IF($BH573="C", IF($BI573="Y", 0, IF($AF573="N/A", W573, AJ573)), AP573))</f>
        <v>N/A</v>
      </c>
      <c r="CF573" s="15" t="str">
        <f>IF(OR($BH573="T", $BH573="R"), 0, IF($BH573="C", IF($BI573="Y", 0, IF($AF573="N/A", X573, AK573)), AQ573))</f>
        <v>N/A</v>
      </c>
      <c r="CG573" t="str">
        <f>IF(AC573="N/A", "S:"&amp;L573&amp;" G:"&amp;M573&amp;" GR:"&amp;Q573, IF(AC573=0, "S:"&amp;L573&amp;" G:"&amp;M573&amp;" GR:"&amp;Q573, "S:"&amp;L573&amp;"/"&amp;AD573&amp;" G:"&amp;AE573&amp;" GR:"&amp;AF573))</f>
        <v>S:3 G:2 GR:0</v>
      </c>
    </row>
    <row r="574" spans="1:85" x14ac:dyDescent="0.25">
      <c r="A574" s="14">
        <v>5742</v>
      </c>
      <c r="B574" s="15" t="s">
        <v>1058</v>
      </c>
      <c r="C574" s="15" t="s">
        <v>68</v>
      </c>
      <c r="D574" s="15" t="s">
        <v>59</v>
      </c>
      <c r="E574" s="15">
        <f>VLOOKUP(B574, 'Rookie Year'!$A$2:$B$55679,2,FALSE)</f>
        <v>2014</v>
      </c>
      <c r="F574" s="15">
        <v>2024</v>
      </c>
      <c r="G574" s="15" t="s">
        <v>42</v>
      </c>
      <c r="H574" s="15">
        <v>1</v>
      </c>
      <c r="I574" s="16">
        <v>2</v>
      </c>
      <c r="J574" s="15">
        <v>1</v>
      </c>
      <c r="K574" s="17">
        <f>IF(AND(G574&lt;&gt;"N",R574="N/A"), IF(I574&lt;4, 0, 0.25),IF(I574=1, IF(J574=1,0.25, 0.25), IF(I574&lt;13, 0.25, IF(I574&lt;26, 0.4, IF(I574&lt;51, 0.6, 0.75)))))</f>
        <v>0.25</v>
      </c>
      <c r="L574" s="16">
        <f>I574-M574</f>
        <v>1</v>
      </c>
      <c r="M574" s="16">
        <f>ROUNDUP(I574*K574,0)</f>
        <v>1</v>
      </c>
      <c r="N574" s="16">
        <f>M574*J574</f>
        <v>1</v>
      </c>
      <c r="O574" s="16">
        <v>0</v>
      </c>
      <c r="P574" s="16">
        <v>0</v>
      </c>
      <c r="Q574" s="16">
        <f>N574-O574-P574</f>
        <v>1</v>
      </c>
      <c r="R574" s="15" t="s">
        <v>75</v>
      </c>
      <c r="S574" s="15">
        <f>IF(R574="N/A", J574-($B$1-F574), J574-($B$1-R574))</f>
        <v>1</v>
      </c>
      <c r="T574" s="16">
        <f>IF($S574&lt;1, "N/A", $M574)</f>
        <v>1</v>
      </c>
      <c r="U574" s="16" t="str">
        <f>IF($S574&lt;2, "N/A", $M574)</f>
        <v>N/A</v>
      </c>
      <c r="V574" s="16" t="str">
        <f>IF($S574&lt;3, "N/A", $M574)</f>
        <v>N/A</v>
      </c>
      <c r="W574" s="16" t="str">
        <f>IF($S574&lt;4, "N/A", $M574)</f>
        <v>N/A</v>
      </c>
      <c r="X574" s="16" t="str">
        <f>IF($S574&lt;5, "N/A", $M574)</f>
        <v>N/A</v>
      </c>
      <c r="Y574" s="15" t="str">
        <f>IF(SUM(T574:X574)&lt;&gt;Q574, "CHECK", "OK")</f>
        <v>OK</v>
      </c>
      <c r="Z574" s="15" t="str">
        <f>IF(F574=$B$1, "No", IF(S574=1, "Yes", "No"))</f>
        <v>No</v>
      </c>
      <c r="AA574" s="18" t="str">
        <f>IF(C574="DM", "N/A", IF(Z574="No","N/A",VLOOKUP(B574,'Extension List'!$A$3:$R$1972,18,FALSE)))</f>
        <v>N/A</v>
      </c>
      <c r="AB574" s="15" t="str">
        <f>IF(C574="DM", "N/A", IF(Z574="No","N/A",VLOOKUP(B574,'Extension List'!$A$3:$T$1972,20,FALSE)))</f>
        <v>N/A</v>
      </c>
      <c r="AC574" s="15" t="str">
        <f>IF(AA574="N/A", "N/A", 0)</f>
        <v>N/A</v>
      </c>
      <c r="AD574" s="16" t="str">
        <f>IF(AE574="N/A", "N/A", AA574-AE574)</f>
        <v>N/A</v>
      </c>
      <c r="AE574" s="16" t="str">
        <f>IF(AA574="N/A", "N/A", IF(AC574&gt;0, IF(AA574&lt;13, ROUNDUP(0.25*AA574,0), IF(AA574&lt;26, ROUNDUP(0.4*AA574,0), IF(AA574&lt;51, ROUNDUP(0.6*AA574,0), ROUNDUP(0.75*AA574,0)))), "N/A"))</f>
        <v>N/A</v>
      </c>
      <c r="AF574" s="16" t="str">
        <f>IF(AD574="N/A","N/A", (AE574*AC574)+Q574)</f>
        <v>N/A</v>
      </c>
      <c r="AG574" s="16" t="str">
        <f>IF($AF574="N/A", "N/A", "TBC")</f>
        <v>N/A</v>
      </c>
      <c r="AH574" s="16" t="str">
        <f>IF($AF574="N/A", "N/A", "TBC")</f>
        <v>N/A</v>
      </c>
      <c r="AI574" s="16" t="str">
        <f>IF($AF574="N/A","N/A",IF(AC574&gt;1,"TBC","N/A"))</f>
        <v>N/A</v>
      </c>
      <c r="AJ574" s="16" t="str">
        <f>IF($AF574="N/A","N/A",IF(AC574&gt;2,"TBC","N/A"))</f>
        <v>N/A</v>
      </c>
      <c r="AK574" s="16" t="str">
        <f>IF($AF574="N/A","N/A",IF(AC574&gt;3,"TBC","N/A"))</f>
        <v>N/A</v>
      </c>
      <c r="AL574" s="16" t="str">
        <f>IF(AC574="N/A","N/A",IF(AC574&gt;0,IF(SUM(AG574:AK574)&lt;&gt;AF574,"CHECK","OK"),"N/A"))</f>
        <v>N/A</v>
      </c>
      <c r="AM574" s="16">
        <f>IF(AD574="N/A", L574+T574, L574+AG574)</f>
        <v>2</v>
      </c>
      <c r="AN574" s="16" t="str">
        <f>IF(AD574="N/A", IF(U574="N/A", "N/A", L574+U574), AD574+AH574)</f>
        <v>N/A</v>
      </c>
      <c r="AO574" s="16" t="str">
        <f>IF(AD574="N/A", IF(V574="N/A", "N/A", L574+V574), IF(AI574="N/A", "N/A", AD574+AI574))</f>
        <v>N/A</v>
      </c>
      <c r="AP574" s="16" t="str">
        <f>IF(AD574="N/A", IF(W574="N/A", "N/A", L574+W574), IF(AJ574="N/A", "N/A", AD574+AJ574))</f>
        <v>N/A</v>
      </c>
      <c r="AQ574" s="16" t="str">
        <f>IF(AD574="N/A", IF(X574="N/A", "N/A", L574+X574), IF(AK574="N/A", "N/A", AD574+AK574))</f>
        <v>N/A</v>
      </c>
      <c r="AR574" s="15" t="s">
        <v>42</v>
      </c>
      <c r="AS574" s="15" t="s">
        <v>40</v>
      </c>
      <c r="AT574" s="15" t="s">
        <v>40</v>
      </c>
      <c r="AU574" s="15" t="s">
        <v>44</v>
      </c>
      <c r="AV574" s="15" t="s">
        <v>44</v>
      </c>
      <c r="AW574" s="15" t="s">
        <v>44</v>
      </c>
      <c r="AX574" s="15" t="s">
        <v>44</v>
      </c>
      <c r="AY574" s="15" t="s">
        <v>44</v>
      </c>
      <c r="AZ574" s="15" t="s">
        <v>44</v>
      </c>
      <c r="BA574" s="15" t="s">
        <v>44</v>
      </c>
      <c r="BB574" s="15" t="s">
        <v>44</v>
      </c>
      <c r="BC574" s="15" t="s">
        <v>44</v>
      </c>
      <c r="BD574" s="15" t="s">
        <v>44</v>
      </c>
      <c r="BE574" s="15" t="s">
        <v>44</v>
      </c>
      <c r="BF574" s="15" t="s">
        <v>44</v>
      </c>
      <c r="BG574" s="15" t="s">
        <v>44</v>
      </c>
      <c r="BH574" s="15" t="s">
        <v>44</v>
      </c>
      <c r="BJ574" s="16">
        <f>IF(AR574="R", $CA574, IF(OR(AR574="P", AR574="T", AR574="N"), 0, IF($C574="DM", $T574, IF(OR(AR574="Y", AR574="IR"),$AM574,IF(AR574="C", IF($BI574="Y", IF($AF574="N/A", $Q574, $AF574), IF($AG574="N/A", $T574,$AG574)))))))</f>
        <v>0</v>
      </c>
      <c r="BK574" s="16">
        <f>IF(AS574="R", $CA574, IF(OR(AS574="P", AS574="T", AS574="N"), 0, IF($C574="DM", $T574, IF(OR(AS574="Y", AS574="IR"),$AM574,IF(AS574="C", IF($BI574="Y", IF($AF574="N/A", $Q574, $AF574), IF($AG574="N/A", $T574,$AG574)))))))</f>
        <v>2</v>
      </c>
      <c r="BL574" s="16">
        <f>IF(AT574="R", $CA574, IF(OR(AT574="P", AT574="T", AT574="N"), 0, IF($C574="DM", $T574, IF(OR(AT574="Y", AT574="IR"),$AM574,IF(AT574="C", IF($BI574="Y", IF($AF574="N/A", $Q574, $AF574), IF($AG574="N/A", $T574,$AG574)))))))</f>
        <v>2</v>
      </c>
      <c r="BM574" s="16">
        <f>IF(AU574="R", $CA574, IF(OR(AU574="P", AU574="T", AU574="N"), 0, IF($C574="DM", $T574, IF(OR(AU574="Y", AU574="IR"),$AM574,IF(AU574="C", IF($BI574="Y", IF($AF574="N/A", $Q574, $AF574), IF($AG574="N/A", $T574,$AG574)))))))</f>
        <v>1</v>
      </c>
      <c r="BN574" s="16">
        <f>IF(AV574="R", $CA574, IF(OR(AV574="P", AV574="T", AV574="N"), 0, IF($C574="DM", $T574, IF(OR(AV574="Y", AV574="IR"),$AM574,IF(AV574="C", IF($BI574="Y", IF($AF574="N/A", $Q574, $AF574), IF($AG574="N/A", $T574,$AG574)))))))</f>
        <v>1</v>
      </c>
      <c r="BO574" s="16">
        <f>IF(AW574="R", $CA574, IF(OR(AW574="P", AW574="T", AW574="N"), 0, IF($C574="DM", $T574, IF(OR(AW574="Y", AW574="IR"),$AM574,IF(AW574="C", IF($BI574="Y", IF($AF574="N/A", $Q574, $AF574), IF($AG574="N/A", $T574,$AG574)))))))</f>
        <v>1</v>
      </c>
      <c r="BP574" s="16">
        <f>IF(AX574="R", $CA574, IF(OR(AX574="P", AX574="T", AX574="N"), 0, IF($C574="DM", $T574, IF(OR(AX574="Y", AX574="IR"),$AM574,IF(AX574="C", IF($BI574="Y", IF($AF574="N/A", $Q574, $AF574), IF($AG574="N/A", $T574,$AG574)))))))</f>
        <v>1</v>
      </c>
      <c r="BQ574" s="16">
        <f>IF(AY574="R", $CA574, IF(OR(AY574="P", AY574="T", AY574="N"), 0, IF($C574="DM", $T574, IF(OR(AY574="Y", AY574="IR"),$AM574,IF(AY574="C", IF($BI574="Y", IF($AF574="N/A", $Q574, $AF574), IF($AG574="N/A", $T574,$AG574)))))))</f>
        <v>1</v>
      </c>
      <c r="BR574" s="16">
        <f>IF(AZ574="R", $CA574, IF(OR(AZ574="P", AZ574="T", AZ574="N"), 0, IF($C574="DM", $T574, IF(OR(AZ574="Y", AZ574="IR"),$AM574,IF(AZ574="C", IF($BI574="Y", IF($AF574="N/A", $Q574, $AF574), IF($AG574="N/A", $T574,$AG574)))))))</f>
        <v>1</v>
      </c>
      <c r="BS574" s="16">
        <f>IF(BA574="R", $CA574, IF(OR(BA574="P", BA574="T", BA574="N"), 0, IF($C574="DM", $T574, IF(OR(BA574="Y", BA574="IR"),$AM574,IF(BA574="C", IF($BI574="Y", IF($AF574="N/A", $Q574, $AF574), IF($AG574="N/A", $T574,$AG574)))))))</f>
        <v>1</v>
      </c>
      <c r="BT574" s="16">
        <f>IF(BB574="R", $CA574, IF(OR(BB574="P", BB574="T", BB574="N"), 0, IF($C574="DM", $T574, IF(OR(BB574="Y", BB574="IR"),$AM574,IF(BB574="C", IF($BI574="Y", IF($BA574="C", IF($AF574="N/A", $Q574, $AF574), IF($AF574="N/A", $T574, $AM574)), IF($AG574="N/A", $T574,$AG574)))))))</f>
        <v>1</v>
      </c>
      <c r="BU574" s="16">
        <f>IF(BC574="R", $CA574, IF(OR(BC574="P", BC574="T", BC574="N"), 0, IF($C574="DM", $T574, IF(OR(BC574="Y", BC574="IR"),$AM574,IF(BC574="C", IF($BI574="Y", IF($BA574="C", IF($AF574="N/A", $Q574, $AF574), IF($AF574="N/A", $T574, $AM574)), IF($AG574="N/A", $T574,$AG574)))))))</f>
        <v>1</v>
      </c>
      <c r="BV574" s="16">
        <f>IF(BD574="R", $CA574, IF(OR(BD574="P", BD574="T", BD574="N"), 0, IF($C574="DM", $T574, IF(OR(BD574="Y", BD574="IR"),$AM574,IF(BD574="C", IF($BI574="Y", IF($BA574="C", IF($AF574="N/A", $Q574, $AF574), IF($AF574="N/A", $T574, $AM574)), IF($AG574="N/A", $T574,$AG574)))))))</f>
        <v>1</v>
      </c>
      <c r="BW574" s="16">
        <f>IF(BE574="R", $CA574, IF(OR(BE574="P", BE574="T", BE574="N"), 0, IF($C574="DM", $T574, IF(OR(BE574="Y", BE574="IR"),$AM574,IF(BE574="C", IF($BI574="Y", IF($BA574="C", IF($AF574="N/A", $Q574, $AF574), IF($AF574="N/A", $T574, $AM574)), IF($AG574="N/A", $T574,$AG574)))))))</f>
        <v>1</v>
      </c>
      <c r="BX574" s="16">
        <f>IF(BF574="R", $CA574, IF(OR(BF574="P", BF574="T", BF574="N"), 0, IF($C574="DM", $T574, IF(OR(BF574="Y", BF574="IR"),$AM574,IF(BF574="C", IF($BI574="Y", IF($BA574="C", IF($AF574="N/A", $Q574, $AF574), IF($AF574="N/A", $T574, $AM574)), IF($AG574="N/A", $T574,$AG574)))))))</f>
        <v>1</v>
      </c>
      <c r="BY574" s="16">
        <f>IF(BG574="R", $CA574, IF(OR(BG574="P", BG574="T", BG574="N"), 0, IF($C574="DM", $T574, IF(OR(BG574="Y", BG574="IR"),$AM574,IF(BG574="C", IF($BI574="Y", IF($BA574="C", IF($AF574="N/A", $Q574, $AF574), IF($AF574="N/A", $T574, $AM574)), IF($AG574="N/A", $T574,$AG574)))))))</f>
        <v>1</v>
      </c>
      <c r="BZ574" s="16">
        <f>IF(BH574="R", $CA574, IF(OR(BH574="P", BH574="T", BH574="N"), 0, IF($C574="DM", $T574, IF(OR(BH574="Y", BH574="IR"),$AM574,IF(BH574="C", IF($BI574="Y", IF($BA574="C", IF($AF574="N/A", $Q574, $AF574), IF($AF574="N/A", $T574, $AM574)), IF($AG574="N/A", $T574,$AG574)))))))</f>
        <v>1</v>
      </c>
      <c r="CA574" s="15" t="s">
        <v>75</v>
      </c>
      <c r="CB574" s="16">
        <f>BZ574</f>
        <v>1</v>
      </c>
      <c r="CC574" s="15" t="str">
        <f>IF(OR($BH574="T", $BH574="R"), 0, IF($BH574="C", IF($BI574="Y", IF($BA574="C", 0, IF(AF574="N/A", Q574-T574, AF574-AG574)), IF($AF574="N/A", U574, AH574)), AN574))</f>
        <v>N/A</v>
      </c>
      <c r="CD574" s="15" t="str">
        <f>IF(OR($BH574="T", $BH574="R"), 0, IF($BH574="C", IF($BI574="Y", 0, IF($AF574="N/A", V574, AI574)), AO574))</f>
        <v>N/A</v>
      </c>
      <c r="CE574" s="15" t="str">
        <f>IF(OR($BH574="T", $BH574="R"), 0, IF($BH574="C", IF($BI574="Y", 0, IF($AF574="N/A", W574, AJ574)), AP574))</f>
        <v>N/A</v>
      </c>
      <c r="CF574" s="15" t="str">
        <f>IF(OR($BH574="T", $BH574="R"), 0, IF($BH574="C", IF($BI574="Y", 0, IF($AF574="N/A", X574, AK574)), AQ574))</f>
        <v>N/A</v>
      </c>
    </row>
    <row r="575" spans="1:85" x14ac:dyDescent="0.25">
      <c r="A575" s="14">
        <v>5537</v>
      </c>
      <c r="B575" s="15" t="s">
        <v>2300</v>
      </c>
      <c r="C575" s="15" t="s">
        <v>68</v>
      </c>
      <c r="D575" s="15" t="s">
        <v>59</v>
      </c>
      <c r="E575" s="15">
        <f>VLOOKUP(B575, 'Rookie Year'!$A$2:$B$55679,2,FALSE)</f>
        <v>2017</v>
      </c>
      <c r="F575" s="15">
        <v>2024</v>
      </c>
      <c r="G575" s="15" t="s">
        <v>42</v>
      </c>
      <c r="H575" s="15" t="s">
        <v>1928</v>
      </c>
      <c r="I575" s="16">
        <v>8</v>
      </c>
      <c r="J575" s="15">
        <v>2</v>
      </c>
      <c r="K575" s="17">
        <f>IF(AND(G575&lt;&gt;"N",R575="N/A"), IF(I575&lt;4, 0, 0.25),IF(I575=1, IF(J575=1,0.25, 0.25), IF(I575&lt;13, 0.25, IF(I575&lt;26, 0.4, IF(I575&lt;51, 0.6, 0.75)))))</f>
        <v>0.25</v>
      </c>
      <c r="L575" s="16">
        <f>I575-M575</f>
        <v>6</v>
      </c>
      <c r="M575" s="16">
        <f>ROUNDUP(I575*K575,0)</f>
        <v>2</v>
      </c>
      <c r="N575" s="16">
        <f>M575*J575</f>
        <v>4</v>
      </c>
      <c r="O575" s="16">
        <v>0</v>
      </c>
      <c r="P575" s="16">
        <v>0</v>
      </c>
      <c r="Q575" s="16">
        <f>N575-O575-P575</f>
        <v>4</v>
      </c>
      <c r="R575" s="15" t="s">
        <v>75</v>
      </c>
      <c r="S575" s="15">
        <f>IF(R575="N/A", J575-($B$1-F575), J575-($B$1-R575))</f>
        <v>2</v>
      </c>
      <c r="T575" s="16">
        <v>4</v>
      </c>
      <c r="U575" s="16">
        <v>0</v>
      </c>
      <c r="V575" s="16" t="str">
        <f>IF($S575&lt;3, "N/A", $M575)</f>
        <v>N/A</v>
      </c>
      <c r="W575" s="16" t="str">
        <f>IF($S575&lt;4, "N/A", $M575)</f>
        <v>N/A</v>
      </c>
      <c r="X575" s="16" t="str">
        <f>IF($S575&lt;5, "N/A", $M575)</f>
        <v>N/A</v>
      </c>
      <c r="Y575" s="15" t="str">
        <f>IF(SUM(T575:X575)&lt;&gt;Q575, "CHECK", "OK")</f>
        <v>OK</v>
      </c>
      <c r="Z575" s="15" t="str">
        <f>IF(F575=$B$1, "No", IF(S575=1, "Yes", "No"))</f>
        <v>No</v>
      </c>
      <c r="AA575" s="18" t="str">
        <f>IF(C575="DM", "N/A", IF(Z575="No","N/A",VLOOKUP(B575,'Extension List'!$A$3:$R$1972,18,FALSE)))</f>
        <v>N/A</v>
      </c>
      <c r="AB575" s="15" t="str">
        <f>IF(C575="DM", "N/A", IF(Z575="No","N/A",VLOOKUP(B575,'Extension List'!$A$3:$T$1972,20,FALSE)))</f>
        <v>N/A</v>
      </c>
      <c r="AC575" s="15" t="str">
        <f>IF(AA575="N/A", "N/A", 0)</f>
        <v>N/A</v>
      </c>
      <c r="AD575" s="16" t="str">
        <f>IF(AE575="N/A", "N/A", AA575-AE575)</f>
        <v>N/A</v>
      </c>
      <c r="AE575" s="16" t="str">
        <f>IF(AA575="N/A", "N/A", IF(AC575&gt;0, IF(AA575&lt;13, ROUNDUP(0.25*AA575,0), IF(AA575&lt;26, ROUNDUP(0.4*AA575,0), IF(AA575&lt;51, ROUNDUP(0.6*AA575,0), ROUNDUP(0.75*AA575,0)))), "N/A"))</f>
        <v>N/A</v>
      </c>
      <c r="AF575" s="16" t="str">
        <f>IF(AD575="N/A","N/A", (AE575*AC575)+Q575)</f>
        <v>N/A</v>
      </c>
      <c r="AG575" s="16" t="str">
        <f>IF($AF575="N/A", "N/A", "TBC")</f>
        <v>N/A</v>
      </c>
      <c r="AH575" s="16" t="str">
        <f>IF($AF575="N/A", "N/A", "TBC")</f>
        <v>N/A</v>
      </c>
      <c r="AI575" s="16" t="str">
        <f>IF($AF575="N/A","N/A",IF(AC575&gt;1,"TBC","N/A"))</f>
        <v>N/A</v>
      </c>
      <c r="AJ575" s="16" t="str">
        <f>IF($AF575="N/A","N/A",IF(AC575&gt;2,"TBC","N/A"))</f>
        <v>N/A</v>
      </c>
      <c r="AK575" s="16" t="str">
        <f>IF($AF575="N/A","N/A",IF(AC575&gt;3,"TBC","N/A"))</f>
        <v>N/A</v>
      </c>
      <c r="AL575" s="16" t="str">
        <f>IF(AC575="N/A","N/A",IF(AC575&gt;0,IF(SUM(AG575:AK575)&lt;&gt;AF575,"CHECK","OK"),"N/A"))</f>
        <v>N/A</v>
      </c>
      <c r="AM575" s="16">
        <f>IF(AD575="N/A", L575+T575, L575+AG575)</f>
        <v>10</v>
      </c>
      <c r="AN575" s="16">
        <f>IF(AD575="N/A", IF(U575="N/A", "N/A", L575+U575), AD575+AH575)</f>
        <v>6</v>
      </c>
      <c r="AO575" s="16" t="str">
        <f>IF(AD575="N/A", IF(V575="N/A", "N/A", L575+V575), IF(AI575="N/A", "N/A", AD575+AI575))</f>
        <v>N/A</v>
      </c>
      <c r="AP575" s="16" t="str">
        <f>IF(AD575="N/A", IF(W575="N/A", "N/A", L575+W575), IF(AJ575="N/A", "N/A", AD575+AJ575))</f>
        <v>N/A</v>
      </c>
      <c r="AQ575" s="16" t="str">
        <f>IF(AD575="N/A", IF(X575="N/A", "N/A", L575+X575), IF(AK575="N/A", "N/A", AD575+AK575))</f>
        <v>N/A</v>
      </c>
      <c r="AR575" s="15" t="s">
        <v>48</v>
      </c>
      <c r="AS575" s="15" t="s">
        <v>48</v>
      </c>
      <c r="AT575" s="15" t="s">
        <v>48</v>
      </c>
      <c r="AU575" s="15" t="s">
        <v>48</v>
      </c>
      <c r="AV575" s="15" t="s">
        <v>48</v>
      </c>
      <c r="AW575" s="15" t="s">
        <v>48</v>
      </c>
      <c r="AX575" s="15" t="s">
        <v>48</v>
      </c>
      <c r="AY575" s="15" t="s">
        <v>40</v>
      </c>
      <c r="AZ575" s="15" t="s">
        <v>40</v>
      </c>
      <c r="BA575" s="15" t="s">
        <v>40</v>
      </c>
      <c r="BB575" s="15" t="s">
        <v>40</v>
      </c>
      <c r="BC575" s="15" t="s">
        <v>40</v>
      </c>
      <c r="BD575" s="15" t="s">
        <v>40</v>
      </c>
      <c r="BE575" s="15" t="s">
        <v>40</v>
      </c>
      <c r="BF575" s="15" t="s">
        <v>40</v>
      </c>
      <c r="BG575" s="15" t="s">
        <v>40</v>
      </c>
      <c r="BH575" s="15" t="s">
        <v>40</v>
      </c>
      <c r="BJ575" s="16">
        <f>IF(AR575="R", $CA575, IF(OR(AR575="P", AR575="T", AR575="N"), 0, IF($C575="DM", $T575, IF(OR(AR575="Y", AR575="IR"),$AM575,IF(AR575="C", IF($BI575="Y", IF($AF575="N/A", $Q575, $AF575), IF($AG575="N/A", $T575,$AG575)))))))</f>
        <v>10</v>
      </c>
      <c r="BK575" s="16">
        <f>IF(AS575="R", $CA575, IF(OR(AS575="P", AS575="T", AS575="N"), 0, IF($C575="DM", $T575, IF(OR(AS575="Y", AS575="IR"),$AM575,IF(AS575="C", IF($BI575="Y", IF($AF575="N/A", $Q575, $AF575), IF($AG575="N/A", $T575,$AG575)))))))</f>
        <v>10</v>
      </c>
      <c r="BL575" s="16">
        <f>IF(AT575="R", $CA575, IF(OR(AT575="P", AT575="T", AT575="N"), 0, IF($C575="DM", $T575, IF(OR(AT575="Y", AT575="IR"),$AM575,IF(AT575="C", IF($BI575="Y", IF($AF575="N/A", $Q575, $AF575), IF($AG575="N/A", $T575,$AG575)))))))</f>
        <v>10</v>
      </c>
      <c r="BM575" s="16">
        <f>IF(AU575="R", $CA575, IF(OR(AU575="P", AU575="T", AU575="N"), 0, IF($C575="DM", $T575, IF(OR(AU575="Y", AU575="IR"),$AM575,IF(AU575="C", IF($BI575="Y", IF($AF575="N/A", $Q575, $AF575), IF($AG575="N/A", $T575,$AG575)))))))</f>
        <v>10</v>
      </c>
      <c r="BN575" s="16">
        <f>IF(AV575="R", $CA575, IF(OR(AV575="P", AV575="T", AV575="N"), 0, IF($C575="DM", $T575, IF(OR(AV575="Y", AV575="IR"),$AM575,IF(AV575="C", IF($BI575="Y", IF($AF575="N/A", $Q575, $AF575), IF($AG575="N/A", $T575,$AG575)))))))</f>
        <v>10</v>
      </c>
      <c r="BO575" s="16">
        <f>IF(AW575="R", $CA575, IF(OR(AW575="P", AW575="T", AW575="N"), 0, IF($C575="DM", $T575, IF(OR(AW575="Y", AW575="IR"),$AM575,IF(AW575="C", IF($BI575="Y", IF($AF575="N/A", $Q575, $AF575), IF($AG575="N/A", $T575,$AG575)))))))</f>
        <v>10</v>
      </c>
      <c r="BP575" s="16">
        <f>IF(AX575="R", $CA575, IF(OR(AX575="P", AX575="T", AX575="N"), 0, IF($C575="DM", $T575, IF(OR(AX575="Y", AX575="IR"),$AM575,IF(AX575="C", IF($BI575="Y", IF($AF575="N/A", $Q575, $AF575), IF($AG575="N/A", $T575,$AG575)))))))</f>
        <v>10</v>
      </c>
      <c r="BQ575" s="16">
        <f>IF(AY575="R", $CA575, IF(OR(AY575="P", AY575="T", AY575="N"), 0, IF($C575="DM", $T575, IF(OR(AY575="Y", AY575="IR"),$AM575,IF(AY575="C", IF($BI575="Y", IF($AF575="N/A", $Q575, $AF575), IF($AG575="N/A", $T575,$AG575)))))))</f>
        <v>10</v>
      </c>
      <c r="BR575" s="16">
        <f>IF(AZ575="R", $CA575, IF(OR(AZ575="P", AZ575="T", AZ575="N"), 0, IF($C575="DM", $T575, IF(OR(AZ575="Y", AZ575="IR"),$AM575,IF(AZ575="C", IF($BI575="Y", IF($AF575="N/A", $Q575, $AF575), IF($AG575="N/A", $T575,$AG575)))))))</f>
        <v>10</v>
      </c>
      <c r="BS575" s="16">
        <f>IF(BA575="R", $CA575, IF(OR(BA575="P", BA575="T", BA575="N"), 0, IF($C575="DM", $T575, IF(OR(BA575="Y", BA575="IR"),$AM575,IF(BA575="C", IF($BI575="Y", IF($AF575="N/A", $Q575, $AF575), IF($AG575="N/A", $T575,$AG575)))))))</f>
        <v>10</v>
      </c>
      <c r="BT575" s="16">
        <f>IF(BB575="R", $CA575, IF(OR(BB575="P", BB575="T", BB575="N"), 0, IF($C575="DM", $T575, IF(OR(BB575="Y", BB575="IR"),$AM575,IF(BB575="C", IF($BI575="Y", IF($BA575="C", IF($AF575="N/A", $Q575, $AF575), IF($AF575="N/A", $T575, $AM575)), IF($AG575="N/A", $T575,$AG575)))))))</f>
        <v>10</v>
      </c>
      <c r="BU575" s="16">
        <f>IF(BC575="R", $CA575, IF(OR(BC575="P", BC575="T", BC575="N"), 0, IF($C575="DM", $T575, IF(OR(BC575="Y", BC575="IR"),$AM575,IF(BC575="C", IF($BI575="Y", IF($BA575="C", IF($AF575="N/A", $Q575, $AF575), IF($AF575="N/A", $T575, $AM575)), IF($AG575="N/A", $T575,$AG575)))))))</f>
        <v>10</v>
      </c>
      <c r="BV575" s="16">
        <f>IF(BD575="R", $CA575, IF(OR(BD575="P", BD575="T", BD575="N"), 0, IF($C575="DM", $T575, IF(OR(BD575="Y", BD575="IR"),$AM575,IF(BD575="C", IF($BI575="Y", IF($BA575="C", IF($AF575="N/A", $Q575, $AF575), IF($AF575="N/A", $T575, $AM575)), IF($AG575="N/A", $T575,$AG575)))))))</f>
        <v>10</v>
      </c>
      <c r="BW575" s="16">
        <f>IF(BE575="R", $CA575, IF(OR(BE575="P", BE575="T", BE575="N"), 0, IF($C575="DM", $T575, IF(OR(BE575="Y", BE575="IR"),$AM575,IF(BE575="C", IF($BI575="Y", IF($BA575="C", IF($AF575="N/A", $Q575, $AF575), IF($AF575="N/A", $T575, $AM575)), IF($AG575="N/A", $T575,$AG575)))))))</f>
        <v>10</v>
      </c>
      <c r="BX575" s="16">
        <f>IF(BF575="R", $CA575, IF(OR(BF575="P", BF575="T", BF575="N"), 0, IF($C575="DM", $T575, IF(OR(BF575="Y", BF575="IR"),$AM575,IF(BF575="C", IF($BI575="Y", IF($BA575="C", IF($AF575="N/A", $Q575, $AF575), IF($AF575="N/A", $T575, $AM575)), IF($AG575="N/A", $T575,$AG575)))))))</f>
        <v>10</v>
      </c>
      <c r="BY575" s="16">
        <f>IF(BG575="R", $CA575, IF(OR(BG575="P", BG575="T", BG575="N"), 0, IF($C575="DM", $T575, IF(OR(BG575="Y", BG575="IR"),$AM575,IF(BG575="C", IF($BI575="Y", IF($BA575="C", IF($AF575="N/A", $Q575, $AF575), IF($AF575="N/A", $T575, $AM575)), IF($AG575="N/A", $T575,$AG575)))))))</f>
        <v>10</v>
      </c>
      <c r="BZ575" s="16">
        <f>IF(BH575="R", $CA575, IF(OR(BH575="P", BH575="T", BH575="N"), 0, IF($C575="DM", $T575, IF(OR(BH575="Y", BH575="IR"),$AM575,IF(BH575="C", IF($BI575="Y", IF($BA575="C", IF($AF575="N/A", $Q575, $AF575), IF($AF575="N/A", $T575, $AM575)), IF($AG575="N/A", $T575,$AG575)))))))</f>
        <v>10</v>
      </c>
      <c r="CA575" s="15" t="s">
        <v>75</v>
      </c>
      <c r="CB575" s="16">
        <f>BZ575</f>
        <v>10</v>
      </c>
      <c r="CC575" s="15">
        <f>IF(OR($BH575="T", $BH575="R"), 0, IF($BH575="C", IF($BI575="Y", IF($BA575="C", 0, IF(AF575="N/A", Q575-T575, AF575-AG575)), IF($AF575="N/A", U575, AH575)), AN575))</f>
        <v>6</v>
      </c>
      <c r="CD575" s="15" t="str">
        <f>IF(OR($BH575="T", $BH575="R"), 0, IF($BH575="C", IF($BI575="Y", 0, IF($AF575="N/A", V575, AI575)), AO575))</f>
        <v>N/A</v>
      </c>
      <c r="CE575" s="15" t="str">
        <f>IF(OR($BH575="T", $BH575="R"), 0, IF($BH575="C", IF($BI575="Y", 0, IF($AF575="N/A", W575, AJ575)), AP575))</f>
        <v>N/A</v>
      </c>
      <c r="CF575" s="15" t="str">
        <f>IF(OR($BH575="T", $BH575="R"), 0, IF($BH575="C", IF($BI575="Y", 0, IF($AF575="N/A", X575, AK575)), AQ575))</f>
        <v>N/A</v>
      </c>
      <c r="CG575" t="str">
        <f>IF(AC575="N/A", "S:"&amp;L575&amp;" G:"&amp;M575&amp;" GR:"&amp;Q575, IF(AC575=0, "S:"&amp;L575&amp;" G:"&amp;M575&amp;" GR:"&amp;Q575, "S:"&amp;L575&amp;"/"&amp;AD575&amp;" G:"&amp;AE575&amp;" GR:"&amp;AF575))</f>
        <v>S:6 G:2 GR:4</v>
      </c>
    </row>
    <row r="576" spans="1:85" x14ac:dyDescent="0.25">
      <c r="A576" s="14">
        <v>5242</v>
      </c>
      <c r="B576" s="15" t="s">
        <v>2832</v>
      </c>
      <c r="C576" s="15" t="s">
        <v>68</v>
      </c>
      <c r="D576" s="15" t="s">
        <v>59</v>
      </c>
      <c r="E576" s="15">
        <f>VLOOKUP(B576, 'Rookie Year'!$A$2:$B$55679,2,FALSE)</f>
        <v>2023</v>
      </c>
      <c r="F576" s="15">
        <v>2023</v>
      </c>
      <c r="G576" s="15" t="s">
        <v>40</v>
      </c>
      <c r="H576" s="15" t="s">
        <v>2224</v>
      </c>
      <c r="I576" s="16">
        <v>1</v>
      </c>
      <c r="J576" s="15">
        <v>3</v>
      </c>
      <c r="K576" s="17">
        <f>IF(AND(G576&lt;&gt;"N",R576="N/A"), IF(I576&lt;4, 0, 0.25),IF(I576=1, IF(J576=1,0.25, 0.25), IF(I576&lt;13, 0.25, IF(I576&lt;26, 0.4, IF(I576&lt;51, 0.6, 0.75)))))</f>
        <v>0</v>
      </c>
      <c r="L576" s="16">
        <f>I576-M576</f>
        <v>1</v>
      </c>
      <c r="M576" s="16">
        <f>ROUNDUP(I576*K576,0)</f>
        <v>0</v>
      </c>
      <c r="N576" s="16">
        <f>M576*J576</f>
        <v>0</v>
      </c>
      <c r="O576" s="16">
        <v>0</v>
      </c>
      <c r="P576" s="16">
        <v>0</v>
      </c>
      <c r="Q576" s="16">
        <f>N576-O576-P576</f>
        <v>0</v>
      </c>
      <c r="R576" s="15" t="s">
        <v>75</v>
      </c>
      <c r="S576" s="15">
        <f>IF(R576="N/A", J576-($B$1-F576), J576-($B$1-R576))</f>
        <v>2</v>
      </c>
      <c r="T576" s="16">
        <v>0</v>
      </c>
      <c r="U576" s="16">
        <v>0</v>
      </c>
      <c r="V576" s="16" t="str">
        <f>IF($S576&lt;3, "N/A", $M576)</f>
        <v>N/A</v>
      </c>
      <c r="W576" s="16" t="str">
        <f>IF($S576&lt;4, "N/A", $M576)</f>
        <v>N/A</v>
      </c>
      <c r="X576" s="16" t="str">
        <f>IF($S576&lt;5, "N/A", $M576)</f>
        <v>N/A</v>
      </c>
      <c r="Y576" s="15" t="str">
        <f>IF(SUM(T576:X576)&lt;&gt;Q576, "CHECK", "OK")</f>
        <v>OK</v>
      </c>
      <c r="Z576" s="15" t="str">
        <f>IF(F576=$B$1, "No", IF(S576=1, "Yes", "No"))</f>
        <v>No</v>
      </c>
      <c r="AA576" s="18" t="str">
        <f>IF(C576="DM", "N/A", IF(Z576="No","N/A",VLOOKUP(B576,'Extension List'!$A$3:$R$1972,18,FALSE)))</f>
        <v>N/A</v>
      </c>
      <c r="AB576" s="15" t="str">
        <f>IF(C576="DM", "N/A", IF(Z576="No","N/A",VLOOKUP(B576,'Extension List'!$A$3:$T$1972,20,FALSE)))</f>
        <v>N/A</v>
      </c>
      <c r="AC576" s="15" t="str">
        <f>IF(AA576="N/A", "N/A", 0)</f>
        <v>N/A</v>
      </c>
      <c r="AD576" s="16" t="str">
        <f>IF(AE576="N/A", "N/A", AA576-AE576)</f>
        <v>N/A</v>
      </c>
      <c r="AE576" s="16" t="str">
        <f>IF(AA576="N/A", "N/A", IF(AC576&gt;0, IF(AA576&lt;13, ROUNDUP(0.25*AA576,0), IF(AA576&lt;26, ROUNDUP(0.4*AA576,0), IF(AA576&lt;51, ROUNDUP(0.6*AA576,0), ROUNDUP(0.75*AA576,0)))), "N/A"))</f>
        <v>N/A</v>
      </c>
      <c r="AF576" s="16" t="str">
        <f>IF(AD576="N/A","N/A", (AE576*AC576)+Q576)</f>
        <v>N/A</v>
      </c>
      <c r="AG576" s="16" t="str">
        <f>IF($AF576="N/A", "N/A", "TBC")</f>
        <v>N/A</v>
      </c>
      <c r="AH576" s="16" t="str">
        <f>IF($AF576="N/A", "N/A", "TBC")</f>
        <v>N/A</v>
      </c>
      <c r="AI576" s="16" t="str">
        <f>IF($AF576="N/A","N/A",IF(AC576&gt;1,"TBC","N/A"))</f>
        <v>N/A</v>
      </c>
      <c r="AJ576" s="16" t="str">
        <f>IF($AF576="N/A","N/A",IF(AC576&gt;2,"TBC","N/A"))</f>
        <v>N/A</v>
      </c>
      <c r="AK576" s="16" t="str">
        <f>IF($AF576="N/A","N/A",IF(AC576&gt;3,"TBC","N/A"))</f>
        <v>N/A</v>
      </c>
      <c r="AL576" s="16" t="str">
        <f>IF(AC576="N/A","N/A",IF(AC576&gt;0,IF(SUM(AG576:AK576)&lt;&gt;AF576,"CHECK","OK"),"N/A"))</f>
        <v>N/A</v>
      </c>
      <c r="AM576" s="16">
        <f>IF(AD576="N/A", L576+T576, L576+AG576)</f>
        <v>1</v>
      </c>
      <c r="AN576" s="16">
        <f>IF(AD576="N/A", IF(U576="N/A", "N/A", L576+U576), AD576+AH576)</f>
        <v>1</v>
      </c>
      <c r="AO576" s="16" t="str">
        <f>IF(AD576="N/A", IF(V576="N/A", "N/A", L576+V576), IF(AI576="N/A", "N/A", AD576+AI576))</f>
        <v>N/A</v>
      </c>
      <c r="AP576" s="16" t="str">
        <f>IF(AD576="N/A", IF(W576="N/A", "N/A", L576+W576), IF(AJ576="N/A", "N/A", AD576+AJ576))</f>
        <v>N/A</v>
      </c>
      <c r="AQ576" s="16" t="str">
        <f>IF(AD576="N/A", IF(X576="N/A", "N/A", L576+X576), IF(AK576="N/A", "N/A", AD576+AK576))</f>
        <v>N/A</v>
      </c>
      <c r="AR576" s="15" t="s">
        <v>40</v>
      </c>
      <c r="AS576" s="15" t="s">
        <v>40</v>
      </c>
      <c r="AT576" s="15" t="s">
        <v>40</v>
      </c>
      <c r="AU576" s="15" t="s">
        <v>40</v>
      </c>
      <c r="AV576" s="15" t="s">
        <v>40</v>
      </c>
      <c r="AW576" s="15" t="s">
        <v>40</v>
      </c>
      <c r="AX576" s="15" t="s">
        <v>40</v>
      </c>
      <c r="AY576" s="15" t="s">
        <v>40</v>
      </c>
      <c r="AZ576" s="15" t="s">
        <v>40</v>
      </c>
      <c r="BA576" s="15" t="s">
        <v>40</v>
      </c>
      <c r="BB576" s="15" t="s">
        <v>40</v>
      </c>
      <c r="BC576" s="15" t="s">
        <v>40</v>
      </c>
      <c r="BD576" s="15" t="s">
        <v>40</v>
      </c>
      <c r="BE576" s="15" t="s">
        <v>40</v>
      </c>
      <c r="BF576" s="15" t="s">
        <v>40</v>
      </c>
      <c r="BG576" s="15" t="s">
        <v>40</v>
      </c>
      <c r="BH576" s="15" t="s">
        <v>40</v>
      </c>
      <c r="BI576" s="15"/>
      <c r="BJ576" s="16">
        <f>IF(AR576="R", $CA576, IF(OR(AR576="P", AR576="T", AR576="N"), 0, IF($C576="DM", $T576, IF(OR(AR576="Y", AR576="IR"),$AM576,IF(AR576="C", IF($BI576="Y", IF($AF576="N/A", $Q576, $AF576), IF($AG576="N/A", $T576,$AG576)))))))</f>
        <v>1</v>
      </c>
      <c r="BK576" s="16">
        <f>IF(AS576="R", $CA576, IF(OR(AS576="P", AS576="T", AS576="N"), 0, IF($C576="DM", $T576, IF(OR(AS576="Y", AS576="IR"),$AM576,IF(AS576="C", IF($BI576="Y", IF($AF576="N/A", $Q576, $AF576), IF($AG576="N/A", $T576,$AG576)))))))</f>
        <v>1</v>
      </c>
      <c r="BL576" s="16">
        <f>IF(AT576="R", $CA576, IF(OR(AT576="P", AT576="T", AT576="N"), 0, IF($C576="DM", $T576, IF(OR(AT576="Y", AT576="IR"),$AM576,IF(AT576="C", IF($BI576="Y", IF($AF576="N/A", $Q576, $AF576), IF($AG576="N/A", $T576,$AG576)))))))</f>
        <v>1</v>
      </c>
      <c r="BM576" s="16">
        <f>IF(AU576="R", $CA576, IF(OR(AU576="P", AU576="T", AU576="N"), 0, IF($C576="DM", $T576, IF(OR(AU576="Y", AU576="IR"),$AM576,IF(AU576="C", IF($BI576="Y", IF($AF576="N/A", $Q576, $AF576), IF($AG576="N/A", $T576,$AG576)))))))</f>
        <v>1</v>
      </c>
      <c r="BN576" s="16">
        <f>IF(AV576="R", $CA576, IF(OR(AV576="P", AV576="T", AV576="N"), 0, IF($C576="DM", $T576, IF(OR(AV576="Y", AV576="IR"),$AM576,IF(AV576="C", IF($BI576="Y", IF($AF576="N/A", $Q576, $AF576), IF($AG576="N/A", $T576,$AG576)))))))</f>
        <v>1</v>
      </c>
      <c r="BO576" s="16">
        <f>IF(AW576="R", $CA576, IF(OR(AW576="P", AW576="T", AW576="N"), 0, IF($C576="DM", $T576, IF(OR(AW576="Y", AW576="IR"),$AM576,IF(AW576="C", IF($BI576="Y", IF($AF576="N/A", $Q576, $AF576), IF($AG576="N/A", $T576,$AG576)))))))</f>
        <v>1</v>
      </c>
      <c r="BP576" s="16">
        <f>IF(AX576="R", $CA576, IF(OR(AX576="P", AX576="T", AX576="N"), 0, IF($C576="DM", $T576, IF(OR(AX576="Y", AX576="IR"),$AM576,IF(AX576="C", IF($BI576="Y", IF($AF576="N/A", $Q576, $AF576), IF($AG576="N/A", $T576,$AG576)))))))</f>
        <v>1</v>
      </c>
      <c r="BQ576" s="16">
        <f>IF(AY576="R", $CA576, IF(OR(AY576="P", AY576="T", AY576="N"), 0, IF($C576="DM", $T576, IF(OR(AY576="Y", AY576="IR"),$AM576,IF(AY576="C", IF($BI576="Y", IF($AF576="N/A", $Q576, $AF576), IF($AG576="N/A", $T576,$AG576)))))))</f>
        <v>1</v>
      </c>
      <c r="BR576" s="16">
        <f>IF(AZ576="R", $CA576, IF(OR(AZ576="P", AZ576="T", AZ576="N"), 0, IF($C576="DM", $T576, IF(OR(AZ576="Y", AZ576="IR"),$AM576,IF(AZ576="C", IF($BI576="Y", IF($AF576="N/A", $Q576, $AF576), IF($AG576="N/A", $T576,$AG576)))))))</f>
        <v>1</v>
      </c>
      <c r="BS576" s="16">
        <f>IF(BA576="R", $CA576, IF(OR(BA576="P", BA576="T", BA576="N"), 0, IF($C576="DM", $T576, IF(OR(BA576="Y", BA576="IR"),$AM576,IF(BA576="C", IF($BI576="Y", IF($AF576="N/A", $Q576, $AF576), IF($AG576="N/A", $T576,$AG576)))))))</f>
        <v>1</v>
      </c>
      <c r="BT576" s="16">
        <f>IF(BB576="R", $CA576, IF(OR(BB576="P", BB576="T", BB576="N"), 0, IF($C576="DM", $T576, IF(OR(BB576="Y", BB576="IR"),$AM576,IF(BB576="C", IF($BI576="Y", IF($BA576="C", IF($AF576="N/A", $Q576, $AF576), IF($AF576="N/A", $T576, $AM576)), IF($AG576="N/A", $T576,$AG576)))))))</f>
        <v>1</v>
      </c>
      <c r="BU576" s="16">
        <f>IF(BC576="R", $CA576, IF(OR(BC576="P", BC576="T", BC576="N"), 0, IF($C576="DM", $T576, IF(OR(BC576="Y", BC576="IR"),$AM576,IF(BC576="C", IF($BI576="Y", IF($BA576="C", IF($AF576="N/A", $Q576, $AF576), IF($AF576="N/A", $T576, $AM576)), IF($AG576="N/A", $T576,$AG576)))))))</f>
        <v>1</v>
      </c>
      <c r="BV576" s="16">
        <f>IF(BD576="R", $CA576, IF(OR(BD576="P", BD576="T", BD576="N"), 0, IF($C576="DM", $T576, IF(OR(BD576="Y", BD576="IR"),$AM576,IF(BD576="C", IF($BI576="Y", IF($BA576="C", IF($AF576="N/A", $Q576, $AF576), IF($AF576="N/A", $T576, $AM576)), IF($AG576="N/A", $T576,$AG576)))))))</f>
        <v>1</v>
      </c>
      <c r="BW576" s="16">
        <f>IF(BE576="R", $CA576, IF(OR(BE576="P", BE576="T", BE576="N"), 0, IF($C576="DM", $T576, IF(OR(BE576="Y", BE576="IR"),$AM576,IF(BE576="C", IF($BI576="Y", IF($BA576="C", IF($AF576="N/A", $Q576, $AF576), IF($AF576="N/A", $T576, $AM576)), IF($AG576="N/A", $T576,$AG576)))))))</f>
        <v>1</v>
      </c>
      <c r="BX576" s="16">
        <f>IF(BF576="R", $CA576, IF(OR(BF576="P", BF576="T", BF576="N"), 0, IF($C576="DM", $T576, IF(OR(BF576="Y", BF576="IR"),$AM576,IF(BF576="C", IF($BI576="Y", IF($BA576="C", IF($AF576="N/A", $Q576, $AF576), IF($AF576="N/A", $T576, $AM576)), IF($AG576="N/A", $T576,$AG576)))))))</f>
        <v>1</v>
      </c>
      <c r="BY576" s="16">
        <f>IF(BG576="R", $CA576, IF(OR(BG576="P", BG576="T", BG576="N"), 0, IF($C576="DM", $T576, IF(OR(BG576="Y", BG576="IR"),$AM576,IF(BG576="C", IF($BI576="Y", IF($BA576="C", IF($AF576="N/A", $Q576, $AF576), IF($AF576="N/A", $T576, $AM576)), IF($AG576="N/A", $T576,$AG576)))))))</f>
        <v>1</v>
      </c>
      <c r="BZ576" s="16">
        <f>IF(BH576="R", $CA576, IF(OR(BH576="P", BH576="T", BH576="N"), 0, IF($C576="DM", $T576, IF(OR(BH576="Y", BH576="IR"),$AM576,IF(BH576="C", IF($BI576="Y", IF($BA576="C", IF($AF576="N/A", $Q576, $AF576), IF($AF576="N/A", $T576, $AM576)), IF($AG576="N/A", $T576,$AG576)))))))</f>
        <v>1</v>
      </c>
      <c r="CA576" s="15" t="s">
        <v>75</v>
      </c>
      <c r="CB576" s="16">
        <f>BZ576</f>
        <v>1</v>
      </c>
      <c r="CC576" s="15">
        <f>IF(OR($BH576="T", $BH576="R"), 0, IF($BH576="C", IF($BI576="Y", IF($BA576="C", 0, IF(AF576="N/A", Q576-T576, AF576-AG576)), IF($AF576="N/A", U576, AH576)), AN576))</f>
        <v>1</v>
      </c>
      <c r="CD576" s="15" t="str">
        <f>IF(OR($BH576="T", $BH576="R"), 0, IF($BH576="C", IF($BI576="Y", 0, IF($AF576="N/A", V576, AI576)), AO576))</f>
        <v>N/A</v>
      </c>
      <c r="CE576" s="15" t="str">
        <f>IF(OR($BH576="T", $BH576="R"), 0, IF($BH576="C", IF($BI576="Y", 0, IF($AF576="N/A", W576, AJ576)), AP576))</f>
        <v>N/A</v>
      </c>
      <c r="CF576" s="15" t="str">
        <f>IF(OR($BH576="T", $BH576="R"), 0, IF($BH576="C", IF($BI576="Y", 0, IF($AF576="N/A", X576, AK576)), AQ576))</f>
        <v>N/A</v>
      </c>
      <c r="CG576" t="str">
        <f>IF(AC576="N/A", "S:"&amp;L576&amp;" G:"&amp;M576&amp;" GR:"&amp;Q576, IF(AC576=0, "S:"&amp;L576&amp;" G:"&amp;M576&amp;" GR:"&amp;Q576, "S:"&amp;L576&amp;"/"&amp;AD576&amp;" G:"&amp;AE576&amp;" GR:"&amp;AF576))</f>
        <v>S:1 G:0 GR:0</v>
      </c>
    </row>
    <row r="577" spans="1:85" x14ac:dyDescent="0.25">
      <c r="A577" s="14">
        <v>5180</v>
      </c>
      <c r="B577" s="15" t="s">
        <v>2775</v>
      </c>
      <c r="C577" s="15" t="s">
        <v>68</v>
      </c>
      <c r="D577" s="15" t="s">
        <v>59</v>
      </c>
      <c r="E577" s="15">
        <f>VLOOKUP(B577, 'Rookie Year'!$A$2:$B$55679,2,FALSE)</f>
        <v>2023</v>
      </c>
      <c r="F577" s="15">
        <v>2023</v>
      </c>
      <c r="G577" s="15" t="s">
        <v>40</v>
      </c>
      <c r="H577" s="15" t="s">
        <v>2176</v>
      </c>
      <c r="I577" s="16">
        <v>3</v>
      </c>
      <c r="J577" s="15">
        <v>4</v>
      </c>
      <c r="K577" s="17">
        <f>IF(AND(G577&lt;&gt;"N",R577="N/A"), IF(I577&lt;4, 0, 0.25),IF(I577=1, IF(J577=1,0.25, 0.25), IF(I577&lt;13, 0.25, IF(I577&lt;26, 0.4, IF(I577&lt;51, 0.6, 0.75)))))</f>
        <v>0</v>
      </c>
      <c r="L577" s="16">
        <f>I577-M577</f>
        <v>3</v>
      </c>
      <c r="M577" s="16">
        <f>ROUNDUP(I577*K577,0)</f>
        <v>0</v>
      </c>
      <c r="N577" s="16">
        <f>M577*J577</f>
        <v>0</v>
      </c>
      <c r="O577" s="16">
        <v>0</v>
      </c>
      <c r="P577" s="16">
        <v>0</v>
      </c>
      <c r="Q577" s="16">
        <f>N577-O577-P577</f>
        <v>0</v>
      </c>
      <c r="R577" s="15" t="s">
        <v>75</v>
      </c>
      <c r="S577" s="15">
        <f>IF(R577="N/A", J577-($B$1-F577), J577-($B$1-R577))</f>
        <v>3</v>
      </c>
      <c r="T577" s="16">
        <v>0</v>
      </c>
      <c r="U577" s="16">
        <v>0</v>
      </c>
      <c r="V577" s="16">
        <v>0</v>
      </c>
      <c r="W577" s="16" t="str">
        <f>IF($S577&lt;4, "N/A", $M577)</f>
        <v>N/A</v>
      </c>
      <c r="X577" s="16" t="str">
        <f>IF($S577&lt;5, "N/A", $M577)</f>
        <v>N/A</v>
      </c>
      <c r="Y577" s="15" t="str">
        <f>IF(SUM(T577:X577)&lt;&gt;Q577, "CHECK", "OK")</f>
        <v>OK</v>
      </c>
      <c r="Z577" s="15" t="str">
        <f>IF(F577=$B$1, "No", IF(S577=1, "Yes", "No"))</f>
        <v>No</v>
      </c>
      <c r="AA577" s="18" t="str">
        <f>IF(C577="DM", "N/A", IF(Z577="No","N/A",VLOOKUP(B577,'Extension List'!$A$3:$R$1972,18,FALSE)))</f>
        <v>N/A</v>
      </c>
      <c r="AB577" s="15" t="str">
        <f>IF(C577="DM", "N/A", IF(Z577="No","N/A",VLOOKUP(B577,'Extension List'!$A$3:$T$1972,20,FALSE)))</f>
        <v>N/A</v>
      </c>
      <c r="AC577" s="15" t="str">
        <f>IF(AA577="N/A", "N/A", 0)</f>
        <v>N/A</v>
      </c>
      <c r="AD577" s="16" t="str">
        <f>IF(AE577="N/A", "N/A", AA577-AE577)</f>
        <v>N/A</v>
      </c>
      <c r="AE577" s="16" t="str">
        <f>IF(AA577="N/A", "N/A", IF(AC577&gt;0, IF(AA577&lt;13, ROUNDUP(0.25*AA577,0), IF(AA577&lt;26, ROUNDUP(0.4*AA577,0), IF(AA577&lt;51, ROUNDUP(0.6*AA577,0), ROUNDUP(0.75*AA577,0)))), "N/A"))</f>
        <v>N/A</v>
      </c>
      <c r="AF577" s="16" t="str">
        <f>IF(AD577="N/A","N/A", (AE577*AC577)+Q577)</f>
        <v>N/A</v>
      </c>
      <c r="AG577" s="16" t="str">
        <f>IF($AF577="N/A", "N/A", "TBC")</f>
        <v>N/A</v>
      </c>
      <c r="AH577" s="16" t="str">
        <f>IF($AF577="N/A", "N/A", "TBC")</f>
        <v>N/A</v>
      </c>
      <c r="AI577" s="16" t="str">
        <f>IF($AF577="N/A","N/A",IF(AC577&gt;1,"TBC","N/A"))</f>
        <v>N/A</v>
      </c>
      <c r="AJ577" s="16" t="str">
        <f>IF($AF577="N/A","N/A",IF(AC577&gt;2,"TBC","N/A"))</f>
        <v>N/A</v>
      </c>
      <c r="AK577" s="16" t="str">
        <f>IF($AF577="N/A","N/A",IF(AC577&gt;3,"TBC","N/A"))</f>
        <v>N/A</v>
      </c>
      <c r="AL577" s="16" t="str">
        <f>IF(AC577="N/A","N/A",IF(AC577&gt;0,IF(SUM(AG577:AK577)&lt;&gt;AF577,"CHECK","OK"),"N/A"))</f>
        <v>N/A</v>
      </c>
      <c r="AM577" s="16">
        <f>IF(AD577="N/A", L577+T577, L577+AG577)</f>
        <v>3</v>
      </c>
      <c r="AN577" s="16">
        <f>IF(AD577="N/A", IF(U577="N/A", "N/A", L577+U577), AD577+AH577)</f>
        <v>3</v>
      </c>
      <c r="AO577" s="16">
        <f>IF(AD577="N/A", IF(V577="N/A", "N/A", L577+V577), IF(AI577="N/A", "N/A", AD577+AI577))</f>
        <v>3</v>
      </c>
      <c r="AP577" s="16" t="str">
        <f>IF(AD577="N/A", IF(W577="N/A", "N/A", L577+W577), IF(AJ577="N/A", "N/A", AD577+AJ577))</f>
        <v>N/A</v>
      </c>
      <c r="AQ577" s="16" t="str">
        <f>IF(AD577="N/A", IF(X577="N/A", "N/A", L577+X577), IF(AK577="N/A", "N/A", AD577+AK577))</f>
        <v>N/A</v>
      </c>
      <c r="AR577" s="15" t="s">
        <v>40</v>
      </c>
      <c r="AS577" s="15" t="s">
        <v>40</v>
      </c>
      <c r="AT577" s="15" t="s">
        <v>40</v>
      </c>
      <c r="AU577" s="15" t="s">
        <v>40</v>
      </c>
      <c r="AV577" s="15" t="s">
        <v>40</v>
      </c>
      <c r="AW577" s="15" t="s">
        <v>40</v>
      </c>
      <c r="AX577" s="15" t="s">
        <v>40</v>
      </c>
      <c r="AY577" s="15" t="s">
        <v>40</v>
      </c>
      <c r="AZ577" s="15" t="s">
        <v>40</v>
      </c>
      <c r="BA577" s="15" t="s">
        <v>40</v>
      </c>
      <c r="BB577" s="15" t="s">
        <v>40</v>
      </c>
      <c r="BC577" s="15" t="s">
        <v>40</v>
      </c>
      <c r="BD577" s="15" t="s">
        <v>40</v>
      </c>
      <c r="BE577" s="15" t="s">
        <v>40</v>
      </c>
      <c r="BF577" s="15" t="s">
        <v>40</v>
      </c>
      <c r="BG577" s="15" t="s">
        <v>40</v>
      </c>
      <c r="BH577" s="15" t="s">
        <v>40</v>
      </c>
      <c r="BI577" s="15"/>
      <c r="BJ577" s="16">
        <f>IF(AR577="R", $CA577, IF(OR(AR577="P", AR577="T", AR577="N"), 0, IF($C577="DM", $T577, IF(OR(AR577="Y", AR577="IR"),$AM577,IF(AR577="C", IF($BI577="Y", IF($AF577="N/A", $Q577, $AF577), IF($AG577="N/A", $T577,$AG577)))))))</f>
        <v>3</v>
      </c>
      <c r="BK577" s="16">
        <f>IF(AS577="R", $CA577, IF(OR(AS577="P", AS577="T", AS577="N"), 0, IF($C577="DM", $T577, IF(OR(AS577="Y", AS577="IR"),$AM577,IF(AS577="C", IF($BI577="Y", IF($AF577="N/A", $Q577, $AF577), IF($AG577="N/A", $T577,$AG577)))))))</f>
        <v>3</v>
      </c>
      <c r="BL577" s="16">
        <f>IF(AT577="R", $CA577, IF(OR(AT577="P", AT577="T", AT577="N"), 0, IF($C577="DM", $T577, IF(OR(AT577="Y", AT577="IR"),$AM577,IF(AT577="C", IF($BI577="Y", IF($AF577="N/A", $Q577, $AF577), IF($AG577="N/A", $T577,$AG577)))))))</f>
        <v>3</v>
      </c>
      <c r="BM577" s="16">
        <f>IF(AU577="R", $CA577, IF(OR(AU577="P", AU577="T", AU577="N"), 0, IF($C577="DM", $T577, IF(OR(AU577="Y", AU577="IR"),$AM577,IF(AU577="C", IF($BI577="Y", IF($AF577="N/A", $Q577, $AF577), IF($AG577="N/A", $T577,$AG577)))))))</f>
        <v>3</v>
      </c>
      <c r="BN577" s="16">
        <f>IF(AV577="R", $CA577, IF(OR(AV577="P", AV577="T", AV577="N"), 0, IF($C577="DM", $T577, IF(OR(AV577="Y", AV577="IR"),$AM577,IF(AV577="C", IF($BI577="Y", IF($AF577="N/A", $Q577, $AF577), IF($AG577="N/A", $T577,$AG577)))))))</f>
        <v>3</v>
      </c>
      <c r="BO577" s="16">
        <f>IF(AW577="R", $CA577, IF(OR(AW577="P", AW577="T", AW577="N"), 0, IF($C577="DM", $T577, IF(OR(AW577="Y", AW577="IR"),$AM577,IF(AW577="C", IF($BI577="Y", IF($AF577="N/A", $Q577, $AF577), IF($AG577="N/A", $T577,$AG577)))))))</f>
        <v>3</v>
      </c>
      <c r="BP577" s="16">
        <f>IF(AX577="R", $CA577, IF(OR(AX577="P", AX577="T", AX577="N"), 0, IF($C577="DM", $T577, IF(OR(AX577="Y", AX577="IR"),$AM577,IF(AX577="C", IF($BI577="Y", IF($AF577="N/A", $Q577, $AF577), IF($AG577="N/A", $T577,$AG577)))))))</f>
        <v>3</v>
      </c>
      <c r="BQ577" s="16">
        <f>IF(AY577="R", $CA577, IF(OR(AY577="P", AY577="T", AY577="N"), 0, IF($C577="DM", $T577, IF(OR(AY577="Y", AY577="IR"),$AM577,IF(AY577="C", IF($BI577="Y", IF($AF577="N/A", $Q577, $AF577), IF($AG577="N/A", $T577,$AG577)))))))</f>
        <v>3</v>
      </c>
      <c r="BR577" s="16">
        <f>IF(AZ577="R", $CA577, IF(OR(AZ577="P", AZ577="T", AZ577="N"), 0, IF($C577="DM", $T577, IF(OR(AZ577="Y", AZ577="IR"),$AM577,IF(AZ577="C", IF($BI577="Y", IF($AF577="N/A", $Q577, $AF577), IF($AG577="N/A", $T577,$AG577)))))))</f>
        <v>3</v>
      </c>
      <c r="BS577" s="16">
        <f>IF(BA577="R", $CA577, IF(OR(BA577="P", BA577="T", BA577="N"), 0, IF($C577="DM", $T577, IF(OR(BA577="Y", BA577="IR"),$AM577,IF(BA577="C", IF($BI577="Y", IF($AF577="N/A", $Q577, $AF577), IF($AG577="N/A", $T577,$AG577)))))))</f>
        <v>3</v>
      </c>
      <c r="BT577" s="16">
        <f>IF(BB577="R", $CA577, IF(OR(BB577="P", BB577="T", BB577="N"), 0, IF($C577="DM", $T577, IF(OR(BB577="Y", BB577="IR"),$AM577,IF(BB577="C", IF($BI577="Y", IF($BA577="C", IF($AF577="N/A", $Q577, $AF577), IF($AF577="N/A", $T577, $AM577)), IF($AG577="N/A", $T577,$AG577)))))))</f>
        <v>3</v>
      </c>
      <c r="BU577" s="16">
        <f>IF(BC577="R", $CA577, IF(OR(BC577="P", BC577="T", BC577="N"), 0, IF($C577="DM", $T577, IF(OR(BC577="Y", BC577="IR"),$AM577,IF(BC577="C", IF($BI577="Y", IF($BA577="C", IF($AF577="N/A", $Q577, $AF577), IF($AF577="N/A", $T577, $AM577)), IF($AG577="N/A", $T577,$AG577)))))))</f>
        <v>3</v>
      </c>
      <c r="BV577" s="16">
        <f>IF(BD577="R", $CA577, IF(OR(BD577="P", BD577="T", BD577="N"), 0, IF($C577="DM", $T577, IF(OR(BD577="Y", BD577="IR"),$AM577,IF(BD577="C", IF($BI577="Y", IF($BA577="C", IF($AF577="N/A", $Q577, $AF577), IF($AF577="N/A", $T577, $AM577)), IF($AG577="N/A", $T577,$AG577)))))))</f>
        <v>3</v>
      </c>
      <c r="BW577" s="16">
        <f>IF(BE577="R", $CA577, IF(OR(BE577="P", BE577="T", BE577="N"), 0, IF($C577="DM", $T577, IF(OR(BE577="Y", BE577="IR"),$AM577,IF(BE577="C", IF($BI577="Y", IF($BA577="C", IF($AF577="N/A", $Q577, $AF577), IF($AF577="N/A", $T577, $AM577)), IF($AG577="N/A", $T577,$AG577)))))))</f>
        <v>3</v>
      </c>
      <c r="BX577" s="16">
        <f>IF(BF577="R", $CA577, IF(OR(BF577="P", BF577="T", BF577="N"), 0, IF($C577="DM", $T577, IF(OR(BF577="Y", BF577="IR"),$AM577,IF(BF577="C", IF($BI577="Y", IF($BA577="C", IF($AF577="N/A", $Q577, $AF577), IF($AF577="N/A", $T577, $AM577)), IF($AG577="N/A", $T577,$AG577)))))))</f>
        <v>3</v>
      </c>
      <c r="BY577" s="16">
        <f>IF(BG577="R", $CA577, IF(OR(BG577="P", BG577="T", BG577="N"), 0, IF($C577="DM", $T577, IF(OR(BG577="Y", BG577="IR"),$AM577,IF(BG577="C", IF($BI577="Y", IF($BA577="C", IF($AF577="N/A", $Q577, $AF577), IF($AF577="N/A", $T577, $AM577)), IF($AG577="N/A", $T577,$AG577)))))))</f>
        <v>3</v>
      </c>
      <c r="BZ577" s="16">
        <f>IF(BH577="R", $CA577, IF(OR(BH577="P", BH577="T", BH577="N"), 0, IF($C577="DM", $T577, IF(OR(BH577="Y", BH577="IR"),$AM577,IF(BH577="C", IF($BI577="Y", IF($BA577="C", IF($AF577="N/A", $Q577, $AF577), IF($AF577="N/A", $T577, $AM577)), IF($AG577="N/A", $T577,$AG577)))))))</f>
        <v>3</v>
      </c>
      <c r="CA577" s="15" t="s">
        <v>75</v>
      </c>
      <c r="CB577" s="16">
        <f>BZ577</f>
        <v>3</v>
      </c>
      <c r="CC577" s="15">
        <f>IF(OR($BH577="T", $BH577="R"), 0, IF($BH577="C", IF($BI577="Y", IF($BA577="C", 0, IF(AF577="N/A", Q577-T577, AF577-AG577)), IF($AF577="N/A", U577, AH577)), AN577))</f>
        <v>3</v>
      </c>
      <c r="CD577" s="15">
        <f>IF(OR($BH577="T", $BH577="R"), 0, IF($BH577="C", IF($BI577="Y", 0, IF($AF577="N/A", V577, AI577)), AO577))</f>
        <v>3</v>
      </c>
      <c r="CE577" s="15" t="str">
        <f>IF(OR($BH577="T", $BH577="R"), 0, IF($BH577="C", IF($BI577="Y", 0, IF($AF577="N/A", W577, AJ577)), AP577))</f>
        <v>N/A</v>
      </c>
      <c r="CF577" s="15" t="str">
        <f>IF(OR($BH577="T", $BH577="R"), 0, IF($BH577="C", IF($BI577="Y", 0, IF($AF577="N/A", X577, AK577)), AQ577))</f>
        <v>N/A</v>
      </c>
      <c r="CG577" t="str">
        <f>IF(AC577="N/A", "S:"&amp;L577&amp;" G:"&amp;M577&amp;" GR:"&amp;Q577, IF(AC577=0, "S:"&amp;L577&amp;" G:"&amp;M577&amp;" GR:"&amp;Q577, "S:"&amp;L577&amp;"/"&amp;AD577&amp;" G:"&amp;AE577&amp;" GR:"&amp;AF577))</f>
        <v>S:3 G:0 GR:0</v>
      </c>
    </row>
    <row r="578" spans="1:85" x14ac:dyDescent="0.25">
      <c r="A578" s="14">
        <v>5759</v>
      </c>
      <c r="B578" s="15" t="s">
        <v>2022</v>
      </c>
      <c r="C578" s="15" t="s">
        <v>68</v>
      </c>
      <c r="D578" s="15" t="s">
        <v>59</v>
      </c>
      <c r="E578" s="15">
        <f>VLOOKUP(B578, 'Rookie Year'!$A$2:$B$55679,2,FALSE)</f>
        <v>2014</v>
      </c>
      <c r="F578" s="15">
        <v>2024</v>
      </c>
      <c r="G578" s="15" t="s">
        <v>42</v>
      </c>
      <c r="H578" s="15">
        <v>3</v>
      </c>
      <c r="I578" s="16">
        <v>4</v>
      </c>
      <c r="J578" s="15">
        <v>1</v>
      </c>
      <c r="K578" s="17">
        <f>IF(AND(G578&lt;&gt;"N",R578="N/A"), IF(I578&lt;4, 0, 0.25),IF(I578=1, IF(J578=1,0.25, 0.25), IF(I578&lt;13, 0.25, IF(I578&lt;26, 0.4, IF(I578&lt;51, 0.6, 0.75)))))</f>
        <v>0.25</v>
      </c>
      <c r="L578" s="16">
        <f>I578-M578</f>
        <v>3</v>
      </c>
      <c r="M578" s="16">
        <f>ROUNDUP(I578*K578,0)</f>
        <v>1</v>
      </c>
      <c r="N578" s="16">
        <f>M578*J578</f>
        <v>1</v>
      </c>
      <c r="O578" s="16">
        <v>0</v>
      </c>
      <c r="P578" s="16">
        <v>0</v>
      </c>
      <c r="Q578" s="16">
        <f>N578-O578-P578</f>
        <v>1</v>
      </c>
      <c r="R578" s="15" t="s">
        <v>75</v>
      </c>
      <c r="S578" s="15">
        <f>IF(R578="N/A", J578-($B$1-F578), J578-($B$1-R578))</f>
        <v>1</v>
      </c>
      <c r="T578" s="16">
        <f>IF($S578&lt;1, "N/A", $M578)</f>
        <v>1</v>
      </c>
      <c r="U578" s="16" t="str">
        <f>IF($S578&lt;2, "N/A", $M578)</f>
        <v>N/A</v>
      </c>
      <c r="V578" s="16" t="str">
        <f>IF($S578&lt;3, "N/A", $M578)</f>
        <v>N/A</v>
      </c>
      <c r="W578" s="16" t="str">
        <f>IF($S578&lt;4, "N/A", $M578)</f>
        <v>N/A</v>
      </c>
      <c r="X578" s="16" t="str">
        <f>IF($S578&lt;5, "N/A", $M578)</f>
        <v>N/A</v>
      </c>
      <c r="Y578" s="15" t="str">
        <f>IF(SUM(T578:X578)&lt;&gt;Q578, "CHECK", "OK")</f>
        <v>OK</v>
      </c>
      <c r="Z578" s="15" t="str">
        <f>IF(F578=$B$1, "No", IF(S578=1, "Yes", "No"))</f>
        <v>No</v>
      </c>
      <c r="AA578" s="18" t="str">
        <f>IF(C578="DM", "N/A", IF(Z578="No","N/A",VLOOKUP(B578,'Extension List'!$A$3:$R$1972,18,FALSE)))</f>
        <v>N/A</v>
      </c>
      <c r="AB578" s="15" t="str">
        <f>IF(C578="DM", "N/A", IF(Z578="No","N/A",VLOOKUP(B578,'Extension List'!$A$3:$T$1972,20,FALSE)))</f>
        <v>N/A</v>
      </c>
      <c r="AC578" s="15" t="str">
        <f>IF(AA578="N/A", "N/A", 0)</f>
        <v>N/A</v>
      </c>
      <c r="AD578" s="16" t="str">
        <f>IF(AE578="N/A", "N/A", AA578-AE578)</f>
        <v>N/A</v>
      </c>
      <c r="AE578" s="16" t="str">
        <f>IF(AA578="N/A", "N/A", IF(AC578&gt;0, IF(AA578&lt;13, ROUNDUP(0.25*AA578,0), IF(AA578&lt;26, ROUNDUP(0.4*AA578,0), IF(AA578&lt;51, ROUNDUP(0.6*AA578,0), ROUNDUP(0.75*AA578,0)))), "N/A"))</f>
        <v>N/A</v>
      </c>
      <c r="AF578" s="16" t="str">
        <f>IF(AD578="N/A","N/A", (AE578*AC578)+Q578)</f>
        <v>N/A</v>
      </c>
      <c r="AG578" s="16" t="str">
        <f>IF($AF578="N/A", "N/A", "TBC")</f>
        <v>N/A</v>
      </c>
      <c r="AH578" s="16" t="str">
        <f>IF($AF578="N/A", "N/A", "TBC")</f>
        <v>N/A</v>
      </c>
      <c r="AI578" s="16" t="str">
        <f>IF($AF578="N/A","N/A",IF(AC578&gt;1,"TBC","N/A"))</f>
        <v>N/A</v>
      </c>
      <c r="AJ578" s="16" t="str">
        <f>IF($AF578="N/A","N/A",IF(AC578&gt;2,"TBC","N/A"))</f>
        <v>N/A</v>
      </c>
      <c r="AK578" s="16" t="str">
        <f>IF($AF578="N/A","N/A",IF(AC578&gt;3,"TBC","N/A"))</f>
        <v>N/A</v>
      </c>
      <c r="AL578" s="16" t="str">
        <f>IF(AC578="N/A","N/A",IF(AC578&gt;0,IF(SUM(AG578:AK578)&lt;&gt;AF578,"CHECK","OK"),"N/A"))</f>
        <v>N/A</v>
      </c>
      <c r="AM578" s="16">
        <f>IF(AD578="N/A", L578+T578, L578+AG578)</f>
        <v>4</v>
      </c>
      <c r="AN578" s="16" t="str">
        <f>IF(AD578="N/A", IF(U578="N/A", "N/A", L578+U578), AD578+AH578)</f>
        <v>N/A</v>
      </c>
      <c r="AO578" s="16" t="str">
        <f>IF(AD578="N/A", IF(V578="N/A", "N/A", L578+V578), IF(AI578="N/A", "N/A", AD578+AI578))</f>
        <v>N/A</v>
      </c>
      <c r="AP578" s="16" t="str">
        <f>IF(AD578="N/A", IF(W578="N/A", "N/A", L578+W578), IF(AJ578="N/A", "N/A", AD578+AJ578))</f>
        <v>N/A</v>
      </c>
      <c r="AQ578" s="16" t="str">
        <f>IF(AD578="N/A", IF(X578="N/A", "N/A", L578+X578), IF(AK578="N/A", "N/A", AD578+AK578))</f>
        <v>N/A</v>
      </c>
      <c r="AR578" s="15" t="s">
        <v>42</v>
      </c>
      <c r="AS578" s="15" t="s">
        <v>42</v>
      </c>
      <c r="AT578" s="15" t="s">
        <v>42</v>
      </c>
      <c r="AU578" s="15" t="s">
        <v>40</v>
      </c>
      <c r="AV578" s="15" t="s">
        <v>40</v>
      </c>
      <c r="AW578" s="15" t="s">
        <v>40</v>
      </c>
      <c r="AX578" s="15" t="s">
        <v>40</v>
      </c>
      <c r="AY578" s="15" t="s">
        <v>40</v>
      </c>
      <c r="AZ578" s="15" t="s">
        <v>40</v>
      </c>
      <c r="BA578" s="15" t="s">
        <v>40</v>
      </c>
      <c r="BB578" s="15" t="s">
        <v>40</v>
      </c>
      <c r="BC578" s="15" t="s">
        <v>40</v>
      </c>
      <c r="BD578" s="15" t="s">
        <v>40</v>
      </c>
      <c r="BE578" s="15" t="s">
        <v>40</v>
      </c>
      <c r="BF578" s="15" t="s">
        <v>40</v>
      </c>
      <c r="BG578" s="15" t="s">
        <v>40</v>
      </c>
      <c r="BH578" s="15" t="s">
        <v>40</v>
      </c>
      <c r="BJ578" s="16">
        <f>IF(AR578="R", $CA578, IF(OR(AR578="P", AR578="T", AR578="N"), 0, IF($C578="DM", $T578, IF(OR(AR578="Y", AR578="IR"),$AM578,IF(AR578="C", IF($BI578="Y", IF($AF578="N/A", $Q578, $AF578), IF($AG578="N/A", $T578,$AG578)))))))</f>
        <v>0</v>
      </c>
      <c r="BK578" s="16">
        <f>IF(AS578="R", $CA578, IF(OR(AS578="P", AS578="T", AS578="N"), 0, IF($C578="DM", $T578, IF(OR(AS578="Y", AS578="IR"),$AM578,IF(AS578="C", IF($BI578="Y", IF($AF578="N/A", $Q578, $AF578), IF($AG578="N/A", $T578,$AG578)))))))</f>
        <v>0</v>
      </c>
      <c r="BL578" s="16">
        <f>IF(AT578="R", $CA578, IF(OR(AT578="P", AT578="T", AT578="N"), 0, IF($C578="DM", $T578, IF(OR(AT578="Y", AT578="IR"),$AM578,IF(AT578="C", IF($BI578="Y", IF($AF578="N/A", $Q578, $AF578), IF($AG578="N/A", $T578,$AG578)))))))</f>
        <v>0</v>
      </c>
      <c r="BM578" s="16">
        <f>IF(AU578="R", $CA578, IF(OR(AU578="P", AU578="T", AU578="N"), 0, IF($C578="DM", $T578, IF(OR(AU578="Y", AU578="IR"),$AM578,IF(AU578="C", IF($BI578="Y", IF($AF578="N/A", $Q578, $AF578), IF($AG578="N/A", $T578,$AG578)))))))</f>
        <v>4</v>
      </c>
      <c r="BN578" s="16">
        <f>IF(AV578="R", $CA578, IF(OR(AV578="P", AV578="T", AV578="N"), 0, IF($C578="DM", $T578, IF(OR(AV578="Y", AV578="IR"),$AM578,IF(AV578="C", IF($BI578="Y", IF($AF578="N/A", $Q578, $AF578), IF($AG578="N/A", $T578,$AG578)))))))</f>
        <v>4</v>
      </c>
      <c r="BO578" s="16">
        <f>IF(AW578="R", $CA578, IF(OR(AW578="P", AW578="T", AW578="N"), 0, IF($C578="DM", $T578, IF(OR(AW578="Y", AW578="IR"),$AM578,IF(AW578="C", IF($BI578="Y", IF($AF578="N/A", $Q578, $AF578), IF($AG578="N/A", $T578,$AG578)))))))</f>
        <v>4</v>
      </c>
      <c r="BP578" s="16">
        <f>IF(AX578="R", $CA578, IF(OR(AX578="P", AX578="T", AX578="N"), 0, IF($C578="DM", $T578, IF(OR(AX578="Y", AX578="IR"),$AM578,IF(AX578="C", IF($BI578="Y", IF($AF578="N/A", $Q578, $AF578), IF($AG578="N/A", $T578,$AG578)))))))</f>
        <v>4</v>
      </c>
      <c r="BQ578" s="16">
        <f>IF(AY578="R", $CA578, IF(OR(AY578="P", AY578="T", AY578="N"), 0, IF($C578="DM", $T578, IF(OR(AY578="Y", AY578="IR"),$AM578,IF(AY578="C", IF($BI578="Y", IF($AF578="N/A", $Q578, $AF578), IF($AG578="N/A", $T578,$AG578)))))))</f>
        <v>4</v>
      </c>
      <c r="BR578" s="16">
        <f>IF(AZ578="R", $CA578, IF(OR(AZ578="P", AZ578="T", AZ578="N"), 0, IF($C578="DM", $T578, IF(OR(AZ578="Y", AZ578="IR"),$AM578,IF(AZ578="C", IF($BI578="Y", IF($AF578="N/A", $Q578, $AF578), IF($AG578="N/A", $T578,$AG578)))))))</f>
        <v>4</v>
      </c>
      <c r="BS578" s="16">
        <f>IF(BA578="R", $CA578, IF(OR(BA578="P", BA578="T", BA578="N"), 0, IF($C578="DM", $T578, IF(OR(BA578="Y", BA578="IR"),$AM578,IF(BA578="C", IF($BI578="Y", IF($AF578="N/A", $Q578, $AF578), IF($AG578="N/A", $T578,$AG578)))))))</f>
        <v>4</v>
      </c>
      <c r="BT578" s="16">
        <f>IF(BB578="R", $CA578, IF(OR(BB578="P", BB578="T", BB578="N"), 0, IF($C578="DM", $T578, IF(OR(BB578="Y", BB578="IR"),$AM578,IF(BB578="C", IF($BI578="Y", IF($BA578="C", IF($AF578="N/A", $Q578, $AF578), IF($AF578="N/A", $T578, $AM578)), IF($AG578="N/A", $T578,$AG578)))))))</f>
        <v>4</v>
      </c>
      <c r="BU578" s="16">
        <f>IF(BC578="R", $CA578, IF(OR(BC578="P", BC578="T", BC578="N"), 0, IF($C578="DM", $T578, IF(OR(BC578="Y", BC578="IR"),$AM578,IF(BC578="C", IF($BI578="Y", IF($BA578="C", IF($AF578="N/A", $Q578, $AF578), IF($AF578="N/A", $T578, $AM578)), IF($AG578="N/A", $T578,$AG578)))))))</f>
        <v>4</v>
      </c>
      <c r="BV578" s="16">
        <f>IF(BD578="R", $CA578, IF(OR(BD578="P", BD578="T", BD578="N"), 0, IF($C578="DM", $T578, IF(OR(BD578="Y", BD578="IR"),$AM578,IF(BD578="C", IF($BI578="Y", IF($BA578="C", IF($AF578="N/A", $Q578, $AF578), IF($AF578="N/A", $T578, $AM578)), IF($AG578="N/A", $T578,$AG578)))))))</f>
        <v>4</v>
      </c>
      <c r="BW578" s="16">
        <f>IF(BE578="R", $CA578, IF(OR(BE578="P", BE578="T", BE578="N"), 0, IF($C578="DM", $T578, IF(OR(BE578="Y", BE578="IR"),$AM578,IF(BE578="C", IF($BI578="Y", IF($BA578="C", IF($AF578="N/A", $Q578, $AF578), IF($AF578="N/A", $T578, $AM578)), IF($AG578="N/A", $T578,$AG578)))))))</f>
        <v>4</v>
      </c>
      <c r="BX578" s="16">
        <f>IF(BF578="R", $CA578, IF(OR(BF578="P", BF578="T", BF578="N"), 0, IF($C578="DM", $T578, IF(OR(BF578="Y", BF578="IR"),$AM578,IF(BF578="C", IF($BI578="Y", IF($BA578="C", IF($AF578="N/A", $Q578, $AF578), IF($AF578="N/A", $T578, $AM578)), IF($AG578="N/A", $T578,$AG578)))))))</f>
        <v>4</v>
      </c>
      <c r="BY578" s="16">
        <f>IF(BG578="R", $CA578, IF(OR(BG578="P", BG578="T", BG578="N"), 0, IF($C578="DM", $T578, IF(OR(BG578="Y", BG578="IR"),$AM578,IF(BG578="C", IF($BI578="Y", IF($BA578="C", IF($AF578="N/A", $Q578, $AF578), IF($AF578="N/A", $T578, $AM578)), IF($AG578="N/A", $T578,$AG578)))))))</f>
        <v>4</v>
      </c>
      <c r="BZ578" s="16">
        <f>IF(BH578="R", $CA578, IF(OR(BH578="P", BH578="T", BH578="N"), 0, IF($C578="DM", $T578, IF(OR(BH578="Y", BH578="IR"),$AM578,IF(BH578="C", IF($BI578="Y", IF($BA578="C", IF($AF578="N/A", $Q578, $AF578), IF($AF578="N/A", $T578, $AM578)), IF($AG578="N/A", $T578,$AG578)))))))</f>
        <v>4</v>
      </c>
      <c r="CA578" s="15" t="s">
        <v>75</v>
      </c>
      <c r="CB578" s="16">
        <f>BZ578</f>
        <v>4</v>
      </c>
      <c r="CC578" s="15" t="str">
        <f>IF(OR($BH578="T", $BH578="R"), 0, IF($BH578="C", IF($BI578="Y", IF($BA578="C", 0, IF(AF578="N/A", Q578-T578, AF578-AG578)), IF($AF578="N/A", U578, AH578)), AN578))</f>
        <v>N/A</v>
      </c>
      <c r="CD578" s="15" t="str">
        <f>IF(OR($BH578="T", $BH578="R"), 0, IF($BH578="C", IF($BI578="Y", 0, IF($AF578="N/A", V578, AI578)), AO578))</f>
        <v>N/A</v>
      </c>
      <c r="CE578" s="15" t="str">
        <f>IF(OR($BH578="T", $BH578="R"), 0, IF($BH578="C", IF($BI578="Y", 0, IF($AF578="N/A", W578, AJ578)), AP578))</f>
        <v>N/A</v>
      </c>
      <c r="CF578" s="15" t="str">
        <f>IF(OR($BH578="T", $BH578="R"), 0, IF($BH578="C", IF($BI578="Y", 0, IF($AF578="N/A", X578, AK578)), AQ578))</f>
        <v>N/A</v>
      </c>
    </row>
    <row r="579" spans="1:85" x14ac:dyDescent="0.25">
      <c r="A579" s="14">
        <v>5617</v>
      </c>
      <c r="B579" s="15" t="s">
        <v>2966</v>
      </c>
      <c r="C579" s="15" t="s">
        <v>68</v>
      </c>
      <c r="D579" s="15" t="s">
        <v>59</v>
      </c>
      <c r="E579" s="15">
        <f>VLOOKUP(B579, 'Rookie Year'!$A$2:$B$55679,2,FALSE)</f>
        <v>2024</v>
      </c>
      <c r="F579" s="15">
        <v>2024</v>
      </c>
      <c r="G579" s="15" t="s">
        <v>40</v>
      </c>
      <c r="H579" s="15" t="s">
        <v>2170</v>
      </c>
      <c r="I579" s="16">
        <v>5</v>
      </c>
      <c r="J579" s="15">
        <v>4</v>
      </c>
      <c r="K579" s="17">
        <f>IF(AND(G579&lt;&gt;"N",R579="N/A"), IF(I579&lt;4, 0, 0.25),IF(I579=1, IF(J579=1,0.25, 0.25), IF(I579&lt;13, 0.25, IF(I579&lt;26, 0.4, IF(I579&lt;51, 0.6, 0.75)))))</f>
        <v>0.25</v>
      </c>
      <c r="L579" s="16">
        <f>I579-M579</f>
        <v>3</v>
      </c>
      <c r="M579" s="16">
        <f>ROUNDUP(I579*K579,0)</f>
        <v>2</v>
      </c>
      <c r="N579" s="16">
        <f>M579*J579</f>
        <v>8</v>
      </c>
      <c r="O579" s="16">
        <v>0</v>
      </c>
      <c r="P579" s="16">
        <v>0</v>
      </c>
      <c r="Q579" s="16">
        <f>N579-O579-P579</f>
        <v>8</v>
      </c>
      <c r="R579" s="15" t="s">
        <v>75</v>
      </c>
      <c r="S579" s="15">
        <f>IF(R579="N/A", J579-($B$1-F579), J579-($B$1-R579))</f>
        <v>4</v>
      </c>
      <c r="T579" s="16">
        <v>8</v>
      </c>
      <c r="U579" s="16">
        <v>0</v>
      </c>
      <c r="V579" s="16">
        <v>0</v>
      </c>
      <c r="W579" s="16">
        <v>0</v>
      </c>
      <c r="X579" s="16" t="str">
        <f>IF($S579&lt;5, "N/A", $M579)</f>
        <v>N/A</v>
      </c>
      <c r="Y579" s="15" t="str">
        <f>IF(SUM(T579:X579)&lt;&gt;Q579, "CHECK", "OK")</f>
        <v>OK</v>
      </c>
      <c r="Z579" s="15" t="str">
        <f>IF(F579=$B$1, "No", IF(S579=1, "Yes", "No"))</f>
        <v>No</v>
      </c>
      <c r="AA579" s="18" t="str">
        <f>IF(C579="DM", "N/A", IF(Z579="No","N/A",VLOOKUP(B579,'Extension List'!$A$3:$R$1972,18,FALSE)))</f>
        <v>N/A</v>
      </c>
      <c r="AB579" s="15" t="str">
        <f>IF(C579="DM", "N/A", IF(Z579="No","N/A",VLOOKUP(B579,'Extension List'!$A$3:$T$1972,20,FALSE)))</f>
        <v>N/A</v>
      </c>
      <c r="AC579" s="15" t="str">
        <f>IF(AA579="N/A", "N/A", 0)</f>
        <v>N/A</v>
      </c>
      <c r="AD579" s="16" t="str">
        <f>IF(AE579="N/A", "N/A", AA579-AE579)</f>
        <v>N/A</v>
      </c>
      <c r="AE579" s="16" t="str">
        <f>IF(AA579="N/A", "N/A", IF(AC579&gt;0, IF(AA579&lt;13, ROUNDUP(0.25*AA579,0), IF(AA579&lt;26, ROUNDUP(0.4*AA579,0), IF(AA579&lt;51, ROUNDUP(0.6*AA579,0), ROUNDUP(0.75*AA579,0)))), "N/A"))</f>
        <v>N/A</v>
      </c>
      <c r="AF579" s="16" t="str">
        <f>IF(AD579="N/A","N/A", (AE579*AC579)+Q579)</f>
        <v>N/A</v>
      </c>
      <c r="AG579" s="16" t="str">
        <f>IF($AF579="N/A", "N/A", "TBC")</f>
        <v>N/A</v>
      </c>
      <c r="AH579" s="16" t="str">
        <f>IF($AF579="N/A", "N/A", "TBC")</f>
        <v>N/A</v>
      </c>
      <c r="AI579" s="16" t="str">
        <f>IF($AF579="N/A","N/A",IF(AC579&gt;1,"TBC","N/A"))</f>
        <v>N/A</v>
      </c>
      <c r="AJ579" s="16" t="str">
        <f>IF($AF579="N/A","N/A",IF(AC579&gt;2,"TBC","N/A"))</f>
        <v>N/A</v>
      </c>
      <c r="AK579" s="16" t="str">
        <f>IF($AF579="N/A","N/A",IF(AC579&gt;3,"TBC","N/A"))</f>
        <v>N/A</v>
      </c>
      <c r="AL579" s="16" t="str">
        <f>IF(AC579="N/A","N/A",IF(AC579&gt;0,IF(SUM(AG579:AK579)&lt;&gt;AF579,"CHECK","OK"),"N/A"))</f>
        <v>N/A</v>
      </c>
      <c r="AM579" s="16">
        <f>IF(AD579="N/A", L579+T579, L579+AG579)</f>
        <v>11</v>
      </c>
      <c r="AN579" s="16">
        <f>IF(AD579="N/A", IF(U579="N/A", "N/A", L579+U579), AD579+AH579)</f>
        <v>3</v>
      </c>
      <c r="AO579" s="16">
        <f>IF(AD579="N/A", IF(V579="N/A", "N/A", L579+V579), IF(AI579="N/A", "N/A", AD579+AI579))</f>
        <v>3</v>
      </c>
      <c r="AP579" s="16">
        <f>IF(AD579="N/A", IF(W579="N/A", "N/A", L579+W579), IF(AJ579="N/A", "N/A", AD579+AJ579))</f>
        <v>3</v>
      </c>
      <c r="AQ579" s="16" t="str">
        <f>IF(AD579="N/A", IF(X579="N/A", "N/A", L579+X579), IF(AK579="N/A", "N/A", AD579+AK579))</f>
        <v>N/A</v>
      </c>
      <c r="AR579" s="15" t="s">
        <v>40</v>
      </c>
      <c r="AS579" s="15" t="s">
        <v>40</v>
      </c>
      <c r="AT579" s="15" t="s">
        <v>40</v>
      </c>
      <c r="AU579" s="15" t="s">
        <v>40</v>
      </c>
      <c r="AV579" s="15" t="s">
        <v>40</v>
      </c>
      <c r="AW579" s="15" t="s">
        <v>40</v>
      </c>
      <c r="AX579" s="15" t="s">
        <v>40</v>
      </c>
      <c r="AY579" s="15" t="s">
        <v>40</v>
      </c>
      <c r="AZ579" s="15" t="s">
        <v>40</v>
      </c>
      <c r="BA579" s="15" t="s">
        <v>40</v>
      </c>
      <c r="BB579" s="15" t="s">
        <v>40</v>
      </c>
      <c r="BC579" s="15" t="s">
        <v>40</v>
      </c>
      <c r="BD579" s="15" t="s">
        <v>40</v>
      </c>
      <c r="BE579" s="15" t="s">
        <v>40</v>
      </c>
      <c r="BF579" s="15" t="s">
        <v>40</v>
      </c>
      <c r="BG579" s="15" t="s">
        <v>40</v>
      </c>
      <c r="BH579" s="15" t="s">
        <v>40</v>
      </c>
      <c r="BJ579" s="16">
        <f>IF(AR579="R", $CA579, IF(OR(AR579="P", AR579="T", AR579="N"), 0, IF($C579="DM", $T579, IF(OR(AR579="Y", AR579="IR"),$AM579,IF(AR579="C", IF($BI579="Y", IF($AF579="N/A", $Q579, $AF579), IF($AG579="N/A", $T579,$AG579)))))))</f>
        <v>11</v>
      </c>
      <c r="BK579" s="16">
        <f>IF(AS579="R", $CA579, IF(OR(AS579="P", AS579="T", AS579="N"), 0, IF($C579="DM", $T579, IF(OR(AS579="Y", AS579="IR"),$AM579,IF(AS579="C", IF($BI579="Y", IF($AF579="N/A", $Q579, $AF579), IF($AG579="N/A", $T579,$AG579)))))))</f>
        <v>11</v>
      </c>
      <c r="BL579" s="16">
        <f>IF(AT579="R", $CA579, IF(OR(AT579="P", AT579="T", AT579="N"), 0, IF($C579="DM", $T579, IF(OR(AT579="Y", AT579="IR"),$AM579,IF(AT579="C", IF($BI579="Y", IF($AF579="N/A", $Q579, $AF579), IF($AG579="N/A", $T579,$AG579)))))))</f>
        <v>11</v>
      </c>
      <c r="BM579" s="16">
        <f>IF(AU579="R", $CA579, IF(OR(AU579="P", AU579="T", AU579="N"), 0, IF($C579="DM", $T579, IF(OR(AU579="Y", AU579="IR"),$AM579,IF(AU579="C", IF($BI579="Y", IF($AF579="N/A", $Q579, $AF579), IF($AG579="N/A", $T579,$AG579)))))))</f>
        <v>11</v>
      </c>
      <c r="BN579" s="16">
        <f>IF(AV579="R", $CA579, IF(OR(AV579="P", AV579="T", AV579="N"), 0, IF($C579="DM", $T579, IF(OR(AV579="Y", AV579="IR"),$AM579,IF(AV579="C", IF($BI579="Y", IF($AF579="N/A", $Q579, $AF579), IF($AG579="N/A", $T579,$AG579)))))))</f>
        <v>11</v>
      </c>
      <c r="BO579" s="16">
        <f>IF(AW579="R", $CA579, IF(OR(AW579="P", AW579="T", AW579="N"), 0, IF($C579="DM", $T579, IF(OR(AW579="Y", AW579="IR"),$AM579,IF(AW579="C", IF($BI579="Y", IF($AF579="N/A", $Q579, $AF579), IF($AG579="N/A", $T579,$AG579)))))))</f>
        <v>11</v>
      </c>
      <c r="BP579" s="16">
        <f>IF(AX579="R", $CA579, IF(OR(AX579="P", AX579="T", AX579="N"), 0, IF($C579="DM", $T579, IF(OR(AX579="Y", AX579="IR"),$AM579,IF(AX579="C", IF($BI579="Y", IF($AF579="N/A", $Q579, $AF579), IF($AG579="N/A", $T579,$AG579)))))))</f>
        <v>11</v>
      </c>
      <c r="BQ579" s="16">
        <f>IF(AY579="R", $CA579, IF(OR(AY579="P", AY579="T", AY579="N"), 0, IF($C579="DM", $T579, IF(OR(AY579="Y", AY579="IR"),$AM579,IF(AY579="C", IF($BI579="Y", IF($AF579="N/A", $Q579, $AF579), IF($AG579="N/A", $T579,$AG579)))))))</f>
        <v>11</v>
      </c>
      <c r="BR579" s="16">
        <f>IF(AZ579="R", $CA579, IF(OR(AZ579="P", AZ579="T", AZ579="N"), 0, IF($C579="DM", $T579, IF(OR(AZ579="Y", AZ579="IR"),$AM579,IF(AZ579="C", IF($BI579="Y", IF($AF579="N/A", $Q579, $AF579), IF($AG579="N/A", $T579,$AG579)))))))</f>
        <v>11</v>
      </c>
      <c r="BS579" s="16">
        <f>IF(BA579="R", $CA579, IF(OR(BA579="P", BA579="T", BA579="N"), 0, IF($C579="DM", $T579, IF(OR(BA579="Y", BA579="IR"),$AM579,IF(BA579="C", IF($BI579="Y", IF($AF579="N/A", $Q579, $AF579), IF($AG579="N/A", $T579,$AG579)))))))</f>
        <v>11</v>
      </c>
      <c r="BT579" s="16">
        <f>IF(BB579="R", $CA579, IF(OR(BB579="P", BB579="T", BB579="N"), 0, IF($C579="DM", $T579, IF(OR(BB579="Y", BB579="IR"),$AM579,IF(BB579="C", IF($BI579="Y", IF($BA579="C", IF($AF579="N/A", $Q579, $AF579), IF($AF579="N/A", $T579, $AM579)), IF($AG579="N/A", $T579,$AG579)))))))</f>
        <v>11</v>
      </c>
      <c r="BU579" s="16">
        <f>IF(BC579="R", $CA579, IF(OR(BC579="P", BC579="T", BC579="N"), 0, IF($C579="DM", $T579, IF(OR(BC579="Y", BC579="IR"),$AM579,IF(BC579="C", IF($BI579="Y", IF($BA579="C", IF($AF579="N/A", $Q579, $AF579), IF($AF579="N/A", $T579, $AM579)), IF($AG579="N/A", $T579,$AG579)))))))</f>
        <v>11</v>
      </c>
      <c r="BV579" s="16">
        <f>IF(BD579="R", $CA579, IF(OR(BD579="P", BD579="T", BD579="N"), 0, IF($C579="DM", $T579, IF(OR(BD579="Y", BD579="IR"),$AM579,IF(BD579="C", IF($BI579="Y", IF($BA579="C", IF($AF579="N/A", $Q579, $AF579), IF($AF579="N/A", $T579, $AM579)), IF($AG579="N/A", $T579,$AG579)))))))</f>
        <v>11</v>
      </c>
      <c r="BW579" s="16">
        <f>IF(BE579="R", $CA579, IF(OR(BE579="P", BE579="T", BE579="N"), 0, IF($C579="DM", $T579, IF(OR(BE579="Y", BE579="IR"),$AM579,IF(BE579="C", IF($BI579="Y", IF($BA579="C", IF($AF579="N/A", $Q579, $AF579), IF($AF579="N/A", $T579, $AM579)), IF($AG579="N/A", $T579,$AG579)))))))</f>
        <v>11</v>
      </c>
      <c r="BX579" s="16">
        <f>IF(BF579="R", $CA579, IF(OR(BF579="P", BF579="T", BF579="N"), 0, IF($C579="DM", $T579, IF(OR(BF579="Y", BF579="IR"),$AM579,IF(BF579="C", IF($BI579="Y", IF($BA579="C", IF($AF579="N/A", $Q579, $AF579), IF($AF579="N/A", $T579, $AM579)), IF($AG579="N/A", $T579,$AG579)))))))</f>
        <v>11</v>
      </c>
      <c r="BY579" s="16">
        <f>IF(BG579="R", $CA579, IF(OR(BG579="P", BG579="T", BG579="N"), 0, IF($C579="DM", $T579, IF(OR(BG579="Y", BG579="IR"),$AM579,IF(BG579="C", IF($BI579="Y", IF($BA579="C", IF($AF579="N/A", $Q579, $AF579), IF($AF579="N/A", $T579, $AM579)), IF($AG579="N/A", $T579,$AG579)))))))</f>
        <v>11</v>
      </c>
      <c r="BZ579" s="16">
        <f>IF(BH579="R", $CA579, IF(OR(BH579="P", BH579="T", BH579="N"), 0, IF($C579="DM", $T579, IF(OR(BH579="Y", BH579="IR"),$AM579,IF(BH579="C", IF($BI579="Y", IF($BA579="C", IF($AF579="N/A", $Q579, $AF579), IF($AF579="N/A", $T579, $AM579)), IF($AG579="N/A", $T579,$AG579)))))))</f>
        <v>11</v>
      </c>
      <c r="CA579" s="15" t="s">
        <v>75</v>
      </c>
      <c r="CB579" s="16">
        <f>BZ579</f>
        <v>11</v>
      </c>
      <c r="CC579" s="15">
        <f>IF(OR($BH579="T", $BH579="R"), 0, IF($BH579="C", IF($BI579="Y", IF($BA579="C", 0, IF(AF579="N/A", Q579-T579, AF579-AG579)), IF($AF579="N/A", U579, AH579)), AN579))</f>
        <v>3</v>
      </c>
      <c r="CD579" s="15">
        <f>IF(OR($BH579="T", $BH579="R"), 0, IF($BH579="C", IF($BI579="Y", 0, IF($AF579="N/A", V579, AI579)), AO579))</f>
        <v>3</v>
      </c>
      <c r="CE579" s="15">
        <f>IF(OR($BH579="T", $BH579="R"), 0, IF($BH579="C", IF($BI579="Y", 0, IF($AF579="N/A", W579, AJ579)), AP579))</f>
        <v>3</v>
      </c>
      <c r="CF579" s="15" t="str">
        <f>IF(OR($BH579="T", $BH579="R"), 0, IF($BH579="C", IF($BI579="Y", 0, IF($AF579="N/A", X579, AK579)), AQ579))</f>
        <v>N/A</v>
      </c>
      <c r="CG579" t="str">
        <f>IF(AC579="N/A", "S:"&amp;L579&amp;" G:"&amp;M579&amp;" GR:"&amp;Q579, IF(AC579=0, "S:"&amp;L579&amp;" G:"&amp;M579&amp;" GR:"&amp;Q579, "S:"&amp;L579&amp;"/"&amp;AD579&amp;" G:"&amp;AE579&amp;" GR:"&amp;AF579))</f>
        <v>S:3 G:2 GR:8</v>
      </c>
    </row>
    <row r="580" spans="1:85" x14ac:dyDescent="0.25">
      <c r="A580" s="14">
        <v>4165</v>
      </c>
      <c r="B580" s="15" t="s">
        <v>2360</v>
      </c>
      <c r="C580" s="15" t="s">
        <v>69</v>
      </c>
      <c r="D580" s="15" t="s">
        <v>59</v>
      </c>
      <c r="E580" s="15">
        <f>VLOOKUP(B580, 'Rookie Year'!$A$2:$B$55679,2,FALSE)</f>
        <v>2021</v>
      </c>
      <c r="F580" s="15">
        <v>2021</v>
      </c>
      <c r="G580" s="15" t="s">
        <v>40</v>
      </c>
      <c r="H580" s="15" t="s">
        <v>2170</v>
      </c>
      <c r="I580" s="16">
        <v>6</v>
      </c>
      <c r="J580" s="15">
        <v>4</v>
      </c>
      <c r="K580" s="17">
        <f>IF(AND(G580&lt;&gt;"N",R580="N/A"), IF(I580&lt;4, 0, 0.25),IF(I580=1, IF(J580=1,0.25, 0.25), IF(I580&lt;13, 0.25, IF(I580&lt;26, 0.4, IF(I580&lt;51, 0.6, 0.75)))))</f>
        <v>0.25</v>
      </c>
      <c r="L580" s="16">
        <f>I580-M580</f>
        <v>4</v>
      </c>
      <c r="M580" s="16">
        <f>ROUNDUP(I580*K580,0)</f>
        <v>2</v>
      </c>
      <c r="N580" s="16">
        <f>M580*J580</f>
        <v>8</v>
      </c>
      <c r="O580" s="16">
        <v>8</v>
      </c>
      <c r="P580" s="16">
        <v>0</v>
      </c>
      <c r="Q580" s="16">
        <f>N580-O580-P580</f>
        <v>0</v>
      </c>
      <c r="R580" s="15" t="s">
        <v>75</v>
      </c>
      <c r="S580" s="15">
        <f>IF(R580="N/A", J580-($B$1-F580), J580-($B$1-R580))</f>
        <v>1</v>
      </c>
      <c r="T580" s="16">
        <v>0</v>
      </c>
      <c r="U580" s="16" t="str">
        <f>IF($S580&lt;2, "N/A", $M580)</f>
        <v>N/A</v>
      </c>
      <c r="V580" s="16" t="str">
        <f>IF($S580&lt;3, "N/A", $M580)</f>
        <v>N/A</v>
      </c>
      <c r="W580" s="16" t="str">
        <f>IF($S580&lt;4, "N/A", $M580)</f>
        <v>N/A</v>
      </c>
      <c r="X580" s="16" t="str">
        <f>IF($S580&lt;5, "N/A", $M580)</f>
        <v>N/A</v>
      </c>
      <c r="Y580" s="15" t="str">
        <f>IF(SUM(T580:X580)&lt;&gt;Q580, "CHECK", "OK")</f>
        <v>OK</v>
      </c>
      <c r="Z580" s="15" t="str">
        <f>IF(F580=$B$1, "No", IF(S580=1, "Yes", "No"))</f>
        <v>Yes</v>
      </c>
      <c r="AA580" s="18">
        <f>IF(C580="DM", "N/A", IF(Z580="No","N/A",VLOOKUP(B580,'Extension List'!$A$3:$R$1972,18,FALSE)))</f>
        <v>19</v>
      </c>
      <c r="AB580" s="15">
        <f>IF(C580="DM", "N/A", IF(Z580="No","N/A",VLOOKUP(B580,'Extension List'!$A$3:$T$1972,20,FALSE)))</f>
        <v>4</v>
      </c>
      <c r="AC580" s="15">
        <v>4</v>
      </c>
      <c r="AD580" s="16">
        <f>IF(AE580="N/A", "N/A", AA580-AE580)</f>
        <v>11</v>
      </c>
      <c r="AE580" s="16">
        <f>IF(AA580="N/A", "N/A", IF(AC580&gt;0, IF(AA580&lt;13, ROUNDUP(0.25*AA580,0), IF(AA580&lt;26, ROUNDUP(0.4*AA580,0), IF(AA580&lt;51, ROUNDUP(0.6*AA580,0), ROUNDUP(0.75*AA580,0)))), "N/A"))</f>
        <v>8</v>
      </c>
      <c r="AF580" s="16">
        <f>IF(AD580="N/A","N/A", (AE580*AC580)+Q580)</f>
        <v>32</v>
      </c>
      <c r="AG580" s="16">
        <v>0</v>
      </c>
      <c r="AH580" s="16">
        <v>16</v>
      </c>
      <c r="AI580" s="16">
        <v>16</v>
      </c>
      <c r="AJ580" s="16">
        <v>0</v>
      </c>
      <c r="AK580" s="16">
        <v>0</v>
      </c>
      <c r="AL580" s="16" t="str">
        <f>IF(AC580="N/A","N/A",IF(AC580&gt;0,IF(SUM(AG580:AK580)&lt;&gt;AF580,"CHECK","OK"),"N/A"))</f>
        <v>OK</v>
      </c>
      <c r="AM580" s="16">
        <f>IF(AD580="N/A", L580+T580, L580+AG580)</f>
        <v>4</v>
      </c>
      <c r="AN580" s="16">
        <f>IF(AD580="N/A", IF(U580="N/A", "N/A", L580+U580), AD580+AH580)</f>
        <v>27</v>
      </c>
      <c r="AO580" s="16">
        <f>IF(AD580="N/A", IF(V580="N/A", "N/A", L580+V580), IF(AI580="N/A", "N/A", AD580+AI580))</f>
        <v>27</v>
      </c>
      <c r="AP580" s="16">
        <f>IF(AD580="N/A", IF(W580="N/A", "N/A", L580+W580), IF(AJ580="N/A", "N/A", AD580+AJ580))</f>
        <v>11</v>
      </c>
      <c r="AQ580" s="16">
        <f>IF(AD580="N/A", IF(X580="N/A", "N/A", L580+X580), IF(AK580="N/A", "N/A", AD580+AK580))</f>
        <v>11</v>
      </c>
      <c r="AR580" s="15" t="s">
        <v>40</v>
      </c>
      <c r="AS580" s="15" t="s">
        <v>40</v>
      </c>
      <c r="AT580" s="15" t="s">
        <v>40</v>
      </c>
      <c r="AU580" s="15" t="s">
        <v>40</v>
      </c>
      <c r="AV580" s="15" t="s">
        <v>40</v>
      </c>
      <c r="AW580" s="15" t="s">
        <v>40</v>
      </c>
      <c r="AX580" s="15" t="s">
        <v>40</v>
      </c>
      <c r="AY580" s="15" t="s">
        <v>40</v>
      </c>
      <c r="AZ580" s="15" t="s">
        <v>40</v>
      </c>
      <c r="BA580" s="15" t="s">
        <v>40</v>
      </c>
      <c r="BB580" s="15" t="s">
        <v>40</v>
      </c>
      <c r="BC580" s="15" t="s">
        <v>40</v>
      </c>
      <c r="BD580" s="15" t="s">
        <v>40</v>
      </c>
      <c r="BE580" s="15" t="s">
        <v>40</v>
      </c>
      <c r="BF580" s="15" t="s">
        <v>40</v>
      </c>
      <c r="BG580" s="15" t="s">
        <v>40</v>
      </c>
      <c r="BH580" s="15" t="s">
        <v>40</v>
      </c>
      <c r="BI580" s="15"/>
      <c r="BJ580" s="16">
        <f>IF(AR580="R", $CA580, IF(OR(AR580="P", AR580="T", AR580="N"), 0, IF($C580="DM", $T580, IF(OR(AR580="Y", AR580="IR"),$AM580,IF(AR580="C", IF($BI580="Y", IF($AF580="N/A", $Q580, $AF580), IF($AG580="N/A", $T580,$AG580)))))))</f>
        <v>4</v>
      </c>
      <c r="BK580" s="16">
        <f>IF(AS580="R", $CA580, IF(OR(AS580="P", AS580="T", AS580="N"), 0, IF($C580="DM", $T580, IF(OR(AS580="Y", AS580="IR"),$AM580,IF(AS580="C", IF($BI580="Y", IF($AF580="N/A", $Q580, $AF580), IF($AG580="N/A", $T580,$AG580)))))))</f>
        <v>4</v>
      </c>
      <c r="BL580" s="16">
        <f>IF(AT580="R", $CA580, IF(OR(AT580="P", AT580="T", AT580="N"), 0, IF($C580="DM", $T580, IF(OR(AT580="Y", AT580="IR"),$AM580,IF(AT580="C", IF($BI580="Y", IF($AF580="N/A", $Q580, $AF580), IF($AG580="N/A", $T580,$AG580)))))))</f>
        <v>4</v>
      </c>
      <c r="BM580" s="16">
        <f>IF(AU580="R", $CA580, IF(OR(AU580="P", AU580="T", AU580="N"), 0, IF($C580="DM", $T580, IF(OR(AU580="Y", AU580="IR"),$AM580,IF(AU580="C", IF($BI580="Y", IF($AF580="N/A", $Q580, $AF580), IF($AG580="N/A", $T580,$AG580)))))))</f>
        <v>4</v>
      </c>
      <c r="BN580" s="16">
        <f>IF(AV580="R", $CA580, IF(OR(AV580="P", AV580="T", AV580="N"), 0, IF($C580="DM", $T580, IF(OR(AV580="Y", AV580="IR"),$AM580,IF(AV580="C", IF($BI580="Y", IF($AF580="N/A", $Q580, $AF580), IF($AG580="N/A", $T580,$AG580)))))))</f>
        <v>4</v>
      </c>
      <c r="BO580" s="16">
        <f>IF(AW580="R", $CA580, IF(OR(AW580="P", AW580="T", AW580="N"), 0, IF($C580="DM", $T580, IF(OR(AW580="Y", AW580="IR"),$AM580,IF(AW580="C", IF($BI580="Y", IF($AF580="N/A", $Q580, $AF580), IF($AG580="N/A", $T580,$AG580)))))))</f>
        <v>4</v>
      </c>
      <c r="BP580" s="16">
        <f>IF(AX580="R", $CA580, IF(OR(AX580="P", AX580="T", AX580="N"), 0, IF($C580="DM", $T580, IF(OR(AX580="Y", AX580="IR"),$AM580,IF(AX580="C", IF($BI580="Y", IF($AF580="N/A", $Q580, $AF580), IF($AG580="N/A", $T580,$AG580)))))))</f>
        <v>4</v>
      </c>
      <c r="BQ580" s="16">
        <f>IF(AY580="R", $CA580, IF(OR(AY580="P", AY580="T", AY580="N"), 0, IF($C580="DM", $T580, IF(OR(AY580="Y", AY580="IR"),$AM580,IF(AY580="C", IF($BI580="Y", IF($AF580="N/A", $Q580, $AF580), IF($AG580="N/A", $T580,$AG580)))))))</f>
        <v>4</v>
      </c>
      <c r="BR580" s="16">
        <f>IF(AZ580="R", $CA580, IF(OR(AZ580="P", AZ580="T", AZ580="N"), 0, IF($C580="DM", $T580, IF(OR(AZ580="Y", AZ580="IR"),$AM580,IF(AZ580="C", IF($BI580="Y", IF($AF580="N/A", $Q580, $AF580), IF($AG580="N/A", $T580,$AG580)))))))</f>
        <v>4</v>
      </c>
      <c r="BS580" s="16">
        <f>IF(BA580="R", $CA580, IF(OR(BA580="P", BA580="T", BA580="N"), 0, IF($C580="DM", $T580, IF(OR(BA580="Y", BA580="IR"),$AM580,IF(BA580="C", IF($BI580="Y", IF($AF580="N/A", $Q580, $AF580), IF($AG580="N/A", $T580,$AG580)))))))</f>
        <v>4</v>
      </c>
      <c r="BT580" s="16">
        <f>IF(BB580="R", $CA580, IF(OR(BB580="P", BB580="T", BB580="N"), 0, IF($C580="DM", $T580, IF(OR(BB580="Y", BB580="IR"),$AM580,IF(BB580="C", IF($BI580="Y", IF($BA580="C", IF($AF580="N/A", $Q580, $AF580), IF($AF580="N/A", $T580, $AM580)), IF($AG580="N/A", $T580,$AG580)))))))</f>
        <v>4</v>
      </c>
      <c r="BU580" s="16">
        <f>IF(BC580="R", $CA580, IF(OR(BC580="P", BC580="T", BC580="N"), 0, IF($C580="DM", $T580, IF(OR(BC580="Y", BC580="IR"),$AM580,IF(BC580="C", IF($BI580="Y", IF($BA580="C", IF($AF580="N/A", $Q580, $AF580), IF($AF580="N/A", $T580, $AM580)), IF($AG580="N/A", $T580,$AG580)))))))</f>
        <v>4</v>
      </c>
      <c r="BV580" s="16">
        <f>IF(BD580="R", $CA580, IF(OR(BD580="P", BD580="T", BD580="N"), 0, IF($C580="DM", $T580, IF(OR(BD580="Y", BD580="IR"),$AM580,IF(BD580="C", IF($BI580="Y", IF($BA580="C", IF($AF580="N/A", $Q580, $AF580), IF($AF580="N/A", $T580, $AM580)), IF($AG580="N/A", $T580,$AG580)))))))</f>
        <v>4</v>
      </c>
      <c r="BW580" s="16">
        <f>IF(BE580="R", $CA580, IF(OR(BE580="P", BE580="T", BE580="N"), 0, IF($C580="DM", $T580, IF(OR(BE580="Y", BE580="IR"),$AM580,IF(BE580="C", IF($BI580="Y", IF($BA580="C", IF($AF580="N/A", $Q580, $AF580), IF($AF580="N/A", $T580, $AM580)), IF($AG580="N/A", $T580,$AG580)))))))</f>
        <v>4</v>
      </c>
      <c r="BX580" s="16">
        <f>IF(BF580="R", $CA580, IF(OR(BF580="P", BF580="T", BF580="N"), 0, IF($C580="DM", $T580, IF(OR(BF580="Y", BF580="IR"),$AM580,IF(BF580="C", IF($BI580="Y", IF($BA580="C", IF($AF580="N/A", $Q580, $AF580), IF($AF580="N/A", $T580, $AM580)), IF($AG580="N/A", $T580,$AG580)))))))</f>
        <v>4</v>
      </c>
      <c r="BY580" s="16">
        <f>IF(BG580="R", $CA580, IF(OR(BG580="P", BG580="T", BG580="N"), 0, IF($C580="DM", $T580, IF(OR(BG580="Y", BG580="IR"),$AM580,IF(BG580="C", IF($BI580="Y", IF($BA580="C", IF($AF580="N/A", $Q580, $AF580), IF($AF580="N/A", $T580, $AM580)), IF($AG580="N/A", $T580,$AG580)))))))</f>
        <v>4</v>
      </c>
      <c r="BZ580" s="16">
        <f>IF(BH580="R", $CA580, IF(OR(BH580="P", BH580="T", BH580="N"), 0, IF($C580="DM", $T580, IF(OR(BH580="Y", BH580="IR"),$AM580,IF(BH580="C", IF($BI580="Y", IF($BA580="C", IF($AF580="N/A", $Q580, $AF580), IF($AF580="N/A", $T580, $AM580)), IF($AG580="N/A", $T580,$AG580)))))))</f>
        <v>4</v>
      </c>
      <c r="CA580" s="15" t="s">
        <v>75</v>
      </c>
      <c r="CB580" s="16">
        <f>BZ580</f>
        <v>4</v>
      </c>
      <c r="CC580" s="15">
        <f>IF(OR($BH580="T", $BH580="R"), 0, IF($BH580="C", IF($BI580="Y", IF($BA580="C", 0, IF(AF580="N/A", Q580-T580, AF580-AG580)), IF($AF580="N/A", U580, AH580)), AN580))</f>
        <v>27</v>
      </c>
      <c r="CD580" s="15">
        <f>IF(OR($BH580="T", $BH580="R"), 0, IF($BH580="C", IF($BI580="Y", 0, IF($AF580="N/A", V580, AI580)), AO580))</f>
        <v>27</v>
      </c>
      <c r="CE580" s="15">
        <f>IF(OR($BH580="T", $BH580="R"), 0, IF($BH580="C", IF($BI580="Y", 0, IF($AF580="N/A", W580, AJ580)), AP580))</f>
        <v>11</v>
      </c>
      <c r="CF580" s="15">
        <f>IF(OR($BH580="T", $BH580="R"), 0, IF($BH580="C", IF($BI580="Y", 0, IF($AF580="N/A", X580, AK580)), AQ580))</f>
        <v>11</v>
      </c>
      <c r="CG580" t="str">
        <f>IF(AC580="N/A", "S:"&amp;L580&amp;" G:"&amp;M580&amp;" GR:"&amp;Q580, IF(AC580=0, "S:"&amp;L580&amp;" G:"&amp;M580&amp;" GR:"&amp;Q580, "S:"&amp;L580&amp;"/"&amp;AD580&amp;" G:"&amp;AE580&amp;" GR:"&amp;AF580))</f>
        <v>S:4/11 G:8 GR:32</v>
      </c>
    </row>
    <row r="581" spans="1:85" x14ac:dyDescent="0.25">
      <c r="A581" s="14">
        <v>4739</v>
      </c>
      <c r="B581" s="15" t="s">
        <v>2572</v>
      </c>
      <c r="C581" s="15" t="s">
        <v>69</v>
      </c>
      <c r="D581" s="15" t="s">
        <v>59</v>
      </c>
      <c r="E581" s="15">
        <f>VLOOKUP(B581, 'Rookie Year'!$A$2:$B$55679,2,FALSE)</f>
        <v>2022</v>
      </c>
      <c r="F581" s="15">
        <v>2022</v>
      </c>
      <c r="G581" s="15" t="s">
        <v>40</v>
      </c>
      <c r="H581" s="15" t="s">
        <v>2170</v>
      </c>
      <c r="I581" s="16">
        <v>5</v>
      </c>
      <c r="J581" s="15">
        <v>4</v>
      </c>
      <c r="K581" s="17">
        <f>IF(AND(G581&lt;&gt;"N",R581="N/A"), IF(I581&lt;4, 0, 0.25),IF(I581=1, IF(J581=1,0.25, 0.25), IF(I581&lt;13, 0.25, IF(I581&lt;26, 0.4, IF(I581&lt;51, 0.6, 0.75)))))</f>
        <v>0.25</v>
      </c>
      <c r="L581" s="16">
        <f>I581-M581</f>
        <v>3</v>
      </c>
      <c r="M581" s="16">
        <f>ROUNDUP(I581*K581,0)</f>
        <v>2</v>
      </c>
      <c r="N581" s="16">
        <f>M581*J581</f>
        <v>8</v>
      </c>
      <c r="O581" s="16">
        <v>8</v>
      </c>
      <c r="P581" s="16">
        <v>0</v>
      </c>
      <c r="Q581" s="16">
        <f>N581-O581-P581</f>
        <v>0</v>
      </c>
      <c r="R581" s="15" t="s">
        <v>75</v>
      </c>
      <c r="S581" s="15">
        <f>IF(R581="N/A", J581-($B$1-F581), J581-($B$1-R581))</f>
        <v>2</v>
      </c>
      <c r="T581" s="16">
        <v>0</v>
      </c>
      <c r="U581" s="16">
        <v>0</v>
      </c>
      <c r="V581" s="16" t="str">
        <f>IF($S581&lt;3, "N/A", $M581)</f>
        <v>N/A</v>
      </c>
      <c r="W581" s="16" t="str">
        <f>IF($S581&lt;4, "N/A", $M581)</f>
        <v>N/A</v>
      </c>
      <c r="X581" s="16" t="str">
        <f>IF($S581&lt;5, "N/A", $M581)</f>
        <v>N/A</v>
      </c>
      <c r="Y581" s="15" t="str">
        <f>IF(SUM(T581:X581)&lt;&gt;Q581, "CHECK", "OK")</f>
        <v>OK</v>
      </c>
      <c r="Z581" s="15" t="str">
        <f>IF(F581=$B$1, "No", IF(S581=1, "Yes", "No"))</f>
        <v>No</v>
      </c>
      <c r="AA581" s="18" t="str">
        <f>IF(C581="DM", "N/A", IF(Z581="No","N/A",VLOOKUP(B581,'Extension List'!$A$3:$R$1972,18,FALSE)))</f>
        <v>N/A</v>
      </c>
      <c r="AB581" s="15" t="str">
        <f>IF(C581="DM", "N/A", IF(Z581="No","N/A",VLOOKUP(B581,'Extension List'!$A$3:$T$1972,20,FALSE)))</f>
        <v>N/A</v>
      </c>
      <c r="AC581" s="15" t="str">
        <f>IF(AA581="N/A", "N/A", 0)</f>
        <v>N/A</v>
      </c>
      <c r="AD581" s="16" t="str">
        <f>IF(AE581="N/A", "N/A", AA581-AE581)</f>
        <v>N/A</v>
      </c>
      <c r="AE581" s="16" t="str">
        <f>IF(AA581="N/A", "N/A", IF(AC581&gt;0, IF(AA581&lt;13, ROUNDUP(0.25*AA581,0), IF(AA581&lt;26, ROUNDUP(0.4*AA581,0), IF(AA581&lt;51, ROUNDUP(0.6*AA581,0), ROUNDUP(0.75*AA581,0)))), "N/A"))</f>
        <v>N/A</v>
      </c>
      <c r="AF581" s="16" t="str">
        <f>IF(AD581="N/A","N/A", (AE581*AC581)+Q581)</f>
        <v>N/A</v>
      </c>
      <c r="AG581" s="16" t="str">
        <f>IF($AF581="N/A", "N/A", "TBC")</f>
        <v>N/A</v>
      </c>
      <c r="AH581" s="16" t="str">
        <f>IF($AF581="N/A", "N/A", "TBC")</f>
        <v>N/A</v>
      </c>
      <c r="AI581" s="16" t="str">
        <f>IF($AF581="N/A","N/A",IF(AC581&gt;1,"TBC","N/A"))</f>
        <v>N/A</v>
      </c>
      <c r="AJ581" s="16" t="str">
        <f>IF($AF581="N/A","N/A",IF(AC581&gt;2,"TBC","N/A"))</f>
        <v>N/A</v>
      </c>
      <c r="AK581" s="16" t="str">
        <f>IF($AF581="N/A","N/A",IF(AC581&gt;3,"TBC","N/A"))</f>
        <v>N/A</v>
      </c>
      <c r="AL581" s="16" t="str">
        <f>IF(AC581="N/A","N/A",IF(AC581&gt;0,IF(SUM(AG581:AK581)&lt;&gt;AF581,"CHECK","OK"),"N/A"))</f>
        <v>N/A</v>
      </c>
      <c r="AM581" s="16">
        <f>IF(AD581="N/A", L581+T581, L581+AG581)</f>
        <v>3</v>
      </c>
      <c r="AN581" s="16">
        <f>IF(AD581="N/A", IF(U581="N/A", "N/A", L581+U581), AD581+AH581)</f>
        <v>3</v>
      </c>
      <c r="AO581" s="16" t="str">
        <f>IF(AD581="N/A", IF(V581="N/A", "N/A", L581+V581), IF(AI581="N/A", "N/A", AD581+AI581))</f>
        <v>N/A</v>
      </c>
      <c r="AP581" s="16" t="str">
        <f>IF(AD581="N/A", IF(W581="N/A", "N/A", L581+W581), IF(AJ581="N/A", "N/A", AD581+AJ581))</f>
        <v>N/A</v>
      </c>
      <c r="AQ581" s="16" t="str">
        <f>IF(AD581="N/A", IF(X581="N/A", "N/A", L581+X581), IF(AK581="N/A", "N/A", AD581+AK581))</f>
        <v>N/A</v>
      </c>
      <c r="AR581" s="15" t="s">
        <v>40</v>
      </c>
      <c r="AS581" s="15" t="s">
        <v>40</v>
      </c>
      <c r="AT581" s="15" t="s">
        <v>40</v>
      </c>
      <c r="AU581" s="15" t="s">
        <v>40</v>
      </c>
      <c r="AV581" s="15" t="s">
        <v>40</v>
      </c>
      <c r="AW581" s="15" t="s">
        <v>40</v>
      </c>
      <c r="AX581" s="15" t="s">
        <v>40</v>
      </c>
      <c r="AY581" s="15" t="s">
        <v>40</v>
      </c>
      <c r="AZ581" s="15" t="s">
        <v>40</v>
      </c>
      <c r="BA581" s="15" t="s">
        <v>40</v>
      </c>
      <c r="BB581" s="15" t="s">
        <v>40</v>
      </c>
      <c r="BC581" s="15" t="s">
        <v>40</v>
      </c>
      <c r="BD581" s="15" t="s">
        <v>40</v>
      </c>
      <c r="BE581" s="15" t="s">
        <v>40</v>
      </c>
      <c r="BF581" s="15" t="s">
        <v>40</v>
      </c>
      <c r="BG581" s="15" t="s">
        <v>40</v>
      </c>
      <c r="BH581" s="15" t="s">
        <v>40</v>
      </c>
      <c r="BI581" s="15"/>
      <c r="BJ581" s="16">
        <f>IF(AR581="R", $CA581, IF(OR(AR581="P", AR581="T", AR581="N"), 0, IF($C581="DM", $T581, IF(OR(AR581="Y", AR581="IR"),$AM581,IF(AR581="C", IF($BI581="Y", IF($AF581="N/A", $Q581, $AF581), IF($AG581="N/A", $T581,$AG581)))))))</f>
        <v>3</v>
      </c>
      <c r="BK581" s="16">
        <f>IF(AS581="R", $CA581, IF(OR(AS581="P", AS581="T", AS581="N"), 0, IF($C581="DM", $T581, IF(OR(AS581="Y", AS581="IR"),$AM581,IF(AS581="C", IF($BI581="Y", IF($AF581="N/A", $Q581, $AF581), IF($AG581="N/A", $T581,$AG581)))))))</f>
        <v>3</v>
      </c>
      <c r="BL581" s="16">
        <f>IF(AT581="R", $CA581, IF(OR(AT581="P", AT581="T", AT581="N"), 0, IF($C581="DM", $T581, IF(OR(AT581="Y", AT581="IR"),$AM581,IF(AT581="C", IF($BI581="Y", IF($AF581="N/A", $Q581, $AF581), IF($AG581="N/A", $T581,$AG581)))))))</f>
        <v>3</v>
      </c>
      <c r="BM581" s="16">
        <f>IF(AU581="R", $CA581, IF(OR(AU581="P", AU581="T", AU581="N"), 0, IF($C581="DM", $T581, IF(OR(AU581="Y", AU581="IR"),$AM581,IF(AU581="C", IF($BI581="Y", IF($AF581="N/A", $Q581, $AF581), IF($AG581="N/A", $T581,$AG581)))))))</f>
        <v>3</v>
      </c>
      <c r="BN581" s="16">
        <f>IF(AV581="R", $CA581, IF(OR(AV581="P", AV581="T", AV581="N"), 0, IF($C581="DM", $T581, IF(OR(AV581="Y", AV581="IR"),$AM581,IF(AV581="C", IF($BI581="Y", IF($AF581="N/A", $Q581, $AF581), IF($AG581="N/A", $T581,$AG581)))))))</f>
        <v>3</v>
      </c>
      <c r="BO581" s="16">
        <f>IF(AW581="R", $CA581, IF(OR(AW581="P", AW581="T", AW581="N"), 0, IF($C581="DM", $T581, IF(OR(AW581="Y", AW581="IR"),$AM581,IF(AW581="C", IF($BI581="Y", IF($AF581="N/A", $Q581, $AF581), IF($AG581="N/A", $T581,$AG581)))))))</f>
        <v>3</v>
      </c>
      <c r="BP581" s="16">
        <f>IF(AX581="R", $CA581, IF(OR(AX581="P", AX581="T", AX581="N"), 0, IF($C581="DM", $T581, IF(OR(AX581="Y", AX581="IR"),$AM581,IF(AX581="C", IF($BI581="Y", IF($AF581="N/A", $Q581, $AF581), IF($AG581="N/A", $T581,$AG581)))))))</f>
        <v>3</v>
      </c>
      <c r="BQ581" s="16">
        <f>IF(AY581="R", $CA581, IF(OR(AY581="P", AY581="T", AY581="N"), 0, IF($C581="DM", $T581, IF(OR(AY581="Y", AY581="IR"),$AM581,IF(AY581="C", IF($BI581="Y", IF($AF581="N/A", $Q581, $AF581), IF($AG581="N/A", $T581,$AG581)))))))</f>
        <v>3</v>
      </c>
      <c r="BR581" s="16">
        <f>IF(AZ581="R", $CA581, IF(OR(AZ581="P", AZ581="T", AZ581="N"), 0, IF($C581="DM", $T581, IF(OR(AZ581="Y", AZ581="IR"),$AM581,IF(AZ581="C", IF($BI581="Y", IF($AF581="N/A", $Q581, $AF581), IF($AG581="N/A", $T581,$AG581)))))))</f>
        <v>3</v>
      </c>
      <c r="BS581" s="16">
        <f>IF(BA581="R", $CA581, IF(OR(BA581="P", BA581="T", BA581="N"), 0, IF($C581="DM", $T581, IF(OR(BA581="Y", BA581="IR"),$AM581,IF(BA581="C", IF($BI581="Y", IF($AF581="N/A", $Q581, $AF581), IF($AG581="N/A", $T581,$AG581)))))))</f>
        <v>3</v>
      </c>
      <c r="BT581" s="16">
        <f>IF(BB581="R", $CA581, IF(OR(BB581="P", BB581="T", BB581="N"), 0, IF($C581="DM", $T581, IF(OR(BB581="Y", BB581="IR"),$AM581,IF(BB581="C", IF($BI581="Y", IF($BA581="C", IF($AF581="N/A", $Q581, $AF581), IF($AF581="N/A", $T581, $AM581)), IF($AG581="N/A", $T581,$AG581)))))))</f>
        <v>3</v>
      </c>
      <c r="BU581" s="16">
        <f>IF(BC581="R", $CA581, IF(OR(BC581="P", BC581="T", BC581="N"), 0, IF($C581="DM", $T581, IF(OR(BC581="Y", BC581="IR"),$AM581,IF(BC581="C", IF($BI581="Y", IF($BA581="C", IF($AF581="N/A", $Q581, $AF581), IF($AF581="N/A", $T581, $AM581)), IF($AG581="N/A", $T581,$AG581)))))))</f>
        <v>3</v>
      </c>
      <c r="BV581" s="16">
        <f>IF(BD581="R", $CA581, IF(OR(BD581="P", BD581="T", BD581="N"), 0, IF($C581="DM", $T581, IF(OR(BD581="Y", BD581="IR"),$AM581,IF(BD581="C", IF($BI581="Y", IF($BA581="C", IF($AF581="N/A", $Q581, $AF581), IF($AF581="N/A", $T581, $AM581)), IF($AG581="N/A", $T581,$AG581)))))))</f>
        <v>3</v>
      </c>
      <c r="BW581" s="16">
        <f>IF(BE581="R", $CA581, IF(OR(BE581="P", BE581="T", BE581="N"), 0, IF($C581="DM", $T581, IF(OR(BE581="Y", BE581="IR"),$AM581,IF(BE581="C", IF($BI581="Y", IF($BA581="C", IF($AF581="N/A", $Q581, $AF581), IF($AF581="N/A", $T581, $AM581)), IF($AG581="N/A", $T581,$AG581)))))))</f>
        <v>3</v>
      </c>
      <c r="BX581" s="16">
        <f>IF(BF581="R", $CA581, IF(OR(BF581="P", BF581="T", BF581="N"), 0, IF($C581="DM", $T581, IF(OR(BF581="Y", BF581="IR"),$AM581,IF(BF581="C", IF($BI581="Y", IF($BA581="C", IF($AF581="N/A", $Q581, $AF581), IF($AF581="N/A", $T581, $AM581)), IF($AG581="N/A", $T581,$AG581)))))))</f>
        <v>3</v>
      </c>
      <c r="BY581" s="16">
        <f>IF(BG581="R", $CA581, IF(OR(BG581="P", BG581="T", BG581="N"), 0, IF($C581="DM", $T581, IF(OR(BG581="Y", BG581="IR"),$AM581,IF(BG581="C", IF($BI581="Y", IF($BA581="C", IF($AF581="N/A", $Q581, $AF581), IF($AF581="N/A", $T581, $AM581)), IF($AG581="N/A", $T581,$AG581)))))))</f>
        <v>3</v>
      </c>
      <c r="BZ581" s="16">
        <f>IF(BH581="R", $CA581, IF(OR(BH581="P", BH581="T", BH581="N"), 0, IF($C581="DM", $T581, IF(OR(BH581="Y", BH581="IR"),$AM581,IF(BH581="C", IF($BI581="Y", IF($BA581="C", IF($AF581="N/A", $Q581, $AF581), IF($AF581="N/A", $T581, $AM581)), IF($AG581="N/A", $T581,$AG581)))))))</f>
        <v>3</v>
      </c>
      <c r="CA581" s="15" t="s">
        <v>75</v>
      </c>
      <c r="CB581" s="16">
        <f>BZ581</f>
        <v>3</v>
      </c>
      <c r="CC581" s="15">
        <f>IF(OR($BH581="T", $BH581="R"), 0, IF($BH581="C", IF($BI581="Y", IF($BA581="C", 0, IF(AF581="N/A", Q581-T581, AF581-AG581)), IF($AF581="N/A", U581, AH581)), AN581))</f>
        <v>3</v>
      </c>
      <c r="CD581" s="15" t="str">
        <f>IF(OR($BH581="T", $BH581="R"), 0, IF($BH581="C", IF($BI581="Y", 0, IF($AF581="N/A", V581, AI581)), AO581))</f>
        <v>N/A</v>
      </c>
      <c r="CE581" s="15" t="str">
        <f>IF(OR($BH581="T", $BH581="R"), 0, IF($BH581="C", IF($BI581="Y", 0, IF($AF581="N/A", W581, AJ581)), AP581))</f>
        <v>N/A</v>
      </c>
      <c r="CF581" s="15" t="str">
        <f>IF(OR($BH581="T", $BH581="R"), 0, IF($BH581="C", IF($BI581="Y", 0, IF($AF581="N/A", X581, AK581)), AQ581))</f>
        <v>N/A</v>
      </c>
      <c r="CG581" t="str">
        <f>IF(AC581="N/A", "S:"&amp;L581&amp;" G:"&amp;M581&amp;" GR:"&amp;Q581, IF(AC581=0, "S:"&amp;L581&amp;" G:"&amp;M581&amp;" GR:"&amp;Q581, "S:"&amp;L581&amp;"/"&amp;AD581&amp;" G:"&amp;AE581&amp;" GR:"&amp;AF581))</f>
        <v>S:3 G:2 GR:0</v>
      </c>
    </row>
    <row r="582" spans="1:85" x14ac:dyDescent="0.25">
      <c r="A582" s="14">
        <v>5568</v>
      </c>
      <c r="B582" s="15" t="s">
        <v>2721</v>
      </c>
      <c r="C582" s="15" t="s">
        <v>69</v>
      </c>
      <c r="D582" s="15" t="s">
        <v>59</v>
      </c>
      <c r="E582" s="15">
        <f>VLOOKUP(B582, 'Rookie Year'!$A$2:$B$55679,2,FALSE)</f>
        <v>2019</v>
      </c>
      <c r="F582" s="15">
        <v>2024</v>
      </c>
      <c r="G582" s="15" t="s">
        <v>42</v>
      </c>
      <c r="H582" s="15" t="s">
        <v>1928</v>
      </c>
      <c r="I582" s="16">
        <v>1</v>
      </c>
      <c r="J582" s="15">
        <v>1</v>
      </c>
      <c r="K582" s="17">
        <f>IF(AND(G582&lt;&gt;"N",R582="N/A"), IF(I582&lt;4, 0, 0.25),IF(I582=1, IF(J582=1,0.25, 0.25), IF(I582&lt;13, 0.25, IF(I582&lt;26, 0.4, IF(I582&lt;51, 0.6, 0.75)))))</f>
        <v>0.25</v>
      </c>
      <c r="L582" s="16">
        <f>I582-M582</f>
        <v>0</v>
      </c>
      <c r="M582" s="16">
        <f>ROUNDUP(I582*K582,0)</f>
        <v>1</v>
      </c>
      <c r="N582" s="16">
        <f>M582*J582</f>
        <v>1</v>
      </c>
      <c r="O582" s="16">
        <v>0</v>
      </c>
      <c r="P582" s="16">
        <v>0</v>
      </c>
      <c r="Q582" s="16">
        <f>N582-O582-P582</f>
        <v>1</v>
      </c>
      <c r="R582" s="15" t="s">
        <v>75</v>
      </c>
      <c r="S582" s="15">
        <f>IF(R582="N/A", J582-($B$1-F582), J582-($B$1-R582))</f>
        <v>1</v>
      </c>
      <c r="T582" s="16">
        <f>IF($S582&lt;1, "N/A", $M582)</f>
        <v>1</v>
      </c>
      <c r="U582" s="16" t="str">
        <f>IF($S582&lt;2, "N/A", $M582)</f>
        <v>N/A</v>
      </c>
      <c r="V582" s="16" t="str">
        <f>IF($S582&lt;3, "N/A", $M582)</f>
        <v>N/A</v>
      </c>
      <c r="W582" s="16" t="str">
        <f>IF($S582&lt;4, "N/A", $M582)</f>
        <v>N/A</v>
      </c>
      <c r="X582" s="16" t="str">
        <f>IF($S582&lt;5, "N/A", $M582)</f>
        <v>N/A</v>
      </c>
      <c r="Y582" s="15" t="str">
        <f>IF(SUM(T582:X582)&lt;&gt;Q582, "CHECK", "OK")</f>
        <v>OK</v>
      </c>
      <c r="Z582" s="15" t="str">
        <f>IF(F582=$B$1, "No", IF(S582=1, "Yes", "No"))</f>
        <v>No</v>
      </c>
      <c r="AA582" s="18" t="str">
        <f>IF(C582="DM", "N/A", IF(Z582="No","N/A",VLOOKUP(B582,'Extension List'!$A$3:$R$1972,18,FALSE)))</f>
        <v>N/A</v>
      </c>
      <c r="AB582" s="15" t="str">
        <f>IF(C582="DM", "N/A", IF(Z582="No","N/A",VLOOKUP(B582,'Extension List'!$A$3:$T$1972,20,FALSE)))</f>
        <v>N/A</v>
      </c>
      <c r="AC582" s="15" t="str">
        <f>IF(AA582="N/A", "N/A", 0)</f>
        <v>N/A</v>
      </c>
      <c r="AD582" s="16" t="str">
        <f>IF(AE582="N/A", "N/A", AA582-AE582)</f>
        <v>N/A</v>
      </c>
      <c r="AE582" s="16" t="str">
        <f>IF(AA582="N/A", "N/A", IF(AC582&gt;0, IF(AA582&lt;13, ROUNDUP(0.25*AA582,0), IF(AA582&lt;26, ROUNDUP(0.4*AA582,0), IF(AA582&lt;51, ROUNDUP(0.6*AA582,0), ROUNDUP(0.75*AA582,0)))), "N/A"))</f>
        <v>N/A</v>
      </c>
      <c r="AF582" s="16" t="str">
        <f>IF(AD582="N/A","N/A", (AE582*AC582)+Q582)</f>
        <v>N/A</v>
      </c>
      <c r="AG582" s="16" t="str">
        <f>IF($AF582="N/A", "N/A", "TBC")</f>
        <v>N/A</v>
      </c>
      <c r="AH582" s="16" t="str">
        <f>IF($AF582="N/A", "N/A", "TBC")</f>
        <v>N/A</v>
      </c>
      <c r="AI582" s="16" t="str">
        <f>IF($AF582="N/A","N/A",IF(AC582&gt;1,"TBC","N/A"))</f>
        <v>N/A</v>
      </c>
      <c r="AJ582" s="16" t="str">
        <f>IF($AF582="N/A","N/A",IF(AC582&gt;2,"TBC","N/A"))</f>
        <v>N/A</v>
      </c>
      <c r="AK582" s="16" t="str">
        <f>IF($AF582="N/A","N/A",IF(AC582&gt;3,"TBC","N/A"))</f>
        <v>N/A</v>
      </c>
      <c r="AL582" s="16" t="str">
        <f>IF(AC582="N/A","N/A",IF(AC582&gt;0,IF(SUM(AG582:AK582)&lt;&gt;AF582,"CHECK","OK"),"N/A"))</f>
        <v>N/A</v>
      </c>
      <c r="AM582" s="16">
        <f>IF(AD582="N/A", L582+T582, L582+AG582)</f>
        <v>1</v>
      </c>
      <c r="AN582" s="16" t="str">
        <f>IF(AD582="N/A", IF(U582="N/A", "N/A", L582+U582), AD582+AH582)</f>
        <v>N/A</v>
      </c>
      <c r="AO582" s="16" t="str">
        <f>IF(AD582="N/A", IF(V582="N/A", "N/A", L582+V582), IF(AI582="N/A", "N/A", AD582+AI582))</f>
        <v>N/A</v>
      </c>
      <c r="AP582" s="16" t="str">
        <f>IF(AD582="N/A", IF(W582="N/A", "N/A", L582+W582), IF(AJ582="N/A", "N/A", AD582+AJ582))</f>
        <v>N/A</v>
      </c>
      <c r="AQ582" s="16" t="str">
        <f>IF(AD582="N/A", IF(X582="N/A", "N/A", L582+X582), IF(AK582="N/A", "N/A", AD582+AK582))</f>
        <v>N/A</v>
      </c>
      <c r="AR582" s="15" t="s">
        <v>40</v>
      </c>
      <c r="AS582" s="15" t="s">
        <v>40</v>
      </c>
      <c r="AT582" s="15" t="s">
        <v>40</v>
      </c>
      <c r="AU582" s="15" t="s">
        <v>40</v>
      </c>
      <c r="AV582" s="15" t="s">
        <v>40</v>
      </c>
      <c r="AW582" s="15" t="s">
        <v>40</v>
      </c>
      <c r="AX582" s="15" t="s">
        <v>40</v>
      </c>
      <c r="AY582" s="15" t="s">
        <v>40</v>
      </c>
      <c r="AZ582" s="15" t="s">
        <v>40</v>
      </c>
      <c r="BA582" s="15" t="s">
        <v>40</v>
      </c>
      <c r="BB582" s="15" t="s">
        <v>40</v>
      </c>
      <c r="BC582" s="15" t="s">
        <v>40</v>
      </c>
      <c r="BD582" s="15" t="s">
        <v>40</v>
      </c>
      <c r="BE582" s="15" t="s">
        <v>40</v>
      </c>
      <c r="BF582" s="15" t="s">
        <v>40</v>
      </c>
      <c r="BG582" s="15" t="s">
        <v>40</v>
      </c>
      <c r="BH582" s="15" t="s">
        <v>40</v>
      </c>
      <c r="BJ582" s="16">
        <f>IF(AR582="R", $CA582, IF(OR(AR582="P", AR582="T", AR582="N"), 0, IF($C582="DM", $T582, IF(OR(AR582="Y", AR582="IR"),$AM582,IF(AR582="C", IF($BI582="Y", IF($AF582="N/A", $Q582, $AF582), IF($AG582="N/A", $T582,$AG582)))))))</f>
        <v>1</v>
      </c>
      <c r="BK582" s="16">
        <f>IF(AS582="R", $CA582, IF(OR(AS582="P", AS582="T", AS582="N"), 0, IF($C582="DM", $T582, IF(OR(AS582="Y", AS582="IR"),$AM582,IF(AS582="C", IF($BI582="Y", IF($AF582="N/A", $Q582, $AF582), IF($AG582="N/A", $T582,$AG582)))))))</f>
        <v>1</v>
      </c>
      <c r="BL582" s="16">
        <f>IF(AT582="R", $CA582, IF(OR(AT582="P", AT582="T", AT582="N"), 0, IF($C582="DM", $T582, IF(OR(AT582="Y", AT582="IR"),$AM582,IF(AT582="C", IF($BI582="Y", IF($AF582="N/A", $Q582, $AF582), IF($AG582="N/A", $T582,$AG582)))))))</f>
        <v>1</v>
      </c>
      <c r="BM582" s="16">
        <f>IF(AU582="R", $CA582, IF(OR(AU582="P", AU582="T", AU582="N"), 0, IF($C582="DM", $T582, IF(OR(AU582="Y", AU582="IR"),$AM582,IF(AU582="C", IF($BI582="Y", IF($AF582="N/A", $Q582, $AF582), IF($AG582="N/A", $T582,$AG582)))))))</f>
        <v>1</v>
      </c>
      <c r="BN582" s="16">
        <f>IF(AV582="R", $CA582, IF(OR(AV582="P", AV582="T", AV582="N"), 0, IF($C582="DM", $T582, IF(OR(AV582="Y", AV582="IR"),$AM582,IF(AV582="C", IF($BI582="Y", IF($AF582="N/A", $Q582, $AF582), IF($AG582="N/A", $T582,$AG582)))))))</f>
        <v>1</v>
      </c>
      <c r="BO582" s="16">
        <f>IF(AW582="R", $CA582, IF(OR(AW582="P", AW582="T", AW582="N"), 0, IF($C582="DM", $T582, IF(OR(AW582="Y", AW582="IR"),$AM582,IF(AW582="C", IF($BI582="Y", IF($AF582="N/A", $Q582, $AF582), IF($AG582="N/A", $T582,$AG582)))))))</f>
        <v>1</v>
      </c>
      <c r="BP582" s="16">
        <f>IF(AX582="R", $CA582, IF(OR(AX582="P", AX582="T", AX582="N"), 0, IF($C582="DM", $T582, IF(OR(AX582="Y", AX582="IR"),$AM582,IF(AX582="C", IF($BI582="Y", IF($AF582="N/A", $Q582, $AF582), IF($AG582="N/A", $T582,$AG582)))))))</f>
        <v>1</v>
      </c>
      <c r="BQ582" s="16">
        <f>IF(AY582="R", $CA582, IF(OR(AY582="P", AY582="T", AY582="N"), 0, IF($C582="DM", $T582, IF(OR(AY582="Y", AY582="IR"),$AM582,IF(AY582="C", IF($BI582="Y", IF($AF582="N/A", $Q582, $AF582), IF($AG582="N/A", $T582,$AG582)))))))</f>
        <v>1</v>
      </c>
      <c r="BR582" s="16">
        <f>IF(AZ582="R", $CA582, IF(OR(AZ582="P", AZ582="T", AZ582="N"), 0, IF($C582="DM", $T582, IF(OR(AZ582="Y", AZ582="IR"),$AM582,IF(AZ582="C", IF($BI582="Y", IF($AF582="N/A", $Q582, $AF582), IF($AG582="N/A", $T582,$AG582)))))))</f>
        <v>1</v>
      </c>
      <c r="BS582" s="16">
        <f>IF(BA582="R", $CA582, IF(OR(BA582="P", BA582="T", BA582="N"), 0, IF($C582="DM", $T582, IF(OR(BA582="Y", BA582="IR"),$AM582,IF(BA582="C", IF($BI582="Y", IF($AF582="N/A", $Q582, $AF582), IF($AG582="N/A", $T582,$AG582)))))))</f>
        <v>1</v>
      </c>
      <c r="BT582" s="16">
        <f>IF(BB582="R", $CA582, IF(OR(BB582="P", BB582="T", BB582="N"), 0, IF($C582="DM", $T582, IF(OR(BB582="Y", BB582="IR"),$AM582,IF(BB582="C", IF($BI582="Y", IF($BA582="C", IF($AF582="N/A", $Q582, $AF582), IF($AF582="N/A", $T582, $AM582)), IF($AG582="N/A", $T582,$AG582)))))))</f>
        <v>1</v>
      </c>
      <c r="BU582" s="16">
        <f>IF(BC582="R", $CA582, IF(OR(BC582="P", BC582="T", BC582="N"), 0, IF($C582="DM", $T582, IF(OR(BC582="Y", BC582="IR"),$AM582,IF(BC582="C", IF($BI582="Y", IF($BA582="C", IF($AF582="N/A", $Q582, $AF582), IF($AF582="N/A", $T582, $AM582)), IF($AG582="N/A", $T582,$AG582)))))))</f>
        <v>1</v>
      </c>
      <c r="BV582" s="16">
        <f>IF(BD582="R", $CA582, IF(OR(BD582="P", BD582="T", BD582="N"), 0, IF($C582="DM", $T582, IF(OR(BD582="Y", BD582="IR"),$AM582,IF(BD582="C", IF($BI582="Y", IF($BA582="C", IF($AF582="N/A", $Q582, $AF582), IF($AF582="N/A", $T582, $AM582)), IF($AG582="N/A", $T582,$AG582)))))))</f>
        <v>1</v>
      </c>
      <c r="BW582" s="16">
        <f>IF(BE582="R", $CA582, IF(OR(BE582="P", BE582="T", BE582="N"), 0, IF($C582="DM", $T582, IF(OR(BE582="Y", BE582="IR"),$AM582,IF(BE582="C", IF($BI582="Y", IF($BA582="C", IF($AF582="N/A", $Q582, $AF582), IF($AF582="N/A", $T582, $AM582)), IF($AG582="N/A", $T582,$AG582)))))))</f>
        <v>1</v>
      </c>
      <c r="BX582" s="16">
        <f>IF(BF582="R", $CA582, IF(OR(BF582="P", BF582="T", BF582="N"), 0, IF($C582="DM", $T582, IF(OR(BF582="Y", BF582="IR"),$AM582,IF(BF582="C", IF($BI582="Y", IF($BA582="C", IF($AF582="N/A", $Q582, $AF582), IF($AF582="N/A", $T582, $AM582)), IF($AG582="N/A", $T582,$AG582)))))))</f>
        <v>1</v>
      </c>
      <c r="BY582" s="16">
        <f>IF(BG582="R", $CA582, IF(OR(BG582="P", BG582="T", BG582="N"), 0, IF($C582="DM", $T582, IF(OR(BG582="Y", BG582="IR"),$AM582,IF(BG582="C", IF($BI582="Y", IF($BA582="C", IF($AF582="N/A", $Q582, $AF582), IF($AF582="N/A", $T582, $AM582)), IF($AG582="N/A", $T582,$AG582)))))))</f>
        <v>1</v>
      </c>
      <c r="BZ582" s="16">
        <f>IF(BH582="R", $CA582, IF(OR(BH582="P", BH582="T", BH582="N"), 0, IF($C582="DM", $T582, IF(OR(BH582="Y", BH582="IR"),$AM582,IF(BH582="C", IF($BI582="Y", IF($BA582="C", IF($AF582="N/A", $Q582, $AF582), IF($AF582="N/A", $T582, $AM582)), IF($AG582="N/A", $T582,$AG582)))))))</f>
        <v>1</v>
      </c>
      <c r="CA582" s="15" t="s">
        <v>75</v>
      </c>
      <c r="CB582" s="16">
        <f>BZ582</f>
        <v>1</v>
      </c>
      <c r="CC582" s="15" t="str">
        <f>IF(OR($BH582="T", $BH582="R"), 0, IF($BH582="C", IF($BI582="Y", IF($BA582="C", 0, IF(AF582="N/A", Q582-T582, AF582-AG582)), IF($AF582="N/A", U582, AH582)), AN582))</f>
        <v>N/A</v>
      </c>
      <c r="CD582" s="15" t="str">
        <f>IF(OR($BH582="T", $BH582="R"), 0, IF($BH582="C", IF($BI582="Y", 0, IF($AF582="N/A", V582, AI582)), AO582))</f>
        <v>N/A</v>
      </c>
      <c r="CE582" s="15" t="str">
        <f>IF(OR($BH582="T", $BH582="R"), 0, IF($BH582="C", IF($BI582="Y", 0, IF($AF582="N/A", W582, AJ582)), AP582))</f>
        <v>N/A</v>
      </c>
      <c r="CF582" s="15" t="str">
        <f>IF(OR($BH582="T", $BH582="R"), 0, IF($BH582="C", IF($BI582="Y", 0, IF($AF582="N/A", X582, AK582)), AQ582))</f>
        <v>N/A</v>
      </c>
      <c r="CG582" t="str">
        <f>IF(AC582="N/A", "S:"&amp;L582&amp;" G:"&amp;M582&amp;" GR:"&amp;Q582, IF(AC582=0, "S:"&amp;L582&amp;" G:"&amp;M582&amp;" GR:"&amp;Q582, "S:"&amp;L582&amp;"/"&amp;AD582&amp;" G:"&amp;AE582&amp;" GR:"&amp;AF582))</f>
        <v>S:0 G:1 GR:1</v>
      </c>
    </row>
    <row r="583" spans="1:85" x14ac:dyDescent="0.25">
      <c r="A583" s="14">
        <v>5657</v>
      </c>
      <c r="B583" s="15" t="s">
        <v>3006</v>
      </c>
      <c r="C583" s="15" t="s">
        <v>69</v>
      </c>
      <c r="D583" s="15" t="s">
        <v>59</v>
      </c>
      <c r="E583" s="15">
        <f>VLOOKUP(B583, 'Rookie Year'!$A$2:$B$55679,2,FALSE)</f>
        <v>2024</v>
      </c>
      <c r="F583" s="15">
        <v>2024</v>
      </c>
      <c r="G583" s="15" t="s">
        <v>40</v>
      </c>
      <c r="H583" s="15" t="s">
        <v>2207</v>
      </c>
      <c r="I583" s="16">
        <v>1</v>
      </c>
      <c r="J583" s="15">
        <v>3</v>
      </c>
      <c r="K583" s="17">
        <f>IF(AND(G583&lt;&gt;"N",R583="N/A"), IF(I583&lt;4, 0, 0.25),IF(I583=1, IF(J583=1,0.25, 0.25), IF(I583&lt;13, 0.25, IF(I583&lt;26, 0.4, IF(I583&lt;51, 0.6, 0.75)))))</f>
        <v>0</v>
      </c>
      <c r="L583" s="16">
        <f>I583-M583</f>
        <v>1</v>
      </c>
      <c r="M583" s="16">
        <f>ROUNDUP(I583*K583,0)</f>
        <v>0</v>
      </c>
      <c r="N583" s="16">
        <f>M583*J583</f>
        <v>0</v>
      </c>
      <c r="O583" s="16">
        <v>0</v>
      </c>
      <c r="P583" s="16">
        <v>0</v>
      </c>
      <c r="Q583" s="16">
        <f>N583-O583-P583</f>
        <v>0</v>
      </c>
      <c r="R583" s="15" t="s">
        <v>75</v>
      </c>
      <c r="S583" s="15">
        <f>IF(R583="N/A", J583-($B$1-F583), J583-($B$1-R583))</f>
        <v>3</v>
      </c>
      <c r="T583" s="16">
        <f>IF($S583&lt;1, "N/A", $M583)</f>
        <v>0</v>
      </c>
      <c r="U583" s="16">
        <f>IF($S583&lt;2, "N/A", $M583)</f>
        <v>0</v>
      </c>
      <c r="V583" s="16">
        <f>IF($S583&lt;3, "N/A", $M583)</f>
        <v>0</v>
      </c>
      <c r="W583" s="16" t="str">
        <f>IF($S583&lt;4, "N/A", $M583)</f>
        <v>N/A</v>
      </c>
      <c r="X583" s="16" t="str">
        <f>IF($S583&lt;5, "N/A", $M583)</f>
        <v>N/A</v>
      </c>
      <c r="Y583" s="15" t="str">
        <f>IF(SUM(T583:X583)&lt;&gt;Q583, "CHECK", "OK")</f>
        <v>OK</v>
      </c>
      <c r="Z583" s="15" t="str">
        <f>IF(F583=$B$1, "No", IF(S583=1, "Yes", "No"))</f>
        <v>No</v>
      </c>
      <c r="AA583" s="18" t="str">
        <f>IF(C583="DM", "N/A", IF(Z583="No","N/A",VLOOKUP(B583,'Extension List'!$A$3:$R$1972,18,FALSE)))</f>
        <v>N/A</v>
      </c>
      <c r="AB583" s="15" t="str">
        <f>IF(C583="DM", "N/A", IF(Z583="No","N/A",VLOOKUP(B583,'Extension List'!$A$3:$T$1972,20,FALSE)))</f>
        <v>N/A</v>
      </c>
      <c r="AC583" s="15" t="str">
        <f>IF(AA583="N/A", "N/A", 0)</f>
        <v>N/A</v>
      </c>
      <c r="AD583" s="16" t="str">
        <f>IF(AE583="N/A", "N/A", AA583-AE583)</f>
        <v>N/A</v>
      </c>
      <c r="AE583" s="16" t="str">
        <f>IF(AA583="N/A", "N/A", IF(AC583&gt;0, IF(AA583&lt;13, ROUNDUP(0.25*AA583,0), IF(AA583&lt;26, ROUNDUP(0.4*AA583,0), IF(AA583&lt;51, ROUNDUP(0.6*AA583,0), ROUNDUP(0.75*AA583,0)))), "N/A"))</f>
        <v>N/A</v>
      </c>
      <c r="AF583" s="16" t="str">
        <f>IF(AD583="N/A","N/A", (AE583*AC583)+Q583)</f>
        <v>N/A</v>
      </c>
      <c r="AG583" s="16" t="str">
        <f>IF($AF583="N/A", "N/A", "TBC")</f>
        <v>N/A</v>
      </c>
      <c r="AH583" s="16" t="str">
        <f>IF($AF583="N/A", "N/A", "TBC")</f>
        <v>N/A</v>
      </c>
      <c r="AI583" s="16" t="str">
        <f>IF($AF583="N/A","N/A",IF(AC583&gt;1,"TBC","N/A"))</f>
        <v>N/A</v>
      </c>
      <c r="AJ583" s="16" t="str">
        <f>IF($AF583="N/A","N/A",IF(AC583&gt;2,"TBC","N/A"))</f>
        <v>N/A</v>
      </c>
      <c r="AK583" s="16" t="str">
        <f>IF($AF583="N/A","N/A",IF(AC583&gt;3,"TBC","N/A"))</f>
        <v>N/A</v>
      </c>
      <c r="AL583" s="16" t="str">
        <f>IF(AC583="N/A","N/A",IF(AC583&gt;0,IF(SUM(AG583:AK583)&lt;&gt;AF583,"CHECK","OK"),"N/A"))</f>
        <v>N/A</v>
      </c>
      <c r="AM583" s="16">
        <f>IF(AD583="N/A", L583+T583, L583+AG583)</f>
        <v>1</v>
      </c>
      <c r="AN583" s="16">
        <f>IF(AD583="N/A", IF(U583="N/A", "N/A", L583+U583), AD583+AH583)</f>
        <v>1</v>
      </c>
      <c r="AO583" s="16">
        <f>IF(AD583="N/A", IF(V583="N/A", "N/A", L583+V583), IF(AI583="N/A", "N/A", AD583+AI583))</f>
        <v>1</v>
      </c>
      <c r="AP583" s="16" t="str">
        <f>IF(AD583="N/A", IF(W583="N/A", "N/A", L583+W583), IF(AJ583="N/A", "N/A", AD583+AJ583))</f>
        <v>N/A</v>
      </c>
      <c r="AQ583" s="16" t="str">
        <f>IF(AD583="N/A", IF(X583="N/A", "N/A", L583+X583), IF(AK583="N/A", "N/A", AD583+AK583))</f>
        <v>N/A</v>
      </c>
      <c r="AR583" s="15" t="s">
        <v>66</v>
      </c>
      <c r="AS583" s="15" t="s">
        <v>66</v>
      </c>
      <c r="AT583" s="15" t="s">
        <v>66</v>
      </c>
      <c r="AU583" s="15" t="s">
        <v>66</v>
      </c>
      <c r="AV583" s="15" t="s">
        <v>66</v>
      </c>
      <c r="AW583" s="15" t="s">
        <v>66</v>
      </c>
      <c r="AX583" s="15" t="s">
        <v>66</v>
      </c>
      <c r="AY583" s="15" t="s">
        <v>66</v>
      </c>
      <c r="AZ583" s="15" t="s">
        <v>66</v>
      </c>
      <c r="BA583" s="15" t="s">
        <v>66</v>
      </c>
      <c r="BB583" s="15" t="s">
        <v>66</v>
      </c>
      <c r="BC583" s="15" t="s">
        <v>66</v>
      </c>
      <c r="BD583" s="15" t="s">
        <v>66</v>
      </c>
      <c r="BE583" s="15" t="s">
        <v>66</v>
      </c>
      <c r="BF583" s="15" t="s">
        <v>66</v>
      </c>
      <c r="BG583" s="15" t="s">
        <v>66</v>
      </c>
      <c r="BH583" s="15" t="s">
        <v>66</v>
      </c>
      <c r="BJ583" s="16">
        <f>IF(AR583="R", $CA583, IF(OR(AR583="P", AR583="T", AR583="N"), 0, IF($C583="DM", $T583, IF(OR(AR583="Y", AR583="IR"),$AM583,IF(AR583="C", IF($BI583="Y", IF($AF583="N/A", $Q583, $AF583), IF($AG583="N/A", $T583,$AG583)))))))</f>
        <v>0</v>
      </c>
      <c r="BK583" s="16">
        <f>IF(AS583="R", $CA583, IF(OR(AS583="P", AS583="T", AS583="N"), 0, IF($C583="DM", $T583, IF(OR(AS583="Y", AS583="IR"),$AM583,IF(AS583="C", IF($BI583="Y", IF($AF583="N/A", $Q583, $AF583), IF($AG583="N/A", $T583,$AG583)))))))</f>
        <v>0</v>
      </c>
      <c r="BL583" s="16">
        <f>IF(AT583="R", $CA583, IF(OR(AT583="P", AT583="T", AT583="N"), 0, IF($C583="DM", $T583, IF(OR(AT583="Y", AT583="IR"),$AM583,IF(AT583="C", IF($BI583="Y", IF($AF583="N/A", $Q583, $AF583), IF($AG583="N/A", $T583,$AG583)))))))</f>
        <v>0</v>
      </c>
      <c r="BM583" s="16">
        <f>IF(AU583="R", $CA583, IF(OR(AU583="P", AU583="T", AU583="N"), 0, IF($C583="DM", $T583, IF(OR(AU583="Y", AU583="IR"),$AM583,IF(AU583="C", IF($BI583="Y", IF($AF583="N/A", $Q583, $AF583), IF($AG583="N/A", $T583,$AG583)))))))</f>
        <v>0</v>
      </c>
      <c r="BN583" s="16">
        <f>IF(AV583="R", $CA583, IF(OR(AV583="P", AV583="T", AV583="N"), 0, IF($C583="DM", $T583, IF(OR(AV583="Y", AV583="IR"),$AM583,IF(AV583="C", IF($BI583="Y", IF($AF583="N/A", $Q583, $AF583), IF($AG583="N/A", $T583,$AG583)))))))</f>
        <v>0</v>
      </c>
      <c r="BO583" s="16">
        <f>IF(AW583="R", $CA583, IF(OR(AW583="P", AW583="T", AW583="N"), 0, IF($C583="DM", $T583, IF(OR(AW583="Y", AW583="IR"),$AM583,IF(AW583="C", IF($BI583="Y", IF($AF583="N/A", $Q583, $AF583), IF($AG583="N/A", $T583,$AG583)))))))</f>
        <v>0</v>
      </c>
      <c r="BP583" s="16">
        <f>IF(AX583="R", $CA583, IF(OR(AX583="P", AX583="T", AX583="N"), 0, IF($C583="DM", $T583, IF(OR(AX583="Y", AX583="IR"),$AM583,IF(AX583="C", IF($BI583="Y", IF($AF583="N/A", $Q583, $AF583), IF($AG583="N/A", $T583,$AG583)))))))</f>
        <v>0</v>
      </c>
      <c r="BQ583" s="16">
        <f>IF(AY583="R", $CA583, IF(OR(AY583="P", AY583="T", AY583="N"), 0, IF($C583="DM", $T583, IF(OR(AY583="Y", AY583="IR"),$AM583,IF(AY583="C", IF($BI583="Y", IF($AF583="N/A", $Q583, $AF583), IF($AG583="N/A", $T583,$AG583)))))))</f>
        <v>0</v>
      </c>
      <c r="BR583" s="16">
        <f>IF(AZ583="R", $CA583, IF(OR(AZ583="P", AZ583="T", AZ583="N"), 0, IF($C583="DM", $T583, IF(OR(AZ583="Y", AZ583="IR"),$AM583,IF(AZ583="C", IF($BI583="Y", IF($AF583="N/A", $Q583, $AF583), IF($AG583="N/A", $T583,$AG583)))))))</f>
        <v>0</v>
      </c>
      <c r="BS583" s="16">
        <f>IF(BA583="R", $CA583, IF(OR(BA583="P", BA583="T", BA583="N"), 0, IF($C583="DM", $T583, IF(OR(BA583="Y", BA583="IR"),$AM583,IF(BA583="C", IF($BI583="Y", IF($AF583="N/A", $Q583, $AF583), IF($AG583="N/A", $T583,$AG583)))))))</f>
        <v>0</v>
      </c>
      <c r="BT583" s="16">
        <f>IF(BB583="R", $CA583, IF(OR(BB583="P", BB583="T", BB583="N"), 0, IF($C583="DM", $T583, IF(OR(BB583="Y", BB583="IR"),$AM583,IF(BB583="C", IF($BI583="Y", IF($BA583="C", IF($AF583="N/A", $Q583, $AF583), IF($AF583="N/A", $T583, $AM583)), IF($AG583="N/A", $T583,$AG583)))))))</f>
        <v>0</v>
      </c>
      <c r="BU583" s="16">
        <f>IF(BC583="R", $CA583, IF(OR(BC583="P", BC583="T", BC583="N"), 0, IF($C583="DM", $T583, IF(OR(BC583="Y", BC583="IR"),$AM583,IF(BC583="C", IF($BI583="Y", IF($BA583="C", IF($AF583="N/A", $Q583, $AF583), IF($AF583="N/A", $T583, $AM583)), IF($AG583="N/A", $T583,$AG583)))))))</f>
        <v>0</v>
      </c>
      <c r="BV583" s="16">
        <f>IF(BD583="R", $CA583, IF(OR(BD583="P", BD583="T", BD583="N"), 0, IF($C583="DM", $T583, IF(OR(BD583="Y", BD583="IR"),$AM583,IF(BD583="C", IF($BI583="Y", IF($BA583="C", IF($AF583="N/A", $Q583, $AF583), IF($AF583="N/A", $T583, $AM583)), IF($AG583="N/A", $T583,$AG583)))))))</f>
        <v>0</v>
      </c>
      <c r="BW583" s="16">
        <f>IF(BE583="R", $CA583, IF(OR(BE583="P", BE583="T", BE583="N"), 0, IF($C583="DM", $T583, IF(OR(BE583="Y", BE583="IR"),$AM583,IF(BE583="C", IF($BI583="Y", IF($BA583="C", IF($AF583="N/A", $Q583, $AF583), IF($AF583="N/A", $T583, $AM583)), IF($AG583="N/A", $T583,$AG583)))))))</f>
        <v>0</v>
      </c>
      <c r="BX583" s="16">
        <f>IF(BF583="R", $CA583, IF(OR(BF583="P", BF583="T", BF583="N"), 0, IF($C583="DM", $T583, IF(OR(BF583="Y", BF583="IR"),$AM583,IF(BF583="C", IF($BI583="Y", IF($BA583="C", IF($AF583="N/A", $Q583, $AF583), IF($AF583="N/A", $T583, $AM583)), IF($AG583="N/A", $T583,$AG583)))))))</f>
        <v>0</v>
      </c>
      <c r="BY583" s="16">
        <f>IF(BG583="R", $CA583, IF(OR(BG583="P", BG583="T", BG583="N"), 0, IF($C583="DM", $T583, IF(OR(BG583="Y", BG583="IR"),$AM583,IF(BG583="C", IF($BI583="Y", IF($BA583="C", IF($AF583="N/A", $Q583, $AF583), IF($AF583="N/A", $T583, $AM583)), IF($AG583="N/A", $T583,$AG583)))))))</f>
        <v>0</v>
      </c>
      <c r="BZ583" s="16">
        <f>IF(BH583="R", $CA583, IF(OR(BH583="P", BH583="T", BH583="N"), 0, IF($C583="DM", $T583, IF(OR(BH583="Y", BH583="IR"),$AM583,IF(BH583="C", IF($BI583="Y", IF($BA583="C", IF($AF583="N/A", $Q583, $AF583), IF($AF583="N/A", $T583, $AM583)), IF($AG583="N/A", $T583,$AG583)))))))</f>
        <v>0</v>
      </c>
      <c r="CA583" s="15" t="s">
        <v>75</v>
      </c>
      <c r="CB583" s="16">
        <f>BZ583</f>
        <v>0</v>
      </c>
      <c r="CC583" s="15">
        <f>IF(OR($BH583="T", $BH583="R"), 0, IF($BH583="C", IF($BI583="Y", IF($BA583="C", 0, IF(AF583="N/A", Q583-T583, AF583-AG583)), IF($AF583="N/A", U583, AH583)), AN583))</f>
        <v>1</v>
      </c>
      <c r="CD583" s="15">
        <f>IF(OR($BH583="T", $BH583="R"), 0, IF($BH583="C", IF($BI583="Y", 0, IF($AF583="N/A", V583, AI583)), AO583))</f>
        <v>1</v>
      </c>
      <c r="CE583" s="15" t="str">
        <f>IF(OR($BH583="T", $BH583="R"), 0, IF($BH583="C", IF($BI583="Y", 0, IF($AF583="N/A", W583, AJ583)), AP583))</f>
        <v>N/A</v>
      </c>
      <c r="CF583" s="15" t="str">
        <f>IF(OR($BH583="T", $BH583="R"), 0, IF($BH583="C", IF($BI583="Y", 0, IF($AF583="N/A", X583, AK583)), AQ583))</f>
        <v>N/A</v>
      </c>
      <c r="CG583" t="str">
        <f>IF(AC583="N/A", "S:"&amp;L583&amp;" G:"&amp;M583&amp;" GR:"&amp;Q583, IF(AC583=0, "S:"&amp;L583&amp;" G:"&amp;M583&amp;" GR:"&amp;Q583, "S:"&amp;L583&amp;"/"&amp;AD583&amp;" G:"&amp;AE583&amp;" GR:"&amp;AF583))</f>
        <v>S:1 G:0 GR:0</v>
      </c>
    </row>
    <row r="584" spans="1:85" x14ac:dyDescent="0.25">
      <c r="A584" s="14">
        <v>5544</v>
      </c>
      <c r="B584" s="15" t="s">
        <v>1203</v>
      </c>
      <c r="C584" s="15" t="s">
        <v>69</v>
      </c>
      <c r="D584" s="15" t="s">
        <v>59</v>
      </c>
      <c r="E584" s="15">
        <f>VLOOKUP(B584, 'Rookie Year'!$A$2:$B$55679,2,FALSE)</f>
        <v>2017</v>
      </c>
      <c r="F584" s="15">
        <v>2024</v>
      </c>
      <c r="G584" s="15" t="s">
        <v>42</v>
      </c>
      <c r="H584" s="15" t="s">
        <v>1928</v>
      </c>
      <c r="I584" s="16">
        <v>8</v>
      </c>
      <c r="J584" s="15">
        <v>2</v>
      </c>
      <c r="K584" s="17">
        <f>IF(AND(G584&lt;&gt;"N",R584="N/A"), IF(I584&lt;4, 0, 0.25),IF(I584=1, IF(J584=1,0.25, 0.25), IF(I584&lt;13, 0.25, IF(I584&lt;26, 0.4, IF(I584&lt;51, 0.6, 0.75)))))</f>
        <v>0.25</v>
      </c>
      <c r="L584" s="16">
        <f>I584-M584</f>
        <v>6</v>
      </c>
      <c r="M584" s="16">
        <f>ROUNDUP(I584*K584,0)</f>
        <v>2</v>
      </c>
      <c r="N584" s="16">
        <f>M584*J584</f>
        <v>4</v>
      </c>
      <c r="O584" s="16">
        <v>0</v>
      </c>
      <c r="P584" s="16">
        <v>0</v>
      </c>
      <c r="Q584" s="16">
        <f>N584-O584-P584</f>
        <v>4</v>
      </c>
      <c r="R584" s="15" t="s">
        <v>75</v>
      </c>
      <c r="S584" s="15">
        <f>IF(R584="N/A", J584-($B$1-F584), J584-($B$1-R584))</f>
        <v>2</v>
      </c>
      <c r="T584" s="16">
        <v>4</v>
      </c>
      <c r="U584" s="16">
        <v>0</v>
      </c>
      <c r="V584" s="16" t="str">
        <f>IF($S584&lt;3, "N/A", $M584)</f>
        <v>N/A</v>
      </c>
      <c r="W584" s="16" t="str">
        <f>IF($S584&lt;4, "N/A", $M584)</f>
        <v>N/A</v>
      </c>
      <c r="X584" s="16" t="str">
        <f>IF($S584&lt;5, "N/A", $M584)</f>
        <v>N/A</v>
      </c>
      <c r="Y584" s="15" t="str">
        <f>IF(SUM(T584:X584)&lt;&gt;Q584, "CHECK", "OK")</f>
        <v>OK</v>
      </c>
      <c r="Z584" s="15" t="str">
        <f>IF(F584=$B$1, "No", IF(S584=1, "Yes", "No"))</f>
        <v>No</v>
      </c>
      <c r="AA584" s="18" t="str">
        <f>IF(C584="DM", "N/A", IF(Z584="No","N/A",VLOOKUP(B584,'Extension List'!$A$3:$R$1972,18,FALSE)))</f>
        <v>N/A</v>
      </c>
      <c r="AB584" s="15" t="str">
        <f>IF(C584="DM", "N/A", IF(Z584="No","N/A",VLOOKUP(B584,'Extension List'!$A$3:$T$1972,20,FALSE)))</f>
        <v>N/A</v>
      </c>
      <c r="AC584" s="15" t="str">
        <f>IF(AA584="N/A", "N/A", 0)</f>
        <v>N/A</v>
      </c>
      <c r="AD584" s="16" t="str">
        <f>IF(AE584="N/A", "N/A", AA584-AE584)</f>
        <v>N/A</v>
      </c>
      <c r="AE584" s="16" t="str">
        <f>IF(AA584="N/A", "N/A", IF(AC584&gt;0, IF(AA584&lt;13, ROUNDUP(0.25*AA584,0), IF(AA584&lt;26, ROUNDUP(0.4*AA584,0), IF(AA584&lt;51, ROUNDUP(0.6*AA584,0), ROUNDUP(0.75*AA584,0)))), "N/A"))</f>
        <v>N/A</v>
      </c>
      <c r="AF584" s="16" t="str">
        <f>IF(AD584="N/A","N/A", (AE584*AC584)+Q584)</f>
        <v>N/A</v>
      </c>
      <c r="AG584" s="16" t="str">
        <f>IF($AF584="N/A", "N/A", "TBC")</f>
        <v>N/A</v>
      </c>
      <c r="AH584" s="16" t="str">
        <f>IF($AF584="N/A", "N/A", "TBC")</f>
        <v>N/A</v>
      </c>
      <c r="AI584" s="16" t="str">
        <f>IF($AF584="N/A","N/A",IF(AC584&gt;1,"TBC","N/A"))</f>
        <v>N/A</v>
      </c>
      <c r="AJ584" s="16" t="str">
        <f>IF($AF584="N/A","N/A",IF(AC584&gt;2,"TBC","N/A"))</f>
        <v>N/A</v>
      </c>
      <c r="AK584" s="16" t="str">
        <f>IF($AF584="N/A","N/A",IF(AC584&gt;3,"TBC","N/A"))</f>
        <v>N/A</v>
      </c>
      <c r="AL584" s="16" t="str">
        <f>IF(AC584="N/A","N/A",IF(AC584&gt;0,IF(SUM(AG584:AK584)&lt;&gt;AF584,"CHECK","OK"),"N/A"))</f>
        <v>N/A</v>
      </c>
      <c r="AM584" s="16">
        <f>IF(AD584="N/A", L584+T584, L584+AG584)</f>
        <v>10</v>
      </c>
      <c r="AN584" s="16">
        <f>IF(AD584="N/A", IF(U584="N/A", "N/A", L584+U584), AD584+AH584)</f>
        <v>6</v>
      </c>
      <c r="AO584" s="16" t="str">
        <f>IF(AD584="N/A", IF(V584="N/A", "N/A", L584+V584), IF(AI584="N/A", "N/A", AD584+AI584))</f>
        <v>N/A</v>
      </c>
      <c r="AP584" s="16" t="str">
        <f>IF(AD584="N/A", IF(W584="N/A", "N/A", L584+W584), IF(AJ584="N/A", "N/A", AD584+AJ584))</f>
        <v>N/A</v>
      </c>
      <c r="AQ584" s="16" t="str">
        <f>IF(AD584="N/A", IF(X584="N/A", "N/A", L584+X584), IF(AK584="N/A", "N/A", AD584+AK584))</f>
        <v>N/A</v>
      </c>
      <c r="AR584" s="15" t="s">
        <v>48</v>
      </c>
      <c r="AS584" s="15" t="s">
        <v>48</v>
      </c>
      <c r="AT584" s="15" t="s">
        <v>48</v>
      </c>
      <c r="AU584" s="15" t="s">
        <v>48</v>
      </c>
      <c r="AV584" s="15" t="s">
        <v>48</v>
      </c>
      <c r="AW584" s="15" t="s">
        <v>48</v>
      </c>
      <c r="AX584" s="15" t="s">
        <v>48</v>
      </c>
      <c r="AY584" s="15" t="s">
        <v>48</v>
      </c>
      <c r="AZ584" s="15" t="s">
        <v>48</v>
      </c>
      <c r="BA584" s="15" t="s">
        <v>48</v>
      </c>
      <c r="BB584" s="15" t="s">
        <v>48</v>
      </c>
      <c r="BC584" s="15" t="s">
        <v>48</v>
      </c>
      <c r="BD584" s="15" t="s">
        <v>48</v>
      </c>
      <c r="BE584" s="15" t="s">
        <v>48</v>
      </c>
      <c r="BF584" s="15" t="s">
        <v>48</v>
      </c>
      <c r="BG584" s="15" t="s">
        <v>48</v>
      </c>
      <c r="BH584" s="15" t="s">
        <v>48</v>
      </c>
      <c r="BJ584" s="16">
        <f>IF(AR584="R", $CA584, IF(OR(AR584="P", AR584="T", AR584="N"), 0, IF($C584="DM", $T584, IF(OR(AR584="Y", AR584="IR"),$AM584,IF(AR584="C", IF($BI584="Y", IF($AF584="N/A", $Q584, $AF584), IF($AG584="N/A", $T584,$AG584)))))))</f>
        <v>10</v>
      </c>
      <c r="BK584" s="16">
        <f>IF(AS584="R", $CA584, IF(OR(AS584="P", AS584="T", AS584="N"), 0, IF($C584="DM", $T584, IF(OR(AS584="Y", AS584="IR"),$AM584,IF(AS584="C", IF($BI584="Y", IF($AF584="N/A", $Q584, $AF584), IF($AG584="N/A", $T584,$AG584)))))))</f>
        <v>10</v>
      </c>
      <c r="BL584" s="16">
        <f>IF(AT584="R", $CA584, IF(OR(AT584="P", AT584="T", AT584="N"), 0, IF($C584="DM", $T584, IF(OR(AT584="Y", AT584="IR"),$AM584,IF(AT584="C", IF($BI584="Y", IF($AF584="N/A", $Q584, $AF584), IF($AG584="N/A", $T584,$AG584)))))))</f>
        <v>10</v>
      </c>
      <c r="BM584" s="16">
        <f>IF(AU584="R", $CA584, IF(OR(AU584="P", AU584="T", AU584="N"), 0, IF($C584="DM", $T584, IF(OR(AU584="Y", AU584="IR"),$AM584,IF(AU584="C", IF($BI584="Y", IF($AF584="N/A", $Q584, $AF584), IF($AG584="N/A", $T584,$AG584)))))))</f>
        <v>10</v>
      </c>
      <c r="BN584" s="16">
        <f>IF(AV584="R", $CA584, IF(OR(AV584="P", AV584="T", AV584="N"), 0, IF($C584="DM", $T584, IF(OR(AV584="Y", AV584="IR"),$AM584,IF(AV584="C", IF($BI584="Y", IF($AF584="N/A", $Q584, $AF584), IF($AG584="N/A", $T584,$AG584)))))))</f>
        <v>10</v>
      </c>
      <c r="BO584" s="16">
        <f>IF(AW584="R", $CA584, IF(OR(AW584="P", AW584="T", AW584="N"), 0, IF($C584="DM", $T584, IF(OR(AW584="Y", AW584="IR"),$AM584,IF(AW584="C", IF($BI584="Y", IF($AF584="N/A", $Q584, $AF584), IF($AG584="N/A", $T584,$AG584)))))))</f>
        <v>10</v>
      </c>
      <c r="BP584" s="16">
        <f>IF(AX584="R", $CA584, IF(OR(AX584="P", AX584="T", AX584="N"), 0, IF($C584="DM", $T584, IF(OR(AX584="Y", AX584="IR"),$AM584,IF(AX584="C", IF($BI584="Y", IF($AF584="N/A", $Q584, $AF584), IF($AG584="N/A", $T584,$AG584)))))))</f>
        <v>10</v>
      </c>
      <c r="BQ584" s="16">
        <f>IF(AY584="R", $CA584, IF(OR(AY584="P", AY584="T", AY584="N"), 0, IF($C584="DM", $T584, IF(OR(AY584="Y", AY584="IR"),$AM584,IF(AY584="C", IF($BI584="Y", IF($AF584="N/A", $Q584, $AF584), IF($AG584="N/A", $T584,$AG584)))))))</f>
        <v>10</v>
      </c>
      <c r="BR584" s="16">
        <f>IF(AZ584="R", $CA584, IF(OR(AZ584="P", AZ584="T", AZ584="N"), 0, IF($C584="DM", $T584, IF(OR(AZ584="Y", AZ584="IR"),$AM584,IF(AZ584="C", IF($BI584="Y", IF($AF584="N/A", $Q584, $AF584), IF($AG584="N/A", $T584,$AG584)))))))</f>
        <v>10</v>
      </c>
      <c r="BS584" s="16">
        <f>IF(BA584="R", $CA584, IF(OR(BA584="P", BA584="T", BA584="N"), 0, IF($C584="DM", $T584, IF(OR(BA584="Y", BA584="IR"),$AM584,IF(BA584="C", IF($BI584="Y", IF($AF584="N/A", $Q584, $AF584), IF($AG584="N/A", $T584,$AG584)))))))</f>
        <v>10</v>
      </c>
      <c r="BT584" s="16">
        <f>IF(BB584="R", $CA584, IF(OR(BB584="P", BB584="T", BB584="N"), 0, IF($C584="DM", $T584, IF(OR(BB584="Y", BB584="IR"),$AM584,IF(BB584="C", IF($BI584="Y", IF($BA584="C", IF($AF584="N/A", $Q584, $AF584), IF($AF584="N/A", $T584, $AM584)), IF($AG584="N/A", $T584,$AG584)))))))</f>
        <v>10</v>
      </c>
      <c r="BU584" s="16">
        <f>IF(BC584="R", $CA584, IF(OR(BC584="P", BC584="T", BC584="N"), 0, IF($C584="DM", $T584, IF(OR(BC584="Y", BC584="IR"),$AM584,IF(BC584="C", IF($BI584="Y", IF($BA584="C", IF($AF584="N/A", $Q584, $AF584), IF($AF584="N/A", $T584, $AM584)), IF($AG584="N/A", $T584,$AG584)))))))</f>
        <v>10</v>
      </c>
      <c r="BV584" s="16">
        <f>IF(BD584="R", $CA584, IF(OR(BD584="P", BD584="T", BD584="N"), 0, IF($C584="DM", $T584, IF(OR(BD584="Y", BD584="IR"),$AM584,IF(BD584="C", IF($BI584="Y", IF($BA584="C", IF($AF584="N/A", $Q584, $AF584), IF($AF584="N/A", $T584, $AM584)), IF($AG584="N/A", $T584,$AG584)))))))</f>
        <v>10</v>
      </c>
      <c r="BW584" s="16">
        <f>IF(BE584="R", $CA584, IF(OR(BE584="P", BE584="T", BE584="N"), 0, IF($C584="DM", $T584, IF(OR(BE584="Y", BE584="IR"),$AM584,IF(BE584="C", IF($BI584="Y", IF($BA584="C", IF($AF584="N/A", $Q584, $AF584), IF($AF584="N/A", $T584, $AM584)), IF($AG584="N/A", $T584,$AG584)))))))</f>
        <v>10</v>
      </c>
      <c r="BX584" s="16">
        <f>IF(BF584="R", $CA584, IF(OR(BF584="P", BF584="T", BF584="N"), 0, IF($C584="DM", $T584, IF(OR(BF584="Y", BF584="IR"),$AM584,IF(BF584="C", IF($BI584="Y", IF($BA584="C", IF($AF584="N/A", $Q584, $AF584), IF($AF584="N/A", $T584, $AM584)), IF($AG584="N/A", $T584,$AG584)))))))</f>
        <v>10</v>
      </c>
      <c r="BY584" s="16">
        <f>IF(BG584="R", $CA584, IF(OR(BG584="P", BG584="T", BG584="N"), 0, IF($C584="DM", $T584, IF(OR(BG584="Y", BG584="IR"),$AM584,IF(BG584="C", IF($BI584="Y", IF($BA584="C", IF($AF584="N/A", $Q584, $AF584), IF($AF584="N/A", $T584, $AM584)), IF($AG584="N/A", $T584,$AG584)))))))</f>
        <v>10</v>
      </c>
      <c r="BZ584" s="16">
        <f>IF(BH584="R", $CA584, IF(OR(BH584="P", BH584="T", BH584="N"), 0, IF($C584="DM", $T584, IF(OR(BH584="Y", BH584="IR"),$AM584,IF(BH584="C", IF($BI584="Y", IF($BA584="C", IF($AF584="N/A", $Q584, $AF584), IF($AF584="N/A", $T584, $AM584)), IF($AG584="N/A", $T584,$AG584)))))))</f>
        <v>10</v>
      </c>
      <c r="CA584" s="15" t="s">
        <v>75</v>
      </c>
      <c r="CB584" s="16">
        <f>BZ584</f>
        <v>10</v>
      </c>
      <c r="CC584" s="15">
        <f>IF(OR($BH584="T", $BH584="R"), 0, IF($BH584="C", IF($BI584="Y", IF($BA584="C", 0, IF(AF584="N/A", Q584-T584, AF584-AG584)), IF($AF584="N/A", U584, AH584)), AN584))</f>
        <v>6</v>
      </c>
      <c r="CD584" s="15" t="str">
        <f>IF(OR($BH584="T", $BH584="R"), 0, IF($BH584="C", IF($BI584="Y", 0, IF($AF584="N/A", V584, AI584)), AO584))</f>
        <v>N/A</v>
      </c>
      <c r="CE584" s="15" t="str">
        <f>IF(OR($BH584="T", $BH584="R"), 0, IF($BH584="C", IF($BI584="Y", 0, IF($AF584="N/A", W584, AJ584)), AP584))</f>
        <v>N/A</v>
      </c>
      <c r="CF584" s="15" t="str">
        <f>IF(OR($BH584="T", $BH584="R"), 0, IF($BH584="C", IF($BI584="Y", 0, IF($AF584="N/A", X584, AK584)), AQ584))</f>
        <v>N/A</v>
      </c>
      <c r="CG584" t="str">
        <f>IF(AC584="N/A", "S:"&amp;L584&amp;" G:"&amp;M584&amp;" GR:"&amp;Q584, IF(AC584=0, "S:"&amp;L584&amp;" G:"&amp;M584&amp;" GR:"&amp;Q584, "S:"&amp;L584&amp;"/"&amp;AD584&amp;" G:"&amp;AE584&amp;" GR:"&amp;AF584))</f>
        <v>S:6 G:2 GR:4</v>
      </c>
    </row>
    <row r="585" spans="1:85" x14ac:dyDescent="0.25">
      <c r="A585" s="14">
        <v>4645</v>
      </c>
      <c r="B585" s="15" t="s">
        <v>1378</v>
      </c>
      <c r="C585" s="15" t="s">
        <v>69</v>
      </c>
      <c r="D585" s="15" t="s">
        <v>59</v>
      </c>
      <c r="E585" s="15">
        <f>VLOOKUP(B585, 'Rookie Year'!$A$2:$B$55679,2,FALSE)</f>
        <v>2019</v>
      </c>
      <c r="F585" s="15">
        <v>2022</v>
      </c>
      <c r="G585" s="15" t="s">
        <v>42</v>
      </c>
      <c r="H585" s="15" t="s">
        <v>1928</v>
      </c>
      <c r="I585" s="16">
        <v>1</v>
      </c>
      <c r="J585" s="15">
        <v>3</v>
      </c>
      <c r="K585" s="17">
        <f>IF(AND(G585&lt;&gt;"N",R585="N/A"), IF(I585&lt;4, 0, 0.25),IF(I585=1, IF(J585=1,0.25, 0.25), IF(I585&lt;13, 0.25, IF(I585&lt;26, 0.4, IF(I585&lt;51, 0.6, 0.75)))))</f>
        <v>0.25</v>
      </c>
      <c r="L585" s="16">
        <f>I585-M585</f>
        <v>0</v>
      </c>
      <c r="M585" s="16">
        <f>ROUNDUP(I585*K585,0)</f>
        <v>1</v>
      </c>
      <c r="N585" s="16">
        <f>M585*J585</f>
        <v>3</v>
      </c>
      <c r="O585" s="16">
        <v>2</v>
      </c>
      <c r="P585" s="16">
        <v>0</v>
      </c>
      <c r="Q585" s="16">
        <f>N585-O585-P585</f>
        <v>1</v>
      </c>
      <c r="R585" s="15" t="s">
        <v>75</v>
      </c>
      <c r="S585" s="15">
        <f>IF(R585="N/A", J585-($B$1-F585), J585-($B$1-R585))</f>
        <v>1</v>
      </c>
      <c r="T585" s="16">
        <v>1</v>
      </c>
      <c r="U585" s="16" t="str">
        <f>IF($S585&lt;2, "N/A", $M585)</f>
        <v>N/A</v>
      </c>
      <c r="V585" s="16" t="str">
        <f>IF($S585&lt;3, "N/A", $M585)</f>
        <v>N/A</v>
      </c>
      <c r="W585" s="16" t="str">
        <f>IF($S585&lt;4, "N/A", $M585)</f>
        <v>N/A</v>
      </c>
      <c r="X585" s="16" t="str">
        <f>IF($S585&lt;5, "N/A", $M585)</f>
        <v>N/A</v>
      </c>
      <c r="Y585" s="15" t="str">
        <f>IF(SUM(T585:X585)&lt;&gt;Q585, "CHECK", "OK")</f>
        <v>OK</v>
      </c>
      <c r="Z585" s="15" t="str">
        <f>IF(F585=$B$1, "No", IF(S585=1, "Yes", "No"))</f>
        <v>Yes</v>
      </c>
      <c r="AA585" s="18">
        <f>IF(C585="DM", "N/A", IF(Z585="No","N/A",VLOOKUP(B585,'Extension List'!$A$3:$R$1972,18,FALSE)))</f>
        <v>6</v>
      </c>
      <c r="AB585" s="15">
        <f>IF(C585="DM", "N/A", IF(Z585="No","N/A",VLOOKUP(B585,'Extension List'!$A$3:$T$1972,20,FALSE)))</f>
        <v>1</v>
      </c>
      <c r="AC585" s="15">
        <v>1</v>
      </c>
      <c r="AD585" s="16">
        <f>IF(AE585="N/A", "N/A", AA585-AE585)</f>
        <v>4</v>
      </c>
      <c r="AE585" s="16">
        <f>IF(AA585="N/A", "N/A", IF(AC585&gt;0, IF(AA585&lt;13, ROUNDUP(0.25*AA585,0), IF(AA585&lt;26, ROUNDUP(0.4*AA585,0), IF(AA585&lt;51, ROUNDUP(0.6*AA585,0), ROUNDUP(0.75*AA585,0)))), "N/A"))</f>
        <v>2</v>
      </c>
      <c r="AF585" s="16">
        <f>IF(AD585="N/A","N/A", (AE585*AC585)+Q585)</f>
        <v>3</v>
      </c>
      <c r="AG585" s="16">
        <v>3</v>
      </c>
      <c r="AH585" s="16">
        <v>0</v>
      </c>
      <c r="AI585" s="16" t="str">
        <f>IF($AF585="N/A","N/A",IF(AC585&gt;1,"TBC","N/A"))</f>
        <v>N/A</v>
      </c>
      <c r="AJ585" s="16" t="str">
        <f>IF($AF585="N/A","N/A",IF(AC585&gt;2,"TBC","N/A"))</f>
        <v>N/A</v>
      </c>
      <c r="AK585" s="16" t="str">
        <f>IF($AF585="N/A","N/A",IF(AC585&gt;3,"TBC","N/A"))</f>
        <v>N/A</v>
      </c>
      <c r="AL585" s="16" t="str">
        <f>IF(AC585="N/A","N/A",IF(AC585&gt;0,IF(SUM(AG585:AK585)&lt;&gt;AF585,"CHECK","OK"),"N/A"))</f>
        <v>OK</v>
      </c>
      <c r="AM585" s="16">
        <f>IF(AD585="N/A", L585+T585, L585+AG585)</f>
        <v>3</v>
      </c>
      <c r="AN585" s="16">
        <f>IF(AD585="N/A", IF(U585="N/A", "N/A", L585+U585), AD585+AH585)</f>
        <v>4</v>
      </c>
      <c r="AO585" s="16" t="str">
        <f>IF(AD585="N/A", IF(V585="N/A", "N/A", L585+V585), IF(AI585="N/A", "N/A", AD585+AI585))</f>
        <v>N/A</v>
      </c>
      <c r="AP585" s="16" t="str">
        <f>IF(AD585="N/A", IF(W585="N/A", "N/A", L585+W585), IF(AJ585="N/A", "N/A", AD585+AJ585))</f>
        <v>N/A</v>
      </c>
      <c r="AQ585" s="16" t="str">
        <f>IF(AD585="N/A", IF(X585="N/A", "N/A", L585+X585), IF(AK585="N/A", "N/A", AD585+AK585))</f>
        <v>N/A</v>
      </c>
      <c r="AR585" s="15" t="s">
        <v>40</v>
      </c>
      <c r="AS585" s="15" t="s">
        <v>40</v>
      </c>
      <c r="AT585" s="15" t="s">
        <v>40</v>
      </c>
      <c r="AU585" s="15" t="s">
        <v>40</v>
      </c>
      <c r="AV585" s="15" t="s">
        <v>40</v>
      </c>
      <c r="AW585" s="15" t="s">
        <v>40</v>
      </c>
      <c r="AX585" s="15" t="s">
        <v>40</v>
      </c>
      <c r="AY585" s="15" t="s">
        <v>40</v>
      </c>
      <c r="AZ585" s="15" t="s">
        <v>40</v>
      </c>
      <c r="BA585" s="15" t="s">
        <v>40</v>
      </c>
      <c r="BB585" s="15" t="s">
        <v>40</v>
      </c>
      <c r="BC585" s="15" t="s">
        <v>40</v>
      </c>
      <c r="BD585" s="15" t="s">
        <v>40</v>
      </c>
      <c r="BE585" s="15" t="s">
        <v>40</v>
      </c>
      <c r="BF585" s="15" t="s">
        <v>40</v>
      </c>
      <c r="BG585" s="15" t="s">
        <v>40</v>
      </c>
      <c r="BH585" s="15" t="s">
        <v>40</v>
      </c>
      <c r="BI585" s="15"/>
      <c r="BJ585" s="16">
        <f>IF(AR585="R", $CA585, IF(OR(AR585="P", AR585="T", AR585="N"), 0, IF($C585="DM", $T585, IF(OR(AR585="Y", AR585="IR"),$AM585,IF(AR585="C", IF($BI585="Y", IF($AF585="N/A", $Q585, $AF585), IF($AG585="N/A", $T585,$AG585)))))))</f>
        <v>3</v>
      </c>
      <c r="BK585" s="16">
        <f>IF(AS585="R", $CA585, IF(OR(AS585="P", AS585="T", AS585="N"), 0, IF($C585="DM", $T585, IF(OR(AS585="Y", AS585="IR"),$AM585,IF(AS585="C", IF($BI585="Y", IF($AF585="N/A", $Q585, $AF585), IF($AG585="N/A", $T585,$AG585)))))))</f>
        <v>3</v>
      </c>
      <c r="BL585" s="16">
        <f>IF(AT585="R", $CA585, IF(OR(AT585="P", AT585="T", AT585="N"), 0, IF($C585="DM", $T585, IF(OR(AT585="Y", AT585="IR"),$AM585,IF(AT585="C", IF($BI585="Y", IF($AF585="N/A", $Q585, $AF585), IF($AG585="N/A", $T585,$AG585)))))))</f>
        <v>3</v>
      </c>
      <c r="BM585" s="16">
        <f>IF(AU585="R", $CA585, IF(OR(AU585="P", AU585="T", AU585="N"), 0, IF($C585="DM", $T585, IF(OR(AU585="Y", AU585="IR"),$AM585,IF(AU585="C", IF($BI585="Y", IF($AF585="N/A", $Q585, $AF585), IF($AG585="N/A", $T585,$AG585)))))))</f>
        <v>3</v>
      </c>
      <c r="BN585" s="16">
        <f>IF(AV585="R", $CA585, IF(OR(AV585="P", AV585="T", AV585="N"), 0, IF($C585="DM", $T585, IF(OR(AV585="Y", AV585="IR"),$AM585,IF(AV585="C", IF($BI585="Y", IF($AF585="N/A", $Q585, $AF585), IF($AG585="N/A", $T585,$AG585)))))))</f>
        <v>3</v>
      </c>
      <c r="BO585" s="16">
        <f>IF(AW585="R", $CA585, IF(OR(AW585="P", AW585="T", AW585="N"), 0, IF($C585="DM", $T585, IF(OR(AW585="Y", AW585="IR"),$AM585,IF(AW585="C", IF($BI585="Y", IF($AF585="N/A", $Q585, $AF585), IF($AG585="N/A", $T585,$AG585)))))))</f>
        <v>3</v>
      </c>
      <c r="BP585" s="16">
        <f>IF(AX585="R", $CA585, IF(OR(AX585="P", AX585="T", AX585="N"), 0, IF($C585="DM", $T585, IF(OR(AX585="Y", AX585="IR"),$AM585,IF(AX585="C", IF($BI585="Y", IF($AF585="N/A", $Q585, $AF585), IF($AG585="N/A", $T585,$AG585)))))))</f>
        <v>3</v>
      </c>
      <c r="BQ585" s="16">
        <f>IF(AY585="R", $CA585, IF(OR(AY585="P", AY585="T", AY585="N"), 0, IF($C585="DM", $T585, IF(OR(AY585="Y", AY585="IR"),$AM585,IF(AY585="C", IF($BI585="Y", IF($AF585="N/A", $Q585, $AF585), IF($AG585="N/A", $T585,$AG585)))))))</f>
        <v>3</v>
      </c>
      <c r="BR585" s="16">
        <f>IF(AZ585="R", $CA585, IF(OR(AZ585="P", AZ585="T", AZ585="N"), 0, IF($C585="DM", $T585, IF(OR(AZ585="Y", AZ585="IR"),$AM585,IF(AZ585="C", IF($BI585="Y", IF($AF585="N/A", $Q585, $AF585), IF($AG585="N/A", $T585,$AG585)))))))</f>
        <v>3</v>
      </c>
      <c r="BS585" s="16">
        <f>IF(BA585="R", $CA585, IF(OR(BA585="P", BA585="T", BA585="N"), 0, IF($C585="DM", $T585, IF(OR(BA585="Y", BA585="IR"),$AM585,IF(BA585="C", IF($BI585="Y", IF($AF585="N/A", $Q585, $AF585), IF($AG585="N/A", $T585,$AG585)))))))</f>
        <v>3</v>
      </c>
      <c r="BT585" s="16">
        <f>IF(BB585="R", $CA585, IF(OR(BB585="P", BB585="T", BB585="N"), 0, IF($C585="DM", $T585, IF(OR(BB585="Y", BB585="IR"),$AM585,IF(BB585="C", IF($BI585="Y", IF($BA585="C", IF($AF585="N/A", $Q585, $AF585), IF($AF585="N/A", $T585, $AM585)), IF($AG585="N/A", $T585,$AG585)))))))</f>
        <v>3</v>
      </c>
      <c r="BU585" s="16">
        <f>IF(BC585="R", $CA585, IF(OR(BC585="P", BC585="T", BC585="N"), 0, IF($C585="DM", $T585, IF(OR(BC585="Y", BC585="IR"),$AM585,IF(BC585="C", IF($BI585="Y", IF($BA585="C", IF($AF585="N/A", $Q585, $AF585), IF($AF585="N/A", $T585, $AM585)), IF($AG585="N/A", $T585,$AG585)))))))</f>
        <v>3</v>
      </c>
      <c r="BV585" s="16">
        <f>IF(BD585="R", $CA585, IF(OR(BD585="P", BD585="T", BD585="N"), 0, IF($C585="DM", $T585, IF(OR(BD585="Y", BD585="IR"),$AM585,IF(BD585="C", IF($BI585="Y", IF($BA585="C", IF($AF585="N/A", $Q585, $AF585), IF($AF585="N/A", $T585, $AM585)), IF($AG585="N/A", $T585,$AG585)))))))</f>
        <v>3</v>
      </c>
      <c r="BW585" s="16">
        <f>IF(BE585="R", $CA585, IF(OR(BE585="P", BE585="T", BE585="N"), 0, IF($C585="DM", $T585, IF(OR(BE585="Y", BE585="IR"),$AM585,IF(BE585="C", IF($BI585="Y", IF($BA585="C", IF($AF585="N/A", $Q585, $AF585), IF($AF585="N/A", $T585, $AM585)), IF($AG585="N/A", $T585,$AG585)))))))</f>
        <v>3</v>
      </c>
      <c r="BX585" s="16">
        <f>IF(BF585="R", $CA585, IF(OR(BF585="P", BF585="T", BF585="N"), 0, IF($C585="DM", $T585, IF(OR(BF585="Y", BF585="IR"),$AM585,IF(BF585="C", IF($BI585="Y", IF($BA585="C", IF($AF585="N/A", $Q585, $AF585), IF($AF585="N/A", $T585, $AM585)), IF($AG585="N/A", $T585,$AG585)))))))</f>
        <v>3</v>
      </c>
      <c r="BY585" s="16">
        <f>IF(BG585="R", $CA585, IF(OR(BG585="P", BG585="T", BG585="N"), 0, IF($C585="DM", $T585, IF(OR(BG585="Y", BG585="IR"),$AM585,IF(BG585="C", IF($BI585="Y", IF($BA585="C", IF($AF585="N/A", $Q585, $AF585), IF($AF585="N/A", $T585, $AM585)), IF($AG585="N/A", $T585,$AG585)))))))</f>
        <v>3</v>
      </c>
      <c r="BZ585" s="16">
        <f>IF(BH585="R", $CA585, IF(OR(BH585="P", BH585="T", BH585="N"), 0, IF($C585="DM", $T585, IF(OR(BH585="Y", BH585="IR"),$AM585,IF(BH585="C", IF($BI585="Y", IF($BA585="C", IF($AF585="N/A", $Q585, $AF585), IF($AF585="N/A", $T585, $AM585)), IF($AG585="N/A", $T585,$AG585)))))))</f>
        <v>3</v>
      </c>
      <c r="CA585" s="15" t="s">
        <v>75</v>
      </c>
      <c r="CB585" s="16">
        <f>BZ585</f>
        <v>3</v>
      </c>
      <c r="CC585" s="15">
        <f>IF(OR($BH585="T", $BH585="R"), 0, IF($BH585="C", IF($BI585="Y", IF($BA585="C", 0, IF(AF585="N/A", Q585-T585, AF585-AG585)), IF($AF585="N/A", U585, AH585)), AN585))</f>
        <v>4</v>
      </c>
      <c r="CD585" s="15" t="str">
        <f>IF(OR($BH585="T", $BH585="R"), 0, IF($BH585="C", IF($BI585="Y", 0, IF($AF585="N/A", V585, AI585)), AO585))</f>
        <v>N/A</v>
      </c>
      <c r="CE585" s="15" t="str">
        <f>IF(OR($BH585="T", $BH585="R"), 0, IF($BH585="C", IF($BI585="Y", 0, IF($AF585="N/A", W585, AJ585)), AP585))</f>
        <v>N/A</v>
      </c>
      <c r="CF585" s="15" t="str">
        <f>IF(OR($BH585="T", $BH585="R"), 0, IF($BH585="C", IF($BI585="Y", 0, IF($AF585="N/A", X585, AK585)), AQ585))</f>
        <v>N/A</v>
      </c>
      <c r="CG585" t="str">
        <f>IF(AC585="N/A", "S:"&amp;L585&amp;" G:"&amp;M585&amp;" GR:"&amp;Q585, IF(AC585=0, "S:"&amp;L585&amp;" G:"&amp;M585&amp;" GR:"&amp;Q585, "S:"&amp;L585&amp;"/"&amp;AD585&amp;" G:"&amp;AE585&amp;" GR:"&amp;AF585))</f>
        <v>S:0/4 G:2 GR:3</v>
      </c>
    </row>
    <row r="586" spans="1:85" x14ac:dyDescent="0.25">
      <c r="A586" s="14">
        <v>5540</v>
      </c>
      <c r="B586" s="15" t="s">
        <v>2032</v>
      </c>
      <c r="C586" s="15" t="s">
        <v>69</v>
      </c>
      <c r="D586" s="15" t="s">
        <v>59</v>
      </c>
      <c r="E586" s="15">
        <f>VLOOKUP(B586, 'Rookie Year'!$A$2:$B$55679,2,FALSE)</f>
        <v>2020</v>
      </c>
      <c r="F586" s="15">
        <v>2024</v>
      </c>
      <c r="G586" s="15" t="s">
        <v>42</v>
      </c>
      <c r="H586" s="15" t="s">
        <v>1928</v>
      </c>
      <c r="I586" s="16">
        <v>12</v>
      </c>
      <c r="J586" s="15">
        <v>3</v>
      </c>
      <c r="K586" s="17">
        <f>IF(AND(G586&lt;&gt;"N",R586="N/A"), IF(I586&lt;4, 0, 0.25),IF(I586=1, IF(J586=1,0.25, 0.25), IF(I586&lt;13, 0.25, IF(I586&lt;26, 0.4, IF(I586&lt;51, 0.6, 0.75)))))</f>
        <v>0.25</v>
      </c>
      <c r="L586" s="16">
        <f>I586-M586</f>
        <v>9</v>
      </c>
      <c r="M586" s="16">
        <f>ROUNDUP(I586*K586,0)</f>
        <v>3</v>
      </c>
      <c r="N586" s="16">
        <f>M586*J586</f>
        <v>9</v>
      </c>
      <c r="O586" s="16">
        <v>0</v>
      </c>
      <c r="P586" s="16">
        <v>0</v>
      </c>
      <c r="Q586" s="16">
        <f>N586-O586-P586</f>
        <v>9</v>
      </c>
      <c r="R586" s="15" t="s">
        <v>75</v>
      </c>
      <c r="S586" s="15">
        <f>IF(R586="N/A", J586-($B$1-F586), J586-($B$1-R586))</f>
        <v>3</v>
      </c>
      <c r="T586" s="16">
        <v>3</v>
      </c>
      <c r="U586" s="16">
        <v>6</v>
      </c>
      <c r="V586" s="16">
        <v>0</v>
      </c>
      <c r="W586" s="16" t="str">
        <f>IF($S586&lt;4, "N/A", $M586)</f>
        <v>N/A</v>
      </c>
      <c r="X586" s="16" t="str">
        <f>IF($S586&lt;5, "N/A", $M586)</f>
        <v>N/A</v>
      </c>
      <c r="Y586" s="15" t="str">
        <f>IF(SUM(T586:X586)&lt;&gt;Q586, "CHECK", "OK")</f>
        <v>OK</v>
      </c>
      <c r="Z586" s="15" t="str">
        <f>IF(F586=$B$1, "No", IF(S586=1, "Yes", "No"))</f>
        <v>No</v>
      </c>
      <c r="AA586" s="18" t="str">
        <f>IF(C586="DM", "N/A", IF(Z586="No","N/A",VLOOKUP(B586,'Extension List'!$A$3:$R$1972,18,FALSE)))</f>
        <v>N/A</v>
      </c>
      <c r="AB586" s="15" t="str">
        <f>IF(C586="DM", "N/A", IF(Z586="No","N/A",VLOOKUP(B586,'Extension List'!$A$3:$T$1972,20,FALSE)))</f>
        <v>N/A</v>
      </c>
      <c r="AC586" s="15" t="str">
        <f>IF(AA586="N/A", "N/A", 0)</f>
        <v>N/A</v>
      </c>
      <c r="AD586" s="16" t="str">
        <f>IF(AE586="N/A", "N/A", AA586-AE586)</f>
        <v>N/A</v>
      </c>
      <c r="AE586" s="16" t="str">
        <f>IF(AA586="N/A", "N/A", IF(AC586&gt;0, IF(AA586&lt;13, ROUNDUP(0.25*AA586,0), IF(AA586&lt;26, ROUNDUP(0.4*AA586,0), IF(AA586&lt;51, ROUNDUP(0.6*AA586,0), ROUNDUP(0.75*AA586,0)))), "N/A"))</f>
        <v>N/A</v>
      </c>
      <c r="AF586" s="16" t="str">
        <f>IF(AD586="N/A","N/A", (AE586*AC586)+Q586)</f>
        <v>N/A</v>
      </c>
      <c r="AG586" s="16" t="str">
        <f>IF($AF586="N/A", "N/A", "TBC")</f>
        <v>N/A</v>
      </c>
      <c r="AH586" s="16" t="str">
        <f>IF($AF586="N/A", "N/A", "TBC")</f>
        <v>N/A</v>
      </c>
      <c r="AI586" s="16" t="str">
        <f>IF($AF586="N/A","N/A",IF(AC586&gt;1,"TBC","N/A"))</f>
        <v>N/A</v>
      </c>
      <c r="AJ586" s="16" t="str">
        <f>IF($AF586="N/A","N/A",IF(AC586&gt;2,"TBC","N/A"))</f>
        <v>N/A</v>
      </c>
      <c r="AK586" s="16" t="str">
        <f>IF($AF586="N/A","N/A",IF(AC586&gt;3,"TBC","N/A"))</f>
        <v>N/A</v>
      </c>
      <c r="AL586" s="16" t="str">
        <f>IF(AC586="N/A","N/A",IF(AC586&gt;0,IF(SUM(AG586:AK586)&lt;&gt;AF586,"CHECK","OK"),"N/A"))</f>
        <v>N/A</v>
      </c>
      <c r="AM586" s="16">
        <f>IF(AD586="N/A", L586+T586, L586+AG586)</f>
        <v>12</v>
      </c>
      <c r="AN586" s="16">
        <f>IF(AD586="N/A", IF(U586="N/A", "N/A", L586+U586), AD586+AH586)</f>
        <v>15</v>
      </c>
      <c r="AO586" s="16">
        <f>IF(AD586="N/A", IF(V586="N/A", "N/A", L586+V586), IF(AI586="N/A", "N/A", AD586+AI586))</f>
        <v>9</v>
      </c>
      <c r="AP586" s="16" t="str">
        <f>IF(AD586="N/A", IF(W586="N/A", "N/A", L586+W586), IF(AJ586="N/A", "N/A", AD586+AJ586))</f>
        <v>N/A</v>
      </c>
      <c r="AQ586" s="16" t="str">
        <f>IF(AD586="N/A", IF(X586="N/A", "N/A", L586+X586), IF(AK586="N/A", "N/A", AD586+AK586))</f>
        <v>N/A</v>
      </c>
      <c r="AR586" s="15" t="s">
        <v>40</v>
      </c>
      <c r="AS586" s="15" t="s">
        <v>40</v>
      </c>
      <c r="AT586" s="15" t="s">
        <v>40</v>
      </c>
      <c r="AU586" s="15" t="s">
        <v>40</v>
      </c>
      <c r="AV586" s="15" t="s">
        <v>40</v>
      </c>
      <c r="AW586" s="15" t="s">
        <v>40</v>
      </c>
      <c r="AX586" s="15" t="s">
        <v>40</v>
      </c>
      <c r="AY586" s="15" t="s">
        <v>40</v>
      </c>
      <c r="AZ586" s="15" t="s">
        <v>40</v>
      </c>
      <c r="BA586" s="15" t="s">
        <v>40</v>
      </c>
      <c r="BB586" s="15" t="s">
        <v>40</v>
      </c>
      <c r="BC586" s="15" t="s">
        <v>40</v>
      </c>
      <c r="BD586" s="15" t="s">
        <v>40</v>
      </c>
      <c r="BE586" s="15" t="s">
        <v>40</v>
      </c>
      <c r="BF586" s="15" t="s">
        <v>40</v>
      </c>
      <c r="BG586" s="15" t="s">
        <v>40</v>
      </c>
      <c r="BH586" s="15" t="s">
        <v>40</v>
      </c>
      <c r="BJ586" s="16">
        <f>IF(AR586="R", $CA586, IF(OR(AR586="P", AR586="T", AR586="N"), 0, IF($C586="DM", $T586, IF(OR(AR586="Y", AR586="IR"),$AM586,IF(AR586="C", IF($BI586="Y", IF($AF586="N/A", $Q586, $AF586), IF($AG586="N/A", $T586,$AG586)))))))</f>
        <v>12</v>
      </c>
      <c r="BK586" s="16">
        <f>IF(AS586="R", $CA586, IF(OR(AS586="P", AS586="T", AS586="N"), 0, IF($C586="DM", $T586, IF(OR(AS586="Y", AS586="IR"),$AM586,IF(AS586="C", IF($BI586="Y", IF($AF586="N/A", $Q586, $AF586), IF($AG586="N/A", $T586,$AG586)))))))</f>
        <v>12</v>
      </c>
      <c r="BL586" s="16">
        <f>IF(AT586="R", $CA586, IF(OR(AT586="P", AT586="T", AT586="N"), 0, IF($C586="DM", $T586, IF(OR(AT586="Y", AT586="IR"),$AM586,IF(AT586="C", IF($BI586="Y", IF($AF586="N/A", $Q586, $AF586), IF($AG586="N/A", $T586,$AG586)))))))</f>
        <v>12</v>
      </c>
      <c r="BM586" s="16">
        <f>IF(AU586="R", $CA586, IF(OR(AU586="P", AU586="T", AU586="N"), 0, IF($C586="DM", $T586, IF(OR(AU586="Y", AU586="IR"),$AM586,IF(AU586="C", IF($BI586="Y", IF($AF586="N/A", $Q586, $AF586), IF($AG586="N/A", $T586,$AG586)))))))</f>
        <v>12</v>
      </c>
      <c r="BN586" s="16">
        <f>IF(AV586="R", $CA586, IF(OR(AV586="P", AV586="T", AV586="N"), 0, IF($C586="DM", $T586, IF(OR(AV586="Y", AV586="IR"),$AM586,IF(AV586="C", IF($BI586="Y", IF($AF586="N/A", $Q586, $AF586), IF($AG586="N/A", $T586,$AG586)))))))</f>
        <v>12</v>
      </c>
      <c r="BO586" s="16">
        <f>IF(AW586="R", $CA586, IF(OR(AW586="P", AW586="T", AW586="N"), 0, IF($C586="DM", $T586, IF(OR(AW586="Y", AW586="IR"),$AM586,IF(AW586="C", IF($BI586="Y", IF($AF586="N/A", $Q586, $AF586), IF($AG586="N/A", $T586,$AG586)))))))</f>
        <v>12</v>
      </c>
      <c r="BP586" s="16">
        <f>IF(AX586="R", $CA586, IF(OR(AX586="P", AX586="T", AX586="N"), 0, IF($C586="DM", $T586, IF(OR(AX586="Y", AX586="IR"),$AM586,IF(AX586="C", IF($BI586="Y", IF($AF586="N/A", $Q586, $AF586), IF($AG586="N/A", $T586,$AG586)))))))</f>
        <v>12</v>
      </c>
      <c r="BQ586" s="16">
        <f>IF(AY586="R", $CA586, IF(OR(AY586="P", AY586="T", AY586="N"), 0, IF($C586="DM", $T586, IF(OR(AY586="Y", AY586="IR"),$AM586,IF(AY586="C", IF($BI586="Y", IF($AF586="N/A", $Q586, $AF586), IF($AG586="N/A", $T586,$AG586)))))))</f>
        <v>12</v>
      </c>
      <c r="BR586" s="16">
        <f>IF(AZ586="R", $CA586, IF(OR(AZ586="P", AZ586="T", AZ586="N"), 0, IF($C586="DM", $T586, IF(OR(AZ586="Y", AZ586="IR"),$AM586,IF(AZ586="C", IF($BI586="Y", IF($AF586="N/A", $Q586, $AF586), IF($AG586="N/A", $T586,$AG586)))))))</f>
        <v>12</v>
      </c>
      <c r="BS586" s="16">
        <f>IF(BA586="R", $CA586, IF(OR(BA586="P", BA586="T", BA586="N"), 0, IF($C586="DM", $T586, IF(OR(BA586="Y", BA586="IR"),$AM586,IF(BA586="C", IF($BI586="Y", IF($AF586="N/A", $Q586, $AF586), IF($AG586="N/A", $T586,$AG586)))))))</f>
        <v>12</v>
      </c>
      <c r="BT586" s="16">
        <f>IF(BB586="R", $CA586, IF(OR(BB586="P", BB586="T", BB586="N"), 0, IF($C586="DM", $T586, IF(OR(BB586="Y", BB586="IR"),$AM586,IF(BB586="C", IF($BI586="Y", IF($BA586="C", IF($AF586="N/A", $Q586, $AF586), IF($AF586="N/A", $T586, $AM586)), IF($AG586="N/A", $T586,$AG586)))))))</f>
        <v>12</v>
      </c>
      <c r="BU586" s="16">
        <f>IF(BC586="R", $CA586, IF(OR(BC586="P", BC586="T", BC586="N"), 0, IF($C586="DM", $T586, IF(OR(BC586="Y", BC586="IR"),$AM586,IF(BC586="C", IF($BI586="Y", IF($BA586="C", IF($AF586="N/A", $Q586, $AF586), IF($AF586="N/A", $T586, $AM586)), IF($AG586="N/A", $T586,$AG586)))))))</f>
        <v>12</v>
      </c>
      <c r="BV586" s="16">
        <f>IF(BD586="R", $CA586, IF(OR(BD586="P", BD586="T", BD586="N"), 0, IF($C586="DM", $T586, IF(OR(BD586="Y", BD586="IR"),$AM586,IF(BD586="C", IF($BI586="Y", IF($BA586="C", IF($AF586="N/A", $Q586, $AF586), IF($AF586="N/A", $T586, $AM586)), IF($AG586="N/A", $T586,$AG586)))))))</f>
        <v>12</v>
      </c>
      <c r="BW586" s="16">
        <f>IF(BE586="R", $CA586, IF(OR(BE586="P", BE586="T", BE586="N"), 0, IF($C586="DM", $T586, IF(OR(BE586="Y", BE586="IR"),$AM586,IF(BE586="C", IF($BI586="Y", IF($BA586="C", IF($AF586="N/A", $Q586, $AF586), IF($AF586="N/A", $T586, $AM586)), IF($AG586="N/A", $T586,$AG586)))))))</f>
        <v>12</v>
      </c>
      <c r="BX586" s="16">
        <f>IF(BF586="R", $CA586, IF(OR(BF586="P", BF586="T", BF586="N"), 0, IF($C586="DM", $T586, IF(OR(BF586="Y", BF586="IR"),$AM586,IF(BF586="C", IF($BI586="Y", IF($BA586="C", IF($AF586="N/A", $Q586, $AF586), IF($AF586="N/A", $T586, $AM586)), IF($AG586="N/A", $T586,$AG586)))))))</f>
        <v>12</v>
      </c>
      <c r="BY586" s="16">
        <f>IF(BG586="R", $CA586, IF(OR(BG586="P", BG586="T", BG586="N"), 0, IF($C586="DM", $T586, IF(OR(BG586="Y", BG586="IR"),$AM586,IF(BG586="C", IF($BI586="Y", IF($BA586="C", IF($AF586="N/A", $Q586, $AF586), IF($AF586="N/A", $T586, $AM586)), IF($AG586="N/A", $T586,$AG586)))))))</f>
        <v>12</v>
      </c>
      <c r="BZ586" s="16">
        <f>IF(BH586="R", $CA586, IF(OR(BH586="P", BH586="T", BH586="N"), 0, IF($C586="DM", $T586, IF(OR(BH586="Y", BH586="IR"),$AM586,IF(BH586="C", IF($BI586="Y", IF($BA586="C", IF($AF586="N/A", $Q586, $AF586), IF($AF586="N/A", $T586, $AM586)), IF($AG586="N/A", $T586,$AG586)))))))</f>
        <v>12</v>
      </c>
      <c r="CA586" s="15" t="s">
        <v>75</v>
      </c>
      <c r="CB586" s="16">
        <f>BZ586</f>
        <v>12</v>
      </c>
      <c r="CC586" s="15">
        <f>IF(OR($BH586="T", $BH586="R"), 0, IF($BH586="C", IF($BI586="Y", IF($BA586="C", 0, IF(AF586="N/A", Q586-T586, AF586-AG586)), IF($AF586="N/A", U586, AH586)), AN586))</f>
        <v>15</v>
      </c>
      <c r="CD586" s="15">
        <f>IF(OR($BH586="T", $BH586="R"), 0, IF($BH586="C", IF($BI586="Y", 0, IF($AF586="N/A", V586, AI586)), AO586))</f>
        <v>9</v>
      </c>
      <c r="CE586" s="15" t="str">
        <f>IF(OR($BH586="T", $BH586="R"), 0, IF($BH586="C", IF($BI586="Y", 0, IF($AF586="N/A", W586, AJ586)), AP586))</f>
        <v>N/A</v>
      </c>
      <c r="CF586" s="15" t="str">
        <f>IF(OR($BH586="T", $BH586="R"), 0, IF($BH586="C", IF($BI586="Y", 0, IF($AF586="N/A", X586, AK586)), AQ586))</f>
        <v>N/A</v>
      </c>
      <c r="CG586" t="str">
        <f>IF(AC586="N/A", "S:"&amp;L586&amp;" G:"&amp;M586&amp;" GR:"&amp;Q586, IF(AC586=0, "S:"&amp;L586&amp;" G:"&amp;M586&amp;" GR:"&amp;Q586, "S:"&amp;L586&amp;"/"&amp;AD586&amp;" G:"&amp;AE586&amp;" GR:"&amp;AF586))</f>
        <v>S:9 G:3 GR:9</v>
      </c>
    </row>
    <row r="587" spans="1:85" x14ac:dyDescent="0.25">
      <c r="A587" s="14">
        <v>5190</v>
      </c>
      <c r="B587" s="15" t="s">
        <v>2785</v>
      </c>
      <c r="C587" s="15" t="s">
        <v>69</v>
      </c>
      <c r="D587" s="15" t="s">
        <v>59</v>
      </c>
      <c r="E587" s="15">
        <f>VLOOKUP(B587, 'Rookie Year'!$A$2:$B$55679,2,FALSE)</f>
        <v>2023</v>
      </c>
      <c r="F587" s="15">
        <v>2023</v>
      </c>
      <c r="G587" s="15" t="s">
        <v>40</v>
      </c>
      <c r="H587" s="15" t="s">
        <v>2186</v>
      </c>
      <c r="I587" s="16">
        <v>2</v>
      </c>
      <c r="J587" s="15">
        <v>3</v>
      </c>
      <c r="K587" s="17">
        <f>IF(AND(G587&lt;&gt;"N",R587="N/A"), IF(I587&lt;4, 0, 0.25),IF(I587=1, IF(J587=1,0.25, 0.25), IF(I587&lt;13, 0.25, IF(I587&lt;26, 0.4, IF(I587&lt;51, 0.6, 0.75)))))</f>
        <v>0</v>
      </c>
      <c r="L587" s="16">
        <f>I587-M587</f>
        <v>2</v>
      </c>
      <c r="M587" s="16">
        <f>ROUNDUP(I587*K587,0)</f>
        <v>0</v>
      </c>
      <c r="N587" s="16">
        <f>M587*J587</f>
        <v>0</v>
      </c>
      <c r="O587" s="16">
        <v>0</v>
      </c>
      <c r="P587" s="16">
        <v>0</v>
      </c>
      <c r="Q587" s="16">
        <f>N587-O587-P587</f>
        <v>0</v>
      </c>
      <c r="R587" s="15" t="s">
        <v>75</v>
      </c>
      <c r="S587" s="15">
        <f>IF(R587="N/A", J587-($B$1-F587), J587-($B$1-R587))</f>
        <v>2</v>
      </c>
      <c r="T587" s="16">
        <v>0</v>
      </c>
      <c r="U587" s="16">
        <v>0</v>
      </c>
      <c r="V587" s="16" t="str">
        <f>IF($S587&lt;3, "N/A", $M587)</f>
        <v>N/A</v>
      </c>
      <c r="W587" s="16" t="str">
        <f>IF($S587&lt;4, "N/A", $M587)</f>
        <v>N/A</v>
      </c>
      <c r="X587" s="16" t="str">
        <f>IF($S587&lt;5, "N/A", $M587)</f>
        <v>N/A</v>
      </c>
      <c r="Y587" s="15" t="str">
        <f>IF(SUM(T587:X587)&lt;&gt;Q587, "CHECK", "OK")</f>
        <v>OK</v>
      </c>
      <c r="Z587" s="15" t="str">
        <f>IF(F587=$B$1, "No", IF(S587=1, "Yes", "No"))</f>
        <v>No</v>
      </c>
      <c r="AA587" s="18" t="str">
        <f>IF(C587="DM", "N/A", IF(Z587="No","N/A",VLOOKUP(B587,'Extension List'!$A$3:$R$1972,18,FALSE)))</f>
        <v>N/A</v>
      </c>
      <c r="AB587" s="15" t="str">
        <f>IF(C587="DM", "N/A", IF(Z587="No","N/A",VLOOKUP(B587,'Extension List'!$A$3:$T$1972,20,FALSE)))</f>
        <v>N/A</v>
      </c>
      <c r="AC587" s="15" t="str">
        <f>IF(AA587="N/A", "N/A", 0)</f>
        <v>N/A</v>
      </c>
      <c r="AD587" s="16" t="str">
        <f>IF(AE587="N/A", "N/A", AA587-AE587)</f>
        <v>N/A</v>
      </c>
      <c r="AE587" s="16" t="str">
        <f>IF(AA587="N/A", "N/A", IF(AC587&gt;0, IF(AA587&lt;13, ROUNDUP(0.25*AA587,0), IF(AA587&lt;26, ROUNDUP(0.4*AA587,0), IF(AA587&lt;51, ROUNDUP(0.6*AA587,0), ROUNDUP(0.75*AA587,0)))), "N/A"))</f>
        <v>N/A</v>
      </c>
      <c r="AF587" s="16" t="str">
        <f>IF(AD587="N/A","N/A", (AE587*AC587)+Q587)</f>
        <v>N/A</v>
      </c>
      <c r="AG587" s="16" t="str">
        <f>IF($AF587="N/A", "N/A", "TBC")</f>
        <v>N/A</v>
      </c>
      <c r="AH587" s="16" t="str">
        <f>IF($AF587="N/A", "N/A", "TBC")</f>
        <v>N/A</v>
      </c>
      <c r="AI587" s="16" t="str">
        <f>IF($AF587="N/A","N/A",IF(AC587&gt;1,"TBC","N/A"))</f>
        <v>N/A</v>
      </c>
      <c r="AJ587" s="16" t="str">
        <f>IF($AF587="N/A","N/A",IF(AC587&gt;2,"TBC","N/A"))</f>
        <v>N/A</v>
      </c>
      <c r="AK587" s="16" t="str">
        <f>IF($AF587="N/A","N/A",IF(AC587&gt;3,"TBC","N/A"))</f>
        <v>N/A</v>
      </c>
      <c r="AL587" s="16" t="str">
        <f>IF(AC587="N/A","N/A",IF(AC587&gt;0,IF(SUM(AG587:AK587)&lt;&gt;AF587,"CHECK","OK"),"N/A"))</f>
        <v>N/A</v>
      </c>
      <c r="AM587" s="16">
        <f>IF(AD587="N/A", L587+T587, L587+AG587)</f>
        <v>2</v>
      </c>
      <c r="AN587" s="16">
        <f>IF(AD587="N/A", IF(U587="N/A", "N/A", L587+U587), AD587+AH587)</f>
        <v>2</v>
      </c>
      <c r="AO587" s="16" t="str">
        <f>IF(AD587="N/A", IF(V587="N/A", "N/A", L587+V587), IF(AI587="N/A", "N/A", AD587+AI587))</f>
        <v>N/A</v>
      </c>
      <c r="AP587" s="16" t="str">
        <f>IF(AD587="N/A", IF(W587="N/A", "N/A", L587+W587), IF(AJ587="N/A", "N/A", AD587+AJ587))</f>
        <v>N/A</v>
      </c>
      <c r="AQ587" s="16" t="str">
        <f>IF(AD587="N/A", IF(X587="N/A", "N/A", L587+X587), IF(AK587="N/A", "N/A", AD587+AK587))</f>
        <v>N/A</v>
      </c>
      <c r="AR587" s="15" t="s">
        <v>40</v>
      </c>
      <c r="AS587" s="15" t="s">
        <v>40</v>
      </c>
      <c r="AT587" s="15" t="s">
        <v>40</v>
      </c>
      <c r="AU587" s="15" t="s">
        <v>40</v>
      </c>
      <c r="AV587" s="15" t="s">
        <v>40</v>
      </c>
      <c r="AW587" s="15" t="s">
        <v>40</v>
      </c>
      <c r="AX587" s="15" t="s">
        <v>40</v>
      </c>
      <c r="AY587" s="15" t="s">
        <v>40</v>
      </c>
      <c r="AZ587" s="15" t="s">
        <v>40</v>
      </c>
      <c r="BA587" s="15" t="s">
        <v>40</v>
      </c>
      <c r="BB587" s="15" t="s">
        <v>40</v>
      </c>
      <c r="BC587" s="15" t="s">
        <v>40</v>
      </c>
      <c r="BD587" s="15" t="s">
        <v>40</v>
      </c>
      <c r="BE587" s="15" t="s">
        <v>40</v>
      </c>
      <c r="BF587" s="15" t="s">
        <v>40</v>
      </c>
      <c r="BG587" s="15" t="s">
        <v>40</v>
      </c>
      <c r="BH587" s="15" t="s">
        <v>40</v>
      </c>
      <c r="BI587" s="15"/>
      <c r="BJ587" s="16">
        <f>IF(AR587="R", $CA587, IF(OR(AR587="P", AR587="T", AR587="N"), 0, IF($C587="DM", $T587, IF(OR(AR587="Y", AR587="IR"),$AM587,IF(AR587="C", IF($BI587="Y", IF($AF587="N/A", $Q587, $AF587), IF($AG587="N/A", $T587,$AG587)))))))</f>
        <v>2</v>
      </c>
      <c r="BK587" s="16">
        <f>IF(AS587="R", $CA587, IF(OR(AS587="P", AS587="T", AS587="N"), 0, IF($C587="DM", $T587, IF(OR(AS587="Y", AS587="IR"),$AM587,IF(AS587="C", IF($BI587="Y", IF($AF587="N/A", $Q587, $AF587), IF($AG587="N/A", $T587,$AG587)))))))</f>
        <v>2</v>
      </c>
      <c r="BL587" s="16">
        <f>IF(AT587="R", $CA587, IF(OR(AT587="P", AT587="T", AT587="N"), 0, IF($C587="DM", $T587, IF(OR(AT587="Y", AT587="IR"),$AM587,IF(AT587="C", IF($BI587="Y", IF($AF587="N/A", $Q587, $AF587), IF($AG587="N/A", $T587,$AG587)))))))</f>
        <v>2</v>
      </c>
      <c r="BM587" s="16">
        <f>IF(AU587="R", $CA587, IF(OR(AU587="P", AU587="T", AU587="N"), 0, IF($C587="DM", $T587, IF(OR(AU587="Y", AU587="IR"),$AM587,IF(AU587="C", IF($BI587="Y", IF($AF587="N/A", $Q587, $AF587), IF($AG587="N/A", $T587,$AG587)))))))</f>
        <v>2</v>
      </c>
      <c r="BN587" s="16">
        <f>IF(AV587="R", $CA587, IF(OR(AV587="P", AV587="T", AV587="N"), 0, IF($C587="DM", $T587, IF(OR(AV587="Y", AV587="IR"),$AM587,IF(AV587="C", IF($BI587="Y", IF($AF587="N/A", $Q587, $AF587), IF($AG587="N/A", $T587,$AG587)))))))</f>
        <v>2</v>
      </c>
      <c r="BO587" s="16">
        <f>IF(AW587="R", $CA587, IF(OR(AW587="P", AW587="T", AW587="N"), 0, IF($C587="DM", $T587, IF(OR(AW587="Y", AW587="IR"),$AM587,IF(AW587="C", IF($BI587="Y", IF($AF587="N/A", $Q587, $AF587), IF($AG587="N/A", $T587,$AG587)))))))</f>
        <v>2</v>
      </c>
      <c r="BP587" s="16">
        <f>IF(AX587="R", $CA587, IF(OR(AX587="P", AX587="T", AX587="N"), 0, IF($C587="DM", $T587, IF(OR(AX587="Y", AX587="IR"),$AM587,IF(AX587="C", IF($BI587="Y", IF($AF587="N/A", $Q587, $AF587), IF($AG587="N/A", $T587,$AG587)))))))</f>
        <v>2</v>
      </c>
      <c r="BQ587" s="16">
        <f>IF(AY587="R", $CA587, IF(OR(AY587="P", AY587="T", AY587="N"), 0, IF($C587="DM", $T587, IF(OR(AY587="Y", AY587="IR"),$AM587,IF(AY587="C", IF($BI587="Y", IF($AF587="N/A", $Q587, $AF587), IF($AG587="N/A", $T587,$AG587)))))))</f>
        <v>2</v>
      </c>
      <c r="BR587" s="16">
        <f>IF(AZ587="R", $CA587, IF(OR(AZ587="P", AZ587="T", AZ587="N"), 0, IF($C587="DM", $T587, IF(OR(AZ587="Y", AZ587="IR"),$AM587,IF(AZ587="C", IF($BI587="Y", IF($AF587="N/A", $Q587, $AF587), IF($AG587="N/A", $T587,$AG587)))))))</f>
        <v>2</v>
      </c>
      <c r="BS587" s="16">
        <f>IF(BA587="R", $CA587, IF(OR(BA587="P", BA587="T", BA587="N"), 0, IF($C587="DM", $T587, IF(OR(BA587="Y", BA587="IR"),$AM587,IF(BA587="C", IF($BI587="Y", IF($AF587="N/A", $Q587, $AF587), IF($AG587="N/A", $T587,$AG587)))))))</f>
        <v>2</v>
      </c>
      <c r="BT587" s="16">
        <f>IF(BB587="R", $CA587, IF(OR(BB587="P", BB587="T", BB587="N"), 0, IF($C587="DM", $T587, IF(OR(BB587="Y", BB587="IR"),$AM587,IF(BB587="C", IF($BI587="Y", IF($BA587="C", IF($AF587="N/A", $Q587, $AF587), IF($AF587="N/A", $T587, $AM587)), IF($AG587="N/A", $T587,$AG587)))))))</f>
        <v>2</v>
      </c>
      <c r="BU587" s="16">
        <f>IF(BC587="R", $CA587, IF(OR(BC587="P", BC587="T", BC587="N"), 0, IF($C587="DM", $T587, IF(OR(BC587="Y", BC587="IR"),$AM587,IF(BC587="C", IF($BI587="Y", IF($BA587="C", IF($AF587="N/A", $Q587, $AF587), IF($AF587="N/A", $T587, $AM587)), IF($AG587="N/A", $T587,$AG587)))))))</f>
        <v>2</v>
      </c>
      <c r="BV587" s="16">
        <f>IF(BD587="R", $CA587, IF(OR(BD587="P", BD587="T", BD587="N"), 0, IF($C587="DM", $T587, IF(OR(BD587="Y", BD587="IR"),$AM587,IF(BD587="C", IF($BI587="Y", IF($BA587="C", IF($AF587="N/A", $Q587, $AF587), IF($AF587="N/A", $T587, $AM587)), IF($AG587="N/A", $T587,$AG587)))))))</f>
        <v>2</v>
      </c>
      <c r="BW587" s="16">
        <f>IF(BE587="R", $CA587, IF(OR(BE587="P", BE587="T", BE587="N"), 0, IF($C587="DM", $T587, IF(OR(BE587="Y", BE587="IR"),$AM587,IF(BE587="C", IF($BI587="Y", IF($BA587="C", IF($AF587="N/A", $Q587, $AF587), IF($AF587="N/A", $T587, $AM587)), IF($AG587="N/A", $T587,$AG587)))))))</f>
        <v>2</v>
      </c>
      <c r="BX587" s="16">
        <f>IF(BF587="R", $CA587, IF(OR(BF587="P", BF587="T", BF587="N"), 0, IF($C587="DM", $T587, IF(OR(BF587="Y", BF587="IR"),$AM587,IF(BF587="C", IF($BI587="Y", IF($BA587="C", IF($AF587="N/A", $Q587, $AF587), IF($AF587="N/A", $T587, $AM587)), IF($AG587="N/A", $T587,$AG587)))))))</f>
        <v>2</v>
      </c>
      <c r="BY587" s="16">
        <f>IF(BG587="R", $CA587, IF(OR(BG587="P", BG587="T", BG587="N"), 0, IF($C587="DM", $T587, IF(OR(BG587="Y", BG587="IR"),$AM587,IF(BG587="C", IF($BI587="Y", IF($BA587="C", IF($AF587="N/A", $Q587, $AF587), IF($AF587="N/A", $T587, $AM587)), IF($AG587="N/A", $T587,$AG587)))))))</f>
        <v>2</v>
      </c>
      <c r="BZ587" s="16">
        <f>IF(BH587="R", $CA587, IF(OR(BH587="P", BH587="T", BH587="N"), 0, IF($C587="DM", $T587, IF(OR(BH587="Y", BH587="IR"),$AM587,IF(BH587="C", IF($BI587="Y", IF($BA587="C", IF($AF587="N/A", $Q587, $AF587), IF($AF587="N/A", $T587, $AM587)), IF($AG587="N/A", $T587,$AG587)))))))</f>
        <v>2</v>
      </c>
      <c r="CA587" s="15" t="s">
        <v>75</v>
      </c>
      <c r="CB587" s="16">
        <f>BZ587</f>
        <v>2</v>
      </c>
      <c r="CC587" s="15">
        <f>IF(OR($BH587="T", $BH587="R"), 0, IF($BH587="C", IF($BI587="Y", IF($BA587="C", 0, IF(AF587="N/A", Q587-T587, AF587-AG587)), IF($AF587="N/A", U587, AH587)), AN587))</f>
        <v>2</v>
      </c>
      <c r="CD587" s="15" t="str">
        <f>IF(OR($BH587="T", $BH587="R"), 0, IF($BH587="C", IF($BI587="Y", 0, IF($AF587="N/A", V587, AI587)), AO587))</f>
        <v>N/A</v>
      </c>
      <c r="CE587" s="15" t="str">
        <f>IF(OR($BH587="T", $BH587="R"), 0, IF($BH587="C", IF($BI587="Y", 0, IF($AF587="N/A", W587, AJ587)), AP587))</f>
        <v>N/A</v>
      </c>
      <c r="CF587" s="15" t="str">
        <f>IF(OR($BH587="T", $BH587="R"), 0, IF($BH587="C", IF($BI587="Y", 0, IF($AF587="N/A", X587, AK587)), AQ587))</f>
        <v>N/A</v>
      </c>
      <c r="CG587" t="str">
        <f>IF(AC587="N/A", "S:"&amp;L587&amp;" G:"&amp;M587&amp;" GR:"&amp;Q587, IF(AC587=0, "S:"&amp;L587&amp;" G:"&amp;M587&amp;" GR:"&amp;Q587, "S:"&amp;L587&amp;"/"&amp;AD587&amp;" G:"&amp;AE587&amp;" GR:"&amp;AF587))</f>
        <v>S:2 G:0 GR:0</v>
      </c>
    </row>
    <row r="588" spans="1:85" x14ac:dyDescent="0.25">
      <c r="A588" s="14">
        <v>4698</v>
      </c>
      <c r="B588" s="15" t="s">
        <v>2324</v>
      </c>
      <c r="C588" s="15" t="s">
        <v>70</v>
      </c>
      <c r="D588" s="15" t="s">
        <v>59</v>
      </c>
      <c r="E588" s="15">
        <f>VLOOKUP(B588, 'Rookie Year'!$A$2:$B$55679,2,FALSE)</f>
        <v>2017</v>
      </c>
      <c r="F588" s="15">
        <v>2022</v>
      </c>
      <c r="G588" s="15" t="s">
        <v>42</v>
      </c>
      <c r="H588" s="15" t="s">
        <v>1928</v>
      </c>
      <c r="I588" s="16">
        <v>3</v>
      </c>
      <c r="J588" s="15">
        <v>3</v>
      </c>
      <c r="K588" s="17">
        <f>IF(AND(G588&lt;&gt;"N",R588="N/A"), IF(I588&lt;4, 0, 0.25),IF(I588=1, IF(J588=1,0.25, 0.25), IF(I588&lt;13, 0.25, IF(I588&lt;26, 0.4, IF(I588&lt;51, 0.6, 0.75)))))</f>
        <v>0.25</v>
      </c>
      <c r="L588" s="16">
        <f>I588-M588</f>
        <v>2</v>
      </c>
      <c r="M588" s="16">
        <f>ROUNDUP(I588*K588,0)</f>
        <v>1</v>
      </c>
      <c r="N588" s="16">
        <f>M588*J588</f>
        <v>3</v>
      </c>
      <c r="O588" s="16">
        <v>3</v>
      </c>
      <c r="P588" s="16">
        <v>0</v>
      </c>
      <c r="Q588" s="16">
        <f>N588-O588-P588</f>
        <v>0</v>
      </c>
      <c r="R588" s="15" t="s">
        <v>75</v>
      </c>
      <c r="S588" s="15">
        <f>IF(R588="N/A", J588-($B$1-F588), J588-($B$1-R588))</f>
        <v>1</v>
      </c>
      <c r="T588" s="16">
        <v>0</v>
      </c>
      <c r="U588" s="16" t="str">
        <f>IF($S588&lt;2, "N/A", $M588)</f>
        <v>N/A</v>
      </c>
      <c r="V588" s="16" t="str">
        <f>IF($S588&lt;3, "N/A", $M588)</f>
        <v>N/A</v>
      </c>
      <c r="W588" s="16" t="str">
        <f>IF($S588&lt;4, "N/A", $M588)</f>
        <v>N/A</v>
      </c>
      <c r="X588" s="16" t="str">
        <f>IF($S588&lt;5, "N/A", $M588)</f>
        <v>N/A</v>
      </c>
      <c r="Y588" s="15" t="str">
        <f>IF(SUM(T588:X588)&lt;&gt;Q588, "CHECK", "OK")</f>
        <v>OK</v>
      </c>
      <c r="Z588" s="15" t="str">
        <f>IF(F588=$B$1, "No", IF(S588=1, "Yes", "No"))</f>
        <v>Yes</v>
      </c>
      <c r="AA588" s="18">
        <f>IF(C588="DM", "N/A", IF(Z588="No","N/A",VLOOKUP(B588,'Extension List'!$A$3:$R$1972,18,FALSE)))</f>
        <v>7</v>
      </c>
      <c r="AB588" s="15">
        <f>IF(C588="DM", "N/A", IF(Z588="No","N/A",VLOOKUP(B588,'Extension List'!$A$3:$T$1972,20,FALSE)))</f>
        <v>2</v>
      </c>
      <c r="AC588" s="15">
        <f>IF(AA588="N/A", "N/A", 0)</f>
        <v>0</v>
      </c>
      <c r="AD588" s="16" t="str">
        <f>IF(AE588="N/A", "N/A", AA588-AE588)</f>
        <v>N/A</v>
      </c>
      <c r="AE588" s="16" t="str">
        <f>IF(AA588="N/A", "N/A", IF(AC588&gt;0, IF(AA588&lt;13, ROUNDUP(0.25*AA588,0), IF(AA588&lt;26, ROUNDUP(0.4*AA588,0), IF(AA588&lt;51, ROUNDUP(0.6*AA588,0), ROUNDUP(0.75*AA588,0)))), "N/A"))</f>
        <v>N/A</v>
      </c>
      <c r="AF588" s="16" t="str">
        <f>IF(AD588="N/A","N/A", (AE588*AC588)+Q588)</f>
        <v>N/A</v>
      </c>
      <c r="AG588" s="16" t="str">
        <f>IF($AF588="N/A", "N/A", "TBC")</f>
        <v>N/A</v>
      </c>
      <c r="AH588" s="16" t="str">
        <f>IF($AF588="N/A", "N/A", "TBC")</f>
        <v>N/A</v>
      </c>
      <c r="AI588" s="16" t="str">
        <f>IF($AF588="N/A","N/A",IF(AC588&gt;1,"TBC","N/A"))</f>
        <v>N/A</v>
      </c>
      <c r="AJ588" s="16" t="str">
        <f>IF($AF588="N/A","N/A",IF(AC588&gt;2,"TBC","N/A"))</f>
        <v>N/A</v>
      </c>
      <c r="AK588" s="16" t="str">
        <f>IF($AF588="N/A","N/A",IF(AC588&gt;3,"TBC","N/A"))</f>
        <v>N/A</v>
      </c>
      <c r="AL588" s="16" t="str">
        <f>IF(AC588="N/A","N/A",IF(AC588&gt;0,IF(SUM(AG588:AK588)&lt;&gt;AF588,"CHECK","OK"),"N/A"))</f>
        <v>N/A</v>
      </c>
      <c r="AM588" s="16">
        <f>IF(AD588="N/A", L588+T588, L588+AG588)</f>
        <v>2</v>
      </c>
      <c r="AN588" s="16" t="str">
        <f>IF(AD588="N/A", IF(U588="N/A", "N/A", L588+U588), AD588+AH588)</f>
        <v>N/A</v>
      </c>
      <c r="AO588" s="16" t="str">
        <f>IF(AD588="N/A", IF(V588="N/A", "N/A", L588+V588), IF(AI588="N/A", "N/A", AD588+AI588))</f>
        <v>N/A</v>
      </c>
      <c r="AP588" s="16" t="str">
        <f>IF(AD588="N/A", IF(W588="N/A", "N/A", L588+W588), IF(AJ588="N/A", "N/A", AD588+AJ588))</f>
        <v>N/A</v>
      </c>
      <c r="AQ588" s="16" t="str">
        <f>IF(AD588="N/A", IF(X588="N/A", "N/A", L588+X588), IF(AK588="N/A", "N/A", AD588+AK588))</f>
        <v>N/A</v>
      </c>
      <c r="AR588" s="15" t="s">
        <v>40</v>
      </c>
      <c r="AS588" s="15" t="s">
        <v>40</v>
      </c>
      <c r="AT588" s="15" t="s">
        <v>40</v>
      </c>
      <c r="AU588" s="15" t="s">
        <v>40</v>
      </c>
      <c r="AV588" s="15" t="s">
        <v>44</v>
      </c>
      <c r="AW588" s="15" t="s">
        <v>44</v>
      </c>
      <c r="AX588" s="15" t="s">
        <v>44</v>
      </c>
      <c r="AY588" s="15" t="s">
        <v>44</v>
      </c>
      <c r="AZ588" s="15" t="s">
        <v>44</v>
      </c>
      <c r="BA588" s="15" t="s">
        <v>44</v>
      </c>
      <c r="BB588" s="15" t="s">
        <v>44</v>
      </c>
      <c r="BC588" s="15" t="s">
        <v>44</v>
      </c>
      <c r="BD588" s="15" t="s">
        <v>44</v>
      </c>
      <c r="BE588" s="15" t="s">
        <v>44</v>
      </c>
      <c r="BF588" s="15" t="s">
        <v>44</v>
      </c>
      <c r="BG588" s="15" t="s">
        <v>44</v>
      </c>
      <c r="BH588" s="15" t="s">
        <v>44</v>
      </c>
      <c r="BI588" s="15"/>
      <c r="BJ588" s="16">
        <f>IF(AR588="R", $CA588, IF(OR(AR588="P", AR588="T", AR588="N"), 0, IF($C588="DM", $T588, IF(OR(AR588="Y", AR588="IR"),$AM588,IF(AR588="C", IF($BI588="Y", IF($AF588="N/A", $Q588, $AF588), IF($AG588="N/A", $T588,$AG588)))))))</f>
        <v>2</v>
      </c>
      <c r="BK588" s="16">
        <f>IF(AS588="R", $CA588, IF(OR(AS588="P", AS588="T", AS588="N"), 0, IF($C588="DM", $T588, IF(OR(AS588="Y", AS588="IR"),$AM588,IF(AS588="C", IF($BI588="Y", IF($AF588="N/A", $Q588, $AF588), IF($AG588="N/A", $T588,$AG588)))))))</f>
        <v>2</v>
      </c>
      <c r="BL588" s="16">
        <f>IF(AT588="R", $CA588, IF(OR(AT588="P", AT588="T", AT588="N"), 0, IF($C588="DM", $T588, IF(OR(AT588="Y", AT588="IR"),$AM588,IF(AT588="C", IF($BI588="Y", IF($AF588="N/A", $Q588, $AF588), IF($AG588="N/A", $T588,$AG588)))))))</f>
        <v>2</v>
      </c>
      <c r="BM588" s="16">
        <f>IF(AU588="R", $CA588, IF(OR(AU588="P", AU588="T", AU588="N"), 0, IF($C588="DM", $T588, IF(OR(AU588="Y", AU588="IR"),$AM588,IF(AU588="C", IF($BI588="Y", IF($AF588="N/A", $Q588, $AF588), IF($AG588="N/A", $T588,$AG588)))))))</f>
        <v>2</v>
      </c>
      <c r="BN588" s="16">
        <f>IF(AV588="R", $CA588, IF(OR(AV588="P", AV588="T", AV588="N"), 0, IF($C588="DM", $T588, IF(OR(AV588="Y", AV588="IR"),$AM588,IF(AV588="C", IF($BI588="Y", IF($AF588="N/A", $Q588, $AF588), IF($AG588="N/A", $T588,$AG588)))))))</f>
        <v>0</v>
      </c>
      <c r="BO588" s="16">
        <f>IF(AW588="R", $CA588, IF(OR(AW588="P", AW588="T", AW588="N"), 0, IF($C588="DM", $T588, IF(OR(AW588="Y", AW588="IR"),$AM588,IF(AW588="C", IF($BI588="Y", IF($AF588="N/A", $Q588, $AF588), IF($AG588="N/A", $T588,$AG588)))))))</f>
        <v>0</v>
      </c>
      <c r="BP588" s="16">
        <f>IF(AX588="R", $CA588, IF(OR(AX588="P", AX588="T", AX588="N"), 0, IF($C588="DM", $T588, IF(OR(AX588="Y", AX588="IR"),$AM588,IF(AX588="C", IF($BI588="Y", IF($AF588="N/A", $Q588, $AF588), IF($AG588="N/A", $T588,$AG588)))))))</f>
        <v>0</v>
      </c>
      <c r="BQ588" s="16">
        <f>IF(AY588="R", $CA588, IF(OR(AY588="P", AY588="T", AY588="N"), 0, IF($C588="DM", $T588, IF(OR(AY588="Y", AY588="IR"),$AM588,IF(AY588="C", IF($BI588="Y", IF($AF588="N/A", $Q588, $AF588), IF($AG588="N/A", $T588,$AG588)))))))</f>
        <v>0</v>
      </c>
      <c r="BR588" s="16">
        <f>IF(AZ588="R", $CA588, IF(OR(AZ588="P", AZ588="T", AZ588="N"), 0, IF($C588="DM", $T588, IF(OR(AZ588="Y", AZ588="IR"),$AM588,IF(AZ588="C", IF($BI588="Y", IF($AF588="N/A", $Q588, $AF588), IF($AG588="N/A", $T588,$AG588)))))))</f>
        <v>0</v>
      </c>
      <c r="BS588" s="16">
        <f>IF(BA588="R", $CA588, IF(OR(BA588="P", BA588="T", BA588="N"), 0, IF($C588="DM", $T588, IF(OR(BA588="Y", BA588="IR"),$AM588,IF(BA588="C", IF($BI588="Y", IF($AF588="N/A", $Q588, $AF588), IF($AG588="N/A", $T588,$AG588)))))))</f>
        <v>0</v>
      </c>
      <c r="BT588" s="16">
        <f>IF(BB588="R", $CA588, IF(OR(BB588="P", BB588="T", BB588="N"), 0, IF($C588="DM", $T588, IF(OR(BB588="Y", BB588="IR"),$AM588,IF(BB588="C", IF($BI588="Y", IF($BA588="C", IF($AF588="N/A", $Q588, $AF588), IF($AF588="N/A", $T588, $AM588)), IF($AG588="N/A", $T588,$AG588)))))))</f>
        <v>0</v>
      </c>
      <c r="BU588" s="16">
        <f>IF(BC588="R", $CA588, IF(OR(BC588="P", BC588="T", BC588="N"), 0, IF($C588="DM", $T588, IF(OR(BC588="Y", BC588="IR"),$AM588,IF(BC588="C", IF($BI588="Y", IF($BA588="C", IF($AF588="N/A", $Q588, $AF588), IF($AF588="N/A", $T588, $AM588)), IF($AG588="N/A", $T588,$AG588)))))))</f>
        <v>0</v>
      </c>
      <c r="BV588" s="16">
        <f>IF(BD588="R", $CA588, IF(OR(BD588="P", BD588="T", BD588="N"), 0, IF($C588="DM", $T588, IF(OR(BD588="Y", BD588="IR"),$AM588,IF(BD588="C", IF($BI588="Y", IF($BA588="C", IF($AF588="N/A", $Q588, $AF588), IF($AF588="N/A", $T588, $AM588)), IF($AG588="N/A", $T588,$AG588)))))))</f>
        <v>0</v>
      </c>
      <c r="BW588" s="16">
        <f>IF(BE588="R", $CA588, IF(OR(BE588="P", BE588="T", BE588="N"), 0, IF($C588="DM", $T588, IF(OR(BE588="Y", BE588="IR"),$AM588,IF(BE588="C", IF($BI588="Y", IF($BA588="C", IF($AF588="N/A", $Q588, $AF588), IF($AF588="N/A", $T588, $AM588)), IF($AG588="N/A", $T588,$AG588)))))))</f>
        <v>0</v>
      </c>
      <c r="BX588" s="16">
        <f>IF(BF588="R", $CA588, IF(OR(BF588="P", BF588="T", BF588="N"), 0, IF($C588="DM", $T588, IF(OR(BF588="Y", BF588="IR"),$AM588,IF(BF588="C", IF($BI588="Y", IF($BA588="C", IF($AF588="N/A", $Q588, $AF588), IF($AF588="N/A", $T588, $AM588)), IF($AG588="N/A", $T588,$AG588)))))))</f>
        <v>0</v>
      </c>
      <c r="BY588" s="16">
        <f>IF(BG588="R", $CA588, IF(OR(BG588="P", BG588="T", BG588="N"), 0, IF($C588="DM", $T588, IF(OR(BG588="Y", BG588="IR"),$AM588,IF(BG588="C", IF($BI588="Y", IF($BA588="C", IF($AF588="N/A", $Q588, $AF588), IF($AF588="N/A", $T588, $AM588)), IF($AG588="N/A", $T588,$AG588)))))))</f>
        <v>0</v>
      </c>
      <c r="BZ588" s="16">
        <f>IF(BH588="R", $CA588, IF(OR(BH588="P", BH588="T", BH588="N"), 0, IF($C588="DM", $T588, IF(OR(BH588="Y", BH588="IR"),$AM588,IF(BH588="C", IF($BI588="Y", IF($BA588="C", IF($AF588="N/A", $Q588, $AF588), IF($AF588="N/A", $T588, $AM588)), IF($AG588="N/A", $T588,$AG588)))))))</f>
        <v>0</v>
      </c>
      <c r="CA588" s="15" t="s">
        <v>75</v>
      </c>
      <c r="CB588" s="16">
        <f>BZ588</f>
        <v>0</v>
      </c>
      <c r="CC588" s="15" t="str">
        <f>IF(OR($BH588="T", $BH588="R"), 0, IF($BH588="C", IF($BI588="Y", IF($BA588="C", 0, IF(AF588="N/A", Q588-T588, AF588-AG588)), IF($AF588="N/A", U588, AH588)), AN588))</f>
        <v>N/A</v>
      </c>
      <c r="CD588" s="15" t="str">
        <f>IF(OR($BH588="T", $BH588="R"), 0, IF($BH588="C", IF($BI588="Y", 0, IF($AF588="N/A", V588, AI588)), AO588))</f>
        <v>N/A</v>
      </c>
      <c r="CE588" s="15" t="str">
        <f>IF(OR($BH588="T", $BH588="R"), 0, IF($BH588="C", IF($BI588="Y", 0, IF($AF588="N/A", W588, AJ588)), AP588))</f>
        <v>N/A</v>
      </c>
      <c r="CF588" s="15" t="str">
        <f>IF(OR($BH588="T", $BH588="R"), 0, IF($BH588="C", IF($BI588="Y", 0, IF($AF588="N/A", X588, AK588)), AQ588))</f>
        <v>N/A</v>
      </c>
      <c r="CG588" t="str">
        <f>IF(AC588="N/A", "S:"&amp;L588&amp;" G:"&amp;M588&amp;" GR:"&amp;Q588, IF(AC588=0, "S:"&amp;L588&amp;" G:"&amp;M588&amp;" GR:"&amp;Q588, "S:"&amp;L588&amp;"/"&amp;AD588&amp;" G:"&amp;AE588&amp;" GR:"&amp;AF588))</f>
        <v>S:2 G:1 GR:0</v>
      </c>
    </row>
    <row r="589" spans="1:85" x14ac:dyDescent="0.25">
      <c r="A589" s="14">
        <v>5210</v>
      </c>
      <c r="B589" s="15" t="s">
        <v>2804</v>
      </c>
      <c r="C589" s="15" t="s">
        <v>70</v>
      </c>
      <c r="D589" s="15" t="s">
        <v>59</v>
      </c>
      <c r="E589" s="15">
        <f>VLOOKUP(B589, 'Rookie Year'!$A$2:$B$55679,2,FALSE)</f>
        <v>2023</v>
      </c>
      <c r="F589" s="15">
        <v>2023</v>
      </c>
      <c r="G589" s="15" t="s">
        <v>40</v>
      </c>
      <c r="H589" s="15" t="s">
        <v>2205</v>
      </c>
      <c r="I589" s="16">
        <v>1</v>
      </c>
      <c r="J589" s="15">
        <v>3</v>
      </c>
      <c r="K589" s="17">
        <f>IF(AND(G589&lt;&gt;"N",R589="N/A"), IF(I589&lt;4, 0, 0.25),IF(I589=1, IF(J589=1,0.25, 0.25), IF(I589&lt;13, 0.25, IF(I589&lt;26, 0.4, IF(I589&lt;51, 0.6, 0.75)))))</f>
        <v>0</v>
      </c>
      <c r="L589" s="16">
        <f>I589-M589</f>
        <v>1</v>
      </c>
      <c r="M589" s="16">
        <f>ROUNDUP(I589*K589,0)</f>
        <v>0</v>
      </c>
      <c r="N589" s="16">
        <f>M589*J589</f>
        <v>0</v>
      </c>
      <c r="O589" s="16">
        <v>0</v>
      </c>
      <c r="P589" s="16">
        <v>0</v>
      </c>
      <c r="Q589" s="16">
        <f>N589-O589-P589</f>
        <v>0</v>
      </c>
      <c r="R589" s="15" t="s">
        <v>75</v>
      </c>
      <c r="S589" s="15">
        <f>IF(R589="N/A", J589-($B$1-F589), J589-($B$1-R589))</f>
        <v>2</v>
      </c>
      <c r="T589" s="16">
        <v>0</v>
      </c>
      <c r="U589" s="16">
        <v>0</v>
      </c>
      <c r="V589" s="16" t="str">
        <f>IF($S589&lt;3, "N/A", $M589)</f>
        <v>N/A</v>
      </c>
      <c r="W589" s="16" t="str">
        <f>IF($S589&lt;4, "N/A", $M589)</f>
        <v>N/A</v>
      </c>
      <c r="X589" s="16" t="str">
        <f>IF($S589&lt;5, "N/A", $M589)</f>
        <v>N/A</v>
      </c>
      <c r="Y589" s="15" t="str">
        <f>IF(SUM(T589:X589)&lt;&gt;Q589, "CHECK", "OK")</f>
        <v>OK</v>
      </c>
      <c r="Z589" s="15" t="str">
        <f>IF(F589=$B$1, "No", IF(S589=1, "Yes", "No"))</f>
        <v>No</v>
      </c>
      <c r="AA589" s="18" t="str">
        <f>IF(C589="DM", "N/A", IF(Z589="No","N/A",VLOOKUP(B589,'Extension List'!$A$3:$R$1972,18,FALSE)))</f>
        <v>N/A</v>
      </c>
      <c r="AB589" s="15" t="str">
        <f>IF(C589="DM", "N/A", IF(Z589="No","N/A",VLOOKUP(B589,'Extension List'!$A$3:$T$1972,20,FALSE)))</f>
        <v>N/A</v>
      </c>
      <c r="AC589" s="15" t="str">
        <f>IF(AA589="N/A", "N/A", 0)</f>
        <v>N/A</v>
      </c>
      <c r="AD589" s="16" t="str">
        <f>IF(AE589="N/A", "N/A", AA589-AE589)</f>
        <v>N/A</v>
      </c>
      <c r="AE589" s="16" t="str">
        <f>IF(AA589="N/A", "N/A", IF(AC589&gt;0, IF(AA589&lt;13, ROUNDUP(0.25*AA589,0), IF(AA589&lt;26, ROUNDUP(0.4*AA589,0), IF(AA589&lt;51, ROUNDUP(0.6*AA589,0), ROUNDUP(0.75*AA589,0)))), "N/A"))</f>
        <v>N/A</v>
      </c>
      <c r="AF589" s="16" t="str">
        <f>IF(AD589="N/A","N/A", (AE589*AC589)+Q589)</f>
        <v>N/A</v>
      </c>
      <c r="AG589" s="16" t="str">
        <f>IF($AF589="N/A", "N/A", "TBC")</f>
        <v>N/A</v>
      </c>
      <c r="AH589" s="16" t="str">
        <f>IF($AF589="N/A", "N/A", "TBC")</f>
        <v>N/A</v>
      </c>
      <c r="AI589" s="16" t="str">
        <f>IF($AF589="N/A","N/A",IF(AC589&gt;1,"TBC","N/A"))</f>
        <v>N/A</v>
      </c>
      <c r="AJ589" s="16" t="str">
        <f>IF($AF589="N/A","N/A",IF(AC589&gt;2,"TBC","N/A"))</f>
        <v>N/A</v>
      </c>
      <c r="AK589" s="16" t="str">
        <f>IF($AF589="N/A","N/A",IF(AC589&gt;3,"TBC","N/A"))</f>
        <v>N/A</v>
      </c>
      <c r="AL589" s="16" t="str">
        <f>IF(AC589="N/A","N/A",IF(AC589&gt;0,IF(SUM(AG589:AK589)&lt;&gt;AF589,"CHECK","OK"),"N/A"))</f>
        <v>N/A</v>
      </c>
      <c r="AM589" s="16">
        <f>IF(AD589="N/A", L589+T589, L589+AG589)</f>
        <v>1</v>
      </c>
      <c r="AN589" s="16">
        <f>IF(AD589="N/A", IF(U589="N/A", "N/A", L589+U589), AD589+AH589)</f>
        <v>1</v>
      </c>
      <c r="AO589" s="16" t="str">
        <f>IF(AD589="N/A", IF(V589="N/A", "N/A", L589+V589), IF(AI589="N/A", "N/A", AD589+AI589))</f>
        <v>N/A</v>
      </c>
      <c r="AP589" s="16" t="str">
        <f>IF(AD589="N/A", IF(W589="N/A", "N/A", L589+W589), IF(AJ589="N/A", "N/A", AD589+AJ589))</f>
        <v>N/A</v>
      </c>
      <c r="AQ589" s="16" t="str">
        <f>IF(AD589="N/A", IF(X589="N/A", "N/A", L589+X589), IF(AK589="N/A", "N/A", AD589+AK589))</f>
        <v>N/A</v>
      </c>
      <c r="AR589" s="15" t="s">
        <v>40</v>
      </c>
      <c r="AS589" s="15" t="s">
        <v>40</v>
      </c>
      <c r="AT589" s="15" t="s">
        <v>40</v>
      </c>
      <c r="AU589" s="15" t="s">
        <v>40</v>
      </c>
      <c r="AV589" s="15" t="s">
        <v>40</v>
      </c>
      <c r="AW589" s="15" t="s">
        <v>40</v>
      </c>
      <c r="AX589" s="15" t="s">
        <v>40</v>
      </c>
      <c r="AY589" s="15" t="s">
        <v>40</v>
      </c>
      <c r="AZ589" s="15" t="s">
        <v>40</v>
      </c>
      <c r="BA589" s="15" t="s">
        <v>40</v>
      </c>
      <c r="BB589" s="15" t="s">
        <v>40</v>
      </c>
      <c r="BC589" s="15" t="s">
        <v>40</v>
      </c>
      <c r="BD589" s="15" t="s">
        <v>40</v>
      </c>
      <c r="BE589" s="15" t="s">
        <v>40</v>
      </c>
      <c r="BF589" s="15" t="s">
        <v>40</v>
      </c>
      <c r="BG589" s="15" t="s">
        <v>40</v>
      </c>
      <c r="BH589" s="15" t="s">
        <v>40</v>
      </c>
      <c r="BI589" s="15"/>
      <c r="BJ589" s="16">
        <f>IF(AR589="R", $CA589, IF(OR(AR589="P", AR589="T", AR589="N"), 0, IF($C589="DM", $T589, IF(OR(AR589="Y", AR589="IR"),$AM589,IF(AR589="C", IF($BI589="Y", IF($AF589="N/A", $Q589, $AF589), IF($AG589="N/A", $T589,$AG589)))))))</f>
        <v>1</v>
      </c>
      <c r="BK589" s="16">
        <f>IF(AS589="R", $CA589, IF(OR(AS589="P", AS589="T", AS589="N"), 0, IF($C589="DM", $T589, IF(OR(AS589="Y", AS589="IR"),$AM589,IF(AS589="C", IF($BI589="Y", IF($AF589="N/A", $Q589, $AF589), IF($AG589="N/A", $T589,$AG589)))))))</f>
        <v>1</v>
      </c>
      <c r="BL589" s="16">
        <f>IF(AT589="R", $CA589, IF(OR(AT589="P", AT589="T", AT589="N"), 0, IF($C589="DM", $T589, IF(OR(AT589="Y", AT589="IR"),$AM589,IF(AT589="C", IF($BI589="Y", IF($AF589="N/A", $Q589, $AF589), IF($AG589="N/A", $T589,$AG589)))))))</f>
        <v>1</v>
      </c>
      <c r="BM589" s="16">
        <f>IF(AU589="R", $CA589, IF(OR(AU589="P", AU589="T", AU589="N"), 0, IF($C589="DM", $T589, IF(OR(AU589="Y", AU589="IR"),$AM589,IF(AU589="C", IF($BI589="Y", IF($AF589="N/A", $Q589, $AF589), IF($AG589="N/A", $T589,$AG589)))))))</f>
        <v>1</v>
      </c>
      <c r="BN589" s="16">
        <f>IF(AV589="R", $CA589, IF(OR(AV589="P", AV589="T", AV589="N"), 0, IF($C589="DM", $T589, IF(OR(AV589="Y", AV589="IR"),$AM589,IF(AV589="C", IF($BI589="Y", IF($AF589="N/A", $Q589, $AF589), IF($AG589="N/A", $T589,$AG589)))))))</f>
        <v>1</v>
      </c>
      <c r="BO589" s="16">
        <f>IF(AW589="R", $CA589, IF(OR(AW589="P", AW589="T", AW589="N"), 0, IF($C589="DM", $T589, IF(OR(AW589="Y", AW589="IR"),$AM589,IF(AW589="C", IF($BI589="Y", IF($AF589="N/A", $Q589, $AF589), IF($AG589="N/A", $T589,$AG589)))))))</f>
        <v>1</v>
      </c>
      <c r="BP589" s="16">
        <f>IF(AX589="R", $CA589, IF(OR(AX589="P", AX589="T", AX589="N"), 0, IF($C589="DM", $T589, IF(OR(AX589="Y", AX589="IR"),$AM589,IF(AX589="C", IF($BI589="Y", IF($AF589="N/A", $Q589, $AF589), IF($AG589="N/A", $T589,$AG589)))))))</f>
        <v>1</v>
      </c>
      <c r="BQ589" s="16">
        <f>IF(AY589="R", $CA589, IF(OR(AY589="P", AY589="T", AY589="N"), 0, IF($C589="DM", $T589, IF(OR(AY589="Y", AY589="IR"),$AM589,IF(AY589="C", IF($BI589="Y", IF($AF589="N/A", $Q589, $AF589), IF($AG589="N/A", $T589,$AG589)))))))</f>
        <v>1</v>
      </c>
      <c r="BR589" s="16">
        <f>IF(AZ589="R", $CA589, IF(OR(AZ589="P", AZ589="T", AZ589="N"), 0, IF($C589="DM", $T589, IF(OR(AZ589="Y", AZ589="IR"),$AM589,IF(AZ589="C", IF($BI589="Y", IF($AF589="N/A", $Q589, $AF589), IF($AG589="N/A", $T589,$AG589)))))))</f>
        <v>1</v>
      </c>
      <c r="BS589" s="16">
        <f>IF(BA589="R", $CA589, IF(OR(BA589="P", BA589="T", BA589="N"), 0, IF($C589="DM", $T589, IF(OR(BA589="Y", BA589="IR"),$AM589,IF(BA589="C", IF($BI589="Y", IF($AF589="N/A", $Q589, $AF589), IF($AG589="N/A", $T589,$AG589)))))))</f>
        <v>1</v>
      </c>
      <c r="BT589" s="16">
        <f>IF(BB589="R", $CA589, IF(OR(BB589="P", BB589="T", BB589="N"), 0, IF($C589="DM", $T589, IF(OR(BB589="Y", BB589="IR"),$AM589,IF(BB589="C", IF($BI589="Y", IF($BA589="C", IF($AF589="N/A", $Q589, $AF589), IF($AF589="N/A", $T589, $AM589)), IF($AG589="N/A", $T589,$AG589)))))))</f>
        <v>1</v>
      </c>
      <c r="BU589" s="16">
        <f>IF(BC589="R", $CA589, IF(OR(BC589="P", BC589="T", BC589="N"), 0, IF($C589="DM", $T589, IF(OR(BC589="Y", BC589="IR"),$AM589,IF(BC589="C", IF($BI589="Y", IF($BA589="C", IF($AF589="N/A", $Q589, $AF589), IF($AF589="N/A", $T589, $AM589)), IF($AG589="N/A", $T589,$AG589)))))))</f>
        <v>1</v>
      </c>
      <c r="BV589" s="16">
        <f>IF(BD589="R", $CA589, IF(OR(BD589="P", BD589="T", BD589="N"), 0, IF($C589="DM", $T589, IF(OR(BD589="Y", BD589="IR"),$AM589,IF(BD589="C", IF($BI589="Y", IF($BA589="C", IF($AF589="N/A", $Q589, $AF589), IF($AF589="N/A", $T589, $AM589)), IF($AG589="N/A", $T589,$AG589)))))))</f>
        <v>1</v>
      </c>
      <c r="BW589" s="16">
        <f>IF(BE589="R", $CA589, IF(OR(BE589="P", BE589="T", BE589="N"), 0, IF($C589="DM", $T589, IF(OR(BE589="Y", BE589="IR"),$AM589,IF(BE589="C", IF($BI589="Y", IF($BA589="C", IF($AF589="N/A", $Q589, $AF589), IF($AF589="N/A", $T589, $AM589)), IF($AG589="N/A", $T589,$AG589)))))))</f>
        <v>1</v>
      </c>
      <c r="BX589" s="16">
        <f>IF(BF589="R", $CA589, IF(OR(BF589="P", BF589="T", BF589="N"), 0, IF($C589="DM", $T589, IF(OR(BF589="Y", BF589="IR"),$AM589,IF(BF589="C", IF($BI589="Y", IF($BA589="C", IF($AF589="N/A", $Q589, $AF589), IF($AF589="N/A", $T589, $AM589)), IF($AG589="N/A", $T589,$AG589)))))))</f>
        <v>1</v>
      </c>
      <c r="BY589" s="16">
        <f>IF(BG589="R", $CA589, IF(OR(BG589="P", BG589="T", BG589="N"), 0, IF($C589="DM", $T589, IF(OR(BG589="Y", BG589="IR"),$AM589,IF(BG589="C", IF($BI589="Y", IF($BA589="C", IF($AF589="N/A", $Q589, $AF589), IF($AF589="N/A", $T589, $AM589)), IF($AG589="N/A", $T589,$AG589)))))))</f>
        <v>1</v>
      </c>
      <c r="BZ589" s="16">
        <f>IF(BH589="R", $CA589, IF(OR(BH589="P", BH589="T", BH589="N"), 0, IF($C589="DM", $T589, IF(OR(BH589="Y", BH589="IR"),$AM589,IF(BH589="C", IF($BI589="Y", IF($BA589="C", IF($AF589="N/A", $Q589, $AF589), IF($AF589="N/A", $T589, $AM589)), IF($AG589="N/A", $T589,$AG589)))))))</f>
        <v>1</v>
      </c>
      <c r="CA589" s="15" t="s">
        <v>75</v>
      </c>
      <c r="CB589" s="16">
        <f>BZ589</f>
        <v>1</v>
      </c>
      <c r="CC589" s="15">
        <f>IF(OR($BH589="T", $BH589="R"), 0, IF($BH589="C", IF($BI589="Y", IF($BA589="C", 0, IF(AF589="N/A", Q589-T589, AF589-AG589)), IF($AF589="N/A", U589, AH589)), AN589))</f>
        <v>1</v>
      </c>
      <c r="CD589" s="15" t="str">
        <f>IF(OR($BH589="T", $BH589="R"), 0, IF($BH589="C", IF($BI589="Y", 0, IF($AF589="N/A", V589, AI589)), AO589))</f>
        <v>N/A</v>
      </c>
      <c r="CE589" s="15" t="str">
        <f>IF(OR($BH589="T", $BH589="R"), 0, IF($BH589="C", IF($BI589="Y", 0, IF($AF589="N/A", W589, AJ589)), AP589))</f>
        <v>N/A</v>
      </c>
      <c r="CF589" s="15" t="str">
        <f>IF(OR($BH589="T", $BH589="R"), 0, IF($BH589="C", IF($BI589="Y", 0, IF($AF589="N/A", X589, AK589)), AQ589))</f>
        <v>N/A</v>
      </c>
      <c r="CG589" t="str">
        <f>IF(AC589="N/A", "S:"&amp;L589&amp;" G:"&amp;M589&amp;" GR:"&amp;Q589, IF(AC589=0, "S:"&amp;L589&amp;" G:"&amp;M589&amp;" GR:"&amp;Q589, "S:"&amp;L589&amp;"/"&amp;AD589&amp;" G:"&amp;AE589&amp;" GR:"&amp;AF589))</f>
        <v>S:1 G:0 GR:0</v>
      </c>
    </row>
    <row r="590" spans="1:85" x14ac:dyDescent="0.25">
      <c r="A590" s="14">
        <v>5764</v>
      </c>
      <c r="B590" s="15" t="s">
        <v>883</v>
      </c>
      <c r="C590" s="15" t="s">
        <v>70</v>
      </c>
      <c r="D590" s="15" t="s">
        <v>59</v>
      </c>
      <c r="E590" s="15">
        <f>VLOOKUP(B590, 'Rookie Year'!$A$2:$B$55679,2,FALSE)</f>
        <v>2018</v>
      </c>
      <c r="F590" s="15">
        <v>2024</v>
      </c>
      <c r="G590" s="15" t="s">
        <v>42</v>
      </c>
      <c r="H590" s="15">
        <v>3</v>
      </c>
      <c r="I590" s="16">
        <v>1</v>
      </c>
      <c r="J590" s="15">
        <v>1</v>
      </c>
      <c r="K590" s="17">
        <f>IF(AND(G590&lt;&gt;"N",R590="N/A"), IF(I590&lt;4, 0, 0.25),IF(I590=1, IF(J590=1,0.25, 0.25), IF(I590&lt;13, 0.25, IF(I590&lt;26, 0.4, IF(I590&lt;51, 0.6, 0.75)))))</f>
        <v>0.25</v>
      </c>
      <c r="L590" s="16">
        <f>I590-M590</f>
        <v>0</v>
      </c>
      <c r="M590" s="16">
        <f>ROUNDUP(I590*K590,0)</f>
        <v>1</v>
      </c>
      <c r="N590" s="16">
        <f>M590*J590</f>
        <v>1</v>
      </c>
      <c r="O590" s="16">
        <v>0</v>
      </c>
      <c r="P590" s="16">
        <v>0</v>
      </c>
      <c r="Q590" s="16">
        <f>N590-O590-P590</f>
        <v>1</v>
      </c>
      <c r="R590" s="15" t="s">
        <v>75</v>
      </c>
      <c r="S590" s="15">
        <f>IF(R590="N/A", J590-($B$1-F590), J590-($B$1-R590))</f>
        <v>1</v>
      </c>
      <c r="T590" s="16">
        <f>IF($S590&lt;1, "N/A", $M590)</f>
        <v>1</v>
      </c>
      <c r="U590" s="16" t="str">
        <f>IF($S590&lt;2, "N/A", $M590)</f>
        <v>N/A</v>
      </c>
      <c r="V590" s="16" t="str">
        <f>IF($S590&lt;3, "N/A", $M590)</f>
        <v>N/A</v>
      </c>
      <c r="W590" s="16" t="str">
        <f>IF($S590&lt;4, "N/A", $M590)</f>
        <v>N/A</v>
      </c>
      <c r="X590" s="16" t="str">
        <f>IF($S590&lt;5, "N/A", $M590)</f>
        <v>N/A</v>
      </c>
      <c r="Y590" s="15" t="str">
        <f>IF(SUM(T590:X590)&lt;&gt;Q590, "CHECK", "OK")</f>
        <v>OK</v>
      </c>
      <c r="Z590" s="15" t="str">
        <f>IF(F590=$B$1, "No", IF(S590=1, "Yes", "No"))</f>
        <v>No</v>
      </c>
      <c r="AA590" s="18" t="str">
        <f>IF(C590="DM", "N/A", IF(Z590="No","N/A",VLOOKUP(B590,'Extension List'!$A$3:$R$1972,18,FALSE)))</f>
        <v>N/A</v>
      </c>
      <c r="AB590" s="15" t="str">
        <f>IF(C590="DM", "N/A", IF(Z590="No","N/A",VLOOKUP(B590,'Extension List'!$A$3:$T$1972,20,FALSE)))</f>
        <v>N/A</v>
      </c>
      <c r="AC590" s="15" t="str">
        <f>IF(AA590="N/A", "N/A", 0)</f>
        <v>N/A</v>
      </c>
      <c r="AD590" s="16" t="str">
        <f>IF(AE590="N/A", "N/A", AA590-AE590)</f>
        <v>N/A</v>
      </c>
      <c r="AE590" s="16" t="str">
        <f>IF(AA590="N/A", "N/A", IF(AC590&gt;0, IF(AA590&lt;13, ROUNDUP(0.25*AA590,0), IF(AA590&lt;26, ROUNDUP(0.4*AA590,0), IF(AA590&lt;51, ROUNDUP(0.6*AA590,0), ROUNDUP(0.75*AA590,0)))), "N/A"))</f>
        <v>N/A</v>
      </c>
      <c r="AF590" s="16" t="str">
        <f>IF(AD590="N/A","N/A", (AE590*AC590)+Q590)</f>
        <v>N/A</v>
      </c>
      <c r="AG590" s="16" t="str">
        <f>IF($AF590="N/A", "N/A", "TBC")</f>
        <v>N/A</v>
      </c>
      <c r="AH590" s="16" t="str">
        <f>IF($AF590="N/A", "N/A", "TBC")</f>
        <v>N/A</v>
      </c>
      <c r="AI590" s="16" t="str">
        <f>IF($AF590="N/A","N/A",IF(AC590&gt;1,"TBC","N/A"))</f>
        <v>N/A</v>
      </c>
      <c r="AJ590" s="16" t="str">
        <f>IF($AF590="N/A","N/A",IF(AC590&gt;2,"TBC","N/A"))</f>
        <v>N/A</v>
      </c>
      <c r="AK590" s="16" t="str">
        <f>IF($AF590="N/A","N/A",IF(AC590&gt;3,"TBC","N/A"))</f>
        <v>N/A</v>
      </c>
      <c r="AL590" s="16" t="str">
        <f>IF(AC590="N/A","N/A",IF(AC590&gt;0,IF(SUM(AG590:AK590)&lt;&gt;AF590,"CHECK","OK"),"N/A"))</f>
        <v>N/A</v>
      </c>
      <c r="AM590" s="16">
        <f>IF(AD590="N/A", L590+T590, L590+AG590)</f>
        <v>1</v>
      </c>
      <c r="AN590" s="16" t="str">
        <f>IF(AD590="N/A", IF(U590="N/A", "N/A", L590+U590), AD590+AH590)</f>
        <v>N/A</v>
      </c>
      <c r="AO590" s="16" t="str">
        <f>IF(AD590="N/A", IF(V590="N/A", "N/A", L590+V590), IF(AI590="N/A", "N/A", AD590+AI590))</f>
        <v>N/A</v>
      </c>
      <c r="AP590" s="16" t="str">
        <f>IF(AD590="N/A", IF(W590="N/A", "N/A", L590+W590), IF(AJ590="N/A", "N/A", AD590+AJ590))</f>
        <v>N/A</v>
      </c>
      <c r="AQ590" s="16" t="str">
        <f>IF(AD590="N/A", IF(X590="N/A", "N/A", L590+X590), IF(AK590="N/A", "N/A", AD590+AK590))</f>
        <v>N/A</v>
      </c>
      <c r="AR590" s="15" t="s">
        <v>42</v>
      </c>
      <c r="AS590" s="15" t="s">
        <v>42</v>
      </c>
      <c r="AT590" s="15" t="s">
        <v>42</v>
      </c>
      <c r="AU590" s="15" t="s">
        <v>40</v>
      </c>
      <c r="AV590" s="15" t="s">
        <v>40</v>
      </c>
      <c r="AW590" s="15" t="s">
        <v>40</v>
      </c>
      <c r="AX590" s="15" t="s">
        <v>40</v>
      </c>
      <c r="AY590" s="15" t="s">
        <v>40</v>
      </c>
      <c r="AZ590" s="15" t="s">
        <v>40</v>
      </c>
      <c r="BA590" s="15" t="s">
        <v>40</v>
      </c>
      <c r="BB590" s="15" t="s">
        <v>44</v>
      </c>
      <c r="BC590" s="15" t="s">
        <v>44</v>
      </c>
      <c r="BD590" s="15" t="s">
        <v>44</v>
      </c>
      <c r="BE590" s="15" t="s">
        <v>44</v>
      </c>
      <c r="BF590" s="15" t="s">
        <v>44</v>
      </c>
      <c r="BG590" s="15" t="s">
        <v>44</v>
      </c>
      <c r="BH590" s="15" t="s">
        <v>44</v>
      </c>
      <c r="BJ590" s="16">
        <f>IF(AR590="R", $CA590, IF(OR(AR590="P", AR590="T", AR590="N"), 0, IF($C590="DM", $T590, IF(OR(AR590="Y", AR590="IR"),$AM590,IF(AR590="C", IF($BI590="Y", IF($AF590="N/A", $Q590, $AF590), IF($AG590="N/A", $T590,$AG590)))))))</f>
        <v>0</v>
      </c>
      <c r="BK590" s="16">
        <f>IF(AS590="R", $CA590, IF(OR(AS590="P", AS590="T", AS590="N"), 0, IF($C590="DM", $T590, IF(OR(AS590="Y", AS590="IR"),$AM590,IF(AS590="C", IF($BI590="Y", IF($AF590="N/A", $Q590, $AF590), IF($AG590="N/A", $T590,$AG590)))))))</f>
        <v>0</v>
      </c>
      <c r="BL590" s="16">
        <f>IF(AT590="R", $CA590, IF(OR(AT590="P", AT590="T", AT590="N"), 0, IF($C590="DM", $T590, IF(OR(AT590="Y", AT590="IR"),$AM590,IF(AT590="C", IF($BI590="Y", IF($AF590="N/A", $Q590, $AF590), IF($AG590="N/A", $T590,$AG590)))))))</f>
        <v>0</v>
      </c>
      <c r="BM590" s="16">
        <f>IF(AU590="R", $CA590, IF(OR(AU590="P", AU590="T", AU590="N"), 0, IF($C590="DM", $T590, IF(OR(AU590="Y", AU590="IR"),$AM590,IF(AU590="C", IF($BI590="Y", IF($AF590="N/A", $Q590, $AF590), IF($AG590="N/A", $T590,$AG590)))))))</f>
        <v>1</v>
      </c>
      <c r="BN590" s="16">
        <f>IF(AV590="R", $CA590, IF(OR(AV590="P", AV590="T", AV590="N"), 0, IF($C590="DM", $T590, IF(OR(AV590="Y", AV590="IR"),$AM590,IF(AV590="C", IF($BI590="Y", IF($AF590="N/A", $Q590, $AF590), IF($AG590="N/A", $T590,$AG590)))))))</f>
        <v>1</v>
      </c>
      <c r="BO590" s="16">
        <f>IF(AW590="R", $CA590, IF(OR(AW590="P", AW590="T", AW590="N"), 0, IF($C590="DM", $T590, IF(OR(AW590="Y", AW590="IR"),$AM590,IF(AW590="C", IF($BI590="Y", IF($AF590="N/A", $Q590, $AF590), IF($AG590="N/A", $T590,$AG590)))))))</f>
        <v>1</v>
      </c>
      <c r="BP590" s="16">
        <f>IF(AX590="R", $CA590, IF(OR(AX590="P", AX590="T", AX590="N"), 0, IF($C590="DM", $T590, IF(OR(AX590="Y", AX590="IR"),$AM590,IF(AX590="C", IF($BI590="Y", IF($AF590="N/A", $Q590, $AF590), IF($AG590="N/A", $T590,$AG590)))))))</f>
        <v>1</v>
      </c>
      <c r="BQ590" s="16">
        <f>IF(AY590="R", $CA590, IF(OR(AY590="P", AY590="T", AY590="N"), 0, IF($C590="DM", $T590, IF(OR(AY590="Y", AY590="IR"),$AM590,IF(AY590="C", IF($BI590="Y", IF($AF590="N/A", $Q590, $AF590), IF($AG590="N/A", $T590,$AG590)))))))</f>
        <v>1</v>
      </c>
      <c r="BR590" s="16">
        <f>IF(AZ590="R", $CA590, IF(OR(AZ590="P", AZ590="T", AZ590="N"), 0, IF($C590="DM", $T590, IF(OR(AZ590="Y", AZ590="IR"),$AM590,IF(AZ590="C", IF($BI590="Y", IF($AF590="N/A", $Q590, $AF590), IF($AG590="N/A", $T590,$AG590)))))))</f>
        <v>1</v>
      </c>
      <c r="BS590" s="16">
        <f>IF(BA590="R", $CA590, IF(OR(BA590="P", BA590="T", BA590="N"), 0, IF($C590="DM", $T590, IF(OR(BA590="Y", BA590="IR"),$AM590,IF(BA590="C", IF($BI590="Y", IF($AF590="N/A", $Q590, $AF590), IF($AG590="N/A", $T590,$AG590)))))))</f>
        <v>1</v>
      </c>
      <c r="BT590" s="16">
        <f>IF(BB590="R", $CA590, IF(OR(BB590="P", BB590="T", BB590="N"), 0, IF($C590="DM", $T590, IF(OR(BB590="Y", BB590="IR"),$AM590,IF(BB590="C", IF($BI590="Y", IF($BA590="C", IF($AF590="N/A", $Q590, $AF590), IF($AF590="N/A", $T590, $AM590)), IF($AG590="N/A", $T590,$AG590)))))))</f>
        <v>1</v>
      </c>
      <c r="BU590" s="16">
        <f>IF(BC590="R", $CA590, IF(OR(BC590="P", BC590="T", BC590="N"), 0, IF($C590="DM", $T590, IF(OR(BC590="Y", BC590="IR"),$AM590,IF(BC590="C", IF($BI590="Y", IF($BA590="C", IF($AF590="N/A", $Q590, $AF590), IF($AF590="N/A", $T590, $AM590)), IF($AG590="N/A", $T590,$AG590)))))))</f>
        <v>1</v>
      </c>
      <c r="BV590" s="16">
        <f>IF(BD590="R", $CA590, IF(OR(BD590="P", BD590="T", BD590="N"), 0, IF($C590="DM", $T590, IF(OR(BD590="Y", BD590="IR"),$AM590,IF(BD590="C", IF($BI590="Y", IF($BA590="C", IF($AF590="N/A", $Q590, $AF590), IF($AF590="N/A", $T590, $AM590)), IF($AG590="N/A", $T590,$AG590)))))))</f>
        <v>1</v>
      </c>
      <c r="BW590" s="16">
        <f>IF(BE590="R", $CA590, IF(OR(BE590="P", BE590="T", BE590="N"), 0, IF($C590="DM", $T590, IF(OR(BE590="Y", BE590="IR"),$AM590,IF(BE590="C", IF($BI590="Y", IF($BA590="C", IF($AF590="N/A", $Q590, $AF590), IF($AF590="N/A", $T590, $AM590)), IF($AG590="N/A", $T590,$AG590)))))))</f>
        <v>1</v>
      </c>
      <c r="BX590" s="16">
        <f>IF(BF590="R", $CA590, IF(OR(BF590="P", BF590="T", BF590="N"), 0, IF($C590="DM", $T590, IF(OR(BF590="Y", BF590="IR"),$AM590,IF(BF590="C", IF($BI590="Y", IF($BA590="C", IF($AF590="N/A", $Q590, $AF590), IF($AF590="N/A", $T590, $AM590)), IF($AG590="N/A", $T590,$AG590)))))))</f>
        <v>1</v>
      </c>
      <c r="BY590" s="16">
        <f>IF(BG590="R", $CA590, IF(OR(BG590="P", BG590="T", BG590="N"), 0, IF($C590="DM", $T590, IF(OR(BG590="Y", BG590="IR"),$AM590,IF(BG590="C", IF($BI590="Y", IF($BA590="C", IF($AF590="N/A", $Q590, $AF590), IF($AF590="N/A", $T590, $AM590)), IF($AG590="N/A", $T590,$AG590)))))))</f>
        <v>1</v>
      </c>
      <c r="BZ590" s="16">
        <f>IF(BH590="R", $CA590, IF(OR(BH590="P", BH590="T", BH590="N"), 0, IF($C590="DM", $T590, IF(OR(BH590="Y", BH590="IR"),$AM590,IF(BH590="C", IF($BI590="Y", IF($BA590="C", IF($AF590="N/A", $Q590, $AF590), IF($AF590="N/A", $T590, $AM590)), IF($AG590="N/A", $T590,$AG590)))))))</f>
        <v>1</v>
      </c>
      <c r="CA590" s="15" t="s">
        <v>75</v>
      </c>
      <c r="CB590" s="16">
        <f>BZ590</f>
        <v>1</v>
      </c>
      <c r="CC590" s="15" t="str">
        <f>IF(OR($BH590="T", $BH590="R"), 0, IF($BH590="C", IF($BI590="Y", IF($BA590="C", 0, IF(AF590="N/A", Q590-T590, AF590-AG590)), IF($AF590="N/A", U590, AH590)), AN590))</f>
        <v>N/A</v>
      </c>
      <c r="CD590" s="15" t="str">
        <f>IF(OR($BH590="T", $BH590="R"), 0, IF($BH590="C", IF($BI590="Y", 0, IF($AF590="N/A", V590, AI590)), AO590))</f>
        <v>N/A</v>
      </c>
      <c r="CE590" s="15" t="str">
        <f>IF(OR($BH590="T", $BH590="R"), 0, IF($BH590="C", IF($BI590="Y", 0, IF($AF590="N/A", W590, AJ590)), AP590))</f>
        <v>N/A</v>
      </c>
      <c r="CF590" s="15" t="str">
        <f>IF(OR($BH590="T", $BH590="R"), 0, IF($BH590="C", IF($BI590="Y", 0, IF($AF590="N/A", X590, AK590)), AQ590))</f>
        <v>N/A</v>
      </c>
    </row>
    <row r="591" spans="1:85" x14ac:dyDescent="0.25">
      <c r="A591" s="14">
        <v>5841</v>
      </c>
      <c r="B591" s="15" t="s">
        <v>2323</v>
      </c>
      <c r="C591" s="15" t="s">
        <v>70</v>
      </c>
      <c r="D591" s="15" t="s">
        <v>59</v>
      </c>
      <c r="E591" s="15">
        <f>VLOOKUP(B591, 'Rookie Year'!$A$2:$B$55679,2,FALSE)</f>
        <v>2018</v>
      </c>
      <c r="F591" s="15">
        <v>2024</v>
      </c>
      <c r="G591" s="15" t="s">
        <v>42</v>
      </c>
      <c r="H591" s="15">
        <v>10</v>
      </c>
      <c r="I591" s="16">
        <v>1</v>
      </c>
      <c r="J591" s="15">
        <v>1</v>
      </c>
      <c r="K591" s="17">
        <f>IF(AND(G591&lt;&gt;"N",R591="N/A"), IF(I591&lt;4, 0, 0.25),IF(I591=1, IF(J591=1,0.25, 0.25), IF(I591&lt;13, 0.25, IF(I591&lt;26, 0.4, IF(I591&lt;51, 0.6, 0.75)))))</f>
        <v>0.25</v>
      </c>
      <c r="L591" s="16">
        <f>I591-M591</f>
        <v>0</v>
      </c>
      <c r="M591" s="16">
        <f>ROUNDUP(I591*K591,0)</f>
        <v>1</v>
      </c>
      <c r="N591" s="16">
        <f>M591*J591</f>
        <v>1</v>
      </c>
      <c r="O591" s="16">
        <v>0</v>
      </c>
      <c r="P591" s="16">
        <v>0</v>
      </c>
      <c r="Q591" s="16">
        <f>N591-O591-P591</f>
        <v>1</v>
      </c>
      <c r="R591" s="15" t="s">
        <v>75</v>
      </c>
      <c r="S591" s="15">
        <f>IF(R591="N/A", J591-($B$1-F591), J591-($B$1-R591))</f>
        <v>1</v>
      </c>
      <c r="T591" s="16">
        <f>IF($S591&lt;1, "N/A", $M591)</f>
        <v>1</v>
      </c>
      <c r="U591" s="16" t="str">
        <f>IF($S591&lt;2, "N/A", $M591)</f>
        <v>N/A</v>
      </c>
      <c r="V591" s="16" t="str">
        <f>IF($S591&lt;3, "N/A", $M591)</f>
        <v>N/A</v>
      </c>
      <c r="W591" s="16" t="str">
        <f>IF($S591&lt;4, "N/A", $M591)</f>
        <v>N/A</v>
      </c>
      <c r="X591" s="16" t="str">
        <f>IF($S591&lt;5, "N/A", $M591)</f>
        <v>N/A</v>
      </c>
      <c r="Y591" s="15" t="str">
        <f>IF(SUM(T591:X591)&lt;&gt;Q591, "CHECK", "OK")</f>
        <v>OK</v>
      </c>
      <c r="Z591" s="15" t="str">
        <f>IF(F591=$B$1, "No", IF(S591=1, "Yes", "No"))</f>
        <v>No</v>
      </c>
      <c r="AA591" s="18" t="str">
        <f>IF(C591="DM", "N/A", IF(Z591="No","N/A",VLOOKUP(B591,'Extension List'!$A$3:$R$1972,18,FALSE)))</f>
        <v>N/A</v>
      </c>
      <c r="AB591" s="15" t="str">
        <f>IF(C591="DM", "N/A", IF(Z591="No","N/A",VLOOKUP(B591,'Extension List'!$A$3:$T$1972,20,FALSE)))</f>
        <v>N/A</v>
      </c>
      <c r="AC591" s="15" t="str">
        <f>IF(AA591="N/A", "N/A", 0)</f>
        <v>N/A</v>
      </c>
      <c r="AD591" s="16" t="str">
        <f>IF(AE591="N/A", "N/A", AA591-AE591)</f>
        <v>N/A</v>
      </c>
      <c r="AE591" s="16" t="str">
        <f>IF(AA591="N/A", "N/A", IF(AC591&gt;0, IF(AA591&lt;13, ROUNDUP(0.25*AA591,0), IF(AA591&lt;26, ROUNDUP(0.4*AA591,0), IF(AA591&lt;51, ROUNDUP(0.6*AA591,0), ROUNDUP(0.75*AA591,0)))), "N/A"))</f>
        <v>N/A</v>
      </c>
      <c r="AF591" s="16" t="str">
        <f>IF(AD591="N/A","N/A", (AE591*AC591)+Q591)</f>
        <v>N/A</v>
      </c>
      <c r="AG591" s="16" t="str">
        <f>IF($AF591="N/A", "N/A", "TBC")</f>
        <v>N/A</v>
      </c>
      <c r="AH591" s="16" t="str">
        <f>IF($AF591="N/A", "N/A", "TBC")</f>
        <v>N/A</v>
      </c>
      <c r="AI591" s="16" t="str">
        <f>IF($AF591="N/A","N/A",IF(AC591&gt;1,"TBC","N/A"))</f>
        <v>N/A</v>
      </c>
      <c r="AJ591" s="16" t="str">
        <f>IF($AF591="N/A","N/A",IF(AC591&gt;2,"TBC","N/A"))</f>
        <v>N/A</v>
      </c>
      <c r="AK591" s="16" t="str">
        <f>IF($AF591="N/A","N/A",IF(AC591&gt;3,"TBC","N/A"))</f>
        <v>N/A</v>
      </c>
      <c r="AL591" s="16" t="str">
        <f>IF(AC591="N/A","N/A",IF(AC591&gt;0,IF(SUM(AG591:AK591)&lt;&gt;AF591,"CHECK","OK"),"N/A"))</f>
        <v>N/A</v>
      </c>
      <c r="AM591" s="16">
        <f>IF(AD591="N/A", L591+T591, L591+AG591)</f>
        <v>1</v>
      </c>
      <c r="AN591" s="16" t="str">
        <f>IF(AD591="N/A", IF(U591="N/A", "N/A", L591+U591), AD591+AH591)</f>
        <v>N/A</v>
      </c>
      <c r="AO591" s="16" t="str">
        <f>IF(AD591="N/A", IF(V591="N/A", "N/A", L591+V591), IF(AI591="N/A", "N/A", AD591+AI591))</f>
        <v>N/A</v>
      </c>
      <c r="AP591" s="16" t="str">
        <f>IF(AD591="N/A", IF(W591="N/A", "N/A", L591+W591), IF(AJ591="N/A", "N/A", AD591+AJ591))</f>
        <v>N/A</v>
      </c>
      <c r="AQ591" s="16" t="str">
        <f>IF(AD591="N/A", IF(X591="N/A", "N/A", L591+X591), IF(AK591="N/A", "N/A", AD591+AK591))</f>
        <v>N/A</v>
      </c>
      <c r="AR591" s="15" t="s">
        <v>42</v>
      </c>
      <c r="AS591" s="15" t="s">
        <v>42</v>
      </c>
      <c r="AT591" s="15" t="s">
        <v>42</v>
      </c>
      <c r="AU591" s="15" t="s">
        <v>42</v>
      </c>
      <c r="AV591" s="15" t="s">
        <v>42</v>
      </c>
      <c r="AW591" s="15" t="s">
        <v>42</v>
      </c>
      <c r="AX591" s="15" t="s">
        <v>42</v>
      </c>
      <c r="AY591" s="15" t="s">
        <v>42</v>
      </c>
      <c r="AZ591" s="15" t="s">
        <v>42</v>
      </c>
      <c r="BA591" s="15" t="s">
        <v>42</v>
      </c>
      <c r="BB591" s="15" t="s">
        <v>40</v>
      </c>
      <c r="BC591" s="15" t="s">
        <v>40</v>
      </c>
      <c r="BD591" s="15" t="s">
        <v>40</v>
      </c>
      <c r="BE591" s="15" t="s">
        <v>40</v>
      </c>
      <c r="BF591" s="15" t="s">
        <v>40</v>
      </c>
      <c r="BG591" s="15" t="s">
        <v>40</v>
      </c>
      <c r="BH591" s="15" t="s">
        <v>40</v>
      </c>
      <c r="BJ591" s="16">
        <f>IF(AR591="R", $CA591, IF(OR(AR591="P", AR591="T", AR591="N"), 0, IF($C591="DM", $T591, IF(OR(AR591="Y", AR591="IR"),$AM591,IF(AR591="C", IF($BI591="Y", IF($AF591="N/A", $Q591, $AF591), IF($AG591="N/A", $T591,$AG591)))))))</f>
        <v>0</v>
      </c>
      <c r="BK591" s="16">
        <f>IF(AS591="R", $CA591, IF(OR(AS591="P", AS591="T", AS591="N"), 0, IF($C591="DM", $T591, IF(OR(AS591="Y", AS591="IR"),$AM591,IF(AS591="C", IF($BI591="Y", IF($AF591="N/A", $Q591, $AF591), IF($AG591="N/A", $T591,$AG591)))))))</f>
        <v>0</v>
      </c>
      <c r="BL591" s="16">
        <f>IF(AT591="R", $CA591, IF(OR(AT591="P", AT591="T", AT591="N"), 0, IF($C591="DM", $T591, IF(OR(AT591="Y", AT591="IR"),$AM591,IF(AT591="C", IF($BI591="Y", IF($AF591="N/A", $Q591, $AF591), IF($AG591="N/A", $T591,$AG591)))))))</f>
        <v>0</v>
      </c>
      <c r="BM591" s="16">
        <f>IF(AU591="R", $CA591, IF(OR(AU591="P", AU591="T", AU591="N"), 0, IF($C591="DM", $T591, IF(OR(AU591="Y", AU591="IR"),$AM591,IF(AU591="C", IF($BI591="Y", IF($AF591="N/A", $Q591, $AF591), IF($AG591="N/A", $T591,$AG591)))))))</f>
        <v>0</v>
      </c>
      <c r="BN591" s="16">
        <f>IF(AV591="R", $CA591, IF(OR(AV591="P", AV591="T", AV591="N"), 0, IF($C591="DM", $T591, IF(OR(AV591="Y", AV591="IR"),$AM591,IF(AV591="C", IF($BI591="Y", IF($AF591="N/A", $Q591, $AF591), IF($AG591="N/A", $T591,$AG591)))))))</f>
        <v>0</v>
      </c>
      <c r="BO591" s="16">
        <f>IF(AW591="R", $CA591, IF(OR(AW591="P", AW591="T", AW591="N"), 0, IF($C591="DM", $T591, IF(OR(AW591="Y", AW591="IR"),$AM591,IF(AW591="C", IF($BI591="Y", IF($AF591="N/A", $Q591, $AF591), IF($AG591="N/A", $T591,$AG591)))))))</f>
        <v>0</v>
      </c>
      <c r="BP591" s="16">
        <f>IF(AX591="R", $CA591, IF(OR(AX591="P", AX591="T", AX591="N"), 0, IF($C591="DM", $T591, IF(OR(AX591="Y", AX591="IR"),$AM591,IF(AX591="C", IF($BI591="Y", IF($AF591="N/A", $Q591, $AF591), IF($AG591="N/A", $T591,$AG591)))))))</f>
        <v>0</v>
      </c>
      <c r="BQ591" s="16">
        <f>IF(AY591="R", $CA591, IF(OR(AY591="P", AY591="T", AY591="N"), 0, IF($C591="DM", $T591, IF(OR(AY591="Y", AY591="IR"),$AM591,IF(AY591="C", IF($BI591="Y", IF($AF591="N/A", $Q591, $AF591), IF($AG591="N/A", $T591,$AG591)))))))</f>
        <v>0</v>
      </c>
      <c r="BR591" s="16">
        <f>IF(AZ591="R", $CA591, IF(OR(AZ591="P", AZ591="T", AZ591="N"), 0, IF($C591="DM", $T591, IF(OR(AZ591="Y", AZ591="IR"),$AM591,IF(AZ591="C", IF($BI591="Y", IF($AF591="N/A", $Q591, $AF591), IF($AG591="N/A", $T591,$AG591)))))))</f>
        <v>0</v>
      </c>
      <c r="BS591" s="16">
        <f>IF(BA591="R", $CA591, IF(OR(BA591="P", BA591="T", BA591="N"), 0, IF($C591="DM", $T591, IF(OR(BA591="Y", BA591="IR"),$AM591,IF(BA591="C", IF($BI591="Y", IF($AF591="N/A", $Q591, $AF591), IF($AG591="N/A", $T591,$AG591)))))))</f>
        <v>0</v>
      </c>
      <c r="BT591" s="16">
        <f>IF(BB591="R", $CA591, IF(OR(BB591="P", BB591="T", BB591="N"), 0, IF($C591="DM", $T591, IF(OR(BB591="Y", BB591="IR"),$AM591,IF(BB591="C", IF($BI591="Y", IF($BA591="C", IF($AF591="N/A", $Q591, $AF591), IF($AF591="N/A", $T591, $AM591)), IF($AG591="N/A", $T591,$AG591)))))))</f>
        <v>1</v>
      </c>
      <c r="BU591" s="16">
        <f>IF(BC591="R", $CA591, IF(OR(BC591="P", BC591="T", BC591="N"), 0, IF($C591="DM", $T591, IF(OR(BC591="Y", BC591="IR"),$AM591,IF(BC591="C", IF($BI591="Y", IF($BA591="C", IF($AF591="N/A", $Q591, $AF591), IF($AF591="N/A", $T591, $AM591)), IF($AG591="N/A", $T591,$AG591)))))))</f>
        <v>1</v>
      </c>
      <c r="BV591" s="16">
        <f>IF(BD591="R", $CA591, IF(OR(BD591="P", BD591="T", BD591="N"), 0, IF($C591="DM", $T591, IF(OR(BD591="Y", BD591="IR"),$AM591,IF(BD591="C", IF($BI591="Y", IF($BA591="C", IF($AF591="N/A", $Q591, $AF591), IF($AF591="N/A", $T591, $AM591)), IF($AG591="N/A", $T591,$AG591)))))))</f>
        <v>1</v>
      </c>
      <c r="BW591" s="16">
        <f>IF(BE591="R", $CA591, IF(OR(BE591="P", BE591="T", BE591="N"), 0, IF($C591="DM", $T591, IF(OR(BE591="Y", BE591="IR"),$AM591,IF(BE591="C", IF($BI591="Y", IF($BA591="C", IF($AF591="N/A", $Q591, $AF591), IF($AF591="N/A", $T591, $AM591)), IF($AG591="N/A", $T591,$AG591)))))))</f>
        <v>1</v>
      </c>
      <c r="BX591" s="16">
        <f>IF(BF591="R", $CA591, IF(OR(BF591="P", BF591="T", BF591="N"), 0, IF($C591="DM", $T591, IF(OR(BF591="Y", BF591="IR"),$AM591,IF(BF591="C", IF($BI591="Y", IF($BA591="C", IF($AF591="N/A", $Q591, $AF591), IF($AF591="N/A", $T591, $AM591)), IF($AG591="N/A", $T591,$AG591)))))))</f>
        <v>1</v>
      </c>
      <c r="BY591" s="16">
        <f>IF(BG591="R", $CA591, IF(OR(BG591="P", BG591="T", BG591="N"), 0, IF($C591="DM", $T591, IF(OR(BG591="Y", BG591="IR"),$AM591,IF(BG591="C", IF($BI591="Y", IF($BA591="C", IF($AF591="N/A", $Q591, $AF591), IF($AF591="N/A", $T591, $AM591)), IF($AG591="N/A", $T591,$AG591)))))))</f>
        <v>1</v>
      </c>
      <c r="BZ591" s="16">
        <f>IF(BH591="R", $CA591, IF(OR(BH591="P", BH591="T", BH591="N"), 0, IF($C591="DM", $T591, IF(OR(BH591="Y", BH591="IR"),$AM591,IF(BH591="C", IF($BI591="Y", IF($BA591="C", IF($AF591="N/A", $Q591, $AF591), IF($AF591="N/A", $T591, $AM591)), IF($AG591="N/A", $T591,$AG591)))))))</f>
        <v>1</v>
      </c>
      <c r="CA591" s="15" t="s">
        <v>75</v>
      </c>
      <c r="CB591" s="16">
        <f>BZ591</f>
        <v>1</v>
      </c>
      <c r="CC591" s="15" t="str">
        <f>IF(OR($BH591="T", $BH591="R"), 0, IF($BH591="C", IF($BI591="Y", IF($BA591="C", 0, IF(AF591="N/A", Q591-T591, AF591-AG591)), IF($AF591="N/A", U591, AH591)), AN591))</f>
        <v>N/A</v>
      </c>
      <c r="CD591" s="15" t="str">
        <f>IF(OR($BH591="T", $BH591="R"), 0, IF($BH591="C", IF($BI591="Y", 0, IF($AF591="N/A", V591, AI591)), AO591))</f>
        <v>N/A</v>
      </c>
      <c r="CE591" s="15" t="str">
        <f>IF(OR($BH591="T", $BH591="R"), 0, IF($BH591="C", IF($BI591="Y", 0, IF($AF591="N/A", W591, AJ591)), AP591))</f>
        <v>N/A</v>
      </c>
      <c r="CF591" s="15" t="str">
        <f>IF(OR($BH591="T", $BH591="R"), 0, IF($BH591="C", IF($BI591="Y", 0, IF($AF591="N/A", X591, AK591)), AQ591))</f>
        <v>N/A</v>
      </c>
    </row>
    <row r="592" spans="1:85" x14ac:dyDescent="0.25">
      <c r="A592" s="14">
        <v>5780</v>
      </c>
      <c r="B592" s="15" t="s">
        <v>1245</v>
      </c>
      <c r="C592" s="15" t="s">
        <v>70</v>
      </c>
      <c r="D592" s="15" t="s">
        <v>59</v>
      </c>
      <c r="E592" s="15">
        <f>VLOOKUP(B592, 'Rookie Year'!$A$2:$B$55679,2,FALSE)</f>
        <v>2019</v>
      </c>
      <c r="F592" s="15">
        <v>2024</v>
      </c>
      <c r="G592" s="15" t="s">
        <v>42</v>
      </c>
      <c r="H592" s="15">
        <v>4</v>
      </c>
      <c r="I592" s="16">
        <v>1</v>
      </c>
      <c r="J592" s="15">
        <v>1</v>
      </c>
      <c r="K592" s="17">
        <f>IF(AND(G592&lt;&gt;"N",R592="N/A"), IF(I592&lt;4, 0, 0.25),IF(I592=1, IF(J592=1,0.25, 0.25), IF(I592&lt;13, 0.25, IF(I592&lt;26, 0.4, IF(I592&lt;51, 0.6, 0.75)))))</f>
        <v>0.25</v>
      </c>
      <c r="L592" s="16">
        <f>I592-M592</f>
        <v>0</v>
      </c>
      <c r="M592" s="16">
        <f>ROUNDUP(I592*K592,0)</f>
        <v>1</v>
      </c>
      <c r="N592" s="16">
        <f>M592*J592</f>
        <v>1</v>
      </c>
      <c r="O592" s="16">
        <v>0</v>
      </c>
      <c r="P592" s="16">
        <v>0</v>
      </c>
      <c r="Q592" s="16">
        <f>N592-O592-P592</f>
        <v>1</v>
      </c>
      <c r="R592" s="15" t="s">
        <v>75</v>
      </c>
      <c r="S592" s="15">
        <f>IF(R592="N/A", J592-($B$1-F592), J592-($B$1-R592))</f>
        <v>1</v>
      </c>
      <c r="T592" s="16">
        <f>IF($S592&lt;1, "N/A", $M592)</f>
        <v>1</v>
      </c>
      <c r="U592" s="16" t="str">
        <f>IF($S592&lt;2, "N/A", $M592)</f>
        <v>N/A</v>
      </c>
      <c r="V592" s="16" t="str">
        <f>IF($S592&lt;3, "N/A", $M592)</f>
        <v>N/A</v>
      </c>
      <c r="W592" s="16" t="str">
        <f>IF($S592&lt;4, "N/A", $M592)</f>
        <v>N/A</v>
      </c>
      <c r="X592" s="16" t="str">
        <f>IF($S592&lt;5, "N/A", $M592)</f>
        <v>N/A</v>
      </c>
      <c r="Y592" s="15" t="str">
        <f>IF(SUM(T592:X592)&lt;&gt;Q592, "CHECK", "OK")</f>
        <v>OK</v>
      </c>
      <c r="Z592" s="15" t="str">
        <f>IF(F592=$B$1, "No", IF(S592=1, "Yes", "No"))</f>
        <v>No</v>
      </c>
      <c r="AA592" s="18" t="str">
        <f>IF(C592="DM", "N/A", IF(Z592="No","N/A",VLOOKUP(B592,'Extension List'!$A$3:$R$1972,18,FALSE)))</f>
        <v>N/A</v>
      </c>
      <c r="AB592" s="15" t="str">
        <f>IF(C592="DM", "N/A", IF(Z592="No","N/A",VLOOKUP(B592,'Extension List'!$A$3:$T$1972,20,FALSE)))</f>
        <v>N/A</v>
      </c>
      <c r="AC592" s="15" t="str">
        <f>IF(AA592="N/A", "N/A", 0)</f>
        <v>N/A</v>
      </c>
      <c r="AD592" s="16" t="str">
        <f>IF(AE592="N/A", "N/A", AA592-AE592)</f>
        <v>N/A</v>
      </c>
      <c r="AE592" s="16" t="str">
        <f>IF(AA592="N/A", "N/A", IF(AC592&gt;0, IF(AA592&lt;13, ROUNDUP(0.25*AA592,0), IF(AA592&lt;26, ROUNDUP(0.4*AA592,0), IF(AA592&lt;51, ROUNDUP(0.6*AA592,0), ROUNDUP(0.75*AA592,0)))), "N/A"))</f>
        <v>N/A</v>
      </c>
      <c r="AF592" s="16" t="str">
        <f>IF(AD592="N/A","N/A", (AE592*AC592)+Q592)</f>
        <v>N/A</v>
      </c>
      <c r="AG592" s="16" t="str">
        <f>IF($AF592="N/A", "N/A", "TBC")</f>
        <v>N/A</v>
      </c>
      <c r="AH592" s="16" t="str">
        <f>IF($AF592="N/A", "N/A", "TBC")</f>
        <v>N/A</v>
      </c>
      <c r="AI592" s="16" t="str">
        <f>IF($AF592="N/A","N/A",IF(AC592&gt;1,"TBC","N/A"))</f>
        <v>N/A</v>
      </c>
      <c r="AJ592" s="16" t="str">
        <f>IF($AF592="N/A","N/A",IF(AC592&gt;2,"TBC","N/A"))</f>
        <v>N/A</v>
      </c>
      <c r="AK592" s="16" t="str">
        <f>IF($AF592="N/A","N/A",IF(AC592&gt;3,"TBC","N/A"))</f>
        <v>N/A</v>
      </c>
      <c r="AL592" s="16" t="str">
        <f>IF(AC592="N/A","N/A",IF(AC592&gt;0,IF(SUM(AG592:AK592)&lt;&gt;AF592,"CHECK","OK"),"N/A"))</f>
        <v>N/A</v>
      </c>
      <c r="AM592" s="16">
        <f>IF(AD592="N/A", L592+T592, L592+AG592)</f>
        <v>1</v>
      </c>
      <c r="AN592" s="16" t="str">
        <f>IF(AD592="N/A", IF(U592="N/A", "N/A", L592+U592), AD592+AH592)</f>
        <v>N/A</v>
      </c>
      <c r="AO592" s="16" t="str">
        <f>IF(AD592="N/A", IF(V592="N/A", "N/A", L592+V592), IF(AI592="N/A", "N/A", AD592+AI592))</f>
        <v>N/A</v>
      </c>
      <c r="AP592" s="16" t="str">
        <f>IF(AD592="N/A", IF(W592="N/A", "N/A", L592+W592), IF(AJ592="N/A", "N/A", AD592+AJ592))</f>
        <v>N/A</v>
      </c>
      <c r="AQ592" s="16" t="str">
        <f>IF(AD592="N/A", IF(X592="N/A", "N/A", L592+X592), IF(AK592="N/A", "N/A", AD592+AK592))</f>
        <v>N/A</v>
      </c>
      <c r="AR592" s="15" t="s">
        <v>42</v>
      </c>
      <c r="AS592" s="15" t="s">
        <v>42</v>
      </c>
      <c r="AT592" s="15" t="s">
        <v>42</v>
      </c>
      <c r="AU592" s="15" t="s">
        <v>42</v>
      </c>
      <c r="AV592" s="15" t="s">
        <v>40</v>
      </c>
      <c r="AW592" s="15" t="s">
        <v>40</v>
      </c>
      <c r="AX592" s="15" t="s">
        <v>40</v>
      </c>
      <c r="AY592" s="15" t="s">
        <v>40</v>
      </c>
      <c r="AZ592" s="15" t="s">
        <v>40</v>
      </c>
      <c r="BA592" s="15" t="s">
        <v>40</v>
      </c>
      <c r="BB592" s="15" t="s">
        <v>40</v>
      </c>
      <c r="BC592" s="15" t="s">
        <v>40</v>
      </c>
      <c r="BD592" s="15" t="s">
        <v>40</v>
      </c>
      <c r="BE592" s="15" t="s">
        <v>40</v>
      </c>
      <c r="BF592" s="15" t="s">
        <v>40</v>
      </c>
      <c r="BG592" s="15" t="s">
        <v>40</v>
      </c>
      <c r="BH592" s="15" t="s">
        <v>40</v>
      </c>
      <c r="BJ592" s="16">
        <f>IF(AR592="R", $CA592, IF(OR(AR592="P", AR592="T", AR592="N"), 0, IF($C592="DM", $T592, IF(OR(AR592="Y", AR592="IR"),$AM592,IF(AR592="C", IF($BI592="Y", IF($AF592="N/A", $Q592, $AF592), IF($AG592="N/A", $T592,$AG592)))))))</f>
        <v>0</v>
      </c>
      <c r="BK592" s="16">
        <f>IF(AS592="R", $CA592, IF(OR(AS592="P", AS592="T", AS592="N"), 0, IF($C592="DM", $T592, IF(OR(AS592="Y", AS592="IR"),$AM592,IF(AS592="C", IF($BI592="Y", IF($AF592="N/A", $Q592, $AF592), IF($AG592="N/A", $T592,$AG592)))))))</f>
        <v>0</v>
      </c>
      <c r="BL592" s="16">
        <f>IF(AT592="R", $CA592, IF(OR(AT592="P", AT592="T", AT592="N"), 0, IF($C592="DM", $T592, IF(OR(AT592="Y", AT592="IR"),$AM592,IF(AT592="C", IF($BI592="Y", IF($AF592="N/A", $Q592, $AF592), IF($AG592="N/A", $T592,$AG592)))))))</f>
        <v>0</v>
      </c>
      <c r="BM592" s="16">
        <f>IF(AU592="R", $CA592, IF(OR(AU592="P", AU592="T", AU592="N"), 0, IF($C592="DM", $T592, IF(OR(AU592="Y", AU592="IR"),$AM592,IF(AU592="C", IF($BI592="Y", IF($AF592="N/A", $Q592, $AF592), IF($AG592="N/A", $T592,$AG592)))))))</f>
        <v>0</v>
      </c>
      <c r="BN592" s="16">
        <f>IF(AV592="R", $CA592, IF(OR(AV592="P", AV592="T", AV592="N"), 0, IF($C592="DM", $T592, IF(OR(AV592="Y", AV592="IR"),$AM592,IF(AV592="C", IF($BI592="Y", IF($AF592="N/A", $Q592, $AF592), IF($AG592="N/A", $T592,$AG592)))))))</f>
        <v>1</v>
      </c>
      <c r="BO592" s="16">
        <f>IF(AW592="R", $CA592, IF(OR(AW592="P", AW592="T", AW592="N"), 0, IF($C592="DM", $T592, IF(OR(AW592="Y", AW592="IR"),$AM592,IF(AW592="C", IF($BI592="Y", IF($AF592="N/A", $Q592, $AF592), IF($AG592="N/A", $T592,$AG592)))))))</f>
        <v>1</v>
      </c>
      <c r="BP592" s="16">
        <f>IF(AX592="R", $CA592, IF(OR(AX592="P", AX592="T", AX592="N"), 0, IF($C592="DM", $T592, IF(OR(AX592="Y", AX592="IR"),$AM592,IF(AX592="C", IF($BI592="Y", IF($AF592="N/A", $Q592, $AF592), IF($AG592="N/A", $T592,$AG592)))))))</f>
        <v>1</v>
      </c>
      <c r="BQ592" s="16">
        <f>IF(AY592="R", $CA592, IF(OR(AY592="P", AY592="T", AY592="N"), 0, IF($C592="DM", $T592, IF(OR(AY592="Y", AY592="IR"),$AM592,IF(AY592="C", IF($BI592="Y", IF($AF592="N/A", $Q592, $AF592), IF($AG592="N/A", $T592,$AG592)))))))</f>
        <v>1</v>
      </c>
      <c r="BR592" s="16">
        <f>IF(AZ592="R", $CA592, IF(OR(AZ592="P", AZ592="T", AZ592="N"), 0, IF($C592="DM", $T592, IF(OR(AZ592="Y", AZ592="IR"),$AM592,IF(AZ592="C", IF($BI592="Y", IF($AF592="N/A", $Q592, $AF592), IF($AG592="N/A", $T592,$AG592)))))))</f>
        <v>1</v>
      </c>
      <c r="BS592" s="16">
        <f>IF(BA592="R", $CA592, IF(OR(BA592="P", BA592="T", BA592="N"), 0, IF($C592="DM", $T592, IF(OR(BA592="Y", BA592="IR"),$AM592,IF(BA592="C", IF($BI592="Y", IF($AF592="N/A", $Q592, $AF592), IF($AG592="N/A", $T592,$AG592)))))))</f>
        <v>1</v>
      </c>
      <c r="BT592" s="16">
        <f>IF(BB592="R", $CA592, IF(OR(BB592="P", BB592="T", BB592="N"), 0, IF($C592="DM", $T592, IF(OR(BB592="Y", BB592="IR"),$AM592,IF(BB592="C", IF($BI592="Y", IF($BA592="C", IF($AF592="N/A", $Q592, $AF592), IF($AF592="N/A", $T592, $AM592)), IF($AG592="N/A", $T592,$AG592)))))))</f>
        <v>1</v>
      </c>
      <c r="BU592" s="16">
        <f>IF(BC592="R", $CA592, IF(OR(BC592="P", BC592="T", BC592="N"), 0, IF($C592="DM", $T592, IF(OR(BC592="Y", BC592="IR"),$AM592,IF(BC592="C", IF($BI592="Y", IF($BA592="C", IF($AF592="N/A", $Q592, $AF592), IF($AF592="N/A", $T592, $AM592)), IF($AG592="N/A", $T592,$AG592)))))))</f>
        <v>1</v>
      </c>
      <c r="BV592" s="16">
        <f>IF(BD592="R", $CA592, IF(OR(BD592="P", BD592="T", BD592="N"), 0, IF($C592="DM", $T592, IF(OR(BD592="Y", BD592="IR"),$AM592,IF(BD592="C", IF($BI592="Y", IF($BA592="C", IF($AF592="N/A", $Q592, $AF592), IF($AF592="N/A", $T592, $AM592)), IF($AG592="N/A", $T592,$AG592)))))))</f>
        <v>1</v>
      </c>
      <c r="BW592" s="16">
        <f>IF(BE592="R", $CA592, IF(OR(BE592="P", BE592="T", BE592="N"), 0, IF($C592="DM", $T592, IF(OR(BE592="Y", BE592="IR"),$AM592,IF(BE592="C", IF($BI592="Y", IF($BA592="C", IF($AF592="N/A", $Q592, $AF592), IF($AF592="N/A", $T592, $AM592)), IF($AG592="N/A", $T592,$AG592)))))))</f>
        <v>1</v>
      </c>
      <c r="BX592" s="16">
        <f>IF(BF592="R", $CA592, IF(OR(BF592="P", BF592="T", BF592="N"), 0, IF($C592="DM", $T592, IF(OR(BF592="Y", BF592="IR"),$AM592,IF(BF592="C", IF($BI592="Y", IF($BA592="C", IF($AF592="N/A", $Q592, $AF592), IF($AF592="N/A", $T592, $AM592)), IF($AG592="N/A", $T592,$AG592)))))))</f>
        <v>1</v>
      </c>
      <c r="BY592" s="16">
        <f>IF(BG592="R", $CA592, IF(OR(BG592="P", BG592="T", BG592="N"), 0, IF($C592="DM", $T592, IF(OR(BG592="Y", BG592="IR"),$AM592,IF(BG592="C", IF($BI592="Y", IF($BA592="C", IF($AF592="N/A", $Q592, $AF592), IF($AF592="N/A", $T592, $AM592)), IF($AG592="N/A", $T592,$AG592)))))))</f>
        <v>1</v>
      </c>
      <c r="BZ592" s="16">
        <f>IF(BH592="R", $CA592, IF(OR(BH592="P", BH592="T", BH592="N"), 0, IF($C592="DM", $T592, IF(OR(BH592="Y", BH592="IR"),$AM592,IF(BH592="C", IF($BI592="Y", IF($BA592="C", IF($AF592="N/A", $Q592, $AF592), IF($AF592="N/A", $T592, $AM592)), IF($AG592="N/A", $T592,$AG592)))))))</f>
        <v>1</v>
      </c>
      <c r="CA592" s="15" t="s">
        <v>75</v>
      </c>
      <c r="CB592" s="16">
        <f>BZ592</f>
        <v>1</v>
      </c>
      <c r="CC592" s="15" t="str">
        <f>IF(OR($BH592="T", $BH592="R"), 0, IF($BH592="C", IF($BI592="Y", IF($BA592="C", 0, IF(AF592="N/A", Q592-T592, AF592-AG592)), IF($AF592="N/A", U592, AH592)), AN592))</f>
        <v>N/A</v>
      </c>
      <c r="CD592" s="15" t="str">
        <f>IF(OR($BH592="T", $BH592="R"), 0, IF($BH592="C", IF($BI592="Y", 0, IF($AF592="N/A", V592, AI592)), AO592))</f>
        <v>N/A</v>
      </c>
      <c r="CE592" s="15" t="str">
        <f>IF(OR($BH592="T", $BH592="R"), 0, IF($BH592="C", IF($BI592="Y", 0, IF($AF592="N/A", W592, AJ592)), AP592))</f>
        <v>N/A</v>
      </c>
      <c r="CF592" s="15" t="str">
        <f>IF(OR($BH592="T", $BH592="R"), 0, IF($BH592="C", IF($BI592="Y", 0, IF($AF592="N/A", X592, AK592)), AQ592))</f>
        <v>N/A</v>
      </c>
    </row>
    <row r="593" spans="1:85" x14ac:dyDescent="0.25">
      <c r="A593" s="14">
        <v>5569</v>
      </c>
      <c r="B593" s="15" t="s">
        <v>2925</v>
      </c>
      <c r="C593" s="15" t="s">
        <v>70</v>
      </c>
      <c r="D593" s="15" t="s">
        <v>59</v>
      </c>
      <c r="E593" s="15">
        <f>VLOOKUP(B593, 'Rookie Year'!$A$2:$B$55679,2,FALSE)</f>
        <v>2019</v>
      </c>
      <c r="F593" s="15">
        <v>2024</v>
      </c>
      <c r="G593" s="15" t="s">
        <v>42</v>
      </c>
      <c r="H593" s="15" t="s">
        <v>1928</v>
      </c>
      <c r="I593" s="16">
        <v>1</v>
      </c>
      <c r="J593" s="15">
        <v>1</v>
      </c>
      <c r="K593" s="17">
        <f>IF(AND(G593&lt;&gt;"N",R593="N/A"), IF(I593&lt;4, 0, 0.25),IF(I593=1, IF(J593=1,0.25, 0.25), IF(I593&lt;13, 0.25, IF(I593&lt;26, 0.4, IF(I593&lt;51, 0.6, 0.75)))))</f>
        <v>0.25</v>
      </c>
      <c r="L593" s="16">
        <f>I593-M593</f>
        <v>0</v>
      </c>
      <c r="M593" s="16">
        <f>ROUNDUP(I593*K593,0)</f>
        <v>1</v>
      </c>
      <c r="N593" s="16">
        <f>M593*J593</f>
        <v>1</v>
      </c>
      <c r="O593" s="16">
        <v>0</v>
      </c>
      <c r="P593" s="16">
        <v>0</v>
      </c>
      <c r="Q593" s="16">
        <f>N593-O593-P593</f>
        <v>1</v>
      </c>
      <c r="R593" s="15" t="s">
        <v>75</v>
      </c>
      <c r="S593" s="15">
        <f>IF(R593="N/A", J593-($B$1-F593), J593-($B$1-R593))</f>
        <v>1</v>
      </c>
      <c r="T593" s="16">
        <f>IF($S593&lt;1, "N/A", $M593)</f>
        <v>1</v>
      </c>
      <c r="U593" s="16" t="str">
        <f>IF($S593&lt;2, "N/A", $M593)</f>
        <v>N/A</v>
      </c>
      <c r="V593" s="16" t="str">
        <f>IF($S593&lt;3, "N/A", $M593)</f>
        <v>N/A</v>
      </c>
      <c r="W593" s="16" t="str">
        <f>IF($S593&lt;4, "N/A", $M593)</f>
        <v>N/A</v>
      </c>
      <c r="X593" s="16" t="str">
        <f>IF($S593&lt;5, "N/A", $M593)</f>
        <v>N/A</v>
      </c>
      <c r="Y593" s="15" t="str">
        <f>IF(SUM(T593:X593)&lt;&gt;Q593, "CHECK", "OK")</f>
        <v>OK</v>
      </c>
      <c r="Z593" s="15" t="str">
        <f>IF(F593=$B$1, "No", IF(S593=1, "Yes", "No"))</f>
        <v>No</v>
      </c>
      <c r="AA593" s="18" t="str">
        <f>IF(C593="DM", "N/A", IF(Z593="No","N/A",VLOOKUP(B593,'Extension List'!$A$3:$R$1972,18,FALSE)))</f>
        <v>N/A</v>
      </c>
      <c r="AB593" s="15" t="str">
        <f>IF(C593="DM", "N/A", IF(Z593="No","N/A",VLOOKUP(B593,'Extension List'!$A$3:$T$1972,20,FALSE)))</f>
        <v>N/A</v>
      </c>
      <c r="AC593" s="15" t="str">
        <f>IF(AA593="N/A", "N/A", 0)</f>
        <v>N/A</v>
      </c>
      <c r="AD593" s="16" t="str">
        <f>IF(AE593="N/A", "N/A", AA593-AE593)</f>
        <v>N/A</v>
      </c>
      <c r="AE593" s="16" t="str">
        <f>IF(AA593="N/A", "N/A", IF(AC593&gt;0, IF(AA593&lt;13, ROUNDUP(0.25*AA593,0), IF(AA593&lt;26, ROUNDUP(0.4*AA593,0), IF(AA593&lt;51, ROUNDUP(0.6*AA593,0), ROUNDUP(0.75*AA593,0)))), "N/A"))</f>
        <v>N/A</v>
      </c>
      <c r="AF593" s="16" t="str">
        <f>IF(AD593="N/A","N/A", (AE593*AC593)+Q593)</f>
        <v>N/A</v>
      </c>
      <c r="AG593" s="16" t="str">
        <f>IF($AF593="N/A", "N/A", "TBC")</f>
        <v>N/A</v>
      </c>
      <c r="AH593" s="16" t="str">
        <f>IF($AF593="N/A", "N/A", "TBC")</f>
        <v>N/A</v>
      </c>
      <c r="AI593" s="16" t="str">
        <f>IF($AF593="N/A","N/A",IF(AC593&gt;1,"TBC","N/A"))</f>
        <v>N/A</v>
      </c>
      <c r="AJ593" s="16" t="str">
        <f>IF($AF593="N/A","N/A",IF(AC593&gt;2,"TBC","N/A"))</f>
        <v>N/A</v>
      </c>
      <c r="AK593" s="16" t="str">
        <f>IF($AF593="N/A","N/A",IF(AC593&gt;3,"TBC","N/A"))</f>
        <v>N/A</v>
      </c>
      <c r="AL593" s="16" t="str">
        <f>IF(AC593="N/A","N/A",IF(AC593&gt;0,IF(SUM(AG593:AK593)&lt;&gt;AF593,"CHECK","OK"),"N/A"))</f>
        <v>N/A</v>
      </c>
      <c r="AM593" s="16">
        <f>IF(AD593="N/A", L593+T593, L593+AG593)</f>
        <v>1</v>
      </c>
      <c r="AN593" s="16" t="str">
        <f>IF(AD593="N/A", IF(U593="N/A", "N/A", L593+U593), AD593+AH593)</f>
        <v>N/A</v>
      </c>
      <c r="AO593" s="16" t="str">
        <f>IF(AD593="N/A", IF(V593="N/A", "N/A", L593+V593), IF(AI593="N/A", "N/A", AD593+AI593))</f>
        <v>N/A</v>
      </c>
      <c r="AP593" s="16" t="str">
        <f>IF(AD593="N/A", IF(W593="N/A", "N/A", L593+W593), IF(AJ593="N/A", "N/A", AD593+AJ593))</f>
        <v>N/A</v>
      </c>
      <c r="AQ593" s="16" t="str">
        <f>IF(AD593="N/A", IF(X593="N/A", "N/A", L593+X593), IF(AK593="N/A", "N/A", AD593+AK593))</f>
        <v>N/A</v>
      </c>
      <c r="AR593" s="15" t="s">
        <v>40</v>
      </c>
      <c r="AS593" s="15" t="s">
        <v>40</v>
      </c>
      <c r="AT593" s="15" t="s">
        <v>40</v>
      </c>
      <c r="AU593" s="15" t="s">
        <v>40</v>
      </c>
      <c r="AV593" s="15" t="s">
        <v>40</v>
      </c>
      <c r="AW593" s="15" t="s">
        <v>40</v>
      </c>
      <c r="AX593" s="15" t="s">
        <v>40</v>
      </c>
      <c r="AY593" s="15" t="s">
        <v>40</v>
      </c>
      <c r="AZ593" s="15" t="s">
        <v>40</v>
      </c>
      <c r="BA593" s="15" t="s">
        <v>40</v>
      </c>
      <c r="BB593" s="15" t="s">
        <v>40</v>
      </c>
      <c r="BC593" s="15" t="s">
        <v>40</v>
      </c>
      <c r="BD593" s="15" t="s">
        <v>40</v>
      </c>
      <c r="BE593" s="15" t="s">
        <v>40</v>
      </c>
      <c r="BF593" s="15" t="s">
        <v>40</v>
      </c>
      <c r="BG593" s="15" t="s">
        <v>40</v>
      </c>
      <c r="BH593" s="15" t="s">
        <v>40</v>
      </c>
      <c r="BJ593" s="16">
        <f>IF(AR593="R", $CA593, IF(OR(AR593="P", AR593="T", AR593="N"), 0, IF($C593="DM", $T593, IF(OR(AR593="Y", AR593="IR"),$AM593,IF(AR593="C", IF($BI593="Y", IF($AF593="N/A", $Q593, $AF593), IF($AG593="N/A", $T593,$AG593)))))))</f>
        <v>1</v>
      </c>
      <c r="BK593" s="16">
        <f>IF(AS593="R", $CA593, IF(OR(AS593="P", AS593="T", AS593="N"), 0, IF($C593="DM", $T593, IF(OR(AS593="Y", AS593="IR"),$AM593,IF(AS593="C", IF($BI593="Y", IF($AF593="N/A", $Q593, $AF593), IF($AG593="N/A", $T593,$AG593)))))))</f>
        <v>1</v>
      </c>
      <c r="BL593" s="16">
        <f>IF(AT593="R", $CA593, IF(OR(AT593="P", AT593="T", AT593="N"), 0, IF($C593="DM", $T593, IF(OR(AT593="Y", AT593="IR"),$AM593,IF(AT593="C", IF($BI593="Y", IF($AF593="N/A", $Q593, $AF593), IF($AG593="N/A", $T593,$AG593)))))))</f>
        <v>1</v>
      </c>
      <c r="BM593" s="16">
        <f>IF(AU593="R", $CA593, IF(OR(AU593="P", AU593="T", AU593="N"), 0, IF($C593="DM", $T593, IF(OR(AU593="Y", AU593="IR"),$AM593,IF(AU593="C", IF($BI593="Y", IF($AF593="N/A", $Q593, $AF593), IF($AG593="N/A", $T593,$AG593)))))))</f>
        <v>1</v>
      </c>
      <c r="BN593" s="16">
        <f>IF(AV593="R", $CA593, IF(OR(AV593="P", AV593="T", AV593="N"), 0, IF($C593="DM", $T593, IF(OR(AV593="Y", AV593="IR"),$AM593,IF(AV593="C", IF($BI593="Y", IF($AF593="N/A", $Q593, $AF593), IF($AG593="N/A", $T593,$AG593)))))))</f>
        <v>1</v>
      </c>
      <c r="BO593" s="16">
        <f>IF(AW593="R", $CA593, IF(OR(AW593="P", AW593="T", AW593="N"), 0, IF($C593="DM", $T593, IF(OR(AW593="Y", AW593="IR"),$AM593,IF(AW593="C", IF($BI593="Y", IF($AF593="N/A", $Q593, $AF593), IF($AG593="N/A", $T593,$AG593)))))))</f>
        <v>1</v>
      </c>
      <c r="BP593" s="16">
        <f>IF(AX593="R", $CA593, IF(OR(AX593="P", AX593="T", AX593="N"), 0, IF($C593="DM", $T593, IF(OR(AX593="Y", AX593="IR"),$AM593,IF(AX593="C", IF($BI593="Y", IF($AF593="N/A", $Q593, $AF593), IF($AG593="N/A", $T593,$AG593)))))))</f>
        <v>1</v>
      </c>
      <c r="BQ593" s="16">
        <f>IF(AY593="R", $CA593, IF(OR(AY593="P", AY593="T", AY593="N"), 0, IF($C593="DM", $T593, IF(OR(AY593="Y", AY593="IR"),$AM593,IF(AY593="C", IF($BI593="Y", IF($AF593="N/A", $Q593, $AF593), IF($AG593="N/A", $T593,$AG593)))))))</f>
        <v>1</v>
      </c>
      <c r="BR593" s="16">
        <f>IF(AZ593="R", $CA593, IF(OR(AZ593="P", AZ593="T", AZ593="N"), 0, IF($C593="DM", $T593, IF(OR(AZ593="Y", AZ593="IR"),$AM593,IF(AZ593="C", IF($BI593="Y", IF($AF593="N/A", $Q593, $AF593), IF($AG593="N/A", $T593,$AG593)))))))</f>
        <v>1</v>
      </c>
      <c r="BS593" s="16">
        <f>IF(BA593="R", $CA593, IF(OR(BA593="P", BA593="T", BA593="N"), 0, IF($C593="DM", $T593, IF(OR(BA593="Y", BA593="IR"),$AM593,IF(BA593="C", IF($BI593="Y", IF($AF593="N/A", $Q593, $AF593), IF($AG593="N/A", $T593,$AG593)))))))</f>
        <v>1</v>
      </c>
      <c r="BT593" s="16">
        <f>IF(BB593="R", $CA593, IF(OR(BB593="P", BB593="T", BB593="N"), 0, IF($C593="DM", $T593, IF(OR(BB593="Y", BB593="IR"),$AM593,IF(BB593="C", IF($BI593="Y", IF($BA593="C", IF($AF593="N/A", $Q593, $AF593), IF($AF593="N/A", $T593, $AM593)), IF($AG593="N/A", $T593,$AG593)))))))</f>
        <v>1</v>
      </c>
      <c r="BU593" s="16">
        <f>IF(BC593="R", $CA593, IF(OR(BC593="P", BC593="T", BC593="N"), 0, IF($C593="DM", $T593, IF(OR(BC593="Y", BC593="IR"),$AM593,IF(BC593="C", IF($BI593="Y", IF($BA593="C", IF($AF593="N/A", $Q593, $AF593), IF($AF593="N/A", $T593, $AM593)), IF($AG593="N/A", $T593,$AG593)))))))</f>
        <v>1</v>
      </c>
      <c r="BV593" s="16">
        <f>IF(BD593="R", $CA593, IF(OR(BD593="P", BD593="T", BD593="N"), 0, IF($C593="DM", $T593, IF(OR(BD593="Y", BD593="IR"),$AM593,IF(BD593="C", IF($BI593="Y", IF($BA593="C", IF($AF593="N/A", $Q593, $AF593), IF($AF593="N/A", $T593, $AM593)), IF($AG593="N/A", $T593,$AG593)))))))</f>
        <v>1</v>
      </c>
      <c r="BW593" s="16">
        <f>IF(BE593="R", $CA593, IF(OR(BE593="P", BE593="T", BE593="N"), 0, IF($C593="DM", $T593, IF(OR(BE593="Y", BE593="IR"),$AM593,IF(BE593="C", IF($BI593="Y", IF($BA593="C", IF($AF593="N/A", $Q593, $AF593), IF($AF593="N/A", $T593, $AM593)), IF($AG593="N/A", $T593,$AG593)))))))</f>
        <v>1</v>
      </c>
      <c r="BX593" s="16">
        <f>IF(BF593="R", $CA593, IF(OR(BF593="P", BF593="T", BF593="N"), 0, IF($C593="DM", $T593, IF(OR(BF593="Y", BF593="IR"),$AM593,IF(BF593="C", IF($BI593="Y", IF($BA593="C", IF($AF593="N/A", $Q593, $AF593), IF($AF593="N/A", $T593, $AM593)), IF($AG593="N/A", $T593,$AG593)))))))</f>
        <v>1</v>
      </c>
      <c r="BY593" s="16">
        <f>IF(BG593="R", $CA593, IF(OR(BG593="P", BG593="T", BG593="N"), 0, IF($C593="DM", $T593, IF(OR(BG593="Y", BG593="IR"),$AM593,IF(BG593="C", IF($BI593="Y", IF($BA593="C", IF($AF593="N/A", $Q593, $AF593), IF($AF593="N/A", $T593, $AM593)), IF($AG593="N/A", $T593,$AG593)))))))</f>
        <v>1</v>
      </c>
      <c r="BZ593" s="16">
        <f>IF(BH593="R", $CA593, IF(OR(BH593="P", BH593="T", BH593="N"), 0, IF($C593="DM", $T593, IF(OR(BH593="Y", BH593="IR"),$AM593,IF(BH593="C", IF($BI593="Y", IF($BA593="C", IF($AF593="N/A", $Q593, $AF593), IF($AF593="N/A", $T593, $AM593)), IF($AG593="N/A", $T593,$AG593)))))))</f>
        <v>1</v>
      </c>
      <c r="CA593" s="15" t="s">
        <v>75</v>
      </c>
      <c r="CB593" s="16">
        <f>BZ593</f>
        <v>1</v>
      </c>
      <c r="CC593" s="15" t="str">
        <f>IF(OR($BH593="T", $BH593="R"), 0, IF($BH593="C", IF($BI593="Y", IF($BA593="C", 0, IF(AF593="N/A", Q593-T593, AF593-AG593)), IF($AF593="N/A", U593, AH593)), AN593))</f>
        <v>N/A</v>
      </c>
      <c r="CD593" s="15" t="str">
        <f>IF(OR($BH593="T", $BH593="R"), 0, IF($BH593="C", IF($BI593="Y", 0, IF($AF593="N/A", V593, AI593)), AO593))</f>
        <v>N/A</v>
      </c>
      <c r="CE593" s="15" t="str">
        <f>IF(OR($BH593="T", $BH593="R"), 0, IF($BH593="C", IF($BI593="Y", 0, IF($AF593="N/A", W593, AJ593)), AP593))</f>
        <v>N/A</v>
      </c>
      <c r="CF593" s="15" t="str">
        <f>IF(OR($BH593="T", $BH593="R"), 0, IF($BH593="C", IF($BI593="Y", 0, IF($AF593="N/A", X593, AK593)), AQ593))</f>
        <v>N/A</v>
      </c>
      <c r="CG593" t="str">
        <f>IF(AC593="N/A", "S:"&amp;L593&amp;" G:"&amp;M593&amp;" GR:"&amp;Q593, IF(AC593=0, "S:"&amp;L593&amp;" G:"&amp;M593&amp;" GR:"&amp;Q593, "S:"&amp;L593&amp;"/"&amp;AD593&amp;" G:"&amp;AE593&amp;" GR:"&amp;AF593))</f>
        <v>S:0 G:1 GR:1</v>
      </c>
    </row>
    <row r="594" spans="1:85" x14ac:dyDescent="0.25">
      <c r="A594" s="14">
        <v>5202</v>
      </c>
      <c r="B594" s="15" t="s">
        <v>2880</v>
      </c>
      <c r="C594" s="15" t="s">
        <v>71</v>
      </c>
      <c r="D594" s="15" t="s">
        <v>59</v>
      </c>
      <c r="E594" s="15">
        <f>VLOOKUP(B594, 'Rookie Year'!$A$2:$B$55679,2,FALSE)</f>
        <v>2023</v>
      </c>
      <c r="F594" s="15">
        <v>2023</v>
      </c>
      <c r="G594" s="15" t="s">
        <v>40</v>
      </c>
      <c r="H594" s="15" t="s">
        <v>2197</v>
      </c>
      <c r="I594" s="16">
        <v>1</v>
      </c>
      <c r="J594" s="15">
        <v>3</v>
      </c>
      <c r="K594" s="17">
        <f>IF(AND(G594&lt;&gt;"N",R594="N/A"), IF(I594&lt;4, 0, 0.25),IF(I594=1, IF(J594=1,0.25, 0.25), IF(I594&lt;13, 0.25, IF(I594&lt;26, 0.4, IF(I594&lt;51, 0.6, 0.75)))))</f>
        <v>0</v>
      </c>
      <c r="L594" s="16">
        <f>I594-M594</f>
        <v>1</v>
      </c>
      <c r="M594" s="16">
        <f>ROUNDUP(I594*K594,0)</f>
        <v>0</v>
      </c>
      <c r="N594" s="16">
        <f>M594*J594</f>
        <v>0</v>
      </c>
      <c r="O594" s="16">
        <v>0</v>
      </c>
      <c r="P594" s="16">
        <v>0</v>
      </c>
      <c r="Q594" s="16">
        <f>N594-O594-P594</f>
        <v>0</v>
      </c>
      <c r="R594" s="15" t="s">
        <v>75</v>
      </c>
      <c r="S594" s="15">
        <f>IF(R594="N/A", J594-($B$1-F594), J594-($B$1-R594))</f>
        <v>2</v>
      </c>
      <c r="T594" s="16">
        <v>0</v>
      </c>
      <c r="U594" s="16">
        <v>0</v>
      </c>
      <c r="V594" s="16" t="str">
        <f>IF($S594&lt;3, "N/A", $M594)</f>
        <v>N/A</v>
      </c>
      <c r="W594" s="16" t="str">
        <f>IF($S594&lt;4, "N/A", $M594)</f>
        <v>N/A</v>
      </c>
      <c r="X594" s="16" t="str">
        <f>IF($S594&lt;5, "N/A", $M594)</f>
        <v>N/A</v>
      </c>
      <c r="Y594" s="15" t="str">
        <f>IF(SUM(T594:X594)&lt;&gt;Q594, "CHECK", "OK")</f>
        <v>OK</v>
      </c>
      <c r="Z594" s="15" t="str">
        <f>IF(F594=$B$1, "No", IF(S594=1, "Yes", "No"))</f>
        <v>No</v>
      </c>
      <c r="AA594" s="18" t="str">
        <f>IF(C594="DM", "N/A", IF(Z594="No","N/A",VLOOKUP(B594,'Extension List'!$A$3:$R$1972,18,FALSE)))</f>
        <v>N/A</v>
      </c>
      <c r="AB594" s="15" t="str">
        <f>IF(C594="DM", "N/A", IF(Z594="No","N/A",VLOOKUP(B594,'Extension List'!$A$3:$T$1972,20,FALSE)))</f>
        <v>N/A</v>
      </c>
      <c r="AC594" s="15" t="str">
        <f>IF(AA594="N/A", "N/A", 0)</f>
        <v>N/A</v>
      </c>
      <c r="AD594" s="16" t="str">
        <f>IF(AE594="N/A", "N/A", AA594-AE594)</f>
        <v>N/A</v>
      </c>
      <c r="AE594" s="16" t="str">
        <f>IF(AA594="N/A", "N/A", IF(AC594&gt;0, IF(AA594&lt;13, ROUNDUP(0.25*AA594,0), IF(AA594&lt;26, ROUNDUP(0.4*AA594,0), IF(AA594&lt;51, ROUNDUP(0.6*AA594,0), ROUNDUP(0.75*AA594,0)))), "N/A"))</f>
        <v>N/A</v>
      </c>
      <c r="AF594" s="16" t="str">
        <f>IF(AD594="N/A","N/A", (AE594*AC594)+Q594)</f>
        <v>N/A</v>
      </c>
      <c r="AG594" s="16" t="str">
        <f>IF($AF594="N/A", "N/A", "TBC")</f>
        <v>N/A</v>
      </c>
      <c r="AH594" s="16" t="str">
        <f>IF($AF594="N/A", "N/A", "TBC")</f>
        <v>N/A</v>
      </c>
      <c r="AI594" s="16" t="str">
        <f>IF($AF594="N/A","N/A",IF(AC594&gt;1,"TBC","N/A"))</f>
        <v>N/A</v>
      </c>
      <c r="AJ594" s="16" t="str">
        <f>IF($AF594="N/A","N/A",IF(AC594&gt;2,"TBC","N/A"))</f>
        <v>N/A</v>
      </c>
      <c r="AK594" s="16" t="str">
        <f>IF($AF594="N/A","N/A",IF(AC594&gt;3,"TBC","N/A"))</f>
        <v>N/A</v>
      </c>
      <c r="AL594" s="16" t="str">
        <f>IF(AC594="N/A","N/A",IF(AC594&gt;0,IF(SUM(AG594:AK594)&lt;&gt;AF594,"CHECK","OK"),"N/A"))</f>
        <v>N/A</v>
      </c>
      <c r="AM594" s="16">
        <f>IF(AD594="N/A", L594+T594, L594+AG594)</f>
        <v>1</v>
      </c>
      <c r="AN594" s="16">
        <f>IF(AD594="N/A", IF(U594="N/A", "N/A", L594+U594), AD594+AH594)</f>
        <v>1</v>
      </c>
      <c r="AO594" s="16" t="str">
        <f>IF(AD594="N/A", IF(V594="N/A", "N/A", L594+V594), IF(AI594="N/A", "N/A", AD594+AI594))</f>
        <v>N/A</v>
      </c>
      <c r="AP594" s="16" t="str">
        <f>IF(AD594="N/A", IF(W594="N/A", "N/A", L594+W594), IF(AJ594="N/A", "N/A", AD594+AJ594))</f>
        <v>N/A</v>
      </c>
      <c r="AQ594" s="16" t="str">
        <f>IF(AD594="N/A", IF(X594="N/A", "N/A", L594+X594), IF(AK594="N/A", "N/A", AD594+AK594))</f>
        <v>N/A</v>
      </c>
      <c r="AR594" s="15" t="s">
        <v>40</v>
      </c>
      <c r="AS594" s="15" t="s">
        <v>40</v>
      </c>
      <c r="AT594" s="15" t="s">
        <v>40</v>
      </c>
      <c r="AU594" s="15" t="s">
        <v>40</v>
      </c>
      <c r="AV594" s="15" t="s">
        <v>40</v>
      </c>
      <c r="AW594" s="15" t="s">
        <v>40</v>
      </c>
      <c r="AX594" s="15" t="s">
        <v>40</v>
      </c>
      <c r="AY594" s="15" t="s">
        <v>40</v>
      </c>
      <c r="AZ594" s="15" t="s">
        <v>40</v>
      </c>
      <c r="BA594" s="15" t="s">
        <v>40</v>
      </c>
      <c r="BB594" s="15" t="s">
        <v>40</v>
      </c>
      <c r="BC594" s="15" t="s">
        <v>40</v>
      </c>
      <c r="BD594" s="15" t="s">
        <v>40</v>
      </c>
      <c r="BE594" s="15" t="s">
        <v>40</v>
      </c>
      <c r="BF594" s="15" t="s">
        <v>40</v>
      </c>
      <c r="BG594" s="15" t="s">
        <v>40</v>
      </c>
      <c r="BH594" s="15" t="s">
        <v>40</v>
      </c>
      <c r="BI594" s="15"/>
      <c r="BJ594" s="16">
        <f>IF(AR594="R", $CA594, IF(OR(AR594="P", AR594="T", AR594="N"), 0, IF($C594="DM", $T594, IF(OR(AR594="Y", AR594="IR"),$AM594,IF(AR594="C", IF($BI594="Y", IF($AF594="N/A", $Q594, $AF594), IF($AG594="N/A", $T594,$AG594)))))))</f>
        <v>1</v>
      </c>
      <c r="BK594" s="16">
        <f>IF(AS594="R", $CA594, IF(OR(AS594="P", AS594="T", AS594="N"), 0, IF($C594="DM", $T594, IF(OR(AS594="Y", AS594="IR"),$AM594,IF(AS594="C", IF($BI594="Y", IF($AF594="N/A", $Q594, $AF594), IF($AG594="N/A", $T594,$AG594)))))))</f>
        <v>1</v>
      </c>
      <c r="BL594" s="16">
        <f>IF(AT594="R", $CA594, IF(OR(AT594="P", AT594="T", AT594="N"), 0, IF($C594="DM", $T594, IF(OR(AT594="Y", AT594="IR"),$AM594,IF(AT594="C", IF($BI594="Y", IF($AF594="N/A", $Q594, $AF594), IF($AG594="N/A", $T594,$AG594)))))))</f>
        <v>1</v>
      </c>
      <c r="BM594" s="16">
        <f>IF(AU594="R", $CA594, IF(OR(AU594="P", AU594="T", AU594="N"), 0, IF($C594="DM", $T594, IF(OR(AU594="Y", AU594="IR"),$AM594,IF(AU594="C", IF($BI594="Y", IF($AF594="N/A", $Q594, $AF594), IF($AG594="N/A", $T594,$AG594)))))))</f>
        <v>1</v>
      </c>
      <c r="BN594" s="16">
        <f>IF(AV594="R", $CA594, IF(OR(AV594="P", AV594="T", AV594="N"), 0, IF($C594="DM", $T594, IF(OR(AV594="Y", AV594="IR"),$AM594,IF(AV594="C", IF($BI594="Y", IF($AF594="N/A", $Q594, $AF594), IF($AG594="N/A", $T594,$AG594)))))))</f>
        <v>1</v>
      </c>
      <c r="BO594" s="16">
        <f>IF(AW594="R", $CA594, IF(OR(AW594="P", AW594="T", AW594="N"), 0, IF($C594="DM", $T594, IF(OR(AW594="Y", AW594="IR"),$AM594,IF(AW594="C", IF($BI594="Y", IF($AF594="N/A", $Q594, $AF594), IF($AG594="N/A", $T594,$AG594)))))))</f>
        <v>1</v>
      </c>
      <c r="BP594" s="16">
        <f>IF(AX594="R", $CA594, IF(OR(AX594="P", AX594="T", AX594="N"), 0, IF($C594="DM", $T594, IF(OR(AX594="Y", AX594="IR"),$AM594,IF(AX594="C", IF($BI594="Y", IF($AF594="N/A", $Q594, $AF594), IF($AG594="N/A", $T594,$AG594)))))))</f>
        <v>1</v>
      </c>
      <c r="BQ594" s="16">
        <f>IF(AY594="R", $CA594, IF(OR(AY594="P", AY594="T", AY594="N"), 0, IF($C594="DM", $T594, IF(OR(AY594="Y", AY594="IR"),$AM594,IF(AY594="C", IF($BI594="Y", IF($AF594="N/A", $Q594, $AF594), IF($AG594="N/A", $T594,$AG594)))))))</f>
        <v>1</v>
      </c>
      <c r="BR594" s="16">
        <f>IF(AZ594="R", $CA594, IF(OR(AZ594="P", AZ594="T", AZ594="N"), 0, IF($C594="DM", $T594, IF(OR(AZ594="Y", AZ594="IR"),$AM594,IF(AZ594="C", IF($BI594="Y", IF($AF594="N/A", $Q594, $AF594), IF($AG594="N/A", $T594,$AG594)))))))</f>
        <v>1</v>
      </c>
      <c r="BS594" s="16">
        <f>IF(BA594="R", $CA594, IF(OR(BA594="P", BA594="T", BA594="N"), 0, IF($C594="DM", $T594, IF(OR(BA594="Y", BA594="IR"),$AM594,IF(BA594="C", IF($BI594="Y", IF($AF594="N/A", $Q594, $AF594), IF($AG594="N/A", $T594,$AG594)))))))</f>
        <v>1</v>
      </c>
      <c r="BT594" s="16">
        <f>IF(BB594="R", $CA594, IF(OR(BB594="P", BB594="T", BB594="N"), 0, IF($C594="DM", $T594, IF(OR(BB594="Y", BB594="IR"),$AM594,IF(BB594="C", IF($BI594="Y", IF($BA594="C", IF($AF594="N/A", $Q594, $AF594), IF($AF594="N/A", $T594, $AM594)), IF($AG594="N/A", $T594,$AG594)))))))</f>
        <v>1</v>
      </c>
      <c r="BU594" s="16">
        <f>IF(BC594="R", $CA594, IF(OR(BC594="P", BC594="T", BC594="N"), 0, IF($C594="DM", $T594, IF(OR(BC594="Y", BC594="IR"),$AM594,IF(BC594="C", IF($BI594="Y", IF($BA594="C", IF($AF594="N/A", $Q594, $AF594), IF($AF594="N/A", $T594, $AM594)), IF($AG594="N/A", $T594,$AG594)))))))</f>
        <v>1</v>
      </c>
      <c r="BV594" s="16">
        <f>IF(BD594="R", $CA594, IF(OR(BD594="P", BD594="T", BD594="N"), 0, IF($C594="DM", $T594, IF(OR(BD594="Y", BD594="IR"),$AM594,IF(BD594="C", IF($BI594="Y", IF($BA594="C", IF($AF594="N/A", $Q594, $AF594), IF($AF594="N/A", $T594, $AM594)), IF($AG594="N/A", $T594,$AG594)))))))</f>
        <v>1</v>
      </c>
      <c r="BW594" s="16">
        <f>IF(BE594="R", $CA594, IF(OR(BE594="P", BE594="T", BE594="N"), 0, IF($C594="DM", $T594, IF(OR(BE594="Y", BE594="IR"),$AM594,IF(BE594="C", IF($BI594="Y", IF($BA594="C", IF($AF594="N/A", $Q594, $AF594), IF($AF594="N/A", $T594, $AM594)), IF($AG594="N/A", $T594,$AG594)))))))</f>
        <v>1</v>
      </c>
      <c r="BX594" s="16">
        <f>IF(BF594="R", $CA594, IF(OR(BF594="P", BF594="T", BF594="N"), 0, IF($C594="DM", $T594, IF(OR(BF594="Y", BF594="IR"),$AM594,IF(BF594="C", IF($BI594="Y", IF($BA594="C", IF($AF594="N/A", $Q594, $AF594), IF($AF594="N/A", $T594, $AM594)), IF($AG594="N/A", $T594,$AG594)))))))</f>
        <v>1</v>
      </c>
      <c r="BY594" s="16">
        <f>IF(BG594="R", $CA594, IF(OR(BG594="P", BG594="T", BG594="N"), 0, IF($C594="DM", $T594, IF(OR(BG594="Y", BG594="IR"),$AM594,IF(BG594="C", IF($BI594="Y", IF($BA594="C", IF($AF594="N/A", $Q594, $AF594), IF($AF594="N/A", $T594, $AM594)), IF($AG594="N/A", $T594,$AG594)))))))</f>
        <v>1</v>
      </c>
      <c r="BZ594" s="16">
        <f>IF(BH594="R", $CA594, IF(OR(BH594="P", BH594="T", BH594="N"), 0, IF($C594="DM", $T594, IF(OR(BH594="Y", BH594="IR"),$AM594,IF(BH594="C", IF($BI594="Y", IF($BA594="C", IF($AF594="N/A", $Q594, $AF594), IF($AF594="N/A", $T594, $AM594)), IF($AG594="N/A", $T594,$AG594)))))))</f>
        <v>1</v>
      </c>
      <c r="CA594" s="15" t="s">
        <v>75</v>
      </c>
      <c r="CB594" s="16">
        <f>BZ594</f>
        <v>1</v>
      </c>
      <c r="CC594" s="15">
        <f>IF(OR($BH594="T", $BH594="R"), 0, IF($BH594="C", IF($BI594="Y", IF($BA594="C", 0, IF(AF594="N/A", Q594-T594, AF594-AG594)), IF($AF594="N/A", U594, AH594)), AN594))</f>
        <v>1</v>
      </c>
      <c r="CD594" s="15" t="str">
        <f>IF(OR($BH594="T", $BH594="R"), 0, IF($BH594="C", IF($BI594="Y", 0, IF($AF594="N/A", V594, AI594)), AO594))</f>
        <v>N/A</v>
      </c>
      <c r="CE594" s="15" t="str">
        <f>IF(OR($BH594="T", $BH594="R"), 0, IF($BH594="C", IF($BI594="Y", 0, IF($AF594="N/A", W594, AJ594)), AP594))</f>
        <v>N/A</v>
      </c>
      <c r="CF594" s="15" t="str">
        <f>IF(OR($BH594="T", $BH594="R"), 0, IF($BH594="C", IF($BI594="Y", 0, IF($AF594="N/A", X594, AK594)), AQ594))</f>
        <v>N/A</v>
      </c>
      <c r="CG594" t="str">
        <f>IF(AC594="N/A", "S:"&amp;L594&amp;" G:"&amp;M594&amp;" GR:"&amp;Q594, IF(AC594=0, "S:"&amp;L594&amp;" G:"&amp;M594&amp;" GR:"&amp;Q594, "S:"&amp;L594&amp;"/"&amp;AD594&amp;" G:"&amp;AE594&amp;" GR:"&amp;AF594))</f>
        <v>S:1 G:0 GR:0</v>
      </c>
    </row>
    <row r="595" spans="1:85" x14ac:dyDescent="0.25">
      <c r="A595" s="14">
        <v>5796</v>
      </c>
      <c r="B595" s="15" t="s">
        <v>2292</v>
      </c>
      <c r="C595" s="15" t="s">
        <v>71</v>
      </c>
      <c r="D595" s="15" t="s">
        <v>59</v>
      </c>
      <c r="E595" s="15">
        <f>VLOOKUP(B595, 'Rookie Year'!$A$2:$B$55679,2,FALSE)</f>
        <v>2018</v>
      </c>
      <c r="F595" s="15">
        <v>2024</v>
      </c>
      <c r="G595" s="15" t="s">
        <v>42</v>
      </c>
      <c r="H595" s="15">
        <v>6</v>
      </c>
      <c r="I595" s="16">
        <v>1</v>
      </c>
      <c r="J595" s="15">
        <v>1</v>
      </c>
      <c r="K595" s="17">
        <f>IF(AND(G595&lt;&gt;"N",R595="N/A"), IF(I595&lt;4, 0, 0.25),IF(I595=1, IF(J595=1,0.25, 0.25), IF(I595&lt;13, 0.25, IF(I595&lt;26, 0.4, IF(I595&lt;51, 0.6, 0.75)))))</f>
        <v>0.25</v>
      </c>
      <c r="L595" s="16">
        <f>I595-M595</f>
        <v>0</v>
      </c>
      <c r="M595" s="16">
        <f>ROUNDUP(I595*K595,0)</f>
        <v>1</v>
      </c>
      <c r="N595" s="16">
        <f>M595*J595</f>
        <v>1</v>
      </c>
      <c r="O595" s="16">
        <v>0</v>
      </c>
      <c r="P595" s="16">
        <v>0</v>
      </c>
      <c r="Q595" s="16">
        <f>N595-O595-P595</f>
        <v>1</v>
      </c>
      <c r="R595" s="15" t="s">
        <v>75</v>
      </c>
      <c r="S595" s="15">
        <f>IF(R595="N/A", J595-($B$1-F595), J595-($B$1-R595))</f>
        <v>1</v>
      </c>
      <c r="T595" s="16">
        <f>IF($S595&lt;1, "N/A", $M595)</f>
        <v>1</v>
      </c>
      <c r="U595" s="16" t="str">
        <f>IF($S595&lt;2, "N/A", $M595)</f>
        <v>N/A</v>
      </c>
      <c r="V595" s="16" t="str">
        <f>IF($S595&lt;3, "N/A", $M595)</f>
        <v>N/A</v>
      </c>
      <c r="W595" s="16" t="str">
        <f>IF($S595&lt;4, "N/A", $M595)</f>
        <v>N/A</v>
      </c>
      <c r="X595" s="16" t="str">
        <f>IF($S595&lt;5, "N/A", $M595)</f>
        <v>N/A</v>
      </c>
      <c r="Y595" s="15" t="str">
        <f>IF(SUM(T595:X595)&lt;&gt;Q595, "CHECK", "OK")</f>
        <v>OK</v>
      </c>
      <c r="Z595" s="15" t="str">
        <f>IF(F595=$B$1, "No", IF(S595=1, "Yes", "No"))</f>
        <v>No</v>
      </c>
      <c r="AA595" s="18" t="str">
        <f>IF(C595="DM", "N/A", IF(Z595="No","N/A",VLOOKUP(B595,'Extension List'!$A$3:$R$1972,18,FALSE)))</f>
        <v>N/A</v>
      </c>
      <c r="AB595" s="15" t="str">
        <f>IF(C595="DM", "N/A", IF(Z595="No","N/A",VLOOKUP(B595,'Extension List'!$A$3:$T$1972,20,FALSE)))</f>
        <v>N/A</v>
      </c>
      <c r="AC595" s="15" t="str">
        <f>IF(AA595="N/A", "N/A", 0)</f>
        <v>N/A</v>
      </c>
      <c r="AD595" s="16" t="str">
        <f>IF(AE595="N/A", "N/A", AA595-AE595)</f>
        <v>N/A</v>
      </c>
      <c r="AE595" s="16" t="str">
        <f>IF(AA595="N/A", "N/A", IF(AC595&gt;0, IF(AA595&lt;13, ROUNDUP(0.25*AA595,0), IF(AA595&lt;26, ROUNDUP(0.4*AA595,0), IF(AA595&lt;51, ROUNDUP(0.6*AA595,0), ROUNDUP(0.75*AA595,0)))), "N/A"))</f>
        <v>N/A</v>
      </c>
      <c r="AF595" s="16" t="str">
        <f>IF(AD595="N/A","N/A", (AE595*AC595)+Q595)</f>
        <v>N/A</v>
      </c>
      <c r="AG595" s="16" t="str">
        <f>IF($AF595="N/A", "N/A", "TBC")</f>
        <v>N/A</v>
      </c>
      <c r="AH595" s="16" t="str">
        <f>IF($AF595="N/A", "N/A", "TBC")</f>
        <v>N/A</v>
      </c>
      <c r="AI595" s="16" t="str">
        <f>IF($AF595="N/A","N/A",IF(AC595&gt;1,"TBC","N/A"))</f>
        <v>N/A</v>
      </c>
      <c r="AJ595" s="16" t="str">
        <f>IF($AF595="N/A","N/A",IF(AC595&gt;2,"TBC","N/A"))</f>
        <v>N/A</v>
      </c>
      <c r="AK595" s="16" t="str">
        <f>IF($AF595="N/A","N/A",IF(AC595&gt;3,"TBC","N/A"))</f>
        <v>N/A</v>
      </c>
      <c r="AL595" s="16" t="str">
        <f>IF(AC595="N/A","N/A",IF(AC595&gt;0,IF(SUM(AG595:AK595)&lt;&gt;AF595,"CHECK","OK"),"N/A"))</f>
        <v>N/A</v>
      </c>
      <c r="AM595" s="16">
        <f>IF(AD595="N/A", L595+T595, L595+AG595)</f>
        <v>1</v>
      </c>
      <c r="AN595" s="16" t="str">
        <f>IF(AD595="N/A", IF(U595="N/A", "N/A", L595+U595), AD595+AH595)</f>
        <v>N/A</v>
      </c>
      <c r="AO595" s="16" t="str">
        <f>IF(AD595="N/A", IF(V595="N/A", "N/A", L595+V595), IF(AI595="N/A", "N/A", AD595+AI595))</f>
        <v>N/A</v>
      </c>
      <c r="AP595" s="16" t="str">
        <f>IF(AD595="N/A", IF(W595="N/A", "N/A", L595+W595), IF(AJ595="N/A", "N/A", AD595+AJ595))</f>
        <v>N/A</v>
      </c>
      <c r="AQ595" s="16" t="str">
        <f>IF(AD595="N/A", IF(X595="N/A", "N/A", L595+X595), IF(AK595="N/A", "N/A", AD595+AK595))</f>
        <v>N/A</v>
      </c>
      <c r="AR595" s="15" t="s">
        <v>42</v>
      </c>
      <c r="AS595" s="15" t="s">
        <v>42</v>
      </c>
      <c r="AT595" s="15" t="s">
        <v>42</v>
      </c>
      <c r="AU595" s="15" t="s">
        <v>42</v>
      </c>
      <c r="AV595" s="15" t="s">
        <v>42</v>
      </c>
      <c r="AW595" s="15" t="s">
        <v>42</v>
      </c>
      <c r="AX595" s="15" t="s">
        <v>40</v>
      </c>
      <c r="AY595" s="15" t="s">
        <v>40</v>
      </c>
      <c r="AZ595" s="15" t="s">
        <v>40</v>
      </c>
      <c r="BA595" s="15" t="s">
        <v>40</v>
      </c>
      <c r="BB595" s="15" t="s">
        <v>40</v>
      </c>
      <c r="BC595" s="15" t="s">
        <v>40</v>
      </c>
      <c r="BD595" s="15" t="s">
        <v>40</v>
      </c>
      <c r="BE595" s="15" t="s">
        <v>40</v>
      </c>
      <c r="BF595" s="15" t="s">
        <v>40</v>
      </c>
      <c r="BG595" s="15" t="s">
        <v>40</v>
      </c>
      <c r="BH595" s="15" t="s">
        <v>40</v>
      </c>
      <c r="BJ595" s="16">
        <f>IF(AR595="R", $CA595, IF(OR(AR595="P", AR595="T", AR595="N"), 0, IF($C595="DM", $T595, IF(OR(AR595="Y", AR595="IR"),$AM595,IF(AR595="C", IF($BI595="Y", IF($AF595="N/A", $Q595, $AF595), IF($AG595="N/A", $T595,$AG595)))))))</f>
        <v>0</v>
      </c>
      <c r="BK595" s="16">
        <f>IF(AS595="R", $CA595, IF(OR(AS595="P", AS595="T", AS595="N"), 0, IF($C595="DM", $T595, IF(OR(AS595="Y", AS595="IR"),$AM595,IF(AS595="C", IF($BI595="Y", IF($AF595="N/A", $Q595, $AF595), IF($AG595="N/A", $T595,$AG595)))))))</f>
        <v>0</v>
      </c>
      <c r="BL595" s="16">
        <f>IF(AT595="R", $CA595, IF(OR(AT595="P", AT595="T", AT595="N"), 0, IF($C595="DM", $T595, IF(OR(AT595="Y", AT595="IR"),$AM595,IF(AT595="C", IF($BI595="Y", IF($AF595="N/A", $Q595, $AF595), IF($AG595="N/A", $T595,$AG595)))))))</f>
        <v>0</v>
      </c>
      <c r="BM595" s="16">
        <f>IF(AU595="R", $CA595, IF(OR(AU595="P", AU595="T", AU595="N"), 0, IF($C595="DM", $T595, IF(OR(AU595="Y", AU595="IR"),$AM595,IF(AU595="C", IF($BI595="Y", IF($AF595="N/A", $Q595, $AF595), IF($AG595="N/A", $T595,$AG595)))))))</f>
        <v>0</v>
      </c>
      <c r="BN595" s="16">
        <f>IF(AV595="R", $CA595, IF(OR(AV595="P", AV595="T", AV595="N"), 0, IF($C595="DM", $T595, IF(OR(AV595="Y", AV595="IR"),$AM595,IF(AV595="C", IF($BI595="Y", IF($AF595="N/A", $Q595, $AF595), IF($AG595="N/A", $T595,$AG595)))))))</f>
        <v>0</v>
      </c>
      <c r="BO595" s="16">
        <f>IF(AW595="R", $CA595, IF(OR(AW595="P", AW595="T", AW595="N"), 0, IF($C595="DM", $T595, IF(OR(AW595="Y", AW595="IR"),$AM595,IF(AW595="C", IF($BI595="Y", IF($AF595="N/A", $Q595, $AF595), IF($AG595="N/A", $T595,$AG595)))))))</f>
        <v>0</v>
      </c>
      <c r="BP595" s="16">
        <f>IF(AX595="R", $CA595, IF(OR(AX595="P", AX595="T", AX595="N"), 0, IF($C595="DM", $T595, IF(OR(AX595="Y", AX595="IR"),$AM595,IF(AX595="C", IF($BI595="Y", IF($AF595="N/A", $Q595, $AF595), IF($AG595="N/A", $T595,$AG595)))))))</f>
        <v>1</v>
      </c>
      <c r="BQ595" s="16">
        <f>IF(AY595="R", $CA595, IF(OR(AY595="P", AY595="T", AY595="N"), 0, IF($C595="DM", $T595, IF(OR(AY595="Y", AY595="IR"),$AM595,IF(AY595="C", IF($BI595="Y", IF($AF595="N/A", $Q595, $AF595), IF($AG595="N/A", $T595,$AG595)))))))</f>
        <v>1</v>
      </c>
      <c r="BR595" s="16">
        <f>IF(AZ595="R", $CA595, IF(OR(AZ595="P", AZ595="T", AZ595="N"), 0, IF($C595="DM", $T595, IF(OR(AZ595="Y", AZ595="IR"),$AM595,IF(AZ595="C", IF($BI595="Y", IF($AF595="N/A", $Q595, $AF595), IF($AG595="N/A", $T595,$AG595)))))))</f>
        <v>1</v>
      </c>
      <c r="BS595" s="16">
        <f>IF(BA595="R", $CA595, IF(OR(BA595="P", BA595="T", BA595="N"), 0, IF($C595="DM", $T595, IF(OR(BA595="Y", BA595="IR"),$AM595,IF(BA595="C", IF($BI595="Y", IF($AF595="N/A", $Q595, $AF595), IF($AG595="N/A", $T595,$AG595)))))))</f>
        <v>1</v>
      </c>
      <c r="BT595" s="16">
        <f>IF(BB595="R", $CA595, IF(OR(BB595="P", BB595="T", BB595="N"), 0, IF($C595="DM", $T595, IF(OR(BB595="Y", BB595="IR"),$AM595,IF(BB595="C", IF($BI595="Y", IF($BA595="C", IF($AF595="N/A", $Q595, $AF595), IF($AF595="N/A", $T595, $AM595)), IF($AG595="N/A", $T595,$AG595)))))))</f>
        <v>1</v>
      </c>
      <c r="BU595" s="16">
        <f>IF(BC595="R", $CA595, IF(OR(BC595="P", BC595="T", BC595="N"), 0, IF($C595="DM", $T595, IF(OR(BC595="Y", BC595="IR"),$AM595,IF(BC595="C", IF($BI595="Y", IF($BA595="C", IF($AF595="N/A", $Q595, $AF595), IF($AF595="N/A", $T595, $AM595)), IF($AG595="N/A", $T595,$AG595)))))))</f>
        <v>1</v>
      </c>
      <c r="BV595" s="16">
        <f>IF(BD595="R", $CA595, IF(OR(BD595="P", BD595="T", BD595="N"), 0, IF($C595="DM", $T595, IF(OR(BD595="Y", BD595="IR"),$AM595,IF(BD595="C", IF($BI595="Y", IF($BA595="C", IF($AF595="N/A", $Q595, $AF595), IF($AF595="N/A", $T595, $AM595)), IF($AG595="N/A", $T595,$AG595)))))))</f>
        <v>1</v>
      </c>
      <c r="BW595" s="16">
        <f>IF(BE595="R", $CA595, IF(OR(BE595="P", BE595="T", BE595="N"), 0, IF($C595="DM", $T595, IF(OR(BE595="Y", BE595="IR"),$AM595,IF(BE595="C", IF($BI595="Y", IF($BA595="C", IF($AF595="N/A", $Q595, $AF595), IF($AF595="N/A", $T595, $AM595)), IF($AG595="N/A", $T595,$AG595)))))))</f>
        <v>1</v>
      </c>
      <c r="BX595" s="16">
        <f>IF(BF595="R", $CA595, IF(OR(BF595="P", BF595="T", BF595="N"), 0, IF($C595="DM", $T595, IF(OR(BF595="Y", BF595="IR"),$AM595,IF(BF595="C", IF($BI595="Y", IF($BA595="C", IF($AF595="N/A", $Q595, $AF595), IF($AF595="N/A", $T595, $AM595)), IF($AG595="N/A", $T595,$AG595)))))))</f>
        <v>1</v>
      </c>
      <c r="BY595" s="16">
        <f>IF(BG595="R", $CA595, IF(OR(BG595="P", BG595="T", BG595="N"), 0, IF($C595="DM", $T595, IF(OR(BG595="Y", BG595="IR"),$AM595,IF(BG595="C", IF($BI595="Y", IF($BA595="C", IF($AF595="N/A", $Q595, $AF595), IF($AF595="N/A", $T595, $AM595)), IF($AG595="N/A", $T595,$AG595)))))))</f>
        <v>1</v>
      </c>
      <c r="BZ595" s="16">
        <f>IF(BH595="R", $CA595, IF(OR(BH595="P", BH595="T", BH595="N"), 0, IF($C595="DM", $T595, IF(OR(BH595="Y", BH595="IR"),$AM595,IF(BH595="C", IF($BI595="Y", IF($BA595="C", IF($AF595="N/A", $Q595, $AF595), IF($AF595="N/A", $T595, $AM595)), IF($AG595="N/A", $T595,$AG595)))))))</f>
        <v>1</v>
      </c>
      <c r="CA595" s="15" t="s">
        <v>75</v>
      </c>
      <c r="CB595" s="16">
        <f>BZ595</f>
        <v>1</v>
      </c>
      <c r="CC595" s="15" t="str">
        <f>IF(OR($BH595="T", $BH595="R"), 0, IF($BH595="C", IF($BI595="Y", IF($BA595="C", 0, IF(AF595="N/A", Q595-T595, AF595-AG595)), IF($AF595="N/A", U595, AH595)), AN595))</f>
        <v>N/A</v>
      </c>
      <c r="CD595" s="15" t="str">
        <f>IF(OR($BH595="T", $BH595="R"), 0, IF($BH595="C", IF($BI595="Y", 0, IF($AF595="N/A", V595, AI595)), AO595))</f>
        <v>N/A</v>
      </c>
      <c r="CE595" s="15" t="str">
        <f>IF(OR($BH595="T", $BH595="R"), 0, IF($BH595="C", IF($BI595="Y", 0, IF($AF595="N/A", W595, AJ595)), AP595))</f>
        <v>N/A</v>
      </c>
      <c r="CF595" s="15" t="str">
        <f>IF(OR($BH595="T", $BH595="R"), 0, IF($BH595="C", IF($BI595="Y", 0, IF($AF595="N/A", X595, AK595)), AQ595))</f>
        <v>N/A</v>
      </c>
    </row>
    <row r="596" spans="1:85" x14ac:dyDescent="0.25">
      <c r="A596" s="14">
        <v>5682</v>
      </c>
      <c r="B596" s="15" t="s">
        <v>3031</v>
      </c>
      <c r="C596" s="15" t="s">
        <v>71</v>
      </c>
      <c r="D596" s="15" t="s">
        <v>59</v>
      </c>
      <c r="E596" s="15">
        <f>VLOOKUP(B596, 'Rookie Year'!$A$2:$B$55679,2,FALSE)</f>
        <v>2024</v>
      </c>
      <c r="F596" s="15">
        <v>2024</v>
      </c>
      <c r="G596" s="15" t="s">
        <v>40</v>
      </c>
      <c r="H596" s="15" t="s">
        <v>2228</v>
      </c>
      <c r="I596" s="16">
        <v>1</v>
      </c>
      <c r="J596" s="15">
        <v>3</v>
      </c>
      <c r="K596" s="17">
        <f>IF(AND(G596&lt;&gt;"N",R596="N/A"), IF(I596&lt;4, 0, 0.25),IF(I596=1, IF(J596=1,0.25, 0.25), IF(I596&lt;13, 0.25, IF(I596&lt;26, 0.4, IF(I596&lt;51, 0.6, 0.75)))))</f>
        <v>0</v>
      </c>
      <c r="L596" s="16">
        <f>I596-M596</f>
        <v>1</v>
      </c>
      <c r="M596" s="16">
        <f>ROUNDUP(I596*K596,0)</f>
        <v>0</v>
      </c>
      <c r="N596" s="16">
        <f>M596*J596</f>
        <v>0</v>
      </c>
      <c r="O596" s="16">
        <v>0</v>
      </c>
      <c r="P596" s="16">
        <v>0</v>
      </c>
      <c r="Q596" s="16">
        <f>N596-O596-P596</f>
        <v>0</v>
      </c>
      <c r="R596" s="15" t="s">
        <v>75</v>
      </c>
      <c r="S596" s="15">
        <f>IF(R596="N/A", J596-($B$1-F596), J596-($B$1-R596))</f>
        <v>3</v>
      </c>
      <c r="T596" s="16">
        <f>IF($S596&lt;1, "N/A", $M596)</f>
        <v>0</v>
      </c>
      <c r="U596" s="16">
        <f>IF($S596&lt;2, "N/A", $M596)</f>
        <v>0</v>
      </c>
      <c r="V596" s="16">
        <f>IF($S596&lt;3, "N/A", $M596)</f>
        <v>0</v>
      </c>
      <c r="W596" s="16" t="str">
        <f>IF($S596&lt;4, "N/A", $M596)</f>
        <v>N/A</v>
      </c>
      <c r="X596" s="16" t="str">
        <f>IF($S596&lt;5, "N/A", $M596)</f>
        <v>N/A</v>
      </c>
      <c r="Y596" s="15" t="str">
        <f>IF(SUM(T596:X596)&lt;&gt;Q596, "CHECK", "OK")</f>
        <v>OK</v>
      </c>
      <c r="Z596" s="15" t="str">
        <f>IF(F596=$B$1, "No", IF(S596=1, "Yes", "No"))</f>
        <v>No</v>
      </c>
      <c r="AA596" s="18" t="str">
        <f>IF(C596="DM", "N/A", IF(Z596="No","N/A",VLOOKUP(B596,'Extension List'!$A$3:$R$1972,18,FALSE)))</f>
        <v>N/A</v>
      </c>
      <c r="AB596" s="15" t="str">
        <f>IF(C596="DM", "N/A", IF(Z596="No","N/A",VLOOKUP(B596,'Extension List'!$A$3:$T$1972,20,FALSE)))</f>
        <v>N/A</v>
      </c>
      <c r="AC596" s="15" t="str">
        <f>IF(AA596="N/A", "N/A", 0)</f>
        <v>N/A</v>
      </c>
      <c r="AD596" s="16" t="str">
        <f>IF(AE596="N/A", "N/A", AA596-AE596)</f>
        <v>N/A</v>
      </c>
      <c r="AE596" s="16" t="str">
        <f>IF(AA596="N/A", "N/A", IF(AC596&gt;0, IF(AA596&lt;13, ROUNDUP(0.25*AA596,0), IF(AA596&lt;26, ROUNDUP(0.4*AA596,0), IF(AA596&lt;51, ROUNDUP(0.6*AA596,0), ROUNDUP(0.75*AA596,0)))), "N/A"))</f>
        <v>N/A</v>
      </c>
      <c r="AF596" s="16" t="str">
        <f>IF(AD596="N/A","N/A", (AE596*AC596)+Q596)</f>
        <v>N/A</v>
      </c>
      <c r="AG596" s="16" t="str">
        <f>IF($AF596="N/A", "N/A", "TBC")</f>
        <v>N/A</v>
      </c>
      <c r="AH596" s="16" t="str">
        <f>IF($AF596="N/A", "N/A", "TBC")</f>
        <v>N/A</v>
      </c>
      <c r="AI596" s="16" t="str">
        <f>IF($AF596="N/A","N/A",IF(AC596&gt;1,"TBC","N/A"))</f>
        <v>N/A</v>
      </c>
      <c r="AJ596" s="16" t="str">
        <f>IF($AF596="N/A","N/A",IF(AC596&gt;2,"TBC","N/A"))</f>
        <v>N/A</v>
      </c>
      <c r="AK596" s="16" t="str">
        <f>IF($AF596="N/A","N/A",IF(AC596&gt;3,"TBC","N/A"))</f>
        <v>N/A</v>
      </c>
      <c r="AL596" s="16" t="str">
        <f>IF(AC596="N/A","N/A",IF(AC596&gt;0,IF(SUM(AG596:AK596)&lt;&gt;AF596,"CHECK","OK"),"N/A"))</f>
        <v>N/A</v>
      </c>
      <c r="AM596" s="16">
        <f>IF(AD596="N/A", L596+T596, L596+AG596)</f>
        <v>1</v>
      </c>
      <c r="AN596" s="16">
        <f>IF(AD596="N/A", IF(U596="N/A", "N/A", L596+U596), AD596+AH596)</f>
        <v>1</v>
      </c>
      <c r="AO596" s="16">
        <f>IF(AD596="N/A", IF(V596="N/A", "N/A", L596+V596), IF(AI596="N/A", "N/A", AD596+AI596))</f>
        <v>1</v>
      </c>
      <c r="AP596" s="16" t="str">
        <f>IF(AD596="N/A", IF(W596="N/A", "N/A", L596+W596), IF(AJ596="N/A", "N/A", AD596+AJ596))</f>
        <v>N/A</v>
      </c>
      <c r="AQ596" s="16" t="str">
        <f>IF(AD596="N/A", IF(X596="N/A", "N/A", L596+X596), IF(AK596="N/A", "N/A", AD596+AK596))</f>
        <v>N/A</v>
      </c>
      <c r="AR596" s="15" t="s">
        <v>66</v>
      </c>
      <c r="AS596" s="15" t="s">
        <v>66</v>
      </c>
      <c r="AT596" s="15" t="s">
        <v>66</v>
      </c>
      <c r="AU596" s="15" t="s">
        <v>66</v>
      </c>
      <c r="AV596" s="15" t="s">
        <v>66</v>
      </c>
      <c r="AW596" s="15" t="s">
        <v>66</v>
      </c>
      <c r="AX596" s="15" t="s">
        <v>66</v>
      </c>
      <c r="AY596" s="15" t="s">
        <v>66</v>
      </c>
      <c r="AZ596" s="15" t="s">
        <v>66</v>
      </c>
      <c r="BA596" s="15" t="s">
        <v>66</v>
      </c>
      <c r="BB596" s="15" t="s">
        <v>66</v>
      </c>
      <c r="BC596" s="15" t="s">
        <v>66</v>
      </c>
      <c r="BD596" s="15" t="s">
        <v>66</v>
      </c>
      <c r="BE596" s="15" t="s">
        <v>66</v>
      </c>
      <c r="BF596" s="15" t="s">
        <v>66</v>
      </c>
      <c r="BG596" s="15" t="s">
        <v>66</v>
      </c>
      <c r="BH596" s="15" t="s">
        <v>66</v>
      </c>
      <c r="BJ596" s="16">
        <f>IF(AR596="R", $CA596, IF(OR(AR596="P", AR596="T", AR596="N"), 0, IF($C596="DM", $T596, IF(OR(AR596="Y", AR596="IR"),$AM596,IF(AR596="C", IF($BI596="Y", IF($AF596="N/A", $Q596, $AF596), IF($AG596="N/A", $T596,$AG596)))))))</f>
        <v>0</v>
      </c>
      <c r="BK596" s="16">
        <f>IF(AS596="R", $CA596, IF(OR(AS596="P", AS596="T", AS596="N"), 0, IF($C596="DM", $T596, IF(OR(AS596="Y", AS596="IR"),$AM596,IF(AS596="C", IF($BI596="Y", IF($AF596="N/A", $Q596, $AF596), IF($AG596="N/A", $T596,$AG596)))))))</f>
        <v>0</v>
      </c>
      <c r="BL596" s="16">
        <f>IF(AT596="R", $CA596, IF(OR(AT596="P", AT596="T", AT596="N"), 0, IF($C596="DM", $T596, IF(OR(AT596="Y", AT596="IR"),$AM596,IF(AT596="C", IF($BI596="Y", IF($AF596="N/A", $Q596, $AF596), IF($AG596="N/A", $T596,$AG596)))))))</f>
        <v>0</v>
      </c>
      <c r="BM596" s="16">
        <f>IF(AU596="R", $CA596, IF(OR(AU596="P", AU596="T", AU596="N"), 0, IF($C596="DM", $T596, IF(OR(AU596="Y", AU596="IR"),$AM596,IF(AU596="C", IF($BI596="Y", IF($AF596="N/A", $Q596, $AF596), IF($AG596="N/A", $T596,$AG596)))))))</f>
        <v>0</v>
      </c>
      <c r="BN596" s="16">
        <f>IF(AV596="R", $CA596, IF(OR(AV596="P", AV596="T", AV596="N"), 0, IF($C596="DM", $T596, IF(OR(AV596="Y", AV596="IR"),$AM596,IF(AV596="C", IF($BI596="Y", IF($AF596="N/A", $Q596, $AF596), IF($AG596="N/A", $T596,$AG596)))))))</f>
        <v>0</v>
      </c>
      <c r="BO596" s="16">
        <f>IF(AW596="R", $CA596, IF(OR(AW596="P", AW596="T", AW596="N"), 0, IF($C596="DM", $T596, IF(OR(AW596="Y", AW596="IR"),$AM596,IF(AW596="C", IF($BI596="Y", IF($AF596="N/A", $Q596, $AF596), IF($AG596="N/A", $T596,$AG596)))))))</f>
        <v>0</v>
      </c>
      <c r="BP596" s="16">
        <f>IF(AX596="R", $CA596, IF(OR(AX596="P", AX596="T", AX596="N"), 0, IF($C596="DM", $T596, IF(OR(AX596="Y", AX596="IR"),$AM596,IF(AX596="C", IF($BI596="Y", IF($AF596="N/A", $Q596, $AF596), IF($AG596="N/A", $T596,$AG596)))))))</f>
        <v>0</v>
      </c>
      <c r="BQ596" s="16">
        <f>IF(AY596="R", $CA596, IF(OR(AY596="P", AY596="T", AY596="N"), 0, IF($C596="DM", $T596, IF(OR(AY596="Y", AY596="IR"),$AM596,IF(AY596="C", IF($BI596="Y", IF($AF596="N/A", $Q596, $AF596), IF($AG596="N/A", $T596,$AG596)))))))</f>
        <v>0</v>
      </c>
      <c r="BR596" s="16">
        <f>IF(AZ596="R", $CA596, IF(OR(AZ596="P", AZ596="T", AZ596="N"), 0, IF($C596="DM", $T596, IF(OR(AZ596="Y", AZ596="IR"),$AM596,IF(AZ596="C", IF($BI596="Y", IF($AF596="N/A", $Q596, $AF596), IF($AG596="N/A", $T596,$AG596)))))))</f>
        <v>0</v>
      </c>
      <c r="BS596" s="16">
        <f>IF(BA596="R", $CA596, IF(OR(BA596="P", BA596="T", BA596="N"), 0, IF($C596="DM", $T596, IF(OR(BA596="Y", BA596="IR"),$AM596,IF(BA596="C", IF($BI596="Y", IF($AF596="N/A", $Q596, $AF596), IF($AG596="N/A", $T596,$AG596)))))))</f>
        <v>0</v>
      </c>
      <c r="BT596" s="16">
        <f>IF(BB596="R", $CA596, IF(OR(BB596="P", BB596="T", BB596="N"), 0, IF($C596="DM", $T596, IF(OR(BB596="Y", BB596="IR"),$AM596,IF(BB596="C", IF($BI596="Y", IF($BA596="C", IF($AF596="N/A", $Q596, $AF596), IF($AF596="N/A", $T596, $AM596)), IF($AG596="N/A", $T596,$AG596)))))))</f>
        <v>0</v>
      </c>
      <c r="BU596" s="16">
        <f>IF(BC596="R", $CA596, IF(OR(BC596="P", BC596="T", BC596="N"), 0, IF($C596="DM", $T596, IF(OR(BC596="Y", BC596="IR"),$AM596,IF(BC596="C", IF($BI596="Y", IF($BA596="C", IF($AF596="N/A", $Q596, $AF596), IF($AF596="N/A", $T596, $AM596)), IF($AG596="N/A", $T596,$AG596)))))))</f>
        <v>0</v>
      </c>
      <c r="BV596" s="16">
        <f>IF(BD596="R", $CA596, IF(OR(BD596="P", BD596="T", BD596="N"), 0, IF($C596="DM", $T596, IF(OR(BD596="Y", BD596="IR"),$AM596,IF(BD596="C", IF($BI596="Y", IF($BA596="C", IF($AF596="N/A", $Q596, $AF596), IF($AF596="N/A", $T596, $AM596)), IF($AG596="N/A", $T596,$AG596)))))))</f>
        <v>0</v>
      </c>
      <c r="BW596" s="16">
        <f>IF(BE596="R", $CA596, IF(OR(BE596="P", BE596="T", BE596="N"), 0, IF($C596="DM", $T596, IF(OR(BE596="Y", BE596="IR"),$AM596,IF(BE596="C", IF($BI596="Y", IF($BA596="C", IF($AF596="N/A", $Q596, $AF596), IF($AF596="N/A", $T596, $AM596)), IF($AG596="N/A", $T596,$AG596)))))))</f>
        <v>0</v>
      </c>
      <c r="BX596" s="16">
        <f>IF(BF596="R", $CA596, IF(OR(BF596="P", BF596="T", BF596="N"), 0, IF($C596="DM", $T596, IF(OR(BF596="Y", BF596="IR"),$AM596,IF(BF596="C", IF($BI596="Y", IF($BA596="C", IF($AF596="N/A", $Q596, $AF596), IF($AF596="N/A", $T596, $AM596)), IF($AG596="N/A", $T596,$AG596)))))))</f>
        <v>0</v>
      </c>
      <c r="BY596" s="16">
        <f>IF(BG596="R", $CA596, IF(OR(BG596="P", BG596="T", BG596="N"), 0, IF($C596="DM", $T596, IF(OR(BG596="Y", BG596="IR"),$AM596,IF(BG596="C", IF($BI596="Y", IF($BA596="C", IF($AF596="N/A", $Q596, $AF596), IF($AF596="N/A", $T596, $AM596)), IF($AG596="N/A", $T596,$AG596)))))))</f>
        <v>0</v>
      </c>
      <c r="BZ596" s="16">
        <f>IF(BH596="R", $CA596, IF(OR(BH596="P", BH596="T", BH596="N"), 0, IF($C596="DM", $T596, IF(OR(BH596="Y", BH596="IR"),$AM596,IF(BH596="C", IF($BI596="Y", IF($BA596="C", IF($AF596="N/A", $Q596, $AF596), IF($AF596="N/A", $T596, $AM596)), IF($AG596="N/A", $T596,$AG596)))))))</f>
        <v>0</v>
      </c>
      <c r="CA596" s="15" t="s">
        <v>75</v>
      </c>
      <c r="CB596" s="16">
        <f>BZ596</f>
        <v>0</v>
      </c>
      <c r="CC596" s="15">
        <f>IF(OR($BH596="T", $BH596="R"), 0, IF($BH596="C", IF($BI596="Y", IF($BA596="C", 0, IF(AF596="N/A", Q596-T596, AF596-AG596)), IF($AF596="N/A", U596, AH596)), AN596))</f>
        <v>1</v>
      </c>
      <c r="CD596" s="15">
        <f>IF(OR($BH596="T", $BH596="R"), 0, IF($BH596="C", IF($BI596="Y", 0, IF($AF596="N/A", V596, AI596)), AO596))</f>
        <v>1</v>
      </c>
      <c r="CE596" s="15" t="str">
        <f>IF(OR($BH596="T", $BH596="R"), 0, IF($BH596="C", IF($BI596="Y", 0, IF($AF596="N/A", W596, AJ596)), AP596))</f>
        <v>N/A</v>
      </c>
      <c r="CF596" s="15" t="str">
        <f>IF(OR($BH596="T", $BH596="R"), 0, IF($BH596="C", IF($BI596="Y", 0, IF($AF596="N/A", X596, AK596)), AQ596))</f>
        <v>N/A</v>
      </c>
      <c r="CG596" t="str">
        <f>IF(AC596="N/A", "S:"&amp;L596&amp;" G:"&amp;M596&amp;" GR:"&amp;Q596, IF(AC596=0, "S:"&amp;L596&amp;" G:"&amp;M596&amp;" GR:"&amp;Q596, "S:"&amp;L596&amp;"/"&amp;AD596&amp;" G:"&amp;AE596&amp;" GR:"&amp;AF596))</f>
        <v>S:1 G:0 GR:0</v>
      </c>
    </row>
    <row r="597" spans="1:85" x14ac:dyDescent="0.25">
      <c r="A597" s="14">
        <v>5833</v>
      </c>
      <c r="B597" s="15" t="s">
        <v>3095</v>
      </c>
      <c r="C597" s="15" t="s">
        <v>71</v>
      </c>
      <c r="D597" s="15" t="s">
        <v>59</v>
      </c>
      <c r="E597" s="15">
        <f>VLOOKUP(B597, 'Rookie Year'!$A$2:$B$55679,2,FALSE)</f>
        <v>2024</v>
      </c>
      <c r="F597" s="15">
        <v>2024</v>
      </c>
      <c r="G597" s="15" t="s">
        <v>42</v>
      </c>
      <c r="H597" s="15">
        <v>9</v>
      </c>
      <c r="I597" s="16">
        <v>1</v>
      </c>
      <c r="J597" s="15">
        <v>1</v>
      </c>
      <c r="K597" s="17">
        <f>IF(AND(G597&lt;&gt;"N",R597="N/A"), IF(I597&lt;4, 0, 0.25),IF(I597=1, IF(J597=1,0.25, 0.25), IF(I597&lt;13, 0.25, IF(I597&lt;26, 0.4, IF(I597&lt;51, 0.6, 0.75)))))</f>
        <v>0.25</v>
      </c>
      <c r="L597" s="16">
        <f>I597-M597</f>
        <v>0</v>
      </c>
      <c r="M597" s="16">
        <f>ROUNDUP(I597*K597,0)</f>
        <v>1</v>
      </c>
      <c r="N597" s="16">
        <f>M597*J597</f>
        <v>1</v>
      </c>
      <c r="O597" s="16">
        <v>0</v>
      </c>
      <c r="P597" s="16">
        <v>0</v>
      </c>
      <c r="Q597" s="16">
        <f>N597-O597-P597</f>
        <v>1</v>
      </c>
      <c r="R597" s="15" t="s">
        <v>75</v>
      </c>
      <c r="S597" s="15">
        <f>IF(R597="N/A", J597-($B$1-F597), J597-($B$1-R597))</f>
        <v>1</v>
      </c>
      <c r="T597" s="16">
        <f>IF($S597&lt;1, "N/A", $M597)</f>
        <v>1</v>
      </c>
      <c r="U597" s="16" t="str">
        <f>IF($S597&lt;2, "N/A", $M597)</f>
        <v>N/A</v>
      </c>
      <c r="V597" s="16" t="str">
        <f>IF($S597&lt;3, "N/A", $M597)</f>
        <v>N/A</v>
      </c>
      <c r="W597" s="16" t="str">
        <f>IF($S597&lt;4, "N/A", $M597)</f>
        <v>N/A</v>
      </c>
      <c r="X597" s="16" t="str">
        <f>IF($S597&lt;5, "N/A", $M597)</f>
        <v>N/A</v>
      </c>
      <c r="Y597" s="15" t="str">
        <f>IF(SUM(T597:X597)&lt;&gt;Q597, "CHECK", "OK")</f>
        <v>OK</v>
      </c>
      <c r="Z597" s="15" t="str">
        <f>IF(F597=$B$1, "No", IF(S597=1, "Yes", "No"))</f>
        <v>No</v>
      </c>
      <c r="AA597" s="18" t="str">
        <f>IF(C597="DM", "N/A", IF(Z597="No","N/A",VLOOKUP(B597,'Extension List'!$A$3:$R$1972,18,FALSE)))</f>
        <v>N/A</v>
      </c>
      <c r="AB597" s="15" t="str">
        <f>IF(C597="DM", "N/A", IF(Z597="No","N/A",VLOOKUP(B597,'Extension List'!$A$3:$T$1972,20,FALSE)))</f>
        <v>N/A</v>
      </c>
      <c r="AC597" s="15" t="str">
        <f>IF(AA597="N/A", "N/A", 0)</f>
        <v>N/A</v>
      </c>
      <c r="AD597" s="16" t="str">
        <f>IF(AE597="N/A", "N/A", AA597-AE597)</f>
        <v>N/A</v>
      </c>
      <c r="AE597" s="16" t="str">
        <f>IF(AA597="N/A", "N/A", IF(AC597&gt;0, IF(AA597&lt;13, ROUNDUP(0.25*AA597,0), IF(AA597&lt;26, ROUNDUP(0.4*AA597,0), IF(AA597&lt;51, ROUNDUP(0.6*AA597,0), ROUNDUP(0.75*AA597,0)))), "N/A"))</f>
        <v>N/A</v>
      </c>
      <c r="AF597" s="16" t="str">
        <f>IF(AD597="N/A","N/A", (AE597*AC597)+Q597)</f>
        <v>N/A</v>
      </c>
      <c r="AG597" s="16" t="str">
        <f>IF($AF597="N/A", "N/A", "TBC")</f>
        <v>N/A</v>
      </c>
      <c r="AH597" s="16" t="str">
        <f>IF($AF597="N/A", "N/A", "TBC")</f>
        <v>N/A</v>
      </c>
      <c r="AI597" s="16" t="str">
        <f>IF($AF597="N/A","N/A",IF(AC597&gt;1,"TBC","N/A"))</f>
        <v>N/A</v>
      </c>
      <c r="AJ597" s="16" t="str">
        <f>IF($AF597="N/A","N/A",IF(AC597&gt;2,"TBC","N/A"))</f>
        <v>N/A</v>
      </c>
      <c r="AK597" s="16" t="str">
        <f>IF($AF597="N/A","N/A",IF(AC597&gt;3,"TBC","N/A"))</f>
        <v>N/A</v>
      </c>
      <c r="AL597" s="16" t="str">
        <f>IF(AC597="N/A","N/A",IF(AC597&gt;0,IF(SUM(AG597:AK597)&lt;&gt;AF597,"CHECK","OK"),"N/A"))</f>
        <v>N/A</v>
      </c>
      <c r="AM597" s="16">
        <f>IF(AD597="N/A", L597+T597, L597+AG597)</f>
        <v>1</v>
      </c>
      <c r="AN597" s="16" t="str">
        <f>IF(AD597="N/A", IF(U597="N/A", "N/A", L597+U597), AD597+AH597)</f>
        <v>N/A</v>
      </c>
      <c r="AO597" s="16" t="str">
        <f>IF(AD597="N/A", IF(V597="N/A", "N/A", L597+V597), IF(AI597="N/A", "N/A", AD597+AI597))</f>
        <v>N/A</v>
      </c>
      <c r="AP597" s="16" t="str">
        <f>IF(AD597="N/A", IF(W597="N/A", "N/A", L597+W597), IF(AJ597="N/A", "N/A", AD597+AJ597))</f>
        <v>N/A</v>
      </c>
      <c r="AQ597" s="16" t="str">
        <f>IF(AD597="N/A", IF(X597="N/A", "N/A", L597+X597), IF(AK597="N/A", "N/A", AD597+AK597))</f>
        <v>N/A</v>
      </c>
      <c r="AR597" s="15" t="s">
        <v>42</v>
      </c>
      <c r="AS597" s="15" t="s">
        <v>42</v>
      </c>
      <c r="AT597" s="15" t="s">
        <v>42</v>
      </c>
      <c r="AU597" s="15" t="s">
        <v>42</v>
      </c>
      <c r="AV597" s="15" t="s">
        <v>42</v>
      </c>
      <c r="AW597" s="15" t="s">
        <v>42</v>
      </c>
      <c r="AX597" s="15" t="s">
        <v>42</v>
      </c>
      <c r="AY597" s="15" t="s">
        <v>42</v>
      </c>
      <c r="AZ597" s="15" t="s">
        <v>42</v>
      </c>
      <c r="BA597" s="15" t="s">
        <v>40</v>
      </c>
      <c r="BB597" s="15" t="s">
        <v>44</v>
      </c>
      <c r="BC597" s="15" t="s">
        <v>44</v>
      </c>
      <c r="BD597" s="15" t="s">
        <v>44</v>
      </c>
      <c r="BE597" s="15" t="s">
        <v>44</v>
      </c>
      <c r="BF597" s="15" t="s">
        <v>44</v>
      </c>
      <c r="BG597" s="15" t="s">
        <v>44</v>
      </c>
      <c r="BH597" s="15" t="s">
        <v>44</v>
      </c>
      <c r="BJ597" s="16">
        <f>IF(AR597="R", $CA597, IF(OR(AR597="P", AR597="T", AR597="N"), 0, IF($C597="DM", $T597, IF(OR(AR597="Y", AR597="IR"),$AM597,IF(AR597="C", IF($BI597="Y", IF($AF597="N/A", $Q597, $AF597), IF($AG597="N/A", $T597,$AG597)))))))</f>
        <v>0</v>
      </c>
      <c r="BK597" s="16">
        <f>IF(AS597="R", $CA597, IF(OR(AS597="P", AS597="T", AS597="N"), 0, IF($C597="DM", $T597, IF(OR(AS597="Y", AS597="IR"),$AM597,IF(AS597="C", IF($BI597="Y", IF($AF597="N/A", $Q597, $AF597), IF($AG597="N/A", $T597,$AG597)))))))</f>
        <v>0</v>
      </c>
      <c r="BL597" s="16">
        <f>IF(AT597="R", $CA597, IF(OR(AT597="P", AT597="T", AT597="N"), 0, IF($C597="DM", $T597, IF(OR(AT597="Y", AT597="IR"),$AM597,IF(AT597="C", IF($BI597="Y", IF($AF597="N/A", $Q597, $AF597), IF($AG597="N/A", $T597,$AG597)))))))</f>
        <v>0</v>
      </c>
      <c r="BM597" s="16">
        <f>IF(AU597="R", $CA597, IF(OR(AU597="P", AU597="T", AU597="N"), 0, IF($C597="DM", $T597, IF(OR(AU597="Y", AU597="IR"),$AM597,IF(AU597="C", IF($BI597="Y", IF($AF597="N/A", $Q597, $AF597), IF($AG597="N/A", $T597,$AG597)))))))</f>
        <v>0</v>
      </c>
      <c r="BN597" s="16">
        <f>IF(AV597="R", $CA597, IF(OR(AV597="P", AV597="T", AV597="N"), 0, IF($C597="DM", $T597, IF(OR(AV597="Y", AV597="IR"),$AM597,IF(AV597="C", IF($BI597="Y", IF($AF597="N/A", $Q597, $AF597), IF($AG597="N/A", $T597,$AG597)))))))</f>
        <v>0</v>
      </c>
      <c r="BO597" s="16">
        <f>IF(AW597="R", $CA597, IF(OR(AW597="P", AW597="T", AW597="N"), 0, IF($C597="DM", $T597, IF(OR(AW597="Y", AW597="IR"),$AM597,IF(AW597="C", IF($BI597="Y", IF($AF597="N/A", $Q597, $AF597), IF($AG597="N/A", $T597,$AG597)))))))</f>
        <v>0</v>
      </c>
      <c r="BP597" s="16">
        <f>IF(AX597="R", $CA597, IF(OR(AX597="P", AX597="T", AX597="N"), 0, IF($C597="DM", $T597, IF(OR(AX597="Y", AX597="IR"),$AM597,IF(AX597="C", IF($BI597="Y", IF($AF597="N/A", $Q597, $AF597), IF($AG597="N/A", $T597,$AG597)))))))</f>
        <v>0</v>
      </c>
      <c r="BQ597" s="16">
        <f>IF(AY597="R", $CA597, IF(OR(AY597="P", AY597="T", AY597="N"), 0, IF($C597="DM", $T597, IF(OR(AY597="Y", AY597="IR"),$AM597,IF(AY597="C", IF($BI597="Y", IF($AF597="N/A", $Q597, $AF597), IF($AG597="N/A", $T597,$AG597)))))))</f>
        <v>0</v>
      </c>
      <c r="BR597" s="16">
        <f>IF(AZ597="R", $CA597, IF(OR(AZ597="P", AZ597="T", AZ597="N"), 0, IF($C597="DM", $T597, IF(OR(AZ597="Y", AZ597="IR"),$AM597,IF(AZ597="C", IF($BI597="Y", IF($AF597="N/A", $Q597, $AF597), IF($AG597="N/A", $T597,$AG597)))))))</f>
        <v>0</v>
      </c>
      <c r="BS597" s="16">
        <f>IF(BA597="R", $CA597, IF(OR(BA597="P", BA597="T", BA597="N"), 0, IF($C597="DM", $T597, IF(OR(BA597="Y", BA597="IR"),$AM597,IF(BA597="C", IF($BI597="Y", IF($AF597="N/A", $Q597, $AF597), IF($AG597="N/A", $T597,$AG597)))))))</f>
        <v>1</v>
      </c>
      <c r="BT597" s="16">
        <f>IF(BB597="R", $CA597, IF(OR(BB597="P", BB597="T", BB597="N"), 0, IF($C597="DM", $T597, IF(OR(BB597="Y", BB597="IR"),$AM597,IF(BB597="C", IF($BI597="Y", IF($BA597="C", IF($AF597="N/A", $Q597, $AF597), IF($AF597="N/A", $T597, $AM597)), IF($AG597="N/A", $T597,$AG597)))))))</f>
        <v>1</v>
      </c>
      <c r="BU597" s="16">
        <f>IF(BC597="R", $CA597, IF(OR(BC597="P", BC597="T", BC597="N"), 0, IF($C597="DM", $T597, IF(OR(BC597="Y", BC597="IR"),$AM597,IF(BC597="C", IF($BI597="Y", IF($BA597="C", IF($AF597="N/A", $Q597, $AF597), IF($AF597="N/A", $T597, $AM597)), IF($AG597="N/A", $T597,$AG597)))))))</f>
        <v>1</v>
      </c>
      <c r="BV597" s="16">
        <f>IF(BD597="R", $CA597, IF(OR(BD597="P", BD597="T", BD597="N"), 0, IF($C597="DM", $T597, IF(OR(BD597="Y", BD597="IR"),$AM597,IF(BD597="C", IF($BI597="Y", IF($BA597="C", IF($AF597="N/A", $Q597, $AF597), IF($AF597="N/A", $T597, $AM597)), IF($AG597="N/A", $T597,$AG597)))))))</f>
        <v>1</v>
      </c>
      <c r="BW597" s="16">
        <f>IF(BE597="R", $CA597, IF(OR(BE597="P", BE597="T", BE597="N"), 0, IF($C597="DM", $T597, IF(OR(BE597="Y", BE597="IR"),$AM597,IF(BE597="C", IF($BI597="Y", IF($BA597="C", IF($AF597="N/A", $Q597, $AF597), IF($AF597="N/A", $T597, $AM597)), IF($AG597="N/A", $T597,$AG597)))))))</f>
        <v>1</v>
      </c>
      <c r="BX597" s="16">
        <f>IF(BF597="R", $CA597, IF(OR(BF597="P", BF597="T", BF597="N"), 0, IF($C597="DM", $T597, IF(OR(BF597="Y", BF597="IR"),$AM597,IF(BF597="C", IF($BI597="Y", IF($BA597="C", IF($AF597="N/A", $Q597, $AF597), IF($AF597="N/A", $T597, $AM597)), IF($AG597="N/A", $T597,$AG597)))))))</f>
        <v>1</v>
      </c>
      <c r="BY597" s="16">
        <f>IF(BG597="R", $CA597, IF(OR(BG597="P", BG597="T", BG597="N"), 0, IF($C597="DM", $T597, IF(OR(BG597="Y", BG597="IR"),$AM597,IF(BG597="C", IF($BI597="Y", IF($BA597="C", IF($AF597="N/A", $Q597, $AF597), IF($AF597="N/A", $T597, $AM597)), IF($AG597="N/A", $T597,$AG597)))))))</f>
        <v>1</v>
      </c>
      <c r="BZ597" s="16">
        <f>IF(BH597="R", $CA597, IF(OR(BH597="P", BH597="T", BH597="N"), 0, IF($C597="DM", $T597, IF(OR(BH597="Y", BH597="IR"),$AM597,IF(BH597="C", IF($BI597="Y", IF($BA597="C", IF($AF597="N/A", $Q597, $AF597), IF($AF597="N/A", $T597, $AM597)), IF($AG597="N/A", $T597,$AG597)))))))</f>
        <v>1</v>
      </c>
      <c r="CA597" s="15" t="s">
        <v>75</v>
      </c>
      <c r="CB597" s="16">
        <f>BZ597</f>
        <v>1</v>
      </c>
      <c r="CC597" s="15" t="str">
        <f>IF(OR($BH597="T", $BH597="R"), 0, IF($BH597="C", IF($BI597="Y", IF($BA597="C", 0, IF(AF597="N/A", Q597-T597, AF597-AG597)), IF($AF597="N/A", U597, AH597)), AN597))</f>
        <v>N/A</v>
      </c>
      <c r="CD597" s="15" t="str">
        <f>IF(OR($BH597="T", $BH597="R"), 0, IF($BH597="C", IF($BI597="Y", 0, IF($AF597="N/A", V597, AI597)), AO597))</f>
        <v>N/A</v>
      </c>
      <c r="CE597" s="15" t="str">
        <f>IF(OR($BH597="T", $BH597="R"), 0, IF($BH597="C", IF($BI597="Y", 0, IF($AF597="N/A", W597, AJ597)), AP597))</f>
        <v>N/A</v>
      </c>
      <c r="CF597" s="15" t="str">
        <f>IF(OR($BH597="T", $BH597="R"), 0, IF($BH597="C", IF($BI597="Y", 0, IF($AF597="N/A", X597, AK597)), AQ597))</f>
        <v>N/A</v>
      </c>
    </row>
    <row r="598" spans="1:85" x14ac:dyDescent="0.25">
      <c r="A598" s="14">
        <v>3655</v>
      </c>
      <c r="B598" s="15" t="s">
        <v>2072</v>
      </c>
      <c r="C598" s="15" t="s">
        <v>71</v>
      </c>
      <c r="D598" s="15" t="s">
        <v>59</v>
      </c>
      <c r="E598" s="15">
        <f>VLOOKUP(B598, 'Rookie Year'!$A$2:$B$55679,2,FALSE)</f>
        <v>2020</v>
      </c>
      <c r="F598" s="15">
        <v>2020</v>
      </c>
      <c r="G598" s="15" t="s">
        <v>40</v>
      </c>
      <c r="H598" s="15" t="s">
        <v>2193</v>
      </c>
      <c r="I598" s="16">
        <v>6</v>
      </c>
      <c r="J598" s="15">
        <v>4</v>
      </c>
      <c r="K598" s="17">
        <f>IF(AND(G598&lt;&gt;"N",R598="N/A"), IF(I598&lt;4, 0, 0.25),IF(I598=1, IF(J598=1,0.25, 0.25), IF(I598&lt;13, 0.25, IF(I598&lt;26, 0.4, IF(I598&lt;51, 0.6, 0.75)))))</f>
        <v>0.25</v>
      </c>
      <c r="L598" s="16">
        <f>I598-M598</f>
        <v>4</v>
      </c>
      <c r="M598" s="16">
        <f>ROUNDUP(I598*K598,0)</f>
        <v>2</v>
      </c>
      <c r="N598" s="16">
        <f>M598*J598</f>
        <v>8</v>
      </c>
      <c r="O598" s="16">
        <v>8</v>
      </c>
      <c r="P598" s="16">
        <v>0</v>
      </c>
      <c r="Q598" s="16">
        <f>N598-O598-P598</f>
        <v>0</v>
      </c>
      <c r="R598" s="15">
        <v>2022</v>
      </c>
      <c r="S598" s="15">
        <f>IF(R598="N/A", J598-($B$1-F598), J598-($B$1-R598))</f>
        <v>2</v>
      </c>
      <c r="T598" s="16">
        <v>0</v>
      </c>
      <c r="U598" s="16">
        <v>0</v>
      </c>
      <c r="V598" s="16" t="str">
        <f>IF($S598&lt;3, "N/A", $M598)</f>
        <v>N/A</v>
      </c>
      <c r="W598" s="16" t="str">
        <f>IF($S598&lt;4, "N/A", $M598)</f>
        <v>N/A</v>
      </c>
      <c r="X598" s="16" t="str">
        <f>IF($S598&lt;5, "N/A", $M598)</f>
        <v>N/A</v>
      </c>
      <c r="Y598" s="15" t="str">
        <f>IF(SUM(T598:X598)&lt;&gt;Q598, "CHECK", "OK")</f>
        <v>OK</v>
      </c>
      <c r="Z598" s="15" t="str">
        <f>IF(F598=$B$1, "No", IF(S598=1, "Yes", "No"))</f>
        <v>No</v>
      </c>
      <c r="AA598" s="18" t="str">
        <f>IF(C598="DM", "N/A", IF(Z598="No","N/A",VLOOKUP(B598,'Extension List'!$A$3:$R$1972,18,FALSE)))</f>
        <v>N/A</v>
      </c>
      <c r="AB598" s="15" t="str">
        <f>IF(C598="DM", "N/A", IF(Z598="No","N/A",VLOOKUP(B598,'Extension List'!$A$3:$T$1972,20,FALSE)))</f>
        <v>N/A</v>
      </c>
      <c r="AC598" s="15" t="str">
        <f>IF(AA598="N/A", "N/A", 0)</f>
        <v>N/A</v>
      </c>
      <c r="AD598" s="16" t="str">
        <f>IF(AE598="N/A", "N/A", AA598-AE598)</f>
        <v>N/A</v>
      </c>
      <c r="AE598" s="16" t="str">
        <f>IF(AA598="N/A", "N/A", IF(AC598&gt;0, IF(AA598&lt;13, ROUNDUP(0.25*AA598,0), IF(AA598&lt;26, ROUNDUP(0.4*AA598,0), IF(AA598&lt;51, ROUNDUP(0.6*AA598,0), ROUNDUP(0.75*AA598,0)))), "N/A"))</f>
        <v>N/A</v>
      </c>
      <c r="AF598" s="16" t="str">
        <f>IF(AD598="N/A","N/A", (AE598*AC598)+Q598)</f>
        <v>N/A</v>
      </c>
      <c r="AG598" s="16" t="str">
        <f>IF($AF598="N/A", "N/A", "TBC")</f>
        <v>N/A</v>
      </c>
      <c r="AH598" s="16" t="str">
        <f>IF($AF598="N/A", "N/A", "TBC")</f>
        <v>N/A</v>
      </c>
      <c r="AI598" s="16" t="str">
        <f>IF($AF598="N/A","N/A",IF(AC598&gt;1,"TBC","N/A"))</f>
        <v>N/A</v>
      </c>
      <c r="AJ598" s="16" t="str">
        <f>IF($AF598="N/A","N/A",IF(AC598&gt;2,"TBC","N/A"))</f>
        <v>N/A</v>
      </c>
      <c r="AK598" s="16" t="str">
        <f>IF($AF598="N/A","N/A",IF(AC598&gt;3,"TBC","N/A"))</f>
        <v>N/A</v>
      </c>
      <c r="AL598" s="16" t="str">
        <f>IF(AC598="N/A","N/A",IF(AC598&gt;0,IF(SUM(AG598:AK598)&lt;&gt;AF598,"CHECK","OK"),"N/A"))</f>
        <v>N/A</v>
      </c>
      <c r="AM598" s="16">
        <f>IF(AD598="N/A", L598+T598, L598+AG598)</f>
        <v>4</v>
      </c>
      <c r="AN598" s="16">
        <f>IF(AD598="N/A", IF(U598="N/A", "N/A", L598+U598), AD598+AH598)</f>
        <v>4</v>
      </c>
      <c r="AO598" s="16" t="str">
        <f>IF(AD598="N/A", IF(V598="N/A", "N/A", L598+V598), IF(AI598="N/A", "N/A", AD598+AI598))</f>
        <v>N/A</v>
      </c>
      <c r="AP598" s="16" t="str">
        <f>IF(AD598="N/A", IF(W598="N/A", "N/A", L598+W598), IF(AJ598="N/A", "N/A", AD598+AJ598))</f>
        <v>N/A</v>
      </c>
      <c r="AQ598" s="16" t="str">
        <f>IF(AD598="N/A", IF(X598="N/A", "N/A", L598+X598), IF(AK598="N/A", "N/A", AD598+AK598))</f>
        <v>N/A</v>
      </c>
      <c r="AR598" s="15" t="s">
        <v>40</v>
      </c>
      <c r="AS598" s="15" t="s">
        <v>40</v>
      </c>
      <c r="AT598" s="15" t="s">
        <v>40</v>
      </c>
      <c r="AU598" s="15" t="s">
        <v>40</v>
      </c>
      <c r="AV598" s="15" t="s">
        <v>40</v>
      </c>
      <c r="AW598" s="15" t="s">
        <v>40</v>
      </c>
      <c r="AX598" s="15" t="s">
        <v>40</v>
      </c>
      <c r="AY598" s="15" t="s">
        <v>40</v>
      </c>
      <c r="AZ598" s="15" t="s">
        <v>40</v>
      </c>
      <c r="BA598" s="15" t="s">
        <v>40</v>
      </c>
      <c r="BB598" s="15" t="s">
        <v>40</v>
      </c>
      <c r="BC598" s="15" t="s">
        <v>40</v>
      </c>
      <c r="BD598" s="15" t="s">
        <v>40</v>
      </c>
      <c r="BE598" s="15" t="s">
        <v>40</v>
      </c>
      <c r="BF598" s="15" t="s">
        <v>40</v>
      </c>
      <c r="BG598" s="15" t="s">
        <v>40</v>
      </c>
      <c r="BH598" s="15" t="s">
        <v>40</v>
      </c>
      <c r="BI598" s="15"/>
      <c r="BJ598" s="16">
        <f>IF(AR598="R", $CA598, IF(OR(AR598="P", AR598="T", AR598="N"), 0, IF($C598="DM", $T598, IF(OR(AR598="Y", AR598="IR"),$AM598,IF(AR598="C", IF($BI598="Y", IF($AF598="N/A", $Q598, $AF598), IF($AG598="N/A", $T598,$AG598)))))))</f>
        <v>4</v>
      </c>
      <c r="BK598" s="16">
        <f>IF(AS598="R", $CA598, IF(OR(AS598="P", AS598="T", AS598="N"), 0, IF($C598="DM", $T598, IF(OR(AS598="Y", AS598="IR"),$AM598,IF(AS598="C", IF($BI598="Y", IF($AF598="N/A", $Q598, $AF598), IF($AG598="N/A", $T598,$AG598)))))))</f>
        <v>4</v>
      </c>
      <c r="BL598" s="16">
        <f>IF(AT598="R", $CA598, IF(OR(AT598="P", AT598="T", AT598="N"), 0, IF($C598="DM", $T598, IF(OR(AT598="Y", AT598="IR"),$AM598,IF(AT598="C", IF($BI598="Y", IF($AF598="N/A", $Q598, $AF598), IF($AG598="N/A", $T598,$AG598)))))))</f>
        <v>4</v>
      </c>
      <c r="BM598" s="16">
        <f>IF(AU598="R", $CA598, IF(OR(AU598="P", AU598="T", AU598="N"), 0, IF($C598="DM", $T598, IF(OR(AU598="Y", AU598="IR"),$AM598,IF(AU598="C", IF($BI598="Y", IF($AF598="N/A", $Q598, $AF598), IF($AG598="N/A", $T598,$AG598)))))))</f>
        <v>4</v>
      </c>
      <c r="BN598" s="16">
        <f>IF(AV598="R", $CA598, IF(OR(AV598="P", AV598="T", AV598="N"), 0, IF($C598="DM", $T598, IF(OR(AV598="Y", AV598="IR"),$AM598,IF(AV598="C", IF($BI598="Y", IF($AF598="N/A", $Q598, $AF598), IF($AG598="N/A", $T598,$AG598)))))))</f>
        <v>4</v>
      </c>
      <c r="BO598" s="16">
        <f>IF(AW598="R", $CA598, IF(OR(AW598="P", AW598="T", AW598="N"), 0, IF($C598="DM", $T598, IF(OR(AW598="Y", AW598="IR"),$AM598,IF(AW598="C", IF($BI598="Y", IF($AF598="N/A", $Q598, $AF598), IF($AG598="N/A", $T598,$AG598)))))))</f>
        <v>4</v>
      </c>
      <c r="BP598" s="16">
        <f>IF(AX598="R", $CA598, IF(OR(AX598="P", AX598="T", AX598="N"), 0, IF($C598="DM", $T598, IF(OR(AX598="Y", AX598="IR"),$AM598,IF(AX598="C", IF($BI598="Y", IF($AF598="N/A", $Q598, $AF598), IF($AG598="N/A", $T598,$AG598)))))))</f>
        <v>4</v>
      </c>
      <c r="BQ598" s="16">
        <f>IF(AY598="R", $CA598, IF(OR(AY598="P", AY598="T", AY598="N"), 0, IF($C598="DM", $T598, IF(OR(AY598="Y", AY598="IR"),$AM598,IF(AY598="C", IF($BI598="Y", IF($AF598="N/A", $Q598, $AF598), IF($AG598="N/A", $T598,$AG598)))))))</f>
        <v>4</v>
      </c>
      <c r="BR598" s="16">
        <f>IF(AZ598="R", $CA598, IF(OR(AZ598="P", AZ598="T", AZ598="N"), 0, IF($C598="DM", $T598, IF(OR(AZ598="Y", AZ598="IR"),$AM598,IF(AZ598="C", IF($BI598="Y", IF($AF598="N/A", $Q598, $AF598), IF($AG598="N/A", $T598,$AG598)))))))</f>
        <v>4</v>
      </c>
      <c r="BS598" s="16">
        <f>IF(BA598="R", $CA598, IF(OR(BA598="P", BA598="T", BA598="N"), 0, IF($C598="DM", $T598, IF(OR(BA598="Y", BA598="IR"),$AM598,IF(BA598="C", IF($BI598="Y", IF($AF598="N/A", $Q598, $AF598), IF($AG598="N/A", $T598,$AG598)))))))</f>
        <v>4</v>
      </c>
      <c r="BT598" s="16">
        <f>IF(BB598="R", $CA598, IF(OR(BB598="P", BB598="T", BB598="N"), 0, IF($C598="DM", $T598, IF(OR(BB598="Y", BB598="IR"),$AM598,IF(BB598="C", IF($BI598="Y", IF($BA598="C", IF($AF598="N/A", $Q598, $AF598), IF($AF598="N/A", $T598, $AM598)), IF($AG598="N/A", $T598,$AG598)))))))</f>
        <v>4</v>
      </c>
      <c r="BU598" s="16">
        <f>IF(BC598="R", $CA598, IF(OR(BC598="P", BC598="T", BC598="N"), 0, IF($C598="DM", $T598, IF(OR(BC598="Y", BC598="IR"),$AM598,IF(BC598="C", IF($BI598="Y", IF($BA598="C", IF($AF598="N/A", $Q598, $AF598), IF($AF598="N/A", $T598, $AM598)), IF($AG598="N/A", $T598,$AG598)))))))</f>
        <v>4</v>
      </c>
      <c r="BV598" s="16">
        <f>IF(BD598="R", $CA598, IF(OR(BD598="P", BD598="T", BD598="N"), 0, IF($C598="DM", $T598, IF(OR(BD598="Y", BD598="IR"),$AM598,IF(BD598="C", IF($BI598="Y", IF($BA598="C", IF($AF598="N/A", $Q598, $AF598), IF($AF598="N/A", $T598, $AM598)), IF($AG598="N/A", $T598,$AG598)))))))</f>
        <v>4</v>
      </c>
      <c r="BW598" s="16">
        <f>IF(BE598="R", $CA598, IF(OR(BE598="P", BE598="T", BE598="N"), 0, IF($C598="DM", $T598, IF(OR(BE598="Y", BE598="IR"),$AM598,IF(BE598="C", IF($BI598="Y", IF($BA598="C", IF($AF598="N/A", $Q598, $AF598), IF($AF598="N/A", $T598, $AM598)), IF($AG598="N/A", $T598,$AG598)))))))</f>
        <v>4</v>
      </c>
      <c r="BX598" s="16">
        <f>IF(BF598="R", $CA598, IF(OR(BF598="P", BF598="T", BF598="N"), 0, IF($C598="DM", $T598, IF(OR(BF598="Y", BF598="IR"),$AM598,IF(BF598="C", IF($BI598="Y", IF($BA598="C", IF($AF598="N/A", $Q598, $AF598), IF($AF598="N/A", $T598, $AM598)), IF($AG598="N/A", $T598,$AG598)))))))</f>
        <v>4</v>
      </c>
      <c r="BY598" s="16">
        <f>IF(BG598="R", $CA598, IF(OR(BG598="P", BG598="T", BG598="N"), 0, IF($C598="DM", $T598, IF(OR(BG598="Y", BG598="IR"),$AM598,IF(BG598="C", IF($BI598="Y", IF($BA598="C", IF($AF598="N/A", $Q598, $AF598), IF($AF598="N/A", $T598, $AM598)), IF($AG598="N/A", $T598,$AG598)))))))</f>
        <v>4</v>
      </c>
      <c r="BZ598" s="16">
        <f>IF(BH598="R", $CA598, IF(OR(BH598="P", BH598="T", BH598="N"), 0, IF($C598="DM", $T598, IF(OR(BH598="Y", BH598="IR"),$AM598,IF(BH598="C", IF($BI598="Y", IF($BA598="C", IF($AF598="N/A", $Q598, $AF598), IF($AF598="N/A", $T598, $AM598)), IF($AG598="N/A", $T598,$AG598)))))))</f>
        <v>4</v>
      </c>
      <c r="CA598" s="15" t="s">
        <v>75</v>
      </c>
      <c r="CB598" s="16">
        <f>BZ598</f>
        <v>4</v>
      </c>
      <c r="CC598" s="15">
        <f>IF(OR($BH598="T", $BH598="R"), 0, IF($BH598="C", IF($BI598="Y", IF($BA598="C", 0, IF(AF598="N/A", Q598-T598, AF598-AG598)), IF($AF598="N/A", U598, AH598)), AN598))</f>
        <v>4</v>
      </c>
      <c r="CD598" s="15" t="str">
        <f>IF(OR($BH598="T", $BH598="R"), 0, IF($BH598="C", IF($BI598="Y", 0, IF($AF598="N/A", V598, AI598)), AO598))</f>
        <v>N/A</v>
      </c>
      <c r="CE598" s="15" t="str">
        <f>IF(OR($BH598="T", $BH598="R"), 0, IF($BH598="C", IF($BI598="Y", 0, IF($AF598="N/A", W598, AJ598)), AP598))</f>
        <v>N/A</v>
      </c>
      <c r="CF598" s="15" t="str">
        <f>IF(OR($BH598="T", $BH598="R"), 0, IF($BH598="C", IF($BI598="Y", 0, IF($AF598="N/A", X598, AK598)), AQ598))</f>
        <v>N/A</v>
      </c>
      <c r="CG598" t="str">
        <f>IF(AC598="N/A", "S:"&amp;L598&amp;" G:"&amp;M598&amp;" GR:"&amp;Q598, IF(AC598=0, "S:"&amp;L598&amp;" G:"&amp;M598&amp;" GR:"&amp;Q598, "S:"&amp;L598&amp;"/"&amp;AD598&amp;" G:"&amp;AE598&amp;" GR:"&amp;AF598))</f>
        <v>S:4 G:2 GR:0</v>
      </c>
    </row>
    <row r="599" spans="1:85" x14ac:dyDescent="0.25">
      <c r="A599" s="14">
        <v>5499</v>
      </c>
      <c r="B599" s="15" t="s">
        <v>2255</v>
      </c>
      <c r="C599" s="15" t="s">
        <v>71</v>
      </c>
      <c r="D599" s="15" t="s">
        <v>59</v>
      </c>
      <c r="E599" s="15">
        <f>VLOOKUP(B599, 'Rookie Year'!$A$2:$B$55679,2,FALSE)</f>
        <v>2020</v>
      </c>
      <c r="F599" s="15">
        <v>2024</v>
      </c>
      <c r="G599" s="15" t="s">
        <v>42</v>
      </c>
      <c r="H599" s="15" t="s">
        <v>2935</v>
      </c>
      <c r="I599" s="16">
        <v>3</v>
      </c>
      <c r="J599" s="15">
        <v>1</v>
      </c>
      <c r="K599" s="17">
        <f>IF(AND(G599&lt;&gt;"N",R599="N/A"), IF(I599&lt;4, 0, 0.25),IF(I599=1, IF(J599=1,0.25, 0.25), IF(I599&lt;13, 0.25, IF(I599&lt;26, 0.4, IF(I599&lt;51, 0.6, 0.75)))))</f>
        <v>0.25</v>
      </c>
      <c r="L599" s="16">
        <f>I599-M599</f>
        <v>2</v>
      </c>
      <c r="M599" s="16">
        <f>ROUNDUP(I599*K599,0)</f>
        <v>1</v>
      </c>
      <c r="N599" s="16">
        <f>M599*J599</f>
        <v>1</v>
      </c>
      <c r="O599" s="16">
        <v>0</v>
      </c>
      <c r="P599" s="16">
        <v>0</v>
      </c>
      <c r="Q599" s="16">
        <f>N599-O599-P599</f>
        <v>1</v>
      </c>
      <c r="R599" s="15" t="s">
        <v>75</v>
      </c>
      <c r="S599" s="15">
        <f>IF(R599="N/A", J599-($B$1-F599), J599-($B$1-R599))</f>
        <v>1</v>
      </c>
      <c r="T599" s="16">
        <f>IF($S599&lt;1, "N/A", $M599)</f>
        <v>1</v>
      </c>
      <c r="U599" s="16" t="str">
        <f>IF($S599&lt;2, "N/A", $M599)</f>
        <v>N/A</v>
      </c>
      <c r="V599" s="16" t="str">
        <f>IF($S599&lt;3, "N/A", $M599)</f>
        <v>N/A</v>
      </c>
      <c r="W599" s="16" t="str">
        <f>IF($S599&lt;4, "N/A", $M599)</f>
        <v>N/A</v>
      </c>
      <c r="X599" s="16" t="str">
        <f>IF($S599&lt;5, "N/A", $M599)</f>
        <v>N/A</v>
      </c>
      <c r="Y599" s="15" t="str">
        <f>IF(SUM(T599:X599)&lt;&gt;Q599, "CHECK", "OK")</f>
        <v>OK</v>
      </c>
      <c r="Z599" s="15" t="str">
        <f>IF(F599=$B$1, "No", IF(S599=1, "Yes", "No"))</f>
        <v>No</v>
      </c>
      <c r="AA599" s="18" t="str">
        <f>IF(C599="DM", "N/A", IF(Z599="No","N/A",VLOOKUP(B599,'Extension List'!$A$3:$R$1972,18,FALSE)))</f>
        <v>N/A</v>
      </c>
      <c r="AB599" s="15" t="str">
        <f>IF(C599="DM", "N/A", IF(Z599="No","N/A",VLOOKUP(B599,'Extension List'!$A$3:$T$1972,20,FALSE)))</f>
        <v>N/A</v>
      </c>
      <c r="AC599" s="15" t="str">
        <f>IF(AA599="N/A", "N/A", 0)</f>
        <v>N/A</v>
      </c>
      <c r="AD599" s="16" t="str">
        <f>IF(AE599="N/A", "N/A", AA599-AE599)</f>
        <v>N/A</v>
      </c>
      <c r="AE599" s="16" t="str">
        <f>IF(AA599="N/A", "N/A", IF(AC599&gt;0, IF(AA599&lt;13, ROUNDUP(0.25*AA599,0), IF(AA599&lt;26, ROUNDUP(0.4*AA599,0), IF(AA599&lt;51, ROUNDUP(0.6*AA599,0), ROUNDUP(0.75*AA599,0)))), "N/A"))</f>
        <v>N/A</v>
      </c>
      <c r="AF599" s="16" t="str">
        <f>IF(AD599="N/A","N/A", (AE599*AC599)+Q599)</f>
        <v>N/A</v>
      </c>
      <c r="AG599" s="16" t="str">
        <f>IF($AF599="N/A", "N/A", "TBC")</f>
        <v>N/A</v>
      </c>
      <c r="AH599" s="16" t="str">
        <f>IF($AF599="N/A", "N/A", "TBC")</f>
        <v>N/A</v>
      </c>
      <c r="AI599" s="16" t="str">
        <f>IF($AF599="N/A","N/A",IF(AC599&gt;1,"TBC","N/A"))</f>
        <v>N/A</v>
      </c>
      <c r="AJ599" s="16" t="str">
        <f>IF($AF599="N/A","N/A",IF(AC599&gt;2,"TBC","N/A"))</f>
        <v>N/A</v>
      </c>
      <c r="AK599" s="16" t="str">
        <f>IF($AF599="N/A","N/A",IF(AC599&gt;3,"TBC","N/A"))</f>
        <v>N/A</v>
      </c>
      <c r="AL599" s="16" t="str">
        <f>IF(AC599="N/A","N/A",IF(AC599&gt;0,IF(SUM(AG599:AK599)&lt;&gt;AF599,"CHECK","OK"),"N/A"))</f>
        <v>N/A</v>
      </c>
      <c r="AM599" s="16">
        <f>IF(AD599="N/A", L599+T599, L599+AG599)</f>
        <v>3</v>
      </c>
      <c r="AN599" s="16" t="str">
        <f>IF(AD599="N/A", IF(U599="N/A", "N/A", L599+U599), AD599+AH599)</f>
        <v>N/A</v>
      </c>
      <c r="AO599" s="16" t="str">
        <f>IF(AD599="N/A", IF(V599="N/A", "N/A", L599+V599), IF(AI599="N/A", "N/A", AD599+AI599))</f>
        <v>N/A</v>
      </c>
      <c r="AP599" s="16" t="str">
        <f>IF(AD599="N/A", IF(W599="N/A", "N/A", L599+W599), IF(AJ599="N/A", "N/A", AD599+AJ599))</f>
        <v>N/A</v>
      </c>
      <c r="AQ599" s="16" t="str">
        <f>IF(AD599="N/A", IF(X599="N/A", "N/A", L599+X599), IF(AK599="N/A", "N/A", AD599+AK599))</f>
        <v>N/A</v>
      </c>
      <c r="AR599" s="15" t="s">
        <v>40</v>
      </c>
      <c r="AS599" s="15" t="s">
        <v>40</v>
      </c>
      <c r="AT599" s="15" t="s">
        <v>40</v>
      </c>
      <c r="AU599" s="15" t="s">
        <v>40</v>
      </c>
      <c r="AV599" s="15" t="s">
        <v>40</v>
      </c>
      <c r="AW599" s="15" t="s">
        <v>40</v>
      </c>
      <c r="AX599" s="15" t="s">
        <v>44</v>
      </c>
      <c r="AY599" s="15" t="s">
        <v>44</v>
      </c>
      <c r="AZ599" s="15" t="s">
        <v>44</v>
      </c>
      <c r="BA599" s="15" t="s">
        <v>44</v>
      </c>
      <c r="BB599" s="15" t="s">
        <v>44</v>
      </c>
      <c r="BC599" s="15" t="s">
        <v>44</v>
      </c>
      <c r="BD599" s="15" t="s">
        <v>44</v>
      </c>
      <c r="BE599" s="15" t="s">
        <v>44</v>
      </c>
      <c r="BF599" s="15" t="s">
        <v>44</v>
      </c>
      <c r="BG599" s="15" t="s">
        <v>44</v>
      </c>
      <c r="BH599" s="15" t="s">
        <v>44</v>
      </c>
      <c r="BI599" s="15"/>
      <c r="BJ599" s="16">
        <f>IF(AR599="R", $CA599, IF(OR(AR599="P", AR599="T", AR599="N"), 0, IF($C599="DM", $T599, IF(OR(AR599="Y", AR599="IR"),$AM599,IF(AR599="C", IF($BI599="Y", IF($AF599="N/A", $Q599, $AF599), IF($AG599="N/A", $T599,$AG599)))))))</f>
        <v>3</v>
      </c>
      <c r="BK599" s="16">
        <f>IF(AS599="R", $CA599, IF(OR(AS599="P", AS599="T", AS599="N"), 0, IF($C599="DM", $T599, IF(OR(AS599="Y", AS599="IR"),$AM599,IF(AS599="C", IF($BI599="Y", IF($AF599="N/A", $Q599, $AF599), IF($AG599="N/A", $T599,$AG599)))))))</f>
        <v>3</v>
      </c>
      <c r="BL599" s="16">
        <f>IF(AT599="R", $CA599, IF(OR(AT599="P", AT599="T", AT599="N"), 0, IF($C599="DM", $T599, IF(OR(AT599="Y", AT599="IR"),$AM599,IF(AT599="C", IF($BI599="Y", IF($AF599="N/A", $Q599, $AF599), IF($AG599="N/A", $T599,$AG599)))))))</f>
        <v>3</v>
      </c>
      <c r="BM599" s="16">
        <f>IF(AU599="R", $CA599, IF(OR(AU599="P", AU599="T", AU599="N"), 0, IF($C599="DM", $T599, IF(OR(AU599="Y", AU599="IR"),$AM599,IF(AU599="C", IF($BI599="Y", IF($AF599="N/A", $Q599, $AF599), IF($AG599="N/A", $T599,$AG599)))))))</f>
        <v>3</v>
      </c>
      <c r="BN599" s="16">
        <f>IF(AV599="R", $CA599, IF(OR(AV599="P", AV599="T", AV599="N"), 0, IF($C599="DM", $T599, IF(OR(AV599="Y", AV599="IR"),$AM599,IF(AV599="C", IF($BI599="Y", IF($AF599="N/A", $Q599, $AF599), IF($AG599="N/A", $T599,$AG599)))))))</f>
        <v>3</v>
      </c>
      <c r="BO599" s="16">
        <f>IF(AW599="R", $CA599, IF(OR(AW599="P", AW599="T", AW599="N"), 0, IF($C599="DM", $T599, IF(OR(AW599="Y", AW599="IR"),$AM599,IF(AW599="C", IF($BI599="Y", IF($AF599="N/A", $Q599, $AF599), IF($AG599="N/A", $T599,$AG599)))))))</f>
        <v>3</v>
      </c>
      <c r="BP599" s="16">
        <f>IF(AX599="R", $CA599, IF(OR(AX599="P", AX599="T", AX599="N"), 0, IF($C599="DM", $T599, IF(OR(AX599="Y", AX599="IR"),$AM599,IF(AX599="C", IF($BI599="Y", IF($AF599="N/A", $Q599, $AF599), IF($AG599="N/A", $T599,$AG599)))))))</f>
        <v>1</v>
      </c>
      <c r="BQ599" s="16">
        <f>IF(AY599="R", $CA599, IF(OR(AY599="P", AY599="T", AY599="N"), 0, IF($C599="DM", $T599, IF(OR(AY599="Y", AY599="IR"),$AM599,IF(AY599="C", IF($BI599="Y", IF($AF599="N/A", $Q599, $AF599), IF($AG599="N/A", $T599,$AG599)))))))</f>
        <v>1</v>
      </c>
      <c r="BR599" s="16">
        <f>IF(AZ599="R", $CA599, IF(OR(AZ599="P", AZ599="T", AZ599="N"), 0, IF($C599="DM", $T599, IF(OR(AZ599="Y", AZ599="IR"),$AM599,IF(AZ599="C", IF($BI599="Y", IF($AF599="N/A", $Q599, $AF599), IF($AG599="N/A", $T599,$AG599)))))))</f>
        <v>1</v>
      </c>
      <c r="BS599" s="16">
        <f>IF(BA599="R", $CA599, IF(OR(BA599="P", BA599="T", BA599="N"), 0, IF($C599="DM", $T599, IF(OR(BA599="Y", BA599="IR"),$AM599,IF(BA599="C", IF($BI599="Y", IF($AF599="N/A", $Q599, $AF599), IF($AG599="N/A", $T599,$AG599)))))))</f>
        <v>1</v>
      </c>
      <c r="BT599" s="16">
        <f>IF(BB599="R", $CA599, IF(OR(BB599="P", BB599="T", BB599="N"), 0, IF($C599="DM", $T599, IF(OR(BB599="Y", BB599="IR"),$AM599,IF(BB599="C", IF($BI599="Y", IF($BA599="C", IF($AF599="N/A", $Q599, $AF599), IF($AF599="N/A", $T599, $AM599)), IF($AG599="N/A", $T599,$AG599)))))))</f>
        <v>1</v>
      </c>
      <c r="BU599" s="16">
        <f>IF(BC599="R", $CA599, IF(OR(BC599="P", BC599="T", BC599="N"), 0, IF($C599="DM", $T599, IF(OR(BC599="Y", BC599="IR"),$AM599,IF(BC599="C", IF($BI599="Y", IF($BA599="C", IF($AF599="N/A", $Q599, $AF599), IF($AF599="N/A", $T599, $AM599)), IF($AG599="N/A", $T599,$AG599)))))))</f>
        <v>1</v>
      </c>
      <c r="BV599" s="16">
        <f>IF(BD599="R", $CA599, IF(OR(BD599="P", BD599="T", BD599="N"), 0, IF($C599="DM", $T599, IF(OR(BD599="Y", BD599="IR"),$AM599,IF(BD599="C", IF($BI599="Y", IF($BA599="C", IF($AF599="N/A", $Q599, $AF599), IF($AF599="N/A", $T599, $AM599)), IF($AG599="N/A", $T599,$AG599)))))))</f>
        <v>1</v>
      </c>
      <c r="BW599" s="16">
        <f>IF(BE599="R", $CA599, IF(OR(BE599="P", BE599="T", BE599="N"), 0, IF($C599="DM", $T599, IF(OR(BE599="Y", BE599="IR"),$AM599,IF(BE599="C", IF($BI599="Y", IF($BA599="C", IF($AF599="N/A", $Q599, $AF599), IF($AF599="N/A", $T599, $AM599)), IF($AG599="N/A", $T599,$AG599)))))))</f>
        <v>1</v>
      </c>
      <c r="BX599" s="16">
        <f>IF(BF599="R", $CA599, IF(OR(BF599="P", BF599="T", BF599="N"), 0, IF($C599="DM", $T599, IF(OR(BF599="Y", BF599="IR"),$AM599,IF(BF599="C", IF($BI599="Y", IF($BA599="C", IF($AF599="N/A", $Q599, $AF599), IF($AF599="N/A", $T599, $AM599)), IF($AG599="N/A", $T599,$AG599)))))))</f>
        <v>1</v>
      </c>
      <c r="BY599" s="16">
        <f>IF(BG599="R", $CA599, IF(OR(BG599="P", BG599="T", BG599="N"), 0, IF($C599="DM", $T599, IF(OR(BG599="Y", BG599="IR"),$AM599,IF(BG599="C", IF($BI599="Y", IF($BA599="C", IF($AF599="N/A", $Q599, $AF599), IF($AF599="N/A", $T599, $AM599)), IF($AG599="N/A", $T599,$AG599)))))))</f>
        <v>1</v>
      </c>
      <c r="BZ599" s="16">
        <f>IF(BH599="R", $CA599, IF(OR(BH599="P", BH599="T", BH599="N"), 0, IF($C599="DM", $T599, IF(OR(BH599="Y", BH599="IR"),$AM599,IF(BH599="C", IF($BI599="Y", IF($BA599="C", IF($AF599="N/A", $Q599, $AF599), IF($AF599="N/A", $T599, $AM599)), IF($AG599="N/A", $T599,$AG599)))))))</f>
        <v>1</v>
      </c>
      <c r="CA599" s="15" t="s">
        <v>75</v>
      </c>
      <c r="CB599" s="16">
        <f>BZ599</f>
        <v>1</v>
      </c>
      <c r="CC599" s="15" t="str">
        <f>IF(OR($BH599="T", $BH599="R"), 0, IF($BH599="C", IF($BI599="Y", IF($BA599="C", 0, IF(AF599="N/A", Q599-T599, AF599-AG599)), IF($AF599="N/A", U599, AH599)), AN599))</f>
        <v>N/A</v>
      </c>
      <c r="CD599" s="15" t="str">
        <f>IF(OR($BH599="T", $BH599="R"), 0, IF($BH599="C", IF($BI599="Y", 0, IF($AF599="N/A", V599, AI599)), AO599))</f>
        <v>N/A</v>
      </c>
      <c r="CE599" s="15" t="str">
        <f>IF(OR($BH599="T", $BH599="R"), 0, IF($BH599="C", IF($BI599="Y", 0, IF($AF599="N/A", W599, AJ599)), AP599))</f>
        <v>N/A</v>
      </c>
      <c r="CF599" s="15" t="str">
        <f>IF(OR($BH599="T", $BH599="R"), 0, IF($BH599="C", IF($BI599="Y", 0, IF($AF599="N/A", X599, AK599)), AQ599))</f>
        <v>N/A</v>
      </c>
      <c r="CG599" t="str">
        <f>IF(AC599="N/A", "S:"&amp;L599&amp;" G:"&amp;M599&amp;" GR:"&amp;Q599, IF(AC599=0, "S:"&amp;L599&amp;" G:"&amp;M599&amp;" GR:"&amp;Q599, "S:"&amp;L599&amp;"/"&amp;AD599&amp;" G:"&amp;AE599&amp;" GR:"&amp;AF599))</f>
        <v>S:2 G:1 GR:1</v>
      </c>
    </row>
    <row r="600" spans="1:85" x14ac:dyDescent="0.25">
      <c r="A600" s="14">
        <v>4642</v>
      </c>
      <c r="B600" s="15" t="s">
        <v>364</v>
      </c>
      <c r="C600" s="15" t="s">
        <v>72</v>
      </c>
      <c r="D600" s="15" t="s">
        <v>59</v>
      </c>
      <c r="E600" s="15">
        <f>VLOOKUP(B600, 'Rookie Year'!$A$2:$B$55679,2,FALSE)</f>
        <v>2018</v>
      </c>
      <c r="F600" s="15">
        <v>2022</v>
      </c>
      <c r="G600" s="15" t="s">
        <v>42</v>
      </c>
      <c r="H600" s="15" t="s">
        <v>1928</v>
      </c>
      <c r="I600" s="16">
        <v>1</v>
      </c>
      <c r="J600" s="15">
        <v>3</v>
      </c>
      <c r="K600" s="17">
        <f>IF(AND(G600&lt;&gt;"N",R600="N/A"), IF(I600&lt;4, 0, 0.25),IF(I600=1, IF(J600=1,0.25, 0.25), IF(I600&lt;13, 0.25, IF(I600&lt;26, 0.4, IF(I600&lt;51, 0.6, 0.75)))))</f>
        <v>0.25</v>
      </c>
      <c r="L600" s="16">
        <f>I600-M600</f>
        <v>0</v>
      </c>
      <c r="M600" s="16">
        <f>ROUNDUP(I600*K600,0)</f>
        <v>1</v>
      </c>
      <c r="N600" s="16">
        <f>M600*J600</f>
        <v>3</v>
      </c>
      <c r="O600" s="16">
        <v>2</v>
      </c>
      <c r="P600" s="16">
        <v>0</v>
      </c>
      <c r="Q600" s="16">
        <f>N600-O600-P600</f>
        <v>1</v>
      </c>
      <c r="R600" s="15" t="s">
        <v>75</v>
      </c>
      <c r="S600" s="15">
        <f>IF(R600="N/A", J600-($B$1-F600), J600-($B$1-R600))</f>
        <v>1</v>
      </c>
      <c r="T600" s="16">
        <v>1</v>
      </c>
      <c r="U600" s="16" t="str">
        <f>IF($S600&lt;2, "N/A", $M600)</f>
        <v>N/A</v>
      </c>
      <c r="V600" s="16" t="str">
        <f>IF($S600&lt;3, "N/A", $M600)</f>
        <v>N/A</v>
      </c>
      <c r="W600" s="16" t="str">
        <f>IF($S600&lt;4, "N/A", $M600)</f>
        <v>N/A</v>
      </c>
      <c r="X600" s="16" t="str">
        <f>IF($S600&lt;5, "N/A", $M600)</f>
        <v>N/A</v>
      </c>
      <c r="Y600" s="15" t="str">
        <f>IF(SUM(T600:X600)&lt;&gt;Q600, "CHECK", "OK")</f>
        <v>OK</v>
      </c>
      <c r="Z600" s="15" t="str">
        <f>IF(F600=$B$1, "No", IF(S600=1, "Yes", "No"))</f>
        <v>Yes</v>
      </c>
      <c r="AA600" s="18" t="str">
        <f>IF(C600="DM", "N/A", IF(Z600="No","N/A",VLOOKUP(B600,'Extension List'!$A$3:$R$1972,18,FALSE)))</f>
        <v>N/A</v>
      </c>
      <c r="AB600" s="15" t="str">
        <f>IF(C600="DM", "N/A", IF(Z600="No","N/A",VLOOKUP(B600,'Extension List'!$A$3:$T$1972,20,FALSE)))</f>
        <v>N/A</v>
      </c>
      <c r="AC600" s="15" t="str">
        <f>IF(AA600="N/A", "N/A", 0)</f>
        <v>N/A</v>
      </c>
      <c r="AD600" s="16" t="str">
        <f>IF(AE600="N/A", "N/A", AA600-AE600)</f>
        <v>N/A</v>
      </c>
      <c r="AE600" s="16" t="str">
        <f>IF(AA600="N/A", "N/A", IF(AC600&gt;0, IF(AA600&lt;13, ROUNDUP(0.25*AA600,0), IF(AA600&lt;26, ROUNDUP(0.4*AA600,0), IF(AA600&lt;51, ROUNDUP(0.6*AA600,0), ROUNDUP(0.75*AA600,0)))), "N/A"))</f>
        <v>N/A</v>
      </c>
      <c r="AF600" s="16" t="str">
        <f>IF(AD600="N/A","N/A", (AE600*AC600)+Q600)</f>
        <v>N/A</v>
      </c>
      <c r="AG600" s="16" t="str">
        <f>IF($AF600="N/A", "N/A", "TBC")</f>
        <v>N/A</v>
      </c>
      <c r="AH600" s="16" t="str">
        <f>IF($AF600="N/A", "N/A", "TBC")</f>
        <v>N/A</v>
      </c>
      <c r="AI600" s="16" t="str">
        <f>IF($AF600="N/A","N/A",IF(AC600&gt;1,"TBC","N/A"))</f>
        <v>N/A</v>
      </c>
      <c r="AJ600" s="16" t="str">
        <f>IF($AF600="N/A","N/A",IF(AC600&gt;2,"TBC","N/A"))</f>
        <v>N/A</v>
      </c>
      <c r="AK600" s="16" t="str">
        <f>IF($AF600="N/A","N/A",IF(AC600&gt;3,"TBC","N/A"))</f>
        <v>N/A</v>
      </c>
      <c r="AL600" s="16" t="str">
        <f>IF(AC600="N/A","N/A",IF(AC600&gt;0,IF(SUM(AG600:AK600)&lt;&gt;AF600,"CHECK","OK"),"N/A"))</f>
        <v>N/A</v>
      </c>
      <c r="AM600" s="16">
        <f>IF(AD600="N/A", L600+T600, L600+AG600)</f>
        <v>1</v>
      </c>
      <c r="AN600" s="16" t="str">
        <f>IF(AD600="N/A", IF(U600="N/A", "N/A", L600+U600), AD600+AH600)</f>
        <v>N/A</v>
      </c>
      <c r="AO600" s="16" t="str">
        <f>IF(AD600="N/A", IF(V600="N/A", "N/A", L600+V600), IF(AI600="N/A", "N/A", AD600+AI600))</f>
        <v>N/A</v>
      </c>
      <c r="AP600" s="16" t="str">
        <f>IF(AD600="N/A", IF(W600="N/A", "N/A", L600+W600), IF(AJ600="N/A", "N/A", AD600+AJ600))</f>
        <v>N/A</v>
      </c>
      <c r="AQ600" s="16" t="str">
        <f>IF(AD600="N/A", IF(X600="N/A", "N/A", L600+X600), IF(AK600="N/A", "N/A", AD600+AK600))</f>
        <v>N/A</v>
      </c>
      <c r="AR600" s="15" t="s">
        <v>40</v>
      </c>
      <c r="AS600" s="15" t="s">
        <v>40</v>
      </c>
      <c r="AT600" s="15" t="s">
        <v>40</v>
      </c>
      <c r="AU600" s="15" t="s">
        <v>40</v>
      </c>
      <c r="AV600" s="15" t="s">
        <v>40</v>
      </c>
      <c r="AW600" s="15" t="s">
        <v>40</v>
      </c>
      <c r="AX600" s="15" t="s">
        <v>40</v>
      </c>
      <c r="AY600" s="15" t="s">
        <v>40</v>
      </c>
      <c r="AZ600" s="15" t="s">
        <v>40</v>
      </c>
      <c r="BA600" s="15" t="s">
        <v>40</v>
      </c>
      <c r="BB600" s="15" t="s">
        <v>40</v>
      </c>
      <c r="BC600" s="15" t="s">
        <v>40</v>
      </c>
      <c r="BD600" s="15" t="s">
        <v>40</v>
      </c>
      <c r="BE600" s="15" t="s">
        <v>40</v>
      </c>
      <c r="BF600" s="15" t="s">
        <v>40</v>
      </c>
      <c r="BG600" s="15" t="s">
        <v>40</v>
      </c>
      <c r="BH600" s="15" t="s">
        <v>40</v>
      </c>
      <c r="BI600" s="15"/>
      <c r="BJ600" s="16">
        <f>IF(AR600="R", $CA600, IF(OR(AR600="P", AR600="T", AR600="N"), 0, IF($C600="DM", $T600, IF(OR(AR600="Y", AR600="IR"),$AM600,IF(AR600="C", IF($BI600="Y", IF($AF600="N/A", $Q600, $AF600), IF($AG600="N/A", $T600,$AG600)))))))</f>
        <v>1</v>
      </c>
      <c r="BK600" s="16">
        <f>IF(AS600="R", $CA600, IF(OR(AS600="P", AS600="T", AS600="N"), 0, IF($C600="DM", $T600, IF(OR(AS600="Y", AS600="IR"),$AM600,IF(AS600="C", IF($BI600="Y", IF($AF600="N/A", $Q600, $AF600), IF($AG600="N/A", $T600,$AG600)))))))</f>
        <v>1</v>
      </c>
      <c r="BL600" s="16">
        <f>IF(AT600="R", $CA600, IF(OR(AT600="P", AT600="T", AT600="N"), 0, IF($C600="DM", $T600, IF(OR(AT600="Y", AT600="IR"),$AM600,IF(AT600="C", IF($BI600="Y", IF($AF600="N/A", $Q600, $AF600), IF($AG600="N/A", $T600,$AG600)))))))</f>
        <v>1</v>
      </c>
      <c r="BM600" s="16">
        <f>IF(AU600="R", $CA600, IF(OR(AU600="P", AU600="T", AU600="N"), 0, IF($C600="DM", $T600, IF(OR(AU600="Y", AU600="IR"),$AM600,IF(AU600="C", IF($BI600="Y", IF($AF600="N/A", $Q600, $AF600), IF($AG600="N/A", $T600,$AG600)))))))</f>
        <v>1</v>
      </c>
      <c r="BN600" s="16">
        <f>IF(AV600="R", $CA600, IF(OR(AV600="P", AV600="T", AV600="N"), 0, IF($C600="DM", $T600, IF(OR(AV600="Y", AV600="IR"),$AM600,IF(AV600="C", IF($BI600="Y", IF($AF600="N/A", $Q600, $AF600), IF($AG600="N/A", $T600,$AG600)))))))</f>
        <v>1</v>
      </c>
      <c r="BO600" s="16">
        <f>IF(AW600="R", $CA600, IF(OR(AW600="P", AW600="T", AW600="N"), 0, IF($C600="DM", $T600, IF(OR(AW600="Y", AW600="IR"),$AM600,IF(AW600="C", IF($BI600="Y", IF($AF600="N/A", $Q600, $AF600), IF($AG600="N/A", $T600,$AG600)))))))</f>
        <v>1</v>
      </c>
      <c r="BP600" s="16">
        <f>IF(AX600="R", $CA600, IF(OR(AX600="P", AX600="T", AX600="N"), 0, IF($C600="DM", $T600, IF(OR(AX600="Y", AX600="IR"),$AM600,IF(AX600="C", IF($BI600="Y", IF($AF600="N/A", $Q600, $AF600), IF($AG600="N/A", $T600,$AG600)))))))</f>
        <v>1</v>
      </c>
      <c r="BQ600" s="16">
        <f>IF(AY600="R", $CA600, IF(OR(AY600="P", AY600="T", AY600="N"), 0, IF($C600="DM", $T600, IF(OR(AY600="Y", AY600="IR"),$AM600,IF(AY600="C", IF($BI600="Y", IF($AF600="N/A", $Q600, $AF600), IF($AG600="N/A", $T600,$AG600)))))))</f>
        <v>1</v>
      </c>
      <c r="BR600" s="16">
        <f>IF(AZ600="R", $CA600, IF(OR(AZ600="P", AZ600="T", AZ600="N"), 0, IF($C600="DM", $T600, IF(OR(AZ600="Y", AZ600="IR"),$AM600,IF(AZ600="C", IF($BI600="Y", IF($AF600="N/A", $Q600, $AF600), IF($AG600="N/A", $T600,$AG600)))))))</f>
        <v>1</v>
      </c>
      <c r="BS600" s="16">
        <f>IF(BA600="R", $CA600, IF(OR(BA600="P", BA600="T", BA600="N"), 0, IF($C600="DM", $T600, IF(OR(BA600="Y", BA600="IR"),$AM600,IF(BA600="C", IF($BI600="Y", IF($AF600="N/A", $Q600, $AF600), IF($AG600="N/A", $T600,$AG600)))))))</f>
        <v>1</v>
      </c>
      <c r="BT600" s="16">
        <f>IF(BB600="R", $CA600, IF(OR(BB600="P", BB600="T", BB600="N"), 0, IF($C600="DM", $T600, IF(OR(BB600="Y", BB600="IR"),$AM600,IF(BB600="C", IF($BI600="Y", IF($BA600="C", IF($AF600="N/A", $Q600, $AF600), IF($AF600="N/A", $T600, $AM600)), IF($AG600="N/A", $T600,$AG600)))))))</f>
        <v>1</v>
      </c>
      <c r="BU600" s="16">
        <f>IF(BC600="R", $CA600, IF(OR(BC600="P", BC600="T", BC600="N"), 0, IF($C600="DM", $T600, IF(OR(BC600="Y", BC600="IR"),$AM600,IF(BC600="C", IF($BI600="Y", IF($BA600="C", IF($AF600="N/A", $Q600, $AF600), IF($AF600="N/A", $T600, $AM600)), IF($AG600="N/A", $T600,$AG600)))))))</f>
        <v>1</v>
      </c>
      <c r="BV600" s="16">
        <f>IF(BD600="R", $CA600, IF(OR(BD600="P", BD600="T", BD600="N"), 0, IF($C600="DM", $T600, IF(OR(BD600="Y", BD600="IR"),$AM600,IF(BD600="C", IF($BI600="Y", IF($BA600="C", IF($AF600="N/A", $Q600, $AF600), IF($AF600="N/A", $T600, $AM600)), IF($AG600="N/A", $T600,$AG600)))))))</f>
        <v>1</v>
      </c>
      <c r="BW600" s="16">
        <f>IF(BE600="R", $CA600, IF(OR(BE600="P", BE600="T", BE600="N"), 0, IF($C600="DM", $T600, IF(OR(BE600="Y", BE600="IR"),$AM600,IF(BE600="C", IF($BI600="Y", IF($BA600="C", IF($AF600="N/A", $Q600, $AF600), IF($AF600="N/A", $T600, $AM600)), IF($AG600="N/A", $T600,$AG600)))))))</f>
        <v>1</v>
      </c>
      <c r="BX600" s="16">
        <f>IF(BF600="R", $CA600, IF(OR(BF600="P", BF600="T", BF600="N"), 0, IF($C600="DM", $T600, IF(OR(BF600="Y", BF600="IR"),$AM600,IF(BF600="C", IF($BI600="Y", IF($BA600="C", IF($AF600="N/A", $Q600, $AF600), IF($AF600="N/A", $T600, $AM600)), IF($AG600="N/A", $T600,$AG600)))))))</f>
        <v>1</v>
      </c>
      <c r="BY600" s="16">
        <f>IF(BG600="R", $CA600, IF(OR(BG600="P", BG600="T", BG600="N"), 0, IF($C600="DM", $T600, IF(OR(BG600="Y", BG600="IR"),$AM600,IF(BG600="C", IF($BI600="Y", IF($BA600="C", IF($AF600="N/A", $Q600, $AF600), IF($AF600="N/A", $T600, $AM600)), IF($AG600="N/A", $T600,$AG600)))))))</f>
        <v>1</v>
      </c>
      <c r="BZ600" s="16">
        <f>IF(BH600="R", $CA600, IF(OR(BH600="P", BH600="T", BH600="N"), 0, IF($C600="DM", $T600, IF(OR(BH600="Y", BH600="IR"),$AM600,IF(BH600="C", IF($BI600="Y", IF($BA600="C", IF($AF600="N/A", $Q600, $AF600), IF($AF600="N/A", $T600, $AM600)), IF($AG600="N/A", $T600,$AG600)))))))</f>
        <v>1</v>
      </c>
      <c r="CA600" s="15" t="s">
        <v>75</v>
      </c>
      <c r="CB600" s="16">
        <f>BZ600</f>
        <v>1</v>
      </c>
      <c r="CC600" s="15" t="str">
        <f>IF(OR($BH600="T", $BH600="R"), 0, IF($BH600="C", IF($BI600="Y", IF($BA600="C", 0, IF(AF600="N/A", Q600-T600, AF600-AG600)), IF($AF600="N/A", U600, AH600)), AN600))</f>
        <v>N/A</v>
      </c>
      <c r="CD600" s="15" t="str">
        <f>IF(OR($BH600="T", $BH600="R"), 0, IF($BH600="C", IF($BI600="Y", 0, IF($AF600="N/A", V600, AI600)), AO600))</f>
        <v>N/A</v>
      </c>
      <c r="CE600" s="15" t="str">
        <f>IF(OR($BH600="T", $BH600="R"), 0, IF($BH600="C", IF($BI600="Y", 0, IF($AF600="N/A", W600, AJ600)), AP600))</f>
        <v>N/A</v>
      </c>
      <c r="CF600" s="15" t="str">
        <f>IF(OR($BH600="T", $BH600="R"), 0, IF($BH600="C", IF($BI600="Y", 0, IF($AF600="N/A", X600, AK600)), AQ600))</f>
        <v>N/A</v>
      </c>
      <c r="CG600" t="str">
        <f>IF(AC600="N/A", "S:"&amp;L600&amp;" G:"&amp;M600&amp;" GR:"&amp;Q600, IF(AC600=0, "S:"&amp;L600&amp;" G:"&amp;M600&amp;" GR:"&amp;Q600, "S:"&amp;L600&amp;"/"&amp;AD600&amp;" G:"&amp;AE600&amp;" GR:"&amp;AF600))</f>
        <v>S:0 G:1 GR:1</v>
      </c>
    </row>
    <row r="601" spans="1:85" x14ac:dyDescent="0.25">
      <c r="A601" s="14">
        <v>3583</v>
      </c>
      <c r="B601" s="15" t="s">
        <v>909</v>
      </c>
      <c r="C601" s="15" t="s">
        <v>72</v>
      </c>
      <c r="D601" s="15" t="s">
        <v>59</v>
      </c>
      <c r="E601" s="15">
        <f>VLOOKUP(B601, 'Rookie Year'!$A$2:$B$55679,2,FALSE)</f>
        <v>2016</v>
      </c>
      <c r="F601" s="15">
        <v>2020</v>
      </c>
      <c r="G601" s="15" t="s">
        <v>42</v>
      </c>
      <c r="H601" s="15" t="s">
        <v>1928</v>
      </c>
      <c r="I601" s="16">
        <v>1</v>
      </c>
      <c r="J601" s="15">
        <v>3</v>
      </c>
      <c r="K601" s="17">
        <f>IF(AND(G601&lt;&gt;"N",R601="N/A"), IF(I601&lt;4, 0, 0.25),IF(I601=1, IF(J601=1,0.25, 0.25), IF(I601&lt;13, 0.25, IF(I601&lt;26, 0.4, IF(I601&lt;51, 0.6, 0.75)))))</f>
        <v>0.25</v>
      </c>
      <c r="L601" s="16">
        <f>I601-M601</f>
        <v>0</v>
      </c>
      <c r="M601" s="16">
        <f>ROUNDUP(I601*K601,0)</f>
        <v>1</v>
      </c>
      <c r="N601" s="16">
        <f>M601*J601</f>
        <v>3</v>
      </c>
      <c r="O601" s="16">
        <v>2</v>
      </c>
      <c r="P601" s="16">
        <v>0</v>
      </c>
      <c r="Q601" s="16">
        <f>N601-O601-P601</f>
        <v>1</v>
      </c>
      <c r="R601" s="15">
        <v>2022</v>
      </c>
      <c r="S601" s="15">
        <f>IF(R601="N/A", J601-($B$1-F601), J601-($B$1-R601))</f>
        <v>1</v>
      </c>
      <c r="T601" s="16">
        <v>1</v>
      </c>
      <c r="U601" s="16" t="str">
        <f>IF($S601&lt;2, "N/A", $M601)</f>
        <v>N/A</v>
      </c>
      <c r="V601" s="16" t="str">
        <f>IF($S601&lt;3, "N/A", $M601)</f>
        <v>N/A</v>
      </c>
      <c r="W601" s="16" t="str">
        <f>IF($S601&lt;4, "N/A", $M601)</f>
        <v>N/A</v>
      </c>
      <c r="X601" s="16" t="str">
        <f>IF($S601&lt;5, "N/A", $M601)</f>
        <v>N/A</v>
      </c>
      <c r="Y601" s="15" t="str">
        <f>IF(SUM(T601:X601)&lt;&gt;Q601, "CHECK", "OK")</f>
        <v>OK</v>
      </c>
      <c r="Z601" s="15" t="str">
        <f>IF(F601=$B$1, "No", IF(S601=1, "Yes", "No"))</f>
        <v>Yes</v>
      </c>
      <c r="AA601" s="18" t="str">
        <f>IF(C601="DM", "N/A", IF(Z601="No","N/A",VLOOKUP(B601,'Extension List'!$A$3:$R$1972,18,FALSE)))</f>
        <v>N/A</v>
      </c>
      <c r="AB601" s="15" t="str">
        <f>IF(C601="DM", "N/A", IF(Z601="No","N/A",VLOOKUP(B601,'Extension List'!$A$3:$T$1972,20,FALSE)))</f>
        <v>N/A</v>
      </c>
      <c r="AC601" s="15" t="str">
        <f>IF(AA601="N/A", "N/A", 0)</f>
        <v>N/A</v>
      </c>
      <c r="AD601" s="16" t="str">
        <f>IF(AE601="N/A", "N/A", AA601-AE601)</f>
        <v>N/A</v>
      </c>
      <c r="AE601" s="16" t="str">
        <f>IF(AA601="N/A", "N/A", IF(AC601&gt;0, IF(AA601&lt;13, ROUNDUP(0.25*AA601,0), IF(AA601&lt;26, ROUNDUP(0.4*AA601,0), IF(AA601&lt;51, ROUNDUP(0.6*AA601,0), ROUNDUP(0.75*AA601,0)))), "N/A"))</f>
        <v>N/A</v>
      </c>
      <c r="AF601" s="16" t="str">
        <f>IF(AD601="N/A","N/A", (AE601*AC601)+Q601)</f>
        <v>N/A</v>
      </c>
      <c r="AG601" s="16" t="str">
        <f>IF($AF601="N/A", "N/A", "TBC")</f>
        <v>N/A</v>
      </c>
      <c r="AH601" s="16" t="str">
        <f>IF($AF601="N/A", "N/A", "TBC")</f>
        <v>N/A</v>
      </c>
      <c r="AI601" s="16" t="str">
        <f>IF($AF601="N/A","N/A",IF(AC601&gt;1,"TBC","N/A"))</f>
        <v>N/A</v>
      </c>
      <c r="AJ601" s="16" t="str">
        <f>IF($AF601="N/A","N/A",IF(AC601&gt;2,"TBC","N/A"))</f>
        <v>N/A</v>
      </c>
      <c r="AK601" s="16" t="str">
        <f>IF($AF601="N/A","N/A",IF(AC601&gt;3,"TBC","N/A"))</f>
        <v>N/A</v>
      </c>
      <c r="AL601" s="16" t="str">
        <f>IF(AC601="N/A","N/A",IF(AC601&gt;0,IF(SUM(AG601:AK601)&lt;&gt;AF601,"CHECK","OK"),"N/A"))</f>
        <v>N/A</v>
      </c>
      <c r="AM601" s="16">
        <f>IF(AD601="N/A", L601+T601, L601+AG601)</f>
        <v>1</v>
      </c>
      <c r="AN601" s="16" t="str">
        <f>IF(AD601="N/A", IF(U601="N/A", "N/A", L601+U601), AD601+AH601)</f>
        <v>N/A</v>
      </c>
      <c r="AO601" s="16" t="str">
        <f>IF(AD601="N/A", IF(V601="N/A", "N/A", L601+V601), IF(AI601="N/A", "N/A", AD601+AI601))</f>
        <v>N/A</v>
      </c>
      <c r="AP601" s="16" t="str">
        <f>IF(AD601="N/A", IF(W601="N/A", "N/A", L601+W601), IF(AJ601="N/A", "N/A", AD601+AJ601))</f>
        <v>N/A</v>
      </c>
      <c r="AQ601" s="16" t="str">
        <f>IF(AD601="N/A", IF(X601="N/A", "N/A", L601+X601), IF(AK601="N/A", "N/A", AD601+AK601))</f>
        <v>N/A</v>
      </c>
      <c r="AR601" s="15" t="s">
        <v>40</v>
      </c>
      <c r="AS601" s="15" t="s">
        <v>40</v>
      </c>
      <c r="AT601" s="15" t="s">
        <v>40</v>
      </c>
      <c r="AU601" s="15" t="s">
        <v>40</v>
      </c>
      <c r="AV601" s="15" t="s">
        <v>40</v>
      </c>
      <c r="AW601" s="15" t="s">
        <v>40</v>
      </c>
      <c r="AX601" s="15" t="s">
        <v>40</v>
      </c>
      <c r="AY601" s="15" t="s">
        <v>40</v>
      </c>
      <c r="AZ601" s="15" t="s">
        <v>40</v>
      </c>
      <c r="BA601" s="15" t="s">
        <v>40</v>
      </c>
      <c r="BB601" s="15" t="s">
        <v>40</v>
      </c>
      <c r="BC601" s="15" t="s">
        <v>40</v>
      </c>
      <c r="BD601" s="15" t="s">
        <v>40</v>
      </c>
      <c r="BE601" s="15" t="s">
        <v>40</v>
      </c>
      <c r="BF601" s="15" t="s">
        <v>40</v>
      </c>
      <c r="BG601" s="15" t="s">
        <v>40</v>
      </c>
      <c r="BH601" s="15" t="s">
        <v>40</v>
      </c>
      <c r="BI601" s="15"/>
      <c r="BJ601" s="16">
        <f>IF(AR601="R", $CA601, IF(OR(AR601="P", AR601="T", AR601="N"), 0, IF($C601="DM", $T601, IF(OR(AR601="Y", AR601="IR"),$AM601,IF(AR601="C", IF($BI601="Y", IF($AF601="N/A", $Q601, $AF601), IF($AG601="N/A", $T601,$AG601)))))))</f>
        <v>1</v>
      </c>
      <c r="BK601" s="16">
        <f>IF(AS601="R", $CA601, IF(OR(AS601="P", AS601="T", AS601="N"), 0, IF($C601="DM", $T601, IF(OR(AS601="Y", AS601="IR"),$AM601,IF(AS601="C", IF($BI601="Y", IF($AF601="N/A", $Q601, $AF601), IF($AG601="N/A", $T601,$AG601)))))))</f>
        <v>1</v>
      </c>
      <c r="BL601" s="16">
        <f>IF(AT601="R", $CA601, IF(OR(AT601="P", AT601="T", AT601="N"), 0, IF($C601="DM", $T601, IF(OR(AT601="Y", AT601="IR"),$AM601,IF(AT601="C", IF($BI601="Y", IF($AF601="N/A", $Q601, $AF601), IF($AG601="N/A", $T601,$AG601)))))))</f>
        <v>1</v>
      </c>
      <c r="BM601" s="16">
        <f>IF(AU601="R", $CA601, IF(OR(AU601="P", AU601="T", AU601="N"), 0, IF($C601="DM", $T601, IF(OR(AU601="Y", AU601="IR"),$AM601,IF(AU601="C", IF($BI601="Y", IF($AF601="N/A", $Q601, $AF601), IF($AG601="N/A", $T601,$AG601)))))))</f>
        <v>1</v>
      </c>
      <c r="BN601" s="16">
        <f>IF(AV601="R", $CA601, IF(OR(AV601="P", AV601="T", AV601="N"), 0, IF($C601="DM", $T601, IF(OR(AV601="Y", AV601="IR"),$AM601,IF(AV601="C", IF($BI601="Y", IF($AF601="N/A", $Q601, $AF601), IF($AG601="N/A", $T601,$AG601)))))))</f>
        <v>1</v>
      </c>
      <c r="BO601" s="16">
        <f>IF(AW601="R", $CA601, IF(OR(AW601="P", AW601="T", AW601="N"), 0, IF($C601="DM", $T601, IF(OR(AW601="Y", AW601="IR"),$AM601,IF(AW601="C", IF($BI601="Y", IF($AF601="N/A", $Q601, $AF601), IF($AG601="N/A", $T601,$AG601)))))))</f>
        <v>1</v>
      </c>
      <c r="BP601" s="16">
        <f>IF(AX601="R", $CA601, IF(OR(AX601="P", AX601="T", AX601="N"), 0, IF($C601="DM", $T601, IF(OR(AX601="Y", AX601="IR"),$AM601,IF(AX601="C", IF($BI601="Y", IF($AF601="N/A", $Q601, $AF601), IF($AG601="N/A", $T601,$AG601)))))))</f>
        <v>1</v>
      </c>
      <c r="BQ601" s="16">
        <f>IF(AY601="R", $CA601, IF(OR(AY601="P", AY601="T", AY601="N"), 0, IF($C601="DM", $T601, IF(OR(AY601="Y", AY601="IR"),$AM601,IF(AY601="C", IF($BI601="Y", IF($AF601="N/A", $Q601, $AF601), IF($AG601="N/A", $T601,$AG601)))))))</f>
        <v>1</v>
      </c>
      <c r="BR601" s="16">
        <f>IF(AZ601="R", $CA601, IF(OR(AZ601="P", AZ601="T", AZ601="N"), 0, IF($C601="DM", $T601, IF(OR(AZ601="Y", AZ601="IR"),$AM601,IF(AZ601="C", IF($BI601="Y", IF($AF601="N/A", $Q601, $AF601), IF($AG601="N/A", $T601,$AG601)))))))</f>
        <v>1</v>
      </c>
      <c r="BS601" s="16">
        <f>IF(BA601="R", $CA601, IF(OR(BA601="P", BA601="T", BA601="N"), 0, IF($C601="DM", $T601, IF(OR(BA601="Y", BA601="IR"),$AM601,IF(BA601="C", IF($BI601="Y", IF($AF601="N/A", $Q601, $AF601), IF($AG601="N/A", $T601,$AG601)))))))</f>
        <v>1</v>
      </c>
      <c r="BT601" s="16">
        <f>IF(BB601="R", $CA601, IF(OR(BB601="P", BB601="T", BB601="N"), 0, IF($C601="DM", $T601, IF(OR(BB601="Y", BB601="IR"),$AM601,IF(BB601="C", IF($BI601="Y", IF($BA601="C", IF($AF601="N/A", $Q601, $AF601), IF($AF601="N/A", $T601, $AM601)), IF($AG601="N/A", $T601,$AG601)))))))</f>
        <v>1</v>
      </c>
      <c r="BU601" s="16">
        <f>IF(BC601="R", $CA601, IF(OR(BC601="P", BC601="T", BC601="N"), 0, IF($C601="DM", $T601, IF(OR(BC601="Y", BC601="IR"),$AM601,IF(BC601="C", IF($BI601="Y", IF($BA601="C", IF($AF601="N/A", $Q601, $AF601), IF($AF601="N/A", $T601, $AM601)), IF($AG601="N/A", $T601,$AG601)))))))</f>
        <v>1</v>
      </c>
      <c r="BV601" s="16">
        <f>IF(BD601="R", $CA601, IF(OR(BD601="P", BD601="T", BD601="N"), 0, IF($C601="DM", $T601, IF(OR(BD601="Y", BD601="IR"),$AM601,IF(BD601="C", IF($BI601="Y", IF($BA601="C", IF($AF601="N/A", $Q601, $AF601), IF($AF601="N/A", $T601, $AM601)), IF($AG601="N/A", $T601,$AG601)))))))</f>
        <v>1</v>
      </c>
      <c r="BW601" s="16">
        <f>IF(BE601="R", $CA601, IF(OR(BE601="P", BE601="T", BE601="N"), 0, IF($C601="DM", $T601, IF(OR(BE601="Y", BE601="IR"),$AM601,IF(BE601="C", IF($BI601="Y", IF($BA601="C", IF($AF601="N/A", $Q601, $AF601), IF($AF601="N/A", $T601, $AM601)), IF($AG601="N/A", $T601,$AG601)))))))</f>
        <v>1</v>
      </c>
      <c r="BX601" s="16">
        <f>IF(BF601="R", $CA601, IF(OR(BF601="P", BF601="T", BF601="N"), 0, IF($C601="DM", $T601, IF(OR(BF601="Y", BF601="IR"),$AM601,IF(BF601="C", IF($BI601="Y", IF($BA601="C", IF($AF601="N/A", $Q601, $AF601), IF($AF601="N/A", $T601, $AM601)), IF($AG601="N/A", $T601,$AG601)))))))</f>
        <v>1</v>
      </c>
      <c r="BY601" s="16">
        <f>IF(BG601="R", $CA601, IF(OR(BG601="P", BG601="T", BG601="N"), 0, IF($C601="DM", $T601, IF(OR(BG601="Y", BG601="IR"),$AM601,IF(BG601="C", IF($BI601="Y", IF($BA601="C", IF($AF601="N/A", $Q601, $AF601), IF($AF601="N/A", $T601, $AM601)), IF($AG601="N/A", $T601,$AG601)))))))</f>
        <v>1</v>
      </c>
      <c r="BZ601" s="16">
        <f>IF(BH601="R", $CA601, IF(OR(BH601="P", BH601="T", BH601="N"), 0, IF($C601="DM", $T601, IF(OR(BH601="Y", BH601="IR"),$AM601,IF(BH601="C", IF($BI601="Y", IF($BA601="C", IF($AF601="N/A", $Q601, $AF601), IF($AF601="N/A", $T601, $AM601)), IF($AG601="N/A", $T601,$AG601)))))))</f>
        <v>1</v>
      </c>
      <c r="CA601" s="15" t="s">
        <v>75</v>
      </c>
      <c r="CB601" s="16">
        <f>BZ601</f>
        <v>1</v>
      </c>
      <c r="CC601" s="15" t="str">
        <f>IF(OR($BH601="T", $BH601="R"), 0, IF($BH601="C", IF($BI601="Y", IF($BA601="C", 0, IF(AF601="N/A", Q601-T601, AF601-AG601)), IF($AF601="N/A", U601, AH601)), AN601))</f>
        <v>N/A</v>
      </c>
      <c r="CD601" s="15" t="str">
        <f>IF(OR($BH601="T", $BH601="R"), 0, IF($BH601="C", IF($BI601="Y", 0, IF($AF601="N/A", V601, AI601)), AO601))</f>
        <v>N/A</v>
      </c>
      <c r="CE601" s="15" t="str">
        <f>IF(OR($BH601="T", $BH601="R"), 0, IF($BH601="C", IF($BI601="Y", 0, IF($AF601="N/A", W601, AJ601)), AP601))</f>
        <v>N/A</v>
      </c>
      <c r="CF601" s="15" t="str">
        <f>IF(OR($BH601="T", $BH601="R"), 0, IF($BH601="C", IF($BI601="Y", 0, IF($AF601="N/A", X601, AK601)), AQ601))</f>
        <v>N/A</v>
      </c>
      <c r="CG601" t="str">
        <f>IF(AC601="N/A", "S:"&amp;L601&amp;" G:"&amp;M601&amp;" GR:"&amp;Q601, IF(AC601=0, "S:"&amp;L601&amp;" G:"&amp;M601&amp;" GR:"&amp;Q601, "S:"&amp;L601&amp;"/"&amp;AD601&amp;" G:"&amp;AE601&amp;" GR:"&amp;AF601))</f>
        <v>S:0 G:1 GR:1</v>
      </c>
    </row>
    <row r="602" spans="1:85" x14ac:dyDescent="0.25">
      <c r="A602" s="14">
        <v>4148</v>
      </c>
      <c r="B602" s="15" t="s">
        <v>2343</v>
      </c>
      <c r="C602" s="15" t="s">
        <v>61</v>
      </c>
      <c r="D602" s="15" t="s">
        <v>55</v>
      </c>
      <c r="E602" s="15">
        <f>VLOOKUP(B602, 'Rookie Year'!$A$2:$B$55679,2,FALSE)</f>
        <v>2021</v>
      </c>
      <c r="F602" s="15">
        <v>2021</v>
      </c>
      <c r="G602" s="15" t="s">
        <v>40</v>
      </c>
      <c r="H602" s="15" t="s">
        <v>2153</v>
      </c>
      <c r="I602" s="16">
        <v>11</v>
      </c>
      <c r="J602" s="15">
        <v>4</v>
      </c>
      <c r="K602" s="17">
        <f>IF(AND(G602&lt;&gt;"N",R602="N/A"), IF(I602&lt;4, 0, 0.25),IF(I602=1, IF(J602=1,0.25, 0.25), IF(I602&lt;13, 0.25, IF(I602&lt;26, 0.4, IF(I602&lt;51, 0.6, 0.75)))))</f>
        <v>0.25</v>
      </c>
      <c r="L602" s="16">
        <f>I602-M602</f>
        <v>8</v>
      </c>
      <c r="M602" s="16">
        <f>ROUNDUP(I602*K602,0)</f>
        <v>3</v>
      </c>
      <c r="N602" s="16">
        <f>M602*J602</f>
        <v>12</v>
      </c>
      <c r="O602" s="16">
        <v>12</v>
      </c>
      <c r="P602" s="16">
        <v>0</v>
      </c>
      <c r="Q602" s="16">
        <f>N602-O602-P602</f>
        <v>0</v>
      </c>
      <c r="R602" s="15" t="s">
        <v>75</v>
      </c>
      <c r="S602" s="15">
        <f>IF(R602="N/A", J602-($B$1-F602), J602-($B$1-R602))</f>
        <v>1</v>
      </c>
      <c r="T602" s="16">
        <v>0</v>
      </c>
      <c r="U602" s="16" t="str">
        <f>IF($S602&lt;2, "N/A", $M602)</f>
        <v>N/A</v>
      </c>
      <c r="V602" s="16" t="str">
        <f>IF($S602&lt;3, "N/A", $M602)</f>
        <v>N/A</v>
      </c>
      <c r="W602" s="16" t="str">
        <f>IF($S602&lt;4, "N/A", $M602)</f>
        <v>N/A</v>
      </c>
      <c r="X602" s="16" t="str">
        <f>IF($S602&lt;5, "N/A", $M602)</f>
        <v>N/A</v>
      </c>
      <c r="Y602" s="15" t="str">
        <f>IF(SUM(T602:X602)&lt;&gt;Q602, "CHECK", "OK")</f>
        <v>OK</v>
      </c>
      <c r="Z602" s="15" t="str">
        <f>IF(F602=$B$1, "No", IF(S602=1, "Yes", "No"))</f>
        <v>Yes</v>
      </c>
      <c r="AA602" s="18">
        <f>IF(C602="DM", "N/A", IF(Z602="No","N/A",VLOOKUP(B602,'Extension List'!$A$3:$R$1972,18,FALSE)))</f>
        <v>35</v>
      </c>
      <c r="AB602" s="15">
        <f>IF(C602="DM", "N/A", IF(Z602="No","N/A",VLOOKUP(B602,'Extension List'!$A$3:$T$1972,20,FALSE)))</f>
        <v>4</v>
      </c>
      <c r="AC602" s="15">
        <v>4</v>
      </c>
      <c r="AD602" s="16">
        <f>IF(AE602="N/A", "N/A", AA602-AE602)</f>
        <v>14</v>
      </c>
      <c r="AE602" s="16">
        <f>IF(AA602="N/A", "N/A", IF(AC602&gt;0, IF(AA602&lt;13, ROUNDUP(0.25*AA602,0), IF(AA602&lt;26, ROUNDUP(0.4*AA602,0), IF(AA602&lt;51, ROUNDUP(0.6*AA602,0), ROUNDUP(0.75*AA602,0)))), "N/A"))</f>
        <v>21</v>
      </c>
      <c r="AF602" s="16">
        <f>IF(AD602="N/A","N/A", (AE602*AC602)+Q602)</f>
        <v>84</v>
      </c>
      <c r="AG602" s="16">
        <v>30</v>
      </c>
      <c r="AH602" s="16">
        <v>40</v>
      </c>
      <c r="AI602" s="16">
        <v>14</v>
      </c>
      <c r="AJ602" s="16">
        <v>0</v>
      </c>
      <c r="AK602" s="16">
        <v>0</v>
      </c>
      <c r="AL602" s="16" t="str">
        <f>IF(AC602="N/A","N/A",IF(AC602&gt;0,IF(SUM(AG602:AK602)&lt;&gt;AF602,"CHECK","OK"),"N/A"))</f>
        <v>OK</v>
      </c>
      <c r="AM602" s="16">
        <f>IF(AD602="N/A", L602+T602, L602+AG602)</f>
        <v>38</v>
      </c>
      <c r="AN602" s="16">
        <f>IF(AD602="N/A", IF(U602="N/A", "N/A", L602+U602), AD602+AH602)</f>
        <v>54</v>
      </c>
      <c r="AO602" s="16">
        <f>IF(AD602="N/A", IF(V602="N/A", "N/A", L602+V602), IF(AI602="N/A", "N/A", AD602+AI602))</f>
        <v>28</v>
      </c>
      <c r="AP602" s="16">
        <f>IF(AD602="N/A", IF(W602="N/A", "N/A", L602+W602), IF(AJ602="N/A", "N/A", AD602+AJ602))</f>
        <v>14</v>
      </c>
      <c r="AQ602" s="16">
        <f>IF(AD602="N/A", IF(X602="N/A", "N/A", L602+X602), IF(AK602="N/A", "N/A", AD602+AK602))</f>
        <v>14</v>
      </c>
      <c r="AR602" s="15" t="s">
        <v>40</v>
      </c>
      <c r="AS602" s="15" t="s">
        <v>40</v>
      </c>
      <c r="AT602" s="15" t="s">
        <v>40</v>
      </c>
      <c r="AU602" s="15" t="s">
        <v>40</v>
      </c>
      <c r="AV602" s="15" t="s">
        <v>40</v>
      </c>
      <c r="AW602" s="15" t="s">
        <v>40</v>
      </c>
      <c r="AX602" s="15" t="s">
        <v>40</v>
      </c>
      <c r="AY602" s="15" t="s">
        <v>40</v>
      </c>
      <c r="AZ602" s="15" t="s">
        <v>40</v>
      </c>
      <c r="BA602" s="15" t="s">
        <v>40</v>
      </c>
      <c r="BB602" s="15" t="s">
        <v>40</v>
      </c>
      <c r="BC602" s="15" t="s">
        <v>40</v>
      </c>
      <c r="BD602" s="15" t="s">
        <v>40</v>
      </c>
      <c r="BE602" s="15" t="s">
        <v>40</v>
      </c>
      <c r="BF602" s="15" t="s">
        <v>40</v>
      </c>
      <c r="BG602" s="15" t="s">
        <v>40</v>
      </c>
      <c r="BH602" s="15" t="s">
        <v>40</v>
      </c>
      <c r="BI602" s="15"/>
      <c r="BJ602" s="16">
        <f>IF(AR602="R", $CA602, IF(OR(AR602="P", AR602="T", AR602="N"), 0, IF($C602="DM", $T602, IF(OR(AR602="Y", AR602="IR"),$AM602,IF(AR602="C", IF($BI602="Y", IF($AF602="N/A", $Q602, $AF602), IF($AG602="N/A", $T602,$AG602)))))))</f>
        <v>38</v>
      </c>
      <c r="BK602" s="16">
        <f>IF(AS602="R", $CA602, IF(OR(AS602="P", AS602="T", AS602="N"), 0, IF($C602="DM", $T602, IF(OR(AS602="Y", AS602="IR"),$AM602,IF(AS602="C", IF($BI602="Y", IF($AF602="N/A", $Q602, $AF602), IF($AG602="N/A", $T602,$AG602)))))))</f>
        <v>38</v>
      </c>
      <c r="BL602" s="16">
        <f>IF(AT602="R", $CA602, IF(OR(AT602="P", AT602="T", AT602="N"), 0, IF($C602="DM", $T602, IF(OR(AT602="Y", AT602="IR"),$AM602,IF(AT602="C", IF($BI602="Y", IF($AF602="N/A", $Q602, $AF602), IF($AG602="N/A", $T602,$AG602)))))))</f>
        <v>38</v>
      </c>
      <c r="BM602" s="16">
        <f>IF(AU602="R", $CA602, IF(OR(AU602="P", AU602="T", AU602="N"), 0, IF($C602="DM", $T602, IF(OR(AU602="Y", AU602="IR"),$AM602,IF(AU602="C", IF($BI602="Y", IF($AF602="N/A", $Q602, $AF602), IF($AG602="N/A", $T602,$AG602)))))))</f>
        <v>38</v>
      </c>
      <c r="BN602" s="16">
        <f>IF(AV602="R", $CA602, IF(OR(AV602="P", AV602="T", AV602="N"), 0, IF($C602="DM", $T602, IF(OR(AV602="Y", AV602="IR"),$AM602,IF(AV602="C", IF($BI602="Y", IF($AF602="N/A", $Q602, $AF602), IF($AG602="N/A", $T602,$AG602)))))))</f>
        <v>38</v>
      </c>
      <c r="BO602" s="16">
        <f>IF(AW602="R", $CA602, IF(OR(AW602="P", AW602="T", AW602="N"), 0, IF($C602="DM", $T602, IF(OR(AW602="Y", AW602="IR"),$AM602,IF(AW602="C", IF($BI602="Y", IF($AF602="N/A", $Q602, $AF602), IF($AG602="N/A", $T602,$AG602)))))))</f>
        <v>38</v>
      </c>
      <c r="BP602" s="16">
        <f>IF(AX602="R", $CA602, IF(OR(AX602="P", AX602="T", AX602="N"), 0, IF($C602="DM", $T602, IF(OR(AX602="Y", AX602="IR"),$AM602,IF(AX602="C", IF($BI602="Y", IF($AF602="N/A", $Q602, $AF602), IF($AG602="N/A", $T602,$AG602)))))))</f>
        <v>38</v>
      </c>
      <c r="BQ602" s="16">
        <f>IF(AY602="R", $CA602, IF(OR(AY602="P", AY602="T", AY602="N"), 0, IF($C602="DM", $T602, IF(OR(AY602="Y", AY602="IR"),$AM602,IF(AY602="C", IF($BI602="Y", IF($AF602="N/A", $Q602, $AF602), IF($AG602="N/A", $T602,$AG602)))))))</f>
        <v>38</v>
      </c>
      <c r="BR602" s="16">
        <f>IF(AZ602="R", $CA602, IF(OR(AZ602="P", AZ602="T", AZ602="N"), 0, IF($C602="DM", $T602, IF(OR(AZ602="Y", AZ602="IR"),$AM602,IF(AZ602="C", IF($BI602="Y", IF($AF602="N/A", $Q602, $AF602), IF($AG602="N/A", $T602,$AG602)))))))</f>
        <v>38</v>
      </c>
      <c r="BS602" s="16">
        <f>IF(BA602="R", $CA602, IF(OR(BA602="P", BA602="T", BA602="N"), 0, IF($C602="DM", $T602, IF(OR(BA602="Y", BA602="IR"),$AM602,IF(BA602="C", IF($BI602="Y", IF($AF602="N/A", $Q602, $AF602), IF($AG602="N/A", $T602,$AG602)))))))</f>
        <v>38</v>
      </c>
      <c r="BT602" s="16">
        <f>IF(BB602="R", $CA602, IF(OR(BB602="P", BB602="T", BB602="N"), 0, IF($C602="DM", $T602, IF(OR(BB602="Y", BB602="IR"),$AM602,IF(BB602="C", IF($BI602="Y", IF($BA602="C", IF($AF602="N/A", $Q602, $AF602), IF($AF602="N/A", $T602, $AM602)), IF($AG602="N/A", $T602,$AG602)))))))</f>
        <v>38</v>
      </c>
      <c r="BU602" s="16">
        <f>IF(BC602="R", $CA602, IF(OR(BC602="P", BC602="T", BC602="N"), 0, IF($C602="DM", $T602, IF(OR(BC602="Y", BC602="IR"),$AM602,IF(BC602="C", IF($BI602="Y", IF($BA602="C", IF($AF602="N/A", $Q602, $AF602), IF($AF602="N/A", $T602, $AM602)), IF($AG602="N/A", $T602,$AG602)))))))</f>
        <v>38</v>
      </c>
      <c r="BV602" s="16">
        <f>IF(BD602="R", $CA602, IF(OR(BD602="P", BD602="T", BD602="N"), 0, IF($C602="DM", $T602, IF(OR(BD602="Y", BD602="IR"),$AM602,IF(BD602="C", IF($BI602="Y", IF($BA602="C", IF($AF602="N/A", $Q602, $AF602), IF($AF602="N/A", $T602, $AM602)), IF($AG602="N/A", $T602,$AG602)))))))</f>
        <v>38</v>
      </c>
      <c r="BW602" s="16">
        <f>IF(BE602="R", $CA602, IF(OR(BE602="P", BE602="T", BE602="N"), 0, IF($C602="DM", $T602, IF(OR(BE602="Y", BE602="IR"),$AM602,IF(BE602="C", IF($BI602="Y", IF($BA602="C", IF($AF602="N/A", $Q602, $AF602), IF($AF602="N/A", $T602, $AM602)), IF($AG602="N/A", $T602,$AG602)))))))</f>
        <v>38</v>
      </c>
      <c r="BX602" s="16">
        <f>IF(BF602="R", $CA602, IF(OR(BF602="P", BF602="T", BF602="N"), 0, IF($C602="DM", $T602, IF(OR(BF602="Y", BF602="IR"),$AM602,IF(BF602="C", IF($BI602="Y", IF($BA602="C", IF($AF602="N/A", $Q602, $AF602), IF($AF602="N/A", $T602, $AM602)), IF($AG602="N/A", $T602,$AG602)))))))</f>
        <v>38</v>
      </c>
      <c r="BY602" s="16">
        <f>IF(BG602="R", $CA602, IF(OR(BG602="P", BG602="T", BG602="N"), 0, IF($C602="DM", $T602, IF(OR(BG602="Y", BG602="IR"),$AM602,IF(BG602="C", IF($BI602="Y", IF($BA602="C", IF($AF602="N/A", $Q602, $AF602), IF($AF602="N/A", $T602, $AM602)), IF($AG602="N/A", $T602,$AG602)))))))</f>
        <v>38</v>
      </c>
      <c r="BZ602" s="16">
        <f>IF(BH602="R", $CA602, IF(OR(BH602="P", BH602="T", BH602="N"), 0, IF($C602="DM", $T602, IF(OR(BH602="Y", BH602="IR"),$AM602,IF(BH602="C", IF($BI602="Y", IF($BA602="C", IF($AF602="N/A", $Q602, $AF602), IF($AF602="N/A", $T602, $AM602)), IF($AG602="N/A", $T602,$AG602)))))))</f>
        <v>38</v>
      </c>
      <c r="CA602" s="15" t="s">
        <v>75</v>
      </c>
      <c r="CB602" s="16">
        <f>BZ602</f>
        <v>38</v>
      </c>
      <c r="CC602" s="15">
        <f>IF(OR($BH602="T", $BH602="R"), 0, IF($BH602="C", IF($BI602="Y", IF($BA602="C", 0, IF(AF602="N/A", Q602-T602, AF602-AG602)), IF($AF602="N/A", U602, AH602)), AN602))</f>
        <v>54</v>
      </c>
      <c r="CD602" s="15">
        <f>IF(OR($BH602="T", $BH602="R"), 0, IF($BH602="C", IF($BI602="Y", 0, IF($AF602="N/A", V602, AI602)), AO602))</f>
        <v>28</v>
      </c>
      <c r="CE602" s="15">
        <f>IF(OR($BH602="T", $BH602="R"), 0, IF($BH602="C", IF($BI602="Y", 0, IF($AF602="N/A", W602, AJ602)), AP602))</f>
        <v>14</v>
      </c>
      <c r="CF602" s="15">
        <f>IF(OR($BH602="T", $BH602="R"), 0, IF($BH602="C", IF($BI602="Y", 0, IF($AF602="N/A", X602, AK602)), AQ602))</f>
        <v>14</v>
      </c>
      <c r="CG602" t="str">
        <f>IF(AC602="N/A", "S:"&amp;L602&amp;" G:"&amp;M602&amp;" GR:"&amp;Q602, IF(AC602=0, "S:"&amp;L602&amp;" G:"&amp;M602&amp;" GR:"&amp;Q602, "S:"&amp;L602&amp;"/"&amp;AD602&amp;" G:"&amp;AE602&amp;" GR:"&amp;AF602))</f>
        <v>S:8/14 G:21 GR:84</v>
      </c>
    </row>
    <row r="603" spans="1:85" x14ac:dyDescent="0.25">
      <c r="A603" s="14">
        <v>5654</v>
      </c>
      <c r="B603" s="15" t="s">
        <v>3003</v>
      </c>
      <c r="C603" s="15" t="s">
        <v>61</v>
      </c>
      <c r="D603" s="15" t="s">
        <v>55</v>
      </c>
      <c r="E603" s="15">
        <f>VLOOKUP(B603, 'Rookie Year'!$A$2:$B$55679,2,FALSE)</f>
        <v>2024</v>
      </c>
      <c r="F603" s="15">
        <v>2024</v>
      </c>
      <c r="G603" s="15" t="s">
        <v>40</v>
      </c>
      <c r="H603" s="15" t="s">
        <v>2869</v>
      </c>
      <c r="I603" s="16">
        <v>1</v>
      </c>
      <c r="J603" s="15">
        <v>3</v>
      </c>
      <c r="K603" s="17">
        <f>IF(AND(G603&lt;&gt;"N",R603="N/A"), IF(I603&lt;4, 0, 0.25),IF(I603=1, IF(J603=1,0.25, 0.25), IF(I603&lt;13, 0.25, IF(I603&lt;26, 0.4, IF(I603&lt;51, 0.6, 0.75)))))</f>
        <v>0</v>
      </c>
      <c r="L603" s="16">
        <f>I603-M603</f>
        <v>1</v>
      </c>
      <c r="M603" s="16">
        <f>ROUNDUP(I603*K603,0)</f>
        <v>0</v>
      </c>
      <c r="N603" s="16">
        <f>M603*J603</f>
        <v>0</v>
      </c>
      <c r="O603" s="16">
        <v>0</v>
      </c>
      <c r="P603" s="16">
        <v>0</v>
      </c>
      <c r="Q603" s="16">
        <f>N603-O603-P603</f>
        <v>0</v>
      </c>
      <c r="R603" s="15" t="s">
        <v>75</v>
      </c>
      <c r="S603" s="15">
        <f>IF(R603="N/A", J603-($B$1-F603), J603-($B$1-R603))</f>
        <v>3</v>
      </c>
      <c r="T603" s="16">
        <f>IF($S603&lt;1, "N/A", $M603)</f>
        <v>0</v>
      </c>
      <c r="U603" s="16">
        <f>IF($S603&lt;2, "N/A", $M603)</f>
        <v>0</v>
      </c>
      <c r="V603" s="16">
        <f>IF($S603&lt;3, "N/A", $M603)</f>
        <v>0</v>
      </c>
      <c r="W603" s="16" t="str">
        <f>IF($S603&lt;4, "N/A", $M603)</f>
        <v>N/A</v>
      </c>
      <c r="X603" s="16" t="str">
        <f>IF($S603&lt;5, "N/A", $M603)</f>
        <v>N/A</v>
      </c>
      <c r="Y603" s="15" t="str">
        <f>IF(SUM(T603:X603)&lt;&gt;Q603, "CHECK", "OK")</f>
        <v>OK</v>
      </c>
      <c r="Z603" s="15" t="str">
        <f>IF(F603=$B$1, "No", IF(S603=1, "Yes", "No"))</f>
        <v>No</v>
      </c>
      <c r="AA603" s="18" t="str">
        <f>IF(C603="DM", "N/A", IF(Z603="No","N/A",VLOOKUP(B603,'Extension List'!$A$3:$R$1972,18,FALSE)))</f>
        <v>N/A</v>
      </c>
      <c r="AB603" s="15" t="str">
        <f>IF(C603="DM", "N/A", IF(Z603="No","N/A",VLOOKUP(B603,'Extension List'!$A$3:$T$1972,20,FALSE)))</f>
        <v>N/A</v>
      </c>
      <c r="AC603" s="15" t="str">
        <f>IF(AA603="N/A", "N/A", 0)</f>
        <v>N/A</v>
      </c>
      <c r="AD603" s="16" t="str">
        <f>IF(AE603="N/A", "N/A", AA603-AE603)</f>
        <v>N/A</v>
      </c>
      <c r="AE603" s="16" t="str">
        <f>IF(AA603="N/A", "N/A", IF(AC603&gt;0, IF(AA603&lt;13, ROUNDUP(0.25*AA603,0), IF(AA603&lt;26, ROUNDUP(0.4*AA603,0), IF(AA603&lt;51, ROUNDUP(0.6*AA603,0), ROUNDUP(0.75*AA603,0)))), "N/A"))</f>
        <v>N/A</v>
      </c>
      <c r="AF603" s="16" t="str">
        <f>IF(AD603="N/A","N/A", (AE603*AC603)+Q603)</f>
        <v>N/A</v>
      </c>
      <c r="AG603" s="16" t="str">
        <f>IF($AF603="N/A", "N/A", "TBC")</f>
        <v>N/A</v>
      </c>
      <c r="AH603" s="16" t="str">
        <f>IF($AF603="N/A", "N/A", "TBC")</f>
        <v>N/A</v>
      </c>
      <c r="AI603" s="16" t="str">
        <f>IF($AF603="N/A","N/A",IF(AC603&gt;1,"TBC","N/A"))</f>
        <v>N/A</v>
      </c>
      <c r="AJ603" s="16" t="str">
        <f>IF($AF603="N/A","N/A",IF(AC603&gt;2,"TBC","N/A"))</f>
        <v>N/A</v>
      </c>
      <c r="AK603" s="16" t="str">
        <f>IF($AF603="N/A","N/A",IF(AC603&gt;3,"TBC","N/A"))</f>
        <v>N/A</v>
      </c>
      <c r="AL603" s="16" t="str">
        <f>IF(AC603="N/A","N/A",IF(AC603&gt;0,IF(SUM(AG603:AK603)&lt;&gt;AF603,"CHECK","OK"),"N/A"))</f>
        <v>N/A</v>
      </c>
      <c r="AM603" s="16">
        <f>IF(AD603="N/A", L603+T603, L603+AG603)</f>
        <v>1</v>
      </c>
      <c r="AN603" s="16">
        <f>IF(AD603="N/A", IF(U603="N/A", "N/A", L603+U603), AD603+AH603)</f>
        <v>1</v>
      </c>
      <c r="AO603" s="16">
        <f>IF(AD603="N/A", IF(V603="N/A", "N/A", L603+V603), IF(AI603="N/A", "N/A", AD603+AI603))</f>
        <v>1</v>
      </c>
      <c r="AP603" s="16" t="str">
        <f>IF(AD603="N/A", IF(W603="N/A", "N/A", L603+W603), IF(AJ603="N/A", "N/A", AD603+AJ603))</f>
        <v>N/A</v>
      </c>
      <c r="AQ603" s="16" t="str">
        <f>IF(AD603="N/A", IF(X603="N/A", "N/A", L603+X603), IF(AK603="N/A", "N/A", AD603+AK603))</f>
        <v>N/A</v>
      </c>
      <c r="AR603" s="15" t="s">
        <v>66</v>
      </c>
      <c r="AS603" s="15" t="s">
        <v>66</v>
      </c>
      <c r="AT603" s="15" t="s">
        <v>66</v>
      </c>
      <c r="AU603" s="15" t="s">
        <v>66</v>
      </c>
      <c r="AV603" s="15" t="s">
        <v>66</v>
      </c>
      <c r="AW603" s="15" t="s">
        <v>66</v>
      </c>
      <c r="AX603" s="15" t="s">
        <v>66</v>
      </c>
      <c r="AY603" s="15" t="s">
        <v>66</v>
      </c>
      <c r="AZ603" s="15" t="s">
        <v>66</v>
      </c>
      <c r="BA603" s="15" t="s">
        <v>40</v>
      </c>
      <c r="BB603" s="15" t="s">
        <v>40</v>
      </c>
      <c r="BC603" s="15" t="s">
        <v>40</v>
      </c>
      <c r="BD603" s="15" t="s">
        <v>40</v>
      </c>
      <c r="BE603" s="15" t="s">
        <v>40</v>
      </c>
      <c r="BF603" s="15" t="s">
        <v>40</v>
      </c>
      <c r="BG603" s="15" t="s">
        <v>40</v>
      </c>
      <c r="BH603" s="15" t="s">
        <v>40</v>
      </c>
      <c r="BJ603" s="16">
        <f>IF(AR603="R", $CA603, IF(OR(AR603="P", AR603="T", AR603="N"), 0, IF($C603="DM", $T603, IF(OR(AR603="Y", AR603="IR"),$AM603,IF(AR603="C", IF($BI603="Y", IF($AF603="N/A", $Q603, $AF603), IF($AG603="N/A", $T603,$AG603)))))))</f>
        <v>0</v>
      </c>
      <c r="BK603" s="16">
        <f>IF(AS603="R", $CA603, IF(OR(AS603="P", AS603="T", AS603="N"), 0, IF($C603="DM", $T603, IF(OR(AS603="Y", AS603="IR"),$AM603,IF(AS603="C", IF($BI603="Y", IF($AF603="N/A", $Q603, $AF603), IF($AG603="N/A", $T603,$AG603)))))))</f>
        <v>0</v>
      </c>
      <c r="BL603" s="16">
        <f>IF(AT603="R", $CA603, IF(OR(AT603="P", AT603="T", AT603="N"), 0, IF($C603="DM", $T603, IF(OR(AT603="Y", AT603="IR"),$AM603,IF(AT603="C", IF($BI603="Y", IF($AF603="N/A", $Q603, $AF603), IF($AG603="N/A", $T603,$AG603)))))))</f>
        <v>0</v>
      </c>
      <c r="BM603" s="16">
        <f>IF(AU603="R", $CA603, IF(OR(AU603="P", AU603="T", AU603="N"), 0, IF($C603="DM", $T603, IF(OR(AU603="Y", AU603="IR"),$AM603,IF(AU603="C", IF($BI603="Y", IF($AF603="N/A", $Q603, $AF603), IF($AG603="N/A", $T603,$AG603)))))))</f>
        <v>0</v>
      </c>
      <c r="BN603" s="16">
        <f>IF(AV603="R", $CA603, IF(OR(AV603="P", AV603="T", AV603="N"), 0, IF($C603="DM", $T603, IF(OR(AV603="Y", AV603="IR"),$AM603,IF(AV603="C", IF($BI603="Y", IF($AF603="N/A", $Q603, $AF603), IF($AG603="N/A", $T603,$AG603)))))))</f>
        <v>0</v>
      </c>
      <c r="BO603" s="16">
        <f>IF(AW603="R", $CA603, IF(OR(AW603="P", AW603="T", AW603="N"), 0, IF($C603="DM", $T603, IF(OR(AW603="Y", AW603="IR"),$AM603,IF(AW603="C", IF($BI603="Y", IF($AF603="N/A", $Q603, $AF603), IF($AG603="N/A", $T603,$AG603)))))))</f>
        <v>0</v>
      </c>
      <c r="BP603" s="16">
        <f>IF(AX603="R", $CA603, IF(OR(AX603="P", AX603="T", AX603="N"), 0, IF($C603="DM", $T603, IF(OR(AX603="Y", AX603="IR"),$AM603,IF(AX603="C", IF($BI603="Y", IF($AF603="N/A", $Q603, $AF603), IF($AG603="N/A", $T603,$AG603)))))))</f>
        <v>0</v>
      </c>
      <c r="BQ603" s="16">
        <f>IF(AY603="R", $CA603, IF(OR(AY603="P", AY603="T", AY603="N"), 0, IF($C603="DM", $T603, IF(OR(AY603="Y", AY603="IR"),$AM603,IF(AY603="C", IF($BI603="Y", IF($AF603="N/A", $Q603, $AF603), IF($AG603="N/A", $T603,$AG603)))))))</f>
        <v>0</v>
      </c>
      <c r="BR603" s="16">
        <f>IF(AZ603="R", $CA603, IF(OR(AZ603="P", AZ603="T", AZ603="N"), 0, IF($C603="DM", $T603, IF(OR(AZ603="Y", AZ603="IR"),$AM603,IF(AZ603="C", IF($BI603="Y", IF($AF603="N/A", $Q603, $AF603), IF($AG603="N/A", $T603,$AG603)))))))</f>
        <v>0</v>
      </c>
      <c r="BS603" s="16">
        <f>IF(BA603="R", $CA603, IF(OR(BA603="P", BA603="T", BA603="N"), 0, IF($C603="DM", $T603, IF(OR(BA603="Y", BA603="IR"),$AM603,IF(BA603="C", IF($BI603="Y", IF($AF603="N/A", $Q603, $AF603), IF($AG603="N/A", $T603,$AG603)))))))</f>
        <v>1</v>
      </c>
      <c r="BT603" s="16">
        <f>IF(BB603="R", $CA603, IF(OR(BB603="P", BB603="T", BB603="N"), 0, IF($C603="DM", $T603, IF(OR(BB603="Y", BB603="IR"),$AM603,IF(BB603="C", IF($BI603="Y", IF($BA603="C", IF($AF603="N/A", $Q603, $AF603), IF($AF603="N/A", $T603, $AM603)), IF($AG603="N/A", $T603,$AG603)))))))</f>
        <v>1</v>
      </c>
      <c r="BU603" s="16">
        <f>IF(BC603="R", $CA603, IF(OR(BC603="P", BC603="T", BC603="N"), 0, IF($C603="DM", $T603, IF(OR(BC603="Y", BC603="IR"),$AM603,IF(BC603="C", IF($BI603="Y", IF($BA603="C", IF($AF603="N/A", $Q603, $AF603), IF($AF603="N/A", $T603, $AM603)), IF($AG603="N/A", $T603,$AG603)))))))</f>
        <v>1</v>
      </c>
      <c r="BV603" s="16">
        <f>IF(BD603="R", $CA603, IF(OR(BD603="P", BD603="T", BD603="N"), 0, IF($C603="DM", $T603, IF(OR(BD603="Y", BD603="IR"),$AM603,IF(BD603="C", IF($BI603="Y", IF($BA603="C", IF($AF603="N/A", $Q603, $AF603), IF($AF603="N/A", $T603, $AM603)), IF($AG603="N/A", $T603,$AG603)))))))</f>
        <v>1</v>
      </c>
      <c r="BW603" s="16">
        <f>IF(BE603="R", $CA603, IF(OR(BE603="P", BE603="T", BE603="N"), 0, IF($C603="DM", $T603, IF(OR(BE603="Y", BE603="IR"),$AM603,IF(BE603="C", IF($BI603="Y", IF($BA603="C", IF($AF603="N/A", $Q603, $AF603), IF($AF603="N/A", $T603, $AM603)), IF($AG603="N/A", $T603,$AG603)))))))</f>
        <v>1</v>
      </c>
      <c r="BX603" s="16">
        <f>IF(BF603="R", $CA603, IF(OR(BF603="P", BF603="T", BF603="N"), 0, IF($C603="DM", $T603, IF(OR(BF603="Y", BF603="IR"),$AM603,IF(BF603="C", IF($BI603="Y", IF($BA603="C", IF($AF603="N/A", $Q603, $AF603), IF($AF603="N/A", $T603, $AM603)), IF($AG603="N/A", $T603,$AG603)))))))</f>
        <v>1</v>
      </c>
      <c r="BY603" s="16">
        <f>IF(BG603="R", $CA603, IF(OR(BG603="P", BG603="T", BG603="N"), 0, IF($C603="DM", $T603, IF(OR(BG603="Y", BG603="IR"),$AM603,IF(BG603="C", IF($BI603="Y", IF($BA603="C", IF($AF603="N/A", $Q603, $AF603), IF($AF603="N/A", $T603, $AM603)), IF($AG603="N/A", $T603,$AG603)))))))</f>
        <v>1</v>
      </c>
      <c r="BZ603" s="16">
        <f>IF(BH603="R", $CA603, IF(OR(BH603="P", BH603="T", BH603="N"), 0, IF($C603="DM", $T603, IF(OR(BH603="Y", BH603="IR"),$AM603,IF(BH603="C", IF($BI603="Y", IF($BA603="C", IF($AF603="N/A", $Q603, $AF603), IF($AF603="N/A", $T603, $AM603)), IF($AG603="N/A", $T603,$AG603)))))))</f>
        <v>1</v>
      </c>
      <c r="CA603" s="15" t="s">
        <v>75</v>
      </c>
      <c r="CB603" s="16">
        <f>BZ603</f>
        <v>1</v>
      </c>
      <c r="CC603" s="15">
        <f>IF(OR($BH603="T", $BH603="R"), 0, IF($BH603="C", IF($BI603="Y", IF($BA603="C", 0, IF(AF603="N/A", Q603-T603, AF603-AG603)), IF($AF603="N/A", U603, AH603)), AN603))</f>
        <v>1</v>
      </c>
      <c r="CD603" s="15">
        <f>IF(OR($BH603="T", $BH603="R"), 0, IF($BH603="C", IF($BI603="Y", 0, IF($AF603="N/A", V603, AI603)), AO603))</f>
        <v>1</v>
      </c>
      <c r="CE603" s="15" t="str">
        <f>IF(OR($BH603="T", $BH603="R"), 0, IF($BH603="C", IF($BI603="Y", 0, IF($AF603="N/A", W603, AJ603)), AP603))</f>
        <v>N/A</v>
      </c>
      <c r="CF603" s="15" t="str">
        <f>IF(OR($BH603="T", $BH603="R"), 0, IF($BH603="C", IF($BI603="Y", 0, IF($AF603="N/A", X603, AK603)), AQ603))</f>
        <v>N/A</v>
      </c>
      <c r="CG603" t="str">
        <f>IF(AC603="N/A", "S:"&amp;L603&amp;" G:"&amp;M603&amp;" GR:"&amp;Q603, IF(AC603=0, "S:"&amp;L603&amp;" G:"&amp;M603&amp;" GR:"&amp;Q603, "S:"&amp;L603&amp;"/"&amp;AD603&amp;" G:"&amp;AE603&amp;" GR:"&amp;AF603))</f>
        <v>S:1 G:0 GR:0</v>
      </c>
    </row>
    <row r="604" spans="1:85" x14ac:dyDescent="0.25">
      <c r="A604" s="14">
        <v>5125</v>
      </c>
      <c r="B604" s="15" t="s">
        <v>1462</v>
      </c>
      <c r="C604" s="15" t="s">
        <v>61</v>
      </c>
      <c r="D604" s="15" t="s">
        <v>55</v>
      </c>
      <c r="E604" s="15">
        <f>VLOOKUP(B604, 'Rookie Year'!$A$2:$B$55679,2,FALSE)</f>
        <v>2013</v>
      </c>
      <c r="F604" s="15">
        <v>2023</v>
      </c>
      <c r="G604" s="15" t="s">
        <v>42</v>
      </c>
      <c r="H604" s="15" t="s">
        <v>1928</v>
      </c>
      <c r="I604" s="16">
        <v>7</v>
      </c>
      <c r="J604" s="15">
        <v>4</v>
      </c>
      <c r="K604" s="17">
        <f>IF(AND(G604&lt;&gt;"N",R604="N/A"), IF(I604&lt;4, 0, 0.25),IF(I604=1, IF(J604=1,0.25, 0.25), IF(I604&lt;13, 0.25, IF(I604&lt;26, 0.4, IF(I604&lt;51, 0.6, 0.75)))))</f>
        <v>0.25</v>
      </c>
      <c r="L604" s="16">
        <f>I604-M604</f>
        <v>5</v>
      </c>
      <c r="M604" s="16">
        <f>ROUNDUP(I604*K604,0)</f>
        <v>2</v>
      </c>
      <c r="N604" s="16">
        <f>M604*J604</f>
        <v>8</v>
      </c>
      <c r="O604" s="16">
        <v>8</v>
      </c>
      <c r="P604" s="16">
        <v>0</v>
      </c>
      <c r="Q604" s="16">
        <f>N604-O604-P604</f>
        <v>0</v>
      </c>
      <c r="R604" s="15" t="s">
        <v>75</v>
      </c>
      <c r="S604" s="15">
        <f>IF(R604="N/A", J604-($B$1-F604), J604-($B$1-R604))</f>
        <v>3</v>
      </c>
      <c r="T604" s="16">
        <v>0</v>
      </c>
      <c r="U604" s="16">
        <v>0</v>
      </c>
      <c r="V604" s="16">
        <v>0</v>
      </c>
      <c r="W604" s="16" t="str">
        <f>IF($S604&lt;4, "N/A", $M604)</f>
        <v>N/A</v>
      </c>
      <c r="X604" s="16" t="str">
        <f>IF($S604&lt;5, "N/A", $M604)</f>
        <v>N/A</v>
      </c>
      <c r="Y604" s="15" t="str">
        <f>IF(SUM(T604:X604)&lt;&gt;Q604, "CHECK", "OK")</f>
        <v>OK</v>
      </c>
      <c r="Z604" s="15" t="str">
        <f>IF(F604=$B$1, "No", IF(S604=1, "Yes", "No"))</f>
        <v>No</v>
      </c>
      <c r="AA604" s="18" t="str">
        <f>IF(C604="DM", "N/A", IF(Z604="No","N/A",VLOOKUP(B604,'Extension List'!$A$3:$R$1972,18,FALSE)))</f>
        <v>N/A</v>
      </c>
      <c r="AB604" s="15" t="str">
        <f>IF(C604="DM", "N/A", IF(Z604="No","N/A",VLOOKUP(B604,'Extension List'!$A$3:$T$1972,20,FALSE)))</f>
        <v>N/A</v>
      </c>
      <c r="AC604" s="15" t="str">
        <f>IF(AA604="N/A", "N/A", 0)</f>
        <v>N/A</v>
      </c>
      <c r="AD604" s="16" t="str">
        <f>IF(AE604="N/A", "N/A", AA604-AE604)</f>
        <v>N/A</v>
      </c>
      <c r="AE604" s="16" t="str">
        <f>IF(AA604="N/A", "N/A", IF(AC604&gt;0, IF(AA604&lt;13, ROUNDUP(0.25*AA604,0), IF(AA604&lt;26, ROUNDUP(0.4*AA604,0), IF(AA604&lt;51, ROUNDUP(0.6*AA604,0), ROUNDUP(0.75*AA604,0)))), "N/A"))</f>
        <v>N/A</v>
      </c>
      <c r="AF604" s="16" t="str">
        <f>IF(AD604="N/A","N/A", (AE604*AC604)+Q604)</f>
        <v>N/A</v>
      </c>
      <c r="AG604" s="16" t="str">
        <f>IF($AF604="N/A", "N/A", "TBC")</f>
        <v>N/A</v>
      </c>
      <c r="AH604" s="16" t="str">
        <f>IF($AF604="N/A", "N/A", "TBC")</f>
        <v>N/A</v>
      </c>
      <c r="AI604" s="16" t="str">
        <f>IF($AF604="N/A","N/A",IF(AC604&gt;1,"TBC","N/A"))</f>
        <v>N/A</v>
      </c>
      <c r="AJ604" s="16" t="str">
        <f>IF($AF604="N/A","N/A",IF(AC604&gt;2,"TBC","N/A"))</f>
        <v>N/A</v>
      </c>
      <c r="AK604" s="16" t="str">
        <f>IF($AF604="N/A","N/A",IF(AC604&gt;3,"TBC","N/A"))</f>
        <v>N/A</v>
      </c>
      <c r="AL604" s="16" t="str">
        <f>IF(AC604="N/A","N/A",IF(AC604&gt;0,IF(SUM(AG604:AK604)&lt;&gt;AF604,"CHECK","OK"),"N/A"))</f>
        <v>N/A</v>
      </c>
      <c r="AM604" s="16">
        <f>IF(AD604="N/A", L604+T604, L604+AG604)</f>
        <v>5</v>
      </c>
      <c r="AN604" s="16">
        <f>IF(AD604="N/A", IF(U604="N/A", "N/A", L604+U604), AD604+AH604)</f>
        <v>5</v>
      </c>
      <c r="AO604" s="16">
        <f>IF(AD604="N/A", IF(V604="N/A", "N/A", L604+V604), IF(AI604="N/A", "N/A", AD604+AI604))</f>
        <v>5</v>
      </c>
      <c r="AP604" s="16" t="str">
        <f>IF(AD604="N/A", IF(W604="N/A", "N/A", L604+W604), IF(AJ604="N/A", "N/A", AD604+AJ604))</f>
        <v>N/A</v>
      </c>
      <c r="AQ604" s="16" t="str">
        <f>IF(AD604="N/A", IF(X604="N/A", "N/A", L604+X604), IF(AK604="N/A", "N/A", AD604+AK604))</f>
        <v>N/A</v>
      </c>
      <c r="AR604" s="15" t="s">
        <v>40</v>
      </c>
      <c r="AS604" s="15" t="s">
        <v>40</v>
      </c>
      <c r="AT604" s="15" t="s">
        <v>40</v>
      </c>
      <c r="AU604" s="15" t="s">
        <v>40</v>
      </c>
      <c r="AV604" s="15" t="s">
        <v>40</v>
      </c>
      <c r="AW604" s="15" t="s">
        <v>40</v>
      </c>
      <c r="AX604" s="15" t="s">
        <v>40</v>
      </c>
      <c r="AY604" s="15" t="s">
        <v>40</v>
      </c>
      <c r="AZ604" s="15" t="s">
        <v>40</v>
      </c>
      <c r="BA604" s="15" t="s">
        <v>40</v>
      </c>
      <c r="BB604" s="15" t="s">
        <v>40</v>
      </c>
      <c r="BC604" s="15" t="s">
        <v>40</v>
      </c>
      <c r="BD604" s="15" t="s">
        <v>40</v>
      </c>
      <c r="BE604" s="15" t="s">
        <v>40</v>
      </c>
      <c r="BF604" s="15" t="s">
        <v>40</v>
      </c>
      <c r="BG604" s="15" t="s">
        <v>40</v>
      </c>
      <c r="BH604" s="15" t="s">
        <v>40</v>
      </c>
      <c r="BI604" s="15"/>
      <c r="BJ604" s="16">
        <f>IF(AR604="R", $CA604, IF(OR(AR604="P", AR604="T", AR604="N"), 0, IF($C604="DM", $T604, IF(OR(AR604="Y", AR604="IR"),$AM604,IF(AR604="C", IF($BI604="Y", IF($AF604="N/A", $Q604, $AF604), IF($AG604="N/A", $T604,$AG604)))))))</f>
        <v>5</v>
      </c>
      <c r="BK604" s="16">
        <f>IF(AS604="R", $CA604, IF(OR(AS604="P", AS604="T", AS604="N"), 0, IF($C604="DM", $T604, IF(OR(AS604="Y", AS604="IR"),$AM604,IF(AS604="C", IF($BI604="Y", IF($AF604="N/A", $Q604, $AF604), IF($AG604="N/A", $T604,$AG604)))))))</f>
        <v>5</v>
      </c>
      <c r="BL604" s="16">
        <f>IF(AT604="R", $CA604, IF(OR(AT604="P", AT604="T", AT604="N"), 0, IF($C604="DM", $T604, IF(OR(AT604="Y", AT604="IR"),$AM604,IF(AT604="C", IF($BI604="Y", IF($AF604="N/A", $Q604, $AF604), IF($AG604="N/A", $T604,$AG604)))))))</f>
        <v>5</v>
      </c>
      <c r="BM604" s="16">
        <f>IF(AU604="R", $CA604, IF(OR(AU604="P", AU604="T", AU604="N"), 0, IF($C604="DM", $T604, IF(OR(AU604="Y", AU604="IR"),$AM604,IF(AU604="C", IF($BI604="Y", IF($AF604="N/A", $Q604, $AF604), IF($AG604="N/A", $T604,$AG604)))))))</f>
        <v>5</v>
      </c>
      <c r="BN604" s="16">
        <f>IF(AV604="R", $CA604, IF(OR(AV604="P", AV604="T", AV604="N"), 0, IF($C604="DM", $T604, IF(OR(AV604="Y", AV604="IR"),$AM604,IF(AV604="C", IF($BI604="Y", IF($AF604="N/A", $Q604, $AF604), IF($AG604="N/A", $T604,$AG604)))))))</f>
        <v>5</v>
      </c>
      <c r="BO604" s="16">
        <f>IF(AW604="R", $CA604, IF(OR(AW604="P", AW604="T", AW604="N"), 0, IF($C604="DM", $T604, IF(OR(AW604="Y", AW604="IR"),$AM604,IF(AW604="C", IF($BI604="Y", IF($AF604="N/A", $Q604, $AF604), IF($AG604="N/A", $T604,$AG604)))))))</f>
        <v>5</v>
      </c>
      <c r="BP604" s="16">
        <f>IF(AX604="R", $CA604, IF(OR(AX604="P", AX604="T", AX604="N"), 0, IF($C604="DM", $T604, IF(OR(AX604="Y", AX604="IR"),$AM604,IF(AX604="C", IF($BI604="Y", IF($AF604="N/A", $Q604, $AF604), IF($AG604="N/A", $T604,$AG604)))))))</f>
        <v>5</v>
      </c>
      <c r="BQ604" s="16">
        <f>IF(AY604="R", $CA604, IF(OR(AY604="P", AY604="T", AY604="N"), 0, IF($C604="DM", $T604, IF(OR(AY604="Y", AY604="IR"),$AM604,IF(AY604="C", IF($BI604="Y", IF($AF604="N/A", $Q604, $AF604), IF($AG604="N/A", $T604,$AG604)))))))</f>
        <v>5</v>
      </c>
      <c r="BR604" s="16">
        <f>IF(AZ604="R", $CA604, IF(OR(AZ604="P", AZ604="T", AZ604="N"), 0, IF($C604="DM", $T604, IF(OR(AZ604="Y", AZ604="IR"),$AM604,IF(AZ604="C", IF($BI604="Y", IF($AF604="N/A", $Q604, $AF604), IF($AG604="N/A", $T604,$AG604)))))))</f>
        <v>5</v>
      </c>
      <c r="BS604" s="16">
        <f>IF(BA604="R", $CA604, IF(OR(BA604="P", BA604="T", BA604="N"), 0, IF($C604="DM", $T604, IF(OR(BA604="Y", BA604="IR"),$AM604,IF(BA604="C", IF($BI604="Y", IF($AF604="N/A", $Q604, $AF604), IF($AG604="N/A", $T604,$AG604)))))))</f>
        <v>5</v>
      </c>
      <c r="BT604" s="16">
        <f>IF(BB604="R", $CA604, IF(OR(BB604="P", BB604="T", BB604="N"), 0, IF($C604="DM", $T604, IF(OR(BB604="Y", BB604="IR"),$AM604,IF(BB604="C", IF($BI604="Y", IF($BA604="C", IF($AF604="N/A", $Q604, $AF604), IF($AF604="N/A", $T604, $AM604)), IF($AG604="N/A", $T604,$AG604)))))))</f>
        <v>5</v>
      </c>
      <c r="BU604" s="16">
        <f>IF(BC604="R", $CA604, IF(OR(BC604="P", BC604="T", BC604="N"), 0, IF($C604="DM", $T604, IF(OR(BC604="Y", BC604="IR"),$AM604,IF(BC604="C", IF($BI604="Y", IF($BA604="C", IF($AF604="N/A", $Q604, $AF604), IF($AF604="N/A", $T604, $AM604)), IF($AG604="N/A", $T604,$AG604)))))))</f>
        <v>5</v>
      </c>
      <c r="BV604" s="16">
        <f>IF(BD604="R", $CA604, IF(OR(BD604="P", BD604="T", BD604="N"), 0, IF($C604="DM", $T604, IF(OR(BD604="Y", BD604="IR"),$AM604,IF(BD604="C", IF($BI604="Y", IF($BA604="C", IF($AF604="N/A", $Q604, $AF604), IF($AF604="N/A", $T604, $AM604)), IF($AG604="N/A", $T604,$AG604)))))))</f>
        <v>5</v>
      </c>
      <c r="BW604" s="16">
        <f>IF(BE604="R", $CA604, IF(OR(BE604="P", BE604="T", BE604="N"), 0, IF($C604="DM", $T604, IF(OR(BE604="Y", BE604="IR"),$AM604,IF(BE604="C", IF($BI604="Y", IF($BA604="C", IF($AF604="N/A", $Q604, $AF604), IF($AF604="N/A", $T604, $AM604)), IF($AG604="N/A", $T604,$AG604)))))))</f>
        <v>5</v>
      </c>
      <c r="BX604" s="16">
        <f>IF(BF604="R", $CA604, IF(OR(BF604="P", BF604="T", BF604="N"), 0, IF($C604="DM", $T604, IF(OR(BF604="Y", BF604="IR"),$AM604,IF(BF604="C", IF($BI604="Y", IF($BA604="C", IF($AF604="N/A", $Q604, $AF604), IF($AF604="N/A", $T604, $AM604)), IF($AG604="N/A", $T604,$AG604)))))))</f>
        <v>5</v>
      </c>
      <c r="BY604" s="16">
        <f>IF(BG604="R", $CA604, IF(OR(BG604="P", BG604="T", BG604="N"), 0, IF($C604="DM", $T604, IF(OR(BG604="Y", BG604="IR"),$AM604,IF(BG604="C", IF($BI604="Y", IF($BA604="C", IF($AF604="N/A", $Q604, $AF604), IF($AF604="N/A", $T604, $AM604)), IF($AG604="N/A", $T604,$AG604)))))))</f>
        <v>5</v>
      </c>
      <c r="BZ604" s="16">
        <f>IF(BH604="R", $CA604, IF(OR(BH604="P", BH604="T", BH604="N"), 0, IF($C604="DM", $T604, IF(OR(BH604="Y", BH604="IR"),$AM604,IF(BH604="C", IF($BI604="Y", IF($BA604="C", IF($AF604="N/A", $Q604, $AF604), IF($AF604="N/A", $T604, $AM604)), IF($AG604="N/A", $T604,$AG604)))))))</f>
        <v>5</v>
      </c>
      <c r="CA604" s="15" t="s">
        <v>75</v>
      </c>
      <c r="CB604" s="16">
        <f>BZ604</f>
        <v>5</v>
      </c>
      <c r="CC604" s="15">
        <f>IF(OR($BH604="T", $BH604="R"), 0, IF($BH604="C", IF($BI604="Y", IF($BA604="C", 0, IF(AF604="N/A", Q604-T604, AF604-AG604)), IF($AF604="N/A", U604, AH604)), AN604))</f>
        <v>5</v>
      </c>
      <c r="CD604" s="15">
        <f>IF(OR($BH604="T", $BH604="R"), 0, IF($BH604="C", IF($BI604="Y", 0, IF($AF604="N/A", V604, AI604)), AO604))</f>
        <v>5</v>
      </c>
      <c r="CE604" s="15" t="str">
        <f>IF(OR($BH604="T", $BH604="R"), 0, IF($BH604="C", IF($BI604="Y", 0, IF($AF604="N/A", W604, AJ604)), AP604))</f>
        <v>N/A</v>
      </c>
      <c r="CF604" s="15" t="str">
        <f>IF(OR($BH604="T", $BH604="R"), 0, IF($BH604="C", IF($BI604="Y", 0, IF($AF604="N/A", X604, AK604)), AQ604))</f>
        <v>N/A</v>
      </c>
      <c r="CG604" t="str">
        <f>IF(AC604="N/A", "S:"&amp;L604&amp;" G:"&amp;M604&amp;" GR:"&amp;Q604, IF(AC604=0, "S:"&amp;L604&amp;" G:"&amp;M604&amp;" GR:"&amp;Q604, "S:"&amp;L604&amp;"/"&amp;AD604&amp;" G:"&amp;AE604&amp;" GR:"&amp;AF604))</f>
        <v>S:5 G:2 GR:0</v>
      </c>
    </row>
    <row r="605" spans="1:85" x14ac:dyDescent="0.25">
      <c r="A605" s="14">
        <v>4413</v>
      </c>
      <c r="B605" s="15" t="s">
        <v>1589</v>
      </c>
      <c r="C605" s="15" t="s">
        <v>61</v>
      </c>
      <c r="D605" s="15" t="s">
        <v>55</v>
      </c>
      <c r="E605" s="15">
        <f>VLOOKUP(B605, 'Rookie Year'!$A$2:$B$55679,2,FALSE)</f>
        <v>2013</v>
      </c>
      <c r="F605" s="15">
        <v>2014</v>
      </c>
      <c r="G605" s="15" t="s">
        <v>42</v>
      </c>
      <c r="H605" s="15" t="s">
        <v>1928</v>
      </c>
      <c r="I605" s="16">
        <v>4</v>
      </c>
      <c r="J605" s="15">
        <v>4</v>
      </c>
      <c r="K605" s="17">
        <f>IF(AND(G605&lt;&gt;"N",R605="N/A"), IF(I605&lt;4, 0, 0.25),IF(I605=1, IF(J605=1,0.25, 0.25), IF(I605&lt;13, 0.25, IF(I605&lt;26, 0.4, IF(I605&lt;51, 0.6, 0.75)))))</f>
        <v>0.25</v>
      </c>
      <c r="L605" s="16">
        <f>I605-M605</f>
        <v>3</v>
      </c>
      <c r="M605" s="16">
        <f>ROUNDUP(I605*K605,0)</f>
        <v>1</v>
      </c>
      <c r="N605" s="16">
        <f>M605*J605</f>
        <v>4</v>
      </c>
      <c r="O605" s="16">
        <v>4</v>
      </c>
      <c r="P605" s="16">
        <v>0</v>
      </c>
      <c r="Q605" s="16">
        <f>N605-O605-P605</f>
        <v>0</v>
      </c>
      <c r="R605" s="15">
        <v>2021</v>
      </c>
      <c r="S605" s="15">
        <f>IF(R605="N/A", J605-($B$1-F605), J605-($B$1-R605))</f>
        <v>1</v>
      </c>
      <c r="T605" s="16">
        <v>0</v>
      </c>
      <c r="U605" s="16" t="str">
        <f>IF($S605&lt;2, "N/A", $M605)</f>
        <v>N/A</v>
      </c>
      <c r="V605" s="16" t="str">
        <f>IF($S605&lt;3, "N/A", $M605)</f>
        <v>N/A</v>
      </c>
      <c r="W605" s="16" t="str">
        <f>IF($S605&lt;4, "N/A", $M605)</f>
        <v>N/A</v>
      </c>
      <c r="X605" s="16" t="str">
        <f>IF($S605&lt;5, "N/A", $M605)</f>
        <v>N/A</v>
      </c>
      <c r="Y605" s="15" t="str">
        <f>IF(SUM(T605:X605)&lt;&gt;Q605, "CHECK", "OK")</f>
        <v>OK</v>
      </c>
      <c r="Z605" s="15" t="str">
        <f>IF(F605=$B$1, "No", IF(S605=1, "Yes", "No"))</f>
        <v>Yes</v>
      </c>
      <c r="AA605" s="18">
        <f>IF(C605="DM", "N/A", IF(Z605="No","N/A",VLOOKUP(B605,'Extension List'!$A$3:$R$1972,18,FALSE)))</f>
        <v>34</v>
      </c>
      <c r="AB605" s="15">
        <f>IF(C605="DM", "N/A", IF(Z605="No","N/A",VLOOKUP(B605,'Extension List'!$A$3:$T$1972,20,FALSE)))</f>
        <v>4</v>
      </c>
      <c r="AC605" s="15">
        <f>IF(AA605="N/A", "N/A", 0)</f>
        <v>0</v>
      </c>
      <c r="AD605" s="16" t="str">
        <f>IF(AE605="N/A", "N/A", AA605-AE605)</f>
        <v>N/A</v>
      </c>
      <c r="AE605" s="16" t="str">
        <f>IF(AA605="N/A", "N/A", IF(AC605&gt;0, IF(AA605&lt;13, ROUNDUP(0.25*AA605,0), IF(AA605&lt;26, ROUNDUP(0.4*AA605,0), IF(AA605&lt;51, ROUNDUP(0.6*AA605,0), ROUNDUP(0.75*AA605,0)))), "N/A"))</f>
        <v>N/A</v>
      </c>
      <c r="AF605" s="16" t="str">
        <f>IF(AD605="N/A","N/A", (AE605*AC605)+Q605)</f>
        <v>N/A</v>
      </c>
      <c r="AG605" s="16" t="str">
        <f>IF($AF605="N/A", "N/A", "TBC")</f>
        <v>N/A</v>
      </c>
      <c r="AH605" s="16" t="str">
        <f>IF($AF605="N/A", "N/A", "TBC")</f>
        <v>N/A</v>
      </c>
      <c r="AI605" s="16" t="str">
        <f>IF($AF605="N/A","N/A",IF(AC605&gt;1,"TBC","N/A"))</f>
        <v>N/A</v>
      </c>
      <c r="AJ605" s="16" t="str">
        <f>IF($AF605="N/A","N/A",IF(AC605&gt;2,"TBC","N/A"))</f>
        <v>N/A</v>
      </c>
      <c r="AK605" s="16" t="str">
        <f>IF($AF605="N/A","N/A",IF(AC605&gt;3,"TBC","N/A"))</f>
        <v>N/A</v>
      </c>
      <c r="AL605" s="16" t="str">
        <f>IF(AC605="N/A","N/A",IF(AC605&gt;0,IF(SUM(AG605:AK605)&lt;&gt;AF605,"CHECK","OK"),"N/A"))</f>
        <v>N/A</v>
      </c>
      <c r="AM605" s="16">
        <f>IF(AD605="N/A", L605+T605, L605+AG605)</f>
        <v>3</v>
      </c>
      <c r="AN605" s="16" t="str">
        <f>IF(AD605="N/A", IF(U605="N/A", "N/A", L605+U605), AD605+AH605)</f>
        <v>N/A</v>
      </c>
      <c r="AO605" s="16" t="str">
        <f>IF(AD605="N/A", IF(V605="N/A", "N/A", L605+V605), IF(AI605="N/A", "N/A", AD605+AI605))</f>
        <v>N/A</v>
      </c>
      <c r="AP605" s="16" t="str">
        <f>IF(AD605="N/A", IF(W605="N/A", "N/A", L605+W605), IF(AJ605="N/A", "N/A", AD605+AJ605))</f>
        <v>N/A</v>
      </c>
      <c r="AQ605" s="16" t="str">
        <f>IF(AD605="N/A", IF(X605="N/A", "N/A", L605+X605), IF(AK605="N/A", "N/A", AD605+AK605))</f>
        <v>N/A</v>
      </c>
      <c r="AR605" s="15" t="s">
        <v>44</v>
      </c>
      <c r="AS605" s="15" t="s">
        <v>44</v>
      </c>
      <c r="AT605" s="15" t="s">
        <v>44</v>
      </c>
      <c r="AU605" s="15" t="s">
        <v>44</v>
      </c>
      <c r="AV605" s="15" t="s">
        <v>44</v>
      </c>
      <c r="AW605" s="15" t="s">
        <v>44</v>
      </c>
      <c r="AX605" s="15" t="s">
        <v>44</v>
      </c>
      <c r="AY605" s="15" t="s">
        <v>44</v>
      </c>
      <c r="AZ605" s="15" t="s">
        <v>44</v>
      </c>
      <c r="BA605" s="15" t="s">
        <v>44</v>
      </c>
      <c r="BB605" s="15" t="s">
        <v>44</v>
      </c>
      <c r="BC605" s="15" t="s">
        <v>44</v>
      </c>
      <c r="BD605" s="15" t="s">
        <v>44</v>
      </c>
      <c r="BE605" s="15" t="s">
        <v>44</v>
      </c>
      <c r="BF605" s="15" t="s">
        <v>44</v>
      </c>
      <c r="BG605" s="15" t="s">
        <v>44</v>
      </c>
      <c r="BH605" s="15" t="s">
        <v>44</v>
      </c>
      <c r="BI605" s="15"/>
      <c r="BJ605" s="16">
        <f>IF(AR605="R", $CA605, IF(OR(AR605="P", AR605="T", AR605="N"), 0, IF($C605="DM", $T605, IF(OR(AR605="Y", AR605="IR"),$AM605,IF(AR605="C", IF($BI605="Y", IF($AF605="N/A", $Q605, $AF605), IF($AG605="N/A", $T605,$AG605)))))))</f>
        <v>0</v>
      </c>
      <c r="BK605" s="16">
        <f>IF(AS605="R", $CA605, IF(OR(AS605="P", AS605="T", AS605="N"), 0, IF($C605="DM", $T605, IF(OR(AS605="Y", AS605="IR"),$AM605,IF(AS605="C", IF($BI605="Y", IF($AF605="N/A", $Q605, $AF605), IF($AG605="N/A", $T605,$AG605)))))))</f>
        <v>0</v>
      </c>
      <c r="BL605" s="16">
        <f>IF(AT605="R", $CA605, IF(OR(AT605="P", AT605="T", AT605="N"), 0, IF($C605="DM", $T605, IF(OR(AT605="Y", AT605="IR"),$AM605,IF(AT605="C", IF($BI605="Y", IF($AF605="N/A", $Q605, $AF605), IF($AG605="N/A", $T605,$AG605)))))))</f>
        <v>0</v>
      </c>
      <c r="BM605" s="16">
        <f>IF(AU605="R", $CA605, IF(OR(AU605="P", AU605="T", AU605="N"), 0, IF($C605="DM", $T605, IF(OR(AU605="Y", AU605="IR"),$AM605,IF(AU605="C", IF($BI605="Y", IF($AF605="N/A", $Q605, $AF605), IF($AG605="N/A", $T605,$AG605)))))))</f>
        <v>0</v>
      </c>
      <c r="BN605" s="16">
        <f>IF(AV605="R", $CA605, IF(OR(AV605="P", AV605="T", AV605="N"), 0, IF($C605="DM", $T605, IF(OR(AV605="Y", AV605="IR"),$AM605,IF(AV605="C", IF($BI605="Y", IF($AF605="N/A", $Q605, $AF605), IF($AG605="N/A", $T605,$AG605)))))))</f>
        <v>0</v>
      </c>
      <c r="BO605" s="16">
        <f>IF(AW605="R", $CA605, IF(OR(AW605="P", AW605="T", AW605="N"), 0, IF($C605="DM", $T605, IF(OR(AW605="Y", AW605="IR"),$AM605,IF(AW605="C", IF($BI605="Y", IF($AF605="N/A", $Q605, $AF605), IF($AG605="N/A", $T605,$AG605)))))))</f>
        <v>0</v>
      </c>
      <c r="BP605" s="16">
        <f>IF(AX605="R", $CA605, IF(OR(AX605="P", AX605="T", AX605="N"), 0, IF($C605="DM", $T605, IF(OR(AX605="Y", AX605="IR"),$AM605,IF(AX605="C", IF($BI605="Y", IF($AF605="N/A", $Q605, $AF605), IF($AG605="N/A", $T605,$AG605)))))))</f>
        <v>0</v>
      </c>
      <c r="BQ605" s="16">
        <f>IF(AY605="R", $CA605, IF(OR(AY605="P", AY605="T", AY605="N"), 0, IF($C605="DM", $T605, IF(OR(AY605="Y", AY605="IR"),$AM605,IF(AY605="C", IF($BI605="Y", IF($AF605="N/A", $Q605, $AF605), IF($AG605="N/A", $T605,$AG605)))))))</f>
        <v>0</v>
      </c>
      <c r="BR605" s="16">
        <f>IF(AZ605="R", $CA605, IF(OR(AZ605="P", AZ605="T", AZ605="N"), 0, IF($C605="DM", $T605, IF(OR(AZ605="Y", AZ605="IR"),$AM605,IF(AZ605="C", IF($BI605="Y", IF($AF605="N/A", $Q605, $AF605), IF($AG605="N/A", $T605,$AG605)))))))</f>
        <v>0</v>
      </c>
      <c r="BS605" s="16">
        <f>IF(BA605="R", $CA605, IF(OR(BA605="P", BA605="T", BA605="N"), 0, IF($C605="DM", $T605, IF(OR(BA605="Y", BA605="IR"),$AM605,IF(BA605="C", IF($BI605="Y", IF($AF605="N/A", $Q605, $AF605), IF($AG605="N/A", $T605,$AG605)))))))</f>
        <v>0</v>
      </c>
      <c r="BT605" s="16">
        <f>IF(BB605="R", $CA605, IF(OR(BB605="P", BB605="T", BB605="N"), 0, IF($C605="DM", $T605, IF(OR(BB605="Y", BB605="IR"),$AM605,IF(BB605="C", IF($BI605="Y", IF($BA605="C", IF($AF605="N/A", $Q605, $AF605), IF($AF605="N/A", $T605, $AM605)), IF($AG605="N/A", $T605,$AG605)))))))</f>
        <v>0</v>
      </c>
      <c r="BU605" s="16">
        <f>IF(BC605="R", $CA605, IF(OR(BC605="P", BC605="T", BC605="N"), 0, IF($C605="DM", $T605, IF(OR(BC605="Y", BC605="IR"),$AM605,IF(BC605="C", IF($BI605="Y", IF($BA605="C", IF($AF605="N/A", $Q605, $AF605), IF($AF605="N/A", $T605, $AM605)), IF($AG605="N/A", $T605,$AG605)))))))</f>
        <v>0</v>
      </c>
      <c r="BV605" s="16">
        <f>IF(BD605="R", $CA605, IF(OR(BD605="P", BD605="T", BD605="N"), 0, IF($C605="DM", $T605, IF(OR(BD605="Y", BD605="IR"),$AM605,IF(BD605="C", IF($BI605="Y", IF($BA605="C", IF($AF605="N/A", $Q605, $AF605), IF($AF605="N/A", $T605, $AM605)), IF($AG605="N/A", $T605,$AG605)))))))</f>
        <v>0</v>
      </c>
      <c r="BW605" s="16">
        <f>IF(BE605="R", $CA605, IF(OR(BE605="P", BE605="T", BE605="N"), 0, IF($C605="DM", $T605, IF(OR(BE605="Y", BE605="IR"),$AM605,IF(BE605="C", IF($BI605="Y", IF($BA605="C", IF($AF605="N/A", $Q605, $AF605), IF($AF605="N/A", $T605, $AM605)), IF($AG605="N/A", $T605,$AG605)))))))</f>
        <v>0</v>
      </c>
      <c r="BX605" s="16">
        <f>IF(BF605="R", $CA605, IF(OR(BF605="P", BF605="T", BF605="N"), 0, IF($C605="DM", $T605, IF(OR(BF605="Y", BF605="IR"),$AM605,IF(BF605="C", IF($BI605="Y", IF($BA605="C", IF($AF605="N/A", $Q605, $AF605), IF($AF605="N/A", $T605, $AM605)), IF($AG605="N/A", $T605,$AG605)))))))</f>
        <v>0</v>
      </c>
      <c r="BY605" s="16">
        <f>IF(BG605="R", $CA605, IF(OR(BG605="P", BG605="T", BG605="N"), 0, IF($C605="DM", $T605, IF(OR(BG605="Y", BG605="IR"),$AM605,IF(BG605="C", IF($BI605="Y", IF($BA605="C", IF($AF605="N/A", $Q605, $AF605), IF($AF605="N/A", $T605, $AM605)), IF($AG605="N/A", $T605,$AG605)))))))</f>
        <v>0</v>
      </c>
      <c r="BZ605" s="16">
        <f>IF(BH605="R", $CA605, IF(OR(BH605="P", BH605="T", BH605="N"), 0, IF($C605="DM", $T605, IF(OR(BH605="Y", BH605="IR"),$AM605,IF(BH605="C", IF($BI605="Y", IF($BA605="C", IF($AF605="N/A", $Q605, $AF605), IF($AF605="N/A", $T605, $AM605)), IF($AG605="N/A", $T605,$AG605)))))))</f>
        <v>0</v>
      </c>
      <c r="CA605" s="15" t="s">
        <v>75</v>
      </c>
      <c r="CB605" s="16">
        <f>BZ605</f>
        <v>0</v>
      </c>
      <c r="CC605" s="15" t="str">
        <f>IF(OR($BH605="T", $BH605="R"), 0, IF($BH605="C", IF($BI605="Y", IF($BA605="C", 0, IF(AF605="N/A", Q605-T605, AF605-AG605)), IF($AF605="N/A", U605, AH605)), AN605))</f>
        <v>N/A</v>
      </c>
      <c r="CD605" s="15" t="str">
        <f>IF(OR($BH605="T", $BH605="R"), 0, IF($BH605="C", IF($BI605="Y", 0, IF($AF605="N/A", V605, AI605)), AO605))</f>
        <v>N/A</v>
      </c>
      <c r="CE605" s="15" t="str">
        <f>IF(OR($BH605="T", $BH605="R"), 0, IF($BH605="C", IF($BI605="Y", 0, IF($AF605="N/A", W605, AJ605)), AP605))</f>
        <v>N/A</v>
      </c>
      <c r="CF605" s="15" t="str">
        <f>IF(OR($BH605="T", $BH605="R"), 0, IF($BH605="C", IF($BI605="Y", 0, IF($AF605="N/A", X605, AK605)), AQ605))</f>
        <v>N/A</v>
      </c>
      <c r="CG605" t="str">
        <f>IF(AC605="N/A", "S:"&amp;L605&amp;" G:"&amp;M605&amp;" GR:"&amp;Q605, IF(AC605=0, "S:"&amp;L605&amp;" G:"&amp;M605&amp;" GR:"&amp;Q605, "S:"&amp;L605&amp;"/"&amp;AD605&amp;" G:"&amp;AE605&amp;" GR:"&amp;AF605))</f>
        <v>S:3 G:1 GR:0</v>
      </c>
    </row>
    <row r="606" spans="1:85" x14ac:dyDescent="0.25">
      <c r="A606" s="14">
        <v>4656</v>
      </c>
      <c r="B606" s="15" t="s">
        <v>1848</v>
      </c>
      <c r="C606" s="15" t="s">
        <v>61</v>
      </c>
      <c r="D606" s="15" t="s">
        <v>55</v>
      </c>
      <c r="E606" s="15">
        <f>VLOOKUP(B606, 'Rookie Year'!$A$2:$B$55679,2,FALSE)</f>
        <v>2013</v>
      </c>
      <c r="F606" s="15">
        <v>2022</v>
      </c>
      <c r="G606" s="15" t="s">
        <v>42</v>
      </c>
      <c r="H606" s="15" t="s">
        <v>1928</v>
      </c>
      <c r="I606" s="16">
        <v>24</v>
      </c>
      <c r="J606" s="15">
        <v>4</v>
      </c>
      <c r="K606" s="17">
        <f>IF(AND(G606&lt;&gt;"N",R606="N/A"), IF(I606&lt;4, 0, 0.25),IF(I606=1, IF(J606=1,0.25, 0.25), IF(I606&lt;13, 0.25, IF(I606&lt;26, 0.4, IF(I606&lt;51, 0.6, 0.75)))))</f>
        <v>0.4</v>
      </c>
      <c r="L606" s="16">
        <f>I606-M606</f>
        <v>14</v>
      </c>
      <c r="M606" s="16">
        <f>ROUNDUP(I606*K606,0)</f>
        <v>10</v>
      </c>
      <c r="N606" s="16">
        <f>M606*J606</f>
        <v>40</v>
      </c>
      <c r="O606" s="16">
        <v>20</v>
      </c>
      <c r="P606" s="16">
        <v>0</v>
      </c>
      <c r="Q606" s="16">
        <f>N606-O606-P606</f>
        <v>20</v>
      </c>
      <c r="R606" s="15" t="s">
        <v>75</v>
      </c>
      <c r="S606" s="15">
        <f>IF(R606="N/A", J606-($B$1-F606), J606-($B$1-R606))</f>
        <v>2</v>
      </c>
      <c r="T606" s="16">
        <v>10</v>
      </c>
      <c r="U606" s="16">
        <v>10</v>
      </c>
      <c r="V606" s="16" t="str">
        <f>IF($S606&lt;3, "N/A", $M606)</f>
        <v>N/A</v>
      </c>
      <c r="W606" s="16" t="str">
        <f>IF($S606&lt;4, "N/A", $M606)</f>
        <v>N/A</v>
      </c>
      <c r="X606" s="16" t="str">
        <f>IF($S606&lt;5, "N/A", $M606)</f>
        <v>N/A</v>
      </c>
      <c r="Y606" s="15" t="str">
        <f>IF(SUM(T606:X606)&lt;&gt;Q606, "CHECK", "OK")</f>
        <v>OK</v>
      </c>
      <c r="Z606" s="15" t="str">
        <f>IF(F606=$B$1, "No", IF(S606=1, "Yes", "No"))</f>
        <v>No</v>
      </c>
      <c r="AA606" s="18" t="str">
        <f>IF(C606="DM", "N/A", IF(Z606="No","N/A",VLOOKUP(B606,'Extension List'!$A$3:$R$1972,18,FALSE)))</f>
        <v>N/A</v>
      </c>
      <c r="AB606" s="15" t="str">
        <f>IF(C606="DM", "N/A", IF(Z606="No","N/A",VLOOKUP(B606,'Extension List'!$A$3:$T$1972,20,FALSE)))</f>
        <v>N/A</v>
      </c>
      <c r="AC606" s="15" t="str">
        <f>IF(AA606="N/A", "N/A", 0)</f>
        <v>N/A</v>
      </c>
      <c r="AD606" s="16" t="str">
        <f>IF(AE606="N/A", "N/A", AA606-AE606)</f>
        <v>N/A</v>
      </c>
      <c r="AE606" s="16" t="str">
        <f>IF(AA606="N/A", "N/A", IF(AC606&gt;0, IF(AA606&lt;13, ROUNDUP(0.25*AA606,0), IF(AA606&lt;26, ROUNDUP(0.4*AA606,0), IF(AA606&lt;51, ROUNDUP(0.6*AA606,0), ROUNDUP(0.75*AA606,0)))), "N/A"))</f>
        <v>N/A</v>
      </c>
      <c r="AF606" s="16" t="str">
        <f>IF(AD606="N/A","N/A", (AE606*AC606)+Q606)</f>
        <v>N/A</v>
      </c>
      <c r="AG606" s="16" t="str">
        <f>IF($AF606="N/A", "N/A", "TBC")</f>
        <v>N/A</v>
      </c>
      <c r="AH606" s="16" t="str">
        <f>IF($AF606="N/A", "N/A", "TBC")</f>
        <v>N/A</v>
      </c>
      <c r="AI606" s="16" t="str">
        <f>IF($AF606="N/A","N/A",IF(AC606&gt;1,"TBC","N/A"))</f>
        <v>N/A</v>
      </c>
      <c r="AJ606" s="16" t="str">
        <f>IF($AF606="N/A","N/A",IF(AC606&gt;2,"TBC","N/A"))</f>
        <v>N/A</v>
      </c>
      <c r="AK606" s="16" t="str">
        <f>IF($AF606="N/A","N/A",IF(AC606&gt;3,"TBC","N/A"))</f>
        <v>N/A</v>
      </c>
      <c r="AL606" s="16" t="str">
        <f>IF(AC606="N/A","N/A",IF(AC606&gt;0,IF(SUM(AG606:AK606)&lt;&gt;AF606,"CHECK","OK"),"N/A"))</f>
        <v>N/A</v>
      </c>
      <c r="AM606" s="16">
        <f>IF(AD606="N/A", L606+T606, L606+AG606)</f>
        <v>24</v>
      </c>
      <c r="AN606" s="16">
        <f>IF(AD606="N/A", IF(U606="N/A", "N/A", L606+U606), AD606+AH606)</f>
        <v>24</v>
      </c>
      <c r="AO606" s="16" t="str">
        <f>IF(AD606="N/A", IF(V606="N/A", "N/A", L606+V606), IF(AI606="N/A", "N/A", AD606+AI606))</f>
        <v>N/A</v>
      </c>
      <c r="AP606" s="16" t="str">
        <f>IF(AD606="N/A", IF(W606="N/A", "N/A", L606+W606), IF(AJ606="N/A", "N/A", AD606+AJ606))</f>
        <v>N/A</v>
      </c>
      <c r="AQ606" s="16" t="str">
        <f>IF(AD606="N/A", IF(X606="N/A", "N/A", L606+X606), IF(AK606="N/A", "N/A", AD606+AK606))</f>
        <v>N/A</v>
      </c>
      <c r="AR606" s="15" t="s">
        <v>40</v>
      </c>
      <c r="AS606" s="15" t="s">
        <v>40</v>
      </c>
      <c r="AT606" s="15" t="s">
        <v>40</v>
      </c>
      <c r="AU606" s="15" t="s">
        <v>40</v>
      </c>
      <c r="AV606" s="15" t="s">
        <v>40</v>
      </c>
      <c r="AW606" s="15" t="s">
        <v>40</v>
      </c>
      <c r="AX606" s="15" t="s">
        <v>40</v>
      </c>
      <c r="AY606" s="15" t="s">
        <v>40</v>
      </c>
      <c r="AZ606" s="15" t="s">
        <v>40</v>
      </c>
      <c r="BA606" s="15" t="s">
        <v>40</v>
      </c>
      <c r="BB606" s="15" t="s">
        <v>40</v>
      </c>
      <c r="BC606" s="15" t="s">
        <v>40</v>
      </c>
      <c r="BD606" s="15" t="s">
        <v>40</v>
      </c>
      <c r="BE606" s="15" t="s">
        <v>40</v>
      </c>
      <c r="BF606" s="15" t="s">
        <v>40</v>
      </c>
      <c r="BG606" s="15" t="s">
        <v>40</v>
      </c>
      <c r="BH606" s="15" t="s">
        <v>40</v>
      </c>
      <c r="BI606" s="15"/>
      <c r="BJ606" s="16">
        <f>IF(AR606="R", $CA606, IF(OR(AR606="P", AR606="T", AR606="N"), 0, IF($C606="DM", $T606, IF(OR(AR606="Y", AR606="IR"),$AM606,IF(AR606="C", IF($BI606="Y", IF($AF606="N/A", $Q606, $AF606), IF($AG606="N/A", $T606,$AG606)))))))</f>
        <v>24</v>
      </c>
      <c r="BK606" s="16">
        <f>IF(AS606="R", $CA606, IF(OR(AS606="P", AS606="T", AS606="N"), 0, IF($C606="DM", $T606, IF(OR(AS606="Y", AS606="IR"),$AM606,IF(AS606="C", IF($BI606="Y", IF($AF606="N/A", $Q606, $AF606), IF($AG606="N/A", $T606,$AG606)))))))</f>
        <v>24</v>
      </c>
      <c r="BL606" s="16">
        <f>IF(AT606="R", $CA606, IF(OR(AT606="P", AT606="T", AT606="N"), 0, IF($C606="DM", $T606, IF(OR(AT606="Y", AT606="IR"),$AM606,IF(AT606="C", IF($BI606="Y", IF($AF606="N/A", $Q606, $AF606), IF($AG606="N/A", $T606,$AG606)))))))</f>
        <v>24</v>
      </c>
      <c r="BM606" s="16">
        <f>IF(AU606="R", $CA606, IF(OR(AU606="P", AU606="T", AU606="N"), 0, IF($C606="DM", $T606, IF(OR(AU606="Y", AU606="IR"),$AM606,IF(AU606="C", IF($BI606="Y", IF($AF606="N/A", $Q606, $AF606), IF($AG606="N/A", $T606,$AG606)))))))</f>
        <v>24</v>
      </c>
      <c r="BN606" s="16">
        <f>IF(AV606="R", $CA606, IF(OR(AV606="P", AV606="T", AV606="N"), 0, IF($C606="DM", $T606, IF(OR(AV606="Y", AV606="IR"),$AM606,IF(AV606="C", IF($BI606="Y", IF($AF606="N/A", $Q606, $AF606), IF($AG606="N/A", $T606,$AG606)))))))</f>
        <v>24</v>
      </c>
      <c r="BO606" s="16">
        <f>IF(AW606="R", $CA606, IF(OR(AW606="P", AW606="T", AW606="N"), 0, IF($C606="DM", $T606, IF(OR(AW606="Y", AW606="IR"),$AM606,IF(AW606="C", IF($BI606="Y", IF($AF606="N/A", $Q606, $AF606), IF($AG606="N/A", $T606,$AG606)))))))</f>
        <v>24</v>
      </c>
      <c r="BP606" s="16">
        <f>IF(AX606="R", $CA606, IF(OR(AX606="P", AX606="T", AX606="N"), 0, IF($C606="DM", $T606, IF(OR(AX606="Y", AX606="IR"),$AM606,IF(AX606="C", IF($BI606="Y", IF($AF606="N/A", $Q606, $AF606), IF($AG606="N/A", $T606,$AG606)))))))</f>
        <v>24</v>
      </c>
      <c r="BQ606" s="16">
        <f>IF(AY606="R", $CA606, IF(OR(AY606="P", AY606="T", AY606="N"), 0, IF($C606="DM", $T606, IF(OR(AY606="Y", AY606="IR"),$AM606,IF(AY606="C", IF($BI606="Y", IF($AF606="N/A", $Q606, $AF606), IF($AG606="N/A", $T606,$AG606)))))))</f>
        <v>24</v>
      </c>
      <c r="BR606" s="16">
        <f>IF(AZ606="R", $CA606, IF(OR(AZ606="P", AZ606="T", AZ606="N"), 0, IF($C606="DM", $T606, IF(OR(AZ606="Y", AZ606="IR"),$AM606,IF(AZ606="C", IF($BI606="Y", IF($AF606="N/A", $Q606, $AF606), IF($AG606="N/A", $T606,$AG606)))))))</f>
        <v>24</v>
      </c>
      <c r="BS606" s="16">
        <f>IF(BA606="R", $CA606, IF(OR(BA606="P", BA606="T", BA606="N"), 0, IF($C606="DM", $T606, IF(OR(BA606="Y", BA606="IR"),$AM606,IF(BA606="C", IF($BI606="Y", IF($AF606="N/A", $Q606, $AF606), IF($AG606="N/A", $T606,$AG606)))))))</f>
        <v>24</v>
      </c>
      <c r="BT606" s="16">
        <f>IF(BB606="R", $CA606, IF(OR(BB606="P", BB606="T", BB606="N"), 0, IF($C606="DM", $T606, IF(OR(BB606="Y", BB606="IR"),$AM606,IF(BB606="C", IF($BI606="Y", IF($BA606="C", IF($AF606="N/A", $Q606, $AF606), IF($AF606="N/A", $T606, $AM606)), IF($AG606="N/A", $T606,$AG606)))))))</f>
        <v>24</v>
      </c>
      <c r="BU606" s="16">
        <f>IF(BC606="R", $CA606, IF(OR(BC606="P", BC606="T", BC606="N"), 0, IF($C606="DM", $T606, IF(OR(BC606="Y", BC606="IR"),$AM606,IF(BC606="C", IF($BI606="Y", IF($BA606="C", IF($AF606="N/A", $Q606, $AF606), IF($AF606="N/A", $T606, $AM606)), IF($AG606="N/A", $T606,$AG606)))))))</f>
        <v>24</v>
      </c>
      <c r="BV606" s="16">
        <f>IF(BD606="R", $CA606, IF(OR(BD606="P", BD606="T", BD606="N"), 0, IF($C606="DM", $T606, IF(OR(BD606="Y", BD606="IR"),$AM606,IF(BD606="C", IF($BI606="Y", IF($BA606="C", IF($AF606="N/A", $Q606, $AF606), IF($AF606="N/A", $T606, $AM606)), IF($AG606="N/A", $T606,$AG606)))))))</f>
        <v>24</v>
      </c>
      <c r="BW606" s="16">
        <f>IF(BE606="R", $CA606, IF(OR(BE606="P", BE606="T", BE606="N"), 0, IF($C606="DM", $T606, IF(OR(BE606="Y", BE606="IR"),$AM606,IF(BE606="C", IF($BI606="Y", IF($BA606="C", IF($AF606="N/A", $Q606, $AF606), IF($AF606="N/A", $T606, $AM606)), IF($AG606="N/A", $T606,$AG606)))))))</f>
        <v>24</v>
      </c>
      <c r="BX606" s="16">
        <f>IF(BF606="R", $CA606, IF(OR(BF606="P", BF606="T", BF606="N"), 0, IF($C606="DM", $T606, IF(OR(BF606="Y", BF606="IR"),$AM606,IF(BF606="C", IF($BI606="Y", IF($BA606="C", IF($AF606="N/A", $Q606, $AF606), IF($AF606="N/A", $T606, $AM606)), IF($AG606="N/A", $T606,$AG606)))))))</f>
        <v>24</v>
      </c>
      <c r="BY606" s="16">
        <f>IF(BG606="R", $CA606, IF(OR(BG606="P", BG606="T", BG606="N"), 0, IF($C606="DM", $T606, IF(OR(BG606="Y", BG606="IR"),$AM606,IF(BG606="C", IF($BI606="Y", IF($BA606="C", IF($AF606="N/A", $Q606, $AF606), IF($AF606="N/A", $T606, $AM606)), IF($AG606="N/A", $T606,$AG606)))))))</f>
        <v>24</v>
      </c>
      <c r="BZ606" s="16">
        <f>IF(BH606="R", $CA606, IF(OR(BH606="P", BH606="T", BH606="N"), 0, IF($C606="DM", $T606, IF(OR(BH606="Y", BH606="IR"),$AM606,IF(BH606="C", IF($BI606="Y", IF($BA606="C", IF($AF606="N/A", $Q606, $AF606), IF($AF606="N/A", $T606, $AM606)), IF($AG606="N/A", $T606,$AG606)))))))</f>
        <v>24</v>
      </c>
      <c r="CA606" s="15" t="s">
        <v>75</v>
      </c>
      <c r="CB606" s="16">
        <f>BZ606</f>
        <v>24</v>
      </c>
      <c r="CC606" s="15">
        <f>IF(OR($BH606="T", $BH606="R"), 0, IF($BH606="C", IF($BI606="Y", IF($BA606="C", 0, IF(AF606="N/A", Q606-T606, AF606-AG606)), IF($AF606="N/A", U606, AH606)), AN606))</f>
        <v>24</v>
      </c>
      <c r="CD606" s="15" t="str">
        <f>IF(OR($BH606="T", $BH606="R"), 0, IF($BH606="C", IF($BI606="Y", 0, IF($AF606="N/A", V606, AI606)), AO606))</f>
        <v>N/A</v>
      </c>
      <c r="CE606" s="15" t="str">
        <f>IF(OR($BH606="T", $BH606="R"), 0, IF($BH606="C", IF($BI606="Y", 0, IF($AF606="N/A", W606, AJ606)), AP606))</f>
        <v>N/A</v>
      </c>
      <c r="CF606" s="15" t="str">
        <f>IF(OR($BH606="T", $BH606="R"), 0, IF($BH606="C", IF($BI606="Y", 0, IF($AF606="N/A", X606, AK606)), AQ606))</f>
        <v>N/A</v>
      </c>
      <c r="CG606" t="str">
        <f>IF(AC606="N/A", "S:"&amp;L606&amp;" G:"&amp;M606&amp;" GR:"&amp;Q606, IF(AC606=0, "S:"&amp;L606&amp;" G:"&amp;M606&amp;" GR:"&amp;Q606, "S:"&amp;L606&amp;"/"&amp;AD606&amp;" G:"&amp;AE606&amp;" GR:"&amp;AF606))</f>
        <v>S:14 G:10 GR:20</v>
      </c>
    </row>
    <row r="607" spans="1:85" x14ac:dyDescent="0.25">
      <c r="A607" s="14">
        <v>5699</v>
      </c>
      <c r="B607" s="15" t="s">
        <v>3048</v>
      </c>
      <c r="C607" s="15" t="s">
        <v>62</v>
      </c>
      <c r="D607" s="15" t="s">
        <v>55</v>
      </c>
      <c r="E607" s="15">
        <f>VLOOKUP(B607, 'Rookie Year'!$A$2:$B$55679,2,FALSE)</f>
        <v>2024</v>
      </c>
      <c r="F607" s="15">
        <v>2024</v>
      </c>
      <c r="G607" s="15" t="s">
        <v>40</v>
      </c>
      <c r="H607" s="15" t="s">
        <v>2241</v>
      </c>
      <c r="I607" s="16">
        <v>1</v>
      </c>
      <c r="J607" s="15">
        <v>3</v>
      </c>
      <c r="K607" s="17">
        <f>IF(AND(G607&lt;&gt;"N",R607="N/A"), IF(I607&lt;4, 0, 0.25),IF(I607=1, IF(J607=1,0.25, 0.25), IF(I607&lt;13, 0.25, IF(I607&lt;26, 0.4, IF(I607&lt;51, 0.6, 0.75)))))</f>
        <v>0</v>
      </c>
      <c r="L607" s="16">
        <f>I607-M607</f>
        <v>1</v>
      </c>
      <c r="M607" s="16">
        <f>ROUNDUP(I607*K607,0)</f>
        <v>0</v>
      </c>
      <c r="N607" s="16">
        <f>M607*J607</f>
        <v>0</v>
      </c>
      <c r="O607" s="16">
        <v>0</v>
      </c>
      <c r="P607" s="16">
        <v>0</v>
      </c>
      <c r="Q607" s="16">
        <f>N607-O607-P607</f>
        <v>0</v>
      </c>
      <c r="R607" s="15" t="s">
        <v>75</v>
      </c>
      <c r="S607" s="15">
        <f>IF(R607="N/A", J607-($B$1-F607), J607-($B$1-R607))</f>
        <v>3</v>
      </c>
      <c r="T607" s="16">
        <f>IF($S607&lt;1, "N/A", $M607)</f>
        <v>0</v>
      </c>
      <c r="U607" s="16">
        <f>IF($S607&lt;2, "N/A", $M607)</f>
        <v>0</v>
      </c>
      <c r="V607" s="16">
        <f>IF($S607&lt;3, "N/A", $M607)</f>
        <v>0</v>
      </c>
      <c r="W607" s="16" t="str">
        <f>IF($S607&lt;4, "N/A", $M607)</f>
        <v>N/A</v>
      </c>
      <c r="X607" s="16" t="str">
        <f>IF($S607&lt;5, "N/A", $M607)</f>
        <v>N/A</v>
      </c>
      <c r="Y607" s="15" t="str">
        <f>IF(SUM(T607:X607)&lt;&gt;Q607, "CHECK", "OK")</f>
        <v>OK</v>
      </c>
      <c r="Z607" s="15" t="str">
        <f>IF(F607=$B$1, "No", IF(S607=1, "Yes", "No"))</f>
        <v>No</v>
      </c>
      <c r="AA607" s="18" t="str">
        <f>IF(C607="DM", "N/A", IF(Z607="No","N/A",VLOOKUP(B607,'Extension List'!$A$3:$R$1972,18,FALSE)))</f>
        <v>N/A</v>
      </c>
      <c r="AB607" s="15" t="str">
        <f>IF(C607="DM", "N/A", IF(Z607="No","N/A",VLOOKUP(B607,'Extension List'!$A$3:$T$1972,20,FALSE)))</f>
        <v>N/A</v>
      </c>
      <c r="AC607" s="15" t="str">
        <f>IF(AA607="N/A", "N/A", 0)</f>
        <v>N/A</v>
      </c>
      <c r="AD607" s="16" t="str">
        <f>IF(AE607="N/A", "N/A", AA607-AE607)</f>
        <v>N/A</v>
      </c>
      <c r="AE607" s="16" t="str">
        <f>IF(AA607="N/A", "N/A", IF(AC607&gt;0, IF(AA607&lt;13, ROUNDUP(0.25*AA607,0), IF(AA607&lt;26, ROUNDUP(0.4*AA607,0), IF(AA607&lt;51, ROUNDUP(0.6*AA607,0), ROUNDUP(0.75*AA607,0)))), "N/A"))</f>
        <v>N/A</v>
      </c>
      <c r="AF607" s="16" t="str">
        <f>IF(AD607="N/A","N/A", (AE607*AC607)+Q607)</f>
        <v>N/A</v>
      </c>
      <c r="AG607" s="16" t="str">
        <f>IF($AF607="N/A", "N/A", "TBC")</f>
        <v>N/A</v>
      </c>
      <c r="AH607" s="16" t="str">
        <f>IF($AF607="N/A", "N/A", "TBC")</f>
        <v>N/A</v>
      </c>
      <c r="AI607" s="16" t="str">
        <f>IF($AF607="N/A","N/A",IF(AC607&gt;1,"TBC","N/A"))</f>
        <v>N/A</v>
      </c>
      <c r="AJ607" s="16" t="str">
        <f>IF($AF607="N/A","N/A",IF(AC607&gt;2,"TBC","N/A"))</f>
        <v>N/A</v>
      </c>
      <c r="AK607" s="16" t="str">
        <f>IF($AF607="N/A","N/A",IF(AC607&gt;3,"TBC","N/A"))</f>
        <v>N/A</v>
      </c>
      <c r="AL607" s="16" t="str">
        <f>IF(AC607="N/A","N/A",IF(AC607&gt;0,IF(SUM(AG607:AK607)&lt;&gt;AF607,"CHECK","OK"),"N/A"))</f>
        <v>N/A</v>
      </c>
      <c r="AM607" s="16">
        <f>IF(AD607="N/A", L607+T607, L607+AG607)</f>
        <v>1</v>
      </c>
      <c r="AN607" s="16">
        <f>IF(AD607="N/A", IF(U607="N/A", "N/A", L607+U607), AD607+AH607)</f>
        <v>1</v>
      </c>
      <c r="AO607" s="16">
        <f>IF(AD607="N/A", IF(V607="N/A", "N/A", L607+V607), IF(AI607="N/A", "N/A", AD607+AI607))</f>
        <v>1</v>
      </c>
      <c r="AP607" s="16" t="str">
        <f>IF(AD607="N/A", IF(W607="N/A", "N/A", L607+W607), IF(AJ607="N/A", "N/A", AD607+AJ607))</f>
        <v>N/A</v>
      </c>
      <c r="AQ607" s="16" t="str">
        <f>IF(AD607="N/A", IF(X607="N/A", "N/A", L607+X607), IF(AK607="N/A", "N/A", AD607+AK607))</f>
        <v>N/A</v>
      </c>
      <c r="AR607" s="15" t="s">
        <v>66</v>
      </c>
      <c r="AS607" s="15" t="s">
        <v>66</v>
      </c>
      <c r="AT607" s="15" t="s">
        <v>66</v>
      </c>
      <c r="AU607" s="15" t="s">
        <v>66</v>
      </c>
      <c r="AV607" s="15" t="s">
        <v>66</v>
      </c>
      <c r="AW607" s="15" t="s">
        <v>66</v>
      </c>
      <c r="AX607" s="15" t="s">
        <v>66</v>
      </c>
      <c r="AY607" s="15" t="s">
        <v>66</v>
      </c>
      <c r="AZ607" s="15" t="s">
        <v>66</v>
      </c>
      <c r="BA607" s="15" t="s">
        <v>66</v>
      </c>
      <c r="BB607" s="15" t="s">
        <v>66</v>
      </c>
      <c r="BC607" s="15" t="s">
        <v>66</v>
      </c>
      <c r="BD607" s="15" t="s">
        <v>66</v>
      </c>
      <c r="BE607" s="15" t="s">
        <v>66</v>
      </c>
      <c r="BF607" s="15" t="s">
        <v>66</v>
      </c>
      <c r="BG607" s="15" t="s">
        <v>66</v>
      </c>
      <c r="BH607" s="15" t="s">
        <v>66</v>
      </c>
      <c r="BJ607" s="16">
        <f>IF(AR607="R", $CA607, IF(OR(AR607="P", AR607="T", AR607="N"), 0, IF($C607="DM", $T607, IF(OR(AR607="Y", AR607="IR"),$AM607,IF(AR607="C", IF($BI607="Y", IF($AF607="N/A", $Q607, $AF607), IF($AG607="N/A", $T607,$AG607)))))))</f>
        <v>0</v>
      </c>
      <c r="BK607" s="16">
        <f>IF(AS607="R", $CA607, IF(OR(AS607="P", AS607="T", AS607="N"), 0, IF($C607="DM", $T607, IF(OR(AS607="Y", AS607="IR"),$AM607,IF(AS607="C", IF($BI607="Y", IF($AF607="N/A", $Q607, $AF607), IF($AG607="N/A", $T607,$AG607)))))))</f>
        <v>0</v>
      </c>
      <c r="BL607" s="16">
        <f>IF(AT607="R", $CA607, IF(OR(AT607="P", AT607="T", AT607="N"), 0, IF($C607="DM", $T607, IF(OR(AT607="Y", AT607="IR"),$AM607,IF(AT607="C", IF($BI607="Y", IF($AF607="N/A", $Q607, $AF607), IF($AG607="N/A", $T607,$AG607)))))))</f>
        <v>0</v>
      </c>
      <c r="BM607" s="16">
        <f>IF(AU607="R", $CA607, IF(OR(AU607="P", AU607="T", AU607="N"), 0, IF($C607="DM", $T607, IF(OR(AU607="Y", AU607="IR"),$AM607,IF(AU607="C", IF($BI607="Y", IF($AF607="N/A", $Q607, $AF607), IF($AG607="N/A", $T607,$AG607)))))))</f>
        <v>0</v>
      </c>
      <c r="BN607" s="16">
        <f>IF(AV607="R", $CA607, IF(OR(AV607="P", AV607="T", AV607="N"), 0, IF($C607="DM", $T607, IF(OR(AV607="Y", AV607="IR"),$AM607,IF(AV607="C", IF($BI607="Y", IF($AF607="N/A", $Q607, $AF607), IF($AG607="N/A", $T607,$AG607)))))))</f>
        <v>0</v>
      </c>
      <c r="BO607" s="16">
        <f>IF(AW607="R", $CA607, IF(OR(AW607="P", AW607="T", AW607="N"), 0, IF($C607="DM", $T607, IF(OR(AW607="Y", AW607="IR"),$AM607,IF(AW607="C", IF($BI607="Y", IF($AF607="N/A", $Q607, $AF607), IF($AG607="N/A", $T607,$AG607)))))))</f>
        <v>0</v>
      </c>
      <c r="BP607" s="16">
        <f>IF(AX607="R", $CA607, IF(OR(AX607="P", AX607="T", AX607="N"), 0, IF($C607="DM", $T607, IF(OR(AX607="Y", AX607="IR"),$AM607,IF(AX607="C", IF($BI607="Y", IF($AF607="N/A", $Q607, $AF607), IF($AG607="N/A", $T607,$AG607)))))))</f>
        <v>0</v>
      </c>
      <c r="BQ607" s="16">
        <f>IF(AY607="R", $CA607, IF(OR(AY607="P", AY607="T", AY607="N"), 0, IF($C607="DM", $T607, IF(OR(AY607="Y", AY607="IR"),$AM607,IF(AY607="C", IF($BI607="Y", IF($AF607="N/A", $Q607, $AF607), IF($AG607="N/A", $T607,$AG607)))))))</f>
        <v>0</v>
      </c>
      <c r="BR607" s="16">
        <f>IF(AZ607="R", $CA607, IF(OR(AZ607="P", AZ607="T", AZ607="N"), 0, IF($C607="DM", $T607, IF(OR(AZ607="Y", AZ607="IR"),$AM607,IF(AZ607="C", IF($BI607="Y", IF($AF607="N/A", $Q607, $AF607), IF($AG607="N/A", $T607,$AG607)))))))</f>
        <v>0</v>
      </c>
      <c r="BS607" s="16">
        <f>IF(BA607="R", $CA607, IF(OR(BA607="P", BA607="T", BA607="N"), 0, IF($C607="DM", $T607, IF(OR(BA607="Y", BA607="IR"),$AM607,IF(BA607="C", IF($BI607="Y", IF($AF607="N/A", $Q607, $AF607), IF($AG607="N/A", $T607,$AG607)))))))</f>
        <v>0</v>
      </c>
      <c r="BT607" s="16">
        <f>IF(BB607="R", $CA607, IF(OR(BB607="P", BB607="T", BB607="N"), 0, IF($C607="DM", $T607, IF(OR(BB607="Y", BB607="IR"),$AM607,IF(BB607="C", IF($BI607="Y", IF($BA607="C", IF($AF607="N/A", $Q607, $AF607), IF($AF607="N/A", $T607, $AM607)), IF($AG607="N/A", $T607,$AG607)))))))</f>
        <v>0</v>
      </c>
      <c r="BU607" s="16">
        <f>IF(BC607="R", $CA607, IF(OR(BC607="P", BC607="T", BC607="N"), 0, IF($C607="DM", $T607, IF(OR(BC607="Y", BC607="IR"),$AM607,IF(BC607="C", IF($BI607="Y", IF($BA607="C", IF($AF607="N/A", $Q607, $AF607), IF($AF607="N/A", $T607, $AM607)), IF($AG607="N/A", $T607,$AG607)))))))</f>
        <v>0</v>
      </c>
      <c r="BV607" s="16">
        <f>IF(BD607="R", $CA607, IF(OR(BD607="P", BD607="T", BD607="N"), 0, IF($C607="DM", $T607, IF(OR(BD607="Y", BD607="IR"),$AM607,IF(BD607="C", IF($BI607="Y", IF($BA607="C", IF($AF607="N/A", $Q607, $AF607), IF($AF607="N/A", $T607, $AM607)), IF($AG607="N/A", $T607,$AG607)))))))</f>
        <v>0</v>
      </c>
      <c r="BW607" s="16">
        <f>IF(BE607="R", $CA607, IF(OR(BE607="P", BE607="T", BE607="N"), 0, IF($C607="DM", $T607, IF(OR(BE607="Y", BE607="IR"),$AM607,IF(BE607="C", IF($BI607="Y", IF($BA607="C", IF($AF607="N/A", $Q607, $AF607), IF($AF607="N/A", $T607, $AM607)), IF($AG607="N/A", $T607,$AG607)))))))</f>
        <v>0</v>
      </c>
      <c r="BX607" s="16">
        <f>IF(BF607="R", $CA607, IF(OR(BF607="P", BF607="T", BF607="N"), 0, IF($C607="DM", $T607, IF(OR(BF607="Y", BF607="IR"),$AM607,IF(BF607="C", IF($BI607="Y", IF($BA607="C", IF($AF607="N/A", $Q607, $AF607), IF($AF607="N/A", $T607, $AM607)), IF($AG607="N/A", $T607,$AG607)))))))</f>
        <v>0</v>
      </c>
      <c r="BY607" s="16">
        <f>IF(BG607="R", $CA607, IF(OR(BG607="P", BG607="T", BG607="N"), 0, IF($C607="DM", $T607, IF(OR(BG607="Y", BG607="IR"),$AM607,IF(BG607="C", IF($BI607="Y", IF($BA607="C", IF($AF607="N/A", $Q607, $AF607), IF($AF607="N/A", $T607, $AM607)), IF($AG607="N/A", $T607,$AG607)))))))</f>
        <v>0</v>
      </c>
      <c r="BZ607" s="16">
        <f>IF(BH607="R", $CA607, IF(OR(BH607="P", BH607="T", BH607="N"), 0, IF($C607="DM", $T607, IF(OR(BH607="Y", BH607="IR"),$AM607,IF(BH607="C", IF($BI607="Y", IF($BA607="C", IF($AF607="N/A", $Q607, $AF607), IF($AF607="N/A", $T607, $AM607)), IF($AG607="N/A", $T607,$AG607)))))))</f>
        <v>0</v>
      </c>
      <c r="CA607" s="15" t="s">
        <v>75</v>
      </c>
      <c r="CB607" s="16">
        <f>BZ607</f>
        <v>0</v>
      </c>
      <c r="CC607" s="15">
        <f>IF(OR($BH607="T", $BH607="R"), 0, IF($BH607="C", IF($BI607="Y", IF($BA607="C", 0, IF(AF607="N/A", Q607-T607, AF607-AG607)), IF($AF607="N/A", U607, AH607)), AN607))</f>
        <v>1</v>
      </c>
      <c r="CD607" s="15">
        <f>IF(OR($BH607="T", $BH607="R"), 0, IF($BH607="C", IF($BI607="Y", 0, IF($AF607="N/A", V607, AI607)), AO607))</f>
        <v>1</v>
      </c>
      <c r="CE607" s="15" t="str">
        <f>IF(OR($BH607="T", $BH607="R"), 0, IF($BH607="C", IF($BI607="Y", 0, IF($AF607="N/A", W607, AJ607)), AP607))</f>
        <v>N/A</v>
      </c>
      <c r="CF607" s="15" t="str">
        <f>IF(OR($BH607="T", $BH607="R"), 0, IF($BH607="C", IF($BI607="Y", 0, IF($AF607="N/A", X607, AK607)), AQ607))</f>
        <v>N/A</v>
      </c>
      <c r="CG607" t="str">
        <f>IF(AC607="N/A", "S:"&amp;L607&amp;" G:"&amp;M607&amp;" GR:"&amp;Q607, IF(AC607=0, "S:"&amp;L607&amp;" G:"&amp;M607&amp;" GR:"&amp;Q607, "S:"&amp;L607&amp;"/"&amp;AD607&amp;" G:"&amp;AE607&amp;" GR:"&amp;AF607))</f>
        <v>S:1 G:0 GR:0</v>
      </c>
    </row>
    <row r="608" spans="1:85" x14ac:dyDescent="0.25">
      <c r="A608" s="14">
        <v>5838</v>
      </c>
      <c r="B608" s="15" t="s">
        <v>2369</v>
      </c>
      <c r="C608" s="15" t="s">
        <v>62</v>
      </c>
      <c r="D608" s="15" t="s">
        <v>55</v>
      </c>
      <c r="E608" s="15">
        <f>VLOOKUP(B608, 'Rookie Year'!$A$2:$B$55679,2,FALSE)</f>
        <v>2021</v>
      </c>
      <c r="F608" s="15">
        <v>2024</v>
      </c>
      <c r="G608" s="15" t="s">
        <v>42</v>
      </c>
      <c r="H608" s="15">
        <v>0</v>
      </c>
      <c r="I608" s="16">
        <v>3</v>
      </c>
      <c r="J608" s="15">
        <v>1</v>
      </c>
      <c r="K608" s="17">
        <f>IF(AND(G608&lt;&gt;"N",R608="N/A"), IF(I608&lt;4, 0, 0.25),IF(I608=1, IF(J608=1,0.25, 0.25), IF(I608&lt;13, 0.25, IF(I608&lt;26, 0.4, IF(I608&lt;51, 0.6, 0.75)))))</f>
        <v>0.25</v>
      </c>
      <c r="L608" s="16">
        <f>I608-M608</f>
        <v>2</v>
      </c>
      <c r="M608" s="16">
        <f>ROUNDUP(I608*K608,0)</f>
        <v>1</v>
      </c>
      <c r="N608" s="16">
        <f>M608*J608</f>
        <v>1</v>
      </c>
      <c r="O608" s="16">
        <v>0</v>
      </c>
      <c r="P608" s="16">
        <v>0</v>
      </c>
      <c r="Q608" s="16">
        <f>N608-O608-P608</f>
        <v>1</v>
      </c>
      <c r="R608" s="15" t="s">
        <v>75</v>
      </c>
      <c r="S608" s="15">
        <f>IF(R608="N/A", J608-($B$1-F608), J608-($B$1-R608))</f>
        <v>1</v>
      </c>
      <c r="T608" s="16">
        <f>IF($S608&lt;1, "N/A", $M608)</f>
        <v>1</v>
      </c>
      <c r="U608" s="16" t="str">
        <f>IF($S608&lt;2, "N/A", $M608)</f>
        <v>N/A</v>
      </c>
      <c r="V608" s="16" t="str">
        <f>IF($S608&lt;3, "N/A", $M608)</f>
        <v>N/A</v>
      </c>
      <c r="W608" s="16" t="str">
        <f>IF($S608&lt;4, "N/A", $M608)</f>
        <v>N/A</v>
      </c>
      <c r="X608" s="16" t="str">
        <f>IF($S608&lt;5, "N/A", $M608)</f>
        <v>N/A</v>
      </c>
      <c r="Y608" s="15" t="str">
        <f>IF(SUM(T608:X608)&lt;&gt;Q608, "CHECK", "OK")</f>
        <v>OK</v>
      </c>
      <c r="Z608" s="15" t="str">
        <f>IF(F608=$B$1, "No", IF(S608=1, "Yes", "No"))</f>
        <v>No</v>
      </c>
      <c r="AA608" s="18" t="str">
        <f>IF(C608="DM", "N/A", IF(Z608="No","N/A",VLOOKUP(B608,'Extension List'!$A$3:$R$1972,18,FALSE)))</f>
        <v>N/A</v>
      </c>
      <c r="AB608" s="15" t="str">
        <f>IF(C608="DM", "N/A", IF(Z608="No","N/A",VLOOKUP(B608,'Extension List'!$A$3:$T$1972,20,FALSE)))</f>
        <v>N/A</v>
      </c>
      <c r="AC608" s="15" t="str">
        <f>IF(AA608="N/A", "N/A", 0)</f>
        <v>N/A</v>
      </c>
      <c r="AD608" s="16" t="str">
        <f>IF(AE608="N/A", "N/A", AA608-AE608)</f>
        <v>N/A</v>
      </c>
      <c r="AE608" s="16" t="str">
        <f>IF(AA608="N/A", "N/A", IF(AC608&gt;0, IF(AA608&lt;13, ROUNDUP(0.25*AA608,0), IF(AA608&lt;26, ROUNDUP(0.4*AA608,0), IF(AA608&lt;51, ROUNDUP(0.6*AA608,0), ROUNDUP(0.75*AA608,0)))), "N/A"))</f>
        <v>N/A</v>
      </c>
      <c r="AF608" s="16" t="str">
        <f>IF(AD608="N/A","N/A", (AE608*AC608)+Q608)</f>
        <v>N/A</v>
      </c>
      <c r="AG608" s="16" t="str">
        <f>IF($AF608="N/A", "N/A", "TBC")</f>
        <v>N/A</v>
      </c>
      <c r="AH608" s="16" t="str">
        <f>IF($AF608="N/A", "N/A", "TBC")</f>
        <v>N/A</v>
      </c>
      <c r="AI608" s="16" t="str">
        <f>IF($AF608="N/A","N/A",IF(AC608&gt;1,"TBC","N/A"))</f>
        <v>N/A</v>
      </c>
      <c r="AJ608" s="16" t="str">
        <f>IF($AF608="N/A","N/A",IF(AC608&gt;2,"TBC","N/A"))</f>
        <v>N/A</v>
      </c>
      <c r="AK608" s="16" t="str">
        <f>IF($AF608="N/A","N/A",IF(AC608&gt;3,"TBC","N/A"))</f>
        <v>N/A</v>
      </c>
      <c r="AL608" s="16" t="str">
        <f>IF(AC608="N/A","N/A",IF(AC608&gt;0,IF(SUM(AG608:AK608)&lt;&gt;AF608,"CHECK","OK"),"N/A"))</f>
        <v>N/A</v>
      </c>
      <c r="AM608" s="16">
        <f>IF(AD608="N/A", L608+T608, L608+AG608)</f>
        <v>3</v>
      </c>
      <c r="AN608" s="16" t="str">
        <f>IF(AD608="N/A", IF(U608="N/A", "N/A", L608+U608), AD608+AH608)</f>
        <v>N/A</v>
      </c>
      <c r="AO608" s="16" t="str">
        <f>IF(AD608="N/A", IF(V608="N/A", "N/A", L608+V608), IF(AI608="N/A", "N/A", AD608+AI608))</f>
        <v>N/A</v>
      </c>
      <c r="AP608" s="16" t="str">
        <f>IF(AD608="N/A", IF(W608="N/A", "N/A", L608+W608), IF(AJ608="N/A", "N/A", AD608+AJ608))</f>
        <v>N/A</v>
      </c>
      <c r="AQ608" s="16" t="str">
        <f>IF(AD608="N/A", IF(X608="N/A", "N/A", L608+X608), IF(AK608="N/A", "N/A", AD608+AK608))</f>
        <v>N/A</v>
      </c>
      <c r="AR608" s="15" t="s">
        <v>42</v>
      </c>
      <c r="AS608" s="15" t="s">
        <v>42</v>
      </c>
      <c r="AT608" s="15" t="s">
        <v>42</v>
      </c>
      <c r="AU608" s="15" t="s">
        <v>42</v>
      </c>
      <c r="AV608" s="15" t="s">
        <v>42</v>
      </c>
      <c r="AW608" s="15" t="s">
        <v>42</v>
      </c>
      <c r="AX608" s="15" t="s">
        <v>42</v>
      </c>
      <c r="AY608" s="15" t="s">
        <v>42</v>
      </c>
      <c r="AZ608" s="15" t="s">
        <v>42</v>
      </c>
      <c r="BA608" s="15" t="s">
        <v>42</v>
      </c>
      <c r="BB608" s="15" t="s">
        <v>40</v>
      </c>
      <c r="BC608" s="15" t="s">
        <v>40</v>
      </c>
      <c r="BD608" s="15" t="s">
        <v>40</v>
      </c>
      <c r="BE608" s="15" t="s">
        <v>40</v>
      </c>
      <c r="BF608" s="15" t="s">
        <v>40</v>
      </c>
      <c r="BG608" s="15" t="s">
        <v>40</v>
      </c>
      <c r="BH608" s="15" t="s">
        <v>40</v>
      </c>
      <c r="BJ608" s="16">
        <f>IF(AR608="R", $CA608, IF(OR(AR608="P", AR608="T", AR608="N"), 0, IF($C608="DM", $T608, IF(OR(AR608="Y", AR608="IR"),$AM608,IF(AR608="C", IF($BI608="Y", IF($AF608="N/A", $Q608, $AF608), IF($AG608="N/A", $T608,$AG608)))))))</f>
        <v>0</v>
      </c>
      <c r="BK608" s="16">
        <f>IF(AS608="R", $CA608, IF(OR(AS608="P", AS608="T", AS608="N"), 0, IF($C608="DM", $T608, IF(OR(AS608="Y", AS608="IR"),$AM608,IF(AS608="C", IF($BI608="Y", IF($AF608="N/A", $Q608, $AF608), IF($AG608="N/A", $T608,$AG608)))))))</f>
        <v>0</v>
      </c>
      <c r="BL608" s="16">
        <f>IF(AT608="R", $CA608, IF(OR(AT608="P", AT608="T", AT608="N"), 0, IF($C608="DM", $T608, IF(OR(AT608="Y", AT608="IR"),$AM608,IF(AT608="C", IF($BI608="Y", IF($AF608="N/A", $Q608, $AF608), IF($AG608="N/A", $T608,$AG608)))))))</f>
        <v>0</v>
      </c>
      <c r="BM608" s="16">
        <f>IF(AU608="R", $CA608, IF(OR(AU608="P", AU608="T", AU608="N"), 0, IF($C608="DM", $T608, IF(OR(AU608="Y", AU608="IR"),$AM608,IF(AU608="C", IF($BI608="Y", IF($AF608="N/A", $Q608, $AF608), IF($AG608="N/A", $T608,$AG608)))))))</f>
        <v>0</v>
      </c>
      <c r="BN608" s="16">
        <f>IF(AV608="R", $CA608, IF(OR(AV608="P", AV608="T", AV608="N"), 0, IF($C608="DM", $T608, IF(OR(AV608="Y", AV608="IR"),$AM608,IF(AV608="C", IF($BI608="Y", IF($AF608="N/A", $Q608, $AF608), IF($AG608="N/A", $T608,$AG608)))))))</f>
        <v>0</v>
      </c>
      <c r="BO608" s="16">
        <f>IF(AW608="R", $CA608, IF(OR(AW608="P", AW608="T", AW608="N"), 0, IF($C608="DM", $T608, IF(OR(AW608="Y", AW608="IR"),$AM608,IF(AW608="C", IF($BI608="Y", IF($AF608="N/A", $Q608, $AF608), IF($AG608="N/A", $T608,$AG608)))))))</f>
        <v>0</v>
      </c>
      <c r="BP608" s="16">
        <f>IF(AX608="R", $CA608, IF(OR(AX608="P", AX608="T", AX608="N"), 0, IF($C608="DM", $T608, IF(OR(AX608="Y", AX608="IR"),$AM608,IF(AX608="C", IF($BI608="Y", IF($AF608="N/A", $Q608, $AF608), IF($AG608="N/A", $T608,$AG608)))))))</f>
        <v>0</v>
      </c>
      <c r="BQ608" s="16">
        <f>IF(AY608="R", $CA608, IF(OR(AY608="P", AY608="T", AY608="N"), 0, IF($C608="DM", $T608, IF(OR(AY608="Y", AY608="IR"),$AM608,IF(AY608="C", IF($BI608="Y", IF($AF608="N/A", $Q608, $AF608), IF($AG608="N/A", $T608,$AG608)))))))</f>
        <v>0</v>
      </c>
      <c r="BR608" s="16">
        <f>IF(AZ608="R", $CA608, IF(OR(AZ608="P", AZ608="T", AZ608="N"), 0, IF($C608="DM", $T608, IF(OR(AZ608="Y", AZ608="IR"),$AM608,IF(AZ608="C", IF($BI608="Y", IF($AF608="N/A", $Q608, $AF608), IF($AG608="N/A", $T608,$AG608)))))))</f>
        <v>0</v>
      </c>
      <c r="BS608" s="16">
        <f>IF(BA608="R", $CA608, IF(OR(BA608="P", BA608="T", BA608="N"), 0, IF($C608="DM", $T608, IF(OR(BA608="Y", BA608="IR"),$AM608,IF(BA608="C", IF($BI608="Y", IF($AF608="N/A", $Q608, $AF608), IF($AG608="N/A", $T608,$AG608)))))))</f>
        <v>0</v>
      </c>
      <c r="BT608" s="16">
        <f>IF(BB608="R", $CA608, IF(OR(BB608="P", BB608="T", BB608="N"), 0, IF($C608="DM", $T608, IF(OR(BB608="Y", BB608="IR"),$AM608,IF(BB608="C", IF($BI608="Y", IF($BA608="C", IF($AF608="N/A", $Q608, $AF608), IF($AF608="N/A", $T608, $AM608)), IF($AG608="N/A", $T608,$AG608)))))))</f>
        <v>3</v>
      </c>
      <c r="BU608" s="16">
        <f>IF(BC608="R", $CA608, IF(OR(BC608="P", BC608="T", BC608="N"), 0, IF($C608="DM", $T608, IF(OR(BC608="Y", BC608="IR"),$AM608,IF(BC608="C", IF($BI608="Y", IF($BA608="C", IF($AF608="N/A", $Q608, $AF608), IF($AF608="N/A", $T608, $AM608)), IF($AG608="N/A", $T608,$AG608)))))))</f>
        <v>3</v>
      </c>
      <c r="BV608" s="16">
        <f>IF(BD608="R", $CA608, IF(OR(BD608="P", BD608="T", BD608="N"), 0, IF($C608="DM", $T608, IF(OR(BD608="Y", BD608="IR"),$AM608,IF(BD608="C", IF($BI608="Y", IF($BA608="C", IF($AF608="N/A", $Q608, $AF608), IF($AF608="N/A", $T608, $AM608)), IF($AG608="N/A", $T608,$AG608)))))))</f>
        <v>3</v>
      </c>
      <c r="BW608" s="16">
        <f>IF(BE608="R", $CA608, IF(OR(BE608="P", BE608="T", BE608="N"), 0, IF($C608="DM", $T608, IF(OR(BE608="Y", BE608="IR"),$AM608,IF(BE608="C", IF($BI608="Y", IF($BA608="C", IF($AF608="N/A", $Q608, $AF608), IF($AF608="N/A", $T608, $AM608)), IF($AG608="N/A", $T608,$AG608)))))))</f>
        <v>3</v>
      </c>
      <c r="BX608" s="16">
        <f>IF(BF608="R", $CA608, IF(OR(BF608="P", BF608="T", BF608="N"), 0, IF($C608="DM", $T608, IF(OR(BF608="Y", BF608="IR"),$AM608,IF(BF608="C", IF($BI608="Y", IF($BA608="C", IF($AF608="N/A", $Q608, $AF608), IF($AF608="N/A", $T608, $AM608)), IF($AG608="N/A", $T608,$AG608)))))))</f>
        <v>3</v>
      </c>
      <c r="BY608" s="16">
        <f>IF(BG608="R", $CA608, IF(OR(BG608="P", BG608="T", BG608="N"), 0, IF($C608="DM", $T608, IF(OR(BG608="Y", BG608="IR"),$AM608,IF(BG608="C", IF($BI608="Y", IF($BA608="C", IF($AF608="N/A", $Q608, $AF608), IF($AF608="N/A", $T608, $AM608)), IF($AG608="N/A", $T608,$AG608)))))))</f>
        <v>3</v>
      </c>
      <c r="BZ608" s="16">
        <f>IF(BH608="R", $CA608, IF(OR(BH608="P", BH608="T", BH608="N"), 0, IF($C608="DM", $T608, IF(OR(BH608="Y", BH608="IR"),$AM608,IF(BH608="C", IF($BI608="Y", IF($BA608="C", IF($AF608="N/A", $Q608, $AF608), IF($AF608="N/A", $T608, $AM608)), IF($AG608="N/A", $T608,$AG608)))))))</f>
        <v>3</v>
      </c>
      <c r="CA608" s="15" t="s">
        <v>75</v>
      </c>
      <c r="CB608" s="16">
        <f>BZ608</f>
        <v>3</v>
      </c>
      <c r="CC608" s="15" t="str">
        <f>IF(OR($BH608="T", $BH608="R"), 0, IF($BH608="C", IF($BI608="Y", IF($BA608="C", 0, IF(AF608="N/A", Q608-T608, AF608-AG608)), IF($AF608="N/A", U608, AH608)), AN608))</f>
        <v>N/A</v>
      </c>
      <c r="CD608" s="15" t="str">
        <f>IF(OR($BH608="T", $BH608="R"), 0, IF($BH608="C", IF($BI608="Y", 0, IF($AF608="N/A", V608, AI608)), AO608))</f>
        <v>N/A</v>
      </c>
      <c r="CE608" s="15" t="str">
        <f>IF(OR($BH608="T", $BH608="R"), 0, IF($BH608="C", IF($BI608="Y", 0, IF($AF608="N/A", W608, AJ608)), AP608))</f>
        <v>N/A</v>
      </c>
      <c r="CF608" s="15" t="str">
        <f>IF(OR($BH608="T", $BH608="R"), 0, IF($BH608="C", IF($BI608="Y", 0, IF($AF608="N/A", X608, AK608)), AQ608))</f>
        <v>N/A</v>
      </c>
    </row>
    <row r="609" spans="1:85" x14ac:dyDescent="0.25">
      <c r="A609" s="14">
        <v>5634</v>
      </c>
      <c r="B609" s="15" t="s">
        <v>2983</v>
      </c>
      <c r="C609" s="15" t="s">
        <v>62</v>
      </c>
      <c r="D609" s="15" t="s">
        <v>55</v>
      </c>
      <c r="E609" s="15">
        <f>VLOOKUP(B609, 'Rookie Year'!$A$2:$B$55679,2,FALSE)</f>
        <v>2024</v>
      </c>
      <c r="F609" s="15">
        <v>2024</v>
      </c>
      <c r="G609" s="15" t="s">
        <v>40</v>
      </c>
      <c r="H609" s="15" t="s">
        <v>2187</v>
      </c>
      <c r="I609" s="16">
        <v>2</v>
      </c>
      <c r="J609" s="15">
        <v>3</v>
      </c>
      <c r="K609" s="17">
        <f>IF(AND(G609&lt;&gt;"N",R609="N/A"), IF(I609&lt;4, 0, 0.25),IF(I609=1, IF(J609=1,0.25, 0.25), IF(I609&lt;13, 0.25, IF(I609&lt;26, 0.4, IF(I609&lt;51, 0.6, 0.75)))))</f>
        <v>0</v>
      </c>
      <c r="L609" s="16">
        <f>I609-M609</f>
        <v>2</v>
      </c>
      <c r="M609" s="16">
        <f>ROUNDUP(I609*K609,0)</f>
        <v>0</v>
      </c>
      <c r="N609" s="16">
        <f>M609*J609</f>
        <v>0</v>
      </c>
      <c r="O609" s="16">
        <v>0</v>
      </c>
      <c r="P609" s="16">
        <v>0</v>
      </c>
      <c r="Q609" s="16">
        <f>N609-O609-P609</f>
        <v>0</v>
      </c>
      <c r="R609" s="15" t="s">
        <v>75</v>
      </c>
      <c r="S609" s="15">
        <f>IF(R609="N/A", J609-($B$1-F609), J609-($B$1-R609))</f>
        <v>3</v>
      </c>
      <c r="T609" s="16">
        <f>IF($S609&lt;1, "N/A", $M609)</f>
        <v>0</v>
      </c>
      <c r="U609" s="16">
        <f>IF($S609&lt;2, "N/A", $M609)</f>
        <v>0</v>
      </c>
      <c r="V609" s="16">
        <f>IF($S609&lt;3, "N/A", $M609)</f>
        <v>0</v>
      </c>
      <c r="W609" s="16" t="str">
        <f>IF($S609&lt;4, "N/A", $M609)</f>
        <v>N/A</v>
      </c>
      <c r="X609" s="16" t="str">
        <f>IF($S609&lt;5, "N/A", $M609)</f>
        <v>N/A</v>
      </c>
      <c r="Y609" s="15" t="str">
        <f>IF(SUM(T609:X609)&lt;&gt;Q609, "CHECK", "OK")</f>
        <v>OK</v>
      </c>
      <c r="Z609" s="15" t="str">
        <f>IF(F609=$B$1, "No", IF(S609=1, "Yes", "No"))</f>
        <v>No</v>
      </c>
      <c r="AA609" s="18" t="str">
        <f>IF(C609="DM", "N/A", IF(Z609="No","N/A",VLOOKUP(B609,'Extension List'!$A$3:$R$1972,18,FALSE)))</f>
        <v>N/A</v>
      </c>
      <c r="AB609" s="15" t="str">
        <f>IF(C609="DM", "N/A", IF(Z609="No","N/A",VLOOKUP(B609,'Extension List'!$A$3:$T$1972,20,FALSE)))</f>
        <v>N/A</v>
      </c>
      <c r="AC609" s="15" t="str">
        <f>IF(AA609="N/A", "N/A", 0)</f>
        <v>N/A</v>
      </c>
      <c r="AD609" s="16" t="str">
        <f>IF(AE609="N/A", "N/A", AA609-AE609)</f>
        <v>N/A</v>
      </c>
      <c r="AE609" s="16" t="str">
        <f>IF(AA609="N/A", "N/A", IF(AC609&gt;0, IF(AA609&lt;13, ROUNDUP(0.25*AA609,0), IF(AA609&lt;26, ROUNDUP(0.4*AA609,0), IF(AA609&lt;51, ROUNDUP(0.6*AA609,0), ROUNDUP(0.75*AA609,0)))), "N/A"))</f>
        <v>N/A</v>
      </c>
      <c r="AF609" s="16" t="str">
        <f>IF(AD609="N/A","N/A", (AE609*AC609)+Q609)</f>
        <v>N/A</v>
      </c>
      <c r="AG609" s="16" t="str">
        <f>IF($AF609="N/A", "N/A", "TBC")</f>
        <v>N/A</v>
      </c>
      <c r="AH609" s="16" t="str">
        <f>IF($AF609="N/A", "N/A", "TBC")</f>
        <v>N/A</v>
      </c>
      <c r="AI609" s="16" t="str">
        <f>IF($AF609="N/A","N/A",IF(AC609&gt;1,"TBC","N/A"))</f>
        <v>N/A</v>
      </c>
      <c r="AJ609" s="16" t="str">
        <f>IF($AF609="N/A","N/A",IF(AC609&gt;2,"TBC","N/A"))</f>
        <v>N/A</v>
      </c>
      <c r="AK609" s="16" t="str">
        <f>IF($AF609="N/A","N/A",IF(AC609&gt;3,"TBC","N/A"))</f>
        <v>N/A</v>
      </c>
      <c r="AL609" s="16" t="str">
        <f>IF(AC609="N/A","N/A",IF(AC609&gt;0,IF(SUM(AG609:AK609)&lt;&gt;AF609,"CHECK","OK"),"N/A"))</f>
        <v>N/A</v>
      </c>
      <c r="AM609" s="16">
        <f>IF(AD609="N/A", L609+T609, L609+AG609)</f>
        <v>2</v>
      </c>
      <c r="AN609" s="16">
        <f>IF(AD609="N/A", IF(U609="N/A", "N/A", L609+U609), AD609+AH609)</f>
        <v>2</v>
      </c>
      <c r="AO609" s="16">
        <f>IF(AD609="N/A", IF(V609="N/A", "N/A", L609+V609), IF(AI609="N/A", "N/A", AD609+AI609))</f>
        <v>2</v>
      </c>
      <c r="AP609" s="16" t="str">
        <f>IF(AD609="N/A", IF(W609="N/A", "N/A", L609+W609), IF(AJ609="N/A", "N/A", AD609+AJ609))</f>
        <v>N/A</v>
      </c>
      <c r="AQ609" s="16" t="str">
        <f>IF(AD609="N/A", IF(X609="N/A", "N/A", L609+X609), IF(AK609="N/A", "N/A", AD609+AK609))</f>
        <v>N/A</v>
      </c>
      <c r="AR609" s="15" t="s">
        <v>40</v>
      </c>
      <c r="AS609" s="15" t="s">
        <v>40</v>
      </c>
      <c r="AT609" s="15" t="s">
        <v>40</v>
      </c>
      <c r="AU609" s="15" t="s">
        <v>40</v>
      </c>
      <c r="AV609" s="15" t="s">
        <v>40</v>
      </c>
      <c r="AW609" s="15" t="s">
        <v>40</v>
      </c>
      <c r="AX609" s="15" t="s">
        <v>40</v>
      </c>
      <c r="AY609" s="15" t="s">
        <v>40</v>
      </c>
      <c r="AZ609" s="15" t="s">
        <v>40</v>
      </c>
      <c r="BA609" s="15" t="s">
        <v>40</v>
      </c>
      <c r="BB609" s="15" t="s">
        <v>40</v>
      </c>
      <c r="BC609" s="15" t="s">
        <v>40</v>
      </c>
      <c r="BD609" s="15" t="s">
        <v>40</v>
      </c>
      <c r="BE609" s="15" t="s">
        <v>40</v>
      </c>
      <c r="BF609" s="15" t="s">
        <v>40</v>
      </c>
      <c r="BG609" s="15" t="s">
        <v>40</v>
      </c>
      <c r="BH609" s="15" t="s">
        <v>40</v>
      </c>
      <c r="BJ609" s="16">
        <f>IF(AR609="R", $CA609, IF(OR(AR609="P", AR609="T", AR609="N"), 0, IF($C609="DM", $T609, IF(OR(AR609="Y", AR609="IR"),$AM609,IF(AR609="C", IF($BI609="Y", IF($AF609="N/A", $Q609, $AF609), IF($AG609="N/A", $T609,$AG609)))))))</f>
        <v>2</v>
      </c>
      <c r="BK609" s="16">
        <f>IF(AS609="R", $CA609, IF(OR(AS609="P", AS609="T", AS609="N"), 0, IF($C609="DM", $T609, IF(OR(AS609="Y", AS609="IR"),$AM609,IF(AS609="C", IF($BI609="Y", IF($AF609="N/A", $Q609, $AF609), IF($AG609="N/A", $T609,$AG609)))))))</f>
        <v>2</v>
      </c>
      <c r="BL609" s="16">
        <f>IF(AT609="R", $CA609, IF(OR(AT609="P", AT609="T", AT609="N"), 0, IF($C609="DM", $T609, IF(OR(AT609="Y", AT609="IR"),$AM609,IF(AT609="C", IF($BI609="Y", IF($AF609="N/A", $Q609, $AF609), IF($AG609="N/A", $T609,$AG609)))))))</f>
        <v>2</v>
      </c>
      <c r="BM609" s="16">
        <f>IF(AU609="R", $CA609, IF(OR(AU609="P", AU609="T", AU609="N"), 0, IF($C609="DM", $T609, IF(OR(AU609="Y", AU609="IR"),$AM609,IF(AU609="C", IF($BI609="Y", IF($AF609="N/A", $Q609, $AF609), IF($AG609="N/A", $T609,$AG609)))))))</f>
        <v>2</v>
      </c>
      <c r="BN609" s="16">
        <f>IF(AV609="R", $CA609, IF(OR(AV609="P", AV609="T", AV609="N"), 0, IF($C609="DM", $T609, IF(OR(AV609="Y", AV609="IR"),$AM609,IF(AV609="C", IF($BI609="Y", IF($AF609="N/A", $Q609, $AF609), IF($AG609="N/A", $T609,$AG609)))))))</f>
        <v>2</v>
      </c>
      <c r="BO609" s="16">
        <f>IF(AW609="R", $CA609, IF(OR(AW609="P", AW609="T", AW609="N"), 0, IF($C609="DM", $T609, IF(OR(AW609="Y", AW609="IR"),$AM609,IF(AW609="C", IF($BI609="Y", IF($AF609="N/A", $Q609, $AF609), IF($AG609="N/A", $T609,$AG609)))))))</f>
        <v>2</v>
      </c>
      <c r="BP609" s="16">
        <f>IF(AX609="R", $CA609, IF(OR(AX609="P", AX609="T", AX609="N"), 0, IF($C609="DM", $T609, IF(OR(AX609="Y", AX609="IR"),$AM609,IF(AX609="C", IF($BI609="Y", IF($AF609="N/A", $Q609, $AF609), IF($AG609="N/A", $T609,$AG609)))))))</f>
        <v>2</v>
      </c>
      <c r="BQ609" s="16">
        <f>IF(AY609="R", $CA609, IF(OR(AY609="P", AY609="T", AY609="N"), 0, IF($C609="DM", $T609, IF(OR(AY609="Y", AY609="IR"),$AM609,IF(AY609="C", IF($BI609="Y", IF($AF609="N/A", $Q609, $AF609), IF($AG609="N/A", $T609,$AG609)))))))</f>
        <v>2</v>
      </c>
      <c r="BR609" s="16">
        <f>IF(AZ609="R", $CA609, IF(OR(AZ609="P", AZ609="T", AZ609="N"), 0, IF($C609="DM", $T609, IF(OR(AZ609="Y", AZ609="IR"),$AM609,IF(AZ609="C", IF($BI609="Y", IF($AF609="N/A", $Q609, $AF609), IF($AG609="N/A", $T609,$AG609)))))))</f>
        <v>2</v>
      </c>
      <c r="BS609" s="16">
        <f>IF(BA609="R", $CA609, IF(OR(BA609="P", BA609="T", BA609="N"), 0, IF($C609="DM", $T609, IF(OR(BA609="Y", BA609="IR"),$AM609,IF(BA609="C", IF($BI609="Y", IF($AF609="N/A", $Q609, $AF609), IF($AG609="N/A", $T609,$AG609)))))))</f>
        <v>2</v>
      </c>
      <c r="BT609" s="16">
        <f>IF(BB609="R", $CA609, IF(OR(BB609="P", BB609="T", BB609="N"), 0, IF($C609="DM", $T609, IF(OR(BB609="Y", BB609="IR"),$AM609,IF(BB609="C", IF($BI609="Y", IF($BA609="C", IF($AF609="N/A", $Q609, $AF609), IF($AF609="N/A", $T609, $AM609)), IF($AG609="N/A", $T609,$AG609)))))))</f>
        <v>2</v>
      </c>
      <c r="BU609" s="16">
        <f>IF(BC609="R", $CA609, IF(OR(BC609="P", BC609="T", BC609="N"), 0, IF($C609="DM", $T609, IF(OR(BC609="Y", BC609="IR"),$AM609,IF(BC609="C", IF($BI609="Y", IF($BA609="C", IF($AF609="N/A", $Q609, $AF609), IF($AF609="N/A", $T609, $AM609)), IF($AG609="N/A", $T609,$AG609)))))))</f>
        <v>2</v>
      </c>
      <c r="BV609" s="16">
        <f>IF(BD609="R", $CA609, IF(OR(BD609="P", BD609="T", BD609="N"), 0, IF($C609="DM", $T609, IF(OR(BD609="Y", BD609="IR"),$AM609,IF(BD609="C", IF($BI609="Y", IF($BA609="C", IF($AF609="N/A", $Q609, $AF609), IF($AF609="N/A", $T609, $AM609)), IF($AG609="N/A", $T609,$AG609)))))))</f>
        <v>2</v>
      </c>
      <c r="BW609" s="16">
        <f>IF(BE609="R", $CA609, IF(OR(BE609="P", BE609="T", BE609="N"), 0, IF($C609="DM", $T609, IF(OR(BE609="Y", BE609="IR"),$AM609,IF(BE609="C", IF($BI609="Y", IF($BA609="C", IF($AF609="N/A", $Q609, $AF609), IF($AF609="N/A", $T609, $AM609)), IF($AG609="N/A", $T609,$AG609)))))))</f>
        <v>2</v>
      </c>
      <c r="BX609" s="16">
        <f>IF(BF609="R", $CA609, IF(OR(BF609="P", BF609="T", BF609="N"), 0, IF($C609="DM", $T609, IF(OR(BF609="Y", BF609="IR"),$AM609,IF(BF609="C", IF($BI609="Y", IF($BA609="C", IF($AF609="N/A", $Q609, $AF609), IF($AF609="N/A", $T609, $AM609)), IF($AG609="N/A", $T609,$AG609)))))))</f>
        <v>2</v>
      </c>
      <c r="BY609" s="16">
        <f>IF(BG609="R", $CA609, IF(OR(BG609="P", BG609="T", BG609="N"), 0, IF($C609="DM", $T609, IF(OR(BG609="Y", BG609="IR"),$AM609,IF(BG609="C", IF($BI609="Y", IF($BA609="C", IF($AF609="N/A", $Q609, $AF609), IF($AF609="N/A", $T609, $AM609)), IF($AG609="N/A", $T609,$AG609)))))))</f>
        <v>2</v>
      </c>
      <c r="BZ609" s="16">
        <f>IF(BH609="R", $CA609, IF(OR(BH609="P", BH609="T", BH609="N"), 0, IF($C609="DM", $T609, IF(OR(BH609="Y", BH609="IR"),$AM609,IF(BH609="C", IF($BI609="Y", IF($BA609="C", IF($AF609="N/A", $Q609, $AF609), IF($AF609="N/A", $T609, $AM609)), IF($AG609="N/A", $T609,$AG609)))))))</f>
        <v>2</v>
      </c>
      <c r="CA609" s="15" t="s">
        <v>75</v>
      </c>
      <c r="CB609" s="16">
        <f>BZ609</f>
        <v>2</v>
      </c>
      <c r="CC609" s="15">
        <f>IF(OR($BH609="T", $BH609="R"), 0, IF($BH609="C", IF($BI609="Y", IF($BA609="C", 0, IF(AF609="N/A", Q609-T609, AF609-AG609)), IF($AF609="N/A", U609, AH609)), AN609))</f>
        <v>2</v>
      </c>
      <c r="CD609" s="15">
        <f>IF(OR($BH609="T", $BH609="R"), 0, IF($BH609="C", IF($BI609="Y", 0, IF($AF609="N/A", V609, AI609)), AO609))</f>
        <v>2</v>
      </c>
      <c r="CE609" s="15" t="str">
        <f>IF(OR($BH609="T", $BH609="R"), 0, IF($BH609="C", IF($BI609="Y", 0, IF($AF609="N/A", W609, AJ609)), AP609))</f>
        <v>N/A</v>
      </c>
      <c r="CF609" s="15" t="str">
        <f>IF(OR($BH609="T", $BH609="R"), 0, IF($BH609="C", IF($BI609="Y", 0, IF($AF609="N/A", X609, AK609)), AQ609))</f>
        <v>N/A</v>
      </c>
      <c r="CG609" t="str">
        <f>IF(AC609="N/A", "S:"&amp;L609&amp;" G:"&amp;M609&amp;" GR:"&amp;Q609, IF(AC609=0, "S:"&amp;L609&amp;" G:"&amp;M609&amp;" GR:"&amp;Q609, "S:"&amp;L609&amp;"/"&amp;AD609&amp;" G:"&amp;AE609&amp;" GR:"&amp;AF609))</f>
        <v>S:2 G:0 GR:0</v>
      </c>
    </row>
    <row r="610" spans="1:85" x14ac:dyDescent="0.25">
      <c r="A610" s="14">
        <v>3137</v>
      </c>
      <c r="B610" s="15" t="s">
        <v>1141</v>
      </c>
      <c r="C610" s="15" t="s">
        <v>62</v>
      </c>
      <c r="D610" s="15" t="s">
        <v>55</v>
      </c>
      <c r="E610" s="15">
        <f>VLOOKUP(B610, 'Rookie Year'!$A$2:$B$55679,2,FALSE)</f>
        <v>2019</v>
      </c>
      <c r="F610" s="15">
        <v>2019</v>
      </c>
      <c r="G610" s="15" t="s">
        <v>40</v>
      </c>
      <c r="H610" s="15" t="s">
        <v>1927</v>
      </c>
      <c r="I610" s="16">
        <v>4</v>
      </c>
      <c r="J610" s="15">
        <v>4</v>
      </c>
      <c r="K610" s="17">
        <f>IF(AND(G610&lt;&gt;"N",R610="N/A"), IF(I610&lt;4, 0, 0.25),IF(I610=1, IF(J610=1,0.25, 0.25), IF(I610&lt;13, 0.25, IF(I610&lt;26, 0.4, IF(I610&lt;51, 0.6, 0.75)))))</f>
        <v>0.25</v>
      </c>
      <c r="L610" s="16">
        <f>I610-M610</f>
        <v>3</v>
      </c>
      <c r="M610" s="16">
        <f>ROUNDUP(I610*K610,0)</f>
        <v>1</v>
      </c>
      <c r="N610" s="16">
        <f>M610*J610</f>
        <v>4</v>
      </c>
      <c r="O610" s="16">
        <v>4</v>
      </c>
      <c r="P610" s="16">
        <v>0</v>
      </c>
      <c r="Q610" s="16">
        <f>N610-O610-P610</f>
        <v>0</v>
      </c>
      <c r="R610" s="15">
        <v>2021</v>
      </c>
      <c r="S610" s="15">
        <f>IF(R610="N/A", J610-($B$1-F610), J610-($B$1-R610))</f>
        <v>1</v>
      </c>
      <c r="T610" s="16">
        <v>0</v>
      </c>
      <c r="U610" s="16" t="str">
        <f>IF($S610&lt;2, "N/A", $M610)</f>
        <v>N/A</v>
      </c>
      <c r="V610" s="16" t="str">
        <f>IF($S610&lt;3, "N/A", $M610)</f>
        <v>N/A</v>
      </c>
      <c r="W610" s="16" t="str">
        <f>IF($S610&lt;4, "N/A", $M610)</f>
        <v>N/A</v>
      </c>
      <c r="X610" s="16" t="str">
        <f>IF($S610&lt;5, "N/A", $M610)</f>
        <v>N/A</v>
      </c>
      <c r="Y610" s="15" t="str">
        <f>IF(SUM(T610:X610)&lt;&gt;Q610, "CHECK", "OK")</f>
        <v>OK</v>
      </c>
      <c r="Z610" s="15" t="str">
        <f>IF(F610=$B$1, "No", IF(S610=1, "Yes", "No"))</f>
        <v>Yes</v>
      </c>
      <c r="AA610" s="18">
        <f>IF(C610="DM", "N/A", IF(Z610="No","N/A",VLOOKUP(B610,'Extension List'!$A$3:$R$1972,18,FALSE)))</f>
        <v>16</v>
      </c>
      <c r="AB610" s="15">
        <f>IF(C610="DM", "N/A", IF(Z610="No","N/A",VLOOKUP(B610,'Extension List'!$A$3:$T$1972,20,FALSE)))</f>
        <v>4</v>
      </c>
      <c r="AC610" s="15">
        <f>IF(AA610="N/A", "N/A", 0)</f>
        <v>0</v>
      </c>
      <c r="AD610" s="16" t="str">
        <f>IF(AE610="N/A", "N/A", AA610-AE610)</f>
        <v>N/A</v>
      </c>
      <c r="AE610" s="16" t="str">
        <f>IF(AA610="N/A", "N/A", IF(AC610&gt;0, IF(AA610&lt;13, ROUNDUP(0.25*AA610,0), IF(AA610&lt;26, ROUNDUP(0.4*AA610,0), IF(AA610&lt;51, ROUNDUP(0.6*AA610,0), ROUNDUP(0.75*AA610,0)))), "N/A"))</f>
        <v>N/A</v>
      </c>
      <c r="AF610" s="16" t="str">
        <f>IF(AD610="N/A","N/A", (AE610*AC610)+Q610)</f>
        <v>N/A</v>
      </c>
      <c r="AG610" s="16" t="str">
        <f>IF($AF610="N/A", "N/A", "TBC")</f>
        <v>N/A</v>
      </c>
      <c r="AH610" s="16" t="str">
        <f>IF($AF610="N/A", "N/A", "TBC")</f>
        <v>N/A</v>
      </c>
      <c r="AI610" s="16" t="str">
        <f>IF($AF610="N/A","N/A",IF(AC610&gt;1,"TBC","N/A"))</f>
        <v>N/A</v>
      </c>
      <c r="AJ610" s="16" t="str">
        <f>IF($AF610="N/A","N/A",IF(AC610&gt;2,"TBC","N/A"))</f>
        <v>N/A</v>
      </c>
      <c r="AK610" s="16" t="str">
        <f>IF($AF610="N/A","N/A",IF(AC610&gt;3,"TBC","N/A"))</f>
        <v>N/A</v>
      </c>
      <c r="AL610" s="16" t="str">
        <f>IF(AC610="N/A","N/A",IF(AC610&gt;0,IF(SUM(AG610:AK610)&lt;&gt;AF610,"CHECK","OK"),"N/A"))</f>
        <v>N/A</v>
      </c>
      <c r="AM610" s="16">
        <f>IF(AD610="N/A", L610+T610, L610+AG610)</f>
        <v>3</v>
      </c>
      <c r="AN610" s="16" t="str">
        <f>IF(AD610="N/A", IF(U610="N/A", "N/A", L610+U610), AD610+AH610)</f>
        <v>N/A</v>
      </c>
      <c r="AO610" s="16" t="str">
        <f>IF(AD610="N/A", IF(V610="N/A", "N/A", L610+V610), IF(AI610="N/A", "N/A", AD610+AI610))</f>
        <v>N/A</v>
      </c>
      <c r="AP610" s="16" t="str">
        <f>IF(AD610="N/A", IF(W610="N/A", "N/A", L610+W610), IF(AJ610="N/A", "N/A", AD610+AJ610))</f>
        <v>N/A</v>
      </c>
      <c r="AQ610" s="16" t="str">
        <f>IF(AD610="N/A", IF(X610="N/A", "N/A", L610+X610), IF(AK610="N/A", "N/A", AD610+AK610))</f>
        <v>N/A</v>
      </c>
      <c r="AR610" s="15" t="s">
        <v>40</v>
      </c>
      <c r="AS610" s="15" t="s">
        <v>40</v>
      </c>
      <c r="AT610" s="15" t="s">
        <v>40</v>
      </c>
      <c r="AU610" s="15" t="s">
        <v>40</v>
      </c>
      <c r="AV610" s="15" t="s">
        <v>40</v>
      </c>
      <c r="AW610" s="15" t="s">
        <v>40</v>
      </c>
      <c r="AX610" s="15" t="s">
        <v>40</v>
      </c>
      <c r="AY610" s="15" t="s">
        <v>40</v>
      </c>
      <c r="AZ610" s="15" t="s">
        <v>40</v>
      </c>
      <c r="BA610" s="15" t="s">
        <v>40</v>
      </c>
      <c r="BB610" s="15" t="s">
        <v>40</v>
      </c>
      <c r="BC610" s="15" t="s">
        <v>40</v>
      </c>
      <c r="BD610" s="15" t="s">
        <v>40</v>
      </c>
      <c r="BE610" s="15" t="s">
        <v>40</v>
      </c>
      <c r="BF610" s="15" t="s">
        <v>40</v>
      </c>
      <c r="BG610" s="15" t="s">
        <v>40</v>
      </c>
      <c r="BH610" s="15" t="s">
        <v>40</v>
      </c>
      <c r="BI610" s="15"/>
      <c r="BJ610" s="16">
        <f>IF(AR610="R", $CA610, IF(OR(AR610="P", AR610="T", AR610="N"), 0, IF($C610="DM", $T610, IF(OR(AR610="Y", AR610="IR"),$AM610,IF(AR610="C", IF($BI610="Y", IF($AF610="N/A", $Q610, $AF610), IF($AG610="N/A", $T610,$AG610)))))))</f>
        <v>3</v>
      </c>
      <c r="BK610" s="16">
        <f>IF(AS610="R", $CA610, IF(OR(AS610="P", AS610="T", AS610="N"), 0, IF($C610="DM", $T610, IF(OR(AS610="Y", AS610="IR"),$AM610,IF(AS610="C", IF($BI610="Y", IF($AF610="N/A", $Q610, $AF610), IF($AG610="N/A", $T610,$AG610)))))))</f>
        <v>3</v>
      </c>
      <c r="BL610" s="16">
        <f>IF(AT610="R", $CA610, IF(OR(AT610="P", AT610="T", AT610="N"), 0, IF($C610="DM", $T610, IF(OR(AT610="Y", AT610="IR"),$AM610,IF(AT610="C", IF($BI610="Y", IF($AF610="N/A", $Q610, $AF610), IF($AG610="N/A", $T610,$AG610)))))))</f>
        <v>3</v>
      </c>
      <c r="BM610" s="16">
        <f>IF(AU610="R", $CA610, IF(OR(AU610="P", AU610="T", AU610="N"), 0, IF($C610="DM", $T610, IF(OR(AU610="Y", AU610="IR"),$AM610,IF(AU610="C", IF($BI610="Y", IF($AF610="N/A", $Q610, $AF610), IF($AG610="N/A", $T610,$AG610)))))))</f>
        <v>3</v>
      </c>
      <c r="BN610" s="16">
        <f>IF(AV610="R", $CA610, IF(OR(AV610="P", AV610="T", AV610="N"), 0, IF($C610="DM", $T610, IF(OR(AV610="Y", AV610="IR"),$AM610,IF(AV610="C", IF($BI610="Y", IF($AF610="N/A", $Q610, $AF610), IF($AG610="N/A", $T610,$AG610)))))))</f>
        <v>3</v>
      </c>
      <c r="BO610" s="16">
        <f>IF(AW610="R", $CA610, IF(OR(AW610="P", AW610="T", AW610="N"), 0, IF($C610="DM", $T610, IF(OR(AW610="Y", AW610="IR"),$AM610,IF(AW610="C", IF($BI610="Y", IF($AF610="N/A", $Q610, $AF610), IF($AG610="N/A", $T610,$AG610)))))))</f>
        <v>3</v>
      </c>
      <c r="BP610" s="16">
        <f>IF(AX610="R", $CA610, IF(OR(AX610="P", AX610="T", AX610="N"), 0, IF($C610="DM", $T610, IF(OR(AX610="Y", AX610="IR"),$AM610,IF(AX610="C", IF($BI610="Y", IF($AF610="N/A", $Q610, $AF610), IF($AG610="N/A", $T610,$AG610)))))))</f>
        <v>3</v>
      </c>
      <c r="BQ610" s="16">
        <f>IF(AY610="R", $CA610, IF(OR(AY610="P", AY610="T", AY610="N"), 0, IF($C610="DM", $T610, IF(OR(AY610="Y", AY610="IR"),$AM610,IF(AY610="C", IF($BI610="Y", IF($AF610="N/A", $Q610, $AF610), IF($AG610="N/A", $T610,$AG610)))))))</f>
        <v>3</v>
      </c>
      <c r="BR610" s="16">
        <f>IF(AZ610="R", $CA610, IF(OR(AZ610="P", AZ610="T", AZ610="N"), 0, IF($C610="DM", $T610, IF(OR(AZ610="Y", AZ610="IR"),$AM610,IF(AZ610="C", IF($BI610="Y", IF($AF610="N/A", $Q610, $AF610), IF($AG610="N/A", $T610,$AG610)))))))</f>
        <v>3</v>
      </c>
      <c r="BS610" s="16">
        <f>IF(BA610="R", $CA610, IF(OR(BA610="P", BA610="T", BA610="N"), 0, IF($C610="DM", $T610, IF(OR(BA610="Y", BA610="IR"),$AM610,IF(BA610="C", IF($BI610="Y", IF($AF610="N/A", $Q610, $AF610), IF($AG610="N/A", $T610,$AG610)))))))</f>
        <v>3</v>
      </c>
      <c r="BT610" s="16">
        <f>IF(BB610="R", $CA610, IF(OR(BB610="P", BB610="T", BB610="N"), 0, IF($C610="DM", $T610, IF(OR(BB610="Y", BB610="IR"),$AM610,IF(BB610="C", IF($BI610="Y", IF($BA610="C", IF($AF610="N/A", $Q610, $AF610), IF($AF610="N/A", $T610, $AM610)), IF($AG610="N/A", $T610,$AG610)))))))</f>
        <v>3</v>
      </c>
      <c r="BU610" s="16">
        <f>IF(BC610="R", $CA610, IF(OR(BC610="P", BC610="T", BC610="N"), 0, IF($C610="DM", $T610, IF(OR(BC610="Y", BC610="IR"),$AM610,IF(BC610="C", IF($BI610="Y", IF($BA610="C", IF($AF610="N/A", $Q610, $AF610), IF($AF610="N/A", $T610, $AM610)), IF($AG610="N/A", $T610,$AG610)))))))</f>
        <v>3</v>
      </c>
      <c r="BV610" s="16">
        <f>IF(BD610="R", $CA610, IF(OR(BD610="P", BD610="T", BD610="N"), 0, IF($C610="DM", $T610, IF(OR(BD610="Y", BD610="IR"),$AM610,IF(BD610="C", IF($BI610="Y", IF($BA610="C", IF($AF610="N/A", $Q610, $AF610), IF($AF610="N/A", $T610, $AM610)), IF($AG610="N/A", $T610,$AG610)))))))</f>
        <v>3</v>
      </c>
      <c r="BW610" s="16">
        <f>IF(BE610="R", $CA610, IF(OR(BE610="P", BE610="T", BE610="N"), 0, IF($C610="DM", $T610, IF(OR(BE610="Y", BE610="IR"),$AM610,IF(BE610="C", IF($BI610="Y", IF($BA610="C", IF($AF610="N/A", $Q610, $AF610), IF($AF610="N/A", $T610, $AM610)), IF($AG610="N/A", $T610,$AG610)))))))</f>
        <v>3</v>
      </c>
      <c r="BX610" s="16">
        <f>IF(BF610="R", $CA610, IF(OR(BF610="P", BF610="T", BF610="N"), 0, IF($C610="DM", $T610, IF(OR(BF610="Y", BF610="IR"),$AM610,IF(BF610="C", IF($BI610="Y", IF($BA610="C", IF($AF610="N/A", $Q610, $AF610), IF($AF610="N/A", $T610, $AM610)), IF($AG610="N/A", $T610,$AG610)))))))</f>
        <v>3</v>
      </c>
      <c r="BY610" s="16">
        <f>IF(BG610="R", $CA610, IF(OR(BG610="P", BG610="T", BG610="N"), 0, IF($C610="DM", $T610, IF(OR(BG610="Y", BG610="IR"),$AM610,IF(BG610="C", IF($BI610="Y", IF($BA610="C", IF($AF610="N/A", $Q610, $AF610), IF($AF610="N/A", $T610, $AM610)), IF($AG610="N/A", $T610,$AG610)))))))</f>
        <v>3</v>
      </c>
      <c r="BZ610" s="16">
        <f>IF(BH610="R", $CA610, IF(OR(BH610="P", BH610="T", BH610="N"), 0, IF($C610="DM", $T610, IF(OR(BH610="Y", BH610="IR"),$AM610,IF(BH610="C", IF($BI610="Y", IF($BA610="C", IF($AF610="N/A", $Q610, $AF610), IF($AF610="N/A", $T610, $AM610)), IF($AG610="N/A", $T610,$AG610)))))))</f>
        <v>3</v>
      </c>
      <c r="CA610" s="15" t="s">
        <v>75</v>
      </c>
      <c r="CB610" s="16">
        <f>BZ610</f>
        <v>3</v>
      </c>
      <c r="CC610" s="15" t="str">
        <f>IF(OR($BH610="T", $BH610="R"), 0, IF($BH610="C", IF($BI610="Y", IF($BA610="C", 0, IF(AF610="N/A", Q610-T610, AF610-AG610)), IF($AF610="N/A", U610, AH610)), AN610))</f>
        <v>N/A</v>
      </c>
      <c r="CD610" s="15" t="str">
        <f>IF(OR($BH610="T", $BH610="R"), 0, IF($BH610="C", IF($BI610="Y", 0, IF($AF610="N/A", V610, AI610)), AO610))</f>
        <v>N/A</v>
      </c>
      <c r="CE610" s="15" t="str">
        <f>IF(OR($BH610="T", $BH610="R"), 0, IF($BH610="C", IF($BI610="Y", 0, IF($AF610="N/A", W610, AJ610)), AP610))</f>
        <v>N/A</v>
      </c>
      <c r="CF610" s="15" t="str">
        <f>IF(OR($BH610="T", $BH610="R"), 0, IF($BH610="C", IF($BI610="Y", 0, IF($AF610="N/A", X610, AK610)), AQ610))</f>
        <v>N/A</v>
      </c>
      <c r="CG610" t="str">
        <f>IF(AC610="N/A", "S:"&amp;L610&amp;" G:"&amp;M610&amp;" GR:"&amp;Q610, IF(AC610=0, "S:"&amp;L610&amp;" G:"&amp;M610&amp;" GR:"&amp;Q610, "S:"&amp;L610&amp;"/"&amp;AD610&amp;" G:"&amp;AE610&amp;" GR:"&amp;AF610))</f>
        <v>S:3 G:1 GR:0</v>
      </c>
    </row>
    <row r="611" spans="1:85" x14ac:dyDescent="0.25">
      <c r="A611" s="14">
        <v>5264</v>
      </c>
      <c r="B611" s="15" t="s">
        <v>2853</v>
      </c>
      <c r="C611" s="15" t="s">
        <v>62</v>
      </c>
      <c r="D611" s="15" t="s">
        <v>55</v>
      </c>
      <c r="E611" s="15">
        <f>VLOOKUP(B611, 'Rookie Year'!$A$2:$B$55679,2,FALSE)</f>
        <v>2023</v>
      </c>
      <c r="F611" s="15">
        <v>2023</v>
      </c>
      <c r="G611" s="15" t="s">
        <v>40</v>
      </c>
      <c r="H611" s="15" t="s">
        <v>2242</v>
      </c>
      <c r="I611" s="16">
        <v>1</v>
      </c>
      <c r="J611" s="15">
        <v>3</v>
      </c>
      <c r="K611" s="17">
        <f>IF(AND(G611&lt;&gt;"N",R611="N/A"), IF(I611&lt;4, 0, 0.25),IF(I611=1, IF(J611=1,0.25, 0.25), IF(I611&lt;13, 0.25, IF(I611&lt;26, 0.4, IF(I611&lt;51, 0.6, 0.75)))))</f>
        <v>0</v>
      </c>
      <c r="L611" s="16">
        <f>I611-M611</f>
        <v>1</v>
      </c>
      <c r="M611" s="16">
        <f>ROUNDUP(I611*K611,0)</f>
        <v>0</v>
      </c>
      <c r="N611" s="16">
        <f>M611*J611</f>
        <v>0</v>
      </c>
      <c r="O611" s="16">
        <v>0</v>
      </c>
      <c r="P611" s="16">
        <v>0</v>
      </c>
      <c r="Q611" s="16">
        <f>N611-O611-P611</f>
        <v>0</v>
      </c>
      <c r="R611" s="15" t="s">
        <v>75</v>
      </c>
      <c r="S611" s="15">
        <f>IF(R611="N/A", J611-($B$1-F611), J611-($B$1-R611))</f>
        <v>2</v>
      </c>
      <c r="T611" s="16">
        <v>0</v>
      </c>
      <c r="U611" s="16">
        <v>0</v>
      </c>
      <c r="V611" s="16" t="str">
        <f>IF($S611&lt;3, "N/A", $M611)</f>
        <v>N/A</v>
      </c>
      <c r="W611" s="16" t="str">
        <f>IF($S611&lt;4, "N/A", $M611)</f>
        <v>N/A</v>
      </c>
      <c r="X611" s="16" t="str">
        <f>IF($S611&lt;5, "N/A", $M611)</f>
        <v>N/A</v>
      </c>
      <c r="Y611" s="15" t="str">
        <f>IF(SUM(T611:X611)&lt;&gt;Q611, "CHECK", "OK")</f>
        <v>OK</v>
      </c>
      <c r="Z611" s="15" t="str">
        <f>IF(F611=$B$1, "No", IF(S611=1, "Yes", "No"))</f>
        <v>No</v>
      </c>
      <c r="AA611" s="18" t="str">
        <f>IF(C611="DM", "N/A", IF(Z611="No","N/A",VLOOKUP(B611,'Extension List'!$A$3:$R$1972,18,FALSE)))</f>
        <v>N/A</v>
      </c>
      <c r="AB611" s="15" t="str">
        <f>IF(C611="DM", "N/A", IF(Z611="No","N/A",VLOOKUP(B611,'Extension List'!$A$3:$T$1972,20,FALSE)))</f>
        <v>N/A</v>
      </c>
      <c r="AC611" s="15" t="str">
        <f>IF(AA611="N/A", "N/A", 0)</f>
        <v>N/A</v>
      </c>
      <c r="AD611" s="16" t="str">
        <f>IF(AE611="N/A", "N/A", AA611-AE611)</f>
        <v>N/A</v>
      </c>
      <c r="AE611" s="16" t="str">
        <f>IF(AA611="N/A", "N/A", IF(AC611&gt;0, IF(AA611&lt;13, ROUNDUP(0.25*AA611,0), IF(AA611&lt;26, ROUNDUP(0.4*AA611,0), IF(AA611&lt;51, ROUNDUP(0.6*AA611,0), ROUNDUP(0.75*AA611,0)))), "N/A"))</f>
        <v>N/A</v>
      </c>
      <c r="AF611" s="16" t="str">
        <f>IF(AD611="N/A","N/A", (AE611*AC611)+Q611)</f>
        <v>N/A</v>
      </c>
      <c r="AG611" s="16" t="str">
        <f>IF($AF611="N/A", "N/A", "TBC")</f>
        <v>N/A</v>
      </c>
      <c r="AH611" s="16" t="str">
        <f>IF($AF611="N/A", "N/A", "TBC")</f>
        <v>N/A</v>
      </c>
      <c r="AI611" s="16" t="str">
        <f>IF($AF611="N/A","N/A",IF(AC611&gt;1,"TBC","N/A"))</f>
        <v>N/A</v>
      </c>
      <c r="AJ611" s="16" t="str">
        <f>IF($AF611="N/A","N/A",IF(AC611&gt;2,"TBC","N/A"))</f>
        <v>N/A</v>
      </c>
      <c r="AK611" s="16" t="str">
        <f>IF($AF611="N/A","N/A",IF(AC611&gt;3,"TBC","N/A"))</f>
        <v>N/A</v>
      </c>
      <c r="AL611" s="16" t="str">
        <f>IF(AC611="N/A","N/A",IF(AC611&gt;0,IF(SUM(AG611:AK611)&lt;&gt;AF611,"CHECK","OK"),"N/A"))</f>
        <v>N/A</v>
      </c>
      <c r="AM611" s="16">
        <f>IF(AD611="N/A", L611+T611, L611+AG611)</f>
        <v>1</v>
      </c>
      <c r="AN611" s="16">
        <f>IF(AD611="N/A", IF(U611="N/A", "N/A", L611+U611), AD611+AH611)</f>
        <v>1</v>
      </c>
      <c r="AO611" s="16" t="str">
        <f>IF(AD611="N/A", IF(V611="N/A", "N/A", L611+V611), IF(AI611="N/A", "N/A", AD611+AI611))</f>
        <v>N/A</v>
      </c>
      <c r="AP611" s="16" t="str">
        <f>IF(AD611="N/A", IF(W611="N/A", "N/A", L611+W611), IF(AJ611="N/A", "N/A", AD611+AJ611))</f>
        <v>N/A</v>
      </c>
      <c r="AQ611" s="16" t="str">
        <f>IF(AD611="N/A", IF(X611="N/A", "N/A", L611+X611), IF(AK611="N/A", "N/A", AD611+AK611))</f>
        <v>N/A</v>
      </c>
      <c r="AR611" s="15" t="s">
        <v>44</v>
      </c>
      <c r="AS611" s="15" t="s">
        <v>44</v>
      </c>
      <c r="AT611" s="15" t="s">
        <v>44</v>
      </c>
      <c r="AU611" s="15" t="s">
        <v>44</v>
      </c>
      <c r="AV611" s="15" t="s">
        <v>44</v>
      </c>
      <c r="AW611" s="15" t="s">
        <v>44</v>
      </c>
      <c r="AX611" s="15" t="s">
        <v>44</v>
      </c>
      <c r="AY611" s="15" t="s">
        <v>44</v>
      </c>
      <c r="AZ611" s="15" t="s">
        <v>44</v>
      </c>
      <c r="BA611" s="15" t="s">
        <v>44</v>
      </c>
      <c r="BB611" s="15" t="s">
        <v>44</v>
      </c>
      <c r="BC611" s="15" t="s">
        <v>44</v>
      </c>
      <c r="BD611" s="15" t="s">
        <v>44</v>
      </c>
      <c r="BE611" s="15" t="s">
        <v>44</v>
      </c>
      <c r="BF611" s="15" t="s">
        <v>44</v>
      </c>
      <c r="BG611" s="15" t="s">
        <v>44</v>
      </c>
      <c r="BH611" s="15" t="s">
        <v>44</v>
      </c>
      <c r="BI611" s="15"/>
      <c r="BJ611" s="16">
        <f>IF(AR611="R", $CA611, IF(OR(AR611="P", AR611="T", AR611="N"), 0, IF($C611="DM", $T611, IF(OR(AR611="Y", AR611="IR"),$AM611,IF(AR611="C", IF($BI611="Y", IF($AF611="N/A", $Q611, $AF611), IF($AG611="N/A", $T611,$AG611)))))))</f>
        <v>0</v>
      </c>
      <c r="BK611" s="16">
        <f>IF(AS611="R", $CA611, IF(OR(AS611="P", AS611="T", AS611="N"), 0, IF($C611="DM", $T611, IF(OR(AS611="Y", AS611="IR"),$AM611,IF(AS611="C", IF($BI611="Y", IF($AF611="N/A", $Q611, $AF611), IF($AG611="N/A", $T611,$AG611)))))))</f>
        <v>0</v>
      </c>
      <c r="BL611" s="16">
        <f>IF(AT611="R", $CA611, IF(OR(AT611="P", AT611="T", AT611="N"), 0, IF($C611="DM", $T611, IF(OR(AT611="Y", AT611="IR"),$AM611,IF(AT611="C", IF($BI611="Y", IF($AF611="N/A", $Q611, $AF611), IF($AG611="N/A", $T611,$AG611)))))))</f>
        <v>0</v>
      </c>
      <c r="BM611" s="16">
        <f>IF(AU611="R", $CA611, IF(OR(AU611="P", AU611="T", AU611="N"), 0, IF($C611="DM", $T611, IF(OR(AU611="Y", AU611="IR"),$AM611,IF(AU611="C", IF($BI611="Y", IF($AF611="N/A", $Q611, $AF611), IF($AG611="N/A", $T611,$AG611)))))))</f>
        <v>0</v>
      </c>
      <c r="BN611" s="16">
        <f>IF(AV611="R", $CA611, IF(OR(AV611="P", AV611="T", AV611="N"), 0, IF($C611="DM", $T611, IF(OR(AV611="Y", AV611="IR"),$AM611,IF(AV611="C", IF($BI611="Y", IF($AF611="N/A", $Q611, $AF611), IF($AG611="N/A", $T611,$AG611)))))))</f>
        <v>0</v>
      </c>
      <c r="BO611" s="16">
        <f>IF(AW611="R", $CA611, IF(OR(AW611="P", AW611="T", AW611="N"), 0, IF($C611="DM", $T611, IF(OR(AW611="Y", AW611="IR"),$AM611,IF(AW611="C", IF($BI611="Y", IF($AF611="N/A", $Q611, $AF611), IF($AG611="N/A", $T611,$AG611)))))))</f>
        <v>0</v>
      </c>
      <c r="BP611" s="16">
        <f>IF(AX611="R", $CA611, IF(OR(AX611="P", AX611="T", AX611="N"), 0, IF($C611="DM", $T611, IF(OR(AX611="Y", AX611="IR"),$AM611,IF(AX611="C", IF($BI611="Y", IF($AF611="N/A", $Q611, $AF611), IF($AG611="N/A", $T611,$AG611)))))))</f>
        <v>0</v>
      </c>
      <c r="BQ611" s="16">
        <f>IF(AY611="R", $CA611, IF(OR(AY611="P", AY611="T", AY611="N"), 0, IF($C611="DM", $T611, IF(OR(AY611="Y", AY611="IR"),$AM611,IF(AY611="C", IF($BI611="Y", IF($AF611="N/A", $Q611, $AF611), IF($AG611="N/A", $T611,$AG611)))))))</f>
        <v>0</v>
      </c>
      <c r="BR611" s="16">
        <f>IF(AZ611="R", $CA611, IF(OR(AZ611="P", AZ611="T", AZ611="N"), 0, IF($C611="DM", $T611, IF(OR(AZ611="Y", AZ611="IR"),$AM611,IF(AZ611="C", IF($BI611="Y", IF($AF611="N/A", $Q611, $AF611), IF($AG611="N/A", $T611,$AG611)))))))</f>
        <v>0</v>
      </c>
      <c r="BS611" s="16">
        <f>IF(BA611="R", $CA611, IF(OR(BA611="P", BA611="T", BA611="N"), 0, IF($C611="DM", $T611, IF(OR(BA611="Y", BA611="IR"),$AM611,IF(BA611="C", IF($BI611="Y", IF($AF611="N/A", $Q611, $AF611), IF($AG611="N/A", $T611,$AG611)))))))</f>
        <v>0</v>
      </c>
      <c r="BT611" s="16">
        <f>IF(BB611="R", $CA611, IF(OR(BB611="P", BB611="T", BB611="N"), 0, IF($C611="DM", $T611, IF(OR(BB611="Y", BB611="IR"),$AM611,IF(BB611="C", IF($BI611="Y", IF($BA611="C", IF($AF611="N/A", $Q611, $AF611), IF($AF611="N/A", $T611, $AM611)), IF($AG611="N/A", $T611,$AG611)))))))</f>
        <v>0</v>
      </c>
      <c r="BU611" s="16">
        <f>IF(BC611="R", $CA611, IF(OR(BC611="P", BC611="T", BC611="N"), 0, IF($C611="DM", $T611, IF(OR(BC611="Y", BC611="IR"),$AM611,IF(BC611="C", IF($BI611="Y", IF($BA611="C", IF($AF611="N/A", $Q611, $AF611), IF($AF611="N/A", $T611, $AM611)), IF($AG611="N/A", $T611,$AG611)))))))</f>
        <v>0</v>
      </c>
      <c r="BV611" s="16">
        <f>IF(BD611="R", $CA611, IF(OR(BD611="P", BD611="T", BD611="N"), 0, IF($C611="DM", $T611, IF(OR(BD611="Y", BD611="IR"),$AM611,IF(BD611="C", IF($BI611="Y", IF($BA611="C", IF($AF611="N/A", $Q611, $AF611), IF($AF611="N/A", $T611, $AM611)), IF($AG611="N/A", $T611,$AG611)))))))</f>
        <v>0</v>
      </c>
      <c r="BW611" s="16">
        <f>IF(BE611="R", $CA611, IF(OR(BE611="P", BE611="T", BE611="N"), 0, IF($C611="DM", $T611, IF(OR(BE611="Y", BE611="IR"),$AM611,IF(BE611="C", IF($BI611="Y", IF($BA611="C", IF($AF611="N/A", $Q611, $AF611), IF($AF611="N/A", $T611, $AM611)), IF($AG611="N/A", $T611,$AG611)))))))</f>
        <v>0</v>
      </c>
      <c r="BX611" s="16">
        <f>IF(BF611="R", $CA611, IF(OR(BF611="P", BF611="T", BF611="N"), 0, IF($C611="DM", $T611, IF(OR(BF611="Y", BF611="IR"),$AM611,IF(BF611="C", IF($BI611="Y", IF($BA611="C", IF($AF611="N/A", $Q611, $AF611), IF($AF611="N/A", $T611, $AM611)), IF($AG611="N/A", $T611,$AG611)))))))</f>
        <v>0</v>
      </c>
      <c r="BY611" s="16">
        <f>IF(BG611="R", $CA611, IF(OR(BG611="P", BG611="T", BG611="N"), 0, IF($C611="DM", $T611, IF(OR(BG611="Y", BG611="IR"),$AM611,IF(BG611="C", IF($BI611="Y", IF($BA611="C", IF($AF611="N/A", $Q611, $AF611), IF($AF611="N/A", $T611, $AM611)), IF($AG611="N/A", $T611,$AG611)))))))</f>
        <v>0</v>
      </c>
      <c r="BZ611" s="16">
        <f>IF(BH611="R", $CA611, IF(OR(BH611="P", BH611="T", BH611="N"), 0, IF($C611="DM", $T611, IF(OR(BH611="Y", BH611="IR"),$AM611,IF(BH611="C", IF($BI611="Y", IF($BA611="C", IF($AF611="N/A", $Q611, $AF611), IF($AF611="N/A", $T611, $AM611)), IF($AG611="N/A", $T611,$AG611)))))))</f>
        <v>0</v>
      </c>
      <c r="CA611" s="15" t="s">
        <v>75</v>
      </c>
      <c r="CB611" s="16">
        <f>BZ611</f>
        <v>0</v>
      </c>
      <c r="CC611" s="15">
        <f>IF(OR($BH611="T", $BH611="R"), 0, IF($BH611="C", IF($BI611="Y", IF($BA611="C", 0, IF(AF611="N/A", Q611-T611, AF611-AG611)), IF($AF611="N/A", U611, AH611)), AN611))</f>
        <v>0</v>
      </c>
      <c r="CD611" s="15" t="str">
        <f>IF(OR($BH611="T", $BH611="R"), 0, IF($BH611="C", IF($BI611="Y", 0, IF($AF611="N/A", V611, AI611)), AO611))</f>
        <v>N/A</v>
      </c>
      <c r="CE611" s="15" t="str">
        <f>IF(OR($BH611="T", $BH611="R"), 0, IF($BH611="C", IF($BI611="Y", 0, IF($AF611="N/A", W611, AJ611)), AP611))</f>
        <v>N/A</v>
      </c>
      <c r="CF611" s="15" t="str">
        <f>IF(OR($BH611="T", $BH611="R"), 0, IF($BH611="C", IF($BI611="Y", 0, IF($AF611="N/A", X611, AK611)), AQ611))</f>
        <v>N/A</v>
      </c>
      <c r="CG611" t="str">
        <f>IF(AC611="N/A", "S:"&amp;L611&amp;" G:"&amp;M611&amp;" GR:"&amp;Q611, IF(AC611=0, "S:"&amp;L611&amp;" G:"&amp;M611&amp;" GR:"&amp;Q611, "S:"&amp;L611&amp;"/"&amp;AD611&amp;" G:"&amp;AE611&amp;" GR:"&amp;AF611))</f>
        <v>S:1 G:0 GR:0</v>
      </c>
    </row>
    <row r="612" spans="1:85" x14ac:dyDescent="0.25">
      <c r="A612" s="14">
        <v>4806</v>
      </c>
      <c r="B612" s="15" t="s">
        <v>2638</v>
      </c>
      <c r="C612" s="15" t="s">
        <v>62</v>
      </c>
      <c r="D612" s="15" t="s">
        <v>55</v>
      </c>
      <c r="E612" s="15">
        <f>VLOOKUP(B612, 'Rookie Year'!$A$2:$B$55679,2,FALSE)</f>
        <v>2022</v>
      </c>
      <c r="F612" s="15">
        <v>2022</v>
      </c>
      <c r="G612" s="15" t="s">
        <v>40</v>
      </c>
      <c r="H612" s="15" t="s">
        <v>2234</v>
      </c>
      <c r="I612" s="16">
        <v>1</v>
      </c>
      <c r="J612" s="15">
        <v>3</v>
      </c>
      <c r="K612" s="17">
        <f>IF(AND(G612&lt;&gt;"N",R612="N/A"), IF(I612&lt;4, 0, 0.25),IF(I612=1, IF(J612=1,0.25, 0.25), IF(I612&lt;13, 0.25, IF(I612&lt;26, 0.4, IF(I612&lt;51, 0.6, 0.75)))))</f>
        <v>0</v>
      </c>
      <c r="L612" s="16">
        <f>I612-M612</f>
        <v>1</v>
      </c>
      <c r="M612" s="16">
        <f>ROUNDUP(I612*K612,0)</f>
        <v>0</v>
      </c>
      <c r="N612" s="16">
        <f>M612*J612</f>
        <v>0</v>
      </c>
      <c r="O612" s="16">
        <v>0</v>
      </c>
      <c r="P612" s="16">
        <v>0</v>
      </c>
      <c r="Q612" s="16">
        <f>N612-O612-P612</f>
        <v>0</v>
      </c>
      <c r="R612" s="15" t="s">
        <v>75</v>
      </c>
      <c r="S612" s="15">
        <f>IF(R612="N/A", J612-($B$1-F612), J612-($B$1-R612))</f>
        <v>1</v>
      </c>
      <c r="T612" s="16">
        <v>0</v>
      </c>
      <c r="U612" s="16" t="str">
        <f>IF($S612&lt;2, "N/A", $M612)</f>
        <v>N/A</v>
      </c>
      <c r="V612" s="16" t="str">
        <f>IF($S612&lt;3, "N/A", $M612)</f>
        <v>N/A</v>
      </c>
      <c r="W612" s="16" t="str">
        <f>IF($S612&lt;4, "N/A", $M612)</f>
        <v>N/A</v>
      </c>
      <c r="X612" s="16" t="str">
        <f>IF($S612&lt;5, "N/A", $M612)</f>
        <v>N/A</v>
      </c>
      <c r="Y612" s="15" t="str">
        <f>IF(SUM(T612:X612)&lt;&gt;Q612, "CHECK", "OK")</f>
        <v>OK</v>
      </c>
      <c r="Z612" s="15" t="str">
        <f>IF(F612=$B$1, "No", IF(S612=1, "Yes", "No"))</f>
        <v>Yes</v>
      </c>
      <c r="AA612" s="18">
        <f>IF(C612="DM", "N/A", IF(Z612="No","N/A",VLOOKUP(B612,'Extension List'!$A$3:$R$1972,18,FALSE)))</f>
        <v>26</v>
      </c>
      <c r="AB612" s="15">
        <f>IF(C612="DM", "N/A", IF(Z612="No","N/A",VLOOKUP(B612,'Extension List'!$A$3:$T$1972,20,FALSE)))</f>
        <v>4</v>
      </c>
      <c r="AC612" s="15">
        <v>4</v>
      </c>
      <c r="AD612" s="16">
        <f>IF(AE612="N/A", "N/A", AA612-AE612)</f>
        <v>10</v>
      </c>
      <c r="AE612" s="16">
        <f>IF(AA612="N/A", "N/A", IF(AC612&gt;0, IF(AA612&lt;13, ROUNDUP(0.25*AA612,0), IF(AA612&lt;26, ROUNDUP(0.4*AA612,0), IF(AA612&lt;51, ROUNDUP(0.6*AA612,0), ROUNDUP(0.75*AA612,0)))), "N/A"))</f>
        <v>16</v>
      </c>
      <c r="AF612" s="16">
        <f>IF(AD612="N/A","N/A", (AE612*AC612)+Q612)</f>
        <v>64</v>
      </c>
      <c r="AG612" s="16">
        <v>23</v>
      </c>
      <c r="AH612" s="16">
        <v>30</v>
      </c>
      <c r="AI612" s="16">
        <v>11</v>
      </c>
      <c r="AJ612" s="16">
        <v>0</v>
      </c>
      <c r="AK612" s="16">
        <v>0</v>
      </c>
      <c r="AL612" s="16" t="str">
        <f>IF(AC612="N/A","N/A",IF(AC612&gt;0,IF(SUM(AG612:AK612)&lt;&gt;AF612,"CHECK","OK"),"N/A"))</f>
        <v>OK</v>
      </c>
      <c r="AM612" s="16">
        <f>IF(AD612="N/A", L612+T612, L612+AG612)</f>
        <v>24</v>
      </c>
      <c r="AN612" s="16">
        <f>IF(AD612="N/A", IF(U612="N/A", "N/A", L612+U612), AD612+AH612)</f>
        <v>40</v>
      </c>
      <c r="AO612" s="16">
        <f>IF(AD612="N/A", IF(V612="N/A", "N/A", L612+V612), IF(AI612="N/A", "N/A", AD612+AI612))</f>
        <v>21</v>
      </c>
      <c r="AP612" s="16">
        <f>IF(AD612="N/A", IF(W612="N/A", "N/A", L612+W612), IF(AJ612="N/A", "N/A", AD612+AJ612))</f>
        <v>10</v>
      </c>
      <c r="AQ612" s="16">
        <f>IF(AD612="N/A", IF(X612="N/A", "N/A", L612+X612), IF(AK612="N/A", "N/A", AD612+AK612))</f>
        <v>10</v>
      </c>
      <c r="AR612" s="15" t="s">
        <v>40</v>
      </c>
      <c r="AS612" s="15" t="s">
        <v>40</v>
      </c>
      <c r="AT612" s="15" t="s">
        <v>48</v>
      </c>
      <c r="AU612" s="15" t="s">
        <v>48</v>
      </c>
      <c r="AV612" s="15" t="s">
        <v>48</v>
      </c>
      <c r="AW612" s="15" t="s">
        <v>48</v>
      </c>
      <c r="AX612" s="15" t="s">
        <v>48</v>
      </c>
      <c r="AY612" s="15" t="s">
        <v>48</v>
      </c>
      <c r="AZ612" s="15" t="s">
        <v>48</v>
      </c>
      <c r="BA612" s="15" t="s">
        <v>48</v>
      </c>
      <c r="BB612" s="15" t="s">
        <v>48</v>
      </c>
      <c r="BC612" s="15" t="s">
        <v>48</v>
      </c>
      <c r="BD612" s="15" t="s">
        <v>48</v>
      </c>
      <c r="BE612" s="15" t="s">
        <v>48</v>
      </c>
      <c r="BF612" s="15" t="s">
        <v>48</v>
      </c>
      <c r="BG612" s="15" t="s">
        <v>48</v>
      </c>
      <c r="BH612" s="15" t="s">
        <v>48</v>
      </c>
      <c r="BI612" s="15"/>
      <c r="BJ612" s="16">
        <f>IF(AR612="R", $CA612, IF(OR(AR612="P", AR612="T", AR612="N"), 0, IF($C612="DM", $T612, IF(OR(AR612="Y", AR612="IR"),$AM612,IF(AR612="C", IF($BI612="Y", IF($AF612="N/A", $Q612, $AF612), IF($AG612="N/A", $T612,$AG612)))))))</f>
        <v>24</v>
      </c>
      <c r="BK612" s="16">
        <f>IF(AS612="R", $CA612, IF(OR(AS612="P", AS612="T", AS612="N"), 0, IF($C612="DM", $T612, IF(OR(AS612="Y", AS612="IR"),$AM612,IF(AS612="C", IF($BI612="Y", IF($AF612="N/A", $Q612, $AF612), IF($AG612="N/A", $T612,$AG612)))))))</f>
        <v>24</v>
      </c>
      <c r="BL612" s="16">
        <f>IF(AT612="R", $CA612, IF(OR(AT612="P", AT612="T", AT612="N"), 0, IF($C612="DM", $T612, IF(OR(AT612="Y", AT612="IR"),$AM612,IF(AT612="C", IF($BI612="Y", IF($AF612="N/A", $Q612, $AF612), IF($AG612="N/A", $T612,$AG612)))))))</f>
        <v>24</v>
      </c>
      <c r="BM612" s="16">
        <f>IF(AU612="R", $CA612, IF(OR(AU612="P", AU612="T", AU612="N"), 0, IF($C612="DM", $T612, IF(OR(AU612="Y", AU612="IR"),$AM612,IF(AU612="C", IF($BI612="Y", IF($AF612="N/A", $Q612, $AF612), IF($AG612="N/A", $T612,$AG612)))))))</f>
        <v>24</v>
      </c>
      <c r="BN612" s="16">
        <f>IF(AV612="R", $CA612, IF(OR(AV612="P", AV612="T", AV612="N"), 0, IF($C612="DM", $T612, IF(OR(AV612="Y", AV612="IR"),$AM612,IF(AV612="C", IF($BI612="Y", IF($AF612="N/A", $Q612, $AF612), IF($AG612="N/A", $T612,$AG612)))))))</f>
        <v>24</v>
      </c>
      <c r="BO612" s="16">
        <f>IF(AW612="R", $CA612, IF(OR(AW612="P", AW612="T", AW612="N"), 0, IF($C612="DM", $T612, IF(OR(AW612="Y", AW612="IR"),$AM612,IF(AW612="C", IF($BI612="Y", IF($AF612="N/A", $Q612, $AF612), IF($AG612="N/A", $T612,$AG612)))))))</f>
        <v>24</v>
      </c>
      <c r="BP612" s="16">
        <f>IF(AX612="R", $CA612, IF(OR(AX612="P", AX612="T", AX612="N"), 0, IF($C612="DM", $T612, IF(OR(AX612="Y", AX612="IR"),$AM612,IF(AX612="C", IF($BI612="Y", IF($AF612="N/A", $Q612, $AF612), IF($AG612="N/A", $T612,$AG612)))))))</f>
        <v>24</v>
      </c>
      <c r="BQ612" s="16">
        <f>IF(AY612="R", $CA612, IF(OR(AY612="P", AY612="T", AY612="N"), 0, IF($C612="DM", $T612, IF(OR(AY612="Y", AY612="IR"),$AM612,IF(AY612="C", IF($BI612="Y", IF($AF612="N/A", $Q612, $AF612), IF($AG612="N/A", $T612,$AG612)))))))</f>
        <v>24</v>
      </c>
      <c r="BR612" s="16">
        <f>IF(AZ612="R", $CA612, IF(OR(AZ612="P", AZ612="T", AZ612="N"), 0, IF($C612="DM", $T612, IF(OR(AZ612="Y", AZ612="IR"),$AM612,IF(AZ612="C", IF($BI612="Y", IF($AF612="N/A", $Q612, $AF612), IF($AG612="N/A", $T612,$AG612)))))))</f>
        <v>24</v>
      </c>
      <c r="BS612" s="16">
        <f>IF(BA612="R", $CA612, IF(OR(BA612="P", BA612="T", BA612="N"), 0, IF($C612="DM", $T612, IF(OR(BA612="Y", BA612="IR"),$AM612,IF(BA612="C", IF($BI612="Y", IF($AF612="N/A", $Q612, $AF612), IF($AG612="N/A", $T612,$AG612)))))))</f>
        <v>24</v>
      </c>
      <c r="BT612" s="16">
        <f>IF(BB612="R", $CA612, IF(OR(BB612="P", BB612="T", BB612="N"), 0, IF($C612="DM", $T612, IF(OR(BB612="Y", BB612="IR"),$AM612,IF(BB612="C", IF($BI612="Y", IF($BA612="C", IF($AF612="N/A", $Q612, $AF612), IF($AF612="N/A", $T612, $AM612)), IF($AG612="N/A", $T612,$AG612)))))))</f>
        <v>24</v>
      </c>
      <c r="BU612" s="16">
        <f>IF(BC612="R", $CA612, IF(OR(BC612="P", BC612="T", BC612="N"), 0, IF($C612="DM", $T612, IF(OR(BC612="Y", BC612="IR"),$AM612,IF(BC612="C", IF($BI612="Y", IF($BA612="C", IF($AF612="N/A", $Q612, $AF612), IF($AF612="N/A", $T612, $AM612)), IF($AG612="N/A", $T612,$AG612)))))))</f>
        <v>24</v>
      </c>
      <c r="BV612" s="16">
        <f>IF(BD612="R", $CA612, IF(OR(BD612="P", BD612="T", BD612="N"), 0, IF($C612="DM", $T612, IF(OR(BD612="Y", BD612="IR"),$AM612,IF(BD612="C", IF($BI612="Y", IF($BA612="C", IF($AF612="N/A", $Q612, $AF612), IF($AF612="N/A", $T612, $AM612)), IF($AG612="N/A", $T612,$AG612)))))))</f>
        <v>24</v>
      </c>
      <c r="BW612" s="16">
        <f>IF(BE612="R", $CA612, IF(OR(BE612="P", BE612="T", BE612="N"), 0, IF($C612="DM", $T612, IF(OR(BE612="Y", BE612="IR"),$AM612,IF(BE612="C", IF($BI612="Y", IF($BA612="C", IF($AF612="N/A", $Q612, $AF612), IF($AF612="N/A", $T612, $AM612)), IF($AG612="N/A", $T612,$AG612)))))))</f>
        <v>24</v>
      </c>
      <c r="BX612" s="16">
        <f>IF(BF612="R", $CA612, IF(OR(BF612="P", BF612="T", BF612="N"), 0, IF($C612="DM", $T612, IF(OR(BF612="Y", BF612="IR"),$AM612,IF(BF612="C", IF($BI612="Y", IF($BA612="C", IF($AF612="N/A", $Q612, $AF612), IF($AF612="N/A", $T612, $AM612)), IF($AG612="N/A", $T612,$AG612)))))))</f>
        <v>24</v>
      </c>
      <c r="BY612" s="16">
        <f>IF(BG612="R", $CA612, IF(OR(BG612="P", BG612="T", BG612="N"), 0, IF($C612="DM", $T612, IF(OR(BG612="Y", BG612="IR"),$AM612,IF(BG612="C", IF($BI612="Y", IF($BA612="C", IF($AF612="N/A", $Q612, $AF612), IF($AF612="N/A", $T612, $AM612)), IF($AG612="N/A", $T612,$AG612)))))))</f>
        <v>24</v>
      </c>
      <c r="BZ612" s="16">
        <f>IF(BH612="R", $CA612, IF(OR(BH612="P", BH612="T", BH612="N"), 0, IF($C612="DM", $T612, IF(OR(BH612="Y", BH612="IR"),$AM612,IF(BH612="C", IF($BI612="Y", IF($BA612="C", IF($AF612="N/A", $Q612, $AF612), IF($AF612="N/A", $T612, $AM612)), IF($AG612="N/A", $T612,$AG612)))))))</f>
        <v>24</v>
      </c>
      <c r="CA612" s="15" t="s">
        <v>75</v>
      </c>
      <c r="CB612" s="16">
        <f>BZ612</f>
        <v>24</v>
      </c>
      <c r="CC612" s="15">
        <f>IF(OR($BH612="T", $BH612="R"), 0, IF($BH612="C", IF($BI612="Y", IF($BA612="C", 0, IF(AF612="N/A", Q612-T612, AF612-AG612)), IF($AF612="N/A", U612, AH612)), AN612))</f>
        <v>40</v>
      </c>
      <c r="CD612" s="15">
        <f>IF(OR($BH612="T", $BH612="R"), 0, IF($BH612="C", IF($BI612="Y", 0, IF($AF612="N/A", V612, AI612)), AO612))</f>
        <v>21</v>
      </c>
      <c r="CE612" s="15">
        <f>IF(OR($BH612="T", $BH612="R"), 0, IF($BH612="C", IF($BI612="Y", 0, IF($AF612="N/A", W612, AJ612)), AP612))</f>
        <v>10</v>
      </c>
      <c r="CF612" s="15">
        <f>IF(OR($BH612="T", $BH612="R"), 0, IF($BH612="C", IF($BI612="Y", 0, IF($AF612="N/A", X612, AK612)), AQ612))</f>
        <v>10</v>
      </c>
      <c r="CG612" t="str">
        <f>IF(AC612="N/A", "S:"&amp;L612&amp;" G:"&amp;M612&amp;" GR:"&amp;Q612, IF(AC612=0, "S:"&amp;L612&amp;" G:"&amp;M612&amp;" GR:"&amp;Q612, "S:"&amp;L612&amp;"/"&amp;AD612&amp;" G:"&amp;AE612&amp;" GR:"&amp;AF612))</f>
        <v>S:1/10 G:16 GR:64</v>
      </c>
    </row>
    <row r="613" spans="1:85" x14ac:dyDescent="0.25">
      <c r="A613" s="14">
        <v>5222</v>
      </c>
      <c r="B613" s="15" t="s">
        <v>2815</v>
      </c>
      <c r="C613" s="15" t="s">
        <v>62</v>
      </c>
      <c r="D613" s="15" t="s">
        <v>55</v>
      </c>
      <c r="E613" s="15">
        <f>VLOOKUP(B613, 'Rookie Year'!$A$2:$B$55679,2,FALSE)</f>
        <v>2023</v>
      </c>
      <c r="F613" s="15">
        <v>2023</v>
      </c>
      <c r="G613" s="15" t="s">
        <v>40</v>
      </c>
      <c r="H613" s="15" t="s">
        <v>2209</v>
      </c>
      <c r="I613" s="16">
        <v>1</v>
      </c>
      <c r="J613" s="15">
        <v>3</v>
      </c>
      <c r="K613" s="17">
        <f>IF(AND(G613&lt;&gt;"N",R613="N/A"), IF(I613&lt;4, 0, 0.25),IF(I613=1, IF(J613=1,0.25, 0.25), IF(I613&lt;13, 0.25, IF(I613&lt;26, 0.4, IF(I613&lt;51, 0.6, 0.75)))))</f>
        <v>0</v>
      </c>
      <c r="L613" s="16">
        <f>I613-M613</f>
        <v>1</v>
      </c>
      <c r="M613" s="16">
        <f>ROUNDUP(I613*K613,0)</f>
        <v>0</v>
      </c>
      <c r="N613" s="16">
        <f>M613*J613</f>
        <v>0</v>
      </c>
      <c r="O613" s="16">
        <v>0</v>
      </c>
      <c r="P613" s="16">
        <v>0</v>
      </c>
      <c r="Q613" s="16">
        <f>N613-O613-P613</f>
        <v>0</v>
      </c>
      <c r="R613" s="15" t="s">
        <v>75</v>
      </c>
      <c r="S613" s="15">
        <f>IF(R613="N/A", J613-($B$1-F613), J613-($B$1-R613))</f>
        <v>2</v>
      </c>
      <c r="T613" s="16">
        <v>0</v>
      </c>
      <c r="U613" s="16">
        <v>0</v>
      </c>
      <c r="V613" s="16" t="str">
        <f>IF($S613&lt;3, "N/A", $M613)</f>
        <v>N/A</v>
      </c>
      <c r="W613" s="16" t="str">
        <f>IF($S613&lt;4, "N/A", $M613)</f>
        <v>N/A</v>
      </c>
      <c r="X613" s="16" t="str">
        <f>IF($S613&lt;5, "N/A", $M613)</f>
        <v>N/A</v>
      </c>
      <c r="Y613" s="15" t="str">
        <f>IF(SUM(T613:X613)&lt;&gt;Q613, "CHECK", "OK")</f>
        <v>OK</v>
      </c>
      <c r="Z613" s="15" t="str">
        <f>IF(F613=$B$1, "No", IF(S613=1, "Yes", "No"))</f>
        <v>No</v>
      </c>
      <c r="AA613" s="18" t="str">
        <f>IF(C613="DM", "N/A", IF(Z613="No","N/A",VLOOKUP(B613,'Extension List'!$A$3:$R$1972,18,FALSE)))</f>
        <v>N/A</v>
      </c>
      <c r="AB613" s="15" t="str">
        <f>IF(C613="DM", "N/A", IF(Z613="No","N/A",VLOOKUP(B613,'Extension List'!$A$3:$T$1972,20,FALSE)))</f>
        <v>N/A</v>
      </c>
      <c r="AC613" s="15" t="str">
        <f>IF(AA613="N/A", "N/A", 0)</f>
        <v>N/A</v>
      </c>
      <c r="AD613" s="16" t="str">
        <f>IF(AE613="N/A", "N/A", AA613-AE613)</f>
        <v>N/A</v>
      </c>
      <c r="AE613" s="16" t="str">
        <f>IF(AA613="N/A", "N/A", IF(AC613&gt;0, IF(AA613&lt;13, ROUNDUP(0.25*AA613,0), IF(AA613&lt;26, ROUNDUP(0.4*AA613,0), IF(AA613&lt;51, ROUNDUP(0.6*AA613,0), ROUNDUP(0.75*AA613,0)))), "N/A"))</f>
        <v>N/A</v>
      </c>
      <c r="AF613" s="16" t="str">
        <f>IF(AD613="N/A","N/A", (AE613*AC613)+Q613)</f>
        <v>N/A</v>
      </c>
      <c r="AG613" s="16" t="str">
        <f>IF($AF613="N/A", "N/A", "TBC")</f>
        <v>N/A</v>
      </c>
      <c r="AH613" s="16" t="str">
        <f>IF($AF613="N/A", "N/A", "TBC")</f>
        <v>N/A</v>
      </c>
      <c r="AI613" s="16" t="str">
        <f>IF($AF613="N/A","N/A",IF(AC613&gt;1,"TBC","N/A"))</f>
        <v>N/A</v>
      </c>
      <c r="AJ613" s="16" t="str">
        <f>IF($AF613="N/A","N/A",IF(AC613&gt;2,"TBC","N/A"))</f>
        <v>N/A</v>
      </c>
      <c r="AK613" s="16" t="str">
        <f>IF($AF613="N/A","N/A",IF(AC613&gt;3,"TBC","N/A"))</f>
        <v>N/A</v>
      </c>
      <c r="AL613" s="16" t="str">
        <f>IF(AC613="N/A","N/A",IF(AC613&gt;0,IF(SUM(AG613:AK613)&lt;&gt;AF613,"CHECK","OK"),"N/A"))</f>
        <v>N/A</v>
      </c>
      <c r="AM613" s="16">
        <f>IF(AD613="N/A", L613+T613, L613+AG613)</f>
        <v>1</v>
      </c>
      <c r="AN613" s="16">
        <f>IF(AD613="N/A", IF(U613="N/A", "N/A", L613+U613), AD613+AH613)</f>
        <v>1</v>
      </c>
      <c r="AO613" s="16" t="str">
        <f>IF(AD613="N/A", IF(V613="N/A", "N/A", L613+V613), IF(AI613="N/A", "N/A", AD613+AI613))</f>
        <v>N/A</v>
      </c>
      <c r="AP613" s="16" t="str">
        <f>IF(AD613="N/A", IF(W613="N/A", "N/A", L613+W613), IF(AJ613="N/A", "N/A", AD613+AJ613))</f>
        <v>N/A</v>
      </c>
      <c r="AQ613" s="16" t="str">
        <f>IF(AD613="N/A", IF(X613="N/A", "N/A", L613+X613), IF(AK613="N/A", "N/A", AD613+AK613))</f>
        <v>N/A</v>
      </c>
      <c r="AR613" s="15" t="s">
        <v>66</v>
      </c>
      <c r="AS613" s="15" t="s">
        <v>66</v>
      </c>
      <c r="AT613" s="15" t="s">
        <v>66</v>
      </c>
      <c r="AU613" s="15" t="s">
        <v>66</v>
      </c>
      <c r="AV613" s="15" t="s">
        <v>66</v>
      </c>
      <c r="AW613" s="15" t="s">
        <v>66</v>
      </c>
      <c r="AX613" s="15" t="s">
        <v>66</v>
      </c>
      <c r="AY613" s="15" t="s">
        <v>66</v>
      </c>
      <c r="AZ613" s="15" t="s">
        <v>66</v>
      </c>
      <c r="BA613" s="15" t="s">
        <v>66</v>
      </c>
      <c r="BB613" s="15" t="s">
        <v>66</v>
      </c>
      <c r="BC613" s="15" t="s">
        <v>66</v>
      </c>
      <c r="BD613" s="15" t="s">
        <v>66</v>
      </c>
      <c r="BE613" s="15" t="s">
        <v>66</v>
      </c>
      <c r="BF613" s="15" t="s">
        <v>66</v>
      </c>
      <c r="BG613" s="15" t="s">
        <v>66</v>
      </c>
      <c r="BH613" s="15" t="s">
        <v>66</v>
      </c>
      <c r="BI613" s="15"/>
      <c r="BJ613" s="16">
        <f>IF(AR613="R", $CA613, IF(OR(AR613="P", AR613="T", AR613="N"), 0, IF($C613="DM", $T613, IF(OR(AR613="Y", AR613="IR"),$AM613,IF(AR613="C", IF($BI613="Y", IF($AF613="N/A", $Q613, $AF613), IF($AG613="N/A", $T613,$AG613)))))))</f>
        <v>0</v>
      </c>
      <c r="BK613" s="16">
        <f>IF(AS613="R", $CA613, IF(OR(AS613="P", AS613="T", AS613="N"), 0, IF($C613="DM", $T613, IF(OR(AS613="Y", AS613="IR"),$AM613,IF(AS613="C", IF($BI613="Y", IF($AF613="N/A", $Q613, $AF613), IF($AG613="N/A", $T613,$AG613)))))))</f>
        <v>0</v>
      </c>
      <c r="BL613" s="16">
        <f>IF(AT613="R", $CA613, IF(OR(AT613="P", AT613="T", AT613="N"), 0, IF($C613="DM", $T613, IF(OR(AT613="Y", AT613="IR"),$AM613,IF(AT613="C", IF($BI613="Y", IF($AF613="N/A", $Q613, $AF613), IF($AG613="N/A", $T613,$AG613)))))))</f>
        <v>0</v>
      </c>
      <c r="BM613" s="16">
        <f>IF(AU613="R", $CA613, IF(OR(AU613="P", AU613="T", AU613="N"), 0, IF($C613="DM", $T613, IF(OR(AU613="Y", AU613="IR"),$AM613,IF(AU613="C", IF($BI613="Y", IF($AF613="N/A", $Q613, $AF613), IF($AG613="N/A", $T613,$AG613)))))))</f>
        <v>0</v>
      </c>
      <c r="BN613" s="16">
        <f>IF(AV613="R", $CA613, IF(OR(AV613="P", AV613="T", AV613="N"), 0, IF($C613="DM", $T613, IF(OR(AV613="Y", AV613="IR"),$AM613,IF(AV613="C", IF($BI613="Y", IF($AF613="N/A", $Q613, $AF613), IF($AG613="N/A", $T613,$AG613)))))))</f>
        <v>0</v>
      </c>
      <c r="BO613" s="16">
        <f>IF(AW613="R", $CA613, IF(OR(AW613="P", AW613="T", AW613="N"), 0, IF($C613="DM", $T613, IF(OR(AW613="Y", AW613="IR"),$AM613,IF(AW613="C", IF($BI613="Y", IF($AF613="N/A", $Q613, $AF613), IF($AG613="N/A", $T613,$AG613)))))))</f>
        <v>0</v>
      </c>
      <c r="BP613" s="16">
        <f>IF(AX613="R", $CA613, IF(OR(AX613="P", AX613="T", AX613="N"), 0, IF($C613="DM", $T613, IF(OR(AX613="Y", AX613="IR"),$AM613,IF(AX613="C", IF($BI613="Y", IF($AF613="N/A", $Q613, $AF613), IF($AG613="N/A", $T613,$AG613)))))))</f>
        <v>0</v>
      </c>
      <c r="BQ613" s="16">
        <f>IF(AY613="R", $CA613, IF(OR(AY613="P", AY613="T", AY613="N"), 0, IF($C613="DM", $T613, IF(OR(AY613="Y", AY613="IR"),$AM613,IF(AY613="C", IF($BI613="Y", IF($AF613="N/A", $Q613, $AF613), IF($AG613="N/A", $T613,$AG613)))))))</f>
        <v>0</v>
      </c>
      <c r="BR613" s="16">
        <f>IF(AZ613="R", $CA613, IF(OR(AZ613="P", AZ613="T", AZ613="N"), 0, IF($C613="DM", $T613, IF(OR(AZ613="Y", AZ613="IR"),$AM613,IF(AZ613="C", IF($BI613="Y", IF($AF613="N/A", $Q613, $AF613), IF($AG613="N/A", $T613,$AG613)))))))</f>
        <v>0</v>
      </c>
      <c r="BS613" s="16">
        <f>IF(BA613="R", $CA613, IF(OR(BA613="P", BA613="T", BA613="N"), 0, IF($C613="DM", $T613, IF(OR(BA613="Y", BA613="IR"),$AM613,IF(BA613="C", IF($BI613="Y", IF($AF613="N/A", $Q613, $AF613), IF($AG613="N/A", $T613,$AG613)))))))</f>
        <v>0</v>
      </c>
      <c r="BT613" s="16">
        <f>IF(BB613="R", $CA613, IF(OR(BB613="P", BB613="T", BB613="N"), 0, IF($C613="DM", $T613, IF(OR(BB613="Y", BB613="IR"),$AM613,IF(BB613="C", IF($BI613="Y", IF($BA613="C", IF($AF613="N/A", $Q613, $AF613), IF($AF613="N/A", $T613, $AM613)), IF($AG613="N/A", $T613,$AG613)))))))</f>
        <v>0</v>
      </c>
      <c r="BU613" s="16">
        <f>IF(BC613="R", $CA613, IF(OR(BC613="P", BC613="T", BC613="N"), 0, IF($C613="DM", $T613, IF(OR(BC613="Y", BC613="IR"),$AM613,IF(BC613="C", IF($BI613="Y", IF($BA613="C", IF($AF613="N/A", $Q613, $AF613), IF($AF613="N/A", $T613, $AM613)), IF($AG613="N/A", $T613,$AG613)))))))</f>
        <v>0</v>
      </c>
      <c r="BV613" s="16">
        <f>IF(BD613="R", $CA613, IF(OR(BD613="P", BD613="T", BD613="N"), 0, IF($C613="DM", $T613, IF(OR(BD613="Y", BD613="IR"),$AM613,IF(BD613="C", IF($BI613="Y", IF($BA613="C", IF($AF613="N/A", $Q613, $AF613), IF($AF613="N/A", $T613, $AM613)), IF($AG613="N/A", $T613,$AG613)))))))</f>
        <v>0</v>
      </c>
      <c r="BW613" s="16">
        <f>IF(BE613="R", $CA613, IF(OR(BE613="P", BE613="T", BE613="N"), 0, IF($C613="DM", $T613, IF(OR(BE613="Y", BE613="IR"),$AM613,IF(BE613="C", IF($BI613="Y", IF($BA613="C", IF($AF613="N/A", $Q613, $AF613), IF($AF613="N/A", $T613, $AM613)), IF($AG613="N/A", $T613,$AG613)))))))</f>
        <v>0</v>
      </c>
      <c r="BX613" s="16">
        <f>IF(BF613="R", $CA613, IF(OR(BF613="P", BF613="T", BF613="N"), 0, IF($C613="DM", $T613, IF(OR(BF613="Y", BF613="IR"),$AM613,IF(BF613="C", IF($BI613="Y", IF($BA613="C", IF($AF613="N/A", $Q613, $AF613), IF($AF613="N/A", $T613, $AM613)), IF($AG613="N/A", $T613,$AG613)))))))</f>
        <v>0</v>
      </c>
      <c r="BY613" s="16">
        <f>IF(BG613="R", $CA613, IF(OR(BG613="P", BG613="T", BG613="N"), 0, IF($C613="DM", $T613, IF(OR(BG613="Y", BG613="IR"),$AM613,IF(BG613="C", IF($BI613="Y", IF($BA613="C", IF($AF613="N/A", $Q613, $AF613), IF($AF613="N/A", $T613, $AM613)), IF($AG613="N/A", $T613,$AG613)))))))</f>
        <v>0</v>
      </c>
      <c r="BZ613" s="16">
        <f>IF(BH613="R", $CA613, IF(OR(BH613="P", BH613="T", BH613="N"), 0, IF($C613="DM", $T613, IF(OR(BH613="Y", BH613="IR"),$AM613,IF(BH613="C", IF($BI613="Y", IF($BA613="C", IF($AF613="N/A", $Q613, $AF613), IF($AF613="N/A", $T613, $AM613)), IF($AG613="N/A", $T613,$AG613)))))))</f>
        <v>0</v>
      </c>
      <c r="CA613" s="15" t="s">
        <v>75</v>
      </c>
      <c r="CB613" s="16">
        <f>BZ613</f>
        <v>0</v>
      </c>
      <c r="CC613" s="15">
        <f>IF(OR($BH613="T", $BH613="R"), 0, IF($BH613="C", IF($BI613="Y", IF($BA613="C", 0, IF(AF613="N/A", Q613-T613, AF613-AG613)), IF($AF613="N/A", U613, AH613)), AN613))</f>
        <v>1</v>
      </c>
      <c r="CD613" s="15" t="str">
        <f>IF(OR($BH613="T", $BH613="R"), 0, IF($BH613="C", IF($BI613="Y", 0, IF($AF613="N/A", V613, AI613)), AO613))</f>
        <v>N/A</v>
      </c>
      <c r="CE613" s="15" t="str">
        <f>IF(OR($BH613="T", $BH613="R"), 0, IF($BH613="C", IF($BI613="Y", 0, IF($AF613="N/A", W613, AJ613)), AP613))</f>
        <v>N/A</v>
      </c>
      <c r="CF613" s="15" t="str">
        <f>IF(OR($BH613="T", $BH613="R"), 0, IF($BH613="C", IF($BI613="Y", 0, IF($AF613="N/A", X613, AK613)), AQ613))</f>
        <v>N/A</v>
      </c>
      <c r="CG613" t="str">
        <f>IF(AC613="N/A", "S:"&amp;L613&amp;" G:"&amp;M613&amp;" GR:"&amp;Q613, IF(AC613=0, "S:"&amp;L613&amp;" G:"&amp;M613&amp;" GR:"&amp;Q613, "S:"&amp;L613&amp;"/"&amp;AD613&amp;" G:"&amp;AE613&amp;" GR:"&amp;AF613))</f>
        <v>S:1 G:0 GR:0</v>
      </c>
    </row>
    <row r="614" spans="1:85" x14ac:dyDescent="0.25">
      <c r="A614" s="14">
        <v>4746</v>
      </c>
      <c r="B614" s="15" t="s">
        <v>2579</v>
      </c>
      <c r="C614" s="15" t="s">
        <v>62</v>
      </c>
      <c r="D614" s="15" t="s">
        <v>55</v>
      </c>
      <c r="E614" s="15">
        <f>VLOOKUP(B614, 'Rookie Year'!$A$2:$B$55679,2,FALSE)</f>
        <v>2022</v>
      </c>
      <c r="F614" s="15">
        <v>2022</v>
      </c>
      <c r="G614" s="15" t="s">
        <v>40</v>
      </c>
      <c r="H614" s="15" t="s">
        <v>2177</v>
      </c>
      <c r="I614" s="16">
        <v>3</v>
      </c>
      <c r="J614" s="15">
        <v>4</v>
      </c>
      <c r="K614" s="17">
        <f>IF(AND(G614&lt;&gt;"N",R614="N/A"), IF(I614&lt;4, 0, 0.25),IF(I614=1, IF(J614=1,0.25, 0.25), IF(I614&lt;13, 0.25, IF(I614&lt;26, 0.4, IF(I614&lt;51, 0.6, 0.75)))))</f>
        <v>0</v>
      </c>
      <c r="L614" s="16">
        <f>I614-M614</f>
        <v>3</v>
      </c>
      <c r="M614" s="16">
        <f>ROUNDUP(I614*K614,0)</f>
        <v>0</v>
      </c>
      <c r="N614" s="16">
        <f>M614*J614</f>
        <v>0</v>
      </c>
      <c r="O614" s="16">
        <v>0</v>
      </c>
      <c r="P614" s="16">
        <v>0</v>
      </c>
      <c r="Q614" s="16">
        <f>N614-O614-P614</f>
        <v>0</v>
      </c>
      <c r="R614" s="15" t="s">
        <v>75</v>
      </c>
      <c r="S614" s="15">
        <f>IF(R614="N/A", J614-($B$1-F614), J614-($B$1-R614))</f>
        <v>2</v>
      </c>
      <c r="T614" s="16">
        <v>0</v>
      </c>
      <c r="U614" s="16">
        <v>0</v>
      </c>
      <c r="V614" s="16" t="str">
        <f>IF($S614&lt;3, "N/A", $M614)</f>
        <v>N/A</v>
      </c>
      <c r="W614" s="16" t="str">
        <f>IF($S614&lt;4, "N/A", $M614)</f>
        <v>N/A</v>
      </c>
      <c r="X614" s="16" t="str">
        <f>IF($S614&lt;5, "N/A", $M614)</f>
        <v>N/A</v>
      </c>
      <c r="Y614" s="15" t="str">
        <f>IF(SUM(T614:X614)&lt;&gt;Q614, "CHECK", "OK")</f>
        <v>OK</v>
      </c>
      <c r="Z614" s="15" t="str">
        <f>IF(F614=$B$1, "No", IF(S614=1, "Yes", "No"))</f>
        <v>No</v>
      </c>
      <c r="AA614" s="18" t="str">
        <f>IF(C614="DM", "N/A", IF(Z614="No","N/A",VLOOKUP(B614,'Extension List'!$A$3:$R$1972,18,FALSE)))</f>
        <v>N/A</v>
      </c>
      <c r="AB614" s="15" t="str">
        <f>IF(C614="DM", "N/A", IF(Z614="No","N/A",VLOOKUP(B614,'Extension List'!$A$3:$T$1972,20,FALSE)))</f>
        <v>N/A</v>
      </c>
      <c r="AC614" s="15" t="str">
        <f>IF(AA614="N/A", "N/A", 0)</f>
        <v>N/A</v>
      </c>
      <c r="AD614" s="16" t="str">
        <f>IF(AE614="N/A", "N/A", AA614-AE614)</f>
        <v>N/A</v>
      </c>
      <c r="AE614" s="16" t="str">
        <f>IF(AA614="N/A", "N/A", IF(AC614&gt;0, IF(AA614&lt;13, ROUNDUP(0.25*AA614,0), IF(AA614&lt;26, ROUNDUP(0.4*AA614,0), IF(AA614&lt;51, ROUNDUP(0.6*AA614,0), ROUNDUP(0.75*AA614,0)))), "N/A"))</f>
        <v>N/A</v>
      </c>
      <c r="AF614" s="16" t="str">
        <f>IF(AD614="N/A","N/A", (AE614*AC614)+Q614)</f>
        <v>N/A</v>
      </c>
      <c r="AG614" s="16" t="str">
        <f>IF($AF614="N/A", "N/A", "TBC")</f>
        <v>N/A</v>
      </c>
      <c r="AH614" s="16" t="str">
        <f>IF($AF614="N/A", "N/A", "TBC")</f>
        <v>N/A</v>
      </c>
      <c r="AI614" s="16" t="str">
        <f>IF($AF614="N/A","N/A",IF(AC614&gt;1,"TBC","N/A"))</f>
        <v>N/A</v>
      </c>
      <c r="AJ614" s="16" t="str">
        <f>IF($AF614="N/A","N/A",IF(AC614&gt;2,"TBC","N/A"))</f>
        <v>N/A</v>
      </c>
      <c r="AK614" s="16" t="str">
        <f>IF($AF614="N/A","N/A",IF(AC614&gt;3,"TBC","N/A"))</f>
        <v>N/A</v>
      </c>
      <c r="AL614" s="16" t="str">
        <f>IF(AC614="N/A","N/A",IF(AC614&gt;0,IF(SUM(AG614:AK614)&lt;&gt;AF614,"CHECK","OK"),"N/A"))</f>
        <v>N/A</v>
      </c>
      <c r="AM614" s="16">
        <f>IF(AD614="N/A", L614+T614, L614+AG614)</f>
        <v>3</v>
      </c>
      <c r="AN614" s="16">
        <f>IF(AD614="N/A", IF(U614="N/A", "N/A", L614+U614), AD614+AH614)</f>
        <v>3</v>
      </c>
      <c r="AO614" s="16" t="str">
        <f>IF(AD614="N/A", IF(V614="N/A", "N/A", L614+V614), IF(AI614="N/A", "N/A", AD614+AI614))</f>
        <v>N/A</v>
      </c>
      <c r="AP614" s="16" t="str">
        <f>IF(AD614="N/A", IF(W614="N/A", "N/A", L614+W614), IF(AJ614="N/A", "N/A", AD614+AJ614))</f>
        <v>N/A</v>
      </c>
      <c r="AQ614" s="16" t="str">
        <f>IF(AD614="N/A", IF(X614="N/A", "N/A", L614+X614), IF(AK614="N/A", "N/A", AD614+AK614))</f>
        <v>N/A</v>
      </c>
      <c r="AR614" s="15" t="s">
        <v>40</v>
      </c>
      <c r="AS614" s="15" t="s">
        <v>40</v>
      </c>
      <c r="AT614" s="15" t="s">
        <v>40</v>
      </c>
      <c r="AU614" s="15" t="s">
        <v>40</v>
      </c>
      <c r="AV614" s="15" t="s">
        <v>40</v>
      </c>
      <c r="AW614" s="15" t="s">
        <v>40</v>
      </c>
      <c r="AX614" s="15" t="s">
        <v>40</v>
      </c>
      <c r="AY614" s="15" t="s">
        <v>40</v>
      </c>
      <c r="AZ614" s="15" t="s">
        <v>40</v>
      </c>
      <c r="BA614" s="15" t="s">
        <v>40</v>
      </c>
      <c r="BB614" s="15" t="s">
        <v>40</v>
      </c>
      <c r="BC614" s="15" t="s">
        <v>40</v>
      </c>
      <c r="BD614" s="15" t="s">
        <v>40</v>
      </c>
      <c r="BE614" s="15" t="s">
        <v>40</v>
      </c>
      <c r="BF614" s="15" t="s">
        <v>40</v>
      </c>
      <c r="BG614" s="15" t="s">
        <v>40</v>
      </c>
      <c r="BH614" s="15" t="s">
        <v>40</v>
      </c>
      <c r="BI614" s="15"/>
      <c r="BJ614" s="16">
        <f>IF(AR614="R", $CA614, IF(OR(AR614="P", AR614="T", AR614="N"), 0, IF($C614="DM", $T614, IF(OR(AR614="Y", AR614="IR"),$AM614,IF(AR614="C", IF($BI614="Y", IF($AF614="N/A", $Q614, $AF614), IF($AG614="N/A", $T614,$AG614)))))))</f>
        <v>3</v>
      </c>
      <c r="BK614" s="16">
        <f>IF(AS614="R", $CA614, IF(OR(AS614="P", AS614="T", AS614="N"), 0, IF($C614="DM", $T614, IF(OR(AS614="Y", AS614="IR"),$AM614,IF(AS614="C", IF($BI614="Y", IF($AF614="N/A", $Q614, $AF614), IF($AG614="N/A", $T614,$AG614)))))))</f>
        <v>3</v>
      </c>
      <c r="BL614" s="16">
        <f>IF(AT614="R", $CA614, IF(OR(AT614="P", AT614="T", AT614="N"), 0, IF($C614="DM", $T614, IF(OR(AT614="Y", AT614="IR"),$AM614,IF(AT614="C", IF($BI614="Y", IF($AF614="N/A", $Q614, $AF614), IF($AG614="N/A", $T614,$AG614)))))))</f>
        <v>3</v>
      </c>
      <c r="BM614" s="16">
        <f>IF(AU614="R", $CA614, IF(OR(AU614="P", AU614="T", AU614="N"), 0, IF($C614="DM", $T614, IF(OR(AU614="Y", AU614="IR"),$AM614,IF(AU614="C", IF($BI614="Y", IF($AF614="N/A", $Q614, $AF614), IF($AG614="N/A", $T614,$AG614)))))))</f>
        <v>3</v>
      </c>
      <c r="BN614" s="16">
        <f>IF(AV614="R", $CA614, IF(OR(AV614="P", AV614="T", AV614="N"), 0, IF($C614="DM", $T614, IF(OR(AV614="Y", AV614="IR"),$AM614,IF(AV614="C", IF($BI614="Y", IF($AF614="N/A", $Q614, $AF614), IF($AG614="N/A", $T614,$AG614)))))))</f>
        <v>3</v>
      </c>
      <c r="BO614" s="16">
        <f>IF(AW614="R", $CA614, IF(OR(AW614="P", AW614="T", AW614="N"), 0, IF($C614="DM", $T614, IF(OR(AW614="Y", AW614="IR"),$AM614,IF(AW614="C", IF($BI614="Y", IF($AF614="N/A", $Q614, $AF614), IF($AG614="N/A", $T614,$AG614)))))))</f>
        <v>3</v>
      </c>
      <c r="BP614" s="16">
        <f>IF(AX614="R", $CA614, IF(OR(AX614="P", AX614="T", AX614="N"), 0, IF($C614="DM", $T614, IF(OR(AX614="Y", AX614="IR"),$AM614,IF(AX614="C", IF($BI614="Y", IF($AF614="N/A", $Q614, $AF614), IF($AG614="N/A", $T614,$AG614)))))))</f>
        <v>3</v>
      </c>
      <c r="BQ614" s="16">
        <f>IF(AY614="R", $CA614, IF(OR(AY614="P", AY614="T", AY614="N"), 0, IF($C614="DM", $T614, IF(OR(AY614="Y", AY614="IR"),$AM614,IF(AY614="C", IF($BI614="Y", IF($AF614="N/A", $Q614, $AF614), IF($AG614="N/A", $T614,$AG614)))))))</f>
        <v>3</v>
      </c>
      <c r="BR614" s="16">
        <f>IF(AZ614="R", $CA614, IF(OR(AZ614="P", AZ614="T", AZ614="N"), 0, IF($C614="DM", $T614, IF(OR(AZ614="Y", AZ614="IR"),$AM614,IF(AZ614="C", IF($BI614="Y", IF($AF614="N/A", $Q614, $AF614), IF($AG614="N/A", $T614,$AG614)))))))</f>
        <v>3</v>
      </c>
      <c r="BS614" s="16">
        <f>IF(BA614="R", $CA614, IF(OR(BA614="P", BA614="T", BA614="N"), 0, IF($C614="DM", $T614, IF(OR(BA614="Y", BA614="IR"),$AM614,IF(BA614="C", IF($BI614="Y", IF($AF614="N/A", $Q614, $AF614), IF($AG614="N/A", $T614,$AG614)))))))</f>
        <v>3</v>
      </c>
      <c r="BT614" s="16">
        <f>IF(BB614="R", $CA614, IF(OR(BB614="P", BB614="T", BB614="N"), 0, IF($C614="DM", $T614, IF(OR(BB614="Y", BB614="IR"),$AM614,IF(BB614="C", IF($BI614="Y", IF($BA614="C", IF($AF614="N/A", $Q614, $AF614), IF($AF614="N/A", $T614, $AM614)), IF($AG614="N/A", $T614,$AG614)))))))</f>
        <v>3</v>
      </c>
      <c r="BU614" s="16">
        <f>IF(BC614="R", $CA614, IF(OR(BC614="P", BC614="T", BC614="N"), 0, IF($C614="DM", $T614, IF(OR(BC614="Y", BC614="IR"),$AM614,IF(BC614="C", IF($BI614="Y", IF($BA614="C", IF($AF614="N/A", $Q614, $AF614), IF($AF614="N/A", $T614, $AM614)), IF($AG614="N/A", $T614,$AG614)))))))</f>
        <v>3</v>
      </c>
      <c r="BV614" s="16">
        <f>IF(BD614="R", $CA614, IF(OR(BD614="P", BD614="T", BD614="N"), 0, IF($C614="DM", $T614, IF(OR(BD614="Y", BD614="IR"),$AM614,IF(BD614="C", IF($BI614="Y", IF($BA614="C", IF($AF614="N/A", $Q614, $AF614), IF($AF614="N/A", $T614, $AM614)), IF($AG614="N/A", $T614,$AG614)))))))</f>
        <v>3</v>
      </c>
      <c r="BW614" s="16">
        <f>IF(BE614="R", $CA614, IF(OR(BE614="P", BE614="T", BE614="N"), 0, IF($C614="DM", $T614, IF(OR(BE614="Y", BE614="IR"),$AM614,IF(BE614="C", IF($BI614="Y", IF($BA614="C", IF($AF614="N/A", $Q614, $AF614), IF($AF614="N/A", $T614, $AM614)), IF($AG614="N/A", $T614,$AG614)))))))</f>
        <v>3</v>
      </c>
      <c r="BX614" s="16">
        <f>IF(BF614="R", $CA614, IF(OR(BF614="P", BF614="T", BF614="N"), 0, IF($C614="DM", $T614, IF(OR(BF614="Y", BF614="IR"),$AM614,IF(BF614="C", IF($BI614="Y", IF($BA614="C", IF($AF614="N/A", $Q614, $AF614), IF($AF614="N/A", $T614, $AM614)), IF($AG614="N/A", $T614,$AG614)))))))</f>
        <v>3</v>
      </c>
      <c r="BY614" s="16">
        <f>IF(BG614="R", $CA614, IF(OR(BG614="P", BG614="T", BG614="N"), 0, IF($C614="DM", $T614, IF(OR(BG614="Y", BG614="IR"),$AM614,IF(BG614="C", IF($BI614="Y", IF($BA614="C", IF($AF614="N/A", $Q614, $AF614), IF($AF614="N/A", $T614, $AM614)), IF($AG614="N/A", $T614,$AG614)))))))</f>
        <v>3</v>
      </c>
      <c r="BZ614" s="16">
        <f>IF(BH614="R", $CA614, IF(OR(BH614="P", BH614="T", BH614="N"), 0, IF($C614="DM", $T614, IF(OR(BH614="Y", BH614="IR"),$AM614,IF(BH614="C", IF($BI614="Y", IF($BA614="C", IF($AF614="N/A", $Q614, $AF614), IF($AF614="N/A", $T614, $AM614)), IF($AG614="N/A", $T614,$AG614)))))))</f>
        <v>3</v>
      </c>
      <c r="CA614" s="15" t="s">
        <v>75</v>
      </c>
      <c r="CB614" s="16">
        <f>BZ614</f>
        <v>3</v>
      </c>
      <c r="CC614" s="15">
        <f>IF(OR($BH614="T", $BH614="R"), 0, IF($BH614="C", IF($BI614="Y", IF($BA614="C", 0, IF(AF614="N/A", Q614-T614, AF614-AG614)), IF($AF614="N/A", U614, AH614)), AN614))</f>
        <v>3</v>
      </c>
      <c r="CD614" s="15" t="str">
        <f>IF(OR($BH614="T", $BH614="R"), 0, IF($BH614="C", IF($BI614="Y", 0, IF($AF614="N/A", V614, AI614)), AO614))</f>
        <v>N/A</v>
      </c>
      <c r="CE614" s="15" t="str">
        <f>IF(OR($BH614="T", $BH614="R"), 0, IF($BH614="C", IF($BI614="Y", 0, IF($AF614="N/A", W614, AJ614)), AP614))</f>
        <v>N/A</v>
      </c>
      <c r="CF614" s="15" t="str">
        <f>IF(OR($BH614="T", $BH614="R"), 0, IF($BH614="C", IF($BI614="Y", 0, IF($AF614="N/A", X614, AK614)), AQ614))</f>
        <v>N/A</v>
      </c>
      <c r="CG614" t="str">
        <f>IF(AC614="N/A", "S:"&amp;L614&amp;" G:"&amp;M614&amp;" GR:"&amp;Q614, IF(AC614=0, "S:"&amp;L614&amp;" G:"&amp;M614&amp;" GR:"&amp;Q614, "S:"&amp;L614&amp;"/"&amp;AD614&amp;" G:"&amp;AE614&amp;" GR:"&amp;AF614))</f>
        <v>S:3 G:0 GR:0</v>
      </c>
    </row>
    <row r="615" spans="1:85" x14ac:dyDescent="0.25">
      <c r="A615" s="14">
        <v>3613</v>
      </c>
      <c r="B615" s="15" t="s">
        <v>2030</v>
      </c>
      <c r="C615" s="15" t="s">
        <v>62</v>
      </c>
      <c r="D615" s="15" t="s">
        <v>55</v>
      </c>
      <c r="E615" s="15">
        <f>VLOOKUP(B615, 'Rookie Year'!$A$2:$B$55679,2,FALSE)</f>
        <v>2020</v>
      </c>
      <c r="F615" s="15">
        <v>2020</v>
      </c>
      <c r="G615" s="15" t="s">
        <v>40</v>
      </c>
      <c r="H615" s="15" t="s">
        <v>2151</v>
      </c>
      <c r="I615" s="16">
        <v>14</v>
      </c>
      <c r="J615" s="15">
        <v>4</v>
      </c>
      <c r="K615" s="17">
        <f>IF(AND(G615&lt;&gt;"N",R615="N/A"), IF(I615&lt;4, 0, 0.25),IF(I615=1, IF(J615=1,0.25, 0.25), IF(I615&lt;13, 0.25, IF(I615&lt;26, 0.4, IF(I615&lt;51, 0.6, 0.75)))))</f>
        <v>0.4</v>
      </c>
      <c r="L615" s="16">
        <f>I615-M615</f>
        <v>8</v>
      </c>
      <c r="M615" s="16">
        <f>ROUNDUP(I615*K615,0)</f>
        <v>6</v>
      </c>
      <c r="N615" s="16">
        <f>M615*J615</f>
        <v>24</v>
      </c>
      <c r="O615" s="16">
        <v>18</v>
      </c>
      <c r="P615" s="16">
        <v>6</v>
      </c>
      <c r="Q615" s="16">
        <f>N615-O615-P615</f>
        <v>0</v>
      </c>
      <c r="R615" s="15">
        <v>2023</v>
      </c>
      <c r="S615" s="15">
        <f>IF(R615="N/A", J615-($B$1-F615), J615-($B$1-R615))</f>
        <v>3</v>
      </c>
      <c r="T615" s="16">
        <v>0</v>
      </c>
      <c r="U615" s="16">
        <v>0</v>
      </c>
      <c r="V615" s="16">
        <v>0</v>
      </c>
      <c r="W615" s="16" t="str">
        <f>IF($S615&lt;4, "N/A", $M615)</f>
        <v>N/A</v>
      </c>
      <c r="X615" s="16" t="str">
        <f>IF($S615&lt;5, "N/A", $M615)</f>
        <v>N/A</v>
      </c>
      <c r="Y615" s="15" t="str">
        <f>IF(SUM(T615:X615)&lt;&gt;Q615, "CHECK", "OK")</f>
        <v>OK</v>
      </c>
      <c r="Z615" s="15" t="str">
        <f>IF(F615=$B$1, "No", IF(S615=1, "Yes", "No"))</f>
        <v>No</v>
      </c>
      <c r="AA615" s="18" t="str">
        <f>IF(C615="DM", "N/A", IF(Z615="No","N/A",VLOOKUP(B615,'Extension List'!$A$3:$R$1972,18,FALSE)))</f>
        <v>N/A</v>
      </c>
      <c r="AB615" s="15" t="str">
        <f>IF(C615="DM", "N/A", IF(Z615="No","N/A",VLOOKUP(B615,'Extension List'!$A$3:$T$1972,20,FALSE)))</f>
        <v>N/A</v>
      </c>
      <c r="AC615" s="15" t="str">
        <f>IF(AA615="N/A", "N/A", 0)</f>
        <v>N/A</v>
      </c>
      <c r="AD615" s="16" t="str">
        <f>IF(AE615="N/A", "N/A", AA615-AE615)</f>
        <v>N/A</v>
      </c>
      <c r="AE615" s="16" t="str">
        <f>IF(AA615="N/A", "N/A", IF(AC615&gt;0, IF(AA615&lt;13, ROUNDUP(0.25*AA615,0), IF(AA615&lt;26, ROUNDUP(0.4*AA615,0), IF(AA615&lt;51, ROUNDUP(0.6*AA615,0), ROUNDUP(0.75*AA615,0)))), "N/A"))</f>
        <v>N/A</v>
      </c>
      <c r="AF615" s="16" t="str">
        <f>IF(AD615="N/A","N/A", (AE615*AC615)+Q615)</f>
        <v>N/A</v>
      </c>
      <c r="AG615" s="16" t="str">
        <f>IF($AF615="N/A", "N/A", "TBC")</f>
        <v>N/A</v>
      </c>
      <c r="AH615" s="16" t="str">
        <f>IF($AF615="N/A", "N/A", "TBC")</f>
        <v>N/A</v>
      </c>
      <c r="AI615" s="16" t="str">
        <f>IF($AF615="N/A","N/A",IF(AC615&gt;1,"TBC","N/A"))</f>
        <v>N/A</v>
      </c>
      <c r="AJ615" s="16" t="str">
        <f>IF($AF615="N/A","N/A",IF(AC615&gt;2,"TBC","N/A"))</f>
        <v>N/A</v>
      </c>
      <c r="AK615" s="16" t="str">
        <f>IF($AF615="N/A","N/A",IF(AC615&gt;3,"TBC","N/A"))</f>
        <v>N/A</v>
      </c>
      <c r="AL615" s="16" t="str">
        <f>IF(AC615="N/A","N/A",IF(AC615&gt;0,IF(SUM(AG615:AK615)&lt;&gt;AF615,"CHECK","OK"),"N/A"))</f>
        <v>N/A</v>
      </c>
      <c r="AM615" s="16">
        <f>IF(AD615="N/A", L615+T615, L615+AG615)</f>
        <v>8</v>
      </c>
      <c r="AN615" s="16">
        <f>IF(AD615="N/A", IF(U615="N/A", "N/A", L615+U615), AD615+AH615)</f>
        <v>8</v>
      </c>
      <c r="AO615" s="16">
        <f>IF(AD615="N/A", IF(V615="N/A", "N/A", L615+V615), IF(AI615="N/A", "N/A", AD615+AI615))</f>
        <v>8</v>
      </c>
      <c r="AP615" s="16" t="str">
        <f>IF(AD615="N/A", IF(W615="N/A", "N/A", L615+W615), IF(AJ615="N/A", "N/A", AD615+AJ615))</f>
        <v>N/A</v>
      </c>
      <c r="AQ615" s="16" t="str">
        <f>IF(AD615="N/A", IF(X615="N/A", "N/A", L615+X615), IF(AK615="N/A", "N/A", AD615+AK615))</f>
        <v>N/A</v>
      </c>
      <c r="AR615" s="15" t="s">
        <v>40</v>
      </c>
      <c r="AS615" s="15" t="s">
        <v>40</v>
      </c>
      <c r="AT615" s="15" t="s">
        <v>40</v>
      </c>
      <c r="AU615" s="15" t="s">
        <v>40</v>
      </c>
      <c r="AV615" s="15" t="s">
        <v>40</v>
      </c>
      <c r="AW615" s="15" t="s">
        <v>40</v>
      </c>
      <c r="AX615" s="15" t="s">
        <v>40</v>
      </c>
      <c r="AY615" s="15" t="s">
        <v>40</v>
      </c>
      <c r="AZ615" s="15" t="s">
        <v>40</v>
      </c>
      <c r="BA615" s="15" t="s">
        <v>40</v>
      </c>
      <c r="BB615" s="15" t="s">
        <v>40</v>
      </c>
      <c r="BC615" s="15" t="s">
        <v>40</v>
      </c>
      <c r="BD615" s="15" t="s">
        <v>40</v>
      </c>
      <c r="BE615" s="15" t="s">
        <v>40</v>
      </c>
      <c r="BF615" s="15" t="s">
        <v>40</v>
      </c>
      <c r="BG615" s="15" t="s">
        <v>40</v>
      </c>
      <c r="BH615" s="15" t="s">
        <v>40</v>
      </c>
      <c r="BI615" s="15"/>
      <c r="BJ615" s="16">
        <f>IF(AR615="R", $CA615, IF(OR(AR615="P", AR615="T", AR615="N"), 0, IF($C615="DM", $T615, IF(OR(AR615="Y", AR615="IR"),$AM615,IF(AR615="C", IF($BI615="Y", IF($AF615="N/A", $Q615, $AF615), IF($AG615="N/A", $T615,$AG615)))))))</f>
        <v>8</v>
      </c>
      <c r="BK615" s="16">
        <f>IF(AS615="R", $CA615, IF(OR(AS615="P", AS615="T", AS615="N"), 0, IF($C615="DM", $T615, IF(OR(AS615="Y", AS615="IR"),$AM615,IF(AS615="C", IF($BI615="Y", IF($AF615="N/A", $Q615, $AF615), IF($AG615="N/A", $T615,$AG615)))))))</f>
        <v>8</v>
      </c>
      <c r="BL615" s="16">
        <f>IF(AT615="R", $CA615, IF(OR(AT615="P", AT615="T", AT615="N"), 0, IF($C615="DM", $T615, IF(OR(AT615="Y", AT615="IR"),$AM615,IF(AT615="C", IF($BI615="Y", IF($AF615="N/A", $Q615, $AF615), IF($AG615="N/A", $T615,$AG615)))))))</f>
        <v>8</v>
      </c>
      <c r="BM615" s="16">
        <f>IF(AU615="R", $CA615, IF(OR(AU615="P", AU615="T", AU615="N"), 0, IF($C615="DM", $T615, IF(OR(AU615="Y", AU615="IR"),$AM615,IF(AU615="C", IF($BI615="Y", IF($AF615="N/A", $Q615, $AF615), IF($AG615="N/A", $T615,$AG615)))))))</f>
        <v>8</v>
      </c>
      <c r="BN615" s="16">
        <f>IF(AV615="R", $CA615, IF(OR(AV615="P", AV615="T", AV615="N"), 0, IF($C615="DM", $T615, IF(OR(AV615="Y", AV615="IR"),$AM615,IF(AV615="C", IF($BI615="Y", IF($AF615="N/A", $Q615, $AF615), IF($AG615="N/A", $T615,$AG615)))))))</f>
        <v>8</v>
      </c>
      <c r="BO615" s="16">
        <f>IF(AW615="R", $CA615, IF(OR(AW615="P", AW615="T", AW615="N"), 0, IF($C615="DM", $T615, IF(OR(AW615="Y", AW615="IR"),$AM615,IF(AW615="C", IF($BI615="Y", IF($AF615="N/A", $Q615, $AF615), IF($AG615="N/A", $T615,$AG615)))))))</f>
        <v>8</v>
      </c>
      <c r="BP615" s="16">
        <f>IF(AX615="R", $CA615, IF(OR(AX615="P", AX615="T", AX615="N"), 0, IF($C615="DM", $T615, IF(OR(AX615="Y", AX615="IR"),$AM615,IF(AX615="C", IF($BI615="Y", IF($AF615="N/A", $Q615, $AF615), IF($AG615="N/A", $T615,$AG615)))))))</f>
        <v>8</v>
      </c>
      <c r="BQ615" s="16">
        <f>IF(AY615="R", $CA615, IF(OR(AY615="P", AY615="T", AY615="N"), 0, IF($C615="DM", $T615, IF(OR(AY615="Y", AY615="IR"),$AM615,IF(AY615="C", IF($BI615="Y", IF($AF615="N/A", $Q615, $AF615), IF($AG615="N/A", $T615,$AG615)))))))</f>
        <v>8</v>
      </c>
      <c r="BR615" s="16">
        <f>IF(AZ615="R", $CA615, IF(OR(AZ615="P", AZ615="T", AZ615="N"), 0, IF($C615="DM", $T615, IF(OR(AZ615="Y", AZ615="IR"),$AM615,IF(AZ615="C", IF($BI615="Y", IF($AF615="N/A", $Q615, $AF615), IF($AG615="N/A", $T615,$AG615)))))))</f>
        <v>8</v>
      </c>
      <c r="BS615" s="16">
        <f>IF(BA615="R", $CA615, IF(OR(BA615="P", BA615="T", BA615="N"), 0, IF($C615="DM", $T615, IF(OR(BA615="Y", BA615="IR"),$AM615,IF(BA615="C", IF($BI615="Y", IF($AF615="N/A", $Q615, $AF615), IF($AG615="N/A", $T615,$AG615)))))))</f>
        <v>8</v>
      </c>
      <c r="BT615" s="16">
        <f>IF(BB615="R", $CA615, IF(OR(BB615="P", BB615="T", BB615="N"), 0, IF($C615="DM", $T615, IF(OR(BB615="Y", BB615="IR"),$AM615,IF(BB615="C", IF($BI615="Y", IF($BA615="C", IF($AF615="N/A", $Q615, $AF615), IF($AF615="N/A", $T615, $AM615)), IF($AG615="N/A", $T615,$AG615)))))))</f>
        <v>8</v>
      </c>
      <c r="BU615" s="16">
        <f>IF(BC615="R", $CA615, IF(OR(BC615="P", BC615="T", BC615="N"), 0, IF($C615="DM", $T615, IF(OR(BC615="Y", BC615="IR"),$AM615,IF(BC615="C", IF($BI615="Y", IF($BA615="C", IF($AF615="N/A", $Q615, $AF615), IF($AF615="N/A", $T615, $AM615)), IF($AG615="N/A", $T615,$AG615)))))))</f>
        <v>8</v>
      </c>
      <c r="BV615" s="16">
        <f>IF(BD615="R", $CA615, IF(OR(BD615="P", BD615="T", BD615="N"), 0, IF($C615="DM", $T615, IF(OR(BD615="Y", BD615="IR"),$AM615,IF(BD615="C", IF($BI615="Y", IF($BA615="C", IF($AF615="N/A", $Q615, $AF615), IF($AF615="N/A", $T615, $AM615)), IF($AG615="N/A", $T615,$AG615)))))))</f>
        <v>8</v>
      </c>
      <c r="BW615" s="16">
        <f>IF(BE615="R", $CA615, IF(OR(BE615="P", BE615="T", BE615="N"), 0, IF($C615="DM", $T615, IF(OR(BE615="Y", BE615="IR"),$AM615,IF(BE615="C", IF($BI615="Y", IF($BA615="C", IF($AF615="N/A", $Q615, $AF615), IF($AF615="N/A", $T615, $AM615)), IF($AG615="N/A", $T615,$AG615)))))))</f>
        <v>8</v>
      </c>
      <c r="BX615" s="16">
        <f>IF(BF615="R", $CA615, IF(OR(BF615="P", BF615="T", BF615="N"), 0, IF($C615="DM", $T615, IF(OR(BF615="Y", BF615="IR"),$AM615,IF(BF615="C", IF($BI615="Y", IF($BA615="C", IF($AF615="N/A", $Q615, $AF615), IF($AF615="N/A", $T615, $AM615)), IF($AG615="N/A", $T615,$AG615)))))))</f>
        <v>8</v>
      </c>
      <c r="BY615" s="16">
        <f>IF(BG615="R", $CA615, IF(OR(BG615="P", BG615="T", BG615="N"), 0, IF($C615="DM", $T615, IF(OR(BG615="Y", BG615="IR"),$AM615,IF(BG615="C", IF($BI615="Y", IF($BA615="C", IF($AF615="N/A", $Q615, $AF615), IF($AF615="N/A", $T615, $AM615)), IF($AG615="N/A", $T615,$AG615)))))))</f>
        <v>8</v>
      </c>
      <c r="BZ615" s="16">
        <f>IF(BH615="R", $CA615, IF(OR(BH615="P", BH615="T", BH615="N"), 0, IF($C615="DM", $T615, IF(OR(BH615="Y", BH615="IR"),$AM615,IF(BH615="C", IF($BI615="Y", IF($BA615="C", IF($AF615="N/A", $Q615, $AF615), IF($AF615="N/A", $T615, $AM615)), IF($AG615="N/A", $T615,$AG615)))))))</f>
        <v>8</v>
      </c>
      <c r="CA615" s="15" t="s">
        <v>75</v>
      </c>
      <c r="CB615" s="16">
        <f>BZ615</f>
        <v>8</v>
      </c>
      <c r="CC615" s="15">
        <f>IF(OR($BH615="T", $BH615="R"), 0, IF($BH615="C", IF($BI615="Y", IF($BA615="C", 0, IF(AF615="N/A", Q615-T615, AF615-AG615)), IF($AF615="N/A", U615, AH615)), AN615))</f>
        <v>8</v>
      </c>
      <c r="CD615" s="15">
        <f>IF(OR($BH615="T", $BH615="R"), 0, IF($BH615="C", IF($BI615="Y", 0, IF($AF615="N/A", V615, AI615)), AO615))</f>
        <v>8</v>
      </c>
      <c r="CE615" s="15" t="str">
        <f>IF(OR($BH615="T", $BH615="R"), 0, IF($BH615="C", IF($BI615="Y", 0, IF($AF615="N/A", W615, AJ615)), AP615))</f>
        <v>N/A</v>
      </c>
      <c r="CF615" s="15" t="str">
        <f>IF(OR($BH615="T", $BH615="R"), 0, IF($BH615="C", IF($BI615="Y", 0, IF($AF615="N/A", X615, AK615)), AQ615))</f>
        <v>N/A</v>
      </c>
      <c r="CG615" t="str">
        <f>IF(AC615="N/A", "S:"&amp;L615&amp;" G:"&amp;M615&amp;" GR:"&amp;Q615, IF(AC615=0, "S:"&amp;L615&amp;" G:"&amp;M615&amp;" GR:"&amp;Q615, "S:"&amp;L615&amp;"/"&amp;AD615&amp;" G:"&amp;AE615&amp;" GR:"&amp;AF615))</f>
        <v>S:8 G:6 GR:0</v>
      </c>
    </row>
    <row r="616" spans="1:85" x14ac:dyDescent="0.25">
      <c r="A616" s="14">
        <v>5679</v>
      </c>
      <c r="B616" s="15" t="s">
        <v>3028</v>
      </c>
      <c r="C616" s="15" t="s">
        <v>62</v>
      </c>
      <c r="D616" s="15" t="s">
        <v>55</v>
      </c>
      <c r="E616" s="15">
        <f>VLOOKUP(B616, 'Rookie Year'!$A$2:$B$55679,2,FALSE)</f>
        <v>2024</v>
      </c>
      <c r="F616" s="15">
        <v>2024</v>
      </c>
      <c r="G616" s="15" t="s">
        <v>40</v>
      </c>
      <c r="H616" s="15" t="s">
        <v>2225</v>
      </c>
      <c r="I616" s="16">
        <v>1</v>
      </c>
      <c r="J616" s="15">
        <v>3</v>
      </c>
      <c r="K616" s="17">
        <f>IF(AND(G616&lt;&gt;"N",R616="N/A"), IF(I616&lt;4, 0, 0.25),IF(I616=1, IF(J616=1,0.25, 0.25), IF(I616&lt;13, 0.25, IF(I616&lt;26, 0.4, IF(I616&lt;51, 0.6, 0.75)))))</f>
        <v>0</v>
      </c>
      <c r="L616" s="16">
        <f>I616-M616</f>
        <v>1</v>
      </c>
      <c r="M616" s="16">
        <f>ROUNDUP(I616*K616,0)</f>
        <v>0</v>
      </c>
      <c r="N616" s="16">
        <f>M616*J616</f>
        <v>0</v>
      </c>
      <c r="O616" s="16">
        <v>0</v>
      </c>
      <c r="P616" s="16">
        <v>0</v>
      </c>
      <c r="Q616" s="16">
        <f>N616-O616-P616</f>
        <v>0</v>
      </c>
      <c r="R616" s="15" t="s">
        <v>75</v>
      </c>
      <c r="S616" s="15">
        <f>IF(R616="N/A", J616-($B$1-F616), J616-($B$1-R616))</f>
        <v>3</v>
      </c>
      <c r="T616" s="16">
        <f>IF($S616&lt;1, "N/A", $M616)</f>
        <v>0</v>
      </c>
      <c r="U616" s="16">
        <f>IF($S616&lt;2, "N/A", $M616)</f>
        <v>0</v>
      </c>
      <c r="V616" s="16">
        <f>IF($S616&lt;3, "N/A", $M616)</f>
        <v>0</v>
      </c>
      <c r="W616" s="16" t="str">
        <f>IF($S616&lt;4, "N/A", $M616)</f>
        <v>N/A</v>
      </c>
      <c r="X616" s="16" t="str">
        <f>IF($S616&lt;5, "N/A", $M616)</f>
        <v>N/A</v>
      </c>
      <c r="Y616" s="15" t="str">
        <f>IF(SUM(T616:X616)&lt;&gt;Q616, "CHECK", "OK")</f>
        <v>OK</v>
      </c>
      <c r="Z616" s="15" t="str">
        <f>IF(F616=$B$1, "No", IF(S616=1, "Yes", "No"))</f>
        <v>No</v>
      </c>
      <c r="AA616" s="18" t="str">
        <f>IF(C616="DM", "N/A", IF(Z616="No","N/A",VLOOKUP(B616,'Extension List'!$A$3:$R$1972,18,FALSE)))</f>
        <v>N/A</v>
      </c>
      <c r="AB616" s="15" t="str">
        <f>IF(C616="DM", "N/A", IF(Z616="No","N/A",VLOOKUP(B616,'Extension List'!$A$3:$T$1972,20,FALSE)))</f>
        <v>N/A</v>
      </c>
      <c r="AC616" s="15" t="str">
        <f>IF(AA616="N/A", "N/A", 0)</f>
        <v>N/A</v>
      </c>
      <c r="AD616" s="16" t="str">
        <f>IF(AE616="N/A", "N/A", AA616-AE616)</f>
        <v>N/A</v>
      </c>
      <c r="AE616" s="16" t="str">
        <f>IF(AA616="N/A", "N/A", IF(AC616&gt;0, IF(AA616&lt;13, ROUNDUP(0.25*AA616,0), IF(AA616&lt;26, ROUNDUP(0.4*AA616,0), IF(AA616&lt;51, ROUNDUP(0.6*AA616,0), ROUNDUP(0.75*AA616,0)))), "N/A"))</f>
        <v>N/A</v>
      </c>
      <c r="AF616" s="16" t="str">
        <f>IF(AD616="N/A","N/A", (AE616*AC616)+Q616)</f>
        <v>N/A</v>
      </c>
      <c r="AG616" s="16" t="str">
        <f>IF($AF616="N/A", "N/A", "TBC")</f>
        <v>N/A</v>
      </c>
      <c r="AH616" s="16" t="str">
        <f>IF($AF616="N/A", "N/A", "TBC")</f>
        <v>N/A</v>
      </c>
      <c r="AI616" s="16" t="str">
        <f>IF($AF616="N/A","N/A",IF(AC616&gt;1,"TBC","N/A"))</f>
        <v>N/A</v>
      </c>
      <c r="AJ616" s="16" t="str">
        <f>IF($AF616="N/A","N/A",IF(AC616&gt;2,"TBC","N/A"))</f>
        <v>N/A</v>
      </c>
      <c r="AK616" s="16" t="str">
        <f>IF($AF616="N/A","N/A",IF(AC616&gt;3,"TBC","N/A"))</f>
        <v>N/A</v>
      </c>
      <c r="AL616" s="16" t="str">
        <f>IF(AC616="N/A","N/A",IF(AC616&gt;0,IF(SUM(AG616:AK616)&lt;&gt;AF616,"CHECK","OK"),"N/A"))</f>
        <v>N/A</v>
      </c>
      <c r="AM616" s="16">
        <f>IF(AD616="N/A", L616+T616, L616+AG616)</f>
        <v>1</v>
      </c>
      <c r="AN616" s="16">
        <f>IF(AD616="N/A", IF(U616="N/A", "N/A", L616+U616), AD616+AH616)</f>
        <v>1</v>
      </c>
      <c r="AO616" s="16">
        <f>IF(AD616="N/A", IF(V616="N/A", "N/A", L616+V616), IF(AI616="N/A", "N/A", AD616+AI616))</f>
        <v>1</v>
      </c>
      <c r="AP616" s="16" t="str">
        <f>IF(AD616="N/A", IF(W616="N/A", "N/A", L616+W616), IF(AJ616="N/A", "N/A", AD616+AJ616))</f>
        <v>N/A</v>
      </c>
      <c r="AQ616" s="16" t="str">
        <f>IF(AD616="N/A", IF(X616="N/A", "N/A", L616+X616), IF(AK616="N/A", "N/A", AD616+AK616))</f>
        <v>N/A</v>
      </c>
      <c r="AR616" s="15" t="s">
        <v>66</v>
      </c>
      <c r="AS616" s="15" t="s">
        <v>66</v>
      </c>
      <c r="AT616" s="15" t="s">
        <v>66</v>
      </c>
      <c r="AU616" s="15" t="s">
        <v>66</v>
      </c>
      <c r="AV616" s="15" t="s">
        <v>66</v>
      </c>
      <c r="AW616" s="15" t="s">
        <v>66</v>
      </c>
      <c r="AX616" s="15" t="s">
        <v>66</v>
      </c>
      <c r="AY616" s="15" t="s">
        <v>66</v>
      </c>
      <c r="AZ616" s="15" t="s">
        <v>66</v>
      </c>
      <c r="BA616" s="15" t="s">
        <v>66</v>
      </c>
      <c r="BB616" s="15" t="s">
        <v>66</v>
      </c>
      <c r="BC616" s="15" t="s">
        <v>66</v>
      </c>
      <c r="BD616" s="15" t="s">
        <v>66</v>
      </c>
      <c r="BE616" s="15" t="s">
        <v>66</v>
      </c>
      <c r="BF616" s="15" t="s">
        <v>66</v>
      </c>
      <c r="BG616" s="15" t="s">
        <v>66</v>
      </c>
      <c r="BH616" s="15" t="s">
        <v>66</v>
      </c>
      <c r="BJ616" s="16">
        <f>IF(AR616="R", $CA616, IF(OR(AR616="P", AR616="T", AR616="N"), 0, IF($C616="DM", $T616, IF(OR(AR616="Y", AR616="IR"),$AM616,IF(AR616="C", IF($BI616="Y", IF($AF616="N/A", $Q616, $AF616), IF($AG616="N/A", $T616,$AG616)))))))</f>
        <v>0</v>
      </c>
      <c r="BK616" s="16">
        <f>IF(AS616="R", $CA616, IF(OR(AS616="P", AS616="T", AS616="N"), 0, IF($C616="DM", $T616, IF(OR(AS616="Y", AS616="IR"),$AM616,IF(AS616="C", IF($BI616="Y", IF($AF616="N/A", $Q616, $AF616), IF($AG616="N/A", $T616,$AG616)))))))</f>
        <v>0</v>
      </c>
      <c r="BL616" s="16">
        <f>IF(AT616="R", $CA616, IF(OR(AT616="P", AT616="T", AT616="N"), 0, IF($C616="DM", $T616, IF(OR(AT616="Y", AT616="IR"),$AM616,IF(AT616="C", IF($BI616="Y", IF($AF616="N/A", $Q616, $AF616), IF($AG616="N/A", $T616,$AG616)))))))</f>
        <v>0</v>
      </c>
      <c r="BM616" s="16">
        <f>IF(AU616="R", $CA616, IF(OR(AU616="P", AU616="T", AU616="N"), 0, IF($C616="DM", $T616, IF(OR(AU616="Y", AU616="IR"),$AM616,IF(AU616="C", IF($BI616="Y", IF($AF616="N/A", $Q616, $AF616), IF($AG616="N/A", $T616,$AG616)))))))</f>
        <v>0</v>
      </c>
      <c r="BN616" s="16">
        <f>IF(AV616="R", $CA616, IF(OR(AV616="P", AV616="T", AV616="N"), 0, IF($C616="DM", $T616, IF(OR(AV616="Y", AV616="IR"),$AM616,IF(AV616="C", IF($BI616="Y", IF($AF616="N/A", $Q616, $AF616), IF($AG616="N/A", $T616,$AG616)))))))</f>
        <v>0</v>
      </c>
      <c r="BO616" s="16">
        <f>IF(AW616="R", $CA616, IF(OR(AW616="P", AW616="T", AW616="N"), 0, IF($C616="DM", $T616, IF(OR(AW616="Y", AW616="IR"),$AM616,IF(AW616="C", IF($BI616="Y", IF($AF616="N/A", $Q616, $AF616), IF($AG616="N/A", $T616,$AG616)))))))</f>
        <v>0</v>
      </c>
      <c r="BP616" s="16">
        <f>IF(AX616="R", $CA616, IF(OR(AX616="P", AX616="T", AX616="N"), 0, IF($C616="DM", $T616, IF(OR(AX616="Y", AX616="IR"),$AM616,IF(AX616="C", IF($BI616="Y", IF($AF616="N/A", $Q616, $AF616), IF($AG616="N/A", $T616,$AG616)))))))</f>
        <v>0</v>
      </c>
      <c r="BQ616" s="16">
        <f>IF(AY616="R", $CA616, IF(OR(AY616="P", AY616="T", AY616="N"), 0, IF($C616="DM", $T616, IF(OR(AY616="Y", AY616="IR"),$AM616,IF(AY616="C", IF($BI616="Y", IF($AF616="N/A", $Q616, $AF616), IF($AG616="N/A", $T616,$AG616)))))))</f>
        <v>0</v>
      </c>
      <c r="BR616" s="16">
        <f>IF(AZ616="R", $CA616, IF(OR(AZ616="P", AZ616="T", AZ616="N"), 0, IF($C616="DM", $T616, IF(OR(AZ616="Y", AZ616="IR"),$AM616,IF(AZ616="C", IF($BI616="Y", IF($AF616="N/A", $Q616, $AF616), IF($AG616="N/A", $T616,$AG616)))))))</f>
        <v>0</v>
      </c>
      <c r="BS616" s="16">
        <f>IF(BA616="R", $CA616, IF(OR(BA616="P", BA616="T", BA616="N"), 0, IF($C616="DM", $T616, IF(OR(BA616="Y", BA616="IR"),$AM616,IF(BA616="C", IF($BI616="Y", IF($AF616="N/A", $Q616, $AF616), IF($AG616="N/A", $T616,$AG616)))))))</f>
        <v>0</v>
      </c>
      <c r="BT616" s="16">
        <f>IF(BB616="R", $CA616, IF(OR(BB616="P", BB616="T", BB616="N"), 0, IF($C616="DM", $T616, IF(OR(BB616="Y", BB616="IR"),$AM616,IF(BB616="C", IF($BI616="Y", IF($BA616="C", IF($AF616="N/A", $Q616, $AF616), IF($AF616="N/A", $T616, $AM616)), IF($AG616="N/A", $T616,$AG616)))))))</f>
        <v>0</v>
      </c>
      <c r="BU616" s="16">
        <f>IF(BC616="R", $CA616, IF(OR(BC616="P", BC616="T", BC616="N"), 0, IF($C616="DM", $T616, IF(OR(BC616="Y", BC616="IR"),$AM616,IF(BC616="C", IF($BI616="Y", IF($BA616="C", IF($AF616="N/A", $Q616, $AF616), IF($AF616="N/A", $T616, $AM616)), IF($AG616="N/A", $T616,$AG616)))))))</f>
        <v>0</v>
      </c>
      <c r="BV616" s="16">
        <f>IF(BD616="R", $CA616, IF(OR(BD616="P", BD616="T", BD616="N"), 0, IF($C616="DM", $T616, IF(OR(BD616="Y", BD616="IR"),$AM616,IF(BD616="C", IF($BI616="Y", IF($BA616="C", IF($AF616="N/A", $Q616, $AF616), IF($AF616="N/A", $T616, $AM616)), IF($AG616="N/A", $T616,$AG616)))))))</f>
        <v>0</v>
      </c>
      <c r="BW616" s="16">
        <f>IF(BE616="R", $CA616, IF(OR(BE616="P", BE616="T", BE616="N"), 0, IF($C616="DM", $T616, IF(OR(BE616="Y", BE616="IR"),$AM616,IF(BE616="C", IF($BI616="Y", IF($BA616="C", IF($AF616="N/A", $Q616, $AF616), IF($AF616="N/A", $T616, $AM616)), IF($AG616="N/A", $T616,$AG616)))))))</f>
        <v>0</v>
      </c>
      <c r="BX616" s="16">
        <f>IF(BF616="R", $CA616, IF(OR(BF616="P", BF616="T", BF616="N"), 0, IF($C616="DM", $T616, IF(OR(BF616="Y", BF616="IR"),$AM616,IF(BF616="C", IF($BI616="Y", IF($BA616="C", IF($AF616="N/A", $Q616, $AF616), IF($AF616="N/A", $T616, $AM616)), IF($AG616="N/A", $T616,$AG616)))))))</f>
        <v>0</v>
      </c>
      <c r="BY616" s="16">
        <f>IF(BG616="R", $CA616, IF(OR(BG616="P", BG616="T", BG616="N"), 0, IF($C616="DM", $T616, IF(OR(BG616="Y", BG616="IR"),$AM616,IF(BG616="C", IF($BI616="Y", IF($BA616="C", IF($AF616="N/A", $Q616, $AF616), IF($AF616="N/A", $T616, $AM616)), IF($AG616="N/A", $T616,$AG616)))))))</f>
        <v>0</v>
      </c>
      <c r="BZ616" s="16">
        <f>IF(BH616="R", $CA616, IF(OR(BH616="P", BH616="T", BH616="N"), 0, IF($C616="DM", $T616, IF(OR(BH616="Y", BH616="IR"),$AM616,IF(BH616="C", IF($BI616="Y", IF($BA616="C", IF($AF616="N/A", $Q616, $AF616), IF($AF616="N/A", $T616, $AM616)), IF($AG616="N/A", $T616,$AG616)))))))</f>
        <v>0</v>
      </c>
      <c r="CA616" s="15" t="s">
        <v>75</v>
      </c>
      <c r="CB616" s="16">
        <f>BZ616</f>
        <v>0</v>
      </c>
      <c r="CC616" s="15">
        <f>IF(OR($BH616="T", $BH616="R"), 0, IF($BH616="C", IF($BI616="Y", IF($BA616="C", 0, IF(AF616="N/A", Q616-T616, AF616-AG616)), IF($AF616="N/A", U616, AH616)), AN616))</f>
        <v>1</v>
      </c>
      <c r="CD616" s="15">
        <f>IF(OR($BH616="T", $BH616="R"), 0, IF($BH616="C", IF($BI616="Y", 0, IF($AF616="N/A", V616, AI616)), AO616))</f>
        <v>1</v>
      </c>
      <c r="CE616" s="15" t="str">
        <f>IF(OR($BH616="T", $BH616="R"), 0, IF($BH616="C", IF($BI616="Y", 0, IF($AF616="N/A", W616, AJ616)), AP616))</f>
        <v>N/A</v>
      </c>
      <c r="CF616" s="15" t="str">
        <f>IF(OR($BH616="T", $BH616="R"), 0, IF($BH616="C", IF($BI616="Y", 0, IF($AF616="N/A", X616, AK616)), AQ616))</f>
        <v>N/A</v>
      </c>
      <c r="CG616" t="str">
        <f>IF(AC616="N/A", "S:"&amp;L616&amp;" G:"&amp;M616&amp;" GR:"&amp;Q616, IF(AC616=0, "S:"&amp;L616&amp;" G:"&amp;M616&amp;" GR:"&amp;Q616, "S:"&amp;L616&amp;"/"&amp;AD616&amp;" G:"&amp;AE616&amp;" GR:"&amp;AF616))</f>
        <v>S:1 G:0 GR:0</v>
      </c>
    </row>
    <row r="617" spans="1:85" x14ac:dyDescent="0.25">
      <c r="A617" s="14">
        <v>4146</v>
      </c>
      <c r="B617" s="15" t="s">
        <v>2341</v>
      </c>
      <c r="C617" s="15" t="s">
        <v>62</v>
      </c>
      <c r="D617" s="15" t="s">
        <v>55</v>
      </c>
      <c r="E617" s="15">
        <f>VLOOKUP(B617, 'Rookie Year'!$A$2:$B$55679,2,FALSE)</f>
        <v>2021</v>
      </c>
      <c r="F617" s="15">
        <v>2021</v>
      </c>
      <c r="G617" s="15" t="s">
        <v>40</v>
      </c>
      <c r="H617" s="15" t="s">
        <v>2151</v>
      </c>
      <c r="I617" s="16">
        <v>13</v>
      </c>
      <c r="J617" s="15">
        <v>4</v>
      </c>
      <c r="K617" s="17">
        <f>IF(AND(G617&lt;&gt;"N",R617="N/A"), IF(I617&lt;4, 0, 0.25),IF(I617=1, IF(J617=1,0.25, 0.25), IF(I617&lt;13, 0.25, IF(I617&lt;26, 0.4, IF(I617&lt;51, 0.6, 0.75)))))</f>
        <v>0.25</v>
      </c>
      <c r="L617" s="16">
        <f>I617-M617</f>
        <v>9</v>
      </c>
      <c r="M617" s="16">
        <f>ROUNDUP(I617*K617,0)</f>
        <v>4</v>
      </c>
      <c r="N617" s="16">
        <f>M617*J617</f>
        <v>16</v>
      </c>
      <c r="O617" s="16">
        <v>16</v>
      </c>
      <c r="P617" s="16">
        <v>0</v>
      </c>
      <c r="Q617" s="16">
        <f>N617-O617-P617</f>
        <v>0</v>
      </c>
      <c r="R617" s="15" t="s">
        <v>75</v>
      </c>
      <c r="S617" s="15">
        <f>IF(R617="N/A", J617-($B$1-F617), J617-($B$1-R617))</f>
        <v>1</v>
      </c>
      <c r="T617" s="16">
        <v>0</v>
      </c>
      <c r="U617" s="16" t="str">
        <f>IF($S617&lt;2, "N/A", $M617)</f>
        <v>N/A</v>
      </c>
      <c r="V617" s="16" t="str">
        <f>IF($S617&lt;3, "N/A", $M617)</f>
        <v>N/A</v>
      </c>
      <c r="W617" s="16" t="str">
        <f>IF($S617&lt;4, "N/A", $M617)</f>
        <v>N/A</v>
      </c>
      <c r="X617" s="16" t="str">
        <f>IF($S617&lt;5, "N/A", $M617)</f>
        <v>N/A</v>
      </c>
      <c r="Y617" s="15" t="str">
        <f>IF(SUM(T617:X617)&lt;&gt;Q617, "CHECK", "OK")</f>
        <v>OK</v>
      </c>
      <c r="Z617" s="15" t="str">
        <f>IF(F617=$B$1, "No", IF(S617=1, "Yes", "No"))</f>
        <v>Yes</v>
      </c>
      <c r="AA617" s="18">
        <f>IF(C617="DM", "N/A", IF(Z617="No","N/A",VLOOKUP(B617,'Extension List'!$A$3:$R$1972,18,FALSE)))</f>
        <v>24</v>
      </c>
      <c r="AB617" s="15">
        <f>IF(C617="DM", "N/A", IF(Z617="No","N/A",VLOOKUP(B617,'Extension List'!$A$3:$T$1972,20,FALSE)))</f>
        <v>4</v>
      </c>
      <c r="AC617" s="15">
        <v>4</v>
      </c>
      <c r="AD617" s="16">
        <f>IF(AE617="N/A", "N/A", AA617-AE617)</f>
        <v>14</v>
      </c>
      <c r="AE617" s="16">
        <f>IF(AA617="N/A", "N/A", IF(AC617&gt;0, IF(AA617&lt;13, ROUNDUP(0.25*AA617,0), IF(AA617&lt;26, ROUNDUP(0.4*AA617,0), IF(AA617&lt;51, ROUNDUP(0.6*AA617,0), ROUNDUP(0.75*AA617,0)))), "N/A"))</f>
        <v>10</v>
      </c>
      <c r="AF617" s="16">
        <f>IF(AD617="N/A","N/A", (AE617*AC617)+Q617)</f>
        <v>40</v>
      </c>
      <c r="AG617" s="16">
        <v>40</v>
      </c>
      <c r="AH617" s="16">
        <v>0</v>
      </c>
      <c r="AI617" s="16">
        <v>0</v>
      </c>
      <c r="AJ617" s="16">
        <v>0</v>
      </c>
      <c r="AK617" s="16">
        <v>0</v>
      </c>
      <c r="AL617" s="16" t="str">
        <f>IF(AC617="N/A","N/A",IF(AC617&gt;0,IF(SUM(AG617:AK617)&lt;&gt;AF617,"CHECK","OK"),"N/A"))</f>
        <v>OK</v>
      </c>
      <c r="AM617" s="16">
        <f>IF(AD617="N/A", L617+T617, L617+AG617)</f>
        <v>49</v>
      </c>
      <c r="AN617" s="16">
        <f>IF(AD617="N/A", IF(U617="N/A", "N/A", L617+U617), AD617+AH617)</f>
        <v>14</v>
      </c>
      <c r="AO617" s="16">
        <f>IF(AD617="N/A", IF(V617="N/A", "N/A", L617+V617), IF(AI617="N/A", "N/A", AD617+AI617))</f>
        <v>14</v>
      </c>
      <c r="AP617" s="16">
        <f>IF(AD617="N/A", IF(W617="N/A", "N/A", L617+W617), IF(AJ617="N/A", "N/A", AD617+AJ617))</f>
        <v>14</v>
      </c>
      <c r="AQ617" s="16">
        <f>IF(AD617="N/A", IF(X617="N/A", "N/A", L617+X617), IF(AK617="N/A", "N/A", AD617+AK617))</f>
        <v>14</v>
      </c>
      <c r="AR617" s="15" t="s">
        <v>40</v>
      </c>
      <c r="AS617" s="15" t="s">
        <v>40</v>
      </c>
      <c r="AT617" s="15" t="s">
        <v>40</v>
      </c>
      <c r="AU617" s="15" t="s">
        <v>40</v>
      </c>
      <c r="AV617" s="15" t="s">
        <v>40</v>
      </c>
      <c r="AW617" s="15" t="s">
        <v>40</v>
      </c>
      <c r="AX617" s="15" t="s">
        <v>40</v>
      </c>
      <c r="AY617" s="15" t="s">
        <v>40</v>
      </c>
      <c r="AZ617" s="15" t="s">
        <v>40</v>
      </c>
      <c r="BA617" s="15" t="s">
        <v>40</v>
      </c>
      <c r="BB617" s="15" t="s">
        <v>40</v>
      </c>
      <c r="BC617" s="15" t="s">
        <v>40</v>
      </c>
      <c r="BD617" s="15" t="s">
        <v>40</v>
      </c>
      <c r="BE617" s="15" t="s">
        <v>40</v>
      </c>
      <c r="BF617" s="15" t="s">
        <v>40</v>
      </c>
      <c r="BG617" s="15" t="s">
        <v>40</v>
      </c>
      <c r="BH617" s="15" t="s">
        <v>40</v>
      </c>
      <c r="BI617" s="15"/>
      <c r="BJ617" s="16">
        <f>IF(AR617="R", $CA617, IF(OR(AR617="P", AR617="T", AR617="N"), 0, IF($C617="DM", $T617, IF(OR(AR617="Y", AR617="IR"),$AM617,IF(AR617="C", IF($BI617="Y", IF($AF617="N/A", $Q617, $AF617), IF($AG617="N/A", $T617,$AG617)))))))</f>
        <v>49</v>
      </c>
      <c r="BK617" s="16">
        <f>IF(AS617="R", $CA617, IF(OR(AS617="P", AS617="T", AS617="N"), 0, IF($C617="DM", $T617, IF(OR(AS617="Y", AS617="IR"),$AM617,IF(AS617="C", IF($BI617="Y", IF($AF617="N/A", $Q617, $AF617), IF($AG617="N/A", $T617,$AG617)))))))</f>
        <v>49</v>
      </c>
      <c r="BL617" s="16">
        <f>IF(AT617="R", $CA617, IF(OR(AT617="P", AT617="T", AT617="N"), 0, IF($C617="DM", $T617, IF(OR(AT617="Y", AT617="IR"),$AM617,IF(AT617="C", IF($BI617="Y", IF($AF617="N/A", $Q617, $AF617), IF($AG617="N/A", $T617,$AG617)))))))</f>
        <v>49</v>
      </c>
      <c r="BM617" s="16">
        <f>IF(AU617="R", $CA617, IF(OR(AU617="P", AU617="T", AU617="N"), 0, IF($C617="DM", $T617, IF(OR(AU617="Y", AU617="IR"),$AM617,IF(AU617="C", IF($BI617="Y", IF($AF617="N/A", $Q617, $AF617), IF($AG617="N/A", $T617,$AG617)))))))</f>
        <v>49</v>
      </c>
      <c r="BN617" s="16">
        <f>IF(AV617="R", $CA617, IF(OR(AV617="P", AV617="T", AV617="N"), 0, IF($C617="DM", $T617, IF(OR(AV617="Y", AV617="IR"),$AM617,IF(AV617="C", IF($BI617="Y", IF($AF617="N/A", $Q617, $AF617), IF($AG617="N/A", $T617,$AG617)))))))</f>
        <v>49</v>
      </c>
      <c r="BO617" s="16">
        <f>IF(AW617="R", $CA617, IF(OR(AW617="P", AW617="T", AW617="N"), 0, IF($C617="DM", $T617, IF(OR(AW617="Y", AW617="IR"),$AM617,IF(AW617="C", IF($BI617="Y", IF($AF617="N/A", $Q617, $AF617), IF($AG617="N/A", $T617,$AG617)))))))</f>
        <v>49</v>
      </c>
      <c r="BP617" s="16">
        <f>IF(AX617="R", $CA617, IF(OR(AX617="P", AX617="T", AX617="N"), 0, IF($C617="DM", $T617, IF(OR(AX617="Y", AX617="IR"),$AM617,IF(AX617="C", IF($BI617="Y", IF($AF617="N/A", $Q617, $AF617), IF($AG617="N/A", $T617,$AG617)))))))</f>
        <v>49</v>
      </c>
      <c r="BQ617" s="16">
        <f>IF(AY617="R", $CA617, IF(OR(AY617="P", AY617="T", AY617="N"), 0, IF($C617="DM", $T617, IF(OR(AY617="Y", AY617="IR"),$AM617,IF(AY617="C", IF($BI617="Y", IF($AF617="N/A", $Q617, $AF617), IF($AG617="N/A", $T617,$AG617)))))))</f>
        <v>49</v>
      </c>
      <c r="BR617" s="16">
        <f>IF(AZ617="R", $CA617, IF(OR(AZ617="P", AZ617="T", AZ617="N"), 0, IF($C617="DM", $T617, IF(OR(AZ617="Y", AZ617="IR"),$AM617,IF(AZ617="C", IF($BI617="Y", IF($AF617="N/A", $Q617, $AF617), IF($AG617="N/A", $T617,$AG617)))))))</f>
        <v>49</v>
      </c>
      <c r="BS617" s="16">
        <f>IF(BA617="R", $CA617, IF(OR(BA617="P", BA617="T", BA617="N"), 0, IF($C617="DM", $T617, IF(OR(BA617="Y", BA617="IR"),$AM617,IF(BA617="C", IF($BI617="Y", IF($AF617="N/A", $Q617, $AF617), IF($AG617="N/A", $T617,$AG617)))))))</f>
        <v>49</v>
      </c>
      <c r="BT617" s="16">
        <f>IF(BB617="R", $CA617, IF(OR(BB617="P", BB617="T", BB617="N"), 0, IF($C617="DM", $T617, IF(OR(BB617="Y", BB617="IR"),$AM617,IF(BB617="C", IF($BI617="Y", IF($BA617="C", IF($AF617="N/A", $Q617, $AF617), IF($AF617="N/A", $T617, $AM617)), IF($AG617="N/A", $T617,$AG617)))))))</f>
        <v>49</v>
      </c>
      <c r="BU617" s="16">
        <f>IF(BC617="R", $CA617, IF(OR(BC617="P", BC617="T", BC617="N"), 0, IF($C617="DM", $T617, IF(OR(BC617="Y", BC617="IR"),$AM617,IF(BC617="C", IF($BI617="Y", IF($BA617="C", IF($AF617="N/A", $Q617, $AF617), IF($AF617="N/A", $T617, $AM617)), IF($AG617="N/A", $T617,$AG617)))))))</f>
        <v>49</v>
      </c>
      <c r="BV617" s="16">
        <f>IF(BD617="R", $CA617, IF(OR(BD617="P", BD617="T", BD617="N"), 0, IF($C617="DM", $T617, IF(OR(BD617="Y", BD617="IR"),$AM617,IF(BD617="C", IF($BI617="Y", IF($BA617="C", IF($AF617="N/A", $Q617, $AF617), IF($AF617="N/A", $T617, $AM617)), IF($AG617="N/A", $T617,$AG617)))))))</f>
        <v>49</v>
      </c>
      <c r="BW617" s="16">
        <f>IF(BE617="R", $CA617, IF(OR(BE617="P", BE617="T", BE617="N"), 0, IF($C617="DM", $T617, IF(OR(BE617="Y", BE617="IR"),$AM617,IF(BE617="C", IF($BI617="Y", IF($BA617="C", IF($AF617="N/A", $Q617, $AF617), IF($AF617="N/A", $T617, $AM617)), IF($AG617="N/A", $T617,$AG617)))))))</f>
        <v>49</v>
      </c>
      <c r="BX617" s="16">
        <f>IF(BF617="R", $CA617, IF(OR(BF617="P", BF617="T", BF617="N"), 0, IF($C617="DM", $T617, IF(OR(BF617="Y", BF617="IR"),$AM617,IF(BF617="C", IF($BI617="Y", IF($BA617="C", IF($AF617="N/A", $Q617, $AF617), IF($AF617="N/A", $T617, $AM617)), IF($AG617="N/A", $T617,$AG617)))))))</f>
        <v>49</v>
      </c>
      <c r="BY617" s="16">
        <f>IF(BG617="R", $CA617, IF(OR(BG617="P", BG617="T", BG617="N"), 0, IF($C617="DM", $T617, IF(OR(BG617="Y", BG617="IR"),$AM617,IF(BG617="C", IF($BI617="Y", IF($BA617="C", IF($AF617="N/A", $Q617, $AF617), IF($AF617="N/A", $T617, $AM617)), IF($AG617="N/A", $T617,$AG617)))))))</f>
        <v>49</v>
      </c>
      <c r="BZ617" s="16">
        <f>IF(BH617="R", $CA617, IF(OR(BH617="P", BH617="T", BH617="N"), 0, IF($C617="DM", $T617, IF(OR(BH617="Y", BH617="IR"),$AM617,IF(BH617="C", IF($BI617="Y", IF($BA617="C", IF($AF617="N/A", $Q617, $AF617), IF($AF617="N/A", $T617, $AM617)), IF($AG617="N/A", $T617,$AG617)))))))</f>
        <v>49</v>
      </c>
      <c r="CA617" s="15" t="s">
        <v>75</v>
      </c>
      <c r="CB617" s="16">
        <f>BZ617</f>
        <v>49</v>
      </c>
      <c r="CC617" s="15">
        <f>IF(OR($BH617="T", $BH617="R"), 0, IF($BH617="C", IF($BI617="Y", IF($BA617="C", 0, IF(AF617="N/A", Q617-T617, AF617-AG617)), IF($AF617="N/A", U617, AH617)), AN617))</f>
        <v>14</v>
      </c>
      <c r="CD617" s="15">
        <f>IF(OR($BH617="T", $BH617="R"), 0, IF($BH617="C", IF($BI617="Y", 0, IF($AF617="N/A", V617, AI617)), AO617))</f>
        <v>14</v>
      </c>
      <c r="CE617" s="15">
        <f>IF(OR($BH617="T", $BH617="R"), 0, IF($BH617="C", IF($BI617="Y", 0, IF($AF617="N/A", W617, AJ617)), AP617))</f>
        <v>14</v>
      </c>
      <c r="CF617" s="15">
        <f>IF(OR($BH617="T", $BH617="R"), 0, IF($BH617="C", IF($BI617="Y", 0, IF($AF617="N/A", X617, AK617)), AQ617))</f>
        <v>14</v>
      </c>
      <c r="CG617" t="str">
        <f>IF(AC617="N/A", "S:"&amp;L617&amp;" G:"&amp;M617&amp;" GR:"&amp;Q617, IF(AC617=0, "S:"&amp;L617&amp;" G:"&amp;M617&amp;" GR:"&amp;Q617, "S:"&amp;L617&amp;"/"&amp;AD617&amp;" G:"&amp;AE617&amp;" GR:"&amp;AF617))</f>
        <v>S:9/14 G:10 GR:40</v>
      </c>
    </row>
    <row r="618" spans="1:85" x14ac:dyDescent="0.25">
      <c r="A618" s="14">
        <v>5152</v>
      </c>
      <c r="B618" s="15" t="s">
        <v>2747</v>
      </c>
      <c r="C618" s="15" t="s">
        <v>63</v>
      </c>
      <c r="D618" s="15" t="s">
        <v>55</v>
      </c>
      <c r="E618" s="15">
        <f>VLOOKUP(B618, 'Rookie Year'!$A$2:$B$55679,2,FALSE)</f>
        <v>2023</v>
      </c>
      <c r="F618" s="15">
        <v>2023</v>
      </c>
      <c r="G618" s="15" t="s">
        <v>40</v>
      </c>
      <c r="H618" s="15" t="s">
        <v>2148</v>
      </c>
      <c r="I618" s="16">
        <v>16</v>
      </c>
      <c r="J618" s="15">
        <v>4</v>
      </c>
      <c r="K618" s="17">
        <f>IF(AND(G618&lt;&gt;"N",R618="N/A"), IF(I618&lt;4, 0, 0.25),IF(I618=1, IF(J618=1,0.25, 0.25), IF(I618&lt;13, 0.25, IF(I618&lt;26, 0.4, IF(I618&lt;51, 0.6, 0.75)))))</f>
        <v>0.25</v>
      </c>
      <c r="L618" s="16">
        <f>I618-M618</f>
        <v>12</v>
      </c>
      <c r="M618" s="16">
        <f>ROUNDUP(I618*K618,0)</f>
        <v>4</v>
      </c>
      <c r="N618" s="16">
        <f>M618*J618</f>
        <v>16</v>
      </c>
      <c r="O618" s="16">
        <v>16</v>
      </c>
      <c r="P618" s="16">
        <v>0</v>
      </c>
      <c r="Q618" s="16">
        <f>N618-O618-P618</f>
        <v>0</v>
      </c>
      <c r="R618" s="15" t="s">
        <v>75</v>
      </c>
      <c r="S618" s="15">
        <f>IF(R618="N/A", J618-($B$1-F618), J618-($B$1-R618))</f>
        <v>3</v>
      </c>
      <c r="T618" s="16">
        <v>0</v>
      </c>
      <c r="U618" s="16">
        <v>0</v>
      </c>
      <c r="V618" s="16">
        <v>0</v>
      </c>
      <c r="W618" s="16" t="str">
        <f>IF($S618&lt;4, "N/A", $M618)</f>
        <v>N/A</v>
      </c>
      <c r="X618" s="16" t="str">
        <f>IF($S618&lt;5, "N/A", $M618)</f>
        <v>N/A</v>
      </c>
      <c r="Y618" s="15" t="str">
        <f>IF(SUM(T618:X618)&lt;&gt;Q618, "CHECK", "OK")</f>
        <v>OK</v>
      </c>
      <c r="Z618" s="15" t="str">
        <f>IF(F618=$B$1, "No", IF(S618=1, "Yes", "No"))</f>
        <v>No</v>
      </c>
      <c r="AA618" s="18" t="str">
        <f>IF(C618="DM", "N/A", IF(Z618="No","N/A",VLOOKUP(B618,'Extension List'!$A$3:$R$1972,18,FALSE)))</f>
        <v>N/A</v>
      </c>
      <c r="AB618" s="15" t="str">
        <f>IF(C618="DM", "N/A", IF(Z618="No","N/A",VLOOKUP(B618,'Extension List'!$A$3:$T$1972,20,FALSE)))</f>
        <v>N/A</v>
      </c>
      <c r="AC618" s="15" t="str">
        <f>IF(AA618="N/A", "N/A", 0)</f>
        <v>N/A</v>
      </c>
      <c r="AD618" s="16" t="str">
        <f>IF(AE618="N/A", "N/A", AA618-AE618)</f>
        <v>N/A</v>
      </c>
      <c r="AE618" s="16" t="str">
        <f>IF(AA618="N/A", "N/A", IF(AC618&gt;0, IF(AA618&lt;13, ROUNDUP(0.25*AA618,0), IF(AA618&lt;26, ROUNDUP(0.4*AA618,0), IF(AA618&lt;51, ROUNDUP(0.6*AA618,0), ROUNDUP(0.75*AA618,0)))), "N/A"))</f>
        <v>N/A</v>
      </c>
      <c r="AF618" s="16" t="str">
        <f>IF(AD618="N/A","N/A", (AE618*AC618)+Q618)</f>
        <v>N/A</v>
      </c>
      <c r="AG618" s="16" t="str">
        <f>IF($AF618="N/A", "N/A", "TBC")</f>
        <v>N/A</v>
      </c>
      <c r="AH618" s="16" t="str">
        <f>IF($AF618="N/A", "N/A", "TBC")</f>
        <v>N/A</v>
      </c>
      <c r="AI618" s="16" t="str">
        <f>IF($AF618="N/A","N/A",IF(AC618&gt;1,"TBC","N/A"))</f>
        <v>N/A</v>
      </c>
      <c r="AJ618" s="16" t="str">
        <f>IF($AF618="N/A","N/A",IF(AC618&gt;2,"TBC","N/A"))</f>
        <v>N/A</v>
      </c>
      <c r="AK618" s="16" t="str">
        <f>IF($AF618="N/A","N/A",IF(AC618&gt;3,"TBC","N/A"))</f>
        <v>N/A</v>
      </c>
      <c r="AL618" s="16" t="str">
        <f>IF(AC618="N/A","N/A",IF(AC618&gt;0,IF(SUM(AG618:AK618)&lt;&gt;AF618,"CHECK","OK"),"N/A"))</f>
        <v>N/A</v>
      </c>
      <c r="AM618" s="16">
        <f>IF(AD618="N/A", L618+T618, L618+AG618)</f>
        <v>12</v>
      </c>
      <c r="AN618" s="16">
        <f>IF(AD618="N/A", IF(U618="N/A", "N/A", L618+U618), AD618+AH618)</f>
        <v>12</v>
      </c>
      <c r="AO618" s="16">
        <f>IF(AD618="N/A", IF(V618="N/A", "N/A", L618+V618), IF(AI618="N/A", "N/A", AD618+AI618))</f>
        <v>12</v>
      </c>
      <c r="AP618" s="16" t="str">
        <f>IF(AD618="N/A", IF(W618="N/A", "N/A", L618+W618), IF(AJ618="N/A", "N/A", AD618+AJ618))</f>
        <v>N/A</v>
      </c>
      <c r="AQ618" s="16" t="str">
        <f>IF(AD618="N/A", IF(X618="N/A", "N/A", L618+X618), IF(AK618="N/A", "N/A", AD618+AK618))</f>
        <v>N/A</v>
      </c>
      <c r="AR618" s="15" t="s">
        <v>40</v>
      </c>
      <c r="AS618" s="15" t="s">
        <v>40</v>
      </c>
      <c r="AT618" s="15" t="s">
        <v>40</v>
      </c>
      <c r="AU618" s="15" t="s">
        <v>40</v>
      </c>
      <c r="AV618" s="15" t="s">
        <v>40</v>
      </c>
      <c r="AW618" s="15" t="s">
        <v>40</v>
      </c>
      <c r="AX618" s="15" t="s">
        <v>40</v>
      </c>
      <c r="AY618" s="15" t="s">
        <v>40</v>
      </c>
      <c r="AZ618" s="15" t="s">
        <v>40</v>
      </c>
      <c r="BA618" s="15" t="s">
        <v>40</v>
      </c>
      <c r="BB618" s="15" t="s">
        <v>40</v>
      </c>
      <c r="BC618" s="15" t="s">
        <v>40</v>
      </c>
      <c r="BD618" s="15" t="s">
        <v>40</v>
      </c>
      <c r="BE618" s="15" t="s">
        <v>40</v>
      </c>
      <c r="BF618" s="15" t="s">
        <v>40</v>
      </c>
      <c r="BG618" s="15" t="s">
        <v>40</v>
      </c>
      <c r="BH618" s="15" t="s">
        <v>40</v>
      </c>
      <c r="BI618" s="15"/>
      <c r="BJ618" s="16">
        <f>IF(AR618="R", $CA618, IF(OR(AR618="P", AR618="T", AR618="N"), 0, IF($C618="DM", $T618, IF(OR(AR618="Y", AR618="IR"),$AM618,IF(AR618="C", IF($BI618="Y", IF($AF618="N/A", $Q618, $AF618), IF($AG618="N/A", $T618,$AG618)))))))</f>
        <v>12</v>
      </c>
      <c r="BK618" s="16">
        <f>IF(AS618="R", $CA618, IF(OR(AS618="P", AS618="T", AS618="N"), 0, IF($C618="DM", $T618, IF(OR(AS618="Y", AS618="IR"),$AM618,IF(AS618="C", IF($BI618="Y", IF($AF618="N/A", $Q618, $AF618), IF($AG618="N/A", $T618,$AG618)))))))</f>
        <v>12</v>
      </c>
      <c r="BL618" s="16">
        <f>IF(AT618="R", $CA618, IF(OR(AT618="P", AT618="T", AT618="N"), 0, IF($C618="DM", $T618, IF(OR(AT618="Y", AT618="IR"),$AM618,IF(AT618="C", IF($BI618="Y", IF($AF618="N/A", $Q618, $AF618), IF($AG618="N/A", $T618,$AG618)))))))</f>
        <v>12</v>
      </c>
      <c r="BM618" s="16">
        <f>IF(AU618="R", $CA618, IF(OR(AU618="P", AU618="T", AU618="N"), 0, IF($C618="DM", $T618, IF(OR(AU618="Y", AU618="IR"),$AM618,IF(AU618="C", IF($BI618="Y", IF($AF618="N/A", $Q618, $AF618), IF($AG618="N/A", $T618,$AG618)))))))</f>
        <v>12</v>
      </c>
      <c r="BN618" s="16">
        <f>IF(AV618="R", $CA618, IF(OR(AV618="P", AV618="T", AV618="N"), 0, IF($C618="DM", $T618, IF(OR(AV618="Y", AV618="IR"),$AM618,IF(AV618="C", IF($BI618="Y", IF($AF618="N/A", $Q618, $AF618), IF($AG618="N/A", $T618,$AG618)))))))</f>
        <v>12</v>
      </c>
      <c r="BO618" s="16">
        <f>IF(AW618="R", $CA618, IF(OR(AW618="P", AW618="T", AW618="N"), 0, IF($C618="DM", $T618, IF(OR(AW618="Y", AW618="IR"),$AM618,IF(AW618="C", IF($BI618="Y", IF($AF618="N/A", $Q618, $AF618), IF($AG618="N/A", $T618,$AG618)))))))</f>
        <v>12</v>
      </c>
      <c r="BP618" s="16">
        <f>IF(AX618="R", $CA618, IF(OR(AX618="P", AX618="T", AX618="N"), 0, IF($C618="DM", $T618, IF(OR(AX618="Y", AX618="IR"),$AM618,IF(AX618="C", IF($BI618="Y", IF($AF618="N/A", $Q618, $AF618), IF($AG618="N/A", $T618,$AG618)))))))</f>
        <v>12</v>
      </c>
      <c r="BQ618" s="16">
        <f>IF(AY618="R", $CA618, IF(OR(AY618="P", AY618="T", AY618="N"), 0, IF($C618="DM", $T618, IF(OR(AY618="Y", AY618="IR"),$AM618,IF(AY618="C", IF($BI618="Y", IF($AF618="N/A", $Q618, $AF618), IF($AG618="N/A", $T618,$AG618)))))))</f>
        <v>12</v>
      </c>
      <c r="BR618" s="16">
        <f>IF(AZ618="R", $CA618, IF(OR(AZ618="P", AZ618="T", AZ618="N"), 0, IF($C618="DM", $T618, IF(OR(AZ618="Y", AZ618="IR"),$AM618,IF(AZ618="C", IF($BI618="Y", IF($AF618="N/A", $Q618, $AF618), IF($AG618="N/A", $T618,$AG618)))))))</f>
        <v>12</v>
      </c>
      <c r="BS618" s="16">
        <f>IF(BA618="R", $CA618, IF(OR(BA618="P", BA618="T", BA618="N"), 0, IF($C618="DM", $T618, IF(OR(BA618="Y", BA618="IR"),$AM618,IF(BA618="C", IF($BI618="Y", IF($AF618="N/A", $Q618, $AF618), IF($AG618="N/A", $T618,$AG618)))))))</f>
        <v>12</v>
      </c>
      <c r="BT618" s="16">
        <f>IF(BB618="R", $CA618, IF(OR(BB618="P", BB618="T", BB618="N"), 0, IF($C618="DM", $T618, IF(OR(BB618="Y", BB618="IR"),$AM618,IF(BB618="C", IF($BI618="Y", IF($BA618="C", IF($AF618="N/A", $Q618, $AF618), IF($AF618="N/A", $T618, $AM618)), IF($AG618="N/A", $T618,$AG618)))))))</f>
        <v>12</v>
      </c>
      <c r="BU618" s="16">
        <f>IF(BC618="R", $CA618, IF(OR(BC618="P", BC618="T", BC618="N"), 0, IF($C618="DM", $T618, IF(OR(BC618="Y", BC618="IR"),$AM618,IF(BC618="C", IF($BI618="Y", IF($BA618="C", IF($AF618="N/A", $Q618, $AF618), IF($AF618="N/A", $T618, $AM618)), IF($AG618="N/A", $T618,$AG618)))))))</f>
        <v>12</v>
      </c>
      <c r="BV618" s="16">
        <f>IF(BD618="R", $CA618, IF(OR(BD618="P", BD618="T", BD618="N"), 0, IF($C618="DM", $T618, IF(OR(BD618="Y", BD618="IR"),$AM618,IF(BD618="C", IF($BI618="Y", IF($BA618="C", IF($AF618="N/A", $Q618, $AF618), IF($AF618="N/A", $T618, $AM618)), IF($AG618="N/A", $T618,$AG618)))))))</f>
        <v>12</v>
      </c>
      <c r="BW618" s="16">
        <f>IF(BE618="R", $CA618, IF(OR(BE618="P", BE618="T", BE618="N"), 0, IF($C618="DM", $T618, IF(OR(BE618="Y", BE618="IR"),$AM618,IF(BE618="C", IF($BI618="Y", IF($BA618="C", IF($AF618="N/A", $Q618, $AF618), IF($AF618="N/A", $T618, $AM618)), IF($AG618="N/A", $T618,$AG618)))))))</f>
        <v>12</v>
      </c>
      <c r="BX618" s="16">
        <f>IF(BF618="R", $CA618, IF(OR(BF618="P", BF618="T", BF618="N"), 0, IF($C618="DM", $T618, IF(OR(BF618="Y", BF618="IR"),$AM618,IF(BF618="C", IF($BI618="Y", IF($BA618="C", IF($AF618="N/A", $Q618, $AF618), IF($AF618="N/A", $T618, $AM618)), IF($AG618="N/A", $T618,$AG618)))))))</f>
        <v>12</v>
      </c>
      <c r="BY618" s="16">
        <f>IF(BG618="R", $CA618, IF(OR(BG618="P", BG618="T", BG618="N"), 0, IF($C618="DM", $T618, IF(OR(BG618="Y", BG618="IR"),$AM618,IF(BG618="C", IF($BI618="Y", IF($BA618="C", IF($AF618="N/A", $Q618, $AF618), IF($AF618="N/A", $T618, $AM618)), IF($AG618="N/A", $T618,$AG618)))))))</f>
        <v>12</v>
      </c>
      <c r="BZ618" s="16">
        <f>IF(BH618="R", $CA618, IF(OR(BH618="P", BH618="T", BH618="N"), 0, IF($C618="DM", $T618, IF(OR(BH618="Y", BH618="IR"),$AM618,IF(BH618="C", IF($BI618="Y", IF($BA618="C", IF($AF618="N/A", $Q618, $AF618), IF($AF618="N/A", $T618, $AM618)), IF($AG618="N/A", $T618,$AG618)))))))</f>
        <v>12</v>
      </c>
      <c r="CA618" s="15" t="s">
        <v>75</v>
      </c>
      <c r="CB618" s="16">
        <f>BZ618</f>
        <v>12</v>
      </c>
      <c r="CC618" s="15">
        <f>IF(OR($BH618="T", $BH618="R"), 0, IF($BH618="C", IF($BI618="Y", IF($BA618="C", 0, IF(AF618="N/A", Q618-T618, AF618-AG618)), IF($AF618="N/A", U618, AH618)), AN618))</f>
        <v>12</v>
      </c>
      <c r="CD618" s="15">
        <f>IF(OR($BH618="T", $BH618="R"), 0, IF($BH618="C", IF($BI618="Y", 0, IF($AF618="N/A", V618, AI618)), AO618))</f>
        <v>12</v>
      </c>
      <c r="CE618" s="15" t="str">
        <f>IF(OR($BH618="T", $BH618="R"), 0, IF($BH618="C", IF($BI618="Y", 0, IF($AF618="N/A", W618, AJ618)), AP618))</f>
        <v>N/A</v>
      </c>
      <c r="CF618" s="15" t="str">
        <f>IF(OR($BH618="T", $BH618="R"), 0, IF($BH618="C", IF($BI618="Y", 0, IF($AF618="N/A", X618, AK618)), AQ618))</f>
        <v>N/A</v>
      </c>
      <c r="CG618" t="str">
        <f>IF(AC618="N/A", "S:"&amp;L618&amp;" G:"&amp;M618&amp;" GR:"&amp;Q618, IF(AC618=0, "S:"&amp;L618&amp;" G:"&amp;M618&amp;" GR:"&amp;Q618, "S:"&amp;L618&amp;"/"&amp;AD618&amp;" G:"&amp;AE618&amp;" GR:"&amp;AF618))</f>
        <v>S:12 G:4 GR:0</v>
      </c>
    </row>
    <row r="619" spans="1:85" x14ac:dyDescent="0.25">
      <c r="A619" s="14">
        <v>4716</v>
      </c>
      <c r="B619" s="15" t="s">
        <v>2549</v>
      </c>
      <c r="C619" s="15" t="s">
        <v>63</v>
      </c>
      <c r="D619" s="15" t="s">
        <v>55</v>
      </c>
      <c r="E619" s="15">
        <f>VLOOKUP(B619, 'Rookie Year'!$A$2:$B$55679,2,FALSE)</f>
        <v>2022</v>
      </c>
      <c r="F619" s="15">
        <v>2022</v>
      </c>
      <c r="G619" s="15" t="s">
        <v>40</v>
      </c>
      <c r="H619" s="15" t="s">
        <v>2147</v>
      </c>
      <c r="I619" s="16">
        <v>17</v>
      </c>
      <c r="J619" s="15">
        <v>4</v>
      </c>
      <c r="K619" s="17">
        <f>IF(AND(G619&lt;&gt;"N",R619="N/A"), IF(I619&lt;4, 0, 0.25),IF(I619=1, IF(J619=1,0.25, 0.25), IF(I619&lt;13, 0.25, IF(I619&lt;26, 0.4, IF(I619&lt;51, 0.6, 0.75)))))</f>
        <v>0.25</v>
      </c>
      <c r="L619" s="16">
        <f>I619-M619</f>
        <v>12</v>
      </c>
      <c r="M619" s="16">
        <f>ROUNDUP(I619*K619,0)</f>
        <v>5</v>
      </c>
      <c r="N619" s="16">
        <f>M619*J619</f>
        <v>20</v>
      </c>
      <c r="O619" s="16">
        <v>20</v>
      </c>
      <c r="P619" s="16">
        <v>0</v>
      </c>
      <c r="Q619" s="16">
        <f>N619-O619-P619</f>
        <v>0</v>
      </c>
      <c r="R619" s="15" t="s">
        <v>75</v>
      </c>
      <c r="S619" s="15">
        <f>IF(R619="N/A", J619-($B$1-F619), J619-($B$1-R619))</f>
        <v>2</v>
      </c>
      <c r="T619" s="16">
        <v>0</v>
      </c>
      <c r="U619" s="16">
        <v>0</v>
      </c>
      <c r="V619" s="16" t="str">
        <f>IF($S619&lt;3, "N/A", $M619)</f>
        <v>N/A</v>
      </c>
      <c r="W619" s="16" t="str">
        <f>IF($S619&lt;4, "N/A", $M619)</f>
        <v>N/A</v>
      </c>
      <c r="X619" s="16" t="str">
        <f>IF($S619&lt;5, "N/A", $M619)</f>
        <v>N/A</v>
      </c>
      <c r="Y619" s="15" t="str">
        <f>IF(SUM(T619:X619)&lt;&gt;Q619, "CHECK", "OK")</f>
        <v>OK</v>
      </c>
      <c r="Z619" s="15" t="str">
        <f>IF(F619=$B$1, "No", IF(S619=1, "Yes", "No"))</f>
        <v>No</v>
      </c>
      <c r="AA619" s="18" t="str">
        <f>IF(C619="DM", "N/A", IF(Z619="No","N/A",VLOOKUP(B619,'Extension List'!$A$3:$R$1972,18,FALSE)))</f>
        <v>N/A</v>
      </c>
      <c r="AB619" s="15" t="str">
        <f>IF(C619="DM", "N/A", IF(Z619="No","N/A",VLOOKUP(B619,'Extension List'!$A$3:$T$1972,20,FALSE)))</f>
        <v>N/A</v>
      </c>
      <c r="AC619" s="15" t="str">
        <f>IF(AA619="N/A", "N/A", 0)</f>
        <v>N/A</v>
      </c>
      <c r="AD619" s="16" t="str">
        <f>IF(AE619="N/A", "N/A", AA619-AE619)</f>
        <v>N/A</v>
      </c>
      <c r="AE619" s="16" t="str">
        <f>IF(AA619="N/A", "N/A", IF(AC619&gt;0, IF(AA619&lt;13, ROUNDUP(0.25*AA619,0), IF(AA619&lt;26, ROUNDUP(0.4*AA619,0), IF(AA619&lt;51, ROUNDUP(0.6*AA619,0), ROUNDUP(0.75*AA619,0)))), "N/A"))</f>
        <v>N/A</v>
      </c>
      <c r="AF619" s="16" t="str">
        <f>IF(AD619="N/A","N/A", (AE619*AC619)+Q619)</f>
        <v>N/A</v>
      </c>
      <c r="AG619" s="16" t="str">
        <f>IF($AF619="N/A", "N/A", "TBC")</f>
        <v>N/A</v>
      </c>
      <c r="AH619" s="16" t="str">
        <f>IF($AF619="N/A", "N/A", "TBC")</f>
        <v>N/A</v>
      </c>
      <c r="AI619" s="16" t="str">
        <f>IF($AF619="N/A","N/A",IF(AC619&gt;1,"TBC","N/A"))</f>
        <v>N/A</v>
      </c>
      <c r="AJ619" s="16" t="str">
        <f>IF($AF619="N/A","N/A",IF(AC619&gt;2,"TBC","N/A"))</f>
        <v>N/A</v>
      </c>
      <c r="AK619" s="16" t="str">
        <f>IF($AF619="N/A","N/A",IF(AC619&gt;3,"TBC","N/A"))</f>
        <v>N/A</v>
      </c>
      <c r="AL619" s="16" t="str">
        <f>IF(AC619="N/A","N/A",IF(AC619&gt;0,IF(SUM(AG619:AK619)&lt;&gt;AF619,"CHECK","OK"),"N/A"))</f>
        <v>N/A</v>
      </c>
      <c r="AM619" s="16">
        <f>IF(AD619="N/A", L619+T619, L619+AG619)</f>
        <v>12</v>
      </c>
      <c r="AN619" s="16">
        <f>IF(AD619="N/A", IF(U619="N/A", "N/A", L619+U619), AD619+AH619)</f>
        <v>12</v>
      </c>
      <c r="AO619" s="16" t="str">
        <f>IF(AD619="N/A", IF(V619="N/A", "N/A", L619+V619), IF(AI619="N/A", "N/A", AD619+AI619))</f>
        <v>N/A</v>
      </c>
      <c r="AP619" s="16" t="str">
        <f>IF(AD619="N/A", IF(W619="N/A", "N/A", L619+W619), IF(AJ619="N/A", "N/A", AD619+AJ619))</f>
        <v>N/A</v>
      </c>
      <c r="AQ619" s="16" t="str">
        <f>IF(AD619="N/A", IF(X619="N/A", "N/A", L619+X619), IF(AK619="N/A", "N/A", AD619+AK619))</f>
        <v>N/A</v>
      </c>
      <c r="AR619" s="15" t="s">
        <v>40</v>
      </c>
      <c r="AS619" s="15" t="s">
        <v>44</v>
      </c>
      <c r="AT619" s="15" t="s">
        <v>44</v>
      </c>
      <c r="AU619" s="15" t="s">
        <v>44</v>
      </c>
      <c r="AV619" s="15" t="s">
        <v>44</v>
      </c>
      <c r="AW619" s="15" t="s">
        <v>44</v>
      </c>
      <c r="AX619" s="15" t="s">
        <v>44</v>
      </c>
      <c r="AY619" s="15" t="s">
        <v>44</v>
      </c>
      <c r="AZ619" s="15" t="s">
        <v>44</v>
      </c>
      <c r="BA619" s="15" t="s">
        <v>44</v>
      </c>
      <c r="BB619" s="15" t="s">
        <v>44</v>
      </c>
      <c r="BC619" s="15" t="s">
        <v>44</v>
      </c>
      <c r="BD619" s="15" t="s">
        <v>44</v>
      </c>
      <c r="BE619" s="15" t="s">
        <v>44</v>
      </c>
      <c r="BF619" s="15" t="s">
        <v>44</v>
      </c>
      <c r="BG619" s="15" t="s">
        <v>44</v>
      </c>
      <c r="BH619" s="15" t="s">
        <v>44</v>
      </c>
      <c r="BI619" s="15"/>
      <c r="BJ619" s="16">
        <f>IF(AR619="R", $CA619, IF(OR(AR619="P", AR619="T", AR619="N"), 0, IF($C619="DM", $T619, IF(OR(AR619="Y", AR619="IR"),$AM619,IF(AR619="C", IF($BI619="Y", IF($AF619="N/A", $Q619, $AF619), IF($AG619="N/A", $T619,$AG619)))))))</f>
        <v>12</v>
      </c>
      <c r="BK619" s="16">
        <f>IF(AS619="R", $CA619, IF(OR(AS619="P", AS619="T", AS619="N"), 0, IF($C619="DM", $T619, IF(OR(AS619="Y", AS619="IR"),$AM619,IF(AS619="C", IF($BI619="Y", IF($AF619="N/A", $Q619, $AF619), IF($AG619="N/A", $T619,$AG619)))))))</f>
        <v>0</v>
      </c>
      <c r="BL619" s="16">
        <f>IF(AT619="R", $CA619, IF(OR(AT619="P", AT619="T", AT619="N"), 0, IF($C619="DM", $T619, IF(OR(AT619="Y", AT619="IR"),$AM619,IF(AT619="C", IF($BI619="Y", IF($AF619="N/A", $Q619, $AF619), IF($AG619="N/A", $T619,$AG619)))))))</f>
        <v>0</v>
      </c>
      <c r="BM619" s="16">
        <f>IF(AU619="R", $CA619, IF(OR(AU619="P", AU619="T", AU619="N"), 0, IF($C619="DM", $T619, IF(OR(AU619="Y", AU619="IR"),$AM619,IF(AU619="C", IF($BI619="Y", IF($AF619="N/A", $Q619, $AF619), IF($AG619="N/A", $T619,$AG619)))))))</f>
        <v>0</v>
      </c>
      <c r="BN619" s="16">
        <f>IF(AV619="R", $CA619, IF(OR(AV619="P", AV619="T", AV619="N"), 0, IF($C619="DM", $T619, IF(OR(AV619="Y", AV619="IR"),$AM619,IF(AV619="C", IF($BI619="Y", IF($AF619="N/A", $Q619, $AF619), IF($AG619="N/A", $T619,$AG619)))))))</f>
        <v>0</v>
      </c>
      <c r="BO619" s="16">
        <f>IF(AW619="R", $CA619, IF(OR(AW619="P", AW619="T", AW619="N"), 0, IF($C619="DM", $T619, IF(OR(AW619="Y", AW619="IR"),$AM619,IF(AW619="C", IF($BI619="Y", IF($AF619="N/A", $Q619, $AF619), IF($AG619="N/A", $T619,$AG619)))))))</f>
        <v>0</v>
      </c>
      <c r="BP619" s="16">
        <f>IF(AX619="R", $CA619, IF(OR(AX619="P", AX619="T", AX619="N"), 0, IF($C619="DM", $T619, IF(OR(AX619="Y", AX619="IR"),$AM619,IF(AX619="C", IF($BI619="Y", IF($AF619="N/A", $Q619, $AF619), IF($AG619="N/A", $T619,$AG619)))))))</f>
        <v>0</v>
      </c>
      <c r="BQ619" s="16">
        <f>IF(AY619="R", $CA619, IF(OR(AY619="P", AY619="T", AY619="N"), 0, IF($C619="DM", $T619, IF(OR(AY619="Y", AY619="IR"),$AM619,IF(AY619="C", IF($BI619="Y", IF($AF619="N/A", $Q619, $AF619), IF($AG619="N/A", $T619,$AG619)))))))</f>
        <v>0</v>
      </c>
      <c r="BR619" s="16">
        <f>IF(AZ619="R", $CA619, IF(OR(AZ619="P", AZ619="T", AZ619="N"), 0, IF($C619="DM", $T619, IF(OR(AZ619="Y", AZ619="IR"),$AM619,IF(AZ619="C", IF($BI619="Y", IF($AF619="N/A", $Q619, $AF619), IF($AG619="N/A", $T619,$AG619)))))))</f>
        <v>0</v>
      </c>
      <c r="BS619" s="16">
        <f>IF(BA619="R", $CA619, IF(OR(BA619="P", BA619="T", BA619="N"), 0, IF($C619="DM", $T619, IF(OR(BA619="Y", BA619="IR"),$AM619,IF(BA619="C", IF($BI619="Y", IF($AF619="N/A", $Q619, $AF619), IF($AG619="N/A", $T619,$AG619)))))))</f>
        <v>0</v>
      </c>
      <c r="BT619" s="16">
        <f>IF(BB619="R", $CA619, IF(OR(BB619="P", BB619="T", BB619="N"), 0, IF($C619="DM", $T619, IF(OR(BB619="Y", BB619="IR"),$AM619,IF(BB619="C", IF($BI619="Y", IF($BA619="C", IF($AF619="N/A", $Q619, $AF619), IF($AF619="N/A", $T619, $AM619)), IF($AG619="N/A", $T619,$AG619)))))))</f>
        <v>0</v>
      </c>
      <c r="BU619" s="16">
        <f>IF(BC619="R", $CA619, IF(OR(BC619="P", BC619="T", BC619="N"), 0, IF($C619="DM", $T619, IF(OR(BC619="Y", BC619="IR"),$AM619,IF(BC619="C", IF($BI619="Y", IF($BA619="C", IF($AF619="N/A", $Q619, $AF619), IF($AF619="N/A", $T619, $AM619)), IF($AG619="N/A", $T619,$AG619)))))))</f>
        <v>0</v>
      </c>
      <c r="BV619" s="16">
        <f>IF(BD619="R", $CA619, IF(OR(BD619="P", BD619="T", BD619="N"), 0, IF($C619="DM", $T619, IF(OR(BD619="Y", BD619="IR"),$AM619,IF(BD619="C", IF($BI619="Y", IF($BA619="C", IF($AF619="N/A", $Q619, $AF619), IF($AF619="N/A", $T619, $AM619)), IF($AG619="N/A", $T619,$AG619)))))))</f>
        <v>0</v>
      </c>
      <c r="BW619" s="16">
        <f>IF(BE619="R", $CA619, IF(OR(BE619="P", BE619="T", BE619="N"), 0, IF($C619="DM", $T619, IF(OR(BE619="Y", BE619="IR"),$AM619,IF(BE619="C", IF($BI619="Y", IF($BA619="C", IF($AF619="N/A", $Q619, $AF619), IF($AF619="N/A", $T619, $AM619)), IF($AG619="N/A", $T619,$AG619)))))))</f>
        <v>0</v>
      </c>
      <c r="BX619" s="16">
        <f>IF(BF619="R", $CA619, IF(OR(BF619="P", BF619="T", BF619="N"), 0, IF($C619="DM", $T619, IF(OR(BF619="Y", BF619="IR"),$AM619,IF(BF619="C", IF($BI619="Y", IF($BA619="C", IF($AF619="N/A", $Q619, $AF619), IF($AF619="N/A", $T619, $AM619)), IF($AG619="N/A", $T619,$AG619)))))))</f>
        <v>0</v>
      </c>
      <c r="BY619" s="16">
        <f>IF(BG619="R", $CA619, IF(OR(BG619="P", BG619="T", BG619="N"), 0, IF($C619="DM", $T619, IF(OR(BG619="Y", BG619="IR"),$AM619,IF(BG619="C", IF($BI619="Y", IF($BA619="C", IF($AF619="N/A", $Q619, $AF619), IF($AF619="N/A", $T619, $AM619)), IF($AG619="N/A", $T619,$AG619)))))))</f>
        <v>0</v>
      </c>
      <c r="BZ619" s="16">
        <f>IF(BH619="R", $CA619, IF(OR(BH619="P", BH619="T", BH619="N"), 0, IF($C619="DM", $T619, IF(OR(BH619="Y", BH619="IR"),$AM619,IF(BH619="C", IF($BI619="Y", IF($BA619="C", IF($AF619="N/A", $Q619, $AF619), IF($AF619="N/A", $T619, $AM619)), IF($AG619="N/A", $T619,$AG619)))))))</f>
        <v>0</v>
      </c>
      <c r="CA619" s="15" t="s">
        <v>75</v>
      </c>
      <c r="CB619" s="16">
        <f>BZ619</f>
        <v>0</v>
      </c>
      <c r="CC619" s="15">
        <f>IF(OR($BH619="T", $BH619="R"), 0, IF($BH619="C", IF($BI619="Y", IF($BA619="C", 0, IF(AF619="N/A", Q619-T619, AF619-AG619)), IF($AF619="N/A", U619, AH619)), AN619))</f>
        <v>0</v>
      </c>
      <c r="CD619" s="15" t="str">
        <f>IF(OR($BH619="T", $BH619="R"), 0, IF($BH619="C", IF($BI619="Y", 0, IF($AF619="N/A", V619, AI619)), AO619))</f>
        <v>N/A</v>
      </c>
      <c r="CE619" s="15" t="str">
        <f>IF(OR($BH619="T", $BH619="R"), 0, IF($BH619="C", IF($BI619="Y", 0, IF($AF619="N/A", W619, AJ619)), AP619))</f>
        <v>N/A</v>
      </c>
      <c r="CF619" s="15" t="str">
        <f>IF(OR($BH619="T", $BH619="R"), 0, IF($BH619="C", IF($BI619="Y", 0, IF($AF619="N/A", X619, AK619)), AQ619))</f>
        <v>N/A</v>
      </c>
      <c r="CG619" t="str">
        <f>IF(AC619="N/A", "S:"&amp;L619&amp;" G:"&amp;M619&amp;" GR:"&amp;Q619, IF(AC619=0, "S:"&amp;L619&amp;" G:"&amp;M619&amp;" GR:"&amp;Q619, "S:"&amp;L619&amp;"/"&amp;AD619&amp;" G:"&amp;AE619&amp;" GR:"&amp;AF619))</f>
        <v>S:12 G:5 GR:0</v>
      </c>
    </row>
    <row r="620" spans="1:85" x14ac:dyDescent="0.25">
      <c r="A620" s="14">
        <v>5133</v>
      </c>
      <c r="B620" s="15" t="s">
        <v>832</v>
      </c>
      <c r="C620" s="15" t="s">
        <v>63</v>
      </c>
      <c r="D620" s="15" t="s">
        <v>55</v>
      </c>
      <c r="E620" s="15">
        <f>VLOOKUP(B620, 'Rookie Year'!$A$2:$B$55679,2,FALSE)</f>
        <v>2013</v>
      </c>
      <c r="F620" s="15">
        <v>2023</v>
      </c>
      <c r="G620" s="15" t="s">
        <v>42</v>
      </c>
      <c r="H620" s="15" t="s">
        <v>1928</v>
      </c>
      <c r="I620" s="16">
        <v>32</v>
      </c>
      <c r="J620" s="15">
        <v>3</v>
      </c>
      <c r="K620" s="17">
        <f>IF(AND(G620&lt;&gt;"N",R620="N/A"), IF(I620&lt;4, 0, 0.25),IF(I620=1, IF(J620=1,0.25, 0.25), IF(I620&lt;13, 0.25, IF(I620&lt;26, 0.4, IF(I620&lt;51, 0.6, 0.75)))))</f>
        <v>0.6</v>
      </c>
      <c r="L620" s="16">
        <f>I620-M620</f>
        <v>12</v>
      </c>
      <c r="M620" s="16">
        <f>ROUNDUP(I620*K620,0)</f>
        <v>20</v>
      </c>
      <c r="N620" s="16">
        <f>M620*J620</f>
        <v>60</v>
      </c>
      <c r="O620" s="16">
        <v>44</v>
      </c>
      <c r="P620" s="16">
        <v>0</v>
      </c>
      <c r="Q620" s="16">
        <f>N620-O620-P620</f>
        <v>16</v>
      </c>
      <c r="R620" s="15" t="s">
        <v>75</v>
      </c>
      <c r="S620" s="15">
        <f>IF(R620="N/A", J620-($B$1-F620), J620-($B$1-R620))</f>
        <v>2</v>
      </c>
      <c r="T620" s="16">
        <v>8</v>
      </c>
      <c r="U620" s="16">
        <v>8</v>
      </c>
      <c r="V620" s="16" t="str">
        <f>IF($S620&lt;3, "N/A", $M620)</f>
        <v>N/A</v>
      </c>
      <c r="W620" s="16" t="str">
        <f>IF($S620&lt;4, "N/A", $M620)</f>
        <v>N/A</v>
      </c>
      <c r="X620" s="16" t="str">
        <f>IF($S620&lt;5, "N/A", $M620)</f>
        <v>N/A</v>
      </c>
      <c r="Y620" s="15" t="str">
        <f>IF(SUM(T620:X620)&lt;&gt;Q620, "CHECK", "OK")</f>
        <v>OK</v>
      </c>
      <c r="Z620" s="15" t="str">
        <f>IF(F620=$B$1, "No", IF(S620=1, "Yes", "No"))</f>
        <v>No</v>
      </c>
      <c r="AA620" s="18" t="str">
        <f>IF(C620="DM", "N/A", IF(Z620="No","N/A",VLOOKUP(B620,'Extension List'!$A$3:$R$1972,18,FALSE)))</f>
        <v>N/A</v>
      </c>
      <c r="AB620" s="15" t="str">
        <f>IF(C620="DM", "N/A", IF(Z620="No","N/A",VLOOKUP(B620,'Extension List'!$A$3:$T$1972,20,FALSE)))</f>
        <v>N/A</v>
      </c>
      <c r="AC620" s="15" t="str">
        <f>IF(AA620="N/A", "N/A", 0)</f>
        <v>N/A</v>
      </c>
      <c r="AD620" s="16" t="str">
        <f>IF(AE620="N/A", "N/A", AA620-AE620)</f>
        <v>N/A</v>
      </c>
      <c r="AE620" s="16" t="str">
        <f>IF(AA620="N/A", "N/A", IF(AC620&gt;0, IF(AA620&lt;13, ROUNDUP(0.25*AA620,0), IF(AA620&lt;26, ROUNDUP(0.4*AA620,0), IF(AA620&lt;51, ROUNDUP(0.6*AA620,0), ROUNDUP(0.75*AA620,0)))), "N/A"))</f>
        <v>N/A</v>
      </c>
      <c r="AF620" s="16" t="str">
        <f>IF(AD620="N/A","N/A", (AE620*AC620)+Q620)</f>
        <v>N/A</v>
      </c>
      <c r="AG620" s="16" t="str">
        <f>IF($AF620="N/A", "N/A", "TBC")</f>
        <v>N/A</v>
      </c>
      <c r="AH620" s="16" t="str">
        <f>IF($AF620="N/A", "N/A", "TBC")</f>
        <v>N/A</v>
      </c>
      <c r="AI620" s="16" t="str">
        <f>IF($AF620="N/A","N/A",IF(AC620&gt;1,"TBC","N/A"))</f>
        <v>N/A</v>
      </c>
      <c r="AJ620" s="16" t="str">
        <f>IF($AF620="N/A","N/A",IF(AC620&gt;2,"TBC","N/A"))</f>
        <v>N/A</v>
      </c>
      <c r="AK620" s="16" t="str">
        <f>IF($AF620="N/A","N/A",IF(AC620&gt;3,"TBC","N/A"))</f>
        <v>N/A</v>
      </c>
      <c r="AL620" s="16" t="str">
        <f>IF(AC620="N/A","N/A",IF(AC620&gt;0,IF(SUM(AG620:AK620)&lt;&gt;AF620,"CHECK","OK"),"N/A"))</f>
        <v>N/A</v>
      </c>
      <c r="AM620" s="16">
        <f>IF(AD620="N/A", L620+T620, L620+AG620)</f>
        <v>20</v>
      </c>
      <c r="AN620" s="16">
        <f>IF(AD620="N/A", IF(U620="N/A", "N/A", L620+U620), AD620+AH620)</f>
        <v>20</v>
      </c>
      <c r="AO620" s="16" t="str">
        <f>IF(AD620="N/A", IF(V620="N/A", "N/A", L620+V620), IF(AI620="N/A", "N/A", AD620+AI620))</f>
        <v>N/A</v>
      </c>
      <c r="AP620" s="16" t="str">
        <f>IF(AD620="N/A", IF(W620="N/A", "N/A", L620+W620), IF(AJ620="N/A", "N/A", AD620+AJ620))</f>
        <v>N/A</v>
      </c>
      <c r="AQ620" s="16" t="str">
        <f>IF(AD620="N/A", IF(X620="N/A", "N/A", L620+X620), IF(AK620="N/A", "N/A", AD620+AK620))</f>
        <v>N/A</v>
      </c>
      <c r="AR620" s="15" t="s">
        <v>40</v>
      </c>
      <c r="AS620" s="15" t="s">
        <v>40</v>
      </c>
      <c r="AT620" s="15" t="s">
        <v>40</v>
      </c>
      <c r="AU620" s="15" t="s">
        <v>40</v>
      </c>
      <c r="AV620" s="15" t="s">
        <v>40</v>
      </c>
      <c r="AW620" s="15" t="s">
        <v>40</v>
      </c>
      <c r="AX620" s="15" t="s">
        <v>40</v>
      </c>
      <c r="AY620" s="15" t="s">
        <v>40</v>
      </c>
      <c r="AZ620" s="15" t="s">
        <v>40</v>
      </c>
      <c r="BA620" s="15" t="s">
        <v>40</v>
      </c>
      <c r="BB620" s="15" t="s">
        <v>40</v>
      </c>
      <c r="BC620" s="15" t="s">
        <v>40</v>
      </c>
      <c r="BD620" s="15" t="s">
        <v>40</v>
      </c>
      <c r="BE620" s="15" t="s">
        <v>40</v>
      </c>
      <c r="BF620" s="15" t="s">
        <v>40</v>
      </c>
      <c r="BG620" s="15" t="s">
        <v>40</v>
      </c>
      <c r="BH620" s="15" t="s">
        <v>40</v>
      </c>
      <c r="BI620" s="15"/>
      <c r="BJ620" s="16">
        <f>IF(AR620="R", $CA620, IF(OR(AR620="P", AR620="T", AR620="N"), 0, IF($C620="DM", $T620, IF(OR(AR620="Y", AR620="IR"),$AM620,IF(AR620="C", IF($BI620="Y", IF($AF620="N/A", $Q620, $AF620), IF($AG620="N/A", $T620,$AG620)))))))</f>
        <v>20</v>
      </c>
      <c r="BK620" s="16">
        <f>IF(AS620="R", $CA620, IF(OR(AS620="P", AS620="T", AS620="N"), 0, IF($C620="DM", $T620, IF(OR(AS620="Y", AS620="IR"),$AM620,IF(AS620="C", IF($BI620="Y", IF($AF620="N/A", $Q620, $AF620), IF($AG620="N/A", $T620,$AG620)))))))</f>
        <v>20</v>
      </c>
      <c r="BL620" s="16">
        <f>IF(AT620="R", $CA620, IF(OR(AT620="P", AT620="T", AT620="N"), 0, IF($C620="DM", $T620, IF(OR(AT620="Y", AT620="IR"),$AM620,IF(AT620="C", IF($BI620="Y", IF($AF620="N/A", $Q620, $AF620), IF($AG620="N/A", $T620,$AG620)))))))</f>
        <v>20</v>
      </c>
      <c r="BM620" s="16">
        <f>IF(AU620="R", $CA620, IF(OR(AU620="P", AU620="T", AU620="N"), 0, IF($C620="DM", $T620, IF(OR(AU620="Y", AU620="IR"),$AM620,IF(AU620="C", IF($BI620="Y", IF($AF620="N/A", $Q620, $AF620), IF($AG620="N/A", $T620,$AG620)))))))</f>
        <v>20</v>
      </c>
      <c r="BN620" s="16">
        <f>IF(AV620="R", $CA620, IF(OR(AV620="P", AV620="T", AV620="N"), 0, IF($C620="DM", $T620, IF(OR(AV620="Y", AV620="IR"),$AM620,IF(AV620="C", IF($BI620="Y", IF($AF620="N/A", $Q620, $AF620), IF($AG620="N/A", $T620,$AG620)))))))</f>
        <v>20</v>
      </c>
      <c r="BO620" s="16">
        <f>IF(AW620="R", $CA620, IF(OR(AW620="P", AW620="T", AW620="N"), 0, IF($C620="DM", $T620, IF(OR(AW620="Y", AW620="IR"),$AM620,IF(AW620="C", IF($BI620="Y", IF($AF620="N/A", $Q620, $AF620), IF($AG620="N/A", $T620,$AG620)))))))</f>
        <v>20</v>
      </c>
      <c r="BP620" s="16">
        <f>IF(AX620="R", $CA620, IF(OR(AX620="P", AX620="T", AX620="N"), 0, IF($C620="DM", $T620, IF(OR(AX620="Y", AX620="IR"),$AM620,IF(AX620="C", IF($BI620="Y", IF($AF620="N/A", $Q620, $AF620), IF($AG620="N/A", $T620,$AG620)))))))</f>
        <v>20</v>
      </c>
      <c r="BQ620" s="16">
        <f>IF(AY620="R", $CA620, IF(OR(AY620="P", AY620="T", AY620="N"), 0, IF($C620="DM", $T620, IF(OR(AY620="Y", AY620="IR"),$AM620,IF(AY620="C", IF($BI620="Y", IF($AF620="N/A", $Q620, $AF620), IF($AG620="N/A", $T620,$AG620)))))))</f>
        <v>20</v>
      </c>
      <c r="BR620" s="16">
        <f>IF(AZ620="R", $CA620, IF(OR(AZ620="P", AZ620="T", AZ620="N"), 0, IF($C620="DM", $T620, IF(OR(AZ620="Y", AZ620="IR"),$AM620,IF(AZ620="C", IF($BI620="Y", IF($AF620="N/A", $Q620, $AF620), IF($AG620="N/A", $T620,$AG620)))))))</f>
        <v>20</v>
      </c>
      <c r="BS620" s="16">
        <f>IF(BA620="R", $CA620, IF(OR(BA620="P", BA620="T", BA620="N"), 0, IF($C620="DM", $T620, IF(OR(BA620="Y", BA620="IR"),$AM620,IF(BA620="C", IF($BI620="Y", IF($AF620="N/A", $Q620, $AF620), IF($AG620="N/A", $T620,$AG620)))))))</f>
        <v>20</v>
      </c>
      <c r="BT620" s="16">
        <f>IF(BB620="R", $CA620, IF(OR(BB620="P", BB620="T", BB620="N"), 0, IF($C620="DM", $T620, IF(OR(BB620="Y", BB620="IR"),$AM620,IF(BB620="C", IF($BI620="Y", IF($BA620="C", IF($AF620="N/A", $Q620, $AF620), IF($AF620="N/A", $T620, $AM620)), IF($AG620="N/A", $T620,$AG620)))))))</f>
        <v>20</v>
      </c>
      <c r="BU620" s="16">
        <f>IF(BC620="R", $CA620, IF(OR(BC620="P", BC620="T", BC620="N"), 0, IF($C620="DM", $T620, IF(OR(BC620="Y", BC620="IR"),$AM620,IF(BC620="C", IF($BI620="Y", IF($BA620="C", IF($AF620="N/A", $Q620, $AF620), IF($AF620="N/A", $T620, $AM620)), IF($AG620="N/A", $T620,$AG620)))))))</f>
        <v>20</v>
      </c>
      <c r="BV620" s="16">
        <f>IF(BD620="R", $CA620, IF(OR(BD620="P", BD620="T", BD620="N"), 0, IF($C620="DM", $T620, IF(OR(BD620="Y", BD620="IR"),$AM620,IF(BD620="C", IF($BI620="Y", IF($BA620="C", IF($AF620="N/A", $Q620, $AF620), IF($AF620="N/A", $T620, $AM620)), IF($AG620="N/A", $T620,$AG620)))))))</f>
        <v>20</v>
      </c>
      <c r="BW620" s="16">
        <f>IF(BE620="R", $CA620, IF(OR(BE620="P", BE620="T", BE620="N"), 0, IF($C620="DM", $T620, IF(OR(BE620="Y", BE620="IR"),$AM620,IF(BE620="C", IF($BI620="Y", IF($BA620="C", IF($AF620="N/A", $Q620, $AF620), IF($AF620="N/A", $T620, $AM620)), IF($AG620="N/A", $T620,$AG620)))))))</f>
        <v>20</v>
      </c>
      <c r="BX620" s="16">
        <f>IF(BF620="R", $CA620, IF(OR(BF620="P", BF620="T", BF620="N"), 0, IF($C620="DM", $T620, IF(OR(BF620="Y", BF620="IR"),$AM620,IF(BF620="C", IF($BI620="Y", IF($BA620="C", IF($AF620="N/A", $Q620, $AF620), IF($AF620="N/A", $T620, $AM620)), IF($AG620="N/A", $T620,$AG620)))))))</f>
        <v>20</v>
      </c>
      <c r="BY620" s="16">
        <f>IF(BG620="R", $CA620, IF(OR(BG620="P", BG620="T", BG620="N"), 0, IF($C620="DM", $T620, IF(OR(BG620="Y", BG620="IR"),$AM620,IF(BG620="C", IF($BI620="Y", IF($BA620="C", IF($AF620="N/A", $Q620, $AF620), IF($AF620="N/A", $T620, $AM620)), IF($AG620="N/A", $T620,$AG620)))))))</f>
        <v>20</v>
      </c>
      <c r="BZ620" s="16">
        <f>IF(BH620="R", $CA620, IF(OR(BH620="P", BH620="T", BH620="N"), 0, IF($C620="DM", $T620, IF(OR(BH620="Y", BH620="IR"),$AM620,IF(BH620="C", IF($BI620="Y", IF($BA620="C", IF($AF620="N/A", $Q620, $AF620), IF($AF620="N/A", $T620, $AM620)), IF($AG620="N/A", $T620,$AG620)))))))</f>
        <v>20</v>
      </c>
      <c r="CA620" s="15" t="s">
        <v>75</v>
      </c>
      <c r="CB620" s="16">
        <f>BZ620</f>
        <v>20</v>
      </c>
      <c r="CC620" s="15">
        <f>IF(OR($BH620="T", $BH620="R"), 0, IF($BH620="C", IF($BI620="Y", IF($BA620="C", 0, IF(AF620="N/A", Q620-T620, AF620-AG620)), IF($AF620="N/A", U620, AH620)), AN620))</f>
        <v>20</v>
      </c>
      <c r="CD620" s="15" t="str">
        <f>IF(OR($BH620="T", $BH620="R"), 0, IF($BH620="C", IF($BI620="Y", 0, IF($AF620="N/A", V620, AI620)), AO620))</f>
        <v>N/A</v>
      </c>
      <c r="CE620" s="15" t="str">
        <f>IF(OR($BH620="T", $BH620="R"), 0, IF($BH620="C", IF($BI620="Y", 0, IF($AF620="N/A", W620, AJ620)), AP620))</f>
        <v>N/A</v>
      </c>
      <c r="CF620" s="15" t="str">
        <f>IF(OR($BH620="T", $BH620="R"), 0, IF($BH620="C", IF($BI620="Y", 0, IF($AF620="N/A", X620, AK620)), AQ620))</f>
        <v>N/A</v>
      </c>
      <c r="CG620" t="str">
        <f>IF(AC620="N/A", "S:"&amp;L620&amp;" G:"&amp;M620&amp;" GR:"&amp;Q620, IF(AC620=0, "S:"&amp;L620&amp;" G:"&amp;M620&amp;" GR:"&amp;Q620, "S:"&amp;L620&amp;"/"&amp;AD620&amp;" G:"&amp;AE620&amp;" GR:"&amp;AF620))</f>
        <v>S:12 G:20 GR:16</v>
      </c>
    </row>
    <row r="621" spans="1:85" x14ac:dyDescent="0.25">
      <c r="A621" s="14">
        <v>5758</v>
      </c>
      <c r="B621" s="15" t="s">
        <v>2135</v>
      </c>
      <c r="C621" s="15" t="s">
        <v>63</v>
      </c>
      <c r="D621" s="15" t="s">
        <v>55</v>
      </c>
      <c r="E621" s="15">
        <f>VLOOKUP(B621, 'Rookie Year'!$A$2:$B$55679,2,FALSE)</f>
        <v>2020</v>
      </c>
      <c r="F621" s="15">
        <v>2024</v>
      </c>
      <c r="G621" s="15" t="s">
        <v>42</v>
      </c>
      <c r="H621" s="15">
        <v>3</v>
      </c>
      <c r="I621" s="16">
        <v>15</v>
      </c>
      <c r="J621" s="15">
        <v>1</v>
      </c>
      <c r="K621" s="17">
        <f>IF(AND(G621&lt;&gt;"N",R621="N/A"), IF(I621&lt;4, 0, 0.25),IF(I621=1, IF(J621=1,0.25, 0.25), IF(I621&lt;13, 0.25, IF(I621&lt;26, 0.4, IF(I621&lt;51, 0.6, 0.75)))))</f>
        <v>0.4</v>
      </c>
      <c r="L621" s="16">
        <f>I621-M621</f>
        <v>9</v>
      </c>
      <c r="M621" s="16">
        <f>ROUNDUP(I621*K621,0)</f>
        <v>6</v>
      </c>
      <c r="N621" s="16">
        <f>M621*J621</f>
        <v>6</v>
      </c>
      <c r="O621" s="16">
        <v>0</v>
      </c>
      <c r="P621" s="16">
        <v>0</v>
      </c>
      <c r="Q621" s="16">
        <f>N621-O621-P621</f>
        <v>6</v>
      </c>
      <c r="R621" s="15" t="s">
        <v>75</v>
      </c>
      <c r="S621" s="15">
        <f>IF(R621="N/A", J621-($B$1-F621), J621-($B$1-R621))</f>
        <v>1</v>
      </c>
      <c r="T621" s="16">
        <f>IF($S621&lt;1, "N/A", $M621)</f>
        <v>6</v>
      </c>
      <c r="U621" s="16" t="str">
        <f>IF($S621&lt;2, "N/A", $M621)</f>
        <v>N/A</v>
      </c>
      <c r="V621" s="16" t="str">
        <f>IF($S621&lt;3, "N/A", $M621)</f>
        <v>N/A</v>
      </c>
      <c r="W621" s="16" t="str">
        <f>IF($S621&lt;4, "N/A", $M621)</f>
        <v>N/A</v>
      </c>
      <c r="X621" s="16" t="str">
        <f>IF($S621&lt;5, "N/A", $M621)</f>
        <v>N/A</v>
      </c>
      <c r="Y621" s="15" t="str">
        <f>IF(SUM(T621:X621)&lt;&gt;Q621, "CHECK", "OK")</f>
        <v>OK</v>
      </c>
      <c r="Z621" s="15" t="str">
        <f>IF(F621=$B$1, "No", IF(S621=1, "Yes", "No"))</f>
        <v>No</v>
      </c>
      <c r="AA621" s="18" t="str">
        <f>IF(C621="DM", "N/A", IF(Z621="No","N/A",VLOOKUP(B621,'Extension List'!$A$3:$R$1972,18,FALSE)))</f>
        <v>N/A</v>
      </c>
      <c r="AB621" s="15" t="str">
        <f>IF(C621="DM", "N/A", IF(Z621="No","N/A",VLOOKUP(B621,'Extension List'!$A$3:$T$1972,20,FALSE)))</f>
        <v>N/A</v>
      </c>
      <c r="AC621" s="15" t="str">
        <f>IF(AA621="N/A", "N/A", 0)</f>
        <v>N/A</v>
      </c>
      <c r="AD621" s="16" t="str">
        <f>IF(AE621="N/A", "N/A", AA621-AE621)</f>
        <v>N/A</v>
      </c>
      <c r="AE621" s="16" t="str">
        <f>IF(AA621="N/A", "N/A", IF(AC621&gt;0, IF(AA621&lt;13, ROUNDUP(0.25*AA621,0), IF(AA621&lt;26, ROUNDUP(0.4*AA621,0), IF(AA621&lt;51, ROUNDUP(0.6*AA621,0), ROUNDUP(0.75*AA621,0)))), "N/A"))</f>
        <v>N/A</v>
      </c>
      <c r="AF621" s="16" t="str">
        <f>IF(AD621="N/A","N/A", (AE621*AC621)+Q621)</f>
        <v>N/A</v>
      </c>
      <c r="AG621" s="16" t="str">
        <f>IF($AF621="N/A", "N/A", "TBC")</f>
        <v>N/A</v>
      </c>
      <c r="AH621" s="16" t="str">
        <f>IF($AF621="N/A", "N/A", "TBC")</f>
        <v>N/A</v>
      </c>
      <c r="AI621" s="16" t="str">
        <f>IF($AF621="N/A","N/A",IF(AC621&gt;1,"TBC","N/A"))</f>
        <v>N/A</v>
      </c>
      <c r="AJ621" s="16" t="str">
        <f>IF($AF621="N/A","N/A",IF(AC621&gt;2,"TBC","N/A"))</f>
        <v>N/A</v>
      </c>
      <c r="AK621" s="16" t="str">
        <f>IF($AF621="N/A","N/A",IF(AC621&gt;3,"TBC","N/A"))</f>
        <v>N/A</v>
      </c>
      <c r="AL621" s="16" t="str">
        <f>IF(AC621="N/A","N/A",IF(AC621&gt;0,IF(SUM(AG621:AK621)&lt;&gt;AF621,"CHECK","OK"),"N/A"))</f>
        <v>N/A</v>
      </c>
      <c r="AM621" s="16">
        <f>IF(AD621="N/A", L621+T621, L621+AG621)</f>
        <v>15</v>
      </c>
      <c r="AN621" s="16" t="str">
        <f>IF(AD621="N/A", IF(U621="N/A", "N/A", L621+U621), AD621+AH621)</f>
        <v>N/A</v>
      </c>
      <c r="AO621" s="16" t="str">
        <f>IF(AD621="N/A", IF(V621="N/A", "N/A", L621+V621), IF(AI621="N/A", "N/A", AD621+AI621))</f>
        <v>N/A</v>
      </c>
      <c r="AP621" s="16" t="str">
        <f>IF(AD621="N/A", IF(W621="N/A", "N/A", L621+W621), IF(AJ621="N/A", "N/A", AD621+AJ621))</f>
        <v>N/A</v>
      </c>
      <c r="AQ621" s="16" t="str">
        <f>IF(AD621="N/A", IF(X621="N/A", "N/A", L621+X621), IF(AK621="N/A", "N/A", AD621+AK621))</f>
        <v>N/A</v>
      </c>
      <c r="AR621" s="15" t="s">
        <v>42</v>
      </c>
      <c r="AS621" s="15" t="s">
        <v>42</v>
      </c>
      <c r="AT621" s="15" t="s">
        <v>42</v>
      </c>
      <c r="AU621" s="15" t="s">
        <v>40</v>
      </c>
      <c r="AV621" s="15" t="s">
        <v>40</v>
      </c>
      <c r="AW621" s="15" t="s">
        <v>40</v>
      </c>
      <c r="AX621" s="15" t="s">
        <v>40</v>
      </c>
      <c r="AY621" s="15" t="s">
        <v>40</v>
      </c>
      <c r="AZ621" s="15" t="s">
        <v>40</v>
      </c>
      <c r="BA621" s="15" t="s">
        <v>40</v>
      </c>
      <c r="BB621" s="15" t="s">
        <v>40</v>
      </c>
      <c r="BC621" s="15" t="s">
        <v>40</v>
      </c>
      <c r="BD621" s="15" t="s">
        <v>40</v>
      </c>
      <c r="BE621" s="15" t="s">
        <v>40</v>
      </c>
      <c r="BF621" s="15" t="s">
        <v>40</v>
      </c>
      <c r="BG621" s="15" t="s">
        <v>40</v>
      </c>
      <c r="BH621" s="15" t="s">
        <v>40</v>
      </c>
      <c r="BJ621" s="16">
        <f>IF(AR621="R", $CA621, IF(OR(AR621="P", AR621="T", AR621="N"), 0, IF($C621="DM", $T621, IF(OR(AR621="Y", AR621="IR"),$AM621,IF(AR621="C", IF($BI621="Y", IF($AF621="N/A", $Q621, $AF621), IF($AG621="N/A", $T621,$AG621)))))))</f>
        <v>0</v>
      </c>
      <c r="BK621" s="16">
        <f>IF(AS621="R", $CA621, IF(OR(AS621="P", AS621="T", AS621="N"), 0, IF($C621="DM", $T621, IF(OR(AS621="Y", AS621="IR"),$AM621,IF(AS621="C", IF($BI621="Y", IF($AF621="N/A", $Q621, $AF621), IF($AG621="N/A", $T621,$AG621)))))))</f>
        <v>0</v>
      </c>
      <c r="BL621" s="16">
        <f>IF(AT621="R", $CA621, IF(OR(AT621="P", AT621="T", AT621="N"), 0, IF($C621="DM", $T621, IF(OR(AT621="Y", AT621="IR"),$AM621,IF(AT621="C", IF($BI621="Y", IF($AF621="N/A", $Q621, $AF621), IF($AG621="N/A", $T621,$AG621)))))))</f>
        <v>0</v>
      </c>
      <c r="BM621" s="16">
        <f>IF(AU621="R", $CA621, IF(OR(AU621="P", AU621="T", AU621="N"), 0, IF($C621="DM", $T621, IF(OR(AU621="Y", AU621="IR"),$AM621,IF(AU621="C", IF($BI621="Y", IF($AF621="N/A", $Q621, $AF621), IF($AG621="N/A", $T621,$AG621)))))))</f>
        <v>15</v>
      </c>
      <c r="BN621" s="16">
        <f>IF(AV621="R", $CA621, IF(OR(AV621="P", AV621="T", AV621="N"), 0, IF($C621="DM", $T621, IF(OR(AV621="Y", AV621="IR"),$AM621,IF(AV621="C", IF($BI621="Y", IF($AF621="N/A", $Q621, $AF621), IF($AG621="N/A", $T621,$AG621)))))))</f>
        <v>15</v>
      </c>
      <c r="BO621" s="16">
        <f>IF(AW621="R", $CA621, IF(OR(AW621="P", AW621="T", AW621="N"), 0, IF($C621="DM", $T621, IF(OR(AW621="Y", AW621="IR"),$AM621,IF(AW621="C", IF($BI621="Y", IF($AF621="N/A", $Q621, $AF621), IF($AG621="N/A", $T621,$AG621)))))))</f>
        <v>15</v>
      </c>
      <c r="BP621" s="16">
        <f>IF(AX621="R", $CA621, IF(OR(AX621="P", AX621="T", AX621="N"), 0, IF($C621="DM", $T621, IF(OR(AX621="Y", AX621="IR"),$AM621,IF(AX621="C", IF($BI621="Y", IF($AF621="N/A", $Q621, $AF621), IF($AG621="N/A", $T621,$AG621)))))))</f>
        <v>15</v>
      </c>
      <c r="BQ621" s="16">
        <f>IF(AY621="R", $CA621, IF(OR(AY621="P", AY621="T", AY621="N"), 0, IF($C621="DM", $T621, IF(OR(AY621="Y", AY621="IR"),$AM621,IF(AY621="C", IF($BI621="Y", IF($AF621="N/A", $Q621, $AF621), IF($AG621="N/A", $T621,$AG621)))))))</f>
        <v>15</v>
      </c>
      <c r="BR621" s="16">
        <f>IF(AZ621="R", $CA621, IF(OR(AZ621="P", AZ621="T", AZ621="N"), 0, IF($C621="DM", $T621, IF(OR(AZ621="Y", AZ621="IR"),$AM621,IF(AZ621="C", IF($BI621="Y", IF($AF621="N/A", $Q621, $AF621), IF($AG621="N/A", $T621,$AG621)))))))</f>
        <v>15</v>
      </c>
      <c r="BS621" s="16">
        <f>IF(BA621="R", $CA621, IF(OR(BA621="P", BA621="T", BA621="N"), 0, IF($C621="DM", $T621, IF(OR(BA621="Y", BA621="IR"),$AM621,IF(BA621="C", IF($BI621="Y", IF($AF621="N/A", $Q621, $AF621), IF($AG621="N/A", $T621,$AG621)))))))</f>
        <v>15</v>
      </c>
      <c r="BT621" s="16">
        <f>IF(BB621="R", $CA621, IF(OR(BB621="P", BB621="T", BB621="N"), 0, IF($C621="DM", $T621, IF(OR(BB621="Y", BB621="IR"),$AM621,IF(BB621="C", IF($BI621="Y", IF($BA621="C", IF($AF621="N/A", $Q621, $AF621), IF($AF621="N/A", $T621, $AM621)), IF($AG621="N/A", $T621,$AG621)))))))</f>
        <v>15</v>
      </c>
      <c r="BU621" s="16">
        <f>IF(BC621="R", $CA621, IF(OR(BC621="P", BC621="T", BC621="N"), 0, IF($C621="DM", $T621, IF(OR(BC621="Y", BC621="IR"),$AM621,IF(BC621="C", IF($BI621="Y", IF($BA621="C", IF($AF621="N/A", $Q621, $AF621), IF($AF621="N/A", $T621, $AM621)), IF($AG621="N/A", $T621,$AG621)))))))</f>
        <v>15</v>
      </c>
      <c r="BV621" s="16">
        <f>IF(BD621="R", $CA621, IF(OR(BD621="P", BD621="T", BD621="N"), 0, IF($C621="DM", $T621, IF(OR(BD621="Y", BD621="IR"),$AM621,IF(BD621="C", IF($BI621="Y", IF($BA621="C", IF($AF621="N/A", $Q621, $AF621), IF($AF621="N/A", $T621, $AM621)), IF($AG621="N/A", $T621,$AG621)))))))</f>
        <v>15</v>
      </c>
      <c r="BW621" s="16">
        <f>IF(BE621="R", $CA621, IF(OR(BE621="P", BE621="T", BE621="N"), 0, IF($C621="DM", $T621, IF(OR(BE621="Y", BE621="IR"),$AM621,IF(BE621="C", IF($BI621="Y", IF($BA621="C", IF($AF621="N/A", $Q621, $AF621), IF($AF621="N/A", $T621, $AM621)), IF($AG621="N/A", $T621,$AG621)))))))</f>
        <v>15</v>
      </c>
      <c r="BX621" s="16">
        <f>IF(BF621="R", $CA621, IF(OR(BF621="P", BF621="T", BF621="N"), 0, IF($C621="DM", $T621, IF(OR(BF621="Y", BF621="IR"),$AM621,IF(BF621="C", IF($BI621="Y", IF($BA621="C", IF($AF621="N/A", $Q621, $AF621), IF($AF621="N/A", $T621, $AM621)), IF($AG621="N/A", $T621,$AG621)))))))</f>
        <v>15</v>
      </c>
      <c r="BY621" s="16">
        <f>IF(BG621="R", $CA621, IF(OR(BG621="P", BG621="T", BG621="N"), 0, IF($C621="DM", $T621, IF(OR(BG621="Y", BG621="IR"),$AM621,IF(BG621="C", IF($BI621="Y", IF($BA621="C", IF($AF621="N/A", $Q621, $AF621), IF($AF621="N/A", $T621, $AM621)), IF($AG621="N/A", $T621,$AG621)))))))</f>
        <v>15</v>
      </c>
      <c r="BZ621" s="16">
        <f>IF(BH621="R", $CA621, IF(OR(BH621="P", BH621="T", BH621="N"), 0, IF($C621="DM", $T621, IF(OR(BH621="Y", BH621="IR"),$AM621,IF(BH621="C", IF($BI621="Y", IF($BA621="C", IF($AF621="N/A", $Q621, $AF621), IF($AF621="N/A", $T621, $AM621)), IF($AG621="N/A", $T621,$AG621)))))))</f>
        <v>15</v>
      </c>
      <c r="CA621" s="15" t="s">
        <v>75</v>
      </c>
      <c r="CB621" s="16">
        <f>BZ621</f>
        <v>15</v>
      </c>
      <c r="CC621" s="15" t="str">
        <f>IF(OR($BH621="T", $BH621="R"), 0, IF($BH621="C", IF($BI621="Y", IF($BA621="C", 0, IF(AF621="N/A", Q621-T621, AF621-AG621)), IF($AF621="N/A", U621, AH621)), AN621))</f>
        <v>N/A</v>
      </c>
      <c r="CD621" s="15" t="str">
        <f>IF(OR($BH621="T", $BH621="R"), 0, IF($BH621="C", IF($BI621="Y", 0, IF($AF621="N/A", V621, AI621)), AO621))</f>
        <v>N/A</v>
      </c>
      <c r="CE621" s="15" t="str">
        <f>IF(OR($BH621="T", $BH621="R"), 0, IF($BH621="C", IF($BI621="Y", 0, IF($AF621="N/A", W621, AJ621)), AP621))</f>
        <v>N/A</v>
      </c>
      <c r="CF621" s="15" t="str">
        <f>IF(OR($BH621="T", $BH621="R"), 0, IF($BH621="C", IF($BI621="Y", 0, IF($AF621="N/A", X621, AK621)), AQ621))</f>
        <v>N/A</v>
      </c>
    </row>
    <row r="622" spans="1:85" x14ac:dyDescent="0.25">
      <c r="A622" s="14">
        <v>5134</v>
      </c>
      <c r="B622" s="15" t="s">
        <v>1064</v>
      </c>
      <c r="C622" s="15" t="s">
        <v>63</v>
      </c>
      <c r="D622" s="15" t="s">
        <v>55</v>
      </c>
      <c r="E622" s="15">
        <f>VLOOKUP(B622, 'Rookie Year'!$A$2:$B$55679,2,FALSE)</f>
        <v>2018</v>
      </c>
      <c r="F622" s="15">
        <v>2023</v>
      </c>
      <c r="G622" s="15" t="s">
        <v>42</v>
      </c>
      <c r="H622" s="15" t="s">
        <v>1928</v>
      </c>
      <c r="I622" s="16">
        <v>8</v>
      </c>
      <c r="J622" s="15">
        <v>3</v>
      </c>
      <c r="K622" s="17">
        <f>IF(AND(G622&lt;&gt;"N",R622="N/A"), IF(I622&lt;4, 0, 0.25),IF(I622=1, IF(J622=1,0.25, 0.25), IF(I622&lt;13, 0.25, IF(I622&lt;26, 0.4, IF(I622&lt;51, 0.6, 0.75)))))</f>
        <v>0.25</v>
      </c>
      <c r="L622" s="16">
        <f>I622-M622</f>
        <v>6</v>
      </c>
      <c r="M622" s="16">
        <f>ROUNDUP(I622*K622,0)</f>
        <v>2</v>
      </c>
      <c r="N622" s="16">
        <f>M622*J622</f>
        <v>6</v>
      </c>
      <c r="O622" s="16">
        <v>6</v>
      </c>
      <c r="P622" s="16">
        <v>0</v>
      </c>
      <c r="Q622" s="16">
        <f>N622-O622-P622</f>
        <v>0</v>
      </c>
      <c r="R622" s="15" t="s">
        <v>75</v>
      </c>
      <c r="S622" s="15">
        <f>IF(R622="N/A", J622-($B$1-F622), J622-($B$1-R622))</f>
        <v>2</v>
      </c>
      <c r="T622" s="16">
        <v>0</v>
      </c>
      <c r="U622" s="16">
        <v>0</v>
      </c>
      <c r="V622" s="16" t="str">
        <f>IF($S622&lt;3, "N/A", $M622)</f>
        <v>N/A</v>
      </c>
      <c r="W622" s="16" t="str">
        <f>IF($S622&lt;4, "N/A", $M622)</f>
        <v>N/A</v>
      </c>
      <c r="X622" s="16" t="str">
        <f>IF($S622&lt;5, "N/A", $M622)</f>
        <v>N/A</v>
      </c>
      <c r="Y622" s="15" t="str">
        <f>IF(SUM(T622:X622)&lt;&gt;Q622, "CHECK", "OK")</f>
        <v>OK</v>
      </c>
      <c r="Z622" s="15" t="str">
        <f>IF(F622=$B$1, "No", IF(S622=1, "Yes", "No"))</f>
        <v>No</v>
      </c>
      <c r="AA622" s="18" t="str">
        <f>IF(C622="DM", "N/A", IF(Z622="No","N/A",VLOOKUP(B622,'Extension List'!$A$3:$R$1972,18,FALSE)))</f>
        <v>N/A</v>
      </c>
      <c r="AB622" s="15" t="str">
        <f>IF(C622="DM", "N/A", IF(Z622="No","N/A",VLOOKUP(B622,'Extension List'!$A$3:$T$1972,20,FALSE)))</f>
        <v>N/A</v>
      </c>
      <c r="AC622" s="15" t="str">
        <f>IF(AA622="N/A", "N/A", 0)</f>
        <v>N/A</v>
      </c>
      <c r="AD622" s="16" t="str">
        <f>IF(AE622="N/A", "N/A", AA622-AE622)</f>
        <v>N/A</v>
      </c>
      <c r="AE622" s="16" t="str">
        <f>IF(AA622="N/A", "N/A", IF(AC622&gt;0, IF(AA622&lt;13, ROUNDUP(0.25*AA622,0), IF(AA622&lt;26, ROUNDUP(0.4*AA622,0), IF(AA622&lt;51, ROUNDUP(0.6*AA622,0), ROUNDUP(0.75*AA622,0)))), "N/A"))</f>
        <v>N/A</v>
      </c>
      <c r="AF622" s="16" t="str">
        <f>IF(AD622="N/A","N/A", (AE622*AC622)+Q622)</f>
        <v>N/A</v>
      </c>
      <c r="AG622" s="16" t="str">
        <f>IF($AF622="N/A", "N/A", "TBC")</f>
        <v>N/A</v>
      </c>
      <c r="AH622" s="16" t="str">
        <f>IF($AF622="N/A", "N/A", "TBC")</f>
        <v>N/A</v>
      </c>
      <c r="AI622" s="16" t="str">
        <f>IF($AF622="N/A","N/A",IF(AC622&gt;1,"TBC","N/A"))</f>
        <v>N/A</v>
      </c>
      <c r="AJ622" s="16" t="str">
        <f>IF($AF622="N/A","N/A",IF(AC622&gt;2,"TBC","N/A"))</f>
        <v>N/A</v>
      </c>
      <c r="AK622" s="16" t="str">
        <f>IF($AF622="N/A","N/A",IF(AC622&gt;3,"TBC","N/A"))</f>
        <v>N/A</v>
      </c>
      <c r="AL622" s="16" t="str">
        <f>IF(AC622="N/A","N/A",IF(AC622&gt;0,IF(SUM(AG622:AK622)&lt;&gt;AF622,"CHECK","OK"),"N/A"))</f>
        <v>N/A</v>
      </c>
      <c r="AM622" s="16">
        <f>IF(AD622="N/A", L622+T622, L622+AG622)</f>
        <v>6</v>
      </c>
      <c r="AN622" s="16">
        <f>IF(AD622="N/A", IF(U622="N/A", "N/A", L622+U622), AD622+AH622)</f>
        <v>6</v>
      </c>
      <c r="AO622" s="16" t="str">
        <f>IF(AD622="N/A", IF(V622="N/A", "N/A", L622+V622), IF(AI622="N/A", "N/A", AD622+AI622))</f>
        <v>N/A</v>
      </c>
      <c r="AP622" s="16" t="str">
        <f>IF(AD622="N/A", IF(W622="N/A", "N/A", L622+W622), IF(AJ622="N/A", "N/A", AD622+AJ622))</f>
        <v>N/A</v>
      </c>
      <c r="AQ622" s="16" t="str">
        <f>IF(AD622="N/A", IF(X622="N/A", "N/A", L622+X622), IF(AK622="N/A", "N/A", AD622+AK622))</f>
        <v>N/A</v>
      </c>
      <c r="AR622" s="15" t="s">
        <v>40</v>
      </c>
      <c r="AS622" s="15" t="s">
        <v>40</v>
      </c>
      <c r="AT622" s="15" t="s">
        <v>40</v>
      </c>
      <c r="AU622" s="15" t="s">
        <v>40</v>
      </c>
      <c r="AV622" s="15" t="s">
        <v>40</v>
      </c>
      <c r="AW622" s="15" t="s">
        <v>40</v>
      </c>
      <c r="AX622" s="15" t="s">
        <v>40</v>
      </c>
      <c r="AY622" s="15" t="s">
        <v>40</v>
      </c>
      <c r="AZ622" s="15" t="s">
        <v>40</v>
      </c>
      <c r="BA622" s="15" t="s">
        <v>48</v>
      </c>
      <c r="BB622" s="15" t="s">
        <v>48</v>
      </c>
      <c r="BC622" s="15" t="s">
        <v>48</v>
      </c>
      <c r="BD622" s="15" t="s">
        <v>48</v>
      </c>
      <c r="BE622" s="15" t="s">
        <v>48</v>
      </c>
      <c r="BF622" s="15" t="s">
        <v>48</v>
      </c>
      <c r="BG622" s="15" t="s">
        <v>48</v>
      </c>
      <c r="BH622" s="15" t="s">
        <v>48</v>
      </c>
      <c r="BI622" s="15"/>
      <c r="BJ622" s="16">
        <f>IF(AR622="R", $CA622, IF(OR(AR622="P", AR622="T", AR622="N"), 0, IF($C622="DM", $T622, IF(OR(AR622="Y", AR622="IR"),$AM622,IF(AR622="C", IF($BI622="Y", IF($AF622="N/A", $Q622, $AF622), IF($AG622="N/A", $T622,$AG622)))))))</f>
        <v>6</v>
      </c>
      <c r="BK622" s="16">
        <f>IF(AS622="R", $CA622, IF(OR(AS622="P", AS622="T", AS622="N"), 0, IF($C622="DM", $T622, IF(OR(AS622="Y", AS622="IR"),$AM622,IF(AS622="C", IF($BI622="Y", IF($AF622="N/A", $Q622, $AF622), IF($AG622="N/A", $T622,$AG622)))))))</f>
        <v>6</v>
      </c>
      <c r="BL622" s="16">
        <f>IF(AT622="R", $CA622, IF(OR(AT622="P", AT622="T", AT622="N"), 0, IF($C622="DM", $T622, IF(OR(AT622="Y", AT622="IR"),$AM622,IF(AT622="C", IF($BI622="Y", IF($AF622="N/A", $Q622, $AF622), IF($AG622="N/A", $T622,$AG622)))))))</f>
        <v>6</v>
      </c>
      <c r="BM622" s="16">
        <f>IF(AU622="R", $CA622, IF(OR(AU622="P", AU622="T", AU622="N"), 0, IF($C622="DM", $T622, IF(OR(AU622="Y", AU622="IR"),$AM622,IF(AU622="C", IF($BI622="Y", IF($AF622="N/A", $Q622, $AF622), IF($AG622="N/A", $T622,$AG622)))))))</f>
        <v>6</v>
      </c>
      <c r="BN622" s="16">
        <f>IF(AV622="R", $CA622, IF(OR(AV622="P", AV622="T", AV622="N"), 0, IF($C622="DM", $T622, IF(OR(AV622="Y", AV622="IR"),$AM622,IF(AV622="C", IF($BI622="Y", IF($AF622="N/A", $Q622, $AF622), IF($AG622="N/A", $T622,$AG622)))))))</f>
        <v>6</v>
      </c>
      <c r="BO622" s="16">
        <f>IF(AW622="R", $CA622, IF(OR(AW622="P", AW622="T", AW622="N"), 0, IF($C622="DM", $T622, IF(OR(AW622="Y", AW622="IR"),$AM622,IF(AW622="C", IF($BI622="Y", IF($AF622="N/A", $Q622, $AF622), IF($AG622="N/A", $T622,$AG622)))))))</f>
        <v>6</v>
      </c>
      <c r="BP622" s="16">
        <f>IF(AX622="R", $CA622, IF(OR(AX622="P", AX622="T", AX622="N"), 0, IF($C622="DM", $T622, IF(OR(AX622="Y", AX622="IR"),$AM622,IF(AX622="C", IF($BI622="Y", IF($AF622="N/A", $Q622, $AF622), IF($AG622="N/A", $T622,$AG622)))))))</f>
        <v>6</v>
      </c>
      <c r="BQ622" s="16">
        <f>IF(AY622="R", $CA622, IF(OR(AY622="P", AY622="T", AY622="N"), 0, IF($C622="DM", $T622, IF(OR(AY622="Y", AY622="IR"),$AM622,IF(AY622="C", IF($BI622="Y", IF($AF622="N/A", $Q622, $AF622), IF($AG622="N/A", $T622,$AG622)))))))</f>
        <v>6</v>
      </c>
      <c r="BR622" s="16">
        <f>IF(AZ622="R", $CA622, IF(OR(AZ622="P", AZ622="T", AZ622="N"), 0, IF($C622="DM", $T622, IF(OR(AZ622="Y", AZ622="IR"),$AM622,IF(AZ622="C", IF($BI622="Y", IF($AF622="N/A", $Q622, $AF622), IF($AG622="N/A", $T622,$AG622)))))))</f>
        <v>6</v>
      </c>
      <c r="BS622" s="16">
        <f>IF(BA622="R", $CA622, IF(OR(BA622="P", BA622="T", BA622="N"), 0, IF($C622="DM", $T622, IF(OR(BA622="Y", BA622="IR"),$AM622,IF(BA622="C", IF($BI622="Y", IF($AF622="N/A", $Q622, $AF622), IF($AG622="N/A", $T622,$AG622)))))))</f>
        <v>6</v>
      </c>
      <c r="BT622" s="16">
        <f>IF(BB622="R", $CA622, IF(OR(BB622="P", BB622="T", BB622="N"), 0, IF($C622="DM", $T622, IF(OR(BB622="Y", BB622="IR"),$AM622,IF(BB622="C", IF($BI622="Y", IF($BA622="C", IF($AF622="N/A", $Q622, $AF622), IF($AF622="N/A", $T622, $AM622)), IF($AG622="N/A", $T622,$AG622)))))))</f>
        <v>6</v>
      </c>
      <c r="BU622" s="16">
        <f>IF(BC622="R", $CA622, IF(OR(BC622="P", BC622="T", BC622="N"), 0, IF($C622="DM", $T622, IF(OR(BC622="Y", BC622="IR"),$AM622,IF(BC622="C", IF($BI622="Y", IF($BA622="C", IF($AF622="N/A", $Q622, $AF622), IF($AF622="N/A", $T622, $AM622)), IF($AG622="N/A", $T622,$AG622)))))))</f>
        <v>6</v>
      </c>
      <c r="BV622" s="16">
        <f>IF(BD622="R", $CA622, IF(OR(BD622="P", BD622="T", BD622="N"), 0, IF($C622="DM", $T622, IF(OR(BD622="Y", BD622="IR"),$AM622,IF(BD622="C", IF($BI622="Y", IF($BA622="C", IF($AF622="N/A", $Q622, $AF622), IF($AF622="N/A", $T622, $AM622)), IF($AG622="N/A", $T622,$AG622)))))))</f>
        <v>6</v>
      </c>
      <c r="BW622" s="16">
        <f>IF(BE622="R", $CA622, IF(OR(BE622="P", BE622="T", BE622="N"), 0, IF($C622="DM", $T622, IF(OR(BE622="Y", BE622="IR"),$AM622,IF(BE622="C", IF($BI622="Y", IF($BA622="C", IF($AF622="N/A", $Q622, $AF622), IF($AF622="N/A", $T622, $AM622)), IF($AG622="N/A", $T622,$AG622)))))))</f>
        <v>6</v>
      </c>
      <c r="BX622" s="16">
        <f>IF(BF622="R", $CA622, IF(OR(BF622="P", BF622="T", BF622="N"), 0, IF($C622="DM", $T622, IF(OR(BF622="Y", BF622="IR"),$AM622,IF(BF622="C", IF($BI622="Y", IF($BA622="C", IF($AF622="N/A", $Q622, $AF622), IF($AF622="N/A", $T622, $AM622)), IF($AG622="N/A", $T622,$AG622)))))))</f>
        <v>6</v>
      </c>
      <c r="BY622" s="16">
        <f>IF(BG622="R", $CA622, IF(OR(BG622="P", BG622="T", BG622="N"), 0, IF($C622="DM", $T622, IF(OR(BG622="Y", BG622="IR"),$AM622,IF(BG622="C", IF($BI622="Y", IF($BA622="C", IF($AF622="N/A", $Q622, $AF622), IF($AF622="N/A", $T622, $AM622)), IF($AG622="N/A", $T622,$AG622)))))))</f>
        <v>6</v>
      </c>
      <c r="BZ622" s="16">
        <f>IF(BH622="R", $CA622, IF(OR(BH622="P", BH622="T", BH622="N"), 0, IF($C622="DM", $T622, IF(OR(BH622="Y", BH622="IR"),$AM622,IF(BH622="C", IF($BI622="Y", IF($BA622="C", IF($AF622="N/A", $Q622, $AF622), IF($AF622="N/A", $T622, $AM622)), IF($AG622="N/A", $T622,$AG622)))))))</f>
        <v>6</v>
      </c>
      <c r="CA622" s="15" t="s">
        <v>75</v>
      </c>
      <c r="CB622" s="16">
        <f>BZ622</f>
        <v>6</v>
      </c>
      <c r="CC622" s="15">
        <f>IF(OR($BH622="T", $BH622="R"), 0, IF($BH622="C", IF($BI622="Y", IF($BA622="C", 0, IF(AF622="N/A", Q622-T622, AF622-AG622)), IF($AF622="N/A", U622, AH622)), AN622))</f>
        <v>6</v>
      </c>
      <c r="CD622" s="15" t="str">
        <f>IF(OR($BH622="T", $BH622="R"), 0, IF($BH622="C", IF($BI622="Y", 0, IF($AF622="N/A", V622, AI622)), AO622))</f>
        <v>N/A</v>
      </c>
      <c r="CE622" s="15" t="str">
        <f>IF(OR($BH622="T", $BH622="R"), 0, IF($BH622="C", IF($BI622="Y", 0, IF($AF622="N/A", W622, AJ622)), AP622))</f>
        <v>N/A</v>
      </c>
      <c r="CF622" s="15" t="str">
        <f>IF(OR($BH622="T", $BH622="R"), 0, IF($BH622="C", IF($BI622="Y", 0, IF($AF622="N/A", X622, AK622)), AQ622))</f>
        <v>N/A</v>
      </c>
      <c r="CG622" t="str">
        <f>IF(AC622="N/A", "S:"&amp;L622&amp;" G:"&amp;M622&amp;" GR:"&amp;Q622, IF(AC622=0, "S:"&amp;L622&amp;" G:"&amp;M622&amp;" GR:"&amp;Q622, "S:"&amp;L622&amp;"/"&amp;AD622&amp;" G:"&amp;AE622&amp;" GR:"&amp;AF622))</f>
        <v>S:6 G:2 GR:0</v>
      </c>
    </row>
    <row r="623" spans="1:85" x14ac:dyDescent="0.25">
      <c r="A623" s="14">
        <v>5604</v>
      </c>
      <c r="B623" s="15" t="s">
        <v>2953</v>
      </c>
      <c r="C623" s="15" t="s">
        <v>63</v>
      </c>
      <c r="D623" s="15" t="s">
        <v>55</v>
      </c>
      <c r="E623" s="15">
        <f>VLOOKUP(B623, 'Rookie Year'!$A$2:$B$55679,2,FALSE)</f>
        <v>2024</v>
      </c>
      <c r="F623" s="15">
        <v>2024</v>
      </c>
      <c r="G623" s="15" t="s">
        <v>40</v>
      </c>
      <c r="H623" s="15" t="s">
        <v>2157</v>
      </c>
      <c r="I623" s="16">
        <v>9</v>
      </c>
      <c r="J623" s="15">
        <v>4</v>
      </c>
      <c r="K623" s="17">
        <f>IF(AND(G623&lt;&gt;"N",R623="N/A"), IF(I623&lt;4, 0, 0.25),IF(I623=1, IF(J623=1,0.25, 0.25), IF(I623&lt;13, 0.25, IF(I623&lt;26, 0.4, IF(I623&lt;51, 0.6, 0.75)))))</f>
        <v>0.25</v>
      </c>
      <c r="L623" s="16">
        <f>I623-M623</f>
        <v>6</v>
      </c>
      <c r="M623" s="16">
        <f>ROUNDUP(I623*K623,0)</f>
        <v>3</v>
      </c>
      <c r="N623" s="16">
        <f>M623*J623</f>
        <v>12</v>
      </c>
      <c r="O623" s="16">
        <v>0</v>
      </c>
      <c r="P623" s="16">
        <v>0</v>
      </c>
      <c r="Q623" s="16">
        <f>N623-O623-P623</f>
        <v>12</v>
      </c>
      <c r="R623" s="15" t="s">
        <v>75</v>
      </c>
      <c r="S623" s="15">
        <f>IF(R623="N/A", J623-($B$1-F623), J623-($B$1-R623))</f>
        <v>4</v>
      </c>
      <c r="T623" s="16">
        <v>12</v>
      </c>
      <c r="U623" s="16">
        <v>0</v>
      </c>
      <c r="V623" s="16">
        <v>0</v>
      </c>
      <c r="W623" s="16">
        <v>0</v>
      </c>
      <c r="X623" s="16" t="str">
        <f>IF($S623&lt;5, "N/A", $M623)</f>
        <v>N/A</v>
      </c>
      <c r="Y623" s="15" t="str">
        <f>IF(SUM(T623:X623)&lt;&gt;Q623, "CHECK", "OK")</f>
        <v>OK</v>
      </c>
      <c r="Z623" s="15" t="str">
        <f>IF(F623=$B$1, "No", IF(S623=1, "Yes", "No"))</f>
        <v>No</v>
      </c>
      <c r="AA623" s="18" t="str">
        <f>IF(C623="DM", "N/A", IF(Z623="No","N/A",VLOOKUP(B623,'Extension List'!$A$3:$R$1972,18,FALSE)))</f>
        <v>N/A</v>
      </c>
      <c r="AB623" s="15" t="str">
        <f>IF(C623="DM", "N/A", IF(Z623="No","N/A",VLOOKUP(B623,'Extension List'!$A$3:$T$1972,20,FALSE)))</f>
        <v>N/A</v>
      </c>
      <c r="AC623" s="15" t="str">
        <f>IF(AA623="N/A", "N/A", 0)</f>
        <v>N/A</v>
      </c>
      <c r="AD623" s="16" t="str">
        <f>IF(AE623="N/A", "N/A", AA623-AE623)</f>
        <v>N/A</v>
      </c>
      <c r="AE623" s="16" t="str">
        <f>IF(AA623="N/A", "N/A", IF(AC623&gt;0, IF(AA623&lt;13, ROUNDUP(0.25*AA623,0), IF(AA623&lt;26, ROUNDUP(0.4*AA623,0), IF(AA623&lt;51, ROUNDUP(0.6*AA623,0), ROUNDUP(0.75*AA623,0)))), "N/A"))</f>
        <v>N/A</v>
      </c>
      <c r="AF623" s="16" t="str">
        <f>IF(AD623="N/A","N/A", (AE623*AC623)+Q623)</f>
        <v>N/A</v>
      </c>
      <c r="AG623" s="16" t="str">
        <f>IF($AF623="N/A", "N/A", "TBC")</f>
        <v>N/A</v>
      </c>
      <c r="AH623" s="16" t="str">
        <f>IF($AF623="N/A", "N/A", "TBC")</f>
        <v>N/A</v>
      </c>
      <c r="AI623" s="16" t="str">
        <f>IF($AF623="N/A","N/A",IF(AC623&gt;1,"TBC","N/A"))</f>
        <v>N/A</v>
      </c>
      <c r="AJ623" s="16" t="str">
        <f>IF($AF623="N/A","N/A",IF(AC623&gt;2,"TBC","N/A"))</f>
        <v>N/A</v>
      </c>
      <c r="AK623" s="16" t="str">
        <f>IF($AF623="N/A","N/A",IF(AC623&gt;3,"TBC","N/A"))</f>
        <v>N/A</v>
      </c>
      <c r="AL623" s="16" t="str">
        <f>IF(AC623="N/A","N/A",IF(AC623&gt;0,IF(SUM(AG623:AK623)&lt;&gt;AF623,"CHECK","OK"),"N/A"))</f>
        <v>N/A</v>
      </c>
      <c r="AM623" s="16">
        <f>IF(AD623="N/A", L623+T623, L623+AG623)</f>
        <v>18</v>
      </c>
      <c r="AN623" s="16">
        <f>IF(AD623="N/A", IF(U623="N/A", "N/A", L623+U623), AD623+AH623)</f>
        <v>6</v>
      </c>
      <c r="AO623" s="16">
        <f>IF(AD623="N/A", IF(V623="N/A", "N/A", L623+V623), IF(AI623="N/A", "N/A", AD623+AI623))</f>
        <v>6</v>
      </c>
      <c r="AP623" s="16">
        <f>IF(AD623="N/A", IF(W623="N/A", "N/A", L623+W623), IF(AJ623="N/A", "N/A", AD623+AJ623))</f>
        <v>6</v>
      </c>
      <c r="AQ623" s="16" t="str">
        <f>IF(AD623="N/A", IF(X623="N/A", "N/A", L623+X623), IF(AK623="N/A", "N/A", AD623+AK623))</f>
        <v>N/A</v>
      </c>
      <c r="AR623" s="15" t="s">
        <v>40</v>
      </c>
      <c r="AS623" s="15" t="s">
        <v>40</v>
      </c>
      <c r="AT623" s="15" t="s">
        <v>40</v>
      </c>
      <c r="AU623" s="15" t="s">
        <v>40</v>
      </c>
      <c r="AV623" s="15" t="s">
        <v>40</v>
      </c>
      <c r="AW623" s="15" t="s">
        <v>40</v>
      </c>
      <c r="AX623" s="15" t="s">
        <v>40</v>
      </c>
      <c r="AY623" s="15" t="s">
        <v>40</v>
      </c>
      <c r="AZ623" s="15" t="s">
        <v>40</v>
      </c>
      <c r="BA623" s="15" t="s">
        <v>40</v>
      </c>
      <c r="BB623" s="15" t="s">
        <v>40</v>
      </c>
      <c r="BC623" s="15" t="s">
        <v>40</v>
      </c>
      <c r="BD623" s="15" t="s">
        <v>40</v>
      </c>
      <c r="BE623" s="15" t="s">
        <v>40</v>
      </c>
      <c r="BF623" s="15" t="s">
        <v>40</v>
      </c>
      <c r="BG623" s="15" t="s">
        <v>40</v>
      </c>
      <c r="BH623" s="15" t="s">
        <v>40</v>
      </c>
      <c r="BJ623" s="16">
        <f>IF(AR623="R", $CA623, IF(OR(AR623="P", AR623="T", AR623="N"), 0, IF($C623="DM", $T623, IF(OR(AR623="Y", AR623="IR"),$AM623,IF(AR623="C", IF($BI623="Y", IF($AF623="N/A", $Q623, $AF623), IF($AG623="N/A", $T623,$AG623)))))))</f>
        <v>18</v>
      </c>
      <c r="BK623" s="16">
        <f>IF(AS623="R", $CA623, IF(OR(AS623="P", AS623="T", AS623="N"), 0, IF($C623="DM", $T623, IF(OR(AS623="Y", AS623="IR"),$AM623,IF(AS623="C", IF($BI623="Y", IF($AF623="N/A", $Q623, $AF623), IF($AG623="N/A", $T623,$AG623)))))))</f>
        <v>18</v>
      </c>
      <c r="BL623" s="16">
        <f>IF(AT623="R", $CA623, IF(OR(AT623="P", AT623="T", AT623="N"), 0, IF($C623="DM", $T623, IF(OR(AT623="Y", AT623="IR"),$AM623,IF(AT623="C", IF($BI623="Y", IF($AF623="N/A", $Q623, $AF623), IF($AG623="N/A", $T623,$AG623)))))))</f>
        <v>18</v>
      </c>
      <c r="BM623" s="16">
        <f>IF(AU623="R", $CA623, IF(OR(AU623="P", AU623="T", AU623="N"), 0, IF($C623="DM", $T623, IF(OR(AU623="Y", AU623="IR"),$AM623,IF(AU623="C", IF($BI623="Y", IF($AF623="N/A", $Q623, $AF623), IF($AG623="N/A", $T623,$AG623)))))))</f>
        <v>18</v>
      </c>
      <c r="BN623" s="16">
        <f>IF(AV623="R", $CA623, IF(OR(AV623="P", AV623="T", AV623="N"), 0, IF($C623="DM", $T623, IF(OR(AV623="Y", AV623="IR"),$AM623,IF(AV623="C", IF($BI623="Y", IF($AF623="N/A", $Q623, $AF623), IF($AG623="N/A", $T623,$AG623)))))))</f>
        <v>18</v>
      </c>
      <c r="BO623" s="16">
        <f>IF(AW623="R", $CA623, IF(OR(AW623="P", AW623="T", AW623="N"), 0, IF($C623="DM", $T623, IF(OR(AW623="Y", AW623="IR"),$AM623,IF(AW623="C", IF($BI623="Y", IF($AF623="N/A", $Q623, $AF623), IF($AG623="N/A", $T623,$AG623)))))))</f>
        <v>18</v>
      </c>
      <c r="BP623" s="16">
        <f>IF(AX623="R", $CA623, IF(OR(AX623="P", AX623="T", AX623="N"), 0, IF($C623="DM", $T623, IF(OR(AX623="Y", AX623="IR"),$AM623,IF(AX623="C", IF($BI623="Y", IF($AF623="N/A", $Q623, $AF623), IF($AG623="N/A", $T623,$AG623)))))))</f>
        <v>18</v>
      </c>
      <c r="BQ623" s="16">
        <f>IF(AY623="R", $CA623, IF(OR(AY623="P", AY623="T", AY623="N"), 0, IF($C623="DM", $T623, IF(OR(AY623="Y", AY623="IR"),$AM623,IF(AY623="C", IF($BI623="Y", IF($AF623="N/A", $Q623, $AF623), IF($AG623="N/A", $T623,$AG623)))))))</f>
        <v>18</v>
      </c>
      <c r="BR623" s="16">
        <f>IF(AZ623="R", $CA623, IF(OR(AZ623="P", AZ623="T", AZ623="N"), 0, IF($C623="DM", $T623, IF(OR(AZ623="Y", AZ623="IR"),$AM623,IF(AZ623="C", IF($BI623="Y", IF($AF623="N/A", $Q623, $AF623), IF($AG623="N/A", $T623,$AG623)))))))</f>
        <v>18</v>
      </c>
      <c r="BS623" s="16">
        <f>IF(BA623="R", $CA623, IF(OR(BA623="P", BA623="T", BA623="N"), 0, IF($C623="DM", $T623, IF(OR(BA623="Y", BA623="IR"),$AM623,IF(BA623="C", IF($BI623="Y", IF($AF623="N/A", $Q623, $AF623), IF($AG623="N/A", $T623,$AG623)))))))</f>
        <v>18</v>
      </c>
      <c r="BT623" s="16">
        <f>IF(BB623="R", $CA623, IF(OR(BB623="P", BB623="T", BB623="N"), 0, IF($C623="DM", $T623, IF(OR(BB623="Y", BB623="IR"),$AM623,IF(BB623="C", IF($BI623="Y", IF($BA623="C", IF($AF623="N/A", $Q623, $AF623), IF($AF623="N/A", $T623, $AM623)), IF($AG623="N/A", $T623,$AG623)))))))</f>
        <v>18</v>
      </c>
      <c r="BU623" s="16">
        <f>IF(BC623="R", $CA623, IF(OR(BC623="P", BC623="T", BC623="N"), 0, IF($C623="DM", $T623, IF(OR(BC623="Y", BC623="IR"),$AM623,IF(BC623="C", IF($BI623="Y", IF($BA623="C", IF($AF623="N/A", $Q623, $AF623), IF($AF623="N/A", $T623, $AM623)), IF($AG623="N/A", $T623,$AG623)))))))</f>
        <v>18</v>
      </c>
      <c r="BV623" s="16">
        <f>IF(BD623="R", $CA623, IF(OR(BD623="P", BD623="T", BD623="N"), 0, IF($C623="DM", $T623, IF(OR(BD623="Y", BD623="IR"),$AM623,IF(BD623="C", IF($BI623="Y", IF($BA623="C", IF($AF623="N/A", $Q623, $AF623), IF($AF623="N/A", $T623, $AM623)), IF($AG623="N/A", $T623,$AG623)))))))</f>
        <v>18</v>
      </c>
      <c r="BW623" s="16">
        <f>IF(BE623="R", $CA623, IF(OR(BE623="P", BE623="T", BE623="N"), 0, IF($C623="DM", $T623, IF(OR(BE623="Y", BE623="IR"),$AM623,IF(BE623="C", IF($BI623="Y", IF($BA623="C", IF($AF623="N/A", $Q623, $AF623), IF($AF623="N/A", $T623, $AM623)), IF($AG623="N/A", $T623,$AG623)))))))</f>
        <v>18</v>
      </c>
      <c r="BX623" s="16">
        <f>IF(BF623="R", $CA623, IF(OR(BF623="P", BF623="T", BF623="N"), 0, IF($C623="DM", $T623, IF(OR(BF623="Y", BF623="IR"),$AM623,IF(BF623="C", IF($BI623="Y", IF($BA623="C", IF($AF623="N/A", $Q623, $AF623), IF($AF623="N/A", $T623, $AM623)), IF($AG623="N/A", $T623,$AG623)))))))</f>
        <v>18</v>
      </c>
      <c r="BY623" s="16">
        <f>IF(BG623="R", $CA623, IF(OR(BG623="P", BG623="T", BG623="N"), 0, IF($C623="DM", $T623, IF(OR(BG623="Y", BG623="IR"),$AM623,IF(BG623="C", IF($BI623="Y", IF($BA623="C", IF($AF623="N/A", $Q623, $AF623), IF($AF623="N/A", $T623, $AM623)), IF($AG623="N/A", $T623,$AG623)))))))</f>
        <v>18</v>
      </c>
      <c r="BZ623" s="16">
        <f>IF(BH623="R", $CA623, IF(OR(BH623="P", BH623="T", BH623="N"), 0, IF($C623="DM", $T623, IF(OR(BH623="Y", BH623="IR"),$AM623,IF(BH623="C", IF($BI623="Y", IF($BA623="C", IF($AF623="N/A", $Q623, $AF623), IF($AF623="N/A", $T623, $AM623)), IF($AG623="N/A", $T623,$AG623)))))))</f>
        <v>18</v>
      </c>
      <c r="CA623" s="15" t="s">
        <v>75</v>
      </c>
      <c r="CB623" s="16">
        <f>BZ623</f>
        <v>18</v>
      </c>
      <c r="CC623" s="15">
        <f>IF(OR($BH623="T", $BH623="R"), 0, IF($BH623="C", IF($BI623="Y", IF($BA623="C", 0, IF(AF623="N/A", Q623-T623, AF623-AG623)), IF($AF623="N/A", U623, AH623)), AN623))</f>
        <v>6</v>
      </c>
      <c r="CD623" s="15">
        <f>IF(OR($BH623="T", $BH623="R"), 0, IF($BH623="C", IF($BI623="Y", 0, IF($AF623="N/A", V623, AI623)), AO623))</f>
        <v>6</v>
      </c>
      <c r="CE623" s="15">
        <f>IF(OR($BH623="T", $BH623="R"), 0, IF($BH623="C", IF($BI623="Y", 0, IF($AF623="N/A", W623, AJ623)), AP623))</f>
        <v>6</v>
      </c>
      <c r="CF623" s="15" t="str">
        <f>IF(OR($BH623="T", $BH623="R"), 0, IF($BH623="C", IF($BI623="Y", 0, IF($AF623="N/A", X623, AK623)), AQ623))</f>
        <v>N/A</v>
      </c>
      <c r="CG623" t="str">
        <f>IF(AC623="N/A", "S:"&amp;L623&amp;" G:"&amp;M623&amp;" GR:"&amp;Q623, IF(AC623=0, "S:"&amp;L623&amp;" G:"&amp;M623&amp;" GR:"&amp;Q623, "S:"&amp;L623&amp;"/"&amp;AD623&amp;" G:"&amp;AE623&amp;" GR:"&amp;AF623))</f>
        <v>S:6 G:3 GR:12</v>
      </c>
    </row>
    <row r="624" spans="1:85" x14ac:dyDescent="0.25">
      <c r="A624" s="14">
        <v>5637</v>
      </c>
      <c r="B624" s="15" t="s">
        <v>2986</v>
      </c>
      <c r="C624" s="15" t="s">
        <v>63</v>
      </c>
      <c r="D624" s="15" t="s">
        <v>55</v>
      </c>
      <c r="E624" s="15">
        <f>VLOOKUP(B624, 'Rookie Year'!$A$2:$B$55679,2,FALSE)</f>
        <v>2024</v>
      </c>
      <c r="F624" s="15">
        <v>2024</v>
      </c>
      <c r="G624" s="15" t="s">
        <v>40</v>
      </c>
      <c r="H624" s="15" t="s">
        <v>2190</v>
      </c>
      <c r="I624" s="16">
        <v>2</v>
      </c>
      <c r="J624" s="15">
        <v>3</v>
      </c>
      <c r="K624" s="17">
        <f>IF(AND(G624&lt;&gt;"N",R624="N/A"), IF(I624&lt;4, 0, 0.25),IF(I624=1, IF(J624=1,0.25, 0.25), IF(I624&lt;13, 0.25, IF(I624&lt;26, 0.4, IF(I624&lt;51, 0.6, 0.75)))))</f>
        <v>0</v>
      </c>
      <c r="L624" s="16">
        <f>I624-M624</f>
        <v>2</v>
      </c>
      <c r="M624" s="16">
        <f>ROUNDUP(I624*K624,0)</f>
        <v>0</v>
      </c>
      <c r="N624" s="16">
        <f>M624*J624</f>
        <v>0</v>
      </c>
      <c r="O624" s="16">
        <v>0</v>
      </c>
      <c r="P624" s="16">
        <v>0</v>
      </c>
      <c r="Q624" s="16">
        <f>N624-O624-P624</f>
        <v>0</v>
      </c>
      <c r="R624" s="15" t="s">
        <v>75</v>
      </c>
      <c r="S624" s="15">
        <f>IF(R624="N/A", J624-($B$1-F624), J624-($B$1-R624))</f>
        <v>3</v>
      </c>
      <c r="T624" s="16">
        <f>IF($S624&lt;1, "N/A", $M624)</f>
        <v>0</v>
      </c>
      <c r="U624" s="16">
        <f>IF($S624&lt;2, "N/A", $M624)</f>
        <v>0</v>
      </c>
      <c r="V624" s="16">
        <f>IF($S624&lt;3, "N/A", $M624)</f>
        <v>0</v>
      </c>
      <c r="W624" s="16" t="str">
        <f>IF($S624&lt;4, "N/A", $M624)</f>
        <v>N/A</v>
      </c>
      <c r="X624" s="16" t="str">
        <f>IF($S624&lt;5, "N/A", $M624)</f>
        <v>N/A</v>
      </c>
      <c r="Y624" s="15" t="str">
        <f>IF(SUM(T624:X624)&lt;&gt;Q624, "CHECK", "OK")</f>
        <v>OK</v>
      </c>
      <c r="Z624" s="15" t="str">
        <f>IF(F624=$B$1, "No", IF(S624=1, "Yes", "No"))</f>
        <v>No</v>
      </c>
      <c r="AA624" s="18" t="str">
        <f>IF(C624="DM", "N/A", IF(Z624="No","N/A",VLOOKUP(B624,'Extension List'!$A$3:$R$1972,18,FALSE)))</f>
        <v>N/A</v>
      </c>
      <c r="AB624" s="15" t="str">
        <f>IF(C624="DM", "N/A", IF(Z624="No","N/A",VLOOKUP(B624,'Extension List'!$A$3:$T$1972,20,FALSE)))</f>
        <v>N/A</v>
      </c>
      <c r="AC624" s="15" t="str">
        <f>IF(AA624="N/A", "N/A", 0)</f>
        <v>N/A</v>
      </c>
      <c r="AD624" s="16" t="str">
        <f>IF(AE624="N/A", "N/A", AA624-AE624)</f>
        <v>N/A</v>
      </c>
      <c r="AE624" s="16" t="str">
        <f>IF(AA624="N/A", "N/A", IF(AC624&gt;0, IF(AA624&lt;13, ROUNDUP(0.25*AA624,0), IF(AA624&lt;26, ROUNDUP(0.4*AA624,0), IF(AA624&lt;51, ROUNDUP(0.6*AA624,0), ROUNDUP(0.75*AA624,0)))), "N/A"))</f>
        <v>N/A</v>
      </c>
      <c r="AF624" s="16" t="str">
        <f>IF(AD624="N/A","N/A", (AE624*AC624)+Q624)</f>
        <v>N/A</v>
      </c>
      <c r="AG624" s="16" t="str">
        <f>IF($AF624="N/A", "N/A", "TBC")</f>
        <v>N/A</v>
      </c>
      <c r="AH624" s="16" t="str">
        <f>IF($AF624="N/A", "N/A", "TBC")</f>
        <v>N/A</v>
      </c>
      <c r="AI624" s="16" t="str">
        <f>IF($AF624="N/A","N/A",IF(AC624&gt;1,"TBC","N/A"))</f>
        <v>N/A</v>
      </c>
      <c r="AJ624" s="16" t="str">
        <f>IF($AF624="N/A","N/A",IF(AC624&gt;2,"TBC","N/A"))</f>
        <v>N/A</v>
      </c>
      <c r="AK624" s="16" t="str">
        <f>IF($AF624="N/A","N/A",IF(AC624&gt;3,"TBC","N/A"))</f>
        <v>N/A</v>
      </c>
      <c r="AL624" s="16" t="str">
        <f>IF(AC624="N/A","N/A",IF(AC624&gt;0,IF(SUM(AG624:AK624)&lt;&gt;AF624,"CHECK","OK"),"N/A"))</f>
        <v>N/A</v>
      </c>
      <c r="AM624" s="16">
        <f>IF(AD624="N/A", L624+T624, L624+AG624)</f>
        <v>2</v>
      </c>
      <c r="AN624" s="16">
        <f>IF(AD624="N/A", IF(U624="N/A", "N/A", L624+U624), AD624+AH624)</f>
        <v>2</v>
      </c>
      <c r="AO624" s="16">
        <f>IF(AD624="N/A", IF(V624="N/A", "N/A", L624+V624), IF(AI624="N/A", "N/A", AD624+AI624))</f>
        <v>2</v>
      </c>
      <c r="AP624" s="16" t="str">
        <f>IF(AD624="N/A", IF(W624="N/A", "N/A", L624+W624), IF(AJ624="N/A", "N/A", AD624+AJ624))</f>
        <v>N/A</v>
      </c>
      <c r="AQ624" s="16" t="str">
        <f>IF(AD624="N/A", IF(X624="N/A", "N/A", L624+X624), IF(AK624="N/A", "N/A", AD624+AK624))</f>
        <v>N/A</v>
      </c>
      <c r="AR624" s="15" t="s">
        <v>40</v>
      </c>
      <c r="AS624" s="15" t="s">
        <v>40</v>
      </c>
      <c r="AT624" s="15" t="s">
        <v>40</v>
      </c>
      <c r="AU624" s="15" t="s">
        <v>40</v>
      </c>
      <c r="AV624" s="15" t="s">
        <v>40</v>
      </c>
      <c r="AW624" s="15" t="s">
        <v>40</v>
      </c>
      <c r="AX624" s="15" t="s">
        <v>40</v>
      </c>
      <c r="AY624" s="15" t="s">
        <v>40</v>
      </c>
      <c r="AZ624" s="15" t="s">
        <v>40</v>
      </c>
      <c r="BA624" s="15" t="s">
        <v>40</v>
      </c>
      <c r="BB624" s="15" t="s">
        <v>40</v>
      </c>
      <c r="BC624" s="15" t="s">
        <v>40</v>
      </c>
      <c r="BD624" s="15" t="s">
        <v>40</v>
      </c>
      <c r="BE624" s="15" t="s">
        <v>40</v>
      </c>
      <c r="BF624" s="15" t="s">
        <v>40</v>
      </c>
      <c r="BG624" s="15" t="s">
        <v>40</v>
      </c>
      <c r="BH624" s="15" t="s">
        <v>40</v>
      </c>
      <c r="BJ624" s="16">
        <f>IF(AR624="R", $CA624, IF(OR(AR624="P", AR624="T", AR624="N"), 0, IF($C624="DM", $T624, IF(OR(AR624="Y", AR624="IR"),$AM624,IF(AR624="C", IF($BI624="Y", IF($AF624="N/A", $Q624, $AF624), IF($AG624="N/A", $T624,$AG624)))))))</f>
        <v>2</v>
      </c>
      <c r="BK624" s="16">
        <f>IF(AS624="R", $CA624, IF(OR(AS624="P", AS624="T", AS624="N"), 0, IF($C624="DM", $T624, IF(OR(AS624="Y", AS624="IR"),$AM624,IF(AS624="C", IF($BI624="Y", IF($AF624="N/A", $Q624, $AF624), IF($AG624="N/A", $T624,$AG624)))))))</f>
        <v>2</v>
      </c>
      <c r="BL624" s="16">
        <f>IF(AT624="R", $CA624, IF(OR(AT624="P", AT624="T", AT624="N"), 0, IF($C624="DM", $T624, IF(OR(AT624="Y", AT624="IR"),$AM624,IF(AT624="C", IF($BI624="Y", IF($AF624="N/A", $Q624, $AF624), IF($AG624="N/A", $T624,$AG624)))))))</f>
        <v>2</v>
      </c>
      <c r="BM624" s="16">
        <f>IF(AU624="R", $CA624, IF(OR(AU624="P", AU624="T", AU624="N"), 0, IF($C624="DM", $T624, IF(OR(AU624="Y", AU624="IR"),$AM624,IF(AU624="C", IF($BI624="Y", IF($AF624="N/A", $Q624, $AF624), IF($AG624="N/A", $T624,$AG624)))))))</f>
        <v>2</v>
      </c>
      <c r="BN624" s="16">
        <f>IF(AV624="R", $CA624, IF(OR(AV624="P", AV624="T", AV624="N"), 0, IF($C624="DM", $T624, IF(OR(AV624="Y", AV624="IR"),$AM624,IF(AV624="C", IF($BI624="Y", IF($AF624="N/A", $Q624, $AF624), IF($AG624="N/A", $T624,$AG624)))))))</f>
        <v>2</v>
      </c>
      <c r="BO624" s="16">
        <f>IF(AW624="R", $CA624, IF(OR(AW624="P", AW624="T", AW624="N"), 0, IF($C624="DM", $T624, IF(OR(AW624="Y", AW624="IR"),$AM624,IF(AW624="C", IF($BI624="Y", IF($AF624="N/A", $Q624, $AF624), IF($AG624="N/A", $T624,$AG624)))))))</f>
        <v>2</v>
      </c>
      <c r="BP624" s="16">
        <f>IF(AX624="R", $CA624, IF(OR(AX624="P", AX624="T", AX624="N"), 0, IF($C624="DM", $T624, IF(OR(AX624="Y", AX624="IR"),$AM624,IF(AX624="C", IF($BI624="Y", IF($AF624="N/A", $Q624, $AF624), IF($AG624="N/A", $T624,$AG624)))))))</f>
        <v>2</v>
      </c>
      <c r="BQ624" s="16">
        <f>IF(AY624="R", $CA624, IF(OR(AY624="P", AY624="T", AY624="N"), 0, IF($C624="DM", $T624, IF(OR(AY624="Y", AY624="IR"),$AM624,IF(AY624="C", IF($BI624="Y", IF($AF624="N/A", $Q624, $AF624), IF($AG624="N/A", $T624,$AG624)))))))</f>
        <v>2</v>
      </c>
      <c r="BR624" s="16">
        <f>IF(AZ624="R", $CA624, IF(OR(AZ624="P", AZ624="T", AZ624="N"), 0, IF($C624="DM", $T624, IF(OR(AZ624="Y", AZ624="IR"),$AM624,IF(AZ624="C", IF($BI624="Y", IF($AF624="N/A", $Q624, $AF624), IF($AG624="N/A", $T624,$AG624)))))))</f>
        <v>2</v>
      </c>
      <c r="BS624" s="16">
        <f>IF(BA624="R", $CA624, IF(OR(BA624="P", BA624="T", BA624="N"), 0, IF($C624="DM", $T624, IF(OR(BA624="Y", BA624="IR"),$AM624,IF(BA624="C", IF($BI624="Y", IF($AF624="N/A", $Q624, $AF624), IF($AG624="N/A", $T624,$AG624)))))))</f>
        <v>2</v>
      </c>
      <c r="BT624" s="16">
        <f>IF(BB624="R", $CA624, IF(OR(BB624="P", BB624="T", BB624="N"), 0, IF($C624="DM", $T624, IF(OR(BB624="Y", BB624="IR"),$AM624,IF(BB624="C", IF($BI624="Y", IF($BA624="C", IF($AF624="N/A", $Q624, $AF624), IF($AF624="N/A", $T624, $AM624)), IF($AG624="N/A", $T624,$AG624)))))))</f>
        <v>2</v>
      </c>
      <c r="BU624" s="16">
        <f>IF(BC624="R", $CA624, IF(OR(BC624="P", BC624="T", BC624="N"), 0, IF($C624="DM", $T624, IF(OR(BC624="Y", BC624="IR"),$AM624,IF(BC624="C", IF($BI624="Y", IF($BA624="C", IF($AF624="N/A", $Q624, $AF624), IF($AF624="N/A", $T624, $AM624)), IF($AG624="N/A", $T624,$AG624)))))))</f>
        <v>2</v>
      </c>
      <c r="BV624" s="16">
        <f>IF(BD624="R", $CA624, IF(OR(BD624="P", BD624="T", BD624="N"), 0, IF($C624="DM", $T624, IF(OR(BD624="Y", BD624="IR"),$AM624,IF(BD624="C", IF($BI624="Y", IF($BA624="C", IF($AF624="N/A", $Q624, $AF624), IF($AF624="N/A", $T624, $AM624)), IF($AG624="N/A", $T624,$AG624)))))))</f>
        <v>2</v>
      </c>
      <c r="BW624" s="16">
        <f>IF(BE624="R", $CA624, IF(OR(BE624="P", BE624="T", BE624="N"), 0, IF($C624="DM", $T624, IF(OR(BE624="Y", BE624="IR"),$AM624,IF(BE624="C", IF($BI624="Y", IF($BA624="C", IF($AF624="N/A", $Q624, $AF624), IF($AF624="N/A", $T624, $AM624)), IF($AG624="N/A", $T624,$AG624)))))))</f>
        <v>2</v>
      </c>
      <c r="BX624" s="16">
        <f>IF(BF624="R", $CA624, IF(OR(BF624="P", BF624="T", BF624="N"), 0, IF($C624="DM", $T624, IF(OR(BF624="Y", BF624="IR"),$AM624,IF(BF624="C", IF($BI624="Y", IF($BA624="C", IF($AF624="N/A", $Q624, $AF624), IF($AF624="N/A", $T624, $AM624)), IF($AG624="N/A", $T624,$AG624)))))))</f>
        <v>2</v>
      </c>
      <c r="BY624" s="16">
        <f>IF(BG624="R", $CA624, IF(OR(BG624="P", BG624="T", BG624="N"), 0, IF($C624="DM", $T624, IF(OR(BG624="Y", BG624="IR"),$AM624,IF(BG624="C", IF($BI624="Y", IF($BA624="C", IF($AF624="N/A", $Q624, $AF624), IF($AF624="N/A", $T624, $AM624)), IF($AG624="N/A", $T624,$AG624)))))))</f>
        <v>2</v>
      </c>
      <c r="BZ624" s="16">
        <f>IF(BH624="R", $CA624, IF(OR(BH624="P", BH624="T", BH624="N"), 0, IF($C624="DM", $T624, IF(OR(BH624="Y", BH624="IR"),$AM624,IF(BH624="C", IF($BI624="Y", IF($BA624="C", IF($AF624="N/A", $Q624, $AF624), IF($AF624="N/A", $T624, $AM624)), IF($AG624="N/A", $T624,$AG624)))))))</f>
        <v>2</v>
      </c>
      <c r="CA624" s="15" t="s">
        <v>75</v>
      </c>
      <c r="CB624" s="16">
        <f>BZ624</f>
        <v>2</v>
      </c>
      <c r="CC624" s="15">
        <f>IF(OR($BH624="T", $BH624="R"), 0, IF($BH624="C", IF($BI624="Y", IF($BA624="C", 0, IF(AF624="N/A", Q624-T624, AF624-AG624)), IF($AF624="N/A", U624, AH624)), AN624))</f>
        <v>2</v>
      </c>
      <c r="CD624" s="15">
        <f>IF(OR($BH624="T", $BH624="R"), 0, IF($BH624="C", IF($BI624="Y", 0, IF($AF624="N/A", V624, AI624)), AO624))</f>
        <v>2</v>
      </c>
      <c r="CE624" s="15" t="str">
        <f>IF(OR($BH624="T", $BH624="R"), 0, IF($BH624="C", IF($BI624="Y", 0, IF($AF624="N/A", W624, AJ624)), AP624))</f>
        <v>N/A</v>
      </c>
      <c r="CF624" s="15" t="str">
        <f>IF(OR($BH624="T", $BH624="R"), 0, IF($BH624="C", IF($BI624="Y", 0, IF($AF624="N/A", X624, AK624)), AQ624))</f>
        <v>N/A</v>
      </c>
      <c r="CG624" t="str">
        <f>IF(AC624="N/A", "S:"&amp;L624&amp;" G:"&amp;M624&amp;" GR:"&amp;Q624, IF(AC624=0, "S:"&amp;L624&amp;" G:"&amp;M624&amp;" GR:"&amp;Q624, "S:"&amp;L624&amp;"/"&amp;AD624&amp;" G:"&amp;AE624&amp;" GR:"&amp;AF624))</f>
        <v>S:2 G:0 GR:0</v>
      </c>
    </row>
    <row r="625" spans="1:85" x14ac:dyDescent="0.25">
      <c r="A625" s="14">
        <v>3682</v>
      </c>
      <c r="B625" s="15" t="s">
        <v>2098</v>
      </c>
      <c r="C625" s="15" t="s">
        <v>63</v>
      </c>
      <c r="D625" s="15" t="s">
        <v>55</v>
      </c>
      <c r="E625" s="15">
        <f>VLOOKUP(B625, 'Rookie Year'!$A$2:$B$55679,2,FALSE)</f>
        <v>2020</v>
      </c>
      <c r="F625" s="15">
        <v>2020</v>
      </c>
      <c r="G625" s="15" t="s">
        <v>40</v>
      </c>
      <c r="H625" s="15" t="s">
        <v>2216</v>
      </c>
      <c r="I625" s="16">
        <v>18</v>
      </c>
      <c r="J625" s="15">
        <v>5</v>
      </c>
      <c r="K625" s="17">
        <f>IF(AND(G625&lt;&gt;"N",R625="N/A"), IF(I625&lt;4, 0, 0.25),IF(I625=1, IF(J625=1,0.25, 0.25), IF(I625&lt;13, 0.25, IF(I625&lt;26, 0.4, IF(I625&lt;51, 0.6, 0.75)))))</f>
        <v>0.4</v>
      </c>
      <c r="L625" s="16">
        <f>I625-M625</f>
        <v>10</v>
      </c>
      <c r="M625" s="16">
        <f>ROUNDUP(I625*K625,0)</f>
        <v>8</v>
      </c>
      <c r="N625" s="16">
        <f>M625*J625</f>
        <v>40</v>
      </c>
      <c r="O625" s="16">
        <v>32</v>
      </c>
      <c r="P625" s="16">
        <v>0</v>
      </c>
      <c r="Q625" s="16">
        <f>N625-O625-P625</f>
        <v>8</v>
      </c>
      <c r="R625" s="15">
        <v>2022</v>
      </c>
      <c r="S625" s="15">
        <f>IF(R625="N/A", J625-($B$1-F625), J625-($B$1-R625))</f>
        <v>3</v>
      </c>
      <c r="T625" s="16">
        <v>8</v>
      </c>
      <c r="U625" s="16">
        <v>0</v>
      </c>
      <c r="V625" s="16">
        <v>0</v>
      </c>
      <c r="W625" s="16" t="str">
        <f>IF($S625&lt;4, "N/A", $M625)</f>
        <v>N/A</v>
      </c>
      <c r="X625" s="16" t="str">
        <f>IF($S625&lt;5, "N/A", $M625)</f>
        <v>N/A</v>
      </c>
      <c r="Y625" s="15" t="str">
        <f>IF(SUM(T625:X625)&lt;&gt;Q625, "CHECK", "OK")</f>
        <v>OK</v>
      </c>
      <c r="Z625" s="15" t="str">
        <f>IF(F625=$B$1, "No", IF(S625=1, "Yes", "No"))</f>
        <v>No</v>
      </c>
      <c r="AA625" s="18" t="str">
        <f>IF(C625="DM", "N/A", IF(Z625="No","N/A",VLOOKUP(B625,'Extension List'!$A$3:$R$1972,18,FALSE)))</f>
        <v>N/A</v>
      </c>
      <c r="AB625" s="15" t="str">
        <f>IF(C625="DM", "N/A", IF(Z625="No","N/A",VLOOKUP(B625,'Extension List'!$A$3:$T$1972,20,FALSE)))</f>
        <v>N/A</v>
      </c>
      <c r="AC625" s="15" t="str">
        <f>IF(AA625="N/A", "N/A", 0)</f>
        <v>N/A</v>
      </c>
      <c r="AD625" s="16" t="str">
        <f>IF(AE625="N/A", "N/A", AA625-AE625)</f>
        <v>N/A</v>
      </c>
      <c r="AE625" s="16" t="str">
        <f>IF(AA625="N/A", "N/A", IF(AC625&gt;0, IF(AA625&lt;13, ROUNDUP(0.25*AA625,0), IF(AA625&lt;26, ROUNDUP(0.4*AA625,0), IF(AA625&lt;51, ROUNDUP(0.6*AA625,0), ROUNDUP(0.75*AA625,0)))), "N/A"))</f>
        <v>N/A</v>
      </c>
      <c r="AF625" s="16" t="str">
        <f>IF(AD625="N/A","N/A", (AE625*AC625)+Q625)</f>
        <v>N/A</v>
      </c>
      <c r="AG625" s="16" t="str">
        <f>IF($AF625="N/A", "N/A", "TBC")</f>
        <v>N/A</v>
      </c>
      <c r="AH625" s="16" t="str">
        <f>IF($AF625="N/A", "N/A", "TBC")</f>
        <v>N/A</v>
      </c>
      <c r="AI625" s="16" t="str">
        <f>IF($AF625="N/A","N/A",IF(AC625&gt;1,"TBC","N/A"))</f>
        <v>N/A</v>
      </c>
      <c r="AJ625" s="16" t="str">
        <f>IF($AF625="N/A","N/A",IF(AC625&gt;2,"TBC","N/A"))</f>
        <v>N/A</v>
      </c>
      <c r="AK625" s="16" t="str">
        <f>IF($AF625="N/A","N/A",IF(AC625&gt;3,"TBC","N/A"))</f>
        <v>N/A</v>
      </c>
      <c r="AL625" s="16" t="str">
        <f>IF(AC625="N/A","N/A",IF(AC625&gt;0,IF(SUM(AG625:AK625)&lt;&gt;AF625,"CHECK","OK"),"N/A"))</f>
        <v>N/A</v>
      </c>
      <c r="AM625" s="16">
        <f>IF(AD625="N/A", L625+T625, L625+AG625)</f>
        <v>18</v>
      </c>
      <c r="AN625" s="16">
        <f>IF(AD625="N/A", IF(U625="N/A", "N/A", L625+U625), AD625+AH625)</f>
        <v>10</v>
      </c>
      <c r="AO625" s="16">
        <f>IF(AD625="N/A", IF(V625="N/A", "N/A", L625+V625), IF(AI625="N/A", "N/A", AD625+AI625))</f>
        <v>10</v>
      </c>
      <c r="AP625" s="16" t="str">
        <f>IF(AD625="N/A", IF(W625="N/A", "N/A", L625+W625), IF(AJ625="N/A", "N/A", AD625+AJ625))</f>
        <v>N/A</v>
      </c>
      <c r="AQ625" s="16" t="str">
        <f>IF(AD625="N/A", IF(X625="N/A", "N/A", L625+X625), IF(AK625="N/A", "N/A", AD625+AK625))</f>
        <v>N/A</v>
      </c>
      <c r="AR625" s="15" t="s">
        <v>40</v>
      </c>
      <c r="AS625" s="15" t="s">
        <v>40</v>
      </c>
      <c r="AT625" s="15" t="s">
        <v>40</v>
      </c>
      <c r="AU625" s="15" t="s">
        <v>40</v>
      </c>
      <c r="AV625" s="15" t="s">
        <v>40</v>
      </c>
      <c r="AW625" s="15" t="s">
        <v>40</v>
      </c>
      <c r="AX625" s="15" t="s">
        <v>40</v>
      </c>
      <c r="AY625" s="15" t="s">
        <v>40</v>
      </c>
      <c r="AZ625" s="15" t="s">
        <v>40</v>
      </c>
      <c r="BA625" s="15" t="s">
        <v>40</v>
      </c>
      <c r="BB625" s="15" t="s">
        <v>40</v>
      </c>
      <c r="BC625" s="15" t="s">
        <v>40</v>
      </c>
      <c r="BD625" s="15" t="s">
        <v>40</v>
      </c>
      <c r="BE625" s="15" t="s">
        <v>40</v>
      </c>
      <c r="BF625" s="15" t="s">
        <v>40</v>
      </c>
      <c r="BG625" s="15" t="s">
        <v>40</v>
      </c>
      <c r="BH625" s="15" t="s">
        <v>40</v>
      </c>
      <c r="BI625" s="15"/>
      <c r="BJ625" s="16">
        <f>IF(AR625="R", $CA625, IF(OR(AR625="P", AR625="T", AR625="N"), 0, IF($C625="DM", $T625, IF(OR(AR625="Y", AR625="IR"),$AM625,IF(AR625="C", IF($BI625="Y", IF($AF625="N/A", $Q625, $AF625), IF($AG625="N/A", $T625,$AG625)))))))</f>
        <v>18</v>
      </c>
      <c r="BK625" s="16">
        <f>IF(AS625="R", $CA625, IF(OR(AS625="P", AS625="T", AS625="N"), 0, IF($C625="DM", $T625, IF(OR(AS625="Y", AS625="IR"),$AM625,IF(AS625="C", IF($BI625="Y", IF($AF625="N/A", $Q625, $AF625), IF($AG625="N/A", $T625,$AG625)))))))</f>
        <v>18</v>
      </c>
      <c r="BL625" s="16">
        <f>IF(AT625="R", $CA625, IF(OR(AT625="P", AT625="T", AT625="N"), 0, IF($C625="DM", $T625, IF(OR(AT625="Y", AT625="IR"),$AM625,IF(AT625="C", IF($BI625="Y", IF($AF625="N/A", $Q625, $AF625), IF($AG625="N/A", $T625,$AG625)))))))</f>
        <v>18</v>
      </c>
      <c r="BM625" s="16">
        <f>IF(AU625="R", $CA625, IF(OR(AU625="P", AU625="T", AU625="N"), 0, IF($C625="DM", $T625, IF(OR(AU625="Y", AU625="IR"),$AM625,IF(AU625="C", IF($BI625="Y", IF($AF625="N/A", $Q625, $AF625), IF($AG625="N/A", $T625,$AG625)))))))</f>
        <v>18</v>
      </c>
      <c r="BN625" s="16">
        <f>IF(AV625="R", $CA625, IF(OR(AV625="P", AV625="T", AV625="N"), 0, IF($C625="DM", $T625, IF(OR(AV625="Y", AV625="IR"),$AM625,IF(AV625="C", IF($BI625="Y", IF($AF625="N/A", $Q625, $AF625), IF($AG625="N/A", $T625,$AG625)))))))</f>
        <v>18</v>
      </c>
      <c r="BO625" s="16">
        <f>IF(AW625="R", $CA625, IF(OR(AW625="P", AW625="T", AW625="N"), 0, IF($C625="DM", $T625, IF(OR(AW625="Y", AW625="IR"),$AM625,IF(AW625="C", IF($BI625="Y", IF($AF625="N/A", $Q625, $AF625), IF($AG625="N/A", $T625,$AG625)))))))</f>
        <v>18</v>
      </c>
      <c r="BP625" s="16">
        <f>IF(AX625="R", $CA625, IF(OR(AX625="P", AX625="T", AX625="N"), 0, IF($C625="DM", $T625, IF(OR(AX625="Y", AX625="IR"),$AM625,IF(AX625="C", IF($BI625="Y", IF($AF625="N/A", $Q625, $AF625), IF($AG625="N/A", $T625,$AG625)))))))</f>
        <v>18</v>
      </c>
      <c r="BQ625" s="16">
        <f>IF(AY625="R", $CA625, IF(OR(AY625="P", AY625="T", AY625="N"), 0, IF($C625="DM", $T625, IF(OR(AY625="Y", AY625="IR"),$AM625,IF(AY625="C", IF($BI625="Y", IF($AF625="N/A", $Q625, $AF625), IF($AG625="N/A", $T625,$AG625)))))))</f>
        <v>18</v>
      </c>
      <c r="BR625" s="16">
        <f>IF(AZ625="R", $CA625, IF(OR(AZ625="P", AZ625="T", AZ625="N"), 0, IF($C625="DM", $T625, IF(OR(AZ625="Y", AZ625="IR"),$AM625,IF(AZ625="C", IF($BI625="Y", IF($AF625="N/A", $Q625, $AF625), IF($AG625="N/A", $T625,$AG625)))))))</f>
        <v>18</v>
      </c>
      <c r="BS625" s="16">
        <f>IF(BA625="R", $CA625, IF(OR(BA625="P", BA625="T", BA625="N"), 0, IF($C625="DM", $T625, IF(OR(BA625="Y", BA625="IR"),$AM625,IF(BA625="C", IF($BI625="Y", IF($AF625="N/A", $Q625, $AF625), IF($AG625="N/A", $T625,$AG625)))))))</f>
        <v>18</v>
      </c>
      <c r="BT625" s="16">
        <f>IF(BB625="R", $CA625, IF(OR(BB625="P", BB625="T", BB625="N"), 0, IF($C625="DM", $T625, IF(OR(BB625="Y", BB625="IR"),$AM625,IF(BB625="C", IF($BI625="Y", IF($BA625="C", IF($AF625="N/A", $Q625, $AF625), IF($AF625="N/A", $T625, $AM625)), IF($AG625="N/A", $T625,$AG625)))))))</f>
        <v>18</v>
      </c>
      <c r="BU625" s="16">
        <f>IF(BC625="R", $CA625, IF(OR(BC625="P", BC625="T", BC625="N"), 0, IF($C625="DM", $T625, IF(OR(BC625="Y", BC625="IR"),$AM625,IF(BC625="C", IF($BI625="Y", IF($BA625="C", IF($AF625="N/A", $Q625, $AF625), IF($AF625="N/A", $T625, $AM625)), IF($AG625="N/A", $T625,$AG625)))))))</f>
        <v>18</v>
      </c>
      <c r="BV625" s="16">
        <f>IF(BD625="R", $CA625, IF(OR(BD625="P", BD625="T", BD625="N"), 0, IF($C625="DM", $T625, IF(OR(BD625="Y", BD625="IR"),$AM625,IF(BD625="C", IF($BI625="Y", IF($BA625="C", IF($AF625="N/A", $Q625, $AF625), IF($AF625="N/A", $T625, $AM625)), IF($AG625="N/A", $T625,$AG625)))))))</f>
        <v>18</v>
      </c>
      <c r="BW625" s="16">
        <f>IF(BE625="R", $CA625, IF(OR(BE625="P", BE625="T", BE625="N"), 0, IF($C625="DM", $T625, IF(OR(BE625="Y", BE625="IR"),$AM625,IF(BE625="C", IF($BI625="Y", IF($BA625="C", IF($AF625="N/A", $Q625, $AF625), IF($AF625="N/A", $T625, $AM625)), IF($AG625="N/A", $T625,$AG625)))))))</f>
        <v>18</v>
      </c>
      <c r="BX625" s="16">
        <f>IF(BF625="R", $CA625, IF(OR(BF625="P", BF625="T", BF625="N"), 0, IF($C625="DM", $T625, IF(OR(BF625="Y", BF625="IR"),$AM625,IF(BF625="C", IF($BI625="Y", IF($BA625="C", IF($AF625="N/A", $Q625, $AF625), IF($AF625="N/A", $T625, $AM625)), IF($AG625="N/A", $T625,$AG625)))))))</f>
        <v>18</v>
      </c>
      <c r="BY625" s="16">
        <f>IF(BG625="R", $CA625, IF(OR(BG625="P", BG625="T", BG625="N"), 0, IF($C625="DM", $T625, IF(OR(BG625="Y", BG625="IR"),$AM625,IF(BG625="C", IF($BI625="Y", IF($BA625="C", IF($AF625="N/A", $Q625, $AF625), IF($AF625="N/A", $T625, $AM625)), IF($AG625="N/A", $T625,$AG625)))))))</f>
        <v>18</v>
      </c>
      <c r="BZ625" s="16">
        <f>IF(BH625="R", $CA625, IF(OR(BH625="P", BH625="T", BH625="N"), 0, IF($C625="DM", $T625, IF(OR(BH625="Y", BH625="IR"),$AM625,IF(BH625="C", IF($BI625="Y", IF($BA625="C", IF($AF625="N/A", $Q625, $AF625), IF($AF625="N/A", $T625, $AM625)), IF($AG625="N/A", $T625,$AG625)))))))</f>
        <v>18</v>
      </c>
      <c r="CA625" s="15" t="s">
        <v>75</v>
      </c>
      <c r="CB625" s="16">
        <f>BZ625</f>
        <v>18</v>
      </c>
      <c r="CC625" s="15">
        <f>IF(OR($BH625="T", $BH625="R"), 0, IF($BH625="C", IF($BI625="Y", IF($BA625="C", 0, IF(AF625="N/A", Q625-T625, AF625-AG625)), IF($AF625="N/A", U625, AH625)), AN625))</f>
        <v>10</v>
      </c>
      <c r="CD625" s="15">
        <f>IF(OR($BH625="T", $BH625="R"), 0, IF($BH625="C", IF($BI625="Y", 0, IF($AF625="N/A", V625, AI625)), AO625))</f>
        <v>10</v>
      </c>
      <c r="CE625" s="15" t="str">
        <f>IF(OR($BH625="T", $BH625="R"), 0, IF($BH625="C", IF($BI625="Y", 0, IF($AF625="N/A", W625, AJ625)), AP625))</f>
        <v>N/A</v>
      </c>
      <c r="CF625" s="15" t="str">
        <f>IF(OR($BH625="T", $BH625="R"), 0, IF($BH625="C", IF($BI625="Y", 0, IF($AF625="N/A", X625, AK625)), AQ625))</f>
        <v>N/A</v>
      </c>
      <c r="CG625" t="str">
        <f>IF(AC625="N/A", "S:"&amp;L625&amp;" G:"&amp;M625&amp;" GR:"&amp;Q625, IF(AC625=0, "S:"&amp;L625&amp;" G:"&amp;M625&amp;" GR:"&amp;Q625, "S:"&amp;L625&amp;"/"&amp;AD625&amp;" G:"&amp;AE625&amp;" GR:"&amp;AF625))</f>
        <v>S:10 G:8 GR:8</v>
      </c>
    </row>
    <row r="626" spans="1:85" x14ac:dyDescent="0.25">
      <c r="A626" s="14">
        <v>4796</v>
      </c>
      <c r="B626" s="15" t="s">
        <v>2628</v>
      </c>
      <c r="C626" s="15" t="s">
        <v>63</v>
      </c>
      <c r="D626" s="15" t="s">
        <v>55</v>
      </c>
      <c r="E626" s="15">
        <f>VLOOKUP(B626, 'Rookie Year'!$A$2:$B$55679,2,FALSE)</f>
        <v>2022</v>
      </c>
      <c r="F626" s="15">
        <v>2022</v>
      </c>
      <c r="G626" s="15" t="s">
        <v>40</v>
      </c>
      <c r="H626" s="15" t="s">
        <v>2225</v>
      </c>
      <c r="I626" s="16">
        <v>1</v>
      </c>
      <c r="J626" s="15">
        <v>3</v>
      </c>
      <c r="K626" s="17">
        <f>IF(AND(G626&lt;&gt;"N",R626="N/A"), IF(I626&lt;4, 0, 0.25),IF(I626=1, IF(J626=1,0.25, 0.25), IF(I626&lt;13, 0.25, IF(I626&lt;26, 0.4, IF(I626&lt;51, 0.6, 0.75)))))</f>
        <v>0</v>
      </c>
      <c r="L626" s="16">
        <f>I626-M626</f>
        <v>1</v>
      </c>
      <c r="M626" s="16">
        <f>ROUNDUP(I626*K626,0)</f>
        <v>0</v>
      </c>
      <c r="N626" s="16">
        <f>M626*J626</f>
        <v>0</v>
      </c>
      <c r="O626" s="16">
        <v>0</v>
      </c>
      <c r="P626" s="16">
        <v>0</v>
      </c>
      <c r="Q626" s="16">
        <f>N626-O626-P626</f>
        <v>0</v>
      </c>
      <c r="R626" s="15" t="s">
        <v>75</v>
      </c>
      <c r="S626" s="15">
        <f>IF(R626="N/A", J626-($B$1-F626), J626-($B$1-R626))</f>
        <v>1</v>
      </c>
      <c r="T626" s="16">
        <v>0</v>
      </c>
      <c r="U626" s="16" t="str">
        <f>IF($S626&lt;2, "N/A", $M626)</f>
        <v>N/A</v>
      </c>
      <c r="V626" s="16" t="str">
        <f>IF($S626&lt;3, "N/A", $M626)</f>
        <v>N/A</v>
      </c>
      <c r="W626" s="16" t="str">
        <f>IF($S626&lt;4, "N/A", $M626)</f>
        <v>N/A</v>
      </c>
      <c r="X626" s="16" t="str">
        <f>IF($S626&lt;5, "N/A", $M626)</f>
        <v>N/A</v>
      </c>
      <c r="Y626" s="15" t="str">
        <f>IF(SUM(T626:X626)&lt;&gt;Q626, "CHECK", "OK")</f>
        <v>OK</v>
      </c>
      <c r="Z626" s="15" t="str">
        <f>IF(F626=$B$1, "No", IF(S626=1, "Yes", "No"))</f>
        <v>Yes</v>
      </c>
      <c r="AA626" s="18">
        <f>IF(C626="DM", "N/A", IF(Z626="No","N/A",VLOOKUP(B626,'Extension List'!$A$3:$R$1972,18,FALSE)))</f>
        <v>4</v>
      </c>
      <c r="AB626" s="15">
        <f>IF(C626="DM", "N/A", IF(Z626="No","N/A",VLOOKUP(B626,'Extension List'!$A$3:$T$1972,20,FALSE)))</f>
        <v>1</v>
      </c>
      <c r="AC626" s="15">
        <f>IF(AA626="N/A", "N/A", 0)</f>
        <v>0</v>
      </c>
      <c r="AD626" s="16" t="str">
        <f>IF(AE626="N/A", "N/A", AA626-AE626)</f>
        <v>N/A</v>
      </c>
      <c r="AE626" s="16" t="str">
        <f>IF(AA626="N/A", "N/A", IF(AC626&gt;0, IF(AA626&lt;13, ROUNDUP(0.25*AA626,0), IF(AA626&lt;26, ROUNDUP(0.4*AA626,0), IF(AA626&lt;51, ROUNDUP(0.6*AA626,0), ROUNDUP(0.75*AA626,0)))), "N/A"))</f>
        <v>N/A</v>
      </c>
      <c r="AF626" s="16" t="str">
        <f>IF(AD626="N/A","N/A", (AE626*AC626)+Q626)</f>
        <v>N/A</v>
      </c>
      <c r="AG626" s="16" t="str">
        <f>IF($AF626="N/A", "N/A", "TBC")</f>
        <v>N/A</v>
      </c>
      <c r="AH626" s="16" t="str">
        <f>IF($AF626="N/A", "N/A", "TBC")</f>
        <v>N/A</v>
      </c>
      <c r="AI626" s="16" t="str">
        <f>IF($AF626="N/A","N/A",IF(AC626&gt;1,"TBC","N/A"))</f>
        <v>N/A</v>
      </c>
      <c r="AJ626" s="16" t="str">
        <f>IF($AF626="N/A","N/A",IF(AC626&gt;2,"TBC","N/A"))</f>
        <v>N/A</v>
      </c>
      <c r="AK626" s="16" t="str">
        <f>IF($AF626="N/A","N/A",IF(AC626&gt;3,"TBC","N/A"))</f>
        <v>N/A</v>
      </c>
      <c r="AL626" s="16" t="str">
        <f>IF(AC626="N/A","N/A",IF(AC626&gt;0,IF(SUM(AG626:AK626)&lt;&gt;AF626,"CHECK","OK"),"N/A"))</f>
        <v>N/A</v>
      </c>
      <c r="AM626" s="16">
        <f>IF(AD626="N/A", L626+T626, L626+AG626)</f>
        <v>1</v>
      </c>
      <c r="AN626" s="16" t="str">
        <f>IF(AD626="N/A", IF(U626="N/A", "N/A", L626+U626), AD626+AH626)</f>
        <v>N/A</v>
      </c>
      <c r="AO626" s="16" t="str">
        <f>IF(AD626="N/A", IF(V626="N/A", "N/A", L626+V626), IF(AI626="N/A", "N/A", AD626+AI626))</f>
        <v>N/A</v>
      </c>
      <c r="AP626" s="16" t="str">
        <f>IF(AD626="N/A", IF(W626="N/A", "N/A", L626+W626), IF(AJ626="N/A", "N/A", AD626+AJ626))</f>
        <v>N/A</v>
      </c>
      <c r="AQ626" s="16" t="str">
        <f>IF(AD626="N/A", IF(X626="N/A", "N/A", L626+X626), IF(AK626="N/A", "N/A", AD626+AK626))</f>
        <v>N/A</v>
      </c>
      <c r="AR626" s="15" t="s">
        <v>44</v>
      </c>
      <c r="AS626" s="15" t="s">
        <v>44</v>
      </c>
      <c r="AT626" s="15" t="s">
        <v>44</v>
      </c>
      <c r="AU626" s="15" t="s">
        <v>44</v>
      </c>
      <c r="AV626" s="15" t="s">
        <v>44</v>
      </c>
      <c r="AW626" s="15" t="s">
        <v>44</v>
      </c>
      <c r="AX626" s="15" t="s">
        <v>44</v>
      </c>
      <c r="AY626" s="15" t="s">
        <v>44</v>
      </c>
      <c r="AZ626" s="15" t="s">
        <v>44</v>
      </c>
      <c r="BA626" s="15" t="s">
        <v>44</v>
      </c>
      <c r="BB626" s="15" t="s">
        <v>44</v>
      </c>
      <c r="BC626" s="15" t="s">
        <v>44</v>
      </c>
      <c r="BD626" s="15" t="s">
        <v>44</v>
      </c>
      <c r="BE626" s="15" t="s">
        <v>44</v>
      </c>
      <c r="BF626" s="15" t="s">
        <v>44</v>
      </c>
      <c r="BG626" s="15" t="s">
        <v>44</v>
      </c>
      <c r="BH626" s="15" t="s">
        <v>44</v>
      </c>
      <c r="BI626" s="15"/>
      <c r="BJ626" s="16">
        <f>IF(AR626="R", $CA626, IF(OR(AR626="P", AR626="T", AR626="N"), 0, IF($C626="DM", $T626, IF(OR(AR626="Y", AR626="IR"),$AM626,IF(AR626="C", IF($BI626="Y", IF($AF626="N/A", $Q626, $AF626), IF($AG626="N/A", $T626,$AG626)))))))</f>
        <v>0</v>
      </c>
      <c r="BK626" s="16">
        <f>IF(AS626="R", $CA626, IF(OR(AS626="P", AS626="T", AS626="N"), 0, IF($C626="DM", $T626, IF(OR(AS626="Y", AS626="IR"),$AM626,IF(AS626="C", IF($BI626="Y", IF($AF626="N/A", $Q626, $AF626), IF($AG626="N/A", $T626,$AG626)))))))</f>
        <v>0</v>
      </c>
      <c r="BL626" s="16">
        <f>IF(AT626="R", $CA626, IF(OR(AT626="P", AT626="T", AT626="N"), 0, IF($C626="DM", $T626, IF(OR(AT626="Y", AT626="IR"),$AM626,IF(AT626="C", IF($BI626="Y", IF($AF626="N/A", $Q626, $AF626), IF($AG626="N/A", $T626,$AG626)))))))</f>
        <v>0</v>
      </c>
      <c r="BM626" s="16">
        <f>IF(AU626="R", $CA626, IF(OR(AU626="P", AU626="T", AU626="N"), 0, IF($C626="DM", $T626, IF(OR(AU626="Y", AU626="IR"),$AM626,IF(AU626="C", IF($BI626="Y", IF($AF626="N/A", $Q626, $AF626), IF($AG626="N/A", $T626,$AG626)))))))</f>
        <v>0</v>
      </c>
      <c r="BN626" s="16">
        <f>IF(AV626="R", $CA626, IF(OR(AV626="P", AV626="T", AV626="N"), 0, IF($C626="DM", $T626, IF(OR(AV626="Y", AV626="IR"),$AM626,IF(AV626="C", IF($BI626="Y", IF($AF626="N/A", $Q626, $AF626), IF($AG626="N/A", $T626,$AG626)))))))</f>
        <v>0</v>
      </c>
      <c r="BO626" s="16">
        <f>IF(AW626="R", $CA626, IF(OR(AW626="P", AW626="T", AW626="N"), 0, IF($C626="DM", $T626, IF(OR(AW626="Y", AW626="IR"),$AM626,IF(AW626="C", IF($BI626="Y", IF($AF626="N/A", $Q626, $AF626), IF($AG626="N/A", $T626,$AG626)))))))</f>
        <v>0</v>
      </c>
      <c r="BP626" s="16">
        <f>IF(AX626="R", $CA626, IF(OR(AX626="P", AX626="T", AX626="N"), 0, IF($C626="DM", $T626, IF(OR(AX626="Y", AX626="IR"),$AM626,IF(AX626="C", IF($BI626="Y", IF($AF626="N/A", $Q626, $AF626), IF($AG626="N/A", $T626,$AG626)))))))</f>
        <v>0</v>
      </c>
      <c r="BQ626" s="16">
        <f>IF(AY626="R", $CA626, IF(OR(AY626="P", AY626="T", AY626="N"), 0, IF($C626="DM", $T626, IF(OR(AY626="Y", AY626="IR"),$AM626,IF(AY626="C", IF($BI626="Y", IF($AF626="N/A", $Q626, $AF626), IF($AG626="N/A", $T626,$AG626)))))))</f>
        <v>0</v>
      </c>
      <c r="BR626" s="16">
        <f>IF(AZ626="R", $CA626, IF(OR(AZ626="P", AZ626="T", AZ626="N"), 0, IF($C626="DM", $T626, IF(OR(AZ626="Y", AZ626="IR"),$AM626,IF(AZ626="C", IF($BI626="Y", IF($AF626="N/A", $Q626, $AF626), IF($AG626="N/A", $T626,$AG626)))))))</f>
        <v>0</v>
      </c>
      <c r="BS626" s="16">
        <f>IF(BA626="R", $CA626, IF(OR(BA626="P", BA626="T", BA626="N"), 0, IF($C626="DM", $T626, IF(OR(BA626="Y", BA626="IR"),$AM626,IF(BA626="C", IF($BI626="Y", IF($AF626="N/A", $Q626, $AF626), IF($AG626="N/A", $T626,$AG626)))))))</f>
        <v>0</v>
      </c>
      <c r="BT626" s="16">
        <f>IF(BB626="R", $CA626, IF(OR(BB626="P", BB626="T", BB626="N"), 0, IF($C626="DM", $T626, IF(OR(BB626="Y", BB626="IR"),$AM626,IF(BB626="C", IF($BI626="Y", IF($BA626="C", IF($AF626="N/A", $Q626, $AF626), IF($AF626="N/A", $T626, $AM626)), IF($AG626="N/A", $T626,$AG626)))))))</f>
        <v>0</v>
      </c>
      <c r="BU626" s="16">
        <f>IF(BC626="R", $CA626, IF(OR(BC626="P", BC626="T", BC626="N"), 0, IF($C626="DM", $T626, IF(OR(BC626="Y", BC626="IR"),$AM626,IF(BC626="C", IF($BI626="Y", IF($BA626="C", IF($AF626="N/A", $Q626, $AF626), IF($AF626="N/A", $T626, $AM626)), IF($AG626="N/A", $T626,$AG626)))))))</f>
        <v>0</v>
      </c>
      <c r="BV626" s="16">
        <f>IF(BD626="R", $CA626, IF(OR(BD626="P", BD626="T", BD626="N"), 0, IF($C626="DM", $T626, IF(OR(BD626="Y", BD626="IR"),$AM626,IF(BD626="C", IF($BI626="Y", IF($BA626="C", IF($AF626="N/A", $Q626, $AF626), IF($AF626="N/A", $T626, $AM626)), IF($AG626="N/A", $T626,$AG626)))))))</f>
        <v>0</v>
      </c>
      <c r="BW626" s="16">
        <f>IF(BE626="R", $CA626, IF(OR(BE626="P", BE626="T", BE626="N"), 0, IF($C626="DM", $T626, IF(OR(BE626="Y", BE626="IR"),$AM626,IF(BE626="C", IF($BI626="Y", IF($BA626="C", IF($AF626="N/A", $Q626, $AF626), IF($AF626="N/A", $T626, $AM626)), IF($AG626="N/A", $T626,$AG626)))))))</f>
        <v>0</v>
      </c>
      <c r="BX626" s="16">
        <f>IF(BF626="R", $CA626, IF(OR(BF626="P", BF626="T", BF626="N"), 0, IF($C626="DM", $T626, IF(OR(BF626="Y", BF626="IR"),$AM626,IF(BF626="C", IF($BI626="Y", IF($BA626="C", IF($AF626="N/A", $Q626, $AF626), IF($AF626="N/A", $T626, $AM626)), IF($AG626="N/A", $T626,$AG626)))))))</f>
        <v>0</v>
      </c>
      <c r="BY626" s="16">
        <f>IF(BG626="R", $CA626, IF(OR(BG626="P", BG626="T", BG626="N"), 0, IF($C626="DM", $T626, IF(OR(BG626="Y", BG626="IR"),$AM626,IF(BG626="C", IF($BI626="Y", IF($BA626="C", IF($AF626="N/A", $Q626, $AF626), IF($AF626="N/A", $T626, $AM626)), IF($AG626="N/A", $T626,$AG626)))))))</f>
        <v>0</v>
      </c>
      <c r="BZ626" s="16">
        <f>IF(BH626="R", $CA626, IF(OR(BH626="P", BH626="T", BH626="N"), 0, IF($C626="DM", $T626, IF(OR(BH626="Y", BH626="IR"),$AM626,IF(BH626="C", IF($BI626="Y", IF($BA626="C", IF($AF626="N/A", $Q626, $AF626), IF($AF626="N/A", $T626, $AM626)), IF($AG626="N/A", $T626,$AG626)))))))</f>
        <v>0</v>
      </c>
      <c r="CA626" s="15" t="s">
        <v>75</v>
      </c>
      <c r="CB626" s="16">
        <f>BZ626</f>
        <v>0</v>
      </c>
      <c r="CC626" s="15" t="str">
        <f>IF(OR($BH626="T", $BH626="R"), 0, IF($BH626="C", IF($BI626="Y", IF($BA626="C", 0, IF(AF626="N/A", Q626-T626, AF626-AG626)), IF($AF626="N/A", U626, AH626)), AN626))</f>
        <v>N/A</v>
      </c>
      <c r="CD626" s="15" t="str">
        <f>IF(OR($BH626="T", $BH626="R"), 0, IF($BH626="C", IF($BI626="Y", 0, IF($AF626="N/A", V626, AI626)), AO626))</f>
        <v>N/A</v>
      </c>
      <c r="CE626" s="15" t="str">
        <f>IF(OR($BH626="T", $BH626="R"), 0, IF($BH626="C", IF($BI626="Y", 0, IF($AF626="N/A", W626, AJ626)), AP626))</f>
        <v>N/A</v>
      </c>
      <c r="CF626" s="15" t="str">
        <f>IF(OR($BH626="T", $BH626="R"), 0, IF($BH626="C", IF($BI626="Y", 0, IF($AF626="N/A", X626, AK626)), AQ626))</f>
        <v>N/A</v>
      </c>
      <c r="CG626" t="str">
        <f>IF(AC626="N/A", "S:"&amp;L626&amp;" G:"&amp;M626&amp;" GR:"&amp;Q626, IF(AC626=0, "S:"&amp;L626&amp;" G:"&amp;M626&amp;" GR:"&amp;Q626, "S:"&amp;L626&amp;"/"&amp;AD626&amp;" G:"&amp;AE626&amp;" GR:"&amp;AF626))</f>
        <v>S:1 G:0 GR:0</v>
      </c>
    </row>
    <row r="627" spans="1:85" x14ac:dyDescent="0.25">
      <c r="A627" s="14">
        <v>4726</v>
      </c>
      <c r="B627" s="15" t="s">
        <v>2559</v>
      </c>
      <c r="C627" s="15" t="s">
        <v>63</v>
      </c>
      <c r="D627" s="15" t="s">
        <v>55</v>
      </c>
      <c r="E627" s="15">
        <f>VLOOKUP(B627, 'Rookie Year'!$A$2:$B$55679,2,FALSE)</f>
        <v>2022</v>
      </c>
      <c r="F627" s="15">
        <v>2022</v>
      </c>
      <c r="G627" s="15" t="s">
        <v>40</v>
      </c>
      <c r="H627" s="15" t="s">
        <v>2157</v>
      </c>
      <c r="I627" s="16">
        <v>9</v>
      </c>
      <c r="J627" s="15">
        <v>4</v>
      </c>
      <c r="K627" s="17">
        <f>IF(AND(G627&lt;&gt;"N",R627="N/A"), IF(I627&lt;4, 0, 0.25),IF(I627=1, IF(J627=1,0.25, 0.25), IF(I627&lt;13, 0.25, IF(I627&lt;26, 0.4, IF(I627&lt;51, 0.6, 0.75)))))</f>
        <v>0.25</v>
      </c>
      <c r="L627" s="16">
        <f>I627-M627</f>
        <v>6</v>
      </c>
      <c r="M627" s="16">
        <f>ROUNDUP(I627*K627,0)</f>
        <v>3</v>
      </c>
      <c r="N627" s="16">
        <f>M627*J627</f>
        <v>12</v>
      </c>
      <c r="O627" s="16">
        <v>12</v>
      </c>
      <c r="P627" s="16">
        <v>0</v>
      </c>
      <c r="Q627" s="16">
        <f>N627-O627-P627</f>
        <v>0</v>
      </c>
      <c r="R627" s="15" t="s">
        <v>75</v>
      </c>
      <c r="S627" s="15">
        <f>IF(R627="N/A", J627-($B$1-F627), J627-($B$1-R627))</f>
        <v>2</v>
      </c>
      <c r="T627" s="16">
        <v>0</v>
      </c>
      <c r="U627" s="16">
        <v>0</v>
      </c>
      <c r="V627" s="16" t="str">
        <f>IF($S627&lt;3, "N/A", $M627)</f>
        <v>N/A</v>
      </c>
      <c r="W627" s="16" t="str">
        <f>IF($S627&lt;4, "N/A", $M627)</f>
        <v>N/A</v>
      </c>
      <c r="X627" s="16" t="str">
        <f>IF($S627&lt;5, "N/A", $M627)</f>
        <v>N/A</v>
      </c>
      <c r="Y627" s="15" t="str">
        <f>IF(SUM(T627:X627)&lt;&gt;Q627, "CHECK", "OK")</f>
        <v>OK</v>
      </c>
      <c r="Z627" s="15" t="str">
        <f>IF(F627=$B$1, "No", IF(S627=1, "Yes", "No"))</f>
        <v>No</v>
      </c>
      <c r="AA627" s="18" t="str">
        <f>IF(C627="DM", "N/A", IF(Z627="No","N/A",VLOOKUP(B627,'Extension List'!$A$3:$R$1972,18,FALSE)))</f>
        <v>N/A</v>
      </c>
      <c r="AB627" s="15" t="str">
        <f>IF(C627="DM", "N/A", IF(Z627="No","N/A",VLOOKUP(B627,'Extension List'!$A$3:$T$1972,20,FALSE)))</f>
        <v>N/A</v>
      </c>
      <c r="AC627" s="15" t="str">
        <f>IF(AA627="N/A", "N/A", 0)</f>
        <v>N/A</v>
      </c>
      <c r="AD627" s="16" t="str">
        <f>IF(AE627="N/A", "N/A", AA627-AE627)</f>
        <v>N/A</v>
      </c>
      <c r="AE627" s="16" t="str">
        <f>IF(AA627="N/A", "N/A", IF(AC627&gt;0, IF(AA627&lt;13, ROUNDUP(0.25*AA627,0), IF(AA627&lt;26, ROUNDUP(0.4*AA627,0), IF(AA627&lt;51, ROUNDUP(0.6*AA627,0), ROUNDUP(0.75*AA627,0)))), "N/A"))</f>
        <v>N/A</v>
      </c>
      <c r="AF627" s="16" t="str">
        <f>IF(AD627="N/A","N/A", (AE627*AC627)+Q627)</f>
        <v>N/A</v>
      </c>
      <c r="AG627" s="16" t="str">
        <f>IF($AF627="N/A", "N/A", "TBC")</f>
        <v>N/A</v>
      </c>
      <c r="AH627" s="16" t="str">
        <f>IF($AF627="N/A", "N/A", "TBC")</f>
        <v>N/A</v>
      </c>
      <c r="AI627" s="16" t="str">
        <f>IF($AF627="N/A","N/A",IF(AC627&gt;1,"TBC","N/A"))</f>
        <v>N/A</v>
      </c>
      <c r="AJ627" s="16" t="str">
        <f>IF($AF627="N/A","N/A",IF(AC627&gt;2,"TBC","N/A"))</f>
        <v>N/A</v>
      </c>
      <c r="AK627" s="16" t="str">
        <f>IF($AF627="N/A","N/A",IF(AC627&gt;3,"TBC","N/A"))</f>
        <v>N/A</v>
      </c>
      <c r="AL627" s="16" t="str">
        <f>IF(AC627="N/A","N/A",IF(AC627&gt;0,IF(SUM(AG627:AK627)&lt;&gt;AF627,"CHECK","OK"),"N/A"))</f>
        <v>N/A</v>
      </c>
      <c r="AM627" s="16">
        <f>IF(AD627="N/A", L627+T627, L627+AG627)</f>
        <v>6</v>
      </c>
      <c r="AN627" s="16">
        <f>IF(AD627="N/A", IF(U627="N/A", "N/A", L627+U627), AD627+AH627)</f>
        <v>6</v>
      </c>
      <c r="AO627" s="16" t="str">
        <f>IF(AD627="N/A", IF(V627="N/A", "N/A", L627+V627), IF(AI627="N/A", "N/A", AD627+AI627))</f>
        <v>N/A</v>
      </c>
      <c r="AP627" s="16" t="str">
        <f>IF(AD627="N/A", IF(W627="N/A", "N/A", L627+W627), IF(AJ627="N/A", "N/A", AD627+AJ627))</f>
        <v>N/A</v>
      </c>
      <c r="AQ627" s="16" t="str">
        <f>IF(AD627="N/A", IF(X627="N/A", "N/A", L627+X627), IF(AK627="N/A", "N/A", AD627+AK627))</f>
        <v>N/A</v>
      </c>
      <c r="AR627" s="15" t="s">
        <v>40</v>
      </c>
      <c r="AS627" s="15" t="s">
        <v>40</v>
      </c>
      <c r="AT627" s="15" t="s">
        <v>40</v>
      </c>
      <c r="AU627" s="15" t="s">
        <v>40</v>
      </c>
      <c r="AV627" s="15" t="s">
        <v>40</v>
      </c>
      <c r="AW627" s="15" t="s">
        <v>40</v>
      </c>
      <c r="AX627" s="15" t="s">
        <v>40</v>
      </c>
      <c r="AY627" s="15" t="s">
        <v>40</v>
      </c>
      <c r="AZ627" s="15" t="s">
        <v>40</v>
      </c>
      <c r="BA627" s="15" t="s">
        <v>40</v>
      </c>
      <c r="BB627" s="15" t="s">
        <v>40</v>
      </c>
      <c r="BC627" s="15" t="s">
        <v>40</v>
      </c>
      <c r="BD627" s="15" t="s">
        <v>40</v>
      </c>
      <c r="BE627" s="15" t="s">
        <v>40</v>
      </c>
      <c r="BF627" s="15" t="s">
        <v>40</v>
      </c>
      <c r="BG627" s="15" t="s">
        <v>40</v>
      </c>
      <c r="BH627" s="15" t="s">
        <v>40</v>
      </c>
      <c r="BI627" s="15"/>
      <c r="BJ627" s="16">
        <f>IF(AR627="R", $CA627, IF(OR(AR627="P", AR627="T", AR627="N"), 0, IF($C627="DM", $T627, IF(OR(AR627="Y", AR627="IR"),$AM627,IF(AR627="C", IF($BI627="Y", IF($AF627="N/A", $Q627, $AF627), IF($AG627="N/A", $T627,$AG627)))))))</f>
        <v>6</v>
      </c>
      <c r="BK627" s="16">
        <f>IF(AS627="R", $CA627, IF(OR(AS627="P", AS627="T", AS627="N"), 0, IF($C627="DM", $T627, IF(OR(AS627="Y", AS627="IR"),$AM627,IF(AS627="C", IF($BI627="Y", IF($AF627="N/A", $Q627, $AF627), IF($AG627="N/A", $T627,$AG627)))))))</f>
        <v>6</v>
      </c>
      <c r="BL627" s="16">
        <f>IF(AT627="R", $CA627, IF(OR(AT627="P", AT627="T", AT627="N"), 0, IF($C627="DM", $T627, IF(OR(AT627="Y", AT627="IR"),$AM627,IF(AT627="C", IF($BI627="Y", IF($AF627="N/A", $Q627, $AF627), IF($AG627="N/A", $T627,$AG627)))))))</f>
        <v>6</v>
      </c>
      <c r="BM627" s="16">
        <f>IF(AU627="R", $CA627, IF(OR(AU627="P", AU627="T", AU627="N"), 0, IF($C627="DM", $T627, IF(OR(AU627="Y", AU627="IR"),$AM627,IF(AU627="C", IF($BI627="Y", IF($AF627="N/A", $Q627, $AF627), IF($AG627="N/A", $T627,$AG627)))))))</f>
        <v>6</v>
      </c>
      <c r="BN627" s="16">
        <f>IF(AV627="R", $CA627, IF(OR(AV627="P", AV627="T", AV627="N"), 0, IF($C627="DM", $T627, IF(OR(AV627="Y", AV627="IR"),$AM627,IF(AV627="C", IF($BI627="Y", IF($AF627="N/A", $Q627, $AF627), IF($AG627="N/A", $T627,$AG627)))))))</f>
        <v>6</v>
      </c>
      <c r="BO627" s="16">
        <f>IF(AW627="R", $CA627, IF(OR(AW627="P", AW627="T", AW627="N"), 0, IF($C627="DM", $T627, IF(OR(AW627="Y", AW627="IR"),$AM627,IF(AW627="C", IF($BI627="Y", IF($AF627="N/A", $Q627, $AF627), IF($AG627="N/A", $T627,$AG627)))))))</f>
        <v>6</v>
      </c>
      <c r="BP627" s="16">
        <f>IF(AX627="R", $CA627, IF(OR(AX627="P", AX627="T", AX627="N"), 0, IF($C627="DM", $T627, IF(OR(AX627="Y", AX627="IR"),$AM627,IF(AX627="C", IF($BI627="Y", IF($AF627="N/A", $Q627, $AF627), IF($AG627="N/A", $T627,$AG627)))))))</f>
        <v>6</v>
      </c>
      <c r="BQ627" s="16">
        <f>IF(AY627="R", $CA627, IF(OR(AY627="P", AY627="T", AY627="N"), 0, IF($C627="DM", $T627, IF(OR(AY627="Y", AY627="IR"),$AM627,IF(AY627="C", IF($BI627="Y", IF($AF627="N/A", $Q627, $AF627), IF($AG627="N/A", $T627,$AG627)))))))</f>
        <v>6</v>
      </c>
      <c r="BR627" s="16">
        <f>IF(AZ627="R", $CA627, IF(OR(AZ627="P", AZ627="T", AZ627="N"), 0, IF($C627="DM", $T627, IF(OR(AZ627="Y", AZ627="IR"),$AM627,IF(AZ627="C", IF($BI627="Y", IF($AF627="N/A", $Q627, $AF627), IF($AG627="N/A", $T627,$AG627)))))))</f>
        <v>6</v>
      </c>
      <c r="BS627" s="16">
        <f>IF(BA627="R", $CA627, IF(OR(BA627="P", BA627="T", BA627="N"), 0, IF($C627="DM", $T627, IF(OR(BA627="Y", BA627="IR"),$AM627,IF(BA627="C", IF($BI627="Y", IF($AF627="N/A", $Q627, $AF627), IF($AG627="N/A", $T627,$AG627)))))))</f>
        <v>6</v>
      </c>
      <c r="BT627" s="16">
        <f>IF(BB627="R", $CA627, IF(OR(BB627="P", BB627="T", BB627="N"), 0, IF($C627="DM", $T627, IF(OR(BB627="Y", BB627="IR"),$AM627,IF(BB627="C", IF($BI627="Y", IF($BA627="C", IF($AF627="N/A", $Q627, $AF627), IF($AF627="N/A", $T627, $AM627)), IF($AG627="N/A", $T627,$AG627)))))))</f>
        <v>6</v>
      </c>
      <c r="BU627" s="16">
        <f>IF(BC627="R", $CA627, IF(OR(BC627="P", BC627="T", BC627="N"), 0, IF($C627="DM", $T627, IF(OR(BC627="Y", BC627="IR"),$AM627,IF(BC627="C", IF($BI627="Y", IF($BA627="C", IF($AF627="N/A", $Q627, $AF627), IF($AF627="N/A", $T627, $AM627)), IF($AG627="N/A", $T627,$AG627)))))))</f>
        <v>6</v>
      </c>
      <c r="BV627" s="16">
        <f>IF(BD627="R", $CA627, IF(OR(BD627="P", BD627="T", BD627="N"), 0, IF($C627="DM", $T627, IF(OR(BD627="Y", BD627="IR"),$AM627,IF(BD627="C", IF($BI627="Y", IF($BA627="C", IF($AF627="N/A", $Q627, $AF627), IF($AF627="N/A", $T627, $AM627)), IF($AG627="N/A", $T627,$AG627)))))))</f>
        <v>6</v>
      </c>
      <c r="BW627" s="16">
        <f>IF(BE627="R", $CA627, IF(OR(BE627="P", BE627="T", BE627="N"), 0, IF($C627="DM", $T627, IF(OR(BE627="Y", BE627="IR"),$AM627,IF(BE627="C", IF($BI627="Y", IF($BA627="C", IF($AF627="N/A", $Q627, $AF627), IF($AF627="N/A", $T627, $AM627)), IF($AG627="N/A", $T627,$AG627)))))))</f>
        <v>6</v>
      </c>
      <c r="BX627" s="16">
        <f>IF(BF627="R", $CA627, IF(OR(BF627="P", BF627="T", BF627="N"), 0, IF($C627="DM", $T627, IF(OR(BF627="Y", BF627="IR"),$AM627,IF(BF627="C", IF($BI627="Y", IF($BA627="C", IF($AF627="N/A", $Q627, $AF627), IF($AF627="N/A", $T627, $AM627)), IF($AG627="N/A", $T627,$AG627)))))))</f>
        <v>6</v>
      </c>
      <c r="BY627" s="16">
        <f>IF(BG627="R", $CA627, IF(OR(BG627="P", BG627="T", BG627="N"), 0, IF($C627="DM", $T627, IF(OR(BG627="Y", BG627="IR"),$AM627,IF(BG627="C", IF($BI627="Y", IF($BA627="C", IF($AF627="N/A", $Q627, $AF627), IF($AF627="N/A", $T627, $AM627)), IF($AG627="N/A", $T627,$AG627)))))))</f>
        <v>6</v>
      </c>
      <c r="BZ627" s="16">
        <f>IF(BH627="R", $CA627, IF(OR(BH627="P", BH627="T", BH627="N"), 0, IF($C627="DM", $T627, IF(OR(BH627="Y", BH627="IR"),$AM627,IF(BH627="C", IF($BI627="Y", IF($BA627="C", IF($AF627="N/A", $Q627, $AF627), IF($AF627="N/A", $T627, $AM627)), IF($AG627="N/A", $T627,$AG627)))))))</f>
        <v>6</v>
      </c>
      <c r="CA627" s="15" t="s">
        <v>75</v>
      </c>
      <c r="CB627" s="16">
        <f>BZ627</f>
        <v>6</v>
      </c>
      <c r="CC627" s="15">
        <f>IF(OR($BH627="T", $BH627="R"), 0, IF($BH627="C", IF($BI627="Y", IF($BA627="C", 0, IF(AF627="N/A", Q627-T627, AF627-AG627)), IF($AF627="N/A", U627, AH627)), AN627))</f>
        <v>6</v>
      </c>
      <c r="CD627" s="15" t="str">
        <f>IF(OR($BH627="T", $BH627="R"), 0, IF($BH627="C", IF($BI627="Y", 0, IF($AF627="N/A", V627, AI627)), AO627))</f>
        <v>N/A</v>
      </c>
      <c r="CE627" s="15" t="str">
        <f>IF(OR($BH627="T", $BH627="R"), 0, IF($BH627="C", IF($BI627="Y", 0, IF($AF627="N/A", W627, AJ627)), AP627))</f>
        <v>N/A</v>
      </c>
      <c r="CF627" s="15" t="str">
        <f>IF(OR($BH627="T", $BH627="R"), 0, IF($BH627="C", IF($BI627="Y", 0, IF($AF627="N/A", X627, AK627)), AQ627))</f>
        <v>N/A</v>
      </c>
      <c r="CG627" t="str">
        <f>IF(AC627="N/A", "S:"&amp;L627&amp;" G:"&amp;M627&amp;" GR:"&amp;Q627, IF(AC627=0, "S:"&amp;L627&amp;" G:"&amp;M627&amp;" GR:"&amp;Q627, "S:"&amp;L627&amp;"/"&amp;AD627&amp;" G:"&amp;AE627&amp;" GR:"&amp;AF627))</f>
        <v>S:6 G:3 GR:0</v>
      </c>
    </row>
    <row r="628" spans="1:85" x14ac:dyDescent="0.25">
      <c r="A628" s="14">
        <v>5172</v>
      </c>
      <c r="B628" s="15" t="s">
        <v>2767</v>
      </c>
      <c r="C628" s="15" t="s">
        <v>63</v>
      </c>
      <c r="D628" s="15" t="s">
        <v>55</v>
      </c>
      <c r="E628" s="15">
        <f>VLOOKUP(B628, 'Rookie Year'!$A$2:$B$55679,2,FALSE)</f>
        <v>2023</v>
      </c>
      <c r="F628" s="15">
        <v>2023</v>
      </c>
      <c r="G628" s="15" t="s">
        <v>40</v>
      </c>
      <c r="H628" s="15" t="s">
        <v>2168</v>
      </c>
      <c r="I628" s="16">
        <v>5</v>
      </c>
      <c r="J628" s="15">
        <v>4</v>
      </c>
      <c r="K628" s="17">
        <f>IF(AND(G628&lt;&gt;"N",R628="N/A"), IF(I628&lt;4, 0, 0.25),IF(I628=1, IF(J628=1,0.25, 0.25), IF(I628&lt;13, 0.25, IF(I628&lt;26, 0.4, IF(I628&lt;51, 0.6, 0.75)))))</f>
        <v>0.25</v>
      </c>
      <c r="L628" s="16">
        <f>I628-M628</f>
        <v>3</v>
      </c>
      <c r="M628" s="16">
        <f>ROUNDUP(I628*K628,0)</f>
        <v>2</v>
      </c>
      <c r="N628" s="16">
        <f>M628*J628</f>
        <v>8</v>
      </c>
      <c r="O628" s="16">
        <v>8</v>
      </c>
      <c r="P628" s="16">
        <v>0</v>
      </c>
      <c r="Q628" s="16">
        <f>N628-O628-P628</f>
        <v>0</v>
      </c>
      <c r="R628" s="15" t="s">
        <v>75</v>
      </c>
      <c r="S628" s="15">
        <f>IF(R628="N/A", J628-($B$1-F628), J628-($B$1-R628))</f>
        <v>3</v>
      </c>
      <c r="T628" s="16">
        <v>0</v>
      </c>
      <c r="U628" s="16">
        <v>0</v>
      </c>
      <c r="V628" s="16">
        <v>0</v>
      </c>
      <c r="W628" s="16" t="str">
        <f>IF($S628&lt;4, "N/A", $M628)</f>
        <v>N/A</v>
      </c>
      <c r="X628" s="16" t="str">
        <f>IF($S628&lt;5, "N/A", $M628)</f>
        <v>N/A</v>
      </c>
      <c r="Y628" s="15" t="str">
        <f>IF(SUM(T628:X628)&lt;&gt;Q628, "CHECK", "OK")</f>
        <v>OK</v>
      </c>
      <c r="Z628" s="15" t="str">
        <f>IF(F628=$B$1, "No", IF(S628=1, "Yes", "No"))</f>
        <v>No</v>
      </c>
      <c r="AA628" s="18" t="str">
        <f>IF(C628="DM", "N/A", IF(Z628="No","N/A",VLOOKUP(B628,'Extension List'!$A$3:$R$1972,18,FALSE)))</f>
        <v>N/A</v>
      </c>
      <c r="AB628" s="15" t="str">
        <f>IF(C628="DM", "N/A", IF(Z628="No","N/A",VLOOKUP(B628,'Extension List'!$A$3:$T$1972,20,FALSE)))</f>
        <v>N/A</v>
      </c>
      <c r="AC628" s="15" t="str">
        <f>IF(AA628="N/A", "N/A", 0)</f>
        <v>N/A</v>
      </c>
      <c r="AD628" s="16" t="str">
        <f>IF(AE628="N/A", "N/A", AA628-AE628)</f>
        <v>N/A</v>
      </c>
      <c r="AE628" s="16" t="str">
        <f>IF(AA628="N/A", "N/A", IF(AC628&gt;0, IF(AA628&lt;13, ROUNDUP(0.25*AA628,0), IF(AA628&lt;26, ROUNDUP(0.4*AA628,0), IF(AA628&lt;51, ROUNDUP(0.6*AA628,0), ROUNDUP(0.75*AA628,0)))), "N/A"))</f>
        <v>N/A</v>
      </c>
      <c r="AF628" s="16" t="str">
        <f>IF(AD628="N/A","N/A", (AE628*AC628)+Q628)</f>
        <v>N/A</v>
      </c>
      <c r="AG628" s="16" t="str">
        <f>IF($AF628="N/A", "N/A", "TBC")</f>
        <v>N/A</v>
      </c>
      <c r="AH628" s="16" t="str">
        <f>IF($AF628="N/A", "N/A", "TBC")</f>
        <v>N/A</v>
      </c>
      <c r="AI628" s="16" t="str">
        <f>IF($AF628="N/A","N/A",IF(AC628&gt;1,"TBC","N/A"))</f>
        <v>N/A</v>
      </c>
      <c r="AJ628" s="16" t="str">
        <f>IF($AF628="N/A","N/A",IF(AC628&gt;2,"TBC","N/A"))</f>
        <v>N/A</v>
      </c>
      <c r="AK628" s="16" t="str">
        <f>IF($AF628="N/A","N/A",IF(AC628&gt;3,"TBC","N/A"))</f>
        <v>N/A</v>
      </c>
      <c r="AL628" s="16" t="str">
        <f>IF(AC628="N/A","N/A",IF(AC628&gt;0,IF(SUM(AG628:AK628)&lt;&gt;AF628,"CHECK","OK"),"N/A"))</f>
        <v>N/A</v>
      </c>
      <c r="AM628" s="16">
        <f>IF(AD628="N/A", L628+T628, L628+AG628)</f>
        <v>3</v>
      </c>
      <c r="AN628" s="16">
        <f>IF(AD628="N/A", IF(U628="N/A", "N/A", L628+U628), AD628+AH628)</f>
        <v>3</v>
      </c>
      <c r="AO628" s="16">
        <f>IF(AD628="N/A", IF(V628="N/A", "N/A", L628+V628), IF(AI628="N/A", "N/A", AD628+AI628))</f>
        <v>3</v>
      </c>
      <c r="AP628" s="16" t="str">
        <f>IF(AD628="N/A", IF(W628="N/A", "N/A", L628+W628), IF(AJ628="N/A", "N/A", AD628+AJ628))</f>
        <v>N/A</v>
      </c>
      <c r="AQ628" s="16" t="str">
        <f>IF(AD628="N/A", IF(X628="N/A", "N/A", L628+X628), IF(AK628="N/A", "N/A", AD628+AK628))</f>
        <v>N/A</v>
      </c>
      <c r="AR628" s="15" t="s">
        <v>40</v>
      </c>
      <c r="AS628" s="15" t="s">
        <v>40</v>
      </c>
      <c r="AT628" s="15" t="s">
        <v>40</v>
      </c>
      <c r="AU628" s="15" t="s">
        <v>40</v>
      </c>
      <c r="AV628" s="15" t="s">
        <v>40</v>
      </c>
      <c r="AW628" s="15" t="s">
        <v>40</v>
      </c>
      <c r="AX628" s="15" t="s">
        <v>40</v>
      </c>
      <c r="AY628" s="15" t="s">
        <v>40</v>
      </c>
      <c r="AZ628" s="15" t="s">
        <v>40</v>
      </c>
      <c r="BA628" s="15" t="s">
        <v>40</v>
      </c>
      <c r="BB628" s="15" t="s">
        <v>40</v>
      </c>
      <c r="BC628" s="15" t="s">
        <v>40</v>
      </c>
      <c r="BD628" s="15" t="s">
        <v>40</v>
      </c>
      <c r="BE628" s="15" t="s">
        <v>40</v>
      </c>
      <c r="BF628" s="15" t="s">
        <v>40</v>
      </c>
      <c r="BG628" s="15" t="s">
        <v>40</v>
      </c>
      <c r="BH628" s="15" t="s">
        <v>40</v>
      </c>
      <c r="BI628" s="15"/>
      <c r="BJ628" s="16">
        <f>IF(AR628="R", $CA628, IF(OR(AR628="P", AR628="T", AR628="N"), 0, IF($C628="DM", $T628, IF(OR(AR628="Y", AR628="IR"),$AM628,IF(AR628="C", IF($BI628="Y", IF($AF628="N/A", $Q628, $AF628), IF($AG628="N/A", $T628,$AG628)))))))</f>
        <v>3</v>
      </c>
      <c r="BK628" s="16">
        <f>IF(AS628="R", $CA628, IF(OR(AS628="P", AS628="T", AS628="N"), 0, IF($C628="DM", $T628, IF(OR(AS628="Y", AS628="IR"),$AM628,IF(AS628="C", IF($BI628="Y", IF($AF628="N/A", $Q628, $AF628), IF($AG628="N/A", $T628,$AG628)))))))</f>
        <v>3</v>
      </c>
      <c r="BL628" s="16">
        <f>IF(AT628="R", $CA628, IF(OR(AT628="P", AT628="T", AT628="N"), 0, IF($C628="DM", $T628, IF(OR(AT628="Y", AT628="IR"),$AM628,IF(AT628="C", IF($BI628="Y", IF($AF628="N/A", $Q628, $AF628), IF($AG628="N/A", $T628,$AG628)))))))</f>
        <v>3</v>
      </c>
      <c r="BM628" s="16">
        <f>IF(AU628="R", $CA628, IF(OR(AU628="P", AU628="T", AU628="N"), 0, IF($C628="DM", $T628, IF(OR(AU628="Y", AU628="IR"),$AM628,IF(AU628="C", IF($BI628="Y", IF($AF628="N/A", $Q628, $AF628), IF($AG628="N/A", $T628,$AG628)))))))</f>
        <v>3</v>
      </c>
      <c r="BN628" s="16">
        <f>IF(AV628="R", $CA628, IF(OR(AV628="P", AV628="T", AV628="N"), 0, IF($C628="DM", $T628, IF(OR(AV628="Y", AV628="IR"),$AM628,IF(AV628="C", IF($BI628="Y", IF($AF628="N/A", $Q628, $AF628), IF($AG628="N/A", $T628,$AG628)))))))</f>
        <v>3</v>
      </c>
      <c r="BO628" s="16">
        <f>IF(AW628="R", $CA628, IF(OR(AW628="P", AW628="T", AW628="N"), 0, IF($C628="DM", $T628, IF(OR(AW628="Y", AW628="IR"),$AM628,IF(AW628="C", IF($BI628="Y", IF($AF628="N/A", $Q628, $AF628), IF($AG628="N/A", $T628,$AG628)))))))</f>
        <v>3</v>
      </c>
      <c r="BP628" s="16">
        <f>IF(AX628="R", $CA628, IF(OR(AX628="P", AX628="T", AX628="N"), 0, IF($C628="DM", $T628, IF(OR(AX628="Y", AX628="IR"),$AM628,IF(AX628="C", IF($BI628="Y", IF($AF628="N/A", $Q628, $AF628), IF($AG628="N/A", $T628,$AG628)))))))</f>
        <v>3</v>
      </c>
      <c r="BQ628" s="16">
        <f>IF(AY628="R", $CA628, IF(OR(AY628="P", AY628="T", AY628="N"), 0, IF($C628="DM", $T628, IF(OR(AY628="Y", AY628="IR"),$AM628,IF(AY628="C", IF($BI628="Y", IF($AF628="N/A", $Q628, $AF628), IF($AG628="N/A", $T628,$AG628)))))))</f>
        <v>3</v>
      </c>
      <c r="BR628" s="16">
        <f>IF(AZ628="R", $CA628, IF(OR(AZ628="P", AZ628="T", AZ628="N"), 0, IF($C628="DM", $T628, IF(OR(AZ628="Y", AZ628="IR"),$AM628,IF(AZ628="C", IF($BI628="Y", IF($AF628="N/A", $Q628, $AF628), IF($AG628="N/A", $T628,$AG628)))))))</f>
        <v>3</v>
      </c>
      <c r="BS628" s="16">
        <f>IF(BA628="R", $CA628, IF(OR(BA628="P", BA628="T", BA628="N"), 0, IF($C628="DM", $T628, IF(OR(BA628="Y", BA628="IR"),$AM628,IF(BA628="C", IF($BI628="Y", IF($AF628="N/A", $Q628, $AF628), IF($AG628="N/A", $T628,$AG628)))))))</f>
        <v>3</v>
      </c>
      <c r="BT628" s="16">
        <f>IF(BB628="R", $CA628, IF(OR(BB628="P", BB628="T", BB628="N"), 0, IF($C628="DM", $T628, IF(OR(BB628="Y", BB628="IR"),$AM628,IF(BB628="C", IF($BI628="Y", IF($BA628="C", IF($AF628="N/A", $Q628, $AF628), IF($AF628="N/A", $T628, $AM628)), IF($AG628="N/A", $T628,$AG628)))))))</f>
        <v>3</v>
      </c>
      <c r="BU628" s="16">
        <f>IF(BC628="R", $CA628, IF(OR(BC628="P", BC628="T", BC628="N"), 0, IF($C628="DM", $T628, IF(OR(BC628="Y", BC628="IR"),$AM628,IF(BC628="C", IF($BI628="Y", IF($BA628="C", IF($AF628="N/A", $Q628, $AF628), IF($AF628="N/A", $T628, $AM628)), IF($AG628="N/A", $T628,$AG628)))))))</f>
        <v>3</v>
      </c>
      <c r="BV628" s="16">
        <f>IF(BD628="R", $CA628, IF(OR(BD628="P", BD628="T", BD628="N"), 0, IF($C628="DM", $T628, IF(OR(BD628="Y", BD628="IR"),$AM628,IF(BD628="C", IF($BI628="Y", IF($BA628="C", IF($AF628="N/A", $Q628, $AF628), IF($AF628="N/A", $T628, $AM628)), IF($AG628="N/A", $T628,$AG628)))))))</f>
        <v>3</v>
      </c>
      <c r="BW628" s="16">
        <f>IF(BE628="R", $CA628, IF(OR(BE628="P", BE628="T", BE628="N"), 0, IF($C628="DM", $T628, IF(OR(BE628="Y", BE628="IR"),$AM628,IF(BE628="C", IF($BI628="Y", IF($BA628="C", IF($AF628="N/A", $Q628, $AF628), IF($AF628="N/A", $T628, $AM628)), IF($AG628="N/A", $T628,$AG628)))))))</f>
        <v>3</v>
      </c>
      <c r="BX628" s="16">
        <f>IF(BF628="R", $CA628, IF(OR(BF628="P", BF628="T", BF628="N"), 0, IF($C628="DM", $T628, IF(OR(BF628="Y", BF628="IR"),$AM628,IF(BF628="C", IF($BI628="Y", IF($BA628="C", IF($AF628="N/A", $Q628, $AF628), IF($AF628="N/A", $T628, $AM628)), IF($AG628="N/A", $T628,$AG628)))))))</f>
        <v>3</v>
      </c>
      <c r="BY628" s="16">
        <f>IF(BG628="R", $CA628, IF(OR(BG628="P", BG628="T", BG628="N"), 0, IF($C628="DM", $T628, IF(OR(BG628="Y", BG628="IR"),$AM628,IF(BG628="C", IF($BI628="Y", IF($BA628="C", IF($AF628="N/A", $Q628, $AF628), IF($AF628="N/A", $T628, $AM628)), IF($AG628="N/A", $T628,$AG628)))))))</f>
        <v>3</v>
      </c>
      <c r="BZ628" s="16">
        <f>IF(BH628="R", $CA628, IF(OR(BH628="P", BH628="T", BH628="N"), 0, IF($C628="DM", $T628, IF(OR(BH628="Y", BH628="IR"),$AM628,IF(BH628="C", IF($BI628="Y", IF($BA628="C", IF($AF628="N/A", $Q628, $AF628), IF($AF628="N/A", $T628, $AM628)), IF($AG628="N/A", $T628,$AG628)))))))</f>
        <v>3</v>
      </c>
      <c r="CA628" s="15" t="s">
        <v>75</v>
      </c>
      <c r="CB628" s="16">
        <f>BZ628</f>
        <v>3</v>
      </c>
      <c r="CC628" s="15">
        <f>IF(OR($BH628="T", $BH628="R"), 0, IF($BH628="C", IF($BI628="Y", IF($BA628="C", 0, IF(AF628="N/A", Q628-T628, AF628-AG628)), IF($AF628="N/A", U628, AH628)), AN628))</f>
        <v>3</v>
      </c>
      <c r="CD628" s="15">
        <f>IF(OR($BH628="T", $BH628="R"), 0, IF($BH628="C", IF($BI628="Y", 0, IF($AF628="N/A", V628, AI628)), AO628))</f>
        <v>3</v>
      </c>
      <c r="CE628" s="15" t="str">
        <f>IF(OR($BH628="T", $BH628="R"), 0, IF($BH628="C", IF($BI628="Y", 0, IF($AF628="N/A", W628, AJ628)), AP628))</f>
        <v>N/A</v>
      </c>
      <c r="CF628" s="15" t="str">
        <f>IF(OR($BH628="T", $BH628="R"), 0, IF($BH628="C", IF($BI628="Y", 0, IF($AF628="N/A", X628, AK628)), AQ628))</f>
        <v>N/A</v>
      </c>
      <c r="CG628" t="str">
        <f>IF(AC628="N/A", "S:"&amp;L628&amp;" G:"&amp;M628&amp;" GR:"&amp;Q628, IF(AC628=0, "S:"&amp;L628&amp;" G:"&amp;M628&amp;" GR:"&amp;Q628, "S:"&amp;L628&amp;"/"&amp;AD628&amp;" G:"&amp;AE628&amp;" GR:"&amp;AF628))</f>
        <v>S:3 G:2 GR:0</v>
      </c>
    </row>
    <row r="629" spans="1:85" x14ac:dyDescent="0.25">
      <c r="A629" s="14">
        <v>4816</v>
      </c>
      <c r="B629" s="15" t="s">
        <v>2647</v>
      </c>
      <c r="C629" s="15" t="s">
        <v>63</v>
      </c>
      <c r="D629" s="15" t="s">
        <v>55</v>
      </c>
      <c r="E629" s="15">
        <f>VLOOKUP(B629, 'Rookie Year'!$A$2:$B$55679,2,FALSE)</f>
        <v>2022</v>
      </c>
      <c r="F629" s="15">
        <v>2022</v>
      </c>
      <c r="G629" s="15" t="s">
        <v>40</v>
      </c>
      <c r="H629" s="15" t="s">
        <v>2241</v>
      </c>
      <c r="I629" s="16">
        <v>1</v>
      </c>
      <c r="J629" s="15">
        <v>3</v>
      </c>
      <c r="K629" s="17">
        <f>IF(AND(G629&lt;&gt;"N",R629="N/A"), IF(I629&lt;4, 0, 0.25),IF(I629=1, IF(J629=1,0.25, 0.25), IF(I629&lt;13, 0.25, IF(I629&lt;26, 0.4, IF(I629&lt;51, 0.6, 0.75)))))</f>
        <v>0</v>
      </c>
      <c r="L629" s="16">
        <f>I629-M629</f>
        <v>1</v>
      </c>
      <c r="M629" s="16">
        <f>ROUNDUP(I629*K629,0)</f>
        <v>0</v>
      </c>
      <c r="N629" s="16">
        <f>M629*J629</f>
        <v>0</v>
      </c>
      <c r="O629" s="16">
        <v>0</v>
      </c>
      <c r="P629" s="16">
        <v>0</v>
      </c>
      <c r="Q629" s="16">
        <f>N629-O629-P629</f>
        <v>0</v>
      </c>
      <c r="R629" s="15" t="s">
        <v>75</v>
      </c>
      <c r="S629" s="15">
        <f>IF(R629="N/A", J629-($B$1-F629), J629-($B$1-R629))</f>
        <v>1</v>
      </c>
      <c r="T629" s="16">
        <v>0</v>
      </c>
      <c r="U629" s="16" t="str">
        <f>IF($S629&lt;2, "N/A", $M629)</f>
        <v>N/A</v>
      </c>
      <c r="V629" s="16" t="str">
        <f>IF($S629&lt;3, "N/A", $M629)</f>
        <v>N/A</v>
      </c>
      <c r="W629" s="16" t="str">
        <f>IF($S629&lt;4, "N/A", $M629)</f>
        <v>N/A</v>
      </c>
      <c r="X629" s="16" t="str">
        <f>IF($S629&lt;5, "N/A", $M629)</f>
        <v>N/A</v>
      </c>
      <c r="Y629" s="15" t="str">
        <f>IF(SUM(T629:X629)&lt;&gt;Q629, "CHECK", "OK")</f>
        <v>OK</v>
      </c>
      <c r="Z629" s="15" t="str">
        <f>IF(F629=$B$1, "No", IF(S629=1, "Yes", "No"))</f>
        <v>Yes</v>
      </c>
      <c r="AA629" s="18">
        <f>IF(C629="DM", "N/A", IF(Z629="No","N/A",VLOOKUP(B629,'Extension List'!$A$3:$R$1972,18,FALSE)))</f>
        <v>4</v>
      </c>
      <c r="AB629" s="15">
        <f>IF(C629="DM", "N/A", IF(Z629="No","N/A",VLOOKUP(B629,'Extension List'!$A$3:$T$1972,20,FALSE)))</f>
        <v>1</v>
      </c>
      <c r="AC629" s="15">
        <f>IF(AA629="N/A", "N/A", 0)</f>
        <v>0</v>
      </c>
      <c r="AD629" s="16" t="str">
        <f>IF(AE629="N/A", "N/A", AA629-AE629)</f>
        <v>N/A</v>
      </c>
      <c r="AE629" s="16" t="str">
        <f>IF(AA629="N/A", "N/A", IF(AC629&gt;0, IF(AA629&lt;13, ROUNDUP(0.25*AA629,0), IF(AA629&lt;26, ROUNDUP(0.4*AA629,0), IF(AA629&lt;51, ROUNDUP(0.6*AA629,0), ROUNDUP(0.75*AA629,0)))), "N/A"))</f>
        <v>N/A</v>
      </c>
      <c r="AF629" s="16" t="str">
        <f>IF(AD629="N/A","N/A", (AE629*AC629)+Q629)</f>
        <v>N/A</v>
      </c>
      <c r="AG629" s="16" t="str">
        <f>IF($AF629="N/A", "N/A", "TBC")</f>
        <v>N/A</v>
      </c>
      <c r="AH629" s="16" t="str">
        <f>IF($AF629="N/A", "N/A", "TBC")</f>
        <v>N/A</v>
      </c>
      <c r="AI629" s="16" t="str">
        <f>IF($AF629="N/A","N/A",IF(AC629&gt;1,"TBC","N/A"))</f>
        <v>N/A</v>
      </c>
      <c r="AJ629" s="16" t="str">
        <f>IF($AF629="N/A","N/A",IF(AC629&gt;2,"TBC","N/A"))</f>
        <v>N/A</v>
      </c>
      <c r="AK629" s="16" t="str">
        <f>IF($AF629="N/A","N/A",IF(AC629&gt;3,"TBC","N/A"))</f>
        <v>N/A</v>
      </c>
      <c r="AL629" s="16" t="str">
        <f>IF(AC629="N/A","N/A",IF(AC629&gt;0,IF(SUM(AG629:AK629)&lt;&gt;AF629,"CHECK","OK"),"N/A"))</f>
        <v>N/A</v>
      </c>
      <c r="AM629" s="16">
        <f>IF(AD629="N/A", L629+T629, L629+AG629)</f>
        <v>1</v>
      </c>
      <c r="AN629" s="16" t="str">
        <f>IF(AD629="N/A", IF(U629="N/A", "N/A", L629+U629), AD629+AH629)</f>
        <v>N/A</v>
      </c>
      <c r="AO629" s="16" t="str">
        <f>IF(AD629="N/A", IF(V629="N/A", "N/A", L629+V629), IF(AI629="N/A", "N/A", AD629+AI629))</f>
        <v>N/A</v>
      </c>
      <c r="AP629" s="16" t="str">
        <f>IF(AD629="N/A", IF(W629="N/A", "N/A", L629+W629), IF(AJ629="N/A", "N/A", AD629+AJ629))</f>
        <v>N/A</v>
      </c>
      <c r="AQ629" s="16" t="str">
        <f>IF(AD629="N/A", IF(X629="N/A", "N/A", L629+X629), IF(AK629="N/A", "N/A", AD629+AK629))</f>
        <v>N/A</v>
      </c>
      <c r="AR629" s="15" t="s">
        <v>44</v>
      </c>
      <c r="AS629" s="15" t="s">
        <v>44</v>
      </c>
      <c r="AT629" s="15" t="s">
        <v>44</v>
      </c>
      <c r="AU629" s="15" t="s">
        <v>44</v>
      </c>
      <c r="AV629" s="15" t="s">
        <v>44</v>
      </c>
      <c r="AW629" s="15" t="s">
        <v>44</v>
      </c>
      <c r="AX629" s="15" t="s">
        <v>44</v>
      </c>
      <c r="AY629" s="15" t="s">
        <v>44</v>
      </c>
      <c r="AZ629" s="15" t="s">
        <v>44</v>
      </c>
      <c r="BA629" s="15" t="s">
        <v>44</v>
      </c>
      <c r="BB629" s="15" t="s">
        <v>44</v>
      </c>
      <c r="BC629" s="15" t="s">
        <v>44</v>
      </c>
      <c r="BD629" s="15" t="s">
        <v>44</v>
      </c>
      <c r="BE629" s="15" t="s">
        <v>44</v>
      </c>
      <c r="BF629" s="15" t="s">
        <v>44</v>
      </c>
      <c r="BG629" s="15" t="s">
        <v>44</v>
      </c>
      <c r="BH629" s="15" t="s">
        <v>44</v>
      </c>
      <c r="BI629" s="15"/>
      <c r="BJ629" s="16">
        <f>IF(AR629="R", $CA629, IF(OR(AR629="P", AR629="T", AR629="N"), 0, IF($C629="DM", $T629, IF(OR(AR629="Y", AR629="IR"),$AM629,IF(AR629="C", IF($BI629="Y", IF($AF629="N/A", $Q629, $AF629), IF($AG629="N/A", $T629,$AG629)))))))</f>
        <v>0</v>
      </c>
      <c r="BK629" s="16">
        <f>IF(AS629="R", $CA629, IF(OR(AS629="P", AS629="T", AS629="N"), 0, IF($C629="DM", $T629, IF(OR(AS629="Y", AS629="IR"),$AM629,IF(AS629="C", IF($BI629="Y", IF($AF629="N/A", $Q629, $AF629), IF($AG629="N/A", $T629,$AG629)))))))</f>
        <v>0</v>
      </c>
      <c r="BL629" s="16">
        <f>IF(AT629="R", $CA629, IF(OR(AT629="P", AT629="T", AT629="N"), 0, IF($C629="DM", $T629, IF(OR(AT629="Y", AT629="IR"),$AM629,IF(AT629="C", IF($BI629="Y", IF($AF629="N/A", $Q629, $AF629), IF($AG629="N/A", $T629,$AG629)))))))</f>
        <v>0</v>
      </c>
      <c r="BM629" s="16">
        <f>IF(AU629="R", $CA629, IF(OR(AU629="P", AU629="T", AU629="N"), 0, IF($C629="DM", $T629, IF(OR(AU629="Y", AU629="IR"),$AM629,IF(AU629="C", IF($BI629="Y", IF($AF629="N/A", $Q629, $AF629), IF($AG629="N/A", $T629,$AG629)))))))</f>
        <v>0</v>
      </c>
      <c r="BN629" s="16">
        <f>IF(AV629="R", $CA629, IF(OR(AV629="P", AV629="T", AV629="N"), 0, IF($C629="DM", $T629, IF(OR(AV629="Y", AV629="IR"),$AM629,IF(AV629="C", IF($BI629="Y", IF($AF629="N/A", $Q629, $AF629), IF($AG629="N/A", $T629,$AG629)))))))</f>
        <v>0</v>
      </c>
      <c r="BO629" s="16">
        <f>IF(AW629="R", $CA629, IF(OR(AW629="P", AW629="T", AW629="N"), 0, IF($C629="DM", $T629, IF(OR(AW629="Y", AW629="IR"),$AM629,IF(AW629="C", IF($BI629="Y", IF($AF629="N/A", $Q629, $AF629), IF($AG629="N/A", $T629,$AG629)))))))</f>
        <v>0</v>
      </c>
      <c r="BP629" s="16">
        <f>IF(AX629="R", $CA629, IF(OR(AX629="P", AX629="T", AX629="N"), 0, IF($C629="DM", $T629, IF(OR(AX629="Y", AX629="IR"),$AM629,IF(AX629="C", IF($BI629="Y", IF($AF629="N/A", $Q629, $AF629), IF($AG629="N/A", $T629,$AG629)))))))</f>
        <v>0</v>
      </c>
      <c r="BQ629" s="16">
        <f>IF(AY629="R", $CA629, IF(OR(AY629="P", AY629="T", AY629="N"), 0, IF($C629="DM", $T629, IF(OR(AY629="Y", AY629="IR"),$AM629,IF(AY629="C", IF($BI629="Y", IF($AF629="N/A", $Q629, $AF629), IF($AG629="N/A", $T629,$AG629)))))))</f>
        <v>0</v>
      </c>
      <c r="BR629" s="16">
        <f>IF(AZ629="R", $CA629, IF(OR(AZ629="P", AZ629="T", AZ629="N"), 0, IF($C629="DM", $T629, IF(OR(AZ629="Y", AZ629="IR"),$AM629,IF(AZ629="C", IF($BI629="Y", IF($AF629="N/A", $Q629, $AF629), IF($AG629="N/A", $T629,$AG629)))))))</f>
        <v>0</v>
      </c>
      <c r="BS629" s="16">
        <f>IF(BA629="R", $CA629, IF(OR(BA629="P", BA629="T", BA629="N"), 0, IF($C629="DM", $T629, IF(OR(BA629="Y", BA629="IR"),$AM629,IF(BA629="C", IF($BI629="Y", IF($AF629="N/A", $Q629, $AF629), IF($AG629="N/A", $T629,$AG629)))))))</f>
        <v>0</v>
      </c>
      <c r="BT629" s="16">
        <f>IF(BB629="R", $CA629, IF(OR(BB629="P", BB629="T", BB629="N"), 0, IF($C629="DM", $T629, IF(OR(BB629="Y", BB629="IR"),$AM629,IF(BB629="C", IF($BI629="Y", IF($BA629="C", IF($AF629="N/A", $Q629, $AF629), IF($AF629="N/A", $T629, $AM629)), IF($AG629="N/A", $T629,$AG629)))))))</f>
        <v>0</v>
      </c>
      <c r="BU629" s="16">
        <f>IF(BC629="R", $CA629, IF(OR(BC629="P", BC629="T", BC629="N"), 0, IF($C629="DM", $T629, IF(OR(BC629="Y", BC629="IR"),$AM629,IF(BC629="C", IF($BI629="Y", IF($BA629="C", IF($AF629="N/A", $Q629, $AF629), IF($AF629="N/A", $T629, $AM629)), IF($AG629="N/A", $T629,$AG629)))))))</f>
        <v>0</v>
      </c>
      <c r="BV629" s="16">
        <f>IF(BD629="R", $CA629, IF(OR(BD629="P", BD629="T", BD629="N"), 0, IF($C629="DM", $T629, IF(OR(BD629="Y", BD629="IR"),$AM629,IF(BD629="C", IF($BI629="Y", IF($BA629="C", IF($AF629="N/A", $Q629, $AF629), IF($AF629="N/A", $T629, $AM629)), IF($AG629="N/A", $T629,$AG629)))))))</f>
        <v>0</v>
      </c>
      <c r="BW629" s="16">
        <f>IF(BE629="R", $CA629, IF(OR(BE629="P", BE629="T", BE629="N"), 0, IF($C629="DM", $T629, IF(OR(BE629="Y", BE629="IR"),$AM629,IF(BE629="C", IF($BI629="Y", IF($BA629="C", IF($AF629="N/A", $Q629, $AF629), IF($AF629="N/A", $T629, $AM629)), IF($AG629="N/A", $T629,$AG629)))))))</f>
        <v>0</v>
      </c>
      <c r="BX629" s="16">
        <f>IF(BF629="R", $CA629, IF(OR(BF629="P", BF629="T", BF629="N"), 0, IF($C629="DM", $T629, IF(OR(BF629="Y", BF629="IR"),$AM629,IF(BF629="C", IF($BI629="Y", IF($BA629="C", IF($AF629="N/A", $Q629, $AF629), IF($AF629="N/A", $T629, $AM629)), IF($AG629="N/A", $T629,$AG629)))))))</f>
        <v>0</v>
      </c>
      <c r="BY629" s="16">
        <f>IF(BG629="R", $CA629, IF(OR(BG629="P", BG629="T", BG629="N"), 0, IF($C629="DM", $T629, IF(OR(BG629="Y", BG629="IR"),$AM629,IF(BG629="C", IF($BI629="Y", IF($BA629="C", IF($AF629="N/A", $Q629, $AF629), IF($AF629="N/A", $T629, $AM629)), IF($AG629="N/A", $T629,$AG629)))))))</f>
        <v>0</v>
      </c>
      <c r="BZ629" s="16">
        <f>IF(BH629="R", $CA629, IF(OR(BH629="P", BH629="T", BH629="N"), 0, IF($C629="DM", $T629, IF(OR(BH629="Y", BH629="IR"),$AM629,IF(BH629="C", IF($BI629="Y", IF($BA629="C", IF($AF629="N/A", $Q629, $AF629), IF($AF629="N/A", $T629, $AM629)), IF($AG629="N/A", $T629,$AG629)))))))</f>
        <v>0</v>
      </c>
      <c r="CA629" s="15" t="s">
        <v>75</v>
      </c>
      <c r="CB629" s="16">
        <f>BZ629</f>
        <v>0</v>
      </c>
      <c r="CC629" s="15" t="str">
        <f>IF(OR($BH629="T", $BH629="R"), 0, IF($BH629="C", IF($BI629="Y", IF($BA629="C", 0, IF(AF629="N/A", Q629-T629, AF629-AG629)), IF($AF629="N/A", U629, AH629)), AN629))</f>
        <v>N/A</v>
      </c>
      <c r="CD629" s="15" t="str">
        <f>IF(OR($BH629="T", $BH629="R"), 0, IF($BH629="C", IF($BI629="Y", 0, IF($AF629="N/A", V629, AI629)), AO629))</f>
        <v>N/A</v>
      </c>
      <c r="CE629" s="15" t="str">
        <f>IF(OR($BH629="T", $BH629="R"), 0, IF($BH629="C", IF($BI629="Y", 0, IF($AF629="N/A", W629, AJ629)), AP629))</f>
        <v>N/A</v>
      </c>
      <c r="CF629" s="15" t="str">
        <f>IF(OR($BH629="T", $BH629="R"), 0, IF($BH629="C", IF($BI629="Y", 0, IF($AF629="N/A", X629, AK629)), AQ629))</f>
        <v>N/A</v>
      </c>
      <c r="CG629" t="str">
        <f>IF(AC629="N/A", "S:"&amp;L629&amp;" G:"&amp;M629&amp;" GR:"&amp;Q629, IF(AC629=0, "S:"&amp;L629&amp;" G:"&amp;M629&amp;" GR:"&amp;Q629, "S:"&amp;L629&amp;"/"&amp;AD629&amp;" G:"&amp;AE629&amp;" GR:"&amp;AF629))</f>
        <v>S:1 G:0 GR:0</v>
      </c>
    </row>
    <row r="630" spans="1:85" x14ac:dyDescent="0.25">
      <c r="A630" s="14">
        <v>5244</v>
      </c>
      <c r="B630" s="15" t="s">
        <v>2834</v>
      </c>
      <c r="C630" s="15" t="s">
        <v>63</v>
      </c>
      <c r="D630" s="15" t="s">
        <v>55</v>
      </c>
      <c r="E630" s="15">
        <f>VLOOKUP(B630, 'Rookie Year'!$A$2:$B$55679,2,FALSE)</f>
        <v>2023</v>
      </c>
      <c r="F630" s="15">
        <v>2023</v>
      </c>
      <c r="G630" s="15" t="s">
        <v>40</v>
      </c>
      <c r="H630" s="15" t="s">
        <v>2226</v>
      </c>
      <c r="I630" s="16">
        <v>1</v>
      </c>
      <c r="J630" s="15">
        <v>3</v>
      </c>
      <c r="K630" s="17">
        <f>IF(AND(G630&lt;&gt;"N",R630="N/A"), IF(I630&lt;4, 0, 0.25),IF(I630=1, IF(J630=1,0.25, 0.25), IF(I630&lt;13, 0.25, IF(I630&lt;26, 0.4, IF(I630&lt;51, 0.6, 0.75)))))</f>
        <v>0</v>
      </c>
      <c r="L630" s="16">
        <f>I630-M630</f>
        <v>1</v>
      </c>
      <c r="M630" s="16">
        <f>ROUNDUP(I630*K630,0)</f>
        <v>0</v>
      </c>
      <c r="N630" s="16">
        <f>M630*J630</f>
        <v>0</v>
      </c>
      <c r="O630" s="16">
        <v>0</v>
      </c>
      <c r="P630" s="16">
        <v>0</v>
      </c>
      <c r="Q630" s="16">
        <f>N630-O630-P630</f>
        <v>0</v>
      </c>
      <c r="R630" s="15" t="s">
        <v>75</v>
      </c>
      <c r="S630" s="15">
        <f>IF(R630="N/A", J630-($B$1-F630), J630-($B$1-R630))</f>
        <v>2</v>
      </c>
      <c r="T630" s="16">
        <v>0</v>
      </c>
      <c r="U630" s="16">
        <v>0</v>
      </c>
      <c r="V630" s="16" t="str">
        <f>IF($S630&lt;3, "N/A", $M630)</f>
        <v>N/A</v>
      </c>
      <c r="W630" s="16" t="str">
        <f>IF($S630&lt;4, "N/A", $M630)</f>
        <v>N/A</v>
      </c>
      <c r="X630" s="16" t="str">
        <f>IF($S630&lt;5, "N/A", $M630)</f>
        <v>N/A</v>
      </c>
      <c r="Y630" s="15" t="str">
        <f>IF(SUM(T630:X630)&lt;&gt;Q630, "CHECK", "OK")</f>
        <v>OK</v>
      </c>
      <c r="Z630" s="15" t="str">
        <f>IF(F630=$B$1, "No", IF(S630=1, "Yes", "No"))</f>
        <v>No</v>
      </c>
      <c r="AA630" s="18" t="str">
        <f>IF(C630="DM", "N/A", IF(Z630="No","N/A",VLOOKUP(B630,'Extension List'!$A$3:$R$1972,18,FALSE)))</f>
        <v>N/A</v>
      </c>
      <c r="AB630" s="15" t="str">
        <f>IF(C630="DM", "N/A", IF(Z630="No","N/A",VLOOKUP(B630,'Extension List'!$A$3:$T$1972,20,FALSE)))</f>
        <v>N/A</v>
      </c>
      <c r="AC630" s="15" t="str">
        <f>IF(AA630="N/A", "N/A", 0)</f>
        <v>N/A</v>
      </c>
      <c r="AD630" s="16" t="str">
        <f>IF(AE630="N/A", "N/A", AA630-AE630)</f>
        <v>N/A</v>
      </c>
      <c r="AE630" s="16" t="str">
        <f>IF(AA630="N/A", "N/A", IF(AC630&gt;0, IF(AA630&lt;13, ROUNDUP(0.25*AA630,0), IF(AA630&lt;26, ROUNDUP(0.4*AA630,0), IF(AA630&lt;51, ROUNDUP(0.6*AA630,0), ROUNDUP(0.75*AA630,0)))), "N/A"))</f>
        <v>N/A</v>
      </c>
      <c r="AF630" s="16" t="str">
        <f>IF(AD630="N/A","N/A", (AE630*AC630)+Q630)</f>
        <v>N/A</v>
      </c>
      <c r="AG630" s="16" t="str">
        <f>IF($AF630="N/A", "N/A", "TBC")</f>
        <v>N/A</v>
      </c>
      <c r="AH630" s="16" t="str">
        <f>IF($AF630="N/A", "N/A", "TBC")</f>
        <v>N/A</v>
      </c>
      <c r="AI630" s="16" t="str">
        <f>IF($AF630="N/A","N/A",IF(AC630&gt;1,"TBC","N/A"))</f>
        <v>N/A</v>
      </c>
      <c r="AJ630" s="16" t="str">
        <f>IF($AF630="N/A","N/A",IF(AC630&gt;2,"TBC","N/A"))</f>
        <v>N/A</v>
      </c>
      <c r="AK630" s="16" t="str">
        <f>IF($AF630="N/A","N/A",IF(AC630&gt;3,"TBC","N/A"))</f>
        <v>N/A</v>
      </c>
      <c r="AL630" s="16" t="str">
        <f>IF(AC630="N/A","N/A",IF(AC630&gt;0,IF(SUM(AG630:AK630)&lt;&gt;AF630,"CHECK","OK"),"N/A"))</f>
        <v>N/A</v>
      </c>
      <c r="AM630" s="16">
        <f>IF(AD630="N/A", L630+T630, L630+AG630)</f>
        <v>1</v>
      </c>
      <c r="AN630" s="16">
        <f>IF(AD630="N/A", IF(U630="N/A", "N/A", L630+U630), AD630+AH630)</f>
        <v>1</v>
      </c>
      <c r="AO630" s="16" t="str">
        <f>IF(AD630="N/A", IF(V630="N/A", "N/A", L630+V630), IF(AI630="N/A", "N/A", AD630+AI630))</f>
        <v>N/A</v>
      </c>
      <c r="AP630" s="16" t="str">
        <f>IF(AD630="N/A", IF(W630="N/A", "N/A", L630+W630), IF(AJ630="N/A", "N/A", AD630+AJ630))</f>
        <v>N/A</v>
      </c>
      <c r="AQ630" s="16" t="str">
        <f>IF(AD630="N/A", IF(X630="N/A", "N/A", L630+X630), IF(AK630="N/A", "N/A", AD630+AK630))</f>
        <v>N/A</v>
      </c>
      <c r="AR630" s="15" t="s">
        <v>40</v>
      </c>
      <c r="AS630" s="15" t="s">
        <v>40</v>
      </c>
      <c r="AT630" s="15" t="s">
        <v>40</v>
      </c>
      <c r="AU630" s="15" t="s">
        <v>40</v>
      </c>
      <c r="AV630" s="15" t="s">
        <v>40</v>
      </c>
      <c r="AW630" s="15" t="s">
        <v>40</v>
      </c>
      <c r="AX630" s="15" t="s">
        <v>40</v>
      </c>
      <c r="AY630" s="15" t="s">
        <v>40</v>
      </c>
      <c r="AZ630" s="15" t="s">
        <v>40</v>
      </c>
      <c r="BA630" s="15" t="s">
        <v>40</v>
      </c>
      <c r="BB630" s="15" t="s">
        <v>40</v>
      </c>
      <c r="BC630" s="15" t="s">
        <v>40</v>
      </c>
      <c r="BD630" s="15" t="s">
        <v>40</v>
      </c>
      <c r="BE630" s="15" t="s">
        <v>40</v>
      </c>
      <c r="BF630" s="15" t="s">
        <v>40</v>
      </c>
      <c r="BG630" s="15" t="s">
        <v>40</v>
      </c>
      <c r="BH630" s="15" t="s">
        <v>40</v>
      </c>
      <c r="BI630" s="15"/>
      <c r="BJ630" s="16">
        <f>IF(AR630="R", $CA630, IF(OR(AR630="P", AR630="T", AR630="N"), 0, IF($C630="DM", $T630, IF(OR(AR630="Y", AR630="IR"),$AM630,IF(AR630="C", IF($BI630="Y", IF($AF630="N/A", $Q630, $AF630), IF($AG630="N/A", $T630,$AG630)))))))</f>
        <v>1</v>
      </c>
      <c r="BK630" s="16">
        <f>IF(AS630="R", $CA630, IF(OR(AS630="P", AS630="T", AS630="N"), 0, IF($C630="DM", $T630, IF(OR(AS630="Y", AS630="IR"),$AM630,IF(AS630="C", IF($BI630="Y", IF($AF630="N/A", $Q630, $AF630), IF($AG630="N/A", $T630,$AG630)))))))</f>
        <v>1</v>
      </c>
      <c r="BL630" s="16">
        <f>IF(AT630="R", $CA630, IF(OR(AT630="P", AT630="T", AT630="N"), 0, IF($C630="DM", $T630, IF(OR(AT630="Y", AT630="IR"),$AM630,IF(AT630="C", IF($BI630="Y", IF($AF630="N/A", $Q630, $AF630), IF($AG630="N/A", $T630,$AG630)))))))</f>
        <v>1</v>
      </c>
      <c r="BM630" s="16">
        <f>IF(AU630="R", $CA630, IF(OR(AU630="P", AU630="T", AU630="N"), 0, IF($C630="DM", $T630, IF(OR(AU630="Y", AU630="IR"),$AM630,IF(AU630="C", IF($BI630="Y", IF($AF630="N/A", $Q630, $AF630), IF($AG630="N/A", $T630,$AG630)))))))</f>
        <v>1</v>
      </c>
      <c r="BN630" s="16">
        <f>IF(AV630="R", $CA630, IF(OR(AV630="P", AV630="T", AV630="N"), 0, IF($C630="DM", $T630, IF(OR(AV630="Y", AV630="IR"),$AM630,IF(AV630="C", IF($BI630="Y", IF($AF630="N/A", $Q630, $AF630), IF($AG630="N/A", $T630,$AG630)))))))</f>
        <v>1</v>
      </c>
      <c r="BO630" s="16">
        <f>IF(AW630="R", $CA630, IF(OR(AW630="P", AW630="T", AW630="N"), 0, IF($C630="DM", $T630, IF(OR(AW630="Y", AW630="IR"),$AM630,IF(AW630="C", IF($BI630="Y", IF($AF630="N/A", $Q630, $AF630), IF($AG630="N/A", $T630,$AG630)))))))</f>
        <v>1</v>
      </c>
      <c r="BP630" s="16">
        <f>IF(AX630="R", $CA630, IF(OR(AX630="P", AX630="T", AX630="N"), 0, IF($C630="DM", $T630, IF(OR(AX630="Y", AX630="IR"),$AM630,IF(AX630="C", IF($BI630="Y", IF($AF630="N/A", $Q630, $AF630), IF($AG630="N/A", $T630,$AG630)))))))</f>
        <v>1</v>
      </c>
      <c r="BQ630" s="16">
        <f>IF(AY630="R", $CA630, IF(OR(AY630="P", AY630="T", AY630="N"), 0, IF($C630="DM", $T630, IF(OR(AY630="Y", AY630="IR"),$AM630,IF(AY630="C", IF($BI630="Y", IF($AF630="N/A", $Q630, $AF630), IF($AG630="N/A", $T630,$AG630)))))))</f>
        <v>1</v>
      </c>
      <c r="BR630" s="16">
        <f>IF(AZ630="R", $CA630, IF(OR(AZ630="P", AZ630="T", AZ630="N"), 0, IF($C630="DM", $T630, IF(OR(AZ630="Y", AZ630="IR"),$AM630,IF(AZ630="C", IF($BI630="Y", IF($AF630="N/A", $Q630, $AF630), IF($AG630="N/A", $T630,$AG630)))))))</f>
        <v>1</v>
      </c>
      <c r="BS630" s="16">
        <f>IF(BA630="R", $CA630, IF(OR(BA630="P", BA630="T", BA630="N"), 0, IF($C630="DM", $T630, IF(OR(BA630="Y", BA630="IR"),$AM630,IF(BA630="C", IF($BI630="Y", IF($AF630="N/A", $Q630, $AF630), IF($AG630="N/A", $T630,$AG630)))))))</f>
        <v>1</v>
      </c>
      <c r="BT630" s="16">
        <f>IF(BB630="R", $CA630, IF(OR(BB630="P", BB630="T", BB630="N"), 0, IF($C630="DM", $T630, IF(OR(BB630="Y", BB630="IR"),$AM630,IF(BB630="C", IF($BI630="Y", IF($BA630="C", IF($AF630="N/A", $Q630, $AF630), IF($AF630="N/A", $T630, $AM630)), IF($AG630="N/A", $T630,$AG630)))))))</f>
        <v>1</v>
      </c>
      <c r="BU630" s="16">
        <f>IF(BC630="R", $CA630, IF(OR(BC630="P", BC630="T", BC630="N"), 0, IF($C630="DM", $T630, IF(OR(BC630="Y", BC630="IR"),$AM630,IF(BC630="C", IF($BI630="Y", IF($BA630="C", IF($AF630="N/A", $Q630, $AF630), IF($AF630="N/A", $T630, $AM630)), IF($AG630="N/A", $T630,$AG630)))))))</f>
        <v>1</v>
      </c>
      <c r="BV630" s="16">
        <f>IF(BD630="R", $CA630, IF(OR(BD630="P", BD630="T", BD630="N"), 0, IF($C630="DM", $T630, IF(OR(BD630="Y", BD630="IR"),$AM630,IF(BD630="C", IF($BI630="Y", IF($BA630="C", IF($AF630="N/A", $Q630, $AF630), IF($AF630="N/A", $T630, $AM630)), IF($AG630="N/A", $T630,$AG630)))))))</f>
        <v>1</v>
      </c>
      <c r="BW630" s="16">
        <f>IF(BE630="R", $CA630, IF(OR(BE630="P", BE630="T", BE630="N"), 0, IF($C630="DM", $T630, IF(OR(BE630="Y", BE630="IR"),$AM630,IF(BE630="C", IF($BI630="Y", IF($BA630="C", IF($AF630="N/A", $Q630, $AF630), IF($AF630="N/A", $T630, $AM630)), IF($AG630="N/A", $T630,$AG630)))))))</f>
        <v>1</v>
      </c>
      <c r="BX630" s="16">
        <f>IF(BF630="R", $CA630, IF(OR(BF630="P", BF630="T", BF630="N"), 0, IF($C630="DM", $T630, IF(OR(BF630="Y", BF630="IR"),$AM630,IF(BF630="C", IF($BI630="Y", IF($BA630="C", IF($AF630="N/A", $Q630, $AF630), IF($AF630="N/A", $T630, $AM630)), IF($AG630="N/A", $T630,$AG630)))))))</f>
        <v>1</v>
      </c>
      <c r="BY630" s="16">
        <f>IF(BG630="R", $CA630, IF(OR(BG630="P", BG630="T", BG630="N"), 0, IF($C630="DM", $T630, IF(OR(BG630="Y", BG630="IR"),$AM630,IF(BG630="C", IF($BI630="Y", IF($BA630="C", IF($AF630="N/A", $Q630, $AF630), IF($AF630="N/A", $T630, $AM630)), IF($AG630="N/A", $T630,$AG630)))))))</f>
        <v>1</v>
      </c>
      <c r="BZ630" s="16">
        <f>IF(BH630="R", $CA630, IF(OR(BH630="P", BH630="T", BH630="N"), 0, IF($C630="DM", $T630, IF(OR(BH630="Y", BH630="IR"),$AM630,IF(BH630="C", IF($BI630="Y", IF($BA630="C", IF($AF630="N/A", $Q630, $AF630), IF($AF630="N/A", $T630, $AM630)), IF($AG630="N/A", $T630,$AG630)))))))</f>
        <v>1</v>
      </c>
      <c r="CA630" s="15" t="s">
        <v>75</v>
      </c>
      <c r="CB630" s="16">
        <f>BZ630</f>
        <v>1</v>
      </c>
      <c r="CC630" s="15">
        <f>IF(OR($BH630="T", $BH630="R"), 0, IF($BH630="C", IF($BI630="Y", IF($BA630="C", 0, IF(AF630="N/A", Q630-T630, AF630-AG630)), IF($AF630="N/A", U630, AH630)), AN630))</f>
        <v>1</v>
      </c>
      <c r="CD630" s="15" t="str">
        <f>IF(OR($BH630="T", $BH630="R"), 0, IF($BH630="C", IF($BI630="Y", 0, IF($AF630="N/A", V630, AI630)), AO630))</f>
        <v>N/A</v>
      </c>
      <c r="CE630" s="15" t="str">
        <f>IF(OR($BH630="T", $BH630="R"), 0, IF($BH630="C", IF($BI630="Y", 0, IF($AF630="N/A", W630, AJ630)), AP630))</f>
        <v>N/A</v>
      </c>
      <c r="CF630" s="15" t="str">
        <f>IF(OR($BH630="T", $BH630="R"), 0, IF($BH630="C", IF($BI630="Y", 0, IF($AF630="N/A", X630, AK630)), AQ630))</f>
        <v>N/A</v>
      </c>
      <c r="CG630" t="str">
        <f>IF(AC630="N/A", "S:"&amp;L630&amp;" G:"&amp;M630&amp;" GR:"&amp;Q630, IF(AC630=0, "S:"&amp;L630&amp;" G:"&amp;M630&amp;" GR:"&amp;Q630, "S:"&amp;L630&amp;"/"&amp;AD630&amp;" G:"&amp;AE630&amp;" GR:"&amp;AF630))</f>
        <v>S:1 G:0 GR:0</v>
      </c>
    </row>
    <row r="631" spans="1:85" x14ac:dyDescent="0.25">
      <c r="A631" s="14">
        <v>5645</v>
      </c>
      <c r="B631" s="15" t="s">
        <v>2994</v>
      </c>
      <c r="C631" s="15" t="s">
        <v>63</v>
      </c>
      <c r="D631" s="15" t="s">
        <v>55</v>
      </c>
      <c r="E631" s="15">
        <f>VLOOKUP(B631, 'Rookie Year'!$A$2:$B$55679,2,FALSE)</f>
        <v>2024</v>
      </c>
      <c r="F631" s="15">
        <v>2024</v>
      </c>
      <c r="G631" s="15" t="s">
        <v>40</v>
      </c>
      <c r="H631" s="15" t="s">
        <v>2198</v>
      </c>
      <c r="I631" s="16">
        <v>1</v>
      </c>
      <c r="J631" s="15">
        <v>3</v>
      </c>
      <c r="K631" s="17">
        <f>IF(AND(G631&lt;&gt;"N",R631="N/A"), IF(I631&lt;4, 0, 0.25),IF(I631=1, IF(J631=1,0.25, 0.25), IF(I631&lt;13, 0.25, IF(I631&lt;26, 0.4, IF(I631&lt;51, 0.6, 0.75)))))</f>
        <v>0</v>
      </c>
      <c r="L631" s="16">
        <f>I631-M631</f>
        <v>1</v>
      </c>
      <c r="M631" s="16">
        <f>ROUNDUP(I631*K631,0)</f>
        <v>0</v>
      </c>
      <c r="N631" s="16">
        <f>M631*J631</f>
        <v>0</v>
      </c>
      <c r="O631" s="16">
        <v>0</v>
      </c>
      <c r="P631" s="16">
        <v>0</v>
      </c>
      <c r="Q631" s="16">
        <f>N631-O631-P631</f>
        <v>0</v>
      </c>
      <c r="R631" s="15" t="s">
        <v>75</v>
      </c>
      <c r="S631" s="15">
        <f>IF(R631="N/A", J631-($B$1-F631), J631-($B$1-R631))</f>
        <v>3</v>
      </c>
      <c r="T631" s="16">
        <f>IF($S631&lt;1, "N/A", $M631)</f>
        <v>0</v>
      </c>
      <c r="U631" s="16">
        <f>IF($S631&lt;2, "N/A", $M631)</f>
        <v>0</v>
      </c>
      <c r="V631" s="16">
        <f>IF($S631&lt;3, "N/A", $M631)</f>
        <v>0</v>
      </c>
      <c r="W631" s="16" t="str">
        <f>IF($S631&lt;4, "N/A", $M631)</f>
        <v>N/A</v>
      </c>
      <c r="X631" s="16" t="str">
        <f>IF($S631&lt;5, "N/A", $M631)</f>
        <v>N/A</v>
      </c>
      <c r="Y631" s="15" t="str">
        <f>IF(SUM(T631:X631)&lt;&gt;Q631, "CHECK", "OK")</f>
        <v>OK</v>
      </c>
      <c r="Z631" s="15" t="str">
        <f>IF(F631=$B$1, "No", IF(S631=1, "Yes", "No"))</f>
        <v>No</v>
      </c>
      <c r="AA631" s="18" t="str">
        <f>IF(C631="DM", "N/A", IF(Z631="No","N/A",VLOOKUP(B631,'Extension List'!$A$3:$R$1972,18,FALSE)))</f>
        <v>N/A</v>
      </c>
      <c r="AB631" s="15" t="str">
        <f>IF(C631="DM", "N/A", IF(Z631="No","N/A",VLOOKUP(B631,'Extension List'!$A$3:$T$1972,20,FALSE)))</f>
        <v>N/A</v>
      </c>
      <c r="AC631" s="15" t="str">
        <f>IF(AA631="N/A", "N/A", 0)</f>
        <v>N/A</v>
      </c>
      <c r="AD631" s="16" t="str">
        <f>IF(AE631="N/A", "N/A", AA631-AE631)</f>
        <v>N/A</v>
      </c>
      <c r="AE631" s="16" t="str">
        <f>IF(AA631="N/A", "N/A", IF(AC631&gt;0, IF(AA631&lt;13, ROUNDUP(0.25*AA631,0), IF(AA631&lt;26, ROUNDUP(0.4*AA631,0), IF(AA631&lt;51, ROUNDUP(0.6*AA631,0), ROUNDUP(0.75*AA631,0)))), "N/A"))</f>
        <v>N/A</v>
      </c>
      <c r="AF631" s="16" t="str">
        <f>IF(AD631="N/A","N/A", (AE631*AC631)+Q631)</f>
        <v>N/A</v>
      </c>
      <c r="AG631" s="16" t="str">
        <f>IF($AF631="N/A", "N/A", "TBC")</f>
        <v>N/A</v>
      </c>
      <c r="AH631" s="16" t="str">
        <f>IF($AF631="N/A", "N/A", "TBC")</f>
        <v>N/A</v>
      </c>
      <c r="AI631" s="16" t="str">
        <f>IF($AF631="N/A","N/A",IF(AC631&gt;1,"TBC","N/A"))</f>
        <v>N/A</v>
      </c>
      <c r="AJ631" s="16" t="str">
        <f>IF($AF631="N/A","N/A",IF(AC631&gt;2,"TBC","N/A"))</f>
        <v>N/A</v>
      </c>
      <c r="AK631" s="16" t="str">
        <f>IF($AF631="N/A","N/A",IF(AC631&gt;3,"TBC","N/A"))</f>
        <v>N/A</v>
      </c>
      <c r="AL631" s="16" t="str">
        <f>IF(AC631="N/A","N/A",IF(AC631&gt;0,IF(SUM(AG631:AK631)&lt;&gt;AF631,"CHECK","OK"),"N/A"))</f>
        <v>N/A</v>
      </c>
      <c r="AM631" s="16">
        <f>IF(AD631="N/A", L631+T631, L631+AG631)</f>
        <v>1</v>
      </c>
      <c r="AN631" s="16">
        <f>IF(AD631="N/A", IF(U631="N/A", "N/A", L631+U631), AD631+AH631)</f>
        <v>1</v>
      </c>
      <c r="AO631" s="16">
        <f>IF(AD631="N/A", IF(V631="N/A", "N/A", L631+V631), IF(AI631="N/A", "N/A", AD631+AI631))</f>
        <v>1</v>
      </c>
      <c r="AP631" s="16" t="str">
        <f>IF(AD631="N/A", IF(W631="N/A", "N/A", L631+W631), IF(AJ631="N/A", "N/A", AD631+AJ631))</f>
        <v>N/A</v>
      </c>
      <c r="AQ631" s="16" t="str">
        <f>IF(AD631="N/A", IF(X631="N/A", "N/A", L631+X631), IF(AK631="N/A", "N/A", AD631+AK631))</f>
        <v>N/A</v>
      </c>
      <c r="AR631" s="15" t="s">
        <v>40</v>
      </c>
      <c r="AS631" s="15" t="s">
        <v>40</v>
      </c>
      <c r="AT631" s="15" t="s">
        <v>40</v>
      </c>
      <c r="AU631" s="15" t="s">
        <v>40</v>
      </c>
      <c r="AV631" s="15" t="s">
        <v>40</v>
      </c>
      <c r="AW631" s="15" t="s">
        <v>40</v>
      </c>
      <c r="AX631" s="15" t="s">
        <v>40</v>
      </c>
      <c r="AY631" s="15" t="s">
        <v>40</v>
      </c>
      <c r="AZ631" s="15" t="s">
        <v>40</v>
      </c>
      <c r="BA631" s="15" t="s">
        <v>40</v>
      </c>
      <c r="BB631" s="15" t="s">
        <v>40</v>
      </c>
      <c r="BC631" s="15" t="s">
        <v>40</v>
      </c>
      <c r="BD631" s="15" t="s">
        <v>40</v>
      </c>
      <c r="BE631" s="15" t="s">
        <v>40</v>
      </c>
      <c r="BF631" s="15" t="s">
        <v>40</v>
      </c>
      <c r="BG631" s="15" t="s">
        <v>40</v>
      </c>
      <c r="BH631" s="15" t="s">
        <v>40</v>
      </c>
      <c r="BJ631" s="16">
        <f>IF(AR631="R", $CA631, IF(OR(AR631="P", AR631="T", AR631="N"), 0, IF($C631="DM", $T631, IF(OR(AR631="Y", AR631="IR"),$AM631,IF(AR631="C", IF($BI631="Y", IF($AF631="N/A", $Q631, $AF631), IF($AG631="N/A", $T631,$AG631)))))))</f>
        <v>1</v>
      </c>
      <c r="BK631" s="16">
        <f>IF(AS631="R", $CA631, IF(OR(AS631="P", AS631="T", AS631="N"), 0, IF($C631="DM", $T631, IF(OR(AS631="Y", AS631="IR"),$AM631,IF(AS631="C", IF($BI631="Y", IF($AF631="N/A", $Q631, $AF631), IF($AG631="N/A", $T631,$AG631)))))))</f>
        <v>1</v>
      </c>
      <c r="BL631" s="16">
        <f>IF(AT631="R", $CA631, IF(OR(AT631="P", AT631="T", AT631="N"), 0, IF($C631="DM", $T631, IF(OR(AT631="Y", AT631="IR"),$AM631,IF(AT631="C", IF($BI631="Y", IF($AF631="N/A", $Q631, $AF631), IF($AG631="N/A", $T631,$AG631)))))))</f>
        <v>1</v>
      </c>
      <c r="BM631" s="16">
        <f>IF(AU631="R", $CA631, IF(OR(AU631="P", AU631="T", AU631="N"), 0, IF($C631="DM", $T631, IF(OR(AU631="Y", AU631="IR"),$AM631,IF(AU631="C", IF($BI631="Y", IF($AF631="N/A", $Q631, $AF631), IF($AG631="N/A", $T631,$AG631)))))))</f>
        <v>1</v>
      </c>
      <c r="BN631" s="16">
        <f>IF(AV631="R", $CA631, IF(OR(AV631="P", AV631="T", AV631="N"), 0, IF($C631="DM", $T631, IF(OR(AV631="Y", AV631="IR"),$AM631,IF(AV631="C", IF($BI631="Y", IF($AF631="N/A", $Q631, $AF631), IF($AG631="N/A", $T631,$AG631)))))))</f>
        <v>1</v>
      </c>
      <c r="BO631" s="16">
        <f>IF(AW631="R", $CA631, IF(OR(AW631="P", AW631="T", AW631="N"), 0, IF($C631="DM", $T631, IF(OR(AW631="Y", AW631="IR"),$AM631,IF(AW631="C", IF($BI631="Y", IF($AF631="N/A", $Q631, $AF631), IF($AG631="N/A", $T631,$AG631)))))))</f>
        <v>1</v>
      </c>
      <c r="BP631" s="16">
        <f>IF(AX631="R", $CA631, IF(OR(AX631="P", AX631="T", AX631="N"), 0, IF($C631="DM", $T631, IF(OR(AX631="Y", AX631="IR"),$AM631,IF(AX631="C", IF($BI631="Y", IF($AF631="N/A", $Q631, $AF631), IF($AG631="N/A", $T631,$AG631)))))))</f>
        <v>1</v>
      </c>
      <c r="BQ631" s="16">
        <f>IF(AY631="R", $CA631, IF(OR(AY631="P", AY631="T", AY631="N"), 0, IF($C631="DM", $T631, IF(OR(AY631="Y", AY631="IR"),$AM631,IF(AY631="C", IF($BI631="Y", IF($AF631="N/A", $Q631, $AF631), IF($AG631="N/A", $T631,$AG631)))))))</f>
        <v>1</v>
      </c>
      <c r="BR631" s="16">
        <f>IF(AZ631="R", $CA631, IF(OR(AZ631="P", AZ631="T", AZ631="N"), 0, IF($C631="DM", $T631, IF(OR(AZ631="Y", AZ631="IR"),$AM631,IF(AZ631="C", IF($BI631="Y", IF($AF631="N/A", $Q631, $AF631), IF($AG631="N/A", $T631,$AG631)))))))</f>
        <v>1</v>
      </c>
      <c r="BS631" s="16">
        <f>IF(BA631="R", $CA631, IF(OR(BA631="P", BA631="T", BA631="N"), 0, IF($C631="DM", $T631, IF(OR(BA631="Y", BA631="IR"),$AM631,IF(BA631="C", IF($BI631="Y", IF($AF631="N/A", $Q631, $AF631), IF($AG631="N/A", $T631,$AG631)))))))</f>
        <v>1</v>
      </c>
      <c r="BT631" s="16">
        <f>IF(BB631="R", $CA631, IF(OR(BB631="P", BB631="T", BB631="N"), 0, IF($C631="DM", $T631, IF(OR(BB631="Y", BB631="IR"),$AM631,IF(BB631="C", IF($BI631="Y", IF($BA631="C", IF($AF631="N/A", $Q631, $AF631), IF($AF631="N/A", $T631, $AM631)), IF($AG631="N/A", $T631,$AG631)))))))</f>
        <v>1</v>
      </c>
      <c r="BU631" s="16">
        <f>IF(BC631="R", $CA631, IF(OR(BC631="P", BC631="T", BC631="N"), 0, IF($C631="DM", $T631, IF(OR(BC631="Y", BC631="IR"),$AM631,IF(BC631="C", IF($BI631="Y", IF($BA631="C", IF($AF631="N/A", $Q631, $AF631), IF($AF631="N/A", $T631, $AM631)), IF($AG631="N/A", $T631,$AG631)))))))</f>
        <v>1</v>
      </c>
      <c r="BV631" s="16">
        <f>IF(BD631="R", $CA631, IF(OR(BD631="P", BD631="T", BD631="N"), 0, IF($C631="DM", $T631, IF(OR(BD631="Y", BD631="IR"),$AM631,IF(BD631="C", IF($BI631="Y", IF($BA631="C", IF($AF631="N/A", $Q631, $AF631), IF($AF631="N/A", $T631, $AM631)), IF($AG631="N/A", $T631,$AG631)))))))</f>
        <v>1</v>
      </c>
      <c r="BW631" s="16">
        <f>IF(BE631="R", $CA631, IF(OR(BE631="P", BE631="T", BE631="N"), 0, IF($C631="DM", $T631, IF(OR(BE631="Y", BE631="IR"),$AM631,IF(BE631="C", IF($BI631="Y", IF($BA631="C", IF($AF631="N/A", $Q631, $AF631), IF($AF631="N/A", $T631, $AM631)), IF($AG631="N/A", $T631,$AG631)))))))</f>
        <v>1</v>
      </c>
      <c r="BX631" s="16">
        <f>IF(BF631="R", $CA631, IF(OR(BF631="P", BF631="T", BF631="N"), 0, IF($C631="DM", $T631, IF(OR(BF631="Y", BF631="IR"),$AM631,IF(BF631="C", IF($BI631="Y", IF($BA631="C", IF($AF631="N/A", $Q631, $AF631), IF($AF631="N/A", $T631, $AM631)), IF($AG631="N/A", $T631,$AG631)))))))</f>
        <v>1</v>
      </c>
      <c r="BY631" s="16">
        <f>IF(BG631="R", $CA631, IF(OR(BG631="P", BG631="T", BG631="N"), 0, IF($C631="DM", $T631, IF(OR(BG631="Y", BG631="IR"),$AM631,IF(BG631="C", IF($BI631="Y", IF($BA631="C", IF($AF631="N/A", $Q631, $AF631), IF($AF631="N/A", $T631, $AM631)), IF($AG631="N/A", $T631,$AG631)))))))</f>
        <v>1</v>
      </c>
      <c r="BZ631" s="16">
        <f>IF(BH631="R", $CA631, IF(OR(BH631="P", BH631="T", BH631="N"), 0, IF($C631="DM", $T631, IF(OR(BH631="Y", BH631="IR"),$AM631,IF(BH631="C", IF($BI631="Y", IF($BA631="C", IF($AF631="N/A", $Q631, $AF631), IF($AF631="N/A", $T631, $AM631)), IF($AG631="N/A", $T631,$AG631)))))))</f>
        <v>1</v>
      </c>
      <c r="CA631" s="15" t="s">
        <v>75</v>
      </c>
      <c r="CB631" s="16">
        <f>BZ631</f>
        <v>1</v>
      </c>
      <c r="CC631" s="15">
        <f>IF(OR($BH631="T", $BH631="R"), 0, IF($BH631="C", IF($BI631="Y", IF($BA631="C", 0, IF(AF631="N/A", Q631-T631, AF631-AG631)), IF($AF631="N/A", U631, AH631)), AN631))</f>
        <v>1</v>
      </c>
      <c r="CD631" s="15">
        <f>IF(OR($BH631="T", $BH631="R"), 0, IF($BH631="C", IF($BI631="Y", 0, IF($AF631="N/A", V631, AI631)), AO631))</f>
        <v>1</v>
      </c>
      <c r="CE631" s="15" t="str">
        <f>IF(OR($BH631="T", $BH631="R"), 0, IF($BH631="C", IF($BI631="Y", 0, IF($AF631="N/A", W631, AJ631)), AP631))</f>
        <v>N/A</v>
      </c>
      <c r="CF631" s="15" t="str">
        <f>IF(OR($BH631="T", $BH631="R"), 0, IF($BH631="C", IF($BI631="Y", 0, IF($AF631="N/A", X631, AK631)), AQ631))</f>
        <v>N/A</v>
      </c>
      <c r="CG631" t="str">
        <f>IF(AC631="N/A", "S:"&amp;L631&amp;" G:"&amp;M631&amp;" GR:"&amp;Q631, IF(AC631=0, "S:"&amp;L631&amp;" G:"&amp;M631&amp;" GR:"&amp;Q631, "S:"&amp;L631&amp;"/"&amp;AD631&amp;" G:"&amp;AE631&amp;" GR:"&amp;AF631))</f>
        <v>S:1 G:0 GR:0</v>
      </c>
    </row>
    <row r="632" spans="1:85" x14ac:dyDescent="0.25">
      <c r="A632" s="14">
        <v>4719</v>
      </c>
      <c r="B632" s="15" t="s">
        <v>2552</v>
      </c>
      <c r="C632" s="15" t="s">
        <v>63</v>
      </c>
      <c r="D632" s="15" t="s">
        <v>55</v>
      </c>
      <c r="E632" s="15">
        <f>VLOOKUP(B632, 'Rookie Year'!$A$2:$B$55679,2,FALSE)</f>
        <v>2022</v>
      </c>
      <c r="F632" s="15">
        <v>2022</v>
      </c>
      <c r="G632" s="15" t="s">
        <v>40</v>
      </c>
      <c r="H632" s="15" t="s">
        <v>2150</v>
      </c>
      <c r="I632" s="16">
        <v>14</v>
      </c>
      <c r="J632" s="15">
        <v>4</v>
      </c>
      <c r="K632" s="17">
        <f>IF(AND(G632&lt;&gt;"N",R632="N/A"), IF(I632&lt;4, 0, 0.25),IF(I632=1, IF(J632=1,0.25, 0.25), IF(I632&lt;13, 0.25, IF(I632&lt;26, 0.4, IF(I632&lt;51, 0.6, 0.75)))))</f>
        <v>0.25</v>
      </c>
      <c r="L632" s="16">
        <f>I632-M632</f>
        <v>10</v>
      </c>
      <c r="M632" s="16">
        <f>ROUNDUP(I632*K632,0)</f>
        <v>4</v>
      </c>
      <c r="N632" s="16">
        <f>M632*J632</f>
        <v>16</v>
      </c>
      <c r="O632" s="16">
        <v>16</v>
      </c>
      <c r="P632" s="16">
        <v>0</v>
      </c>
      <c r="Q632" s="16">
        <f>N632-O632-P632</f>
        <v>0</v>
      </c>
      <c r="R632" s="15" t="s">
        <v>75</v>
      </c>
      <c r="S632" s="15">
        <f>IF(R632="N/A", J632-($B$1-F632), J632-($B$1-R632))</f>
        <v>2</v>
      </c>
      <c r="T632" s="16">
        <v>0</v>
      </c>
      <c r="U632" s="16">
        <v>0</v>
      </c>
      <c r="V632" s="16" t="str">
        <f>IF($S632&lt;3, "N/A", $M632)</f>
        <v>N/A</v>
      </c>
      <c r="W632" s="16" t="str">
        <f>IF($S632&lt;4, "N/A", $M632)</f>
        <v>N/A</v>
      </c>
      <c r="X632" s="16" t="str">
        <f>IF($S632&lt;5, "N/A", $M632)</f>
        <v>N/A</v>
      </c>
      <c r="Y632" s="15" t="str">
        <f>IF(SUM(T632:X632)&lt;&gt;Q632, "CHECK", "OK")</f>
        <v>OK</v>
      </c>
      <c r="Z632" s="15" t="str">
        <f>IF(F632=$B$1, "No", IF(S632=1, "Yes", "No"))</f>
        <v>No</v>
      </c>
      <c r="AA632" s="18" t="str">
        <f>IF(C632="DM", "N/A", IF(Z632="No","N/A",VLOOKUP(B632,'Extension List'!$A$3:$R$1972,18,FALSE)))</f>
        <v>N/A</v>
      </c>
      <c r="AB632" s="15" t="str">
        <f>IF(C632="DM", "N/A", IF(Z632="No","N/A",VLOOKUP(B632,'Extension List'!$A$3:$T$1972,20,FALSE)))</f>
        <v>N/A</v>
      </c>
      <c r="AC632" s="15" t="str">
        <f>IF(AA632="N/A", "N/A", 0)</f>
        <v>N/A</v>
      </c>
      <c r="AD632" s="16" t="str">
        <f>IF(AE632="N/A", "N/A", AA632-AE632)</f>
        <v>N/A</v>
      </c>
      <c r="AE632" s="16" t="str">
        <f>IF(AA632="N/A", "N/A", IF(AC632&gt;0, IF(AA632&lt;13, ROUNDUP(0.25*AA632,0), IF(AA632&lt;26, ROUNDUP(0.4*AA632,0), IF(AA632&lt;51, ROUNDUP(0.6*AA632,0), ROUNDUP(0.75*AA632,0)))), "N/A"))</f>
        <v>N/A</v>
      </c>
      <c r="AF632" s="16" t="str">
        <f>IF(AD632="N/A","N/A", (AE632*AC632)+Q632)</f>
        <v>N/A</v>
      </c>
      <c r="AG632" s="16" t="str">
        <f>IF($AF632="N/A", "N/A", "TBC")</f>
        <v>N/A</v>
      </c>
      <c r="AH632" s="16" t="str">
        <f>IF($AF632="N/A", "N/A", "TBC")</f>
        <v>N/A</v>
      </c>
      <c r="AI632" s="16" t="str">
        <f>IF($AF632="N/A","N/A",IF(AC632&gt;1,"TBC","N/A"))</f>
        <v>N/A</v>
      </c>
      <c r="AJ632" s="16" t="str">
        <f>IF($AF632="N/A","N/A",IF(AC632&gt;2,"TBC","N/A"))</f>
        <v>N/A</v>
      </c>
      <c r="AK632" s="16" t="str">
        <f>IF($AF632="N/A","N/A",IF(AC632&gt;3,"TBC","N/A"))</f>
        <v>N/A</v>
      </c>
      <c r="AL632" s="16" t="str">
        <f>IF(AC632="N/A","N/A",IF(AC632&gt;0,IF(SUM(AG632:AK632)&lt;&gt;AF632,"CHECK","OK"),"N/A"))</f>
        <v>N/A</v>
      </c>
      <c r="AM632" s="16">
        <f>IF(AD632="N/A", L632+T632, L632+AG632)</f>
        <v>10</v>
      </c>
      <c r="AN632" s="16">
        <f>IF(AD632="N/A", IF(U632="N/A", "N/A", L632+U632), AD632+AH632)</f>
        <v>10</v>
      </c>
      <c r="AO632" s="16" t="str">
        <f>IF(AD632="N/A", IF(V632="N/A", "N/A", L632+V632), IF(AI632="N/A", "N/A", AD632+AI632))</f>
        <v>N/A</v>
      </c>
      <c r="AP632" s="16" t="str">
        <f>IF(AD632="N/A", IF(W632="N/A", "N/A", L632+W632), IF(AJ632="N/A", "N/A", AD632+AJ632))</f>
        <v>N/A</v>
      </c>
      <c r="AQ632" s="16" t="str">
        <f>IF(AD632="N/A", IF(X632="N/A", "N/A", L632+X632), IF(AK632="N/A", "N/A", AD632+AK632))</f>
        <v>N/A</v>
      </c>
      <c r="AR632" s="15" t="s">
        <v>40</v>
      </c>
      <c r="AS632" s="15" t="s">
        <v>40</v>
      </c>
      <c r="AT632" s="15" t="s">
        <v>40</v>
      </c>
      <c r="AU632" s="15" t="s">
        <v>40</v>
      </c>
      <c r="AV632" s="15" t="s">
        <v>40</v>
      </c>
      <c r="AW632" s="15" t="s">
        <v>40</v>
      </c>
      <c r="AX632" s="15" t="s">
        <v>40</v>
      </c>
      <c r="AY632" s="15" t="s">
        <v>40</v>
      </c>
      <c r="AZ632" s="15" t="s">
        <v>40</v>
      </c>
      <c r="BA632" s="15" t="s">
        <v>40</v>
      </c>
      <c r="BB632" s="15" t="s">
        <v>40</v>
      </c>
      <c r="BC632" s="15" t="s">
        <v>40</v>
      </c>
      <c r="BD632" s="15" t="s">
        <v>40</v>
      </c>
      <c r="BE632" s="15" t="s">
        <v>40</v>
      </c>
      <c r="BF632" s="15" t="s">
        <v>40</v>
      </c>
      <c r="BG632" s="15" t="s">
        <v>40</v>
      </c>
      <c r="BH632" s="15" t="s">
        <v>40</v>
      </c>
      <c r="BI632" s="15"/>
      <c r="BJ632" s="16">
        <f>IF(AR632="R", $CA632, IF(OR(AR632="P", AR632="T", AR632="N"), 0, IF($C632="DM", $T632, IF(OR(AR632="Y", AR632="IR"),$AM632,IF(AR632="C", IF($BI632="Y", IF($AF632="N/A", $Q632, $AF632), IF($AG632="N/A", $T632,$AG632)))))))</f>
        <v>10</v>
      </c>
      <c r="BK632" s="16">
        <f>IF(AS632="R", $CA632, IF(OR(AS632="P", AS632="T", AS632="N"), 0, IF($C632="DM", $T632, IF(OR(AS632="Y", AS632="IR"),$AM632,IF(AS632="C", IF($BI632="Y", IF($AF632="N/A", $Q632, $AF632), IF($AG632="N/A", $T632,$AG632)))))))</f>
        <v>10</v>
      </c>
      <c r="BL632" s="16">
        <f>IF(AT632="R", $CA632, IF(OR(AT632="P", AT632="T", AT632="N"), 0, IF($C632="DM", $T632, IF(OR(AT632="Y", AT632="IR"),$AM632,IF(AT632="C", IF($BI632="Y", IF($AF632="N/A", $Q632, $AF632), IF($AG632="N/A", $T632,$AG632)))))))</f>
        <v>10</v>
      </c>
      <c r="BM632" s="16">
        <f>IF(AU632="R", $CA632, IF(OR(AU632="P", AU632="T", AU632="N"), 0, IF($C632="DM", $T632, IF(OR(AU632="Y", AU632="IR"),$AM632,IF(AU632="C", IF($BI632="Y", IF($AF632="N/A", $Q632, $AF632), IF($AG632="N/A", $T632,$AG632)))))))</f>
        <v>10</v>
      </c>
      <c r="BN632" s="16">
        <f>IF(AV632="R", $CA632, IF(OR(AV632="P", AV632="T", AV632="N"), 0, IF($C632="DM", $T632, IF(OR(AV632="Y", AV632="IR"),$AM632,IF(AV632="C", IF($BI632="Y", IF($AF632="N/A", $Q632, $AF632), IF($AG632="N/A", $T632,$AG632)))))))</f>
        <v>10</v>
      </c>
      <c r="BO632" s="16">
        <f>IF(AW632="R", $CA632, IF(OR(AW632="P", AW632="T", AW632="N"), 0, IF($C632="DM", $T632, IF(OR(AW632="Y", AW632="IR"),$AM632,IF(AW632="C", IF($BI632="Y", IF($AF632="N/A", $Q632, $AF632), IF($AG632="N/A", $T632,$AG632)))))))</f>
        <v>10</v>
      </c>
      <c r="BP632" s="16">
        <f>IF(AX632="R", $CA632, IF(OR(AX632="P", AX632="T", AX632="N"), 0, IF($C632="DM", $T632, IF(OR(AX632="Y", AX632="IR"),$AM632,IF(AX632="C", IF($BI632="Y", IF($AF632="N/A", $Q632, $AF632), IF($AG632="N/A", $T632,$AG632)))))))</f>
        <v>10</v>
      </c>
      <c r="BQ632" s="16">
        <f>IF(AY632="R", $CA632, IF(OR(AY632="P", AY632="T", AY632="N"), 0, IF($C632="DM", $T632, IF(OR(AY632="Y", AY632="IR"),$AM632,IF(AY632="C", IF($BI632="Y", IF($AF632="N/A", $Q632, $AF632), IF($AG632="N/A", $T632,$AG632)))))))</f>
        <v>10</v>
      </c>
      <c r="BR632" s="16">
        <f>IF(AZ632="R", $CA632, IF(OR(AZ632="P", AZ632="T", AZ632="N"), 0, IF($C632="DM", $T632, IF(OR(AZ632="Y", AZ632="IR"),$AM632,IF(AZ632="C", IF($BI632="Y", IF($AF632="N/A", $Q632, $AF632), IF($AG632="N/A", $T632,$AG632)))))))</f>
        <v>10</v>
      </c>
      <c r="BS632" s="16">
        <f>IF(BA632="R", $CA632, IF(OR(BA632="P", BA632="T", BA632="N"), 0, IF($C632="DM", $T632, IF(OR(BA632="Y", BA632="IR"),$AM632,IF(BA632="C", IF($BI632="Y", IF($AF632="N/A", $Q632, $AF632), IF($AG632="N/A", $T632,$AG632)))))))</f>
        <v>10</v>
      </c>
      <c r="BT632" s="16">
        <f>IF(BB632="R", $CA632, IF(OR(BB632="P", BB632="T", BB632="N"), 0, IF($C632="DM", $T632, IF(OR(BB632="Y", BB632="IR"),$AM632,IF(BB632="C", IF($BI632="Y", IF($BA632="C", IF($AF632="N/A", $Q632, $AF632), IF($AF632="N/A", $T632, $AM632)), IF($AG632="N/A", $T632,$AG632)))))))</f>
        <v>10</v>
      </c>
      <c r="BU632" s="16">
        <f>IF(BC632="R", $CA632, IF(OR(BC632="P", BC632="T", BC632="N"), 0, IF($C632="DM", $T632, IF(OR(BC632="Y", BC632="IR"),$AM632,IF(BC632="C", IF($BI632="Y", IF($BA632="C", IF($AF632="N/A", $Q632, $AF632), IF($AF632="N/A", $T632, $AM632)), IF($AG632="N/A", $T632,$AG632)))))))</f>
        <v>10</v>
      </c>
      <c r="BV632" s="16">
        <f>IF(BD632="R", $CA632, IF(OR(BD632="P", BD632="T", BD632="N"), 0, IF($C632="DM", $T632, IF(OR(BD632="Y", BD632="IR"),$AM632,IF(BD632="C", IF($BI632="Y", IF($BA632="C", IF($AF632="N/A", $Q632, $AF632), IF($AF632="N/A", $T632, $AM632)), IF($AG632="N/A", $T632,$AG632)))))))</f>
        <v>10</v>
      </c>
      <c r="BW632" s="16">
        <f>IF(BE632="R", $CA632, IF(OR(BE632="P", BE632="T", BE632="N"), 0, IF($C632="DM", $T632, IF(OR(BE632="Y", BE632="IR"),$AM632,IF(BE632="C", IF($BI632="Y", IF($BA632="C", IF($AF632="N/A", $Q632, $AF632), IF($AF632="N/A", $T632, $AM632)), IF($AG632="N/A", $T632,$AG632)))))))</f>
        <v>10</v>
      </c>
      <c r="BX632" s="16">
        <f>IF(BF632="R", $CA632, IF(OR(BF632="P", BF632="T", BF632="N"), 0, IF($C632="DM", $T632, IF(OR(BF632="Y", BF632="IR"),$AM632,IF(BF632="C", IF($BI632="Y", IF($BA632="C", IF($AF632="N/A", $Q632, $AF632), IF($AF632="N/A", $T632, $AM632)), IF($AG632="N/A", $T632,$AG632)))))))</f>
        <v>10</v>
      </c>
      <c r="BY632" s="16">
        <f>IF(BG632="R", $CA632, IF(OR(BG632="P", BG632="T", BG632="N"), 0, IF($C632="DM", $T632, IF(OR(BG632="Y", BG632="IR"),$AM632,IF(BG632="C", IF($BI632="Y", IF($BA632="C", IF($AF632="N/A", $Q632, $AF632), IF($AF632="N/A", $T632, $AM632)), IF($AG632="N/A", $T632,$AG632)))))))</f>
        <v>10</v>
      </c>
      <c r="BZ632" s="16">
        <f>IF(BH632="R", $CA632, IF(OR(BH632="P", BH632="T", BH632="N"), 0, IF($C632="DM", $T632, IF(OR(BH632="Y", BH632="IR"),$AM632,IF(BH632="C", IF($BI632="Y", IF($BA632="C", IF($AF632="N/A", $Q632, $AF632), IF($AF632="N/A", $T632, $AM632)), IF($AG632="N/A", $T632,$AG632)))))))</f>
        <v>10</v>
      </c>
      <c r="CA632" s="15" t="s">
        <v>75</v>
      </c>
      <c r="CB632" s="16">
        <f>BZ632</f>
        <v>10</v>
      </c>
      <c r="CC632" s="15">
        <f>IF(OR($BH632="T", $BH632="R"), 0, IF($BH632="C", IF($BI632="Y", IF($BA632="C", 0, IF(AF632="N/A", Q632-T632, AF632-AG632)), IF($AF632="N/A", U632, AH632)), AN632))</f>
        <v>10</v>
      </c>
      <c r="CD632" s="15" t="str">
        <f>IF(OR($BH632="T", $BH632="R"), 0, IF($BH632="C", IF($BI632="Y", 0, IF($AF632="N/A", V632, AI632)), AO632))</f>
        <v>N/A</v>
      </c>
      <c r="CE632" s="15" t="str">
        <f>IF(OR($BH632="T", $BH632="R"), 0, IF($BH632="C", IF($BI632="Y", 0, IF($AF632="N/A", W632, AJ632)), AP632))</f>
        <v>N/A</v>
      </c>
      <c r="CF632" s="15" t="str">
        <f>IF(OR($BH632="T", $BH632="R"), 0, IF($BH632="C", IF($BI632="Y", 0, IF($AF632="N/A", X632, AK632)), AQ632))</f>
        <v>N/A</v>
      </c>
      <c r="CG632" t="str">
        <f>IF(AC632="N/A", "S:"&amp;L632&amp;" G:"&amp;M632&amp;" GR:"&amp;Q632, IF(AC632=0, "S:"&amp;L632&amp;" G:"&amp;M632&amp;" GR:"&amp;Q632, "S:"&amp;L632&amp;"/"&amp;AD632&amp;" G:"&amp;AE632&amp;" GR:"&amp;AF632))</f>
        <v>S:10 G:4 GR:0</v>
      </c>
    </row>
    <row r="633" spans="1:85" x14ac:dyDescent="0.25">
      <c r="A633" s="14">
        <v>5137</v>
      </c>
      <c r="B633" s="15" t="s">
        <v>418</v>
      </c>
      <c r="C633" s="15" t="s">
        <v>64</v>
      </c>
      <c r="D633" s="15" t="s">
        <v>55</v>
      </c>
      <c r="E633" s="15">
        <f>VLOOKUP(B633, 'Rookie Year'!$A$2:$B$55679,2,FALSE)</f>
        <v>2018</v>
      </c>
      <c r="F633" s="15">
        <v>2023</v>
      </c>
      <c r="G633" s="15" t="s">
        <v>42</v>
      </c>
      <c r="H633" s="15" t="s">
        <v>1928</v>
      </c>
      <c r="I633" s="16">
        <v>1</v>
      </c>
      <c r="J633" s="15">
        <v>3</v>
      </c>
      <c r="K633" s="17">
        <f>IF(AND(G633&lt;&gt;"N",R633="N/A"), IF(I633&lt;4, 0, 0.25),IF(I633=1, IF(J633=1,0.25, 0.25), IF(I633&lt;13, 0.25, IF(I633&lt;26, 0.4, IF(I633&lt;51, 0.6, 0.75)))))</f>
        <v>0.25</v>
      </c>
      <c r="L633" s="16">
        <f>I633-M633</f>
        <v>0</v>
      </c>
      <c r="M633" s="16">
        <f>ROUNDUP(I633*K633,0)</f>
        <v>1</v>
      </c>
      <c r="N633" s="16">
        <f>M633*J633</f>
        <v>3</v>
      </c>
      <c r="O633" s="16">
        <v>1</v>
      </c>
      <c r="P633" s="16">
        <v>0</v>
      </c>
      <c r="Q633" s="16">
        <f>N633-O633-P633</f>
        <v>2</v>
      </c>
      <c r="R633" s="15" t="s">
        <v>75</v>
      </c>
      <c r="S633" s="15">
        <f>IF(R633="N/A", J633-($B$1-F633), J633-($B$1-R633))</f>
        <v>2</v>
      </c>
      <c r="T633" s="16">
        <v>1</v>
      </c>
      <c r="U633" s="16">
        <v>1</v>
      </c>
      <c r="V633" s="16" t="str">
        <f>IF($S633&lt;3, "N/A", $M633)</f>
        <v>N/A</v>
      </c>
      <c r="W633" s="16" t="str">
        <f>IF($S633&lt;4, "N/A", $M633)</f>
        <v>N/A</v>
      </c>
      <c r="X633" s="16" t="str">
        <f>IF($S633&lt;5, "N/A", $M633)</f>
        <v>N/A</v>
      </c>
      <c r="Y633" s="15" t="str">
        <f>IF(SUM(T633:X633)&lt;&gt;Q633, "CHECK", "OK")</f>
        <v>OK</v>
      </c>
      <c r="Z633" s="15" t="str">
        <f>IF(F633=$B$1, "No", IF(S633=1, "Yes", "No"))</f>
        <v>No</v>
      </c>
      <c r="AA633" s="18" t="str">
        <f>IF(C633="DM", "N/A", IF(Z633="No","N/A",VLOOKUP(B633,'Extension List'!$A$3:$R$1972,18,FALSE)))</f>
        <v>N/A</v>
      </c>
      <c r="AB633" s="15" t="str">
        <f>IF(C633="DM", "N/A", IF(Z633="No","N/A",VLOOKUP(B633,'Extension List'!$A$3:$T$1972,20,FALSE)))</f>
        <v>N/A</v>
      </c>
      <c r="AC633" s="15" t="str">
        <f>IF(AA633="N/A", "N/A", 0)</f>
        <v>N/A</v>
      </c>
      <c r="AD633" s="16" t="str">
        <f>IF(AE633="N/A", "N/A", AA633-AE633)</f>
        <v>N/A</v>
      </c>
      <c r="AE633" s="16" t="str">
        <f>IF(AA633="N/A", "N/A", IF(AC633&gt;0, IF(AA633&lt;13, ROUNDUP(0.25*AA633,0), IF(AA633&lt;26, ROUNDUP(0.4*AA633,0), IF(AA633&lt;51, ROUNDUP(0.6*AA633,0), ROUNDUP(0.75*AA633,0)))), "N/A"))</f>
        <v>N/A</v>
      </c>
      <c r="AF633" s="16" t="str">
        <f>IF(AD633="N/A","N/A", (AE633*AC633)+Q633)</f>
        <v>N/A</v>
      </c>
      <c r="AG633" s="16" t="str">
        <f>IF($AF633="N/A", "N/A", "TBC")</f>
        <v>N/A</v>
      </c>
      <c r="AH633" s="16" t="str">
        <f>IF($AF633="N/A", "N/A", "TBC")</f>
        <v>N/A</v>
      </c>
      <c r="AI633" s="16" t="str">
        <f>IF($AF633="N/A","N/A",IF(AC633&gt;1,"TBC","N/A"))</f>
        <v>N/A</v>
      </c>
      <c r="AJ633" s="16" t="str">
        <f>IF($AF633="N/A","N/A",IF(AC633&gt;2,"TBC","N/A"))</f>
        <v>N/A</v>
      </c>
      <c r="AK633" s="16" t="str">
        <f>IF($AF633="N/A","N/A",IF(AC633&gt;3,"TBC","N/A"))</f>
        <v>N/A</v>
      </c>
      <c r="AL633" s="16" t="str">
        <f>IF(AC633="N/A","N/A",IF(AC633&gt;0,IF(SUM(AG633:AK633)&lt;&gt;AF633,"CHECK","OK"),"N/A"))</f>
        <v>N/A</v>
      </c>
      <c r="AM633" s="16">
        <f>IF(AD633="N/A", L633+T633, L633+AG633)</f>
        <v>1</v>
      </c>
      <c r="AN633" s="16">
        <f>IF(AD633="N/A", IF(U633="N/A", "N/A", L633+U633), AD633+AH633)</f>
        <v>1</v>
      </c>
      <c r="AO633" s="16" t="str">
        <f>IF(AD633="N/A", IF(V633="N/A", "N/A", L633+V633), IF(AI633="N/A", "N/A", AD633+AI633))</f>
        <v>N/A</v>
      </c>
      <c r="AP633" s="16" t="str">
        <f>IF(AD633="N/A", IF(W633="N/A", "N/A", L633+W633), IF(AJ633="N/A", "N/A", AD633+AJ633))</f>
        <v>N/A</v>
      </c>
      <c r="AQ633" s="16" t="str">
        <f>IF(AD633="N/A", IF(X633="N/A", "N/A", L633+X633), IF(AK633="N/A", "N/A", AD633+AK633))</f>
        <v>N/A</v>
      </c>
      <c r="AR633" s="15" t="s">
        <v>40</v>
      </c>
      <c r="AS633" s="15" t="s">
        <v>40</v>
      </c>
      <c r="AT633" s="15" t="s">
        <v>40</v>
      </c>
      <c r="AU633" s="15" t="s">
        <v>40</v>
      </c>
      <c r="AV633" s="15" t="s">
        <v>40</v>
      </c>
      <c r="AW633" s="15" t="s">
        <v>40</v>
      </c>
      <c r="AX633" s="15" t="s">
        <v>40</v>
      </c>
      <c r="AY633" s="15" t="s">
        <v>40</v>
      </c>
      <c r="AZ633" s="15" t="s">
        <v>40</v>
      </c>
      <c r="BA633" s="15" t="s">
        <v>40</v>
      </c>
      <c r="BB633" s="15" t="s">
        <v>44</v>
      </c>
      <c r="BC633" s="15" t="s">
        <v>44</v>
      </c>
      <c r="BD633" s="15" t="s">
        <v>44</v>
      </c>
      <c r="BE633" s="15" t="s">
        <v>44</v>
      </c>
      <c r="BF633" s="15" t="s">
        <v>44</v>
      </c>
      <c r="BG633" s="15" t="s">
        <v>44</v>
      </c>
      <c r="BH633" s="15" t="s">
        <v>44</v>
      </c>
      <c r="BI633" s="15"/>
      <c r="BJ633" s="16">
        <f>IF(AR633="R", $CA633, IF(OR(AR633="P", AR633="T", AR633="N"), 0, IF($C633="DM", $T633, IF(OR(AR633="Y", AR633="IR"),$AM633,IF(AR633="C", IF($BI633="Y", IF($AF633="N/A", $Q633, $AF633), IF($AG633="N/A", $T633,$AG633)))))))</f>
        <v>1</v>
      </c>
      <c r="BK633" s="16">
        <f>IF(AS633="R", $CA633, IF(OR(AS633="P", AS633="T", AS633="N"), 0, IF($C633="DM", $T633, IF(OR(AS633="Y", AS633="IR"),$AM633,IF(AS633="C", IF($BI633="Y", IF($AF633="N/A", $Q633, $AF633), IF($AG633="N/A", $T633,$AG633)))))))</f>
        <v>1</v>
      </c>
      <c r="BL633" s="16">
        <f>IF(AT633="R", $CA633, IF(OR(AT633="P", AT633="T", AT633="N"), 0, IF($C633="DM", $T633, IF(OR(AT633="Y", AT633="IR"),$AM633,IF(AT633="C", IF($BI633="Y", IF($AF633="N/A", $Q633, $AF633), IF($AG633="N/A", $T633,$AG633)))))))</f>
        <v>1</v>
      </c>
      <c r="BM633" s="16">
        <f>IF(AU633="R", $CA633, IF(OR(AU633="P", AU633="T", AU633="N"), 0, IF($C633="DM", $T633, IF(OR(AU633="Y", AU633="IR"),$AM633,IF(AU633="C", IF($BI633="Y", IF($AF633="N/A", $Q633, $AF633), IF($AG633="N/A", $T633,$AG633)))))))</f>
        <v>1</v>
      </c>
      <c r="BN633" s="16">
        <f>IF(AV633="R", $CA633, IF(OR(AV633="P", AV633="T", AV633="N"), 0, IF($C633="DM", $T633, IF(OR(AV633="Y", AV633="IR"),$AM633,IF(AV633="C", IF($BI633="Y", IF($AF633="N/A", $Q633, $AF633), IF($AG633="N/A", $T633,$AG633)))))))</f>
        <v>1</v>
      </c>
      <c r="BO633" s="16">
        <f>IF(AW633="R", $CA633, IF(OR(AW633="P", AW633="T", AW633="N"), 0, IF($C633="DM", $T633, IF(OR(AW633="Y", AW633="IR"),$AM633,IF(AW633="C", IF($BI633="Y", IF($AF633="N/A", $Q633, $AF633), IF($AG633="N/A", $T633,$AG633)))))))</f>
        <v>1</v>
      </c>
      <c r="BP633" s="16">
        <f>IF(AX633="R", $CA633, IF(OR(AX633="P", AX633="T", AX633="N"), 0, IF($C633="DM", $T633, IF(OR(AX633="Y", AX633="IR"),$AM633,IF(AX633="C", IF($BI633="Y", IF($AF633="N/A", $Q633, $AF633), IF($AG633="N/A", $T633,$AG633)))))))</f>
        <v>1</v>
      </c>
      <c r="BQ633" s="16">
        <f>IF(AY633="R", $CA633, IF(OR(AY633="P", AY633="T", AY633="N"), 0, IF($C633="DM", $T633, IF(OR(AY633="Y", AY633="IR"),$AM633,IF(AY633="C", IF($BI633="Y", IF($AF633="N/A", $Q633, $AF633), IF($AG633="N/A", $T633,$AG633)))))))</f>
        <v>1</v>
      </c>
      <c r="BR633" s="16">
        <f>IF(AZ633="R", $CA633, IF(OR(AZ633="P", AZ633="T", AZ633="N"), 0, IF($C633="DM", $T633, IF(OR(AZ633="Y", AZ633="IR"),$AM633,IF(AZ633="C", IF($BI633="Y", IF($AF633="N/A", $Q633, $AF633), IF($AG633="N/A", $T633,$AG633)))))))</f>
        <v>1</v>
      </c>
      <c r="BS633" s="16">
        <f>IF(BA633="R", $CA633, IF(OR(BA633="P", BA633="T", BA633="N"), 0, IF($C633="DM", $T633, IF(OR(BA633="Y", BA633="IR"),$AM633,IF(BA633="C", IF($BI633="Y", IF($AF633="N/A", $Q633, $AF633), IF($AG633="N/A", $T633,$AG633)))))))</f>
        <v>1</v>
      </c>
      <c r="BT633" s="16">
        <f>IF(BB633="R", $CA633, IF(OR(BB633="P", BB633="T", BB633="N"), 0, IF($C633="DM", $T633, IF(OR(BB633="Y", BB633="IR"),$AM633,IF(BB633="C", IF($BI633="Y", IF($BA633="C", IF($AF633="N/A", $Q633, $AF633), IF($AF633="N/A", $T633, $AM633)), IF($AG633="N/A", $T633,$AG633)))))))</f>
        <v>1</v>
      </c>
      <c r="BU633" s="16">
        <f>IF(BC633="R", $CA633, IF(OR(BC633="P", BC633="T", BC633="N"), 0, IF($C633="DM", $T633, IF(OR(BC633="Y", BC633="IR"),$AM633,IF(BC633="C", IF($BI633="Y", IF($BA633="C", IF($AF633="N/A", $Q633, $AF633), IF($AF633="N/A", $T633, $AM633)), IF($AG633="N/A", $T633,$AG633)))))))</f>
        <v>1</v>
      </c>
      <c r="BV633" s="16">
        <f>IF(BD633="R", $CA633, IF(OR(BD633="P", BD633="T", BD633="N"), 0, IF($C633="DM", $T633, IF(OR(BD633="Y", BD633="IR"),$AM633,IF(BD633="C", IF($BI633="Y", IF($BA633="C", IF($AF633="N/A", $Q633, $AF633), IF($AF633="N/A", $T633, $AM633)), IF($AG633="N/A", $T633,$AG633)))))))</f>
        <v>1</v>
      </c>
      <c r="BW633" s="16">
        <f>IF(BE633="R", $CA633, IF(OR(BE633="P", BE633="T", BE633="N"), 0, IF($C633="DM", $T633, IF(OR(BE633="Y", BE633="IR"),$AM633,IF(BE633="C", IF($BI633="Y", IF($BA633="C", IF($AF633="N/A", $Q633, $AF633), IF($AF633="N/A", $T633, $AM633)), IF($AG633="N/A", $T633,$AG633)))))))</f>
        <v>1</v>
      </c>
      <c r="BX633" s="16">
        <f>IF(BF633="R", $CA633, IF(OR(BF633="P", BF633="T", BF633="N"), 0, IF($C633="DM", $T633, IF(OR(BF633="Y", BF633="IR"),$AM633,IF(BF633="C", IF($BI633="Y", IF($BA633="C", IF($AF633="N/A", $Q633, $AF633), IF($AF633="N/A", $T633, $AM633)), IF($AG633="N/A", $T633,$AG633)))))))</f>
        <v>1</v>
      </c>
      <c r="BY633" s="16">
        <f>IF(BG633="R", $CA633, IF(OR(BG633="P", BG633="T", BG633="N"), 0, IF($C633="DM", $T633, IF(OR(BG633="Y", BG633="IR"),$AM633,IF(BG633="C", IF($BI633="Y", IF($BA633="C", IF($AF633="N/A", $Q633, $AF633), IF($AF633="N/A", $T633, $AM633)), IF($AG633="N/A", $T633,$AG633)))))))</f>
        <v>1</v>
      </c>
      <c r="BZ633" s="16">
        <f>IF(BH633="R", $CA633, IF(OR(BH633="P", BH633="T", BH633="N"), 0, IF($C633="DM", $T633, IF(OR(BH633="Y", BH633="IR"),$AM633,IF(BH633="C", IF($BI633="Y", IF($BA633="C", IF($AF633="N/A", $Q633, $AF633), IF($AF633="N/A", $T633, $AM633)), IF($AG633="N/A", $T633,$AG633)))))))</f>
        <v>1</v>
      </c>
      <c r="CA633" s="15" t="s">
        <v>75</v>
      </c>
      <c r="CB633" s="16">
        <f>BZ633</f>
        <v>1</v>
      </c>
      <c r="CC633" s="15">
        <f>IF(OR($BH633="T", $BH633="R"), 0, IF($BH633="C", IF($BI633="Y", IF($BA633="C", 0, IF(AF633="N/A", Q633-T633, AF633-AG633)), IF($AF633="N/A", U633, AH633)), AN633))</f>
        <v>1</v>
      </c>
      <c r="CD633" s="15" t="str">
        <f>IF(OR($BH633="T", $BH633="R"), 0, IF($BH633="C", IF($BI633="Y", 0, IF($AF633="N/A", V633, AI633)), AO633))</f>
        <v>N/A</v>
      </c>
      <c r="CE633" s="15" t="str">
        <f>IF(OR($BH633="T", $BH633="R"), 0, IF($BH633="C", IF($BI633="Y", 0, IF($AF633="N/A", W633, AJ633)), AP633))</f>
        <v>N/A</v>
      </c>
      <c r="CF633" s="15" t="str">
        <f>IF(OR($BH633="T", $BH633="R"), 0, IF($BH633="C", IF($BI633="Y", 0, IF($AF633="N/A", X633, AK633)), AQ633))</f>
        <v>N/A</v>
      </c>
      <c r="CG633" t="str">
        <f>IF(AC633="N/A", "S:"&amp;L633&amp;" G:"&amp;M633&amp;" GR:"&amp;Q633, IF(AC633=0, "S:"&amp;L633&amp;" G:"&amp;M633&amp;" GR:"&amp;Q633, "S:"&amp;L633&amp;"/"&amp;AD633&amp;" G:"&amp;AE633&amp;" GR:"&amp;AF633))</f>
        <v>S:0 G:1 GR:2</v>
      </c>
    </row>
    <row r="634" spans="1:85" x14ac:dyDescent="0.25">
      <c r="A634" s="14">
        <v>5851</v>
      </c>
      <c r="B634" s="15" t="s">
        <v>508</v>
      </c>
      <c r="C634" s="15" t="s">
        <v>64</v>
      </c>
      <c r="D634" s="15" t="s">
        <v>55</v>
      </c>
      <c r="E634" s="15">
        <f>VLOOKUP(B634, 'Rookie Year'!$A$2:$B$55679,2,FALSE)</f>
        <v>2018</v>
      </c>
      <c r="F634" s="15">
        <v>2024</v>
      </c>
      <c r="G634" s="15" t="s">
        <v>42</v>
      </c>
      <c r="H634" s="15">
        <v>10</v>
      </c>
      <c r="I634" s="16">
        <v>1</v>
      </c>
      <c r="J634" s="15">
        <v>1</v>
      </c>
      <c r="K634" s="17">
        <f>IF(AND(G634&lt;&gt;"N",R634="N/A"), IF(I634&lt;4, 0, 0.25),IF(I634=1, IF(J634=1,0.25, 0.25), IF(I634&lt;13, 0.25, IF(I634&lt;26, 0.4, IF(I634&lt;51, 0.6, 0.75)))))</f>
        <v>0.25</v>
      </c>
      <c r="L634" s="16">
        <f>I634-M634</f>
        <v>0</v>
      </c>
      <c r="M634" s="16">
        <f>ROUNDUP(I634*K634,0)</f>
        <v>1</v>
      </c>
      <c r="N634" s="16">
        <f>M634*J634</f>
        <v>1</v>
      </c>
      <c r="O634" s="16">
        <v>0</v>
      </c>
      <c r="P634" s="16">
        <v>0</v>
      </c>
      <c r="Q634" s="16">
        <f>N634-O634-P634</f>
        <v>1</v>
      </c>
      <c r="R634" s="15" t="s">
        <v>75</v>
      </c>
      <c r="S634" s="15">
        <f>IF(R634="N/A", J634-($B$1-F634), J634-($B$1-R634))</f>
        <v>1</v>
      </c>
      <c r="T634" s="16">
        <f>IF($S634&lt;1, "N/A", $M634)</f>
        <v>1</v>
      </c>
      <c r="U634" s="16" t="str">
        <f>IF($S634&lt;2, "N/A", $M634)</f>
        <v>N/A</v>
      </c>
      <c r="V634" s="16" t="str">
        <f>IF($S634&lt;3, "N/A", $M634)</f>
        <v>N/A</v>
      </c>
      <c r="W634" s="16" t="str">
        <f>IF($S634&lt;4, "N/A", $M634)</f>
        <v>N/A</v>
      </c>
      <c r="X634" s="16" t="str">
        <f>IF($S634&lt;5, "N/A", $M634)</f>
        <v>N/A</v>
      </c>
      <c r="Y634" s="15" t="str">
        <f>IF(SUM(T634:X634)&lt;&gt;Q634, "CHECK", "OK")</f>
        <v>OK</v>
      </c>
      <c r="Z634" s="15" t="str">
        <f>IF(F634=$B$1, "No", IF(S634=1, "Yes", "No"))</f>
        <v>No</v>
      </c>
      <c r="AA634" s="18" t="str">
        <f>IF(C634="DM", "N/A", IF(Z634="No","N/A",VLOOKUP(B634,'Extension List'!$A$3:$R$1972,18,FALSE)))</f>
        <v>N/A</v>
      </c>
      <c r="AB634" s="15" t="str">
        <f>IF(C634="DM", "N/A", IF(Z634="No","N/A",VLOOKUP(B634,'Extension List'!$A$3:$T$1972,20,FALSE)))</f>
        <v>N/A</v>
      </c>
      <c r="AC634" s="15" t="str">
        <f>IF(AA634="N/A", "N/A", 0)</f>
        <v>N/A</v>
      </c>
      <c r="AD634" s="16" t="str">
        <f>IF(AE634="N/A", "N/A", AA634-AE634)</f>
        <v>N/A</v>
      </c>
      <c r="AE634" s="16" t="str">
        <f>IF(AA634="N/A", "N/A", IF(AC634&gt;0, IF(AA634&lt;13, ROUNDUP(0.25*AA634,0), IF(AA634&lt;26, ROUNDUP(0.4*AA634,0), IF(AA634&lt;51, ROUNDUP(0.6*AA634,0), ROUNDUP(0.75*AA634,0)))), "N/A"))</f>
        <v>N/A</v>
      </c>
      <c r="AF634" s="16" t="str">
        <f>IF(AD634="N/A","N/A", (AE634*AC634)+Q634)</f>
        <v>N/A</v>
      </c>
      <c r="AG634" s="16" t="str">
        <f>IF($AF634="N/A", "N/A", "TBC")</f>
        <v>N/A</v>
      </c>
      <c r="AH634" s="16" t="str">
        <f>IF($AF634="N/A", "N/A", "TBC")</f>
        <v>N/A</v>
      </c>
      <c r="AI634" s="16" t="str">
        <f>IF($AF634="N/A","N/A",IF(AC634&gt;1,"TBC","N/A"))</f>
        <v>N/A</v>
      </c>
      <c r="AJ634" s="16" t="str">
        <f>IF($AF634="N/A","N/A",IF(AC634&gt;2,"TBC","N/A"))</f>
        <v>N/A</v>
      </c>
      <c r="AK634" s="16" t="str">
        <f>IF($AF634="N/A","N/A",IF(AC634&gt;3,"TBC","N/A"))</f>
        <v>N/A</v>
      </c>
      <c r="AL634" s="16" t="str">
        <f>IF(AC634="N/A","N/A",IF(AC634&gt;0,IF(SUM(AG634:AK634)&lt;&gt;AF634,"CHECK","OK"),"N/A"))</f>
        <v>N/A</v>
      </c>
      <c r="AM634" s="16">
        <f>IF(AD634="N/A", L634+T634, L634+AG634)</f>
        <v>1</v>
      </c>
      <c r="AN634" s="16" t="str">
        <f>IF(AD634="N/A", IF(U634="N/A", "N/A", L634+U634), AD634+AH634)</f>
        <v>N/A</v>
      </c>
      <c r="AO634" s="16" t="str">
        <f>IF(AD634="N/A", IF(V634="N/A", "N/A", L634+V634), IF(AI634="N/A", "N/A", AD634+AI634))</f>
        <v>N/A</v>
      </c>
      <c r="AP634" s="16" t="str">
        <f>IF(AD634="N/A", IF(W634="N/A", "N/A", L634+W634), IF(AJ634="N/A", "N/A", AD634+AJ634))</f>
        <v>N/A</v>
      </c>
      <c r="AQ634" s="16" t="str">
        <f>IF(AD634="N/A", IF(X634="N/A", "N/A", L634+X634), IF(AK634="N/A", "N/A", AD634+AK634))</f>
        <v>N/A</v>
      </c>
      <c r="AR634" s="15" t="s">
        <v>42</v>
      </c>
      <c r="AS634" s="15" t="s">
        <v>42</v>
      </c>
      <c r="AT634" s="15" t="s">
        <v>42</v>
      </c>
      <c r="AU634" s="15" t="s">
        <v>42</v>
      </c>
      <c r="AV634" s="15" t="s">
        <v>42</v>
      </c>
      <c r="AW634" s="15" t="s">
        <v>42</v>
      </c>
      <c r="AX634" s="15" t="s">
        <v>42</v>
      </c>
      <c r="AY634" s="15" t="s">
        <v>42</v>
      </c>
      <c r="AZ634" s="15" t="s">
        <v>42</v>
      </c>
      <c r="BA634" s="15" t="s">
        <v>42</v>
      </c>
      <c r="BB634" s="15" t="s">
        <v>40</v>
      </c>
      <c r="BC634" s="15" t="s">
        <v>40</v>
      </c>
      <c r="BD634" s="15" t="s">
        <v>40</v>
      </c>
      <c r="BE634" s="15" t="s">
        <v>40</v>
      </c>
      <c r="BF634" s="15" t="s">
        <v>40</v>
      </c>
      <c r="BG634" s="15" t="s">
        <v>40</v>
      </c>
      <c r="BH634" s="15" t="s">
        <v>40</v>
      </c>
      <c r="BJ634" s="16">
        <f>IF(AR634="R", $CA634, IF(OR(AR634="P", AR634="T", AR634="N"), 0, IF($C634="DM", $T634, IF(OR(AR634="Y", AR634="IR"),$AM634,IF(AR634="C", IF($BI634="Y", IF($AF634="N/A", $Q634, $AF634), IF($AG634="N/A", $T634,$AG634)))))))</f>
        <v>0</v>
      </c>
      <c r="BK634" s="16">
        <f>IF(AS634="R", $CA634, IF(OR(AS634="P", AS634="T", AS634="N"), 0, IF($C634="DM", $T634, IF(OR(AS634="Y", AS634="IR"),$AM634,IF(AS634="C", IF($BI634="Y", IF($AF634="N/A", $Q634, $AF634), IF($AG634="N/A", $T634,$AG634)))))))</f>
        <v>0</v>
      </c>
      <c r="BL634" s="16">
        <f>IF(AT634="R", $CA634, IF(OR(AT634="P", AT634="T", AT634="N"), 0, IF($C634="DM", $T634, IF(OR(AT634="Y", AT634="IR"),$AM634,IF(AT634="C", IF($BI634="Y", IF($AF634="N/A", $Q634, $AF634), IF($AG634="N/A", $T634,$AG634)))))))</f>
        <v>0</v>
      </c>
      <c r="BM634" s="16">
        <f>IF(AU634="R", $CA634, IF(OR(AU634="P", AU634="T", AU634="N"), 0, IF($C634="DM", $T634, IF(OR(AU634="Y", AU634="IR"),$AM634,IF(AU634="C", IF($BI634="Y", IF($AF634="N/A", $Q634, $AF634), IF($AG634="N/A", $T634,$AG634)))))))</f>
        <v>0</v>
      </c>
      <c r="BN634" s="16">
        <f>IF(AV634="R", $CA634, IF(OR(AV634="P", AV634="T", AV634="N"), 0, IF($C634="DM", $T634, IF(OR(AV634="Y", AV634="IR"),$AM634,IF(AV634="C", IF($BI634="Y", IF($AF634="N/A", $Q634, $AF634), IF($AG634="N/A", $T634,$AG634)))))))</f>
        <v>0</v>
      </c>
      <c r="BO634" s="16">
        <f>IF(AW634="R", $CA634, IF(OR(AW634="P", AW634="T", AW634="N"), 0, IF($C634="DM", $T634, IF(OR(AW634="Y", AW634="IR"),$AM634,IF(AW634="C", IF($BI634="Y", IF($AF634="N/A", $Q634, $AF634), IF($AG634="N/A", $T634,$AG634)))))))</f>
        <v>0</v>
      </c>
      <c r="BP634" s="16">
        <f>IF(AX634="R", $CA634, IF(OR(AX634="P", AX634="T", AX634="N"), 0, IF($C634="DM", $T634, IF(OR(AX634="Y", AX634="IR"),$AM634,IF(AX634="C", IF($BI634="Y", IF($AF634="N/A", $Q634, $AF634), IF($AG634="N/A", $T634,$AG634)))))))</f>
        <v>0</v>
      </c>
      <c r="BQ634" s="16">
        <f>IF(AY634="R", $CA634, IF(OR(AY634="P", AY634="T", AY634="N"), 0, IF($C634="DM", $T634, IF(OR(AY634="Y", AY634="IR"),$AM634,IF(AY634="C", IF($BI634="Y", IF($AF634="N/A", $Q634, $AF634), IF($AG634="N/A", $T634,$AG634)))))))</f>
        <v>0</v>
      </c>
      <c r="BR634" s="16">
        <f>IF(AZ634="R", $CA634, IF(OR(AZ634="P", AZ634="T", AZ634="N"), 0, IF($C634="DM", $T634, IF(OR(AZ634="Y", AZ634="IR"),$AM634,IF(AZ634="C", IF($BI634="Y", IF($AF634="N/A", $Q634, $AF634), IF($AG634="N/A", $T634,$AG634)))))))</f>
        <v>0</v>
      </c>
      <c r="BS634" s="16">
        <f>IF(BA634="R", $CA634, IF(OR(BA634="P", BA634="T", BA634="N"), 0, IF($C634="DM", $T634, IF(OR(BA634="Y", BA634="IR"),$AM634,IF(BA634="C", IF($BI634="Y", IF($AF634="N/A", $Q634, $AF634), IF($AG634="N/A", $T634,$AG634)))))))</f>
        <v>0</v>
      </c>
      <c r="BT634" s="16">
        <f>IF(BB634="R", $CA634, IF(OR(BB634="P", BB634="T", BB634="N"), 0, IF($C634="DM", $T634, IF(OR(BB634="Y", BB634="IR"),$AM634,IF(BB634="C", IF($BI634="Y", IF($BA634="C", IF($AF634="N/A", $Q634, $AF634), IF($AF634="N/A", $T634, $AM634)), IF($AG634="N/A", $T634,$AG634)))))))</f>
        <v>1</v>
      </c>
      <c r="BU634" s="16">
        <f>IF(BC634="R", $CA634, IF(OR(BC634="P", BC634="T", BC634="N"), 0, IF($C634="DM", $T634, IF(OR(BC634="Y", BC634="IR"),$AM634,IF(BC634="C", IF($BI634="Y", IF($BA634="C", IF($AF634="N/A", $Q634, $AF634), IF($AF634="N/A", $T634, $AM634)), IF($AG634="N/A", $T634,$AG634)))))))</f>
        <v>1</v>
      </c>
      <c r="BV634" s="16">
        <f>IF(BD634="R", $CA634, IF(OR(BD634="P", BD634="T", BD634="N"), 0, IF($C634="DM", $T634, IF(OR(BD634="Y", BD634="IR"),$AM634,IF(BD634="C", IF($BI634="Y", IF($BA634="C", IF($AF634="N/A", $Q634, $AF634), IF($AF634="N/A", $T634, $AM634)), IF($AG634="N/A", $T634,$AG634)))))))</f>
        <v>1</v>
      </c>
      <c r="BW634" s="16">
        <f>IF(BE634="R", $CA634, IF(OR(BE634="P", BE634="T", BE634="N"), 0, IF($C634="DM", $T634, IF(OR(BE634="Y", BE634="IR"),$AM634,IF(BE634="C", IF($BI634="Y", IF($BA634="C", IF($AF634="N/A", $Q634, $AF634), IF($AF634="N/A", $T634, $AM634)), IF($AG634="N/A", $T634,$AG634)))))))</f>
        <v>1</v>
      </c>
      <c r="BX634" s="16">
        <f>IF(BF634="R", $CA634, IF(OR(BF634="P", BF634="T", BF634="N"), 0, IF($C634="DM", $T634, IF(OR(BF634="Y", BF634="IR"),$AM634,IF(BF634="C", IF($BI634="Y", IF($BA634="C", IF($AF634="N/A", $Q634, $AF634), IF($AF634="N/A", $T634, $AM634)), IF($AG634="N/A", $T634,$AG634)))))))</f>
        <v>1</v>
      </c>
      <c r="BY634" s="16">
        <f>IF(BG634="R", $CA634, IF(OR(BG634="P", BG634="T", BG634="N"), 0, IF($C634="DM", $T634, IF(OR(BG634="Y", BG634="IR"),$AM634,IF(BG634="C", IF($BI634="Y", IF($BA634="C", IF($AF634="N/A", $Q634, $AF634), IF($AF634="N/A", $T634, $AM634)), IF($AG634="N/A", $T634,$AG634)))))))</f>
        <v>1</v>
      </c>
      <c r="BZ634" s="16">
        <f>IF(BH634="R", $CA634, IF(OR(BH634="P", BH634="T", BH634="N"), 0, IF($C634="DM", $T634, IF(OR(BH634="Y", BH634="IR"),$AM634,IF(BH634="C", IF($BI634="Y", IF($BA634="C", IF($AF634="N/A", $Q634, $AF634), IF($AF634="N/A", $T634, $AM634)), IF($AG634="N/A", $T634,$AG634)))))))</f>
        <v>1</v>
      </c>
      <c r="CA634" s="15" t="s">
        <v>75</v>
      </c>
      <c r="CB634" s="16">
        <f>BZ634</f>
        <v>1</v>
      </c>
      <c r="CC634" s="15" t="str">
        <f>IF(OR($BH634="T", $BH634="R"), 0, IF($BH634="C", IF($BI634="Y", IF($BA634="C", 0, IF(AF634="N/A", Q634-T634, AF634-AG634)), IF($AF634="N/A", U634, AH634)), AN634))</f>
        <v>N/A</v>
      </c>
      <c r="CD634" s="15" t="str">
        <f>IF(OR($BH634="T", $BH634="R"), 0, IF($BH634="C", IF($BI634="Y", 0, IF($AF634="N/A", V634, AI634)), AO634))</f>
        <v>N/A</v>
      </c>
      <c r="CE634" s="15" t="str">
        <f>IF(OR($BH634="T", $BH634="R"), 0, IF($BH634="C", IF($BI634="Y", 0, IF($AF634="N/A", W634, AJ634)), AP634))</f>
        <v>N/A</v>
      </c>
      <c r="CF634" s="15" t="str">
        <f>IF(OR($BH634="T", $BH634="R"), 0, IF($BH634="C", IF($BI634="Y", 0, IF($AF634="N/A", X634, AK634)), AQ634))</f>
        <v>N/A</v>
      </c>
    </row>
    <row r="635" spans="1:85" x14ac:dyDescent="0.25">
      <c r="A635" s="14">
        <v>4673</v>
      </c>
      <c r="B635" s="15" t="s">
        <v>569</v>
      </c>
      <c r="C635" s="15" t="s">
        <v>64</v>
      </c>
      <c r="D635" s="15" t="s">
        <v>55</v>
      </c>
      <c r="E635" s="15">
        <f>VLOOKUP(B635, 'Rookie Year'!$A$2:$B$55679,2,FALSE)</f>
        <v>2013</v>
      </c>
      <c r="F635" s="15">
        <v>2022</v>
      </c>
      <c r="G635" s="15" t="s">
        <v>42</v>
      </c>
      <c r="H635" s="15" t="s">
        <v>1928</v>
      </c>
      <c r="I635" s="16">
        <v>12</v>
      </c>
      <c r="J635" s="15">
        <v>3</v>
      </c>
      <c r="K635" s="17">
        <f>IF(AND(G635&lt;&gt;"N",R635="N/A"), IF(I635&lt;4, 0, 0.25),IF(I635=1, IF(J635=1,0.25, 0.25), IF(I635&lt;13, 0.25, IF(I635&lt;26, 0.4, IF(I635&lt;51, 0.6, 0.75)))))</f>
        <v>0.25</v>
      </c>
      <c r="L635" s="16">
        <f>I635-M635</f>
        <v>9</v>
      </c>
      <c r="M635" s="16">
        <f>ROUNDUP(I635*K635,0)</f>
        <v>3</v>
      </c>
      <c r="N635" s="16">
        <f>M635*J635</f>
        <v>9</v>
      </c>
      <c r="O635" s="16">
        <v>9</v>
      </c>
      <c r="P635" s="16">
        <v>0</v>
      </c>
      <c r="Q635" s="16">
        <f>N635-O635-P635</f>
        <v>0</v>
      </c>
      <c r="R635" s="15" t="s">
        <v>75</v>
      </c>
      <c r="S635" s="15">
        <f>IF(R635="N/A", J635-($B$1-F635), J635-($B$1-R635))</f>
        <v>1</v>
      </c>
      <c r="T635" s="16">
        <v>0</v>
      </c>
      <c r="U635" s="16" t="str">
        <f>IF($S635&lt;2, "N/A", $M635)</f>
        <v>N/A</v>
      </c>
      <c r="V635" s="16" t="str">
        <f>IF($S635&lt;3, "N/A", $M635)</f>
        <v>N/A</v>
      </c>
      <c r="W635" s="16" t="str">
        <f>IF($S635&lt;4, "N/A", $M635)</f>
        <v>N/A</v>
      </c>
      <c r="X635" s="16" t="str">
        <f>IF($S635&lt;5, "N/A", $M635)</f>
        <v>N/A</v>
      </c>
      <c r="Y635" s="15" t="str">
        <f>IF(SUM(T635:X635)&lt;&gt;Q635, "CHECK", "OK")</f>
        <v>OK</v>
      </c>
      <c r="Z635" s="15" t="str">
        <f>IF(F635=$B$1, "No", IF(S635=1, "Yes", "No"))</f>
        <v>Yes</v>
      </c>
      <c r="AA635" s="18">
        <f>IF(C635="DM", "N/A", IF(Z635="No","N/A",VLOOKUP(B635,'Extension List'!$A$3:$R$1972,18,FALSE)))</f>
        <v>14</v>
      </c>
      <c r="AB635" s="15">
        <f>IF(C635="DM", "N/A", IF(Z635="No","N/A",VLOOKUP(B635,'Extension List'!$A$3:$T$1972,20,FALSE)))</f>
        <v>4</v>
      </c>
      <c r="AC635" s="15">
        <f>IF(AA635="N/A", "N/A", 0)</f>
        <v>0</v>
      </c>
      <c r="AD635" s="16" t="str">
        <f>IF(AE635="N/A", "N/A", AA635-AE635)</f>
        <v>N/A</v>
      </c>
      <c r="AE635" s="16" t="str">
        <f>IF(AA635="N/A", "N/A", IF(AC635&gt;0, IF(AA635&lt;13, ROUNDUP(0.25*AA635,0), IF(AA635&lt;26, ROUNDUP(0.4*AA635,0), IF(AA635&lt;51, ROUNDUP(0.6*AA635,0), ROUNDUP(0.75*AA635,0)))), "N/A"))</f>
        <v>N/A</v>
      </c>
      <c r="AF635" s="16" t="str">
        <f>IF(AD635="N/A","N/A", (AE635*AC635)+Q635)</f>
        <v>N/A</v>
      </c>
      <c r="AG635" s="16" t="str">
        <f>IF($AF635="N/A", "N/A", "TBC")</f>
        <v>N/A</v>
      </c>
      <c r="AH635" s="16" t="str">
        <f>IF($AF635="N/A", "N/A", "TBC")</f>
        <v>N/A</v>
      </c>
      <c r="AI635" s="16" t="str">
        <f>IF($AF635="N/A","N/A",IF(AC635&gt;1,"TBC","N/A"))</f>
        <v>N/A</v>
      </c>
      <c r="AJ635" s="16" t="str">
        <f>IF($AF635="N/A","N/A",IF(AC635&gt;2,"TBC","N/A"))</f>
        <v>N/A</v>
      </c>
      <c r="AK635" s="16" t="str">
        <f>IF($AF635="N/A","N/A",IF(AC635&gt;3,"TBC","N/A"))</f>
        <v>N/A</v>
      </c>
      <c r="AL635" s="16" t="str">
        <f>IF(AC635="N/A","N/A",IF(AC635&gt;0,IF(SUM(AG635:AK635)&lt;&gt;AF635,"CHECK","OK"),"N/A"))</f>
        <v>N/A</v>
      </c>
      <c r="AM635" s="16">
        <f>IF(AD635="N/A", L635+T635, L635+AG635)</f>
        <v>9</v>
      </c>
      <c r="AN635" s="16" t="str">
        <f>IF(AD635="N/A", IF(U635="N/A", "N/A", L635+U635), AD635+AH635)</f>
        <v>N/A</v>
      </c>
      <c r="AO635" s="16" t="str">
        <f>IF(AD635="N/A", IF(V635="N/A", "N/A", L635+V635), IF(AI635="N/A", "N/A", AD635+AI635))</f>
        <v>N/A</v>
      </c>
      <c r="AP635" s="16" t="str">
        <f>IF(AD635="N/A", IF(W635="N/A", "N/A", L635+W635), IF(AJ635="N/A", "N/A", AD635+AJ635))</f>
        <v>N/A</v>
      </c>
      <c r="AQ635" s="16" t="str">
        <f>IF(AD635="N/A", IF(X635="N/A", "N/A", L635+X635), IF(AK635="N/A", "N/A", AD635+AK635))</f>
        <v>N/A</v>
      </c>
      <c r="AR635" s="15" t="s">
        <v>44</v>
      </c>
      <c r="AS635" s="15" t="s">
        <v>44</v>
      </c>
      <c r="AT635" s="15" t="s">
        <v>44</v>
      </c>
      <c r="AU635" s="15" t="s">
        <v>44</v>
      </c>
      <c r="AV635" s="15" t="s">
        <v>44</v>
      </c>
      <c r="AW635" s="15" t="s">
        <v>44</v>
      </c>
      <c r="AX635" s="15" t="s">
        <v>44</v>
      </c>
      <c r="AY635" s="15" t="s">
        <v>44</v>
      </c>
      <c r="AZ635" s="15" t="s">
        <v>44</v>
      </c>
      <c r="BA635" s="15" t="s">
        <v>44</v>
      </c>
      <c r="BB635" s="15" t="s">
        <v>44</v>
      </c>
      <c r="BC635" s="15" t="s">
        <v>44</v>
      </c>
      <c r="BD635" s="15" t="s">
        <v>44</v>
      </c>
      <c r="BE635" s="15" t="s">
        <v>44</v>
      </c>
      <c r="BF635" s="15" t="s">
        <v>44</v>
      </c>
      <c r="BG635" s="15" t="s">
        <v>44</v>
      </c>
      <c r="BH635" s="15" t="s">
        <v>44</v>
      </c>
      <c r="BI635" s="15"/>
      <c r="BJ635" s="16">
        <f>IF(AR635="R", $CA635, IF(OR(AR635="P", AR635="T", AR635="N"), 0, IF($C635="DM", $T635, IF(OR(AR635="Y", AR635="IR"),$AM635,IF(AR635="C", IF($BI635="Y", IF($AF635="N/A", $Q635, $AF635), IF($AG635="N/A", $T635,$AG635)))))))</f>
        <v>0</v>
      </c>
      <c r="BK635" s="16">
        <f>IF(AS635="R", $CA635, IF(OR(AS635="P", AS635="T", AS635="N"), 0, IF($C635="DM", $T635, IF(OR(AS635="Y", AS635="IR"),$AM635,IF(AS635="C", IF($BI635="Y", IF($AF635="N/A", $Q635, $AF635), IF($AG635="N/A", $T635,$AG635)))))))</f>
        <v>0</v>
      </c>
      <c r="BL635" s="16">
        <f>IF(AT635="R", $CA635, IF(OR(AT635="P", AT635="T", AT635="N"), 0, IF($C635="DM", $T635, IF(OR(AT635="Y", AT635="IR"),$AM635,IF(AT635="C", IF($BI635="Y", IF($AF635="N/A", $Q635, $AF635), IF($AG635="N/A", $T635,$AG635)))))))</f>
        <v>0</v>
      </c>
      <c r="BM635" s="16">
        <f>IF(AU635="R", $CA635, IF(OR(AU635="P", AU635="T", AU635="N"), 0, IF($C635="DM", $T635, IF(OR(AU635="Y", AU635="IR"),$AM635,IF(AU635="C", IF($BI635="Y", IF($AF635="N/A", $Q635, $AF635), IF($AG635="N/A", $T635,$AG635)))))))</f>
        <v>0</v>
      </c>
      <c r="BN635" s="16">
        <f>IF(AV635="R", $CA635, IF(OR(AV635="P", AV635="T", AV635="N"), 0, IF($C635="DM", $T635, IF(OR(AV635="Y", AV635="IR"),$AM635,IF(AV635="C", IF($BI635="Y", IF($AF635="N/A", $Q635, $AF635), IF($AG635="N/A", $T635,$AG635)))))))</f>
        <v>0</v>
      </c>
      <c r="BO635" s="16">
        <f>IF(AW635="R", $CA635, IF(OR(AW635="P", AW635="T", AW635="N"), 0, IF($C635="DM", $T635, IF(OR(AW635="Y", AW635="IR"),$AM635,IF(AW635="C", IF($BI635="Y", IF($AF635="N/A", $Q635, $AF635), IF($AG635="N/A", $T635,$AG635)))))))</f>
        <v>0</v>
      </c>
      <c r="BP635" s="16">
        <f>IF(AX635="R", $CA635, IF(OR(AX635="P", AX635="T", AX635="N"), 0, IF($C635="DM", $T635, IF(OR(AX635="Y", AX635="IR"),$AM635,IF(AX635="C", IF($BI635="Y", IF($AF635="N/A", $Q635, $AF635), IF($AG635="N/A", $T635,$AG635)))))))</f>
        <v>0</v>
      </c>
      <c r="BQ635" s="16">
        <f>IF(AY635="R", $CA635, IF(OR(AY635="P", AY635="T", AY635="N"), 0, IF($C635="DM", $T635, IF(OR(AY635="Y", AY635="IR"),$AM635,IF(AY635="C", IF($BI635="Y", IF($AF635="N/A", $Q635, $AF635), IF($AG635="N/A", $T635,$AG635)))))))</f>
        <v>0</v>
      </c>
      <c r="BR635" s="16">
        <f>IF(AZ635="R", $CA635, IF(OR(AZ635="P", AZ635="T", AZ635="N"), 0, IF($C635="DM", $T635, IF(OR(AZ635="Y", AZ635="IR"),$AM635,IF(AZ635="C", IF($BI635="Y", IF($AF635="N/A", $Q635, $AF635), IF($AG635="N/A", $T635,$AG635)))))))</f>
        <v>0</v>
      </c>
      <c r="BS635" s="16">
        <f>IF(BA635="R", $CA635, IF(OR(BA635="P", BA635="T", BA635="N"), 0, IF($C635="DM", $T635, IF(OR(BA635="Y", BA635="IR"),$AM635,IF(BA635="C", IF($BI635="Y", IF($AF635="N/A", $Q635, $AF635), IF($AG635="N/A", $T635,$AG635)))))))</f>
        <v>0</v>
      </c>
      <c r="BT635" s="16">
        <f>IF(BB635="R", $CA635, IF(OR(BB635="P", BB635="T", BB635="N"), 0, IF($C635="DM", $T635, IF(OR(BB635="Y", BB635="IR"),$AM635,IF(BB635="C", IF($BI635="Y", IF($BA635="C", IF($AF635="N/A", $Q635, $AF635), IF($AF635="N/A", $T635, $AM635)), IF($AG635="N/A", $T635,$AG635)))))))</f>
        <v>0</v>
      </c>
      <c r="BU635" s="16">
        <f>IF(BC635="R", $CA635, IF(OR(BC635="P", BC635="T", BC635="N"), 0, IF($C635="DM", $T635, IF(OR(BC635="Y", BC635="IR"),$AM635,IF(BC635="C", IF($BI635="Y", IF($BA635="C", IF($AF635="N/A", $Q635, $AF635), IF($AF635="N/A", $T635, $AM635)), IF($AG635="N/A", $T635,$AG635)))))))</f>
        <v>0</v>
      </c>
      <c r="BV635" s="16">
        <f>IF(BD635="R", $CA635, IF(OR(BD635="P", BD635="T", BD635="N"), 0, IF($C635="DM", $T635, IF(OR(BD635="Y", BD635="IR"),$AM635,IF(BD635="C", IF($BI635="Y", IF($BA635="C", IF($AF635="N/A", $Q635, $AF635), IF($AF635="N/A", $T635, $AM635)), IF($AG635="N/A", $T635,$AG635)))))))</f>
        <v>0</v>
      </c>
      <c r="BW635" s="16">
        <f>IF(BE635="R", $CA635, IF(OR(BE635="P", BE635="T", BE635="N"), 0, IF($C635="DM", $T635, IF(OR(BE635="Y", BE635="IR"),$AM635,IF(BE635="C", IF($BI635="Y", IF($BA635="C", IF($AF635="N/A", $Q635, $AF635), IF($AF635="N/A", $T635, $AM635)), IF($AG635="N/A", $T635,$AG635)))))))</f>
        <v>0</v>
      </c>
      <c r="BX635" s="16">
        <f>IF(BF635="R", $CA635, IF(OR(BF635="P", BF635="T", BF635="N"), 0, IF($C635="DM", $T635, IF(OR(BF635="Y", BF635="IR"),$AM635,IF(BF635="C", IF($BI635="Y", IF($BA635="C", IF($AF635="N/A", $Q635, $AF635), IF($AF635="N/A", $T635, $AM635)), IF($AG635="N/A", $T635,$AG635)))))))</f>
        <v>0</v>
      </c>
      <c r="BY635" s="16">
        <f>IF(BG635="R", $CA635, IF(OR(BG635="P", BG635="T", BG635="N"), 0, IF($C635="DM", $T635, IF(OR(BG635="Y", BG635="IR"),$AM635,IF(BG635="C", IF($BI635="Y", IF($BA635="C", IF($AF635="N/A", $Q635, $AF635), IF($AF635="N/A", $T635, $AM635)), IF($AG635="N/A", $T635,$AG635)))))))</f>
        <v>0</v>
      </c>
      <c r="BZ635" s="16">
        <f>IF(BH635="R", $CA635, IF(OR(BH635="P", BH635="T", BH635="N"), 0, IF($C635="DM", $T635, IF(OR(BH635="Y", BH635="IR"),$AM635,IF(BH635="C", IF($BI635="Y", IF($BA635="C", IF($AF635="N/A", $Q635, $AF635), IF($AF635="N/A", $T635, $AM635)), IF($AG635="N/A", $T635,$AG635)))))))</f>
        <v>0</v>
      </c>
      <c r="CA635" s="15" t="s">
        <v>75</v>
      </c>
      <c r="CB635" s="16">
        <f>BZ635</f>
        <v>0</v>
      </c>
      <c r="CC635" s="15" t="str">
        <f>IF(OR($BH635="T", $BH635="R"), 0, IF($BH635="C", IF($BI635="Y", IF($BA635="C", 0, IF(AF635="N/A", Q635-T635, AF635-AG635)), IF($AF635="N/A", U635, AH635)), AN635))</f>
        <v>N/A</v>
      </c>
      <c r="CD635" s="15" t="str">
        <f>IF(OR($BH635="T", $BH635="R"), 0, IF($BH635="C", IF($BI635="Y", 0, IF($AF635="N/A", V635, AI635)), AO635))</f>
        <v>N/A</v>
      </c>
      <c r="CE635" s="15" t="str">
        <f>IF(OR($BH635="T", $BH635="R"), 0, IF($BH635="C", IF($BI635="Y", 0, IF($AF635="N/A", W635, AJ635)), AP635))</f>
        <v>N/A</v>
      </c>
      <c r="CF635" s="15" t="str">
        <f>IF(OR($BH635="T", $BH635="R"), 0, IF($BH635="C", IF($BI635="Y", 0, IF($AF635="N/A", X635, AK635)), AQ635))</f>
        <v>N/A</v>
      </c>
      <c r="CG635" t="str">
        <f>IF(AC635="N/A", "S:"&amp;L635&amp;" G:"&amp;M635&amp;" GR:"&amp;Q635, IF(AC635=0, "S:"&amp;L635&amp;" G:"&amp;M635&amp;" GR:"&amp;Q635, "S:"&amp;L635&amp;"/"&amp;AD635&amp;" G:"&amp;AE635&amp;" GR:"&amp;AF635))</f>
        <v>S:9 G:3 GR:0</v>
      </c>
    </row>
    <row r="636" spans="1:85" x14ac:dyDescent="0.25">
      <c r="A636" s="14">
        <v>5810</v>
      </c>
      <c r="B636" s="15" t="s">
        <v>581</v>
      </c>
      <c r="C636" s="15" t="s">
        <v>64</v>
      </c>
      <c r="D636" s="15" t="s">
        <v>55</v>
      </c>
      <c r="E636" s="15">
        <f>VLOOKUP(B636, 'Rookie Year'!$A$2:$B$55679,2,FALSE)</f>
        <v>2019</v>
      </c>
      <c r="F636" s="15">
        <v>2024</v>
      </c>
      <c r="G636" s="15" t="s">
        <v>42</v>
      </c>
      <c r="H636" s="15">
        <v>7</v>
      </c>
      <c r="I636" s="16">
        <v>1</v>
      </c>
      <c r="J636" s="15">
        <v>1</v>
      </c>
      <c r="K636" s="17">
        <f>IF(AND(G636&lt;&gt;"N",R636="N/A"), IF(I636&lt;4, 0, 0.25),IF(I636=1, IF(J636=1,0.25, 0.25), IF(I636&lt;13, 0.25, IF(I636&lt;26, 0.4, IF(I636&lt;51, 0.6, 0.75)))))</f>
        <v>0.25</v>
      </c>
      <c r="L636" s="16">
        <f>I636-M636</f>
        <v>0</v>
      </c>
      <c r="M636" s="16">
        <f>ROUNDUP(I636*K636,0)</f>
        <v>1</v>
      </c>
      <c r="N636" s="16">
        <f>M636*J636</f>
        <v>1</v>
      </c>
      <c r="O636" s="16">
        <v>0</v>
      </c>
      <c r="P636" s="16">
        <v>0</v>
      </c>
      <c r="Q636" s="16">
        <f>N636-O636-P636</f>
        <v>1</v>
      </c>
      <c r="R636" s="15" t="s">
        <v>75</v>
      </c>
      <c r="S636" s="15">
        <f>IF(R636="N/A", J636-($B$1-F636), J636-($B$1-R636))</f>
        <v>1</v>
      </c>
      <c r="T636" s="16">
        <f>IF($S636&lt;1, "N/A", $M636)</f>
        <v>1</v>
      </c>
      <c r="U636" s="16" t="str">
        <f>IF($S636&lt;2, "N/A", $M636)</f>
        <v>N/A</v>
      </c>
      <c r="V636" s="16" t="str">
        <f>IF($S636&lt;3, "N/A", $M636)</f>
        <v>N/A</v>
      </c>
      <c r="W636" s="16" t="str">
        <f>IF($S636&lt;4, "N/A", $M636)</f>
        <v>N/A</v>
      </c>
      <c r="X636" s="16" t="str">
        <f>IF($S636&lt;5, "N/A", $M636)</f>
        <v>N/A</v>
      </c>
      <c r="Y636" s="15" t="str">
        <f>IF(SUM(T636:X636)&lt;&gt;Q636, "CHECK", "OK")</f>
        <v>OK</v>
      </c>
      <c r="Z636" s="15" t="str">
        <f>IF(F636=$B$1, "No", IF(S636=1, "Yes", "No"))</f>
        <v>No</v>
      </c>
      <c r="AA636" s="18" t="str">
        <f>IF(C636="DM", "N/A", IF(Z636="No","N/A",VLOOKUP(B636,'Extension List'!$A$3:$R$1972,18,FALSE)))</f>
        <v>N/A</v>
      </c>
      <c r="AB636" s="15" t="str">
        <f>IF(C636="DM", "N/A", IF(Z636="No","N/A",VLOOKUP(B636,'Extension List'!$A$3:$T$1972,20,FALSE)))</f>
        <v>N/A</v>
      </c>
      <c r="AC636" s="15" t="str">
        <f>IF(AA636="N/A", "N/A", 0)</f>
        <v>N/A</v>
      </c>
      <c r="AD636" s="16" t="str">
        <f>IF(AE636="N/A", "N/A", AA636-AE636)</f>
        <v>N/A</v>
      </c>
      <c r="AE636" s="16" t="str">
        <f>IF(AA636="N/A", "N/A", IF(AC636&gt;0, IF(AA636&lt;13, ROUNDUP(0.25*AA636,0), IF(AA636&lt;26, ROUNDUP(0.4*AA636,0), IF(AA636&lt;51, ROUNDUP(0.6*AA636,0), ROUNDUP(0.75*AA636,0)))), "N/A"))</f>
        <v>N/A</v>
      </c>
      <c r="AF636" s="16" t="str">
        <f>IF(AD636="N/A","N/A", (AE636*AC636)+Q636)</f>
        <v>N/A</v>
      </c>
      <c r="AG636" s="16" t="str">
        <f>IF($AF636="N/A", "N/A", "TBC")</f>
        <v>N/A</v>
      </c>
      <c r="AH636" s="16" t="str">
        <f>IF($AF636="N/A", "N/A", "TBC")</f>
        <v>N/A</v>
      </c>
      <c r="AI636" s="16" t="str">
        <f>IF($AF636="N/A","N/A",IF(AC636&gt;1,"TBC","N/A"))</f>
        <v>N/A</v>
      </c>
      <c r="AJ636" s="16" t="str">
        <f>IF($AF636="N/A","N/A",IF(AC636&gt;2,"TBC","N/A"))</f>
        <v>N/A</v>
      </c>
      <c r="AK636" s="16" t="str">
        <f>IF($AF636="N/A","N/A",IF(AC636&gt;3,"TBC","N/A"))</f>
        <v>N/A</v>
      </c>
      <c r="AL636" s="16" t="str">
        <f>IF(AC636="N/A","N/A",IF(AC636&gt;0,IF(SUM(AG636:AK636)&lt;&gt;AF636,"CHECK","OK"),"N/A"))</f>
        <v>N/A</v>
      </c>
      <c r="AM636" s="16">
        <f>IF(AD636="N/A", L636+T636, L636+AG636)</f>
        <v>1</v>
      </c>
      <c r="AN636" s="16" t="str">
        <f>IF(AD636="N/A", IF(U636="N/A", "N/A", L636+U636), AD636+AH636)</f>
        <v>N/A</v>
      </c>
      <c r="AO636" s="16" t="str">
        <f>IF(AD636="N/A", IF(V636="N/A", "N/A", L636+V636), IF(AI636="N/A", "N/A", AD636+AI636))</f>
        <v>N/A</v>
      </c>
      <c r="AP636" s="16" t="str">
        <f>IF(AD636="N/A", IF(W636="N/A", "N/A", L636+W636), IF(AJ636="N/A", "N/A", AD636+AJ636))</f>
        <v>N/A</v>
      </c>
      <c r="AQ636" s="16" t="str">
        <f>IF(AD636="N/A", IF(X636="N/A", "N/A", L636+X636), IF(AK636="N/A", "N/A", AD636+AK636))</f>
        <v>N/A</v>
      </c>
      <c r="AR636" s="15" t="s">
        <v>42</v>
      </c>
      <c r="AS636" s="15" t="s">
        <v>42</v>
      </c>
      <c r="AT636" s="15" t="s">
        <v>42</v>
      </c>
      <c r="AU636" s="15" t="s">
        <v>42</v>
      </c>
      <c r="AV636" s="15" t="s">
        <v>42</v>
      </c>
      <c r="AW636" s="15" t="s">
        <v>42</v>
      </c>
      <c r="AX636" s="15" t="s">
        <v>42</v>
      </c>
      <c r="AY636" s="15" t="s">
        <v>40</v>
      </c>
      <c r="AZ636" s="15" t="s">
        <v>40</v>
      </c>
      <c r="BA636" s="15" t="s">
        <v>44</v>
      </c>
      <c r="BB636" s="15" t="s">
        <v>44</v>
      </c>
      <c r="BC636" s="15" t="s">
        <v>44</v>
      </c>
      <c r="BD636" s="15" t="s">
        <v>44</v>
      </c>
      <c r="BE636" s="15" t="s">
        <v>44</v>
      </c>
      <c r="BF636" s="15" t="s">
        <v>44</v>
      </c>
      <c r="BG636" s="15" t="s">
        <v>44</v>
      </c>
      <c r="BH636" s="15" t="s">
        <v>44</v>
      </c>
      <c r="BJ636" s="16">
        <f>IF(AR636="R", $CA636, IF(OR(AR636="P", AR636="T", AR636="N"), 0, IF($C636="DM", $T636, IF(OR(AR636="Y", AR636="IR"),$AM636,IF(AR636="C", IF($BI636="Y", IF($AF636="N/A", $Q636, $AF636), IF($AG636="N/A", $T636,$AG636)))))))</f>
        <v>0</v>
      </c>
      <c r="BK636" s="16">
        <f>IF(AS636="R", $CA636, IF(OR(AS636="P", AS636="T", AS636="N"), 0, IF($C636="DM", $T636, IF(OR(AS636="Y", AS636="IR"),$AM636,IF(AS636="C", IF($BI636="Y", IF($AF636="N/A", $Q636, $AF636), IF($AG636="N/A", $T636,$AG636)))))))</f>
        <v>0</v>
      </c>
      <c r="BL636" s="16">
        <f>IF(AT636="R", $CA636, IF(OR(AT636="P", AT636="T", AT636="N"), 0, IF($C636="DM", $T636, IF(OR(AT636="Y", AT636="IR"),$AM636,IF(AT636="C", IF($BI636="Y", IF($AF636="N/A", $Q636, $AF636), IF($AG636="N/A", $T636,$AG636)))))))</f>
        <v>0</v>
      </c>
      <c r="BM636" s="16">
        <f>IF(AU636="R", $CA636, IF(OR(AU636="P", AU636="T", AU636="N"), 0, IF($C636="DM", $T636, IF(OR(AU636="Y", AU636="IR"),$AM636,IF(AU636="C", IF($BI636="Y", IF($AF636="N/A", $Q636, $AF636), IF($AG636="N/A", $T636,$AG636)))))))</f>
        <v>0</v>
      </c>
      <c r="BN636" s="16">
        <f>IF(AV636="R", $CA636, IF(OR(AV636="P", AV636="T", AV636="N"), 0, IF($C636="DM", $T636, IF(OR(AV636="Y", AV636="IR"),$AM636,IF(AV636="C", IF($BI636="Y", IF($AF636="N/A", $Q636, $AF636), IF($AG636="N/A", $T636,$AG636)))))))</f>
        <v>0</v>
      </c>
      <c r="BO636" s="16">
        <f>IF(AW636="R", $CA636, IF(OR(AW636="P", AW636="T", AW636="N"), 0, IF($C636="DM", $T636, IF(OR(AW636="Y", AW636="IR"),$AM636,IF(AW636="C", IF($BI636="Y", IF($AF636="N/A", $Q636, $AF636), IF($AG636="N/A", $T636,$AG636)))))))</f>
        <v>0</v>
      </c>
      <c r="BP636" s="16">
        <f>IF(AX636="R", $CA636, IF(OR(AX636="P", AX636="T", AX636="N"), 0, IF($C636="DM", $T636, IF(OR(AX636="Y", AX636="IR"),$AM636,IF(AX636="C", IF($BI636="Y", IF($AF636="N/A", $Q636, $AF636), IF($AG636="N/A", $T636,$AG636)))))))</f>
        <v>0</v>
      </c>
      <c r="BQ636" s="16">
        <f>IF(AY636="R", $CA636, IF(OR(AY636="P", AY636="T", AY636="N"), 0, IF($C636="DM", $T636, IF(OR(AY636="Y", AY636="IR"),$AM636,IF(AY636="C", IF($BI636="Y", IF($AF636="N/A", $Q636, $AF636), IF($AG636="N/A", $T636,$AG636)))))))</f>
        <v>1</v>
      </c>
      <c r="BR636" s="16">
        <f>IF(AZ636="R", $CA636, IF(OR(AZ636="P", AZ636="T", AZ636="N"), 0, IF($C636="DM", $T636, IF(OR(AZ636="Y", AZ636="IR"),$AM636,IF(AZ636="C", IF($BI636="Y", IF($AF636="N/A", $Q636, $AF636), IF($AG636="N/A", $T636,$AG636)))))))</f>
        <v>1</v>
      </c>
      <c r="BS636" s="16">
        <f>IF(BA636="R", $CA636, IF(OR(BA636="P", BA636="T", BA636="N"), 0, IF($C636="DM", $T636, IF(OR(BA636="Y", BA636="IR"),$AM636,IF(BA636="C", IF($BI636="Y", IF($AF636="N/A", $Q636, $AF636), IF($AG636="N/A", $T636,$AG636)))))))</f>
        <v>1</v>
      </c>
      <c r="BT636" s="16">
        <f>IF(BB636="R", $CA636, IF(OR(BB636="P", BB636="T", BB636="N"), 0, IF($C636="DM", $T636, IF(OR(BB636="Y", BB636="IR"),$AM636,IF(BB636="C", IF($BI636="Y", IF($BA636="C", IF($AF636="N/A", $Q636, $AF636), IF($AF636="N/A", $T636, $AM636)), IF($AG636="N/A", $T636,$AG636)))))))</f>
        <v>1</v>
      </c>
      <c r="BU636" s="16">
        <f>IF(BC636="R", $CA636, IF(OR(BC636="P", BC636="T", BC636="N"), 0, IF($C636="DM", $T636, IF(OR(BC636="Y", BC636="IR"),$AM636,IF(BC636="C", IF($BI636="Y", IF($BA636="C", IF($AF636="N/A", $Q636, $AF636), IF($AF636="N/A", $T636, $AM636)), IF($AG636="N/A", $T636,$AG636)))))))</f>
        <v>1</v>
      </c>
      <c r="BV636" s="16">
        <f>IF(BD636="R", $CA636, IF(OR(BD636="P", BD636="T", BD636="N"), 0, IF($C636="DM", $T636, IF(OR(BD636="Y", BD636="IR"),$AM636,IF(BD636="C", IF($BI636="Y", IF($BA636="C", IF($AF636="N/A", $Q636, $AF636), IF($AF636="N/A", $T636, $AM636)), IF($AG636="N/A", $T636,$AG636)))))))</f>
        <v>1</v>
      </c>
      <c r="BW636" s="16">
        <f>IF(BE636="R", $CA636, IF(OR(BE636="P", BE636="T", BE636="N"), 0, IF($C636="DM", $T636, IF(OR(BE636="Y", BE636="IR"),$AM636,IF(BE636="C", IF($BI636="Y", IF($BA636="C", IF($AF636="N/A", $Q636, $AF636), IF($AF636="N/A", $T636, $AM636)), IF($AG636="N/A", $T636,$AG636)))))))</f>
        <v>1</v>
      </c>
      <c r="BX636" s="16">
        <f>IF(BF636="R", $CA636, IF(OR(BF636="P", BF636="T", BF636="N"), 0, IF($C636="DM", $T636, IF(OR(BF636="Y", BF636="IR"),$AM636,IF(BF636="C", IF($BI636="Y", IF($BA636="C", IF($AF636="N/A", $Q636, $AF636), IF($AF636="N/A", $T636, $AM636)), IF($AG636="N/A", $T636,$AG636)))))))</f>
        <v>1</v>
      </c>
      <c r="BY636" s="16">
        <f>IF(BG636="R", $CA636, IF(OR(BG636="P", BG636="T", BG636="N"), 0, IF($C636="DM", $T636, IF(OR(BG636="Y", BG636="IR"),$AM636,IF(BG636="C", IF($BI636="Y", IF($BA636="C", IF($AF636="N/A", $Q636, $AF636), IF($AF636="N/A", $T636, $AM636)), IF($AG636="N/A", $T636,$AG636)))))))</f>
        <v>1</v>
      </c>
      <c r="BZ636" s="16">
        <f>IF(BH636="R", $CA636, IF(OR(BH636="P", BH636="T", BH636="N"), 0, IF($C636="DM", $T636, IF(OR(BH636="Y", BH636="IR"),$AM636,IF(BH636="C", IF($BI636="Y", IF($BA636="C", IF($AF636="N/A", $Q636, $AF636), IF($AF636="N/A", $T636, $AM636)), IF($AG636="N/A", $T636,$AG636)))))))</f>
        <v>1</v>
      </c>
      <c r="CA636" s="15" t="s">
        <v>75</v>
      </c>
      <c r="CB636" s="16">
        <f>BZ636</f>
        <v>1</v>
      </c>
      <c r="CC636" s="15" t="str">
        <f>IF(OR($BH636="T", $BH636="R"), 0, IF($BH636="C", IF($BI636="Y", IF($BA636="C", 0, IF(AF636="N/A", Q636-T636, AF636-AG636)), IF($AF636="N/A", U636, AH636)), AN636))</f>
        <v>N/A</v>
      </c>
      <c r="CD636" s="15" t="str">
        <f>IF(OR($BH636="T", $BH636="R"), 0, IF($BH636="C", IF($BI636="Y", 0, IF($AF636="N/A", V636, AI636)), AO636))</f>
        <v>N/A</v>
      </c>
      <c r="CE636" s="15" t="str">
        <f>IF(OR($BH636="T", $BH636="R"), 0, IF($BH636="C", IF($BI636="Y", 0, IF($AF636="N/A", W636, AJ636)), AP636))</f>
        <v>N/A</v>
      </c>
      <c r="CF636" s="15" t="str">
        <f>IF(OR($BH636="T", $BH636="R"), 0, IF($BH636="C", IF($BI636="Y", 0, IF($AF636="N/A", X636, AK636)), AQ636))</f>
        <v>N/A</v>
      </c>
    </row>
    <row r="637" spans="1:85" x14ac:dyDescent="0.25">
      <c r="A637" s="14">
        <v>5177</v>
      </c>
      <c r="B637" s="15" t="s">
        <v>2772</v>
      </c>
      <c r="C637" s="15" t="s">
        <v>64</v>
      </c>
      <c r="D637" s="15" t="s">
        <v>55</v>
      </c>
      <c r="E637" s="15">
        <f>VLOOKUP(B637, 'Rookie Year'!$A$2:$B$55679,2,FALSE)</f>
        <v>2023</v>
      </c>
      <c r="F637" s="15">
        <v>2023</v>
      </c>
      <c r="G637" s="15" t="s">
        <v>40</v>
      </c>
      <c r="H637" s="15" t="s">
        <v>2173</v>
      </c>
      <c r="I637" s="16">
        <v>4</v>
      </c>
      <c r="J637" s="15">
        <v>4</v>
      </c>
      <c r="K637" s="17">
        <f>IF(AND(G637&lt;&gt;"N",R637="N/A"), IF(I637&lt;4, 0, 0.25),IF(I637=1, IF(J637=1,0.25, 0.25), IF(I637&lt;13, 0.25, IF(I637&lt;26, 0.4, IF(I637&lt;51, 0.6, 0.75)))))</f>
        <v>0.25</v>
      </c>
      <c r="L637" s="16">
        <f>I637-M637</f>
        <v>3</v>
      </c>
      <c r="M637" s="16">
        <f>ROUNDUP(I637*K637,0)</f>
        <v>1</v>
      </c>
      <c r="N637" s="16">
        <f>M637*J637</f>
        <v>4</v>
      </c>
      <c r="O637" s="16">
        <v>4</v>
      </c>
      <c r="P637" s="16">
        <v>0</v>
      </c>
      <c r="Q637" s="16">
        <f>N637-O637-P637</f>
        <v>0</v>
      </c>
      <c r="R637" s="15" t="s">
        <v>75</v>
      </c>
      <c r="S637" s="15">
        <f>IF(R637="N/A", J637-($B$1-F637), J637-($B$1-R637))</f>
        <v>3</v>
      </c>
      <c r="T637" s="16">
        <v>0</v>
      </c>
      <c r="U637" s="16">
        <v>0</v>
      </c>
      <c r="V637" s="16">
        <v>0</v>
      </c>
      <c r="W637" s="16" t="str">
        <f>IF($S637&lt;4, "N/A", $M637)</f>
        <v>N/A</v>
      </c>
      <c r="X637" s="16" t="str">
        <f>IF($S637&lt;5, "N/A", $M637)</f>
        <v>N/A</v>
      </c>
      <c r="Y637" s="15" t="str">
        <f>IF(SUM(T637:X637)&lt;&gt;Q637, "CHECK", "OK")</f>
        <v>OK</v>
      </c>
      <c r="Z637" s="15" t="str">
        <f>IF(F637=$B$1, "No", IF(S637=1, "Yes", "No"))</f>
        <v>No</v>
      </c>
      <c r="AA637" s="18" t="str">
        <f>IF(C637="DM", "N/A", IF(Z637="No","N/A",VLOOKUP(B637,'Extension List'!$A$3:$R$1972,18,FALSE)))</f>
        <v>N/A</v>
      </c>
      <c r="AB637" s="15" t="str">
        <f>IF(C637="DM", "N/A", IF(Z637="No","N/A",VLOOKUP(B637,'Extension List'!$A$3:$T$1972,20,FALSE)))</f>
        <v>N/A</v>
      </c>
      <c r="AC637" s="15" t="str">
        <f>IF(AA637="N/A", "N/A", 0)</f>
        <v>N/A</v>
      </c>
      <c r="AD637" s="16" t="str">
        <f>IF(AE637="N/A", "N/A", AA637-AE637)</f>
        <v>N/A</v>
      </c>
      <c r="AE637" s="16" t="str">
        <f>IF(AA637="N/A", "N/A", IF(AC637&gt;0, IF(AA637&lt;13, ROUNDUP(0.25*AA637,0), IF(AA637&lt;26, ROUNDUP(0.4*AA637,0), IF(AA637&lt;51, ROUNDUP(0.6*AA637,0), ROUNDUP(0.75*AA637,0)))), "N/A"))</f>
        <v>N/A</v>
      </c>
      <c r="AF637" s="16" t="str">
        <f>IF(AD637="N/A","N/A", (AE637*AC637)+Q637)</f>
        <v>N/A</v>
      </c>
      <c r="AG637" s="16" t="str">
        <f>IF($AF637="N/A", "N/A", "TBC")</f>
        <v>N/A</v>
      </c>
      <c r="AH637" s="16" t="str">
        <f>IF($AF637="N/A", "N/A", "TBC")</f>
        <v>N/A</v>
      </c>
      <c r="AI637" s="16" t="str">
        <f>IF($AF637="N/A","N/A",IF(AC637&gt;1,"TBC","N/A"))</f>
        <v>N/A</v>
      </c>
      <c r="AJ637" s="16" t="str">
        <f>IF($AF637="N/A","N/A",IF(AC637&gt;2,"TBC","N/A"))</f>
        <v>N/A</v>
      </c>
      <c r="AK637" s="16" t="str">
        <f>IF($AF637="N/A","N/A",IF(AC637&gt;3,"TBC","N/A"))</f>
        <v>N/A</v>
      </c>
      <c r="AL637" s="16" t="str">
        <f>IF(AC637="N/A","N/A",IF(AC637&gt;0,IF(SUM(AG637:AK637)&lt;&gt;AF637,"CHECK","OK"),"N/A"))</f>
        <v>N/A</v>
      </c>
      <c r="AM637" s="16">
        <f>IF(AD637="N/A", L637+T637, L637+AG637)</f>
        <v>3</v>
      </c>
      <c r="AN637" s="16">
        <f>IF(AD637="N/A", IF(U637="N/A", "N/A", L637+U637), AD637+AH637)</f>
        <v>3</v>
      </c>
      <c r="AO637" s="16">
        <f>IF(AD637="N/A", IF(V637="N/A", "N/A", L637+V637), IF(AI637="N/A", "N/A", AD637+AI637))</f>
        <v>3</v>
      </c>
      <c r="AP637" s="16" t="str">
        <f>IF(AD637="N/A", IF(W637="N/A", "N/A", L637+W637), IF(AJ637="N/A", "N/A", AD637+AJ637))</f>
        <v>N/A</v>
      </c>
      <c r="AQ637" s="16" t="str">
        <f>IF(AD637="N/A", IF(X637="N/A", "N/A", L637+X637), IF(AK637="N/A", "N/A", AD637+AK637))</f>
        <v>N/A</v>
      </c>
      <c r="AR637" s="15" t="s">
        <v>40</v>
      </c>
      <c r="AS637" s="15" t="s">
        <v>40</v>
      </c>
      <c r="AT637" s="15" t="s">
        <v>40</v>
      </c>
      <c r="AU637" s="15" t="s">
        <v>40</v>
      </c>
      <c r="AV637" s="15" t="s">
        <v>40</v>
      </c>
      <c r="AW637" s="15" t="s">
        <v>40</v>
      </c>
      <c r="AX637" s="15" t="s">
        <v>40</v>
      </c>
      <c r="AY637" s="15" t="s">
        <v>40</v>
      </c>
      <c r="AZ637" s="15" t="s">
        <v>40</v>
      </c>
      <c r="BA637" s="15" t="s">
        <v>40</v>
      </c>
      <c r="BB637" s="15" t="s">
        <v>40</v>
      </c>
      <c r="BC637" s="15" t="s">
        <v>40</v>
      </c>
      <c r="BD637" s="15" t="s">
        <v>40</v>
      </c>
      <c r="BE637" s="15" t="s">
        <v>40</v>
      </c>
      <c r="BF637" s="15" t="s">
        <v>40</v>
      </c>
      <c r="BG637" s="15" t="s">
        <v>40</v>
      </c>
      <c r="BH637" s="15" t="s">
        <v>40</v>
      </c>
      <c r="BI637" s="15"/>
      <c r="BJ637" s="16">
        <f>IF(AR637="R", $CA637, IF(OR(AR637="P", AR637="T", AR637="N"), 0, IF($C637="DM", $T637, IF(OR(AR637="Y", AR637="IR"),$AM637,IF(AR637="C", IF($BI637="Y", IF($AF637="N/A", $Q637, $AF637), IF($AG637="N/A", $T637,$AG637)))))))</f>
        <v>3</v>
      </c>
      <c r="BK637" s="16">
        <f>IF(AS637="R", $CA637, IF(OR(AS637="P", AS637="T", AS637="N"), 0, IF($C637="DM", $T637, IF(OR(AS637="Y", AS637="IR"),$AM637,IF(AS637="C", IF($BI637="Y", IF($AF637="N/A", $Q637, $AF637), IF($AG637="N/A", $T637,$AG637)))))))</f>
        <v>3</v>
      </c>
      <c r="BL637" s="16">
        <f>IF(AT637="R", $CA637, IF(OR(AT637="P", AT637="T", AT637="N"), 0, IF($C637="DM", $T637, IF(OR(AT637="Y", AT637="IR"),$AM637,IF(AT637="C", IF($BI637="Y", IF($AF637="N/A", $Q637, $AF637), IF($AG637="N/A", $T637,$AG637)))))))</f>
        <v>3</v>
      </c>
      <c r="BM637" s="16">
        <f>IF(AU637="R", $CA637, IF(OR(AU637="P", AU637="T", AU637="N"), 0, IF($C637="DM", $T637, IF(OR(AU637="Y", AU637="IR"),$AM637,IF(AU637="C", IF($BI637="Y", IF($AF637="N/A", $Q637, $AF637), IF($AG637="N/A", $T637,$AG637)))))))</f>
        <v>3</v>
      </c>
      <c r="BN637" s="16">
        <f>IF(AV637="R", $CA637, IF(OR(AV637="P", AV637="T", AV637="N"), 0, IF($C637="DM", $T637, IF(OR(AV637="Y", AV637="IR"),$AM637,IF(AV637="C", IF($BI637="Y", IF($AF637="N/A", $Q637, $AF637), IF($AG637="N/A", $T637,$AG637)))))))</f>
        <v>3</v>
      </c>
      <c r="BO637" s="16">
        <f>IF(AW637="R", $CA637, IF(OR(AW637="P", AW637="T", AW637="N"), 0, IF($C637="DM", $T637, IF(OR(AW637="Y", AW637="IR"),$AM637,IF(AW637="C", IF($BI637="Y", IF($AF637="N/A", $Q637, $AF637), IF($AG637="N/A", $T637,$AG637)))))))</f>
        <v>3</v>
      </c>
      <c r="BP637" s="16">
        <f>IF(AX637="R", $CA637, IF(OR(AX637="P", AX637="T", AX637="N"), 0, IF($C637="DM", $T637, IF(OR(AX637="Y", AX637="IR"),$AM637,IF(AX637="C", IF($BI637="Y", IF($AF637="N/A", $Q637, $AF637), IF($AG637="N/A", $T637,$AG637)))))))</f>
        <v>3</v>
      </c>
      <c r="BQ637" s="16">
        <f>IF(AY637="R", $CA637, IF(OR(AY637="P", AY637="T", AY637="N"), 0, IF($C637="DM", $T637, IF(OR(AY637="Y", AY637="IR"),$AM637,IF(AY637="C", IF($BI637="Y", IF($AF637="N/A", $Q637, $AF637), IF($AG637="N/A", $T637,$AG637)))))))</f>
        <v>3</v>
      </c>
      <c r="BR637" s="16">
        <f>IF(AZ637="R", $CA637, IF(OR(AZ637="P", AZ637="T", AZ637="N"), 0, IF($C637="DM", $T637, IF(OR(AZ637="Y", AZ637="IR"),$AM637,IF(AZ637="C", IF($BI637="Y", IF($AF637="N/A", $Q637, $AF637), IF($AG637="N/A", $T637,$AG637)))))))</f>
        <v>3</v>
      </c>
      <c r="BS637" s="16">
        <f>IF(BA637="R", $CA637, IF(OR(BA637="P", BA637="T", BA637="N"), 0, IF($C637="DM", $T637, IF(OR(BA637="Y", BA637="IR"),$AM637,IF(BA637="C", IF($BI637="Y", IF($AF637="N/A", $Q637, $AF637), IF($AG637="N/A", $T637,$AG637)))))))</f>
        <v>3</v>
      </c>
      <c r="BT637" s="16">
        <f>IF(BB637="R", $CA637, IF(OR(BB637="P", BB637="T", BB637="N"), 0, IF($C637="DM", $T637, IF(OR(BB637="Y", BB637="IR"),$AM637,IF(BB637="C", IF($BI637="Y", IF($BA637="C", IF($AF637="N/A", $Q637, $AF637), IF($AF637="N/A", $T637, $AM637)), IF($AG637="N/A", $T637,$AG637)))))))</f>
        <v>3</v>
      </c>
      <c r="BU637" s="16">
        <f>IF(BC637="R", $CA637, IF(OR(BC637="P", BC637="T", BC637="N"), 0, IF($C637="DM", $T637, IF(OR(BC637="Y", BC637="IR"),$AM637,IF(BC637="C", IF($BI637="Y", IF($BA637="C", IF($AF637="N/A", $Q637, $AF637), IF($AF637="N/A", $T637, $AM637)), IF($AG637="N/A", $T637,$AG637)))))))</f>
        <v>3</v>
      </c>
      <c r="BV637" s="16">
        <f>IF(BD637="R", $CA637, IF(OR(BD637="P", BD637="T", BD637="N"), 0, IF($C637="DM", $T637, IF(OR(BD637="Y", BD637="IR"),$AM637,IF(BD637="C", IF($BI637="Y", IF($BA637="C", IF($AF637="N/A", $Q637, $AF637), IF($AF637="N/A", $T637, $AM637)), IF($AG637="N/A", $T637,$AG637)))))))</f>
        <v>3</v>
      </c>
      <c r="BW637" s="16">
        <f>IF(BE637="R", $CA637, IF(OR(BE637="P", BE637="T", BE637="N"), 0, IF($C637="DM", $T637, IF(OR(BE637="Y", BE637="IR"),$AM637,IF(BE637="C", IF($BI637="Y", IF($BA637="C", IF($AF637="N/A", $Q637, $AF637), IF($AF637="N/A", $T637, $AM637)), IF($AG637="N/A", $T637,$AG637)))))))</f>
        <v>3</v>
      </c>
      <c r="BX637" s="16">
        <f>IF(BF637="R", $CA637, IF(OR(BF637="P", BF637="T", BF637="N"), 0, IF($C637="DM", $T637, IF(OR(BF637="Y", BF637="IR"),$AM637,IF(BF637="C", IF($BI637="Y", IF($BA637="C", IF($AF637="N/A", $Q637, $AF637), IF($AF637="N/A", $T637, $AM637)), IF($AG637="N/A", $T637,$AG637)))))))</f>
        <v>3</v>
      </c>
      <c r="BY637" s="16">
        <f>IF(BG637="R", $CA637, IF(OR(BG637="P", BG637="T", BG637="N"), 0, IF($C637="DM", $T637, IF(OR(BG637="Y", BG637="IR"),$AM637,IF(BG637="C", IF($BI637="Y", IF($BA637="C", IF($AF637="N/A", $Q637, $AF637), IF($AF637="N/A", $T637, $AM637)), IF($AG637="N/A", $T637,$AG637)))))))</f>
        <v>3</v>
      </c>
      <c r="BZ637" s="16">
        <f>IF(BH637="R", $CA637, IF(OR(BH637="P", BH637="T", BH637="N"), 0, IF($C637="DM", $T637, IF(OR(BH637="Y", BH637="IR"),$AM637,IF(BH637="C", IF($BI637="Y", IF($BA637="C", IF($AF637="N/A", $Q637, $AF637), IF($AF637="N/A", $T637, $AM637)), IF($AG637="N/A", $T637,$AG637)))))))</f>
        <v>3</v>
      </c>
      <c r="CA637" s="15" t="s">
        <v>75</v>
      </c>
      <c r="CB637" s="16">
        <f>BZ637</f>
        <v>3</v>
      </c>
      <c r="CC637" s="15">
        <f>IF(OR($BH637="T", $BH637="R"), 0, IF($BH637="C", IF($BI637="Y", IF($BA637="C", 0, IF(AF637="N/A", Q637-T637, AF637-AG637)), IF($AF637="N/A", U637, AH637)), AN637))</f>
        <v>3</v>
      </c>
      <c r="CD637" s="15">
        <f>IF(OR($BH637="T", $BH637="R"), 0, IF($BH637="C", IF($BI637="Y", 0, IF($AF637="N/A", V637, AI637)), AO637))</f>
        <v>3</v>
      </c>
      <c r="CE637" s="15" t="str">
        <f>IF(OR($BH637="T", $BH637="R"), 0, IF($BH637="C", IF($BI637="Y", 0, IF($AF637="N/A", W637, AJ637)), AP637))</f>
        <v>N/A</v>
      </c>
      <c r="CF637" s="15" t="str">
        <f>IF(OR($BH637="T", $BH637="R"), 0, IF($BH637="C", IF($BI637="Y", 0, IF($AF637="N/A", X637, AK637)), AQ637))</f>
        <v>N/A</v>
      </c>
      <c r="CG637" t="str">
        <f>IF(AC637="N/A", "S:"&amp;L637&amp;" G:"&amp;M637&amp;" GR:"&amp;Q637, IF(AC637=0, "S:"&amp;L637&amp;" G:"&amp;M637&amp;" GR:"&amp;Q637, "S:"&amp;L637&amp;"/"&amp;AD637&amp;" G:"&amp;AE637&amp;" GR:"&amp;AF637))</f>
        <v>S:3 G:1 GR:0</v>
      </c>
    </row>
    <row r="638" spans="1:85" x14ac:dyDescent="0.25">
      <c r="A638" s="14">
        <v>4766</v>
      </c>
      <c r="B638" s="15" t="s">
        <v>2599</v>
      </c>
      <c r="C638" s="15" t="s">
        <v>64</v>
      </c>
      <c r="D638" s="15" t="s">
        <v>55</v>
      </c>
      <c r="E638" s="15">
        <f>VLOOKUP(B638, 'Rookie Year'!$A$2:$B$55679,2,FALSE)</f>
        <v>2022</v>
      </c>
      <c r="F638" s="15">
        <v>2022</v>
      </c>
      <c r="G638" s="15" t="s">
        <v>40</v>
      </c>
      <c r="H638" s="15" t="s">
        <v>2198</v>
      </c>
      <c r="I638" s="16">
        <v>1</v>
      </c>
      <c r="J638" s="15">
        <v>3</v>
      </c>
      <c r="K638" s="17">
        <f>IF(AND(G638&lt;&gt;"N",R638="N/A"), IF(I638&lt;4, 0, 0.25),IF(I638=1, IF(J638=1,0.25, 0.25), IF(I638&lt;13, 0.25, IF(I638&lt;26, 0.4, IF(I638&lt;51, 0.6, 0.75)))))</f>
        <v>0</v>
      </c>
      <c r="L638" s="16">
        <f>I638-M638</f>
        <v>1</v>
      </c>
      <c r="M638" s="16">
        <f>ROUNDUP(I638*K638,0)</f>
        <v>0</v>
      </c>
      <c r="N638" s="16">
        <f>M638*J638</f>
        <v>0</v>
      </c>
      <c r="O638" s="16">
        <v>0</v>
      </c>
      <c r="P638" s="16">
        <v>0</v>
      </c>
      <c r="Q638" s="16">
        <f>N638-O638-P638</f>
        <v>0</v>
      </c>
      <c r="R638" s="15" t="s">
        <v>75</v>
      </c>
      <c r="S638" s="15">
        <f>IF(R638="N/A", J638-($B$1-F638), J638-($B$1-R638))</f>
        <v>1</v>
      </c>
      <c r="T638" s="16">
        <v>0</v>
      </c>
      <c r="U638" s="16" t="str">
        <f>IF($S638&lt;2, "N/A", $M638)</f>
        <v>N/A</v>
      </c>
      <c r="V638" s="16" t="str">
        <f>IF($S638&lt;3, "N/A", $M638)</f>
        <v>N/A</v>
      </c>
      <c r="W638" s="16" t="str">
        <f>IF($S638&lt;4, "N/A", $M638)</f>
        <v>N/A</v>
      </c>
      <c r="X638" s="16" t="str">
        <f>IF($S638&lt;5, "N/A", $M638)</f>
        <v>N/A</v>
      </c>
      <c r="Y638" s="15" t="str">
        <f>IF(SUM(T638:X638)&lt;&gt;Q638, "CHECK", "OK")</f>
        <v>OK</v>
      </c>
      <c r="Z638" s="15" t="str">
        <f>IF(F638=$B$1, "No", IF(S638=1, "Yes", "No"))</f>
        <v>Yes</v>
      </c>
      <c r="AA638" s="18">
        <f>IF(C638="DM", "N/A", IF(Z638="No","N/A",VLOOKUP(B638,'Extension List'!$A$3:$R$1972,18,FALSE)))</f>
        <v>1</v>
      </c>
      <c r="AB638" s="15">
        <f>IF(C638="DM", "N/A", IF(Z638="No","N/A",VLOOKUP(B638,'Extension List'!$A$3:$T$1972,20,FALSE)))</f>
        <v>1</v>
      </c>
      <c r="AC638" s="15">
        <v>1</v>
      </c>
      <c r="AD638" s="16">
        <f>IF(AE638="N/A", "N/A", AA638-AE638)</f>
        <v>0</v>
      </c>
      <c r="AE638" s="16">
        <f>IF(AA638="N/A", "N/A", IF(AC638&gt;0, IF(AA638&lt;13, ROUNDUP(0.25*AA638,0), IF(AA638&lt;26, ROUNDUP(0.4*AA638,0), IF(AA638&lt;51, ROUNDUP(0.6*AA638,0), ROUNDUP(0.75*AA638,0)))), "N/A"))</f>
        <v>1</v>
      </c>
      <c r="AF638" s="16">
        <f>IF(AD638="N/A","N/A", (AE638*AC638)+Q638)</f>
        <v>1</v>
      </c>
      <c r="AG638" s="16">
        <v>0</v>
      </c>
      <c r="AH638" s="16">
        <v>1</v>
      </c>
      <c r="AI638" s="16" t="str">
        <f>IF($AF638="N/A","N/A",IF(AC638&gt;1,"TBC","N/A"))</f>
        <v>N/A</v>
      </c>
      <c r="AJ638" s="16" t="str">
        <f>IF($AF638="N/A","N/A",IF(AC638&gt;2,"TBC","N/A"))</f>
        <v>N/A</v>
      </c>
      <c r="AK638" s="16" t="str">
        <f>IF($AF638="N/A","N/A",IF(AC638&gt;3,"TBC","N/A"))</f>
        <v>N/A</v>
      </c>
      <c r="AL638" s="16" t="str">
        <f>IF(AC638="N/A","N/A",IF(AC638&gt;0,IF(SUM(AG638:AK638)&lt;&gt;AF638,"CHECK","OK"),"N/A"))</f>
        <v>OK</v>
      </c>
      <c r="AM638" s="16">
        <f>IF(AD638="N/A", L638+T638, L638+AG638)</f>
        <v>1</v>
      </c>
      <c r="AN638" s="16">
        <f>IF(AD638="N/A", IF(U638="N/A", "N/A", L638+U638), AD638+AH638)</f>
        <v>1</v>
      </c>
      <c r="AO638" s="16" t="str">
        <f>IF(AD638="N/A", IF(V638="N/A", "N/A", L638+V638), IF(AI638="N/A", "N/A", AD638+AI638))</f>
        <v>N/A</v>
      </c>
      <c r="AP638" s="16" t="str">
        <f>IF(AD638="N/A", IF(W638="N/A", "N/A", L638+W638), IF(AJ638="N/A", "N/A", AD638+AJ638))</f>
        <v>N/A</v>
      </c>
      <c r="AQ638" s="16" t="str">
        <f>IF(AD638="N/A", IF(X638="N/A", "N/A", L638+X638), IF(AK638="N/A", "N/A", AD638+AK638))</f>
        <v>N/A</v>
      </c>
      <c r="AR638" s="15" t="s">
        <v>44</v>
      </c>
      <c r="AS638" s="15" t="s">
        <v>44</v>
      </c>
      <c r="AT638" s="15" t="s">
        <v>44</v>
      </c>
      <c r="AU638" s="15" t="s">
        <v>44</v>
      </c>
      <c r="AV638" s="15" t="s">
        <v>44</v>
      </c>
      <c r="AW638" s="15" t="s">
        <v>44</v>
      </c>
      <c r="AX638" s="15" t="s">
        <v>44</v>
      </c>
      <c r="AY638" s="15" t="s">
        <v>44</v>
      </c>
      <c r="AZ638" s="15" t="s">
        <v>44</v>
      </c>
      <c r="BA638" s="15" t="s">
        <v>44</v>
      </c>
      <c r="BB638" s="15" t="s">
        <v>44</v>
      </c>
      <c r="BC638" s="15" t="s">
        <v>44</v>
      </c>
      <c r="BD638" s="15" t="s">
        <v>44</v>
      </c>
      <c r="BE638" s="15" t="s">
        <v>44</v>
      </c>
      <c r="BF638" s="15" t="s">
        <v>44</v>
      </c>
      <c r="BG638" s="15" t="s">
        <v>44</v>
      </c>
      <c r="BH638" s="15" t="s">
        <v>44</v>
      </c>
      <c r="BI638" s="15"/>
      <c r="BJ638" s="16">
        <f>IF(AR638="R", $CA638, IF(OR(AR638="P", AR638="T", AR638="N"), 0, IF($C638="DM", $T638, IF(OR(AR638="Y", AR638="IR"),$AM638,IF(AR638="C", IF($BI638="Y", IF($AF638="N/A", $Q638, $AF638), IF($AG638="N/A", $T638,$AG638)))))))</f>
        <v>0</v>
      </c>
      <c r="BK638" s="16">
        <f>IF(AS638="R", $CA638, IF(OR(AS638="P", AS638="T", AS638="N"), 0, IF($C638="DM", $T638, IF(OR(AS638="Y", AS638="IR"),$AM638,IF(AS638="C", IF($BI638="Y", IF($AF638="N/A", $Q638, $AF638), IF($AG638="N/A", $T638,$AG638)))))))</f>
        <v>0</v>
      </c>
      <c r="BL638" s="16">
        <f>IF(AT638="R", $CA638, IF(OR(AT638="P", AT638="T", AT638="N"), 0, IF($C638="DM", $T638, IF(OR(AT638="Y", AT638="IR"),$AM638,IF(AT638="C", IF($BI638="Y", IF($AF638="N/A", $Q638, $AF638), IF($AG638="N/A", $T638,$AG638)))))))</f>
        <v>0</v>
      </c>
      <c r="BM638" s="16">
        <f>IF(AU638="R", $CA638, IF(OR(AU638="P", AU638="T", AU638="N"), 0, IF($C638="DM", $T638, IF(OR(AU638="Y", AU638="IR"),$AM638,IF(AU638="C", IF($BI638="Y", IF($AF638="N/A", $Q638, $AF638), IF($AG638="N/A", $T638,$AG638)))))))</f>
        <v>0</v>
      </c>
      <c r="BN638" s="16">
        <f>IF(AV638="R", $CA638, IF(OR(AV638="P", AV638="T", AV638="N"), 0, IF($C638="DM", $T638, IF(OR(AV638="Y", AV638="IR"),$AM638,IF(AV638="C", IF($BI638="Y", IF($AF638="N/A", $Q638, $AF638), IF($AG638="N/A", $T638,$AG638)))))))</f>
        <v>0</v>
      </c>
      <c r="BO638" s="16">
        <f>IF(AW638="R", $CA638, IF(OR(AW638="P", AW638="T", AW638="N"), 0, IF($C638="DM", $T638, IF(OR(AW638="Y", AW638="IR"),$AM638,IF(AW638="C", IF($BI638="Y", IF($AF638="N/A", $Q638, $AF638), IF($AG638="N/A", $T638,$AG638)))))))</f>
        <v>0</v>
      </c>
      <c r="BP638" s="16">
        <f>IF(AX638="R", $CA638, IF(OR(AX638="P", AX638="T", AX638="N"), 0, IF($C638="DM", $T638, IF(OR(AX638="Y", AX638="IR"),$AM638,IF(AX638="C", IF($BI638="Y", IF($AF638="N/A", $Q638, $AF638), IF($AG638="N/A", $T638,$AG638)))))))</f>
        <v>0</v>
      </c>
      <c r="BQ638" s="16">
        <f>IF(AY638="R", $CA638, IF(OR(AY638="P", AY638="T", AY638="N"), 0, IF($C638="DM", $T638, IF(OR(AY638="Y", AY638="IR"),$AM638,IF(AY638="C", IF($BI638="Y", IF($AF638="N/A", $Q638, $AF638), IF($AG638="N/A", $T638,$AG638)))))))</f>
        <v>0</v>
      </c>
      <c r="BR638" s="16">
        <f>IF(AZ638="R", $CA638, IF(OR(AZ638="P", AZ638="T", AZ638="N"), 0, IF($C638="DM", $T638, IF(OR(AZ638="Y", AZ638="IR"),$AM638,IF(AZ638="C", IF($BI638="Y", IF($AF638="N/A", $Q638, $AF638), IF($AG638="N/A", $T638,$AG638)))))))</f>
        <v>0</v>
      </c>
      <c r="BS638" s="16">
        <f>IF(BA638="R", $CA638, IF(OR(BA638="P", BA638="T", BA638="N"), 0, IF($C638="DM", $T638, IF(OR(BA638="Y", BA638="IR"),$AM638,IF(BA638="C", IF($BI638="Y", IF($AF638="N/A", $Q638, $AF638), IF($AG638="N/A", $T638,$AG638)))))))</f>
        <v>0</v>
      </c>
      <c r="BT638" s="16">
        <f>IF(BB638="R", $CA638, IF(OR(BB638="P", BB638="T", BB638="N"), 0, IF($C638="DM", $T638, IF(OR(BB638="Y", BB638="IR"),$AM638,IF(BB638="C", IF($BI638="Y", IF($BA638="C", IF($AF638="N/A", $Q638, $AF638), IF($AF638="N/A", $T638, $AM638)), IF($AG638="N/A", $T638,$AG638)))))))</f>
        <v>0</v>
      </c>
      <c r="BU638" s="16">
        <f>IF(BC638="R", $CA638, IF(OR(BC638="P", BC638="T", BC638="N"), 0, IF($C638="DM", $T638, IF(OR(BC638="Y", BC638="IR"),$AM638,IF(BC638="C", IF($BI638="Y", IF($BA638="C", IF($AF638="N/A", $Q638, $AF638), IF($AF638="N/A", $T638, $AM638)), IF($AG638="N/A", $T638,$AG638)))))))</f>
        <v>0</v>
      </c>
      <c r="BV638" s="16">
        <f>IF(BD638="R", $CA638, IF(OR(BD638="P", BD638="T", BD638="N"), 0, IF($C638="DM", $T638, IF(OR(BD638="Y", BD638="IR"),$AM638,IF(BD638="C", IF($BI638="Y", IF($BA638="C", IF($AF638="N/A", $Q638, $AF638), IF($AF638="N/A", $T638, $AM638)), IF($AG638="N/A", $T638,$AG638)))))))</f>
        <v>0</v>
      </c>
      <c r="BW638" s="16">
        <f>IF(BE638="R", $CA638, IF(OR(BE638="P", BE638="T", BE638="N"), 0, IF($C638="DM", $T638, IF(OR(BE638="Y", BE638="IR"),$AM638,IF(BE638="C", IF($BI638="Y", IF($BA638="C", IF($AF638="N/A", $Q638, $AF638), IF($AF638="N/A", $T638, $AM638)), IF($AG638="N/A", $T638,$AG638)))))))</f>
        <v>0</v>
      </c>
      <c r="BX638" s="16">
        <f>IF(BF638="R", $CA638, IF(OR(BF638="P", BF638="T", BF638="N"), 0, IF($C638="DM", $T638, IF(OR(BF638="Y", BF638="IR"),$AM638,IF(BF638="C", IF($BI638="Y", IF($BA638="C", IF($AF638="N/A", $Q638, $AF638), IF($AF638="N/A", $T638, $AM638)), IF($AG638="N/A", $T638,$AG638)))))))</f>
        <v>0</v>
      </c>
      <c r="BY638" s="16">
        <f>IF(BG638="R", $CA638, IF(OR(BG638="P", BG638="T", BG638="N"), 0, IF($C638="DM", $T638, IF(OR(BG638="Y", BG638="IR"),$AM638,IF(BG638="C", IF($BI638="Y", IF($BA638="C", IF($AF638="N/A", $Q638, $AF638), IF($AF638="N/A", $T638, $AM638)), IF($AG638="N/A", $T638,$AG638)))))))</f>
        <v>0</v>
      </c>
      <c r="BZ638" s="16">
        <f>IF(BH638="R", $CA638, IF(OR(BH638="P", BH638="T", BH638="N"), 0, IF($C638="DM", $T638, IF(OR(BH638="Y", BH638="IR"),$AM638,IF(BH638="C", IF($BI638="Y", IF($BA638="C", IF($AF638="N/A", $Q638, $AF638), IF($AF638="N/A", $T638, $AM638)), IF($AG638="N/A", $T638,$AG638)))))))</f>
        <v>0</v>
      </c>
      <c r="CA638" s="15" t="s">
        <v>75</v>
      </c>
      <c r="CB638" s="16">
        <f>BZ638</f>
        <v>0</v>
      </c>
      <c r="CC638" s="15">
        <f>IF(OR($BH638="T", $BH638="R"), 0, IF($BH638="C", IF($BI638="Y", IF($BA638="C", 0, IF(AF638="N/A", Q638-T638, AF638-AG638)), IF($AF638="N/A", U638, AH638)), AN638))</f>
        <v>1</v>
      </c>
      <c r="CD638" s="15" t="str">
        <f>IF(OR($BH638="T", $BH638="R"), 0, IF($BH638="C", IF($BI638="Y", 0, IF($AF638="N/A", V638, AI638)), AO638))</f>
        <v>N/A</v>
      </c>
      <c r="CE638" s="15" t="str">
        <f>IF(OR($BH638="T", $BH638="R"), 0, IF($BH638="C", IF($BI638="Y", 0, IF($AF638="N/A", W638, AJ638)), AP638))</f>
        <v>N/A</v>
      </c>
      <c r="CF638" s="15" t="str">
        <f>IF(OR($BH638="T", $BH638="R"), 0, IF($BH638="C", IF($BI638="Y", 0, IF($AF638="N/A", X638, AK638)), AQ638))</f>
        <v>N/A</v>
      </c>
      <c r="CG638" t="str">
        <f>IF(AC638="N/A", "S:"&amp;L638&amp;" G:"&amp;M638&amp;" GR:"&amp;Q638, IF(AC638=0, "S:"&amp;L638&amp;" G:"&amp;M638&amp;" GR:"&amp;Q638, "S:"&amp;L638&amp;"/"&amp;AD638&amp;" G:"&amp;AE638&amp;" GR:"&amp;AF638))</f>
        <v>S:1/0 G:1 GR:1</v>
      </c>
    </row>
    <row r="639" spans="1:85" x14ac:dyDescent="0.25">
      <c r="A639" s="14">
        <v>5723</v>
      </c>
      <c r="B639" s="15" t="s">
        <v>327</v>
      </c>
      <c r="C639" s="15" t="s">
        <v>65</v>
      </c>
      <c r="D639" s="15" t="s">
        <v>55</v>
      </c>
      <c r="E639" s="15">
        <f>VLOOKUP(B639, 'Rookie Year'!$A$2:$B$55679,2,FALSE)</f>
        <v>2017</v>
      </c>
      <c r="F639" s="15">
        <v>2024</v>
      </c>
      <c r="G639" s="15" t="s">
        <v>42</v>
      </c>
      <c r="H639" s="15">
        <v>0</v>
      </c>
      <c r="I639" s="16">
        <v>1</v>
      </c>
      <c r="J639" s="15">
        <v>1</v>
      </c>
      <c r="K639" s="17">
        <f>IF(AND(G639&lt;&gt;"N",R639="N/A"), IF(I639&lt;4, 0, 0.25),IF(I639=1, IF(J639=1,0.25, 0.25), IF(I639&lt;13, 0.25, IF(I639&lt;26, 0.4, IF(I639&lt;51, 0.6, 0.75)))))</f>
        <v>0.25</v>
      </c>
      <c r="L639" s="16">
        <f>I639-M639</f>
        <v>0</v>
      </c>
      <c r="M639" s="16">
        <f>ROUNDUP(I639*K639,0)</f>
        <v>1</v>
      </c>
      <c r="N639" s="16">
        <f>M639*J639</f>
        <v>1</v>
      </c>
      <c r="O639" s="16">
        <v>0</v>
      </c>
      <c r="P639" s="16">
        <v>0</v>
      </c>
      <c r="Q639" s="16">
        <f>N639-O639-P639</f>
        <v>1</v>
      </c>
      <c r="R639" s="15" t="s">
        <v>75</v>
      </c>
      <c r="S639" s="15">
        <f>IF(R639="N/A", J639-($B$1-F639), J639-($B$1-R639))</f>
        <v>1</v>
      </c>
      <c r="T639" s="16">
        <f>IF($S639&lt;1, "N/A", $M639)</f>
        <v>1</v>
      </c>
      <c r="U639" s="16" t="str">
        <f>IF($S639&lt;2, "N/A", $M639)</f>
        <v>N/A</v>
      </c>
      <c r="V639" s="16" t="str">
        <f>IF($S639&lt;3, "N/A", $M639)</f>
        <v>N/A</v>
      </c>
      <c r="W639" s="16" t="str">
        <f>IF($S639&lt;4, "N/A", $M639)</f>
        <v>N/A</v>
      </c>
      <c r="X639" s="16" t="str">
        <f>IF($S639&lt;5, "N/A", $M639)</f>
        <v>N/A</v>
      </c>
      <c r="Y639" s="15" t="str">
        <f>IF(SUM(T639:X639)&lt;&gt;Q639, "CHECK", "OK")</f>
        <v>OK</v>
      </c>
      <c r="Z639" s="15" t="str">
        <f>IF(F639=$B$1, "No", IF(S639=1, "Yes", "No"))</f>
        <v>No</v>
      </c>
      <c r="AA639" s="18" t="str">
        <f>IF(C639="DM", "N/A", IF(Z639="No","N/A",VLOOKUP(B639,'Extension List'!$A$3:$R$1972,18,FALSE)))</f>
        <v>N/A</v>
      </c>
      <c r="AB639" s="15" t="str">
        <f>IF(C639="DM", "N/A", IF(Z639="No","N/A",VLOOKUP(B639,'Extension List'!$A$3:$T$1972,20,FALSE)))</f>
        <v>N/A</v>
      </c>
      <c r="AC639" s="15" t="str">
        <f>IF(AA639="N/A", "N/A", 0)</f>
        <v>N/A</v>
      </c>
      <c r="AD639" s="16" t="str">
        <f>IF(AE639="N/A", "N/A", AA639-AE639)</f>
        <v>N/A</v>
      </c>
      <c r="AE639" s="16" t="str">
        <f>IF(AA639="N/A", "N/A", IF(AC639&gt;0, IF(AA639&lt;13, ROUNDUP(0.25*AA639,0), IF(AA639&lt;26, ROUNDUP(0.4*AA639,0), IF(AA639&lt;51, ROUNDUP(0.6*AA639,0), ROUNDUP(0.75*AA639,0)))), "N/A"))</f>
        <v>N/A</v>
      </c>
      <c r="AF639" s="16" t="str">
        <f>IF(AD639="N/A","N/A", (AE639*AC639)+Q639)</f>
        <v>N/A</v>
      </c>
      <c r="AG639" s="16" t="str">
        <f>IF($AF639="N/A", "N/A", "TBC")</f>
        <v>N/A</v>
      </c>
      <c r="AH639" s="16" t="str">
        <f>IF($AF639="N/A", "N/A", "TBC")</f>
        <v>N/A</v>
      </c>
      <c r="AI639" s="16" t="str">
        <f>IF($AF639="N/A","N/A",IF(AC639&gt;1,"TBC","N/A"))</f>
        <v>N/A</v>
      </c>
      <c r="AJ639" s="16" t="str">
        <f>IF($AF639="N/A","N/A",IF(AC639&gt;2,"TBC","N/A"))</f>
        <v>N/A</v>
      </c>
      <c r="AK639" s="16" t="str">
        <f>IF($AF639="N/A","N/A",IF(AC639&gt;3,"TBC","N/A"))</f>
        <v>N/A</v>
      </c>
      <c r="AL639" s="16" t="str">
        <f>IF(AC639="N/A","N/A",IF(AC639&gt;0,IF(SUM(AG639:AK639)&lt;&gt;AF639,"CHECK","OK"),"N/A"))</f>
        <v>N/A</v>
      </c>
      <c r="AM639" s="16">
        <f>IF(AD639="N/A", L639+T639, L639+AG639)</f>
        <v>1</v>
      </c>
      <c r="AN639" s="16" t="str">
        <f>IF(AD639="N/A", IF(U639="N/A", "N/A", L639+U639), AD639+AH639)</f>
        <v>N/A</v>
      </c>
      <c r="AO639" s="16" t="str">
        <f>IF(AD639="N/A", IF(V639="N/A", "N/A", L639+V639), IF(AI639="N/A", "N/A", AD639+AI639))</f>
        <v>N/A</v>
      </c>
      <c r="AP639" s="16" t="str">
        <f>IF(AD639="N/A", IF(W639="N/A", "N/A", L639+W639), IF(AJ639="N/A", "N/A", AD639+AJ639))</f>
        <v>N/A</v>
      </c>
      <c r="AQ639" s="16" t="str">
        <f>IF(AD639="N/A", IF(X639="N/A", "N/A", L639+X639), IF(AK639="N/A", "N/A", AD639+AK639))</f>
        <v>N/A</v>
      </c>
      <c r="AR639" s="15" t="s">
        <v>40</v>
      </c>
      <c r="AS639" s="15" t="s">
        <v>40</v>
      </c>
      <c r="AT639" s="15" t="s">
        <v>40</v>
      </c>
      <c r="AU639" s="15" t="s">
        <v>40</v>
      </c>
      <c r="AV639" s="15" t="s">
        <v>40</v>
      </c>
      <c r="AW639" s="15" t="s">
        <v>44</v>
      </c>
      <c r="AX639" s="15" t="s">
        <v>44</v>
      </c>
      <c r="AY639" s="15" t="s">
        <v>44</v>
      </c>
      <c r="AZ639" s="15" t="s">
        <v>44</v>
      </c>
      <c r="BA639" s="15" t="s">
        <v>44</v>
      </c>
      <c r="BB639" s="15" t="s">
        <v>44</v>
      </c>
      <c r="BC639" s="15" t="s">
        <v>44</v>
      </c>
      <c r="BD639" s="15" t="s">
        <v>44</v>
      </c>
      <c r="BE639" s="15" t="s">
        <v>44</v>
      </c>
      <c r="BF639" s="15" t="s">
        <v>44</v>
      </c>
      <c r="BG639" s="15" t="s">
        <v>44</v>
      </c>
      <c r="BH639" s="15" t="s">
        <v>44</v>
      </c>
      <c r="BJ639" s="16">
        <f>IF(AR639="R", $CA639, IF(OR(AR639="P", AR639="T", AR639="N"), 0, IF($C639="DM", $T639, IF(OR(AR639="Y", AR639="IR"),$AM639,IF(AR639="C", IF($BI639="Y", IF($AF639="N/A", $Q639, $AF639), IF($AG639="N/A", $T639,$AG639)))))))</f>
        <v>1</v>
      </c>
      <c r="BK639" s="16">
        <f>IF(AS639="R", $CA639, IF(OR(AS639="P", AS639="T", AS639="N"), 0, IF($C639="DM", $T639, IF(OR(AS639="Y", AS639="IR"),$AM639,IF(AS639="C", IF($BI639="Y", IF($AF639="N/A", $Q639, $AF639), IF($AG639="N/A", $T639,$AG639)))))))</f>
        <v>1</v>
      </c>
      <c r="BL639" s="16">
        <f>IF(AT639="R", $CA639, IF(OR(AT639="P", AT639="T", AT639="N"), 0, IF($C639="DM", $T639, IF(OR(AT639="Y", AT639="IR"),$AM639,IF(AT639="C", IF($BI639="Y", IF($AF639="N/A", $Q639, $AF639), IF($AG639="N/A", $T639,$AG639)))))))</f>
        <v>1</v>
      </c>
      <c r="BM639" s="16">
        <f>IF(AU639="R", $CA639, IF(OR(AU639="P", AU639="T", AU639="N"), 0, IF($C639="DM", $T639, IF(OR(AU639="Y", AU639="IR"),$AM639,IF(AU639="C", IF($BI639="Y", IF($AF639="N/A", $Q639, $AF639), IF($AG639="N/A", $T639,$AG639)))))))</f>
        <v>1</v>
      </c>
      <c r="BN639" s="16">
        <f>IF(AV639="R", $CA639, IF(OR(AV639="P", AV639="T", AV639="N"), 0, IF($C639="DM", $T639, IF(OR(AV639="Y", AV639="IR"),$AM639,IF(AV639="C", IF($BI639="Y", IF($AF639="N/A", $Q639, $AF639), IF($AG639="N/A", $T639,$AG639)))))))</f>
        <v>1</v>
      </c>
      <c r="BO639" s="16">
        <f>IF(AW639="R", $CA639, IF(OR(AW639="P", AW639="T", AW639="N"), 0, IF($C639="DM", $T639, IF(OR(AW639="Y", AW639="IR"),$AM639,IF(AW639="C", IF($BI639="Y", IF($AF639="N/A", $Q639, $AF639), IF($AG639="N/A", $T639,$AG639)))))))</f>
        <v>1</v>
      </c>
      <c r="BP639" s="16">
        <f>IF(AX639="R", $CA639, IF(OR(AX639="P", AX639="T", AX639="N"), 0, IF($C639="DM", $T639, IF(OR(AX639="Y", AX639="IR"),$AM639,IF(AX639="C", IF($BI639="Y", IF($AF639="N/A", $Q639, $AF639), IF($AG639="N/A", $T639,$AG639)))))))</f>
        <v>1</v>
      </c>
      <c r="BQ639" s="16">
        <f>IF(AY639="R", $CA639, IF(OR(AY639="P", AY639="T", AY639="N"), 0, IF($C639="DM", $T639, IF(OR(AY639="Y", AY639="IR"),$AM639,IF(AY639="C", IF($BI639="Y", IF($AF639="N/A", $Q639, $AF639), IF($AG639="N/A", $T639,$AG639)))))))</f>
        <v>1</v>
      </c>
      <c r="BR639" s="16">
        <f>IF(AZ639="R", $CA639, IF(OR(AZ639="P", AZ639="T", AZ639="N"), 0, IF($C639="DM", $T639, IF(OR(AZ639="Y", AZ639="IR"),$AM639,IF(AZ639="C", IF($BI639="Y", IF($AF639="N/A", $Q639, $AF639), IF($AG639="N/A", $T639,$AG639)))))))</f>
        <v>1</v>
      </c>
      <c r="BS639" s="16">
        <f>IF(BA639="R", $CA639, IF(OR(BA639="P", BA639="T", BA639="N"), 0, IF($C639="DM", $T639, IF(OR(BA639="Y", BA639="IR"),$AM639,IF(BA639="C", IF($BI639="Y", IF($AF639="N/A", $Q639, $AF639), IF($AG639="N/A", $T639,$AG639)))))))</f>
        <v>1</v>
      </c>
      <c r="BT639" s="16">
        <f>IF(BB639="R", $CA639, IF(OR(BB639="P", BB639="T", BB639="N"), 0, IF($C639="DM", $T639, IF(OR(BB639="Y", BB639="IR"),$AM639,IF(BB639="C", IF($BI639="Y", IF($BA639="C", IF($AF639="N/A", $Q639, $AF639), IF($AF639="N/A", $T639, $AM639)), IF($AG639="N/A", $T639,$AG639)))))))</f>
        <v>1</v>
      </c>
      <c r="BU639" s="16">
        <f>IF(BC639="R", $CA639, IF(OR(BC639="P", BC639="T", BC639="N"), 0, IF($C639="DM", $T639, IF(OR(BC639="Y", BC639="IR"),$AM639,IF(BC639="C", IF($BI639="Y", IF($BA639="C", IF($AF639="N/A", $Q639, $AF639), IF($AF639="N/A", $T639, $AM639)), IF($AG639="N/A", $T639,$AG639)))))))</f>
        <v>1</v>
      </c>
      <c r="BV639" s="16">
        <f>IF(BD639="R", $CA639, IF(OR(BD639="P", BD639="T", BD639="N"), 0, IF($C639="DM", $T639, IF(OR(BD639="Y", BD639="IR"),$AM639,IF(BD639="C", IF($BI639="Y", IF($BA639="C", IF($AF639="N/A", $Q639, $AF639), IF($AF639="N/A", $T639, $AM639)), IF($AG639="N/A", $T639,$AG639)))))))</f>
        <v>1</v>
      </c>
      <c r="BW639" s="16">
        <f>IF(BE639="R", $CA639, IF(OR(BE639="P", BE639="T", BE639="N"), 0, IF($C639="DM", $T639, IF(OR(BE639="Y", BE639="IR"),$AM639,IF(BE639="C", IF($BI639="Y", IF($BA639="C", IF($AF639="N/A", $Q639, $AF639), IF($AF639="N/A", $T639, $AM639)), IF($AG639="N/A", $T639,$AG639)))))))</f>
        <v>1</v>
      </c>
      <c r="BX639" s="16">
        <f>IF(BF639="R", $CA639, IF(OR(BF639="P", BF639="T", BF639="N"), 0, IF($C639="DM", $T639, IF(OR(BF639="Y", BF639="IR"),$AM639,IF(BF639="C", IF($BI639="Y", IF($BA639="C", IF($AF639="N/A", $Q639, $AF639), IF($AF639="N/A", $T639, $AM639)), IF($AG639="N/A", $T639,$AG639)))))))</f>
        <v>1</v>
      </c>
      <c r="BY639" s="16">
        <f>IF(BG639="R", $CA639, IF(OR(BG639="P", BG639="T", BG639="N"), 0, IF($C639="DM", $T639, IF(OR(BG639="Y", BG639="IR"),$AM639,IF(BG639="C", IF($BI639="Y", IF($BA639="C", IF($AF639="N/A", $Q639, $AF639), IF($AF639="N/A", $T639, $AM639)), IF($AG639="N/A", $T639,$AG639)))))))</f>
        <v>1</v>
      </c>
      <c r="BZ639" s="16">
        <f>IF(BH639="R", $CA639, IF(OR(BH639="P", BH639="T", BH639="N"), 0, IF($C639="DM", $T639, IF(OR(BH639="Y", BH639="IR"),$AM639,IF(BH639="C", IF($BI639="Y", IF($BA639="C", IF($AF639="N/A", $Q639, $AF639), IF($AF639="N/A", $T639, $AM639)), IF($AG639="N/A", $T639,$AG639)))))))</f>
        <v>1</v>
      </c>
      <c r="CA639" s="15" t="s">
        <v>75</v>
      </c>
      <c r="CB639" s="16">
        <f>BZ639</f>
        <v>1</v>
      </c>
      <c r="CC639" s="15" t="str">
        <f>IF(OR($BH639="T", $BH639="R"), 0, IF($BH639="C", IF($BI639="Y", IF($BA639="C", 0, IF(AF639="N/A", Q639-T639, AF639-AG639)), IF($AF639="N/A", U639, AH639)), AN639))</f>
        <v>N/A</v>
      </c>
      <c r="CD639" s="15" t="str">
        <f>IF(OR($BH639="T", $BH639="R"), 0, IF($BH639="C", IF($BI639="Y", 0, IF($AF639="N/A", V639, AI639)), AO639))</f>
        <v>N/A</v>
      </c>
      <c r="CE639" s="15" t="str">
        <f>IF(OR($BH639="T", $BH639="R"), 0, IF($BH639="C", IF($BI639="Y", 0, IF($AF639="N/A", W639, AJ639)), AP639))</f>
        <v>N/A</v>
      </c>
      <c r="CF639" s="15" t="str">
        <f>IF(OR($BH639="T", $BH639="R"), 0, IF($BH639="C", IF($BI639="Y", 0, IF($AF639="N/A", X639, AK639)), AQ639))</f>
        <v>N/A</v>
      </c>
      <c r="CG639" t="str">
        <f>IF(AC639="N/A", "S:"&amp;L639&amp;" G:"&amp;M639&amp;" GR:"&amp;Q639, IF(AC639=0, "S:"&amp;L639&amp;" G:"&amp;M639&amp;" GR:"&amp;Q639, "S:"&amp;L639&amp;"/"&amp;AD639&amp;" G:"&amp;AE639&amp;" GR:"&amp;AF639))</f>
        <v>S:0 G:1 GR:1</v>
      </c>
    </row>
    <row r="640" spans="1:85" x14ac:dyDescent="0.25">
      <c r="A640" s="14">
        <v>5788</v>
      </c>
      <c r="B640" s="15" t="s">
        <v>2501</v>
      </c>
      <c r="C640" s="15" t="s">
        <v>65</v>
      </c>
      <c r="D640" s="15" t="s">
        <v>55</v>
      </c>
      <c r="E640" s="15">
        <f>VLOOKUP(B640, 'Rookie Year'!$A$2:$B$55679,2,FALSE)</f>
        <v>2019</v>
      </c>
      <c r="F640" s="15">
        <v>2024</v>
      </c>
      <c r="G640" s="15" t="s">
        <v>42</v>
      </c>
      <c r="H640" s="15">
        <v>5</v>
      </c>
      <c r="I640" s="16">
        <v>1</v>
      </c>
      <c r="J640" s="15">
        <v>1</v>
      </c>
      <c r="K640" s="17">
        <f>IF(AND(G640&lt;&gt;"N",R640="N/A"), IF(I640&lt;4, 0, 0.25),IF(I640=1, IF(J640=1,0.25, 0.25), IF(I640&lt;13, 0.25, IF(I640&lt;26, 0.4, IF(I640&lt;51, 0.6, 0.75)))))</f>
        <v>0.25</v>
      </c>
      <c r="L640" s="16">
        <f>I640-M640</f>
        <v>0</v>
      </c>
      <c r="M640" s="16">
        <f>ROUNDUP(I640*K640,0)</f>
        <v>1</v>
      </c>
      <c r="N640" s="16">
        <f>M640*J640</f>
        <v>1</v>
      </c>
      <c r="O640" s="16">
        <v>0</v>
      </c>
      <c r="P640" s="16">
        <v>0</v>
      </c>
      <c r="Q640" s="16">
        <f>N640-O640-P640</f>
        <v>1</v>
      </c>
      <c r="R640" s="15" t="s">
        <v>75</v>
      </c>
      <c r="S640" s="15">
        <f>IF(R640="N/A", J640-($B$1-F640), J640-($B$1-R640))</f>
        <v>1</v>
      </c>
      <c r="T640" s="16">
        <f>IF($S640&lt;1, "N/A", $M640)</f>
        <v>1</v>
      </c>
      <c r="U640" s="16" t="str">
        <f>IF($S640&lt;2, "N/A", $M640)</f>
        <v>N/A</v>
      </c>
      <c r="V640" s="16" t="str">
        <f>IF($S640&lt;3, "N/A", $M640)</f>
        <v>N/A</v>
      </c>
      <c r="W640" s="16" t="str">
        <f>IF($S640&lt;4, "N/A", $M640)</f>
        <v>N/A</v>
      </c>
      <c r="X640" s="16" t="str">
        <f>IF($S640&lt;5, "N/A", $M640)</f>
        <v>N/A</v>
      </c>
      <c r="Y640" s="15" t="str">
        <f>IF(SUM(T640:X640)&lt;&gt;Q640, "CHECK", "OK")</f>
        <v>OK</v>
      </c>
      <c r="Z640" s="15" t="str">
        <f>IF(F640=$B$1, "No", IF(S640=1, "Yes", "No"))</f>
        <v>No</v>
      </c>
      <c r="AA640" s="18" t="str">
        <f>IF(C640="DM", "N/A", IF(Z640="No","N/A",VLOOKUP(B640,'Extension List'!$A$3:$R$1972,18,FALSE)))</f>
        <v>N/A</v>
      </c>
      <c r="AB640" s="15" t="str">
        <f>IF(C640="DM", "N/A", IF(Z640="No","N/A",VLOOKUP(B640,'Extension List'!$A$3:$T$1972,20,FALSE)))</f>
        <v>N/A</v>
      </c>
      <c r="AC640" s="15" t="str">
        <f>IF(AA640="N/A", "N/A", 0)</f>
        <v>N/A</v>
      </c>
      <c r="AD640" s="16" t="str">
        <f>IF(AE640="N/A", "N/A", AA640-AE640)</f>
        <v>N/A</v>
      </c>
      <c r="AE640" s="16" t="str">
        <f>IF(AA640="N/A", "N/A", IF(AC640&gt;0, IF(AA640&lt;13, ROUNDUP(0.25*AA640,0), IF(AA640&lt;26, ROUNDUP(0.4*AA640,0), IF(AA640&lt;51, ROUNDUP(0.6*AA640,0), ROUNDUP(0.75*AA640,0)))), "N/A"))</f>
        <v>N/A</v>
      </c>
      <c r="AF640" s="16" t="str">
        <f>IF(AD640="N/A","N/A", (AE640*AC640)+Q640)</f>
        <v>N/A</v>
      </c>
      <c r="AG640" s="16" t="str">
        <f>IF($AF640="N/A", "N/A", "TBC")</f>
        <v>N/A</v>
      </c>
      <c r="AH640" s="16" t="str">
        <f>IF($AF640="N/A", "N/A", "TBC")</f>
        <v>N/A</v>
      </c>
      <c r="AI640" s="16" t="str">
        <f>IF($AF640="N/A","N/A",IF(AC640&gt;1,"TBC","N/A"))</f>
        <v>N/A</v>
      </c>
      <c r="AJ640" s="16" t="str">
        <f>IF($AF640="N/A","N/A",IF(AC640&gt;2,"TBC","N/A"))</f>
        <v>N/A</v>
      </c>
      <c r="AK640" s="16" t="str">
        <f>IF($AF640="N/A","N/A",IF(AC640&gt;3,"TBC","N/A"))</f>
        <v>N/A</v>
      </c>
      <c r="AL640" s="16" t="str">
        <f>IF(AC640="N/A","N/A",IF(AC640&gt;0,IF(SUM(AG640:AK640)&lt;&gt;AF640,"CHECK","OK"),"N/A"))</f>
        <v>N/A</v>
      </c>
      <c r="AM640" s="16">
        <f>IF(AD640="N/A", L640+T640, L640+AG640)</f>
        <v>1</v>
      </c>
      <c r="AN640" s="16" t="str">
        <f>IF(AD640="N/A", IF(U640="N/A", "N/A", L640+U640), AD640+AH640)</f>
        <v>N/A</v>
      </c>
      <c r="AO640" s="16" t="str">
        <f>IF(AD640="N/A", IF(V640="N/A", "N/A", L640+V640), IF(AI640="N/A", "N/A", AD640+AI640))</f>
        <v>N/A</v>
      </c>
      <c r="AP640" s="16" t="str">
        <f>IF(AD640="N/A", IF(W640="N/A", "N/A", L640+W640), IF(AJ640="N/A", "N/A", AD640+AJ640))</f>
        <v>N/A</v>
      </c>
      <c r="AQ640" s="16" t="str">
        <f>IF(AD640="N/A", IF(X640="N/A", "N/A", L640+X640), IF(AK640="N/A", "N/A", AD640+AK640))</f>
        <v>N/A</v>
      </c>
      <c r="AR640" s="15" t="s">
        <v>42</v>
      </c>
      <c r="AS640" s="15" t="s">
        <v>42</v>
      </c>
      <c r="AT640" s="15" t="s">
        <v>42</v>
      </c>
      <c r="AU640" s="15" t="s">
        <v>42</v>
      </c>
      <c r="AV640" s="15" t="s">
        <v>42</v>
      </c>
      <c r="AW640" s="15" t="s">
        <v>40</v>
      </c>
      <c r="AX640" s="15" t="s">
        <v>40</v>
      </c>
      <c r="AY640" s="15" t="s">
        <v>40</v>
      </c>
      <c r="AZ640" s="15" t="s">
        <v>40</v>
      </c>
      <c r="BA640" s="15" t="s">
        <v>40</v>
      </c>
      <c r="BB640" s="15" t="s">
        <v>40</v>
      </c>
      <c r="BC640" s="15" t="s">
        <v>40</v>
      </c>
      <c r="BD640" s="15" t="s">
        <v>40</v>
      </c>
      <c r="BE640" s="15" t="s">
        <v>40</v>
      </c>
      <c r="BF640" s="15" t="s">
        <v>40</v>
      </c>
      <c r="BG640" s="15" t="s">
        <v>40</v>
      </c>
      <c r="BH640" s="15" t="s">
        <v>40</v>
      </c>
      <c r="BJ640" s="16">
        <f>IF(AR640="R", $CA640, IF(OR(AR640="P", AR640="T", AR640="N"), 0, IF($C640="DM", $T640, IF(OR(AR640="Y", AR640="IR"),$AM640,IF(AR640="C", IF($BI640="Y", IF($AF640="N/A", $Q640, $AF640), IF($AG640="N/A", $T640,$AG640)))))))</f>
        <v>0</v>
      </c>
      <c r="BK640" s="16">
        <f>IF(AS640="R", $CA640, IF(OR(AS640="P", AS640="T", AS640="N"), 0, IF($C640="DM", $T640, IF(OR(AS640="Y", AS640="IR"),$AM640,IF(AS640="C", IF($BI640="Y", IF($AF640="N/A", $Q640, $AF640), IF($AG640="N/A", $T640,$AG640)))))))</f>
        <v>0</v>
      </c>
      <c r="BL640" s="16">
        <f>IF(AT640="R", $CA640, IF(OR(AT640="P", AT640="T", AT640="N"), 0, IF($C640="DM", $T640, IF(OR(AT640="Y", AT640="IR"),$AM640,IF(AT640="C", IF($BI640="Y", IF($AF640="N/A", $Q640, $AF640), IF($AG640="N/A", $T640,$AG640)))))))</f>
        <v>0</v>
      </c>
      <c r="BM640" s="16">
        <f>IF(AU640="R", $CA640, IF(OR(AU640="P", AU640="T", AU640="N"), 0, IF($C640="DM", $T640, IF(OR(AU640="Y", AU640="IR"),$AM640,IF(AU640="C", IF($BI640="Y", IF($AF640="N/A", $Q640, $AF640), IF($AG640="N/A", $T640,$AG640)))))))</f>
        <v>0</v>
      </c>
      <c r="BN640" s="16">
        <f>IF(AV640="R", $CA640, IF(OR(AV640="P", AV640="T", AV640="N"), 0, IF($C640="DM", $T640, IF(OR(AV640="Y", AV640="IR"),$AM640,IF(AV640="C", IF($BI640="Y", IF($AF640="N/A", $Q640, $AF640), IF($AG640="N/A", $T640,$AG640)))))))</f>
        <v>0</v>
      </c>
      <c r="BO640" s="16">
        <f>IF(AW640="R", $CA640, IF(OR(AW640="P", AW640="T", AW640="N"), 0, IF($C640="DM", $T640, IF(OR(AW640="Y", AW640="IR"),$AM640,IF(AW640="C", IF($BI640="Y", IF($AF640="N/A", $Q640, $AF640), IF($AG640="N/A", $T640,$AG640)))))))</f>
        <v>1</v>
      </c>
      <c r="BP640" s="16">
        <f>IF(AX640="R", $CA640, IF(OR(AX640="P", AX640="T", AX640="N"), 0, IF($C640="DM", $T640, IF(OR(AX640="Y", AX640="IR"),$AM640,IF(AX640="C", IF($BI640="Y", IF($AF640="N/A", $Q640, $AF640), IF($AG640="N/A", $T640,$AG640)))))))</f>
        <v>1</v>
      </c>
      <c r="BQ640" s="16">
        <f>IF(AY640="R", $CA640, IF(OR(AY640="P", AY640="T", AY640="N"), 0, IF($C640="DM", $T640, IF(OR(AY640="Y", AY640="IR"),$AM640,IF(AY640="C", IF($BI640="Y", IF($AF640="N/A", $Q640, $AF640), IF($AG640="N/A", $T640,$AG640)))))))</f>
        <v>1</v>
      </c>
      <c r="BR640" s="16">
        <f>IF(AZ640="R", $CA640, IF(OR(AZ640="P", AZ640="T", AZ640="N"), 0, IF($C640="DM", $T640, IF(OR(AZ640="Y", AZ640="IR"),$AM640,IF(AZ640="C", IF($BI640="Y", IF($AF640="N/A", $Q640, $AF640), IF($AG640="N/A", $T640,$AG640)))))))</f>
        <v>1</v>
      </c>
      <c r="BS640" s="16">
        <f>IF(BA640="R", $CA640, IF(OR(BA640="P", BA640="T", BA640="N"), 0, IF($C640="DM", $T640, IF(OR(BA640="Y", BA640="IR"),$AM640,IF(BA640="C", IF($BI640="Y", IF($AF640="N/A", $Q640, $AF640), IF($AG640="N/A", $T640,$AG640)))))))</f>
        <v>1</v>
      </c>
      <c r="BT640" s="16">
        <f>IF(BB640="R", $CA640, IF(OR(BB640="P", BB640="T", BB640="N"), 0, IF($C640="DM", $T640, IF(OR(BB640="Y", BB640="IR"),$AM640,IF(BB640="C", IF($BI640="Y", IF($BA640="C", IF($AF640="N/A", $Q640, $AF640), IF($AF640="N/A", $T640, $AM640)), IF($AG640="N/A", $T640,$AG640)))))))</f>
        <v>1</v>
      </c>
      <c r="BU640" s="16">
        <f>IF(BC640="R", $CA640, IF(OR(BC640="P", BC640="T", BC640="N"), 0, IF($C640="DM", $T640, IF(OR(BC640="Y", BC640="IR"),$AM640,IF(BC640="C", IF($BI640="Y", IF($BA640="C", IF($AF640="N/A", $Q640, $AF640), IF($AF640="N/A", $T640, $AM640)), IF($AG640="N/A", $T640,$AG640)))))))</f>
        <v>1</v>
      </c>
      <c r="BV640" s="16">
        <f>IF(BD640="R", $CA640, IF(OR(BD640="P", BD640="T", BD640="N"), 0, IF($C640="DM", $T640, IF(OR(BD640="Y", BD640="IR"),$AM640,IF(BD640="C", IF($BI640="Y", IF($BA640="C", IF($AF640="N/A", $Q640, $AF640), IF($AF640="N/A", $T640, $AM640)), IF($AG640="N/A", $T640,$AG640)))))))</f>
        <v>1</v>
      </c>
      <c r="BW640" s="16">
        <f>IF(BE640="R", $CA640, IF(OR(BE640="P", BE640="T", BE640="N"), 0, IF($C640="DM", $T640, IF(OR(BE640="Y", BE640="IR"),$AM640,IF(BE640="C", IF($BI640="Y", IF($BA640="C", IF($AF640="N/A", $Q640, $AF640), IF($AF640="N/A", $T640, $AM640)), IF($AG640="N/A", $T640,$AG640)))))))</f>
        <v>1</v>
      </c>
      <c r="BX640" s="16">
        <f>IF(BF640="R", $CA640, IF(OR(BF640="P", BF640="T", BF640="N"), 0, IF($C640="DM", $T640, IF(OR(BF640="Y", BF640="IR"),$AM640,IF(BF640="C", IF($BI640="Y", IF($BA640="C", IF($AF640="N/A", $Q640, $AF640), IF($AF640="N/A", $T640, $AM640)), IF($AG640="N/A", $T640,$AG640)))))))</f>
        <v>1</v>
      </c>
      <c r="BY640" s="16">
        <f>IF(BG640="R", $CA640, IF(OR(BG640="P", BG640="T", BG640="N"), 0, IF($C640="DM", $T640, IF(OR(BG640="Y", BG640="IR"),$AM640,IF(BG640="C", IF($BI640="Y", IF($BA640="C", IF($AF640="N/A", $Q640, $AF640), IF($AF640="N/A", $T640, $AM640)), IF($AG640="N/A", $T640,$AG640)))))))</f>
        <v>1</v>
      </c>
      <c r="BZ640" s="16">
        <f>IF(BH640="R", $CA640, IF(OR(BH640="P", BH640="T", BH640="N"), 0, IF($C640="DM", $T640, IF(OR(BH640="Y", BH640="IR"),$AM640,IF(BH640="C", IF($BI640="Y", IF($BA640="C", IF($AF640="N/A", $Q640, $AF640), IF($AF640="N/A", $T640, $AM640)), IF($AG640="N/A", $T640,$AG640)))))))</f>
        <v>1</v>
      </c>
      <c r="CA640" s="15" t="s">
        <v>75</v>
      </c>
      <c r="CB640" s="16">
        <f>BZ640</f>
        <v>1</v>
      </c>
      <c r="CC640" s="15" t="str">
        <f>IF(OR($BH640="T", $BH640="R"), 0, IF($BH640="C", IF($BI640="Y", IF($BA640="C", 0, IF(AF640="N/A", Q640-T640, AF640-AG640)), IF($AF640="N/A", U640, AH640)), AN640))</f>
        <v>N/A</v>
      </c>
      <c r="CD640" s="15" t="str">
        <f>IF(OR($BH640="T", $BH640="R"), 0, IF($BH640="C", IF($BI640="Y", 0, IF($AF640="N/A", V640, AI640)), AO640))</f>
        <v>N/A</v>
      </c>
      <c r="CE640" s="15" t="str">
        <f>IF(OR($BH640="T", $BH640="R"), 0, IF($BH640="C", IF($BI640="Y", 0, IF($AF640="N/A", W640, AJ640)), AP640))</f>
        <v>N/A</v>
      </c>
      <c r="CF640" s="15" t="str">
        <f>IF(OR($BH640="T", $BH640="R"), 0, IF($BH640="C", IF($BI640="Y", 0, IF($AF640="N/A", X640, AK640)), AQ640))</f>
        <v>N/A</v>
      </c>
    </row>
    <row r="641" spans="1:85" x14ac:dyDescent="0.25">
      <c r="A641" s="14">
        <v>5846</v>
      </c>
      <c r="B641" s="15" t="s">
        <v>1492</v>
      </c>
      <c r="C641" s="15" t="s">
        <v>65</v>
      </c>
      <c r="D641" s="15" t="s">
        <v>55</v>
      </c>
      <c r="E641" s="15">
        <f>VLOOKUP(B641, 'Rookie Year'!$A$2:$B$55679,2,FALSE)</f>
        <v>2018</v>
      </c>
      <c r="F641" s="15">
        <v>2024</v>
      </c>
      <c r="G641" s="15" t="s">
        <v>42</v>
      </c>
      <c r="H641" s="15">
        <v>10</v>
      </c>
      <c r="I641" s="16">
        <v>1</v>
      </c>
      <c r="J641" s="15">
        <v>1</v>
      </c>
      <c r="K641" s="17">
        <f>IF(AND(G641&lt;&gt;"N",R641="N/A"), IF(I641&lt;4, 0, 0.25),IF(I641=1, IF(J641=1,0.25, 0.25), IF(I641&lt;13, 0.25, IF(I641&lt;26, 0.4, IF(I641&lt;51, 0.6, 0.75)))))</f>
        <v>0.25</v>
      </c>
      <c r="L641" s="16">
        <f>I641-M641</f>
        <v>0</v>
      </c>
      <c r="M641" s="16">
        <f>ROUNDUP(I641*K641,0)</f>
        <v>1</v>
      </c>
      <c r="N641" s="16">
        <f>M641*J641</f>
        <v>1</v>
      </c>
      <c r="O641" s="16">
        <v>0</v>
      </c>
      <c r="P641" s="16">
        <v>0</v>
      </c>
      <c r="Q641" s="16">
        <f>N641-O641-P641</f>
        <v>1</v>
      </c>
      <c r="R641" s="15" t="s">
        <v>75</v>
      </c>
      <c r="S641" s="15">
        <f>IF(R641="N/A", J641-($B$1-F641), J641-($B$1-R641))</f>
        <v>1</v>
      </c>
      <c r="T641" s="16">
        <f>IF($S641&lt;1, "N/A", $M641)</f>
        <v>1</v>
      </c>
      <c r="U641" s="16" t="str">
        <f>IF($S641&lt;2, "N/A", $M641)</f>
        <v>N/A</v>
      </c>
      <c r="V641" s="16" t="str">
        <f>IF($S641&lt;3, "N/A", $M641)</f>
        <v>N/A</v>
      </c>
      <c r="W641" s="16" t="str">
        <f>IF($S641&lt;4, "N/A", $M641)</f>
        <v>N/A</v>
      </c>
      <c r="X641" s="16" t="str">
        <f>IF($S641&lt;5, "N/A", $M641)</f>
        <v>N/A</v>
      </c>
      <c r="Y641" s="15" t="str">
        <f>IF(SUM(T641:X641)&lt;&gt;Q641, "CHECK", "OK")</f>
        <v>OK</v>
      </c>
      <c r="Z641" s="15" t="str">
        <f>IF(F641=$B$1, "No", IF(S641=1, "Yes", "No"))</f>
        <v>No</v>
      </c>
      <c r="AA641" s="18" t="str">
        <f>IF(C641="DM", "N/A", IF(Z641="No","N/A",VLOOKUP(B641,'Extension List'!$A$3:$R$1972,18,FALSE)))</f>
        <v>N/A</v>
      </c>
      <c r="AB641" s="15" t="str">
        <f>IF(C641="DM", "N/A", IF(Z641="No","N/A",VLOOKUP(B641,'Extension List'!$A$3:$T$1972,20,FALSE)))</f>
        <v>N/A</v>
      </c>
      <c r="AC641" s="15" t="str">
        <f>IF(AA641="N/A", "N/A", 0)</f>
        <v>N/A</v>
      </c>
      <c r="AD641" s="16" t="str">
        <f>IF(AE641="N/A", "N/A", AA641-AE641)</f>
        <v>N/A</v>
      </c>
      <c r="AE641" s="16" t="str">
        <f>IF(AA641="N/A", "N/A", IF(AC641&gt;0, IF(AA641&lt;13, ROUNDUP(0.25*AA641,0), IF(AA641&lt;26, ROUNDUP(0.4*AA641,0), IF(AA641&lt;51, ROUNDUP(0.6*AA641,0), ROUNDUP(0.75*AA641,0)))), "N/A"))</f>
        <v>N/A</v>
      </c>
      <c r="AF641" s="16" t="str">
        <f>IF(AD641="N/A","N/A", (AE641*AC641)+Q641)</f>
        <v>N/A</v>
      </c>
      <c r="AG641" s="16" t="str">
        <f>IF($AF641="N/A", "N/A", "TBC")</f>
        <v>N/A</v>
      </c>
      <c r="AH641" s="16" t="str">
        <f>IF($AF641="N/A", "N/A", "TBC")</f>
        <v>N/A</v>
      </c>
      <c r="AI641" s="16" t="str">
        <f>IF($AF641="N/A","N/A",IF(AC641&gt;1,"TBC","N/A"))</f>
        <v>N/A</v>
      </c>
      <c r="AJ641" s="16" t="str">
        <f>IF($AF641="N/A","N/A",IF(AC641&gt;2,"TBC","N/A"))</f>
        <v>N/A</v>
      </c>
      <c r="AK641" s="16" t="str">
        <f>IF($AF641="N/A","N/A",IF(AC641&gt;3,"TBC","N/A"))</f>
        <v>N/A</v>
      </c>
      <c r="AL641" s="16" t="str">
        <f>IF(AC641="N/A","N/A",IF(AC641&gt;0,IF(SUM(AG641:AK641)&lt;&gt;AF641,"CHECK","OK"),"N/A"))</f>
        <v>N/A</v>
      </c>
      <c r="AM641" s="16">
        <f>IF(AD641="N/A", L641+T641, L641+AG641)</f>
        <v>1</v>
      </c>
      <c r="AN641" s="16" t="str">
        <f>IF(AD641="N/A", IF(U641="N/A", "N/A", L641+U641), AD641+AH641)</f>
        <v>N/A</v>
      </c>
      <c r="AO641" s="16" t="str">
        <f>IF(AD641="N/A", IF(V641="N/A", "N/A", L641+V641), IF(AI641="N/A", "N/A", AD641+AI641))</f>
        <v>N/A</v>
      </c>
      <c r="AP641" s="16" t="str">
        <f>IF(AD641="N/A", IF(W641="N/A", "N/A", L641+W641), IF(AJ641="N/A", "N/A", AD641+AJ641))</f>
        <v>N/A</v>
      </c>
      <c r="AQ641" s="16" t="str">
        <f>IF(AD641="N/A", IF(X641="N/A", "N/A", L641+X641), IF(AK641="N/A", "N/A", AD641+AK641))</f>
        <v>N/A</v>
      </c>
      <c r="AR641" s="15" t="s">
        <v>42</v>
      </c>
      <c r="AS641" s="15" t="s">
        <v>42</v>
      </c>
      <c r="AT641" s="15" t="s">
        <v>42</v>
      </c>
      <c r="AU641" s="15" t="s">
        <v>42</v>
      </c>
      <c r="AV641" s="15" t="s">
        <v>42</v>
      </c>
      <c r="AW641" s="15" t="s">
        <v>42</v>
      </c>
      <c r="AX641" s="15" t="s">
        <v>42</v>
      </c>
      <c r="AY641" s="15" t="s">
        <v>42</v>
      </c>
      <c r="AZ641" s="15" t="s">
        <v>42</v>
      </c>
      <c r="BA641" s="15" t="s">
        <v>42</v>
      </c>
      <c r="BB641" s="15" t="s">
        <v>40</v>
      </c>
      <c r="BC641" s="15" t="s">
        <v>40</v>
      </c>
      <c r="BD641" s="15" t="s">
        <v>40</v>
      </c>
      <c r="BE641" s="15" t="s">
        <v>40</v>
      </c>
      <c r="BF641" s="15" t="s">
        <v>40</v>
      </c>
      <c r="BG641" s="15" t="s">
        <v>40</v>
      </c>
      <c r="BH641" s="15" t="s">
        <v>40</v>
      </c>
      <c r="BJ641" s="16">
        <f>IF(AR641="R", $CA641, IF(OR(AR641="P", AR641="T", AR641="N"), 0, IF($C641="DM", $T641, IF(OR(AR641="Y", AR641="IR"),$AM641,IF(AR641="C", IF($BI641="Y", IF($AF641="N/A", $Q641, $AF641), IF($AG641="N/A", $T641,$AG641)))))))</f>
        <v>0</v>
      </c>
      <c r="BK641" s="16">
        <f>IF(AS641="R", $CA641, IF(OR(AS641="P", AS641="T", AS641="N"), 0, IF($C641="DM", $T641, IF(OR(AS641="Y", AS641="IR"),$AM641,IF(AS641="C", IF($BI641="Y", IF($AF641="N/A", $Q641, $AF641), IF($AG641="N/A", $T641,$AG641)))))))</f>
        <v>0</v>
      </c>
      <c r="BL641" s="16">
        <f>IF(AT641="R", $CA641, IF(OR(AT641="P", AT641="T", AT641="N"), 0, IF($C641="DM", $T641, IF(OR(AT641="Y", AT641="IR"),$AM641,IF(AT641="C", IF($BI641="Y", IF($AF641="N/A", $Q641, $AF641), IF($AG641="N/A", $T641,$AG641)))))))</f>
        <v>0</v>
      </c>
      <c r="BM641" s="16">
        <f>IF(AU641="R", $CA641, IF(OR(AU641="P", AU641="T", AU641="N"), 0, IF($C641="DM", $T641, IF(OR(AU641="Y", AU641="IR"),$AM641,IF(AU641="C", IF($BI641="Y", IF($AF641="N/A", $Q641, $AF641), IF($AG641="N/A", $T641,$AG641)))))))</f>
        <v>0</v>
      </c>
      <c r="BN641" s="16">
        <f>IF(AV641="R", $CA641, IF(OR(AV641="P", AV641="T", AV641="N"), 0, IF($C641="DM", $T641, IF(OR(AV641="Y", AV641="IR"),$AM641,IF(AV641="C", IF($BI641="Y", IF($AF641="N/A", $Q641, $AF641), IF($AG641="N/A", $T641,$AG641)))))))</f>
        <v>0</v>
      </c>
      <c r="BO641" s="16">
        <f>IF(AW641="R", $CA641, IF(OR(AW641="P", AW641="T", AW641="N"), 0, IF($C641="DM", $T641, IF(OR(AW641="Y", AW641="IR"),$AM641,IF(AW641="C", IF($BI641="Y", IF($AF641="N/A", $Q641, $AF641), IF($AG641="N/A", $T641,$AG641)))))))</f>
        <v>0</v>
      </c>
      <c r="BP641" s="16">
        <f>IF(AX641="R", $CA641, IF(OR(AX641="P", AX641="T", AX641="N"), 0, IF($C641="DM", $T641, IF(OR(AX641="Y", AX641="IR"),$AM641,IF(AX641="C", IF($BI641="Y", IF($AF641="N/A", $Q641, $AF641), IF($AG641="N/A", $T641,$AG641)))))))</f>
        <v>0</v>
      </c>
      <c r="BQ641" s="16">
        <f>IF(AY641="R", $CA641, IF(OR(AY641="P", AY641="T", AY641="N"), 0, IF($C641="DM", $T641, IF(OR(AY641="Y", AY641="IR"),$AM641,IF(AY641="C", IF($BI641="Y", IF($AF641="N/A", $Q641, $AF641), IF($AG641="N/A", $T641,$AG641)))))))</f>
        <v>0</v>
      </c>
      <c r="BR641" s="16">
        <f>IF(AZ641="R", $CA641, IF(OR(AZ641="P", AZ641="T", AZ641="N"), 0, IF($C641="DM", $T641, IF(OR(AZ641="Y", AZ641="IR"),$AM641,IF(AZ641="C", IF($BI641="Y", IF($AF641="N/A", $Q641, $AF641), IF($AG641="N/A", $T641,$AG641)))))))</f>
        <v>0</v>
      </c>
      <c r="BS641" s="16">
        <f>IF(BA641="R", $CA641, IF(OR(BA641="P", BA641="T", BA641="N"), 0, IF($C641="DM", $T641, IF(OR(BA641="Y", BA641="IR"),$AM641,IF(BA641="C", IF($BI641="Y", IF($AF641="N/A", $Q641, $AF641), IF($AG641="N/A", $T641,$AG641)))))))</f>
        <v>0</v>
      </c>
      <c r="BT641" s="16">
        <f>IF(BB641="R", $CA641, IF(OR(BB641="P", BB641="T", BB641="N"), 0, IF($C641="DM", $T641, IF(OR(BB641="Y", BB641="IR"),$AM641,IF(BB641="C", IF($BI641="Y", IF($BA641="C", IF($AF641="N/A", $Q641, $AF641), IF($AF641="N/A", $T641, $AM641)), IF($AG641="N/A", $T641,$AG641)))))))</f>
        <v>1</v>
      </c>
      <c r="BU641" s="16">
        <f>IF(BC641="R", $CA641, IF(OR(BC641="P", BC641="T", BC641="N"), 0, IF($C641="DM", $T641, IF(OR(BC641="Y", BC641="IR"),$AM641,IF(BC641="C", IF($BI641="Y", IF($BA641="C", IF($AF641="N/A", $Q641, $AF641), IF($AF641="N/A", $T641, $AM641)), IF($AG641="N/A", $T641,$AG641)))))))</f>
        <v>1</v>
      </c>
      <c r="BV641" s="16">
        <f>IF(BD641="R", $CA641, IF(OR(BD641="P", BD641="T", BD641="N"), 0, IF($C641="DM", $T641, IF(OR(BD641="Y", BD641="IR"),$AM641,IF(BD641="C", IF($BI641="Y", IF($BA641="C", IF($AF641="N/A", $Q641, $AF641), IF($AF641="N/A", $T641, $AM641)), IF($AG641="N/A", $T641,$AG641)))))))</f>
        <v>1</v>
      </c>
      <c r="BW641" s="16">
        <f>IF(BE641="R", $CA641, IF(OR(BE641="P", BE641="T", BE641="N"), 0, IF($C641="DM", $T641, IF(OR(BE641="Y", BE641="IR"),$AM641,IF(BE641="C", IF($BI641="Y", IF($BA641="C", IF($AF641="N/A", $Q641, $AF641), IF($AF641="N/A", $T641, $AM641)), IF($AG641="N/A", $T641,$AG641)))))))</f>
        <v>1</v>
      </c>
      <c r="BX641" s="16">
        <f>IF(BF641="R", $CA641, IF(OR(BF641="P", BF641="T", BF641="N"), 0, IF($C641="DM", $T641, IF(OR(BF641="Y", BF641="IR"),$AM641,IF(BF641="C", IF($BI641="Y", IF($BA641="C", IF($AF641="N/A", $Q641, $AF641), IF($AF641="N/A", $T641, $AM641)), IF($AG641="N/A", $T641,$AG641)))))))</f>
        <v>1</v>
      </c>
      <c r="BY641" s="16">
        <f>IF(BG641="R", $CA641, IF(OR(BG641="P", BG641="T", BG641="N"), 0, IF($C641="DM", $T641, IF(OR(BG641="Y", BG641="IR"),$AM641,IF(BG641="C", IF($BI641="Y", IF($BA641="C", IF($AF641="N/A", $Q641, $AF641), IF($AF641="N/A", $T641, $AM641)), IF($AG641="N/A", $T641,$AG641)))))))</f>
        <v>1</v>
      </c>
      <c r="BZ641" s="16">
        <f>IF(BH641="R", $CA641, IF(OR(BH641="P", BH641="T", BH641="N"), 0, IF($C641="DM", $T641, IF(OR(BH641="Y", BH641="IR"),$AM641,IF(BH641="C", IF($BI641="Y", IF($BA641="C", IF($AF641="N/A", $Q641, $AF641), IF($AF641="N/A", $T641, $AM641)), IF($AG641="N/A", $T641,$AG641)))))))</f>
        <v>1</v>
      </c>
      <c r="CA641" s="15" t="s">
        <v>75</v>
      </c>
      <c r="CB641" s="16">
        <f>BZ641</f>
        <v>1</v>
      </c>
      <c r="CC641" s="15" t="str">
        <f>IF(OR($BH641="T", $BH641="R"), 0, IF($BH641="C", IF($BI641="Y", IF($BA641="C", 0, IF(AF641="N/A", Q641-T641, AF641-AG641)), IF($AF641="N/A", U641, AH641)), AN641))</f>
        <v>N/A</v>
      </c>
      <c r="CD641" s="15" t="str">
        <f>IF(OR($BH641="T", $BH641="R"), 0, IF($BH641="C", IF($BI641="Y", 0, IF($AF641="N/A", V641, AI641)), AO641))</f>
        <v>N/A</v>
      </c>
      <c r="CE641" s="15" t="str">
        <f>IF(OR($BH641="T", $BH641="R"), 0, IF($BH641="C", IF($BI641="Y", 0, IF($AF641="N/A", W641, AJ641)), AP641))</f>
        <v>N/A</v>
      </c>
      <c r="CF641" s="15" t="str">
        <f>IF(OR($BH641="T", $BH641="R"), 0, IF($BH641="C", IF($BI641="Y", 0, IF($AF641="N/A", X641, AK641)), AQ641))</f>
        <v>N/A</v>
      </c>
    </row>
    <row r="642" spans="1:85" x14ac:dyDescent="0.25">
      <c r="A642" s="14">
        <v>5733</v>
      </c>
      <c r="B642" s="15" t="s">
        <v>236</v>
      </c>
      <c r="C642" s="15" t="s">
        <v>66</v>
      </c>
      <c r="D642" s="15" t="s">
        <v>55</v>
      </c>
      <c r="E642" s="15">
        <f>VLOOKUP(B642, 'Rookie Year'!$A$2:$B$55679,2,FALSE)</f>
        <v>2013</v>
      </c>
      <c r="F642" s="15">
        <v>2024</v>
      </c>
      <c r="G642" s="15" t="s">
        <v>42</v>
      </c>
      <c r="H642" s="15">
        <v>0</v>
      </c>
      <c r="I642" s="16">
        <v>1</v>
      </c>
      <c r="J642" s="15">
        <v>1</v>
      </c>
      <c r="K642" s="17">
        <f>IF(AND(G642&lt;&gt;"N",R642="N/A"), IF(I642&lt;4, 0, 0.25),IF(I642=1, IF(J642=1,0.25, 0.25), IF(I642&lt;13, 0.25, IF(I642&lt;26, 0.4, IF(I642&lt;51, 0.6, 0.75)))))</f>
        <v>0.25</v>
      </c>
      <c r="L642" s="16">
        <f>I642-M642</f>
        <v>0</v>
      </c>
      <c r="M642" s="16">
        <f>ROUNDUP(I642*K642,0)</f>
        <v>1</v>
      </c>
      <c r="N642" s="16">
        <f>M642*J642</f>
        <v>1</v>
      </c>
      <c r="O642" s="16">
        <v>0</v>
      </c>
      <c r="P642" s="16">
        <v>0</v>
      </c>
      <c r="Q642" s="16">
        <f>N642-O642-P642</f>
        <v>1</v>
      </c>
      <c r="R642" s="15" t="s">
        <v>75</v>
      </c>
      <c r="S642" s="15">
        <f>IF(R642="N/A", J642-($B$1-F642), J642-($B$1-R642))</f>
        <v>1</v>
      </c>
      <c r="T642" s="16">
        <f>IF($S642&lt;1, "N/A", $M642)</f>
        <v>1</v>
      </c>
      <c r="U642" s="16" t="str">
        <f>IF($S642&lt;2, "N/A", $M642)</f>
        <v>N/A</v>
      </c>
      <c r="V642" s="16" t="str">
        <f>IF($S642&lt;3, "N/A", $M642)</f>
        <v>N/A</v>
      </c>
      <c r="W642" s="16" t="str">
        <f>IF($S642&lt;4, "N/A", $M642)</f>
        <v>N/A</v>
      </c>
      <c r="X642" s="16" t="str">
        <f>IF($S642&lt;5, "N/A", $M642)</f>
        <v>N/A</v>
      </c>
      <c r="Y642" s="15" t="str">
        <f>IF(SUM(T642:X642)&lt;&gt;Q642, "CHECK", "OK")</f>
        <v>OK</v>
      </c>
      <c r="Z642" s="15" t="str">
        <f>IF(F642=$B$1, "No", IF(S642=1, "Yes", "No"))</f>
        <v>No</v>
      </c>
      <c r="AA642" s="18" t="str">
        <f>IF(C642="DM", "N/A", IF(Z642="No","N/A",VLOOKUP(B642,'Extension List'!$A$3:$R$1972,18,FALSE)))</f>
        <v>N/A</v>
      </c>
      <c r="AB642" s="15" t="str">
        <f>IF(C642="DM", "N/A", IF(Z642="No","N/A",VLOOKUP(B642,'Extension List'!$A$3:$T$1972,20,FALSE)))</f>
        <v>N/A</v>
      </c>
      <c r="AC642" s="15" t="str">
        <f>IF(AA642="N/A", "N/A", 0)</f>
        <v>N/A</v>
      </c>
      <c r="AD642" s="16" t="str">
        <f>IF(AE642="N/A", "N/A", AA642-AE642)</f>
        <v>N/A</v>
      </c>
      <c r="AE642" s="16" t="str">
        <f>IF(AA642="N/A", "N/A", IF(AC642&gt;0, IF(AA642&lt;13, ROUNDUP(0.25*AA642,0), IF(AA642&lt;26, ROUNDUP(0.4*AA642,0), IF(AA642&lt;51, ROUNDUP(0.6*AA642,0), ROUNDUP(0.75*AA642,0)))), "N/A"))</f>
        <v>N/A</v>
      </c>
      <c r="AF642" s="16" t="str">
        <f>IF(AD642="N/A","N/A", (AE642*AC642)+Q642)</f>
        <v>N/A</v>
      </c>
      <c r="AG642" s="16" t="str">
        <f>IF($AF642="N/A", "N/A", "TBC")</f>
        <v>N/A</v>
      </c>
      <c r="AH642" s="16" t="str">
        <f>IF($AF642="N/A", "N/A", "TBC")</f>
        <v>N/A</v>
      </c>
      <c r="AI642" s="16" t="str">
        <f>IF($AF642="N/A","N/A",IF(AC642&gt;1,"TBC","N/A"))</f>
        <v>N/A</v>
      </c>
      <c r="AJ642" s="16" t="str">
        <f>IF($AF642="N/A","N/A",IF(AC642&gt;2,"TBC","N/A"))</f>
        <v>N/A</v>
      </c>
      <c r="AK642" s="16" t="str">
        <f>IF($AF642="N/A","N/A",IF(AC642&gt;3,"TBC","N/A"))</f>
        <v>N/A</v>
      </c>
      <c r="AL642" s="16" t="str">
        <f>IF(AC642="N/A","N/A",IF(AC642&gt;0,IF(SUM(AG642:AK642)&lt;&gt;AF642,"CHECK","OK"),"N/A"))</f>
        <v>N/A</v>
      </c>
      <c r="AM642" s="16">
        <f>IF(AD642="N/A", L642+T642, L642+AG642)</f>
        <v>1</v>
      </c>
      <c r="AN642" s="16" t="str">
        <f>IF(AD642="N/A", IF(U642="N/A", "N/A", L642+U642), AD642+AH642)</f>
        <v>N/A</v>
      </c>
      <c r="AO642" s="16" t="str">
        <f>IF(AD642="N/A", IF(V642="N/A", "N/A", L642+V642), IF(AI642="N/A", "N/A", AD642+AI642))</f>
        <v>N/A</v>
      </c>
      <c r="AP642" s="16" t="str">
        <f>IF(AD642="N/A", IF(W642="N/A", "N/A", L642+W642), IF(AJ642="N/A", "N/A", AD642+AJ642))</f>
        <v>N/A</v>
      </c>
      <c r="AQ642" s="16" t="str">
        <f>IF(AD642="N/A", IF(X642="N/A", "N/A", L642+X642), IF(AK642="N/A", "N/A", AD642+AK642))</f>
        <v>N/A</v>
      </c>
      <c r="AR642" s="15" t="s">
        <v>40</v>
      </c>
      <c r="AS642" s="15" t="s">
        <v>40</v>
      </c>
      <c r="AT642" s="15" t="s">
        <v>40</v>
      </c>
      <c r="AU642" s="15" t="s">
        <v>40</v>
      </c>
      <c r="AV642" s="15" t="s">
        <v>40</v>
      </c>
      <c r="AW642" s="15" t="s">
        <v>40</v>
      </c>
      <c r="AX642" s="15" t="s">
        <v>40</v>
      </c>
      <c r="AY642" s="15" t="s">
        <v>40</v>
      </c>
      <c r="AZ642" s="15" t="s">
        <v>40</v>
      </c>
      <c r="BA642" s="15" t="s">
        <v>40</v>
      </c>
      <c r="BB642" s="15" t="s">
        <v>40</v>
      </c>
      <c r="BC642" s="15" t="s">
        <v>40</v>
      </c>
      <c r="BD642" s="15" t="s">
        <v>40</v>
      </c>
      <c r="BE642" s="15" t="s">
        <v>40</v>
      </c>
      <c r="BF642" s="15" t="s">
        <v>40</v>
      </c>
      <c r="BG642" s="15" t="s">
        <v>40</v>
      </c>
      <c r="BH642" s="15" t="s">
        <v>40</v>
      </c>
      <c r="BJ642" s="16">
        <f>IF(AR642="R", $CA642, IF(OR(AR642="P", AR642="T", AR642="N"), 0, IF($C642="DM", $T642, IF(OR(AR642="Y", AR642="IR"),$AM642,IF(AR642="C", IF($BI642="Y", IF($AF642="N/A", $Q642, $AF642), IF($AG642="N/A", $T642,$AG642)))))))</f>
        <v>1</v>
      </c>
      <c r="BK642" s="16">
        <f>IF(AS642="R", $CA642, IF(OR(AS642="P", AS642="T", AS642="N"), 0, IF($C642="DM", $T642, IF(OR(AS642="Y", AS642="IR"),$AM642,IF(AS642="C", IF($BI642="Y", IF($AF642="N/A", $Q642, $AF642), IF($AG642="N/A", $T642,$AG642)))))))</f>
        <v>1</v>
      </c>
      <c r="BL642" s="16">
        <f>IF(AT642="R", $CA642, IF(OR(AT642="P", AT642="T", AT642="N"), 0, IF($C642="DM", $T642, IF(OR(AT642="Y", AT642="IR"),$AM642,IF(AT642="C", IF($BI642="Y", IF($AF642="N/A", $Q642, $AF642), IF($AG642="N/A", $T642,$AG642)))))))</f>
        <v>1</v>
      </c>
      <c r="BM642" s="16">
        <f>IF(AU642="R", $CA642, IF(OR(AU642="P", AU642="T", AU642="N"), 0, IF($C642="DM", $T642, IF(OR(AU642="Y", AU642="IR"),$AM642,IF(AU642="C", IF($BI642="Y", IF($AF642="N/A", $Q642, $AF642), IF($AG642="N/A", $T642,$AG642)))))))</f>
        <v>1</v>
      </c>
      <c r="BN642" s="16">
        <f>IF(AV642="R", $CA642, IF(OR(AV642="P", AV642="T", AV642="N"), 0, IF($C642="DM", $T642, IF(OR(AV642="Y", AV642="IR"),$AM642,IF(AV642="C", IF($BI642="Y", IF($AF642="N/A", $Q642, $AF642), IF($AG642="N/A", $T642,$AG642)))))))</f>
        <v>1</v>
      </c>
      <c r="BO642" s="16">
        <f>IF(AW642="R", $CA642, IF(OR(AW642="P", AW642="T", AW642="N"), 0, IF($C642="DM", $T642, IF(OR(AW642="Y", AW642="IR"),$AM642,IF(AW642="C", IF($BI642="Y", IF($AF642="N/A", $Q642, $AF642), IF($AG642="N/A", $T642,$AG642)))))))</f>
        <v>1</v>
      </c>
      <c r="BP642" s="16">
        <f>IF(AX642="R", $CA642, IF(OR(AX642="P", AX642="T", AX642="N"), 0, IF($C642="DM", $T642, IF(OR(AX642="Y", AX642="IR"),$AM642,IF(AX642="C", IF($BI642="Y", IF($AF642="N/A", $Q642, $AF642), IF($AG642="N/A", $T642,$AG642)))))))</f>
        <v>1</v>
      </c>
      <c r="BQ642" s="16">
        <f>IF(AY642="R", $CA642, IF(OR(AY642="P", AY642="T", AY642="N"), 0, IF($C642="DM", $T642, IF(OR(AY642="Y", AY642="IR"),$AM642,IF(AY642="C", IF($BI642="Y", IF($AF642="N/A", $Q642, $AF642), IF($AG642="N/A", $T642,$AG642)))))))</f>
        <v>1</v>
      </c>
      <c r="BR642" s="16">
        <f>IF(AZ642="R", $CA642, IF(OR(AZ642="P", AZ642="T", AZ642="N"), 0, IF($C642="DM", $T642, IF(OR(AZ642="Y", AZ642="IR"),$AM642,IF(AZ642="C", IF($BI642="Y", IF($AF642="N/A", $Q642, $AF642), IF($AG642="N/A", $T642,$AG642)))))))</f>
        <v>1</v>
      </c>
      <c r="BS642" s="16">
        <f>IF(BA642="R", $CA642, IF(OR(BA642="P", BA642="T", BA642="N"), 0, IF($C642="DM", $T642, IF(OR(BA642="Y", BA642="IR"),$AM642,IF(BA642="C", IF($BI642="Y", IF($AF642="N/A", $Q642, $AF642), IF($AG642="N/A", $T642,$AG642)))))))</f>
        <v>1</v>
      </c>
      <c r="BT642" s="16">
        <f>IF(BB642="R", $CA642, IF(OR(BB642="P", BB642="T", BB642="N"), 0, IF($C642="DM", $T642, IF(OR(BB642="Y", BB642="IR"),$AM642,IF(BB642="C", IF($BI642="Y", IF($BA642="C", IF($AF642="N/A", $Q642, $AF642), IF($AF642="N/A", $T642, $AM642)), IF($AG642="N/A", $T642,$AG642)))))))</f>
        <v>1</v>
      </c>
      <c r="BU642" s="16">
        <f>IF(BC642="R", $CA642, IF(OR(BC642="P", BC642="T", BC642="N"), 0, IF($C642="DM", $T642, IF(OR(BC642="Y", BC642="IR"),$AM642,IF(BC642="C", IF($BI642="Y", IF($BA642="C", IF($AF642="N/A", $Q642, $AF642), IF($AF642="N/A", $T642, $AM642)), IF($AG642="N/A", $T642,$AG642)))))))</f>
        <v>1</v>
      </c>
      <c r="BV642" s="16">
        <f>IF(BD642="R", $CA642, IF(OR(BD642="P", BD642="T", BD642="N"), 0, IF($C642="DM", $T642, IF(OR(BD642="Y", BD642="IR"),$AM642,IF(BD642="C", IF($BI642="Y", IF($BA642="C", IF($AF642="N/A", $Q642, $AF642), IF($AF642="N/A", $T642, $AM642)), IF($AG642="N/A", $T642,$AG642)))))))</f>
        <v>1</v>
      </c>
      <c r="BW642" s="16">
        <f>IF(BE642="R", $CA642, IF(OR(BE642="P", BE642="T", BE642="N"), 0, IF($C642="DM", $T642, IF(OR(BE642="Y", BE642="IR"),$AM642,IF(BE642="C", IF($BI642="Y", IF($BA642="C", IF($AF642="N/A", $Q642, $AF642), IF($AF642="N/A", $T642, $AM642)), IF($AG642="N/A", $T642,$AG642)))))))</f>
        <v>1</v>
      </c>
      <c r="BX642" s="16">
        <f>IF(BF642="R", $CA642, IF(OR(BF642="P", BF642="T", BF642="N"), 0, IF($C642="DM", $T642, IF(OR(BF642="Y", BF642="IR"),$AM642,IF(BF642="C", IF($BI642="Y", IF($BA642="C", IF($AF642="N/A", $Q642, $AF642), IF($AF642="N/A", $T642, $AM642)), IF($AG642="N/A", $T642,$AG642)))))))</f>
        <v>1</v>
      </c>
      <c r="BY642" s="16">
        <f>IF(BG642="R", $CA642, IF(OR(BG642="P", BG642="T", BG642="N"), 0, IF($C642="DM", $T642, IF(OR(BG642="Y", BG642="IR"),$AM642,IF(BG642="C", IF($BI642="Y", IF($BA642="C", IF($AF642="N/A", $Q642, $AF642), IF($AF642="N/A", $T642, $AM642)), IF($AG642="N/A", $T642,$AG642)))))))</f>
        <v>1</v>
      </c>
      <c r="BZ642" s="16">
        <f>IF(BH642="R", $CA642, IF(OR(BH642="P", BH642="T", BH642="N"), 0, IF($C642="DM", $T642, IF(OR(BH642="Y", BH642="IR"),$AM642,IF(BH642="C", IF($BI642="Y", IF($BA642="C", IF($AF642="N/A", $Q642, $AF642), IF($AF642="N/A", $T642, $AM642)), IF($AG642="N/A", $T642,$AG642)))))))</f>
        <v>1</v>
      </c>
      <c r="CA642" s="15" t="s">
        <v>75</v>
      </c>
      <c r="CB642" s="16">
        <f>BZ642</f>
        <v>1</v>
      </c>
      <c r="CC642" s="15" t="str">
        <f>IF(OR($BH642="T", $BH642="R"), 0, IF($BH642="C", IF($BI642="Y", IF($BA642="C", 0, IF(AF642="N/A", Q642-T642, AF642-AG642)), IF($AF642="N/A", U642, AH642)), AN642))</f>
        <v>N/A</v>
      </c>
      <c r="CD642" s="15" t="str">
        <f>IF(OR($BH642="T", $BH642="R"), 0, IF($BH642="C", IF($BI642="Y", 0, IF($AF642="N/A", V642, AI642)), AO642))</f>
        <v>N/A</v>
      </c>
      <c r="CE642" s="15" t="str">
        <f>IF(OR($BH642="T", $BH642="R"), 0, IF($BH642="C", IF($BI642="Y", 0, IF($AF642="N/A", W642, AJ642)), AP642))</f>
        <v>N/A</v>
      </c>
      <c r="CF642" s="15" t="str">
        <f>IF(OR($BH642="T", $BH642="R"), 0, IF($BH642="C", IF($BI642="Y", 0, IF($AF642="N/A", X642, AK642)), AQ642))</f>
        <v>N/A</v>
      </c>
    </row>
    <row r="643" spans="1:85" x14ac:dyDescent="0.25">
      <c r="A643" s="14">
        <v>5819</v>
      </c>
      <c r="B643" s="15" t="s">
        <v>3089</v>
      </c>
      <c r="C643" s="15" t="s">
        <v>66</v>
      </c>
      <c r="D643" s="15" t="s">
        <v>55</v>
      </c>
      <c r="E643" s="15">
        <f>VLOOKUP(B643, 'Rookie Year'!$A$2:$B$55679,2,FALSE)</f>
        <v>2020</v>
      </c>
      <c r="F643" s="15">
        <v>2024</v>
      </c>
      <c r="G643" s="15" t="s">
        <v>42</v>
      </c>
      <c r="H643" s="15">
        <v>9</v>
      </c>
      <c r="I643" s="16">
        <v>1</v>
      </c>
      <c r="J643" s="15">
        <v>1</v>
      </c>
      <c r="K643" s="17">
        <f>IF(AND(G643&lt;&gt;"N",R643="N/A"), IF(I643&lt;4, 0, 0.25),IF(I643=1, IF(J643=1,0.25, 0.25), IF(I643&lt;13, 0.25, IF(I643&lt;26, 0.4, IF(I643&lt;51, 0.6, 0.75)))))</f>
        <v>0.25</v>
      </c>
      <c r="L643" s="16">
        <f>I643-M643</f>
        <v>0</v>
      </c>
      <c r="M643" s="16">
        <f>ROUNDUP(I643*K643,0)</f>
        <v>1</v>
      </c>
      <c r="N643" s="16">
        <f>M643*J643</f>
        <v>1</v>
      </c>
      <c r="O643" s="16">
        <v>0</v>
      </c>
      <c r="P643" s="16">
        <v>0</v>
      </c>
      <c r="Q643" s="16">
        <f>N643-O643-P643</f>
        <v>1</v>
      </c>
      <c r="R643" s="15" t="s">
        <v>75</v>
      </c>
      <c r="S643" s="15">
        <f>IF(R643="N/A", J643-($B$1-F643), J643-($B$1-R643))</f>
        <v>1</v>
      </c>
      <c r="T643" s="16">
        <f>IF($S643&lt;1, "N/A", $M643)</f>
        <v>1</v>
      </c>
      <c r="U643" s="16" t="str">
        <f>IF($S643&lt;2, "N/A", $M643)</f>
        <v>N/A</v>
      </c>
      <c r="V643" s="16" t="str">
        <f>IF($S643&lt;3, "N/A", $M643)</f>
        <v>N/A</v>
      </c>
      <c r="W643" s="16" t="str">
        <f>IF($S643&lt;4, "N/A", $M643)</f>
        <v>N/A</v>
      </c>
      <c r="X643" s="16" t="str">
        <f>IF($S643&lt;5, "N/A", $M643)</f>
        <v>N/A</v>
      </c>
      <c r="Y643" s="15" t="str">
        <f>IF(SUM(T643:X643)&lt;&gt;Q643, "CHECK", "OK")</f>
        <v>OK</v>
      </c>
      <c r="Z643" s="15" t="str">
        <f>IF(F643=$B$1, "No", IF(S643=1, "Yes", "No"))</f>
        <v>No</v>
      </c>
      <c r="AA643" s="18" t="str">
        <f>IF(C643="DM", "N/A", IF(Z643="No","N/A",VLOOKUP(B643,'Extension List'!$A$3:$R$1972,18,FALSE)))</f>
        <v>N/A</v>
      </c>
      <c r="AB643" s="15" t="str">
        <f>IF(C643="DM", "N/A", IF(Z643="No","N/A",VLOOKUP(B643,'Extension List'!$A$3:$T$1972,20,FALSE)))</f>
        <v>N/A</v>
      </c>
      <c r="AC643" s="15" t="str">
        <f>IF(AA643="N/A", "N/A", 0)</f>
        <v>N/A</v>
      </c>
      <c r="AD643" s="16" t="str">
        <f>IF(AE643="N/A", "N/A", AA643-AE643)</f>
        <v>N/A</v>
      </c>
      <c r="AE643" s="16" t="str">
        <f>IF(AA643="N/A", "N/A", IF(AC643&gt;0, IF(AA643&lt;13, ROUNDUP(0.25*AA643,0), IF(AA643&lt;26, ROUNDUP(0.4*AA643,0), IF(AA643&lt;51, ROUNDUP(0.6*AA643,0), ROUNDUP(0.75*AA643,0)))), "N/A"))</f>
        <v>N/A</v>
      </c>
      <c r="AF643" s="16" t="str">
        <f>IF(AD643="N/A","N/A", (AE643*AC643)+Q643)</f>
        <v>N/A</v>
      </c>
      <c r="AG643" s="16" t="str">
        <f>IF($AF643="N/A", "N/A", "TBC")</f>
        <v>N/A</v>
      </c>
      <c r="AH643" s="16" t="str">
        <f>IF($AF643="N/A", "N/A", "TBC")</f>
        <v>N/A</v>
      </c>
      <c r="AI643" s="16" t="str">
        <f>IF($AF643="N/A","N/A",IF(AC643&gt;1,"TBC","N/A"))</f>
        <v>N/A</v>
      </c>
      <c r="AJ643" s="16" t="str">
        <f>IF($AF643="N/A","N/A",IF(AC643&gt;2,"TBC","N/A"))</f>
        <v>N/A</v>
      </c>
      <c r="AK643" s="16" t="str">
        <f>IF($AF643="N/A","N/A",IF(AC643&gt;3,"TBC","N/A"))</f>
        <v>N/A</v>
      </c>
      <c r="AL643" s="16" t="str">
        <f>IF(AC643="N/A","N/A",IF(AC643&gt;0,IF(SUM(AG643:AK643)&lt;&gt;AF643,"CHECK","OK"),"N/A"))</f>
        <v>N/A</v>
      </c>
      <c r="AM643" s="16">
        <f>IF(AD643="N/A", L643+T643, L643+AG643)</f>
        <v>1</v>
      </c>
      <c r="AN643" s="16" t="str">
        <f>IF(AD643="N/A", IF(U643="N/A", "N/A", L643+U643), AD643+AH643)</f>
        <v>N/A</v>
      </c>
      <c r="AO643" s="16" t="str">
        <f>IF(AD643="N/A", IF(V643="N/A", "N/A", L643+V643), IF(AI643="N/A", "N/A", AD643+AI643))</f>
        <v>N/A</v>
      </c>
      <c r="AP643" s="16" t="str">
        <f>IF(AD643="N/A", IF(W643="N/A", "N/A", L643+W643), IF(AJ643="N/A", "N/A", AD643+AJ643))</f>
        <v>N/A</v>
      </c>
      <c r="AQ643" s="16" t="str">
        <f>IF(AD643="N/A", IF(X643="N/A", "N/A", L643+X643), IF(AK643="N/A", "N/A", AD643+AK643))</f>
        <v>N/A</v>
      </c>
      <c r="AR643" s="15" t="s">
        <v>42</v>
      </c>
      <c r="AS643" s="15" t="s">
        <v>42</v>
      </c>
      <c r="AT643" s="15" t="s">
        <v>42</v>
      </c>
      <c r="AU643" s="15" t="s">
        <v>42</v>
      </c>
      <c r="AV643" s="15" t="s">
        <v>42</v>
      </c>
      <c r="AW643" s="15" t="s">
        <v>42</v>
      </c>
      <c r="AX643" s="15" t="s">
        <v>42</v>
      </c>
      <c r="AY643" s="15" t="s">
        <v>42</v>
      </c>
      <c r="AZ643" s="15" t="s">
        <v>42</v>
      </c>
      <c r="BA643" s="15" t="s">
        <v>40</v>
      </c>
      <c r="BB643" s="15" t="s">
        <v>44</v>
      </c>
      <c r="BC643" s="15" t="s">
        <v>44</v>
      </c>
      <c r="BD643" s="15" t="s">
        <v>44</v>
      </c>
      <c r="BE643" s="15" t="s">
        <v>44</v>
      </c>
      <c r="BF643" s="15" t="s">
        <v>44</v>
      </c>
      <c r="BG643" s="15" t="s">
        <v>44</v>
      </c>
      <c r="BH643" s="15" t="s">
        <v>44</v>
      </c>
      <c r="BJ643" s="16">
        <f>IF(AR643="R", $CA643, IF(OR(AR643="P", AR643="T", AR643="N"), 0, IF($C643="DM", $T643, IF(OR(AR643="Y", AR643="IR"),$AM643,IF(AR643="C", IF($BI643="Y", IF($AF643="N/A", $Q643, $AF643), IF($AG643="N/A", $T643,$AG643)))))))</f>
        <v>0</v>
      </c>
      <c r="BK643" s="16">
        <f>IF(AS643="R", $CA643, IF(OR(AS643="P", AS643="T", AS643="N"), 0, IF($C643="DM", $T643, IF(OR(AS643="Y", AS643="IR"),$AM643,IF(AS643="C", IF($BI643="Y", IF($AF643="N/A", $Q643, $AF643), IF($AG643="N/A", $T643,$AG643)))))))</f>
        <v>0</v>
      </c>
      <c r="BL643" s="16">
        <f>IF(AT643="R", $CA643, IF(OR(AT643="P", AT643="T", AT643="N"), 0, IF($C643="DM", $T643, IF(OR(AT643="Y", AT643="IR"),$AM643,IF(AT643="C", IF($BI643="Y", IF($AF643="N/A", $Q643, $AF643), IF($AG643="N/A", $T643,$AG643)))))))</f>
        <v>0</v>
      </c>
      <c r="BM643" s="16">
        <f>IF(AU643="R", $CA643, IF(OR(AU643="P", AU643="T", AU643="N"), 0, IF($C643="DM", $T643, IF(OR(AU643="Y", AU643="IR"),$AM643,IF(AU643="C", IF($BI643="Y", IF($AF643="N/A", $Q643, $AF643), IF($AG643="N/A", $T643,$AG643)))))))</f>
        <v>0</v>
      </c>
      <c r="BN643" s="16">
        <f>IF(AV643="R", $CA643, IF(OR(AV643="P", AV643="T", AV643="N"), 0, IF($C643="DM", $T643, IF(OR(AV643="Y", AV643="IR"),$AM643,IF(AV643="C", IF($BI643="Y", IF($AF643="N/A", $Q643, $AF643), IF($AG643="N/A", $T643,$AG643)))))))</f>
        <v>0</v>
      </c>
      <c r="BO643" s="16">
        <f>IF(AW643="R", $CA643, IF(OR(AW643="P", AW643="T", AW643="N"), 0, IF($C643="DM", $T643, IF(OR(AW643="Y", AW643="IR"),$AM643,IF(AW643="C", IF($BI643="Y", IF($AF643="N/A", $Q643, $AF643), IF($AG643="N/A", $T643,$AG643)))))))</f>
        <v>0</v>
      </c>
      <c r="BP643" s="16">
        <f>IF(AX643="R", $CA643, IF(OR(AX643="P", AX643="T", AX643="N"), 0, IF($C643="DM", $T643, IF(OR(AX643="Y", AX643="IR"),$AM643,IF(AX643="C", IF($BI643="Y", IF($AF643="N/A", $Q643, $AF643), IF($AG643="N/A", $T643,$AG643)))))))</f>
        <v>0</v>
      </c>
      <c r="BQ643" s="16">
        <f>IF(AY643="R", $CA643, IF(OR(AY643="P", AY643="T", AY643="N"), 0, IF($C643="DM", $T643, IF(OR(AY643="Y", AY643="IR"),$AM643,IF(AY643="C", IF($BI643="Y", IF($AF643="N/A", $Q643, $AF643), IF($AG643="N/A", $T643,$AG643)))))))</f>
        <v>0</v>
      </c>
      <c r="BR643" s="16">
        <f>IF(AZ643="R", $CA643, IF(OR(AZ643="P", AZ643="T", AZ643="N"), 0, IF($C643="DM", $T643, IF(OR(AZ643="Y", AZ643="IR"),$AM643,IF(AZ643="C", IF($BI643="Y", IF($AF643="N/A", $Q643, $AF643), IF($AG643="N/A", $T643,$AG643)))))))</f>
        <v>0</v>
      </c>
      <c r="BS643" s="16">
        <f>IF(BA643="R", $CA643, IF(OR(BA643="P", BA643="T", BA643="N"), 0, IF($C643="DM", $T643, IF(OR(BA643="Y", BA643="IR"),$AM643,IF(BA643="C", IF($BI643="Y", IF($AF643="N/A", $Q643, $AF643), IF($AG643="N/A", $T643,$AG643)))))))</f>
        <v>1</v>
      </c>
      <c r="BT643" s="16">
        <f>IF(BB643="R", $CA643, IF(OR(BB643="P", BB643="T", BB643="N"), 0, IF($C643="DM", $T643, IF(OR(BB643="Y", BB643="IR"),$AM643,IF(BB643="C", IF($BI643="Y", IF($BA643="C", IF($AF643="N/A", $Q643, $AF643), IF($AF643="N/A", $T643, $AM643)), IF($AG643="N/A", $T643,$AG643)))))))</f>
        <v>1</v>
      </c>
      <c r="BU643" s="16">
        <f>IF(BC643="R", $CA643, IF(OR(BC643="P", BC643="T", BC643="N"), 0, IF($C643="DM", $T643, IF(OR(BC643="Y", BC643="IR"),$AM643,IF(BC643="C", IF($BI643="Y", IF($BA643="C", IF($AF643="N/A", $Q643, $AF643), IF($AF643="N/A", $T643, $AM643)), IF($AG643="N/A", $T643,$AG643)))))))</f>
        <v>1</v>
      </c>
      <c r="BV643" s="16">
        <f>IF(BD643="R", $CA643, IF(OR(BD643="P", BD643="T", BD643="N"), 0, IF($C643="DM", $T643, IF(OR(BD643="Y", BD643="IR"),$AM643,IF(BD643="C", IF($BI643="Y", IF($BA643="C", IF($AF643="N/A", $Q643, $AF643), IF($AF643="N/A", $T643, $AM643)), IF($AG643="N/A", $T643,$AG643)))))))</f>
        <v>1</v>
      </c>
      <c r="BW643" s="16">
        <f>IF(BE643="R", $CA643, IF(OR(BE643="P", BE643="T", BE643="N"), 0, IF($C643="DM", $T643, IF(OR(BE643="Y", BE643="IR"),$AM643,IF(BE643="C", IF($BI643="Y", IF($BA643="C", IF($AF643="N/A", $Q643, $AF643), IF($AF643="N/A", $T643, $AM643)), IF($AG643="N/A", $T643,$AG643)))))))</f>
        <v>1</v>
      </c>
      <c r="BX643" s="16">
        <f>IF(BF643="R", $CA643, IF(OR(BF643="P", BF643="T", BF643="N"), 0, IF($C643="DM", $T643, IF(OR(BF643="Y", BF643="IR"),$AM643,IF(BF643="C", IF($BI643="Y", IF($BA643="C", IF($AF643="N/A", $Q643, $AF643), IF($AF643="N/A", $T643, $AM643)), IF($AG643="N/A", $T643,$AG643)))))))</f>
        <v>1</v>
      </c>
      <c r="BY643" s="16">
        <f>IF(BG643="R", $CA643, IF(OR(BG643="P", BG643="T", BG643="N"), 0, IF($C643="DM", $T643, IF(OR(BG643="Y", BG643="IR"),$AM643,IF(BG643="C", IF($BI643="Y", IF($BA643="C", IF($AF643="N/A", $Q643, $AF643), IF($AF643="N/A", $T643, $AM643)), IF($AG643="N/A", $T643,$AG643)))))))</f>
        <v>1</v>
      </c>
      <c r="BZ643" s="16">
        <f>IF(BH643="R", $CA643, IF(OR(BH643="P", BH643="T", BH643="N"), 0, IF($C643="DM", $T643, IF(OR(BH643="Y", BH643="IR"),$AM643,IF(BH643="C", IF($BI643="Y", IF($BA643="C", IF($AF643="N/A", $Q643, $AF643), IF($AF643="N/A", $T643, $AM643)), IF($AG643="N/A", $T643,$AG643)))))))</f>
        <v>1</v>
      </c>
      <c r="CA643" s="15" t="s">
        <v>75</v>
      </c>
      <c r="CB643" s="16">
        <f>BZ643</f>
        <v>1</v>
      </c>
      <c r="CC643" s="15" t="str">
        <f>IF(OR($BH643="T", $BH643="R"), 0, IF($BH643="C", IF($BI643="Y", IF($BA643="C", 0, IF(AF643="N/A", Q643-T643, AF643-AG643)), IF($AF643="N/A", U643, AH643)), AN643))</f>
        <v>N/A</v>
      </c>
      <c r="CD643" s="15" t="str">
        <f>IF(OR($BH643="T", $BH643="R"), 0, IF($BH643="C", IF($BI643="Y", 0, IF($AF643="N/A", V643, AI643)), AO643))</f>
        <v>N/A</v>
      </c>
      <c r="CE643" s="15" t="str">
        <f>IF(OR($BH643="T", $BH643="R"), 0, IF($BH643="C", IF($BI643="Y", 0, IF($AF643="N/A", W643, AJ643)), AP643))</f>
        <v>N/A</v>
      </c>
      <c r="CF643" s="15" t="str">
        <f>IF(OR($BH643="T", $BH643="R"), 0, IF($BH643="C", IF($BI643="Y", 0, IF($AF643="N/A", X643, AK643)), AQ643))</f>
        <v>N/A</v>
      </c>
    </row>
    <row r="644" spans="1:85" x14ac:dyDescent="0.25">
      <c r="A644" s="14">
        <v>4675</v>
      </c>
      <c r="B644" s="15" t="s">
        <v>1970</v>
      </c>
      <c r="C644" s="15" t="s">
        <v>67</v>
      </c>
      <c r="D644" s="15" t="s">
        <v>55</v>
      </c>
      <c r="E644" s="15">
        <f>VLOOKUP(B644, 'Rookie Year'!$A$2:$B$55679,2,FALSE)</f>
        <v>2019</v>
      </c>
      <c r="F644" s="15">
        <v>2022</v>
      </c>
      <c r="G644" s="15" t="s">
        <v>42</v>
      </c>
      <c r="H644" s="15" t="s">
        <v>1928</v>
      </c>
      <c r="I644" s="16">
        <v>1</v>
      </c>
      <c r="J644" s="15">
        <v>3</v>
      </c>
      <c r="K644" s="17">
        <f>IF(AND(G644&lt;&gt;"N",R644="N/A"), IF(I644&lt;4, 0, 0.25),IF(I644=1, IF(J644=1,0.25, 0.25), IF(I644&lt;13, 0.25, IF(I644&lt;26, 0.4, IF(I644&lt;51, 0.6, 0.75)))))</f>
        <v>0.25</v>
      </c>
      <c r="L644" s="16">
        <f>I644-M644</f>
        <v>0</v>
      </c>
      <c r="M644" s="16">
        <f>ROUNDUP(I644*K644,0)</f>
        <v>1</v>
      </c>
      <c r="N644" s="16">
        <f>M644*J644</f>
        <v>3</v>
      </c>
      <c r="O644" s="16">
        <v>2</v>
      </c>
      <c r="P644" s="16">
        <v>0</v>
      </c>
      <c r="Q644" s="16">
        <f>N644-O644-P644</f>
        <v>1</v>
      </c>
      <c r="R644" s="15" t="s">
        <v>75</v>
      </c>
      <c r="S644" s="15">
        <f>IF(R644="N/A", J644-($B$1-F644), J644-($B$1-R644))</f>
        <v>1</v>
      </c>
      <c r="T644" s="16">
        <v>1</v>
      </c>
      <c r="U644" s="16" t="str">
        <f>IF($S644&lt;2, "N/A", $M644)</f>
        <v>N/A</v>
      </c>
      <c r="V644" s="16" t="str">
        <f>IF($S644&lt;3, "N/A", $M644)</f>
        <v>N/A</v>
      </c>
      <c r="W644" s="16" t="str">
        <f>IF($S644&lt;4, "N/A", $M644)</f>
        <v>N/A</v>
      </c>
      <c r="X644" s="16" t="str">
        <f>IF($S644&lt;5, "N/A", $M644)</f>
        <v>N/A</v>
      </c>
      <c r="Y644" s="15" t="str">
        <f>IF(SUM(T644:X644)&lt;&gt;Q644, "CHECK", "OK")</f>
        <v>OK</v>
      </c>
      <c r="Z644" s="15" t="str">
        <f>IF(F644=$B$1, "No", IF(S644=1, "Yes", "No"))</f>
        <v>Yes</v>
      </c>
      <c r="AA644" s="18">
        <f>IF(C644="DM", "N/A", IF(Z644="No","N/A",VLOOKUP(B644,'Extension List'!$A$3:$R$1972,18,FALSE)))</f>
        <v>4</v>
      </c>
      <c r="AB644" s="15">
        <f>IF(C644="DM", "N/A", IF(Z644="No","N/A",VLOOKUP(B644,'Extension List'!$A$3:$T$1972,20,FALSE)))</f>
        <v>1</v>
      </c>
      <c r="AC644" s="15">
        <v>2</v>
      </c>
      <c r="AD644" s="16">
        <f>IF(AE644="N/A", "N/A", AA644-AE644)</f>
        <v>3</v>
      </c>
      <c r="AE644" s="16">
        <f>IF(AA644="N/A", "N/A", IF(AC644&gt;0, IF(AA644&lt;13, ROUNDUP(0.25*AA644,0), IF(AA644&lt;26, ROUNDUP(0.4*AA644,0), IF(AA644&lt;51, ROUNDUP(0.6*AA644,0), ROUNDUP(0.75*AA644,0)))), "N/A"))</f>
        <v>1</v>
      </c>
      <c r="AF644" s="16">
        <f>IF(AD644="N/A","N/A", (AE644*AC644)+Q644)</f>
        <v>3</v>
      </c>
      <c r="AG644" s="16">
        <v>3</v>
      </c>
      <c r="AH644" s="16">
        <v>0</v>
      </c>
      <c r="AI644" s="16">
        <v>0</v>
      </c>
      <c r="AJ644" s="16" t="str">
        <f>IF($AF644="N/A","N/A",IF(AC644&gt;2,"TBC","N/A"))</f>
        <v>N/A</v>
      </c>
      <c r="AK644" s="16" t="str">
        <f>IF($AF644="N/A","N/A",IF(AC644&gt;3,"TBC","N/A"))</f>
        <v>N/A</v>
      </c>
      <c r="AL644" s="16" t="str">
        <f>IF(AC644="N/A","N/A",IF(AC644&gt;0,IF(SUM(AG644:AK644)&lt;&gt;AF644,"CHECK","OK"),"N/A"))</f>
        <v>OK</v>
      </c>
      <c r="AM644" s="16">
        <f>IF(AD644="N/A", L644+T644, L644+AG644)</f>
        <v>3</v>
      </c>
      <c r="AN644" s="16">
        <f>IF(AD644="N/A", IF(U644="N/A", "N/A", L644+U644), AD644+AH644)</f>
        <v>3</v>
      </c>
      <c r="AO644" s="16">
        <f>IF(AD644="N/A", IF(V644="N/A", "N/A", L644+V644), IF(AI644="N/A", "N/A", AD644+AI644))</f>
        <v>3</v>
      </c>
      <c r="AP644" s="16" t="str">
        <f>IF(AD644="N/A", IF(W644="N/A", "N/A", L644+W644), IF(AJ644="N/A", "N/A", AD644+AJ644))</f>
        <v>N/A</v>
      </c>
      <c r="AQ644" s="16" t="str">
        <f>IF(AD644="N/A", IF(X644="N/A", "N/A", L644+X644), IF(AK644="N/A", "N/A", AD644+AK644))</f>
        <v>N/A</v>
      </c>
      <c r="AR644" s="15" t="s">
        <v>40</v>
      </c>
      <c r="AS644" s="15" t="s">
        <v>40</v>
      </c>
      <c r="AT644" s="15" t="s">
        <v>40</v>
      </c>
      <c r="AU644" s="15" t="s">
        <v>40</v>
      </c>
      <c r="AV644" s="15" t="s">
        <v>40</v>
      </c>
      <c r="AW644" s="15" t="s">
        <v>40</v>
      </c>
      <c r="AX644" s="15" t="s">
        <v>40</v>
      </c>
      <c r="AY644" s="15" t="s">
        <v>40</v>
      </c>
      <c r="AZ644" s="15" t="s">
        <v>40</v>
      </c>
      <c r="BA644" s="15" t="s">
        <v>40</v>
      </c>
      <c r="BB644" s="15" t="s">
        <v>40</v>
      </c>
      <c r="BC644" s="15" t="s">
        <v>40</v>
      </c>
      <c r="BD644" s="15" t="s">
        <v>40</v>
      </c>
      <c r="BE644" s="15" t="s">
        <v>40</v>
      </c>
      <c r="BF644" s="15" t="s">
        <v>40</v>
      </c>
      <c r="BG644" s="15" t="s">
        <v>40</v>
      </c>
      <c r="BH644" s="15" t="s">
        <v>40</v>
      </c>
      <c r="BI644" s="15"/>
      <c r="BJ644" s="16">
        <f>IF(AR644="R", $CA644, IF(OR(AR644="P", AR644="T", AR644="N"), 0, IF($C644="DM", $T644, IF(OR(AR644="Y", AR644="IR"),$AM644,IF(AR644="C", IF($BI644="Y", IF($AF644="N/A", $Q644, $AF644), IF($AG644="N/A", $T644,$AG644)))))))</f>
        <v>3</v>
      </c>
      <c r="BK644" s="16">
        <f>IF(AS644="R", $CA644, IF(OR(AS644="P", AS644="T", AS644="N"), 0, IF($C644="DM", $T644, IF(OR(AS644="Y", AS644="IR"),$AM644,IF(AS644="C", IF($BI644="Y", IF($AF644="N/A", $Q644, $AF644), IF($AG644="N/A", $T644,$AG644)))))))</f>
        <v>3</v>
      </c>
      <c r="BL644" s="16">
        <f>IF(AT644="R", $CA644, IF(OR(AT644="P", AT644="T", AT644="N"), 0, IF($C644="DM", $T644, IF(OR(AT644="Y", AT644="IR"),$AM644,IF(AT644="C", IF($BI644="Y", IF($AF644="N/A", $Q644, $AF644), IF($AG644="N/A", $T644,$AG644)))))))</f>
        <v>3</v>
      </c>
      <c r="BM644" s="16">
        <f>IF(AU644="R", $CA644, IF(OR(AU644="P", AU644="T", AU644="N"), 0, IF($C644="DM", $T644, IF(OR(AU644="Y", AU644="IR"),$AM644,IF(AU644="C", IF($BI644="Y", IF($AF644="N/A", $Q644, $AF644), IF($AG644="N/A", $T644,$AG644)))))))</f>
        <v>3</v>
      </c>
      <c r="BN644" s="16">
        <f>IF(AV644="R", $CA644, IF(OR(AV644="P", AV644="T", AV644="N"), 0, IF($C644="DM", $T644, IF(OR(AV644="Y", AV644="IR"),$AM644,IF(AV644="C", IF($BI644="Y", IF($AF644="N/A", $Q644, $AF644), IF($AG644="N/A", $T644,$AG644)))))))</f>
        <v>3</v>
      </c>
      <c r="BO644" s="16">
        <f>IF(AW644="R", $CA644, IF(OR(AW644="P", AW644="T", AW644="N"), 0, IF($C644="DM", $T644, IF(OR(AW644="Y", AW644="IR"),$AM644,IF(AW644="C", IF($BI644="Y", IF($AF644="N/A", $Q644, $AF644), IF($AG644="N/A", $T644,$AG644)))))))</f>
        <v>3</v>
      </c>
      <c r="BP644" s="16">
        <f>IF(AX644="R", $CA644, IF(OR(AX644="P", AX644="T", AX644="N"), 0, IF($C644="DM", $T644, IF(OR(AX644="Y", AX644="IR"),$AM644,IF(AX644="C", IF($BI644="Y", IF($AF644="N/A", $Q644, $AF644), IF($AG644="N/A", $T644,$AG644)))))))</f>
        <v>3</v>
      </c>
      <c r="BQ644" s="16">
        <f>IF(AY644="R", $CA644, IF(OR(AY644="P", AY644="T", AY644="N"), 0, IF($C644="DM", $T644, IF(OR(AY644="Y", AY644="IR"),$AM644,IF(AY644="C", IF($BI644="Y", IF($AF644="N/A", $Q644, $AF644), IF($AG644="N/A", $T644,$AG644)))))))</f>
        <v>3</v>
      </c>
      <c r="BR644" s="16">
        <f>IF(AZ644="R", $CA644, IF(OR(AZ644="P", AZ644="T", AZ644="N"), 0, IF($C644="DM", $T644, IF(OR(AZ644="Y", AZ644="IR"),$AM644,IF(AZ644="C", IF($BI644="Y", IF($AF644="N/A", $Q644, $AF644), IF($AG644="N/A", $T644,$AG644)))))))</f>
        <v>3</v>
      </c>
      <c r="BS644" s="16">
        <f>IF(BA644="R", $CA644, IF(OR(BA644="P", BA644="T", BA644="N"), 0, IF($C644="DM", $T644, IF(OR(BA644="Y", BA644="IR"),$AM644,IF(BA644="C", IF($BI644="Y", IF($AF644="N/A", $Q644, $AF644), IF($AG644="N/A", $T644,$AG644)))))))</f>
        <v>3</v>
      </c>
      <c r="BT644" s="16">
        <f>IF(BB644="R", $CA644, IF(OR(BB644="P", BB644="T", BB644="N"), 0, IF($C644="DM", $T644, IF(OR(BB644="Y", BB644="IR"),$AM644,IF(BB644="C", IF($BI644="Y", IF($BA644="C", IF($AF644="N/A", $Q644, $AF644), IF($AF644="N/A", $T644, $AM644)), IF($AG644="N/A", $T644,$AG644)))))))</f>
        <v>3</v>
      </c>
      <c r="BU644" s="16">
        <f>IF(BC644="R", $CA644, IF(OR(BC644="P", BC644="T", BC644="N"), 0, IF($C644="DM", $T644, IF(OR(BC644="Y", BC644="IR"),$AM644,IF(BC644="C", IF($BI644="Y", IF($BA644="C", IF($AF644="N/A", $Q644, $AF644), IF($AF644="N/A", $T644, $AM644)), IF($AG644="N/A", $T644,$AG644)))))))</f>
        <v>3</v>
      </c>
      <c r="BV644" s="16">
        <f>IF(BD644="R", $CA644, IF(OR(BD644="P", BD644="T", BD644="N"), 0, IF($C644="DM", $T644, IF(OR(BD644="Y", BD644="IR"),$AM644,IF(BD644="C", IF($BI644="Y", IF($BA644="C", IF($AF644="N/A", $Q644, $AF644), IF($AF644="N/A", $T644, $AM644)), IF($AG644="N/A", $T644,$AG644)))))))</f>
        <v>3</v>
      </c>
      <c r="BW644" s="16">
        <f>IF(BE644="R", $CA644, IF(OR(BE644="P", BE644="T", BE644="N"), 0, IF($C644="DM", $T644, IF(OR(BE644="Y", BE644="IR"),$AM644,IF(BE644="C", IF($BI644="Y", IF($BA644="C", IF($AF644="N/A", $Q644, $AF644), IF($AF644="N/A", $T644, $AM644)), IF($AG644="N/A", $T644,$AG644)))))))</f>
        <v>3</v>
      </c>
      <c r="BX644" s="16">
        <f>IF(BF644="R", $CA644, IF(OR(BF644="P", BF644="T", BF644="N"), 0, IF($C644="DM", $T644, IF(OR(BF644="Y", BF644="IR"),$AM644,IF(BF644="C", IF($BI644="Y", IF($BA644="C", IF($AF644="N/A", $Q644, $AF644), IF($AF644="N/A", $T644, $AM644)), IF($AG644="N/A", $T644,$AG644)))))))</f>
        <v>3</v>
      </c>
      <c r="BY644" s="16">
        <f>IF(BG644="R", $CA644, IF(OR(BG644="P", BG644="T", BG644="N"), 0, IF($C644="DM", $T644, IF(OR(BG644="Y", BG644="IR"),$AM644,IF(BG644="C", IF($BI644="Y", IF($BA644="C", IF($AF644="N/A", $Q644, $AF644), IF($AF644="N/A", $T644, $AM644)), IF($AG644="N/A", $T644,$AG644)))))))</f>
        <v>3</v>
      </c>
      <c r="BZ644" s="16">
        <f>IF(BH644="R", $CA644, IF(OR(BH644="P", BH644="T", BH644="N"), 0, IF($C644="DM", $T644, IF(OR(BH644="Y", BH644="IR"),$AM644,IF(BH644="C", IF($BI644="Y", IF($BA644="C", IF($AF644="N/A", $Q644, $AF644), IF($AF644="N/A", $T644, $AM644)), IF($AG644="N/A", $T644,$AG644)))))))</f>
        <v>3</v>
      </c>
      <c r="CA644" s="15" t="s">
        <v>75</v>
      </c>
      <c r="CB644" s="16">
        <f>BZ644</f>
        <v>3</v>
      </c>
      <c r="CC644" s="15">
        <f>IF(OR($BH644="T", $BH644="R"), 0, IF($BH644="C", IF($BI644="Y", IF($BA644="C", 0, IF(AF644="N/A", Q644-T644, AF644-AG644)), IF($AF644="N/A", U644, AH644)), AN644))</f>
        <v>3</v>
      </c>
      <c r="CD644" s="15">
        <f>IF(OR($BH644="T", $BH644="R"), 0, IF($BH644="C", IF($BI644="Y", 0, IF($AF644="N/A", V644, AI644)), AO644))</f>
        <v>3</v>
      </c>
      <c r="CE644" s="15" t="str">
        <f>IF(OR($BH644="T", $BH644="R"), 0, IF($BH644="C", IF($BI644="Y", 0, IF($AF644="N/A", W644, AJ644)), AP644))</f>
        <v>N/A</v>
      </c>
      <c r="CF644" s="15" t="str">
        <f>IF(OR($BH644="T", $BH644="R"), 0, IF($BH644="C", IF($BI644="Y", 0, IF($AF644="N/A", X644, AK644)), AQ644))</f>
        <v>N/A</v>
      </c>
      <c r="CG644" t="str">
        <f>IF(AC644="N/A", "S:"&amp;L644&amp;" G:"&amp;M644&amp;" GR:"&amp;Q644, IF(AC644=0, "S:"&amp;L644&amp;" G:"&amp;M644&amp;" GR:"&amp;Q644, "S:"&amp;L644&amp;"/"&amp;AD644&amp;" G:"&amp;AE644&amp;" GR:"&amp;AF644))</f>
        <v>S:0/3 G:1 GR:3</v>
      </c>
    </row>
    <row r="645" spans="1:85" x14ac:dyDescent="0.25">
      <c r="A645" s="14">
        <v>5757</v>
      </c>
      <c r="B645" s="15" t="s">
        <v>2493</v>
      </c>
      <c r="C645" s="15" t="s">
        <v>67</v>
      </c>
      <c r="D645" s="15" t="s">
        <v>55</v>
      </c>
      <c r="E645" s="15">
        <f>VLOOKUP(B645, 'Rookie Year'!$A$2:$B$55679,2,FALSE)</f>
        <v>2018</v>
      </c>
      <c r="F645" s="15">
        <v>2024</v>
      </c>
      <c r="G645" s="15" t="s">
        <v>42</v>
      </c>
      <c r="H645" s="15">
        <v>2</v>
      </c>
      <c r="I645" s="16">
        <v>1</v>
      </c>
      <c r="J645" s="15">
        <v>1</v>
      </c>
      <c r="K645" s="17">
        <f>IF(AND(G645&lt;&gt;"N",R645="N/A"), IF(I645&lt;4, 0, 0.25),IF(I645=1, IF(J645=1,0.25, 0.25), IF(I645&lt;13, 0.25, IF(I645&lt;26, 0.4, IF(I645&lt;51, 0.6, 0.75)))))</f>
        <v>0.25</v>
      </c>
      <c r="L645" s="16">
        <f>I645-M645</f>
        <v>0</v>
      </c>
      <c r="M645" s="16">
        <f>ROUNDUP(I645*K645,0)</f>
        <v>1</v>
      </c>
      <c r="N645" s="16">
        <f>M645*J645</f>
        <v>1</v>
      </c>
      <c r="O645" s="16">
        <v>0</v>
      </c>
      <c r="P645" s="16">
        <v>0</v>
      </c>
      <c r="Q645" s="16">
        <f>N645-O645-P645</f>
        <v>1</v>
      </c>
      <c r="R645" s="15" t="s">
        <v>75</v>
      </c>
      <c r="S645" s="15">
        <f>IF(R645="N/A", J645-($B$1-F645), J645-($B$1-R645))</f>
        <v>1</v>
      </c>
      <c r="T645" s="16">
        <f>IF($S645&lt;1, "N/A", $M645)</f>
        <v>1</v>
      </c>
      <c r="U645" s="16" t="str">
        <f>IF($S645&lt;2, "N/A", $M645)</f>
        <v>N/A</v>
      </c>
      <c r="V645" s="16" t="str">
        <f>IF($S645&lt;3, "N/A", $M645)</f>
        <v>N/A</v>
      </c>
      <c r="W645" s="16" t="str">
        <f>IF($S645&lt;4, "N/A", $M645)</f>
        <v>N/A</v>
      </c>
      <c r="X645" s="16" t="str">
        <f>IF($S645&lt;5, "N/A", $M645)</f>
        <v>N/A</v>
      </c>
      <c r="Y645" s="15" t="str">
        <f>IF(SUM(T645:X645)&lt;&gt;Q645, "CHECK", "OK")</f>
        <v>OK</v>
      </c>
      <c r="Z645" s="15" t="str">
        <f>IF(F645=$B$1, "No", IF(S645=1, "Yes", "No"))</f>
        <v>No</v>
      </c>
      <c r="AA645" s="18" t="str">
        <f>IF(C645="DM", "N/A", IF(Z645="No","N/A",VLOOKUP(B645,'Extension List'!$A$3:$R$1972,18,FALSE)))</f>
        <v>N/A</v>
      </c>
      <c r="AB645" s="15" t="str">
        <f>IF(C645="DM", "N/A", IF(Z645="No","N/A",VLOOKUP(B645,'Extension List'!$A$3:$T$1972,20,FALSE)))</f>
        <v>N/A</v>
      </c>
      <c r="AC645" s="15" t="str">
        <f>IF(AA645="N/A", "N/A", 0)</f>
        <v>N/A</v>
      </c>
      <c r="AD645" s="16" t="str">
        <f>IF(AE645="N/A", "N/A", AA645-AE645)</f>
        <v>N/A</v>
      </c>
      <c r="AE645" s="16" t="str">
        <f>IF(AA645="N/A", "N/A", IF(AC645&gt;0, IF(AA645&lt;13, ROUNDUP(0.25*AA645,0), IF(AA645&lt;26, ROUNDUP(0.4*AA645,0), IF(AA645&lt;51, ROUNDUP(0.6*AA645,0), ROUNDUP(0.75*AA645,0)))), "N/A"))</f>
        <v>N/A</v>
      </c>
      <c r="AF645" s="16" t="str">
        <f>IF(AD645="N/A","N/A", (AE645*AC645)+Q645)</f>
        <v>N/A</v>
      </c>
      <c r="AG645" s="16" t="str">
        <f>IF($AF645="N/A", "N/A", "TBC")</f>
        <v>N/A</v>
      </c>
      <c r="AH645" s="16" t="str">
        <f>IF($AF645="N/A", "N/A", "TBC")</f>
        <v>N/A</v>
      </c>
      <c r="AI645" s="16" t="str">
        <f>IF($AF645="N/A","N/A",IF(AC645&gt;1,"TBC","N/A"))</f>
        <v>N/A</v>
      </c>
      <c r="AJ645" s="16" t="str">
        <f>IF($AF645="N/A","N/A",IF(AC645&gt;2,"TBC","N/A"))</f>
        <v>N/A</v>
      </c>
      <c r="AK645" s="16" t="str">
        <f>IF($AF645="N/A","N/A",IF(AC645&gt;3,"TBC","N/A"))</f>
        <v>N/A</v>
      </c>
      <c r="AL645" s="16" t="str">
        <f>IF(AC645="N/A","N/A",IF(AC645&gt;0,IF(SUM(AG645:AK645)&lt;&gt;AF645,"CHECK","OK"),"N/A"))</f>
        <v>N/A</v>
      </c>
      <c r="AM645" s="16">
        <f>IF(AD645="N/A", L645+T645, L645+AG645)</f>
        <v>1</v>
      </c>
      <c r="AN645" s="16" t="str">
        <f>IF(AD645="N/A", IF(U645="N/A", "N/A", L645+U645), AD645+AH645)</f>
        <v>N/A</v>
      </c>
      <c r="AO645" s="16" t="str">
        <f>IF(AD645="N/A", IF(V645="N/A", "N/A", L645+V645), IF(AI645="N/A", "N/A", AD645+AI645))</f>
        <v>N/A</v>
      </c>
      <c r="AP645" s="16" t="str">
        <f>IF(AD645="N/A", IF(W645="N/A", "N/A", L645+W645), IF(AJ645="N/A", "N/A", AD645+AJ645))</f>
        <v>N/A</v>
      </c>
      <c r="AQ645" s="16" t="str">
        <f>IF(AD645="N/A", IF(X645="N/A", "N/A", L645+X645), IF(AK645="N/A", "N/A", AD645+AK645))</f>
        <v>N/A</v>
      </c>
      <c r="AR645" s="15" t="s">
        <v>42</v>
      </c>
      <c r="AS645" s="15" t="s">
        <v>42</v>
      </c>
      <c r="AT645" s="15" t="s">
        <v>40</v>
      </c>
      <c r="AU645" s="15" t="s">
        <v>44</v>
      </c>
      <c r="AV645" s="15" t="s">
        <v>44</v>
      </c>
      <c r="AW645" s="15" t="s">
        <v>44</v>
      </c>
      <c r="AX645" s="15" t="s">
        <v>44</v>
      </c>
      <c r="AY645" s="15" t="s">
        <v>44</v>
      </c>
      <c r="AZ645" s="15" t="s">
        <v>44</v>
      </c>
      <c r="BA645" s="15" t="s">
        <v>44</v>
      </c>
      <c r="BB645" s="15" t="s">
        <v>44</v>
      </c>
      <c r="BC645" s="15" t="s">
        <v>44</v>
      </c>
      <c r="BD645" s="15" t="s">
        <v>44</v>
      </c>
      <c r="BE645" s="15" t="s">
        <v>44</v>
      </c>
      <c r="BF645" s="15" t="s">
        <v>44</v>
      </c>
      <c r="BG645" s="15" t="s">
        <v>44</v>
      </c>
      <c r="BH645" s="15" t="s">
        <v>44</v>
      </c>
      <c r="BJ645" s="16">
        <f>IF(AR645="R", $CA645, IF(OR(AR645="P", AR645="T", AR645="N"), 0, IF($C645="DM", $T645, IF(OR(AR645="Y", AR645="IR"),$AM645,IF(AR645="C", IF($BI645="Y", IF($AF645="N/A", $Q645, $AF645), IF($AG645="N/A", $T645,$AG645)))))))</f>
        <v>0</v>
      </c>
      <c r="BK645" s="16">
        <f>IF(AS645="R", $CA645, IF(OR(AS645="P", AS645="T", AS645="N"), 0, IF($C645="DM", $T645, IF(OR(AS645="Y", AS645="IR"),$AM645,IF(AS645="C", IF($BI645="Y", IF($AF645="N/A", $Q645, $AF645), IF($AG645="N/A", $T645,$AG645)))))))</f>
        <v>0</v>
      </c>
      <c r="BL645" s="16">
        <f>IF(AT645="R", $CA645, IF(OR(AT645="P", AT645="T", AT645="N"), 0, IF($C645="DM", $T645, IF(OR(AT645="Y", AT645="IR"),$AM645,IF(AT645="C", IF($BI645="Y", IF($AF645="N/A", $Q645, $AF645), IF($AG645="N/A", $T645,$AG645)))))))</f>
        <v>1</v>
      </c>
      <c r="BM645" s="16">
        <f>IF(AU645="R", $CA645, IF(OR(AU645="P", AU645="T", AU645="N"), 0, IF($C645="DM", $T645, IF(OR(AU645="Y", AU645="IR"),$AM645,IF(AU645="C", IF($BI645="Y", IF($AF645="N/A", $Q645, $AF645), IF($AG645="N/A", $T645,$AG645)))))))</f>
        <v>1</v>
      </c>
      <c r="BN645" s="16">
        <f>IF(AV645="R", $CA645, IF(OR(AV645="P", AV645="T", AV645="N"), 0, IF($C645="DM", $T645, IF(OR(AV645="Y", AV645="IR"),$AM645,IF(AV645="C", IF($BI645="Y", IF($AF645="N/A", $Q645, $AF645), IF($AG645="N/A", $T645,$AG645)))))))</f>
        <v>1</v>
      </c>
      <c r="BO645" s="16">
        <f>IF(AW645="R", $CA645, IF(OR(AW645="P", AW645="T", AW645="N"), 0, IF($C645="DM", $T645, IF(OR(AW645="Y", AW645="IR"),$AM645,IF(AW645="C", IF($BI645="Y", IF($AF645="N/A", $Q645, $AF645), IF($AG645="N/A", $T645,$AG645)))))))</f>
        <v>1</v>
      </c>
      <c r="BP645" s="16">
        <f>IF(AX645="R", $CA645, IF(OR(AX645="P", AX645="T", AX645="N"), 0, IF($C645="DM", $T645, IF(OR(AX645="Y", AX645="IR"),$AM645,IF(AX645="C", IF($BI645="Y", IF($AF645="N/A", $Q645, $AF645), IF($AG645="N/A", $T645,$AG645)))))))</f>
        <v>1</v>
      </c>
      <c r="BQ645" s="16">
        <f>IF(AY645="R", $CA645, IF(OR(AY645="P", AY645="T", AY645="N"), 0, IF($C645="DM", $T645, IF(OR(AY645="Y", AY645="IR"),$AM645,IF(AY645="C", IF($BI645="Y", IF($AF645="N/A", $Q645, $AF645), IF($AG645="N/A", $T645,$AG645)))))))</f>
        <v>1</v>
      </c>
      <c r="BR645" s="16">
        <f>IF(AZ645="R", $CA645, IF(OR(AZ645="P", AZ645="T", AZ645="N"), 0, IF($C645="DM", $T645, IF(OR(AZ645="Y", AZ645="IR"),$AM645,IF(AZ645="C", IF($BI645="Y", IF($AF645="N/A", $Q645, $AF645), IF($AG645="N/A", $T645,$AG645)))))))</f>
        <v>1</v>
      </c>
      <c r="BS645" s="16">
        <f>IF(BA645="R", $CA645, IF(OR(BA645="P", BA645="T", BA645="N"), 0, IF($C645="DM", $T645, IF(OR(BA645="Y", BA645="IR"),$AM645,IF(BA645="C", IF($BI645="Y", IF($AF645="N/A", $Q645, $AF645), IF($AG645="N/A", $T645,$AG645)))))))</f>
        <v>1</v>
      </c>
      <c r="BT645" s="16">
        <f>IF(BB645="R", $CA645, IF(OR(BB645="P", BB645="T", BB645="N"), 0, IF($C645="DM", $T645, IF(OR(BB645="Y", BB645="IR"),$AM645,IF(BB645="C", IF($BI645="Y", IF($BA645="C", IF($AF645="N/A", $Q645, $AF645), IF($AF645="N/A", $T645, $AM645)), IF($AG645="N/A", $T645,$AG645)))))))</f>
        <v>1</v>
      </c>
      <c r="BU645" s="16">
        <f>IF(BC645="R", $CA645, IF(OR(BC645="P", BC645="T", BC645="N"), 0, IF($C645="DM", $T645, IF(OR(BC645="Y", BC645="IR"),$AM645,IF(BC645="C", IF($BI645="Y", IF($BA645="C", IF($AF645="N/A", $Q645, $AF645), IF($AF645="N/A", $T645, $AM645)), IF($AG645="N/A", $T645,$AG645)))))))</f>
        <v>1</v>
      </c>
      <c r="BV645" s="16">
        <f>IF(BD645="R", $CA645, IF(OR(BD645="P", BD645="T", BD645="N"), 0, IF($C645="DM", $T645, IF(OR(BD645="Y", BD645="IR"),$AM645,IF(BD645="C", IF($BI645="Y", IF($BA645="C", IF($AF645="N/A", $Q645, $AF645), IF($AF645="N/A", $T645, $AM645)), IF($AG645="N/A", $T645,$AG645)))))))</f>
        <v>1</v>
      </c>
      <c r="BW645" s="16">
        <f>IF(BE645="R", $CA645, IF(OR(BE645="P", BE645="T", BE645="N"), 0, IF($C645="DM", $T645, IF(OR(BE645="Y", BE645="IR"),$AM645,IF(BE645="C", IF($BI645="Y", IF($BA645="C", IF($AF645="N/A", $Q645, $AF645), IF($AF645="N/A", $T645, $AM645)), IF($AG645="N/A", $T645,$AG645)))))))</f>
        <v>1</v>
      </c>
      <c r="BX645" s="16">
        <f>IF(BF645="R", $CA645, IF(OR(BF645="P", BF645="T", BF645="N"), 0, IF($C645="DM", $T645, IF(OR(BF645="Y", BF645="IR"),$AM645,IF(BF645="C", IF($BI645="Y", IF($BA645="C", IF($AF645="N/A", $Q645, $AF645), IF($AF645="N/A", $T645, $AM645)), IF($AG645="N/A", $T645,$AG645)))))))</f>
        <v>1</v>
      </c>
      <c r="BY645" s="16">
        <f>IF(BG645="R", $CA645, IF(OR(BG645="P", BG645="T", BG645="N"), 0, IF($C645="DM", $T645, IF(OR(BG645="Y", BG645="IR"),$AM645,IF(BG645="C", IF($BI645="Y", IF($BA645="C", IF($AF645="N/A", $Q645, $AF645), IF($AF645="N/A", $T645, $AM645)), IF($AG645="N/A", $T645,$AG645)))))))</f>
        <v>1</v>
      </c>
      <c r="BZ645" s="16">
        <f>IF(BH645="R", $CA645, IF(OR(BH645="P", BH645="T", BH645="N"), 0, IF($C645="DM", $T645, IF(OR(BH645="Y", BH645="IR"),$AM645,IF(BH645="C", IF($BI645="Y", IF($BA645="C", IF($AF645="N/A", $Q645, $AF645), IF($AF645="N/A", $T645, $AM645)), IF($AG645="N/A", $T645,$AG645)))))))</f>
        <v>1</v>
      </c>
      <c r="CA645" s="15" t="s">
        <v>75</v>
      </c>
      <c r="CB645" s="16">
        <f>BZ645</f>
        <v>1</v>
      </c>
      <c r="CC645" s="15" t="str">
        <f>IF(OR($BH645="T", $BH645="R"), 0, IF($BH645="C", IF($BI645="Y", IF($BA645="C", 0, IF(AF645="N/A", Q645-T645, AF645-AG645)), IF($AF645="N/A", U645, AH645)), AN645))</f>
        <v>N/A</v>
      </c>
      <c r="CD645" s="15" t="str">
        <f>IF(OR($BH645="T", $BH645="R"), 0, IF($BH645="C", IF($BI645="Y", 0, IF($AF645="N/A", V645, AI645)), AO645))</f>
        <v>N/A</v>
      </c>
      <c r="CE645" s="15" t="str">
        <f>IF(OR($BH645="T", $BH645="R"), 0, IF($BH645="C", IF($BI645="Y", 0, IF($AF645="N/A", W645, AJ645)), AP645))</f>
        <v>N/A</v>
      </c>
      <c r="CF645" s="15" t="str">
        <f>IF(OR($BH645="T", $BH645="R"), 0, IF($BH645="C", IF($BI645="Y", 0, IF($AF645="N/A", X645, AK645)), AQ645))</f>
        <v>N/A</v>
      </c>
    </row>
    <row r="646" spans="1:85" x14ac:dyDescent="0.25">
      <c r="A646" s="14">
        <v>5852</v>
      </c>
      <c r="B646" s="15" t="s">
        <v>1291</v>
      </c>
      <c r="C646" s="15" t="s">
        <v>67</v>
      </c>
      <c r="D646" s="15" t="s">
        <v>55</v>
      </c>
      <c r="E646" s="15">
        <f>VLOOKUP(B646, 'Rookie Year'!$A$2:$B$55679,2,FALSE)</f>
        <v>2017</v>
      </c>
      <c r="F646" s="15">
        <v>2024</v>
      </c>
      <c r="G646" s="15" t="s">
        <v>42</v>
      </c>
      <c r="H646" s="15">
        <v>10</v>
      </c>
      <c r="I646" s="16">
        <v>1</v>
      </c>
      <c r="J646" s="15">
        <v>1</v>
      </c>
      <c r="K646" s="17">
        <f>IF(AND(G646&lt;&gt;"N",R646="N/A"), IF(I646&lt;4, 0, 0.25),IF(I646=1, IF(J646=1,0.25, 0.25), IF(I646&lt;13, 0.25, IF(I646&lt;26, 0.4, IF(I646&lt;51, 0.6, 0.75)))))</f>
        <v>0.25</v>
      </c>
      <c r="L646" s="16">
        <f>I646-M646</f>
        <v>0</v>
      </c>
      <c r="M646" s="16">
        <f>ROUNDUP(I646*K646,0)</f>
        <v>1</v>
      </c>
      <c r="N646" s="16">
        <f>M646*J646</f>
        <v>1</v>
      </c>
      <c r="O646" s="16">
        <v>0</v>
      </c>
      <c r="P646" s="16">
        <v>0</v>
      </c>
      <c r="Q646" s="16">
        <f>N646-O646-P646</f>
        <v>1</v>
      </c>
      <c r="R646" s="15" t="s">
        <v>75</v>
      </c>
      <c r="S646" s="15">
        <f>IF(R646="N/A", J646-($B$1-F646), J646-($B$1-R646))</f>
        <v>1</v>
      </c>
      <c r="T646" s="16">
        <f>IF($S646&lt;1, "N/A", $M646)</f>
        <v>1</v>
      </c>
      <c r="U646" s="16" t="str">
        <f>IF($S646&lt;2, "N/A", $M646)</f>
        <v>N/A</v>
      </c>
      <c r="V646" s="16" t="str">
        <f>IF($S646&lt;3, "N/A", $M646)</f>
        <v>N/A</v>
      </c>
      <c r="W646" s="16" t="str">
        <f>IF($S646&lt;4, "N/A", $M646)</f>
        <v>N/A</v>
      </c>
      <c r="X646" s="16" t="str">
        <f>IF($S646&lt;5, "N/A", $M646)</f>
        <v>N/A</v>
      </c>
      <c r="Y646" s="15" t="str">
        <f>IF(SUM(T646:X646)&lt;&gt;Q646, "CHECK", "OK")</f>
        <v>OK</v>
      </c>
      <c r="Z646" s="15" t="str">
        <f>IF(F646=$B$1, "No", IF(S646=1, "Yes", "No"))</f>
        <v>No</v>
      </c>
      <c r="AA646" s="18" t="str">
        <f>IF(C646="DM", "N/A", IF(Z646="No","N/A",VLOOKUP(B646,'Extension List'!$A$3:$R$1972,18,FALSE)))</f>
        <v>N/A</v>
      </c>
      <c r="AB646" s="15" t="str">
        <f>IF(C646="DM", "N/A", IF(Z646="No","N/A",VLOOKUP(B646,'Extension List'!$A$3:$T$1972,20,FALSE)))</f>
        <v>N/A</v>
      </c>
      <c r="AC646" s="15" t="str">
        <f>IF(AA646="N/A", "N/A", 0)</f>
        <v>N/A</v>
      </c>
      <c r="AD646" s="16" t="str">
        <f>IF(AE646="N/A", "N/A", AA646-AE646)</f>
        <v>N/A</v>
      </c>
      <c r="AE646" s="16" t="str">
        <f>IF(AA646="N/A", "N/A", IF(AC646&gt;0, IF(AA646&lt;13, ROUNDUP(0.25*AA646,0), IF(AA646&lt;26, ROUNDUP(0.4*AA646,0), IF(AA646&lt;51, ROUNDUP(0.6*AA646,0), ROUNDUP(0.75*AA646,0)))), "N/A"))</f>
        <v>N/A</v>
      </c>
      <c r="AF646" s="16" t="str">
        <f>IF(AD646="N/A","N/A", (AE646*AC646)+Q646)</f>
        <v>N/A</v>
      </c>
      <c r="AG646" s="16" t="str">
        <f>IF($AF646="N/A", "N/A", "TBC")</f>
        <v>N/A</v>
      </c>
      <c r="AH646" s="16" t="str">
        <f>IF($AF646="N/A", "N/A", "TBC")</f>
        <v>N/A</v>
      </c>
      <c r="AI646" s="16" t="str">
        <f>IF($AF646="N/A","N/A",IF(AC646&gt;1,"TBC","N/A"))</f>
        <v>N/A</v>
      </c>
      <c r="AJ646" s="16" t="str">
        <f>IF($AF646="N/A","N/A",IF(AC646&gt;2,"TBC","N/A"))</f>
        <v>N/A</v>
      </c>
      <c r="AK646" s="16" t="str">
        <f>IF($AF646="N/A","N/A",IF(AC646&gt;3,"TBC","N/A"))</f>
        <v>N/A</v>
      </c>
      <c r="AL646" s="16" t="str">
        <f>IF(AC646="N/A","N/A",IF(AC646&gt;0,IF(SUM(AG646:AK646)&lt;&gt;AF646,"CHECK","OK"),"N/A"))</f>
        <v>N/A</v>
      </c>
      <c r="AM646" s="16">
        <f>IF(AD646="N/A", L646+T646, L646+AG646)</f>
        <v>1</v>
      </c>
      <c r="AN646" s="16" t="str">
        <f>IF(AD646="N/A", IF(U646="N/A", "N/A", L646+U646), AD646+AH646)</f>
        <v>N/A</v>
      </c>
      <c r="AO646" s="16" t="str">
        <f>IF(AD646="N/A", IF(V646="N/A", "N/A", L646+V646), IF(AI646="N/A", "N/A", AD646+AI646))</f>
        <v>N/A</v>
      </c>
      <c r="AP646" s="16" t="str">
        <f>IF(AD646="N/A", IF(W646="N/A", "N/A", L646+W646), IF(AJ646="N/A", "N/A", AD646+AJ646))</f>
        <v>N/A</v>
      </c>
      <c r="AQ646" s="16" t="str">
        <f>IF(AD646="N/A", IF(X646="N/A", "N/A", L646+X646), IF(AK646="N/A", "N/A", AD646+AK646))</f>
        <v>N/A</v>
      </c>
      <c r="AR646" s="15" t="s">
        <v>42</v>
      </c>
      <c r="AS646" s="15" t="s">
        <v>42</v>
      </c>
      <c r="AT646" s="15" t="s">
        <v>42</v>
      </c>
      <c r="AU646" s="15" t="s">
        <v>42</v>
      </c>
      <c r="AV646" s="15" t="s">
        <v>42</v>
      </c>
      <c r="AW646" s="15" t="s">
        <v>42</v>
      </c>
      <c r="AX646" s="15" t="s">
        <v>42</v>
      </c>
      <c r="AY646" s="15" t="s">
        <v>42</v>
      </c>
      <c r="AZ646" s="15" t="s">
        <v>42</v>
      </c>
      <c r="BA646" s="15" t="s">
        <v>42</v>
      </c>
      <c r="BB646" s="15" t="s">
        <v>40</v>
      </c>
      <c r="BC646" s="15" t="s">
        <v>40</v>
      </c>
      <c r="BD646" s="15" t="s">
        <v>40</v>
      </c>
      <c r="BE646" s="15" t="s">
        <v>40</v>
      </c>
      <c r="BF646" s="15" t="s">
        <v>40</v>
      </c>
      <c r="BG646" s="15" t="s">
        <v>40</v>
      </c>
      <c r="BH646" s="15" t="s">
        <v>40</v>
      </c>
      <c r="BJ646" s="16">
        <f>IF(AR646="R", $CA646, IF(OR(AR646="P", AR646="T", AR646="N"), 0, IF($C646="DM", $T646, IF(OR(AR646="Y", AR646="IR"),$AM646,IF(AR646="C", IF($BI646="Y", IF($AF646="N/A", $Q646, $AF646), IF($AG646="N/A", $T646,$AG646)))))))</f>
        <v>0</v>
      </c>
      <c r="BK646" s="16">
        <f>IF(AS646="R", $CA646, IF(OR(AS646="P", AS646="T", AS646="N"), 0, IF($C646="DM", $T646, IF(OR(AS646="Y", AS646="IR"),$AM646,IF(AS646="C", IF($BI646="Y", IF($AF646="N/A", $Q646, $AF646), IF($AG646="N/A", $T646,$AG646)))))))</f>
        <v>0</v>
      </c>
      <c r="BL646" s="16">
        <f>IF(AT646="R", $CA646, IF(OR(AT646="P", AT646="T", AT646="N"), 0, IF($C646="DM", $T646, IF(OR(AT646="Y", AT646="IR"),$AM646,IF(AT646="C", IF($BI646="Y", IF($AF646="N/A", $Q646, $AF646), IF($AG646="N/A", $T646,$AG646)))))))</f>
        <v>0</v>
      </c>
      <c r="BM646" s="16">
        <f>IF(AU646="R", $CA646, IF(OR(AU646="P", AU646="T", AU646="N"), 0, IF($C646="DM", $T646, IF(OR(AU646="Y", AU646="IR"),$AM646,IF(AU646="C", IF($BI646="Y", IF($AF646="N/A", $Q646, $AF646), IF($AG646="N/A", $T646,$AG646)))))))</f>
        <v>0</v>
      </c>
      <c r="BN646" s="16">
        <f>IF(AV646="R", $CA646, IF(OR(AV646="P", AV646="T", AV646="N"), 0, IF($C646="DM", $T646, IF(OR(AV646="Y", AV646="IR"),$AM646,IF(AV646="C", IF($BI646="Y", IF($AF646="N/A", $Q646, $AF646), IF($AG646="N/A", $T646,$AG646)))))))</f>
        <v>0</v>
      </c>
      <c r="BO646" s="16">
        <f>IF(AW646="R", $CA646, IF(OR(AW646="P", AW646="T", AW646="N"), 0, IF($C646="DM", $T646, IF(OR(AW646="Y", AW646="IR"),$AM646,IF(AW646="C", IF($BI646="Y", IF($AF646="N/A", $Q646, $AF646), IF($AG646="N/A", $T646,$AG646)))))))</f>
        <v>0</v>
      </c>
      <c r="BP646" s="16">
        <f>IF(AX646="R", $CA646, IF(OR(AX646="P", AX646="T", AX646="N"), 0, IF($C646="DM", $T646, IF(OR(AX646="Y", AX646="IR"),$AM646,IF(AX646="C", IF($BI646="Y", IF($AF646="N/A", $Q646, $AF646), IF($AG646="N/A", $T646,$AG646)))))))</f>
        <v>0</v>
      </c>
      <c r="BQ646" s="16">
        <f>IF(AY646="R", $CA646, IF(OR(AY646="P", AY646="T", AY646="N"), 0, IF($C646="DM", $T646, IF(OR(AY646="Y", AY646="IR"),$AM646,IF(AY646="C", IF($BI646="Y", IF($AF646="N/A", $Q646, $AF646), IF($AG646="N/A", $T646,$AG646)))))))</f>
        <v>0</v>
      </c>
      <c r="BR646" s="16">
        <f>IF(AZ646="R", $CA646, IF(OR(AZ646="P", AZ646="T", AZ646="N"), 0, IF($C646="DM", $T646, IF(OR(AZ646="Y", AZ646="IR"),$AM646,IF(AZ646="C", IF($BI646="Y", IF($AF646="N/A", $Q646, $AF646), IF($AG646="N/A", $T646,$AG646)))))))</f>
        <v>0</v>
      </c>
      <c r="BS646" s="16">
        <f>IF(BA646="R", $CA646, IF(OR(BA646="P", BA646="T", BA646="N"), 0, IF($C646="DM", $T646, IF(OR(BA646="Y", BA646="IR"),$AM646,IF(BA646="C", IF($BI646="Y", IF($AF646="N/A", $Q646, $AF646), IF($AG646="N/A", $T646,$AG646)))))))</f>
        <v>0</v>
      </c>
      <c r="BT646" s="16">
        <f>IF(BB646="R", $CA646, IF(OR(BB646="P", BB646="T", BB646="N"), 0, IF($C646="DM", $T646, IF(OR(BB646="Y", BB646="IR"),$AM646,IF(BB646="C", IF($BI646="Y", IF($BA646="C", IF($AF646="N/A", $Q646, $AF646), IF($AF646="N/A", $T646, $AM646)), IF($AG646="N/A", $T646,$AG646)))))))</f>
        <v>1</v>
      </c>
      <c r="BU646" s="16">
        <f>IF(BC646="R", $CA646, IF(OR(BC646="P", BC646="T", BC646="N"), 0, IF($C646="DM", $T646, IF(OR(BC646="Y", BC646="IR"),$AM646,IF(BC646="C", IF($BI646="Y", IF($BA646="C", IF($AF646="N/A", $Q646, $AF646), IF($AF646="N/A", $T646, $AM646)), IF($AG646="N/A", $T646,$AG646)))))))</f>
        <v>1</v>
      </c>
      <c r="BV646" s="16">
        <f>IF(BD646="R", $CA646, IF(OR(BD646="P", BD646="T", BD646="N"), 0, IF($C646="DM", $T646, IF(OR(BD646="Y", BD646="IR"),$AM646,IF(BD646="C", IF($BI646="Y", IF($BA646="C", IF($AF646="N/A", $Q646, $AF646), IF($AF646="N/A", $T646, $AM646)), IF($AG646="N/A", $T646,$AG646)))))))</f>
        <v>1</v>
      </c>
      <c r="BW646" s="16">
        <f>IF(BE646="R", $CA646, IF(OR(BE646="P", BE646="T", BE646="N"), 0, IF($C646="DM", $T646, IF(OR(BE646="Y", BE646="IR"),$AM646,IF(BE646="C", IF($BI646="Y", IF($BA646="C", IF($AF646="N/A", $Q646, $AF646), IF($AF646="N/A", $T646, $AM646)), IF($AG646="N/A", $T646,$AG646)))))))</f>
        <v>1</v>
      </c>
      <c r="BX646" s="16">
        <f>IF(BF646="R", $CA646, IF(OR(BF646="P", BF646="T", BF646="N"), 0, IF($C646="DM", $T646, IF(OR(BF646="Y", BF646="IR"),$AM646,IF(BF646="C", IF($BI646="Y", IF($BA646="C", IF($AF646="N/A", $Q646, $AF646), IF($AF646="N/A", $T646, $AM646)), IF($AG646="N/A", $T646,$AG646)))))))</f>
        <v>1</v>
      </c>
      <c r="BY646" s="16">
        <f>IF(BG646="R", $CA646, IF(OR(BG646="P", BG646="T", BG646="N"), 0, IF($C646="DM", $T646, IF(OR(BG646="Y", BG646="IR"),$AM646,IF(BG646="C", IF($BI646="Y", IF($BA646="C", IF($AF646="N/A", $Q646, $AF646), IF($AF646="N/A", $T646, $AM646)), IF($AG646="N/A", $T646,$AG646)))))))</f>
        <v>1</v>
      </c>
      <c r="BZ646" s="16">
        <f>IF(BH646="R", $CA646, IF(OR(BH646="P", BH646="T", BH646="N"), 0, IF($C646="DM", $T646, IF(OR(BH646="Y", BH646="IR"),$AM646,IF(BH646="C", IF($BI646="Y", IF($BA646="C", IF($AF646="N/A", $Q646, $AF646), IF($AF646="N/A", $T646, $AM646)), IF($AG646="N/A", $T646,$AG646)))))))</f>
        <v>1</v>
      </c>
      <c r="CA646" s="15" t="s">
        <v>75</v>
      </c>
      <c r="CB646" s="16">
        <f>BZ646</f>
        <v>1</v>
      </c>
      <c r="CC646" s="15" t="str">
        <f>IF(OR($BH646="T", $BH646="R"), 0, IF($BH646="C", IF($BI646="Y", IF($BA646="C", 0, IF(AF646="N/A", Q646-T646, AF646-AG646)), IF($AF646="N/A", U646, AH646)), AN646))</f>
        <v>N/A</v>
      </c>
      <c r="CD646" s="15" t="str">
        <f>IF(OR($BH646="T", $BH646="R"), 0, IF($BH646="C", IF($BI646="Y", 0, IF($AF646="N/A", V646, AI646)), AO646))</f>
        <v>N/A</v>
      </c>
      <c r="CE646" s="15" t="str">
        <f>IF(OR($BH646="T", $BH646="R"), 0, IF($BH646="C", IF($BI646="Y", 0, IF($AF646="N/A", W646, AJ646)), AP646))</f>
        <v>N/A</v>
      </c>
      <c r="CF646" s="15" t="str">
        <f>IF(OR($BH646="T", $BH646="R"), 0, IF($BH646="C", IF($BI646="Y", 0, IF($AF646="N/A", X646, AK646)), AQ646))</f>
        <v>N/A</v>
      </c>
    </row>
    <row r="647" spans="1:85" x14ac:dyDescent="0.25">
      <c r="A647" s="14">
        <v>5531</v>
      </c>
      <c r="B647" s="15" t="s">
        <v>1412</v>
      </c>
      <c r="C647" s="15" t="s">
        <v>67</v>
      </c>
      <c r="D647" s="15" t="s">
        <v>55</v>
      </c>
      <c r="E647" s="15">
        <f>VLOOKUP(B647, 'Rookie Year'!$A$2:$B$55679,2,FALSE)</f>
        <v>2016</v>
      </c>
      <c r="F647" s="15">
        <v>2024</v>
      </c>
      <c r="G647" s="15" t="s">
        <v>42</v>
      </c>
      <c r="H647" s="15" t="s">
        <v>1928</v>
      </c>
      <c r="I647" s="16">
        <v>1</v>
      </c>
      <c r="J647" s="15">
        <v>1</v>
      </c>
      <c r="K647" s="17">
        <f>IF(AND(G647&lt;&gt;"N",R647="N/A"), IF(I647&lt;4, 0, 0.25),IF(I647=1, IF(J647=1,0.25, 0.25), IF(I647&lt;13, 0.25, IF(I647&lt;26, 0.4, IF(I647&lt;51, 0.6, 0.75)))))</f>
        <v>0.25</v>
      </c>
      <c r="L647" s="16">
        <f>I647-M647</f>
        <v>0</v>
      </c>
      <c r="M647" s="16">
        <f>ROUNDUP(I647*K647,0)</f>
        <v>1</v>
      </c>
      <c r="N647" s="16">
        <f>M647*J647</f>
        <v>1</v>
      </c>
      <c r="O647" s="16">
        <v>0</v>
      </c>
      <c r="P647" s="16">
        <v>0</v>
      </c>
      <c r="Q647" s="16">
        <f>N647-O647-P647</f>
        <v>1</v>
      </c>
      <c r="R647" s="15" t="s">
        <v>75</v>
      </c>
      <c r="S647" s="15">
        <f>IF(R647="N/A", J647-($B$1-F647), J647-($B$1-R647))</f>
        <v>1</v>
      </c>
      <c r="T647" s="16">
        <f>IF($S647&lt;1, "N/A", $M647)</f>
        <v>1</v>
      </c>
      <c r="U647" s="16" t="str">
        <f>IF($S647&lt;2, "N/A", $M647)</f>
        <v>N/A</v>
      </c>
      <c r="V647" s="16" t="str">
        <f>IF($S647&lt;3, "N/A", $M647)</f>
        <v>N/A</v>
      </c>
      <c r="W647" s="16" t="str">
        <f>IF($S647&lt;4, "N/A", $M647)</f>
        <v>N/A</v>
      </c>
      <c r="X647" s="16" t="str">
        <f>IF($S647&lt;5, "N/A", $M647)</f>
        <v>N/A</v>
      </c>
      <c r="Y647" s="15" t="str">
        <f>IF(SUM(T647:X647)&lt;&gt;Q647, "CHECK", "OK")</f>
        <v>OK</v>
      </c>
      <c r="Z647" s="15" t="str">
        <f>IF(F647=$B$1, "No", IF(S647=1, "Yes", "No"))</f>
        <v>No</v>
      </c>
      <c r="AA647" s="18" t="str">
        <f>IF(C647="DM", "N/A", IF(Z647="No","N/A",VLOOKUP(B647,'Extension List'!$A$3:$R$1972,18,FALSE)))</f>
        <v>N/A</v>
      </c>
      <c r="AB647" s="15" t="str">
        <f>IF(C647="DM", "N/A", IF(Z647="No","N/A",VLOOKUP(B647,'Extension List'!$A$3:$T$1972,20,FALSE)))</f>
        <v>N/A</v>
      </c>
      <c r="AC647" s="15" t="str">
        <f>IF(AA647="N/A", "N/A", 0)</f>
        <v>N/A</v>
      </c>
      <c r="AD647" s="16" t="str">
        <f>IF(AE647="N/A", "N/A", AA647-AE647)</f>
        <v>N/A</v>
      </c>
      <c r="AE647" s="16" t="str">
        <f>IF(AA647="N/A", "N/A", IF(AC647&gt;0, IF(AA647&lt;13, ROUNDUP(0.25*AA647,0), IF(AA647&lt;26, ROUNDUP(0.4*AA647,0), IF(AA647&lt;51, ROUNDUP(0.6*AA647,0), ROUNDUP(0.75*AA647,0)))), "N/A"))</f>
        <v>N/A</v>
      </c>
      <c r="AF647" s="16" t="str">
        <f>IF(AD647="N/A","N/A", (AE647*AC647)+Q647)</f>
        <v>N/A</v>
      </c>
      <c r="AG647" s="16" t="str">
        <f>IF($AF647="N/A", "N/A", "TBC")</f>
        <v>N/A</v>
      </c>
      <c r="AH647" s="16" t="str">
        <f>IF($AF647="N/A", "N/A", "TBC")</f>
        <v>N/A</v>
      </c>
      <c r="AI647" s="16" t="str">
        <f>IF($AF647="N/A","N/A",IF(AC647&gt;1,"TBC","N/A"))</f>
        <v>N/A</v>
      </c>
      <c r="AJ647" s="16" t="str">
        <f>IF($AF647="N/A","N/A",IF(AC647&gt;2,"TBC","N/A"))</f>
        <v>N/A</v>
      </c>
      <c r="AK647" s="16" t="str">
        <f>IF($AF647="N/A","N/A",IF(AC647&gt;3,"TBC","N/A"))</f>
        <v>N/A</v>
      </c>
      <c r="AL647" s="16" t="str">
        <f>IF(AC647="N/A","N/A",IF(AC647&gt;0,IF(SUM(AG647:AK647)&lt;&gt;AF647,"CHECK","OK"),"N/A"))</f>
        <v>N/A</v>
      </c>
      <c r="AM647" s="16">
        <f>IF(AD647="N/A", L647+T647, L647+AG647)</f>
        <v>1</v>
      </c>
      <c r="AN647" s="16" t="str">
        <f>IF(AD647="N/A", IF(U647="N/A", "N/A", L647+U647), AD647+AH647)</f>
        <v>N/A</v>
      </c>
      <c r="AO647" s="16" t="str">
        <f>IF(AD647="N/A", IF(V647="N/A", "N/A", L647+V647), IF(AI647="N/A", "N/A", AD647+AI647))</f>
        <v>N/A</v>
      </c>
      <c r="AP647" s="16" t="str">
        <f>IF(AD647="N/A", IF(W647="N/A", "N/A", L647+W647), IF(AJ647="N/A", "N/A", AD647+AJ647))</f>
        <v>N/A</v>
      </c>
      <c r="AQ647" s="16" t="str">
        <f>IF(AD647="N/A", IF(X647="N/A", "N/A", L647+X647), IF(AK647="N/A", "N/A", AD647+AK647))</f>
        <v>N/A</v>
      </c>
      <c r="AR647" s="15" t="s">
        <v>40</v>
      </c>
      <c r="AS647" s="15" t="s">
        <v>40</v>
      </c>
      <c r="AT647" s="15" t="s">
        <v>40</v>
      </c>
      <c r="AU647" s="15" t="s">
        <v>40</v>
      </c>
      <c r="AV647" s="15" t="s">
        <v>40</v>
      </c>
      <c r="AW647" s="15" t="s">
        <v>40</v>
      </c>
      <c r="AX647" s="15" t="s">
        <v>40</v>
      </c>
      <c r="AY647" s="15" t="s">
        <v>40</v>
      </c>
      <c r="AZ647" s="15" t="s">
        <v>40</v>
      </c>
      <c r="BA647" s="15" t="s">
        <v>40</v>
      </c>
      <c r="BB647" s="15" t="s">
        <v>44</v>
      </c>
      <c r="BC647" s="15" t="s">
        <v>44</v>
      </c>
      <c r="BD647" s="15" t="s">
        <v>44</v>
      </c>
      <c r="BE647" s="15" t="s">
        <v>44</v>
      </c>
      <c r="BF647" s="15" t="s">
        <v>44</v>
      </c>
      <c r="BG647" s="15" t="s">
        <v>44</v>
      </c>
      <c r="BH647" s="15" t="s">
        <v>44</v>
      </c>
      <c r="BJ647" s="16">
        <f>IF(AR647="R", $CA647, IF(OR(AR647="P", AR647="T", AR647="N"), 0, IF($C647="DM", $T647, IF(OR(AR647="Y", AR647="IR"),$AM647,IF(AR647="C", IF($BI647="Y", IF($AF647="N/A", $Q647, $AF647), IF($AG647="N/A", $T647,$AG647)))))))</f>
        <v>1</v>
      </c>
      <c r="BK647" s="16">
        <f>IF(AS647="R", $CA647, IF(OR(AS647="P", AS647="T", AS647="N"), 0, IF($C647="DM", $T647, IF(OR(AS647="Y", AS647="IR"),$AM647,IF(AS647="C", IF($BI647="Y", IF($AF647="N/A", $Q647, $AF647), IF($AG647="N/A", $T647,$AG647)))))))</f>
        <v>1</v>
      </c>
      <c r="BL647" s="16">
        <f>IF(AT647="R", $CA647, IF(OR(AT647="P", AT647="T", AT647="N"), 0, IF($C647="DM", $T647, IF(OR(AT647="Y", AT647="IR"),$AM647,IF(AT647="C", IF($BI647="Y", IF($AF647="N/A", $Q647, $AF647), IF($AG647="N/A", $T647,$AG647)))))))</f>
        <v>1</v>
      </c>
      <c r="BM647" s="16">
        <f>IF(AU647="R", $CA647, IF(OR(AU647="P", AU647="T", AU647="N"), 0, IF($C647="DM", $T647, IF(OR(AU647="Y", AU647="IR"),$AM647,IF(AU647="C", IF($BI647="Y", IF($AF647="N/A", $Q647, $AF647), IF($AG647="N/A", $T647,$AG647)))))))</f>
        <v>1</v>
      </c>
      <c r="BN647" s="16">
        <f>IF(AV647="R", $CA647, IF(OR(AV647="P", AV647="T", AV647="N"), 0, IF($C647="DM", $T647, IF(OR(AV647="Y", AV647="IR"),$AM647,IF(AV647="C", IF($BI647="Y", IF($AF647="N/A", $Q647, $AF647), IF($AG647="N/A", $T647,$AG647)))))))</f>
        <v>1</v>
      </c>
      <c r="BO647" s="16">
        <f>IF(AW647="R", $CA647, IF(OR(AW647="P", AW647="T", AW647="N"), 0, IF($C647="DM", $T647, IF(OR(AW647="Y", AW647="IR"),$AM647,IF(AW647="C", IF($BI647="Y", IF($AF647="N/A", $Q647, $AF647), IF($AG647="N/A", $T647,$AG647)))))))</f>
        <v>1</v>
      </c>
      <c r="BP647" s="16">
        <f>IF(AX647="R", $CA647, IF(OR(AX647="P", AX647="T", AX647="N"), 0, IF($C647="DM", $T647, IF(OR(AX647="Y", AX647="IR"),$AM647,IF(AX647="C", IF($BI647="Y", IF($AF647="N/A", $Q647, $AF647), IF($AG647="N/A", $T647,$AG647)))))))</f>
        <v>1</v>
      </c>
      <c r="BQ647" s="16">
        <f>IF(AY647="R", $CA647, IF(OR(AY647="P", AY647="T", AY647="N"), 0, IF($C647="DM", $T647, IF(OR(AY647="Y", AY647="IR"),$AM647,IF(AY647="C", IF($BI647="Y", IF($AF647="N/A", $Q647, $AF647), IF($AG647="N/A", $T647,$AG647)))))))</f>
        <v>1</v>
      </c>
      <c r="BR647" s="16">
        <f>IF(AZ647="R", $CA647, IF(OR(AZ647="P", AZ647="T", AZ647="N"), 0, IF($C647="DM", $T647, IF(OR(AZ647="Y", AZ647="IR"),$AM647,IF(AZ647="C", IF($BI647="Y", IF($AF647="N/A", $Q647, $AF647), IF($AG647="N/A", $T647,$AG647)))))))</f>
        <v>1</v>
      </c>
      <c r="BS647" s="16">
        <f>IF(BA647="R", $CA647, IF(OR(BA647="P", BA647="T", BA647="N"), 0, IF($C647="DM", $T647, IF(OR(BA647="Y", BA647="IR"),$AM647,IF(BA647="C", IF($BI647="Y", IF($AF647="N/A", $Q647, $AF647), IF($AG647="N/A", $T647,$AG647)))))))</f>
        <v>1</v>
      </c>
      <c r="BT647" s="16">
        <f>IF(BB647="R", $CA647, IF(OR(BB647="P", BB647="T", BB647="N"), 0, IF($C647="DM", $T647, IF(OR(BB647="Y", BB647="IR"),$AM647,IF(BB647="C", IF($BI647="Y", IF($BA647="C", IF($AF647="N/A", $Q647, $AF647), IF($AF647="N/A", $T647, $AM647)), IF($AG647="N/A", $T647,$AG647)))))))</f>
        <v>1</v>
      </c>
      <c r="BU647" s="16">
        <f>IF(BC647="R", $CA647, IF(OR(BC647="P", BC647="T", BC647="N"), 0, IF($C647="DM", $T647, IF(OR(BC647="Y", BC647="IR"),$AM647,IF(BC647="C", IF($BI647="Y", IF($BA647="C", IF($AF647="N/A", $Q647, $AF647), IF($AF647="N/A", $T647, $AM647)), IF($AG647="N/A", $T647,$AG647)))))))</f>
        <v>1</v>
      </c>
      <c r="BV647" s="16">
        <f>IF(BD647="R", $CA647, IF(OR(BD647="P", BD647="T", BD647="N"), 0, IF($C647="DM", $T647, IF(OR(BD647="Y", BD647="IR"),$AM647,IF(BD647="C", IF($BI647="Y", IF($BA647="C", IF($AF647="N/A", $Q647, $AF647), IF($AF647="N/A", $T647, $AM647)), IF($AG647="N/A", $T647,$AG647)))))))</f>
        <v>1</v>
      </c>
      <c r="BW647" s="16">
        <f>IF(BE647="R", $CA647, IF(OR(BE647="P", BE647="T", BE647="N"), 0, IF($C647="DM", $T647, IF(OR(BE647="Y", BE647="IR"),$AM647,IF(BE647="C", IF($BI647="Y", IF($BA647="C", IF($AF647="N/A", $Q647, $AF647), IF($AF647="N/A", $T647, $AM647)), IF($AG647="N/A", $T647,$AG647)))))))</f>
        <v>1</v>
      </c>
      <c r="BX647" s="16">
        <f>IF(BF647="R", $CA647, IF(OR(BF647="P", BF647="T", BF647="N"), 0, IF($C647="DM", $T647, IF(OR(BF647="Y", BF647="IR"),$AM647,IF(BF647="C", IF($BI647="Y", IF($BA647="C", IF($AF647="N/A", $Q647, $AF647), IF($AF647="N/A", $T647, $AM647)), IF($AG647="N/A", $T647,$AG647)))))))</f>
        <v>1</v>
      </c>
      <c r="BY647" s="16">
        <f>IF(BG647="R", $CA647, IF(OR(BG647="P", BG647="T", BG647="N"), 0, IF($C647="DM", $T647, IF(OR(BG647="Y", BG647="IR"),$AM647,IF(BG647="C", IF($BI647="Y", IF($BA647="C", IF($AF647="N/A", $Q647, $AF647), IF($AF647="N/A", $T647, $AM647)), IF($AG647="N/A", $T647,$AG647)))))))</f>
        <v>1</v>
      </c>
      <c r="BZ647" s="16">
        <f>IF(BH647="R", $CA647, IF(OR(BH647="P", BH647="T", BH647="N"), 0, IF($C647="DM", $T647, IF(OR(BH647="Y", BH647="IR"),$AM647,IF(BH647="C", IF($BI647="Y", IF($BA647="C", IF($AF647="N/A", $Q647, $AF647), IF($AF647="N/A", $T647, $AM647)), IF($AG647="N/A", $T647,$AG647)))))))</f>
        <v>1</v>
      </c>
      <c r="CA647" s="15" t="s">
        <v>75</v>
      </c>
      <c r="CB647" s="16">
        <f>BZ647</f>
        <v>1</v>
      </c>
      <c r="CC647" s="15" t="str">
        <f>IF(OR($BH647="T", $BH647="R"), 0, IF($BH647="C", IF($BI647="Y", IF($BA647="C", 0, IF(AF647="N/A", Q647-T647, AF647-AG647)), IF($AF647="N/A", U647, AH647)), AN647))</f>
        <v>N/A</v>
      </c>
      <c r="CD647" s="15" t="str">
        <f>IF(OR($BH647="T", $BH647="R"), 0, IF($BH647="C", IF($BI647="Y", 0, IF($AF647="N/A", V647, AI647)), AO647))</f>
        <v>N/A</v>
      </c>
      <c r="CE647" s="15" t="str">
        <f>IF(OR($BH647="T", $BH647="R"), 0, IF($BH647="C", IF($BI647="Y", 0, IF($AF647="N/A", W647, AJ647)), AP647))</f>
        <v>N/A</v>
      </c>
      <c r="CF647" s="15" t="str">
        <f>IF(OR($BH647="T", $BH647="R"), 0, IF($BH647="C", IF($BI647="Y", 0, IF($AF647="N/A", X647, AK647)), AQ647))</f>
        <v>N/A</v>
      </c>
      <c r="CG647" t="str">
        <f>IF(AC647="N/A", "S:"&amp;L647&amp;" G:"&amp;M647&amp;" GR:"&amp;Q647, IF(AC647=0, "S:"&amp;L647&amp;" G:"&amp;M647&amp;" GR:"&amp;Q647, "S:"&amp;L647&amp;"/"&amp;AD647&amp;" G:"&amp;AE647&amp;" GR:"&amp;AF647))</f>
        <v>S:0 G:1 GR:1</v>
      </c>
    </row>
    <row r="648" spans="1:85" x14ac:dyDescent="0.25">
      <c r="A648" s="14">
        <v>5530</v>
      </c>
      <c r="B648" s="15" t="s">
        <v>1704</v>
      </c>
      <c r="C648" s="15" t="s">
        <v>67</v>
      </c>
      <c r="D648" s="15" t="s">
        <v>55</v>
      </c>
      <c r="E648" s="15">
        <f>VLOOKUP(B648, 'Rookie Year'!$A$2:$B$55679,2,FALSE)</f>
        <v>2018</v>
      </c>
      <c r="F648" s="15">
        <v>2024</v>
      </c>
      <c r="G648" s="15" t="s">
        <v>42</v>
      </c>
      <c r="H648" s="15" t="s">
        <v>1928</v>
      </c>
      <c r="I648" s="16">
        <v>1</v>
      </c>
      <c r="J648" s="15">
        <v>1</v>
      </c>
      <c r="K648" s="17">
        <f>IF(AND(G648&lt;&gt;"N",R648="N/A"), IF(I648&lt;4, 0, 0.25),IF(I648=1, IF(J648=1,0.25, 0.25), IF(I648&lt;13, 0.25, IF(I648&lt;26, 0.4, IF(I648&lt;51, 0.6, 0.75)))))</f>
        <v>0.25</v>
      </c>
      <c r="L648" s="16">
        <f>I648-M648</f>
        <v>0</v>
      </c>
      <c r="M648" s="16">
        <f>ROUNDUP(I648*K648,0)</f>
        <v>1</v>
      </c>
      <c r="N648" s="16">
        <f>M648*J648</f>
        <v>1</v>
      </c>
      <c r="O648" s="16">
        <v>0</v>
      </c>
      <c r="P648" s="16">
        <v>0</v>
      </c>
      <c r="Q648" s="16">
        <f>N648-O648-P648</f>
        <v>1</v>
      </c>
      <c r="R648" s="15" t="s">
        <v>75</v>
      </c>
      <c r="S648" s="15">
        <f>IF(R648="N/A", J648-($B$1-F648), J648-($B$1-R648))</f>
        <v>1</v>
      </c>
      <c r="T648" s="16">
        <f>IF($S648&lt;1, "N/A", $M648)</f>
        <v>1</v>
      </c>
      <c r="U648" s="16" t="str">
        <f>IF($S648&lt;2, "N/A", $M648)</f>
        <v>N/A</v>
      </c>
      <c r="V648" s="16" t="str">
        <f>IF($S648&lt;3, "N/A", $M648)</f>
        <v>N/A</v>
      </c>
      <c r="W648" s="16" t="str">
        <f>IF($S648&lt;4, "N/A", $M648)</f>
        <v>N/A</v>
      </c>
      <c r="X648" s="16" t="str">
        <f>IF($S648&lt;5, "N/A", $M648)</f>
        <v>N/A</v>
      </c>
      <c r="Y648" s="15" t="str">
        <f>IF(SUM(T648:X648)&lt;&gt;Q648, "CHECK", "OK")</f>
        <v>OK</v>
      </c>
      <c r="Z648" s="15" t="str">
        <f>IF(F648=$B$1, "No", IF(S648=1, "Yes", "No"))</f>
        <v>No</v>
      </c>
      <c r="AA648" s="18" t="str">
        <f>IF(C648="DM", "N/A", IF(Z648="No","N/A",VLOOKUP(B648,'Extension List'!$A$3:$R$1972,18,FALSE)))</f>
        <v>N/A</v>
      </c>
      <c r="AB648" s="15" t="str">
        <f>IF(C648="DM", "N/A", IF(Z648="No","N/A",VLOOKUP(B648,'Extension List'!$A$3:$T$1972,20,FALSE)))</f>
        <v>N/A</v>
      </c>
      <c r="AC648" s="15" t="str">
        <f>IF(AA648="N/A", "N/A", 0)</f>
        <v>N/A</v>
      </c>
      <c r="AD648" s="16" t="str">
        <f>IF(AE648="N/A", "N/A", AA648-AE648)</f>
        <v>N/A</v>
      </c>
      <c r="AE648" s="16" t="str">
        <f>IF(AA648="N/A", "N/A", IF(AC648&gt;0, IF(AA648&lt;13, ROUNDUP(0.25*AA648,0), IF(AA648&lt;26, ROUNDUP(0.4*AA648,0), IF(AA648&lt;51, ROUNDUP(0.6*AA648,0), ROUNDUP(0.75*AA648,0)))), "N/A"))</f>
        <v>N/A</v>
      </c>
      <c r="AF648" s="16" t="str">
        <f>IF(AD648="N/A","N/A", (AE648*AC648)+Q648)</f>
        <v>N/A</v>
      </c>
      <c r="AG648" s="16" t="str">
        <f>IF($AF648="N/A", "N/A", "TBC")</f>
        <v>N/A</v>
      </c>
      <c r="AH648" s="16" t="str">
        <f>IF($AF648="N/A", "N/A", "TBC")</f>
        <v>N/A</v>
      </c>
      <c r="AI648" s="16" t="str">
        <f>IF($AF648="N/A","N/A",IF(AC648&gt;1,"TBC","N/A"))</f>
        <v>N/A</v>
      </c>
      <c r="AJ648" s="16" t="str">
        <f>IF($AF648="N/A","N/A",IF(AC648&gt;2,"TBC","N/A"))</f>
        <v>N/A</v>
      </c>
      <c r="AK648" s="16" t="str">
        <f>IF($AF648="N/A","N/A",IF(AC648&gt;3,"TBC","N/A"))</f>
        <v>N/A</v>
      </c>
      <c r="AL648" s="16" t="str">
        <f>IF(AC648="N/A","N/A",IF(AC648&gt;0,IF(SUM(AG648:AK648)&lt;&gt;AF648,"CHECK","OK"),"N/A"))</f>
        <v>N/A</v>
      </c>
      <c r="AM648" s="16">
        <f>IF(AD648="N/A", L648+T648, L648+AG648)</f>
        <v>1</v>
      </c>
      <c r="AN648" s="16" t="str">
        <f>IF(AD648="N/A", IF(U648="N/A", "N/A", L648+U648), AD648+AH648)</f>
        <v>N/A</v>
      </c>
      <c r="AO648" s="16" t="str">
        <f>IF(AD648="N/A", IF(V648="N/A", "N/A", L648+V648), IF(AI648="N/A", "N/A", AD648+AI648))</f>
        <v>N/A</v>
      </c>
      <c r="AP648" s="16" t="str">
        <f>IF(AD648="N/A", IF(W648="N/A", "N/A", L648+W648), IF(AJ648="N/A", "N/A", AD648+AJ648))</f>
        <v>N/A</v>
      </c>
      <c r="AQ648" s="16" t="str">
        <f>IF(AD648="N/A", IF(X648="N/A", "N/A", L648+X648), IF(AK648="N/A", "N/A", AD648+AK648))</f>
        <v>N/A</v>
      </c>
      <c r="AR648" s="15" t="s">
        <v>40</v>
      </c>
      <c r="AS648" s="15" t="s">
        <v>40</v>
      </c>
      <c r="AT648" s="15" t="s">
        <v>40</v>
      </c>
      <c r="AU648" s="15" t="s">
        <v>40</v>
      </c>
      <c r="AV648" s="15" t="s">
        <v>40</v>
      </c>
      <c r="AW648" s="15" t="s">
        <v>40</v>
      </c>
      <c r="AX648" s="15" t="s">
        <v>40</v>
      </c>
      <c r="AY648" s="15" t="s">
        <v>40</v>
      </c>
      <c r="AZ648" s="15" t="s">
        <v>40</v>
      </c>
      <c r="BA648" s="15" t="s">
        <v>40</v>
      </c>
      <c r="BB648" s="15" t="s">
        <v>40</v>
      </c>
      <c r="BC648" s="15" t="s">
        <v>40</v>
      </c>
      <c r="BD648" s="15" t="s">
        <v>40</v>
      </c>
      <c r="BE648" s="15" t="s">
        <v>40</v>
      </c>
      <c r="BF648" s="15" t="s">
        <v>40</v>
      </c>
      <c r="BG648" s="15" t="s">
        <v>40</v>
      </c>
      <c r="BH648" s="15" t="s">
        <v>40</v>
      </c>
      <c r="BJ648" s="16">
        <f>IF(AR648="R", $CA648, IF(OR(AR648="P", AR648="T", AR648="N"), 0, IF($C648="DM", $T648, IF(OR(AR648="Y", AR648="IR"),$AM648,IF(AR648="C", IF($BI648="Y", IF($AF648="N/A", $Q648, $AF648), IF($AG648="N/A", $T648,$AG648)))))))</f>
        <v>1</v>
      </c>
      <c r="BK648" s="16">
        <f>IF(AS648="R", $CA648, IF(OR(AS648="P", AS648="T", AS648="N"), 0, IF($C648="DM", $T648, IF(OR(AS648="Y", AS648="IR"),$AM648,IF(AS648="C", IF($BI648="Y", IF($AF648="N/A", $Q648, $AF648), IF($AG648="N/A", $T648,$AG648)))))))</f>
        <v>1</v>
      </c>
      <c r="BL648" s="16">
        <f>IF(AT648="R", $CA648, IF(OR(AT648="P", AT648="T", AT648="N"), 0, IF($C648="DM", $T648, IF(OR(AT648="Y", AT648="IR"),$AM648,IF(AT648="C", IF($BI648="Y", IF($AF648="N/A", $Q648, $AF648), IF($AG648="N/A", $T648,$AG648)))))))</f>
        <v>1</v>
      </c>
      <c r="BM648" s="16">
        <f>IF(AU648="R", $CA648, IF(OR(AU648="P", AU648="T", AU648="N"), 0, IF($C648="DM", $T648, IF(OR(AU648="Y", AU648="IR"),$AM648,IF(AU648="C", IF($BI648="Y", IF($AF648="N/A", $Q648, $AF648), IF($AG648="N/A", $T648,$AG648)))))))</f>
        <v>1</v>
      </c>
      <c r="BN648" s="16">
        <f>IF(AV648="R", $CA648, IF(OR(AV648="P", AV648="T", AV648="N"), 0, IF($C648="DM", $T648, IF(OR(AV648="Y", AV648="IR"),$AM648,IF(AV648="C", IF($BI648="Y", IF($AF648="N/A", $Q648, $AF648), IF($AG648="N/A", $T648,$AG648)))))))</f>
        <v>1</v>
      </c>
      <c r="BO648" s="16">
        <f>IF(AW648="R", $CA648, IF(OR(AW648="P", AW648="T", AW648="N"), 0, IF($C648="DM", $T648, IF(OR(AW648="Y", AW648="IR"),$AM648,IF(AW648="C", IF($BI648="Y", IF($AF648="N/A", $Q648, $AF648), IF($AG648="N/A", $T648,$AG648)))))))</f>
        <v>1</v>
      </c>
      <c r="BP648" s="16">
        <f>IF(AX648="R", $CA648, IF(OR(AX648="P", AX648="T", AX648="N"), 0, IF($C648="DM", $T648, IF(OR(AX648="Y", AX648="IR"),$AM648,IF(AX648="C", IF($BI648="Y", IF($AF648="N/A", $Q648, $AF648), IF($AG648="N/A", $T648,$AG648)))))))</f>
        <v>1</v>
      </c>
      <c r="BQ648" s="16">
        <f>IF(AY648="R", $CA648, IF(OR(AY648="P", AY648="T", AY648="N"), 0, IF($C648="DM", $T648, IF(OR(AY648="Y", AY648="IR"),$AM648,IF(AY648="C", IF($BI648="Y", IF($AF648="N/A", $Q648, $AF648), IF($AG648="N/A", $T648,$AG648)))))))</f>
        <v>1</v>
      </c>
      <c r="BR648" s="16">
        <f>IF(AZ648="R", $CA648, IF(OR(AZ648="P", AZ648="T", AZ648="N"), 0, IF($C648="DM", $T648, IF(OR(AZ648="Y", AZ648="IR"),$AM648,IF(AZ648="C", IF($BI648="Y", IF($AF648="N/A", $Q648, $AF648), IF($AG648="N/A", $T648,$AG648)))))))</f>
        <v>1</v>
      </c>
      <c r="BS648" s="16">
        <f>IF(BA648="R", $CA648, IF(OR(BA648="P", BA648="T", BA648="N"), 0, IF($C648="DM", $T648, IF(OR(BA648="Y", BA648="IR"),$AM648,IF(BA648="C", IF($BI648="Y", IF($AF648="N/A", $Q648, $AF648), IF($AG648="N/A", $T648,$AG648)))))))</f>
        <v>1</v>
      </c>
      <c r="BT648" s="16">
        <f>IF(BB648="R", $CA648, IF(OR(BB648="P", BB648="T", BB648="N"), 0, IF($C648="DM", $T648, IF(OR(BB648="Y", BB648="IR"),$AM648,IF(BB648="C", IF($BI648="Y", IF($BA648="C", IF($AF648="N/A", $Q648, $AF648), IF($AF648="N/A", $T648, $AM648)), IF($AG648="N/A", $T648,$AG648)))))))</f>
        <v>1</v>
      </c>
      <c r="BU648" s="16">
        <f>IF(BC648="R", $CA648, IF(OR(BC648="P", BC648="T", BC648="N"), 0, IF($C648="DM", $T648, IF(OR(BC648="Y", BC648="IR"),$AM648,IF(BC648="C", IF($BI648="Y", IF($BA648="C", IF($AF648="N/A", $Q648, $AF648), IF($AF648="N/A", $T648, $AM648)), IF($AG648="N/A", $T648,$AG648)))))))</f>
        <v>1</v>
      </c>
      <c r="BV648" s="16">
        <f>IF(BD648="R", $CA648, IF(OR(BD648="P", BD648="T", BD648="N"), 0, IF($C648="DM", $T648, IF(OR(BD648="Y", BD648="IR"),$AM648,IF(BD648="C", IF($BI648="Y", IF($BA648="C", IF($AF648="N/A", $Q648, $AF648), IF($AF648="N/A", $T648, $AM648)), IF($AG648="N/A", $T648,$AG648)))))))</f>
        <v>1</v>
      </c>
      <c r="BW648" s="16">
        <f>IF(BE648="R", $CA648, IF(OR(BE648="P", BE648="T", BE648="N"), 0, IF($C648="DM", $T648, IF(OR(BE648="Y", BE648="IR"),$AM648,IF(BE648="C", IF($BI648="Y", IF($BA648="C", IF($AF648="N/A", $Q648, $AF648), IF($AF648="N/A", $T648, $AM648)), IF($AG648="N/A", $T648,$AG648)))))))</f>
        <v>1</v>
      </c>
      <c r="BX648" s="16">
        <f>IF(BF648="R", $CA648, IF(OR(BF648="P", BF648="T", BF648="N"), 0, IF($C648="DM", $T648, IF(OR(BF648="Y", BF648="IR"),$AM648,IF(BF648="C", IF($BI648="Y", IF($BA648="C", IF($AF648="N/A", $Q648, $AF648), IF($AF648="N/A", $T648, $AM648)), IF($AG648="N/A", $T648,$AG648)))))))</f>
        <v>1</v>
      </c>
      <c r="BY648" s="16">
        <f>IF(BG648="R", $CA648, IF(OR(BG648="P", BG648="T", BG648="N"), 0, IF($C648="DM", $T648, IF(OR(BG648="Y", BG648="IR"),$AM648,IF(BG648="C", IF($BI648="Y", IF($BA648="C", IF($AF648="N/A", $Q648, $AF648), IF($AF648="N/A", $T648, $AM648)), IF($AG648="N/A", $T648,$AG648)))))))</f>
        <v>1</v>
      </c>
      <c r="BZ648" s="16">
        <f>IF(BH648="R", $CA648, IF(OR(BH648="P", BH648="T", BH648="N"), 0, IF($C648="DM", $T648, IF(OR(BH648="Y", BH648="IR"),$AM648,IF(BH648="C", IF($BI648="Y", IF($BA648="C", IF($AF648="N/A", $Q648, $AF648), IF($AF648="N/A", $T648, $AM648)), IF($AG648="N/A", $T648,$AG648)))))))</f>
        <v>1</v>
      </c>
      <c r="CA648" s="15" t="s">
        <v>75</v>
      </c>
      <c r="CB648" s="16">
        <f>BZ648</f>
        <v>1</v>
      </c>
      <c r="CC648" s="15" t="str">
        <f>IF(OR($BH648="T", $BH648="R"), 0, IF($BH648="C", IF($BI648="Y", IF($BA648="C", 0, IF(AF648="N/A", Q648-T648, AF648-AG648)), IF($AF648="N/A", U648, AH648)), AN648))</f>
        <v>N/A</v>
      </c>
      <c r="CD648" s="15" t="str">
        <f>IF(OR($BH648="T", $BH648="R"), 0, IF($BH648="C", IF($BI648="Y", 0, IF($AF648="N/A", V648, AI648)), AO648))</f>
        <v>N/A</v>
      </c>
      <c r="CE648" s="15" t="str">
        <f>IF(OR($BH648="T", $BH648="R"), 0, IF($BH648="C", IF($BI648="Y", 0, IF($AF648="N/A", W648, AJ648)), AP648))</f>
        <v>N/A</v>
      </c>
      <c r="CF648" s="15" t="str">
        <f>IF(OR($BH648="T", $BH648="R"), 0, IF($BH648="C", IF($BI648="Y", 0, IF($AF648="N/A", X648, AK648)), AQ648))</f>
        <v>N/A</v>
      </c>
      <c r="CG648" t="str">
        <f>IF(AC648="N/A", "S:"&amp;L648&amp;" G:"&amp;M648&amp;" GR:"&amp;Q648, IF(AC648=0, "S:"&amp;L648&amp;" G:"&amp;M648&amp;" GR:"&amp;Q648, "S:"&amp;L648&amp;"/"&amp;AD648&amp;" G:"&amp;AE648&amp;" GR:"&amp;AF648))</f>
        <v>S:0 G:1 GR:1</v>
      </c>
    </row>
    <row r="649" spans="1:85" x14ac:dyDescent="0.25">
      <c r="A649" s="14">
        <v>5847</v>
      </c>
      <c r="B649" s="15" t="s">
        <v>2736</v>
      </c>
      <c r="C649" s="15" t="s">
        <v>67</v>
      </c>
      <c r="D649" s="15" t="s">
        <v>55</v>
      </c>
      <c r="E649" s="15">
        <f>VLOOKUP(B649, 'Rookie Year'!$A$2:$B$55679,2,FALSE)</f>
        <v>2017</v>
      </c>
      <c r="F649" s="15">
        <v>2024</v>
      </c>
      <c r="G649" s="15" t="s">
        <v>42</v>
      </c>
      <c r="H649" s="15">
        <v>10</v>
      </c>
      <c r="I649" s="16">
        <v>1</v>
      </c>
      <c r="J649" s="15">
        <v>1</v>
      </c>
      <c r="K649" s="17">
        <f>IF(AND(G649&lt;&gt;"N",R649="N/A"), IF(I649&lt;4, 0, 0.25),IF(I649=1, IF(J649=1,0.25, 0.25), IF(I649&lt;13, 0.25, IF(I649&lt;26, 0.4, IF(I649&lt;51, 0.6, 0.75)))))</f>
        <v>0.25</v>
      </c>
      <c r="L649" s="16">
        <f>I649-M649</f>
        <v>0</v>
      </c>
      <c r="M649" s="16">
        <f>ROUNDUP(I649*K649,0)</f>
        <v>1</v>
      </c>
      <c r="N649" s="16">
        <f>M649*J649</f>
        <v>1</v>
      </c>
      <c r="O649" s="16">
        <v>0</v>
      </c>
      <c r="P649" s="16">
        <v>0</v>
      </c>
      <c r="Q649" s="16">
        <f>N649-O649-P649</f>
        <v>1</v>
      </c>
      <c r="R649" s="15" t="s">
        <v>75</v>
      </c>
      <c r="S649" s="15">
        <f>IF(R649="N/A", J649-($B$1-F649), J649-($B$1-R649))</f>
        <v>1</v>
      </c>
      <c r="T649" s="16">
        <f>IF($S649&lt;1, "N/A", $M649)</f>
        <v>1</v>
      </c>
      <c r="U649" s="16" t="str">
        <f>IF($S649&lt;2, "N/A", $M649)</f>
        <v>N/A</v>
      </c>
      <c r="V649" s="16" t="str">
        <f>IF($S649&lt;3, "N/A", $M649)</f>
        <v>N/A</v>
      </c>
      <c r="W649" s="16" t="str">
        <f>IF($S649&lt;4, "N/A", $M649)</f>
        <v>N/A</v>
      </c>
      <c r="X649" s="16" t="str">
        <f>IF($S649&lt;5, "N/A", $M649)</f>
        <v>N/A</v>
      </c>
      <c r="Y649" s="15" t="str">
        <f>IF(SUM(T649:X649)&lt;&gt;Q649, "CHECK", "OK")</f>
        <v>OK</v>
      </c>
      <c r="Z649" s="15" t="str">
        <f>IF(F649=$B$1, "No", IF(S649=1, "Yes", "No"))</f>
        <v>No</v>
      </c>
      <c r="AA649" s="18" t="str">
        <f>IF(C649="DM", "N/A", IF(Z649="No","N/A",VLOOKUP(B649,'Extension List'!$A$3:$R$1972,18,FALSE)))</f>
        <v>N/A</v>
      </c>
      <c r="AB649" s="15" t="str">
        <f>IF(C649="DM", "N/A", IF(Z649="No","N/A",VLOOKUP(B649,'Extension List'!$A$3:$T$1972,20,FALSE)))</f>
        <v>N/A</v>
      </c>
      <c r="AC649" s="15" t="str">
        <f>IF(AA649="N/A", "N/A", 0)</f>
        <v>N/A</v>
      </c>
      <c r="AD649" s="16" t="str">
        <f>IF(AE649="N/A", "N/A", AA649-AE649)</f>
        <v>N/A</v>
      </c>
      <c r="AE649" s="16" t="str">
        <f>IF(AA649="N/A", "N/A", IF(AC649&gt;0, IF(AA649&lt;13, ROUNDUP(0.25*AA649,0), IF(AA649&lt;26, ROUNDUP(0.4*AA649,0), IF(AA649&lt;51, ROUNDUP(0.6*AA649,0), ROUNDUP(0.75*AA649,0)))), "N/A"))</f>
        <v>N/A</v>
      </c>
      <c r="AF649" s="16" t="str">
        <f>IF(AD649="N/A","N/A", (AE649*AC649)+Q649)</f>
        <v>N/A</v>
      </c>
      <c r="AG649" s="16" t="str">
        <f>IF($AF649="N/A", "N/A", "TBC")</f>
        <v>N/A</v>
      </c>
      <c r="AH649" s="16" t="str">
        <f>IF($AF649="N/A", "N/A", "TBC")</f>
        <v>N/A</v>
      </c>
      <c r="AI649" s="16" t="str">
        <f>IF($AF649="N/A","N/A",IF(AC649&gt;1,"TBC","N/A"))</f>
        <v>N/A</v>
      </c>
      <c r="AJ649" s="16" t="str">
        <f>IF($AF649="N/A","N/A",IF(AC649&gt;2,"TBC","N/A"))</f>
        <v>N/A</v>
      </c>
      <c r="AK649" s="16" t="str">
        <f>IF($AF649="N/A","N/A",IF(AC649&gt;3,"TBC","N/A"))</f>
        <v>N/A</v>
      </c>
      <c r="AL649" s="16" t="str">
        <f>IF(AC649="N/A","N/A",IF(AC649&gt;0,IF(SUM(AG649:AK649)&lt;&gt;AF649,"CHECK","OK"),"N/A"))</f>
        <v>N/A</v>
      </c>
      <c r="AM649" s="16">
        <f>IF(AD649="N/A", L649+T649, L649+AG649)</f>
        <v>1</v>
      </c>
      <c r="AN649" s="16" t="str">
        <f>IF(AD649="N/A", IF(U649="N/A", "N/A", L649+U649), AD649+AH649)</f>
        <v>N/A</v>
      </c>
      <c r="AO649" s="16" t="str">
        <f>IF(AD649="N/A", IF(V649="N/A", "N/A", L649+V649), IF(AI649="N/A", "N/A", AD649+AI649))</f>
        <v>N/A</v>
      </c>
      <c r="AP649" s="16" t="str">
        <f>IF(AD649="N/A", IF(W649="N/A", "N/A", L649+W649), IF(AJ649="N/A", "N/A", AD649+AJ649))</f>
        <v>N/A</v>
      </c>
      <c r="AQ649" s="16" t="str">
        <f>IF(AD649="N/A", IF(X649="N/A", "N/A", L649+X649), IF(AK649="N/A", "N/A", AD649+AK649))</f>
        <v>N/A</v>
      </c>
      <c r="AR649" s="15" t="s">
        <v>42</v>
      </c>
      <c r="AS649" s="15" t="s">
        <v>42</v>
      </c>
      <c r="AT649" s="15" t="s">
        <v>42</v>
      </c>
      <c r="AU649" s="15" t="s">
        <v>42</v>
      </c>
      <c r="AV649" s="15" t="s">
        <v>42</v>
      </c>
      <c r="AW649" s="15" t="s">
        <v>42</v>
      </c>
      <c r="AX649" s="15" t="s">
        <v>42</v>
      </c>
      <c r="AY649" s="15" t="s">
        <v>42</v>
      </c>
      <c r="AZ649" s="15" t="s">
        <v>42</v>
      </c>
      <c r="BA649" s="15" t="s">
        <v>42</v>
      </c>
      <c r="BB649" s="15" t="s">
        <v>40</v>
      </c>
      <c r="BC649" s="15" t="s">
        <v>40</v>
      </c>
      <c r="BD649" s="15" t="s">
        <v>40</v>
      </c>
      <c r="BE649" s="15" t="s">
        <v>40</v>
      </c>
      <c r="BF649" s="15" t="s">
        <v>40</v>
      </c>
      <c r="BG649" s="15" t="s">
        <v>40</v>
      </c>
      <c r="BH649" s="15" t="s">
        <v>40</v>
      </c>
      <c r="BJ649" s="16">
        <f>IF(AR649="R", $CA649, IF(OR(AR649="P", AR649="T", AR649="N"), 0, IF($C649="DM", $T649, IF(OR(AR649="Y", AR649="IR"),$AM649,IF(AR649="C", IF($BI649="Y", IF($AF649="N/A", $Q649, $AF649), IF($AG649="N/A", $T649,$AG649)))))))</f>
        <v>0</v>
      </c>
      <c r="BK649" s="16">
        <f>IF(AS649="R", $CA649, IF(OR(AS649="P", AS649="T", AS649="N"), 0, IF($C649="DM", $T649, IF(OR(AS649="Y", AS649="IR"),$AM649,IF(AS649="C", IF($BI649="Y", IF($AF649="N/A", $Q649, $AF649), IF($AG649="N/A", $T649,$AG649)))))))</f>
        <v>0</v>
      </c>
      <c r="BL649" s="16">
        <f>IF(AT649="R", $CA649, IF(OR(AT649="P", AT649="T", AT649="N"), 0, IF($C649="DM", $T649, IF(OR(AT649="Y", AT649="IR"),$AM649,IF(AT649="C", IF($BI649="Y", IF($AF649="N/A", $Q649, $AF649), IF($AG649="N/A", $T649,$AG649)))))))</f>
        <v>0</v>
      </c>
      <c r="BM649" s="16">
        <f>IF(AU649="R", $CA649, IF(OR(AU649="P", AU649="T", AU649="N"), 0, IF($C649="DM", $T649, IF(OR(AU649="Y", AU649="IR"),$AM649,IF(AU649="C", IF($BI649="Y", IF($AF649="N/A", $Q649, $AF649), IF($AG649="N/A", $T649,$AG649)))))))</f>
        <v>0</v>
      </c>
      <c r="BN649" s="16">
        <f>IF(AV649="R", $CA649, IF(OR(AV649="P", AV649="T", AV649="N"), 0, IF($C649="DM", $T649, IF(OR(AV649="Y", AV649="IR"),$AM649,IF(AV649="C", IF($BI649="Y", IF($AF649="N/A", $Q649, $AF649), IF($AG649="N/A", $T649,$AG649)))))))</f>
        <v>0</v>
      </c>
      <c r="BO649" s="16">
        <f>IF(AW649="R", $CA649, IF(OR(AW649="P", AW649="T", AW649="N"), 0, IF($C649="DM", $T649, IF(OR(AW649="Y", AW649="IR"),$AM649,IF(AW649="C", IF($BI649="Y", IF($AF649="N/A", $Q649, $AF649), IF($AG649="N/A", $T649,$AG649)))))))</f>
        <v>0</v>
      </c>
      <c r="BP649" s="16">
        <f>IF(AX649="R", $CA649, IF(OR(AX649="P", AX649="T", AX649="N"), 0, IF($C649="DM", $T649, IF(OR(AX649="Y", AX649="IR"),$AM649,IF(AX649="C", IF($BI649="Y", IF($AF649="N/A", $Q649, $AF649), IF($AG649="N/A", $T649,$AG649)))))))</f>
        <v>0</v>
      </c>
      <c r="BQ649" s="16">
        <f>IF(AY649="R", $CA649, IF(OR(AY649="P", AY649="T", AY649="N"), 0, IF($C649="DM", $T649, IF(OR(AY649="Y", AY649="IR"),$AM649,IF(AY649="C", IF($BI649="Y", IF($AF649="N/A", $Q649, $AF649), IF($AG649="N/A", $T649,$AG649)))))))</f>
        <v>0</v>
      </c>
      <c r="BR649" s="16">
        <f>IF(AZ649="R", $CA649, IF(OR(AZ649="P", AZ649="T", AZ649="N"), 0, IF($C649="DM", $T649, IF(OR(AZ649="Y", AZ649="IR"),$AM649,IF(AZ649="C", IF($BI649="Y", IF($AF649="N/A", $Q649, $AF649), IF($AG649="N/A", $T649,$AG649)))))))</f>
        <v>0</v>
      </c>
      <c r="BS649" s="16">
        <f>IF(BA649="R", $CA649, IF(OR(BA649="P", BA649="T", BA649="N"), 0, IF($C649="DM", $T649, IF(OR(BA649="Y", BA649="IR"),$AM649,IF(BA649="C", IF($BI649="Y", IF($AF649="N/A", $Q649, $AF649), IF($AG649="N/A", $T649,$AG649)))))))</f>
        <v>0</v>
      </c>
      <c r="BT649" s="16">
        <f>IF(BB649="R", $CA649, IF(OR(BB649="P", BB649="T", BB649="N"), 0, IF($C649="DM", $T649, IF(OR(BB649="Y", BB649="IR"),$AM649,IF(BB649="C", IF($BI649="Y", IF($BA649="C", IF($AF649="N/A", $Q649, $AF649), IF($AF649="N/A", $T649, $AM649)), IF($AG649="N/A", $T649,$AG649)))))))</f>
        <v>1</v>
      </c>
      <c r="BU649" s="16">
        <f>IF(BC649="R", $CA649, IF(OR(BC649="P", BC649="T", BC649="N"), 0, IF($C649="DM", $T649, IF(OR(BC649="Y", BC649="IR"),$AM649,IF(BC649="C", IF($BI649="Y", IF($BA649="C", IF($AF649="N/A", $Q649, $AF649), IF($AF649="N/A", $T649, $AM649)), IF($AG649="N/A", $T649,$AG649)))))))</f>
        <v>1</v>
      </c>
      <c r="BV649" s="16">
        <f>IF(BD649="R", $CA649, IF(OR(BD649="P", BD649="T", BD649="N"), 0, IF($C649="DM", $T649, IF(OR(BD649="Y", BD649="IR"),$AM649,IF(BD649="C", IF($BI649="Y", IF($BA649="C", IF($AF649="N/A", $Q649, $AF649), IF($AF649="N/A", $T649, $AM649)), IF($AG649="N/A", $T649,$AG649)))))))</f>
        <v>1</v>
      </c>
      <c r="BW649" s="16">
        <f>IF(BE649="R", $CA649, IF(OR(BE649="P", BE649="T", BE649="N"), 0, IF($C649="DM", $T649, IF(OR(BE649="Y", BE649="IR"),$AM649,IF(BE649="C", IF($BI649="Y", IF($BA649="C", IF($AF649="N/A", $Q649, $AF649), IF($AF649="N/A", $T649, $AM649)), IF($AG649="N/A", $T649,$AG649)))))))</f>
        <v>1</v>
      </c>
      <c r="BX649" s="16">
        <f>IF(BF649="R", $CA649, IF(OR(BF649="P", BF649="T", BF649="N"), 0, IF($C649="DM", $T649, IF(OR(BF649="Y", BF649="IR"),$AM649,IF(BF649="C", IF($BI649="Y", IF($BA649="C", IF($AF649="N/A", $Q649, $AF649), IF($AF649="N/A", $T649, $AM649)), IF($AG649="N/A", $T649,$AG649)))))))</f>
        <v>1</v>
      </c>
      <c r="BY649" s="16">
        <f>IF(BG649="R", $CA649, IF(OR(BG649="P", BG649="T", BG649="N"), 0, IF($C649="DM", $T649, IF(OR(BG649="Y", BG649="IR"),$AM649,IF(BG649="C", IF($BI649="Y", IF($BA649="C", IF($AF649="N/A", $Q649, $AF649), IF($AF649="N/A", $T649, $AM649)), IF($AG649="N/A", $T649,$AG649)))))))</f>
        <v>1</v>
      </c>
      <c r="BZ649" s="16">
        <f>IF(BH649="R", $CA649, IF(OR(BH649="P", BH649="T", BH649="N"), 0, IF($C649="DM", $T649, IF(OR(BH649="Y", BH649="IR"),$AM649,IF(BH649="C", IF($BI649="Y", IF($BA649="C", IF($AF649="N/A", $Q649, $AF649), IF($AF649="N/A", $T649, $AM649)), IF($AG649="N/A", $T649,$AG649)))))))</f>
        <v>1</v>
      </c>
      <c r="CA649" s="15" t="s">
        <v>75</v>
      </c>
      <c r="CB649" s="16">
        <f>BZ649</f>
        <v>1</v>
      </c>
      <c r="CC649" s="15" t="str">
        <f>IF(OR($BH649="T", $BH649="R"), 0, IF($BH649="C", IF($BI649="Y", IF($BA649="C", 0, IF(AF649="N/A", Q649-T649, AF649-AG649)), IF($AF649="N/A", U649, AH649)), AN649))</f>
        <v>N/A</v>
      </c>
      <c r="CD649" s="15" t="str">
        <f>IF(OR($BH649="T", $BH649="R"), 0, IF($BH649="C", IF($BI649="Y", 0, IF($AF649="N/A", V649, AI649)), AO649))</f>
        <v>N/A</v>
      </c>
      <c r="CE649" s="15" t="str">
        <f>IF(OR($BH649="T", $BH649="R"), 0, IF($BH649="C", IF($BI649="Y", 0, IF($AF649="N/A", W649, AJ649)), AP649))</f>
        <v>N/A</v>
      </c>
      <c r="CF649" s="15" t="str">
        <f>IF(OR($BH649="T", $BH649="R"), 0, IF($BH649="C", IF($BI649="Y", 0, IF($AF649="N/A", X649, AK649)), AQ649))</f>
        <v>N/A</v>
      </c>
    </row>
    <row r="650" spans="1:85" x14ac:dyDescent="0.25">
      <c r="A650" s="14">
        <v>4756</v>
      </c>
      <c r="B650" s="15" t="s">
        <v>2589</v>
      </c>
      <c r="C650" s="15" t="s">
        <v>67</v>
      </c>
      <c r="D650" s="15" t="s">
        <v>55</v>
      </c>
      <c r="E650" s="15">
        <f>VLOOKUP(B650, 'Rookie Year'!$A$2:$B$55679,2,FALSE)</f>
        <v>2022</v>
      </c>
      <c r="F650" s="15">
        <v>2022</v>
      </c>
      <c r="G650" s="15" t="s">
        <v>40</v>
      </c>
      <c r="H650" s="15" t="s">
        <v>2187</v>
      </c>
      <c r="I650" s="16">
        <v>2</v>
      </c>
      <c r="J650" s="15">
        <v>3</v>
      </c>
      <c r="K650" s="17">
        <f>IF(AND(G650&lt;&gt;"N",R650="N/A"), IF(I650&lt;4, 0, 0.25),IF(I650=1, IF(J650=1,0.25, 0.25), IF(I650&lt;13, 0.25, IF(I650&lt;26, 0.4, IF(I650&lt;51, 0.6, 0.75)))))</f>
        <v>0</v>
      </c>
      <c r="L650" s="16">
        <f>I650-M650</f>
        <v>2</v>
      </c>
      <c r="M650" s="16">
        <f>ROUNDUP(I650*K650,0)</f>
        <v>0</v>
      </c>
      <c r="N650" s="16">
        <f>M650*J650</f>
        <v>0</v>
      </c>
      <c r="O650" s="16">
        <v>0</v>
      </c>
      <c r="P650" s="16">
        <v>0</v>
      </c>
      <c r="Q650" s="16">
        <f>N650-O650-P650</f>
        <v>0</v>
      </c>
      <c r="R650" s="15" t="s">
        <v>75</v>
      </c>
      <c r="S650" s="15">
        <f>IF(R650="N/A", J650-($B$1-F650), J650-($B$1-R650))</f>
        <v>1</v>
      </c>
      <c r="T650" s="16">
        <v>0</v>
      </c>
      <c r="U650" s="16" t="str">
        <f>IF($S650&lt;2, "N/A", $M650)</f>
        <v>N/A</v>
      </c>
      <c r="V650" s="16" t="str">
        <f>IF($S650&lt;3, "N/A", $M650)</f>
        <v>N/A</v>
      </c>
      <c r="W650" s="16" t="str">
        <f>IF($S650&lt;4, "N/A", $M650)</f>
        <v>N/A</v>
      </c>
      <c r="X650" s="16" t="str">
        <f>IF($S650&lt;5, "N/A", $M650)</f>
        <v>N/A</v>
      </c>
      <c r="Y650" s="15" t="str">
        <f>IF(SUM(T650:X650)&lt;&gt;Q650, "CHECK", "OK")</f>
        <v>OK</v>
      </c>
      <c r="Z650" s="15" t="str">
        <f>IF(F650=$B$1, "No", IF(S650=1, "Yes", "No"))</f>
        <v>Yes</v>
      </c>
      <c r="AA650" s="18">
        <f>IF(C650="DM", "N/A", IF(Z650="No","N/A",VLOOKUP(B650,'Extension List'!$A$3:$R$1972,18,FALSE)))</f>
        <v>1</v>
      </c>
      <c r="AB650" s="15">
        <f>IF(C650="DM", "N/A", IF(Z650="No","N/A",VLOOKUP(B650,'Extension List'!$A$3:$T$1972,20,FALSE)))</f>
        <v>1</v>
      </c>
      <c r="AC650" s="15">
        <f>IF(AA650="N/A", "N/A", 0)</f>
        <v>0</v>
      </c>
      <c r="AD650" s="16" t="str">
        <f>IF(AE650="N/A", "N/A", AA650-AE650)</f>
        <v>N/A</v>
      </c>
      <c r="AE650" s="16" t="str">
        <f>IF(AA650="N/A", "N/A", IF(AC650&gt;0, IF(AA650&lt;13, ROUNDUP(0.25*AA650,0), IF(AA650&lt;26, ROUNDUP(0.4*AA650,0), IF(AA650&lt;51, ROUNDUP(0.6*AA650,0), ROUNDUP(0.75*AA650,0)))), "N/A"))</f>
        <v>N/A</v>
      </c>
      <c r="AF650" s="16" t="str">
        <f>IF(AD650="N/A","N/A", (AE650*AC650)+Q650)</f>
        <v>N/A</v>
      </c>
      <c r="AG650" s="16" t="str">
        <f>IF($AF650="N/A", "N/A", "TBC")</f>
        <v>N/A</v>
      </c>
      <c r="AH650" s="16" t="str">
        <f>IF($AF650="N/A", "N/A", "TBC")</f>
        <v>N/A</v>
      </c>
      <c r="AI650" s="16" t="str">
        <f>IF($AF650="N/A","N/A",IF(AC650&gt;1,"TBC","N/A"))</f>
        <v>N/A</v>
      </c>
      <c r="AJ650" s="16" t="str">
        <f>IF($AF650="N/A","N/A",IF(AC650&gt;2,"TBC","N/A"))</f>
        <v>N/A</v>
      </c>
      <c r="AK650" s="16" t="str">
        <f>IF($AF650="N/A","N/A",IF(AC650&gt;3,"TBC","N/A"))</f>
        <v>N/A</v>
      </c>
      <c r="AL650" s="16" t="str">
        <f>IF(AC650="N/A","N/A",IF(AC650&gt;0,IF(SUM(AG650:AK650)&lt;&gt;AF650,"CHECK","OK"),"N/A"))</f>
        <v>N/A</v>
      </c>
      <c r="AM650" s="16">
        <f>IF(AD650="N/A", L650+T650, L650+AG650)</f>
        <v>2</v>
      </c>
      <c r="AN650" s="16" t="str">
        <f>IF(AD650="N/A", IF(U650="N/A", "N/A", L650+U650), AD650+AH650)</f>
        <v>N/A</v>
      </c>
      <c r="AO650" s="16" t="str">
        <f>IF(AD650="N/A", IF(V650="N/A", "N/A", L650+V650), IF(AI650="N/A", "N/A", AD650+AI650))</f>
        <v>N/A</v>
      </c>
      <c r="AP650" s="16" t="str">
        <f>IF(AD650="N/A", IF(W650="N/A", "N/A", L650+W650), IF(AJ650="N/A", "N/A", AD650+AJ650))</f>
        <v>N/A</v>
      </c>
      <c r="AQ650" s="16" t="str">
        <f>IF(AD650="N/A", IF(X650="N/A", "N/A", L650+X650), IF(AK650="N/A", "N/A", AD650+AK650))</f>
        <v>N/A</v>
      </c>
      <c r="AR650" s="15" t="s">
        <v>44</v>
      </c>
      <c r="AS650" s="15" t="s">
        <v>44</v>
      </c>
      <c r="AT650" s="15" t="s">
        <v>44</v>
      </c>
      <c r="AU650" s="15" t="s">
        <v>44</v>
      </c>
      <c r="AV650" s="15" t="s">
        <v>44</v>
      </c>
      <c r="AW650" s="15" t="s">
        <v>44</v>
      </c>
      <c r="AX650" s="15" t="s">
        <v>44</v>
      </c>
      <c r="AY650" s="15" t="s">
        <v>44</v>
      </c>
      <c r="AZ650" s="15" t="s">
        <v>44</v>
      </c>
      <c r="BA650" s="15" t="s">
        <v>44</v>
      </c>
      <c r="BB650" s="15" t="s">
        <v>44</v>
      </c>
      <c r="BC650" s="15" t="s">
        <v>44</v>
      </c>
      <c r="BD650" s="15" t="s">
        <v>44</v>
      </c>
      <c r="BE650" s="15" t="s">
        <v>44</v>
      </c>
      <c r="BF650" s="15" t="s">
        <v>44</v>
      </c>
      <c r="BG650" s="15" t="s">
        <v>44</v>
      </c>
      <c r="BH650" s="15" t="s">
        <v>44</v>
      </c>
      <c r="BI650" s="15"/>
      <c r="BJ650" s="16">
        <f>IF(AR650="R", $CA650, IF(OR(AR650="P", AR650="T", AR650="N"), 0, IF($C650="DM", $T650, IF(OR(AR650="Y", AR650="IR"),$AM650,IF(AR650="C", IF($BI650="Y", IF($AF650="N/A", $Q650, $AF650), IF($AG650="N/A", $T650,$AG650)))))))</f>
        <v>0</v>
      </c>
      <c r="BK650" s="16">
        <f>IF(AS650="R", $CA650, IF(OR(AS650="P", AS650="T", AS650="N"), 0, IF($C650="DM", $T650, IF(OR(AS650="Y", AS650="IR"),$AM650,IF(AS650="C", IF($BI650="Y", IF($AF650="N/A", $Q650, $AF650), IF($AG650="N/A", $T650,$AG650)))))))</f>
        <v>0</v>
      </c>
      <c r="BL650" s="16">
        <f>IF(AT650="R", $CA650, IF(OR(AT650="P", AT650="T", AT650="N"), 0, IF($C650="DM", $T650, IF(OR(AT650="Y", AT650="IR"),$AM650,IF(AT650="C", IF($BI650="Y", IF($AF650="N/A", $Q650, $AF650), IF($AG650="N/A", $T650,$AG650)))))))</f>
        <v>0</v>
      </c>
      <c r="BM650" s="16">
        <f>IF(AU650="R", $CA650, IF(OR(AU650="P", AU650="T", AU650="N"), 0, IF($C650="DM", $T650, IF(OR(AU650="Y", AU650="IR"),$AM650,IF(AU650="C", IF($BI650="Y", IF($AF650="N/A", $Q650, $AF650), IF($AG650="N/A", $T650,$AG650)))))))</f>
        <v>0</v>
      </c>
      <c r="BN650" s="16">
        <f>IF(AV650="R", $CA650, IF(OR(AV650="P", AV650="T", AV650="N"), 0, IF($C650="DM", $T650, IF(OR(AV650="Y", AV650="IR"),$AM650,IF(AV650="C", IF($BI650="Y", IF($AF650="N/A", $Q650, $AF650), IF($AG650="N/A", $T650,$AG650)))))))</f>
        <v>0</v>
      </c>
      <c r="BO650" s="16">
        <f>IF(AW650="R", $CA650, IF(OR(AW650="P", AW650="T", AW650="N"), 0, IF($C650="DM", $T650, IF(OR(AW650="Y", AW650="IR"),$AM650,IF(AW650="C", IF($BI650="Y", IF($AF650="N/A", $Q650, $AF650), IF($AG650="N/A", $T650,$AG650)))))))</f>
        <v>0</v>
      </c>
      <c r="BP650" s="16">
        <f>IF(AX650="R", $CA650, IF(OR(AX650="P", AX650="T", AX650="N"), 0, IF($C650="DM", $T650, IF(OR(AX650="Y", AX650="IR"),$AM650,IF(AX650="C", IF($BI650="Y", IF($AF650="N/A", $Q650, $AF650), IF($AG650="N/A", $T650,$AG650)))))))</f>
        <v>0</v>
      </c>
      <c r="BQ650" s="16">
        <f>IF(AY650="R", $CA650, IF(OR(AY650="P", AY650="T", AY650="N"), 0, IF($C650="DM", $T650, IF(OR(AY650="Y", AY650="IR"),$AM650,IF(AY650="C", IF($BI650="Y", IF($AF650="N/A", $Q650, $AF650), IF($AG650="N/A", $T650,$AG650)))))))</f>
        <v>0</v>
      </c>
      <c r="BR650" s="16">
        <f>IF(AZ650="R", $CA650, IF(OR(AZ650="P", AZ650="T", AZ650="N"), 0, IF($C650="DM", $T650, IF(OR(AZ650="Y", AZ650="IR"),$AM650,IF(AZ650="C", IF($BI650="Y", IF($AF650="N/A", $Q650, $AF650), IF($AG650="N/A", $T650,$AG650)))))))</f>
        <v>0</v>
      </c>
      <c r="BS650" s="16">
        <f>IF(BA650="R", $CA650, IF(OR(BA650="P", BA650="T", BA650="N"), 0, IF($C650="DM", $T650, IF(OR(BA650="Y", BA650="IR"),$AM650,IF(BA650="C", IF($BI650="Y", IF($AF650="N/A", $Q650, $AF650), IF($AG650="N/A", $T650,$AG650)))))))</f>
        <v>0</v>
      </c>
      <c r="BT650" s="16">
        <f>IF(BB650="R", $CA650, IF(OR(BB650="P", BB650="T", BB650="N"), 0, IF($C650="DM", $T650, IF(OR(BB650="Y", BB650="IR"),$AM650,IF(BB650="C", IF($BI650="Y", IF($BA650="C", IF($AF650="N/A", $Q650, $AF650), IF($AF650="N/A", $T650, $AM650)), IF($AG650="N/A", $T650,$AG650)))))))</f>
        <v>0</v>
      </c>
      <c r="BU650" s="16">
        <f>IF(BC650="R", $CA650, IF(OR(BC650="P", BC650="T", BC650="N"), 0, IF($C650="DM", $T650, IF(OR(BC650="Y", BC650="IR"),$AM650,IF(BC650="C", IF($BI650="Y", IF($BA650="C", IF($AF650="N/A", $Q650, $AF650), IF($AF650="N/A", $T650, $AM650)), IF($AG650="N/A", $T650,$AG650)))))))</f>
        <v>0</v>
      </c>
      <c r="BV650" s="16">
        <f>IF(BD650="R", $CA650, IF(OR(BD650="P", BD650="T", BD650="N"), 0, IF($C650="DM", $T650, IF(OR(BD650="Y", BD650="IR"),$AM650,IF(BD650="C", IF($BI650="Y", IF($BA650="C", IF($AF650="N/A", $Q650, $AF650), IF($AF650="N/A", $T650, $AM650)), IF($AG650="N/A", $T650,$AG650)))))))</f>
        <v>0</v>
      </c>
      <c r="BW650" s="16">
        <f>IF(BE650="R", $CA650, IF(OR(BE650="P", BE650="T", BE650="N"), 0, IF($C650="DM", $T650, IF(OR(BE650="Y", BE650="IR"),$AM650,IF(BE650="C", IF($BI650="Y", IF($BA650="C", IF($AF650="N/A", $Q650, $AF650), IF($AF650="N/A", $T650, $AM650)), IF($AG650="N/A", $T650,$AG650)))))))</f>
        <v>0</v>
      </c>
      <c r="BX650" s="16">
        <f>IF(BF650="R", $CA650, IF(OR(BF650="P", BF650="T", BF650="N"), 0, IF($C650="DM", $T650, IF(OR(BF650="Y", BF650="IR"),$AM650,IF(BF650="C", IF($BI650="Y", IF($BA650="C", IF($AF650="N/A", $Q650, $AF650), IF($AF650="N/A", $T650, $AM650)), IF($AG650="N/A", $T650,$AG650)))))))</f>
        <v>0</v>
      </c>
      <c r="BY650" s="16">
        <f>IF(BG650="R", $CA650, IF(OR(BG650="P", BG650="T", BG650="N"), 0, IF($C650="DM", $T650, IF(OR(BG650="Y", BG650="IR"),$AM650,IF(BG650="C", IF($BI650="Y", IF($BA650="C", IF($AF650="N/A", $Q650, $AF650), IF($AF650="N/A", $T650, $AM650)), IF($AG650="N/A", $T650,$AG650)))))))</f>
        <v>0</v>
      </c>
      <c r="BZ650" s="16">
        <f>IF(BH650="R", $CA650, IF(OR(BH650="P", BH650="T", BH650="N"), 0, IF($C650="DM", $T650, IF(OR(BH650="Y", BH650="IR"),$AM650,IF(BH650="C", IF($BI650="Y", IF($BA650="C", IF($AF650="N/A", $Q650, $AF650), IF($AF650="N/A", $T650, $AM650)), IF($AG650="N/A", $T650,$AG650)))))))</f>
        <v>0</v>
      </c>
      <c r="CA650" s="15" t="s">
        <v>75</v>
      </c>
      <c r="CB650" s="16">
        <f>BZ650</f>
        <v>0</v>
      </c>
      <c r="CC650" s="15" t="str">
        <f>IF(OR($BH650="T", $BH650="R"), 0, IF($BH650="C", IF($BI650="Y", IF($BA650="C", 0, IF(AF650="N/A", Q650-T650, AF650-AG650)), IF($AF650="N/A", U650, AH650)), AN650))</f>
        <v>N/A</v>
      </c>
      <c r="CD650" s="15" t="str">
        <f>IF(OR($BH650="T", $BH650="R"), 0, IF($BH650="C", IF($BI650="Y", 0, IF($AF650="N/A", V650, AI650)), AO650))</f>
        <v>N/A</v>
      </c>
      <c r="CE650" s="15" t="str">
        <f>IF(OR($BH650="T", $BH650="R"), 0, IF($BH650="C", IF($BI650="Y", 0, IF($AF650="N/A", W650, AJ650)), AP650))</f>
        <v>N/A</v>
      </c>
      <c r="CF650" s="15" t="str">
        <f>IF(OR($BH650="T", $BH650="R"), 0, IF($BH650="C", IF($BI650="Y", 0, IF($AF650="N/A", X650, AK650)), AQ650))</f>
        <v>N/A</v>
      </c>
      <c r="CG650" t="str">
        <f>IF(AC650="N/A", "S:"&amp;L650&amp;" G:"&amp;M650&amp;" GR:"&amp;Q650, IF(AC650=0, "S:"&amp;L650&amp;" G:"&amp;M650&amp;" GR:"&amp;Q650, "S:"&amp;L650&amp;"/"&amp;AD650&amp;" G:"&amp;AE650&amp;" GR:"&amp;AF650))</f>
        <v>S:2 G:0 GR:0</v>
      </c>
    </row>
    <row r="651" spans="1:85" x14ac:dyDescent="0.25">
      <c r="A651" s="14">
        <v>5182</v>
      </c>
      <c r="B651" s="15" t="s">
        <v>2777</v>
      </c>
      <c r="C651" s="15" t="s">
        <v>68</v>
      </c>
      <c r="D651" s="15" t="s">
        <v>55</v>
      </c>
      <c r="E651" s="15">
        <f>VLOOKUP(B651, 'Rookie Year'!$A$2:$B$55679,2,FALSE)</f>
        <v>2023</v>
      </c>
      <c r="F651" s="15">
        <v>2023</v>
      </c>
      <c r="G651" s="15" t="s">
        <v>40</v>
      </c>
      <c r="H651" s="15" t="s">
        <v>2178</v>
      </c>
      <c r="I651" s="16">
        <v>3</v>
      </c>
      <c r="J651" s="15">
        <v>4</v>
      </c>
      <c r="K651" s="17">
        <f>IF(AND(G651&lt;&gt;"N",R651="N/A"), IF(I651&lt;4, 0, 0.25),IF(I651=1, IF(J651=1,0.25, 0.25), IF(I651&lt;13, 0.25, IF(I651&lt;26, 0.4, IF(I651&lt;51, 0.6, 0.75)))))</f>
        <v>0</v>
      </c>
      <c r="L651" s="16">
        <f>I651-M651</f>
        <v>3</v>
      </c>
      <c r="M651" s="16">
        <f>ROUNDUP(I651*K651,0)</f>
        <v>0</v>
      </c>
      <c r="N651" s="16">
        <f>M651*J651</f>
        <v>0</v>
      </c>
      <c r="O651" s="16">
        <v>0</v>
      </c>
      <c r="P651" s="16">
        <v>0</v>
      </c>
      <c r="Q651" s="16">
        <f>N651-O651-P651</f>
        <v>0</v>
      </c>
      <c r="R651" s="15" t="s">
        <v>75</v>
      </c>
      <c r="S651" s="15">
        <f>IF(R651="N/A", J651-($B$1-F651), J651-($B$1-R651))</f>
        <v>3</v>
      </c>
      <c r="T651" s="16">
        <v>0</v>
      </c>
      <c r="U651" s="16">
        <v>0</v>
      </c>
      <c r="V651" s="16">
        <v>0</v>
      </c>
      <c r="W651" s="16" t="str">
        <f>IF($S651&lt;4, "N/A", $M651)</f>
        <v>N/A</v>
      </c>
      <c r="X651" s="16" t="str">
        <f>IF($S651&lt;5, "N/A", $M651)</f>
        <v>N/A</v>
      </c>
      <c r="Y651" s="15" t="str">
        <f>IF(SUM(T651:X651)&lt;&gt;Q651, "CHECK", "OK")</f>
        <v>OK</v>
      </c>
      <c r="Z651" s="15" t="str">
        <f>IF(F651=$B$1, "No", IF(S651=1, "Yes", "No"))</f>
        <v>No</v>
      </c>
      <c r="AA651" s="18" t="str">
        <f>IF(C651="DM", "N/A", IF(Z651="No","N/A",VLOOKUP(B651,'Extension List'!$A$3:$R$1972,18,FALSE)))</f>
        <v>N/A</v>
      </c>
      <c r="AB651" s="15" t="str">
        <f>IF(C651="DM", "N/A", IF(Z651="No","N/A",VLOOKUP(B651,'Extension List'!$A$3:$T$1972,20,FALSE)))</f>
        <v>N/A</v>
      </c>
      <c r="AC651" s="15" t="str">
        <f>IF(AA651="N/A", "N/A", 0)</f>
        <v>N/A</v>
      </c>
      <c r="AD651" s="16" t="str">
        <f>IF(AE651="N/A", "N/A", AA651-AE651)</f>
        <v>N/A</v>
      </c>
      <c r="AE651" s="16" t="str">
        <f>IF(AA651="N/A", "N/A", IF(AC651&gt;0, IF(AA651&lt;13, ROUNDUP(0.25*AA651,0), IF(AA651&lt;26, ROUNDUP(0.4*AA651,0), IF(AA651&lt;51, ROUNDUP(0.6*AA651,0), ROUNDUP(0.75*AA651,0)))), "N/A"))</f>
        <v>N/A</v>
      </c>
      <c r="AF651" s="16" t="str">
        <f>IF(AD651="N/A","N/A", (AE651*AC651)+Q651)</f>
        <v>N/A</v>
      </c>
      <c r="AG651" s="16" t="str">
        <f>IF($AF651="N/A", "N/A", "TBC")</f>
        <v>N/A</v>
      </c>
      <c r="AH651" s="16" t="str">
        <f>IF($AF651="N/A", "N/A", "TBC")</f>
        <v>N/A</v>
      </c>
      <c r="AI651" s="16" t="str">
        <f>IF($AF651="N/A","N/A",IF(AC651&gt;1,"TBC","N/A"))</f>
        <v>N/A</v>
      </c>
      <c r="AJ651" s="16" t="str">
        <f>IF($AF651="N/A","N/A",IF(AC651&gt;2,"TBC","N/A"))</f>
        <v>N/A</v>
      </c>
      <c r="AK651" s="16" t="str">
        <f>IF($AF651="N/A","N/A",IF(AC651&gt;3,"TBC","N/A"))</f>
        <v>N/A</v>
      </c>
      <c r="AL651" s="16" t="str">
        <f>IF(AC651="N/A","N/A",IF(AC651&gt;0,IF(SUM(AG651:AK651)&lt;&gt;AF651,"CHECK","OK"),"N/A"))</f>
        <v>N/A</v>
      </c>
      <c r="AM651" s="16">
        <f>IF(AD651="N/A", L651+T651, L651+AG651)</f>
        <v>3</v>
      </c>
      <c r="AN651" s="16">
        <f>IF(AD651="N/A", IF(U651="N/A", "N/A", L651+U651), AD651+AH651)</f>
        <v>3</v>
      </c>
      <c r="AO651" s="16">
        <f>IF(AD651="N/A", IF(V651="N/A", "N/A", L651+V651), IF(AI651="N/A", "N/A", AD651+AI651))</f>
        <v>3</v>
      </c>
      <c r="AP651" s="16" t="str">
        <f>IF(AD651="N/A", IF(W651="N/A", "N/A", L651+W651), IF(AJ651="N/A", "N/A", AD651+AJ651))</f>
        <v>N/A</v>
      </c>
      <c r="AQ651" s="16" t="str">
        <f>IF(AD651="N/A", IF(X651="N/A", "N/A", L651+X651), IF(AK651="N/A", "N/A", AD651+AK651))</f>
        <v>N/A</v>
      </c>
      <c r="AR651" s="15" t="s">
        <v>66</v>
      </c>
      <c r="AS651" s="15" t="s">
        <v>66</v>
      </c>
      <c r="AT651" s="15" t="s">
        <v>66</v>
      </c>
      <c r="AU651" s="15" t="s">
        <v>66</v>
      </c>
      <c r="AV651" s="15" t="s">
        <v>66</v>
      </c>
      <c r="AW651" s="15" t="s">
        <v>66</v>
      </c>
      <c r="AX651" s="15" t="s">
        <v>66</v>
      </c>
      <c r="AY651" s="15" t="s">
        <v>66</v>
      </c>
      <c r="AZ651" s="15" t="s">
        <v>66</v>
      </c>
      <c r="BA651" s="15" t="s">
        <v>66</v>
      </c>
      <c r="BB651" s="15" t="s">
        <v>66</v>
      </c>
      <c r="BC651" s="15" t="s">
        <v>66</v>
      </c>
      <c r="BD651" s="15" t="s">
        <v>66</v>
      </c>
      <c r="BE651" s="15" t="s">
        <v>66</v>
      </c>
      <c r="BF651" s="15" t="s">
        <v>66</v>
      </c>
      <c r="BG651" s="15" t="s">
        <v>66</v>
      </c>
      <c r="BH651" s="15" t="s">
        <v>66</v>
      </c>
      <c r="BI651" s="15"/>
      <c r="BJ651" s="16">
        <f>IF(AR651="R", $CA651, IF(OR(AR651="P", AR651="T", AR651="N"), 0, IF($C651="DM", $T651, IF(OR(AR651="Y", AR651="IR"),$AM651,IF(AR651="C", IF($BI651="Y", IF($AF651="N/A", $Q651, $AF651), IF($AG651="N/A", $T651,$AG651)))))))</f>
        <v>0</v>
      </c>
      <c r="BK651" s="16">
        <f>IF(AS651="R", $CA651, IF(OR(AS651="P", AS651="T", AS651="N"), 0, IF($C651="DM", $T651, IF(OR(AS651="Y", AS651="IR"),$AM651,IF(AS651="C", IF($BI651="Y", IF($AF651="N/A", $Q651, $AF651), IF($AG651="N/A", $T651,$AG651)))))))</f>
        <v>0</v>
      </c>
      <c r="BL651" s="16">
        <f>IF(AT651="R", $CA651, IF(OR(AT651="P", AT651="T", AT651="N"), 0, IF($C651="DM", $T651, IF(OR(AT651="Y", AT651="IR"),$AM651,IF(AT651="C", IF($BI651="Y", IF($AF651="N/A", $Q651, $AF651), IF($AG651="N/A", $T651,$AG651)))))))</f>
        <v>0</v>
      </c>
      <c r="BM651" s="16">
        <f>IF(AU651="R", $CA651, IF(OR(AU651="P", AU651="T", AU651="N"), 0, IF($C651="DM", $T651, IF(OR(AU651="Y", AU651="IR"),$AM651,IF(AU651="C", IF($BI651="Y", IF($AF651="N/A", $Q651, $AF651), IF($AG651="N/A", $T651,$AG651)))))))</f>
        <v>0</v>
      </c>
      <c r="BN651" s="16">
        <f>IF(AV651="R", $CA651, IF(OR(AV651="P", AV651="T", AV651="N"), 0, IF($C651="DM", $T651, IF(OR(AV651="Y", AV651="IR"),$AM651,IF(AV651="C", IF($BI651="Y", IF($AF651="N/A", $Q651, $AF651), IF($AG651="N/A", $T651,$AG651)))))))</f>
        <v>0</v>
      </c>
      <c r="BO651" s="16">
        <f>IF(AW651="R", $CA651, IF(OR(AW651="P", AW651="T", AW651="N"), 0, IF($C651="DM", $T651, IF(OR(AW651="Y", AW651="IR"),$AM651,IF(AW651="C", IF($BI651="Y", IF($AF651="N/A", $Q651, $AF651), IF($AG651="N/A", $T651,$AG651)))))))</f>
        <v>0</v>
      </c>
      <c r="BP651" s="16">
        <f>IF(AX651="R", $CA651, IF(OR(AX651="P", AX651="T", AX651="N"), 0, IF($C651="DM", $T651, IF(OR(AX651="Y", AX651="IR"),$AM651,IF(AX651="C", IF($BI651="Y", IF($AF651="N/A", $Q651, $AF651), IF($AG651="N/A", $T651,$AG651)))))))</f>
        <v>0</v>
      </c>
      <c r="BQ651" s="16">
        <f>IF(AY651="R", $CA651, IF(OR(AY651="P", AY651="T", AY651="N"), 0, IF($C651="DM", $T651, IF(OR(AY651="Y", AY651="IR"),$AM651,IF(AY651="C", IF($BI651="Y", IF($AF651="N/A", $Q651, $AF651), IF($AG651="N/A", $T651,$AG651)))))))</f>
        <v>0</v>
      </c>
      <c r="BR651" s="16">
        <f>IF(AZ651="R", $CA651, IF(OR(AZ651="P", AZ651="T", AZ651="N"), 0, IF($C651="DM", $T651, IF(OR(AZ651="Y", AZ651="IR"),$AM651,IF(AZ651="C", IF($BI651="Y", IF($AF651="N/A", $Q651, $AF651), IF($AG651="N/A", $T651,$AG651)))))))</f>
        <v>0</v>
      </c>
      <c r="BS651" s="16">
        <f>IF(BA651="R", $CA651, IF(OR(BA651="P", BA651="T", BA651="N"), 0, IF($C651="DM", $T651, IF(OR(BA651="Y", BA651="IR"),$AM651,IF(BA651="C", IF($BI651="Y", IF($AF651="N/A", $Q651, $AF651), IF($AG651="N/A", $T651,$AG651)))))))</f>
        <v>0</v>
      </c>
      <c r="BT651" s="16">
        <f>IF(BB651="R", $CA651, IF(OR(BB651="P", BB651="T", BB651="N"), 0, IF($C651="DM", $T651, IF(OR(BB651="Y", BB651="IR"),$AM651,IF(BB651="C", IF($BI651="Y", IF($BA651="C", IF($AF651="N/A", $Q651, $AF651), IF($AF651="N/A", $T651, $AM651)), IF($AG651="N/A", $T651,$AG651)))))))</f>
        <v>0</v>
      </c>
      <c r="BU651" s="16">
        <f>IF(BC651="R", $CA651, IF(OR(BC651="P", BC651="T", BC651="N"), 0, IF($C651="DM", $T651, IF(OR(BC651="Y", BC651="IR"),$AM651,IF(BC651="C", IF($BI651="Y", IF($BA651="C", IF($AF651="N/A", $Q651, $AF651), IF($AF651="N/A", $T651, $AM651)), IF($AG651="N/A", $T651,$AG651)))))))</f>
        <v>0</v>
      </c>
      <c r="BV651" s="16">
        <f>IF(BD651="R", $CA651, IF(OR(BD651="P", BD651="T", BD651="N"), 0, IF($C651="DM", $T651, IF(OR(BD651="Y", BD651="IR"),$AM651,IF(BD651="C", IF($BI651="Y", IF($BA651="C", IF($AF651="N/A", $Q651, $AF651), IF($AF651="N/A", $T651, $AM651)), IF($AG651="N/A", $T651,$AG651)))))))</f>
        <v>0</v>
      </c>
      <c r="BW651" s="16">
        <f>IF(BE651="R", $CA651, IF(OR(BE651="P", BE651="T", BE651="N"), 0, IF($C651="DM", $T651, IF(OR(BE651="Y", BE651="IR"),$AM651,IF(BE651="C", IF($BI651="Y", IF($BA651="C", IF($AF651="N/A", $Q651, $AF651), IF($AF651="N/A", $T651, $AM651)), IF($AG651="N/A", $T651,$AG651)))))))</f>
        <v>0</v>
      </c>
      <c r="BX651" s="16">
        <f>IF(BF651="R", $CA651, IF(OR(BF651="P", BF651="T", BF651="N"), 0, IF($C651="DM", $T651, IF(OR(BF651="Y", BF651="IR"),$AM651,IF(BF651="C", IF($BI651="Y", IF($BA651="C", IF($AF651="N/A", $Q651, $AF651), IF($AF651="N/A", $T651, $AM651)), IF($AG651="N/A", $T651,$AG651)))))))</f>
        <v>0</v>
      </c>
      <c r="BY651" s="16">
        <f>IF(BG651="R", $CA651, IF(OR(BG651="P", BG651="T", BG651="N"), 0, IF($C651="DM", $T651, IF(OR(BG651="Y", BG651="IR"),$AM651,IF(BG651="C", IF($BI651="Y", IF($BA651="C", IF($AF651="N/A", $Q651, $AF651), IF($AF651="N/A", $T651, $AM651)), IF($AG651="N/A", $T651,$AG651)))))))</f>
        <v>0</v>
      </c>
      <c r="BZ651" s="16">
        <f>IF(BH651="R", $CA651, IF(OR(BH651="P", BH651="T", BH651="N"), 0, IF($C651="DM", $T651, IF(OR(BH651="Y", BH651="IR"),$AM651,IF(BH651="C", IF($BI651="Y", IF($BA651="C", IF($AF651="N/A", $Q651, $AF651), IF($AF651="N/A", $T651, $AM651)), IF($AG651="N/A", $T651,$AG651)))))))</f>
        <v>0</v>
      </c>
      <c r="CA651" s="15" t="s">
        <v>75</v>
      </c>
      <c r="CB651" s="16">
        <f>BZ651</f>
        <v>0</v>
      </c>
      <c r="CC651" s="15">
        <f>IF(OR($BH651="T", $BH651="R"), 0, IF($BH651="C", IF($BI651="Y", IF($BA651="C", 0, IF(AF651="N/A", Q651-T651, AF651-AG651)), IF($AF651="N/A", U651, AH651)), AN651))</f>
        <v>3</v>
      </c>
      <c r="CD651" s="15">
        <f>IF(OR($BH651="T", $BH651="R"), 0, IF($BH651="C", IF($BI651="Y", 0, IF($AF651="N/A", V651, AI651)), AO651))</f>
        <v>3</v>
      </c>
      <c r="CE651" s="15" t="str">
        <f>IF(OR($BH651="T", $BH651="R"), 0, IF($BH651="C", IF($BI651="Y", 0, IF($AF651="N/A", W651, AJ651)), AP651))</f>
        <v>N/A</v>
      </c>
      <c r="CF651" s="15" t="str">
        <f>IF(OR($BH651="T", $BH651="R"), 0, IF($BH651="C", IF($BI651="Y", 0, IF($AF651="N/A", X651, AK651)), AQ651))</f>
        <v>N/A</v>
      </c>
      <c r="CG651" t="str">
        <f>IF(AC651="N/A", "S:"&amp;L651&amp;" G:"&amp;M651&amp;" GR:"&amp;Q651, IF(AC651=0, "S:"&amp;L651&amp;" G:"&amp;M651&amp;" GR:"&amp;Q651, "S:"&amp;L651&amp;"/"&amp;AD651&amp;" G:"&amp;AE651&amp;" GR:"&amp;AF651))</f>
        <v>S:3 G:0 GR:0</v>
      </c>
    </row>
    <row r="652" spans="1:85" x14ac:dyDescent="0.25">
      <c r="A652" s="14">
        <v>4682</v>
      </c>
      <c r="B652" s="15" t="s">
        <v>451</v>
      </c>
      <c r="C652" s="15" t="s">
        <v>68</v>
      </c>
      <c r="D652" s="15" t="s">
        <v>55</v>
      </c>
      <c r="E652" s="15">
        <f>VLOOKUP(B652, 'Rookie Year'!$A$2:$B$55679,2,FALSE)</f>
        <v>2019</v>
      </c>
      <c r="F652" s="15">
        <v>2022</v>
      </c>
      <c r="G652" s="15" t="s">
        <v>42</v>
      </c>
      <c r="H652" s="15" t="s">
        <v>1928</v>
      </c>
      <c r="I652" s="16">
        <v>21</v>
      </c>
      <c r="J652" s="15">
        <v>3</v>
      </c>
      <c r="K652" s="17">
        <f>IF(AND(G652&lt;&gt;"N",R652="N/A"), IF(I652&lt;4, 0, 0.25),IF(I652=1, IF(J652=1,0.25, 0.25), IF(I652&lt;13, 0.25, IF(I652&lt;26, 0.4, IF(I652&lt;51, 0.6, 0.75)))))</f>
        <v>0.4</v>
      </c>
      <c r="L652" s="16">
        <f>I652-M652</f>
        <v>12</v>
      </c>
      <c r="M652" s="16">
        <f>ROUNDUP(I652*K652,0)</f>
        <v>9</v>
      </c>
      <c r="N652" s="16">
        <f>M652*J652</f>
        <v>27</v>
      </c>
      <c r="O652" s="16">
        <v>27</v>
      </c>
      <c r="P652" s="16">
        <v>0</v>
      </c>
      <c r="Q652" s="16">
        <f>N652-O652-P652</f>
        <v>0</v>
      </c>
      <c r="R652" s="15" t="s">
        <v>75</v>
      </c>
      <c r="S652" s="15">
        <f>IF(R652="N/A", J652-($B$1-F652), J652-($B$1-R652))</f>
        <v>1</v>
      </c>
      <c r="T652" s="16">
        <v>0</v>
      </c>
      <c r="U652" s="16" t="str">
        <f>IF($S652&lt;2, "N/A", $M652)</f>
        <v>N/A</v>
      </c>
      <c r="V652" s="16" t="str">
        <f>IF($S652&lt;3, "N/A", $M652)</f>
        <v>N/A</v>
      </c>
      <c r="W652" s="16" t="str">
        <f>IF($S652&lt;4, "N/A", $M652)</f>
        <v>N/A</v>
      </c>
      <c r="X652" s="16" t="str">
        <f>IF($S652&lt;5, "N/A", $M652)</f>
        <v>N/A</v>
      </c>
      <c r="Y652" s="15" t="str">
        <f>IF(SUM(T652:X652)&lt;&gt;Q652, "CHECK", "OK")</f>
        <v>OK</v>
      </c>
      <c r="Z652" s="15" t="str">
        <f>IF(F652=$B$1, "No", IF(S652=1, "Yes", "No"))</f>
        <v>Yes</v>
      </c>
      <c r="AA652" s="18">
        <f>IF(C652="DM", "N/A", IF(Z652="No","N/A",VLOOKUP(B652,'Extension List'!$A$3:$R$1972,18,FALSE)))</f>
        <v>36</v>
      </c>
      <c r="AB652" s="15">
        <f>IF(C652="DM", "N/A", IF(Z652="No","N/A",VLOOKUP(B652,'Extension List'!$A$3:$T$1972,20,FALSE)))</f>
        <v>4</v>
      </c>
      <c r="AC652" s="15">
        <v>4</v>
      </c>
      <c r="AD652" s="16">
        <f>IF(AE652="N/A", "N/A", AA652-AE652)</f>
        <v>14</v>
      </c>
      <c r="AE652" s="16">
        <f>IF(AA652="N/A", "N/A", IF(AC652&gt;0, IF(AA652&lt;13, ROUNDUP(0.25*AA652,0), IF(AA652&lt;26, ROUNDUP(0.4*AA652,0), IF(AA652&lt;51, ROUNDUP(0.6*AA652,0), ROUNDUP(0.75*AA652,0)))), "N/A"))</f>
        <v>22</v>
      </c>
      <c r="AF652" s="16">
        <f>IF(AD652="N/A","N/A", (AE652*AC652)+Q652)</f>
        <v>88</v>
      </c>
      <c r="AG652" s="16">
        <v>0</v>
      </c>
      <c r="AH652" s="16">
        <v>30</v>
      </c>
      <c r="AI652" s="16">
        <v>50</v>
      </c>
      <c r="AJ652" s="16">
        <v>8</v>
      </c>
      <c r="AK652" s="16">
        <v>0</v>
      </c>
      <c r="AL652" s="16" t="str">
        <f>IF(AC652="N/A","N/A",IF(AC652&gt;0,IF(SUM(AG652:AK652)&lt;&gt;AF652,"CHECK","OK"),"N/A"))</f>
        <v>OK</v>
      </c>
      <c r="AM652" s="16">
        <f>IF(AD652="N/A", L652+T652, L652+AG652)</f>
        <v>12</v>
      </c>
      <c r="AN652" s="16">
        <f>IF(AD652="N/A", IF(U652="N/A", "N/A", L652+U652), AD652+AH652)</f>
        <v>44</v>
      </c>
      <c r="AO652" s="16">
        <f>IF(AD652="N/A", IF(V652="N/A", "N/A", L652+V652), IF(AI652="N/A", "N/A", AD652+AI652))</f>
        <v>64</v>
      </c>
      <c r="AP652" s="16">
        <f>IF(AD652="N/A", IF(W652="N/A", "N/A", L652+W652), IF(AJ652="N/A", "N/A", AD652+AJ652))</f>
        <v>22</v>
      </c>
      <c r="AQ652" s="16">
        <f>IF(AD652="N/A", IF(X652="N/A", "N/A", L652+X652), IF(AK652="N/A", "N/A", AD652+AK652))</f>
        <v>14</v>
      </c>
      <c r="AR652" s="15" t="s">
        <v>40</v>
      </c>
      <c r="AS652" s="15" t="s">
        <v>40</v>
      </c>
      <c r="AT652" s="15" t="s">
        <v>40</v>
      </c>
      <c r="AU652" s="15" t="s">
        <v>40</v>
      </c>
      <c r="AV652" s="15" t="s">
        <v>40</v>
      </c>
      <c r="AW652" s="15" t="s">
        <v>40</v>
      </c>
      <c r="AX652" s="15" t="s">
        <v>40</v>
      </c>
      <c r="AY652" s="15" t="s">
        <v>40</v>
      </c>
      <c r="AZ652" s="15" t="s">
        <v>40</v>
      </c>
      <c r="BA652" s="15" t="s">
        <v>40</v>
      </c>
      <c r="BB652" s="15" t="s">
        <v>40</v>
      </c>
      <c r="BC652" s="15" t="s">
        <v>40</v>
      </c>
      <c r="BD652" s="15" t="s">
        <v>40</v>
      </c>
      <c r="BE652" s="15" t="s">
        <v>40</v>
      </c>
      <c r="BF652" s="15" t="s">
        <v>40</v>
      </c>
      <c r="BG652" s="15" t="s">
        <v>40</v>
      </c>
      <c r="BH652" s="15" t="s">
        <v>40</v>
      </c>
      <c r="BI652" s="15"/>
      <c r="BJ652" s="16">
        <f>IF(AR652="R", $CA652, IF(OR(AR652="P", AR652="T", AR652="N"), 0, IF($C652="DM", $T652, IF(OR(AR652="Y", AR652="IR"),$AM652,IF(AR652="C", IF($BI652="Y", IF($AF652="N/A", $Q652, $AF652), IF($AG652="N/A", $T652,$AG652)))))))</f>
        <v>12</v>
      </c>
      <c r="BK652" s="16">
        <f>IF(AS652="R", $CA652, IF(OR(AS652="P", AS652="T", AS652="N"), 0, IF($C652="DM", $T652, IF(OR(AS652="Y", AS652="IR"),$AM652,IF(AS652="C", IF($BI652="Y", IF($AF652="N/A", $Q652, $AF652), IF($AG652="N/A", $T652,$AG652)))))))</f>
        <v>12</v>
      </c>
      <c r="BL652" s="16">
        <f>IF(AT652="R", $CA652, IF(OR(AT652="P", AT652="T", AT652="N"), 0, IF($C652="DM", $T652, IF(OR(AT652="Y", AT652="IR"),$AM652,IF(AT652="C", IF($BI652="Y", IF($AF652="N/A", $Q652, $AF652), IF($AG652="N/A", $T652,$AG652)))))))</f>
        <v>12</v>
      </c>
      <c r="BM652" s="16">
        <f>IF(AU652="R", $CA652, IF(OR(AU652="P", AU652="T", AU652="N"), 0, IF($C652="DM", $T652, IF(OR(AU652="Y", AU652="IR"),$AM652,IF(AU652="C", IF($BI652="Y", IF($AF652="N/A", $Q652, $AF652), IF($AG652="N/A", $T652,$AG652)))))))</f>
        <v>12</v>
      </c>
      <c r="BN652" s="16">
        <f>IF(AV652="R", $CA652, IF(OR(AV652="P", AV652="T", AV652="N"), 0, IF($C652="DM", $T652, IF(OR(AV652="Y", AV652="IR"),$AM652,IF(AV652="C", IF($BI652="Y", IF($AF652="N/A", $Q652, $AF652), IF($AG652="N/A", $T652,$AG652)))))))</f>
        <v>12</v>
      </c>
      <c r="BO652" s="16">
        <f>IF(AW652="R", $CA652, IF(OR(AW652="P", AW652="T", AW652="N"), 0, IF($C652="DM", $T652, IF(OR(AW652="Y", AW652="IR"),$AM652,IF(AW652="C", IF($BI652="Y", IF($AF652="N/A", $Q652, $AF652), IF($AG652="N/A", $T652,$AG652)))))))</f>
        <v>12</v>
      </c>
      <c r="BP652" s="16">
        <f>IF(AX652="R", $CA652, IF(OR(AX652="P", AX652="T", AX652="N"), 0, IF($C652="DM", $T652, IF(OR(AX652="Y", AX652="IR"),$AM652,IF(AX652="C", IF($BI652="Y", IF($AF652="N/A", $Q652, $AF652), IF($AG652="N/A", $T652,$AG652)))))))</f>
        <v>12</v>
      </c>
      <c r="BQ652" s="16">
        <f>IF(AY652="R", $CA652, IF(OR(AY652="P", AY652="T", AY652="N"), 0, IF($C652="DM", $T652, IF(OR(AY652="Y", AY652="IR"),$AM652,IF(AY652="C", IF($BI652="Y", IF($AF652="N/A", $Q652, $AF652), IF($AG652="N/A", $T652,$AG652)))))))</f>
        <v>12</v>
      </c>
      <c r="BR652" s="16">
        <f>IF(AZ652="R", $CA652, IF(OR(AZ652="P", AZ652="T", AZ652="N"), 0, IF($C652="DM", $T652, IF(OR(AZ652="Y", AZ652="IR"),$AM652,IF(AZ652="C", IF($BI652="Y", IF($AF652="N/A", $Q652, $AF652), IF($AG652="N/A", $T652,$AG652)))))))</f>
        <v>12</v>
      </c>
      <c r="BS652" s="16">
        <f>IF(BA652="R", $CA652, IF(OR(BA652="P", BA652="T", BA652="N"), 0, IF($C652="DM", $T652, IF(OR(BA652="Y", BA652="IR"),$AM652,IF(BA652="C", IF($BI652="Y", IF($AF652="N/A", $Q652, $AF652), IF($AG652="N/A", $T652,$AG652)))))))</f>
        <v>12</v>
      </c>
      <c r="BT652" s="16">
        <f>IF(BB652="R", $CA652, IF(OR(BB652="P", BB652="T", BB652="N"), 0, IF($C652="DM", $T652, IF(OR(BB652="Y", BB652="IR"),$AM652,IF(BB652="C", IF($BI652="Y", IF($BA652="C", IF($AF652="N/A", $Q652, $AF652), IF($AF652="N/A", $T652, $AM652)), IF($AG652="N/A", $T652,$AG652)))))))</f>
        <v>12</v>
      </c>
      <c r="BU652" s="16">
        <f>IF(BC652="R", $CA652, IF(OR(BC652="P", BC652="T", BC652="N"), 0, IF($C652="DM", $T652, IF(OR(BC652="Y", BC652="IR"),$AM652,IF(BC652="C", IF($BI652="Y", IF($BA652="C", IF($AF652="N/A", $Q652, $AF652), IF($AF652="N/A", $T652, $AM652)), IF($AG652="N/A", $T652,$AG652)))))))</f>
        <v>12</v>
      </c>
      <c r="BV652" s="16">
        <f>IF(BD652="R", $CA652, IF(OR(BD652="P", BD652="T", BD652="N"), 0, IF($C652="DM", $T652, IF(OR(BD652="Y", BD652="IR"),$AM652,IF(BD652="C", IF($BI652="Y", IF($BA652="C", IF($AF652="N/A", $Q652, $AF652), IF($AF652="N/A", $T652, $AM652)), IF($AG652="N/A", $T652,$AG652)))))))</f>
        <v>12</v>
      </c>
      <c r="BW652" s="16">
        <f>IF(BE652="R", $CA652, IF(OR(BE652="P", BE652="T", BE652="N"), 0, IF($C652="DM", $T652, IF(OR(BE652="Y", BE652="IR"),$AM652,IF(BE652="C", IF($BI652="Y", IF($BA652="C", IF($AF652="N/A", $Q652, $AF652), IF($AF652="N/A", $T652, $AM652)), IF($AG652="N/A", $T652,$AG652)))))))</f>
        <v>12</v>
      </c>
      <c r="BX652" s="16">
        <f>IF(BF652="R", $CA652, IF(OR(BF652="P", BF652="T", BF652="N"), 0, IF($C652="DM", $T652, IF(OR(BF652="Y", BF652="IR"),$AM652,IF(BF652="C", IF($BI652="Y", IF($BA652="C", IF($AF652="N/A", $Q652, $AF652), IF($AF652="N/A", $T652, $AM652)), IF($AG652="N/A", $T652,$AG652)))))))</f>
        <v>12</v>
      </c>
      <c r="BY652" s="16">
        <f>IF(BG652="R", $CA652, IF(OR(BG652="P", BG652="T", BG652="N"), 0, IF($C652="DM", $T652, IF(OR(BG652="Y", BG652="IR"),$AM652,IF(BG652="C", IF($BI652="Y", IF($BA652="C", IF($AF652="N/A", $Q652, $AF652), IF($AF652="N/A", $T652, $AM652)), IF($AG652="N/A", $T652,$AG652)))))))</f>
        <v>12</v>
      </c>
      <c r="BZ652" s="16">
        <f>IF(BH652="R", $CA652, IF(OR(BH652="P", BH652="T", BH652="N"), 0, IF($C652="DM", $T652, IF(OR(BH652="Y", BH652="IR"),$AM652,IF(BH652="C", IF($BI652="Y", IF($BA652="C", IF($AF652="N/A", $Q652, $AF652), IF($AF652="N/A", $T652, $AM652)), IF($AG652="N/A", $T652,$AG652)))))))</f>
        <v>12</v>
      </c>
      <c r="CA652" s="15" t="s">
        <v>75</v>
      </c>
      <c r="CB652" s="16">
        <f>BZ652</f>
        <v>12</v>
      </c>
      <c r="CC652" s="15">
        <f>IF(OR($BH652="T", $BH652="R"), 0, IF($BH652="C", IF($BI652="Y", IF($BA652="C", 0, IF(AF652="N/A", Q652-T652, AF652-AG652)), IF($AF652="N/A", U652, AH652)), AN652))</f>
        <v>44</v>
      </c>
      <c r="CD652" s="15">
        <f>IF(OR($BH652="T", $BH652="R"), 0, IF($BH652="C", IF($BI652="Y", 0, IF($AF652="N/A", V652, AI652)), AO652))</f>
        <v>64</v>
      </c>
      <c r="CE652" s="15">
        <f>IF(OR($BH652="T", $BH652="R"), 0, IF($BH652="C", IF($BI652="Y", 0, IF($AF652="N/A", W652, AJ652)), AP652))</f>
        <v>22</v>
      </c>
      <c r="CF652" s="15">
        <f>IF(OR($BH652="T", $BH652="R"), 0, IF($BH652="C", IF($BI652="Y", 0, IF($AF652="N/A", X652, AK652)), AQ652))</f>
        <v>14</v>
      </c>
      <c r="CG652" t="str">
        <f>IF(AC652="N/A", "S:"&amp;L652&amp;" G:"&amp;M652&amp;" GR:"&amp;Q652, IF(AC652=0, "S:"&amp;L652&amp;" G:"&amp;M652&amp;" GR:"&amp;Q652, "S:"&amp;L652&amp;"/"&amp;AD652&amp;" G:"&amp;AE652&amp;" GR:"&amp;AF652))</f>
        <v>S:12/14 G:22 GR:88</v>
      </c>
    </row>
    <row r="653" spans="1:85" x14ac:dyDescent="0.25">
      <c r="A653" s="14">
        <v>1960</v>
      </c>
      <c r="B653" s="15" t="s">
        <v>651</v>
      </c>
      <c r="C653" s="15" t="s">
        <v>68</v>
      </c>
      <c r="D653" s="15" t="s">
        <v>55</v>
      </c>
      <c r="E653" s="15">
        <f>VLOOKUP(B653, 'Rookie Year'!$A$2:$B$55679,2,FALSE)</f>
        <v>2017</v>
      </c>
      <c r="F653" s="15">
        <v>2017</v>
      </c>
      <c r="G653" s="15" t="s">
        <v>40</v>
      </c>
      <c r="H653" s="15" t="s">
        <v>1927</v>
      </c>
      <c r="I653" s="16">
        <v>17</v>
      </c>
      <c r="J653" s="15">
        <v>5</v>
      </c>
      <c r="K653" s="17">
        <f>IF(AND(G653&lt;&gt;"N",R653="N/A"), IF(I653&lt;4, 0, 0.25),IF(I653=1, IF(J653=1,0.25, 0.25), IF(I653&lt;13, 0.25, IF(I653&lt;26, 0.4, IF(I653&lt;51, 0.6, 0.75)))))</f>
        <v>0.4</v>
      </c>
      <c r="L653" s="16">
        <f>I653-M653</f>
        <v>10</v>
      </c>
      <c r="M653" s="16">
        <f>ROUNDUP(I653*K653,0)</f>
        <v>7</v>
      </c>
      <c r="N653" s="16">
        <f>M653*J653</f>
        <v>35</v>
      </c>
      <c r="O653" s="16">
        <v>35</v>
      </c>
      <c r="P653" s="16">
        <v>0</v>
      </c>
      <c r="Q653" s="16">
        <f>N653-O653-P653</f>
        <v>0</v>
      </c>
      <c r="R653" s="15">
        <v>2020</v>
      </c>
      <c r="S653" s="15">
        <f>IF(R653="N/A", J653-($B$1-F653), J653-($B$1-R653))</f>
        <v>1</v>
      </c>
      <c r="T653" s="16">
        <v>0</v>
      </c>
      <c r="U653" s="16" t="str">
        <f>IF($S653&lt;2, "N/A", $M653)</f>
        <v>N/A</v>
      </c>
      <c r="V653" s="16" t="str">
        <f>IF($S653&lt;3, "N/A", $M653)</f>
        <v>N/A</v>
      </c>
      <c r="W653" s="16" t="str">
        <f>IF($S653&lt;4, "N/A", $M653)</f>
        <v>N/A</v>
      </c>
      <c r="X653" s="16" t="str">
        <f>IF($S653&lt;5, "N/A", $M653)</f>
        <v>N/A</v>
      </c>
      <c r="Y653" s="15" t="str">
        <f>IF(SUM(T653:X653)&lt;&gt;Q653, "CHECK", "OK")</f>
        <v>OK</v>
      </c>
      <c r="Z653" s="15" t="str">
        <f>IF(F653=$B$1, "No", IF(S653=1, "Yes", "No"))</f>
        <v>Yes</v>
      </c>
      <c r="AA653" s="18">
        <f>IF(C653="DM", "N/A", IF(Z653="No","N/A",VLOOKUP(B653,'Extension List'!$A$3:$R$1972,18,FALSE)))</f>
        <v>22</v>
      </c>
      <c r="AB653" s="15">
        <f>IF(C653="DM", "N/A", IF(Z653="No","N/A",VLOOKUP(B653,'Extension List'!$A$3:$T$1972,20,FALSE)))</f>
        <v>4</v>
      </c>
      <c r="AC653" s="15">
        <v>4</v>
      </c>
      <c r="AD653" s="16">
        <f>IF(AE653="N/A", "N/A", AA653-AE653)</f>
        <v>13</v>
      </c>
      <c r="AE653" s="16">
        <f>IF(AA653="N/A", "N/A", IF(AC653&gt;0, IF(AA653&lt;13, ROUNDUP(0.25*AA653,0), IF(AA653&lt;26, ROUNDUP(0.4*AA653,0), IF(AA653&lt;51, ROUNDUP(0.6*AA653,0), ROUNDUP(0.75*AA653,0)))), "N/A"))</f>
        <v>9</v>
      </c>
      <c r="AF653" s="16">
        <f>IF(AD653="N/A","N/A", (AE653*AC653)+Q653)</f>
        <v>36</v>
      </c>
      <c r="AG653" s="16">
        <v>36</v>
      </c>
      <c r="AH653" s="16">
        <v>0</v>
      </c>
      <c r="AI653" s="16">
        <v>0</v>
      </c>
      <c r="AJ653" s="16">
        <v>0</v>
      </c>
      <c r="AK653" s="16">
        <v>0</v>
      </c>
      <c r="AL653" s="16" t="str">
        <f>IF(AC653="N/A","N/A",IF(AC653&gt;0,IF(SUM(AG653:AK653)&lt;&gt;AF653,"CHECK","OK"),"N/A"))</f>
        <v>OK</v>
      </c>
      <c r="AM653" s="16">
        <f>IF(AD653="N/A", L653+T653, L653+AG653)</f>
        <v>46</v>
      </c>
      <c r="AN653" s="16">
        <f>IF(AD653="N/A", IF(U653="N/A", "N/A", L653+U653), AD653+AH653)</f>
        <v>13</v>
      </c>
      <c r="AO653" s="16">
        <f>IF(AD653="N/A", IF(V653="N/A", "N/A", L653+V653), IF(AI653="N/A", "N/A", AD653+AI653))</f>
        <v>13</v>
      </c>
      <c r="AP653" s="16">
        <f>IF(AD653="N/A", IF(W653="N/A", "N/A", L653+W653), IF(AJ653="N/A", "N/A", AD653+AJ653))</f>
        <v>13</v>
      </c>
      <c r="AQ653" s="16">
        <f>IF(AD653="N/A", IF(X653="N/A", "N/A", L653+X653), IF(AK653="N/A", "N/A", AD653+AK653))</f>
        <v>13</v>
      </c>
      <c r="AR653" s="15" t="s">
        <v>40</v>
      </c>
      <c r="AS653" s="15" t="s">
        <v>40</v>
      </c>
      <c r="AT653" s="15" t="s">
        <v>40</v>
      </c>
      <c r="AU653" s="15" t="s">
        <v>40</v>
      </c>
      <c r="AV653" s="15" t="s">
        <v>40</v>
      </c>
      <c r="AW653" s="15" t="s">
        <v>40</v>
      </c>
      <c r="AX653" s="15" t="s">
        <v>40</v>
      </c>
      <c r="AY653" s="15" t="s">
        <v>40</v>
      </c>
      <c r="AZ653" s="15" t="s">
        <v>40</v>
      </c>
      <c r="BA653" s="15" t="s">
        <v>40</v>
      </c>
      <c r="BB653" s="15" t="s">
        <v>40</v>
      </c>
      <c r="BC653" s="15" t="s">
        <v>40</v>
      </c>
      <c r="BD653" s="15" t="s">
        <v>40</v>
      </c>
      <c r="BE653" s="15" t="s">
        <v>40</v>
      </c>
      <c r="BF653" s="15" t="s">
        <v>40</v>
      </c>
      <c r="BG653" s="15" t="s">
        <v>40</v>
      </c>
      <c r="BH653" s="15" t="s">
        <v>40</v>
      </c>
      <c r="BI653" s="15"/>
      <c r="BJ653" s="16">
        <f>IF(AR653="R", $CA653, IF(OR(AR653="P", AR653="T", AR653="N"), 0, IF($C653="DM", $T653, IF(OR(AR653="Y", AR653="IR"),$AM653,IF(AR653="C", IF($BI653="Y", IF($AF653="N/A", $Q653, $AF653), IF($AG653="N/A", $T653,$AG653)))))))</f>
        <v>46</v>
      </c>
      <c r="BK653" s="16">
        <f>IF(AS653="R", $CA653, IF(OR(AS653="P", AS653="T", AS653="N"), 0, IF($C653="DM", $T653, IF(OR(AS653="Y", AS653="IR"),$AM653,IF(AS653="C", IF($BI653="Y", IF($AF653="N/A", $Q653, $AF653), IF($AG653="N/A", $T653,$AG653)))))))</f>
        <v>46</v>
      </c>
      <c r="BL653" s="16">
        <f>IF(AT653="R", $CA653, IF(OR(AT653="P", AT653="T", AT653="N"), 0, IF($C653="DM", $T653, IF(OR(AT653="Y", AT653="IR"),$AM653,IF(AT653="C", IF($BI653="Y", IF($AF653="N/A", $Q653, $AF653), IF($AG653="N/A", $T653,$AG653)))))))</f>
        <v>46</v>
      </c>
      <c r="BM653" s="16">
        <f>IF(AU653="R", $CA653, IF(OR(AU653="P", AU653="T", AU653="N"), 0, IF($C653="DM", $T653, IF(OR(AU653="Y", AU653="IR"),$AM653,IF(AU653="C", IF($BI653="Y", IF($AF653="N/A", $Q653, $AF653), IF($AG653="N/A", $T653,$AG653)))))))</f>
        <v>46</v>
      </c>
      <c r="BN653" s="16">
        <f>IF(AV653="R", $CA653, IF(OR(AV653="P", AV653="T", AV653="N"), 0, IF($C653="DM", $T653, IF(OR(AV653="Y", AV653="IR"),$AM653,IF(AV653="C", IF($BI653="Y", IF($AF653="N/A", $Q653, $AF653), IF($AG653="N/A", $T653,$AG653)))))))</f>
        <v>46</v>
      </c>
      <c r="BO653" s="16">
        <f>IF(AW653="R", $CA653, IF(OR(AW653="P", AW653="T", AW653="N"), 0, IF($C653="DM", $T653, IF(OR(AW653="Y", AW653="IR"),$AM653,IF(AW653="C", IF($BI653="Y", IF($AF653="N/A", $Q653, $AF653), IF($AG653="N/A", $T653,$AG653)))))))</f>
        <v>46</v>
      </c>
      <c r="BP653" s="16">
        <f>IF(AX653="R", $CA653, IF(OR(AX653="P", AX653="T", AX653="N"), 0, IF($C653="DM", $T653, IF(OR(AX653="Y", AX653="IR"),$AM653,IF(AX653="C", IF($BI653="Y", IF($AF653="N/A", $Q653, $AF653), IF($AG653="N/A", $T653,$AG653)))))))</f>
        <v>46</v>
      </c>
      <c r="BQ653" s="16">
        <f>IF(AY653="R", $CA653, IF(OR(AY653="P", AY653="T", AY653="N"), 0, IF($C653="DM", $T653, IF(OR(AY653="Y", AY653="IR"),$AM653,IF(AY653="C", IF($BI653="Y", IF($AF653="N/A", $Q653, $AF653), IF($AG653="N/A", $T653,$AG653)))))))</f>
        <v>46</v>
      </c>
      <c r="BR653" s="16">
        <f>IF(AZ653="R", $CA653, IF(OR(AZ653="P", AZ653="T", AZ653="N"), 0, IF($C653="DM", $T653, IF(OR(AZ653="Y", AZ653="IR"),$AM653,IF(AZ653="C", IF($BI653="Y", IF($AF653="N/A", $Q653, $AF653), IF($AG653="N/A", $T653,$AG653)))))))</f>
        <v>46</v>
      </c>
      <c r="BS653" s="16">
        <f>IF(BA653="R", $CA653, IF(OR(BA653="P", BA653="T", BA653="N"), 0, IF($C653="DM", $T653, IF(OR(BA653="Y", BA653="IR"),$AM653,IF(BA653="C", IF($BI653="Y", IF($AF653="N/A", $Q653, $AF653), IF($AG653="N/A", $T653,$AG653)))))))</f>
        <v>46</v>
      </c>
      <c r="BT653" s="16">
        <f>IF(BB653="R", $CA653, IF(OR(BB653="P", BB653="T", BB653="N"), 0, IF($C653="DM", $T653, IF(OR(BB653="Y", BB653="IR"),$AM653,IF(BB653="C", IF($BI653="Y", IF($BA653="C", IF($AF653="N/A", $Q653, $AF653), IF($AF653="N/A", $T653, $AM653)), IF($AG653="N/A", $T653,$AG653)))))))</f>
        <v>46</v>
      </c>
      <c r="BU653" s="16">
        <f>IF(BC653="R", $CA653, IF(OR(BC653="P", BC653="T", BC653="N"), 0, IF($C653="DM", $T653, IF(OR(BC653="Y", BC653="IR"),$AM653,IF(BC653="C", IF($BI653="Y", IF($BA653="C", IF($AF653="N/A", $Q653, $AF653), IF($AF653="N/A", $T653, $AM653)), IF($AG653="N/A", $T653,$AG653)))))))</f>
        <v>46</v>
      </c>
      <c r="BV653" s="16">
        <f>IF(BD653="R", $CA653, IF(OR(BD653="P", BD653="T", BD653="N"), 0, IF($C653="DM", $T653, IF(OR(BD653="Y", BD653="IR"),$AM653,IF(BD653="C", IF($BI653="Y", IF($BA653="C", IF($AF653="N/A", $Q653, $AF653), IF($AF653="N/A", $T653, $AM653)), IF($AG653="N/A", $T653,$AG653)))))))</f>
        <v>46</v>
      </c>
      <c r="BW653" s="16">
        <f>IF(BE653="R", $CA653, IF(OR(BE653="P", BE653="T", BE653="N"), 0, IF($C653="DM", $T653, IF(OR(BE653="Y", BE653="IR"),$AM653,IF(BE653="C", IF($BI653="Y", IF($BA653="C", IF($AF653="N/A", $Q653, $AF653), IF($AF653="N/A", $T653, $AM653)), IF($AG653="N/A", $T653,$AG653)))))))</f>
        <v>46</v>
      </c>
      <c r="BX653" s="16">
        <f>IF(BF653="R", $CA653, IF(OR(BF653="P", BF653="T", BF653="N"), 0, IF($C653="DM", $T653, IF(OR(BF653="Y", BF653="IR"),$AM653,IF(BF653="C", IF($BI653="Y", IF($BA653="C", IF($AF653="N/A", $Q653, $AF653), IF($AF653="N/A", $T653, $AM653)), IF($AG653="N/A", $T653,$AG653)))))))</f>
        <v>46</v>
      </c>
      <c r="BY653" s="16">
        <f>IF(BG653="R", $CA653, IF(OR(BG653="P", BG653="T", BG653="N"), 0, IF($C653="DM", $T653, IF(OR(BG653="Y", BG653="IR"),$AM653,IF(BG653="C", IF($BI653="Y", IF($BA653="C", IF($AF653="N/A", $Q653, $AF653), IF($AF653="N/A", $T653, $AM653)), IF($AG653="N/A", $T653,$AG653)))))))</f>
        <v>46</v>
      </c>
      <c r="BZ653" s="16">
        <f>IF(BH653="R", $CA653, IF(OR(BH653="P", BH653="T", BH653="N"), 0, IF($C653="DM", $T653, IF(OR(BH653="Y", BH653="IR"),$AM653,IF(BH653="C", IF($BI653="Y", IF($BA653="C", IF($AF653="N/A", $Q653, $AF653), IF($AF653="N/A", $T653, $AM653)), IF($AG653="N/A", $T653,$AG653)))))))</f>
        <v>46</v>
      </c>
      <c r="CA653" s="15" t="s">
        <v>75</v>
      </c>
      <c r="CB653" s="16">
        <f>BZ653</f>
        <v>46</v>
      </c>
      <c r="CC653" s="15">
        <f>IF(OR($BH653="T", $BH653="R"), 0, IF($BH653="C", IF($BI653="Y", IF($BA653="C", 0, IF(AF653="N/A", Q653-T653, AF653-AG653)), IF($AF653="N/A", U653, AH653)), AN653))</f>
        <v>13</v>
      </c>
      <c r="CD653" s="15">
        <f>IF(OR($BH653="T", $BH653="R"), 0, IF($BH653="C", IF($BI653="Y", 0, IF($AF653="N/A", V653, AI653)), AO653))</f>
        <v>13</v>
      </c>
      <c r="CE653" s="15">
        <f>IF(OR($BH653="T", $BH653="R"), 0, IF($BH653="C", IF($BI653="Y", 0, IF($AF653="N/A", W653, AJ653)), AP653))</f>
        <v>13</v>
      </c>
      <c r="CF653" s="15">
        <f>IF(OR($BH653="T", $BH653="R"), 0, IF($BH653="C", IF($BI653="Y", 0, IF($AF653="N/A", X653, AK653)), AQ653))</f>
        <v>13</v>
      </c>
      <c r="CG653" t="str">
        <f>IF(AC653="N/A", "S:"&amp;L653&amp;" G:"&amp;M653&amp;" GR:"&amp;Q653, IF(AC653=0, "S:"&amp;L653&amp;" G:"&amp;M653&amp;" GR:"&amp;Q653, "S:"&amp;L653&amp;"/"&amp;AD653&amp;" G:"&amp;AE653&amp;" GR:"&amp;AF653))</f>
        <v>S:10/13 G:9 GR:36</v>
      </c>
    </row>
    <row r="654" spans="1:85" x14ac:dyDescent="0.25">
      <c r="A654" s="14">
        <v>5534</v>
      </c>
      <c r="B654" s="15" t="s">
        <v>2507</v>
      </c>
      <c r="C654" s="15" t="s">
        <v>68</v>
      </c>
      <c r="D654" s="15" t="s">
        <v>55</v>
      </c>
      <c r="E654" s="15">
        <f>VLOOKUP(B654, 'Rookie Year'!$A$2:$B$55679,2,FALSE)</f>
        <v>2020</v>
      </c>
      <c r="F654" s="15">
        <v>2024</v>
      </c>
      <c r="G654" s="15" t="s">
        <v>42</v>
      </c>
      <c r="H654" s="15" t="s">
        <v>1928</v>
      </c>
      <c r="I654" s="16">
        <v>13</v>
      </c>
      <c r="J654" s="15">
        <v>3</v>
      </c>
      <c r="K654" s="17">
        <f>IF(AND(G654&lt;&gt;"N",R654="N/A"), IF(I654&lt;4, 0, 0.25),IF(I654=1, IF(J654=1,0.25, 0.25), IF(I654&lt;13, 0.25, IF(I654&lt;26, 0.4, IF(I654&lt;51, 0.6, 0.75)))))</f>
        <v>0.4</v>
      </c>
      <c r="L654" s="16">
        <f>I654-M654</f>
        <v>7</v>
      </c>
      <c r="M654" s="16">
        <f>ROUNDUP(I654*K654,0)</f>
        <v>6</v>
      </c>
      <c r="N654" s="16">
        <f>M654*J654</f>
        <v>18</v>
      </c>
      <c r="O654" s="16">
        <v>0</v>
      </c>
      <c r="P654" s="16">
        <v>0</v>
      </c>
      <c r="Q654" s="16">
        <f>N654-O654-P654</f>
        <v>18</v>
      </c>
      <c r="R654" s="15" t="s">
        <v>75</v>
      </c>
      <c r="S654" s="15">
        <f>IF(R654="N/A", J654-($B$1-F654), J654-($B$1-R654))</f>
        <v>3</v>
      </c>
      <c r="T654" s="16">
        <f>IF($S654&lt;1, "N/A", $M654)</f>
        <v>6</v>
      </c>
      <c r="U654" s="16">
        <f>IF($S654&lt;2, "N/A", $M654)</f>
        <v>6</v>
      </c>
      <c r="V654" s="16">
        <f>IF($S654&lt;3, "N/A", $M654)</f>
        <v>6</v>
      </c>
      <c r="W654" s="16" t="str">
        <f>IF($S654&lt;4, "N/A", $M654)</f>
        <v>N/A</v>
      </c>
      <c r="X654" s="16" t="str">
        <f>IF($S654&lt;5, "N/A", $M654)</f>
        <v>N/A</v>
      </c>
      <c r="Y654" s="15" t="str">
        <f>IF(SUM(T654:X654)&lt;&gt;Q654, "CHECK", "OK")</f>
        <v>OK</v>
      </c>
      <c r="Z654" s="15" t="str">
        <f>IF(F654=$B$1, "No", IF(S654=1, "Yes", "No"))</f>
        <v>No</v>
      </c>
      <c r="AA654" s="18" t="str">
        <f>IF(C654="DM", "N/A", IF(Z654="No","N/A",VLOOKUP(B654,'Extension List'!$A$3:$R$1972,18,FALSE)))</f>
        <v>N/A</v>
      </c>
      <c r="AB654" s="15" t="str">
        <f>IF(C654="DM", "N/A", IF(Z654="No","N/A",VLOOKUP(B654,'Extension List'!$A$3:$T$1972,20,FALSE)))</f>
        <v>N/A</v>
      </c>
      <c r="AC654" s="15" t="str">
        <f>IF(AA654="N/A", "N/A", 0)</f>
        <v>N/A</v>
      </c>
      <c r="AD654" s="16" t="str">
        <f>IF(AE654="N/A", "N/A", AA654-AE654)</f>
        <v>N/A</v>
      </c>
      <c r="AE654" s="16" t="str">
        <f>IF(AA654="N/A", "N/A", IF(AC654&gt;0, IF(AA654&lt;13, ROUNDUP(0.25*AA654,0), IF(AA654&lt;26, ROUNDUP(0.4*AA654,0), IF(AA654&lt;51, ROUNDUP(0.6*AA654,0), ROUNDUP(0.75*AA654,0)))), "N/A"))</f>
        <v>N/A</v>
      </c>
      <c r="AF654" s="16" t="str">
        <f>IF(AD654="N/A","N/A", (AE654*AC654)+Q654)</f>
        <v>N/A</v>
      </c>
      <c r="AG654" s="16" t="str">
        <f>IF($AF654="N/A", "N/A", "TBC")</f>
        <v>N/A</v>
      </c>
      <c r="AH654" s="16" t="str">
        <f>IF($AF654="N/A", "N/A", "TBC")</f>
        <v>N/A</v>
      </c>
      <c r="AI654" s="16" t="str">
        <f>IF($AF654="N/A","N/A",IF(AC654&gt;1,"TBC","N/A"))</f>
        <v>N/A</v>
      </c>
      <c r="AJ654" s="16" t="str">
        <f>IF($AF654="N/A","N/A",IF(AC654&gt;2,"TBC","N/A"))</f>
        <v>N/A</v>
      </c>
      <c r="AK654" s="16" t="str">
        <f>IF($AF654="N/A","N/A",IF(AC654&gt;3,"TBC","N/A"))</f>
        <v>N/A</v>
      </c>
      <c r="AL654" s="16" t="str">
        <f>IF(AC654="N/A","N/A",IF(AC654&gt;0,IF(SUM(AG654:AK654)&lt;&gt;AF654,"CHECK","OK"),"N/A"))</f>
        <v>N/A</v>
      </c>
      <c r="AM654" s="16">
        <f>IF(AD654="N/A", L654+T654, L654+AG654)</f>
        <v>13</v>
      </c>
      <c r="AN654" s="16">
        <f>IF(AD654="N/A", IF(U654="N/A", "N/A", L654+U654), AD654+AH654)</f>
        <v>13</v>
      </c>
      <c r="AO654" s="16">
        <f>IF(AD654="N/A", IF(V654="N/A", "N/A", L654+V654), IF(AI654="N/A", "N/A", AD654+AI654))</f>
        <v>13</v>
      </c>
      <c r="AP654" s="16" t="str">
        <f>IF(AD654="N/A", IF(W654="N/A", "N/A", L654+W654), IF(AJ654="N/A", "N/A", AD654+AJ654))</f>
        <v>N/A</v>
      </c>
      <c r="AQ654" s="16" t="str">
        <f>IF(AD654="N/A", IF(X654="N/A", "N/A", L654+X654), IF(AK654="N/A", "N/A", AD654+AK654))</f>
        <v>N/A</v>
      </c>
      <c r="AR654" s="15" t="s">
        <v>40</v>
      </c>
      <c r="AS654" s="15" t="s">
        <v>40</v>
      </c>
      <c r="AT654" s="15" t="s">
        <v>40</v>
      </c>
      <c r="AU654" s="15" t="s">
        <v>40</v>
      </c>
      <c r="AV654" s="15" t="s">
        <v>40</v>
      </c>
      <c r="AW654" s="15" t="s">
        <v>40</v>
      </c>
      <c r="AX654" s="15" t="s">
        <v>40</v>
      </c>
      <c r="AY654" s="15" t="s">
        <v>40</v>
      </c>
      <c r="AZ654" s="15" t="s">
        <v>40</v>
      </c>
      <c r="BA654" s="15" t="s">
        <v>40</v>
      </c>
      <c r="BB654" s="15" t="s">
        <v>40</v>
      </c>
      <c r="BC654" s="15" t="s">
        <v>40</v>
      </c>
      <c r="BD654" s="15" t="s">
        <v>40</v>
      </c>
      <c r="BE654" s="15" t="s">
        <v>40</v>
      </c>
      <c r="BF654" s="15" t="s">
        <v>40</v>
      </c>
      <c r="BG654" s="15" t="s">
        <v>40</v>
      </c>
      <c r="BH654" s="15" t="s">
        <v>40</v>
      </c>
      <c r="BJ654" s="16">
        <f>IF(AR654="R", $CA654, IF(OR(AR654="P", AR654="T", AR654="N"), 0, IF($C654="DM", $T654, IF(OR(AR654="Y", AR654="IR"),$AM654,IF(AR654="C", IF($BI654="Y", IF($AF654="N/A", $Q654, $AF654), IF($AG654="N/A", $T654,$AG654)))))))</f>
        <v>13</v>
      </c>
      <c r="BK654" s="16">
        <f>IF(AS654="R", $CA654, IF(OR(AS654="P", AS654="T", AS654="N"), 0, IF($C654="DM", $T654, IF(OR(AS654="Y", AS654="IR"),$AM654,IF(AS654="C", IF($BI654="Y", IF($AF654="N/A", $Q654, $AF654), IF($AG654="N/A", $T654,$AG654)))))))</f>
        <v>13</v>
      </c>
      <c r="BL654" s="16">
        <f>IF(AT654="R", $CA654, IF(OR(AT654="P", AT654="T", AT654="N"), 0, IF($C654="DM", $T654, IF(OR(AT654="Y", AT654="IR"),$AM654,IF(AT654="C", IF($BI654="Y", IF($AF654="N/A", $Q654, $AF654), IF($AG654="N/A", $T654,$AG654)))))))</f>
        <v>13</v>
      </c>
      <c r="BM654" s="16">
        <f>IF(AU654="R", $CA654, IF(OR(AU654="P", AU654="T", AU654="N"), 0, IF($C654="DM", $T654, IF(OR(AU654="Y", AU654="IR"),$AM654,IF(AU654="C", IF($BI654="Y", IF($AF654="N/A", $Q654, $AF654), IF($AG654="N/A", $T654,$AG654)))))))</f>
        <v>13</v>
      </c>
      <c r="BN654" s="16">
        <f>IF(AV654="R", $CA654, IF(OR(AV654="P", AV654="T", AV654="N"), 0, IF($C654="DM", $T654, IF(OR(AV654="Y", AV654="IR"),$AM654,IF(AV654="C", IF($BI654="Y", IF($AF654="N/A", $Q654, $AF654), IF($AG654="N/A", $T654,$AG654)))))))</f>
        <v>13</v>
      </c>
      <c r="BO654" s="16">
        <f>IF(AW654="R", $CA654, IF(OR(AW654="P", AW654="T", AW654="N"), 0, IF($C654="DM", $T654, IF(OR(AW654="Y", AW654="IR"),$AM654,IF(AW654="C", IF($BI654="Y", IF($AF654="N/A", $Q654, $AF654), IF($AG654="N/A", $T654,$AG654)))))))</f>
        <v>13</v>
      </c>
      <c r="BP654" s="16">
        <f>IF(AX654="R", $CA654, IF(OR(AX654="P", AX654="T", AX654="N"), 0, IF($C654="DM", $T654, IF(OR(AX654="Y", AX654="IR"),$AM654,IF(AX654="C", IF($BI654="Y", IF($AF654="N/A", $Q654, $AF654), IF($AG654="N/A", $T654,$AG654)))))))</f>
        <v>13</v>
      </c>
      <c r="BQ654" s="16">
        <f>IF(AY654="R", $CA654, IF(OR(AY654="P", AY654="T", AY654="N"), 0, IF($C654="DM", $T654, IF(OR(AY654="Y", AY654="IR"),$AM654,IF(AY654="C", IF($BI654="Y", IF($AF654="N/A", $Q654, $AF654), IF($AG654="N/A", $T654,$AG654)))))))</f>
        <v>13</v>
      </c>
      <c r="BR654" s="16">
        <f>IF(AZ654="R", $CA654, IF(OR(AZ654="P", AZ654="T", AZ654="N"), 0, IF($C654="DM", $T654, IF(OR(AZ654="Y", AZ654="IR"),$AM654,IF(AZ654="C", IF($BI654="Y", IF($AF654="N/A", $Q654, $AF654), IF($AG654="N/A", $T654,$AG654)))))))</f>
        <v>13</v>
      </c>
      <c r="BS654" s="16">
        <f>IF(BA654="R", $CA654, IF(OR(BA654="P", BA654="T", BA654="N"), 0, IF($C654="DM", $T654, IF(OR(BA654="Y", BA654="IR"),$AM654,IF(BA654="C", IF($BI654="Y", IF($AF654="N/A", $Q654, $AF654), IF($AG654="N/A", $T654,$AG654)))))))</f>
        <v>13</v>
      </c>
      <c r="BT654" s="16">
        <f>IF(BB654="R", $CA654, IF(OR(BB654="P", BB654="T", BB654="N"), 0, IF($C654="DM", $T654, IF(OR(BB654="Y", BB654="IR"),$AM654,IF(BB654="C", IF($BI654="Y", IF($BA654="C", IF($AF654="N/A", $Q654, $AF654), IF($AF654="N/A", $T654, $AM654)), IF($AG654="N/A", $T654,$AG654)))))))</f>
        <v>13</v>
      </c>
      <c r="BU654" s="16">
        <f>IF(BC654="R", $CA654, IF(OR(BC654="P", BC654="T", BC654="N"), 0, IF($C654="DM", $T654, IF(OR(BC654="Y", BC654="IR"),$AM654,IF(BC654="C", IF($BI654="Y", IF($BA654="C", IF($AF654="N/A", $Q654, $AF654), IF($AF654="N/A", $T654, $AM654)), IF($AG654="N/A", $T654,$AG654)))))))</f>
        <v>13</v>
      </c>
      <c r="BV654" s="16">
        <f>IF(BD654="R", $CA654, IF(OR(BD654="P", BD654="T", BD654="N"), 0, IF($C654="DM", $T654, IF(OR(BD654="Y", BD654="IR"),$AM654,IF(BD654="C", IF($BI654="Y", IF($BA654="C", IF($AF654="N/A", $Q654, $AF654), IF($AF654="N/A", $T654, $AM654)), IF($AG654="N/A", $T654,$AG654)))))))</f>
        <v>13</v>
      </c>
      <c r="BW654" s="16">
        <f>IF(BE654="R", $CA654, IF(OR(BE654="P", BE654="T", BE654="N"), 0, IF($C654="DM", $T654, IF(OR(BE654="Y", BE654="IR"),$AM654,IF(BE654="C", IF($BI654="Y", IF($BA654="C", IF($AF654="N/A", $Q654, $AF654), IF($AF654="N/A", $T654, $AM654)), IF($AG654="N/A", $T654,$AG654)))))))</f>
        <v>13</v>
      </c>
      <c r="BX654" s="16">
        <f>IF(BF654="R", $CA654, IF(OR(BF654="P", BF654="T", BF654="N"), 0, IF($C654="DM", $T654, IF(OR(BF654="Y", BF654="IR"),$AM654,IF(BF654="C", IF($BI654="Y", IF($BA654="C", IF($AF654="N/A", $Q654, $AF654), IF($AF654="N/A", $T654, $AM654)), IF($AG654="N/A", $T654,$AG654)))))))</f>
        <v>13</v>
      </c>
      <c r="BY654" s="16">
        <f>IF(BG654="R", $CA654, IF(OR(BG654="P", BG654="T", BG654="N"), 0, IF($C654="DM", $T654, IF(OR(BG654="Y", BG654="IR"),$AM654,IF(BG654="C", IF($BI654="Y", IF($BA654="C", IF($AF654="N/A", $Q654, $AF654), IF($AF654="N/A", $T654, $AM654)), IF($AG654="N/A", $T654,$AG654)))))))</f>
        <v>13</v>
      </c>
      <c r="BZ654" s="16">
        <f>IF(BH654="R", $CA654, IF(OR(BH654="P", BH654="T", BH654="N"), 0, IF($C654="DM", $T654, IF(OR(BH654="Y", BH654="IR"),$AM654,IF(BH654="C", IF($BI654="Y", IF($BA654="C", IF($AF654="N/A", $Q654, $AF654), IF($AF654="N/A", $T654, $AM654)), IF($AG654="N/A", $T654,$AG654)))))))</f>
        <v>13</v>
      </c>
      <c r="CA654" s="15" t="s">
        <v>75</v>
      </c>
      <c r="CB654" s="16">
        <f>BZ654</f>
        <v>13</v>
      </c>
      <c r="CC654" s="15">
        <f>IF(OR($BH654="T", $BH654="R"), 0, IF($BH654="C", IF($BI654="Y", IF($BA654="C", 0, IF(AF654="N/A", Q654-T654, AF654-AG654)), IF($AF654="N/A", U654, AH654)), AN654))</f>
        <v>13</v>
      </c>
      <c r="CD654" s="15">
        <f>IF(OR($BH654="T", $BH654="R"), 0, IF($BH654="C", IF($BI654="Y", 0, IF($AF654="N/A", V654, AI654)), AO654))</f>
        <v>13</v>
      </c>
      <c r="CE654" s="15" t="str">
        <f>IF(OR($BH654="T", $BH654="R"), 0, IF($BH654="C", IF($BI654="Y", 0, IF($AF654="N/A", W654, AJ654)), AP654))</f>
        <v>N/A</v>
      </c>
      <c r="CF654" s="15" t="str">
        <f>IF(OR($BH654="T", $BH654="R"), 0, IF($BH654="C", IF($BI654="Y", 0, IF($AF654="N/A", X654, AK654)), AQ654))</f>
        <v>N/A</v>
      </c>
      <c r="CG654" t="str">
        <f>IF(AC654="N/A", "S:"&amp;L654&amp;" G:"&amp;M654&amp;" GR:"&amp;Q654, IF(AC654=0, "S:"&amp;L654&amp;" G:"&amp;M654&amp;" GR:"&amp;Q654, "S:"&amp;L654&amp;"/"&amp;AD654&amp;" G:"&amp;AE654&amp;" GR:"&amp;AF654))</f>
        <v>S:7 G:6 GR:18</v>
      </c>
    </row>
    <row r="655" spans="1:85" x14ac:dyDescent="0.25">
      <c r="A655" s="14">
        <v>2546</v>
      </c>
      <c r="B655" s="15" t="s">
        <v>1980</v>
      </c>
      <c r="C655" s="15" t="s">
        <v>68</v>
      </c>
      <c r="D655" s="15" t="s">
        <v>55</v>
      </c>
      <c r="E655" s="15">
        <f>VLOOKUP(B655, 'Rookie Year'!$A$2:$B$55679,2,FALSE)</f>
        <v>2018</v>
      </c>
      <c r="F655" s="15">
        <v>2018</v>
      </c>
      <c r="G655" s="15" t="s">
        <v>42</v>
      </c>
      <c r="H655" s="15" t="s">
        <v>1927</v>
      </c>
      <c r="I655" s="16">
        <v>15</v>
      </c>
      <c r="J655" s="15">
        <v>5</v>
      </c>
      <c r="K655" s="17">
        <f>IF(AND(G655&lt;&gt;"N",R655="N/A"), IF(I655&lt;4, 0, 0.25),IF(I655=1, IF(J655=1,0.25, 0.25), IF(I655&lt;13, 0.25, IF(I655&lt;26, 0.4, IF(I655&lt;51, 0.6, 0.75)))))</f>
        <v>0.4</v>
      </c>
      <c r="L655" s="16">
        <f>I655-M655</f>
        <v>9</v>
      </c>
      <c r="M655" s="16">
        <f>ROUNDUP(I655*K655,0)</f>
        <v>6</v>
      </c>
      <c r="N655" s="16">
        <f>M655*J655</f>
        <v>30</v>
      </c>
      <c r="O655" s="16">
        <v>24</v>
      </c>
      <c r="P655" s="16">
        <v>0</v>
      </c>
      <c r="Q655" s="16">
        <f>N655-O655-P655</f>
        <v>6</v>
      </c>
      <c r="R655" s="15">
        <v>2020</v>
      </c>
      <c r="S655" s="15">
        <f>IF(R655="N/A", J655-($B$1-F655), J655-($B$1-R655))</f>
        <v>1</v>
      </c>
      <c r="T655" s="16">
        <v>6</v>
      </c>
      <c r="U655" s="16" t="str">
        <f>IF($S655&lt;2, "N/A", $M655)</f>
        <v>N/A</v>
      </c>
      <c r="V655" s="16" t="str">
        <f>IF($S655&lt;3, "N/A", $M655)</f>
        <v>N/A</v>
      </c>
      <c r="W655" s="16" t="str">
        <f>IF($S655&lt;4, "N/A", $M655)</f>
        <v>N/A</v>
      </c>
      <c r="X655" s="16" t="str">
        <f>IF($S655&lt;5, "N/A", $M655)</f>
        <v>N/A</v>
      </c>
      <c r="Y655" s="15" t="str">
        <f>IF(SUM(T655:X655)&lt;&gt;Q655, "CHECK", "OK")</f>
        <v>OK</v>
      </c>
      <c r="Z655" s="15" t="str">
        <f>IF(F655=$B$1, "No", IF(S655=1, "Yes", "No"))</f>
        <v>Yes</v>
      </c>
      <c r="AA655" s="18">
        <f>IF(C655="DM", "N/A", IF(Z655="No","N/A",VLOOKUP(B655,'Extension List'!$A$3:$R$1972,18,FALSE)))</f>
        <v>19</v>
      </c>
      <c r="AB655" s="15">
        <f>IF(C655="DM", "N/A", IF(Z655="No","N/A",VLOOKUP(B655,'Extension List'!$A$3:$T$1972,20,FALSE)))</f>
        <v>4</v>
      </c>
      <c r="AC655" s="15">
        <v>3</v>
      </c>
      <c r="AD655" s="16">
        <f>IF(AE655="N/A", "N/A", AA655-AE655)</f>
        <v>11</v>
      </c>
      <c r="AE655" s="16">
        <f>IF(AA655="N/A", "N/A", IF(AC655&gt;0, IF(AA655&lt;13, ROUNDUP(0.25*AA655,0), IF(AA655&lt;26, ROUNDUP(0.4*AA655,0), IF(AA655&lt;51, ROUNDUP(0.6*AA655,0), ROUNDUP(0.75*AA655,0)))), "N/A"))</f>
        <v>8</v>
      </c>
      <c r="AF655" s="16">
        <f>IF(AD655="N/A","N/A", (AE655*AC655)+Q655)</f>
        <v>30</v>
      </c>
      <c r="AG655" s="16">
        <v>30</v>
      </c>
      <c r="AH655" s="16">
        <v>0</v>
      </c>
      <c r="AI655" s="16">
        <v>0</v>
      </c>
      <c r="AJ655" s="16">
        <v>0</v>
      </c>
      <c r="AK655" s="16" t="str">
        <f>IF($AF655="N/A","N/A",IF(AC655&gt;3,"TBC","N/A"))</f>
        <v>N/A</v>
      </c>
      <c r="AL655" s="16" t="str">
        <f>IF(AC655="N/A","N/A",IF(AC655&gt;0,IF(SUM(AG655:AK655)&lt;&gt;AF655,"CHECK","OK"),"N/A"))</f>
        <v>OK</v>
      </c>
      <c r="AM655" s="16">
        <f>IF(AD655="N/A", L655+T655, L655+AG655)</f>
        <v>39</v>
      </c>
      <c r="AN655" s="16">
        <f>IF(AD655="N/A", IF(U655="N/A", "N/A", L655+U655), AD655+AH655)</f>
        <v>11</v>
      </c>
      <c r="AO655" s="16">
        <f>IF(AD655="N/A", IF(V655="N/A", "N/A", L655+V655), IF(AI655="N/A", "N/A", AD655+AI655))</f>
        <v>11</v>
      </c>
      <c r="AP655" s="16">
        <f>IF(AD655="N/A", IF(W655="N/A", "N/A", L655+W655), IF(AJ655="N/A", "N/A", AD655+AJ655))</f>
        <v>11</v>
      </c>
      <c r="AQ655" s="16" t="str">
        <f>IF(AD655="N/A", IF(X655="N/A", "N/A", L655+X655), IF(AK655="N/A", "N/A", AD655+AK655))</f>
        <v>N/A</v>
      </c>
      <c r="AR655" s="15" t="s">
        <v>40</v>
      </c>
      <c r="AS655" s="15" t="s">
        <v>40</v>
      </c>
      <c r="AT655" s="15" t="s">
        <v>40</v>
      </c>
      <c r="AU655" s="15" t="s">
        <v>40</v>
      </c>
      <c r="AV655" s="15" t="s">
        <v>40</v>
      </c>
      <c r="AW655" s="15" t="s">
        <v>40</v>
      </c>
      <c r="AX655" s="15" t="s">
        <v>40</v>
      </c>
      <c r="AY655" s="15" t="s">
        <v>40</v>
      </c>
      <c r="AZ655" s="15" t="s">
        <v>40</v>
      </c>
      <c r="BA655" s="15" t="s">
        <v>40</v>
      </c>
      <c r="BB655" s="15" t="s">
        <v>40</v>
      </c>
      <c r="BC655" s="15" t="s">
        <v>40</v>
      </c>
      <c r="BD655" s="15" t="s">
        <v>40</v>
      </c>
      <c r="BE655" s="15" t="s">
        <v>40</v>
      </c>
      <c r="BF655" s="15" t="s">
        <v>40</v>
      </c>
      <c r="BG655" s="15" t="s">
        <v>40</v>
      </c>
      <c r="BH655" s="15" t="s">
        <v>40</v>
      </c>
      <c r="BI655" s="15"/>
      <c r="BJ655" s="16">
        <f>IF(AR655="R", $CA655, IF(OR(AR655="P", AR655="T", AR655="N"), 0, IF($C655="DM", $T655, IF(OR(AR655="Y", AR655="IR"),$AM655,IF(AR655="C", IF($BI655="Y", IF($AF655="N/A", $Q655, $AF655), IF($AG655="N/A", $T655,$AG655)))))))</f>
        <v>39</v>
      </c>
      <c r="BK655" s="16">
        <f>IF(AS655="R", $CA655, IF(OR(AS655="P", AS655="T", AS655="N"), 0, IF($C655="DM", $T655, IF(OR(AS655="Y", AS655="IR"),$AM655,IF(AS655="C", IF($BI655="Y", IF($AF655="N/A", $Q655, $AF655), IF($AG655="N/A", $T655,$AG655)))))))</f>
        <v>39</v>
      </c>
      <c r="BL655" s="16">
        <f>IF(AT655="R", $CA655, IF(OR(AT655="P", AT655="T", AT655="N"), 0, IF($C655="DM", $T655, IF(OR(AT655="Y", AT655="IR"),$AM655,IF(AT655="C", IF($BI655="Y", IF($AF655="N/A", $Q655, $AF655), IF($AG655="N/A", $T655,$AG655)))))))</f>
        <v>39</v>
      </c>
      <c r="BM655" s="16">
        <f>IF(AU655="R", $CA655, IF(OR(AU655="P", AU655="T", AU655="N"), 0, IF($C655="DM", $T655, IF(OR(AU655="Y", AU655="IR"),$AM655,IF(AU655="C", IF($BI655="Y", IF($AF655="N/A", $Q655, $AF655), IF($AG655="N/A", $T655,$AG655)))))))</f>
        <v>39</v>
      </c>
      <c r="BN655" s="16">
        <f>IF(AV655="R", $CA655, IF(OR(AV655="P", AV655="T", AV655="N"), 0, IF($C655="DM", $T655, IF(OR(AV655="Y", AV655="IR"),$AM655,IF(AV655="C", IF($BI655="Y", IF($AF655="N/A", $Q655, $AF655), IF($AG655="N/A", $T655,$AG655)))))))</f>
        <v>39</v>
      </c>
      <c r="BO655" s="16">
        <f>IF(AW655="R", $CA655, IF(OR(AW655="P", AW655="T", AW655="N"), 0, IF($C655="DM", $T655, IF(OR(AW655="Y", AW655="IR"),$AM655,IF(AW655="C", IF($BI655="Y", IF($AF655="N/A", $Q655, $AF655), IF($AG655="N/A", $T655,$AG655)))))))</f>
        <v>39</v>
      </c>
      <c r="BP655" s="16">
        <f>IF(AX655="R", $CA655, IF(OR(AX655="P", AX655="T", AX655="N"), 0, IF($C655="DM", $T655, IF(OR(AX655="Y", AX655="IR"),$AM655,IF(AX655="C", IF($BI655="Y", IF($AF655="N/A", $Q655, $AF655), IF($AG655="N/A", $T655,$AG655)))))))</f>
        <v>39</v>
      </c>
      <c r="BQ655" s="16">
        <f>IF(AY655="R", $CA655, IF(OR(AY655="P", AY655="T", AY655="N"), 0, IF($C655="DM", $T655, IF(OR(AY655="Y", AY655="IR"),$AM655,IF(AY655="C", IF($BI655="Y", IF($AF655="N/A", $Q655, $AF655), IF($AG655="N/A", $T655,$AG655)))))))</f>
        <v>39</v>
      </c>
      <c r="BR655" s="16">
        <f>IF(AZ655="R", $CA655, IF(OR(AZ655="P", AZ655="T", AZ655="N"), 0, IF($C655="DM", $T655, IF(OR(AZ655="Y", AZ655="IR"),$AM655,IF(AZ655="C", IF($BI655="Y", IF($AF655="N/A", $Q655, $AF655), IF($AG655="N/A", $T655,$AG655)))))))</f>
        <v>39</v>
      </c>
      <c r="BS655" s="16">
        <f>IF(BA655="R", $CA655, IF(OR(BA655="P", BA655="T", BA655="N"), 0, IF($C655="DM", $T655, IF(OR(BA655="Y", BA655="IR"),$AM655,IF(BA655="C", IF($BI655="Y", IF($AF655="N/A", $Q655, $AF655), IF($AG655="N/A", $T655,$AG655)))))))</f>
        <v>39</v>
      </c>
      <c r="BT655" s="16">
        <f>IF(BB655="R", $CA655, IF(OR(BB655="P", BB655="T", BB655="N"), 0, IF($C655="DM", $T655, IF(OR(BB655="Y", BB655="IR"),$AM655,IF(BB655="C", IF($BI655="Y", IF($BA655="C", IF($AF655="N/A", $Q655, $AF655), IF($AF655="N/A", $T655, $AM655)), IF($AG655="N/A", $T655,$AG655)))))))</f>
        <v>39</v>
      </c>
      <c r="BU655" s="16">
        <f>IF(BC655="R", $CA655, IF(OR(BC655="P", BC655="T", BC655="N"), 0, IF($C655="DM", $T655, IF(OR(BC655="Y", BC655="IR"),$AM655,IF(BC655="C", IF($BI655="Y", IF($BA655="C", IF($AF655="N/A", $Q655, $AF655), IF($AF655="N/A", $T655, $AM655)), IF($AG655="N/A", $T655,$AG655)))))))</f>
        <v>39</v>
      </c>
      <c r="BV655" s="16">
        <f>IF(BD655="R", $CA655, IF(OR(BD655="P", BD655="T", BD655="N"), 0, IF($C655="DM", $T655, IF(OR(BD655="Y", BD655="IR"),$AM655,IF(BD655="C", IF($BI655="Y", IF($BA655="C", IF($AF655="N/A", $Q655, $AF655), IF($AF655="N/A", $T655, $AM655)), IF($AG655="N/A", $T655,$AG655)))))))</f>
        <v>39</v>
      </c>
      <c r="BW655" s="16">
        <f>IF(BE655="R", $CA655, IF(OR(BE655="P", BE655="T", BE655="N"), 0, IF($C655="DM", $T655, IF(OR(BE655="Y", BE655="IR"),$AM655,IF(BE655="C", IF($BI655="Y", IF($BA655="C", IF($AF655="N/A", $Q655, $AF655), IF($AF655="N/A", $T655, $AM655)), IF($AG655="N/A", $T655,$AG655)))))))</f>
        <v>39</v>
      </c>
      <c r="BX655" s="16">
        <f>IF(BF655="R", $CA655, IF(OR(BF655="P", BF655="T", BF655="N"), 0, IF($C655="DM", $T655, IF(OR(BF655="Y", BF655="IR"),$AM655,IF(BF655="C", IF($BI655="Y", IF($BA655="C", IF($AF655="N/A", $Q655, $AF655), IF($AF655="N/A", $T655, $AM655)), IF($AG655="N/A", $T655,$AG655)))))))</f>
        <v>39</v>
      </c>
      <c r="BY655" s="16">
        <f>IF(BG655="R", $CA655, IF(OR(BG655="P", BG655="T", BG655="N"), 0, IF($C655="DM", $T655, IF(OR(BG655="Y", BG655="IR"),$AM655,IF(BG655="C", IF($BI655="Y", IF($BA655="C", IF($AF655="N/A", $Q655, $AF655), IF($AF655="N/A", $T655, $AM655)), IF($AG655="N/A", $T655,$AG655)))))))</f>
        <v>39</v>
      </c>
      <c r="BZ655" s="16">
        <f>IF(BH655="R", $CA655, IF(OR(BH655="P", BH655="T", BH655="N"), 0, IF($C655="DM", $T655, IF(OR(BH655="Y", BH655="IR"),$AM655,IF(BH655="C", IF($BI655="Y", IF($BA655="C", IF($AF655="N/A", $Q655, $AF655), IF($AF655="N/A", $T655, $AM655)), IF($AG655="N/A", $T655,$AG655)))))))</f>
        <v>39</v>
      </c>
      <c r="CA655" s="15" t="s">
        <v>75</v>
      </c>
      <c r="CB655" s="16">
        <f>BZ655</f>
        <v>39</v>
      </c>
      <c r="CC655" s="15">
        <f>IF(OR($BH655="T", $BH655="R"), 0, IF($BH655="C", IF($BI655="Y", IF($BA655="C", 0, IF(AF655="N/A", Q655-T655, AF655-AG655)), IF($AF655="N/A", U655, AH655)), AN655))</f>
        <v>11</v>
      </c>
      <c r="CD655" s="15">
        <f>IF(OR($BH655="T", $BH655="R"), 0, IF($BH655="C", IF($BI655="Y", 0, IF($AF655="N/A", V655, AI655)), AO655))</f>
        <v>11</v>
      </c>
      <c r="CE655" s="15">
        <f>IF(OR($BH655="T", $BH655="R"), 0, IF($BH655="C", IF($BI655="Y", 0, IF($AF655="N/A", W655, AJ655)), AP655))</f>
        <v>11</v>
      </c>
      <c r="CF655" s="15" t="str">
        <f>IF(OR($BH655="T", $BH655="R"), 0, IF($BH655="C", IF($BI655="Y", 0, IF($AF655="N/A", X655, AK655)), AQ655))</f>
        <v>N/A</v>
      </c>
      <c r="CG655" t="str">
        <f>IF(AC655="N/A", "S:"&amp;L655&amp;" G:"&amp;M655&amp;" GR:"&amp;Q655, IF(AC655=0, "S:"&amp;L655&amp;" G:"&amp;M655&amp;" GR:"&amp;Q655, "S:"&amp;L655&amp;"/"&amp;AD655&amp;" G:"&amp;AE655&amp;" GR:"&amp;AF655))</f>
        <v>S:9/11 G:8 GR:30</v>
      </c>
    </row>
    <row r="656" spans="1:85" x14ac:dyDescent="0.25">
      <c r="A656" s="14">
        <v>474</v>
      </c>
      <c r="B656" s="15" t="s">
        <v>1993</v>
      </c>
      <c r="C656" s="15" t="s">
        <v>68</v>
      </c>
      <c r="D656" s="15" t="s">
        <v>55</v>
      </c>
      <c r="E656" s="15">
        <f>VLOOKUP(B656, 'Rookie Year'!$A$2:$B$55679,2,FALSE)</f>
        <v>2014</v>
      </c>
      <c r="F656" s="15">
        <v>2014</v>
      </c>
      <c r="G656" s="15" t="s">
        <v>42</v>
      </c>
      <c r="H656" s="15" t="s">
        <v>1928</v>
      </c>
      <c r="I656" s="16">
        <v>46</v>
      </c>
      <c r="J656" s="15">
        <v>5</v>
      </c>
      <c r="K656" s="17">
        <f>IF(AND(G656&lt;&gt;"N",R656="N/A"), IF(I656&lt;4, 0, 0.25),IF(I656=1, IF(J656=1,0.25, 0.25), IF(I656&lt;13, 0.25, IF(I656&lt;26, 0.4, IF(I656&lt;51, 0.6, 0.75)))))</f>
        <v>0.6</v>
      </c>
      <c r="L656" s="16">
        <f>I656-M656</f>
        <v>18</v>
      </c>
      <c r="M656" s="16">
        <f>ROUNDUP(I656*K656,0)</f>
        <v>28</v>
      </c>
      <c r="N656" s="16">
        <f>M656*J656</f>
        <v>140</v>
      </c>
      <c r="O656" s="16">
        <v>140</v>
      </c>
      <c r="P656" s="16">
        <v>0</v>
      </c>
      <c r="Q656" s="16">
        <f>N656-O656-P656</f>
        <v>0</v>
      </c>
      <c r="R656" s="15">
        <v>2020</v>
      </c>
      <c r="S656" s="15">
        <f>IF(R656="N/A", J656-($B$1-F656), J656-($B$1-R656))</f>
        <v>1</v>
      </c>
      <c r="T656" s="16">
        <v>0</v>
      </c>
      <c r="U656" s="16" t="str">
        <f>IF($S656&lt;2, "N/A", $M656)</f>
        <v>N/A</v>
      </c>
      <c r="V656" s="16" t="str">
        <f>IF($S656&lt;3, "N/A", $M656)</f>
        <v>N/A</v>
      </c>
      <c r="W656" s="16" t="str">
        <f>IF($S656&lt;4, "N/A", $M656)</f>
        <v>N/A</v>
      </c>
      <c r="X656" s="16" t="str">
        <f>IF($S656&lt;5, "N/A", $M656)</f>
        <v>N/A</v>
      </c>
      <c r="Y656" s="15" t="str">
        <f>IF(SUM(T656:X656)&lt;&gt;Q656, "CHECK", "OK")</f>
        <v>OK</v>
      </c>
      <c r="Z656" s="15" t="str">
        <f>IF(F656=$B$1, "No", IF(S656=1, "Yes", "No"))</f>
        <v>Yes</v>
      </c>
      <c r="AA656" s="18">
        <f>IF(C656="DM", "N/A", IF(Z656="No","N/A",VLOOKUP(B656,'Extension List'!$A$3:$R$1972,18,FALSE)))</f>
        <v>46</v>
      </c>
      <c r="AB656" s="15">
        <f>IF(C656="DM", "N/A", IF(Z656="No","N/A",VLOOKUP(B656,'Extension List'!$A$3:$T$1972,20,FALSE)))</f>
        <v>4</v>
      </c>
      <c r="AC656" s="15">
        <f>IF(AA656="N/A", "N/A", 0)</f>
        <v>0</v>
      </c>
      <c r="AD656" s="16" t="str">
        <f>IF(AE656="N/A", "N/A", AA656-AE656)</f>
        <v>N/A</v>
      </c>
      <c r="AE656" s="16" t="str">
        <f>IF(AA656="N/A", "N/A", IF(AC656&gt;0, IF(AA656&lt;13, ROUNDUP(0.25*AA656,0), IF(AA656&lt;26, ROUNDUP(0.4*AA656,0), IF(AA656&lt;51, ROUNDUP(0.6*AA656,0), ROUNDUP(0.75*AA656,0)))), "N/A"))</f>
        <v>N/A</v>
      </c>
      <c r="AF656" s="16" t="str">
        <f>IF(AD656="N/A","N/A", (AE656*AC656)+Q656)</f>
        <v>N/A</v>
      </c>
      <c r="AG656" s="16" t="str">
        <f>IF($AF656="N/A", "N/A", "TBC")</f>
        <v>N/A</v>
      </c>
      <c r="AH656" s="16" t="str">
        <f>IF($AF656="N/A", "N/A", "TBC")</f>
        <v>N/A</v>
      </c>
      <c r="AI656" s="16" t="str">
        <f>IF($AF656="N/A","N/A",IF(AC656&gt;1,"TBC","N/A"))</f>
        <v>N/A</v>
      </c>
      <c r="AJ656" s="16" t="str">
        <f>IF($AF656="N/A","N/A",IF(AC656&gt;2,"TBC","N/A"))</f>
        <v>N/A</v>
      </c>
      <c r="AK656" s="16" t="str">
        <f>IF($AF656="N/A","N/A",IF(AC656&gt;3,"TBC","N/A"))</f>
        <v>N/A</v>
      </c>
      <c r="AL656" s="16" t="str">
        <f>IF(AC656="N/A","N/A",IF(AC656&gt;0,IF(SUM(AG656:AK656)&lt;&gt;AF656,"CHECK","OK"),"N/A"))</f>
        <v>N/A</v>
      </c>
      <c r="AM656" s="16">
        <f>IF(AD656="N/A", L656+T656, L656+AG656)</f>
        <v>18</v>
      </c>
      <c r="AN656" s="16" t="str">
        <f>IF(AD656="N/A", IF(U656="N/A", "N/A", L656+U656), AD656+AH656)</f>
        <v>N/A</v>
      </c>
      <c r="AO656" s="16" t="str">
        <f>IF(AD656="N/A", IF(V656="N/A", "N/A", L656+V656), IF(AI656="N/A", "N/A", AD656+AI656))</f>
        <v>N/A</v>
      </c>
      <c r="AP656" s="16" t="str">
        <f>IF(AD656="N/A", IF(W656="N/A", "N/A", L656+W656), IF(AJ656="N/A", "N/A", AD656+AJ656))</f>
        <v>N/A</v>
      </c>
      <c r="AQ656" s="16" t="str">
        <f>IF(AD656="N/A", IF(X656="N/A", "N/A", L656+X656), IF(AK656="N/A", "N/A", AD656+AK656))</f>
        <v>N/A</v>
      </c>
      <c r="AR656" s="15" t="s">
        <v>40</v>
      </c>
      <c r="AS656" s="15" t="s">
        <v>40</v>
      </c>
      <c r="AT656" s="15" t="s">
        <v>40</v>
      </c>
      <c r="AU656" s="15" t="s">
        <v>40</v>
      </c>
      <c r="AV656" s="15" t="s">
        <v>40</v>
      </c>
      <c r="AW656" s="15" t="s">
        <v>40</v>
      </c>
      <c r="AX656" s="15" t="s">
        <v>40</v>
      </c>
      <c r="AY656" s="15" t="s">
        <v>40</v>
      </c>
      <c r="AZ656" s="15" t="s">
        <v>40</v>
      </c>
      <c r="BA656" s="15" t="s">
        <v>40</v>
      </c>
      <c r="BB656" s="15" t="s">
        <v>40</v>
      </c>
      <c r="BC656" s="15" t="s">
        <v>40</v>
      </c>
      <c r="BD656" s="15" t="s">
        <v>40</v>
      </c>
      <c r="BE656" s="15" t="s">
        <v>40</v>
      </c>
      <c r="BF656" s="15" t="s">
        <v>40</v>
      </c>
      <c r="BG656" s="15" t="s">
        <v>40</v>
      </c>
      <c r="BH656" s="15" t="s">
        <v>40</v>
      </c>
      <c r="BI656" s="15"/>
      <c r="BJ656" s="16">
        <f>IF(AR656="R", $CA656, IF(OR(AR656="P", AR656="T", AR656="N"), 0, IF($C656="DM", $T656, IF(OR(AR656="Y", AR656="IR"),$AM656,IF(AR656="C", IF($BI656="Y", IF($AF656="N/A", $Q656, $AF656), IF($AG656="N/A", $T656,$AG656)))))))</f>
        <v>18</v>
      </c>
      <c r="BK656" s="16">
        <f>IF(AS656="R", $CA656, IF(OR(AS656="P", AS656="T", AS656="N"), 0, IF($C656="DM", $T656, IF(OR(AS656="Y", AS656="IR"),$AM656,IF(AS656="C", IF($BI656="Y", IF($AF656="N/A", $Q656, $AF656), IF($AG656="N/A", $T656,$AG656)))))))</f>
        <v>18</v>
      </c>
      <c r="BL656" s="16">
        <f>IF(AT656="R", $CA656, IF(OR(AT656="P", AT656="T", AT656="N"), 0, IF($C656="DM", $T656, IF(OR(AT656="Y", AT656="IR"),$AM656,IF(AT656="C", IF($BI656="Y", IF($AF656="N/A", $Q656, $AF656), IF($AG656="N/A", $T656,$AG656)))))))</f>
        <v>18</v>
      </c>
      <c r="BM656" s="16">
        <f>IF(AU656="R", $CA656, IF(OR(AU656="P", AU656="T", AU656="N"), 0, IF($C656="DM", $T656, IF(OR(AU656="Y", AU656="IR"),$AM656,IF(AU656="C", IF($BI656="Y", IF($AF656="N/A", $Q656, $AF656), IF($AG656="N/A", $T656,$AG656)))))))</f>
        <v>18</v>
      </c>
      <c r="BN656" s="16">
        <f>IF(AV656="R", $CA656, IF(OR(AV656="P", AV656="T", AV656="N"), 0, IF($C656="DM", $T656, IF(OR(AV656="Y", AV656="IR"),$AM656,IF(AV656="C", IF($BI656="Y", IF($AF656="N/A", $Q656, $AF656), IF($AG656="N/A", $T656,$AG656)))))))</f>
        <v>18</v>
      </c>
      <c r="BO656" s="16">
        <f>IF(AW656="R", $CA656, IF(OR(AW656="P", AW656="T", AW656="N"), 0, IF($C656="DM", $T656, IF(OR(AW656="Y", AW656="IR"),$AM656,IF(AW656="C", IF($BI656="Y", IF($AF656="N/A", $Q656, $AF656), IF($AG656="N/A", $T656,$AG656)))))))</f>
        <v>18</v>
      </c>
      <c r="BP656" s="16">
        <f>IF(AX656="R", $CA656, IF(OR(AX656="P", AX656="T", AX656="N"), 0, IF($C656="DM", $T656, IF(OR(AX656="Y", AX656="IR"),$AM656,IF(AX656="C", IF($BI656="Y", IF($AF656="N/A", $Q656, $AF656), IF($AG656="N/A", $T656,$AG656)))))))</f>
        <v>18</v>
      </c>
      <c r="BQ656" s="16">
        <f>IF(AY656="R", $CA656, IF(OR(AY656="P", AY656="T", AY656="N"), 0, IF($C656="DM", $T656, IF(OR(AY656="Y", AY656="IR"),$AM656,IF(AY656="C", IF($BI656="Y", IF($AF656="N/A", $Q656, $AF656), IF($AG656="N/A", $T656,$AG656)))))))</f>
        <v>18</v>
      </c>
      <c r="BR656" s="16">
        <f>IF(AZ656="R", $CA656, IF(OR(AZ656="P", AZ656="T", AZ656="N"), 0, IF($C656="DM", $T656, IF(OR(AZ656="Y", AZ656="IR"),$AM656,IF(AZ656="C", IF($BI656="Y", IF($AF656="N/A", $Q656, $AF656), IF($AG656="N/A", $T656,$AG656)))))))</f>
        <v>18</v>
      </c>
      <c r="BS656" s="16">
        <f>IF(BA656="R", $CA656, IF(OR(BA656="P", BA656="T", BA656="N"), 0, IF($C656="DM", $T656, IF(OR(BA656="Y", BA656="IR"),$AM656,IF(BA656="C", IF($BI656="Y", IF($AF656="N/A", $Q656, $AF656), IF($AG656="N/A", $T656,$AG656)))))))</f>
        <v>18</v>
      </c>
      <c r="BT656" s="16">
        <f>IF(BB656="R", $CA656, IF(OR(BB656="P", BB656="T", BB656="N"), 0, IF($C656="DM", $T656, IF(OR(BB656="Y", BB656="IR"),$AM656,IF(BB656="C", IF($BI656="Y", IF($BA656="C", IF($AF656="N/A", $Q656, $AF656), IF($AF656="N/A", $T656, $AM656)), IF($AG656="N/A", $T656,$AG656)))))))</f>
        <v>18</v>
      </c>
      <c r="BU656" s="16">
        <f>IF(BC656="R", $CA656, IF(OR(BC656="P", BC656="T", BC656="N"), 0, IF($C656="DM", $T656, IF(OR(BC656="Y", BC656="IR"),$AM656,IF(BC656="C", IF($BI656="Y", IF($BA656="C", IF($AF656="N/A", $Q656, $AF656), IF($AF656="N/A", $T656, $AM656)), IF($AG656="N/A", $T656,$AG656)))))))</f>
        <v>18</v>
      </c>
      <c r="BV656" s="16">
        <f>IF(BD656="R", $CA656, IF(OR(BD656="P", BD656="T", BD656="N"), 0, IF($C656="DM", $T656, IF(OR(BD656="Y", BD656="IR"),$AM656,IF(BD656="C", IF($BI656="Y", IF($BA656="C", IF($AF656="N/A", $Q656, $AF656), IF($AF656="N/A", $T656, $AM656)), IF($AG656="N/A", $T656,$AG656)))))))</f>
        <v>18</v>
      </c>
      <c r="BW656" s="16">
        <f>IF(BE656="R", $CA656, IF(OR(BE656="P", BE656="T", BE656="N"), 0, IF($C656="DM", $T656, IF(OR(BE656="Y", BE656="IR"),$AM656,IF(BE656="C", IF($BI656="Y", IF($BA656="C", IF($AF656="N/A", $Q656, $AF656), IF($AF656="N/A", $T656, $AM656)), IF($AG656="N/A", $T656,$AG656)))))))</f>
        <v>18</v>
      </c>
      <c r="BX656" s="16">
        <f>IF(BF656="R", $CA656, IF(OR(BF656="P", BF656="T", BF656="N"), 0, IF($C656="DM", $T656, IF(OR(BF656="Y", BF656="IR"),$AM656,IF(BF656="C", IF($BI656="Y", IF($BA656="C", IF($AF656="N/A", $Q656, $AF656), IF($AF656="N/A", $T656, $AM656)), IF($AG656="N/A", $T656,$AG656)))))))</f>
        <v>18</v>
      </c>
      <c r="BY656" s="16">
        <f>IF(BG656="R", $CA656, IF(OR(BG656="P", BG656="T", BG656="N"), 0, IF($C656="DM", $T656, IF(OR(BG656="Y", BG656="IR"),$AM656,IF(BG656="C", IF($BI656="Y", IF($BA656="C", IF($AF656="N/A", $Q656, $AF656), IF($AF656="N/A", $T656, $AM656)), IF($AG656="N/A", $T656,$AG656)))))))</f>
        <v>18</v>
      </c>
      <c r="BZ656" s="16">
        <f>IF(BH656="R", $CA656, IF(OR(BH656="P", BH656="T", BH656="N"), 0, IF($C656="DM", $T656, IF(OR(BH656="Y", BH656="IR"),$AM656,IF(BH656="C", IF($BI656="Y", IF($BA656="C", IF($AF656="N/A", $Q656, $AF656), IF($AF656="N/A", $T656, $AM656)), IF($AG656="N/A", $T656,$AG656)))))))</f>
        <v>18</v>
      </c>
      <c r="CA656" s="15" t="s">
        <v>75</v>
      </c>
      <c r="CB656" s="16">
        <f>BZ656</f>
        <v>18</v>
      </c>
      <c r="CC656" s="15" t="str">
        <f>IF(OR($BH656="T", $BH656="R"), 0, IF($BH656="C", IF($BI656="Y", IF($BA656="C", 0, IF(AF656="N/A", Q656-T656, AF656-AG656)), IF($AF656="N/A", U656, AH656)), AN656))</f>
        <v>N/A</v>
      </c>
      <c r="CD656" s="15" t="str">
        <f>IF(OR($BH656="T", $BH656="R"), 0, IF($BH656="C", IF($BI656="Y", 0, IF($AF656="N/A", V656, AI656)), AO656))</f>
        <v>N/A</v>
      </c>
      <c r="CE656" s="15" t="str">
        <f>IF(OR($BH656="T", $BH656="R"), 0, IF($BH656="C", IF($BI656="Y", 0, IF($AF656="N/A", W656, AJ656)), AP656))</f>
        <v>N/A</v>
      </c>
      <c r="CF656" s="15" t="str">
        <f>IF(OR($BH656="T", $BH656="R"), 0, IF($BH656="C", IF($BI656="Y", 0, IF($AF656="N/A", X656, AK656)), AQ656))</f>
        <v>N/A</v>
      </c>
      <c r="CG656" t="str">
        <f>IF(AC656="N/A", "S:"&amp;L656&amp;" G:"&amp;M656&amp;" GR:"&amp;Q656, IF(AC656=0, "S:"&amp;L656&amp;" G:"&amp;M656&amp;" GR:"&amp;Q656, "S:"&amp;L656&amp;"/"&amp;AD656&amp;" G:"&amp;AE656&amp;" GR:"&amp;AF656))</f>
        <v>S:18 G:28 GR:0</v>
      </c>
    </row>
    <row r="657" spans="1:85" x14ac:dyDescent="0.25">
      <c r="A657" s="14">
        <v>4748</v>
      </c>
      <c r="B657" s="15" t="s">
        <v>2581</v>
      </c>
      <c r="C657" s="15" t="s">
        <v>68</v>
      </c>
      <c r="D657" s="15" t="s">
        <v>55</v>
      </c>
      <c r="E657" s="15">
        <f>VLOOKUP(B657, 'Rookie Year'!$A$2:$B$55679,2,FALSE)</f>
        <v>2022</v>
      </c>
      <c r="F657" s="15">
        <v>2022</v>
      </c>
      <c r="G657" s="15" t="s">
        <v>40</v>
      </c>
      <c r="H657" s="15" t="s">
        <v>2179</v>
      </c>
      <c r="I657" s="16">
        <v>3</v>
      </c>
      <c r="J657" s="15">
        <v>4</v>
      </c>
      <c r="K657" s="17">
        <f>IF(AND(G657&lt;&gt;"N",R657="N/A"), IF(I657&lt;4, 0, 0.25),IF(I657=1, IF(J657=1,0.25, 0.25), IF(I657&lt;13, 0.25, IF(I657&lt;26, 0.4, IF(I657&lt;51, 0.6, 0.75)))))</f>
        <v>0</v>
      </c>
      <c r="L657" s="16">
        <f>I657-M657</f>
        <v>3</v>
      </c>
      <c r="M657" s="16">
        <f>ROUNDUP(I657*K657,0)</f>
        <v>0</v>
      </c>
      <c r="N657" s="16">
        <f>M657*J657</f>
        <v>0</v>
      </c>
      <c r="O657" s="16">
        <v>0</v>
      </c>
      <c r="P657" s="16">
        <v>0</v>
      </c>
      <c r="Q657" s="16">
        <f>N657-O657-P657</f>
        <v>0</v>
      </c>
      <c r="R657" s="15" t="s">
        <v>75</v>
      </c>
      <c r="S657" s="15">
        <f>IF(R657="N/A", J657-($B$1-F657), J657-($B$1-R657))</f>
        <v>2</v>
      </c>
      <c r="T657" s="16">
        <v>0</v>
      </c>
      <c r="U657" s="16">
        <v>0</v>
      </c>
      <c r="V657" s="16" t="str">
        <f>IF($S657&lt;3, "N/A", $M657)</f>
        <v>N/A</v>
      </c>
      <c r="W657" s="16" t="str">
        <f>IF($S657&lt;4, "N/A", $M657)</f>
        <v>N/A</v>
      </c>
      <c r="X657" s="16" t="str">
        <f>IF($S657&lt;5, "N/A", $M657)</f>
        <v>N/A</v>
      </c>
      <c r="Y657" s="15" t="str">
        <f>IF(SUM(T657:X657)&lt;&gt;Q657, "CHECK", "OK")</f>
        <v>OK</v>
      </c>
      <c r="Z657" s="15" t="str">
        <f>IF(F657=$B$1, "No", IF(S657=1, "Yes", "No"))</f>
        <v>No</v>
      </c>
      <c r="AA657" s="18" t="str">
        <f>IF(C657="DM", "N/A", IF(Z657="No","N/A",VLOOKUP(B657,'Extension List'!$A$3:$R$1972,18,FALSE)))</f>
        <v>N/A</v>
      </c>
      <c r="AB657" s="15" t="str">
        <f>IF(C657="DM", "N/A", IF(Z657="No","N/A",VLOOKUP(B657,'Extension List'!$A$3:$T$1972,20,FALSE)))</f>
        <v>N/A</v>
      </c>
      <c r="AC657" s="15" t="str">
        <f>IF(AA657="N/A", "N/A", 0)</f>
        <v>N/A</v>
      </c>
      <c r="AD657" s="16" t="str">
        <f>IF(AE657="N/A", "N/A", AA657-AE657)</f>
        <v>N/A</v>
      </c>
      <c r="AE657" s="16" t="str">
        <f>IF(AA657="N/A", "N/A", IF(AC657&gt;0, IF(AA657&lt;13, ROUNDUP(0.25*AA657,0), IF(AA657&lt;26, ROUNDUP(0.4*AA657,0), IF(AA657&lt;51, ROUNDUP(0.6*AA657,0), ROUNDUP(0.75*AA657,0)))), "N/A"))</f>
        <v>N/A</v>
      </c>
      <c r="AF657" s="16" t="str">
        <f>IF(AD657="N/A","N/A", (AE657*AC657)+Q657)</f>
        <v>N/A</v>
      </c>
      <c r="AG657" s="16" t="str">
        <f>IF($AF657="N/A", "N/A", "TBC")</f>
        <v>N/A</v>
      </c>
      <c r="AH657" s="16" t="str">
        <f>IF($AF657="N/A", "N/A", "TBC")</f>
        <v>N/A</v>
      </c>
      <c r="AI657" s="16" t="str">
        <f>IF($AF657="N/A","N/A",IF(AC657&gt;1,"TBC","N/A"))</f>
        <v>N/A</v>
      </c>
      <c r="AJ657" s="16" t="str">
        <f>IF($AF657="N/A","N/A",IF(AC657&gt;2,"TBC","N/A"))</f>
        <v>N/A</v>
      </c>
      <c r="AK657" s="16" t="str">
        <f>IF($AF657="N/A","N/A",IF(AC657&gt;3,"TBC","N/A"))</f>
        <v>N/A</v>
      </c>
      <c r="AL657" s="16" t="str">
        <f>IF(AC657="N/A","N/A",IF(AC657&gt;0,IF(SUM(AG657:AK657)&lt;&gt;AF657,"CHECK","OK"),"N/A"))</f>
        <v>N/A</v>
      </c>
      <c r="AM657" s="16">
        <f>IF(AD657="N/A", L657+T657, L657+AG657)</f>
        <v>3</v>
      </c>
      <c r="AN657" s="16">
        <f>IF(AD657="N/A", IF(U657="N/A", "N/A", L657+U657), AD657+AH657)</f>
        <v>3</v>
      </c>
      <c r="AO657" s="16" t="str">
        <f>IF(AD657="N/A", IF(V657="N/A", "N/A", L657+V657), IF(AI657="N/A", "N/A", AD657+AI657))</f>
        <v>N/A</v>
      </c>
      <c r="AP657" s="16" t="str">
        <f>IF(AD657="N/A", IF(W657="N/A", "N/A", L657+W657), IF(AJ657="N/A", "N/A", AD657+AJ657))</f>
        <v>N/A</v>
      </c>
      <c r="AQ657" s="16" t="str">
        <f>IF(AD657="N/A", IF(X657="N/A", "N/A", L657+X657), IF(AK657="N/A", "N/A", AD657+AK657))</f>
        <v>N/A</v>
      </c>
      <c r="AR657" s="15" t="s">
        <v>40</v>
      </c>
      <c r="AS657" s="15" t="s">
        <v>40</v>
      </c>
      <c r="AT657" s="15" t="s">
        <v>40</v>
      </c>
      <c r="AU657" s="15" t="s">
        <v>40</v>
      </c>
      <c r="AV657" s="15" t="s">
        <v>40</v>
      </c>
      <c r="AW657" s="15" t="s">
        <v>40</v>
      </c>
      <c r="AX657" s="15" t="s">
        <v>40</v>
      </c>
      <c r="AY657" s="15" t="s">
        <v>40</v>
      </c>
      <c r="AZ657" s="15" t="s">
        <v>40</v>
      </c>
      <c r="BA657" s="15" t="s">
        <v>40</v>
      </c>
      <c r="BB657" s="15" t="s">
        <v>40</v>
      </c>
      <c r="BC657" s="15" t="s">
        <v>40</v>
      </c>
      <c r="BD657" s="15" t="s">
        <v>40</v>
      </c>
      <c r="BE657" s="15" t="s">
        <v>40</v>
      </c>
      <c r="BF657" s="15" t="s">
        <v>40</v>
      </c>
      <c r="BG657" s="15" t="s">
        <v>40</v>
      </c>
      <c r="BH657" s="15" t="s">
        <v>40</v>
      </c>
      <c r="BI657" s="15"/>
      <c r="BJ657" s="16">
        <f>IF(AR657="R", $CA657, IF(OR(AR657="P", AR657="T", AR657="N"), 0, IF($C657="DM", $T657, IF(OR(AR657="Y", AR657="IR"),$AM657,IF(AR657="C", IF($BI657="Y", IF($AF657="N/A", $Q657, $AF657), IF($AG657="N/A", $T657,$AG657)))))))</f>
        <v>3</v>
      </c>
      <c r="BK657" s="16">
        <f>IF(AS657="R", $CA657, IF(OR(AS657="P", AS657="T", AS657="N"), 0, IF($C657="DM", $T657, IF(OR(AS657="Y", AS657="IR"),$AM657,IF(AS657="C", IF($BI657="Y", IF($AF657="N/A", $Q657, $AF657), IF($AG657="N/A", $T657,$AG657)))))))</f>
        <v>3</v>
      </c>
      <c r="BL657" s="16">
        <f>IF(AT657="R", $CA657, IF(OR(AT657="P", AT657="T", AT657="N"), 0, IF($C657="DM", $T657, IF(OR(AT657="Y", AT657="IR"),$AM657,IF(AT657="C", IF($BI657="Y", IF($AF657="N/A", $Q657, $AF657), IF($AG657="N/A", $T657,$AG657)))))))</f>
        <v>3</v>
      </c>
      <c r="BM657" s="16">
        <f>IF(AU657="R", $CA657, IF(OR(AU657="P", AU657="T", AU657="N"), 0, IF($C657="DM", $T657, IF(OR(AU657="Y", AU657="IR"),$AM657,IF(AU657="C", IF($BI657="Y", IF($AF657="N/A", $Q657, $AF657), IF($AG657="N/A", $T657,$AG657)))))))</f>
        <v>3</v>
      </c>
      <c r="BN657" s="16">
        <f>IF(AV657="R", $CA657, IF(OR(AV657="P", AV657="T", AV657="N"), 0, IF($C657="DM", $T657, IF(OR(AV657="Y", AV657="IR"),$AM657,IF(AV657="C", IF($BI657="Y", IF($AF657="N/A", $Q657, $AF657), IF($AG657="N/A", $T657,$AG657)))))))</f>
        <v>3</v>
      </c>
      <c r="BO657" s="16">
        <f>IF(AW657="R", $CA657, IF(OR(AW657="P", AW657="T", AW657="N"), 0, IF($C657="DM", $T657, IF(OR(AW657="Y", AW657="IR"),$AM657,IF(AW657="C", IF($BI657="Y", IF($AF657="N/A", $Q657, $AF657), IF($AG657="N/A", $T657,$AG657)))))))</f>
        <v>3</v>
      </c>
      <c r="BP657" s="16">
        <f>IF(AX657="R", $CA657, IF(OR(AX657="P", AX657="T", AX657="N"), 0, IF($C657="DM", $T657, IF(OR(AX657="Y", AX657="IR"),$AM657,IF(AX657="C", IF($BI657="Y", IF($AF657="N/A", $Q657, $AF657), IF($AG657="N/A", $T657,$AG657)))))))</f>
        <v>3</v>
      </c>
      <c r="BQ657" s="16">
        <f>IF(AY657="R", $CA657, IF(OR(AY657="P", AY657="T", AY657="N"), 0, IF($C657="DM", $T657, IF(OR(AY657="Y", AY657="IR"),$AM657,IF(AY657="C", IF($BI657="Y", IF($AF657="N/A", $Q657, $AF657), IF($AG657="N/A", $T657,$AG657)))))))</f>
        <v>3</v>
      </c>
      <c r="BR657" s="16">
        <f>IF(AZ657="R", $CA657, IF(OR(AZ657="P", AZ657="T", AZ657="N"), 0, IF($C657="DM", $T657, IF(OR(AZ657="Y", AZ657="IR"),$AM657,IF(AZ657="C", IF($BI657="Y", IF($AF657="N/A", $Q657, $AF657), IF($AG657="N/A", $T657,$AG657)))))))</f>
        <v>3</v>
      </c>
      <c r="BS657" s="16">
        <f>IF(BA657="R", $CA657, IF(OR(BA657="P", BA657="T", BA657="N"), 0, IF($C657="DM", $T657, IF(OR(BA657="Y", BA657="IR"),$AM657,IF(BA657="C", IF($BI657="Y", IF($AF657="N/A", $Q657, $AF657), IF($AG657="N/A", $T657,$AG657)))))))</f>
        <v>3</v>
      </c>
      <c r="BT657" s="16">
        <f>IF(BB657="R", $CA657, IF(OR(BB657="P", BB657="T", BB657="N"), 0, IF($C657="DM", $T657, IF(OR(BB657="Y", BB657="IR"),$AM657,IF(BB657="C", IF($BI657="Y", IF($BA657="C", IF($AF657="N/A", $Q657, $AF657), IF($AF657="N/A", $T657, $AM657)), IF($AG657="N/A", $T657,$AG657)))))))</f>
        <v>3</v>
      </c>
      <c r="BU657" s="16">
        <f>IF(BC657="R", $CA657, IF(OR(BC657="P", BC657="T", BC657="N"), 0, IF($C657="DM", $T657, IF(OR(BC657="Y", BC657="IR"),$AM657,IF(BC657="C", IF($BI657="Y", IF($BA657="C", IF($AF657="N/A", $Q657, $AF657), IF($AF657="N/A", $T657, $AM657)), IF($AG657="N/A", $T657,$AG657)))))))</f>
        <v>3</v>
      </c>
      <c r="BV657" s="16">
        <f>IF(BD657="R", $CA657, IF(OR(BD657="P", BD657="T", BD657="N"), 0, IF($C657="DM", $T657, IF(OR(BD657="Y", BD657="IR"),$AM657,IF(BD657="C", IF($BI657="Y", IF($BA657="C", IF($AF657="N/A", $Q657, $AF657), IF($AF657="N/A", $T657, $AM657)), IF($AG657="N/A", $T657,$AG657)))))))</f>
        <v>3</v>
      </c>
      <c r="BW657" s="16">
        <f>IF(BE657="R", $CA657, IF(OR(BE657="P", BE657="T", BE657="N"), 0, IF($C657="DM", $T657, IF(OR(BE657="Y", BE657="IR"),$AM657,IF(BE657="C", IF($BI657="Y", IF($BA657="C", IF($AF657="N/A", $Q657, $AF657), IF($AF657="N/A", $T657, $AM657)), IF($AG657="N/A", $T657,$AG657)))))))</f>
        <v>3</v>
      </c>
      <c r="BX657" s="16">
        <f>IF(BF657="R", $CA657, IF(OR(BF657="P", BF657="T", BF657="N"), 0, IF($C657="DM", $T657, IF(OR(BF657="Y", BF657="IR"),$AM657,IF(BF657="C", IF($BI657="Y", IF($BA657="C", IF($AF657="N/A", $Q657, $AF657), IF($AF657="N/A", $T657, $AM657)), IF($AG657="N/A", $T657,$AG657)))))))</f>
        <v>3</v>
      </c>
      <c r="BY657" s="16">
        <f>IF(BG657="R", $CA657, IF(OR(BG657="P", BG657="T", BG657="N"), 0, IF($C657="DM", $T657, IF(OR(BG657="Y", BG657="IR"),$AM657,IF(BG657="C", IF($BI657="Y", IF($BA657="C", IF($AF657="N/A", $Q657, $AF657), IF($AF657="N/A", $T657, $AM657)), IF($AG657="N/A", $T657,$AG657)))))))</f>
        <v>3</v>
      </c>
      <c r="BZ657" s="16">
        <f>IF(BH657="R", $CA657, IF(OR(BH657="P", BH657="T", BH657="N"), 0, IF($C657="DM", $T657, IF(OR(BH657="Y", BH657="IR"),$AM657,IF(BH657="C", IF($BI657="Y", IF($BA657="C", IF($AF657="N/A", $Q657, $AF657), IF($AF657="N/A", $T657, $AM657)), IF($AG657="N/A", $T657,$AG657)))))))</f>
        <v>3</v>
      </c>
      <c r="CA657" s="15" t="s">
        <v>75</v>
      </c>
      <c r="CB657" s="16">
        <f>BZ657</f>
        <v>3</v>
      </c>
      <c r="CC657" s="15">
        <f>IF(OR($BH657="T", $BH657="R"), 0, IF($BH657="C", IF($BI657="Y", IF($BA657="C", 0, IF(AF657="N/A", Q657-T657, AF657-AG657)), IF($AF657="N/A", U657, AH657)), AN657))</f>
        <v>3</v>
      </c>
      <c r="CD657" s="15" t="str">
        <f>IF(OR($BH657="T", $BH657="R"), 0, IF($BH657="C", IF($BI657="Y", 0, IF($AF657="N/A", V657, AI657)), AO657))</f>
        <v>N/A</v>
      </c>
      <c r="CE657" s="15" t="str">
        <f>IF(OR($BH657="T", $BH657="R"), 0, IF($BH657="C", IF($BI657="Y", 0, IF($AF657="N/A", W657, AJ657)), AP657))</f>
        <v>N/A</v>
      </c>
      <c r="CF657" s="15" t="str">
        <f>IF(OR($BH657="T", $BH657="R"), 0, IF($BH657="C", IF($BI657="Y", 0, IF($AF657="N/A", X657, AK657)), AQ657))</f>
        <v>N/A</v>
      </c>
      <c r="CG657" t="str">
        <f>IF(AC657="N/A", "S:"&amp;L657&amp;" G:"&amp;M657&amp;" GR:"&amp;Q657, IF(AC657=0, "S:"&amp;L657&amp;" G:"&amp;M657&amp;" GR:"&amp;Q657, "S:"&amp;L657&amp;"/"&amp;AD657&amp;" G:"&amp;AE657&amp;" GR:"&amp;AF657))</f>
        <v>S:3 G:0 GR:0</v>
      </c>
    </row>
    <row r="658" spans="1:85" x14ac:dyDescent="0.25">
      <c r="A658" s="14">
        <v>4158</v>
      </c>
      <c r="B658" s="15" t="s">
        <v>2353</v>
      </c>
      <c r="C658" s="15" t="s">
        <v>68</v>
      </c>
      <c r="D658" s="15" t="s">
        <v>55</v>
      </c>
      <c r="E658" s="15">
        <f>VLOOKUP(B658, 'Rookie Year'!$A$2:$B$55679,2,FALSE)</f>
        <v>2021</v>
      </c>
      <c r="F658" s="15">
        <v>2021</v>
      </c>
      <c r="G658" s="15" t="s">
        <v>40</v>
      </c>
      <c r="H658" s="15" t="s">
        <v>2163</v>
      </c>
      <c r="I658" s="16">
        <v>8</v>
      </c>
      <c r="J658" s="15">
        <v>4</v>
      </c>
      <c r="K658" s="17">
        <f>IF(AND(G658&lt;&gt;"N",R658="N/A"), IF(I658&lt;4, 0, 0.25),IF(I658=1, IF(J658=1,0.25, 0.25), IF(I658&lt;13, 0.25, IF(I658&lt;26, 0.4, IF(I658&lt;51, 0.6, 0.75)))))</f>
        <v>0.25</v>
      </c>
      <c r="L658" s="16">
        <f>I658-M658</f>
        <v>6</v>
      </c>
      <c r="M658" s="16">
        <f>ROUNDUP(I658*K658,0)</f>
        <v>2</v>
      </c>
      <c r="N658" s="16">
        <f>M658*J658</f>
        <v>8</v>
      </c>
      <c r="O658" s="16">
        <v>8</v>
      </c>
      <c r="P658" s="16">
        <v>0</v>
      </c>
      <c r="Q658" s="16">
        <f>N658-O658-P658</f>
        <v>0</v>
      </c>
      <c r="R658" s="15" t="s">
        <v>75</v>
      </c>
      <c r="S658" s="15">
        <f>IF(R658="N/A", J658-($B$1-F658), J658-($B$1-R658))</f>
        <v>1</v>
      </c>
      <c r="T658" s="16">
        <v>0</v>
      </c>
      <c r="U658" s="16" t="str">
        <f>IF($S658&lt;2, "N/A", $M658)</f>
        <v>N/A</v>
      </c>
      <c r="V658" s="16" t="str">
        <f>IF($S658&lt;3, "N/A", $M658)</f>
        <v>N/A</v>
      </c>
      <c r="W658" s="16" t="str">
        <f>IF($S658&lt;4, "N/A", $M658)</f>
        <v>N/A</v>
      </c>
      <c r="X658" s="16" t="str">
        <f>IF($S658&lt;5, "N/A", $M658)</f>
        <v>N/A</v>
      </c>
      <c r="Y658" s="15" t="str">
        <f>IF(SUM(T658:X658)&lt;&gt;Q658, "CHECK", "OK")</f>
        <v>OK</v>
      </c>
      <c r="Z658" s="15" t="str">
        <f>IF(F658=$B$1, "No", IF(S658=1, "Yes", "No"))</f>
        <v>Yes</v>
      </c>
      <c r="AA658" s="18">
        <f>IF(C658="DM", "N/A", IF(Z658="No","N/A",VLOOKUP(B658,'Extension List'!$A$3:$R$1972,18,FALSE)))</f>
        <v>2</v>
      </c>
      <c r="AB658" s="15">
        <f>IF(C658="DM", "N/A", IF(Z658="No","N/A",VLOOKUP(B658,'Extension List'!$A$3:$T$1972,20,FALSE)))</f>
        <v>1</v>
      </c>
      <c r="AC658" s="15">
        <v>1</v>
      </c>
      <c r="AD658" s="16">
        <f>IF(AE658="N/A", "N/A", AA658-AE658)</f>
        <v>1</v>
      </c>
      <c r="AE658" s="16">
        <f>IF(AA658="N/A", "N/A", IF(AC658&gt;0, IF(AA658&lt;13, ROUNDUP(0.25*AA658,0), IF(AA658&lt;26, ROUNDUP(0.4*AA658,0), IF(AA658&lt;51, ROUNDUP(0.6*AA658,0), ROUNDUP(0.75*AA658,0)))), "N/A"))</f>
        <v>1</v>
      </c>
      <c r="AF658" s="16">
        <f>IF(AD658="N/A","N/A", (AE658*AC658)+Q658)</f>
        <v>1</v>
      </c>
      <c r="AG658" s="16">
        <v>1</v>
      </c>
      <c r="AH658" s="16">
        <v>0</v>
      </c>
      <c r="AI658" s="16" t="str">
        <f>IF($AF658="N/A","N/A",IF(AC658&gt;1,"TBC","N/A"))</f>
        <v>N/A</v>
      </c>
      <c r="AJ658" s="16" t="str">
        <f>IF($AF658="N/A","N/A",IF(AC658&gt;2,"TBC","N/A"))</f>
        <v>N/A</v>
      </c>
      <c r="AK658" s="16" t="str">
        <f>IF($AF658="N/A","N/A",IF(AC658&gt;3,"TBC","N/A"))</f>
        <v>N/A</v>
      </c>
      <c r="AL658" s="16" t="str">
        <f>IF(AC658="N/A","N/A",IF(AC658&gt;0,IF(SUM(AG658:AK658)&lt;&gt;AF658,"CHECK","OK"),"N/A"))</f>
        <v>OK</v>
      </c>
      <c r="AM658" s="16">
        <f>IF(AD658="N/A", L658+T658, L658+AG658)</f>
        <v>7</v>
      </c>
      <c r="AN658" s="16">
        <f>IF(AD658="N/A", IF(U658="N/A", "N/A", L658+U658), AD658+AH658)</f>
        <v>1</v>
      </c>
      <c r="AO658" s="16" t="str">
        <f>IF(AD658="N/A", IF(V658="N/A", "N/A", L658+V658), IF(AI658="N/A", "N/A", AD658+AI658))</f>
        <v>N/A</v>
      </c>
      <c r="AP658" s="16" t="str">
        <f>IF(AD658="N/A", IF(W658="N/A", "N/A", L658+W658), IF(AJ658="N/A", "N/A", AD658+AJ658))</f>
        <v>N/A</v>
      </c>
      <c r="AQ658" s="16" t="str">
        <f>IF(AD658="N/A", IF(X658="N/A", "N/A", L658+X658), IF(AK658="N/A", "N/A", AD658+AK658))</f>
        <v>N/A</v>
      </c>
      <c r="AR658" s="15" t="s">
        <v>40</v>
      </c>
      <c r="AS658" s="15" t="s">
        <v>40</v>
      </c>
      <c r="AT658" s="15" t="s">
        <v>40</v>
      </c>
      <c r="AU658" s="15" t="s">
        <v>40</v>
      </c>
      <c r="AV658" s="15" t="s">
        <v>40</v>
      </c>
      <c r="AW658" s="15" t="s">
        <v>40</v>
      </c>
      <c r="AX658" s="15" t="s">
        <v>40</v>
      </c>
      <c r="AY658" s="15" t="s">
        <v>44</v>
      </c>
      <c r="AZ658" s="15" t="s">
        <v>44</v>
      </c>
      <c r="BA658" s="15" t="s">
        <v>44</v>
      </c>
      <c r="BB658" s="15" t="s">
        <v>44</v>
      </c>
      <c r="BC658" s="15" t="s">
        <v>44</v>
      </c>
      <c r="BD658" s="15" t="s">
        <v>44</v>
      </c>
      <c r="BE658" s="15" t="s">
        <v>44</v>
      </c>
      <c r="BF658" s="15" t="s">
        <v>44</v>
      </c>
      <c r="BG658" s="15" t="s">
        <v>44</v>
      </c>
      <c r="BH658" s="15" t="s">
        <v>44</v>
      </c>
      <c r="BI658" s="15"/>
      <c r="BJ658" s="16">
        <f>IF(AR658="R", $CA658, IF(OR(AR658="P", AR658="T", AR658="N"), 0, IF($C658="DM", $T658, IF(OR(AR658="Y", AR658="IR"),$AM658,IF(AR658="C", IF($BI658="Y", IF($AF658="N/A", $Q658, $AF658), IF($AG658="N/A", $T658,$AG658)))))))</f>
        <v>7</v>
      </c>
      <c r="BK658" s="16">
        <f>IF(AS658="R", $CA658, IF(OR(AS658="P", AS658="T", AS658="N"), 0, IF($C658="DM", $T658, IF(OR(AS658="Y", AS658="IR"),$AM658,IF(AS658="C", IF($BI658="Y", IF($AF658="N/A", $Q658, $AF658), IF($AG658="N/A", $T658,$AG658)))))))</f>
        <v>7</v>
      </c>
      <c r="BL658" s="16">
        <f>IF(AT658="R", $CA658, IF(OR(AT658="P", AT658="T", AT658="N"), 0, IF($C658="DM", $T658, IF(OR(AT658="Y", AT658="IR"),$AM658,IF(AT658="C", IF($BI658="Y", IF($AF658="N/A", $Q658, $AF658), IF($AG658="N/A", $T658,$AG658)))))))</f>
        <v>7</v>
      </c>
      <c r="BM658" s="16">
        <f>IF(AU658="R", $CA658, IF(OR(AU658="P", AU658="T", AU658="N"), 0, IF($C658="DM", $T658, IF(OR(AU658="Y", AU658="IR"),$AM658,IF(AU658="C", IF($BI658="Y", IF($AF658="N/A", $Q658, $AF658), IF($AG658="N/A", $T658,$AG658)))))))</f>
        <v>7</v>
      </c>
      <c r="BN658" s="16">
        <f>IF(AV658="R", $CA658, IF(OR(AV658="P", AV658="T", AV658="N"), 0, IF($C658="DM", $T658, IF(OR(AV658="Y", AV658="IR"),$AM658,IF(AV658="C", IF($BI658="Y", IF($AF658="N/A", $Q658, $AF658), IF($AG658="N/A", $T658,$AG658)))))))</f>
        <v>7</v>
      </c>
      <c r="BO658" s="16">
        <f>IF(AW658="R", $CA658, IF(OR(AW658="P", AW658="T", AW658="N"), 0, IF($C658="DM", $T658, IF(OR(AW658="Y", AW658="IR"),$AM658,IF(AW658="C", IF($BI658="Y", IF($AF658="N/A", $Q658, $AF658), IF($AG658="N/A", $T658,$AG658)))))))</f>
        <v>7</v>
      </c>
      <c r="BP658" s="16">
        <f>IF(AX658="R", $CA658, IF(OR(AX658="P", AX658="T", AX658="N"), 0, IF($C658="DM", $T658, IF(OR(AX658="Y", AX658="IR"),$AM658,IF(AX658="C", IF($BI658="Y", IF($AF658="N/A", $Q658, $AF658), IF($AG658="N/A", $T658,$AG658)))))))</f>
        <v>7</v>
      </c>
      <c r="BQ658" s="16">
        <f>IF(AY658="R", $CA658, IF(OR(AY658="P", AY658="T", AY658="N"), 0, IF($C658="DM", $T658, IF(OR(AY658="Y", AY658="IR"),$AM658,IF(AY658="C", IF($BI658="Y", IF($AF658="N/A", $Q658, $AF658), IF($AG658="N/A", $T658,$AG658)))))))</f>
        <v>1</v>
      </c>
      <c r="BR658" s="16">
        <f>IF(AZ658="R", $CA658, IF(OR(AZ658="P", AZ658="T", AZ658="N"), 0, IF($C658="DM", $T658, IF(OR(AZ658="Y", AZ658="IR"),$AM658,IF(AZ658="C", IF($BI658="Y", IF($AF658="N/A", $Q658, $AF658), IF($AG658="N/A", $T658,$AG658)))))))</f>
        <v>1</v>
      </c>
      <c r="BS658" s="16">
        <f>IF(BA658="R", $CA658, IF(OR(BA658="P", BA658="T", BA658="N"), 0, IF($C658="DM", $T658, IF(OR(BA658="Y", BA658="IR"),$AM658,IF(BA658="C", IF($BI658="Y", IF($AF658="N/A", $Q658, $AF658), IF($AG658="N/A", $T658,$AG658)))))))</f>
        <v>1</v>
      </c>
      <c r="BT658" s="16">
        <f>IF(BB658="R", $CA658, IF(OR(BB658="P", BB658="T", BB658="N"), 0, IF($C658="DM", $T658, IF(OR(BB658="Y", BB658="IR"),$AM658,IF(BB658="C", IF($BI658="Y", IF($BA658="C", IF($AF658="N/A", $Q658, $AF658), IF($AF658="N/A", $T658, $AM658)), IF($AG658="N/A", $T658,$AG658)))))))</f>
        <v>1</v>
      </c>
      <c r="BU658" s="16">
        <f>IF(BC658="R", $CA658, IF(OR(BC658="P", BC658="T", BC658="N"), 0, IF($C658="DM", $T658, IF(OR(BC658="Y", BC658="IR"),$AM658,IF(BC658="C", IF($BI658="Y", IF($BA658="C", IF($AF658="N/A", $Q658, $AF658), IF($AF658="N/A", $T658, $AM658)), IF($AG658="N/A", $T658,$AG658)))))))</f>
        <v>1</v>
      </c>
      <c r="BV658" s="16">
        <f>IF(BD658="R", $CA658, IF(OR(BD658="P", BD658="T", BD658="N"), 0, IF($C658="DM", $T658, IF(OR(BD658="Y", BD658="IR"),$AM658,IF(BD658="C", IF($BI658="Y", IF($BA658="C", IF($AF658="N/A", $Q658, $AF658), IF($AF658="N/A", $T658, $AM658)), IF($AG658="N/A", $T658,$AG658)))))))</f>
        <v>1</v>
      </c>
      <c r="BW658" s="16">
        <f>IF(BE658="R", $CA658, IF(OR(BE658="P", BE658="T", BE658="N"), 0, IF($C658="DM", $T658, IF(OR(BE658="Y", BE658="IR"),$AM658,IF(BE658="C", IF($BI658="Y", IF($BA658="C", IF($AF658="N/A", $Q658, $AF658), IF($AF658="N/A", $T658, $AM658)), IF($AG658="N/A", $T658,$AG658)))))))</f>
        <v>1</v>
      </c>
      <c r="BX658" s="16">
        <f>IF(BF658="R", $CA658, IF(OR(BF658="P", BF658="T", BF658="N"), 0, IF($C658="DM", $T658, IF(OR(BF658="Y", BF658="IR"),$AM658,IF(BF658="C", IF($BI658="Y", IF($BA658="C", IF($AF658="N/A", $Q658, $AF658), IF($AF658="N/A", $T658, $AM658)), IF($AG658="N/A", $T658,$AG658)))))))</f>
        <v>1</v>
      </c>
      <c r="BY658" s="16">
        <f>IF(BG658="R", $CA658, IF(OR(BG658="P", BG658="T", BG658="N"), 0, IF($C658="DM", $T658, IF(OR(BG658="Y", BG658="IR"),$AM658,IF(BG658="C", IF($BI658="Y", IF($BA658="C", IF($AF658="N/A", $Q658, $AF658), IF($AF658="N/A", $T658, $AM658)), IF($AG658="N/A", $T658,$AG658)))))))</f>
        <v>1</v>
      </c>
      <c r="BZ658" s="16">
        <f>IF(BH658="R", $CA658, IF(OR(BH658="P", BH658="T", BH658="N"), 0, IF($C658="DM", $T658, IF(OR(BH658="Y", BH658="IR"),$AM658,IF(BH658="C", IF($BI658="Y", IF($BA658="C", IF($AF658="N/A", $Q658, $AF658), IF($AF658="N/A", $T658, $AM658)), IF($AG658="N/A", $T658,$AG658)))))))</f>
        <v>1</v>
      </c>
      <c r="CA658" s="15" t="s">
        <v>75</v>
      </c>
      <c r="CB658" s="16">
        <f>BZ658</f>
        <v>1</v>
      </c>
      <c r="CC658" s="15">
        <f>IF(OR($BH658="T", $BH658="R"), 0, IF($BH658="C", IF($BI658="Y", IF($BA658="C", 0, IF(AF658="N/A", Q658-T658, AF658-AG658)), IF($AF658="N/A", U658, AH658)), AN658))</f>
        <v>0</v>
      </c>
      <c r="CD658" s="15" t="str">
        <f>IF(OR($BH658="T", $BH658="R"), 0, IF($BH658="C", IF($BI658="Y", 0, IF($AF658="N/A", V658, AI658)), AO658))</f>
        <v>N/A</v>
      </c>
      <c r="CE658" s="15" t="str">
        <f>IF(OR($BH658="T", $BH658="R"), 0, IF($BH658="C", IF($BI658="Y", 0, IF($AF658="N/A", W658, AJ658)), AP658))</f>
        <v>N/A</v>
      </c>
      <c r="CF658" s="15" t="str">
        <f>IF(OR($BH658="T", $BH658="R"), 0, IF($BH658="C", IF($BI658="Y", 0, IF($AF658="N/A", X658, AK658)), AQ658))</f>
        <v>N/A</v>
      </c>
      <c r="CG658" t="str">
        <f>IF(AC658="N/A", "S:"&amp;L658&amp;" G:"&amp;M658&amp;" GR:"&amp;Q658, IF(AC658=0, "S:"&amp;L658&amp;" G:"&amp;M658&amp;" GR:"&amp;Q658, "S:"&amp;L658&amp;"/"&amp;AD658&amp;" G:"&amp;AE658&amp;" GR:"&amp;AF658))</f>
        <v>S:6/1 G:1 GR:1</v>
      </c>
    </row>
    <row r="659" spans="1:85" x14ac:dyDescent="0.25">
      <c r="A659" s="14">
        <v>4736</v>
      </c>
      <c r="B659" s="15" t="s">
        <v>2569</v>
      </c>
      <c r="C659" s="15" t="s">
        <v>68</v>
      </c>
      <c r="D659" s="15" t="s">
        <v>55</v>
      </c>
      <c r="E659" s="15">
        <f>VLOOKUP(B659, 'Rookie Year'!$A$2:$B$55679,2,FALSE)</f>
        <v>2022</v>
      </c>
      <c r="F659" s="15">
        <v>2022</v>
      </c>
      <c r="G659" s="15" t="s">
        <v>40</v>
      </c>
      <c r="H659" s="15" t="s">
        <v>2167</v>
      </c>
      <c r="I659" s="16">
        <v>6</v>
      </c>
      <c r="J659" s="15">
        <v>4</v>
      </c>
      <c r="K659" s="17">
        <f>IF(AND(G659&lt;&gt;"N",R659="N/A"), IF(I659&lt;4, 0, 0.25),IF(I659=1, IF(J659=1,0.25, 0.25), IF(I659&lt;13, 0.25, IF(I659&lt;26, 0.4, IF(I659&lt;51, 0.6, 0.75)))))</f>
        <v>0.25</v>
      </c>
      <c r="L659" s="16">
        <f>I659-M659</f>
        <v>4</v>
      </c>
      <c r="M659" s="16">
        <f>ROUNDUP(I659*K659,0)</f>
        <v>2</v>
      </c>
      <c r="N659" s="16">
        <f>M659*J659</f>
        <v>8</v>
      </c>
      <c r="O659" s="16">
        <v>6</v>
      </c>
      <c r="P659" s="16">
        <v>0</v>
      </c>
      <c r="Q659" s="16">
        <f>N659-O659-P659</f>
        <v>2</v>
      </c>
      <c r="R659" s="15" t="s">
        <v>75</v>
      </c>
      <c r="S659" s="15">
        <f>IF(R659="N/A", J659-($B$1-F659), J659-($B$1-R659))</f>
        <v>2</v>
      </c>
      <c r="T659" s="16">
        <v>0</v>
      </c>
      <c r="U659" s="16">
        <v>2</v>
      </c>
      <c r="V659" s="16" t="str">
        <f>IF($S659&lt;3, "N/A", $M659)</f>
        <v>N/A</v>
      </c>
      <c r="W659" s="16" t="str">
        <f>IF($S659&lt;4, "N/A", $M659)</f>
        <v>N/A</v>
      </c>
      <c r="X659" s="16" t="str">
        <f>IF($S659&lt;5, "N/A", $M659)</f>
        <v>N/A</v>
      </c>
      <c r="Y659" s="15" t="str">
        <f>IF(SUM(T659:X659)&lt;&gt;Q659, "CHECK", "OK")</f>
        <v>OK</v>
      </c>
      <c r="Z659" s="15" t="str">
        <f>IF(F659=$B$1, "No", IF(S659=1, "Yes", "No"))</f>
        <v>No</v>
      </c>
      <c r="AA659" s="18" t="str">
        <f>IF(C659="DM", "N/A", IF(Z659="No","N/A",VLOOKUP(B659,'Extension List'!$A$3:$R$1972,18,FALSE)))</f>
        <v>N/A</v>
      </c>
      <c r="AB659" s="15" t="str">
        <f>IF(C659="DM", "N/A", IF(Z659="No","N/A",VLOOKUP(B659,'Extension List'!$A$3:$T$1972,20,FALSE)))</f>
        <v>N/A</v>
      </c>
      <c r="AC659" s="15" t="str">
        <f>IF(AA659="N/A", "N/A", 0)</f>
        <v>N/A</v>
      </c>
      <c r="AD659" s="16" t="str">
        <f>IF(AE659="N/A", "N/A", AA659-AE659)</f>
        <v>N/A</v>
      </c>
      <c r="AE659" s="16" t="str">
        <f>IF(AA659="N/A", "N/A", IF(AC659&gt;0, IF(AA659&lt;13, ROUNDUP(0.25*AA659,0), IF(AA659&lt;26, ROUNDUP(0.4*AA659,0), IF(AA659&lt;51, ROUNDUP(0.6*AA659,0), ROUNDUP(0.75*AA659,0)))), "N/A"))</f>
        <v>N/A</v>
      </c>
      <c r="AF659" s="16" t="str">
        <f>IF(AD659="N/A","N/A", (AE659*AC659)+Q659)</f>
        <v>N/A</v>
      </c>
      <c r="AG659" s="16" t="str">
        <f>IF($AF659="N/A", "N/A", "TBC")</f>
        <v>N/A</v>
      </c>
      <c r="AH659" s="16" t="str">
        <f>IF($AF659="N/A", "N/A", "TBC")</f>
        <v>N/A</v>
      </c>
      <c r="AI659" s="16" t="str">
        <f>IF($AF659="N/A","N/A",IF(AC659&gt;1,"TBC","N/A"))</f>
        <v>N/A</v>
      </c>
      <c r="AJ659" s="16" t="str">
        <f>IF($AF659="N/A","N/A",IF(AC659&gt;2,"TBC","N/A"))</f>
        <v>N/A</v>
      </c>
      <c r="AK659" s="16" t="str">
        <f>IF($AF659="N/A","N/A",IF(AC659&gt;3,"TBC","N/A"))</f>
        <v>N/A</v>
      </c>
      <c r="AL659" s="16" t="str">
        <f>IF(AC659="N/A","N/A",IF(AC659&gt;0,IF(SUM(AG659:AK659)&lt;&gt;AF659,"CHECK","OK"),"N/A"))</f>
        <v>N/A</v>
      </c>
      <c r="AM659" s="16">
        <f>IF(AD659="N/A", L659+T659, L659+AG659)</f>
        <v>4</v>
      </c>
      <c r="AN659" s="16">
        <f>IF(AD659="N/A", IF(U659="N/A", "N/A", L659+U659), AD659+AH659)</f>
        <v>6</v>
      </c>
      <c r="AO659" s="16" t="str">
        <f>IF(AD659="N/A", IF(V659="N/A", "N/A", L659+V659), IF(AI659="N/A", "N/A", AD659+AI659))</f>
        <v>N/A</v>
      </c>
      <c r="AP659" s="16" t="str">
        <f>IF(AD659="N/A", IF(W659="N/A", "N/A", L659+W659), IF(AJ659="N/A", "N/A", AD659+AJ659))</f>
        <v>N/A</v>
      </c>
      <c r="AQ659" s="16" t="str">
        <f>IF(AD659="N/A", IF(X659="N/A", "N/A", L659+X659), IF(AK659="N/A", "N/A", AD659+AK659))</f>
        <v>N/A</v>
      </c>
      <c r="AR659" s="15" t="s">
        <v>40</v>
      </c>
      <c r="AS659" s="15" t="s">
        <v>40</v>
      </c>
      <c r="AT659" s="15" t="s">
        <v>40</v>
      </c>
      <c r="AU659" s="15" t="s">
        <v>40</v>
      </c>
      <c r="AV659" s="15" t="s">
        <v>44</v>
      </c>
      <c r="AW659" s="15" t="s">
        <v>44</v>
      </c>
      <c r="AX659" s="15" t="s">
        <v>44</v>
      </c>
      <c r="AY659" s="15" t="s">
        <v>44</v>
      </c>
      <c r="AZ659" s="15" t="s">
        <v>44</v>
      </c>
      <c r="BA659" s="15" t="s">
        <v>44</v>
      </c>
      <c r="BB659" s="15" t="s">
        <v>44</v>
      </c>
      <c r="BC659" s="15" t="s">
        <v>44</v>
      </c>
      <c r="BD659" s="15" t="s">
        <v>44</v>
      </c>
      <c r="BE659" s="15" t="s">
        <v>44</v>
      </c>
      <c r="BF659" s="15" t="s">
        <v>44</v>
      </c>
      <c r="BG659" s="15" t="s">
        <v>44</v>
      </c>
      <c r="BH659" s="15" t="s">
        <v>44</v>
      </c>
      <c r="BI659" s="15"/>
      <c r="BJ659" s="16">
        <f>IF(AR659="R", $CA659, IF(OR(AR659="P", AR659="T", AR659="N"), 0, IF($C659="DM", $T659, IF(OR(AR659="Y", AR659="IR"),$AM659,IF(AR659="C", IF($BI659="Y", IF($AF659="N/A", $Q659, $AF659), IF($AG659="N/A", $T659,$AG659)))))))</f>
        <v>4</v>
      </c>
      <c r="BK659" s="16">
        <f>IF(AS659="R", $CA659, IF(OR(AS659="P", AS659="T", AS659="N"), 0, IF($C659="DM", $T659, IF(OR(AS659="Y", AS659="IR"),$AM659,IF(AS659="C", IF($BI659="Y", IF($AF659="N/A", $Q659, $AF659), IF($AG659="N/A", $T659,$AG659)))))))</f>
        <v>4</v>
      </c>
      <c r="BL659" s="16">
        <f>IF(AT659="R", $CA659, IF(OR(AT659="P", AT659="T", AT659="N"), 0, IF($C659="DM", $T659, IF(OR(AT659="Y", AT659="IR"),$AM659,IF(AT659="C", IF($BI659="Y", IF($AF659="N/A", $Q659, $AF659), IF($AG659="N/A", $T659,$AG659)))))))</f>
        <v>4</v>
      </c>
      <c r="BM659" s="16">
        <f>IF(AU659="R", $CA659, IF(OR(AU659="P", AU659="T", AU659="N"), 0, IF($C659="DM", $T659, IF(OR(AU659="Y", AU659="IR"),$AM659,IF(AU659="C", IF($BI659="Y", IF($AF659="N/A", $Q659, $AF659), IF($AG659="N/A", $T659,$AG659)))))))</f>
        <v>4</v>
      </c>
      <c r="BN659" s="16">
        <f>IF(AV659="R", $CA659, IF(OR(AV659="P", AV659="T", AV659="N"), 0, IF($C659="DM", $T659, IF(OR(AV659="Y", AV659="IR"),$AM659,IF(AV659="C", IF($BI659="Y", IF($AF659="N/A", $Q659, $AF659), IF($AG659="N/A", $T659,$AG659)))))))</f>
        <v>0</v>
      </c>
      <c r="BO659" s="16">
        <f>IF(AW659="R", $CA659, IF(OR(AW659="P", AW659="T", AW659="N"), 0, IF($C659="DM", $T659, IF(OR(AW659="Y", AW659="IR"),$AM659,IF(AW659="C", IF($BI659="Y", IF($AF659="N/A", $Q659, $AF659), IF($AG659="N/A", $T659,$AG659)))))))</f>
        <v>0</v>
      </c>
      <c r="BP659" s="16">
        <f>IF(AX659="R", $CA659, IF(OR(AX659="P", AX659="T", AX659="N"), 0, IF($C659="DM", $T659, IF(OR(AX659="Y", AX659="IR"),$AM659,IF(AX659="C", IF($BI659="Y", IF($AF659="N/A", $Q659, $AF659), IF($AG659="N/A", $T659,$AG659)))))))</f>
        <v>0</v>
      </c>
      <c r="BQ659" s="16">
        <f>IF(AY659="R", $CA659, IF(OR(AY659="P", AY659="T", AY659="N"), 0, IF($C659="DM", $T659, IF(OR(AY659="Y", AY659="IR"),$AM659,IF(AY659="C", IF($BI659="Y", IF($AF659="N/A", $Q659, $AF659), IF($AG659="N/A", $T659,$AG659)))))))</f>
        <v>0</v>
      </c>
      <c r="BR659" s="16">
        <f>IF(AZ659="R", $CA659, IF(OR(AZ659="P", AZ659="T", AZ659="N"), 0, IF($C659="DM", $T659, IF(OR(AZ659="Y", AZ659="IR"),$AM659,IF(AZ659="C", IF($BI659="Y", IF($AF659="N/A", $Q659, $AF659), IF($AG659="N/A", $T659,$AG659)))))))</f>
        <v>0</v>
      </c>
      <c r="BS659" s="16">
        <f>IF(BA659="R", $CA659, IF(OR(BA659="P", BA659="T", BA659="N"), 0, IF($C659="DM", $T659, IF(OR(BA659="Y", BA659="IR"),$AM659,IF(BA659="C", IF($BI659="Y", IF($AF659="N/A", $Q659, $AF659), IF($AG659="N/A", $T659,$AG659)))))))</f>
        <v>0</v>
      </c>
      <c r="BT659" s="16">
        <f>IF(BB659="R", $CA659, IF(OR(BB659="P", BB659="T", BB659="N"), 0, IF($C659="DM", $T659, IF(OR(BB659="Y", BB659="IR"),$AM659,IF(BB659="C", IF($BI659="Y", IF($BA659="C", IF($AF659="N/A", $Q659, $AF659), IF($AF659="N/A", $T659, $AM659)), IF($AG659="N/A", $T659,$AG659)))))))</f>
        <v>0</v>
      </c>
      <c r="BU659" s="16">
        <f>IF(BC659="R", $CA659, IF(OR(BC659="P", BC659="T", BC659="N"), 0, IF($C659="DM", $T659, IF(OR(BC659="Y", BC659="IR"),$AM659,IF(BC659="C", IF($BI659="Y", IF($BA659="C", IF($AF659="N/A", $Q659, $AF659), IF($AF659="N/A", $T659, $AM659)), IF($AG659="N/A", $T659,$AG659)))))))</f>
        <v>0</v>
      </c>
      <c r="BV659" s="16">
        <f>IF(BD659="R", $CA659, IF(OR(BD659="P", BD659="T", BD659="N"), 0, IF($C659="DM", $T659, IF(OR(BD659="Y", BD659="IR"),$AM659,IF(BD659="C", IF($BI659="Y", IF($BA659="C", IF($AF659="N/A", $Q659, $AF659), IF($AF659="N/A", $T659, $AM659)), IF($AG659="N/A", $T659,$AG659)))))))</f>
        <v>0</v>
      </c>
      <c r="BW659" s="16">
        <f>IF(BE659="R", $CA659, IF(OR(BE659="P", BE659="T", BE659="N"), 0, IF($C659="DM", $T659, IF(OR(BE659="Y", BE659="IR"),$AM659,IF(BE659="C", IF($BI659="Y", IF($BA659="C", IF($AF659="N/A", $Q659, $AF659), IF($AF659="N/A", $T659, $AM659)), IF($AG659="N/A", $T659,$AG659)))))))</f>
        <v>0</v>
      </c>
      <c r="BX659" s="16">
        <f>IF(BF659="R", $CA659, IF(OR(BF659="P", BF659="T", BF659="N"), 0, IF($C659="DM", $T659, IF(OR(BF659="Y", BF659="IR"),$AM659,IF(BF659="C", IF($BI659="Y", IF($BA659="C", IF($AF659="N/A", $Q659, $AF659), IF($AF659="N/A", $T659, $AM659)), IF($AG659="N/A", $T659,$AG659)))))))</f>
        <v>0</v>
      </c>
      <c r="BY659" s="16">
        <f>IF(BG659="R", $CA659, IF(OR(BG659="P", BG659="T", BG659="N"), 0, IF($C659="DM", $T659, IF(OR(BG659="Y", BG659="IR"),$AM659,IF(BG659="C", IF($BI659="Y", IF($BA659="C", IF($AF659="N/A", $Q659, $AF659), IF($AF659="N/A", $T659, $AM659)), IF($AG659="N/A", $T659,$AG659)))))))</f>
        <v>0</v>
      </c>
      <c r="BZ659" s="16">
        <f>IF(BH659="R", $CA659, IF(OR(BH659="P", BH659="T", BH659="N"), 0, IF($C659="DM", $T659, IF(OR(BH659="Y", BH659="IR"),$AM659,IF(BH659="C", IF($BI659="Y", IF($BA659="C", IF($AF659="N/A", $Q659, $AF659), IF($AF659="N/A", $T659, $AM659)), IF($AG659="N/A", $T659,$AG659)))))))</f>
        <v>0</v>
      </c>
      <c r="CA659" s="15" t="s">
        <v>75</v>
      </c>
      <c r="CB659" s="16">
        <f>BZ659</f>
        <v>0</v>
      </c>
      <c r="CC659" s="15">
        <f>IF(OR($BH659="T", $BH659="R"), 0, IF($BH659="C", IF($BI659="Y", IF($BA659="C", 0, IF(AF659="N/A", Q659-T659, AF659-AG659)), IF($AF659="N/A", U659, AH659)), AN659))</f>
        <v>2</v>
      </c>
      <c r="CD659" s="15" t="str">
        <f>IF(OR($BH659="T", $BH659="R"), 0, IF($BH659="C", IF($BI659="Y", 0, IF($AF659="N/A", V659, AI659)), AO659))</f>
        <v>N/A</v>
      </c>
      <c r="CE659" s="15" t="str">
        <f>IF(OR($BH659="T", $BH659="R"), 0, IF($BH659="C", IF($BI659="Y", 0, IF($AF659="N/A", W659, AJ659)), AP659))</f>
        <v>N/A</v>
      </c>
      <c r="CF659" s="15" t="str">
        <f>IF(OR($BH659="T", $BH659="R"), 0, IF($BH659="C", IF($BI659="Y", 0, IF($AF659="N/A", X659, AK659)), AQ659))</f>
        <v>N/A</v>
      </c>
      <c r="CG659" t="str">
        <f>IF(AC659="N/A", "S:"&amp;L659&amp;" G:"&amp;M659&amp;" GR:"&amp;Q659, IF(AC659=0, "S:"&amp;L659&amp;" G:"&amp;M659&amp;" GR:"&amp;Q659, "S:"&amp;L659&amp;"/"&amp;AD659&amp;" G:"&amp;AE659&amp;" GR:"&amp;AF659))</f>
        <v>S:4 G:2 GR:2</v>
      </c>
    </row>
    <row r="660" spans="1:85" x14ac:dyDescent="0.25">
      <c r="A660" s="14">
        <v>5232</v>
      </c>
      <c r="B660" s="15" t="s">
        <v>2823</v>
      </c>
      <c r="C660" s="15" t="s">
        <v>68</v>
      </c>
      <c r="D660" s="15" t="s">
        <v>55</v>
      </c>
      <c r="E660" s="15">
        <f>VLOOKUP(B660, 'Rookie Year'!$A$2:$B$55679,2,FALSE)</f>
        <v>2023</v>
      </c>
      <c r="F660" s="15">
        <v>2023</v>
      </c>
      <c r="G660" s="15" t="s">
        <v>40</v>
      </c>
      <c r="H660" s="15" t="s">
        <v>2218</v>
      </c>
      <c r="I660" s="16">
        <v>1</v>
      </c>
      <c r="J660" s="15">
        <v>3</v>
      </c>
      <c r="K660" s="17">
        <f>IF(AND(G660&lt;&gt;"N",R660="N/A"), IF(I660&lt;4, 0, 0.25),IF(I660=1, IF(J660=1,0.25, 0.25), IF(I660&lt;13, 0.25, IF(I660&lt;26, 0.4, IF(I660&lt;51, 0.6, 0.75)))))</f>
        <v>0</v>
      </c>
      <c r="L660" s="16">
        <f>I660-M660</f>
        <v>1</v>
      </c>
      <c r="M660" s="16">
        <f>ROUNDUP(I660*K660,0)</f>
        <v>0</v>
      </c>
      <c r="N660" s="16">
        <f>M660*J660</f>
        <v>0</v>
      </c>
      <c r="O660" s="16">
        <v>0</v>
      </c>
      <c r="P660" s="16">
        <v>0</v>
      </c>
      <c r="Q660" s="16">
        <f>N660-O660-P660</f>
        <v>0</v>
      </c>
      <c r="R660" s="15" t="s">
        <v>75</v>
      </c>
      <c r="S660" s="15">
        <f>IF(R660="N/A", J660-($B$1-F660), J660-($B$1-R660))</f>
        <v>2</v>
      </c>
      <c r="T660" s="16">
        <v>0</v>
      </c>
      <c r="U660" s="16">
        <v>0</v>
      </c>
      <c r="V660" s="16" t="str">
        <f>IF($S660&lt;3, "N/A", $M660)</f>
        <v>N/A</v>
      </c>
      <c r="W660" s="16" t="str">
        <f>IF($S660&lt;4, "N/A", $M660)</f>
        <v>N/A</v>
      </c>
      <c r="X660" s="16" t="str">
        <f>IF($S660&lt;5, "N/A", $M660)</f>
        <v>N/A</v>
      </c>
      <c r="Y660" s="15" t="str">
        <f>IF(SUM(T660:X660)&lt;&gt;Q660, "CHECK", "OK")</f>
        <v>OK</v>
      </c>
      <c r="Z660" s="15" t="str">
        <f>IF(F660=$B$1, "No", IF(S660=1, "Yes", "No"))</f>
        <v>No</v>
      </c>
      <c r="AA660" s="18" t="str">
        <f>IF(C660="DM", "N/A", IF(Z660="No","N/A",VLOOKUP(B660,'Extension List'!$A$3:$R$1972,18,FALSE)))</f>
        <v>N/A</v>
      </c>
      <c r="AB660" s="15" t="str">
        <f>IF(C660="DM", "N/A", IF(Z660="No","N/A",VLOOKUP(B660,'Extension List'!$A$3:$T$1972,20,FALSE)))</f>
        <v>N/A</v>
      </c>
      <c r="AC660" s="15" t="str">
        <f>IF(AA660="N/A", "N/A", 0)</f>
        <v>N/A</v>
      </c>
      <c r="AD660" s="16" t="str">
        <f>IF(AE660="N/A", "N/A", AA660-AE660)</f>
        <v>N/A</v>
      </c>
      <c r="AE660" s="16" t="str">
        <f>IF(AA660="N/A", "N/A", IF(AC660&gt;0, IF(AA660&lt;13, ROUNDUP(0.25*AA660,0), IF(AA660&lt;26, ROUNDUP(0.4*AA660,0), IF(AA660&lt;51, ROUNDUP(0.6*AA660,0), ROUNDUP(0.75*AA660,0)))), "N/A"))</f>
        <v>N/A</v>
      </c>
      <c r="AF660" s="16" t="str">
        <f>IF(AD660="N/A","N/A", (AE660*AC660)+Q660)</f>
        <v>N/A</v>
      </c>
      <c r="AG660" s="16" t="str">
        <f>IF($AF660="N/A", "N/A", "TBC")</f>
        <v>N/A</v>
      </c>
      <c r="AH660" s="16" t="str">
        <f>IF($AF660="N/A", "N/A", "TBC")</f>
        <v>N/A</v>
      </c>
      <c r="AI660" s="16" t="str">
        <f>IF($AF660="N/A","N/A",IF(AC660&gt;1,"TBC","N/A"))</f>
        <v>N/A</v>
      </c>
      <c r="AJ660" s="16" t="str">
        <f>IF($AF660="N/A","N/A",IF(AC660&gt;2,"TBC","N/A"))</f>
        <v>N/A</v>
      </c>
      <c r="AK660" s="16" t="str">
        <f>IF($AF660="N/A","N/A",IF(AC660&gt;3,"TBC","N/A"))</f>
        <v>N/A</v>
      </c>
      <c r="AL660" s="16" t="str">
        <f>IF(AC660="N/A","N/A",IF(AC660&gt;0,IF(SUM(AG660:AK660)&lt;&gt;AF660,"CHECK","OK"),"N/A"))</f>
        <v>N/A</v>
      </c>
      <c r="AM660" s="16">
        <f>IF(AD660="N/A", L660+T660, L660+AG660)</f>
        <v>1</v>
      </c>
      <c r="AN660" s="16">
        <f>IF(AD660="N/A", IF(U660="N/A", "N/A", L660+U660), AD660+AH660)</f>
        <v>1</v>
      </c>
      <c r="AO660" s="16" t="str">
        <f>IF(AD660="N/A", IF(V660="N/A", "N/A", L660+V660), IF(AI660="N/A", "N/A", AD660+AI660))</f>
        <v>N/A</v>
      </c>
      <c r="AP660" s="16" t="str">
        <f>IF(AD660="N/A", IF(W660="N/A", "N/A", L660+W660), IF(AJ660="N/A", "N/A", AD660+AJ660))</f>
        <v>N/A</v>
      </c>
      <c r="AQ660" s="16" t="str">
        <f>IF(AD660="N/A", IF(X660="N/A", "N/A", L660+X660), IF(AK660="N/A", "N/A", AD660+AK660))</f>
        <v>N/A</v>
      </c>
      <c r="AR660" s="15" t="s">
        <v>44</v>
      </c>
      <c r="AS660" s="15" t="s">
        <v>44</v>
      </c>
      <c r="AT660" s="15" t="s">
        <v>44</v>
      </c>
      <c r="AU660" s="15" t="s">
        <v>44</v>
      </c>
      <c r="AV660" s="15" t="s">
        <v>44</v>
      </c>
      <c r="AW660" s="15" t="s">
        <v>44</v>
      </c>
      <c r="AX660" s="15" t="s">
        <v>44</v>
      </c>
      <c r="AY660" s="15" t="s">
        <v>44</v>
      </c>
      <c r="AZ660" s="15" t="s">
        <v>44</v>
      </c>
      <c r="BA660" s="15" t="s">
        <v>44</v>
      </c>
      <c r="BB660" s="15" t="s">
        <v>44</v>
      </c>
      <c r="BC660" s="15" t="s">
        <v>44</v>
      </c>
      <c r="BD660" s="15" t="s">
        <v>44</v>
      </c>
      <c r="BE660" s="15" t="s">
        <v>44</v>
      </c>
      <c r="BF660" s="15" t="s">
        <v>44</v>
      </c>
      <c r="BG660" s="15" t="s">
        <v>44</v>
      </c>
      <c r="BH660" s="15" t="s">
        <v>44</v>
      </c>
      <c r="BI660" s="15"/>
      <c r="BJ660" s="16">
        <f>IF(AR660="R", $CA660, IF(OR(AR660="P", AR660="T", AR660="N"), 0, IF($C660="DM", $T660, IF(OR(AR660="Y", AR660="IR"),$AM660,IF(AR660="C", IF($BI660="Y", IF($AF660="N/A", $Q660, $AF660), IF($AG660="N/A", $T660,$AG660)))))))</f>
        <v>0</v>
      </c>
      <c r="BK660" s="16">
        <f>IF(AS660="R", $CA660, IF(OR(AS660="P", AS660="T", AS660="N"), 0, IF($C660="DM", $T660, IF(OR(AS660="Y", AS660="IR"),$AM660,IF(AS660="C", IF($BI660="Y", IF($AF660="N/A", $Q660, $AF660), IF($AG660="N/A", $T660,$AG660)))))))</f>
        <v>0</v>
      </c>
      <c r="BL660" s="16">
        <f>IF(AT660="R", $CA660, IF(OR(AT660="P", AT660="T", AT660="N"), 0, IF($C660="DM", $T660, IF(OR(AT660="Y", AT660="IR"),$AM660,IF(AT660="C", IF($BI660="Y", IF($AF660="N/A", $Q660, $AF660), IF($AG660="N/A", $T660,$AG660)))))))</f>
        <v>0</v>
      </c>
      <c r="BM660" s="16">
        <f>IF(AU660="R", $CA660, IF(OR(AU660="P", AU660="T", AU660="N"), 0, IF($C660="DM", $T660, IF(OR(AU660="Y", AU660="IR"),$AM660,IF(AU660="C", IF($BI660="Y", IF($AF660="N/A", $Q660, $AF660), IF($AG660="N/A", $T660,$AG660)))))))</f>
        <v>0</v>
      </c>
      <c r="BN660" s="16">
        <f>IF(AV660="R", $CA660, IF(OR(AV660="P", AV660="T", AV660="N"), 0, IF($C660="DM", $T660, IF(OR(AV660="Y", AV660="IR"),$AM660,IF(AV660="C", IF($BI660="Y", IF($AF660="N/A", $Q660, $AF660), IF($AG660="N/A", $T660,$AG660)))))))</f>
        <v>0</v>
      </c>
      <c r="BO660" s="16">
        <f>IF(AW660="R", $CA660, IF(OR(AW660="P", AW660="T", AW660="N"), 0, IF($C660="DM", $T660, IF(OR(AW660="Y", AW660="IR"),$AM660,IF(AW660="C", IF($BI660="Y", IF($AF660="N/A", $Q660, $AF660), IF($AG660="N/A", $T660,$AG660)))))))</f>
        <v>0</v>
      </c>
      <c r="BP660" s="16">
        <f>IF(AX660="R", $CA660, IF(OR(AX660="P", AX660="T", AX660="N"), 0, IF($C660="DM", $T660, IF(OR(AX660="Y", AX660="IR"),$AM660,IF(AX660="C", IF($BI660="Y", IF($AF660="N/A", $Q660, $AF660), IF($AG660="N/A", $T660,$AG660)))))))</f>
        <v>0</v>
      </c>
      <c r="BQ660" s="16">
        <f>IF(AY660="R", $CA660, IF(OR(AY660="P", AY660="T", AY660="N"), 0, IF($C660="DM", $T660, IF(OR(AY660="Y", AY660="IR"),$AM660,IF(AY660="C", IF($BI660="Y", IF($AF660="N/A", $Q660, $AF660), IF($AG660="N/A", $T660,$AG660)))))))</f>
        <v>0</v>
      </c>
      <c r="BR660" s="16">
        <f>IF(AZ660="R", $CA660, IF(OR(AZ660="P", AZ660="T", AZ660="N"), 0, IF($C660="DM", $T660, IF(OR(AZ660="Y", AZ660="IR"),$AM660,IF(AZ660="C", IF($BI660="Y", IF($AF660="N/A", $Q660, $AF660), IF($AG660="N/A", $T660,$AG660)))))))</f>
        <v>0</v>
      </c>
      <c r="BS660" s="16">
        <f>IF(BA660="R", $CA660, IF(OR(BA660="P", BA660="T", BA660="N"), 0, IF($C660="DM", $T660, IF(OR(BA660="Y", BA660="IR"),$AM660,IF(BA660="C", IF($BI660="Y", IF($AF660="N/A", $Q660, $AF660), IF($AG660="N/A", $T660,$AG660)))))))</f>
        <v>0</v>
      </c>
      <c r="BT660" s="16">
        <f>IF(BB660="R", $CA660, IF(OR(BB660="P", BB660="T", BB660="N"), 0, IF($C660="DM", $T660, IF(OR(BB660="Y", BB660="IR"),$AM660,IF(BB660="C", IF($BI660="Y", IF($BA660="C", IF($AF660="N/A", $Q660, $AF660), IF($AF660="N/A", $T660, $AM660)), IF($AG660="N/A", $T660,$AG660)))))))</f>
        <v>0</v>
      </c>
      <c r="BU660" s="16">
        <f>IF(BC660="R", $CA660, IF(OR(BC660="P", BC660="T", BC660="N"), 0, IF($C660="DM", $T660, IF(OR(BC660="Y", BC660="IR"),$AM660,IF(BC660="C", IF($BI660="Y", IF($BA660="C", IF($AF660="N/A", $Q660, $AF660), IF($AF660="N/A", $T660, $AM660)), IF($AG660="N/A", $T660,$AG660)))))))</f>
        <v>0</v>
      </c>
      <c r="BV660" s="16">
        <f>IF(BD660="R", $CA660, IF(OR(BD660="P", BD660="T", BD660="N"), 0, IF($C660="DM", $T660, IF(OR(BD660="Y", BD660="IR"),$AM660,IF(BD660="C", IF($BI660="Y", IF($BA660="C", IF($AF660="N/A", $Q660, $AF660), IF($AF660="N/A", $T660, $AM660)), IF($AG660="N/A", $T660,$AG660)))))))</f>
        <v>0</v>
      </c>
      <c r="BW660" s="16">
        <f>IF(BE660="R", $CA660, IF(OR(BE660="P", BE660="T", BE660="N"), 0, IF($C660="DM", $T660, IF(OR(BE660="Y", BE660="IR"),$AM660,IF(BE660="C", IF($BI660="Y", IF($BA660="C", IF($AF660="N/A", $Q660, $AF660), IF($AF660="N/A", $T660, $AM660)), IF($AG660="N/A", $T660,$AG660)))))))</f>
        <v>0</v>
      </c>
      <c r="BX660" s="16">
        <f>IF(BF660="R", $CA660, IF(OR(BF660="P", BF660="T", BF660="N"), 0, IF($C660="DM", $T660, IF(OR(BF660="Y", BF660="IR"),$AM660,IF(BF660="C", IF($BI660="Y", IF($BA660="C", IF($AF660="N/A", $Q660, $AF660), IF($AF660="N/A", $T660, $AM660)), IF($AG660="N/A", $T660,$AG660)))))))</f>
        <v>0</v>
      </c>
      <c r="BY660" s="16">
        <f>IF(BG660="R", $CA660, IF(OR(BG660="P", BG660="T", BG660="N"), 0, IF($C660="DM", $T660, IF(OR(BG660="Y", BG660="IR"),$AM660,IF(BG660="C", IF($BI660="Y", IF($BA660="C", IF($AF660="N/A", $Q660, $AF660), IF($AF660="N/A", $T660, $AM660)), IF($AG660="N/A", $T660,$AG660)))))))</f>
        <v>0</v>
      </c>
      <c r="BZ660" s="16">
        <f>IF(BH660="R", $CA660, IF(OR(BH660="P", BH660="T", BH660="N"), 0, IF($C660="DM", $T660, IF(OR(BH660="Y", BH660="IR"),$AM660,IF(BH660="C", IF($BI660="Y", IF($BA660="C", IF($AF660="N/A", $Q660, $AF660), IF($AF660="N/A", $T660, $AM660)), IF($AG660="N/A", $T660,$AG660)))))))</f>
        <v>0</v>
      </c>
      <c r="CA660" s="15" t="s">
        <v>75</v>
      </c>
      <c r="CB660" s="16">
        <f>BZ660</f>
        <v>0</v>
      </c>
      <c r="CC660" s="15">
        <f>IF(OR($BH660="T", $BH660="R"), 0, IF($BH660="C", IF($BI660="Y", IF($BA660="C", 0, IF(AF660="N/A", Q660-T660, AF660-AG660)), IF($AF660="N/A", U660, AH660)), AN660))</f>
        <v>0</v>
      </c>
      <c r="CD660" s="15" t="str">
        <f>IF(OR($BH660="T", $BH660="R"), 0, IF($BH660="C", IF($BI660="Y", 0, IF($AF660="N/A", V660, AI660)), AO660))</f>
        <v>N/A</v>
      </c>
      <c r="CE660" s="15" t="str">
        <f>IF(OR($BH660="T", $BH660="R"), 0, IF($BH660="C", IF($BI660="Y", 0, IF($AF660="N/A", W660, AJ660)), AP660))</f>
        <v>N/A</v>
      </c>
      <c r="CF660" s="15" t="str">
        <f>IF(OR($BH660="T", $BH660="R"), 0, IF($BH660="C", IF($BI660="Y", 0, IF($AF660="N/A", X660, AK660)), AQ660))</f>
        <v>N/A</v>
      </c>
      <c r="CG660" t="str">
        <f>IF(AC660="N/A", "S:"&amp;L660&amp;" G:"&amp;M660&amp;" GR:"&amp;Q660, IF(AC660=0, "S:"&amp;L660&amp;" G:"&amp;M660&amp;" GR:"&amp;Q660, "S:"&amp;L660&amp;"/"&amp;AD660&amp;" G:"&amp;AE660&amp;" GR:"&amp;AF660))</f>
        <v>S:1 G:0 GR:0</v>
      </c>
    </row>
    <row r="661" spans="1:85" x14ac:dyDescent="0.25">
      <c r="A661" s="14">
        <v>4690</v>
      </c>
      <c r="B661" s="15" t="s">
        <v>2480</v>
      </c>
      <c r="C661" s="15" t="s">
        <v>69</v>
      </c>
      <c r="D661" s="15" t="s">
        <v>55</v>
      </c>
      <c r="E661" s="15">
        <f>VLOOKUP(B661, 'Rookie Year'!$A$2:$B$55679,2,FALSE)</f>
        <v>2019</v>
      </c>
      <c r="F661" s="15">
        <v>2022</v>
      </c>
      <c r="G661" s="15" t="s">
        <v>42</v>
      </c>
      <c r="H661" s="15" t="s">
        <v>1928</v>
      </c>
      <c r="I661" s="16">
        <v>9</v>
      </c>
      <c r="J661" s="15">
        <v>3</v>
      </c>
      <c r="K661" s="17">
        <f>IF(AND(G661&lt;&gt;"N",R661="N/A"), IF(I661&lt;4, 0, 0.25),IF(I661=1, IF(J661=1,0.25, 0.25), IF(I661&lt;13, 0.25, IF(I661&lt;26, 0.4, IF(I661&lt;51, 0.6, 0.75)))))</f>
        <v>0.25</v>
      </c>
      <c r="L661" s="16">
        <f>I661-M661</f>
        <v>6</v>
      </c>
      <c r="M661" s="16">
        <f>ROUNDUP(I661*K661,0)</f>
        <v>3</v>
      </c>
      <c r="N661" s="16">
        <f>M661*J661</f>
        <v>9</v>
      </c>
      <c r="O661" s="16">
        <v>9</v>
      </c>
      <c r="P661" s="16">
        <v>0</v>
      </c>
      <c r="Q661" s="16">
        <f>N661-O661-P661</f>
        <v>0</v>
      </c>
      <c r="R661" s="15" t="s">
        <v>75</v>
      </c>
      <c r="S661" s="15">
        <f>IF(R661="N/A", J661-($B$1-F661), J661-($B$1-R661))</f>
        <v>1</v>
      </c>
      <c r="T661" s="16">
        <v>0</v>
      </c>
      <c r="U661" s="16" t="str">
        <f>IF($S661&lt;2, "N/A", $M661)</f>
        <v>N/A</v>
      </c>
      <c r="V661" s="16" t="str">
        <f>IF($S661&lt;3, "N/A", $M661)</f>
        <v>N/A</v>
      </c>
      <c r="W661" s="16" t="str">
        <f>IF($S661&lt;4, "N/A", $M661)</f>
        <v>N/A</v>
      </c>
      <c r="X661" s="16" t="str">
        <f>IF($S661&lt;5, "N/A", $M661)</f>
        <v>N/A</v>
      </c>
      <c r="Y661" s="15" t="str">
        <f>IF(SUM(T661:X661)&lt;&gt;Q661, "CHECK", "OK")</f>
        <v>OK</v>
      </c>
      <c r="Z661" s="15" t="str">
        <f>IF(F661=$B$1, "No", IF(S661=1, "Yes", "No"))</f>
        <v>Yes</v>
      </c>
      <c r="AA661" s="18">
        <f>IF(C661="DM", "N/A", IF(Z661="No","N/A",VLOOKUP(B661,'Extension List'!$A$3:$R$1972,18,FALSE)))</f>
        <v>10</v>
      </c>
      <c r="AB661" s="15">
        <f>IF(C661="DM", "N/A", IF(Z661="No","N/A",VLOOKUP(B661,'Extension List'!$A$3:$T$1972,20,FALSE)))</f>
        <v>3</v>
      </c>
      <c r="AC661" s="15">
        <f>IF(AA661="N/A", "N/A", 0)</f>
        <v>0</v>
      </c>
      <c r="AD661" s="16" t="str">
        <f>IF(AE661="N/A", "N/A", AA661-AE661)</f>
        <v>N/A</v>
      </c>
      <c r="AE661" s="16" t="str">
        <f>IF(AA661="N/A", "N/A", IF(AC661&gt;0, IF(AA661&lt;13, ROUNDUP(0.25*AA661,0), IF(AA661&lt;26, ROUNDUP(0.4*AA661,0), IF(AA661&lt;51, ROUNDUP(0.6*AA661,0), ROUNDUP(0.75*AA661,0)))), "N/A"))</f>
        <v>N/A</v>
      </c>
      <c r="AF661" s="16" t="str">
        <f>IF(AD661="N/A","N/A", (AE661*AC661)+Q661)</f>
        <v>N/A</v>
      </c>
      <c r="AG661" s="16" t="str">
        <f>IF($AF661="N/A", "N/A", "TBC")</f>
        <v>N/A</v>
      </c>
      <c r="AH661" s="16" t="str">
        <f>IF($AF661="N/A", "N/A", "TBC")</f>
        <v>N/A</v>
      </c>
      <c r="AI661" s="16" t="str">
        <f>IF($AF661="N/A","N/A",IF(AC661&gt;1,"TBC","N/A"))</f>
        <v>N/A</v>
      </c>
      <c r="AJ661" s="16" t="str">
        <f>IF($AF661="N/A","N/A",IF(AC661&gt;2,"TBC","N/A"))</f>
        <v>N/A</v>
      </c>
      <c r="AK661" s="16" t="str">
        <f>IF($AF661="N/A","N/A",IF(AC661&gt;3,"TBC","N/A"))</f>
        <v>N/A</v>
      </c>
      <c r="AL661" s="16" t="str">
        <f>IF(AC661="N/A","N/A",IF(AC661&gt;0,IF(SUM(AG661:AK661)&lt;&gt;AF661,"CHECK","OK"),"N/A"))</f>
        <v>N/A</v>
      </c>
      <c r="AM661" s="16">
        <f>IF(AD661="N/A", L661+T661, L661+AG661)</f>
        <v>6</v>
      </c>
      <c r="AN661" s="16" t="str">
        <f>IF(AD661="N/A", IF(U661="N/A", "N/A", L661+U661), AD661+AH661)</f>
        <v>N/A</v>
      </c>
      <c r="AO661" s="16" t="str">
        <f>IF(AD661="N/A", IF(V661="N/A", "N/A", L661+V661), IF(AI661="N/A", "N/A", AD661+AI661))</f>
        <v>N/A</v>
      </c>
      <c r="AP661" s="16" t="str">
        <f>IF(AD661="N/A", IF(W661="N/A", "N/A", L661+W661), IF(AJ661="N/A", "N/A", AD661+AJ661))</f>
        <v>N/A</v>
      </c>
      <c r="AQ661" s="16" t="str">
        <f>IF(AD661="N/A", IF(X661="N/A", "N/A", L661+X661), IF(AK661="N/A", "N/A", AD661+AK661))</f>
        <v>N/A</v>
      </c>
      <c r="AR661" s="15" t="s">
        <v>40</v>
      </c>
      <c r="AS661" s="15" t="s">
        <v>40</v>
      </c>
      <c r="AT661" s="15" t="s">
        <v>40</v>
      </c>
      <c r="AU661" s="15" t="s">
        <v>40</v>
      </c>
      <c r="AV661" s="15" t="s">
        <v>40</v>
      </c>
      <c r="AW661" s="15" t="s">
        <v>40</v>
      </c>
      <c r="AX661" s="15" t="s">
        <v>40</v>
      </c>
      <c r="AY661" s="15" t="s">
        <v>40</v>
      </c>
      <c r="AZ661" s="15" t="s">
        <v>40</v>
      </c>
      <c r="BA661" s="15" t="s">
        <v>40</v>
      </c>
      <c r="BB661" s="15" t="s">
        <v>40</v>
      </c>
      <c r="BC661" s="15" t="s">
        <v>40</v>
      </c>
      <c r="BD661" s="15" t="s">
        <v>40</v>
      </c>
      <c r="BE661" s="15" t="s">
        <v>40</v>
      </c>
      <c r="BF661" s="15" t="s">
        <v>40</v>
      </c>
      <c r="BG661" s="15" t="s">
        <v>40</v>
      </c>
      <c r="BH661" s="15" t="s">
        <v>40</v>
      </c>
      <c r="BI661" s="15"/>
      <c r="BJ661" s="16">
        <f>IF(AR661="R", $CA661, IF(OR(AR661="P", AR661="T", AR661="N"), 0, IF($C661="DM", $T661, IF(OR(AR661="Y", AR661="IR"),$AM661,IF(AR661="C", IF($BI661="Y", IF($AF661="N/A", $Q661, $AF661), IF($AG661="N/A", $T661,$AG661)))))))</f>
        <v>6</v>
      </c>
      <c r="BK661" s="16">
        <f>IF(AS661="R", $CA661, IF(OR(AS661="P", AS661="T", AS661="N"), 0, IF($C661="DM", $T661, IF(OR(AS661="Y", AS661="IR"),$AM661,IF(AS661="C", IF($BI661="Y", IF($AF661="N/A", $Q661, $AF661), IF($AG661="N/A", $T661,$AG661)))))))</f>
        <v>6</v>
      </c>
      <c r="BL661" s="16">
        <f>IF(AT661="R", $CA661, IF(OR(AT661="P", AT661="T", AT661="N"), 0, IF($C661="DM", $T661, IF(OR(AT661="Y", AT661="IR"),$AM661,IF(AT661="C", IF($BI661="Y", IF($AF661="N/A", $Q661, $AF661), IF($AG661="N/A", $T661,$AG661)))))))</f>
        <v>6</v>
      </c>
      <c r="BM661" s="16">
        <f>IF(AU661="R", $CA661, IF(OR(AU661="P", AU661="T", AU661="N"), 0, IF($C661="DM", $T661, IF(OR(AU661="Y", AU661="IR"),$AM661,IF(AU661="C", IF($BI661="Y", IF($AF661="N/A", $Q661, $AF661), IF($AG661="N/A", $T661,$AG661)))))))</f>
        <v>6</v>
      </c>
      <c r="BN661" s="16">
        <f>IF(AV661="R", $CA661, IF(OR(AV661="P", AV661="T", AV661="N"), 0, IF($C661="DM", $T661, IF(OR(AV661="Y", AV661="IR"),$AM661,IF(AV661="C", IF($BI661="Y", IF($AF661="N/A", $Q661, $AF661), IF($AG661="N/A", $T661,$AG661)))))))</f>
        <v>6</v>
      </c>
      <c r="BO661" s="16">
        <f>IF(AW661="R", $CA661, IF(OR(AW661="P", AW661="T", AW661="N"), 0, IF($C661="DM", $T661, IF(OR(AW661="Y", AW661="IR"),$AM661,IF(AW661="C", IF($BI661="Y", IF($AF661="N/A", $Q661, $AF661), IF($AG661="N/A", $T661,$AG661)))))))</f>
        <v>6</v>
      </c>
      <c r="BP661" s="16">
        <f>IF(AX661="R", $CA661, IF(OR(AX661="P", AX661="T", AX661="N"), 0, IF($C661="DM", $T661, IF(OR(AX661="Y", AX661="IR"),$AM661,IF(AX661="C", IF($BI661="Y", IF($AF661="N/A", $Q661, $AF661), IF($AG661="N/A", $T661,$AG661)))))))</f>
        <v>6</v>
      </c>
      <c r="BQ661" s="16">
        <f>IF(AY661="R", $CA661, IF(OR(AY661="P", AY661="T", AY661="N"), 0, IF($C661="DM", $T661, IF(OR(AY661="Y", AY661="IR"),$AM661,IF(AY661="C", IF($BI661="Y", IF($AF661="N/A", $Q661, $AF661), IF($AG661="N/A", $T661,$AG661)))))))</f>
        <v>6</v>
      </c>
      <c r="BR661" s="16">
        <f>IF(AZ661="R", $CA661, IF(OR(AZ661="P", AZ661="T", AZ661="N"), 0, IF($C661="DM", $T661, IF(OR(AZ661="Y", AZ661="IR"),$AM661,IF(AZ661="C", IF($BI661="Y", IF($AF661="N/A", $Q661, $AF661), IF($AG661="N/A", $T661,$AG661)))))))</f>
        <v>6</v>
      </c>
      <c r="BS661" s="16">
        <f>IF(BA661="R", $CA661, IF(OR(BA661="P", BA661="T", BA661="N"), 0, IF($C661="DM", $T661, IF(OR(BA661="Y", BA661="IR"),$AM661,IF(BA661="C", IF($BI661="Y", IF($AF661="N/A", $Q661, $AF661), IF($AG661="N/A", $T661,$AG661)))))))</f>
        <v>6</v>
      </c>
      <c r="BT661" s="16">
        <f>IF(BB661="R", $CA661, IF(OR(BB661="P", BB661="T", BB661="N"), 0, IF($C661="DM", $T661, IF(OR(BB661="Y", BB661="IR"),$AM661,IF(BB661="C", IF($BI661="Y", IF($BA661="C", IF($AF661="N/A", $Q661, $AF661), IF($AF661="N/A", $T661, $AM661)), IF($AG661="N/A", $T661,$AG661)))))))</f>
        <v>6</v>
      </c>
      <c r="BU661" s="16">
        <f>IF(BC661="R", $CA661, IF(OR(BC661="P", BC661="T", BC661="N"), 0, IF($C661="DM", $T661, IF(OR(BC661="Y", BC661="IR"),$AM661,IF(BC661="C", IF($BI661="Y", IF($BA661="C", IF($AF661="N/A", $Q661, $AF661), IF($AF661="N/A", $T661, $AM661)), IF($AG661="N/A", $T661,$AG661)))))))</f>
        <v>6</v>
      </c>
      <c r="BV661" s="16">
        <f>IF(BD661="R", $CA661, IF(OR(BD661="P", BD661="T", BD661="N"), 0, IF($C661="DM", $T661, IF(OR(BD661="Y", BD661="IR"),$AM661,IF(BD661="C", IF($BI661="Y", IF($BA661="C", IF($AF661="N/A", $Q661, $AF661), IF($AF661="N/A", $T661, $AM661)), IF($AG661="N/A", $T661,$AG661)))))))</f>
        <v>6</v>
      </c>
      <c r="BW661" s="16">
        <f>IF(BE661="R", $CA661, IF(OR(BE661="P", BE661="T", BE661="N"), 0, IF($C661="DM", $T661, IF(OR(BE661="Y", BE661="IR"),$AM661,IF(BE661="C", IF($BI661="Y", IF($BA661="C", IF($AF661="N/A", $Q661, $AF661), IF($AF661="N/A", $T661, $AM661)), IF($AG661="N/A", $T661,$AG661)))))))</f>
        <v>6</v>
      </c>
      <c r="BX661" s="16">
        <f>IF(BF661="R", $CA661, IF(OR(BF661="P", BF661="T", BF661="N"), 0, IF($C661="DM", $T661, IF(OR(BF661="Y", BF661="IR"),$AM661,IF(BF661="C", IF($BI661="Y", IF($BA661="C", IF($AF661="N/A", $Q661, $AF661), IF($AF661="N/A", $T661, $AM661)), IF($AG661="N/A", $T661,$AG661)))))))</f>
        <v>6</v>
      </c>
      <c r="BY661" s="16">
        <f>IF(BG661="R", $CA661, IF(OR(BG661="P", BG661="T", BG661="N"), 0, IF($C661="DM", $T661, IF(OR(BG661="Y", BG661="IR"),$AM661,IF(BG661="C", IF($BI661="Y", IF($BA661="C", IF($AF661="N/A", $Q661, $AF661), IF($AF661="N/A", $T661, $AM661)), IF($AG661="N/A", $T661,$AG661)))))))</f>
        <v>6</v>
      </c>
      <c r="BZ661" s="16">
        <f>IF(BH661="R", $CA661, IF(OR(BH661="P", BH661="T", BH661="N"), 0, IF($C661="DM", $T661, IF(OR(BH661="Y", BH661="IR"),$AM661,IF(BH661="C", IF($BI661="Y", IF($BA661="C", IF($AF661="N/A", $Q661, $AF661), IF($AF661="N/A", $T661, $AM661)), IF($AG661="N/A", $T661,$AG661)))))))</f>
        <v>6</v>
      </c>
      <c r="CA661" s="15" t="s">
        <v>75</v>
      </c>
      <c r="CB661" s="16">
        <f>BZ661</f>
        <v>6</v>
      </c>
      <c r="CC661" s="15" t="str">
        <f>IF(OR($BH661="T", $BH661="R"), 0, IF($BH661="C", IF($BI661="Y", IF($BA661="C", 0, IF(AF661="N/A", Q661-T661, AF661-AG661)), IF($AF661="N/A", U661, AH661)), AN661))</f>
        <v>N/A</v>
      </c>
      <c r="CD661" s="15" t="str">
        <f>IF(OR($BH661="T", $BH661="R"), 0, IF($BH661="C", IF($BI661="Y", 0, IF($AF661="N/A", V661, AI661)), AO661))</f>
        <v>N/A</v>
      </c>
      <c r="CE661" s="15" t="str">
        <f>IF(OR($BH661="T", $BH661="R"), 0, IF($BH661="C", IF($BI661="Y", 0, IF($AF661="N/A", W661, AJ661)), AP661))</f>
        <v>N/A</v>
      </c>
      <c r="CF661" s="15" t="str">
        <f>IF(OR($BH661="T", $BH661="R"), 0, IF($BH661="C", IF($BI661="Y", 0, IF($AF661="N/A", X661, AK661)), AQ661))</f>
        <v>N/A</v>
      </c>
      <c r="CG661" t="str">
        <f>IF(AC661="N/A", "S:"&amp;L661&amp;" G:"&amp;M661&amp;" GR:"&amp;Q661, IF(AC661=0, "S:"&amp;L661&amp;" G:"&amp;M661&amp;" GR:"&amp;Q661, "S:"&amp;L661&amp;"/"&amp;AD661&amp;" G:"&amp;AE661&amp;" GR:"&amp;AF661))</f>
        <v>S:6 G:3 GR:0</v>
      </c>
    </row>
    <row r="662" spans="1:85" x14ac:dyDescent="0.25">
      <c r="A662" s="14">
        <v>5737</v>
      </c>
      <c r="B662" s="15" t="s">
        <v>3075</v>
      </c>
      <c r="C662" s="15" t="s">
        <v>69</v>
      </c>
      <c r="D662" s="15" t="s">
        <v>55</v>
      </c>
      <c r="E662" s="15">
        <f>VLOOKUP(B662, 'Rookie Year'!$A$2:$B$55679,2,FALSE)</f>
        <v>2020</v>
      </c>
      <c r="F662" s="15">
        <v>2024</v>
      </c>
      <c r="G662" s="15" t="s">
        <v>42</v>
      </c>
      <c r="H662" s="15">
        <v>1</v>
      </c>
      <c r="I662" s="16">
        <v>18</v>
      </c>
      <c r="J662" s="15">
        <v>1</v>
      </c>
      <c r="K662" s="17">
        <f>IF(AND(G662&lt;&gt;"N",R662="N/A"), IF(I662&lt;4, 0, 0.25),IF(I662=1, IF(J662=1,0.25, 0.25), IF(I662&lt;13, 0.25, IF(I662&lt;26, 0.4, IF(I662&lt;51, 0.6, 0.75)))))</f>
        <v>0.4</v>
      </c>
      <c r="L662" s="16">
        <f>I662-M662</f>
        <v>10</v>
      </c>
      <c r="M662" s="16">
        <f>ROUNDUP(I662*K662,0)</f>
        <v>8</v>
      </c>
      <c r="N662" s="16">
        <f>M662*J662</f>
        <v>8</v>
      </c>
      <c r="O662" s="16">
        <v>0</v>
      </c>
      <c r="P662" s="16">
        <v>0</v>
      </c>
      <c r="Q662" s="16">
        <f>N662-O662-P662</f>
        <v>8</v>
      </c>
      <c r="R662" s="15" t="s">
        <v>75</v>
      </c>
      <c r="S662" s="15">
        <f>IF(R662="N/A", J662-($B$1-F662), J662-($B$1-R662))</f>
        <v>1</v>
      </c>
      <c r="T662" s="16">
        <f>IF($S662&lt;1, "N/A", $M662)</f>
        <v>8</v>
      </c>
      <c r="U662" s="16" t="str">
        <f>IF($S662&lt;2, "N/A", $M662)</f>
        <v>N/A</v>
      </c>
      <c r="V662" s="16" t="str">
        <f>IF($S662&lt;3, "N/A", $M662)</f>
        <v>N/A</v>
      </c>
      <c r="W662" s="16" t="str">
        <f>IF($S662&lt;4, "N/A", $M662)</f>
        <v>N/A</v>
      </c>
      <c r="X662" s="16" t="str">
        <f>IF($S662&lt;5, "N/A", $M662)</f>
        <v>N/A</v>
      </c>
      <c r="Y662" s="15" t="str">
        <f>IF(SUM(T662:X662)&lt;&gt;Q662, "CHECK", "OK")</f>
        <v>OK</v>
      </c>
      <c r="Z662" s="15" t="str">
        <f>IF(F662=$B$1, "No", IF(S662=1, "Yes", "No"))</f>
        <v>No</v>
      </c>
      <c r="AA662" s="18" t="str">
        <f>IF(C662="DM", "N/A", IF(Z662="No","N/A",VLOOKUP(B662,'Extension List'!$A$3:$R$1972,18,FALSE)))</f>
        <v>N/A</v>
      </c>
      <c r="AB662" s="15" t="str">
        <f>IF(C662="DM", "N/A", IF(Z662="No","N/A",VLOOKUP(B662,'Extension List'!$A$3:$T$1972,20,FALSE)))</f>
        <v>N/A</v>
      </c>
      <c r="AC662" s="15" t="str">
        <f>IF(AA662="N/A", "N/A", 0)</f>
        <v>N/A</v>
      </c>
      <c r="AD662" s="16" t="str">
        <f>IF(AE662="N/A", "N/A", AA662-AE662)</f>
        <v>N/A</v>
      </c>
      <c r="AE662" s="16" t="str">
        <f>IF(AA662="N/A", "N/A", IF(AC662&gt;0, IF(AA662&lt;13, ROUNDUP(0.25*AA662,0), IF(AA662&lt;26, ROUNDUP(0.4*AA662,0), IF(AA662&lt;51, ROUNDUP(0.6*AA662,0), ROUNDUP(0.75*AA662,0)))), "N/A"))</f>
        <v>N/A</v>
      </c>
      <c r="AF662" s="16" t="str">
        <f>IF(AD662="N/A","N/A", (AE662*AC662)+Q662)</f>
        <v>N/A</v>
      </c>
      <c r="AG662" s="16" t="str">
        <f>IF($AF662="N/A", "N/A", "TBC")</f>
        <v>N/A</v>
      </c>
      <c r="AH662" s="16" t="str">
        <f>IF($AF662="N/A", "N/A", "TBC")</f>
        <v>N/A</v>
      </c>
      <c r="AI662" s="16" t="str">
        <f>IF($AF662="N/A","N/A",IF(AC662&gt;1,"TBC","N/A"))</f>
        <v>N/A</v>
      </c>
      <c r="AJ662" s="16" t="str">
        <f>IF($AF662="N/A","N/A",IF(AC662&gt;2,"TBC","N/A"))</f>
        <v>N/A</v>
      </c>
      <c r="AK662" s="16" t="str">
        <f>IF($AF662="N/A","N/A",IF(AC662&gt;3,"TBC","N/A"))</f>
        <v>N/A</v>
      </c>
      <c r="AL662" s="16" t="str">
        <f>IF(AC662="N/A","N/A",IF(AC662&gt;0,IF(SUM(AG662:AK662)&lt;&gt;AF662,"CHECK","OK"),"N/A"))</f>
        <v>N/A</v>
      </c>
      <c r="AM662" s="16">
        <f>IF(AD662="N/A", L662+T662, L662+AG662)</f>
        <v>18</v>
      </c>
      <c r="AN662" s="16" t="str">
        <f>IF(AD662="N/A", IF(U662="N/A", "N/A", L662+U662), AD662+AH662)</f>
        <v>N/A</v>
      </c>
      <c r="AO662" s="16" t="str">
        <f>IF(AD662="N/A", IF(V662="N/A", "N/A", L662+V662), IF(AI662="N/A", "N/A", AD662+AI662))</f>
        <v>N/A</v>
      </c>
      <c r="AP662" s="16" t="str">
        <f>IF(AD662="N/A", IF(W662="N/A", "N/A", L662+W662), IF(AJ662="N/A", "N/A", AD662+AJ662))</f>
        <v>N/A</v>
      </c>
      <c r="AQ662" s="16" t="str">
        <f>IF(AD662="N/A", IF(X662="N/A", "N/A", L662+X662), IF(AK662="N/A", "N/A", AD662+AK662))</f>
        <v>N/A</v>
      </c>
      <c r="AR662" s="15" t="s">
        <v>42</v>
      </c>
      <c r="AS662" s="15" t="s">
        <v>40</v>
      </c>
      <c r="AT662" s="15" t="s">
        <v>40</v>
      </c>
      <c r="AU662" s="15" t="s">
        <v>40</v>
      </c>
      <c r="AV662" s="15" t="s">
        <v>40</v>
      </c>
      <c r="AW662" s="15" t="s">
        <v>40</v>
      </c>
      <c r="AX662" s="15" t="s">
        <v>40</v>
      </c>
      <c r="AY662" s="15" t="s">
        <v>40</v>
      </c>
      <c r="AZ662" s="15" t="s">
        <v>40</v>
      </c>
      <c r="BA662" s="15" t="s">
        <v>40</v>
      </c>
      <c r="BB662" s="15" t="s">
        <v>40</v>
      </c>
      <c r="BC662" s="15" t="s">
        <v>40</v>
      </c>
      <c r="BD662" s="15" t="s">
        <v>40</v>
      </c>
      <c r="BE662" s="15" t="s">
        <v>40</v>
      </c>
      <c r="BF662" s="15" t="s">
        <v>40</v>
      </c>
      <c r="BG662" s="15" t="s">
        <v>40</v>
      </c>
      <c r="BH662" s="15" t="s">
        <v>40</v>
      </c>
      <c r="BJ662" s="16">
        <f>IF(AR662="R", $CA662, IF(OR(AR662="P", AR662="T", AR662="N"), 0, IF($C662="DM", $T662, IF(OR(AR662="Y", AR662="IR"),$AM662,IF(AR662="C", IF($BI662="Y", IF($AF662="N/A", $Q662, $AF662), IF($AG662="N/A", $T662,$AG662)))))))</f>
        <v>0</v>
      </c>
      <c r="BK662" s="16">
        <f>IF(AS662="R", $CA662, IF(OR(AS662="P", AS662="T", AS662="N"), 0, IF($C662="DM", $T662, IF(OR(AS662="Y", AS662="IR"),$AM662,IF(AS662="C", IF($BI662="Y", IF($AF662="N/A", $Q662, $AF662), IF($AG662="N/A", $T662,$AG662)))))))</f>
        <v>18</v>
      </c>
      <c r="BL662" s="16">
        <f>IF(AT662="R", $CA662, IF(OR(AT662="P", AT662="T", AT662="N"), 0, IF($C662="DM", $T662, IF(OR(AT662="Y", AT662="IR"),$AM662,IF(AT662="C", IF($BI662="Y", IF($AF662="N/A", $Q662, $AF662), IF($AG662="N/A", $T662,$AG662)))))))</f>
        <v>18</v>
      </c>
      <c r="BM662" s="16">
        <f>IF(AU662="R", $CA662, IF(OR(AU662="P", AU662="T", AU662="N"), 0, IF($C662="DM", $T662, IF(OR(AU662="Y", AU662="IR"),$AM662,IF(AU662="C", IF($BI662="Y", IF($AF662="N/A", $Q662, $AF662), IF($AG662="N/A", $T662,$AG662)))))))</f>
        <v>18</v>
      </c>
      <c r="BN662" s="16">
        <f>IF(AV662="R", $CA662, IF(OR(AV662="P", AV662="T", AV662="N"), 0, IF($C662="DM", $T662, IF(OR(AV662="Y", AV662="IR"),$AM662,IF(AV662="C", IF($BI662="Y", IF($AF662="N/A", $Q662, $AF662), IF($AG662="N/A", $T662,$AG662)))))))</f>
        <v>18</v>
      </c>
      <c r="BO662" s="16">
        <f>IF(AW662="R", $CA662, IF(OR(AW662="P", AW662="T", AW662="N"), 0, IF($C662="DM", $T662, IF(OR(AW662="Y", AW662="IR"),$AM662,IF(AW662="C", IF($BI662="Y", IF($AF662="N/A", $Q662, $AF662), IF($AG662="N/A", $T662,$AG662)))))))</f>
        <v>18</v>
      </c>
      <c r="BP662" s="16">
        <f>IF(AX662="R", $CA662, IF(OR(AX662="P", AX662="T", AX662="N"), 0, IF($C662="DM", $T662, IF(OR(AX662="Y", AX662="IR"),$AM662,IF(AX662="C", IF($BI662="Y", IF($AF662="N/A", $Q662, $AF662), IF($AG662="N/A", $T662,$AG662)))))))</f>
        <v>18</v>
      </c>
      <c r="BQ662" s="16">
        <f>IF(AY662="R", $CA662, IF(OR(AY662="P", AY662="T", AY662="N"), 0, IF($C662="DM", $T662, IF(OR(AY662="Y", AY662="IR"),$AM662,IF(AY662="C", IF($BI662="Y", IF($AF662="N/A", $Q662, $AF662), IF($AG662="N/A", $T662,$AG662)))))))</f>
        <v>18</v>
      </c>
      <c r="BR662" s="16">
        <f>IF(AZ662="R", $CA662, IF(OR(AZ662="P", AZ662="T", AZ662="N"), 0, IF($C662="DM", $T662, IF(OR(AZ662="Y", AZ662="IR"),$AM662,IF(AZ662="C", IF($BI662="Y", IF($AF662="N/A", $Q662, $AF662), IF($AG662="N/A", $T662,$AG662)))))))</f>
        <v>18</v>
      </c>
      <c r="BS662" s="16">
        <f>IF(BA662="R", $CA662, IF(OR(BA662="P", BA662="T", BA662="N"), 0, IF($C662="DM", $T662, IF(OR(BA662="Y", BA662="IR"),$AM662,IF(BA662="C", IF($BI662="Y", IF($AF662="N/A", $Q662, $AF662), IF($AG662="N/A", $T662,$AG662)))))))</f>
        <v>18</v>
      </c>
      <c r="BT662" s="16">
        <f>IF(BB662="R", $CA662, IF(OR(BB662="P", BB662="T", BB662="N"), 0, IF($C662="DM", $T662, IF(OR(BB662="Y", BB662="IR"),$AM662,IF(BB662="C", IF($BI662="Y", IF($BA662="C", IF($AF662="N/A", $Q662, $AF662), IF($AF662="N/A", $T662, $AM662)), IF($AG662="N/A", $T662,$AG662)))))))</f>
        <v>18</v>
      </c>
      <c r="BU662" s="16">
        <f>IF(BC662="R", $CA662, IF(OR(BC662="P", BC662="T", BC662="N"), 0, IF($C662="DM", $T662, IF(OR(BC662="Y", BC662="IR"),$AM662,IF(BC662="C", IF($BI662="Y", IF($BA662="C", IF($AF662="N/A", $Q662, $AF662), IF($AF662="N/A", $T662, $AM662)), IF($AG662="N/A", $T662,$AG662)))))))</f>
        <v>18</v>
      </c>
      <c r="BV662" s="16">
        <f>IF(BD662="R", $CA662, IF(OR(BD662="P", BD662="T", BD662="N"), 0, IF($C662="DM", $T662, IF(OR(BD662="Y", BD662="IR"),$AM662,IF(BD662="C", IF($BI662="Y", IF($BA662="C", IF($AF662="N/A", $Q662, $AF662), IF($AF662="N/A", $T662, $AM662)), IF($AG662="N/A", $T662,$AG662)))))))</f>
        <v>18</v>
      </c>
      <c r="BW662" s="16">
        <f>IF(BE662="R", $CA662, IF(OR(BE662="P", BE662="T", BE662="N"), 0, IF($C662="DM", $T662, IF(OR(BE662="Y", BE662="IR"),$AM662,IF(BE662="C", IF($BI662="Y", IF($BA662="C", IF($AF662="N/A", $Q662, $AF662), IF($AF662="N/A", $T662, $AM662)), IF($AG662="N/A", $T662,$AG662)))))))</f>
        <v>18</v>
      </c>
      <c r="BX662" s="16">
        <f>IF(BF662="R", $CA662, IF(OR(BF662="P", BF662="T", BF662="N"), 0, IF($C662="DM", $T662, IF(OR(BF662="Y", BF662="IR"),$AM662,IF(BF662="C", IF($BI662="Y", IF($BA662="C", IF($AF662="N/A", $Q662, $AF662), IF($AF662="N/A", $T662, $AM662)), IF($AG662="N/A", $T662,$AG662)))))))</f>
        <v>18</v>
      </c>
      <c r="BY662" s="16">
        <f>IF(BG662="R", $CA662, IF(OR(BG662="P", BG662="T", BG662="N"), 0, IF($C662="DM", $T662, IF(OR(BG662="Y", BG662="IR"),$AM662,IF(BG662="C", IF($BI662="Y", IF($BA662="C", IF($AF662="N/A", $Q662, $AF662), IF($AF662="N/A", $T662, $AM662)), IF($AG662="N/A", $T662,$AG662)))))))</f>
        <v>18</v>
      </c>
      <c r="BZ662" s="16">
        <f>IF(BH662="R", $CA662, IF(OR(BH662="P", BH662="T", BH662="N"), 0, IF($C662="DM", $T662, IF(OR(BH662="Y", BH662="IR"),$AM662,IF(BH662="C", IF($BI662="Y", IF($BA662="C", IF($AF662="N/A", $Q662, $AF662), IF($AF662="N/A", $T662, $AM662)), IF($AG662="N/A", $T662,$AG662)))))))</f>
        <v>18</v>
      </c>
      <c r="CA662" s="15" t="s">
        <v>75</v>
      </c>
      <c r="CB662" s="16">
        <f>BZ662</f>
        <v>18</v>
      </c>
      <c r="CC662" s="15" t="str">
        <f>IF(OR($BH662="T", $BH662="R"), 0, IF($BH662="C", IF($BI662="Y", IF($BA662="C", 0, IF(AF662="N/A", Q662-T662, AF662-AG662)), IF($AF662="N/A", U662, AH662)), AN662))</f>
        <v>N/A</v>
      </c>
      <c r="CD662" s="15" t="str">
        <f>IF(OR($BH662="T", $BH662="R"), 0, IF($BH662="C", IF($BI662="Y", 0, IF($AF662="N/A", V662, AI662)), AO662))</f>
        <v>N/A</v>
      </c>
      <c r="CE662" s="15" t="str">
        <f>IF(OR($BH662="T", $BH662="R"), 0, IF($BH662="C", IF($BI662="Y", 0, IF($AF662="N/A", W662, AJ662)), AP662))</f>
        <v>N/A</v>
      </c>
      <c r="CF662" s="15" t="str">
        <f>IF(OR($BH662="T", $BH662="R"), 0, IF($BH662="C", IF($BI662="Y", 0, IF($AF662="N/A", X662, AK662)), AQ662))</f>
        <v>N/A</v>
      </c>
    </row>
    <row r="663" spans="1:85" x14ac:dyDescent="0.25">
      <c r="A663" s="14">
        <v>5162</v>
      </c>
      <c r="B663" s="15" t="s">
        <v>2757</v>
      </c>
      <c r="C663" s="15" t="s">
        <v>69</v>
      </c>
      <c r="D663" s="15" t="s">
        <v>55</v>
      </c>
      <c r="E663" s="15">
        <f>VLOOKUP(B663, 'Rookie Year'!$A$2:$B$55679,2,FALSE)</f>
        <v>2023</v>
      </c>
      <c r="F663" s="15">
        <v>2023</v>
      </c>
      <c r="G663" s="15" t="s">
        <v>40</v>
      </c>
      <c r="H663" s="15" t="s">
        <v>2158</v>
      </c>
      <c r="I663" s="16">
        <v>9</v>
      </c>
      <c r="J663" s="15">
        <v>4</v>
      </c>
      <c r="K663" s="17">
        <f>IF(AND(G663&lt;&gt;"N",R663="N/A"), IF(I663&lt;4, 0, 0.25),IF(I663=1, IF(J663=1,0.25, 0.25), IF(I663&lt;13, 0.25, IF(I663&lt;26, 0.4, IF(I663&lt;51, 0.6, 0.75)))))</f>
        <v>0.25</v>
      </c>
      <c r="L663" s="16">
        <f>I663-M663</f>
        <v>6</v>
      </c>
      <c r="M663" s="16">
        <f>ROUNDUP(I663*K663,0)</f>
        <v>3</v>
      </c>
      <c r="N663" s="16">
        <f>M663*J663</f>
        <v>12</v>
      </c>
      <c r="O663" s="16">
        <v>12</v>
      </c>
      <c r="P663" s="16">
        <v>0</v>
      </c>
      <c r="Q663" s="16">
        <f>N663-O663-P663</f>
        <v>0</v>
      </c>
      <c r="R663" s="15" t="s">
        <v>75</v>
      </c>
      <c r="S663" s="15">
        <f>IF(R663="N/A", J663-($B$1-F663), J663-($B$1-R663))</f>
        <v>3</v>
      </c>
      <c r="T663" s="16">
        <v>0</v>
      </c>
      <c r="U663" s="16">
        <v>0</v>
      </c>
      <c r="V663" s="16">
        <v>0</v>
      </c>
      <c r="W663" s="16" t="str">
        <f>IF($S663&lt;4, "N/A", $M663)</f>
        <v>N/A</v>
      </c>
      <c r="X663" s="16" t="str">
        <f>IF($S663&lt;5, "N/A", $M663)</f>
        <v>N/A</v>
      </c>
      <c r="Y663" s="15" t="str">
        <f>IF(SUM(T663:X663)&lt;&gt;Q663, "CHECK", "OK")</f>
        <v>OK</v>
      </c>
      <c r="Z663" s="15" t="str">
        <f>IF(F663=$B$1, "No", IF(S663=1, "Yes", "No"))</f>
        <v>No</v>
      </c>
      <c r="AA663" s="18" t="str">
        <f>IF(C663="DM", "N/A", IF(Z663="No","N/A",VLOOKUP(B663,'Extension List'!$A$3:$R$1972,18,FALSE)))</f>
        <v>N/A</v>
      </c>
      <c r="AB663" s="15" t="str">
        <f>IF(C663="DM", "N/A", IF(Z663="No","N/A",VLOOKUP(B663,'Extension List'!$A$3:$T$1972,20,FALSE)))</f>
        <v>N/A</v>
      </c>
      <c r="AC663" s="15" t="str">
        <f>IF(AA663="N/A", "N/A", 0)</f>
        <v>N/A</v>
      </c>
      <c r="AD663" s="16" t="str">
        <f>IF(AE663="N/A", "N/A", AA663-AE663)</f>
        <v>N/A</v>
      </c>
      <c r="AE663" s="16" t="str">
        <f>IF(AA663="N/A", "N/A", IF(AC663&gt;0, IF(AA663&lt;13, ROUNDUP(0.25*AA663,0), IF(AA663&lt;26, ROUNDUP(0.4*AA663,0), IF(AA663&lt;51, ROUNDUP(0.6*AA663,0), ROUNDUP(0.75*AA663,0)))), "N/A"))</f>
        <v>N/A</v>
      </c>
      <c r="AF663" s="16" t="str">
        <f>IF(AD663="N/A","N/A", (AE663*AC663)+Q663)</f>
        <v>N/A</v>
      </c>
      <c r="AG663" s="16" t="str">
        <f>IF($AF663="N/A", "N/A", "TBC")</f>
        <v>N/A</v>
      </c>
      <c r="AH663" s="16" t="str">
        <f>IF($AF663="N/A", "N/A", "TBC")</f>
        <v>N/A</v>
      </c>
      <c r="AI663" s="16" t="str">
        <f>IF($AF663="N/A","N/A",IF(AC663&gt;1,"TBC","N/A"))</f>
        <v>N/A</v>
      </c>
      <c r="AJ663" s="16" t="str">
        <f>IF($AF663="N/A","N/A",IF(AC663&gt;2,"TBC","N/A"))</f>
        <v>N/A</v>
      </c>
      <c r="AK663" s="16" t="str">
        <f>IF($AF663="N/A","N/A",IF(AC663&gt;3,"TBC","N/A"))</f>
        <v>N/A</v>
      </c>
      <c r="AL663" s="16" t="str">
        <f>IF(AC663="N/A","N/A",IF(AC663&gt;0,IF(SUM(AG663:AK663)&lt;&gt;AF663,"CHECK","OK"),"N/A"))</f>
        <v>N/A</v>
      </c>
      <c r="AM663" s="16">
        <f>IF(AD663="N/A", L663+T663, L663+AG663)</f>
        <v>6</v>
      </c>
      <c r="AN663" s="16">
        <f>IF(AD663="N/A", IF(U663="N/A", "N/A", L663+U663), AD663+AH663)</f>
        <v>6</v>
      </c>
      <c r="AO663" s="16">
        <f>IF(AD663="N/A", IF(V663="N/A", "N/A", L663+V663), IF(AI663="N/A", "N/A", AD663+AI663))</f>
        <v>6</v>
      </c>
      <c r="AP663" s="16" t="str">
        <f>IF(AD663="N/A", IF(W663="N/A", "N/A", L663+W663), IF(AJ663="N/A", "N/A", AD663+AJ663))</f>
        <v>N/A</v>
      </c>
      <c r="AQ663" s="16" t="str">
        <f>IF(AD663="N/A", IF(X663="N/A", "N/A", L663+X663), IF(AK663="N/A", "N/A", AD663+AK663))</f>
        <v>N/A</v>
      </c>
      <c r="AR663" s="15" t="s">
        <v>40</v>
      </c>
      <c r="AS663" s="15" t="s">
        <v>40</v>
      </c>
      <c r="AT663" s="15" t="s">
        <v>40</v>
      </c>
      <c r="AU663" s="15" t="s">
        <v>40</v>
      </c>
      <c r="AV663" s="15" t="s">
        <v>40</v>
      </c>
      <c r="AW663" s="15" t="s">
        <v>40</v>
      </c>
      <c r="AX663" s="15" t="s">
        <v>40</v>
      </c>
      <c r="AY663" s="15" t="s">
        <v>40</v>
      </c>
      <c r="AZ663" s="15" t="s">
        <v>40</v>
      </c>
      <c r="BA663" s="15" t="s">
        <v>40</v>
      </c>
      <c r="BB663" s="15" t="s">
        <v>40</v>
      </c>
      <c r="BC663" s="15" t="s">
        <v>40</v>
      </c>
      <c r="BD663" s="15" t="s">
        <v>40</v>
      </c>
      <c r="BE663" s="15" t="s">
        <v>40</v>
      </c>
      <c r="BF663" s="15" t="s">
        <v>40</v>
      </c>
      <c r="BG663" s="15" t="s">
        <v>40</v>
      </c>
      <c r="BH663" s="15" t="s">
        <v>40</v>
      </c>
      <c r="BI663" s="15"/>
      <c r="BJ663" s="16">
        <f>IF(AR663="R", $CA663, IF(OR(AR663="P", AR663="T", AR663="N"), 0, IF($C663="DM", $T663, IF(OR(AR663="Y", AR663="IR"),$AM663,IF(AR663="C", IF($BI663="Y", IF($AF663="N/A", $Q663, $AF663), IF($AG663="N/A", $T663,$AG663)))))))</f>
        <v>6</v>
      </c>
      <c r="BK663" s="16">
        <f>IF(AS663="R", $CA663, IF(OR(AS663="P", AS663="T", AS663="N"), 0, IF($C663="DM", $T663, IF(OR(AS663="Y", AS663="IR"),$AM663,IF(AS663="C", IF($BI663="Y", IF($AF663="N/A", $Q663, $AF663), IF($AG663="N/A", $T663,$AG663)))))))</f>
        <v>6</v>
      </c>
      <c r="BL663" s="16">
        <f>IF(AT663="R", $CA663, IF(OR(AT663="P", AT663="T", AT663="N"), 0, IF($C663="DM", $T663, IF(OR(AT663="Y", AT663="IR"),$AM663,IF(AT663="C", IF($BI663="Y", IF($AF663="N/A", $Q663, $AF663), IF($AG663="N/A", $T663,$AG663)))))))</f>
        <v>6</v>
      </c>
      <c r="BM663" s="16">
        <f>IF(AU663="R", $CA663, IF(OR(AU663="P", AU663="T", AU663="N"), 0, IF($C663="DM", $T663, IF(OR(AU663="Y", AU663="IR"),$AM663,IF(AU663="C", IF($BI663="Y", IF($AF663="N/A", $Q663, $AF663), IF($AG663="N/A", $T663,$AG663)))))))</f>
        <v>6</v>
      </c>
      <c r="BN663" s="16">
        <f>IF(AV663="R", $CA663, IF(OR(AV663="P", AV663="T", AV663="N"), 0, IF($C663="DM", $T663, IF(OR(AV663="Y", AV663="IR"),$AM663,IF(AV663="C", IF($BI663="Y", IF($AF663="N/A", $Q663, $AF663), IF($AG663="N/A", $T663,$AG663)))))))</f>
        <v>6</v>
      </c>
      <c r="BO663" s="16">
        <f>IF(AW663="R", $CA663, IF(OR(AW663="P", AW663="T", AW663="N"), 0, IF($C663="DM", $T663, IF(OR(AW663="Y", AW663="IR"),$AM663,IF(AW663="C", IF($BI663="Y", IF($AF663="N/A", $Q663, $AF663), IF($AG663="N/A", $T663,$AG663)))))))</f>
        <v>6</v>
      </c>
      <c r="BP663" s="16">
        <f>IF(AX663="R", $CA663, IF(OR(AX663="P", AX663="T", AX663="N"), 0, IF($C663="DM", $T663, IF(OR(AX663="Y", AX663="IR"),$AM663,IF(AX663="C", IF($BI663="Y", IF($AF663="N/A", $Q663, $AF663), IF($AG663="N/A", $T663,$AG663)))))))</f>
        <v>6</v>
      </c>
      <c r="BQ663" s="16">
        <f>IF(AY663="R", $CA663, IF(OR(AY663="P", AY663="T", AY663="N"), 0, IF($C663="DM", $T663, IF(OR(AY663="Y", AY663="IR"),$AM663,IF(AY663="C", IF($BI663="Y", IF($AF663="N/A", $Q663, $AF663), IF($AG663="N/A", $T663,$AG663)))))))</f>
        <v>6</v>
      </c>
      <c r="BR663" s="16">
        <f>IF(AZ663="R", $CA663, IF(OR(AZ663="P", AZ663="T", AZ663="N"), 0, IF($C663="DM", $T663, IF(OR(AZ663="Y", AZ663="IR"),$AM663,IF(AZ663="C", IF($BI663="Y", IF($AF663="N/A", $Q663, $AF663), IF($AG663="N/A", $T663,$AG663)))))))</f>
        <v>6</v>
      </c>
      <c r="BS663" s="16">
        <f>IF(BA663="R", $CA663, IF(OR(BA663="P", BA663="T", BA663="N"), 0, IF($C663="DM", $T663, IF(OR(BA663="Y", BA663="IR"),$AM663,IF(BA663="C", IF($BI663="Y", IF($AF663="N/A", $Q663, $AF663), IF($AG663="N/A", $T663,$AG663)))))))</f>
        <v>6</v>
      </c>
      <c r="BT663" s="16">
        <f>IF(BB663="R", $CA663, IF(OR(BB663="P", BB663="T", BB663="N"), 0, IF($C663="DM", $T663, IF(OR(BB663="Y", BB663="IR"),$AM663,IF(BB663="C", IF($BI663="Y", IF($BA663="C", IF($AF663="N/A", $Q663, $AF663), IF($AF663="N/A", $T663, $AM663)), IF($AG663="N/A", $T663,$AG663)))))))</f>
        <v>6</v>
      </c>
      <c r="BU663" s="16">
        <f>IF(BC663="R", $CA663, IF(OR(BC663="P", BC663="T", BC663="N"), 0, IF($C663="DM", $T663, IF(OR(BC663="Y", BC663="IR"),$AM663,IF(BC663="C", IF($BI663="Y", IF($BA663="C", IF($AF663="N/A", $Q663, $AF663), IF($AF663="N/A", $T663, $AM663)), IF($AG663="N/A", $T663,$AG663)))))))</f>
        <v>6</v>
      </c>
      <c r="BV663" s="16">
        <f>IF(BD663="R", $CA663, IF(OR(BD663="P", BD663="T", BD663="N"), 0, IF($C663="DM", $T663, IF(OR(BD663="Y", BD663="IR"),$AM663,IF(BD663="C", IF($BI663="Y", IF($BA663="C", IF($AF663="N/A", $Q663, $AF663), IF($AF663="N/A", $T663, $AM663)), IF($AG663="N/A", $T663,$AG663)))))))</f>
        <v>6</v>
      </c>
      <c r="BW663" s="16">
        <f>IF(BE663="R", $CA663, IF(OR(BE663="P", BE663="T", BE663="N"), 0, IF($C663="DM", $T663, IF(OR(BE663="Y", BE663="IR"),$AM663,IF(BE663="C", IF($BI663="Y", IF($BA663="C", IF($AF663="N/A", $Q663, $AF663), IF($AF663="N/A", $T663, $AM663)), IF($AG663="N/A", $T663,$AG663)))))))</f>
        <v>6</v>
      </c>
      <c r="BX663" s="16">
        <f>IF(BF663="R", $CA663, IF(OR(BF663="P", BF663="T", BF663="N"), 0, IF($C663="DM", $T663, IF(OR(BF663="Y", BF663="IR"),$AM663,IF(BF663="C", IF($BI663="Y", IF($BA663="C", IF($AF663="N/A", $Q663, $AF663), IF($AF663="N/A", $T663, $AM663)), IF($AG663="N/A", $T663,$AG663)))))))</f>
        <v>6</v>
      </c>
      <c r="BY663" s="16">
        <f>IF(BG663="R", $CA663, IF(OR(BG663="P", BG663="T", BG663="N"), 0, IF($C663="DM", $T663, IF(OR(BG663="Y", BG663="IR"),$AM663,IF(BG663="C", IF($BI663="Y", IF($BA663="C", IF($AF663="N/A", $Q663, $AF663), IF($AF663="N/A", $T663, $AM663)), IF($AG663="N/A", $T663,$AG663)))))))</f>
        <v>6</v>
      </c>
      <c r="BZ663" s="16">
        <f>IF(BH663="R", $CA663, IF(OR(BH663="P", BH663="T", BH663="N"), 0, IF($C663="DM", $T663, IF(OR(BH663="Y", BH663="IR"),$AM663,IF(BH663="C", IF($BI663="Y", IF($BA663="C", IF($AF663="N/A", $Q663, $AF663), IF($AF663="N/A", $T663, $AM663)), IF($AG663="N/A", $T663,$AG663)))))))</f>
        <v>6</v>
      </c>
      <c r="CA663" s="15" t="s">
        <v>75</v>
      </c>
      <c r="CB663" s="16">
        <f>BZ663</f>
        <v>6</v>
      </c>
      <c r="CC663" s="15">
        <f>IF(OR($BH663="T", $BH663="R"), 0, IF($BH663="C", IF($BI663="Y", IF($BA663="C", 0, IF(AF663="N/A", Q663-T663, AF663-AG663)), IF($AF663="N/A", U663, AH663)), AN663))</f>
        <v>6</v>
      </c>
      <c r="CD663" s="15">
        <f>IF(OR($BH663="T", $BH663="R"), 0, IF($BH663="C", IF($BI663="Y", 0, IF($AF663="N/A", V663, AI663)), AO663))</f>
        <v>6</v>
      </c>
      <c r="CE663" s="15" t="str">
        <f>IF(OR($BH663="T", $BH663="R"), 0, IF($BH663="C", IF($BI663="Y", 0, IF($AF663="N/A", W663, AJ663)), AP663))</f>
        <v>N/A</v>
      </c>
      <c r="CF663" s="15" t="str">
        <f>IF(OR($BH663="T", $BH663="R"), 0, IF($BH663="C", IF($BI663="Y", 0, IF($AF663="N/A", X663, AK663)), AQ663))</f>
        <v>N/A</v>
      </c>
      <c r="CG663" t="str">
        <f>IF(AC663="N/A", "S:"&amp;L663&amp;" G:"&amp;M663&amp;" GR:"&amp;Q663, IF(AC663=0, "S:"&amp;L663&amp;" G:"&amp;M663&amp;" GR:"&amp;Q663, "S:"&amp;L663&amp;"/"&amp;AD663&amp;" G:"&amp;AE663&amp;" GR:"&amp;AF663))</f>
        <v>S:6 G:3 GR:0</v>
      </c>
    </row>
    <row r="664" spans="1:85" x14ac:dyDescent="0.25">
      <c r="A664" s="14">
        <v>5614</v>
      </c>
      <c r="B664" s="15" t="s">
        <v>2963</v>
      </c>
      <c r="C664" s="15" t="s">
        <v>69</v>
      </c>
      <c r="D664" s="15" t="s">
        <v>55</v>
      </c>
      <c r="E664" s="15">
        <f>VLOOKUP(B664, 'Rookie Year'!$A$2:$B$55679,2,FALSE)</f>
        <v>2024</v>
      </c>
      <c r="F664" s="15">
        <v>2024</v>
      </c>
      <c r="G664" s="15" t="s">
        <v>40</v>
      </c>
      <c r="H664" s="15" t="s">
        <v>2167</v>
      </c>
      <c r="I664" s="16">
        <v>6</v>
      </c>
      <c r="J664" s="15">
        <v>4</v>
      </c>
      <c r="K664" s="17">
        <f>IF(AND(G664&lt;&gt;"N",R664="N/A"), IF(I664&lt;4, 0, 0.25),IF(I664=1, IF(J664=1,0.25, 0.25), IF(I664&lt;13, 0.25, IF(I664&lt;26, 0.4, IF(I664&lt;51, 0.6, 0.75)))))</f>
        <v>0.25</v>
      </c>
      <c r="L664" s="16">
        <f>I664-M664</f>
        <v>4</v>
      </c>
      <c r="M664" s="16">
        <f>ROUNDUP(I664*K664,0)</f>
        <v>2</v>
      </c>
      <c r="N664" s="16">
        <f>M664*J664</f>
        <v>8</v>
      </c>
      <c r="O664" s="16">
        <v>0</v>
      </c>
      <c r="P664" s="16">
        <v>0</v>
      </c>
      <c r="Q664" s="16">
        <f>N664-O664-P664</f>
        <v>8</v>
      </c>
      <c r="R664" s="15" t="s">
        <v>75</v>
      </c>
      <c r="S664" s="15">
        <f>IF(R664="N/A", J664-($B$1-F664), J664-($B$1-R664))</f>
        <v>4</v>
      </c>
      <c r="T664" s="16">
        <v>8</v>
      </c>
      <c r="U664" s="16">
        <v>0</v>
      </c>
      <c r="V664" s="16">
        <v>0</v>
      </c>
      <c r="W664" s="16">
        <v>0</v>
      </c>
      <c r="X664" s="16" t="str">
        <f>IF($S664&lt;5, "N/A", $M664)</f>
        <v>N/A</v>
      </c>
      <c r="Y664" s="15" t="str">
        <f>IF(SUM(T664:X664)&lt;&gt;Q664, "CHECK", "OK")</f>
        <v>OK</v>
      </c>
      <c r="Z664" s="15" t="str">
        <f>IF(F664=$B$1, "No", IF(S664=1, "Yes", "No"))</f>
        <v>No</v>
      </c>
      <c r="AA664" s="18" t="str">
        <f>IF(C664="DM", "N/A", IF(Z664="No","N/A",VLOOKUP(B664,'Extension List'!$A$3:$R$1972,18,FALSE)))</f>
        <v>N/A</v>
      </c>
      <c r="AB664" s="15" t="str">
        <f>IF(C664="DM", "N/A", IF(Z664="No","N/A",VLOOKUP(B664,'Extension List'!$A$3:$T$1972,20,FALSE)))</f>
        <v>N/A</v>
      </c>
      <c r="AC664" s="15" t="str">
        <f>IF(AA664="N/A", "N/A", 0)</f>
        <v>N/A</v>
      </c>
      <c r="AD664" s="16" t="str">
        <f>IF(AE664="N/A", "N/A", AA664-AE664)</f>
        <v>N/A</v>
      </c>
      <c r="AE664" s="16" t="str">
        <f>IF(AA664="N/A", "N/A", IF(AC664&gt;0, IF(AA664&lt;13, ROUNDUP(0.25*AA664,0), IF(AA664&lt;26, ROUNDUP(0.4*AA664,0), IF(AA664&lt;51, ROUNDUP(0.6*AA664,0), ROUNDUP(0.75*AA664,0)))), "N/A"))</f>
        <v>N/A</v>
      </c>
      <c r="AF664" s="16" t="str">
        <f>IF(AD664="N/A","N/A", (AE664*AC664)+Q664)</f>
        <v>N/A</v>
      </c>
      <c r="AG664" s="16" t="str">
        <f>IF($AF664="N/A", "N/A", "TBC")</f>
        <v>N/A</v>
      </c>
      <c r="AH664" s="16" t="str">
        <f>IF($AF664="N/A", "N/A", "TBC")</f>
        <v>N/A</v>
      </c>
      <c r="AI664" s="16" t="str">
        <f>IF($AF664="N/A","N/A",IF(AC664&gt;1,"TBC","N/A"))</f>
        <v>N/A</v>
      </c>
      <c r="AJ664" s="16" t="str">
        <f>IF($AF664="N/A","N/A",IF(AC664&gt;2,"TBC","N/A"))</f>
        <v>N/A</v>
      </c>
      <c r="AK664" s="16" t="str">
        <f>IF($AF664="N/A","N/A",IF(AC664&gt;3,"TBC","N/A"))</f>
        <v>N/A</v>
      </c>
      <c r="AL664" s="16" t="str">
        <f>IF(AC664="N/A","N/A",IF(AC664&gt;0,IF(SUM(AG664:AK664)&lt;&gt;AF664,"CHECK","OK"),"N/A"))</f>
        <v>N/A</v>
      </c>
      <c r="AM664" s="16">
        <f>IF(AD664="N/A", L664+T664, L664+AG664)</f>
        <v>12</v>
      </c>
      <c r="AN664" s="16">
        <f>IF(AD664="N/A", IF(U664="N/A", "N/A", L664+U664), AD664+AH664)</f>
        <v>4</v>
      </c>
      <c r="AO664" s="16">
        <f>IF(AD664="N/A", IF(V664="N/A", "N/A", L664+V664), IF(AI664="N/A", "N/A", AD664+AI664))</f>
        <v>4</v>
      </c>
      <c r="AP664" s="16">
        <f>IF(AD664="N/A", IF(W664="N/A", "N/A", L664+W664), IF(AJ664="N/A", "N/A", AD664+AJ664))</f>
        <v>4</v>
      </c>
      <c r="AQ664" s="16" t="str">
        <f>IF(AD664="N/A", IF(X664="N/A", "N/A", L664+X664), IF(AK664="N/A", "N/A", AD664+AK664))</f>
        <v>N/A</v>
      </c>
      <c r="AR664" s="15" t="s">
        <v>40</v>
      </c>
      <c r="AS664" s="15" t="s">
        <v>40</v>
      </c>
      <c r="AT664" s="15" t="s">
        <v>40</v>
      </c>
      <c r="AU664" s="15" t="s">
        <v>40</v>
      </c>
      <c r="AV664" s="15" t="s">
        <v>40</v>
      </c>
      <c r="AW664" s="15" t="s">
        <v>40</v>
      </c>
      <c r="AX664" s="15" t="s">
        <v>40</v>
      </c>
      <c r="AY664" s="15" t="s">
        <v>40</v>
      </c>
      <c r="AZ664" s="15" t="s">
        <v>40</v>
      </c>
      <c r="BA664" s="15" t="s">
        <v>40</v>
      </c>
      <c r="BB664" s="15" t="s">
        <v>48</v>
      </c>
      <c r="BC664" s="15" t="s">
        <v>48</v>
      </c>
      <c r="BD664" s="15" t="s">
        <v>48</v>
      </c>
      <c r="BE664" s="15" t="s">
        <v>48</v>
      </c>
      <c r="BF664" s="15" t="s">
        <v>48</v>
      </c>
      <c r="BG664" s="15" t="s">
        <v>48</v>
      </c>
      <c r="BH664" s="15" t="s">
        <v>48</v>
      </c>
      <c r="BJ664" s="16">
        <f>IF(AR664="R", $CA664, IF(OR(AR664="P", AR664="T", AR664="N"), 0, IF($C664="DM", $T664, IF(OR(AR664="Y", AR664="IR"),$AM664,IF(AR664="C", IF($BI664="Y", IF($AF664="N/A", $Q664, $AF664), IF($AG664="N/A", $T664,$AG664)))))))</f>
        <v>12</v>
      </c>
      <c r="BK664" s="16">
        <f>IF(AS664="R", $CA664, IF(OR(AS664="P", AS664="T", AS664="N"), 0, IF($C664="DM", $T664, IF(OR(AS664="Y", AS664="IR"),$AM664,IF(AS664="C", IF($BI664="Y", IF($AF664="N/A", $Q664, $AF664), IF($AG664="N/A", $T664,$AG664)))))))</f>
        <v>12</v>
      </c>
      <c r="BL664" s="16">
        <f>IF(AT664="R", $CA664, IF(OR(AT664="P", AT664="T", AT664="N"), 0, IF($C664="DM", $T664, IF(OR(AT664="Y", AT664="IR"),$AM664,IF(AT664="C", IF($BI664="Y", IF($AF664="N/A", $Q664, $AF664), IF($AG664="N/A", $T664,$AG664)))))))</f>
        <v>12</v>
      </c>
      <c r="BM664" s="16">
        <f>IF(AU664="R", $CA664, IF(OR(AU664="P", AU664="T", AU664="N"), 0, IF($C664="DM", $T664, IF(OR(AU664="Y", AU664="IR"),$AM664,IF(AU664="C", IF($BI664="Y", IF($AF664="N/A", $Q664, $AF664), IF($AG664="N/A", $T664,$AG664)))))))</f>
        <v>12</v>
      </c>
      <c r="BN664" s="16">
        <f>IF(AV664="R", $CA664, IF(OR(AV664="P", AV664="T", AV664="N"), 0, IF($C664="DM", $T664, IF(OR(AV664="Y", AV664="IR"),$AM664,IF(AV664="C", IF($BI664="Y", IF($AF664="N/A", $Q664, $AF664), IF($AG664="N/A", $T664,$AG664)))))))</f>
        <v>12</v>
      </c>
      <c r="BO664" s="16">
        <f>IF(AW664="R", $CA664, IF(OR(AW664="P", AW664="T", AW664="N"), 0, IF($C664="DM", $T664, IF(OR(AW664="Y", AW664="IR"),$AM664,IF(AW664="C", IF($BI664="Y", IF($AF664="N/A", $Q664, $AF664), IF($AG664="N/A", $T664,$AG664)))))))</f>
        <v>12</v>
      </c>
      <c r="BP664" s="16">
        <f>IF(AX664="R", $CA664, IF(OR(AX664="P", AX664="T", AX664="N"), 0, IF($C664="DM", $T664, IF(OR(AX664="Y", AX664="IR"),$AM664,IF(AX664="C", IF($BI664="Y", IF($AF664="N/A", $Q664, $AF664), IF($AG664="N/A", $T664,$AG664)))))))</f>
        <v>12</v>
      </c>
      <c r="BQ664" s="16">
        <f>IF(AY664="R", $CA664, IF(OR(AY664="P", AY664="T", AY664="N"), 0, IF($C664="DM", $T664, IF(OR(AY664="Y", AY664="IR"),$AM664,IF(AY664="C", IF($BI664="Y", IF($AF664="N/A", $Q664, $AF664), IF($AG664="N/A", $T664,$AG664)))))))</f>
        <v>12</v>
      </c>
      <c r="BR664" s="16">
        <f>IF(AZ664="R", $CA664, IF(OR(AZ664="P", AZ664="T", AZ664="N"), 0, IF($C664="DM", $T664, IF(OR(AZ664="Y", AZ664="IR"),$AM664,IF(AZ664="C", IF($BI664="Y", IF($AF664="N/A", $Q664, $AF664), IF($AG664="N/A", $T664,$AG664)))))))</f>
        <v>12</v>
      </c>
      <c r="BS664" s="16">
        <f>IF(BA664="R", $CA664, IF(OR(BA664="P", BA664="T", BA664="N"), 0, IF($C664="DM", $T664, IF(OR(BA664="Y", BA664="IR"),$AM664,IF(BA664="C", IF($BI664="Y", IF($AF664="N/A", $Q664, $AF664), IF($AG664="N/A", $T664,$AG664)))))))</f>
        <v>12</v>
      </c>
      <c r="BT664" s="16">
        <f>IF(BB664="R", $CA664, IF(OR(BB664="P", BB664="T", BB664="N"), 0, IF($C664="DM", $T664, IF(OR(BB664="Y", BB664="IR"),$AM664,IF(BB664="C", IF($BI664="Y", IF($BA664="C", IF($AF664="N/A", $Q664, $AF664), IF($AF664="N/A", $T664, $AM664)), IF($AG664="N/A", $T664,$AG664)))))))</f>
        <v>12</v>
      </c>
      <c r="BU664" s="16">
        <f>IF(BC664="R", $CA664, IF(OR(BC664="P", BC664="T", BC664="N"), 0, IF($C664="DM", $T664, IF(OR(BC664="Y", BC664="IR"),$AM664,IF(BC664="C", IF($BI664="Y", IF($BA664="C", IF($AF664="N/A", $Q664, $AF664), IF($AF664="N/A", $T664, $AM664)), IF($AG664="N/A", $T664,$AG664)))))))</f>
        <v>12</v>
      </c>
      <c r="BV664" s="16">
        <f>IF(BD664="R", $CA664, IF(OR(BD664="P", BD664="T", BD664="N"), 0, IF($C664="DM", $T664, IF(OR(BD664="Y", BD664="IR"),$AM664,IF(BD664="C", IF($BI664="Y", IF($BA664="C", IF($AF664="N/A", $Q664, $AF664), IF($AF664="N/A", $T664, $AM664)), IF($AG664="N/A", $T664,$AG664)))))))</f>
        <v>12</v>
      </c>
      <c r="BW664" s="16">
        <f>IF(BE664="R", $CA664, IF(OR(BE664="P", BE664="T", BE664="N"), 0, IF($C664="DM", $T664, IF(OR(BE664="Y", BE664="IR"),$AM664,IF(BE664="C", IF($BI664="Y", IF($BA664="C", IF($AF664="N/A", $Q664, $AF664), IF($AF664="N/A", $T664, $AM664)), IF($AG664="N/A", $T664,$AG664)))))))</f>
        <v>12</v>
      </c>
      <c r="BX664" s="16">
        <f>IF(BF664="R", $CA664, IF(OR(BF664="P", BF664="T", BF664="N"), 0, IF($C664="DM", $T664, IF(OR(BF664="Y", BF664="IR"),$AM664,IF(BF664="C", IF($BI664="Y", IF($BA664="C", IF($AF664="N/A", $Q664, $AF664), IF($AF664="N/A", $T664, $AM664)), IF($AG664="N/A", $T664,$AG664)))))))</f>
        <v>12</v>
      </c>
      <c r="BY664" s="16">
        <f>IF(BG664="R", $CA664, IF(OR(BG664="P", BG664="T", BG664="N"), 0, IF($C664="DM", $T664, IF(OR(BG664="Y", BG664="IR"),$AM664,IF(BG664="C", IF($BI664="Y", IF($BA664="C", IF($AF664="N/A", $Q664, $AF664), IF($AF664="N/A", $T664, $AM664)), IF($AG664="N/A", $T664,$AG664)))))))</f>
        <v>12</v>
      </c>
      <c r="BZ664" s="16">
        <f>IF(BH664="R", $CA664, IF(OR(BH664="P", BH664="T", BH664="N"), 0, IF($C664="DM", $T664, IF(OR(BH664="Y", BH664="IR"),$AM664,IF(BH664="C", IF($BI664="Y", IF($BA664="C", IF($AF664="N/A", $Q664, $AF664), IF($AF664="N/A", $T664, $AM664)), IF($AG664="N/A", $T664,$AG664)))))))</f>
        <v>12</v>
      </c>
      <c r="CA664" s="15" t="s">
        <v>75</v>
      </c>
      <c r="CB664" s="16">
        <f>BZ664</f>
        <v>12</v>
      </c>
      <c r="CC664" s="15">
        <f>IF(OR($BH664="T", $BH664="R"), 0, IF($BH664="C", IF($BI664="Y", IF($BA664="C", 0, IF(AF664="N/A", Q664-T664, AF664-AG664)), IF($AF664="N/A", U664, AH664)), AN664))</f>
        <v>4</v>
      </c>
      <c r="CD664" s="15">
        <f>IF(OR($BH664="T", $BH664="R"), 0, IF($BH664="C", IF($BI664="Y", 0, IF($AF664="N/A", V664, AI664)), AO664))</f>
        <v>4</v>
      </c>
      <c r="CE664" s="15">
        <f>IF(OR($BH664="T", $BH664="R"), 0, IF($BH664="C", IF($BI664="Y", 0, IF($AF664="N/A", W664, AJ664)), AP664))</f>
        <v>4</v>
      </c>
      <c r="CF664" s="15" t="str">
        <f>IF(OR($BH664="T", $BH664="R"), 0, IF($BH664="C", IF($BI664="Y", 0, IF($AF664="N/A", X664, AK664)), AQ664))</f>
        <v>N/A</v>
      </c>
      <c r="CG664" t="str">
        <f>IF(AC664="N/A", "S:"&amp;L664&amp;" G:"&amp;M664&amp;" GR:"&amp;Q664, IF(AC664=0, "S:"&amp;L664&amp;" G:"&amp;M664&amp;" GR:"&amp;Q664, "S:"&amp;L664&amp;"/"&amp;AD664&amp;" G:"&amp;AE664&amp;" GR:"&amp;AF664))</f>
        <v>S:4 G:2 GR:8</v>
      </c>
    </row>
    <row r="665" spans="1:85" x14ac:dyDescent="0.25">
      <c r="A665" s="14">
        <v>2537</v>
      </c>
      <c r="B665" s="15" t="s">
        <v>548</v>
      </c>
      <c r="C665" s="15" t="s">
        <v>69</v>
      </c>
      <c r="D665" s="15" t="s">
        <v>55</v>
      </c>
      <c r="E665" s="15">
        <f>VLOOKUP(B665, 'Rookie Year'!$A$2:$B$55679,2,FALSE)</f>
        <v>2018</v>
      </c>
      <c r="F665" s="15">
        <v>2018</v>
      </c>
      <c r="G665" s="15" t="s">
        <v>40</v>
      </c>
      <c r="H665" s="15" t="s">
        <v>1927</v>
      </c>
      <c r="I665" s="16">
        <v>6</v>
      </c>
      <c r="J665" s="15">
        <v>4</v>
      </c>
      <c r="K665" s="17">
        <f>IF(AND(G665&lt;&gt;"N",R665="N/A"), IF(I665&lt;4, 0, 0.25),IF(I665=1, IF(J665=1,0.25, 0.25), IF(I665&lt;13, 0.25, IF(I665&lt;26, 0.4, IF(I665&lt;51, 0.6, 0.75)))))</f>
        <v>0.25</v>
      </c>
      <c r="L665" s="16">
        <f>I665-M665</f>
        <v>4</v>
      </c>
      <c r="M665" s="16">
        <f>ROUNDUP(I665*K665,0)</f>
        <v>2</v>
      </c>
      <c r="N665" s="16">
        <f>M665*J665</f>
        <v>8</v>
      </c>
      <c r="O665" s="16">
        <v>8</v>
      </c>
      <c r="P665" s="16">
        <v>0</v>
      </c>
      <c r="Q665" s="16">
        <f>N665-O665-P665</f>
        <v>0</v>
      </c>
      <c r="R665" s="15">
        <v>2021</v>
      </c>
      <c r="S665" s="15">
        <f>IF(R665="N/A", J665-($B$1-F665), J665-($B$1-R665))</f>
        <v>1</v>
      </c>
      <c r="T665" s="16">
        <v>0</v>
      </c>
      <c r="U665" s="16" t="str">
        <f>IF($S665&lt;2, "N/A", $M665)</f>
        <v>N/A</v>
      </c>
      <c r="V665" s="16" t="str">
        <f>IF($S665&lt;3, "N/A", $M665)</f>
        <v>N/A</v>
      </c>
      <c r="W665" s="16" t="str">
        <f>IF($S665&lt;4, "N/A", $M665)</f>
        <v>N/A</v>
      </c>
      <c r="X665" s="16" t="str">
        <f>IF($S665&lt;5, "N/A", $M665)</f>
        <v>N/A</v>
      </c>
      <c r="Y665" s="15" t="str">
        <f>IF(SUM(T665:X665)&lt;&gt;Q665, "CHECK", "OK")</f>
        <v>OK</v>
      </c>
      <c r="Z665" s="15" t="str">
        <f>IF(F665=$B$1, "No", IF(S665=1, "Yes", "No"))</f>
        <v>Yes</v>
      </c>
      <c r="AA665" s="18">
        <f>IF(C665="DM", "N/A", IF(Z665="No","N/A",VLOOKUP(B665,'Extension List'!$A$3:$R$1972,18,FALSE)))</f>
        <v>10</v>
      </c>
      <c r="AB665" s="15">
        <f>IF(C665="DM", "N/A", IF(Z665="No","N/A",VLOOKUP(B665,'Extension List'!$A$3:$T$1972,20,FALSE)))</f>
        <v>3</v>
      </c>
      <c r="AC665" s="15">
        <f>IF(AA665="N/A", "N/A", 0)</f>
        <v>0</v>
      </c>
      <c r="AD665" s="16" t="str">
        <f>IF(AE665="N/A", "N/A", AA665-AE665)</f>
        <v>N/A</v>
      </c>
      <c r="AE665" s="16" t="str">
        <f>IF(AA665="N/A", "N/A", IF(AC665&gt;0, IF(AA665&lt;13, ROUNDUP(0.25*AA665,0), IF(AA665&lt;26, ROUNDUP(0.4*AA665,0), IF(AA665&lt;51, ROUNDUP(0.6*AA665,0), ROUNDUP(0.75*AA665,0)))), "N/A"))</f>
        <v>N/A</v>
      </c>
      <c r="AF665" s="16" t="str">
        <f>IF(AD665="N/A","N/A", (AE665*AC665)+Q665)</f>
        <v>N/A</v>
      </c>
      <c r="AG665" s="16" t="str">
        <f>IF($AF665="N/A", "N/A", "TBC")</f>
        <v>N/A</v>
      </c>
      <c r="AH665" s="16" t="str">
        <f>IF($AF665="N/A", "N/A", "TBC")</f>
        <v>N/A</v>
      </c>
      <c r="AI665" s="16" t="str">
        <f>IF($AF665="N/A","N/A",IF(AC665&gt;1,"TBC","N/A"))</f>
        <v>N/A</v>
      </c>
      <c r="AJ665" s="16" t="str">
        <f>IF($AF665="N/A","N/A",IF(AC665&gt;2,"TBC","N/A"))</f>
        <v>N/A</v>
      </c>
      <c r="AK665" s="16" t="str">
        <f>IF($AF665="N/A","N/A",IF(AC665&gt;3,"TBC","N/A"))</f>
        <v>N/A</v>
      </c>
      <c r="AL665" s="16" t="str">
        <f>IF(AC665="N/A","N/A",IF(AC665&gt;0,IF(SUM(AG665:AK665)&lt;&gt;AF665,"CHECK","OK"),"N/A"))</f>
        <v>N/A</v>
      </c>
      <c r="AM665" s="16">
        <f>IF(AD665="N/A", L665+T665, L665+AG665)</f>
        <v>4</v>
      </c>
      <c r="AN665" s="16" t="str">
        <f>IF(AD665="N/A", IF(U665="N/A", "N/A", L665+U665), AD665+AH665)</f>
        <v>N/A</v>
      </c>
      <c r="AO665" s="16" t="str">
        <f>IF(AD665="N/A", IF(V665="N/A", "N/A", L665+V665), IF(AI665="N/A", "N/A", AD665+AI665))</f>
        <v>N/A</v>
      </c>
      <c r="AP665" s="16" t="str">
        <f>IF(AD665="N/A", IF(W665="N/A", "N/A", L665+W665), IF(AJ665="N/A", "N/A", AD665+AJ665))</f>
        <v>N/A</v>
      </c>
      <c r="AQ665" s="16" t="str">
        <f>IF(AD665="N/A", IF(X665="N/A", "N/A", L665+X665), IF(AK665="N/A", "N/A", AD665+AK665))</f>
        <v>N/A</v>
      </c>
      <c r="AR665" s="15" t="s">
        <v>40</v>
      </c>
      <c r="AS665" s="15" t="s">
        <v>40</v>
      </c>
      <c r="AT665" s="15" t="s">
        <v>40</v>
      </c>
      <c r="AU665" s="15" t="s">
        <v>40</v>
      </c>
      <c r="AV665" s="15" t="s">
        <v>40</v>
      </c>
      <c r="AW665" s="15" t="s">
        <v>40</v>
      </c>
      <c r="AX665" s="15" t="s">
        <v>40</v>
      </c>
      <c r="AY665" s="15" t="s">
        <v>40</v>
      </c>
      <c r="AZ665" s="15" t="s">
        <v>40</v>
      </c>
      <c r="BA665" s="15" t="s">
        <v>40</v>
      </c>
      <c r="BB665" s="15" t="s">
        <v>40</v>
      </c>
      <c r="BC665" s="15" t="s">
        <v>40</v>
      </c>
      <c r="BD665" s="15" t="s">
        <v>40</v>
      </c>
      <c r="BE665" s="15" t="s">
        <v>40</v>
      </c>
      <c r="BF665" s="15" t="s">
        <v>40</v>
      </c>
      <c r="BG665" s="15" t="s">
        <v>40</v>
      </c>
      <c r="BH665" s="15" t="s">
        <v>40</v>
      </c>
      <c r="BI665" s="15"/>
      <c r="BJ665" s="16">
        <f>IF(AR665="R", $CA665, IF(OR(AR665="P", AR665="T", AR665="N"), 0, IF($C665="DM", $T665, IF(OR(AR665="Y", AR665="IR"),$AM665,IF(AR665="C", IF($BI665="Y", IF($AF665="N/A", $Q665, $AF665), IF($AG665="N/A", $T665,$AG665)))))))</f>
        <v>4</v>
      </c>
      <c r="BK665" s="16">
        <f>IF(AS665="R", $CA665, IF(OR(AS665="P", AS665="T", AS665="N"), 0, IF($C665="DM", $T665, IF(OR(AS665="Y", AS665="IR"),$AM665,IF(AS665="C", IF($BI665="Y", IF($AF665="N/A", $Q665, $AF665), IF($AG665="N/A", $T665,$AG665)))))))</f>
        <v>4</v>
      </c>
      <c r="BL665" s="16">
        <f>IF(AT665="R", $CA665, IF(OR(AT665="P", AT665="T", AT665="N"), 0, IF($C665="DM", $T665, IF(OR(AT665="Y", AT665="IR"),$AM665,IF(AT665="C", IF($BI665="Y", IF($AF665="N/A", $Q665, $AF665), IF($AG665="N/A", $T665,$AG665)))))))</f>
        <v>4</v>
      </c>
      <c r="BM665" s="16">
        <f>IF(AU665="R", $CA665, IF(OR(AU665="P", AU665="T", AU665="N"), 0, IF($C665="DM", $T665, IF(OR(AU665="Y", AU665="IR"),$AM665,IF(AU665="C", IF($BI665="Y", IF($AF665="N/A", $Q665, $AF665), IF($AG665="N/A", $T665,$AG665)))))))</f>
        <v>4</v>
      </c>
      <c r="BN665" s="16">
        <f>IF(AV665="R", $CA665, IF(OR(AV665="P", AV665="T", AV665="N"), 0, IF($C665="DM", $T665, IF(OR(AV665="Y", AV665="IR"),$AM665,IF(AV665="C", IF($BI665="Y", IF($AF665="N/A", $Q665, $AF665), IF($AG665="N/A", $T665,$AG665)))))))</f>
        <v>4</v>
      </c>
      <c r="BO665" s="16">
        <f>IF(AW665="R", $CA665, IF(OR(AW665="P", AW665="T", AW665="N"), 0, IF($C665="DM", $T665, IF(OR(AW665="Y", AW665="IR"),$AM665,IF(AW665="C", IF($BI665="Y", IF($AF665="N/A", $Q665, $AF665), IF($AG665="N/A", $T665,$AG665)))))))</f>
        <v>4</v>
      </c>
      <c r="BP665" s="16">
        <f>IF(AX665="R", $CA665, IF(OR(AX665="P", AX665="T", AX665="N"), 0, IF($C665="DM", $T665, IF(OR(AX665="Y", AX665="IR"),$AM665,IF(AX665="C", IF($BI665="Y", IF($AF665="N/A", $Q665, $AF665), IF($AG665="N/A", $T665,$AG665)))))))</f>
        <v>4</v>
      </c>
      <c r="BQ665" s="16">
        <f>IF(AY665="R", $CA665, IF(OR(AY665="P", AY665="T", AY665="N"), 0, IF($C665="DM", $T665, IF(OR(AY665="Y", AY665="IR"),$AM665,IF(AY665="C", IF($BI665="Y", IF($AF665="N/A", $Q665, $AF665), IF($AG665="N/A", $T665,$AG665)))))))</f>
        <v>4</v>
      </c>
      <c r="BR665" s="16">
        <f>IF(AZ665="R", $CA665, IF(OR(AZ665="P", AZ665="T", AZ665="N"), 0, IF($C665="DM", $T665, IF(OR(AZ665="Y", AZ665="IR"),$AM665,IF(AZ665="C", IF($BI665="Y", IF($AF665="N/A", $Q665, $AF665), IF($AG665="N/A", $T665,$AG665)))))))</f>
        <v>4</v>
      </c>
      <c r="BS665" s="16">
        <f>IF(BA665="R", $CA665, IF(OR(BA665="P", BA665="T", BA665="N"), 0, IF($C665="DM", $T665, IF(OR(BA665="Y", BA665="IR"),$AM665,IF(BA665="C", IF($BI665="Y", IF($AF665="N/A", $Q665, $AF665), IF($AG665="N/A", $T665,$AG665)))))))</f>
        <v>4</v>
      </c>
      <c r="BT665" s="16">
        <f>IF(BB665="R", $CA665, IF(OR(BB665="P", BB665="T", BB665="N"), 0, IF($C665="DM", $T665, IF(OR(BB665="Y", BB665="IR"),$AM665,IF(BB665="C", IF($BI665="Y", IF($BA665="C", IF($AF665="N/A", $Q665, $AF665), IF($AF665="N/A", $T665, $AM665)), IF($AG665="N/A", $T665,$AG665)))))))</f>
        <v>4</v>
      </c>
      <c r="BU665" s="16">
        <f>IF(BC665="R", $CA665, IF(OR(BC665="P", BC665="T", BC665="N"), 0, IF($C665="DM", $T665, IF(OR(BC665="Y", BC665="IR"),$AM665,IF(BC665="C", IF($BI665="Y", IF($BA665="C", IF($AF665="N/A", $Q665, $AF665), IF($AF665="N/A", $T665, $AM665)), IF($AG665="N/A", $T665,$AG665)))))))</f>
        <v>4</v>
      </c>
      <c r="BV665" s="16">
        <f>IF(BD665="R", $CA665, IF(OR(BD665="P", BD665="T", BD665="N"), 0, IF($C665="DM", $T665, IF(OR(BD665="Y", BD665="IR"),$AM665,IF(BD665="C", IF($BI665="Y", IF($BA665="C", IF($AF665="N/A", $Q665, $AF665), IF($AF665="N/A", $T665, $AM665)), IF($AG665="N/A", $T665,$AG665)))))))</f>
        <v>4</v>
      </c>
      <c r="BW665" s="16">
        <f>IF(BE665="R", $CA665, IF(OR(BE665="P", BE665="T", BE665="N"), 0, IF($C665="DM", $T665, IF(OR(BE665="Y", BE665="IR"),$AM665,IF(BE665="C", IF($BI665="Y", IF($BA665="C", IF($AF665="N/A", $Q665, $AF665), IF($AF665="N/A", $T665, $AM665)), IF($AG665="N/A", $T665,$AG665)))))))</f>
        <v>4</v>
      </c>
      <c r="BX665" s="16">
        <f>IF(BF665="R", $CA665, IF(OR(BF665="P", BF665="T", BF665="N"), 0, IF($C665="DM", $T665, IF(OR(BF665="Y", BF665="IR"),$AM665,IF(BF665="C", IF($BI665="Y", IF($BA665="C", IF($AF665="N/A", $Q665, $AF665), IF($AF665="N/A", $T665, $AM665)), IF($AG665="N/A", $T665,$AG665)))))))</f>
        <v>4</v>
      </c>
      <c r="BY665" s="16">
        <f>IF(BG665="R", $CA665, IF(OR(BG665="P", BG665="T", BG665="N"), 0, IF($C665="DM", $T665, IF(OR(BG665="Y", BG665="IR"),$AM665,IF(BG665="C", IF($BI665="Y", IF($BA665="C", IF($AF665="N/A", $Q665, $AF665), IF($AF665="N/A", $T665, $AM665)), IF($AG665="N/A", $T665,$AG665)))))))</f>
        <v>4</v>
      </c>
      <c r="BZ665" s="16">
        <f>IF(BH665="R", $CA665, IF(OR(BH665="P", BH665="T", BH665="N"), 0, IF($C665="DM", $T665, IF(OR(BH665="Y", BH665="IR"),$AM665,IF(BH665="C", IF($BI665="Y", IF($BA665="C", IF($AF665="N/A", $Q665, $AF665), IF($AF665="N/A", $T665, $AM665)), IF($AG665="N/A", $T665,$AG665)))))))</f>
        <v>4</v>
      </c>
      <c r="CA665" s="15" t="s">
        <v>75</v>
      </c>
      <c r="CB665" s="16">
        <f>BZ665</f>
        <v>4</v>
      </c>
      <c r="CC665" s="15" t="str">
        <f>IF(OR($BH665="T", $BH665="R"), 0, IF($BH665="C", IF($BI665="Y", IF($BA665="C", 0, IF(AF665="N/A", Q665-T665, AF665-AG665)), IF($AF665="N/A", U665, AH665)), AN665))</f>
        <v>N/A</v>
      </c>
      <c r="CD665" s="15" t="str">
        <f>IF(OR($BH665="T", $BH665="R"), 0, IF($BH665="C", IF($BI665="Y", 0, IF($AF665="N/A", V665, AI665)), AO665))</f>
        <v>N/A</v>
      </c>
      <c r="CE665" s="15" t="str">
        <f>IF(OR($BH665="T", $BH665="R"), 0, IF($BH665="C", IF($BI665="Y", 0, IF($AF665="N/A", W665, AJ665)), AP665))</f>
        <v>N/A</v>
      </c>
      <c r="CF665" s="15" t="str">
        <f>IF(OR($BH665="T", $BH665="R"), 0, IF($BH665="C", IF($BI665="Y", 0, IF($AF665="N/A", X665, AK665)), AQ665))</f>
        <v>N/A</v>
      </c>
      <c r="CG665" t="str">
        <f>IF(AC665="N/A", "S:"&amp;L665&amp;" G:"&amp;M665&amp;" GR:"&amp;Q665, IF(AC665=0, "S:"&amp;L665&amp;" G:"&amp;M665&amp;" GR:"&amp;Q665, "S:"&amp;L665&amp;"/"&amp;AD665&amp;" G:"&amp;AE665&amp;" GR:"&amp;AF665))</f>
        <v>S:4 G:2 GR:0</v>
      </c>
    </row>
    <row r="666" spans="1:85" x14ac:dyDescent="0.25">
      <c r="A666" s="14">
        <v>5689</v>
      </c>
      <c r="B666" s="15" t="s">
        <v>3038</v>
      </c>
      <c r="C666" s="15" t="s">
        <v>69</v>
      </c>
      <c r="D666" s="15" t="s">
        <v>55</v>
      </c>
      <c r="E666" s="15">
        <f>VLOOKUP(B666, 'Rookie Year'!$A$2:$B$55679,2,FALSE)</f>
        <v>2024</v>
      </c>
      <c r="F666" s="15">
        <v>2024</v>
      </c>
      <c r="G666" s="15" t="s">
        <v>40</v>
      </c>
      <c r="H666" s="15" t="s">
        <v>2234</v>
      </c>
      <c r="I666" s="16">
        <v>1</v>
      </c>
      <c r="J666" s="15">
        <v>3</v>
      </c>
      <c r="K666" s="17">
        <f>IF(AND(G666&lt;&gt;"N",R666="N/A"), IF(I666&lt;4, 0, 0.25),IF(I666=1, IF(J666=1,0.25, 0.25), IF(I666&lt;13, 0.25, IF(I666&lt;26, 0.4, IF(I666&lt;51, 0.6, 0.75)))))</f>
        <v>0</v>
      </c>
      <c r="L666" s="16">
        <f>I666-M666</f>
        <v>1</v>
      </c>
      <c r="M666" s="16">
        <f>ROUNDUP(I666*K666,0)</f>
        <v>0</v>
      </c>
      <c r="N666" s="16">
        <f>M666*J666</f>
        <v>0</v>
      </c>
      <c r="O666" s="16">
        <v>0</v>
      </c>
      <c r="P666" s="16">
        <v>0</v>
      </c>
      <c r="Q666" s="16">
        <f>N666-O666-P666</f>
        <v>0</v>
      </c>
      <c r="R666" s="15" t="s">
        <v>75</v>
      </c>
      <c r="S666" s="15">
        <f>IF(R666="N/A", J666-($B$1-F666), J666-($B$1-R666))</f>
        <v>3</v>
      </c>
      <c r="T666" s="16">
        <f>IF($S666&lt;1, "N/A", $M666)</f>
        <v>0</v>
      </c>
      <c r="U666" s="16">
        <f>IF($S666&lt;2, "N/A", $M666)</f>
        <v>0</v>
      </c>
      <c r="V666" s="16">
        <f>IF($S666&lt;3, "N/A", $M666)</f>
        <v>0</v>
      </c>
      <c r="W666" s="16" t="str">
        <f>IF($S666&lt;4, "N/A", $M666)</f>
        <v>N/A</v>
      </c>
      <c r="X666" s="16" t="str">
        <f>IF($S666&lt;5, "N/A", $M666)</f>
        <v>N/A</v>
      </c>
      <c r="Y666" s="15" t="str">
        <f>IF(SUM(T666:X666)&lt;&gt;Q666, "CHECK", "OK")</f>
        <v>OK</v>
      </c>
      <c r="Z666" s="15" t="str">
        <f>IF(F666=$B$1, "No", IF(S666=1, "Yes", "No"))</f>
        <v>No</v>
      </c>
      <c r="AA666" s="18" t="str">
        <f>IF(C666="DM", "N/A", IF(Z666="No","N/A",VLOOKUP(B666,'Extension List'!$A$3:$R$1972,18,FALSE)))</f>
        <v>N/A</v>
      </c>
      <c r="AB666" s="15" t="str">
        <f>IF(C666="DM", "N/A", IF(Z666="No","N/A",VLOOKUP(B666,'Extension List'!$A$3:$T$1972,20,FALSE)))</f>
        <v>N/A</v>
      </c>
      <c r="AC666" s="15" t="str">
        <f>IF(AA666="N/A", "N/A", 0)</f>
        <v>N/A</v>
      </c>
      <c r="AD666" s="16" t="str">
        <f>IF(AE666="N/A", "N/A", AA666-AE666)</f>
        <v>N/A</v>
      </c>
      <c r="AE666" s="16" t="str">
        <f>IF(AA666="N/A", "N/A", IF(AC666&gt;0, IF(AA666&lt;13, ROUNDUP(0.25*AA666,0), IF(AA666&lt;26, ROUNDUP(0.4*AA666,0), IF(AA666&lt;51, ROUNDUP(0.6*AA666,0), ROUNDUP(0.75*AA666,0)))), "N/A"))</f>
        <v>N/A</v>
      </c>
      <c r="AF666" s="16" t="str">
        <f>IF(AD666="N/A","N/A", (AE666*AC666)+Q666)</f>
        <v>N/A</v>
      </c>
      <c r="AG666" s="16" t="str">
        <f>IF($AF666="N/A", "N/A", "TBC")</f>
        <v>N/A</v>
      </c>
      <c r="AH666" s="16" t="str">
        <f>IF($AF666="N/A", "N/A", "TBC")</f>
        <v>N/A</v>
      </c>
      <c r="AI666" s="16" t="str">
        <f>IF($AF666="N/A","N/A",IF(AC666&gt;1,"TBC","N/A"))</f>
        <v>N/A</v>
      </c>
      <c r="AJ666" s="16" t="str">
        <f>IF($AF666="N/A","N/A",IF(AC666&gt;2,"TBC","N/A"))</f>
        <v>N/A</v>
      </c>
      <c r="AK666" s="16" t="str">
        <f>IF($AF666="N/A","N/A",IF(AC666&gt;3,"TBC","N/A"))</f>
        <v>N/A</v>
      </c>
      <c r="AL666" s="16" t="str">
        <f>IF(AC666="N/A","N/A",IF(AC666&gt;0,IF(SUM(AG666:AK666)&lt;&gt;AF666,"CHECK","OK"),"N/A"))</f>
        <v>N/A</v>
      </c>
      <c r="AM666" s="16">
        <f>IF(AD666="N/A", L666+T666, L666+AG666)</f>
        <v>1</v>
      </c>
      <c r="AN666" s="16">
        <f>IF(AD666="N/A", IF(U666="N/A", "N/A", L666+U666), AD666+AH666)</f>
        <v>1</v>
      </c>
      <c r="AO666" s="16">
        <f>IF(AD666="N/A", IF(V666="N/A", "N/A", L666+V666), IF(AI666="N/A", "N/A", AD666+AI666))</f>
        <v>1</v>
      </c>
      <c r="AP666" s="16" t="str">
        <f>IF(AD666="N/A", IF(W666="N/A", "N/A", L666+W666), IF(AJ666="N/A", "N/A", AD666+AJ666))</f>
        <v>N/A</v>
      </c>
      <c r="AQ666" s="16" t="str">
        <f>IF(AD666="N/A", IF(X666="N/A", "N/A", L666+X666), IF(AK666="N/A", "N/A", AD666+AK666))</f>
        <v>N/A</v>
      </c>
      <c r="AR666" s="15" t="s">
        <v>66</v>
      </c>
      <c r="AS666" s="15" t="s">
        <v>66</v>
      </c>
      <c r="AT666" s="15" t="s">
        <v>66</v>
      </c>
      <c r="AU666" s="15" t="s">
        <v>66</v>
      </c>
      <c r="AV666" s="15" t="s">
        <v>66</v>
      </c>
      <c r="AW666" s="15" t="s">
        <v>66</v>
      </c>
      <c r="AX666" s="15" t="s">
        <v>66</v>
      </c>
      <c r="AY666" s="15" t="s">
        <v>66</v>
      </c>
      <c r="AZ666" s="15" t="s">
        <v>66</v>
      </c>
      <c r="BA666" s="15" t="s">
        <v>66</v>
      </c>
      <c r="BB666" s="15" t="s">
        <v>66</v>
      </c>
      <c r="BC666" s="15" t="s">
        <v>66</v>
      </c>
      <c r="BD666" s="15" t="s">
        <v>66</v>
      </c>
      <c r="BE666" s="15" t="s">
        <v>66</v>
      </c>
      <c r="BF666" s="15" t="s">
        <v>66</v>
      </c>
      <c r="BG666" s="15" t="s">
        <v>66</v>
      </c>
      <c r="BH666" s="15" t="s">
        <v>66</v>
      </c>
      <c r="BJ666" s="16">
        <f>IF(AR666="R", $CA666, IF(OR(AR666="P", AR666="T", AR666="N"), 0, IF($C666="DM", $T666, IF(OR(AR666="Y", AR666="IR"),$AM666,IF(AR666="C", IF($BI666="Y", IF($AF666="N/A", $Q666, $AF666), IF($AG666="N/A", $T666,$AG666)))))))</f>
        <v>0</v>
      </c>
      <c r="BK666" s="16">
        <f>IF(AS666="R", $CA666, IF(OR(AS666="P", AS666="T", AS666="N"), 0, IF($C666="DM", $T666, IF(OR(AS666="Y", AS666="IR"),$AM666,IF(AS666="C", IF($BI666="Y", IF($AF666="N/A", $Q666, $AF666), IF($AG666="N/A", $T666,$AG666)))))))</f>
        <v>0</v>
      </c>
      <c r="BL666" s="16">
        <f>IF(AT666="R", $CA666, IF(OR(AT666="P", AT666="T", AT666="N"), 0, IF($C666="DM", $T666, IF(OR(AT666="Y", AT666="IR"),$AM666,IF(AT666="C", IF($BI666="Y", IF($AF666="N/A", $Q666, $AF666), IF($AG666="N/A", $T666,$AG666)))))))</f>
        <v>0</v>
      </c>
      <c r="BM666" s="16">
        <f>IF(AU666="R", $CA666, IF(OR(AU666="P", AU666="T", AU666="N"), 0, IF($C666="DM", $T666, IF(OR(AU666="Y", AU666="IR"),$AM666,IF(AU666="C", IF($BI666="Y", IF($AF666="N/A", $Q666, $AF666), IF($AG666="N/A", $T666,$AG666)))))))</f>
        <v>0</v>
      </c>
      <c r="BN666" s="16">
        <f>IF(AV666="R", $CA666, IF(OR(AV666="P", AV666="T", AV666="N"), 0, IF($C666="DM", $T666, IF(OR(AV666="Y", AV666="IR"),$AM666,IF(AV666="C", IF($BI666="Y", IF($AF666="N/A", $Q666, $AF666), IF($AG666="N/A", $T666,$AG666)))))))</f>
        <v>0</v>
      </c>
      <c r="BO666" s="16">
        <f>IF(AW666="R", $CA666, IF(OR(AW666="P", AW666="T", AW666="N"), 0, IF($C666="DM", $T666, IF(OR(AW666="Y", AW666="IR"),$AM666,IF(AW666="C", IF($BI666="Y", IF($AF666="N/A", $Q666, $AF666), IF($AG666="N/A", $T666,$AG666)))))))</f>
        <v>0</v>
      </c>
      <c r="BP666" s="16">
        <f>IF(AX666="R", $CA666, IF(OR(AX666="P", AX666="T", AX666="N"), 0, IF($C666="DM", $T666, IF(OR(AX666="Y", AX666="IR"),$AM666,IF(AX666="C", IF($BI666="Y", IF($AF666="N/A", $Q666, $AF666), IF($AG666="N/A", $T666,$AG666)))))))</f>
        <v>0</v>
      </c>
      <c r="BQ666" s="16">
        <f>IF(AY666="R", $CA666, IF(OR(AY666="P", AY666="T", AY666="N"), 0, IF($C666="DM", $T666, IF(OR(AY666="Y", AY666="IR"),$AM666,IF(AY666="C", IF($BI666="Y", IF($AF666="N/A", $Q666, $AF666), IF($AG666="N/A", $T666,$AG666)))))))</f>
        <v>0</v>
      </c>
      <c r="BR666" s="16">
        <f>IF(AZ666="R", $CA666, IF(OR(AZ666="P", AZ666="T", AZ666="N"), 0, IF($C666="DM", $T666, IF(OR(AZ666="Y", AZ666="IR"),$AM666,IF(AZ666="C", IF($BI666="Y", IF($AF666="N/A", $Q666, $AF666), IF($AG666="N/A", $T666,$AG666)))))))</f>
        <v>0</v>
      </c>
      <c r="BS666" s="16">
        <f>IF(BA666="R", $CA666, IF(OR(BA666="P", BA666="T", BA666="N"), 0, IF($C666="DM", $T666, IF(OR(BA666="Y", BA666="IR"),$AM666,IF(BA666="C", IF($BI666="Y", IF($AF666="N/A", $Q666, $AF666), IF($AG666="N/A", $T666,$AG666)))))))</f>
        <v>0</v>
      </c>
      <c r="BT666" s="16">
        <f>IF(BB666="R", $CA666, IF(OR(BB666="P", BB666="T", BB666="N"), 0, IF($C666="DM", $T666, IF(OR(BB666="Y", BB666="IR"),$AM666,IF(BB666="C", IF($BI666="Y", IF($BA666="C", IF($AF666="N/A", $Q666, $AF666), IF($AF666="N/A", $T666, $AM666)), IF($AG666="N/A", $T666,$AG666)))))))</f>
        <v>0</v>
      </c>
      <c r="BU666" s="16">
        <f>IF(BC666="R", $CA666, IF(OR(BC666="P", BC666="T", BC666="N"), 0, IF($C666="DM", $T666, IF(OR(BC666="Y", BC666="IR"),$AM666,IF(BC666="C", IF($BI666="Y", IF($BA666="C", IF($AF666="N/A", $Q666, $AF666), IF($AF666="N/A", $T666, $AM666)), IF($AG666="N/A", $T666,$AG666)))))))</f>
        <v>0</v>
      </c>
      <c r="BV666" s="16">
        <f>IF(BD666="R", $CA666, IF(OR(BD666="P", BD666="T", BD666="N"), 0, IF($C666="DM", $T666, IF(OR(BD666="Y", BD666="IR"),$AM666,IF(BD666="C", IF($BI666="Y", IF($BA666="C", IF($AF666="N/A", $Q666, $AF666), IF($AF666="N/A", $T666, $AM666)), IF($AG666="N/A", $T666,$AG666)))))))</f>
        <v>0</v>
      </c>
      <c r="BW666" s="16">
        <f>IF(BE666="R", $CA666, IF(OR(BE666="P", BE666="T", BE666="N"), 0, IF($C666="DM", $T666, IF(OR(BE666="Y", BE666="IR"),$AM666,IF(BE666="C", IF($BI666="Y", IF($BA666="C", IF($AF666="N/A", $Q666, $AF666), IF($AF666="N/A", $T666, $AM666)), IF($AG666="N/A", $T666,$AG666)))))))</f>
        <v>0</v>
      </c>
      <c r="BX666" s="16">
        <f>IF(BF666="R", $CA666, IF(OR(BF666="P", BF666="T", BF666="N"), 0, IF($C666="DM", $T666, IF(OR(BF666="Y", BF666="IR"),$AM666,IF(BF666="C", IF($BI666="Y", IF($BA666="C", IF($AF666="N/A", $Q666, $AF666), IF($AF666="N/A", $T666, $AM666)), IF($AG666="N/A", $T666,$AG666)))))))</f>
        <v>0</v>
      </c>
      <c r="BY666" s="16">
        <f>IF(BG666="R", $CA666, IF(OR(BG666="P", BG666="T", BG666="N"), 0, IF($C666="DM", $T666, IF(OR(BG666="Y", BG666="IR"),$AM666,IF(BG666="C", IF($BI666="Y", IF($BA666="C", IF($AF666="N/A", $Q666, $AF666), IF($AF666="N/A", $T666, $AM666)), IF($AG666="N/A", $T666,$AG666)))))))</f>
        <v>0</v>
      </c>
      <c r="BZ666" s="16">
        <f>IF(BH666="R", $CA666, IF(OR(BH666="P", BH666="T", BH666="N"), 0, IF($C666="DM", $T666, IF(OR(BH666="Y", BH666="IR"),$AM666,IF(BH666="C", IF($BI666="Y", IF($BA666="C", IF($AF666="N/A", $Q666, $AF666), IF($AF666="N/A", $T666, $AM666)), IF($AG666="N/A", $T666,$AG666)))))))</f>
        <v>0</v>
      </c>
      <c r="CA666" s="15" t="s">
        <v>75</v>
      </c>
      <c r="CB666" s="16">
        <f>BZ666</f>
        <v>0</v>
      </c>
      <c r="CC666" s="15">
        <f>IF(OR($BH666="T", $BH666="R"), 0, IF($BH666="C", IF($BI666="Y", IF($BA666="C", 0, IF(AF666="N/A", Q666-T666, AF666-AG666)), IF($AF666="N/A", U666, AH666)), AN666))</f>
        <v>1</v>
      </c>
      <c r="CD666" s="15">
        <f>IF(OR($BH666="T", $BH666="R"), 0, IF($BH666="C", IF($BI666="Y", 0, IF($AF666="N/A", V666, AI666)), AO666))</f>
        <v>1</v>
      </c>
      <c r="CE666" s="15" t="str">
        <f>IF(OR($BH666="T", $BH666="R"), 0, IF($BH666="C", IF($BI666="Y", 0, IF($AF666="N/A", W666, AJ666)), AP666))</f>
        <v>N/A</v>
      </c>
      <c r="CF666" s="15" t="str">
        <f>IF(OR($BH666="T", $BH666="R"), 0, IF($BH666="C", IF($BI666="Y", 0, IF($AF666="N/A", X666, AK666)), AQ666))</f>
        <v>N/A</v>
      </c>
      <c r="CG666" t="str">
        <f>IF(AC666="N/A", "S:"&amp;L666&amp;" G:"&amp;M666&amp;" GR:"&amp;Q666, IF(AC666=0, "S:"&amp;L666&amp;" G:"&amp;M666&amp;" GR:"&amp;Q666, "S:"&amp;L666&amp;"/"&amp;AD666&amp;" G:"&amp;AE666&amp;" GR:"&amp;AF666))</f>
        <v>S:1 G:0 GR:0</v>
      </c>
    </row>
    <row r="667" spans="1:85" x14ac:dyDescent="0.25">
      <c r="A667" s="14">
        <v>5204</v>
      </c>
      <c r="B667" s="15" t="s">
        <v>2798</v>
      </c>
      <c r="C667" s="15" t="s">
        <v>69</v>
      </c>
      <c r="D667" s="15" t="s">
        <v>55</v>
      </c>
      <c r="E667" s="15">
        <f>VLOOKUP(B667, 'Rookie Year'!$A$2:$B$55679,2,FALSE)</f>
        <v>2023</v>
      </c>
      <c r="F667" s="15">
        <v>2023</v>
      </c>
      <c r="G667" s="15" t="s">
        <v>40</v>
      </c>
      <c r="H667" s="15" t="s">
        <v>2199</v>
      </c>
      <c r="I667" s="16">
        <v>1</v>
      </c>
      <c r="J667" s="15">
        <v>3</v>
      </c>
      <c r="K667" s="17">
        <f>IF(AND(G667&lt;&gt;"N",R667="N/A"), IF(I667&lt;4, 0, 0.25),IF(I667=1, IF(J667=1,0.25, 0.25), IF(I667&lt;13, 0.25, IF(I667&lt;26, 0.4, IF(I667&lt;51, 0.6, 0.75)))))</f>
        <v>0</v>
      </c>
      <c r="L667" s="16">
        <f>I667-M667</f>
        <v>1</v>
      </c>
      <c r="M667" s="16">
        <f>ROUNDUP(I667*K667,0)</f>
        <v>0</v>
      </c>
      <c r="N667" s="16">
        <f>M667*J667</f>
        <v>0</v>
      </c>
      <c r="O667" s="16">
        <v>0</v>
      </c>
      <c r="P667" s="16">
        <v>0</v>
      </c>
      <c r="Q667" s="16">
        <f>N667-O667-P667</f>
        <v>0</v>
      </c>
      <c r="R667" s="15" t="s">
        <v>75</v>
      </c>
      <c r="S667" s="15">
        <f>IF(R667="N/A", J667-($B$1-F667), J667-($B$1-R667))</f>
        <v>2</v>
      </c>
      <c r="T667" s="16">
        <v>0</v>
      </c>
      <c r="U667" s="16">
        <v>0</v>
      </c>
      <c r="V667" s="16" t="str">
        <f>IF($S667&lt;3, "N/A", $M667)</f>
        <v>N/A</v>
      </c>
      <c r="W667" s="16" t="str">
        <f>IF($S667&lt;4, "N/A", $M667)</f>
        <v>N/A</v>
      </c>
      <c r="X667" s="16" t="str">
        <f>IF($S667&lt;5, "N/A", $M667)</f>
        <v>N/A</v>
      </c>
      <c r="Y667" s="15" t="str">
        <f>IF(SUM(T667:X667)&lt;&gt;Q667, "CHECK", "OK")</f>
        <v>OK</v>
      </c>
      <c r="Z667" s="15" t="str">
        <f>IF(F667=$B$1, "No", IF(S667=1, "Yes", "No"))</f>
        <v>No</v>
      </c>
      <c r="AA667" s="18" t="str">
        <f>IF(C667="DM", "N/A", IF(Z667="No","N/A",VLOOKUP(B667,'Extension List'!$A$3:$R$1972,18,FALSE)))</f>
        <v>N/A</v>
      </c>
      <c r="AB667" s="15" t="str">
        <f>IF(C667="DM", "N/A", IF(Z667="No","N/A",VLOOKUP(B667,'Extension List'!$A$3:$T$1972,20,FALSE)))</f>
        <v>N/A</v>
      </c>
      <c r="AC667" s="15" t="str">
        <f>IF(AA667="N/A", "N/A", 0)</f>
        <v>N/A</v>
      </c>
      <c r="AD667" s="16" t="str">
        <f>IF(AE667="N/A", "N/A", AA667-AE667)</f>
        <v>N/A</v>
      </c>
      <c r="AE667" s="16" t="str">
        <f>IF(AA667="N/A", "N/A", IF(AC667&gt;0, IF(AA667&lt;13, ROUNDUP(0.25*AA667,0), IF(AA667&lt;26, ROUNDUP(0.4*AA667,0), IF(AA667&lt;51, ROUNDUP(0.6*AA667,0), ROUNDUP(0.75*AA667,0)))), "N/A"))</f>
        <v>N/A</v>
      </c>
      <c r="AF667" s="16" t="str">
        <f>IF(AD667="N/A","N/A", (AE667*AC667)+Q667)</f>
        <v>N/A</v>
      </c>
      <c r="AG667" s="16" t="str">
        <f>IF($AF667="N/A", "N/A", "TBC")</f>
        <v>N/A</v>
      </c>
      <c r="AH667" s="16" t="str">
        <f>IF($AF667="N/A", "N/A", "TBC")</f>
        <v>N/A</v>
      </c>
      <c r="AI667" s="16" t="str">
        <f>IF($AF667="N/A","N/A",IF(AC667&gt;1,"TBC","N/A"))</f>
        <v>N/A</v>
      </c>
      <c r="AJ667" s="16" t="str">
        <f>IF($AF667="N/A","N/A",IF(AC667&gt;2,"TBC","N/A"))</f>
        <v>N/A</v>
      </c>
      <c r="AK667" s="16" t="str">
        <f>IF($AF667="N/A","N/A",IF(AC667&gt;3,"TBC","N/A"))</f>
        <v>N/A</v>
      </c>
      <c r="AL667" s="16" t="str">
        <f>IF(AC667="N/A","N/A",IF(AC667&gt;0,IF(SUM(AG667:AK667)&lt;&gt;AF667,"CHECK","OK"),"N/A"))</f>
        <v>N/A</v>
      </c>
      <c r="AM667" s="16">
        <f>IF(AD667="N/A", L667+T667, L667+AG667)</f>
        <v>1</v>
      </c>
      <c r="AN667" s="16">
        <f>IF(AD667="N/A", IF(U667="N/A", "N/A", L667+U667), AD667+AH667)</f>
        <v>1</v>
      </c>
      <c r="AO667" s="16" t="str">
        <f>IF(AD667="N/A", IF(V667="N/A", "N/A", L667+V667), IF(AI667="N/A", "N/A", AD667+AI667))</f>
        <v>N/A</v>
      </c>
      <c r="AP667" s="16" t="str">
        <f>IF(AD667="N/A", IF(W667="N/A", "N/A", L667+W667), IF(AJ667="N/A", "N/A", AD667+AJ667))</f>
        <v>N/A</v>
      </c>
      <c r="AQ667" s="16" t="str">
        <f>IF(AD667="N/A", IF(X667="N/A", "N/A", L667+X667), IF(AK667="N/A", "N/A", AD667+AK667))</f>
        <v>N/A</v>
      </c>
      <c r="AR667" s="15" t="s">
        <v>66</v>
      </c>
      <c r="AS667" s="15" t="s">
        <v>40</v>
      </c>
      <c r="AT667" s="15" t="s">
        <v>40</v>
      </c>
      <c r="AU667" s="15" t="s">
        <v>40</v>
      </c>
      <c r="AV667" s="15" t="s">
        <v>40</v>
      </c>
      <c r="AW667" s="15" t="s">
        <v>40</v>
      </c>
      <c r="AX667" s="15" t="s">
        <v>40</v>
      </c>
      <c r="AY667" s="15" t="s">
        <v>40</v>
      </c>
      <c r="AZ667" s="15" t="s">
        <v>40</v>
      </c>
      <c r="BA667" s="15" t="s">
        <v>40</v>
      </c>
      <c r="BB667" s="15" t="s">
        <v>40</v>
      </c>
      <c r="BC667" s="15" t="s">
        <v>40</v>
      </c>
      <c r="BD667" s="15" t="s">
        <v>40</v>
      </c>
      <c r="BE667" s="15" t="s">
        <v>40</v>
      </c>
      <c r="BF667" s="15" t="s">
        <v>40</v>
      </c>
      <c r="BG667" s="15" t="s">
        <v>40</v>
      </c>
      <c r="BH667" s="15" t="s">
        <v>40</v>
      </c>
      <c r="BI667" s="15"/>
      <c r="BJ667" s="16">
        <f>IF(AR667="R", $CA667, IF(OR(AR667="P", AR667="T", AR667="N"), 0, IF($C667="DM", $T667, IF(OR(AR667="Y", AR667="IR"),$AM667,IF(AR667="C", IF($BI667="Y", IF($AF667="N/A", $Q667, $AF667), IF($AG667="N/A", $T667,$AG667)))))))</f>
        <v>0</v>
      </c>
      <c r="BK667" s="16">
        <f>IF(AS667="R", $CA667, IF(OR(AS667="P", AS667="T", AS667="N"), 0, IF($C667="DM", $T667, IF(OR(AS667="Y", AS667="IR"),$AM667,IF(AS667="C", IF($BI667="Y", IF($AF667="N/A", $Q667, $AF667), IF($AG667="N/A", $T667,$AG667)))))))</f>
        <v>1</v>
      </c>
      <c r="BL667" s="16">
        <f>IF(AT667="R", $CA667, IF(OR(AT667="P", AT667="T", AT667="N"), 0, IF($C667="DM", $T667, IF(OR(AT667="Y", AT667="IR"),$AM667,IF(AT667="C", IF($BI667="Y", IF($AF667="N/A", $Q667, $AF667), IF($AG667="N/A", $T667,$AG667)))))))</f>
        <v>1</v>
      </c>
      <c r="BM667" s="16">
        <f>IF(AU667="R", $CA667, IF(OR(AU667="P", AU667="T", AU667="N"), 0, IF($C667="DM", $T667, IF(OR(AU667="Y", AU667="IR"),$AM667,IF(AU667="C", IF($BI667="Y", IF($AF667="N/A", $Q667, $AF667), IF($AG667="N/A", $T667,$AG667)))))))</f>
        <v>1</v>
      </c>
      <c r="BN667" s="16">
        <f>IF(AV667="R", $CA667, IF(OR(AV667="P", AV667="T", AV667="N"), 0, IF($C667="DM", $T667, IF(OR(AV667="Y", AV667="IR"),$AM667,IF(AV667="C", IF($BI667="Y", IF($AF667="N/A", $Q667, $AF667), IF($AG667="N/A", $T667,$AG667)))))))</f>
        <v>1</v>
      </c>
      <c r="BO667" s="16">
        <f>IF(AW667="R", $CA667, IF(OR(AW667="P", AW667="T", AW667="N"), 0, IF($C667="DM", $T667, IF(OR(AW667="Y", AW667="IR"),$AM667,IF(AW667="C", IF($BI667="Y", IF($AF667="N/A", $Q667, $AF667), IF($AG667="N/A", $T667,$AG667)))))))</f>
        <v>1</v>
      </c>
      <c r="BP667" s="16">
        <f>IF(AX667="R", $CA667, IF(OR(AX667="P", AX667="T", AX667="N"), 0, IF($C667="DM", $T667, IF(OR(AX667="Y", AX667="IR"),$AM667,IF(AX667="C", IF($BI667="Y", IF($AF667="N/A", $Q667, $AF667), IF($AG667="N/A", $T667,$AG667)))))))</f>
        <v>1</v>
      </c>
      <c r="BQ667" s="16">
        <f>IF(AY667="R", $CA667, IF(OR(AY667="P", AY667="T", AY667="N"), 0, IF($C667="DM", $T667, IF(OR(AY667="Y", AY667="IR"),$AM667,IF(AY667="C", IF($BI667="Y", IF($AF667="N/A", $Q667, $AF667), IF($AG667="N/A", $T667,$AG667)))))))</f>
        <v>1</v>
      </c>
      <c r="BR667" s="16">
        <f>IF(AZ667="R", $CA667, IF(OR(AZ667="P", AZ667="T", AZ667="N"), 0, IF($C667="DM", $T667, IF(OR(AZ667="Y", AZ667="IR"),$AM667,IF(AZ667="C", IF($BI667="Y", IF($AF667="N/A", $Q667, $AF667), IF($AG667="N/A", $T667,$AG667)))))))</f>
        <v>1</v>
      </c>
      <c r="BS667" s="16">
        <f>IF(BA667="R", $CA667, IF(OR(BA667="P", BA667="T", BA667="N"), 0, IF($C667="DM", $T667, IF(OR(BA667="Y", BA667="IR"),$AM667,IF(BA667="C", IF($BI667="Y", IF($AF667="N/A", $Q667, $AF667), IF($AG667="N/A", $T667,$AG667)))))))</f>
        <v>1</v>
      </c>
      <c r="BT667" s="16">
        <f>IF(BB667="R", $CA667, IF(OR(BB667="P", BB667="T", BB667="N"), 0, IF($C667="DM", $T667, IF(OR(BB667="Y", BB667="IR"),$AM667,IF(BB667="C", IF($BI667="Y", IF($BA667="C", IF($AF667="N/A", $Q667, $AF667), IF($AF667="N/A", $T667, $AM667)), IF($AG667="N/A", $T667,$AG667)))))))</f>
        <v>1</v>
      </c>
      <c r="BU667" s="16">
        <f>IF(BC667="R", $CA667, IF(OR(BC667="P", BC667="T", BC667="N"), 0, IF($C667="DM", $T667, IF(OR(BC667="Y", BC667="IR"),$AM667,IF(BC667="C", IF($BI667="Y", IF($BA667="C", IF($AF667="N/A", $Q667, $AF667), IF($AF667="N/A", $T667, $AM667)), IF($AG667="N/A", $T667,$AG667)))))))</f>
        <v>1</v>
      </c>
      <c r="BV667" s="16">
        <f>IF(BD667="R", $CA667, IF(OR(BD667="P", BD667="T", BD667="N"), 0, IF($C667="DM", $T667, IF(OR(BD667="Y", BD667="IR"),$AM667,IF(BD667="C", IF($BI667="Y", IF($BA667="C", IF($AF667="N/A", $Q667, $AF667), IF($AF667="N/A", $T667, $AM667)), IF($AG667="N/A", $T667,$AG667)))))))</f>
        <v>1</v>
      </c>
      <c r="BW667" s="16">
        <f>IF(BE667="R", $CA667, IF(OR(BE667="P", BE667="T", BE667="N"), 0, IF($C667="DM", $T667, IF(OR(BE667="Y", BE667="IR"),$AM667,IF(BE667="C", IF($BI667="Y", IF($BA667="C", IF($AF667="N/A", $Q667, $AF667), IF($AF667="N/A", $T667, $AM667)), IF($AG667="N/A", $T667,$AG667)))))))</f>
        <v>1</v>
      </c>
      <c r="BX667" s="16">
        <f>IF(BF667="R", $CA667, IF(OR(BF667="P", BF667="T", BF667="N"), 0, IF($C667="DM", $T667, IF(OR(BF667="Y", BF667="IR"),$AM667,IF(BF667="C", IF($BI667="Y", IF($BA667="C", IF($AF667="N/A", $Q667, $AF667), IF($AF667="N/A", $T667, $AM667)), IF($AG667="N/A", $T667,$AG667)))))))</f>
        <v>1</v>
      </c>
      <c r="BY667" s="16">
        <f>IF(BG667="R", $CA667, IF(OR(BG667="P", BG667="T", BG667="N"), 0, IF($C667="DM", $T667, IF(OR(BG667="Y", BG667="IR"),$AM667,IF(BG667="C", IF($BI667="Y", IF($BA667="C", IF($AF667="N/A", $Q667, $AF667), IF($AF667="N/A", $T667, $AM667)), IF($AG667="N/A", $T667,$AG667)))))))</f>
        <v>1</v>
      </c>
      <c r="BZ667" s="16">
        <f>IF(BH667="R", $CA667, IF(OR(BH667="P", BH667="T", BH667="N"), 0, IF($C667="DM", $T667, IF(OR(BH667="Y", BH667="IR"),$AM667,IF(BH667="C", IF($BI667="Y", IF($BA667="C", IF($AF667="N/A", $Q667, $AF667), IF($AF667="N/A", $T667, $AM667)), IF($AG667="N/A", $T667,$AG667)))))))</f>
        <v>1</v>
      </c>
      <c r="CA667" s="15" t="s">
        <v>75</v>
      </c>
      <c r="CB667" s="16">
        <f>BZ667</f>
        <v>1</v>
      </c>
      <c r="CC667" s="15">
        <f>IF(OR($BH667="T", $BH667="R"), 0, IF($BH667="C", IF($BI667="Y", IF($BA667="C", 0, IF(AF667="N/A", Q667-T667, AF667-AG667)), IF($AF667="N/A", U667, AH667)), AN667))</f>
        <v>1</v>
      </c>
      <c r="CD667" s="15" t="str">
        <f>IF(OR($BH667="T", $BH667="R"), 0, IF($BH667="C", IF($BI667="Y", 0, IF($AF667="N/A", V667, AI667)), AO667))</f>
        <v>N/A</v>
      </c>
      <c r="CE667" s="15" t="str">
        <f>IF(OR($BH667="T", $BH667="R"), 0, IF($BH667="C", IF($BI667="Y", 0, IF($AF667="N/A", W667, AJ667)), AP667))</f>
        <v>N/A</v>
      </c>
      <c r="CF667" s="15" t="str">
        <f>IF(OR($BH667="T", $BH667="R"), 0, IF($BH667="C", IF($BI667="Y", 0, IF($AF667="N/A", X667, AK667)), AQ667))</f>
        <v>N/A</v>
      </c>
      <c r="CG667" t="str">
        <f>IF(AC667="N/A", "S:"&amp;L667&amp;" G:"&amp;M667&amp;" GR:"&amp;Q667, IF(AC667=0, "S:"&amp;L667&amp;" G:"&amp;M667&amp;" GR:"&amp;Q667, "S:"&amp;L667&amp;"/"&amp;AD667&amp;" G:"&amp;AE667&amp;" GR:"&amp;AF667))</f>
        <v>S:1 G:0 GR:0</v>
      </c>
    </row>
    <row r="668" spans="1:85" x14ac:dyDescent="0.25">
      <c r="A668" s="14">
        <v>5145</v>
      </c>
      <c r="B668" s="15" t="s">
        <v>2742</v>
      </c>
      <c r="C668" s="15" t="s">
        <v>69</v>
      </c>
      <c r="D668" s="15" t="s">
        <v>55</v>
      </c>
      <c r="E668" s="15">
        <f>VLOOKUP(B668, 'Rookie Year'!$A$2:$B$55679,2,FALSE)</f>
        <v>2020</v>
      </c>
      <c r="F668" s="15">
        <v>2023</v>
      </c>
      <c r="G668" s="15" t="s">
        <v>42</v>
      </c>
      <c r="H668" s="15" t="s">
        <v>1928</v>
      </c>
      <c r="I668" s="16">
        <v>1</v>
      </c>
      <c r="J668" s="15">
        <v>3</v>
      </c>
      <c r="K668" s="17">
        <f>IF(AND(G668&lt;&gt;"N",R668="N/A"), IF(I668&lt;4, 0, 0.25),IF(I668=1, IF(J668=1,0.25, 0.25), IF(I668&lt;13, 0.25, IF(I668&lt;26, 0.4, IF(I668&lt;51, 0.6, 0.75)))))</f>
        <v>0.25</v>
      </c>
      <c r="L668" s="16">
        <f>I668-M668</f>
        <v>0</v>
      </c>
      <c r="M668" s="16">
        <f>ROUNDUP(I668*K668,0)</f>
        <v>1</v>
      </c>
      <c r="N668" s="16">
        <f>M668*J668</f>
        <v>3</v>
      </c>
      <c r="O668" s="16">
        <v>1</v>
      </c>
      <c r="P668" s="16">
        <v>0</v>
      </c>
      <c r="Q668" s="16">
        <f>N668-O668-P668</f>
        <v>2</v>
      </c>
      <c r="R668" s="15" t="s">
        <v>75</v>
      </c>
      <c r="S668" s="15">
        <f>IF(R668="N/A", J668-($B$1-F668), J668-($B$1-R668))</f>
        <v>2</v>
      </c>
      <c r="T668" s="16">
        <v>1</v>
      </c>
      <c r="U668" s="16">
        <v>1</v>
      </c>
      <c r="V668" s="16" t="str">
        <f>IF($S668&lt;3, "N/A", $M668)</f>
        <v>N/A</v>
      </c>
      <c r="W668" s="16" t="str">
        <f>IF($S668&lt;4, "N/A", $M668)</f>
        <v>N/A</v>
      </c>
      <c r="X668" s="16" t="str">
        <f>IF($S668&lt;5, "N/A", $M668)</f>
        <v>N/A</v>
      </c>
      <c r="Y668" s="15" t="str">
        <f>IF(SUM(T668:X668)&lt;&gt;Q668, "CHECK", "OK")</f>
        <v>OK</v>
      </c>
      <c r="Z668" s="15" t="str">
        <f>IF(F668=$B$1, "No", IF(S668=1, "Yes", "No"))</f>
        <v>No</v>
      </c>
      <c r="AA668" s="18" t="str">
        <f>IF(C668="DM", "N/A", IF(Z668="No","N/A",VLOOKUP(B668,'Extension List'!$A$3:$R$1972,18,FALSE)))</f>
        <v>N/A</v>
      </c>
      <c r="AB668" s="15" t="str">
        <f>IF(C668="DM", "N/A", IF(Z668="No","N/A",VLOOKUP(B668,'Extension List'!$A$3:$T$1972,20,FALSE)))</f>
        <v>N/A</v>
      </c>
      <c r="AC668" s="15" t="str">
        <f>IF(AA668="N/A", "N/A", 0)</f>
        <v>N/A</v>
      </c>
      <c r="AD668" s="16" t="str">
        <f>IF(AE668="N/A", "N/A", AA668-AE668)</f>
        <v>N/A</v>
      </c>
      <c r="AE668" s="16" t="str">
        <f>IF(AA668="N/A", "N/A", IF(AC668&gt;0, IF(AA668&lt;13, ROUNDUP(0.25*AA668,0), IF(AA668&lt;26, ROUNDUP(0.4*AA668,0), IF(AA668&lt;51, ROUNDUP(0.6*AA668,0), ROUNDUP(0.75*AA668,0)))), "N/A"))</f>
        <v>N/A</v>
      </c>
      <c r="AF668" s="16" t="str">
        <f>IF(AD668="N/A","N/A", (AE668*AC668)+Q668)</f>
        <v>N/A</v>
      </c>
      <c r="AG668" s="16" t="str">
        <f>IF($AF668="N/A", "N/A", "TBC")</f>
        <v>N/A</v>
      </c>
      <c r="AH668" s="16" t="str">
        <f>IF($AF668="N/A", "N/A", "TBC")</f>
        <v>N/A</v>
      </c>
      <c r="AI668" s="16" t="str">
        <f>IF($AF668="N/A","N/A",IF(AC668&gt;1,"TBC","N/A"))</f>
        <v>N/A</v>
      </c>
      <c r="AJ668" s="16" t="str">
        <f>IF($AF668="N/A","N/A",IF(AC668&gt;2,"TBC","N/A"))</f>
        <v>N/A</v>
      </c>
      <c r="AK668" s="16" t="str">
        <f>IF($AF668="N/A","N/A",IF(AC668&gt;3,"TBC","N/A"))</f>
        <v>N/A</v>
      </c>
      <c r="AL668" s="16" t="str">
        <f>IF(AC668="N/A","N/A",IF(AC668&gt;0,IF(SUM(AG668:AK668)&lt;&gt;AF668,"CHECK","OK"),"N/A"))</f>
        <v>N/A</v>
      </c>
      <c r="AM668" s="16">
        <f>IF(AD668="N/A", L668+T668, L668+AG668)</f>
        <v>1</v>
      </c>
      <c r="AN668" s="16">
        <f>IF(AD668="N/A", IF(U668="N/A", "N/A", L668+U668), AD668+AH668)</f>
        <v>1</v>
      </c>
      <c r="AO668" s="16" t="str">
        <f>IF(AD668="N/A", IF(V668="N/A", "N/A", L668+V668), IF(AI668="N/A", "N/A", AD668+AI668))</f>
        <v>N/A</v>
      </c>
      <c r="AP668" s="16" t="str">
        <f>IF(AD668="N/A", IF(W668="N/A", "N/A", L668+W668), IF(AJ668="N/A", "N/A", AD668+AJ668))</f>
        <v>N/A</v>
      </c>
      <c r="AQ668" s="16" t="str">
        <f>IF(AD668="N/A", IF(X668="N/A", "N/A", L668+X668), IF(AK668="N/A", "N/A", AD668+AK668))</f>
        <v>N/A</v>
      </c>
      <c r="AR668" s="15" t="s">
        <v>44</v>
      </c>
      <c r="AS668" s="15" t="s">
        <v>44</v>
      </c>
      <c r="AT668" s="15" t="s">
        <v>44</v>
      </c>
      <c r="AU668" s="15" t="s">
        <v>44</v>
      </c>
      <c r="AV668" s="15" t="s">
        <v>44</v>
      </c>
      <c r="AW668" s="15" t="s">
        <v>44</v>
      </c>
      <c r="AX668" s="15" t="s">
        <v>44</v>
      </c>
      <c r="AY668" s="15" t="s">
        <v>44</v>
      </c>
      <c r="AZ668" s="15" t="s">
        <v>44</v>
      </c>
      <c r="BA668" s="15" t="s">
        <v>44</v>
      </c>
      <c r="BB668" s="15" t="s">
        <v>44</v>
      </c>
      <c r="BC668" s="15" t="s">
        <v>44</v>
      </c>
      <c r="BD668" s="15" t="s">
        <v>44</v>
      </c>
      <c r="BE668" s="15" t="s">
        <v>44</v>
      </c>
      <c r="BF668" s="15" t="s">
        <v>44</v>
      </c>
      <c r="BG668" s="15" t="s">
        <v>44</v>
      </c>
      <c r="BH668" s="15" t="s">
        <v>44</v>
      </c>
      <c r="BI668" s="15"/>
      <c r="BJ668" s="16">
        <f>IF(AR668="R", $CA668, IF(OR(AR668="P", AR668="T", AR668="N"), 0, IF($C668="DM", $T668, IF(OR(AR668="Y", AR668="IR"),$AM668,IF(AR668="C", IF($BI668="Y", IF($AF668="N/A", $Q668, $AF668), IF($AG668="N/A", $T668,$AG668)))))))</f>
        <v>1</v>
      </c>
      <c r="BK668" s="16">
        <f>IF(AS668="R", $CA668, IF(OR(AS668="P", AS668="T", AS668="N"), 0, IF($C668="DM", $T668, IF(OR(AS668="Y", AS668="IR"),$AM668,IF(AS668="C", IF($BI668="Y", IF($AF668="N/A", $Q668, $AF668), IF($AG668="N/A", $T668,$AG668)))))))</f>
        <v>1</v>
      </c>
      <c r="BL668" s="16">
        <f>IF(AT668="R", $CA668, IF(OR(AT668="P", AT668="T", AT668="N"), 0, IF($C668="DM", $T668, IF(OR(AT668="Y", AT668="IR"),$AM668,IF(AT668="C", IF($BI668="Y", IF($AF668="N/A", $Q668, $AF668), IF($AG668="N/A", $T668,$AG668)))))))</f>
        <v>1</v>
      </c>
      <c r="BM668" s="16">
        <f>IF(AU668="R", $CA668, IF(OR(AU668="P", AU668="T", AU668="N"), 0, IF($C668="DM", $T668, IF(OR(AU668="Y", AU668="IR"),$AM668,IF(AU668="C", IF($BI668="Y", IF($AF668="N/A", $Q668, $AF668), IF($AG668="N/A", $T668,$AG668)))))))</f>
        <v>1</v>
      </c>
      <c r="BN668" s="16">
        <f>IF(AV668="R", $CA668, IF(OR(AV668="P", AV668="T", AV668="N"), 0, IF($C668="DM", $T668, IF(OR(AV668="Y", AV668="IR"),$AM668,IF(AV668="C", IF($BI668="Y", IF($AF668="N/A", $Q668, $AF668), IF($AG668="N/A", $T668,$AG668)))))))</f>
        <v>1</v>
      </c>
      <c r="BO668" s="16">
        <f>IF(AW668="R", $CA668, IF(OR(AW668="P", AW668="T", AW668="N"), 0, IF($C668="DM", $T668, IF(OR(AW668="Y", AW668="IR"),$AM668,IF(AW668="C", IF($BI668="Y", IF($AF668="N/A", $Q668, $AF668), IF($AG668="N/A", $T668,$AG668)))))))</f>
        <v>1</v>
      </c>
      <c r="BP668" s="16">
        <f>IF(AX668="R", $CA668, IF(OR(AX668="P", AX668="T", AX668="N"), 0, IF($C668="DM", $T668, IF(OR(AX668="Y", AX668="IR"),$AM668,IF(AX668="C", IF($BI668="Y", IF($AF668="N/A", $Q668, $AF668), IF($AG668="N/A", $T668,$AG668)))))))</f>
        <v>1</v>
      </c>
      <c r="BQ668" s="16">
        <f>IF(AY668="R", $CA668, IF(OR(AY668="P", AY668="T", AY668="N"), 0, IF($C668="DM", $T668, IF(OR(AY668="Y", AY668="IR"),$AM668,IF(AY668="C", IF($BI668="Y", IF($AF668="N/A", $Q668, $AF668), IF($AG668="N/A", $T668,$AG668)))))))</f>
        <v>1</v>
      </c>
      <c r="BR668" s="16">
        <f>IF(AZ668="R", $CA668, IF(OR(AZ668="P", AZ668="T", AZ668="N"), 0, IF($C668="DM", $T668, IF(OR(AZ668="Y", AZ668="IR"),$AM668,IF(AZ668="C", IF($BI668="Y", IF($AF668="N/A", $Q668, $AF668), IF($AG668="N/A", $T668,$AG668)))))))</f>
        <v>1</v>
      </c>
      <c r="BS668" s="16">
        <f>IF(BA668="R", $CA668, IF(OR(BA668="P", BA668="T", BA668="N"), 0, IF($C668="DM", $T668, IF(OR(BA668="Y", BA668="IR"),$AM668,IF(BA668="C", IF($BI668="Y", IF($AF668="N/A", $Q668, $AF668), IF($AG668="N/A", $T668,$AG668)))))))</f>
        <v>1</v>
      </c>
      <c r="BT668" s="16">
        <f>IF(BB668="R", $CA668, IF(OR(BB668="P", BB668="T", BB668="N"), 0, IF($C668="DM", $T668, IF(OR(BB668="Y", BB668="IR"),$AM668,IF(BB668="C", IF($BI668="Y", IF($BA668="C", IF($AF668="N/A", $Q668, $AF668), IF($AF668="N/A", $T668, $AM668)), IF($AG668="N/A", $T668,$AG668)))))))</f>
        <v>1</v>
      </c>
      <c r="BU668" s="16">
        <f>IF(BC668="R", $CA668, IF(OR(BC668="P", BC668="T", BC668="N"), 0, IF($C668="DM", $T668, IF(OR(BC668="Y", BC668="IR"),$AM668,IF(BC668="C", IF($BI668="Y", IF($BA668="C", IF($AF668="N/A", $Q668, $AF668), IF($AF668="N/A", $T668, $AM668)), IF($AG668="N/A", $T668,$AG668)))))))</f>
        <v>1</v>
      </c>
      <c r="BV668" s="16">
        <f>IF(BD668="R", $CA668, IF(OR(BD668="P", BD668="T", BD668="N"), 0, IF($C668="DM", $T668, IF(OR(BD668="Y", BD668="IR"),$AM668,IF(BD668="C", IF($BI668="Y", IF($BA668="C", IF($AF668="N/A", $Q668, $AF668), IF($AF668="N/A", $T668, $AM668)), IF($AG668="N/A", $T668,$AG668)))))))</f>
        <v>1</v>
      </c>
      <c r="BW668" s="16">
        <f>IF(BE668="R", $CA668, IF(OR(BE668="P", BE668="T", BE668="N"), 0, IF($C668="DM", $T668, IF(OR(BE668="Y", BE668="IR"),$AM668,IF(BE668="C", IF($BI668="Y", IF($BA668="C", IF($AF668="N/A", $Q668, $AF668), IF($AF668="N/A", $T668, $AM668)), IF($AG668="N/A", $T668,$AG668)))))))</f>
        <v>1</v>
      </c>
      <c r="BX668" s="16">
        <f>IF(BF668="R", $CA668, IF(OR(BF668="P", BF668="T", BF668="N"), 0, IF($C668="DM", $T668, IF(OR(BF668="Y", BF668="IR"),$AM668,IF(BF668="C", IF($BI668="Y", IF($BA668="C", IF($AF668="N/A", $Q668, $AF668), IF($AF668="N/A", $T668, $AM668)), IF($AG668="N/A", $T668,$AG668)))))))</f>
        <v>1</v>
      </c>
      <c r="BY668" s="16">
        <f>IF(BG668="R", $CA668, IF(OR(BG668="P", BG668="T", BG668="N"), 0, IF($C668="DM", $T668, IF(OR(BG668="Y", BG668="IR"),$AM668,IF(BG668="C", IF($BI668="Y", IF($BA668="C", IF($AF668="N/A", $Q668, $AF668), IF($AF668="N/A", $T668, $AM668)), IF($AG668="N/A", $T668,$AG668)))))))</f>
        <v>1</v>
      </c>
      <c r="BZ668" s="16">
        <f>IF(BH668="R", $CA668, IF(OR(BH668="P", BH668="T", BH668="N"), 0, IF($C668="DM", $T668, IF(OR(BH668="Y", BH668="IR"),$AM668,IF(BH668="C", IF($BI668="Y", IF($BA668="C", IF($AF668="N/A", $Q668, $AF668), IF($AF668="N/A", $T668, $AM668)), IF($AG668="N/A", $T668,$AG668)))))))</f>
        <v>1</v>
      </c>
      <c r="CA668" s="15" t="s">
        <v>75</v>
      </c>
      <c r="CB668" s="16">
        <f>BZ668</f>
        <v>1</v>
      </c>
      <c r="CC668" s="15">
        <f>IF(OR($BH668="T", $BH668="R"), 0, IF($BH668="C", IF($BI668="Y", IF($BA668="C", 0, IF(AF668="N/A", Q668-T668, AF668-AG668)), IF($AF668="N/A", U668, AH668)), AN668))</f>
        <v>1</v>
      </c>
      <c r="CD668" s="15" t="str">
        <f>IF(OR($BH668="T", $BH668="R"), 0, IF($BH668="C", IF($BI668="Y", 0, IF($AF668="N/A", V668, AI668)), AO668))</f>
        <v>N/A</v>
      </c>
      <c r="CE668" s="15" t="str">
        <f>IF(OR($BH668="T", $BH668="R"), 0, IF($BH668="C", IF($BI668="Y", 0, IF($AF668="N/A", W668, AJ668)), AP668))</f>
        <v>N/A</v>
      </c>
      <c r="CF668" s="15" t="str">
        <f>IF(OR($BH668="T", $BH668="R"), 0, IF($BH668="C", IF($BI668="Y", 0, IF($AF668="N/A", X668, AK668)), AQ668))</f>
        <v>N/A</v>
      </c>
      <c r="CG668" t="str">
        <f>IF(AC668="N/A", "S:"&amp;L668&amp;" G:"&amp;M668&amp;" GR:"&amp;Q668, IF(AC668=0, "S:"&amp;L668&amp;" G:"&amp;M668&amp;" GR:"&amp;Q668, "S:"&amp;L668&amp;"/"&amp;AD668&amp;" G:"&amp;AE668&amp;" GR:"&amp;AF668))</f>
        <v>S:0 G:1 GR:2</v>
      </c>
    </row>
    <row r="669" spans="1:85" x14ac:dyDescent="0.25">
      <c r="A669" s="14">
        <v>5541</v>
      </c>
      <c r="B669" s="15" t="s">
        <v>2891</v>
      </c>
      <c r="C669" s="15" t="s">
        <v>69</v>
      </c>
      <c r="D669" s="15" t="s">
        <v>55</v>
      </c>
      <c r="E669" s="15">
        <f>VLOOKUP(B669, 'Rookie Year'!$A$2:$B$55679,2,FALSE)</f>
        <v>2019</v>
      </c>
      <c r="F669" s="15">
        <v>2024</v>
      </c>
      <c r="G669" s="15" t="s">
        <v>42</v>
      </c>
      <c r="H669" s="15" t="s">
        <v>1928</v>
      </c>
      <c r="I669" s="16">
        <v>1</v>
      </c>
      <c r="J669" s="15">
        <v>1</v>
      </c>
      <c r="K669" s="17">
        <f>IF(AND(G669&lt;&gt;"N",R669="N/A"), IF(I669&lt;4, 0, 0.25),IF(I669=1, IF(J669=1,0.25, 0.25), IF(I669&lt;13, 0.25, IF(I669&lt;26, 0.4, IF(I669&lt;51, 0.6, 0.75)))))</f>
        <v>0.25</v>
      </c>
      <c r="L669" s="16">
        <f>I669-M669</f>
        <v>0</v>
      </c>
      <c r="M669" s="16">
        <f>ROUNDUP(I669*K669,0)</f>
        <v>1</v>
      </c>
      <c r="N669" s="16">
        <f>M669*J669</f>
        <v>1</v>
      </c>
      <c r="O669" s="16">
        <v>0</v>
      </c>
      <c r="P669" s="16">
        <v>0</v>
      </c>
      <c r="Q669" s="16">
        <f>N669-O669-P669</f>
        <v>1</v>
      </c>
      <c r="R669" s="15" t="s">
        <v>75</v>
      </c>
      <c r="S669" s="15">
        <f>IF(R669="N/A", J669-($B$1-F669), J669-($B$1-R669))</f>
        <v>1</v>
      </c>
      <c r="T669" s="16">
        <f>IF($S669&lt;1, "N/A", $M669)</f>
        <v>1</v>
      </c>
      <c r="U669" s="16" t="str">
        <f>IF($S669&lt;2, "N/A", $M669)</f>
        <v>N/A</v>
      </c>
      <c r="V669" s="16" t="str">
        <f>IF($S669&lt;3, "N/A", $M669)</f>
        <v>N/A</v>
      </c>
      <c r="W669" s="16" t="str">
        <f>IF($S669&lt;4, "N/A", $M669)</f>
        <v>N/A</v>
      </c>
      <c r="X669" s="16" t="str">
        <f>IF($S669&lt;5, "N/A", $M669)</f>
        <v>N/A</v>
      </c>
      <c r="Y669" s="15" t="str">
        <f>IF(SUM(T669:X669)&lt;&gt;Q669, "CHECK", "OK")</f>
        <v>OK</v>
      </c>
      <c r="Z669" s="15" t="str">
        <f>IF(F669=$B$1, "No", IF(S669=1, "Yes", "No"))</f>
        <v>No</v>
      </c>
      <c r="AA669" s="18" t="str">
        <f>IF(C669="DM", "N/A", IF(Z669="No","N/A",VLOOKUP(B669,'Extension List'!$A$3:$R$1972,18,FALSE)))</f>
        <v>N/A</v>
      </c>
      <c r="AB669" s="15" t="str">
        <f>IF(C669="DM", "N/A", IF(Z669="No","N/A",VLOOKUP(B669,'Extension List'!$A$3:$T$1972,20,FALSE)))</f>
        <v>N/A</v>
      </c>
      <c r="AC669" s="15" t="str">
        <f>IF(AA669="N/A", "N/A", 0)</f>
        <v>N/A</v>
      </c>
      <c r="AD669" s="16" t="str">
        <f>IF(AE669="N/A", "N/A", AA669-AE669)</f>
        <v>N/A</v>
      </c>
      <c r="AE669" s="16" t="str">
        <f>IF(AA669="N/A", "N/A", IF(AC669&gt;0, IF(AA669&lt;13, ROUNDUP(0.25*AA669,0), IF(AA669&lt;26, ROUNDUP(0.4*AA669,0), IF(AA669&lt;51, ROUNDUP(0.6*AA669,0), ROUNDUP(0.75*AA669,0)))), "N/A"))</f>
        <v>N/A</v>
      </c>
      <c r="AF669" s="16" t="str">
        <f>IF(AD669="N/A","N/A", (AE669*AC669)+Q669)</f>
        <v>N/A</v>
      </c>
      <c r="AG669" s="16" t="str">
        <f>IF($AF669="N/A", "N/A", "TBC")</f>
        <v>N/A</v>
      </c>
      <c r="AH669" s="16" t="str">
        <f>IF($AF669="N/A", "N/A", "TBC")</f>
        <v>N/A</v>
      </c>
      <c r="AI669" s="16" t="str">
        <f>IF($AF669="N/A","N/A",IF(AC669&gt;1,"TBC","N/A"))</f>
        <v>N/A</v>
      </c>
      <c r="AJ669" s="16" t="str">
        <f>IF($AF669="N/A","N/A",IF(AC669&gt;2,"TBC","N/A"))</f>
        <v>N/A</v>
      </c>
      <c r="AK669" s="16" t="str">
        <f>IF($AF669="N/A","N/A",IF(AC669&gt;3,"TBC","N/A"))</f>
        <v>N/A</v>
      </c>
      <c r="AL669" s="16" t="str">
        <f>IF(AC669="N/A","N/A",IF(AC669&gt;0,IF(SUM(AG669:AK669)&lt;&gt;AF669,"CHECK","OK"),"N/A"))</f>
        <v>N/A</v>
      </c>
      <c r="AM669" s="16">
        <f>IF(AD669="N/A", L669+T669, L669+AG669)</f>
        <v>1</v>
      </c>
      <c r="AN669" s="16" t="str">
        <f>IF(AD669="N/A", IF(U669="N/A", "N/A", L669+U669), AD669+AH669)</f>
        <v>N/A</v>
      </c>
      <c r="AO669" s="16" t="str">
        <f>IF(AD669="N/A", IF(V669="N/A", "N/A", L669+V669), IF(AI669="N/A", "N/A", AD669+AI669))</f>
        <v>N/A</v>
      </c>
      <c r="AP669" s="16" t="str">
        <f>IF(AD669="N/A", IF(W669="N/A", "N/A", L669+W669), IF(AJ669="N/A", "N/A", AD669+AJ669))</f>
        <v>N/A</v>
      </c>
      <c r="AQ669" s="16" t="str">
        <f>IF(AD669="N/A", IF(X669="N/A", "N/A", L669+X669), IF(AK669="N/A", "N/A", AD669+AK669))</f>
        <v>N/A</v>
      </c>
      <c r="AR669" s="15" t="s">
        <v>40</v>
      </c>
      <c r="AS669" s="15" t="s">
        <v>40</v>
      </c>
      <c r="AT669" s="15" t="s">
        <v>40</v>
      </c>
      <c r="AU669" s="15" t="s">
        <v>40</v>
      </c>
      <c r="AV669" s="15" t="s">
        <v>40</v>
      </c>
      <c r="AW669" s="15" t="s">
        <v>40</v>
      </c>
      <c r="AX669" s="15" t="s">
        <v>40</v>
      </c>
      <c r="AY669" s="15" t="s">
        <v>40</v>
      </c>
      <c r="AZ669" s="15" t="s">
        <v>40</v>
      </c>
      <c r="BA669" s="15" t="s">
        <v>40</v>
      </c>
      <c r="BB669" s="15" t="s">
        <v>40</v>
      </c>
      <c r="BC669" s="15" t="s">
        <v>40</v>
      </c>
      <c r="BD669" s="15" t="s">
        <v>40</v>
      </c>
      <c r="BE669" s="15" t="s">
        <v>40</v>
      </c>
      <c r="BF669" s="15" t="s">
        <v>40</v>
      </c>
      <c r="BG669" s="15" t="s">
        <v>40</v>
      </c>
      <c r="BH669" s="15" t="s">
        <v>40</v>
      </c>
      <c r="BJ669" s="16">
        <f>IF(AR669="R", $CA669, IF(OR(AR669="P", AR669="T", AR669="N"), 0, IF($C669="DM", $T669, IF(OR(AR669="Y", AR669="IR"),$AM669,IF(AR669="C", IF($BI669="Y", IF($AF669="N/A", $Q669, $AF669), IF($AG669="N/A", $T669,$AG669)))))))</f>
        <v>1</v>
      </c>
      <c r="BK669" s="16">
        <f>IF(AS669="R", $CA669, IF(OR(AS669="P", AS669="T", AS669="N"), 0, IF($C669="DM", $T669, IF(OR(AS669="Y", AS669="IR"),$AM669,IF(AS669="C", IF($BI669="Y", IF($AF669="N/A", $Q669, $AF669), IF($AG669="N/A", $T669,$AG669)))))))</f>
        <v>1</v>
      </c>
      <c r="BL669" s="16">
        <f>IF(AT669="R", $CA669, IF(OR(AT669="P", AT669="T", AT669="N"), 0, IF($C669="DM", $T669, IF(OR(AT669="Y", AT669="IR"),$AM669,IF(AT669="C", IF($BI669="Y", IF($AF669="N/A", $Q669, $AF669), IF($AG669="N/A", $T669,$AG669)))))))</f>
        <v>1</v>
      </c>
      <c r="BM669" s="16">
        <f>IF(AU669="R", $CA669, IF(OR(AU669="P", AU669="T", AU669="N"), 0, IF($C669="DM", $T669, IF(OR(AU669="Y", AU669="IR"),$AM669,IF(AU669="C", IF($BI669="Y", IF($AF669="N/A", $Q669, $AF669), IF($AG669="N/A", $T669,$AG669)))))))</f>
        <v>1</v>
      </c>
      <c r="BN669" s="16">
        <f>IF(AV669="R", $CA669, IF(OR(AV669="P", AV669="T", AV669="N"), 0, IF($C669="DM", $T669, IF(OR(AV669="Y", AV669="IR"),$AM669,IF(AV669="C", IF($BI669="Y", IF($AF669="N/A", $Q669, $AF669), IF($AG669="N/A", $T669,$AG669)))))))</f>
        <v>1</v>
      </c>
      <c r="BO669" s="16">
        <f>IF(AW669="R", $CA669, IF(OR(AW669="P", AW669="T", AW669="N"), 0, IF($C669="DM", $T669, IF(OR(AW669="Y", AW669="IR"),$AM669,IF(AW669="C", IF($BI669="Y", IF($AF669="N/A", $Q669, $AF669), IF($AG669="N/A", $T669,$AG669)))))))</f>
        <v>1</v>
      </c>
      <c r="BP669" s="16">
        <f>IF(AX669="R", $CA669, IF(OR(AX669="P", AX669="T", AX669="N"), 0, IF($C669="DM", $T669, IF(OR(AX669="Y", AX669="IR"),$AM669,IF(AX669="C", IF($BI669="Y", IF($AF669="N/A", $Q669, $AF669), IF($AG669="N/A", $T669,$AG669)))))))</f>
        <v>1</v>
      </c>
      <c r="BQ669" s="16">
        <f>IF(AY669="R", $CA669, IF(OR(AY669="P", AY669="T", AY669="N"), 0, IF($C669="DM", $T669, IF(OR(AY669="Y", AY669="IR"),$AM669,IF(AY669="C", IF($BI669="Y", IF($AF669="N/A", $Q669, $AF669), IF($AG669="N/A", $T669,$AG669)))))))</f>
        <v>1</v>
      </c>
      <c r="BR669" s="16">
        <f>IF(AZ669="R", $CA669, IF(OR(AZ669="P", AZ669="T", AZ669="N"), 0, IF($C669="DM", $T669, IF(OR(AZ669="Y", AZ669="IR"),$AM669,IF(AZ669="C", IF($BI669="Y", IF($AF669="N/A", $Q669, $AF669), IF($AG669="N/A", $T669,$AG669)))))))</f>
        <v>1</v>
      </c>
      <c r="BS669" s="16">
        <f>IF(BA669="R", $CA669, IF(OR(BA669="P", BA669="T", BA669="N"), 0, IF($C669="DM", $T669, IF(OR(BA669="Y", BA669="IR"),$AM669,IF(BA669="C", IF($BI669="Y", IF($AF669="N/A", $Q669, $AF669), IF($AG669="N/A", $T669,$AG669)))))))</f>
        <v>1</v>
      </c>
      <c r="BT669" s="16">
        <f>IF(BB669="R", $CA669, IF(OR(BB669="P", BB669="T", BB669="N"), 0, IF($C669="DM", $T669, IF(OR(BB669="Y", BB669="IR"),$AM669,IF(BB669="C", IF($BI669="Y", IF($BA669="C", IF($AF669="N/A", $Q669, $AF669), IF($AF669="N/A", $T669, $AM669)), IF($AG669="N/A", $T669,$AG669)))))))</f>
        <v>1</v>
      </c>
      <c r="BU669" s="16">
        <f>IF(BC669="R", $CA669, IF(OR(BC669="P", BC669="T", BC669="N"), 0, IF($C669="DM", $T669, IF(OR(BC669="Y", BC669="IR"),$AM669,IF(BC669="C", IF($BI669="Y", IF($BA669="C", IF($AF669="N/A", $Q669, $AF669), IF($AF669="N/A", $T669, $AM669)), IF($AG669="N/A", $T669,$AG669)))))))</f>
        <v>1</v>
      </c>
      <c r="BV669" s="16">
        <f>IF(BD669="R", $CA669, IF(OR(BD669="P", BD669="T", BD669="N"), 0, IF($C669="DM", $T669, IF(OR(BD669="Y", BD669="IR"),$AM669,IF(BD669="C", IF($BI669="Y", IF($BA669="C", IF($AF669="N/A", $Q669, $AF669), IF($AF669="N/A", $T669, $AM669)), IF($AG669="N/A", $T669,$AG669)))))))</f>
        <v>1</v>
      </c>
      <c r="BW669" s="16">
        <f>IF(BE669="R", $CA669, IF(OR(BE669="P", BE669="T", BE669="N"), 0, IF($C669="DM", $T669, IF(OR(BE669="Y", BE669="IR"),$AM669,IF(BE669="C", IF($BI669="Y", IF($BA669="C", IF($AF669="N/A", $Q669, $AF669), IF($AF669="N/A", $T669, $AM669)), IF($AG669="N/A", $T669,$AG669)))))))</f>
        <v>1</v>
      </c>
      <c r="BX669" s="16">
        <f>IF(BF669="R", $CA669, IF(OR(BF669="P", BF669="T", BF669="N"), 0, IF($C669="DM", $T669, IF(OR(BF669="Y", BF669="IR"),$AM669,IF(BF669="C", IF($BI669="Y", IF($BA669="C", IF($AF669="N/A", $Q669, $AF669), IF($AF669="N/A", $T669, $AM669)), IF($AG669="N/A", $T669,$AG669)))))))</f>
        <v>1</v>
      </c>
      <c r="BY669" s="16">
        <f>IF(BG669="R", $CA669, IF(OR(BG669="P", BG669="T", BG669="N"), 0, IF($C669="DM", $T669, IF(OR(BG669="Y", BG669="IR"),$AM669,IF(BG669="C", IF($BI669="Y", IF($BA669="C", IF($AF669="N/A", $Q669, $AF669), IF($AF669="N/A", $T669, $AM669)), IF($AG669="N/A", $T669,$AG669)))))))</f>
        <v>1</v>
      </c>
      <c r="BZ669" s="16">
        <f>IF(BH669="R", $CA669, IF(OR(BH669="P", BH669="T", BH669="N"), 0, IF($C669="DM", $T669, IF(OR(BH669="Y", BH669="IR"),$AM669,IF(BH669="C", IF($BI669="Y", IF($BA669="C", IF($AF669="N/A", $Q669, $AF669), IF($AF669="N/A", $T669, $AM669)), IF($AG669="N/A", $T669,$AG669)))))))</f>
        <v>1</v>
      </c>
      <c r="CA669" s="15" t="s">
        <v>75</v>
      </c>
      <c r="CB669" s="16">
        <f>BZ669</f>
        <v>1</v>
      </c>
      <c r="CC669" s="15" t="str">
        <f>IF(OR($BH669="T", $BH669="R"), 0, IF($BH669="C", IF($BI669="Y", IF($BA669="C", 0, IF(AF669="N/A", Q669-T669, AF669-AG669)), IF($AF669="N/A", U669, AH669)), AN669))</f>
        <v>N/A</v>
      </c>
      <c r="CD669" s="15" t="str">
        <f>IF(OR($BH669="T", $BH669="R"), 0, IF($BH669="C", IF($BI669="Y", 0, IF($AF669="N/A", V669, AI669)), AO669))</f>
        <v>N/A</v>
      </c>
      <c r="CE669" s="15" t="str">
        <f>IF(OR($BH669="T", $BH669="R"), 0, IF($BH669="C", IF($BI669="Y", 0, IF($AF669="N/A", W669, AJ669)), AP669))</f>
        <v>N/A</v>
      </c>
      <c r="CF669" s="15" t="str">
        <f>IF(OR($BH669="T", $BH669="R"), 0, IF($BH669="C", IF($BI669="Y", 0, IF($AF669="N/A", X669, AK669)), AQ669))</f>
        <v>N/A</v>
      </c>
      <c r="CG669" t="str">
        <f>IF(AC669="N/A", "S:"&amp;L669&amp;" G:"&amp;M669&amp;" GR:"&amp;Q669, IF(AC669=0, "S:"&amp;L669&amp;" G:"&amp;M669&amp;" GR:"&amp;Q669, "S:"&amp;L669&amp;"/"&amp;AD669&amp;" G:"&amp;AE669&amp;" GR:"&amp;AF669))</f>
        <v>S:0 G:1 GR:1</v>
      </c>
    </row>
    <row r="670" spans="1:85" x14ac:dyDescent="0.25">
      <c r="A670" s="14">
        <v>5254</v>
      </c>
      <c r="B670" s="15" t="s">
        <v>2843</v>
      </c>
      <c r="C670" s="15" t="s">
        <v>69</v>
      </c>
      <c r="D670" s="15" t="s">
        <v>55</v>
      </c>
      <c r="E670" s="15">
        <f>VLOOKUP(B670, 'Rookie Year'!$A$2:$B$55679,2,FALSE)</f>
        <v>2023</v>
      </c>
      <c r="F670" s="15">
        <v>2023</v>
      </c>
      <c r="G670" s="15" t="s">
        <v>40</v>
      </c>
      <c r="H670" s="15" t="s">
        <v>2435</v>
      </c>
      <c r="I670" s="16">
        <v>1</v>
      </c>
      <c r="J670" s="15">
        <v>3</v>
      </c>
      <c r="K670" s="17">
        <f>IF(AND(G670&lt;&gt;"N",R670="N/A"), IF(I670&lt;4, 0, 0.25),IF(I670=1, IF(J670=1,0.25, 0.25), IF(I670&lt;13, 0.25, IF(I670&lt;26, 0.4, IF(I670&lt;51, 0.6, 0.75)))))</f>
        <v>0</v>
      </c>
      <c r="L670" s="16">
        <f>I670-M670</f>
        <v>1</v>
      </c>
      <c r="M670" s="16">
        <f>ROUNDUP(I670*K670,0)</f>
        <v>0</v>
      </c>
      <c r="N670" s="16">
        <f>M670*J670</f>
        <v>0</v>
      </c>
      <c r="O670" s="16">
        <v>0</v>
      </c>
      <c r="P670" s="16">
        <v>0</v>
      </c>
      <c r="Q670" s="16">
        <f>N670-O670-P670</f>
        <v>0</v>
      </c>
      <c r="R670" s="15" t="s">
        <v>75</v>
      </c>
      <c r="S670" s="15">
        <f>IF(R670="N/A", J670-($B$1-F670), J670-($B$1-R670))</f>
        <v>2</v>
      </c>
      <c r="T670" s="16">
        <v>0</v>
      </c>
      <c r="U670" s="16">
        <v>0</v>
      </c>
      <c r="V670" s="16" t="str">
        <f>IF($S670&lt;3, "N/A", $M670)</f>
        <v>N/A</v>
      </c>
      <c r="W670" s="16" t="str">
        <f>IF($S670&lt;4, "N/A", $M670)</f>
        <v>N/A</v>
      </c>
      <c r="X670" s="16" t="str">
        <f>IF($S670&lt;5, "N/A", $M670)</f>
        <v>N/A</v>
      </c>
      <c r="Y670" s="15" t="str">
        <f>IF(SUM(T670:X670)&lt;&gt;Q670, "CHECK", "OK")</f>
        <v>OK</v>
      </c>
      <c r="Z670" s="15" t="str">
        <f>IF(F670=$B$1, "No", IF(S670=1, "Yes", "No"))</f>
        <v>No</v>
      </c>
      <c r="AA670" s="18" t="str">
        <f>IF(C670="DM", "N/A", IF(Z670="No","N/A",VLOOKUP(B670,'Extension List'!$A$3:$R$1972,18,FALSE)))</f>
        <v>N/A</v>
      </c>
      <c r="AB670" s="15" t="str">
        <f>IF(C670="DM", "N/A", IF(Z670="No","N/A",VLOOKUP(B670,'Extension List'!$A$3:$T$1972,20,FALSE)))</f>
        <v>N/A</v>
      </c>
      <c r="AC670" s="15" t="str">
        <f>IF(AA670="N/A", "N/A", 0)</f>
        <v>N/A</v>
      </c>
      <c r="AD670" s="16" t="str">
        <f>IF(AE670="N/A", "N/A", AA670-AE670)</f>
        <v>N/A</v>
      </c>
      <c r="AE670" s="16" t="str">
        <f>IF(AA670="N/A", "N/A", IF(AC670&gt;0, IF(AA670&lt;13, ROUNDUP(0.25*AA670,0), IF(AA670&lt;26, ROUNDUP(0.4*AA670,0), IF(AA670&lt;51, ROUNDUP(0.6*AA670,0), ROUNDUP(0.75*AA670,0)))), "N/A"))</f>
        <v>N/A</v>
      </c>
      <c r="AF670" s="16" t="str">
        <f>IF(AD670="N/A","N/A", (AE670*AC670)+Q670)</f>
        <v>N/A</v>
      </c>
      <c r="AG670" s="16" t="str">
        <f>IF($AF670="N/A", "N/A", "TBC")</f>
        <v>N/A</v>
      </c>
      <c r="AH670" s="16" t="str">
        <f>IF($AF670="N/A", "N/A", "TBC")</f>
        <v>N/A</v>
      </c>
      <c r="AI670" s="16" t="str">
        <f>IF($AF670="N/A","N/A",IF(AC670&gt;1,"TBC","N/A"))</f>
        <v>N/A</v>
      </c>
      <c r="AJ670" s="16" t="str">
        <f>IF($AF670="N/A","N/A",IF(AC670&gt;2,"TBC","N/A"))</f>
        <v>N/A</v>
      </c>
      <c r="AK670" s="16" t="str">
        <f>IF($AF670="N/A","N/A",IF(AC670&gt;3,"TBC","N/A"))</f>
        <v>N/A</v>
      </c>
      <c r="AL670" s="16" t="str">
        <f>IF(AC670="N/A","N/A",IF(AC670&gt;0,IF(SUM(AG670:AK670)&lt;&gt;AF670,"CHECK","OK"),"N/A"))</f>
        <v>N/A</v>
      </c>
      <c r="AM670" s="16">
        <f>IF(AD670="N/A", L670+T670, L670+AG670)</f>
        <v>1</v>
      </c>
      <c r="AN670" s="16">
        <f>IF(AD670="N/A", IF(U670="N/A", "N/A", L670+U670), AD670+AH670)</f>
        <v>1</v>
      </c>
      <c r="AO670" s="16" t="str">
        <f>IF(AD670="N/A", IF(V670="N/A", "N/A", L670+V670), IF(AI670="N/A", "N/A", AD670+AI670))</f>
        <v>N/A</v>
      </c>
      <c r="AP670" s="16" t="str">
        <f>IF(AD670="N/A", IF(W670="N/A", "N/A", L670+W670), IF(AJ670="N/A", "N/A", AD670+AJ670))</f>
        <v>N/A</v>
      </c>
      <c r="AQ670" s="16" t="str">
        <f>IF(AD670="N/A", IF(X670="N/A", "N/A", L670+X670), IF(AK670="N/A", "N/A", AD670+AK670))</f>
        <v>N/A</v>
      </c>
      <c r="AR670" s="15" t="s">
        <v>44</v>
      </c>
      <c r="AS670" s="15" t="s">
        <v>44</v>
      </c>
      <c r="AT670" s="15" t="s">
        <v>44</v>
      </c>
      <c r="AU670" s="15" t="s">
        <v>44</v>
      </c>
      <c r="AV670" s="15" t="s">
        <v>44</v>
      </c>
      <c r="AW670" s="15" t="s">
        <v>44</v>
      </c>
      <c r="AX670" s="15" t="s">
        <v>44</v>
      </c>
      <c r="AY670" s="15" t="s">
        <v>44</v>
      </c>
      <c r="AZ670" s="15" t="s">
        <v>44</v>
      </c>
      <c r="BA670" s="15" t="s">
        <v>44</v>
      </c>
      <c r="BB670" s="15" t="s">
        <v>44</v>
      </c>
      <c r="BC670" s="15" t="s">
        <v>44</v>
      </c>
      <c r="BD670" s="15" t="s">
        <v>44</v>
      </c>
      <c r="BE670" s="15" t="s">
        <v>44</v>
      </c>
      <c r="BF670" s="15" t="s">
        <v>44</v>
      </c>
      <c r="BG670" s="15" t="s">
        <v>44</v>
      </c>
      <c r="BH670" s="15" t="s">
        <v>44</v>
      </c>
      <c r="BI670" s="15"/>
      <c r="BJ670" s="16">
        <f>IF(AR670="R", $CA670, IF(OR(AR670="P", AR670="T", AR670="N"), 0, IF($C670="DM", $T670, IF(OR(AR670="Y", AR670="IR"),$AM670,IF(AR670="C", IF($BI670="Y", IF($AF670="N/A", $Q670, $AF670), IF($AG670="N/A", $T670,$AG670)))))))</f>
        <v>0</v>
      </c>
      <c r="BK670" s="16">
        <f>IF(AS670="R", $CA670, IF(OR(AS670="P", AS670="T", AS670="N"), 0, IF($C670="DM", $T670, IF(OR(AS670="Y", AS670="IR"),$AM670,IF(AS670="C", IF($BI670="Y", IF($AF670="N/A", $Q670, $AF670), IF($AG670="N/A", $T670,$AG670)))))))</f>
        <v>0</v>
      </c>
      <c r="BL670" s="16">
        <f>IF(AT670="R", $CA670, IF(OR(AT670="P", AT670="T", AT670="N"), 0, IF($C670="DM", $T670, IF(OR(AT670="Y", AT670="IR"),$AM670,IF(AT670="C", IF($BI670="Y", IF($AF670="N/A", $Q670, $AF670), IF($AG670="N/A", $T670,$AG670)))))))</f>
        <v>0</v>
      </c>
      <c r="BM670" s="16">
        <f>IF(AU670="R", $CA670, IF(OR(AU670="P", AU670="T", AU670="N"), 0, IF($C670="DM", $T670, IF(OR(AU670="Y", AU670="IR"),$AM670,IF(AU670="C", IF($BI670="Y", IF($AF670="N/A", $Q670, $AF670), IF($AG670="N/A", $T670,$AG670)))))))</f>
        <v>0</v>
      </c>
      <c r="BN670" s="16">
        <f>IF(AV670="R", $CA670, IF(OR(AV670="P", AV670="T", AV670="N"), 0, IF($C670="DM", $T670, IF(OR(AV670="Y", AV670="IR"),$AM670,IF(AV670="C", IF($BI670="Y", IF($AF670="N/A", $Q670, $AF670), IF($AG670="N/A", $T670,$AG670)))))))</f>
        <v>0</v>
      </c>
      <c r="BO670" s="16">
        <f>IF(AW670="R", $CA670, IF(OR(AW670="P", AW670="T", AW670="N"), 0, IF($C670="DM", $T670, IF(OR(AW670="Y", AW670="IR"),$AM670,IF(AW670="C", IF($BI670="Y", IF($AF670="N/A", $Q670, $AF670), IF($AG670="N/A", $T670,$AG670)))))))</f>
        <v>0</v>
      </c>
      <c r="BP670" s="16">
        <f>IF(AX670="R", $CA670, IF(OR(AX670="P", AX670="T", AX670="N"), 0, IF($C670="DM", $T670, IF(OR(AX670="Y", AX670="IR"),$AM670,IF(AX670="C", IF($BI670="Y", IF($AF670="N/A", $Q670, $AF670), IF($AG670="N/A", $T670,$AG670)))))))</f>
        <v>0</v>
      </c>
      <c r="BQ670" s="16">
        <f>IF(AY670="R", $CA670, IF(OR(AY670="P", AY670="T", AY670="N"), 0, IF($C670="DM", $T670, IF(OR(AY670="Y", AY670="IR"),$AM670,IF(AY670="C", IF($BI670="Y", IF($AF670="N/A", $Q670, $AF670), IF($AG670="N/A", $T670,$AG670)))))))</f>
        <v>0</v>
      </c>
      <c r="BR670" s="16">
        <f>IF(AZ670="R", $CA670, IF(OR(AZ670="P", AZ670="T", AZ670="N"), 0, IF($C670="DM", $T670, IF(OR(AZ670="Y", AZ670="IR"),$AM670,IF(AZ670="C", IF($BI670="Y", IF($AF670="N/A", $Q670, $AF670), IF($AG670="N/A", $T670,$AG670)))))))</f>
        <v>0</v>
      </c>
      <c r="BS670" s="16">
        <f>IF(BA670="R", $CA670, IF(OR(BA670="P", BA670="T", BA670="N"), 0, IF($C670="DM", $T670, IF(OR(BA670="Y", BA670="IR"),$AM670,IF(BA670="C", IF($BI670="Y", IF($AF670="N/A", $Q670, $AF670), IF($AG670="N/A", $T670,$AG670)))))))</f>
        <v>0</v>
      </c>
      <c r="BT670" s="16">
        <f>IF(BB670="R", $CA670, IF(OR(BB670="P", BB670="T", BB670="N"), 0, IF($C670="DM", $T670, IF(OR(BB670="Y", BB670="IR"),$AM670,IF(BB670="C", IF($BI670="Y", IF($BA670="C", IF($AF670="N/A", $Q670, $AF670), IF($AF670="N/A", $T670, $AM670)), IF($AG670="N/A", $T670,$AG670)))))))</f>
        <v>0</v>
      </c>
      <c r="BU670" s="16">
        <f>IF(BC670="R", $CA670, IF(OR(BC670="P", BC670="T", BC670="N"), 0, IF($C670="DM", $T670, IF(OR(BC670="Y", BC670="IR"),$AM670,IF(BC670="C", IF($BI670="Y", IF($BA670="C", IF($AF670="N/A", $Q670, $AF670), IF($AF670="N/A", $T670, $AM670)), IF($AG670="N/A", $T670,$AG670)))))))</f>
        <v>0</v>
      </c>
      <c r="BV670" s="16">
        <f>IF(BD670="R", $CA670, IF(OR(BD670="P", BD670="T", BD670="N"), 0, IF($C670="DM", $T670, IF(OR(BD670="Y", BD670="IR"),$AM670,IF(BD670="C", IF($BI670="Y", IF($BA670="C", IF($AF670="N/A", $Q670, $AF670), IF($AF670="N/A", $T670, $AM670)), IF($AG670="N/A", $T670,$AG670)))))))</f>
        <v>0</v>
      </c>
      <c r="BW670" s="16">
        <f>IF(BE670="R", $CA670, IF(OR(BE670="P", BE670="T", BE670="N"), 0, IF($C670="DM", $T670, IF(OR(BE670="Y", BE670="IR"),$AM670,IF(BE670="C", IF($BI670="Y", IF($BA670="C", IF($AF670="N/A", $Q670, $AF670), IF($AF670="N/A", $T670, $AM670)), IF($AG670="N/A", $T670,$AG670)))))))</f>
        <v>0</v>
      </c>
      <c r="BX670" s="16">
        <f>IF(BF670="R", $CA670, IF(OR(BF670="P", BF670="T", BF670="N"), 0, IF($C670="DM", $T670, IF(OR(BF670="Y", BF670="IR"),$AM670,IF(BF670="C", IF($BI670="Y", IF($BA670="C", IF($AF670="N/A", $Q670, $AF670), IF($AF670="N/A", $T670, $AM670)), IF($AG670="N/A", $T670,$AG670)))))))</f>
        <v>0</v>
      </c>
      <c r="BY670" s="16">
        <f>IF(BG670="R", $CA670, IF(OR(BG670="P", BG670="T", BG670="N"), 0, IF($C670="DM", $T670, IF(OR(BG670="Y", BG670="IR"),$AM670,IF(BG670="C", IF($BI670="Y", IF($BA670="C", IF($AF670="N/A", $Q670, $AF670), IF($AF670="N/A", $T670, $AM670)), IF($AG670="N/A", $T670,$AG670)))))))</f>
        <v>0</v>
      </c>
      <c r="BZ670" s="16">
        <f>IF(BH670="R", $CA670, IF(OR(BH670="P", BH670="T", BH670="N"), 0, IF($C670="DM", $T670, IF(OR(BH670="Y", BH670="IR"),$AM670,IF(BH670="C", IF($BI670="Y", IF($BA670="C", IF($AF670="N/A", $Q670, $AF670), IF($AF670="N/A", $T670, $AM670)), IF($AG670="N/A", $T670,$AG670)))))))</f>
        <v>0</v>
      </c>
      <c r="CA670" s="15" t="s">
        <v>75</v>
      </c>
      <c r="CB670" s="16">
        <f>BZ670</f>
        <v>0</v>
      </c>
      <c r="CC670" s="15">
        <f>IF(OR($BH670="T", $BH670="R"), 0, IF($BH670="C", IF($BI670="Y", IF($BA670="C", 0, IF(AF670="N/A", Q670-T670, AF670-AG670)), IF($AF670="N/A", U670, AH670)), AN670))</f>
        <v>0</v>
      </c>
      <c r="CD670" s="15" t="str">
        <f>IF(OR($BH670="T", $BH670="R"), 0, IF($BH670="C", IF($BI670="Y", 0, IF($AF670="N/A", V670, AI670)), AO670))</f>
        <v>N/A</v>
      </c>
      <c r="CE670" s="15" t="str">
        <f>IF(OR($BH670="T", $BH670="R"), 0, IF($BH670="C", IF($BI670="Y", 0, IF($AF670="N/A", W670, AJ670)), AP670))</f>
        <v>N/A</v>
      </c>
      <c r="CF670" s="15" t="str">
        <f>IF(OR($BH670="T", $BH670="R"), 0, IF($BH670="C", IF($BI670="Y", 0, IF($AF670="N/A", X670, AK670)), AQ670))</f>
        <v>N/A</v>
      </c>
      <c r="CG670" t="str">
        <f>IF(AC670="N/A", "S:"&amp;L670&amp;" G:"&amp;M670&amp;" GR:"&amp;Q670, IF(AC670=0, "S:"&amp;L670&amp;" G:"&amp;M670&amp;" GR:"&amp;Q670, "S:"&amp;L670&amp;"/"&amp;AD670&amp;" G:"&amp;AE670&amp;" GR:"&amp;AF670))</f>
        <v>S:1 G:0 GR:0</v>
      </c>
    </row>
    <row r="671" spans="1:85" x14ac:dyDescent="0.25">
      <c r="A671" s="14">
        <v>5658</v>
      </c>
      <c r="B671" s="15" t="s">
        <v>3007</v>
      </c>
      <c r="C671" s="15" t="s">
        <v>69</v>
      </c>
      <c r="D671" s="15" t="s">
        <v>55</v>
      </c>
      <c r="E671" s="15">
        <f>VLOOKUP(B671, 'Rookie Year'!$A$2:$B$55679,2,FALSE)</f>
        <v>2024</v>
      </c>
      <c r="F671" s="15">
        <v>2024</v>
      </c>
      <c r="G671" s="15" t="s">
        <v>40</v>
      </c>
      <c r="H671" s="15" t="s">
        <v>2208</v>
      </c>
      <c r="I671" s="16">
        <v>1</v>
      </c>
      <c r="J671" s="15">
        <v>3</v>
      </c>
      <c r="K671" s="17">
        <f>IF(AND(G671&lt;&gt;"N",R671="N/A"), IF(I671&lt;4, 0, 0.25),IF(I671=1, IF(J671=1,0.25, 0.25), IF(I671&lt;13, 0.25, IF(I671&lt;26, 0.4, IF(I671&lt;51, 0.6, 0.75)))))</f>
        <v>0</v>
      </c>
      <c r="L671" s="16">
        <f>I671-M671</f>
        <v>1</v>
      </c>
      <c r="M671" s="16">
        <f>ROUNDUP(I671*K671,0)</f>
        <v>0</v>
      </c>
      <c r="N671" s="16">
        <f>M671*J671</f>
        <v>0</v>
      </c>
      <c r="O671" s="16">
        <v>0</v>
      </c>
      <c r="P671" s="16">
        <v>0</v>
      </c>
      <c r="Q671" s="16">
        <f>N671-O671-P671</f>
        <v>0</v>
      </c>
      <c r="R671" s="15" t="s">
        <v>75</v>
      </c>
      <c r="S671" s="15">
        <f>IF(R671="N/A", J671-($B$1-F671), J671-($B$1-R671))</f>
        <v>3</v>
      </c>
      <c r="T671" s="16">
        <f>IF($S671&lt;1, "N/A", $M671)</f>
        <v>0</v>
      </c>
      <c r="U671" s="16">
        <f>IF($S671&lt;2, "N/A", $M671)</f>
        <v>0</v>
      </c>
      <c r="V671" s="16">
        <f>IF($S671&lt;3, "N/A", $M671)</f>
        <v>0</v>
      </c>
      <c r="W671" s="16" t="str">
        <f>IF($S671&lt;4, "N/A", $M671)</f>
        <v>N/A</v>
      </c>
      <c r="X671" s="16" t="str">
        <f>IF($S671&lt;5, "N/A", $M671)</f>
        <v>N/A</v>
      </c>
      <c r="Y671" s="15" t="str">
        <f>IF(SUM(T671:X671)&lt;&gt;Q671, "CHECK", "OK")</f>
        <v>OK</v>
      </c>
      <c r="Z671" s="15" t="str">
        <f>IF(F671=$B$1, "No", IF(S671=1, "Yes", "No"))</f>
        <v>No</v>
      </c>
      <c r="AA671" s="18" t="str">
        <f>IF(C671="DM", "N/A", IF(Z671="No","N/A",VLOOKUP(B671,'Extension List'!$A$3:$R$1972,18,FALSE)))</f>
        <v>N/A</v>
      </c>
      <c r="AB671" s="15" t="str">
        <f>IF(C671="DM", "N/A", IF(Z671="No","N/A",VLOOKUP(B671,'Extension List'!$A$3:$T$1972,20,FALSE)))</f>
        <v>N/A</v>
      </c>
      <c r="AC671" s="15" t="str">
        <f>IF(AA671="N/A", "N/A", 0)</f>
        <v>N/A</v>
      </c>
      <c r="AD671" s="16" t="str">
        <f>IF(AE671="N/A", "N/A", AA671-AE671)</f>
        <v>N/A</v>
      </c>
      <c r="AE671" s="16" t="str">
        <f>IF(AA671="N/A", "N/A", IF(AC671&gt;0, IF(AA671&lt;13, ROUNDUP(0.25*AA671,0), IF(AA671&lt;26, ROUNDUP(0.4*AA671,0), IF(AA671&lt;51, ROUNDUP(0.6*AA671,0), ROUNDUP(0.75*AA671,0)))), "N/A"))</f>
        <v>N/A</v>
      </c>
      <c r="AF671" s="16" t="str">
        <f>IF(AD671="N/A","N/A", (AE671*AC671)+Q671)</f>
        <v>N/A</v>
      </c>
      <c r="AG671" s="16" t="str">
        <f>IF($AF671="N/A", "N/A", "TBC")</f>
        <v>N/A</v>
      </c>
      <c r="AH671" s="16" t="str">
        <f>IF($AF671="N/A", "N/A", "TBC")</f>
        <v>N/A</v>
      </c>
      <c r="AI671" s="16" t="str">
        <f>IF($AF671="N/A","N/A",IF(AC671&gt;1,"TBC","N/A"))</f>
        <v>N/A</v>
      </c>
      <c r="AJ671" s="16" t="str">
        <f>IF($AF671="N/A","N/A",IF(AC671&gt;2,"TBC","N/A"))</f>
        <v>N/A</v>
      </c>
      <c r="AK671" s="16" t="str">
        <f>IF($AF671="N/A","N/A",IF(AC671&gt;3,"TBC","N/A"))</f>
        <v>N/A</v>
      </c>
      <c r="AL671" s="16" t="str">
        <f>IF(AC671="N/A","N/A",IF(AC671&gt;0,IF(SUM(AG671:AK671)&lt;&gt;AF671,"CHECK","OK"),"N/A"))</f>
        <v>N/A</v>
      </c>
      <c r="AM671" s="16">
        <f>IF(AD671="N/A", L671+T671, L671+AG671)</f>
        <v>1</v>
      </c>
      <c r="AN671" s="16">
        <f>IF(AD671="N/A", IF(U671="N/A", "N/A", L671+U671), AD671+AH671)</f>
        <v>1</v>
      </c>
      <c r="AO671" s="16">
        <f>IF(AD671="N/A", IF(V671="N/A", "N/A", L671+V671), IF(AI671="N/A", "N/A", AD671+AI671))</f>
        <v>1</v>
      </c>
      <c r="AP671" s="16" t="str">
        <f>IF(AD671="N/A", IF(W671="N/A", "N/A", L671+W671), IF(AJ671="N/A", "N/A", AD671+AJ671))</f>
        <v>N/A</v>
      </c>
      <c r="AQ671" s="16" t="str">
        <f>IF(AD671="N/A", IF(X671="N/A", "N/A", L671+X671), IF(AK671="N/A", "N/A", AD671+AK671))</f>
        <v>N/A</v>
      </c>
      <c r="AR671" s="15" t="s">
        <v>66</v>
      </c>
      <c r="AS671" s="15" t="s">
        <v>66</v>
      </c>
      <c r="AT671" s="15" t="s">
        <v>66</v>
      </c>
      <c r="AU671" s="15" t="s">
        <v>66</v>
      </c>
      <c r="AV671" s="15" t="s">
        <v>66</v>
      </c>
      <c r="AW671" s="15" t="s">
        <v>66</v>
      </c>
      <c r="AX671" s="15" t="s">
        <v>66</v>
      </c>
      <c r="AY671" s="15" t="s">
        <v>66</v>
      </c>
      <c r="AZ671" s="15" t="s">
        <v>66</v>
      </c>
      <c r="BA671" s="15" t="s">
        <v>66</v>
      </c>
      <c r="BB671" s="15" t="s">
        <v>66</v>
      </c>
      <c r="BC671" s="15" t="s">
        <v>66</v>
      </c>
      <c r="BD671" s="15" t="s">
        <v>66</v>
      </c>
      <c r="BE671" s="15" t="s">
        <v>66</v>
      </c>
      <c r="BF671" s="15" t="s">
        <v>66</v>
      </c>
      <c r="BG671" s="15" t="s">
        <v>66</v>
      </c>
      <c r="BH671" s="15" t="s">
        <v>66</v>
      </c>
      <c r="BJ671" s="16">
        <f>IF(AR671="R", $CA671, IF(OR(AR671="P", AR671="T", AR671="N"), 0, IF($C671="DM", $T671, IF(OR(AR671="Y", AR671="IR"),$AM671,IF(AR671="C", IF($BI671="Y", IF($AF671="N/A", $Q671, $AF671), IF($AG671="N/A", $T671,$AG671)))))))</f>
        <v>0</v>
      </c>
      <c r="BK671" s="16">
        <f>IF(AS671="R", $CA671, IF(OR(AS671="P", AS671="T", AS671="N"), 0, IF($C671="DM", $T671, IF(OR(AS671="Y", AS671="IR"),$AM671,IF(AS671="C", IF($BI671="Y", IF($AF671="N/A", $Q671, $AF671), IF($AG671="N/A", $T671,$AG671)))))))</f>
        <v>0</v>
      </c>
      <c r="BL671" s="16">
        <f>IF(AT671="R", $CA671, IF(OR(AT671="P", AT671="T", AT671="N"), 0, IF($C671="DM", $T671, IF(OR(AT671="Y", AT671="IR"),$AM671,IF(AT671="C", IF($BI671="Y", IF($AF671="N/A", $Q671, $AF671), IF($AG671="N/A", $T671,$AG671)))))))</f>
        <v>0</v>
      </c>
      <c r="BM671" s="16">
        <f>IF(AU671="R", $CA671, IF(OR(AU671="P", AU671="T", AU671="N"), 0, IF($C671="DM", $T671, IF(OR(AU671="Y", AU671="IR"),$AM671,IF(AU671="C", IF($BI671="Y", IF($AF671="N/A", $Q671, $AF671), IF($AG671="N/A", $T671,$AG671)))))))</f>
        <v>0</v>
      </c>
      <c r="BN671" s="16">
        <f>IF(AV671="R", $CA671, IF(OR(AV671="P", AV671="T", AV671="N"), 0, IF($C671="DM", $T671, IF(OR(AV671="Y", AV671="IR"),$AM671,IF(AV671="C", IF($BI671="Y", IF($AF671="N/A", $Q671, $AF671), IF($AG671="N/A", $T671,$AG671)))))))</f>
        <v>0</v>
      </c>
      <c r="BO671" s="16">
        <f>IF(AW671="R", $CA671, IF(OR(AW671="P", AW671="T", AW671="N"), 0, IF($C671="DM", $T671, IF(OR(AW671="Y", AW671="IR"),$AM671,IF(AW671="C", IF($BI671="Y", IF($AF671="N/A", $Q671, $AF671), IF($AG671="N/A", $T671,$AG671)))))))</f>
        <v>0</v>
      </c>
      <c r="BP671" s="16">
        <f>IF(AX671="R", $CA671, IF(OR(AX671="P", AX671="T", AX671="N"), 0, IF($C671="DM", $T671, IF(OR(AX671="Y", AX671="IR"),$AM671,IF(AX671="C", IF($BI671="Y", IF($AF671="N/A", $Q671, $AF671), IF($AG671="N/A", $T671,$AG671)))))))</f>
        <v>0</v>
      </c>
      <c r="BQ671" s="16">
        <f>IF(AY671="R", $CA671, IF(OR(AY671="P", AY671="T", AY671="N"), 0, IF($C671="DM", $T671, IF(OR(AY671="Y", AY671="IR"),$AM671,IF(AY671="C", IF($BI671="Y", IF($AF671="N/A", $Q671, $AF671), IF($AG671="N/A", $T671,$AG671)))))))</f>
        <v>0</v>
      </c>
      <c r="BR671" s="16">
        <f>IF(AZ671="R", $CA671, IF(OR(AZ671="P", AZ671="T", AZ671="N"), 0, IF($C671="DM", $T671, IF(OR(AZ671="Y", AZ671="IR"),$AM671,IF(AZ671="C", IF($BI671="Y", IF($AF671="N/A", $Q671, $AF671), IF($AG671="N/A", $T671,$AG671)))))))</f>
        <v>0</v>
      </c>
      <c r="BS671" s="16">
        <f>IF(BA671="R", $CA671, IF(OR(BA671="P", BA671="T", BA671="N"), 0, IF($C671="DM", $T671, IF(OR(BA671="Y", BA671="IR"),$AM671,IF(BA671="C", IF($BI671="Y", IF($AF671="N/A", $Q671, $AF671), IF($AG671="N/A", $T671,$AG671)))))))</f>
        <v>0</v>
      </c>
      <c r="BT671" s="16">
        <f>IF(BB671="R", $CA671, IF(OR(BB671="P", BB671="T", BB671="N"), 0, IF($C671="DM", $T671, IF(OR(BB671="Y", BB671="IR"),$AM671,IF(BB671="C", IF($BI671="Y", IF($BA671="C", IF($AF671="N/A", $Q671, $AF671), IF($AF671="N/A", $T671, $AM671)), IF($AG671="N/A", $T671,$AG671)))))))</f>
        <v>0</v>
      </c>
      <c r="BU671" s="16">
        <f>IF(BC671="R", $CA671, IF(OR(BC671="P", BC671="T", BC671="N"), 0, IF($C671="DM", $T671, IF(OR(BC671="Y", BC671="IR"),$AM671,IF(BC671="C", IF($BI671="Y", IF($BA671="C", IF($AF671="N/A", $Q671, $AF671), IF($AF671="N/A", $T671, $AM671)), IF($AG671="N/A", $T671,$AG671)))))))</f>
        <v>0</v>
      </c>
      <c r="BV671" s="16">
        <f>IF(BD671="R", $CA671, IF(OR(BD671="P", BD671="T", BD671="N"), 0, IF($C671="DM", $T671, IF(OR(BD671="Y", BD671="IR"),$AM671,IF(BD671="C", IF($BI671="Y", IF($BA671="C", IF($AF671="N/A", $Q671, $AF671), IF($AF671="N/A", $T671, $AM671)), IF($AG671="N/A", $T671,$AG671)))))))</f>
        <v>0</v>
      </c>
      <c r="BW671" s="16">
        <f>IF(BE671="R", $CA671, IF(OR(BE671="P", BE671="T", BE671="N"), 0, IF($C671="DM", $T671, IF(OR(BE671="Y", BE671="IR"),$AM671,IF(BE671="C", IF($BI671="Y", IF($BA671="C", IF($AF671="N/A", $Q671, $AF671), IF($AF671="N/A", $T671, $AM671)), IF($AG671="N/A", $T671,$AG671)))))))</f>
        <v>0</v>
      </c>
      <c r="BX671" s="16">
        <f>IF(BF671="R", $CA671, IF(OR(BF671="P", BF671="T", BF671="N"), 0, IF($C671="DM", $T671, IF(OR(BF671="Y", BF671="IR"),$AM671,IF(BF671="C", IF($BI671="Y", IF($BA671="C", IF($AF671="N/A", $Q671, $AF671), IF($AF671="N/A", $T671, $AM671)), IF($AG671="N/A", $T671,$AG671)))))))</f>
        <v>0</v>
      </c>
      <c r="BY671" s="16">
        <f>IF(BG671="R", $CA671, IF(OR(BG671="P", BG671="T", BG671="N"), 0, IF($C671="DM", $T671, IF(OR(BG671="Y", BG671="IR"),$AM671,IF(BG671="C", IF($BI671="Y", IF($BA671="C", IF($AF671="N/A", $Q671, $AF671), IF($AF671="N/A", $T671, $AM671)), IF($AG671="N/A", $T671,$AG671)))))))</f>
        <v>0</v>
      </c>
      <c r="BZ671" s="16">
        <f>IF(BH671="R", $CA671, IF(OR(BH671="P", BH671="T", BH671="N"), 0, IF($C671="DM", $T671, IF(OR(BH671="Y", BH671="IR"),$AM671,IF(BH671="C", IF($BI671="Y", IF($BA671="C", IF($AF671="N/A", $Q671, $AF671), IF($AF671="N/A", $T671, $AM671)), IF($AG671="N/A", $T671,$AG671)))))))</f>
        <v>0</v>
      </c>
      <c r="CA671" s="15" t="s">
        <v>75</v>
      </c>
      <c r="CB671" s="16">
        <f>BZ671</f>
        <v>0</v>
      </c>
      <c r="CC671" s="15">
        <f>IF(OR($BH671="T", $BH671="R"), 0, IF($BH671="C", IF($BI671="Y", IF($BA671="C", 0, IF(AF671="N/A", Q671-T671, AF671-AG671)), IF($AF671="N/A", U671, AH671)), AN671))</f>
        <v>1</v>
      </c>
      <c r="CD671" s="15">
        <f>IF(OR($BH671="T", $BH671="R"), 0, IF($BH671="C", IF($BI671="Y", 0, IF($AF671="N/A", V671, AI671)), AO671))</f>
        <v>1</v>
      </c>
      <c r="CE671" s="15" t="str">
        <f>IF(OR($BH671="T", $BH671="R"), 0, IF($BH671="C", IF($BI671="Y", 0, IF($AF671="N/A", W671, AJ671)), AP671))</f>
        <v>N/A</v>
      </c>
      <c r="CF671" s="15" t="str">
        <f>IF(OR($BH671="T", $BH671="R"), 0, IF($BH671="C", IF($BI671="Y", 0, IF($AF671="N/A", X671, AK671)), AQ671))</f>
        <v>N/A</v>
      </c>
      <c r="CG671" t="str">
        <f>IF(AC671="N/A", "S:"&amp;L671&amp;" G:"&amp;M671&amp;" GR:"&amp;Q671, IF(AC671=0, "S:"&amp;L671&amp;" G:"&amp;M671&amp;" GR:"&amp;Q671, "S:"&amp;L671&amp;"/"&amp;AD671&amp;" G:"&amp;AE671&amp;" GR:"&amp;AF671))</f>
        <v>S:1 G:0 GR:0</v>
      </c>
    </row>
    <row r="672" spans="1:85" x14ac:dyDescent="0.25">
      <c r="A672" s="14">
        <v>5546</v>
      </c>
      <c r="B672" s="15" t="s">
        <v>1699</v>
      </c>
      <c r="C672" s="15" t="s">
        <v>69</v>
      </c>
      <c r="D672" s="15" t="s">
        <v>55</v>
      </c>
      <c r="E672" s="15">
        <f>VLOOKUP(B672, 'Rookie Year'!$A$2:$B$55679,2,FALSE)</f>
        <v>2014</v>
      </c>
      <c r="F672" s="15">
        <v>2024</v>
      </c>
      <c r="G672" s="15" t="s">
        <v>42</v>
      </c>
      <c r="H672" s="15" t="s">
        <v>1928</v>
      </c>
      <c r="I672" s="16">
        <v>4</v>
      </c>
      <c r="J672" s="15">
        <v>2</v>
      </c>
      <c r="K672" s="17">
        <f>IF(AND(G672&lt;&gt;"N",R672="N/A"), IF(I672&lt;4, 0, 0.25),IF(I672=1, IF(J672=1,0.25, 0.25), IF(I672&lt;13, 0.25, IF(I672&lt;26, 0.4, IF(I672&lt;51, 0.6, 0.75)))))</f>
        <v>0.25</v>
      </c>
      <c r="L672" s="16">
        <f>I672-M672</f>
        <v>3</v>
      </c>
      <c r="M672" s="16">
        <f>ROUNDUP(I672*K672,0)</f>
        <v>1</v>
      </c>
      <c r="N672" s="16">
        <f>M672*J672</f>
        <v>2</v>
      </c>
      <c r="O672" s="16">
        <v>0</v>
      </c>
      <c r="P672" s="16">
        <v>0</v>
      </c>
      <c r="Q672" s="16">
        <f>N672-O672-P672</f>
        <v>2</v>
      </c>
      <c r="R672" s="15" t="s">
        <v>75</v>
      </c>
      <c r="S672" s="15">
        <f>IF(R672="N/A", J672-($B$1-F672), J672-($B$1-R672))</f>
        <v>2</v>
      </c>
      <c r="T672" s="16">
        <f>IF($S672&lt;1, "N/A", $M672)</f>
        <v>1</v>
      </c>
      <c r="U672" s="16">
        <f>IF($S672&lt;2, "N/A", $M672)</f>
        <v>1</v>
      </c>
      <c r="V672" s="16" t="str">
        <f>IF($S672&lt;3, "N/A", $M672)</f>
        <v>N/A</v>
      </c>
      <c r="W672" s="16" t="str">
        <f>IF($S672&lt;4, "N/A", $M672)</f>
        <v>N/A</v>
      </c>
      <c r="X672" s="16" t="str">
        <f>IF($S672&lt;5, "N/A", $M672)</f>
        <v>N/A</v>
      </c>
      <c r="Y672" s="15" t="str">
        <f>IF(SUM(T672:X672)&lt;&gt;Q672, "CHECK", "OK")</f>
        <v>OK</v>
      </c>
      <c r="Z672" s="15" t="str">
        <f>IF(F672=$B$1, "No", IF(S672=1, "Yes", "No"))</f>
        <v>No</v>
      </c>
      <c r="AA672" s="18" t="str">
        <f>IF(C672="DM", "N/A", IF(Z672="No","N/A",VLOOKUP(B672,'Extension List'!$A$3:$R$1972,18,FALSE)))</f>
        <v>N/A</v>
      </c>
      <c r="AB672" s="15" t="str">
        <f>IF(C672="DM", "N/A", IF(Z672="No","N/A",VLOOKUP(B672,'Extension List'!$A$3:$T$1972,20,FALSE)))</f>
        <v>N/A</v>
      </c>
      <c r="AC672" s="15" t="str">
        <f>IF(AA672="N/A", "N/A", 0)</f>
        <v>N/A</v>
      </c>
      <c r="AD672" s="16" t="str">
        <f>IF(AE672="N/A", "N/A", AA672-AE672)</f>
        <v>N/A</v>
      </c>
      <c r="AE672" s="16" t="str">
        <f>IF(AA672="N/A", "N/A", IF(AC672&gt;0, IF(AA672&lt;13, ROUNDUP(0.25*AA672,0), IF(AA672&lt;26, ROUNDUP(0.4*AA672,0), IF(AA672&lt;51, ROUNDUP(0.6*AA672,0), ROUNDUP(0.75*AA672,0)))), "N/A"))</f>
        <v>N/A</v>
      </c>
      <c r="AF672" s="16" t="str">
        <f>IF(AD672="N/A","N/A", (AE672*AC672)+Q672)</f>
        <v>N/A</v>
      </c>
      <c r="AG672" s="16" t="str">
        <f>IF($AF672="N/A", "N/A", "TBC")</f>
        <v>N/A</v>
      </c>
      <c r="AH672" s="16" t="str">
        <f>IF($AF672="N/A", "N/A", "TBC")</f>
        <v>N/A</v>
      </c>
      <c r="AI672" s="16" t="str">
        <f>IF($AF672="N/A","N/A",IF(AC672&gt;1,"TBC","N/A"))</f>
        <v>N/A</v>
      </c>
      <c r="AJ672" s="16" t="str">
        <f>IF($AF672="N/A","N/A",IF(AC672&gt;2,"TBC","N/A"))</f>
        <v>N/A</v>
      </c>
      <c r="AK672" s="16" t="str">
        <f>IF($AF672="N/A","N/A",IF(AC672&gt;3,"TBC","N/A"))</f>
        <v>N/A</v>
      </c>
      <c r="AL672" s="16" t="str">
        <f>IF(AC672="N/A","N/A",IF(AC672&gt;0,IF(SUM(AG672:AK672)&lt;&gt;AF672,"CHECK","OK"),"N/A"))</f>
        <v>N/A</v>
      </c>
      <c r="AM672" s="16">
        <f>IF(AD672="N/A", L672+T672, L672+AG672)</f>
        <v>4</v>
      </c>
      <c r="AN672" s="16">
        <f>IF(AD672="N/A", IF(U672="N/A", "N/A", L672+U672), AD672+AH672)</f>
        <v>4</v>
      </c>
      <c r="AO672" s="16" t="str">
        <f>IF(AD672="N/A", IF(V672="N/A", "N/A", L672+V672), IF(AI672="N/A", "N/A", AD672+AI672))</f>
        <v>N/A</v>
      </c>
      <c r="AP672" s="16" t="str">
        <f>IF(AD672="N/A", IF(W672="N/A", "N/A", L672+W672), IF(AJ672="N/A", "N/A", AD672+AJ672))</f>
        <v>N/A</v>
      </c>
      <c r="AQ672" s="16" t="str">
        <f>IF(AD672="N/A", IF(X672="N/A", "N/A", L672+X672), IF(AK672="N/A", "N/A", AD672+AK672))</f>
        <v>N/A</v>
      </c>
      <c r="AR672" s="15" t="s">
        <v>40</v>
      </c>
      <c r="AS672" s="15" t="s">
        <v>44</v>
      </c>
      <c r="AT672" s="15" t="s">
        <v>44</v>
      </c>
      <c r="AU672" s="15" t="s">
        <v>44</v>
      </c>
      <c r="AV672" s="15" t="s">
        <v>44</v>
      </c>
      <c r="AW672" s="15" t="s">
        <v>44</v>
      </c>
      <c r="AX672" s="15" t="s">
        <v>44</v>
      </c>
      <c r="AY672" s="15" t="s">
        <v>44</v>
      </c>
      <c r="AZ672" s="15" t="s">
        <v>44</v>
      </c>
      <c r="BA672" s="15" t="s">
        <v>44</v>
      </c>
      <c r="BB672" s="15" t="s">
        <v>44</v>
      </c>
      <c r="BC672" s="15" t="s">
        <v>44</v>
      </c>
      <c r="BD672" s="15" t="s">
        <v>44</v>
      </c>
      <c r="BE672" s="15" t="s">
        <v>44</v>
      </c>
      <c r="BF672" s="15" t="s">
        <v>44</v>
      </c>
      <c r="BG672" s="15" t="s">
        <v>44</v>
      </c>
      <c r="BH672" s="15" t="s">
        <v>44</v>
      </c>
      <c r="BJ672" s="16">
        <f>IF(AR672="R", $CA672, IF(OR(AR672="P", AR672="T", AR672="N"), 0, IF($C672="DM", $T672, IF(OR(AR672="Y", AR672="IR"),$AM672,IF(AR672="C", IF($BI672="Y", IF($AF672="N/A", $Q672, $AF672), IF($AG672="N/A", $T672,$AG672)))))))</f>
        <v>4</v>
      </c>
      <c r="BK672" s="16">
        <f>IF(AS672="R", $CA672, IF(OR(AS672="P", AS672="T", AS672="N"), 0, IF($C672="DM", $T672, IF(OR(AS672="Y", AS672="IR"),$AM672,IF(AS672="C", IF($BI672="Y", IF($AF672="N/A", $Q672, $AF672), IF($AG672="N/A", $T672,$AG672)))))))</f>
        <v>1</v>
      </c>
      <c r="BL672" s="16">
        <f>IF(AT672="R", $CA672, IF(OR(AT672="P", AT672="T", AT672="N"), 0, IF($C672="DM", $T672, IF(OR(AT672="Y", AT672="IR"),$AM672,IF(AT672="C", IF($BI672="Y", IF($AF672="N/A", $Q672, $AF672), IF($AG672="N/A", $T672,$AG672)))))))</f>
        <v>1</v>
      </c>
      <c r="BM672" s="16">
        <f>IF(AU672="R", $CA672, IF(OR(AU672="P", AU672="T", AU672="N"), 0, IF($C672="DM", $T672, IF(OR(AU672="Y", AU672="IR"),$AM672,IF(AU672="C", IF($BI672="Y", IF($AF672="N/A", $Q672, $AF672), IF($AG672="N/A", $T672,$AG672)))))))</f>
        <v>1</v>
      </c>
      <c r="BN672" s="16">
        <f>IF(AV672="R", $CA672, IF(OR(AV672="P", AV672="T", AV672="N"), 0, IF($C672="DM", $T672, IF(OR(AV672="Y", AV672="IR"),$AM672,IF(AV672="C", IF($BI672="Y", IF($AF672="N/A", $Q672, $AF672), IF($AG672="N/A", $T672,$AG672)))))))</f>
        <v>1</v>
      </c>
      <c r="BO672" s="16">
        <f>IF(AW672="R", $CA672, IF(OR(AW672="P", AW672="T", AW672="N"), 0, IF($C672="DM", $T672, IF(OR(AW672="Y", AW672="IR"),$AM672,IF(AW672="C", IF($BI672="Y", IF($AF672="N/A", $Q672, $AF672), IF($AG672="N/A", $T672,$AG672)))))))</f>
        <v>1</v>
      </c>
      <c r="BP672" s="16">
        <f>IF(AX672="R", $CA672, IF(OR(AX672="P", AX672="T", AX672="N"), 0, IF($C672="DM", $T672, IF(OR(AX672="Y", AX672="IR"),$AM672,IF(AX672="C", IF($BI672="Y", IF($AF672="N/A", $Q672, $AF672), IF($AG672="N/A", $T672,$AG672)))))))</f>
        <v>1</v>
      </c>
      <c r="BQ672" s="16">
        <f>IF(AY672="R", $CA672, IF(OR(AY672="P", AY672="T", AY672="N"), 0, IF($C672="DM", $T672, IF(OR(AY672="Y", AY672="IR"),$AM672,IF(AY672="C", IF($BI672="Y", IF($AF672="N/A", $Q672, $AF672), IF($AG672="N/A", $T672,$AG672)))))))</f>
        <v>1</v>
      </c>
      <c r="BR672" s="16">
        <f>IF(AZ672="R", $CA672, IF(OR(AZ672="P", AZ672="T", AZ672="N"), 0, IF($C672="DM", $T672, IF(OR(AZ672="Y", AZ672="IR"),$AM672,IF(AZ672="C", IF($BI672="Y", IF($AF672="N/A", $Q672, $AF672), IF($AG672="N/A", $T672,$AG672)))))))</f>
        <v>1</v>
      </c>
      <c r="BS672" s="16">
        <f>IF(BA672="R", $CA672, IF(OR(BA672="P", BA672="T", BA672="N"), 0, IF($C672="DM", $T672, IF(OR(BA672="Y", BA672="IR"),$AM672,IF(BA672="C", IF($BI672="Y", IF($AF672="N/A", $Q672, $AF672), IF($AG672="N/A", $T672,$AG672)))))))</f>
        <v>1</v>
      </c>
      <c r="BT672" s="16">
        <f>IF(BB672="R", $CA672, IF(OR(BB672="P", BB672="T", BB672="N"), 0, IF($C672="DM", $T672, IF(OR(BB672="Y", BB672="IR"),$AM672,IF(BB672="C", IF($BI672="Y", IF($BA672="C", IF($AF672="N/A", $Q672, $AF672), IF($AF672="N/A", $T672, $AM672)), IF($AG672="N/A", $T672,$AG672)))))))</f>
        <v>1</v>
      </c>
      <c r="BU672" s="16">
        <f>IF(BC672="R", $CA672, IF(OR(BC672="P", BC672="T", BC672="N"), 0, IF($C672="DM", $T672, IF(OR(BC672="Y", BC672="IR"),$AM672,IF(BC672="C", IF($BI672="Y", IF($BA672="C", IF($AF672="N/A", $Q672, $AF672), IF($AF672="N/A", $T672, $AM672)), IF($AG672="N/A", $T672,$AG672)))))))</f>
        <v>1</v>
      </c>
      <c r="BV672" s="16">
        <f>IF(BD672="R", $CA672, IF(OR(BD672="P", BD672="T", BD672="N"), 0, IF($C672="DM", $T672, IF(OR(BD672="Y", BD672="IR"),$AM672,IF(BD672="C", IF($BI672="Y", IF($BA672="C", IF($AF672="N/A", $Q672, $AF672), IF($AF672="N/A", $T672, $AM672)), IF($AG672="N/A", $T672,$AG672)))))))</f>
        <v>1</v>
      </c>
      <c r="BW672" s="16">
        <f>IF(BE672="R", $CA672, IF(OR(BE672="P", BE672="T", BE672="N"), 0, IF($C672="DM", $T672, IF(OR(BE672="Y", BE672="IR"),$AM672,IF(BE672="C", IF($BI672="Y", IF($BA672="C", IF($AF672="N/A", $Q672, $AF672), IF($AF672="N/A", $T672, $AM672)), IF($AG672="N/A", $T672,$AG672)))))))</f>
        <v>1</v>
      </c>
      <c r="BX672" s="16">
        <f>IF(BF672="R", $CA672, IF(OR(BF672="P", BF672="T", BF672="N"), 0, IF($C672="DM", $T672, IF(OR(BF672="Y", BF672="IR"),$AM672,IF(BF672="C", IF($BI672="Y", IF($BA672="C", IF($AF672="N/A", $Q672, $AF672), IF($AF672="N/A", $T672, $AM672)), IF($AG672="N/A", $T672,$AG672)))))))</f>
        <v>1</v>
      </c>
      <c r="BY672" s="16">
        <f>IF(BG672="R", $CA672, IF(OR(BG672="P", BG672="T", BG672="N"), 0, IF($C672="DM", $T672, IF(OR(BG672="Y", BG672="IR"),$AM672,IF(BG672="C", IF($BI672="Y", IF($BA672="C", IF($AF672="N/A", $Q672, $AF672), IF($AF672="N/A", $T672, $AM672)), IF($AG672="N/A", $T672,$AG672)))))))</f>
        <v>1</v>
      </c>
      <c r="BZ672" s="16">
        <f>IF(BH672="R", $CA672, IF(OR(BH672="P", BH672="T", BH672="N"), 0, IF($C672="DM", $T672, IF(OR(BH672="Y", BH672="IR"),$AM672,IF(BH672="C", IF($BI672="Y", IF($BA672="C", IF($AF672="N/A", $Q672, $AF672), IF($AF672="N/A", $T672, $AM672)), IF($AG672="N/A", $T672,$AG672)))))))</f>
        <v>1</v>
      </c>
      <c r="CA672" s="15" t="s">
        <v>75</v>
      </c>
      <c r="CB672" s="16">
        <f>BZ672</f>
        <v>1</v>
      </c>
      <c r="CC672" s="15">
        <f>IF(OR($BH672="T", $BH672="R"), 0, IF($BH672="C", IF($BI672="Y", IF($BA672="C", 0, IF(AF672="N/A", Q672-T672, AF672-AG672)), IF($AF672="N/A", U672, AH672)), AN672))</f>
        <v>1</v>
      </c>
      <c r="CD672" s="15" t="str">
        <f>IF(OR($BH672="T", $BH672="R"), 0, IF($BH672="C", IF($BI672="Y", 0, IF($AF672="N/A", V672, AI672)), AO672))</f>
        <v>N/A</v>
      </c>
      <c r="CE672" s="15" t="str">
        <f>IF(OR($BH672="T", $BH672="R"), 0, IF($BH672="C", IF($BI672="Y", 0, IF($AF672="N/A", W672, AJ672)), AP672))</f>
        <v>N/A</v>
      </c>
      <c r="CF672" s="15" t="str">
        <f>IF(OR($BH672="T", $BH672="R"), 0, IF($BH672="C", IF($BI672="Y", 0, IF($AF672="N/A", X672, AK672)), AQ672))</f>
        <v>N/A</v>
      </c>
      <c r="CG672" t="str">
        <f>IF(AC672="N/A", "S:"&amp;L672&amp;" G:"&amp;M672&amp;" GR:"&amp;Q672, IF(AC672=0, "S:"&amp;L672&amp;" G:"&amp;M672&amp;" GR:"&amp;Q672, "S:"&amp;L672&amp;"/"&amp;AD672&amp;" G:"&amp;AE672&amp;" GR:"&amp;AF672))</f>
        <v>S:3 G:1 GR:2</v>
      </c>
    </row>
    <row r="673" spans="1:85" x14ac:dyDescent="0.25">
      <c r="A673" s="14">
        <v>5624</v>
      </c>
      <c r="B673" s="15" t="s">
        <v>2973</v>
      </c>
      <c r="C673" s="15" t="s">
        <v>69</v>
      </c>
      <c r="D673" s="15" t="s">
        <v>55</v>
      </c>
      <c r="E673" s="15">
        <f>VLOOKUP(B673, 'Rookie Year'!$A$2:$B$55679,2,FALSE)</f>
        <v>2024</v>
      </c>
      <c r="F673" s="15">
        <v>2024</v>
      </c>
      <c r="G673" s="15" t="s">
        <v>40</v>
      </c>
      <c r="H673" s="15" t="s">
        <v>2177</v>
      </c>
      <c r="I673" s="16">
        <v>3</v>
      </c>
      <c r="J673" s="15">
        <v>4</v>
      </c>
      <c r="K673" s="17">
        <f>IF(AND(G673&lt;&gt;"N",R673="N/A"), IF(I673&lt;4, 0, 0.25),IF(I673=1, IF(J673=1,0.25, 0.25), IF(I673&lt;13, 0.25, IF(I673&lt;26, 0.4, IF(I673&lt;51, 0.6, 0.75)))))</f>
        <v>0</v>
      </c>
      <c r="L673" s="16">
        <f>I673-M673</f>
        <v>3</v>
      </c>
      <c r="M673" s="16">
        <f>ROUNDUP(I673*K673,0)</f>
        <v>0</v>
      </c>
      <c r="N673" s="16">
        <f>M673*J673</f>
        <v>0</v>
      </c>
      <c r="O673" s="16">
        <v>0</v>
      </c>
      <c r="P673" s="16">
        <v>0</v>
      </c>
      <c r="Q673" s="16">
        <f>N673-O673-P673</f>
        <v>0</v>
      </c>
      <c r="R673" s="15" t="s">
        <v>75</v>
      </c>
      <c r="S673" s="15">
        <f>IF(R673="N/A", J673-($B$1-F673), J673-($B$1-R673))</f>
        <v>4</v>
      </c>
      <c r="T673" s="16">
        <f>IF($S673&lt;1, "N/A", $M673)</f>
        <v>0</v>
      </c>
      <c r="U673" s="16">
        <f>IF($S673&lt;2, "N/A", $M673)</f>
        <v>0</v>
      </c>
      <c r="V673" s="16">
        <f>IF($S673&lt;3, "N/A", $M673)</f>
        <v>0</v>
      </c>
      <c r="W673" s="16">
        <f>IF($S673&lt;4, "N/A", $M673)</f>
        <v>0</v>
      </c>
      <c r="X673" s="16" t="str">
        <f>IF($S673&lt;5, "N/A", $M673)</f>
        <v>N/A</v>
      </c>
      <c r="Y673" s="15" t="str">
        <f>IF(SUM(T673:X673)&lt;&gt;Q673, "CHECK", "OK")</f>
        <v>OK</v>
      </c>
      <c r="Z673" s="15" t="str">
        <f>IF(F673=$B$1, "No", IF(S673=1, "Yes", "No"))</f>
        <v>No</v>
      </c>
      <c r="AA673" s="18" t="str">
        <f>IF(C673="DM", "N/A", IF(Z673="No","N/A",VLOOKUP(B673,'Extension List'!$A$3:$R$1972,18,FALSE)))</f>
        <v>N/A</v>
      </c>
      <c r="AB673" s="15" t="str">
        <f>IF(C673="DM", "N/A", IF(Z673="No","N/A",VLOOKUP(B673,'Extension List'!$A$3:$T$1972,20,FALSE)))</f>
        <v>N/A</v>
      </c>
      <c r="AC673" s="15" t="str">
        <f>IF(AA673="N/A", "N/A", 0)</f>
        <v>N/A</v>
      </c>
      <c r="AD673" s="16" t="str">
        <f>IF(AE673="N/A", "N/A", AA673-AE673)</f>
        <v>N/A</v>
      </c>
      <c r="AE673" s="16" t="str">
        <f>IF(AA673="N/A", "N/A", IF(AC673&gt;0, IF(AA673&lt;13, ROUNDUP(0.25*AA673,0), IF(AA673&lt;26, ROUNDUP(0.4*AA673,0), IF(AA673&lt;51, ROUNDUP(0.6*AA673,0), ROUNDUP(0.75*AA673,0)))), "N/A"))</f>
        <v>N/A</v>
      </c>
      <c r="AF673" s="16" t="str">
        <f>IF(AD673="N/A","N/A", (AE673*AC673)+Q673)</f>
        <v>N/A</v>
      </c>
      <c r="AG673" s="16" t="str">
        <f>IF($AF673="N/A", "N/A", "TBC")</f>
        <v>N/A</v>
      </c>
      <c r="AH673" s="16" t="str">
        <f>IF($AF673="N/A", "N/A", "TBC")</f>
        <v>N/A</v>
      </c>
      <c r="AI673" s="16" t="str">
        <f>IF($AF673="N/A","N/A",IF(AC673&gt;1,"TBC","N/A"))</f>
        <v>N/A</v>
      </c>
      <c r="AJ673" s="16" t="str">
        <f>IF($AF673="N/A","N/A",IF(AC673&gt;2,"TBC","N/A"))</f>
        <v>N/A</v>
      </c>
      <c r="AK673" s="16" t="str">
        <f>IF($AF673="N/A","N/A",IF(AC673&gt;3,"TBC","N/A"))</f>
        <v>N/A</v>
      </c>
      <c r="AL673" s="16" t="str">
        <f>IF(AC673="N/A","N/A",IF(AC673&gt;0,IF(SUM(AG673:AK673)&lt;&gt;AF673,"CHECK","OK"),"N/A"))</f>
        <v>N/A</v>
      </c>
      <c r="AM673" s="16">
        <f>IF(AD673="N/A", L673+T673, L673+AG673)</f>
        <v>3</v>
      </c>
      <c r="AN673" s="16">
        <f>IF(AD673="N/A", IF(U673="N/A", "N/A", L673+U673), AD673+AH673)</f>
        <v>3</v>
      </c>
      <c r="AO673" s="16">
        <f>IF(AD673="N/A", IF(V673="N/A", "N/A", L673+V673), IF(AI673="N/A", "N/A", AD673+AI673))</f>
        <v>3</v>
      </c>
      <c r="AP673" s="16">
        <f>IF(AD673="N/A", IF(W673="N/A", "N/A", L673+W673), IF(AJ673="N/A", "N/A", AD673+AJ673))</f>
        <v>3</v>
      </c>
      <c r="AQ673" s="16" t="str">
        <f>IF(AD673="N/A", IF(X673="N/A", "N/A", L673+X673), IF(AK673="N/A", "N/A", AD673+AK673))</f>
        <v>N/A</v>
      </c>
      <c r="AR673" s="15" t="s">
        <v>40</v>
      </c>
      <c r="AS673" s="15" t="s">
        <v>40</v>
      </c>
      <c r="AT673" s="15" t="s">
        <v>40</v>
      </c>
      <c r="AU673" s="15" t="s">
        <v>40</v>
      </c>
      <c r="AV673" s="15" t="s">
        <v>40</v>
      </c>
      <c r="AW673" s="15" t="s">
        <v>40</v>
      </c>
      <c r="AX673" s="15" t="s">
        <v>40</v>
      </c>
      <c r="AY673" s="15" t="s">
        <v>40</v>
      </c>
      <c r="AZ673" s="15" t="s">
        <v>40</v>
      </c>
      <c r="BA673" s="15" t="s">
        <v>40</v>
      </c>
      <c r="BB673" s="15" t="s">
        <v>40</v>
      </c>
      <c r="BC673" s="15" t="s">
        <v>40</v>
      </c>
      <c r="BD673" s="15" t="s">
        <v>40</v>
      </c>
      <c r="BE673" s="15" t="s">
        <v>40</v>
      </c>
      <c r="BF673" s="15" t="s">
        <v>40</v>
      </c>
      <c r="BG673" s="15" t="s">
        <v>40</v>
      </c>
      <c r="BH673" s="15" t="s">
        <v>40</v>
      </c>
      <c r="BJ673" s="16">
        <f>IF(AR673="R", $CA673, IF(OR(AR673="P", AR673="T", AR673="N"), 0, IF($C673="DM", $T673, IF(OR(AR673="Y", AR673="IR"),$AM673,IF(AR673="C", IF($BI673="Y", IF($AF673="N/A", $Q673, $AF673), IF($AG673="N/A", $T673,$AG673)))))))</f>
        <v>3</v>
      </c>
      <c r="BK673" s="16">
        <f>IF(AS673="R", $CA673, IF(OR(AS673="P", AS673="T", AS673="N"), 0, IF($C673="DM", $T673, IF(OR(AS673="Y", AS673="IR"),$AM673,IF(AS673="C", IF($BI673="Y", IF($AF673="N/A", $Q673, $AF673), IF($AG673="N/A", $T673,$AG673)))))))</f>
        <v>3</v>
      </c>
      <c r="BL673" s="16">
        <f>IF(AT673="R", $CA673, IF(OR(AT673="P", AT673="T", AT673="N"), 0, IF($C673="DM", $T673, IF(OR(AT673="Y", AT673="IR"),$AM673,IF(AT673="C", IF($BI673="Y", IF($AF673="N/A", $Q673, $AF673), IF($AG673="N/A", $T673,$AG673)))))))</f>
        <v>3</v>
      </c>
      <c r="BM673" s="16">
        <f>IF(AU673="R", $CA673, IF(OR(AU673="P", AU673="T", AU673="N"), 0, IF($C673="DM", $T673, IF(OR(AU673="Y", AU673="IR"),$AM673,IF(AU673="C", IF($BI673="Y", IF($AF673="N/A", $Q673, $AF673), IF($AG673="N/A", $T673,$AG673)))))))</f>
        <v>3</v>
      </c>
      <c r="BN673" s="16">
        <f>IF(AV673="R", $CA673, IF(OR(AV673="P", AV673="T", AV673="N"), 0, IF($C673="DM", $T673, IF(OR(AV673="Y", AV673="IR"),$AM673,IF(AV673="C", IF($BI673="Y", IF($AF673="N/A", $Q673, $AF673), IF($AG673="N/A", $T673,$AG673)))))))</f>
        <v>3</v>
      </c>
      <c r="BO673" s="16">
        <f>IF(AW673="R", $CA673, IF(OR(AW673="P", AW673="T", AW673="N"), 0, IF($C673="DM", $T673, IF(OR(AW673="Y", AW673="IR"),$AM673,IF(AW673="C", IF($BI673="Y", IF($AF673="N/A", $Q673, $AF673), IF($AG673="N/A", $T673,$AG673)))))))</f>
        <v>3</v>
      </c>
      <c r="BP673" s="16">
        <f>IF(AX673="R", $CA673, IF(OR(AX673="P", AX673="T", AX673="N"), 0, IF($C673="DM", $T673, IF(OR(AX673="Y", AX673="IR"),$AM673,IF(AX673="C", IF($BI673="Y", IF($AF673="N/A", $Q673, $AF673), IF($AG673="N/A", $T673,$AG673)))))))</f>
        <v>3</v>
      </c>
      <c r="BQ673" s="16">
        <f>IF(AY673="R", $CA673, IF(OR(AY673="P", AY673="T", AY673="N"), 0, IF($C673="DM", $T673, IF(OR(AY673="Y", AY673="IR"),$AM673,IF(AY673="C", IF($BI673="Y", IF($AF673="N/A", $Q673, $AF673), IF($AG673="N/A", $T673,$AG673)))))))</f>
        <v>3</v>
      </c>
      <c r="BR673" s="16">
        <f>IF(AZ673="R", $CA673, IF(OR(AZ673="P", AZ673="T", AZ673="N"), 0, IF($C673="DM", $T673, IF(OR(AZ673="Y", AZ673="IR"),$AM673,IF(AZ673="C", IF($BI673="Y", IF($AF673="N/A", $Q673, $AF673), IF($AG673="N/A", $T673,$AG673)))))))</f>
        <v>3</v>
      </c>
      <c r="BS673" s="16">
        <f>IF(BA673="R", $CA673, IF(OR(BA673="P", BA673="T", BA673="N"), 0, IF($C673="DM", $T673, IF(OR(BA673="Y", BA673="IR"),$AM673,IF(BA673="C", IF($BI673="Y", IF($AF673="N/A", $Q673, $AF673), IF($AG673="N/A", $T673,$AG673)))))))</f>
        <v>3</v>
      </c>
      <c r="BT673" s="16">
        <f>IF(BB673="R", $CA673, IF(OR(BB673="P", BB673="T", BB673="N"), 0, IF($C673="DM", $T673, IF(OR(BB673="Y", BB673="IR"),$AM673,IF(BB673="C", IF($BI673="Y", IF($BA673="C", IF($AF673="N/A", $Q673, $AF673), IF($AF673="N/A", $T673, $AM673)), IF($AG673="N/A", $T673,$AG673)))))))</f>
        <v>3</v>
      </c>
      <c r="BU673" s="16">
        <f>IF(BC673="R", $CA673, IF(OR(BC673="P", BC673="T", BC673="N"), 0, IF($C673="DM", $T673, IF(OR(BC673="Y", BC673="IR"),$AM673,IF(BC673="C", IF($BI673="Y", IF($BA673="C", IF($AF673="N/A", $Q673, $AF673), IF($AF673="N/A", $T673, $AM673)), IF($AG673="N/A", $T673,$AG673)))))))</f>
        <v>3</v>
      </c>
      <c r="BV673" s="16">
        <f>IF(BD673="R", $CA673, IF(OR(BD673="P", BD673="T", BD673="N"), 0, IF($C673="DM", $T673, IF(OR(BD673="Y", BD673="IR"),$AM673,IF(BD673="C", IF($BI673="Y", IF($BA673="C", IF($AF673="N/A", $Q673, $AF673), IF($AF673="N/A", $T673, $AM673)), IF($AG673="N/A", $T673,$AG673)))))))</f>
        <v>3</v>
      </c>
      <c r="BW673" s="16">
        <f>IF(BE673="R", $CA673, IF(OR(BE673="P", BE673="T", BE673="N"), 0, IF($C673="DM", $T673, IF(OR(BE673="Y", BE673="IR"),$AM673,IF(BE673="C", IF($BI673="Y", IF($BA673="C", IF($AF673="N/A", $Q673, $AF673), IF($AF673="N/A", $T673, $AM673)), IF($AG673="N/A", $T673,$AG673)))))))</f>
        <v>3</v>
      </c>
      <c r="BX673" s="16">
        <f>IF(BF673="R", $CA673, IF(OR(BF673="P", BF673="T", BF673="N"), 0, IF($C673="DM", $T673, IF(OR(BF673="Y", BF673="IR"),$AM673,IF(BF673="C", IF($BI673="Y", IF($BA673="C", IF($AF673="N/A", $Q673, $AF673), IF($AF673="N/A", $T673, $AM673)), IF($AG673="N/A", $T673,$AG673)))))))</f>
        <v>3</v>
      </c>
      <c r="BY673" s="16">
        <f>IF(BG673="R", $CA673, IF(OR(BG673="P", BG673="T", BG673="N"), 0, IF($C673="DM", $T673, IF(OR(BG673="Y", BG673="IR"),$AM673,IF(BG673="C", IF($BI673="Y", IF($BA673="C", IF($AF673="N/A", $Q673, $AF673), IF($AF673="N/A", $T673, $AM673)), IF($AG673="N/A", $T673,$AG673)))))))</f>
        <v>3</v>
      </c>
      <c r="BZ673" s="16">
        <f>IF(BH673="R", $CA673, IF(OR(BH673="P", BH673="T", BH673="N"), 0, IF($C673="DM", $T673, IF(OR(BH673="Y", BH673="IR"),$AM673,IF(BH673="C", IF($BI673="Y", IF($BA673="C", IF($AF673="N/A", $Q673, $AF673), IF($AF673="N/A", $T673, $AM673)), IF($AG673="N/A", $T673,$AG673)))))))</f>
        <v>3</v>
      </c>
      <c r="CA673" s="15" t="s">
        <v>75</v>
      </c>
      <c r="CB673" s="16">
        <f>BZ673</f>
        <v>3</v>
      </c>
      <c r="CC673" s="15">
        <f>IF(OR($BH673="T", $BH673="R"), 0, IF($BH673="C", IF($BI673="Y", IF($BA673="C", 0, IF(AF673="N/A", Q673-T673, AF673-AG673)), IF($AF673="N/A", U673, AH673)), AN673))</f>
        <v>3</v>
      </c>
      <c r="CD673" s="15">
        <f>IF(OR($BH673="T", $BH673="R"), 0, IF($BH673="C", IF($BI673="Y", 0, IF($AF673="N/A", V673, AI673)), AO673))</f>
        <v>3</v>
      </c>
      <c r="CE673" s="15">
        <f>IF(OR($BH673="T", $BH673="R"), 0, IF($BH673="C", IF($BI673="Y", 0, IF($AF673="N/A", W673, AJ673)), AP673))</f>
        <v>3</v>
      </c>
      <c r="CF673" s="15" t="str">
        <f>IF(OR($BH673="T", $BH673="R"), 0, IF($BH673="C", IF($BI673="Y", 0, IF($AF673="N/A", X673, AK673)), AQ673))</f>
        <v>N/A</v>
      </c>
      <c r="CG673" t="str">
        <f>IF(AC673="N/A", "S:"&amp;L673&amp;" G:"&amp;M673&amp;" GR:"&amp;Q673, IF(AC673=0, "S:"&amp;L673&amp;" G:"&amp;M673&amp;" GR:"&amp;Q673, "S:"&amp;L673&amp;"/"&amp;AD673&amp;" G:"&amp;AE673&amp;" GR:"&amp;AF673))</f>
        <v>S:3 G:0 GR:0</v>
      </c>
    </row>
    <row r="674" spans="1:85" x14ac:dyDescent="0.25">
      <c r="A674" s="14">
        <v>3107</v>
      </c>
      <c r="B674" s="15" t="s">
        <v>1778</v>
      </c>
      <c r="C674" s="15" t="s">
        <v>69</v>
      </c>
      <c r="D674" s="15" t="s">
        <v>55</v>
      </c>
      <c r="E674" s="15">
        <f>VLOOKUP(B674, 'Rookie Year'!$A$2:$B$55679,2,FALSE)</f>
        <v>2019</v>
      </c>
      <c r="F674" s="15">
        <v>2019</v>
      </c>
      <c r="G674" s="15" t="s">
        <v>40</v>
      </c>
      <c r="H674" s="15" t="s">
        <v>1927</v>
      </c>
      <c r="I674" s="16">
        <v>33</v>
      </c>
      <c r="J674" s="15">
        <v>5</v>
      </c>
      <c r="K674" s="17">
        <f>IF(AND(G674&lt;&gt;"N",R674="N/A"), IF(I674&lt;4, 0, 0.25),IF(I674=1, IF(J674=1,0.25, 0.25), IF(I674&lt;13, 0.25, IF(I674&lt;26, 0.4, IF(I674&lt;51, 0.6, 0.75)))))</f>
        <v>0.6</v>
      </c>
      <c r="L674" s="16">
        <f>I674-M674</f>
        <v>13</v>
      </c>
      <c r="M674" s="16">
        <f>ROUNDUP(I674*K674,0)</f>
        <v>20</v>
      </c>
      <c r="N674" s="16">
        <f>M674*J674</f>
        <v>100</v>
      </c>
      <c r="O674" s="16">
        <v>40</v>
      </c>
      <c r="P674" s="16">
        <v>0</v>
      </c>
      <c r="Q674" s="16">
        <f>N674-O674-P674</f>
        <v>60</v>
      </c>
      <c r="R674" s="15">
        <v>2022</v>
      </c>
      <c r="S674" s="15">
        <f>IF(R674="N/A", J674-($B$1-F674), J674-($B$1-R674))</f>
        <v>3</v>
      </c>
      <c r="T674" s="16">
        <v>20</v>
      </c>
      <c r="U674" s="16">
        <v>20</v>
      </c>
      <c r="V674" s="16">
        <v>20</v>
      </c>
      <c r="W674" s="16" t="str">
        <f>IF($S674&lt;4, "N/A", $M674)</f>
        <v>N/A</v>
      </c>
      <c r="X674" s="16" t="str">
        <f>IF($S674&lt;5, "N/A", $M674)</f>
        <v>N/A</v>
      </c>
      <c r="Y674" s="15" t="str">
        <f>IF(SUM(T674:X674)&lt;&gt;Q674, "CHECK", "OK")</f>
        <v>OK</v>
      </c>
      <c r="Z674" s="15" t="str">
        <f>IF(F674=$B$1, "No", IF(S674=1, "Yes", "No"))</f>
        <v>No</v>
      </c>
      <c r="AA674" s="18" t="str">
        <f>IF(C674="DM", "N/A", IF(Z674="No","N/A",VLOOKUP(B674,'Extension List'!$A$3:$R$1972,18,FALSE)))</f>
        <v>N/A</v>
      </c>
      <c r="AB674" s="15" t="str">
        <f>IF(C674="DM", "N/A", IF(Z674="No","N/A",VLOOKUP(B674,'Extension List'!$A$3:$T$1972,20,FALSE)))</f>
        <v>N/A</v>
      </c>
      <c r="AC674" s="15" t="str">
        <f>IF(AA674="N/A", "N/A", 0)</f>
        <v>N/A</v>
      </c>
      <c r="AD674" s="16" t="str">
        <f>IF(AE674="N/A", "N/A", AA674-AE674)</f>
        <v>N/A</v>
      </c>
      <c r="AE674" s="16" t="str">
        <f>IF(AA674="N/A", "N/A", IF(AC674&gt;0, IF(AA674&lt;13, ROUNDUP(0.25*AA674,0), IF(AA674&lt;26, ROUNDUP(0.4*AA674,0), IF(AA674&lt;51, ROUNDUP(0.6*AA674,0), ROUNDUP(0.75*AA674,0)))), "N/A"))</f>
        <v>N/A</v>
      </c>
      <c r="AF674" s="16" t="str">
        <f>IF(AD674="N/A","N/A", (AE674*AC674)+Q674)</f>
        <v>N/A</v>
      </c>
      <c r="AG674" s="16" t="str">
        <f>IF($AF674="N/A", "N/A", "TBC")</f>
        <v>N/A</v>
      </c>
      <c r="AH674" s="16" t="str">
        <f>IF($AF674="N/A", "N/A", "TBC")</f>
        <v>N/A</v>
      </c>
      <c r="AI674" s="16" t="str">
        <f>IF($AF674="N/A","N/A",IF(AC674&gt;1,"TBC","N/A"))</f>
        <v>N/A</v>
      </c>
      <c r="AJ674" s="16" t="str">
        <f>IF($AF674="N/A","N/A",IF(AC674&gt;2,"TBC","N/A"))</f>
        <v>N/A</v>
      </c>
      <c r="AK674" s="16" t="str">
        <f>IF($AF674="N/A","N/A",IF(AC674&gt;3,"TBC","N/A"))</f>
        <v>N/A</v>
      </c>
      <c r="AL674" s="16" t="str">
        <f>IF(AC674="N/A","N/A",IF(AC674&gt;0,IF(SUM(AG674:AK674)&lt;&gt;AF674,"CHECK","OK"),"N/A"))</f>
        <v>N/A</v>
      </c>
      <c r="AM674" s="16">
        <f>IF(AD674="N/A", L674+T674, L674+AG674)</f>
        <v>33</v>
      </c>
      <c r="AN674" s="16">
        <f>IF(AD674="N/A", IF(U674="N/A", "N/A", L674+U674), AD674+AH674)</f>
        <v>33</v>
      </c>
      <c r="AO674" s="16">
        <f>IF(AD674="N/A", IF(V674="N/A", "N/A", L674+V674), IF(AI674="N/A", "N/A", AD674+AI674))</f>
        <v>33</v>
      </c>
      <c r="AP674" s="16" t="str">
        <f>IF(AD674="N/A", IF(W674="N/A", "N/A", L674+W674), IF(AJ674="N/A", "N/A", AD674+AJ674))</f>
        <v>N/A</v>
      </c>
      <c r="AQ674" s="16" t="str">
        <f>IF(AD674="N/A", IF(X674="N/A", "N/A", L674+X674), IF(AK674="N/A", "N/A", AD674+AK674))</f>
        <v>N/A</v>
      </c>
      <c r="AR674" s="15" t="s">
        <v>40</v>
      </c>
      <c r="AS674" s="15" t="s">
        <v>40</v>
      </c>
      <c r="AT674" s="15" t="s">
        <v>40</v>
      </c>
      <c r="AU674" s="15" t="s">
        <v>40</v>
      </c>
      <c r="AV674" s="15" t="s">
        <v>40</v>
      </c>
      <c r="AW674" s="15" t="s">
        <v>40</v>
      </c>
      <c r="AX674" s="15" t="s">
        <v>44</v>
      </c>
      <c r="AY674" s="15" t="s">
        <v>44</v>
      </c>
      <c r="AZ674" s="15" t="s">
        <v>44</v>
      </c>
      <c r="BA674" s="15" t="s">
        <v>44</v>
      </c>
      <c r="BB674" s="15" t="s">
        <v>44</v>
      </c>
      <c r="BC674" s="15" t="s">
        <v>44</v>
      </c>
      <c r="BD674" s="15" t="s">
        <v>44</v>
      </c>
      <c r="BE674" s="15" t="s">
        <v>44</v>
      </c>
      <c r="BF674" s="15" t="s">
        <v>44</v>
      </c>
      <c r="BG674" s="15" t="s">
        <v>44</v>
      </c>
      <c r="BH674" s="15" t="s">
        <v>44</v>
      </c>
      <c r="BI674" s="15" t="s">
        <v>40</v>
      </c>
      <c r="BJ674" s="16">
        <f>IF(AR674="R", $CA674, IF(OR(AR674="P", AR674="T", AR674="N"), 0, IF($C674="DM", $T674, IF(OR(AR674="Y", AR674="IR"),$AM674,IF(AR674="C", IF($BI674="Y", IF($AF674="N/A", $Q674, $AF674), IF($AG674="N/A", $T674,$AG674)))))))</f>
        <v>33</v>
      </c>
      <c r="BK674" s="16">
        <f>IF(AS674="R", $CA674, IF(OR(AS674="P", AS674="T", AS674="N"), 0, IF($C674="DM", $T674, IF(OR(AS674="Y", AS674="IR"),$AM674,IF(AS674="C", IF($BI674="Y", IF($AF674="N/A", $Q674, $AF674), IF($AG674="N/A", $T674,$AG674)))))))</f>
        <v>33</v>
      </c>
      <c r="BL674" s="16">
        <f>IF(AT674="R", $CA674, IF(OR(AT674="P", AT674="T", AT674="N"), 0, IF($C674="DM", $T674, IF(OR(AT674="Y", AT674="IR"),$AM674,IF(AT674="C", IF($BI674="Y", IF($AF674="N/A", $Q674, $AF674), IF($AG674="N/A", $T674,$AG674)))))))</f>
        <v>33</v>
      </c>
      <c r="BM674" s="16">
        <f>IF(AU674="R", $CA674, IF(OR(AU674="P", AU674="T", AU674="N"), 0, IF($C674="DM", $T674, IF(OR(AU674="Y", AU674="IR"),$AM674,IF(AU674="C", IF($BI674="Y", IF($AF674="N/A", $Q674, $AF674), IF($AG674="N/A", $T674,$AG674)))))))</f>
        <v>33</v>
      </c>
      <c r="BN674" s="16">
        <f>IF(AV674="R", $CA674, IF(OR(AV674="P", AV674="T", AV674="N"), 0, IF($C674="DM", $T674, IF(OR(AV674="Y", AV674="IR"),$AM674,IF(AV674="C", IF($BI674="Y", IF($AF674="N/A", $Q674, $AF674), IF($AG674="N/A", $T674,$AG674)))))))</f>
        <v>33</v>
      </c>
      <c r="BO674" s="16">
        <f>IF(AW674="R", $CA674, IF(OR(AW674="P", AW674="T", AW674="N"), 0, IF($C674="DM", $T674, IF(OR(AW674="Y", AW674="IR"),$AM674,IF(AW674="C", IF($BI674="Y", IF($AF674="N/A", $Q674, $AF674), IF($AG674="N/A", $T674,$AG674)))))))</f>
        <v>33</v>
      </c>
      <c r="BP674" s="16">
        <f>IF(AX674="R", $CA674, IF(OR(AX674="P", AX674="T", AX674="N"), 0, IF($C674="DM", $T674, IF(OR(AX674="Y", AX674="IR"),$AM674,IF(AX674="C", IF($BI674="Y", IF($AF674="N/A", $Q674, $AF674), IF($AG674="N/A", $T674,$AG674)))))))</f>
        <v>60</v>
      </c>
      <c r="BQ674" s="16">
        <f>IF(AY674="R", $CA674, IF(OR(AY674="P", AY674="T", AY674="N"), 0, IF($C674="DM", $T674, IF(OR(AY674="Y", AY674="IR"),$AM674,IF(AY674="C", IF($BI674="Y", IF($AF674="N/A", $Q674, $AF674), IF($AG674="N/A", $T674,$AG674)))))))</f>
        <v>60</v>
      </c>
      <c r="BR674" s="16">
        <f>IF(AZ674="R", $CA674, IF(OR(AZ674="P", AZ674="T", AZ674="N"), 0, IF($C674="DM", $T674, IF(OR(AZ674="Y", AZ674="IR"),$AM674,IF(AZ674="C", IF($BI674="Y", IF($AF674="N/A", $Q674, $AF674), IF($AG674="N/A", $T674,$AG674)))))))</f>
        <v>60</v>
      </c>
      <c r="BS674" s="16">
        <f>IF(BA674="R", $CA674, IF(OR(BA674="P", BA674="T", BA674="N"), 0, IF($C674="DM", $T674, IF(OR(BA674="Y", BA674="IR"),$AM674,IF(BA674="C", IF($BI674="Y", IF($AF674="N/A", $Q674, $AF674), IF($AG674="N/A", $T674,$AG674)))))))</f>
        <v>60</v>
      </c>
      <c r="BT674" s="16">
        <f>IF(BB674="R", $CA674, IF(OR(BB674="P", BB674="T", BB674="N"), 0, IF($C674="DM", $T674, IF(OR(BB674="Y", BB674="IR"),$AM674,IF(BB674="C", IF($BI674="Y", IF($BA674="C", IF($AF674="N/A", $Q674, $AF674), IF($AF674="N/A", $T674, $AM674)), IF($AG674="N/A", $T674,$AG674)))))))</f>
        <v>60</v>
      </c>
      <c r="BU674" s="16">
        <f>IF(BC674="R", $CA674, IF(OR(BC674="P", BC674="T", BC674="N"), 0, IF($C674="DM", $T674, IF(OR(BC674="Y", BC674="IR"),$AM674,IF(BC674="C", IF($BI674="Y", IF($BA674="C", IF($AF674="N/A", $Q674, $AF674), IF($AF674="N/A", $T674, $AM674)), IF($AG674="N/A", $T674,$AG674)))))))</f>
        <v>60</v>
      </c>
      <c r="BV674" s="16">
        <f>IF(BD674="R", $CA674, IF(OR(BD674="P", BD674="T", BD674="N"), 0, IF($C674="DM", $T674, IF(OR(BD674="Y", BD674="IR"),$AM674,IF(BD674="C", IF($BI674="Y", IF($BA674="C", IF($AF674="N/A", $Q674, $AF674), IF($AF674="N/A", $T674, $AM674)), IF($AG674="N/A", $T674,$AG674)))))))</f>
        <v>60</v>
      </c>
      <c r="BW674" s="16">
        <f>IF(BE674="R", $CA674, IF(OR(BE674="P", BE674="T", BE674="N"), 0, IF($C674="DM", $T674, IF(OR(BE674="Y", BE674="IR"),$AM674,IF(BE674="C", IF($BI674="Y", IF($BA674="C", IF($AF674="N/A", $Q674, $AF674), IF($AF674="N/A", $T674, $AM674)), IF($AG674="N/A", $T674,$AG674)))))))</f>
        <v>60</v>
      </c>
      <c r="BX674" s="16">
        <f>IF(BF674="R", $CA674, IF(OR(BF674="P", BF674="T", BF674="N"), 0, IF($C674="DM", $T674, IF(OR(BF674="Y", BF674="IR"),$AM674,IF(BF674="C", IF($BI674="Y", IF($BA674="C", IF($AF674="N/A", $Q674, $AF674), IF($AF674="N/A", $T674, $AM674)), IF($AG674="N/A", $T674,$AG674)))))))</f>
        <v>60</v>
      </c>
      <c r="BY674" s="16">
        <f>IF(BG674="R", $CA674, IF(OR(BG674="P", BG674="T", BG674="N"), 0, IF($C674="DM", $T674, IF(OR(BG674="Y", BG674="IR"),$AM674,IF(BG674="C", IF($BI674="Y", IF($BA674="C", IF($AF674="N/A", $Q674, $AF674), IF($AF674="N/A", $T674, $AM674)), IF($AG674="N/A", $T674,$AG674)))))))</f>
        <v>60</v>
      </c>
      <c r="BZ674" s="16">
        <f>IF(BH674="R", $CA674, IF(OR(BH674="P", BH674="T", BH674="N"), 0, IF($C674="DM", $T674, IF(OR(BH674="Y", BH674="IR"),$AM674,IF(BH674="C", IF($BI674="Y", IF($BA674="C", IF($AF674="N/A", $Q674, $AF674), IF($AF674="N/A", $T674, $AM674)), IF($AG674="N/A", $T674,$AG674)))))))</f>
        <v>60</v>
      </c>
      <c r="CA674" s="15" t="s">
        <v>75</v>
      </c>
      <c r="CB674" s="16">
        <f>BZ674</f>
        <v>60</v>
      </c>
      <c r="CC674" s="15">
        <f>IF(OR($BH674="T", $BH674="R"), 0, IF($BH674="C", IF($BI674="Y", IF($BA674="C", 0, IF(AF674="N/A", Q674-T674, AF674-AG674)), IF($AF674="N/A", U674, AH674)), AN674))</f>
        <v>0</v>
      </c>
      <c r="CD674" s="15">
        <f>IF(OR($BH674="T", $BH674="R"), 0, IF($BH674="C", IF($BI674="Y", 0, IF($AF674="N/A", V674, AI674)), AO674))</f>
        <v>0</v>
      </c>
      <c r="CE674" s="15">
        <f>IF(OR($BH674="T", $BH674="R"), 0, IF($BH674="C", IF($BI674="Y", 0, IF($AF674="N/A", W674, AJ674)), AP674))</f>
        <v>0</v>
      </c>
      <c r="CF674" s="15">
        <f>IF(OR($BH674="T", $BH674="R"), 0, IF($BH674="C", IF($BI674="Y", 0, IF($AF674="N/A", X674, AK674)), AQ674))</f>
        <v>0</v>
      </c>
      <c r="CG674" t="str">
        <f>IF(AC674="N/A", "S:"&amp;L674&amp;" G:"&amp;M674&amp;" GR:"&amp;Q674, IF(AC674=0, "S:"&amp;L674&amp;" G:"&amp;M674&amp;" GR:"&amp;Q674, "S:"&amp;L674&amp;"/"&amp;AD674&amp;" G:"&amp;AE674&amp;" GR:"&amp;AF674))</f>
        <v>S:13 G:20 GR:60</v>
      </c>
    </row>
    <row r="675" spans="1:85" x14ac:dyDescent="0.25">
      <c r="A675" s="14">
        <v>5274</v>
      </c>
      <c r="B675" s="15" t="s">
        <v>2862</v>
      </c>
      <c r="C675" s="15" t="s">
        <v>70</v>
      </c>
      <c r="D675" s="15" t="s">
        <v>55</v>
      </c>
      <c r="E675" s="15">
        <f>VLOOKUP(B675, 'Rookie Year'!$A$2:$B$55679,2,FALSE)</f>
        <v>2023</v>
      </c>
      <c r="F675" s="15">
        <v>2023</v>
      </c>
      <c r="G675" s="15" t="s">
        <v>40</v>
      </c>
      <c r="H675" s="15" t="s">
        <v>2250</v>
      </c>
      <c r="I675" s="16">
        <v>1</v>
      </c>
      <c r="J675" s="15">
        <v>3</v>
      </c>
      <c r="K675" s="17">
        <f>IF(AND(G675&lt;&gt;"N",R675="N/A"), IF(I675&lt;4, 0, 0.25),IF(I675=1, IF(J675=1,0.25, 0.25), IF(I675&lt;13, 0.25, IF(I675&lt;26, 0.4, IF(I675&lt;51, 0.6, 0.75)))))</f>
        <v>0</v>
      </c>
      <c r="L675" s="16">
        <f>I675-M675</f>
        <v>1</v>
      </c>
      <c r="M675" s="16">
        <f>ROUNDUP(I675*K675,0)</f>
        <v>0</v>
      </c>
      <c r="N675" s="16">
        <f>M675*J675</f>
        <v>0</v>
      </c>
      <c r="O675" s="16">
        <v>0</v>
      </c>
      <c r="P675" s="16">
        <v>0</v>
      </c>
      <c r="Q675" s="16">
        <f>N675-O675-P675</f>
        <v>0</v>
      </c>
      <c r="R675" s="15" t="s">
        <v>75</v>
      </c>
      <c r="S675" s="15">
        <f>IF(R675="N/A", J675-($B$1-F675), J675-($B$1-R675))</f>
        <v>2</v>
      </c>
      <c r="T675" s="16">
        <v>0</v>
      </c>
      <c r="U675" s="16">
        <v>0</v>
      </c>
      <c r="V675" s="16" t="str">
        <f>IF($S675&lt;3, "N/A", $M675)</f>
        <v>N/A</v>
      </c>
      <c r="W675" s="16" t="str">
        <f>IF($S675&lt;4, "N/A", $M675)</f>
        <v>N/A</v>
      </c>
      <c r="X675" s="16" t="str">
        <f>IF($S675&lt;5, "N/A", $M675)</f>
        <v>N/A</v>
      </c>
      <c r="Y675" s="15" t="str">
        <f>IF(SUM(T675:X675)&lt;&gt;Q675, "CHECK", "OK")</f>
        <v>OK</v>
      </c>
      <c r="Z675" s="15" t="str">
        <f>IF(F675=$B$1, "No", IF(S675=1, "Yes", "No"))</f>
        <v>No</v>
      </c>
      <c r="AA675" s="18" t="str">
        <f>IF(C675="DM", "N/A", IF(Z675="No","N/A",VLOOKUP(B675,'Extension List'!$A$3:$R$1972,18,FALSE)))</f>
        <v>N/A</v>
      </c>
      <c r="AB675" s="15" t="str">
        <f>IF(C675="DM", "N/A", IF(Z675="No","N/A",VLOOKUP(B675,'Extension List'!$A$3:$T$1972,20,FALSE)))</f>
        <v>N/A</v>
      </c>
      <c r="AC675" s="15" t="str">
        <f>IF(AA675="N/A", "N/A", 0)</f>
        <v>N/A</v>
      </c>
      <c r="AD675" s="16" t="str">
        <f>IF(AE675="N/A", "N/A", AA675-AE675)</f>
        <v>N/A</v>
      </c>
      <c r="AE675" s="16" t="str">
        <f>IF(AA675="N/A", "N/A", IF(AC675&gt;0, IF(AA675&lt;13, ROUNDUP(0.25*AA675,0), IF(AA675&lt;26, ROUNDUP(0.4*AA675,0), IF(AA675&lt;51, ROUNDUP(0.6*AA675,0), ROUNDUP(0.75*AA675,0)))), "N/A"))</f>
        <v>N/A</v>
      </c>
      <c r="AF675" s="16" t="str">
        <f>IF(AD675="N/A","N/A", (AE675*AC675)+Q675)</f>
        <v>N/A</v>
      </c>
      <c r="AG675" s="16" t="str">
        <f>IF($AF675="N/A", "N/A", "TBC")</f>
        <v>N/A</v>
      </c>
      <c r="AH675" s="16" t="str">
        <f>IF($AF675="N/A", "N/A", "TBC")</f>
        <v>N/A</v>
      </c>
      <c r="AI675" s="16" t="str">
        <f>IF($AF675="N/A","N/A",IF(AC675&gt;1,"TBC","N/A"))</f>
        <v>N/A</v>
      </c>
      <c r="AJ675" s="16" t="str">
        <f>IF($AF675="N/A","N/A",IF(AC675&gt;2,"TBC","N/A"))</f>
        <v>N/A</v>
      </c>
      <c r="AK675" s="16" t="str">
        <f>IF($AF675="N/A","N/A",IF(AC675&gt;3,"TBC","N/A"))</f>
        <v>N/A</v>
      </c>
      <c r="AL675" s="16" t="str">
        <f>IF(AC675="N/A","N/A",IF(AC675&gt;0,IF(SUM(AG675:AK675)&lt;&gt;AF675,"CHECK","OK"),"N/A"))</f>
        <v>N/A</v>
      </c>
      <c r="AM675" s="16">
        <f>IF(AD675="N/A", L675+T675, L675+AG675)</f>
        <v>1</v>
      </c>
      <c r="AN675" s="16">
        <f>IF(AD675="N/A", IF(U675="N/A", "N/A", L675+U675), AD675+AH675)</f>
        <v>1</v>
      </c>
      <c r="AO675" s="16" t="str">
        <f>IF(AD675="N/A", IF(V675="N/A", "N/A", L675+V675), IF(AI675="N/A", "N/A", AD675+AI675))</f>
        <v>N/A</v>
      </c>
      <c r="AP675" s="16" t="str">
        <f>IF(AD675="N/A", IF(W675="N/A", "N/A", L675+W675), IF(AJ675="N/A", "N/A", AD675+AJ675))</f>
        <v>N/A</v>
      </c>
      <c r="AQ675" s="16" t="str">
        <f>IF(AD675="N/A", IF(X675="N/A", "N/A", L675+X675), IF(AK675="N/A", "N/A", AD675+AK675))</f>
        <v>N/A</v>
      </c>
      <c r="AR675" s="15" t="s">
        <v>44</v>
      </c>
      <c r="AS675" s="15" t="s">
        <v>44</v>
      </c>
      <c r="AT675" s="15" t="s">
        <v>44</v>
      </c>
      <c r="AU675" s="15" t="s">
        <v>44</v>
      </c>
      <c r="AV675" s="15" t="s">
        <v>44</v>
      </c>
      <c r="AW675" s="15" t="s">
        <v>44</v>
      </c>
      <c r="AX675" s="15" t="s">
        <v>44</v>
      </c>
      <c r="AY675" s="15" t="s">
        <v>44</v>
      </c>
      <c r="AZ675" s="15" t="s">
        <v>44</v>
      </c>
      <c r="BA675" s="15" t="s">
        <v>44</v>
      </c>
      <c r="BB675" s="15" t="s">
        <v>44</v>
      </c>
      <c r="BC675" s="15" t="s">
        <v>44</v>
      </c>
      <c r="BD675" s="15" t="s">
        <v>44</v>
      </c>
      <c r="BE675" s="15" t="s">
        <v>44</v>
      </c>
      <c r="BF675" s="15" t="s">
        <v>44</v>
      </c>
      <c r="BG675" s="15" t="s">
        <v>44</v>
      </c>
      <c r="BH675" s="15" t="s">
        <v>44</v>
      </c>
      <c r="BI675" s="15"/>
      <c r="BJ675" s="16">
        <f>IF(AR675="R", $CA675, IF(OR(AR675="P", AR675="T", AR675="N"), 0, IF($C675="DM", $T675, IF(OR(AR675="Y", AR675="IR"),$AM675,IF(AR675="C", IF($BI675="Y", IF($AF675="N/A", $Q675, $AF675), IF($AG675="N/A", $T675,$AG675)))))))</f>
        <v>0</v>
      </c>
      <c r="BK675" s="16">
        <f>IF(AS675="R", $CA675, IF(OR(AS675="P", AS675="T", AS675="N"), 0, IF($C675="DM", $T675, IF(OR(AS675="Y", AS675="IR"),$AM675,IF(AS675="C", IF($BI675="Y", IF($AF675="N/A", $Q675, $AF675), IF($AG675="N/A", $T675,$AG675)))))))</f>
        <v>0</v>
      </c>
      <c r="BL675" s="16">
        <f>IF(AT675="R", $CA675, IF(OR(AT675="P", AT675="T", AT675="N"), 0, IF($C675="DM", $T675, IF(OR(AT675="Y", AT675="IR"),$AM675,IF(AT675="C", IF($BI675="Y", IF($AF675="N/A", $Q675, $AF675), IF($AG675="N/A", $T675,$AG675)))))))</f>
        <v>0</v>
      </c>
      <c r="BM675" s="16">
        <f>IF(AU675="R", $CA675, IF(OR(AU675="P", AU675="T", AU675="N"), 0, IF($C675="DM", $T675, IF(OR(AU675="Y", AU675="IR"),$AM675,IF(AU675="C", IF($BI675="Y", IF($AF675="N/A", $Q675, $AF675), IF($AG675="N/A", $T675,$AG675)))))))</f>
        <v>0</v>
      </c>
      <c r="BN675" s="16">
        <f>IF(AV675="R", $CA675, IF(OR(AV675="P", AV675="T", AV675="N"), 0, IF($C675="DM", $T675, IF(OR(AV675="Y", AV675="IR"),$AM675,IF(AV675="C", IF($BI675="Y", IF($AF675="N/A", $Q675, $AF675), IF($AG675="N/A", $T675,$AG675)))))))</f>
        <v>0</v>
      </c>
      <c r="BO675" s="16">
        <f>IF(AW675="R", $CA675, IF(OR(AW675="P", AW675="T", AW675="N"), 0, IF($C675="DM", $T675, IF(OR(AW675="Y", AW675="IR"),$AM675,IF(AW675="C", IF($BI675="Y", IF($AF675="N/A", $Q675, $AF675), IF($AG675="N/A", $T675,$AG675)))))))</f>
        <v>0</v>
      </c>
      <c r="BP675" s="16">
        <f>IF(AX675="R", $CA675, IF(OR(AX675="P", AX675="T", AX675="N"), 0, IF($C675="DM", $T675, IF(OR(AX675="Y", AX675="IR"),$AM675,IF(AX675="C", IF($BI675="Y", IF($AF675="N/A", $Q675, $AF675), IF($AG675="N/A", $T675,$AG675)))))))</f>
        <v>0</v>
      </c>
      <c r="BQ675" s="16">
        <f>IF(AY675="R", $CA675, IF(OR(AY675="P", AY675="T", AY675="N"), 0, IF($C675="DM", $T675, IF(OR(AY675="Y", AY675="IR"),$AM675,IF(AY675="C", IF($BI675="Y", IF($AF675="N/A", $Q675, $AF675), IF($AG675="N/A", $T675,$AG675)))))))</f>
        <v>0</v>
      </c>
      <c r="BR675" s="16">
        <f>IF(AZ675="R", $CA675, IF(OR(AZ675="P", AZ675="T", AZ675="N"), 0, IF($C675="DM", $T675, IF(OR(AZ675="Y", AZ675="IR"),$AM675,IF(AZ675="C", IF($BI675="Y", IF($AF675="N/A", $Q675, $AF675), IF($AG675="N/A", $T675,$AG675)))))))</f>
        <v>0</v>
      </c>
      <c r="BS675" s="16">
        <f>IF(BA675="R", $CA675, IF(OR(BA675="P", BA675="T", BA675="N"), 0, IF($C675="DM", $T675, IF(OR(BA675="Y", BA675="IR"),$AM675,IF(BA675="C", IF($BI675="Y", IF($AF675="N/A", $Q675, $AF675), IF($AG675="N/A", $T675,$AG675)))))))</f>
        <v>0</v>
      </c>
      <c r="BT675" s="16">
        <f>IF(BB675="R", $CA675, IF(OR(BB675="P", BB675="T", BB675="N"), 0, IF($C675="DM", $T675, IF(OR(BB675="Y", BB675="IR"),$AM675,IF(BB675="C", IF($BI675="Y", IF($BA675="C", IF($AF675="N/A", $Q675, $AF675), IF($AF675="N/A", $T675, $AM675)), IF($AG675="N/A", $T675,$AG675)))))))</f>
        <v>0</v>
      </c>
      <c r="BU675" s="16">
        <f>IF(BC675="R", $CA675, IF(OR(BC675="P", BC675="T", BC675="N"), 0, IF($C675="DM", $T675, IF(OR(BC675="Y", BC675="IR"),$AM675,IF(BC675="C", IF($BI675="Y", IF($BA675="C", IF($AF675="N/A", $Q675, $AF675), IF($AF675="N/A", $T675, $AM675)), IF($AG675="N/A", $T675,$AG675)))))))</f>
        <v>0</v>
      </c>
      <c r="BV675" s="16">
        <f>IF(BD675="R", $CA675, IF(OR(BD675="P", BD675="T", BD675="N"), 0, IF($C675="DM", $T675, IF(OR(BD675="Y", BD675="IR"),$AM675,IF(BD675="C", IF($BI675="Y", IF($BA675="C", IF($AF675="N/A", $Q675, $AF675), IF($AF675="N/A", $T675, $AM675)), IF($AG675="N/A", $T675,$AG675)))))))</f>
        <v>0</v>
      </c>
      <c r="BW675" s="16">
        <f>IF(BE675="R", $CA675, IF(OR(BE675="P", BE675="T", BE675="N"), 0, IF($C675="DM", $T675, IF(OR(BE675="Y", BE675="IR"),$AM675,IF(BE675="C", IF($BI675="Y", IF($BA675="C", IF($AF675="N/A", $Q675, $AF675), IF($AF675="N/A", $T675, $AM675)), IF($AG675="N/A", $T675,$AG675)))))))</f>
        <v>0</v>
      </c>
      <c r="BX675" s="16">
        <f>IF(BF675="R", $CA675, IF(OR(BF675="P", BF675="T", BF675="N"), 0, IF($C675="DM", $T675, IF(OR(BF675="Y", BF675="IR"),$AM675,IF(BF675="C", IF($BI675="Y", IF($BA675="C", IF($AF675="N/A", $Q675, $AF675), IF($AF675="N/A", $T675, $AM675)), IF($AG675="N/A", $T675,$AG675)))))))</f>
        <v>0</v>
      </c>
      <c r="BY675" s="16">
        <f>IF(BG675="R", $CA675, IF(OR(BG675="P", BG675="T", BG675="N"), 0, IF($C675="DM", $T675, IF(OR(BG675="Y", BG675="IR"),$AM675,IF(BG675="C", IF($BI675="Y", IF($BA675="C", IF($AF675="N/A", $Q675, $AF675), IF($AF675="N/A", $T675, $AM675)), IF($AG675="N/A", $T675,$AG675)))))))</f>
        <v>0</v>
      </c>
      <c r="BZ675" s="16">
        <f>IF(BH675="R", $CA675, IF(OR(BH675="P", BH675="T", BH675="N"), 0, IF($C675="DM", $T675, IF(OR(BH675="Y", BH675="IR"),$AM675,IF(BH675="C", IF($BI675="Y", IF($BA675="C", IF($AF675="N/A", $Q675, $AF675), IF($AF675="N/A", $T675, $AM675)), IF($AG675="N/A", $T675,$AG675)))))))</f>
        <v>0</v>
      </c>
      <c r="CA675" s="15" t="s">
        <v>75</v>
      </c>
      <c r="CB675" s="16">
        <f>BZ675</f>
        <v>0</v>
      </c>
      <c r="CC675" s="15">
        <f>IF(OR($BH675="T", $BH675="R"), 0, IF($BH675="C", IF($BI675="Y", IF($BA675="C", 0, IF(AF675="N/A", Q675-T675, AF675-AG675)), IF($AF675="N/A", U675, AH675)), AN675))</f>
        <v>0</v>
      </c>
      <c r="CD675" s="15" t="str">
        <f>IF(OR($BH675="T", $BH675="R"), 0, IF($BH675="C", IF($BI675="Y", 0, IF($AF675="N/A", V675, AI675)), AO675))</f>
        <v>N/A</v>
      </c>
      <c r="CE675" s="15" t="str">
        <f>IF(OR($BH675="T", $BH675="R"), 0, IF($BH675="C", IF($BI675="Y", 0, IF($AF675="N/A", W675, AJ675)), AP675))</f>
        <v>N/A</v>
      </c>
      <c r="CF675" s="15" t="str">
        <f>IF(OR($BH675="T", $BH675="R"), 0, IF($BH675="C", IF($BI675="Y", 0, IF($AF675="N/A", X675, AK675)), AQ675))</f>
        <v>N/A</v>
      </c>
      <c r="CG675" t="str">
        <f>IF(AC675="N/A", "S:"&amp;L675&amp;" G:"&amp;M675&amp;" GR:"&amp;Q675, IF(AC675=0, "S:"&amp;L675&amp;" G:"&amp;M675&amp;" GR:"&amp;Q675, "S:"&amp;L675&amp;"/"&amp;AD675&amp;" G:"&amp;AE675&amp;" GR:"&amp;AF675))</f>
        <v>S:1 G:0 GR:0</v>
      </c>
    </row>
    <row r="676" spans="1:85" x14ac:dyDescent="0.25">
      <c r="A676" s="14">
        <v>5802</v>
      </c>
      <c r="B676" s="15" t="s">
        <v>468</v>
      </c>
      <c r="C676" s="15" t="s">
        <v>70</v>
      </c>
      <c r="D676" s="15" t="s">
        <v>55</v>
      </c>
      <c r="E676" s="15">
        <f>VLOOKUP(B676, 'Rookie Year'!$A$2:$B$55679,2,FALSE)</f>
        <v>2015</v>
      </c>
      <c r="F676" s="15">
        <v>2024</v>
      </c>
      <c r="G676" s="15" t="s">
        <v>42</v>
      </c>
      <c r="H676" s="15">
        <v>6</v>
      </c>
      <c r="I676" s="16">
        <v>1</v>
      </c>
      <c r="J676" s="15">
        <v>1</v>
      </c>
      <c r="K676" s="17">
        <f>IF(AND(G676&lt;&gt;"N",R676="N/A"), IF(I676&lt;4, 0, 0.25),IF(I676=1, IF(J676=1,0.25, 0.25), IF(I676&lt;13, 0.25, IF(I676&lt;26, 0.4, IF(I676&lt;51, 0.6, 0.75)))))</f>
        <v>0.25</v>
      </c>
      <c r="L676" s="16">
        <f>I676-M676</f>
        <v>0</v>
      </c>
      <c r="M676" s="16">
        <f>ROUNDUP(I676*K676,0)</f>
        <v>1</v>
      </c>
      <c r="N676" s="16">
        <f>M676*J676</f>
        <v>1</v>
      </c>
      <c r="O676" s="16">
        <v>0</v>
      </c>
      <c r="P676" s="16">
        <v>0</v>
      </c>
      <c r="Q676" s="16">
        <f>N676-O676-P676</f>
        <v>1</v>
      </c>
      <c r="R676" s="15" t="s">
        <v>75</v>
      </c>
      <c r="S676" s="15">
        <f>IF(R676="N/A", J676-($B$1-F676), J676-($B$1-R676))</f>
        <v>1</v>
      </c>
      <c r="T676" s="16">
        <f>IF($S676&lt;1, "N/A", $M676)</f>
        <v>1</v>
      </c>
      <c r="U676" s="16" t="str">
        <f>IF($S676&lt;2, "N/A", $M676)</f>
        <v>N/A</v>
      </c>
      <c r="V676" s="16" t="str">
        <f>IF($S676&lt;3, "N/A", $M676)</f>
        <v>N/A</v>
      </c>
      <c r="W676" s="16" t="str">
        <f>IF($S676&lt;4, "N/A", $M676)</f>
        <v>N/A</v>
      </c>
      <c r="X676" s="16" t="str">
        <f>IF($S676&lt;5, "N/A", $M676)</f>
        <v>N/A</v>
      </c>
      <c r="Y676" s="15" t="str">
        <f>IF(SUM(T676:X676)&lt;&gt;Q676, "CHECK", "OK")</f>
        <v>OK</v>
      </c>
      <c r="Z676" s="15" t="str">
        <f>IF(F676=$B$1, "No", IF(S676=1, "Yes", "No"))</f>
        <v>No</v>
      </c>
      <c r="AA676" s="18" t="str">
        <f>IF(C676="DM", "N/A", IF(Z676="No","N/A",VLOOKUP(B676,'Extension List'!$A$3:$R$1972,18,FALSE)))</f>
        <v>N/A</v>
      </c>
      <c r="AB676" s="15" t="str">
        <f>IF(C676="DM", "N/A", IF(Z676="No","N/A",VLOOKUP(B676,'Extension List'!$A$3:$T$1972,20,FALSE)))</f>
        <v>N/A</v>
      </c>
      <c r="AC676" s="15" t="str">
        <f>IF(AA676="N/A", "N/A", 0)</f>
        <v>N/A</v>
      </c>
      <c r="AD676" s="16" t="str">
        <f>IF(AE676="N/A", "N/A", AA676-AE676)</f>
        <v>N/A</v>
      </c>
      <c r="AE676" s="16" t="str">
        <f>IF(AA676="N/A", "N/A", IF(AC676&gt;0, IF(AA676&lt;13, ROUNDUP(0.25*AA676,0), IF(AA676&lt;26, ROUNDUP(0.4*AA676,0), IF(AA676&lt;51, ROUNDUP(0.6*AA676,0), ROUNDUP(0.75*AA676,0)))), "N/A"))</f>
        <v>N/A</v>
      </c>
      <c r="AF676" s="16" t="str">
        <f>IF(AD676="N/A","N/A", (AE676*AC676)+Q676)</f>
        <v>N/A</v>
      </c>
      <c r="AG676" s="16" t="str">
        <f>IF($AF676="N/A", "N/A", "TBC")</f>
        <v>N/A</v>
      </c>
      <c r="AH676" s="16" t="str">
        <f>IF($AF676="N/A", "N/A", "TBC")</f>
        <v>N/A</v>
      </c>
      <c r="AI676" s="16" t="str">
        <f>IF($AF676="N/A","N/A",IF(AC676&gt;1,"TBC","N/A"))</f>
        <v>N/A</v>
      </c>
      <c r="AJ676" s="16" t="str">
        <f>IF($AF676="N/A","N/A",IF(AC676&gt;2,"TBC","N/A"))</f>
        <v>N/A</v>
      </c>
      <c r="AK676" s="16" t="str">
        <f>IF($AF676="N/A","N/A",IF(AC676&gt;3,"TBC","N/A"))</f>
        <v>N/A</v>
      </c>
      <c r="AL676" s="16" t="str">
        <f>IF(AC676="N/A","N/A",IF(AC676&gt;0,IF(SUM(AG676:AK676)&lt;&gt;AF676,"CHECK","OK"),"N/A"))</f>
        <v>N/A</v>
      </c>
      <c r="AM676" s="16">
        <f>IF(AD676="N/A", L676+T676, L676+AG676)</f>
        <v>1</v>
      </c>
      <c r="AN676" s="16" t="str">
        <f>IF(AD676="N/A", IF(U676="N/A", "N/A", L676+U676), AD676+AH676)</f>
        <v>N/A</v>
      </c>
      <c r="AO676" s="16" t="str">
        <f>IF(AD676="N/A", IF(V676="N/A", "N/A", L676+V676), IF(AI676="N/A", "N/A", AD676+AI676))</f>
        <v>N/A</v>
      </c>
      <c r="AP676" s="16" t="str">
        <f>IF(AD676="N/A", IF(W676="N/A", "N/A", L676+W676), IF(AJ676="N/A", "N/A", AD676+AJ676))</f>
        <v>N/A</v>
      </c>
      <c r="AQ676" s="16" t="str">
        <f>IF(AD676="N/A", IF(X676="N/A", "N/A", L676+X676), IF(AK676="N/A", "N/A", AD676+AK676))</f>
        <v>N/A</v>
      </c>
      <c r="AR676" s="15" t="s">
        <v>42</v>
      </c>
      <c r="AS676" s="15" t="s">
        <v>42</v>
      </c>
      <c r="AT676" s="15" t="s">
        <v>42</v>
      </c>
      <c r="AU676" s="15" t="s">
        <v>42</v>
      </c>
      <c r="AV676" s="15" t="s">
        <v>42</v>
      </c>
      <c r="AW676" s="15" t="s">
        <v>42</v>
      </c>
      <c r="AX676" s="15" t="s">
        <v>40</v>
      </c>
      <c r="AY676" s="15" t="s">
        <v>40</v>
      </c>
      <c r="AZ676" s="15" t="s">
        <v>40</v>
      </c>
      <c r="BA676" s="15" t="s">
        <v>40</v>
      </c>
      <c r="BB676" s="15" t="s">
        <v>40</v>
      </c>
      <c r="BC676" s="15" t="s">
        <v>40</v>
      </c>
      <c r="BD676" s="15" t="s">
        <v>40</v>
      </c>
      <c r="BE676" s="15" t="s">
        <v>40</v>
      </c>
      <c r="BF676" s="15" t="s">
        <v>40</v>
      </c>
      <c r="BG676" s="15" t="s">
        <v>40</v>
      </c>
      <c r="BH676" s="15" t="s">
        <v>40</v>
      </c>
      <c r="BJ676" s="16">
        <f>IF(AR676="R", $CA676, IF(OR(AR676="P", AR676="T", AR676="N"), 0, IF($C676="DM", $T676, IF(OR(AR676="Y", AR676="IR"),$AM676,IF(AR676="C", IF($BI676="Y", IF($AF676="N/A", $Q676, $AF676), IF($AG676="N/A", $T676,$AG676)))))))</f>
        <v>0</v>
      </c>
      <c r="BK676" s="16">
        <f>IF(AS676="R", $CA676, IF(OR(AS676="P", AS676="T", AS676="N"), 0, IF($C676="DM", $T676, IF(OR(AS676="Y", AS676="IR"),$AM676,IF(AS676="C", IF($BI676="Y", IF($AF676="N/A", $Q676, $AF676), IF($AG676="N/A", $T676,$AG676)))))))</f>
        <v>0</v>
      </c>
      <c r="BL676" s="16">
        <f>IF(AT676="R", $CA676, IF(OR(AT676="P", AT676="T", AT676="N"), 0, IF($C676="DM", $T676, IF(OR(AT676="Y", AT676="IR"),$AM676,IF(AT676="C", IF($BI676="Y", IF($AF676="N/A", $Q676, $AF676), IF($AG676="N/A", $T676,$AG676)))))))</f>
        <v>0</v>
      </c>
      <c r="BM676" s="16">
        <f>IF(AU676="R", $CA676, IF(OR(AU676="P", AU676="T", AU676="N"), 0, IF($C676="DM", $T676, IF(OR(AU676="Y", AU676="IR"),$AM676,IF(AU676="C", IF($BI676="Y", IF($AF676="N/A", $Q676, $AF676), IF($AG676="N/A", $T676,$AG676)))))))</f>
        <v>0</v>
      </c>
      <c r="BN676" s="16">
        <f>IF(AV676="R", $CA676, IF(OR(AV676="P", AV676="T", AV676="N"), 0, IF($C676="DM", $T676, IF(OR(AV676="Y", AV676="IR"),$AM676,IF(AV676="C", IF($BI676="Y", IF($AF676="N/A", $Q676, $AF676), IF($AG676="N/A", $T676,$AG676)))))))</f>
        <v>0</v>
      </c>
      <c r="BO676" s="16">
        <f>IF(AW676="R", $CA676, IF(OR(AW676="P", AW676="T", AW676="N"), 0, IF($C676="DM", $T676, IF(OR(AW676="Y", AW676="IR"),$AM676,IF(AW676="C", IF($BI676="Y", IF($AF676="N/A", $Q676, $AF676), IF($AG676="N/A", $T676,$AG676)))))))</f>
        <v>0</v>
      </c>
      <c r="BP676" s="16">
        <f>IF(AX676="R", $CA676, IF(OR(AX676="P", AX676="T", AX676="N"), 0, IF($C676="DM", $T676, IF(OR(AX676="Y", AX676="IR"),$AM676,IF(AX676="C", IF($BI676="Y", IF($AF676="N/A", $Q676, $AF676), IF($AG676="N/A", $T676,$AG676)))))))</f>
        <v>1</v>
      </c>
      <c r="BQ676" s="16">
        <f>IF(AY676="R", $CA676, IF(OR(AY676="P", AY676="T", AY676="N"), 0, IF($C676="DM", $T676, IF(OR(AY676="Y", AY676="IR"),$AM676,IF(AY676="C", IF($BI676="Y", IF($AF676="N/A", $Q676, $AF676), IF($AG676="N/A", $T676,$AG676)))))))</f>
        <v>1</v>
      </c>
      <c r="BR676" s="16">
        <f>IF(AZ676="R", $CA676, IF(OR(AZ676="P", AZ676="T", AZ676="N"), 0, IF($C676="DM", $T676, IF(OR(AZ676="Y", AZ676="IR"),$AM676,IF(AZ676="C", IF($BI676="Y", IF($AF676="N/A", $Q676, $AF676), IF($AG676="N/A", $T676,$AG676)))))))</f>
        <v>1</v>
      </c>
      <c r="BS676" s="16">
        <f>IF(BA676="R", $CA676, IF(OR(BA676="P", BA676="T", BA676="N"), 0, IF($C676="DM", $T676, IF(OR(BA676="Y", BA676="IR"),$AM676,IF(BA676="C", IF($BI676="Y", IF($AF676="N/A", $Q676, $AF676), IF($AG676="N/A", $T676,$AG676)))))))</f>
        <v>1</v>
      </c>
      <c r="BT676" s="16">
        <f>IF(BB676="R", $CA676, IF(OR(BB676="P", BB676="T", BB676="N"), 0, IF($C676="DM", $T676, IF(OR(BB676="Y", BB676="IR"),$AM676,IF(BB676="C", IF($BI676="Y", IF($BA676="C", IF($AF676="N/A", $Q676, $AF676), IF($AF676="N/A", $T676, $AM676)), IF($AG676="N/A", $T676,$AG676)))))))</f>
        <v>1</v>
      </c>
      <c r="BU676" s="16">
        <f>IF(BC676="R", $CA676, IF(OR(BC676="P", BC676="T", BC676="N"), 0, IF($C676="DM", $T676, IF(OR(BC676="Y", BC676="IR"),$AM676,IF(BC676="C", IF($BI676="Y", IF($BA676="C", IF($AF676="N/A", $Q676, $AF676), IF($AF676="N/A", $T676, $AM676)), IF($AG676="N/A", $T676,$AG676)))))))</f>
        <v>1</v>
      </c>
      <c r="BV676" s="16">
        <f>IF(BD676="R", $CA676, IF(OR(BD676="P", BD676="T", BD676="N"), 0, IF($C676="DM", $T676, IF(OR(BD676="Y", BD676="IR"),$AM676,IF(BD676="C", IF($BI676="Y", IF($BA676="C", IF($AF676="N/A", $Q676, $AF676), IF($AF676="N/A", $T676, $AM676)), IF($AG676="N/A", $T676,$AG676)))))))</f>
        <v>1</v>
      </c>
      <c r="BW676" s="16">
        <f>IF(BE676="R", $CA676, IF(OR(BE676="P", BE676="T", BE676="N"), 0, IF($C676="DM", $T676, IF(OR(BE676="Y", BE676="IR"),$AM676,IF(BE676="C", IF($BI676="Y", IF($BA676="C", IF($AF676="N/A", $Q676, $AF676), IF($AF676="N/A", $T676, $AM676)), IF($AG676="N/A", $T676,$AG676)))))))</f>
        <v>1</v>
      </c>
      <c r="BX676" s="16">
        <f>IF(BF676="R", $CA676, IF(OR(BF676="P", BF676="T", BF676="N"), 0, IF($C676="DM", $T676, IF(OR(BF676="Y", BF676="IR"),$AM676,IF(BF676="C", IF($BI676="Y", IF($BA676="C", IF($AF676="N/A", $Q676, $AF676), IF($AF676="N/A", $T676, $AM676)), IF($AG676="N/A", $T676,$AG676)))))))</f>
        <v>1</v>
      </c>
      <c r="BY676" s="16">
        <f>IF(BG676="R", $CA676, IF(OR(BG676="P", BG676="T", BG676="N"), 0, IF($C676="DM", $T676, IF(OR(BG676="Y", BG676="IR"),$AM676,IF(BG676="C", IF($BI676="Y", IF($BA676="C", IF($AF676="N/A", $Q676, $AF676), IF($AF676="N/A", $T676, $AM676)), IF($AG676="N/A", $T676,$AG676)))))))</f>
        <v>1</v>
      </c>
      <c r="BZ676" s="16">
        <f>IF(BH676="R", $CA676, IF(OR(BH676="P", BH676="T", BH676="N"), 0, IF($C676="DM", $T676, IF(OR(BH676="Y", BH676="IR"),$AM676,IF(BH676="C", IF($BI676="Y", IF($BA676="C", IF($AF676="N/A", $Q676, $AF676), IF($AF676="N/A", $T676, $AM676)), IF($AG676="N/A", $T676,$AG676)))))))</f>
        <v>1</v>
      </c>
      <c r="CA676" s="15" t="s">
        <v>75</v>
      </c>
      <c r="CB676" s="16">
        <f>BZ676</f>
        <v>1</v>
      </c>
      <c r="CC676" s="15" t="str">
        <f>IF(OR($BH676="T", $BH676="R"), 0, IF($BH676="C", IF($BI676="Y", IF($BA676="C", 0, IF(AF676="N/A", Q676-T676, AF676-AG676)), IF($AF676="N/A", U676, AH676)), AN676))</f>
        <v>N/A</v>
      </c>
      <c r="CD676" s="15" t="str">
        <f>IF(OR($BH676="T", $BH676="R"), 0, IF($BH676="C", IF($BI676="Y", 0, IF($AF676="N/A", V676, AI676)), AO676))</f>
        <v>N/A</v>
      </c>
      <c r="CE676" s="15" t="str">
        <f>IF(OR($BH676="T", $BH676="R"), 0, IF($BH676="C", IF($BI676="Y", 0, IF($AF676="N/A", W676, AJ676)), AP676))</f>
        <v>N/A</v>
      </c>
      <c r="CF676" s="15" t="str">
        <f>IF(OR($BH676="T", $BH676="R"), 0, IF($BH676="C", IF($BI676="Y", 0, IF($AF676="N/A", X676, AK676)), AQ676))</f>
        <v>N/A</v>
      </c>
    </row>
    <row r="677" spans="1:85" x14ac:dyDescent="0.25">
      <c r="A677" s="14">
        <v>5724</v>
      </c>
      <c r="B677" s="15" t="s">
        <v>477</v>
      </c>
      <c r="C677" s="15" t="s">
        <v>70</v>
      </c>
      <c r="D677" s="15" t="s">
        <v>55</v>
      </c>
      <c r="E677" s="15">
        <f>VLOOKUP(B677, 'Rookie Year'!$A$2:$B$55679,2,FALSE)</f>
        <v>2018</v>
      </c>
      <c r="F677" s="15">
        <v>2024</v>
      </c>
      <c r="G677" s="15" t="s">
        <v>42</v>
      </c>
      <c r="H677" s="15">
        <v>0</v>
      </c>
      <c r="I677" s="16">
        <v>1</v>
      </c>
      <c r="J677" s="15">
        <v>1</v>
      </c>
      <c r="K677" s="17">
        <f>IF(AND(G677&lt;&gt;"N",R677="N/A"), IF(I677&lt;4, 0, 0.25),IF(I677=1, IF(J677=1,0.25, 0.25), IF(I677&lt;13, 0.25, IF(I677&lt;26, 0.4, IF(I677&lt;51, 0.6, 0.75)))))</f>
        <v>0.25</v>
      </c>
      <c r="L677" s="16">
        <f>I677-M677</f>
        <v>0</v>
      </c>
      <c r="M677" s="16">
        <f>ROUNDUP(I677*K677,0)</f>
        <v>1</v>
      </c>
      <c r="N677" s="16">
        <f>M677*J677</f>
        <v>1</v>
      </c>
      <c r="O677" s="16">
        <v>0</v>
      </c>
      <c r="P677" s="16">
        <v>0</v>
      </c>
      <c r="Q677" s="16">
        <f>N677-O677-P677</f>
        <v>1</v>
      </c>
      <c r="R677" s="15" t="s">
        <v>75</v>
      </c>
      <c r="S677" s="15">
        <f>IF(R677="N/A", J677-($B$1-F677), J677-($B$1-R677))</f>
        <v>1</v>
      </c>
      <c r="T677" s="16">
        <f>IF($S677&lt;1, "N/A", $M677)</f>
        <v>1</v>
      </c>
      <c r="U677" s="16" t="str">
        <f>IF($S677&lt;2, "N/A", $M677)</f>
        <v>N/A</v>
      </c>
      <c r="V677" s="16" t="str">
        <f>IF($S677&lt;3, "N/A", $M677)</f>
        <v>N/A</v>
      </c>
      <c r="W677" s="16" t="str">
        <f>IF($S677&lt;4, "N/A", $M677)</f>
        <v>N/A</v>
      </c>
      <c r="X677" s="16" t="str">
        <f>IF($S677&lt;5, "N/A", $M677)</f>
        <v>N/A</v>
      </c>
      <c r="Y677" s="15" t="str">
        <f>IF(SUM(T677:X677)&lt;&gt;Q677, "CHECK", "OK")</f>
        <v>OK</v>
      </c>
      <c r="Z677" s="15" t="str">
        <f>IF(F677=$B$1, "No", IF(S677=1, "Yes", "No"))</f>
        <v>No</v>
      </c>
      <c r="AA677" s="18" t="str">
        <f>IF(C677="DM", "N/A", IF(Z677="No","N/A",VLOOKUP(B677,'Extension List'!$A$3:$R$1972,18,FALSE)))</f>
        <v>N/A</v>
      </c>
      <c r="AB677" s="15" t="str">
        <f>IF(C677="DM", "N/A", IF(Z677="No","N/A",VLOOKUP(B677,'Extension List'!$A$3:$T$1972,20,FALSE)))</f>
        <v>N/A</v>
      </c>
      <c r="AC677" s="15" t="str">
        <f>IF(AA677="N/A", "N/A", 0)</f>
        <v>N/A</v>
      </c>
      <c r="AD677" s="16" t="str">
        <f>IF(AE677="N/A", "N/A", AA677-AE677)</f>
        <v>N/A</v>
      </c>
      <c r="AE677" s="16" t="str">
        <f>IF(AA677="N/A", "N/A", IF(AC677&gt;0, IF(AA677&lt;13, ROUNDUP(0.25*AA677,0), IF(AA677&lt;26, ROUNDUP(0.4*AA677,0), IF(AA677&lt;51, ROUNDUP(0.6*AA677,0), ROUNDUP(0.75*AA677,0)))), "N/A"))</f>
        <v>N/A</v>
      </c>
      <c r="AF677" s="16" t="str">
        <f>IF(AD677="N/A","N/A", (AE677*AC677)+Q677)</f>
        <v>N/A</v>
      </c>
      <c r="AG677" s="16" t="str">
        <f>IF($AF677="N/A", "N/A", "TBC")</f>
        <v>N/A</v>
      </c>
      <c r="AH677" s="16" t="str">
        <f>IF($AF677="N/A", "N/A", "TBC")</f>
        <v>N/A</v>
      </c>
      <c r="AI677" s="16" t="str">
        <f>IF($AF677="N/A","N/A",IF(AC677&gt;1,"TBC","N/A"))</f>
        <v>N/A</v>
      </c>
      <c r="AJ677" s="16" t="str">
        <f>IF($AF677="N/A","N/A",IF(AC677&gt;2,"TBC","N/A"))</f>
        <v>N/A</v>
      </c>
      <c r="AK677" s="16" t="str">
        <f>IF($AF677="N/A","N/A",IF(AC677&gt;3,"TBC","N/A"))</f>
        <v>N/A</v>
      </c>
      <c r="AL677" s="16" t="str">
        <f>IF(AC677="N/A","N/A",IF(AC677&gt;0,IF(SUM(AG677:AK677)&lt;&gt;AF677,"CHECK","OK"),"N/A"))</f>
        <v>N/A</v>
      </c>
      <c r="AM677" s="16">
        <f>IF(AD677="N/A", L677+T677, L677+AG677)</f>
        <v>1</v>
      </c>
      <c r="AN677" s="16" t="str">
        <f>IF(AD677="N/A", IF(U677="N/A", "N/A", L677+U677), AD677+AH677)</f>
        <v>N/A</v>
      </c>
      <c r="AO677" s="16" t="str">
        <f>IF(AD677="N/A", IF(V677="N/A", "N/A", L677+V677), IF(AI677="N/A", "N/A", AD677+AI677))</f>
        <v>N/A</v>
      </c>
      <c r="AP677" s="16" t="str">
        <f>IF(AD677="N/A", IF(W677="N/A", "N/A", L677+W677), IF(AJ677="N/A", "N/A", AD677+AJ677))</f>
        <v>N/A</v>
      </c>
      <c r="AQ677" s="16" t="str">
        <f>IF(AD677="N/A", IF(X677="N/A", "N/A", L677+X677), IF(AK677="N/A", "N/A", AD677+AK677))</f>
        <v>N/A</v>
      </c>
      <c r="AR677" s="15" t="s">
        <v>40</v>
      </c>
      <c r="AS677" s="15" t="s">
        <v>40</v>
      </c>
      <c r="AT677" s="15" t="s">
        <v>40</v>
      </c>
      <c r="AU677" s="15" t="s">
        <v>40</v>
      </c>
      <c r="AV677" s="15" t="s">
        <v>40</v>
      </c>
      <c r="AW677" s="15" t="s">
        <v>40</v>
      </c>
      <c r="AX677" s="15" t="s">
        <v>40</v>
      </c>
      <c r="AY677" s="15" t="s">
        <v>40</v>
      </c>
      <c r="AZ677" s="15" t="s">
        <v>40</v>
      </c>
      <c r="BA677" s="15" t="s">
        <v>40</v>
      </c>
      <c r="BB677" s="15" t="s">
        <v>40</v>
      </c>
      <c r="BC677" s="15" t="s">
        <v>40</v>
      </c>
      <c r="BD677" s="15" t="s">
        <v>40</v>
      </c>
      <c r="BE677" s="15" t="s">
        <v>40</v>
      </c>
      <c r="BF677" s="15" t="s">
        <v>40</v>
      </c>
      <c r="BG677" s="15" t="s">
        <v>40</v>
      </c>
      <c r="BH677" s="15" t="s">
        <v>40</v>
      </c>
      <c r="BJ677" s="16">
        <f>IF(AR677="R", $CA677, IF(OR(AR677="P", AR677="T", AR677="N"), 0, IF($C677="DM", $T677, IF(OR(AR677="Y", AR677="IR"),$AM677,IF(AR677="C", IF($BI677="Y", IF($AF677="N/A", $Q677, $AF677), IF($AG677="N/A", $T677,$AG677)))))))</f>
        <v>1</v>
      </c>
      <c r="BK677" s="16">
        <f>IF(AS677="R", $CA677, IF(OR(AS677="P", AS677="T", AS677="N"), 0, IF($C677="DM", $T677, IF(OR(AS677="Y", AS677="IR"),$AM677,IF(AS677="C", IF($BI677="Y", IF($AF677="N/A", $Q677, $AF677), IF($AG677="N/A", $T677,$AG677)))))))</f>
        <v>1</v>
      </c>
      <c r="BL677" s="16">
        <f>IF(AT677="R", $CA677, IF(OR(AT677="P", AT677="T", AT677="N"), 0, IF($C677="DM", $T677, IF(OR(AT677="Y", AT677="IR"),$AM677,IF(AT677="C", IF($BI677="Y", IF($AF677="N/A", $Q677, $AF677), IF($AG677="N/A", $T677,$AG677)))))))</f>
        <v>1</v>
      </c>
      <c r="BM677" s="16">
        <f>IF(AU677="R", $CA677, IF(OR(AU677="P", AU677="T", AU677="N"), 0, IF($C677="DM", $T677, IF(OR(AU677="Y", AU677="IR"),$AM677,IF(AU677="C", IF($BI677="Y", IF($AF677="N/A", $Q677, $AF677), IF($AG677="N/A", $T677,$AG677)))))))</f>
        <v>1</v>
      </c>
      <c r="BN677" s="16">
        <f>IF(AV677="R", $CA677, IF(OR(AV677="P", AV677="T", AV677="N"), 0, IF($C677="DM", $T677, IF(OR(AV677="Y", AV677="IR"),$AM677,IF(AV677="C", IF($BI677="Y", IF($AF677="N/A", $Q677, $AF677), IF($AG677="N/A", $T677,$AG677)))))))</f>
        <v>1</v>
      </c>
      <c r="BO677" s="16">
        <f>IF(AW677="R", $CA677, IF(OR(AW677="P", AW677="T", AW677="N"), 0, IF($C677="DM", $T677, IF(OR(AW677="Y", AW677="IR"),$AM677,IF(AW677="C", IF($BI677="Y", IF($AF677="N/A", $Q677, $AF677), IF($AG677="N/A", $T677,$AG677)))))))</f>
        <v>1</v>
      </c>
      <c r="BP677" s="16">
        <f>IF(AX677="R", $CA677, IF(OR(AX677="P", AX677="T", AX677="N"), 0, IF($C677="DM", $T677, IF(OR(AX677="Y", AX677="IR"),$AM677,IF(AX677="C", IF($BI677="Y", IF($AF677="N/A", $Q677, $AF677), IF($AG677="N/A", $T677,$AG677)))))))</f>
        <v>1</v>
      </c>
      <c r="BQ677" s="16">
        <f>IF(AY677="R", $CA677, IF(OR(AY677="P", AY677="T", AY677="N"), 0, IF($C677="DM", $T677, IF(OR(AY677="Y", AY677="IR"),$AM677,IF(AY677="C", IF($BI677="Y", IF($AF677="N/A", $Q677, $AF677), IF($AG677="N/A", $T677,$AG677)))))))</f>
        <v>1</v>
      </c>
      <c r="BR677" s="16">
        <f>IF(AZ677="R", $CA677, IF(OR(AZ677="P", AZ677="T", AZ677="N"), 0, IF($C677="DM", $T677, IF(OR(AZ677="Y", AZ677="IR"),$AM677,IF(AZ677="C", IF($BI677="Y", IF($AF677="N/A", $Q677, $AF677), IF($AG677="N/A", $T677,$AG677)))))))</f>
        <v>1</v>
      </c>
      <c r="BS677" s="16">
        <f>IF(BA677="R", $CA677, IF(OR(BA677="P", BA677="T", BA677="N"), 0, IF($C677="DM", $T677, IF(OR(BA677="Y", BA677="IR"),$AM677,IF(BA677="C", IF($BI677="Y", IF($AF677="N/A", $Q677, $AF677), IF($AG677="N/A", $T677,$AG677)))))))</f>
        <v>1</v>
      </c>
      <c r="BT677" s="16">
        <f>IF(BB677="R", $CA677, IF(OR(BB677="P", BB677="T", BB677="N"), 0, IF($C677="DM", $T677, IF(OR(BB677="Y", BB677="IR"),$AM677,IF(BB677="C", IF($BI677="Y", IF($BA677="C", IF($AF677="N/A", $Q677, $AF677), IF($AF677="N/A", $T677, $AM677)), IF($AG677="N/A", $T677,$AG677)))))))</f>
        <v>1</v>
      </c>
      <c r="BU677" s="16">
        <f>IF(BC677="R", $CA677, IF(OR(BC677="P", BC677="T", BC677="N"), 0, IF($C677="DM", $T677, IF(OR(BC677="Y", BC677="IR"),$AM677,IF(BC677="C", IF($BI677="Y", IF($BA677="C", IF($AF677="N/A", $Q677, $AF677), IF($AF677="N/A", $T677, $AM677)), IF($AG677="N/A", $T677,$AG677)))))))</f>
        <v>1</v>
      </c>
      <c r="BV677" s="16">
        <f>IF(BD677="R", $CA677, IF(OR(BD677="P", BD677="T", BD677="N"), 0, IF($C677="DM", $T677, IF(OR(BD677="Y", BD677="IR"),$AM677,IF(BD677="C", IF($BI677="Y", IF($BA677="C", IF($AF677="N/A", $Q677, $AF677), IF($AF677="N/A", $T677, $AM677)), IF($AG677="N/A", $T677,$AG677)))))))</f>
        <v>1</v>
      </c>
      <c r="BW677" s="16">
        <f>IF(BE677="R", $CA677, IF(OR(BE677="P", BE677="T", BE677="N"), 0, IF($C677="DM", $T677, IF(OR(BE677="Y", BE677="IR"),$AM677,IF(BE677="C", IF($BI677="Y", IF($BA677="C", IF($AF677="N/A", $Q677, $AF677), IF($AF677="N/A", $T677, $AM677)), IF($AG677="N/A", $T677,$AG677)))))))</f>
        <v>1</v>
      </c>
      <c r="BX677" s="16">
        <f>IF(BF677="R", $CA677, IF(OR(BF677="P", BF677="T", BF677="N"), 0, IF($C677="DM", $T677, IF(OR(BF677="Y", BF677="IR"),$AM677,IF(BF677="C", IF($BI677="Y", IF($BA677="C", IF($AF677="N/A", $Q677, $AF677), IF($AF677="N/A", $T677, $AM677)), IF($AG677="N/A", $T677,$AG677)))))))</f>
        <v>1</v>
      </c>
      <c r="BY677" s="16">
        <f>IF(BG677="R", $CA677, IF(OR(BG677="P", BG677="T", BG677="N"), 0, IF($C677="DM", $T677, IF(OR(BG677="Y", BG677="IR"),$AM677,IF(BG677="C", IF($BI677="Y", IF($BA677="C", IF($AF677="N/A", $Q677, $AF677), IF($AF677="N/A", $T677, $AM677)), IF($AG677="N/A", $T677,$AG677)))))))</f>
        <v>1</v>
      </c>
      <c r="BZ677" s="16">
        <f>IF(BH677="R", $CA677, IF(OR(BH677="P", BH677="T", BH677="N"), 0, IF($C677="DM", $T677, IF(OR(BH677="Y", BH677="IR"),$AM677,IF(BH677="C", IF($BI677="Y", IF($BA677="C", IF($AF677="N/A", $Q677, $AF677), IF($AF677="N/A", $T677, $AM677)), IF($AG677="N/A", $T677,$AG677)))))))</f>
        <v>1</v>
      </c>
      <c r="CA677" s="15" t="s">
        <v>75</v>
      </c>
      <c r="CB677" s="16">
        <f>BZ677</f>
        <v>1</v>
      </c>
      <c r="CC677" s="15" t="str">
        <f>IF(OR($BH677="T", $BH677="R"), 0, IF($BH677="C", IF($BI677="Y", IF($BA677="C", 0, IF(AF677="N/A", Q677-T677, AF677-AG677)), IF($AF677="N/A", U677, AH677)), AN677))</f>
        <v>N/A</v>
      </c>
      <c r="CD677" s="15" t="str">
        <f>IF(OR($BH677="T", $BH677="R"), 0, IF($BH677="C", IF($BI677="Y", 0, IF($AF677="N/A", V677, AI677)), AO677))</f>
        <v>N/A</v>
      </c>
      <c r="CE677" s="15" t="str">
        <f>IF(OR($BH677="T", $BH677="R"), 0, IF($BH677="C", IF($BI677="Y", 0, IF($AF677="N/A", W677, AJ677)), AP677))</f>
        <v>N/A</v>
      </c>
      <c r="CF677" s="15" t="str">
        <f>IF(OR($BH677="T", $BH677="R"), 0, IF($BH677="C", IF($BI677="Y", 0, IF($AF677="N/A", X677, AK677)), AQ677))</f>
        <v>N/A</v>
      </c>
      <c r="CG677" t="str">
        <f>IF(AC677="N/A", "S:"&amp;L677&amp;" G:"&amp;M677&amp;" GR:"&amp;Q677, IF(AC677=0, "S:"&amp;L677&amp;" G:"&amp;M677&amp;" GR:"&amp;Q677, "S:"&amp;L677&amp;"/"&amp;AD677&amp;" G:"&amp;AE677&amp;" GR:"&amp;AF677))</f>
        <v>S:0 G:1 GR:1</v>
      </c>
    </row>
    <row r="678" spans="1:85" x14ac:dyDescent="0.25">
      <c r="A678" s="14">
        <v>5739</v>
      </c>
      <c r="B678" s="15" t="s">
        <v>2284</v>
      </c>
      <c r="C678" s="15" t="s">
        <v>70</v>
      </c>
      <c r="D678" s="15" t="s">
        <v>55</v>
      </c>
      <c r="E678" s="15">
        <f>VLOOKUP(B678, 'Rookie Year'!$A$2:$B$55679,2,FALSE)</f>
        <v>2020</v>
      </c>
      <c r="F678" s="15">
        <v>2024</v>
      </c>
      <c r="G678" s="15" t="s">
        <v>42</v>
      </c>
      <c r="H678" s="15">
        <v>1</v>
      </c>
      <c r="I678" s="16">
        <v>6</v>
      </c>
      <c r="J678" s="15">
        <v>1</v>
      </c>
      <c r="K678" s="17">
        <f>IF(AND(G678&lt;&gt;"N",R678="N/A"), IF(I678&lt;4, 0, 0.25),IF(I678=1, IF(J678=1,0.25, 0.25), IF(I678&lt;13, 0.25, IF(I678&lt;26, 0.4, IF(I678&lt;51, 0.6, 0.75)))))</f>
        <v>0.25</v>
      </c>
      <c r="L678" s="16">
        <f>I678-M678</f>
        <v>4</v>
      </c>
      <c r="M678" s="16">
        <f>ROUNDUP(I678*K678,0)</f>
        <v>2</v>
      </c>
      <c r="N678" s="16">
        <f>M678*J678</f>
        <v>2</v>
      </c>
      <c r="O678" s="16">
        <v>0</v>
      </c>
      <c r="P678" s="16">
        <v>0</v>
      </c>
      <c r="Q678" s="16">
        <f>N678-O678-P678</f>
        <v>2</v>
      </c>
      <c r="R678" s="15" t="s">
        <v>75</v>
      </c>
      <c r="S678" s="15">
        <f>IF(R678="N/A", J678-($B$1-F678), J678-($B$1-R678))</f>
        <v>1</v>
      </c>
      <c r="T678" s="16">
        <f>IF($S678&lt;1, "N/A", $M678)</f>
        <v>2</v>
      </c>
      <c r="U678" s="16" t="str">
        <f>IF($S678&lt;2, "N/A", $M678)</f>
        <v>N/A</v>
      </c>
      <c r="V678" s="16" t="str">
        <f>IF($S678&lt;3, "N/A", $M678)</f>
        <v>N/A</v>
      </c>
      <c r="W678" s="16" t="str">
        <f>IF($S678&lt;4, "N/A", $M678)</f>
        <v>N/A</v>
      </c>
      <c r="X678" s="16" t="str">
        <f>IF($S678&lt;5, "N/A", $M678)</f>
        <v>N/A</v>
      </c>
      <c r="Y678" s="15" t="str">
        <f>IF(SUM(T678:X678)&lt;&gt;Q678, "CHECK", "OK")</f>
        <v>OK</v>
      </c>
      <c r="Z678" s="15" t="str">
        <f>IF(F678=$B$1, "No", IF(S678=1, "Yes", "No"))</f>
        <v>No</v>
      </c>
      <c r="AA678" s="18" t="str">
        <f>IF(C678="DM", "N/A", IF(Z678="No","N/A",VLOOKUP(B678,'Extension List'!$A$3:$R$1972,18,FALSE)))</f>
        <v>N/A</v>
      </c>
      <c r="AB678" s="15" t="str">
        <f>IF(C678="DM", "N/A", IF(Z678="No","N/A",VLOOKUP(B678,'Extension List'!$A$3:$T$1972,20,FALSE)))</f>
        <v>N/A</v>
      </c>
      <c r="AC678" s="15" t="str">
        <f>IF(AA678="N/A", "N/A", 0)</f>
        <v>N/A</v>
      </c>
      <c r="AD678" s="16" t="str">
        <f>IF(AE678="N/A", "N/A", AA678-AE678)</f>
        <v>N/A</v>
      </c>
      <c r="AE678" s="16" t="str">
        <f>IF(AA678="N/A", "N/A", IF(AC678&gt;0, IF(AA678&lt;13, ROUNDUP(0.25*AA678,0), IF(AA678&lt;26, ROUNDUP(0.4*AA678,0), IF(AA678&lt;51, ROUNDUP(0.6*AA678,0), ROUNDUP(0.75*AA678,0)))), "N/A"))</f>
        <v>N/A</v>
      </c>
      <c r="AF678" s="16" t="str">
        <f>IF(AD678="N/A","N/A", (AE678*AC678)+Q678)</f>
        <v>N/A</v>
      </c>
      <c r="AG678" s="16" t="str">
        <f>IF($AF678="N/A", "N/A", "TBC")</f>
        <v>N/A</v>
      </c>
      <c r="AH678" s="16" t="str">
        <f>IF($AF678="N/A", "N/A", "TBC")</f>
        <v>N/A</v>
      </c>
      <c r="AI678" s="16" t="str">
        <f>IF($AF678="N/A","N/A",IF(AC678&gt;1,"TBC","N/A"))</f>
        <v>N/A</v>
      </c>
      <c r="AJ678" s="16" t="str">
        <f>IF($AF678="N/A","N/A",IF(AC678&gt;2,"TBC","N/A"))</f>
        <v>N/A</v>
      </c>
      <c r="AK678" s="16" t="str">
        <f>IF($AF678="N/A","N/A",IF(AC678&gt;3,"TBC","N/A"))</f>
        <v>N/A</v>
      </c>
      <c r="AL678" s="16" t="str">
        <f>IF(AC678="N/A","N/A",IF(AC678&gt;0,IF(SUM(AG678:AK678)&lt;&gt;AF678,"CHECK","OK"),"N/A"))</f>
        <v>N/A</v>
      </c>
      <c r="AM678" s="16">
        <f>IF(AD678="N/A", L678+T678, L678+AG678)</f>
        <v>6</v>
      </c>
      <c r="AN678" s="16" t="str">
        <f>IF(AD678="N/A", IF(U678="N/A", "N/A", L678+U678), AD678+AH678)</f>
        <v>N/A</v>
      </c>
      <c r="AO678" s="16" t="str">
        <f>IF(AD678="N/A", IF(V678="N/A", "N/A", L678+V678), IF(AI678="N/A", "N/A", AD678+AI678))</f>
        <v>N/A</v>
      </c>
      <c r="AP678" s="16" t="str">
        <f>IF(AD678="N/A", IF(W678="N/A", "N/A", L678+W678), IF(AJ678="N/A", "N/A", AD678+AJ678))</f>
        <v>N/A</v>
      </c>
      <c r="AQ678" s="16" t="str">
        <f>IF(AD678="N/A", IF(X678="N/A", "N/A", L678+X678), IF(AK678="N/A", "N/A", AD678+AK678))</f>
        <v>N/A</v>
      </c>
      <c r="AR678" s="15" t="s">
        <v>42</v>
      </c>
      <c r="AS678" s="15" t="s">
        <v>40</v>
      </c>
      <c r="AT678" s="15" t="s">
        <v>40</v>
      </c>
      <c r="AU678" s="15" t="s">
        <v>40</v>
      </c>
      <c r="AV678" s="15" t="s">
        <v>40</v>
      </c>
      <c r="AW678" s="15" t="s">
        <v>40</v>
      </c>
      <c r="AX678" s="15" t="s">
        <v>40</v>
      </c>
      <c r="AY678" s="15" t="s">
        <v>40</v>
      </c>
      <c r="AZ678" s="15" t="s">
        <v>40</v>
      </c>
      <c r="BA678" s="15" t="s">
        <v>40</v>
      </c>
      <c r="BB678" s="15" t="s">
        <v>40</v>
      </c>
      <c r="BC678" s="15" t="s">
        <v>40</v>
      </c>
      <c r="BD678" s="15" t="s">
        <v>40</v>
      </c>
      <c r="BE678" s="15" t="s">
        <v>40</v>
      </c>
      <c r="BF678" s="15" t="s">
        <v>40</v>
      </c>
      <c r="BG678" s="15" t="s">
        <v>40</v>
      </c>
      <c r="BH678" s="15" t="s">
        <v>40</v>
      </c>
      <c r="BJ678" s="16">
        <f>IF(AR678="R", $CA678, IF(OR(AR678="P", AR678="T", AR678="N"), 0, IF($C678="DM", $T678, IF(OR(AR678="Y", AR678="IR"),$AM678,IF(AR678="C", IF($BI678="Y", IF($AF678="N/A", $Q678, $AF678), IF($AG678="N/A", $T678,$AG678)))))))</f>
        <v>0</v>
      </c>
      <c r="BK678" s="16">
        <f>IF(AS678="R", $CA678, IF(OR(AS678="P", AS678="T", AS678="N"), 0, IF($C678="DM", $T678, IF(OR(AS678="Y", AS678="IR"),$AM678,IF(AS678="C", IF($BI678="Y", IF($AF678="N/A", $Q678, $AF678), IF($AG678="N/A", $T678,$AG678)))))))</f>
        <v>6</v>
      </c>
      <c r="BL678" s="16">
        <f>IF(AT678="R", $CA678, IF(OR(AT678="P", AT678="T", AT678="N"), 0, IF($C678="DM", $T678, IF(OR(AT678="Y", AT678="IR"),$AM678,IF(AT678="C", IF($BI678="Y", IF($AF678="N/A", $Q678, $AF678), IF($AG678="N/A", $T678,$AG678)))))))</f>
        <v>6</v>
      </c>
      <c r="BM678" s="16">
        <f>IF(AU678="R", $CA678, IF(OR(AU678="P", AU678="T", AU678="N"), 0, IF($C678="DM", $T678, IF(OR(AU678="Y", AU678="IR"),$AM678,IF(AU678="C", IF($BI678="Y", IF($AF678="N/A", $Q678, $AF678), IF($AG678="N/A", $T678,$AG678)))))))</f>
        <v>6</v>
      </c>
      <c r="BN678" s="16">
        <f>IF(AV678="R", $CA678, IF(OR(AV678="P", AV678="T", AV678="N"), 0, IF($C678="DM", $T678, IF(OR(AV678="Y", AV678="IR"),$AM678,IF(AV678="C", IF($BI678="Y", IF($AF678="N/A", $Q678, $AF678), IF($AG678="N/A", $T678,$AG678)))))))</f>
        <v>6</v>
      </c>
      <c r="BO678" s="16">
        <f>IF(AW678="R", $CA678, IF(OR(AW678="P", AW678="T", AW678="N"), 0, IF($C678="DM", $T678, IF(OR(AW678="Y", AW678="IR"),$AM678,IF(AW678="C", IF($BI678="Y", IF($AF678="N/A", $Q678, $AF678), IF($AG678="N/A", $T678,$AG678)))))))</f>
        <v>6</v>
      </c>
      <c r="BP678" s="16">
        <f>IF(AX678="R", $CA678, IF(OR(AX678="P", AX678="T", AX678="N"), 0, IF($C678="DM", $T678, IF(OR(AX678="Y", AX678="IR"),$AM678,IF(AX678="C", IF($BI678="Y", IF($AF678="N/A", $Q678, $AF678), IF($AG678="N/A", $T678,$AG678)))))))</f>
        <v>6</v>
      </c>
      <c r="BQ678" s="16">
        <f>IF(AY678="R", $CA678, IF(OR(AY678="P", AY678="T", AY678="N"), 0, IF($C678="DM", $T678, IF(OR(AY678="Y", AY678="IR"),$AM678,IF(AY678="C", IF($BI678="Y", IF($AF678="N/A", $Q678, $AF678), IF($AG678="N/A", $T678,$AG678)))))))</f>
        <v>6</v>
      </c>
      <c r="BR678" s="16">
        <f>IF(AZ678="R", $CA678, IF(OR(AZ678="P", AZ678="T", AZ678="N"), 0, IF($C678="DM", $T678, IF(OR(AZ678="Y", AZ678="IR"),$AM678,IF(AZ678="C", IF($BI678="Y", IF($AF678="N/A", $Q678, $AF678), IF($AG678="N/A", $T678,$AG678)))))))</f>
        <v>6</v>
      </c>
      <c r="BS678" s="16">
        <f>IF(BA678="R", $CA678, IF(OR(BA678="P", BA678="T", BA678="N"), 0, IF($C678="DM", $T678, IF(OR(BA678="Y", BA678="IR"),$AM678,IF(BA678="C", IF($BI678="Y", IF($AF678="N/A", $Q678, $AF678), IF($AG678="N/A", $T678,$AG678)))))))</f>
        <v>6</v>
      </c>
      <c r="BT678" s="16">
        <f>IF(BB678="R", $CA678, IF(OR(BB678="P", BB678="T", BB678="N"), 0, IF($C678="DM", $T678, IF(OR(BB678="Y", BB678="IR"),$AM678,IF(BB678="C", IF($BI678="Y", IF($BA678="C", IF($AF678="N/A", $Q678, $AF678), IF($AF678="N/A", $T678, $AM678)), IF($AG678="N/A", $T678,$AG678)))))))</f>
        <v>6</v>
      </c>
      <c r="BU678" s="16">
        <f>IF(BC678="R", $CA678, IF(OR(BC678="P", BC678="T", BC678="N"), 0, IF($C678="DM", $T678, IF(OR(BC678="Y", BC678="IR"),$AM678,IF(BC678="C", IF($BI678="Y", IF($BA678="C", IF($AF678="N/A", $Q678, $AF678), IF($AF678="N/A", $T678, $AM678)), IF($AG678="N/A", $T678,$AG678)))))))</f>
        <v>6</v>
      </c>
      <c r="BV678" s="16">
        <f>IF(BD678="R", $CA678, IF(OR(BD678="P", BD678="T", BD678="N"), 0, IF($C678="DM", $T678, IF(OR(BD678="Y", BD678="IR"),$AM678,IF(BD678="C", IF($BI678="Y", IF($BA678="C", IF($AF678="N/A", $Q678, $AF678), IF($AF678="N/A", $T678, $AM678)), IF($AG678="N/A", $T678,$AG678)))))))</f>
        <v>6</v>
      </c>
      <c r="BW678" s="16">
        <f>IF(BE678="R", $CA678, IF(OR(BE678="P", BE678="T", BE678="N"), 0, IF($C678="DM", $T678, IF(OR(BE678="Y", BE678="IR"),$AM678,IF(BE678="C", IF($BI678="Y", IF($BA678="C", IF($AF678="N/A", $Q678, $AF678), IF($AF678="N/A", $T678, $AM678)), IF($AG678="N/A", $T678,$AG678)))))))</f>
        <v>6</v>
      </c>
      <c r="BX678" s="16">
        <f>IF(BF678="R", $CA678, IF(OR(BF678="P", BF678="T", BF678="N"), 0, IF($C678="DM", $T678, IF(OR(BF678="Y", BF678="IR"),$AM678,IF(BF678="C", IF($BI678="Y", IF($BA678="C", IF($AF678="N/A", $Q678, $AF678), IF($AF678="N/A", $T678, $AM678)), IF($AG678="N/A", $T678,$AG678)))))))</f>
        <v>6</v>
      </c>
      <c r="BY678" s="16">
        <f>IF(BG678="R", $CA678, IF(OR(BG678="P", BG678="T", BG678="N"), 0, IF($C678="DM", $T678, IF(OR(BG678="Y", BG678="IR"),$AM678,IF(BG678="C", IF($BI678="Y", IF($BA678="C", IF($AF678="N/A", $Q678, $AF678), IF($AF678="N/A", $T678, $AM678)), IF($AG678="N/A", $T678,$AG678)))))))</f>
        <v>6</v>
      </c>
      <c r="BZ678" s="16">
        <f>IF(BH678="R", $CA678, IF(OR(BH678="P", BH678="T", BH678="N"), 0, IF($C678="DM", $T678, IF(OR(BH678="Y", BH678="IR"),$AM678,IF(BH678="C", IF($BI678="Y", IF($BA678="C", IF($AF678="N/A", $Q678, $AF678), IF($AF678="N/A", $T678, $AM678)), IF($AG678="N/A", $T678,$AG678)))))))</f>
        <v>6</v>
      </c>
      <c r="CA678" s="15" t="s">
        <v>75</v>
      </c>
      <c r="CB678" s="16">
        <f>BZ678</f>
        <v>6</v>
      </c>
      <c r="CC678" s="15" t="str">
        <f>IF(OR($BH678="T", $BH678="R"), 0, IF($BH678="C", IF($BI678="Y", IF($BA678="C", 0, IF(AF678="N/A", Q678-T678, AF678-AG678)), IF($AF678="N/A", U678, AH678)), AN678))</f>
        <v>N/A</v>
      </c>
      <c r="CD678" s="15" t="str">
        <f>IF(OR($BH678="T", $BH678="R"), 0, IF($BH678="C", IF($BI678="Y", 0, IF($AF678="N/A", V678, AI678)), AO678))</f>
        <v>N/A</v>
      </c>
      <c r="CE678" s="15" t="str">
        <f>IF(OR($BH678="T", $BH678="R"), 0, IF($BH678="C", IF($BI678="Y", 0, IF($AF678="N/A", W678, AJ678)), AP678))</f>
        <v>N/A</v>
      </c>
      <c r="CF678" s="15" t="str">
        <f>IF(OR($BH678="T", $BH678="R"), 0, IF($BH678="C", IF($BI678="Y", 0, IF($AF678="N/A", X678, AK678)), AQ678))</f>
        <v>N/A</v>
      </c>
    </row>
    <row r="679" spans="1:85" x14ac:dyDescent="0.25">
      <c r="A679" s="14">
        <v>5549</v>
      </c>
      <c r="B679" s="15" t="s">
        <v>2323</v>
      </c>
      <c r="C679" s="15" t="s">
        <v>70</v>
      </c>
      <c r="D679" s="15" t="s">
        <v>55</v>
      </c>
      <c r="E679" s="15">
        <f>VLOOKUP(B679, 'Rookie Year'!$A$2:$B$55679,2,FALSE)</f>
        <v>2018</v>
      </c>
      <c r="F679" s="15">
        <v>2024</v>
      </c>
      <c r="G679" s="15" t="s">
        <v>42</v>
      </c>
      <c r="H679" s="15" t="s">
        <v>1928</v>
      </c>
      <c r="I679" s="16">
        <v>1</v>
      </c>
      <c r="J679" s="15">
        <v>1</v>
      </c>
      <c r="K679" s="17">
        <f>IF(AND(G679&lt;&gt;"N",R679="N/A"), IF(I679&lt;4, 0, 0.25),IF(I679=1, IF(J679=1,0.25, 0.25), IF(I679&lt;13, 0.25, IF(I679&lt;26, 0.4, IF(I679&lt;51, 0.6, 0.75)))))</f>
        <v>0.25</v>
      </c>
      <c r="L679" s="16">
        <f>I679-M679</f>
        <v>0</v>
      </c>
      <c r="M679" s="16">
        <f>ROUNDUP(I679*K679,0)</f>
        <v>1</v>
      </c>
      <c r="N679" s="16">
        <f>M679*J679</f>
        <v>1</v>
      </c>
      <c r="O679" s="16">
        <v>0</v>
      </c>
      <c r="P679" s="16">
        <v>0</v>
      </c>
      <c r="Q679" s="16">
        <f>N679-O679-P679</f>
        <v>1</v>
      </c>
      <c r="R679" s="15" t="s">
        <v>75</v>
      </c>
      <c r="S679" s="15">
        <f>IF(R679="N/A", J679-($B$1-F679), J679-($B$1-R679))</f>
        <v>1</v>
      </c>
      <c r="T679" s="16">
        <f>IF($S679&lt;1, "N/A", $M679)</f>
        <v>1</v>
      </c>
      <c r="U679" s="16" t="str">
        <f>IF($S679&lt;2, "N/A", $M679)</f>
        <v>N/A</v>
      </c>
      <c r="V679" s="16" t="str">
        <f>IF($S679&lt;3, "N/A", $M679)</f>
        <v>N/A</v>
      </c>
      <c r="W679" s="16" t="str">
        <f>IF($S679&lt;4, "N/A", $M679)</f>
        <v>N/A</v>
      </c>
      <c r="X679" s="16" t="str">
        <f>IF($S679&lt;5, "N/A", $M679)</f>
        <v>N/A</v>
      </c>
      <c r="Y679" s="15" t="str">
        <f>IF(SUM(T679:X679)&lt;&gt;Q679, "CHECK", "OK")</f>
        <v>OK</v>
      </c>
      <c r="Z679" s="15" t="str">
        <f>IF(F679=$B$1, "No", IF(S679=1, "Yes", "No"))</f>
        <v>No</v>
      </c>
      <c r="AA679" s="18" t="str">
        <f>IF(C679="DM", "N/A", IF(Z679="No","N/A",VLOOKUP(B679,'Extension List'!$A$3:$R$1972,18,FALSE)))</f>
        <v>N/A</v>
      </c>
      <c r="AB679" s="15" t="str">
        <f>IF(C679="DM", "N/A", IF(Z679="No","N/A",VLOOKUP(B679,'Extension List'!$A$3:$T$1972,20,FALSE)))</f>
        <v>N/A</v>
      </c>
      <c r="AC679" s="15" t="str">
        <f>IF(AA679="N/A", "N/A", 0)</f>
        <v>N/A</v>
      </c>
      <c r="AD679" s="16" t="str">
        <f>IF(AE679="N/A", "N/A", AA679-AE679)</f>
        <v>N/A</v>
      </c>
      <c r="AE679" s="16" t="str">
        <f>IF(AA679="N/A", "N/A", IF(AC679&gt;0, IF(AA679&lt;13, ROUNDUP(0.25*AA679,0), IF(AA679&lt;26, ROUNDUP(0.4*AA679,0), IF(AA679&lt;51, ROUNDUP(0.6*AA679,0), ROUNDUP(0.75*AA679,0)))), "N/A"))</f>
        <v>N/A</v>
      </c>
      <c r="AF679" s="16" t="str">
        <f>IF(AD679="N/A","N/A", (AE679*AC679)+Q679)</f>
        <v>N/A</v>
      </c>
      <c r="AG679" s="16" t="str">
        <f>IF($AF679="N/A", "N/A", "TBC")</f>
        <v>N/A</v>
      </c>
      <c r="AH679" s="16" t="str">
        <f>IF($AF679="N/A", "N/A", "TBC")</f>
        <v>N/A</v>
      </c>
      <c r="AI679" s="16" t="str">
        <f>IF($AF679="N/A","N/A",IF(AC679&gt;1,"TBC","N/A"))</f>
        <v>N/A</v>
      </c>
      <c r="AJ679" s="16" t="str">
        <f>IF($AF679="N/A","N/A",IF(AC679&gt;2,"TBC","N/A"))</f>
        <v>N/A</v>
      </c>
      <c r="AK679" s="16" t="str">
        <f>IF($AF679="N/A","N/A",IF(AC679&gt;3,"TBC","N/A"))</f>
        <v>N/A</v>
      </c>
      <c r="AL679" s="16" t="str">
        <f>IF(AC679="N/A","N/A",IF(AC679&gt;0,IF(SUM(AG679:AK679)&lt;&gt;AF679,"CHECK","OK"),"N/A"))</f>
        <v>N/A</v>
      </c>
      <c r="AM679" s="16">
        <f>IF(AD679="N/A", L679+T679, L679+AG679)</f>
        <v>1</v>
      </c>
      <c r="AN679" s="16" t="str">
        <f>IF(AD679="N/A", IF(U679="N/A", "N/A", L679+U679), AD679+AH679)</f>
        <v>N/A</v>
      </c>
      <c r="AO679" s="16" t="str">
        <f>IF(AD679="N/A", IF(V679="N/A", "N/A", L679+V679), IF(AI679="N/A", "N/A", AD679+AI679))</f>
        <v>N/A</v>
      </c>
      <c r="AP679" s="16" t="str">
        <f>IF(AD679="N/A", IF(W679="N/A", "N/A", L679+W679), IF(AJ679="N/A", "N/A", AD679+AJ679))</f>
        <v>N/A</v>
      </c>
      <c r="AQ679" s="16" t="str">
        <f>IF(AD679="N/A", IF(X679="N/A", "N/A", L679+X679), IF(AK679="N/A", "N/A", AD679+AK679))</f>
        <v>N/A</v>
      </c>
      <c r="AR679" s="15" t="s">
        <v>40</v>
      </c>
      <c r="AS679" s="15" t="s">
        <v>44</v>
      </c>
      <c r="AT679" s="15" t="s">
        <v>44</v>
      </c>
      <c r="AU679" s="15" t="s">
        <v>44</v>
      </c>
      <c r="AV679" s="15" t="s">
        <v>44</v>
      </c>
      <c r="AW679" s="15" t="s">
        <v>44</v>
      </c>
      <c r="AX679" s="15" t="s">
        <v>44</v>
      </c>
      <c r="AY679" s="15" t="s">
        <v>44</v>
      </c>
      <c r="AZ679" s="15" t="s">
        <v>44</v>
      </c>
      <c r="BA679" s="15" t="s">
        <v>44</v>
      </c>
      <c r="BB679" s="15" t="s">
        <v>44</v>
      </c>
      <c r="BC679" s="15" t="s">
        <v>44</v>
      </c>
      <c r="BD679" s="15" t="s">
        <v>44</v>
      </c>
      <c r="BE679" s="15" t="s">
        <v>44</v>
      </c>
      <c r="BF679" s="15" t="s">
        <v>44</v>
      </c>
      <c r="BG679" s="15" t="s">
        <v>44</v>
      </c>
      <c r="BH679" s="15" t="s">
        <v>44</v>
      </c>
      <c r="BJ679" s="16">
        <f>IF(AR679="R", $CA679, IF(OR(AR679="P", AR679="T", AR679="N"), 0, IF($C679="DM", $T679, IF(OR(AR679="Y", AR679="IR"),$AM679,IF(AR679="C", IF($BI679="Y", IF($AF679="N/A", $Q679, $AF679), IF($AG679="N/A", $T679,$AG679)))))))</f>
        <v>1</v>
      </c>
      <c r="BK679" s="16">
        <f>IF(AS679="R", $CA679, IF(OR(AS679="P", AS679="T", AS679="N"), 0, IF($C679="DM", $T679, IF(OR(AS679="Y", AS679="IR"),$AM679,IF(AS679="C", IF($BI679="Y", IF($AF679="N/A", $Q679, $AF679), IF($AG679="N/A", $T679,$AG679)))))))</f>
        <v>1</v>
      </c>
      <c r="BL679" s="16">
        <f>IF(AT679="R", $CA679, IF(OR(AT679="P", AT679="T", AT679="N"), 0, IF($C679="DM", $T679, IF(OR(AT679="Y", AT679="IR"),$AM679,IF(AT679="C", IF($BI679="Y", IF($AF679="N/A", $Q679, $AF679), IF($AG679="N/A", $T679,$AG679)))))))</f>
        <v>1</v>
      </c>
      <c r="BM679" s="16">
        <f>IF(AU679="R", $CA679, IF(OR(AU679="P", AU679="T", AU679="N"), 0, IF($C679="DM", $T679, IF(OR(AU679="Y", AU679="IR"),$AM679,IF(AU679="C", IF($BI679="Y", IF($AF679="N/A", $Q679, $AF679), IF($AG679="N/A", $T679,$AG679)))))))</f>
        <v>1</v>
      </c>
      <c r="BN679" s="16">
        <f>IF(AV679="R", $CA679, IF(OR(AV679="P", AV679="T", AV679="N"), 0, IF($C679="DM", $T679, IF(OR(AV679="Y", AV679="IR"),$AM679,IF(AV679="C", IF($BI679="Y", IF($AF679="N/A", $Q679, $AF679), IF($AG679="N/A", $T679,$AG679)))))))</f>
        <v>1</v>
      </c>
      <c r="BO679" s="16">
        <f>IF(AW679="R", $CA679, IF(OR(AW679="P", AW679="T", AW679="N"), 0, IF($C679="DM", $T679, IF(OR(AW679="Y", AW679="IR"),$AM679,IF(AW679="C", IF($BI679="Y", IF($AF679="N/A", $Q679, $AF679), IF($AG679="N/A", $T679,$AG679)))))))</f>
        <v>1</v>
      </c>
      <c r="BP679" s="16">
        <f>IF(AX679="R", $CA679, IF(OR(AX679="P", AX679="T", AX679="N"), 0, IF($C679="DM", $T679, IF(OR(AX679="Y", AX679="IR"),$AM679,IF(AX679="C", IF($BI679="Y", IF($AF679="N/A", $Q679, $AF679), IF($AG679="N/A", $T679,$AG679)))))))</f>
        <v>1</v>
      </c>
      <c r="BQ679" s="16">
        <f>IF(AY679="R", $CA679, IF(OR(AY679="P", AY679="T", AY679="N"), 0, IF($C679="DM", $T679, IF(OR(AY679="Y", AY679="IR"),$AM679,IF(AY679="C", IF($BI679="Y", IF($AF679="N/A", $Q679, $AF679), IF($AG679="N/A", $T679,$AG679)))))))</f>
        <v>1</v>
      </c>
      <c r="BR679" s="16">
        <f>IF(AZ679="R", $CA679, IF(OR(AZ679="P", AZ679="T", AZ679="N"), 0, IF($C679="DM", $T679, IF(OR(AZ679="Y", AZ679="IR"),$AM679,IF(AZ679="C", IF($BI679="Y", IF($AF679="N/A", $Q679, $AF679), IF($AG679="N/A", $T679,$AG679)))))))</f>
        <v>1</v>
      </c>
      <c r="BS679" s="16">
        <f>IF(BA679="R", $CA679, IF(OR(BA679="P", BA679="T", BA679="N"), 0, IF($C679="DM", $T679, IF(OR(BA679="Y", BA679="IR"),$AM679,IF(BA679="C", IF($BI679="Y", IF($AF679="N/A", $Q679, $AF679), IF($AG679="N/A", $T679,$AG679)))))))</f>
        <v>1</v>
      </c>
      <c r="BT679" s="16">
        <f>IF(BB679="R", $CA679, IF(OR(BB679="P", BB679="T", BB679="N"), 0, IF($C679="DM", $T679, IF(OR(BB679="Y", BB679="IR"),$AM679,IF(BB679="C", IF($BI679="Y", IF($BA679="C", IF($AF679="N/A", $Q679, $AF679), IF($AF679="N/A", $T679, $AM679)), IF($AG679="N/A", $T679,$AG679)))))))</f>
        <v>1</v>
      </c>
      <c r="BU679" s="16">
        <f>IF(BC679="R", $CA679, IF(OR(BC679="P", BC679="T", BC679="N"), 0, IF($C679="DM", $T679, IF(OR(BC679="Y", BC679="IR"),$AM679,IF(BC679="C", IF($BI679="Y", IF($BA679="C", IF($AF679="N/A", $Q679, $AF679), IF($AF679="N/A", $T679, $AM679)), IF($AG679="N/A", $T679,$AG679)))))))</f>
        <v>1</v>
      </c>
      <c r="BV679" s="16">
        <f>IF(BD679="R", $CA679, IF(OR(BD679="P", BD679="T", BD679="N"), 0, IF($C679="DM", $T679, IF(OR(BD679="Y", BD679="IR"),$AM679,IF(BD679="C", IF($BI679="Y", IF($BA679="C", IF($AF679="N/A", $Q679, $AF679), IF($AF679="N/A", $T679, $AM679)), IF($AG679="N/A", $T679,$AG679)))))))</f>
        <v>1</v>
      </c>
      <c r="BW679" s="16">
        <f>IF(BE679="R", $CA679, IF(OR(BE679="P", BE679="T", BE679="N"), 0, IF($C679="DM", $T679, IF(OR(BE679="Y", BE679="IR"),$AM679,IF(BE679="C", IF($BI679="Y", IF($BA679="C", IF($AF679="N/A", $Q679, $AF679), IF($AF679="N/A", $T679, $AM679)), IF($AG679="N/A", $T679,$AG679)))))))</f>
        <v>1</v>
      </c>
      <c r="BX679" s="16">
        <f>IF(BF679="R", $CA679, IF(OR(BF679="P", BF679="T", BF679="N"), 0, IF($C679="DM", $T679, IF(OR(BF679="Y", BF679="IR"),$AM679,IF(BF679="C", IF($BI679="Y", IF($BA679="C", IF($AF679="N/A", $Q679, $AF679), IF($AF679="N/A", $T679, $AM679)), IF($AG679="N/A", $T679,$AG679)))))))</f>
        <v>1</v>
      </c>
      <c r="BY679" s="16">
        <f>IF(BG679="R", $CA679, IF(OR(BG679="P", BG679="T", BG679="N"), 0, IF($C679="DM", $T679, IF(OR(BG679="Y", BG679="IR"),$AM679,IF(BG679="C", IF($BI679="Y", IF($BA679="C", IF($AF679="N/A", $Q679, $AF679), IF($AF679="N/A", $T679, $AM679)), IF($AG679="N/A", $T679,$AG679)))))))</f>
        <v>1</v>
      </c>
      <c r="BZ679" s="16">
        <f>IF(BH679="R", $CA679, IF(OR(BH679="P", BH679="T", BH679="N"), 0, IF($C679="DM", $T679, IF(OR(BH679="Y", BH679="IR"),$AM679,IF(BH679="C", IF($BI679="Y", IF($BA679="C", IF($AF679="N/A", $Q679, $AF679), IF($AF679="N/A", $T679, $AM679)), IF($AG679="N/A", $T679,$AG679)))))))</f>
        <v>1</v>
      </c>
      <c r="CA679" s="15" t="s">
        <v>75</v>
      </c>
      <c r="CB679" s="16">
        <f>BZ679</f>
        <v>1</v>
      </c>
      <c r="CC679" s="15" t="str">
        <f>IF(OR($BH679="T", $BH679="R"), 0, IF($BH679="C", IF($BI679="Y", IF($BA679="C", 0, IF(AF679="N/A", Q679-T679, AF679-AG679)), IF($AF679="N/A", U679, AH679)), AN679))</f>
        <v>N/A</v>
      </c>
      <c r="CD679" s="15" t="str">
        <f>IF(OR($BH679="T", $BH679="R"), 0, IF($BH679="C", IF($BI679="Y", 0, IF($AF679="N/A", V679, AI679)), AO679))</f>
        <v>N/A</v>
      </c>
      <c r="CE679" s="15" t="str">
        <f>IF(OR($BH679="T", $BH679="R"), 0, IF($BH679="C", IF($BI679="Y", 0, IF($AF679="N/A", W679, AJ679)), AP679))</f>
        <v>N/A</v>
      </c>
      <c r="CF679" s="15" t="str">
        <f>IF(OR($BH679="T", $BH679="R"), 0, IF($BH679="C", IF($BI679="Y", 0, IF($AF679="N/A", X679, AK679)), AQ679))</f>
        <v>N/A</v>
      </c>
      <c r="CG679" t="str">
        <f>IF(AC679="N/A", "S:"&amp;L679&amp;" G:"&amp;M679&amp;" GR:"&amp;Q679, IF(AC679=0, "S:"&amp;L679&amp;" G:"&amp;M679&amp;" GR:"&amp;Q679, "S:"&amp;L679&amp;"/"&amp;AD679&amp;" G:"&amp;AE679&amp;" GR:"&amp;AF679))</f>
        <v>S:0 G:1 GR:1</v>
      </c>
    </row>
    <row r="680" spans="1:85" x14ac:dyDescent="0.25">
      <c r="A680" s="14">
        <v>5709</v>
      </c>
      <c r="B680" s="15" t="s">
        <v>3058</v>
      </c>
      <c r="C680" s="15" t="s">
        <v>70</v>
      </c>
      <c r="D680" s="15" t="s">
        <v>55</v>
      </c>
      <c r="E680" s="15">
        <f>VLOOKUP(B680, 'Rookie Year'!$A$2:$B$55679,2,FALSE)</f>
        <v>2024</v>
      </c>
      <c r="F680" s="15">
        <v>2024</v>
      </c>
      <c r="G680" s="15" t="s">
        <v>40</v>
      </c>
      <c r="H680" s="15" t="s">
        <v>2249</v>
      </c>
      <c r="I680" s="16">
        <v>1</v>
      </c>
      <c r="J680" s="15">
        <v>3</v>
      </c>
      <c r="K680" s="17">
        <f>IF(AND(G680&lt;&gt;"N",R680="N/A"), IF(I680&lt;4, 0, 0.25),IF(I680=1, IF(J680=1,0.25, 0.25), IF(I680&lt;13, 0.25, IF(I680&lt;26, 0.4, IF(I680&lt;51, 0.6, 0.75)))))</f>
        <v>0</v>
      </c>
      <c r="L680" s="16">
        <f>I680-M680</f>
        <v>1</v>
      </c>
      <c r="M680" s="16">
        <f>ROUNDUP(I680*K680,0)</f>
        <v>0</v>
      </c>
      <c r="N680" s="16">
        <f>M680*J680</f>
        <v>0</v>
      </c>
      <c r="O680" s="16">
        <v>0</v>
      </c>
      <c r="P680" s="16">
        <v>0</v>
      </c>
      <c r="Q680" s="16">
        <f>N680-O680-P680</f>
        <v>0</v>
      </c>
      <c r="R680" s="15" t="s">
        <v>75</v>
      </c>
      <c r="S680" s="15">
        <f>IF(R680="N/A", J680-($B$1-F680), J680-($B$1-R680))</f>
        <v>3</v>
      </c>
      <c r="T680" s="16">
        <f>IF($S680&lt;1, "N/A", $M680)</f>
        <v>0</v>
      </c>
      <c r="U680" s="16">
        <f>IF($S680&lt;2, "N/A", $M680)</f>
        <v>0</v>
      </c>
      <c r="V680" s="16">
        <f>IF($S680&lt;3, "N/A", $M680)</f>
        <v>0</v>
      </c>
      <c r="W680" s="16" t="str">
        <f>IF($S680&lt;4, "N/A", $M680)</f>
        <v>N/A</v>
      </c>
      <c r="X680" s="16" t="str">
        <f>IF($S680&lt;5, "N/A", $M680)</f>
        <v>N/A</v>
      </c>
      <c r="Y680" s="15" t="str">
        <f>IF(SUM(T680:X680)&lt;&gt;Q680, "CHECK", "OK")</f>
        <v>OK</v>
      </c>
      <c r="Z680" s="15" t="str">
        <f>IF(F680=$B$1, "No", IF(S680=1, "Yes", "No"))</f>
        <v>No</v>
      </c>
      <c r="AA680" s="18" t="str">
        <f>IF(C680="DM", "N/A", IF(Z680="No","N/A",VLOOKUP(B680,'Extension List'!$A$3:$R$1972,18,FALSE)))</f>
        <v>N/A</v>
      </c>
      <c r="AB680" s="15" t="str">
        <f>IF(C680="DM", "N/A", IF(Z680="No","N/A",VLOOKUP(B680,'Extension List'!$A$3:$T$1972,20,FALSE)))</f>
        <v>N/A</v>
      </c>
      <c r="AC680" s="15" t="str">
        <f>IF(AA680="N/A", "N/A", 0)</f>
        <v>N/A</v>
      </c>
      <c r="AD680" s="16" t="str">
        <f>IF(AE680="N/A", "N/A", AA680-AE680)</f>
        <v>N/A</v>
      </c>
      <c r="AE680" s="16" t="str">
        <f>IF(AA680="N/A", "N/A", IF(AC680&gt;0, IF(AA680&lt;13, ROUNDUP(0.25*AA680,0), IF(AA680&lt;26, ROUNDUP(0.4*AA680,0), IF(AA680&lt;51, ROUNDUP(0.6*AA680,0), ROUNDUP(0.75*AA680,0)))), "N/A"))</f>
        <v>N/A</v>
      </c>
      <c r="AF680" s="16" t="str">
        <f>IF(AD680="N/A","N/A", (AE680*AC680)+Q680)</f>
        <v>N/A</v>
      </c>
      <c r="AG680" s="16" t="str">
        <f>IF($AF680="N/A", "N/A", "TBC")</f>
        <v>N/A</v>
      </c>
      <c r="AH680" s="16" t="str">
        <f>IF($AF680="N/A", "N/A", "TBC")</f>
        <v>N/A</v>
      </c>
      <c r="AI680" s="16" t="str">
        <f>IF($AF680="N/A","N/A",IF(AC680&gt;1,"TBC","N/A"))</f>
        <v>N/A</v>
      </c>
      <c r="AJ680" s="16" t="str">
        <f>IF($AF680="N/A","N/A",IF(AC680&gt;2,"TBC","N/A"))</f>
        <v>N/A</v>
      </c>
      <c r="AK680" s="16" t="str">
        <f>IF($AF680="N/A","N/A",IF(AC680&gt;3,"TBC","N/A"))</f>
        <v>N/A</v>
      </c>
      <c r="AL680" s="16" t="str">
        <f>IF(AC680="N/A","N/A",IF(AC680&gt;0,IF(SUM(AG680:AK680)&lt;&gt;AF680,"CHECK","OK"),"N/A"))</f>
        <v>N/A</v>
      </c>
      <c r="AM680" s="16">
        <f>IF(AD680="N/A", L680+T680, L680+AG680)</f>
        <v>1</v>
      </c>
      <c r="AN680" s="16">
        <f>IF(AD680="N/A", IF(U680="N/A", "N/A", L680+U680), AD680+AH680)</f>
        <v>1</v>
      </c>
      <c r="AO680" s="16">
        <f>IF(AD680="N/A", IF(V680="N/A", "N/A", L680+V680), IF(AI680="N/A", "N/A", AD680+AI680))</f>
        <v>1</v>
      </c>
      <c r="AP680" s="16" t="str">
        <f>IF(AD680="N/A", IF(W680="N/A", "N/A", L680+W680), IF(AJ680="N/A", "N/A", AD680+AJ680))</f>
        <v>N/A</v>
      </c>
      <c r="AQ680" s="16" t="str">
        <f>IF(AD680="N/A", IF(X680="N/A", "N/A", L680+X680), IF(AK680="N/A", "N/A", AD680+AK680))</f>
        <v>N/A</v>
      </c>
      <c r="AR680" s="15" t="s">
        <v>66</v>
      </c>
      <c r="AS680" s="15" t="s">
        <v>66</v>
      </c>
      <c r="AT680" s="15" t="s">
        <v>66</v>
      </c>
      <c r="AU680" s="15" t="s">
        <v>66</v>
      </c>
      <c r="AV680" s="15" t="s">
        <v>66</v>
      </c>
      <c r="AW680" s="15" t="s">
        <v>66</v>
      </c>
      <c r="AX680" s="15" t="s">
        <v>66</v>
      </c>
      <c r="AY680" s="15" t="s">
        <v>66</v>
      </c>
      <c r="AZ680" s="15" t="s">
        <v>66</v>
      </c>
      <c r="BA680" s="15" t="s">
        <v>66</v>
      </c>
      <c r="BB680" s="15" t="s">
        <v>66</v>
      </c>
      <c r="BC680" s="15" t="s">
        <v>66</v>
      </c>
      <c r="BD680" s="15" t="s">
        <v>66</v>
      </c>
      <c r="BE680" s="15" t="s">
        <v>66</v>
      </c>
      <c r="BF680" s="15" t="s">
        <v>66</v>
      </c>
      <c r="BG680" s="15" t="s">
        <v>66</v>
      </c>
      <c r="BH680" s="15" t="s">
        <v>66</v>
      </c>
      <c r="BJ680" s="16">
        <f>IF(AR680="R", $CA680, IF(OR(AR680="P", AR680="T", AR680="N"), 0, IF($C680="DM", $T680, IF(OR(AR680="Y", AR680="IR"),$AM680,IF(AR680="C", IF($BI680="Y", IF($AF680="N/A", $Q680, $AF680), IF($AG680="N/A", $T680,$AG680)))))))</f>
        <v>0</v>
      </c>
      <c r="BK680" s="16">
        <f>IF(AS680="R", $CA680, IF(OR(AS680="P", AS680="T", AS680="N"), 0, IF($C680="DM", $T680, IF(OR(AS680="Y", AS680="IR"),$AM680,IF(AS680="C", IF($BI680="Y", IF($AF680="N/A", $Q680, $AF680), IF($AG680="N/A", $T680,$AG680)))))))</f>
        <v>0</v>
      </c>
      <c r="BL680" s="16">
        <f>IF(AT680="R", $CA680, IF(OR(AT680="P", AT680="T", AT680="N"), 0, IF($C680="DM", $T680, IF(OR(AT680="Y", AT680="IR"),$AM680,IF(AT680="C", IF($BI680="Y", IF($AF680="N/A", $Q680, $AF680), IF($AG680="N/A", $T680,$AG680)))))))</f>
        <v>0</v>
      </c>
      <c r="BM680" s="16">
        <f>IF(AU680="R", $CA680, IF(OR(AU680="P", AU680="T", AU680="N"), 0, IF($C680="DM", $T680, IF(OR(AU680="Y", AU680="IR"),$AM680,IF(AU680="C", IF($BI680="Y", IF($AF680="N/A", $Q680, $AF680), IF($AG680="N/A", $T680,$AG680)))))))</f>
        <v>0</v>
      </c>
      <c r="BN680" s="16">
        <f>IF(AV680="R", $CA680, IF(OR(AV680="P", AV680="T", AV680="N"), 0, IF($C680="DM", $T680, IF(OR(AV680="Y", AV680="IR"),$AM680,IF(AV680="C", IF($BI680="Y", IF($AF680="N/A", $Q680, $AF680), IF($AG680="N/A", $T680,$AG680)))))))</f>
        <v>0</v>
      </c>
      <c r="BO680" s="16">
        <f>IF(AW680="R", $CA680, IF(OR(AW680="P", AW680="T", AW680="N"), 0, IF($C680="DM", $T680, IF(OR(AW680="Y", AW680="IR"),$AM680,IF(AW680="C", IF($BI680="Y", IF($AF680="N/A", $Q680, $AF680), IF($AG680="N/A", $T680,$AG680)))))))</f>
        <v>0</v>
      </c>
      <c r="BP680" s="16">
        <f>IF(AX680="R", $CA680, IF(OR(AX680="P", AX680="T", AX680="N"), 0, IF($C680="DM", $T680, IF(OR(AX680="Y", AX680="IR"),$AM680,IF(AX680="C", IF($BI680="Y", IF($AF680="N/A", $Q680, $AF680), IF($AG680="N/A", $T680,$AG680)))))))</f>
        <v>0</v>
      </c>
      <c r="BQ680" s="16">
        <f>IF(AY680="R", $CA680, IF(OR(AY680="P", AY680="T", AY680="N"), 0, IF($C680="DM", $T680, IF(OR(AY680="Y", AY680="IR"),$AM680,IF(AY680="C", IF($BI680="Y", IF($AF680="N/A", $Q680, $AF680), IF($AG680="N/A", $T680,$AG680)))))))</f>
        <v>0</v>
      </c>
      <c r="BR680" s="16">
        <f>IF(AZ680="R", $CA680, IF(OR(AZ680="P", AZ680="T", AZ680="N"), 0, IF($C680="DM", $T680, IF(OR(AZ680="Y", AZ680="IR"),$AM680,IF(AZ680="C", IF($BI680="Y", IF($AF680="N/A", $Q680, $AF680), IF($AG680="N/A", $T680,$AG680)))))))</f>
        <v>0</v>
      </c>
      <c r="BS680" s="16">
        <f>IF(BA680="R", $CA680, IF(OR(BA680="P", BA680="T", BA680="N"), 0, IF($C680="DM", $T680, IF(OR(BA680="Y", BA680="IR"),$AM680,IF(BA680="C", IF($BI680="Y", IF($AF680="N/A", $Q680, $AF680), IF($AG680="N/A", $T680,$AG680)))))))</f>
        <v>0</v>
      </c>
      <c r="BT680" s="16">
        <f>IF(BB680="R", $CA680, IF(OR(BB680="P", BB680="T", BB680="N"), 0, IF($C680="DM", $T680, IF(OR(BB680="Y", BB680="IR"),$AM680,IF(BB680="C", IF($BI680="Y", IF($BA680="C", IF($AF680="N/A", $Q680, $AF680), IF($AF680="N/A", $T680, $AM680)), IF($AG680="N/A", $T680,$AG680)))))))</f>
        <v>0</v>
      </c>
      <c r="BU680" s="16">
        <f>IF(BC680="R", $CA680, IF(OR(BC680="P", BC680="T", BC680="N"), 0, IF($C680="DM", $T680, IF(OR(BC680="Y", BC680="IR"),$AM680,IF(BC680="C", IF($BI680="Y", IF($BA680="C", IF($AF680="N/A", $Q680, $AF680), IF($AF680="N/A", $T680, $AM680)), IF($AG680="N/A", $T680,$AG680)))))))</f>
        <v>0</v>
      </c>
      <c r="BV680" s="16">
        <f>IF(BD680="R", $CA680, IF(OR(BD680="P", BD680="T", BD680="N"), 0, IF($C680="DM", $T680, IF(OR(BD680="Y", BD680="IR"),$AM680,IF(BD680="C", IF($BI680="Y", IF($BA680="C", IF($AF680="N/A", $Q680, $AF680), IF($AF680="N/A", $T680, $AM680)), IF($AG680="N/A", $T680,$AG680)))))))</f>
        <v>0</v>
      </c>
      <c r="BW680" s="16">
        <f>IF(BE680="R", $CA680, IF(OR(BE680="P", BE680="T", BE680="N"), 0, IF($C680="DM", $T680, IF(OR(BE680="Y", BE680="IR"),$AM680,IF(BE680="C", IF($BI680="Y", IF($BA680="C", IF($AF680="N/A", $Q680, $AF680), IF($AF680="N/A", $T680, $AM680)), IF($AG680="N/A", $T680,$AG680)))))))</f>
        <v>0</v>
      </c>
      <c r="BX680" s="16">
        <f>IF(BF680="R", $CA680, IF(OR(BF680="P", BF680="T", BF680="N"), 0, IF($C680="DM", $T680, IF(OR(BF680="Y", BF680="IR"),$AM680,IF(BF680="C", IF($BI680="Y", IF($BA680="C", IF($AF680="N/A", $Q680, $AF680), IF($AF680="N/A", $T680, $AM680)), IF($AG680="N/A", $T680,$AG680)))))))</f>
        <v>0</v>
      </c>
      <c r="BY680" s="16">
        <f>IF(BG680="R", $CA680, IF(OR(BG680="P", BG680="T", BG680="N"), 0, IF($C680="DM", $T680, IF(OR(BG680="Y", BG680="IR"),$AM680,IF(BG680="C", IF($BI680="Y", IF($BA680="C", IF($AF680="N/A", $Q680, $AF680), IF($AF680="N/A", $T680, $AM680)), IF($AG680="N/A", $T680,$AG680)))))))</f>
        <v>0</v>
      </c>
      <c r="BZ680" s="16">
        <f>IF(BH680="R", $CA680, IF(OR(BH680="P", BH680="T", BH680="N"), 0, IF($C680="DM", $T680, IF(OR(BH680="Y", BH680="IR"),$AM680,IF(BH680="C", IF($BI680="Y", IF($BA680="C", IF($AF680="N/A", $Q680, $AF680), IF($AF680="N/A", $T680, $AM680)), IF($AG680="N/A", $T680,$AG680)))))))</f>
        <v>0</v>
      </c>
      <c r="CA680" s="15" t="s">
        <v>75</v>
      </c>
      <c r="CB680" s="16">
        <f>BZ680</f>
        <v>0</v>
      </c>
      <c r="CC680" s="15">
        <f>IF(OR($BH680="T", $BH680="R"), 0, IF($BH680="C", IF($BI680="Y", IF($BA680="C", 0, IF(AF680="N/A", Q680-T680, AF680-AG680)), IF($AF680="N/A", U680, AH680)), AN680))</f>
        <v>1</v>
      </c>
      <c r="CD680" s="15">
        <f>IF(OR($BH680="T", $BH680="R"), 0, IF($BH680="C", IF($BI680="Y", 0, IF($AF680="N/A", V680, AI680)), AO680))</f>
        <v>1</v>
      </c>
      <c r="CE680" s="15" t="str">
        <f>IF(OR($BH680="T", $BH680="R"), 0, IF($BH680="C", IF($BI680="Y", 0, IF($AF680="N/A", W680, AJ680)), AP680))</f>
        <v>N/A</v>
      </c>
      <c r="CF680" s="15" t="str">
        <f>IF(OR($BH680="T", $BH680="R"), 0, IF($BH680="C", IF($BI680="Y", 0, IF($AF680="N/A", X680, AK680)), AQ680))</f>
        <v>N/A</v>
      </c>
      <c r="CG680" t="str">
        <f>IF(AC680="N/A", "S:"&amp;L680&amp;" G:"&amp;M680&amp;" GR:"&amp;Q680, IF(AC680=0, "S:"&amp;L680&amp;" G:"&amp;M680&amp;" GR:"&amp;Q680, "S:"&amp;L680&amp;"/"&amp;AD680&amp;" G:"&amp;AE680&amp;" GR:"&amp;AF680))</f>
        <v>S:1 G:0 GR:0</v>
      </c>
    </row>
    <row r="681" spans="1:85" x14ac:dyDescent="0.25">
      <c r="A681" s="14">
        <v>5775</v>
      </c>
      <c r="B681" s="15" t="s">
        <v>3082</v>
      </c>
      <c r="C681" s="15" t="s">
        <v>70</v>
      </c>
      <c r="D681" s="15" t="s">
        <v>55</v>
      </c>
      <c r="E681" s="15">
        <f>VLOOKUP(B681, 'Rookie Year'!$A$2:$B$55679,2,FALSE)</f>
        <v>2023</v>
      </c>
      <c r="F681" s="15">
        <v>2024</v>
      </c>
      <c r="G681" s="15" t="s">
        <v>42</v>
      </c>
      <c r="H681" s="15">
        <v>4</v>
      </c>
      <c r="I681" s="16">
        <v>1</v>
      </c>
      <c r="J681" s="15">
        <v>1</v>
      </c>
      <c r="K681" s="17">
        <f>IF(AND(G681&lt;&gt;"N",R681="N/A"), IF(I681&lt;4, 0, 0.25),IF(I681=1, IF(J681=1,0.25, 0.25), IF(I681&lt;13, 0.25, IF(I681&lt;26, 0.4, IF(I681&lt;51, 0.6, 0.75)))))</f>
        <v>0.25</v>
      </c>
      <c r="L681" s="16">
        <f>I681-M681</f>
        <v>0</v>
      </c>
      <c r="M681" s="16">
        <f>ROUNDUP(I681*K681,0)</f>
        <v>1</v>
      </c>
      <c r="N681" s="16">
        <f>M681*J681</f>
        <v>1</v>
      </c>
      <c r="O681" s="16">
        <v>0</v>
      </c>
      <c r="P681" s="16">
        <v>0</v>
      </c>
      <c r="Q681" s="16">
        <f>N681-O681-P681</f>
        <v>1</v>
      </c>
      <c r="R681" s="15" t="s">
        <v>75</v>
      </c>
      <c r="S681" s="15">
        <f>IF(R681="N/A", J681-($B$1-F681), J681-($B$1-R681))</f>
        <v>1</v>
      </c>
      <c r="T681" s="16">
        <f>IF($S681&lt;1, "N/A", $M681)</f>
        <v>1</v>
      </c>
      <c r="U681" s="16" t="str">
        <f>IF($S681&lt;2, "N/A", $M681)</f>
        <v>N/A</v>
      </c>
      <c r="V681" s="16" t="str">
        <f>IF($S681&lt;3, "N/A", $M681)</f>
        <v>N/A</v>
      </c>
      <c r="W681" s="16" t="str">
        <f>IF($S681&lt;4, "N/A", $M681)</f>
        <v>N/A</v>
      </c>
      <c r="X681" s="16" t="str">
        <f>IF($S681&lt;5, "N/A", $M681)</f>
        <v>N/A</v>
      </c>
      <c r="Y681" s="15" t="str">
        <f>IF(SUM(T681:X681)&lt;&gt;Q681, "CHECK", "OK")</f>
        <v>OK</v>
      </c>
      <c r="Z681" s="15" t="str">
        <f>IF(F681=$B$1, "No", IF(S681=1, "Yes", "No"))</f>
        <v>No</v>
      </c>
      <c r="AA681" s="18" t="str">
        <f>IF(C681="DM", "N/A", IF(Z681="No","N/A",VLOOKUP(B681,'Extension List'!$A$3:$R$1972,18,FALSE)))</f>
        <v>N/A</v>
      </c>
      <c r="AB681" s="15" t="str">
        <f>IF(C681="DM", "N/A", IF(Z681="No","N/A",VLOOKUP(B681,'Extension List'!$A$3:$T$1972,20,FALSE)))</f>
        <v>N/A</v>
      </c>
      <c r="AC681" s="15" t="str">
        <f>IF(AA681="N/A", "N/A", 0)</f>
        <v>N/A</v>
      </c>
      <c r="AD681" s="16" t="str">
        <f>IF(AE681="N/A", "N/A", AA681-AE681)</f>
        <v>N/A</v>
      </c>
      <c r="AE681" s="16" t="str">
        <f>IF(AA681="N/A", "N/A", IF(AC681&gt;0, IF(AA681&lt;13, ROUNDUP(0.25*AA681,0), IF(AA681&lt;26, ROUNDUP(0.4*AA681,0), IF(AA681&lt;51, ROUNDUP(0.6*AA681,0), ROUNDUP(0.75*AA681,0)))), "N/A"))</f>
        <v>N/A</v>
      </c>
      <c r="AF681" s="16" t="str">
        <f>IF(AD681="N/A","N/A", (AE681*AC681)+Q681)</f>
        <v>N/A</v>
      </c>
      <c r="AG681" s="16" t="str">
        <f>IF($AF681="N/A", "N/A", "TBC")</f>
        <v>N/A</v>
      </c>
      <c r="AH681" s="16" t="str">
        <f>IF($AF681="N/A", "N/A", "TBC")</f>
        <v>N/A</v>
      </c>
      <c r="AI681" s="16" t="str">
        <f>IF($AF681="N/A","N/A",IF(AC681&gt;1,"TBC","N/A"))</f>
        <v>N/A</v>
      </c>
      <c r="AJ681" s="16" t="str">
        <f>IF($AF681="N/A","N/A",IF(AC681&gt;2,"TBC","N/A"))</f>
        <v>N/A</v>
      </c>
      <c r="AK681" s="16" t="str">
        <f>IF($AF681="N/A","N/A",IF(AC681&gt;3,"TBC","N/A"))</f>
        <v>N/A</v>
      </c>
      <c r="AL681" s="16" t="str">
        <f>IF(AC681="N/A","N/A",IF(AC681&gt;0,IF(SUM(AG681:AK681)&lt;&gt;AF681,"CHECK","OK"),"N/A"))</f>
        <v>N/A</v>
      </c>
      <c r="AM681" s="16">
        <f>IF(AD681="N/A", L681+T681, L681+AG681)</f>
        <v>1</v>
      </c>
      <c r="AN681" s="16" t="str">
        <f>IF(AD681="N/A", IF(U681="N/A", "N/A", L681+U681), AD681+AH681)</f>
        <v>N/A</v>
      </c>
      <c r="AO681" s="16" t="str">
        <f>IF(AD681="N/A", IF(V681="N/A", "N/A", L681+V681), IF(AI681="N/A", "N/A", AD681+AI681))</f>
        <v>N/A</v>
      </c>
      <c r="AP681" s="16" t="str">
        <f>IF(AD681="N/A", IF(W681="N/A", "N/A", L681+W681), IF(AJ681="N/A", "N/A", AD681+AJ681))</f>
        <v>N/A</v>
      </c>
      <c r="AQ681" s="16" t="str">
        <f>IF(AD681="N/A", IF(X681="N/A", "N/A", L681+X681), IF(AK681="N/A", "N/A", AD681+AK681))</f>
        <v>N/A</v>
      </c>
      <c r="AR681" s="15" t="s">
        <v>42</v>
      </c>
      <c r="AS681" s="15" t="s">
        <v>42</v>
      </c>
      <c r="AT681" s="15" t="s">
        <v>42</v>
      </c>
      <c r="AU681" s="15" t="s">
        <v>42</v>
      </c>
      <c r="AV681" s="15" t="s">
        <v>40</v>
      </c>
      <c r="AW681" s="15" t="s">
        <v>40</v>
      </c>
      <c r="AX681" s="15" t="s">
        <v>40</v>
      </c>
      <c r="AY681" s="15" t="s">
        <v>40</v>
      </c>
      <c r="AZ681" s="15" t="s">
        <v>40</v>
      </c>
      <c r="BA681" s="15" t="s">
        <v>40</v>
      </c>
      <c r="BB681" s="15" t="s">
        <v>40</v>
      </c>
      <c r="BC681" s="15" t="s">
        <v>40</v>
      </c>
      <c r="BD681" s="15" t="s">
        <v>40</v>
      </c>
      <c r="BE681" s="15" t="s">
        <v>40</v>
      </c>
      <c r="BF681" s="15" t="s">
        <v>40</v>
      </c>
      <c r="BG681" s="15" t="s">
        <v>40</v>
      </c>
      <c r="BH681" s="15" t="s">
        <v>40</v>
      </c>
      <c r="BJ681" s="16">
        <f>IF(AR681="R", $CA681, IF(OR(AR681="P", AR681="T", AR681="N"), 0, IF($C681="DM", $T681, IF(OR(AR681="Y", AR681="IR"),$AM681,IF(AR681="C", IF($BI681="Y", IF($AF681="N/A", $Q681, $AF681), IF($AG681="N/A", $T681,$AG681)))))))</f>
        <v>0</v>
      </c>
      <c r="BK681" s="16">
        <f>IF(AS681="R", $CA681, IF(OR(AS681="P", AS681="T", AS681="N"), 0, IF($C681="DM", $T681, IF(OR(AS681="Y", AS681="IR"),$AM681,IF(AS681="C", IF($BI681="Y", IF($AF681="N/A", $Q681, $AF681), IF($AG681="N/A", $T681,$AG681)))))))</f>
        <v>0</v>
      </c>
      <c r="BL681" s="16">
        <f>IF(AT681="R", $CA681, IF(OR(AT681="P", AT681="T", AT681="N"), 0, IF($C681="DM", $T681, IF(OR(AT681="Y", AT681="IR"),$AM681,IF(AT681="C", IF($BI681="Y", IF($AF681="N/A", $Q681, $AF681), IF($AG681="N/A", $T681,$AG681)))))))</f>
        <v>0</v>
      </c>
      <c r="BM681" s="16">
        <f>IF(AU681="R", $CA681, IF(OR(AU681="P", AU681="T", AU681="N"), 0, IF($C681="DM", $T681, IF(OR(AU681="Y", AU681="IR"),$AM681,IF(AU681="C", IF($BI681="Y", IF($AF681="N/A", $Q681, $AF681), IF($AG681="N/A", $T681,$AG681)))))))</f>
        <v>0</v>
      </c>
      <c r="BN681" s="16">
        <f>IF(AV681="R", $CA681, IF(OR(AV681="P", AV681="T", AV681="N"), 0, IF($C681="DM", $T681, IF(OR(AV681="Y", AV681="IR"),$AM681,IF(AV681="C", IF($BI681="Y", IF($AF681="N/A", $Q681, $AF681), IF($AG681="N/A", $T681,$AG681)))))))</f>
        <v>1</v>
      </c>
      <c r="BO681" s="16">
        <f>IF(AW681="R", $CA681, IF(OR(AW681="P", AW681="T", AW681="N"), 0, IF($C681="DM", $T681, IF(OR(AW681="Y", AW681="IR"),$AM681,IF(AW681="C", IF($BI681="Y", IF($AF681="N/A", $Q681, $AF681), IF($AG681="N/A", $T681,$AG681)))))))</f>
        <v>1</v>
      </c>
      <c r="BP681" s="16">
        <f>IF(AX681="R", $CA681, IF(OR(AX681="P", AX681="T", AX681="N"), 0, IF($C681="DM", $T681, IF(OR(AX681="Y", AX681="IR"),$AM681,IF(AX681="C", IF($BI681="Y", IF($AF681="N/A", $Q681, $AF681), IF($AG681="N/A", $T681,$AG681)))))))</f>
        <v>1</v>
      </c>
      <c r="BQ681" s="16">
        <f>IF(AY681="R", $CA681, IF(OR(AY681="P", AY681="T", AY681="N"), 0, IF($C681="DM", $T681, IF(OR(AY681="Y", AY681="IR"),$AM681,IF(AY681="C", IF($BI681="Y", IF($AF681="N/A", $Q681, $AF681), IF($AG681="N/A", $T681,$AG681)))))))</f>
        <v>1</v>
      </c>
      <c r="BR681" s="16">
        <f>IF(AZ681="R", $CA681, IF(OR(AZ681="P", AZ681="T", AZ681="N"), 0, IF($C681="DM", $T681, IF(OR(AZ681="Y", AZ681="IR"),$AM681,IF(AZ681="C", IF($BI681="Y", IF($AF681="N/A", $Q681, $AF681), IF($AG681="N/A", $T681,$AG681)))))))</f>
        <v>1</v>
      </c>
      <c r="BS681" s="16">
        <f>IF(BA681="R", $CA681, IF(OR(BA681="P", BA681="T", BA681="N"), 0, IF($C681="DM", $T681, IF(OR(BA681="Y", BA681="IR"),$AM681,IF(BA681="C", IF($BI681="Y", IF($AF681="N/A", $Q681, $AF681), IF($AG681="N/A", $T681,$AG681)))))))</f>
        <v>1</v>
      </c>
      <c r="BT681" s="16">
        <f>IF(BB681="R", $CA681, IF(OR(BB681="P", BB681="T", BB681="N"), 0, IF($C681="DM", $T681, IF(OR(BB681="Y", BB681="IR"),$AM681,IF(BB681="C", IF($BI681="Y", IF($BA681="C", IF($AF681="N/A", $Q681, $AF681), IF($AF681="N/A", $T681, $AM681)), IF($AG681="N/A", $T681,$AG681)))))))</f>
        <v>1</v>
      </c>
      <c r="BU681" s="16">
        <f>IF(BC681="R", $CA681, IF(OR(BC681="P", BC681="T", BC681="N"), 0, IF($C681="DM", $T681, IF(OR(BC681="Y", BC681="IR"),$AM681,IF(BC681="C", IF($BI681="Y", IF($BA681="C", IF($AF681="N/A", $Q681, $AF681), IF($AF681="N/A", $T681, $AM681)), IF($AG681="N/A", $T681,$AG681)))))))</f>
        <v>1</v>
      </c>
      <c r="BV681" s="16">
        <f>IF(BD681="R", $CA681, IF(OR(BD681="P", BD681="T", BD681="N"), 0, IF($C681="DM", $T681, IF(OR(BD681="Y", BD681="IR"),$AM681,IF(BD681="C", IF($BI681="Y", IF($BA681="C", IF($AF681="N/A", $Q681, $AF681), IF($AF681="N/A", $T681, $AM681)), IF($AG681="N/A", $T681,$AG681)))))))</f>
        <v>1</v>
      </c>
      <c r="BW681" s="16">
        <f>IF(BE681="R", $CA681, IF(OR(BE681="P", BE681="T", BE681="N"), 0, IF($C681="DM", $T681, IF(OR(BE681="Y", BE681="IR"),$AM681,IF(BE681="C", IF($BI681="Y", IF($BA681="C", IF($AF681="N/A", $Q681, $AF681), IF($AF681="N/A", $T681, $AM681)), IF($AG681="N/A", $T681,$AG681)))))))</f>
        <v>1</v>
      </c>
      <c r="BX681" s="16">
        <f>IF(BF681="R", $CA681, IF(OR(BF681="P", BF681="T", BF681="N"), 0, IF($C681="DM", $T681, IF(OR(BF681="Y", BF681="IR"),$AM681,IF(BF681="C", IF($BI681="Y", IF($BA681="C", IF($AF681="N/A", $Q681, $AF681), IF($AF681="N/A", $T681, $AM681)), IF($AG681="N/A", $T681,$AG681)))))))</f>
        <v>1</v>
      </c>
      <c r="BY681" s="16">
        <f>IF(BG681="R", $CA681, IF(OR(BG681="P", BG681="T", BG681="N"), 0, IF($C681="DM", $T681, IF(OR(BG681="Y", BG681="IR"),$AM681,IF(BG681="C", IF($BI681="Y", IF($BA681="C", IF($AF681="N/A", $Q681, $AF681), IF($AF681="N/A", $T681, $AM681)), IF($AG681="N/A", $T681,$AG681)))))))</f>
        <v>1</v>
      </c>
      <c r="BZ681" s="16">
        <f>IF(BH681="R", $CA681, IF(OR(BH681="P", BH681="T", BH681="N"), 0, IF($C681="DM", $T681, IF(OR(BH681="Y", BH681="IR"),$AM681,IF(BH681="C", IF($BI681="Y", IF($BA681="C", IF($AF681="N/A", $Q681, $AF681), IF($AF681="N/A", $T681, $AM681)), IF($AG681="N/A", $T681,$AG681)))))))</f>
        <v>1</v>
      </c>
      <c r="CA681" s="15" t="s">
        <v>75</v>
      </c>
      <c r="CB681" s="16">
        <f>BZ681</f>
        <v>1</v>
      </c>
      <c r="CC681" s="15" t="str">
        <f>IF(OR($BH681="T", $BH681="R"), 0, IF($BH681="C", IF($BI681="Y", IF($BA681="C", 0, IF(AF681="N/A", Q681-T681, AF681-AG681)), IF($AF681="N/A", U681, AH681)), AN681))</f>
        <v>N/A</v>
      </c>
      <c r="CD681" s="15" t="str">
        <f>IF(OR($BH681="T", $BH681="R"), 0, IF($BH681="C", IF($BI681="Y", 0, IF($AF681="N/A", V681, AI681)), AO681))</f>
        <v>N/A</v>
      </c>
      <c r="CE681" s="15" t="str">
        <f>IF(OR($BH681="T", $BH681="R"), 0, IF($BH681="C", IF($BI681="Y", 0, IF($AF681="N/A", W681, AJ681)), AP681))</f>
        <v>N/A</v>
      </c>
      <c r="CF681" s="15" t="str">
        <f>IF(OR($BH681="T", $BH681="R"), 0, IF($BH681="C", IF($BI681="Y", 0, IF($AF681="N/A", X681, AK681)), AQ681))</f>
        <v>N/A</v>
      </c>
    </row>
    <row r="682" spans="1:85" x14ac:dyDescent="0.25">
      <c r="A682" s="14">
        <v>5669</v>
      </c>
      <c r="B682" s="15" t="s">
        <v>3018</v>
      </c>
      <c r="C682" s="15" t="s">
        <v>70</v>
      </c>
      <c r="D682" s="15" t="s">
        <v>55</v>
      </c>
      <c r="E682" s="15">
        <f>VLOOKUP(B682, 'Rookie Year'!$A$2:$B$55679,2,FALSE)</f>
        <v>2024</v>
      </c>
      <c r="F682" s="15">
        <v>2024</v>
      </c>
      <c r="G682" s="15" t="s">
        <v>40</v>
      </c>
      <c r="H682" s="15" t="s">
        <v>2217</v>
      </c>
      <c r="I682" s="16">
        <v>1</v>
      </c>
      <c r="J682" s="15">
        <v>3</v>
      </c>
      <c r="K682" s="17">
        <f>IF(AND(G682&lt;&gt;"N",R682="N/A"), IF(I682&lt;4, 0, 0.25),IF(I682=1, IF(J682=1,0.25, 0.25), IF(I682&lt;13, 0.25, IF(I682&lt;26, 0.4, IF(I682&lt;51, 0.6, 0.75)))))</f>
        <v>0</v>
      </c>
      <c r="L682" s="16">
        <f>I682-M682</f>
        <v>1</v>
      </c>
      <c r="M682" s="16">
        <f>ROUNDUP(I682*K682,0)</f>
        <v>0</v>
      </c>
      <c r="N682" s="16">
        <f>M682*J682</f>
        <v>0</v>
      </c>
      <c r="O682" s="16">
        <v>0</v>
      </c>
      <c r="P682" s="16">
        <v>0</v>
      </c>
      <c r="Q682" s="16">
        <f>N682-O682-P682</f>
        <v>0</v>
      </c>
      <c r="R682" s="15" t="s">
        <v>75</v>
      </c>
      <c r="S682" s="15">
        <f>IF(R682="N/A", J682-($B$1-F682), J682-($B$1-R682))</f>
        <v>3</v>
      </c>
      <c r="T682" s="16">
        <f>IF($S682&lt;1, "N/A", $M682)</f>
        <v>0</v>
      </c>
      <c r="U682" s="16">
        <f>IF($S682&lt;2, "N/A", $M682)</f>
        <v>0</v>
      </c>
      <c r="V682" s="16">
        <f>IF($S682&lt;3, "N/A", $M682)</f>
        <v>0</v>
      </c>
      <c r="W682" s="16" t="str">
        <f>IF($S682&lt;4, "N/A", $M682)</f>
        <v>N/A</v>
      </c>
      <c r="X682" s="16" t="str">
        <f>IF($S682&lt;5, "N/A", $M682)</f>
        <v>N/A</v>
      </c>
      <c r="Y682" s="15" t="str">
        <f>IF(SUM(T682:X682)&lt;&gt;Q682, "CHECK", "OK")</f>
        <v>OK</v>
      </c>
      <c r="Z682" s="15" t="str">
        <f>IF(F682=$B$1, "No", IF(S682=1, "Yes", "No"))</f>
        <v>No</v>
      </c>
      <c r="AA682" s="18" t="str">
        <f>IF(C682="DM", "N/A", IF(Z682="No","N/A",VLOOKUP(B682,'Extension List'!$A$3:$R$1972,18,FALSE)))</f>
        <v>N/A</v>
      </c>
      <c r="AB682" s="15" t="str">
        <f>IF(C682="DM", "N/A", IF(Z682="No","N/A",VLOOKUP(B682,'Extension List'!$A$3:$T$1972,20,FALSE)))</f>
        <v>N/A</v>
      </c>
      <c r="AC682" s="15" t="str">
        <f>IF(AA682="N/A", "N/A", 0)</f>
        <v>N/A</v>
      </c>
      <c r="AD682" s="16" t="str">
        <f>IF(AE682="N/A", "N/A", AA682-AE682)</f>
        <v>N/A</v>
      </c>
      <c r="AE682" s="16" t="str">
        <f>IF(AA682="N/A", "N/A", IF(AC682&gt;0, IF(AA682&lt;13, ROUNDUP(0.25*AA682,0), IF(AA682&lt;26, ROUNDUP(0.4*AA682,0), IF(AA682&lt;51, ROUNDUP(0.6*AA682,0), ROUNDUP(0.75*AA682,0)))), "N/A"))</f>
        <v>N/A</v>
      </c>
      <c r="AF682" s="16" t="str">
        <f>IF(AD682="N/A","N/A", (AE682*AC682)+Q682)</f>
        <v>N/A</v>
      </c>
      <c r="AG682" s="16" t="str">
        <f>IF($AF682="N/A", "N/A", "TBC")</f>
        <v>N/A</v>
      </c>
      <c r="AH682" s="16" t="str">
        <f>IF($AF682="N/A", "N/A", "TBC")</f>
        <v>N/A</v>
      </c>
      <c r="AI682" s="16" t="str">
        <f>IF($AF682="N/A","N/A",IF(AC682&gt;1,"TBC","N/A"))</f>
        <v>N/A</v>
      </c>
      <c r="AJ682" s="16" t="str">
        <f>IF($AF682="N/A","N/A",IF(AC682&gt;2,"TBC","N/A"))</f>
        <v>N/A</v>
      </c>
      <c r="AK682" s="16" t="str">
        <f>IF($AF682="N/A","N/A",IF(AC682&gt;3,"TBC","N/A"))</f>
        <v>N/A</v>
      </c>
      <c r="AL682" s="16" t="str">
        <f>IF(AC682="N/A","N/A",IF(AC682&gt;0,IF(SUM(AG682:AK682)&lt;&gt;AF682,"CHECK","OK"),"N/A"))</f>
        <v>N/A</v>
      </c>
      <c r="AM682" s="16">
        <f>IF(AD682="N/A", L682+T682, L682+AG682)</f>
        <v>1</v>
      </c>
      <c r="AN682" s="16">
        <f>IF(AD682="N/A", IF(U682="N/A", "N/A", L682+U682), AD682+AH682)</f>
        <v>1</v>
      </c>
      <c r="AO682" s="16">
        <f>IF(AD682="N/A", IF(V682="N/A", "N/A", L682+V682), IF(AI682="N/A", "N/A", AD682+AI682))</f>
        <v>1</v>
      </c>
      <c r="AP682" s="16" t="str">
        <f>IF(AD682="N/A", IF(W682="N/A", "N/A", L682+W682), IF(AJ682="N/A", "N/A", AD682+AJ682))</f>
        <v>N/A</v>
      </c>
      <c r="AQ682" s="16" t="str">
        <f>IF(AD682="N/A", IF(X682="N/A", "N/A", L682+X682), IF(AK682="N/A", "N/A", AD682+AK682))</f>
        <v>N/A</v>
      </c>
      <c r="AR682" s="15" t="s">
        <v>66</v>
      </c>
      <c r="AS682" s="15" t="s">
        <v>66</v>
      </c>
      <c r="AT682" s="15" t="s">
        <v>66</v>
      </c>
      <c r="AU682" s="15" t="s">
        <v>66</v>
      </c>
      <c r="AV682" s="15" t="s">
        <v>66</v>
      </c>
      <c r="AW682" s="15" t="s">
        <v>66</v>
      </c>
      <c r="AX682" s="15" t="s">
        <v>66</v>
      </c>
      <c r="AY682" s="15" t="s">
        <v>66</v>
      </c>
      <c r="AZ682" s="15" t="s">
        <v>66</v>
      </c>
      <c r="BA682" s="15" t="s">
        <v>66</v>
      </c>
      <c r="BB682" s="15" t="s">
        <v>66</v>
      </c>
      <c r="BC682" s="15" t="s">
        <v>66</v>
      </c>
      <c r="BD682" s="15" t="s">
        <v>66</v>
      </c>
      <c r="BE682" s="15" t="s">
        <v>66</v>
      </c>
      <c r="BF682" s="15" t="s">
        <v>66</v>
      </c>
      <c r="BG682" s="15" t="s">
        <v>66</v>
      </c>
      <c r="BH682" s="15" t="s">
        <v>66</v>
      </c>
      <c r="BJ682" s="16">
        <f>IF(AR682="R", $CA682, IF(OR(AR682="P", AR682="T", AR682="N"), 0, IF($C682="DM", $T682, IF(OR(AR682="Y", AR682="IR"),$AM682,IF(AR682="C", IF($BI682="Y", IF($AF682="N/A", $Q682, $AF682), IF($AG682="N/A", $T682,$AG682)))))))</f>
        <v>0</v>
      </c>
      <c r="BK682" s="16">
        <f>IF(AS682="R", $CA682, IF(OR(AS682="P", AS682="T", AS682="N"), 0, IF($C682="DM", $T682, IF(OR(AS682="Y", AS682="IR"),$AM682,IF(AS682="C", IF($BI682="Y", IF($AF682="N/A", $Q682, $AF682), IF($AG682="N/A", $T682,$AG682)))))))</f>
        <v>0</v>
      </c>
      <c r="BL682" s="16">
        <f>IF(AT682="R", $CA682, IF(OR(AT682="P", AT682="T", AT682="N"), 0, IF($C682="DM", $T682, IF(OR(AT682="Y", AT682="IR"),$AM682,IF(AT682="C", IF($BI682="Y", IF($AF682="N/A", $Q682, $AF682), IF($AG682="N/A", $T682,$AG682)))))))</f>
        <v>0</v>
      </c>
      <c r="BM682" s="16">
        <f>IF(AU682="R", $CA682, IF(OR(AU682="P", AU682="T", AU682="N"), 0, IF($C682="DM", $T682, IF(OR(AU682="Y", AU682="IR"),$AM682,IF(AU682="C", IF($BI682="Y", IF($AF682="N/A", $Q682, $AF682), IF($AG682="N/A", $T682,$AG682)))))))</f>
        <v>0</v>
      </c>
      <c r="BN682" s="16">
        <f>IF(AV682="R", $CA682, IF(OR(AV682="P", AV682="T", AV682="N"), 0, IF($C682="DM", $T682, IF(OR(AV682="Y", AV682="IR"),$AM682,IF(AV682="C", IF($BI682="Y", IF($AF682="N/A", $Q682, $AF682), IF($AG682="N/A", $T682,$AG682)))))))</f>
        <v>0</v>
      </c>
      <c r="BO682" s="16">
        <f>IF(AW682="R", $CA682, IF(OR(AW682="P", AW682="T", AW682="N"), 0, IF($C682="DM", $T682, IF(OR(AW682="Y", AW682="IR"),$AM682,IF(AW682="C", IF($BI682="Y", IF($AF682="N/A", $Q682, $AF682), IF($AG682="N/A", $T682,$AG682)))))))</f>
        <v>0</v>
      </c>
      <c r="BP682" s="16">
        <f>IF(AX682="R", $CA682, IF(OR(AX682="P", AX682="T", AX682="N"), 0, IF($C682="DM", $T682, IF(OR(AX682="Y", AX682="IR"),$AM682,IF(AX682="C", IF($BI682="Y", IF($AF682="N/A", $Q682, $AF682), IF($AG682="N/A", $T682,$AG682)))))))</f>
        <v>0</v>
      </c>
      <c r="BQ682" s="16">
        <f>IF(AY682="R", $CA682, IF(OR(AY682="P", AY682="T", AY682="N"), 0, IF($C682="DM", $T682, IF(OR(AY682="Y", AY682="IR"),$AM682,IF(AY682="C", IF($BI682="Y", IF($AF682="N/A", $Q682, $AF682), IF($AG682="N/A", $T682,$AG682)))))))</f>
        <v>0</v>
      </c>
      <c r="BR682" s="16">
        <f>IF(AZ682="R", $CA682, IF(OR(AZ682="P", AZ682="T", AZ682="N"), 0, IF($C682="DM", $T682, IF(OR(AZ682="Y", AZ682="IR"),$AM682,IF(AZ682="C", IF($BI682="Y", IF($AF682="N/A", $Q682, $AF682), IF($AG682="N/A", $T682,$AG682)))))))</f>
        <v>0</v>
      </c>
      <c r="BS682" s="16">
        <f>IF(BA682="R", $CA682, IF(OR(BA682="P", BA682="T", BA682="N"), 0, IF($C682="DM", $T682, IF(OR(BA682="Y", BA682="IR"),$AM682,IF(BA682="C", IF($BI682="Y", IF($AF682="N/A", $Q682, $AF682), IF($AG682="N/A", $T682,$AG682)))))))</f>
        <v>0</v>
      </c>
      <c r="BT682" s="16">
        <f>IF(BB682="R", $CA682, IF(OR(BB682="P", BB682="T", BB682="N"), 0, IF($C682="DM", $T682, IF(OR(BB682="Y", BB682="IR"),$AM682,IF(BB682="C", IF($BI682="Y", IF($BA682="C", IF($AF682="N/A", $Q682, $AF682), IF($AF682="N/A", $T682, $AM682)), IF($AG682="N/A", $T682,$AG682)))))))</f>
        <v>0</v>
      </c>
      <c r="BU682" s="16">
        <f>IF(BC682="R", $CA682, IF(OR(BC682="P", BC682="T", BC682="N"), 0, IF($C682="DM", $T682, IF(OR(BC682="Y", BC682="IR"),$AM682,IF(BC682="C", IF($BI682="Y", IF($BA682="C", IF($AF682="N/A", $Q682, $AF682), IF($AF682="N/A", $T682, $AM682)), IF($AG682="N/A", $T682,$AG682)))))))</f>
        <v>0</v>
      </c>
      <c r="BV682" s="16">
        <f>IF(BD682="R", $CA682, IF(OR(BD682="P", BD682="T", BD682="N"), 0, IF($C682="DM", $T682, IF(OR(BD682="Y", BD682="IR"),$AM682,IF(BD682="C", IF($BI682="Y", IF($BA682="C", IF($AF682="N/A", $Q682, $AF682), IF($AF682="N/A", $T682, $AM682)), IF($AG682="N/A", $T682,$AG682)))))))</f>
        <v>0</v>
      </c>
      <c r="BW682" s="16">
        <f>IF(BE682="R", $CA682, IF(OR(BE682="P", BE682="T", BE682="N"), 0, IF($C682="DM", $T682, IF(OR(BE682="Y", BE682="IR"),$AM682,IF(BE682="C", IF($BI682="Y", IF($BA682="C", IF($AF682="N/A", $Q682, $AF682), IF($AF682="N/A", $T682, $AM682)), IF($AG682="N/A", $T682,$AG682)))))))</f>
        <v>0</v>
      </c>
      <c r="BX682" s="16">
        <f>IF(BF682="R", $CA682, IF(OR(BF682="P", BF682="T", BF682="N"), 0, IF($C682="DM", $T682, IF(OR(BF682="Y", BF682="IR"),$AM682,IF(BF682="C", IF($BI682="Y", IF($BA682="C", IF($AF682="N/A", $Q682, $AF682), IF($AF682="N/A", $T682, $AM682)), IF($AG682="N/A", $T682,$AG682)))))))</f>
        <v>0</v>
      </c>
      <c r="BY682" s="16">
        <f>IF(BG682="R", $CA682, IF(OR(BG682="P", BG682="T", BG682="N"), 0, IF($C682="DM", $T682, IF(OR(BG682="Y", BG682="IR"),$AM682,IF(BG682="C", IF($BI682="Y", IF($BA682="C", IF($AF682="N/A", $Q682, $AF682), IF($AF682="N/A", $T682, $AM682)), IF($AG682="N/A", $T682,$AG682)))))))</f>
        <v>0</v>
      </c>
      <c r="BZ682" s="16">
        <f>IF(BH682="R", $CA682, IF(OR(BH682="P", BH682="T", BH682="N"), 0, IF($C682="DM", $T682, IF(OR(BH682="Y", BH682="IR"),$AM682,IF(BH682="C", IF($BI682="Y", IF($BA682="C", IF($AF682="N/A", $Q682, $AF682), IF($AF682="N/A", $T682, $AM682)), IF($AG682="N/A", $T682,$AG682)))))))</f>
        <v>0</v>
      </c>
      <c r="CA682" s="15" t="s">
        <v>75</v>
      </c>
      <c r="CB682" s="16">
        <f>BZ682</f>
        <v>0</v>
      </c>
      <c r="CC682" s="15">
        <f>IF(OR($BH682="T", $BH682="R"), 0, IF($BH682="C", IF($BI682="Y", IF($BA682="C", 0, IF(AF682="N/A", Q682-T682, AF682-AG682)), IF($AF682="N/A", U682, AH682)), AN682))</f>
        <v>1</v>
      </c>
      <c r="CD682" s="15">
        <f>IF(OR($BH682="T", $BH682="R"), 0, IF($BH682="C", IF($BI682="Y", 0, IF($AF682="N/A", V682, AI682)), AO682))</f>
        <v>1</v>
      </c>
      <c r="CE682" s="15" t="str">
        <f>IF(OR($BH682="T", $BH682="R"), 0, IF($BH682="C", IF($BI682="Y", 0, IF($AF682="N/A", W682, AJ682)), AP682))</f>
        <v>N/A</v>
      </c>
      <c r="CF682" s="15" t="str">
        <f>IF(OR($BH682="T", $BH682="R"), 0, IF($BH682="C", IF($BI682="Y", 0, IF($AF682="N/A", X682, AK682)), AQ682))</f>
        <v>N/A</v>
      </c>
      <c r="CG682" t="str">
        <f>IF(AC682="N/A", "S:"&amp;L682&amp;" G:"&amp;M682&amp;" GR:"&amp;Q682, IF(AC682=0, "S:"&amp;L682&amp;" G:"&amp;M682&amp;" GR:"&amp;Q682, "S:"&amp;L682&amp;"/"&amp;AD682&amp;" G:"&amp;AE682&amp;" GR:"&amp;AF682))</f>
        <v>S:1 G:0 GR:0</v>
      </c>
    </row>
    <row r="683" spans="1:85" x14ac:dyDescent="0.25">
      <c r="A683" s="14">
        <v>4770</v>
      </c>
      <c r="B683" s="15" t="s">
        <v>2603</v>
      </c>
      <c r="C683" s="15" t="s">
        <v>71</v>
      </c>
      <c r="D683" s="15" t="s">
        <v>55</v>
      </c>
      <c r="E683" s="15">
        <f>VLOOKUP(B683, 'Rookie Year'!$A$2:$B$55679,2,FALSE)</f>
        <v>2022</v>
      </c>
      <c r="F683" s="15">
        <v>2022</v>
      </c>
      <c r="G683" s="15" t="s">
        <v>40</v>
      </c>
      <c r="H683" s="15" t="s">
        <v>2202</v>
      </c>
      <c r="I683" s="16">
        <v>1</v>
      </c>
      <c r="J683" s="15">
        <v>3</v>
      </c>
      <c r="K683" s="17">
        <f>IF(AND(G683&lt;&gt;"N",R683="N/A"), IF(I683&lt;4, 0, 0.25),IF(I683=1, IF(J683=1,0.25, 0.25), IF(I683&lt;13, 0.25, IF(I683&lt;26, 0.4, IF(I683&lt;51, 0.6, 0.75)))))</f>
        <v>0</v>
      </c>
      <c r="L683" s="16">
        <f>I683-M683</f>
        <v>1</v>
      </c>
      <c r="M683" s="16">
        <f>ROUNDUP(I683*K683,0)</f>
        <v>0</v>
      </c>
      <c r="N683" s="16">
        <f>M683*J683</f>
        <v>0</v>
      </c>
      <c r="O683" s="16">
        <v>0</v>
      </c>
      <c r="P683" s="16">
        <v>0</v>
      </c>
      <c r="Q683" s="16">
        <f>N683-O683-P683</f>
        <v>0</v>
      </c>
      <c r="R683" s="15" t="s">
        <v>75</v>
      </c>
      <c r="S683" s="15">
        <f>IF(R683="N/A", J683-($B$1-F683), J683-($B$1-R683))</f>
        <v>1</v>
      </c>
      <c r="T683" s="16">
        <v>0</v>
      </c>
      <c r="U683" s="16" t="str">
        <f>IF($S683&lt;2, "N/A", $M683)</f>
        <v>N/A</v>
      </c>
      <c r="V683" s="16" t="str">
        <f>IF($S683&lt;3, "N/A", $M683)</f>
        <v>N/A</v>
      </c>
      <c r="W683" s="16" t="str">
        <f>IF($S683&lt;4, "N/A", $M683)</f>
        <v>N/A</v>
      </c>
      <c r="X683" s="16" t="str">
        <f>IF($S683&lt;5, "N/A", $M683)</f>
        <v>N/A</v>
      </c>
      <c r="Y683" s="15" t="str">
        <f>IF(SUM(T683:X683)&lt;&gt;Q683, "CHECK", "OK")</f>
        <v>OK</v>
      </c>
      <c r="Z683" s="15" t="str">
        <f>IF(F683=$B$1, "No", IF(S683=1, "Yes", "No"))</f>
        <v>Yes</v>
      </c>
      <c r="AA683" s="18">
        <f>IF(C683="DM", "N/A", IF(Z683="No","N/A",VLOOKUP(B683,'Extension List'!$A$3:$R$1972,18,FALSE)))</f>
        <v>3</v>
      </c>
      <c r="AB683" s="15">
        <f>IF(C683="DM", "N/A", IF(Z683="No","N/A",VLOOKUP(B683,'Extension List'!$A$3:$T$1972,20,FALSE)))</f>
        <v>1</v>
      </c>
      <c r="AC683" s="15">
        <f>IF(AA683="N/A", "N/A", 0)</f>
        <v>0</v>
      </c>
      <c r="AD683" s="16" t="str">
        <f>IF(AE683="N/A", "N/A", AA683-AE683)</f>
        <v>N/A</v>
      </c>
      <c r="AE683" s="16" t="str">
        <f>IF(AA683="N/A", "N/A", IF(AC683&gt;0, IF(AA683&lt;13, ROUNDUP(0.25*AA683,0), IF(AA683&lt;26, ROUNDUP(0.4*AA683,0), IF(AA683&lt;51, ROUNDUP(0.6*AA683,0), ROUNDUP(0.75*AA683,0)))), "N/A"))</f>
        <v>N/A</v>
      </c>
      <c r="AF683" s="16" t="str">
        <f>IF(AD683="N/A","N/A", (AE683*AC683)+Q683)</f>
        <v>N/A</v>
      </c>
      <c r="AG683" s="16" t="str">
        <f>IF($AF683="N/A", "N/A", "TBC")</f>
        <v>N/A</v>
      </c>
      <c r="AH683" s="16" t="str">
        <f>IF($AF683="N/A", "N/A", "TBC")</f>
        <v>N/A</v>
      </c>
      <c r="AI683" s="16" t="str">
        <f>IF($AF683="N/A","N/A",IF(AC683&gt;1,"TBC","N/A"))</f>
        <v>N/A</v>
      </c>
      <c r="AJ683" s="16" t="str">
        <f>IF($AF683="N/A","N/A",IF(AC683&gt;2,"TBC","N/A"))</f>
        <v>N/A</v>
      </c>
      <c r="AK683" s="16" t="str">
        <f>IF($AF683="N/A","N/A",IF(AC683&gt;3,"TBC","N/A"))</f>
        <v>N/A</v>
      </c>
      <c r="AL683" s="16" t="str">
        <f>IF(AC683="N/A","N/A",IF(AC683&gt;0,IF(SUM(AG683:AK683)&lt;&gt;AF683,"CHECK","OK"),"N/A"))</f>
        <v>N/A</v>
      </c>
      <c r="AM683" s="16">
        <f>IF(AD683="N/A", L683+T683, L683+AG683)</f>
        <v>1</v>
      </c>
      <c r="AN683" s="16" t="str">
        <f>IF(AD683="N/A", IF(U683="N/A", "N/A", L683+U683), AD683+AH683)</f>
        <v>N/A</v>
      </c>
      <c r="AO683" s="16" t="str">
        <f>IF(AD683="N/A", IF(V683="N/A", "N/A", L683+V683), IF(AI683="N/A", "N/A", AD683+AI683))</f>
        <v>N/A</v>
      </c>
      <c r="AP683" s="16" t="str">
        <f>IF(AD683="N/A", IF(W683="N/A", "N/A", L683+W683), IF(AJ683="N/A", "N/A", AD683+AJ683))</f>
        <v>N/A</v>
      </c>
      <c r="AQ683" s="16" t="str">
        <f>IF(AD683="N/A", IF(X683="N/A", "N/A", L683+X683), IF(AK683="N/A", "N/A", AD683+AK683))</f>
        <v>N/A</v>
      </c>
      <c r="AR683" s="15" t="s">
        <v>40</v>
      </c>
      <c r="AS683" s="15" t="s">
        <v>40</v>
      </c>
      <c r="AT683" s="15" t="s">
        <v>40</v>
      </c>
      <c r="AU683" s="15" t="s">
        <v>40</v>
      </c>
      <c r="AV683" s="15" t="s">
        <v>40</v>
      </c>
      <c r="AW683" s="15" t="s">
        <v>40</v>
      </c>
      <c r="AX683" s="15" t="s">
        <v>40</v>
      </c>
      <c r="AY683" s="15" t="s">
        <v>40</v>
      </c>
      <c r="AZ683" s="15" t="s">
        <v>40</v>
      </c>
      <c r="BA683" s="15" t="s">
        <v>40</v>
      </c>
      <c r="BB683" s="15" t="s">
        <v>48</v>
      </c>
      <c r="BC683" s="15" t="s">
        <v>48</v>
      </c>
      <c r="BD683" s="15" t="s">
        <v>48</v>
      </c>
      <c r="BE683" s="15" t="s">
        <v>48</v>
      </c>
      <c r="BF683" s="15" t="s">
        <v>48</v>
      </c>
      <c r="BG683" s="15" t="s">
        <v>48</v>
      </c>
      <c r="BH683" s="15" t="s">
        <v>48</v>
      </c>
      <c r="BI683" s="15"/>
      <c r="BJ683" s="16">
        <f>IF(AR683="R", $CA683, IF(OR(AR683="P", AR683="T", AR683="N"), 0, IF($C683="DM", $T683, IF(OR(AR683="Y", AR683="IR"),$AM683,IF(AR683="C", IF($BI683="Y", IF($AF683="N/A", $Q683, $AF683), IF($AG683="N/A", $T683,$AG683)))))))</f>
        <v>1</v>
      </c>
      <c r="BK683" s="16">
        <f>IF(AS683="R", $CA683, IF(OR(AS683="P", AS683="T", AS683="N"), 0, IF($C683="DM", $T683, IF(OR(AS683="Y", AS683="IR"),$AM683,IF(AS683="C", IF($BI683="Y", IF($AF683="N/A", $Q683, $AF683), IF($AG683="N/A", $T683,$AG683)))))))</f>
        <v>1</v>
      </c>
      <c r="BL683" s="16">
        <f>IF(AT683="R", $CA683, IF(OR(AT683="P", AT683="T", AT683="N"), 0, IF($C683="DM", $T683, IF(OR(AT683="Y", AT683="IR"),$AM683,IF(AT683="C", IF($BI683="Y", IF($AF683="N/A", $Q683, $AF683), IF($AG683="N/A", $T683,$AG683)))))))</f>
        <v>1</v>
      </c>
      <c r="BM683" s="16">
        <f>IF(AU683="R", $CA683, IF(OR(AU683="P", AU683="T", AU683="N"), 0, IF($C683="DM", $T683, IF(OR(AU683="Y", AU683="IR"),$AM683,IF(AU683="C", IF($BI683="Y", IF($AF683="N/A", $Q683, $AF683), IF($AG683="N/A", $T683,$AG683)))))))</f>
        <v>1</v>
      </c>
      <c r="BN683" s="16">
        <f>IF(AV683="R", $CA683, IF(OR(AV683="P", AV683="T", AV683="N"), 0, IF($C683="DM", $T683, IF(OR(AV683="Y", AV683="IR"),$AM683,IF(AV683="C", IF($BI683="Y", IF($AF683="N/A", $Q683, $AF683), IF($AG683="N/A", $T683,$AG683)))))))</f>
        <v>1</v>
      </c>
      <c r="BO683" s="16">
        <f>IF(AW683="R", $CA683, IF(OR(AW683="P", AW683="T", AW683="N"), 0, IF($C683="DM", $T683, IF(OR(AW683="Y", AW683="IR"),$AM683,IF(AW683="C", IF($BI683="Y", IF($AF683="N/A", $Q683, $AF683), IF($AG683="N/A", $T683,$AG683)))))))</f>
        <v>1</v>
      </c>
      <c r="BP683" s="16">
        <f>IF(AX683="R", $CA683, IF(OR(AX683="P", AX683="T", AX683="N"), 0, IF($C683="DM", $T683, IF(OR(AX683="Y", AX683="IR"),$AM683,IF(AX683="C", IF($BI683="Y", IF($AF683="N/A", $Q683, $AF683), IF($AG683="N/A", $T683,$AG683)))))))</f>
        <v>1</v>
      </c>
      <c r="BQ683" s="16">
        <f>IF(AY683="R", $CA683, IF(OR(AY683="P", AY683="T", AY683="N"), 0, IF($C683="DM", $T683, IF(OR(AY683="Y", AY683="IR"),$AM683,IF(AY683="C", IF($BI683="Y", IF($AF683="N/A", $Q683, $AF683), IF($AG683="N/A", $T683,$AG683)))))))</f>
        <v>1</v>
      </c>
      <c r="BR683" s="16">
        <f>IF(AZ683="R", $CA683, IF(OR(AZ683="P", AZ683="T", AZ683="N"), 0, IF($C683="DM", $T683, IF(OR(AZ683="Y", AZ683="IR"),$AM683,IF(AZ683="C", IF($BI683="Y", IF($AF683="N/A", $Q683, $AF683), IF($AG683="N/A", $T683,$AG683)))))))</f>
        <v>1</v>
      </c>
      <c r="BS683" s="16">
        <f>IF(BA683="R", $CA683, IF(OR(BA683="P", BA683="T", BA683="N"), 0, IF($C683="DM", $T683, IF(OR(BA683="Y", BA683="IR"),$AM683,IF(BA683="C", IF($BI683="Y", IF($AF683="N/A", $Q683, $AF683), IF($AG683="N/A", $T683,$AG683)))))))</f>
        <v>1</v>
      </c>
      <c r="BT683" s="16">
        <f>IF(BB683="R", $CA683, IF(OR(BB683="P", BB683="T", BB683="N"), 0, IF($C683="DM", $T683, IF(OR(BB683="Y", BB683="IR"),$AM683,IF(BB683="C", IF($BI683="Y", IF($BA683="C", IF($AF683="N/A", $Q683, $AF683), IF($AF683="N/A", $T683, $AM683)), IF($AG683="N/A", $T683,$AG683)))))))</f>
        <v>1</v>
      </c>
      <c r="BU683" s="16">
        <f>IF(BC683="R", $CA683, IF(OR(BC683="P", BC683="T", BC683="N"), 0, IF($C683="DM", $T683, IF(OR(BC683="Y", BC683="IR"),$AM683,IF(BC683="C", IF($BI683="Y", IF($BA683="C", IF($AF683="N/A", $Q683, $AF683), IF($AF683="N/A", $T683, $AM683)), IF($AG683="N/A", $T683,$AG683)))))))</f>
        <v>1</v>
      </c>
      <c r="BV683" s="16">
        <f>IF(BD683="R", $CA683, IF(OR(BD683="P", BD683="T", BD683="N"), 0, IF($C683="DM", $T683, IF(OR(BD683="Y", BD683="IR"),$AM683,IF(BD683="C", IF($BI683="Y", IF($BA683="C", IF($AF683="N/A", $Q683, $AF683), IF($AF683="N/A", $T683, $AM683)), IF($AG683="N/A", $T683,$AG683)))))))</f>
        <v>1</v>
      </c>
      <c r="BW683" s="16">
        <f>IF(BE683="R", $CA683, IF(OR(BE683="P", BE683="T", BE683="N"), 0, IF($C683="DM", $T683, IF(OR(BE683="Y", BE683="IR"),$AM683,IF(BE683="C", IF($BI683="Y", IF($BA683="C", IF($AF683="N/A", $Q683, $AF683), IF($AF683="N/A", $T683, $AM683)), IF($AG683="N/A", $T683,$AG683)))))))</f>
        <v>1</v>
      </c>
      <c r="BX683" s="16">
        <f>IF(BF683="R", $CA683, IF(OR(BF683="P", BF683="T", BF683="N"), 0, IF($C683="DM", $T683, IF(OR(BF683="Y", BF683="IR"),$AM683,IF(BF683="C", IF($BI683="Y", IF($BA683="C", IF($AF683="N/A", $Q683, $AF683), IF($AF683="N/A", $T683, $AM683)), IF($AG683="N/A", $T683,$AG683)))))))</f>
        <v>1</v>
      </c>
      <c r="BY683" s="16">
        <f>IF(BG683="R", $CA683, IF(OR(BG683="P", BG683="T", BG683="N"), 0, IF($C683="DM", $T683, IF(OR(BG683="Y", BG683="IR"),$AM683,IF(BG683="C", IF($BI683="Y", IF($BA683="C", IF($AF683="N/A", $Q683, $AF683), IF($AF683="N/A", $T683, $AM683)), IF($AG683="N/A", $T683,$AG683)))))))</f>
        <v>1</v>
      </c>
      <c r="BZ683" s="16">
        <f>IF(BH683="R", $CA683, IF(OR(BH683="P", BH683="T", BH683="N"), 0, IF($C683="DM", $T683, IF(OR(BH683="Y", BH683="IR"),$AM683,IF(BH683="C", IF($BI683="Y", IF($BA683="C", IF($AF683="N/A", $Q683, $AF683), IF($AF683="N/A", $T683, $AM683)), IF($AG683="N/A", $T683,$AG683)))))))</f>
        <v>1</v>
      </c>
      <c r="CA683" s="15" t="s">
        <v>75</v>
      </c>
      <c r="CB683" s="16">
        <f>BZ683</f>
        <v>1</v>
      </c>
      <c r="CC683" s="15" t="str">
        <f>IF(OR($BH683="T", $BH683="R"), 0, IF($BH683="C", IF($BI683="Y", IF($BA683="C", 0, IF(AF683="N/A", Q683-T683, AF683-AG683)), IF($AF683="N/A", U683, AH683)), AN683))</f>
        <v>N/A</v>
      </c>
      <c r="CD683" s="15" t="str">
        <f>IF(OR($BH683="T", $BH683="R"), 0, IF($BH683="C", IF($BI683="Y", 0, IF($AF683="N/A", V683, AI683)), AO683))</f>
        <v>N/A</v>
      </c>
      <c r="CE683" s="15" t="str">
        <f>IF(OR($BH683="T", $BH683="R"), 0, IF($BH683="C", IF($BI683="Y", 0, IF($AF683="N/A", W683, AJ683)), AP683))</f>
        <v>N/A</v>
      </c>
      <c r="CF683" s="15" t="str">
        <f>IF(OR($BH683="T", $BH683="R"), 0, IF($BH683="C", IF($BI683="Y", 0, IF($AF683="N/A", X683, AK683)), AQ683))</f>
        <v>N/A</v>
      </c>
      <c r="CG683" t="str">
        <f>IF(AC683="N/A", "S:"&amp;L683&amp;" G:"&amp;M683&amp;" GR:"&amp;Q683, IF(AC683=0, "S:"&amp;L683&amp;" G:"&amp;M683&amp;" GR:"&amp;Q683, "S:"&amp;L683&amp;"/"&amp;AD683&amp;" G:"&amp;AE683&amp;" GR:"&amp;AF683))</f>
        <v>S:1 G:0 GR:0</v>
      </c>
    </row>
    <row r="684" spans="1:85" x14ac:dyDescent="0.25">
      <c r="A684" s="14">
        <v>2541</v>
      </c>
      <c r="B684" s="15" t="s">
        <v>898</v>
      </c>
      <c r="C684" s="15" t="s">
        <v>71</v>
      </c>
      <c r="D684" s="15" t="s">
        <v>55</v>
      </c>
      <c r="E684" s="15">
        <f>VLOOKUP(B684, 'Rookie Year'!$A$2:$B$55679,2,FALSE)</f>
        <v>2018</v>
      </c>
      <c r="F684" s="15">
        <v>2018</v>
      </c>
      <c r="G684" s="15" t="s">
        <v>40</v>
      </c>
      <c r="H684" s="15" t="s">
        <v>1927</v>
      </c>
      <c r="I684" s="16">
        <v>21</v>
      </c>
      <c r="J684" s="15">
        <v>5</v>
      </c>
      <c r="K684" s="17">
        <f>IF(AND(G684&lt;&gt;"N",R684="N/A"), IF(I684&lt;4, 0, 0.25),IF(I684=1, IF(J684=1,0.25, 0.25), IF(I684&lt;13, 0.25, IF(I684&lt;26, 0.4, IF(I684&lt;51, 0.6, 0.75)))))</f>
        <v>0.4</v>
      </c>
      <c r="L684" s="16">
        <f>I684-M684</f>
        <v>12</v>
      </c>
      <c r="M684" s="16">
        <f>ROUNDUP(I684*K684,0)</f>
        <v>9</v>
      </c>
      <c r="N684" s="16">
        <f>M684*J684</f>
        <v>45</v>
      </c>
      <c r="O684" s="16">
        <v>45</v>
      </c>
      <c r="P684" s="16">
        <v>0</v>
      </c>
      <c r="Q684" s="16">
        <f>N684-O684-P684</f>
        <v>0</v>
      </c>
      <c r="R684" s="15">
        <v>2021</v>
      </c>
      <c r="S684" s="15">
        <f>IF(R684="N/A", J684-($B$1-F684), J684-($B$1-R684))</f>
        <v>2</v>
      </c>
      <c r="T684" s="16">
        <v>0</v>
      </c>
      <c r="U684" s="16">
        <v>0</v>
      </c>
      <c r="V684" s="16" t="str">
        <f>IF($S684&lt;3, "N/A", $M684)</f>
        <v>N/A</v>
      </c>
      <c r="W684" s="16" t="str">
        <f>IF($S684&lt;4, "N/A", $M684)</f>
        <v>N/A</v>
      </c>
      <c r="X684" s="16" t="str">
        <f>IF($S684&lt;5, "N/A", $M684)</f>
        <v>N/A</v>
      </c>
      <c r="Y684" s="15" t="str">
        <f>IF(SUM(T684:X684)&lt;&gt;Q684, "CHECK", "OK")</f>
        <v>OK</v>
      </c>
      <c r="Z684" s="15" t="str">
        <f>IF(F684=$B$1, "No", IF(S684=1, "Yes", "No"))</f>
        <v>No</v>
      </c>
      <c r="AA684" s="18" t="str">
        <f>IF(C684="DM", "N/A", IF(Z684="No","N/A",VLOOKUP(B684,'Extension List'!$A$3:$R$1972,18,FALSE)))</f>
        <v>N/A</v>
      </c>
      <c r="AB684" s="15" t="str">
        <f>IF(C684="DM", "N/A", IF(Z684="No","N/A",VLOOKUP(B684,'Extension List'!$A$3:$T$1972,20,FALSE)))</f>
        <v>N/A</v>
      </c>
      <c r="AC684" s="15" t="str">
        <f>IF(AA684="N/A", "N/A", 0)</f>
        <v>N/A</v>
      </c>
      <c r="AD684" s="16" t="str">
        <f>IF(AE684="N/A", "N/A", AA684-AE684)</f>
        <v>N/A</v>
      </c>
      <c r="AE684" s="16" t="str">
        <f>IF(AA684="N/A", "N/A", IF(AC684&gt;0, IF(AA684&lt;13, ROUNDUP(0.25*AA684,0), IF(AA684&lt;26, ROUNDUP(0.4*AA684,0), IF(AA684&lt;51, ROUNDUP(0.6*AA684,0), ROUNDUP(0.75*AA684,0)))), "N/A"))</f>
        <v>N/A</v>
      </c>
      <c r="AF684" s="16" t="str">
        <f>IF(AD684="N/A","N/A", (AE684*AC684)+Q684)</f>
        <v>N/A</v>
      </c>
      <c r="AG684" s="16" t="str">
        <f>IF($AF684="N/A", "N/A", "TBC")</f>
        <v>N/A</v>
      </c>
      <c r="AH684" s="16" t="str">
        <f>IF($AF684="N/A", "N/A", "TBC")</f>
        <v>N/A</v>
      </c>
      <c r="AI684" s="16" t="str">
        <f>IF($AF684="N/A","N/A",IF(AC684&gt;1,"TBC","N/A"))</f>
        <v>N/A</v>
      </c>
      <c r="AJ684" s="16" t="str">
        <f>IF($AF684="N/A","N/A",IF(AC684&gt;2,"TBC","N/A"))</f>
        <v>N/A</v>
      </c>
      <c r="AK684" s="16" t="str">
        <f>IF($AF684="N/A","N/A",IF(AC684&gt;3,"TBC","N/A"))</f>
        <v>N/A</v>
      </c>
      <c r="AL684" s="16" t="str">
        <f>IF(AC684="N/A","N/A",IF(AC684&gt;0,IF(SUM(AG684:AK684)&lt;&gt;AF684,"CHECK","OK"),"N/A"))</f>
        <v>N/A</v>
      </c>
      <c r="AM684" s="16">
        <f>IF(AD684="N/A", L684+T684, L684+AG684)</f>
        <v>12</v>
      </c>
      <c r="AN684" s="16">
        <f>IF(AD684="N/A", IF(U684="N/A", "N/A", L684+U684), AD684+AH684)</f>
        <v>12</v>
      </c>
      <c r="AO684" s="16" t="str">
        <f>IF(AD684="N/A", IF(V684="N/A", "N/A", L684+V684), IF(AI684="N/A", "N/A", AD684+AI684))</f>
        <v>N/A</v>
      </c>
      <c r="AP684" s="16" t="str">
        <f>IF(AD684="N/A", IF(W684="N/A", "N/A", L684+W684), IF(AJ684="N/A", "N/A", AD684+AJ684))</f>
        <v>N/A</v>
      </c>
      <c r="AQ684" s="16" t="str">
        <f>IF(AD684="N/A", IF(X684="N/A", "N/A", L684+X684), IF(AK684="N/A", "N/A", AD684+AK684))</f>
        <v>N/A</v>
      </c>
      <c r="AR684" s="15" t="s">
        <v>40</v>
      </c>
      <c r="AS684" s="15" t="s">
        <v>40</v>
      </c>
      <c r="AT684" s="15" t="s">
        <v>40</v>
      </c>
      <c r="AU684" s="15" t="s">
        <v>40</v>
      </c>
      <c r="AV684" s="15" t="s">
        <v>40</v>
      </c>
      <c r="AW684" s="15" t="s">
        <v>40</v>
      </c>
      <c r="AX684" s="15" t="s">
        <v>40</v>
      </c>
      <c r="AY684" s="15" t="s">
        <v>40</v>
      </c>
      <c r="AZ684" s="15" t="s">
        <v>40</v>
      </c>
      <c r="BA684" s="15" t="s">
        <v>40</v>
      </c>
      <c r="BB684" s="15" t="s">
        <v>40</v>
      </c>
      <c r="BC684" s="15" t="s">
        <v>40</v>
      </c>
      <c r="BD684" s="15" t="s">
        <v>40</v>
      </c>
      <c r="BE684" s="15" t="s">
        <v>40</v>
      </c>
      <c r="BF684" s="15" t="s">
        <v>40</v>
      </c>
      <c r="BG684" s="15" t="s">
        <v>40</v>
      </c>
      <c r="BH684" s="15" t="s">
        <v>40</v>
      </c>
      <c r="BI684" s="15"/>
      <c r="BJ684" s="16">
        <f>IF(AR684="R", $CA684, IF(OR(AR684="P", AR684="T", AR684="N"), 0, IF($C684="DM", $T684, IF(OR(AR684="Y", AR684="IR"),$AM684,IF(AR684="C", IF($BI684="Y", IF($AF684="N/A", $Q684, $AF684), IF($AG684="N/A", $T684,$AG684)))))))</f>
        <v>12</v>
      </c>
      <c r="BK684" s="16">
        <f>IF(AS684="R", $CA684, IF(OR(AS684="P", AS684="T", AS684="N"), 0, IF($C684="DM", $T684, IF(OR(AS684="Y", AS684="IR"),$AM684,IF(AS684="C", IF($BI684="Y", IF($AF684="N/A", $Q684, $AF684), IF($AG684="N/A", $T684,$AG684)))))))</f>
        <v>12</v>
      </c>
      <c r="BL684" s="16">
        <f>IF(AT684="R", $CA684, IF(OR(AT684="P", AT684="T", AT684="N"), 0, IF($C684="DM", $T684, IF(OR(AT684="Y", AT684="IR"),$AM684,IF(AT684="C", IF($BI684="Y", IF($AF684="N/A", $Q684, $AF684), IF($AG684="N/A", $T684,$AG684)))))))</f>
        <v>12</v>
      </c>
      <c r="BM684" s="16">
        <f>IF(AU684="R", $CA684, IF(OR(AU684="P", AU684="T", AU684="N"), 0, IF($C684="DM", $T684, IF(OR(AU684="Y", AU684="IR"),$AM684,IF(AU684="C", IF($BI684="Y", IF($AF684="N/A", $Q684, $AF684), IF($AG684="N/A", $T684,$AG684)))))))</f>
        <v>12</v>
      </c>
      <c r="BN684" s="16">
        <f>IF(AV684="R", $CA684, IF(OR(AV684="P", AV684="T", AV684="N"), 0, IF($C684="DM", $T684, IF(OR(AV684="Y", AV684="IR"),$AM684,IF(AV684="C", IF($BI684="Y", IF($AF684="N/A", $Q684, $AF684), IF($AG684="N/A", $T684,$AG684)))))))</f>
        <v>12</v>
      </c>
      <c r="BO684" s="16">
        <f>IF(AW684="R", $CA684, IF(OR(AW684="P", AW684="T", AW684="N"), 0, IF($C684="DM", $T684, IF(OR(AW684="Y", AW684="IR"),$AM684,IF(AW684="C", IF($BI684="Y", IF($AF684="N/A", $Q684, $AF684), IF($AG684="N/A", $T684,$AG684)))))))</f>
        <v>12</v>
      </c>
      <c r="BP684" s="16">
        <f>IF(AX684="R", $CA684, IF(OR(AX684="P", AX684="T", AX684="N"), 0, IF($C684="DM", $T684, IF(OR(AX684="Y", AX684="IR"),$AM684,IF(AX684="C", IF($BI684="Y", IF($AF684="N/A", $Q684, $AF684), IF($AG684="N/A", $T684,$AG684)))))))</f>
        <v>12</v>
      </c>
      <c r="BQ684" s="16">
        <f>IF(AY684="R", $CA684, IF(OR(AY684="P", AY684="T", AY684="N"), 0, IF($C684="DM", $T684, IF(OR(AY684="Y", AY684="IR"),$AM684,IF(AY684="C", IF($BI684="Y", IF($AF684="N/A", $Q684, $AF684), IF($AG684="N/A", $T684,$AG684)))))))</f>
        <v>12</v>
      </c>
      <c r="BR684" s="16">
        <f>IF(AZ684="R", $CA684, IF(OR(AZ684="P", AZ684="T", AZ684="N"), 0, IF($C684="DM", $T684, IF(OR(AZ684="Y", AZ684="IR"),$AM684,IF(AZ684="C", IF($BI684="Y", IF($AF684="N/A", $Q684, $AF684), IF($AG684="N/A", $T684,$AG684)))))))</f>
        <v>12</v>
      </c>
      <c r="BS684" s="16">
        <f>IF(BA684="R", $CA684, IF(OR(BA684="P", BA684="T", BA684="N"), 0, IF($C684="DM", $T684, IF(OR(BA684="Y", BA684="IR"),$AM684,IF(BA684="C", IF($BI684="Y", IF($AF684="N/A", $Q684, $AF684), IF($AG684="N/A", $T684,$AG684)))))))</f>
        <v>12</v>
      </c>
      <c r="BT684" s="16">
        <f>IF(BB684="R", $CA684, IF(OR(BB684="P", BB684="T", BB684="N"), 0, IF($C684="DM", $T684, IF(OR(BB684="Y", BB684="IR"),$AM684,IF(BB684="C", IF($BI684="Y", IF($BA684="C", IF($AF684="N/A", $Q684, $AF684), IF($AF684="N/A", $T684, $AM684)), IF($AG684="N/A", $T684,$AG684)))))))</f>
        <v>12</v>
      </c>
      <c r="BU684" s="16">
        <f>IF(BC684="R", $CA684, IF(OR(BC684="P", BC684="T", BC684="N"), 0, IF($C684="DM", $T684, IF(OR(BC684="Y", BC684="IR"),$AM684,IF(BC684="C", IF($BI684="Y", IF($BA684="C", IF($AF684="N/A", $Q684, $AF684), IF($AF684="N/A", $T684, $AM684)), IF($AG684="N/A", $T684,$AG684)))))))</f>
        <v>12</v>
      </c>
      <c r="BV684" s="16">
        <f>IF(BD684="R", $CA684, IF(OR(BD684="P", BD684="T", BD684="N"), 0, IF($C684="DM", $T684, IF(OR(BD684="Y", BD684="IR"),$AM684,IF(BD684="C", IF($BI684="Y", IF($BA684="C", IF($AF684="N/A", $Q684, $AF684), IF($AF684="N/A", $T684, $AM684)), IF($AG684="N/A", $T684,$AG684)))))))</f>
        <v>12</v>
      </c>
      <c r="BW684" s="16">
        <f>IF(BE684="R", $CA684, IF(OR(BE684="P", BE684="T", BE684="N"), 0, IF($C684="DM", $T684, IF(OR(BE684="Y", BE684="IR"),$AM684,IF(BE684="C", IF($BI684="Y", IF($BA684="C", IF($AF684="N/A", $Q684, $AF684), IF($AF684="N/A", $T684, $AM684)), IF($AG684="N/A", $T684,$AG684)))))))</f>
        <v>12</v>
      </c>
      <c r="BX684" s="16">
        <f>IF(BF684="R", $CA684, IF(OR(BF684="P", BF684="T", BF684="N"), 0, IF($C684="DM", $T684, IF(OR(BF684="Y", BF684="IR"),$AM684,IF(BF684="C", IF($BI684="Y", IF($BA684="C", IF($AF684="N/A", $Q684, $AF684), IF($AF684="N/A", $T684, $AM684)), IF($AG684="N/A", $T684,$AG684)))))))</f>
        <v>12</v>
      </c>
      <c r="BY684" s="16">
        <f>IF(BG684="R", $CA684, IF(OR(BG684="P", BG684="T", BG684="N"), 0, IF($C684="DM", $T684, IF(OR(BG684="Y", BG684="IR"),$AM684,IF(BG684="C", IF($BI684="Y", IF($BA684="C", IF($AF684="N/A", $Q684, $AF684), IF($AF684="N/A", $T684, $AM684)), IF($AG684="N/A", $T684,$AG684)))))))</f>
        <v>12</v>
      </c>
      <c r="BZ684" s="16">
        <f>IF(BH684="R", $CA684, IF(OR(BH684="P", BH684="T", BH684="N"), 0, IF($C684="DM", $T684, IF(OR(BH684="Y", BH684="IR"),$AM684,IF(BH684="C", IF($BI684="Y", IF($BA684="C", IF($AF684="N/A", $Q684, $AF684), IF($AF684="N/A", $T684, $AM684)), IF($AG684="N/A", $T684,$AG684)))))))</f>
        <v>12</v>
      </c>
      <c r="CA684" s="15" t="s">
        <v>75</v>
      </c>
      <c r="CB684" s="16">
        <f>BZ684</f>
        <v>12</v>
      </c>
      <c r="CC684" s="15">
        <f>IF(OR($BH684="T", $BH684="R"), 0, IF($BH684="C", IF($BI684="Y", IF($BA684="C", 0, IF(AF684="N/A", Q684-T684, AF684-AG684)), IF($AF684="N/A", U684, AH684)), AN684))</f>
        <v>12</v>
      </c>
      <c r="CD684" s="15" t="str">
        <f>IF(OR($BH684="T", $BH684="R"), 0, IF($BH684="C", IF($BI684="Y", 0, IF($AF684="N/A", V684, AI684)), AO684))</f>
        <v>N/A</v>
      </c>
      <c r="CE684" s="15" t="str">
        <f>IF(OR($BH684="T", $BH684="R"), 0, IF($BH684="C", IF($BI684="Y", 0, IF($AF684="N/A", W684, AJ684)), AP684))</f>
        <v>N/A</v>
      </c>
      <c r="CF684" s="15" t="str">
        <f>IF(OR($BH684="T", $BH684="R"), 0, IF($BH684="C", IF($BI684="Y", 0, IF($AF684="N/A", X684, AK684)), AQ684))</f>
        <v>N/A</v>
      </c>
      <c r="CG684" t="str">
        <f>IF(AC684="N/A", "S:"&amp;L684&amp;" G:"&amp;M684&amp;" GR:"&amp;Q684, IF(AC684=0, "S:"&amp;L684&amp;" G:"&amp;M684&amp;" GR:"&amp;Q684, "S:"&amp;L684&amp;"/"&amp;AD684&amp;" G:"&amp;AE684&amp;" GR:"&amp;AF684))</f>
        <v>S:12 G:9 GR:0</v>
      </c>
    </row>
    <row r="685" spans="1:85" x14ac:dyDescent="0.25">
      <c r="A685" s="14">
        <v>5552</v>
      </c>
      <c r="B685" s="15" t="s">
        <v>2702</v>
      </c>
      <c r="C685" s="15" t="s">
        <v>71</v>
      </c>
      <c r="D685" s="15" t="s">
        <v>55</v>
      </c>
      <c r="E685" s="15">
        <f>VLOOKUP(B685, 'Rookie Year'!$A$2:$B$55679,2,FALSE)</f>
        <v>2019</v>
      </c>
      <c r="F685" s="15">
        <v>2024</v>
      </c>
      <c r="G685" s="15" t="s">
        <v>42</v>
      </c>
      <c r="H685" s="15" t="s">
        <v>1928</v>
      </c>
      <c r="I685" s="16">
        <v>1</v>
      </c>
      <c r="J685" s="15">
        <v>1</v>
      </c>
      <c r="K685" s="17">
        <f>IF(AND(G685&lt;&gt;"N",R685="N/A"), IF(I685&lt;4, 0, 0.25),IF(I685=1, IF(J685=1,0.25, 0.25), IF(I685&lt;13, 0.25, IF(I685&lt;26, 0.4, IF(I685&lt;51, 0.6, 0.75)))))</f>
        <v>0.25</v>
      </c>
      <c r="L685" s="16">
        <f>I685-M685</f>
        <v>0</v>
      </c>
      <c r="M685" s="16">
        <f>ROUNDUP(I685*K685,0)</f>
        <v>1</v>
      </c>
      <c r="N685" s="16">
        <f>M685*J685</f>
        <v>1</v>
      </c>
      <c r="O685" s="16">
        <v>0</v>
      </c>
      <c r="P685" s="16">
        <v>0</v>
      </c>
      <c r="Q685" s="16">
        <f>N685-O685-P685</f>
        <v>1</v>
      </c>
      <c r="R685" s="15" t="s">
        <v>75</v>
      </c>
      <c r="S685" s="15">
        <f>IF(R685="N/A", J685-($B$1-F685), J685-($B$1-R685))</f>
        <v>1</v>
      </c>
      <c r="T685" s="16">
        <f>IF($S685&lt;1, "N/A", $M685)</f>
        <v>1</v>
      </c>
      <c r="U685" s="16" t="str">
        <f>IF($S685&lt;2, "N/A", $M685)</f>
        <v>N/A</v>
      </c>
      <c r="V685" s="16" t="str">
        <f>IF($S685&lt;3, "N/A", $M685)</f>
        <v>N/A</v>
      </c>
      <c r="W685" s="16" t="str">
        <f>IF($S685&lt;4, "N/A", $M685)</f>
        <v>N/A</v>
      </c>
      <c r="X685" s="16" t="str">
        <f>IF($S685&lt;5, "N/A", $M685)</f>
        <v>N/A</v>
      </c>
      <c r="Y685" s="15" t="str">
        <f>IF(SUM(T685:X685)&lt;&gt;Q685, "CHECK", "OK")</f>
        <v>OK</v>
      </c>
      <c r="Z685" s="15" t="str">
        <f>IF(F685=$B$1, "No", IF(S685=1, "Yes", "No"))</f>
        <v>No</v>
      </c>
      <c r="AA685" s="18" t="str">
        <f>IF(C685="DM", "N/A", IF(Z685="No","N/A",VLOOKUP(B685,'Extension List'!$A$3:$R$1972,18,FALSE)))</f>
        <v>N/A</v>
      </c>
      <c r="AB685" s="15" t="str">
        <f>IF(C685="DM", "N/A", IF(Z685="No","N/A",VLOOKUP(B685,'Extension List'!$A$3:$T$1972,20,FALSE)))</f>
        <v>N/A</v>
      </c>
      <c r="AC685" s="15" t="str">
        <f>IF(AA685="N/A", "N/A", 0)</f>
        <v>N/A</v>
      </c>
      <c r="AD685" s="16" t="str">
        <f>IF(AE685="N/A", "N/A", AA685-AE685)</f>
        <v>N/A</v>
      </c>
      <c r="AE685" s="16" t="str">
        <f>IF(AA685="N/A", "N/A", IF(AC685&gt;0, IF(AA685&lt;13, ROUNDUP(0.25*AA685,0), IF(AA685&lt;26, ROUNDUP(0.4*AA685,0), IF(AA685&lt;51, ROUNDUP(0.6*AA685,0), ROUNDUP(0.75*AA685,0)))), "N/A"))</f>
        <v>N/A</v>
      </c>
      <c r="AF685" s="16" t="str">
        <f>IF(AD685="N/A","N/A", (AE685*AC685)+Q685)</f>
        <v>N/A</v>
      </c>
      <c r="AG685" s="16" t="str">
        <f>IF($AF685="N/A", "N/A", "TBC")</f>
        <v>N/A</v>
      </c>
      <c r="AH685" s="16" t="str">
        <f>IF($AF685="N/A", "N/A", "TBC")</f>
        <v>N/A</v>
      </c>
      <c r="AI685" s="16" t="str">
        <f>IF($AF685="N/A","N/A",IF(AC685&gt;1,"TBC","N/A"))</f>
        <v>N/A</v>
      </c>
      <c r="AJ685" s="16" t="str">
        <f>IF($AF685="N/A","N/A",IF(AC685&gt;2,"TBC","N/A"))</f>
        <v>N/A</v>
      </c>
      <c r="AK685" s="16" t="str">
        <f>IF($AF685="N/A","N/A",IF(AC685&gt;3,"TBC","N/A"))</f>
        <v>N/A</v>
      </c>
      <c r="AL685" s="16" t="str">
        <f>IF(AC685="N/A","N/A",IF(AC685&gt;0,IF(SUM(AG685:AK685)&lt;&gt;AF685,"CHECK","OK"),"N/A"))</f>
        <v>N/A</v>
      </c>
      <c r="AM685" s="16">
        <f>IF(AD685="N/A", L685+T685, L685+AG685)</f>
        <v>1</v>
      </c>
      <c r="AN685" s="16" t="str">
        <f>IF(AD685="N/A", IF(U685="N/A", "N/A", L685+U685), AD685+AH685)</f>
        <v>N/A</v>
      </c>
      <c r="AO685" s="16" t="str">
        <f>IF(AD685="N/A", IF(V685="N/A", "N/A", L685+V685), IF(AI685="N/A", "N/A", AD685+AI685))</f>
        <v>N/A</v>
      </c>
      <c r="AP685" s="16" t="str">
        <f>IF(AD685="N/A", IF(W685="N/A", "N/A", L685+W685), IF(AJ685="N/A", "N/A", AD685+AJ685))</f>
        <v>N/A</v>
      </c>
      <c r="AQ685" s="16" t="str">
        <f>IF(AD685="N/A", IF(X685="N/A", "N/A", L685+X685), IF(AK685="N/A", "N/A", AD685+AK685))</f>
        <v>N/A</v>
      </c>
      <c r="AR685" s="15" t="s">
        <v>40</v>
      </c>
      <c r="AS685" s="15" t="s">
        <v>40</v>
      </c>
      <c r="AT685" s="15" t="s">
        <v>40</v>
      </c>
      <c r="AU685" s="15" t="s">
        <v>40</v>
      </c>
      <c r="AV685" s="15" t="s">
        <v>40</v>
      </c>
      <c r="AW685" s="15" t="s">
        <v>40</v>
      </c>
      <c r="AX685" s="15" t="s">
        <v>40</v>
      </c>
      <c r="AY685" s="15" t="s">
        <v>40</v>
      </c>
      <c r="AZ685" s="15" t="s">
        <v>40</v>
      </c>
      <c r="BA685" s="15" t="s">
        <v>40</v>
      </c>
      <c r="BB685" s="15" t="s">
        <v>40</v>
      </c>
      <c r="BC685" s="15" t="s">
        <v>40</v>
      </c>
      <c r="BD685" s="15" t="s">
        <v>40</v>
      </c>
      <c r="BE685" s="15" t="s">
        <v>40</v>
      </c>
      <c r="BF685" s="15" t="s">
        <v>40</v>
      </c>
      <c r="BG685" s="15" t="s">
        <v>40</v>
      </c>
      <c r="BH685" s="15" t="s">
        <v>40</v>
      </c>
      <c r="BJ685" s="16">
        <f>IF(AR685="R", $CA685, IF(OR(AR685="P", AR685="T", AR685="N"), 0, IF($C685="DM", $T685, IF(OR(AR685="Y", AR685="IR"),$AM685,IF(AR685="C", IF($BI685="Y", IF($AF685="N/A", $Q685, $AF685), IF($AG685="N/A", $T685,$AG685)))))))</f>
        <v>1</v>
      </c>
      <c r="BK685" s="16">
        <f>IF(AS685="R", $CA685, IF(OR(AS685="P", AS685="T", AS685="N"), 0, IF($C685="DM", $T685, IF(OR(AS685="Y", AS685="IR"),$AM685,IF(AS685="C", IF($BI685="Y", IF($AF685="N/A", $Q685, $AF685), IF($AG685="N/A", $T685,$AG685)))))))</f>
        <v>1</v>
      </c>
      <c r="BL685" s="16">
        <f>IF(AT685="R", $CA685, IF(OR(AT685="P", AT685="T", AT685="N"), 0, IF($C685="DM", $T685, IF(OR(AT685="Y", AT685="IR"),$AM685,IF(AT685="C", IF($BI685="Y", IF($AF685="N/A", $Q685, $AF685), IF($AG685="N/A", $T685,$AG685)))))))</f>
        <v>1</v>
      </c>
      <c r="BM685" s="16">
        <f>IF(AU685="R", $CA685, IF(OR(AU685="P", AU685="T", AU685="N"), 0, IF($C685="DM", $T685, IF(OR(AU685="Y", AU685="IR"),$AM685,IF(AU685="C", IF($BI685="Y", IF($AF685="N/A", $Q685, $AF685), IF($AG685="N/A", $T685,$AG685)))))))</f>
        <v>1</v>
      </c>
      <c r="BN685" s="16">
        <f>IF(AV685="R", $CA685, IF(OR(AV685="P", AV685="T", AV685="N"), 0, IF($C685="DM", $T685, IF(OR(AV685="Y", AV685="IR"),$AM685,IF(AV685="C", IF($BI685="Y", IF($AF685="N/A", $Q685, $AF685), IF($AG685="N/A", $T685,$AG685)))))))</f>
        <v>1</v>
      </c>
      <c r="BO685" s="16">
        <f>IF(AW685="R", $CA685, IF(OR(AW685="P", AW685="T", AW685="N"), 0, IF($C685="DM", $T685, IF(OR(AW685="Y", AW685="IR"),$AM685,IF(AW685="C", IF($BI685="Y", IF($AF685="N/A", $Q685, $AF685), IF($AG685="N/A", $T685,$AG685)))))))</f>
        <v>1</v>
      </c>
      <c r="BP685" s="16">
        <f>IF(AX685="R", $CA685, IF(OR(AX685="P", AX685="T", AX685="N"), 0, IF($C685="DM", $T685, IF(OR(AX685="Y", AX685="IR"),$AM685,IF(AX685="C", IF($BI685="Y", IF($AF685="N/A", $Q685, $AF685), IF($AG685="N/A", $T685,$AG685)))))))</f>
        <v>1</v>
      </c>
      <c r="BQ685" s="16">
        <f>IF(AY685="R", $CA685, IF(OR(AY685="P", AY685="T", AY685="N"), 0, IF($C685="DM", $T685, IF(OR(AY685="Y", AY685="IR"),$AM685,IF(AY685="C", IF($BI685="Y", IF($AF685="N/A", $Q685, $AF685), IF($AG685="N/A", $T685,$AG685)))))))</f>
        <v>1</v>
      </c>
      <c r="BR685" s="16">
        <f>IF(AZ685="R", $CA685, IF(OR(AZ685="P", AZ685="T", AZ685="N"), 0, IF($C685="DM", $T685, IF(OR(AZ685="Y", AZ685="IR"),$AM685,IF(AZ685="C", IF($BI685="Y", IF($AF685="N/A", $Q685, $AF685), IF($AG685="N/A", $T685,$AG685)))))))</f>
        <v>1</v>
      </c>
      <c r="BS685" s="16">
        <f>IF(BA685="R", $CA685, IF(OR(BA685="P", BA685="T", BA685="N"), 0, IF($C685="DM", $T685, IF(OR(BA685="Y", BA685="IR"),$AM685,IF(BA685="C", IF($BI685="Y", IF($AF685="N/A", $Q685, $AF685), IF($AG685="N/A", $T685,$AG685)))))))</f>
        <v>1</v>
      </c>
      <c r="BT685" s="16">
        <f>IF(BB685="R", $CA685, IF(OR(BB685="P", BB685="T", BB685="N"), 0, IF($C685="DM", $T685, IF(OR(BB685="Y", BB685="IR"),$AM685,IF(BB685="C", IF($BI685="Y", IF($BA685="C", IF($AF685="N/A", $Q685, $AF685), IF($AF685="N/A", $T685, $AM685)), IF($AG685="N/A", $T685,$AG685)))))))</f>
        <v>1</v>
      </c>
      <c r="BU685" s="16">
        <f>IF(BC685="R", $CA685, IF(OR(BC685="P", BC685="T", BC685="N"), 0, IF($C685="DM", $T685, IF(OR(BC685="Y", BC685="IR"),$AM685,IF(BC685="C", IF($BI685="Y", IF($BA685="C", IF($AF685="N/A", $Q685, $AF685), IF($AF685="N/A", $T685, $AM685)), IF($AG685="N/A", $T685,$AG685)))))))</f>
        <v>1</v>
      </c>
      <c r="BV685" s="16">
        <f>IF(BD685="R", $CA685, IF(OR(BD685="P", BD685="T", BD685="N"), 0, IF($C685="DM", $T685, IF(OR(BD685="Y", BD685="IR"),$AM685,IF(BD685="C", IF($BI685="Y", IF($BA685="C", IF($AF685="N/A", $Q685, $AF685), IF($AF685="N/A", $T685, $AM685)), IF($AG685="N/A", $T685,$AG685)))))))</f>
        <v>1</v>
      </c>
      <c r="BW685" s="16">
        <f>IF(BE685="R", $CA685, IF(OR(BE685="P", BE685="T", BE685="N"), 0, IF($C685="DM", $T685, IF(OR(BE685="Y", BE685="IR"),$AM685,IF(BE685="C", IF($BI685="Y", IF($BA685="C", IF($AF685="N/A", $Q685, $AF685), IF($AF685="N/A", $T685, $AM685)), IF($AG685="N/A", $T685,$AG685)))))))</f>
        <v>1</v>
      </c>
      <c r="BX685" s="16">
        <f>IF(BF685="R", $CA685, IF(OR(BF685="P", BF685="T", BF685="N"), 0, IF($C685="DM", $T685, IF(OR(BF685="Y", BF685="IR"),$AM685,IF(BF685="C", IF($BI685="Y", IF($BA685="C", IF($AF685="N/A", $Q685, $AF685), IF($AF685="N/A", $T685, $AM685)), IF($AG685="N/A", $T685,$AG685)))))))</f>
        <v>1</v>
      </c>
      <c r="BY685" s="16">
        <f>IF(BG685="R", $CA685, IF(OR(BG685="P", BG685="T", BG685="N"), 0, IF($C685="DM", $T685, IF(OR(BG685="Y", BG685="IR"),$AM685,IF(BG685="C", IF($BI685="Y", IF($BA685="C", IF($AF685="N/A", $Q685, $AF685), IF($AF685="N/A", $T685, $AM685)), IF($AG685="N/A", $T685,$AG685)))))))</f>
        <v>1</v>
      </c>
      <c r="BZ685" s="16">
        <f>IF(BH685="R", $CA685, IF(OR(BH685="P", BH685="T", BH685="N"), 0, IF($C685="DM", $T685, IF(OR(BH685="Y", BH685="IR"),$AM685,IF(BH685="C", IF($BI685="Y", IF($BA685="C", IF($AF685="N/A", $Q685, $AF685), IF($AF685="N/A", $T685, $AM685)), IF($AG685="N/A", $T685,$AG685)))))))</f>
        <v>1</v>
      </c>
      <c r="CA685" s="15" t="s">
        <v>75</v>
      </c>
      <c r="CB685" s="16">
        <f>BZ685</f>
        <v>1</v>
      </c>
      <c r="CC685" s="15" t="str">
        <f>IF(OR($BH685="T", $BH685="R"), 0, IF($BH685="C", IF($BI685="Y", IF($BA685="C", 0, IF(AF685="N/A", Q685-T685, AF685-AG685)), IF($AF685="N/A", U685, AH685)), AN685))</f>
        <v>N/A</v>
      </c>
      <c r="CD685" s="15" t="str">
        <f>IF(OR($BH685="T", $BH685="R"), 0, IF($BH685="C", IF($BI685="Y", 0, IF($AF685="N/A", V685, AI685)), AO685))</f>
        <v>N/A</v>
      </c>
      <c r="CE685" s="15" t="str">
        <f>IF(OR($BH685="T", $BH685="R"), 0, IF($BH685="C", IF($BI685="Y", 0, IF($AF685="N/A", W685, AJ685)), AP685))</f>
        <v>N/A</v>
      </c>
      <c r="CF685" s="15" t="str">
        <f>IF(OR($BH685="T", $BH685="R"), 0, IF($BH685="C", IF($BI685="Y", 0, IF($AF685="N/A", X685, AK685)), AQ685))</f>
        <v>N/A</v>
      </c>
      <c r="CG685" t="str">
        <f>IF(AC685="N/A", "S:"&amp;L685&amp;" G:"&amp;M685&amp;" GR:"&amp;Q685, IF(AC685=0, "S:"&amp;L685&amp;" G:"&amp;M685&amp;" GR:"&amp;Q685, "S:"&amp;L685&amp;"/"&amp;AD685&amp;" G:"&amp;AE685&amp;" GR:"&amp;AF685))</f>
        <v>S:0 G:1 GR:1</v>
      </c>
    </row>
    <row r="686" spans="1:85" x14ac:dyDescent="0.25">
      <c r="A686" s="14">
        <v>4776</v>
      </c>
      <c r="B686" s="15" t="s">
        <v>2609</v>
      </c>
      <c r="C686" s="15" t="s">
        <v>71</v>
      </c>
      <c r="D686" s="15" t="s">
        <v>55</v>
      </c>
      <c r="E686" s="15">
        <f>VLOOKUP(B686, 'Rookie Year'!$A$2:$B$55679,2,FALSE)</f>
        <v>2022</v>
      </c>
      <c r="F686" s="15">
        <v>2022</v>
      </c>
      <c r="G686" s="15" t="s">
        <v>40</v>
      </c>
      <c r="H686" s="15" t="s">
        <v>2208</v>
      </c>
      <c r="I686" s="16">
        <v>1</v>
      </c>
      <c r="J686" s="15">
        <v>3</v>
      </c>
      <c r="K686" s="17">
        <f>IF(AND(G686&lt;&gt;"N",R686="N/A"), IF(I686&lt;4, 0, 0.25),IF(I686=1, IF(J686=1,0.25, 0.25), IF(I686&lt;13, 0.25, IF(I686&lt;26, 0.4, IF(I686&lt;51, 0.6, 0.75)))))</f>
        <v>0</v>
      </c>
      <c r="L686" s="16">
        <f>I686-M686</f>
        <v>1</v>
      </c>
      <c r="M686" s="16">
        <f>ROUNDUP(I686*K686,0)</f>
        <v>0</v>
      </c>
      <c r="N686" s="16">
        <f>M686*J686</f>
        <v>0</v>
      </c>
      <c r="O686" s="16">
        <v>0</v>
      </c>
      <c r="P686" s="16">
        <v>0</v>
      </c>
      <c r="Q686" s="16">
        <f>N686-O686-P686</f>
        <v>0</v>
      </c>
      <c r="R686" s="15" t="s">
        <v>75</v>
      </c>
      <c r="S686" s="15">
        <f>IF(R686="N/A", J686-($B$1-F686), J686-($B$1-R686))</f>
        <v>1</v>
      </c>
      <c r="T686" s="16">
        <v>0</v>
      </c>
      <c r="U686" s="16" t="str">
        <f>IF($S686&lt;2, "N/A", $M686)</f>
        <v>N/A</v>
      </c>
      <c r="V686" s="16" t="str">
        <f>IF($S686&lt;3, "N/A", $M686)</f>
        <v>N/A</v>
      </c>
      <c r="W686" s="16" t="str">
        <f>IF($S686&lt;4, "N/A", $M686)</f>
        <v>N/A</v>
      </c>
      <c r="X686" s="16" t="str">
        <f>IF($S686&lt;5, "N/A", $M686)</f>
        <v>N/A</v>
      </c>
      <c r="Y686" s="15" t="str">
        <f>IF(SUM(T686:X686)&lt;&gt;Q686, "CHECK", "OK")</f>
        <v>OK</v>
      </c>
      <c r="Z686" s="15" t="str">
        <f>IF(F686=$B$1, "No", IF(S686=1, "Yes", "No"))</f>
        <v>Yes</v>
      </c>
      <c r="AA686" s="18">
        <f>IF(C686="DM", "N/A", IF(Z686="No","N/A",VLOOKUP(B686,'Extension List'!$A$3:$R$1972,18,FALSE)))</f>
        <v>22</v>
      </c>
      <c r="AB686" s="15">
        <f>IF(C686="DM", "N/A", IF(Z686="No","N/A",VLOOKUP(B686,'Extension List'!$A$3:$T$1972,20,FALSE)))</f>
        <v>4</v>
      </c>
      <c r="AC686" s="15">
        <v>3</v>
      </c>
      <c r="AD686" s="16">
        <f>IF(AE686="N/A", "N/A", AA686-AE686)</f>
        <v>13</v>
      </c>
      <c r="AE686" s="16">
        <f>IF(AA686="N/A", "N/A", IF(AC686&gt;0, IF(AA686&lt;13, ROUNDUP(0.25*AA686,0), IF(AA686&lt;26, ROUNDUP(0.4*AA686,0), IF(AA686&lt;51, ROUNDUP(0.6*AA686,0), ROUNDUP(0.75*AA686,0)))), "N/A"))</f>
        <v>9</v>
      </c>
      <c r="AF686" s="16">
        <f>IF(AD686="N/A","N/A", (AE686*AC686)+Q686)</f>
        <v>27</v>
      </c>
      <c r="AG686" s="16">
        <v>27</v>
      </c>
      <c r="AH686" s="16">
        <v>0</v>
      </c>
      <c r="AI686" s="16">
        <v>0</v>
      </c>
      <c r="AJ686" s="16">
        <v>0</v>
      </c>
      <c r="AK686" s="16" t="str">
        <f>IF($AF686="N/A","N/A",IF(AC686&gt;3,"TBC","N/A"))</f>
        <v>N/A</v>
      </c>
      <c r="AL686" s="16" t="str">
        <f>IF(AC686="N/A","N/A",IF(AC686&gt;0,IF(SUM(AG686:AK686)&lt;&gt;AF686,"CHECK","OK"),"N/A"))</f>
        <v>OK</v>
      </c>
      <c r="AM686" s="16">
        <f>IF(AD686="N/A", L686+T686, L686+AG686)</f>
        <v>28</v>
      </c>
      <c r="AN686" s="16">
        <f>IF(AD686="N/A", IF(U686="N/A", "N/A", L686+U686), AD686+AH686)</f>
        <v>13</v>
      </c>
      <c r="AO686" s="16">
        <f>IF(AD686="N/A", IF(V686="N/A", "N/A", L686+V686), IF(AI686="N/A", "N/A", AD686+AI686))</f>
        <v>13</v>
      </c>
      <c r="AP686" s="16">
        <f>IF(AD686="N/A", IF(W686="N/A", "N/A", L686+W686), IF(AJ686="N/A", "N/A", AD686+AJ686))</f>
        <v>13</v>
      </c>
      <c r="AQ686" s="16" t="str">
        <f>IF(AD686="N/A", IF(X686="N/A", "N/A", L686+X686), IF(AK686="N/A", "N/A", AD686+AK686))</f>
        <v>N/A</v>
      </c>
      <c r="AR686" s="15" t="s">
        <v>40</v>
      </c>
      <c r="AS686" s="15" t="s">
        <v>40</v>
      </c>
      <c r="AT686" s="15" t="s">
        <v>40</v>
      </c>
      <c r="AU686" s="15" t="s">
        <v>40</v>
      </c>
      <c r="AV686" s="15" t="s">
        <v>40</v>
      </c>
      <c r="AW686" s="15" t="s">
        <v>40</v>
      </c>
      <c r="AX686" s="15" t="s">
        <v>40</v>
      </c>
      <c r="AY686" s="15" t="s">
        <v>40</v>
      </c>
      <c r="AZ686" s="15" t="s">
        <v>40</v>
      </c>
      <c r="BA686" s="15" t="s">
        <v>40</v>
      </c>
      <c r="BB686" s="15" t="s">
        <v>40</v>
      </c>
      <c r="BC686" s="15" t="s">
        <v>40</v>
      </c>
      <c r="BD686" s="15" t="s">
        <v>40</v>
      </c>
      <c r="BE686" s="15" t="s">
        <v>40</v>
      </c>
      <c r="BF686" s="15" t="s">
        <v>40</v>
      </c>
      <c r="BG686" s="15" t="s">
        <v>40</v>
      </c>
      <c r="BH686" s="15" t="s">
        <v>40</v>
      </c>
      <c r="BI686" s="15"/>
      <c r="BJ686" s="16">
        <f>IF(AR686="R", $CA686, IF(OR(AR686="P", AR686="T", AR686="N"), 0, IF($C686="DM", $T686, IF(OR(AR686="Y", AR686="IR"),$AM686,IF(AR686="C", IF($BI686="Y", IF($AF686="N/A", $Q686, $AF686), IF($AG686="N/A", $T686,$AG686)))))))</f>
        <v>28</v>
      </c>
      <c r="BK686" s="16">
        <f>IF(AS686="R", $CA686, IF(OR(AS686="P", AS686="T", AS686="N"), 0, IF($C686="DM", $T686, IF(OR(AS686="Y", AS686="IR"),$AM686,IF(AS686="C", IF($BI686="Y", IF($AF686="N/A", $Q686, $AF686), IF($AG686="N/A", $T686,$AG686)))))))</f>
        <v>28</v>
      </c>
      <c r="BL686" s="16">
        <f>IF(AT686="R", $CA686, IF(OR(AT686="P", AT686="T", AT686="N"), 0, IF($C686="DM", $T686, IF(OR(AT686="Y", AT686="IR"),$AM686,IF(AT686="C", IF($BI686="Y", IF($AF686="N/A", $Q686, $AF686), IF($AG686="N/A", $T686,$AG686)))))))</f>
        <v>28</v>
      </c>
      <c r="BM686" s="16">
        <f>IF(AU686="R", $CA686, IF(OR(AU686="P", AU686="T", AU686="N"), 0, IF($C686="DM", $T686, IF(OR(AU686="Y", AU686="IR"),$AM686,IF(AU686="C", IF($BI686="Y", IF($AF686="N/A", $Q686, $AF686), IF($AG686="N/A", $T686,$AG686)))))))</f>
        <v>28</v>
      </c>
      <c r="BN686" s="16">
        <f>IF(AV686="R", $CA686, IF(OR(AV686="P", AV686="T", AV686="N"), 0, IF($C686="DM", $T686, IF(OR(AV686="Y", AV686="IR"),$AM686,IF(AV686="C", IF($BI686="Y", IF($AF686="N/A", $Q686, $AF686), IF($AG686="N/A", $T686,$AG686)))))))</f>
        <v>28</v>
      </c>
      <c r="BO686" s="16">
        <f>IF(AW686="R", $CA686, IF(OR(AW686="P", AW686="T", AW686="N"), 0, IF($C686="DM", $T686, IF(OR(AW686="Y", AW686="IR"),$AM686,IF(AW686="C", IF($BI686="Y", IF($AF686="N/A", $Q686, $AF686), IF($AG686="N/A", $T686,$AG686)))))))</f>
        <v>28</v>
      </c>
      <c r="BP686" s="16">
        <f>IF(AX686="R", $CA686, IF(OR(AX686="P", AX686="T", AX686="N"), 0, IF($C686="DM", $T686, IF(OR(AX686="Y", AX686="IR"),$AM686,IF(AX686="C", IF($BI686="Y", IF($AF686="N/A", $Q686, $AF686), IF($AG686="N/A", $T686,$AG686)))))))</f>
        <v>28</v>
      </c>
      <c r="BQ686" s="16">
        <f>IF(AY686="R", $CA686, IF(OR(AY686="P", AY686="T", AY686="N"), 0, IF($C686="DM", $T686, IF(OR(AY686="Y", AY686="IR"),$AM686,IF(AY686="C", IF($BI686="Y", IF($AF686="N/A", $Q686, $AF686), IF($AG686="N/A", $T686,$AG686)))))))</f>
        <v>28</v>
      </c>
      <c r="BR686" s="16">
        <f>IF(AZ686="R", $CA686, IF(OR(AZ686="P", AZ686="T", AZ686="N"), 0, IF($C686="DM", $T686, IF(OR(AZ686="Y", AZ686="IR"),$AM686,IF(AZ686="C", IF($BI686="Y", IF($AF686="N/A", $Q686, $AF686), IF($AG686="N/A", $T686,$AG686)))))))</f>
        <v>28</v>
      </c>
      <c r="BS686" s="16">
        <f>IF(BA686="R", $CA686, IF(OR(BA686="P", BA686="T", BA686="N"), 0, IF($C686="DM", $T686, IF(OR(BA686="Y", BA686="IR"),$AM686,IF(BA686="C", IF($BI686="Y", IF($AF686="N/A", $Q686, $AF686), IF($AG686="N/A", $T686,$AG686)))))))</f>
        <v>28</v>
      </c>
      <c r="BT686" s="16">
        <f>IF(BB686="R", $CA686, IF(OR(BB686="P", BB686="T", BB686="N"), 0, IF($C686="DM", $T686, IF(OR(BB686="Y", BB686="IR"),$AM686,IF(BB686="C", IF($BI686="Y", IF($BA686="C", IF($AF686="N/A", $Q686, $AF686), IF($AF686="N/A", $T686, $AM686)), IF($AG686="N/A", $T686,$AG686)))))))</f>
        <v>28</v>
      </c>
      <c r="BU686" s="16">
        <f>IF(BC686="R", $CA686, IF(OR(BC686="P", BC686="T", BC686="N"), 0, IF($C686="DM", $T686, IF(OR(BC686="Y", BC686="IR"),$AM686,IF(BC686="C", IF($BI686="Y", IF($BA686="C", IF($AF686="N/A", $Q686, $AF686), IF($AF686="N/A", $T686, $AM686)), IF($AG686="N/A", $T686,$AG686)))))))</f>
        <v>28</v>
      </c>
      <c r="BV686" s="16">
        <f>IF(BD686="R", $CA686, IF(OR(BD686="P", BD686="T", BD686="N"), 0, IF($C686="DM", $T686, IF(OR(BD686="Y", BD686="IR"),$AM686,IF(BD686="C", IF($BI686="Y", IF($BA686="C", IF($AF686="N/A", $Q686, $AF686), IF($AF686="N/A", $T686, $AM686)), IF($AG686="N/A", $T686,$AG686)))))))</f>
        <v>28</v>
      </c>
      <c r="BW686" s="16">
        <f>IF(BE686="R", $CA686, IF(OR(BE686="P", BE686="T", BE686="N"), 0, IF($C686="DM", $T686, IF(OR(BE686="Y", BE686="IR"),$AM686,IF(BE686="C", IF($BI686="Y", IF($BA686="C", IF($AF686="N/A", $Q686, $AF686), IF($AF686="N/A", $T686, $AM686)), IF($AG686="N/A", $T686,$AG686)))))))</f>
        <v>28</v>
      </c>
      <c r="BX686" s="16">
        <f>IF(BF686="R", $CA686, IF(OR(BF686="P", BF686="T", BF686="N"), 0, IF($C686="DM", $T686, IF(OR(BF686="Y", BF686="IR"),$AM686,IF(BF686="C", IF($BI686="Y", IF($BA686="C", IF($AF686="N/A", $Q686, $AF686), IF($AF686="N/A", $T686, $AM686)), IF($AG686="N/A", $T686,$AG686)))))))</f>
        <v>28</v>
      </c>
      <c r="BY686" s="16">
        <f>IF(BG686="R", $CA686, IF(OR(BG686="P", BG686="T", BG686="N"), 0, IF($C686="DM", $T686, IF(OR(BG686="Y", BG686="IR"),$AM686,IF(BG686="C", IF($BI686="Y", IF($BA686="C", IF($AF686="N/A", $Q686, $AF686), IF($AF686="N/A", $T686, $AM686)), IF($AG686="N/A", $T686,$AG686)))))))</f>
        <v>28</v>
      </c>
      <c r="BZ686" s="16">
        <f>IF(BH686="R", $CA686, IF(OR(BH686="P", BH686="T", BH686="N"), 0, IF($C686="DM", $T686, IF(OR(BH686="Y", BH686="IR"),$AM686,IF(BH686="C", IF($BI686="Y", IF($BA686="C", IF($AF686="N/A", $Q686, $AF686), IF($AF686="N/A", $T686, $AM686)), IF($AG686="N/A", $T686,$AG686)))))))</f>
        <v>28</v>
      </c>
      <c r="CA686" s="15" t="s">
        <v>75</v>
      </c>
      <c r="CB686" s="16">
        <f>BZ686</f>
        <v>28</v>
      </c>
      <c r="CC686" s="15">
        <f>IF(OR($BH686="T", $BH686="R"), 0, IF($BH686="C", IF($BI686="Y", IF($BA686="C", 0, IF(AF686="N/A", Q686-T686, AF686-AG686)), IF($AF686="N/A", U686, AH686)), AN686))</f>
        <v>13</v>
      </c>
      <c r="CD686" s="15">
        <f>IF(OR($BH686="T", $BH686="R"), 0, IF($BH686="C", IF($BI686="Y", 0, IF($AF686="N/A", V686, AI686)), AO686))</f>
        <v>13</v>
      </c>
      <c r="CE686" s="15">
        <f>IF(OR($BH686="T", $BH686="R"), 0, IF($BH686="C", IF($BI686="Y", 0, IF($AF686="N/A", W686, AJ686)), AP686))</f>
        <v>13</v>
      </c>
      <c r="CF686" s="15" t="str">
        <f>IF(OR($BH686="T", $BH686="R"), 0, IF($BH686="C", IF($BI686="Y", 0, IF($AF686="N/A", X686, AK686)), AQ686))</f>
        <v>N/A</v>
      </c>
      <c r="CG686" t="str">
        <f>IF(AC686="N/A", "S:"&amp;L686&amp;" G:"&amp;M686&amp;" GR:"&amp;Q686, IF(AC686=0, "S:"&amp;L686&amp;" G:"&amp;M686&amp;" GR:"&amp;Q686, "S:"&amp;L686&amp;"/"&amp;AD686&amp;" G:"&amp;AE686&amp;" GR:"&amp;AF686))</f>
        <v>S:1/13 G:9 GR:27</v>
      </c>
    </row>
    <row r="687" spans="1:85" x14ac:dyDescent="0.25">
      <c r="A687" s="14">
        <v>5126</v>
      </c>
      <c r="B687" s="15" t="s">
        <v>2739</v>
      </c>
      <c r="C687" s="15" t="s">
        <v>72</v>
      </c>
      <c r="D687" s="15" t="s">
        <v>55</v>
      </c>
      <c r="E687" s="15">
        <f>VLOOKUP(B687, 'Rookie Year'!$A$2:$B$55679,2,FALSE)</f>
        <v>2022</v>
      </c>
      <c r="F687" s="15">
        <v>2023</v>
      </c>
      <c r="G687" s="15" t="s">
        <v>42</v>
      </c>
      <c r="H687" s="15" t="s">
        <v>1928</v>
      </c>
      <c r="I687" s="16">
        <v>1</v>
      </c>
      <c r="J687" s="15">
        <v>3</v>
      </c>
      <c r="K687" s="17">
        <f>IF(AND(G687&lt;&gt;"N",R687="N/A"), IF(I687&lt;4, 0, 0.25),IF(I687=1, IF(J687=1,0.25, 0.25), IF(I687&lt;13, 0.25, IF(I687&lt;26, 0.4, IF(I687&lt;51, 0.6, 0.75)))))</f>
        <v>0.25</v>
      </c>
      <c r="L687" s="16">
        <f>I687-M687</f>
        <v>0</v>
      </c>
      <c r="M687" s="16">
        <f>ROUNDUP(I687*K687,0)</f>
        <v>1</v>
      </c>
      <c r="N687" s="16">
        <f>M687*J687</f>
        <v>3</v>
      </c>
      <c r="O687" s="16">
        <v>1</v>
      </c>
      <c r="P687" s="16">
        <v>0</v>
      </c>
      <c r="Q687" s="16">
        <f>N687-O687-P687</f>
        <v>2</v>
      </c>
      <c r="R687" s="15" t="s">
        <v>75</v>
      </c>
      <c r="S687" s="15">
        <f>IF(R687="N/A", J687-($B$1-F687), J687-($B$1-R687))</f>
        <v>2</v>
      </c>
      <c r="T687" s="16">
        <v>1</v>
      </c>
      <c r="U687" s="16">
        <v>1</v>
      </c>
      <c r="V687" s="16" t="str">
        <f>IF($S687&lt;3, "N/A", $M687)</f>
        <v>N/A</v>
      </c>
      <c r="W687" s="16" t="str">
        <f>IF($S687&lt;4, "N/A", $M687)</f>
        <v>N/A</v>
      </c>
      <c r="X687" s="16" t="str">
        <f>IF($S687&lt;5, "N/A", $M687)</f>
        <v>N/A</v>
      </c>
      <c r="Y687" s="15" t="str">
        <f>IF(SUM(T687:X687)&lt;&gt;Q687, "CHECK", "OK")</f>
        <v>OK</v>
      </c>
      <c r="Z687" s="15" t="str">
        <f>IF(F687=$B$1, "No", IF(S687=1, "Yes", "No"))</f>
        <v>No</v>
      </c>
      <c r="AA687" s="18" t="str">
        <f>IF(C687="DM", "N/A", IF(Z687="No","N/A",VLOOKUP(B687,'Extension List'!$A$3:$R$1972,18,FALSE)))</f>
        <v>N/A</v>
      </c>
      <c r="AB687" s="15" t="str">
        <f>IF(C687="DM", "N/A", IF(Z687="No","N/A",VLOOKUP(B687,'Extension List'!$A$3:$T$1972,20,FALSE)))</f>
        <v>N/A</v>
      </c>
      <c r="AC687" s="15" t="str">
        <f>IF(AA687="N/A", "N/A", 0)</f>
        <v>N/A</v>
      </c>
      <c r="AD687" s="16" t="str">
        <f>IF(AE687="N/A", "N/A", AA687-AE687)</f>
        <v>N/A</v>
      </c>
      <c r="AE687" s="16" t="str">
        <f>IF(AA687="N/A", "N/A", IF(AC687&gt;0, IF(AA687&lt;13, ROUNDUP(0.25*AA687,0), IF(AA687&lt;26, ROUNDUP(0.4*AA687,0), IF(AA687&lt;51, ROUNDUP(0.6*AA687,0), ROUNDUP(0.75*AA687,0)))), "N/A"))</f>
        <v>N/A</v>
      </c>
      <c r="AF687" s="16" t="str">
        <f>IF(AD687="N/A","N/A", (AE687*AC687)+Q687)</f>
        <v>N/A</v>
      </c>
      <c r="AG687" s="16" t="str">
        <f>IF($AF687="N/A", "N/A", "TBC")</f>
        <v>N/A</v>
      </c>
      <c r="AH687" s="16" t="str">
        <f>IF($AF687="N/A", "N/A", "TBC")</f>
        <v>N/A</v>
      </c>
      <c r="AI687" s="16" t="str">
        <f>IF($AF687="N/A","N/A",IF(AC687&gt;1,"TBC","N/A"))</f>
        <v>N/A</v>
      </c>
      <c r="AJ687" s="16" t="str">
        <f>IF($AF687="N/A","N/A",IF(AC687&gt;2,"TBC","N/A"))</f>
        <v>N/A</v>
      </c>
      <c r="AK687" s="16" t="str">
        <f>IF($AF687="N/A","N/A",IF(AC687&gt;3,"TBC","N/A"))</f>
        <v>N/A</v>
      </c>
      <c r="AL687" s="16" t="str">
        <f>IF(AC687="N/A","N/A",IF(AC687&gt;0,IF(SUM(AG687:AK687)&lt;&gt;AF687,"CHECK","OK"),"N/A"))</f>
        <v>N/A</v>
      </c>
      <c r="AM687" s="16">
        <f>IF(AD687="N/A", L687+T687, L687+AG687)</f>
        <v>1</v>
      </c>
      <c r="AN687" s="16">
        <f>IF(AD687="N/A", IF(U687="N/A", "N/A", L687+U687), AD687+AH687)</f>
        <v>1</v>
      </c>
      <c r="AO687" s="16" t="str">
        <f>IF(AD687="N/A", IF(V687="N/A", "N/A", L687+V687), IF(AI687="N/A", "N/A", AD687+AI687))</f>
        <v>N/A</v>
      </c>
      <c r="AP687" s="16" t="str">
        <f>IF(AD687="N/A", IF(W687="N/A", "N/A", L687+W687), IF(AJ687="N/A", "N/A", AD687+AJ687))</f>
        <v>N/A</v>
      </c>
      <c r="AQ687" s="16" t="str">
        <f>IF(AD687="N/A", IF(X687="N/A", "N/A", L687+X687), IF(AK687="N/A", "N/A", AD687+AK687))</f>
        <v>N/A</v>
      </c>
      <c r="AR687" s="15" t="s">
        <v>40</v>
      </c>
      <c r="AS687" s="15" t="s">
        <v>40</v>
      </c>
      <c r="AT687" s="15" t="s">
        <v>40</v>
      </c>
      <c r="AU687" s="15" t="s">
        <v>40</v>
      </c>
      <c r="AV687" s="15" t="s">
        <v>40</v>
      </c>
      <c r="AW687" s="15" t="s">
        <v>40</v>
      </c>
      <c r="AX687" s="15" t="s">
        <v>40</v>
      </c>
      <c r="AY687" s="15" t="s">
        <v>40</v>
      </c>
      <c r="AZ687" s="15" t="s">
        <v>40</v>
      </c>
      <c r="BA687" s="15" t="s">
        <v>40</v>
      </c>
      <c r="BB687" s="15" t="s">
        <v>40</v>
      </c>
      <c r="BC687" s="15" t="s">
        <v>40</v>
      </c>
      <c r="BD687" s="15" t="s">
        <v>40</v>
      </c>
      <c r="BE687" s="15" t="s">
        <v>40</v>
      </c>
      <c r="BF687" s="15" t="s">
        <v>40</v>
      </c>
      <c r="BG687" s="15" t="s">
        <v>40</v>
      </c>
      <c r="BH687" s="15" t="s">
        <v>40</v>
      </c>
      <c r="BI687" s="15"/>
      <c r="BJ687" s="16">
        <f>IF(AR687="R", $CA687, IF(OR(AR687="P", AR687="T", AR687="N"), 0, IF($C687="DM", $T687, IF(OR(AR687="Y", AR687="IR"),$AM687,IF(AR687="C", IF($BI687="Y", IF($AF687="N/A", $Q687, $AF687), IF($AG687="N/A", $T687,$AG687)))))))</f>
        <v>1</v>
      </c>
      <c r="BK687" s="16">
        <f>IF(AS687="R", $CA687, IF(OR(AS687="P", AS687="T", AS687="N"), 0, IF($C687="DM", $T687, IF(OR(AS687="Y", AS687="IR"),$AM687,IF(AS687="C", IF($BI687="Y", IF($AF687="N/A", $Q687, $AF687), IF($AG687="N/A", $T687,$AG687)))))))</f>
        <v>1</v>
      </c>
      <c r="BL687" s="16">
        <f>IF(AT687="R", $CA687, IF(OR(AT687="P", AT687="T", AT687="N"), 0, IF($C687="DM", $T687, IF(OR(AT687="Y", AT687="IR"),$AM687,IF(AT687="C", IF($BI687="Y", IF($AF687="N/A", $Q687, $AF687), IF($AG687="N/A", $T687,$AG687)))))))</f>
        <v>1</v>
      </c>
      <c r="BM687" s="16">
        <f>IF(AU687="R", $CA687, IF(OR(AU687="P", AU687="T", AU687="N"), 0, IF($C687="DM", $T687, IF(OR(AU687="Y", AU687="IR"),$AM687,IF(AU687="C", IF($BI687="Y", IF($AF687="N/A", $Q687, $AF687), IF($AG687="N/A", $T687,$AG687)))))))</f>
        <v>1</v>
      </c>
      <c r="BN687" s="16">
        <f>IF(AV687="R", $CA687, IF(OR(AV687="P", AV687="T", AV687="N"), 0, IF($C687="DM", $T687, IF(OR(AV687="Y", AV687="IR"),$AM687,IF(AV687="C", IF($BI687="Y", IF($AF687="N/A", $Q687, $AF687), IF($AG687="N/A", $T687,$AG687)))))))</f>
        <v>1</v>
      </c>
      <c r="BO687" s="16">
        <f>IF(AW687="R", $CA687, IF(OR(AW687="P", AW687="T", AW687="N"), 0, IF($C687="DM", $T687, IF(OR(AW687="Y", AW687="IR"),$AM687,IF(AW687="C", IF($BI687="Y", IF($AF687="N/A", $Q687, $AF687), IF($AG687="N/A", $T687,$AG687)))))))</f>
        <v>1</v>
      </c>
      <c r="BP687" s="16">
        <f>IF(AX687="R", $CA687, IF(OR(AX687="P", AX687="T", AX687="N"), 0, IF($C687="DM", $T687, IF(OR(AX687="Y", AX687="IR"),$AM687,IF(AX687="C", IF($BI687="Y", IF($AF687="N/A", $Q687, $AF687), IF($AG687="N/A", $T687,$AG687)))))))</f>
        <v>1</v>
      </c>
      <c r="BQ687" s="16">
        <f>IF(AY687="R", $CA687, IF(OR(AY687="P", AY687="T", AY687="N"), 0, IF($C687="DM", $T687, IF(OR(AY687="Y", AY687="IR"),$AM687,IF(AY687="C", IF($BI687="Y", IF($AF687="N/A", $Q687, $AF687), IF($AG687="N/A", $T687,$AG687)))))))</f>
        <v>1</v>
      </c>
      <c r="BR687" s="16">
        <f>IF(AZ687="R", $CA687, IF(OR(AZ687="P", AZ687="T", AZ687="N"), 0, IF($C687="DM", $T687, IF(OR(AZ687="Y", AZ687="IR"),$AM687,IF(AZ687="C", IF($BI687="Y", IF($AF687="N/A", $Q687, $AF687), IF($AG687="N/A", $T687,$AG687)))))))</f>
        <v>1</v>
      </c>
      <c r="BS687" s="16">
        <f>IF(BA687="R", $CA687, IF(OR(BA687="P", BA687="T", BA687="N"), 0, IF($C687="DM", $T687, IF(OR(BA687="Y", BA687="IR"),$AM687,IF(BA687="C", IF($BI687="Y", IF($AF687="N/A", $Q687, $AF687), IF($AG687="N/A", $T687,$AG687)))))))</f>
        <v>1</v>
      </c>
      <c r="BT687" s="16">
        <f>IF(BB687="R", $CA687, IF(OR(BB687="P", BB687="T", BB687="N"), 0, IF($C687="DM", $T687, IF(OR(BB687="Y", BB687="IR"),$AM687,IF(BB687="C", IF($BI687="Y", IF($BA687="C", IF($AF687="N/A", $Q687, $AF687), IF($AF687="N/A", $T687, $AM687)), IF($AG687="N/A", $T687,$AG687)))))))</f>
        <v>1</v>
      </c>
      <c r="BU687" s="16">
        <f>IF(BC687="R", $CA687, IF(OR(BC687="P", BC687="T", BC687="N"), 0, IF($C687="DM", $T687, IF(OR(BC687="Y", BC687="IR"),$AM687,IF(BC687="C", IF($BI687="Y", IF($BA687="C", IF($AF687="N/A", $Q687, $AF687), IF($AF687="N/A", $T687, $AM687)), IF($AG687="N/A", $T687,$AG687)))))))</f>
        <v>1</v>
      </c>
      <c r="BV687" s="16">
        <f>IF(BD687="R", $CA687, IF(OR(BD687="P", BD687="T", BD687="N"), 0, IF($C687="DM", $T687, IF(OR(BD687="Y", BD687="IR"),$AM687,IF(BD687="C", IF($BI687="Y", IF($BA687="C", IF($AF687="N/A", $Q687, $AF687), IF($AF687="N/A", $T687, $AM687)), IF($AG687="N/A", $T687,$AG687)))))))</f>
        <v>1</v>
      </c>
      <c r="BW687" s="16">
        <f>IF(BE687="R", $CA687, IF(OR(BE687="P", BE687="T", BE687="N"), 0, IF($C687="DM", $T687, IF(OR(BE687="Y", BE687="IR"),$AM687,IF(BE687="C", IF($BI687="Y", IF($BA687="C", IF($AF687="N/A", $Q687, $AF687), IF($AF687="N/A", $T687, $AM687)), IF($AG687="N/A", $T687,$AG687)))))))</f>
        <v>1</v>
      </c>
      <c r="BX687" s="16">
        <f>IF(BF687="R", $CA687, IF(OR(BF687="P", BF687="T", BF687="N"), 0, IF($C687="DM", $T687, IF(OR(BF687="Y", BF687="IR"),$AM687,IF(BF687="C", IF($BI687="Y", IF($BA687="C", IF($AF687="N/A", $Q687, $AF687), IF($AF687="N/A", $T687, $AM687)), IF($AG687="N/A", $T687,$AG687)))))))</f>
        <v>1</v>
      </c>
      <c r="BY687" s="16">
        <f>IF(BG687="R", $CA687, IF(OR(BG687="P", BG687="T", BG687="N"), 0, IF($C687="DM", $T687, IF(OR(BG687="Y", BG687="IR"),$AM687,IF(BG687="C", IF($BI687="Y", IF($BA687="C", IF($AF687="N/A", $Q687, $AF687), IF($AF687="N/A", $T687, $AM687)), IF($AG687="N/A", $T687,$AG687)))))))</f>
        <v>1</v>
      </c>
      <c r="BZ687" s="16">
        <f>IF(BH687="R", $CA687, IF(OR(BH687="P", BH687="T", BH687="N"), 0, IF($C687="DM", $T687, IF(OR(BH687="Y", BH687="IR"),$AM687,IF(BH687="C", IF($BI687="Y", IF($BA687="C", IF($AF687="N/A", $Q687, $AF687), IF($AF687="N/A", $T687, $AM687)), IF($AG687="N/A", $T687,$AG687)))))))</f>
        <v>1</v>
      </c>
      <c r="CA687" s="15" t="s">
        <v>75</v>
      </c>
      <c r="CB687" s="16">
        <f>BZ687</f>
        <v>1</v>
      </c>
      <c r="CC687" s="15">
        <f>IF(OR($BH687="T", $BH687="R"), 0, IF($BH687="C", IF($BI687="Y", IF($BA687="C", 0, IF(AF687="N/A", Q687-T687, AF687-AG687)), IF($AF687="N/A", U687, AH687)), AN687))</f>
        <v>1</v>
      </c>
      <c r="CD687" s="15" t="str">
        <f>IF(OR($BH687="T", $BH687="R"), 0, IF($BH687="C", IF($BI687="Y", 0, IF($AF687="N/A", V687, AI687)), AO687))</f>
        <v>N/A</v>
      </c>
      <c r="CE687" s="15" t="str">
        <f>IF(OR($BH687="T", $BH687="R"), 0, IF($BH687="C", IF($BI687="Y", 0, IF($AF687="N/A", W687, AJ687)), AP687))</f>
        <v>N/A</v>
      </c>
      <c r="CF687" s="15" t="str">
        <f>IF(OR($BH687="T", $BH687="R"), 0, IF($BH687="C", IF($BI687="Y", 0, IF($AF687="N/A", X687, AK687)), AQ687))</f>
        <v>N/A</v>
      </c>
      <c r="CG687" t="str">
        <f>IF(AC687="N/A", "S:"&amp;L687&amp;" G:"&amp;M687&amp;" GR:"&amp;Q687, IF(AC687=0, "S:"&amp;L687&amp;" G:"&amp;M687&amp;" GR:"&amp;Q687, "S:"&amp;L687&amp;"/"&amp;AD687&amp;" G:"&amp;AE687&amp;" GR:"&amp;AF687))</f>
        <v>S:0 G:1 GR:2</v>
      </c>
    </row>
    <row r="688" spans="1:85" x14ac:dyDescent="0.25">
      <c r="A688" s="14">
        <v>5128</v>
      </c>
      <c r="B688" s="15" t="s">
        <v>1221</v>
      </c>
      <c r="C688" s="15" t="s">
        <v>72</v>
      </c>
      <c r="D688" s="15" t="s">
        <v>55</v>
      </c>
      <c r="E688" s="15">
        <f>VLOOKUP(B688, 'Rookie Year'!$A$2:$B$55679,2,FALSE)</f>
        <v>2015</v>
      </c>
      <c r="F688" s="15">
        <v>2023</v>
      </c>
      <c r="G688" s="15" t="s">
        <v>42</v>
      </c>
      <c r="H688" s="15" t="s">
        <v>1928</v>
      </c>
      <c r="I688" s="16">
        <v>1</v>
      </c>
      <c r="J688" s="15">
        <v>2</v>
      </c>
      <c r="K688" s="17">
        <f>IF(AND(G688&lt;&gt;"N",R688="N/A"), IF(I688&lt;4, 0, 0.25),IF(I688=1, IF(J688=1,0.25, 0.25), IF(I688&lt;13, 0.25, IF(I688&lt;26, 0.4, IF(I688&lt;51, 0.6, 0.75)))))</f>
        <v>0.25</v>
      </c>
      <c r="L688" s="16">
        <f>I688-M688</f>
        <v>0</v>
      </c>
      <c r="M688" s="16">
        <f>ROUNDUP(I688*K688,0)</f>
        <v>1</v>
      </c>
      <c r="N688" s="16">
        <f>M688*J688</f>
        <v>2</v>
      </c>
      <c r="O688" s="16">
        <v>1</v>
      </c>
      <c r="P688" s="16">
        <v>0</v>
      </c>
      <c r="Q688" s="16">
        <f>N688-O688-P688</f>
        <v>1</v>
      </c>
      <c r="R688" s="15" t="s">
        <v>75</v>
      </c>
      <c r="S688" s="15">
        <f>IF(R688="N/A", J688-($B$1-F688), J688-($B$1-R688))</f>
        <v>1</v>
      </c>
      <c r="T688" s="16">
        <v>1</v>
      </c>
      <c r="U688" s="16" t="str">
        <f>IF($S688&lt;2, "N/A", $M688)</f>
        <v>N/A</v>
      </c>
      <c r="V688" s="16" t="str">
        <f>IF($S688&lt;3, "N/A", $M688)</f>
        <v>N/A</v>
      </c>
      <c r="W688" s="16" t="str">
        <f>IF($S688&lt;4, "N/A", $M688)</f>
        <v>N/A</v>
      </c>
      <c r="X688" s="16" t="str">
        <f>IF($S688&lt;5, "N/A", $M688)</f>
        <v>N/A</v>
      </c>
      <c r="Y688" s="15" t="str">
        <f>IF(SUM(T688:X688)&lt;&gt;Q688, "CHECK", "OK")</f>
        <v>OK</v>
      </c>
      <c r="Z688" s="15" t="str">
        <f>IF(F688=$B$1, "No", IF(S688=1, "Yes", "No"))</f>
        <v>Yes</v>
      </c>
      <c r="AA688" s="18" t="str">
        <f>IF(C688="DM", "N/A", IF(Z688="No","N/A",VLOOKUP(B688,'Extension List'!$A$3:$R$1972,18,FALSE)))</f>
        <v>N/A</v>
      </c>
      <c r="AB688" s="15" t="str">
        <f>IF(C688="DM", "N/A", IF(Z688="No","N/A",VLOOKUP(B688,'Extension List'!$A$3:$T$1972,20,FALSE)))</f>
        <v>N/A</v>
      </c>
      <c r="AC688" s="15" t="str">
        <f>IF(AA688="N/A", "N/A", 0)</f>
        <v>N/A</v>
      </c>
      <c r="AD688" s="16" t="str">
        <f>IF(AE688="N/A", "N/A", AA688-AE688)</f>
        <v>N/A</v>
      </c>
      <c r="AE688" s="16" t="str">
        <f>IF(AA688="N/A", "N/A", IF(AC688&gt;0, IF(AA688&lt;13, ROUNDUP(0.25*AA688,0), IF(AA688&lt;26, ROUNDUP(0.4*AA688,0), IF(AA688&lt;51, ROUNDUP(0.6*AA688,0), ROUNDUP(0.75*AA688,0)))), "N/A"))</f>
        <v>N/A</v>
      </c>
      <c r="AF688" s="16" t="str">
        <f>IF(AD688="N/A","N/A", (AE688*AC688)+Q688)</f>
        <v>N/A</v>
      </c>
      <c r="AG688" s="16" t="str">
        <f>IF($AF688="N/A", "N/A", "TBC")</f>
        <v>N/A</v>
      </c>
      <c r="AH688" s="16" t="str">
        <f>IF($AF688="N/A", "N/A", "TBC")</f>
        <v>N/A</v>
      </c>
      <c r="AI688" s="16" t="str">
        <f>IF($AF688="N/A","N/A",IF(AC688&gt;1,"TBC","N/A"))</f>
        <v>N/A</v>
      </c>
      <c r="AJ688" s="16" t="str">
        <f>IF($AF688="N/A","N/A",IF(AC688&gt;2,"TBC","N/A"))</f>
        <v>N/A</v>
      </c>
      <c r="AK688" s="16" t="str">
        <f>IF($AF688="N/A","N/A",IF(AC688&gt;3,"TBC","N/A"))</f>
        <v>N/A</v>
      </c>
      <c r="AL688" s="16" t="str">
        <f>IF(AC688="N/A","N/A",IF(AC688&gt;0,IF(SUM(AG688:AK688)&lt;&gt;AF688,"CHECK","OK"),"N/A"))</f>
        <v>N/A</v>
      </c>
      <c r="AM688" s="16">
        <f>IF(AD688="N/A", L688+T688, L688+AG688)</f>
        <v>1</v>
      </c>
      <c r="AN688" s="16" t="str">
        <f>IF(AD688="N/A", IF(U688="N/A", "N/A", L688+U688), AD688+AH688)</f>
        <v>N/A</v>
      </c>
      <c r="AO688" s="16" t="str">
        <f>IF(AD688="N/A", IF(V688="N/A", "N/A", L688+V688), IF(AI688="N/A", "N/A", AD688+AI688))</f>
        <v>N/A</v>
      </c>
      <c r="AP688" s="16" t="str">
        <f>IF(AD688="N/A", IF(W688="N/A", "N/A", L688+W688), IF(AJ688="N/A", "N/A", AD688+AJ688))</f>
        <v>N/A</v>
      </c>
      <c r="AQ688" s="16" t="str">
        <f>IF(AD688="N/A", IF(X688="N/A", "N/A", L688+X688), IF(AK688="N/A", "N/A", AD688+AK688))</f>
        <v>N/A</v>
      </c>
      <c r="AR688" s="15" t="s">
        <v>40</v>
      </c>
      <c r="AS688" s="15" t="s">
        <v>40</v>
      </c>
      <c r="AT688" s="15" t="s">
        <v>40</v>
      </c>
      <c r="AU688" s="15" t="s">
        <v>40</v>
      </c>
      <c r="AV688" s="15" t="s">
        <v>40</v>
      </c>
      <c r="AW688" s="15" t="s">
        <v>40</v>
      </c>
      <c r="AX688" s="15" t="s">
        <v>40</v>
      </c>
      <c r="AY688" s="15" t="s">
        <v>40</v>
      </c>
      <c r="AZ688" s="15" t="s">
        <v>40</v>
      </c>
      <c r="BA688" s="15" t="s">
        <v>40</v>
      </c>
      <c r="BB688" s="15" t="s">
        <v>40</v>
      </c>
      <c r="BC688" s="15" t="s">
        <v>40</v>
      </c>
      <c r="BD688" s="15" t="s">
        <v>40</v>
      </c>
      <c r="BE688" s="15" t="s">
        <v>40</v>
      </c>
      <c r="BF688" s="15" t="s">
        <v>40</v>
      </c>
      <c r="BG688" s="15" t="s">
        <v>40</v>
      </c>
      <c r="BH688" s="15" t="s">
        <v>40</v>
      </c>
      <c r="BI688" s="15"/>
      <c r="BJ688" s="16">
        <f>IF(AR688="R", $CA688, IF(OR(AR688="P", AR688="T", AR688="N"), 0, IF($C688="DM", $T688, IF(OR(AR688="Y", AR688="IR"),$AM688,IF(AR688="C", IF($BI688="Y", IF($AF688="N/A", $Q688, $AF688), IF($AG688="N/A", $T688,$AG688)))))))</f>
        <v>1</v>
      </c>
      <c r="BK688" s="16">
        <f>IF(AS688="R", $CA688, IF(OR(AS688="P", AS688="T", AS688="N"), 0, IF($C688="DM", $T688, IF(OR(AS688="Y", AS688="IR"),$AM688,IF(AS688="C", IF($BI688="Y", IF($AF688="N/A", $Q688, $AF688), IF($AG688="N/A", $T688,$AG688)))))))</f>
        <v>1</v>
      </c>
      <c r="BL688" s="16">
        <f>IF(AT688="R", $CA688, IF(OR(AT688="P", AT688="T", AT688="N"), 0, IF($C688="DM", $T688, IF(OR(AT688="Y", AT688="IR"),$AM688,IF(AT688="C", IF($BI688="Y", IF($AF688="N/A", $Q688, $AF688), IF($AG688="N/A", $T688,$AG688)))))))</f>
        <v>1</v>
      </c>
      <c r="BM688" s="16">
        <f>IF(AU688="R", $CA688, IF(OR(AU688="P", AU688="T", AU688="N"), 0, IF($C688="DM", $T688, IF(OR(AU688="Y", AU688="IR"),$AM688,IF(AU688="C", IF($BI688="Y", IF($AF688="N/A", $Q688, $AF688), IF($AG688="N/A", $T688,$AG688)))))))</f>
        <v>1</v>
      </c>
      <c r="BN688" s="16">
        <f>IF(AV688="R", $CA688, IF(OR(AV688="P", AV688="T", AV688="N"), 0, IF($C688="DM", $T688, IF(OR(AV688="Y", AV688="IR"),$AM688,IF(AV688="C", IF($BI688="Y", IF($AF688="N/A", $Q688, $AF688), IF($AG688="N/A", $T688,$AG688)))))))</f>
        <v>1</v>
      </c>
      <c r="BO688" s="16">
        <f>IF(AW688="R", $CA688, IF(OR(AW688="P", AW688="T", AW688="N"), 0, IF($C688="DM", $T688, IF(OR(AW688="Y", AW688="IR"),$AM688,IF(AW688="C", IF($BI688="Y", IF($AF688="N/A", $Q688, $AF688), IF($AG688="N/A", $T688,$AG688)))))))</f>
        <v>1</v>
      </c>
      <c r="BP688" s="16">
        <f>IF(AX688="R", $CA688, IF(OR(AX688="P", AX688="T", AX688="N"), 0, IF($C688="DM", $T688, IF(OR(AX688="Y", AX688="IR"),$AM688,IF(AX688="C", IF($BI688="Y", IF($AF688="N/A", $Q688, $AF688), IF($AG688="N/A", $T688,$AG688)))))))</f>
        <v>1</v>
      </c>
      <c r="BQ688" s="16">
        <f>IF(AY688="R", $CA688, IF(OR(AY688="P", AY688="T", AY688="N"), 0, IF($C688="DM", $T688, IF(OR(AY688="Y", AY688="IR"),$AM688,IF(AY688="C", IF($BI688="Y", IF($AF688="N/A", $Q688, $AF688), IF($AG688="N/A", $T688,$AG688)))))))</f>
        <v>1</v>
      </c>
      <c r="BR688" s="16">
        <f>IF(AZ688="R", $CA688, IF(OR(AZ688="P", AZ688="T", AZ688="N"), 0, IF($C688="DM", $T688, IF(OR(AZ688="Y", AZ688="IR"),$AM688,IF(AZ688="C", IF($BI688="Y", IF($AF688="N/A", $Q688, $AF688), IF($AG688="N/A", $T688,$AG688)))))))</f>
        <v>1</v>
      </c>
      <c r="BS688" s="16">
        <f>IF(BA688="R", $CA688, IF(OR(BA688="P", BA688="T", BA688="N"), 0, IF($C688="DM", $T688, IF(OR(BA688="Y", BA688="IR"),$AM688,IF(BA688="C", IF($BI688="Y", IF($AF688="N/A", $Q688, $AF688), IF($AG688="N/A", $T688,$AG688)))))))</f>
        <v>1</v>
      </c>
      <c r="BT688" s="16">
        <f>IF(BB688="R", $CA688, IF(OR(BB688="P", BB688="T", BB688="N"), 0, IF($C688="DM", $T688, IF(OR(BB688="Y", BB688="IR"),$AM688,IF(BB688="C", IF($BI688="Y", IF($BA688="C", IF($AF688="N/A", $Q688, $AF688), IF($AF688="N/A", $T688, $AM688)), IF($AG688="N/A", $T688,$AG688)))))))</f>
        <v>1</v>
      </c>
      <c r="BU688" s="16">
        <f>IF(BC688="R", $CA688, IF(OR(BC688="P", BC688="T", BC688="N"), 0, IF($C688="DM", $T688, IF(OR(BC688="Y", BC688="IR"),$AM688,IF(BC688="C", IF($BI688="Y", IF($BA688="C", IF($AF688="N/A", $Q688, $AF688), IF($AF688="N/A", $T688, $AM688)), IF($AG688="N/A", $T688,$AG688)))))))</f>
        <v>1</v>
      </c>
      <c r="BV688" s="16">
        <f>IF(BD688="R", $CA688, IF(OR(BD688="P", BD688="T", BD688="N"), 0, IF($C688="DM", $T688, IF(OR(BD688="Y", BD688="IR"),$AM688,IF(BD688="C", IF($BI688="Y", IF($BA688="C", IF($AF688="N/A", $Q688, $AF688), IF($AF688="N/A", $T688, $AM688)), IF($AG688="N/A", $T688,$AG688)))))))</f>
        <v>1</v>
      </c>
      <c r="BW688" s="16">
        <f>IF(BE688="R", $CA688, IF(OR(BE688="P", BE688="T", BE688="N"), 0, IF($C688="DM", $T688, IF(OR(BE688="Y", BE688="IR"),$AM688,IF(BE688="C", IF($BI688="Y", IF($BA688="C", IF($AF688="N/A", $Q688, $AF688), IF($AF688="N/A", $T688, $AM688)), IF($AG688="N/A", $T688,$AG688)))))))</f>
        <v>1</v>
      </c>
      <c r="BX688" s="16">
        <f>IF(BF688="R", $CA688, IF(OR(BF688="P", BF688="T", BF688="N"), 0, IF($C688="DM", $T688, IF(OR(BF688="Y", BF688="IR"),$AM688,IF(BF688="C", IF($BI688="Y", IF($BA688="C", IF($AF688="N/A", $Q688, $AF688), IF($AF688="N/A", $T688, $AM688)), IF($AG688="N/A", $T688,$AG688)))))))</f>
        <v>1</v>
      </c>
      <c r="BY688" s="16">
        <f>IF(BG688="R", $CA688, IF(OR(BG688="P", BG688="T", BG688="N"), 0, IF($C688="DM", $T688, IF(OR(BG688="Y", BG688="IR"),$AM688,IF(BG688="C", IF($BI688="Y", IF($BA688="C", IF($AF688="N/A", $Q688, $AF688), IF($AF688="N/A", $T688, $AM688)), IF($AG688="N/A", $T688,$AG688)))))))</f>
        <v>1</v>
      </c>
      <c r="BZ688" s="16">
        <f>IF(BH688="R", $CA688, IF(OR(BH688="P", BH688="T", BH688="N"), 0, IF($C688="DM", $T688, IF(OR(BH688="Y", BH688="IR"),$AM688,IF(BH688="C", IF($BI688="Y", IF($BA688="C", IF($AF688="N/A", $Q688, $AF688), IF($AF688="N/A", $T688, $AM688)), IF($AG688="N/A", $T688,$AG688)))))))</f>
        <v>1</v>
      </c>
      <c r="CA688" s="15" t="s">
        <v>75</v>
      </c>
      <c r="CB688" s="16">
        <f>BZ688</f>
        <v>1</v>
      </c>
      <c r="CC688" s="15" t="str">
        <f>IF(OR($BH688="T", $BH688="R"), 0, IF($BH688="C", IF($BI688="Y", IF($BA688="C", 0, IF(AF688="N/A", Q688-T688, AF688-AG688)), IF($AF688="N/A", U688, AH688)), AN688))</f>
        <v>N/A</v>
      </c>
      <c r="CD688" s="15" t="str">
        <f>IF(OR($BH688="T", $BH688="R"), 0, IF($BH688="C", IF($BI688="Y", 0, IF($AF688="N/A", V688, AI688)), AO688))</f>
        <v>N/A</v>
      </c>
      <c r="CE688" s="15" t="str">
        <f>IF(OR($BH688="T", $BH688="R"), 0, IF($BH688="C", IF($BI688="Y", 0, IF($AF688="N/A", W688, AJ688)), AP688))</f>
        <v>N/A</v>
      </c>
      <c r="CF688" s="15" t="str">
        <f>IF(OR($BH688="T", $BH688="R"), 0, IF($BH688="C", IF($BI688="Y", 0, IF($AF688="N/A", X688, AK688)), AQ688))</f>
        <v>N/A</v>
      </c>
      <c r="CG688" t="str">
        <f>IF(AC688="N/A", "S:"&amp;L688&amp;" G:"&amp;M688&amp;" GR:"&amp;Q688, IF(AC688=0, "S:"&amp;L688&amp;" G:"&amp;M688&amp;" GR:"&amp;Q688, "S:"&amp;L688&amp;"/"&amp;AD688&amp;" G:"&amp;AE688&amp;" GR:"&amp;AF688))</f>
        <v>S:0 G:1 GR:1</v>
      </c>
    </row>
    <row r="689" spans="1:85" x14ac:dyDescent="0.25">
      <c r="A689" s="14">
        <v>5581</v>
      </c>
      <c r="B689" s="15" t="s">
        <v>356</v>
      </c>
      <c r="C689" s="15" t="s">
        <v>61</v>
      </c>
      <c r="D689" s="15" t="s">
        <v>60</v>
      </c>
      <c r="E689" s="15">
        <f>VLOOKUP(B689, 'Rookie Year'!$A$2:$B$55679,2,FALSE)</f>
        <v>2014</v>
      </c>
      <c r="F689" s="15">
        <v>2024</v>
      </c>
      <c r="G689" s="15" t="s">
        <v>42</v>
      </c>
      <c r="H689" s="15" t="s">
        <v>1928</v>
      </c>
      <c r="I689" s="16">
        <v>1</v>
      </c>
      <c r="J689" s="15">
        <v>1</v>
      </c>
      <c r="K689" s="17">
        <f>IF(AND(G689&lt;&gt;"N",R689="N/A"), IF(I689&lt;4, 0, 0.25),IF(I689=1, IF(J689=1,0.25, 0.25), IF(I689&lt;13, 0.25, IF(I689&lt;26, 0.4, IF(I689&lt;51, 0.6, 0.75)))))</f>
        <v>0.25</v>
      </c>
      <c r="L689" s="16">
        <f>I689-M689</f>
        <v>0</v>
      </c>
      <c r="M689" s="16">
        <f>ROUNDUP(I689*K689,0)</f>
        <v>1</v>
      </c>
      <c r="N689" s="16">
        <f>M689*J689</f>
        <v>1</v>
      </c>
      <c r="O689" s="16">
        <v>0</v>
      </c>
      <c r="P689" s="16">
        <v>0</v>
      </c>
      <c r="Q689" s="16">
        <f>N689-O689-P689</f>
        <v>1</v>
      </c>
      <c r="R689" s="15" t="s">
        <v>75</v>
      </c>
      <c r="S689" s="15">
        <f>IF(R689="N/A", J689-($B$1-F689), J689-($B$1-R689))</f>
        <v>1</v>
      </c>
      <c r="T689" s="16">
        <f>IF($S689&lt;1, "N/A", $M689)</f>
        <v>1</v>
      </c>
      <c r="U689" s="16" t="str">
        <f>IF($S689&lt;2, "N/A", $M689)</f>
        <v>N/A</v>
      </c>
      <c r="V689" s="16" t="str">
        <f>IF($S689&lt;3, "N/A", $M689)</f>
        <v>N/A</v>
      </c>
      <c r="W689" s="16" t="str">
        <f>IF($S689&lt;4, "N/A", $M689)</f>
        <v>N/A</v>
      </c>
      <c r="X689" s="16" t="str">
        <f>IF($S689&lt;5, "N/A", $M689)</f>
        <v>N/A</v>
      </c>
      <c r="Y689" s="15" t="str">
        <f>IF(SUM(T689:X689)&lt;&gt;Q689, "CHECK", "OK")</f>
        <v>OK</v>
      </c>
      <c r="Z689" s="15" t="str">
        <f>IF(F689=$B$1, "No", IF(S689=1, "Yes", "No"))</f>
        <v>No</v>
      </c>
      <c r="AA689" s="18" t="str">
        <f>IF(C689="DM", "N/A", IF(Z689="No","N/A",VLOOKUP(B689,'Extension List'!$A$3:$R$1972,18,FALSE)))</f>
        <v>N/A</v>
      </c>
      <c r="AB689" s="15" t="str">
        <f>IF(C689="DM", "N/A", IF(Z689="No","N/A",VLOOKUP(B689,'Extension List'!$A$3:$T$1972,20,FALSE)))</f>
        <v>N/A</v>
      </c>
      <c r="AC689" s="15" t="str">
        <f>IF(AA689="N/A", "N/A", 0)</f>
        <v>N/A</v>
      </c>
      <c r="AD689" s="16" t="str">
        <f>IF(AE689="N/A", "N/A", AA689-AE689)</f>
        <v>N/A</v>
      </c>
      <c r="AE689" s="16" t="str">
        <f>IF(AA689="N/A", "N/A", IF(AC689&gt;0, IF(AA689&lt;13, ROUNDUP(0.25*AA689,0), IF(AA689&lt;26, ROUNDUP(0.4*AA689,0), IF(AA689&lt;51, ROUNDUP(0.6*AA689,0), ROUNDUP(0.75*AA689,0)))), "N/A"))</f>
        <v>N/A</v>
      </c>
      <c r="AF689" s="16" t="str">
        <f>IF(AD689="N/A","N/A", (AE689*AC689)+Q689)</f>
        <v>N/A</v>
      </c>
      <c r="AG689" s="16" t="str">
        <f>IF($AF689="N/A", "N/A", "TBC")</f>
        <v>N/A</v>
      </c>
      <c r="AH689" s="16" t="str">
        <f>IF($AF689="N/A", "N/A", "TBC")</f>
        <v>N/A</v>
      </c>
      <c r="AI689" s="16" t="str">
        <f>IF($AF689="N/A","N/A",IF(AC689&gt;1,"TBC","N/A"))</f>
        <v>N/A</v>
      </c>
      <c r="AJ689" s="16" t="str">
        <f>IF($AF689="N/A","N/A",IF(AC689&gt;2,"TBC","N/A"))</f>
        <v>N/A</v>
      </c>
      <c r="AK689" s="16" t="str">
        <f>IF($AF689="N/A","N/A",IF(AC689&gt;3,"TBC","N/A"))</f>
        <v>N/A</v>
      </c>
      <c r="AL689" s="16" t="str">
        <f>IF(AC689="N/A","N/A",IF(AC689&gt;0,IF(SUM(AG689:AK689)&lt;&gt;AF689,"CHECK","OK"),"N/A"))</f>
        <v>N/A</v>
      </c>
      <c r="AM689" s="16">
        <f>IF(AD689="N/A", L689+T689, L689+AG689)</f>
        <v>1</v>
      </c>
      <c r="AN689" s="16" t="str">
        <f>IF(AD689="N/A", IF(U689="N/A", "N/A", L689+U689), AD689+AH689)</f>
        <v>N/A</v>
      </c>
      <c r="AO689" s="16" t="str">
        <f>IF(AD689="N/A", IF(V689="N/A", "N/A", L689+V689), IF(AI689="N/A", "N/A", AD689+AI689))</f>
        <v>N/A</v>
      </c>
      <c r="AP689" s="16" t="str">
        <f>IF(AD689="N/A", IF(W689="N/A", "N/A", L689+W689), IF(AJ689="N/A", "N/A", AD689+AJ689))</f>
        <v>N/A</v>
      </c>
      <c r="AQ689" s="16" t="str">
        <f>IF(AD689="N/A", IF(X689="N/A", "N/A", L689+X689), IF(AK689="N/A", "N/A", AD689+AK689))</f>
        <v>N/A</v>
      </c>
      <c r="AR689" s="15" t="s">
        <v>40</v>
      </c>
      <c r="AS689" s="15" t="s">
        <v>40</v>
      </c>
      <c r="AT689" s="15" t="s">
        <v>40</v>
      </c>
      <c r="AU689" s="15" t="s">
        <v>40</v>
      </c>
      <c r="AV689" s="15" t="s">
        <v>40</v>
      </c>
      <c r="AW689" s="15" t="s">
        <v>40</v>
      </c>
      <c r="AX689" s="15" t="s">
        <v>40</v>
      </c>
      <c r="AY689" s="15" t="s">
        <v>40</v>
      </c>
      <c r="AZ689" s="15" t="s">
        <v>40</v>
      </c>
      <c r="BA689" s="15" t="s">
        <v>40</v>
      </c>
      <c r="BB689" s="15" t="s">
        <v>40</v>
      </c>
      <c r="BC689" s="15" t="s">
        <v>40</v>
      </c>
      <c r="BD689" s="15" t="s">
        <v>40</v>
      </c>
      <c r="BE689" s="15" t="s">
        <v>40</v>
      </c>
      <c r="BF689" s="15" t="s">
        <v>40</v>
      </c>
      <c r="BG689" s="15" t="s">
        <v>40</v>
      </c>
      <c r="BH689" s="15" t="s">
        <v>40</v>
      </c>
      <c r="BJ689" s="16">
        <f>IF(AR689="R", $CA689, IF(OR(AR689="P", AR689="T", AR689="N"), 0, IF($C689="DM", $T689, IF(OR(AR689="Y", AR689="IR"),$AM689,IF(AR689="C", IF($BI689="Y", IF($AF689="N/A", $Q689, $AF689), IF($AG689="N/A", $T689,$AG689)))))))</f>
        <v>1</v>
      </c>
      <c r="BK689" s="16">
        <f>IF(AS689="R", $CA689, IF(OR(AS689="P", AS689="T", AS689="N"), 0, IF($C689="DM", $T689, IF(OR(AS689="Y", AS689="IR"),$AM689,IF(AS689="C", IF($BI689="Y", IF($AF689="N/A", $Q689, $AF689), IF($AG689="N/A", $T689,$AG689)))))))</f>
        <v>1</v>
      </c>
      <c r="BL689" s="16">
        <f>IF(AT689="R", $CA689, IF(OR(AT689="P", AT689="T", AT689="N"), 0, IF($C689="DM", $T689, IF(OR(AT689="Y", AT689="IR"),$AM689,IF(AT689="C", IF($BI689="Y", IF($AF689="N/A", $Q689, $AF689), IF($AG689="N/A", $T689,$AG689)))))))</f>
        <v>1</v>
      </c>
      <c r="BM689" s="16">
        <f>IF(AU689="R", $CA689, IF(OR(AU689="P", AU689="T", AU689="N"), 0, IF($C689="DM", $T689, IF(OR(AU689="Y", AU689="IR"),$AM689,IF(AU689="C", IF($BI689="Y", IF($AF689="N/A", $Q689, $AF689), IF($AG689="N/A", $T689,$AG689)))))))</f>
        <v>1</v>
      </c>
      <c r="BN689" s="16">
        <f>IF(AV689="R", $CA689, IF(OR(AV689="P", AV689="T", AV689="N"), 0, IF($C689="DM", $T689, IF(OR(AV689="Y", AV689="IR"),$AM689,IF(AV689="C", IF($BI689="Y", IF($AF689="N/A", $Q689, $AF689), IF($AG689="N/A", $T689,$AG689)))))))</f>
        <v>1</v>
      </c>
      <c r="BO689" s="16">
        <f>IF(AW689="R", $CA689, IF(OR(AW689="P", AW689="T", AW689="N"), 0, IF($C689="DM", $T689, IF(OR(AW689="Y", AW689="IR"),$AM689,IF(AW689="C", IF($BI689="Y", IF($AF689="N/A", $Q689, $AF689), IF($AG689="N/A", $T689,$AG689)))))))</f>
        <v>1</v>
      </c>
      <c r="BP689" s="16">
        <f>IF(AX689="R", $CA689, IF(OR(AX689="P", AX689="T", AX689="N"), 0, IF($C689="DM", $T689, IF(OR(AX689="Y", AX689="IR"),$AM689,IF(AX689="C", IF($BI689="Y", IF($AF689="N/A", $Q689, $AF689), IF($AG689="N/A", $T689,$AG689)))))))</f>
        <v>1</v>
      </c>
      <c r="BQ689" s="16">
        <f>IF(AY689="R", $CA689, IF(OR(AY689="P", AY689="T", AY689="N"), 0, IF($C689="DM", $T689, IF(OR(AY689="Y", AY689="IR"),$AM689,IF(AY689="C", IF($BI689="Y", IF($AF689="N/A", $Q689, $AF689), IF($AG689="N/A", $T689,$AG689)))))))</f>
        <v>1</v>
      </c>
      <c r="BR689" s="16">
        <f>IF(AZ689="R", $CA689, IF(OR(AZ689="P", AZ689="T", AZ689="N"), 0, IF($C689="DM", $T689, IF(OR(AZ689="Y", AZ689="IR"),$AM689,IF(AZ689="C", IF($BI689="Y", IF($AF689="N/A", $Q689, $AF689), IF($AG689="N/A", $T689,$AG689)))))))</f>
        <v>1</v>
      </c>
      <c r="BS689" s="16">
        <f>IF(BA689="R", $CA689, IF(OR(BA689="P", BA689="T", BA689="N"), 0, IF($C689="DM", $T689, IF(OR(BA689="Y", BA689="IR"),$AM689,IF(BA689="C", IF($BI689="Y", IF($AF689="N/A", $Q689, $AF689), IF($AG689="N/A", $T689,$AG689)))))))</f>
        <v>1</v>
      </c>
      <c r="BT689" s="16">
        <f>IF(BB689="R", $CA689, IF(OR(BB689="P", BB689="T", BB689="N"), 0, IF($C689="DM", $T689, IF(OR(BB689="Y", BB689="IR"),$AM689,IF(BB689="C", IF($BI689="Y", IF($BA689="C", IF($AF689="N/A", $Q689, $AF689), IF($AF689="N/A", $T689, $AM689)), IF($AG689="N/A", $T689,$AG689)))))))</f>
        <v>1</v>
      </c>
      <c r="BU689" s="16">
        <f>IF(BC689="R", $CA689, IF(OR(BC689="P", BC689="T", BC689="N"), 0, IF($C689="DM", $T689, IF(OR(BC689="Y", BC689="IR"),$AM689,IF(BC689="C", IF($BI689="Y", IF($BA689="C", IF($AF689="N/A", $Q689, $AF689), IF($AF689="N/A", $T689, $AM689)), IF($AG689="N/A", $T689,$AG689)))))))</f>
        <v>1</v>
      </c>
      <c r="BV689" s="16">
        <f>IF(BD689="R", $CA689, IF(OR(BD689="P", BD689="T", BD689="N"), 0, IF($C689="DM", $T689, IF(OR(BD689="Y", BD689="IR"),$AM689,IF(BD689="C", IF($BI689="Y", IF($BA689="C", IF($AF689="N/A", $Q689, $AF689), IF($AF689="N/A", $T689, $AM689)), IF($AG689="N/A", $T689,$AG689)))))))</f>
        <v>1</v>
      </c>
      <c r="BW689" s="16">
        <f>IF(BE689="R", $CA689, IF(OR(BE689="P", BE689="T", BE689="N"), 0, IF($C689="DM", $T689, IF(OR(BE689="Y", BE689="IR"),$AM689,IF(BE689="C", IF($BI689="Y", IF($BA689="C", IF($AF689="N/A", $Q689, $AF689), IF($AF689="N/A", $T689, $AM689)), IF($AG689="N/A", $T689,$AG689)))))))</f>
        <v>1</v>
      </c>
      <c r="BX689" s="16">
        <f>IF(BF689="R", $CA689, IF(OR(BF689="P", BF689="T", BF689="N"), 0, IF($C689="DM", $T689, IF(OR(BF689="Y", BF689="IR"),$AM689,IF(BF689="C", IF($BI689="Y", IF($BA689="C", IF($AF689="N/A", $Q689, $AF689), IF($AF689="N/A", $T689, $AM689)), IF($AG689="N/A", $T689,$AG689)))))))</f>
        <v>1</v>
      </c>
      <c r="BY689" s="16">
        <f>IF(BG689="R", $CA689, IF(OR(BG689="P", BG689="T", BG689="N"), 0, IF($C689="DM", $T689, IF(OR(BG689="Y", BG689="IR"),$AM689,IF(BG689="C", IF($BI689="Y", IF($BA689="C", IF($AF689="N/A", $Q689, $AF689), IF($AF689="N/A", $T689, $AM689)), IF($AG689="N/A", $T689,$AG689)))))))</f>
        <v>1</v>
      </c>
      <c r="BZ689" s="16">
        <f>IF(BH689="R", $CA689, IF(OR(BH689="P", BH689="T", BH689="N"), 0, IF($C689="DM", $T689, IF(OR(BH689="Y", BH689="IR"),$AM689,IF(BH689="C", IF($BI689="Y", IF($BA689="C", IF($AF689="N/A", $Q689, $AF689), IF($AF689="N/A", $T689, $AM689)), IF($AG689="N/A", $T689,$AG689)))))))</f>
        <v>1</v>
      </c>
      <c r="CA689" s="15" t="s">
        <v>75</v>
      </c>
      <c r="CB689" s="16">
        <f>BZ689</f>
        <v>1</v>
      </c>
      <c r="CC689" s="15" t="str">
        <f>IF(OR($BH689="T", $BH689="R"), 0, IF($BH689="C", IF($BI689="Y", IF($BA689="C", 0, IF(AF689="N/A", Q689-T689, AF689-AG689)), IF($AF689="N/A", U689, AH689)), AN689))</f>
        <v>N/A</v>
      </c>
      <c r="CD689" s="15" t="str">
        <f>IF(OR($BH689="T", $BH689="R"), 0, IF($BH689="C", IF($BI689="Y", 0, IF($AF689="N/A", V689, AI689)), AO689))</f>
        <v>N/A</v>
      </c>
      <c r="CE689" s="15" t="str">
        <f>IF(OR($BH689="T", $BH689="R"), 0, IF($BH689="C", IF($BI689="Y", 0, IF($AF689="N/A", W689, AJ689)), AP689))</f>
        <v>N/A</v>
      </c>
      <c r="CF689" s="15" t="str">
        <f>IF(OR($BH689="T", $BH689="R"), 0, IF($BH689="C", IF($BI689="Y", 0, IF($AF689="N/A", X689, AK689)), AQ689))</f>
        <v>N/A</v>
      </c>
      <c r="CG689" t="str">
        <f>IF(AC689="N/A", "S:"&amp;L689&amp;" G:"&amp;M689&amp;" GR:"&amp;Q689, IF(AC689=0, "S:"&amp;L689&amp;" G:"&amp;M689&amp;" GR:"&amp;Q689, "S:"&amp;L689&amp;"/"&amp;AD689&amp;" G:"&amp;AE689&amp;" GR:"&amp;AF689))</f>
        <v>S:0 G:1 GR:1</v>
      </c>
    </row>
    <row r="690" spans="1:85" x14ac:dyDescent="0.25">
      <c r="A690" s="14">
        <v>5608</v>
      </c>
      <c r="B690" s="15" t="s">
        <v>2957</v>
      </c>
      <c r="C690" s="15" t="s">
        <v>61</v>
      </c>
      <c r="D690" s="15" t="s">
        <v>60</v>
      </c>
      <c r="E690" s="15">
        <f>VLOOKUP(B690, 'Rookie Year'!$A$2:$B$55679,2,FALSE)</f>
        <v>2024</v>
      </c>
      <c r="F690" s="15">
        <v>2024</v>
      </c>
      <c r="G690" s="15" t="s">
        <v>40</v>
      </c>
      <c r="H690" s="15" t="s">
        <v>2161</v>
      </c>
      <c r="I690" s="16">
        <v>8</v>
      </c>
      <c r="J690" s="15">
        <v>4</v>
      </c>
      <c r="K690" s="17">
        <f>IF(AND(G690&lt;&gt;"N",R690="N/A"), IF(I690&lt;4, 0, 0.25),IF(I690=1, IF(J690=1,0.25, 0.25), IF(I690&lt;13, 0.25, IF(I690&lt;26, 0.4, IF(I690&lt;51, 0.6, 0.75)))))</f>
        <v>0.25</v>
      </c>
      <c r="L690" s="16">
        <f>I690-M690</f>
        <v>6</v>
      </c>
      <c r="M690" s="16">
        <f>ROUNDUP(I690*K690,0)</f>
        <v>2</v>
      </c>
      <c r="N690" s="16">
        <f>M690*J690</f>
        <v>8</v>
      </c>
      <c r="O690" s="16">
        <v>0</v>
      </c>
      <c r="P690" s="16">
        <v>0</v>
      </c>
      <c r="Q690" s="16">
        <f>N690-O690-P690</f>
        <v>8</v>
      </c>
      <c r="R690" s="15" t="s">
        <v>75</v>
      </c>
      <c r="S690" s="15">
        <f>IF(R690="N/A", J690-($B$1-F690), J690-($B$1-R690))</f>
        <v>4</v>
      </c>
      <c r="T690" s="16">
        <f>IF($S690&lt;1, "N/A", $M690)</f>
        <v>2</v>
      </c>
      <c r="U690" s="16">
        <f>IF($S690&lt;2, "N/A", $M690)</f>
        <v>2</v>
      </c>
      <c r="V690" s="16">
        <f>IF($S690&lt;3, "N/A", $M690)</f>
        <v>2</v>
      </c>
      <c r="W690" s="16">
        <f>IF($S690&lt;4, "N/A", $M690)</f>
        <v>2</v>
      </c>
      <c r="X690" s="16" t="str">
        <f>IF($S690&lt;5, "N/A", $M690)</f>
        <v>N/A</v>
      </c>
      <c r="Y690" s="15" t="str">
        <f>IF(SUM(T690:X690)&lt;&gt;Q690, "CHECK", "OK")</f>
        <v>OK</v>
      </c>
      <c r="Z690" s="15" t="str">
        <f>IF(F690=$B$1, "No", IF(S690=1, "Yes", "No"))</f>
        <v>No</v>
      </c>
      <c r="AA690" s="18" t="str">
        <f>IF(C690="DM", "N/A", IF(Z690="No","N/A",VLOOKUP(B690,'Extension List'!$A$3:$R$1972,18,FALSE)))</f>
        <v>N/A</v>
      </c>
      <c r="AB690" s="15" t="str">
        <f>IF(C690="DM", "N/A", IF(Z690="No","N/A",VLOOKUP(B690,'Extension List'!$A$3:$T$1972,20,FALSE)))</f>
        <v>N/A</v>
      </c>
      <c r="AC690" s="15" t="str">
        <f>IF(AA690="N/A", "N/A", 0)</f>
        <v>N/A</v>
      </c>
      <c r="AD690" s="16" t="str">
        <f>IF(AE690="N/A", "N/A", AA690-AE690)</f>
        <v>N/A</v>
      </c>
      <c r="AE690" s="16" t="str">
        <f>IF(AA690="N/A", "N/A", IF(AC690&gt;0, IF(AA690&lt;13, ROUNDUP(0.25*AA690,0), IF(AA690&lt;26, ROUNDUP(0.4*AA690,0), IF(AA690&lt;51, ROUNDUP(0.6*AA690,0), ROUNDUP(0.75*AA690,0)))), "N/A"))</f>
        <v>N/A</v>
      </c>
      <c r="AF690" s="16" t="str">
        <f>IF(AD690="N/A","N/A", (AE690*AC690)+Q690)</f>
        <v>N/A</v>
      </c>
      <c r="AG690" s="16" t="str">
        <f>IF($AF690="N/A", "N/A", "TBC")</f>
        <v>N/A</v>
      </c>
      <c r="AH690" s="16" t="str">
        <f>IF($AF690="N/A", "N/A", "TBC")</f>
        <v>N/A</v>
      </c>
      <c r="AI690" s="16" t="str">
        <f>IF($AF690="N/A","N/A",IF(AC690&gt;1,"TBC","N/A"))</f>
        <v>N/A</v>
      </c>
      <c r="AJ690" s="16" t="str">
        <f>IF($AF690="N/A","N/A",IF(AC690&gt;2,"TBC","N/A"))</f>
        <v>N/A</v>
      </c>
      <c r="AK690" s="16" t="str">
        <f>IF($AF690="N/A","N/A",IF(AC690&gt;3,"TBC","N/A"))</f>
        <v>N/A</v>
      </c>
      <c r="AL690" s="16" t="str">
        <f>IF(AC690="N/A","N/A",IF(AC690&gt;0,IF(SUM(AG690:AK690)&lt;&gt;AF690,"CHECK","OK"),"N/A"))</f>
        <v>N/A</v>
      </c>
      <c r="AM690" s="16">
        <f>IF(AD690="N/A", L690+T690, L690+AG690)</f>
        <v>8</v>
      </c>
      <c r="AN690" s="16">
        <f>IF(AD690="N/A", IF(U690="N/A", "N/A", L690+U690), AD690+AH690)</f>
        <v>8</v>
      </c>
      <c r="AO690" s="16">
        <f>IF(AD690="N/A", IF(V690="N/A", "N/A", L690+V690), IF(AI690="N/A", "N/A", AD690+AI690))</f>
        <v>8</v>
      </c>
      <c r="AP690" s="16">
        <f>IF(AD690="N/A", IF(W690="N/A", "N/A", L690+W690), IF(AJ690="N/A", "N/A", AD690+AJ690))</f>
        <v>8</v>
      </c>
      <c r="AQ690" s="16" t="str">
        <f>IF(AD690="N/A", IF(X690="N/A", "N/A", L690+X690), IF(AK690="N/A", "N/A", AD690+AK690))</f>
        <v>N/A</v>
      </c>
      <c r="AR690" s="15" t="s">
        <v>40</v>
      </c>
      <c r="AS690" s="15" t="s">
        <v>40</v>
      </c>
      <c r="AT690" s="15" t="s">
        <v>40</v>
      </c>
      <c r="AU690" s="15" t="s">
        <v>40</v>
      </c>
      <c r="AV690" s="15" t="s">
        <v>40</v>
      </c>
      <c r="AW690" s="15" t="s">
        <v>40</v>
      </c>
      <c r="AX690" s="15" t="s">
        <v>40</v>
      </c>
      <c r="AY690" s="15" t="s">
        <v>40</v>
      </c>
      <c r="AZ690" s="15" t="s">
        <v>40</v>
      </c>
      <c r="BA690" s="15" t="s">
        <v>40</v>
      </c>
      <c r="BB690" s="15" t="s">
        <v>40</v>
      </c>
      <c r="BC690" s="15" t="s">
        <v>40</v>
      </c>
      <c r="BD690" s="15" t="s">
        <v>40</v>
      </c>
      <c r="BE690" s="15" t="s">
        <v>40</v>
      </c>
      <c r="BF690" s="15" t="s">
        <v>40</v>
      </c>
      <c r="BG690" s="15" t="s">
        <v>40</v>
      </c>
      <c r="BH690" s="15" t="s">
        <v>40</v>
      </c>
      <c r="BJ690" s="16">
        <f>IF(AR690="R", $CA690, IF(OR(AR690="P", AR690="T", AR690="N"), 0, IF($C690="DM", $T690, IF(OR(AR690="Y", AR690="IR"),$AM690,IF(AR690="C", IF($BI690="Y", IF($AF690="N/A", $Q690, $AF690), IF($AG690="N/A", $T690,$AG690)))))))</f>
        <v>8</v>
      </c>
      <c r="BK690" s="16">
        <f>IF(AS690="R", $CA690, IF(OR(AS690="P", AS690="T", AS690="N"), 0, IF($C690="DM", $T690, IF(OR(AS690="Y", AS690="IR"),$AM690,IF(AS690="C", IF($BI690="Y", IF($AF690="N/A", $Q690, $AF690), IF($AG690="N/A", $T690,$AG690)))))))</f>
        <v>8</v>
      </c>
      <c r="BL690" s="16">
        <f>IF(AT690="R", $CA690, IF(OR(AT690="P", AT690="T", AT690="N"), 0, IF($C690="DM", $T690, IF(OR(AT690="Y", AT690="IR"),$AM690,IF(AT690="C", IF($BI690="Y", IF($AF690="N/A", $Q690, $AF690), IF($AG690="N/A", $T690,$AG690)))))))</f>
        <v>8</v>
      </c>
      <c r="BM690" s="16">
        <f>IF(AU690="R", $CA690, IF(OR(AU690="P", AU690="T", AU690="N"), 0, IF($C690="DM", $T690, IF(OR(AU690="Y", AU690="IR"),$AM690,IF(AU690="C", IF($BI690="Y", IF($AF690="N/A", $Q690, $AF690), IF($AG690="N/A", $T690,$AG690)))))))</f>
        <v>8</v>
      </c>
      <c r="BN690" s="16">
        <f>IF(AV690="R", $CA690, IF(OR(AV690="P", AV690="T", AV690="N"), 0, IF($C690="DM", $T690, IF(OR(AV690="Y", AV690="IR"),$AM690,IF(AV690="C", IF($BI690="Y", IF($AF690="N/A", $Q690, $AF690), IF($AG690="N/A", $T690,$AG690)))))))</f>
        <v>8</v>
      </c>
      <c r="BO690" s="16">
        <f>IF(AW690="R", $CA690, IF(OR(AW690="P", AW690="T", AW690="N"), 0, IF($C690="DM", $T690, IF(OR(AW690="Y", AW690="IR"),$AM690,IF(AW690="C", IF($BI690="Y", IF($AF690="N/A", $Q690, $AF690), IF($AG690="N/A", $T690,$AG690)))))))</f>
        <v>8</v>
      </c>
      <c r="BP690" s="16">
        <f>IF(AX690="R", $CA690, IF(OR(AX690="P", AX690="T", AX690="N"), 0, IF($C690="DM", $T690, IF(OR(AX690="Y", AX690="IR"),$AM690,IF(AX690="C", IF($BI690="Y", IF($AF690="N/A", $Q690, $AF690), IF($AG690="N/A", $T690,$AG690)))))))</f>
        <v>8</v>
      </c>
      <c r="BQ690" s="16">
        <f>IF(AY690="R", $CA690, IF(OR(AY690="P", AY690="T", AY690="N"), 0, IF($C690="DM", $T690, IF(OR(AY690="Y", AY690="IR"),$AM690,IF(AY690="C", IF($BI690="Y", IF($AF690="N/A", $Q690, $AF690), IF($AG690="N/A", $T690,$AG690)))))))</f>
        <v>8</v>
      </c>
      <c r="BR690" s="16">
        <f>IF(AZ690="R", $CA690, IF(OR(AZ690="P", AZ690="T", AZ690="N"), 0, IF($C690="DM", $T690, IF(OR(AZ690="Y", AZ690="IR"),$AM690,IF(AZ690="C", IF($BI690="Y", IF($AF690="N/A", $Q690, $AF690), IF($AG690="N/A", $T690,$AG690)))))))</f>
        <v>8</v>
      </c>
      <c r="BS690" s="16">
        <f>IF(BA690="R", $CA690, IF(OR(BA690="P", BA690="T", BA690="N"), 0, IF($C690="DM", $T690, IF(OR(BA690="Y", BA690="IR"),$AM690,IF(BA690="C", IF($BI690="Y", IF($AF690="N/A", $Q690, $AF690), IF($AG690="N/A", $T690,$AG690)))))))</f>
        <v>8</v>
      </c>
      <c r="BT690" s="16">
        <f>IF(BB690="R", $CA690, IF(OR(BB690="P", BB690="T", BB690="N"), 0, IF($C690="DM", $T690, IF(OR(BB690="Y", BB690="IR"),$AM690,IF(BB690="C", IF($BI690="Y", IF($BA690="C", IF($AF690="N/A", $Q690, $AF690), IF($AF690="N/A", $T690, $AM690)), IF($AG690="N/A", $T690,$AG690)))))))</f>
        <v>8</v>
      </c>
      <c r="BU690" s="16">
        <f>IF(BC690="R", $CA690, IF(OR(BC690="P", BC690="T", BC690="N"), 0, IF($C690="DM", $T690, IF(OR(BC690="Y", BC690="IR"),$AM690,IF(BC690="C", IF($BI690="Y", IF($BA690="C", IF($AF690="N/A", $Q690, $AF690), IF($AF690="N/A", $T690, $AM690)), IF($AG690="N/A", $T690,$AG690)))))))</f>
        <v>8</v>
      </c>
      <c r="BV690" s="16">
        <f>IF(BD690="R", $CA690, IF(OR(BD690="P", BD690="T", BD690="N"), 0, IF($C690="DM", $T690, IF(OR(BD690="Y", BD690="IR"),$AM690,IF(BD690="C", IF($BI690="Y", IF($BA690="C", IF($AF690="N/A", $Q690, $AF690), IF($AF690="N/A", $T690, $AM690)), IF($AG690="N/A", $T690,$AG690)))))))</f>
        <v>8</v>
      </c>
      <c r="BW690" s="16">
        <f>IF(BE690="R", $CA690, IF(OR(BE690="P", BE690="T", BE690="N"), 0, IF($C690="DM", $T690, IF(OR(BE690="Y", BE690="IR"),$AM690,IF(BE690="C", IF($BI690="Y", IF($BA690="C", IF($AF690="N/A", $Q690, $AF690), IF($AF690="N/A", $T690, $AM690)), IF($AG690="N/A", $T690,$AG690)))))))</f>
        <v>8</v>
      </c>
      <c r="BX690" s="16">
        <f>IF(BF690="R", $CA690, IF(OR(BF690="P", BF690="T", BF690="N"), 0, IF($C690="DM", $T690, IF(OR(BF690="Y", BF690="IR"),$AM690,IF(BF690="C", IF($BI690="Y", IF($BA690="C", IF($AF690="N/A", $Q690, $AF690), IF($AF690="N/A", $T690, $AM690)), IF($AG690="N/A", $T690,$AG690)))))))</f>
        <v>8</v>
      </c>
      <c r="BY690" s="16">
        <f>IF(BG690="R", $CA690, IF(OR(BG690="P", BG690="T", BG690="N"), 0, IF($C690="DM", $T690, IF(OR(BG690="Y", BG690="IR"),$AM690,IF(BG690="C", IF($BI690="Y", IF($BA690="C", IF($AF690="N/A", $Q690, $AF690), IF($AF690="N/A", $T690, $AM690)), IF($AG690="N/A", $T690,$AG690)))))))</f>
        <v>8</v>
      </c>
      <c r="BZ690" s="16">
        <f>IF(BH690="R", $CA690, IF(OR(BH690="P", BH690="T", BH690="N"), 0, IF($C690="DM", $T690, IF(OR(BH690="Y", BH690="IR"),$AM690,IF(BH690="C", IF($BI690="Y", IF($BA690="C", IF($AF690="N/A", $Q690, $AF690), IF($AF690="N/A", $T690, $AM690)), IF($AG690="N/A", $T690,$AG690)))))))</f>
        <v>8</v>
      </c>
      <c r="CA690" s="15" t="s">
        <v>75</v>
      </c>
      <c r="CB690" s="16">
        <f>BZ690</f>
        <v>8</v>
      </c>
      <c r="CC690" s="15">
        <f>IF(OR($BH690="T", $BH690="R"), 0, IF($BH690="C", IF($BI690="Y", IF($BA690="C", 0, IF(AF690="N/A", Q690-T690, AF690-AG690)), IF($AF690="N/A", U690, AH690)), AN690))</f>
        <v>8</v>
      </c>
      <c r="CD690" s="15">
        <f>IF(OR($BH690="T", $BH690="R"), 0, IF($BH690="C", IF($BI690="Y", 0, IF($AF690="N/A", V690, AI690)), AO690))</f>
        <v>8</v>
      </c>
      <c r="CE690" s="15">
        <f>IF(OR($BH690="T", $BH690="R"), 0, IF($BH690="C", IF($BI690="Y", 0, IF($AF690="N/A", W690, AJ690)), AP690))</f>
        <v>8</v>
      </c>
      <c r="CF690" s="15" t="str">
        <f>IF(OR($BH690="T", $BH690="R"), 0, IF($BH690="C", IF($BI690="Y", 0, IF($AF690="N/A", X690, AK690)), AQ690))</f>
        <v>N/A</v>
      </c>
      <c r="CG690" t="str">
        <f>IF(AC690="N/A", "S:"&amp;L690&amp;" G:"&amp;M690&amp;" GR:"&amp;Q690, IF(AC690=0, "S:"&amp;L690&amp;" G:"&amp;M690&amp;" GR:"&amp;Q690, "S:"&amp;L690&amp;"/"&amp;AD690&amp;" G:"&amp;AE690&amp;" GR:"&amp;AF690))</f>
        <v>S:6 G:2 GR:8</v>
      </c>
    </row>
    <row r="691" spans="1:85" x14ac:dyDescent="0.25">
      <c r="A691" s="14">
        <v>3568</v>
      </c>
      <c r="B691" s="15" t="s">
        <v>1113</v>
      </c>
      <c r="C691" s="15" t="s">
        <v>61</v>
      </c>
      <c r="D691" s="15" t="s">
        <v>60</v>
      </c>
      <c r="E691" s="15">
        <f>VLOOKUP(B691, 'Rookie Year'!$A$2:$B$55679,2,FALSE)</f>
        <v>2017</v>
      </c>
      <c r="F691" s="15">
        <v>2020</v>
      </c>
      <c r="G691" s="15" t="s">
        <v>42</v>
      </c>
      <c r="H691" s="15" t="s">
        <v>1928</v>
      </c>
      <c r="I691" s="16">
        <v>75</v>
      </c>
      <c r="J691" s="15">
        <v>5</v>
      </c>
      <c r="K691" s="17">
        <f>IF(AND(G691&lt;&gt;"N",R691="N/A"), IF(I691&lt;4, 0, 0.25),IF(I691=1, IF(J691=1,0.25, 0.25), IF(I691&lt;13, 0.25, IF(I691&lt;26, 0.4, IF(I691&lt;51, 0.6, 0.75)))))</f>
        <v>0.75</v>
      </c>
      <c r="L691" s="16">
        <f>I691-M691</f>
        <v>18</v>
      </c>
      <c r="M691" s="16">
        <f>ROUNDUP(I691*K691,0)</f>
        <v>57</v>
      </c>
      <c r="N691" s="16">
        <f>M691*J691</f>
        <v>285</v>
      </c>
      <c r="O691" s="16">
        <v>228</v>
      </c>
      <c r="P691" s="16">
        <v>0</v>
      </c>
      <c r="Q691" s="16">
        <f>N691-O691-P691</f>
        <v>57</v>
      </c>
      <c r="R691" s="15" t="s">
        <v>75</v>
      </c>
      <c r="S691" s="15">
        <f>IF(R691="N/A", J691-($B$1-F691), J691-($B$1-R691))</f>
        <v>1</v>
      </c>
      <c r="T691" s="16">
        <v>57</v>
      </c>
      <c r="U691" s="16" t="str">
        <f>IF($S691&lt;2, "N/A", $M691)</f>
        <v>N/A</v>
      </c>
      <c r="V691" s="16" t="str">
        <f>IF($S691&lt;3, "N/A", $M691)</f>
        <v>N/A</v>
      </c>
      <c r="W691" s="16" t="str">
        <f>IF($S691&lt;4, "N/A", $M691)</f>
        <v>N/A</v>
      </c>
      <c r="X691" s="16" t="str">
        <f>IF($S691&lt;5, "N/A", $M691)</f>
        <v>N/A</v>
      </c>
      <c r="Y691" s="15" t="str">
        <f>IF(SUM(T691:X691)&lt;&gt;Q691, "CHECK", "OK")</f>
        <v>OK</v>
      </c>
      <c r="Z691" s="15" t="str">
        <f>IF(F691=$B$1, "No", IF(S691=1, "Yes", "No"))</f>
        <v>Yes</v>
      </c>
      <c r="AA691" s="18">
        <f>IF(C691="DM", "N/A", IF(Z691="No","N/A",VLOOKUP(B691,'Extension List'!$A$3:$R$1972,18,FALSE)))</f>
        <v>75</v>
      </c>
      <c r="AB691" s="15">
        <f>IF(C691="DM", "N/A", IF(Z691="No","N/A",VLOOKUP(B691,'Extension List'!$A$3:$T$1972,20,FALSE)))</f>
        <v>4</v>
      </c>
      <c r="AC691" s="15">
        <f>IF(AA691="N/A", "N/A", 0)</f>
        <v>0</v>
      </c>
      <c r="AD691" s="16" t="str">
        <f>IF(AE691="N/A", "N/A", AA691-AE691)</f>
        <v>N/A</v>
      </c>
      <c r="AE691" s="16" t="str">
        <f>IF(AA691="N/A", "N/A", IF(AC691&gt;0, IF(AA691&lt;13, ROUNDUP(0.25*AA691,0), IF(AA691&lt;26, ROUNDUP(0.4*AA691,0), IF(AA691&lt;51, ROUNDUP(0.6*AA691,0), ROUNDUP(0.75*AA691,0)))), "N/A"))</f>
        <v>N/A</v>
      </c>
      <c r="AF691" s="16" t="str">
        <f>IF(AD691="N/A","N/A", (AE691*AC691)+Q691)</f>
        <v>N/A</v>
      </c>
      <c r="AG691" s="16" t="str">
        <f>IF($AF691="N/A", "N/A", "TBC")</f>
        <v>N/A</v>
      </c>
      <c r="AH691" s="16" t="str">
        <f>IF($AF691="N/A", "N/A", "TBC")</f>
        <v>N/A</v>
      </c>
      <c r="AI691" s="16" t="str">
        <f>IF($AF691="N/A","N/A",IF(AC691&gt;1,"TBC","N/A"))</f>
        <v>N/A</v>
      </c>
      <c r="AJ691" s="16" t="str">
        <f>IF($AF691="N/A","N/A",IF(AC691&gt;2,"TBC","N/A"))</f>
        <v>N/A</v>
      </c>
      <c r="AK691" s="16" t="str">
        <f>IF($AF691="N/A","N/A",IF(AC691&gt;3,"TBC","N/A"))</f>
        <v>N/A</v>
      </c>
      <c r="AL691" s="16" t="str">
        <f>IF(AC691="N/A","N/A",IF(AC691&gt;0,IF(SUM(AG691:AK691)&lt;&gt;AF691,"CHECK","OK"),"N/A"))</f>
        <v>N/A</v>
      </c>
      <c r="AM691" s="16">
        <f>IF(AD691="N/A", L691+T691, L691+AG691)</f>
        <v>75</v>
      </c>
      <c r="AN691" s="16" t="str">
        <f>IF(AD691="N/A", IF(U691="N/A", "N/A", L691+U691), AD691+AH691)</f>
        <v>N/A</v>
      </c>
      <c r="AO691" s="16" t="str">
        <f>IF(AD691="N/A", IF(V691="N/A", "N/A", L691+V691), IF(AI691="N/A", "N/A", AD691+AI691))</f>
        <v>N/A</v>
      </c>
      <c r="AP691" s="16" t="str">
        <f>IF(AD691="N/A", IF(W691="N/A", "N/A", L691+W691), IF(AJ691="N/A", "N/A", AD691+AJ691))</f>
        <v>N/A</v>
      </c>
      <c r="AQ691" s="16" t="str">
        <f>IF(AD691="N/A", IF(X691="N/A", "N/A", L691+X691), IF(AK691="N/A", "N/A", AD691+AK691))</f>
        <v>N/A</v>
      </c>
      <c r="AR691" s="15" t="s">
        <v>40</v>
      </c>
      <c r="AS691" s="15" t="s">
        <v>40</v>
      </c>
      <c r="AT691" s="15" t="s">
        <v>40</v>
      </c>
      <c r="AU691" s="15" t="s">
        <v>40</v>
      </c>
      <c r="AV691" s="15" t="s">
        <v>40</v>
      </c>
      <c r="AW691" s="15" t="s">
        <v>40</v>
      </c>
      <c r="AX691" s="15" t="s">
        <v>40</v>
      </c>
      <c r="AY691" s="15" t="s">
        <v>40</v>
      </c>
      <c r="AZ691" s="15" t="s">
        <v>40</v>
      </c>
      <c r="BA691" s="15" t="s">
        <v>40</v>
      </c>
      <c r="BB691" s="15" t="s">
        <v>40</v>
      </c>
      <c r="BC691" s="15" t="s">
        <v>40</v>
      </c>
      <c r="BD691" s="15" t="s">
        <v>40</v>
      </c>
      <c r="BE691" s="15" t="s">
        <v>40</v>
      </c>
      <c r="BF691" s="15" t="s">
        <v>40</v>
      </c>
      <c r="BG691" s="15" t="s">
        <v>40</v>
      </c>
      <c r="BH691" s="15" t="s">
        <v>40</v>
      </c>
      <c r="BI691" s="15"/>
      <c r="BJ691" s="16">
        <f>IF(AR691="R", $CA691, IF(OR(AR691="P", AR691="T", AR691="N"), 0, IF($C691="DM", $T691, IF(OR(AR691="Y", AR691="IR"),$AM691,IF(AR691="C", IF($BI691="Y", IF($AF691="N/A", $Q691, $AF691), IF($AG691="N/A", $T691,$AG691)))))))</f>
        <v>75</v>
      </c>
      <c r="BK691" s="16">
        <f>IF(AS691="R", $CA691, IF(OR(AS691="P", AS691="T", AS691="N"), 0, IF($C691="DM", $T691, IF(OR(AS691="Y", AS691="IR"),$AM691,IF(AS691="C", IF($BI691="Y", IF($AF691="N/A", $Q691, $AF691), IF($AG691="N/A", $T691,$AG691)))))))</f>
        <v>75</v>
      </c>
      <c r="BL691" s="16">
        <f>IF(AT691="R", $CA691, IF(OR(AT691="P", AT691="T", AT691="N"), 0, IF($C691="DM", $T691, IF(OR(AT691="Y", AT691="IR"),$AM691,IF(AT691="C", IF($BI691="Y", IF($AF691="N/A", $Q691, $AF691), IF($AG691="N/A", $T691,$AG691)))))))</f>
        <v>75</v>
      </c>
      <c r="BM691" s="16">
        <f>IF(AU691="R", $CA691, IF(OR(AU691="P", AU691="T", AU691="N"), 0, IF($C691="DM", $T691, IF(OR(AU691="Y", AU691="IR"),$AM691,IF(AU691="C", IF($BI691="Y", IF($AF691="N/A", $Q691, $AF691), IF($AG691="N/A", $T691,$AG691)))))))</f>
        <v>75</v>
      </c>
      <c r="BN691" s="16">
        <f>IF(AV691="R", $CA691, IF(OR(AV691="P", AV691="T", AV691="N"), 0, IF($C691="DM", $T691, IF(OR(AV691="Y", AV691="IR"),$AM691,IF(AV691="C", IF($BI691="Y", IF($AF691="N/A", $Q691, $AF691), IF($AG691="N/A", $T691,$AG691)))))))</f>
        <v>75</v>
      </c>
      <c r="BO691" s="16">
        <f>IF(AW691="R", $CA691, IF(OR(AW691="P", AW691="T", AW691="N"), 0, IF($C691="DM", $T691, IF(OR(AW691="Y", AW691="IR"),$AM691,IF(AW691="C", IF($BI691="Y", IF($AF691="N/A", $Q691, $AF691), IF($AG691="N/A", $T691,$AG691)))))))</f>
        <v>75</v>
      </c>
      <c r="BP691" s="16">
        <f>IF(AX691="R", $CA691, IF(OR(AX691="P", AX691="T", AX691="N"), 0, IF($C691="DM", $T691, IF(OR(AX691="Y", AX691="IR"),$AM691,IF(AX691="C", IF($BI691="Y", IF($AF691="N/A", $Q691, $AF691), IF($AG691="N/A", $T691,$AG691)))))))</f>
        <v>75</v>
      </c>
      <c r="BQ691" s="16">
        <f>IF(AY691="R", $CA691, IF(OR(AY691="P", AY691="T", AY691="N"), 0, IF($C691="DM", $T691, IF(OR(AY691="Y", AY691="IR"),$AM691,IF(AY691="C", IF($BI691="Y", IF($AF691="N/A", $Q691, $AF691), IF($AG691="N/A", $T691,$AG691)))))))</f>
        <v>75</v>
      </c>
      <c r="BR691" s="16">
        <f>IF(AZ691="R", $CA691, IF(OR(AZ691="P", AZ691="T", AZ691="N"), 0, IF($C691="DM", $T691, IF(OR(AZ691="Y", AZ691="IR"),$AM691,IF(AZ691="C", IF($BI691="Y", IF($AF691="N/A", $Q691, $AF691), IF($AG691="N/A", $T691,$AG691)))))))</f>
        <v>75</v>
      </c>
      <c r="BS691" s="16">
        <f>IF(BA691="R", $CA691, IF(OR(BA691="P", BA691="T", BA691="N"), 0, IF($C691="DM", $T691, IF(OR(BA691="Y", BA691="IR"),$AM691,IF(BA691="C", IF($BI691="Y", IF($AF691="N/A", $Q691, $AF691), IF($AG691="N/A", $T691,$AG691)))))))</f>
        <v>75</v>
      </c>
      <c r="BT691" s="16">
        <f>IF(BB691="R", $CA691, IF(OR(BB691="P", BB691="T", BB691="N"), 0, IF($C691="DM", $T691, IF(OR(BB691="Y", BB691="IR"),$AM691,IF(BB691="C", IF($BI691="Y", IF($BA691="C", IF($AF691="N/A", $Q691, $AF691), IF($AF691="N/A", $T691, $AM691)), IF($AG691="N/A", $T691,$AG691)))))))</f>
        <v>75</v>
      </c>
      <c r="BU691" s="16">
        <f>IF(BC691="R", $CA691, IF(OR(BC691="P", BC691="T", BC691="N"), 0, IF($C691="DM", $T691, IF(OR(BC691="Y", BC691="IR"),$AM691,IF(BC691="C", IF($BI691="Y", IF($BA691="C", IF($AF691="N/A", $Q691, $AF691), IF($AF691="N/A", $T691, $AM691)), IF($AG691="N/A", $T691,$AG691)))))))</f>
        <v>75</v>
      </c>
      <c r="BV691" s="16">
        <f>IF(BD691="R", $CA691, IF(OR(BD691="P", BD691="T", BD691="N"), 0, IF($C691="DM", $T691, IF(OR(BD691="Y", BD691="IR"),$AM691,IF(BD691="C", IF($BI691="Y", IF($BA691="C", IF($AF691="N/A", $Q691, $AF691), IF($AF691="N/A", $T691, $AM691)), IF($AG691="N/A", $T691,$AG691)))))))</f>
        <v>75</v>
      </c>
      <c r="BW691" s="16">
        <f>IF(BE691="R", $CA691, IF(OR(BE691="P", BE691="T", BE691="N"), 0, IF($C691="DM", $T691, IF(OR(BE691="Y", BE691="IR"),$AM691,IF(BE691="C", IF($BI691="Y", IF($BA691="C", IF($AF691="N/A", $Q691, $AF691), IF($AF691="N/A", $T691, $AM691)), IF($AG691="N/A", $T691,$AG691)))))))</f>
        <v>75</v>
      </c>
      <c r="BX691" s="16">
        <f>IF(BF691="R", $CA691, IF(OR(BF691="P", BF691="T", BF691="N"), 0, IF($C691="DM", $T691, IF(OR(BF691="Y", BF691="IR"),$AM691,IF(BF691="C", IF($BI691="Y", IF($BA691="C", IF($AF691="N/A", $Q691, $AF691), IF($AF691="N/A", $T691, $AM691)), IF($AG691="N/A", $T691,$AG691)))))))</f>
        <v>75</v>
      </c>
      <c r="BY691" s="16">
        <f>IF(BG691="R", $CA691, IF(OR(BG691="P", BG691="T", BG691="N"), 0, IF($C691="DM", $T691, IF(OR(BG691="Y", BG691="IR"),$AM691,IF(BG691="C", IF($BI691="Y", IF($BA691="C", IF($AF691="N/A", $Q691, $AF691), IF($AF691="N/A", $T691, $AM691)), IF($AG691="N/A", $T691,$AG691)))))))</f>
        <v>75</v>
      </c>
      <c r="BZ691" s="16">
        <f>IF(BH691="R", $CA691, IF(OR(BH691="P", BH691="T", BH691="N"), 0, IF($C691="DM", $T691, IF(OR(BH691="Y", BH691="IR"),$AM691,IF(BH691="C", IF($BI691="Y", IF($BA691="C", IF($AF691="N/A", $Q691, $AF691), IF($AF691="N/A", $T691, $AM691)), IF($AG691="N/A", $T691,$AG691)))))))</f>
        <v>75</v>
      </c>
      <c r="CA691" s="15" t="s">
        <v>75</v>
      </c>
      <c r="CB691" s="16">
        <f>BZ691</f>
        <v>75</v>
      </c>
      <c r="CC691" s="15" t="str">
        <f>IF(OR($BH691="T", $BH691="R"), 0, IF($BH691="C", IF($BI691="Y", IF($BA691="C", 0, IF(AF691="N/A", Q691-T691, AF691-AG691)), IF($AF691="N/A", U691, AH691)), AN691))</f>
        <v>N/A</v>
      </c>
      <c r="CD691" s="15" t="str">
        <f>IF(OR($BH691="T", $BH691="R"), 0, IF($BH691="C", IF($BI691="Y", 0, IF($AF691="N/A", V691, AI691)), AO691))</f>
        <v>N/A</v>
      </c>
      <c r="CE691" s="15" t="str">
        <f>IF(OR($BH691="T", $BH691="R"), 0, IF($BH691="C", IF($BI691="Y", 0, IF($AF691="N/A", W691, AJ691)), AP691))</f>
        <v>N/A</v>
      </c>
      <c r="CF691" s="15" t="str">
        <f>IF(OR($BH691="T", $BH691="R"), 0, IF($BH691="C", IF($BI691="Y", 0, IF($AF691="N/A", X691, AK691)), AQ691))</f>
        <v>N/A</v>
      </c>
      <c r="CG691" t="str">
        <f>IF(AC691="N/A", "S:"&amp;L691&amp;" G:"&amp;M691&amp;" GR:"&amp;Q691, IF(AC691=0, "S:"&amp;L691&amp;" G:"&amp;M691&amp;" GR:"&amp;Q691, "S:"&amp;L691&amp;"/"&amp;AD691&amp;" G:"&amp;AE691&amp;" GR:"&amp;AF691))</f>
        <v>S:18 G:57 GR:57</v>
      </c>
    </row>
    <row r="692" spans="1:85" x14ac:dyDescent="0.25">
      <c r="A692" s="14">
        <v>5175</v>
      </c>
      <c r="B692" s="15" t="s">
        <v>2770</v>
      </c>
      <c r="C692" s="15" t="s">
        <v>62</v>
      </c>
      <c r="D692" s="15" t="s">
        <v>60</v>
      </c>
      <c r="E692" s="15">
        <f>VLOOKUP(B692, 'Rookie Year'!$A$2:$B$55679,2,FALSE)</f>
        <v>2023</v>
      </c>
      <c r="F692" s="15">
        <v>2023</v>
      </c>
      <c r="G692" s="15" t="s">
        <v>40</v>
      </c>
      <c r="H692" s="15" t="s">
        <v>2171</v>
      </c>
      <c r="I692" s="16">
        <v>5</v>
      </c>
      <c r="J692" s="15">
        <v>4</v>
      </c>
      <c r="K692" s="17">
        <f>IF(AND(G692&lt;&gt;"N",R692="N/A"), IF(I692&lt;4, 0, 0.25),IF(I692=1, IF(J692=1,0.25, 0.25), IF(I692&lt;13, 0.25, IF(I692&lt;26, 0.4, IF(I692&lt;51, 0.6, 0.75)))))</f>
        <v>0.25</v>
      </c>
      <c r="L692" s="16">
        <f>I692-M692</f>
        <v>3</v>
      </c>
      <c r="M692" s="16">
        <f>ROUNDUP(I692*K692,0)</f>
        <v>2</v>
      </c>
      <c r="N692" s="16">
        <f>M692*J692</f>
        <v>8</v>
      </c>
      <c r="O692" s="16">
        <v>2</v>
      </c>
      <c r="P692" s="16">
        <v>0</v>
      </c>
      <c r="Q692" s="16">
        <f>N692-O692-P692</f>
        <v>6</v>
      </c>
      <c r="R692" s="15" t="s">
        <v>75</v>
      </c>
      <c r="S692" s="15">
        <f>IF(R692="N/A", J692-($B$1-F692), J692-($B$1-R692))</f>
        <v>3</v>
      </c>
      <c r="T692" s="16">
        <v>2</v>
      </c>
      <c r="U692" s="16">
        <v>2</v>
      </c>
      <c r="V692" s="16">
        <v>2</v>
      </c>
      <c r="W692" s="16" t="str">
        <f>IF($S692&lt;4, "N/A", $M692)</f>
        <v>N/A</v>
      </c>
      <c r="X692" s="16" t="str">
        <f>IF($S692&lt;5, "N/A", $M692)</f>
        <v>N/A</v>
      </c>
      <c r="Y692" s="15" t="str">
        <f>IF(SUM(T692:X692)&lt;&gt;Q692, "CHECK", "OK")</f>
        <v>OK</v>
      </c>
      <c r="Z692" s="15" t="str">
        <f>IF(F692=$B$1, "No", IF(S692=1, "Yes", "No"))</f>
        <v>No</v>
      </c>
      <c r="AA692" s="18" t="str">
        <f>IF(C692="DM", "N/A", IF(Z692="No","N/A",VLOOKUP(B692,'Extension List'!$A$3:$R$1972,18,FALSE)))</f>
        <v>N/A</v>
      </c>
      <c r="AB692" s="15" t="str">
        <f>IF(C692="DM", "N/A", IF(Z692="No","N/A",VLOOKUP(B692,'Extension List'!$A$3:$T$1972,20,FALSE)))</f>
        <v>N/A</v>
      </c>
      <c r="AC692" s="15" t="str">
        <f>IF(AA692="N/A", "N/A", 0)</f>
        <v>N/A</v>
      </c>
      <c r="AD692" s="16" t="str">
        <f>IF(AE692="N/A", "N/A", AA692-AE692)</f>
        <v>N/A</v>
      </c>
      <c r="AE692" s="16" t="str">
        <f>IF(AA692="N/A", "N/A", IF(AC692&gt;0, IF(AA692&lt;13, ROUNDUP(0.25*AA692,0), IF(AA692&lt;26, ROUNDUP(0.4*AA692,0), IF(AA692&lt;51, ROUNDUP(0.6*AA692,0), ROUNDUP(0.75*AA692,0)))), "N/A"))</f>
        <v>N/A</v>
      </c>
      <c r="AF692" s="16" t="str">
        <f>IF(AD692="N/A","N/A", (AE692*AC692)+Q692)</f>
        <v>N/A</v>
      </c>
      <c r="AG692" s="16" t="str">
        <f>IF($AF692="N/A", "N/A", "TBC")</f>
        <v>N/A</v>
      </c>
      <c r="AH692" s="16" t="str">
        <f>IF($AF692="N/A", "N/A", "TBC")</f>
        <v>N/A</v>
      </c>
      <c r="AI692" s="16" t="str">
        <f>IF($AF692="N/A","N/A",IF(AC692&gt;1,"TBC","N/A"))</f>
        <v>N/A</v>
      </c>
      <c r="AJ692" s="16" t="str">
        <f>IF($AF692="N/A","N/A",IF(AC692&gt;2,"TBC","N/A"))</f>
        <v>N/A</v>
      </c>
      <c r="AK692" s="16" t="str">
        <f>IF($AF692="N/A","N/A",IF(AC692&gt;3,"TBC","N/A"))</f>
        <v>N/A</v>
      </c>
      <c r="AL692" s="16" t="str">
        <f>IF(AC692="N/A","N/A",IF(AC692&gt;0,IF(SUM(AG692:AK692)&lt;&gt;AF692,"CHECK","OK"),"N/A"))</f>
        <v>N/A</v>
      </c>
      <c r="AM692" s="16">
        <f>IF(AD692="N/A", L692+T692, L692+AG692)</f>
        <v>5</v>
      </c>
      <c r="AN692" s="16">
        <f>IF(AD692="N/A", IF(U692="N/A", "N/A", L692+U692), AD692+AH692)</f>
        <v>5</v>
      </c>
      <c r="AO692" s="16">
        <f>IF(AD692="N/A", IF(V692="N/A", "N/A", L692+V692), IF(AI692="N/A", "N/A", AD692+AI692))</f>
        <v>5</v>
      </c>
      <c r="AP692" s="16" t="str">
        <f>IF(AD692="N/A", IF(W692="N/A", "N/A", L692+W692), IF(AJ692="N/A", "N/A", AD692+AJ692))</f>
        <v>N/A</v>
      </c>
      <c r="AQ692" s="16" t="str">
        <f>IF(AD692="N/A", IF(X692="N/A", "N/A", L692+X692), IF(AK692="N/A", "N/A", AD692+AK692))</f>
        <v>N/A</v>
      </c>
      <c r="AR692" s="15" t="s">
        <v>40</v>
      </c>
      <c r="AS692" s="15" t="s">
        <v>40</v>
      </c>
      <c r="AT692" s="15" t="s">
        <v>40</v>
      </c>
      <c r="AU692" s="15" t="s">
        <v>40</v>
      </c>
      <c r="AV692" s="15" t="s">
        <v>40</v>
      </c>
      <c r="AW692" s="15" t="s">
        <v>40</v>
      </c>
      <c r="AX692" s="15" t="s">
        <v>40</v>
      </c>
      <c r="AY692" s="15" t="s">
        <v>40</v>
      </c>
      <c r="AZ692" s="15" t="s">
        <v>40</v>
      </c>
      <c r="BA692" s="15" t="s">
        <v>40</v>
      </c>
      <c r="BB692" s="15" t="s">
        <v>40</v>
      </c>
      <c r="BC692" s="15" t="s">
        <v>40</v>
      </c>
      <c r="BD692" s="15" t="s">
        <v>40</v>
      </c>
      <c r="BE692" s="15" t="s">
        <v>40</v>
      </c>
      <c r="BF692" s="15" t="s">
        <v>40</v>
      </c>
      <c r="BG692" s="15" t="s">
        <v>40</v>
      </c>
      <c r="BH692" s="15" t="s">
        <v>40</v>
      </c>
      <c r="BI692" s="15"/>
      <c r="BJ692" s="16">
        <f>IF(AR692="R", $CA692, IF(OR(AR692="P", AR692="T", AR692="N"), 0, IF($C692="DM", $T692, IF(OR(AR692="Y", AR692="IR"),$AM692,IF(AR692="C", IF($BI692="Y", IF($AF692="N/A", $Q692, $AF692), IF($AG692="N/A", $T692,$AG692)))))))</f>
        <v>5</v>
      </c>
      <c r="BK692" s="16">
        <f>IF(AS692="R", $CA692, IF(OR(AS692="P", AS692="T", AS692="N"), 0, IF($C692="DM", $T692, IF(OR(AS692="Y", AS692="IR"),$AM692,IF(AS692="C", IF($BI692="Y", IF($AF692="N/A", $Q692, $AF692), IF($AG692="N/A", $T692,$AG692)))))))</f>
        <v>5</v>
      </c>
      <c r="BL692" s="16">
        <f>IF(AT692="R", $CA692, IF(OR(AT692="P", AT692="T", AT692="N"), 0, IF($C692="DM", $T692, IF(OR(AT692="Y", AT692="IR"),$AM692,IF(AT692="C", IF($BI692="Y", IF($AF692="N/A", $Q692, $AF692), IF($AG692="N/A", $T692,$AG692)))))))</f>
        <v>5</v>
      </c>
      <c r="BM692" s="16">
        <f>IF(AU692="R", $CA692, IF(OR(AU692="P", AU692="T", AU692="N"), 0, IF($C692="DM", $T692, IF(OR(AU692="Y", AU692="IR"),$AM692,IF(AU692="C", IF($BI692="Y", IF($AF692="N/A", $Q692, $AF692), IF($AG692="N/A", $T692,$AG692)))))))</f>
        <v>5</v>
      </c>
      <c r="BN692" s="16">
        <f>IF(AV692="R", $CA692, IF(OR(AV692="P", AV692="T", AV692="N"), 0, IF($C692="DM", $T692, IF(OR(AV692="Y", AV692="IR"),$AM692,IF(AV692="C", IF($BI692="Y", IF($AF692="N/A", $Q692, $AF692), IF($AG692="N/A", $T692,$AG692)))))))</f>
        <v>5</v>
      </c>
      <c r="BO692" s="16">
        <f>IF(AW692="R", $CA692, IF(OR(AW692="P", AW692="T", AW692="N"), 0, IF($C692="DM", $T692, IF(OR(AW692="Y", AW692="IR"),$AM692,IF(AW692="C", IF($BI692="Y", IF($AF692="N/A", $Q692, $AF692), IF($AG692="N/A", $T692,$AG692)))))))</f>
        <v>5</v>
      </c>
      <c r="BP692" s="16">
        <f>IF(AX692="R", $CA692, IF(OR(AX692="P", AX692="T", AX692="N"), 0, IF($C692="DM", $T692, IF(OR(AX692="Y", AX692="IR"),$AM692,IF(AX692="C", IF($BI692="Y", IF($AF692="N/A", $Q692, $AF692), IF($AG692="N/A", $T692,$AG692)))))))</f>
        <v>5</v>
      </c>
      <c r="BQ692" s="16">
        <f>IF(AY692="R", $CA692, IF(OR(AY692="P", AY692="T", AY692="N"), 0, IF($C692="DM", $T692, IF(OR(AY692="Y", AY692="IR"),$AM692,IF(AY692="C", IF($BI692="Y", IF($AF692="N/A", $Q692, $AF692), IF($AG692="N/A", $T692,$AG692)))))))</f>
        <v>5</v>
      </c>
      <c r="BR692" s="16">
        <f>IF(AZ692="R", $CA692, IF(OR(AZ692="P", AZ692="T", AZ692="N"), 0, IF($C692="DM", $T692, IF(OR(AZ692="Y", AZ692="IR"),$AM692,IF(AZ692="C", IF($BI692="Y", IF($AF692="N/A", $Q692, $AF692), IF($AG692="N/A", $T692,$AG692)))))))</f>
        <v>5</v>
      </c>
      <c r="BS692" s="16">
        <f>IF(BA692="R", $CA692, IF(OR(BA692="P", BA692="T", BA692="N"), 0, IF($C692="DM", $T692, IF(OR(BA692="Y", BA692="IR"),$AM692,IF(BA692="C", IF($BI692="Y", IF($AF692="N/A", $Q692, $AF692), IF($AG692="N/A", $T692,$AG692)))))))</f>
        <v>5</v>
      </c>
      <c r="BT692" s="16">
        <f>IF(BB692="R", $CA692, IF(OR(BB692="P", BB692="T", BB692="N"), 0, IF($C692="DM", $T692, IF(OR(BB692="Y", BB692="IR"),$AM692,IF(BB692="C", IF($BI692="Y", IF($BA692="C", IF($AF692="N/A", $Q692, $AF692), IF($AF692="N/A", $T692, $AM692)), IF($AG692="N/A", $T692,$AG692)))))))</f>
        <v>5</v>
      </c>
      <c r="BU692" s="16">
        <f>IF(BC692="R", $CA692, IF(OR(BC692="P", BC692="T", BC692="N"), 0, IF($C692="DM", $T692, IF(OR(BC692="Y", BC692="IR"),$AM692,IF(BC692="C", IF($BI692="Y", IF($BA692="C", IF($AF692="N/A", $Q692, $AF692), IF($AF692="N/A", $T692, $AM692)), IF($AG692="N/A", $T692,$AG692)))))))</f>
        <v>5</v>
      </c>
      <c r="BV692" s="16">
        <f>IF(BD692="R", $CA692, IF(OR(BD692="P", BD692="T", BD692="N"), 0, IF($C692="DM", $T692, IF(OR(BD692="Y", BD692="IR"),$AM692,IF(BD692="C", IF($BI692="Y", IF($BA692="C", IF($AF692="N/A", $Q692, $AF692), IF($AF692="N/A", $T692, $AM692)), IF($AG692="N/A", $T692,$AG692)))))))</f>
        <v>5</v>
      </c>
      <c r="BW692" s="16">
        <f>IF(BE692="R", $CA692, IF(OR(BE692="P", BE692="T", BE692="N"), 0, IF($C692="DM", $T692, IF(OR(BE692="Y", BE692="IR"),$AM692,IF(BE692="C", IF($BI692="Y", IF($BA692="C", IF($AF692="N/A", $Q692, $AF692), IF($AF692="N/A", $T692, $AM692)), IF($AG692="N/A", $T692,$AG692)))))))</f>
        <v>5</v>
      </c>
      <c r="BX692" s="16">
        <f>IF(BF692="R", $CA692, IF(OR(BF692="P", BF692="T", BF692="N"), 0, IF($C692="DM", $T692, IF(OR(BF692="Y", BF692="IR"),$AM692,IF(BF692="C", IF($BI692="Y", IF($BA692="C", IF($AF692="N/A", $Q692, $AF692), IF($AF692="N/A", $T692, $AM692)), IF($AG692="N/A", $T692,$AG692)))))))</f>
        <v>5</v>
      </c>
      <c r="BY692" s="16">
        <f>IF(BG692="R", $CA692, IF(OR(BG692="P", BG692="T", BG692="N"), 0, IF($C692="DM", $T692, IF(OR(BG692="Y", BG692="IR"),$AM692,IF(BG692="C", IF($BI692="Y", IF($BA692="C", IF($AF692="N/A", $Q692, $AF692), IF($AF692="N/A", $T692, $AM692)), IF($AG692="N/A", $T692,$AG692)))))))</f>
        <v>5</v>
      </c>
      <c r="BZ692" s="16">
        <f>IF(BH692="R", $CA692, IF(OR(BH692="P", BH692="T", BH692="N"), 0, IF($C692="DM", $T692, IF(OR(BH692="Y", BH692="IR"),$AM692,IF(BH692="C", IF($BI692="Y", IF($BA692="C", IF($AF692="N/A", $Q692, $AF692), IF($AF692="N/A", $T692, $AM692)), IF($AG692="N/A", $T692,$AG692)))))))</f>
        <v>5</v>
      </c>
      <c r="CA692" s="15" t="s">
        <v>75</v>
      </c>
      <c r="CB692" s="16">
        <f>BZ692</f>
        <v>5</v>
      </c>
      <c r="CC692" s="15">
        <f>IF(OR($BH692="T", $BH692="R"), 0, IF($BH692="C", IF($BI692="Y", IF($BA692="C", 0, IF(AF692="N/A", Q692-T692, AF692-AG692)), IF($AF692="N/A", U692, AH692)), AN692))</f>
        <v>5</v>
      </c>
      <c r="CD692" s="15">
        <f>IF(OR($BH692="T", $BH692="R"), 0, IF($BH692="C", IF($BI692="Y", 0, IF($AF692="N/A", V692, AI692)), AO692))</f>
        <v>5</v>
      </c>
      <c r="CE692" s="15" t="str">
        <f>IF(OR($BH692="T", $BH692="R"), 0, IF($BH692="C", IF($BI692="Y", 0, IF($AF692="N/A", W692, AJ692)), AP692))</f>
        <v>N/A</v>
      </c>
      <c r="CF692" s="15" t="str">
        <f>IF(OR($BH692="T", $BH692="R"), 0, IF($BH692="C", IF($BI692="Y", 0, IF($AF692="N/A", X692, AK692)), AQ692))</f>
        <v>N/A</v>
      </c>
      <c r="CG692" t="str">
        <f>IF(AC692="N/A", "S:"&amp;L692&amp;" G:"&amp;M692&amp;" GR:"&amp;Q692, IF(AC692=0, "S:"&amp;L692&amp;" G:"&amp;M692&amp;" GR:"&amp;Q692, "S:"&amp;L692&amp;"/"&amp;AD692&amp;" G:"&amp;AE692&amp;" GR:"&amp;AF692))</f>
        <v>S:3 G:2 GR:6</v>
      </c>
    </row>
    <row r="693" spans="1:85" x14ac:dyDescent="0.25">
      <c r="A693" s="14">
        <v>5730</v>
      </c>
      <c r="B693" s="15" t="s">
        <v>423</v>
      </c>
      <c r="C693" s="15" t="s">
        <v>62</v>
      </c>
      <c r="D693" s="15" t="s">
        <v>60</v>
      </c>
      <c r="E693" s="15">
        <f>VLOOKUP(B693, 'Rookie Year'!$A$2:$B$55679,2,FALSE)</f>
        <v>2017</v>
      </c>
      <c r="F693" s="15">
        <v>2024</v>
      </c>
      <c r="G693" s="15" t="s">
        <v>42</v>
      </c>
      <c r="H693" s="15">
        <v>0</v>
      </c>
      <c r="I693" s="16">
        <v>1</v>
      </c>
      <c r="J693" s="15">
        <v>1</v>
      </c>
      <c r="K693" s="17">
        <f>IF(AND(G693&lt;&gt;"N",R693="N/A"), IF(I693&lt;4, 0, 0.25),IF(I693=1, IF(J693=1,0.25, 0.25), IF(I693&lt;13, 0.25, IF(I693&lt;26, 0.4, IF(I693&lt;51, 0.6, 0.75)))))</f>
        <v>0.25</v>
      </c>
      <c r="L693" s="16">
        <f>I693-M693</f>
        <v>0</v>
      </c>
      <c r="M693" s="16">
        <f>ROUNDUP(I693*K693,0)</f>
        <v>1</v>
      </c>
      <c r="N693" s="16">
        <f>M693*J693</f>
        <v>1</v>
      </c>
      <c r="O693" s="16">
        <v>0</v>
      </c>
      <c r="P693" s="16">
        <v>0</v>
      </c>
      <c r="Q693" s="16">
        <f>N693-O693-P693</f>
        <v>1</v>
      </c>
      <c r="R693" s="15" t="s">
        <v>75</v>
      </c>
      <c r="S693" s="15">
        <f>IF(R693="N/A", J693-($B$1-F693), J693-($B$1-R693))</f>
        <v>1</v>
      </c>
      <c r="T693" s="16">
        <f>IF($S693&lt;1, "N/A", $M693)</f>
        <v>1</v>
      </c>
      <c r="U693" s="16" t="str">
        <f>IF($S693&lt;2, "N/A", $M693)</f>
        <v>N/A</v>
      </c>
      <c r="V693" s="16" t="str">
        <f>IF($S693&lt;3, "N/A", $M693)</f>
        <v>N/A</v>
      </c>
      <c r="W693" s="16" t="str">
        <f>IF($S693&lt;4, "N/A", $M693)</f>
        <v>N/A</v>
      </c>
      <c r="X693" s="16" t="str">
        <f>IF($S693&lt;5, "N/A", $M693)</f>
        <v>N/A</v>
      </c>
      <c r="Y693" s="15" t="str">
        <f>IF(SUM(T693:X693)&lt;&gt;Q693, "CHECK", "OK")</f>
        <v>OK</v>
      </c>
      <c r="Z693" s="15" t="str">
        <f>IF(F693=$B$1, "No", IF(S693=1, "Yes", "No"))</f>
        <v>No</v>
      </c>
      <c r="AA693" s="18" t="str">
        <f>IF(C693="DM", "N/A", IF(Z693="No","N/A",VLOOKUP(B693,'Extension List'!$A$3:$R$1972,18,FALSE)))</f>
        <v>N/A</v>
      </c>
      <c r="AB693" s="15" t="str">
        <f>IF(C693="DM", "N/A", IF(Z693="No","N/A",VLOOKUP(B693,'Extension List'!$A$3:$T$1972,20,FALSE)))</f>
        <v>N/A</v>
      </c>
      <c r="AC693" s="15" t="str">
        <f>IF(AA693="N/A", "N/A", 0)</f>
        <v>N/A</v>
      </c>
      <c r="AD693" s="16" t="str">
        <f>IF(AE693="N/A", "N/A", AA693-AE693)</f>
        <v>N/A</v>
      </c>
      <c r="AE693" s="16" t="str">
        <f>IF(AA693="N/A", "N/A", IF(AC693&gt;0, IF(AA693&lt;13, ROUNDUP(0.25*AA693,0), IF(AA693&lt;26, ROUNDUP(0.4*AA693,0), IF(AA693&lt;51, ROUNDUP(0.6*AA693,0), ROUNDUP(0.75*AA693,0)))), "N/A"))</f>
        <v>N/A</v>
      </c>
      <c r="AF693" s="16" t="str">
        <f>IF(AD693="N/A","N/A", (AE693*AC693)+Q693)</f>
        <v>N/A</v>
      </c>
      <c r="AG693" s="16" t="str">
        <f>IF($AF693="N/A", "N/A", "TBC")</f>
        <v>N/A</v>
      </c>
      <c r="AH693" s="16" t="str">
        <f>IF($AF693="N/A", "N/A", "TBC")</f>
        <v>N/A</v>
      </c>
      <c r="AI693" s="16" t="str">
        <f>IF($AF693="N/A","N/A",IF(AC693&gt;1,"TBC","N/A"))</f>
        <v>N/A</v>
      </c>
      <c r="AJ693" s="16" t="str">
        <f>IF($AF693="N/A","N/A",IF(AC693&gt;2,"TBC","N/A"))</f>
        <v>N/A</v>
      </c>
      <c r="AK693" s="16" t="str">
        <f>IF($AF693="N/A","N/A",IF(AC693&gt;3,"TBC","N/A"))</f>
        <v>N/A</v>
      </c>
      <c r="AL693" s="16" t="str">
        <f>IF(AC693="N/A","N/A",IF(AC693&gt;0,IF(SUM(AG693:AK693)&lt;&gt;AF693,"CHECK","OK"),"N/A"))</f>
        <v>N/A</v>
      </c>
      <c r="AM693" s="16">
        <f>IF(AD693="N/A", L693+T693, L693+AG693)</f>
        <v>1</v>
      </c>
      <c r="AN693" s="16" t="str">
        <f>IF(AD693="N/A", IF(U693="N/A", "N/A", L693+U693), AD693+AH693)</f>
        <v>N/A</v>
      </c>
      <c r="AO693" s="16" t="str">
        <f>IF(AD693="N/A", IF(V693="N/A", "N/A", L693+V693), IF(AI693="N/A", "N/A", AD693+AI693))</f>
        <v>N/A</v>
      </c>
      <c r="AP693" s="16" t="str">
        <f>IF(AD693="N/A", IF(W693="N/A", "N/A", L693+W693), IF(AJ693="N/A", "N/A", AD693+AJ693))</f>
        <v>N/A</v>
      </c>
      <c r="AQ693" s="16" t="str">
        <f>IF(AD693="N/A", IF(X693="N/A", "N/A", L693+X693), IF(AK693="N/A", "N/A", AD693+AK693))</f>
        <v>N/A</v>
      </c>
      <c r="AR693" s="15" t="s">
        <v>40</v>
      </c>
      <c r="AS693" s="15" t="s">
        <v>40</v>
      </c>
      <c r="AT693" s="15" t="s">
        <v>40</v>
      </c>
      <c r="AU693" s="15" t="s">
        <v>40</v>
      </c>
      <c r="AV693" s="15" t="s">
        <v>40</v>
      </c>
      <c r="AW693" s="15" t="s">
        <v>40</v>
      </c>
      <c r="AX693" s="15" t="s">
        <v>40</v>
      </c>
      <c r="AY693" s="15" t="s">
        <v>44</v>
      </c>
      <c r="AZ693" s="15" t="s">
        <v>44</v>
      </c>
      <c r="BA693" s="15" t="s">
        <v>44</v>
      </c>
      <c r="BB693" s="15" t="s">
        <v>44</v>
      </c>
      <c r="BC693" s="15" t="s">
        <v>44</v>
      </c>
      <c r="BD693" s="15" t="s">
        <v>44</v>
      </c>
      <c r="BE693" s="15" t="s">
        <v>44</v>
      </c>
      <c r="BF693" s="15" t="s">
        <v>44</v>
      </c>
      <c r="BG693" s="15" t="s">
        <v>44</v>
      </c>
      <c r="BH693" s="15" t="s">
        <v>44</v>
      </c>
      <c r="BJ693" s="16">
        <f>IF(AR693="R", $CA693, IF(OR(AR693="P", AR693="T", AR693="N"), 0, IF($C693="DM", $T693, IF(OR(AR693="Y", AR693="IR"),$AM693,IF(AR693="C", IF($BI693="Y", IF($AF693="N/A", $Q693, $AF693), IF($AG693="N/A", $T693,$AG693)))))))</f>
        <v>1</v>
      </c>
      <c r="BK693" s="16">
        <f>IF(AS693="R", $CA693, IF(OR(AS693="P", AS693="T", AS693="N"), 0, IF($C693="DM", $T693, IF(OR(AS693="Y", AS693="IR"),$AM693,IF(AS693="C", IF($BI693="Y", IF($AF693="N/A", $Q693, $AF693), IF($AG693="N/A", $T693,$AG693)))))))</f>
        <v>1</v>
      </c>
      <c r="BL693" s="16">
        <f>IF(AT693="R", $CA693, IF(OR(AT693="P", AT693="T", AT693="N"), 0, IF($C693="DM", $T693, IF(OR(AT693="Y", AT693="IR"),$AM693,IF(AT693="C", IF($BI693="Y", IF($AF693="N/A", $Q693, $AF693), IF($AG693="N/A", $T693,$AG693)))))))</f>
        <v>1</v>
      </c>
      <c r="BM693" s="16">
        <f>IF(AU693="R", $CA693, IF(OR(AU693="P", AU693="T", AU693="N"), 0, IF($C693="DM", $T693, IF(OR(AU693="Y", AU693="IR"),$AM693,IF(AU693="C", IF($BI693="Y", IF($AF693="N/A", $Q693, $AF693), IF($AG693="N/A", $T693,$AG693)))))))</f>
        <v>1</v>
      </c>
      <c r="BN693" s="16">
        <f>IF(AV693="R", $CA693, IF(OR(AV693="P", AV693="T", AV693="N"), 0, IF($C693="DM", $T693, IF(OR(AV693="Y", AV693="IR"),$AM693,IF(AV693="C", IF($BI693="Y", IF($AF693="N/A", $Q693, $AF693), IF($AG693="N/A", $T693,$AG693)))))))</f>
        <v>1</v>
      </c>
      <c r="BO693" s="16">
        <f>IF(AW693="R", $CA693, IF(OR(AW693="P", AW693="T", AW693="N"), 0, IF($C693="DM", $T693, IF(OR(AW693="Y", AW693="IR"),$AM693,IF(AW693="C", IF($BI693="Y", IF($AF693="N/A", $Q693, $AF693), IF($AG693="N/A", $T693,$AG693)))))))</f>
        <v>1</v>
      </c>
      <c r="BP693" s="16">
        <f>IF(AX693="R", $CA693, IF(OR(AX693="P", AX693="T", AX693="N"), 0, IF($C693="DM", $T693, IF(OR(AX693="Y", AX693="IR"),$AM693,IF(AX693="C", IF($BI693="Y", IF($AF693="N/A", $Q693, $AF693), IF($AG693="N/A", $T693,$AG693)))))))</f>
        <v>1</v>
      </c>
      <c r="BQ693" s="16">
        <f>IF(AY693="R", $CA693, IF(OR(AY693="P", AY693="T", AY693="N"), 0, IF($C693="DM", $T693, IF(OR(AY693="Y", AY693="IR"),$AM693,IF(AY693="C", IF($BI693="Y", IF($AF693="N/A", $Q693, $AF693), IF($AG693="N/A", $T693,$AG693)))))))</f>
        <v>1</v>
      </c>
      <c r="BR693" s="16">
        <f>IF(AZ693="R", $CA693, IF(OR(AZ693="P", AZ693="T", AZ693="N"), 0, IF($C693="DM", $T693, IF(OR(AZ693="Y", AZ693="IR"),$AM693,IF(AZ693="C", IF($BI693="Y", IF($AF693="N/A", $Q693, $AF693), IF($AG693="N/A", $T693,$AG693)))))))</f>
        <v>1</v>
      </c>
      <c r="BS693" s="16">
        <f>IF(BA693="R", $CA693, IF(OR(BA693="P", BA693="T", BA693="N"), 0, IF($C693="DM", $T693, IF(OR(BA693="Y", BA693="IR"),$AM693,IF(BA693="C", IF($BI693="Y", IF($AF693="N/A", $Q693, $AF693), IF($AG693="N/A", $T693,$AG693)))))))</f>
        <v>1</v>
      </c>
      <c r="BT693" s="16">
        <f>IF(BB693="R", $CA693, IF(OR(BB693="P", BB693="T", BB693="N"), 0, IF($C693="DM", $T693, IF(OR(BB693="Y", BB693="IR"),$AM693,IF(BB693="C", IF($BI693="Y", IF($BA693="C", IF($AF693="N/A", $Q693, $AF693), IF($AF693="N/A", $T693, $AM693)), IF($AG693="N/A", $T693,$AG693)))))))</f>
        <v>1</v>
      </c>
      <c r="BU693" s="16">
        <f>IF(BC693="R", $CA693, IF(OR(BC693="P", BC693="T", BC693="N"), 0, IF($C693="DM", $T693, IF(OR(BC693="Y", BC693="IR"),$AM693,IF(BC693="C", IF($BI693="Y", IF($BA693="C", IF($AF693="N/A", $Q693, $AF693), IF($AF693="N/A", $T693, $AM693)), IF($AG693="N/A", $T693,$AG693)))))))</f>
        <v>1</v>
      </c>
      <c r="BV693" s="16">
        <f>IF(BD693="R", $CA693, IF(OR(BD693="P", BD693="T", BD693="N"), 0, IF($C693="DM", $T693, IF(OR(BD693="Y", BD693="IR"),$AM693,IF(BD693="C", IF($BI693="Y", IF($BA693="C", IF($AF693="N/A", $Q693, $AF693), IF($AF693="N/A", $T693, $AM693)), IF($AG693="N/A", $T693,$AG693)))))))</f>
        <v>1</v>
      </c>
      <c r="BW693" s="16">
        <f>IF(BE693="R", $CA693, IF(OR(BE693="P", BE693="T", BE693="N"), 0, IF($C693="DM", $T693, IF(OR(BE693="Y", BE693="IR"),$AM693,IF(BE693="C", IF($BI693="Y", IF($BA693="C", IF($AF693="N/A", $Q693, $AF693), IF($AF693="N/A", $T693, $AM693)), IF($AG693="N/A", $T693,$AG693)))))))</f>
        <v>1</v>
      </c>
      <c r="BX693" s="16">
        <f>IF(BF693="R", $CA693, IF(OR(BF693="P", BF693="T", BF693="N"), 0, IF($C693="DM", $T693, IF(OR(BF693="Y", BF693="IR"),$AM693,IF(BF693="C", IF($BI693="Y", IF($BA693="C", IF($AF693="N/A", $Q693, $AF693), IF($AF693="N/A", $T693, $AM693)), IF($AG693="N/A", $T693,$AG693)))))))</f>
        <v>1</v>
      </c>
      <c r="BY693" s="16">
        <f>IF(BG693="R", $CA693, IF(OR(BG693="P", BG693="T", BG693="N"), 0, IF($C693="DM", $T693, IF(OR(BG693="Y", BG693="IR"),$AM693,IF(BG693="C", IF($BI693="Y", IF($BA693="C", IF($AF693="N/A", $Q693, $AF693), IF($AF693="N/A", $T693, $AM693)), IF($AG693="N/A", $T693,$AG693)))))))</f>
        <v>1</v>
      </c>
      <c r="BZ693" s="16">
        <f>IF(BH693="R", $CA693, IF(OR(BH693="P", BH693="T", BH693="N"), 0, IF($C693="DM", $T693, IF(OR(BH693="Y", BH693="IR"),$AM693,IF(BH693="C", IF($BI693="Y", IF($BA693="C", IF($AF693="N/A", $Q693, $AF693), IF($AF693="N/A", $T693, $AM693)), IF($AG693="N/A", $T693,$AG693)))))))</f>
        <v>1</v>
      </c>
      <c r="CA693" s="15" t="s">
        <v>75</v>
      </c>
      <c r="CB693" s="16">
        <f>BZ693</f>
        <v>1</v>
      </c>
      <c r="CC693" s="15" t="str">
        <f>IF(OR($BH693="T", $BH693="R"), 0, IF($BH693="C", IF($BI693="Y", IF($BA693="C", 0, IF(AF693="N/A", Q693-T693, AF693-AG693)), IF($AF693="N/A", U693, AH693)), AN693))</f>
        <v>N/A</v>
      </c>
      <c r="CD693" s="15" t="str">
        <f>IF(OR($BH693="T", $BH693="R"), 0, IF($BH693="C", IF($BI693="Y", 0, IF($AF693="N/A", V693, AI693)), AO693))</f>
        <v>N/A</v>
      </c>
      <c r="CE693" s="15" t="str">
        <f>IF(OR($BH693="T", $BH693="R"), 0, IF($BH693="C", IF($BI693="Y", 0, IF($AF693="N/A", W693, AJ693)), AP693))</f>
        <v>N/A</v>
      </c>
      <c r="CF693" s="15" t="str">
        <f>IF(OR($BH693="T", $BH693="R"), 0, IF($BH693="C", IF($BI693="Y", 0, IF($AF693="N/A", X693, AK693)), AQ693))</f>
        <v>N/A</v>
      </c>
      <c r="CG693" t="str">
        <f>IF(AC693="N/A", "S:"&amp;L693&amp;" G:"&amp;M693&amp;" GR:"&amp;Q693, IF(AC693=0, "S:"&amp;L693&amp;" G:"&amp;M693&amp;" GR:"&amp;Q693, "S:"&amp;L693&amp;"/"&amp;AD693&amp;" G:"&amp;AE693&amp;" GR:"&amp;AF693))</f>
        <v>S:0 G:1 GR:1</v>
      </c>
    </row>
    <row r="694" spans="1:85" x14ac:dyDescent="0.25">
      <c r="A694" s="14">
        <v>5582</v>
      </c>
      <c r="B694" s="15" t="s">
        <v>2890</v>
      </c>
      <c r="C694" s="15" t="s">
        <v>62</v>
      </c>
      <c r="D694" s="15" t="s">
        <v>60</v>
      </c>
      <c r="E694" s="15">
        <f>VLOOKUP(B694, 'Rookie Year'!$A$2:$B$55679,2,FALSE)</f>
        <v>2020</v>
      </c>
      <c r="F694" s="15">
        <v>2024</v>
      </c>
      <c r="G694" s="15" t="s">
        <v>42</v>
      </c>
      <c r="H694" s="15" t="s">
        <v>1928</v>
      </c>
      <c r="I694" s="16">
        <v>1</v>
      </c>
      <c r="J694" s="15">
        <v>1</v>
      </c>
      <c r="K694" s="17">
        <f>IF(AND(G694&lt;&gt;"N",R694="N/A"), IF(I694&lt;4, 0, 0.25),IF(I694=1, IF(J694=1,0.25, 0.25), IF(I694&lt;13, 0.25, IF(I694&lt;26, 0.4, IF(I694&lt;51, 0.6, 0.75)))))</f>
        <v>0.25</v>
      </c>
      <c r="L694" s="16">
        <f>I694-M694</f>
        <v>0</v>
      </c>
      <c r="M694" s="16">
        <f>ROUNDUP(I694*K694,0)</f>
        <v>1</v>
      </c>
      <c r="N694" s="16">
        <f>M694*J694</f>
        <v>1</v>
      </c>
      <c r="O694" s="16">
        <v>0</v>
      </c>
      <c r="P694" s="16">
        <v>0</v>
      </c>
      <c r="Q694" s="16">
        <f>N694-O694-P694</f>
        <v>1</v>
      </c>
      <c r="R694" s="15" t="s">
        <v>75</v>
      </c>
      <c r="S694" s="15">
        <f>IF(R694="N/A", J694-($B$1-F694), J694-($B$1-R694))</f>
        <v>1</v>
      </c>
      <c r="T694" s="16">
        <f>IF($S694&lt;1, "N/A", $M694)</f>
        <v>1</v>
      </c>
      <c r="U694" s="16" t="str">
        <f>IF($S694&lt;2, "N/A", $M694)</f>
        <v>N/A</v>
      </c>
      <c r="V694" s="16" t="str">
        <f>IF($S694&lt;3, "N/A", $M694)</f>
        <v>N/A</v>
      </c>
      <c r="W694" s="16" t="str">
        <f>IF($S694&lt;4, "N/A", $M694)</f>
        <v>N/A</v>
      </c>
      <c r="X694" s="16" t="str">
        <f>IF($S694&lt;5, "N/A", $M694)</f>
        <v>N/A</v>
      </c>
      <c r="Y694" s="15" t="str">
        <f>IF(SUM(T694:X694)&lt;&gt;Q694, "CHECK", "OK")</f>
        <v>OK</v>
      </c>
      <c r="Z694" s="15" t="str">
        <f>IF(F694=$B$1, "No", IF(S694=1, "Yes", "No"))</f>
        <v>No</v>
      </c>
      <c r="AA694" s="18" t="str">
        <f>IF(C694="DM", "N/A", IF(Z694="No","N/A",VLOOKUP(B694,'Extension List'!$A$3:$R$1972,18,FALSE)))</f>
        <v>N/A</v>
      </c>
      <c r="AB694" s="15" t="str">
        <f>IF(C694="DM", "N/A", IF(Z694="No","N/A",VLOOKUP(B694,'Extension List'!$A$3:$T$1972,20,FALSE)))</f>
        <v>N/A</v>
      </c>
      <c r="AC694" s="15" t="str">
        <f>IF(AA694="N/A", "N/A", 0)</f>
        <v>N/A</v>
      </c>
      <c r="AD694" s="16" t="str">
        <f>IF(AE694="N/A", "N/A", AA694-AE694)</f>
        <v>N/A</v>
      </c>
      <c r="AE694" s="16" t="str">
        <f>IF(AA694="N/A", "N/A", IF(AC694&gt;0, IF(AA694&lt;13, ROUNDUP(0.25*AA694,0), IF(AA694&lt;26, ROUNDUP(0.4*AA694,0), IF(AA694&lt;51, ROUNDUP(0.6*AA694,0), ROUNDUP(0.75*AA694,0)))), "N/A"))</f>
        <v>N/A</v>
      </c>
      <c r="AF694" s="16" t="str">
        <f>IF(AD694="N/A","N/A", (AE694*AC694)+Q694)</f>
        <v>N/A</v>
      </c>
      <c r="AG694" s="16" t="str">
        <f>IF($AF694="N/A", "N/A", "TBC")</f>
        <v>N/A</v>
      </c>
      <c r="AH694" s="16" t="str">
        <f>IF($AF694="N/A", "N/A", "TBC")</f>
        <v>N/A</v>
      </c>
      <c r="AI694" s="16" t="str">
        <f>IF($AF694="N/A","N/A",IF(AC694&gt;1,"TBC","N/A"))</f>
        <v>N/A</v>
      </c>
      <c r="AJ694" s="16" t="str">
        <f>IF($AF694="N/A","N/A",IF(AC694&gt;2,"TBC","N/A"))</f>
        <v>N/A</v>
      </c>
      <c r="AK694" s="16" t="str">
        <f>IF($AF694="N/A","N/A",IF(AC694&gt;3,"TBC","N/A"))</f>
        <v>N/A</v>
      </c>
      <c r="AL694" s="16" t="str">
        <f>IF(AC694="N/A","N/A",IF(AC694&gt;0,IF(SUM(AG694:AK694)&lt;&gt;AF694,"CHECK","OK"),"N/A"))</f>
        <v>N/A</v>
      </c>
      <c r="AM694" s="16">
        <f>IF(AD694="N/A", L694+T694, L694+AG694)</f>
        <v>1</v>
      </c>
      <c r="AN694" s="16" t="str">
        <f>IF(AD694="N/A", IF(U694="N/A", "N/A", L694+U694), AD694+AH694)</f>
        <v>N/A</v>
      </c>
      <c r="AO694" s="16" t="str">
        <f>IF(AD694="N/A", IF(V694="N/A", "N/A", L694+V694), IF(AI694="N/A", "N/A", AD694+AI694))</f>
        <v>N/A</v>
      </c>
      <c r="AP694" s="16" t="str">
        <f>IF(AD694="N/A", IF(W694="N/A", "N/A", L694+W694), IF(AJ694="N/A", "N/A", AD694+AJ694))</f>
        <v>N/A</v>
      </c>
      <c r="AQ694" s="16" t="str">
        <f>IF(AD694="N/A", IF(X694="N/A", "N/A", L694+X694), IF(AK694="N/A", "N/A", AD694+AK694))</f>
        <v>N/A</v>
      </c>
      <c r="AR694" s="15" t="s">
        <v>40</v>
      </c>
      <c r="AS694" s="15" t="s">
        <v>40</v>
      </c>
      <c r="AT694" s="15" t="s">
        <v>40</v>
      </c>
      <c r="AU694" s="15" t="s">
        <v>40</v>
      </c>
      <c r="AV694" s="15" t="s">
        <v>40</v>
      </c>
      <c r="AW694" s="15" t="s">
        <v>40</v>
      </c>
      <c r="AX694" s="15" t="s">
        <v>40</v>
      </c>
      <c r="AY694" s="15" t="s">
        <v>40</v>
      </c>
      <c r="AZ694" s="15" t="s">
        <v>40</v>
      </c>
      <c r="BA694" s="15" t="s">
        <v>40</v>
      </c>
      <c r="BB694" s="15" t="s">
        <v>40</v>
      </c>
      <c r="BC694" s="15" t="s">
        <v>40</v>
      </c>
      <c r="BD694" s="15" t="s">
        <v>40</v>
      </c>
      <c r="BE694" s="15" t="s">
        <v>40</v>
      </c>
      <c r="BF694" s="15" t="s">
        <v>40</v>
      </c>
      <c r="BG694" s="15" t="s">
        <v>40</v>
      </c>
      <c r="BH694" s="15" t="s">
        <v>40</v>
      </c>
      <c r="BJ694" s="16">
        <f>IF(AR694="R", $CA694, IF(OR(AR694="P", AR694="T", AR694="N"), 0, IF($C694="DM", $T694, IF(OR(AR694="Y", AR694="IR"),$AM694,IF(AR694="C", IF($BI694="Y", IF($AF694="N/A", $Q694, $AF694), IF($AG694="N/A", $T694,$AG694)))))))</f>
        <v>1</v>
      </c>
      <c r="BK694" s="16">
        <f>IF(AS694="R", $CA694, IF(OR(AS694="P", AS694="T", AS694="N"), 0, IF($C694="DM", $T694, IF(OR(AS694="Y", AS694="IR"),$AM694,IF(AS694="C", IF($BI694="Y", IF($AF694="N/A", $Q694, $AF694), IF($AG694="N/A", $T694,$AG694)))))))</f>
        <v>1</v>
      </c>
      <c r="BL694" s="16">
        <f>IF(AT694="R", $CA694, IF(OR(AT694="P", AT694="T", AT694="N"), 0, IF($C694="DM", $T694, IF(OR(AT694="Y", AT694="IR"),$AM694,IF(AT694="C", IF($BI694="Y", IF($AF694="N/A", $Q694, $AF694), IF($AG694="N/A", $T694,$AG694)))))))</f>
        <v>1</v>
      </c>
      <c r="BM694" s="16">
        <f>IF(AU694="R", $CA694, IF(OR(AU694="P", AU694="T", AU694="N"), 0, IF($C694="DM", $T694, IF(OR(AU694="Y", AU694="IR"),$AM694,IF(AU694="C", IF($BI694="Y", IF($AF694="N/A", $Q694, $AF694), IF($AG694="N/A", $T694,$AG694)))))))</f>
        <v>1</v>
      </c>
      <c r="BN694" s="16">
        <f>IF(AV694="R", $CA694, IF(OR(AV694="P", AV694="T", AV694="N"), 0, IF($C694="DM", $T694, IF(OR(AV694="Y", AV694="IR"),$AM694,IF(AV694="C", IF($BI694="Y", IF($AF694="N/A", $Q694, $AF694), IF($AG694="N/A", $T694,$AG694)))))))</f>
        <v>1</v>
      </c>
      <c r="BO694" s="16">
        <f>IF(AW694="R", $CA694, IF(OR(AW694="P", AW694="T", AW694="N"), 0, IF($C694="DM", $T694, IF(OR(AW694="Y", AW694="IR"),$AM694,IF(AW694="C", IF($BI694="Y", IF($AF694="N/A", $Q694, $AF694), IF($AG694="N/A", $T694,$AG694)))))))</f>
        <v>1</v>
      </c>
      <c r="BP694" s="16">
        <f>IF(AX694="R", $CA694, IF(OR(AX694="P", AX694="T", AX694="N"), 0, IF($C694="DM", $T694, IF(OR(AX694="Y", AX694="IR"),$AM694,IF(AX694="C", IF($BI694="Y", IF($AF694="N/A", $Q694, $AF694), IF($AG694="N/A", $T694,$AG694)))))))</f>
        <v>1</v>
      </c>
      <c r="BQ694" s="16">
        <f>IF(AY694="R", $CA694, IF(OR(AY694="P", AY694="T", AY694="N"), 0, IF($C694="DM", $T694, IF(OR(AY694="Y", AY694="IR"),$AM694,IF(AY694="C", IF($BI694="Y", IF($AF694="N/A", $Q694, $AF694), IF($AG694="N/A", $T694,$AG694)))))))</f>
        <v>1</v>
      </c>
      <c r="BR694" s="16">
        <f>IF(AZ694="R", $CA694, IF(OR(AZ694="P", AZ694="T", AZ694="N"), 0, IF($C694="DM", $T694, IF(OR(AZ694="Y", AZ694="IR"),$AM694,IF(AZ694="C", IF($BI694="Y", IF($AF694="N/A", $Q694, $AF694), IF($AG694="N/A", $T694,$AG694)))))))</f>
        <v>1</v>
      </c>
      <c r="BS694" s="16">
        <f>IF(BA694="R", $CA694, IF(OR(BA694="P", BA694="T", BA694="N"), 0, IF($C694="DM", $T694, IF(OR(BA694="Y", BA694="IR"),$AM694,IF(BA694="C", IF($BI694="Y", IF($AF694="N/A", $Q694, $AF694), IF($AG694="N/A", $T694,$AG694)))))))</f>
        <v>1</v>
      </c>
      <c r="BT694" s="16">
        <f>IF(BB694="R", $CA694, IF(OR(BB694="P", BB694="T", BB694="N"), 0, IF($C694="DM", $T694, IF(OR(BB694="Y", BB694="IR"),$AM694,IF(BB694="C", IF($BI694="Y", IF($BA694="C", IF($AF694="N/A", $Q694, $AF694), IF($AF694="N/A", $T694, $AM694)), IF($AG694="N/A", $T694,$AG694)))))))</f>
        <v>1</v>
      </c>
      <c r="BU694" s="16">
        <f>IF(BC694="R", $CA694, IF(OR(BC694="P", BC694="T", BC694="N"), 0, IF($C694="DM", $T694, IF(OR(BC694="Y", BC694="IR"),$AM694,IF(BC694="C", IF($BI694="Y", IF($BA694="C", IF($AF694="N/A", $Q694, $AF694), IF($AF694="N/A", $T694, $AM694)), IF($AG694="N/A", $T694,$AG694)))))))</f>
        <v>1</v>
      </c>
      <c r="BV694" s="16">
        <f>IF(BD694="R", $CA694, IF(OR(BD694="P", BD694="T", BD694="N"), 0, IF($C694="DM", $T694, IF(OR(BD694="Y", BD694="IR"),$AM694,IF(BD694="C", IF($BI694="Y", IF($BA694="C", IF($AF694="N/A", $Q694, $AF694), IF($AF694="N/A", $T694, $AM694)), IF($AG694="N/A", $T694,$AG694)))))))</f>
        <v>1</v>
      </c>
      <c r="BW694" s="16">
        <f>IF(BE694="R", $CA694, IF(OR(BE694="P", BE694="T", BE694="N"), 0, IF($C694="DM", $T694, IF(OR(BE694="Y", BE694="IR"),$AM694,IF(BE694="C", IF($BI694="Y", IF($BA694="C", IF($AF694="N/A", $Q694, $AF694), IF($AF694="N/A", $T694, $AM694)), IF($AG694="N/A", $T694,$AG694)))))))</f>
        <v>1</v>
      </c>
      <c r="BX694" s="16">
        <f>IF(BF694="R", $CA694, IF(OR(BF694="P", BF694="T", BF694="N"), 0, IF($C694="DM", $T694, IF(OR(BF694="Y", BF694="IR"),$AM694,IF(BF694="C", IF($BI694="Y", IF($BA694="C", IF($AF694="N/A", $Q694, $AF694), IF($AF694="N/A", $T694, $AM694)), IF($AG694="N/A", $T694,$AG694)))))))</f>
        <v>1</v>
      </c>
      <c r="BY694" s="16">
        <f>IF(BG694="R", $CA694, IF(OR(BG694="P", BG694="T", BG694="N"), 0, IF($C694="DM", $T694, IF(OR(BG694="Y", BG694="IR"),$AM694,IF(BG694="C", IF($BI694="Y", IF($BA694="C", IF($AF694="N/A", $Q694, $AF694), IF($AF694="N/A", $T694, $AM694)), IF($AG694="N/A", $T694,$AG694)))))))</f>
        <v>1</v>
      </c>
      <c r="BZ694" s="16">
        <f>IF(BH694="R", $CA694, IF(OR(BH694="P", BH694="T", BH694="N"), 0, IF($C694="DM", $T694, IF(OR(BH694="Y", BH694="IR"),$AM694,IF(BH694="C", IF($BI694="Y", IF($BA694="C", IF($AF694="N/A", $Q694, $AF694), IF($AF694="N/A", $T694, $AM694)), IF($AG694="N/A", $T694,$AG694)))))))</f>
        <v>1</v>
      </c>
      <c r="CA694" s="15" t="s">
        <v>75</v>
      </c>
      <c r="CB694" s="16">
        <f>BZ694</f>
        <v>1</v>
      </c>
      <c r="CC694" s="15" t="str">
        <f>IF(OR($BH694="T", $BH694="R"), 0, IF($BH694="C", IF($BI694="Y", IF($BA694="C", 0, IF(AF694="N/A", Q694-T694, AF694-AG694)), IF($AF694="N/A", U694, AH694)), AN694))</f>
        <v>N/A</v>
      </c>
      <c r="CD694" s="15" t="str">
        <f>IF(OR($BH694="T", $BH694="R"), 0, IF($BH694="C", IF($BI694="Y", 0, IF($AF694="N/A", V694, AI694)), AO694))</f>
        <v>N/A</v>
      </c>
      <c r="CE694" s="15" t="str">
        <f>IF(OR($BH694="T", $BH694="R"), 0, IF($BH694="C", IF($BI694="Y", 0, IF($AF694="N/A", W694, AJ694)), AP694))</f>
        <v>N/A</v>
      </c>
      <c r="CF694" s="15" t="str">
        <f>IF(OR($BH694="T", $BH694="R"), 0, IF($BH694="C", IF($BI694="Y", 0, IF($AF694="N/A", X694, AK694)), AQ694))</f>
        <v>N/A</v>
      </c>
      <c r="CG694" t="str">
        <f>IF(AC694="N/A", "S:"&amp;L694&amp;" G:"&amp;M694&amp;" GR:"&amp;Q694, IF(AC694=0, "S:"&amp;L694&amp;" G:"&amp;M694&amp;" GR:"&amp;Q694, "S:"&amp;L694&amp;"/"&amp;AD694&amp;" G:"&amp;AE694&amp;" GR:"&amp;AF694))</f>
        <v>S:0 G:1 GR:1</v>
      </c>
    </row>
    <row r="695" spans="1:85" x14ac:dyDescent="0.25">
      <c r="A695" s="14">
        <v>4044</v>
      </c>
      <c r="B695" s="15" t="s">
        <v>556</v>
      </c>
      <c r="C695" s="15" t="s">
        <v>62</v>
      </c>
      <c r="D695" s="15" t="s">
        <v>60</v>
      </c>
      <c r="E695" s="15">
        <f>VLOOKUP(B695, 'Rookie Year'!$A$2:$B$55679,2,FALSE)</f>
        <v>2017</v>
      </c>
      <c r="F695" s="15">
        <v>2021</v>
      </c>
      <c r="G695" s="15" t="s">
        <v>42</v>
      </c>
      <c r="H695" s="15" t="s">
        <v>1928</v>
      </c>
      <c r="I695" s="16">
        <v>34</v>
      </c>
      <c r="J695" s="15">
        <v>5</v>
      </c>
      <c r="K695" s="17">
        <f>IF(AND(G695&lt;&gt;"N",R695="N/A"), IF(I695&lt;4, 0, 0.25),IF(I695=1, IF(J695=1,0.25, 0.25), IF(I695&lt;13, 0.25, IF(I695&lt;26, 0.4, IF(I695&lt;51, 0.6, 0.75)))))</f>
        <v>0.6</v>
      </c>
      <c r="L695" s="16">
        <f>I695-M695</f>
        <v>13</v>
      </c>
      <c r="M695" s="16">
        <f>ROUNDUP(I695*K695,0)</f>
        <v>21</v>
      </c>
      <c r="N695" s="16">
        <f>M695*J695</f>
        <v>105</v>
      </c>
      <c r="O695" s="16">
        <v>63</v>
      </c>
      <c r="P695" s="16">
        <v>0</v>
      </c>
      <c r="Q695" s="16">
        <f>N695-O695-P695</f>
        <v>42</v>
      </c>
      <c r="R695" s="15" t="s">
        <v>75</v>
      </c>
      <c r="S695" s="15">
        <f>IF(R695="N/A", J695-($B$1-F695), J695-($B$1-R695))</f>
        <v>2</v>
      </c>
      <c r="T695" s="16">
        <v>21</v>
      </c>
      <c r="U695" s="16">
        <v>21</v>
      </c>
      <c r="V695" s="16" t="str">
        <f>IF($S695&lt;3, "N/A", $M695)</f>
        <v>N/A</v>
      </c>
      <c r="W695" s="16" t="str">
        <f>IF($S695&lt;4, "N/A", $M695)</f>
        <v>N/A</v>
      </c>
      <c r="X695" s="16" t="str">
        <f>IF($S695&lt;5, "N/A", $M695)</f>
        <v>N/A</v>
      </c>
      <c r="Y695" s="15" t="str">
        <f>IF(SUM(T695:X695)&lt;&gt;Q695, "CHECK", "OK")</f>
        <v>OK</v>
      </c>
      <c r="Z695" s="15" t="str">
        <f>IF(F695=$B$1, "No", IF(S695=1, "Yes", "No"))</f>
        <v>No</v>
      </c>
      <c r="AA695" s="18" t="str">
        <f>IF(C695="DM", "N/A", IF(Z695="No","N/A",VLOOKUP(B695,'Extension List'!$A$3:$R$1972,18,FALSE)))</f>
        <v>N/A</v>
      </c>
      <c r="AB695" s="15" t="str">
        <f>IF(C695="DM", "N/A", IF(Z695="No","N/A",VLOOKUP(B695,'Extension List'!$A$3:$T$1972,20,FALSE)))</f>
        <v>N/A</v>
      </c>
      <c r="AC695" s="15" t="str">
        <f>IF(AA695="N/A", "N/A", 0)</f>
        <v>N/A</v>
      </c>
      <c r="AD695" s="16" t="str">
        <f>IF(AE695="N/A", "N/A", AA695-AE695)</f>
        <v>N/A</v>
      </c>
      <c r="AE695" s="16" t="str">
        <f>IF(AA695="N/A", "N/A", IF(AC695&gt;0, IF(AA695&lt;13, ROUNDUP(0.25*AA695,0), IF(AA695&lt;26, ROUNDUP(0.4*AA695,0), IF(AA695&lt;51, ROUNDUP(0.6*AA695,0), ROUNDUP(0.75*AA695,0)))), "N/A"))</f>
        <v>N/A</v>
      </c>
      <c r="AF695" s="16" t="str">
        <f>IF(AD695="N/A","N/A", (AE695*AC695)+Q695)</f>
        <v>N/A</v>
      </c>
      <c r="AG695" s="16" t="str">
        <f>IF($AF695="N/A", "N/A", "TBC")</f>
        <v>N/A</v>
      </c>
      <c r="AH695" s="16" t="str">
        <f>IF($AF695="N/A", "N/A", "TBC")</f>
        <v>N/A</v>
      </c>
      <c r="AI695" s="16" t="str">
        <f>IF($AF695="N/A","N/A",IF(AC695&gt;1,"TBC","N/A"))</f>
        <v>N/A</v>
      </c>
      <c r="AJ695" s="16" t="str">
        <f>IF($AF695="N/A","N/A",IF(AC695&gt;2,"TBC","N/A"))</f>
        <v>N/A</v>
      </c>
      <c r="AK695" s="16" t="str">
        <f>IF($AF695="N/A","N/A",IF(AC695&gt;3,"TBC","N/A"))</f>
        <v>N/A</v>
      </c>
      <c r="AL695" s="16" t="str">
        <f>IF(AC695="N/A","N/A",IF(AC695&gt;0,IF(SUM(AG695:AK695)&lt;&gt;AF695,"CHECK","OK"),"N/A"))</f>
        <v>N/A</v>
      </c>
      <c r="AM695" s="16">
        <f>IF(AD695="N/A", L695+T695, L695+AG695)</f>
        <v>34</v>
      </c>
      <c r="AN695" s="16">
        <f>IF(AD695="N/A", IF(U695="N/A", "N/A", L695+U695), AD695+AH695)</f>
        <v>34</v>
      </c>
      <c r="AO695" s="16" t="str">
        <f>IF(AD695="N/A", IF(V695="N/A", "N/A", L695+V695), IF(AI695="N/A", "N/A", AD695+AI695))</f>
        <v>N/A</v>
      </c>
      <c r="AP695" s="16" t="str">
        <f>IF(AD695="N/A", IF(W695="N/A", "N/A", L695+W695), IF(AJ695="N/A", "N/A", AD695+AJ695))</f>
        <v>N/A</v>
      </c>
      <c r="AQ695" s="16" t="str">
        <f>IF(AD695="N/A", IF(X695="N/A", "N/A", L695+X695), IF(AK695="N/A", "N/A", AD695+AK695))</f>
        <v>N/A</v>
      </c>
      <c r="AR695" s="15" t="s">
        <v>40</v>
      </c>
      <c r="AS695" s="15" t="s">
        <v>40</v>
      </c>
      <c r="AT695" s="15" t="s">
        <v>40</v>
      </c>
      <c r="AU695" s="15" t="s">
        <v>40</v>
      </c>
      <c r="AV695" s="15" t="s">
        <v>40</v>
      </c>
      <c r="AW695" s="15" t="s">
        <v>40</v>
      </c>
      <c r="AX695" s="15" t="s">
        <v>40</v>
      </c>
      <c r="AY695" s="15" t="s">
        <v>40</v>
      </c>
      <c r="AZ695" s="15" t="s">
        <v>40</v>
      </c>
      <c r="BA695" s="15" t="s">
        <v>40</v>
      </c>
      <c r="BB695" s="15" t="s">
        <v>40</v>
      </c>
      <c r="BC695" s="15" t="s">
        <v>40</v>
      </c>
      <c r="BD695" s="15" t="s">
        <v>40</v>
      </c>
      <c r="BE695" s="15" t="s">
        <v>40</v>
      </c>
      <c r="BF695" s="15" t="s">
        <v>40</v>
      </c>
      <c r="BG695" s="15" t="s">
        <v>40</v>
      </c>
      <c r="BH695" s="15" t="s">
        <v>40</v>
      </c>
      <c r="BI695" s="15"/>
      <c r="BJ695" s="16">
        <f>IF(AR695="R", $CA695, IF(OR(AR695="P", AR695="T", AR695="N"), 0, IF($C695="DM", $T695, IF(OR(AR695="Y", AR695="IR"),$AM695,IF(AR695="C", IF($BI695="Y", IF($AF695="N/A", $Q695, $AF695), IF($AG695="N/A", $T695,$AG695)))))))</f>
        <v>34</v>
      </c>
      <c r="BK695" s="16">
        <f>IF(AS695="R", $CA695, IF(OR(AS695="P", AS695="T", AS695="N"), 0, IF($C695="DM", $T695, IF(OR(AS695="Y", AS695="IR"),$AM695,IF(AS695="C", IF($BI695="Y", IF($AF695="N/A", $Q695, $AF695), IF($AG695="N/A", $T695,$AG695)))))))</f>
        <v>34</v>
      </c>
      <c r="BL695" s="16">
        <f>IF(AT695="R", $CA695, IF(OR(AT695="P", AT695="T", AT695="N"), 0, IF($C695="DM", $T695, IF(OR(AT695="Y", AT695="IR"),$AM695,IF(AT695="C", IF($BI695="Y", IF($AF695="N/A", $Q695, $AF695), IF($AG695="N/A", $T695,$AG695)))))))</f>
        <v>34</v>
      </c>
      <c r="BM695" s="16">
        <f>IF(AU695="R", $CA695, IF(OR(AU695="P", AU695="T", AU695="N"), 0, IF($C695="DM", $T695, IF(OR(AU695="Y", AU695="IR"),$AM695,IF(AU695="C", IF($BI695="Y", IF($AF695="N/A", $Q695, $AF695), IF($AG695="N/A", $T695,$AG695)))))))</f>
        <v>34</v>
      </c>
      <c r="BN695" s="16">
        <f>IF(AV695="R", $CA695, IF(OR(AV695="P", AV695="T", AV695="N"), 0, IF($C695="DM", $T695, IF(OR(AV695="Y", AV695="IR"),$AM695,IF(AV695="C", IF($BI695="Y", IF($AF695="N/A", $Q695, $AF695), IF($AG695="N/A", $T695,$AG695)))))))</f>
        <v>34</v>
      </c>
      <c r="BO695" s="16">
        <f>IF(AW695="R", $CA695, IF(OR(AW695="P", AW695="T", AW695="N"), 0, IF($C695="DM", $T695, IF(OR(AW695="Y", AW695="IR"),$AM695,IF(AW695="C", IF($BI695="Y", IF($AF695="N/A", $Q695, $AF695), IF($AG695="N/A", $T695,$AG695)))))))</f>
        <v>34</v>
      </c>
      <c r="BP695" s="16">
        <f>IF(AX695="R", $CA695, IF(OR(AX695="P", AX695="T", AX695="N"), 0, IF($C695="DM", $T695, IF(OR(AX695="Y", AX695="IR"),$AM695,IF(AX695="C", IF($BI695="Y", IF($AF695="N/A", $Q695, $AF695), IF($AG695="N/A", $T695,$AG695)))))))</f>
        <v>34</v>
      </c>
      <c r="BQ695" s="16">
        <f>IF(AY695="R", $CA695, IF(OR(AY695="P", AY695="T", AY695="N"), 0, IF($C695="DM", $T695, IF(OR(AY695="Y", AY695="IR"),$AM695,IF(AY695="C", IF($BI695="Y", IF($AF695="N/A", $Q695, $AF695), IF($AG695="N/A", $T695,$AG695)))))))</f>
        <v>34</v>
      </c>
      <c r="BR695" s="16">
        <f>IF(AZ695="R", $CA695, IF(OR(AZ695="P", AZ695="T", AZ695="N"), 0, IF($C695="DM", $T695, IF(OR(AZ695="Y", AZ695="IR"),$AM695,IF(AZ695="C", IF($BI695="Y", IF($AF695="N/A", $Q695, $AF695), IF($AG695="N/A", $T695,$AG695)))))))</f>
        <v>34</v>
      </c>
      <c r="BS695" s="16">
        <f>IF(BA695="R", $CA695, IF(OR(BA695="P", BA695="T", BA695="N"), 0, IF($C695="DM", $T695, IF(OR(BA695="Y", BA695="IR"),$AM695,IF(BA695="C", IF($BI695="Y", IF($AF695="N/A", $Q695, $AF695), IF($AG695="N/A", $T695,$AG695)))))))</f>
        <v>34</v>
      </c>
      <c r="BT695" s="16">
        <f>IF(BB695="R", $CA695, IF(OR(BB695="P", BB695="T", BB695="N"), 0, IF($C695="DM", $T695, IF(OR(BB695="Y", BB695="IR"),$AM695,IF(BB695="C", IF($BI695="Y", IF($BA695="C", IF($AF695="N/A", $Q695, $AF695), IF($AF695="N/A", $T695, $AM695)), IF($AG695="N/A", $T695,$AG695)))))))</f>
        <v>34</v>
      </c>
      <c r="BU695" s="16">
        <f>IF(BC695="R", $CA695, IF(OR(BC695="P", BC695="T", BC695="N"), 0, IF($C695="DM", $T695, IF(OR(BC695="Y", BC695="IR"),$AM695,IF(BC695="C", IF($BI695="Y", IF($BA695="C", IF($AF695="N/A", $Q695, $AF695), IF($AF695="N/A", $T695, $AM695)), IF($AG695="N/A", $T695,$AG695)))))))</f>
        <v>34</v>
      </c>
      <c r="BV695" s="16">
        <f>IF(BD695="R", $CA695, IF(OR(BD695="P", BD695="T", BD695="N"), 0, IF($C695="DM", $T695, IF(OR(BD695="Y", BD695="IR"),$AM695,IF(BD695="C", IF($BI695="Y", IF($BA695="C", IF($AF695="N/A", $Q695, $AF695), IF($AF695="N/A", $T695, $AM695)), IF($AG695="N/A", $T695,$AG695)))))))</f>
        <v>34</v>
      </c>
      <c r="BW695" s="16">
        <f>IF(BE695="R", $CA695, IF(OR(BE695="P", BE695="T", BE695="N"), 0, IF($C695="DM", $T695, IF(OR(BE695="Y", BE695="IR"),$AM695,IF(BE695="C", IF($BI695="Y", IF($BA695="C", IF($AF695="N/A", $Q695, $AF695), IF($AF695="N/A", $T695, $AM695)), IF($AG695="N/A", $T695,$AG695)))))))</f>
        <v>34</v>
      </c>
      <c r="BX695" s="16">
        <f>IF(BF695="R", $CA695, IF(OR(BF695="P", BF695="T", BF695="N"), 0, IF($C695="DM", $T695, IF(OR(BF695="Y", BF695="IR"),$AM695,IF(BF695="C", IF($BI695="Y", IF($BA695="C", IF($AF695="N/A", $Q695, $AF695), IF($AF695="N/A", $T695, $AM695)), IF($AG695="N/A", $T695,$AG695)))))))</f>
        <v>34</v>
      </c>
      <c r="BY695" s="16">
        <f>IF(BG695="R", $CA695, IF(OR(BG695="P", BG695="T", BG695="N"), 0, IF($C695="DM", $T695, IF(OR(BG695="Y", BG695="IR"),$AM695,IF(BG695="C", IF($BI695="Y", IF($BA695="C", IF($AF695="N/A", $Q695, $AF695), IF($AF695="N/A", $T695, $AM695)), IF($AG695="N/A", $T695,$AG695)))))))</f>
        <v>34</v>
      </c>
      <c r="BZ695" s="16">
        <f>IF(BH695="R", $CA695, IF(OR(BH695="P", BH695="T", BH695="N"), 0, IF($C695="DM", $T695, IF(OR(BH695="Y", BH695="IR"),$AM695,IF(BH695="C", IF($BI695="Y", IF($BA695="C", IF($AF695="N/A", $Q695, $AF695), IF($AF695="N/A", $T695, $AM695)), IF($AG695="N/A", $T695,$AG695)))))))</f>
        <v>34</v>
      </c>
      <c r="CA695" s="15" t="s">
        <v>75</v>
      </c>
      <c r="CB695" s="16">
        <f>BZ695</f>
        <v>34</v>
      </c>
      <c r="CC695" s="15">
        <f>IF(OR($BH695="T", $BH695="R"), 0, IF($BH695="C", IF($BI695="Y", IF($BA695="C", 0, IF(AF695="N/A", Q695-T695, AF695-AG695)), IF($AF695="N/A", U695, AH695)), AN695))</f>
        <v>34</v>
      </c>
      <c r="CD695" s="15" t="str">
        <f>IF(OR($BH695="T", $BH695="R"), 0, IF($BH695="C", IF($BI695="Y", 0, IF($AF695="N/A", V695, AI695)), AO695))</f>
        <v>N/A</v>
      </c>
      <c r="CE695" s="15" t="str">
        <f>IF(OR($BH695="T", $BH695="R"), 0, IF($BH695="C", IF($BI695="Y", 0, IF($AF695="N/A", W695, AJ695)), AP695))</f>
        <v>N/A</v>
      </c>
      <c r="CF695" s="15" t="str">
        <f>IF(OR($BH695="T", $BH695="R"), 0, IF($BH695="C", IF($BI695="Y", 0, IF($AF695="N/A", X695, AK695)), AQ695))</f>
        <v>N/A</v>
      </c>
      <c r="CG695" t="str">
        <f>IF(AC695="N/A", "S:"&amp;L695&amp;" G:"&amp;M695&amp;" GR:"&amp;Q695, IF(AC695=0, "S:"&amp;L695&amp;" G:"&amp;M695&amp;" GR:"&amp;Q695, "S:"&amp;L695&amp;"/"&amp;AD695&amp;" G:"&amp;AE695&amp;" GR:"&amp;AF695))</f>
        <v>S:13 G:21 GR:42</v>
      </c>
    </row>
    <row r="696" spans="1:85" x14ac:dyDescent="0.25">
      <c r="A696" s="14">
        <v>5583</v>
      </c>
      <c r="B696" s="15" t="s">
        <v>627</v>
      </c>
      <c r="C696" s="15" t="s">
        <v>62</v>
      </c>
      <c r="D696" s="15" t="s">
        <v>60</v>
      </c>
      <c r="E696" s="15">
        <f>VLOOKUP(B696, 'Rookie Year'!$A$2:$B$55679,2,FALSE)</f>
        <v>2018</v>
      </c>
      <c r="F696" s="15">
        <v>2024</v>
      </c>
      <c r="G696" s="15" t="s">
        <v>42</v>
      </c>
      <c r="H696" s="15" t="s">
        <v>1928</v>
      </c>
      <c r="I696" s="16">
        <v>2</v>
      </c>
      <c r="J696" s="15">
        <v>1</v>
      </c>
      <c r="K696" s="17">
        <f>IF(AND(G696&lt;&gt;"N",R696="N/A"), IF(I696&lt;4, 0, 0.25),IF(I696=1, IF(J696=1,0.25, 0.25), IF(I696&lt;13, 0.25, IF(I696&lt;26, 0.4, IF(I696&lt;51, 0.6, 0.75)))))</f>
        <v>0.25</v>
      </c>
      <c r="L696" s="16">
        <f>I696-M696</f>
        <v>1</v>
      </c>
      <c r="M696" s="16">
        <f>ROUNDUP(I696*K696,0)</f>
        <v>1</v>
      </c>
      <c r="N696" s="16">
        <f>M696*J696</f>
        <v>1</v>
      </c>
      <c r="O696" s="16">
        <v>0</v>
      </c>
      <c r="P696" s="16">
        <v>0</v>
      </c>
      <c r="Q696" s="16">
        <f>N696-O696-P696</f>
        <v>1</v>
      </c>
      <c r="R696" s="15" t="s">
        <v>75</v>
      </c>
      <c r="S696" s="15">
        <f>IF(R696="N/A", J696-($B$1-F696), J696-($B$1-R696))</f>
        <v>1</v>
      </c>
      <c r="T696" s="16">
        <f>IF($S696&lt;1, "N/A", $M696)</f>
        <v>1</v>
      </c>
      <c r="U696" s="16" t="str">
        <f>IF($S696&lt;2, "N/A", $M696)</f>
        <v>N/A</v>
      </c>
      <c r="V696" s="16" t="str">
        <f>IF($S696&lt;3, "N/A", $M696)</f>
        <v>N/A</v>
      </c>
      <c r="W696" s="16" t="str">
        <f>IF($S696&lt;4, "N/A", $M696)</f>
        <v>N/A</v>
      </c>
      <c r="X696" s="16" t="str">
        <f>IF($S696&lt;5, "N/A", $M696)</f>
        <v>N/A</v>
      </c>
      <c r="Y696" s="15" t="str">
        <f>IF(SUM(T696:X696)&lt;&gt;Q696, "CHECK", "OK")</f>
        <v>OK</v>
      </c>
      <c r="Z696" s="15" t="str">
        <f>IF(F696=$B$1, "No", IF(S696=1, "Yes", "No"))</f>
        <v>No</v>
      </c>
      <c r="AA696" s="18" t="str">
        <f>IF(C696="DM", "N/A", IF(Z696="No","N/A",VLOOKUP(B696,'Extension List'!$A$3:$R$1972,18,FALSE)))</f>
        <v>N/A</v>
      </c>
      <c r="AB696" s="15" t="str">
        <f>IF(C696="DM", "N/A", IF(Z696="No","N/A",VLOOKUP(B696,'Extension List'!$A$3:$T$1972,20,FALSE)))</f>
        <v>N/A</v>
      </c>
      <c r="AC696" s="15" t="str">
        <f>IF(AA696="N/A", "N/A", 0)</f>
        <v>N/A</v>
      </c>
      <c r="AD696" s="16" t="str">
        <f>IF(AE696="N/A", "N/A", AA696-AE696)</f>
        <v>N/A</v>
      </c>
      <c r="AE696" s="16" t="str">
        <f>IF(AA696="N/A", "N/A", IF(AC696&gt;0, IF(AA696&lt;13, ROUNDUP(0.25*AA696,0), IF(AA696&lt;26, ROUNDUP(0.4*AA696,0), IF(AA696&lt;51, ROUNDUP(0.6*AA696,0), ROUNDUP(0.75*AA696,0)))), "N/A"))</f>
        <v>N/A</v>
      </c>
      <c r="AF696" s="16" t="str">
        <f>IF(AD696="N/A","N/A", (AE696*AC696)+Q696)</f>
        <v>N/A</v>
      </c>
      <c r="AG696" s="16" t="str">
        <f>IF($AF696="N/A", "N/A", "TBC")</f>
        <v>N/A</v>
      </c>
      <c r="AH696" s="16" t="str">
        <f>IF($AF696="N/A", "N/A", "TBC")</f>
        <v>N/A</v>
      </c>
      <c r="AI696" s="16" t="str">
        <f>IF($AF696="N/A","N/A",IF(AC696&gt;1,"TBC","N/A"))</f>
        <v>N/A</v>
      </c>
      <c r="AJ696" s="16" t="str">
        <f>IF($AF696="N/A","N/A",IF(AC696&gt;2,"TBC","N/A"))</f>
        <v>N/A</v>
      </c>
      <c r="AK696" s="16" t="str">
        <f>IF($AF696="N/A","N/A",IF(AC696&gt;3,"TBC","N/A"))</f>
        <v>N/A</v>
      </c>
      <c r="AL696" s="16" t="str">
        <f>IF(AC696="N/A","N/A",IF(AC696&gt;0,IF(SUM(AG696:AK696)&lt;&gt;AF696,"CHECK","OK"),"N/A"))</f>
        <v>N/A</v>
      </c>
      <c r="AM696" s="16">
        <f>IF(AD696="N/A", L696+T696, L696+AG696)</f>
        <v>2</v>
      </c>
      <c r="AN696" s="16" t="str">
        <f>IF(AD696="N/A", IF(U696="N/A", "N/A", L696+U696), AD696+AH696)</f>
        <v>N/A</v>
      </c>
      <c r="AO696" s="16" t="str">
        <f>IF(AD696="N/A", IF(V696="N/A", "N/A", L696+V696), IF(AI696="N/A", "N/A", AD696+AI696))</f>
        <v>N/A</v>
      </c>
      <c r="AP696" s="16" t="str">
        <f>IF(AD696="N/A", IF(W696="N/A", "N/A", L696+W696), IF(AJ696="N/A", "N/A", AD696+AJ696))</f>
        <v>N/A</v>
      </c>
      <c r="AQ696" s="16" t="str">
        <f>IF(AD696="N/A", IF(X696="N/A", "N/A", L696+X696), IF(AK696="N/A", "N/A", AD696+AK696))</f>
        <v>N/A</v>
      </c>
      <c r="AR696" s="15" t="s">
        <v>44</v>
      </c>
      <c r="AS696" s="15" t="s">
        <v>44</v>
      </c>
      <c r="AT696" s="15" t="s">
        <v>44</v>
      </c>
      <c r="AU696" s="15" t="s">
        <v>44</v>
      </c>
      <c r="AV696" s="15" t="s">
        <v>44</v>
      </c>
      <c r="AW696" s="15" t="s">
        <v>44</v>
      </c>
      <c r="AX696" s="15" t="s">
        <v>44</v>
      </c>
      <c r="AY696" s="15" t="s">
        <v>44</v>
      </c>
      <c r="AZ696" s="15" t="s">
        <v>44</v>
      </c>
      <c r="BA696" s="15" t="s">
        <v>44</v>
      </c>
      <c r="BB696" s="15" t="s">
        <v>44</v>
      </c>
      <c r="BC696" s="15" t="s">
        <v>44</v>
      </c>
      <c r="BD696" s="15" t="s">
        <v>44</v>
      </c>
      <c r="BE696" s="15" t="s">
        <v>44</v>
      </c>
      <c r="BF696" s="15" t="s">
        <v>44</v>
      </c>
      <c r="BG696" s="15" t="s">
        <v>44</v>
      </c>
      <c r="BH696" s="15" t="s">
        <v>44</v>
      </c>
      <c r="BJ696" s="16">
        <f>IF(AR696="R", $CA696, IF(OR(AR696="P", AR696="T", AR696="N"), 0, IF($C696="DM", $T696, IF(OR(AR696="Y", AR696="IR"),$AM696,IF(AR696="C", IF($BI696="Y", IF($AF696="N/A", $Q696, $AF696), IF($AG696="N/A", $T696,$AG696)))))))</f>
        <v>1</v>
      </c>
      <c r="BK696" s="16">
        <f>IF(AS696="R", $CA696, IF(OR(AS696="P", AS696="T", AS696="N"), 0, IF($C696="DM", $T696, IF(OR(AS696="Y", AS696="IR"),$AM696,IF(AS696="C", IF($BI696="Y", IF($AF696="N/A", $Q696, $AF696), IF($AG696="N/A", $T696,$AG696)))))))</f>
        <v>1</v>
      </c>
      <c r="BL696" s="16">
        <f>IF(AT696="R", $CA696, IF(OR(AT696="P", AT696="T", AT696="N"), 0, IF($C696="DM", $T696, IF(OR(AT696="Y", AT696="IR"),$AM696,IF(AT696="C", IF($BI696="Y", IF($AF696="N/A", $Q696, $AF696), IF($AG696="N/A", $T696,$AG696)))))))</f>
        <v>1</v>
      </c>
      <c r="BM696" s="16">
        <f>IF(AU696="R", $CA696, IF(OR(AU696="P", AU696="T", AU696="N"), 0, IF($C696="DM", $T696, IF(OR(AU696="Y", AU696="IR"),$AM696,IF(AU696="C", IF($BI696="Y", IF($AF696="N/A", $Q696, $AF696), IF($AG696="N/A", $T696,$AG696)))))))</f>
        <v>1</v>
      </c>
      <c r="BN696" s="16">
        <f>IF(AV696="R", $CA696, IF(OR(AV696="P", AV696="T", AV696="N"), 0, IF($C696="DM", $T696, IF(OR(AV696="Y", AV696="IR"),$AM696,IF(AV696="C", IF($BI696="Y", IF($AF696="N/A", $Q696, $AF696), IF($AG696="N/A", $T696,$AG696)))))))</f>
        <v>1</v>
      </c>
      <c r="BO696" s="16">
        <f>IF(AW696="R", $CA696, IF(OR(AW696="P", AW696="T", AW696="N"), 0, IF($C696="DM", $T696, IF(OR(AW696="Y", AW696="IR"),$AM696,IF(AW696="C", IF($BI696="Y", IF($AF696="N/A", $Q696, $AF696), IF($AG696="N/A", $T696,$AG696)))))))</f>
        <v>1</v>
      </c>
      <c r="BP696" s="16">
        <f>IF(AX696="R", $CA696, IF(OR(AX696="P", AX696="T", AX696="N"), 0, IF($C696="DM", $T696, IF(OR(AX696="Y", AX696="IR"),$AM696,IF(AX696="C", IF($BI696="Y", IF($AF696="N/A", $Q696, $AF696), IF($AG696="N/A", $T696,$AG696)))))))</f>
        <v>1</v>
      </c>
      <c r="BQ696" s="16">
        <f>IF(AY696="R", $CA696, IF(OR(AY696="P", AY696="T", AY696="N"), 0, IF($C696="DM", $T696, IF(OR(AY696="Y", AY696="IR"),$AM696,IF(AY696="C", IF($BI696="Y", IF($AF696="N/A", $Q696, $AF696), IF($AG696="N/A", $T696,$AG696)))))))</f>
        <v>1</v>
      </c>
      <c r="BR696" s="16">
        <f>IF(AZ696="R", $CA696, IF(OR(AZ696="P", AZ696="T", AZ696="N"), 0, IF($C696="DM", $T696, IF(OR(AZ696="Y", AZ696="IR"),$AM696,IF(AZ696="C", IF($BI696="Y", IF($AF696="N/A", $Q696, $AF696), IF($AG696="N/A", $T696,$AG696)))))))</f>
        <v>1</v>
      </c>
      <c r="BS696" s="16">
        <f>IF(BA696="R", $CA696, IF(OR(BA696="P", BA696="T", BA696="N"), 0, IF($C696="DM", $T696, IF(OR(BA696="Y", BA696="IR"),$AM696,IF(BA696="C", IF($BI696="Y", IF($AF696="N/A", $Q696, $AF696), IF($AG696="N/A", $T696,$AG696)))))))</f>
        <v>1</v>
      </c>
      <c r="BT696" s="16">
        <f>IF(BB696="R", $CA696, IF(OR(BB696="P", BB696="T", BB696="N"), 0, IF($C696="DM", $T696, IF(OR(BB696="Y", BB696="IR"),$AM696,IF(BB696="C", IF($BI696="Y", IF($BA696="C", IF($AF696="N/A", $Q696, $AF696), IF($AF696="N/A", $T696, $AM696)), IF($AG696="N/A", $T696,$AG696)))))))</f>
        <v>1</v>
      </c>
      <c r="BU696" s="16">
        <f>IF(BC696="R", $CA696, IF(OR(BC696="P", BC696="T", BC696="N"), 0, IF($C696="DM", $T696, IF(OR(BC696="Y", BC696="IR"),$AM696,IF(BC696="C", IF($BI696="Y", IF($BA696="C", IF($AF696="N/A", $Q696, $AF696), IF($AF696="N/A", $T696, $AM696)), IF($AG696="N/A", $T696,$AG696)))))))</f>
        <v>1</v>
      </c>
      <c r="BV696" s="16">
        <f>IF(BD696="R", $CA696, IF(OR(BD696="P", BD696="T", BD696="N"), 0, IF($C696="DM", $T696, IF(OR(BD696="Y", BD696="IR"),$AM696,IF(BD696="C", IF($BI696="Y", IF($BA696="C", IF($AF696="N/A", $Q696, $AF696), IF($AF696="N/A", $T696, $AM696)), IF($AG696="N/A", $T696,$AG696)))))))</f>
        <v>1</v>
      </c>
      <c r="BW696" s="16">
        <f>IF(BE696="R", $CA696, IF(OR(BE696="P", BE696="T", BE696="N"), 0, IF($C696="DM", $T696, IF(OR(BE696="Y", BE696="IR"),$AM696,IF(BE696="C", IF($BI696="Y", IF($BA696="C", IF($AF696="N/A", $Q696, $AF696), IF($AF696="N/A", $T696, $AM696)), IF($AG696="N/A", $T696,$AG696)))))))</f>
        <v>1</v>
      </c>
      <c r="BX696" s="16">
        <f>IF(BF696="R", $CA696, IF(OR(BF696="P", BF696="T", BF696="N"), 0, IF($C696="DM", $T696, IF(OR(BF696="Y", BF696="IR"),$AM696,IF(BF696="C", IF($BI696="Y", IF($BA696="C", IF($AF696="N/A", $Q696, $AF696), IF($AF696="N/A", $T696, $AM696)), IF($AG696="N/A", $T696,$AG696)))))))</f>
        <v>1</v>
      </c>
      <c r="BY696" s="16">
        <f>IF(BG696="R", $CA696, IF(OR(BG696="P", BG696="T", BG696="N"), 0, IF($C696="DM", $T696, IF(OR(BG696="Y", BG696="IR"),$AM696,IF(BG696="C", IF($BI696="Y", IF($BA696="C", IF($AF696="N/A", $Q696, $AF696), IF($AF696="N/A", $T696, $AM696)), IF($AG696="N/A", $T696,$AG696)))))))</f>
        <v>1</v>
      </c>
      <c r="BZ696" s="16">
        <f>IF(BH696="R", $CA696, IF(OR(BH696="P", BH696="T", BH696="N"), 0, IF($C696="DM", $T696, IF(OR(BH696="Y", BH696="IR"),$AM696,IF(BH696="C", IF($BI696="Y", IF($BA696="C", IF($AF696="N/A", $Q696, $AF696), IF($AF696="N/A", $T696, $AM696)), IF($AG696="N/A", $T696,$AG696)))))))</f>
        <v>1</v>
      </c>
      <c r="CA696" s="15" t="s">
        <v>75</v>
      </c>
      <c r="CB696" s="16">
        <f>BZ696</f>
        <v>1</v>
      </c>
      <c r="CC696" s="15" t="str">
        <f>IF(OR($BH696="T", $BH696="R"), 0, IF($BH696="C", IF($BI696="Y", IF($BA696="C", 0, IF(AF696="N/A", Q696-T696, AF696-AG696)), IF($AF696="N/A", U696, AH696)), AN696))</f>
        <v>N/A</v>
      </c>
      <c r="CD696" s="15" t="str">
        <f>IF(OR($BH696="T", $BH696="R"), 0, IF($BH696="C", IF($BI696="Y", 0, IF($AF696="N/A", V696, AI696)), AO696))</f>
        <v>N/A</v>
      </c>
      <c r="CE696" s="15" t="str">
        <f>IF(OR($BH696="T", $BH696="R"), 0, IF($BH696="C", IF($BI696="Y", 0, IF($AF696="N/A", W696, AJ696)), AP696))</f>
        <v>N/A</v>
      </c>
      <c r="CF696" s="15" t="str">
        <f>IF(OR($BH696="T", $BH696="R"), 0, IF($BH696="C", IF($BI696="Y", 0, IF($AF696="N/A", X696, AK696)), AQ696))</f>
        <v>N/A</v>
      </c>
      <c r="CG696" t="str">
        <f>IF(AC696="N/A", "S:"&amp;L696&amp;" G:"&amp;M696&amp;" GR:"&amp;Q696, IF(AC696=0, "S:"&amp;L696&amp;" G:"&amp;M696&amp;" GR:"&amp;Q696, "S:"&amp;L696&amp;"/"&amp;AD696&amp;" G:"&amp;AE696&amp;" GR:"&amp;AF696))</f>
        <v>S:1 G:1 GR:1</v>
      </c>
    </row>
    <row r="697" spans="1:85" x14ac:dyDescent="0.25">
      <c r="A697" s="14">
        <v>4185</v>
      </c>
      <c r="B697" s="15" t="s">
        <v>2380</v>
      </c>
      <c r="C697" s="15" t="s">
        <v>62</v>
      </c>
      <c r="D697" s="15" t="s">
        <v>60</v>
      </c>
      <c r="E697" s="15">
        <f>VLOOKUP(B697, 'Rookie Year'!$A$2:$B$55679,2,FALSE)</f>
        <v>2021</v>
      </c>
      <c r="F697" s="15">
        <v>2021</v>
      </c>
      <c r="G697" s="15" t="s">
        <v>40</v>
      </c>
      <c r="H697" s="15" t="s">
        <v>2190</v>
      </c>
      <c r="I697" s="16">
        <v>3</v>
      </c>
      <c r="J697" s="15">
        <v>3</v>
      </c>
      <c r="K697" s="17">
        <f>IF(AND(G697&lt;&gt;"N",R697="N/A"), IF(I697&lt;4, 0, 0.25),IF(I697=1, IF(J697=1,0.25, 0.25), IF(I697&lt;13, 0.25, IF(I697&lt;26, 0.4, IF(I697&lt;51, 0.6, 0.75)))))</f>
        <v>0.25</v>
      </c>
      <c r="L697" s="16">
        <f>I697-M697</f>
        <v>2</v>
      </c>
      <c r="M697" s="16">
        <f>ROUNDUP(I697*K697,0)</f>
        <v>1</v>
      </c>
      <c r="N697" s="16">
        <f>M697*J697</f>
        <v>3</v>
      </c>
      <c r="O697" s="16">
        <v>2</v>
      </c>
      <c r="P697" s="16">
        <v>1</v>
      </c>
      <c r="Q697" s="16">
        <f>N697-O697-P697</f>
        <v>0</v>
      </c>
      <c r="R697" s="15">
        <v>2023</v>
      </c>
      <c r="S697" s="15">
        <f>IF(R697="N/A", J697-($B$1-F697), J697-($B$1-R697))</f>
        <v>2</v>
      </c>
      <c r="T697" s="16">
        <v>0</v>
      </c>
      <c r="U697" s="16">
        <v>0</v>
      </c>
      <c r="V697" s="16" t="str">
        <f>IF($S697&lt;3, "N/A", $M697)</f>
        <v>N/A</v>
      </c>
      <c r="W697" s="16" t="str">
        <f>IF($S697&lt;4, "N/A", $M697)</f>
        <v>N/A</v>
      </c>
      <c r="X697" s="16" t="str">
        <f>IF($S697&lt;5, "N/A", $M697)</f>
        <v>N/A</v>
      </c>
      <c r="Y697" s="15" t="str">
        <f>IF(SUM(T697:X697)&lt;&gt;Q697, "CHECK", "OK")</f>
        <v>OK</v>
      </c>
      <c r="Z697" s="15" t="str">
        <f>IF(F697=$B$1, "No", IF(S697=1, "Yes", "No"))</f>
        <v>No</v>
      </c>
      <c r="AA697" s="18" t="str">
        <f>IF(C697="DM", "N/A", IF(Z697="No","N/A",VLOOKUP(B697,'Extension List'!$A$3:$R$1972,18,FALSE)))</f>
        <v>N/A</v>
      </c>
      <c r="AB697" s="15" t="str">
        <f>IF(C697="DM", "N/A", IF(Z697="No","N/A",VLOOKUP(B697,'Extension List'!$A$3:$T$1972,20,FALSE)))</f>
        <v>N/A</v>
      </c>
      <c r="AC697" s="15" t="str">
        <f>IF(AA697="N/A", "N/A", 0)</f>
        <v>N/A</v>
      </c>
      <c r="AD697" s="16" t="str">
        <f>IF(AE697="N/A", "N/A", AA697-AE697)</f>
        <v>N/A</v>
      </c>
      <c r="AE697" s="16" t="str">
        <f>IF(AA697="N/A", "N/A", IF(AC697&gt;0, IF(AA697&lt;13, ROUNDUP(0.25*AA697,0), IF(AA697&lt;26, ROUNDUP(0.4*AA697,0), IF(AA697&lt;51, ROUNDUP(0.6*AA697,0), ROUNDUP(0.75*AA697,0)))), "N/A"))</f>
        <v>N/A</v>
      </c>
      <c r="AF697" s="16" t="str">
        <f>IF(AD697="N/A","N/A", (AE697*AC697)+Q697)</f>
        <v>N/A</v>
      </c>
      <c r="AG697" s="16" t="str">
        <f>IF($AF697="N/A", "N/A", "TBC")</f>
        <v>N/A</v>
      </c>
      <c r="AH697" s="16" t="str">
        <f>IF($AF697="N/A", "N/A", "TBC")</f>
        <v>N/A</v>
      </c>
      <c r="AI697" s="16" t="str">
        <f>IF($AF697="N/A","N/A",IF(AC697&gt;1,"TBC","N/A"))</f>
        <v>N/A</v>
      </c>
      <c r="AJ697" s="16" t="str">
        <f>IF($AF697="N/A","N/A",IF(AC697&gt;2,"TBC","N/A"))</f>
        <v>N/A</v>
      </c>
      <c r="AK697" s="16" t="str">
        <f>IF($AF697="N/A","N/A",IF(AC697&gt;3,"TBC","N/A"))</f>
        <v>N/A</v>
      </c>
      <c r="AL697" s="16" t="str">
        <f>IF(AC697="N/A","N/A",IF(AC697&gt;0,IF(SUM(AG697:AK697)&lt;&gt;AF697,"CHECK","OK"),"N/A"))</f>
        <v>N/A</v>
      </c>
      <c r="AM697" s="16">
        <f>IF(AD697="N/A", L697+T697, L697+AG697)</f>
        <v>2</v>
      </c>
      <c r="AN697" s="16">
        <f>IF(AD697="N/A", IF(U697="N/A", "N/A", L697+U697), AD697+AH697)</f>
        <v>2</v>
      </c>
      <c r="AO697" s="16" t="str">
        <f>IF(AD697="N/A", IF(V697="N/A", "N/A", L697+V697), IF(AI697="N/A", "N/A", AD697+AI697))</f>
        <v>N/A</v>
      </c>
      <c r="AP697" s="16" t="str">
        <f>IF(AD697="N/A", IF(W697="N/A", "N/A", L697+W697), IF(AJ697="N/A", "N/A", AD697+AJ697))</f>
        <v>N/A</v>
      </c>
      <c r="AQ697" s="16" t="str">
        <f>IF(AD697="N/A", IF(X697="N/A", "N/A", L697+X697), IF(AK697="N/A", "N/A", AD697+AK697))</f>
        <v>N/A</v>
      </c>
      <c r="AR697" s="15" t="s">
        <v>40</v>
      </c>
      <c r="AS697" s="15" t="s">
        <v>40</v>
      </c>
      <c r="AT697" s="15" t="s">
        <v>40</v>
      </c>
      <c r="AU697" s="15" t="s">
        <v>40</v>
      </c>
      <c r="AV697" s="15" t="s">
        <v>40</v>
      </c>
      <c r="AW697" s="15" t="s">
        <v>40</v>
      </c>
      <c r="AX697" s="15" t="s">
        <v>40</v>
      </c>
      <c r="AY697" s="15" t="s">
        <v>40</v>
      </c>
      <c r="AZ697" s="15" t="s">
        <v>40</v>
      </c>
      <c r="BA697" s="15" t="s">
        <v>40</v>
      </c>
      <c r="BB697" s="15" t="s">
        <v>40</v>
      </c>
      <c r="BC697" s="15" t="s">
        <v>40</v>
      </c>
      <c r="BD697" s="15" t="s">
        <v>40</v>
      </c>
      <c r="BE697" s="15" t="s">
        <v>40</v>
      </c>
      <c r="BF697" s="15" t="s">
        <v>40</v>
      </c>
      <c r="BG697" s="15" t="s">
        <v>40</v>
      </c>
      <c r="BH697" s="15" t="s">
        <v>40</v>
      </c>
      <c r="BI697" s="15"/>
      <c r="BJ697" s="16">
        <f>IF(AR697="R", $CA697, IF(OR(AR697="P", AR697="T", AR697="N"), 0, IF($C697="DM", $T697, IF(OR(AR697="Y", AR697="IR"),$AM697,IF(AR697="C", IF($BI697="Y", IF($AF697="N/A", $Q697, $AF697), IF($AG697="N/A", $T697,$AG697)))))))</f>
        <v>2</v>
      </c>
      <c r="BK697" s="16">
        <f>IF(AS697="R", $CA697, IF(OR(AS697="P", AS697="T", AS697="N"), 0, IF($C697="DM", $T697, IF(OR(AS697="Y", AS697="IR"),$AM697,IF(AS697="C", IF($BI697="Y", IF($AF697="N/A", $Q697, $AF697), IF($AG697="N/A", $T697,$AG697)))))))</f>
        <v>2</v>
      </c>
      <c r="BL697" s="16">
        <f>IF(AT697="R", $CA697, IF(OR(AT697="P", AT697="T", AT697="N"), 0, IF($C697="DM", $T697, IF(OR(AT697="Y", AT697="IR"),$AM697,IF(AT697="C", IF($BI697="Y", IF($AF697="N/A", $Q697, $AF697), IF($AG697="N/A", $T697,$AG697)))))))</f>
        <v>2</v>
      </c>
      <c r="BM697" s="16">
        <f>IF(AU697="R", $CA697, IF(OR(AU697="P", AU697="T", AU697="N"), 0, IF($C697="DM", $T697, IF(OR(AU697="Y", AU697="IR"),$AM697,IF(AU697="C", IF($BI697="Y", IF($AF697="N/A", $Q697, $AF697), IF($AG697="N/A", $T697,$AG697)))))))</f>
        <v>2</v>
      </c>
      <c r="BN697" s="16">
        <f>IF(AV697="R", $CA697, IF(OR(AV697="P", AV697="T", AV697="N"), 0, IF($C697="DM", $T697, IF(OR(AV697="Y", AV697="IR"),$AM697,IF(AV697="C", IF($BI697="Y", IF($AF697="N/A", $Q697, $AF697), IF($AG697="N/A", $T697,$AG697)))))))</f>
        <v>2</v>
      </c>
      <c r="BO697" s="16">
        <f>IF(AW697="R", $CA697, IF(OR(AW697="P", AW697="T", AW697="N"), 0, IF($C697="DM", $T697, IF(OR(AW697="Y", AW697="IR"),$AM697,IF(AW697="C", IF($BI697="Y", IF($AF697="N/A", $Q697, $AF697), IF($AG697="N/A", $T697,$AG697)))))))</f>
        <v>2</v>
      </c>
      <c r="BP697" s="16">
        <f>IF(AX697="R", $CA697, IF(OR(AX697="P", AX697="T", AX697="N"), 0, IF($C697="DM", $T697, IF(OR(AX697="Y", AX697="IR"),$AM697,IF(AX697="C", IF($BI697="Y", IF($AF697="N/A", $Q697, $AF697), IF($AG697="N/A", $T697,$AG697)))))))</f>
        <v>2</v>
      </c>
      <c r="BQ697" s="16">
        <f>IF(AY697="R", $CA697, IF(OR(AY697="P", AY697="T", AY697="N"), 0, IF($C697="DM", $T697, IF(OR(AY697="Y", AY697="IR"),$AM697,IF(AY697="C", IF($BI697="Y", IF($AF697="N/A", $Q697, $AF697), IF($AG697="N/A", $T697,$AG697)))))))</f>
        <v>2</v>
      </c>
      <c r="BR697" s="16">
        <f>IF(AZ697="R", $CA697, IF(OR(AZ697="P", AZ697="T", AZ697="N"), 0, IF($C697="DM", $T697, IF(OR(AZ697="Y", AZ697="IR"),$AM697,IF(AZ697="C", IF($BI697="Y", IF($AF697="N/A", $Q697, $AF697), IF($AG697="N/A", $T697,$AG697)))))))</f>
        <v>2</v>
      </c>
      <c r="BS697" s="16">
        <f>IF(BA697="R", $CA697, IF(OR(BA697="P", BA697="T", BA697="N"), 0, IF($C697="DM", $T697, IF(OR(BA697="Y", BA697="IR"),$AM697,IF(BA697="C", IF($BI697="Y", IF($AF697="N/A", $Q697, $AF697), IF($AG697="N/A", $T697,$AG697)))))))</f>
        <v>2</v>
      </c>
      <c r="BT697" s="16">
        <f>IF(BB697="R", $CA697, IF(OR(BB697="P", BB697="T", BB697="N"), 0, IF($C697="DM", $T697, IF(OR(BB697="Y", BB697="IR"),$AM697,IF(BB697="C", IF($BI697="Y", IF($BA697="C", IF($AF697="N/A", $Q697, $AF697), IF($AF697="N/A", $T697, $AM697)), IF($AG697="N/A", $T697,$AG697)))))))</f>
        <v>2</v>
      </c>
      <c r="BU697" s="16">
        <f>IF(BC697="R", $CA697, IF(OR(BC697="P", BC697="T", BC697="N"), 0, IF($C697="DM", $T697, IF(OR(BC697="Y", BC697="IR"),$AM697,IF(BC697="C", IF($BI697="Y", IF($BA697="C", IF($AF697="N/A", $Q697, $AF697), IF($AF697="N/A", $T697, $AM697)), IF($AG697="N/A", $T697,$AG697)))))))</f>
        <v>2</v>
      </c>
      <c r="BV697" s="16">
        <f>IF(BD697="R", $CA697, IF(OR(BD697="P", BD697="T", BD697="N"), 0, IF($C697="DM", $T697, IF(OR(BD697="Y", BD697="IR"),$AM697,IF(BD697="C", IF($BI697="Y", IF($BA697="C", IF($AF697="N/A", $Q697, $AF697), IF($AF697="N/A", $T697, $AM697)), IF($AG697="N/A", $T697,$AG697)))))))</f>
        <v>2</v>
      </c>
      <c r="BW697" s="16">
        <f>IF(BE697="R", $CA697, IF(OR(BE697="P", BE697="T", BE697="N"), 0, IF($C697="DM", $T697, IF(OR(BE697="Y", BE697="IR"),$AM697,IF(BE697="C", IF($BI697="Y", IF($BA697="C", IF($AF697="N/A", $Q697, $AF697), IF($AF697="N/A", $T697, $AM697)), IF($AG697="N/A", $T697,$AG697)))))))</f>
        <v>2</v>
      </c>
      <c r="BX697" s="16">
        <f>IF(BF697="R", $CA697, IF(OR(BF697="P", BF697="T", BF697="N"), 0, IF($C697="DM", $T697, IF(OR(BF697="Y", BF697="IR"),$AM697,IF(BF697="C", IF($BI697="Y", IF($BA697="C", IF($AF697="N/A", $Q697, $AF697), IF($AF697="N/A", $T697, $AM697)), IF($AG697="N/A", $T697,$AG697)))))))</f>
        <v>2</v>
      </c>
      <c r="BY697" s="16">
        <f>IF(BG697="R", $CA697, IF(OR(BG697="P", BG697="T", BG697="N"), 0, IF($C697="DM", $T697, IF(OR(BG697="Y", BG697="IR"),$AM697,IF(BG697="C", IF($BI697="Y", IF($BA697="C", IF($AF697="N/A", $Q697, $AF697), IF($AF697="N/A", $T697, $AM697)), IF($AG697="N/A", $T697,$AG697)))))))</f>
        <v>2</v>
      </c>
      <c r="BZ697" s="16">
        <f>IF(BH697="R", $CA697, IF(OR(BH697="P", BH697="T", BH697="N"), 0, IF($C697="DM", $T697, IF(OR(BH697="Y", BH697="IR"),$AM697,IF(BH697="C", IF($BI697="Y", IF($BA697="C", IF($AF697="N/A", $Q697, $AF697), IF($AF697="N/A", $T697, $AM697)), IF($AG697="N/A", $T697,$AG697)))))))</f>
        <v>2</v>
      </c>
      <c r="CA697" s="15" t="s">
        <v>75</v>
      </c>
      <c r="CB697" s="16">
        <f>BZ697</f>
        <v>2</v>
      </c>
      <c r="CC697" s="15">
        <f>IF(OR($BH697="T", $BH697="R"), 0, IF($BH697="C", IF($BI697="Y", IF($BA697="C", 0, IF(AF697="N/A", Q697-T697, AF697-AG697)), IF($AF697="N/A", U697, AH697)), AN697))</f>
        <v>2</v>
      </c>
      <c r="CD697" s="15" t="str">
        <f>IF(OR($BH697="T", $BH697="R"), 0, IF($BH697="C", IF($BI697="Y", 0, IF($AF697="N/A", V697, AI697)), AO697))</f>
        <v>N/A</v>
      </c>
      <c r="CE697" s="15" t="str">
        <f>IF(OR($BH697="T", $BH697="R"), 0, IF($BH697="C", IF($BI697="Y", 0, IF($AF697="N/A", W697, AJ697)), AP697))</f>
        <v>N/A</v>
      </c>
      <c r="CF697" s="15" t="str">
        <f>IF(OR($BH697="T", $BH697="R"), 0, IF($BH697="C", IF($BI697="Y", 0, IF($AF697="N/A", X697, AK697)), AQ697))</f>
        <v>N/A</v>
      </c>
      <c r="CG697" t="str">
        <f>IF(AC697="N/A", "S:"&amp;L697&amp;" G:"&amp;M697&amp;" GR:"&amp;Q697, IF(AC697=0, "S:"&amp;L697&amp;" G:"&amp;M697&amp;" GR:"&amp;Q697, "S:"&amp;L697&amp;"/"&amp;AD697&amp;" G:"&amp;AE697&amp;" GR:"&amp;AF697))</f>
        <v>S:2 G:1 GR:0</v>
      </c>
    </row>
    <row r="698" spans="1:85" x14ac:dyDescent="0.25">
      <c r="A698" s="14">
        <v>3136</v>
      </c>
      <c r="B698" s="15" t="s">
        <v>760</v>
      </c>
      <c r="C698" s="15" t="s">
        <v>62</v>
      </c>
      <c r="D698" s="15" t="s">
        <v>60</v>
      </c>
      <c r="E698" s="15">
        <f>VLOOKUP(B698, 'Rookie Year'!$A$2:$B$55679,2,FALSE)</f>
        <v>2019</v>
      </c>
      <c r="F698" s="15">
        <v>2019</v>
      </c>
      <c r="G698" s="15" t="s">
        <v>40</v>
      </c>
      <c r="H698" s="15" t="s">
        <v>1927</v>
      </c>
      <c r="I698" s="16">
        <v>4</v>
      </c>
      <c r="J698" s="15">
        <v>4</v>
      </c>
      <c r="K698" s="17">
        <f>IF(AND(G698&lt;&gt;"N",R698="N/A"), IF(I698&lt;4, 0, 0.25),IF(I698=1, IF(J698=1,0.25, 0.25), IF(I698&lt;13, 0.25, IF(I698&lt;26, 0.4, IF(I698&lt;51, 0.6, 0.75)))))</f>
        <v>0.25</v>
      </c>
      <c r="L698" s="16">
        <f>I698-M698</f>
        <v>3</v>
      </c>
      <c r="M698" s="16">
        <f>ROUNDUP(I698*K698,0)</f>
        <v>1</v>
      </c>
      <c r="N698" s="16">
        <f>M698*J698</f>
        <v>4</v>
      </c>
      <c r="O698" s="16">
        <v>4</v>
      </c>
      <c r="P698" s="16">
        <v>0</v>
      </c>
      <c r="Q698" s="16">
        <f>N698-O698-P698</f>
        <v>0</v>
      </c>
      <c r="R698" s="15">
        <v>2021</v>
      </c>
      <c r="S698" s="15">
        <f>IF(R698="N/A", J698-($B$1-F698), J698-($B$1-R698))</f>
        <v>1</v>
      </c>
      <c r="T698" s="16">
        <v>0</v>
      </c>
      <c r="U698" s="16" t="str">
        <f>IF($S698&lt;2, "N/A", $M698)</f>
        <v>N/A</v>
      </c>
      <c r="V698" s="16" t="str">
        <f>IF($S698&lt;3, "N/A", $M698)</f>
        <v>N/A</v>
      </c>
      <c r="W698" s="16" t="str">
        <f>IF($S698&lt;4, "N/A", $M698)</f>
        <v>N/A</v>
      </c>
      <c r="X698" s="16" t="str">
        <f>IF($S698&lt;5, "N/A", $M698)</f>
        <v>N/A</v>
      </c>
      <c r="Y698" s="15" t="str">
        <f>IF(SUM(T698:X698)&lt;&gt;Q698, "CHECK", "OK")</f>
        <v>OK</v>
      </c>
      <c r="Z698" s="15" t="str">
        <f>IF(F698=$B$1, "No", IF(S698=1, "Yes", "No"))</f>
        <v>Yes</v>
      </c>
      <c r="AA698" s="18">
        <f>IF(C698="DM", "N/A", IF(Z698="No","N/A",VLOOKUP(B698,'Extension List'!$A$3:$R$1972,18,FALSE)))</f>
        <v>43</v>
      </c>
      <c r="AB698" s="15">
        <f>IF(C698="DM", "N/A", IF(Z698="No","N/A",VLOOKUP(B698,'Extension List'!$A$3:$T$1972,20,FALSE)))</f>
        <v>4</v>
      </c>
      <c r="AC698" s="15">
        <f>IF(AA698="N/A", "N/A", 0)</f>
        <v>0</v>
      </c>
      <c r="AD698" s="16" t="str">
        <f>IF(AE698="N/A", "N/A", AA698-AE698)</f>
        <v>N/A</v>
      </c>
      <c r="AE698" s="16" t="str">
        <f>IF(AA698="N/A", "N/A", IF(AC698&gt;0, IF(AA698&lt;13, ROUNDUP(0.25*AA698,0), IF(AA698&lt;26, ROUNDUP(0.4*AA698,0), IF(AA698&lt;51, ROUNDUP(0.6*AA698,0), ROUNDUP(0.75*AA698,0)))), "N/A"))</f>
        <v>N/A</v>
      </c>
      <c r="AF698" s="16" t="str">
        <f>IF(AD698="N/A","N/A", (AE698*AC698)+Q698)</f>
        <v>N/A</v>
      </c>
      <c r="AG698" s="16" t="str">
        <f>IF($AF698="N/A", "N/A", "TBC")</f>
        <v>N/A</v>
      </c>
      <c r="AH698" s="16" t="str">
        <f>IF($AF698="N/A", "N/A", "TBC")</f>
        <v>N/A</v>
      </c>
      <c r="AI698" s="16" t="str">
        <f>IF($AF698="N/A","N/A",IF(AC698&gt;1,"TBC","N/A"))</f>
        <v>N/A</v>
      </c>
      <c r="AJ698" s="16" t="str">
        <f>IF($AF698="N/A","N/A",IF(AC698&gt;2,"TBC","N/A"))</f>
        <v>N/A</v>
      </c>
      <c r="AK698" s="16" t="str">
        <f>IF($AF698="N/A","N/A",IF(AC698&gt;3,"TBC","N/A"))</f>
        <v>N/A</v>
      </c>
      <c r="AL698" s="16" t="str">
        <f>IF(AC698="N/A","N/A",IF(AC698&gt;0,IF(SUM(AG698:AK698)&lt;&gt;AF698,"CHECK","OK"),"N/A"))</f>
        <v>N/A</v>
      </c>
      <c r="AM698" s="16">
        <f>IF(AD698="N/A", L698+T698, L698+AG698)</f>
        <v>3</v>
      </c>
      <c r="AN698" s="16" t="str">
        <f>IF(AD698="N/A", IF(U698="N/A", "N/A", L698+U698), AD698+AH698)</f>
        <v>N/A</v>
      </c>
      <c r="AO698" s="16" t="str">
        <f>IF(AD698="N/A", IF(V698="N/A", "N/A", L698+V698), IF(AI698="N/A", "N/A", AD698+AI698))</f>
        <v>N/A</v>
      </c>
      <c r="AP698" s="16" t="str">
        <f>IF(AD698="N/A", IF(W698="N/A", "N/A", L698+W698), IF(AJ698="N/A", "N/A", AD698+AJ698))</f>
        <v>N/A</v>
      </c>
      <c r="AQ698" s="16" t="str">
        <f>IF(AD698="N/A", IF(X698="N/A", "N/A", L698+X698), IF(AK698="N/A", "N/A", AD698+AK698))</f>
        <v>N/A</v>
      </c>
      <c r="AR698" s="15" t="s">
        <v>44</v>
      </c>
      <c r="AS698" s="15" t="s">
        <v>44</v>
      </c>
      <c r="AT698" s="15" t="s">
        <v>44</v>
      </c>
      <c r="AU698" s="15" t="s">
        <v>44</v>
      </c>
      <c r="AV698" s="15" t="s">
        <v>44</v>
      </c>
      <c r="AW698" s="15" t="s">
        <v>44</v>
      </c>
      <c r="AX698" s="15" t="s">
        <v>44</v>
      </c>
      <c r="AY698" s="15" t="s">
        <v>44</v>
      </c>
      <c r="AZ698" s="15" t="s">
        <v>44</v>
      </c>
      <c r="BA698" s="15" t="s">
        <v>44</v>
      </c>
      <c r="BB698" s="15" t="s">
        <v>44</v>
      </c>
      <c r="BC698" s="15" t="s">
        <v>44</v>
      </c>
      <c r="BD698" s="15" t="s">
        <v>44</v>
      </c>
      <c r="BE698" s="15" t="s">
        <v>44</v>
      </c>
      <c r="BF698" s="15" t="s">
        <v>44</v>
      </c>
      <c r="BG698" s="15" t="s">
        <v>44</v>
      </c>
      <c r="BH698" s="15" t="s">
        <v>44</v>
      </c>
      <c r="BI698" s="15"/>
      <c r="BJ698" s="16">
        <f>IF(AR698="R", $CA698, IF(OR(AR698="P", AR698="T", AR698="N"), 0, IF($C698="DM", $T698, IF(OR(AR698="Y", AR698="IR"),$AM698,IF(AR698="C", IF($BI698="Y", IF($AF698="N/A", $Q698, $AF698), IF($AG698="N/A", $T698,$AG698)))))))</f>
        <v>0</v>
      </c>
      <c r="BK698" s="16">
        <f>IF(AS698="R", $CA698, IF(OR(AS698="P", AS698="T", AS698="N"), 0, IF($C698="DM", $T698, IF(OR(AS698="Y", AS698="IR"),$AM698,IF(AS698="C", IF($BI698="Y", IF($AF698="N/A", $Q698, $AF698), IF($AG698="N/A", $T698,$AG698)))))))</f>
        <v>0</v>
      </c>
      <c r="BL698" s="16">
        <f>IF(AT698="R", $CA698, IF(OR(AT698="P", AT698="T", AT698="N"), 0, IF($C698="DM", $T698, IF(OR(AT698="Y", AT698="IR"),$AM698,IF(AT698="C", IF($BI698="Y", IF($AF698="N/A", $Q698, $AF698), IF($AG698="N/A", $T698,$AG698)))))))</f>
        <v>0</v>
      </c>
      <c r="BM698" s="16">
        <f>IF(AU698="R", $CA698, IF(OR(AU698="P", AU698="T", AU698="N"), 0, IF($C698="DM", $T698, IF(OR(AU698="Y", AU698="IR"),$AM698,IF(AU698="C", IF($BI698="Y", IF($AF698="N/A", $Q698, $AF698), IF($AG698="N/A", $T698,$AG698)))))))</f>
        <v>0</v>
      </c>
      <c r="BN698" s="16">
        <f>IF(AV698="R", $CA698, IF(OR(AV698="P", AV698="T", AV698="N"), 0, IF($C698="DM", $T698, IF(OR(AV698="Y", AV698="IR"),$AM698,IF(AV698="C", IF($BI698="Y", IF($AF698="N/A", $Q698, $AF698), IF($AG698="N/A", $T698,$AG698)))))))</f>
        <v>0</v>
      </c>
      <c r="BO698" s="16">
        <f>IF(AW698="R", $CA698, IF(OR(AW698="P", AW698="T", AW698="N"), 0, IF($C698="DM", $T698, IF(OR(AW698="Y", AW698="IR"),$AM698,IF(AW698="C", IF($BI698="Y", IF($AF698="N/A", $Q698, $AF698), IF($AG698="N/A", $T698,$AG698)))))))</f>
        <v>0</v>
      </c>
      <c r="BP698" s="16">
        <f>IF(AX698="R", $CA698, IF(OR(AX698="P", AX698="T", AX698="N"), 0, IF($C698="DM", $T698, IF(OR(AX698="Y", AX698="IR"),$AM698,IF(AX698="C", IF($BI698="Y", IF($AF698="N/A", $Q698, $AF698), IF($AG698="N/A", $T698,$AG698)))))))</f>
        <v>0</v>
      </c>
      <c r="BQ698" s="16">
        <f>IF(AY698="R", $CA698, IF(OR(AY698="P", AY698="T", AY698="N"), 0, IF($C698="DM", $T698, IF(OR(AY698="Y", AY698="IR"),$AM698,IF(AY698="C", IF($BI698="Y", IF($AF698="N/A", $Q698, $AF698), IF($AG698="N/A", $T698,$AG698)))))))</f>
        <v>0</v>
      </c>
      <c r="BR698" s="16">
        <f>IF(AZ698="R", $CA698, IF(OR(AZ698="P", AZ698="T", AZ698="N"), 0, IF($C698="DM", $T698, IF(OR(AZ698="Y", AZ698="IR"),$AM698,IF(AZ698="C", IF($BI698="Y", IF($AF698="N/A", $Q698, $AF698), IF($AG698="N/A", $T698,$AG698)))))))</f>
        <v>0</v>
      </c>
      <c r="BS698" s="16">
        <f>IF(BA698="R", $CA698, IF(OR(BA698="P", BA698="T", BA698="N"), 0, IF($C698="DM", $T698, IF(OR(BA698="Y", BA698="IR"),$AM698,IF(BA698="C", IF($BI698="Y", IF($AF698="N/A", $Q698, $AF698), IF($AG698="N/A", $T698,$AG698)))))))</f>
        <v>0</v>
      </c>
      <c r="BT698" s="16">
        <f>IF(BB698="R", $CA698, IF(OR(BB698="P", BB698="T", BB698="N"), 0, IF($C698="DM", $T698, IF(OR(BB698="Y", BB698="IR"),$AM698,IF(BB698="C", IF($BI698="Y", IF($BA698="C", IF($AF698="N/A", $Q698, $AF698), IF($AF698="N/A", $T698, $AM698)), IF($AG698="N/A", $T698,$AG698)))))))</f>
        <v>0</v>
      </c>
      <c r="BU698" s="16">
        <f>IF(BC698="R", $CA698, IF(OR(BC698="P", BC698="T", BC698="N"), 0, IF($C698="DM", $T698, IF(OR(BC698="Y", BC698="IR"),$AM698,IF(BC698="C", IF($BI698="Y", IF($BA698="C", IF($AF698="N/A", $Q698, $AF698), IF($AF698="N/A", $T698, $AM698)), IF($AG698="N/A", $T698,$AG698)))))))</f>
        <v>0</v>
      </c>
      <c r="BV698" s="16">
        <f>IF(BD698="R", $CA698, IF(OR(BD698="P", BD698="T", BD698="N"), 0, IF($C698="DM", $T698, IF(OR(BD698="Y", BD698="IR"),$AM698,IF(BD698="C", IF($BI698="Y", IF($BA698="C", IF($AF698="N/A", $Q698, $AF698), IF($AF698="N/A", $T698, $AM698)), IF($AG698="N/A", $T698,$AG698)))))))</f>
        <v>0</v>
      </c>
      <c r="BW698" s="16">
        <f>IF(BE698="R", $CA698, IF(OR(BE698="P", BE698="T", BE698="N"), 0, IF($C698="DM", $T698, IF(OR(BE698="Y", BE698="IR"),$AM698,IF(BE698="C", IF($BI698="Y", IF($BA698="C", IF($AF698="N/A", $Q698, $AF698), IF($AF698="N/A", $T698, $AM698)), IF($AG698="N/A", $T698,$AG698)))))))</f>
        <v>0</v>
      </c>
      <c r="BX698" s="16">
        <f>IF(BF698="R", $CA698, IF(OR(BF698="P", BF698="T", BF698="N"), 0, IF($C698="DM", $T698, IF(OR(BF698="Y", BF698="IR"),$AM698,IF(BF698="C", IF($BI698="Y", IF($BA698="C", IF($AF698="N/A", $Q698, $AF698), IF($AF698="N/A", $T698, $AM698)), IF($AG698="N/A", $T698,$AG698)))))))</f>
        <v>0</v>
      </c>
      <c r="BY698" s="16">
        <f>IF(BG698="R", $CA698, IF(OR(BG698="P", BG698="T", BG698="N"), 0, IF($C698="DM", $T698, IF(OR(BG698="Y", BG698="IR"),$AM698,IF(BG698="C", IF($BI698="Y", IF($BA698="C", IF($AF698="N/A", $Q698, $AF698), IF($AF698="N/A", $T698, $AM698)), IF($AG698="N/A", $T698,$AG698)))))))</f>
        <v>0</v>
      </c>
      <c r="BZ698" s="16">
        <f>IF(BH698="R", $CA698, IF(OR(BH698="P", BH698="T", BH698="N"), 0, IF($C698="DM", $T698, IF(OR(BH698="Y", BH698="IR"),$AM698,IF(BH698="C", IF($BI698="Y", IF($BA698="C", IF($AF698="N/A", $Q698, $AF698), IF($AF698="N/A", $T698, $AM698)), IF($AG698="N/A", $T698,$AG698)))))))</f>
        <v>0</v>
      </c>
      <c r="CA698" s="15" t="s">
        <v>75</v>
      </c>
      <c r="CB698" s="16">
        <f>BZ698</f>
        <v>0</v>
      </c>
      <c r="CC698" s="15" t="str">
        <f>IF(OR($BH698="T", $BH698="R"), 0, IF($BH698="C", IF($BI698="Y", IF($BA698="C", 0, IF(AF698="N/A", Q698-T698, AF698-AG698)), IF($AF698="N/A", U698, AH698)), AN698))</f>
        <v>N/A</v>
      </c>
      <c r="CD698" s="15" t="str">
        <f>IF(OR($BH698="T", $BH698="R"), 0, IF($BH698="C", IF($BI698="Y", 0, IF($AF698="N/A", V698, AI698)), AO698))</f>
        <v>N/A</v>
      </c>
      <c r="CE698" s="15" t="str">
        <f>IF(OR($BH698="T", $BH698="R"), 0, IF($BH698="C", IF($BI698="Y", 0, IF($AF698="N/A", W698, AJ698)), AP698))</f>
        <v>N/A</v>
      </c>
      <c r="CF698" s="15" t="str">
        <f>IF(OR($BH698="T", $BH698="R"), 0, IF($BH698="C", IF($BI698="Y", 0, IF($AF698="N/A", X698, AK698)), AQ698))</f>
        <v>N/A</v>
      </c>
      <c r="CG698" t="str">
        <f>IF(AC698="N/A", "S:"&amp;L698&amp;" G:"&amp;M698&amp;" GR:"&amp;Q698, IF(AC698=0, "S:"&amp;L698&amp;" G:"&amp;M698&amp;" GR:"&amp;Q698, "S:"&amp;L698&amp;"/"&amp;AD698&amp;" G:"&amp;AE698&amp;" GR:"&amp;AF698))</f>
        <v>S:3 G:1 GR:0</v>
      </c>
    </row>
    <row r="699" spans="1:85" x14ac:dyDescent="0.25">
      <c r="A699" s="14">
        <v>5735</v>
      </c>
      <c r="B699" s="15" t="s">
        <v>2369</v>
      </c>
      <c r="C699" s="15" t="s">
        <v>62</v>
      </c>
      <c r="D699" s="15" t="s">
        <v>60</v>
      </c>
      <c r="E699" s="15">
        <f>VLOOKUP(B699, 'Rookie Year'!$A$2:$B$55679,2,FALSE)</f>
        <v>2021</v>
      </c>
      <c r="F699" s="15">
        <v>2024</v>
      </c>
      <c r="G699" s="15" t="s">
        <v>42</v>
      </c>
      <c r="H699" s="15">
        <v>0</v>
      </c>
      <c r="I699" s="16">
        <v>3</v>
      </c>
      <c r="J699" s="15">
        <v>1</v>
      </c>
      <c r="K699" s="17">
        <f>IF(AND(G699&lt;&gt;"N",R699="N/A"), IF(I699&lt;4, 0, 0.25),IF(I699=1, IF(J699=1,0.25, 0.25), IF(I699&lt;13, 0.25, IF(I699&lt;26, 0.4, IF(I699&lt;51, 0.6, 0.75)))))</f>
        <v>0.25</v>
      </c>
      <c r="L699" s="16">
        <f>I699-M699</f>
        <v>2</v>
      </c>
      <c r="M699" s="16">
        <f>ROUNDUP(I699*K699,0)</f>
        <v>1</v>
      </c>
      <c r="N699" s="16">
        <f>M699*J699</f>
        <v>1</v>
      </c>
      <c r="O699" s="16">
        <v>0</v>
      </c>
      <c r="P699" s="16">
        <v>0</v>
      </c>
      <c r="Q699" s="16">
        <f>N699-O699-P699</f>
        <v>1</v>
      </c>
      <c r="R699" s="15" t="s">
        <v>75</v>
      </c>
      <c r="S699" s="15">
        <f>IF(R699="N/A", J699-($B$1-F699), J699-($B$1-R699))</f>
        <v>1</v>
      </c>
      <c r="T699" s="16">
        <f>IF($S699&lt;1, "N/A", $M699)</f>
        <v>1</v>
      </c>
      <c r="U699" s="16" t="str">
        <f>IF($S699&lt;2, "N/A", $M699)</f>
        <v>N/A</v>
      </c>
      <c r="V699" s="16" t="str">
        <f>IF($S699&lt;3, "N/A", $M699)</f>
        <v>N/A</v>
      </c>
      <c r="W699" s="16" t="str">
        <f>IF($S699&lt;4, "N/A", $M699)</f>
        <v>N/A</v>
      </c>
      <c r="X699" s="16" t="str">
        <f>IF($S699&lt;5, "N/A", $M699)</f>
        <v>N/A</v>
      </c>
      <c r="Y699" s="15" t="str">
        <f>IF(SUM(T699:X699)&lt;&gt;Q699, "CHECK", "OK")</f>
        <v>OK</v>
      </c>
      <c r="Z699" s="15" t="str">
        <f>IF(F699=$B$1, "No", IF(S699=1, "Yes", "No"))</f>
        <v>No</v>
      </c>
      <c r="AA699" s="18" t="str">
        <f>IF(C699="DM", "N/A", IF(Z699="No","N/A",VLOOKUP(B699,'Extension List'!$A$3:$R$1972,18,FALSE)))</f>
        <v>N/A</v>
      </c>
      <c r="AB699" s="15" t="str">
        <f>IF(C699="DM", "N/A", IF(Z699="No","N/A",VLOOKUP(B699,'Extension List'!$A$3:$T$1972,20,FALSE)))</f>
        <v>N/A</v>
      </c>
      <c r="AC699" s="15" t="str">
        <f>IF(AA699="N/A", "N/A", 0)</f>
        <v>N/A</v>
      </c>
      <c r="AD699" s="16" t="str">
        <f>IF(AE699="N/A", "N/A", AA699-AE699)</f>
        <v>N/A</v>
      </c>
      <c r="AE699" s="16" t="str">
        <f>IF(AA699="N/A", "N/A", IF(AC699&gt;0, IF(AA699&lt;13, ROUNDUP(0.25*AA699,0), IF(AA699&lt;26, ROUNDUP(0.4*AA699,0), IF(AA699&lt;51, ROUNDUP(0.6*AA699,0), ROUNDUP(0.75*AA699,0)))), "N/A"))</f>
        <v>N/A</v>
      </c>
      <c r="AF699" s="16" t="str">
        <f>IF(AD699="N/A","N/A", (AE699*AC699)+Q699)</f>
        <v>N/A</v>
      </c>
      <c r="AG699" s="16" t="str">
        <f>IF($AF699="N/A", "N/A", "TBC")</f>
        <v>N/A</v>
      </c>
      <c r="AH699" s="16" t="str">
        <f>IF($AF699="N/A", "N/A", "TBC")</f>
        <v>N/A</v>
      </c>
      <c r="AI699" s="16" t="str">
        <f>IF($AF699="N/A","N/A",IF(AC699&gt;1,"TBC","N/A"))</f>
        <v>N/A</v>
      </c>
      <c r="AJ699" s="16" t="str">
        <f>IF($AF699="N/A","N/A",IF(AC699&gt;2,"TBC","N/A"))</f>
        <v>N/A</v>
      </c>
      <c r="AK699" s="16" t="str">
        <f>IF($AF699="N/A","N/A",IF(AC699&gt;3,"TBC","N/A"))</f>
        <v>N/A</v>
      </c>
      <c r="AL699" s="16" t="str">
        <f>IF(AC699="N/A","N/A",IF(AC699&gt;0,IF(SUM(AG699:AK699)&lt;&gt;AF699,"CHECK","OK"),"N/A"))</f>
        <v>N/A</v>
      </c>
      <c r="AM699" s="16">
        <f>IF(AD699="N/A", L699+T699, L699+AG699)</f>
        <v>3</v>
      </c>
      <c r="AN699" s="16" t="str">
        <f>IF(AD699="N/A", IF(U699="N/A", "N/A", L699+U699), AD699+AH699)</f>
        <v>N/A</v>
      </c>
      <c r="AO699" s="16" t="str">
        <f>IF(AD699="N/A", IF(V699="N/A", "N/A", L699+V699), IF(AI699="N/A", "N/A", AD699+AI699))</f>
        <v>N/A</v>
      </c>
      <c r="AP699" s="16" t="str">
        <f>IF(AD699="N/A", IF(W699="N/A", "N/A", L699+W699), IF(AJ699="N/A", "N/A", AD699+AJ699))</f>
        <v>N/A</v>
      </c>
      <c r="AQ699" s="16" t="str">
        <f>IF(AD699="N/A", IF(X699="N/A", "N/A", L699+X699), IF(AK699="N/A", "N/A", AD699+AK699))</f>
        <v>N/A</v>
      </c>
      <c r="AR699" s="15" t="s">
        <v>40</v>
      </c>
      <c r="AS699" s="15" t="s">
        <v>40</v>
      </c>
      <c r="AT699" s="15" t="s">
        <v>40</v>
      </c>
      <c r="AU699" s="15" t="s">
        <v>40</v>
      </c>
      <c r="AV699" s="15" t="s">
        <v>40</v>
      </c>
      <c r="AW699" s="15" t="s">
        <v>40</v>
      </c>
      <c r="AX699" s="15" t="s">
        <v>40</v>
      </c>
      <c r="AY699" s="15" t="s">
        <v>40</v>
      </c>
      <c r="AZ699" s="15" t="s">
        <v>40</v>
      </c>
      <c r="BA699" s="15" t="s">
        <v>40</v>
      </c>
      <c r="BB699" s="15" t="s">
        <v>46</v>
      </c>
      <c r="BC699" s="15" t="s">
        <v>46</v>
      </c>
      <c r="BD699" s="15" t="s">
        <v>46</v>
      </c>
      <c r="BE699" s="15" t="s">
        <v>46</v>
      </c>
      <c r="BF699" s="15" t="s">
        <v>46</v>
      </c>
      <c r="BG699" s="15" t="s">
        <v>46</v>
      </c>
      <c r="BH699" s="15" t="s">
        <v>46</v>
      </c>
      <c r="BJ699" s="16">
        <f>IF(AR699="R", $CA699, IF(OR(AR699="P", AR699="T", AR699="N"), 0, IF($C699="DM", $T699, IF(OR(AR699="Y", AR699="IR"),$AM699,IF(AR699="C", IF($BI699="Y", IF($AF699="N/A", $Q699, $AF699), IF($AG699="N/A", $T699,$AG699)))))))</f>
        <v>3</v>
      </c>
      <c r="BK699" s="16">
        <f>IF(AS699="R", $CA699, IF(OR(AS699="P", AS699="T", AS699="N"), 0, IF($C699="DM", $T699, IF(OR(AS699="Y", AS699="IR"),$AM699,IF(AS699="C", IF($BI699="Y", IF($AF699="N/A", $Q699, $AF699), IF($AG699="N/A", $T699,$AG699)))))))</f>
        <v>3</v>
      </c>
      <c r="BL699" s="16">
        <f>IF(AT699="R", $CA699, IF(OR(AT699="P", AT699="T", AT699="N"), 0, IF($C699="DM", $T699, IF(OR(AT699="Y", AT699="IR"),$AM699,IF(AT699="C", IF($BI699="Y", IF($AF699="N/A", $Q699, $AF699), IF($AG699="N/A", $T699,$AG699)))))))</f>
        <v>3</v>
      </c>
      <c r="BM699" s="16">
        <f>IF(AU699="R", $CA699, IF(OR(AU699="P", AU699="T", AU699="N"), 0, IF($C699="DM", $T699, IF(OR(AU699="Y", AU699="IR"),$AM699,IF(AU699="C", IF($BI699="Y", IF($AF699="N/A", $Q699, $AF699), IF($AG699="N/A", $T699,$AG699)))))))</f>
        <v>3</v>
      </c>
      <c r="BN699" s="16">
        <f>IF(AV699="R", $CA699, IF(OR(AV699="P", AV699="T", AV699="N"), 0, IF($C699="DM", $T699, IF(OR(AV699="Y", AV699="IR"),$AM699,IF(AV699="C", IF($BI699="Y", IF($AF699="N/A", $Q699, $AF699), IF($AG699="N/A", $T699,$AG699)))))))</f>
        <v>3</v>
      </c>
      <c r="BO699" s="16">
        <f>IF(AW699="R", $CA699, IF(OR(AW699="P", AW699="T", AW699="N"), 0, IF($C699="DM", $T699, IF(OR(AW699="Y", AW699="IR"),$AM699,IF(AW699="C", IF($BI699="Y", IF($AF699="N/A", $Q699, $AF699), IF($AG699="N/A", $T699,$AG699)))))))</f>
        <v>3</v>
      </c>
      <c r="BP699" s="16">
        <f>IF(AX699="R", $CA699, IF(OR(AX699="P", AX699="T", AX699="N"), 0, IF($C699="DM", $T699, IF(OR(AX699="Y", AX699="IR"),$AM699,IF(AX699="C", IF($BI699="Y", IF($AF699="N/A", $Q699, $AF699), IF($AG699="N/A", $T699,$AG699)))))))</f>
        <v>3</v>
      </c>
      <c r="BQ699" s="16">
        <f>IF(AY699="R", $CA699, IF(OR(AY699="P", AY699="T", AY699="N"), 0, IF($C699="DM", $T699, IF(OR(AY699="Y", AY699="IR"),$AM699,IF(AY699="C", IF($BI699="Y", IF($AF699="N/A", $Q699, $AF699), IF($AG699="N/A", $T699,$AG699)))))))</f>
        <v>3</v>
      </c>
      <c r="BR699" s="16">
        <f>IF(AZ699="R", $CA699, IF(OR(AZ699="P", AZ699="T", AZ699="N"), 0, IF($C699="DM", $T699, IF(OR(AZ699="Y", AZ699="IR"),$AM699,IF(AZ699="C", IF($BI699="Y", IF($AF699="N/A", $Q699, $AF699), IF($AG699="N/A", $T699,$AG699)))))))</f>
        <v>3</v>
      </c>
      <c r="BS699" s="16">
        <f>IF(BA699="R", $CA699, IF(OR(BA699="P", BA699="T", BA699="N"), 0, IF($C699="DM", $T699, IF(OR(BA699="Y", BA699="IR"),$AM699,IF(BA699="C", IF($BI699="Y", IF($AF699="N/A", $Q699, $AF699), IF($AG699="N/A", $T699,$AG699)))))))</f>
        <v>3</v>
      </c>
      <c r="BT699" s="16">
        <f>IF(BB699="R", $CA699, IF(OR(BB699="P", BB699="T", BB699="N"), 0, IF($C699="DM", $T699, IF(OR(BB699="Y", BB699="IR"),$AM699,IF(BB699="C", IF($BI699="Y", IF($BA699="C", IF($AF699="N/A", $Q699, $AF699), IF($AF699="N/A", $T699, $AM699)), IF($AG699="N/A", $T699,$AG699)))))))</f>
        <v>0</v>
      </c>
      <c r="BU699" s="16">
        <f>IF(BC699="R", $CA699, IF(OR(BC699="P", BC699="T", BC699="N"), 0, IF($C699="DM", $T699, IF(OR(BC699="Y", BC699="IR"),$AM699,IF(BC699="C", IF($BI699="Y", IF($BA699="C", IF($AF699="N/A", $Q699, $AF699), IF($AF699="N/A", $T699, $AM699)), IF($AG699="N/A", $T699,$AG699)))))))</f>
        <v>0</v>
      </c>
      <c r="BV699" s="16">
        <f>IF(BD699="R", $CA699, IF(OR(BD699="P", BD699="T", BD699="N"), 0, IF($C699="DM", $T699, IF(OR(BD699="Y", BD699="IR"),$AM699,IF(BD699="C", IF($BI699="Y", IF($BA699="C", IF($AF699="N/A", $Q699, $AF699), IF($AF699="N/A", $T699, $AM699)), IF($AG699="N/A", $T699,$AG699)))))))</f>
        <v>0</v>
      </c>
      <c r="BW699" s="16">
        <f>IF(BE699="R", $CA699, IF(OR(BE699="P", BE699="T", BE699="N"), 0, IF($C699="DM", $T699, IF(OR(BE699="Y", BE699="IR"),$AM699,IF(BE699="C", IF($BI699="Y", IF($BA699="C", IF($AF699="N/A", $Q699, $AF699), IF($AF699="N/A", $T699, $AM699)), IF($AG699="N/A", $T699,$AG699)))))))</f>
        <v>0</v>
      </c>
      <c r="BX699" s="16">
        <f>IF(BF699="R", $CA699, IF(OR(BF699="P", BF699="T", BF699="N"), 0, IF($C699="DM", $T699, IF(OR(BF699="Y", BF699="IR"),$AM699,IF(BF699="C", IF($BI699="Y", IF($BA699="C", IF($AF699="N/A", $Q699, $AF699), IF($AF699="N/A", $T699, $AM699)), IF($AG699="N/A", $T699,$AG699)))))))</f>
        <v>0</v>
      </c>
      <c r="BY699" s="16">
        <f>IF(BG699="R", $CA699, IF(OR(BG699="P", BG699="T", BG699="N"), 0, IF($C699="DM", $T699, IF(OR(BG699="Y", BG699="IR"),$AM699,IF(BG699="C", IF($BI699="Y", IF($BA699="C", IF($AF699="N/A", $Q699, $AF699), IF($AF699="N/A", $T699, $AM699)), IF($AG699="N/A", $T699,$AG699)))))))</f>
        <v>0</v>
      </c>
      <c r="BZ699" s="16">
        <f>IF(BH699="R", $CA699, IF(OR(BH699="P", BH699="T", BH699="N"), 0, IF($C699="DM", $T699, IF(OR(BH699="Y", BH699="IR"),$AM699,IF(BH699="C", IF($BI699="Y", IF($BA699="C", IF($AF699="N/A", $Q699, $AF699), IF($AF699="N/A", $T699, $AM699)), IF($AG699="N/A", $T699,$AG699)))))))</f>
        <v>0</v>
      </c>
      <c r="CA699" s="15" t="s">
        <v>75</v>
      </c>
      <c r="CB699" s="16">
        <f>BZ699</f>
        <v>0</v>
      </c>
      <c r="CC699" s="15">
        <f>IF(OR($BH699="T", $BH699="R"), 0, IF($BH699="C", IF($BI699="Y", IF($BA699="C", 0, IF(AF699="N/A", Q699-T699, AF699-AG699)), IF($AF699="N/A", U699, AH699)), AN699))</f>
        <v>0</v>
      </c>
      <c r="CD699" s="15">
        <f>IF(OR($BH699="T", $BH699="R"), 0, IF($BH699="C", IF($BI699="Y", 0, IF($AF699="N/A", V699, AI699)), AO699))</f>
        <v>0</v>
      </c>
      <c r="CE699" s="15">
        <f>IF(OR($BH699="T", $BH699="R"), 0, IF($BH699="C", IF($BI699="Y", 0, IF($AF699="N/A", W699, AJ699)), AP699))</f>
        <v>0</v>
      </c>
      <c r="CF699" s="15">
        <f>IF(OR($BH699="T", $BH699="R"), 0, IF($BH699="C", IF($BI699="Y", 0, IF($AF699="N/A", X699, AK699)), AQ699))</f>
        <v>0</v>
      </c>
    </row>
    <row r="700" spans="1:85" x14ac:dyDescent="0.25">
      <c r="A700" s="14">
        <v>4986</v>
      </c>
      <c r="B700" s="15" t="s">
        <v>997</v>
      </c>
      <c r="C700" s="15" t="s">
        <v>62</v>
      </c>
      <c r="D700" s="15" t="s">
        <v>60</v>
      </c>
      <c r="E700" s="15">
        <f>VLOOKUP(B700, 'Rookie Year'!$A$2:$B$55679,2,FALSE)</f>
        <v>2017</v>
      </c>
      <c r="F700" s="15">
        <v>2017</v>
      </c>
      <c r="G700" s="15" t="s">
        <v>40</v>
      </c>
      <c r="H700" s="15" t="s">
        <v>1927</v>
      </c>
      <c r="I700" s="16">
        <v>71</v>
      </c>
      <c r="J700" s="15">
        <v>5</v>
      </c>
      <c r="K700" s="17">
        <f>IF(AND(G700&lt;&gt;"N",R700="N/A"), IF(I700&lt;4, 0, 0.25),IF(I700=1, IF(J700=1,0.25, 0.25), IF(I700&lt;13, 0.25, IF(I700&lt;26, 0.4, IF(I700&lt;51, 0.6, 0.75)))))</f>
        <v>0.75</v>
      </c>
      <c r="L700" s="16">
        <f>I700-M700</f>
        <v>17</v>
      </c>
      <c r="M700" s="16">
        <f>ROUNDUP(I700*K700,0)</f>
        <v>54</v>
      </c>
      <c r="N700" s="16">
        <f>M700*J700</f>
        <v>270</v>
      </c>
      <c r="O700" s="16">
        <v>240</v>
      </c>
      <c r="P700" s="16">
        <v>0</v>
      </c>
      <c r="Q700" s="16">
        <f>N700-O700-P700</f>
        <v>30</v>
      </c>
      <c r="R700" s="15">
        <v>2020</v>
      </c>
      <c r="S700" s="15">
        <f>IF(R700="N/A", J700-($B$1-F700), J700-($B$1-R700))</f>
        <v>1</v>
      </c>
      <c r="T700" s="16">
        <v>30</v>
      </c>
      <c r="U700" s="16" t="str">
        <f>IF($S700&lt;2, "N/A", $M700)</f>
        <v>N/A</v>
      </c>
      <c r="V700" s="16" t="str">
        <f>IF($S700&lt;3, "N/A", $M700)</f>
        <v>N/A</v>
      </c>
      <c r="W700" s="16" t="str">
        <f>IF($S700&lt;4, "N/A", $M700)</f>
        <v>N/A</v>
      </c>
      <c r="X700" s="16" t="str">
        <f>IF($S700&lt;5, "N/A", $M700)</f>
        <v>N/A</v>
      </c>
      <c r="Y700" s="15" t="str">
        <f>IF(SUM(T700:X700)&lt;&gt;Q700, "CHECK", "OK")</f>
        <v>OK</v>
      </c>
      <c r="Z700" s="15" t="str">
        <f>IF(F700=$B$1, "No", IF(S700=1, "Yes", "No"))</f>
        <v>Yes</v>
      </c>
      <c r="AA700" s="18">
        <f>IF(C700="DM", "N/A", IF(Z700="No","N/A",VLOOKUP(B700,'Extension List'!$A$3:$R$1972,18,FALSE)))</f>
        <v>26</v>
      </c>
      <c r="AB700" s="15">
        <f>IF(C700="DM", "N/A", IF(Z700="No","N/A",VLOOKUP(B700,'Extension List'!$A$3:$T$1972,20,FALSE)))</f>
        <v>4</v>
      </c>
      <c r="AC700" s="15">
        <f>IF(AA700="N/A", "N/A", 0)</f>
        <v>0</v>
      </c>
      <c r="AD700" s="16" t="str">
        <f>IF(AE700="N/A", "N/A", AA700-AE700)</f>
        <v>N/A</v>
      </c>
      <c r="AE700" s="16" t="str">
        <f>IF(AA700="N/A", "N/A", IF(AC700&gt;0, IF(AA700&lt;13, ROUNDUP(0.25*AA700,0), IF(AA700&lt;26, ROUNDUP(0.4*AA700,0), IF(AA700&lt;51, ROUNDUP(0.6*AA700,0), ROUNDUP(0.75*AA700,0)))), "N/A"))</f>
        <v>N/A</v>
      </c>
      <c r="AF700" s="16" t="str">
        <f>IF(AD700="N/A","N/A", (AE700*AC700)+Q700)</f>
        <v>N/A</v>
      </c>
      <c r="AG700" s="16" t="str">
        <f>IF($AF700="N/A", "N/A", "TBC")</f>
        <v>N/A</v>
      </c>
      <c r="AH700" s="16" t="str">
        <f>IF($AF700="N/A", "N/A", "TBC")</f>
        <v>N/A</v>
      </c>
      <c r="AI700" s="16" t="str">
        <f>IF($AF700="N/A","N/A",IF(AC700&gt;1,"TBC","N/A"))</f>
        <v>N/A</v>
      </c>
      <c r="AJ700" s="16" t="str">
        <f>IF($AF700="N/A","N/A",IF(AC700&gt;2,"TBC","N/A"))</f>
        <v>N/A</v>
      </c>
      <c r="AK700" s="16" t="str">
        <f>IF($AF700="N/A","N/A",IF(AC700&gt;3,"TBC","N/A"))</f>
        <v>N/A</v>
      </c>
      <c r="AL700" s="16" t="str">
        <f>IF(AC700="N/A","N/A",IF(AC700&gt;0,IF(SUM(AG700:AK700)&lt;&gt;AF700,"CHECK","OK"),"N/A"))</f>
        <v>N/A</v>
      </c>
      <c r="AM700" s="16">
        <f>IF(AD700="N/A", L700+T700, L700+AG700)</f>
        <v>47</v>
      </c>
      <c r="AN700" s="16" t="str">
        <f>IF(AD700="N/A", IF(U700="N/A", "N/A", L700+U700), AD700+AH700)</f>
        <v>N/A</v>
      </c>
      <c r="AO700" s="16" t="str">
        <f>IF(AD700="N/A", IF(V700="N/A", "N/A", L700+V700), IF(AI700="N/A", "N/A", AD700+AI700))</f>
        <v>N/A</v>
      </c>
      <c r="AP700" s="16" t="str">
        <f>IF(AD700="N/A", IF(W700="N/A", "N/A", L700+W700), IF(AJ700="N/A", "N/A", AD700+AJ700))</f>
        <v>N/A</v>
      </c>
      <c r="AQ700" s="16" t="str">
        <f>IF(AD700="N/A", IF(X700="N/A", "N/A", L700+X700), IF(AK700="N/A", "N/A", AD700+AK700))</f>
        <v>N/A</v>
      </c>
      <c r="AR700" s="15" t="s">
        <v>40</v>
      </c>
      <c r="AS700" s="15" t="s">
        <v>40</v>
      </c>
      <c r="AT700" s="15" t="s">
        <v>40</v>
      </c>
      <c r="AU700" s="15" t="s">
        <v>40</v>
      </c>
      <c r="AV700" s="15" t="s">
        <v>40</v>
      </c>
      <c r="AW700" s="15" t="s">
        <v>40</v>
      </c>
      <c r="AX700" s="15" t="s">
        <v>40</v>
      </c>
      <c r="AY700" s="15" t="s">
        <v>40</v>
      </c>
      <c r="AZ700" s="15" t="s">
        <v>40</v>
      </c>
      <c r="BA700" s="15" t="s">
        <v>40</v>
      </c>
      <c r="BB700" s="15" t="s">
        <v>46</v>
      </c>
      <c r="BC700" s="15" t="s">
        <v>46</v>
      </c>
      <c r="BD700" s="15" t="s">
        <v>46</v>
      </c>
      <c r="BE700" s="15" t="s">
        <v>46</v>
      </c>
      <c r="BF700" s="15" t="s">
        <v>46</v>
      </c>
      <c r="BG700" s="15" t="s">
        <v>46</v>
      </c>
      <c r="BH700" s="15" t="s">
        <v>46</v>
      </c>
      <c r="BI700" s="15"/>
      <c r="BJ700" s="16">
        <f>IF(AR700="R", $CA700, IF(OR(AR700="P", AR700="T", AR700="N"), 0, IF($C700="DM", $T700, IF(OR(AR700="Y", AR700="IR"),$AM700,IF(AR700="C", IF($BI700="Y", IF($AF700="N/A", $Q700, $AF700), IF($AG700="N/A", $T700,$AG700)))))))</f>
        <v>47</v>
      </c>
      <c r="BK700" s="16">
        <f>IF(AS700="R", $CA700, IF(OR(AS700="P", AS700="T", AS700="N"), 0, IF($C700="DM", $T700, IF(OR(AS700="Y", AS700="IR"),$AM700,IF(AS700="C", IF($BI700="Y", IF($AF700="N/A", $Q700, $AF700), IF($AG700="N/A", $T700,$AG700)))))))</f>
        <v>47</v>
      </c>
      <c r="BL700" s="16">
        <f>IF(AT700="R", $CA700, IF(OR(AT700="P", AT700="T", AT700="N"), 0, IF($C700="DM", $T700, IF(OR(AT700="Y", AT700="IR"),$AM700,IF(AT700="C", IF($BI700="Y", IF($AF700="N/A", $Q700, $AF700), IF($AG700="N/A", $T700,$AG700)))))))</f>
        <v>47</v>
      </c>
      <c r="BM700" s="16">
        <f>IF(AU700="R", $CA700, IF(OR(AU700="P", AU700="T", AU700="N"), 0, IF($C700="DM", $T700, IF(OR(AU700="Y", AU700="IR"),$AM700,IF(AU700="C", IF($BI700="Y", IF($AF700="N/A", $Q700, $AF700), IF($AG700="N/A", $T700,$AG700)))))))</f>
        <v>47</v>
      </c>
      <c r="BN700" s="16">
        <f>IF(AV700="R", $CA700, IF(OR(AV700="P", AV700="T", AV700="N"), 0, IF($C700="DM", $T700, IF(OR(AV700="Y", AV700="IR"),$AM700,IF(AV700="C", IF($BI700="Y", IF($AF700="N/A", $Q700, $AF700), IF($AG700="N/A", $T700,$AG700)))))))</f>
        <v>47</v>
      </c>
      <c r="BO700" s="16">
        <f>IF(AW700="R", $CA700, IF(OR(AW700="P", AW700="T", AW700="N"), 0, IF($C700="DM", $T700, IF(OR(AW700="Y", AW700="IR"),$AM700,IF(AW700="C", IF($BI700="Y", IF($AF700="N/A", $Q700, $AF700), IF($AG700="N/A", $T700,$AG700)))))))</f>
        <v>47</v>
      </c>
      <c r="BP700" s="16">
        <f>IF(AX700="R", $CA700, IF(OR(AX700="P", AX700="T", AX700="N"), 0, IF($C700="DM", $T700, IF(OR(AX700="Y", AX700="IR"),$AM700,IF(AX700="C", IF($BI700="Y", IF($AF700="N/A", $Q700, $AF700), IF($AG700="N/A", $T700,$AG700)))))))</f>
        <v>47</v>
      </c>
      <c r="BQ700" s="16">
        <f>IF(AY700="R", $CA700, IF(OR(AY700="P", AY700="T", AY700="N"), 0, IF($C700="DM", $T700, IF(OR(AY700="Y", AY700="IR"),$AM700,IF(AY700="C", IF($BI700="Y", IF($AF700="N/A", $Q700, $AF700), IF($AG700="N/A", $T700,$AG700)))))))</f>
        <v>47</v>
      </c>
      <c r="BR700" s="16">
        <f>IF(AZ700="R", $CA700, IF(OR(AZ700="P", AZ700="T", AZ700="N"), 0, IF($C700="DM", $T700, IF(OR(AZ700="Y", AZ700="IR"),$AM700,IF(AZ700="C", IF($BI700="Y", IF($AF700="N/A", $Q700, $AF700), IF($AG700="N/A", $T700,$AG700)))))))</f>
        <v>47</v>
      </c>
      <c r="BS700" s="16">
        <f>IF(BA700="R", $CA700, IF(OR(BA700="P", BA700="T", BA700="N"), 0, IF($C700="DM", $T700, IF(OR(BA700="Y", BA700="IR"),$AM700,IF(BA700="C", IF($BI700="Y", IF($AF700="N/A", $Q700, $AF700), IF($AG700="N/A", $T700,$AG700)))))))</f>
        <v>47</v>
      </c>
      <c r="BT700" s="16">
        <f>IF(BB700="R", $CA700, IF(OR(BB700="P", BB700="T", BB700="N"), 0, IF($C700="DM", $T700, IF(OR(BB700="Y", BB700="IR"),$AM700,IF(BB700="C", IF($BI700="Y", IF($BA700="C", IF($AF700="N/A", $Q700, $AF700), IF($AF700="N/A", $T700, $AM700)), IF($AG700="N/A", $T700,$AG700)))))))</f>
        <v>0</v>
      </c>
      <c r="BU700" s="16">
        <f>IF(BC700="R", $CA700, IF(OR(BC700="P", BC700="T", BC700="N"), 0, IF($C700="DM", $T700, IF(OR(BC700="Y", BC700="IR"),$AM700,IF(BC700="C", IF($BI700="Y", IF($BA700="C", IF($AF700="N/A", $Q700, $AF700), IF($AF700="N/A", $T700, $AM700)), IF($AG700="N/A", $T700,$AG700)))))))</f>
        <v>0</v>
      </c>
      <c r="BV700" s="16">
        <f>IF(BD700="R", $CA700, IF(OR(BD700="P", BD700="T", BD700="N"), 0, IF($C700="DM", $T700, IF(OR(BD700="Y", BD700="IR"),$AM700,IF(BD700="C", IF($BI700="Y", IF($BA700="C", IF($AF700="N/A", $Q700, $AF700), IF($AF700="N/A", $T700, $AM700)), IF($AG700="N/A", $T700,$AG700)))))))</f>
        <v>0</v>
      </c>
      <c r="BW700" s="16">
        <f>IF(BE700="R", $CA700, IF(OR(BE700="P", BE700="T", BE700="N"), 0, IF($C700="DM", $T700, IF(OR(BE700="Y", BE700="IR"),$AM700,IF(BE700="C", IF($BI700="Y", IF($BA700="C", IF($AF700="N/A", $Q700, $AF700), IF($AF700="N/A", $T700, $AM700)), IF($AG700="N/A", $T700,$AG700)))))))</f>
        <v>0</v>
      </c>
      <c r="BX700" s="16">
        <f>IF(BF700="R", $CA700, IF(OR(BF700="P", BF700="T", BF700="N"), 0, IF($C700="DM", $T700, IF(OR(BF700="Y", BF700="IR"),$AM700,IF(BF700="C", IF($BI700="Y", IF($BA700="C", IF($AF700="N/A", $Q700, $AF700), IF($AF700="N/A", $T700, $AM700)), IF($AG700="N/A", $T700,$AG700)))))))</f>
        <v>0</v>
      </c>
      <c r="BY700" s="16">
        <f>IF(BG700="R", $CA700, IF(OR(BG700="P", BG700="T", BG700="N"), 0, IF($C700="DM", $T700, IF(OR(BG700="Y", BG700="IR"),$AM700,IF(BG700="C", IF($BI700="Y", IF($BA700="C", IF($AF700="N/A", $Q700, $AF700), IF($AF700="N/A", $T700, $AM700)), IF($AG700="N/A", $T700,$AG700)))))))</f>
        <v>0</v>
      </c>
      <c r="BZ700" s="16">
        <f>IF(BH700="R", $CA700, IF(OR(BH700="P", BH700="T", BH700="N"), 0, IF($C700="DM", $T700, IF(OR(BH700="Y", BH700="IR"),$AM700,IF(BH700="C", IF($BI700="Y", IF($BA700="C", IF($AF700="N/A", $Q700, $AF700), IF($AF700="N/A", $T700, $AM700)), IF($AG700="N/A", $T700,$AG700)))))))</f>
        <v>0</v>
      </c>
      <c r="CA700" s="15" t="s">
        <v>75</v>
      </c>
      <c r="CB700" s="16">
        <f>BZ700</f>
        <v>0</v>
      </c>
      <c r="CC700" s="15">
        <f>IF(OR($BH700="T", $BH700="R"), 0, IF($BH700="C", IF($BI700="Y", IF($BA700="C", 0, IF(AF700="N/A", Q700-T700, AF700-AG700)), IF($AF700="N/A", U700, AH700)), AN700))</f>
        <v>0</v>
      </c>
      <c r="CD700" s="15">
        <f>IF(OR($BH700="T", $BH700="R"), 0, IF($BH700="C", IF($BI700="Y", 0, IF($AF700="N/A", V700, AI700)), AO700))</f>
        <v>0</v>
      </c>
      <c r="CE700" s="15">
        <f>IF(OR($BH700="T", $BH700="R"), 0, IF($BH700="C", IF($BI700="Y", 0, IF($AF700="N/A", W700, AJ700)), AP700))</f>
        <v>0</v>
      </c>
      <c r="CF700" s="15">
        <f>IF(OR($BH700="T", $BH700="R"), 0, IF($BH700="C", IF($BI700="Y", 0, IF($AF700="N/A", X700, AK700)), AQ700))</f>
        <v>0</v>
      </c>
      <c r="CG700" t="str">
        <f>IF(AC700="N/A", "S:"&amp;L700&amp;" G:"&amp;M700&amp;" GR:"&amp;Q700, IF(AC700=0, "S:"&amp;L700&amp;" G:"&amp;M700&amp;" GR:"&amp;Q700, "S:"&amp;L700&amp;"/"&amp;AD700&amp;" G:"&amp;AE700&amp;" GR:"&amp;AF700))</f>
        <v>S:17 G:54 GR:30</v>
      </c>
    </row>
    <row r="701" spans="1:85" x14ac:dyDescent="0.25">
      <c r="A701" s="14">
        <v>3096</v>
      </c>
      <c r="B701" s="15" t="s">
        <v>1220</v>
      </c>
      <c r="C701" s="15" t="s">
        <v>62</v>
      </c>
      <c r="D701" s="15" t="s">
        <v>60</v>
      </c>
      <c r="E701" s="15">
        <f>VLOOKUP(B701, 'Rookie Year'!$A$2:$B$55679,2,FALSE)</f>
        <v>2019</v>
      </c>
      <c r="F701" s="15">
        <v>2019</v>
      </c>
      <c r="G701" s="15" t="s">
        <v>40</v>
      </c>
      <c r="H701" s="15" t="s">
        <v>1927</v>
      </c>
      <c r="I701" s="16">
        <v>41</v>
      </c>
      <c r="J701" s="15">
        <v>4</v>
      </c>
      <c r="K701" s="17">
        <f>IF(AND(G701&lt;&gt;"N",R701="N/A"), IF(I701&lt;4, 0, 0.25),IF(I701=1, IF(J701=1,0.25, 0.25), IF(I701&lt;13, 0.25, IF(I701&lt;26, 0.4, IF(I701&lt;51, 0.6, 0.75)))))</f>
        <v>0.6</v>
      </c>
      <c r="L701" s="16">
        <f>I701-M701</f>
        <v>16</v>
      </c>
      <c r="M701" s="16">
        <f>ROUNDUP(I701*K701,0)</f>
        <v>25</v>
      </c>
      <c r="N701" s="16">
        <f>M701*J701</f>
        <v>100</v>
      </c>
      <c r="O701" s="16">
        <v>60</v>
      </c>
      <c r="P701" s="16">
        <v>0</v>
      </c>
      <c r="Q701" s="16">
        <f>N701-O701-P701</f>
        <v>40</v>
      </c>
      <c r="R701" s="15">
        <v>2022</v>
      </c>
      <c r="S701" s="15">
        <f>IF(R701="N/A", J701-($B$1-F701), J701-($B$1-R701))</f>
        <v>2</v>
      </c>
      <c r="T701" s="16">
        <v>35</v>
      </c>
      <c r="U701" s="16">
        <v>5</v>
      </c>
      <c r="V701" s="16" t="str">
        <f>IF($S701&lt;3, "N/A", $M701)</f>
        <v>N/A</v>
      </c>
      <c r="W701" s="16" t="str">
        <f>IF($S701&lt;4, "N/A", $M701)</f>
        <v>N/A</v>
      </c>
      <c r="X701" s="16" t="str">
        <f>IF($S701&lt;5, "N/A", $M701)</f>
        <v>N/A</v>
      </c>
      <c r="Y701" s="15" t="str">
        <f>IF(SUM(T701:X701)&lt;&gt;Q701, "CHECK", "OK")</f>
        <v>OK</v>
      </c>
      <c r="Z701" s="15" t="str">
        <f>IF(F701=$B$1, "No", IF(S701=1, "Yes", "No"))</f>
        <v>No</v>
      </c>
      <c r="AA701" s="18" t="str">
        <f>IF(C701="DM", "N/A", IF(Z701="No","N/A",VLOOKUP(B701,'Extension List'!$A$3:$R$1972,18,FALSE)))</f>
        <v>N/A</v>
      </c>
      <c r="AB701" s="15" t="str">
        <f>IF(C701="DM", "N/A", IF(Z701="No","N/A",VLOOKUP(B701,'Extension List'!$A$3:$T$1972,20,FALSE)))</f>
        <v>N/A</v>
      </c>
      <c r="AC701" s="15" t="str">
        <f>IF(AA701="N/A", "N/A", 0)</f>
        <v>N/A</v>
      </c>
      <c r="AD701" s="16" t="str">
        <f>IF(AE701="N/A", "N/A", AA701-AE701)</f>
        <v>N/A</v>
      </c>
      <c r="AE701" s="16" t="str">
        <f>IF(AA701="N/A", "N/A", IF(AC701&gt;0, IF(AA701&lt;13, ROUNDUP(0.25*AA701,0), IF(AA701&lt;26, ROUNDUP(0.4*AA701,0), IF(AA701&lt;51, ROUNDUP(0.6*AA701,0), ROUNDUP(0.75*AA701,0)))), "N/A"))</f>
        <v>N/A</v>
      </c>
      <c r="AF701" s="16" t="str">
        <f>IF(AD701="N/A","N/A", (AE701*AC701)+Q701)</f>
        <v>N/A</v>
      </c>
      <c r="AG701" s="16" t="str">
        <f>IF($AF701="N/A", "N/A", "TBC")</f>
        <v>N/A</v>
      </c>
      <c r="AH701" s="16" t="str">
        <f>IF($AF701="N/A", "N/A", "TBC")</f>
        <v>N/A</v>
      </c>
      <c r="AI701" s="16" t="str">
        <f>IF($AF701="N/A","N/A",IF(AC701&gt;1,"TBC","N/A"))</f>
        <v>N/A</v>
      </c>
      <c r="AJ701" s="16" t="str">
        <f>IF($AF701="N/A","N/A",IF(AC701&gt;2,"TBC","N/A"))</f>
        <v>N/A</v>
      </c>
      <c r="AK701" s="16" t="str">
        <f>IF($AF701="N/A","N/A",IF(AC701&gt;3,"TBC","N/A"))</f>
        <v>N/A</v>
      </c>
      <c r="AL701" s="16" t="str">
        <f>IF(AC701="N/A","N/A",IF(AC701&gt;0,IF(SUM(AG701:AK701)&lt;&gt;AF701,"CHECK","OK"),"N/A"))</f>
        <v>N/A</v>
      </c>
      <c r="AM701" s="16">
        <f>IF(AD701="N/A", L701+T701, L701+AG701)</f>
        <v>51</v>
      </c>
      <c r="AN701" s="16">
        <f>IF(AD701="N/A", IF(U701="N/A", "N/A", L701+U701), AD701+AH701)</f>
        <v>21</v>
      </c>
      <c r="AO701" s="16" t="str">
        <f>IF(AD701="N/A", IF(V701="N/A", "N/A", L701+V701), IF(AI701="N/A", "N/A", AD701+AI701))</f>
        <v>N/A</v>
      </c>
      <c r="AP701" s="16" t="str">
        <f>IF(AD701="N/A", IF(W701="N/A", "N/A", L701+W701), IF(AJ701="N/A", "N/A", AD701+AJ701))</f>
        <v>N/A</v>
      </c>
      <c r="AQ701" s="16" t="str">
        <f>IF(AD701="N/A", IF(X701="N/A", "N/A", L701+X701), IF(AK701="N/A", "N/A", AD701+AK701))</f>
        <v>N/A</v>
      </c>
      <c r="AR701" s="15" t="s">
        <v>40</v>
      </c>
      <c r="AS701" s="15" t="s">
        <v>40</v>
      </c>
      <c r="AT701" s="15" t="s">
        <v>40</v>
      </c>
      <c r="AU701" s="15" t="s">
        <v>40</v>
      </c>
      <c r="AV701" s="15" t="s">
        <v>40</v>
      </c>
      <c r="AW701" s="15" t="s">
        <v>40</v>
      </c>
      <c r="AX701" s="15" t="s">
        <v>40</v>
      </c>
      <c r="AY701" s="15" t="s">
        <v>40</v>
      </c>
      <c r="AZ701" s="15" t="s">
        <v>40</v>
      </c>
      <c r="BA701" s="15" t="s">
        <v>40</v>
      </c>
      <c r="BB701" s="15" t="s">
        <v>40</v>
      </c>
      <c r="BC701" s="15" t="s">
        <v>40</v>
      </c>
      <c r="BD701" s="15" t="s">
        <v>40</v>
      </c>
      <c r="BE701" s="15" t="s">
        <v>40</v>
      </c>
      <c r="BF701" s="15" t="s">
        <v>40</v>
      </c>
      <c r="BG701" s="15" t="s">
        <v>40</v>
      </c>
      <c r="BH701" s="15" t="s">
        <v>40</v>
      </c>
      <c r="BI701" s="15"/>
      <c r="BJ701" s="16">
        <f>IF(AR701="R", $CA701, IF(OR(AR701="P", AR701="T", AR701="N"), 0, IF($C701="DM", $T701, IF(OR(AR701="Y", AR701="IR"),$AM701,IF(AR701="C", IF($BI701="Y", IF($AF701="N/A", $Q701, $AF701), IF($AG701="N/A", $T701,$AG701)))))))</f>
        <v>51</v>
      </c>
      <c r="BK701" s="16">
        <f>IF(AS701="R", $CA701, IF(OR(AS701="P", AS701="T", AS701="N"), 0, IF($C701="DM", $T701, IF(OR(AS701="Y", AS701="IR"),$AM701,IF(AS701="C", IF($BI701="Y", IF($AF701="N/A", $Q701, $AF701), IF($AG701="N/A", $T701,$AG701)))))))</f>
        <v>51</v>
      </c>
      <c r="BL701" s="16">
        <f>IF(AT701="R", $CA701, IF(OR(AT701="P", AT701="T", AT701="N"), 0, IF($C701="DM", $T701, IF(OR(AT701="Y", AT701="IR"),$AM701,IF(AT701="C", IF($BI701="Y", IF($AF701="N/A", $Q701, $AF701), IF($AG701="N/A", $T701,$AG701)))))))</f>
        <v>51</v>
      </c>
      <c r="BM701" s="16">
        <f>IF(AU701="R", $CA701, IF(OR(AU701="P", AU701="T", AU701="N"), 0, IF($C701="DM", $T701, IF(OR(AU701="Y", AU701="IR"),$AM701,IF(AU701="C", IF($BI701="Y", IF($AF701="N/A", $Q701, $AF701), IF($AG701="N/A", $T701,$AG701)))))))</f>
        <v>51</v>
      </c>
      <c r="BN701" s="16">
        <f>IF(AV701="R", $CA701, IF(OR(AV701="P", AV701="T", AV701="N"), 0, IF($C701="DM", $T701, IF(OR(AV701="Y", AV701="IR"),$AM701,IF(AV701="C", IF($BI701="Y", IF($AF701="N/A", $Q701, $AF701), IF($AG701="N/A", $T701,$AG701)))))))</f>
        <v>51</v>
      </c>
      <c r="BO701" s="16">
        <f>IF(AW701="R", $CA701, IF(OR(AW701="P", AW701="T", AW701="N"), 0, IF($C701="DM", $T701, IF(OR(AW701="Y", AW701="IR"),$AM701,IF(AW701="C", IF($BI701="Y", IF($AF701="N/A", $Q701, $AF701), IF($AG701="N/A", $T701,$AG701)))))))</f>
        <v>51</v>
      </c>
      <c r="BP701" s="16">
        <f>IF(AX701="R", $CA701, IF(OR(AX701="P", AX701="T", AX701="N"), 0, IF($C701="DM", $T701, IF(OR(AX701="Y", AX701="IR"),$AM701,IF(AX701="C", IF($BI701="Y", IF($AF701="N/A", $Q701, $AF701), IF($AG701="N/A", $T701,$AG701)))))))</f>
        <v>51</v>
      </c>
      <c r="BQ701" s="16">
        <f>IF(AY701="R", $CA701, IF(OR(AY701="P", AY701="T", AY701="N"), 0, IF($C701="DM", $T701, IF(OR(AY701="Y", AY701="IR"),$AM701,IF(AY701="C", IF($BI701="Y", IF($AF701="N/A", $Q701, $AF701), IF($AG701="N/A", $T701,$AG701)))))))</f>
        <v>51</v>
      </c>
      <c r="BR701" s="16">
        <f>IF(AZ701="R", $CA701, IF(OR(AZ701="P", AZ701="T", AZ701="N"), 0, IF($C701="DM", $T701, IF(OR(AZ701="Y", AZ701="IR"),$AM701,IF(AZ701="C", IF($BI701="Y", IF($AF701="N/A", $Q701, $AF701), IF($AG701="N/A", $T701,$AG701)))))))</f>
        <v>51</v>
      </c>
      <c r="BS701" s="16">
        <f>IF(BA701="R", $CA701, IF(OR(BA701="P", BA701="T", BA701="N"), 0, IF($C701="DM", $T701, IF(OR(BA701="Y", BA701="IR"),$AM701,IF(BA701="C", IF($BI701="Y", IF($AF701="N/A", $Q701, $AF701), IF($AG701="N/A", $T701,$AG701)))))))</f>
        <v>51</v>
      </c>
      <c r="BT701" s="16">
        <f>IF(BB701="R", $CA701, IF(OR(BB701="P", BB701="T", BB701="N"), 0, IF($C701="DM", $T701, IF(OR(BB701="Y", BB701="IR"),$AM701,IF(BB701="C", IF($BI701="Y", IF($BA701="C", IF($AF701="N/A", $Q701, $AF701), IF($AF701="N/A", $T701, $AM701)), IF($AG701="N/A", $T701,$AG701)))))))</f>
        <v>51</v>
      </c>
      <c r="BU701" s="16">
        <f>IF(BC701="R", $CA701, IF(OR(BC701="P", BC701="T", BC701="N"), 0, IF($C701="DM", $T701, IF(OR(BC701="Y", BC701="IR"),$AM701,IF(BC701="C", IF($BI701="Y", IF($BA701="C", IF($AF701="N/A", $Q701, $AF701), IF($AF701="N/A", $T701, $AM701)), IF($AG701="N/A", $T701,$AG701)))))))</f>
        <v>51</v>
      </c>
      <c r="BV701" s="16">
        <f>IF(BD701="R", $CA701, IF(OR(BD701="P", BD701="T", BD701="N"), 0, IF($C701="DM", $T701, IF(OR(BD701="Y", BD701="IR"),$AM701,IF(BD701="C", IF($BI701="Y", IF($BA701="C", IF($AF701="N/A", $Q701, $AF701), IF($AF701="N/A", $T701, $AM701)), IF($AG701="N/A", $T701,$AG701)))))))</f>
        <v>51</v>
      </c>
      <c r="BW701" s="16">
        <f>IF(BE701="R", $CA701, IF(OR(BE701="P", BE701="T", BE701="N"), 0, IF($C701="DM", $T701, IF(OR(BE701="Y", BE701="IR"),$AM701,IF(BE701="C", IF($BI701="Y", IF($BA701="C", IF($AF701="N/A", $Q701, $AF701), IF($AF701="N/A", $T701, $AM701)), IF($AG701="N/A", $T701,$AG701)))))))</f>
        <v>51</v>
      </c>
      <c r="BX701" s="16">
        <f>IF(BF701="R", $CA701, IF(OR(BF701="P", BF701="T", BF701="N"), 0, IF($C701="DM", $T701, IF(OR(BF701="Y", BF701="IR"),$AM701,IF(BF701="C", IF($BI701="Y", IF($BA701="C", IF($AF701="N/A", $Q701, $AF701), IF($AF701="N/A", $T701, $AM701)), IF($AG701="N/A", $T701,$AG701)))))))</f>
        <v>51</v>
      </c>
      <c r="BY701" s="16">
        <f>IF(BG701="R", $CA701, IF(OR(BG701="P", BG701="T", BG701="N"), 0, IF($C701="DM", $T701, IF(OR(BG701="Y", BG701="IR"),$AM701,IF(BG701="C", IF($BI701="Y", IF($BA701="C", IF($AF701="N/A", $Q701, $AF701), IF($AF701="N/A", $T701, $AM701)), IF($AG701="N/A", $T701,$AG701)))))))</f>
        <v>51</v>
      </c>
      <c r="BZ701" s="16">
        <f>IF(BH701="R", $CA701, IF(OR(BH701="P", BH701="T", BH701="N"), 0, IF($C701="DM", $T701, IF(OR(BH701="Y", BH701="IR"),$AM701,IF(BH701="C", IF($BI701="Y", IF($BA701="C", IF($AF701="N/A", $Q701, $AF701), IF($AF701="N/A", $T701, $AM701)), IF($AG701="N/A", $T701,$AG701)))))))</f>
        <v>51</v>
      </c>
      <c r="CA701" s="15" t="s">
        <v>75</v>
      </c>
      <c r="CB701" s="16">
        <f>BZ701</f>
        <v>51</v>
      </c>
      <c r="CC701" s="15">
        <f>IF(OR($BH701="T", $BH701="R"), 0, IF($BH701="C", IF($BI701="Y", IF($BA701="C", 0, IF(AF701="N/A", Q701-T701, AF701-AG701)), IF($AF701="N/A", U701, AH701)), AN701))</f>
        <v>21</v>
      </c>
      <c r="CD701" s="15" t="str">
        <f>IF(OR($BH701="T", $BH701="R"), 0, IF($BH701="C", IF($BI701="Y", 0, IF($AF701="N/A", V701, AI701)), AO701))</f>
        <v>N/A</v>
      </c>
      <c r="CE701" s="15" t="str">
        <f>IF(OR($BH701="T", $BH701="R"), 0, IF($BH701="C", IF($BI701="Y", 0, IF($AF701="N/A", W701, AJ701)), AP701))</f>
        <v>N/A</v>
      </c>
      <c r="CF701" s="15" t="str">
        <f>IF(OR($BH701="T", $BH701="R"), 0, IF($BH701="C", IF($BI701="Y", 0, IF($AF701="N/A", X701, AK701)), AQ701))</f>
        <v>N/A</v>
      </c>
      <c r="CG701" t="str">
        <f>IF(AC701="N/A", "S:"&amp;L701&amp;" G:"&amp;M701&amp;" GR:"&amp;Q701, IF(AC701=0, "S:"&amp;L701&amp;" G:"&amp;M701&amp;" GR:"&amp;Q701, "S:"&amp;L701&amp;"/"&amp;AD701&amp;" G:"&amp;AE701&amp;" GR:"&amp;AF701))</f>
        <v>S:16 G:25 GR:40</v>
      </c>
    </row>
    <row r="702" spans="1:85" x14ac:dyDescent="0.25">
      <c r="A702" s="14">
        <v>5216</v>
      </c>
      <c r="B702" s="15" t="s">
        <v>2810</v>
      </c>
      <c r="C702" s="15" t="s">
        <v>62</v>
      </c>
      <c r="D702" s="15" t="s">
        <v>60</v>
      </c>
      <c r="E702" s="15">
        <f>VLOOKUP(B702, 'Rookie Year'!$A$2:$B$55679,2,FALSE)</f>
        <v>2023</v>
      </c>
      <c r="F702" s="15">
        <v>2023</v>
      </c>
      <c r="G702" s="15" t="s">
        <v>40</v>
      </c>
      <c r="H702" s="15" t="s">
        <v>2873</v>
      </c>
      <c r="I702" s="16">
        <v>1</v>
      </c>
      <c r="J702" s="15">
        <v>3</v>
      </c>
      <c r="K702" s="17">
        <f>IF(AND(G702&lt;&gt;"N",R702="N/A"), IF(I702&lt;4, 0, 0.25),IF(I702=1, IF(J702=1,0.25, 0.25), IF(I702&lt;13, 0.25, IF(I702&lt;26, 0.4, IF(I702&lt;51, 0.6, 0.75)))))</f>
        <v>0</v>
      </c>
      <c r="L702" s="16">
        <f>I702-M702</f>
        <v>1</v>
      </c>
      <c r="M702" s="16">
        <f>ROUNDUP(I702*K702,0)</f>
        <v>0</v>
      </c>
      <c r="N702" s="16">
        <f>M702*J702</f>
        <v>0</v>
      </c>
      <c r="O702" s="16">
        <v>0</v>
      </c>
      <c r="P702" s="16">
        <v>0</v>
      </c>
      <c r="Q702" s="16">
        <f>N702-O702-P702</f>
        <v>0</v>
      </c>
      <c r="R702" s="15" t="s">
        <v>75</v>
      </c>
      <c r="S702" s="15">
        <f>IF(R702="N/A", J702-($B$1-F702), J702-($B$1-R702))</f>
        <v>2</v>
      </c>
      <c r="T702" s="16">
        <v>0</v>
      </c>
      <c r="U702" s="16">
        <v>0</v>
      </c>
      <c r="V702" s="16" t="str">
        <f>IF($S702&lt;3, "N/A", $M702)</f>
        <v>N/A</v>
      </c>
      <c r="W702" s="16" t="str">
        <f>IF($S702&lt;4, "N/A", $M702)</f>
        <v>N/A</v>
      </c>
      <c r="X702" s="16" t="str">
        <f>IF($S702&lt;5, "N/A", $M702)</f>
        <v>N/A</v>
      </c>
      <c r="Y702" s="15" t="str">
        <f>IF(SUM(T702:X702)&lt;&gt;Q702, "CHECK", "OK")</f>
        <v>OK</v>
      </c>
      <c r="Z702" s="15" t="str">
        <f>IF(F702=$B$1, "No", IF(S702=1, "Yes", "No"))</f>
        <v>No</v>
      </c>
      <c r="AA702" s="18" t="str">
        <f>IF(C702="DM", "N/A", IF(Z702="No","N/A",VLOOKUP(B702,'Extension List'!$A$3:$R$1972,18,FALSE)))</f>
        <v>N/A</v>
      </c>
      <c r="AB702" s="15" t="str">
        <f>IF(C702="DM", "N/A", IF(Z702="No","N/A",VLOOKUP(B702,'Extension List'!$A$3:$T$1972,20,FALSE)))</f>
        <v>N/A</v>
      </c>
      <c r="AC702" s="15" t="str">
        <f>IF(AA702="N/A", "N/A", 0)</f>
        <v>N/A</v>
      </c>
      <c r="AD702" s="16" t="str">
        <f>IF(AE702="N/A", "N/A", AA702-AE702)</f>
        <v>N/A</v>
      </c>
      <c r="AE702" s="16" t="str">
        <f>IF(AA702="N/A", "N/A", IF(AC702&gt;0, IF(AA702&lt;13, ROUNDUP(0.25*AA702,0), IF(AA702&lt;26, ROUNDUP(0.4*AA702,0), IF(AA702&lt;51, ROUNDUP(0.6*AA702,0), ROUNDUP(0.75*AA702,0)))), "N/A"))</f>
        <v>N/A</v>
      </c>
      <c r="AF702" s="16" t="str">
        <f>IF(AD702="N/A","N/A", (AE702*AC702)+Q702)</f>
        <v>N/A</v>
      </c>
      <c r="AG702" s="16" t="str">
        <f>IF($AF702="N/A", "N/A", "TBC")</f>
        <v>N/A</v>
      </c>
      <c r="AH702" s="16" t="str">
        <f>IF($AF702="N/A", "N/A", "TBC")</f>
        <v>N/A</v>
      </c>
      <c r="AI702" s="16" t="str">
        <f>IF($AF702="N/A","N/A",IF(AC702&gt;1,"TBC","N/A"))</f>
        <v>N/A</v>
      </c>
      <c r="AJ702" s="16" t="str">
        <f>IF($AF702="N/A","N/A",IF(AC702&gt;2,"TBC","N/A"))</f>
        <v>N/A</v>
      </c>
      <c r="AK702" s="16" t="str">
        <f>IF($AF702="N/A","N/A",IF(AC702&gt;3,"TBC","N/A"))</f>
        <v>N/A</v>
      </c>
      <c r="AL702" s="16" t="str">
        <f>IF(AC702="N/A","N/A",IF(AC702&gt;0,IF(SUM(AG702:AK702)&lt;&gt;AF702,"CHECK","OK"),"N/A"))</f>
        <v>N/A</v>
      </c>
      <c r="AM702" s="16">
        <f>IF(AD702="N/A", L702+T702, L702+AG702)</f>
        <v>1</v>
      </c>
      <c r="AN702" s="16">
        <f>IF(AD702="N/A", IF(U702="N/A", "N/A", L702+U702), AD702+AH702)</f>
        <v>1</v>
      </c>
      <c r="AO702" s="16" t="str">
        <f>IF(AD702="N/A", IF(V702="N/A", "N/A", L702+V702), IF(AI702="N/A", "N/A", AD702+AI702))</f>
        <v>N/A</v>
      </c>
      <c r="AP702" s="16" t="str">
        <f>IF(AD702="N/A", IF(W702="N/A", "N/A", L702+W702), IF(AJ702="N/A", "N/A", AD702+AJ702))</f>
        <v>N/A</v>
      </c>
      <c r="AQ702" s="16" t="str">
        <f>IF(AD702="N/A", IF(X702="N/A", "N/A", L702+X702), IF(AK702="N/A", "N/A", AD702+AK702))</f>
        <v>N/A</v>
      </c>
      <c r="AR702" s="15" t="s">
        <v>44</v>
      </c>
      <c r="AS702" s="15" t="s">
        <v>44</v>
      </c>
      <c r="AT702" s="15" t="s">
        <v>44</v>
      </c>
      <c r="AU702" s="15" t="s">
        <v>44</v>
      </c>
      <c r="AV702" s="15" t="s">
        <v>44</v>
      </c>
      <c r="AW702" s="15" t="s">
        <v>44</v>
      </c>
      <c r="AX702" s="15" t="s">
        <v>44</v>
      </c>
      <c r="AY702" s="15" t="s">
        <v>44</v>
      </c>
      <c r="AZ702" s="15" t="s">
        <v>44</v>
      </c>
      <c r="BA702" s="15" t="s">
        <v>44</v>
      </c>
      <c r="BB702" s="15" t="s">
        <v>44</v>
      </c>
      <c r="BC702" s="15" t="s">
        <v>44</v>
      </c>
      <c r="BD702" s="15" t="s">
        <v>44</v>
      </c>
      <c r="BE702" s="15" t="s">
        <v>44</v>
      </c>
      <c r="BF702" s="15" t="s">
        <v>44</v>
      </c>
      <c r="BG702" s="15" t="s">
        <v>44</v>
      </c>
      <c r="BH702" s="15" t="s">
        <v>44</v>
      </c>
      <c r="BI702" s="15"/>
      <c r="BJ702" s="16">
        <f>IF(AR702="R", $CA702, IF(OR(AR702="P", AR702="T", AR702="N"), 0, IF($C702="DM", $T702, IF(OR(AR702="Y", AR702="IR"),$AM702,IF(AR702="C", IF($BI702="Y", IF($AF702="N/A", $Q702, $AF702), IF($AG702="N/A", $T702,$AG702)))))))</f>
        <v>0</v>
      </c>
      <c r="BK702" s="16">
        <f>IF(AS702="R", $CA702, IF(OR(AS702="P", AS702="T", AS702="N"), 0, IF($C702="DM", $T702, IF(OR(AS702="Y", AS702="IR"),$AM702,IF(AS702="C", IF($BI702="Y", IF($AF702="N/A", $Q702, $AF702), IF($AG702="N/A", $T702,$AG702)))))))</f>
        <v>0</v>
      </c>
      <c r="BL702" s="16">
        <f>IF(AT702="R", $CA702, IF(OR(AT702="P", AT702="T", AT702="N"), 0, IF($C702="DM", $T702, IF(OR(AT702="Y", AT702="IR"),$AM702,IF(AT702="C", IF($BI702="Y", IF($AF702="N/A", $Q702, $AF702), IF($AG702="N/A", $T702,$AG702)))))))</f>
        <v>0</v>
      </c>
      <c r="BM702" s="16">
        <f>IF(AU702="R", $CA702, IF(OR(AU702="P", AU702="T", AU702="N"), 0, IF($C702="DM", $T702, IF(OR(AU702="Y", AU702="IR"),$AM702,IF(AU702="C", IF($BI702="Y", IF($AF702="N/A", $Q702, $AF702), IF($AG702="N/A", $T702,$AG702)))))))</f>
        <v>0</v>
      </c>
      <c r="BN702" s="16">
        <f>IF(AV702="R", $CA702, IF(OR(AV702="P", AV702="T", AV702="N"), 0, IF($C702="DM", $T702, IF(OR(AV702="Y", AV702="IR"),$AM702,IF(AV702="C", IF($BI702="Y", IF($AF702="N/A", $Q702, $AF702), IF($AG702="N/A", $T702,$AG702)))))))</f>
        <v>0</v>
      </c>
      <c r="BO702" s="16">
        <f>IF(AW702="R", $CA702, IF(OR(AW702="P", AW702="T", AW702="N"), 0, IF($C702="DM", $T702, IF(OR(AW702="Y", AW702="IR"),$AM702,IF(AW702="C", IF($BI702="Y", IF($AF702="N/A", $Q702, $AF702), IF($AG702="N/A", $T702,$AG702)))))))</f>
        <v>0</v>
      </c>
      <c r="BP702" s="16">
        <f>IF(AX702="R", $CA702, IF(OR(AX702="P", AX702="T", AX702="N"), 0, IF($C702="DM", $T702, IF(OR(AX702="Y", AX702="IR"),$AM702,IF(AX702="C", IF($BI702="Y", IF($AF702="N/A", $Q702, $AF702), IF($AG702="N/A", $T702,$AG702)))))))</f>
        <v>0</v>
      </c>
      <c r="BQ702" s="16">
        <f>IF(AY702="R", $CA702, IF(OR(AY702="P", AY702="T", AY702="N"), 0, IF($C702="DM", $T702, IF(OR(AY702="Y", AY702="IR"),$AM702,IF(AY702="C", IF($BI702="Y", IF($AF702="N/A", $Q702, $AF702), IF($AG702="N/A", $T702,$AG702)))))))</f>
        <v>0</v>
      </c>
      <c r="BR702" s="16">
        <f>IF(AZ702="R", $CA702, IF(OR(AZ702="P", AZ702="T", AZ702="N"), 0, IF($C702="DM", $T702, IF(OR(AZ702="Y", AZ702="IR"),$AM702,IF(AZ702="C", IF($BI702="Y", IF($AF702="N/A", $Q702, $AF702), IF($AG702="N/A", $T702,$AG702)))))))</f>
        <v>0</v>
      </c>
      <c r="BS702" s="16">
        <f>IF(BA702="R", $CA702, IF(OR(BA702="P", BA702="T", BA702="N"), 0, IF($C702="DM", $T702, IF(OR(BA702="Y", BA702="IR"),$AM702,IF(BA702="C", IF($BI702="Y", IF($AF702="N/A", $Q702, $AF702), IF($AG702="N/A", $T702,$AG702)))))))</f>
        <v>0</v>
      </c>
      <c r="BT702" s="16">
        <f>IF(BB702="R", $CA702, IF(OR(BB702="P", BB702="T", BB702="N"), 0, IF($C702="DM", $T702, IF(OR(BB702="Y", BB702="IR"),$AM702,IF(BB702="C", IF($BI702="Y", IF($BA702="C", IF($AF702="N/A", $Q702, $AF702), IF($AF702="N/A", $T702, $AM702)), IF($AG702="N/A", $T702,$AG702)))))))</f>
        <v>0</v>
      </c>
      <c r="BU702" s="16">
        <f>IF(BC702="R", $CA702, IF(OR(BC702="P", BC702="T", BC702="N"), 0, IF($C702="DM", $T702, IF(OR(BC702="Y", BC702="IR"),$AM702,IF(BC702="C", IF($BI702="Y", IF($BA702="C", IF($AF702="N/A", $Q702, $AF702), IF($AF702="N/A", $T702, $AM702)), IF($AG702="N/A", $T702,$AG702)))))))</f>
        <v>0</v>
      </c>
      <c r="BV702" s="16">
        <f>IF(BD702="R", $CA702, IF(OR(BD702="P", BD702="T", BD702="N"), 0, IF($C702="DM", $T702, IF(OR(BD702="Y", BD702="IR"),$AM702,IF(BD702="C", IF($BI702="Y", IF($BA702="C", IF($AF702="N/A", $Q702, $AF702), IF($AF702="N/A", $T702, $AM702)), IF($AG702="N/A", $T702,$AG702)))))))</f>
        <v>0</v>
      </c>
      <c r="BW702" s="16">
        <f>IF(BE702="R", $CA702, IF(OR(BE702="P", BE702="T", BE702="N"), 0, IF($C702="DM", $T702, IF(OR(BE702="Y", BE702="IR"),$AM702,IF(BE702="C", IF($BI702="Y", IF($BA702="C", IF($AF702="N/A", $Q702, $AF702), IF($AF702="N/A", $T702, $AM702)), IF($AG702="N/A", $T702,$AG702)))))))</f>
        <v>0</v>
      </c>
      <c r="BX702" s="16">
        <f>IF(BF702="R", $CA702, IF(OR(BF702="P", BF702="T", BF702="N"), 0, IF($C702="DM", $T702, IF(OR(BF702="Y", BF702="IR"),$AM702,IF(BF702="C", IF($BI702="Y", IF($BA702="C", IF($AF702="N/A", $Q702, $AF702), IF($AF702="N/A", $T702, $AM702)), IF($AG702="N/A", $T702,$AG702)))))))</f>
        <v>0</v>
      </c>
      <c r="BY702" s="16">
        <f>IF(BG702="R", $CA702, IF(OR(BG702="P", BG702="T", BG702="N"), 0, IF($C702="DM", $T702, IF(OR(BG702="Y", BG702="IR"),$AM702,IF(BG702="C", IF($BI702="Y", IF($BA702="C", IF($AF702="N/A", $Q702, $AF702), IF($AF702="N/A", $T702, $AM702)), IF($AG702="N/A", $T702,$AG702)))))))</f>
        <v>0</v>
      </c>
      <c r="BZ702" s="16">
        <f>IF(BH702="R", $CA702, IF(OR(BH702="P", BH702="T", BH702="N"), 0, IF($C702="DM", $T702, IF(OR(BH702="Y", BH702="IR"),$AM702,IF(BH702="C", IF($BI702="Y", IF($BA702="C", IF($AF702="N/A", $Q702, $AF702), IF($AF702="N/A", $T702, $AM702)), IF($AG702="N/A", $T702,$AG702)))))))</f>
        <v>0</v>
      </c>
      <c r="CA702" s="15" t="s">
        <v>75</v>
      </c>
      <c r="CB702" s="16">
        <f>BZ702</f>
        <v>0</v>
      </c>
      <c r="CC702" s="15">
        <f>IF(OR($BH702="T", $BH702="R"), 0, IF($BH702="C", IF($BI702="Y", IF($BA702="C", 0, IF(AF702="N/A", Q702-T702, AF702-AG702)), IF($AF702="N/A", U702, AH702)), AN702))</f>
        <v>0</v>
      </c>
      <c r="CD702" s="15" t="str">
        <f>IF(OR($BH702="T", $BH702="R"), 0, IF($BH702="C", IF($BI702="Y", 0, IF($AF702="N/A", V702, AI702)), AO702))</f>
        <v>N/A</v>
      </c>
      <c r="CE702" s="15" t="str">
        <f>IF(OR($BH702="T", $BH702="R"), 0, IF($BH702="C", IF($BI702="Y", 0, IF($AF702="N/A", W702, AJ702)), AP702))</f>
        <v>N/A</v>
      </c>
      <c r="CF702" s="15" t="str">
        <f>IF(OR($BH702="T", $BH702="R"), 0, IF($BH702="C", IF($BI702="Y", 0, IF($AF702="N/A", X702, AK702)), AQ702))</f>
        <v>N/A</v>
      </c>
      <c r="CG702" t="str">
        <f>IF(AC702="N/A", "S:"&amp;L702&amp;" G:"&amp;M702&amp;" GR:"&amp;Q702, IF(AC702=0, "S:"&amp;L702&amp;" G:"&amp;M702&amp;" GR:"&amp;Q702, "S:"&amp;L702&amp;"/"&amp;AD702&amp;" G:"&amp;AE702&amp;" GR:"&amp;AF702))</f>
        <v>S:1 G:0 GR:0</v>
      </c>
    </row>
    <row r="703" spans="1:85" x14ac:dyDescent="0.25">
      <c r="A703" s="14">
        <v>4177</v>
      </c>
      <c r="B703" s="15" t="s">
        <v>2372</v>
      </c>
      <c r="C703" s="15" t="s">
        <v>63</v>
      </c>
      <c r="D703" s="15" t="s">
        <v>60</v>
      </c>
      <c r="E703" s="15">
        <f>VLOOKUP(B703, 'Rookie Year'!$A$2:$B$55679,2,FALSE)</f>
        <v>2021</v>
      </c>
      <c r="F703" s="15">
        <v>2021</v>
      </c>
      <c r="G703" s="15" t="s">
        <v>40</v>
      </c>
      <c r="H703" s="15" t="s">
        <v>2182</v>
      </c>
      <c r="I703" s="16">
        <v>4</v>
      </c>
      <c r="J703" s="15">
        <v>4</v>
      </c>
      <c r="K703" s="17">
        <f>IF(AND(G703&lt;&gt;"N",R703="N/A"), IF(I703&lt;4, 0, 0.25),IF(I703=1, IF(J703=1,0.25, 0.25), IF(I703&lt;13, 0.25, IF(I703&lt;26, 0.4, IF(I703&lt;51, 0.6, 0.75)))))</f>
        <v>0.25</v>
      </c>
      <c r="L703" s="16">
        <f>I703-M703</f>
        <v>3</v>
      </c>
      <c r="M703" s="16">
        <f>ROUNDUP(I703*K703,0)</f>
        <v>1</v>
      </c>
      <c r="N703" s="16">
        <f>M703*J703</f>
        <v>4</v>
      </c>
      <c r="O703" s="16">
        <v>3</v>
      </c>
      <c r="P703" s="16">
        <v>0</v>
      </c>
      <c r="Q703" s="16">
        <f>N703-O703-P703</f>
        <v>1</v>
      </c>
      <c r="R703" s="15" t="s">
        <v>75</v>
      </c>
      <c r="S703" s="15">
        <f>IF(R703="N/A", J703-($B$1-F703), J703-($B$1-R703))</f>
        <v>1</v>
      </c>
      <c r="T703" s="16">
        <v>1</v>
      </c>
      <c r="U703" s="16" t="str">
        <f>IF($S703&lt;2, "N/A", $M703)</f>
        <v>N/A</v>
      </c>
      <c r="V703" s="16" t="str">
        <f>IF($S703&lt;3, "N/A", $M703)</f>
        <v>N/A</v>
      </c>
      <c r="W703" s="16" t="str">
        <f>IF($S703&lt;4, "N/A", $M703)</f>
        <v>N/A</v>
      </c>
      <c r="X703" s="16" t="str">
        <f>IF($S703&lt;5, "N/A", $M703)</f>
        <v>N/A</v>
      </c>
      <c r="Y703" s="15" t="str">
        <f>IF(SUM(T703:X703)&lt;&gt;Q703, "CHECK", "OK")</f>
        <v>OK</v>
      </c>
      <c r="Z703" s="15" t="str">
        <f>IF(F703=$B$1, "No", IF(S703=1, "Yes", "No"))</f>
        <v>Yes</v>
      </c>
      <c r="AA703" s="18">
        <f>IF(C703="DM", "N/A", IF(Z703="No","N/A",VLOOKUP(B703,'Extension List'!$A$3:$R$1972,18,FALSE)))</f>
        <v>4</v>
      </c>
      <c r="AB703" s="15">
        <f>IF(C703="DM", "N/A", IF(Z703="No","N/A",VLOOKUP(B703,'Extension List'!$A$3:$T$1972,20,FALSE)))</f>
        <v>1</v>
      </c>
      <c r="AC703" s="15">
        <f>IF(AA703="N/A", "N/A", 0)</f>
        <v>0</v>
      </c>
      <c r="AD703" s="16" t="str">
        <f>IF(AE703="N/A", "N/A", AA703-AE703)</f>
        <v>N/A</v>
      </c>
      <c r="AE703" s="16" t="str">
        <f>IF(AA703="N/A", "N/A", IF(AC703&gt;0, IF(AA703&lt;13, ROUNDUP(0.25*AA703,0), IF(AA703&lt;26, ROUNDUP(0.4*AA703,0), IF(AA703&lt;51, ROUNDUP(0.6*AA703,0), ROUNDUP(0.75*AA703,0)))), "N/A"))</f>
        <v>N/A</v>
      </c>
      <c r="AF703" s="16" t="str">
        <f>IF(AD703="N/A","N/A", (AE703*AC703)+Q703)</f>
        <v>N/A</v>
      </c>
      <c r="AG703" s="16" t="str">
        <f>IF($AF703="N/A", "N/A", "TBC")</f>
        <v>N/A</v>
      </c>
      <c r="AH703" s="16" t="str">
        <f>IF($AF703="N/A", "N/A", "TBC")</f>
        <v>N/A</v>
      </c>
      <c r="AI703" s="16" t="str">
        <f>IF($AF703="N/A","N/A",IF(AC703&gt;1,"TBC","N/A"))</f>
        <v>N/A</v>
      </c>
      <c r="AJ703" s="16" t="str">
        <f>IF($AF703="N/A","N/A",IF(AC703&gt;2,"TBC","N/A"))</f>
        <v>N/A</v>
      </c>
      <c r="AK703" s="16" t="str">
        <f>IF($AF703="N/A","N/A",IF(AC703&gt;3,"TBC","N/A"))</f>
        <v>N/A</v>
      </c>
      <c r="AL703" s="16" t="str">
        <f>IF(AC703="N/A","N/A",IF(AC703&gt;0,IF(SUM(AG703:AK703)&lt;&gt;AF703,"CHECK","OK"),"N/A"))</f>
        <v>N/A</v>
      </c>
      <c r="AM703" s="16">
        <f>IF(AD703="N/A", L703+T703, L703+AG703)</f>
        <v>4</v>
      </c>
      <c r="AN703" s="16" t="str">
        <f>IF(AD703="N/A", IF(U703="N/A", "N/A", L703+U703), AD703+AH703)</f>
        <v>N/A</v>
      </c>
      <c r="AO703" s="16" t="str">
        <f>IF(AD703="N/A", IF(V703="N/A", "N/A", L703+V703), IF(AI703="N/A", "N/A", AD703+AI703))</f>
        <v>N/A</v>
      </c>
      <c r="AP703" s="16" t="str">
        <f>IF(AD703="N/A", IF(W703="N/A", "N/A", L703+W703), IF(AJ703="N/A", "N/A", AD703+AJ703))</f>
        <v>N/A</v>
      </c>
      <c r="AQ703" s="16" t="str">
        <f>IF(AD703="N/A", IF(X703="N/A", "N/A", L703+X703), IF(AK703="N/A", "N/A", AD703+AK703))</f>
        <v>N/A</v>
      </c>
      <c r="AR703" s="15" t="s">
        <v>40</v>
      </c>
      <c r="AS703" s="15" t="s">
        <v>44</v>
      </c>
      <c r="AT703" s="15" t="s">
        <v>44</v>
      </c>
      <c r="AU703" s="15" t="s">
        <v>44</v>
      </c>
      <c r="AV703" s="15" t="s">
        <v>44</v>
      </c>
      <c r="AW703" s="15" t="s">
        <v>44</v>
      </c>
      <c r="AX703" s="15" t="s">
        <v>44</v>
      </c>
      <c r="AY703" s="15" t="s">
        <v>44</v>
      </c>
      <c r="AZ703" s="15" t="s">
        <v>44</v>
      </c>
      <c r="BA703" s="15" t="s">
        <v>44</v>
      </c>
      <c r="BB703" s="15" t="s">
        <v>44</v>
      </c>
      <c r="BC703" s="15" t="s">
        <v>44</v>
      </c>
      <c r="BD703" s="15" t="s">
        <v>44</v>
      </c>
      <c r="BE703" s="15" t="s">
        <v>44</v>
      </c>
      <c r="BF703" s="15" t="s">
        <v>44</v>
      </c>
      <c r="BG703" s="15" t="s">
        <v>44</v>
      </c>
      <c r="BH703" s="15" t="s">
        <v>44</v>
      </c>
      <c r="BI703" s="15"/>
      <c r="BJ703" s="16">
        <f>IF(AR703="R", $CA703, IF(OR(AR703="P", AR703="T", AR703="N"), 0, IF($C703="DM", $T703, IF(OR(AR703="Y", AR703="IR"),$AM703,IF(AR703="C", IF($BI703="Y", IF($AF703="N/A", $Q703, $AF703), IF($AG703="N/A", $T703,$AG703)))))))</f>
        <v>4</v>
      </c>
      <c r="BK703" s="16">
        <f>IF(AS703="R", $CA703, IF(OR(AS703="P", AS703="T", AS703="N"), 0, IF($C703="DM", $T703, IF(OR(AS703="Y", AS703="IR"),$AM703,IF(AS703="C", IF($BI703="Y", IF($AF703="N/A", $Q703, $AF703), IF($AG703="N/A", $T703,$AG703)))))))</f>
        <v>1</v>
      </c>
      <c r="BL703" s="16">
        <f>IF(AT703="R", $CA703, IF(OR(AT703="P", AT703="T", AT703="N"), 0, IF($C703="DM", $T703, IF(OR(AT703="Y", AT703="IR"),$AM703,IF(AT703="C", IF($BI703="Y", IF($AF703="N/A", $Q703, $AF703), IF($AG703="N/A", $T703,$AG703)))))))</f>
        <v>1</v>
      </c>
      <c r="BM703" s="16">
        <f>IF(AU703="R", $CA703, IF(OR(AU703="P", AU703="T", AU703="N"), 0, IF($C703="DM", $T703, IF(OR(AU703="Y", AU703="IR"),$AM703,IF(AU703="C", IF($BI703="Y", IF($AF703="N/A", $Q703, $AF703), IF($AG703="N/A", $T703,$AG703)))))))</f>
        <v>1</v>
      </c>
      <c r="BN703" s="16">
        <f>IF(AV703="R", $CA703, IF(OR(AV703="P", AV703="T", AV703="N"), 0, IF($C703="DM", $T703, IF(OR(AV703="Y", AV703="IR"),$AM703,IF(AV703="C", IF($BI703="Y", IF($AF703="N/A", $Q703, $AF703), IF($AG703="N/A", $T703,$AG703)))))))</f>
        <v>1</v>
      </c>
      <c r="BO703" s="16">
        <f>IF(AW703="R", $CA703, IF(OR(AW703="P", AW703="T", AW703="N"), 0, IF($C703="DM", $T703, IF(OR(AW703="Y", AW703="IR"),$AM703,IF(AW703="C", IF($BI703="Y", IF($AF703="N/A", $Q703, $AF703), IF($AG703="N/A", $T703,$AG703)))))))</f>
        <v>1</v>
      </c>
      <c r="BP703" s="16">
        <f>IF(AX703="R", $CA703, IF(OR(AX703="P", AX703="T", AX703="N"), 0, IF($C703="DM", $T703, IF(OR(AX703="Y", AX703="IR"),$AM703,IF(AX703="C", IF($BI703="Y", IF($AF703="N/A", $Q703, $AF703), IF($AG703="N/A", $T703,$AG703)))))))</f>
        <v>1</v>
      </c>
      <c r="BQ703" s="16">
        <f>IF(AY703="R", $CA703, IF(OR(AY703="P", AY703="T", AY703="N"), 0, IF($C703="DM", $T703, IF(OR(AY703="Y", AY703="IR"),$AM703,IF(AY703="C", IF($BI703="Y", IF($AF703="N/A", $Q703, $AF703), IF($AG703="N/A", $T703,$AG703)))))))</f>
        <v>1</v>
      </c>
      <c r="BR703" s="16">
        <f>IF(AZ703="R", $CA703, IF(OR(AZ703="P", AZ703="T", AZ703="N"), 0, IF($C703="DM", $T703, IF(OR(AZ703="Y", AZ703="IR"),$AM703,IF(AZ703="C", IF($BI703="Y", IF($AF703="N/A", $Q703, $AF703), IF($AG703="N/A", $T703,$AG703)))))))</f>
        <v>1</v>
      </c>
      <c r="BS703" s="16">
        <f>IF(BA703="R", $CA703, IF(OR(BA703="P", BA703="T", BA703="N"), 0, IF($C703="DM", $T703, IF(OR(BA703="Y", BA703="IR"),$AM703,IF(BA703="C", IF($BI703="Y", IF($AF703="N/A", $Q703, $AF703), IF($AG703="N/A", $T703,$AG703)))))))</f>
        <v>1</v>
      </c>
      <c r="BT703" s="16">
        <f>IF(BB703="R", $CA703, IF(OR(BB703="P", BB703="T", BB703="N"), 0, IF($C703="DM", $T703, IF(OR(BB703="Y", BB703="IR"),$AM703,IF(BB703="C", IF($BI703="Y", IF($BA703="C", IF($AF703="N/A", $Q703, $AF703), IF($AF703="N/A", $T703, $AM703)), IF($AG703="N/A", $T703,$AG703)))))))</f>
        <v>1</v>
      </c>
      <c r="BU703" s="16">
        <f>IF(BC703="R", $CA703, IF(OR(BC703="P", BC703="T", BC703="N"), 0, IF($C703="DM", $T703, IF(OR(BC703="Y", BC703="IR"),$AM703,IF(BC703="C", IF($BI703="Y", IF($BA703="C", IF($AF703="N/A", $Q703, $AF703), IF($AF703="N/A", $T703, $AM703)), IF($AG703="N/A", $T703,$AG703)))))))</f>
        <v>1</v>
      </c>
      <c r="BV703" s="16">
        <f>IF(BD703="R", $CA703, IF(OR(BD703="P", BD703="T", BD703="N"), 0, IF($C703="DM", $T703, IF(OR(BD703="Y", BD703="IR"),$AM703,IF(BD703="C", IF($BI703="Y", IF($BA703="C", IF($AF703="N/A", $Q703, $AF703), IF($AF703="N/A", $T703, $AM703)), IF($AG703="N/A", $T703,$AG703)))))))</f>
        <v>1</v>
      </c>
      <c r="BW703" s="16">
        <f>IF(BE703="R", $CA703, IF(OR(BE703="P", BE703="T", BE703="N"), 0, IF($C703="DM", $T703, IF(OR(BE703="Y", BE703="IR"),$AM703,IF(BE703="C", IF($BI703="Y", IF($BA703="C", IF($AF703="N/A", $Q703, $AF703), IF($AF703="N/A", $T703, $AM703)), IF($AG703="N/A", $T703,$AG703)))))))</f>
        <v>1</v>
      </c>
      <c r="BX703" s="16">
        <f>IF(BF703="R", $CA703, IF(OR(BF703="P", BF703="T", BF703="N"), 0, IF($C703="DM", $T703, IF(OR(BF703="Y", BF703="IR"),$AM703,IF(BF703="C", IF($BI703="Y", IF($BA703="C", IF($AF703="N/A", $Q703, $AF703), IF($AF703="N/A", $T703, $AM703)), IF($AG703="N/A", $T703,$AG703)))))))</f>
        <v>1</v>
      </c>
      <c r="BY703" s="16">
        <f>IF(BG703="R", $CA703, IF(OR(BG703="P", BG703="T", BG703="N"), 0, IF($C703="DM", $T703, IF(OR(BG703="Y", BG703="IR"),$AM703,IF(BG703="C", IF($BI703="Y", IF($BA703="C", IF($AF703="N/A", $Q703, $AF703), IF($AF703="N/A", $T703, $AM703)), IF($AG703="N/A", $T703,$AG703)))))))</f>
        <v>1</v>
      </c>
      <c r="BZ703" s="16">
        <f>IF(BH703="R", $CA703, IF(OR(BH703="P", BH703="T", BH703="N"), 0, IF($C703="DM", $T703, IF(OR(BH703="Y", BH703="IR"),$AM703,IF(BH703="C", IF($BI703="Y", IF($BA703="C", IF($AF703="N/A", $Q703, $AF703), IF($AF703="N/A", $T703, $AM703)), IF($AG703="N/A", $T703,$AG703)))))))</f>
        <v>1</v>
      </c>
      <c r="CA703" s="15" t="s">
        <v>75</v>
      </c>
      <c r="CB703" s="16">
        <f>BZ703</f>
        <v>1</v>
      </c>
      <c r="CC703" s="15" t="str">
        <f>IF(OR($BH703="T", $BH703="R"), 0, IF($BH703="C", IF($BI703="Y", IF($BA703="C", 0, IF(AF703="N/A", Q703-T703, AF703-AG703)), IF($AF703="N/A", U703, AH703)), AN703))</f>
        <v>N/A</v>
      </c>
      <c r="CD703" s="15" t="str">
        <f>IF(OR($BH703="T", $BH703="R"), 0, IF($BH703="C", IF($BI703="Y", 0, IF($AF703="N/A", V703, AI703)), AO703))</f>
        <v>N/A</v>
      </c>
      <c r="CE703" s="15" t="str">
        <f>IF(OR($BH703="T", $BH703="R"), 0, IF($BH703="C", IF($BI703="Y", 0, IF($AF703="N/A", W703, AJ703)), AP703))</f>
        <v>N/A</v>
      </c>
      <c r="CF703" s="15" t="str">
        <f>IF(OR($BH703="T", $BH703="R"), 0, IF($BH703="C", IF($BI703="Y", 0, IF($AF703="N/A", X703, AK703)), AQ703))</f>
        <v>N/A</v>
      </c>
      <c r="CG703" t="str">
        <f>IF(AC703="N/A", "S:"&amp;L703&amp;" G:"&amp;M703&amp;" GR:"&amp;Q703, IF(AC703=0, "S:"&amp;L703&amp;" G:"&amp;M703&amp;" GR:"&amp;Q703, "S:"&amp;L703&amp;"/"&amp;AD703&amp;" G:"&amp;AE703&amp;" GR:"&amp;AF703))</f>
        <v>S:3 G:1 GR:1</v>
      </c>
    </row>
    <row r="704" spans="1:85" x14ac:dyDescent="0.25">
      <c r="A704" s="14">
        <v>4666</v>
      </c>
      <c r="B704" s="15" t="s">
        <v>506</v>
      </c>
      <c r="C704" s="15" t="s">
        <v>63</v>
      </c>
      <c r="D704" s="15" t="s">
        <v>60</v>
      </c>
      <c r="E704" s="15">
        <f>VLOOKUP(B704, 'Rookie Year'!$A$2:$B$55679,2,FALSE)</f>
        <v>2015</v>
      </c>
      <c r="F704" s="15">
        <v>2022</v>
      </c>
      <c r="G704" s="15" t="s">
        <v>42</v>
      </c>
      <c r="H704" s="15" t="s">
        <v>1928</v>
      </c>
      <c r="I704" s="16">
        <v>56</v>
      </c>
      <c r="J704" s="15">
        <v>3</v>
      </c>
      <c r="K704" s="17">
        <f>IF(AND(G704&lt;&gt;"N",R704="N/A"), IF(I704&lt;4, 0, 0.25),IF(I704=1, IF(J704=1,0.25, 0.25), IF(I704&lt;13, 0.25, IF(I704&lt;26, 0.4, IF(I704&lt;51, 0.6, 0.75)))))</f>
        <v>0.75</v>
      </c>
      <c r="L704" s="16">
        <f>I704-M704</f>
        <v>14</v>
      </c>
      <c r="M704" s="16">
        <f>ROUNDUP(I704*K704,0)</f>
        <v>42</v>
      </c>
      <c r="N704" s="16">
        <f>M704*J704</f>
        <v>126</v>
      </c>
      <c r="O704" s="16">
        <v>84</v>
      </c>
      <c r="P704" s="16">
        <v>0</v>
      </c>
      <c r="Q704" s="16">
        <f>N704-O704-P704</f>
        <v>42</v>
      </c>
      <c r="R704" s="15" t="s">
        <v>75</v>
      </c>
      <c r="S704" s="15">
        <f>IF(R704="N/A", J704-($B$1-F704), J704-($B$1-R704))</f>
        <v>1</v>
      </c>
      <c r="T704" s="16">
        <v>42</v>
      </c>
      <c r="U704" s="16" t="str">
        <f>IF($S704&lt;2, "N/A", $M704)</f>
        <v>N/A</v>
      </c>
      <c r="V704" s="16" t="str">
        <f>IF($S704&lt;3, "N/A", $M704)</f>
        <v>N/A</v>
      </c>
      <c r="W704" s="16" t="str">
        <f>IF($S704&lt;4, "N/A", $M704)</f>
        <v>N/A</v>
      </c>
      <c r="X704" s="16" t="str">
        <f>IF($S704&lt;5, "N/A", $M704)</f>
        <v>N/A</v>
      </c>
      <c r="Y704" s="15" t="str">
        <f>IF(SUM(T704:X704)&lt;&gt;Q704, "CHECK", "OK")</f>
        <v>OK</v>
      </c>
      <c r="Z704" s="15" t="str">
        <f>IF(F704=$B$1, "No", IF(S704=1, "Yes", "No"))</f>
        <v>Yes</v>
      </c>
      <c r="AA704" s="18">
        <f>IF(C704="DM", "N/A", IF(Z704="No","N/A",VLOOKUP(B704,'Extension List'!$A$3:$R$1972,18,FALSE)))</f>
        <v>84</v>
      </c>
      <c r="AB704" s="15">
        <f>IF(C704="DM", "N/A", IF(Z704="No","N/A",VLOOKUP(B704,'Extension List'!$A$3:$T$1972,20,FALSE)))</f>
        <v>4</v>
      </c>
      <c r="AC704" s="15">
        <f>IF(AA704="N/A", "N/A", 0)</f>
        <v>0</v>
      </c>
      <c r="AD704" s="16" t="str">
        <f>IF(AE704="N/A", "N/A", AA704-AE704)</f>
        <v>N/A</v>
      </c>
      <c r="AE704" s="16" t="str">
        <f>IF(AA704="N/A", "N/A", IF(AC704&gt;0, IF(AA704&lt;13, ROUNDUP(0.25*AA704,0), IF(AA704&lt;26, ROUNDUP(0.4*AA704,0), IF(AA704&lt;51, ROUNDUP(0.6*AA704,0), ROUNDUP(0.75*AA704,0)))), "N/A"))</f>
        <v>N/A</v>
      </c>
      <c r="AF704" s="16" t="str">
        <f>IF(AD704="N/A","N/A", (AE704*AC704)+Q704)</f>
        <v>N/A</v>
      </c>
      <c r="AG704" s="16" t="str">
        <f>IF($AF704="N/A", "N/A", "TBC")</f>
        <v>N/A</v>
      </c>
      <c r="AH704" s="16" t="str">
        <f>IF($AF704="N/A", "N/A", "TBC")</f>
        <v>N/A</v>
      </c>
      <c r="AI704" s="16" t="str">
        <f>IF($AF704="N/A","N/A",IF(AC704&gt;1,"TBC","N/A"))</f>
        <v>N/A</v>
      </c>
      <c r="AJ704" s="16" t="str">
        <f>IF($AF704="N/A","N/A",IF(AC704&gt;2,"TBC","N/A"))</f>
        <v>N/A</v>
      </c>
      <c r="AK704" s="16" t="str">
        <f>IF($AF704="N/A","N/A",IF(AC704&gt;3,"TBC","N/A"))</f>
        <v>N/A</v>
      </c>
      <c r="AL704" s="16" t="str">
        <f>IF(AC704="N/A","N/A",IF(AC704&gt;0,IF(SUM(AG704:AK704)&lt;&gt;AF704,"CHECK","OK"),"N/A"))</f>
        <v>N/A</v>
      </c>
      <c r="AM704" s="16">
        <f>IF(AD704="N/A", L704+T704, L704+AG704)</f>
        <v>56</v>
      </c>
      <c r="AN704" s="16" t="str">
        <f>IF(AD704="N/A", IF(U704="N/A", "N/A", L704+U704), AD704+AH704)</f>
        <v>N/A</v>
      </c>
      <c r="AO704" s="16" t="str">
        <f>IF(AD704="N/A", IF(V704="N/A", "N/A", L704+V704), IF(AI704="N/A", "N/A", AD704+AI704))</f>
        <v>N/A</v>
      </c>
      <c r="AP704" s="16" t="str">
        <f>IF(AD704="N/A", IF(W704="N/A", "N/A", L704+W704), IF(AJ704="N/A", "N/A", AD704+AJ704))</f>
        <v>N/A</v>
      </c>
      <c r="AQ704" s="16" t="str">
        <f>IF(AD704="N/A", IF(X704="N/A", "N/A", L704+X704), IF(AK704="N/A", "N/A", AD704+AK704))</f>
        <v>N/A</v>
      </c>
      <c r="AR704" s="15" t="s">
        <v>40</v>
      </c>
      <c r="AS704" s="15" t="s">
        <v>40</v>
      </c>
      <c r="AT704" s="15" t="s">
        <v>40</v>
      </c>
      <c r="AU704" s="15" t="s">
        <v>40</v>
      </c>
      <c r="AV704" s="15" t="s">
        <v>40</v>
      </c>
      <c r="AW704" s="15" t="s">
        <v>40</v>
      </c>
      <c r="AX704" s="15" t="s">
        <v>40</v>
      </c>
      <c r="AY704" s="15" t="s">
        <v>40</v>
      </c>
      <c r="AZ704" s="15" t="s">
        <v>44</v>
      </c>
      <c r="BA704" s="15" t="s">
        <v>44</v>
      </c>
      <c r="BB704" s="15" t="s">
        <v>44</v>
      </c>
      <c r="BC704" s="15" t="s">
        <v>44</v>
      </c>
      <c r="BD704" s="15" t="s">
        <v>44</v>
      </c>
      <c r="BE704" s="15" t="s">
        <v>44</v>
      </c>
      <c r="BF704" s="15" t="s">
        <v>44</v>
      </c>
      <c r="BG704" s="15" t="s">
        <v>44</v>
      </c>
      <c r="BH704" s="15" t="s">
        <v>44</v>
      </c>
      <c r="BI704" s="15"/>
      <c r="BJ704" s="16">
        <f>IF(AR704="R", $CA704, IF(OR(AR704="P", AR704="T", AR704="N"), 0, IF($C704="DM", $T704, IF(OR(AR704="Y", AR704="IR"),$AM704,IF(AR704="C", IF($BI704="Y", IF($AF704="N/A", $Q704, $AF704), IF($AG704="N/A", $T704,$AG704)))))))</f>
        <v>56</v>
      </c>
      <c r="BK704" s="16">
        <f>IF(AS704="R", $CA704, IF(OR(AS704="P", AS704="T", AS704="N"), 0, IF($C704="DM", $T704, IF(OR(AS704="Y", AS704="IR"),$AM704,IF(AS704="C", IF($BI704="Y", IF($AF704="N/A", $Q704, $AF704), IF($AG704="N/A", $T704,$AG704)))))))</f>
        <v>56</v>
      </c>
      <c r="BL704" s="16">
        <f>IF(AT704="R", $CA704, IF(OR(AT704="P", AT704="T", AT704="N"), 0, IF($C704="DM", $T704, IF(OR(AT704="Y", AT704="IR"),$AM704,IF(AT704="C", IF($BI704="Y", IF($AF704="N/A", $Q704, $AF704), IF($AG704="N/A", $T704,$AG704)))))))</f>
        <v>56</v>
      </c>
      <c r="BM704" s="16">
        <f>IF(AU704="R", $CA704, IF(OR(AU704="P", AU704="T", AU704="N"), 0, IF($C704="DM", $T704, IF(OR(AU704="Y", AU704="IR"),$AM704,IF(AU704="C", IF($BI704="Y", IF($AF704="N/A", $Q704, $AF704), IF($AG704="N/A", $T704,$AG704)))))))</f>
        <v>56</v>
      </c>
      <c r="BN704" s="16">
        <f>IF(AV704="R", $CA704, IF(OR(AV704="P", AV704="T", AV704="N"), 0, IF($C704="DM", $T704, IF(OR(AV704="Y", AV704="IR"),$AM704,IF(AV704="C", IF($BI704="Y", IF($AF704="N/A", $Q704, $AF704), IF($AG704="N/A", $T704,$AG704)))))))</f>
        <v>56</v>
      </c>
      <c r="BO704" s="16">
        <f>IF(AW704="R", $CA704, IF(OR(AW704="P", AW704="T", AW704="N"), 0, IF($C704="DM", $T704, IF(OR(AW704="Y", AW704="IR"),$AM704,IF(AW704="C", IF($BI704="Y", IF($AF704="N/A", $Q704, $AF704), IF($AG704="N/A", $T704,$AG704)))))))</f>
        <v>56</v>
      </c>
      <c r="BP704" s="16">
        <f>IF(AX704="R", $CA704, IF(OR(AX704="P", AX704="T", AX704="N"), 0, IF($C704="DM", $T704, IF(OR(AX704="Y", AX704="IR"),$AM704,IF(AX704="C", IF($BI704="Y", IF($AF704="N/A", $Q704, $AF704), IF($AG704="N/A", $T704,$AG704)))))))</f>
        <v>56</v>
      </c>
      <c r="BQ704" s="16">
        <f>IF(AY704="R", $CA704, IF(OR(AY704="P", AY704="T", AY704="N"), 0, IF($C704="DM", $T704, IF(OR(AY704="Y", AY704="IR"),$AM704,IF(AY704="C", IF($BI704="Y", IF($AF704="N/A", $Q704, $AF704), IF($AG704="N/A", $T704,$AG704)))))))</f>
        <v>56</v>
      </c>
      <c r="BR704" s="16">
        <f>IF(AZ704="R", $CA704, IF(OR(AZ704="P", AZ704="T", AZ704="N"), 0, IF($C704="DM", $T704, IF(OR(AZ704="Y", AZ704="IR"),$AM704,IF(AZ704="C", IF($BI704="Y", IF($AF704="N/A", $Q704, $AF704), IF($AG704="N/A", $T704,$AG704)))))))</f>
        <v>42</v>
      </c>
      <c r="BS704" s="16">
        <f>IF(BA704="R", $CA704, IF(OR(BA704="P", BA704="T", BA704="N"), 0, IF($C704="DM", $T704, IF(OR(BA704="Y", BA704="IR"),$AM704,IF(BA704="C", IF($BI704="Y", IF($AF704="N/A", $Q704, $AF704), IF($AG704="N/A", $T704,$AG704)))))))</f>
        <v>42</v>
      </c>
      <c r="BT704" s="16">
        <f>IF(BB704="R", $CA704, IF(OR(BB704="P", BB704="T", BB704="N"), 0, IF($C704="DM", $T704, IF(OR(BB704="Y", BB704="IR"),$AM704,IF(BB704="C", IF($BI704="Y", IF($BA704="C", IF($AF704="N/A", $Q704, $AF704), IF($AF704="N/A", $T704, $AM704)), IF($AG704="N/A", $T704,$AG704)))))))</f>
        <v>42</v>
      </c>
      <c r="BU704" s="16">
        <f>IF(BC704="R", $CA704, IF(OR(BC704="P", BC704="T", BC704="N"), 0, IF($C704="DM", $T704, IF(OR(BC704="Y", BC704="IR"),$AM704,IF(BC704="C", IF($BI704="Y", IF($BA704="C", IF($AF704="N/A", $Q704, $AF704), IF($AF704="N/A", $T704, $AM704)), IF($AG704="N/A", $T704,$AG704)))))))</f>
        <v>42</v>
      </c>
      <c r="BV704" s="16">
        <f>IF(BD704="R", $CA704, IF(OR(BD704="P", BD704="T", BD704="N"), 0, IF($C704="DM", $T704, IF(OR(BD704="Y", BD704="IR"),$AM704,IF(BD704="C", IF($BI704="Y", IF($BA704="C", IF($AF704="N/A", $Q704, $AF704), IF($AF704="N/A", $T704, $AM704)), IF($AG704="N/A", $T704,$AG704)))))))</f>
        <v>42</v>
      </c>
      <c r="BW704" s="16">
        <f>IF(BE704="R", $CA704, IF(OR(BE704="P", BE704="T", BE704="N"), 0, IF($C704="DM", $T704, IF(OR(BE704="Y", BE704="IR"),$AM704,IF(BE704="C", IF($BI704="Y", IF($BA704="C", IF($AF704="N/A", $Q704, $AF704), IF($AF704="N/A", $T704, $AM704)), IF($AG704="N/A", $T704,$AG704)))))))</f>
        <v>42</v>
      </c>
      <c r="BX704" s="16">
        <f>IF(BF704="R", $CA704, IF(OR(BF704="P", BF704="T", BF704="N"), 0, IF($C704="DM", $T704, IF(OR(BF704="Y", BF704="IR"),$AM704,IF(BF704="C", IF($BI704="Y", IF($BA704="C", IF($AF704="N/A", $Q704, $AF704), IF($AF704="N/A", $T704, $AM704)), IF($AG704="N/A", $T704,$AG704)))))))</f>
        <v>42</v>
      </c>
      <c r="BY704" s="16">
        <f>IF(BG704="R", $CA704, IF(OR(BG704="P", BG704="T", BG704="N"), 0, IF($C704="DM", $T704, IF(OR(BG704="Y", BG704="IR"),$AM704,IF(BG704="C", IF($BI704="Y", IF($BA704="C", IF($AF704="N/A", $Q704, $AF704), IF($AF704="N/A", $T704, $AM704)), IF($AG704="N/A", $T704,$AG704)))))))</f>
        <v>42</v>
      </c>
      <c r="BZ704" s="16">
        <f>IF(BH704="R", $CA704, IF(OR(BH704="P", BH704="T", BH704="N"), 0, IF($C704="DM", $T704, IF(OR(BH704="Y", BH704="IR"),$AM704,IF(BH704="C", IF($BI704="Y", IF($BA704="C", IF($AF704="N/A", $Q704, $AF704), IF($AF704="N/A", $T704, $AM704)), IF($AG704="N/A", $T704,$AG704)))))))</f>
        <v>42</v>
      </c>
      <c r="CA704" s="15" t="s">
        <v>75</v>
      </c>
      <c r="CB704" s="16">
        <f>BZ704</f>
        <v>42</v>
      </c>
      <c r="CC704" s="15" t="str">
        <f>IF(OR($BH704="T", $BH704="R"), 0, IF($BH704="C", IF($BI704="Y", IF($BA704="C", 0, IF(AF704="N/A", Q704-T704, AF704-AG704)), IF($AF704="N/A", U704, AH704)), AN704))</f>
        <v>N/A</v>
      </c>
      <c r="CD704" s="15" t="str">
        <f>IF(OR($BH704="T", $BH704="R"), 0, IF($BH704="C", IF($BI704="Y", 0, IF($AF704="N/A", V704, AI704)), AO704))</f>
        <v>N/A</v>
      </c>
      <c r="CE704" s="15" t="str">
        <f>IF(OR($BH704="T", $BH704="R"), 0, IF($BH704="C", IF($BI704="Y", 0, IF($AF704="N/A", W704, AJ704)), AP704))</f>
        <v>N/A</v>
      </c>
      <c r="CF704" s="15" t="str">
        <f>IF(OR($BH704="T", $BH704="R"), 0, IF($BH704="C", IF($BI704="Y", 0, IF($AF704="N/A", X704, AK704)), AQ704))</f>
        <v>N/A</v>
      </c>
      <c r="CG704" t="str">
        <f>IF(AC704="N/A", "S:"&amp;L704&amp;" G:"&amp;M704&amp;" GR:"&amp;Q704, IF(AC704=0, "S:"&amp;L704&amp;" G:"&amp;M704&amp;" GR:"&amp;Q704, "S:"&amp;L704&amp;"/"&amp;AD704&amp;" G:"&amp;AE704&amp;" GR:"&amp;AF704))</f>
        <v>S:14 G:42 GR:42</v>
      </c>
    </row>
    <row r="705" spans="1:85" x14ac:dyDescent="0.25">
      <c r="A705" s="14">
        <v>5484</v>
      </c>
      <c r="B705" s="15" t="s">
        <v>2915</v>
      </c>
      <c r="C705" s="15" t="s">
        <v>63</v>
      </c>
      <c r="D705" s="15" t="s">
        <v>60</v>
      </c>
      <c r="E705" s="15">
        <f>VLOOKUP(B705, 'Rookie Year'!$A$2:$B$55679,2,FALSE)</f>
        <v>2023</v>
      </c>
      <c r="F705" s="15">
        <v>2024</v>
      </c>
      <c r="G705" s="15" t="s">
        <v>42</v>
      </c>
      <c r="H705" s="15" t="s">
        <v>2935</v>
      </c>
      <c r="I705" s="16">
        <v>4</v>
      </c>
      <c r="J705" s="15">
        <v>2</v>
      </c>
      <c r="K705" s="17">
        <f>IF(AND(G705&lt;&gt;"N",R705="N/A"), IF(I705&lt;4, 0, 0.25),IF(I705=1, IF(J705=1,0.25, 0.25), IF(I705&lt;13, 0.25, IF(I705&lt;26, 0.4, IF(I705&lt;51, 0.6, 0.75)))))</f>
        <v>0.25</v>
      </c>
      <c r="L705" s="16">
        <f>I705-M705</f>
        <v>3</v>
      </c>
      <c r="M705" s="16">
        <f>ROUNDUP(I705*K705,0)</f>
        <v>1</v>
      </c>
      <c r="N705" s="16">
        <f>M705*J705</f>
        <v>2</v>
      </c>
      <c r="O705" s="16">
        <v>0</v>
      </c>
      <c r="P705" s="16">
        <v>0</v>
      </c>
      <c r="Q705" s="16">
        <f>N705-O705-P705</f>
        <v>2</v>
      </c>
      <c r="R705" s="15" t="s">
        <v>75</v>
      </c>
      <c r="S705" s="15">
        <f>IF(R705="N/A", J705-($B$1-F705), J705-($B$1-R705))</f>
        <v>2</v>
      </c>
      <c r="T705" s="16">
        <v>2</v>
      </c>
      <c r="U705" s="16">
        <v>0</v>
      </c>
      <c r="V705" s="16" t="str">
        <f>IF($S705&lt;3, "N/A", $M705)</f>
        <v>N/A</v>
      </c>
      <c r="W705" s="16" t="str">
        <f>IF($S705&lt;4, "N/A", $M705)</f>
        <v>N/A</v>
      </c>
      <c r="X705" s="16" t="str">
        <f>IF($S705&lt;5, "N/A", $M705)</f>
        <v>N/A</v>
      </c>
      <c r="Y705" s="15" t="str">
        <f>IF(SUM(T705:X705)&lt;&gt;Q705, "CHECK", "OK")</f>
        <v>OK</v>
      </c>
      <c r="Z705" s="15" t="str">
        <f>IF(F705=$B$1, "No", IF(S705=1, "Yes", "No"))</f>
        <v>No</v>
      </c>
      <c r="AA705" s="18" t="str">
        <f>IF(C705="DM", "N/A", IF(Z705="No","N/A",VLOOKUP(B705,'Extension List'!$A$3:$R$1972,18,FALSE)))</f>
        <v>N/A</v>
      </c>
      <c r="AB705" s="15" t="str">
        <f>IF(C705="DM", "N/A", IF(Z705="No","N/A",VLOOKUP(B705,'Extension List'!$A$3:$T$1972,20,FALSE)))</f>
        <v>N/A</v>
      </c>
      <c r="AC705" s="15" t="str">
        <f>IF(AA705="N/A", "N/A", 0)</f>
        <v>N/A</v>
      </c>
      <c r="AD705" s="16" t="str">
        <f>IF(AE705="N/A", "N/A", AA705-AE705)</f>
        <v>N/A</v>
      </c>
      <c r="AE705" s="16" t="str">
        <f>IF(AA705="N/A", "N/A", IF(AC705&gt;0, IF(AA705&lt;13, ROUNDUP(0.25*AA705,0), IF(AA705&lt;26, ROUNDUP(0.4*AA705,0), IF(AA705&lt;51, ROUNDUP(0.6*AA705,0), ROUNDUP(0.75*AA705,0)))), "N/A"))</f>
        <v>N/A</v>
      </c>
      <c r="AF705" s="16" t="str">
        <f>IF(AD705="N/A","N/A", (AE705*AC705)+Q705)</f>
        <v>N/A</v>
      </c>
      <c r="AG705" s="16" t="str">
        <f>IF($AF705="N/A", "N/A", "TBC")</f>
        <v>N/A</v>
      </c>
      <c r="AH705" s="16" t="str">
        <f>IF($AF705="N/A", "N/A", "TBC")</f>
        <v>N/A</v>
      </c>
      <c r="AI705" s="16" t="str">
        <f>IF($AF705="N/A","N/A",IF(AC705&gt;1,"TBC","N/A"))</f>
        <v>N/A</v>
      </c>
      <c r="AJ705" s="16" t="str">
        <f>IF($AF705="N/A","N/A",IF(AC705&gt;2,"TBC","N/A"))</f>
        <v>N/A</v>
      </c>
      <c r="AK705" s="16" t="str">
        <f>IF($AF705="N/A","N/A",IF(AC705&gt;3,"TBC","N/A"))</f>
        <v>N/A</v>
      </c>
      <c r="AL705" s="16" t="str">
        <f>IF(AC705="N/A","N/A",IF(AC705&gt;0,IF(SUM(AG705:AK705)&lt;&gt;AF705,"CHECK","OK"),"N/A"))</f>
        <v>N/A</v>
      </c>
      <c r="AM705" s="16">
        <f>IF(AD705="N/A", L705+T705, L705+AG705)</f>
        <v>5</v>
      </c>
      <c r="AN705" s="16">
        <f>IF(AD705="N/A", IF(U705="N/A", "N/A", L705+U705), AD705+AH705)</f>
        <v>3</v>
      </c>
      <c r="AO705" s="16" t="str">
        <f>IF(AD705="N/A", IF(V705="N/A", "N/A", L705+V705), IF(AI705="N/A", "N/A", AD705+AI705))</f>
        <v>N/A</v>
      </c>
      <c r="AP705" s="16" t="str">
        <f>IF(AD705="N/A", IF(W705="N/A", "N/A", L705+W705), IF(AJ705="N/A", "N/A", AD705+AJ705))</f>
        <v>N/A</v>
      </c>
      <c r="AQ705" s="16" t="str">
        <f>IF(AD705="N/A", IF(X705="N/A", "N/A", L705+X705), IF(AK705="N/A", "N/A", AD705+AK705))</f>
        <v>N/A</v>
      </c>
      <c r="AR705" s="15" t="s">
        <v>40</v>
      </c>
      <c r="AS705" s="15" t="s">
        <v>40</v>
      </c>
      <c r="AT705" s="15" t="s">
        <v>40</v>
      </c>
      <c r="AU705" s="15" t="s">
        <v>40</v>
      </c>
      <c r="AV705" s="15" t="s">
        <v>40</v>
      </c>
      <c r="AW705" s="15" t="s">
        <v>40</v>
      </c>
      <c r="AX705" s="15" t="s">
        <v>40</v>
      </c>
      <c r="AY705" s="15" t="s">
        <v>40</v>
      </c>
      <c r="AZ705" s="15" t="s">
        <v>40</v>
      </c>
      <c r="BA705" s="15" t="s">
        <v>40</v>
      </c>
      <c r="BB705" s="15" t="s">
        <v>40</v>
      </c>
      <c r="BC705" s="15" t="s">
        <v>40</v>
      </c>
      <c r="BD705" s="15" t="s">
        <v>40</v>
      </c>
      <c r="BE705" s="15" t="s">
        <v>40</v>
      </c>
      <c r="BF705" s="15" t="s">
        <v>40</v>
      </c>
      <c r="BG705" s="15" t="s">
        <v>40</v>
      </c>
      <c r="BH705" s="15" t="s">
        <v>40</v>
      </c>
      <c r="BI705" s="15"/>
      <c r="BJ705" s="16">
        <f>IF(AR705="R", $CA705, IF(OR(AR705="P", AR705="T", AR705="N"), 0, IF($C705="DM", $T705, IF(OR(AR705="Y", AR705="IR"),$AM705,IF(AR705="C", IF($BI705="Y", IF($AF705="N/A", $Q705, $AF705), IF($AG705="N/A", $T705,$AG705)))))))</f>
        <v>5</v>
      </c>
      <c r="BK705" s="16">
        <f>IF(AS705="R", $CA705, IF(OR(AS705="P", AS705="T", AS705="N"), 0, IF($C705="DM", $T705, IF(OR(AS705="Y", AS705="IR"),$AM705,IF(AS705="C", IF($BI705="Y", IF($AF705="N/A", $Q705, $AF705), IF($AG705="N/A", $T705,$AG705)))))))</f>
        <v>5</v>
      </c>
      <c r="BL705" s="16">
        <f>IF(AT705="R", $CA705, IF(OR(AT705="P", AT705="T", AT705="N"), 0, IF($C705="DM", $T705, IF(OR(AT705="Y", AT705="IR"),$AM705,IF(AT705="C", IF($BI705="Y", IF($AF705="N/A", $Q705, $AF705), IF($AG705="N/A", $T705,$AG705)))))))</f>
        <v>5</v>
      </c>
      <c r="BM705" s="16">
        <f>IF(AU705="R", $CA705, IF(OR(AU705="P", AU705="T", AU705="N"), 0, IF($C705="DM", $T705, IF(OR(AU705="Y", AU705="IR"),$AM705,IF(AU705="C", IF($BI705="Y", IF($AF705="N/A", $Q705, $AF705), IF($AG705="N/A", $T705,$AG705)))))))</f>
        <v>5</v>
      </c>
      <c r="BN705" s="16">
        <f>IF(AV705="R", $CA705, IF(OR(AV705="P", AV705="T", AV705="N"), 0, IF($C705="DM", $T705, IF(OR(AV705="Y", AV705="IR"),$AM705,IF(AV705="C", IF($BI705="Y", IF($AF705="N/A", $Q705, $AF705), IF($AG705="N/A", $T705,$AG705)))))))</f>
        <v>5</v>
      </c>
      <c r="BO705" s="16">
        <f>IF(AW705="R", $CA705, IF(OR(AW705="P", AW705="T", AW705="N"), 0, IF($C705="DM", $T705, IF(OR(AW705="Y", AW705="IR"),$AM705,IF(AW705="C", IF($BI705="Y", IF($AF705="N/A", $Q705, $AF705), IF($AG705="N/A", $T705,$AG705)))))))</f>
        <v>5</v>
      </c>
      <c r="BP705" s="16">
        <f>IF(AX705="R", $CA705, IF(OR(AX705="P", AX705="T", AX705="N"), 0, IF($C705="DM", $T705, IF(OR(AX705="Y", AX705="IR"),$AM705,IF(AX705="C", IF($BI705="Y", IF($AF705="N/A", $Q705, $AF705), IF($AG705="N/A", $T705,$AG705)))))))</f>
        <v>5</v>
      </c>
      <c r="BQ705" s="16">
        <f>IF(AY705="R", $CA705, IF(OR(AY705="P", AY705="T", AY705="N"), 0, IF($C705="DM", $T705, IF(OR(AY705="Y", AY705="IR"),$AM705,IF(AY705="C", IF($BI705="Y", IF($AF705="N/A", $Q705, $AF705), IF($AG705="N/A", $T705,$AG705)))))))</f>
        <v>5</v>
      </c>
      <c r="BR705" s="16">
        <f>IF(AZ705="R", $CA705, IF(OR(AZ705="P", AZ705="T", AZ705="N"), 0, IF($C705="DM", $T705, IF(OR(AZ705="Y", AZ705="IR"),$AM705,IF(AZ705="C", IF($BI705="Y", IF($AF705="N/A", $Q705, $AF705), IF($AG705="N/A", $T705,$AG705)))))))</f>
        <v>5</v>
      </c>
      <c r="BS705" s="16">
        <f>IF(BA705="R", $CA705, IF(OR(BA705="P", BA705="T", BA705="N"), 0, IF($C705="DM", $T705, IF(OR(BA705="Y", BA705="IR"),$AM705,IF(BA705="C", IF($BI705="Y", IF($AF705="N/A", $Q705, $AF705), IF($AG705="N/A", $T705,$AG705)))))))</f>
        <v>5</v>
      </c>
      <c r="BT705" s="16">
        <f>IF(BB705="R", $CA705, IF(OR(BB705="P", BB705="T", BB705="N"), 0, IF($C705="DM", $T705, IF(OR(BB705="Y", BB705="IR"),$AM705,IF(BB705="C", IF($BI705="Y", IF($BA705="C", IF($AF705="N/A", $Q705, $AF705), IF($AF705="N/A", $T705, $AM705)), IF($AG705="N/A", $T705,$AG705)))))))</f>
        <v>5</v>
      </c>
      <c r="BU705" s="16">
        <f>IF(BC705="R", $CA705, IF(OR(BC705="P", BC705="T", BC705="N"), 0, IF($C705="DM", $T705, IF(OR(BC705="Y", BC705="IR"),$AM705,IF(BC705="C", IF($BI705="Y", IF($BA705="C", IF($AF705="N/A", $Q705, $AF705), IF($AF705="N/A", $T705, $AM705)), IF($AG705="N/A", $T705,$AG705)))))))</f>
        <v>5</v>
      </c>
      <c r="BV705" s="16">
        <f>IF(BD705="R", $CA705, IF(OR(BD705="P", BD705="T", BD705="N"), 0, IF($C705="DM", $T705, IF(OR(BD705="Y", BD705="IR"),$AM705,IF(BD705="C", IF($BI705="Y", IF($BA705="C", IF($AF705="N/A", $Q705, $AF705), IF($AF705="N/A", $T705, $AM705)), IF($AG705="N/A", $T705,$AG705)))))))</f>
        <v>5</v>
      </c>
      <c r="BW705" s="16">
        <f>IF(BE705="R", $CA705, IF(OR(BE705="P", BE705="T", BE705="N"), 0, IF($C705="DM", $T705, IF(OR(BE705="Y", BE705="IR"),$AM705,IF(BE705="C", IF($BI705="Y", IF($BA705="C", IF($AF705="N/A", $Q705, $AF705), IF($AF705="N/A", $T705, $AM705)), IF($AG705="N/A", $T705,$AG705)))))))</f>
        <v>5</v>
      </c>
      <c r="BX705" s="16">
        <f>IF(BF705="R", $CA705, IF(OR(BF705="P", BF705="T", BF705="N"), 0, IF($C705="DM", $T705, IF(OR(BF705="Y", BF705="IR"),$AM705,IF(BF705="C", IF($BI705="Y", IF($BA705="C", IF($AF705="N/A", $Q705, $AF705), IF($AF705="N/A", $T705, $AM705)), IF($AG705="N/A", $T705,$AG705)))))))</f>
        <v>5</v>
      </c>
      <c r="BY705" s="16">
        <f>IF(BG705="R", $CA705, IF(OR(BG705="P", BG705="T", BG705="N"), 0, IF($C705="DM", $T705, IF(OR(BG705="Y", BG705="IR"),$AM705,IF(BG705="C", IF($BI705="Y", IF($BA705="C", IF($AF705="N/A", $Q705, $AF705), IF($AF705="N/A", $T705, $AM705)), IF($AG705="N/A", $T705,$AG705)))))))</f>
        <v>5</v>
      </c>
      <c r="BZ705" s="16">
        <f>IF(BH705="R", $CA705, IF(OR(BH705="P", BH705="T", BH705="N"), 0, IF($C705="DM", $T705, IF(OR(BH705="Y", BH705="IR"),$AM705,IF(BH705="C", IF($BI705="Y", IF($BA705="C", IF($AF705="N/A", $Q705, $AF705), IF($AF705="N/A", $T705, $AM705)), IF($AG705="N/A", $T705,$AG705)))))))</f>
        <v>5</v>
      </c>
      <c r="CA705" s="15" t="s">
        <v>75</v>
      </c>
      <c r="CB705" s="16">
        <f>BZ705</f>
        <v>5</v>
      </c>
      <c r="CC705" s="15">
        <f>IF(OR($BH705="T", $BH705="R"), 0, IF($BH705="C", IF($BI705="Y", IF($BA705="C", 0, IF(AF705="N/A", Q705-T705, AF705-AG705)), IF($AF705="N/A", U705, AH705)), AN705))</f>
        <v>3</v>
      </c>
      <c r="CD705" s="15" t="str">
        <f>IF(OR($BH705="T", $BH705="R"), 0, IF($BH705="C", IF($BI705="Y", 0, IF($AF705="N/A", V705, AI705)), AO705))</f>
        <v>N/A</v>
      </c>
      <c r="CE705" s="15" t="str">
        <f>IF(OR($BH705="T", $BH705="R"), 0, IF($BH705="C", IF($BI705="Y", 0, IF($AF705="N/A", W705, AJ705)), AP705))</f>
        <v>N/A</v>
      </c>
      <c r="CF705" s="15" t="str">
        <f>IF(OR($BH705="T", $BH705="R"), 0, IF($BH705="C", IF($BI705="Y", 0, IF($AF705="N/A", X705, AK705)), AQ705))</f>
        <v>N/A</v>
      </c>
      <c r="CG705" t="str">
        <f>IF(AC705="N/A", "S:"&amp;L705&amp;" G:"&amp;M705&amp;" GR:"&amp;Q705, IF(AC705=0, "S:"&amp;L705&amp;" G:"&amp;M705&amp;" GR:"&amp;Q705, "S:"&amp;L705&amp;"/"&amp;AD705&amp;" G:"&amp;AE705&amp;" GR:"&amp;AF705))</f>
        <v>S:3 G:1 GR:2</v>
      </c>
    </row>
    <row r="706" spans="1:85" x14ac:dyDescent="0.25">
      <c r="A706" s="14">
        <v>5618</v>
      </c>
      <c r="B706" s="15" t="s">
        <v>2967</v>
      </c>
      <c r="C706" s="15" t="s">
        <v>63</v>
      </c>
      <c r="D706" s="15" t="s">
        <v>60</v>
      </c>
      <c r="E706" s="15">
        <f>VLOOKUP(B706, 'Rookie Year'!$A$2:$B$55679,2,FALSE)</f>
        <v>2024</v>
      </c>
      <c r="F706" s="15">
        <v>2024</v>
      </c>
      <c r="G706" s="15" t="s">
        <v>40</v>
      </c>
      <c r="H706" s="15" t="s">
        <v>2171</v>
      </c>
      <c r="I706" s="16">
        <v>5</v>
      </c>
      <c r="J706" s="15">
        <v>4</v>
      </c>
      <c r="K706" s="17">
        <f>IF(AND(G706&lt;&gt;"N",R706="N/A"), IF(I706&lt;4, 0, 0.25),IF(I706=1, IF(J706=1,0.25, 0.25), IF(I706&lt;13, 0.25, IF(I706&lt;26, 0.4, IF(I706&lt;51, 0.6, 0.75)))))</f>
        <v>0.25</v>
      </c>
      <c r="L706" s="16">
        <f>I706-M706</f>
        <v>3</v>
      </c>
      <c r="M706" s="16">
        <f>ROUNDUP(I706*K706,0)</f>
        <v>2</v>
      </c>
      <c r="N706" s="16">
        <f>M706*J706</f>
        <v>8</v>
      </c>
      <c r="O706" s="16">
        <v>0</v>
      </c>
      <c r="P706" s="16">
        <v>0</v>
      </c>
      <c r="Q706" s="16">
        <f>N706-O706-P706</f>
        <v>8</v>
      </c>
      <c r="R706" s="15" t="s">
        <v>75</v>
      </c>
      <c r="S706" s="15">
        <f>IF(R706="N/A", J706-($B$1-F706), J706-($B$1-R706))</f>
        <v>4</v>
      </c>
      <c r="T706" s="16">
        <f>IF($S706&lt;1, "N/A", $M706)</f>
        <v>2</v>
      </c>
      <c r="U706" s="16">
        <f>IF($S706&lt;2, "N/A", $M706)</f>
        <v>2</v>
      </c>
      <c r="V706" s="16">
        <f>IF($S706&lt;3, "N/A", $M706)</f>
        <v>2</v>
      </c>
      <c r="W706" s="16">
        <f>IF($S706&lt;4, "N/A", $M706)</f>
        <v>2</v>
      </c>
      <c r="X706" s="16" t="str">
        <f>IF($S706&lt;5, "N/A", $M706)</f>
        <v>N/A</v>
      </c>
      <c r="Y706" s="15" t="str">
        <f>IF(SUM(T706:X706)&lt;&gt;Q706, "CHECK", "OK")</f>
        <v>OK</v>
      </c>
      <c r="Z706" s="15" t="str">
        <f>IF(F706=$B$1, "No", IF(S706=1, "Yes", "No"))</f>
        <v>No</v>
      </c>
      <c r="AA706" s="18" t="str">
        <f>IF(C706="DM", "N/A", IF(Z706="No","N/A",VLOOKUP(B706,'Extension List'!$A$3:$R$1972,18,FALSE)))</f>
        <v>N/A</v>
      </c>
      <c r="AB706" s="15" t="str">
        <f>IF(C706="DM", "N/A", IF(Z706="No","N/A",VLOOKUP(B706,'Extension List'!$A$3:$T$1972,20,FALSE)))</f>
        <v>N/A</v>
      </c>
      <c r="AC706" s="15" t="str">
        <f>IF(AA706="N/A", "N/A", 0)</f>
        <v>N/A</v>
      </c>
      <c r="AD706" s="16" t="str">
        <f>IF(AE706="N/A", "N/A", AA706-AE706)</f>
        <v>N/A</v>
      </c>
      <c r="AE706" s="16" t="str">
        <f>IF(AA706="N/A", "N/A", IF(AC706&gt;0, IF(AA706&lt;13, ROUNDUP(0.25*AA706,0), IF(AA706&lt;26, ROUNDUP(0.4*AA706,0), IF(AA706&lt;51, ROUNDUP(0.6*AA706,0), ROUNDUP(0.75*AA706,0)))), "N/A"))</f>
        <v>N/A</v>
      </c>
      <c r="AF706" s="16" t="str">
        <f>IF(AD706="N/A","N/A", (AE706*AC706)+Q706)</f>
        <v>N/A</v>
      </c>
      <c r="AG706" s="16" t="str">
        <f>IF($AF706="N/A", "N/A", "TBC")</f>
        <v>N/A</v>
      </c>
      <c r="AH706" s="16" t="str">
        <f>IF($AF706="N/A", "N/A", "TBC")</f>
        <v>N/A</v>
      </c>
      <c r="AI706" s="16" t="str">
        <f>IF($AF706="N/A","N/A",IF(AC706&gt;1,"TBC","N/A"))</f>
        <v>N/A</v>
      </c>
      <c r="AJ706" s="16" t="str">
        <f>IF($AF706="N/A","N/A",IF(AC706&gt;2,"TBC","N/A"))</f>
        <v>N/A</v>
      </c>
      <c r="AK706" s="16" t="str">
        <f>IF($AF706="N/A","N/A",IF(AC706&gt;3,"TBC","N/A"))</f>
        <v>N/A</v>
      </c>
      <c r="AL706" s="16" t="str">
        <f>IF(AC706="N/A","N/A",IF(AC706&gt;0,IF(SUM(AG706:AK706)&lt;&gt;AF706,"CHECK","OK"),"N/A"))</f>
        <v>N/A</v>
      </c>
      <c r="AM706" s="16">
        <f>IF(AD706="N/A", L706+T706, L706+AG706)</f>
        <v>5</v>
      </c>
      <c r="AN706" s="16">
        <f>IF(AD706="N/A", IF(U706="N/A", "N/A", L706+U706), AD706+AH706)</f>
        <v>5</v>
      </c>
      <c r="AO706" s="16">
        <f>IF(AD706="N/A", IF(V706="N/A", "N/A", L706+V706), IF(AI706="N/A", "N/A", AD706+AI706))</f>
        <v>5</v>
      </c>
      <c r="AP706" s="16">
        <f>IF(AD706="N/A", IF(W706="N/A", "N/A", L706+W706), IF(AJ706="N/A", "N/A", AD706+AJ706))</f>
        <v>5</v>
      </c>
      <c r="AQ706" s="16" t="str">
        <f>IF(AD706="N/A", IF(X706="N/A", "N/A", L706+X706), IF(AK706="N/A", "N/A", AD706+AK706))</f>
        <v>N/A</v>
      </c>
      <c r="AR706" s="15" t="s">
        <v>40</v>
      </c>
      <c r="AS706" s="15" t="s">
        <v>40</v>
      </c>
      <c r="AT706" s="15" t="s">
        <v>40</v>
      </c>
      <c r="AU706" s="15" t="s">
        <v>40</v>
      </c>
      <c r="AV706" s="15" t="s">
        <v>40</v>
      </c>
      <c r="AW706" s="15" t="s">
        <v>40</v>
      </c>
      <c r="AX706" s="15" t="s">
        <v>40</v>
      </c>
      <c r="AY706" s="15" t="s">
        <v>40</v>
      </c>
      <c r="AZ706" s="15" t="s">
        <v>40</v>
      </c>
      <c r="BA706" s="15" t="s">
        <v>40</v>
      </c>
      <c r="BB706" s="15" t="s">
        <v>40</v>
      </c>
      <c r="BC706" s="15" t="s">
        <v>40</v>
      </c>
      <c r="BD706" s="15" t="s">
        <v>40</v>
      </c>
      <c r="BE706" s="15" t="s">
        <v>40</v>
      </c>
      <c r="BF706" s="15" t="s">
        <v>40</v>
      </c>
      <c r="BG706" s="15" t="s">
        <v>40</v>
      </c>
      <c r="BH706" s="15" t="s">
        <v>40</v>
      </c>
      <c r="BJ706" s="16">
        <f>IF(AR706="R", $CA706, IF(OR(AR706="P", AR706="T", AR706="N"), 0, IF($C706="DM", $T706, IF(OR(AR706="Y", AR706="IR"),$AM706,IF(AR706="C", IF($BI706="Y", IF($AF706="N/A", $Q706, $AF706), IF($AG706="N/A", $T706,$AG706)))))))</f>
        <v>5</v>
      </c>
      <c r="BK706" s="16">
        <f>IF(AS706="R", $CA706, IF(OR(AS706="P", AS706="T", AS706="N"), 0, IF($C706="DM", $T706, IF(OR(AS706="Y", AS706="IR"),$AM706,IF(AS706="C", IF($BI706="Y", IF($AF706="N/A", $Q706, $AF706), IF($AG706="N/A", $T706,$AG706)))))))</f>
        <v>5</v>
      </c>
      <c r="BL706" s="16">
        <f>IF(AT706="R", $CA706, IF(OR(AT706="P", AT706="T", AT706="N"), 0, IF($C706="DM", $T706, IF(OR(AT706="Y", AT706="IR"),$AM706,IF(AT706="C", IF($BI706="Y", IF($AF706="N/A", $Q706, $AF706), IF($AG706="N/A", $T706,$AG706)))))))</f>
        <v>5</v>
      </c>
      <c r="BM706" s="16">
        <f>IF(AU706="R", $CA706, IF(OR(AU706="P", AU706="T", AU706="N"), 0, IF($C706="DM", $T706, IF(OR(AU706="Y", AU706="IR"),$AM706,IF(AU706="C", IF($BI706="Y", IF($AF706="N/A", $Q706, $AF706), IF($AG706="N/A", $T706,$AG706)))))))</f>
        <v>5</v>
      </c>
      <c r="BN706" s="16">
        <f>IF(AV706="R", $CA706, IF(OR(AV706="P", AV706="T", AV706="N"), 0, IF($C706="DM", $T706, IF(OR(AV706="Y", AV706="IR"),$AM706,IF(AV706="C", IF($BI706="Y", IF($AF706="N/A", $Q706, $AF706), IF($AG706="N/A", $T706,$AG706)))))))</f>
        <v>5</v>
      </c>
      <c r="BO706" s="16">
        <f>IF(AW706="R", $CA706, IF(OR(AW706="P", AW706="T", AW706="N"), 0, IF($C706="DM", $T706, IF(OR(AW706="Y", AW706="IR"),$AM706,IF(AW706="C", IF($BI706="Y", IF($AF706="N/A", $Q706, $AF706), IF($AG706="N/A", $T706,$AG706)))))))</f>
        <v>5</v>
      </c>
      <c r="BP706" s="16">
        <f>IF(AX706="R", $CA706, IF(OR(AX706="P", AX706="T", AX706="N"), 0, IF($C706="DM", $T706, IF(OR(AX706="Y", AX706="IR"),$AM706,IF(AX706="C", IF($BI706="Y", IF($AF706="N/A", $Q706, $AF706), IF($AG706="N/A", $T706,$AG706)))))))</f>
        <v>5</v>
      </c>
      <c r="BQ706" s="16">
        <f>IF(AY706="R", $CA706, IF(OR(AY706="P", AY706="T", AY706="N"), 0, IF($C706="DM", $T706, IF(OR(AY706="Y", AY706="IR"),$AM706,IF(AY706="C", IF($BI706="Y", IF($AF706="N/A", $Q706, $AF706), IF($AG706="N/A", $T706,$AG706)))))))</f>
        <v>5</v>
      </c>
      <c r="BR706" s="16">
        <f>IF(AZ706="R", $CA706, IF(OR(AZ706="P", AZ706="T", AZ706="N"), 0, IF($C706="DM", $T706, IF(OR(AZ706="Y", AZ706="IR"),$AM706,IF(AZ706="C", IF($BI706="Y", IF($AF706="N/A", $Q706, $AF706), IF($AG706="N/A", $T706,$AG706)))))))</f>
        <v>5</v>
      </c>
      <c r="BS706" s="16">
        <f>IF(BA706="R", $CA706, IF(OR(BA706="P", BA706="T", BA706="N"), 0, IF($C706="DM", $T706, IF(OR(BA706="Y", BA706="IR"),$AM706,IF(BA706="C", IF($BI706="Y", IF($AF706="N/A", $Q706, $AF706), IF($AG706="N/A", $T706,$AG706)))))))</f>
        <v>5</v>
      </c>
      <c r="BT706" s="16">
        <f>IF(BB706="R", $CA706, IF(OR(BB706="P", BB706="T", BB706="N"), 0, IF($C706="DM", $T706, IF(OR(BB706="Y", BB706="IR"),$AM706,IF(BB706="C", IF($BI706="Y", IF($BA706="C", IF($AF706="N/A", $Q706, $AF706), IF($AF706="N/A", $T706, $AM706)), IF($AG706="N/A", $T706,$AG706)))))))</f>
        <v>5</v>
      </c>
      <c r="BU706" s="16">
        <f>IF(BC706="R", $CA706, IF(OR(BC706="P", BC706="T", BC706="N"), 0, IF($C706="DM", $T706, IF(OR(BC706="Y", BC706="IR"),$AM706,IF(BC706="C", IF($BI706="Y", IF($BA706="C", IF($AF706="N/A", $Q706, $AF706), IF($AF706="N/A", $T706, $AM706)), IF($AG706="N/A", $T706,$AG706)))))))</f>
        <v>5</v>
      </c>
      <c r="BV706" s="16">
        <f>IF(BD706="R", $CA706, IF(OR(BD706="P", BD706="T", BD706="N"), 0, IF($C706="DM", $T706, IF(OR(BD706="Y", BD706="IR"),$AM706,IF(BD706="C", IF($BI706="Y", IF($BA706="C", IF($AF706="N/A", $Q706, $AF706), IF($AF706="N/A", $T706, $AM706)), IF($AG706="N/A", $T706,$AG706)))))))</f>
        <v>5</v>
      </c>
      <c r="BW706" s="16">
        <f>IF(BE706="R", $CA706, IF(OR(BE706="P", BE706="T", BE706="N"), 0, IF($C706="DM", $T706, IF(OR(BE706="Y", BE706="IR"),$AM706,IF(BE706="C", IF($BI706="Y", IF($BA706="C", IF($AF706="N/A", $Q706, $AF706), IF($AF706="N/A", $T706, $AM706)), IF($AG706="N/A", $T706,$AG706)))))))</f>
        <v>5</v>
      </c>
      <c r="BX706" s="16">
        <f>IF(BF706="R", $CA706, IF(OR(BF706="P", BF706="T", BF706="N"), 0, IF($C706="DM", $T706, IF(OR(BF706="Y", BF706="IR"),$AM706,IF(BF706="C", IF($BI706="Y", IF($BA706="C", IF($AF706="N/A", $Q706, $AF706), IF($AF706="N/A", $T706, $AM706)), IF($AG706="N/A", $T706,$AG706)))))))</f>
        <v>5</v>
      </c>
      <c r="BY706" s="16">
        <f>IF(BG706="R", $CA706, IF(OR(BG706="P", BG706="T", BG706="N"), 0, IF($C706="DM", $T706, IF(OR(BG706="Y", BG706="IR"),$AM706,IF(BG706="C", IF($BI706="Y", IF($BA706="C", IF($AF706="N/A", $Q706, $AF706), IF($AF706="N/A", $T706, $AM706)), IF($AG706="N/A", $T706,$AG706)))))))</f>
        <v>5</v>
      </c>
      <c r="BZ706" s="16">
        <f>IF(BH706="R", $CA706, IF(OR(BH706="P", BH706="T", BH706="N"), 0, IF($C706="DM", $T706, IF(OR(BH706="Y", BH706="IR"),$AM706,IF(BH706="C", IF($BI706="Y", IF($BA706="C", IF($AF706="N/A", $Q706, $AF706), IF($AF706="N/A", $T706, $AM706)), IF($AG706="N/A", $T706,$AG706)))))))</f>
        <v>5</v>
      </c>
      <c r="CA706" s="15" t="s">
        <v>75</v>
      </c>
      <c r="CB706" s="16">
        <f>BZ706</f>
        <v>5</v>
      </c>
      <c r="CC706" s="15">
        <f>IF(OR($BH706="T", $BH706="R"), 0, IF($BH706="C", IF($BI706="Y", IF($BA706="C", 0, IF(AF706="N/A", Q706-T706, AF706-AG706)), IF($AF706="N/A", U706, AH706)), AN706))</f>
        <v>5</v>
      </c>
      <c r="CD706" s="15">
        <f>IF(OR($BH706="T", $BH706="R"), 0, IF($BH706="C", IF($BI706="Y", 0, IF($AF706="N/A", V706, AI706)), AO706))</f>
        <v>5</v>
      </c>
      <c r="CE706" s="15">
        <f>IF(OR($BH706="T", $BH706="R"), 0, IF($BH706="C", IF($BI706="Y", 0, IF($AF706="N/A", W706, AJ706)), AP706))</f>
        <v>5</v>
      </c>
      <c r="CF706" s="15" t="str">
        <f>IF(OR($BH706="T", $BH706="R"), 0, IF($BH706="C", IF($BI706="Y", 0, IF($AF706="N/A", X706, AK706)), AQ706))</f>
        <v>N/A</v>
      </c>
      <c r="CG706" t="str">
        <f>IF(AC706="N/A", "S:"&amp;L706&amp;" G:"&amp;M706&amp;" GR:"&amp;Q706, IF(AC706=0, "S:"&amp;L706&amp;" G:"&amp;M706&amp;" GR:"&amp;Q706, "S:"&amp;L706&amp;"/"&amp;AD706&amp;" G:"&amp;AE706&amp;" GR:"&amp;AF706))</f>
        <v>S:3 G:2 GR:8</v>
      </c>
    </row>
    <row r="707" spans="1:85" x14ac:dyDescent="0.25">
      <c r="A707" s="14">
        <v>2543</v>
      </c>
      <c r="B707" s="15" t="s">
        <v>644</v>
      </c>
      <c r="C707" s="15" t="s">
        <v>63</v>
      </c>
      <c r="D707" s="15" t="s">
        <v>60</v>
      </c>
      <c r="E707" s="15">
        <f>VLOOKUP(B707, 'Rookie Year'!$A$2:$B$55679,2,FALSE)</f>
        <v>2018</v>
      </c>
      <c r="F707" s="15">
        <v>2018</v>
      </c>
      <c r="G707" s="15" t="s">
        <v>40</v>
      </c>
      <c r="H707" s="15" t="s">
        <v>1927</v>
      </c>
      <c r="I707" s="16">
        <v>18</v>
      </c>
      <c r="J707" s="15">
        <v>5</v>
      </c>
      <c r="K707" s="17">
        <f>IF(AND(G707&lt;&gt;"N",R707="N/A"), IF(I707&lt;4, 0, 0.25),IF(I707=1, IF(J707=1,0.25, 0.25), IF(I707&lt;13, 0.25, IF(I707&lt;26, 0.4, IF(I707&lt;51, 0.6, 0.75)))))</f>
        <v>0.4</v>
      </c>
      <c r="L707" s="16">
        <f>I707-M707</f>
        <v>10</v>
      </c>
      <c r="M707" s="16">
        <f>ROUNDUP(I707*K707,0)</f>
        <v>8</v>
      </c>
      <c r="N707" s="16">
        <f>M707*J707</f>
        <v>40</v>
      </c>
      <c r="O707" s="16">
        <v>32</v>
      </c>
      <c r="P707" s="16">
        <v>0</v>
      </c>
      <c r="Q707" s="16">
        <f>N707-O707-P707</f>
        <v>8</v>
      </c>
      <c r="R707" s="15">
        <v>2020</v>
      </c>
      <c r="S707" s="15">
        <f>IF(R707="N/A", J707-($B$1-F707), J707-($B$1-R707))</f>
        <v>1</v>
      </c>
      <c r="T707" s="16">
        <v>8</v>
      </c>
      <c r="U707" s="16" t="str">
        <f>IF($S707&lt;2, "N/A", $M707)</f>
        <v>N/A</v>
      </c>
      <c r="V707" s="16" t="str">
        <f>IF($S707&lt;3, "N/A", $M707)</f>
        <v>N/A</v>
      </c>
      <c r="W707" s="16" t="str">
        <f>IF($S707&lt;4, "N/A", $M707)</f>
        <v>N/A</v>
      </c>
      <c r="X707" s="16" t="str">
        <f>IF($S707&lt;5, "N/A", $M707)</f>
        <v>N/A</v>
      </c>
      <c r="Y707" s="15" t="str">
        <f>IF(SUM(T707:X707)&lt;&gt;Q707, "CHECK", "OK")</f>
        <v>OK</v>
      </c>
      <c r="Z707" s="15" t="str">
        <f>IF(F707=$B$1, "No", IF(S707=1, "Yes", "No"))</f>
        <v>Yes</v>
      </c>
      <c r="AA707" s="18">
        <f>IF(C707="DM", "N/A", IF(Z707="No","N/A",VLOOKUP(B707,'Extension List'!$A$3:$R$1972,18,FALSE)))</f>
        <v>4</v>
      </c>
      <c r="AB707" s="15">
        <f>IF(C707="DM", "N/A", IF(Z707="No","N/A",VLOOKUP(B707,'Extension List'!$A$3:$T$1972,20,FALSE)))</f>
        <v>1</v>
      </c>
      <c r="AC707" s="15">
        <f>IF(AA707="N/A", "N/A", 0)</f>
        <v>0</v>
      </c>
      <c r="AD707" s="16" t="str">
        <f>IF(AE707="N/A", "N/A", AA707-AE707)</f>
        <v>N/A</v>
      </c>
      <c r="AE707" s="16" t="str">
        <f>IF(AA707="N/A", "N/A", IF(AC707&gt;0, IF(AA707&lt;13, ROUNDUP(0.25*AA707,0), IF(AA707&lt;26, ROUNDUP(0.4*AA707,0), IF(AA707&lt;51, ROUNDUP(0.6*AA707,0), ROUNDUP(0.75*AA707,0)))), "N/A"))</f>
        <v>N/A</v>
      </c>
      <c r="AF707" s="16" t="str">
        <f>IF(AD707="N/A","N/A", (AE707*AC707)+Q707)</f>
        <v>N/A</v>
      </c>
      <c r="AG707" s="16" t="str">
        <f>IF($AF707="N/A", "N/A", "TBC")</f>
        <v>N/A</v>
      </c>
      <c r="AH707" s="16" t="str">
        <f>IF($AF707="N/A", "N/A", "TBC")</f>
        <v>N/A</v>
      </c>
      <c r="AI707" s="16" t="str">
        <f>IF($AF707="N/A","N/A",IF(AC707&gt;1,"TBC","N/A"))</f>
        <v>N/A</v>
      </c>
      <c r="AJ707" s="16" t="str">
        <f>IF($AF707="N/A","N/A",IF(AC707&gt;2,"TBC","N/A"))</f>
        <v>N/A</v>
      </c>
      <c r="AK707" s="16" t="str">
        <f>IF($AF707="N/A","N/A",IF(AC707&gt;3,"TBC","N/A"))</f>
        <v>N/A</v>
      </c>
      <c r="AL707" s="16" t="str">
        <f>IF(AC707="N/A","N/A",IF(AC707&gt;0,IF(SUM(AG707:AK707)&lt;&gt;AF707,"CHECK","OK"),"N/A"))</f>
        <v>N/A</v>
      </c>
      <c r="AM707" s="16">
        <f>IF(AD707="N/A", L707+T707, L707+AG707)</f>
        <v>18</v>
      </c>
      <c r="AN707" s="16" t="str">
        <f>IF(AD707="N/A", IF(U707="N/A", "N/A", L707+U707), AD707+AH707)</f>
        <v>N/A</v>
      </c>
      <c r="AO707" s="16" t="str">
        <f>IF(AD707="N/A", IF(V707="N/A", "N/A", L707+V707), IF(AI707="N/A", "N/A", AD707+AI707))</f>
        <v>N/A</v>
      </c>
      <c r="AP707" s="16" t="str">
        <f>IF(AD707="N/A", IF(W707="N/A", "N/A", L707+W707), IF(AJ707="N/A", "N/A", AD707+AJ707))</f>
        <v>N/A</v>
      </c>
      <c r="AQ707" s="16" t="str">
        <f>IF(AD707="N/A", IF(X707="N/A", "N/A", L707+X707), IF(AK707="N/A", "N/A", AD707+AK707))</f>
        <v>N/A</v>
      </c>
      <c r="AR707" s="15" t="s">
        <v>50</v>
      </c>
      <c r="AS707" s="15" t="s">
        <v>50</v>
      </c>
      <c r="AT707" s="15" t="s">
        <v>50</v>
      </c>
      <c r="AU707" s="15" t="s">
        <v>50</v>
      </c>
      <c r="AV707" s="15" t="s">
        <v>50</v>
      </c>
      <c r="AW707" s="15" t="s">
        <v>50</v>
      </c>
      <c r="AX707" s="15" t="s">
        <v>50</v>
      </c>
      <c r="AY707" s="15" t="s">
        <v>50</v>
      </c>
      <c r="AZ707" s="15" t="s">
        <v>50</v>
      </c>
      <c r="BA707" s="15" t="s">
        <v>50</v>
      </c>
      <c r="BB707" s="15" t="s">
        <v>50</v>
      </c>
      <c r="BC707" s="15" t="s">
        <v>50</v>
      </c>
      <c r="BD707" s="15" t="s">
        <v>50</v>
      </c>
      <c r="BE707" s="15" t="s">
        <v>50</v>
      </c>
      <c r="BF707" s="15" t="s">
        <v>50</v>
      </c>
      <c r="BG707" s="15" t="s">
        <v>50</v>
      </c>
      <c r="BH707" s="15" t="s">
        <v>50</v>
      </c>
      <c r="BI707" s="15"/>
      <c r="BJ707" s="16" t="str">
        <f>IF(AR707="R", $CA707, IF(OR(AR707="P", AR707="T", AR707="N"), 0, IF($C707="DM", $T707, IF(OR(AR707="Y", AR707="IR"),$AM707,IF(AR707="C", IF($BI707="Y", IF($AF707="N/A", $Q707, $AF707), IF($AG707="N/A", $T707,$AG707)))))))</f>
        <v>N/A</v>
      </c>
      <c r="BK707" s="16" t="str">
        <f>IF(AS707="R", $CA707, IF(OR(AS707="P", AS707="T", AS707="N"), 0, IF($C707="DM", $T707, IF(OR(AS707="Y", AS707="IR"),$AM707,IF(AS707="C", IF($BI707="Y", IF($AF707="N/A", $Q707, $AF707), IF($AG707="N/A", $T707,$AG707)))))))</f>
        <v>N/A</v>
      </c>
      <c r="BL707" s="16" t="str">
        <f>IF(AT707="R", $CA707, IF(OR(AT707="P", AT707="T", AT707="N"), 0, IF($C707="DM", $T707, IF(OR(AT707="Y", AT707="IR"),$AM707,IF(AT707="C", IF($BI707="Y", IF($AF707="N/A", $Q707, $AF707), IF($AG707="N/A", $T707,$AG707)))))))</f>
        <v>N/A</v>
      </c>
      <c r="BM707" s="16" t="str">
        <f>IF(AU707="R", $CA707, IF(OR(AU707="P", AU707="T", AU707="N"), 0, IF($C707="DM", $T707, IF(OR(AU707="Y", AU707="IR"),$AM707,IF(AU707="C", IF($BI707="Y", IF($AF707="N/A", $Q707, $AF707), IF($AG707="N/A", $T707,$AG707)))))))</f>
        <v>N/A</v>
      </c>
      <c r="BN707" s="16" t="str">
        <f>IF(AV707="R", $CA707, IF(OR(AV707="P", AV707="T", AV707="N"), 0, IF($C707="DM", $T707, IF(OR(AV707="Y", AV707="IR"),$AM707,IF(AV707="C", IF($BI707="Y", IF($AF707="N/A", $Q707, $AF707), IF($AG707="N/A", $T707,$AG707)))))))</f>
        <v>N/A</v>
      </c>
      <c r="BO707" s="16" t="str">
        <f>IF(AW707="R", $CA707, IF(OR(AW707="P", AW707="T", AW707="N"), 0, IF($C707="DM", $T707, IF(OR(AW707="Y", AW707="IR"),$AM707,IF(AW707="C", IF($BI707="Y", IF($AF707="N/A", $Q707, $AF707), IF($AG707="N/A", $T707,$AG707)))))))</f>
        <v>N/A</v>
      </c>
      <c r="BP707" s="16" t="str">
        <f>IF(AX707="R", $CA707, IF(OR(AX707="P", AX707="T", AX707="N"), 0, IF($C707="DM", $T707, IF(OR(AX707="Y", AX707="IR"),$AM707,IF(AX707="C", IF($BI707="Y", IF($AF707="N/A", $Q707, $AF707), IF($AG707="N/A", $T707,$AG707)))))))</f>
        <v>N/A</v>
      </c>
      <c r="BQ707" s="16" t="str">
        <f>IF(AY707="R", $CA707, IF(OR(AY707="P", AY707="T", AY707="N"), 0, IF($C707="DM", $T707, IF(OR(AY707="Y", AY707="IR"),$AM707,IF(AY707="C", IF($BI707="Y", IF($AF707="N/A", $Q707, $AF707), IF($AG707="N/A", $T707,$AG707)))))))</f>
        <v>N/A</v>
      </c>
      <c r="BR707" s="16" t="str">
        <f>IF(AZ707="R", $CA707, IF(OR(AZ707="P", AZ707="T", AZ707="N"), 0, IF($C707="DM", $T707, IF(OR(AZ707="Y", AZ707="IR"),$AM707,IF(AZ707="C", IF($BI707="Y", IF($AF707="N/A", $Q707, $AF707), IF($AG707="N/A", $T707,$AG707)))))))</f>
        <v>N/A</v>
      </c>
      <c r="BS707" s="16" t="str">
        <f>IF(BA707="R", $CA707, IF(OR(BA707="P", BA707="T", BA707="N"), 0, IF($C707="DM", $T707, IF(OR(BA707="Y", BA707="IR"),$AM707,IF(BA707="C", IF($BI707="Y", IF($AF707="N/A", $Q707, $AF707), IF($AG707="N/A", $T707,$AG707)))))))</f>
        <v>N/A</v>
      </c>
      <c r="BT707" s="16" t="str">
        <f>IF(BB707="R", $CA707, IF(OR(BB707="P", BB707="T", BB707="N"), 0, IF($C707="DM", $T707, IF(OR(BB707="Y", BB707="IR"),$AM707,IF(BB707="C", IF($BI707="Y", IF($BA707="C", IF($AF707="N/A", $Q707, $AF707), IF($AF707="N/A", $T707, $AM707)), IF($AG707="N/A", $T707,$AG707)))))))</f>
        <v>N/A</v>
      </c>
      <c r="BU707" s="16" t="str">
        <f>IF(BC707="R", $CA707, IF(OR(BC707="P", BC707="T", BC707="N"), 0, IF($C707="DM", $T707, IF(OR(BC707="Y", BC707="IR"),$AM707,IF(BC707="C", IF($BI707="Y", IF($BA707="C", IF($AF707="N/A", $Q707, $AF707), IF($AF707="N/A", $T707, $AM707)), IF($AG707="N/A", $T707,$AG707)))))))</f>
        <v>N/A</v>
      </c>
      <c r="BV707" s="16" t="str">
        <f>IF(BD707="R", $CA707, IF(OR(BD707="P", BD707="T", BD707="N"), 0, IF($C707="DM", $T707, IF(OR(BD707="Y", BD707="IR"),$AM707,IF(BD707="C", IF($BI707="Y", IF($BA707="C", IF($AF707="N/A", $Q707, $AF707), IF($AF707="N/A", $T707, $AM707)), IF($AG707="N/A", $T707,$AG707)))))))</f>
        <v>N/A</v>
      </c>
      <c r="BW707" s="16" t="str">
        <f>IF(BE707="R", $CA707, IF(OR(BE707="P", BE707="T", BE707="N"), 0, IF($C707="DM", $T707, IF(OR(BE707="Y", BE707="IR"),$AM707,IF(BE707="C", IF($BI707="Y", IF($BA707="C", IF($AF707="N/A", $Q707, $AF707), IF($AF707="N/A", $T707, $AM707)), IF($AG707="N/A", $T707,$AG707)))))))</f>
        <v>N/A</v>
      </c>
      <c r="BX707" s="16" t="str">
        <f>IF(BF707="R", $CA707, IF(OR(BF707="P", BF707="T", BF707="N"), 0, IF($C707="DM", $T707, IF(OR(BF707="Y", BF707="IR"),$AM707,IF(BF707="C", IF($BI707="Y", IF($BA707="C", IF($AF707="N/A", $Q707, $AF707), IF($AF707="N/A", $T707, $AM707)), IF($AG707="N/A", $T707,$AG707)))))))</f>
        <v>N/A</v>
      </c>
      <c r="BY707" s="16" t="str">
        <f>IF(BG707="R", $CA707, IF(OR(BG707="P", BG707="T", BG707="N"), 0, IF($C707="DM", $T707, IF(OR(BG707="Y", BG707="IR"),$AM707,IF(BG707="C", IF($BI707="Y", IF($BA707="C", IF($AF707="N/A", $Q707, $AF707), IF($AF707="N/A", $T707, $AM707)), IF($AG707="N/A", $T707,$AG707)))))))</f>
        <v>N/A</v>
      </c>
      <c r="BZ707" s="16" t="str">
        <f>IF(BH707="R", $CA707, IF(OR(BH707="P", BH707="T", BH707="N"), 0, IF($C707="DM", $T707, IF(OR(BH707="Y", BH707="IR"),$AM707,IF(BH707="C", IF($BI707="Y", IF($BA707="C", IF($AF707="N/A", $Q707, $AF707), IF($AF707="N/A", $T707, $AM707)), IF($AG707="N/A", $T707,$AG707)))))))</f>
        <v>N/A</v>
      </c>
      <c r="CA707" s="15" t="s">
        <v>75</v>
      </c>
      <c r="CB707" s="16" t="str">
        <f>BZ707</f>
        <v>N/A</v>
      </c>
      <c r="CC707" s="15">
        <f>IF(OR($BH707="T", $BH707="R"), 0, IF($BH707="C", IF($BI707="Y", IF($BA707="C", 0, IF(AF707="N/A", Q707-T707, AF707-AG707)), IF($AF707="N/A", U707, AH707)), AN707))</f>
        <v>0</v>
      </c>
      <c r="CD707" s="15">
        <f>IF(OR($BH707="T", $BH707="R"), 0, IF($BH707="C", IF($BI707="Y", 0, IF($AF707="N/A", V707, AI707)), AO707))</f>
        <v>0</v>
      </c>
      <c r="CE707" s="15">
        <f>IF(OR($BH707="T", $BH707="R"), 0, IF($BH707="C", IF($BI707="Y", 0, IF($AF707="N/A", W707, AJ707)), AP707))</f>
        <v>0</v>
      </c>
      <c r="CF707" s="15">
        <f>IF(OR($BH707="T", $BH707="R"), 0, IF($BH707="C", IF($BI707="Y", 0, IF($AF707="N/A", X707, AK707)), AQ707))</f>
        <v>0</v>
      </c>
      <c r="CG707" t="str">
        <f>IF(AC707="N/A", "S:"&amp;L707&amp;" G:"&amp;M707&amp;" GR:"&amp;Q707, IF(AC707=0, "S:"&amp;L707&amp;" G:"&amp;M707&amp;" GR:"&amp;Q707, "S:"&amp;L707&amp;"/"&amp;AD707&amp;" G:"&amp;AE707&amp;" GR:"&amp;AF707))</f>
        <v>S:10 G:8 GR:8</v>
      </c>
    </row>
    <row r="708" spans="1:85" x14ac:dyDescent="0.25">
      <c r="A708" s="14">
        <v>1972</v>
      </c>
      <c r="B708" s="15" t="s">
        <v>676</v>
      </c>
      <c r="C708" s="15" t="s">
        <v>63</v>
      </c>
      <c r="D708" s="15" t="s">
        <v>60</v>
      </c>
      <c r="E708" s="15">
        <f>VLOOKUP(B708, 'Rookie Year'!$A$2:$B$55679,2,FALSE)</f>
        <v>2017</v>
      </c>
      <c r="F708" s="15">
        <v>2017</v>
      </c>
      <c r="G708" s="15" t="s">
        <v>40</v>
      </c>
      <c r="H708" s="15" t="s">
        <v>1927</v>
      </c>
      <c r="I708" s="16">
        <v>38</v>
      </c>
      <c r="J708" s="15">
        <v>3</v>
      </c>
      <c r="K708" s="17">
        <f>IF(AND(G708&lt;&gt;"N",R708="N/A"), IF(I708&lt;4, 0, 0.25),IF(I708=1, IF(J708=1,0.25, 0.25), IF(I708&lt;13, 0.25, IF(I708&lt;26, 0.4, IF(I708&lt;51, 0.6, 0.75)))))</f>
        <v>0.6</v>
      </c>
      <c r="L708" s="16">
        <f>I708-M708</f>
        <v>15</v>
      </c>
      <c r="M708" s="16">
        <f>ROUNDUP(I708*K708,0)</f>
        <v>23</v>
      </c>
      <c r="N708" s="16">
        <f>M708*J708</f>
        <v>69</v>
      </c>
      <c r="O708" s="16">
        <v>0</v>
      </c>
      <c r="P708" s="16">
        <v>23</v>
      </c>
      <c r="Q708" s="16">
        <f>N708-O708-P708</f>
        <v>46</v>
      </c>
      <c r="R708" s="15">
        <v>2023</v>
      </c>
      <c r="S708" s="15">
        <f>IF(R708="N/A", J708-($B$1-F708), J708-($B$1-R708))</f>
        <v>2</v>
      </c>
      <c r="T708" s="16">
        <v>46</v>
      </c>
      <c r="U708" s="16">
        <v>0</v>
      </c>
      <c r="V708" s="16" t="str">
        <f>IF($S708&lt;3, "N/A", $M708)</f>
        <v>N/A</v>
      </c>
      <c r="W708" s="16" t="str">
        <f>IF($S708&lt;4, "N/A", $M708)</f>
        <v>N/A</v>
      </c>
      <c r="X708" s="16" t="str">
        <f>IF($S708&lt;5, "N/A", $M708)</f>
        <v>N/A</v>
      </c>
      <c r="Y708" s="15" t="str">
        <f>IF(SUM(T708:X708)&lt;&gt;Q708, "CHECK", "OK")</f>
        <v>OK</v>
      </c>
      <c r="Z708" s="15" t="str">
        <f>IF(F708=$B$1, "No", IF(S708=1, "Yes", "No"))</f>
        <v>No</v>
      </c>
      <c r="AA708" s="18" t="str">
        <f>IF(C708="DM", "N/A", IF(Z708="No","N/A",VLOOKUP(B708,'Extension List'!$A$3:$R$1972,18,FALSE)))</f>
        <v>N/A</v>
      </c>
      <c r="AB708" s="15" t="str">
        <f>IF(C708="DM", "N/A", IF(Z708="No","N/A",VLOOKUP(B708,'Extension List'!$A$3:$T$1972,20,FALSE)))</f>
        <v>N/A</v>
      </c>
      <c r="AC708" s="15" t="str">
        <f>IF(AA708="N/A", "N/A", 0)</f>
        <v>N/A</v>
      </c>
      <c r="AD708" s="16" t="str">
        <f>IF(AE708="N/A", "N/A", AA708-AE708)</f>
        <v>N/A</v>
      </c>
      <c r="AE708" s="16" t="str">
        <f>IF(AA708="N/A", "N/A", IF(AC708&gt;0, IF(AA708&lt;13, ROUNDUP(0.25*AA708,0), IF(AA708&lt;26, ROUNDUP(0.4*AA708,0), IF(AA708&lt;51, ROUNDUP(0.6*AA708,0), ROUNDUP(0.75*AA708,0)))), "N/A"))</f>
        <v>N/A</v>
      </c>
      <c r="AF708" s="16" t="str">
        <f>IF(AD708="N/A","N/A", (AE708*AC708)+Q708)</f>
        <v>N/A</v>
      </c>
      <c r="AG708" s="16" t="str">
        <f>IF($AF708="N/A", "N/A", "TBC")</f>
        <v>N/A</v>
      </c>
      <c r="AH708" s="16" t="str">
        <f>IF($AF708="N/A", "N/A", "TBC")</f>
        <v>N/A</v>
      </c>
      <c r="AI708" s="16" t="str">
        <f>IF($AF708="N/A","N/A",IF(AC708&gt;1,"TBC","N/A"))</f>
        <v>N/A</v>
      </c>
      <c r="AJ708" s="16" t="str">
        <f>IF($AF708="N/A","N/A",IF(AC708&gt;2,"TBC","N/A"))</f>
        <v>N/A</v>
      </c>
      <c r="AK708" s="16" t="str">
        <f>IF($AF708="N/A","N/A",IF(AC708&gt;3,"TBC","N/A"))</f>
        <v>N/A</v>
      </c>
      <c r="AL708" s="16" t="str">
        <f>IF(AC708="N/A","N/A",IF(AC708&gt;0,IF(SUM(AG708:AK708)&lt;&gt;AF708,"CHECK","OK"),"N/A"))</f>
        <v>N/A</v>
      </c>
      <c r="AM708" s="16">
        <f>IF(AD708="N/A", L708+T708, L708+AG708)</f>
        <v>61</v>
      </c>
      <c r="AN708" s="16">
        <f>IF(AD708="N/A", IF(U708="N/A", "N/A", L708+U708), AD708+AH708)</f>
        <v>15</v>
      </c>
      <c r="AO708" s="16" t="str">
        <f>IF(AD708="N/A", IF(V708="N/A", "N/A", L708+V708), IF(AI708="N/A", "N/A", AD708+AI708))</f>
        <v>N/A</v>
      </c>
      <c r="AP708" s="16" t="str">
        <f>IF(AD708="N/A", IF(W708="N/A", "N/A", L708+W708), IF(AJ708="N/A", "N/A", AD708+AJ708))</f>
        <v>N/A</v>
      </c>
      <c r="AQ708" s="16" t="str">
        <f>IF(AD708="N/A", IF(X708="N/A", "N/A", L708+X708), IF(AK708="N/A", "N/A", AD708+AK708))</f>
        <v>N/A</v>
      </c>
      <c r="AR708" s="15" t="s">
        <v>40</v>
      </c>
      <c r="AS708" s="15" t="s">
        <v>40</v>
      </c>
      <c r="AT708" s="15" t="s">
        <v>40</v>
      </c>
      <c r="AU708" s="15" t="s">
        <v>40</v>
      </c>
      <c r="AV708" s="15" t="s">
        <v>40</v>
      </c>
      <c r="AW708" s="15" t="s">
        <v>40</v>
      </c>
      <c r="AX708" s="15" t="s">
        <v>40</v>
      </c>
      <c r="AY708" s="15" t="s">
        <v>48</v>
      </c>
      <c r="AZ708" s="15" t="s">
        <v>48</v>
      </c>
      <c r="BA708" s="15" t="s">
        <v>48</v>
      </c>
      <c r="BB708" s="15" t="s">
        <v>48</v>
      </c>
      <c r="BC708" s="15" t="s">
        <v>48</v>
      </c>
      <c r="BD708" s="15" t="s">
        <v>48</v>
      </c>
      <c r="BE708" s="15" t="s">
        <v>48</v>
      </c>
      <c r="BF708" s="15" t="s">
        <v>48</v>
      </c>
      <c r="BG708" s="15" t="s">
        <v>48</v>
      </c>
      <c r="BH708" s="15" t="s">
        <v>48</v>
      </c>
      <c r="BI708" s="15"/>
      <c r="BJ708" s="16">
        <f>IF(AR708="R", $CA708, IF(OR(AR708="P", AR708="T", AR708="N"), 0, IF($C708="DM", $T708, IF(OR(AR708="Y", AR708="IR"),$AM708,IF(AR708="C", IF($BI708="Y", IF($AF708="N/A", $Q708, $AF708), IF($AG708="N/A", $T708,$AG708)))))))</f>
        <v>61</v>
      </c>
      <c r="BK708" s="16">
        <f>IF(AS708="R", $CA708, IF(OR(AS708="P", AS708="T", AS708="N"), 0, IF($C708="DM", $T708, IF(OR(AS708="Y", AS708="IR"),$AM708,IF(AS708="C", IF($BI708="Y", IF($AF708="N/A", $Q708, $AF708), IF($AG708="N/A", $T708,$AG708)))))))</f>
        <v>61</v>
      </c>
      <c r="BL708" s="16">
        <f>IF(AT708="R", $CA708, IF(OR(AT708="P", AT708="T", AT708="N"), 0, IF($C708="DM", $T708, IF(OR(AT708="Y", AT708="IR"),$AM708,IF(AT708="C", IF($BI708="Y", IF($AF708="N/A", $Q708, $AF708), IF($AG708="N/A", $T708,$AG708)))))))</f>
        <v>61</v>
      </c>
      <c r="BM708" s="16">
        <f>IF(AU708="R", $CA708, IF(OR(AU708="P", AU708="T", AU708="N"), 0, IF($C708="DM", $T708, IF(OR(AU708="Y", AU708="IR"),$AM708,IF(AU708="C", IF($BI708="Y", IF($AF708="N/A", $Q708, $AF708), IF($AG708="N/A", $T708,$AG708)))))))</f>
        <v>61</v>
      </c>
      <c r="BN708" s="16">
        <f>IF(AV708="R", $CA708, IF(OR(AV708="P", AV708="T", AV708="N"), 0, IF($C708="DM", $T708, IF(OR(AV708="Y", AV708="IR"),$AM708,IF(AV708="C", IF($BI708="Y", IF($AF708="N/A", $Q708, $AF708), IF($AG708="N/A", $T708,$AG708)))))))</f>
        <v>61</v>
      </c>
      <c r="BO708" s="16">
        <f>IF(AW708="R", $CA708, IF(OR(AW708="P", AW708="T", AW708="N"), 0, IF($C708="DM", $T708, IF(OR(AW708="Y", AW708="IR"),$AM708,IF(AW708="C", IF($BI708="Y", IF($AF708="N/A", $Q708, $AF708), IF($AG708="N/A", $T708,$AG708)))))))</f>
        <v>61</v>
      </c>
      <c r="BP708" s="16">
        <f>IF(AX708="R", $CA708, IF(OR(AX708="P", AX708="T", AX708="N"), 0, IF($C708="DM", $T708, IF(OR(AX708="Y", AX708="IR"),$AM708,IF(AX708="C", IF($BI708="Y", IF($AF708="N/A", $Q708, $AF708), IF($AG708="N/A", $T708,$AG708)))))))</f>
        <v>61</v>
      </c>
      <c r="BQ708" s="16">
        <f>IF(AY708="R", $CA708, IF(OR(AY708="P", AY708="T", AY708="N"), 0, IF($C708="DM", $T708, IF(OR(AY708="Y", AY708="IR"),$AM708,IF(AY708="C", IF($BI708="Y", IF($AF708="N/A", $Q708, $AF708), IF($AG708="N/A", $T708,$AG708)))))))</f>
        <v>61</v>
      </c>
      <c r="BR708" s="16">
        <f>IF(AZ708="R", $CA708, IF(OR(AZ708="P", AZ708="T", AZ708="N"), 0, IF($C708="DM", $T708, IF(OR(AZ708="Y", AZ708="IR"),$AM708,IF(AZ708="C", IF($BI708="Y", IF($AF708="N/A", $Q708, $AF708), IF($AG708="N/A", $T708,$AG708)))))))</f>
        <v>61</v>
      </c>
      <c r="BS708" s="16">
        <f>IF(BA708="R", $CA708, IF(OR(BA708="P", BA708="T", BA708="N"), 0, IF($C708="DM", $T708, IF(OR(BA708="Y", BA708="IR"),$AM708,IF(BA708="C", IF($BI708="Y", IF($AF708="N/A", $Q708, $AF708), IF($AG708="N/A", $T708,$AG708)))))))</f>
        <v>61</v>
      </c>
      <c r="BT708" s="16">
        <f>IF(BB708="R", $CA708, IF(OR(BB708="P", BB708="T", BB708="N"), 0, IF($C708="DM", $T708, IF(OR(BB708="Y", BB708="IR"),$AM708,IF(BB708="C", IF($BI708="Y", IF($BA708="C", IF($AF708="N/A", $Q708, $AF708), IF($AF708="N/A", $T708, $AM708)), IF($AG708="N/A", $T708,$AG708)))))))</f>
        <v>61</v>
      </c>
      <c r="BU708" s="16">
        <f>IF(BC708="R", $CA708, IF(OR(BC708="P", BC708="T", BC708="N"), 0, IF($C708="DM", $T708, IF(OR(BC708="Y", BC708="IR"),$AM708,IF(BC708="C", IF($BI708="Y", IF($BA708="C", IF($AF708="N/A", $Q708, $AF708), IF($AF708="N/A", $T708, $AM708)), IF($AG708="N/A", $T708,$AG708)))))))</f>
        <v>61</v>
      </c>
      <c r="BV708" s="16">
        <f>IF(BD708="R", $CA708, IF(OR(BD708="P", BD708="T", BD708="N"), 0, IF($C708="DM", $T708, IF(OR(BD708="Y", BD708="IR"),$AM708,IF(BD708="C", IF($BI708="Y", IF($BA708="C", IF($AF708="N/A", $Q708, $AF708), IF($AF708="N/A", $T708, $AM708)), IF($AG708="N/A", $T708,$AG708)))))))</f>
        <v>61</v>
      </c>
      <c r="BW708" s="16">
        <f>IF(BE708="R", $CA708, IF(OR(BE708="P", BE708="T", BE708="N"), 0, IF($C708="DM", $T708, IF(OR(BE708="Y", BE708="IR"),$AM708,IF(BE708="C", IF($BI708="Y", IF($BA708="C", IF($AF708="N/A", $Q708, $AF708), IF($AF708="N/A", $T708, $AM708)), IF($AG708="N/A", $T708,$AG708)))))))</f>
        <v>61</v>
      </c>
      <c r="BX708" s="16">
        <f>IF(BF708="R", $CA708, IF(OR(BF708="P", BF708="T", BF708="N"), 0, IF($C708="DM", $T708, IF(OR(BF708="Y", BF708="IR"),$AM708,IF(BF708="C", IF($BI708="Y", IF($BA708="C", IF($AF708="N/A", $Q708, $AF708), IF($AF708="N/A", $T708, $AM708)), IF($AG708="N/A", $T708,$AG708)))))))</f>
        <v>61</v>
      </c>
      <c r="BY708" s="16">
        <f>IF(BG708="R", $CA708, IF(OR(BG708="P", BG708="T", BG708="N"), 0, IF($C708="DM", $T708, IF(OR(BG708="Y", BG708="IR"),$AM708,IF(BG708="C", IF($BI708="Y", IF($BA708="C", IF($AF708="N/A", $Q708, $AF708), IF($AF708="N/A", $T708, $AM708)), IF($AG708="N/A", $T708,$AG708)))))))</f>
        <v>61</v>
      </c>
      <c r="BZ708" s="16">
        <f>IF(BH708="R", $CA708, IF(OR(BH708="P", BH708="T", BH708="N"), 0, IF($C708="DM", $T708, IF(OR(BH708="Y", BH708="IR"),$AM708,IF(BH708="C", IF($BI708="Y", IF($BA708="C", IF($AF708="N/A", $Q708, $AF708), IF($AF708="N/A", $T708, $AM708)), IF($AG708="N/A", $T708,$AG708)))))))</f>
        <v>61</v>
      </c>
      <c r="CA708" s="15" t="s">
        <v>75</v>
      </c>
      <c r="CB708" s="16">
        <f>BZ708</f>
        <v>61</v>
      </c>
      <c r="CC708" s="15">
        <f>IF(OR($BH708="T", $BH708="R"), 0, IF($BH708="C", IF($BI708="Y", IF($BA708="C", 0, IF(AF708="N/A", Q708-T708, AF708-AG708)), IF($AF708="N/A", U708, AH708)), AN708))</f>
        <v>15</v>
      </c>
      <c r="CD708" s="15" t="str">
        <f>IF(OR($BH708="T", $BH708="R"), 0, IF($BH708="C", IF($BI708="Y", 0, IF($AF708="N/A", V708, AI708)), AO708))</f>
        <v>N/A</v>
      </c>
      <c r="CE708" s="15" t="str">
        <f>IF(OR($BH708="T", $BH708="R"), 0, IF($BH708="C", IF($BI708="Y", 0, IF($AF708="N/A", W708, AJ708)), AP708))</f>
        <v>N/A</v>
      </c>
      <c r="CF708" s="15" t="str">
        <f>IF(OR($BH708="T", $BH708="R"), 0, IF($BH708="C", IF($BI708="Y", 0, IF($AF708="N/A", X708, AK708)), AQ708))</f>
        <v>N/A</v>
      </c>
      <c r="CG708" t="str">
        <f>IF(AC708="N/A", "S:"&amp;L708&amp;" G:"&amp;M708&amp;" GR:"&amp;Q708, IF(AC708=0, "S:"&amp;L708&amp;" G:"&amp;M708&amp;" GR:"&amp;Q708, "S:"&amp;L708&amp;"/"&amp;AD708&amp;" G:"&amp;AE708&amp;" GR:"&amp;AF708))</f>
        <v>S:15 G:23 GR:46</v>
      </c>
    </row>
    <row r="709" spans="1:85" x14ac:dyDescent="0.25">
      <c r="A709" s="14">
        <v>5713</v>
      </c>
      <c r="B709" s="15" t="s">
        <v>3062</v>
      </c>
      <c r="C709" s="15" t="s">
        <v>63</v>
      </c>
      <c r="D709" s="15" t="s">
        <v>60</v>
      </c>
      <c r="E709" s="15">
        <f>VLOOKUP(B709, 'Rookie Year'!$A$2:$B$55679,2,FALSE)</f>
        <v>2024</v>
      </c>
      <c r="F709" s="15">
        <v>2024</v>
      </c>
      <c r="G709" s="15" t="s">
        <v>40</v>
      </c>
      <c r="H709" s="15" t="s">
        <v>3068</v>
      </c>
      <c r="I709" s="16">
        <v>1</v>
      </c>
      <c r="J709" s="15">
        <v>3</v>
      </c>
      <c r="K709" s="17">
        <f>IF(AND(G709&lt;&gt;"N",R709="N/A"), IF(I709&lt;4, 0, 0.25),IF(I709=1, IF(J709=1,0.25, 0.25), IF(I709&lt;13, 0.25, IF(I709&lt;26, 0.4, IF(I709&lt;51, 0.6, 0.75)))))</f>
        <v>0</v>
      </c>
      <c r="L709" s="16">
        <f>I709-M709</f>
        <v>1</v>
      </c>
      <c r="M709" s="16">
        <f>ROUNDUP(I709*K709,0)</f>
        <v>0</v>
      </c>
      <c r="N709" s="16">
        <f>M709*J709</f>
        <v>0</v>
      </c>
      <c r="O709" s="16">
        <v>0</v>
      </c>
      <c r="P709" s="16">
        <v>0</v>
      </c>
      <c r="Q709" s="16">
        <f>N709-O709-P709</f>
        <v>0</v>
      </c>
      <c r="R709" s="15" t="s">
        <v>75</v>
      </c>
      <c r="S709" s="15">
        <f>IF(R709="N/A", J709-($B$1-F709), J709-($B$1-R709))</f>
        <v>3</v>
      </c>
      <c r="T709" s="16">
        <f>IF($S709&lt;1, "N/A", $M709)</f>
        <v>0</v>
      </c>
      <c r="U709" s="16">
        <f>IF($S709&lt;2, "N/A", $M709)</f>
        <v>0</v>
      </c>
      <c r="V709" s="16">
        <f>IF($S709&lt;3, "N/A", $M709)</f>
        <v>0</v>
      </c>
      <c r="W709" s="16" t="str">
        <f>IF($S709&lt;4, "N/A", $M709)</f>
        <v>N/A</v>
      </c>
      <c r="X709" s="16" t="str">
        <f>IF($S709&lt;5, "N/A", $M709)</f>
        <v>N/A</v>
      </c>
      <c r="Y709" s="15" t="str">
        <f>IF(SUM(T709:X709)&lt;&gt;Q709, "CHECK", "OK")</f>
        <v>OK</v>
      </c>
      <c r="Z709" s="15" t="str">
        <f>IF(F709=$B$1, "No", IF(S709=1, "Yes", "No"))</f>
        <v>No</v>
      </c>
      <c r="AA709" s="18" t="str">
        <f>IF(C709="DM", "N/A", IF(Z709="No","N/A",VLOOKUP(B709,'Extension List'!$A$3:$R$1972,18,FALSE)))</f>
        <v>N/A</v>
      </c>
      <c r="AB709" s="15" t="str">
        <f>IF(C709="DM", "N/A", IF(Z709="No","N/A",VLOOKUP(B709,'Extension List'!$A$3:$T$1972,20,FALSE)))</f>
        <v>N/A</v>
      </c>
      <c r="AC709" s="15" t="str">
        <f>IF(AA709="N/A", "N/A", 0)</f>
        <v>N/A</v>
      </c>
      <c r="AD709" s="16" t="str">
        <f>IF(AE709="N/A", "N/A", AA709-AE709)</f>
        <v>N/A</v>
      </c>
      <c r="AE709" s="16" t="str">
        <f>IF(AA709="N/A", "N/A", IF(AC709&gt;0, IF(AA709&lt;13, ROUNDUP(0.25*AA709,0), IF(AA709&lt;26, ROUNDUP(0.4*AA709,0), IF(AA709&lt;51, ROUNDUP(0.6*AA709,0), ROUNDUP(0.75*AA709,0)))), "N/A"))</f>
        <v>N/A</v>
      </c>
      <c r="AF709" s="16" t="str">
        <f>IF(AD709="N/A","N/A", (AE709*AC709)+Q709)</f>
        <v>N/A</v>
      </c>
      <c r="AG709" s="16" t="str">
        <f>IF($AF709="N/A", "N/A", "TBC")</f>
        <v>N/A</v>
      </c>
      <c r="AH709" s="16" t="str">
        <f>IF($AF709="N/A", "N/A", "TBC")</f>
        <v>N/A</v>
      </c>
      <c r="AI709" s="16" t="str">
        <f>IF($AF709="N/A","N/A",IF(AC709&gt;1,"TBC","N/A"))</f>
        <v>N/A</v>
      </c>
      <c r="AJ709" s="16" t="str">
        <f>IF($AF709="N/A","N/A",IF(AC709&gt;2,"TBC","N/A"))</f>
        <v>N/A</v>
      </c>
      <c r="AK709" s="16" t="str">
        <f>IF($AF709="N/A","N/A",IF(AC709&gt;3,"TBC","N/A"))</f>
        <v>N/A</v>
      </c>
      <c r="AL709" s="16" t="str">
        <f>IF(AC709="N/A","N/A",IF(AC709&gt;0,IF(SUM(AG709:AK709)&lt;&gt;AF709,"CHECK","OK"),"N/A"))</f>
        <v>N/A</v>
      </c>
      <c r="AM709" s="16">
        <f>IF(AD709="N/A", L709+T709, L709+AG709)</f>
        <v>1</v>
      </c>
      <c r="AN709" s="16">
        <f>IF(AD709="N/A", IF(U709="N/A", "N/A", L709+U709), AD709+AH709)</f>
        <v>1</v>
      </c>
      <c r="AO709" s="16">
        <f>IF(AD709="N/A", IF(V709="N/A", "N/A", L709+V709), IF(AI709="N/A", "N/A", AD709+AI709))</f>
        <v>1</v>
      </c>
      <c r="AP709" s="16" t="str">
        <f>IF(AD709="N/A", IF(W709="N/A", "N/A", L709+W709), IF(AJ709="N/A", "N/A", AD709+AJ709))</f>
        <v>N/A</v>
      </c>
      <c r="AQ709" s="16" t="str">
        <f>IF(AD709="N/A", IF(X709="N/A", "N/A", L709+X709), IF(AK709="N/A", "N/A", AD709+AK709))</f>
        <v>N/A</v>
      </c>
      <c r="AR709" s="15" t="s">
        <v>66</v>
      </c>
      <c r="AS709" s="15" t="s">
        <v>66</v>
      </c>
      <c r="AT709" s="15" t="s">
        <v>66</v>
      </c>
      <c r="AU709" s="15" t="s">
        <v>66</v>
      </c>
      <c r="AV709" s="15" t="s">
        <v>66</v>
      </c>
      <c r="AW709" s="15" t="s">
        <v>66</v>
      </c>
      <c r="AX709" s="15" t="s">
        <v>66</v>
      </c>
      <c r="AY709" s="15" t="s">
        <v>66</v>
      </c>
      <c r="AZ709" s="15" t="s">
        <v>66</v>
      </c>
      <c r="BA709" s="15" t="s">
        <v>66</v>
      </c>
      <c r="BB709" s="15" t="s">
        <v>66</v>
      </c>
      <c r="BC709" s="15" t="s">
        <v>66</v>
      </c>
      <c r="BD709" s="15" t="s">
        <v>66</v>
      </c>
      <c r="BE709" s="15" t="s">
        <v>66</v>
      </c>
      <c r="BF709" s="15" t="s">
        <v>66</v>
      </c>
      <c r="BG709" s="15" t="s">
        <v>66</v>
      </c>
      <c r="BH709" s="15" t="s">
        <v>66</v>
      </c>
      <c r="BJ709" s="16">
        <f>IF(AR709="R", $CA709, IF(OR(AR709="P", AR709="T", AR709="N"), 0, IF($C709="DM", $T709, IF(OR(AR709="Y", AR709="IR"),$AM709,IF(AR709="C", IF($BI709="Y", IF($AF709="N/A", $Q709, $AF709), IF($AG709="N/A", $T709,$AG709)))))))</f>
        <v>0</v>
      </c>
      <c r="BK709" s="16">
        <f>IF(AS709="R", $CA709, IF(OR(AS709="P", AS709="T", AS709="N"), 0, IF($C709="DM", $T709, IF(OR(AS709="Y", AS709="IR"),$AM709,IF(AS709="C", IF($BI709="Y", IF($AF709="N/A", $Q709, $AF709), IF($AG709="N/A", $T709,$AG709)))))))</f>
        <v>0</v>
      </c>
      <c r="BL709" s="16">
        <f>IF(AT709="R", $CA709, IF(OR(AT709="P", AT709="T", AT709="N"), 0, IF($C709="DM", $T709, IF(OR(AT709="Y", AT709="IR"),$AM709,IF(AT709="C", IF($BI709="Y", IF($AF709="N/A", $Q709, $AF709), IF($AG709="N/A", $T709,$AG709)))))))</f>
        <v>0</v>
      </c>
      <c r="BM709" s="16">
        <f>IF(AU709="R", $CA709, IF(OR(AU709="P", AU709="T", AU709="N"), 0, IF($C709="DM", $T709, IF(OR(AU709="Y", AU709="IR"),$AM709,IF(AU709="C", IF($BI709="Y", IF($AF709="N/A", $Q709, $AF709), IF($AG709="N/A", $T709,$AG709)))))))</f>
        <v>0</v>
      </c>
      <c r="BN709" s="16">
        <f>IF(AV709="R", $CA709, IF(OR(AV709="P", AV709="T", AV709="N"), 0, IF($C709="DM", $T709, IF(OR(AV709="Y", AV709="IR"),$AM709,IF(AV709="C", IF($BI709="Y", IF($AF709="N/A", $Q709, $AF709), IF($AG709="N/A", $T709,$AG709)))))))</f>
        <v>0</v>
      </c>
      <c r="BO709" s="16">
        <f>IF(AW709="R", $CA709, IF(OR(AW709="P", AW709="T", AW709="N"), 0, IF($C709="DM", $T709, IF(OR(AW709="Y", AW709="IR"),$AM709,IF(AW709="C", IF($BI709="Y", IF($AF709="N/A", $Q709, $AF709), IF($AG709="N/A", $T709,$AG709)))))))</f>
        <v>0</v>
      </c>
      <c r="BP709" s="16">
        <f>IF(AX709="R", $CA709, IF(OR(AX709="P", AX709="T", AX709="N"), 0, IF($C709="DM", $T709, IF(OR(AX709="Y", AX709="IR"),$AM709,IF(AX709="C", IF($BI709="Y", IF($AF709="N/A", $Q709, $AF709), IF($AG709="N/A", $T709,$AG709)))))))</f>
        <v>0</v>
      </c>
      <c r="BQ709" s="16">
        <f>IF(AY709="R", $CA709, IF(OR(AY709="P", AY709="T", AY709="N"), 0, IF($C709="DM", $T709, IF(OR(AY709="Y", AY709="IR"),$AM709,IF(AY709="C", IF($BI709="Y", IF($AF709="N/A", $Q709, $AF709), IF($AG709="N/A", $T709,$AG709)))))))</f>
        <v>0</v>
      </c>
      <c r="BR709" s="16">
        <f>IF(AZ709="R", $CA709, IF(OR(AZ709="P", AZ709="T", AZ709="N"), 0, IF($C709="DM", $T709, IF(OR(AZ709="Y", AZ709="IR"),$AM709,IF(AZ709="C", IF($BI709="Y", IF($AF709="N/A", $Q709, $AF709), IF($AG709="N/A", $T709,$AG709)))))))</f>
        <v>0</v>
      </c>
      <c r="BS709" s="16">
        <f>IF(BA709="R", $CA709, IF(OR(BA709="P", BA709="T", BA709="N"), 0, IF($C709="DM", $T709, IF(OR(BA709="Y", BA709="IR"),$AM709,IF(BA709="C", IF($BI709="Y", IF($AF709="N/A", $Q709, $AF709), IF($AG709="N/A", $T709,$AG709)))))))</f>
        <v>0</v>
      </c>
      <c r="BT709" s="16">
        <f>IF(BB709="R", $CA709, IF(OR(BB709="P", BB709="T", BB709="N"), 0, IF($C709="DM", $T709, IF(OR(BB709="Y", BB709="IR"),$AM709,IF(BB709="C", IF($BI709="Y", IF($BA709="C", IF($AF709="N/A", $Q709, $AF709), IF($AF709="N/A", $T709, $AM709)), IF($AG709="N/A", $T709,$AG709)))))))</f>
        <v>0</v>
      </c>
      <c r="BU709" s="16">
        <f>IF(BC709="R", $CA709, IF(OR(BC709="P", BC709="T", BC709="N"), 0, IF($C709="DM", $T709, IF(OR(BC709="Y", BC709="IR"),$AM709,IF(BC709="C", IF($BI709="Y", IF($BA709="C", IF($AF709="N/A", $Q709, $AF709), IF($AF709="N/A", $T709, $AM709)), IF($AG709="N/A", $T709,$AG709)))))))</f>
        <v>0</v>
      </c>
      <c r="BV709" s="16">
        <f>IF(BD709="R", $CA709, IF(OR(BD709="P", BD709="T", BD709="N"), 0, IF($C709="DM", $T709, IF(OR(BD709="Y", BD709="IR"),$AM709,IF(BD709="C", IF($BI709="Y", IF($BA709="C", IF($AF709="N/A", $Q709, $AF709), IF($AF709="N/A", $T709, $AM709)), IF($AG709="N/A", $T709,$AG709)))))))</f>
        <v>0</v>
      </c>
      <c r="BW709" s="16">
        <f>IF(BE709="R", $CA709, IF(OR(BE709="P", BE709="T", BE709="N"), 0, IF($C709="DM", $T709, IF(OR(BE709="Y", BE709="IR"),$AM709,IF(BE709="C", IF($BI709="Y", IF($BA709="C", IF($AF709="N/A", $Q709, $AF709), IF($AF709="N/A", $T709, $AM709)), IF($AG709="N/A", $T709,$AG709)))))))</f>
        <v>0</v>
      </c>
      <c r="BX709" s="16">
        <f>IF(BF709="R", $CA709, IF(OR(BF709="P", BF709="T", BF709="N"), 0, IF($C709="DM", $T709, IF(OR(BF709="Y", BF709="IR"),$AM709,IF(BF709="C", IF($BI709="Y", IF($BA709="C", IF($AF709="N/A", $Q709, $AF709), IF($AF709="N/A", $T709, $AM709)), IF($AG709="N/A", $T709,$AG709)))))))</f>
        <v>0</v>
      </c>
      <c r="BY709" s="16">
        <f>IF(BG709="R", $CA709, IF(OR(BG709="P", BG709="T", BG709="N"), 0, IF($C709="DM", $T709, IF(OR(BG709="Y", BG709="IR"),$AM709,IF(BG709="C", IF($BI709="Y", IF($BA709="C", IF($AF709="N/A", $Q709, $AF709), IF($AF709="N/A", $T709, $AM709)), IF($AG709="N/A", $T709,$AG709)))))))</f>
        <v>0</v>
      </c>
      <c r="BZ709" s="16">
        <f>IF(BH709="R", $CA709, IF(OR(BH709="P", BH709="T", BH709="N"), 0, IF($C709="DM", $T709, IF(OR(BH709="Y", BH709="IR"),$AM709,IF(BH709="C", IF($BI709="Y", IF($BA709="C", IF($AF709="N/A", $Q709, $AF709), IF($AF709="N/A", $T709, $AM709)), IF($AG709="N/A", $T709,$AG709)))))))</f>
        <v>0</v>
      </c>
      <c r="CA709" s="15" t="s">
        <v>75</v>
      </c>
      <c r="CB709" s="16">
        <f>BZ709</f>
        <v>0</v>
      </c>
      <c r="CC709" s="15">
        <f>IF(OR($BH709="T", $BH709="R"), 0, IF($BH709="C", IF($BI709="Y", IF($BA709="C", 0, IF(AF709="N/A", Q709-T709, AF709-AG709)), IF($AF709="N/A", U709, AH709)), AN709))</f>
        <v>1</v>
      </c>
      <c r="CD709" s="15">
        <f>IF(OR($BH709="T", $BH709="R"), 0, IF($BH709="C", IF($BI709="Y", 0, IF($AF709="N/A", V709, AI709)), AO709))</f>
        <v>1</v>
      </c>
      <c r="CE709" s="15" t="str">
        <f>IF(OR($BH709="T", $BH709="R"), 0, IF($BH709="C", IF($BI709="Y", 0, IF($AF709="N/A", W709, AJ709)), AP709))</f>
        <v>N/A</v>
      </c>
      <c r="CF709" s="15" t="str">
        <f>IF(OR($BH709="T", $BH709="R"), 0, IF($BH709="C", IF($BI709="Y", 0, IF($AF709="N/A", X709, AK709)), AQ709))</f>
        <v>N/A</v>
      </c>
      <c r="CG709" t="str">
        <f>IF(AC709="N/A", "S:"&amp;L709&amp;" G:"&amp;M709&amp;" GR:"&amp;Q709, IF(AC709=0, "S:"&amp;L709&amp;" G:"&amp;M709&amp;" GR:"&amp;Q709, "S:"&amp;L709&amp;"/"&amp;AD709&amp;" G:"&amp;AE709&amp;" GR:"&amp;AF709))</f>
        <v>S:1 G:0 GR:0</v>
      </c>
    </row>
    <row r="710" spans="1:85" x14ac:dyDescent="0.25">
      <c r="A710" s="14">
        <v>4782</v>
      </c>
      <c r="B710" s="15" t="s">
        <v>2614</v>
      </c>
      <c r="C710" s="15" t="s">
        <v>63</v>
      </c>
      <c r="D710" s="15" t="s">
        <v>60</v>
      </c>
      <c r="E710" s="15">
        <f>VLOOKUP(B710, 'Rookie Year'!$A$2:$B$55679,2,FALSE)</f>
        <v>2022</v>
      </c>
      <c r="F710" s="15">
        <v>2022</v>
      </c>
      <c r="G710" s="15" t="s">
        <v>40</v>
      </c>
      <c r="H710" s="15" t="s">
        <v>2214</v>
      </c>
      <c r="I710" s="16">
        <v>1</v>
      </c>
      <c r="J710" s="15">
        <v>3</v>
      </c>
      <c r="K710" s="17">
        <f>IF(AND(G710&lt;&gt;"N",R710="N/A"), IF(I710&lt;4, 0, 0.25),IF(I710=1, IF(J710=1,0.25, 0.25), IF(I710&lt;13, 0.25, IF(I710&lt;26, 0.4, IF(I710&lt;51, 0.6, 0.75)))))</f>
        <v>0</v>
      </c>
      <c r="L710" s="16">
        <f>I710-M710</f>
        <v>1</v>
      </c>
      <c r="M710" s="16">
        <f>ROUNDUP(I710*K710,0)</f>
        <v>0</v>
      </c>
      <c r="N710" s="16">
        <f>M710*J710</f>
        <v>0</v>
      </c>
      <c r="O710" s="16">
        <v>0</v>
      </c>
      <c r="P710" s="16">
        <v>0</v>
      </c>
      <c r="Q710" s="16">
        <f>N710-O710-P710</f>
        <v>0</v>
      </c>
      <c r="R710" s="15" t="s">
        <v>75</v>
      </c>
      <c r="S710" s="15">
        <f>IF(R710="N/A", J710-($B$1-F710), J710-($B$1-R710))</f>
        <v>1</v>
      </c>
      <c r="T710" s="16">
        <v>0</v>
      </c>
      <c r="U710" s="16" t="str">
        <f>IF($S710&lt;2, "N/A", $M710)</f>
        <v>N/A</v>
      </c>
      <c r="V710" s="16" t="str">
        <f>IF($S710&lt;3, "N/A", $M710)</f>
        <v>N/A</v>
      </c>
      <c r="W710" s="16" t="str">
        <f>IF($S710&lt;4, "N/A", $M710)</f>
        <v>N/A</v>
      </c>
      <c r="X710" s="16" t="str">
        <f>IF($S710&lt;5, "N/A", $M710)</f>
        <v>N/A</v>
      </c>
      <c r="Y710" s="15" t="str">
        <f>IF(SUM(T710:X710)&lt;&gt;Q710, "CHECK", "OK")</f>
        <v>OK</v>
      </c>
      <c r="Z710" s="15" t="str">
        <f>IF(F710=$B$1, "No", IF(S710=1, "Yes", "No"))</f>
        <v>Yes</v>
      </c>
      <c r="AA710" s="18">
        <f>IF(C710="DM", "N/A", IF(Z710="No","N/A",VLOOKUP(B710,'Extension List'!$A$3:$R$1972,18,FALSE)))</f>
        <v>4</v>
      </c>
      <c r="AB710" s="15">
        <f>IF(C710="DM", "N/A", IF(Z710="No","N/A",VLOOKUP(B710,'Extension List'!$A$3:$T$1972,20,FALSE)))</f>
        <v>1</v>
      </c>
      <c r="AC710" s="15">
        <f>IF(AA710="N/A", "N/A", 0)</f>
        <v>0</v>
      </c>
      <c r="AD710" s="16" t="str">
        <f>IF(AE710="N/A", "N/A", AA710-AE710)</f>
        <v>N/A</v>
      </c>
      <c r="AE710" s="16" t="str">
        <f>IF(AA710="N/A", "N/A", IF(AC710&gt;0, IF(AA710&lt;13, ROUNDUP(0.25*AA710,0), IF(AA710&lt;26, ROUNDUP(0.4*AA710,0), IF(AA710&lt;51, ROUNDUP(0.6*AA710,0), ROUNDUP(0.75*AA710,0)))), "N/A"))</f>
        <v>N/A</v>
      </c>
      <c r="AF710" s="16" t="str">
        <f>IF(AD710="N/A","N/A", (AE710*AC710)+Q710)</f>
        <v>N/A</v>
      </c>
      <c r="AG710" s="16" t="str">
        <f>IF($AF710="N/A", "N/A", "TBC")</f>
        <v>N/A</v>
      </c>
      <c r="AH710" s="16" t="str">
        <f>IF($AF710="N/A", "N/A", "TBC")</f>
        <v>N/A</v>
      </c>
      <c r="AI710" s="16" t="str">
        <f>IF($AF710="N/A","N/A",IF(AC710&gt;1,"TBC","N/A"))</f>
        <v>N/A</v>
      </c>
      <c r="AJ710" s="16" t="str">
        <f>IF($AF710="N/A","N/A",IF(AC710&gt;2,"TBC","N/A"))</f>
        <v>N/A</v>
      </c>
      <c r="AK710" s="16" t="str">
        <f>IF($AF710="N/A","N/A",IF(AC710&gt;3,"TBC","N/A"))</f>
        <v>N/A</v>
      </c>
      <c r="AL710" s="16" t="str">
        <f>IF(AC710="N/A","N/A",IF(AC710&gt;0,IF(SUM(AG710:AK710)&lt;&gt;AF710,"CHECK","OK"),"N/A"))</f>
        <v>N/A</v>
      </c>
      <c r="AM710" s="16">
        <f>IF(AD710="N/A", L710+T710, L710+AG710)</f>
        <v>1</v>
      </c>
      <c r="AN710" s="16" t="str">
        <f>IF(AD710="N/A", IF(U710="N/A", "N/A", L710+U710), AD710+AH710)</f>
        <v>N/A</v>
      </c>
      <c r="AO710" s="16" t="str">
        <f>IF(AD710="N/A", IF(V710="N/A", "N/A", L710+V710), IF(AI710="N/A", "N/A", AD710+AI710))</f>
        <v>N/A</v>
      </c>
      <c r="AP710" s="16" t="str">
        <f>IF(AD710="N/A", IF(W710="N/A", "N/A", L710+W710), IF(AJ710="N/A", "N/A", AD710+AJ710))</f>
        <v>N/A</v>
      </c>
      <c r="AQ710" s="16" t="str">
        <f>IF(AD710="N/A", IF(X710="N/A", "N/A", L710+X710), IF(AK710="N/A", "N/A", AD710+AK710))</f>
        <v>N/A</v>
      </c>
      <c r="AR710" s="15" t="s">
        <v>44</v>
      </c>
      <c r="AS710" s="15" t="s">
        <v>44</v>
      </c>
      <c r="AT710" s="15" t="s">
        <v>44</v>
      </c>
      <c r="AU710" s="15" t="s">
        <v>44</v>
      </c>
      <c r="AV710" s="15" t="s">
        <v>44</v>
      </c>
      <c r="AW710" s="15" t="s">
        <v>44</v>
      </c>
      <c r="AX710" s="15" t="s">
        <v>44</v>
      </c>
      <c r="AY710" s="15" t="s">
        <v>44</v>
      </c>
      <c r="AZ710" s="15" t="s">
        <v>44</v>
      </c>
      <c r="BA710" s="15" t="s">
        <v>44</v>
      </c>
      <c r="BB710" s="15" t="s">
        <v>44</v>
      </c>
      <c r="BC710" s="15" t="s">
        <v>44</v>
      </c>
      <c r="BD710" s="15" t="s">
        <v>44</v>
      </c>
      <c r="BE710" s="15" t="s">
        <v>44</v>
      </c>
      <c r="BF710" s="15" t="s">
        <v>44</v>
      </c>
      <c r="BG710" s="15" t="s">
        <v>44</v>
      </c>
      <c r="BH710" s="15" t="s">
        <v>44</v>
      </c>
      <c r="BI710" s="15"/>
      <c r="BJ710" s="16">
        <f>IF(AR710="R", $CA710, IF(OR(AR710="P", AR710="T", AR710="N"), 0, IF($C710="DM", $T710, IF(OR(AR710="Y", AR710="IR"),$AM710,IF(AR710="C", IF($BI710="Y", IF($AF710="N/A", $Q710, $AF710), IF($AG710="N/A", $T710,$AG710)))))))</f>
        <v>0</v>
      </c>
      <c r="BK710" s="16">
        <f>IF(AS710="R", $CA710, IF(OR(AS710="P", AS710="T", AS710="N"), 0, IF($C710="DM", $T710, IF(OR(AS710="Y", AS710="IR"),$AM710,IF(AS710="C", IF($BI710="Y", IF($AF710="N/A", $Q710, $AF710), IF($AG710="N/A", $T710,$AG710)))))))</f>
        <v>0</v>
      </c>
      <c r="BL710" s="16">
        <f>IF(AT710="R", $CA710, IF(OR(AT710="P", AT710="T", AT710="N"), 0, IF($C710="DM", $T710, IF(OR(AT710="Y", AT710="IR"),$AM710,IF(AT710="C", IF($BI710="Y", IF($AF710="N/A", $Q710, $AF710), IF($AG710="N/A", $T710,$AG710)))))))</f>
        <v>0</v>
      </c>
      <c r="BM710" s="16">
        <f>IF(AU710="R", $CA710, IF(OR(AU710="P", AU710="T", AU710="N"), 0, IF($C710="DM", $T710, IF(OR(AU710="Y", AU710="IR"),$AM710,IF(AU710="C", IF($BI710="Y", IF($AF710="N/A", $Q710, $AF710), IF($AG710="N/A", $T710,$AG710)))))))</f>
        <v>0</v>
      </c>
      <c r="BN710" s="16">
        <f>IF(AV710="R", $CA710, IF(OR(AV710="P", AV710="T", AV710="N"), 0, IF($C710="DM", $T710, IF(OR(AV710="Y", AV710="IR"),$AM710,IF(AV710="C", IF($BI710="Y", IF($AF710="N/A", $Q710, $AF710), IF($AG710="N/A", $T710,$AG710)))))))</f>
        <v>0</v>
      </c>
      <c r="BO710" s="16">
        <f>IF(AW710="R", $CA710, IF(OR(AW710="P", AW710="T", AW710="N"), 0, IF($C710="DM", $T710, IF(OR(AW710="Y", AW710="IR"),$AM710,IF(AW710="C", IF($BI710="Y", IF($AF710="N/A", $Q710, $AF710), IF($AG710="N/A", $T710,$AG710)))))))</f>
        <v>0</v>
      </c>
      <c r="BP710" s="16">
        <f>IF(AX710="R", $CA710, IF(OR(AX710="P", AX710="T", AX710="N"), 0, IF($C710="DM", $T710, IF(OR(AX710="Y", AX710="IR"),$AM710,IF(AX710="C", IF($BI710="Y", IF($AF710="N/A", $Q710, $AF710), IF($AG710="N/A", $T710,$AG710)))))))</f>
        <v>0</v>
      </c>
      <c r="BQ710" s="16">
        <f>IF(AY710="R", $CA710, IF(OR(AY710="P", AY710="T", AY710="N"), 0, IF($C710="DM", $T710, IF(OR(AY710="Y", AY710="IR"),$AM710,IF(AY710="C", IF($BI710="Y", IF($AF710="N/A", $Q710, $AF710), IF($AG710="N/A", $T710,$AG710)))))))</f>
        <v>0</v>
      </c>
      <c r="BR710" s="16">
        <f>IF(AZ710="R", $CA710, IF(OR(AZ710="P", AZ710="T", AZ710="N"), 0, IF($C710="DM", $T710, IF(OR(AZ710="Y", AZ710="IR"),$AM710,IF(AZ710="C", IF($BI710="Y", IF($AF710="N/A", $Q710, $AF710), IF($AG710="N/A", $T710,$AG710)))))))</f>
        <v>0</v>
      </c>
      <c r="BS710" s="16">
        <f>IF(BA710="R", $CA710, IF(OR(BA710="P", BA710="T", BA710="N"), 0, IF($C710="DM", $T710, IF(OR(BA710="Y", BA710="IR"),$AM710,IF(BA710="C", IF($BI710="Y", IF($AF710="N/A", $Q710, $AF710), IF($AG710="N/A", $T710,$AG710)))))))</f>
        <v>0</v>
      </c>
      <c r="BT710" s="16">
        <f>IF(BB710="R", $CA710, IF(OR(BB710="P", BB710="T", BB710="N"), 0, IF($C710="DM", $T710, IF(OR(BB710="Y", BB710="IR"),$AM710,IF(BB710="C", IF($BI710="Y", IF($BA710="C", IF($AF710="N/A", $Q710, $AF710), IF($AF710="N/A", $T710, $AM710)), IF($AG710="N/A", $T710,$AG710)))))))</f>
        <v>0</v>
      </c>
      <c r="BU710" s="16">
        <f>IF(BC710="R", $CA710, IF(OR(BC710="P", BC710="T", BC710="N"), 0, IF($C710="DM", $T710, IF(OR(BC710="Y", BC710="IR"),$AM710,IF(BC710="C", IF($BI710="Y", IF($BA710="C", IF($AF710="N/A", $Q710, $AF710), IF($AF710="N/A", $T710, $AM710)), IF($AG710="N/A", $T710,$AG710)))))))</f>
        <v>0</v>
      </c>
      <c r="BV710" s="16">
        <f>IF(BD710="R", $CA710, IF(OR(BD710="P", BD710="T", BD710="N"), 0, IF($C710="DM", $T710, IF(OR(BD710="Y", BD710="IR"),$AM710,IF(BD710="C", IF($BI710="Y", IF($BA710="C", IF($AF710="N/A", $Q710, $AF710), IF($AF710="N/A", $T710, $AM710)), IF($AG710="N/A", $T710,$AG710)))))))</f>
        <v>0</v>
      </c>
      <c r="BW710" s="16">
        <f>IF(BE710="R", $CA710, IF(OR(BE710="P", BE710="T", BE710="N"), 0, IF($C710="DM", $T710, IF(OR(BE710="Y", BE710="IR"),$AM710,IF(BE710="C", IF($BI710="Y", IF($BA710="C", IF($AF710="N/A", $Q710, $AF710), IF($AF710="N/A", $T710, $AM710)), IF($AG710="N/A", $T710,$AG710)))))))</f>
        <v>0</v>
      </c>
      <c r="BX710" s="16">
        <f>IF(BF710="R", $CA710, IF(OR(BF710="P", BF710="T", BF710="N"), 0, IF($C710="DM", $T710, IF(OR(BF710="Y", BF710="IR"),$AM710,IF(BF710="C", IF($BI710="Y", IF($BA710="C", IF($AF710="N/A", $Q710, $AF710), IF($AF710="N/A", $T710, $AM710)), IF($AG710="N/A", $T710,$AG710)))))))</f>
        <v>0</v>
      </c>
      <c r="BY710" s="16">
        <f>IF(BG710="R", $CA710, IF(OR(BG710="P", BG710="T", BG710="N"), 0, IF($C710="DM", $T710, IF(OR(BG710="Y", BG710="IR"),$AM710,IF(BG710="C", IF($BI710="Y", IF($BA710="C", IF($AF710="N/A", $Q710, $AF710), IF($AF710="N/A", $T710, $AM710)), IF($AG710="N/A", $T710,$AG710)))))))</f>
        <v>0</v>
      </c>
      <c r="BZ710" s="16">
        <f>IF(BH710="R", $CA710, IF(OR(BH710="P", BH710="T", BH710="N"), 0, IF($C710="DM", $T710, IF(OR(BH710="Y", BH710="IR"),$AM710,IF(BH710="C", IF($BI710="Y", IF($BA710="C", IF($AF710="N/A", $Q710, $AF710), IF($AF710="N/A", $T710, $AM710)), IF($AG710="N/A", $T710,$AG710)))))))</f>
        <v>0</v>
      </c>
      <c r="CA710" s="15" t="s">
        <v>75</v>
      </c>
      <c r="CB710" s="16">
        <f>BZ710</f>
        <v>0</v>
      </c>
      <c r="CC710" s="15" t="str">
        <f>IF(OR($BH710="T", $BH710="R"), 0, IF($BH710="C", IF($BI710="Y", IF($BA710="C", 0, IF(AF710="N/A", Q710-T710, AF710-AG710)), IF($AF710="N/A", U710, AH710)), AN710))</f>
        <v>N/A</v>
      </c>
      <c r="CD710" s="15" t="str">
        <f>IF(OR($BH710="T", $BH710="R"), 0, IF($BH710="C", IF($BI710="Y", 0, IF($AF710="N/A", V710, AI710)), AO710))</f>
        <v>N/A</v>
      </c>
      <c r="CE710" s="15" t="str">
        <f>IF(OR($BH710="T", $BH710="R"), 0, IF($BH710="C", IF($BI710="Y", 0, IF($AF710="N/A", W710, AJ710)), AP710))</f>
        <v>N/A</v>
      </c>
      <c r="CF710" s="15" t="str">
        <f>IF(OR($BH710="T", $BH710="R"), 0, IF($BH710="C", IF($BI710="Y", 0, IF($AF710="N/A", X710, AK710)), AQ710))</f>
        <v>N/A</v>
      </c>
      <c r="CG710" t="str">
        <f>IF(AC710="N/A", "S:"&amp;L710&amp;" G:"&amp;M710&amp;" GR:"&amp;Q710, IF(AC710=0, "S:"&amp;L710&amp;" G:"&amp;M710&amp;" GR:"&amp;Q710, "S:"&amp;L710&amp;"/"&amp;AD710&amp;" G:"&amp;AE710&amp;" GR:"&amp;AF710))</f>
        <v>S:1 G:0 GR:0</v>
      </c>
    </row>
    <row r="711" spans="1:85" x14ac:dyDescent="0.25">
      <c r="A711" s="14">
        <v>5638</v>
      </c>
      <c r="B711" s="15" t="s">
        <v>2987</v>
      </c>
      <c r="C711" s="15" t="s">
        <v>63</v>
      </c>
      <c r="D711" s="15" t="s">
        <v>60</v>
      </c>
      <c r="E711" s="15">
        <f>VLOOKUP(B711, 'Rookie Year'!$A$2:$B$55679,2,FALSE)</f>
        <v>2024</v>
      </c>
      <c r="F711" s="15">
        <v>2024</v>
      </c>
      <c r="G711" s="15" t="s">
        <v>40</v>
      </c>
      <c r="H711" s="15" t="s">
        <v>2191</v>
      </c>
      <c r="I711" s="16">
        <v>2</v>
      </c>
      <c r="J711" s="15">
        <v>3</v>
      </c>
      <c r="K711" s="17">
        <f>IF(AND(G711&lt;&gt;"N",R711="N/A"), IF(I711&lt;4, 0, 0.25),IF(I711=1, IF(J711=1,0.25, 0.25), IF(I711&lt;13, 0.25, IF(I711&lt;26, 0.4, IF(I711&lt;51, 0.6, 0.75)))))</f>
        <v>0</v>
      </c>
      <c r="L711" s="16">
        <f>I711-M711</f>
        <v>2</v>
      </c>
      <c r="M711" s="16">
        <f>ROUNDUP(I711*K711,0)</f>
        <v>0</v>
      </c>
      <c r="N711" s="16">
        <f>M711*J711</f>
        <v>0</v>
      </c>
      <c r="O711" s="16">
        <v>0</v>
      </c>
      <c r="P711" s="16">
        <v>0</v>
      </c>
      <c r="Q711" s="16">
        <f>N711-O711-P711</f>
        <v>0</v>
      </c>
      <c r="R711" s="15" t="s">
        <v>75</v>
      </c>
      <c r="S711" s="15">
        <f>IF(R711="N/A", J711-($B$1-F711), J711-($B$1-R711))</f>
        <v>3</v>
      </c>
      <c r="T711" s="16">
        <f>IF($S711&lt;1, "N/A", $M711)</f>
        <v>0</v>
      </c>
      <c r="U711" s="16">
        <f>IF($S711&lt;2, "N/A", $M711)</f>
        <v>0</v>
      </c>
      <c r="V711" s="16">
        <f>IF($S711&lt;3, "N/A", $M711)</f>
        <v>0</v>
      </c>
      <c r="W711" s="16" t="str">
        <f>IF($S711&lt;4, "N/A", $M711)</f>
        <v>N/A</v>
      </c>
      <c r="X711" s="16" t="str">
        <f>IF($S711&lt;5, "N/A", $M711)</f>
        <v>N/A</v>
      </c>
      <c r="Y711" s="15" t="str">
        <f>IF(SUM(T711:X711)&lt;&gt;Q711, "CHECK", "OK")</f>
        <v>OK</v>
      </c>
      <c r="Z711" s="15" t="str">
        <f>IF(F711=$B$1, "No", IF(S711=1, "Yes", "No"))</f>
        <v>No</v>
      </c>
      <c r="AA711" s="18" t="str">
        <f>IF(C711="DM", "N/A", IF(Z711="No","N/A",VLOOKUP(B711,'Extension List'!$A$3:$R$1972,18,FALSE)))</f>
        <v>N/A</v>
      </c>
      <c r="AB711" s="15" t="str">
        <f>IF(C711="DM", "N/A", IF(Z711="No","N/A",VLOOKUP(B711,'Extension List'!$A$3:$T$1972,20,FALSE)))</f>
        <v>N/A</v>
      </c>
      <c r="AC711" s="15" t="str">
        <f>IF(AA711="N/A", "N/A", 0)</f>
        <v>N/A</v>
      </c>
      <c r="AD711" s="16" t="str">
        <f>IF(AE711="N/A", "N/A", AA711-AE711)</f>
        <v>N/A</v>
      </c>
      <c r="AE711" s="16" t="str">
        <f>IF(AA711="N/A", "N/A", IF(AC711&gt;0, IF(AA711&lt;13, ROUNDUP(0.25*AA711,0), IF(AA711&lt;26, ROUNDUP(0.4*AA711,0), IF(AA711&lt;51, ROUNDUP(0.6*AA711,0), ROUNDUP(0.75*AA711,0)))), "N/A"))</f>
        <v>N/A</v>
      </c>
      <c r="AF711" s="16" t="str">
        <f>IF(AD711="N/A","N/A", (AE711*AC711)+Q711)</f>
        <v>N/A</v>
      </c>
      <c r="AG711" s="16" t="str">
        <f>IF($AF711="N/A", "N/A", "TBC")</f>
        <v>N/A</v>
      </c>
      <c r="AH711" s="16" t="str">
        <f>IF($AF711="N/A", "N/A", "TBC")</f>
        <v>N/A</v>
      </c>
      <c r="AI711" s="16" t="str">
        <f>IF($AF711="N/A","N/A",IF(AC711&gt;1,"TBC","N/A"))</f>
        <v>N/A</v>
      </c>
      <c r="AJ711" s="16" t="str">
        <f>IF($AF711="N/A","N/A",IF(AC711&gt;2,"TBC","N/A"))</f>
        <v>N/A</v>
      </c>
      <c r="AK711" s="16" t="str">
        <f>IF($AF711="N/A","N/A",IF(AC711&gt;3,"TBC","N/A"))</f>
        <v>N/A</v>
      </c>
      <c r="AL711" s="16" t="str">
        <f>IF(AC711="N/A","N/A",IF(AC711&gt;0,IF(SUM(AG711:AK711)&lt;&gt;AF711,"CHECK","OK"),"N/A"))</f>
        <v>N/A</v>
      </c>
      <c r="AM711" s="16">
        <f>IF(AD711="N/A", L711+T711, L711+AG711)</f>
        <v>2</v>
      </c>
      <c r="AN711" s="16">
        <f>IF(AD711="N/A", IF(U711="N/A", "N/A", L711+U711), AD711+AH711)</f>
        <v>2</v>
      </c>
      <c r="AO711" s="16">
        <f>IF(AD711="N/A", IF(V711="N/A", "N/A", L711+V711), IF(AI711="N/A", "N/A", AD711+AI711))</f>
        <v>2</v>
      </c>
      <c r="AP711" s="16" t="str">
        <f>IF(AD711="N/A", IF(W711="N/A", "N/A", L711+W711), IF(AJ711="N/A", "N/A", AD711+AJ711))</f>
        <v>N/A</v>
      </c>
      <c r="AQ711" s="16" t="str">
        <f>IF(AD711="N/A", IF(X711="N/A", "N/A", L711+X711), IF(AK711="N/A", "N/A", AD711+AK711))</f>
        <v>N/A</v>
      </c>
      <c r="AR711" s="15" t="s">
        <v>66</v>
      </c>
      <c r="AS711" s="15" t="s">
        <v>66</v>
      </c>
      <c r="AT711" s="15" t="s">
        <v>66</v>
      </c>
      <c r="AU711" s="15" t="s">
        <v>66</v>
      </c>
      <c r="AV711" s="15" t="s">
        <v>66</v>
      </c>
      <c r="AW711" s="15" t="s">
        <v>66</v>
      </c>
      <c r="AX711" s="15" t="s">
        <v>66</v>
      </c>
      <c r="AY711" s="15" t="s">
        <v>66</v>
      </c>
      <c r="AZ711" s="15" t="s">
        <v>66</v>
      </c>
      <c r="BA711" s="15" t="s">
        <v>66</v>
      </c>
      <c r="BB711" s="15" t="s">
        <v>66</v>
      </c>
      <c r="BC711" s="15" t="s">
        <v>66</v>
      </c>
      <c r="BD711" s="15" t="s">
        <v>66</v>
      </c>
      <c r="BE711" s="15" t="s">
        <v>66</v>
      </c>
      <c r="BF711" s="15" t="s">
        <v>66</v>
      </c>
      <c r="BG711" s="15" t="s">
        <v>66</v>
      </c>
      <c r="BH711" s="15" t="s">
        <v>66</v>
      </c>
      <c r="BJ711" s="16">
        <f>IF(AR711="R", $CA711, IF(OR(AR711="P", AR711="T", AR711="N"), 0, IF($C711="DM", $T711, IF(OR(AR711="Y", AR711="IR"),$AM711,IF(AR711="C", IF($BI711="Y", IF($AF711="N/A", $Q711, $AF711), IF($AG711="N/A", $T711,$AG711)))))))</f>
        <v>0</v>
      </c>
      <c r="BK711" s="16">
        <f>IF(AS711="R", $CA711, IF(OR(AS711="P", AS711="T", AS711="N"), 0, IF($C711="DM", $T711, IF(OR(AS711="Y", AS711="IR"),$AM711,IF(AS711="C", IF($BI711="Y", IF($AF711="N/A", $Q711, $AF711), IF($AG711="N/A", $T711,$AG711)))))))</f>
        <v>0</v>
      </c>
      <c r="BL711" s="16">
        <f>IF(AT711="R", $CA711, IF(OR(AT711="P", AT711="T", AT711="N"), 0, IF($C711="DM", $T711, IF(OR(AT711="Y", AT711="IR"),$AM711,IF(AT711="C", IF($BI711="Y", IF($AF711="N/A", $Q711, $AF711), IF($AG711="N/A", $T711,$AG711)))))))</f>
        <v>0</v>
      </c>
      <c r="BM711" s="16">
        <f>IF(AU711="R", $CA711, IF(OR(AU711="P", AU711="T", AU711="N"), 0, IF($C711="DM", $T711, IF(OR(AU711="Y", AU711="IR"),$AM711,IF(AU711="C", IF($BI711="Y", IF($AF711="N/A", $Q711, $AF711), IF($AG711="N/A", $T711,$AG711)))))))</f>
        <v>0</v>
      </c>
      <c r="BN711" s="16">
        <f>IF(AV711="R", $CA711, IF(OR(AV711="P", AV711="T", AV711="N"), 0, IF($C711="DM", $T711, IF(OR(AV711="Y", AV711="IR"),$AM711,IF(AV711="C", IF($BI711="Y", IF($AF711="N/A", $Q711, $AF711), IF($AG711="N/A", $T711,$AG711)))))))</f>
        <v>0</v>
      </c>
      <c r="BO711" s="16">
        <f>IF(AW711="R", $CA711, IF(OR(AW711="P", AW711="T", AW711="N"), 0, IF($C711="DM", $T711, IF(OR(AW711="Y", AW711="IR"),$AM711,IF(AW711="C", IF($BI711="Y", IF($AF711="N/A", $Q711, $AF711), IF($AG711="N/A", $T711,$AG711)))))))</f>
        <v>0</v>
      </c>
      <c r="BP711" s="16">
        <f>IF(AX711="R", $CA711, IF(OR(AX711="P", AX711="T", AX711="N"), 0, IF($C711="DM", $T711, IF(OR(AX711="Y", AX711="IR"),$AM711,IF(AX711="C", IF($BI711="Y", IF($AF711="N/A", $Q711, $AF711), IF($AG711="N/A", $T711,$AG711)))))))</f>
        <v>0</v>
      </c>
      <c r="BQ711" s="16">
        <f>IF(AY711="R", $CA711, IF(OR(AY711="P", AY711="T", AY711="N"), 0, IF($C711="DM", $T711, IF(OR(AY711="Y", AY711="IR"),$AM711,IF(AY711="C", IF($BI711="Y", IF($AF711="N/A", $Q711, $AF711), IF($AG711="N/A", $T711,$AG711)))))))</f>
        <v>0</v>
      </c>
      <c r="BR711" s="16">
        <f>IF(AZ711="R", $CA711, IF(OR(AZ711="P", AZ711="T", AZ711="N"), 0, IF($C711="DM", $T711, IF(OR(AZ711="Y", AZ711="IR"),$AM711,IF(AZ711="C", IF($BI711="Y", IF($AF711="N/A", $Q711, $AF711), IF($AG711="N/A", $T711,$AG711)))))))</f>
        <v>0</v>
      </c>
      <c r="BS711" s="16">
        <f>IF(BA711="R", $CA711, IF(OR(BA711="P", BA711="T", BA711="N"), 0, IF($C711="DM", $T711, IF(OR(BA711="Y", BA711="IR"),$AM711,IF(BA711="C", IF($BI711="Y", IF($AF711="N/A", $Q711, $AF711), IF($AG711="N/A", $T711,$AG711)))))))</f>
        <v>0</v>
      </c>
      <c r="BT711" s="16">
        <f>IF(BB711="R", $CA711, IF(OR(BB711="P", BB711="T", BB711="N"), 0, IF($C711="DM", $T711, IF(OR(BB711="Y", BB711="IR"),$AM711,IF(BB711="C", IF($BI711="Y", IF($BA711="C", IF($AF711="N/A", $Q711, $AF711), IF($AF711="N/A", $T711, $AM711)), IF($AG711="N/A", $T711,$AG711)))))))</f>
        <v>0</v>
      </c>
      <c r="BU711" s="16">
        <f>IF(BC711="R", $CA711, IF(OR(BC711="P", BC711="T", BC711="N"), 0, IF($C711="DM", $T711, IF(OR(BC711="Y", BC711="IR"),$AM711,IF(BC711="C", IF($BI711="Y", IF($BA711="C", IF($AF711="N/A", $Q711, $AF711), IF($AF711="N/A", $T711, $AM711)), IF($AG711="N/A", $T711,$AG711)))))))</f>
        <v>0</v>
      </c>
      <c r="BV711" s="16">
        <f>IF(BD711="R", $CA711, IF(OR(BD711="P", BD711="T", BD711="N"), 0, IF($C711="DM", $T711, IF(OR(BD711="Y", BD711="IR"),$AM711,IF(BD711="C", IF($BI711="Y", IF($BA711="C", IF($AF711="N/A", $Q711, $AF711), IF($AF711="N/A", $T711, $AM711)), IF($AG711="N/A", $T711,$AG711)))))))</f>
        <v>0</v>
      </c>
      <c r="BW711" s="16">
        <f>IF(BE711="R", $CA711, IF(OR(BE711="P", BE711="T", BE711="N"), 0, IF($C711="DM", $T711, IF(OR(BE711="Y", BE711="IR"),$AM711,IF(BE711="C", IF($BI711="Y", IF($BA711="C", IF($AF711="N/A", $Q711, $AF711), IF($AF711="N/A", $T711, $AM711)), IF($AG711="N/A", $T711,$AG711)))))))</f>
        <v>0</v>
      </c>
      <c r="BX711" s="16">
        <f>IF(BF711="R", $CA711, IF(OR(BF711="P", BF711="T", BF711="N"), 0, IF($C711="DM", $T711, IF(OR(BF711="Y", BF711="IR"),$AM711,IF(BF711="C", IF($BI711="Y", IF($BA711="C", IF($AF711="N/A", $Q711, $AF711), IF($AF711="N/A", $T711, $AM711)), IF($AG711="N/A", $T711,$AG711)))))))</f>
        <v>0</v>
      </c>
      <c r="BY711" s="16">
        <f>IF(BG711="R", $CA711, IF(OR(BG711="P", BG711="T", BG711="N"), 0, IF($C711="DM", $T711, IF(OR(BG711="Y", BG711="IR"),$AM711,IF(BG711="C", IF($BI711="Y", IF($BA711="C", IF($AF711="N/A", $Q711, $AF711), IF($AF711="N/A", $T711, $AM711)), IF($AG711="N/A", $T711,$AG711)))))))</f>
        <v>0</v>
      </c>
      <c r="BZ711" s="16">
        <f>IF(BH711="R", $CA711, IF(OR(BH711="P", BH711="T", BH711="N"), 0, IF($C711="DM", $T711, IF(OR(BH711="Y", BH711="IR"),$AM711,IF(BH711="C", IF($BI711="Y", IF($BA711="C", IF($AF711="N/A", $Q711, $AF711), IF($AF711="N/A", $T711, $AM711)), IF($AG711="N/A", $T711,$AG711)))))))</f>
        <v>0</v>
      </c>
      <c r="CA711" s="15" t="s">
        <v>75</v>
      </c>
      <c r="CB711" s="16">
        <f>BZ711</f>
        <v>0</v>
      </c>
      <c r="CC711" s="15">
        <f>IF(OR($BH711="T", $BH711="R"), 0, IF($BH711="C", IF($BI711="Y", IF($BA711="C", 0, IF(AF711="N/A", Q711-T711, AF711-AG711)), IF($AF711="N/A", U711, AH711)), AN711))</f>
        <v>2</v>
      </c>
      <c r="CD711" s="15">
        <f>IF(OR($BH711="T", $BH711="R"), 0, IF($BH711="C", IF($BI711="Y", 0, IF($AF711="N/A", V711, AI711)), AO711))</f>
        <v>2</v>
      </c>
      <c r="CE711" s="15" t="str">
        <f>IF(OR($BH711="T", $BH711="R"), 0, IF($BH711="C", IF($BI711="Y", 0, IF($AF711="N/A", W711, AJ711)), AP711))</f>
        <v>N/A</v>
      </c>
      <c r="CF711" s="15" t="str">
        <f>IF(OR($BH711="T", $BH711="R"), 0, IF($BH711="C", IF($BI711="Y", 0, IF($AF711="N/A", X711, AK711)), AQ711))</f>
        <v>N/A</v>
      </c>
      <c r="CG711" t="str">
        <f>IF(AC711="N/A", "S:"&amp;L711&amp;" G:"&amp;M711&amp;" GR:"&amp;Q711, IF(AC711=0, "S:"&amp;L711&amp;" G:"&amp;M711&amp;" GR:"&amp;Q711, "S:"&amp;L711&amp;"/"&amp;AD711&amp;" G:"&amp;AE711&amp;" GR:"&amp;AF711))</f>
        <v>S:2 G:0 GR:0</v>
      </c>
    </row>
    <row r="712" spans="1:85" x14ac:dyDescent="0.25">
      <c r="A712" s="14">
        <v>5598</v>
      </c>
      <c r="B712" s="15" t="s">
        <v>2947</v>
      </c>
      <c r="C712" s="15" t="s">
        <v>63</v>
      </c>
      <c r="D712" s="15" t="s">
        <v>60</v>
      </c>
      <c r="E712" s="15">
        <f>VLOOKUP(B712, 'Rookie Year'!$A$2:$B$55679,2,FALSE)</f>
        <v>2024</v>
      </c>
      <c r="F712" s="15">
        <v>2024</v>
      </c>
      <c r="G712" s="15" t="s">
        <v>40</v>
      </c>
      <c r="H712" s="15" t="s">
        <v>2151</v>
      </c>
      <c r="I712" s="16">
        <v>13</v>
      </c>
      <c r="J712" s="15">
        <v>4</v>
      </c>
      <c r="K712" s="17">
        <f>IF(AND(G712&lt;&gt;"N",R712="N/A"), IF(I712&lt;4, 0, 0.25),IF(I712=1, IF(J712=1,0.25, 0.25), IF(I712&lt;13, 0.25, IF(I712&lt;26, 0.4, IF(I712&lt;51, 0.6, 0.75)))))</f>
        <v>0.25</v>
      </c>
      <c r="L712" s="16">
        <f>I712-M712</f>
        <v>9</v>
      </c>
      <c r="M712" s="16">
        <f>ROUNDUP(I712*K712,0)</f>
        <v>4</v>
      </c>
      <c r="N712" s="16">
        <f>M712*J712</f>
        <v>16</v>
      </c>
      <c r="O712" s="16">
        <v>0</v>
      </c>
      <c r="P712" s="16">
        <v>0</v>
      </c>
      <c r="Q712" s="16">
        <f>N712-O712-P712</f>
        <v>16</v>
      </c>
      <c r="R712" s="15" t="s">
        <v>75</v>
      </c>
      <c r="S712" s="15">
        <f>IF(R712="N/A", J712-($B$1-F712), J712-($B$1-R712))</f>
        <v>4</v>
      </c>
      <c r="T712" s="16">
        <f>IF($S712&lt;1, "N/A", $M712)</f>
        <v>4</v>
      </c>
      <c r="U712" s="16">
        <f>IF($S712&lt;2, "N/A", $M712)</f>
        <v>4</v>
      </c>
      <c r="V712" s="16">
        <f>IF($S712&lt;3, "N/A", $M712)</f>
        <v>4</v>
      </c>
      <c r="W712" s="16">
        <f>IF($S712&lt;4, "N/A", $M712)</f>
        <v>4</v>
      </c>
      <c r="X712" s="16" t="str">
        <f>IF($S712&lt;5, "N/A", $M712)</f>
        <v>N/A</v>
      </c>
      <c r="Y712" s="15" t="str">
        <f>IF(SUM(T712:X712)&lt;&gt;Q712, "CHECK", "OK")</f>
        <v>OK</v>
      </c>
      <c r="Z712" s="15" t="str">
        <f>IF(F712=$B$1, "No", IF(S712=1, "Yes", "No"))</f>
        <v>No</v>
      </c>
      <c r="AA712" s="18" t="str">
        <f>IF(C712="DM", "N/A", IF(Z712="No","N/A",VLOOKUP(B712,'Extension List'!$A$3:$R$1972,18,FALSE)))</f>
        <v>N/A</v>
      </c>
      <c r="AB712" s="15" t="str">
        <f>IF(C712="DM", "N/A", IF(Z712="No","N/A",VLOOKUP(B712,'Extension List'!$A$3:$T$1972,20,FALSE)))</f>
        <v>N/A</v>
      </c>
      <c r="AC712" s="15" t="str">
        <f>IF(AA712="N/A", "N/A", 0)</f>
        <v>N/A</v>
      </c>
      <c r="AD712" s="16" t="str">
        <f>IF(AE712="N/A", "N/A", AA712-AE712)</f>
        <v>N/A</v>
      </c>
      <c r="AE712" s="16" t="str">
        <f>IF(AA712="N/A", "N/A", IF(AC712&gt;0, IF(AA712&lt;13, ROUNDUP(0.25*AA712,0), IF(AA712&lt;26, ROUNDUP(0.4*AA712,0), IF(AA712&lt;51, ROUNDUP(0.6*AA712,0), ROUNDUP(0.75*AA712,0)))), "N/A"))</f>
        <v>N/A</v>
      </c>
      <c r="AF712" s="16" t="str">
        <f>IF(AD712="N/A","N/A", (AE712*AC712)+Q712)</f>
        <v>N/A</v>
      </c>
      <c r="AG712" s="16" t="str">
        <f>IF($AF712="N/A", "N/A", "TBC")</f>
        <v>N/A</v>
      </c>
      <c r="AH712" s="16" t="str">
        <f>IF($AF712="N/A", "N/A", "TBC")</f>
        <v>N/A</v>
      </c>
      <c r="AI712" s="16" t="str">
        <f>IF($AF712="N/A","N/A",IF(AC712&gt;1,"TBC","N/A"))</f>
        <v>N/A</v>
      </c>
      <c r="AJ712" s="16" t="str">
        <f>IF($AF712="N/A","N/A",IF(AC712&gt;2,"TBC","N/A"))</f>
        <v>N/A</v>
      </c>
      <c r="AK712" s="16" t="str">
        <f>IF($AF712="N/A","N/A",IF(AC712&gt;3,"TBC","N/A"))</f>
        <v>N/A</v>
      </c>
      <c r="AL712" s="16" t="str">
        <f>IF(AC712="N/A","N/A",IF(AC712&gt;0,IF(SUM(AG712:AK712)&lt;&gt;AF712,"CHECK","OK"),"N/A"))</f>
        <v>N/A</v>
      </c>
      <c r="AM712" s="16">
        <f>IF(AD712="N/A", L712+T712, L712+AG712)</f>
        <v>13</v>
      </c>
      <c r="AN712" s="16">
        <f>IF(AD712="N/A", IF(U712="N/A", "N/A", L712+U712), AD712+AH712)</f>
        <v>13</v>
      </c>
      <c r="AO712" s="16">
        <f>IF(AD712="N/A", IF(V712="N/A", "N/A", L712+V712), IF(AI712="N/A", "N/A", AD712+AI712))</f>
        <v>13</v>
      </c>
      <c r="AP712" s="16">
        <f>IF(AD712="N/A", IF(W712="N/A", "N/A", L712+W712), IF(AJ712="N/A", "N/A", AD712+AJ712))</f>
        <v>13</v>
      </c>
      <c r="AQ712" s="16" t="str">
        <f>IF(AD712="N/A", IF(X712="N/A", "N/A", L712+X712), IF(AK712="N/A", "N/A", AD712+AK712))</f>
        <v>N/A</v>
      </c>
      <c r="AR712" s="15" t="s">
        <v>40</v>
      </c>
      <c r="AS712" s="15" t="s">
        <v>40</v>
      </c>
      <c r="AT712" s="15" t="s">
        <v>40</v>
      </c>
      <c r="AU712" s="15" t="s">
        <v>40</v>
      </c>
      <c r="AV712" s="15" t="s">
        <v>40</v>
      </c>
      <c r="AW712" s="15" t="s">
        <v>40</v>
      </c>
      <c r="AX712" s="15" t="s">
        <v>40</v>
      </c>
      <c r="AY712" s="15" t="s">
        <v>40</v>
      </c>
      <c r="AZ712" s="15" t="s">
        <v>40</v>
      </c>
      <c r="BA712" s="15" t="s">
        <v>40</v>
      </c>
      <c r="BB712" s="15" t="s">
        <v>40</v>
      </c>
      <c r="BC712" s="15" t="s">
        <v>40</v>
      </c>
      <c r="BD712" s="15" t="s">
        <v>40</v>
      </c>
      <c r="BE712" s="15" t="s">
        <v>40</v>
      </c>
      <c r="BF712" s="15" t="s">
        <v>40</v>
      </c>
      <c r="BG712" s="15" t="s">
        <v>40</v>
      </c>
      <c r="BH712" s="15" t="s">
        <v>40</v>
      </c>
      <c r="BJ712" s="16">
        <f>IF(AR712="R", $CA712, IF(OR(AR712="P", AR712="T", AR712="N"), 0, IF($C712="DM", $T712, IF(OR(AR712="Y", AR712="IR"),$AM712,IF(AR712="C", IF($BI712="Y", IF($AF712="N/A", $Q712, $AF712), IF($AG712="N/A", $T712,$AG712)))))))</f>
        <v>13</v>
      </c>
      <c r="BK712" s="16">
        <f>IF(AS712="R", $CA712, IF(OR(AS712="P", AS712="T", AS712="N"), 0, IF($C712="DM", $T712, IF(OR(AS712="Y", AS712="IR"),$AM712,IF(AS712="C", IF($BI712="Y", IF($AF712="N/A", $Q712, $AF712), IF($AG712="N/A", $T712,$AG712)))))))</f>
        <v>13</v>
      </c>
      <c r="BL712" s="16">
        <f>IF(AT712="R", $CA712, IF(OR(AT712="P", AT712="T", AT712="N"), 0, IF($C712="DM", $T712, IF(OR(AT712="Y", AT712="IR"),$AM712,IF(AT712="C", IF($BI712="Y", IF($AF712="N/A", $Q712, $AF712), IF($AG712="N/A", $T712,$AG712)))))))</f>
        <v>13</v>
      </c>
      <c r="BM712" s="16">
        <f>IF(AU712="R", $CA712, IF(OR(AU712="P", AU712="T", AU712="N"), 0, IF($C712="DM", $T712, IF(OR(AU712="Y", AU712="IR"),$AM712,IF(AU712="C", IF($BI712="Y", IF($AF712="N/A", $Q712, $AF712), IF($AG712="N/A", $T712,$AG712)))))))</f>
        <v>13</v>
      </c>
      <c r="BN712" s="16">
        <f>IF(AV712="R", $CA712, IF(OR(AV712="P", AV712="T", AV712="N"), 0, IF($C712="DM", $T712, IF(OR(AV712="Y", AV712="IR"),$AM712,IF(AV712="C", IF($BI712="Y", IF($AF712="N/A", $Q712, $AF712), IF($AG712="N/A", $T712,$AG712)))))))</f>
        <v>13</v>
      </c>
      <c r="BO712" s="16">
        <f>IF(AW712="R", $CA712, IF(OR(AW712="P", AW712="T", AW712="N"), 0, IF($C712="DM", $T712, IF(OR(AW712="Y", AW712="IR"),$AM712,IF(AW712="C", IF($BI712="Y", IF($AF712="N/A", $Q712, $AF712), IF($AG712="N/A", $T712,$AG712)))))))</f>
        <v>13</v>
      </c>
      <c r="BP712" s="16">
        <f>IF(AX712="R", $CA712, IF(OR(AX712="P", AX712="T", AX712="N"), 0, IF($C712="DM", $T712, IF(OR(AX712="Y", AX712="IR"),$AM712,IF(AX712="C", IF($BI712="Y", IF($AF712="N/A", $Q712, $AF712), IF($AG712="N/A", $T712,$AG712)))))))</f>
        <v>13</v>
      </c>
      <c r="BQ712" s="16">
        <f>IF(AY712="R", $CA712, IF(OR(AY712="P", AY712="T", AY712="N"), 0, IF($C712="DM", $T712, IF(OR(AY712="Y", AY712="IR"),$AM712,IF(AY712="C", IF($BI712="Y", IF($AF712="N/A", $Q712, $AF712), IF($AG712="N/A", $T712,$AG712)))))))</f>
        <v>13</v>
      </c>
      <c r="BR712" s="16">
        <f>IF(AZ712="R", $CA712, IF(OR(AZ712="P", AZ712="T", AZ712="N"), 0, IF($C712="DM", $T712, IF(OR(AZ712="Y", AZ712="IR"),$AM712,IF(AZ712="C", IF($BI712="Y", IF($AF712="N/A", $Q712, $AF712), IF($AG712="N/A", $T712,$AG712)))))))</f>
        <v>13</v>
      </c>
      <c r="BS712" s="16">
        <f>IF(BA712="R", $CA712, IF(OR(BA712="P", BA712="T", BA712="N"), 0, IF($C712="DM", $T712, IF(OR(BA712="Y", BA712="IR"),$AM712,IF(BA712="C", IF($BI712="Y", IF($AF712="N/A", $Q712, $AF712), IF($AG712="N/A", $T712,$AG712)))))))</f>
        <v>13</v>
      </c>
      <c r="BT712" s="16">
        <f>IF(BB712="R", $CA712, IF(OR(BB712="P", BB712="T", BB712="N"), 0, IF($C712="DM", $T712, IF(OR(BB712="Y", BB712="IR"),$AM712,IF(BB712="C", IF($BI712="Y", IF($BA712="C", IF($AF712="N/A", $Q712, $AF712), IF($AF712="N/A", $T712, $AM712)), IF($AG712="N/A", $T712,$AG712)))))))</f>
        <v>13</v>
      </c>
      <c r="BU712" s="16">
        <f>IF(BC712="R", $CA712, IF(OR(BC712="P", BC712="T", BC712="N"), 0, IF($C712="DM", $T712, IF(OR(BC712="Y", BC712="IR"),$AM712,IF(BC712="C", IF($BI712="Y", IF($BA712="C", IF($AF712="N/A", $Q712, $AF712), IF($AF712="N/A", $T712, $AM712)), IF($AG712="N/A", $T712,$AG712)))))))</f>
        <v>13</v>
      </c>
      <c r="BV712" s="16">
        <f>IF(BD712="R", $CA712, IF(OR(BD712="P", BD712="T", BD712="N"), 0, IF($C712="DM", $T712, IF(OR(BD712="Y", BD712="IR"),$AM712,IF(BD712="C", IF($BI712="Y", IF($BA712="C", IF($AF712="N/A", $Q712, $AF712), IF($AF712="N/A", $T712, $AM712)), IF($AG712="N/A", $T712,$AG712)))))))</f>
        <v>13</v>
      </c>
      <c r="BW712" s="16">
        <f>IF(BE712="R", $CA712, IF(OR(BE712="P", BE712="T", BE712="N"), 0, IF($C712="DM", $T712, IF(OR(BE712="Y", BE712="IR"),$AM712,IF(BE712="C", IF($BI712="Y", IF($BA712="C", IF($AF712="N/A", $Q712, $AF712), IF($AF712="N/A", $T712, $AM712)), IF($AG712="N/A", $T712,$AG712)))))))</f>
        <v>13</v>
      </c>
      <c r="BX712" s="16">
        <f>IF(BF712="R", $CA712, IF(OR(BF712="P", BF712="T", BF712="N"), 0, IF($C712="DM", $T712, IF(OR(BF712="Y", BF712="IR"),$AM712,IF(BF712="C", IF($BI712="Y", IF($BA712="C", IF($AF712="N/A", $Q712, $AF712), IF($AF712="N/A", $T712, $AM712)), IF($AG712="N/A", $T712,$AG712)))))))</f>
        <v>13</v>
      </c>
      <c r="BY712" s="16">
        <f>IF(BG712="R", $CA712, IF(OR(BG712="P", BG712="T", BG712="N"), 0, IF($C712="DM", $T712, IF(OR(BG712="Y", BG712="IR"),$AM712,IF(BG712="C", IF($BI712="Y", IF($BA712="C", IF($AF712="N/A", $Q712, $AF712), IF($AF712="N/A", $T712, $AM712)), IF($AG712="N/A", $T712,$AG712)))))))</f>
        <v>13</v>
      </c>
      <c r="BZ712" s="16">
        <f>IF(BH712="R", $CA712, IF(OR(BH712="P", BH712="T", BH712="N"), 0, IF($C712="DM", $T712, IF(OR(BH712="Y", BH712="IR"),$AM712,IF(BH712="C", IF($BI712="Y", IF($BA712="C", IF($AF712="N/A", $Q712, $AF712), IF($AF712="N/A", $T712, $AM712)), IF($AG712="N/A", $T712,$AG712)))))))</f>
        <v>13</v>
      </c>
      <c r="CA712" s="15" t="s">
        <v>75</v>
      </c>
      <c r="CB712" s="16">
        <f>BZ712</f>
        <v>13</v>
      </c>
      <c r="CC712" s="15">
        <f>IF(OR($BH712="T", $BH712="R"), 0, IF($BH712="C", IF($BI712="Y", IF($BA712="C", 0, IF(AF712="N/A", Q712-T712, AF712-AG712)), IF($AF712="N/A", U712, AH712)), AN712))</f>
        <v>13</v>
      </c>
      <c r="CD712" s="15">
        <f>IF(OR($BH712="T", $BH712="R"), 0, IF($BH712="C", IF($BI712="Y", 0, IF($AF712="N/A", V712, AI712)), AO712))</f>
        <v>13</v>
      </c>
      <c r="CE712" s="15">
        <f>IF(OR($BH712="T", $BH712="R"), 0, IF($BH712="C", IF($BI712="Y", 0, IF($AF712="N/A", W712, AJ712)), AP712))</f>
        <v>13</v>
      </c>
      <c r="CF712" s="15" t="str">
        <f>IF(OR($BH712="T", $BH712="R"), 0, IF($BH712="C", IF($BI712="Y", 0, IF($AF712="N/A", X712, AK712)), AQ712))</f>
        <v>N/A</v>
      </c>
      <c r="CG712" t="str">
        <f>IF(AC712="N/A", "S:"&amp;L712&amp;" G:"&amp;M712&amp;" GR:"&amp;Q712, IF(AC712=0, "S:"&amp;L712&amp;" G:"&amp;M712&amp;" GR:"&amp;Q712, "S:"&amp;L712&amp;"/"&amp;AD712&amp;" G:"&amp;AE712&amp;" GR:"&amp;AF712))</f>
        <v>S:9 G:4 GR:16</v>
      </c>
    </row>
    <row r="713" spans="1:85" x14ac:dyDescent="0.25">
      <c r="A713" s="14">
        <v>5693</v>
      </c>
      <c r="B713" s="15" t="s">
        <v>3042</v>
      </c>
      <c r="C713" s="15" t="s">
        <v>63</v>
      </c>
      <c r="D713" s="15" t="s">
        <v>60</v>
      </c>
      <c r="E713" s="15">
        <f>VLOOKUP(B713, 'Rookie Year'!$A$2:$B$55679,2,FALSE)</f>
        <v>2024</v>
      </c>
      <c r="F713" s="15">
        <v>2024</v>
      </c>
      <c r="G713" s="15" t="s">
        <v>40</v>
      </c>
      <c r="H713" s="15" t="s">
        <v>3066</v>
      </c>
      <c r="I713" s="16">
        <v>1</v>
      </c>
      <c r="J713" s="15">
        <v>3</v>
      </c>
      <c r="K713" s="17">
        <f>IF(AND(G713&lt;&gt;"N",R713="N/A"), IF(I713&lt;4, 0, 0.25),IF(I713=1, IF(J713=1,0.25, 0.25), IF(I713&lt;13, 0.25, IF(I713&lt;26, 0.4, IF(I713&lt;51, 0.6, 0.75)))))</f>
        <v>0</v>
      </c>
      <c r="L713" s="16">
        <f>I713-M713</f>
        <v>1</v>
      </c>
      <c r="M713" s="16">
        <f>ROUNDUP(I713*K713,0)</f>
        <v>0</v>
      </c>
      <c r="N713" s="16">
        <f>M713*J713</f>
        <v>0</v>
      </c>
      <c r="O713" s="16">
        <v>0</v>
      </c>
      <c r="P713" s="16">
        <v>0</v>
      </c>
      <c r="Q713" s="16">
        <f>N713-O713-P713</f>
        <v>0</v>
      </c>
      <c r="R713" s="15" t="s">
        <v>75</v>
      </c>
      <c r="S713" s="15">
        <f>IF(R713="N/A", J713-($B$1-F713), J713-($B$1-R713))</f>
        <v>3</v>
      </c>
      <c r="T713" s="16">
        <f>IF($S713&lt;1, "N/A", $M713)</f>
        <v>0</v>
      </c>
      <c r="U713" s="16">
        <f>IF($S713&lt;2, "N/A", $M713)</f>
        <v>0</v>
      </c>
      <c r="V713" s="16">
        <f>IF($S713&lt;3, "N/A", $M713)</f>
        <v>0</v>
      </c>
      <c r="W713" s="16" t="str">
        <f>IF($S713&lt;4, "N/A", $M713)</f>
        <v>N/A</v>
      </c>
      <c r="X713" s="16" t="str">
        <f>IF($S713&lt;5, "N/A", $M713)</f>
        <v>N/A</v>
      </c>
      <c r="Y713" s="15" t="str">
        <f>IF(SUM(T713:X713)&lt;&gt;Q713, "CHECK", "OK")</f>
        <v>OK</v>
      </c>
      <c r="Z713" s="15" t="str">
        <f>IF(F713=$B$1, "No", IF(S713=1, "Yes", "No"))</f>
        <v>No</v>
      </c>
      <c r="AA713" s="18" t="str">
        <f>IF(C713="DM", "N/A", IF(Z713="No","N/A",VLOOKUP(B713,'Extension List'!$A$3:$R$1972,18,FALSE)))</f>
        <v>N/A</v>
      </c>
      <c r="AB713" s="15" t="str">
        <f>IF(C713="DM", "N/A", IF(Z713="No","N/A",VLOOKUP(B713,'Extension List'!$A$3:$T$1972,20,FALSE)))</f>
        <v>N/A</v>
      </c>
      <c r="AC713" s="15" t="str">
        <f>IF(AA713="N/A", "N/A", 0)</f>
        <v>N/A</v>
      </c>
      <c r="AD713" s="16" t="str">
        <f>IF(AE713="N/A", "N/A", AA713-AE713)</f>
        <v>N/A</v>
      </c>
      <c r="AE713" s="16" t="str">
        <f>IF(AA713="N/A", "N/A", IF(AC713&gt;0, IF(AA713&lt;13, ROUNDUP(0.25*AA713,0), IF(AA713&lt;26, ROUNDUP(0.4*AA713,0), IF(AA713&lt;51, ROUNDUP(0.6*AA713,0), ROUNDUP(0.75*AA713,0)))), "N/A"))</f>
        <v>N/A</v>
      </c>
      <c r="AF713" s="16" t="str">
        <f>IF(AD713="N/A","N/A", (AE713*AC713)+Q713)</f>
        <v>N/A</v>
      </c>
      <c r="AG713" s="16" t="str">
        <f>IF($AF713="N/A", "N/A", "TBC")</f>
        <v>N/A</v>
      </c>
      <c r="AH713" s="16" t="str">
        <f>IF($AF713="N/A", "N/A", "TBC")</f>
        <v>N/A</v>
      </c>
      <c r="AI713" s="16" t="str">
        <f>IF($AF713="N/A","N/A",IF(AC713&gt;1,"TBC","N/A"))</f>
        <v>N/A</v>
      </c>
      <c r="AJ713" s="16" t="str">
        <f>IF($AF713="N/A","N/A",IF(AC713&gt;2,"TBC","N/A"))</f>
        <v>N/A</v>
      </c>
      <c r="AK713" s="16" t="str">
        <f>IF($AF713="N/A","N/A",IF(AC713&gt;3,"TBC","N/A"))</f>
        <v>N/A</v>
      </c>
      <c r="AL713" s="16" t="str">
        <f>IF(AC713="N/A","N/A",IF(AC713&gt;0,IF(SUM(AG713:AK713)&lt;&gt;AF713,"CHECK","OK"),"N/A"))</f>
        <v>N/A</v>
      </c>
      <c r="AM713" s="16">
        <f>IF(AD713="N/A", L713+T713, L713+AG713)</f>
        <v>1</v>
      </c>
      <c r="AN713" s="16">
        <f>IF(AD713="N/A", IF(U713="N/A", "N/A", L713+U713), AD713+AH713)</f>
        <v>1</v>
      </c>
      <c r="AO713" s="16">
        <f>IF(AD713="N/A", IF(V713="N/A", "N/A", L713+V713), IF(AI713="N/A", "N/A", AD713+AI713))</f>
        <v>1</v>
      </c>
      <c r="AP713" s="16" t="str">
        <f>IF(AD713="N/A", IF(W713="N/A", "N/A", L713+W713), IF(AJ713="N/A", "N/A", AD713+AJ713))</f>
        <v>N/A</v>
      </c>
      <c r="AQ713" s="16" t="str">
        <f>IF(AD713="N/A", IF(X713="N/A", "N/A", L713+X713), IF(AK713="N/A", "N/A", AD713+AK713))</f>
        <v>N/A</v>
      </c>
      <c r="AR713" s="15" t="s">
        <v>66</v>
      </c>
      <c r="AS713" s="15" t="s">
        <v>66</v>
      </c>
      <c r="AT713" s="15" t="s">
        <v>66</v>
      </c>
      <c r="AU713" s="15" t="s">
        <v>66</v>
      </c>
      <c r="AV713" s="15" t="s">
        <v>66</v>
      </c>
      <c r="AW713" s="15" t="s">
        <v>66</v>
      </c>
      <c r="AX713" s="15" t="s">
        <v>66</v>
      </c>
      <c r="AY713" s="15" t="s">
        <v>66</v>
      </c>
      <c r="AZ713" s="15" t="s">
        <v>66</v>
      </c>
      <c r="BA713" s="15" t="s">
        <v>66</v>
      </c>
      <c r="BB713" s="15" t="s">
        <v>66</v>
      </c>
      <c r="BC713" s="15" t="s">
        <v>66</v>
      </c>
      <c r="BD713" s="15" t="s">
        <v>66</v>
      </c>
      <c r="BE713" s="15" t="s">
        <v>66</v>
      </c>
      <c r="BF713" s="15" t="s">
        <v>66</v>
      </c>
      <c r="BG713" s="15" t="s">
        <v>66</v>
      </c>
      <c r="BH713" s="15" t="s">
        <v>66</v>
      </c>
      <c r="BJ713" s="16">
        <f>IF(AR713="R", $CA713, IF(OR(AR713="P", AR713="T", AR713="N"), 0, IF($C713="DM", $T713, IF(OR(AR713="Y", AR713="IR"),$AM713,IF(AR713="C", IF($BI713="Y", IF($AF713="N/A", $Q713, $AF713), IF($AG713="N/A", $T713,$AG713)))))))</f>
        <v>0</v>
      </c>
      <c r="BK713" s="16">
        <f>IF(AS713="R", $CA713, IF(OR(AS713="P", AS713="T", AS713="N"), 0, IF($C713="DM", $T713, IF(OR(AS713="Y", AS713="IR"),$AM713,IF(AS713="C", IF($BI713="Y", IF($AF713="N/A", $Q713, $AF713), IF($AG713="N/A", $T713,$AG713)))))))</f>
        <v>0</v>
      </c>
      <c r="BL713" s="16">
        <f>IF(AT713="R", $CA713, IF(OR(AT713="P", AT713="T", AT713="N"), 0, IF($C713="DM", $T713, IF(OR(AT713="Y", AT713="IR"),$AM713,IF(AT713="C", IF($BI713="Y", IF($AF713="N/A", $Q713, $AF713), IF($AG713="N/A", $T713,$AG713)))))))</f>
        <v>0</v>
      </c>
      <c r="BM713" s="16">
        <f>IF(AU713="R", $CA713, IF(OR(AU713="P", AU713="T", AU713="N"), 0, IF($C713="DM", $T713, IF(OR(AU713="Y", AU713="IR"),$AM713,IF(AU713="C", IF($BI713="Y", IF($AF713="N/A", $Q713, $AF713), IF($AG713="N/A", $T713,$AG713)))))))</f>
        <v>0</v>
      </c>
      <c r="BN713" s="16">
        <f>IF(AV713="R", $CA713, IF(OR(AV713="P", AV713="T", AV713="N"), 0, IF($C713="DM", $T713, IF(OR(AV713="Y", AV713="IR"),$AM713,IF(AV713="C", IF($BI713="Y", IF($AF713="N/A", $Q713, $AF713), IF($AG713="N/A", $T713,$AG713)))))))</f>
        <v>0</v>
      </c>
      <c r="BO713" s="16">
        <f>IF(AW713="R", $CA713, IF(OR(AW713="P", AW713="T", AW713="N"), 0, IF($C713="DM", $T713, IF(OR(AW713="Y", AW713="IR"),$AM713,IF(AW713="C", IF($BI713="Y", IF($AF713="N/A", $Q713, $AF713), IF($AG713="N/A", $T713,$AG713)))))))</f>
        <v>0</v>
      </c>
      <c r="BP713" s="16">
        <f>IF(AX713="R", $CA713, IF(OR(AX713="P", AX713="T", AX713="N"), 0, IF($C713="DM", $T713, IF(OR(AX713="Y", AX713="IR"),$AM713,IF(AX713="C", IF($BI713="Y", IF($AF713="N/A", $Q713, $AF713), IF($AG713="N/A", $T713,$AG713)))))))</f>
        <v>0</v>
      </c>
      <c r="BQ713" s="16">
        <f>IF(AY713="R", $CA713, IF(OR(AY713="P", AY713="T", AY713="N"), 0, IF($C713="DM", $T713, IF(OR(AY713="Y", AY713="IR"),$AM713,IF(AY713="C", IF($BI713="Y", IF($AF713="N/A", $Q713, $AF713), IF($AG713="N/A", $T713,$AG713)))))))</f>
        <v>0</v>
      </c>
      <c r="BR713" s="16">
        <f>IF(AZ713="R", $CA713, IF(OR(AZ713="P", AZ713="T", AZ713="N"), 0, IF($C713="DM", $T713, IF(OR(AZ713="Y", AZ713="IR"),$AM713,IF(AZ713="C", IF($BI713="Y", IF($AF713="N/A", $Q713, $AF713), IF($AG713="N/A", $T713,$AG713)))))))</f>
        <v>0</v>
      </c>
      <c r="BS713" s="16">
        <f>IF(BA713="R", $CA713, IF(OR(BA713="P", BA713="T", BA713="N"), 0, IF($C713="DM", $T713, IF(OR(BA713="Y", BA713="IR"),$AM713,IF(BA713="C", IF($BI713="Y", IF($AF713="N/A", $Q713, $AF713), IF($AG713="N/A", $T713,$AG713)))))))</f>
        <v>0</v>
      </c>
      <c r="BT713" s="16">
        <f>IF(BB713="R", $CA713, IF(OR(BB713="P", BB713="T", BB713="N"), 0, IF($C713="DM", $T713, IF(OR(BB713="Y", BB713="IR"),$AM713,IF(BB713="C", IF($BI713="Y", IF($BA713="C", IF($AF713="N/A", $Q713, $AF713), IF($AF713="N/A", $T713, $AM713)), IF($AG713="N/A", $T713,$AG713)))))))</f>
        <v>0</v>
      </c>
      <c r="BU713" s="16">
        <f>IF(BC713="R", $CA713, IF(OR(BC713="P", BC713="T", BC713="N"), 0, IF($C713="DM", $T713, IF(OR(BC713="Y", BC713="IR"),$AM713,IF(BC713="C", IF($BI713="Y", IF($BA713="C", IF($AF713="N/A", $Q713, $AF713), IF($AF713="N/A", $T713, $AM713)), IF($AG713="N/A", $T713,$AG713)))))))</f>
        <v>0</v>
      </c>
      <c r="BV713" s="16">
        <f>IF(BD713="R", $CA713, IF(OR(BD713="P", BD713="T", BD713="N"), 0, IF($C713="DM", $T713, IF(OR(BD713="Y", BD713="IR"),$AM713,IF(BD713="C", IF($BI713="Y", IF($BA713="C", IF($AF713="N/A", $Q713, $AF713), IF($AF713="N/A", $T713, $AM713)), IF($AG713="N/A", $T713,$AG713)))))))</f>
        <v>0</v>
      </c>
      <c r="BW713" s="16">
        <f>IF(BE713="R", $CA713, IF(OR(BE713="P", BE713="T", BE713="N"), 0, IF($C713="DM", $T713, IF(OR(BE713="Y", BE713="IR"),$AM713,IF(BE713="C", IF($BI713="Y", IF($BA713="C", IF($AF713="N/A", $Q713, $AF713), IF($AF713="N/A", $T713, $AM713)), IF($AG713="N/A", $T713,$AG713)))))))</f>
        <v>0</v>
      </c>
      <c r="BX713" s="16">
        <f>IF(BF713="R", $CA713, IF(OR(BF713="P", BF713="T", BF713="N"), 0, IF($C713="DM", $T713, IF(OR(BF713="Y", BF713="IR"),$AM713,IF(BF713="C", IF($BI713="Y", IF($BA713="C", IF($AF713="N/A", $Q713, $AF713), IF($AF713="N/A", $T713, $AM713)), IF($AG713="N/A", $T713,$AG713)))))))</f>
        <v>0</v>
      </c>
      <c r="BY713" s="16">
        <f>IF(BG713="R", $CA713, IF(OR(BG713="P", BG713="T", BG713="N"), 0, IF($C713="DM", $T713, IF(OR(BG713="Y", BG713="IR"),$AM713,IF(BG713="C", IF($BI713="Y", IF($BA713="C", IF($AF713="N/A", $Q713, $AF713), IF($AF713="N/A", $T713, $AM713)), IF($AG713="N/A", $T713,$AG713)))))))</f>
        <v>0</v>
      </c>
      <c r="BZ713" s="16">
        <f>IF(BH713="R", $CA713, IF(OR(BH713="P", BH713="T", BH713="N"), 0, IF($C713="DM", $T713, IF(OR(BH713="Y", BH713="IR"),$AM713,IF(BH713="C", IF($BI713="Y", IF($BA713="C", IF($AF713="N/A", $Q713, $AF713), IF($AF713="N/A", $T713, $AM713)), IF($AG713="N/A", $T713,$AG713)))))))</f>
        <v>0</v>
      </c>
      <c r="CA713" s="15" t="s">
        <v>75</v>
      </c>
      <c r="CB713" s="16">
        <f>BZ713</f>
        <v>0</v>
      </c>
      <c r="CC713" s="15">
        <f>IF(OR($BH713="T", $BH713="R"), 0, IF($BH713="C", IF($BI713="Y", IF($BA713="C", 0, IF(AF713="N/A", Q713-T713, AF713-AG713)), IF($AF713="N/A", U713, AH713)), AN713))</f>
        <v>1</v>
      </c>
      <c r="CD713" s="15">
        <f>IF(OR($BH713="T", $BH713="R"), 0, IF($BH713="C", IF($BI713="Y", 0, IF($AF713="N/A", V713, AI713)), AO713))</f>
        <v>1</v>
      </c>
      <c r="CE713" s="15" t="str">
        <f>IF(OR($BH713="T", $BH713="R"), 0, IF($BH713="C", IF($BI713="Y", 0, IF($AF713="N/A", W713, AJ713)), AP713))</f>
        <v>N/A</v>
      </c>
      <c r="CF713" s="15" t="str">
        <f>IF(OR($BH713="T", $BH713="R"), 0, IF($BH713="C", IF($BI713="Y", 0, IF($AF713="N/A", X713, AK713)), AQ713))</f>
        <v>N/A</v>
      </c>
      <c r="CG713" t="str">
        <f>IF(AC713="N/A", "S:"&amp;L713&amp;" G:"&amp;M713&amp;" GR:"&amp;Q713, IF(AC713=0, "S:"&amp;L713&amp;" G:"&amp;M713&amp;" GR:"&amp;Q713, "S:"&amp;L713&amp;"/"&amp;AD713&amp;" G:"&amp;AE713&amp;" GR:"&amp;AF713))</f>
        <v>S:1 G:0 GR:0</v>
      </c>
    </row>
    <row r="714" spans="1:85" x14ac:dyDescent="0.25">
      <c r="A714" s="14">
        <v>5165</v>
      </c>
      <c r="B714" s="15" t="s">
        <v>2760</v>
      </c>
      <c r="C714" s="15" t="s">
        <v>63</v>
      </c>
      <c r="D714" s="15" t="s">
        <v>60</v>
      </c>
      <c r="E714" s="15">
        <f>VLOOKUP(B714, 'Rookie Year'!$A$2:$B$55679,2,FALSE)</f>
        <v>2023</v>
      </c>
      <c r="F714" s="15">
        <v>2023</v>
      </c>
      <c r="G714" s="15" t="s">
        <v>40</v>
      </c>
      <c r="H714" s="15" t="s">
        <v>2161</v>
      </c>
      <c r="I714" s="16">
        <v>8</v>
      </c>
      <c r="J714" s="15">
        <v>4</v>
      </c>
      <c r="K714" s="17">
        <f>IF(AND(G714&lt;&gt;"N",R714="N/A"), IF(I714&lt;4, 0, 0.25),IF(I714=1, IF(J714=1,0.25, 0.25), IF(I714&lt;13, 0.25, IF(I714&lt;26, 0.4, IF(I714&lt;51, 0.6, 0.75)))))</f>
        <v>0.25</v>
      </c>
      <c r="L714" s="16">
        <f>I714-M714</f>
        <v>6</v>
      </c>
      <c r="M714" s="16">
        <f>ROUNDUP(I714*K714,0)</f>
        <v>2</v>
      </c>
      <c r="N714" s="16">
        <f>M714*J714</f>
        <v>8</v>
      </c>
      <c r="O714" s="16">
        <v>2</v>
      </c>
      <c r="P714" s="16">
        <v>0</v>
      </c>
      <c r="Q714" s="16">
        <f>N714-O714-P714</f>
        <v>6</v>
      </c>
      <c r="R714" s="15" t="s">
        <v>75</v>
      </c>
      <c r="S714" s="15">
        <f>IF(R714="N/A", J714-($B$1-F714), J714-($B$1-R714))</f>
        <v>3</v>
      </c>
      <c r="T714" s="16">
        <v>2</v>
      </c>
      <c r="U714" s="16">
        <v>2</v>
      </c>
      <c r="V714" s="16">
        <v>2</v>
      </c>
      <c r="W714" s="16" t="str">
        <f>IF($S714&lt;4, "N/A", $M714)</f>
        <v>N/A</v>
      </c>
      <c r="X714" s="16" t="str">
        <f>IF($S714&lt;5, "N/A", $M714)</f>
        <v>N/A</v>
      </c>
      <c r="Y714" s="15" t="str">
        <f>IF(SUM(T714:X714)&lt;&gt;Q714, "CHECK", "OK")</f>
        <v>OK</v>
      </c>
      <c r="Z714" s="15" t="str">
        <f>IF(F714=$B$1, "No", IF(S714=1, "Yes", "No"))</f>
        <v>No</v>
      </c>
      <c r="AA714" s="18" t="str">
        <f>IF(C714="DM", "N/A", IF(Z714="No","N/A",VLOOKUP(B714,'Extension List'!$A$3:$R$1972,18,FALSE)))</f>
        <v>N/A</v>
      </c>
      <c r="AB714" s="15" t="str">
        <f>IF(C714="DM", "N/A", IF(Z714="No","N/A",VLOOKUP(B714,'Extension List'!$A$3:$T$1972,20,FALSE)))</f>
        <v>N/A</v>
      </c>
      <c r="AC714" s="15" t="str">
        <f>IF(AA714="N/A", "N/A", 0)</f>
        <v>N/A</v>
      </c>
      <c r="AD714" s="16" t="str">
        <f>IF(AE714="N/A", "N/A", AA714-AE714)</f>
        <v>N/A</v>
      </c>
      <c r="AE714" s="16" t="str">
        <f>IF(AA714="N/A", "N/A", IF(AC714&gt;0, IF(AA714&lt;13, ROUNDUP(0.25*AA714,0), IF(AA714&lt;26, ROUNDUP(0.4*AA714,0), IF(AA714&lt;51, ROUNDUP(0.6*AA714,0), ROUNDUP(0.75*AA714,0)))), "N/A"))</f>
        <v>N/A</v>
      </c>
      <c r="AF714" s="16" t="str">
        <f>IF(AD714="N/A","N/A", (AE714*AC714)+Q714)</f>
        <v>N/A</v>
      </c>
      <c r="AG714" s="16" t="str">
        <f>IF($AF714="N/A", "N/A", "TBC")</f>
        <v>N/A</v>
      </c>
      <c r="AH714" s="16" t="str">
        <f>IF($AF714="N/A", "N/A", "TBC")</f>
        <v>N/A</v>
      </c>
      <c r="AI714" s="16" t="str">
        <f>IF($AF714="N/A","N/A",IF(AC714&gt;1,"TBC","N/A"))</f>
        <v>N/A</v>
      </c>
      <c r="AJ714" s="16" t="str">
        <f>IF($AF714="N/A","N/A",IF(AC714&gt;2,"TBC","N/A"))</f>
        <v>N/A</v>
      </c>
      <c r="AK714" s="16" t="str">
        <f>IF($AF714="N/A","N/A",IF(AC714&gt;3,"TBC","N/A"))</f>
        <v>N/A</v>
      </c>
      <c r="AL714" s="16" t="str">
        <f>IF(AC714="N/A","N/A",IF(AC714&gt;0,IF(SUM(AG714:AK714)&lt;&gt;AF714,"CHECK","OK"),"N/A"))</f>
        <v>N/A</v>
      </c>
      <c r="AM714" s="16">
        <f>IF(AD714="N/A", L714+T714, L714+AG714)</f>
        <v>8</v>
      </c>
      <c r="AN714" s="16">
        <f>IF(AD714="N/A", IF(U714="N/A", "N/A", L714+U714), AD714+AH714)</f>
        <v>8</v>
      </c>
      <c r="AO714" s="16">
        <f>IF(AD714="N/A", IF(V714="N/A", "N/A", L714+V714), IF(AI714="N/A", "N/A", AD714+AI714))</f>
        <v>8</v>
      </c>
      <c r="AP714" s="16" t="str">
        <f>IF(AD714="N/A", IF(W714="N/A", "N/A", L714+W714), IF(AJ714="N/A", "N/A", AD714+AJ714))</f>
        <v>N/A</v>
      </c>
      <c r="AQ714" s="16" t="str">
        <f>IF(AD714="N/A", IF(X714="N/A", "N/A", L714+X714), IF(AK714="N/A", "N/A", AD714+AK714))</f>
        <v>N/A</v>
      </c>
      <c r="AR714" s="15" t="s">
        <v>40</v>
      </c>
      <c r="AS714" s="15" t="s">
        <v>40</v>
      </c>
      <c r="AT714" s="15" t="s">
        <v>40</v>
      </c>
      <c r="AU714" s="15" t="s">
        <v>40</v>
      </c>
      <c r="AV714" s="15" t="s">
        <v>40</v>
      </c>
      <c r="AW714" s="15" t="s">
        <v>40</v>
      </c>
      <c r="AX714" s="15" t="s">
        <v>40</v>
      </c>
      <c r="AY714" s="15" t="s">
        <v>40</v>
      </c>
      <c r="AZ714" s="15" t="s">
        <v>40</v>
      </c>
      <c r="BA714" s="15" t="s">
        <v>40</v>
      </c>
      <c r="BB714" s="15" t="s">
        <v>40</v>
      </c>
      <c r="BC714" s="15" t="s">
        <v>40</v>
      </c>
      <c r="BD714" s="15" t="s">
        <v>40</v>
      </c>
      <c r="BE714" s="15" t="s">
        <v>40</v>
      </c>
      <c r="BF714" s="15" t="s">
        <v>40</v>
      </c>
      <c r="BG714" s="15" t="s">
        <v>40</v>
      </c>
      <c r="BH714" s="15" t="s">
        <v>40</v>
      </c>
      <c r="BI714" s="15"/>
      <c r="BJ714" s="16">
        <f>IF(AR714="R", $CA714, IF(OR(AR714="P", AR714="T", AR714="N"), 0, IF($C714="DM", $T714, IF(OR(AR714="Y", AR714="IR"),$AM714,IF(AR714="C", IF($BI714="Y", IF($AF714="N/A", $Q714, $AF714), IF($AG714="N/A", $T714,$AG714)))))))</f>
        <v>8</v>
      </c>
      <c r="BK714" s="16">
        <f>IF(AS714="R", $CA714, IF(OR(AS714="P", AS714="T", AS714="N"), 0, IF($C714="DM", $T714, IF(OR(AS714="Y", AS714="IR"),$AM714,IF(AS714="C", IF($BI714="Y", IF($AF714="N/A", $Q714, $AF714), IF($AG714="N/A", $T714,$AG714)))))))</f>
        <v>8</v>
      </c>
      <c r="BL714" s="16">
        <f>IF(AT714="R", $CA714, IF(OR(AT714="P", AT714="T", AT714="N"), 0, IF($C714="DM", $T714, IF(OR(AT714="Y", AT714="IR"),$AM714,IF(AT714="C", IF($BI714="Y", IF($AF714="N/A", $Q714, $AF714), IF($AG714="N/A", $T714,$AG714)))))))</f>
        <v>8</v>
      </c>
      <c r="BM714" s="16">
        <f>IF(AU714="R", $CA714, IF(OR(AU714="P", AU714="T", AU714="N"), 0, IF($C714="DM", $T714, IF(OR(AU714="Y", AU714="IR"),$AM714,IF(AU714="C", IF($BI714="Y", IF($AF714="N/A", $Q714, $AF714), IF($AG714="N/A", $T714,$AG714)))))))</f>
        <v>8</v>
      </c>
      <c r="BN714" s="16">
        <f>IF(AV714="R", $CA714, IF(OR(AV714="P", AV714="T", AV714="N"), 0, IF($C714="DM", $T714, IF(OR(AV714="Y", AV714="IR"),$AM714,IF(AV714="C", IF($BI714="Y", IF($AF714="N/A", $Q714, $AF714), IF($AG714="N/A", $T714,$AG714)))))))</f>
        <v>8</v>
      </c>
      <c r="BO714" s="16">
        <f>IF(AW714="R", $CA714, IF(OR(AW714="P", AW714="T", AW714="N"), 0, IF($C714="DM", $T714, IF(OR(AW714="Y", AW714="IR"),$AM714,IF(AW714="C", IF($BI714="Y", IF($AF714="N/A", $Q714, $AF714), IF($AG714="N/A", $T714,$AG714)))))))</f>
        <v>8</v>
      </c>
      <c r="BP714" s="16">
        <f>IF(AX714="R", $CA714, IF(OR(AX714="P", AX714="T", AX714="N"), 0, IF($C714="DM", $T714, IF(OR(AX714="Y", AX714="IR"),$AM714,IF(AX714="C", IF($BI714="Y", IF($AF714="N/A", $Q714, $AF714), IF($AG714="N/A", $T714,$AG714)))))))</f>
        <v>8</v>
      </c>
      <c r="BQ714" s="16">
        <f>IF(AY714="R", $CA714, IF(OR(AY714="P", AY714="T", AY714="N"), 0, IF($C714="DM", $T714, IF(OR(AY714="Y", AY714="IR"),$AM714,IF(AY714="C", IF($BI714="Y", IF($AF714="N/A", $Q714, $AF714), IF($AG714="N/A", $T714,$AG714)))))))</f>
        <v>8</v>
      </c>
      <c r="BR714" s="16">
        <f>IF(AZ714="R", $CA714, IF(OR(AZ714="P", AZ714="T", AZ714="N"), 0, IF($C714="DM", $T714, IF(OR(AZ714="Y", AZ714="IR"),$AM714,IF(AZ714="C", IF($BI714="Y", IF($AF714="N/A", $Q714, $AF714), IF($AG714="N/A", $T714,$AG714)))))))</f>
        <v>8</v>
      </c>
      <c r="BS714" s="16">
        <f>IF(BA714="R", $CA714, IF(OR(BA714="P", BA714="T", BA714="N"), 0, IF($C714="DM", $T714, IF(OR(BA714="Y", BA714="IR"),$AM714,IF(BA714="C", IF($BI714="Y", IF($AF714="N/A", $Q714, $AF714), IF($AG714="N/A", $T714,$AG714)))))))</f>
        <v>8</v>
      </c>
      <c r="BT714" s="16">
        <f>IF(BB714="R", $CA714, IF(OR(BB714="P", BB714="T", BB714="N"), 0, IF($C714="DM", $T714, IF(OR(BB714="Y", BB714="IR"),$AM714,IF(BB714="C", IF($BI714="Y", IF($BA714="C", IF($AF714="N/A", $Q714, $AF714), IF($AF714="N/A", $T714, $AM714)), IF($AG714="N/A", $T714,$AG714)))))))</f>
        <v>8</v>
      </c>
      <c r="BU714" s="16">
        <f>IF(BC714="R", $CA714, IF(OR(BC714="P", BC714="T", BC714="N"), 0, IF($C714="DM", $T714, IF(OR(BC714="Y", BC714="IR"),$AM714,IF(BC714="C", IF($BI714="Y", IF($BA714="C", IF($AF714="N/A", $Q714, $AF714), IF($AF714="N/A", $T714, $AM714)), IF($AG714="N/A", $T714,$AG714)))))))</f>
        <v>8</v>
      </c>
      <c r="BV714" s="16">
        <f>IF(BD714="R", $CA714, IF(OR(BD714="P", BD714="T", BD714="N"), 0, IF($C714="DM", $T714, IF(OR(BD714="Y", BD714="IR"),$AM714,IF(BD714="C", IF($BI714="Y", IF($BA714="C", IF($AF714="N/A", $Q714, $AF714), IF($AF714="N/A", $T714, $AM714)), IF($AG714="N/A", $T714,$AG714)))))))</f>
        <v>8</v>
      </c>
      <c r="BW714" s="16">
        <f>IF(BE714="R", $CA714, IF(OR(BE714="P", BE714="T", BE714="N"), 0, IF($C714="DM", $T714, IF(OR(BE714="Y", BE714="IR"),$AM714,IF(BE714="C", IF($BI714="Y", IF($BA714="C", IF($AF714="N/A", $Q714, $AF714), IF($AF714="N/A", $T714, $AM714)), IF($AG714="N/A", $T714,$AG714)))))))</f>
        <v>8</v>
      </c>
      <c r="BX714" s="16">
        <f>IF(BF714="R", $CA714, IF(OR(BF714="P", BF714="T", BF714="N"), 0, IF($C714="DM", $T714, IF(OR(BF714="Y", BF714="IR"),$AM714,IF(BF714="C", IF($BI714="Y", IF($BA714="C", IF($AF714="N/A", $Q714, $AF714), IF($AF714="N/A", $T714, $AM714)), IF($AG714="N/A", $T714,$AG714)))))))</f>
        <v>8</v>
      </c>
      <c r="BY714" s="16">
        <f>IF(BG714="R", $CA714, IF(OR(BG714="P", BG714="T", BG714="N"), 0, IF($C714="DM", $T714, IF(OR(BG714="Y", BG714="IR"),$AM714,IF(BG714="C", IF($BI714="Y", IF($BA714="C", IF($AF714="N/A", $Q714, $AF714), IF($AF714="N/A", $T714, $AM714)), IF($AG714="N/A", $T714,$AG714)))))))</f>
        <v>8</v>
      </c>
      <c r="BZ714" s="16">
        <f>IF(BH714="R", $CA714, IF(OR(BH714="P", BH714="T", BH714="N"), 0, IF($C714="DM", $T714, IF(OR(BH714="Y", BH714="IR"),$AM714,IF(BH714="C", IF($BI714="Y", IF($BA714="C", IF($AF714="N/A", $Q714, $AF714), IF($AF714="N/A", $T714, $AM714)), IF($AG714="N/A", $T714,$AG714)))))))</f>
        <v>8</v>
      </c>
      <c r="CA714" s="15" t="s">
        <v>75</v>
      </c>
      <c r="CB714" s="16">
        <f>BZ714</f>
        <v>8</v>
      </c>
      <c r="CC714" s="15">
        <f>IF(OR($BH714="T", $BH714="R"), 0, IF($BH714="C", IF($BI714="Y", IF($BA714="C", 0, IF(AF714="N/A", Q714-T714, AF714-AG714)), IF($AF714="N/A", U714, AH714)), AN714))</f>
        <v>8</v>
      </c>
      <c r="CD714" s="15">
        <f>IF(OR($BH714="T", $BH714="R"), 0, IF($BH714="C", IF($BI714="Y", 0, IF($AF714="N/A", V714, AI714)), AO714))</f>
        <v>8</v>
      </c>
      <c r="CE714" s="15" t="str">
        <f>IF(OR($BH714="T", $BH714="R"), 0, IF($BH714="C", IF($BI714="Y", 0, IF($AF714="N/A", W714, AJ714)), AP714))</f>
        <v>N/A</v>
      </c>
      <c r="CF714" s="15" t="str">
        <f>IF(OR($BH714="T", $BH714="R"), 0, IF($BH714="C", IF($BI714="Y", 0, IF($AF714="N/A", X714, AK714)), AQ714))</f>
        <v>N/A</v>
      </c>
      <c r="CG714" t="str">
        <f>IF(AC714="N/A", "S:"&amp;L714&amp;" G:"&amp;M714&amp;" GR:"&amp;Q714, IF(AC714=0, "S:"&amp;L714&amp;" G:"&amp;M714&amp;" GR:"&amp;Q714, "S:"&amp;L714&amp;"/"&amp;AD714&amp;" G:"&amp;AE714&amp;" GR:"&amp;AF714))</f>
        <v>S:6 G:2 GR:6</v>
      </c>
    </row>
    <row r="715" spans="1:85" x14ac:dyDescent="0.25">
      <c r="A715" s="14">
        <v>5372</v>
      </c>
      <c r="B715" s="15" t="s">
        <v>2349</v>
      </c>
      <c r="C715" s="15" t="s">
        <v>63</v>
      </c>
      <c r="D715" s="15" t="s">
        <v>60</v>
      </c>
      <c r="E715" s="15">
        <f>VLOOKUP(B715, 'Rookie Year'!$A$2:$B$55679,2,FALSE)</f>
        <v>2021</v>
      </c>
      <c r="F715" s="15">
        <v>2021</v>
      </c>
      <c r="G715" s="15" t="s">
        <v>40</v>
      </c>
      <c r="H715" s="15" t="s">
        <v>2159</v>
      </c>
      <c r="I715" s="16">
        <v>9</v>
      </c>
      <c r="J715" s="15">
        <v>4</v>
      </c>
      <c r="K715" s="17">
        <f>IF(AND(G715&lt;&gt;"N",R715="N/A"), IF(I715&lt;4, 0, 0.25),IF(I715=1, IF(J715=1,0.25, 0.25), IF(I715&lt;13, 0.25, IF(I715&lt;26, 0.4, IF(I715&lt;51, 0.6, 0.75)))))</f>
        <v>0.25</v>
      </c>
      <c r="L715" s="16">
        <f>I715-M715</f>
        <v>6</v>
      </c>
      <c r="M715" s="16">
        <f>ROUNDUP(I715*K715,0)</f>
        <v>3</v>
      </c>
      <c r="N715" s="16">
        <f>M715*J715</f>
        <v>12</v>
      </c>
      <c r="O715" s="16">
        <v>12</v>
      </c>
      <c r="P715" s="16">
        <v>0</v>
      </c>
      <c r="Q715" s="16">
        <f>N715-O715-P715</f>
        <v>0</v>
      </c>
      <c r="R715" s="15" t="s">
        <v>75</v>
      </c>
      <c r="S715" s="15">
        <f>IF(R715="N/A", J715-($B$1-F715), J715-($B$1-R715))</f>
        <v>1</v>
      </c>
      <c r="T715" s="16">
        <v>0</v>
      </c>
      <c r="U715" s="16" t="str">
        <f>IF($S715&lt;2, "N/A", $M715)</f>
        <v>N/A</v>
      </c>
      <c r="V715" s="16" t="str">
        <f>IF($S715&lt;3, "N/A", $M715)</f>
        <v>N/A</v>
      </c>
      <c r="W715" s="16" t="str">
        <f>IF($S715&lt;4, "N/A", $M715)</f>
        <v>N/A</v>
      </c>
      <c r="X715" s="16" t="str">
        <f>IF($S715&lt;5, "N/A", $M715)</f>
        <v>N/A</v>
      </c>
      <c r="Y715" s="15" t="str">
        <f>IF(SUM(T715:X715)&lt;&gt;Q715, "CHECK", "OK")</f>
        <v>OK</v>
      </c>
      <c r="Z715" s="15" t="str">
        <f>IF(F715=$B$1, "No", IF(S715=1, "Yes", "No"))</f>
        <v>Yes</v>
      </c>
      <c r="AA715" s="18">
        <f>IF(C715="DM", "N/A", IF(Z715="No","N/A",VLOOKUP(B715,'Extension List'!$A$3:$R$1972,18,FALSE)))</f>
        <v>4</v>
      </c>
      <c r="AB715" s="15">
        <f>IF(C715="DM", "N/A", IF(Z715="No","N/A",VLOOKUP(B715,'Extension List'!$A$3:$T$1972,20,FALSE)))</f>
        <v>1</v>
      </c>
      <c r="AC715" s="15">
        <v>1</v>
      </c>
      <c r="AD715" s="16">
        <f>IF(AE715="N/A", "N/A", AA715-AE715)</f>
        <v>3</v>
      </c>
      <c r="AE715" s="16">
        <f>IF(AA715="N/A", "N/A", IF(AC715&gt;0, IF(AA715&lt;13, ROUNDUP(0.25*AA715,0), IF(AA715&lt;26, ROUNDUP(0.4*AA715,0), IF(AA715&lt;51, ROUNDUP(0.6*AA715,0), ROUNDUP(0.75*AA715,0)))), "N/A"))</f>
        <v>1</v>
      </c>
      <c r="AF715" s="16">
        <f>IF(AD715="N/A","N/A", (AE715*AC715)+Q715)</f>
        <v>1</v>
      </c>
      <c r="AG715" s="16">
        <v>1</v>
      </c>
      <c r="AH715" s="16">
        <v>0</v>
      </c>
      <c r="AI715" s="16" t="str">
        <f>IF($AF715="N/A","N/A",IF(AC715&gt;1,"TBC","N/A"))</f>
        <v>N/A</v>
      </c>
      <c r="AJ715" s="16" t="str">
        <f>IF($AF715="N/A","N/A",IF(AC715&gt;2,"TBC","N/A"))</f>
        <v>N/A</v>
      </c>
      <c r="AK715" s="16" t="str">
        <f>IF($AF715="N/A","N/A",IF(AC715&gt;3,"TBC","N/A"))</f>
        <v>N/A</v>
      </c>
      <c r="AL715" s="16" t="str">
        <f>IF(AC715="N/A","N/A",IF(AC715&gt;0,IF(SUM(AG715:AK715)&lt;&gt;AF715,"CHECK","OK"),"N/A"))</f>
        <v>OK</v>
      </c>
      <c r="AM715" s="16">
        <f>IF(AD715="N/A", L715+T715, L715+AG715)</f>
        <v>7</v>
      </c>
      <c r="AN715" s="16">
        <f>IF(AD715="N/A", IF(U715="N/A", "N/A", L715+U715), AD715+AH715)</f>
        <v>3</v>
      </c>
      <c r="AO715" s="16" t="str">
        <f>IF(AD715="N/A", IF(V715="N/A", "N/A", L715+V715), IF(AI715="N/A", "N/A", AD715+AI715))</f>
        <v>N/A</v>
      </c>
      <c r="AP715" s="16" t="str">
        <f>IF(AD715="N/A", IF(W715="N/A", "N/A", L715+W715), IF(AJ715="N/A", "N/A", AD715+AJ715))</f>
        <v>N/A</v>
      </c>
      <c r="AQ715" s="16" t="str">
        <f>IF(AD715="N/A", IF(X715="N/A", "N/A", L715+X715), IF(AK715="N/A", "N/A", AD715+AK715))</f>
        <v>N/A</v>
      </c>
      <c r="AR715" s="15" t="s">
        <v>40</v>
      </c>
      <c r="AS715" s="15" t="s">
        <v>40</v>
      </c>
      <c r="AT715" s="15" t="s">
        <v>40</v>
      </c>
      <c r="AU715" s="15" t="s">
        <v>40</v>
      </c>
      <c r="AV715" s="15" t="s">
        <v>40</v>
      </c>
      <c r="AW715" s="15" t="s">
        <v>40</v>
      </c>
      <c r="AX715" s="15" t="s">
        <v>40</v>
      </c>
      <c r="AY715" s="15" t="s">
        <v>40</v>
      </c>
      <c r="AZ715" s="15" t="s">
        <v>40</v>
      </c>
      <c r="BA715" s="15" t="s">
        <v>40</v>
      </c>
      <c r="BB715" s="15" t="s">
        <v>40</v>
      </c>
      <c r="BC715" s="15" t="s">
        <v>40</v>
      </c>
      <c r="BD715" s="15" t="s">
        <v>40</v>
      </c>
      <c r="BE715" s="15" t="s">
        <v>40</v>
      </c>
      <c r="BF715" s="15" t="s">
        <v>40</v>
      </c>
      <c r="BG715" s="15" t="s">
        <v>40</v>
      </c>
      <c r="BH715" s="15" t="s">
        <v>40</v>
      </c>
      <c r="BI715" s="15"/>
      <c r="BJ715" s="16">
        <f>IF(AR715="R", $CA715, IF(OR(AR715="P", AR715="T", AR715="N"), 0, IF($C715="DM", $T715, IF(OR(AR715="Y", AR715="IR"),$AM715,IF(AR715="C", IF($BI715="Y", IF($AF715="N/A", $Q715, $AF715), IF($AG715="N/A", $T715,$AG715)))))))</f>
        <v>7</v>
      </c>
      <c r="BK715" s="16">
        <f>IF(AS715="R", $CA715, IF(OR(AS715="P", AS715="T", AS715="N"), 0, IF($C715="DM", $T715, IF(OR(AS715="Y", AS715="IR"),$AM715,IF(AS715="C", IF($BI715="Y", IF($AF715="N/A", $Q715, $AF715), IF($AG715="N/A", $T715,$AG715)))))))</f>
        <v>7</v>
      </c>
      <c r="BL715" s="16">
        <f>IF(AT715="R", $CA715, IF(OR(AT715="P", AT715="T", AT715="N"), 0, IF($C715="DM", $T715, IF(OR(AT715="Y", AT715="IR"),$AM715,IF(AT715="C", IF($BI715="Y", IF($AF715="N/A", $Q715, $AF715), IF($AG715="N/A", $T715,$AG715)))))))</f>
        <v>7</v>
      </c>
      <c r="BM715" s="16">
        <f>IF(AU715="R", $CA715, IF(OR(AU715="P", AU715="T", AU715="N"), 0, IF($C715="DM", $T715, IF(OR(AU715="Y", AU715="IR"),$AM715,IF(AU715="C", IF($BI715="Y", IF($AF715="N/A", $Q715, $AF715), IF($AG715="N/A", $T715,$AG715)))))))</f>
        <v>7</v>
      </c>
      <c r="BN715" s="16">
        <f>IF(AV715="R", $CA715, IF(OR(AV715="P", AV715="T", AV715="N"), 0, IF($C715="DM", $T715, IF(OR(AV715="Y", AV715="IR"),$AM715,IF(AV715="C", IF($BI715="Y", IF($AF715="N/A", $Q715, $AF715), IF($AG715="N/A", $T715,$AG715)))))))</f>
        <v>7</v>
      </c>
      <c r="BO715" s="16">
        <f>IF(AW715="R", $CA715, IF(OR(AW715="P", AW715="T", AW715="N"), 0, IF($C715="DM", $T715, IF(OR(AW715="Y", AW715="IR"),$AM715,IF(AW715="C", IF($BI715="Y", IF($AF715="N/A", $Q715, $AF715), IF($AG715="N/A", $T715,$AG715)))))))</f>
        <v>7</v>
      </c>
      <c r="BP715" s="16">
        <f>IF(AX715="R", $CA715, IF(OR(AX715="P", AX715="T", AX715="N"), 0, IF($C715="DM", $T715, IF(OR(AX715="Y", AX715="IR"),$AM715,IF(AX715="C", IF($BI715="Y", IF($AF715="N/A", $Q715, $AF715), IF($AG715="N/A", $T715,$AG715)))))))</f>
        <v>7</v>
      </c>
      <c r="BQ715" s="16">
        <f>IF(AY715="R", $CA715, IF(OR(AY715="P", AY715="T", AY715="N"), 0, IF($C715="DM", $T715, IF(OR(AY715="Y", AY715="IR"),$AM715,IF(AY715="C", IF($BI715="Y", IF($AF715="N/A", $Q715, $AF715), IF($AG715="N/A", $T715,$AG715)))))))</f>
        <v>7</v>
      </c>
      <c r="BR715" s="16">
        <f>IF(AZ715="R", $CA715, IF(OR(AZ715="P", AZ715="T", AZ715="N"), 0, IF($C715="DM", $T715, IF(OR(AZ715="Y", AZ715="IR"),$AM715,IF(AZ715="C", IF($BI715="Y", IF($AF715="N/A", $Q715, $AF715), IF($AG715="N/A", $T715,$AG715)))))))</f>
        <v>7</v>
      </c>
      <c r="BS715" s="16">
        <f>IF(BA715="R", $CA715, IF(OR(BA715="P", BA715="T", BA715="N"), 0, IF($C715="DM", $T715, IF(OR(BA715="Y", BA715="IR"),$AM715,IF(BA715="C", IF($BI715="Y", IF($AF715="N/A", $Q715, $AF715), IF($AG715="N/A", $T715,$AG715)))))))</f>
        <v>7</v>
      </c>
      <c r="BT715" s="16">
        <f>IF(BB715="R", $CA715, IF(OR(BB715="P", BB715="T", BB715="N"), 0, IF($C715="DM", $T715, IF(OR(BB715="Y", BB715="IR"),$AM715,IF(BB715="C", IF($BI715="Y", IF($BA715="C", IF($AF715="N/A", $Q715, $AF715), IF($AF715="N/A", $T715, $AM715)), IF($AG715="N/A", $T715,$AG715)))))))</f>
        <v>7</v>
      </c>
      <c r="BU715" s="16">
        <f>IF(BC715="R", $CA715, IF(OR(BC715="P", BC715="T", BC715="N"), 0, IF($C715="DM", $T715, IF(OR(BC715="Y", BC715="IR"),$AM715,IF(BC715="C", IF($BI715="Y", IF($BA715="C", IF($AF715="N/A", $Q715, $AF715), IF($AF715="N/A", $T715, $AM715)), IF($AG715="N/A", $T715,$AG715)))))))</f>
        <v>7</v>
      </c>
      <c r="BV715" s="16">
        <f>IF(BD715="R", $CA715, IF(OR(BD715="P", BD715="T", BD715="N"), 0, IF($C715="DM", $T715, IF(OR(BD715="Y", BD715="IR"),$AM715,IF(BD715="C", IF($BI715="Y", IF($BA715="C", IF($AF715="N/A", $Q715, $AF715), IF($AF715="N/A", $T715, $AM715)), IF($AG715="N/A", $T715,$AG715)))))))</f>
        <v>7</v>
      </c>
      <c r="BW715" s="16">
        <f>IF(BE715="R", $CA715, IF(OR(BE715="P", BE715="T", BE715="N"), 0, IF($C715="DM", $T715, IF(OR(BE715="Y", BE715="IR"),$AM715,IF(BE715="C", IF($BI715="Y", IF($BA715="C", IF($AF715="N/A", $Q715, $AF715), IF($AF715="N/A", $T715, $AM715)), IF($AG715="N/A", $T715,$AG715)))))))</f>
        <v>7</v>
      </c>
      <c r="BX715" s="16">
        <f>IF(BF715="R", $CA715, IF(OR(BF715="P", BF715="T", BF715="N"), 0, IF($C715="DM", $T715, IF(OR(BF715="Y", BF715="IR"),$AM715,IF(BF715="C", IF($BI715="Y", IF($BA715="C", IF($AF715="N/A", $Q715, $AF715), IF($AF715="N/A", $T715, $AM715)), IF($AG715="N/A", $T715,$AG715)))))))</f>
        <v>7</v>
      </c>
      <c r="BY715" s="16">
        <f>IF(BG715="R", $CA715, IF(OR(BG715="P", BG715="T", BG715="N"), 0, IF($C715="DM", $T715, IF(OR(BG715="Y", BG715="IR"),$AM715,IF(BG715="C", IF($BI715="Y", IF($BA715="C", IF($AF715="N/A", $Q715, $AF715), IF($AF715="N/A", $T715, $AM715)), IF($AG715="N/A", $T715,$AG715)))))))</f>
        <v>7</v>
      </c>
      <c r="BZ715" s="16">
        <f>IF(BH715="R", $CA715, IF(OR(BH715="P", BH715="T", BH715="N"), 0, IF($C715="DM", $T715, IF(OR(BH715="Y", BH715="IR"),$AM715,IF(BH715="C", IF($BI715="Y", IF($BA715="C", IF($AF715="N/A", $Q715, $AF715), IF($AF715="N/A", $T715, $AM715)), IF($AG715="N/A", $T715,$AG715)))))))</f>
        <v>7</v>
      </c>
      <c r="CA715" s="15" t="s">
        <v>75</v>
      </c>
      <c r="CB715" s="16">
        <f>BZ715</f>
        <v>7</v>
      </c>
      <c r="CC715" s="15">
        <f>IF(OR($BH715="T", $BH715="R"), 0, IF($BH715="C", IF($BI715="Y", IF($BA715="C", 0, IF(AF715="N/A", Q715-T715, AF715-AG715)), IF($AF715="N/A", U715, AH715)), AN715))</f>
        <v>3</v>
      </c>
      <c r="CD715" s="15" t="str">
        <f>IF(OR($BH715="T", $BH715="R"), 0, IF($BH715="C", IF($BI715="Y", 0, IF($AF715="N/A", V715, AI715)), AO715))</f>
        <v>N/A</v>
      </c>
      <c r="CE715" s="15" t="str">
        <f>IF(OR($BH715="T", $BH715="R"), 0, IF($BH715="C", IF($BI715="Y", 0, IF($AF715="N/A", W715, AJ715)), AP715))</f>
        <v>N/A</v>
      </c>
      <c r="CF715" s="15" t="str">
        <f>IF(OR($BH715="T", $BH715="R"), 0, IF($BH715="C", IF($BI715="Y", 0, IF($AF715="N/A", X715, AK715)), AQ715))</f>
        <v>N/A</v>
      </c>
      <c r="CG715" t="str">
        <f>IF(AC715="N/A", "S:"&amp;L715&amp;" G:"&amp;M715&amp;" GR:"&amp;Q715, IF(AC715=0, "S:"&amp;L715&amp;" G:"&amp;M715&amp;" GR:"&amp;Q715, "S:"&amp;L715&amp;"/"&amp;AD715&amp;" G:"&amp;AE715&amp;" GR:"&amp;AF715))</f>
        <v>S:6/3 G:1 GR:1</v>
      </c>
    </row>
    <row r="716" spans="1:85" x14ac:dyDescent="0.25">
      <c r="A716" s="14">
        <v>5761</v>
      </c>
      <c r="B716" s="15" t="s">
        <v>2656</v>
      </c>
      <c r="C716" s="15" t="s">
        <v>63</v>
      </c>
      <c r="D716" s="15" t="s">
        <v>60</v>
      </c>
      <c r="E716" s="15">
        <f>VLOOKUP(B716, 'Rookie Year'!$A$2:$B$55679,2,FALSE)</f>
        <v>2022</v>
      </c>
      <c r="F716" s="15">
        <v>2024</v>
      </c>
      <c r="G716" s="15" t="s">
        <v>42</v>
      </c>
      <c r="H716" s="15">
        <v>3</v>
      </c>
      <c r="I716" s="16">
        <v>1</v>
      </c>
      <c r="J716" s="15">
        <v>1</v>
      </c>
      <c r="K716" s="17">
        <f>IF(AND(G716&lt;&gt;"N",R716="N/A"), IF(I716&lt;4, 0, 0.25),IF(I716=1, IF(J716=1,0.25, 0.25), IF(I716&lt;13, 0.25, IF(I716&lt;26, 0.4, IF(I716&lt;51, 0.6, 0.75)))))</f>
        <v>0.25</v>
      </c>
      <c r="L716" s="16">
        <f>I716-M716</f>
        <v>0</v>
      </c>
      <c r="M716" s="16">
        <f>ROUNDUP(I716*K716,0)</f>
        <v>1</v>
      </c>
      <c r="N716" s="16">
        <f>M716*J716</f>
        <v>1</v>
      </c>
      <c r="O716" s="16">
        <v>0</v>
      </c>
      <c r="P716" s="16">
        <v>0</v>
      </c>
      <c r="Q716" s="16">
        <f>N716-O716-P716</f>
        <v>1</v>
      </c>
      <c r="R716" s="15" t="s">
        <v>75</v>
      </c>
      <c r="S716" s="15">
        <f>IF(R716="N/A", J716-($B$1-F716), J716-($B$1-R716))</f>
        <v>1</v>
      </c>
      <c r="T716" s="16">
        <f>IF($S716&lt;1, "N/A", $M716)</f>
        <v>1</v>
      </c>
      <c r="U716" s="16" t="str">
        <f>IF($S716&lt;2, "N/A", $M716)</f>
        <v>N/A</v>
      </c>
      <c r="V716" s="16" t="str">
        <f>IF($S716&lt;3, "N/A", $M716)</f>
        <v>N/A</v>
      </c>
      <c r="W716" s="16" t="str">
        <f>IF($S716&lt;4, "N/A", $M716)</f>
        <v>N/A</v>
      </c>
      <c r="X716" s="16" t="str">
        <f>IF($S716&lt;5, "N/A", $M716)</f>
        <v>N/A</v>
      </c>
      <c r="Y716" s="15" t="str">
        <f>IF(SUM(T716:X716)&lt;&gt;Q716, "CHECK", "OK")</f>
        <v>OK</v>
      </c>
      <c r="Z716" s="15" t="str">
        <f>IF(F716=$B$1, "No", IF(S716=1, "Yes", "No"))</f>
        <v>No</v>
      </c>
      <c r="AA716" s="18" t="str">
        <f>IF(C716="DM", "N/A", IF(Z716="No","N/A",VLOOKUP(B716,'Extension List'!$A$3:$R$1972,18,FALSE)))</f>
        <v>N/A</v>
      </c>
      <c r="AB716" s="15" t="str">
        <f>IF(C716="DM", "N/A", IF(Z716="No","N/A",VLOOKUP(B716,'Extension List'!$A$3:$T$1972,20,FALSE)))</f>
        <v>N/A</v>
      </c>
      <c r="AC716" s="15" t="str">
        <f>IF(AA716="N/A", "N/A", 0)</f>
        <v>N/A</v>
      </c>
      <c r="AD716" s="16" t="str">
        <f>IF(AE716="N/A", "N/A", AA716-AE716)</f>
        <v>N/A</v>
      </c>
      <c r="AE716" s="16" t="str">
        <f>IF(AA716="N/A", "N/A", IF(AC716&gt;0, IF(AA716&lt;13, ROUNDUP(0.25*AA716,0), IF(AA716&lt;26, ROUNDUP(0.4*AA716,0), IF(AA716&lt;51, ROUNDUP(0.6*AA716,0), ROUNDUP(0.75*AA716,0)))), "N/A"))</f>
        <v>N/A</v>
      </c>
      <c r="AF716" s="16" t="str">
        <f>IF(AD716="N/A","N/A", (AE716*AC716)+Q716)</f>
        <v>N/A</v>
      </c>
      <c r="AG716" s="16" t="str">
        <f>IF($AF716="N/A", "N/A", "TBC")</f>
        <v>N/A</v>
      </c>
      <c r="AH716" s="16" t="str">
        <f>IF($AF716="N/A", "N/A", "TBC")</f>
        <v>N/A</v>
      </c>
      <c r="AI716" s="16" t="str">
        <f>IF($AF716="N/A","N/A",IF(AC716&gt;1,"TBC","N/A"))</f>
        <v>N/A</v>
      </c>
      <c r="AJ716" s="16" t="str">
        <f>IF($AF716="N/A","N/A",IF(AC716&gt;2,"TBC","N/A"))</f>
        <v>N/A</v>
      </c>
      <c r="AK716" s="16" t="str">
        <f>IF($AF716="N/A","N/A",IF(AC716&gt;3,"TBC","N/A"))</f>
        <v>N/A</v>
      </c>
      <c r="AL716" s="16" t="str">
        <f>IF(AC716="N/A","N/A",IF(AC716&gt;0,IF(SUM(AG716:AK716)&lt;&gt;AF716,"CHECK","OK"),"N/A"))</f>
        <v>N/A</v>
      </c>
      <c r="AM716" s="16">
        <f>IF(AD716="N/A", L716+T716, L716+AG716)</f>
        <v>1</v>
      </c>
      <c r="AN716" s="16" t="str">
        <f>IF(AD716="N/A", IF(U716="N/A", "N/A", L716+U716), AD716+AH716)</f>
        <v>N/A</v>
      </c>
      <c r="AO716" s="16" t="str">
        <f>IF(AD716="N/A", IF(V716="N/A", "N/A", L716+V716), IF(AI716="N/A", "N/A", AD716+AI716))</f>
        <v>N/A</v>
      </c>
      <c r="AP716" s="16" t="str">
        <f>IF(AD716="N/A", IF(W716="N/A", "N/A", L716+W716), IF(AJ716="N/A", "N/A", AD716+AJ716))</f>
        <v>N/A</v>
      </c>
      <c r="AQ716" s="16" t="str">
        <f>IF(AD716="N/A", IF(X716="N/A", "N/A", L716+X716), IF(AK716="N/A", "N/A", AD716+AK716))</f>
        <v>N/A</v>
      </c>
      <c r="AR716" s="15" t="s">
        <v>42</v>
      </c>
      <c r="AS716" s="15" t="s">
        <v>42</v>
      </c>
      <c r="AT716" s="15" t="s">
        <v>42</v>
      </c>
      <c r="AU716" s="15" t="s">
        <v>40</v>
      </c>
      <c r="AV716" s="15" t="s">
        <v>40</v>
      </c>
      <c r="AW716" s="15" t="s">
        <v>40</v>
      </c>
      <c r="AX716" s="15" t="s">
        <v>44</v>
      </c>
      <c r="AY716" s="15" t="s">
        <v>44</v>
      </c>
      <c r="AZ716" s="15" t="s">
        <v>44</v>
      </c>
      <c r="BA716" s="15" t="s">
        <v>44</v>
      </c>
      <c r="BB716" s="15" t="s">
        <v>44</v>
      </c>
      <c r="BC716" s="15" t="s">
        <v>44</v>
      </c>
      <c r="BD716" s="15" t="s">
        <v>44</v>
      </c>
      <c r="BE716" s="15" t="s">
        <v>44</v>
      </c>
      <c r="BF716" s="15" t="s">
        <v>44</v>
      </c>
      <c r="BG716" s="15" t="s">
        <v>44</v>
      </c>
      <c r="BH716" s="15" t="s">
        <v>44</v>
      </c>
      <c r="BJ716" s="16">
        <f>IF(AR716="R", $CA716, IF(OR(AR716="P", AR716="T", AR716="N"), 0, IF($C716="DM", $T716, IF(OR(AR716="Y", AR716="IR"),$AM716,IF(AR716="C", IF($BI716="Y", IF($AF716="N/A", $Q716, $AF716), IF($AG716="N/A", $T716,$AG716)))))))</f>
        <v>0</v>
      </c>
      <c r="BK716" s="16">
        <f>IF(AS716="R", $CA716, IF(OR(AS716="P", AS716="T", AS716="N"), 0, IF($C716="DM", $T716, IF(OR(AS716="Y", AS716="IR"),$AM716,IF(AS716="C", IF($BI716="Y", IF($AF716="N/A", $Q716, $AF716), IF($AG716="N/A", $T716,$AG716)))))))</f>
        <v>0</v>
      </c>
      <c r="BL716" s="16">
        <f>IF(AT716="R", $CA716, IF(OR(AT716="P", AT716="T", AT716="N"), 0, IF($C716="DM", $T716, IF(OR(AT716="Y", AT716="IR"),$AM716,IF(AT716="C", IF($BI716="Y", IF($AF716="N/A", $Q716, $AF716), IF($AG716="N/A", $T716,$AG716)))))))</f>
        <v>0</v>
      </c>
      <c r="BM716" s="16">
        <f>IF(AU716="R", $CA716, IF(OR(AU716="P", AU716="T", AU716="N"), 0, IF($C716="DM", $T716, IF(OR(AU716="Y", AU716="IR"),$AM716,IF(AU716="C", IF($BI716="Y", IF($AF716="N/A", $Q716, $AF716), IF($AG716="N/A", $T716,$AG716)))))))</f>
        <v>1</v>
      </c>
      <c r="BN716" s="16">
        <f>IF(AV716="R", $CA716, IF(OR(AV716="P", AV716="T", AV716="N"), 0, IF($C716="DM", $T716, IF(OR(AV716="Y", AV716="IR"),$AM716,IF(AV716="C", IF($BI716="Y", IF($AF716="N/A", $Q716, $AF716), IF($AG716="N/A", $T716,$AG716)))))))</f>
        <v>1</v>
      </c>
      <c r="BO716" s="16">
        <f>IF(AW716="R", $CA716, IF(OR(AW716="P", AW716="T", AW716="N"), 0, IF($C716="DM", $T716, IF(OR(AW716="Y", AW716="IR"),$AM716,IF(AW716="C", IF($BI716="Y", IF($AF716="N/A", $Q716, $AF716), IF($AG716="N/A", $T716,$AG716)))))))</f>
        <v>1</v>
      </c>
      <c r="BP716" s="16">
        <f>IF(AX716="R", $CA716, IF(OR(AX716="P", AX716="T", AX716="N"), 0, IF($C716="DM", $T716, IF(OR(AX716="Y", AX716="IR"),$AM716,IF(AX716="C", IF($BI716="Y", IF($AF716="N/A", $Q716, $AF716), IF($AG716="N/A", $T716,$AG716)))))))</f>
        <v>1</v>
      </c>
      <c r="BQ716" s="16">
        <f>IF(AY716="R", $CA716, IF(OR(AY716="P", AY716="T", AY716="N"), 0, IF($C716="DM", $T716, IF(OR(AY716="Y", AY716="IR"),$AM716,IF(AY716="C", IF($BI716="Y", IF($AF716="N/A", $Q716, $AF716), IF($AG716="N/A", $T716,$AG716)))))))</f>
        <v>1</v>
      </c>
      <c r="BR716" s="16">
        <f>IF(AZ716="R", $CA716, IF(OR(AZ716="P", AZ716="T", AZ716="N"), 0, IF($C716="DM", $T716, IF(OR(AZ716="Y", AZ716="IR"),$AM716,IF(AZ716="C", IF($BI716="Y", IF($AF716="N/A", $Q716, $AF716), IF($AG716="N/A", $T716,$AG716)))))))</f>
        <v>1</v>
      </c>
      <c r="BS716" s="16">
        <f>IF(BA716="R", $CA716, IF(OR(BA716="P", BA716="T", BA716="N"), 0, IF($C716="DM", $T716, IF(OR(BA716="Y", BA716="IR"),$AM716,IF(BA716="C", IF($BI716="Y", IF($AF716="N/A", $Q716, $AF716), IF($AG716="N/A", $T716,$AG716)))))))</f>
        <v>1</v>
      </c>
      <c r="BT716" s="16">
        <f>IF(BB716="R", $CA716, IF(OR(BB716="P", BB716="T", BB716="N"), 0, IF($C716="DM", $T716, IF(OR(BB716="Y", BB716="IR"),$AM716,IF(BB716="C", IF($BI716="Y", IF($BA716="C", IF($AF716="N/A", $Q716, $AF716), IF($AF716="N/A", $T716, $AM716)), IF($AG716="N/A", $T716,$AG716)))))))</f>
        <v>1</v>
      </c>
      <c r="BU716" s="16">
        <f>IF(BC716="R", $CA716, IF(OR(BC716="P", BC716="T", BC716="N"), 0, IF($C716="DM", $T716, IF(OR(BC716="Y", BC716="IR"),$AM716,IF(BC716="C", IF($BI716="Y", IF($BA716="C", IF($AF716="N/A", $Q716, $AF716), IF($AF716="N/A", $T716, $AM716)), IF($AG716="N/A", $T716,$AG716)))))))</f>
        <v>1</v>
      </c>
      <c r="BV716" s="16">
        <f>IF(BD716="R", $CA716, IF(OR(BD716="P", BD716="T", BD716="N"), 0, IF($C716="DM", $T716, IF(OR(BD716="Y", BD716="IR"),$AM716,IF(BD716="C", IF($BI716="Y", IF($BA716="C", IF($AF716="N/A", $Q716, $AF716), IF($AF716="N/A", $T716, $AM716)), IF($AG716="N/A", $T716,$AG716)))))))</f>
        <v>1</v>
      </c>
      <c r="BW716" s="16">
        <f>IF(BE716="R", $CA716, IF(OR(BE716="P", BE716="T", BE716="N"), 0, IF($C716="DM", $T716, IF(OR(BE716="Y", BE716="IR"),$AM716,IF(BE716="C", IF($BI716="Y", IF($BA716="C", IF($AF716="N/A", $Q716, $AF716), IF($AF716="N/A", $T716, $AM716)), IF($AG716="N/A", $T716,$AG716)))))))</f>
        <v>1</v>
      </c>
      <c r="BX716" s="16">
        <f>IF(BF716="R", $CA716, IF(OR(BF716="P", BF716="T", BF716="N"), 0, IF($C716="DM", $T716, IF(OR(BF716="Y", BF716="IR"),$AM716,IF(BF716="C", IF($BI716="Y", IF($BA716="C", IF($AF716="N/A", $Q716, $AF716), IF($AF716="N/A", $T716, $AM716)), IF($AG716="N/A", $T716,$AG716)))))))</f>
        <v>1</v>
      </c>
      <c r="BY716" s="16">
        <f>IF(BG716="R", $CA716, IF(OR(BG716="P", BG716="T", BG716="N"), 0, IF($C716="DM", $T716, IF(OR(BG716="Y", BG716="IR"),$AM716,IF(BG716="C", IF($BI716="Y", IF($BA716="C", IF($AF716="N/A", $Q716, $AF716), IF($AF716="N/A", $T716, $AM716)), IF($AG716="N/A", $T716,$AG716)))))))</f>
        <v>1</v>
      </c>
      <c r="BZ716" s="16">
        <f>IF(BH716="R", $CA716, IF(OR(BH716="P", BH716="T", BH716="N"), 0, IF($C716="DM", $T716, IF(OR(BH716="Y", BH716="IR"),$AM716,IF(BH716="C", IF($BI716="Y", IF($BA716="C", IF($AF716="N/A", $Q716, $AF716), IF($AF716="N/A", $T716, $AM716)), IF($AG716="N/A", $T716,$AG716)))))))</f>
        <v>1</v>
      </c>
      <c r="CA716" s="15" t="s">
        <v>75</v>
      </c>
      <c r="CB716" s="16">
        <f>BZ716</f>
        <v>1</v>
      </c>
      <c r="CC716" s="15" t="str">
        <f>IF(OR($BH716="T", $BH716="R"), 0, IF($BH716="C", IF($BI716="Y", IF($BA716="C", 0, IF(AF716="N/A", Q716-T716, AF716-AG716)), IF($AF716="N/A", U716, AH716)), AN716))</f>
        <v>N/A</v>
      </c>
      <c r="CD716" s="15" t="str">
        <f>IF(OR($BH716="T", $BH716="R"), 0, IF($BH716="C", IF($BI716="Y", 0, IF($AF716="N/A", V716, AI716)), AO716))</f>
        <v>N/A</v>
      </c>
      <c r="CE716" s="15" t="str">
        <f>IF(OR($BH716="T", $BH716="R"), 0, IF($BH716="C", IF($BI716="Y", 0, IF($AF716="N/A", W716, AJ716)), AP716))</f>
        <v>N/A</v>
      </c>
      <c r="CF716" s="15" t="str">
        <f>IF(OR($BH716="T", $BH716="R"), 0, IF($BH716="C", IF($BI716="Y", 0, IF($AF716="N/A", X716, AK716)), AQ716))</f>
        <v>N/A</v>
      </c>
    </row>
    <row r="717" spans="1:85" x14ac:dyDescent="0.25">
      <c r="A717" s="14">
        <v>5247</v>
      </c>
      <c r="B717" s="15" t="s">
        <v>2836</v>
      </c>
      <c r="C717" s="15" t="s">
        <v>63</v>
      </c>
      <c r="D717" s="15" t="s">
        <v>60</v>
      </c>
      <c r="E717" s="15">
        <f>VLOOKUP(B717, 'Rookie Year'!$A$2:$B$55679,2,FALSE)</f>
        <v>2023</v>
      </c>
      <c r="F717" s="15">
        <v>2023</v>
      </c>
      <c r="G717" s="15" t="s">
        <v>40</v>
      </c>
      <c r="H717" s="15" t="s">
        <v>2664</v>
      </c>
      <c r="I717" s="16">
        <v>1</v>
      </c>
      <c r="J717" s="15">
        <v>3</v>
      </c>
      <c r="K717" s="17">
        <f>IF(AND(G717&lt;&gt;"N",R717="N/A"), IF(I717&lt;4, 0, 0.25),IF(I717=1, IF(J717=1,0.25, 0.25), IF(I717&lt;13, 0.25, IF(I717&lt;26, 0.4, IF(I717&lt;51, 0.6, 0.75)))))</f>
        <v>0</v>
      </c>
      <c r="L717" s="16">
        <f>I717-M717</f>
        <v>1</v>
      </c>
      <c r="M717" s="16">
        <f>ROUNDUP(I717*K717,0)</f>
        <v>0</v>
      </c>
      <c r="N717" s="16">
        <f>M717*J717</f>
        <v>0</v>
      </c>
      <c r="O717" s="16">
        <v>0</v>
      </c>
      <c r="P717" s="16">
        <v>0</v>
      </c>
      <c r="Q717" s="16">
        <f>N717-O717-P717</f>
        <v>0</v>
      </c>
      <c r="R717" s="15" t="s">
        <v>75</v>
      </c>
      <c r="S717" s="15">
        <f>IF(R717="N/A", J717-($B$1-F717), J717-($B$1-R717))</f>
        <v>2</v>
      </c>
      <c r="T717" s="16">
        <v>0</v>
      </c>
      <c r="U717" s="16">
        <v>0</v>
      </c>
      <c r="V717" s="16" t="str">
        <f>IF($S717&lt;3, "N/A", $M717)</f>
        <v>N/A</v>
      </c>
      <c r="W717" s="16" t="str">
        <f>IF($S717&lt;4, "N/A", $M717)</f>
        <v>N/A</v>
      </c>
      <c r="X717" s="16" t="str">
        <f>IF($S717&lt;5, "N/A", $M717)</f>
        <v>N/A</v>
      </c>
      <c r="Y717" s="15" t="str">
        <f>IF(SUM(T717:X717)&lt;&gt;Q717, "CHECK", "OK")</f>
        <v>OK</v>
      </c>
      <c r="Z717" s="15" t="str">
        <f>IF(F717=$B$1, "No", IF(S717=1, "Yes", "No"))</f>
        <v>No</v>
      </c>
      <c r="AA717" s="18" t="str">
        <f>IF(C717="DM", "N/A", IF(Z717="No","N/A",VLOOKUP(B717,'Extension List'!$A$3:$R$1972,18,FALSE)))</f>
        <v>N/A</v>
      </c>
      <c r="AB717" s="15" t="str">
        <f>IF(C717="DM", "N/A", IF(Z717="No","N/A",VLOOKUP(B717,'Extension List'!$A$3:$T$1972,20,FALSE)))</f>
        <v>N/A</v>
      </c>
      <c r="AC717" s="15" t="str">
        <f>IF(AA717="N/A", "N/A", 0)</f>
        <v>N/A</v>
      </c>
      <c r="AD717" s="16" t="str">
        <f>IF(AE717="N/A", "N/A", AA717-AE717)</f>
        <v>N/A</v>
      </c>
      <c r="AE717" s="16" t="str">
        <f>IF(AA717="N/A", "N/A", IF(AC717&gt;0, IF(AA717&lt;13, ROUNDUP(0.25*AA717,0), IF(AA717&lt;26, ROUNDUP(0.4*AA717,0), IF(AA717&lt;51, ROUNDUP(0.6*AA717,0), ROUNDUP(0.75*AA717,0)))), "N/A"))</f>
        <v>N/A</v>
      </c>
      <c r="AF717" s="16" t="str">
        <f>IF(AD717="N/A","N/A", (AE717*AC717)+Q717)</f>
        <v>N/A</v>
      </c>
      <c r="AG717" s="16" t="str">
        <f>IF($AF717="N/A", "N/A", "TBC")</f>
        <v>N/A</v>
      </c>
      <c r="AH717" s="16" t="str">
        <f>IF($AF717="N/A", "N/A", "TBC")</f>
        <v>N/A</v>
      </c>
      <c r="AI717" s="16" t="str">
        <f>IF($AF717="N/A","N/A",IF(AC717&gt;1,"TBC","N/A"))</f>
        <v>N/A</v>
      </c>
      <c r="AJ717" s="16" t="str">
        <f>IF($AF717="N/A","N/A",IF(AC717&gt;2,"TBC","N/A"))</f>
        <v>N/A</v>
      </c>
      <c r="AK717" s="16" t="str">
        <f>IF($AF717="N/A","N/A",IF(AC717&gt;3,"TBC","N/A"))</f>
        <v>N/A</v>
      </c>
      <c r="AL717" s="16" t="str">
        <f>IF(AC717="N/A","N/A",IF(AC717&gt;0,IF(SUM(AG717:AK717)&lt;&gt;AF717,"CHECK","OK"),"N/A"))</f>
        <v>N/A</v>
      </c>
      <c r="AM717" s="16">
        <f>IF(AD717="N/A", L717+T717, L717+AG717)</f>
        <v>1</v>
      </c>
      <c r="AN717" s="16">
        <f>IF(AD717="N/A", IF(U717="N/A", "N/A", L717+U717), AD717+AH717)</f>
        <v>1</v>
      </c>
      <c r="AO717" s="16" t="str">
        <f>IF(AD717="N/A", IF(V717="N/A", "N/A", L717+V717), IF(AI717="N/A", "N/A", AD717+AI717))</f>
        <v>N/A</v>
      </c>
      <c r="AP717" s="16" t="str">
        <f>IF(AD717="N/A", IF(W717="N/A", "N/A", L717+W717), IF(AJ717="N/A", "N/A", AD717+AJ717))</f>
        <v>N/A</v>
      </c>
      <c r="AQ717" s="16" t="str">
        <f>IF(AD717="N/A", IF(X717="N/A", "N/A", L717+X717), IF(AK717="N/A", "N/A", AD717+AK717))</f>
        <v>N/A</v>
      </c>
      <c r="AR717" s="15" t="s">
        <v>66</v>
      </c>
      <c r="AS717" s="15" t="s">
        <v>66</v>
      </c>
      <c r="AT717" s="15" t="s">
        <v>66</v>
      </c>
      <c r="AU717" s="15" t="s">
        <v>66</v>
      </c>
      <c r="AV717" s="15" t="s">
        <v>66</v>
      </c>
      <c r="AW717" s="15" t="s">
        <v>66</v>
      </c>
      <c r="AX717" s="15" t="s">
        <v>66</v>
      </c>
      <c r="AY717" s="15" t="s">
        <v>66</v>
      </c>
      <c r="AZ717" s="15" t="s">
        <v>66</v>
      </c>
      <c r="BA717" s="15" t="s">
        <v>66</v>
      </c>
      <c r="BB717" s="15" t="s">
        <v>66</v>
      </c>
      <c r="BC717" s="15" t="s">
        <v>66</v>
      </c>
      <c r="BD717" s="15" t="s">
        <v>66</v>
      </c>
      <c r="BE717" s="15" t="s">
        <v>66</v>
      </c>
      <c r="BF717" s="15" t="s">
        <v>66</v>
      </c>
      <c r="BG717" s="15" t="s">
        <v>66</v>
      </c>
      <c r="BH717" s="15" t="s">
        <v>66</v>
      </c>
      <c r="BI717" s="15"/>
      <c r="BJ717" s="16">
        <f>IF(AR717="R", $CA717, IF(OR(AR717="P", AR717="T", AR717="N"), 0, IF($C717="DM", $T717, IF(OR(AR717="Y", AR717="IR"),$AM717,IF(AR717="C", IF($BI717="Y", IF($AF717="N/A", $Q717, $AF717), IF($AG717="N/A", $T717,$AG717)))))))</f>
        <v>0</v>
      </c>
      <c r="BK717" s="16">
        <f>IF(AS717="R", $CA717, IF(OR(AS717="P", AS717="T", AS717="N"), 0, IF($C717="DM", $T717, IF(OR(AS717="Y", AS717="IR"),$AM717,IF(AS717="C", IF($BI717="Y", IF($AF717="N/A", $Q717, $AF717), IF($AG717="N/A", $T717,$AG717)))))))</f>
        <v>0</v>
      </c>
      <c r="BL717" s="16">
        <f>IF(AT717="R", $CA717, IF(OR(AT717="P", AT717="T", AT717="N"), 0, IF($C717="DM", $T717, IF(OR(AT717="Y", AT717="IR"),$AM717,IF(AT717="C", IF($BI717="Y", IF($AF717="N/A", $Q717, $AF717), IF($AG717="N/A", $T717,$AG717)))))))</f>
        <v>0</v>
      </c>
      <c r="BM717" s="16">
        <f>IF(AU717="R", $CA717, IF(OR(AU717="P", AU717="T", AU717="N"), 0, IF($C717="DM", $T717, IF(OR(AU717="Y", AU717="IR"),$AM717,IF(AU717="C", IF($BI717="Y", IF($AF717="N/A", $Q717, $AF717), IF($AG717="N/A", $T717,$AG717)))))))</f>
        <v>0</v>
      </c>
      <c r="BN717" s="16">
        <f>IF(AV717="R", $CA717, IF(OR(AV717="P", AV717="T", AV717="N"), 0, IF($C717="DM", $T717, IF(OR(AV717="Y", AV717="IR"),$AM717,IF(AV717="C", IF($BI717="Y", IF($AF717="N/A", $Q717, $AF717), IF($AG717="N/A", $T717,$AG717)))))))</f>
        <v>0</v>
      </c>
      <c r="BO717" s="16">
        <f>IF(AW717="R", $CA717, IF(OR(AW717="P", AW717="T", AW717="N"), 0, IF($C717="DM", $T717, IF(OR(AW717="Y", AW717="IR"),$AM717,IF(AW717="C", IF($BI717="Y", IF($AF717="N/A", $Q717, $AF717), IF($AG717="N/A", $T717,$AG717)))))))</f>
        <v>0</v>
      </c>
      <c r="BP717" s="16">
        <f>IF(AX717="R", $CA717, IF(OR(AX717="P", AX717="T", AX717="N"), 0, IF($C717="DM", $T717, IF(OR(AX717="Y", AX717="IR"),$AM717,IF(AX717="C", IF($BI717="Y", IF($AF717="N/A", $Q717, $AF717), IF($AG717="N/A", $T717,$AG717)))))))</f>
        <v>0</v>
      </c>
      <c r="BQ717" s="16">
        <f>IF(AY717="R", $CA717, IF(OR(AY717="P", AY717="T", AY717="N"), 0, IF($C717="DM", $T717, IF(OR(AY717="Y", AY717="IR"),$AM717,IF(AY717="C", IF($BI717="Y", IF($AF717="N/A", $Q717, $AF717), IF($AG717="N/A", $T717,$AG717)))))))</f>
        <v>0</v>
      </c>
      <c r="BR717" s="16">
        <f>IF(AZ717="R", $CA717, IF(OR(AZ717="P", AZ717="T", AZ717="N"), 0, IF($C717="DM", $T717, IF(OR(AZ717="Y", AZ717="IR"),$AM717,IF(AZ717="C", IF($BI717="Y", IF($AF717="N/A", $Q717, $AF717), IF($AG717="N/A", $T717,$AG717)))))))</f>
        <v>0</v>
      </c>
      <c r="BS717" s="16">
        <f>IF(BA717="R", $CA717, IF(OR(BA717="P", BA717="T", BA717="N"), 0, IF($C717="DM", $T717, IF(OR(BA717="Y", BA717="IR"),$AM717,IF(BA717="C", IF($BI717="Y", IF($AF717="N/A", $Q717, $AF717), IF($AG717="N/A", $T717,$AG717)))))))</f>
        <v>0</v>
      </c>
      <c r="BT717" s="16">
        <f>IF(BB717="R", $CA717, IF(OR(BB717="P", BB717="T", BB717="N"), 0, IF($C717="DM", $T717, IF(OR(BB717="Y", BB717="IR"),$AM717,IF(BB717="C", IF($BI717="Y", IF($BA717="C", IF($AF717="N/A", $Q717, $AF717), IF($AF717="N/A", $T717, $AM717)), IF($AG717="N/A", $T717,$AG717)))))))</f>
        <v>0</v>
      </c>
      <c r="BU717" s="16">
        <f>IF(BC717="R", $CA717, IF(OR(BC717="P", BC717="T", BC717="N"), 0, IF($C717="DM", $T717, IF(OR(BC717="Y", BC717="IR"),$AM717,IF(BC717="C", IF($BI717="Y", IF($BA717="C", IF($AF717="N/A", $Q717, $AF717), IF($AF717="N/A", $T717, $AM717)), IF($AG717="N/A", $T717,$AG717)))))))</f>
        <v>0</v>
      </c>
      <c r="BV717" s="16">
        <f>IF(BD717="R", $CA717, IF(OR(BD717="P", BD717="T", BD717="N"), 0, IF($C717="DM", $T717, IF(OR(BD717="Y", BD717="IR"),$AM717,IF(BD717="C", IF($BI717="Y", IF($BA717="C", IF($AF717="N/A", $Q717, $AF717), IF($AF717="N/A", $T717, $AM717)), IF($AG717="N/A", $T717,$AG717)))))))</f>
        <v>0</v>
      </c>
      <c r="BW717" s="16">
        <f>IF(BE717="R", $CA717, IF(OR(BE717="P", BE717="T", BE717="N"), 0, IF($C717="DM", $T717, IF(OR(BE717="Y", BE717="IR"),$AM717,IF(BE717="C", IF($BI717="Y", IF($BA717="C", IF($AF717="N/A", $Q717, $AF717), IF($AF717="N/A", $T717, $AM717)), IF($AG717="N/A", $T717,$AG717)))))))</f>
        <v>0</v>
      </c>
      <c r="BX717" s="16">
        <f>IF(BF717="R", $CA717, IF(OR(BF717="P", BF717="T", BF717="N"), 0, IF($C717="DM", $T717, IF(OR(BF717="Y", BF717="IR"),$AM717,IF(BF717="C", IF($BI717="Y", IF($BA717="C", IF($AF717="N/A", $Q717, $AF717), IF($AF717="N/A", $T717, $AM717)), IF($AG717="N/A", $T717,$AG717)))))))</f>
        <v>0</v>
      </c>
      <c r="BY717" s="16">
        <f>IF(BG717="R", $CA717, IF(OR(BG717="P", BG717="T", BG717="N"), 0, IF($C717="DM", $T717, IF(OR(BG717="Y", BG717="IR"),$AM717,IF(BG717="C", IF($BI717="Y", IF($BA717="C", IF($AF717="N/A", $Q717, $AF717), IF($AF717="N/A", $T717, $AM717)), IF($AG717="N/A", $T717,$AG717)))))))</f>
        <v>0</v>
      </c>
      <c r="BZ717" s="16">
        <f>IF(BH717="R", $CA717, IF(OR(BH717="P", BH717="T", BH717="N"), 0, IF($C717="DM", $T717, IF(OR(BH717="Y", BH717="IR"),$AM717,IF(BH717="C", IF($BI717="Y", IF($BA717="C", IF($AF717="N/A", $Q717, $AF717), IF($AF717="N/A", $T717, $AM717)), IF($AG717="N/A", $T717,$AG717)))))))</f>
        <v>0</v>
      </c>
      <c r="CA717" s="15" t="s">
        <v>75</v>
      </c>
      <c r="CB717" s="16">
        <f>BZ717</f>
        <v>0</v>
      </c>
      <c r="CC717" s="15">
        <f>IF(OR($BH717="T", $BH717="R"), 0, IF($BH717="C", IF($BI717="Y", IF($BA717="C", 0, IF(AF717="N/A", Q717-T717, AF717-AG717)), IF($AF717="N/A", U717, AH717)), AN717))</f>
        <v>1</v>
      </c>
      <c r="CD717" s="15" t="str">
        <f>IF(OR($BH717="T", $BH717="R"), 0, IF($BH717="C", IF($BI717="Y", 0, IF($AF717="N/A", V717, AI717)), AO717))</f>
        <v>N/A</v>
      </c>
      <c r="CE717" s="15" t="str">
        <f>IF(OR($BH717="T", $BH717="R"), 0, IF($BH717="C", IF($BI717="Y", 0, IF($AF717="N/A", W717, AJ717)), AP717))</f>
        <v>N/A</v>
      </c>
      <c r="CF717" s="15" t="str">
        <f>IF(OR($BH717="T", $BH717="R"), 0, IF($BH717="C", IF($BI717="Y", 0, IF($AF717="N/A", X717, AK717)), AQ717))</f>
        <v>N/A</v>
      </c>
      <c r="CG717" t="str">
        <f>IF(AC717="N/A", "S:"&amp;L717&amp;" G:"&amp;M717&amp;" GR:"&amp;Q717, IF(AC717=0, "S:"&amp;L717&amp;" G:"&amp;M717&amp;" GR:"&amp;Q717, "S:"&amp;L717&amp;"/"&amp;AD717&amp;" G:"&amp;AE717&amp;" GR:"&amp;AF717))</f>
        <v>S:1 G:0 GR:0</v>
      </c>
    </row>
    <row r="718" spans="1:85" x14ac:dyDescent="0.25">
      <c r="A718" s="14">
        <v>2961</v>
      </c>
      <c r="B718" s="15" t="s">
        <v>1487</v>
      </c>
      <c r="C718" s="15" t="s">
        <v>63</v>
      </c>
      <c r="D718" s="15" t="s">
        <v>60</v>
      </c>
      <c r="E718" s="15">
        <f>VLOOKUP(B718, 'Rookie Year'!$A$2:$B$55679,2,FALSE)</f>
        <v>2017</v>
      </c>
      <c r="F718" s="15">
        <v>2017</v>
      </c>
      <c r="G718" s="15" t="s">
        <v>40</v>
      </c>
      <c r="H718" s="15" t="s">
        <v>1927</v>
      </c>
      <c r="I718" s="16">
        <v>18</v>
      </c>
      <c r="J718" s="15">
        <v>5</v>
      </c>
      <c r="K718" s="17">
        <f>IF(AND(G718&lt;&gt;"N",R718="N/A"), IF(I718&lt;4, 0, 0.25),IF(I718=1, IF(J718=1,0.25, 0.25), IF(I718&lt;13, 0.25, IF(I718&lt;26, 0.4, IF(I718&lt;51, 0.6, 0.75)))))</f>
        <v>0.4</v>
      </c>
      <c r="L718" s="16">
        <f>I718-M718</f>
        <v>10</v>
      </c>
      <c r="M718" s="16">
        <f>ROUNDUP(I718*K718,0)</f>
        <v>8</v>
      </c>
      <c r="N718" s="16">
        <f>M718*J718</f>
        <v>40</v>
      </c>
      <c r="O718" s="16">
        <v>32</v>
      </c>
      <c r="P718" s="16">
        <v>0</v>
      </c>
      <c r="Q718" s="16">
        <f>N718-O718-P718</f>
        <v>8</v>
      </c>
      <c r="R718" s="15">
        <v>2020</v>
      </c>
      <c r="S718" s="15">
        <f>IF(R718="N/A", J718-($B$1-F718), J718-($B$1-R718))</f>
        <v>1</v>
      </c>
      <c r="T718" s="16">
        <v>8</v>
      </c>
      <c r="U718" s="16" t="str">
        <f>IF($S718&lt;2, "N/A", $M718)</f>
        <v>N/A</v>
      </c>
      <c r="V718" s="16" t="str">
        <f>IF($S718&lt;3, "N/A", $M718)</f>
        <v>N/A</v>
      </c>
      <c r="W718" s="16" t="str">
        <f>IF($S718&lt;4, "N/A", $M718)</f>
        <v>N/A</v>
      </c>
      <c r="X718" s="16" t="str">
        <f>IF($S718&lt;5, "N/A", $M718)</f>
        <v>N/A</v>
      </c>
      <c r="Y718" s="15" t="str">
        <f>IF(SUM(T718:X718)&lt;&gt;Q718, "CHECK", "OK")</f>
        <v>OK</v>
      </c>
      <c r="Z718" s="15" t="str">
        <f>IF(F718=$B$1, "No", IF(S718=1, "Yes", "No"))</f>
        <v>Yes</v>
      </c>
      <c r="AA718" s="18">
        <f>IF(C718="DM", "N/A", IF(Z718="No","N/A",VLOOKUP(B718,'Extension List'!$A$3:$R$1972,18,FALSE)))</f>
        <v>20</v>
      </c>
      <c r="AB718" s="15">
        <f>IF(C718="DM", "N/A", IF(Z718="No","N/A",VLOOKUP(B718,'Extension List'!$A$3:$T$1972,20,FALSE)))</f>
        <v>4</v>
      </c>
      <c r="AC718" s="15">
        <f>IF(AA718="N/A", "N/A", 0)</f>
        <v>0</v>
      </c>
      <c r="AD718" s="16" t="str">
        <f>IF(AE718="N/A", "N/A", AA718-AE718)</f>
        <v>N/A</v>
      </c>
      <c r="AE718" s="16" t="str">
        <f>IF(AA718="N/A", "N/A", IF(AC718&gt;0, IF(AA718&lt;13, ROUNDUP(0.25*AA718,0), IF(AA718&lt;26, ROUNDUP(0.4*AA718,0), IF(AA718&lt;51, ROUNDUP(0.6*AA718,0), ROUNDUP(0.75*AA718,0)))), "N/A"))</f>
        <v>N/A</v>
      </c>
      <c r="AF718" s="16" t="str">
        <f>IF(AD718="N/A","N/A", (AE718*AC718)+Q718)</f>
        <v>N/A</v>
      </c>
      <c r="AG718" s="16" t="str">
        <f>IF($AF718="N/A", "N/A", "TBC")</f>
        <v>N/A</v>
      </c>
      <c r="AH718" s="16" t="str">
        <f>IF($AF718="N/A", "N/A", "TBC")</f>
        <v>N/A</v>
      </c>
      <c r="AI718" s="16" t="str">
        <f>IF($AF718="N/A","N/A",IF(AC718&gt;1,"TBC","N/A"))</f>
        <v>N/A</v>
      </c>
      <c r="AJ718" s="16" t="str">
        <f>IF($AF718="N/A","N/A",IF(AC718&gt;2,"TBC","N/A"))</f>
        <v>N/A</v>
      </c>
      <c r="AK718" s="16" t="str">
        <f>IF($AF718="N/A","N/A",IF(AC718&gt;3,"TBC","N/A"))</f>
        <v>N/A</v>
      </c>
      <c r="AL718" s="16" t="str">
        <f>IF(AC718="N/A","N/A",IF(AC718&gt;0,IF(SUM(AG718:AK718)&lt;&gt;AF718,"CHECK","OK"),"N/A"))</f>
        <v>N/A</v>
      </c>
      <c r="AM718" s="16">
        <f>IF(AD718="N/A", L718+T718, L718+AG718)</f>
        <v>18</v>
      </c>
      <c r="AN718" s="16" t="str">
        <f>IF(AD718="N/A", IF(U718="N/A", "N/A", L718+U718), AD718+AH718)</f>
        <v>N/A</v>
      </c>
      <c r="AO718" s="16" t="str">
        <f>IF(AD718="N/A", IF(V718="N/A", "N/A", L718+V718), IF(AI718="N/A", "N/A", AD718+AI718))</f>
        <v>N/A</v>
      </c>
      <c r="AP718" s="16" t="str">
        <f>IF(AD718="N/A", IF(W718="N/A", "N/A", L718+W718), IF(AJ718="N/A", "N/A", AD718+AJ718))</f>
        <v>N/A</v>
      </c>
      <c r="AQ718" s="16" t="str">
        <f>IF(AD718="N/A", IF(X718="N/A", "N/A", L718+X718), IF(AK718="N/A", "N/A", AD718+AK718))</f>
        <v>N/A</v>
      </c>
      <c r="AR718" s="15" t="s">
        <v>40</v>
      </c>
      <c r="AS718" s="15" t="s">
        <v>40</v>
      </c>
      <c r="AT718" s="15" t="s">
        <v>40</v>
      </c>
      <c r="AU718" s="15" t="s">
        <v>44</v>
      </c>
      <c r="AV718" s="15" t="s">
        <v>44</v>
      </c>
      <c r="AW718" s="15" t="s">
        <v>44</v>
      </c>
      <c r="AX718" s="15" t="s">
        <v>44</v>
      </c>
      <c r="AY718" s="15" t="s">
        <v>44</v>
      </c>
      <c r="AZ718" s="15" t="s">
        <v>44</v>
      </c>
      <c r="BA718" s="15" t="s">
        <v>44</v>
      </c>
      <c r="BB718" s="15" t="s">
        <v>44</v>
      </c>
      <c r="BC718" s="15" t="s">
        <v>44</v>
      </c>
      <c r="BD718" s="15" t="s">
        <v>44</v>
      </c>
      <c r="BE718" s="15" t="s">
        <v>44</v>
      </c>
      <c r="BF718" s="15" t="s">
        <v>44</v>
      </c>
      <c r="BG718" s="15" t="s">
        <v>44</v>
      </c>
      <c r="BH718" s="15" t="s">
        <v>44</v>
      </c>
      <c r="BI718" s="15" t="s">
        <v>40</v>
      </c>
      <c r="BJ718" s="16">
        <f>IF(AR718="R", $CA718, IF(OR(AR718="P", AR718="T", AR718="N"), 0, IF($C718="DM", $T718, IF(OR(AR718="Y", AR718="IR"),$AM718,IF(AR718="C", IF($BI718="Y", IF($AF718="N/A", $Q718, $AF718), IF($AG718="N/A", $T718,$AG718)))))))</f>
        <v>18</v>
      </c>
      <c r="BK718" s="16">
        <f>IF(AS718="R", $CA718, IF(OR(AS718="P", AS718="T", AS718="N"), 0, IF($C718="DM", $T718, IF(OR(AS718="Y", AS718="IR"),$AM718,IF(AS718="C", IF($BI718="Y", IF($AF718="N/A", $Q718, $AF718), IF($AG718="N/A", $T718,$AG718)))))))</f>
        <v>18</v>
      </c>
      <c r="BL718" s="16">
        <f>IF(AT718="R", $CA718, IF(OR(AT718="P", AT718="T", AT718="N"), 0, IF($C718="DM", $T718, IF(OR(AT718="Y", AT718="IR"),$AM718,IF(AT718="C", IF($BI718="Y", IF($AF718="N/A", $Q718, $AF718), IF($AG718="N/A", $T718,$AG718)))))))</f>
        <v>18</v>
      </c>
      <c r="BM718" s="16">
        <f>IF(AU718="R", $CA718, IF(OR(AU718="P", AU718="T", AU718="N"), 0, IF($C718="DM", $T718, IF(OR(AU718="Y", AU718="IR"),$AM718,IF(AU718="C", IF($BI718="Y", IF($AF718="N/A", $Q718, $AF718), IF($AG718="N/A", $T718,$AG718)))))))</f>
        <v>8</v>
      </c>
      <c r="BN718" s="16">
        <f>IF(AV718="R", $CA718, IF(OR(AV718="P", AV718="T", AV718="N"), 0, IF($C718="DM", $T718, IF(OR(AV718="Y", AV718="IR"),$AM718,IF(AV718="C", IF($BI718="Y", IF($AF718="N/A", $Q718, $AF718), IF($AG718="N/A", $T718,$AG718)))))))</f>
        <v>8</v>
      </c>
      <c r="BO718" s="16">
        <f>IF(AW718="R", $CA718, IF(OR(AW718="P", AW718="T", AW718="N"), 0, IF($C718="DM", $T718, IF(OR(AW718="Y", AW718="IR"),$AM718,IF(AW718="C", IF($BI718="Y", IF($AF718="N/A", $Q718, $AF718), IF($AG718="N/A", $T718,$AG718)))))))</f>
        <v>8</v>
      </c>
      <c r="BP718" s="16">
        <f>IF(AX718="R", $CA718, IF(OR(AX718="P", AX718="T", AX718="N"), 0, IF($C718="DM", $T718, IF(OR(AX718="Y", AX718="IR"),$AM718,IF(AX718="C", IF($BI718="Y", IF($AF718="N/A", $Q718, $AF718), IF($AG718="N/A", $T718,$AG718)))))))</f>
        <v>8</v>
      </c>
      <c r="BQ718" s="16">
        <f>IF(AY718="R", $CA718, IF(OR(AY718="P", AY718="T", AY718="N"), 0, IF($C718="DM", $T718, IF(OR(AY718="Y", AY718="IR"),$AM718,IF(AY718="C", IF($BI718="Y", IF($AF718="N/A", $Q718, $AF718), IF($AG718="N/A", $T718,$AG718)))))))</f>
        <v>8</v>
      </c>
      <c r="BR718" s="16">
        <f>IF(AZ718="R", $CA718, IF(OR(AZ718="P", AZ718="T", AZ718="N"), 0, IF($C718="DM", $T718, IF(OR(AZ718="Y", AZ718="IR"),$AM718,IF(AZ718="C", IF($BI718="Y", IF($AF718="N/A", $Q718, $AF718), IF($AG718="N/A", $T718,$AG718)))))))</f>
        <v>8</v>
      </c>
      <c r="BS718" s="16">
        <f>IF(BA718="R", $CA718, IF(OR(BA718="P", BA718="T", BA718="N"), 0, IF($C718="DM", $T718, IF(OR(BA718="Y", BA718="IR"),$AM718,IF(BA718="C", IF($BI718="Y", IF($AF718="N/A", $Q718, $AF718), IF($AG718="N/A", $T718,$AG718)))))))</f>
        <v>8</v>
      </c>
      <c r="BT718" s="16">
        <f>IF(BB718="R", $CA718, IF(OR(BB718="P", BB718="T", BB718="N"), 0, IF($C718="DM", $T718, IF(OR(BB718="Y", BB718="IR"),$AM718,IF(BB718="C", IF($BI718="Y", IF($BA718="C", IF($AF718="N/A", $Q718, $AF718), IF($AF718="N/A", $T718, $AM718)), IF($AG718="N/A", $T718,$AG718)))))))</f>
        <v>8</v>
      </c>
      <c r="BU718" s="16">
        <f>IF(BC718="R", $CA718, IF(OR(BC718="P", BC718="T", BC718="N"), 0, IF($C718="DM", $T718, IF(OR(BC718="Y", BC718="IR"),$AM718,IF(BC718="C", IF($BI718="Y", IF($BA718="C", IF($AF718="N/A", $Q718, $AF718), IF($AF718="N/A", $T718, $AM718)), IF($AG718="N/A", $T718,$AG718)))))))</f>
        <v>8</v>
      </c>
      <c r="BV718" s="16">
        <f>IF(BD718="R", $CA718, IF(OR(BD718="P", BD718="T", BD718="N"), 0, IF($C718="DM", $T718, IF(OR(BD718="Y", BD718="IR"),$AM718,IF(BD718="C", IF($BI718="Y", IF($BA718="C", IF($AF718="N/A", $Q718, $AF718), IF($AF718="N/A", $T718, $AM718)), IF($AG718="N/A", $T718,$AG718)))))))</f>
        <v>8</v>
      </c>
      <c r="BW718" s="16">
        <f>IF(BE718="R", $CA718, IF(OR(BE718="P", BE718="T", BE718="N"), 0, IF($C718="DM", $T718, IF(OR(BE718="Y", BE718="IR"),$AM718,IF(BE718="C", IF($BI718="Y", IF($BA718="C", IF($AF718="N/A", $Q718, $AF718), IF($AF718="N/A", $T718, $AM718)), IF($AG718="N/A", $T718,$AG718)))))))</f>
        <v>8</v>
      </c>
      <c r="BX718" s="16">
        <f>IF(BF718="R", $CA718, IF(OR(BF718="P", BF718="T", BF718="N"), 0, IF($C718="DM", $T718, IF(OR(BF718="Y", BF718="IR"),$AM718,IF(BF718="C", IF($BI718="Y", IF($BA718="C", IF($AF718="N/A", $Q718, $AF718), IF($AF718="N/A", $T718, $AM718)), IF($AG718="N/A", $T718,$AG718)))))))</f>
        <v>8</v>
      </c>
      <c r="BY718" s="16">
        <f>IF(BG718="R", $CA718, IF(OR(BG718="P", BG718="T", BG718="N"), 0, IF($C718="DM", $T718, IF(OR(BG718="Y", BG718="IR"),$AM718,IF(BG718="C", IF($BI718="Y", IF($BA718="C", IF($AF718="N/A", $Q718, $AF718), IF($AF718="N/A", $T718, $AM718)), IF($AG718="N/A", $T718,$AG718)))))))</f>
        <v>8</v>
      </c>
      <c r="BZ718" s="16">
        <f>IF(BH718="R", $CA718, IF(OR(BH718="P", BH718="T", BH718="N"), 0, IF($C718="DM", $T718, IF(OR(BH718="Y", BH718="IR"),$AM718,IF(BH718="C", IF($BI718="Y", IF($BA718="C", IF($AF718="N/A", $Q718, $AF718), IF($AF718="N/A", $T718, $AM718)), IF($AG718="N/A", $T718,$AG718)))))))</f>
        <v>8</v>
      </c>
      <c r="CA718" s="15" t="s">
        <v>75</v>
      </c>
      <c r="CB718" s="16">
        <f>BZ718</f>
        <v>8</v>
      </c>
      <c r="CC718" s="15">
        <f>IF(OR($BH718="T", $BH718="R"), 0, IF($BH718="C", IF($BI718="Y", IF($BA718="C", 0, IF(AF718="N/A", Q718-T718, AF718-AG718)), IF($AF718="N/A", U718, AH718)), AN718))</f>
        <v>0</v>
      </c>
      <c r="CD718" s="15">
        <f>IF(OR($BH718="T", $BH718="R"), 0, IF($BH718="C", IF($BI718="Y", 0, IF($AF718="N/A", V718, AI718)), AO718))</f>
        <v>0</v>
      </c>
      <c r="CE718" s="15">
        <f>IF(OR($BH718="T", $BH718="R"), 0, IF($BH718="C", IF($BI718="Y", 0, IF($AF718="N/A", W718, AJ718)), AP718))</f>
        <v>0</v>
      </c>
      <c r="CF718" s="15">
        <f>IF(OR($BH718="T", $BH718="R"), 0, IF($BH718="C", IF($BI718="Y", 0, IF($AF718="N/A", X718, AK718)), AQ718))</f>
        <v>0</v>
      </c>
      <c r="CG718" t="str">
        <f>IF(AC718="N/A", "S:"&amp;L718&amp;" G:"&amp;M718&amp;" GR:"&amp;Q718, IF(AC718=0, "S:"&amp;L718&amp;" G:"&amp;M718&amp;" GR:"&amp;Q718, "S:"&amp;L718&amp;"/"&amp;AD718&amp;" G:"&amp;AE718&amp;" GR:"&amp;AF718))</f>
        <v>S:10 G:8 GR:8</v>
      </c>
    </row>
    <row r="719" spans="1:85" x14ac:dyDescent="0.25">
      <c r="A719" s="14">
        <v>5215</v>
      </c>
      <c r="B719" s="15" t="s">
        <v>2809</v>
      </c>
      <c r="C719" s="15" t="s">
        <v>63</v>
      </c>
      <c r="D719" s="15" t="s">
        <v>60</v>
      </c>
      <c r="E719" s="15">
        <f>VLOOKUP(B719, 'Rookie Year'!$A$2:$B$55679,2,FALSE)</f>
        <v>2023</v>
      </c>
      <c r="F719" s="15">
        <v>2023</v>
      </c>
      <c r="G719" s="15" t="s">
        <v>40</v>
      </c>
      <c r="H719" s="15" t="s">
        <v>2872</v>
      </c>
      <c r="I719" s="16">
        <v>1</v>
      </c>
      <c r="J719" s="15">
        <v>3</v>
      </c>
      <c r="K719" s="17">
        <f>IF(AND(G719&lt;&gt;"N",R719="N/A"), IF(I719&lt;4, 0, 0.25),IF(I719=1, IF(J719=1,0.25, 0.25), IF(I719&lt;13, 0.25, IF(I719&lt;26, 0.4, IF(I719&lt;51, 0.6, 0.75)))))</f>
        <v>0</v>
      </c>
      <c r="L719" s="16">
        <f>I719-M719</f>
        <v>1</v>
      </c>
      <c r="M719" s="16">
        <f>ROUNDUP(I719*K719,0)</f>
        <v>0</v>
      </c>
      <c r="N719" s="16">
        <f>M719*J719</f>
        <v>0</v>
      </c>
      <c r="O719" s="16">
        <v>0</v>
      </c>
      <c r="P719" s="16">
        <v>0</v>
      </c>
      <c r="Q719" s="16">
        <f>N719-O719-P719</f>
        <v>0</v>
      </c>
      <c r="R719" s="15" t="s">
        <v>75</v>
      </c>
      <c r="S719" s="15">
        <f>IF(R719="N/A", J719-($B$1-F719), J719-($B$1-R719))</f>
        <v>2</v>
      </c>
      <c r="T719" s="16">
        <v>0</v>
      </c>
      <c r="U719" s="16">
        <v>0</v>
      </c>
      <c r="V719" s="16" t="str">
        <f>IF($S719&lt;3, "N/A", $M719)</f>
        <v>N/A</v>
      </c>
      <c r="W719" s="16" t="str">
        <f>IF($S719&lt;4, "N/A", $M719)</f>
        <v>N/A</v>
      </c>
      <c r="X719" s="16" t="str">
        <f>IF($S719&lt;5, "N/A", $M719)</f>
        <v>N/A</v>
      </c>
      <c r="Y719" s="15" t="str">
        <f>IF(SUM(T719:X719)&lt;&gt;Q719, "CHECK", "OK")</f>
        <v>OK</v>
      </c>
      <c r="Z719" s="15" t="str">
        <f>IF(F719=$B$1, "No", IF(S719=1, "Yes", "No"))</f>
        <v>No</v>
      </c>
      <c r="AA719" s="18" t="str">
        <f>IF(C719="DM", "N/A", IF(Z719="No","N/A",VLOOKUP(B719,'Extension List'!$A$3:$R$1972,18,FALSE)))</f>
        <v>N/A</v>
      </c>
      <c r="AB719" s="15" t="str">
        <f>IF(C719="DM", "N/A", IF(Z719="No","N/A",VLOOKUP(B719,'Extension List'!$A$3:$T$1972,20,FALSE)))</f>
        <v>N/A</v>
      </c>
      <c r="AC719" s="15" t="str">
        <f>IF(AA719="N/A", "N/A", 0)</f>
        <v>N/A</v>
      </c>
      <c r="AD719" s="16" t="str">
        <f>IF(AE719="N/A", "N/A", AA719-AE719)</f>
        <v>N/A</v>
      </c>
      <c r="AE719" s="16" t="str">
        <f>IF(AA719="N/A", "N/A", IF(AC719&gt;0, IF(AA719&lt;13, ROUNDUP(0.25*AA719,0), IF(AA719&lt;26, ROUNDUP(0.4*AA719,0), IF(AA719&lt;51, ROUNDUP(0.6*AA719,0), ROUNDUP(0.75*AA719,0)))), "N/A"))</f>
        <v>N/A</v>
      </c>
      <c r="AF719" s="16" t="str">
        <f>IF(AD719="N/A","N/A", (AE719*AC719)+Q719)</f>
        <v>N/A</v>
      </c>
      <c r="AG719" s="16" t="str">
        <f>IF($AF719="N/A", "N/A", "TBC")</f>
        <v>N/A</v>
      </c>
      <c r="AH719" s="16" t="str">
        <f>IF($AF719="N/A", "N/A", "TBC")</f>
        <v>N/A</v>
      </c>
      <c r="AI719" s="16" t="str">
        <f>IF($AF719="N/A","N/A",IF(AC719&gt;1,"TBC","N/A"))</f>
        <v>N/A</v>
      </c>
      <c r="AJ719" s="16" t="str">
        <f>IF($AF719="N/A","N/A",IF(AC719&gt;2,"TBC","N/A"))</f>
        <v>N/A</v>
      </c>
      <c r="AK719" s="16" t="str">
        <f>IF($AF719="N/A","N/A",IF(AC719&gt;3,"TBC","N/A"))</f>
        <v>N/A</v>
      </c>
      <c r="AL719" s="16" t="str">
        <f>IF(AC719="N/A","N/A",IF(AC719&gt;0,IF(SUM(AG719:AK719)&lt;&gt;AF719,"CHECK","OK"),"N/A"))</f>
        <v>N/A</v>
      </c>
      <c r="AM719" s="16">
        <f>IF(AD719="N/A", L719+T719, L719+AG719)</f>
        <v>1</v>
      </c>
      <c r="AN719" s="16">
        <f>IF(AD719="N/A", IF(U719="N/A", "N/A", L719+U719), AD719+AH719)</f>
        <v>1</v>
      </c>
      <c r="AO719" s="16" t="str">
        <f>IF(AD719="N/A", IF(V719="N/A", "N/A", L719+V719), IF(AI719="N/A", "N/A", AD719+AI719))</f>
        <v>N/A</v>
      </c>
      <c r="AP719" s="16" t="str">
        <f>IF(AD719="N/A", IF(W719="N/A", "N/A", L719+W719), IF(AJ719="N/A", "N/A", AD719+AJ719))</f>
        <v>N/A</v>
      </c>
      <c r="AQ719" s="16" t="str">
        <f>IF(AD719="N/A", IF(X719="N/A", "N/A", L719+X719), IF(AK719="N/A", "N/A", AD719+AK719))</f>
        <v>N/A</v>
      </c>
      <c r="AR719" s="15" t="s">
        <v>66</v>
      </c>
      <c r="AS719" s="15" t="s">
        <v>66</v>
      </c>
      <c r="AT719" s="15" t="s">
        <v>66</v>
      </c>
      <c r="AU719" s="15" t="s">
        <v>66</v>
      </c>
      <c r="AV719" s="15" t="s">
        <v>66</v>
      </c>
      <c r="AW719" s="15" t="s">
        <v>66</v>
      </c>
      <c r="AX719" s="15" t="s">
        <v>66</v>
      </c>
      <c r="AY719" s="15" t="s">
        <v>66</v>
      </c>
      <c r="AZ719" s="15" t="s">
        <v>66</v>
      </c>
      <c r="BA719" s="15" t="s">
        <v>66</v>
      </c>
      <c r="BB719" s="15" t="s">
        <v>66</v>
      </c>
      <c r="BC719" s="15" t="s">
        <v>66</v>
      </c>
      <c r="BD719" s="15" t="s">
        <v>66</v>
      </c>
      <c r="BE719" s="15" t="s">
        <v>66</v>
      </c>
      <c r="BF719" s="15" t="s">
        <v>66</v>
      </c>
      <c r="BG719" s="15" t="s">
        <v>66</v>
      </c>
      <c r="BH719" s="15" t="s">
        <v>66</v>
      </c>
      <c r="BI719" s="15"/>
      <c r="BJ719" s="16">
        <f>IF(AR719="R", $CA719, IF(OR(AR719="P", AR719="T", AR719="N"), 0, IF($C719="DM", $T719, IF(OR(AR719="Y", AR719="IR"),$AM719,IF(AR719="C", IF($BI719="Y", IF($AF719="N/A", $Q719, $AF719), IF($AG719="N/A", $T719,$AG719)))))))</f>
        <v>0</v>
      </c>
      <c r="BK719" s="16">
        <f>IF(AS719="R", $CA719, IF(OR(AS719="P", AS719="T", AS719="N"), 0, IF($C719="DM", $T719, IF(OR(AS719="Y", AS719="IR"),$AM719,IF(AS719="C", IF($BI719="Y", IF($AF719="N/A", $Q719, $AF719), IF($AG719="N/A", $T719,$AG719)))))))</f>
        <v>0</v>
      </c>
      <c r="BL719" s="16">
        <f>IF(AT719="R", $CA719, IF(OR(AT719="P", AT719="T", AT719="N"), 0, IF($C719="DM", $T719, IF(OR(AT719="Y", AT719="IR"),$AM719,IF(AT719="C", IF($BI719="Y", IF($AF719="N/A", $Q719, $AF719), IF($AG719="N/A", $T719,$AG719)))))))</f>
        <v>0</v>
      </c>
      <c r="BM719" s="16">
        <f>IF(AU719="R", $CA719, IF(OR(AU719="P", AU719="T", AU719="N"), 0, IF($C719="DM", $T719, IF(OR(AU719="Y", AU719="IR"),$AM719,IF(AU719="C", IF($BI719="Y", IF($AF719="N/A", $Q719, $AF719), IF($AG719="N/A", $T719,$AG719)))))))</f>
        <v>0</v>
      </c>
      <c r="BN719" s="16">
        <f>IF(AV719="R", $CA719, IF(OR(AV719="P", AV719="T", AV719="N"), 0, IF($C719="DM", $T719, IF(OR(AV719="Y", AV719="IR"),$AM719,IF(AV719="C", IF($BI719="Y", IF($AF719="N/A", $Q719, $AF719), IF($AG719="N/A", $T719,$AG719)))))))</f>
        <v>0</v>
      </c>
      <c r="BO719" s="16">
        <f>IF(AW719="R", $CA719, IF(OR(AW719="P", AW719="T", AW719="N"), 0, IF($C719="DM", $T719, IF(OR(AW719="Y", AW719="IR"),$AM719,IF(AW719="C", IF($BI719="Y", IF($AF719="N/A", $Q719, $AF719), IF($AG719="N/A", $T719,$AG719)))))))</f>
        <v>0</v>
      </c>
      <c r="BP719" s="16">
        <f>IF(AX719="R", $CA719, IF(OR(AX719="P", AX719="T", AX719="N"), 0, IF($C719="DM", $T719, IF(OR(AX719="Y", AX719="IR"),$AM719,IF(AX719="C", IF($BI719="Y", IF($AF719="N/A", $Q719, $AF719), IF($AG719="N/A", $T719,$AG719)))))))</f>
        <v>0</v>
      </c>
      <c r="BQ719" s="16">
        <f>IF(AY719="R", $CA719, IF(OR(AY719="P", AY719="T", AY719="N"), 0, IF($C719="DM", $T719, IF(OR(AY719="Y", AY719="IR"),$AM719,IF(AY719="C", IF($BI719="Y", IF($AF719="N/A", $Q719, $AF719), IF($AG719="N/A", $T719,$AG719)))))))</f>
        <v>0</v>
      </c>
      <c r="BR719" s="16">
        <f>IF(AZ719="R", $CA719, IF(OR(AZ719="P", AZ719="T", AZ719="N"), 0, IF($C719="DM", $T719, IF(OR(AZ719="Y", AZ719="IR"),$AM719,IF(AZ719="C", IF($BI719="Y", IF($AF719="N/A", $Q719, $AF719), IF($AG719="N/A", $T719,$AG719)))))))</f>
        <v>0</v>
      </c>
      <c r="BS719" s="16">
        <f>IF(BA719="R", $CA719, IF(OR(BA719="P", BA719="T", BA719="N"), 0, IF($C719="DM", $T719, IF(OR(BA719="Y", BA719="IR"),$AM719,IF(BA719="C", IF($BI719="Y", IF($AF719="N/A", $Q719, $AF719), IF($AG719="N/A", $T719,$AG719)))))))</f>
        <v>0</v>
      </c>
      <c r="BT719" s="16">
        <f>IF(BB719="R", $CA719, IF(OR(BB719="P", BB719="T", BB719="N"), 0, IF($C719="DM", $T719, IF(OR(BB719="Y", BB719="IR"),$AM719,IF(BB719="C", IF($BI719="Y", IF($BA719="C", IF($AF719="N/A", $Q719, $AF719), IF($AF719="N/A", $T719, $AM719)), IF($AG719="N/A", $T719,$AG719)))))))</f>
        <v>0</v>
      </c>
      <c r="BU719" s="16">
        <f>IF(BC719="R", $CA719, IF(OR(BC719="P", BC719="T", BC719="N"), 0, IF($C719="DM", $T719, IF(OR(BC719="Y", BC719="IR"),$AM719,IF(BC719="C", IF($BI719="Y", IF($BA719="C", IF($AF719="N/A", $Q719, $AF719), IF($AF719="N/A", $T719, $AM719)), IF($AG719="N/A", $T719,$AG719)))))))</f>
        <v>0</v>
      </c>
      <c r="BV719" s="16">
        <f>IF(BD719="R", $CA719, IF(OR(BD719="P", BD719="T", BD719="N"), 0, IF($C719="DM", $T719, IF(OR(BD719="Y", BD719="IR"),$AM719,IF(BD719="C", IF($BI719="Y", IF($BA719="C", IF($AF719="N/A", $Q719, $AF719), IF($AF719="N/A", $T719, $AM719)), IF($AG719="N/A", $T719,$AG719)))))))</f>
        <v>0</v>
      </c>
      <c r="BW719" s="16">
        <f>IF(BE719="R", $CA719, IF(OR(BE719="P", BE719="T", BE719="N"), 0, IF($C719="DM", $T719, IF(OR(BE719="Y", BE719="IR"),$AM719,IF(BE719="C", IF($BI719="Y", IF($BA719="C", IF($AF719="N/A", $Q719, $AF719), IF($AF719="N/A", $T719, $AM719)), IF($AG719="N/A", $T719,$AG719)))))))</f>
        <v>0</v>
      </c>
      <c r="BX719" s="16">
        <f>IF(BF719="R", $CA719, IF(OR(BF719="P", BF719="T", BF719="N"), 0, IF($C719="DM", $T719, IF(OR(BF719="Y", BF719="IR"),$AM719,IF(BF719="C", IF($BI719="Y", IF($BA719="C", IF($AF719="N/A", $Q719, $AF719), IF($AF719="N/A", $T719, $AM719)), IF($AG719="N/A", $T719,$AG719)))))))</f>
        <v>0</v>
      </c>
      <c r="BY719" s="16">
        <f>IF(BG719="R", $CA719, IF(OR(BG719="P", BG719="T", BG719="N"), 0, IF($C719="DM", $T719, IF(OR(BG719="Y", BG719="IR"),$AM719,IF(BG719="C", IF($BI719="Y", IF($BA719="C", IF($AF719="N/A", $Q719, $AF719), IF($AF719="N/A", $T719, $AM719)), IF($AG719="N/A", $T719,$AG719)))))))</f>
        <v>0</v>
      </c>
      <c r="BZ719" s="16">
        <f>IF(BH719="R", $CA719, IF(OR(BH719="P", BH719="T", BH719="N"), 0, IF($C719="DM", $T719, IF(OR(BH719="Y", BH719="IR"),$AM719,IF(BH719="C", IF($BI719="Y", IF($BA719="C", IF($AF719="N/A", $Q719, $AF719), IF($AF719="N/A", $T719, $AM719)), IF($AG719="N/A", $T719,$AG719)))))))</f>
        <v>0</v>
      </c>
      <c r="CA719" s="15" t="s">
        <v>75</v>
      </c>
      <c r="CB719" s="16">
        <f>BZ719</f>
        <v>0</v>
      </c>
      <c r="CC719" s="15">
        <f>IF(OR($BH719="T", $BH719="R"), 0, IF($BH719="C", IF($BI719="Y", IF($BA719="C", 0, IF(AF719="N/A", Q719-T719, AF719-AG719)), IF($AF719="N/A", U719, AH719)), AN719))</f>
        <v>1</v>
      </c>
      <c r="CD719" s="15" t="str">
        <f>IF(OR($BH719="T", $BH719="R"), 0, IF($BH719="C", IF($BI719="Y", 0, IF($AF719="N/A", V719, AI719)), AO719))</f>
        <v>N/A</v>
      </c>
      <c r="CE719" s="15" t="str">
        <f>IF(OR($BH719="T", $BH719="R"), 0, IF($BH719="C", IF($BI719="Y", 0, IF($AF719="N/A", W719, AJ719)), AP719))</f>
        <v>N/A</v>
      </c>
      <c r="CF719" s="15" t="str">
        <f>IF(OR($BH719="T", $BH719="R"), 0, IF($BH719="C", IF($BI719="Y", 0, IF($AF719="N/A", X719, AK719)), AQ719))</f>
        <v>N/A</v>
      </c>
      <c r="CG719" t="str">
        <f>IF(AC719="N/A", "S:"&amp;L719&amp;" G:"&amp;M719&amp;" GR:"&amp;Q719, IF(AC719=0, "S:"&amp;L719&amp;" G:"&amp;M719&amp;" GR:"&amp;Q719, "S:"&amp;L719&amp;"/"&amp;AD719&amp;" G:"&amp;AE719&amp;" GR:"&amp;AF719))</f>
        <v>S:1 G:0 GR:0</v>
      </c>
    </row>
    <row r="720" spans="1:85" x14ac:dyDescent="0.25">
      <c r="A720" s="14">
        <v>5809</v>
      </c>
      <c r="B720" s="15" t="s">
        <v>1524</v>
      </c>
      <c r="C720" s="15" t="s">
        <v>63</v>
      </c>
      <c r="D720" s="15" t="s">
        <v>60</v>
      </c>
      <c r="E720" s="15">
        <f>VLOOKUP(B720, 'Rookie Year'!$A$2:$B$55679,2,FALSE)</f>
        <v>2016</v>
      </c>
      <c r="F720" s="15">
        <v>2024</v>
      </c>
      <c r="G720" s="15" t="s">
        <v>42</v>
      </c>
      <c r="H720" s="15">
        <v>7</v>
      </c>
      <c r="I720" s="16">
        <v>2</v>
      </c>
      <c r="J720" s="15">
        <v>1</v>
      </c>
      <c r="K720" s="17">
        <f>IF(AND(G720&lt;&gt;"N",R720="N/A"), IF(I720&lt;4, 0, 0.25),IF(I720=1, IF(J720=1,0.25, 0.25), IF(I720&lt;13, 0.25, IF(I720&lt;26, 0.4, IF(I720&lt;51, 0.6, 0.75)))))</f>
        <v>0.25</v>
      </c>
      <c r="L720" s="16">
        <f>I720-M720</f>
        <v>1</v>
      </c>
      <c r="M720" s="16">
        <f>ROUNDUP(I720*K720,0)</f>
        <v>1</v>
      </c>
      <c r="N720" s="16">
        <f>M720*J720</f>
        <v>1</v>
      </c>
      <c r="O720" s="16">
        <v>0</v>
      </c>
      <c r="P720" s="16">
        <v>0</v>
      </c>
      <c r="Q720" s="16">
        <f>N720-O720-P720</f>
        <v>1</v>
      </c>
      <c r="R720" s="15" t="s">
        <v>75</v>
      </c>
      <c r="S720" s="15">
        <f>IF(R720="N/A", J720-($B$1-F720), J720-($B$1-R720))</f>
        <v>1</v>
      </c>
      <c r="T720" s="16">
        <f>IF($S720&lt;1, "N/A", $M720)</f>
        <v>1</v>
      </c>
      <c r="U720" s="16" t="str">
        <f>IF($S720&lt;2, "N/A", $M720)</f>
        <v>N/A</v>
      </c>
      <c r="V720" s="16" t="str">
        <f>IF($S720&lt;3, "N/A", $M720)</f>
        <v>N/A</v>
      </c>
      <c r="W720" s="16" t="str">
        <f>IF($S720&lt;4, "N/A", $M720)</f>
        <v>N/A</v>
      </c>
      <c r="X720" s="16" t="str">
        <f>IF($S720&lt;5, "N/A", $M720)</f>
        <v>N/A</v>
      </c>
      <c r="Y720" s="15" t="str">
        <f>IF(SUM(T720:X720)&lt;&gt;Q720, "CHECK", "OK")</f>
        <v>OK</v>
      </c>
      <c r="Z720" s="15" t="str">
        <f>IF(F720=$B$1, "No", IF(S720=1, "Yes", "No"))</f>
        <v>No</v>
      </c>
      <c r="AA720" s="18" t="str">
        <f>IF(C720="DM", "N/A", IF(Z720="No","N/A",VLOOKUP(B720,'Extension List'!$A$3:$R$1972,18,FALSE)))</f>
        <v>N/A</v>
      </c>
      <c r="AB720" s="15" t="str">
        <f>IF(C720="DM", "N/A", IF(Z720="No","N/A",VLOOKUP(B720,'Extension List'!$A$3:$T$1972,20,FALSE)))</f>
        <v>N/A</v>
      </c>
      <c r="AC720" s="15" t="str">
        <f>IF(AA720="N/A", "N/A", 0)</f>
        <v>N/A</v>
      </c>
      <c r="AD720" s="16" t="str">
        <f>IF(AE720="N/A", "N/A", AA720-AE720)</f>
        <v>N/A</v>
      </c>
      <c r="AE720" s="16" t="str">
        <f>IF(AA720="N/A", "N/A", IF(AC720&gt;0, IF(AA720&lt;13, ROUNDUP(0.25*AA720,0), IF(AA720&lt;26, ROUNDUP(0.4*AA720,0), IF(AA720&lt;51, ROUNDUP(0.6*AA720,0), ROUNDUP(0.75*AA720,0)))), "N/A"))</f>
        <v>N/A</v>
      </c>
      <c r="AF720" s="16" t="str">
        <f>IF(AD720="N/A","N/A", (AE720*AC720)+Q720)</f>
        <v>N/A</v>
      </c>
      <c r="AG720" s="16" t="str">
        <f>IF($AF720="N/A", "N/A", "TBC")</f>
        <v>N/A</v>
      </c>
      <c r="AH720" s="16" t="str">
        <f>IF($AF720="N/A", "N/A", "TBC")</f>
        <v>N/A</v>
      </c>
      <c r="AI720" s="16" t="str">
        <f>IF($AF720="N/A","N/A",IF(AC720&gt;1,"TBC","N/A"))</f>
        <v>N/A</v>
      </c>
      <c r="AJ720" s="16" t="str">
        <f>IF($AF720="N/A","N/A",IF(AC720&gt;2,"TBC","N/A"))</f>
        <v>N/A</v>
      </c>
      <c r="AK720" s="16" t="str">
        <f>IF($AF720="N/A","N/A",IF(AC720&gt;3,"TBC","N/A"))</f>
        <v>N/A</v>
      </c>
      <c r="AL720" s="16" t="str">
        <f>IF(AC720="N/A","N/A",IF(AC720&gt;0,IF(SUM(AG720:AK720)&lt;&gt;AF720,"CHECK","OK"),"N/A"))</f>
        <v>N/A</v>
      </c>
      <c r="AM720" s="16">
        <f>IF(AD720="N/A", L720+T720, L720+AG720)</f>
        <v>2</v>
      </c>
      <c r="AN720" s="16" t="str">
        <f>IF(AD720="N/A", IF(U720="N/A", "N/A", L720+U720), AD720+AH720)</f>
        <v>N/A</v>
      </c>
      <c r="AO720" s="16" t="str">
        <f>IF(AD720="N/A", IF(V720="N/A", "N/A", L720+V720), IF(AI720="N/A", "N/A", AD720+AI720))</f>
        <v>N/A</v>
      </c>
      <c r="AP720" s="16" t="str">
        <f>IF(AD720="N/A", IF(W720="N/A", "N/A", L720+W720), IF(AJ720="N/A", "N/A", AD720+AJ720))</f>
        <v>N/A</v>
      </c>
      <c r="AQ720" s="16" t="str">
        <f>IF(AD720="N/A", IF(X720="N/A", "N/A", L720+X720), IF(AK720="N/A", "N/A", AD720+AK720))</f>
        <v>N/A</v>
      </c>
      <c r="AR720" s="15" t="s">
        <v>42</v>
      </c>
      <c r="AS720" s="15" t="s">
        <v>42</v>
      </c>
      <c r="AT720" s="15" t="s">
        <v>42</v>
      </c>
      <c r="AU720" s="15" t="s">
        <v>42</v>
      </c>
      <c r="AV720" s="15" t="s">
        <v>42</v>
      </c>
      <c r="AW720" s="15" t="s">
        <v>42</v>
      </c>
      <c r="AX720" s="15" t="s">
        <v>42</v>
      </c>
      <c r="AY720" s="15" t="s">
        <v>40</v>
      </c>
      <c r="AZ720" s="15" t="s">
        <v>40</v>
      </c>
      <c r="BA720" s="15" t="s">
        <v>40</v>
      </c>
      <c r="BB720" s="15" t="s">
        <v>40</v>
      </c>
      <c r="BC720" s="15" t="s">
        <v>40</v>
      </c>
      <c r="BD720" s="15" t="s">
        <v>40</v>
      </c>
      <c r="BE720" s="15" t="s">
        <v>40</v>
      </c>
      <c r="BF720" s="15" t="s">
        <v>40</v>
      </c>
      <c r="BG720" s="15" t="s">
        <v>40</v>
      </c>
      <c r="BH720" s="15" t="s">
        <v>40</v>
      </c>
      <c r="BJ720" s="16">
        <f>IF(AR720="R", $CA720, IF(OR(AR720="P", AR720="T", AR720="N"), 0, IF($C720="DM", $T720, IF(OR(AR720="Y", AR720="IR"),$AM720,IF(AR720="C", IF($BI720="Y", IF($AF720="N/A", $Q720, $AF720), IF($AG720="N/A", $T720,$AG720)))))))</f>
        <v>0</v>
      </c>
      <c r="BK720" s="16">
        <f>IF(AS720="R", $CA720, IF(OR(AS720="P", AS720="T", AS720="N"), 0, IF($C720="DM", $T720, IF(OR(AS720="Y", AS720="IR"),$AM720,IF(AS720="C", IF($BI720="Y", IF($AF720="N/A", $Q720, $AF720), IF($AG720="N/A", $T720,$AG720)))))))</f>
        <v>0</v>
      </c>
      <c r="BL720" s="16">
        <f>IF(AT720="R", $CA720, IF(OR(AT720="P", AT720="T", AT720="N"), 0, IF($C720="DM", $T720, IF(OR(AT720="Y", AT720="IR"),$AM720,IF(AT720="C", IF($BI720="Y", IF($AF720="N/A", $Q720, $AF720), IF($AG720="N/A", $T720,$AG720)))))))</f>
        <v>0</v>
      </c>
      <c r="BM720" s="16">
        <f>IF(AU720="R", $CA720, IF(OR(AU720="P", AU720="T", AU720="N"), 0, IF($C720="DM", $T720, IF(OR(AU720="Y", AU720="IR"),$AM720,IF(AU720="C", IF($BI720="Y", IF($AF720="N/A", $Q720, $AF720), IF($AG720="N/A", $T720,$AG720)))))))</f>
        <v>0</v>
      </c>
      <c r="BN720" s="16">
        <f>IF(AV720="R", $CA720, IF(OR(AV720="P", AV720="T", AV720="N"), 0, IF($C720="DM", $T720, IF(OR(AV720="Y", AV720="IR"),$AM720,IF(AV720="C", IF($BI720="Y", IF($AF720="N/A", $Q720, $AF720), IF($AG720="N/A", $T720,$AG720)))))))</f>
        <v>0</v>
      </c>
      <c r="BO720" s="16">
        <f>IF(AW720="R", $CA720, IF(OR(AW720="P", AW720="T", AW720="N"), 0, IF($C720="DM", $T720, IF(OR(AW720="Y", AW720="IR"),$AM720,IF(AW720="C", IF($BI720="Y", IF($AF720="N/A", $Q720, $AF720), IF($AG720="N/A", $T720,$AG720)))))))</f>
        <v>0</v>
      </c>
      <c r="BP720" s="16">
        <f>IF(AX720="R", $CA720, IF(OR(AX720="P", AX720="T", AX720="N"), 0, IF($C720="DM", $T720, IF(OR(AX720="Y", AX720="IR"),$AM720,IF(AX720="C", IF($BI720="Y", IF($AF720="N/A", $Q720, $AF720), IF($AG720="N/A", $T720,$AG720)))))))</f>
        <v>0</v>
      </c>
      <c r="BQ720" s="16">
        <f>IF(AY720="R", $CA720, IF(OR(AY720="P", AY720="T", AY720="N"), 0, IF($C720="DM", $T720, IF(OR(AY720="Y", AY720="IR"),$AM720,IF(AY720="C", IF($BI720="Y", IF($AF720="N/A", $Q720, $AF720), IF($AG720="N/A", $T720,$AG720)))))))</f>
        <v>2</v>
      </c>
      <c r="BR720" s="16">
        <f>IF(AZ720="R", $CA720, IF(OR(AZ720="P", AZ720="T", AZ720="N"), 0, IF($C720="DM", $T720, IF(OR(AZ720="Y", AZ720="IR"),$AM720,IF(AZ720="C", IF($BI720="Y", IF($AF720="N/A", $Q720, $AF720), IF($AG720="N/A", $T720,$AG720)))))))</f>
        <v>2</v>
      </c>
      <c r="BS720" s="16">
        <f>IF(BA720="R", $CA720, IF(OR(BA720="P", BA720="T", BA720="N"), 0, IF($C720="DM", $T720, IF(OR(BA720="Y", BA720="IR"),$AM720,IF(BA720="C", IF($BI720="Y", IF($AF720="N/A", $Q720, $AF720), IF($AG720="N/A", $T720,$AG720)))))))</f>
        <v>2</v>
      </c>
      <c r="BT720" s="16">
        <f>IF(BB720="R", $CA720, IF(OR(BB720="P", BB720="T", BB720="N"), 0, IF($C720="DM", $T720, IF(OR(BB720="Y", BB720="IR"),$AM720,IF(BB720="C", IF($BI720="Y", IF($BA720="C", IF($AF720="N/A", $Q720, $AF720), IF($AF720="N/A", $T720, $AM720)), IF($AG720="N/A", $T720,$AG720)))))))</f>
        <v>2</v>
      </c>
      <c r="BU720" s="16">
        <f>IF(BC720="R", $CA720, IF(OR(BC720="P", BC720="T", BC720="N"), 0, IF($C720="DM", $T720, IF(OR(BC720="Y", BC720="IR"),$AM720,IF(BC720="C", IF($BI720="Y", IF($BA720="C", IF($AF720="N/A", $Q720, $AF720), IF($AF720="N/A", $T720, $AM720)), IF($AG720="N/A", $T720,$AG720)))))))</f>
        <v>2</v>
      </c>
      <c r="BV720" s="16">
        <f>IF(BD720="R", $CA720, IF(OR(BD720="P", BD720="T", BD720="N"), 0, IF($C720="DM", $T720, IF(OR(BD720="Y", BD720="IR"),$AM720,IF(BD720="C", IF($BI720="Y", IF($BA720="C", IF($AF720="N/A", $Q720, $AF720), IF($AF720="N/A", $T720, $AM720)), IF($AG720="N/A", $T720,$AG720)))))))</f>
        <v>2</v>
      </c>
      <c r="BW720" s="16">
        <f>IF(BE720="R", $CA720, IF(OR(BE720="P", BE720="T", BE720="N"), 0, IF($C720="DM", $T720, IF(OR(BE720="Y", BE720="IR"),$AM720,IF(BE720="C", IF($BI720="Y", IF($BA720="C", IF($AF720="N/A", $Q720, $AF720), IF($AF720="N/A", $T720, $AM720)), IF($AG720="N/A", $T720,$AG720)))))))</f>
        <v>2</v>
      </c>
      <c r="BX720" s="16">
        <f>IF(BF720="R", $CA720, IF(OR(BF720="P", BF720="T", BF720="N"), 0, IF($C720="DM", $T720, IF(OR(BF720="Y", BF720="IR"),$AM720,IF(BF720="C", IF($BI720="Y", IF($BA720="C", IF($AF720="N/A", $Q720, $AF720), IF($AF720="N/A", $T720, $AM720)), IF($AG720="N/A", $T720,$AG720)))))))</f>
        <v>2</v>
      </c>
      <c r="BY720" s="16">
        <f>IF(BG720="R", $CA720, IF(OR(BG720="P", BG720="T", BG720="N"), 0, IF($C720="DM", $T720, IF(OR(BG720="Y", BG720="IR"),$AM720,IF(BG720="C", IF($BI720="Y", IF($BA720="C", IF($AF720="N/A", $Q720, $AF720), IF($AF720="N/A", $T720, $AM720)), IF($AG720="N/A", $T720,$AG720)))))))</f>
        <v>2</v>
      </c>
      <c r="BZ720" s="16">
        <f>IF(BH720="R", $CA720, IF(OR(BH720="P", BH720="T", BH720="N"), 0, IF($C720="DM", $T720, IF(OR(BH720="Y", BH720="IR"),$AM720,IF(BH720="C", IF($BI720="Y", IF($BA720="C", IF($AF720="N/A", $Q720, $AF720), IF($AF720="N/A", $T720, $AM720)), IF($AG720="N/A", $T720,$AG720)))))))</f>
        <v>2</v>
      </c>
      <c r="CA720" s="15" t="s">
        <v>75</v>
      </c>
      <c r="CB720" s="16">
        <f>BZ720</f>
        <v>2</v>
      </c>
      <c r="CC720" s="15" t="str">
        <f>IF(OR($BH720="T", $BH720="R"), 0, IF($BH720="C", IF($BI720="Y", IF($BA720="C", 0, IF(AF720="N/A", Q720-T720, AF720-AG720)), IF($AF720="N/A", U720, AH720)), AN720))</f>
        <v>N/A</v>
      </c>
      <c r="CD720" s="15" t="str">
        <f>IF(OR($BH720="T", $BH720="R"), 0, IF($BH720="C", IF($BI720="Y", 0, IF($AF720="N/A", V720, AI720)), AO720))</f>
        <v>N/A</v>
      </c>
      <c r="CE720" s="15" t="str">
        <f>IF(OR($BH720="T", $BH720="R"), 0, IF($BH720="C", IF($BI720="Y", 0, IF($AF720="N/A", W720, AJ720)), AP720))</f>
        <v>N/A</v>
      </c>
      <c r="CF720" s="15" t="str">
        <f>IF(OR($BH720="T", $BH720="R"), 0, IF($BH720="C", IF($BI720="Y", 0, IF($AF720="N/A", X720, AK720)), AQ720))</f>
        <v>N/A</v>
      </c>
    </row>
    <row r="721" spans="1:85" x14ac:dyDescent="0.25">
      <c r="A721" s="14">
        <v>5225</v>
      </c>
      <c r="B721" s="15" t="s">
        <v>2817</v>
      </c>
      <c r="C721" s="15" t="s">
        <v>63</v>
      </c>
      <c r="D721" s="15" t="s">
        <v>60</v>
      </c>
      <c r="E721" s="15">
        <f>VLOOKUP(B721, 'Rookie Year'!$A$2:$B$55679,2,FALSE)</f>
        <v>2023</v>
      </c>
      <c r="F721" s="15">
        <v>2023</v>
      </c>
      <c r="G721" s="15" t="s">
        <v>40</v>
      </c>
      <c r="H721" s="15" t="s">
        <v>2212</v>
      </c>
      <c r="I721" s="16">
        <v>1</v>
      </c>
      <c r="J721" s="15">
        <v>3</v>
      </c>
      <c r="K721" s="17">
        <f>IF(AND(G721&lt;&gt;"N",R721="N/A"), IF(I721&lt;4, 0, 0.25),IF(I721=1, IF(J721=1,0.25, 0.25), IF(I721&lt;13, 0.25, IF(I721&lt;26, 0.4, IF(I721&lt;51, 0.6, 0.75)))))</f>
        <v>0</v>
      </c>
      <c r="L721" s="16">
        <f>I721-M721</f>
        <v>1</v>
      </c>
      <c r="M721" s="16">
        <f>ROUNDUP(I721*K721,0)</f>
        <v>0</v>
      </c>
      <c r="N721" s="16">
        <f>M721*J721</f>
        <v>0</v>
      </c>
      <c r="O721" s="16">
        <v>0</v>
      </c>
      <c r="P721" s="16">
        <v>0</v>
      </c>
      <c r="Q721" s="16">
        <f>N721-O721-P721</f>
        <v>0</v>
      </c>
      <c r="R721" s="15" t="s">
        <v>75</v>
      </c>
      <c r="S721" s="15">
        <f>IF(R721="N/A", J721-($B$1-F721), J721-($B$1-R721))</f>
        <v>2</v>
      </c>
      <c r="T721" s="16">
        <v>0</v>
      </c>
      <c r="U721" s="16">
        <v>0</v>
      </c>
      <c r="V721" s="16" t="str">
        <f>IF($S721&lt;3, "N/A", $M721)</f>
        <v>N/A</v>
      </c>
      <c r="W721" s="16" t="str">
        <f>IF($S721&lt;4, "N/A", $M721)</f>
        <v>N/A</v>
      </c>
      <c r="X721" s="16" t="str">
        <f>IF($S721&lt;5, "N/A", $M721)</f>
        <v>N/A</v>
      </c>
      <c r="Y721" s="15" t="str">
        <f>IF(SUM(T721:X721)&lt;&gt;Q721, "CHECK", "OK")</f>
        <v>OK</v>
      </c>
      <c r="Z721" s="15" t="str">
        <f>IF(F721=$B$1, "No", IF(S721=1, "Yes", "No"))</f>
        <v>No</v>
      </c>
      <c r="AA721" s="18" t="str">
        <f>IF(C721="DM", "N/A", IF(Z721="No","N/A",VLOOKUP(B721,'Extension List'!$A$3:$R$1972,18,FALSE)))</f>
        <v>N/A</v>
      </c>
      <c r="AB721" s="15" t="str">
        <f>IF(C721="DM", "N/A", IF(Z721="No","N/A",VLOOKUP(B721,'Extension List'!$A$3:$T$1972,20,FALSE)))</f>
        <v>N/A</v>
      </c>
      <c r="AC721" s="15" t="str">
        <f>IF(AA721="N/A", "N/A", 0)</f>
        <v>N/A</v>
      </c>
      <c r="AD721" s="16" t="str">
        <f>IF(AE721="N/A", "N/A", AA721-AE721)</f>
        <v>N/A</v>
      </c>
      <c r="AE721" s="16" t="str">
        <f>IF(AA721="N/A", "N/A", IF(AC721&gt;0, IF(AA721&lt;13, ROUNDUP(0.25*AA721,0), IF(AA721&lt;26, ROUNDUP(0.4*AA721,0), IF(AA721&lt;51, ROUNDUP(0.6*AA721,0), ROUNDUP(0.75*AA721,0)))), "N/A"))</f>
        <v>N/A</v>
      </c>
      <c r="AF721" s="16" t="str">
        <f>IF(AD721="N/A","N/A", (AE721*AC721)+Q721)</f>
        <v>N/A</v>
      </c>
      <c r="AG721" s="16" t="str">
        <f>IF($AF721="N/A", "N/A", "TBC")</f>
        <v>N/A</v>
      </c>
      <c r="AH721" s="16" t="str">
        <f>IF($AF721="N/A", "N/A", "TBC")</f>
        <v>N/A</v>
      </c>
      <c r="AI721" s="16" t="str">
        <f>IF($AF721="N/A","N/A",IF(AC721&gt;1,"TBC","N/A"))</f>
        <v>N/A</v>
      </c>
      <c r="AJ721" s="16" t="str">
        <f>IF($AF721="N/A","N/A",IF(AC721&gt;2,"TBC","N/A"))</f>
        <v>N/A</v>
      </c>
      <c r="AK721" s="16" t="str">
        <f>IF($AF721="N/A","N/A",IF(AC721&gt;3,"TBC","N/A"))</f>
        <v>N/A</v>
      </c>
      <c r="AL721" s="16" t="str">
        <f>IF(AC721="N/A","N/A",IF(AC721&gt;0,IF(SUM(AG721:AK721)&lt;&gt;AF721,"CHECK","OK"),"N/A"))</f>
        <v>N/A</v>
      </c>
      <c r="AM721" s="16">
        <f>IF(AD721="N/A", L721+T721, L721+AG721)</f>
        <v>1</v>
      </c>
      <c r="AN721" s="16">
        <f>IF(AD721="N/A", IF(U721="N/A", "N/A", L721+U721), AD721+AH721)</f>
        <v>1</v>
      </c>
      <c r="AO721" s="16" t="str">
        <f>IF(AD721="N/A", IF(V721="N/A", "N/A", L721+V721), IF(AI721="N/A", "N/A", AD721+AI721))</f>
        <v>N/A</v>
      </c>
      <c r="AP721" s="16" t="str">
        <f>IF(AD721="N/A", IF(W721="N/A", "N/A", L721+W721), IF(AJ721="N/A", "N/A", AD721+AJ721))</f>
        <v>N/A</v>
      </c>
      <c r="AQ721" s="16" t="str">
        <f>IF(AD721="N/A", IF(X721="N/A", "N/A", L721+X721), IF(AK721="N/A", "N/A", AD721+AK721))</f>
        <v>N/A</v>
      </c>
      <c r="AR721" s="15" t="s">
        <v>44</v>
      </c>
      <c r="AS721" s="15" t="s">
        <v>44</v>
      </c>
      <c r="AT721" s="15" t="s">
        <v>44</v>
      </c>
      <c r="AU721" s="15" t="s">
        <v>44</v>
      </c>
      <c r="AV721" s="15" t="s">
        <v>44</v>
      </c>
      <c r="AW721" s="15" t="s">
        <v>44</v>
      </c>
      <c r="AX721" s="15" t="s">
        <v>44</v>
      </c>
      <c r="AY721" s="15" t="s">
        <v>44</v>
      </c>
      <c r="AZ721" s="15" t="s">
        <v>44</v>
      </c>
      <c r="BA721" s="15" t="s">
        <v>44</v>
      </c>
      <c r="BB721" s="15" t="s">
        <v>44</v>
      </c>
      <c r="BC721" s="15" t="s">
        <v>44</v>
      </c>
      <c r="BD721" s="15" t="s">
        <v>44</v>
      </c>
      <c r="BE721" s="15" t="s">
        <v>44</v>
      </c>
      <c r="BF721" s="15" t="s">
        <v>44</v>
      </c>
      <c r="BG721" s="15" t="s">
        <v>44</v>
      </c>
      <c r="BH721" s="15" t="s">
        <v>44</v>
      </c>
      <c r="BI721" s="15"/>
      <c r="BJ721" s="16">
        <f>IF(AR721="R", $CA721, IF(OR(AR721="P", AR721="T", AR721="N"), 0, IF($C721="DM", $T721, IF(OR(AR721="Y", AR721="IR"),$AM721,IF(AR721="C", IF($BI721="Y", IF($AF721="N/A", $Q721, $AF721), IF($AG721="N/A", $T721,$AG721)))))))</f>
        <v>0</v>
      </c>
      <c r="BK721" s="16">
        <f>IF(AS721="R", $CA721, IF(OR(AS721="P", AS721="T", AS721="N"), 0, IF($C721="DM", $T721, IF(OR(AS721="Y", AS721="IR"),$AM721,IF(AS721="C", IF($BI721="Y", IF($AF721="N/A", $Q721, $AF721), IF($AG721="N/A", $T721,$AG721)))))))</f>
        <v>0</v>
      </c>
      <c r="BL721" s="16">
        <f>IF(AT721="R", $CA721, IF(OR(AT721="P", AT721="T", AT721="N"), 0, IF($C721="DM", $T721, IF(OR(AT721="Y", AT721="IR"),$AM721,IF(AT721="C", IF($BI721="Y", IF($AF721="N/A", $Q721, $AF721), IF($AG721="N/A", $T721,$AG721)))))))</f>
        <v>0</v>
      </c>
      <c r="BM721" s="16">
        <f>IF(AU721="R", $CA721, IF(OR(AU721="P", AU721="T", AU721="N"), 0, IF($C721="DM", $T721, IF(OR(AU721="Y", AU721="IR"),$AM721,IF(AU721="C", IF($BI721="Y", IF($AF721="N/A", $Q721, $AF721), IF($AG721="N/A", $T721,$AG721)))))))</f>
        <v>0</v>
      </c>
      <c r="BN721" s="16">
        <f>IF(AV721="R", $CA721, IF(OR(AV721="P", AV721="T", AV721="N"), 0, IF($C721="DM", $T721, IF(OR(AV721="Y", AV721="IR"),$AM721,IF(AV721="C", IF($BI721="Y", IF($AF721="N/A", $Q721, $AF721), IF($AG721="N/A", $T721,$AG721)))))))</f>
        <v>0</v>
      </c>
      <c r="BO721" s="16">
        <f>IF(AW721="R", $CA721, IF(OR(AW721="P", AW721="T", AW721="N"), 0, IF($C721="DM", $T721, IF(OR(AW721="Y", AW721="IR"),$AM721,IF(AW721="C", IF($BI721="Y", IF($AF721="N/A", $Q721, $AF721), IF($AG721="N/A", $T721,$AG721)))))))</f>
        <v>0</v>
      </c>
      <c r="BP721" s="16">
        <f>IF(AX721="R", $CA721, IF(OR(AX721="P", AX721="T", AX721="N"), 0, IF($C721="DM", $T721, IF(OR(AX721="Y", AX721="IR"),$AM721,IF(AX721="C", IF($BI721="Y", IF($AF721="N/A", $Q721, $AF721), IF($AG721="N/A", $T721,$AG721)))))))</f>
        <v>0</v>
      </c>
      <c r="BQ721" s="16">
        <f>IF(AY721="R", $CA721, IF(OR(AY721="P", AY721="T", AY721="N"), 0, IF($C721="DM", $T721, IF(OR(AY721="Y", AY721="IR"),$AM721,IF(AY721="C", IF($BI721="Y", IF($AF721="N/A", $Q721, $AF721), IF($AG721="N/A", $T721,$AG721)))))))</f>
        <v>0</v>
      </c>
      <c r="BR721" s="16">
        <f>IF(AZ721="R", $CA721, IF(OR(AZ721="P", AZ721="T", AZ721="N"), 0, IF($C721="DM", $T721, IF(OR(AZ721="Y", AZ721="IR"),$AM721,IF(AZ721="C", IF($BI721="Y", IF($AF721="N/A", $Q721, $AF721), IF($AG721="N/A", $T721,$AG721)))))))</f>
        <v>0</v>
      </c>
      <c r="BS721" s="16">
        <f>IF(BA721="R", $CA721, IF(OR(BA721="P", BA721="T", BA721="N"), 0, IF($C721="DM", $T721, IF(OR(BA721="Y", BA721="IR"),$AM721,IF(BA721="C", IF($BI721="Y", IF($AF721="N/A", $Q721, $AF721), IF($AG721="N/A", $T721,$AG721)))))))</f>
        <v>0</v>
      </c>
      <c r="BT721" s="16">
        <f>IF(BB721="R", $CA721, IF(OR(BB721="P", BB721="T", BB721="N"), 0, IF($C721="DM", $T721, IF(OR(BB721="Y", BB721="IR"),$AM721,IF(BB721="C", IF($BI721="Y", IF($BA721="C", IF($AF721="N/A", $Q721, $AF721), IF($AF721="N/A", $T721, $AM721)), IF($AG721="N/A", $T721,$AG721)))))))</f>
        <v>0</v>
      </c>
      <c r="BU721" s="16">
        <f>IF(BC721="R", $CA721, IF(OR(BC721="P", BC721="T", BC721="N"), 0, IF($C721="DM", $T721, IF(OR(BC721="Y", BC721="IR"),$AM721,IF(BC721="C", IF($BI721="Y", IF($BA721="C", IF($AF721="N/A", $Q721, $AF721), IF($AF721="N/A", $T721, $AM721)), IF($AG721="N/A", $T721,$AG721)))))))</f>
        <v>0</v>
      </c>
      <c r="BV721" s="16">
        <f>IF(BD721="R", $CA721, IF(OR(BD721="P", BD721="T", BD721="N"), 0, IF($C721="DM", $T721, IF(OR(BD721="Y", BD721="IR"),$AM721,IF(BD721="C", IF($BI721="Y", IF($BA721="C", IF($AF721="N/A", $Q721, $AF721), IF($AF721="N/A", $T721, $AM721)), IF($AG721="N/A", $T721,$AG721)))))))</f>
        <v>0</v>
      </c>
      <c r="BW721" s="16">
        <f>IF(BE721="R", $CA721, IF(OR(BE721="P", BE721="T", BE721="N"), 0, IF($C721="DM", $T721, IF(OR(BE721="Y", BE721="IR"),$AM721,IF(BE721="C", IF($BI721="Y", IF($BA721="C", IF($AF721="N/A", $Q721, $AF721), IF($AF721="N/A", $T721, $AM721)), IF($AG721="N/A", $T721,$AG721)))))))</f>
        <v>0</v>
      </c>
      <c r="BX721" s="16">
        <f>IF(BF721="R", $CA721, IF(OR(BF721="P", BF721="T", BF721="N"), 0, IF($C721="DM", $T721, IF(OR(BF721="Y", BF721="IR"),$AM721,IF(BF721="C", IF($BI721="Y", IF($BA721="C", IF($AF721="N/A", $Q721, $AF721), IF($AF721="N/A", $T721, $AM721)), IF($AG721="N/A", $T721,$AG721)))))))</f>
        <v>0</v>
      </c>
      <c r="BY721" s="16">
        <f>IF(BG721="R", $CA721, IF(OR(BG721="P", BG721="T", BG721="N"), 0, IF($C721="DM", $T721, IF(OR(BG721="Y", BG721="IR"),$AM721,IF(BG721="C", IF($BI721="Y", IF($BA721="C", IF($AF721="N/A", $Q721, $AF721), IF($AF721="N/A", $T721, $AM721)), IF($AG721="N/A", $T721,$AG721)))))))</f>
        <v>0</v>
      </c>
      <c r="BZ721" s="16">
        <f>IF(BH721="R", $CA721, IF(OR(BH721="P", BH721="T", BH721="N"), 0, IF($C721="DM", $T721, IF(OR(BH721="Y", BH721="IR"),$AM721,IF(BH721="C", IF($BI721="Y", IF($BA721="C", IF($AF721="N/A", $Q721, $AF721), IF($AF721="N/A", $T721, $AM721)), IF($AG721="N/A", $T721,$AG721)))))))</f>
        <v>0</v>
      </c>
      <c r="CA721" s="15" t="s">
        <v>75</v>
      </c>
      <c r="CB721" s="16">
        <f>BZ721</f>
        <v>0</v>
      </c>
      <c r="CC721" s="15">
        <f>IF(OR($BH721="T", $BH721="R"), 0, IF($BH721="C", IF($BI721="Y", IF($BA721="C", 0, IF(AF721="N/A", Q721-T721, AF721-AG721)), IF($AF721="N/A", U721, AH721)), AN721))</f>
        <v>0</v>
      </c>
      <c r="CD721" s="15" t="str">
        <f>IF(OR($BH721="T", $BH721="R"), 0, IF($BH721="C", IF($BI721="Y", 0, IF($AF721="N/A", V721, AI721)), AO721))</f>
        <v>N/A</v>
      </c>
      <c r="CE721" s="15" t="str">
        <f>IF(OR($BH721="T", $BH721="R"), 0, IF($BH721="C", IF($BI721="Y", 0, IF($AF721="N/A", W721, AJ721)), AP721))</f>
        <v>N/A</v>
      </c>
      <c r="CF721" s="15" t="str">
        <f>IF(OR($BH721="T", $BH721="R"), 0, IF($BH721="C", IF($BI721="Y", 0, IF($AF721="N/A", X721, AK721)), AQ721))</f>
        <v>N/A</v>
      </c>
      <c r="CG721" t="str">
        <f>IF(AC721="N/A", "S:"&amp;L721&amp;" G:"&amp;M721&amp;" GR:"&amp;Q721, IF(AC721=0, "S:"&amp;L721&amp;" G:"&amp;M721&amp;" GR:"&amp;Q721, "S:"&amp;L721&amp;"/"&amp;AD721&amp;" G:"&amp;AE721&amp;" GR:"&amp;AF721))</f>
        <v>S:1 G:0 GR:0</v>
      </c>
    </row>
    <row r="722" spans="1:85" x14ac:dyDescent="0.25">
      <c r="A722" s="14">
        <v>5793</v>
      </c>
      <c r="B722" s="15" t="s">
        <v>3085</v>
      </c>
      <c r="C722" s="15" t="s">
        <v>63</v>
      </c>
      <c r="D722" s="15" t="s">
        <v>60</v>
      </c>
      <c r="E722" s="15">
        <f>VLOOKUP(B722, 'Rookie Year'!$A$2:$B$55679,2,FALSE)</f>
        <v>2017</v>
      </c>
      <c r="F722" s="15">
        <v>2024</v>
      </c>
      <c r="G722" s="15" t="s">
        <v>42</v>
      </c>
      <c r="H722" s="15">
        <v>6</v>
      </c>
      <c r="I722" s="16">
        <v>3</v>
      </c>
      <c r="J722" s="15">
        <v>1</v>
      </c>
      <c r="K722" s="17">
        <f>IF(AND(G722&lt;&gt;"N",R722="N/A"), IF(I722&lt;4, 0, 0.25),IF(I722=1, IF(J722=1,0.25, 0.25), IF(I722&lt;13, 0.25, IF(I722&lt;26, 0.4, IF(I722&lt;51, 0.6, 0.75)))))</f>
        <v>0.25</v>
      </c>
      <c r="L722" s="16">
        <f>I722-M722</f>
        <v>2</v>
      </c>
      <c r="M722" s="16">
        <f>ROUNDUP(I722*K722,0)</f>
        <v>1</v>
      </c>
      <c r="N722" s="16">
        <f>M722*J722</f>
        <v>1</v>
      </c>
      <c r="O722" s="16">
        <v>0</v>
      </c>
      <c r="P722" s="16">
        <v>0</v>
      </c>
      <c r="Q722" s="16">
        <f>N722-O722-P722</f>
        <v>1</v>
      </c>
      <c r="R722" s="15" t="s">
        <v>75</v>
      </c>
      <c r="S722" s="15">
        <f>IF(R722="N/A", J722-($B$1-F722), J722-($B$1-R722))</f>
        <v>1</v>
      </c>
      <c r="T722" s="16">
        <f>IF($S722&lt;1, "N/A", $M722)</f>
        <v>1</v>
      </c>
      <c r="U722" s="16" t="str">
        <f>IF($S722&lt;2, "N/A", $M722)</f>
        <v>N/A</v>
      </c>
      <c r="V722" s="16" t="str">
        <f>IF($S722&lt;3, "N/A", $M722)</f>
        <v>N/A</v>
      </c>
      <c r="W722" s="16" t="str">
        <f>IF($S722&lt;4, "N/A", $M722)</f>
        <v>N/A</v>
      </c>
      <c r="X722" s="16" t="str">
        <f>IF($S722&lt;5, "N/A", $M722)</f>
        <v>N/A</v>
      </c>
      <c r="Y722" s="15" t="str">
        <f>IF(SUM(T722:X722)&lt;&gt;Q722, "CHECK", "OK")</f>
        <v>OK</v>
      </c>
      <c r="Z722" s="15" t="str">
        <f>IF(F722=$B$1, "No", IF(S722=1, "Yes", "No"))</f>
        <v>No</v>
      </c>
      <c r="AA722" s="18" t="str">
        <f>IF(C722="DM", "N/A", IF(Z722="No","N/A",VLOOKUP(B722,'Extension List'!$A$3:$R$1972,18,FALSE)))</f>
        <v>N/A</v>
      </c>
      <c r="AB722" s="15" t="str">
        <f>IF(C722="DM", "N/A", IF(Z722="No","N/A",VLOOKUP(B722,'Extension List'!$A$3:$T$1972,20,FALSE)))</f>
        <v>N/A</v>
      </c>
      <c r="AC722" s="15" t="str">
        <f>IF(AA722="N/A", "N/A", 0)</f>
        <v>N/A</v>
      </c>
      <c r="AD722" s="16" t="str">
        <f>IF(AE722="N/A", "N/A", AA722-AE722)</f>
        <v>N/A</v>
      </c>
      <c r="AE722" s="16" t="str">
        <f>IF(AA722="N/A", "N/A", IF(AC722&gt;0, IF(AA722&lt;13, ROUNDUP(0.25*AA722,0), IF(AA722&lt;26, ROUNDUP(0.4*AA722,0), IF(AA722&lt;51, ROUNDUP(0.6*AA722,0), ROUNDUP(0.75*AA722,0)))), "N/A"))</f>
        <v>N/A</v>
      </c>
      <c r="AF722" s="16" t="str">
        <f>IF(AD722="N/A","N/A", (AE722*AC722)+Q722)</f>
        <v>N/A</v>
      </c>
      <c r="AG722" s="16" t="str">
        <f>IF($AF722="N/A", "N/A", "TBC")</f>
        <v>N/A</v>
      </c>
      <c r="AH722" s="16" t="str">
        <f>IF($AF722="N/A", "N/A", "TBC")</f>
        <v>N/A</v>
      </c>
      <c r="AI722" s="16" t="str">
        <f>IF($AF722="N/A","N/A",IF(AC722&gt;1,"TBC","N/A"))</f>
        <v>N/A</v>
      </c>
      <c r="AJ722" s="16" t="str">
        <f>IF($AF722="N/A","N/A",IF(AC722&gt;2,"TBC","N/A"))</f>
        <v>N/A</v>
      </c>
      <c r="AK722" s="16" t="str">
        <f>IF($AF722="N/A","N/A",IF(AC722&gt;3,"TBC","N/A"))</f>
        <v>N/A</v>
      </c>
      <c r="AL722" s="16" t="str">
        <f>IF(AC722="N/A","N/A",IF(AC722&gt;0,IF(SUM(AG722:AK722)&lt;&gt;AF722,"CHECK","OK"),"N/A"))</f>
        <v>N/A</v>
      </c>
      <c r="AM722" s="16">
        <f>IF(AD722="N/A", L722+T722, L722+AG722)</f>
        <v>3</v>
      </c>
      <c r="AN722" s="16" t="str">
        <f>IF(AD722="N/A", IF(U722="N/A", "N/A", L722+U722), AD722+AH722)</f>
        <v>N/A</v>
      </c>
      <c r="AO722" s="16" t="str">
        <f>IF(AD722="N/A", IF(V722="N/A", "N/A", L722+V722), IF(AI722="N/A", "N/A", AD722+AI722))</f>
        <v>N/A</v>
      </c>
      <c r="AP722" s="16" t="str">
        <f>IF(AD722="N/A", IF(W722="N/A", "N/A", L722+W722), IF(AJ722="N/A", "N/A", AD722+AJ722))</f>
        <v>N/A</v>
      </c>
      <c r="AQ722" s="16" t="str">
        <f>IF(AD722="N/A", IF(X722="N/A", "N/A", L722+X722), IF(AK722="N/A", "N/A", AD722+AK722))</f>
        <v>N/A</v>
      </c>
      <c r="AR722" s="15" t="s">
        <v>42</v>
      </c>
      <c r="AS722" s="15" t="s">
        <v>42</v>
      </c>
      <c r="AT722" s="15" t="s">
        <v>42</v>
      </c>
      <c r="AU722" s="15" t="s">
        <v>42</v>
      </c>
      <c r="AV722" s="15" t="s">
        <v>42</v>
      </c>
      <c r="AW722" s="15" t="s">
        <v>42</v>
      </c>
      <c r="AX722" s="15" t="s">
        <v>40</v>
      </c>
      <c r="AY722" s="15" t="s">
        <v>40</v>
      </c>
      <c r="AZ722" s="15" t="s">
        <v>40</v>
      </c>
      <c r="BA722" s="15" t="s">
        <v>44</v>
      </c>
      <c r="BB722" s="15" t="s">
        <v>44</v>
      </c>
      <c r="BC722" s="15" t="s">
        <v>44</v>
      </c>
      <c r="BD722" s="15" t="s">
        <v>44</v>
      </c>
      <c r="BE722" s="15" t="s">
        <v>44</v>
      </c>
      <c r="BF722" s="15" t="s">
        <v>44</v>
      </c>
      <c r="BG722" s="15" t="s">
        <v>44</v>
      </c>
      <c r="BH722" s="15" t="s">
        <v>44</v>
      </c>
      <c r="BJ722" s="16">
        <f>IF(AR722="R", $CA722, IF(OR(AR722="P", AR722="T", AR722="N"), 0, IF($C722="DM", $T722, IF(OR(AR722="Y", AR722="IR"),$AM722,IF(AR722="C", IF($BI722="Y", IF($AF722="N/A", $Q722, $AF722), IF($AG722="N/A", $T722,$AG722)))))))</f>
        <v>0</v>
      </c>
      <c r="BK722" s="16">
        <f>IF(AS722="R", $CA722, IF(OR(AS722="P", AS722="T", AS722="N"), 0, IF($C722="DM", $T722, IF(OR(AS722="Y", AS722="IR"),$AM722,IF(AS722="C", IF($BI722="Y", IF($AF722="N/A", $Q722, $AF722), IF($AG722="N/A", $T722,$AG722)))))))</f>
        <v>0</v>
      </c>
      <c r="BL722" s="16">
        <f>IF(AT722="R", $CA722, IF(OR(AT722="P", AT722="T", AT722="N"), 0, IF($C722="DM", $T722, IF(OR(AT722="Y", AT722="IR"),$AM722,IF(AT722="C", IF($BI722="Y", IF($AF722="N/A", $Q722, $AF722), IF($AG722="N/A", $T722,$AG722)))))))</f>
        <v>0</v>
      </c>
      <c r="BM722" s="16">
        <f>IF(AU722="R", $CA722, IF(OR(AU722="P", AU722="T", AU722="N"), 0, IF($C722="DM", $T722, IF(OR(AU722="Y", AU722="IR"),$AM722,IF(AU722="C", IF($BI722="Y", IF($AF722="N/A", $Q722, $AF722), IF($AG722="N/A", $T722,$AG722)))))))</f>
        <v>0</v>
      </c>
      <c r="BN722" s="16">
        <f>IF(AV722="R", $CA722, IF(OR(AV722="P", AV722="T", AV722="N"), 0, IF($C722="DM", $T722, IF(OR(AV722="Y", AV722="IR"),$AM722,IF(AV722="C", IF($BI722="Y", IF($AF722="N/A", $Q722, $AF722), IF($AG722="N/A", $T722,$AG722)))))))</f>
        <v>0</v>
      </c>
      <c r="BO722" s="16">
        <f>IF(AW722="R", $CA722, IF(OR(AW722="P", AW722="T", AW722="N"), 0, IF($C722="DM", $T722, IF(OR(AW722="Y", AW722="IR"),$AM722,IF(AW722="C", IF($BI722="Y", IF($AF722="N/A", $Q722, $AF722), IF($AG722="N/A", $T722,$AG722)))))))</f>
        <v>0</v>
      </c>
      <c r="BP722" s="16">
        <f>IF(AX722="R", $CA722, IF(OR(AX722="P", AX722="T", AX722="N"), 0, IF($C722="DM", $T722, IF(OR(AX722="Y", AX722="IR"),$AM722,IF(AX722="C", IF($BI722="Y", IF($AF722="N/A", $Q722, $AF722), IF($AG722="N/A", $T722,$AG722)))))))</f>
        <v>3</v>
      </c>
      <c r="BQ722" s="16">
        <f>IF(AY722="R", $CA722, IF(OR(AY722="P", AY722="T", AY722="N"), 0, IF($C722="DM", $T722, IF(OR(AY722="Y", AY722="IR"),$AM722,IF(AY722="C", IF($BI722="Y", IF($AF722="N/A", $Q722, $AF722), IF($AG722="N/A", $T722,$AG722)))))))</f>
        <v>3</v>
      </c>
      <c r="BR722" s="16">
        <f>IF(AZ722="R", $CA722, IF(OR(AZ722="P", AZ722="T", AZ722="N"), 0, IF($C722="DM", $T722, IF(OR(AZ722="Y", AZ722="IR"),$AM722,IF(AZ722="C", IF($BI722="Y", IF($AF722="N/A", $Q722, $AF722), IF($AG722="N/A", $T722,$AG722)))))))</f>
        <v>3</v>
      </c>
      <c r="BS722" s="16">
        <f>IF(BA722="R", $CA722, IF(OR(BA722="P", BA722="T", BA722="N"), 0, IF($C722="DM", $T722, IF(OR(BA722="Y", BA722="IR"),$AM722,IF(BA722="C", IF($BI722="Y", IF($AF722="N/A", $Q722, $AF722), IF($AG722="N/A", $T722,$AG722)))))))</f>
        <v>1</v>
      </c>
      <c r="BT722" s="16">
        <f>IF(BB722="R", $CA722, IF(OR(BB722="P", BB722="T", BB722="N"), 0, IF($C722="DM", $T722, IF(OR(BB722="Y", BB722="IR"),$AM722,IF(BB722="C", IF($BI722="Y", IF($BA722="C", IF($AF722="N/A", $Q722, $AF722), IF($AF722="N/A", $T722, $AM722)), IF($AG722="N/A", $T722,$AG722)))))))</f>
        <v>1</v>
      </c>
      <c r="BU722" s="16">
        <f>IF(BC722="R", $CA722, IF(OR(BC722="P", BC722="T", BC722="N"), 0, IF($C722="DM", $T722, IF(OR(BC722="Y", BC722="IR"),$AM722,IF(BC722="C", IF($BI722="Y", IF($BA722="C", IF($AF722="N/A", $Q722, $AF722), IF($AF722="N/A", $T722, $AM722)), IF($AG722="N/A", $T722,$AG722)))))))</f>
        <v>1</v>
      </c>
      <c r="BV722" s="16">
        <f>IF(BD722="R", $CA722, IF(OR(BD722="P", BD722="T", BD722="N"), 0, IF($C722="DM", $T722, IF(OR(BD722="Y", BD722="IR"),$AM722,IF(BD722="C", IF($BI722="Y", IF($BA722="C", IF($AF722="N/A", $Q722, $AF722), IF($AF722="N/A", $T722, $AM722)), IF($AG722="N/A", $T722,$AG722)))))))</f>
        <v>1</v>
      </c>
      <c r="BW722" s="16">
        <f>IF(BE722="R", $CA722, IF(OR(BE722="P", BE722="T", BE722="N"), 0, IF($C722="DM", $T722, IF(OR(BE722="Y", BE722="IR"),$AM722,IF(BE722="C", IF($BI722="Y", IF($BA722="C", IF($AF722="N/A", $Q722, $AF722), IF($AF722="N/A", $T722, $AM722)), IF($AG722="N/A", $T722,$AG722)))))))</f>
        <v>1</v>
      </c>
      <c r="BX722" s="16">
        <f>IF(BF722="R", $CA722, IF(OR(BF722="P", BF722="T", BF722="N"), 0, IF($C722="DM", $T722, IF(OR(BF722="Y", BF722="IR"),$AM722,IF(BF722="C", IF($BI722="Y", IF($BA722="C", IF($AF722="N/A", $Q722, $AF722), IF($AF722="N/A", $T722, $AM722)), IF($AG722="N/A", $T722,$AG722)))))))</f>
        <v>1</v>
      </c>
      <c r="BY722" s="16">
        <f>IF(BG722="R", $CA722, IF(OR(BG722="P", BG722="T", BG722="N"), 0, IF($C722="DM", $T722, IF(OR(BG722="Y", BG722="IR"),$AM722,IF(BG722="C", IF($BI722="Y", IF($BA722="C", IF($AF722="N/A", $Q722, $AF722), IF($AF722="N/A", $T722, $AM722)), IF($AG722="N/A", $T722,$AG722)))))))</f>
        <v>1</v>
      </c>
      <c r="BZ722" s="16">
        <f>IF(BH722="R", $CA722, IF(OR(BH722="P", BH722="T", BH722="N"), 0, IF($C722="DM", $T722, IF(OR(BH722="Y", BH722="IR"),$AM722,IF(BH722="C", IF($BI722="Y", IF($BA722="C", IF($AF722="N/A", $Q722, $AF722), IF($AF722="N/A", $T722, $AM722)), IF($AG722="N/A", $T722,$AG722)))))))</f>
        <v>1</v>
      </c>
      <c r="CA722" s="15" t="s">
        <v>75</v>
      </c>
      <c r="CB722" s="16">
        <f>BZ722</f>
        <v>1</v>
      </c>
      <c r="CC722" s="15" t="str">
        <f>IF(OR($BH722="T", $BH722="R"), 0, IF($BH722="C", IF($BI722="Y", IF($BA722="C", 0, IF(AF722="N/A", Q722-T722, AF722-AG722)), IF($AF722="N/A", U722, AH722)), AN722))</f>
        <v>N/A</v>
      </c>
      <c r="CD722" s="15" t="str">
        <f>IF(OR($BH722="T", $BH722="R"), 0, IF($BH722="C", IF($BI722="Y", 0, IF($AF722="N/A", V722, AI722)), AO722))</f>
        <v>N/A</v>
      </c>
      <c r="CE722" s="15" t="str">
        <f>IF(OR($BH722="T", $BH722="R"), 0, IF($BH722="C", IF($BI722="Y", 0, IF($AF722="N/A", W722, AJ722)), AP722))</f>
        <v>N/A</v>
      </c>
      <c r="CF722" s="15" t="str">
        <f>IF(OR($BH722="T", $BH722="R"), 0, IF($BH722="C", IF($BI722="Y", 0, IF($AF722="N/A", X722, AK722)), AQ722))</f>
        <v>N/A</v>
      </c>
    </row>
    <row r="723" spans="1:85" x14ac:dyDescent="0.25">
      <c r="A723" s="14">
        <v>2533</v>
      </c>
      <c r="B723" s="15" t="s">
        <v>1609</v>
      </c>
      <c r="C723" s="15" t="s">
        <v>63</v>
      </c>
      <c r="D723" s="15" t="s">
        <v>60</v>
      </c>
      <c r="E723" s="15">
        <f>VLOOKUP(B723, 'Rookie Year'!$A$2:$B$55679,2,FALSE)</f>
        <v>2018</v>
      </c>
      <c r="F723" s="15">
        <v>2018</v>
      </c>
      <c r="G723" s="15" t="s">
        <v>40</v>
      </c>
      <c r="H723" s="15" t="s">
        <v>1927</v>
      </c>
      <c r="I723" s="16">
        <v>34</v>
      </c>
      <c r="J723" s="15">
        <v>5</v>
      </c>
      <c r="K723" s="17">
        <f>IF(AND(G723&lt;&gt;"N",R723="N/A"), IF(I723&lt;4, 0, 0.25),IF(I723=1, IF(J723=1,0.25, 0.25), IF(I723&lt;13, 0.25, IF(I723&lt;26, 0.4, IF(I723&lt;51, 0.6, 0.75)))))</f>
        <v>0.6</v>
      </c>
      <c r="L723" s="16">
        <f>I723-M723</f>
        <v>13</v>
      </c>
      <c r="M723" s="16">
        <f>ROUNDUP(I723*K723,0)</f>
        <v>21</v>
      </c>
      <c r="N723" s="16">
        <f>M723*J723</f>
        <v>105</v>
      </c>
      <c r="O723" s="16">
        <v>105</v>
      </c>
      <c r="P723" s="16">
        <v>0</v>
      </c>
      <c r="Q723" s="16">
        <f>N723-O723-P723</f>
        <v>0</v>
      </c>
      <c r="R723" s="15">
        <v>2021</v>
      </c>
      <c r="S723" s="15">
        <f>IF(R723="N/A", J723-($B$1-F723), J723-($B$1-R723))</f>
        <v>2</v>
      </c>
      <c r="T723" s="16">
        <v>0</v>
      </c>
      <c r="U723" s="16">
        <v>0</v>
      </c>
      <c r="V723" s="16" t="str">
        <f>IF($S723&lt;3, "N/A", $M723)</f>
        <v>N/A</v>
      </c>
      <c r="W723" s="16" t="str">
        <f>IF($S723&lt;4, "N/A", $M723)</f>
        <v>N/A</v>
      </c>
      <c r="X723" s="16" t="str">
        <f>IF($S723&lt;5, "N/A", $M723)</f>
        <v>N/A</v>
      </c>
      <c r="Y723" s="15" t="str">
        <f>IF(SUM(T723:X723)&lt;&gt;Q723, "CHECK", "OK")</f>
        <v>OK</v>
      </c>
      <c r="Z723" s="15" t="str">
        <f>IF(F723=$B$1, "No", IF(S723=1, "Yes", "No"))</f>
        <v>No</v>
      </c>
      <c r="AA723" s="18" t="str">
        <f>IF(C723="DM", "N/A", IF(Z723="No","N/A",VLOOKUP(B723,'Extension List'!$A$3:$R$1972,18,FALSE)))</f>
        <v>N/A</v>
      </c>
      <c r="AB723" s="15" t="str">
        <f>IF(C723="DM", "N/A", IF(Z723="No","N/A",VLOOKUP(B723,'Extension List'!$A$3:$T$1972,20,FALSE)))</f>
        <v>N/A</v>
      </c>
      <c r="AC723" s="15" t="str">
        <f>IF(AA723="N/A", "N/A", 0)</f>
        <v>N/A</v>
      </c>
      <c r="AD723" s="16" t="str">
        <f>IF(AE723="N/A", "N/A", AA723-AE723)</f>
        <v>N/A</v>
      </c>
      <c r="AE723" s="16" t="str">
        <f>IF(AA723="N/A", "N/A", IF(AC723&gt;0, IF(AA723&lt;13, ROUNDUP(0.25*AA723,0), IF(AA723&lt;26, ROUNDUP(0.4*AA723,0), IF(AA723&lt;51, ROUNDUP(0.6*AA723,0), ROUNDUP(0.75*AA723,0)))), "N/A"))</f>
        <v>N/A</v>
      </c>
      <c r="AF723" s="16" t="str">
        <f>IF(AD723="N/A","N/A", (AE723*AC723)+Q723)</f>
        <v>N/A</v>
      </c>
      <c r="AG723" s="16" t="str">
        <f>IF($AF723="N/A", "N/A", "TBC")</f>
        <v>N/A</v>
      </c>
      <c r="AH723" s="16" t="str">
        <f>IF($AF723="N/A", "N/A", "TBC")</f>
        <v>N/A</v>
      </c>
      <c r="AI723" s="16" t="str">
        <f>IF($AF723="N/A","N/A",IF(AC723&gt;1,"TBC","N/A"))</f>
        <v>N/A</v>
      </c>
      <c r="AJ723" s="16" t="str">
        <f>IF($AF723="N/A","N/A",IF(AC723&gt;2,"TBC","N/A"))</f>
        <v>N/A</v>
      </c>
      <c r="AK723" s="16" t="str">
        <f>IF($AF723="N/A","N/A",IF(AC723&gt;3,"TBC","N/A"))</f>
        <v>N/A</v>
      </c>
      <c r="AL723" s="16" t="str">
        <f>IF(AC723="N/A","N/A",IF(AC723&gt;0,IF(SUM(AG723:AK723)&lt;&gt;AF723,"CHECK","OK"),"N/A"))</f>
        <v>N/A</v>
      </c>
      <c r="AM723" s="16">
        <f>IF(AD723="N/A", L723+T723, L723+AG723)</f>
        <v>13</v>
      </c>
      <c r="AN723" s="16">
        <f>IF(AD723="N/A", IF(U723="N/A", "N/A", L723+U723), AD723+AH723)</f>
        <v>13</v>
      </c>
      <c r="AO723" s="16" t="str">
        <f>IF(AD723="N/A", IF(V723="N/A", "N/A", L723+V723), IF(AI723="N/A", "N/A", AD723+AI723))</f>
        <v>N/A</v>
      </c>
      <c r="AP723" s="16" t="str">
        <f>IF(AD723="N/A", IF(W723="N/A", "N/A", L723+W723), IF(AJ723="N/A", "N/A", AD723+AJ723))</f>
        <v>N/A</v>
      </c>
      <c r="AQ723" s="16" t="str">
        <f>IF(AD723="N/A", IF(X723="N/A", "N/A", L723+X723), IF(AK723="N/A", "N/A", AD723+AK723))</f>
        <v>N/A</v>
      </c>
      <c r="AR723" s="15" t="s">
        <v>40</v>
      </c>
      <c r="AS723" s="15" t="s">
        <v>40</v>
      </c>
      <c r="AT723" s="15" t="s">
        <v>40</v>
      </c>
      <c r="AU723" s="15" t="s">
        <v>40</v>
      </c>
      <c r="AV723" s="15" t="s">
        <v>40</v>
      </c>
      <c r="AW723" s="15" t="s">
        <v>40</v>
      </c>
      <c r="AX723" s="15" t="s">
        <v>40</v>
      </c>
      <c r="AY723" s="15" t="s">
        <v>40</v>
      </c>
      <c r="AZ723" s="15" t="s">
        <v>40</v>
      </c>
      <c r="BA723" s="15" t="s">
        <v>40</v>
      </c>
      <c r="BB723" s="15" t="s">
        <v>40</v>
      </c>
      <c r="BC723" s="15" t="s">
        <v>40</v>
      </c>
      <c r="BD723" s="15" t="s">
        <v>40</v>
      </c>
      <c r="BE723" s="15" t="s">
        <v>40</v>
      </c>
      <c r="BF723" s="15" t="s">
        <v>40</v>
      </c>
      <c r="BG723" s="15" t="s">
        <v>40</v>
      </c>
      <c r="BH723" s="15" t="s">
        <v>40</v>
      </c>
      <c r="BI723" s="15"/>
      <c r="BJ723" s="16">
        <f>IF(AR723="R", $CA723, IF(OR(AR723="P", AR723="T", AR723="N"), 0, IF($C723="DM", $T723, IF(OR(AR723="Y", AR723="IR"),$AM723,IF(AR723="C", IF($BI723="Y", IF($AF723="N/A", $Q723, $AF723), IF($AG723="N/A", $T723,$AG723)))))))</f>
        <v>13</v>
      </c>
      <c r="BK723" s="16">
        <f>IF(AS723="R", $CA723, IF(OR(AS723="P", AS723="T", AS723="N"), 0, IF($C723="DM", $T723, IF(OR(AS723="Y", AS723="IR"),$AM723,IF(AS723="C", IF($BI723="Y", IF($AF723="N/A", $Q723, $AF723), IF($AG723="N/A", $T723,$AG723)))))))</f>
        <v>13</v>
      </c>
      <c r="BL723" s="16">
        <f>IF(AT723="R", $CA723, IF(OR(AT723="P", AT723="T", AT723="N"), 0, IF($C723="DM", $T723, IF(OR(AT723="Y", AT723="IR"),$AM723,IF(AT723="C", IF($BI723="Y", IF($AF723="N/A", $Q723, $AF723), IF($AG723="N/A", $T723,$AG723)))))))</f>
        <v>13</v>
      </c>
      <c r="BM723" s="16">
        <f>IF(AU723="R", $CA723, IF(OR(AU723="P", AU723="T", AU723="N"), 0, IF($C723="DM", $T723, IF(OR(AU723="Y", AU723="IR"),$AM723,IF(AU723="C", IF($BI723="Y", IF($AF723="N/A", $Q723, $AF723), IF($AG723="N/A", $T723,$AG723)))))))</f>
        <v>13</v>
      </c>
      <c r="BN723" s="16">
        <f>IF(AV723="R", $CA723, IF(OR(AV723="P", AV723="T", AV723="N"), 0, IF($C723="DM", $T723, IF(OR(AV723="Y", AV723="IR"),$AM723,IF(AV723="C", IF($BI723="Y", IF($AF723="N/A", $Q723, $AF723), IF($AG723="N/A", $T723,$AG723)))))))</f>
        <v>13</v>
      </c>
      <c r="BO723" s="16">
        <f>IF(AW723="R", $CA723, IF(OR(AW723="P", AW723="T", AW723="N"), 0, IF($C723="DM", $T723, IF(OR(AW723="Y", AW723="IR"),$AM723,IF(AW723="C", IF($BI723="Y", IF($AF723="N/A", $Q723, $AF723), IF($AG723="N/A", $T723,$AG723)))))))</f>
        <v>13</v>
      </c>
      <c r="BP723" s="16">
        <f>IF(AX723="R", $CA723, IF(OR(AX723="P", AX723="T", AX723="N"), 0, IF($C723="DM", $T723, IF(OR(AX723="Y", AX723="IR"),$AM723,IF(AX723="C", IF($BI723="Y", IF($AF723="N/A", $Q723, $AF723), IF($AG723="N/A", $T723,$AG723)))))))</f>
        <v>13</v>
      </c>
      <c r="BQ723" s="16">
        <f>IF(AY723="R", $CA723, IF(OR(AY723="P", AY723="T", AY723="N"), 0, IF($C723="DM", $T723, IF(OR(AY723="Y", AY723="IR"),$AM723,IF(AY723="C", IF($BI723="Y", IF($AF723="N/A", $Q723, $AF723), IF($AG723="N/A", $T723,$AG723)))))))</f>
        <v>13</v>
      </c>
      <c r="BR723" s="16">
        <f>IF(AZ723="R", $CA723, IF(OR(AZ723="P", AZ723="T", AZ723="N"), 0, IF($C723="DM", $T723, IF(OR(AZ723="Y", AZ723="IR"),$AM723,IF(AZ723="C", IF($BI723="Y", IF($AF723="N/A", $Q723, $AF723), IF($AG723="N/A", $T723,$AG723)))))))</f>
        <v>13</v>
      </c>
      <c r="BS723" s="16">
        <f>IF(BA723="R", $CA723, IF(OR(BA723="P", BA723="T", BA723="N"), 0, IF($C723="DM", $T723, IF(OR(BA723="Y", BA723="IR"),$AM723,IF(BA723="C", IF($BI723="Y", IF($AF723="N/A", $Q723, $AF723), IF($AG723="N/A", $T723,$AG723)))))))</f>
        <v>13</v>
      </c>
      <c r="BT723" s="16">
        <f>IF(BB723="R", $CA723, IF(OR(BB723="P", BB723="T", BB723="N"), 0, IF($C723="DM", $T723, IF(OR(BB723="Y", BB723="IR"),$AM723,IF(BB723="C", IF($BI723="Y", IF($BA723="C", IF($AF723="N/A", $Q723, $AF723), IF($AF723="N/A", $T723, $AM723)), IF($AG723="N/A", $T723,$AG723)))))))</f>
        <v>13</v>
      </c>
      <c r="BU723" s="16">
        <f>IF(BC723="R", $CA723, IF(OR(BC723="P", BC723="T", BC723="N"), 0, IF($C723="DM", $T723, IF(OR(BC723="Y", BC723="IR"),$AM723,IF(BC723="C", IF($BI723="Y", IF($BA723="C", IF($AF723="N/A", $Q723, $AF723), IF($AF723="N/A", $T723, $AM723)), IF($AG723="N/A", $T723,$AG723)))))))</f>
        <v>13</v>
      </c>
      <c r="BV723" s="16">
        <f>IF(BD723="R", $CA723, IF(OR(BD723="P", BD723="T", BD723="N"), 0, IF($C723="DM", $T723, IF(OR(BD723="Y", BD723="IR"),$AM723,IF(BD723="C", IF($BI723="Y", IF($BA723="C", IF($AF723="N/A", $Q723, $AF723), IF($AF723="N/A", $T723, $AM723)), IF($AG723="N/A", $T723,$AG723)))))))</f>
        <v>13</v>
      </c>
      <c r="BW723" s="16">
        <f>IF(BE723="R", $CA723, IF(OR(BE723="P", BE723="T", BE723="N"), 0, IF($C723="DM", $T723, IF(OR(BE723="Y", BE723="IR"),$AM723,IF(BE723="C", IF($BI723="Y", IF($BA723="C", IF($AF723="N/A", $Q723, $AF723), IF($AF723="N/A", $T723, $AM723)), IF($AG723="N/A", $T723,$AG723)))))))</f>
        <v>13</v>
      </c>
      <c r="BX723" s="16">
        <f>IF(BF723="R", $CA723, IF(OR(BF723="P", BF723="T", BF723="N"), 0, IF($C723="DM", $T723, IF(OR(BF723="Y", BF723="IR"),$AM723,IF(BF723="C", IF($BI723="Y", IF($BA723="C", IF($AF723="N/A", $Q723, $AF723), IF($AF723="N/A", $T723, $AM723)), IF($AG723="N/A", $T723,$AG723)))))))</f>
        <v>13</v>
      </c>
      <c r="BY723" s="16">
        <f>IF(BG723="R", $CA723, IF(OR(BG723="P", BG723="T", BG723="N"), 0, IF($C723="DM", $T723, IF(OR(BG723="Y", BG723="IR"),$AM723,IF(BG723="C", IF($BI723="Y", IF($BA723="C", IF($AF723="N/A", $Q723, $AF723), IF($AF723="N/A", $T723, $AM723)), IF($AG723="N/A", $T723,$AG723)))))))</f>
        <v>13</v>
      </c>
      <c r="BZ723" s="16">
        <f>IF(BH723="R", $CA723, IF(OR(BH723="P", BH723="T", BH723="N"), 0, IF($C723="DM", $T723, IF(OR(BH723="Y", BH723="IR"),$AM723,IF(BH723="C", IF($BI723="Y", IF($BA723="C", IF($AF723="N/A", $Q723, $AF723), IF($AF723="N/A", $T723, $AM723)), IF($AG723="N/A", $T723,$AG723)))))))</f>
        <v>13</v>
      </c>
      <c r="CA723" s="15" t="s">
        <v>75</v>
      </c>
      <c r="CB723" s="16">
        <f>BZ723</f>
        <v>13</v>
      </c>
      <c r="CC723" s="15">
        <f>IF(OR($BH723="T", $BH723="R"), 0, IF($BH723="C", IF($BI723="Y", IF($BA723="C", 0, IF(AF723="N/A", Q723-T723, AF723-AG723)), IF($AF723="N/A", U723, AH723)), AN723))</f>
        <v>13</v>
      </c>
      <c r="CD723" s="15" t="str">
        <f>IF(OR($BH723="T", $BH723="R"), 0, IF($BH723="C", IF($BI723="Y", 0, IF($AF723="N/A", V723, AI723)), AO723))</f>
        <v>N/A</v>
      </c>
      <c r="CE723" s="15" t="str">
        <f>IF(OR($BH723="T", $BH723="R"), 0, IF($BH723="C", IF($BI723="Y", 0, IF($AF723="N/A", W723, AJ723)), AP723))</f>
        <v>N/A</v>
      </c>
      <c r="CF723" s="15" t="str">
        <f>IF(OR($BH723="T", $BH723="R"), 0, IF($BH723="C", IF($BI723="Y", 0, IF($AF723="N/A", X723, AK723)), AQ723))</f>
        <v>N/A</v>
      </c>
      <c r="CG723" t="str">
        <f>IF(AC723="N/A", "S:"&amp;L723&amp;" G:"&amp;M723&amp;" GR:"&amp;Q723, IF(AC723=0, "S:"&amp;L723&amp;" G:"&amp;M723&amp;" GR:"&amp;Q723, "S:"&amp;L723&amp;"/"&amp;AD723&amp;" G:"&amp;AE723&amp;" GR:"&amp;AF723))</f>
        <v>S:13 G:21 GR:0</v>
      </c>
    </row>
    <row r="724" spans="1:85" x14ac:dyDescent="0.25">
      <c r="A724" s="14">
        <v>5485</v>
      </c>
      <c r="B724" s="15" t="s">
        <v>2846</v>
      </c>
      <c r="C724" s="15" t="s">
        <v>63</v>
      </c>
      <c r="D724" s="15" t="s">
        <v>60</v>
      </c>
      <c r="E724" s="15">
        <f>VLOOKUP(B724, 'Rookie Year'!$A$2:$B$55679,2,FALSE)</f>
        <v>2023</v>
      </c>
      <c r="F724" s="15">
        <v>2024</v>
      </c>
      <c r="G724" s="15" t="s">
        <v>42</v>
      </c>
      <c r="H724" s="15" t="s">
        <v>2935</v>
      </c>
      <c r="I724" s="16">
        <v>4</v>
      </c>
      <c r="J724" s="15">
        <v>2</v>
      </c>
      <c r="K724" s="17">
        <f>IF(AND(G724&lt;&gt;"N",R724="N/A"), IF(I724&lt;4, 0, 0.25),IF(I724=1, IF(J724=1,0.25, 0.25), IF(I724&lt;13, 0.25, IF(I724&lt;26, 0.4, IF(I724&lt;51, 0.6, 0.75)))))</f>
        <v>0.25</v>
      </c>
      <c r="L724" s="16">
        <f>I724-M724</f>
        <v>3</v>
      </c>
      <c r="M724" s="16">
        <f>ROUNDUP(I724*K724,0)</f>
        <v>1</v>
      </c>
      <c r="N724" s="16">
        <f>M724*J724</f>
        <v>2</v>
      </c>
      <c r="O724" s="16">
        <v>0</v>
      </c>
      <c r="P724" s="16">
        <v>0</v>
      </c>
      <c r="Q724" s="16">
        <f>N724-O724-P724</f>
        <v>2</v>
      </c>
      <c r="R724" s="15" t="s">
        <v>75</v>
      </c>
      <c r="S724" s="15">
        <f>IF(R724="N/A", J724-($B$1-F724), J724-($B$1-R724))</f>
        <v>2</v>
      </c>
      <c r="T724" s="16">
        <v>2</v>
      </c>
      <c r="U724" s="16">
        <v>0</v>
      </c>
      <c r="V724" s="16" t="str">
        <f>IF($S724&lt;3, "N/A", $M724)</f>
        <v>N/A</v>
      </c>
      <c r="W724" s="16" t="str">
        <f>IF($S724&lt;4, "N/A", $M724)</f>
        <v>N/A</v>
      </c>
      <c r="X724" s="16" t="str">
        <f>IF($S724&lt;5, "N/A", $M724)</f>
        <v>N/A</v>
      </c>
      <c r="Y724" s="15" t="str">
        <f>IF(SUM(T724:X724)&lt;&gt;Q724, "CHECK", "OK")</f>
        <v>OK</v>
      </c>
      <c r="Z724" s="15" t="str">
        <f>IF(F724=$B$1, "No", IF(S724=1, "Yes", "No"))</f>
        <v>No</v>
      </c>
      <c r="AA724" s="18" t="str">
        <f>IF(C724="DM", "N/A", IF(Z724="No","N/A",VLOOKUP(B724,'Extension List'!$A$3:$R$1972,18,FALSE)))</f>
        <v>N/A</v>
      </c>
      <c r="AB724" s="15" t="str">
        <f>IF(C724="DM", "N/A", IF(Z724="No","N/A",VLOOKUP(B724,'Extension List'!$A$3:$T$1972,20,FALSE)))</f>
        <v>N/A</v>
      </c>
      <c r="AC724" s="15" t="str">
        <f>IF(AA724="N/A", "N/A", 0)</f>
        <v>N/A</v>
      </c>
      <c r="AD724" s="16" t="str">
        <f>IF(AE724="N/A", "N/A", AA724-AE724)</f>
        <v>N/A</v>
      </c>
      <c r="AE724" s="16" t="str">
        <f>IF(AA724="N/A", "N/A", IF(AC724&gt;0, IF(AA724&lt;13, ROUNDUP(0.25*AA724,0), IF(AA724&lt;26, ROUNDUP(0.4*AA724,0), IF(AA724&lt;51, ROUNDUP(0.6*AA724,0), ROUNDUP(0.75*AA724,0)))), "N/A"))</f>
        <v>N/A</v>
      </c>
      <c r="AF724" s="16" t="str">
        <f>IF(AD724="N/A","N/A", (AE724*AC724)+Q724)</f>
        <v>N/A</v>
      </c>
      <c r="AG724" s="16" t="str">
        <f>IF($AF724="N/A", "N/A", "TBC")</f>
        <v>N/A</v>
      </c>
      <c r="AH724" s="16" t="str">
        <f>IF($AF724="N/A", "N/A", "TBC")</f>
        <v>N/A</v>
      </c>
      <c r="AI724" s="16" t="str">
        <f>IF($AF724="N/A","N/A",IF(AC724&gt;1,"TBC","N/A"))</f>
        <v>N/A</v>
      </c>
      <c r="AJ724" s="16" t="str">
        <f>IF($AF724="N/A","N/A",IF(AC724&gt;2,"TBC","N/A"))</f>
        <v>N/A</v>
      </c>
      <c r="AK724" s="16" t="str">
        <f>IF($AF724="N/A","N/A",IF(AC724&gt;3,"TBC","N/A"))</f>
        <v>N/A</v>
      </c>
      <c r="AL724" s="16" t="str">
        <f>IF(AC724="N/A","N/A",IF(AC724&gt;0,IF(SUM(AG724:AK724)&lt;&gt;AF724,"CHECK","OK"),"N/A"))</f>
        <v>N/A</v>
      </c>
      <c r="AM724" s="16">
        <f>IF(AD724="N/A", L724+T724, L724+AG724)</f>
        <v>5</v>
      </c>
      <c r="AN724" s="16">
        <f>IF(AD724="N/A", IF(U724="N/A", "N/A", L724+U724), AD724+AH724)</f>
        <v>3</v>
      </c>
      <c r="AO724" s="16" t="str">
        <f>IF(AD724="N/A", IF(V724="N/A", "N/A", L724+V724), IF(AI724="N/A", "N/A", AD724+AI724))</f>
        <v>N/A</v>
      </c>
      <c r="AP724" s="16" t="str">
        <f>IF(AD724="N/A", IF(W724="N/A", "N/A", L724+W724), IF(AJ724="N/A", "N/A", AD724+AJ724))</f>
        <v>N/A</v>
      </c>
      <c r="AQ724" s="16" t="str">
        <f>IF(AD724="N/A", IF(X724="N/A", "N/A", L724+X724), IF(AK724="N/A", "N/A", AD724+AK724))</f>
        <v>N/A</v>
      </c>
      <c r="AR724" s="15" t="s">
        <v>66</v>
      </c>
      <c r="AS724" s="15" t="s">
        <v>66</v>
      </c>
      <c r="AT724" s="15" t="s">
        <v>66</v>
      </c>
      <c r="AU724" s="15" t="s">
        <v>66</v>
      </c>
      <c r="AV724" s="15" t="s">
        <v>66</v>
      </c>
      <c r="AW724" s="15" t="s">
        <v>66</v>
      </c>
      <c r="AX724" s="15" t="s">
        <v>66</v>
      </c>
      <c r="AY724" s="15" t="s">
        <v>66</v>
      </c>
      <c r="AZ724" s="15" t="s">
        <v>66</v>
      </c>
      <c r="BA724" s="15" t="s">
        <v>66</v>
      </c>
      <c r="BB724" s="15" t="s">
        <v>66</v>
      </c>
      <c r="BC724" s="15" t="s">
        <v>66</v>
      </c>
      <c r="BD724" s="15" t="s">
        <v>66</v>
      </c>
      <c r="BE724" s="15" t="s">
        <v>66</v>
      </c>
      <c r="BF724" s="15" t="s">
        <v>66</v>
      </c>
      <c r="BG724" s="15" t="s">
        <v>66</v>
      </c>
      <c r="BH724" s="15" t="s">
        <v>66</v>
      </c>
      <c r="BI724" s="15"/>
      <c r="BJ724" s="16">
        <f>IF(AR724="R", $CA724, IF(OR(AR724="P", AR724="T", AR724="N"), 0, IF($C724="DM", $T724, IF(OR(AR724="Y", AR724="IR"),$AM724,IF(AR724="C", IF($BI724="Y", IF($AF724="N/A", $Q724, $AF724), IF($AG724="N/A", $T724,$AG724)))))))</f>
        <v>0</v>
      </c>
      <c r="BK724" s="16">
        <f>IF(AS724="R", $CA724, IF(OR(AS724="P", AS724="T", AS724="N"), 0, IF($C724="DM", $T724, IF(OR(AS724="Y", AS724="IR"),$AM724,IF(AS724="C", IF($BI724="Y", IF($AF724="N/A", $Q724, $AF724), IF($AG724="N/A", $T724,$AG724)))))))</f>
        <v>0</v>
      </c>
      <c r="BL724" s="16">
        <f>IF(AT724="R", $CA724, IF(OR(AT724="P", AT724="T", AT724="N"), 0, IF($C724="DM", $T724, IF(OR(AT724="Y", AT724="IR"),$AM724,IF(AT724="C", IF($BI724="Y", IF($AF724="N/A", $Q724, $AF724), IF($AG724="N/A", $T724,$AG724)))))))</f>
        <v>0</v>
      </c>
      <c r="BM724" s="16">
        <f>IF(AU724="R", $CA724, IF(OR(AU724="P", AU724="T", AU724="N"), 0, IF($C724="DM", $T724, IF(OR(AU724="Y", AU724="IR"),$AM724,IF(AU724="C", IF($BI724="Y", IF($AF724="N/A", $Q724, $AF724), IF($AG724="N/A", $T724,$AG724)))))))</f>
        <v>0</v>
      </c>
      <c r="BN724" s="16">
        <f>IF(AV724="R", $CA724, IF(OR(AV724="P", AV724="T", AV724="N"), 0, IF($C724="DM", $T724, IF(OR(AV724="Y", AV724="IR"),$AM724,IF(AV724="C", IF($BI724="Y", IF($AF724="N/A", $Q724, $AF724), IF($AG724="N/A", $T724,$AG724)))))))</f>
        <v>0</v>
      </c>
      <c r="BO724" s="16">
        <f>IF(AW724="R", $CA724, IF(OR(AW724="P", AW724="T", AW724="N"), 0, IF($C724="DM", $T724, IF(OR(AW724="Y", AW724="IR"),$AM724,IF(AW724="C", IF($BI724="Y", IF($AF724="N/A", $Q724, $AF724), IF($AG724="N/A", $T724,$AG724)))))))</f>
        <v>0</v>
      </c>
      <c r="BP724" s="16">
        <f>IF(AX724="R", $CA724, IF(OR(AX724="P", AX724="T", AX724="N"), 0, IF($C724="DM", $T724, IF(OR(AX724="Y", AX724="IR"),$AM724,IF(AX724="C", IF($BI724="Y", IF($AF724="N/A", $Q724, $AF724), IF($AG724="N/A", $T724,$AG724)))))))</f>
        <v>0</v>
      </c>
      <c r="BQ724" s="16">
        <f>IF(AY724="R", $CA724, IF(OR(AY724="P", AY724="T", AY724="N"), 0, IF($C724="DM", $T724, IF(OR(AY724="Y", AY724="IR"),$AM724,IF(AY724="C", IF($BI724="Y", IF($AF724="N/A", $Q724, $AF724), IF($AG724="N/A", $T724,$AG724)))))))</f>
        <v>0</v>
      </c>
      <c r="BR724" s="16">
        <f>IF(AZ724="R", $CA724, IF(OR(AZ724="P", AZ724="T", AZ724="N"), 0, IF($C724="DM", $T724, IF(OR(AZ724="Y", AZ724="IR"),$AM724,IF(AZ724="C", IF($BI724="Y", IF($AF724="N/A", $Q724, $AF724), IF($AG724="N/A", $T724,$AG724)))))))</f>
        <v>0</v>
      </c>
      <c r="BS724" s="16">
        <f>IF(BA724="R", $CA724, IF(OR(BA724="P", BA724="T", BA724="N"), 0, IF($C724="DM", $T724, IF(OR(BA724="Y", BA724="IR"),$AM724,IF(BA724="C", IF($BI724="Y", IF($AF724="N/A", $Q724, $AF724), IF($AG724="N/A", $T724,$AG724)))))))</f>
        <v>0</v>
      </c>
      <c r="BT724" s="16">
        <f>IF(BB724="R", $CA724, IF(OR(BB724="P", BB724="T", BB724="N"), 0, IF($C724="DM", $T724, IF(OR(BB724="Y", BB724="IR"),$AM724,IF(BB724="C", IF($BI724="Y", IF($BA724="C", IF($AF724="N/A", $Q724, $AF724), IF($AF724="N/A", $T724, $AM724)), IF($AG724="N/A", $T724,$AG724)))))))</f>
        <v>0</v>
      </c>
      <c r="BU724" s="16">
        <f>IF(BC724="R", $CA724, IF(OR(BC724="P", BC724="T", BC724="N"), 0, IF($C724="DM", $T724, IF(OR(BC724="Y", BC724="IR"),$AM724,IF(BC724="C", IF($BI724="Y", IF($BA724="C", IF($AF724="N/A", $Q724, $AF724), IF($AF724="N/A", $T724, $AM724)), IF($AG724="N/A", $T724,$AG724)))))))</f>
        <v>0</v>
      </c>
      <c r="BV724" s="16">
        <f>IF(BD724="R", $CA724, IF(OR(BD724="P", BD724="T", BD724="N"), 0, IF($C724="DM", $T724, IF(OR(BD724="Y", BD724="IR"),$AM724,IF(BD724="C", IF($BI724="Y", IF($BA724="C", IF($AF724="N/A", $Q724, $AF724), IF($AF724="N/A", $T724, $AM724)), IF($AG724="N/A", $T724,$AG724)))))))</f>
        <v>0</v>
      </c>
      <c r="BW724" s="16">
        <f>IF(BE724="R", $CA724, IF(OR(BE724="P", BE724="T", BE724="N"), 0, IF($C724="DM", $T724, IF(OR(BE724="Y", BE724="IR"),$AM724,IF(BE724="C", IF($BI724="Y", IF($BA724="C", IF($AF724="N/A", $Q724, $AF724), IF($AF724="N/A", $T724, $AM724)), IF($AG724="N/A", $T724,$AG724)))))))</f>
        <v>0</v>
      </c>
      <c r="BX724" s="16">
        <f>IF(BF724="R", $CA724, IF(OR(BF724="P", BF724="T", BF724="N"), 0, IF($C724="DM", $T724, IF(OR(BF724="Y", BF724="IR"),$AM724,IF(BF724="C", IF($BI724="Y", IF($BA724="C", IF($AF724="N/A", $Q724, $AF724), IF($AF724="N/A", $T724, $AM724)), IF($AG724="N/A", $T724,$AG724)))))))</f>
        <v>0</v>
      </c>
      <c r="BY724" s="16">
        <f>IF(BG724="R", $CA724, IF(OR(BG724="P", BG724="T", BG724="N"), 0, IF($C724="DM", $T724, IF(OR(BG724="Y", BG724="IR"),$AM724,IF(BG724="C", IF($BI724="Y", IF($BA724="C", IF($AF724="N/A", $Q724, $AF724), IF($AF724="N/A", $T724, $AM724)), IF($AG724="N/A", $T724,$AG724)))))))</f>
        <v>0</v>
      </c>
      <c r="BZ724" s="16">
        <f>IF(BH724="R", $CA724, IF(OR(BH724="P", BH724="T", BH724="N"), 0, IF($C724="DM", $T724, IF(OR(BH724="Y", BH724="IR"),$AM724,IF(BH724="C", IF($BI724="Y", IF($BA724="C", IF($AF724="N/A", $Q724, $AF724), IF($AF724="N/A", $T724, $AM724)), IF($AG724="N/A", $T724,$AG724)))))))</f>
        <v>0</v>
      </c>
      <c r="CA724" s="15" t="s">
        <v>75</v>
      </c>
      <c r="CB724" s="16">
        <f>BZ724</f>
        <v>0</v>
      </c>
      <c r="CC724" s="15">
        <f>IF(OR($BH724="T", $BH724="R"), 0, IF($BH724="C", IF($BI724="Y", IF($BA724="C", 0, IF(AF724="N/A", Q724-T724, AF724-AG724)), IF($AF724="N/A", U724, AH724)), AN724))</f>
        <v>3</v>
      </c>
      <c r="CD724" s="15" t="str">
        <f>IF(OR($BH724="T", $BH724="R"), 0, IF($BH724="C", IF($BI724="Y", 0, IF($AF724="N/A", V724, AI724)), AO724))</f>
        <v>N/A</v>
      </c>
      <c r="CE724" s="15" t="str">
        <f>IF(OR($BH724="T", $BH724="R"), 0, IF($BH724="C", IF($BI724="Y", 0, IF($AF724="N/A", W724, AJ724)), AP724))</f>
        <v>N/A</v>
      </c>
      <c r="CF724" s="15" t="str">
        <f>IF(OR($BH724="T", $BH724="R"), 0, IF($BH724="C", IF($BI724="Y", 0, IF($AF724="N/A", X724, AK724)), AQ724))</f>
        <v>N/A</v>
      </c>
      <c r="CG724" t="str">
        <f>IF(AC724="N/A", "S:"&amp;L724&amp;" G:"&amp;M724&amp;" GR:"&amp;Q724, IF(AC724=0, "S:"&amp;L724&amp;" G:"&amp;M724&amp;" GR:"&amp;Q724, "S:"&amp;L724&amp;"/"&amp;AD724&amp;" G:"&amp;AE724&amp;" GR:"&amp;AF724))</f>
        <v>S:3 G:1 GR:2</v>
      </c>
    </row>
    <row r="725" spans="1:85" x14ac:dyDescent="0.25">
      <c r="A725" s="14">
        <v>5235</v>
      </c>
      <c r="B725" s="15" t="s">
        <v>2826</v>
      </c>
      <c r="C725" s="15" t="s">
        <v>63</v>
      </c>
      <c r="D725" s="15" t="s">
        <v>60</v>
      </c>
      <c r="E725" s="15">
        <f>VLOOKUP(B725, 'Rookie Year'!$A$2:$B$55679,2,FALSE)</f>
        <v>2023</v>
      </c>
      <c r="F725" s="15">
        <v>2023</v>
      </c>
      <c r="G725" s="15" t="s">
        <v>40</v>
      </c>
      <c r="H725" s="15" t="s">
        <v>2221</v>
      </c>
      <c r="I725" s="16">
        <v>1</v>
      </c>
      <c r="J725" s="15">
        <v>3</v>
      </c>
      <c r="K725" s="17">
        <f>IF(AND(G725&lt;&gt;"N",R725="N/A"), IF(I725&lt;4, 0, 0.25),IF(I725=1, IF(J725=1,0.25, 0.25), IF(I725&lt;13, 0.25, IF(I725&lt;26, 0.4, IF(I725&lt;51, 0.6, 0.75)))))</f>
        <v>0</v>
      </c>
      <c r="L725" s="16">
        <f>I725-M725</f>
        <v>1</v>
      </c>
      <c r="M725" s="16">
        <f>ROUNDUP(I725*K725,0)</f>
        <v>0</v>
      </c>
      <c r="N725" s="16">
        <f>M725*J725</f>
        <v>0</v>
      </c>
      <c r="O725" s="16">
        <v>0</v>
      </c>
      <c r="P725" s="16">
        <v>0</v>
      </c>
      <c r="Q725" s="16">
        <f>N725-O725-P725</f>
        <v>0</v>
      </c>
      <c r="R725" s="15" t="s">
        <v>75</v>
      </c>
      <c r="S725" s="15">
        <f>IF(R725="N/A", J725-($B$1-F725), J725-($B$1-R725))</f>
        <v>2</v>
      </c>
      <c r="T725" s="16">
        <v>0</v>
      </c>
      <c r="U725" s="16">
        <v>0</v>
      </c>
      <c r="V725" s="16" t="str">
        <f>IF($S725&lt;3, "N/A", $M725)</f>
        <v>N/A</v>
      </c>
      <c r="W725" s="16" t="str">
        <f>IF($S725&lt;4, "N/A", $M725)</f>
        <v>N/A</v>
      </c>
      <c r="X725" s="16" t="str">
        <f>IF($S725&lt;5, "N/A", $M725)</f>
        <v>N/A</v>
      </c>
      <c r="Y725" s="15" t="str">
        <f>IF(SUM(T725:X725)&lt;&gt;Q725, "CHECK", "OK")</f>
        <v>OK</v>
      </c>
      <c r="Z725" s="15" t="str">
        <f>IF(F725=$B$1, "No", IF(S725=1, "Yes", "No"))</f>
        <v>No</v>
      </c>
      <c r="AA725" s="18" t="str">
        <f>IF(C725="DM", "N/A", IF(Z725="No","N/A",VLOOKUP(B725,'Extension List'!$A$3:$R$1972,18,FALSE)))</f>
        <v>N/A</v>
      </c>
      <c r="AB725" s="15" t="str">
        <f>IF(C725="DM", "N/A", IF(Z725="No","N/A",VLOOKUP(B725,'Extension List'!$A$3:$T$1972,20,FALSE)))</f>
        <v>N/A</v>
      </c>
      <c r="AC725" s="15" t="str">
        <f>IF(AA725="N/A", "N/A", 0)</f>
        <v>N/A</v>
      </c>
      <c r="AD725" s="16" t="str">
        <f>IF(AE725="N/A", "N/A", AA725-AE725)</f>
        <v>N/A</v>
      </c>
      <c r="AE725" s="16" t="str">
        <f>IF(AA725="N/A", "N/A", IF(AC725&gt;0, IF(AA725&lt;13, ROUNDUP(0.25*AA725,0), IF(AA725&lt;26, ROUNDUP(0.4*AA725,0), IF(AA725&lt;51, ROUNDUP(0.6*AA725,0), ROUNDUP(0.75*AA725,0)))), "N/A"))</f>
        <v>N/A</v>
      </c>
      <c r="AF725" s="16" t="str">
        <f>IF(AD725="N/A","N/A", (AE725*AC725)+Q725)</f>
        <v>N/A</v>
      </c>
      <c r="AG725" s="16" t="str">
        <f>IF($AF725="N/A", "N/A", "TBC")</f>
        <v>N/A</v>
      </c>
      <c r="AH725" s="16" t="str">
        <f>IF($AF725="N/A", "N/A", "TBC")</f>
        <v>N/A</v>
      </c>
      <c r="AI725" s="16" t="str">
        <f>IF($AF725="N/A","N/A",IF(AC725&gt;1,"TBC","N/A"))</f>
        <v>N/A</v>
      </c>
      <c r="AJ725" s="16" t="str">
        <f>IF($AF725="N/A","N/A",IF(AC725&gt;2,"TBC","N/A"))</f>
        <v>N/A</v>
      </c>
      <c r="AK725" s="16" t="str">
        <f>IF($AF725="N/A","N/A",IF(AC725&gt;3,"TBC","N/A"))</f>
        <v>N/A</v>
      </c>
      <c r="AL725" s="16" t="str">
        <f>IF(AC725="N/A","N/A",IF(AC725&gt;0,IF(SUM(AG725:AK725)&lt;&gt;AF725,"CHECK","OK"),"N/A"))</f>
        <v>N/A</v>
      </c>
      <c r="AM725" s="16">
        <f>IF(AD725="N/A", L725+T725, L725+AG725)</f>
        <v>1</v>
      </c>
      <c r="AN725" s="16">
        <f>IF(AD725="N/A", IF(U725="N/A", "N/A", L725+U725), AD725+AH725)</f>
        <v>1</v>
      </c>
      <c r="AO725" s="16" t="str">
        <f>IF(AD725="N/A", IF(V725="N/A", "N/A", L725+V725), IF(AI725="N/A", "N/A", AD725+AI725))</f>
        <v>N/A</v>
      </c>
      <c r="AP725" s="16" t="str">
        <f>IF(AD725="N/A", IF(W725="N/A", "N/A", L725+W725), IF(AJ725="N/A", "N/A", AD725+AJ725))</f>
        <v>N/A</v>
      </c>
      <c r="AQ725" s="16" t="str">
        <f>IF(AD725="N/A", IF(X725="N/A", "N/A", L725+X725), IF(AK725="N/A", "N/A", AD725+AK725))</f>
        <v>N/A</v>
      </c>
      <c r="AR725" s="15" t="s">
        <v>40</v>
      </c>
      <c r="AS725" s="15" t="s">
        <v>40</v>
      </c>
      <c r="AT725" s="15" t="s">
        <v>40</v>
      </c>
      <c r="AU725" s="15" t="s">
        <v>40</v>
      </c>
      <c r="AV725" s="15" t="s">
        <v>40</v>
      </c>
      <c r="AW725" s="15" t="s">
        <v>40</v>
      </c>
      <c r="AX725" s="15" t="s">
        <v>40</v>
      </c>
      <c r="AY725" s="15" t="s">
        <v>40</v>
      </c>
      <c r="AZ725" s="15" t="s">
        <v>40</v>
      </c>
      <c r="BA725" s="15" t="s">
        <v>40</v>
      </c>
      <c r="BB725" s="15" t="s">
        <v>40</v>
      </c>
      <c r="BC725" s="15" t="s">
        <v>40</v>
      </c>
      <c r="BD725" s="15" t="s">
        <v>40</v>
      </c>
      <c r="BE725" s="15" t="s">
        <v>40</v>
      </c>
      <c r="BF725" s="15" t="s">
        <v>40</v>
      </c>
      <c r="BG725" s="15" t="s">
        <v>40</v>
      </c>
      <c r="BH725" s="15" t="s">
        <v>40</v>
      </c>
      <c r="BI725" s="15"/>
      <c r="BJ725" s="16">
        <f>IF(AR725="R", $CA725, IF(OR(AR725="P", AR725="T", AR725="N"), 0, IF($C725="DM", $T725, IF(OR(AR725="Y", AR725="IR"),$AM725,IF(AR725="C", IF($BI725="Y", IF($AF725="N/A", $Q725, $AF725), IF($AG725="N/A", $T725,$AG725)))))))</f>
        <v>1</v>
      </c>
      <c r="BK725" s="16">
        <f>IF(AS725="R", $CA725, IF(OR(AS725="P", AS725="T", AS725="N"), 0, IF($C725="DM", $T725, IF(OR(AS725="Y", AS725="IR"),$AM725,IF(AS725="C", IF($BI725="Y", IF($AF725="N/A", $Q725, $AF725), IF($AG725="N/A", $T725,$AG725)))))))</f>
        <v>1</v>
      </c>
      <c r="BL725" s="16">
        <f>IF(AT725="R", $CA725, IF(OR(AT725="P", AT725="T", AT725="N"), 0, IF($C725="DM", $T725, IF(OR(AT725="Y", AT725="IR"),$AM725,IF(AT725="C", IF($BI725="Y", IF($AF725="N/A", $Q725, $AF725), IF($AG725="N/A", $T725,$AG725)))))))</f>
        <v>1</v>
      </c>
      <c r="BM725" s="16">
        <f>IF(AU725="R", $CA725, IF(OR(AU725="P", AU725="T", AU725="N"), 0, IF($C725="DM", $T725, IF(OR(AU725="Y", AU725="IR"),$AM725,IF(AU725="C", IF($BI725="Y", IF($AF725="N/A", $Q725, $AF725), IF($AG725="N/A", $T725,$AG725)))))))</f>
        <v>1</v>
      </c>
      <c r="BN725" s="16">
        <f>IF(AV725="R", $CA725, IF(OR(AV725="P", AV725="T", AV725="N"), 0, IF($C725="DM", $T725, IF(OR(AV725="Y", AV725="IR"),$AM725,IF(AV725="C", IF($BI725="Y", IF($AF725="N/A", $Q725, $AF725), IF($AG725="N/A", $T725,$AG725)))))))</f>
        <v>1</v>
      </c>
      <c r="BO725" s="16">
        <f>IF(AW725="R", $CA725, IF(OR(AW725="P", AW725="T", AW725="N"), 0, IF($C725="DM", $T725, IF(OR(AW725="Y", AW725="IR"),$AM725,IF(AW725="C", IF($BI725="Y", IF($AF725="N/A", $Q725, $AF725), IF($AG725="N/A", $T725,$AG725)))))))</f>
        <v>1</v>
      </c>
      <c r="BP725" s="16">
        <f>IF(AX725="R", $CA725, IF(OR(AX725="P", AX725="T", AX725="N"), 0, IF($C725="DM", $T725, IF(OR(AX725="Y", AX725="IR"),$AM725,IF(AX725="C", IF($BI725="Y", IF($AF725="N/A", $Q725, $AF725), IF($AG725="N/A", $T725,$AG725)))))))</f>
        <v>1</v>
      </c>
      <c r="BQ725" s="16">
        <f>IF(AY725="R", $CA725, IF(OR(AY725="P", AY725="T", AY725="N"), 0, IF($C725="DM", $T725, IF(OR(AY725="Y", AY725="IR"),$AM725,IF(AY725="C", IF($BI725="Y", IF($AF725="N/A", $Q725, $AF725), IF($AG725="N/A", $T725,$AG725)))))))</f>
        <v>1</v>
      </c>
      <c r="BR725" s="16">
        <f>IF(AZ725="R", $CA725, IF(OR(AZ725="P", AZ725="T", AZ725="N"), 0, IF($C725="DM", $T725, IF(OR(AZ725="Y", AZ725="IR"),$AM725,IF(AZ725="C", IF($BI725="Y", IF($AF725="N/A", $Q725, $AF725), IF($AG725="N/A", $T725,$AG725)))))))</f>
        <v>1</v>
      </c>
      <c r="BS725" s="16">
        <f>IF(BA725="R", $CA725, IF(OR(BA725="P", BA725="T", BA725="N"), 0, IF($C725="DM", $T725, IF(OR(BA725="Y", BA725="IR"),$AM725,IF(BA725="C", IF($BI725="Y", IF($AF725="N/A", $Q725, $AF725), IF($AG725="N/A", $T725,$AG725)))))))</f>
        <v>1</v>
      </c>
      <c r="BT725" s="16">
        <f>IF(BB725="R", $CA725, IF(OR(BB725="P", BB725="T", BB725="N"), 0, IF($C725="DM", $T725, IF(OR(BB725="Y", BB725="IR"),$AM725,IF(BB725="C", IF($BI725="Y", IF($BA725="C", IF($AF725="N/A", $Q725, $AF725), IF($AF725="N/A", $T725, $AM725)), IF($AG725="N/A", $T725,$AG725)))))))</f>
        <v>1</v>
      </c>
      <c r="BU725" s="16">
        <f>IF(BC725="R", $CA725, IF(OR(BC725="P", BC725="T", BC725="N"), 0, IF($C725="DM", $T725, IF(OR(BC725="Y", BC725="IR"),$AM725,IF(BC725="C", IF($BI725="Y", IF($BA725="C", IF($AF725="N/A", $Q725, $AF725), IF($AF725="N/A", $T725, $AM725)), IF($AG725="N/A", $T725,$AG725)))))))</f>
        <v>1</v>
      </c>
      <c r="BV725" s="16">
        <f>IF(BD725="R", $CA725, IF(OR(BD725="P", BD725="T", BD725="N"), 0, IF($C725="DM", $T725, IF(OR(BD725="Y", BD725="IR"),$AM725,IF(BD725="C", IF($BI725="Y", IF($BA725="C", IF($AF725="N/A", $Q725, $AF725), IF($AF725="N/A", $T725, $AM725)), IF($AG725="N/A", $T725,$AG725)))))))</f>
        <v>1</v>
      </c>
      <c r="BW725" s="16">
        <f>IF(BE725="R", $CA725, IF(OR(BE725="P", BE725="T", BE725="N"), 0, IF($C725="DM", $T725, IF(OR(BE725="Y", BE725="IR"),$AM725,IF(BE725="C", IF($BI725="Y", IF($BA725="C", IF($AF725="N/A", $Q725, $AF725), IF($AF725="N/A", $T725, $AM725)), IF($AG725="N/A", $T725,$AG725)))))))</f>
        <v>1</v>
      </c>
      <c r="BX725" s="16">
        <f>IF(BF725="R", $CA725, IF(OR(BF725="P", BF725="T", BF725="N"), 0, IF($C725="DM", $T725, IF(OR(BF725="Y", BF725="IR"),$AM725,IF(BF725="C", IF($BI725="Y", IF($BA725="C", IF($AF725="N/A", $Q725, $AF725), IF($AF725="N/A", $T725, $AM725)), IF($AG725="N/A", $T725,$AG725)))))))</f>
        <v>1</v>
      </c>
      <c r="BY725" s="16">
        <f>IF(BG725="R", $CA725, IF(OR(BG725="P", BG725="T", BG725="N"), 0, IF($C725="DM", $T725, IF(OR(BG725="Y", BG725="IR"),$AM725,IF(BG725="C", IF($BI725="Y", IF($BA725="C", IF($AF725="N/A", $Q725, $AF725), IF($AF725="N/A", $T725, $AM725)), IF($AG725="N/A", $T725,$AG725)))))))</f>
        <v>1</v>
      </c>
      <c r="BZ725" s="16">
        <f>IF(BH725="R", $CA725, IF(OR(BH725="P", BH725="T", BH725="N"), 0, IF($C725="DM", $T725, IF(OR(BH725="Y", BH725="IR"),$AM725,IF(BH725="C", IF($BI725="Y", IF($BA725="C", IF($AF725="N/A", $Q725, $AF725), IF($AF725="N/A", $T725, $AM725)), IF($AG725="N/A", $T725,$AG725)))))))</f>
        <v>1</v>
      </c>
      <c r="CA725" s="15" t="s">
        <v>75</v>
      </c>
      <c r="CB725" s="16">
        <f>BZ725</f>
        <v>1</v>
      </c>
      <c r="CC725" s="15">
        <f>IF(OR($BH725="T", $BH725="R"), 0, IF($BH725="C", IF($BI725="Y", IF($BA725="C", 0, IF(AF725="N/A", Q725-T725, AF725-AG725)), IF($AF725="N/A", U725, AH725)), AN725))</f>
        <v>1</v>
      </c>
      <c r="CD725" s="15" t="str">
        <f>IF(OR($BH725="T", $BH725="R"), 0, IF($BH725="C", IF($BI725="Y", 0, IF($AF725="N/A", V725, AI725)), AO725))</f>
        <v>N/A</v>
      </c>
      <c r="CE725" s="15" t="str">
        <f>IF(OR($BH725="T", $BH725="R"), 0, IF($BH725="C", IF($BI725="Y", 0, IF($AF725="N/A", W725, AJ725)), AP725))</f>
        <v>N/A</v>
      </c>
      <c r="CF725" s="15" t="str">
        <f>IF(OR($BH725="T", $BH725="R"), 0, IF($BH725="C", IF($BI725="Y", 0, IF($AF725="N/A", X725, AK725)), AQ725))</f>
        <v>N/A</v>
      </c>
      <c r="CG725" t="str">
        <f>IF(AC725="N/A", "S:"&amp;L725&amp;" G:"&amp;M725&amp;" GR:"&amp;Q725, IF(AC725=0, "S:"&amp;L725&amp;" G:"&amp;M725&amp;" GR:"&amp;Q725, "S:"&amp;L725&amp;"/"&amp;AD725&amp;" G:"&amp;AE725&amp;" GR:"&amp;AF725))</f>
        <v>S:1 G:0 GR:0</v>
      </c>
    </row>
    <row r="726" spans="1:85" x14ac:dyDescent="0.25">
      <c r="A726" s="14">
        <v>4718</v>
      </c>
      <c r="B726" s="15" t="s">
        <v>2551</v>
      </c>
      <c r="C726" s="15" t="s">
        <v>63</v>
      </c>
      <c r="D726" s="15" t="s">
        <v>60</v>
      </c>
      <c r="E726" s="15">
        <f>VLOOKUP(B726, 'Rookie Year'!$A$2:$B$55679,2,FALSE)</f>
        <v>2022</v>
      </c>
      <c r="F726" s="15">
        <v>2022</v>
      </c>
      <c r="G726" s="15" t="s">
        <v>40</v>
      </c>
      <c r="H726" s="15" t="s">
        <v>2149</v>
      </c>
      <c r="I726" s="16">
        <v>15</v>
      </c>
      <c r="J726" s="15">
        <v>4</v>
      </c>
      <c r="K726" s="17">
        <f>IF(AND(G726&lt;&gt;"N",R726="N/A"), IF(I726&lt;4, 0, 0.25),IF(I726=1, IF(J726=1,0.25, 0.25), IF(I726&lt;13, 0.25, IF(I726&lt;26, 0.4, IF(I726&lt;51, 0.6, 0.75)))))</f>
        <v>0.25</v>
      </c>
      <c r="L726" s="16">
        <f>I726-M726</f>
        <v>11</v>
      </c>
      <c r="M726" s="16">
        <f>ROUNDUP(I726*K726,0)</f>
        <v>4</v>
      </c>
      <c r="N726" s="16">
        <f>M726*J726</f>
        <v>16</v>
      </c>
      <c r="O726" s="16">
        <v>16</v>
      </c>
      <c r="P726" s="16">
        <v>0</v>
      </c>
      <c r="Q726" s="16">
        <f>N726-O726-P726</f>
        <v>0</v>
      </c>
      <c r="R726" s="15" t="s">
        <v>75</v>
      </c>
      <c r="S726" s="15">
        <f>IF(R726="N/A", J726-($B$1-F726), J726-($B$1-R726))</f>
        <v>2</v>
      </c>
      <c r="T726" s="16">
        <v>0</v>
      </c>
      <c r="U726" s="16">
        <v>0</v>
      </c>
      <c r="V726" s="16" t="str">
        <f>IF($S726&lt;3, "N/A", $M726)</f>
        <v>N/A</v>
      </c>
      <c r="W726" s="16" t="str">
        <f>IF($S726&lt;4, "N/A", $M726)</f>
        <v>N/A</v>
      </c>
      <c r="X726" s="16" t="str">
        <f>IF($S726&lt;5, "N/A", $M726)</f>
        <v>N/A</v>
      </c>
      <c r="Y726" s="15" t="str">
        <f>IF(SUM(T726:X726)&lt;&gt;Q726, "CHECK", "OK")</f>
        <v>OK</v>
      </c>
      <c r="Z726" s="15" t="str">
        <f>IF(F726=$B$1, "No", IF(S726=1, "Yes", "No"))</f>
        <v>No</v>
      </c>
      <c r="AA726" s="18" t="str">
        <f>IF(C726="DM", "N/A", IF(Z726="No","N/A",VLOOKUP(B726,'Extension List'!$A$3:$R$1972,18,FALSE)))</f>
        <v>N/A</v>
      </c>
      <c r="AB726" s="15" t="str">
        <f>IF(C726="DM", "N/A", IF(Z726="No","N/A",VLOOKUP(B726,'Extension List'!$A$3:$T$1972,20,FALSE)))</f>
        <v>N/A</v>
      </c>
      <c r="AC726" s="15" t="str">
        <f>IF(AA726="N/A", "N/A", 0)</f>
        <v>N/A</v>
      </c>
      <c r="AD726" s="16" t="str">
        <f>IF(AE726="N/A", "N/A", AA726-AE726)</f>
        <v>N/A</v>
      </c>
      <c r="AE726" s="16" t="str">
        <f>IF(AA726="N/A", "N/A", IF(AC726&gt;0, IF(AA726&lt;13, ROUNDUP(0.25*AA726,0), IF(AA726&lt;26, ROUNDUP(0.4*AA726,0), IF(AA726&lt;51, ROUNDUP(0.6*AA726,0), ROUNDUP(0.75*AA726,0)))), "N/A"))</f>
        <v>N/A</v>
      </c>
      <c r="AF726" s="16" t="str">
        <f>IF(AD726="N/A","N/A", (AE726*AC726)+Q726)</f>
        <v>N/A</v>
      </c>
      <c r="AG726" s="16" t="str">
        <f>IF($AF726="N/A", "N/A", "TBC")</f>
        <v>N/A</v>
      </c>
      <c r="AH726" s="16" t="str">
        <f>IF($AF726="N/A", "N/A", "TBC")</f>
        <v>N/A</v>
      </c>
      <c r="AI726" s="16" t="str">
        <f>IF($AF726="N/A","N/A",IF(AC726&gt;1,"TBC","N/A"))</f>
        <v>N/A</v>
      </c>
      <c r="AJ726" s="16" t="str">
        <f>IF($AF726="N/A","N/A",IF(AC726&gt;2,"TBC","N/A"))</f>
        <v>N/A</v>
      </c>
      <c r="AK726" s="16" t="str">
        <f>IF($AF726="N/A","N/A",IF(AC726&gt;3,"TBC","N/A"))</f>
        <v>N/A</v>
      </c>
      <c r="AL726" s="16" t="str">
        <f>IF(AC726="N/A","N/A",IF(AC726&gt;0,IF(SUM(AG726:AK726)&lt;&gt;AF726,"CHECK","OK"),"N/A"))</f>
        <v>N/A</v>
      </c>
      <c r="AM726" s="16">
        <f>IF(AD726="N/A", L726+T726, L726+AG726)</f>
        <v>11</v>
      </c>
      <c r="AN726" s="16">
        <f>IF(AD726="N/A", IF(U726="N/A", "N/A", L726+U726), AD726+AH726)</f>
        <v>11</v>
      </c>
      <c r="AO726" s="16" t="str">
        <f>IF(AD726="N/A", IF(V726="N/A", "N/A", L726+V726), IF(AI726="N/A", "N/A", AD726+AI726))</f>
        <v>N/A</v>
      </c>
      <c r="AP726" s="16" t="str">
        <f>IF(AD726="N/A", IF(W726="N/A", "N/A", L726+W726), IF(AJ726="N/A", "N/A", AD726+AJ726))</f>
        <v>N/A</v>
      </c>
      <c r="AQ726" s="16" t="str">
        <f>IF(AD726="N/A", IF(X726="N/A", "N/A", L726+X726), IF(AK726="N/A", "N/A", AD726+AK726))</f>
        <v>N/A</v>
      </c>
      <c r="AR726" s="15" t="s">
        <v>40</v>
      </c>
      <c r="AS726" s="15" t="s">
        <v>40</v>
      </c>
      <c r="AT726" s="15" t="s">
        <v>40</v>
      </c>
      <c r="AU726" s="15" t="s">
        <v>40</v>
      </c>
      <c r="AV726" s="15" t="s">
        <v>40</v>
      </c>
      <c r="AW726" s="15" t="s">
        <v>40</v>
      </c>
      <c r="AX726" s="15" t="s">
        <v>40</v>
      </c>
      <c r="AY726" s="15" t="s">
        <v>40</v>
      </c>
      <c r="AZ726" s="15" t="s">
        <v>40</v>
      </c>
      <c r="BA726" s="15" t="s">
        <v>40</v>
      </c>
      <c r="BB726" s="15" t="s">
        <v>40</v>
      </c>
      <c r="BC726" s="15" t="s">
        <v>40</v>
      </c>
      <c r="BD726" s="15" t="s">
        <v>40</v>
      </c>
      <c r="BE726" s="15" t="s">
        <v>40</v>
      </c>
      <c r="BF726" s="15" t="s">
        <v>40</v>
      </c>
      <c r="BG726" s="15" t="s">
        <v>40</v>
      </c>
      <c r="BH726" s="15" t="s">
        <v>40</v>
      </c>
      <c r="BI726" s="15"/>
      <c r="BJ726" s="16">
        <f>IF(AR726="R", $CA726, IF(OR(AR726="P", AR726="T", AR726="N"), 0, IF($C726="DM", $T726, IF(OR(AR726="Y", AR726="IR"),$AM726,IF(AR726="C", IF($BI726="Y", IF($AF726="N/A", $Q726, $AF726), IF($AG726="N/A", $T726,$AG726)))))))</f>
        <v>11</v>
      </c>
      <c r="BK726" s="16">
        <f>IF(AS726="R", $CA726, IF(OR(AS726="P", AS726="T", AS726="N"), 0, IF($C726="DM", $T726, IF(OR(AS726="Y", AS726="IR"),$AM726,IF(AS726="C", IF($BI726="Y", IF($AF726="N/A", $Q726, $AF726), IF($AG726="N/A", $T726,$AG726)))))))</f>
        <v>11</v>
      </c>
      <c r="BL726" s="16">
        <f>IF(AT726="R", $CA726, IF(OR(AT726="P", AT726="T", AT726="N"), 0, IF($C726="DM", $T726, IF(OR(AT726="Y", AT726="IR"),$AM726,IF(AT726="C", IF($BI726="Y", IF($AF726="N/A", $Q726, $AF726), IF($AG726="N/A", $T726,$AG726)))))))</f>
        <v>11</v>
      </c>
      <c r="BM726" s="16">
        <f>IF(AU726="R", $CA726, IF(OR(AU726="P", AU726="T", AU726="N"), 0, IF($C726="DM", $T726, IF(OR(AU726="Y", AU726="IR"),$AM726,IF(AU726="C", IF($BI726="Y", IF($AF726="N/A", $Q726, $AF726), IF($AG726="N/A", $T726,$AG726)))))))</f>
        <v>11</v>
      </c>
      <c r="BN726" s="16">
        <f>IF(AV726="R", $CA726, IF(OR(AV726="P", AV726="T", AV726="N"), 0, IF($C726="DM", $T726, IF(OR(AV726="Y", AV726="IR"),$AM726,IF(AV726="C", IF($BI726="Y", IF($AF726="N/A", $Q726, $AF726), IF($AG726="N/A", $T726,$AG726)))))))</f>
        <v>11</v>
      </c>
      <c r="BO726" s="16">
        <f>IF(AW726="R", $CA726, IF(OR(AW726="P", AW726="T", AW726="N"), 0, IF($C726="DM", $T726, IF(OR(AW726="Y", AW726="IR"),$AM726,IF(AW726="C", IF($BI726="Y", IF($AF726="N/A", $Q726, $AF726), IF($AG726="N/A", $T726,$AG726)))))))</f>
        <v>11</v>
      </c>
      <c r="BP726" s="16">
        <f>IF(AX726="R", $CA726, IF(OR(AX726="P", AX726="T", AX726="N"), 0, IF($C726="DM", $T726, IF(OR(AX726="Y", AX726="IR"),$AM726,IF(AX726="C", IF($BI726="Y", IF($AF726="N/A", $Q726, $AF726), IF($AG726="N/A", $T726,$AG726)))))))</f>
        <v>11</v>
      </c>
      <c r="BQ726" s="16">
        <f>IF(AY726="R", $CA726, IF(OR(AY726="P", AY726="T", AY726="N"), 0, IF($C726="DM", $T726, IF(OR(AY726="Y", AY726="IR"),$AM726,IF(AY726="C", IF($BI726="Y", IF($AF726="N/A", $Q726, $AF726), IF($AG726="N/A", $T726,$AG726)))))))</f>
        <v>11</v>
      </c>
      <c r="BR726" s="16">
        <f>IF(AZ726="R", $CA726, IF(OR(AZ726="P", AZ726="T", AZ726="N"), 0, IF($C726="DM", $T726, IF(OR(AZ726="Y", AZ726="IR"),$AM726,IF(AZ726="C", IF($BI726="Y", IF($AF726="N/A", $Q726, $AF726), IF($AG726="N/A", $T726,$AG726)))))))</f>
        <v>11</v>
      </c>
      <c r="BS726" s="16">
        <f>IF(BA726="R", $CA726, IF(OR(BA726="P", BA726="T", BA726="N"), 0, IF($C726="DM", $T726, IF(OR(BA726="Y", BA726="IR"),$AM726,IF(BA726="C", IF($BI726="Y", IF($AF726="N/A", $Q726, $AF726), IF($AG726="N/A", $T726,$AG726)))))))</f>
        <v>11</v>
      </c>
      <c r="BT726" s="16">
        <f>IF(BB726="R", $CA726, IF(OR(BB726="P", BB726="T", BB726="N"), 0, IF($C726="DM", $T726, IF(OR(BB726="Y", BB726="IR"),$AM726,IF(BB726="C", IF($BI726="Y", IF($BA726="C", IF($AF726="N/A", $Q726, $AF726), IF($AF726="N/A", $T726, $AM726)), IF($AG726="N/A", $T726,$AG726)))))))</f>
        <v>11</v>
      </c>
      <c r="BU726" s="16">
        <f>IF(BC726="R", $CA726, IF(OR(BC726="P", BC726="T", BC726="N"), 0, IF($C726="DM", $T726, IF(OR(BC726="Y", BC726="IR"),$AM726,IF(BC726="C", IF($BI726="Y", IF($BA726="C", IF($AF726="N/A", $Q726, $AF726), IF($AF726="N/A", $T726, $AM726)), IF($AG726="N/A", $T726,$AG726)))))))</f>
        <v>11</v>
      </c>
      <c r="BV726" s="16">
        <f>IF(BD726="R", $CA726, IF(OR(BD726="P", BD726="T", BD726="N"), 0, IF($C726="DM", $T726, IF(OR(BD726="Y", BD726="IR"),$AM726,IF(BD726="C", IF($BI726="Y", IF($BA726="C", IF($AF726="N/A", $Q726, $AF726), IF($AF726="N/A", $T726, $AM726)), IF($AG726="N/A", $T726,$AG726)))))))</f>
        <v>11</v>
      </c>
      <c r="BW726" s="16">
        <f>IF(BE726="R", $CA726, IF(OR(BE726="P", BE726="T", BE726="N"), 0, IF($C726="DM", $T726, IF(OR(BE726="Y", BE726="IR"),$AM726,IF(BE726="C", IF($BI726="Y", IF($BA726="C", IF($AF726="N/A", $Q726, $AF726), IF($AF726="N/A", $T726, $AM726)), IF($AG726="N/A", $T726,$AG726)))))))</f>
        <v>11</v>
      </c>
      <c r="BX726" s="16">
        <f>IF(BF726="R", $CA726, IF(OR(BF726="P", BF726="T", BF726="N"), 0, IF($C726="DM", $T726, IF(OR(BF726="Y", BF726="IR"),$AM726,IF(BF726="C", IF($BI726="Y", IF($BA726="C", IF($AF726="N/A", $Q726, $AF726), IF($AF726="N/A", $T726, $AM726)), IF($AG726="N/A", $T726,$AG726)))))))</f>
        <v>11</v>
      </c>
      <c r="BY726" s="16">
        <f>IF(BG726="R", $CA726, IF(OR(BG726="P", BG726="T", BG726="N"), 0, IF($C726="DM", $T726, IF(OR(BG726="Y", BG726="IR"),$AM726,IF(BG726="C", IF($BI726="Y", IF($BA726="C", IF($AF726="N/A", $Q726, $AF726), IF($AF726="N/A", $T726, $AM726)), IF($AG726="N/A", $T726,$AG726)))))))</f>
        <v>11</v>
      </c>
      <c r="BZ726" s="16">
        <f>IF(BH726="R", $CA726, IF(OR(BH726="P", BH726="T", BH726="N"), 0, IF($C726="DM", $T726, IF(OR(BH726="Y", BH726="IR"),$AM726,IF(BH726="C", IF($BI726="Y", IF($BA726="C", IF($AF726="N/A", $Q726, $AF726), IF($AF726="N/A", $T726, $AM726)), IF($AG726="N/A", $T726,$AG726)))))))</f>
        <v>11</v>
      </c>
      <c r="CA726" s="15" t="s">
        <v>75</v>
      </c>
      <c r="CB726" s="16">
        <f>BZ726</f>
        <v>11</v>
      </c>
      <c r="CC726" s="15">
        <f>IF(OR($BH726="T", $BH726="R"), 0, IF($BH726="C", IF($BI726="Y", IF($BA726="C", 0, IF(AF726="N/A", Q726-T726, AF726-AG726)), IF($AF726="N/A", U726, AH726)), AN726))</f>
        <v>11</v>
      </c>
      <c r="CD726" s="15" t="str">
        <f>IF(OR($BH726="T", $BH726="R"), 0, IF($BH726="C", IF($BI726="Y", 0, IF($AF726="N/A", V726, AI726)), AO726))</f>
        <v>N/A</v>
      </c>
      <c r="CE726" s="15" t="str">
        <f>IF(OR($BH726="T", $BH726="R"), 0, IF($BH726="C", IF($BI726="Y", 0, IF($AF726="N/A", W726, AJ726)), AP726))</f>
        <v>N/A</v>
      </c>
      <c r="CF726" s="15" t="str">
        <f>IF(OR($BH726="T", $BH726="R"), 0, IF($BH726="C", IF($BI726="Y", 0, IF($AF726="N/A", X726, AK726)), AQ726))</f>
        <v>N/A</v>
      </c>
      <c r="CG726" t="str">
        <f>IF(AC726="N/A", "S:"&amp;L726&amp;" G:"&amp;M726&amp;" GR:"&amp;Q726, IF(AC726=0, "S:"&amp;L726&amp;" G:"&amp;M726&amp;" GR:"&amp;Q726, "S:"&amp;L726&amp;"/"&amp;AD726&amp;" G:"&amp;AE726&amp;" GR:"&amp;AF726))</f>
        <v>S:11 G:4 GR:0</v>
      </c>
    </row>
    <row r="727" spans="1:85" x14ac:dyDescent="0.25">
      <c r="A727" s="14">
        <v>5662</v>
      </c>
      <c r="B727" s="15" t="s">
        <v>3011</v>
      </c>
      <c r="C727" s="15" t="s">
        <v>63</v>
      </c>
      <c r="D727" s="15" t="s">
        <v>60</v>
      </c>
      <c r="E727" s="15">
        <f>VLOOKUP(B727, 'Rookie Year'!$A$2:$B$55679,2,FALSE)</f>
        <v>2024</v>
      </c>
      <c r="F727" s="15">
        <v>2024</v>
      </c>
      <c r="G727" s="15" t="s">
        <v>40</v>
      </c>
      <c r="H727" s="15" t="s">
        <v>2212</v>
      </c>
      <c r="I727" s="16">
        <v>1</v>
      </c>
      <c r="J727" s="15">
        <v>3</v>
      </c>
      <c r="K727" s="17">
        <f>IF(AND(G727&lt;&gt;"N",R727="N/A"), IF(I727&lt;4, 0, 0.25),IF(I727=1, IF(J727=1,0.25, 0.25), IF(I727&lt;13, 0.25, IF(I727&lt;26, 0.4, IF(I727&lt;51, 0.6, 0.75)))))</f>
        <v>0</v>
      </c>
      <c r="L727" s="16">
        <f>I727-M727</f>
        <v>1</v>
      </c>
      <c r="M727" s="16">
        <f>ROUNDUP(I727*K727,0)</f>
        <v>0</v>
      </c>
      <c r="N727" s="16">
        <f>M727*J727</f>
        <v>0</v>
      </c>
      <c r="O727" s="16">
        <v>0</v>
      </c>
      <c r="P727" s="16">
        <v>0</v>
      </c>
      <c r="Q727" s="16">
        <f>N727-O727-P727</f>
        <v>0</v>
      </c>
      <c r="R727" s="15" t="s">
        <v>75</v>
      </c>
      <c r="S727" s="15">
        <f>IF(R727="N/A", J727-($B$1-F727), J727-($B$1-R727))</f>
        <v>3</v>
      </c>
      <c r="T727" s="16">
        <f>IF($S727&lt;1, "N/A", $M727)</f>
        <v>0</v>
      </c>
      <c r="U727" s="16">
        <f>IF($S727&lt;2, "N/A", $M727)</f>
        <v>0</v>
      </c>
      <c r="V727" s="16">
        <f>IF($S727&lt;3, "N/A", $M727)</f>
        <v>0</v>
      </c>
      <c r="W727" s="16" t="str">
        <f>IF($S727&lt;4, "N/A", $M727)</f>
        <v>N/A</v>
      </c>
      <c r="X727" s="16" t="str">
        <f>IF($S727&lt;5, "N/A", $M727)</f>
        <v>N/A</v>
      </c>
      <c r="Y727" s="15" t="str">
        <f>IF(SUM(T727:X727)&lt;&gt;Q727, "CHECK", "OK")</f>
        <v>OK</v>
      </c>
      <c r="Z727" s="15" t="str">
        <f>IF(F727=$B$1, "No", IF(S727=1, "Yes", "No"))</f>
        <v>No</v>
      </c>
      <c r="AA727" s="18" t="str">
        <f>IF(C727="DM", "N/A", IF(Z727="No","N/A",VLOOKUP(B727,'Extension List'!$A$3:$R$1972,18,FALSE)))</f>
        <v>N/A</v>
      </c>
      <c r="AB727" s="15" t="str">
        <f>IF(C727="DM", "N/A", IF(Z727="No","N/A",VLOOKUP(B727,'Extension List'!$A$3:$T$1972,20,FALSE)))</f>
        <v>N/A</v>
      </c>
      <c r="AC727" s="15" t="str">
        <f>IF(AA727="N/A", "N/A", 0)</f>
        <v>N/A</v>
      </c>
      <c r="AD727" s="16" t="str">
        <f>IF(AE727="N/A", "N/A", AA727-AE727)</f>
        <v>N/A</v>
      </c>
      <c r="AE727" s="16" t="str">
        <f>IF(AA727="N/A", "N/A", IF(AC727&gt;0, IF(AA727&lt;13, ROUNDUP(0.25*AA727,0), IF(AA727&lt;26, ROUNDUP(0.4*AA727,0), IF(AA727&lt;51, ROUNDUP(0.6*AA727,0), ROUNDUP(0.75*AA727,0)))), "N/A"))</f>
        <v>N/A</v>
      </c>
      <c r="AF727" s="16" t="str">
        <f>IF(AD727="N/A","N/A", (AE727*AC727)+Q727)</f>
        <v>N/A</v>
      </c>
      <c r="AG727" s="16" t="str">
        <f>IF($AF727="N/A", "N/A", "TBC")</f>
        <v>N/A</v>
      </c>
      <c r="AH727" s="16" t="str">
        <f>IF($AF727="N/A", "N/A", "TBC")</f>
        <v>N/A</v>
      </c>
      <c r="AI727" s="16" t="str">
        <f>IF($AF727="N/A","N/A",IF(AC727&gt;1,"TBC","N/A"))</f>
        <v>N/A</v>
      </c>
      <c r="AJ727" s="16" t="str">
        <f>IF($AF727="N/A","N/A",IF(AC727&gt;2,"TBC","N/A"))</f>
        <v>N/A</v>
      </c>
      <c r="AK727" s="16" t="str">
        <f>IF($AF727="N/A","N/A",IF(AC727&gt;3,"TBC","N/A"))</f>
        <v>N/A</v>
      </c>
      <c r="AL727" s="16" t="str">
        <f>IF(AC727="N/A","N/A",IF(AC727&gt;0,IF(SUM(AG727:AK727)&lt;&gt;AF727,"CHECK","OK"),"N/A"))</f>
        <v>N/A</v>
      </c>
      <c r="AM727" s="16">
        <f>IF(AD727="N/A", L727+T727, L727+AG727)</f>
        <v>1</v>
      </c>
      <c r="AN727" s="16">
        <f>IF(AD727="N/A", IF(U727="N/A", "N/A", L727+U727), AD727+AH727)</f>
        <v>1</v>
      </c>
      <c r="AO727" s="16">
        <f>IF(AD727="N/A", IF(V727="N/A", "N/A", L727+V727), IF(AI727="N/A", "N/A", AD727+AI727))</f>
        <v>1</v>
      </c>
      <c r="AP727" s="16" t="str">
        <f>IF(AD727="N/A", IF(W727="N/A", "N/A", L727+W727), IF(AJ727="N/A", "N/A", AD727+AJ727))</f>
        <v>N/A</v>
      </c>
      <c r="AQ727" s="16" t="str">
        <f>IF(AD727="N/A", IF(X727="N/A", "N/A", L727+X727), IF(AK727="N/A", "N/A", AD727+AK727))</f>
        <v>N/A</v>
      </c>
      <c r="AR727" s="15" t="s">
        <v>66</v>
      </c>
      <c r="AS727" s="15" t="s">
        <v>66</v>
      </c>
      <c r="AT727" s="15" t="s">
        <v>66</v>
      </c>
      <c r="AU727" s="15" t="s">
        <v>66</v>
      </c>
      <c r="AV727" s="15" t="s">
        <v>66</v>
      </c>
      <c r="AW727" s="15" t="s">
        <v>66</v>
      </c>
      <c r="AX727" s="15" t="s">
        <v>66</v>
      </c>
      <c r="AY727" s="15" t="s">
        <v>66</v>
      </c>
      <c r="AZ727" s="15" t="s">
        <v>66</v>
      </c>
      <c r="BA727" s="15" t="s">
        <v>66</v>
      </c>
      <c r="BB727" s="15" t="s">
        <v>66</v>
      </c>
      <c r="BC727" s="15" t="s">
        <v>66</v>
      </c>
      <c r="BD727" s="15" t="s">
        <v>66</v>
      </c>
      <c r="BE727" s="15" t="s">
        <v>66</v>
      </c>
      <c r="BF727" s="15" t="s">
        <v>66</v>
      </c>
      <c r="BG727" s="15" t="s">
        <v>66</v>
      </c>
      <c r="BH727" s="15" t="s">
        <v>66</v>
      </c>
      <c r="BJ727" s="16">
        <f>IF(AR727="R", $CA727, IF(OR(AR727="P", AR727="T", AR727="N"), 0, IF($C727="DM", $T727, IF(OR(AR727="Y", AR727="IR"),$AM727,IF(AR727="C", IF($BI727="Y", IF($AF727="N/A", $Q727, $AF727), IF($AG727="N/A", $T727,$AG727)))))))</f>
        <v>0</v>
      </c>
      <c r="BK727" s="16">
        <f>IF(AS727="R", $CA727, IF(OR(AS727="P", AS727="T", AS727="N"), 0, IF($C727="DM", $T727, IF(OR(AS727="Y", AS727="IR"),$AM727,IF(AS727="C", IF($BI727="Y", IF($AF727="N/A", $Q727, $AF727), IF($AG727="N/A", $T727,$AG727)))))))</f>
        <v>0</v>
      </c>
      <c r="BL727" s="16">
        <f>IF(AT727="R", $CA727, IF(OR(AT727="P", AT727="T", AT727="N"), 0, IF($C727="DM", $T727, IF(OR(AT727="Y", AT727="IR"),$AM727,IF(AT727="C", IF($BI727="Y", IF($AF727="N/A", $Q727, $AF727), IF($AG727="N/A", $T727,$AG727)))))))</f>
        <v>0</v>
      </c>
      <c r="BM727" s="16">
        <f>IF(AU727="R", $CA727, IF(OR(AU727="P", AU727="T", AU727="N"), 0, IF($C727="DM", $T727, IF(OR(AU727="Y", AU727="IR"),$AM727,IF(AU727="C", IF($BI727="Y", IF($AF727="N/A", $Q727, $AF727), IF($AG727="N/A", $T727,$AG727)))))))</f>
        <v>0</v>
      </c>
      <c r="BN727" s="16">
        <f>IF(AV727="R", $CA727, IF(OR(AV727="P", AV727="T", AV727="N"), 0, IF($C727="DM", $T727, IF(OR(AV727="Y", AV727="IR"),$AM727,IF(AV727="C", IF($BI727="Y", IF($AF727="N/A", $Q727, $AF727), IF($AG727="N/A", $T727,$AG727)))))))</f>
        <v>0</v>
      </c>
      <c r="BO727" s="16">
        <f>IF(AW727="R", $CA727, IF(OR(AW727="P", AW727="T", AW727="N"), 0, IF($C727="DM", $T727, IF(OR(AW727="Y", AW727="IR"),$AM727,IF(AW727="C", IF($BI727="Y", IF($AF727="N/A", $Q727, $AF727), IF($AG727="N/A", $T727,$AG727)))))))</f>
        <v>0</v>
      </c>
      <c r="BP727" s="16">
        <f>IF(AX727="R", $CA727, IF(OR(AX727="P", AX727="T", AX727="N"), 0, IF($C727="DM", $T727, IF(OR(AX727="Y", AX727="IR"),$AM727,IF(AX727="C", IF($BI727="Y", IF($AF727="N/A", $Q727, $AF727), IF($AG727="N/A", $T727,$AG727)))))))</f>
        <v>0</v>
      </c>
      <c r="BQ727" s="16">
        <f>IF(AY727="R", $CA727, IF(OR(AY727="P", AY727="T", AY727="N"), 0, IF($C727="DM", $T727, IF(OR(AY727="Y", AY727="IR"),$AM727,IF(AY727="C", IF($BI727="Y", IF($AF727="N/A", $Q727, $AF727), IF($AG727="N/A", $T727,$AG727)))))))</f>
        <v>0</v>
      </c>
      <c r="BR727" s="16">
        <f>IF(AZ727="R", $CA727, IF(OR(AZ727="P", AZ727="T", AZ727="N"), 0, IF($C727="DM", $T727, IF(OR(AZ727="Y", AZ727="IR"),$AM727,IF(AZ727="C", IF($BI727="Y", IF($AF727="N/A", $Q727, $AF727), IF($AG727="N/A", $T727,$AG727)))))))</f>
        <v>0</v>
      </c>
      <c r="BS727" s="16">
        <f>IF(BA727="R", $CA727, IF(OR(BA727="P", BA727="T", BA727="N"), 0, IF($C727="DM", $T727, IF(OR(BA727="Y", BA727="IR"),$AM727,IF(BA727="C", IF($BI727="Y", IF($AF727="N/A", $Q727, $AF727), IF($AG727="N/A", $T727,$AG727)))))))</f>
        <v>0</v>
      </c>
      <c r="BT727" s="16">
        <f>IF(BB727="R", $CA727, IF(OR(BB727="P", BB727="T", BB727="N"), 0, IF($C727="DM", $T727, IF(OR(BB727="Y", BB727="IR"),$AM727,IF(BB727="C", IF($BI727="Y", IF($BA727="C", IF($AF727="N/A", $Q727, $AF727), IF($AF727="N/A", $T727, $AM727)), IF($AG727="N/A", $T727,$AG727)))))))</f>
        <v>0</v>
      </c>
      <c r="BU727" s="16">
        <f>IF(BC727="R", $CA727, IF(OR(BC727="P", BC727="T", BC727="N"), 0, IF($C727="DM", $T727, IF(OR(BC727="Y", BC727="IR"),$AM727,IF(BC727="C", IF($BI727="Y", IF($BA727="C", IF($AF727="N/A", $Q727, $AF727), IF($AF727="N/A", $T727, $AM727)), IF($AG727="N/A", $T727,$AG727)))))))</f>
        <v>0</v>
      </c>
      <c r="BV727" s="16">
        <f>IF(BD727="R", $CA727, IF(OR(BD727="P", BD727="T", BD727="N"), 0, IF($C727="DM", $T727, IF(OR(BD727="Y", BD727="IR"),$AM727,IF(BD727="C", IF($BI727="Y", IF($BA727="C", IF($AF727="N/A", $Q727, $AF727), IF($AF727="N/A", $T727, $AM727)), IF($AG727="N/A", $T727,$AG727)))))))</f>
        <v>0</v>
      </c>
      <c r="BW727" s="16">
        <f>IF(BE727="R", $CA727, IF(OR(BE727="P", BE727="T", BE727="N"), 0, IF($C727="DM", $T727, IF(OR(BE727="Y", BE727="IR"),$AM727,IF(BE727="C", IF($BI727="Y", IF($BA727="C", IF($AF727="N/A", $Q727, $AF727), IF($AF727="N/A", $T727, $AM727)), IF($AG727="N/A", $T727,$AG727)))))))</f>
        <v>0</v>
      </c>
      <c r="BX727" s="16">
        <f>IF(BF727="R", $CA727, IF(OR(BF727="P", BF727="T", BF727="N"), 0, IF($C727="DM", $T727, IF(OR(BF727="Y", BF727="IR"),$AM727,IF(BF727="C", IF($BI727="Y", IF($BA727="C", IF($AF727="N/A", $Q727, $AF727), IF($AF727="N/A", $T727, $AM727)), IF($AG727="N/A", $T727,$AG727)))))))</f>
        <v>0</v>
      </c>
      <c r="BY727" s="16">
        <f>IF(BG727="R", $CA727, IF(OR(BG727="P", BG727="T", BG727="N"), 0, IF($C727="DM", $T727, IF(OR(BG727="Y", BG727="IR"),$AM727,IF(BG727="C", IF($BI727="Y", IF($BA727="C", IF($AF727="N/A", $Q727, $AF727), IF($AF727="N/A", $T727, $AM727)), IF($AG727="N/A", $T727,$AG727)))))))</f>
        <v>0</v>
      </c>
      <c r="BZ727" s="16">
        <f>IF(BH727="R", $CA727, IF(OR(BH727="P", BH727="T", BH727="N"), 0, IF($C727="DM", $T727, IF(OR(BH727="Y", BH727="IR"),$AM727,IF(BH727="C", IF($BI727="Y", IF($BA727="C", IF($AF727="N/A", $Q727, $AF727), IF($AF727="N/A", $T727, $AM727)), IF($AG727="N/A", $T727,$AG727)))))))</f>
        <v>0</v>
      </c>
      <c r="CA727" s="15" t="s">
        <v>75</v>
      </c>
      <c r="CB727" s="16">
        <f>BZ727</f>
        <v>0</v>
      </c>
      <c r="CC727" s="15">
        <f>IF(OR($BH727="T", $BH727="R"), 0, IF($BH727="C", IF($BI727="Y", IF($BA727="C", 0, IF(AF727="N/A", Q727-T727, AF727-AG727)), IF($AF727="N/A", U727, AH727)), AN727))</f>
        <v>1</v>
      </c>
      <c r="CD727" s="15">
        <f>IF(OR($BH727="T", $BH727="R"), 0, IF($BH727="C", IF($BI727="Y", 0, IF($AF727="N/A", V727, AI727)), AO727))</f>
        <v>1</v>
      </c>
      <c r="CE727" s="15" t="str">
        <f>IF(OR($BH727="T", $BH727="R"), 0, IF($BH727="C", IF($BI727="Y", 0, IF($AF727="N/A", W727, AJ727)), AP727))</f>
        <v>N/A</v>
      </c>
      <c r="CF727" s="15" t="str">
        <f>IF(OR($BH727="T", $BH727="R"), 0, IF($BH727="C", IF($BI727="Y", 0, IF($AF727="N/A", X727, AK727)), AQ727))</f>
        <v>N/A</v>
      </c>
      <c r="CG727" t="str">
        <f>IF(AC727="N/A", "S:"&amp;L727&amp;" G:"&amp;M727&amp;" GR:"&amp;Q727, IF(AC727=0, "S:"&amp;L727&amp;" G:"&amp;M727&amp;" GR:"&amp;Q727, "S:"&amp;L727&amp;"/"&amp;AD727&amp;" G:"&amp;AE727&amp;" GR:"&amp;AF727))</f>
        <v>S:1 G:0 GR:0</v>
      </c>
    </row>
    <row r="728" spans="1:85" x14ac:dyDescent="0.25">
      <c r="A728" s="14">
        <v>5195</v>
      </c>
      <c r="B728" s="15" t="s">
        <v>2790</v>
      </c>
      <c r="C728" s="15" t="s">
        <v>63</v>
      </c>
      <c r="D728" s="15" t="s">
        <v>60</v>
      </c>
      <c r="E728" s="15">
        <f>VLOOKUP(B728, 'Rookie Year'!$A$2:$B$55679,2,FALSE)</f>
        <v>2023</v>
      </c>
      <c r="F728" s="15">
        <v>2023</v>
      </c>
      <c r="G728" s="15" t="s">
        <v>40</v>
      </c>
      <c r="H728" s="15" t="s">
        <v>2191</v>
      </c>
      <c r="I728" s="16">
        <v>2</v>
      </c>
      <c r="J728" s="15">
        <v>3</v>
      </c>
      <c r="K728" s="17">
        <f>IF(AND(G728&lt;&gt;"N",R728="N/A"), IF(I728&lt;4, 0, 0.25),IF(I728=1, IF(J728=1,0.25, 0.25), IF(I728&lt;13, 0.25, IF(I728&lt;26, 0.4, IF(I728&lt;51, 0.6, 0.75)))))</f>
        <v>0</v>
      </c>
      <c r="L728" s="16">
        <f>I728-M728</f>
        <v>2</v>
      </c>
      <c r="M728" s="16">
        <f>ROUNDUP(I728*K728,0)</f>
        <v>0</v>
      </c>
      <c r="N728" s="16">
        <f>M728*J728</f>
        <v>0</v>
      </c>
      <c r="O728" s="16">
        <v>0</v>
      </c>
      <c r="P728" s="16">
        <v>0</v>
      </c>
      <c r="Q728" s="16">
        <f>N728-O728-P728</f>
        <v>0</v>
      </c>
      <c r="R728" s="15" t="s">
        <v>75</v>
      </c>
      <c r="S728" s="15">
        <f>IF(R728="N/A", J728-($B$1-F728), J728-($B$1-R728))</f>
        <v>2</v>
      </c>
      <c r="T728" s="16">
        <v>0</v>
      </c>
      <c r="U728" s="16">
        <v>0</v>
      </c>
      <c r="V728" s="16" t="str">
        <f>IF($S728&lt;3, "N/A", $M728)</f>
        <v>N/A</v>
      </c>
      <c r="W728" s="16" t="str">
        <f>IF($S728&lt;4, "N/A", $M728)</f>
        <v>N/A</v>
      </c>
      <c r="X728" s="16" t="str">
        <f>IF($S728&lt;5, "N/A", $M728)</f>
        <v>N/A</v>
      </c>
      <c r="Y728" s="15" t="str">
        <f>IF(SUM(T728:X728)&lt;&gt;Q728, "CHECK", "OK")</f>
        <v>OK</v>
      </c>
      <c r="Z728" s="15" t="str">
        <f>IF(F728=$B$1, "No", IF(S728=1, "Yes", "No"))</f>
        <v>No</v>
      </c>
      <c r="AA728" s="18" t="str">
        <f>IF(C728="DM", "N/A", IF(Z728="No","N/A",VLOOKUP(B728,'Extension List'!$A$3:$R$1972,18,FALSE)))</f>
        <v>N/A</v>
      </c>
      <c r="AB728" s="15" t="str">
        <f>IF(C728="DM", "N/A", IF(Z728="No","N/A",VLOOKUP(B728,'Extension List'!$A$3:$T$1972,20,FALSE)))</f>
        <v>N/A</v>
      </c>
      <c r="AC728" s="15" t="str">
        <f>IF(AA728="N/A", "N/A", 0)</f>
        <v>N/A</v>
      </c>
      <c r="AD728" s="16" t="str">
        <f>IF(AE728="N/A", "N/A", AA728-AE728)</f>
        <v>N/A</v>
      </c>
      <c r="AE728" s="16" t="str">
        <f>IF(AA728="N/A", "N/A", IF(AC728&gt;0, IF(AA728&lt;13, ROUNDUP(0.25*AA728,0), IF(AA728&lt;26, ROUNDUP(0.4*AA728,0), IF(AA728&lt;51, ROUNDUP(0.6*AA728,0), ROUNDUP(0.75*AA728,0)))), "N/A"))</f>
        <v>N/A</v>
      </c>
      <c r="AF728" s="16" t="str">
        <f>IF(AD728="N/A","N/A", (AE728*AC728)+Q728)</f>
        <v>N/A</v>
      </c>
      <c r="AG728" s="16" t="str">
        <f>IF($AF728="N/A", "N/A", "TBC")</f>
        <v>N/A</v>
      </c>
      <c r="AH728" s="16" t="str">
        <f>IF($AF728="N/A", "N/A", "TBC")</f>
        <v>N/A</v>
      </c>
      <c r="AI728" s="16" t="str">
        <f>IF($AF728="N/A","N/A",IF(AC728&gt;1,"TBC","N/A"))</f>
        <v>N/A</v>
      </c>
      <c r="AJ728" s="16" t="str">
        <f>IF($AF728="N/A","N/A",IF(AC728&gt;2,"TBC","N/A"))</f>
        <v>N/A</v>
      </c>
      <c r="AK728" s="16" t="str">
        <f>IF($AF728="N/A","N/A",IF(AC728&gt;3,"TBC","N/A"))</f>
        <v>N/A</v>
      </c>
      <c r="AL728" s="16" t="str">
        <f>IF(AC728="N/A","N/A",IF(AC728&gt;0,IF(SUM(AG728:AK728)&lt;&gt;AF728,"CHECK","OK"),"N/A"))</f>
        <v>N/A</v>
      </c>
      <c r="AM728" s="16">
        <f>IF(AD728="N/A", L728+T728, L728+AG728)</f>
        <v>2</v>
      </c>
      <c r="AN728" s="16">
        <f>IF(AD728="N/A", IF(U728="N/A", "N/A", L728+U728), AD728+AH728)</f>
        <v>2</v>
      </c>
      <c r="AO728" s="16" t="str">
        <f>IF(AD728="N/A", IF(V728="N/A", "N/A", L728+V728), IF(AI728="N/A", "N/A", AD728+AI728))</f>
        <v>N/A</v>
      </c>
      <c r="AP728" s="16" t="str">
        <f>IF(AD728="N/A", IF(W728="N/A", "N/A", L728+W728), IF(AJ728="N/A", "N/A", AD728+AJ728))</f>
        <v>N/A</v>
      </c>
      <c r="AQ728" s="16" t="str">
        <f>IF(AD728="N/A", IF(X728="N/A", "N/A", L728+X728), IF(AK728="N/A", "N/A", AD728+AK728))</f>
        <v>N/A</v>
      </c>
      <c r="AR728" s="15" t="s">
        <v>40</v>
      </c>
      <c r="AS728" s="15" t="s">
        <v>40</v>
      </c>
      <c r="AT728" s="15" t="s">
        <v>40</v>
      </c>
      <c r="AU728" s="15" t="s">
        <v>40</v>
      </c>
      <c r="AV728" s="15" t="s">
        <v>40</v>
      </c>
      <c r="AW728" s="15" t="s">
        <v>40</v>
      </c>
      <c r="AX728" s="15" t="s">
        <v>40</v>
      </c>
      <c r="AY728" s="15" t="s">
        <v>40</v>
      </c>
      <c r="AZ728" s="15" t="s">
        <v>40</v>
      </c>
      <c r="BA728" s="15" t="s">
        <v>40</v>
      </c>
      <c r="BB728" s="15" t="s">
        <v>40</v>
      </c>
      <c r="BC728" s="15" t="s">
        <v>40</v>
      </c>
      <c r="BD728" s="15" t="s">
        <v>40</v>
      </c>
      <c r="BE728" s="15" t="s">
        <v>40</v>
      </c>
      <c r="BF728" s="15" t="s">
        <v>40</v>
      </c>
      <c r="BG728" s="15" t="s">
        <v>40</v>
      </c>
      <c r="BH728" s="15" t="s">
        <v>40</v>
      </c>
      <c r="BI728" s="15"/>
      <c r="BJ728" s="16">
        <f>IF(AR728="R", $CA728, IF(OR(AR728="P", AR728="T", AR728="N"), 0, IF($C728="DM", $T728, IF(OR(AR728="Y", AR728="IR"),$AM728,IF(AR728="C", IF($BI728="Y", IF($AF728="N/A", $Q728, $AF728), IF($AG728="N/A", $T728,$AG728)))))))</f>
        <v>2</v>
      </c>
      <c r="BK728" s="16">
        <f>IF(AS728="R", $CA728, IF(OR(AS728="P", AS728="T", AS728="N"), 0, IF($C728="DM", $T728, IF(OR(AS728="Y", AS728="IR"),$AM728,IF(AS728="C", IF($BI728="Y", IF($AF728="N/A", $Q728, $AF728), IF($AG728="N/A", $T728,$AG728)))))))</f>
        <v>2</v>
      </c>
      <c r="BL728" s="16">
        <f>IF(AT728="R", $CA728, IF(OR(AT728="P", AT728="T", AT728="N"), 0, IF($C728="DM", $T728, IF(OR(AT728="Y", AT728="IR"),$AM728,IF(AT728="C", IF($BI728="Y", IF($AF728="N/A", $Q728, $AF728), IF($AG728="N/A", $T728,$AG728)))))))</f>
        <v>2</v>
      </c>
      <c r="BM728" s="16">
        <f>IF(AU728="R", $CA728, IF(OR(AU728="P", AU728="T", AU728="N"), 0, IF($C728="DM", $T728, IF(OR(AU728="Y", AU728="IR"),$AM728,IF(AU728="C", IF($BI728="Y", IF($AF728="N/A", $Q728, $AF728), IF($AG728="N/A", $T728,$AG728)))))))</f>
        <v>2</v>
      </c>
      <c r="BN728" s="16">
        <f>IF(AV728="R", $CA728, IF(OR(AV728="P", AV728="T", AV728="N"), 0, IF($C728="DM", $T728, IF(OR(AV728="Y", AV728="IR"),$AM728,IF(AV728="C", IF($BI728="Y", IF($AF728="N/A", $Q728, $AF728), IF($AG728="N/A", $T728,$AG728)))))))</f>
        <v>2</v>
      </c>
      <c r="BO728" s="16">
        <f>IF(AW728="R", $CA728, IF(OR(AW728="P", AW728="T", AW728="N"), 0, IF($C728="DM", $T728, IF(OR(AW728="Y", AW728="IR"),$AM728,IF(AW728="C", IF($BI728="Y", IF($AF728="N/A", $Q728, $AF728), IF($AG728="N/A", $T728,$AG728)))))))</f>
        <v>2</v>
      </c>
      <c r="BP728" s="16">
        <f>IF(AX728="R", $CA728, IF(OR(AX728="P", AX728="T", AX728="N"), 0, IF($C728="DM", $T728, IF(OR(AX728="Y", AX728="IR"),$AM728,IF(AX728="C", IF($BI728="Y", IF($AF728="N/A", $Q728, $AF728), IF($AG728="N/A", $T728,$AG728)))))))</f>
        <v>2</v>
      </c>
      <c r="BQ728" s="16">
        <f>IF(AY728="R", $CA728, IF(OR(AY728="P", AY728="T", AY728="N"), 0, IF($C728="DM", $T728, IF(OR(AY728="Y", AY728="IR"),$AM728,IF(AY728="C", IF($BI728="Y", IF($AF728="N/A", $Q728, $AF728), IF($AG728="N/A", $T728,$AG728)))))))</f>
        <v>2</v>
      </c>
      <c r="BR728" s="16">
        <f>IF(AZ728="R", $CA728, IF(OR(AZ728="P", AZ728="T", AZ728="N"), 0, IF($C728="DM", $T728, IF(OR(AZ728="Y", AZ728="IR"),$AM728,IF(AZ728="C", IF($BI728="Y", IF($AF728="N/A", $Q728, $AF728), IF($AG728="N/A", $T728,$AG728)))))))</f>
        <v>2</v>
      </c>
      <c r="BS728" s="16">
        <f>IF(BA728="R", $CA728, IF(OR(BA728="P", BA728="T", BA728="N"), 0, IF($C728="DM", $T728, IF(OR(BA728="Y", BA728="IR"),$AM728,IF(BA728="C", IF($BI728="Y", IF($AF728="N/A", $Q728, $AF728), IF($AG728="N/A", $T728,$AG728)))))))</f>
        <v>2</v>
      </c>
      <c r="BT728" s="16">
        <f>IF(BB728="R", $CA728, IF(OR(BB728="P", BB728="T", BB728="N"), 0, IF($C728="DM", $T728, IF(OR(BB728="Y", BB728="IR"),$AM728,IF(BB728="C", IF($BI728="Y", IF($BA728="C", IF($AF728="N/A", $Q728, $AF728), IF($AF728="N/A", $T728, $AM728)), IF($AG728="N/A", $T728,$AG728)))))))</f>
        <v>2</v>
      </c>
      <c r="BU728" s="16">
        <f>IF(BC728="R", $CA728, IF(OR(BC728="P", BC728="T", BC728="N"), 0, IF($C728="DM", $T728, IF(OR(BC728="Y", BC728="IR"),$AM728,IF(BC728="C", IF($BI728="Y", IF($BA728="C", IF($AF728="N/A", $Q728, $AF728), IF($AF728="N/A", $T728, $AM728)), IF($AG728="N/A", $T728,$AG728)))))))</f>
        <v>2</v>
      </c>
      <c r="BV728" s="16">
        <f>IF(BD728="R", $CA728, IF(OR(BD728="P", BD728="T", BD728="N"), 0, IF($C728="DM", $T728, IF(OR(BD728="Y", BD728="IR"),$AM728,IF(BD728="C", IF($BI728="Y", IF($BA728="C", IF($AF728="N/A", $Q728, $AF728), IF($AF728="N/A", $T728, $AM728)), IF($AG728="N/A", $T728,$AG728)))))))</f>
        <v>2</v>
      </c>
      <c r="BW728" s="16">
        <f>IF(BE728="R", $CA728, IF(OR(BE728="P", BE728="T", BE728="N"), 0, IF($C728="DM", $T728, IF(OR(BE728="Y", BE728="IR"),$AM728,IF(BE728="C", IF($BI728="Y", IF($BA728="C", IF($AF728="N/A", $Q728, $AF728), IF($AF728="N/A", $T728, $AM728)), IF($AG728="N/A", $T728,$AG728)))))))</f>
        <v>2</v>
      </c>
      <c r="BX728" s="16">
        <f>IF(BF728="R", $CA728, IF(OR(BF728="P", BF728="T", BF728="N"), 0, IF($C728="DM", $T728, IF(OR(BF728="Y", BF728="IR"),$AM728,IF(BF728="C", IF($BI728="Y", IF($BA728="C", IF($AF728="N/A", $Q728, $AF728), IF($AF728="N/A", $T728, $AM728)), IF($AG728="N/A", $T728,$AG728)))))))</f>
        <v>2</v>
      </c>
      <c r="BY728" s="16">
        <f>IF(BG728="R", $CA728, IF(OR(BG728="P", BG728="T", BG728="N"), 0, IF($C728="DM", $T728, IF(OR(BG728="Y", BG728="IR"),$AM728,IF(BG728="C", IF($BI728="Y", IF($BA728="C", IF($AF728="N/A", $Q728, $AF728), IF($AF728="N/A", $T728, $AM728)), IF($AG728="N/A", $T728,$AG728)))))))</f>
        <v>2</v>
      </c>
      <c r="BZ728" s="16">
        <f>IF(BH728="R", $CA728, IF(OR(BH728="P", BH728="T", BH728="N"), 0, IF($C728="DM", $T728, IF(OR(BH728="Y", BH728="IR"),$AM728,IF(BH728="C", IF($BI728="Y", IF($BA728="C", IF($AF728="N/A", $Q728, $AF728), IF($AF728="N/A", $T728, $AM728)), IF($AG728="N/A", $T728,$AG728)))))))</f>
        <v>2</v>
      </c>
      <c r="CA728" s="15" t="s">
        <v>75</v>
      </c>
      <c r="CB728" s="16">
        <f>BZ728</f>
        <v>2</v>
      </c>
      <c r="CC728" s="15">
        <f>IF(OR($BH728="T", $BH728="R"), 0, IF($BH728="C", IF($BI728="Y", IF($BA728="C", 0, IF(AF728="N/A", Q728-T728, AF728-AG728)), IF($AF728="N/A", U728, AH728)), AN728))</f>
        <v>2</v>
      </c>
      <c r="CD728" s="15" t="str">
        <f>IF(OR($BH728="T", $BH728="R"), 0, IF($BH728="C", IF($BI728="Y", 0, IF($AF728="N/A", V728, AI728)), AO728))</f>
        <v>N/A</v>
      </c>
      <c r="CE728" s="15" t="str">
        <f>IF(OR($BH728="T", $BH728="R"), 0, IF($BH728="C", IF($BI728="Y", 0, IF($AF728="N/A", W728, AJ728)), AP728))</f>
        <v>N/A</v>
      </c>
      <c r="CF728" s="15" t="str">
        <f>IF(OR($BH728="T", $BH728="R"), 0, IF($BH728="C", IF($BI728="Y", 0, IF($AF728="N/A", X728, AK728)), AQ728))</f>
        <v>N/A</v>
      </c>
      <c r="CG728" t="str">
        <f>IF(AC728="N/A", "S:"&amp;L728&amp;" G:"&amp;M728&amp;" GR:"&amp;Q728, IF(AC728=0, "S:"&amp;L728&amp;" G:"&amp;M728&amp;" GR:"&amp;Q728, "S:"&amp;L728&amp;"/"&amp;AD728&amp;" G:"&amp;AE728&amp;" GR:"&amp;AF728))</f>
        <v>S:2 G:0 GR:0</v>
      </c>
    </row>
    <row r="729" spans="1:85" x14ac:dyDescent="0.25">
      <c r="A729" s="14">
        <v>5849</v>
      </c>
      <c r="B729" s="15" t="s">
        <v>3098</v>
      </c>
      <c r="C729" s="15" t="s">
        <v>64</v>
      </c>
      <c r="D729" s="15" t="s">
        <v>60</v>
      </c>
      <c r="E729" s="15">
        <f>VLOOKUP(B729, 'Rookie Year'!$A$2:$B$55679,2,FALSE)</f>
        <v>2023</v>
      </c>
      <c r="F729" s="15">
        <v>2024</v>
      </c>
      <c r="G729" s="15" t="s">
        <v>42</v>
      </c>
      <c r="H729" s="15">
        <v>10</v>
      </c>
      <c r="I729" s="16">
        <v>1</v>
      </c>
      <c r="J729" s="15">
        <v>1</v>
      </c>
      <c r="K729" s="17">
        <f>IF(AND(G729&lt;&gt;"N",R729="N/A"), IF(I729&lt;4, 0, 0.25),IF(I729=1, IF(J729=1,0.25, 0.25), IF(I729&lt;13, 0.25, IF(I729&lt;26, 0.4, IF(I729&lt;51, 0.6, 0.75)))))</f>
        <v>0.25</v>
      </c>
      <c r="L729" s="16">
        <f>I729-M729</f>
        <v>0</v>
      </c>
      <c r="M729" s="16">
        <f>ROUNDUP(I729*K729,0)</f>
        <v>1</v>
      </c>
      <c r="N729" s="16">
        <f>M729*J729</f>
        <v>1</v>
      </c>
      <c r="O729" s="16">
        <v>0</v>
      </c>
      <c r="P729" s="16">
        <v>0</v>
      </c>
      <c r="Q729" s="16">
        <f>N729-O729-P729</f>
        <v>1</v>
      </c>
      <c r="R729" s="15" t="s">
        <v>75</v>
      </c>
      <c r="S729" s="15">
        <f>IF(R729="N/A", J729-($B$1-F729), J729-($B$1-R729))</f>
        <v>1</v>
      </c>
      <c r="T729" s="16">
        <f>IF($S729&lt;1, "N/A", $M729)</f>
        <v>1</v>
      </c>
      <c r="U729" s="16" t="str">
        <f>IF($S729&lt;2, "N/A", $M729)</f>
        <v>N/A</v>
      </c>
      <c r="V729" s="16" t="str">
        <f>IF($S729&lt;3, "N/A", $M729)</f>
        <v>N/A</v>
      </c>
      <c r="W729" s="16" t="str">
        <f>IF($S729&lt;4, "N/A", $M729)</f>
        <v>N/A</v>
      </c>
      <c r="X729" s="16" t="str">
        <f>IF($S729&lt;5, "N/A", $M729)</f>
        <v>N/A</v>
      </c>
      <c r="Y729" s="15" t="str">
        <f>IF(SUM(T729:X729)&lt;&gt;Q729, "CHECK", "OK")</f>
        <v>OK</v>
      </c>
      <c r="Z729" s="15" t="str">
        <f>IF(F729=$B$1, "No", IF(S729=1, "Yes", "No"))</f>
        <v>No</v>
      </c>
      <c r="AA729" s="18" t="str">
        <f>IF(C729="DM", "N/A", IF(Z729="No","N/A",VLOOKUP(B729,'Extension List'!$A$3:$R$1972,18,FALSE)))</f>
        <v>N/A</v>
      </c>
      <c r="AB729" s="15" t="str">
        <f>IF(C729="DM", "N/A", IF(Z729="No","N/A",VLOOKUP(B729,'Extension List'!$A$3:$T$1972,20,FALSE)))</f>
        <v>N/A</v>
      </c>
      <c r="AC729" s="15" t="str">
        <f>IF(AA729="N/A", "N/A", 0)</f>
        <v>N/A</v>
      </c>
      <c r="AD729" s="16" t="str">
        <f>IF(AE729="N/A", "N/A", AA729-AE729)</f>
        <v>N/A</v>
      </c>
      <c r="AE729" s="16" t="str">
        <f>IF(AA729="N/A", "N/A", IF(AC729&gt;0, IF(AA729&lt;13, ROUNDUP(0.25*AA729,0), IF(AA729&lt;26, ROUNDUP(0.4*AA729,0), IF(AA729&lt;51, ROUNDUP(0.6*AA729,0), ROUNDUP(0.75*AA729,0)))), "N/A"))</f>
        <v>N/A</v>
      </c>
      <c r="AF729" s="16" t="str">
        <f>IF(AD729="N/A","N/A", (AE729*AC729)+Q729)</f>
        <v>N/A</v>
      </c>
      <c r="AG729" s="16" t="str">
        <f>IF($AF729="N/A", "N/A", "TBC")</f>
        <v>N/A</v>
      </c>
      <c r="AH729" s="16" t="str">
        <f>IF($AF729="N/A", "N/A", "TBC")</f>
        <v>N/A</v>
      </c>
      <c r="AI729" s="16" t="str">
        <f>IF($AF729="N/A","N/A",IF(AC729&gt;1,"TBC","N/A"))</f>
        <v>N/A</v>
      </c>
      <c r="AJ729" s="16" t="str">
        <f>IF($AF729="N/A","N/A",IF(AC729&gt;2,"TBC","N/A"))</f>
        <v>N/A</v>
      </c>
      <c r="AK729" s="16" t="str">
        <f>IF($AF729="N/A","N/A",IF(AC729&gt;3,"TBC","N/A"))</f>
        <v>N/A</v>
      </c>
      <c r="AL729" s="16" t="str">
        <f>IF(AC729="N/A","N/A",IF(AC729&gt;0,IF(SUM(AG729:AK729)&lt;&gt;AF729,"CHECK","OK"),"N/A"))</f>
        <v>N/A</v>
      </c>
      <c r="AM729" s="16">
        <f>IF(AD729="N/A", L729+T729, L729+AG729)</f>
        <v>1</v>
      </c>
      <c r="AN729" s="16" t="str">
        <f>IF(AD729="N/A", IF(U729="N/A", "N/A", L729+U729), AD729+AH729)</f>
        <v>N/A</v>
      </c>
      <c r="AO729" s="16" t="str">
        <f>IF(AD729="N/A", IF(V729="N/A", "N/A", L729+V729), IF(AI729="N/A", "N/A", AD729+AI729))</f>
        <v>N/A</v>
      </c>
      <c r="AP729" s="16" t="str">
        <f>IF(AD729="N/A", IF(W729="N/A", "N/A", L729+W729), IF(AJ729="N/A", "N/A", AD729+AJ729))</f>
        <v>N/A</v>
      </c>
      <c r="AQ729" s="16" t="str">
        <f>IF(AD729="N/A", IF(X729="N/A", "N/A", L729+X729), IF(AK729="N/A", "N/A", AD729+AK729))</f>
        <v>N/A</v>
      </c>
      <c r="AR729" s="15" t="s">
        <v>42</v>
      </c>
      <c r="AS729" s="15" t="s">
        <v>42</v>
      </c>
      <c r="AT729" s="15" t="s">
        <v>42</v>
      </c>
      <c r="AU729" s="15" t="s">
        <v>42</v>
      </c>
      <c r="AV729" s="15" t="s">
        <v>42</v>
      </c>
      <c r="AW729" s="15" t="s">
        <v>42</v>
      </c>
      <c r="AX729" s="15" t="s">
        <v>42</v>
      </c>
      <c r="AY729" s="15" t="s">
        <v>42</v>
      </c>
      <c r="AZ729" s="15" t="s">
        <v>42</v>
      </c>
      <c r="BA729" s="15" t="s">
        <v>42</v>
      </c>
      <c r="BB729" s="15" t="s">
        <v>40</v>
      </c>
      <c r="BC729" s="15" t="s">
        <v>40</v>
      </c>
      <c r="BD729" s="15" t="s">
        <v>40</v>
      </c>
      <c r="BE729" s="15" t="s">
        <v>40</v>
      </c>
      <c r="BF729" s="15" t="s">
        <v>40</v>
      </c>
      <c r="BG729" s="15" t="s">
        <v>40</v>
      </c>
      <c r="BH729" s="15" t="s">
        <v>40</v>
      </c>
      <c r="BJ729" s="16">
        <f>IF(AR729="R", $CA729, IF(OR(AR729="P", AR729="T", AR729="N"), 0, IF($C729="DM", $T729, IF(OR(AR729="Y", AR729="IR"),$AM729,IF(AR729="C", IF($BI729="Y", IF($AF729="N/A", $Q729, $AF729), IF($AG729="N/A", $T729,$AG729)))))))</f>
        <v>0</v>
      </c>
      <c r="BK729" s="16">
        <f>IF(AS729="R", $CA729, IF(OR(AS729="P", AS729="T", AS729="N"), 0, IF($C729="DM", $T729, IF(OR(AS729="Y", AS729="IR"),$AM729,IF(AS729="C", IF($BI729="Y", IF($AF729="N/A", $Q729, $AF729), IF($AG729="N/A", $T729,$AG729)))))))</f>
        <v>0</v>
      </c>
      <c r="BL729" s="16">
        <f>IF(AT729="R", $CA729, IF(OR(AT729="P", AT729="T", AT729="N"), 0, IF($C729="DM", $T729, IF(OR(AT729="Y", AT729="IR"),$AM729,IF(AT729="C", IF($BI729="Y", IF($AF729="N/A", $Q729, $AF729), IF($AG729="N/A", $T729,$AG729)))))))</f>
        <v>0</v>
      </c>
      <c r="BM729" s="16">
        <f>IF(AU729="R", $CA729, IF(OR(AU729="P", AU729="T", AU729="N"), 0, IF($C729="DM", $T729, IF(OR(AU729="Y", AU729="IR"),$AM729,IF(AU729="C", IF($BI729="Y", IF($AF729="N/A", $Q729, $AF729), IF($AG729="N/A", $T729,$AG729)))))))</f>
        <v>0</v>
      </c>
      <c r="BN729" s="16">
        <f>IF(AV729="R", $CA729, IF(OR(AV729="P", AV729="T", AV729="N"), 0, IF($C729="DM", $T729, IF(OR(AV729="Y", AV729="IR"),$AM729,IF(AV729="C", IF($BI729="Y", IF($AF729="N/A", $Q729, $AF729), IF($AG729="N/A", $T729,$AG729)))))))</f>
        <v>0</v>
      </c>
      <c r="BO729" s="16">
        <f>IF(AW729="R", $CA729, IF(OR(AW729="P", AW729="T", AW729="N"), 0, IF($C729="DM", $T729, IF(OR(AW729="Y", AW729="IR"),$AM729,IF(AW729="C", IF($BI729="Y", IF($AF729="N/A", $Q729, $AF729), IF($AG729="N/A", $T729,$AG729)))))))</f>
        <v>0</v>
      </c>
      <c r="BP729" s="16">
        <f>IF(AX729="R", $CA729, IF(OR(AX729="P", AX729="T", AX729="N"), 0, IF($C729="DM", $T729, IF(OR(AX729="Y", AX729="IR"),$AM729,IF(AX729="C", IF($BI729="Y", IF($AF729="N/A", $Q729, $AF729), IF($AG729="N/A", $T729,$AG729)))))))</f>
        <v>0</v>
      </c>
      <c r="BQ729" s="16">
        <f>IF(AY729="R", $CA729, IF(OR(AY729="P", AY729="T", AY729="N"), 0, IF($C729="DM", $T729, IF(OR(AY729="Y", AY729="IR"),$AM729,IF(AY729="C", IF($BI729="Y", IF($AF729="N/A", $Q729, $AF729), IF($AG729="N/A", $T729,$AG729)))))))</f>
        <v>0</v>
      </c>
      <c r="BR729" s="16">
        <f>IF(AZ729="R", $CA729, IF(OR(AZ729="P", AZ729="T", AZ729="N"), 0, IF($C729="DM", $T729, IF(OR(AZ729="Y", AZ729="IR"),$AM729,IF(AZ729="C", IF($BI729="Y", IF($AF729="N/A", $Q729, $AF729), IF($AG729="N/A", $T729,$AG729)))))))</f>
        <v>0</v>
      </c>
      <c r="BS729" s="16">
        <f>IF(BA729="R", $CA729, IF(OR(BA729="P", BA729="T", BA729="N"), 0, IF($C729="DM", $T729, IF(OR(BA729="Y", BA729="IR"),$AM729,IF(BA729="C", IF($BI729="Y", IF($AF729="N/A", $Q729, $AF729), IF($AG729="N/A", $T729,$AG729)))))))</f>
        <v>0</v>
      </c>
      <c r="BT729" s="16">
        <f>IF(BB729="R", $CA729, IF(OR(BB729="P", BB729="T", BB729="N"), 0, IF($C729="DM", $T729, IF(OR(BB729="Y", BB729="IR"),$AM729,IF(BB729="C", IF($BI729="Y", IF($BA729="C", IF($AF729="N/A", $Q729, $AF729), IF($AF729="N/A", $T729, $AM729)), IF($AG729="N/A", $T729,$AG729)))))))</f>
        <v>1</v>
      </c>
      <c r="BU729" s="16">
        <f>IF(BC729="R", $CA729, IF(OR(BC729="P", BC729="T", BC729="N"), 0, IF($C729="DM", $T729, IF(OR(BC729="Y", BC729="IR"),$AM729,IF(BC729="C", IF($BI729="Y", IF($BA729="C", IF($AF729="N/A", $Q729, $AF729), IF($AF729="N/A", $T729, $AM729)), IF($AG729="N/A", $T729,$AG729)))))))</f>
        <v>1</v>
      </c>
      <c r="BV729" s="16">
        <f>IF(BD729="R", $CA729, IF(OR(BD729="P", BD729="T", BD729="N"), 0, IF($C729="DM", $T729, IF(OR(BD729="Y", BD729="IR"),$AM729,IF(BD729="C", IF($BI729="Y", IF($BA729="C", IF($AF729="N/A", $Q729, $AF729), IF($AF729="N/A", $T729, $AM729)), IF($AG729="N/A", $T729,$AG729)))))))</f>
        <v>1</v>
      </c>
      <c r="BW729" s="16">
        <f>IF(BE729="R", $CA729, IF(OR(BE729="P", BE729="T", BE729="N"), 0, IF($C729="DM", $T729, IF(OR(BE729="Y", BE729="IR"),$AM729,IF(BE729="C", IF($BI729="Y", IF($BA729="C", IF($AF729="N/A", $Q729, $AF729), IF($AF729="N/A", $T729, $AM729)), IF($AG729="N/A", $T729,$AG729)))))))</f>
        <v>1</v>
      </c>
      <c r="BX729" s="16">
        <f>IF(BF729="R", $CA729, IF(OR(BF729="P", BF729="T", BF729="N"), 0, IF($C729="DM", $T729, IF(OR(BF729="Y", BF729="IR"),$AM729,IF(BF729="C", IF($BI729="Y", IF($BA729="C", IF($AF729="N/A", $Q729, $AF729), IF($AF729="N/A", $T729, $AM729)), IF($AG729="N/A", $T729,$AG729)))))))</f>
        <v>1</v>
      </c>
      <c r="BY729" s="16">
        <f>IF(BG729="R", $CA729, IF(OR(BG729="P", BG729="T", BG729="N"), 0, IF($C729="DM", $T729, IF(OR(BG729="Y", BG729="IR"),$AM729,IF(BG729="C", IF($BI729="Y", IF($BA729="C", IF($AF729="N/A", $Q729, $AF729), IF($AF729="N/A", $T729, $AM729)), IF($AG729="N/A", $T729,$AG729)))))))</f>
        <v>1</v>
      </c>
      <c r="BZ729" s="16">
        <f>IF(BH729="R", $CA729, IF(OR(BH729="P", BH729="T", BH729="N"), 0, IF($C729="DM", $T729, IF(OR(BH729="Y", BH729="IR"),$AM729,IF(BH729="C", IF($BI729="Y", IF($BA729="C", IF($AF729="N/A", $Q729, $AF729), IF($AF729="N/A", $T729, $AM729)), IF($AG729="N/A", $T729,$AG729)))))))</f>
        <v>1</v>
      </c>
      <c r="CA729" s="15" t="s">
        <v>75</v>
      </c>
      <c r="CB729" s="16">
        <f>BZ729</f>
        <v>1</v>
      </c>
      <c r="CC729" s="15" t="str">
        <f>IF(OR($BH729="T", $BH729="R"), 0, IF($BH729="C", IF($BI729="Y", IF($BA729="C", 0, IF(AF729="N/A", Q729-T729, AF729-AG729)), IF($AF729="N/A", U729, AH729)), AN729))</f>
        <v>N/A</v>
      </c>
      <c r="CD729" s="15" t="str">
        <f>IF(OR($BH729="T", $BH729="R"), 0, IF($BH729="C", IF($BI729="Y", 0, IF($AF729="N/A", V729, AI729)), AO729))</f>
        <v>N/A</v>
      </c>
      <c r="CE729" s="15" t="str">
        <f>IF(OR($BH729="T", $BH729="R"), 0, IF($BH729="C", IF($BI729="Y", 0, IF($AF729="N/A", W729, AJ729)), AP729))</f>
        <v>N/A</v>
      </c>
      <c r="CF729" s="15" t="str">
        <f>IF(OR($BH729="T", $BH729="R"), 0, IF($BH729="C", IF($BI729="Y", 0, IF($AF729="N/A", X729, AK729)), AQ729))</f>
        <v>N/A</v>
      </c>
    </row>
    <row r="730" spans="1:85" x14ac:dyDescent="0.25">
      <c r="A730" s="14">
        <v>5703</v>
      </c>
      <c r="B730" s="15" t="s">
        <v>3052</v>
      </c>
      <c r="C730" s="15" t="s">
        <v>64</v>
      </c>
      <c r="D730" s="15" t="s">
        <v>60</v>
      </c>
      <c r="E730" s="15">
        <f>VLOOKUP(B730, 'Rookie Year'!$A$2:$B$55679,2,FALSE)</f>
        <v>2024</v>
      </c>
      <c r="F730" s="15">
        <v>2024</v>
      </c>
      <c r="G730" s="15" t="s">
        <v>40</v>
      </c>
      <c r="H730" s="15" t="s">
        <v>3067</v>
      </c>
      <c r="I730" s="16">
        <v>1</v>
      </c>
      <c r="J730" s="15">
        <v>3</v>
      </c>
      <c r="K730" s="17">
        <f>IF(AND(G730&lt;&gt;"N",R730="N/A"), IF(I730&lt;4, 0, 0.25),IF(I730=1, IF(J730=1,0.25, 0.25), IF(I730&lt;13, 0.25, IF(I730&lt;26, 0.4, IF(I730&lt;51, 0.6, 0.75)))))</f>
        <v>0</v>
      </c>
      <c r="L730" s="16">
        <f>I730-M730</f>
        <v>1</v>
      </c>
      <c r="M730" s="16">
        <f>ROUNDUP(I730*K730,0)</f>
        <v>0</v>
      </c>
      <c r="N730" s="16">
        <f>M730*J730</f>
        <v>0</v>
      </c>
      <c r="O730" s="16">
        <v>0</v>
      </c>
      <c r="P730" s="16">
        <v>0</v>
      </c>
      <c r="Q730" s="16">
        <f>N730-O730-P730</f>
        <v>0</v>
      </c>
      <c r="R730" s="15" t="s">
        <v>75</v>
      </c>
      <c r="S730" s="15">
        <f>IF(R730="N/A", J730-($B$1-F730), J730-($B$1-R730))</f>
        <v>3</v>
      </c>
      <c r="T730" s="16">
        <f>IF($S730&lt;1, "N/A", $M730)</f>
        <v>0</v>
      </c>
      <c r="U730" s="16">
        <f>IF($S730&lt;2, "N/A", $M730)</f>
        <v>0</v>
      </c>
      <c r="V730" s="16">
        <f>IF($S730&lt;3, "N/A", $M730)</f>
        <v>0</v>
      </c>
      <c r="W730" s="16" t="str">
        <f>IF($S730&lt;4, "N/A", $M730)</f>
        <v>N/A</v>
      </c>
      <c r="X730" s="16" t="str">
        <f>IF($S730&lt;5, "N/A", $M730)</f>
        <v>N/A</v>
      </c>
      <c r="Y730" s="15" t="str">
        <f>IF(SUM(T730:X730)&lt;&gt;Q730, "CHECK", "OK")</f>
        <v>OK</v>
      </c>
      <c r="Z730" s="15" t="str">
        <f>IF(F730=$B$1, "No", IF(S730=1, "Yes", "No"))</f>
        <v>No</v>
      </c>
      <c r="AA730" s="18" t="str">
        <f>IF(C730="DM", "N/A", IF(Z730="No","N/A",VLOOKUP(B730,'Extension List'!$A$3:$R$1972,18,FALSE)))</f>
        <v>N/A</v>
      </c>
      <c r="AB730" s="15" t="str">
        <f>IF(C730="DM", "N/A", IF(Z730="No","N/A",VLOOKUP(B730,'Extension List'!$A$3:$T$1972,20,FALSE)))</f>
        <v>N/A</v>
      </c>
      <c r="AC730" s="15" t="str">
        <f>IF(AA730="N/A", "N/A", 0)</f>
        <v>N/A</v>
      </c>
      <c r="AD730" s="16" t="str">
        <f>IF(AE730="N/A", "N/A", AA730-AE730)</f>
        <v>N/A</v>
      </c>
      <c r="AE730" s="16" t="str">
        <f>IF(AA730="N/A", "N/A", IF(AC730&gt;0, IF(AA730&lt;13, ROUNDUP(0.25*AA730,0), IF(AA730&lt;26, ROUNDUP(0.4*AA730,0), IF(AA730&lt;51, ROUNDUP(0.6*AA730,0), ROUNDUP(0.75*AA730,0)))), "N/A"))</f>
        <v>N/A</v>
      </c>
      <c r="AF730" s="16" t="str">
        <f>IF(AD730="N/A","N/A", (AE730*AC730)+Q730)</f>
        <v>N/A</v>
      </c>
      <c r="AG730" s="16" t="str">
        <f>IF($AF730="N/A", "N/A", "TBC")</f>
        <v>N/A</v>
      </c>
      <c r="AH730" s="16" t="str">
        <f>IF($AF730="N/A", "N/A", "TBC")</f>
        <v>N/A</v>
      </c>
      <c r="AI730" s="16" t="str">
        <f>IF($AF730="N/A","N/A",IF(AC730&gt;1,"TBC","N/A"))</f>
        <v>N/A</v>
      </c>
      <c r="AJ730" s="16" t="str">
        <f>IF($AF730="N/A","N/A",IF(AC730&gt;2,"TBC","N/A"))</f>
        <v>N/A</v>
      </c>
      <c r="AK730" s="16" t="str">
        <f>IF($AF730="N/A","N/A",IF(AC730&gt;3,"TBC","N/A"))</f>
        <v>N/A</v>
      </c>
      <c r="AL730" s="16" t="str">
        <f>IF(AC730="N/A","N/A",IF(AC730&gt;0,IF(SUM(AG730:AK730)&lt;&gt;AF730,"CHECK","OK"),"N/A"))</f>
        <v>N/A</v>
      </c>
      <c r="AM730" s="16">
        <f>IF(AD730="N/A", L730+T730, L730+AG730)</f>
        <v>1</v>
      </c>
      <c r="AN730" s="16">
        <f>IF(AD730="N/A", IF(U730="N/A", "N/A", L730+U730), AD730+AH730)</f>
        <v>1</v>
      </c>
      <c r="AO730" s="16">
        <f>IF(AD730="N/A", IF(V730="N/A", "N/A", L730+V730), IF(AI730="N/A", "N/A", AD730+AI730))</f>
        <v>1</v>
      </c>
      <c r="AP730" s="16" t="str">
        <f>IF(AD730="N/A", IF(W730="N/A", "N/A", L730+W730), IF(AJ730="N/A", "N/A", AD730+AJ730))</f>
        <v>N/A</v>
      </c>
      <c r="AQ730" s="16" t="str">
        <f>IF(AD730="N/A", IF(X730="N/A", "N/A", L730+X730), IF(AK730="N/A", "N/A", AD730+AK730))</f>
        <v>N/A</v>
      </c>
      <c r="AR730" s="15" t="s">
        <v>66</v>
      </c>
      <c r="AS730" s="15" t="s">
        <v>66</v>
      </c>
      <c r="AT730" s="15" t="s">
        <v>66</v>
      </c>
      <c r="AU730" s="15" t="s">
        <v>66</v>
      </c>
      <c r="AV730" s="15" t="s">
        <v>66</v>
      </c>
      <c r="AW730" s="15" t="s">
        <v>66</v>
      </c>
      <c r="AX730" s="15" t="s">
        <v>66</v>
      </c>
      <c r="AY730" s="15" t="s">
        <v>66</v>
      </c>
      <c r="AZ730" s="15" t="s">
        <v>66</v>
      </c>
      <c r="BA730" s="15" t="s">
        <v>66</v>
      </c>
      <c r="BB730" s="15" t="s">
        <v>66</v>
      </c>
      <c r="BC730" s="15" t="s">
        <v>66</v>
      </c>
      <c r="BD730" s="15" t="s">
        <v>66</v>
      </c>
      <c r="BE730" s="15" t="s">
        <v>66</v>
      </c>
      <c r="BF730" s="15" t="s">
        <v>66</v>
      </c>
      <c r="BG730" s="15" t="s">
        <v>66</v>
      </c>
      <c r="BH730" s="15" t="s">
        <v>66</v>
      </c>
      <c r="BJ730" s="16">
        <f>IF(AR730="R", $CA730, IF(OR(AR730="P", AR730="T", AR730="N"), 0, IF($C730="DM", $T730, IF(OR(AR730="Y", AR730="IR"),$AM730,IF(AR730="C", IF($BI730="Y", IF($AF730="N/A", $Q730, $AF730), IF($AG730="N/A", $T730,$AG730)))))))</f>
        <v>0</v>
      </c>
      <c r="BK730" s="16">
        <f>IF(AS730="R", $CA730, IF(OR(AS730="P", AS730="T", AS730="N"), 0, IF($C730="DM", $T730, IF(OR(AS730="Y", AS730="IR"),$AM730,IF(AS730="C", IF($BI730="Y", IF($AF730="N/A", $Q730, $AF730), IF($AG730="N/A", $T730,$AG730)))))))</f>
        <v>0</v>
      </c>
      <c r="BL730" s="16">
        <f>IF(AT730="R", $CA730, IF(OR(AT730="P", AT730="T", AT730="N"), 0, IF($C730="DM", $T730, IF(OR(AT730="Y", AT730="IR"),$AM730,IF(AT730="C", IF($BI730="Y", IF($AF730="N/A", $Q730, $AF730), IF($AG730="N/A", $T730,$AG730)))))))</f>
        <v>0</v>
      </c>
      <c r="BM730" s="16">
        <f>IF(AU730="R", $CA730, IF(OR(AU730="P", AU730="T", AU730="N"), 0, IF($C730="DM", $T730, IF(OR(AU730="Y", AU730="IR"),$AM730,IF(AU730="C", IF($BI730="Y", IF($AF730="N/A", $Q730, $AF730), IF($AG730="N/A", $T730,$AG730)))))))</f>
        <v>0</v>
      </c>
      <c r="BN730" s="16">
        <f>IF(AV730="R", $CA730, IF(OR(AV730="P", AV730="T", AV730="N"), 0, IF($C730="DM", $T730, IF(OR(AV730="Y", AV730="IR"),$AM730,IF(AV730="C", IF($BI730="Y", IF($AF730="N/A", $Q730, $AF730), IF($AG730="N/A", $T730,$AG730)))))))</f>
        <v>0</v>
      </c>
      <c r="BO730" s="16">
        <f>IF(AW730="R", $CA730, IF(OR(AW730="P", AW730="T", AW730="N"), 0, IF($C730="DM", $T730, IF(OR(AW730="Y", AW730="IR"),$AM730,IF(AW730="C", IF($BI730="Y", IF($AF730="N/A", $Q730, $AF730), IF($AG730="N/A", $T730,$AG730)))))))</f>
        <v>0</v>
      </c>
      <c r="BP730" s="16">
        <f>IF(AX730="R", $CA730, IF(OR(AX730="P", AX730="T", AX730="N"), 0, IF($C730="DM", $T730, IF(OR(AX730="Y", AX730="IR"),$AM730,IF(AX730="C", IF($BI730="Y", IF($AF730="N/A", $Q730, $AF730), IF($AG730="N/A", $T730,$AG730)))))))</f>
        <v>0</v>
      </c>
      <c r="BQ730" s="16">
        <f>IF(AY730="R", $CA730, IF(OR(AY730="P", AY730="T", AY730="N"), 0, IF($C730="DM", $T730, IF(OR(AY730="Y", AY730="IR"),$AM730,IF(AY730="C", IF($BI730="Y", IF($AF730="N/A", $Q730, $AF730), IF($AG730="N/A", $T730,$AG730)))))))</f>
        <v>0</v>
      </c>
      <c r="BR730" s="16">
        <f>IF(AZ730="R", $CA730, IF(OR(AZ730="P", AZ730="T", AZ730="N"), 0, IF($C730="DM", $T730, IF(OR(AZ730="Y", AZ730="IR"),$AM730,IF(AZ730="C", IF($BI730="Y", IF($AF730="N/A", $Q730, $AF730), IF($AG730="N/A", $T730,$AG730)))))))</f>
        <v>0</v>
      </c>
      <c r="BS730" s="16">
        <f>IF(BA730="R", $CA730, IF(OR(BA730="P", BA730="T", BA730="N"), 0, IF($C730="DM", $T730, IF(OR(BA730="Y", BA730="IR"),$AM730,IF(BA730="C", IF($BI730="Y", IF($AF730="N/A", $Q730, $AF730), IF($AG730="N/A", $T730,$AG730)))))))</f>
        <v>0</v>
      </c>
      <c r="BT730" s="16">
        <f>IF(BB730="R", $CA730, IF(OR(BB730="P", BB730="T", BB730="N"), 0, IF($C730="DM", $T730, IF(OR(BB730="Y", BB730="IR"),$AM730,IF(BB730="C", IF($BI730="Y", IF($BA730="C", IF($AF730="N/A", $Q730, $AF730), IF($AF730="N/A", $T730, $AM730)), IF($AG730="N/A", $T730,$AG730)))))))</f>
        <v>0</v>
      </c>
      <c r="BU730" s="16">
        <f>IF(BC730="R", $CA730, IF(OR(BC730="P", BC730="T", BC730="N"), 0, IF($C730="DM", $T730, IF(OR(BC730="Y", BC730="IR"),$AM730,IF(BC730="C", IF($BI730="Y", IF($BA730="C", IF($AF730="N/A", $Q730, $AF730), IF($AF730="N/A", $T730, $AM730)), IF($AG730="N/A", $T730,$AG730)))))))</f>
        <v>0</v>
      </c>
      <c r="BV730" s="16">
        <f>IF(BD730="R", $CA730, IF(OR(BD730="P", BD730="T", BD730="N"), 0, IF($C730="DM", $T730, IF(OR(BD730="Y", BD730="IR"),$AM730,IF(BD730="C", IF($BI730="Y", IF($BA730="C", IF($AF730="N/A", $Q730, $AF730), IF($AF730="N/A", $T730, $AM730)), IF($AG730="N/A", $T730,$AG730)))))))</f>
        <v>0</v>
      </c>
      <c r="BW730" s="16">
        <f>IF(BE730="R", $CA730, IF(OR(BE730="P", BE730="T", BE730="N"), 0, IF($C730="DM", $T730, IF(OR(BE730="Y", BE730="IR"),$AM730,IF(BE730="C", IF($BI730="Y", IF($BA730="C", IF($AF730="N/A", $Q730, $AF730), IF($AF730="N/A", $T730, $AM730)), IF($AG730="N/A", $T730,$AG730)))))))</f>
        <v>0</v>
      </c>
      <c r="BX730" s="16">
        <f>IF(BF730="R", $CA730, IF(OR(BF730="P", BF730="T", BF730="N"), 0, IF($C730="DM", $T730, IF(OR(BF730="Y", BF730="IR"),$AM730,IF(BF730="C", IF($BI730="Y", IF($BA730="C", IF($AF730="N/A", $Q730, $AF730), IF($AF730="N/A", $T730, $AM730)), IF($AG730="N/A", $T730,$AG730)))))))</f>
        <v>0</v>
      </c>
      <c r="BY730" s="16">
        <f>IF(BG730="R", $CA730, IF(OR(BG730="P", BG730="T", BG730="N"), 0, IF($C730="DM", $T730, IF(OR(BG730="Y", BG730="IR"),$AM730,IF(BG730="C", IF($BI730="Y", IF($BA730="C", IF($AF730="N/A", $Q730, $AF730), IF($AF730="N/A", $T730, $AM730)), IF($AG730="N/A", $T730,$AG730)))))))</f>
        <v>0</v>
      </c>
      <c r="BZ730" s="16">
        <f>IF(BH730="R", $CA730, IF(OR(BH730="P", BH730="T", BH730="N"), 0, IF($C730="DM", $T730, IF(OR(BH730="Y", BH730="IR"),$AM730,IF(BH730="C", IF($BI730="Y", IF($BA730="C", IF($AF730="N/A", $Q730, $AF730), IF($AF730="N/A", $T730, $AM730)), IF($AG730="N/A", $T730,$AG730)))))))</f>
        <v>0</v>
      </c>
      <c r="CA730" s="15" t="s">
        <v>75</v>
      </c>
      <c r="CB730" s="16">
        <f>BZ730</f>
        <v>0</v>
      </c>
      <c r="CC730" s="15">
        <f>IF(OR($BH730="T", $BH730="R"), 0, IF($BH730="C", IF($BI730="Y", IF($BA730="C", 0, IF(AF730="N/A", Q730-T730, AF730-AG730)), IF($AF730="N/A", U730, AH730)), AN730))</f>
        <v>1</v>
      </c>
      <c r="CD730" s="15">
        <f>IF(OR($BH730="T", $BH730="R"), 0, IF($BH730="C", IF($BI730="Y", 0, IF($AF730="N/A", V730, AI730)), AO730))</f>
        <v>1</v>
      </c>
      <c r="CE730" s="15" t="str">
        <f>IF(OR($BH730="T", $BH730="R"), 0, IF($BH730="C", IF($BI730="Y", 0, IF($AF730="N/A", W730, AJ730)), AP730))</f>
        <v>N/A</v>
      </c>
      <c r="CF730" s="15" t="str">
        <f>IF(OR($BH730="T", $BH730="R"), 0, IF($BH730="C", IF($BI730="Y", 0, IF($AF730="N/A", X730, AK730)), AQ730))</f>
        <v>N/A</v>
      </c>
      <c r="CG730" t="str">
        <f>IF(AC730="N/A", "S:"&amp;L730&amp;" G:"&amp;M730&amp;" GR:"&amp;Q730, IF(AC730=0, "S:"&amp;L730&amp;" G:"&amp;M730&amp;" GR:"&amp;Q730, "S:"&amp;L730&amp;"/"&amp;AD730&amp;" G:"&amp;AE730&amp;" GR:"&amp;AF730))</f>
        <v>S:1 G:0 GR:0</v>
      </c>
    </row>
    <row r="731" spans="1:85" x14ac:dyDescent="0.25">
      <c r="A731" s="14">
        <v>4772</v>
      </c>
      <c r="B731" s="15" t="s">
        <v>2605</v>
      </c>
      <c r="C731" s="15" t="s">
        <v>64</v>
      </c>
      <c r="D731" s="15" t="s">
        <v>60</v>
      </c>
      <c r="E731" s="15">
        <f>VLOOKUP(B731, 'Rookie Year'!$A$2:$B$55679,2,FALSE)</f>
        <v>2022</v>
      </c>
      <c r="F731" s="15">
        <v>2022</v>
      </c>
      <c r="G731" s="15" t="s">
        <v>40</v>
      </c>
      <c r="H731" s="15" t="s">
        <v>2204</v>
      </c>
      <c r="I731" s="16">
        <v>1</v>
      </c>
      <c r="J731" s="15">
        <v>3</v>
      </c>
      <c r="K731" s="17">
        <f>IF(AND(G731&lt;&gt;"N",R731="N/A"), IF(I731&lt;4, 0, 0.25),IF(I731=1, IF(J731=1,0.25, 0.25), IF(I731&lt;13, 0.25, IF(I731&lt;26, 0.4, IF(I731&lt;51, 0.6, 0.75)))))</f>
        <v>0</v>
      </c>
      <c r="L731" s="16">
        <f>I731-M731</f>
        <v>1</v>
      </c>
      <c r="M731" s="16">
        <f>ROUNDUP(I731*K731,0)</f>
        <v>0</v>
      </c>
      <c r="N731" s="16">
        <f>M731*J731</f>
        <v>0</v>
      </c>
      <c r="O731" s="16">
        <v>0</v>
      </c>
      <c r="P731" s="16">
        <v>0</v>
      </c>
      <c r="Q731" s="16">
        <f>N731-O731-P731</f>
        <v>0</v>
      </c>
      <c r="R731" s="15" t="s">
        <v>75</v>
      </c>
      <c r="S731" s="15">
        <f>IF(R731="N/A", J731-($B$1-F731), J731-($B$1-R731))</f>
        <v>1</v>
      </c>
      <c r="T731" s="16">
        <v>0</v>
      </c>
      <c r="U731" s="16" t="str">
        <f>IF($S731&lt;2, "N/A", $M731)</f>
        <v>N/A</v>
      </c>
      <c r="V731" s="16" t="str">
        <f>IF($S731&lt;3, "N/A", $M731)</f>
        <v>N/A</v>
      </c>
      <c r="W731" s="16" t="str">
        <f>IF($S731&lt;4, "N/A", $M731)</f>
        <v>N/A</v>
      </c>
      <c r="X731" s="16" t="str">
        <f>IF($S731&lt;5, "N/A", $M731)</f>
        <v>N/A</v>
      </c>
      <c r="Y731" s="15" t="str">
        <f>IF(SUM(T731:X731)&lt;&gt;Q731, "CHECK", "OK")</f>
        <v>OK</v>
      </c>
      <c r="Z731" s="15" t="str">
        <f>IF(F731=$B$1, "No", IF(S731=1, "Yes", "No"))</f>
        <v>Yes</v>
      </c>
      <c r="AA731" s="18">
        <f>IF(C731="DM", "N/A", IF(Z731="No","N/A",VLOOKUP(B731,'Extension List'!$A$3:$R$1972,18,FALSE)))</f>
        <v>4</v>
      </c>
      <c r="AB731" s="15">
        <f>IF(C731="DM", "N/A", IF(Z731="No","N/A",VLOOKUP(B731,'Extension List'!$A$3:$T$1972,20,FALSE)))</f>
        <v>1</v>
      </c>
      <c r="AC731" s="15">
        <v>1</v>
      </c>
      <c r="AD731" s="16">
        <f>IF(AE731="N/A", "N/A", AA731-AE731)</f>
        <v>3</v>
      </c>
      <c r="AE731" s="16">
        <f>IF(AA731="N/A", "N/A", IF(AC731&gt;0, IF(AA731&lt;13, ROUNDUP(0.25*AA731,0), IF(AA731&lt;26, ROUNDUP(0.4*AA731,0), IF(AA731&lt;51, ROUNDUP(0.6*AA731,0), ROUNDUP(0.75*AA731,0)))), "N/A"))</f>
        <v>1</v>
      </c>
      <c r="AF731" s="16">
        <f>IF(AD731="N/A","N/A", (AE731*AC731)+Q731)</f>
        <v>1</v>
      </c>
      <c r="AG731" s="16">
        <v>1</v>
      </c>
      <c r="AH731" s="16">
        <v>0</v>
      </c>
      <c r="AI731" s="16" t="str">
        <f>IF($AF731="N/A","N/A",IF(AC731&gt;1,"TBC","N/A"))</f>
        <v>N/A</v>
      </c>
      <c r="AJ731" s="16" t="str">
        <f>IF($AF731="N/A","N/A",IF(AC731&gt;2,"TBC","N/A"))</f>
        <v>N/A</v>
      </c>
      <c r="AK731" s="16" t="str">
        <f>IF($AF731="N/A","N/A",IF(AC731&gt;3,"TBC","N/A"))</f>
        <v>N/A</v>
      </c>
      <c r="AL731" s="16" t="str">
        <f>IF(AC731="N/A","N/A",IF(AC731&gt;0,IF(SUM(AG731:AK731)&lt;&gt;AF731,"CHECK","OK"),"N/A"))</f>
        <v>OK</v>
      </c>
      <c r="AM731" s="16">
        <f>IF(AD731="N/A", L731+T731, L731+AG731)</f>
        <v>2</v>
      </c>
      <c r="AN731" s="16">
        <f>IF(AD731="N/A", IF(U731="N/A", "N/A", L731+U731), AD731+AH731)</f>
        <v>3</v>
      </c>
      <c r="AO731" s="16" t="str">
        <f>IF(AD731="N/A", IF(V731="N/A", "N/A", L731+V731), IF(AI731="N/A", "N/A", AD731+AI731))</f>
        <v>N/A</v>
      </c>
      <c r="AP731" s="16" t="str">
        <f>IF(AD731="N/A", IF(W731="N/A", "N/A", L731+W731), IF(AJ731="N/A", "N/A", AD731+AJ731))</f>
        <v>N/A</v>
      </c>
      <c r="AQ731" s="16" t="str">
        <f>IF(AD731="N/A", IF(X731="N/A", "N/A", L731+X731), IF(AK731="N/A", "N/A", AD731+AK731))</f>
        <v>N/A</v>
      </c>
      <c r="AR731" s="15" t="s">
        <v>40</v>
      </c>
      <c r="AS731" s="15" t="s">
        <v>40</v>
      </c>
      <c r="AT731" s="15" t="s">
        <v>40</v>
      </c>
      <c r="AU731" s="15" t="s">
        <v>40</v>
      </c>
      <c r="AV731" s="15" t="s">
        <v>44</v>
      </c>
      <c r="AW731" s="15" t="s">
        <v>44</v>
      </c>
      <c r="AX731" s="15" t="s">
        <v>44</v>
      </c>
      <c r="AY731" s="15" t="s">
        <v>44</v>
      </c>
      <c r="AZ731" s="15" t="s">
        <v>44</v>
      </c>
      <c r="BA731" s="15" t="s">
        <v>44</v>
      </c>
      <c r="BB731" s="15" t="s">
        <v>44</v>
      </c>
      <c r="BC731" s="15" t="s">
        <v>44</v>
      </c>
      <c r="BD731" s="15" t="s">
        <v>44</v>
      </c>
      <c r="BE731" s="15" t="s">
        <v>44</v>
      </c>
      <c r="BF731" s="15" t="s">
        <v>44</v>
      </c>
      <c r="BG731" s="15" t="s">
        <v>44</v>
      </c>
      <c r="BH731" s="15" t="s">
        <v>44</v>
      </c>
      <c r="BI731" s="15"/>
      <c r="BJ731" s="16">
        <f>IF(AR731="R", $CA731, IF(OR(AR731="P", AR731="T", AR731="N"), 0, IF($C731="DM", $T731, IF(OR(AR731="Y", AR731="IR"),$AM731,IF(AR731="C", IF($BI731="Y", IF($AF731="N/A", $Q731, $AF731), IF($AG731="N/A", $T731,$AG731)))))))</f>
        <v>2</v>
      </c>
      <c r="BK731" s="16">
        <f>IF(AS731="R", $CA731, IF(OR(AS731="P", AS731="T", AS731="N"), 0, IF($C731="DM", $T731, IF(OR(AS731="Y", AS731="IR"),$AM731,IF(AS731="C", IF($BI731="Y", IF($AF731="N/A", $Q731, $AF731), IF($AG731="N/A", $T731,$AG731)))))))</f>
        <v>2</v>
      </c>
      <c r="BL731" s="16">
        <f>IF(AT731="R", $CA731, IF(OR(AT731="P", AT731="T", AT731="N"), 0, IF($C731="DM", $T731, IF(OR(AT731="Y", AT731="IR"),$AM731,IF(AT731="C", IF($BI731="Y", IF($AF731="N/A", $Q731, $AF731), IF($AG731="N/A", $T731,$AG731)))))))</f>
        <v>2</v>
      </c>
      <c r="BM731" s="16">
        <f>IF(AU731="R", $CA731, IF(OR(AU731="P", AU731="T", AU731="N"), 0, IF($C731="DM", $T731, IF(OR(AU731="Y", AU731="IR"),$AM731,IF(AU731="C", IF($BI731="Y", IF($AF731="N/A", $Q731, $AF731), IF($AG731="N/A", $T731,$AG731)))))))</f>
        <v>2</v>
      </c>
      <c r="BN731" s="16">
        <f>IF(AV731="R", $CA731, IF(OR(AV731="P", AV731="T", AV731="N"), 0, IF($C731="DM", $T731, IF(OR(AV731="Y", AV731="IR"),$AM731,IF(AV731="C", IF($BI731="Y", IF($AF731="N/A", $Q731, $AF731), IF($AG731="N/A", $T731,$AG731)))))))</f>
        <v>1</v>
      </c>
      <c r="BO731" s="16">
        <f>IF(AW731="R", $CA731, IF(OR(AW731="P", AW731="T", AW731="N"), 0, IF($C731="DM", $T731, IF(OR(AW731="Y", AW731="IR"),$AM731,IF(AW731="C", IF($BI731="Y", IF($AF731="N/A", $Q731, $AF731), IF($AG731="N/A", $T731,$AG731)))))))</f>
        <v>1</v>
      </c>
      <c r="BP731" s="16">
        <f>IF(AX731="R", $CA731, IF(OR(AX731="P", AX731="T", AX731="N"), 0, IF($C731="DM", $T731, IF(OR(AX731="Y", AX731="IR"),$AM731,IF(AX731="C", IF($BI731="Y", IF($AF731="N/A", $Q731, $AF731), IF($AG731="N/A", $T731,$AG731)))))))</f>
        <v>1</v>
      </c>
      <c r="BQ731" s="16">
        <f>IF(AY731="R", $CA731, IF(OR(AY731="P", AY731="T", AY731="N"), 0, IF($C731="DM", $T731, IF(OR(AY731="Y", AY731="IR"),$AM731,IF(AY731="C", IF($BI731="Y", IF($AF731="N/A", $Q731, $AF731), IF($AG731="N/A", $T731,$AG731)))))))</f>
        <v>1</v>
      </c>
      <c r="BR731" s="16">
        <f>IF(AZ731="R", $CA731, IF(OR(AZ731="P", AZ731="T", AZ731="N"), 0, IF($C731="DM", $T731, IF(OR(AZ731="Y", AZ731="IR"),$AM731,IF(AZ731="C", IF($BI731="Y", IF($AF731="N/A", $Q731, $AF731), IF($AG731="N/A", $T731,$AG731)))))))</f>
        <v>1</v>
      </c>
      <c r="BS731" s="16">
        <f>IF(BA731="R", $CA731, IF(OR(BA731="P", BA731="T", BA731="N"), 0, IF($C731="DM", $T731, IF(OR(BA731="Y", BA731="IR"),$AM731,IF(BA731="C", IF($BI731="Y", IF($AF731="N/A", $Q731, $AF731), IF($AG731="N/A", $T731,$AG731)))))))</f>
        <v>1</v>
      </c>
      <c r="BT731" s="16">
        <f>IF(BB731="R", $CA731, IF(OR(BB731="P", BB731="T", BB731="N"), 0, IF($C731="DM", $T731, IF(OR(BB731="Y", BB731="IR"),$AM731,IF(BB731="C", IF($BI731="Y", IF($BA731="C", IF($AF731="N/A", $Q731, $AF731), IF($AF731="N/A", $T731, $AM731)), IF($AG731="N/A", $T731,$AG731)))))))</f>
        <v>1</v>
      </c>
      <c r="BU731" s="16">
        <f>IF(BC731="R", $CA731, IF(OR(BC731="P", BC731="T", BC731="N"), 0, IF($C731="DM", $T731, IF(OR(BC731="Y", BC731="IR"),$AM731,IF(BC731="C", IF($BI731="Y", IF($BA731="C", IF($AF731="N/A", $Q731, $AF731), IF($AF731="N/A", $T731, $AM731)), IF($AG731="N/A", $T731,$AG731)))))))</f>
        <v>1</v>
      </c>
      <c r="BV731" s="16">
        <f>IF(BD731="R", $CA731, IF(OR(BD731="P", BD731="T", BD731="N"), 0, IF($C731="DM", $T731, IF(OR(BD731="Y", BD731="IR"),$AM731,IF(BD731="C", IF($BI731="Y", IF($BA731="C", IF($AF731="N/A", $Q731, $AF731), IF($AF731="N/A", $T731, $AM731)), IF($AG731="N/A", $T731,$AG731)))))))</f>
        <v>1</v>
      </c>
      <c r="BW731" s="16">
        <f>IF(BE731="R", $CA731, IF(OR(BE731="P", BE731="T", BE731="N"), 0, IF($C731="DM", $T731, IF(OR(BE731="Y", BE731="IR"),$AM731,IF(BE731="C", IF($BI731="Y", IF($BA731="C", IF($AF731="N/A", $Q731, $AF731), IF($AF731="N/A", $T731, $AM731)), IF($AG731="N/A", $T731,$AG731)))))))</f>
        <v>1</v>
      </c>
      <c r="BX731" s="16">
        <f>IF(BF731="R", $CA731, IF(OR(BF731="P", BF731="T", BF731="N"), 0, IF($C731="DM", $T731, IF(OR(BF731="Y", BF731="IR"),$AM731,IF(BF731="C", IF($BI731="Y", IF($BA731="C", IF($AF731="N/A", $Q731, $AF731), IF($AF731="N/A", $T731, $AM731)), IF($AG731="N/A", $T731,$AG731)))))))</f>
        <v>1</v>
      </c>
      <c r="BY731" s="16">
        <f>IF(BG731="R", $CA731, IF(OR(BG731="P", BG731="T", BG731="N"), 0, IF($C731="DM", $T731, IF(OR(BG731="Y", BG731="IR"),$AM731,IF(BG731="C", IF($BI731="Y", IF($BA731="C", IF($AF731="N/A", $Q731, $AF731), IF($AF731="N/A", $T731, $AM731)), IF($AG731="N/A", $T731,$AG731)))))))</f>
        <v>1</v>
      </c>
      <c r="BZ731" s="16">
        <f>IF(BH731="R", $CA731, IF(OR(BH731="P", BH731="T", BH731="N"), 0, IF($C731="DM", $T731, IF(OR(BH731="Y", BH731="IR"),$AM731,IF(BH731="C", IF($BI731="Y", IF($BA731="C", IF($AF731="N/A", $Q731, $AF731), IF($AF731="N/A", $T731, $AM731)), IF($AG731="N/A", $T731,$AG731)))))))</f>
        <v>1</v>
      </c>
      <c r="CA731" s="15" t="s">
        <v>75</v>
      </c>
      <c r="CB731" s="16">
        <f>BZ731</f>
        <v>1</v>
      </c>
      <c r="CC731" s="15">
        <f>IF(OR($BH731="T", $BH731="R"), 0, IF($BH731="C", IF($BI731="Y", IF($BA731="C", 0, IF(AF731="N/A", Q731-T731, AF731-AG731)), IF($AF731="N/A", U731, AH731)), AN731))</f>
        <v>0</v>
      </c>
      <c r="CD731" s="15" t="str">
        <f>IF(OR($BH731="T", $BH731="R"), 0, IF($BH731="C", IF($BI731="Y", 0, IF($AF731="N/A", V731, AI731)), AO731))</f>
        <v>N/A</v>
      </c>
      <c r="CE731" s="15" t="str">
        <f>IF(OR($BH731="T", $BH731="R"), 0, IF($BH731="C", IF($BI731="Y", 0, IF($AF731="N/A", W731, AJ731)), AP731))</f>
        <v>N/A</v>
      </c>
      <c r="CF731" s="15" t="str">
        <f>IF(OR($BH731="T", $BH731="R"), 0, IF($BH731="C", IF($BI731="Y", 0, IF($AF731="N/A", X731, AK731)), AQ731))</f>
        <v>N/A</v>
      </c>
      <c r="CG731" t="str">
        <f>IF(AC731="N/A", "S:"&amp;L731&amp;" G:"&amp;M731&amp;" GR:"&amp;Q731, IF(AC731=0, "S:"&amp;L731&amp;" G:"&amp;M731&amp;" GR:"&amp;Q731, "S:"&amp;L731&amp;"/"&amp;AD731&amp;" G:"&amp;AE731&amp;" GR:"&amp;AF731))</f>
        <v>S:1/3 G:1 GR:1</v>
      </c>
    </row>
    <row r="732" spans="1:85" x14ac:dyDescent="0.25">
      <c r="A732" s="14">
        <v>5756</v>
      </c>
      <c r="B732" s="15" t="s">
        <v>661</v>
      </c>
      <c r="C732" s="15" t="s">
        <v>64</v>
      </c>
      <c r="D732" s="15" t="s">
        <v>60</v>
      </c>
      <c r="E732" s="15">
        <f>VLOOKUP(B732, 'Rookie Year'!$A$2:$B$55679,2,FALSE)</f>
        <v>2018</v>
      </c>
      <c r="F732" s="15">
        <v>2024</v>
      </c>
      <c r="G732" s="15" t="s">
        <v>42</v>
      </c>
      <c r="H732" s="15">
        <v>2</v>
      </c>
      <c r="I732" s="16">
        <v>1</v>
      </c>
      <c r="J732" s="15">
        <v>1</v>
      </c>
      <c r="K732" s="17">
        <f>IF(AND(G732&lt;&gt;"N",R732="N/A"), IF(I732&lt;4, 0, 0.25),IF(I732=1, IF(J732=1,0.25, 0.25), IF(I732&lt;13, 0.25, IF(I732&lt;26, 0.4, IF(I732&lt;51, 0.6, 0.75)))))</f>
        <v>0.25</v>
      </c>
      <c r="L732" s="16">
        <f>I732-M732</f>
        <v>0</v>
      </c>
      <c r="M732" s="16">
        <f>ROUNDUP(I732*K732,0)</f>
        <v>1</v>
      </c>
      <c r="N732" s="16">
        <f>M732*J732</f>
        <v>1</v>
      </c>
      <c r="O732" s="16">
        <v>0</v>
      </c>
      <c r="P732" s="16">
        <v>0</v>
      </c>
      <c r="Q732" s="16">
        <f>N732-O732-P732</f>
        <v>1</v>
      </c>
      <c r="R732" s="15" t="s">
        <v>75</v>
      </c>
      <c r="S732" s="15">
        <f>IF(R732="N/A", J732-($B$1-F732), J732-($B$1-R732))</f>
        <v>1</v>
      </c>
      <c r="T732" s="16">
        <f>IF($S732&lt;1, "N/A", $M732)</f>
        <v>1</v>
      </c>
      <c r="U732" s="16" t="str">
        <f>IF($S732&lt;2, "N/A", $M732)</f>
        <v>N/A</v>
      </c>
      <c r="V732" s="16" t="str">
        <f>IF($S732&lt;3, "N/A", $M732)</f>
        <v>N/A</v>
      </c>
      <c r="W732" s="16" t="str">
        <f>IF($S732&lt;4, "N/A", $M732)</f>
        <v>N/A</v>
      </c>
      <c r="X732" s="16" t="str">
        <f>IF($S732&lt;5, "N/A", $M732)</f>
        <v>N/A</v>
      </c>
      <c r="Y732" s="15" t="str">
        <f>IF(SUM(T732:X732)&lt;&gt;Q732, "CHECK", "OK")</f>
        <v>OK</v>
      </c>
      <c r="Z732" s="15" t="str">
        <f>IF(F732=$B$1, "No", IF(S732=1, "Yes", "No"))</f>
        <v>No</v>
      </c>
      <c r="AA732" s="18" t="str">
        <f>IF(C732="DM", "N/A", IF(Z732="No","N/A",VLOOKUP(B732,'Extension List'!$A$3:$R$1972,18,FALSE)))</f>
        <v>N/A</v>
      </c>
      <c r="AB732" s="15" t="str">
        <f>IF(C732="DM", "N/A", IF(Z732="No","N/A",VLOOKUP(B732,'Extension List'!$A$3:$T$1972,20,FALSE)))</f>
        <v>N/A</v>
      </c>
      <c r="AC732" s="15" t="str">
        <f>IF(AA732="N/A", "N/A", 0)</f>
        <v>N/A</v>
      </c>
      <c r="AD732" s="16" t="str">
        <f>IF(AE732="N/A", "N/A", AA732-AE732)</f>
        <v>N/A</v>
      </c>
      <c r="AE732" s="16" t="str">
        <f>IF(AA732="N/A", "N/A", IF(AC732&gt;0, IF(AA732&lt;13, ROUNDUP(0.25*AA732,0), IF(AA732&lt;26, ROUNDUP(0.4*AA732,0), IF(AA732&lt;51, ROUNDUP(0.6*AA732,0), ROUNDUP(0.75*AA732,0)))), "N/A"))</f>
        <v>N/A</v>
      </c>
      <c r="AF732" s="16" t="str">
        <f>IF(AD732="N/A","N/A", (AE732*AC732)+Q732)</f>
        <v>N/A</v>
      </c>
      <c r="AG732" s="16" t="str">
        <f>IF($AF732="N/A", "N/A", "TBC")</f>
        <v>N/A</v>
      </c>
      <c r="AH732" s="16" t="str">
        <f>IF($AF732="N/A", "N/A", "TBC")</f>
        <v>N/A</v>
      </c>
      <c r="AI732" s="16" t="str">
        <f>IF($AF732="N/A","N/A",IF(AC732&gt;1,"TBC","N/A"))</f>
        <v>N/A</v>
      </c>
      <c r="AJ732" s="16" t="str">
        <f>IF($AF732="N/A","N/A",IF(AC732&gt;2,"TBC","N/A"))</f>
        <v>N/A</v>
      </c>
      <c r="AK732" s="16" t="str">
        <f>IF($AF732="N/A","N/A",IF(AC732&gt;3,"TBC","N/A"))</f>
        <v>N/A</v>
      </c>
      <c r="AL732" s="16" t="str">
        <f>IF(AC732="N/A","N/A",IF(AC732&gt;0,IF(SUM(AG732:AK732)&lt;&gt;AF732,"CHECK","OK"),"N/A"))</f>
        <v>N/A</v>
      </c>
      <c r="AM732" s="16">
        <f>IF(AD732="N/A", L732+T732, L732+AG732)</f>
        <v>1</v>
      </c>
      <c r="AN732" s="16" t="str">
        <f>IF(AD732="N/A", IF(U732="N/A", "N/A", L732+U732), AD732+AH732)</f>
        <v>N/A</v>
      </c>
      <c r="AO732" s="16" t="str">
        <f>IF(AD732="N/A", IF(V732="N/A", "N/A", L732+V732), IF(AI732="N/A", "N/A", AD732+AI732))</f>
        <v>N/A</v>
      </c>
      <c r="AP732" s="16" t="str">
        <f>IF(AD732="N/A", IF(W732="N/A", "N/A", L732+W732), IF(AJ732="N/A", "N/A", AD732+AJ732))</f>
        <v>N/A</v>
      </c>
      <c r="AQ732" s="16" t="str">
        <f>IF(AD732="N/A", IF(X732="N/A", "N/A", L732+X732), IF(AK732="N/A", "N/A", AD732+AK732))</f>
        <v>N/A</v>
      </c>
      <c r="AR732" s="15" t="s">
        <v>42</v>
      </c>
      <c r="AS732" s="15" t="s">
        <v>42</v>
      </c>
      <c r="AT732" s="15" t="s">
        <v>40</v>
      </c>
      <c r="AU732" s="15" t="s">
        <v>40</v>
      </c>
      <c r="AV732" s="15" t="s">
        <v>40</v>
      </c>
      <c r="AW732" s="15" t="s">
        <v>40</v>
      </c>
      <c r="AX732" s="15" t="s">
        <v>40</v>
      </c>
      <c r="AY732" s="15" t="s">
        <v>40</v>
      </c>
      <c r="AZ732" s="15" t="s">
        <v>40</v>
      </c>
      <c r="BA732" s="15" t="s">
        <v>40</v>
      </c>
      <c r="BB732" s="15" t="s">
        <v>40</v>
      </c>
      <c r="BC732" s="15" t="s">
        <v>40</v>
      </c>
      <c r="BD732" s="15" t="s">
        <v>40</v>
      </c>
      <c r="BE732" s="15" t="s">
        <v>40</v>
      </c>
      <c r="BF732" s="15" t="s">
        <v>40</v>
      </c>
      <c r="BG732" s="15" t="s">
        <v>40</v>
      </c>
      <c r="BH732" s="15" t="s">
        <v>40</v>
      </c>
      <c r="BJ732" s="16">
        <f>IF(AR732="R", $CA732, IF(OR(AR732="P", AR732="T", AR732="N"), 0, IF($C732="DM", $T732, IF(OR(AR732="Y", AR732="IR"),$AM732,IF(AR732="C", IF($BI732="Y", IF($AF732="N/A", $Q732, $AF732), IF($AG732="N/A", $T732,$AG732)))))))</f>
        <v>0</v>
      </c>
      <c r="BK732" s="16">
        <f>IF(AS732="R", $CA732, IF(OR(AS732="P", AS732="T", AS732="N"), 0, IF($C732="DM", $T732, IF(OR(AS732="Y", AS732="IR"),$AM732,IF(AS732="C", IF($BI732="Y", IF($AF732="N/A", $Q732, $AF732), IF($AG732="N/A", $T732,$AG732)))))))</f>
        <v>0</v>
      </c>
      <c r="BL732" s="16">
        <f>IF(AT732="R", $CA732, IF(OR(AT732="P", AT732="T", AT732="N"), 0, IF($C732="DM", $T732, IF(OR(AT732="Y", AT732="IR"),$AM732,IF(AT732="C", IF($BI732="Y", IF($AF732="N/A", $Q732, $AF732), IF($AG732="N/A", $T732,$AG732)))))))</f>
        <v>1</v>
      </c>
      <c r="BM732" s="16">
        <f>IF(AU732="R", $CA732, IF(OR(AU732="P", AU732="T", AU732="N"), 0, IF($C732="DM", $T732, IF(OR(AU732="Y", AU732="IR"),$AM732,IF(AU732="C", IF($BI732="Y", IF($AF732="N/A", $Q732, $AF732), IF($AG732="N/A", $T732,$AG732)))))))</f>
        <v>1</v>
      </c>
      <c r="BN732" s="16">
        <f>IF(AV732="R", $CA732, IF(OR(AV732="P", AV732="T", AV732="N"), 0, IF($C732="DM", $T732, IF(OR(AV732="Y", AV732="IR"),$AM732,IF(AV732="C", IF($BI732="Y", IF($AF732="N/A", $Q732, $AF732), IF($AG732="N/A", $T732,$AG732)))))))</f>
        <v>1</v>
      </c>
      <c r="BO732" s="16">
        <f>IF(AW732="R", $CA732, IF(OR(AW732="P", AW732="T", AW732="N"), 0, IF($C732="DM", $T732, IF(OR(AW732="Y", AW732="IR"),$AM732,IF(AW732="C", IF($BI732="Y", IF($AF732="N/A", $Q732, $AF732), IF($AG732="N/A", $T732,$AG732)))))))</f>
        <v>1</v>
      </c>
      <c r="BP732" s="16">
        <f>IF(AX732="R", $CA732, IF(OR(AX732="P", AX732="T", AX732="N"), 0, IF($C732="DM", $T732, IF(OR(AX732="Y", AX732="IR"),$AM732,IF(AX732="C", IF($BI732="Y", IF($AF732="N/A", $Q732, $AF732), IF($AG732="N/A", $T732,$AG732)))))))</f>
        <v>1</v>
      </c>
      <c r="BQ732" s="16">
        <f>IF(AY732="R", $CA732, IF(OR(AY732="P", AY732="T", AY732="N"), 0, IF($C732="DM", $T732, IF(OR(AY732="Y", AY732="IR"),$AM732,IF(AY732="C", IF($BI732="Y", IF($AF732="N/A", $Q732, $AF732), IF($AG732="N/A", $T732,$AG732)))))))</f>
        <v>1</v>
      </c>
      <c r="BR732" s="16">
        <f>IF(AZ732="R", $CA732, IF(OR(AZ732="P", AZ732="T", AZ732="N"), 0, IF($C732="DM", $T732, IF(OR(AZ732="Y", AZ732="IR"),$AM732,IF(AZ732="C", IF($BI732="Y", IF($AF732="N/A", $Q732, $AF732), IF($AG732="N/A", $T732,$AG732)))))))</f>
        <v>1</v>
      </c>
      <c r="BS732" s="16">
        <f>IF(BA732="R", $CA732, IF(OR(BA732="P", BA732="T", BA732="N"), 0, IF($C732="DM", $T732, IF(OR(BA732="Y", BA732="IR"),$AM732,IF(BA732="C", IF($BI732="Y", IF($AF732="N/A", $Q732, $AF732), IF($AG732="N/A", $T732,$AG732)))))))</f>
        <v>1</v>
      </c>
      <c r="BT732" s="16">
        <f>IF(BB732="R", $CA732, IF(OR(BB732="P", BB732="T", BB732="N"), 0, IF($C732="DM", $T732, IF(OR(BB732="Y", BB732="IR"),$AM732,IF(BB732="C", IF($BI732="Y", IF($BA732="C", IF($AF732="N/A", $Q732, $AF732), IF($AF732="N/A", $T732, $AM732)), IF($AG732="N/A", $T732,$AG732)))))))</f>
        <v>1</v>
      </c>
      <c r="BU732" s="16">
        <f>IF(BC732="R", $CA732, IF(OR(BC732="P", BC732="T", BC732="N"), 0, IF($C732="DM", $T732, IF(OR(BC732="Y", BC732="IR"),$AM732,IF(BC732="C", IF($BI732="Y", IF($BA732="C", IF($AF732="N/A", $Q732, $AF732), IF($AF732="N/A", $T732, $AM732)), IF($AG732="N/A", $T732,$AG732)))))))</f>
        <v>1</v>
      </c>
      <c r="BV732" s="16">
        <f>IF(BD732="R", $CA732, IF(OR(BD732="P", BD732="T", BD732="N"), 0, IF($C732="DM", $T732, IF(OR(BD732="Y", BD732="IR"),$AM732,IF(BD732="C", IF($BI732="Y", IF($BA732="C", IF($AF732="N/A", $Q732, $AF732), IF($AF732="N/A", $T732, $AM732)), IF($AG732="N/A", $T732,$AG732)))))))</f>
        <v>1</v>
      </c>
      <c r="BW732" s="16">
        <f>IF(BE732="R", $CA732, IF(OR(BE732="P", BE732="T", BE732="N"), 0, IF($C732="DM", $T732, IF(OR(BE732="Y", BE732="IR"),$AM732,IF(BE732="C", IF($BI732="Y", IF($BA732="C", IF($AF732="N/A", $Q732, $AF732), IF($AF732="N/A", $T732, $AM732)), IF($AG732="N/A", $T732,$AG732)))))))</f>
        <v>1</v>
      </c>
      <c r="BX732" s="16">
        <f>IF(BF732="R", $CA732, IF(OR(BF732="P", BF732="T", BF732="N"), 0, IF($C732="DM", $T732, IF(OR(BF732="Y", BF732="IR"),$AM732,IF(BF732="C", IF($BI732="Y", IF($BA732="C", IF($AF732="N/A", $Q732, $AF732), IF($AF732="N/A", $T732, $AM732)), IF($AG732="N/A", $T732,$AG732)))))))</f>
        <v>1</v>
      </c>
      <c r="BY732" s="16">
        <f>IF(BG732="R", $CA732, IF(OR(BG732="P", BG732="T", BG732="N"), 0, IF($C732="DM", $T732, IF(OR(BG732="Y", BG732="IR"),$AM732,IF(BG732="C", IF($BI732="Y", IF($BA732="C", IF($AF732="N/A", $Q732, $AF732), IF($AF732="N/A", $T732, $AM732)), IF($AG732="N/A", $T732,$AG732)))))))</f>
        <v>1</v>
      </c>
      <c r="BZ732" s="16">
        <f>IF(BH732="R", $CA732, IF(OR(BH732="P", BH732="T", BH732="N"), 0, IF($C732="DM", $T732, IF(OR(BH732="Y", BH732="IR"),$AM732,IF(BH732="C", IF($BI732="Y", IF($BA732="C", IF($AF732="N/A", $Q732, $AF732), IF($AF732="N/A", $T732, $AM732)), IF($AG732="N/A", $T732,$AG732)))))))</f>
        <v>1</v>
      </c>
      <c r="CA732" s="15" t="s">
        <v>75</v>
      </c>
      <c r="CB732" s="16">
        <f>BZ732</f>
        <v>1</v>
      </c>
      <c r="CC732" s="15" t="str">
        <f>IF(OR($BH732="T", $BH732="R"), 0, IF($BH732="C", IF($BI732="Y", IF($BA732="C", 0, IF(AF732="N/A", Q732-T732, AF732-AG732)), IF($AF732="N/A", U732, AH732)), AN732))</f>
        <v>N/A</v>
      </c>
      <c r="CD732" s="15" t="str">
        <f>IF(OR($BH732="T", $BH732="R"), 0, IF($BH732="C", IF($BI732="Y", 0, IF($AF732="N/A", V732, AI732)), AO732))</f>
        <v>N/A</v>
      </c>
      <c r="CE732" s="15" t="str">
        <f>IF(OR($BH732="T", $BH732="R"), 0, IF($BH732="C", IF($BI732="Y", 0, IF($AF732="N/A", W732, AJ732)), AP732))</f>
        <v>N/A</v>
      </c>
      <c r="CF732" s="15" t="str">
        <f>IF(OR($BH732="T", $BH732="R"), 0, IF($BH732="C", IF($BI732="Y", 0, IF($AF732="N/A", X732, AK732)), AQ732))</f>
        <v>N/A</v>
      </c>
    </row>
    <row r="733" spans="1:85" x14ac:dyDescent="0.25">
      <c r="A733" s="14">
        <v>5584</v>
      </c>
      <c r="B733" s="15" t="s">
        <v>2083</v>
      </c>
      <c r="C733" s="15" t="s">
        <v>64</v>
      </c>
      <c r="D733" s="15" t="s">
        <v>60</v>
      </c>
      <c r="E733" s="15">
        <f>VLOOKUP(B733, 'Rookie Year'!$A$2:$B$55679,2,FALSE)</f>
        <v>2020</v>
      </c>
      <c r="F733" s="15">
        <v>2024</v>
      </c>
      <c r="G733" s="15" t="s">
        <v>42</v>
      </c>
      <c r="H733" s="15" t="s">
        <v>1928</v>
      </c>
      <c r="I733" s="16">
        <v>7</v>
      </c>
      <c r="J733" s="15">
        <v>2</v>
      </c>
      <c r="K733" s="17">
        <f>IF(AND(G733&lt;&gt;"N",R733="N/A"), IF(I733&lt;4, 0, 0.25),IF(I733=1, IF(J733=1,0.25, 0.25), IF(I733&lt;13, 0.25, IF(I733&lt;26, 0.4, IF(I733&lt;51, 0.6, 0.75)))))</f>
        <v>0.25</v>
      </c>
      <c r="L733" s="16">
        <f>I733-M733</f>
        <v>5</v>
      </c>
      <c r="M733" s="16">
        <f>ROUNDUP(I733*K733,0)</f>
        <v>2</v>
      </c>
      <c r="N733" s="16">
        <f>M733*J733</f>
        <v>4</v>
      </c>
      <c r="O733" s="16">
        <v>0</v>
      </c>
      <c r="P733" s="16">
        <v>0</v>
      </c>
      <c r="Q733" s="16">
        <f>N733-O733-P733</f>
        <v>4</v>
      </c>
      <c r="R733" s="15" t="s">
        <v>75</v>
      </c>
      <c r="S733" s="15">
        <f>IF(R733="N/A", J733-($B$1-F733), J733-($B$1-R733))</f>
        <v>2</v>
      </c>
      <c r="T733" s="16">
        <f>IF($S733&lt;1, "N/A", $M733)</f>
        <v>2</v>
      </c>
      <c r="U733" s="16">
        <f>IF($S733&lt;2, "N/A", $M733)</f>
        <v>2</v>
      </c>
      <c r="V733" s="16" t="str">
        <f>IF($S733&lt;3, "N/A", $M733)</f>
        <v>N/A</v>
      </c>
      <c r="W733" s="16" t="str">
        <f>IF($S733&lt;4, "N/A", $M733)</f>
        <v>N/A</v>
      </c>
      <c r="X733" s="16" t="str">
        <f>IF($S733&lt;5, "N/A", $M733)</f>
        <v>N/A</v>
      </c>
      <c r="Y733" s="15" t="str">
        <f>IF(SUM(T733:X733)&lt;&gt;Q733, "CHECK", "OK")</f>
        <v>OK</v>
      </c>
      <c r="Z733" s="15" t="str">
        <f>IF(F733=$B$1, "No", IF(S733=1, "Yes", "No"))</f>
        <v>No</v>
      </c>
      <c r="AA733" s="18" t="str">
        <f>IF(C733="DM", "N/A", IF(Z733="No","N/A",VLOOKUP(B733,'Extension List'!$A$3:$R$1972,18,FALSE)))</f>
        <v>N/A</v>
      </c>
      <c r="AB733" s="15" t="str">
        <f>IF(C733="DM", "N/A", IF(Z733="No","N/A",VLOOKUP(B733,'Extension List'!$A$3:$T$1972,20,FALSE)))</f>
        <v>N/A</v>
      </c>
      <c r="AC733" s="15" t="str">
        <f>IF(AA733="N/A", "N/A", 0)</f>
        <v>N/A</v>
      </c>
      <c r="AD733" s="16" t="str">
        <f>IF(AE733="N/A", "N/A", AA733-AE733)</f>
        <v>N/A</v>
      </c>
      <c r="AE733" s="16" t="str">
        <f>IF(AA733="N/A", "N/A", IF(AC733&gt;0, IF(AA733&lt;13, ROUNDUP(0.25*AA733,0), IF(AA733&lt;26, ROUNDUP(0.4*AA733,0), IF(AA733&lt;51, ROUNDUP(0.6*AA733,0), ROUNDUP(0.75*AA733,0)))), "N/A"))</f>
        <v>N/A</v>
      </c>
      <c r="AF733" s="16" t="str">
        <f>IF(AD733="N/A","N/A", (AE733*AC733)+Q733)</f>
        <v>N/A</v>
      </c>
      <c r="AG733" s="16" t="str">
        <f>IF($AF733="N/A", "N/A", "TBC")</f>
        <v>N/A</v>
      </c>
      <c r="AH733" s="16" t="str">
        <f>IF($AF733="N/A", "N/A", "TBC")</f>
        <v>N/A</v>
      </c>
      <c r="AI733" s="16" t="str">
        <f>IF($AF733="N/A","N/A",IF(AC733&gt;1,"TBC","N/A"))</f>
        <v>N/A</v>
      </c>
      <c r="AJ733" s="16" t="str">
        <f>IF($AF733="N/A","N/A",IF(AC733&gt;2,"TBC","N/A"))</f>
        <v>N/A</v>
      </c>
      <c r="AK733" s="16" t="str">
        <f>IF($AF733="N/A","N/A",IF(AC733&gt;3,"TBC","N/A"))</f>
        <v>N/A</v>
      </c>
      <c r="AL733" s="16" t="str">
        <f>IF(AC733="N/A","N/A",IF(AC733&gt;0,IF(SUM(AG733:AK733)&lt;&gt;AF733,"CHECK","OK"),"N/A"))</f>
        <v>N/A</v>
      </c>
      <c r="AM733" s="16">
        <f>IF(AD733="N/A", L733+T733, L733+AG733)</f>
        <v>7</v>
      </c>
      <c r="AN733" s="16">
        <f>IF(AD733="N/A", IF(U733="N/A", "N/A", L733+U733), AD733+AH733)</f>
        <v>7</v>
      </c>
      <c r="AO733" s="16" t="str">
        <f>IF(AD733="N/A", IF(V733="N/A", "N/A", L733+V733), IF(AI733="N/A", "N/A", AD733+AI733))</f>
        <v>N/A</v>
      </c>
      <c r="AP733" s="16" t="str">
        <f>IF(AD733="N/A", IF(W733="N/A", "N/A", L733+W733), IF(AJ733="N/A", "N/A", AD733+AJ733))</f>
        <v>N/A</v>
      </c>
      <c r="AQ733" s="16" t="str">
        <f>IF(AD733="N/A", IF(X733="N/A", "N/A", L733+X733), IF(AK733="N/A", "N/A", AD733+AK733))</f>
        <v>N/A</v>
      </c>
      <c r="AR733" s="15" t="s">
        <v>40</v>
      </c>
      <c r="AS733" s="15" t="s">
        <v>40</v>
      </c>
      <c r="AT733" s="15" t="s">
        <v>40</v>
      </c>
      <c r="AU733" s="15" t="s">
        <v>40</v>
      </c>
      <c r="AV733" s="15" t="s">
        <v>40</v>
      </c>
      <c r="AW733" s="15" t="s">
        <v>40</v>
      </c>
      <c r="AX733" s="15" t="s">
        <v>40</v>
      </c>
      <c r="AY733" s="15" t="s">
        <v>40</v>
      </c>
      <c r="AZ733" s="15" t="s">
        <v>40</v>
      </c>
      <c r="BA733" s="15" t="s">
        <v>40</v>
      </c>
      <c r="BB733" s="15" t="s">
        <v>40</v>
      </c>
      <c r="BC733" s="15" t="s">
        <v>40</v>
      </c>
      <c r="BD733" s="15" t="s">
        <v>40</v>
      </c>
      <c r="BE733" s="15" t="s">
        <v>40</v>
      </c>
      <c r="BF733" s="15" t="s">
        <v>40</v>
      </c>
      <c r="BG733" s="15" t="s">
        <v>40</v>
      </c>
      <c r="BH733" s="15" t="s">
        <v>40</v>
      </c>
      <c r="BJ733" s="16">
        <f>IF(AR733="R", $CA733, IF(OR(AR733="P", AR733="T", AR733="N"), 0, IF($C733="DM", $T733, IF(OR(AR733="Y", AR733="IR"),$AM733,IF(AR733="C", IF($BI733="Y", IF($AF733="N/A", $Q733, $AF733), IF($AG733="N/A", $T733,$AG733)))))))</f>
        <v>7</v>
      </c>
      <c r="BK733" s="16">
        <f>IF(AS733="R", $CA733, IF(OR(AS733="P", AS733="T", AS733="N"), 0, IF($C733="DM", $T733, IF(OR(AS733="Y", AS733="IR"),$AM733,IF(AS733="C", IF($BI733="Y", IF($AF733="N/A", $Q733, $AF733), IF($AG733="N/A", $T733,$AG733)))))))</f>
        <v>7</v>
      </c>
      <c r="BL733" s="16">
        <f>IF(AT733="R", $CA733, IF(OR(AT733="P", AT733="T", AT733="N"), 0, IF($C733="DM", $T733, IF(OR(AT733="Y", AT733="IR"),$AM733,IF(AT733="C", IF($BI733="Y", IF($AF733="N/A", $Q733, $AF733), IF($AG733="N/A", $T733,$AG733)))))))</f>
        <v>7</v>
      </c>
      <c r="BM733" s="16">
        <f>IF(AU733="R", $CA733, IF(OR(AU733="P", AU733="T", AU733="N"), 0, IF($C733="DM", $T733, IF(OR(AU733="Y", AU733="IR"),$AM733,IF(AU733="C", IF($BI733="Y", IF($AF733="N/A", $Q733, $AF733), IF($AG733="N/A", $T733,$AG733)))))))</f>
        <v>7</v>
      </c>
      <c r="BN733" s="16">
        <f>IF(AV733="R", $CA733, IF(OR(AV733="P", AV733="T", AV733="N"), 0, IF($C733="DM", $T733, IF(OR(AV733="Y", AV733="IR"),$AM733,IF(AV733="C", IF($BI733="Y", IF($AF733="N/A", $Q733, $AF733), IF($AG733="N/A", $T733,$AG733)))))))</f>
        <v>7</v>
      </c>
      <c r="BO733" s="16">
        <f>IF(AW733="R", $CA733, IF(OR(AW733="P", AW733="T", AW733="N"), 0, IF($C733="DM", $T733, IF(OR(AW733="Y", AW733="IR"),$AM733,IF(AW733="C", IF($BI733="Y", IF($AF733="N/A", $Q733, $AF733), IF($AG733="N/A", $T733,$AG733)))))))</f>
        <v>7</v>
      </c>
      <c r="BP733" s="16">
        <f>IF(AX733="R", $CA733, IF(OR(AX733="P", AX733="T", AX733="N"), 0, IF($C733="DM", $T733, IF(OR(AX733="Y", AX733="IR"),$AM733,IF(AX733="C", IF($BI733="Y", IF($AF733="N/A", $Q733, $AF733), IF($AG733="N/A", $T733,$AG733)))))))</f>
        <v>7</v>
      </c>
      <c r="BQ733" s="16">
        <f>IF(AY733="R", $CA733, IF(OR(AY733="P", AY733="T", AY733="N"), 0, IF($C733="DM", $T733, IF(OR(AY733="Y", AY733="IR"),$AM733,IF(AY733="C", IF($BI733="Y", IF($AF733="N/A", $Q733, $AF733), IF($AG733="N/A", $T733,$AG733)))))))</f>
        <v>7</v>
      </c>
      <c r="BR733" s="16">
        <f>IF(AZ733="R", $CA733, IF(OR(AZ733="P", AZ733="T", AZ733="N"), 0, IF($C733="DM", $T733, IF(OR(AZ733="Y", AZ733="IR"),$AM733,IF(AZ733="C", IF($BI733="Y", IF($AF733="N/A", $Q733, $AF733), IF($AG733="N/A", $T733,$AG733)))))))</f>
        <v>7</v>
      </c>
      <c r="BS733" s="16">
        <f>IF(BA733="R", $CA733, IF(OR(BA733="P", BA733="T", BA733="N"), 0, IF($C733="DM", $T733, IF(OR(BA733="Y", BA733="IR"),$AM733,IF(BA733="C", IF($BI733="Y", IF($AF733="N/A", $Q733, $AF733), IF($AG733="N/A", $T733,$AG733)))))))</f>
        <v>7</v>
      </c>
      <c r="BT733" s="16">
        <f>IF(BB733="R", $CA733, IF(OR(BB733="P", BB733="T", BB733="N"), 0, IF($C733="DM", $T733, IF(OR(BB733="Y", BB733="IR"),$AM733,IF(BB733="C", IF($BI733="Y", IF($BA733="C", IF($AF733="N/A", $Q733, $AF733), IF($AF733="N/A", $T733, $AM733)), IF($AG733="N/A", $T733,$AG733)))))))</f>
        <v>7</v>
      </c>
      <c r="BU733" s="16">
        <f>IF(BC733="R", $CA733, IF(OR(BC733="P", BC733="T", BC733="N"), 0, IF($C733="DM", $T733, IF(OR(BC733="Y", BC733="IR"),$AM733,IF(BC733="C", IF($BI733="Y", IF($BA733="C", IF($AF733="N/A", $Q733, $AF733), IF($AF733="N/A", $T733, $AM733)), IF($AG733="N/A", $T733,$AG733)))))))</f>
        <v>7</v>
      </c>
      <c r="BV733" s="16">
        <f>IF(BD733="R", $CA733, IF(OR(BD733="P", BD733="T", BD733="N"), 0, IF($C733="DM", $T733, IF(OR(BD733="Y", BD733="IR"),$AM733,IF(BD733="C", IF($BI733="Y", IF($BA733="C", IF($AF733="N/A", $Q733, $AF733), IF($AF733="N/A", $T733, $AM733)), IF($AG733="N/A", $T733,$AG733)))))))</f>
        <v>7</v>
      </c>
      <c r="BW733" s="16">
        <f>IF(BE733="R", $CA733, IF(OR(BE733="P", BE733="T", BE733="N"), 0, IF($C733="DM", $T733, IF(OR(BE733="Y", BE733="IR"),$AM733,IF(BE733="C", IF($BI733="Y", IF($BA733="C", IF($AF733="N/A", $Q733, $AF733), IF($AF733="N/A", $T733, $AM733)), IF($AG733="N/A", $T733,$AG733)))))))</f>
        <v>7</v>
      </c>
      <c r="BX733" s="16">
        <f>IF(BF733="R", $CA733, IF(OR(BF733="P", BF733="T", BF733="N"), 0, IF($C733="DM", $T733, IF(OR(BF733="Y", BF733="IR"),$AM733,IF(BF733="C", IF($BI733="Y", IF($BA733="C", IF($AF733="N/A", $Q733, $AF733), IF($AF733="N/A", $T733, $AM733)), IF($AG733="N/A", $T733,$AG733)))))))</f>
        <v>7</v>
      </c>
      <c r="BY733" s="16">
        <f>IF(BG733="R", $CA733, IF(OR(BG733="P", BG733="T", BG733="N"), 0, IF($C733="DM", $T733, IF(OR(BG733="Y", BG733="IR"),$AM733,IF(BG733="C", IF($BI733="Y", IF($BA733="C", IF($AF733="N/A", $Q733, $AF733), IF($AF733="N/A", $T733, $AM733)), IF($AG733="N/A", $T733,$AG733)))))))</f>
        <v>7</v>
      </c>
      <c r="BZ733" s="16">
        <f>IF(BH733="R", $CA733, IF(OR(BH733="P", BH733="T", BH733="N"), 0, IF($C733="DM", $T733, IF(OR(BH733="Y", BH733="IR"),$AM733,IF(BH733="C", IF($BI733="Y", IF($BA733="C", IF($AF733="N/A", $Q733, $AF733), IF($AF733="N/A", $T733, $AM733)), IF($AG733="N/A", $T733,$AG733)))))))</f>
        <v>7</v>
      </c>
      <c r="CA733" s="15" t="s">
        <v>75</v>
      </c>
      <c r="CB733" s="16">
        <f>BZ733</f>
        <v>7</v>
      </c>
      <c r="CC733" s="15">
        <f>IF(OR($BH733="T", $BH733="R"), 0, IF($BH733="C", IF($BI733="Y", IF($BA733="C", 0, IF(AF733="N/A", Q733-T733, AF733-AG733)), IF($AF733="N/A", U733, AH733)), AN733))</f>
        <v>7</v>
      </c>
      <c r="CD733" s="15" t="str">
        <f>IF(OR($BH733="T", $BH733="R"), 0, IF($BH733="C", IF($BI733="Y", 0, IF($AF733="N/A", V733, AI733)), AO733))</f>
        <v>N/A</v>
      </c>
      <c r="CE733" s="15" t="str">
        <f>IF(OR($BH733="T", $BH733="R"), 0, IF($BH733="C", IF($BI733="Y", 0, IF($AF733="N/A", W733, AJ733)), AP733))</f>
        <v>N/A</v>
      </c>
      <c r="CF733" s="15" t="str">
        <f>IF(OR($BH733="T", $BH733="R"), 0, IF($BH733="C", IF($BI733="Y", 0, IF($AF733="N/A", X733, AK733)), AQ733))</f>
        <v>N/A</v>
      </c>
      <c r="CG733" t="str">
        <f>IF(AC733="N/A", "S:"&amp;L733&amp;" G:"&amp;M733&amp;" GR:"&amp;Q733, IF(AC733=0, "S:"&amp;L733&amp;" G:"&amp;M733&amp;" GR:"&amp;Q733, "S:"&amp;L733&amp;"/"&amp;AD733&amp;" G:"&amp;AE733&amp;" GR:"&amp;AF733))</f>
        <v>S:5 G:2 GR:4</v>
      </c>
    </row>
    <row r="734" spans="1:85" x14ac:dyDescent="0.25">
      <c r="A734" s="14">
        <v>4822</v>
      </c>
      <c r="B734" s="15" t="s">
        <v>2653</v>
      </c>
      <c r="C734" s="15" t="s">
        <v>64</v>
      </c>
      <c r="D734" s="15" t="s">
        <v>60</v>
      </c>
      <c r="E734" s="15">
        <f>VLOOKUP(B734, 'Rookie Year'!$A$2:$B$55679,2,FALSE)</f>
        <v>2022</v>
      </c>
      <c r="F734" s="15">
        <v>2022</v>
      </c>
      <c r="G734" s="15" t="s">
        <v>40</v>
      </c>
      <c r="H734" s="15" t="s">
        <v>2246</v>
      </c>
      <c r="I734" s="16">
        <v>1</v>
      </c>
      <c r="J734" s="15">
        <v>3</v>
      </c>
      <c r="K734" s="17">
        <f>IF(AND(G734&lt;&gt;"N",R734="N/A"), IF(I734&lt;4, 0, 0.25),IF(I734=1, IF(J734=1,0.25, 0.25), IF(I734&lt;13, 0.25, IF(I734&lt;26, 0.4, IF(I734&lt;51, 0.6, 0.75)))))</f>
        <v>0</v>
      </c>
      <c r="L734" s="16">
        <f>I734-M734</f>
        <v>1</v>
      </c>
      <c r="M734" s="16">
        <f>ROUNDUP(I734*K734,0)</f>
        <v>0</v>
      </c>
      <c r="N734" s="16">
        <f>M734*J734</f>
        <v>0</v>
      </c>
      <c r="O734" s="16">
        <v>0</v>
      </c>
      <c r="P734" s="16">
        <v>0</v>
      </c>
      <c r="Q734" s="16">
        <f>N734-O734-P734</f>
        <v>0</v>
      </c>
      <c r="R734" s="15" t="s">
        <v>75</v>
      </c>
      <c r="S734" s="15">
        <f>IF(R734="N/A", J734-($B$1-F734), J734-($B$1-R734))</f>
        <v>1</v>
      </c>
      <c r="T734" s="16">
        <v>0</v>
      </c>
      <c r="U734" s="16" t="str">
        <f>IF($S734&lt;2, "N/A", $M734)</f>
        <v>N/A</v>
      </c>
      <c r="V734" s="16" t="str">
        <f>IF($S734&lt;3, "N/A", $M734)</f>
        <v>N/A</v>
      </c>
      <c r="W734" s="16" t="str">
        <f>IF($S734&lt;4, "N/A", $M734)</f>
        <v>N/A</v>
      </c>
      <c r="X734" s="16" t="str">
        <f>IF($S734&lt;5, "N/A", $M734)</f>
        <v>N/A</v>
      </c>
      <c r="Y734" s="15" t="str">
        <f>IF(SUM(T734:X734)&lt;&gt;Q734, "CHECK", "OK")</f>
        <v>OK</v>
      </c>
      <c r="Z734" s="15" t="str">
        <f>IF(F734=$B$1, "No", IF(S734=1, "Yes", "No"))</f>
        <v>Yes</v>
      </c>
      <c r="AA734" s="18">
        <f>IF(C734="DM", "N/A", IF(Z734="No","N/A",VLOOKUP(B734,'Extension List'!$A$3:$R$1972,18,FALSE)))</f>
        <v>4</v>
      </c>
      <c r="AB734" s="15">
        <f>IF(C734="DM", "N/A", IF(Z734="No","N/A",VLOOKUP(B734,'Extension List'!$A$3:$T$1972,20,FALSE)))</f>
        <v>1</v>
      </c>
      <c r="AC734" s="15">
        <v>1</v>
      </c>
      <c r="AD734" s="16">
        <f>IF(AE734="N/A", "N/A", AA734-AE734)</f>
        <v>3</v>
      </c>
      <c r="AE734" s="16">
        <f>IF(AA734="N/A", "N/A", IF(AC734&gt;0, IF(AA734&lt;13, ROUNDUP(0.25*AA734,0), IF(AA734&lt;26, ROUNDUP(0.4*AA734,0), IF(AA734&lt;51, ROUNDUP(0.6*AA734,0), ROUNDUP(0.75*AA734,0)))), "N/A"))</f>
        <v>1</v>
      </c>
      <c r="AF734" s="16">
        <f>IF(AD734="N/A","N/A", (AE734*AC734)+Q734)</f>
        <v>1</v>
      </c>
      <c r="AG734" s="16">
        <v>1</v>
      </c>
      <c r="AH734" s="16">
        <v>0</v>
      </c>
      <c r="AI734" s="16" t="str">
        <f>IF($AF734="N/A","N/A",IF(AC734&gt;1,"TBC","N/A"))</f>
        <v>N/A</v>
      </c>
      <c r="AJ734" s="16" t="str">
        <f>IF($AF734="N/A","N/A",IF(AC734&gt;2,"TBC","N/A"))</f>
        <v>N/A</v>
      </c>
      <c r="AK734" s="16" t="str">
        <f>IF($AF734="N/A","N/A",IF(AC734&gt;3,"TBC","N/A"))</f>
        <v>N/A</v>
      </c>
      <c r="AL734" s="16" t="str">
        <f>IF(AC734="N/A","N/A",IF(AC734&gt;0,IF(SUM(AG734:AK734)&lt;&gt;AF734,"CHECK","OK"),"N/A"))</f>
        <v>OK</v>
      </c>
      <c r="AM734" s="16">
        <f>IF(AD734="N/A", L734+T734, L734+AG734)</f>
        <v>2</v>
      </c>
      <c r="AN734" s="16">
        <f>IF(AD734="N/A", IF(U734="N/A", "N/A", L734+U734), AD734+AH734)</f>
        <v>3</v>
      </c>
      <c r="AO734" s="16" t="str">
        <f>IF(AD734="N/A", IF(V734="N/A", "N/A", L734+V734), IF(AI734="N/A", "N/A", AD734+AI734))</f>
        <v>N/A</v>
      </c>
      <c r="AP734" s="16" t="str">
        <f>IF(AD734="N/A", IF(W734="N/A", "N/A", L734+W734), IF(AJ734="N/A", "N/A", AD734+AJ734))</f>
        <v>N/A</v>
      </c>
      <c r="AQ734" s="16" t="str">
        <f>IF(AD734="N/A", IF(X734="N/A", "N/A", L734+X734), IF(AK734="N/A", "N/A", AD734+AK734))</f>
        <v>N/A</v>
      </c>
      <c r="AR734" s="15" t="s">
        <v>40</v>
      </c>
      <c r="AS734" s="15" t="s">
        <v>40</v>
      </c>
      <c r="AT734" s="15" t="s">
        <v>40</v>
      </c>
      <c r="AU734" s="15" t="s">
        <v>40</v>
      </c>
      <c r="AV734" s="15" t="s">
        <v>40</v>
      </c>
      <c r="AW734" s="15" t="s">
        <v>40</v>
      </c>
      <c r="AX734" s="15" t="s">
        <v>40</v>
      </c>
      <c r="AY734" s="15" t="s">
        <v>40</v>
      </c>
      <c r="AZ734" s="15" t="s">
        <v>40</v>
      </c>
      <c r="BA734" s="15" t="s">
        <v>44</v>
      </c>
      <c r="BB734" s="15" t="s">
        <v>44</v>
      </c>
      <c r="BC734" s="15" t="s">
        <v>44</v>
      </c>
      <c r="BD734" s="15" t="s">
        <v>44</v>
      </c>
      <c r="BE734" s="15" t="s">
        <v>44</v>
      </c>
      <c r="BF734" s="15" t="s">
        <v>44</v>
      </c>
      <c r="BG734" s="15" t="s">
        <v>44</v>
      </c>
      <c r="BH734" s="15" t="s">
        <v>44</v>
      </c>
      <c r="BI734" s="15"/>
      <c r="BJ734" s="16">
        <f>IF(AR734="R", $CA734, IF(OR(AR734="P", AR734="T", AR734="N"), 0, IF($C734="DM", $T734, IF(OR(AR734="Y", AR734="IR"),$AM734,IF(AR734="C", IF($BI734="Y", IF($AF734="N/A", $Q734, $AF734), IF($AG734="N/A", $T734,$AG734)))))))</f>
        <v>2</v>
      </c>
      <c r="BK734" s="16">
        <f>IF(AS734="R", $CA734, IF(OR(AS734="P", AS734="T", AS734="N"), 0, IF($C734="DM", $T734, IF(OR(AS734="Y", AS734="IR"),$AM734,IF(AS734="C", IF($BI734="Y", IF($AF734="N/A", $Q734, $AF734), IF($AG734="N/A", $T734,$AG734)))))))</f>
        <v>2</v>
      </c>
      <c r="BL734" s="16">
        <f>IF(AT734="R", $CA734, IF(OR(AT734="P", AT734="T", AT734="N"), 0, IF($C734="DM", $T734, IF(OR(AT734="Y", AT734="IR"),$AM734,IF(AT734="C", IF($BI734="Y", IF($AF734="N/A", $Q734, $AF734), IF($AG734="N/A", $T734,$AG734)))))))</f>
        <v>2</v>
      </c>
      <c r="BM734" s="16">
        <f>IF(AU734="R", $CA734, IF(OR(AU734="P", AU734="T", AU734="N"), 0, IF($C734="DM", $T734, IF(OR(AU734="Y", AU734="IR"),$AM734,IF(AU734="C", IF($BI734="Y", IF($AF734="N/A", $Q734, $AF734), IF($AG734="N/A", $T734,$AG734)))))))</f>
        <v>2</v>
      </c>
      <c r="BN734" s="16">
        <f>IF(AV734="R", $CA734, IF(OR(AV734="P", AV734="T", AV734="N"), 0, IF($C734="DM", $T734, IF(OR(AV734="Y", AV734="IR"),$AM734,IF(AV734="C", IF($BI734="Y", IF($AF734="N/A", $Q734, $AF734), IF($AG734="N/A", $T734,$AG734)))))))</f>
        <v>2</v>
      </c>
      <c r="BO734" s="16">
        <f>IF(AW734="R", $CA734, IF(OR(AW734="P", AW734="T", AW734="N"), 0, IF($C734="DM", $T734, IF(OR(AW734="Y", AW734="IR"),$AM734,IF(AW734="C", IF($BI734="Y", IF($AF734="N/A", $Q734, $AF734), IF($AG734="N/A", $T734,$AG734)))))))</f>
        <v>2</v>
      </c>
      <c r="BP734" s="16">
        <f>IF(AX734="R", $CA734, IF(OR(AX734="P", AX734="T", AX734="N"), 0, IF($C734="DM", $T734, IF(OR(AX734="Y", AX734="IR"),$AM734,IF(AX734="C", IF($BI734="Y", IF($AF734="N/A", $Q734, $AF734), IF($AG734="N/A", $T734,$AG734)))))))</f>
        <v>2</v>
      </c>
      <c r="BQ734" s="16">
        <f>IF(AY734="R", $CA734, IF(OR(AY734="P", AY734="T", AY734="N"), 0, IF($C734="DM", $T734, IF(OR(AY734="Y", AY734="IR"),$AM734,IF(AY734="C", IF($BI734="Y", IF($AF734="N/A", $Q734, $AF734), IF($AG734="N/A", $T734,$AG734)))))))</f>
        <v>2</v>
      </c>
      <c r="BR734" s="16">
        <f>IF(AZ734="R", $CA734, IF(OR(AZ734="P", AZ734="T", AZ734="N"), 0, IF($C734="DM", $T734, IF(OR(AZ734="Y", AZ734="IR"),$AM734,IF(AZ734="C", IF($BI734="Y", IF($AF734="N/A", $Q734, $AF734), IF($AG734="N/A", $T734,$AG734)))))))</f>
        <v>2</v>
      </c>
      <c r="BS734" s="16">
        <f>IF(BA734="R", $CA734, IF(OR(BA734="P", BA734="T", BA734="N"), 0, IF($C734="DM", $T734, IF(OR(BA734="Y", BA734="IR"),$AM734,IF(BA734="C", IF($BI734="Y", IF($AF734="N/A", $Q734, $AF734), IF($AG734="N/A", $T734,$AG734)))))))</f>
        <v>1</v>
      </c>
      <c r="BT734" s="16">
        <f>IF(BB734="R", $CA734, IF(OR(BB734="P", BB734="T", BB734="N"), 0, IF($C734="DM", $T734, IF(OR(BB734="Y", BB734="IR"),$AM734,IF(BB734="C", IF($BI734="Y", IF($BA734="C", IF($AF734="N/A", $Q734, $AF734), IF($AF734="N/A", $T734, $AM734)), IF($AG734="N/A", $T734,$AG734)))))))</f>
        <v>1</v>
      </c>
      <c r="BU734" s="16">
        <f>IF(BC734="R", $CA734, IF(OR(BC734="P", BC734="T", BC734="N"), 0, IF($C734="DM", $T734, IF(OR(BC734="Y", BC734="IR"),$AM734,IF(BC734="C", IF($BI734="Y", IF($BA734="C", IF($AF734="N/A", $Q734, $AF734), IF($AF734="N/A", $T734, $AM734)), IF($AG734="N/A", $T734,$AG734)))))))</f>
        <v>1</v>
      </c>
      <c r="BV734" s="16">
        <f>IF(BD734="R", $CA734, IF(OR(BD734="P", BD734="T", BD734="N"), 0, IF($C734="DM", $T734, IF(OR(BD734="Y", BD734="IR"),$AM734,IF(BD734="C", IF($BI734="Y", IF($BA734="C", IF($AF734="N/A", $Q734, $AF734), IF($AF734="N/A", $T734, $AM734)), IF($AG734="N/A", $T734,$AG734)))))))</f>
        <v>1</v>
      </c>
      <c r="BW734" s="16">
        <f>IF(BE734="R", $CA734, IF(OR(BE734="P", BE734="T", BE734="N"), 0, IF($C734="DM", $T734, IF(OR(BE734="Y", BE734="IR"),$AM734,IF(BE734="C", IF($BI734="Y", IF($BA734="C", IF($AF734="N/A", $Q734, $AF734), IF($AF734="N/A", $T734, $AM734)), IF($AG734="N/A", $T734,$AG734)))))))</f>
        <v>1</v>
      </c>
      <c r="BX734" s="16">
        <f>IF(BF734="R", $CA734, IF(OR(BF734="P", BF734="T", BF734="N"), 0, IF($C734="DM", $T734, IF(OR(BF734="Y", BF734="IR"),$AM734,IF(BF734="C", IF($BI734="Y", IF($BA734="C", IF($AF734="N/A", $Q734, $AF734), IF($AF734="N/A", $T734, $AM734)), IF($AG734="N/A", $T734,$AG734)))))))</f>
        <v>1</v>
      </c>
      <c r="BY734" s="16">
        <f>IF(BG734="R", $CA734, IF(OR(BG734="P", BG734="T", BG734="N"), 0, IF($C734="DM", $T734, IF(OR(BG734="Y", BG734="IR"),$AM734,IF(BG734="C", IF($BI734="Y", IF($BA734="C", IF($AF734="N/A", $Q734, $AF734), IF($AF734="N/A", $T734, $AM734)), IF($AG734="N/A", $T734,$AG734)))))))</f>
        <v>1</v>
      </c>
      <c r="BZ734" s="16">
        <f>IF(BH734="R", $CA734, IF(OR(BH734="P", BH734="T", BH734="N"), 0, IF($C734="DM", $T734, IF(OR(BH734="Y", BH734="IR"),$AM734,IF(BH734="C", IF($BI734="Y", IF($BA734="C", IF($AF734="N/A", $Q734, $AF734), IF($AF734="N/A", $T734, $AM734)), IF($AG734="N/A", $T734,$AG734)))))))</f>
        <v>1</v>
      </c>
      <c r="CA734" s="15" t="s">
        <v>75</v>
      </c>
      <c r="CB734" s="16">
        <f>BZ734</f>
        <v>1</v>
      </c>
      <c r="CC734" s="15">
        <f>IF(OR($BH734="T", $BH734="R"), 0, IF($BH734="C", IF($BI734="Y", IF($BA734="C", 0, IF(AF734="N/A", Q734-T734, AF734-AG734)), IF($AF734="N/A", U734, AH734)), AN734))</f>
        <v>0</v>
      </c>
      <c r="CD734" s="15" t="str">
        <f>IF(OR($BH734="T", $BH734="R"), 0, IF($BH734="C", IF($BI734="Y", 0, IF($AF734="N/A", V734, AI734)), AO734))</f>
        <v>N/A</v>
      </c>
      <c r="CE734" s="15" t="str">
        <f>IF(OR($BH734="T", $BH734="R"), 0, IF($BH734="C", IF($BI734="Y", 0, IF($AF734="N/A", W734, AJ734)), AP734))</f>
        <v>N/A</v>
      </c>
      <c r="CF734" s="15" t="str">
        <f>IF(OR($BH734="T", $BH734="R"), 0, IF($BH734="C", IF($BI734="Y", 0, IF($AF734="N/A", X734, AK734)), AQ734))</f>
        <v>N/A</v>
      </c>
      <c r="CG734" t="str">
        <f>IF(AC734="N/A", "S:"&amp;L734&amp;" G:"&amp;M734&amp;" GR:"&amp;Q734, IF(AC734=0, "S:"&amp;L734&amp;" G:"&amp;M734&amp;" GR:"&amp;Q734, "S:"&amp;L734&amp;"/"&amp;AD734&amp;" G:"&amp;AE734&amp;" GR:"&amp;AF734))</f>
        <v>S:1/3 G:1 GR:1</v>
      </c>
    </row>
    <row r="735" spans="1:85" x14ac:dyDescent="0.25">
      <c r="A735" s="14">
        <v>5620</v>
      </c>
      <c r="B735" s="15" t="s">
        <v>2969</v>
      </c>
      <c r="C735" s="15" t="s">
        <v>64</v>
      </c>
      <c r="D735" s="15" t="s">
        <v>60</v>
      </c>
      <c r="E735" s="15">
        <f>VLOOKUP(B735, 'Rookie Year'!$A$2:$B$55679,2,FALSE)</f>
        <v>2024</v>
      </c>
      <c r="F735" s="15">
        <v>2024</v>
      </c>
      <c r="G735" s="15" t="s">
        <v>40</v>
      </c>
      <c r="H735" s="15" t="s">
        <v>2173</v>
      </c>
      <c r="I735" s="16">
        <v>4</v>
      </c>
      <c r="J735" s="15">
        <v>4</v>
      </c>
      <c r="K735" s="17">
        <f>IF(AND(G735&lt;&gt;"N",R735="N/A"), IF(I735&lt;4, 0, 0.25),IF(I735=1, IF(J735=1,0.25, 0.25), IF(I735&lt;13, 0.25, IF(I735&lt;26, 0.4, IF(I735&lt;51, 0.6, 0.75)))))</f>
        <v>0.25</v>
      </c>
      <c r="L735" s="16">
        <f>I735-M735</f>
        <v>3</v>
      </c>
      <c r="M735" s="16">
        <f>ROUNDUP(I735*K735,0)</f>
        <v>1</v>
      </c>
      <c r="N735" s="16">
        <f>M735*J735</f>
        <v>4</v>
      </c>
      <c r="O735" s="16">
        <v>0</v>
      </c>
      <c r="P735" s="16">
        <v>0</v>
      </c>
      <c r="Q735" s="16">
        <f>N735-O735-P735</f>
        <v>4</v>
      </c>
      <c r="R735" s="15" t="s">
        <v>75</v>
      </c>
      <c r="S735" s="15">
        <f>IF(R735="N/A", J735-($B$1-F735), J735-($B$1-R735))</f>
        <v>4</v>
      </c>
      <c r="T735" s="16">
        <f>IF($S735&lt;1, "N/A", $M735)</f>
        <v>1</v>
      </c>
      <c r="U735" s="16">
        <f>IF($S735&lt;2, "N/A", $M735)</f>
        <v>1</v>
      </c>
      <c r="V735" s="16">
        <f>IF($S735&lt;3, "N/A", $M735)</f>
        <v>1</v>
      </c>
      <c r="W735" s="16">
        <f>IF($S735&lt;4, "N/A", $M735)</f>
        <v>1</v>
      </c>
      <c r="X735" s="16" t="str">
        <f>IF($S735&lt;5, "N/A", $M735)</f>
        <v>N/A</v>
      </c>
      <c r="Y735" s="15" t="str">
        <f>IF(SUM(T735:X735)&lt;&gt;Q735, "CHECK", "OK")</f>
        <v>OK</v>
      </c>
      <c r="Z735" s="15" t="str">
        <f>IF(F735=$B$1, "No", IF(S735=1, "Yes", "No"))</f>
        <v>No</v>
      </c>
      <c r="AA735" s="18" t="str">
        <f>IF(C735="DM", "N/A", IF(Z735="No","N/A",VLOOKUP(B735,'Extension List'!$A$3:$R$1972,18,FALSE)))</f>
        <v>N/A</v>
      </c>
      <c r="AB735" s="15" t="str">
        <f>IF(C735="DM", "N/A", IF(Z735="No","N/A",VLOOKUP(B735,'Extension List'!$A$3:$T$1972,20,FALSE)))</f>
        <v>N/A</v>
      </c>
      <c r="AC735" s="15" t="str">
        <f>IF(AA735="N/A", "N/A", 0)</f>
        <v>N/A</v>
      </c>
      <c r="AD735" s="16" t="str">
        <f>IF(AE735="N/A", "N/A", AA735-AE735)</f>
        <v>N/A</v>
      </c>
      <c r="AE735" s="16" t="str">
        <f>IF(AA735="N/A", "N/A", IF(AC735&gt;0, IF(AA735&lt;13, ROUNDUP(0.25*AA735,0), IF(AA735&lt;26, ROUNDUP(0.4*AA735,0), IF(AA735&lt;51, ROUNDUP(0.6*AA735,0), ROUNDUP(0.75*AA735,0)))), "N/A"))</f>
        <v>N/A</v>
      </c>
      <c r="AF735" s="16" t="str">
        <f>IF(AD735="N/A","N/A", (AE735*AC735)+Q735)</f>
        <v>N/A</v>
      </c>
      <c r="AG735" s="16" t="str">
        <f>IF($AF735="N/A", "N/A", "TBC")</f>
        <v>N/A</v>
      </c>
      <c r="AH735" s="16" t="str">
        <f>IF($AF735="N/A", "N/A", "TBC")</f>
        <v>N/A</v>
      </c>
      <c r="AI735" s="16" t="str">
        <f>IF($AF735="N/A","N/A",IF(AC735&gt;1,"TBC","N/A"))</f>
        <v>N/A</v>
      </c>
      <c r="AJ735" s="16" t="str">
        <f>IF($AF735="N/A","N/A",IF(AC735&gt;2,"TBC","N/A"))</f>
        <v>N/A</v>
      </c>
      <c r="AK735" s="16" t="str">
        <f>IF($AF735="N/A","N/A",IF(AC735&gt;3,"TBC","N/A"))</f>
        <v>N/A</v>
      </c>
      <c r="AL735" s="16" t="str">
        <f>IF(AC735="N/A","N/A",IF(AC735&gt;0,IF(SUM(AG735:AK735)&lt;&gt;AF735,"CHECK","OK"),"N/A"))</f>
        <v>N/A</v>
      </c>
      <c r="AM735" s="16">
        <f>IF(AD735="N/A", L735+T735, L735+AG735)</f>
        <v>4</v>
      </c>
      <c r="AN735" s="16">
        <f>IF(AD735="N/A", IF(U735="N/A", "N/A", L735+U735), AD735+AH735)</f>
        <v>4</v>
      </c>
      <c r="AO735" s="16">
        <f>IF(AD735="N/A", IF(V735="N/A", "N/A", L735+V735), IF(AI735="N/A", "N/A", AD735+AI735))</f>
        <v>4</v>
      </c>
      <c r="AP735" s="16">
        <f>IF(AD735="N/A", IF(W735="N/A", "N/A", L735+W735), IF(AJ735="N/A", "N/A", AD735+AJ735))</f>
        <v>4</v>
      </c>
      <c r="AQ735" s="16" t="str">
        <f>IF(AD735="N/A", IF(X735="N/A", "N/A", L735+X735), IF(AK735="N/A", "N/A", AD735+AK735))</f>
        <v>N/A</v>
      </c>
      <c r="AR735" s="15" t="s">
        <v>40</v>
      </c>
      <c r="AS735" s="15" t="s">
        <v>40</v>
      </c>
      <c r="AT735" s="15" t="s">
        <v>40</v>
      </c>
      <c r="AU735" s="15" t="s">
        <v>40</v>
      </c>
      <c r="AV735" s="15" t="s">
        <v>40</v>
      </c>
      <c r="AW735" s="15" t="s">
        <v>40</v>
      </c>
      <c r="AX735" s="15" t="s">
        <v>40</v>
      </c>
      <c r="AY735" s="15" t="s">
        <v>40</v>
      </c>
      <c r="AZ735" s="15" t="s">
        <v>40</v>
      </c>
      <c r="BA735" s="15" t="s">
        <v>40</v>
      </c>
      <c r="BB735" s="15" t="s">
        <v>40</v>
      </c>
      <c r="BC735" s="15" t="s">
        <v>40</v>
      </c>
      <c r="BD735" s="15" t="s">
        <v>40</v>
      </c>
      <c r="BE735" s="15" t="s">
        <v>40</v>
      </c>
      <c r="BF735" s="15" t="s">
        <v>40</v>
      </c>
      <c r="BG735" s="15" t="s">
        <v>40</v>
      </c>
      <c r="BH735" s="15" t="s">
        <v>40</v>
      </c>
      <c r="BJ735" s="16">
        <f>IF(AR735="R", $CA735, IF(OR(AR735="P", AR735="T", AR735="N"), 0, IF($C735="DM", $T735, IF(OR(AR735="Y", AR735="IR"),$AM735,IF(AR735="C", IF($BI735="Y", IF($AF735="N/A", $Q735, $AF735), IF($AG735="N/A", $T735,$AG735)))))))</f>
        <v>4</v>
      </c>
      <c r="BK735" s="16">
        <f>IF(AS735="R", $CA735, IF(OR(AS735="P", AS735="T", AS735="N"), 0, IF($C735="DM", $T735, IF(OR(AS735="Y", AS735="IR"),$AM735,IF(AS735="C", IF($BI735="Y", IF($AF735="N/A", $Q735, $AF735), IF($AG735="N/A", $T735,$AG735)))))))</f>
        <v>4</v>
      </c>
      <c r="BL735" s="16">
        <f>IF(AT735="R", $CA735, IF(OR(AT735="P", AT735="T", AT735="N"), 0, IF($C735="DM", $T735, IF(OR(AT735="Y", AT735="IR"),$AM735,IF(AT735="C", IF($BI735="Y", IF($AF735="N/A", $Q735, $AF735), IF($AG735="N/A", $T735,$AG735)))))))</f>
        <v>4</v>
      </c>
      <c r="BM735" s="16">
        <f>IF(AU735="R", $CA735, IF(OR(AU735="P", AU735="T", AU735="N"), 0, IF($C735="DM", $T735, IF(OR(AU735="Y", AU735="IR"),$AM735,IF(AU735="C", IF($BI735="Y", IF($AF735="N/A", $Q735, $AF735), IF($AG735="N/A", $T735,$AG735)))))))</f>
        <v>4</v>
      </c>
      <c r="BN735" s="16">
        <f>IF(AV735="R", $CA735, IF(OR(AV735="P", AV735="T", AV735="N"), 0, IF($C735="DM", $T735, IF(OR(AV735="Y", AV735="IR"),$AM735,IF(AV735="C", IF($BI735="Y", IF($AF735="N/A", $Q735, $AF735), IF($AG735="N/A", $T735,$AG735)))))))</f>
        <v>4</v>
      </c>
      <c r="BO735" s="16">
        <f>IF(AW735="R", $CA735, IF(OR(AW735="P", AW735="T", AW735="N"), 0, IF($C735="DM", $T735, IF(OR(AW735="Y", AW735="IR"),$AM735,IF(AW735="C", IF($BI735="Y", IF($AF735="N/A", $Q735, $AF735), IF($AG735="N/A", $T735,$AG735)))))))</f>
        <v>4</v>
      </c>
      <c r="BP735" s="16">
        <f>IF(AX735="R", $CA735, IF(OR(AX735="P", AX735="T", AX735="N"), 0, IF($C735="DM", $T735, IF(OR(AX735="Y", AX735="IR"),$AM735,IF(AX735="C", IF($BI735="Y", IF($AF735="N/A", $Q735, $AF735), IF($AG735="N/A", $T735,$AG735)))))))</f>
        <v>4</v>
      </c>
      <c r="BQ735" s="16">
        <f>IF(AY735="R", $CA735, IF(OR(AY735="P", AY735="T", AY735="N"), 0, IF($C735="DM", $T735, IF(OR(AY735="Y", AY735="IR"),$AM735,IF(AY735="C", IF($BI735="Y", IF($AF735="N/A", $Q735, $AF735), IF($AG735="N/A", $T735,$AG735)))))))</f>
        <v>4</v>
      </c>
      <c r="BR735" s="16">
        <f>IF(AZ735="R", $CA735, IF(OR(AZ735="P", AZ735="T", AZ735="N"), 0, IF($C735="DM", $T735, IF(OR(AZ735="Y", AZ735="IR"),$AM735,IF(AZ735="C", IF($BI735="Y", IF($AF735="N/A", $Q735, $AF735), IF($AG735="N/A", $T735,$AG735)))))))</f>
        <v>4</v>
      </c>
      <c r="BS735" s="16">
        <f>IF(BA735="R", $CA735, IF(OR(BA735="P", BA735="T", BA735="N"), 0, IF($C735="DM", $T735, IF(OR(BA735="Y", BA735="IR"),$AM735,IF(BA735="C", IF($BI735="Y", IF($AF735="N/A", $Q735, $AF735), IF($AG735="N/A", $T735,$AG735)))))))</f>
        <v>4</v>
      </c>
      <c r="BT735" s="16">
        <f>IF(BB735="R", $CA735, IF(OR(BB735="P", BB735="T", BB735="N"), 0, IF($C735="DM", $T735, IF(OR(BB735="Y", BB735="IR"),$AM735,IF(BB735="C", IF($BI735="Y", IF($BA735="C", IF($AF735="N/A", $Q735, $AF735), IF($AF735="N/A", $T735, $AM735)), IF($AG735="N/A", $T735,$AG735)))))))</f>
        <v>4</v>
      </c>
      <c r="BU735" s="16">
        <f>IF(BC735="R", $CA735, IF(OR(BC735="P", BC735="T", BC735="N"), 0, IF($C735="DM", $T735, IF(OR(BC735="Y", BC735="IR"),$AM735,IF(BC735="C", IF($BI735="Y", IF($BA735="C", IF($AF735="N/A", $Q735, $AF735), IF($AF735="N/A", $T735, $AM735)), IF($AG735="N/A", $T735,$AG735)))))))</f>
        <v>4</v>
      </c>
      <c r="BV735" s="16">
        <f>IF(BD735="R", $CA735, IF(OR(BD735="P", BD735="T", BD735="N"), 0, IF($C735="DM", $T735, IF(OR(BD735="Y", BD735="IR"),$AM735,IF(BD735="C", IF($BI735="Y", IF($BA735="C", IF($AF735="N/A", $Q735, $AF735), IF($AF735="N/A", $T735, $AM735)), IF($AG735="N/A", $T735,$AG735)))))))</f>
        <v>4</v>
      </c>
      <c r="BW735" s="16">
        <f>IF(BE735="R", $CA735, IF(OR(BE735="P", BE735="T", BE735="N"), 0, IF($C735="DM", $T735, IF(OR(BE735="Y", BE735="IR"),$AM735,IF(BE735="C", IF($BI735="Y", IF($BA735="C", IF($AF735="N/A", $Q735, $AF735), IF($AF735="N/A", $T735, $AM735)), IF($AG735="N/A", $T735,$AG735)))))))</f>
        <v>4</v>
      </c>
      <c r="BX735" s="16">
        <f>IF(BF735="R", $CA735, IF(OR(BF735="P", BF735="T", BF735="N"), 0, IF($C735="DM", $T735, IF(OR(BF735="Y", BF735="IR"),$AM735,IF(BF735="C", IF($BI735="Y", IF($BA735="C", IF($AF735="N/A", $Q735, $AF735), IF($AF735="N/A", $T735, $AM735)), IF($AG735="N/A", $T735,$AG735)))))))</f>
        <v>4</v>
      </c>
      <c r="BY735" s="16">
        <f>IF(BG735="R", $CA735, IF(OR(BG735="P", BG735="T", BG735="N"), 0, IF($C735="DM", $T735, IF(OR(BG735="Y", BG735="IR"),$AM735,IF(BG735="C", IF($BI735="Y", IF($BA735="C", IF($AF735="N/A", $Q735, $AF735), IF($AF735="N/A", $T735, $AM735)), IF($AG735="N/A", $T735,$AG735)))))))</f>
        <v>4</v>
      </c>
      <c r="BZ735" s="16">
        <f>IF(BH735="R", $CA735, IF(OR(BH735="P", BH735="T", BH735="N"), 0, IF($C735="DM", $T735, IF(OR(BH735="Y", BH735="IR"),$AM735,IF(BH735="C", IF($BI735="Y", IF($BA735="C", IF($AF735="N/A", $Q735, $AF735), IF($AF735="N/A", $T735, $AM735)), IF($AG735="N/A", $T735,$AG735)))))))</f>
        <v>4</v>
      </c>
      <c r="CA735" s="15" t="s">
        <v>75</v>
      </c>
      <c r="CB735" s="16">
        <f>BZ735</f>
        <v>4</v>
      </c>
      <c r="CC735" s="15">
        <f>IF(OR($BH735="T", $BH735="R"), 0, IF($BH735="C", IF($BI735="Y", IF($BA735="C", 0, IF(AF735="N/A", Q735-T735, AF735-AG735)), IF($AF735="N/A", U735, AH735)), AN735))</f>
        <v>4</v>
      </c>
      <c r="CD735" s="15">
        <f>IF(OR($BH735="T", $BH735="R"), 0, IF($BH735="C", IF($BI735="Y", 0, IF($AF735="N/A", V735, AI735)), AO735))</f>
        <v>4</v>
      </c>
      <c r="CE735" s="15">
        <f>IF(OR($BH735="T", $BH735="R"), 0, IF($BH735="C", IF($BI735="Y", 0, IF($AF735="N/A", W735, AJ735)), AP735))</f>
        <v>4</v>
      </c>
      <c r="CF735" s="15" t="str">
        <f>IF(OR($BH735="T", $BH735="R"), 0, IF($BH735="C", IF($BI735="Y", 0, IF($AF735="N/A", X735, AK735)), AQ735))</f>
        <v>N/A</v>
      </c>
      <c r="CG735" t="str">
        <f>IF(AC735="N/A", "S:"&amp;L735&amp;" G:"&amp;M735&amp;" GR:"&amp;Q735, IF(AC735=0, "S:"&amp;L735&amp;" G:"&amp;M735&amp;" GR:"&amp;Q735, "S:"&amp;L735&amp;"/"&amp;AD735&amp;" G:"&amp;AE735&amp;" GR:"&amp;AF735))</f>
        <v>S:3 G:1 GR:4</v>
      </c>
    </row>
    <row r="736" spans="1:85" x14ac:dyDescent="0.25">
      <c r="A736" s="14">
        <v>5834</v>
      </c>
      <c r="B736" s="15" t="s">
        <v>327</v>
      </c>
      <c r="C736" s="15" t="s">
        <v>65</v>
      </c>
      <c r="D736" s="15" t="s">
        <v>60</v>
      </c>
      <c r="E736" s="15">
        <f>VLOOKUP(B736, 'Rookie Year'!$A$2:$B$55679,2,FALSE)</f>
        <v>2017</v>
      </c>
      <c r="F736" s="15">
        <v>2024</v>
      </c>
      <c r="G736" s="15" t="s">
        <v>42</v>
      </c>
      <c r="H736" s="15">
        <v>9</v>
      </c>
      <c r="I736" s="16">
        <v>1</v>
      </c>
      <c r="J736" s="15">
        <v>1</v>
      </c>
      <c r="K736" s="17">
        <f>IF(AND(G736&lt;&gt;"N",R736="N/A"), IF(I736&lt;4, 0, 0.25),IF(I736=1, IF(J736=1,0.25, 0.25), IF(I736&lt;13, 0.25, IF(I736&lt;26, 0.4, IF(I736&lt;51, 0.6, 0.75)))))</f>
        <v>0.25</v>
      </c>
      <c r="L736" s="16">
        <f>I736-M736</f>
        <v>0</v>
      </c>
      <c r="M736" s="16">
        <f>ROUNDUP(I736*K736,0)</f>
        <v>1</v>
      </c>
      <c r="N736" s="16">
        <f>M736*J736</f>
        <v>1</v>
      </c>
      <c r="O736" s="16">
        <v>0</v>
      </c>
      <c r="P736" s="16">
        <v>0</v>
      </c>
      <c r="Q736" s="16">
        <f>N736-O736-P736</f>
        <v>1</v>
      </c>
      <c r="R736" s="15" t="s">
        <v>75</v>
      </c>
      <c r="S736" s="15">
        <f>IF(R736="N/A", J736-($B$1-F736), J736-($B$1-R736))</f>
        <v>1</v>
      </c>
      <c r="T736" s="16">
        <f>IF($S736&lt;1, "N/A", $M736)</f>
        <v>1</v>
      </c>
      <c r="U736" s="16" t="str">
        <f>IF($S736&lt;2, "N/A", $M736)</f>
        <v>N/A</v>
      </c>
      <c r="V736" s="16" t="str">
        <f>IF($S736&lt;3, "N/A", $M736)</f>
        <v>N/A</v>
      </c>
      <c r="W736" s="16" t="str">
        <f>IF($S736&lt;4, "N/A", $M736)</f>
        <v>N/A</v>
      </c>
      <c r="X736" s="16" t="str">
        <f>IF($S736&lt;5, "N/A", $M736)</f>
        <v>N/A</v>
      </c>
      <c r="Y736" s="15" t="str">
        <f>IF(SUM(T736:X736)&lt;&gt;Q736, "CHECK", "OK")</f>
        <v>OK</v>
      </c>
      <c r="Z736" s="15" t="str">
        <f>IF(F736=$B$1, "No", IF(S736=1, "Yes", "No"))</f>
        <v>No</v>
      </c>
      <c r="AA736" s="18" t="str">
        <f>IF(C736="DM", "N/A", IF(Z736="No","N/A",VLOOKUP(B736,'Extension List'!$A$3:$R$1972,18,FALSE)))</f>
        <v>N/A</v>
      </c>
      <c r="AB736" s="15" t="str">
        <f>IF(C736="DM", "N/A", IF(Z736="No","N/A",VLOOKUP(B736,'Extension List'!$A$3:$T$1972,20,FALSE)))</f>
        <v>N/A</v>
      </c>
      <c r="AC736" s="15" t="str">
        <f>IF(AA736="N/A", "N/A", 0)</f>
        <v>N/A</v>
      </c>
      <c r="AD736" s="16" t="str">
        <f>IF(AE736="N/A", "N/A", AA736-AE736)</f>
        <v>N/A</v>
      </c>
      <c r="AE736" s="16" t="str">
        <f>IF(AA736="N/A", "N/A", IF(AC736&gt;0, IF(AA736&lt;13, ROUNDUP(0.25*AA736,0), IF(AA736&lt;26, ROUNDUP(0.4*AA736,0), IF(AA736&lt;51, ROUNDUP(0.6*AA736,0), ROUNDUP(0.75*AA736,0)))), "N/A"))</f>
        <v>N/A</v>
      </c>
      <c r="AF736" s="16" t="str">
        <f>IF(AD736="N/A","N/A", (AE736*AC736)+Q736)</f>
        <v>N/A</v>
      </c>
      <c r="AG736" s="16" t="str">
        <f>IF($AF736="N/A", "N/A", "TBC")</f>
        <v>N/A</v>
      </c>
      <c r="AH736" s="16" t="str">
        <f>IF($AF736="N/A", "N/A", "TBC")</f>
        <v>N/A</v>
      </c>
      <c r="AI736" s="16" t="str">
        <f>IF($AF736="N/A","N/A",IF(AC736&gt;1,"TBC","N/A"))</f>
        <v>N/A</v>
      </c>
      <c r="AJ736" s="16" t="str">
        <f>IF($AF736="N/A","N/A",IF(AC736&gt;2,"TBC","N/A"))</f>
        <v>N/A</v>
      </c>
      <c r="AK736" s="16" t="str">
        <f>IF($AF736="N/A","N/A",IF(AC736&gt;3,"TBC","N/A"))</f>
        <v>N/A</v>
      </c>
      <c r="AL736" s="16" t="str">
        <f>IF(AC736="N/A","N/A",IF(AC736&gt;0,IF(SUM(AG736:AK736)&lt;&gt;AF736,"CHECK","OK"),"N/A"))</f>
        <v>N/A</v>
      </c>
      <c r="AM736" s="16">
        <f>IF(AD736="N/A", L736+T736, L736+AG736)</f>
        <v>1</v>
      </c>
      <c r="AN736" s="16" t="str">
        <f>IF(AD736="N/A", IF(U736="N/A", "N/A", L736+U736), AD736+AH736)</f>
        <v>N/A</v>
      </c>
      <c r="AO736" s="16" t="str">
        <f>IF(AD736="N/A", IF(V736="N/A", "N/A", L736+V736), IF(AI736="N/A", "N/A", AD736+AI736))</f>
        <v>N/A</v>
      </c>
      <c r="AP736" s="16" t="str">
        <f>IF(AD736="N/A", IF(W736="N/A", "N/A", L736+W736), IF(AJ736="N/A", "N/A", AD736+AJ736))</f>
        <v>N/A</v>
      </c>
      <c r="AQ736" s="16" t="str">
        <f>IF(AD736="N/A", IF(X736="N/A", "N/A", L736+X736), IF(AK736="N/A", "N/A", AD736+AK736))</f>
        <v>N/A</v>
      </c>
      <c r="AR736" s="15" t="s">
        <v>42</v>
      </c>
      <c r="AS736" s="15" t="s">
        <v>42</v>
      </c>
      <c r="AT736" s="15" t="s">
        <v>42</v>
      </c>
      <c r="AU736" s="15" t="s">
        <v>42</v>
      </c>
      <c r="AV736" s="15" t="s">
        <v>42</v>
      </c>
      <c r="AW736" s="15" t="s">
        <v>42</v>
      </c>
      <c r="AX736" s="15" t="s">
        <v>42</v>
      </c>
      <c r="AY736" s="15" t="s">
        <v>42</v>
      </c>
      <c r="AZ736" s="15" t="s">
        <v>42</v>
      </c>
      <c r="BA736" s="15" t="s">
        <v>40</v>
      </c>
      <c r="BB736" s="15" t="s">
        <v>40</v>
      </c>
      <c r="BC736" s="15" t="s">
        <v>40</v>
      </c>
      <c r="BD736" s="15" t="s">
        <v>40</v>
      </c>
      <c r="BE736" s="15" t="s">
        <v>40</v>
      </c>
      <c r="BF736" s="15" t="s">
        <v>40</v>
      </c>
      <c r="BG736" s="15" t="s">
        <v>40</v>
      </c>
      <c r="BH736" s="15" t="s">
        <v>40</v>
      </c>
      <c r="BJ736" s="16">
        <f>IF(AR736="R", $CA736, IF(OR(AR736="P", AR736="T", AR736="N"), 0, IF($C736="DM", $T736, IF(OR(AR736="Y", AR736="IR"),$AM736,IF(AR736="C", IF($BI736="Y", IF($AF736="N/A", $Q736, $AF736), IF($AG736="N/A", $T736,$AG736)))))))</f>
        <v>0</v>
      </c>
      <c r="BK736" s="16">
        <f>IF(AS736="R", $CA736, IF(OR(AS736="P", AS736="T", AS736="N"), 0, IF($C736="DM", $T736, IF(OR(AS736="Y", AS736="IR"),$AM736,IF(AS736="C", IF($BI736="Y", IF($AF736="N/A", $Q736, $AF736), IF($AG736="N/A", $T736,$AG736)))))))</f>
        <v>0</v>
      </c>
      <c r="BL736" s="16">
        <f>IF(AT736="R", $CA736, IF(OR(AT736="P", AT736="T", AT736="N"), 0, IF($C736="DM", $T736, IF(OR(AT736="Y", AT736="IR"),$AM736,IF(AT736="C", IF($BI736="Y", IF($AF736="N/A", $Q736, $AF736), IF($AG736="N/A", $T736,$AG736)))))))</f>
        <v>0</v>
      </c>
      <c r="BM736" s="16">
        <f>IF(AU736="R", $CA736, IF(OR(AU736="P", AU736="T", AU736="N"), 0, IF($C736="DM", $T736, IF(OR(AU736="Y", AU736="IR"),$AM736,IF(AU736="C", IF($BI736="Y", IF($AF736="N/A", $Q736, $AF736), IF($AG736="N/A", $T736,$AG736)))))))</f>
        <v>0</v>
      </c>
      <c r="BN736" s="16">
        <f>IF(AV736="R", $CA736, IF(OR(AV736="P", AV736="T", AV736="N"), 0, IF($C736="DM", $T736, IF(OR(AV736="Y", AV736="IR"),$AM736,IF(AV736="C", IF($BI736="Y", IF($AF736="N/A", $Q736, $AF736), IF($AG736="N/A", $T736,$AG736)))))))</f>
        <v>0</v>
      </c>
      <c r="BO736" s="16">
        <f>IF(AW736="R", $CA736, IF(OR(AW736="P", AW736="T", AW736="N"), 0, IF($C736="DM", $T736, IF(OR(AW736="Y", AW736="IR"),$AM736,IF(AW736="C", IF($BI736="Y", IF($AF736="N/A", $Q736, $AF736), IF($AG736="N/A", $T736,$AG736)))))))</f>
        <v>0</v>
      </c>
      <c r="BP736" s="16">
        <f>IF(AX736="R", $CA736, IF(OR(AX736="P", AX736="T", AX736="N"), 0, IF($C736="DM", $T736, IF(OR(AX736="Y", AX736="IR"),$AM736,IF(AX736="C", IF($BI736="Y", IF($AF736="N/A", $Q736, $AF736), IF($AG736="N/A", $T736,$AG736)))))))</f>
        <v>0</v>
      </c>
      <c r="BQ736" s="16">
        <f>IF(AY736="R", $CA736, IF(OR(AY736="P", AY736="T", AY736="N"), 0, IF($C736="DM", $T736, IF(OR(AY736="Y", AY736="IR"),$AM736,IF(AY736="C", IF($BI736="Y", IF($AF736="N/A", $Q736, $AF736), IF($AG736="N/A", $T736,$AG736)))))))</f>
        <v>0</v>
      </c>
      <c r="BR736" s="16">
        <f>IF(AZ736="R", $CA736, IF(OR(AZ736="P", AZ736="T", AZ736="N"), 0, IF($C736="DM", $T736, IF(OR(AZ736="Y", AZ736="IR"),$AM736,IF(AZ736="C", IF($BI736="Y", IF($AF736="N/A", $Q736, $AF736), IF($AG736="N/A", $T736,$AG736)))))))</f>
        <v>0</v>
      </c>
      <c r="BS736" s="16">
        <f>IF(BA736="R", $CA736, IF(OR(BA736="P", BA736="T", BA736="N"), 0, IF($C736="DM", $T736, IF(OR(BA736="Y", BA736="IR"),$AM736,IF(BA736="C", IF($BI736="Y", IF($AF736="N/A", $Q736, $AF736), IF($AG736="N/A", $T736,$AG736)))))))</f>
        <v>1</v>
      </c>
      <c r="BT736" s="16">
        <f>IF(BB736="R", $CA736, IF(OR(BB736="P", BB736="T", BB736="N"), 0, IF($C736="DM", $T736, IF(OR(BB736="Y", BB736="IR"),$AM736,IF(BB736="C", IF($BI736="Y", IF($BA736="C", IF($AF736="N/A", $Q736, $AF736), IF($AF736="N/A", $T736, $AM736)), IF($AG736="N/A", $T736,$AG736)))))))</f>
        <v>1</v>
      </c>
      <c r="BU736" s="16">
        <f>IF(BC736="R", $CA736, IF(OR(BC736="P", BC736="T", BC736="N"), 0, IF($C736="DM", $T736, IF(OR(BC736="Y", BC736="IR"),$AM736,IF(BC736="C", IF($BI736="Y", IF($BA736="C", IF($AF736="N/A", $Q736, $AF736), IF($AF736="N/A", $T736, $AM736)), IF($AG736="N/A", $T736,$AG736)))))))</f>
        <v>1</v>
      </c>
      <c r="BV736" s="16">
        <f>IF(BD736="R", $CA736, IF(OR(BD736="P", BD736="T", BD736="N"), 0, IF($C736="DM", $T736, IF(OR(BD736="Y", BD736="IR"),$AM736,IF(BD736="C", IF($BI736="Y", IF($BA736="C", IF($AF736="N/A", $Q736, $AF736), IF($AF736="N/A", $T736, $AM736)), IF($AG736="N/A", $T736,$AG736)))))))</f>
        <v>1</v>
      </c>
      <c r="BW736" s="16">
        <f>IF(BE736="R", $CA736, IF(OR(BE736="P", BE736="T", BE736="N"), 0, IF($C736="DM", $T736, IF(OR(BE736="Y", BE736="IR"),$AM736,IF(BE736="C", IF($BI736="Y", IF($BA736="C", IF($AF736="N/A", $Q736, $AF736), IF($AF736="N/A", $T736, $AM736)), IF($AG736="N/A", $T736,$AG736)))))))</f>
        <v>1</v>
      </c>
      <c r="BX736" s="16">
        <f>IF(BF736="R", $CA736, IF(OR(BF736="P", BF736="T", BF736="N"), 0, IF($C736="DM", $T736, IF(OR(BF736="Y", BF736="IR"),$AM736,IF(BF736="C", IF($BI736="Y", IF($BA736="C", IF($AF736="N/A", $Q736, $AF736), IF($AF736="N/A", $T736, $AM736)), IF($AG736="N/A", $T736,$AG736)))))))</f>
        <v>1</v>
      </c>
      <c r="BY736" s="16">
        <f>IF(BG736="R", $CA736, IF(OR(BG736="P", BG736="T", BG736="N"), 0, IF($C736="DM", $T736, IF(OR(BG736="Y", BG736="IR"),$AM736,IF(BG736="C", IF($BI736="Y", IF($BA736="C", IF($AF736="N/A", $Q736, $AF736), IF($AF736="N/A", $T736, $AM736)), IF($AG736="N/A", $T736,$AG736)))))))</f>
        <v>1</v>
      </c>
      <c r="BZ736" s="16">
        <f>IF(BH736="R", $CA736, IF(OR(BH736="P", BH736="T", BH736="N"), 0, IF($C736="DM", $T736, IF(OR(BH736="Y", BH736="IR"),$AM736,IF(BH736="C", IF($BI736="Y", IF($BA736="C", IF($AF736="N/A", $Q736, $AF736), IF($AF736="N/A", $T736, $AM736)), IF($AG736="N/A", $T736,$AG736)))))))</f>
        <v>1</v>
      </c>
      <c r="CA736" s="15" t="s">
        <v>75</v>
      </c>
      <c r="CB736" s="16">
        <f>BZ736</f>
        <v>1</v>
      </c>
      <c r="CC736" s="15" t="str">
        <f>IF(OR($BH736="T", $BH736="R"), 0, IF($BH736="C", IF($BI736="Y", IF($BA736="C", 0, IF(AF736="N/A", Q736-T736, AF736-AG736)), IF($AF736="N/A", U736, AH736)), AN736))</f>
        <v>N/A</v>
      </c>
      <c r="CD736" s="15" t="str">
        <f>IF(OR($BH736="T", $BH736="R"), 0, IF($BH736="C", IF($BI736="Y", 0, IF($AF736="N/A", V736, AI736)), AO736))</f>
        <v>N/A</v>
      </c>
      <c r="CE736" s="15" t="str">
        <f>IF(OR($BH736="T", $BH736="R"), 0, IF($BH736="C", IF($BI736="Y", 0, IF($AF736="N/A", W736, AJ736)), AP736))</f>
        <v>N/A</v>
      </c>
      <c r="CF736" s="15" t="str">
        <f>IF(OR($BH736="T", $BH736="R"), 0, IF($BH736="C", IF($BI736="Y", 0, IF($AF736="N/A", X736, AK736)), AQ736))</f>
        <v>N/A</v>
      </c>
    </row>
    <row r="737" spans="1:85" x14ac:dyDescent="0.25">
      <c r="A737" s="14">
        <v>5848</v>
      </c>
      <c r="B737" s="15" t="s">
        <v>3097</v>
      </c>
      <c r="C737" s="15" t="s">
        <v>65</v>
      </c>
      <c r="D737" s="15" t="s">
        <v>60</v>
      </c>
      <c r="E737" s="15">
        <f>VLOOKUP(B737, 'Rookie Year'!$A$2:$B$55679,2,FALSE)</f>
        <v>2022</v>
      </c>
      <c r="F737" s="15">
        <v>2024</v>
      </c>
      <c r="G737" s="15" t="s">
        <v>42</v>
      </c>
      <c r="H737" s="15">
        <v>10</v>
      </c>
      <c r="I737" s="16">
        <v>1</v>
      </c>
      <c r="J737" s="15">
        <v>1</v>
      </c>
      <c r="K737" s="17">
        <f>IF(AND(G737&lt;&gt;"N",R737="N/A"), IF(I737&lt;4, 0, 0.25),IF(I737=1, IF(J737=1,0.25, 0.25), IF(I737&lt;13, 0.25, IF(I737&lt;26, 0.4, IF(I737&lt;51, 0.6, 0.75)))))</f>
        <v>0.25</v>
      </c>
      <c r="L737" s="16">
        <f>I737-M737</f>
        <v>0</v>
      </c>
      <c r="M737" s="16">
        <f>ROUNDUP(I737*K737,0)</f>
        <v>1</v>
      </c>
      <c r="N737" s="16">
        <f>M737*J737</f>
        <v>1</v>
      </c>
      <c r="O737" s="16">
        <v>0</v>
      </c>
      <c r="P737" s="16">
        <v>0</v>
      </c>
      <c r="Q737" s="16">
        <f>N737-O737-P737</f>
        <v>1</v>
      </c>
      <c r="R737" s="15" t="s">
        <v>75</v>
      </c>
      <c r="S737" s="15">
        <f>IF(R737="N/A", J737-($B$1-F737), J737-($B$1-R737))</f>
        <v>1</v>
      </c>
      <c r="T737" s="16">
        <f>IF($S737&lt;1, "N/A", $M737)</f>
        <v>1</v>
      </c>
      <c r="U737" s="16" t="str">
        <f>IF($S737&lt;2, "N/A", $M737)</f>
        <v>N/A</v>
      </c>
      <c r="V737" s="16" t="str">
        <f>IF($S737&lt;3, "N/A", $M737)</f>
        <v>N/A</v>
      </c>
      <c r="W737" s="16" t="str">
        <f>IF($S737&lt;4, "N/A", $M737)</f>
        <v>N/A</v>
      </c>
      <c r="X737" s="16" t="str">
        <f>IF($S737&lt;5, "N/A", $M737)</f>
        <v>N/A</v>
      </c>
      <c r="Y737" s="15" t="str">
        <f>IF(SUM(T737:X737)&lt;&gt;Q737, "CHECK", "OK")</f>
        <v>OK</v>
      </c>
      <c r="Z737" s="15" t="str">
        <f>IF(F737=$B$1, "No", IF(S737=1, "Yes", "No"))</f>
        <v>No</v>
      </c>
      <c r="AA737" s="18" t="str">
        <f>IF(C737="DM", "N/A", IF(Z737="No","N/A",VLOOKUP(B737,'Extension List'!$A$3:$R$1972,18,FALSE)))</f>
        <v>N/A</v>
      </c>
      <c r="AB737" s="15" t="str">
        <f>IF(C737="DM", "N/A", IF(Z737="No","N/A",VLOOKUP(B737,'Extension List'!$A$3:$T$1972,20,FALSE)))</f>
        <v>N/A</v>
      </c>
      <c r="AC737" s="15" t="str">
        <f>IF(AA737="N/A", "N/A", 0)</f>
        <v>N/A</v>
      </c>
      <c r="AD737" s="16" t="str">
        <f>IF(AE737="N/A", "N/A", AA737-AE737)</f>
        <v>N/A</v>
      </c>
      <c r="AE737" s="16" t="str">
        <f>IF(AA737="N/A", "N/A", IF(AC737&gt;0, IF(AA737&lt;13, ROUNDUP(0.25*AA737,0), IF(AA737&lt;26, ROUNDUP(0.4*AA737,0), IF(AA737&lt;51, ROUNDUP(0.6*AA737,0), ROUNDUP(0.75*AA737,0)))), "N/A"))</f>
        <v>N/A</v>
      </c>
      <c r="AF737" s="16" t="str">
        <f>IF(AD737="N/A","N/A", (AE737*AC737)+Q737)</f>
        <v>N/A</v>
      </c>
      <c r="AG737" s="16" t="str">
        <f>IF($AF737="N/A", "N/A", "TBC")</f>
        <v>N/A</v>
      </c>
      <c r="AH737" s="16" t="str">
        <f>IF($AF737="N/A", "N/A", "TBC")</f>
        <v>N/A</v>
      </c>
      <c r="AI737" s="16" t="str">
        <f>IF($AF737="N/A","N/A",IF(AC737&gt;1,"TBC","N/A"))</f>
        <v>N/A</v>
      </c>
      <c r="AJ737" s="16" t="str">
        <f>IF($AF737="N/A","N/A",IF(AC737&gt;2,"TBC","N/A"))</f>
        <v>N/A</v>
      </c>
      <c r="AK737" s="16" t="str">
        <f>IF($AF737="N/A","N/A",IF(AC737&gt;3,"TBC","N/A"))</f>
        <v>N/A</v>
      </c>
      <c r="AL737" s="16" t="str">
        <f>IF(AC737="N/A","N/A",IF(AC737&gt;0,IF(SUM(AG737:AK737)&lt;&gt;AF737,"CHECK","OK"),"N/A"))</f>
        <v>N/A</v>
      </c>
      <c r="AM737" s="16">
        <f>IF(AD737="N/A", L737+T737, L737+AG737)</f>
        <v>1</v>
      </c>
      <c r="AN737" s="16" t="str">
        <f>IF(AD737="N/A", IF(U737="N/A", "N/A", L737+U737), AD737+AH737)</f>
        <v>N/A</v>
      </c>
      <c r="AO737" s="16" t="str">
        <f>IF(AD737="N/A", IF(V737="N/A", "N/A", L737+V737), IF(AI737="N/A", "N/A", AD737+AI737))</f>
        <v>N/A</v>
      </c>
      <c r="AP737" s="16" t="str">
        <f>IF(AD737="N/A", IF(W737="N/A", "N/A", L737+W737), IF(AJ737="N/A", "N/A", AD737+AJ737))</f>
        <v>N/A</v>
      </c>
      <c r="AQ737" s="16" t="str">
        <f>IF(AD737="N/A", IF(X737="N/A", "N/A", L737+X737), IF(AK737="N/A", "N/A", AD737+AK737))</f>
        <v>N/A</v>
      </c>
      <c r="AR737" s="15" t="s">
        <v>42</v>
      </c>
      <c r="AS737" s="15" t="s">
        <v>42</v>
      </c>
      <c r="AT737" s="15" t="s">
        <v>42</v>
      </c>
      <c r="AU737" s="15" t="s">
        <v>42</v>
      </c>
      <c r="AV737" s="15" t="s">
        <v>42</v>
      </c>
      <c r="AW737" s="15" t="s">
        <v>42</v>
      </c>
      <c r="AX737" s="15" t="s">
        <v>42</v>
      </c>
      <c r="AY737" s="15" t="s">
        <v>42</v>
      </c>
      <c r="AZ737" s="15" t="s">
        <v>42</v>
      </c>
      <c r="BA737" s="15" t="s">
        <v>42</v>
      </c>
      <c r="BB737" s="15" t="s">
        <v>40</v>
      </c>
      <c r="BC737" s="15" t="s">
        <v>40</v>
      </c>
      <c r="BD737" s="15" t="s">
        <v>40</v>
      </c>
      <c r="BE737" s="15" t="s">
        <v>40</v>
      </c>
      <c r="BF737" s="15" t="s">
        <v>40</v>
      </c>
      <c r="BG737" s="15" t="s">
        <v>40</v>
      </c>
      <c r="BH737" s="15" t="s">
        <v>40</v>
      </c>
      <c r="BJ737" s="16">
        <f>IF(AR737="R", $CA737, IF(OR(AR737="P", AR737="T", AR737="N"), 0, IF($C737="DM", $T737, IF(OR(AR737="Y", AR737="IR"),$AM737,IF(AR737="C", IF($BI737="Y", IF($AF737="N/A", $Q737, $AF737), IF($AG737="N/A", $T737,$AG737)))))))</f>
        <v>0</v>
      </c>
      <c r="BK737" s="16">
        <f>IF(AS737="R", $CA737, IF(OR(AS737="P", AS737="T", AS737="N"), 0, IF($C737="DM", $T737, IF(OR(AS737="Y", AS737="IR"),$AM737,IF(AS737="C", IF($BI737="Y", IF($AF737="N/A", $Q737, $AF737), IF($AG737="N/A", $T737,$AG737)))))))</f>
        <v>0</v>
      </c>
      <c r="BL737" s="16">
        <f>IF(AT737="R", $CA737, IF(OR(AT737="P", AT737="T", AT737="N"), 0, IF($C737="DM", $T737, IF(OR(AT737="Y", AT737="IR"),$AM737,IF(AT737="C", IF($BI737="Y", IF($AF737="N/A", $Q737, $AF737), IF($AG737="N/A", $T737,$AG737)))))))</f>
        <v>0</v>
      </c>
      <c r="BM737" s="16">
        <f>IF(AU737="R", $CA737, IF(OR(AU737="P", AU737="T", AU737="N"), 0, IF($C737="DM", $T737, IF(OR(AU737="Y", AU737="IR"),$AM737,IF(AU737="C", IF($BI737="Y", IF($AF737="N/A", $Q737, $AF737), IF($AG737="N/A", $T737,$AG737)))))))</f>
        <v>0</v>
      </c>
      <c r="BN737" s="16">
        <f>IF(AV737="R", $CA737, IF(OR(AV737="P", AV737="T", AV737="N"), 0, IF($C737="DM", $T737, IF(OR(AV737="Y", AV737="IR"),$AM737,IF(AV737="C", IF($BI737="Y", IF($AF737="N/A", $Q737, $AF737), IF($AG737="N/A", $T737,$AG737)))))))</f>
        <v>0</v>
      </c>
      <c r="BO737" s="16">
        <f>IF(AW737="R", $CA737, IF(OR(AW737="P", AW737="T", AW737="N"), 0, IF($C737="DM", $T737, IF(OR(AW737="Y", AW737="IR"),$AM737,IF(AW737="C", IF($BI737="Y", IF($AF737="N/A", $Q737, $AF737), IF($AG737="N/A", $T737,$AG737)))))))</f>
        <v>0</v>
      </c>
      <c r="BP737" s="16">
        <f>IF(AX737="R", $CA737, IF(OR(AX737="P", AX737="T", AX737="N"), 0, IF($C737="DM", $T737, IF(OR(AX737="Y", AX737="IR"),$AM737,IF(AX737="C", IF($BI737="Y", IF($AF737="N/A", $Q737, $AF737), IF($AG737="N/A", $T737,$AG737)))))))</f>
        <v>0</v>
      </c>
      <c r="BQ737" s="16">
        <f>IF(AY737="R", $CA737, IF(OR(AY737="P", AY737="T", AY737="N"), 0, IF($C737="DM", $T737, IF(OR(AY737="Y", AY737="IR"),$AM737,IF(AY737="C", IF($BI737="Y", IF($AF737="N/A", $Q737, $AF737), IF($AG737="N/A", $T737,$AG737)))))))</f>
        <v>0</v>
      </c>
      <c r="BR737" s="16">
        <f>IF(AZ737="R", $CA737, IF(OR(AZ737="P", AZ737="T", AZ737="N"), 0, IF($C737="DM", $T737, IF(OR(AZ737="Y", AZ737="IR"),$AM737,IF(AZ737="C", IF($BI737="Y", IF($AF737="N/A", $Q737, $AF737), IF($AG737="N/A", $T737,$AG737)))))))</f>
        <v>0</v>
      </c>
      <c r="BS737" s="16">
        <f>IF(BA737="R", $CA737, IF(OR(BA737="P", BA737="T", BA737="N"), 0, IF($C737="DM", $T737, IF(OR(BA737="Y", BA737="IR"),$AM737,IF(BA737="C", IF($BI737="Y", IF($AF737="N/A", $Q737, $AF737), IF($AG737="N/A", $T737,$AG737)))))))</f>
        <v>0</v>
      </c>
      <c r="BT737" s="16">
        <f>IF(BB737="R", $CA737, IF(OR(BB737="P", BB737="T", BB737="N"), 0, IF($C737="DM", $T737, IF(OR(BB737="Y", BB737="IR"),$AM737,IF(BB737="C", IF($BI737="Y", IF($BA737="C", IF($AF737="N/A", $Q737, $AF737), IF($AF737="N/A", $T737, $AM737)), IF($AG737="N/A", $T737,$AG737)))))))</f>
        <v>1</v>
      </c>
      <c r="BU737" s="16">
        <f>IF(BC737="R", $CA737, IF(OR(BC737="P", BC737="T", BC737="N"), 0, IF($C737="DM", $T737, IF(OR(BC737="Y", BC737="IR"),$AM737,IF(BC737="C", IF($BI737="Y", IF($BA737="C", IF($AF737="N/A", $Q737, $AF737), IF($AF737="N/A", $T737, $AM737)), IF($AG737="N/A", $T737,$AG737)))))))</f>
        <v>1</v>
      </c>
      <c r="BV737" s="16">
        <f>IF(BD737="R", $CA737, IF(OR(BD737="P", BD737="T", BD737="N"), 0, IF($C737="DM", $T737, IF(OR(BD737="Y", BD737="IR"),$AM737,IF(BD737="C", IF($BI737="Y", IF($BA737="C", IF($AF737="N/A", $Q737, $AF737), IF($AF737="N/A", $T737, $AM737)), IF($AG737="N/A", $T737,$AG737)))))))</f>
        <v>1</v>
      </c>
      <c r="BW737" s="16">
        <f>IF(BE737="R", $CA737, IF(OR(BE737="P", BE737="T", BE737="N"), 0, IF($C737="DM", $T737, IF(OR(BE737="Y", BE737="IR"),$AM737,IF(BE737="C", IF($BI737="Y", IF($BA737="C", IF($AF737="N/A", $Q737, $AF737), IF($AF737="N/A", $T737, $AM737)), IF($AG737="N/A", $T737,$AG737)))))))</f>
        <v>1</v>
      </c>
      <c r="BX737" s="16">
        <f>IF(BF737="R", $CA737, IF(OR(BF737="P", BF737="T", BF737="N"), 0, IF($C737="DM", $T737, IF(OR(BF737="Y", BF737="IR"),$AM737,IF(BF737="C", IF($BI737="Y", IF($BA737="C", IF($AF737="N/A", $Q737, $AF737), IF($AF737="N/A", $T737, $AM737)), IF($AG737="N/A", $T737,$AG737)))))))</f>
        <v>1</v>
      </c>
      <c r="BY737" s="16">
        <f>IF(BG737="R", $CA737, IF(OR(BG737="P", BG737="T", BG737="N"), 0, IF($C737="DM", $T737, IF(OR(BG737="Y", BG737="IR"),$AM737,IF(BG737="C", IF($BI737="Y", IF($BA737="C", IF($AF737="N/A", $Q737, $AF737), IF($AF737="N/A", $T737, $AM737)), IF($AG737="N/A", $T737,$AG737)))))))</f>
        <v>1</v>
      </c>
      <c r="BZ737" s="16">
        <f>IF(BH737="R", $CA737, IF(OR(BH737="P", BH737="T", BH737="N"), 0, IF($C737="DM", $T737, IF(OR(BH737="Y", BH737="IR"),$AM737,IF(BH737="C", IF($BI737="Y", IF($BA737="C", IF($AF737="N/A", $Q737, $AF737), IF($AF737="N/A", $T737, $AM737)), IF($AG737="N/A", $T737,$AG737)))))))</f>
        <v>1</v>
      </c>
      <c r="CA737" s="15" t="s">
        <v>75</v>
      </c>
      <c r="CB737" s="16">
        <f>BZ737</f>
        <v>1</v>
      </c>
      <c r="CC737" s="15" t="str">
        <f>IF(OR($BH737="T", $BH737="R"), 0, IF($BH737="C", IF($BI737="Y", IF($BA737="C", 0, IF(AF737="N/A", Q737-T737, AF737-AG737)), IF($AF737="N/A", U737, AH737)), AN737))</f>
        <v>N/A</v>
      </c>
      <c r="CD737" s="15" t="str">
        <f>IF(OR($BH737="T", $BH737="R"), 0, IF($BH737="C", IF($BI737="Y", 0, IF($AF737="N/A", V737, AI737)), AO737))</f>
        <v>N/A</v>
      </c>
      <c r="CE737" s="15" t="str">
        <f>IF(OR($BH737="T", $BH737="R"), 0, IF($BH737="C", IF($BI737="Y", 0, IF($AF737="N/A", W737, AJ737)), AP737))</f>
        <v>N/A</v>
      </c>
      <c r="CF737" s="15" t="str">
        <f>IF(OR($BH737="T", $BH737="R"), 0, IF($BH737="C", IF($BI737="Y", 0, IF($AF737="N/A", X737, AK737)), AQ737))</f>
        <v>N/A</v>
      </c>
    </row>
    <row r="738" spans="1:85" x14ac:dyDescent="0.25">
      <c r="A738" s="14">
        <v>5588</v>
      </c>
      <c r="B738" s="15" t="s">
        <v>1492</v>
      </c>
      <c r="C738" s="15" t="s">
        <v>65</v>
      </c>
      <c r="D738" s="15" t="s">
        <v>60</v>
      </c>
      <c r="E738" s="15">
        <f>VLOOKUP(B738, 'Rookie Year'!$A$2:$B$55679,2,FALSE)</f>
        <v>2018</v>
      </c>
      <c r="F738" s="15">
        <v>2024</v>
      </c>
      <c r="G738" s="15" t="s">
        <v>42</v>
      </c>
      <c r="H738" s="15" t="s">
        <v>1928</v>
      </c>
      <c r="I738" s="16">
        <v>1</v>
      </c>
      <c r="J738" s="15">
        <v>1</v>
      </c>
      <c r="K738" s="17">
        <f>IF(AND(G738&lt;&gt;"N",R738="N/A"), IF(I738&lt;4, 0, 0.25),IF(I738=1, IF(J738=1,0.25, 0.25), IF(I738&lt;13, 0.25, IF(I738&lt;26, 0.4, IF(I738&lt;51, 0.6, 0.75)))))</f>
        <v>0.25</v>
      </c>
      <c r="L738" s="16">
        <f>I738-M738</f>
        <v>0</v>
      </c>
      <c r="M738" s="16">
        <f>ROUNDUP(I738*K738,0)</f>
        <v>1</v>
      </c>
      <c r="N738" s="16">
        <f>M738*J738</f>
        <v>1</v>
      </c>
      <c r="O738" s="16">
        <v>0</v>
      </c>
      <c r="P738" s="16">
        <v>0</v>
      </c>
      <c r="Q738" s="16">
        <f>N738-O738-P738</f>
        <v>1</v>
      </c>
      <c r="R738" s="15" t="s">
        <v>75</v>
      </c>
      <c r="S738" s="15">
        <f>IF(R738="N/A", J738-($B$1-F738), J738-($B$1-R738))</f>
        <v>1</v>
      </c>
      <c r="T738" s="16">
        <f>IF($S738&lt;1, "N/A", $M738)</f>
        <v>1</v>
      </c>
      <c r="U738" s="16" t="str">
        <f>IF($S738&lt;2, "N/A", $M738)</f>
        <v>N/A</v>
      </c>
      <c r="V738" s="16" t="str">
        <f>IF($S738&lt;3, "N/A", $M738)</f>
        <v>N/A</v>
      </c>
      <c r="W738" s="16" t="str">
        <f>IF($S738&lt;4, "N/A", $M738)</f>
        <v>N/A</v>
      </c>
      <c r="X738" s="16" t="str">
        <f>IF($S738&lt;5, "N/A", $M738)</f>
        <v>N/A</v>
      </c>
      <c r="Y738" s="15" t="str">
        <f>IF(SUM(T738:X738)&lt;&gt;Q738, "CHECK", "OK")</f>
        <v>OK</v>
      </c>
      <c r="Z738" s="15" t="str">
        <f>IF(F738=$B$1, "No", IF(S738=1, "Yes", "No"))</f>
        <v>No</v>
      </c>
      <c r="AA738" s="18" t="str">
        <f>IF(C738="DM", "N/A", IF(Z738="No","N/A",VLOOKUP(B738,'Extension List'!$A$3:$R$1972,18,FALSE)))</f>
        <v>N/A</v>
      </c>
      <c r="AB738" s="15" t="str">
        <f>IF(C738="DM", "N/A", IF(Z738="No","N/A",VLOOKUP(B738,'Extension List'!$A$3:$T$1972,20,FALSE)))</f>
        <v>N/A</v>
      </c>
      <c r="AC738" s="15" t="str">
        <f>IF(AA738="N/A", "N/A", 0)</f>
        <v>N/A</v>
      </c>
      <c r="AD738" s="16" t="str">
        <f>IF(AE738="N/A", "N/A", AA738-AE738)</f>
        <v>N/A</v>
      </c>
      <c r="AE738" s="16" t="str">
        <f>IF(AA738="N/A", "N/A", IF(AC738&gt;0, IF(AA738&lt;13, ROUNDUP(0.25*AA738,0), IF(AA738&lt;26, ROUNDUP(0.4*AA738,0), IF(AA738&lt;51, ROUNDUP(0.6*AA738,0), ROUNDUP(0.75*AA738,0)))), "N/A"))</f>
        <v>N/A</v>
      </c>
      <c r="AF738" s="16" t="str">
        <f>IF(AD738="N/A","N/A", (AE738*AC738)+Q738)</f>
        <v>N/A</v>
      </c>
      <c r="AG738" s="16" t="str">
        <f>IF($AF738="N/A", "N/A", "TBC")</f>
        <v>N/A</v>
      </c>
      <c r="AH738" s="16" t="str">
        <f>IF($AF738="N/A", "N/A", "TBC")</f>
        <v>N/A</v>
      </c>
      <c r="AI738" s="16" t="str">
        <f>IF($AF738="N/A","N/A",IF(AC738&gt;1,"TBC","N/A"))</f>
        <v>N/A</v>
      </c>
      <c r="AJ738" s="16" t="str">
        <f>IF($AF738="N/A","N/A",IF(AC738&gt;2,"TBC","N/A"))</f>
        <v>N/A</v>
      </c>
      <c r="AK738" s="16" t="str">
        <f>IF($AF738="N/A","N/A",IF(AC738&gt;3,"TBC","N/A"))</f>
        <v>N/A</v>
      </c>
      <c r="AL738" s="16" t="str">
        <f>IF(AC738="N/A","N/A",IF(AC738&gt;0,IF(SUM(AG738:AK738)&lt;&gt;AF738,"CHECK","OK"),"N/A"))</f>
        <v>N/A</v>
      </c>
      <c r="AM738" s="16">
        <f>IF(AD738="N/A", L738+T738, L738+AG738)</f>
        <v>1</v>
      </c>
      <c r="AN738" s="16" t="str">
        <f>IF(AD738="N/A", IF(U738="N/A", "N/A", L738+U738), AD738+AH738)</f>
        <v>N/A</v>
      </c>
      <c r="AO738" s="16" t="str">
        <f>IF(AD738="N/A", IF(V738="N/A", "N/A", L738+V738), IF(AI738="N/A", "N/A", AD738+AI738))</f>
        <v>N/A</v>
      </c>
      <c r="AP738" s="16" t="str">
        <f>IF(AD738="N/A", IF(W738="N/A", "N/A", L738+W738), IF(AJ738="N/A", "N/A", AD738+AJ738))</f>
        <v>N/A</v>
      </c>
      <c r="AQ738" s="16" t="str">
        <f>IF(AD738="N/A", IF(X738="N/A", "N/A", L738+X738), IF(AK738="N/A", "N/A", AD738+AK738))</f>
        <v>N/A</v>
      </c>
      <c r="AR738" s="15" t="s">
        <v>40</v>
      </c>
      <c r="AS738" s="15" t="s">
        <v>40</v>
      </c>
      <c r="AT738" s="15" t="s">
        <v>40</v>
      </c>
      <c r="AU738" s="15" t="s">
        <v>40</v>
      </c>
      <c r="AV738" s="15" t="s">
        <v>44</v>
      </c>
      <c r="AW738" s="15" t="s">
        <v>44</v>
      </c>
      <c r="AX738" s="15" t="s">
        <v>44</v>
      </c>
      <c r="AY738" s="15" t="s">
        <v>44</v>
      </c>
      <c r="AZ738" s="15" t="s">
        <v>44</v>
      </c>
      <c r="BA738" s="15" t="s">
        <v>44</v>
      </c>
      <c r="BB738" s="15" t="s">
        <v>44</v>
      </c>
      <c r="BC738" s="15" t="s">
        <v>44</v>
      </c>
      <c r="BD738" s="15" t="s">
        <v>44</v>
      </c>
      <c r="BE738" s="15" t="s">
        <v>44</v>
      </c>
      <c r="BF738" s="15" t="s">
        <v>44</v>
      </c>
      <c r="BG738" s="15" t="s">
        <v>44</v>
      </c>
      <c r="BH738" s="15" t="s">
        <v>44</v>
      </c>
      <c r="BJ738" s="16">
        <f>IF(AR738="R", $CA738, IF(OR(AR738="P", AR738="T", AR738="N"), 0, IF($C738="DM", $T738, IF(OR(AR738="Y", AR738="IR"),$AM738,IF(AR738="C", IF($BI738="Y", IF($AF738="N/A", $Q738, $AF738), IF($AG738="N/A", $T738,$AG738)))))))</f>
        <v>1</v>
      </c>
      <c r="BK738" s="16">
        <f>IF(AS738="R", $CA738, IF(OR(AS738="P", AS738="T", AS738="N"), 0, IF($C738="DM", $T738, IF(OR(AS738="Y", AS738="IR"),$AM738,IF(AS738="C", IF($BI738="Y", IF($AF738="N/A", $Q738, $AF738), IF($AG738="N/A", $T738,$AG738)))))))</f>
        <v>1</v>
      </c>
      <c r="BL738" s="16">
        <f>IF(AT738="R", $CA738, IF(OR(AT738="P", AT738="T", AT738="N"), 0, IF($C738="DM", $T738, IF(OR(AT738="Y", AT738="IR"),$AM738,IF(AT738="C", IF($BI738="Y", IF($AF738="N/A", $Q738, $AF738), IF($AG738="N/A", $T738,$AG738)))))))</f>
        <v>1</v>
      </c>
      <c r="BM738" s="16">
        <f>IF(AU738="R", $CA738, IF(OR(AU738="P", AU738="T", AU738="N"), 0, IF($C738="DM", $T738, IF(OR(AU738="Y", AU738="IR"),$AM738,IF(AU738="C", IF($BI738="Y", IF($AF738="N/A", $Q738, $AF738), IF($AG738="N/A", $T738,$AG738)))))))</f>
        <v>1</v>
      </c>
      <c r="BN738" s="16">
        <f>IF(AV738="R", $CA738, IF(OR(AV738="P", AV738="T", AV738="N"), 0, IF($C738="DM", $T738, IF(OR(AV738="Y", AV738="IR"),$AM738,IF(AV738="C", IF($BI738="Y", IF($AF738="N/A", $Q738, $AF738), IF($AG738="N/A", $T738,$AG738)))))))</f>
        <v>1</v>
      </c>
      <c r="BO738" s="16">
        <f>IF(AW738="R", $CA738, IF(OR(AW738="P", AW738="T", AW738="N"), 0, IF($C738="DM", $T738, IF(OR(AW738="Y", AW738="IR"),$AM738,IF(AW738="C", IF($BI738="Y", IF($AF738="N/A", $Q738, $AF738), IF($AG738="N/A", $T738,$AG738)))))))</f>
        <v>1</v>
      </c>
      <c r="BP738" s="16">
        <f>IF(AX738="R", $CA738, IF(OR(AX738="P", AX738="T", AX738="N"), 0, IF($C738="DM", $T738, IF(OR(AX738="Y", AX738="IR"),$AM738,IF(AX738="C", IF($BI738="Y", IF($AF738="N/A", $Q738, $AF738), IF($AG738="N/A", $T738,$AG738)))))))</f>
        <v>1</v>
      </c>
      <c r="BQ738" s="16">
        <f>IF(AY738="R", $CA738, IF(OR(AY738="P", AY738="T", AY738="N"), 0, IF($C738="DM", $T738, IF(OR(AY738="Y", AY738="IR"),$AM738,IF(AY738="C", IF($BI738="Y", IF($AF738="N/A", $Q738, $AF738), IF($AG738="N/A", $T738,$AG738)))))))</f>
        <v>1</v>
      </c>
      <c r="BR738" s="16">
        <f>IF(AZ738="R", $CA738, IF(OR(AZ738="P", AZ738="T", AZ738="N"), 0, IF($C738="DM", $T738, IF(OR(AZ738="Y", AZ738="IR"),$AM738,IF(AZ738="C", IF($BI738="Y", IF($AF738="N/A", $Q738, $AF738), IF($AG738="N/A", $T738,$AG738)))))))</f>
        <v>1</v>
      </c>
      <c r="BS738" s="16">
        <f>IF(BA738="R", $CA738, IF(OR(BA738="P", BA738="T", BA738="N"), 0, IF($C738="DM", $T738, IF(OR(BA738="Y", BA738="IR"),$AM738,IF(BA738="C", IF($BI738="Y", IF($AF738="N/A", $Q738, $AF738), IF($AG738="N/A", $T738,$AG738)))))))</f>
        <v>1</v>
      </c>
      <c r="BT738" s="16">
        <f>IF(BB738="R", $CA738, IF(OR(BB738="P", BB738="T", BB738="N"), 0, IF($C738="DM", $T738, IF(OR(BB738="Y", BB738="IR"),$AM738,IF(BB738="C", IF($BI738="Y", IF($BA738="C", IF($AF738="N/A", $Q738, $AF738), IF($AF738="N/A", $T738, $AM738)), IF($AG738="N/A", $T738,$AG738)))))))</f>
        <v>1</v>
      </c>
      <c r="BU738" s="16">
        <f>IF(BC738="R", $CA738, IF(OR(BC738="P", BC738="T", BC738="N"), 0, IF($C738="DM", $T738, IF(OR(BC738="Y", BC738="IR"),$AM738,IF(BC738="C", IF($BI738="Y", IF($BA738="C", IF($AF738="N/A", $Q738, $AF738), IF($AF738="N/A", $T738, $AM738)), IF($AG738="N/A", $T738,$AG738)))))))</f>
        <v>1</v>
      </c>
      <c r="BV738" s="16">
        <f>IF(BD738="R", $CA738, IF(OR(BD738="P", BD738="T", BD738="N"), 0, IF($C738="DM", $T738, IF(OR(BD738="Y", BD738="IR"),$AM738,IF(BD738="C", IF($BI738="Y", IF($BA738="C", IF($AF738="N/A", $Q738, $AF738), IF($AF738="N/A", $T738, $AM738)), IF($AG738="N/A", $T738,$AG738)))))))</f>
        <v>1</v>
      </c>
      <c r="BW738" s="16">
        <f>IF(BE738="R", $CA738, IF(OR(BE738="P", BE738="T", BE738="N"), 0, IF($C738="DM", $T738, IF(OR(BE738="Y", BE738="IR"),$AM738,IF(BE738="C", IF($BI738="Y", IF($BA738="C", IF($AF738="N/A", $Q738, $AF738), IF($AF738="N/A", $T738, $AM738)), IF($AG738="N/A", $T738,$AG738)))))))</f>
        <v>1</v>
      </c>
      <c r="BX738" s="16">
        <f>IF(BF738="R", $CA738, IF(OR(BF738="P", BF738="T", BF738="N"), 0, IF($C738="DM", $T738, IF(OR(BF738="Y", BF738="IR"),$AM738,IF(BF738="C", IF($BI738="Y", IF($BA738="C", IF($AF738="N/A", $Q738, $AF738), IF($AF738="N/A", $T738, $AM738)), IF($AG738="N/A", $T738,$AG738)))))))</f>
        <v>1</v>
      </c>
      <c r="BY738" s="16">
        <f>IF(BG738="R", $CA738, IF(OR(BG738="P", BG738="T", BG738="N"), 0, IF($C738="DM", $T738, IF(OR(BG738="Y", BG738="IR"),$AM738,IF(BG738="C", IF($BI738="Y", IF($BA738="C", IF($AF738="N/A", $Q738, $AF738), IF($AF738="N/A", $T738, $AM738)), IF($AG738="N/A", $T738,$AG738)))))))</f>
        <v>1</v>
      </c>
      <c r="BZ738" s="16">
        <f>IF(BH738="R", $CA738, IF(OR(BH738="P", BH738="T", BH738="N"), 0, IF($C738="DM", $T738, IF(OR(BH738="Y", BH738="IR"),$AM738,IF(BH738="C", IF($BI738="Y", IF($BA738="C", IF($AF738="N/A", $Q738, $AF738), IF($AF738="N/A", $T738, $AM738)), IF($AG738="N/A", $T738,$AG738)))))))</f>
        <v>1</v>
      </c>
      <c r="CA738" s="15" t="s">
        <v>75</v>
      </c>
      <c r="CB738" s="16">
        <f>BZ738</f>
        <v>1</v>
      </c>
      <c r="CC738" s="15" t="str">
        <f>IF(OR($BH738="T", $BH738="R"), 0, IF($BH738="C", IF($BI738="Y", IF($BA738="C", 0, IF(AF738="N/A", Q738-T738, AF738-AG738)), IF($AF738="N/A", U738, AH738)), AN738))</f>
        <v>N/A</v>
      </c>
      <c r="CD738" s="15" t="str">
        <f>IF(OR($BH738="T", $BH738="R"), 0, IF($BH738="C", IF($BI738="Y", 0, IF($AF738="N/A", V738, AI738)), AO738))</f>
        <v>N/A</v>
      </c>
      <c r="CE738" s="15" t="str">
        <f>IF(OR($BH738="T", $BH738="R"), 0, IF($BH738="C", IF($BI738="Y", 0, IF($AF738="N/A", W738, AJ738)), AP738))</f>
        <v>N/A</v>
      </c>
      <c r="CF738" s="15" t="str">
        <f>IF(OR($BH738="T", $BH738="R"), 0, IF($BH738="C", IF($BI738="Y", 0, IF($AF738="N/A", X738, AK738)), AQ738))</f>
        <v>N/A</v>
      </c>
      <c r="CG738" t="str">
        <f>IF(AC738="N/A", "S:"&amp;L738&amp;" G:"&amp;M738&amp;" GR:"&amp;Q738, IF(AC738=0, "S:"&amp;L738&amp;" G:"&amp;M738&amp;" GR:"&amp;Q738, "S:"&amp;L738&amp;"/"&amp;AD738&amp;" G:"&amp;AE738&amp;" GR:"&amp;AF738))</f>
        <v>S:0 G:1 GR:1</v>
      </c>
    </row>
    <row r="739" spans="1:85" x14ac:dyDescent="0.25">
      <c r="A739" s="14">
        <v>5778</v>
      </c>
      <c r="B739" s="15" t="s">
        <v>1893</v>
      </c>
      <c r="C739" s="15" t="s">
        <v>65</v>
      </c>
      <c r="D739" s="15" t="s">
        <v>60</v>
      </c>
      <c r="E739" s="15">
        <f>VLOOKUP(B739, 'Rookie Year'!$A$2:$B$55679,2,FALSE)</f>
        <v>2019</v>
      </c>
      <c r="F739" s="15">
        <v>2024</v>
      </c>
      <c r="G739" s="15" t="s">
        <v>42</v>
      </c>
      <c r="H739" s="15">
        <v>4</v>
      </c>
      <c r="I739" s="16">
        <v>1</v>
      </c>
      <c r="J739" s="15">
        <v>1</v>
      </c>
      <c r="K739" s="17">
        <f>IF(AND(G739&lt;&gt;"N",R739="N/A"), IF(I739&lt;4, 0, 0.25),IF(I739=1, IF(J739=1,0.25, 0.25), IF(I739&lt;13, 0.25, IF(I739&lt;26, 0.4, IF(I739&lt;51, 0.6, 0.75)))))</f>
        <v>0.25</v>
      </c>
      <c r="L739" s="16">
        <f>I739-M739</f>
        <v>0</v>
      </c>
      <c r="M739" s="16">
        <f>ROUNDUP(I739*K739,0)</f>
        <v>1</v>
      </c>
      <c r="N739" s="16">
        <f>M739*J739</f>
        <v>1</v>
      </c>
      <c r="O739" s="16">
        <v>0</v>
      </c>
      <c r="P739" s="16">
        <v>0</v>
      </c>
      <c r="Q739" s="16">
        <f>N739-O739-P739</f>
        <v>1</v>
      </c>
      <c r="R739" s="15" t="s">
        <v>75</v>
      </c>
      <c r="S739" s="15">
        <f>IF(R739="N/A", J739-($B$1-F739), J739-($B$1-R739))</f>
        <v>1</v>
      </c>
      <c r="T739" s="16">
        <f>IF($S739&lt;1, "N/A", $M739)</f>
        <v>1</v>
      </c>
      <c r="U739" s="16" t="str">
        <f>IF($S739&lt;2, "N/A", $M739)</f>
        <v>N/A</v>
      </c>
      <c r="V739" s="16" t="str">
        <f>IF($S739&lt;3, "N/A", $M739)</f>
        <v>N/A</v>
      </c>
      <c r="W739" s="16" t="str">
        <f>IF($S739&lt;4, "N/A", $M739)</f>
        <v>N/A</v>
      </c>
      <c r="X739" s="16" t="str">
        <f>IF($S739&lt;5, "N/A", $M739)</f>
        <v>N/A</v>
      </c>
      <c r="Y739" s="15" t="str">
        <f>IF(SUM(T739:X739)&lt;&gt;Q739, "CHECK", "OK")</f>
        <v>OK</v>
      </c>
      <c r="Z739" s="15" t="str">
        <f>IF(F739=$B$1, "No", IF(S739=1, "Yes", "No"))</f>
        <v>No</v>
      </c>
      <c r="AA739" s="18" t="str">
        <f>IF(C739="DM", "N/A", IF(Z739="No","N/A",VLOOKUP(B739,'Extension List'!$A$3:$R$1972,18,FALSE)))</f>
        <v>N/A</v>
      </c>
      <c r="AB739" s="15" t="str">
        <f>IF(C739="DM", "N/A", IF(Z739="No","N/A",VLOOKUP(B739,'Extension List'!$A$3:$T$1972,20,FALSE)))</f>
        <v>N/A</v>
      </c>
      <c r="AC739" s="15" t="str">
        <f>IF(AA739="N/A", "N/A", 0)</f>
        <v>N/A</v>
      </c>
      <c r="AD739" s="16" t="str">
        <f>IF(AE739="N/A", "N/A", AA739-AE739)</f>
        <v>N/A</v>
      </c>
      <c r="AE739" s="16" t="str">
        <f>IF(AA739="N/A", "N/A", IF(AC739&gt;0, IF(AA739&lt;13, ROUNDUP(0.25*AA739,0), IF(AA739&lt;26, ROUNDUP(0.4*AA739,0), IF(AA739&lt;51, ROUNDUP(0.6*AA739,0), ROUNDUP(0.75*AA739,0)))), "N/A"))</f>
        <v>N/A</v>
      </c>
      <c r="AF739" s="16" t="str">
        <f>IF(AD739="N/A","N/A", (AE739*AC739)+Q739)</f>
        <v>N/A</v>
      </c>
      <c r="AG739" s="16" t="str">
        <f>IF($AF739="N/A", "N/A", "TBC")</f>
        <v>N/A</v>
      </c>
      <c r="AH739" s="16" t="str">
        <f>IF($AF739="N/A", "N/A", "TBC")</f>
        <v>N/A</v>
      </c>
      <c r="AI739" s="16" t="str">
        <f>IF($AF739="N/A","N/A",IF(AC739&gt;1,"TBC","N/A"))</f>
        <v>N/A</v>
      </c>
      <c r="AJ739" s="16" t="str">
        <f>IF($AF739="N/A","N/A",IF(AC739&gt;2,"TBC","N/A"))</f>
        <v>N/A</v>
      </c>
      <c r="AK739" s="16" t="str">
        <f>IF($AF739="N/A","N/A",IF(AC739&gt;3,"TBC","N/A"))</f>
        <v>N/A</v>
      </c>
      <c r="AL739" s="16" t="str">
        <f>IF(AC739="N/A","N/A",IF(AC739&gt;0,IF(SUM(AG739:AK739)&lt;&gt;AF739,"CHECK","OK"),"N/A"))</f>
        <v>N/A</v>
      </c>
      <c r="AM739" s="16">
        <f>IF(AD739="N/A", L739+T739, L739+AG739)</f>
        <v>1</v>
      </c>
      <c r="AN739" s="16" t="str">
        <f>IF(AD739="N/A", IF(U739="N/A", "N/A", L739+U739), AD739+AH739)</f>
        <v>N/A</v>
      </c>
      <c r="AO739" s="16" t="str">
        <f>IF(AD739="N/A", IF(V739="N/A", "N/A", L739+V739), IF(AI739="N/A", "N/A", AD739+AI739))</f>
        <v>N/A</v>
      </c>
      <c r="AP739" s="16" t="str">
        <f>IF(AD739="N/A", IF(W739="N/A", "N/A", L739+W739), IF(AJ739="N/A", "N/A", AD739+AJ739))</f>
        <v>N/A</v>
      </c>
      <c r="AQ739" s="16" t="str">
        <f>IF(AD739="N/A", IF(X739="N/A", "N/A", L739+X739), IF(AK739="N/A", "N/A", AD739+AK739))</f>
        <v>N/A</v>
      </c>
      <c r="AR739" s="15" t="s">
        <v>42</v>
      </c>
      <c r="AS739" s="15" t="s">
        <v>42</v>
      </c>
      <c r="AT739" s="15" t="s">
        <v>42</v>
      </c>
      <c r="AU739" s="15" t="s">
        <v>42</v>
      </c>
      <c r="AV739" s="15" t="s">
        <v>40</v>
      </c>
      <c r="AW739" s="15" t="s">
        <v>40</v>
      </c>
      <c r="AX739" s="15" t="s">
        <v>40</v>
      </c>
      <c r="AY739" s="15" t="s">
        <v>40</v>
      </c>
      <c r="AZ739" s="15" t="s">
        <v>40</v>
      </c>
      <c r="BA739" s="15" t="s">
        <v>40</v>
      </c>
      <c r="BB739" s="15" t="s">
        <v>40</v>
      </c>
      <c r="BC739" s="15" t="s">
        <v>40</v>
      </c>
      <c r="BD739" s="15" t="s">
        <v>40</v>
      </c>
      <c r="BE739" s="15" t="s">
        <v>40</v>
      </c>
      <c r="BF739" s="15" t="s">
        <v>40</v>
      </c>
      <c r="BG739" s="15" t="s">
        <v>40</v>
      </c>
      <c r="BH739" s="15" t="s">
        <v>40</v>
      </c>
      <c r="BJ739" s="16">
        <f>IF(AR739="R", $CA739, IF(OR(AR739="P", AR739="T", AR739="N"), 0, IF($C739="DM", $T739, IF(OR(AR739="Y", AR739="IR"),$AM739,IF(AR739="C", IF($BI739="Y", IF($AF739="N/A", $Q739, $AF739), IF($AG739="N/A", $T739,$AG739)))))))</f>
        <v>0</v>
      </c>
      <c r="BK739" s="16">
        <f>IF(AS739="R", $CA739, IF(OR(AS739="P", AS739="T", AS739="N"), 0, IF($C739="DM", $T739, IF(OR(AS739="Y", AS739="IR"),$AM739,IF(AS739="C", IF($BI739="Y", IF($AF739="N/A", $Q739, $AF739), IF($AG739="N/A", $T739,$AG739)))))))</f>
        <v>0</v>
      </c>
      <c r="BL739" s="16">
        <f>IF(AT739="R", $CA739, IF(OR(AT739="P", AT739="T", AT739="N"), 0, IF($C739="DM", $T739, IF(OR(AT739="Y", AT739="IR"),$AM739,IF(AT739="C", IF($BI739="Y", IF($AF739="N/A", $Q739, $AF739), IF($AG739="N/A", $T739,$AG739)))))))</f>
        <v>0</v>
      </c>
      <c r="BM739" s="16">
        <f>IF(AU739="R", $CA739, IF(OR(AU739="P", AU739="T", AU739="N"), 0, IF($C739="DM", $T739, IF(OR(AU739="Y", AU739="IR"),$AM739,IF(AU739="C", IF($BI739="Y", IF($AF739="N/A", $Q739, $AF739), IF($AG739="N/A", $T739,$AG739)))))))</f>
        <v>0</v>
      </c>
      <c r="BN739" s="16">
        <f>IF(AV739="R", $CA739, IF(OR(AV739="P", AV739="T", AV739="N"), 0, IF($C739="DM", $T739, IF(OR(AV739="Y", AV739="IR"),$AM739,IF(AV739="C", IF($BI739="Y", IF($AF739="N/A", $Q739, $AF739), IF($AG739="N/A", $T739,$AG739)))))))</f>
        <v>1</v>
      </c>
      <c r="BO739" s="16">
        <f>IF(AW739="R", $CA739, IF(OR(AW739="P", AW739="T", AW739="N"), 0, IF($C739="DM", $T739, IF(OR(AW739="Y", AW739="IR"),$AM739,IF(AW739="C", IF($BI739="Y", IF($AF739="N/A", $Q739, $AF739), IF($AG739="N/A", $T739,$AG739)))))))</f>
        <v>1</v>
      </c>
      <c r="BP739" s="16">
        <f>IF(AX739="R", $CA739, IF(OR(AX739="P", AX739="T", AX739="N"), 0, IF($C739="DM", $T739, IF(OR(AX739="Y", AX739="IR"),$AM739,IF(AX739="C", IF($BI739="Y", IF($AF739="N/A", $Q739, $AF739), IF($AG739="N/A", $T739,$AG739)))))))</f>
        <v>1</v>
      </c>
      <c r="BQ739" s="16">
        <f>IF(AY739="R", $CA739, IF(OR(AY739="P", AY739="T", AY739="N"), 0, IF($C739="DM", $T739, IF(OR(AY739="Y", AY739="IR"),$AM739,IF(AY739="C", IF($BI739="Y", IF($AF739="N/A", $Q739, $AF739), IF($AG739="N/A", $T739,$AG739)))))))</f>
        <v>1</v>
      </c>
      <c r="BR739" s="16">
        <f>IF(AZ739="R", $CA739, IF(OR(AZ739="P", AZ739="T", AZ739="N"), 0, IF($C739="DM", $T739, IF(OR(AZ739="Y", AZ739="IR"),$AM739,IF(AZ739="C", IF($BI739="Y", IF($AF739="N/A", $Q739, $AF739), IF($AG739="N/A", $T739,$AG739)))))))</f>
        <v>1</v>
      </c>
      <c r="BS739" s="16">
        <f>IF(BA739="R", $CA739, IF(OR(BA739="P", BA739="T", BA739="N"), 0, IF($C739="DM", $T739, IF(OR(BA739="Y", BA739="IR"),$AM739,IF(BA739="C", IF($BI739="Y", IF($AF739="N/A", $Q739, $AF739), IF($AG739="N/A", $T739,$AG739)))))))</f>
        <v>1</v>
      </c>
      <c r="BT739" s="16">
        <f>IF(BB739="R", $CA739, IF(OR(BB739="P", BB739="T", BB739="N"), 0, IF($C739="DM", $T739, IF(OR(BB739="Y", BB739="IR"),$AM739,IF(BB739="C", IF($BI739="Y", IF($BA739="C", IF($AF739="N/A", $Q739, $AF739), IF($AF739="N/A", $T739, $AM739)), IF($AG739="N/A", $T739,$AG739)))))))</f>
        <v>1</v>
      </c>
      <c r="BU739" s="16">
        <f>IF(BC739="R", $CA739, IF(OR(BC739="P", BC739="T", BC739="N"), 0, IF($C739="DM", $T739, IF(OR(BC739="Y", BC739="IR"),$AM739,IF(BC739="C", IF($BI739="Y", IF($BA739="C", IF($AF739="N/A", $Q739, $AF739), IF($AF739="N/A", $T739, $AM739)), IF($AG739="N/A", $T739,$AG739)))))))</f>
        <v>1</v>
      </c>
      <c r="BV739" s="16">
        <f>IF(BD739="R", $CA739, IF(OR(BD739="P", BD739="T", BD739="N"), 0, IF($C739="DM", $T739, IF(OR(BD739="Y", BD739="IR"),$AM739,IF(BD739="C", IF($BI739="Y", IF($BA739="C", IF($AF739="N/A", $Q739, $AF739), IF($AF739="N/A", $T739, $AM739)), IF($AG739="N/A", $T739,$AG739)))))))</f>
        <v>1</v>
      </c>
      <c r="BW739" s="16">
        <f>IF(BE739="R", $CA739, IF(OR(BE739="P", BE739="T", BE739="N"), 0, IF($C739="DM", $T739, IF(OR(BE739="Y", BE739="IR"),$AM739,IF(BE739="C", IF($BI739="Y", IF($BA739="C", IF($AF739="N/A", $Q739, $AF739), IF($AF739="N/A", $T739, $AM739)), IF($AG739="N/A", $T739,$AG739)))))))</f>
        <v>1</v>
      </c>
      <c r="BX739" s="16">
        <f>IF(BF739="R", $CA739, IF(OR(BF739="P", BF739="T", BF739="N"), 0, IF($C739="DM", $T739, IF(OR(BF739="Y", BF739="IR"),$AM739,IF(BF739="C", IF($BI739="Y", IF($BA739="C", IF($AF739="N/A", $Q739, $AF739), IF($AF739="N/A", $T739, $AM739)), IF($AG739="N/A", $T739,$AG739)))))))</f>
        <v>1</v>
      </c>
      <c r="BY739" s="16">
        <f>IF(BG739="R", $CA739, IF(OR(BG739="P", BG739="T", BG739="N"), 0, IF($C739="DM", $T739, IF(OR(BG739="Y", BG739="IR"),$AM739,IF(BG739="C", IF($BI739="Y", IF($BA739="C", IF($AF739="N/A", $Q739, $AF739), IF($AF739="N/A", $T739, $AM739)), IF($AG739="N/A", $T739,$AG739)))))))</f>
        <v>1</v>
      </c>
      <c r="BZ739" s="16">
        <f>IF(BH739="R", $CA739, IF(OR(BH739="P", BH739="T", BH739="N"), 0, IF($C739="DM", $T739, IF(OR(BH739="Y", BH739="IR"),$AM739,IF(BH739="C", IF($BI739="Y", IF($BA739="C", IF($AF739="N/A", $Q739, $AF739), IF($AF739="N/A", $T739, $AM739)), IF($AG739="N/A", $T739,$AG739)))))))</f>
        <v>1</v>
      </c>
      <c r="CA739" s="15" t="s">
        <v>75</v>
      </c>
      <c r="CB739" s="16">
        <f>BZ739</f>
        <v>1</v>
      </c>
      <c r="CC739" s="15" t="str">
        <f>IF(OR($BH739="T", $BH739="R"), 0, IF($BH739="C", IF($BI739="Y", IF($BA739="C", 0, IF(AF739="N/A", Q739-T739, AF739-AG739)), IF($AF739="N/A", U739, AH739)), AN739))</f>
        <v>N/A</v>
      </c>
      <c r="CD739" s="15" t="str">
        <f>IF(OR($BH739="T", $BH739="R"), 0, IF($BH739="C", IF($BI739="Y", 0, IF($AF739="N/A", V739, AI739)), AO739))</f>
        <v>N/A</v>
      </c>
      <c r="CE739" s="15" t="str">
        <f>IF(OR($BH739="T", $BH739="R"), 0, IF($BH739="C", IF($BI739="Y", 0, IF($AF739="N/A", W739, AJ739)), AP739))</f>
        <v>N/A</v>
      </c>
      <c r="CF739" s="15" t="str">
        <f>IF(OR($BH739="T", $BH739="R"), 0, IF($BH739="C", IF($BI739="Y", 0, IF($AF739="N/A", X739, AK739)), AQ739))</f>
        <v>N/A</v>
      </c>
    </row>
    <row r="740" spans="1:85" x14ac:dyDescent="0.25">
      <c r="A740" s="14">
        <v>5844</v>
      </c>
      <c r="B740" s="15" t="s">
        <v>503</v>
      </c>
      <c r="C740" s="15" t="s">
        <v>66</v>
      </c>
      <c r="D740" s="15" t="s">
        <v>60</v>
      </c>
      <c r="E740" s="15">
        <f>VLOOKUP(B740, 'Rookie Year'!$A$2:$B$55679,2,FALSE)</f>
        <v>2018</v>
      </c>
      <c r="F740" s="15">
        <v>2024</v>
      </c>
      <c r="G740" s="15" t="s">
        <v>42</v>
      </c>
      <c r="H740" s="15">
        <v>10</v>
      </c>
      <c r="I740" s="16">
        <v>1</v>
      </c>
      <c r="J740" s="15">
        <v>1</v>
      </c>
      <c r="K740" s="17">
        <f>IF(AND(G740&lt;&gt;"N",R740="N/A"), IF(I740&lt;4, 0, 0.25),IF(I740=1, IF(J740=1,0.25, 0.25), IF(I740&lt;13, 0.25, IF(I740&lt;26, 0.4, IF(I740&lt;51, 0.6, 0.75)))))</f>
        <v>0.25</v>
      </c>
      <c r="L740" s="16">
        <f>I740-M740</f>
        <v>0</v>
      </c>
      <c r="M740" s="16">
        <f>ROUNDUP(I740*K740,0)</f>
        <v>1</v>
      </c>
      <c r="N740" s="16">
        <f>M740*J740</f>
        <v>1</v>
      </c>
      <c r="O740" s="16">
        <v>0</v>
      </c>
      <c r="P740" s="16">
        <v>0</v>
      </c>
      <c r="Q740" s="16">
        <f>N740-O740-P740</f>
        <v>1</v>
      </c>
      <c r="R740" s="15" t="s">
        <v>75</v>
      </c>
      <c r="S740" s="15">
        <f>IF(R740="N/A", J740-($B$1-F740), J740-($B$1-R740))</f>
        <v>1</v>
      </c>
      <c r="T740" s="16">
        <f>IF($S740&lt;1, "N/A", $M740)</f>
        <v>1</v>
      </c>
      <c r="U740" s="16" t="str">
        <f>IF($S740&lt;2, "N/A", $M740)</f>
        <v>N/A</v>
      </c>
      <c r="V740" s="16" t="str">
        <f>IF($S740&lt;3, "N/A", $M740)</f>
        <v>N/A</v>
      </c>
      <c r="W740" s="16" t="str">
        <f>IF($S740&lt;4, "N/A", $M740)</f>
        <v>N/A</v>
      </c>
      <c r="X740" s="16" t="str">
        <f>IF($S740&lt;5, "N/A", $M740)</f>
        <v>N/A</v>
      </c>
      <c r="Y740" s="15" t="str">
        <f>IF(SUM(T740:X740)&lt;&gt;Q740, "CHECK", "OK")</f>
        <v>OK</v>
      </c>
      <c r="Z740" s="15" t="str">
        <f>IF(F740=$B$1, "No", IF(S740=1, "Yes", "No"))</f>
        <v>No</v>
      </c>
      <c r="AA740" s="18" t="str">
        <f>IF(C740="DM", "N/A", IF(Z740="No","N/A",VLOOKUP(B740,'Extension List'!$A$3:$R$1972,18,FALSE)))</f>
        <v>N/A</v>
      </c>
      <c r="AB740" s="15" t="str">
        <f>IF(C740="DM", "N/A", IF(Z740="No","N/A",VLOOKUP(B740,'Extension List'!$A$3:$T$1972,20,FALSE)))</f>
        <v>N/A</v>
      </c>
      <c r="AC740" s="15" t="str">
        <f>IF(AA740="N/A", "N/A", 0)</f>
        <v>N/A</v>
      </c>
      <c r="AD740" s="16" t="str">
        <f>IF(AE740="N/A", "N/A", AA740-AE740)</f>
        <v>N/A</v>
      </c>
      <c r="AE740" s="16" t="str">
        <f>IF(AA740="N/A", "N/A", IF(AC740&gt;0, IF(AA740&lt;13, ROUNDUP(0.25*AA740,0), IF(AA740&lt;26, ROUNDUP(0.4*AA740,0), IF(AA740&lt;51, ROUNDUP(0.6*AA740,0), ROUNDUP(0.75*AA740,0)))), "N/A"))</f>
        <v>N/A</v>
      </c>
      <c r="AF740" s="16" t="str">
        <f>IF(AD740="N/A","N/A", (AE740*AC740)+Q740)</f>
        <v>N/A</v>
      </c>
      <c r="AG740" s="16" t="str">
        <f>IF($AF740="N/A", "N/A", "TBC")</f>
        <v>N/A</v>
      </c>
      <c r="AH740" s="16" t="str">
        <f>IF($AF740="N/A", "N/A", "TBC")</f>
        <v>N/A</v>
      </c>
      <c r="AI740" s="16" t="str">
        <f>IF($AF740="N/A","N/A",IF(AC740&gt;1,"TBC","N/A"))</f>
        <v>N/A</v>
      </c>
      <c r="AJ740" s="16" t="str">
        <f>IF($AF740="N/A","N/A",IF(AC740&gt;2,"TBC","N/A"))</f>
        <v>N/A</v>
      </c>
      <c r="AK740" s="16" t="str">
        <f>IF($AF740="N/A","N/A",IF(AC740&gt;3,"TBC","N/A"))</f>
        <v>N/A</v>
      </c>
      <c r="AL740" s="16" t="str">
        <f>IF(AC740="N/A","N/A",IF(AC740&gt;0,IF(SUM(AG740:AK740)&lt;&gt;AF740,"CHECK","OK"),"N/A"))</f>
        <v>N/A</v>
      </c>
      <c r="AM740" s="16">
        <f>IF(AD740="N/A", L740+T740, L740+AG740)</f>
        <v>1</v>
      </c>
      <c r="AN740" s="16" t="str">
        <f>IF(AD740="N/A", IF(U740="N/A", "N/A", L740+U740), AD740+AH740)</f>
        <v>N/A</v>
      </c>
      <c r="AO740" s="16" t="str">
        <f>IF(AD740="N/A", IF(V740="N/A", "N/A", L740+V740), IF(AI740="N/A", "N/A", AD740+AI740))</f>
        <v>N/A</v>
      </c>
      <c r="AP740" s="16" t="str">
        <f>IF(AD740="N/A", IF(W740="N/A", "N/A", L740+W740), IF(AJ740="N/A", "N/A", AD740+AJ740))</f>
        <v>N/A</v>
      </c>
      <c r="AQ740" s="16" t="str">
        <f>IF(AD740="N/A", IF(X740="N/A", "N/A", L740+X740), IF(AK740="N/A", "N/A", AD740+AK740))</f>
        <v>N/A</v>
      </c>
      <c r="AR740" s="15" t="s">
        <v>42</v>
      </c>
      <c r="AS740" s="15" t="s">
        <v>42</v>
      </c>
      <c r="AT740" s="15" t="s">
        <v>42</v>
      </c>
      <c r="AU740" s="15" t="s">
        <v>42</v>
      </c>
      <c r="AV740" s="15" t="s">
        <v>42</v>
      </c>
      <c r="AW740" s="15" t="s">
        <v>42</v>
      </c>
      <c r="AX740" s="15" t="s">
        <v>42</v>
      </c>
      <c r="AY740" s="15" t="s">
        <v>42</v>
      </c>
      <c r="AZ740" s="15" t="s">
        <v>42</v>
      </c>
      <c r="BA740" s="15" t="s">
        <v>42</v>
      </c>
      <c r="BB740" s="15" t="s">
        <v>40</v>
      </c>
      <c r="BC740" s="15" t="s">
        <v>40</v>
      </c>
      <c r="BD740" s="15" t="s">
        <v>40</v>
      </c>
      <c r="BE740" s="15" t="s">
        <v>40</v>
      </c>
      <c r="BF740" s="15" t="s">
        <v>40</v>
      </c>
      <c r="BG740" s="15" t="s">
        <v>40</v>
      </c>
      <c r="BH740" s="15" t="s">
        <v>40</v>
      </c>
      <c r="BJ740" s="16">
        <f>IF(AR740="R", $CA740, IF(OR(AR740="P", AR740="T", AR740="N"), 0, IF($C740="DM", $T740, IF(OR(AR740="Y", AR740="IR"),$AM740,IF(AR740="C", IF($BI740="Y", IF($AF740="N/A", $Q740, $AF740), IF($AG740="N/A", $T740,$AG740)))))))</f>
        <v>0</v>
      </c>
      <c r="BK740" s="16">
        <f>IF(AS740="R", $CA740, IF(OR(AS740="P", AS740="T", AS740="N"), 0, IF($C740="DM", $T740, IF(OR(AS740="Y", AS740="IR"),$AM740,IF(AS740="C", IF($BI740="Y", IF($AF740="N/A", $Q740, $AF740), IF($AG740="N/A", $T740,$AG740)))))))</f>
        <v>0</v>
      </c>
      <c r="BL740" s="16">
        <f>IF(AT740="R", $CA740, IF(OR(AT740="P", AT740="T", AT740="N"), 0, IF($C740="DM", $T740, IF(OR(AT740="Y", AT740="IR"),$AM740,IF(AT740="C", IF($BI740="Y", IF($AF740="N/A", $Q740, $AF740), IF($AG740="N/A", $T740,$AG740)))))))</f>
        <v>0</v>
      </c>
      <c r="BM740" s="16">
        <f>IF(AU740="R", $CA740, IF(OR(AU740="P", AU740="T", AU740="N"), 0, IF($C740="DM", $T740, IF(OR(AU740="Y", AU740="IR"),$AM740,IF(AU740="C", IF($BI740="Y", IF($AF740="N/A", $Q740, $AF740), IF($AG740="N/A", $T740,$AG740)))))))</f>
        <v>0</v>
      </c>
      <c r="BN740" s="16">
        <f>IF(AV740="R", $CA740, IF(OR(AV740="P", AV740="T", AV740="N"), 0, IF($C740="DM", $T740, IF(OR(AV740="Y", AV740="IR"),$AM740,IF(AV740="C", IF($BI740="Y", IF($AF740="N/A", $Q740, $AF740), IF($AG740="N/A", $T740,$AG740)))))))</f>
        <v>0</v>
      </c>
      <c r="BO740" s="16">
        <f>IF(AW740="R", $CA740, IF(OR(AW740="P", AW740="T", AW740="N"), 0, IF($C740="DM", $T740, IF(OR(AW740="Y", AW740="IR"),$AM740,IF(AW740="C", IF($BI740="Y", IF($AF740="N/A", $Q740, $AF740), IF($AG740="N/A", $T740,$AG740)))))))</f>
        <v>0</v>
      </c>
      <c r="BP740" s="16">
        <f>IF(AX740="R", $CA740, IF(OR(AX740="P", AX740="T", AX740="N"), 0, IF($C740="DM", $T740, IF(OR(AX740="Y", AX740="IR"),$AM740,IF(AX740="C", IF($BI740="Y", IF($AF740="N/A", $Q740, $AF740), IF($AG740="N/A", $T740,$AG740)))))))</f>
        <v>0</v>
      </c>
      <c r="BQ740" s="16">
        <f>IF(AY740="R", $CA740, IF(OR(AY740="P", AY740="T", AY740="N"), 0, IF($C740="DM", $T740, IF(OR(AY740="Y", AY740="IR"),$AM740,IF(AY740="C", IF($BI740="Y", IF($AF740="N/A", $Q740, $AF740), IF($AG740="N/A", $T740,$AG740)))))))</f>
        <v>0</v>
      </c>
      <c r="BR740" s="16">
        <f>IF(AZ740="R", $CA740, IF(OR(AZ740="P", AZ740="T", AZ740="N"), 0, IF($C740="DM", $T740, IF(OR(AZ740="Y", AZ740="IR"),$AM740,IF(AZ740="C", IF($BI740="Y", IF($AF740="N/A", $Q740, $AF740), IF($AG740="N/A", $T740,$AG740)))))))</f>
        <v>0</v>
      </c>
      <c r="BS740" s="16">
        <f>IF(BA740="R", $CA740, IF(OR(BA740="P", BA740="T", BA740="N"), 0, IF($C740="DM", $T740, IF(OR(BA740="Y", BA740="IR"),$AM740,IF(BA740="C", IF($BI740="Y", IF($AF740="N/A", $Q740, $AF740), IF($AG740="N/A", $T740,$AG740)))))))</f>
        <v>0</v>
      </c>
      <c r="BT740" s="16">
        <f>IF(BB740="R", $CA740, IF(OR(BB740="P", BB740="T", BB740="N"), 0, IF($C740="DM", $T740, IF(OR(BB740="Y", BB740="IR"),$AM740,IF(BB740="C", IF($BI740="Y", IF($BA740="C", IF($AF740="N/A", $Q740, $AF740), IF($AF740="N/A", $T740, $AM740)), IF($AG740="N/A", $T740,$AG740)))))))</f>
        <v>1</v>
      </c>
      <c r="BU740" s="16">
        <f>IF(BC740="R", $CA740, IF(OR(BC740="P", BC740="T", BC740="N"), 0, IF($C740="DM", $T740, IF(OR(BC740="Y", BC740="IR"),$AM740,IF(BC740="C", IF($BI740="Y", IF($BA740="C", IF($AF740="N/A", $Q740, $AF740), IF($AF740="N/A", $T740, $AM740)), IF($AG740="N/A", $T740,$AG740)))))))</f>
        <v>1</v>
      </c>
      <c r="BV740" s="16">
        <f>IF(BD740="R", $CA740, IF(OR(BD740="P", BD740="T", BD740="N"), 0, IF($C740="DM", $T740, IF(OR(BD740="Y", BD740="IR"),$AM740,IF(BD740="C", IF($BI740="Y", IF($BA740="C", IF($AF740="N/A", $Q740, $AF740), IF($AF740="N/A", $T740, $AM740)), IF($AG740="N/A", $T740,$AG740)))))))</f>
        <v>1</v>
      </c>
      <c r="BW740" s="16">
        <f>IF(BE740="R", $CA740, IF(OR(BE740="P", BE740="T", BE740="N"), 0, IF($C740="DM", $T740, IF(OR(BE740="Y", BE740="IR"),$AM740,IF(BE740="C", IF($BI740="Y", IF($BA740="C", IF($AF740="N/A", $Q740, $AF740), IF($AF740="N/A", $T740, $AM740)), IF($AG740="N/A", $T740,$AG740)))))))</f>
        <v>1</v>
      </c>
      <c r="BX740" s="16">
        <f>IF(BF740="R", $CA740, IF(OR(BF740="P", BF740="T", BF740="N"), 0, IF($C740="DM", $T740, IF(OR(BF740="Y", BF740="IR"),$AM740,IF(BF740="C", IF($BI740="Y", IF($BA740="C", IF($AF740="N/A", $Q740, $AF740), IF($AF740="N/A", $T740, $AM740)), IF($AG740="N/A", $T740,$AG740)))))))</f>
        <v>1</v>
      </c>
      <c r="BY740" s="16">
        <f>IF(BG740="R", $CA740, IF(OR(BG740="P", BG740="T", BG740="N"), 0, IF($C740="DM", $T740, IF(OR(BG740="Y", BG740="IR"),$AM740,IF(BG740="C", IF($BI740="Y", IF($BA740="C", IF($AF740="N/A", $Q740, $AF740), IF($AF740="N/A", $T740, $AM740)), IF($AG740="N/A", $T740,$AG740)))))))</f>
        <v>1</v>
      </c>
      <c r="BZ740" s="16">
        <f>IF(BH740="R", $CA740, IF(OR(BH740="P", BH740="T", BH740="N"), 0, IF($C740="DM", $T740, IF(OR(BH740="Y", BH740="IR"),$AM740,IF(BH740="C", IF($BI740="Y", IF($BA740="C", IF($AF740="N/A", $Q740, $AF740), IF($AF740="N/A", $T740, $AM740)), IF($AG740="N/A", $T740,$AG740)))))))</f>
        <v>1</v>
      </c>
      <c r="CA740" s="15" t="s">
        <v>75</v>
      </c>
      <c r="CB740" s="16">
        <f>BZ740</f>
        <v>1</v>
      </c>
      <c r="CC740" s="15" t="str">
        <f>IF(OR($BH740="T", $BH740="R"), 0, IF($BH740="C", IF($BI740="Y", IF($BA740="C", 0, IF(AF740="N/A", Q740-T740, AF740-AG740)), IF($AF740="N/A", U740, AH740)), AN740))</f>
        <v>N/A</v>
      </c>
      <c r="CD740" s="15" t="str">
        <f>IF(OR($BH740="T", $BH740="R"), 0, IF($BH740="C", IF($BI740="Y", 0, IF($AF740="N/A", V740, AI740)), AO740))</f>
        <v>N/A</v>
      </c>
      <c r="CE740" s="15" t="str">
        <f>IF(OR($BH740="T", $BH740="R"), 0, IF($BH740="C", IF($BI740="Y", 0, IF($AF740="N/A", W740, AJ740)), AP740))</f>
        <v>N/A</v>
      </c>
      <c r="CF740" s="15" t="str">
        <f>IF(OR($BH740="T", $BH740="R"), 0, IF($BH740="C", IF($BI740="Y", 0, IF($AF740="N/A", X740, AK740)), AQ740))</f>
        <v>N/A</v>
      </c>
    </row>
    <row r="741" spans="1:85" x14ac:dyDescent="0.25">
      <c r="A741" s="14">
        <v>5589</v>
      </c>
      <c r="B741" s="15" t="s">
        <v>513</v>
      </c>
      <c r="C741" s="15" t="s">
        <v>66</v>
      </c>
      <c r="D741" s="15" t="s">
        <v>60</v>
      </c>
      <c r="E741" s="15">
        <f>VLOOKUP(B741, 'Rookie Year'!$A$2:$B$55679,2,FALSE)</f>
        <v>2016</v>
      </c>
      <c r="F741" s="15">
        <v>2024</v>
      </c>
      <c r="G741" s="15" t="s">
        <v>42</v>
      </c>
      <c r="H741" s="15" t="s">
        <v>1928</v>
      </c>
      <c r="I741" s="16">
        <v>1</v>
      </c>
      <c r="J741" s="15">
        <v>1</v>
      </c>
      <c r="K741" s="17">
        <f>IF(AND(G741&lt;&gt;"N",R741="N/A"), IF(I741&lt;4, 0, 0.25),IF(I741=1, IF(J741=1,0.25, 0.25), IF(I741&lt;13, 0.25, IF(I741&lt;26, 0.4, IF(I741&lt;51, 0.6, 0.75)))))</f>
        <v>0.25</v>
      </c>
      <c r="L741" s="16">
        <f>I741-M741</f>
        <v>0</v>
      </c>
      <c r="M741" s="16">
        <f>ROUNDUP(I741*K741,0)</f>
        <v>1</v>
      </c>
      <c r="N741" s="16">
        <f>M741*J741</f>
        <v>1</v>
      </c>
      <c r="O741" s="16">
        <v>0</v>
      </c>
      <c r="P741" s="16">
        <v>0</v>
      </c>
      <c r="Q741" s="16">
        <f>N741-O741-P741</f>
        <v>1</v>
      </c>
      <c r="R741" s="15" t="s">
        <v>75</v>
      </c>
      <c r="S741" s="15">
        <f>IF(R741="N/A", J741-($B$1-F741), J741-($B$1-R741))</f>
        <v>1</v>
      </c>
      <c r="T741" s="16">
        <f>IF($S741&lt;1, "N/A", $M741)</f>
        <v>1</v>
      </c>
      <c r="U741" s="16" t="str">
        <f>IF($S741&lt;2, "N/A", $M741)</f>
        <v>N/A</v>
      </c>
      <c r="V741" s="16" t="str">
        <f>IF($S741&lt;3, "N/A", $M741)</f>
        <v>N/A</v>
      </c>
      <c r="W741" s="16" t="str">
        <f>IF($S741&lt;4, "N/A", $M741)</f>
        <v>N/A</v>
      </c>
      <c r="X741" s="16" t="str">
        <f>IF($S741&lt;5, "N/A", $M741)</f>
        <v>N/A</v>
      </c>
      <c r="Y741" s="15" t="str">
        <f>IF(SUM(T741:X741)&lt;&gt;Q741, "CHECK", "OK")</f>
        <v>OK</v>
      </c>
      <c r="Z741" s="15" t="str">
        <f>IF(F741=$B$1, "No", IF(S741=1, "Yes", "No"))</f>
        <v>No</v>
      </c>
      <c r="AA741" s="18" t="str">
        <f>IF(C741="DM", "N/A", IF(Z741="No","N/A",VLOOKUP(B741,'Extension List'!$A$3:$R$1972,18,FALSE)))</f>
        <v>N/A</v>
      </c>
      <c r="AB741" s="15" t="str">
        <f>IF(C741="DM", "N/A", IF(Z741="No","N/A",VLOOKUP(B741,'Extension List'!$A$3:$T$1972,20,FALSE)))</f>
        <v>N/A</v>
      </c>
      <c r="AC741" s="15" t="str">
        <f>IF(AA741="N/A", "N/A", 0)</f>
        <v>N/A</v>
      </c>
      <c r="AD741" s="16" t="str">
        <f>IF(AE741="N/A", "N/A", AA741-AE741)</f>
        <v>N/A</v>
      </c>
      <c r="AE741" s="16" t="str">
        <f>IF(AA741="N/A", "N/A", IF(AC741&gt;0, IF(AA741&lt;13, ROUNDUP(0.25*AA741,0), IF(AA741&lt;26, ROUNDUP(0.4*AA741,0), IF(AA741&lt;51, ROUNDUP(0.6*AA741,0), ROUNDUP(0.75*AA741,0)))), "N/A"))</f>
        <v>N/A</v>
      </c>
      <c r="AF741" s="16" t="str">
        <f>IF(AD741="N/A","N/A", (AE741*AC741)+Q741)</f>
        <v>N/A</v>
      </c>
      <c r="AG741" s="16" t="str">
        <f>IF($AF741="N/A", "N/A", "TBC")</f>
        <v>N/A</v>
      </c>
      <c r="AH741" s="16" t="str">
        <f>IF($AF741="N/A", "N/A", "TBC")</f>
        <v>N/A</v>
      </c>
      <c r="AI741" s="16" t="str">
        <f>IF($AF741="N/A","N/A",IF(AC741&gt;1,"TBC","N/A"))</f>
        <v>N/A</v>
      </c>
      <c r="AJ741" s="16" t="str">
        <f>IF($AF741="N/A","N/A",IF(AC741&gt;2,"TBC","N/A"))</f>
        <v>N/A</v>
      </c>
      <c r="AK741" s="16" t="str">
        <f>IF($AF741="N/A","N/A",IF(AC741&gt;3,"TBC","N/A"))</f>
        <v>N/A</v>
      </c>
      <c r="AL741" s="16" t="str">
        <f>IF(AC741="N/A","N/A",IF(AC741&gt;0,IF(SUM(AG741:AK741)&lt;&gt;AF741,"CHECK","OK"),"N/A"))</f>
        <v>N/A</v>
      </c>
      <c r="AM741" s="16">
        <f>IF(AD741="N/A", L741+T741, L741+AG741)</f>
        <v>1</v>
      </c>
      <c r="AN741" s="16" t="str">
        <f>IF(AD741="N/A", IF(U741="N/A", "N/A", L741+U741), AD741+AH741)</f>
        <v>N/A</v>
      </c>
      <c r="AO741" s="16" t="str">
        <f>IF(AD741="N/A", IF(V741="N/A", "N/A", L741+V741), IF(AI741="N/A", "N/A", AD741+AI741))</f>
        <v>N/A</v>
      </c>
      <c r="AP741" s="16" t="str">
        <f>IF(AD741="N/A", IF(W741="N/A", "N/A", L741+W741), IF(AJ741="N/A", "N/A", AD741+AJ741))</f>
        <v>N/A</v>
      </c>
      <c r="AQ741" s="16" t="str">
        <f>IF(AD741="N/A", IF(X741="N/A", "N/A", L741+X741), IF(AK741="N/A", "N/A", AD741+AK741))</f>
        <v>N/A</v>
      </c>
      <c r="AR741" s="15" t="s">
        <v>40</v>
      </c>
      <c r="AS741" s="15" t="s">
        <v>40</v>
      </c>
      <c r="AT741" s="15" t="s">
        <v>40</v>
      </c>
      <c r="AU741" s="15" t="s">
        <v>40</v>
      </c>
      <c r="AV741" s="15" t="s">
        <v>40</v>
      </c>
      <c r="AW741" s="15" t="s">
        <v>40</v>
      </c>
      <c r="AX741" s="15" t="s">
        <v>40</v>
      </c>
      <c r="AY741" s="15" t="s">
        <v>40</v>
      </c>
      <c r="AZ741" s="15" t="s">
        <v>40</v>
      </c>
      <c r="BA741" s="15" t="s">
        <v>40</v>
      </c>
      <c r="BB741" s="15" t="s">
        <v>44</v>
      </c>
      <c r="BC741" s="15" t="s">
        <v>44</v>
      </c>
      <c r="BD741" s="15" t="s">
        <v>44</v>
      </c>
      <c r="BE741" s="15" t="s">
        <v>44</v>
      </c>
      <c r="BF741" s="15" t="s">
        <v>44</v>
      </c>
      <c r="BG741" s="15" t="s">
        <v>44</v>
      </c>
      <c r="BH741" s="15" t="s">
        <v>44</v>
      </c>
      <c r="BJ741" s="16">
        <f>IF(AR741="R", $CA741, IF(OR(AR741="P", AR741="T", AR741="N"), 0, IF($C741="DM", $T741, IF(OR(AR741="Y", AR741="IR"),$AM741,IF(AR741="C", IF($BI741="Y", IF($AF741="N/A", $Q741, $AF741), IF($AG741="N/A", $T741,$AG741)))))))</f>
        <v>1</v>
      </c>
      <c r="BK741" s="16">
        <f>IF(AS741="R", $CA741, IF(OR(AS741="P", AS741="T", AS741="N"), 0, IF($C741="DM", $T741, IF(OR(AS741="Y", AS741="IR"),$AM741,IF(AS741="C", IF($BI741="Y", IF($AF741="N/A", $Q741, $AF741), IF($AG741="N/A", $T741,$AG741)))))))</f>
        <v>1</v>
      </c>
      <c r="BL741" s="16">
        <f>IF(AT741="R", $CA741, IF(OR(AT741="P", AT741="T", AT741="N"), 0, IF($C741="DM", $T741, IF(OR(AT741="Y", AT741="IR"),$AM741,IF(AT741="C", IF($BI741="Y", IF($AF741="N/A", $Q741, $AF741), IF($AG741="N/A", $T741,$AG741)))))))</f>
        <v>1</v>
      </c>
      <c r="BM741" s="16">
        <f>IF(AU741="R", $CA741, IF(OR(AU741="P", AU741="T", AU741="N"), 0, IF($C741="DM", $T741, IF(OR(AU741="Y", AU741="IR"),$AM741,IF(AU741="C", IF($BI741="Y", IF($AF741="N/A", $Q741, $AF741), IF($AG741="N/A", $T741,$AG741)))))))</f>
        <v>1</v>
      </c>
      <c r="BN741" s="16">
        <f>IF(AV741="R", $CA741, IF(OR(AV741="P", AV741="T", AV741="N"), 0, IF($C741="DM", $T741, IF(OR(AV741="Y", AV741="IR"),$AM741,IF(AV741="C", IF($BI741="Y", IF($AF741="N/A", $Q741, $AF741), IF($AG741="N/A", $T741,$AG741)))))))</f>
        <v>1</v>
      </c>
      <c r="BO741" s="16">
        <f>IF(AW741="R", $CA741, IF(OR(AW741="P", AW741="T", AW741="N"), 0, IF($C741="DM", $T741, IF(OR(AW741="Y", AW741="IR"),$AM741,IF(AW741="C", IF($BI741="Y", IF($AF741="N/A", $Q741, $AF741), IF($AG741="N/A", $T741,$AG741)))))))</f>
        <v>1</v>
      </c>
      <c r="BP741" s="16">
        <f>IF(AX741="R", $CA741, IF(OR(AX741="P", AX741="T", AX741="N"), 0, IF($C741="DM", $T741, IF(OR(AX741="Y", AX741="IR"),$AM741,IF(AX741="C", IF($BI741="Y", IF($AF741="N/A", $Q741, $AF741), IF($AG741="N/A", $T741,$AG741)))))))</f>
        <v>1</v>
      </c>
      <c r="BQ741" s="16">
        <f>IF(AY741="R", $CA741, IF(OR(AY741="P", AY741="T", AY741="N"), 0, IF($C741="DM", $T741, IF(OR(AY741="Y", AY741="IR"),$AM741,IF(AY741="C", IF($BI741="Y", IF($AF741="N/A", $Q741, $AF741), IF($AG741="N/A", $T741,$AG741)))))))</f>
        <v>1</v>
      </c>
      <c r="BR741" s="16">
        <f>IF(AZ741="R", $CA741, IF(OR(AZ741="P", AZ741="T", AZ741="N"), 0, IF($C741="DM", $T741, IF(OR(AZ741="Y", AZ741="IR"),$AM741,IF(AZ741="C", IF($BI741="Y", IF($AF741="N/A", $Q741, $AF741), IF($AG741="N/A", $T741,$AG741)))))))</f>
        <v>1</v>
      </c>
      <c r="BS741" s="16">
        <f>IF(BA741="R", $CA741, IF(OR(BA741="P", BA741="T", BA741="N"), 0, IF($C741="DM", $T741, IF(OR(BA741="Y", BA741="IR"),$AM741,IF(BA741="C", IF($BI741="Y", IF($AF741="N/A", $Q741, $AF741), IF($AG741="N/A", $T741,$AG741)))))))</f>
        <v>1</v>
      </c>
      <c r="BT741" s="16">
        <f>IF(BB741="R", $CA741, IF(OR(BB741="P", BB741="T", BB741="N"), 0, IF($C741="DM", $T741, IF(OR(BB741="Y", BB741="IR"),$AM741,IF(BB741="C", IF($BI741="Y", IF($BA741="C", IF($AF741="N/A", $Q741, $AF741), IF($AF741="N/A", $T741, $AM741)), IF($AG741="N/A", $T741,$AG741)))))))</f>
        <v>1</v>
      </c>
      <c r="BU741" s="16">
        <f>IF(BC741="R", $CA741, IF(OR(BC741="P", BC741="T", BC741="N"), 0, IF($C741="DM", $T741, IF(OR(BC741="Y", BC741="IR"),$AM741,IF(BC741="C", IF($BI741="Y", IF($BA741="C", IF($AF741="N/A", $Q741, $AF741), IF($AF741="N/A", $T741, $AM741)), IF($AG741="N/A", $T741,$AG741)))))))</f>
        <v>1</v>
      </c>
      <c r="BV741" s="16">
        <f>IF(BD741="R", $CA741, IF(OR(BD741="P", BD741="T", BD741="N"), 0, IF($C741="DM", $T741, IF(OR(BD741="Y", BD741="IR"),$AM741,IF(BD741="C", IF($BI741="Y", IF($BA741="C", IF($AF741="N/A", $Q741, $AF741), IF($AF741="N/A", $T741, $AM741)), IF($AG741="N/A", $T741,$AG741)))))))</f>
        <v>1</v>
      </c>
      <c r="BW741" s="16">
        <f>IF(BE741="R", $CA741, IF(OR(BE741="P", BE741="T", BE741="N"), 0, IF($C741="DM", $T741, IF(OR(BE741="Y", BE741="IR"),$AM741,IF(BE741="C", IF($BI741="Y", IF($BA741="C", IF($AF741="N/A", $Q741, $AF741), IF($AF741="N/A", $T741, $AM741)), IF($AG741="N/A", $T741,$AG741)))))))</f>
        <v>1</v>
      </c>
      <c r="BX741" s="16">
        <f>IF(BF741="R", $CA741, IF(OR(BF741="P", BF741="T", BF741="N"), 0, IF($C741="DM", $T741, IF(OR(BF741="Y", BF741="IR"),$AM741,IF(BF741="C", IF($BI741="Y", IF($BA741="C", IF($AF741="N/A", $Q741, $AF741), IF($AF741="N/A", $T741, $AM741)), IF($AG741="N/A", $T741,$AG741)))))))</f>
        <v>1</v>
      </c>
      <c r="BY741" s="16">
        <f>IF(BG741="R", $CA741, IF(OR(BG741="P", BG741="T", BG741="N"), 0, IF($C741="DM", $T741, IF(OR(BG741="Y", BG741="IR"),$AM741,IF(BG741="C", IF($BI741="Y", IF($BA741="C", IF($AF741="N/A", $Q741, $AF741), IF($AF741="N/A", $T741, $AM741)), IF($AG741="N/A", $T741,$AG741)))))))</f>
        <v>1</v>
      </c>
      <c r="BZ741" s="16">
        <f>IF(BH741="R", $CA741, IF(OR(BH741="P", BH741="T", BH741="N"), 0, IF($C741="DM", $T741, IF(OR(BH741="Y", BH741="IR"),$AM741,IF(BH741="C", IF($BI741="Y", IF($BA741="C", IF($AF741="N/A", $Q741, $AF741), IF($AF741="N/A", $T741, $AM741)), IF($AG741="N/A", $T741,$AG741)))))))</f>
        <v>1</v>
      </c>
      <c r="CA741" s="15" t="s">
        <v>75</v>
      </c>
      <c r="CB741" s="16">
        <f>BZ741</f>
        <v>1</v>
      </c>
      <c r="CC741" s="15" t="str">
        <f>IF(OR($BH741="T", $BH741="R"), 0, IF($BH741="C", IF($BI741="Y", IF($BA741="C", 0, IF(AF741="N/A", Q741-T741, AF741-AG741)), IF($AF741="N/A", U741, AH741)), AN741))</f>
        <v>N/A</v>
      </c>
      <c r="CD741" s="15" t="str">
        <f>IF(OR($BH741="T", $BH741="R"), 0, IF($BH741="C", IF($BI741="Y", 0, IF($AF741="N/A", V741, AI741)), AO741))</f>
        <v>N/A</v>
      </c>
      <c r="CE741" s="15" t="str">
        <f>IF(OR($BH741="T", $BH741="R"), 0, IF($BH741="C", IF($BI741="Y", 0, IF($AF741="N/A", W741, AJ741)), AP741))</f>
        <v>N/A</v>
      </c>
      <c r="CF741" s="15" t="str">
        <f>IF(OR($BH741="T", $BH741="R"), 0, IF($BH741="C", IF($BI741="Y", 0, IF($AF741="N/A", X741, AK741)), AQ741))</f>
        <v>N/A</v>
      </c>
      <c r="CG741" t="str">
        <f>IF(AC741="N/A", "S:"&amp;L741&amp;" G:"&amp;M741&amp;" GR:"&amp;Q741, IF(AC741=0, "S:"&amp;L741&amp;" G:"&amp;M741&amp;" GR:"&amp;Q741, "S:"&amp;L741&amp;"/"&amp;AD741&amp;" G:"&amp;AE741&amp;" GR:"&amp;AF741))</f>
        <v>S:0 G:1 GR:1</v>
      </c>
    </row>
    <row r="742" spans="1:85" x14ac:dyDescent="0.25">
      <c r="A742" s="14">
        <v>5585</v>
      </c>
      <c r="B742" s="15" t="s">
        <v>160</v>
      </c>
      <c r="C742" s="15" t="s">
        <v>67</v>
      </c>
      <c r="D742" s="15" t="s">
        <v>60</v>
      </c>
      <c r="E742" s="15">
        <f>VLOOKUP(B742, 'Rookie Year'!$A$2:$B$55679,2,FALSE)</f>
        <v>2014</v>
      </c>
      <c r="F742" s="15">
        <v>2024</v>
      </c>
      <c r="G742" s="15" t="s">
        <v>42</v>
      </c>
      <c r="H742" s="15" t="s">
        <v>1928</v>
      </c>
      <c r="I742" s="16">
        <v>1</v>
      </c>
      <c r="J742" s="15">
        <v>1</v>
      </c>
      <c r="K742" s="17">
        <f>IF(AND(G742&lt;&gt;"N",R742="N/A"), IF(I742&lt;4, 0, 0.25),IF(I742=1, IF(J742=1,0.25, 0.25), IF(I742&lt;13, 0.25, IF(I742&lt;26, 0.4, IF(I742&lt;51, 0.6, 0.75)))))</f>
        <v>0.25</v>
      </c>
      <c r="L742" s="16">
        <f>I742-M742</f>
        <v>0</v>
      </c>
      <c r="M742" s="16">
        <f>ROUNDUP(I742*K742,0)</f>
        <v>1</v>
      </c>
      <c r="N742" s="16">
        <f>M742*J742</f>
        <v>1</v>
      </c>
      <c r="O742" s="16">
        <v>0</v>
      </c>
      <c r="P742" s="16">
        <v>0</v>
      </c>
      <c r="Q742" s="16">
        <f>N742-O742-P742</f>
        <v>1</v>
      </c>
      <c r="R742" s="15" t="s">
        <v>75</v>
      </c>
      <c r="S742" s="15">
        <f>IF(R742="N/A", J742-($B$1-F742), J742-($B$1-R742))</f>
        <v>1</v>
      </c>
      <c r="T742" s="16">
        <f>IF($S742&lt;1, "N/A", $M742)</f>
        <v>1</v>
      </c>
      <c r="U742" s="16" t="str">
        <f>IF($S742&lt;2, "N/A", $M742)</f>
        <v>N/A</v>
      </c>
      <c r="V742" s="16" t="str">
        <f>IF($S742&lt;3, "N/A", $M742)</f>
        <v>N/A</v>
      </c>
      <c r="W742" s="16" t="str">
        <f>IF($S742&lt;4, "N/A", $M742)</f>
        <v>N/A</v>
      </c>
      <c r="X742" s="16" t="str">
        <f>IF($S742&lt;5, "N/A", $M742)</f>
        <v>N/A</v>
      </c>
      <c r="Y742" s="15" t="str">
        <f>IF(SUM(T742:X742)&lt;&gt;Q742, "CHECK", "OK")</f>
        <v>OK</v>
      </c>
      <c r="Z742" s="15" t="str">
        <f>IF(F742=$B$1, "No", IF(S742=1, "Yes", "No"))</f>
        <v>No</v>
      </c>
      <c r="AA742" s="18" t="str">
        <f>IF(C742="DM", "N/A", IF(Z742="No","N/A",VLOOKUP(B742,'Extension List'!$A$3:$R$1972,18,FALSE)))</f>
        <v>N/A</v>
      </c>
      <c r="AB742" s="15" t="str">
        <f>IF(C742="DM", "N/A", IF(Z742="No","N/A",VLOOKUP(B742,'Extension List'!$A$3:$T$1972,20,FALSE)))</f>
        <v>N/A</v>
      </c>
      <c r="AC742" s="15" t="str">
        <f>IF(AA742="N/A", "N/A", 0)</f>
        <v>N/A</v>
      </c>
      <c r="AD742" s="16" t="str">
        <f>IF(AE742="N/A", "N/A", AA742-AE742)</f>
        <v>N/A</v>
      </c>
      <c r="AE742" s="16" t="str">
        <f>IF(AA742="N/A", "N/A", IF(AC742&gt;0, IF(AA742&lt;13, ROUNDUP(0.25*AA742,0), IF(AA742&lt;26, ROUNDUP(0.4*AA742,0), IF(AA742&lt;51, ROUNDUP(0.6*AA742,0), ROUNDUP(0.75*AA742,0)))), "N/A"))</f>
        <v>N/A</v>
      </c>
      <c r="AF742" s="16" t="str">
        <f>IF(AD742="N/A","N/A", (AE742*AC742)+Q742)</f>
        <v>N/A</v>
      </c>
      <c r="AG742" s="16" t="str">
        <f>IF($AF742="N/A", "N/A", "TBC")</f>
        <v>N/A</v>
      </c>
      <c r="AH742" s="16" t="str">
        <f>IF($AF742="N/A", "N/A", "TBC")</f>
        <v>N/A</v>
      </c>
      <c r="AI742" s="16" t="str">
        <f>IF($AF742="N/A","N/A",IF(AC742&gt;1,"TBC","N/A"))</f>
        <v>N/A</v>
      </c>
      <c r="AJ742" s="16" t="str">
        <f>IF($AF742="N/A","N/A",IF(AC742&gt;2,"TBC","N/A"))</f>
        <v>N/A</v>
      </c>
      <c r="AK742" s="16" t="str">
        <f>IF($AF742="N/A","N/A",IF(AC742&gt;3,"TBC","N/A"))</f>
        <v>N/A</v>
      </c>
      <c r="AL742" s="16" t="str">
        <f>IF(AC742="N/A","N/A",IF(AC742&gt;0,IF(SUM(AG742:AK742)&lt;&gt;AF742,"CHECK","OK"),"N/A"))</f>
        <v>N/A</v>
      </c>
      <c r="AM742" s="16">
        <f>IF(AD742="N/A", L742+T742, L742+AG742)</f>
        <v>1</v>
      </c>
      <c r="AN742" s="16" t="str">
        <f>IF(AD742="N/A", IF(U742="N/A", "N/A", L742+U742), AD742+AH742)</f>
        <v>N/A</v>
      </c>
      <c r="AO742" s="16" t="str">
        <f>IF(AD742="N/A", IF(V742="N/A", "N/A", L742+V742), IF(AI742="N/A", "N/A", AD742+AI742))</f>
        <v>N/A</v>
      </c>
      <c r="AP742" s="16" t="str">
        <f>IF(AD742="N/A", IF(W742="N/A", "N/A", L742+W742), IF(AJ742="N/A", "N/A", AD742+AJ742))</f>
        <v>N/A</v>
      </c>
      <c r="AQ742" s="16" t="str">
        <f>IF(AD742="N/A", IF(X742="N/A", "N/A", L742+X742), IF(AK742="N/A", "N/A", AD742+AK742))</f>
        <v>N/A</v>
      </c>
      <c r="AR742" s="15" t="s">
        <v>40</v>
      </c>
      <c r="AS742" s="15" t="s">
        <v>40</v>
      </c>
      <c r="AT742" s="15" t="s">
        <v>40</v>
      </c>
      <c r="AU742" s="15" t="s">
        <v>40</v>
      </c>
      <c r="AV742" s="15" t="s">
        <v>40</v>
      </c>
      <c r="AW742" s="15" t="s">
        <v>40</v>
      </c>
      <c r="AX742" s="15" t="s">
        <v>40</v>
      </c>
      <c r="AY742" s="15" t="s">
        <v>40</v>
      </c>
      <c r="AZ742" s="15" t="s">
        <v>40</v>
      </c>
      <c r="BA742" s="15" t="s">
        <v>40</v>
      </c>
      <c r="BB742" s="15" t="s">
        <v>40</v>
      </c>
      <c r="BC742" s="15" t="s">
        <v>40</v>
      </c>
      <c r="BD742" s="15" t="s">
        <v>40</v>
      </c>
      <c r="BE742" s="15" t="s">
        <v>40</v>
      </c>
      <c r="BF742" s="15" t="s">
        <v>40</v>
      </c>
      <c r="BG742" s="15" t="s">
        <v>40</v>
      </c>
      <c r="BH742" s="15" t="s">
        <v>40</v>
      </c>
      <c r="BJ742" s="16">
        <f>IF(AR742="R", $CA742, IF(OR(AR742="P", AR742="T", AR742="N"), 0, IF($C742="DM", $T742, IF(OR(AR742="Y", AR742="IR"),$AM742,IF(AR742="C", IF($BI742="Y", IF($AF742="N/A", $Q742, $AF742), IF($AG742="N/A", $T742,$AG742)))))))</f>
        <v>1</v>
      </c>
      <c r="BK742" s="16">
        <f>IF(AS742="R", $CA742, IF(OR(AS742="P", AS742="T", AS742="N"), 0, IF($C742="DM", $T742, IF(OR(AS742="Y", AS742="IR"),$AM742,IF(AS742="C", IF($BI742="Y", IF($AF742="N/A", $Q742, $AF742), IF($AG742="N/A", $T742,$AG742)))))))</f>
        <v>1</v>
      </c>
      <c r="BL742" s="16">
        <f>IF(AT742="R", $CA742, IF(OR(AT742="P", AT742="T", AT742="N"), 0, IF($C742="DM", $T742, IF(OR(AT742="Y", AT742="IR"),$AM742,IF(AT742="C", IF($BI742="Y", IF($AF742="N/A", $Q742, $AF742), IF($AG742="N/A", $T742,$AG742)))))))</f>
        <v>1</v>
      </c>
      <c r="BM742" s="16">
        <f>IF(AU742="R", $CA742, IF(OR(AU742="P", AU742="T", AU742="N"), 0, IF($C742="DM", $T742, IF(OR(AU742="Y", AU742="IR"),$AM742,IF(AU742="C", IF($BI742="Y", IF($AF742="N/A", $Q742, $AF742), IF($AG742="N/A", $T742,$AG742)))))))</f>
        <v>1</v>
      </c>
      <c r="BN742" s="16">
        <f>IF(AV742="R", $CA742, IF(OR(AV742="P", AV742="T", AV742="N"), 0, IF($C742="DM", $T742, IF(OR(AV742="Y", AV742="IR"),$AM742,IF(AV742="C", IF($BI742="Y", IF($AF742="N/A", $Q742, $AF742), IF($AG742="N/A", $T742,$AG742)))))))</f>
        <v>1</v>
      </c>
      <c r="BO742" s="16">
        <f>IF(AW742="R", $CA742, IF(OR(AW742="P", AW742="T", AW742="N"), 0, IF($C742="DM", $T742, IF(OR(AW742="Y", AW742="IR"),$AM742,IF(AW742="C", IF($BI742="Y", IF($AF742="N/A", $Q742, $AF742), IF($AG742="N/A", $T742,$AG742)))))))</f>
        <v>1</v>
      </c>
      <c r="BP742" s="16">
        <f>IF(AX742="R", $CA742, IF(OR(AX742="P", AX742="T", AX742="N"), 0, IF($C742="DM", $T742, IF(OR(AX742="Y", AX742="IR"),$AM742,IF(AX742="C", IF($BI742="Y", IF($AF742="N/A", $Q742, $AF742), IF($AG742="N/A", $T742,$AG742)))))))</f>
        <v>1</v>
      </c>
      <c r="BQ742" s="16">
        <f>IF(AY742="R", $CA742, IF(OR(AY742="P", AY742="T", AY742="N"), 0, IF($C742="DM", $T742, IF(OR(AY742="Y", AY742="IR"),$AM742,IF(AY742="C", IF($BI742="Y", IF($AF742="N/A", $Q742, $AF742), IF($AG742="N/A", $T742,$AG742)))))))</f>
        <v>1</v>
      </c>
      <c r="BR742" s="16">
        <f>IF(AZ742="R", $CA742, IF(OR(AZ742="P", AZ742="T", AZ742="N"), 0, IF($C742="DM", $T742, IF(OR(AZ742="Y", AZ742="IR"),$AM742,IF(AZ742="C", IF($BI742="Y", IF($AF742="N/A", $Q742, $AF742), IF($AG742="N/A", $T742,$AG742)))))))</f>
        <v>1</v>
      </c>
      <c r="BS742" s="16">
        <f>IF(BA742="R", $CA742, IF(OR(BA742="P", BA742="T", BA742="N"), 0, IF($C742="DM", $T742, IF(OR(BA742="Y", BA742="IR"),$AM742,IF(BA742="C", IF($BI742="Y", IF($AF742="N/A", $Q742, $AF742), IF($AG742="N/A", $T742,$AG742)))))))</f>
        <v>1</v>
      </c>
      <c r="BT742" s="16">
        <f>IF(BB742="R", $CA742, IF(OR(BB742="P", BB742="T", BB742="N"), 0, IF($C742="DM", $T742, IF(OR(BB742="Y", BB742="IR"),$AM742,IF(BB742="C", IF($BI742="Y", IF($BA742="C", IF($AF742="N/A", $Q742, $AF742), IF($AF742="N/A", $T742, $AM742)), IF($AG742="N/A", $T742,$AG742)))))))</f>
        <v>1</v>
      </c>
      <c r="BU742" s="16">
        <f>IF(BC742="R", $CA742, IF(OR(BC742="P", BC742="T", BC742="N"), 0, IF($C742="DM", $T742, IF(OR(BC742="Y", BC742="IR"),$AM742,IF(BC742="C", IF($BI742="Y", IF($BA742="C", IF($AF742="N/A", $Q742, $AF742), IF($AF742="N/A", $T742, $AM742)), IF($AG742="N/A", $T742,$AG742)))))))</f>
        <v>1</v>
      </c>
      <c r="BV742" s="16">
        <f>IF(BD742="R", $CA742, IF(OR(BD742="P", BD742="T", BD742="N"), 0, IF($C742="DM", $T742, IF(OR(BD742="Y", BD742="IR"),$AM742,IF(BD742="C", IF($BI742="Y", IF($BA742="C", IF($AF742="N/A", $Q742, $AF742), IF($AF742="N/A", $T742, $AM742)), IF($AG742="N/A", $T742,$AG742)))))))</f>
        <v>1</v>
      </c>
      <c r="BW742" s="16">
        <f>IF(BE742="R", $CA742, IF(OR(BE742="P", BE742="T", BE742="N"), 0, IF($C742="DM", $T742, IF(OR(BE742="Y", BE742="IR"),$AM742,IF(BE742="C", IF($BI742="Y", IF($BA742="C", IF($AF742="N/A", $Q742, $AF742), IF($AF742="N/A", $T742, $AM742)), IF($AG742="N/A", $T742,$AG742)))))))</f>
        <v>1</v>
      </c>
      <c r="BX742" s="16">
        <f>IF(BF742="R", $CA742, IF(OR(BF742="P", BF742="T", BF742="N"), 0, IF($C742="DM", $T742, IF(OR(BF742="Y", BF742="IR"),$AM742,IF(BF742="C", IF($BI742="Y", IF($BA742="C", IF($AF742="N/A", $Q742, $AF742), IF($AF742="N/A", $T742, $AM742)), IF($AG742="N/A", $T742,$AG742)))))))</f>
        <v>1</v>
      </c>
      <c r="BY742" s="16">
        <f>IF(BG742="R", $CA742, IF(OR(BG742="P", BG742="T", BG742="N"), 0, IF($C742="DM", $T742, IF(OR(BG742="Y", BG742="IR"),$AM742,IF(BG742="C", IF($BI742="Y", IF($BA742="C", IF($AF742="N/A", $Q742, $AF742), IF($AF742="N/A", $T742, $AM742)), IF($AG742="N/A", $T742,$AG742)))))))</f>
        <v>1</v>
      </c>
      <c r="BZ742" s="16">
        <f>IF(BH742="R", $CA742, IF(OR(BH742="P", BH742="T", BH742="N"), 0, IF($C742="DM", $T742, IF(OR(BH742="Y", BH742="IR"),$AM742,IF(BH742="C", IF($BI742="Y", IF($BA742="C", IF($AF742="N/A", $Q742, $AF742), IF($AF742="N/A", $T742, $AM742)), IF($AG742="N/A", $T742,$AG742)))))))</f>
        <v>1</v>
      </c>
      <c r="CA742" s="15" t="s">
        <v>75</v>
      </c>
      <c r="CB742" s="16">
        <f>BZ742</f>
        <v>1</v>
      </c>
      <c r="CC742" s="15" t="str">
        <f>IF(OR($BH742="T", $BH742="R"), 0, IF($BH742="C", IF($BI742="Y", IF($BA742="C", 0, IF(AF742="N/A", Q742-T742, AF742-AG742)), IF($AF742="N/A", U742, AH742)), AN742))</f>
        <v>N/A</v>
      </c>
      <c r="CD742" s="15" t="str">
        <f>IF(OR($BH742="T", $BH742="R"), 0, IF($BH742="C", IF($BI742="Y", 0, IF($AF742="N/A", V742, AI742)), AO742))</f>
        <v>N/A</v>
      </c>
      <c r="CE742" s="15" t="str">
        <f>IF(OR($BH742="T", $BH742="R"), 0, IF($BH742="C", IF($BI742="Y", 0, IF($AF742="N/A", W742, AJ742)), AP742))</f>
        <v>N/A</v>
      </c>
      <c r="CF742" s="15" t="str">
        <f>IF(OR($BH742="T", $BH742="R"), 0, IF($BH742="C", IF($BI742="Y", 0, IF($AF742="N/A", X742, AK742)), AQ742))</f>
        <v>N/A</v>
      </c>
      <c r="CG742" t="str">
        <f>IF(AC742="N/A", "S:"&amp;L742&amp;" G:"&amp;M742&amp;" GR:"&amp;Q742, IF(AC742=0, "S:"&amp;L742&amp;" G:"&amp;M742&amp;" GR:"&amp;Q742, "S:"&amp;L742&amp;"/"&amp;AD742&amp;" G:"&amp;AE742&amp;" GR:"&amp;AF742))</f>
        <v>S:0 G:1 GR:1</v>
      </c>
    </row>
    <row r="743" spans="1:85" x14ac:dyDescent="0.25">
      <c r="A743" s="14">
        <v>5185</v>
      </c>
      <c r="B743" s="15" t="s">
        <v>2780</v>
      </c>
      <c r="C743" s="15" t="s">
        <v>67</v>
      </c>
      <c r="D743" s="15" t="s">
        <v>60</v>
      </c>
      <c r="E743" s="15">
        <f>VLOOKUP(B743, 'Rookie Year'!$A$2:$B$55679,2,FALSE)</f>
        <v>2023</v>
      </c>
      <c r="F743" s="15">
        <v>2023</v>
      </c>
      <c r="G743" s="15" t="s">
        <v>40</v>
      </c>
      <c r="H743" s="15" t="s">
        <v>2181</v>
      </c>
      <c r="I743" s="16">
        <v>3</v>
      </c>
      <c r="J743" s="15">
        <v>4</v>
      </c>
      <c r="K743" s="17">
        <f>IF(AND(G743&lt;&gt;"N",R743="N/A"), IF(I743&lt;4, 0, 0.25),IF(I743=1, IF(J743=1,0.25, 0.25), IF(I743&lt;13, 0.25, IF(I743&lt;26, 0.4, IF(I743&lt;51, 0.6, 0.75)))))</f>
        <v>0</v>
      </c>
      <c r="L743" s="16">
        <f>I743-M743</f>
        <v>3</v>
      </c>
      <c r="M743" s="16">
        <f>ROUNDUP(I743*K743,0)</f>
        <v>0</v>
      </c>
      <c r="N743" s="16">
        <f>M743*J743</f>
        <v>0</v>
      </c>
      <c r="O743" s="16">
        <v>0</v>
      </c>
      <c r="P743" s="16">
        <v>0</v>
      </c>
      <c r="Q743" s="16">
        <f>N743-O743-P743</f>
        <v>0</v>
      </c>
      <c r="R743" s="15" t="s">
        <v>75</v>
      </c>
      <c r="S743" s="15">
        <f>IF(R743="N/A", J743-($B$1-F743), J743-($B$1-R743))</f>
        <v>3</v>
      </c>
      <c r="T743" s="16">
        <v>0</v>
      </c>
      <c r="U743" s="16">
        <v>0</v>
      </c>
      <c r="V743" s="16">
        <v>0</v>
      </c>
      <c r="W743" s="16" t="str">
        <f>IF($S743&lt;4, "N/A", $M743)</f>
        <v>N/A</v>
      </c>
      <c r="X743" s="16" t="str">
        <f>IF($S743&lt;5, "N/A", $M743)</f>
        <v>N/A</v>
      </c>
      <c r="Y743" s="15" t="str">
        <f>IF(SUM(T743:X743)&lt;&gt;Q743, "CHECK", "OK")</f>
        <v>OK</v>
      </c>
      <c r="Z743" s="15" t="str">
        <f>IF(F743=$B$1, "No", IF(S743=1, "Yes", "No"))</f>
        <v>No</v>
      </c>
      <c r="AA743" s="18" t="str">
        <f>IF(C743="DM", "N/A", IF(Z743="No","N/A",VLOOKUP(B743,'Extension List'!$A$3:$R$1972,18,FALSE)))</f>
        <v>N/A</v>
      </c>
      <c r="AB743" s="15" t="str">
        <f>IF(C743="DM", "N/A", IF(Z743="No","N/A",VLOOKUP(B743,'Extension List'!$A$3:$T$1972,20,FALSE)))</f>
        <v>N/A</v>
      </c>
      <c r="AC743" s="15" t="str">
        <f>IF(AA743="N/A", "N/A", 0)</f>
        <v>N/A</v>
      </c>
      <c r="AD743" s="16" t="str">
        <f>IF(AE743="N/A", "N/A", AA743-AE743)</f>
        <v>N/A</v>
      </c>
      <c r="AE743" s="16" t="str">
        <f>IF(AA743="N/A", "N/A", IF(AC743&gt;0, IF(AA743&lt;13, ROUNDUP(0.25*AA743,0), IF(AA743&lt;26, ROUNDUP(0.4*AA743,0), IF(AA743&lt;51, ROUNDUP(0.6*AA743,0), ROUNDUP(0.75*AA743,0)))), "N/A"))</f>
        <v>N/A</v>
      </c>
      <c r="AF743" s="16" t="str">
        <f>IF(AD743="N/A","N/A", (AE743*AC743)+Q743)</f>
        <v>N/A</v>
      </c>
      <c r="AG743" s="16" t="str">
        <f>IF($AF743="N/A", "N/A", "TBC")</f>
        <v>N/A</v>
      </c>
      <c r="AH743" s="16" t="str">
        <f>IF($AF743="N/A", "N/A", "TBC")</f>
        <v>N/A</v>
      </c>
      <c r="AI743" s="16" t="str">
        <f>IF($AF743="N/A","N/A",IF(AC743&gt;1,"TBC","N/A"))</f>
        <v>N/A</v>
      </c>
      <c r="AJ743" s="16" t="str">
        <f>IF($AF743="N/A","N/A",IF(AC743&gt;2,"TBC","N/A"))</f>
        <v>N/A</v>
      </c>
      <c r="AK743" s="16" t="str">
        <f>IF($AF743="N/A","N/A",IF(AC743&gt;3,"TBC","N/A"))</f>
        <v>N/A</v>
      </c>
      <c r="AL743" s="16" t="str">
        <f>IF(AC743="N/A","N/A",IF(AC743&gt;0,IF(SUM(AG743:AK743)&lt;&gt;AF743,"CHECK","OK"),"N/A"))</f>
        <v>N/A</v>
      </c>
      <c r="AM743" s="16">
        <f>IF(AD743="N/A", L743+T743, L743+AG743)</f>
        <v>3</v>
      </c>
      <c r="AN743" s="16">
        <f>IF(AD743="N/A", IF(U743="N/A", "N/A", L743+U743), AD743+AH743)</f>
        <v>3</v>
      </c>
      <c r="AO743" s="16">
        <f>IF(AD743="N/A", IF(V743="N/A", "N/A", L743+V743), IF(AI743="N/A", "N/A", AD743+AI743))</f>
        <v>3</v>
      </c>
      <c r="AP743" s="16" t="str">
        <f>IF(AD743="N/A", IF(W743="N/A", "N/A", L743+W743), IF(AJ743="N/A", "N/A", AD743+AJ743))</f>
        <v>N/A</v>
      </c>
      <c r="AQ743" s="16" t="str">
        <f>IF(AD743="N/A", IF(X743="N/A", "N/A", L743+X743), IF(AK743="N/A", "N/A", AD743+AK743))</f>
        <v>N/A</v>
      </c>
      <c r="AR743" s="15" t="s">
        <v>40</v>
      </c>
      <c r="AS743" s="15" t="s">
        <v>40</v>
      </c>
      <c r="AT743" s="15" t="s">
        <v>40</v>
      </c>
      <c r="AU743" s="15" t="s">
        <v>40</v>
      </c>
      <c r="AV743" s="15" t="s">
        <v>40</v>
      </c>
      <c r="AW743" s="15" t="s">
        <v>40</v>
      </c>
      <c r="AX743" s="15" t="s">
        <v>40</v>
      </c>
      <c r="AY743" s="15" t="s">
        <v>40</v>
      </c>
      <c r="AZ743" s="15" t="s">
        <v>40</v>
      </c>
      <c r="BA743" s="15" t="s">
        <v>40</v>
      </c>
      <c r="BB743" s="15" t="s">
        <v>40</v>
      </c>
      <c r="BC743" s="15" t="s">
        <v>40</v>
      </c>
      <c r="BD743" s="15" t="s">
        <v>40</v>
      </c>
      <c r="BE743" s="15" t="s">
        <v>40</v>
      </c>
      <c r="BF743" s="15" t="s">
        <v>40</v>
      </c>
      <c r="BG743" s="15" t="s">
        <v>40</v>
      </c>
      <c r="BH743" s="15" t="s">
        <v>40</v>
      </c>
      <c r="BI743" s="15"/>
      <c r="BJ743" s="16">
        <f>IF(AR743="R", $CA743, IF(OR(AR743="P", AR743="T", AR743="N"), 0, IF($C743="DM", $T743, IF(OR(AR743="Y", AR743="IR"),$AM743,IF(AR743="C", IF($BI743="Y", IF($AF743="N/A", $Q743, $AF743), IF($AG743="N/A", $T743,$AG743)))))))</f>
        <v>3</v>
      </c>
      <c r="BK743" s="16">
        <f>IF(AS743="R", $CA743, IF(OR(AS743="P", AS743="T", AS743="N"), 0, IF($C743="DM", $T743, IF(OR(AS743="Y", AS743="IR"),$AM743,IF(AS743="C", IF($BI743="Y", IF($AF743="N/A", $Q743, $AF743), IF($AG743="N/A", $T743,$AG743)))))))</f>
        <v>3</v>
      </c>
      <c r="BL743" s="16">
        <f>IF(AT743="R", $CA743, IF(OR(AT743="P", AT743="T", AT743="N"), 0, IF($C743="DM", $T743, IF(OR(AT743="Y", AT743="IR"),$AM743,IF(AT743="C", IF($BI743="Y", IF($AF743="N/A", $Q743, $AF743), IF($AG743="N/A", $T743,$AG743)))))))</f>
        <v>3</v>
      </c>
      <c r="BM743" s="16">
        <f>IF(AU743="R", $CA743, IF(OR(AU743="P", AU743="T", AU743="N"), 0, IF($C743="DM", $T743, IF(OR(AU743="Y", AU743="IR"),$AM743,IF(AU743="C", IF($BI743="Y", IF($AF743="N/A", $Q743, $AF743), IF($AG743="N/A", $T743,$AG743)))))))</f>
        <v>3</v>
      </c>
      <c r="BN743" s="16">
        <f>IF(AV743="R", $CA743, IF(OR(AV743="P", AV743="T", AV743="N"), 0, IF($C743="DM", $T743, IF(OR(AV743="Y", AV743="IR"),$AM743,IF(AV743="C", IF($BI743="Y", IF($AF743="N/A", $Q743, $AF743), IF($AG743="N/A", $T743,$AG743)))))))</f>
        <v>3</v>
      </c>
      <c r="BO743" s="16">
        <f>IF(AW743="R", $CA743, IF(OR(AW743="P", AW743="T", AW743="N"), 0, IF($C743="DM", $T743, IF(OR(AW743="Y", AW743="IR"),$AM743,IF(AW743="C", IF($BI743="Y", IF($AF743="N/A", $Q743, $AF743), IF($AG743="N/A", $T743,$AG743)))))))</f>
        <v>3</v>
      </c>
      <c r="BP743" s="16">
        <f>IF(AX743="R", $CA743, IF(OR(AX743="P", AX743="T", AX743="N"), 0, IF($C743="DM", $T743, IF(OR(AX743="Y", AX743="IR"),$AM743,IF(AX743="C", IF($BI743="Y", IF($AF743="N/A", $Q743, $AF743), IF($AG743="N/A", $T743,$AG743)))))))</f>
        <v>3</v>
      </c>
      <c r="BQ743" s="16">
        <f>IF(AY743="R", $CA743, IF(OR(AY743="P", AY743="T", AY743="N"), 0, IF($C743="DM", $T743, IF(OR(AY743="Y", AY743="IR"),$AM743,IF(AY743="C", IF($BI743="Y", IF($AF743="N/A", $Q743, $AF743), IF($AG743="N/A", $T743,$AG743)))))))</f>
        <v>3</v>
      </c>
      <c r="BR743" s="16">
        <f>IF(AZ743="R", $CA743, IF(OR(AZ743="P", AZ743="T", AZ743="N"), 0, IF($C743="DM", $T743, IF(OR(AZ743="Y", AZ743="IR"),$AM743,IF(AZ743="C", IF($BI743="Y", IF($AF743="N/A", $Q743, $AF743), IF($AG743="N/A", $T743,$AG743)))))))</f>
        <v>3</v>
      </c>
      <c r="BS743" s="16">
        <f>IF(BA743="R", $CA743, IF(OR(BA743="P", BA743="T", BA743="N"), 0, IF($C743="DM", $T743, IF(OR(BA743="Y", BA743="IR"),$AM743,IF(BA743="C", IF($BI743="Y", IF($AF743="N/A", $Q743, $AF743), IF($AG743="N/A", $T743,$AG743)))))))</f>
        <v>3</v>
      </c>
      <c r="BT743" s="16">
        <f>IF(BB743="R", $CA743, IF(OR(BB743="P", BB743="T", BB743="N"), 0, IF($C743="DM", $T743, IF(OR(BB743="Y", BB743="IR"),$AM743,IF(BB743="C", IF($BI743="Y", IF($BA743="C", IF($AF743="N/A", $Q743, $AF743), IF($AF743="N/A", $T743, $AM743)), IF($AG743="N/A", $T743,$AG743)))))))</f>
        <v>3</v>
      </c>
      <c r="BU743" s="16">
        <f>IF(BC743="R", $CA743, IF(OR(BC743="P", BC743="T", BC743="N"), 0, IF($C743="DM", $T743, IF(OR(BC743="Y", BC743="IR"),$AM743,IF(BC743="C", IF($BI743="Y", IF($BA743="C", IF($AF743="N/A", $Q743, $AF743), IF($AF743="N/A", $T743, $AM743)), IF($AG743="N/A", $T743,$AG743)))))))</f>
        <v>3</v>
      </c>
      <c r="BV743" s="16">
        <f>IF(BD743="R", $CA743, IF(OR(BD743="P", BD743="T", BD743="N"), 0, IF($C743="DM", $T743, IF(OR(BD743="Y", BD743="IR"),$AM743,IF(BD743="C", IF($BI743="Y", IF($BA743="C", IF($AF743="N/A", $Q743, $AF743), IF($AF743="N/A", $T743, $AM743)), IF($AG743="N/A", $T743,$AG743)))))))</f>
        <v>3</v>
      </c>
      <c r="BW743" s="16">
        <f>IF(BE743="R", $CA743, IF(OR(BE743="P", BE743="T", BE743="N"), 0, IF($C743="DM", $T743, IF(OR(BE743="Y", BE743="IR"),$AM743,IF(BE743="C", IF($BI743="Y", IF($BA743="C", IF($AF743="N/A", $Q743, $AF743), IF($AF743="N/A", $T743, $AM743)), IF($AG743="N/A", $T743,$AG743)))))))</f>
        <v>3</v>
      </c>
      <c r="BX743" s="16">
        <f>IF(BF743="R", $CA743, IF(OR(BF743="P", BF743="T", BF743="N"), 0, IF($C743="DM", $T743, IF(OR(BF743="Y", BF743="IR"),$AM743,IF(BF743="C", IF($BI743="Y", IF($BA743="C", IF($AF743="N/A", $Q743, $AF743), IF($AF743="N/A", $T743, $AM743)), IF($AG743="N/A", $T743,$AG743)))))))</f>
        <v>3</v>
      </c>
      <c r="BY743" s="16">
        <f>IF(BG743="R", $CA743, IF(OR(BG743="P", BG743="T", BG743="N"), 0, IF($C743="DM", $T743, IF(OR(BG743="Y", BG743="IR"),$AM743,IF(BG743="C", IF($BI743="Y", IF($BA743="C", IF($AF743="N/A", $Q743, $AF743), IF($AF743="N/A", $T743, $AM743)), IF($AG743="N/A", $T743,$AG743)))))))</f>
        <v>3</v>
      </c>
      <c r="BZ743" s="16">
        <f>IF(BH743="R", $CA743, IF(OR(BH743="P", BH743="T", BH743="N"), 0, IF($C743="DM", $T743, IF(OR(BH743="Y", BH743="IR"),$AM743,IF(BH743="C", IF($BI743="Y", IF($BA743="C", IF($AF743="N/A", $Q743, $AF743), IF($AF743="N/A", $T743, $AM743)), IF($AG743="N/A", $T743,$AG743)))))))</f>
        <v>3</v>
      </c>
      <c r="CA743" s="15" t="s">
        <v>75</v>
      </c>
      <c r="CB743" s="16">
        <f>BZ743</f>
        <v>3</v>
      </c>
      <c r="CC743" s="15">
        <f>IF(OR($BH743="T", $BH743="R"), 0, IF($BH743="C", IF($BI743="Y", IF($BA743="C", 0, IF(AF743="N/A", Q743-T743, AF743-AG743)), IF($AF743="N/A", U743, AH743)), AN743))</f>
        <v>3</v>
      </c>
      <c r="CD743" s="15">
        <f>IF(OR($BH743="T", $BH743="R"), 0, IF($BH743="C", IF($BI743="Y", 0, IF($AF743="N/A", V743, AI743)), AO743))</f>
        <v>3</v>
      </c>
      <c r="CE743" s="15" t="str">
        <f>IF(OR($BH743="T", $BH743="R"), 0, IF($BH743="C", IF($BI743="Y", 0, IF($AF743="N/A", W743, AJ743)), AP743))</f>
        <v>N/A</v>
      </c>
      <c r="CF743" s="15" t="str">
        <f>IF(OR($BH743="T", $BH743="R"), 0, IF($BH743="C", IF($BI743="Y", 0, IF($AF743="N/A", X743, AK743)), AQ743))</f>
        <v>N/A</v>
      </c>
      <c r="CG743" t="str">
        <f>IF(AC743="N/A", "S:"&amp;L743&amp;" G:"&amp;M743&amp;" GR:"&amp;Q743, IF(AC743=0, "S:"&amp;L743&amp;" G:"&amp;M743&amp;" GR:"&amp;Q743, "S:"&amp;L743&amp;"/"&amp;AD743&amp;" G:"&amp;AE743&amp;" GR:"&amp;AF743))</f>
        <v>S:3 G:0 GR:0</v>
      </c>
    </row>
    <row r="744" spans="1:85" x14ac:dyDescent="0.25">
      <c r="A744" s="14">
        <v>3661</v>
      </c>
      <c r="B744" s="15" t="s">
        <v>2077</v>
      </c>
      <c r="C744" s="15" t="s">
        <v>67</v>
      </c>
      <c r="D744" s="15" t="s">
        <v>60</v>
      </c>
      <c r="E744" s="15">
        <f>VLOOKUP(B744, 'Rookie Year'!$A$2:$B$55679,2,FALSE)</f>
        <v>2020</v>
      </c>
      <c r="F744" s="15">
        <v>2020</v>
      </c>
      <c r="G744" s="15" t="s">
        <v>40</v>
      </c>
      <c r="H744" s="15" t="s">
        <v>2199</v>
      </c>
      <c r="I744" s="16">
        <v>1</v>
      </c>
      <c r="J744" s="15">
        <v>3</v>
      </c>
      <c r="K744" s="17">
        <f>IF(AND(G744&lt;&gt;"N",R744="N/A"), IF(I744&lt;4, 0, 0.25),IF(I744=1, IF(J744=1,0.25, 0.25), IF(I744&lt;13, 0.25, IF(I744&lt;26, 0.4, IF(I744&lt;51, 0.6, 0.75)))))</f>
        <v>0.25</v>
      </c>
      <c r="L744" s="16">
        <f>I744-M744</f>
        <v>0</v>
      </c>
      <c r="M744" s="16">
        <f>ROUNDUP(I744*K744,0)</f>
        <v>1</v>
      </c>
      <c r="N744" s="16">
        <f>M744*J744</f>
        <v>3</v>
      </c>
      <c r="O744" s="16">
        <v>2</v>
      </c>
      <c r="P744" s="16">
        <v>0</v>
      </c>
      <c r="Q744" s="16">
        <f>N744-O744-P744</f>
        <v>1</v>
      </c>
      <c r="R744" s="15">
        <v>2022</v>
      </c>
      <c r="S744" s="15">
        <f>IF(R744="N/A", J744-($B$1-F744), J744-($B$1-R744))</f>
        <v>1</v>
      </c>
      <c r="T744" s="16">
        <v>1</v>
      </c>
      <c r="U744" s="16" t="str">
        <f>IF($S744&lt;2, "N/A", $M744)</f>
        <v>N/A</v>
      </c>
      <c r="V744" s="16" t="str">
        <f>IF($S744&lt;3, "N/A", $M744)</f>
        <v>N/A</v>
      </c>
      <c r="W744" s="16" t="str">
        <f>IF($S744&lt;4, "N/A", $M744)</f>
        <v>N/A</v>
      </c>
      <c r="X744" s="16" t="str">
        <f>IF($S744&lt;5, "N/A", $M744)</f>
        <v>N/A</v>
      </c>
      <c r="Y744" s="15" t="str">
        <f>IF(SUM(T744:X744)&lt;&gt;Q744, "CHECK", "OK")</f>
        <v>OK</v>
      </c>
      <c r="Z744" s="15" t="str">
        <f>IF(F744=$B$1, "No", IF(S744=1, "Yes", "No"))</f>
        <v>Yes</v>
      </c>
      <c r="AA744" s="18">
        <f>IF(C744="DM", "N/A", IF(Z744="No","N/A",VLOOKUP(B744,'Extension List'!$A$3:$R$1972,18,FALSE)))</f>
        <v>38</v>
      </c>
      <c r="AB744" s="15">
        <f>IF(C744="DM", "N/A", IF(Z744="No","N/A",VLOOKUP(B744,'Extension List'!$A$3:$T$1972,20,FALSE)))</f>
        <v>4</v>
      </c>
      <c r="AC744" s="15">
        <f>IF(AA744="N/A", "N/A", 0)</f>
        <v>0</v>
      </c>
      <c r="AD744" s="16" t="str">
        <f>IF(AE744="N/A", "N/A", AA744-AE744)</f>
        <v>N/A</v>
      </c>
      <c r="AE744" s="16" t="str">
        <f>IF(AA744="N/A", "N/A", IF(AC744&gt;0, IF(AA744&lt;13, ROUNDUP(0.25*AA744,0), IF(AA744&lt;26, ROUNDUP(0.4*AA744,0), IF(AA744&lt;51, ROUNDUP(0.6*AA744,0), ROUNDUP(0.75*AA744,0)))), "N/A"))</f>
        <v>N/A</v>
      </c>
      <c r="AF744" s="16" t="str">
        <f>IF(AD744="N/A","N/A", (AE744*AC744)+Q744)</f>
        <v>N/A</v>
      </c>
      <c r="AG744" s="16" t="str">
        <f>IF($AF744="N/A", "N/A", "TBC")</f>
        <v>N/A</v>
      </c>
      <c r="AH744" s="16" t="str">
        <f>IF($AF744="N/A", "N/A", "TBC")</f>
        <v>N/A</v>
      </c>
      <c r="AI744" s="16" t="str">
        <f>IF($AF744="N/A","N/A",IF(AC744&gt;1,"TBC","N/A"))</f>
        <v>N/A</v>
      </c>
      <c r="AJ744" s="16" t="str">
        <f>IF($AF744="N/A","N/A",IF(AC744&gt;2,"TBC","N/A"))</f>
        <v>N/A</v>
      </c>
      <c r="AK744" s="16" t="str">
        <f>IF($AF744="N/A","N/A",IF(AC744&gt;3,"TBC","N/A"))</f>
        <v>N/A</v>
      </c>
      <c r="AL744" s="16" t="str">
        <f>IF(AC744="N/A","N/A",IF(AC744&gt;0,IF(SUM(AG744:AK744)&lt;&gt;AF744,"CHECK","OK"),"N/A"))</f>
        <v>N/A</v>
      </c>
      <c r="AM744" s="16">
        <f>IF(AD744="N/A", L744+T744, L744+AG744)</f>
        <v>1</v>
      </c>
      <c r="AN744" s="16" t="str">
        <f>IF(AD744="N/A", IF(U744="N/A", "N/A", L744+U744), AD744+AH744)</f>
        <v>N/A</v>
      </c>
      <c r="AO744" s="16" t="str">
        <f>IF(AD744="N/A", IF(V744="N/A", "N/A", L744+V744), IF(AI744="N/A", "N/A", AD744+AI744))</f>
        <v>N/A</v>
      </c>
      <c r="AP744" s="16" t="str">
        <f>IF(AD744="N/A", IF(W744="N/A", "N/A", L744+W744), IF(AJ744="N/A", "N/A", AD744+AJ744))</f>
        <v>N/A</v>
      </c>
      <c r="AQ744" s="16" t="str">
        <f>IF(AD744="N/A", IF(X744="N/A", "N/A", L744+X744), IF(AK744="N/A", "N/A", AD744+AK744))</f>
        <v>N/A</v>
      </c>
      <c r="AR744" s="15" t="s">
        <v>40</v>
      </c>
      <c r="AS744" s="15" t="s">
        <v>40</v>
      </c>
      <c r="AT744" s="15" t="s">
        <v>40</v>
      </c>
      <c r="AU744" s="15" t="s">
        <v>40</v>
      </c>
      <c r="AV744" s="15" t="s">
        <v>40</v>
      </c>
      <c r="AW744" s="15" t="s">
        <v>40</v>
      </c>
      <c r="AX744" s="15" t="s">
        <v>40</v>
      </c>
      <c r="AY744" s="15" t="s">
        <v>40</v>
      </c>
      <c r="AZ744" s="15" t="s">
        <v>40</v>
      </c>
      <c r="BA744" s="15" t="s">
        <v>40</v>
      </c>
      <c r="BB744" s="15" t="s">
        <v>40</v>
      </c>
      <c r="BC744" s="15" t="s">
        <v>40</v>
      </c>
      <c r="BD744" s="15" t="s">
        <v>40</v>
      </c>
      <c r="BE744" s="15" t="s">
        <v>40</v>
      </c>
      <c r="BF744" s="15" t="s">
        <v>40</v>
      </c>
      <c r="BG744" s="15" t="s">
        <v>40</v>
      </c>
      <c r="BH744" s="15" t="s">
        <v>40</v>
      </c>
      <c r="BI744" s="15"/>
      <c r="BJ744" s="16">
        <f>IF(AR744="R", $CA744, IF(OR(AR744="P", AR744="T", AR744="N"), 0, IF($C744="DM", $T744, IF(OR(AR744="Y", AR744="IR"),$AM744,IF(AR744="C", IF($BI744="Y", IF($AF744="N/A", $Q744, $AF744), IF($AG744="N/A", $T744,$AG744)))))))</f>
        <v>1</v>
      </c>
      <c r="BK744" s="16">
        <f>IF(AS744="R", $CA744, IF(OR(AS744="P", AS744="T", AS744="N"), 0, IF($C744="DM", $T744, IF(OR(AS744="Y", AS744="IR"),$AM744,IF(AS744="C", IF($BI744="Y", IF($AF744="N/A", $Q744, $AF744), IF($AG744="N/A", $T744,$AG744)))))))</f>
        <v>1</v>
      </c>
      <c r="BL744" s="16">
        <f>IF(AT744="R", $CA744, IF(OR(AT744="P", AT744="T", AT744="N"), 0, IF($C744="DM", $T744, IF(OR(AT744="Y", AT744="IR"),$AM744,IF(AT744="C", IF($BI744="Y", IF($AF744="N/A", $Q744, $AF744), IF($AG744="N/A", $T744,$AG744)))))))</f>
        <v>1</v>
      </c>
      <c r="BM744" s="16">
        <f>IF(AU744="R", $CA744, IF(OR(AU744="P", AU744="T", AU744="N"), 0, IF($C744="DM", $T744, IF(OR(AU744="Y", AU744="IR"),$AM744,IF(AU744="C", IF($BI744="Y", IF($AF744="N/A", $Q744, $AF744), IF($AG744="N/A", $T744,$AG744)))))))</f>
        <v>1</v>
      </c>
      <c r="BN744" s="16">
        <f>IF(AV744="R", $CA744, IF(OR(AV744="P", AV744="T", AV744="N"), 0, IF($C744="DM", $T744, IF(OR(AV744="Y", AV744="IR"),$AM744,IF(AV744="C", IF($BI744="Y", IF($AF744="N/A", $Q744, $AF744), IF($AG744="N/A", $T744,$AG744)))))))</f>
        <v>1</v>
      </c>
      <c r="BO744" s="16">
        <f>IF(AW744="R", $CA744, IF(OR(AW744="P", AW744="T", AW744="N"), 0, IF($C744="DM", $T744, IF(OR(AW744="Y", AW744="IR"),$AM744,IF(AW744="C", IF($BI744="Y", IF($AF744="N/A", $Q744, $AF744), IF($AG744="N/A", $T744,$AG744)))))))</f>
        <v>1</v>
      </c>
      <c r="BP744" s="16">
        <f>IF(AX744="R", $CA744, IF(OR(AX744="P", AX744="T", AX744="N"), 0, IF($C744="DM", $T744, IF(OR(AX744="Y", AX744="IR"),$AM744,IF(AX744="C", IF($BI744="Y", IF($AF744="N/A", $Q744, $AF744), IF($AG744="N/A", $T744,$AG744)))))))</f>
        <v>1</v>
      </c>
      <c r="BQ744" s="16">
        <f>IF(AY744="R", $CA744, IF(OR(AY744="P", AY744="T", AY744="N"), 0, IF($C744="DM", $T744, IF(OR(AY744="Y", AY744="IR"),$AM744,IF(AY744="C", IF($BI744="Y", IF($AF744="N/A", $Q744, $AF744), IF($AG744="N/A", $T744,$AG744)))))))</f>
        <v>1</v>
      </c>
      <c r="BR744" s="16">
        <f>IF(AZ744="R", $CA744, IF(OR(AZ744="P", AZ744="T", AZ744="N"), 0, IF($C744="DM", $T744, IF(OR(AZ744="Y", AZ744="IR"),$AM744,IF(AZ744="C", IF($BI744="Y", IF($AF744="N/A", $Q744, $AF744), IF($AG744="N/A", $T744,$AG744)))))))</f>
        <v>1</v>
      </c>
      <c r="BS744" s="16">
        <f>IF(BA744="R", $CA744, IF(OR(BA744="P", BA744="T", BA744="N"), 0, IF($C744="DM", $T744, IF(OR(BA744="Y", BA744="IR"),$AM744,IF(BA744="C", IF($BI744="Y", IF($AF744="N/A", $Q744, $AF744), IF($AG744="N/A", $T744,$AG744)))))))</f>
        <v>1</v>
      </c>
      <c r="BT744" s="16">
        <f>IF(BB744="R", $CA744, IF(OR(BB744="P", BB744="T", BB744="N"), 0, IF($C744="DM", $T744, IF(OR(BB744="Y", BB744="IR"),$AM744,IF(BB744="C", IF($BI744="Y", IF($BA744="C", IF($AF744="N/A", $Q744, $AF744), IF($AF744="N/A", $T744, $AM744)), IF($AG744="N/A", $T744,$AG744)))))))</f>
        <v>1</v>
      </c>
      <c r="BU744" s="16">
        <f>IF(BC744="R", $CA744, IF(OR(BC744="P", BC744="T", BC744="N"), 0, IF($C744="DM", $T744, IF(OR(BC744="Y", BC744="IR"),$AM744,IF(BC744="C", IF($BI744="Y", IF($BA744="C", IF($AF744="N/A", $Q744, $AF744), IF($AF744="N/A", $T744, $AM744)), IF($AG744="N/A", $T744,$AG744)))))))</f>
        <v>1</v>
      </c>
      <c r="BV744" s="16">
        <f>IF(BD744="R", $CA744, IF(OR(BD744="P", BD744="T", BD744="N"), 0, IF($C744="DM", $T744, IF(OR(BD744="Y", BD744="IR"),$AM744,IF(BD744="C", IF($BI744="Y", IF($BA744="C", IF($AF744="N/A", $Q744, $AF744), IF($AF744="N/A", $T744, $AM744)), IF($AG744="N/A", $T744,$AG744)))))))</f>
        <v>1</v>
      </c>
      <c r="BW744" s="16">
        <f>IF(BE744="R", $CA744, IF(OR(BE744="P", BE744="T", BE744="N"), 0, IF($C744="DM", $T744, IF(OR(BE744="Y", BE744="IR"),$AM744,IF(BE744="C", IF($BI744="Y", IF($BA744="C", IF($AF744="N/A", $Q744, $AF744), IF($AF744="N/A", $T744, $AM744)), IF($AG744="N/A", $T744,$AG744)))))))</f>
        <v>1</v>
      </c>
      <c r="BX744" s="16">
        <f>IF(BF744="R", $CA744, IF(OR(BF744="P", BF744="T", BF744="N"), 0, IF($C744="DM", $T744, IF(OR(BF744="Y", BF744="IR"),$AM744,IF(BF744="C", IF($BI744="Y", IF($BA744="C", IF($AF744="N/A", $Q744, $AF744), IF($AF744="N/A", $T744, $AM744)), IF($AG744="N/A", $T744,$AG744)))))))</f>
        <v>1</v>
      </c>
      <c r="BY744" s="16">
        <f>IF(BG744="R", $CA744, IF(OR(BG744="P", BG744="T", BG744="N"), 0, IF($C744="DM", $T744, IF(OR(BG744="Y", BG744="IR"),$AM744,IF(BG744="C", IF($BI744="Y", IF($BA744="C", IF($AF744="N/A", $Q744, $AF744), IF($AF744="N/A", $T744, $AM744)), IF($AG744="N/A", $T744,$AG744)))))))</f>
        <v>1</v>
      </c>
      <c r="BZ744" s="16">
        <f>IF(BH744="R", $CA744, IF(OR(BH744="P", BH744="T", BH744="N"), 0, IF($C744="DM", $T744, IF(OR(BH744="Y", BH744="IR"),$AM744,IF(BH744="C", IF($BI744="Y", IF($BA744="C", IF($AF744="N/A", $Q744, $AF744), IF($AF744="N/A", $T744, $AM744)), IF($AG744="N/A", $T744,$AG744)))))))</f>
        <v>1</v>
      </c>
      <c r="CA744" s="15" t="s">
        <v>75</v>
      </c>
      <c r="CB744" s="16">
        <f>BZ744</f>
        <v>1</v>
      </c>
      <c r="CC744" s="15" t="str">
        <f>IF(OR($BH744="T", $BH744="R"), 0, IF($BH744="C", IF($BI744="Y", IF($BA744="C", 0, IF(AF744="N/A", Q744-T744, AF744-AG744)), IF($AF744="N/A", U744, AH744)), AN744))</f>
        <v>N/A</v>
      </c>
      <c r="CD744" s="15" t="str">
        <f>IF(OR($BH744="T", $BH744="R"), 0, IF($BH744="C", IF($BI744="Y", 0, IF($AF744="N/A", V744, AI744)), AO744))</f>
        <v>N/A</v>
      </c>
      <c r="CE744" s="15" t="str">
        <f>IF(OR($BH744="T", $BH744="R"), 0, IF($BH744="C", IF($BI744="Y", 0, IF($AF744="N/A", W744, AJ744)), AP744))</f>
        <v>N/A</v>
      </c>
      <c r="CF744" s="15" t="str">
        <f>IF(OR($BH744="T", $BH744="R"), 0, IF($BH744="C", IF($BI744="Y", 0, IF($AF744="N/A", X744, AK744)), AQ744))</f>
        <v>N/A</v>
      </c>
      <c r="CG744" t="str">
        <f>IF(AC744="N/A", "S:"&amp;L744&amp;" G:"&amp;M744&amp;" GR:"&amp;Q744, IF(AC744=0, "S:"&amp;L744&amp;" G:"&amp;M744&amp;" GR:"&amp;Q744, "S:"&amp;L744&amp;"/"&amp;AD744&amp;" G:"&amp;AE744&amp;" GR:"&amp;AF744))</f>
        <v>S:0 G:1 GR:1</v>
      </c>
    </row>
    <row r="745" spans="1:85" x14ac:dyDescent="0.25">
      <c r="A745" s="14">
        <v>5092</v>
      </c>
      <c r="B745" s="15" t="s">
        <v>1331</v>
      </c>
      <c r="C745" s="15" t="s">
        <v>67</v>
      </c>
      <c r="D745" s="15" t="s">
        <v>60</v>
      </c>
      <c r="E745" s="15">
        <f>VLOOKUP(B745, 'Rookie Year'!$A$2:$B$55679,2,FALSE)</f>
        <v>2018</v>
      </c>
      <c r="F745" s="15">
        <v>2023</v>
      </c>
      <c r="G745" s="15" t="s">
        <v>42</v>
      </c>
      <c r="H745" s="15" t="s">
        <v>1928</v>
      </c>
      <c r="I745" s="16">
        <v>20</v>
      </c>
      <c r="J745" s="15">
        <v>5</v>
      </c>
      <c r="K745" s="17">
        <f>IF(AND(G745&lt;&gt;"N",R745="N/A"), IF(I745&lt;4, 0, 0.25),IF(I745=1, IF(J745=1,0.25, 0.25), IF(I745&lt;13, 0.25, IF(I745&lt;26, 0.4, IF(I745&lt;51, 0.6, 0.75)))))</f>
        <v>0.4</v>
      </c>
      <c r="L745" s="16">
        <f>I745-M745</f>
        <v>12</v>
      </c>
      <c r="M745" s="16">
        <f>ROUNDUP(I745*K745,0)</f>
        <v>8</v>
      </c>
      <c r="N745" s="16">
        <f>M745*J745</f>
        <v>40</v>
      </c>
      <c r="O745" s="16">
        <v>8</v>
      </c>
      <c r="P745" s="16">
        <v>0</v>
      </c>
      <c r="Q745" s="16">
        <f>N745-O745-P745</f>
        <v>32</v>
      </c>
      <c r="R745" s="15" t="s">
        <v>75</v>
      </c>
      <c r="S745" s="15">
        <f>IF(R745="N/A", J745-($B$1-F745), J745-($B$1-R745))</f>
        <v>4</v>
      </c>
      <c r="T745" s="16">
        <v>8</v>
      </c>
      <c r="U745" s="16">
        <v>8</v>
      </c>
      <c r="V745" s="16">
        <v>8</v>
      </c>
      <c r="W745" s="16">
        <v>8</v>
      </c>
      <c r="X745" s="16" t="str">
        <f>IF($S745&lt;5, "N/A", $M745)</f>
        <v>N/A</v>
      </c>
      <c r="Y745" s="15" t="str">
        <f>IF(SUM(T745:X745)&lt;&gt;Q745, "CHECK", "OK")</f>
        <v>OK</v>
      </c>
      <c r="Z745" s="15" t="str">
        <f>IF(F745=$B$1, "No", IF(S745=1, "Yes", "No"))</f>
        <v>No</v>
      </c>
      <c r="AA745" s="18" t="str">
        <f>IF(C745="DM", "N/A", IF(Z745="No","N/A",VLOOKUP(B745,'Extension List'!$A$3:$R$1972,18,FALSE)))</f>
        <v>N/A</v>
      </c>
      <c r="AB745" s="15" t="str">
        <f>IF(C745="DM", "N/A", IF(Z745="No","N/A",VLOOKUP(B745,'Extension List'!$A$3:$T$1972,20,FALSE)))</f>
        <v>N/A</v>
      </c>
      <c r="AC745" s="15" t="str">
        <f>IF(AA745="N/A", "N/A", 0)</f>
        <v>N/A</v>
      </c>
      <c r="AD745" s="16" t="str">
        <f>IF(AE745="N/A", "N/A", AA745-AE745)</f>
        <v>N/A</v>
      </c>
      <c r="AE745" s="16" t="str">
        <f>IF(AA745="N/A", "N/A", IF(AC745&gt;0, IF(AA745&lt;13, ROUNDUP(0.25*AA745,0), IF(AA745&lt;26, ROUNDUP(0.4*AA745,0), IF(AA745&lt;51, ROUNDUP(0.6*AA745,0), ROUNDUP(0.75*AA745,0)))), "N/A"))</f>
        <v>N/A</v>
      </c>
      <c r="AF745" s="16" t="str">
        <f>IF(AD745="N/A","N/A", (AE745*AC745)+Q745)</f>
        <v>N/A</v>
      </c>
      <c r="AG745" s="16" t="str">
        <f>IF($AF745="N/A", "N/A", "TBC")</f>
        <v>N/A</v>
      </c>
      <c r="AH745" s="16" t="str">
        <f>IF($AF745="N/A", "N/A", "TBC")</f>
        <v>N/A</v>
      </c>
      <c r="AI745" s="16" t="str">
        <f>IF($AF745="N/A","N/A",IF(AC745&gt;1,"TBC","N/A"))</f>
        <v>N/A</v>
      </c>
      <c r="AJ745" s="16" t="str">
        <f>IF($AF745="N/A","N/A",IF(AC745&gt;2,"TBC","N/A"))</f>
        <v>N/A</v>
      </c>
      <c r="AK745" s="16" t="str">
        <f>IF($AF745="N/A","N/A",IF(AC745&gt;3,"TBC","N/A"))</f>
        <v>N/A</v>
      </c>
      <c r="AL745" s="16" t="str">
        <f>IF(AC745="N/A","N/A",IF(AC745&gt;0,IF(SUM(AG745:AK745)&lt;&gt;AF745,"CHECK","OK"),"N/A"))</f>
        <v>N/A</v>
      </c>
      <c r="AM745" s="16">
        <f>IF(AD745="N/A", L745+T745, L745+AG745)</f>
        <v>20</v>
      </c>
      <c r="AN745" s="16">
        <f>IF(AD745="N/A", IF(U745="N/A", "N/A", L745+U745), AD745+AH745)</f>
        <v>20</v>
      </c>
      <c r="AO745" s="16">
        <f>IF(AD745="N/A", IF(V745="N/A", "N/A", L745+V745), IF(AI745="N/A", "N/A", AD745+AI745))</f>
        <v>20</v>
      </c>
      <c r="AP745" s="16">
        <f>IF(AD745="N/A", IF(W745="N/A", "N/A", L745+W745), IF(AJ745="N/A", "N/A", AD745+AJ745))</f>
        <v>20</v>
      </c>
      <c r="AQ745" s="16" t="str">
        <f>IF(AD745="N/A", IF(X745="N/A", "N/A", L745+X745), IF(AK745="N/A", "N/A", AD745+AK745))</f>
        <v>N/A</v>
      </c>
      <c r="AR745" s="15" t="s">
        <v>40</v>
      </c>
      <c r="AS745" s="15" t="s">
        <v>40</v>
      </c>
      <c r="AT745" s="15" t="s">
        <v>40</v>
      </c>
      <c r="AU745" s="15" t="s">
        <v>40</v>
      </c>
      <c r="AV745" s="15" t="s">
        <v>40</v>
      </c>
      <c r="AW745" s="15" t="s">
        <v>40</v>
      </c>
      <c r="AX745" s="15" t="s">
        <v>40</v>
      </c>
      <c r="AY745" s="15" t="s">
        <v>40</v>
      </c>
      <c r="AZ745" s="15" t="s">
        <v>40</v>
      </c>
      <c r="BA745" s="15" t="s">
        <v>40</v>
      </c>
      <c r="BB745" s="15" t="s">
        <v>40</v>
      </c>
      <c r="BC745" s="15" t="s">
        <v>40</v>
      </c>
      <c r="BD745" s="15" t="s">
        <v>40</v>
      </c>
      <c r="BE745" s="15" t="s">
        <v>40</v>
      </c>
      <c r="BF745" s="15" t="s">
        <v>40</v>
      </c>
      <c r="BG745" s="15" t="s">
        <v>40</v>
      </c>
      <c r="BH745" s="15" t="s">
        <v>40</v>
      </c>
      <c r="BI745" s="15"/>
      <c r="BJ745" s="16">
        <f>IF(AR745="R", $CA745, IF(OR(AR745="P", AR745="T", AR745="N"), 0, IF($C745="DM", $T745, IF(OR(AR745="Y", AR745="IR"),$AM745,IF(AR745="C", IF($BI745="Y", IF($AF745="N/A", $Q745, $AF745), IF($AG745="N/A", $T745,$AG745)))))))</f>
        <v>20</v>
      </c>
      <c r="BK745" s="16">
        <f>IF(AS745="R", $CA745, IF(OR(AS745="P", AS745="T", AS745="N"), 0, IF($C745="DM", $T745, IF(OR(AS745="Y", AS745="IR"),$AM745,IF(AS745="C", IF($BI745="Y", IF($AF745="N/A", $Q745, $AF745), IF($AG745="N/A", $T745,$AG745)))))))</f>
        <v>20</v>
      </c>
      <c r="BL745" s="16">
        <f>IF(AT745="R", $CA745, IF(OR(AT745="P", AT745="T", AT745="N"), 0, IF($C745="DM", $T745, IF(OR(AT745="Y", AT745="IR"),$AM745,IF(AT745="C", IF($BI745="Y", IF($AF745="N/A", $Q745, $AF745), IF($AG745="N/A", $T745,$AG745)))))))</f>
        <v>20</v>
      </c>
      <c r="BM745" s="16">
        <f>IF(AU745="R", $CA745, IF(OR(AU745="P", AU745="T", AU745="N"), 0, IF($C745="DM", $T745, IF(OR(AU745="Y", AU745="IR"),$AM745,IF(AU745="C", IF($BI745="Y", IF($AF745="N/A", $Q745, $AF745), IF($AG745="N/A", $T745,$AG745)))))))</f>
        <v>20</v>
      </c>
      <c r="BN745" s="16">
        <f>IF(AV745="R", $CA745, IF(OR(AV745="P", AV745="T", AV745="N"), 0, IF($C745="DM", $T745, IF(OR(AV745="Y", AV745="IR"),$AM745,IF(AV745="C", IF($BI745="Y", IF($AF745="N/A", $Q745, $AF745), IF($AG745="N/A", $T745,$AG745)))))))</f>
        <v>20</v>
      </c>
      <c r="BO745" s="16">
        <f>IF(AW745="R", $CA745, IF(OR(AW745="P", AW745="T", AW745="N"), 0, IF($C745="DM", $T745, IF(OR(AW745="Y", AW745="IR"),$AM745,IF(AW745="C", IF($BI745="Y", IF($AF745="N/A", $Q745, $AF745), IF($AG745="N/A", $T745,$AG745)))))))</f>
        <v>20</v>
      </c>
      <c r="BP745" s="16">
        <f>IF(AX745="R", $CA745, IF(OR(AX745="P", AX745="T", AX745="N"), 0, IF($C745="DM", $T745, IF(OR(AX745="Y", AX745="IR"),$AM745,IF(AX745="C", IF($BI745="Y", IF($AF745="N/A", $Q745, $AF745), IF($AG745="N/A", $T745,$AG745)))))))</f>
        <v>20</v>
      </c>
      <c r="BQ745" s="16">
        <f>IF(AY745="R", $CA745, IF(OR(AY745="P", AY745="T", AY745="N"), 0, IF($C745="DM", $T745, IF(OR(AY745="Y", AY745="IR"),$AM745,IF(AY745="C", IF($BI745="Y", IF($AF745="N/A", $Q745, $AF745), IF($AG745="N/A", $T745,$AG745)))))))</f>
        <v>20</v>
      </c>
      <c r="BR745" s="16">
        <f>IF(AZ745="R", $CA745, IF(OR(AZ745="P", AZ745="T", AZ745="N"), 0, IF($C745="DM", $T745, IF(OR(AZ745="Y", AZ745="IR"),$AM745,IF(AZ745="C", IF($BI745="Y", IF($AF745="N/A", $Q745, $AF745), IF($AG745="N/A", $T745,$AG745)))))))</f>
        <v>20</v>
      </c>
      <c r="BS745" s="16">
        <f>IF(BA745="R", $CA745, IF(OR(BA745="P", BA745="T", BA745="N"), 0, IF($C745="DM", $T745, IF(OR(BA745="Y", BA745="IR"),$AM745,IF(BA745="C", IF($BI745="Y", IF($AF745="N/A", $Q745, $AF745), IF($AG745="N/A", $T745,$AG745)))))))</f>
        <v>20</v>
      </c>
      <c r="BT745" s="16">
        <f>IF(BB745="R", $CA745, IF(OR(BB745="P", BB745="T", BB745="N"), 0, IF($C745="DM", $T745, IF(OR(BB745="Y", BB745="IR"),$AM745,IF(BB745="C", IF($BI745="Y", IF($BA745="C", IF($AF745="N/A", $Q745, $AF745), IF($AF745="N/A", $T745, $AM745)), IF($AG745="N/A", $T745,$AG745)))))))</f>
        <v>20</v>
      </c>
      <c r="BU745" s="16">
        <f>IF(BC745="R", $CA745, IF(OR(BC745="P", BC745="T", BC745="N"), 0, IF($C745="DM", $T745, IF(OR(BC745="Y", BC745="IR"),$AM745,IF(BC745="C", IF($BI745="Y", IF($BA745="C", IF($AF745="N/A", $Q745, $AF745), IF($AF745="N/A", $T745, $AM745)), IF($AG745="N/A", $T745,$AG745)))))))</f>
        <v>20</v>
      </c>
      <c r="BV745" s="16">
        <f>IF(BD745="R", $CA745, IF(OR(BD745="P", BD745="T", BD745="N"), 0, IF($C745="DM", $T745, IF(OR(BD745="Y", BD745="IR"),$AM745,IF(BD745="C", IF($BI745="Y", IF($BA745="C", IF($AF745="N/A", $Q745, $AF745), IF($AF745="N/A", $T745, $AM745)), IF($AG745="N/A", $T745,$AG745)))))))</f>
        <v>20</v>
      </c>
      <c r="BW745" s="16">
        <f>IF(BE745="R", $CA745, IF(OR(BE745="P", BE745="T", BE745="N"), 0, IF($C745="DM", $T745, IF(OR(BE745="Y", BE745="IR"),$AM745,IF(BE745="C", IF($BI745="Y", IF($BA745="C", IF($AF745="N/A", $Q745, $AF745), IF($AF745="N/A", $T745, $AM745)), IF($AG745="N/A", $T745,$AG745)))))))</f>
        <v>20</v>
      </c>
      <c r="BX745" s="16">
        <f>IF(BF745="R", $CA745, IF(OR(BF745="P", BF745="T", BF745="N"), 0, IF($C745="DM", $T745, IF(OR(BF745="Y", BF745="IR"),$AM745,IF(BF745="C", IF($BI745="Y", IF($BA745="C", IF($AF745="N/A", $Q745, $AF745), IF($AF745="N/A", $T745, $AM745)), IF($AG745="N/A", $T745,$AG745)))))))</f>
        <v>20</v>
      </c>
      <c r="BY745" s="16">
        <f>IF(BG745="R", $CA745, IF(OR(BG745="P", BG745="T", BG745="N"), 0, IF($C745="DM", $T745, IF(OR(BG745="Y", BG745="IR"),$AM745,IF(BG745="C", IF($BI745="Y", IF($BA745="C", IF($AF745="N/A", $Q745, $AF745), IF($AF745="N/A", $T745, $AM745)), IF($AG745="N/A", $T745,$AG745)))))))</f>
        <v>20</v>
      </c>
      <c r="BZ745" s="16">
        <f>IF(BH745="R", $CA745, IF(OR(BH745="P", BH745="T", BH745="N"), 0, IF($C745="DM", $T745, IF(OR(BH745="Y", BH745="IR"),$AM745,IF(BH745="C", IF($BI745="Y", IF($BA745="C", IF($AF745="N/A", $Q745, $AF745), IF($AF745="N/A", $T745, $AM745)), IF($AG745="N/A", $T745,$AG745)))))))</f>
        <v>20</v>
      </c>
      <c r="CA745" s="15" t="s">
        <v>75</v>
      </c>
      <c r="CB745" s="16">
        <f>BZ745</f>
        <v>20</v>
      </c>
      <c r="CC745" s="15">
        <f>IF(OR($BH745="T", $BH745="R"), 0, IF($BH745="C", IF($BI745="Y", IF($BA745="C", 0, IF(AF745="N/A", Q745-T745, AF745-AG745)), IF($AF745="N/A", U745, AH745)), AN745))</f>
        <v>20</v>
      </c>
      <c r="CD745" s="15">
        <f>IF(OR($BH745="T", $BH745="R"), 0, IF($BH745="C", IF($BI745="Y", 0, IF($AF745="N/A", V745, AI745)), AO745))</f>
        <v>20</v>
      </c>
      <c r="CE745" s="15">
        <f>IF(OR($BH745="T", $BH745="R"), 0, IF($BH745="C", IF($BI745="Y", 0, IF($AF745="N/A", W745, AJ745)), AP745))</f>
        <v>20</v>
      </c>
      <c r="CF745" s="15" t="str">
        <f>IF(OR($BH745="T", $BH745="R"), 0, IF($BH745="C", IF($BI745="Y", 0, IF($AF745="N/A", X745, AK745)), AQ745))</f>
        <v>N/A</v>
      </c>
      <c r="CG745" t="str">
        <f>IF(AC745="N/A", "S:"&amp;L745&amp;" G:"&amp;M745&amp;" GR:"&amp;Q745, IF(AC745=0, "S:"&amp;L745&amp;" G:"&amp;M745&amp;" GR:"&amp;Q745, "S:"&amp;L745&amp;"/"&amp;AD745&amp;" G:"&amp;AE745&amp;" GR:"&amp;AF745))</f>
        <v>S:12 G:8 GR:32</v>
      </c>
    </row>
    <row r="746" spans="1:85" x14ac:dyDescent="0.25">
      <c r="A746" s="14">
        <v>5823</v>
      </c>
      <c r="B746" s="15" t="s">
        <v>3092</v>
      </c>
      <c r="C746" s="15" t="s">
        <v>67</v>
      </c>
      <c r="D746" s="15" t="s">
        <v>60</v>
      </c>
      <c r="E746" s="15">
        <f>VLOOKUP(B746, 'Rookie Year'!$A$2:$B$55679,2,FALSE)</f>
        <v>2023</v>
      </c>
      <c r="F746" s="15">
        <v>2024</v>
      </c>
      <c r="G746" s="15" t="s">
        <v>42</v>
      </c>
      <c r="H746" s="15">
        <v>9</v>
      </c>
      <c r="I746" s="16">
        <v>1</v>
      </c>
      <c r="J746" s="15">
        <v>1</v>
      </c>
      <c r="K746" s="17">
        <f>IF(AND(G746&lt;&gt;"N",R746="N/A"), IF(I746&lt;4, 0, 0.25),IF(I746=1, IF(J746=1,0.25, 0.25), IF(I746&lt;13, 0.25, IF(I746&lt;26, 0.4, IF(I746&lt;51, 0.6, 0.75)))))</f>
        <v>0.25</v>
      </c>
      <c r="L746" s="16">
        <f>I746-M746</f>
        <v>0</v>
      </c>
      <c r="M746" s="16">
        <f>ROUNDUP(I746*K746,0)</f>
        <v>1</v>
      </c>
      <c r="N746" s="16">
        <f>M746*J746</f>
        <v>1</v>
      </c>
      <c r="O746" s="16">
        <v>0</v>
      </c>
      <c r="P746" s="16">
        <v>0</v>
      </c>
      <c r="Q746" s="16">
        <f>N746-O746-P746</f>
        <v>1</v>
      </c>
      <c r="R746" s="15" t="s">
        <v>75</v>
      </c>
      <c r="S746" s="15">
        <f>IF(R746="N/A", J746-($B$1-F746), J746-($B$1-R746))</f>
        <v>1</v>
      </c>
      <c r="T746" s="16">
        <f>IF($S746&lt;1, "N/A", $M746)</f>
        <v>1</v>
      </c>
      <c r="U746" s="16" t="str">
        <f>IF($S746&lt;2, "N/A", $M746)</f>
        <v>N/A</v>
      </c>
      <c r="V746" s="16" t="str">
        <f>IF($S746&lt;3, "N/A", $M746)</f>
        <v>N/A</v>
      </c>
      <c r="W746" s="16" t="str">
        <f>IF($S746&lt;4, "N/A", $M746)</f>
        <v>N/A</v>
      </c>
      <c r="X746" s="16" t="str">
        <f>IF($S746&lt;5, "N/A", $M746)</f>
        <v>N/A</v>
      </c>
      <c r="Y746" s="15" t="str">
        <f>IF(SUM(T746:X746)&lt;&gt;Q746, "CHECK", "OK")</f>
        <v>OK</v>
      </c>
      <c r="Z746" s="15" t="str">
        <f>IF(F746=$B$1, "No", IF(S746=1, "Yes", "No"))</f>
        <v>No</v>
      </c>
      <c r="AA746" s="18" t="str">
        <f>IF(C746="DM", "N/A", IF(Z746="No","N/A",VLOOKUP(B746,'Extension List'!$A$3:$R$1972,18,FALSE)))</f>
        <v>N/A</v>
      </c>
      <c r="AB746" s="15" t="str">
        <f>IF(C746="DM", "N/A", IF(Z746="No","N/A",VLOOKUP(B746,'Extension List'!$A$3:$T$1972,20,FALSE)))</f>
        <v>N/A</v>
      </c>
      <c r="AC746" s="15" t="str">
        <f>IF(AA746="N/A", "N/A", 0)</f>
        <v>N/A</v>
      </c>
      <c r="AD746" s="16" t="str">
        <f>IF(AE746="N/A", "N/A", AA746-AE746)</f>
        <v>N/A</v>
      </c>
      <c r="AE746" s="16" t="str">
        <f>IF(AA746="N/A", "N/A", IF(AC746&gt;0, IF(AA746&lt;13, ROUNDUP(0.25*AA746,0), IF(AA746&lt;26, ROUNDUP(0.4*AA746,0), IF(AA746&lt;51, ROUNDUP(0.6*AA746,0), ROUNDUP(0.75*AA746,0)))), "N/A"))</f>
        <v>N/A</v>
      </c>
      <c r="AF746" s="16" t="str">
        <f>IF(AD746="N/A","N/A", (AE746*AC746)+Q746)</f>
        <v>N/A</v>
      </c>
      <c r="AG746" s="16" t="str">
        <f>IF($AF746="N/A", "N/A", "TBC")</f>
        <v>N/A</v>
      </c>
      <c r="AH746" s="16" t="str">
        <f>IF($AF746="N/A", "N/A", "TBC")</f>
        <v>N/A</v>
      </c>
      <c r="AI746" s="16" t="str">
        <f>IF($AF746="N/A","N/A",IF(AC746&gt;1,"TBC","N/A"))</f>
        <v>N/A</v>
      </c>
      <c r="AJ746" s="16" t="str">
        <f>IF($AF746="N/A","N/A",IF(AC746&gt;2,"TBC","N/A"))</f>
        <v>N/A</v>
      </c>
      <c r="AK746" s="16" t="str">
        <f>IF($AF746="N/A","N/A",IF(AC746&gt;3,"TBC","N/A"))</f>
        <v>N/A</v>
      </c>
      <c r="AL746" s="16" t="str">
        <f>IF(AC746="N/A","N/A",IF(AC746&gt;0,IF(SUM(AG746:AK746)&lt;&gt;AF746,"CHECK","OK"),"N/A"))</f>
        <v>N/A</v>
      </c>
      <c r="AM746" s="16">
        <f>IF(AD746="N/A", L746+T746, L746+AG746)</f>
        <v>1</v>
      </c>
      <c r="AN746" s="16" t="str">
        <f>IF(AD746="N/A", IF(U746="N/A", "N/A", L746+U746), AD746+AH746)</f>
        <v>N/A</v>
      </c>
      <c r="AO746" s="16" t="str">
        <f>IF(AD746="N/A", IF(V746="N/A", "N/A", L746+V746), IF(AI746="N/A", "N/A", AD746+AI746))</f>
        <v>N/A</v>
      </c>
      <c r="AP746" s="16" t="str">
        <f>IF(AD746="N/A", IF(W746="N/A", "N/A", L746+W746), IF(AJ746="N/A", "N/A", AD746+AJ746))</f>
        <v>N/A</v>
      </c>
      <c r="AQ746" s="16" t="str">
        <f>IF(AD746="N/A", IF(X746="N/A", "N/A", L746+X746), IF(AK746="N/A", "N/A", AD746+AK746))</f>
        <v>N/A</v>
      </c>
      <c r="AR746" s="15" t="s">
        <v>42</v>
      </c>
      <c r="AS746" s="15" t="s">
        <v>42</v>
      </c>
      <c r="AT746" s="15" t="s">
        <v>42</v>
      </c>
      <c r="AU746" s="15" t="s">
        <v>42</v>
      </c>
      <c r="AV746" s="15" t="s">
        <v>42</v>
      </c>
      <c r="AW746" s="15" t="s">
        <v>42</v>
      </c>
      <c r="AX746" s="15" t="s">
        <v>42</v>
      </c>
      <c r="AY746" s="15" t="s">
        <v>42</v>
      </c>
      <c r="AZ746" s="15" t="s">
        <v>42</v>
      </c>
      <c r="BA746" s="15" t="s">
        <v>40</v>
      </c>
      <c r="BB746" s="15" t="s">
        <v>40</v>
      </c>
      <c r="BC746" s="15" t="s">
        <v>40</v>
      </c>
      <c r="BD746" s="15" t="s">
        <v>40</v>
      </c>
      <c r="BE746" s="15" t="s">
        <v>40</v>
      </c>
      <c r="BF746" s="15" t="s">
        <v>40</v>
      </c>
      <c r="BG746" s="15" t="s">
        <v>40</v>
      </c>
      <c r="BH746" s="15" t="s">
        <v>40</v>
      </c>
      <c r="BJ746" s="16">
        <f>IF(AR746="R", $CA746, IF(OR(AR746="P", AR746="T", AR746="N"), 0, IF($C746="DM", $T746, IF(OR(AR746="Y", AR746="IR"),$AM746,IF(AR746="C", IF($BI746="Y", IF($AF746="N/A", $Q746, $AF746), IF($AG746="N/A", $T746,$AG746)))))))</f>
        <v>0</v>
      </c>
      <c r="BK746" s="16">
        <f>IF(AS746="R", $CA746, IF(OR(AS746="P", AS746="T", AS746="N"), 0, IF($C746="DM", $T746, IF(OR(AS746="Y", AS746="IR"),$AM746,IF(AS746="C", IF($BI746="Y", IF($AF746="N/A", $Q746, $AF746), IF($AG746="N/A", $T746,$AG746)))))))</f>
        <v>0</v>
      </c>
      <c r="BL746" s="16">
        <f>IF(AT746="R", $CA746, IF(OR(AT746="P", AT746="T", AT746="N"), 0, IF($C746="DM", $T746, IF(OR(AT746="Y", AT746="IR"),$AM746,IF(AT746="C", IF($BI746="Y", IF($AF746="N/A", $Q746, $AF746), IF($AG746="N/A", $T746,$AG746)))))))</f>
        <v>0</v>
      </c>
      <c r="BM746" s="16">
        <f>IF(AU746="R", $CA746, IF(OR(AU746="P", AU746="T", AU746="N"), 0, IF($C746="DM", $T746, IF(OR(AU746="Y", AU746="IR"),$AM746,IF(AU746="C", IF($BI746="Y", IF($AF746="N/A", $Q746, $AF746), IF($AG746="N/A", $T746,$AG746)))))))</f>
        <v>0</v>
      </c>
      <c r="BN746" s="16">
        <f>IF(AV746="R", $CA746, IF(OR(AV746="P", AV746="T", AV746="N"), 0, IF($C746="DM", $T746, IF(OR(AV746="Y", AV746="IR"),$AM746,IF(AV746="C", IF($BI746="Y", IF($AF746="N/A", $Q746, $AF746), IF($AG746="N/A", $T746,$AG746)))))))</f>
        <v>0</v>
      </c>
      <c r="BO746" s="16">
        <f>IF(AW746="R", $CA746, IF(OR(AW746="P", AW746="T", AW746="N"), 0, IF($C746="DM", $T746, IF(OR(AW746="Y", AW746="IR"),$AM746,IF(AW746="C", IF($BI746="Y", IF($AF746="N/A", $Q746, $AF746), IF($AG746="N/A", $T746,$AG746)))))))</f>
        <v>0</v>
      </c>
      <c r="BP746" s="16">
        <f>IF(AX746="R", $CA746, IF(OR(AX746="P", AX746="T", AX746="N"), 0, IF($C746="DM", $T746, IF(OR(AX746="Y", AX746="IR"),$AM746,IF(AX746="C", IF($BI746="Y", IF($AF746="N/A", $Q746, $AF746), IF($AG746="N/A", $T746,$AG746)))))))</f>
        <v>0</v>
      </c>
      <c r="BQ746" s="16">
        <f>IF(AY746="R", $CA746, IF(OR(AY746="P", AY746="T", AY746="N"), 0, IF($C746="DM", $T746, IF(OR(AY746="Y", AY746="IR"),$AM746,IF(AY746="C", IF($BI746="Y", IF($AF746="N/A", $Q746, $AF746), IF($AG746="N/A", $T746,$AG746)))))))</f>
        <v>0</v>
      </c>
      <c r="BR746" s="16">
        <f>IF(AZ746="R", $CA746, IF(OR(AZ746="P", AZ746="T", AZ746="N"), 0, IF($C746="DM", $T746, IF(OR(AZ746="Y", AZ746="IR"),$AM746,IF(AZ746="C", IF($BI746="Y", IF($AF746="N/A", $Q746, $AF746), IF($AG746="N/A", $T746,$AG746)))))))</f>
        <v>0</v>
      </c>
      <c r="BS746" s="16">
        <f>IF(BA746="R", $CA746, IF(OR(BA746="P", BA746="T", BA746="N"), 0, IF($C746="DM", $T746, IF(OR(BA746="Y", BA746="IR"),$AM746,IF(BA746="C", IF($BI746="Y", IF($AF746="N/A", $Q746, $AF746), IF($AG746="N/A", $T746,$AG746)))))))</f>
        <v>1</v>
      </c>
      <c r="BT746" s="16">
        <f>IF(BB746="R", $CA746, IF(OR(BB746="P", BB746="T", BB746="N"), 0, IF($C746="DM", $T746, IF(OR(BB746="Y", BB746="IR"),$AM746,IF(BB746="C", IF($BI746="Y", IF($BA746="C", IF($AF746="N/A", $Q746, $AF746), IF($AF746="N/A", $T746, $AM746)), IF($AG746="N/A", $T746,$AG746)))))))</f>
        <v>1</v>
      </c>
      <c r="BU746" s="16">
        <f>IF(BC746="R", $CA746, IF(OR(BC746="P", BC746="T", BC746="N"), 0, IF($C746="DM", $T746, IF(OR(BC746="Y", BC746="IR"),$AM746,IF(BC746="C", IF($BI746="Y", IF($BA746="C", IF($AF746="N/A", $Q746, $AF746), IF($AF746="N/A", $T746, $AM746)), IF($AG746="N/A", $T746,$AG746)))))))</f>
        <v>1</v>
      </c>
      <c r="BV746" s="16">
        <f>IF(BD746="R", $CA746, IF(OR(BD746="P", BD746="T", BD746="N"), 0, IF($C746="DM", $T746, IF(OR(BD746="Y", BD746="IR"),$AM746,IF(BD746="C", IF($BI746="Y", IF($BA746="C", IF($AF746="N/A", $Q746, $AF746), IF($AF746="N/A", $T746, $AM746)), IF($AG746="N/A", $T746,$AG746)))))))</f>
        <v>1</v>
      </c>
      <c r="BW746" s="16">
        <f>IF(BE746="R", $CA746, IF(OR(BE746="P", BE746="T", BE746="N"), 0, IF($C746="DM", $T746, IF(OR(BE746="Y", BE746="IR"),$AM746,IF(BE746="C", IF($BI746="Y", IF($BA746="C", IF($AF746="N/A", $Q746, $AF746), IF($AF746="N/A", $T746, $AM746)), IF($AG746="N/A", $T746,$AG746)))))))</f>
        <v>1</v>
      </c>
      <c r="BX746" s="16">
        <f>IF(BF746="R", $CA746, IF(OR(BF746="P", BF746="T", BF746="N"), 0, IF($C746="DM", $T746, IF(OR(BF746="Y", BF746="IR"),$AM746,IF(BF746="C", IF($BI746="Y", IF($BA746="C", IF($AF746="N/A", $Q746, $AF746), IF($AF746="N/A", $T746, $AM746)), IF($AG746="N/A", $T746,$AG746)))))))</f>
        <v>1</v>
      </c>
      <c r="BY746" s="16">
        <f>IF(BG746="R", $CA746, IF(OR(BG746="P", BG746="T", BG746="N"), 0, IF($C746="DM", $T746, IF(OR(BG746="Y", BG746="IR"),$AM746,IF(BG746="C", IF($BI746="Y", IF($BA746="C", IF($AF746="N/A", $Q746, $AF746), IF($AF746="N/A", $T746, $AM746)), IF($AG746="N/A", $T746,$AG746)))))))</f>
        <v>1</v>
      </c>
      <c r="BZ746" s="16">
        <f>IF(BH746="R", $CA746, IF(OR(BH746="P", BH746="T", BH746="N"), 0, IF($C746="DM", $T746, IF(OR(BH746="Y", BH746="IR"),$AM746,IF(BH746="C", IF($BI746="Y", IF($BA746="C", IF($AF746="N/A", $Q746, $AF746), IF($AF746="N/A", $T746, $AM746)), IF($AG746="N/A", $T746,$AG746)))))))</f>
        <v>1</v>
      </c>
      <c r="CA746" s="15" t="s">
        <v>75</v>
      </c>
      <c r="CB746" s="16">
        <f>BZ746</f>
        <v>1</v>
      </c>
      <c r="CC746" s="15" t="str">
        <f>IF(OR($BH746="T", $BH746="R"), 0, IF($BH746="C", IF($BI746="Y", IF($BA746="C", 0, IF(AF746="N/A", Q746-T746, AF746-AG746)), IF($AF746="N/A", U746, AH746)), AN746))</f>
        <v>N/A</v>
      </c>
      <c r="CD746" s="15" t="str">
        <f>IF(OR($BH746="T", $BH746="R"), 0, IF($BH746="C", IF($BI746="Y", 0, IF($AF746="N/A", V746, AI746)), AO746))</f>
        <v>N/A</v>
      </c>
      <c r="CE746" s="15" t="str">
        <f>IF(OR($BH746="T", $BH746="R"), 0, IF($BH746="C", IF($BI746="Y", 0, IF($AF746="N/A", W746, AJ746)), AP746))</f>
        <v>N/A</v>
      </c>
      <c r="CF746" s="15" t="str">
        <f>IF(OR($BH746="T", $BH746="R"), 0, IF($BH746="C", IF($BI746="Y", 0, IF($AF746="N/A", X746, AK746)), AQ746))</f>
        <v>N/A</v>
      </c>
    </row>
    <row r="747" spans="1:85" x14ac:dyDescent="0.25">
      <c r="A747" s="14">
        <v>5155</v>
      </c>
      <c r="B747" s="15" t="s">
        <v>2750</v>
      </c>
      <c r="C747" s="15" t="s">
        <v>68</v>
      </c>
      <c r="D747" s="15" t="s">
        <v>60</v>
      </c>
      <c r="E747" s="15">
        <f>VLOOKUP(B747, 'Rookie Year'!$A$2:$B$55679,2,FALSE)</f>
        <v>2023</v>
      </c>
      <c r="F747" s="15">
        <v>2023</v>
      </c>
      <c r="G747" s="15" t="s">
        <v>40</v>
      </c>
      <c r="H747" s="15" t="s">
        <v>2151</v>
      </c>
      <c r="I747" s="16">
        <v>13</v>
      </c>
      <c r="J747" s="15">
        <v>4</v>
      </c>
      <c r="K747" s="17">
        <f>IF(AND(G747&lt;&gt;"N",R747="N/A"), IF(I747&lt;4, 0, 0.25),IF(I747=1, IF(J747=1,0.25, 0.25), IF(I747&lt;13, 0.25, IF(I747&lt;26, 0.4, IF(I747&lt;51, 0.6, 0.75)))))</f>
        <v>0.25</v>
      </c>
      <c r="L747" s="16">
        <f>I747-M747</f>
        <v>9</v>
      </c>
      <c r="M747" s="16">
        <f>ROUNDUP(I747*K747,0)</f>
        <v>4</v>
      </c>
      <c r="N747" s="16">
        <f>M747*J747</f>
        <v>16</v>
      </c>
      <c r="O747" s="16">
        <v>4</v>
      </c>
      <c r="P747" s="16">
        <v>0</v>
      </c>
      <c r="Q747" s="16">
        <f>N747-O747-P747</f>
        <v>12</v>
      </c>
      <c r="R747" s="15" t="s">
        <v>75</v>
      </c>
      <c r="S747" s="15">
        <f>IF(R747="N/A", J747-($B$1-F747), J747-($B$1-R747))</f>
        <v>3</v>
      </c>
      <c r="T747" s="16">
        <v>4</v>
      </c>
      <c r="U747" s="16">
        <v>4</v>
      </c>
      <c r="V747" s="16">
        <v>4</v>
      </c>
      <c r="W747" s="16" t="str">
        <f>IF($S747&lt;4, "N/A", $M747)</f>
        <v>N/A</v>
      </c>
      <c r="X747" s="16" t="str">
        <f>IF($S747&lt;5, "N/A", $M747)</f>
        <v>N/A</v>
      </c>
      <c r="Y747" s="15" t="str">
        <f>IF(SUM(T747:X747)&lt;&gt;Q747, "CHECK", "OK")</f>
        <v>OK</v>
      </c>
      <c r="Z747" s="15" t="str">
        <f>IF(F747=$B$1, "No", IF(S747=1, "Yes", "No"))</f>
        <v>No</v>
      </c>
      <c r="AA747" s="18" t="str">
        <f>IF(C747="DM", "N/A", IF(Z747="No","N/A",VLOOKUP(B747,'Extension List'!$A$3:$R$1972,18,FALSE)))</f>
        <v>N/A</v>
      </c>
      <c r="AB747" s="15" t="str">
        <f>IF(C747="DM", "N/A", IF(Z747="No","N/A",VLOOKUP(B747,'Extension List'!$A$3:$T$1972,20,FALSE)))</f>
        <v>N/A</v>
      </c>
      <c r="AC747" s="15" t="str">
        <f>IF(AA747="N/A", "N/A", 0)</f>
        <v>N/A</v>
      </c>
      <c r="AD747" s="16" t="str">
        <f>IF(AE747="N/A", "N/A", AA747-AE747)</f>
        <v>N/A</v>
      </c>
      <c r="AE747" s="16" t="str">
        <f>IF(AA747="N/A", "N/A", IF(AC747&gt;0, IF(AA747&lt;13, ROUNDUP(0.25*AA747,0), IF(AA747&lt;26, ROUNDUP(0.4*AA747,0), IF(AA747&lt;51, ROUNDUP(0.6*AA747,0), ROUNDUP(0.75*AA747,0)))), "N/A"))</f>
        <v>N/A</v>
      </c>
      <c r="AF747" s="16" t="str">
        <f>IF(AD747="N/A","N/A", (AE747*AC747)+Q747)</f>
        <v>N/A</v>
      </c>
      <c r="AG747" s="16" t="str">
        <f>IF($AF747="N/A", "N/A", "TBC")</f>
        <v>N/A</v>
      </c>
      <c r="AH747" s="16" t="str">
        <f>IF($AF747="N/A", "N/A", "TBC")</f>
        <v>N/A</v>
      </c>
      <c r="AI747" s="16" t="str">
        <f>IF($AF747="N/A","N/A",IF(AC747&gt;1,"TBC","N/A"))</f>
        <v>N/A</v>
      </c>
      <c r="AJ747" s="16" t="str">
        <f>IF($AF747="N/A","N/A",IF(AC747&gt;2,"TBC","N/A"))</f>
        <v>N/A</v>
      </c>
      <c r="AK747" s="16" t="str">
        <f>IF($AF747="N/A","N/A",IF(AC747&gt;3,"TBC","N/A"))</f>
        <v>N/A</v>
      </c>
      <c r="AL747" s="16" t="str">
        <f>IF(AC747="N/A","N/A",IF(AC747&gt;0,IF(SUM(AG747:AK747)&lt;&gt;AF747,"CHECK","OK"),"N/A"))</f>
        <v>N/A</v>
      </c>
      <c r="AM747" s="16">
        <f>IF(AD747="N/A", L747+T747, L747+AG747)</f>
        <v>13</v>
      </c>
      <c r="AN747" s="16">
        <f>IF(AD747="N/A", IF(U747="N/A", "N/A", L747+U747), AD747+AH747)</f>
        <v>13</v>
      </c>
      <c r="AO747" s="16">
        <f>IF(AD747="N/A", IF(V747="N/A", "N/A", L747+V747), IF(AI747="N/A", "N/A", AD747+AI747))</f>
        <v>13</v>
      </c>
      <c r="AP747" s="16" t="str">
        <f>IF(AD747="N/A", IF(W747="N/A", "N/A", L747+W747), IF(AJ747="N/A", "N/A", AD747+AJ747))</f>
        <v>N/A</v>
      </c>
      <c r="AQ747" s="16" t="str">
        <f>IF(AD747="N/A", IF(X747="N/A", "N/A", L747+X747), IF(AK747="N/A", "N/A", AD747+AK747))</f>
        <v>N/A</v>
      </c>
      <c r="AR747" s="15" t="s">
        <v>40</v>
      </c>
      <c r="AS747" s="15" t="s">
        <v>40</v>
      </c>
      <c r="AT747" s="15" t="s">
        <v>40</v>
      </c>
      <c r="AU747" s="15" t="s">
        <v>40</v>
      </c>
      <c r="AV747" s="15" t="s">
        <v>40</v>
      </c>
      <c r="AW747" s="15" t="s">
        <v>40</v>
      </c>
      <c r="AX747" s="15" t="s">
        <v>40</v>
      </c>
      <c r="AY747" s="15" t="s">
        <v>40</v>
      </c>
      <c r="AZ747" s="15" t="s">
        <v>40</v>
      </c>
      <c r="BA747" s="15" t="s">
        <v>40</v>
      </c>
      <c r="BB747" s="15" t="s">
        <v>40</v>
      </c>
      <c r="BC747" s="15" t="s">
        <v>40</v>
      </c>
      <c r="BD747" s="15" t="s">
        <v>40</v>
      </c>
      <c r="BE747" s="15" t="s">
        <v>40</v>
      </c>
      <c r="BF747" s="15" t="s">
        <v>40</v>
      </c>
      <c r="BG747" s="15" t="s">
        <v>40</v>
      </c>
      <c r="BH747" s="15" t="s">
        <v>40</v>
      </c>
      <c r="BI747" s="15"/>
      <c r="BJ747" s="16">
        <f>IF(AR747="R", $CA747, IF(OR(AR747="P", AR747="T", AR747="N"), 0, IF($C747="DM", $T747, IF(OR(AR747="Y", AR747="IR"),$AM747,IF(AR747="C", IF($BI747="Y", IF($AF747="N/A", $Q747, $AF747), IF($AG747="N/A", $T747,$AG747)))))))</f>
        <v>13</v>
      </c>
      <c r="BK747" s="16">
        <f>IF(AS747="R", $CA747, IF(OR(AS747="P", AS747="T", AS747="N"), 0, IF($C747="DM", $T747, IF(OR(AS747="Y", AS747="IR"),$AM747,IF(AS747="C", IF($BI747="Y", IF($AF747="N/A", $Q747, $AF747), IF($AG747="N/A", $T747,$AG747)))))))</f>
        <v>13</v>
      </c>
      <c r="BL747" s="16">
        <f>IF(AT747="R", $CA747, IF(OR(AT747="P", AT747="T", AT747="N"), 0, IF($C747="DM", $T747, IF(OR(AT747="Y", AT747="IR"),$AM747,IF(AT747="C", IF($BI747="Y", IF($AF747="N/A", $Q747, $AF747), IF($AG747="N/A", $T747,$AG747)))))))</f>
        <v>13</v>
      </c>
      <c r="BM747" s="16">
        <f>IF(AU747="R", $CA747, IF(OR(AU747="P", AU747="T", AU747="N"), 0, IF($C747="DM", $T747, IF(OR(AU747="Y", AU747="IR"),$AM747,IF(AU747="C", IF($BI747="Y", IF($AF747="N/A", $Q747, $AF747), IF($AG747="N/A", $T747,$AG747)))))))</f>
        <v>13</v>
      </c>
      <c r="BN747" s="16">
        <f>IF(AV747="R", $CA747, IF(OR(AV747="P", AV747="T", AV747="N"), 0, IF($C747="DM", $T747, IF(OR(AV747="Y", AV747="IR"),$AM747,IF(AV747="C", IF($BI747="Y", IF($AF747="N/A", $Q747, $AF747), IF($AG747="N/A", $T747,$AG747)))))))</f>
        <v>13</v>
      </c>
      <c r="BO747" s="16">
        <f>IF(AW747="R", $CA747, IF(OR(AW747="P", AW747="T", AW747="N"), 0, IF($C747="DM", $T747, IF(OR(AW747="Y", AW747="IR"),$AM747,IF(AW747="C", IF($BI747="Y", IF($AF747="N/A", $Q747, $AF747), IF($AG747="N/A", $T747,$AG747)))))))</f>
        <v>13</v>
      </c>
      <c r="BP747" s="16">
        <f>IF(AX747="R", $CA747, IF(OR(AX747="P", AX747="T", AX747="N"), 0, IF($C747="DM", $T747, IF(OR(AX747="Y", AX747="IR"),$AM747,IF(AX747="C", IF($BI747="Y", IF($AF747="N/A", $Q747, $AF747), IF($AG747="N/A", $T747,$AG747)))))))</f>
        <v>13</v>
      </c>
      <c r="BQ747" s="16">
        <f>IF(AY747="R", $CA747, IF(OR(AY747="P", AY747="T", AY747="N"), 0, IF($C747="DM", $T747, IF(OR(AY747="Y", AY747="IR"),$AM747,IF(AY747="C", IF($BI747="Y", IF($AF747="N/A", $Q747, $AF747), IF($AG747="N/A", $T747,$AG747)))))))</f>
        <v>13</v>
      </c>
      <c r="BR747" s="16">
        <f>IF(AZ747="R", $CA747, IF(OR(AZ747="P", AZ747="T", AZ747="N"), 0, IF($C747="DM", $T747, IF(OR(AZ747="Y", AZ747="IR"),$AM747,IF(AZ747="C", IF($BI747="Y", IF($AF747="N/A", $Q747, $AF747), IF($AG747="N/A", $T747,$AG747)))))))</f>
        <v>13</v>
      </c>
      <c r="BS747" s="16">
        <f>IF(BA747="R", $CA747, IF(OR(BA747="P", BA747="T", BA747="N"), 0, IF($C747="DM", $T747, IF(OR(BA747="Y", BA747="IR"),$AM747,IF(BA747="C", IF($BI747="Y", IF($AF747="N/A", $Q747, $AF747), IF($AG747="N/A", $T747,$AG747)))))))</f>
        <v>13</v>
      </c>
      <c r="BT747" s="16">
        <f>IF(BB747="R", $CA747, IF(OR(BB747="P", BB747="T", BB747="N"), 0, IF($C747="DM", $T747, IF(OR(BB747="Y", BB747="IR"),$AM747,IF(BB747="C", IF($BI747="Y", IF($BA747="C", IF($AF747="N/A", $Q747, $AF747), IF($AF747="N/A", $T747, $AM747)), IF($AG747="N/A", $T747,$AG747)))))))</f>
        <v>13</v>
      </c>
      <c r="BU747" s="16">
        <f>IF(BC747="R", $CA747, IF(OR(BC747="P", BC747="T", BC747="N"), 0, IF($C747="DM", $T747, IF(OR(BC747="Y", BC747="IR"),$AM747,IF(BC747="C", IF($BI747="Y", IF($BA747="C", IF($AF747="N/A", $Q747, $AF747), IF($AF747="N/A", $T747, $AM747)), IF($AG747="N/A", $T747,$AG747)))))))</f>
        <v>13</v>
      </c>
      <c r="BV747" s="16">
        <f>IF(BD747="R", $CA747, IF(OR(BD747="P", BD747="T", BD747="N"), 0, IF($C747="DM", $T747, IF(OR(BD747="Y", BD747="IR"),$AM747,IF(BD747="C", IF($BI747="Y", IF($BA747="C", IF($AF747="N/A", $Q747, $AF747), IF($AF747="N/A", $T747, $AM747)), IF($AG747="N/A", $T747,$AG747)))))))</f>
        <v>13</v>
      </c>
      <c r="BW747" s="16">
        <f>IF(BE747="R", $CA747, IF(OR(BE747="P", BE747="T", BE747="N"), 0, IF($C747="DM", $T747, IF(OR(BE747="Y", BE747="IR"),$AM747,IF(BE747="C", IF($BI747="Y", IF($BA747="C", IF($AF747="N/A", $Q747, $AF747), IF($AF747="N/A", $T747, $AM747)), IF($AG747="N/A", $T747,$AG747)))))))</f>
        <v>13</v>
      </c>
      <c r="BX747" s="16">
        <f>IF(BF747="R", $CA747, IF(OR(BF747="P", BF747="T", BF747="N"), 0, IF($C747="DM", $T747, IF(OR(BF747="Y", BF747="IR"),$AM747,IF(BF747="C", IF($BI747="Y", IF($BA747="C", IF($AF747="N/A", $Q747, $AF747), IF($AF747="N/A", $T747, $AM747)), IF($AG747="N/A", $T747,$AG747)))))))</f>
        <v>13</v>
      </c>
      <c r="BY747" s="16">
        <f>IF(BG747="R", $CA747, IF(OR(BG747="P", BG747="T", BG747="N"), 0, IF($C747="DM", $T747, IF(OR(BG747="Y", BG747="IR"),$AM747,IF(BG747="C", IF($BI747="Y", IF($BA747="C", IF($AF747="N/A", $Q747, $AF747), IF($AF747="N/A", $T747, $AM747)), IF($AG747="N/A", $T747,$AG747)))))))</f>
        <v>13</v>
      </c>
      <c r="BZ747" s="16">
        <f>IF(BH747="R", $CA747, IF(OR(BH747="P", BH747="T", BH747="N"), 0, IF($C747="DM", $T747, IF(OR(BH747="Y", BH747="IR"),$AM747,IF(BH747="C", IF($BI747="Y", IF($BA747="C", IF($AF747="N/A", $Q747, $AF747), IF($AF747="N/A", $T747, $AM747)), IF($AG747="N/A", $T747,$AG747)))))))</f>
        <v>13</v>
      </c>
      <c r="CA747" s="15" t="s">
        <v>75</v>
      </c>
      <c r="CB747" s="16">
        <f>BZ747</f>
        <v>13</v>
      </c>
      <c r="CC747" s="15">
        <f>IF(OR($BH747="T", $BH747="R"), 0, IF($BH747="C", IF($BI747="Y", IF($BA747="C", 0, IF(AF747="N/A", Q747-T747, AF747-AG747)), IF($AF747="N/A", U747, AH747)), AN747))</f>
        <v>13</v>
      </c>
      <c r="CD747" s="15">
        <f>IF(OR($BH747="T", $BH747="R"), 0, IF($BH747="C", IF($BI747="Y", 0, IF($AF747="N/A", V747, AI747)), AO747))</f>
        <v>13</v>
      </c>
      <c r="CE747" s="15" t="str">
        <f>IF(OR($BH747="T", $BH747="R"), 0, IF($BH747="C", IF($BI747="Y", 0, IF($AF747="N/A", W747, AJ747)), AP747))</f>
        <v>N/A</v>
      </c>
      <c r="CF747" s="15" t="str">
        <f>IF(OR($BH747="T", $BH747="R"), 0, IF($BH747="C", IF($BI747="Y", 0, IF($AF747="N/A", X747, AK747)), AQ747))</f>
        <v>N/A</v>
      </c>
      <c r="CG747" t="str">
        <f>IF(AC747="N/A", "S:"&amp;L747&amp;" G:"&amp;M747&amp;" GR:"&amp;Q747, IF(AC747=0, "S:"&amp;L747&amp;" G:"&amp;M747&amp;" GR:"&amp;Q747, "S:"&amp;L747&amp;"/"&amp;AD747&amp;" G:"&amp;AE747&amp;" GR:"&amp;AF747))</f>
        <v>S:9 G:4 GR:12</v>
      </c>
    </row>
    <row r="748" spans="1:85" x14ac:dyDescent="0.25">
      <c r="A748" s="14">
        <v>5064</v>
      </c>
      <c r="B748" s="15" t="s">
        <v>472</v>
      </c>
      <c r="C748" s="15" t="s">
        <v>68</v>
      </c>
      <c r="D748" s="15" t="s">
        <v>60</v>
      </c>
      <c r="E748" s="15">
        <f>VLOOKUP(B748, 'Rookie Year'!$A$2:$B$55679,2,FALSE)</f>
        <v>2018</v>
      </c>
      <c r="F748" s="15">
        <v>2023</v>
      </c>
      <c r="G748" s="15" t="s">
        <v>42</v>
      </c>
      <c r="H748" s="15" t="s">
        <v>2733</v>
      </c>
      <c r="I748" s="16">
        <v>8</v>
      </c>
      <c r="J748" s="15">
        <v>3</v>
      </c>
      <c r="K748" s="17">
        <f>IF(AND(G748&lt;&gt;"N",R748="N/A"), IF(I748&lt;4, 0, 0.25),IF(I748=1, IF(J748=1,0.25, 0.25), IF(I748&lt;13, 0.25, IF(I748&lt;26, 0.4, IF(I748&lt;51, 0.6, 0.75)))))</f>
        <v>0.25</v>
      </c>
      <c r="L748" s="16">
        <f>I748-M748</f>
        <v>6</v>
      </c>
      <c r="M748" s="16">
        <f>ROUNDUP(I748*K748,0)</f>
        <v>2</v>
      </c>
      <c r="N748" s="16">
        <f>M748*J748</f>
        <v>6</v>
      </c>
      <c r="O748" s="16">
        <v>2</v>
      </c>
      <c r="P748" s="16">
        <v>0</v>
      </c>
      <c r="Q748" s="16">
        <f>N748-O748-P748</f>
        <v>4</v>
      </c>
      <c r="R748" s="15" t="s">
        <v>75</v>
      </c>
      <c r="S748" s="15">
        <f>IF(R748="N/A", J748-($B$1-F748), J748-($B$1-R748))</f>
        <v>2</v>
      </c>
      <c r="T748" s="16">
        <v>2</v>
      </c>
      <c r="U748" s="16">
        <v>2</v>
      </c>
      <c r="V748" s="16" t="str">
        <f>IF($S748&lt;3, "N/A", $M748)</f>
        <v>N/A</v>
      </c>
      <c r="W748" s="16" t="str">
        <f>IF($S748&lt;4, "N/A", $M748)</f>
        <v>N/A</v>
      </c>
      <c r="X748" s="16" t="str">
        <f>IF($S748&lt;5, "N/A", $M748)</f>
        <v>N/A</v>
      </c>
      <c r="Y748" s="15" t="str">
        <f>IF(SUM(T748:X748)&lt;&gt;Q748, "CHECK", "OK")</f>
        <v>OK</v>
      </c>
      <c r="Z748" s="15" t="str">
        <f>IF(F748=$B$1, "No", IF(S748=1, "Yes", "No"))</f>
        <v>No</v>
      </c>
      <c r="AA748" s="18" t="str">
        <f>IF(C748="DM", "N/A", IF(Z748="No","N/A",VLOOKUP(B748,'Extension List'!$A$3:$R$1972,18,FALSE)))</f>
        <v>N/A</v>
      </c>
      <c r="AB748" s="15" t="str">
        <f>IF(C748="DM", "N/A", IF(Z748="No","N/A",VLOOKUP(B748,'Extension List'!$A$3:$T$1972,20,FALSE)))</f>
        <v>N/A</v>
      </c>
      <c r="AC748" s="15" t="str">
        <f>IF(AA748="N/A", "N/A", 0)</f>
        <v>N/A</v>
      </c>
      <c r="AD748" s="16" t="str">
        <f>IF(AE748="N/A", "N/A", AA748-AE748)</f>
        <v>N/A</v>
      </c>
      <c r="AE748" s="16" t="str">
        <f>IF(AA748="N/A", "N/A", IF(AC748&gt;0, IF(AA748&lt;13, ROUNDUP(0.25*AA748,0), IF(AA748&lt;26, ROUNDUP(0.4*AA748,0), IF(AA748&lt;51, ROUNDUP(0.6*AA748,0), ROUNDUP(0.75*AA748,0)))), "N/A"))</f>
        <v>N/A</v>
      </c>
      <c r="AF748" s="16" t="str">
        <f>IF(AD748="N/A","N/A", (AE748*AC748)+Q748)</f>
        <v>N/A</v>
      </c>
      <c r="AG748" s="16" t="str">
        <f>IF($AF748="N/A", "N/A", "TBC")</f>
        <v>N/A</v>
      </c>
      <c r="AH748" s="16" t="str">
        <f>IF($AF748="N/A", "N/A", "TBC")</f>
        <v>N/A</v>
      </c>
      <c r="AI748" s="16" t="str">
        <f>IF($AF748="N/A","N/A",IF(AC748&gt;1,"TBC","N/A"))</f>
        <v>N/A</v>
      </c>
      <c r="AJ748" s="16" t="str">
        <f>IF($AF748="N/A","N/A",IF(AC748&gt;2,"TBC","N/A"))</f>
        <v>N/A</v>
      </c>
      <c r="AK748" s="16" t="str">
        <f>IF($AF748="N/A","N/A",IF(AC748&gt;3,"TBC","N/A"))</f>
        <v>N/A</v>
      </c>
      <c r="AL748" s="16" t="str">
        <f>IF(AC748="N/A","N/A",IF(AC748&gt;0,IF(SUM(AG748:AK748)&lt;&gt;AF748,"CHECK","OK"),"N/A"))</f>
        <v>N/A</v>
      </c>
      <c r="AM748" s="16">
        <f>IF(AD748="N/A", L748+T748, L748+AG748)</f>
        <v>8</v>
      </c>
      <c r="AN748" s="16">
        <f>IF(AD748="N/A", IF(U748="N/A", "N/A", L748+U748), AD748+AH748)</f>
        <v>8</v>
      </c>
      <c r="AO748" s="16" t="str">
        <f>IF(AD748="N/A", IF(V748="N/A", "N/A", L748+V748), IF(AI748="N/A", "N/A", AD748+AI748))</f>
        <v>N/A</v>
      </c>
      <c r="AP748" s="16" t="str">
        <f>IF(AD748="N/A", IF(W748="N/A", "N/A", L748+W748), IF(AJ748="N/A", "N/A", AD748+AJ748))</f>
        <v>N/A</v>
      </c>
      <c r="AQ748" s="16" t="str">
        <f>IF(AD748="N/A", IF(X748="N/A", "N/A", L748+X748), IF(AK748="N/A", "N/A", AD748+AK748))</f>
        <v>N/A</v>
      </c>
      <c r="AR748" s="15" t="s">
        <v>40</v>
      </c>
      <c r="AS748" s="15" t="s">
        <v>40</v>
      </c>
      <c r="AT748" s="15" t="s">
        <v>40</v>
      </c>
      <c r="AU748" s="15" t="s">
        <v>44</v>
      </c>
      <c r="AV748" s="15" t="s">
        <v>44</v>
      </c>
      <c r="AW748" s="15" t="s">
        <v>44</v>
      </c>
      <c r="AX748" s="15" t="s">
        <v>44</v>
      </c>
      <c r="AY748" s="15" t="s">
        <v>44</v>
      </c>
      <c r="AZ748" s="15" t="s">
        <v>44</v>
      </c>
      <c r="BA748" s="15" t="s">
        <v>44</v>
      </c>
      <c r="BB748" s="15" t="s">
        <v>44</v>
      </c>
      <c r="BC748" s="15" t="s">
        <v>44</v>
      </c>
      <c r="BD748" s="15" t="s">
        <v>44</v>
      </c>
      <c r="BE748" s="15" t="s">
        <v>44</v>
      </c>
      <c r="BF748" s="15" t="s">
        <v>44</v>
      </c>
      <c r="BG748" s="15" t="s">
        <v>44</v>
      </c>
      <c r="BH748" s="15" t="s">
        <v>44</v>
      </c>
      <c r="BI748" s="15"/>
      <c r="BJ748" s="16">
        <f>IF(AR748="R", $CA748, IF(OR(AR748="P", AR748="T", AR748="N"), 0, IF($C748="DM", $T748, IF(OR(AR748="Y", AR748="IR"),$AM748,IF(AR748="C", IF($BI748="Y", IF($AF748="N/A", $Q748, $AF748), IF($AG748="N/A", $T748,$AG748)))))))</f>
        <v>8</v>
      </c>
      <c r="BK748" s="16">
        <f>IF(AS748="R", $CA748, IF(OR(AS748="P", AS748="T", AS748="N"), 0, IF($C748="DM", $T748, IF(OR(AS748="Y", AS748="IR"),$AM748,IF(AS748="C", IF($BI748="Y", IF($AF748="N/A", $Q748, $AF748), IF($AG748="N/A", $T748,$AG748)))))))</f>
        <v>8</v>
      </c>
      <c r="BL748" s="16">
        <f>IF(AT748="R", $CA748, IF(OR(AT748="P", AT748="T", AT748="N"), 0, IF($C748="DM", $T748, IF(OR(AT748="Y", AT748="IR"),$AM748,IF(AT748="C", IF($BI748="Y", IF($AF748="N/A", $Q748, $AF748), IF($AG748="N/A", $T748,$AG748)))))))</f>
        <v>8</v>
      </c>
      <c r="BM748" s="16">
        <f>IF(AU748="R", $CA748, IF(OR(AU748="P", AU748="T", AU748="N"), 0, IF($C748="DM", $T748, IF(OR(AU748="Y", AU748="IR"),$AM748,IF(AU748="C", IF($BI748="Y", IF($AF748="N/A", $Q748, $AF748), IF($AG748="N/A", $T748,$AG748)))))))</f>
        <v>2</v>
      </c>
      <c r="BN748" s="16">
        <f>IF(AV748="R", $CA748, IF(OR(AV748="P", AV748="T", AV748="N"), 0, IF($C748="DM", $T748, IF(OR(AV748="Y", AV748="IR"),$AM748,IF(AV748="C", IF($BI748="Y", IF($AF748="N/A", $Q748, $AF748), IF($AG748="N/A", $T748,$AG748)))))))</f>
        <v>2</v>
      </c>
      <c r="BO748" s="16">
        <f>IF(AW748="R", $CA748, IF(OR(AW748="P", AW748="T", AW748="N"), 0, IF($C748="DM", $T748, IF(OR(AW748="Y", AW748="IR"),$AM748,IF(AW748="C", IF($BI748="Y", IF($AF748="N/A", $Q748, $AF748), IF($AG748="N/A", $T748,$AG748)))))))</f>
        <v>2</v>
      </c>
      <c r="BP748" s="16">
        <f>IF(AX748="R", $CA748, IF(OR(AX748="P", AX748="T", AX748="N"), 0, IF($C748="DM", $T748, IF(OR(AX748="Y", AX748="IR"),$AM748,IF(AX748="C", IF($BI748="Y", IF($AF748="N/A", $Q748, $AF748), IF($AG748="N/A", $T748,$AG748)))))))</f>
        <v>2</v>
      </c>
      <c r="BQ748" s="16">
        <f>IF(AY748="R", $CA748, IF(OR(AY748="P", AY748="T", AY748="N"), 0, IF($C748="DM", $T748, IF(OR(AY748="Y", AY748="IR"),$AM748,IF(AY748="C", IF($BI748="Y", IF($AF748="N/A", $Q748, $AF748), IF($AG748="N/A", $T748,$AG748)))))))</f>
        <v>2</v>
      </c>
      <c r="BR748" s="16">
        <f>IF(AZ748="R", $CA748, IF(OR(AZ748="P", AZ748="T", AZ748="N"), 0, IF($C748="DM", $T748, IF(OR(AZ748="Y", AZ748="IR"),$AM748,IF(AZ748="C", IF($BI748="Y", IF($AF748="N/A", $Q748, $AF748), IF($AG748="N/A", $T748,$AG748)))))))</f>
        <v>2</v>
      </c>
      <c r="BS748" s="16">
        <f>IF(BA748="R", $CA748, IF(OR(BA748="P", BA748="T", BA748="N"), 0, IF($C748="DM", $T748, IF(OR(BA748="Y", BA748="IR"),$AM748,IF(BA748="C", IF($BI748="Y", IF($AF748="N/A", $Q748, $AF748), IF($AG748="N/A", $T748,$AG748)))))))</f>
        <v>2</v>
      </c>
      <c r="BT748" s="16">
        <f>IF(BB748="R", $CA748, IF(OR(BB748="P", BB748="T", BB748="N"), 0, IF($C748="DM", $T748, IF(OR(BB748="Y", BB748="IR"),$AM748,IF(BB748="C", IF($BI748="Y", IF($BA748="C", IF($AF748="N/A", $Q748, $AF748), IF($AF748="N/A", $T748, $AM748)), IF($AG748="N/A", $T748,$AG748)))))))</f>
        <v>2</v>
      </c>
      <c r="BU748" s="16">
        <f>IF(BC748="R", $CA748, IF(OR(BC748="P", BC748="T", BC748="N"), 0, IF($C748="DM", $T748, IF(OR(BC748="Y", BC748="IR"),$AM748,IF(BC748="C", IF($BI748="Y", IF($BA748="C", IF($AF748="N/A", $Q748, $AF748), IF($AF748="N/A", $T748, $AM748)), IF($AG748="N/A", $T748,$AG748)))))))</f>
        <v>2</v>
      </c>
      <c r="BV748" s="16">
        <f>IF(BD748="R", $CA748, IF(OR(BD748="P", BD748="T", BD748="N"), 0, IF($C748="DM", $T748, IF(OR(BD748="Y", BD748="IR"),$AM748,IF(BD748="C", IF($BI748="Y", IF($BA748="C", IF($AF748="N/A", $Q748, $AF748), IF($AF748="N/A", $T748, $AM748)), IF($AG748="N/A", $T748,$AG748)))))))</f>
        <v>2</v>
      </c>
      <c r="BW748" s="16">
        <f>IF(BE748="R", $CA748, IF(OR(BE748="P", BE748="T", BE748="N"), 0, IF($C748="DM", $T748, IF(OR(BE748="Y", BE748="IR"),$AM748,IF(BE748="C", IF($BI748="Y", IF($BA748="C", IF($AF748="N/A", $Q748, $AF748), IF($AF748="N/A", $T748, $AM748)), IF($AG748="N/A", $T748,$AG748)))))))</f>
        <v>2</v>
      </c>
      <c r="BX748" s="16">
        <f>IF(BF748="R", $CA748, IF(OR(BF748="P", BF748="T", BF748="N"), 0, IF($C748="DM", $T748, IF(OR(BF748="Y", BF748="IR"),$AM748,IF(BF748="C", IF($BI748="Y", IF($BA748="C", IF($AF748="N/A", $Q748, $AF748), IF($AF748="N/A", $T748, $AM748)), IF($AG748="N/A", $T748,$AG748)))))))</f>
        <v>2</v>
      </c>
      <c r="BY748" s="16">
        <f>IF(BG748="R", $CA748, IF(OR(BG748="P", BG748="T", BG748="N"), 0, IF($C748="DM", $T748, IF(OR(BG748="Y", BG748="IR"),$AM748,IF(BG748="C", IF($BI748="Y", IF($BA748="C", IF($AF748="N/A", $Q748, $AF748), IF($AF748="N/A", $T748, $AM748)), IF($AG748="N/A", $T748,$AG748)))))))</f>
        <v>2</v>
      </c>
      <c r="BZ748" s="16">
        <f>IF(BH748="R", $CA748, IF(OR(BH748="P", BH748="T", BH748="N"), 0, IF($C748="DM", $T748, IF(OR(BH748="Y", BH748="IR"),$AM748,IF(BH748="C", IF($BI748="Y", IF($BA748="C", IF($AF748="N/A", $Q748, $AF748), IF($AF748="N/A", $T748, $AM748)), IF($AG748="N/A", $T748,$AG748)))))))</f>
        <v>2</v>
      </c>
      <c r="CA748" s="15" t="s">
        <v>75</v>
      </c>
      <c r="CB748" s="16">
        <f>BZ748</f>
        <v>2</v>
      </c>
      <c r="CC748" s="15">
        <f>IF(OR($BH748="T", $BH748="R"), 0, IF($BH748="C", IF($BI748="Y", IF($BA748="C", 0, IF(AF748="N/A", Q748-T748, AF748-AG748)), IF($AF748="N/A", U748, AH748)), AN748))</f>
        <v>2</v>
      </c>
      <c r="CD748" s="15" t="str">
        <f>IF(OR($BH748="T", $BH748="R"), 0, IF($BH748="C", IF($BI748="Y", 0, IF($AF748="N/A", V748, AI748)), AO748))</f>
        <v>N/A</v>
      </c>
      <c r="CE748" s="15" t="str">
        <f>IF(OR($BH748="T", $BH748="R"), 0, IF($BH748="C", IF($BI748="Y", 0, IF($AF748="N/A", W748, AJ748)), AP748))</f>
        <v>N/A</v>
      </c>
      <c r="CF748" s="15" t="str">
        <f>IF(OR($BH748="T", $BH748="R"), 0, IF($BH748="C", IF($BI748="Y", 0, IF($AF748="N/A", X748, AK748)), AQ748))</f>
        <v>N/A</v>
      </c>
      <c r="CG748" t="str">
        <f>IF(AC748="N/A", "S:"&amp;L748&amp;" G:"&amp;M748&amp;" GR:"&amp;Q748, IF(AC748=0, "S:"&amp;L748&amp;" G:"&amp;M748&amp;" GR:"&amp;Q748, "S:"&amp;L748&amp;"/"&amp;AD748&amp;" G:"&amp;AE748&amp;" GR:"&amp;AF748))</f>
        <v>S:6 G:2 GR:4</v>
      </c>
    </row>
    <row r="749" spans="1:85" x14ac:dyDescent="0.25">
      <c r="A749" s="14">
        <v>5239</v>
      </c>
      <c r="B749" s="15" t="s">
        <v>2830</v>
      </c>
      <c r="C749" s="15" t="s">
        <v>68</v>
      </c>
      <c r="D749" s="15" t="s">
        <v>60</v>
      </c>
      <c r="E749" s="15">
        <f>VLOOKUP(B749, 'Rookie Year'!$A$2:$B$55679,2,FALSE)</f>
        <v>2023</v>
      </c>
      <c r="F749" s="15">
        <v>2023</v>
      </c>
      <c r="G749" s="15" t="s">
        <v>40</v>
      </c>
      <c r="H749" s="15" t="s">
        <v>2877</v>
      </c>
      <c r="I749" s="16">
        <v>1</v>
      </c>
      <c r="J749" s="15">
        <v>3</v>
      </c>
      <c r="K749" s="17">
        <f>IF(AND(G749&lt;&gt;"N",R749="N/A"), IF(I749&lt;4, 0, 0.25),IF(I749=1, IF(J749=1,0.25, 0.25), IF(I749&lt;13, 0.25, IF(I749&lt;26, 0.4, IF(I749&lt;51, 0.6, 0.75)))))</f>
        <v>0</v>
      </c>
      <c r="L749" s="16">
        <f>I749-M749</f>
        <v>1</v>
      </c>
      <c r="M749" s="16">
        <f>ROUNDUP(I749*K749,0)</f>
        <v>0</v>
      </c>
      <c r="N749" s="16">
        <f>M749*J749</f>
        <v>0</v>
      </c>
      <c r="O749" s="16">
        <v>0</v>
      </c>
      <c r="P749" s="16">
        <v>0</v>
      </c>
      <c r="Q749" s="16">
        <f>N749-O749-P749</f>
        <v>0</v>
      </c>
      <c r="R749" s="15" t="s">
        <v>75</v>
      </c>
      <c r="S749" s="15">
        <f>IF(R749="N/A", J749-($B$1-F749), J749-($B$1-R749))</f>
        <v>2</v>
      </c>
      <c r="T749" s="16">
        <v>0</v>
      </c>
      <c r="U749" s="16">
        <v>0</v>
      </c>
      <c r="V749" s="16" t="str">
        <f>IF($S749&lt;3, "N/A", $M749)</f>
        <v>N/A</v>
      </c>
      <c r="W749" s="16" t="str">
        <f>IF($S749&lt;4, "N/A", $M749)</f>
        <v>N/A</v>
      </c>
      <c r="X749" s="16" t="str">
        <f>IF($S749&lt;5, "N/A", $M749)</f>
        <v>N/A</v>
      </c>
      <c r="Y749" s="15" t="str">
        <f>IF(SUM(T749:X749)&lt;&gt;Q749, "CHECK", "OK")</f>
        <v>OK</v>
      </c>
      <c r="Z749" s="15" t="str">
        <f>IF(F749=$B$1, "No", IF(S749=1, "Yes", "No"))</f>
        <v>No</v>
      </c>
      <c r="AA749" s="18" t="str">
        <f>IF(C749="DM", "N/A", IF(Z749="No","N/A",VLOOKUP(B749,'Extension List'!$A$3:$R$1972,18,FALSE)))</f>
        <v>N/A</v>
      </c>
      <c r="AB749" s="15" t="str">
        <f>IF(C749="DM", "N/A", IF(Z749="No","N/A",VLOOKUP(B749,'Extension List'!$A$3:$T$1972,20,FALSE)))</f>
        <v>N/A</v>
      </c>
      <c r="AC749" s="15" t="str">
        <f>IF(AA749="N/A", "N/A", 0)</f>
        <v>N/A</v>
      </c>
      <c r="AD749" s="16" t="str">
        <f>IF(AE749="N/A", "N/A", AA749-AE749)</f>
        <v>N/A</v>
      </c>
      <c r="AE749" s="16" t="str">
        <f>IF(AA749="N/A", "N/A", IF(AC749&gt;0, IF(AA749&lt;13, ROUNDUP(0.25*AA749,0), IF(AA749&lt;26, ROUNDUP(0.4*AA749,0), IF(AA749&lt;51, ROUNDUP(0.6*AA749,0), ROUNDUP(0.75*AA749,0)))), "N/A"))</f>
        <v>N/A</v>
      </c>
      <c r="AF749" s="16" t="str">
        <f>IF(AD749="N/A","N/A", (AE749*AC749)+Q749)</f>
        <v>N/A</v>
      </c>
      <c r="AG749" s="16" t="str">
        <f>IF($AF749="N/A", "N/A", "TBC")</f>
        <v>N/A</v>
      </c>
      <c r="AH749" s="16" t="str">
        <f>IF($AF749="N/A", "N/A", "TBC")</f>
        <v>N/A</v>
      </c>
      <c r="AI749" s="16" t="str">
        <f>IF($AF749="N/A","N/A",IF(AC749&gt;1,"TBC","N/A"))</f>
        <v>N/A</v>
      </c>
      <c r="AJ749" s="16" t="str">
        <f>IF($AF749="N/A","N/A",IF(AC749&gt;2,"TBC","N/A"))</f>
        <v>N/A</v>
      </c>
      <c r="AK749" s="16" t="str">
        <f>IF($AF749="N/A","N/A",IF(AC749&gt;3,"TBC","N/A"))</f>
        <v>N/A</v>
      </c>
      <c r="AL749" s="16" t="str">
        <f>IF(AC749="N/A","N/A",IF(AC749&gt;0,IF(SUM(AG749:AK749)&lt;&gt;AF749,"CHECK","OK"),"N/A"))</f>
        <v>N/A</v>
      </c>
      <c r="AM749" s="16">
        <f>IF(AD749="N/A", L749+T749, L749+AG749)</f>
        <v>1</v>
      </c>
      <c r="AN749" s="16">
        <f>IF(AD749="N/A", IF(U749="N/A", "N/A", L749+U749), AD749+AH749)</f>
        <v>1</v>
      </c>
      <c r="AO749" s="16" t="str">
        <f>IF(AD749="N/A", IF(V749="N/A", "N/A", L749+V749), IF(AI749="N/A", "N/A", AD749+AI749))</f>
        <v>N/A</v>
      </c>
      <c r="AP749" s="16" t="str">
        <f>IF(AD749="N/A", IF(W749="N/A", "N/A", L749+W749), IF(AJ749="N/A", "N/A", AD749+AJ749))</f>
        <v>N/A</v>
      </c>
      <c r="AQ749" s="16" t="str">
        <f>IF(AD749="N/A", IF(X749="N/A", "N/A", L749+X749), IF(AK749="N/A", "N/A", AD749+AK749))</f>
        <v>N/A</v>
      </c>
      <c r="AR749" s="15" t="s">
        <v>40</v>
      </c>
      <c r="AS749" s="15" t="s">
        <v>40</v>
      </c>
      <c r="AT749" s="15" t="s">
        <v>40</v>
      </c>
      <c r="AU749" s="15" t="s">
        <v>40</v>
      </c>
      <c r="AV749" s="15" t="s">
        <v>40</v>
      </c>
      <c r="AW749" s="15" t="s">
        <v>40</v>
      </c>
      <c r="AX749" s="15" t="s">
        <v>40</v>
      </c>
      <c r="AY749" s="15" t="s">
        <v>40</v>
      </c>
      <c r="AZ749" s="15" t="s">
        <v>40</v>
      </c>
      <c r="BA749" s="15" t="s">
        <v>40</v>
      </c>
      <c r="BB749" s="15" t="s">
        <v>40</v>
      </c>
      <c r="BC749" s="15" t="s">
        <v>40</v>
      </c>
      <c r="BD749" s="15" t="s">
        <v>40</v>
      </c>
      <c r="BE749" s="15" t="s">
        <v>40</v>
      </c>
      <c r="BF749" s="15" t="s">
        <v>40</v>
      </c>
      <c r="BG749" s="15" t="s">
        <v>40</v>
      </c>
      <c r="BH749" s="15" t="s">
        <v>40</v>
      </c>
      <c r="BI749" s="15"/>
      <c r="BJ749" s="16">
        <f>IF(AR749="R", $CA749, IF(OR(AR749="P", AR749="T", AR749="N"), 0, IF($C749="DM", $T749, IF(OR(AR749="Y", AR749="IR"),$AM749,IF(AR749="C", IF($BI749="Y", IF($AF749="N/A", $Q749, $AF749), IF($AG749="N/A", $T749,$AG749)))))))</f>
        <v>1</v>
      </c>
      <c r="BK749" s="16">
        <f>IF(AS749="R", $CA749, IF(OR(AS749="P", AS749="T", AS749="N"), 0, IF($C749="DM", $T749, IF(OR(AS749="Y", AS749="IR"),$AM749,IF(AS749="C", IF($BI749="Y", IF($AF749="N/A", $Q749, $AF749), IF($AG749="N/A", $T749,$AG749)))))))</f>
        <v>1</v>
      </c>
      <c r="BL749" s="16">
        <f>IF(AT749="R", $CA749, IF(OR(AT749="P", AT749="T", AT749="N"), 0, IF($C749="DM", $T749, IF(OR(AT749="Y", AT749="IR"),$AM749,IF(AT749="C", IF($BI749="Y", IF($AF749="N/A", $Q749, $AF749), IF($AG749="N/A", $T749,$AG749)))))))</f>
        <v>1</v>
      </c>
      <c r="BM749" s="16">
        <f>IF(AU749="R", $CA749, IF(OR(AU749="P", AU749="T", AU749="N"), 0, IF($C749="DM", $T749, IF(OR(AU749="Y", AU749="IR"),$AM749,IF(AU749="C", IF($BI749="Y", IF($AF749="N/A", $Q749, $AF749), IF($AG749="N/A", $T749,$AG749)))))))</f>
        <v>1</v>
      </c>
      <c r="BN749" s="16">
        <f>IF(AV749="R", $CA749, IF(OR(AV749="P", AV749="T", AV749="N"), 0, IF($C749="DM", $T749, IF(OR(AV749="Y", AV749="IR"),$AM749,IF(AV749="C", IF($BI749="Y", IF($AF749="N/A", $Q749, $AF749), IF($AG749="N/A", $T749,$AG749)))))))</f>
        <v>1</v>
      </c>
      <c r="BO749" s="16">
        <f>IF(AW749="R", $CA749, IF(OR(AW749="P", AW749="T", AW749="N"), 0, IF($C749="DM", $T749, IF(OR(AW749="Y", AW749="IR"),$AM749,IF(AW749="C", IF($BI749="Y", IF($AF749="N/A", $Q749, $AF749), IF($AG749="N/A", $T749,$AG749)))))))</f>
        <v>1</v>
      </c>
      <c r="BP749" s="16">
        <f>IF(AX749="R", $CA749, IF(OR(AX749="P", AX749="T", AX749="N"), 0, IF($C749="DM", $T749, IF(OR(AX749="Y", AX749="IR"),$AM749,IF(AX749="C", IF($BI749="Y", IF($AF749="N/A", $Q749, $AF749), IF($AG749="N/A", $T749,$AG749)))))))</f>
        <v>1</v>
      </c>
      <c r="BQ749" s="16">
        <f>IF(AY749="R", $CA749, IF(OR(AY749="P", AY749="T", AY749="N"), 0, IF($C749="DM", $T749, IF(OR(AY749="Y", AY749="IR"),$AM749,IF(AY749="C", IF($BI749="Y", IF($AF749="N/A", $Q749, $AF749), IF($AG749="N/A", $T749,$AG749)))))))</f>
        <v>1</v>
      </c>
      <c r="BR749" s="16">
        <f>IF(AZ749="R", $CA749, IF(OR(AZ749="P", AZ749="T", AZ749="N"), 0, IF($C749="DM", $T749, IF(OR(AZ749="Y", AZ749="IR"),$AM749,IF(AZ749="C", IF($BI749="Y", IF($AF749="N/A", $Q749, $AF749), IF($AG749="N/A", $T749,$AG749)))))))</f>
        <v>1</v>
      </c>
      <c r="BS749" s="16">
        <f>IF(BA749="R", $CA749, IF(OR(BA749="P", BA749="T", BA749="N"), 0, IF($C749="DM", $T749, IF(OR(BA749="Y", BA749="IR"),$AM749,IF(BA749="C", IF($BI749="Y", IF($AF749="N/A", $Q749, $AF749), IF($AG749="N/A", $T749,$AG749)))))))</f>
        <v>1</v>
      </c>
      <c r="BT749" s="16">
        <f>IF(BB749="R", $CA749, IF(OR(BB749="P", BB749="T", BB749="N"), 0, IF($C749="DM", $T749, IF(OR(BB749="Y", BB749="IR"),$AM749,IF(BB749="C", IF($BI749="Y", IF($BA749="C", IF($AF749="N/A", $Q749, $AF749), IF($AF749="N/A", $T749, $AM749)), IF($AG749="N/A", $T749,$AG749)))))))</f>
        <v>1</v>
      </c>
      <c r="BU749" s="16">
        <f>IF(BC749="R", $CA749, IF(OR(BC749="P", BC749="T", BC749="N"), 0, IF($C749="DM", $T749, IF(OR(BC749="Y", BC749="IR"),$AM749,IF(BC749="C", IF($BI749="Y", IF($BA749="C", IF($AF749="N/A", $Q749, $AF749), IF($AF749="N/A", $T749, $AM749)), IF($AG749="N/A", $T749,$AG749)))))))</f>
        <v>1</v>
      </c>
      <c r="BV749" s="16">
        <f>IF(BD749="R", $CA749, IF(OR(BD749="P", BD749="T", BD749="N"), 0, IF($C749="DM", $T749, IF(OR(BD749="Y", BD749="IR"),$AM749,IF(BD749="C", IF($BI749="Y", IF($BA749="C", IF($AF749="N/A", $Q749, $AF749), IF($AF749="N/A", $T749, $AM749)), IF($AG749="N/A", $T749,$AG749)))))))</f>
        <v>1</v>
      </c>
      <c r="BW749" s="16">
        <f>IF(BE749="R", $CA749, IF(OR(BE749="P", BE749="T", BE749="N"), 0, IF($C749="DM", $T749, IF(OR(BE749="Y", BE749="IR"),$AM749,IF(BE749="C", IF($BI749="Y", IF($BA749="C", IF($AF749="N/A", $Q749, $AF749), IF($AF749="N/A", $T749, $AM749)), IF($AG749="N/A", $T749,$AG749)))))))</f>
        <v>1</v>
      </c>
      <c r="BX749" s="16">
        <f>IF(BF749="R", $CA749, IF(OR(BF749="P", BF749="T", BF749="N"), 0, IF($C749="DM", $T749, IF(OR(BF749="Y", BF749="IR"),$AM749,IF(BF749="C", IF($BI749="Y", IF($BA749="C", IF($AF749="N/A", $Q749, $AF749), IF($AF749="N/A", $T749, $AM749)), IF($AG749="N/A", $T749,$AG749)))))))</f>
        <v>1</v>
      </c>
      <c r="BY749" s="16">
        <f>IF(BG749="R", $CA749, IF(OR(BG749="P", BG749="T", BG749="N"), 0, IF($C749="DM", $T749, IF(OR(BG749="Y", BG749="IR"),$AM749,IF(BG749="C", IF($BI749="Y", IF($BA749="C", IF($AF749="N/A", $Q749, $AF749), IF($AF749="N/A", $T749, $AM749)), IF($AG749="N/A", $T749,$AG749)))))))</f>
        <v>1</v>
      </c>
      <c r="BZ749" s="16">
        <f>IF(BH749="R", $CA749, IF(OR(BH749="P", BH749="T", BH749="N"), 0, IF($C749="DM", $T749, IF(OR(BH749="Y", BH749="IR"),$AM749,IF(BH749="C", IF($BI749="Y", IF($BA749="C", IF($AF749="N/A", $Q749, $AF749), IF($AF749="N/A", $T749, $AM749)), IF($AG749="N/A", $T749,$AG749)))))))</f>
        <v>1</v>
      </c>
      <c r="CA749" s="15" t="s">
        <v>75</v>
      </c>
      <c r="CB749" s="16">
        <f>BZ749</f>
        <v>1</v>
      </c>
      <c r="CC749" s="15">
        <f>IF(OR($BH749="T", $BH749="R"), 0, IF($BH749="C", IF($BI749="Y", IF($BA749="C", 0, IF(AF749="N/A", Q749-T749, AF749-AG749)), IF($AF749="N/A", U749, AH749)), AN749))</f>
        <v>1</v>
      </c>
      <c r="CD749" s="15" t="str">
        <f>IF(OR($BH749="T", $BH749="R"), 0, IF($BH749="C", IF($BI749="Y", 0, IF($AF749="N/A", V749, AI749)), AO749))</f>
        <v>N/A</v>
      </c>
      <c r="CE749" s="15" t="str">
        <f>IF(OR($BH749="T", $BH749="R"), 0, IF($BH749="C", IF($BI749="Y", 0, IF($AF749="N/A", W749, AJ749)), AP749))</f>
        <v>N/A</v>
      </c>
      <c r="CF749" s="15" t="str">
        <f>IF(OR($BH749="T", $BH749="R"), 0, IF($BH749="C", IF($BI749="Y", 0, IF($AF749="N/A", X749, AK749)), AQ749))</f>
        <v>N/A</v>
      </c>
      <c r="CG749" t="str">
        <f>IF(AC749="N/A", "S:"&amp;L749&amp;" G:"&amp;M749&amp;" GR:"&amp;Q749, IF(AC749=0, "S:"&amp;L749&amp;" G:"&amp;M749&amp;" GR:"&amp;Q749, "S:"&amp;L749&amp;"/"&amp;AD749&amp;" G:"&amp;AE749&amp;" GR:"&amp;AF749))</f>
        <v>S:1 G:0 GR:0</v>
      </c>
    </row>
    <row r="750" spans="1:85" x14ac:dyDescent="0.25">
      <c r="A750" s="14">
        <v>5683</v>
      </c>
      <c r="B750" s="15" t="s">
        <v>3032</v>
      </c>
      <c r="C750" s="15" t="s">
        <v>68</v>
      </c>
      <c r="D750" s="15" t="s">
        <v>60</v>
      </c>
      <c r="E750" s="15">
        <f>VLOOKUP(B750, 'Rookie Year'!$A$2:$B$55679,2,FALSE)</f>
        <v>2024</v>
      </c>
      <c r="F750" s="15">
        <v>2024</v>
      </c>
      <c r="G750" s="15" t="s">
        <v>40</v>
      </c>
      <c r="H750" s="15" t="s">
        <v>2664</v>
      </c>
      <c r="I750" s="16">
        <v>1</v>
      </c>
      <c r="J750" s="15">
        <v>3</v>
      </c>
      <c r="K750" s="17">
        <f>IF(AND(G750&lt;&gt;"N",R750="N/A"), IF(I750&lt;4, 0, 0.25),IF(I750=1, IF(J750=1,0.25, 0.25), IF(I750&lt;13, 0.25, IF(I750&lt;26, 0.4, IF(I750&lt;51, 0.6, 0.75)))))</f>
        <v>0</v>
      </c>
      <c r="L750" s="16">
        <f>I750-M750</f>
        <v>1</v>
      </c>
      <c r="M750" s="16">
        <f>ROUNDUP(I750*K750,0)</f>
        <v>0</v>
      </c>
      <c r="N750" s="16">
        <f>M750*J750</f>
        <v>0</v>
      </c>
      <c r="O750" s="16">
        <v>0</v>
      </c>
      <c r="P750" s="16">
        <v>0</v>
      </c>
      <c r="Q750" s="16">
        <f>N750-O750-P750</f>
        <v>0</v>
      </c>
      <c r="R750" s="15" t="s">
        <v>75</v>
      </c>
      <c r="S750" s="15">
        <f>IF(R750="N/A", J750-($B$1-F750), J750-($B$1-R750))</f>
        <v>3</v>
      </c>
      <c r="T750" s="16">
        <f>IF($S750&lt;1, "N/A", $M750)</f>
        <v>0</v>
      </c>
      <c r="U750" s="16">
        <f>IF($S750&lt;2, "N/A", $M750)</f>
        <v>0</v>
      </c>
      <c r="V750" s="16">
        <f>IF($S750&lt;3, "N/A", $M750)</f>
        <v>0</v>
      </c>
      <c r="W750" s="16" t="str">
        <f>IF($S750&lt;4, "N/A", $M750)</f>
        <v>N/A</v>
      </c>
      <c r="X750" s="16" t="str">
        <f>IF($S750&lt;5, "N/A", $M750)</f>
        <v>N/A</v>
      </c>
      <c r="Y750" s="15" t="str">
        <f>IF(SUM(T750:X750)&lt;&gt;Q750, "CHECK", "OK")</f>
        <v>OK</v>
      </c>
      <c r="Z750" s="15" t="str">
        <f>IF(F750=$B$1, "No", IF(S750=1, "Yes", "No"))</f>
        <v>No</v>
      </c>
      <c r="AA750" s="18" t="str">
        <f>IF(C750="DM", "N/A", IF(Z750="No","N/A",VLOOKUP(B750,'Extension List'!$A$3:$R$1972,18,FALSE)))</f>
        <v>N/A</v>
      </c>
      <c r="AB750" s="15" t="str">
        <f>IF(C750="DM", "N/A", IF(Z750="No","N/A",VLOOKUP(B750,'Extension List'!$A$3:$T$1972,20,FALSE)))</f>
        <v>N/A</v>
      </c>
      <c r="AC750" s="15" t="str">
        <f>IF(AA750="N/A", "N/A", 0)</f>
        <v>N/A</v>
      </c>
      <c r="AD750" s="16" t="str">
        <f>IF(AE750="N/A", "N/A", AA750-AE750)</f>
        <v>N/A</v>
      </c>
      <c r="AE750" s="16" t="str">
        <f>IF(AA750="N/A", "N/A", IF(AC750&gt;0, IF(AA750&lt;13, ROUNDUP(0.25*AA750,0), IF(AA750&lt;26, ROUNDUP(0.4*AA750,0), IF(AA750&lt;51, ROUNDUP(0.6*AA750,0), ROUNDUP(0.75*AA750,0)))), "N/A"))</f>
        <v>N/A</v>
      </c>
      <c r="AF750" s="16" t="str">
        <f>IF(AD750="N/A","N/A", (AE750*AC750)+Q750)</f>
        <v>N/A</v>
      </c>
      <c r="AG750" s="16" t="str">
        <f>IF($AF750="N/A", "N/A", "TBC")</f>
        <v>N/A</v>
      </c>
      <c r="AH750" s="16" t="str">
        <f>IF($AF750="N/A", "N/A", "TBC")</f>
        <v>N/A</v>
      </c>
      <c r="AI750" s="16" t="str">
        <f>IF($AF750="N/A","N/A",IF(AC750&gt;1,"TBC","N/A"))</f>
        <v>N/A</v>
      </c>
      <c r="AJ750" s="16" t="str">
        <f>IF($AF750="N/A","N/A",IF(AC750&gt;2,"TBC","N/A"))</f>
        <v>N/A</v>
      </c>
      <c r="AK750" s="16" t="str">
        <f>IF($AF750="N/A","N/A",IF(AC750&gt;3,"TBC","N/A"))</f>
        <v>N/A</v>
      </c>
      <c r="AL750" s="16" t="str">
        <f>IF(AC750="N/A","N/A",IF(AC750&gt;0,IF(SUM(AG750:AK750)&lt;&gt;AF750,"CHECK","OK"),"N/A"))</f>
        <v>N/A</v>
      </c>
      <c r="AM750" s="16">
        <f>IF(AD750="N/A", L750+T750, L750+AG750)</f>
        <v>1</v>
      </c>
      <c r="AN750" s="16">
        <f>IF(AD750="N/A", IF(U750="N/A", "N/A", L750+U750), AD750+AH750)</f>
        <v>1</v>
      </c>
      <c r="AO750" s="16">
        <f>IF(AD750="N/A", IF(V750="N/A", "N/A", L750+V750), IF(AI750="N/A", "N/A", AD750+AI750))</f>
        <v>1</v>
      </c>
      <c r="AP750" s="16" t="str">
        <f>IF(AD750="N/A", IF(W750="N/A", "N/A", L750+W750), IF(AJ750="N/A", "N/A", AD750+AJ750))</f>
        <v>N/A</v>
      </c>
      <c r="AQ750" s="16" t="str">
        <f>IF(AD750="N/A", IF(X750="N/A", "N/A", L750+X750), IF(AK750="N/A", "N/A", AD750+AK750))</f>
        <v>N/A</v>
      </c>
      <c r="AR750" s="15" t="s">
        <v>66</v>
      </c>
      <c r="AS750" s="15" t="s">
        <v>66</v>
      </c>
      <c r="AT750" s="15" t="s">
        <v>66</v>
      </c>
      <c r="AU750" s="15" t="s">
        <v>66</v>
      </c>
      <c r="AV750" s="15" t="s">
        <v>66</v>
      </c>
      <c r="AW750" s="15" t="s">
        <v>66</v>
      </c>
      <c r="AX750" s="15" t="s">
        <v>66</v>
      </c>
      <c r="AY750" s="15" t="s">
        <v>66</v>
      </c>
      <c r="AZ750" s="15" t="s">
        <v>66</v>
      </c>
      <c r="BA750" s="15" t="s">
        <v>66</v>
      </c>
      <c r="BB750" s="15" t="s">
        <v>66</v>
      </c>
      <c r="BC750" s="15" t="s">
        <v>66</v>
      </c>
      <c r="BD750" s="15" t="s">
        <v>66</v>
      </c>
      <c r="BE750" s="15" t="s">
        <v>66</v>
      </c>
      <c r="BF750" s="15" t="s">
        <v>66</v>
      </c>
      <c r="BG750" s="15" t="s">
        <v>66</v>
      </c>
      <c r="BH750" s="15" t="s">
        <v>66</v>
      </c>
      <c r="BJ750" s="16">
        <f>IF(AR750="R", $CA750, IF(OR(AR750="P", AR750="T", AR750="N"), 0, IF($C750="DM", $T750, IF(OR(AR750="Y", AR750="IR"),$AM750,IF(AR750="C", IF($BI750="Y", IF($AF750="N/A", $Q750, $AF750), IF($AG750="N/A", $T750,$AG750)))))))</f>
        <v>0</v>
      </c>
      <c r="BK750" s="16">
        <f>IF(AS750="R", $CA750, IF(OR(AS750="P", AS750="T", AS750="N"), 0, IF($C750="DM", $T750, IF(OR(AS750="Y", AS750="IR"),$AM750,IF(AS750="C", IF($BI750="Y", IF($AF750="N/A", $Q750, $AF750), IF($AG750="N/A", $T750,$AG750)))))))</f>
        <v>0</v>
      </c>
      <c r="BL750" s="16">
        <f>IF(AT750="R", $CA750, IF(OR(AT750="P", AT750="T", AT750="N"), 0, IF($C750="DM", $T750, IF(OR(AT750="Y", AT750="IR"),$AM750,IF(AT750="C", IF($BI750="Y", IF($AF750="N/A", $Q750, $AF750), IF($AG750="N/A", $T750,$AG750)))))))</f>
        <v>0</v>
      </c>
      <c r="BM750" s="16">
        <f>IF(AU750="R", $CA750, IF(OR(AU750="P", AU750="T", AU750="N"), 0, IF($C750="DM", $T750, IF(OR(AU750="Y", AU750="IR"),$AM750,IF(AU750="C", IF($BI750="Y", IF($AF750="N/A", $Q750, $AF750), IF($AG750="N/A", $T750,$AG750)))))))</f>
        <v>0</v>
      </c>
      <c r="BN750" s="16">
        <f>IF(AV750="R", $CA750, IF(OR(AV750="P", AV750="T", AV750="N"), 0, IF($C750="DM", $T750, IF(OR(AV750="Y", AV750="IR"),$AM750,IF(AV750="C", IF($BI750="Y", IF($AF750="N/A", $Q750, $AF750), IF($AG750="N/A", $T750,$AG750)))))))</f>
        <v>0</v>
      </c>
      <c r="BO750" s="16">
        <f>IF(AW750="R", $CA750, IF(OR(AW750="P", AW750="T", AW750="N"), 0, IF($C750="DM", $T750, IF(OR(AW750="Y", AW750="IR"),$AM750,IF(AW750="C", IF($BI750="Y", IF($AF750="N/A", $Q750, $AF750), IF($AG750="N/A", $T750,$AG750)))))))</f>
        <v>0</v>
      </c>
      <c r="BP750" s="16">
        <f>IF(AX750="R", $CA750, IF(OR(AX750="P", AX750="T", AX750="N"), 0, IF($C750="DM", $T750, IF(OR(AX750="Y", AX750="IR"),$AM750,IF(AX750="C", IF($BI750="Y", IF($AF750="N/A", $Q750, $AF750), IF($AG750="N/A", $T750,$AG750)))))))</f>
        <v>0</v>
      </c>
      <c r="BQ750" s="16">
        <f>IF(AY750="R", $CA750, IF(OR(AY750="P", AY750="T", AY750="N"), 0, IF($C750="DM", $T750, IF(OR(AY750="Y", AY750="IR"),$AM750,IF(AY750="C", IF($BI750="Y", IF($AF750="N/A", $Q750, $AF750), IF($AG750="N/A", $T750,$AG750)))))))</f>
        <v>0</v>
      </c>
      <c r="BR750" s="16">
        <f>IF(AZ750="R", $CA750, IF(OR(AZ750="P", AZ750="T", AZ750="N"), 0, IF($C750="DM", $T750, IF(OR(AZ750="Y", AZ750="IR"),$AM750,IF(AZ750="C", IF($BI750="Y", IF($AF750="N/A", $Q750, $AF750), IF($AG750="N/A", $T750,$AG750)))))))</f>
        <v>0</v>
      </c>
      <c r="BS750" s="16">
        <f>IF(BA750="R", $CA750, IF(OR(BA750="P", BA750="T", BA750="N"), 0, IF($C750="DM", $T750, IF(OR(BA750="Y", BA750="IR"),$AM750,IF(BA750="C", IF($BI750="Y", IF($AF750="N/A", $Q750, $AF750), IF($AG750="N/A", $T750,$AG750)))))))</f>
        <v>0</v>
      </c>
      <c r="BT750" s="16">
        <f>IF(BB750="R", $CA750, IF(OR(BB750="P", BB750="T", BB750="N"), 0, IF($C750="DM", $T750, IF(OR(BB750="Y", BB750="IR"),$AM750,IF(BB750="C", IF($BI750="Y", IF($BA750="C", IF($AF750="N/A", $Q750, $AF750), IF($AF750="N/A", $T750, $AM750)), IF($AG750="N/A", $T750,$AG750)))))))</f>
        <v>0</v>
      </c>
      <c r="BU750" s="16">
        <f>IF(BC750="R", $CA750, IF(OR(BC750="P", BC750="T", BC750="N"), 0, IF($C750="DM", $T750, IF(OR(BC750="Y", BC750="IR"),$AM750,IF(BC750="C", IF($BI750="Y", IF($BA750="C", IF($AF750="N/A", $Q750, $AF750), IF($AF750="N/A", $T750, $AM750)), IF($AG750="N/A", $T750,$AG750)))))))</f>
        <v>0</v>
      </c>
      <c r="BV750" s="16">
        <f>IF(BD750="R", $CA750, IF(OR(BD750="P", BD750="T", BD750="N"), 0, IF($C750="DM", $T750, IF(OR(BD750="Y", BD750="IR"),$AM750,IF(BD750="C", IF($BI750="Y", IF($BA750="C", IF($AF750="N/A", $Q750, $AF750), IF($AF750="N/A", $T750, $AM750)), IF($AG750="N/A", $T750,$AG750)))))))</f>
        <v>0</v>
      </c>
      <c r="BW750" s="16">
        <f>IF(BE750="R", $CA750, IF(OR(BE750="P", BE750="T", BE750="N"), 0, IF($C750="DM", $T750, IF(OR(BE750="Y", BE750="IR"),$AM750,IF(BE750="C", IF($BI750="Y", IF($BA750="C", IF($AF750="N/A", $Q750, $AF750), IF($AF750="N/A", $T750, $AM750)), IF($AG750="N/A", $T750,$AG750)))))))</f>
        <v>0</v>
      </c>
      <c r="BX750" s="16">
        <f>IF(BF750="R", $CA750, IF(OR(BF750="P", BF750="T", BF750="N"), 0, IF($C750="DM", $T750, IF(OR(BF750="Y", BF750="IR"),$AM750,IF(BF750="C", IF($BI750="Y", IF($BA750="C", IF($AF750="N/A", $Q750, $AF750), IF($AF750="N/A", $T750, $AM750)), IF($AG750="N/A", $T750,$AG750)))))))</f>
        <v>0</v>
      </c>
      <c r="BY750" s="16">
        <f>IF(BG750="R", $CA750, IF(OR(BG750="P", BG750="T", BG750="N"), 0, IF($C750="DM", $T750, IF(OR(BG750="Y", BG750="IR"),$AM750,IF(BG750="C", IF($BI750="Y", IF($BA750="C", IF($AF750="N/A", $Q750, $AF750), IF($AF750="N/A", $T750, $AM750)), IF($AG750="N/A", $T750,$AG750)))))))</f>
        <v>0</v>
      </c>
      <c r="BZ750" s="16">
        <f>IF(BH750="R", $CA750, IF(OR(BH750="P", BH750="T", BH750="N"), 0, IF($C750="DM", $T750, IF(OR(BH750="Y", BH750="IR"),$AM750,IF(BH750="C", IF($BI750="Y", IF($BA750="C", IF($AF750="N/A", $Q750, $AF750), IF($AF750="N/A", $T750, $AM750)), IF($AG750="N/A", $T750,$AG750)))))))</f>
        <v>0</v>
      </c>
      <c r="CA750" s="15" t="s">
        <v>75</v>
      </c>
      <c r="CB750" s="16">
        <f>BZ750</f>
        <v>0</v>
      </c>
      <c r="CC750" s="15">
        <f>IF(OR($BH750="T", $BH750="R"), 0, IF($BH750="C", IF($BI750="Y", IF($BA750="C", 0, IF(AF750="N/A", Q750-T750, AF750-AG750)), IF($AF750="N/A", U750, AH750)), AN750))</f>
        <v>1</v>
      </c>
      <c r="CD750" s="15">
        <f>IF(OR($BH750="T", $BH750="R"), 0, IF($BH750="C", IF($BI750="Y", 0, IF($AF750="N/A", V750, AI750)), AO750))</f>
        <v>1</v>
      </c>
      <c r="CE750" s="15" t="str">
        <f>IF(OR($BH750="T", $BH750="R"), 0, IF($BH750="C", IF($BI750="Y", 0, IF($AF750="N/A", W750, AJ750)), AP750))</f>
        <v>N/A</v>
      </c>
      <c r="CF750" s="15" t="str">
        <f>IF(OR($BH750="T", $BH750="R"), 0, IF($BH750="C", IF($BI750="Y", 0, IF($AF750="N/A", X750, AK750)), AQ750))</f>
        <v>N/A</v>
      </c>
      <c r="CG750" t="str">
        <f>IF(AC750="N/A", "S:"&amp;L750&amp;" G:"&amp;M750&amp;" GR:"&amp;Q750, IF(AC750=0, "S:"&amp;L750&amp;" G:"&amp;M750&amp;" GR:"&amp;Q750, "S:"&amp;L750&amp;"/"&amp;AD750&amp;" G:"&amp;AE750&amp;" GR:"&amp;AF750))</f>
        <v>S:1 G:0 GR:0</v>
      </c>
    </row>
    <row r="751" spans="1:85" x14ac:dyDescent="0.25">
      <c r="A751" s="14">
        <v>4680</v>
      </c>
      <c r="B751" s="15" t="s">
        <v>3073</v>
      </c>
      <c r="C751" s="15" t="s">
        <v>68</v>
      </c>
      <c r="D751" s="15" t="s">
        <v>60</v>
      </c>
      <c r="E751" s="15">
        <f>VLOOKUP(B751, 'Rookie Year'!$A$2:$B$55679,2,FALSE)</f>
        <v>2019</v>
      </c>
      <c r="F751" s="15">
        <v>2022</v>
      </c>
      <c r="G751" s="15" t="s">
        <v>42</v>
      </c>
      <c r="H751" s="15" t="s">
        <v>1928</v>
      </c>
      <c r="I751" s="16">
        <v>8</v>
      </c>
      <c r="J751" s="15">
        <v>4</v>
      </c>
      <c r="K751" s="17">
        <f>IF(AND(G751&lt;&gt;"N",R751="N/A"), IF(I751&lt;4, 0, 0.25),IF(I751=1, IF(J751=1,0.25, 0.25), IF(I751&lt;13, 0.25, IF(I751&lt;26, 0.4, IF(I751&lt;51, 0.6, 0.75)))))</f>
        <v>0.25</v>
      </c>
      <c r="L751" s="16">
        <f>I751-M751</f>
        <v>6</v>
      </c>
      <c r="M751" s="16">
        <f>ROUNDUP(I751*K751,0)</f>
        <v>2</v>
      </c>
      <c r="N751" s="16">
        <f>M751*J751</f>
        <v>8</v>
      </c>
      <c r="O751" s="16">
        <v>4</v>
      </c>
      <c r="P751" s="16">
        <v>0</v>
      </c>
      <c r="Q751" s="16">
        <f>N751-O751-P751</f>
        <v>4</v>
      </c>
      <c r="R751" s="15" t="s">
        <v>75</v>
      </c>
      <c r="S751" s="15">
        <f>IF(R751="N/A", J751-($B$1-F751), J751-($B$1-R751))</f>
        <v>2</v>
      </c>
      <c r="T751" s="16">
        <v>2</v>
      </c>
      <c r="U751" s="16">
        <v>2</v>
      </c>
      <c r="V751" s="16" t="str">
        <f>IF($S751&lt;3, "N/A", $M751)</f>
        <v>N/A</v>
      </c>
      <c r="W751" s="16" t="str">
        <f>IF($S751&lt;4, "N/A", $M751)</f>
        <v>N/A</v>
      </c>
      <c r="X751" s="16" t="str">
        <f>IF($S751&lt;5, "N/A", $M751)</f>
        <v>N/A</v>
      </c>
      <c r="Y751" s="15" t="str">
        <f>IF(SUM(T751:X751)&lt;&gt;Q751, "CHECK", "OK")</f>
        <v>OK</v>
      </c>
      <c r="Z751" s="15" t="str">
        <f>IF(F751=$B$1, "No", IF(S751=1, "Yes", "No"))</f>
        <v>No</v>
      </c>
      <c r="AA751" s="18" t="str">
        <f>IF(C751="DM", "N/A", IF(Z751="No","N/A",VLOOKUP(B751,'Extension List'!$A$3:$R$1972,18,FALSE)))</f>
        <v>N/A</v>
      </c>
      <c r="AB751" s="15" t="str">
        <f>IF(C751="DM", "N/A", IF(Z751="No","N/A",VLOOKUP(B751,'Extension List'!$A$3:$T$1972,20,FALSE)))</f>
        <v>N/A</v>
      </c>
      <c r="AC751" s="15" t="str">
        <f>IF(AA751="N/A", "N/A", 0)</f>
        <v>N/A</v>
      </c>
      <c r="AD751" s="16" t="str">
        <f>IF(AE751="N/A", "N/A", AA751-AE751)</f>
        <v>N/A</v>
      </c>
      <c r="AE751" s="16" t="str">
        <f>IF(AA751="N/A", "N/A", IF(AC751&gt;0, IF(AA751&lt;13, ROUNDUP(0.25*AA751,0), IF(AA751&lt;26, ROUNDUP(0.4*AA751,0), IF(AA751&lt;51, ROUNDUP(0.6*AA751,0), ROUNDUP(0.75*AA751,0)))), "N/A"))</f>
        <v>N/A</v>
      </c>
      <c r="AF751" s="16" t="str">
        <f>IF(AD751="N/A","N/A", (AE751*AC751)+Q751)</f>
        <v>N/A</v>
      </c>
      <c r="AG751" s="16" t="str">
        <f>IF($AF751="N/A", "N/A", "TBC")</f>
        <v>N/A</v>
      </c>
      <c r="AH751" s="16" t="str">
        <f>IF($AF751="N/A", "N/A", "TBC")</f>
        <v>N/A</v>
      </c>
      <c r="AI751" s="16" t="str">
        <f>IF($AF751="N/A","N/A",IF(AC751&gt;1,"TBC","N/A"))</f>
        <v>N/A</v>
      </c>
      <c r="AJ751" s="16" t="str">
        <f>IF($AF751="N/A","N/A",IF(AC751&gt;2,"TBC","N/A"))</f>
        <v>N/A</v>
      </c>
      <c r="AK751" s="16" t="str">
        <f>IF($AF751="N/A","N/A",IF(AC751&gt;3,"TBC","N/A"))</f>
        <v>N/A</v>
      </c>
      <c r="AL751" s="16" t="str">
        <f>IF(AC751="N/A","N/A",IF(AC751&gt;0,IF(SUM(AG751:AK751)&lt;&gt;AF751,"CHECK","OK"),"N/A"))</f>
        <v>N/A</v>
      </c>
      <c r="AM751" s="16">
        <f>IF(AD751="N/A", L751+T751, L751+AG751)</f>
        <v>8</v>
      </c>
      <c r="AN751" s="16">
        <f>IF(AD751="N/A", IF(U751="N/A", "N/A", L751+U751), AD751+AH751)</f>
        <v>8</v>
      </c>
      <c r="AO751" s="16" t="str">
        <f>IF(AD751="N/A", IF(V751="N/A", "N/A", L751+V751), IF(AI751="N/A", "N/A", AD751+AI751))</f>
        <v>N/A</v>
      </c>
      <c r="AP751" s="16" t="str">
        <f>IF(AD751="N/A", IF(W751="N/A", "N/A", L751+W751), IF(AJ751="N/A", "N/A", AD751+AJ751))</f>
        <v>N/A</v>
      </c>
      <c r="AQ751" s="16" t="str">
        <f>IF(AD751="N/A", IF(X751="N/A", "N/A", L751+X751), IF(AK751="N/A", "N/A", AD751+AK751))</f>
        <v>N/A</v>
      </c>
      <c r="AR751" s="15" t="s">
        <v>40</v>
      </c>
      <c r="AS751" s="15" t="s">
        <v>40</v>
      </c>
      <c r="AT751" s="15" t="s">
        <v>40</v>
      </c>
      <c r="AU751" s="15" t="s">
        <v>40</v>
      </c>
      <c r="AV751" s="15" t="s">
        <v>40</v>
      </c>
      <c r="AW751" s="15" t="s">
        <v>40</v>
      </c>
      <c r="AX751" s="15" t="s">
        <v>40</v>
      </c>
      <c r="AY751" s="15" t="s">
        <v>40</v>
      </c>
      <c r="AZ751" s="15" t="s">
        <v>40</v>
      </c>
      <c r="BA751" s="15" t="s">
        <v>40</v>
      </c>
      <c r="BB751" s="15" t="s">
        <v>40</v>
      </c>
      <c r="BC751" s="15" t="s">
        <v>40</v>
      </c>
      <c r="BD751" s="15" t="s">
        <v>40</v>
      </c>
      <c r="BE751" s="15" t="s">
        <v>40</v>
      </c>
      <c r="BF751" s="15" t="s">
        <v>40</v>
      </c>
      <c r="BG751" s="15" t="s">
        <v>40</v>
      </c>
      <c r="BH751" s="15" t="s">
        <v>40</v>
      </c>
      <c r="BI751" s="15"/>
      <c r="BJ751" s="16">
        <f>IF(AR751="R", $CA751, IF(OR(AR751="P", AR751="T", AR751="N"), 0, IF($C751="DM", $T751, IF(OR(AR751="Y", AR751="IR"),$AM751,IF(AR751="C", IF($BI751="Y", IF($AF751="N/A", $Q751, $AF751), IF($AG751="N/A", $T751,$AG751)))))))</f>
        <v>8</v>
      </c>
      <c r="BK751" s="16">
        <f>IF(AS751="R", $CA751, IF(OR(AS751="P", AS751="T", AS751="N"), 0, IF($C751="DM", $T751, IF(OR(AS751="Y", AS751="IR"),$AM751,IF(AS751="C", IF($BI751="Y", IF($AF751="N/A", $Q751, $AF751), IF($AG751="N/A", $T751,$AG751)))))))</f>
        <v>8</v>
      </c>
      <c r="BL751" s="16">
        <f>IF(AT751="R", $CA751, IF(OR(AT751="P", AT751="T", AT751="N"), 0, IF($C751="DM", $T751, IF(OR(AT751="Y", AT751="IR"),$AM751,IF(AT751="C", IF($BI751="Y", IF($AF751="N/A", $Q751, $AF751), IF($AG751="N/A", $T751,$AG751)))))))</f>
        <v>8</v>
      </c>
      <c r="BM751" s="16">
        <f>IF(AU751="R", $CA751, IF(OR(AU751="P", AU751="T", AU751="N"), 0, IF($C751="DM", $T751, IF(OR(AU751="Y", AU751="IR"),$AM751,IF(AU751="C", IF($BI751="Y", IF($AF751="N/A", $Q751, $AF751), IF($AG751="N/A", $T751,$AG751)))))))</f>
        <v>8</v>
      </c>
      <c r="BN751" s="16">
        <f>IF(AV751="R", $CA751, IF(OR(AV751="P", AV751="T", AV751="N"), 0, IF($C751="DM", $T751, IF(OR(AV751="Y", AV751="IR"),$AM751,IF(AV751="C", IF($BI751="Y", IF($AF751="N/A", $Q751, $AF751), IF($AG751="N/A", $T751,$AG751)))))))</f>
        <v>8</v>
      </c>
      <c r="BO751" s="16">
        <f>IF(AW751="R", $CA751, IF(OR(AW751="P", AW751="T", AW751="N"), 0, IF($C751="DM", $T751, IF(OR(AW751="Y", AW751="IR"),$AM751,IF(AW751="C", IF($BI751="Y", IF($AF751="N/A", $Q751, $AF751), IF($AG751="N/A", $T751,$AG751)))))))</f>
        <v>8</v>
      </c>
      <c r="BP751" s="16">
        <f>IF(AX751="R", $CA751, IF(OR(AX751="P", AX751="T", AX751="N"), 0, IF($C751="DM", $T751, IF(OR(AX751="Y", AX751="IR"),$AM751,IF(AX751="C", IF($BI751="Y", IF($AF751="N/A", $Q751, $AF751), IF($AG751="N/A", $T751,$AG751)))))))</f>
        <v>8</v>
      </c>
      <c r="BQ751" s="16">
        <f>IF(AY751="R", $CA751, IF(OR(AY751="P", AY751="T", AY751="N"), 0, IF($C751="DM", $T751, IF(OR(AY751="Y", AY751="IR"),$AM751,IF(AY751="C", IF($BI751="Y", IF($AF751="N/A", $Q751, $AF751), IF($AG751="N/A", $T751,$AG751)))))))</f>
        <v>8</v>
      </c>
      <c r="BR751" s="16">
        <f>IF(AZ751="R", $CA751, IF(OR(AZ751="P", AZ751="T", AZ751="N"), 0, IF($C751="DM", $T751, IF(OR(AZ751="Y", AZ751="IR"),$AM751,IF(AZ751="C", IF($BI751="Y", IF($AF751="N/A", $Q751, $AF751), IF($AG751="N/A", $T751,$AG751)))))))</f>
        <v>8</v>
      </c>
      <c r="BS751" s="16">
        <f>IF(BA751="R", $CA751, IF(OR(BA751="P", BA751="T", BA751="N"), 0, IF($C751="DM", $T751, IF(OR(BA751="Y", BA751="IR"),$AM751,IF(BA751="C", IF($BI751="Y", IF($AF751="N/A", $Q751, $AF751), IF($AG751="N/A", $T751,$AG751)))))))</f>
        <v>8</v>
      </c>
      <c r="BT751" s="16">
        <f>IF(BB751="R", $CA751, IF(OR(BB751="P", BB751="T", BB751="N"), 0, IF($C751="DM", $T751, IF(OR(BB751="Y", BB751="IR"),$AM751,IF(BB751="C", IF($BI751="Y", IF($BA751="C", IF($AF751="N/A", $Q751, $AF751), IF($AF751="N/A", $T751, $AM751)), IF($AG751="N/A", $T751,$AG751)))))))</f>
        <v>8</v>
      </c>
      <c r="BU751" s="16">
        <f>IF(BC751="R", $CA751, IF(OR(BC751="P", BC751="T", BC751="N"), 0, IF($C751="DM", $T751, IF(OR(BC751="Y", BC751="IR"),$AM751,IF(BC751="C", IF($BI751="Y", IF($BA751="C", IF($AF751="N/A", $Q751, $AF751), IF($AF751="N/A", $T751, $AM751)), IF($AG751="N/A", $T751,$AG751)))))))</f>
        <v>8</v>
      </c>
      <c r="BV751" s="16">
        <f>IF(BD751="R", $CA751, IF(OR(BD751="P", BD751="T", BD751="N"), 0, IF($C751="DM", $T751, IF(OR(BD751="Y", BD751="IR"),$AM751,IF(BD751="C", IF($BI751="Y", IF($BA751="C", IF($AF751="N/A", $Q751, $AF751), IF($AF751="N/A", $T751, $AM751)), IF($AG751="N/A", $T751,$AG751)))))))</f>
        <v>8</v>
      </c>
      <c r="BW751" s="16">
        <f>IF(BE751="R", $CA751, IF(OR(BE751="P", BE751="T", BE751="N"), 0, IF($C751="DM", $T751, IF(OR(BE751="Y", BE751="IR"),$AM751,IF(BE751="C", IF($BI751="Y", IF($BA751="C", IF($AF751="N/A", $Q751, $AF751), IF($AF751="N/A", $T751, $AM751)), IF($AG751="N/A", $T751,$AG751)))))))</f>
        <v>8</v>
      </c>
      <c r="BX751" s="16">
        <f>IF(BF751="R", $CA751, IF(OR(BF751="P", BF751="T", BF751="N"), 0, IF($C751="DM", $T751, IF(OR(BF751="Y", BF751="IR"),$AM751,IF(BF751="C", IF($BI751="Y", IF($BA751="C", IF($AF751="N/A", $Q751, $AF751), IF($AF751="N/A", $T751, $AM751)), IF($AG751="N/A", $T751,$AG751)))))))</f>
        <v>8</v>
      </c>
      <c r="BY751" s="16">
        <f>IF(BG751="R", $CA751, IF(OR(BG751="P", BG751="T", BG751="N"), 0, IF($C751="DM", $T751, IF(OR(BG751="Y", BG751="IR"),$AM751,IF(BG751="C", IF($BI751="Y", IF($BA751="C", IF($AF751="N/A", $Q751, $AF751), IF($AF751="N/A", $T751, $AM751)), IF($AG751="N/A", $T751,$AG751)))))))</f>
        <v>8</v>
      </c>
      <c r="BZ751" s="16">
        <f>IF(BH751="R", $CA751, IF(OR(BH751="P", BH751="T", BH751="N"), 0, IF($C751="DM", $T751, IF(OR(BH751="Y", BH751="IR"),$AM751,IF(BH751="C", IF($BI751="Y", IF($BA751="C", IF($AF751="N/A", $Q751, $AF751), IF($AF751="N/A", $T751, $AM751)), IF($AG751="N/A", $T751,$AG751)))))))</f>
        <v>8</v>
      </c>
      <c r="CA751" s="15" t="s">
        <v>75</v>
      </c>
      <c r="CB751" s="16">
        <f>BZ751</f>
        <v>8</v>
      </c>
      <c r="CC751" s="15">
        <f>IF(OR($BH751="T", $BH751="R"), 0, IF($BH751="C", IF($BI751="Y", IF($BA751="C", 0, IF(AF751="N/A", Q751-T751, AF751-AG751)), IF($AF751="N/A", U751, AH751)), AN751))</f>
        <v>8</v>
      </c>
      <c r="CD751" s="15" t="str">
        <f>IF(OR($BH751="T", $BH751="R"), 0, IF($BH751="C", IF($BI751="Y", 0, IF($AF751="N/A", V751, AI751)), AO751))</f>
        <v>N/A</v>
      </c>
      <c r="CE751" s="15" t="str">
        <f>IF(OR($BH751="T", $BH751="R"), 0, IF($BH751="C", IF($BI751="Y", 0, IF($AF751="N/A", W751, AJ751)), AP751))</f>
        <v>N/A</v>
      </c>
      <c r="CF751" s="15" t="str">
        <f>IF(OR($BH751="T", $BH751="R"), 0, IF($BH751="C", IF($BI751="Y", 0, IF($AF751="N/A", X751, AK751)), AQ751))</f>
        <v>N/A</v>
      </c>
      <c r="CG751" t="str">
        <f>IF(AC751="N/A", "S:"&amp;L751&amp;" G:"&amp;M751&amp;" GR:"&amp;Q751, IF(AC751=0, "S:"&amp;L751&amp;" G:"&amp;M751&amp;" GR:"&amp;Q751, "S:"&amp;L751&amp;"/"&amp;AD751&amp;" G:"&amp;AE751&amp;" GR:"&amp;AF751))</f>
        <v>S:6 G:2 GR:4</v>
      </c>
    </row>
    <row r="752" spans="1:85" x14ac:dyDescent="0.25">
      <c r="A752" s="14">
        <v>5673</v>
      </c>
      <c r="B752" s="15" t="s">
        <v>3022</v>
      </c>
      <c r="C752" s="15" t="s">
        <v>68</v>
      </c>
      <c r="D752" s="15" t="s">
        <v>60</v>
      </c>
      <c r="E752" s="15">
        <f>VLOOKUP(B752, 'Rookie Year'!$A$2:$B$55679,2,FALSE)</f>
        <v>2024</v>
      </c>
      <c r="F752" s="15">
        <v>2024</v>
      </c>
      <c r="G752" s="15" t="s">
        <v>40</v>
      </c>
      <c r="H752" s="15" t="s">
        <v>2221</v>
      </c>
      <c r="I752" s="16">
        <v>1</v>
      </c>
      <c r="J752" s="15">
        <v>3</v>
      </c>
      <c r="K752" s="17">
        <f>IF(AND(G752&lt;&gt;"N",R752="N/A"), IF(I752&lt;4, 0, 0.25),IF(I752=1, IF(J752=1,0.25, 0.25), IF(I752&lt;13, 0.25, IF(I752&lt;26, 0.4, IF(I752&lt;51, 0.6, 0.75)))))</f>
        <v>0</v>
      </c>
      <c r="L752" s="16">
        <f>I752-M752</f>
        <v>1</v>
      </c>
      <c r="M752" s="16">
        <f>ROUNDUP(I752*K752,0)</f>
        <v>0</v>
      </c>
      <c r="N752" s="16">
        <f>M752*J752</f>
        <v>0</v>
      </c>
      <c r="O752" s="16">
        <v>0</v>
      </c>
      <c r="P752" s="16">
        <v>0</v>
      </c>
      <c r="Q752" s="16">
        <f>N752-O752-P752</f>
        <v>0</v>
      </c>
      <c r="R752" s="15" t="s">
        <v>75</v>
      </c>
      <c r="S752" s="15">
        <f>IF(R752="N/A", J752-($B$1-F752), J752-($B$1-R752))</f>
        <v>3</v>
      </c>
      <c r="T752" s="16">
        <f>IF($S752&lt;1, "N/A", $M752)</f>
        <v>0</v>
      </c>
      <c r="U752" s="16">
        <f>IF($S752&lt;2, "N/A", $M752)</f>
        <v>0</v>
      </c>
      <c r="V752" s="16">
        <f>IF($S752&lt;3, "N/A", $M752)</f>
        <v>0</v>
      </c>
      <c r="W752" s="16" t="str">
        <f>IF($S752&lt;4, "N/A", $M752)</f>
        <v>N/A</v>
      </c>
      <c r="X752" s="16" t="str">
        <f>IF($S752&lt;5, "N/A", $M752)</f>
        <v>N/A</v>
      </c>
      <c r="Y752" s="15" t="str">
        <f>IF(SUM(T752:X752)&lt;&gt;Q752, "CHECK", "OK")</f>
        <v>OK</v>
      </c>
      <c r="Z752" s="15" t="str">
        <f>IF(F752=$B$1, "No", IF(S752=1, "Yes", "No"))</f>
        <v>No</v>
      </c>
      <c r="AA752" s="18" t="str">
        <f>IF(C752="DM", "N/A", IF(Z752="No","N/A",VLOOKUP(B752,'Extension List'!$A$3:$R$1972,18,FALSE)))</f>
        <v>N/A</v>
      </c>
      <c r="AB752" s="15" t="str">
        <f>IF(C752="DM", "N/A", IF(Z752="No","N/A",VLOOKUP(B752,'Extension List'!$A$3:$T$1972,20,FALSE)))</f>
        <v>N/A</v>
      </c>
      <c r="AC752" s="15" t="str">
        <f>IF(AA752="N/A", "N/A", 0)</f>
        <v>N/A</v>
      </c>
      <c r="AD752" s="16" t="str">
        <f>IF(AE752="N/A", "N/A", AA752-AE752)</f>
        <v>N/A</v>
      </c>
      <c r="AE752" s="16" t="str">
        <f>IF(AA752="N/A", "N/A", IF(AC752&gt;0, IF(AA752&lt;13, ROUNDUP(0.25*AA752,0), IF(AA752&lt;26, ROUNDUP(0.4*AA752,0), IF(AA752&lt;51, ROUNDUP(0.6*AA752,0), ROUNDUP(0.75*AA752,0)))), "N/A"))</f>
        <v>N/A</v>
      </c>
      <c r="AF752" s="16" t="str">
        <f>IF(AD752="N/A","N/A", (AE752*AC752)+Q752)</f>
        <v>N/A</v>
      </c>
      <c r="AG752" s="16" t="str">
        <f>IF($AF752="N/A", "N/A", "TBC")</f>
        <v>N/A</v>
      </c>
      <c r="AH752" s="16" t="str">
        <f>IF($AF752="N/A", "N/A", "TBC")</f>
        <v>N/A</v>
      </c>
      <c r="AI752" s="16" t="str">
        <f>IF($AF752="N/A","N/A",IF(AC752&gt;1,"TBC","N/A"))</f>
        <v>N/A</v>
      </c>
      <c r="AJ752" s="16" t="str">
        <f>IF($AF752="N/A","N/A",IF(AC752&gt;2,"TBC","N/A"))</f>
        <v>N/A</v>
      </c>
      <c r="AK752" s="16" t="str">
        <f>IF($AF752="N/A","N/A",IF(AC752&gt;3,"TBC","N/A"))</f>
        <v>N/A</v>
      </c>
      <c r="AL752" s="16" t="str">
        <f>IF(AC752="N/A","N/A",IF(AC752&gt;0,IF(SUM(AG752:AK752)&lt;&gt;AF752,"CHECK","OK"),"N/A"))</f>
        <v>N/A</v>
      </c>
      <c r="AM752" s="16">
        <f>IF(AD752="N/A", L752+T752, L752+AG752)</f>
        <v>1</v>
      </c>
      <c r="AN752" s="16">
        <f>IF(AD752="N/A", IF(U752="N/A", "N/A", L752+U752), AD752+AH752)</f>
        <v>1</v>
      </c>
      <c r="AO752" s="16">
        <f>IF(AD752="N/A", IF(V752="N/A", "N/A", L752+V752), IF(AI752="N/A", "N/A", AD752+AI752))</f>
        <v>1</v>
      </c>
      <c r="AP752" s="16" t="str">
        <f>IF(AD752="N/A", IF(W752="N/A", "N/A", L752+W752), IF(AJ752="N/A", "N/A", AD752+AJ752))</f>
        <v>N/A</v>
      </c>
      <c r="AQ752" s="16" t="str">
        <f>IF(AD752="N/A", IF(X752="N/A", "N/A", L752+X752), IF(AK752="N/A", "N/A", AD752+AK752))</f>
        <v>N/A</v>
      </c>
      <c r="AR752" s="15" t="s">
        <v>66</v>
      </c>
      <c r="AS752" s="15" t="s">
        <v>66</v>
      </c>
      <c r="AT752" s="15" t="s">
        <v>66</v>
      </c>
      <c r="AU752" s="15" t="s">
        <v>66</v>
      </c>
      <c r="AV752" s="15" t="s">
        <v>66</v>
      </c>
      <c r="AW752" s="15" t="s">
        <v>66</v>
      </c>
      <c r="AX752" s="15" t="s">
        <v>66</v>
      </c>
      <c r="AY752" s="15" t="s">
        <v>66</v>
      </c>
      <c r="AZ752" s="15" t="s">
        <v>66</v>
      </c>
      <c r="BA752" s="15" t="s">
        <v>66</v>
      </c>
      <c r="BB752" s="15" t="s">
        <v>66</v>
      </c>
      <c r="BC752" s="15" t="s">
        <v>66</v>
      </c>
      <c r="BD752" s="15" t="s">
        <v>66</v>
      </c>
      <c r="BE752" s="15" t="s">
        <v>66</v>
      </c>
      <c r="BF752" s="15" t="s">
        <v>66</v>
      </c>
      <c r="BG752" s="15" t="s">
        <v>66</v>
      </c>
      <c r="BH752" s="15" t="s">
        <v>66</v>
      </c>
      <c r="BJ752" s="16">
        <f>IF(AR752="R", $CA752, IF(OR(AR752="P", AR752="T", AR752="N"), 0, IF($C752="DM", $T752, IF(OR(AR752="Y", AR752="IR"),$AM752,IF(AR752="C", IF($BI752="Y", IF($AF752="N/A", $Q752, $AF752), IF($AG752="N/A", $T752,$AG752)))))))</f>
        <v>0</v>
      </c>
      <c r="BK752" s="16">
        <f>IF(AS752="R", $CA752, IF(OR(AS752="P", AS752="T", AS752="N"), 0, IF($C752="DM", $T752, IF(OR(AS752="Y", AS752="IR"),$AM752,IF(AS752="C", IF($BI752="Y", IF($AF752="N/A", $Q752, $AF752), IF($AG752="N/A", $T752,$AG752)))))))</f>
        <v>0</v>
      </c>
      <c r="BL752" s="16">
        <f>IF(AT752="R", $CA752, IF(OR(AT752="P", AT752="T", AT752="N"), 0, IF($C752="DM", $T752, IF(OR(AT752="Y", AT752="IR"),$AM752,IF(AT752="C", IF($BI752="Y", IF($AF752="N/A", $Q752, $AF752), IF($AG752="N/A", $T752,$AG752)))))))</f>
        <v>0</v>
      </c>
      <c r="BM752" s="16">
        <f>IF(AU752="R", $CA752, IF(OR(AU752="P", AU752="T", AU752="N"), 0, IF($C752="DM", $T752, IF(OR(AU752="Y", AU752="IR"),$AM752,IF(AU752="C", IF($BI752="Y", IF($AF752="N/A", $Q752, $AF752), IF($AG752="N/A", $T752,$AG752)))))))</f>
        <v>0</v>
      </c>
      <c r="BN752" s="16">
        <f>IF(AV752="R", $CA752, IF(OR(AV752="P", AV752="T", AV752="N"), 0, IF($C752="DM", $T752, IF(OR(AV752="Y", AV752="IR"),$AM752,IF(AV752="C", IF($BI752="Y", IF($AF752="N/A", $Q752, $AF752), IF($AG752="N/A", $T752,$AG752)))))))</f>
        <v>0</v>
      </c>
      <c r="BO752" s="16">
        <f>IF(AW752="R", $CA752, IF(OR(AW752="P", AW752="T", AW752="N"), 0, IF($C752="DM", $T752, IF(OR(AW752="Y", AW752="IR"),$AM752,IF(AW752="C", IF($BI752="Y", IF($AF752="N/A", $Q752, $AF752), IF($AG752="N/A", $T752,$AG752)))))))</f>
        <v>0</v>
      </c>
      <c r="BP752" s="16">
        <f>IF(AX752="R", $CA752, IF(OR(AX752="P", AX752="T", AX752="N"), 0, IF($C752="DM", $T752, IF(OR(AX752="Y", AX752="IR"),$AM752,IF(AX752="C", IF($BI752="Y", IF($AF752="N/A", $Q752, $AF752), IF($AG752="N/A", $T752,$AG752)))))))</f>
        <v>0</v>
      </c>
      <c r="BQ752" s="16">
        <f>IF(AY752="R", $CA752, IF(OR(AY752="P", AY752="T", AY752="N"), 0, IF($C752="DM", $T752, IF(OR(AY752="Y", AY752="IR"),$AM752,IF(AY752="C", IF($BI752="Y", IF($AF752="N/A", $Q752, $AF752), IF($AG752="N/A", $T752,$AG752)))))))</f>
        <v>0</v>
      </c>
      <c r="BR752" s="16">
        <f>IF(AZ752="R", $CA752, IF(OR(AZ752="P", AZ752="T", AZ752="N"), 0, IF($C752="DM", $T752, IF(OR(AZ752="Y", AZ752="IR"),$AM752,IF(AZ752="C", IF($BI752="Y", IF($AF752="N/A", $Q752, $AF752), IF($AG752="N/A", $T752,$AG752)))))))</f>
        <v>0</v>
      </c>
      <c r="BS752" s="16">
        <f>IF(BA752="R", $CA752, IF(OR(BA752="P", BA752="T", BA752="N"), 0, IF($C752="DM", $T752, IF(OR(BA752="Y", BA752="IR"),$AM752,IF(BA752="C", IF($BI752="Y", IF($AF752="N/A", $Q752, $AF752), IF($AG752="N/A", $T752,$AG752)))))))</f>
        <v>0</v>
      </c>
      <c r="BT752" s="16">
        <f>IF(BB752="R", $CA752, IF(OR(BB752="P", BB752="T", BB752="N"), 0, IF($C752="DM", $T752, IF(OR(BB752="Y", BB752="IR"),$AM752,IF(BB752="C", IF($BI752="Y", IF($BA752="C", IF($AF752="N/A", $Q752, $AF752), IF($AF752="N/A", $T752, $AM752)), IF($AG752="N/A", $T752,$AG752)))))))</f>
        <v>0</v>
      </c>
      <c r="BU752" s="16">
        <f>IF(BC752="R", $CA752, IF(OR(BC752="P", BC752="T", BC752="N"), 0, IF($C752="DM", $T752, IF(OR(BC752="Y", BC752="IR"),$AM752,IF(BC752="C", IF($BI752="Y", IF($BA752="C", IF($AF752="N/A", $Q752, $AF752), IF($AF752="N/A", $T752, $AM752)), IF($AG752="N/A", $T752,$AG752)))))))</f>
        <v>0</v>
      </c>
      <c r="BV752" s="16">
        <f>IF(BD752="R", $CA752, IF(OR(BD752="P", BD752="T", BD752="N"), 0, IF($C752="DM", $T752, IF(OR(BD752="Y", BD752="IR"),$AM752,IF(BD752="C", IF($BI752="Y", IF($BA752="C", IF($AF752="N/A", $Q752, $AF752), IF($AF752="N/A", $T752, $AM752)), IF($AG752="N/A", $T752,$AG752)))))))</f>
        <v>0</v>
      </c>
      <c r="BW752" s="16">
        <f>IF(BE752="R", $CA752, IF(OR(BE752="P", BE752="T", BE752="N"), 0, IF($C752="DM", $T752, IF(OR(BE752="Y", BE752="IR"),$AM752,IF(BE752="C", IF($BI752="Y", IF($BA752="C", IF($AF752="N/A", $Q752, $AF752), IF($AF752="N/A", $T752, $AM752)), IF($AG752="N/A", $T752,$AG752)))))))</f>
        <v>0</v>
      </c>
      <c r="BX752" s="16">
        <f>IF(BF752="R", $CA752, IF(OR(BF752="P", BF752="T", BF752="N"), 0, IF($C752="DM", $T752, IF(OR(BF752="Y", BF752="IR"),$AM752,IF(BF752="C", IF($BI752="Y", IF($BA752="C", IF($AF752="N/A", $Q752, $AF752), IF($AF752="N/A", $T752, $AM752)), IF($AG752="N/A", $T752,$AG752)))))))</f>
        <v>0</v>
      </c>
      <c r="BY752" s="16">
        <f>IF(BG752="R", $CA752, IF(OR(BG752="P", BG752="T", BG752="N"), 0, IF($C752="DM", $T752, IF(OR(BG752="Y", BG752="IR"),$AM752,IF(BG752="C", IF($BI752="Y", IF($BA752="C", IF($AF752="N/A", $Q752, $AF752), IF($AF752="N/A", $T752, $AM752)), IF($AG752="N/A", $T752,$AG752)))))))</f>
        <v>0</v>
      </c>
      <c r="BZ752" s="16">
        <f>IF(BH752="R", $CA752, IF(OR(BH752="P", BH752="T", BH752="N"), 0, IF($C752="DM", $T752, IF(OR(BH752="Y", BH752="IR"),$AM752,IF(BH752="C", IF($BI752="Y", IF($BA752="C", IF($AF752="N/A", $Q752, $AF752), IF($AF752="N/A", $T752, $AM752)), IF($AG752="N/A", $T752,$AG752)))))))</f>
        <v>0</v>
      </c>
      <c r="CA752" s="15" t="s">
        <v>75</v>
      </c>
      <c r="CB752" s="16">
        <f>BZ752</f>
        <v>0</v>
      </c>
      <c r="CC752" s="15">
        <f>IF(OR($BH752="T", $BH752="R"), 0, IF($BH752="C", IF($BI752="Y", IF($BA752="C", 0, IF(AF752="N/A", Q752-T752, AF752-AG752)), IF($AF752="N/A", U752, AH752)), AN752))</f>
        <v>1</v>
      </c>
      <c r="CD752" s="15">
        <f>IF(OR($BH752="T", $BH752="R"), 0, IF($BH752="C", IF($BI752="Y", 0, IF($AF752="N/A", V752, AI752)), AO752))</f>
        <v>1</v>
      </c>
      <c r="CE752" s="15" t="str">
        <f>IF(OR($BH752="T", $BH752="R"), 0, IF($BH752="C", IF($BI752="Y", 0, IF($AF752="N/A", W752, AJ752)), AP752))</f>
        <v>N/A</v>
      </c>
      <c r="CF752" s="15" t="str">
        <f>IF(OR($BH752="T", $BH752="R"), 0, IF($BH752="C", IF($BI752="Y", 0, IF($AF752="N/A", X752, AK752)), AQ752))</f>
        <v>N/A</v>
      </c>
      <c r="CG752" t="str">
        <f>IF(AC752="N/A", "S:"&amp;L752&amp;" G:"&amp;M752&amp;" GR:"&amp;Q752, IF(AC752=0, "S:"&amp;L752&amp;" G:"&amp;M752&amp;" GR:"&amp;Q752, "S:"&amp;L752&amp;"/"&amp;AD752&amp;" G:"&amp;AE752&amp;" GR:"&amp;AF752))</f>
        <v>S:1 G:0 GR:0</v>
      </c>
    </row>
    <row r="753" spans="1:85" x14ac:dyDescent="0.25">
      <c r="A753" s="14">
        <v>5825</v>
      </c>
      <c r="B753" s="15" t="s">
        <v>1015</v>
      </c>
      <c r="C753" s="15" t="s">
        <v>68</v>
      </c>
      <c r="D753" s="15" t="s">
        <v>60</v>
      </c>
      <c r="E753" s="15">
        <f>VLOOKUP(B753, 'Rookie Year'!$A$2:$B$55679,2,FALSE)</f>
        <v>2018</v>
      </c>
      <c r="F753" s="15">
        <v>2024</v>
      </c>
      <c r="G753" s="15" t="s">
        <v>42</v>
      </c>
      <c r="H753" s="15">
        <v>9</v>
      </c>
      <c r="I753" s="16">
        <v>1</v>
      </c>
      <c r="J753" s="15">
        <v>1</v>
      </c>
      <c r="K753" s="17">
        <f>IF(AND(G753&lt;&gt;"N",R753="N/A"), IF(I753&lt;4, 0, 0.25),IF(I753=1, IF(J753=1,0.25, 0.25), IF(I753&lt;13, 0.25, IF(I753&lt;26, 0.4, IF(I753&lt;51, 0.6, 0.75)))))</f>
        <v>0.25</v>
      </c>
      <c r="L753" s="16">
        <f>I753-M753</f>
        <v>0</v>
      </c>
      <c r="M753" s="16">
        <f>ROUNDUP(I753*K753,0)</f>
        <v>1</v>
      </c>
      <c r="N753" s="16">
        <f>M753*J753</f>
        <v>1</v>
      </c>
      <c r="O753" s="16">
        <v>0</v>
      </c>
      <c r="P753" s="16">
        <v>0</v>
      </c>
      <c r="Q753" s="16">
        <f>N753-O753-P753</f>
        <v>1</v>
      </c>
      <c r="R753" s="15" t="s">
        <v>75</v>
      </c>
      <c r="S753" s="15">
        <f>IF(R753="N/A", J753-($B$1-F753), J753-($B$1-R753))</f>
        <v>1</v>
      </c>
      <c r="T753" s="16">
        <f>IF($S753&lt;1, "N/A", $M753)</f>
        <v>1</v>
      </c>
      <c r="U753" s="16" t="str">
        <f>IF($S753&lt;2, "N/A", $M753)</f>
        <v>N/A</v>
      </c>
      <c r="V753" s="16" t="str">
        <f>IF($S753&lt;3, "N/A", $M753)</f>
        <v>N/A</v>
      </c>
      <c r="W753" s="16" t="str">
        <f>IF($S753&lt;4, "N/A", $M753)</f>
        <v>N/A</v>
      </c>
      <c r="X753" s="16" t="str">
        <f>IF($S753&lt;5, "N/A", $M753)</f>
        <v>N/A</v>
      </c>
      <c r="Y753" s="15" t="str">
        <f>IF(SUM(T753:X753)&lt;&gt;Q753, "CHECK", "OK")</f>
        <v>OK</v>
      </c>
      <c r="Z753" s="15" t="str">
        <f>IF(F753=$B$1, "No", IF(S753=1, "Yes", "No"))</f>
        <v>No</v>
      </c>
      <c r="AA753" s="18" t="str">
        <f>IF(C753="DM", "N/A", IF(Z753="No","N/A",VLOOKUP(B753,'Extension List'!$A$3:$R$1972,18,FALSE)))</f>
        <v>N/A</v>
      </c>
      <c r="AB753" s="15" t="str">
        <f>IF(C753="DM", "N/A", IF(Z753="No","N/A",VLOOKUP(B753,'Extension List'!$A$3:$T$1972,20,FALSE)))</f>
        <v>N/A</v>
      </c>
      <c r="AC753" s="15" t="str">
        <f>IF(AA753="N/A", "N/A", 0)</f>
        <v>N/A</v>
      </c>
      <c r="AD753" s="16" t="str">
        <f>IF(AE753="N/A", "N/A", AA753-AE753)</f>
        <v>N/A</v>
      </c>
      <c r="AE753" s="16" t="str">
        <f>IF(AA753="N/A", "N/A", IF(AC753&gt;0, IF(AA753&lt;13, ROUNDUP(0.25*AA753,0), IF(AA753&lt;26, ROUNDUP(0.4*AA753,0), IF(AA753&lt;51, ROUNDUP(0.6*AA753,0), ROUNDUP(0.75*AA753,0)))), "N/A"))</f>
        <v>N/A</v>
      </c>
      <c r="AF753" s="16" t="str">
        <f>IF(AD753="N/A","N/A", (AE753*AC753)+Q753)</f>
        <v>N/A</v>
      </c>
      <c r="AG753" s="16" t="str">
        <f>IF($AF753="N/A", "N/A", "TBC")</f>
        <v>N/A</v>
      </c>
      <c r="AH753" s="16" t="str">
        <f>IF($AF753="N/A", "N/A", "TBC")</f>
        <v>N/A</v>
      </c>
      <c r="AI753" s="16" t="str">
        <f>IF($AF753="N/A","N/A",IF(AC753&gt;1,"TBC","N/A"))</f>
        <v>N/A</v>
      </c>
      <c r="AJ753" s="16" t="str">
        <f>IF($AF753="N/A","N/A",IF(AC753&gt;2,"TBC","N/A"))</f>
        <v>N/A</v>
      </c>
      <c r="AK753" s="16" t="str">
        <f>IF($AF753="N/A","N/A",IF(AC753&gt;3,"TBC","N/A"))</f>
        <v>N/A</v>
      </c>
      <c r="AL753" s="16" t="str">
        <f>IF(AC753="N/A","N/A",IF(AC753&gt;0,IF(SUM(AG753:AK753)&lt;&gt;AF753,"CHECK","OK"),"N/A"))</f>
        <v>N/A</v>
      </c>
      <c r="AM753" s="16">
        <f>IF(AD753="N/A", L753+T753, L753+AG753)</f>
        <v>1</v>
      </c>
      <c r="AN753" s="16" t="str">
        <f>IF(AD753="N/A", IF(U753="N/A", "N/A", L753+U753), AD753+AH753)</f>
        <v>N/A</v>
      </c>
      <c r="AO753" s="16" t="str">
        <f>IF(AD753="N/A", IF(V753="N/A", "N/A", L753+V753), IF(AI753="N/A", "N/A", AD753+AI753))</f>
        <v>N/A</v>
      </c>
      <c r="AP753" s="16" t="str">
        <f>IF(AD753="N/A", IF(W753="N/A", "N/A", L753+W753), IF(AJ753="N/A", "N/A", AD753+AJ753))</f>
        <v>N/A</v>
      </c>
      <c r="AQ753" s="16" t="str">
        <f>IF(AD753="N/A", IF(X753="N/A", "N/A", L753+X753), IF(AK753="N/A", "N/A", AD753+AK753))</f>
        <v>N/A</v>
      </c>
      <c r="AR753" s="15" t="s">
        <v>42</v>
      </c>
      <c r="AS753" s="15" t="s">
        <v>42</v>
      </c>
      <c r="AT753" s="15" t="s">
        <v>42</v>
      </c>
      <c r="AU753" s="15" t="s">
        <v>42</v>
      </c>
      <c r="AV753" s="15" t="s">
        <v>42</v>
      </c>
      <c r="AW753" s="15" t="s">
        <v>42</v>
      </c>
      <c r="AX753" s="15" t="s">
        <v>42</v>
      </c>
      <c r="AY753" s="15" t="s">
        <v>42</v>
      </c>
      <c r="AZ753" s="15" t="s">
        <v>42</v>
      </c>
      <c r="BA753" s="15" t="s">
        <v>40</v>
      </c>
      <c r="BB753" s="15" t="s">
        <v>40</v>
      </c>
      <c r="BC753" s="15" t="s">
        <v>40</v>
      </c>
      <c r="BD753" s="15" t="s">
        <v>40</v>
      </c>
      <c r="BE753" s="15" t="s">
        <v>40</v>
      </c>
      <c r="BF753" s="15" t="s">
        <v>40</v>
      </c>
      <c r="BG753" s="15" t="s">
        <v>40</v>
      </c>
      <c r="BH753" s="15" t="s">
        <v>40</v>
      </c>
      <c r="BJ753" s="16">
        <f>IF(AR753="R", $CA753, IF(OR(AR753="P", AR753="T", AR753="N"), 0, IF($C753="DM", $T753, IF(OR(AR753="Y", AR753="IR"),$AM753,IF(AR753="C", IF($BI753="Y", IF($AF753="N/A", $Q753, $AF753), IF($AG753="N/A", $T753,$AG753)))))))</f>
        <v>0</v>
      </c>
      <c r="BK753" s="16">
        <f>IF(AS753="R", $CA753, IF(OR(AS753="P", AS753="T", AS753="N"), 0, IF($C753="DM", $T753, IF(OR(AS753="Y", AS753="IR"),$AM753,IF(AS753="C", IF($BI753="Y", IF($AF753="N/A", $Q753, $AF753), IF($AG753="N/A", $T753,$AG753)))))))</f>
        <v>0</v>
      </c>
      <c r="BL753" s="16">
        <f>IF(AT753="R", $CA753, IF(OR(AT753="P", AT753="T", AT753="N"), 0, IF($C753="DM", $T753, IF(OR(AT753="Y", AT753="IR"),$AM753,IF(AT753="C", IF($BI753="Y", IF($AF753="N/A", $Q753, $AF753), IF($AG753="N/A", $T753,$AG753)))))))</f>
        <v>0</v>
      </c>
      <c r="BM753" s="16">
        <f>IF(AU753="R", $CA753, IF(OR(AU753="P", AU753="T", AU753="N"), 0, IF($C753="DM", $T753, IF(OR(AU753="Y", AU753="IR"),$AM753,IF(AU753="C", IF($BI753="Y", IF($AF753="N/A", $Q753, $AF753), IF($AG753="N/A", $T753,$AG753)))))))</f>
        <v>0</v>
      </c>
      <c r="BN753" s="16">
        <f>IF(AV753="R", $CA753, IF(OR(AV753="P", AV753="T", AV753="N"), 0, IF($C753="DM", $T753, IF(OR(AV753="Y", AV753="IR"),$AM753,IF(AV753="C", IF($BI753="Y", IF($AF753="N/A", $Q753, $AF753), IF($AG753="N/A", $T753,$AG753)))))))</f>
        <v>0</v>
      </c>
      <c r="BO753" s="16">
        <f>IF(AW753="R", $CA753, IF(OR(AW753="P", AW753="T", AW753="N"), 0, IF($C753="DM", $T753, IF(OR(AW753="Y", AW753="IR"),$AM753,IF(AW753="C", IF($BI753="Y", IF($AF753="N/A", $Q753, $AF753), IF($AG753="N/A", $T753,$AG753)))))))</f>
        <v>0</v>
      </c>
      <c r="BP753" s="16">
        <f>IF(AX753="R", $CA753, IF(OR(AX753="P", AX753="T", AX753="N"), 0, IF($C753="DM", $T753, IF(OR(AX753="Y", AX753="IR"),$AM753,IF(AX753="C", IF($BI753="Y", IF($AF753="N/A", $Q753, $AF753), IF($AG753="N/A", $T753,$AG753)))))))</f>
        <v>0</v>
      </c>
      <c r="BQ753" s="16">
        <f>IF(AY753="R", $CA753, IF(OR(AY753="P", AY753="T", AY753="N"), 0, IF($C753="DM", $T753, IF(OR(AY753="Y", AY753="IR"),$AM753,IF(AY753="C", IF($BI753="Y", IF($AF753="N/A", $Q753, $AF753), IF($AG753="N/A", $T753,$AG753)))))))</f>
        <v>0</v>
      </c>
      <c r="BR753" s="16">
        <f>IF(AZ753="R", $CA753, IF(OR(AZ753="P", AZ753="T", AZ753="N"), 0, IF($C753="DM", $T753, IF(OR(AZ753="Y", AZ753="IR"),$AM753,IF(AZ753="C", IF($BI753="Y", IF($AF753="N/A", $Q753, $AF753), IF($AG753="N/A", $T753,$AG753)))))))</f>
        <v>0</v>
      </c>
      <c r="BS753" s="16">
        <f>IF(BA753="R", $CA753, IF(OR(BA753="P", BA753="T", BA753="N"), 0, IF($C753="DM", $T753, IF(OR(BA753="Y", BA753="IR"),$AM753,IF(BA753="C", IF($BI753="Y", IF($AF753="N/A", $Q753, $AF753), IF($AG753="N/A", $T753,$AG753)))))))</f>
        <v>1</v>
      </c>
      <c r="BT753" s="16">
        <f>IF(BB753="R", $CA753, IF(OR(BB753="P", BB753="T", BB753="N"), 0, IF($C753="DM", $T753, IF(OR(BB753="Y", BB753="IR"),$AM753,IF(BB753="C", IF($BI753="Y", IF($BA753="C", IF($AF753="N/A", $Q753, $AF753), IF($AF753="N/A", $T753, $AM753)), IF($AG753="N/A", $T753,$AG753)))))))</f>
        <v>1</v>
      </c>
      <c r="BU753" s="16">
        <f>IF(BC753="R", $CA753, IF(OR(BC753="P", BC753="T", BC753="N"), 0, IF($C753="DM", $T753, IF(OR(BC753="Y", BC753="IR"),$AM753,IF(BC753="C", IF($BI753="Y", IF($BA753="C", IF($AF753="N/A", $Q753, $AF753), IF($AF753="N/A", $T753, $AM753)), IF($AG753="N/A", $T753,$AG753)))))))</f>
        <v>1</v>
      </c>
      <c r="BV753" s="16">
        <f>IF(BD753="R", $CA753, IF(OR(BD753="P", BD753="T", BD753="N"), 0, IF($C753="DM", $T753, IF(OR(BD753="Y", BD753="IR"),$AM753,IF(BD753="C", IF($BI753="Y", IF($BA753="C", IF($AF753="N/A", $Q753, $AF753), IF($AF753="N/A", $T753, $AM753)), IF($AG753="N/A", $T753,$AG753)))))))</f>
        <v>1</v>
      </c>
      <c r="BW753" s="16">
        <f>IF(BE753="R", $CA753, IF(OR(BE753="P", BE753="T", BE753="N"), 0, IF($C753="DM", $T753, IF(OR(BE753="Y", BE753="IR"),$AM753,IF(BE753="C", IF($BI753="Y", IF($BA753="C", IF($AF753="N/A", $Q753, $AF753), IF($AF753="N/A", $T753, $AM753)), IF($AG753="N/A", $T753,$AG753)))))))</f>
        <v>1</v>
      </c>
      <c r="BX753" s="16">
        <f>IF(BF753="R", $CA753, IF(OR(BF753="P", BF753="T", BF753="N"), 0, IF($C753="DM", $T753, IF(OR(BF753="Y", BF753="IR"),$AM753,IF(BF753="C", IF($BI753="Y", IF($BA753="C", IF($AF753="N/A", $Q753, $AF753), IF($AF753="N/A", $T753, $AM753)), IF($AG753="N/A", $T753,$AG753)))))))</f>
        <v>1</v>
      </c>
      <c r="BY753" s="16">
        <f>IF(BG753="R", $CA753, IF(OR(BG753="P", BG753="T", BG753="N"), 0, IF($C753="DM", $T753, IF(OR(BG753="Y", BG753="IR"),$AM753,IF(BG753="C", IF($BI753="Y", IF($BA753="C", IF($AF753="N/A", $Q753, $AF753), IF($AF753="N/A", $T753, $AM753)), IF($AG753="N/A", $T753,$AG753)))))))</f>
        <v>1</v>
      </c>
      <c r="BZ753" s="16">
        <f>IF(BH753="R", $CA753, IF(OR(BH753="P", BH753="T", BH753="N"), 0, IF($C753="DM", $T753, IF(OR(BH753="Y", BH753="IR"),$AM753,IF(BH753="C", IF($BI753="Y", IF($BA753="C", IF($AF753="N/A", $Q753, $AF753), IF($AF753="N/A", $T753, $AM753)), IF($AG753="N/A", $T753,$AG753)))))))</f>
        <v>1</v>
      </c>
      <c r="CA753" s="15" t="s">
        <v>75</v>
      </c>
      <c r="CB753" s="16">
        <f>BZ753</f>
        <v>1</v>
      </c>
      <c r="CC753" s="15" t="str">
        <f>IF(OR($BH753="T", $BH753="R"), 0, IF($BH753="C", IF($BI753="Y", IF($BA753="C", 0, IF(AF753="N/A", Q753-T753, AF753-AG753)), IF($AF753="N/A", U753, AH753)), AN753))</f>
        <v>N/A</v>
      </c>
      <c r="CD753" s="15" t="str">
        <f>IF(OR($BH753="T", $BH753="R"), 0, IF($BH753="C", IF($BI753="Y", 0, IF($AF753="N/A", V753, AI753)), AO753))</f>
        <v>N/A</v>
      </c>
      <c r="CE753" s="15" t="str">
        <f>IF(OR($BH753="T", $BH753="R"), 0, IF($BH753="C", IF($BI753="Y", 0, IF($AF753="N/A", W753, AJ753)), AP753))</f>
        <v>N/A</v>
      </c>
      <c r="CF753" s="15" t="str">
        <f>IF(OR($BH753="T", $BH753="R"), 0, IF($BH753="C", IF($BI753="Y", 0, IF($AF753="N/A", X753, AK753)), AQ753))</f>
        <v>N/A</v>
      </c>
    </row>
    <row r="754" spans="1:85" x14ac:dyDescent="0.25">
      <c r="A754" s="14">
        <v>5140</v>
      </c>
      <c r="B754" s="15" t="s">
        <v>1994</v>
      </c>
      <c r="C754" s="15" t="s">
        <v>68</v>
      </c>
      <c r="D754" s="15" t="s">
        <v>60</v>
      </c>
      <c r="E754" s="15">
        <f>VLOOKUP(B754, 'Rookie Year'!$A$2:$B$55679,2,FALSE)</f>
        <v>2013</v>
      </c>
      <c r="F754" s="15">
        <v>2023</v>
      </c>
      <c r="G754" s="15" t="s">
        <v>42</v>
      </c>
      <c r="H754" s="15" t="s">
        <v>1928</v>
      </c>
      <c r="I754" s="16">
        <v>3</v>
      </c>
      <c r="J754" s="15">
        <v>2</v>
      </c>
      <c r="K754" s="17">
        <f>IF(AND(G754&lt;&gt;"N",R754="N/A"), IF(I754&lt;4, 0, 0.25),IF(I754=1, IF(J754=1,0.25, 0.25), IF(I754&lt;13, 0.25, IF(I754&lt;26, 0.4, IF(I754&lt;51, 0.6, 0.75)))))</f>
        <v>0.25</v>
      </c>
      <c r="L754" s="16">
        <f>I754-M754</f>
        <v>2</v>
      </c>
      <c r="M754" s="16">
        <f>ROUNDUP(I754*K754,0)</f>
        <v>1</v>
      </c>
      <c r="N754" s="16">
        <f>M754*J754</f>
        <v>2</v>
      </c>
      <c r="O754" s="16">
        <v>1</v>
      </c>
      <c r="P754" s="16">
        <v>0</v>
      </c>
      <c r="Q754" s="16">
        <f>N754-O754-P754</f>
        <v>1</v>
      </c>
      <c r="R754" s="15" t="s">
        <v>75</v>
      </c>
      <c r="S754" s="15">
        <f>IF(R754="N/A", J754-($B$1-F754), J754-($B$1-R754))</f>
        <v>1</v>
      </c>
      <c r="T754" s="16">
        <v>1</v>
      </c>
      <c r="U754" s="16" t="str">
        <f>IF($S754&lt;2, "N/A", $M754)</f>
        <v>N/A</v>
      </c>
      <c r="V754" s="16" t="str">
        <f>IF($S754&lt;3, "N/A", $M754)</f>
        <v>N/A</v>
      </c>
      <c r="W754" s="16" t="str">
        <f>IF($S754&lt;4, "N/A", $M754)</f>
        <v>N/A</v>
      </c>
      <c r="X754" s="16" t="str">
        <f>IF($S754&lt;5, "N/A", $M754)</f>
        <v>N/A</v>
      </c>
      <c r="Y754" s="15" t="str">
        <f>IF(SUM(T754:X754)&lt;&gt;Q754, "CHECK", "OK")</f>
        <v>OK</v>
      </c>
      <c r="Z754" s="15" t="str">
        <f>IF(F754=$B$1, "No", IF(S754=1, "Yes", "No"))</f>
        <v>Yes</v>
      </c>
      <c r="AA754" s="18">
        <f>IF(C754="DM", "N/A", IF(Z754="No","N/A",VLOOKUP(B754,'Extension List'!$A$3:$R$1972,18,FALSE)))</f>
        <v>2</v>
      </c>
      <c r="AB754" s="15">
        <f>IF(C754="DM", "N/A", IF(Z754="No","N/A",VLOOKUP(B754,'Extension List'!$A$3:$T$1972,20,FALSE)))</f>
        <v>1</v>
      </c>
      <c r="AC754" s="15">
        <f>IF(AA754="N/A", "N/A", 0)</f>
        <v>0</v>
      </c>
      <c r="AD754" s="16" t="str">
        <f>IF(AE754="N/A", "N/A", AA754-AE754)</f>
        <v>N/A</v>
      </c>
      <c r="AE754" s="16" t="str">
        <f>IF(AA754="N/A", "N/A", IF(AC754&gt;0, IF(AA754&lt;13, ROUNDUP(0.25*AA754,0), IF(AA754&lt;26, ROUNDUP(0.4*AA754,0), IF(AA754&lt;51, ROUNDUP(0.6*AA754,0), ROUNDUP(0.75*AA754,0)))), "N/A"))</f>
        <v>N/A</v>
      </c>
      <c r="AF754" s="16" t="str">
        <f>IF(AD754="N/A","N/A", (AE754*AC754)+Q754)</f>
        <v>N/A</v>
      </c>
      <c r="AG754" s="16" t="str">
        <f>IF($AF754="N/A", "N/A", "TBC")</f>
        <v>N/A</v>
      </c>
      <c r="AH754" s="16" t="str">
        <f>IF($AF754="N/A", "N/A", "TBC")</f>
        <v>N/A</v>
      </c>
      <c r="AI754" s="16" t="str">
        <f>IF($AF754="N/A","N/A",IF(AC754&gt;1,"TBC","N/A"))</f>
        <v>N/A</v>
      </c>
      <c r="AJ754" s="16" t="str">
        <f>IF($AF754="N/A","N/A",IF(AC754&gt;2,"TBC","N/A"))</f>
        <v>N/A</v>
      </c>
      <c r="AK754" s="16" t="str">
        <f>IF($AF754="N/A","N/A",IF(AC754&gt;3,"TBC","N/A"))</f>
        <v>N/A</v>
      </c>
      <c r="AL754" s="16" t="str">
        <f>IF(AC754="N/A","N/A",IF(AC754&gt;0,IF(SUM(AG754:AK754)&lt;&gt;AF754,"CHECK","OK"),"N/A"))</f>
        <v>N/A</v>
      </c>
      <c r="AM754" s="16">
        <f>IF(AD754="N/A", L754+T754, L754+AG754)</f>
        <v>3</v>
      </c>
      <c r="AN754" s="16" t="str">
        <f>IF(AD754="N/A", IF(U754="N/A", "N/A", L754+U754), AD754+AH754)</f>
        <v>N/A</v>
      </c>
      <c r="AO754" s="16" t="str">
        <f>IF(AD754="N/A", IF(V754="N/A", "N/A", L754+V754), IF(AI754="N/A", "N/A", AD754+AI754))</f>
        <v>N/A</v>
      </c>
      <c r="AP754" s="16" t="str">
        <f>IF(AD754="N/A", IF(W754="N/A", "N/A", L754+W754), IF(AJ754="N/A", "N/A", AD754+AJ754))</f>
        <v>N/A</v>
      </c>
      <c r="AQ754" s="16" t="str">
        <f>IF(AD754="N/A", IF(X754="N/A", "N/A", L754+X754), IF(AK754="N/A", "N/A", AD754+AK754))</f>
        <v>N/A</v>
      </c>
      <c r="AR754" s="15" t="s">
        <v>44</v>
      </c>
      <c r="AS754" s="15" t="s">
        <v>44</v>
      </c>
      <c r="AT754" s="15" t="s">
        <v>44</v>
      </c>
      <c r="AU754" s="15" t="s">
        <v>44</v>
      </c>
      <c r="AV754" s="15" t="s">
        <v>44</v>
      </c>
      <c r="AW754" s="15" t="s">
        <v>44</v>
      </c>
      <c r="AX754" s="15" t="s">
        <v>44</v>
      </c>
      <c r="AY754" s="15" t="s">
        <v>44</v>
      </c>
      <c r="AZ754" s="15" t="s">
        <v>44</v>
      </c>
      <c r="BA754" s="15" t="s">
        <v>44</v>
      </c>
      <c r="BB754" s="15" t="s">
        <v>44</v>
      </c>
      <c r="BC754" s="15" t="s">
        <v>44</v>
      </c>
      <c r="BD754" s="15" t="s">
        <v>44</v>
      </c>
      <c r="BE754" s="15" t="s">
        <v>44</v>
      </c>
      <c r="BF754" s="15" t="s">
        <v>44</v>
      </c>
      <c r="BG754" s="15" t="s">
        <v>44</v>
      </c>
      <c r="BH754" s="15" t="s">
        <v>44</v>
      </c>
      <c r="BI754" s="15"/>
      <c r="BJ754" s="16">
        <f>IF(AR754="R", $CA754, IF(OR(AR754="P", AR754="T", AR754="N"), 0, IF($C754="DM", $T754, IF(OR(AR754="Y", AR754="IR"),$AM754,IF(AR754="C", IF($BI754="Y", IF($AF754="N/A", $Q754, $AF754), IF($AG754="N/A", $T754,$AG754)))))))</f>
        <v>1</v>
      </c>
      <c r="BK754" s="16">
        <f>IF(AS754="R", $CA754, IF(OR(AS754="P", AS754="T", AS754="N"), 0, IF($C754="DM", $T754, IF(OR(AS754="Y", AS754="IR"),$AM754,IF(AS754="C", IF($BI754="Y", IF($AF754="N/A", $Q754, $AF754), IF($AG754="N/A", $T754,$AG754)))))))</f>
        <v>1</v>
      </c>
      <c r="BL754" s="16">
        <f>IF(AT754="R", $CA754, IF(OR(AT754="P", AT754="T", AT754="N"), 0, IF($C754="DM", $T754, IF(OR(AT754="Y", AT754="IR"),$AM754,IF(AT754="C", IF($BI754="Y", IF($AF754="N/A", $Q754, $AF754), IF($AG754="N/A", $T754,$AG754)))))))</f>
        <v>1</v>
      </c>
      <c r="BM754" s="16">
        <f>IF(AU754="R", $CA754, IF(OR(AU754="P", AU754="T", AU754="N"), 0, IF($C754="DM", $T754, IF(OR(AU754="Y", AU754="IR"),$AM754,IF(AU754="C", IF($BI754="Y", IF($AF754="N/A", $Q754, $AF754), IF($AG754="N/A", $T754,$AG754)))))))</f>
        <v>1</v>
      </c>
      <c r="BN754" s="16">
        <f>IF(AV754="R", $CA754, IF(OR(AV754="P", AV754="T", AV754="N"), 0, IF($C754="DM", $T754, IF(OR(AV754="Y", AV754="IR"),$AM754,IF(AV754="C", IF($BI754="Y", IF($AF754="N/A", $Q754, $AF754), IF($AG754="N/A", $T754,$AG754)))))))</f>
        <v>1</v>
      </c>
      <c r="BO754" s="16">
        <f>IF(AW754="R", $CA754, IF(OR(AW754="P", AW754="T", AW754="N"), 0, IF($C754="DM", $T754, IF(OR(AW754="Y", AW754="IR"),$AM754,IF(AW754="C", IF($BI754="Y", IF($AF754="N/A", $Q754, $AF754), IF($AG754="N/A", $T754,$AG754)))))))</f>
        <v>1</v>
      </c>
      <c r="BP754" s="16">
        <f>IF(AX754="R", $CA754, IF(OR(AX754="P", AX754="T", AX754="N"), 0, IF($C754="DM", $T754, IF(OR(AX754="Y", AX754="IR"),$AM754,IF(AX754="C", IF($BI754="Y", IF($AF754="N/A", $Q754, $AF754), IF($AG754="N/A", $T754,$AG754)))))))</f>
        <v>1</v>
      </c>
      <c r="BQ754" s="16">
        <f>IF(AY754="R", $CA754, IF(OR(AY754="P", AY754="T", AY754="N"), 0, IF($C754="DM", $T754, IF(OR(AY754="Y", AY754="IR"),$AM754,IF(AY754="C", IF($BI754="Y", IF($AF754="N/A", $Q754, $AF754), IF($AG754="N/A", $T754,$AG754)))))))</f>
        <v>1</v>
      </c>
      <c r="BR754" s="16">
        <f>IF(AZ754="R", $CA754, IF(OR(AZ754="P", AZ754="T", AZ754="N"), 0, IF($C754="DM", $T754, IF(OR(AZ754="Y", AZ754="IR"),$AM754,IF(AZ754="C", IF($BI754="Y", IF($AF754="N/A", $Q754, $AF754), IF($AG754="N/A", $T754,$AG754)))))))</f>
        <v>1</v>
      </c>
      <c r="BS754" s="16">
        <f>IF(BA754="R", $CA754, IF(OR(BA754="P", BA754="T", BA754="N"), 0, IF($C754="DM", $T754, IF(OR(BA754="Y", BA754="IR"),$AM754,IF(BA754="C", IF($BI754="Y", IF($AF754="N/A", $Q754, $AF754), IF($AG754="N/A", $T754,$AG754)))))))</f>
        <v>1</v>
      </c>
      <c r="BT754" s="16">
        <f>IF(BB754="R", $CA754, IF(OR(BB754="P", BB754="T", BB754="N"), 0, IF($C754="DM", $T754, IF(OR(BB754="Y", BB754="IR"),$AM754,IF(BB754="C", IF($BI754="Y", IF($BA754="C", IF($AF754="N/A", $Q754, $AF754), IF($AF754="N/A", $T754, $AM754)), IF($AG754="N/A", $T754,$AG754)))))))</f>
        <v>1</v>
      </c>
      <c r="BU754" s="16">
        <f>IF(BC754="R", $CA754, IF(OR(BC754="P", BC754="T", BC754="N"), 0, IF($C754="DM", $T754, IF(OR(BC754="Y", BC754="IR"),$AM754,IF(BC754="C", IF($BI754="Y", IF($BA754="C", IF($AF754="N/A", $Q754, $AF754), IF($AF754="N/A", $T754, $AM754)), IF($AG754="N/A", $T754,$AG754)))))))</f>
        <v>1</v>
      </c>
      <c r="BV754" s="16">
        <f>IF(BD754="R", $CA754, IF(OR(BD754="P", BD754="T", BD754="N"), 0, IF($C754="DM", $T754, IF(OR(BD754="Y", BD754="IR"),$AM754,IF(BD754="C", IF($BI754="Y", IF($BA754="C", IF($AF754="N/A", $Q754, $AF754), IF($AF754="N/A", $T754, $AM754)), IF($AG754="N/A", $T754,$AG754)))))))</f>
        <v>1</v>
      </c>
      <c r="BW754" s="16">
        <f>IF(BE754="R", $CA754, IF(OR(BE754="P", BE754="T", BE754="N"), 0, IF($C754="DM", $T754, IF(OR(BE754="Y", BE754="IR"),$AM754,IF(BE754="C", IF($BI754="Y", IF($BA754="C", IF($AF754="N/A", $Q754, $AF754), IF($AF754="N/A", $T754, $AM754)), IF($AG754="N/A", $T754,$AG754)))))))</f>
        <v>1</v>
      </c>
      <c r="BX754" s="16">
        <f>IF(BF754="R", $CA754, IF(OR(BF754="P", BF754="T", BF754="N"), 0, IF($C754="DM", $T754, IF(OR(BF754="Y", BF754="IR"),$AM754,IF(BF754="C", IF($BI754="Y", IF($BA754="C", IF($AF754="N/A", $Q754, $AF754), IF($AF754="N/A", $T754, $AM754)), IF($AG754="N/A", $T754,$AG754)))))))</f>
        <v>1</v>
      </c>
      <c r="BY754" s="16">
        <f>IF(BG754="R", $CA754, IF(OR(BG754="P", BG754="T", BG754="N"), 0, IF($C754="DM", $T754, IF(OR(BG754="Y", BG754="IR"),$AM754,IF(BG754="C", IF($BI754="Y", IF($BA754="C", IF($AF754="N/A", $Q754, $AF754), IF($AF754="N/A", $T754, $AM754)), IF($AG754="N/A", $T754,$AG754)))))))</f>
        <v>1</v>
      </c>
      <c r="BZ754" s="16">
        <f>IF(BH754="R", $CA754, IF(OR(BH754="P", BH754="T", BH754="N"), 0, IF($C754="DM", $T754, IF(OR(BH754="Y", BH754="IR"),$AM754,IF(BH754="C", IF($BI754="Y", IF($BA754="C", IF($AF754="N/A", $Q754, $AF754), IF($AF754="N/A", $T754, $AM754)), IF($AG754="N/A", $T754,$AG754)))))))</f>
        <v>1</v>
      </c>
      <c r="CA754" s="15" t="s">
        <v>75</v>
      </c>
      <c r="CB754" s="16">
        <f>BZ754</f>
        <v>1</v>
      </c>
      <c r="CC754" s="15" t="str">
        <f>IF(OR($BH754="T", $BH754="R"), 0, IF($BH754="C", IF($BI754="Y", IF($BA754="C", 0, IF(AF754="N/A", Q754-T754, AF754-AG754)), IF($AF754="N/A", U754, AH754)), AN754))</f>
        <v>N/A</v>
      </c>
      <c r="CD754" s="15" t="str">
        <f>IF(OR($BH754="T", $BH754="R"), 0, IF($BH754="C", IF($BI754="Y", 0, IF($AF754="N/A", V754, AI754)), AO754))</f>
        <v>N/A</v>
      </c>
      <c r="CE754" s="15" t="str">
        <f>IF(OR($BH754="T", $BH754="R"), 0, IF($BH754="C", IF($BI754="Y", 0, IF($AF754="N/A", W754, AJ754)), AP754))</f>
        <v>N/A</v>
      </c>
      <c r="CF754" s="15" t="str">
        <f>IF(OR($BH754="T", $BH754="R"), 0, IF($BH754="C", IF($BI754="Y", 0, IF($AF754="N/A", X754, AK754)), AQ754))</f>
        <v>N/A</v>
      </c>
      <c r="CG754" t="str">
        <f>IF(AC754="N/A", "S:"&amp;L754&amp;" G:"&amp;M754&amp;" GR:"&amp;Q754, IF(AC754=0, "S:"&amp;L754&amp;" G:"&amp;M754&amp;" GR:"&amp;Q754, "S:"&amp;L754&amp;"/"&amp;AD754&amp;" G:"&amp;AE754&amp;" GR:"&amp;AF754))</f>
        <v>S:2 G:1 GR:1</v>
      </c>
    </row>
    <row r="755" spans="1:85" x14ac:dyDescent="0.25">
      <c r="A755" s="14">
        <v>5744</v>
      </c>
      <c r="B755" s="15" t="s">
        <v>2102</v>
      </c>
      <c r="C755" s="15" t="s">
        <v>68</v>
      </c>
      <c r="D755" s="15" t="s">
        <v>60</v>
      </c>
      <c r="E755" s="15">
        <f>VLOOKUP(B755, 'Rookie Year'!$A$2:$B$55679,2,FALSE)</f>
        <v>2020</v>
      </c>
      <c r="F755" s="15">
        <v>2024</v>
      </c>
      <c r="G755" s="15" t="s">
        <v>42</v>
      </c>
      <c r="H755" s="15">
        <v>1</v>
      </c>
      <c r="I755" s="16">
        <v>1</v>
      </c>
      <c r="J755" s="15">
        <v>1</v>
      </c>
      <c r="K755" s="17">
        <f>IF(AND(G755&lt;&gt;"N",R755="N/A"), IF(I755&lt;4, 0, 0.25),IF(I755=1, IF(J755=1,0.25, 0.25), IF(I755&lt;13, 0.25, IF(I755&lt;26, 0.4, IF(I755&lt;51, 0.6, 0.75)))))</f>
        <v>0.25</v>
      </c>
      <c r="L755" s="16">
        <f>I755-M755</f>
        <v>0</v>
      </c>
      <c r="M755" s="16">
        <f>ROUNDUP(I755*K755,0)</f>
        <v>1</v>
      </c>
      <c r="N755" s="16">
        <f>M755*J755</f>
        <v>1</v>
      </c>
      <c r="O755" s="16">
        <v>0</v>
      </c>
      <c r="P755" s="16">
        <v>0</v>
      </c>
      <c r="Q755" s="16">
        <f>N755-O755-P755</f>
        <v>1</v>
      </c>
      <c r="R755" s="15" t="s">
        <v>75</v>
      </c>
      <c r="S755" s="15">
        <f>IF(R755="N/A", J755-($B$1-F755), J755-($B$1-R755))</f>
        <v>1</v>
      </c>
      <c r="T755" s="16">
        <f>IF($S755&lt;1, "N/A", $M755)</f>
        <v>1</v>
      </c>
      <c r="U755" s="16" t="str">
        <f>IF($S755&lt;2, "N/A", $M755)</f>
        <v>N/A</v>
      </c>
      <c r="V755" s="16" t="str">
        <f>IF($S755&lt;3, "N/A", $M755)</f>
        <v>N/A</v>
      </c>
      <c r="W755" s="16" t="str">
        <f>IF($S755&lt;4, "N/A", $M755)</f>
        <v>N/A</v>
      </c>
      <c r="X755" s="16" t="str">
        <f>IF($S755&lt;5, "N/A", $M755)</f>
        <v>N/A</v>
      </c>
      <c r="Y755" s="15" t="str">
        <f>IF(SUM(T755:X755)&lt;&gt;Q755, "CHECK", "OK")</f>
        <v>OK</v>
      </c>
      <c r="Z755" s="15" t="str">
        <f>IF(F755=$B$1, "No", IF(S755=1, "Yes", "No"))</f>
        <v>No</v>
      </c>
      <c r="AA755" s="18" t="str">
        <f>IF(C755="DM", "N/A", IF(Z755="No","N/A",VLOOKUP(B755,'Extension List'!$A$3:$R$1972,18,FALSE)))</f>
        <v>N/A</v>
      </c>
      <c r="AB755" s="15" t="str">
        <f>IF(C755="DM", "N/A", IF(Z755="No","N/A",VLOOKUP(B755,'Extension List'!$A$3:$T$1972,20,FALSE)))</f>
        <v>N/A</v>
      </c>
      <c r="AC755" s="15" t="str">
        <f>IF(AA755="N/A", "N/A", 0)</f>
        <v>N/A</v>
      </c>
      <c r="AD755" s="16" t="str">
        <f>IF(AE755="N/A", "N/A", AA755-AE755)</f>
        <v>N/A</v>
      </c>
      <c r="AE755" s="16" t="str">
        <f>IF(AA755="N/A", "N/A", IF(AC755&gt;0, IF(AA755&lt;13, ROUNDUP(0.25*AA755,0), IF(AA755&lt;26, ROUNDUP(0.4*AA755,0), IF(AA755&lt;51, ROUNDUP(0.6*AA755,0), ROUNDUP(0.75*AA755,0)))), "N/A"))</f>
        <v>N/A</v>
      </c>
      <c r="AF755" s="16" t="str">
        <f>IF(AD755="N/A","N/A", (AE755*AC755)+Q755)</f>
        <v>N/A</v>
      </c>
      <c r="AG755" s="16" t="str">
        <f>IF($AF755="N/A", "N/A", "TBC")</f>
        <v>N/A</v>
      </c>
      <c r="AH755" s="16" t="str">
        <f>IF($AF755="N/A", "N/A", "TBC")</f>
        <v>N/A</v>
      </c>
      <c r="AI755" s="16" t="str">
        <f>IF($AF755="N/A","N/A",IF(AC755&gt;1,"TBC","N/A"))</f>
        <v>N/A</v>
      </c>
      <c r="AJ755" s="16" t="str">
        <f>IF($AF755="N/A","N/A",IF(AC755&gt;2,"TBC","N/A"))</f>
        <v>N/A</v>
      </c>
      <c r="AK755" s="16" t="str">
        <f>IF($AF755="N/A","N/A",IF(AC755&gt;3,"TBC","N/A"))</f>
        <v>N/A</v>
      </c>
      <c r="AL755" s="16" t="str">
        <f>IF(AC755="N/A","N/A",IF(AC755&gt;0,IF(SUM(AG755:AK755)&lt;&gt;AF755,"CHECK","OK"),"N/A"))</f>
        <v>N/A</v>
      </c>
      <c r="AM755" s="16">
        <f>IF(AD755="N/A", L755+T755, L755+AG755)</f>
        <v>1</v>
      </c>
      <c r="AN755" s="16" t="str">
        <f>IF(AD755="N/A", IF(U755="N/A", "N/A", L755+U755), AD755+AH755)</f>
        <v>N/A</v>
      </c>
      <c r="AO755" s="16" t="str">
        <f>IF(AD755="N/A", IF(V755="N/A", "N/A", L755+V755), IF(AI755="N/A", "N/A", AD755+AI755))</f>
        <v>N/A</v>
      </c>
      <c r="AP755" s="16" t="str">
        <f>IF(AD755="N/A", IF(W755="N/A", "N/A", L755+W755), IF(AJ755="N/A", "N/A", AD755+AJ755))</f>
        <v>N/A</v>
      </c>
      <c r="AQ755" s="16" t="str">
        <f>IF(AD755="N/A", IF(X755="N/A", "N/A", L755+X755), IF(AK755="N/A", "N/A", AD755+AK755))</f>
        <v>N/A</v>
      </c>
      <c r="AR755" s="15" t="s">
        <v>42</v>
      </c>
      <c r="AS755" s="15" t="s">
        <v>40</v>
      </c>
      <c r="AT755" s="15" t="s">
        <v>40</v>
      </c>
      <c r="AU755" s="15" t="s">
        <v>44</v>
      </c>
      <c r="AV755" s="15" t="s">
        <v>44</v>
      </c>
      <c r="AW755" s="15" t="s">
        <v>44</v>
      </c>
      <c r="AX755" s="15" t="s">
        <v>44</v>
      </c>
      <c r="AY755" s="15" t="s">
        <v>44</v>
      </c>
      <c r="AZ755" s="15" t="s">
        <v>44</v>
      </c>
      <c r="BA755" s="15" t="s">
        <v>44</v>
      </c>
      <c r="BB755" s="15" t="s">
        <v>44</v>
      </c>
      <c r="BC755" s="15" t="s">
        <v>44</v>
      </c>
      <c r="BD755" s="15" t="s">
        <v>44</v>
      </c>
      <c r="BE755" s="15" t="s">
        <v>44</v>
      </c>
      <c r="BF755" s="15" t="s">
        <v>44</v>
      </c>
      <c r="BG755" s="15" t="s">
        <v>44</v>
      </c>
      <c r="BH755" s="15" t="s">
        <v>44</v>
      </c>
      <c r="BJ755" s="16">
        <f>IF(AR755="R", $CA755, IF(OR(AR755="P", AR755="T", AR755="N"), 0, IF($C755="DM", $T755, IF(OR(AR755="Y", AR755="IR"),$AM755,IF(AR755="C", IF($BI755="Y", IF($AF755="N/A", $Q755, $AF755), IF($AG755="N/A", $T755,$AG755)))))))</f>
        <v>0</v>
      </c>
      <c r="BK755" s="16">
        <f>IF(AS755="R", $CA755, IF(OR(AS755="P", AS755="T", AS755="N"), 0, IF($C755="DM", $T755, IF(OR(AS755="Y", AS755="IR"),$AM755,IF(AS755="C", IF($BI755="Y", IF($AF755="N/A", $Q755, $AF755), IF($AG755="N/A", $T755,$AG755)))))))</f>
        <v>1</v>
      </c>
      <c r="BL755" s="16">
        <f>IF(AT755="R", $CA755, IF(OR(AT755="P", AT755="T", AT755="N"), 0, IF($C755="DM", $T755, IF(OR(AT755="Y", AT755="IR"),$AM755,IF(AT755="C", IF($BI755="Y", IF($AF755="N/A", $Q755, $AF755), IF($AG755="N/A", $T755,$AG755)))))))</f>
        <v>1</v>
      </c>
      <c r="BM755" s="16">
        <f>IF(AU755="R", $CA755, IF(OR(AU755="P", AU755="T", AU755="N"), 0, IF($C755="DM", $T755, IF(OR(AU755="Y", AU755="IR"),$AM755,IF(AU755="C", IF($BI755="Y", IF($AF755="N/A", $Q755, $AF755), IF($AG755="N/A", $T755,$AG755)))))))</f>
        <v>1</v>
      </c>
      <c r="BN755" s="16">
        <f>IF(AV755="R", $CA755, IF(OR(AV755="P", AV755="T", AV755="N"), 0, IF($C755="DM", $T755, IF(OR(AV755="Y", AV755="IR"),$AM755,IF(AV755="C", IF($BI755="Y", IF($AF755="N/A", $Q755, $AF755), IF($AG755="N/A", $T755,$AG755)))))))</f>
        <v>1</v>
      </c>
      <c r="BO755" s="16">
        <f>IF(AW755="R", $CA755, IF(OR(AW755="P", AW755="T", AW755="N"), 0, IF($C755="DM", $T755, IF(OR(AW755="Y", AW755="IR"),$AM755,IF(AW755="C", IF($BI755="Y", IF($AF755="N/A", $Q755, $AF755), IF($AG755="N/A", $T755,$AG755)))))))</f>
        <v>1</v>
      </c>
      <c r="BP755" s="16">
        <f>IF(AX755="R", $CA755, IF(OR(AX755="P", AX755="T", AX755="N"), 0, IF($C755="DM", $T755, IF(OR(AX755="Y", AX755="IR"),$AM755,IF(AX755="C", IF($BI755="Y", IF($AF755="N/A", $Q755, $AF755), IF($AG755="N/A", $T755,$AG755)))))))</f>
        <v>1</v>
      </c>
      <c r="BQ755" s="16">
        <f>IF(AY755="R", $CA755, IF(OR(AY755="P", AY755="T", AY755="N"), 0, IF($C755="DM", $T755, IF(OR(AY755="Y", AY755="IR"),$AM755,IF(AY755="C", IF($BI755="Y", IF($AF755="N/A", $Q755, $AF755), IF($AG755="N/A", $T755,$AG755)))))))</f>
        <v>1</v>
      </c>
      <c r="BR755" s="16">
        <f>IF(AZ755="R", $CA755, IF(OR(AZ755="P", AZ755="T", AZ755="N"), 0, IF($C755="DM", $T755, IF(OR(AZ755="Y", AZ755="IR"),$AM755,IF(AZ755="C", IF($BI755="Y", IF($AF755="N/A", $Q755, $AF755), IF($AG755="N/A", $T755,$AG755)))))))</f>
        <v>1</v>
      </c>
      <c r="BS755" s="16">
        <f>IF(BA755="R", $CA755, IF(OR(BA755="P", BA755="T", BA755="N"), 0, IF($C755="DM", $T755, IF(OR(BA755="Y", BA755="IR"),$AM755,IF(BA755="C", IF($BI755="Y", IF($AF755="N/A", $Q755, $AF755), IF($AG755="N/A", $T755,$AG755)))))))</f>
        <v>1</v>
      </c>
      <c r="BT755" s="16">
        <f>IF(BB755="R", $CA755, IF(OR(BB755="P", BB755="T", BB755="N"), 0, IF($C755="DM", $T755, IF(OR(BB755="Y", BB755="IR"),$AM755,IF(BB755="C", IF($BI755="Y", IF($BA755="C", IF($AF755="N/A", $Q755, $AF755), IF($AF755="N/A", $T755, $AM755)), IF($AG755="N/A", $T755,$AG755)))))))</f>
        <v>1</v>
      </c>
      <c r="BU755" s="16">
        <f>IF(BC755="R", $CA755, IF(OR(BC755="P", BC755="T", BC755="N"), 0, IF($C755="DM", $T755, IF(OR(BC755="Y", BC755="IR"),$AM755,IF(BC755="C", IF($BI755="Y", IF($BA755="C", IF($AF755="N/A", $Q755, $AF755), IF($AF755="N/A", $T755, $AM755)), IF($AG755="N/A", $T755,$AG755)))))))</f>
        <v>1</v>
      </c>
      <c r="BV755" s="16">
        <f>IF(BD755="R", $CA755, IF(OR(BD755="P", BD755="T", BD755="N"), 0, IF($C755="DM", $T755, IF(OR(BD755="Y", BD755="IR"),$AM755,IF(BD755="C", IF($BI755="Y", IF($BA755="C", IF($AF755="N/A", $Q755, $AF755), IF($AF755="N/A", $T755, $AM755)), IF($AG755="N/A", $T755,$AG755)))))))</f>
        <v>1</v>
      </c>
      <c r="BW755" s="16">
        <f>IF(BE755="R", $CA755, IF(OR(BE755="P", BE755="T", BE755="N"), 0, IF($C755="DM", $T755, IF(OR(BE755="Y", BE755="IR"),$AM755,IF(BE755="C", IF($BI755="Y", IF($BA755="C", IF($AF755="N/A", $Q755, $AF755), IF($AF755="N/A", $T755, $AM755)), IF($AG755="N/A", $T755,$AG755)))))))</f>
        <v>1</v>
      </c>
      <c r="BX755" s="16">
        <f>IF(BF755="R", $CA755, IF(OR(BF755="P", BF755="T", BF755="N"), 0, IF($C755="DM", $T755, IF(OR(BF755="Y", BF755="IR"),$AM755,IF(BF755="C", IF($BI755="Y", IF($BA755="C", IF($AF755="N/A", $Q755, $AF755), IF($AF755="N/A", $T755, $AM755)), IF($AG755="N/A", $T755,$AG755)))))))</f>
        <v>1</v>
      </c>
      <c r="BY755" s="16">
        <f>IF(BG755="R", $CA755, IF(OR(BG755="P", BG755="T", BG755="N"), 0, IF($C755="DM", $T755, IF(OR(BG755="Y", BG755="IR"),$AM755,IF(BG755="C", IF($BI755="Y", IF($BA755="C", IF($AF755="N/A", $Q755, $AF755), IF($AF755="N/A", $T755, $AM755)), IF($AG755="N/A", $T755,$AG755)))))))</f>
        <v>1</v>
      </c>
      <c r="BZ755" s="16">
        <f>IF(BH755="R", $CA755, IF(OR(BH755="P", BH755="T", BH755="N"), 0, IF($C755="DM", $T755, IF(OR(BH755="Y", BH755="IR"),$AM755,IF(BH755="C", IF($BI755="Y", IF($BA755="C", IF($AF755="N/A", $Q755, $AF755), IF($AF755="N/A", $T755, $AM755)), IF($AG755="N/A", $T755,$AG755)))))))</f>
        <v>1</v>
      </c>
      <c r="CA755" s="15" t="s">
        <v>75</v>
      </c>
      <c r="CB755" s="16">
        <f>BZ755</f>
        <v>1</v>
      </c>
      <c r="CC755" s="15" t="str">
        <f>IF(OR($BH755="T", $BH755="R"), 0, IF($BH755="C", IF($BI755="Y", IF($BA755="C", 0, IF(AF755="N/A", Q755-T755, AF755-AG755)), IF($AF755="N/A", U755, AH755)), AN755))</f>
        <v>N/A</v>
      </c>
      <c r="CD755" s="15" t="str">
        <f>IF(OR($BH755="T", $BH755="R"), 0, IF($BH755="C", IF($BI755="Y", 0, IF($AF755="N/A", V755, AI755)), AO755))</f>
        <v>N/A</v>
      </c>
      <c r="CE755" s="15" t="str">
        <f>IF(OR($BH755="T", $BH755="R"), 0, IF($BH755="C", IF($BI755="Y", 0, IF($AF755="N/A", W755, AJ755)), AP755))</f>
        <v>N/A</v>
      </c>
      <c r="CF755" s="15" t="str">
        <f>IF(OR($BH755="T", $BH755="R"), 0, IF($BH755="C", IF($BI755="Y", 0, IF($AF755="N/A", X755, AK755)), AQ755))</f>
        <v>N/A</v>
      </c>
    </row>
    <row r="756" spans="1:85" x14ac:dyDescent="0.25">
      <c r="A756" s="14">
        <v>5806</v>
      </c>
      <c r="B756" s="15" t="s">
        <v>2569</v>
      </c>
      <c r="C756" s="15" t="s">
        <v>68</v>
      </c>
      <c r="D756" s="15" t="s">
        <v>60</v>
      </c>
      <c r="E756" s="15">
        <f>VLOOKUP(B756, 'Rookie Year'!$A$2:$B$55679,2,FALSE)</f>
        <v>2022</v>
      </c>
      <c r="F756" s="15">
        <v>2024</v>
      </c>
      <c r="G756" s="15" t="s">
        <v>42</v>
      </c>
      <c r="H756" s="15">
        <v>7</v>
      </c>
      <c r="I756" s="16">
        <v>1</v>
      </c>
      <c r="J756" s="15">
        <v>1</v>
      </c>
      <c r="K756" s="17">
        <f>IF(AND(G756&lt;&gt;"N",R756="N/A"), IF(I756&lt;4, 0, 0.25),IF(I756=1, IF(J756=1,0.25, 0.25), IF(I756&lt;13, 0.25, IF(I756&lt;26, 0.4, IF(I756&lt;51, 0.6, 0.75)))))</f>
        <v>0.25</v>
      </c>
      <c r="L756" s="16">
        <f>I756-M756</f>
        <v>0</v>
      </c>
      <c r="M756" s="16">
        <f>ROUNDUP(I756*K756,0)</f>
        <v>1</v>
      </c>
      <c r="N756" s="16">
        <f>M756*J756</f>
        <v>1</v>
      </c>
      <c r="O756" s="16">
        <v>0</v>
      </c>
      <c r="P756" s="16">
        <v>0</v>
      </c>
      <c r="Q756" s="16">
        <f>N756-O756-P756</f>
        <v>1</v>
      </c>
      <c r="R756" s="15" t="s">
        <v>75</v>
      </c>
      <c r="S756" s="15">
        <f>IF(R756="N/A", J756-($B$1-F756), J756-($B$1-R756))</f>
        <v>1</v>
      </c>
      <c r="T756" s="16">
        <f>IF($S756&lt;1, "N/A", $M756)</f>
        <v>1</v>
      </c>
      <c r="U756" s="16" t="str">
        <f>IF($S756&lt;2, "N/A", $M756)</f>
        <v>N/A</v>
      </c>
      <c r="V756" s="16" t="str">
        <f>IF($S756&lt;3, "N/A", $M756)</f>
        <v>N/A</v>
      </c>
      <c r="W756" s="16" t="str">
        <f>IF($S756&lt;4, "N/A", $M756)</f>
        <v>N/A</v>
      </c>
      <c r="X756" s="16" t="str">
        <f>IF($S756&lt;5, "N/A", $M756)</f>
        <v>N/A</v>
      </c>
      <c r="Y756" s="15" t="str">
        <f>IF(SUM(T756:X756)&lt;&gt;Q756, "CHECK", "OK")</f>
        <v>OK</v>
      </c>
      <c r="Z756" s="15" t="str">
        <f>IF(F756=$B$1, "No", IF(S756=1, "Yes", "No"))</f>
        <v>No</v>
      </c>
      <c r="AA756" s="18" t="str">
        <f>IF(C756="DM", "N/A", IF(Z756="No","N/A",VLOOKUP(B756,'Extension List'!$A$3:$R$1972,18,FALSE)))</f>
        <v>N/A</v>
      </c>
      <c r="AB756" s="15" t="str">
        <f>IF(C756="DM", "N/A", IF(Z756="No","N/A",VLOOKUP(B756,'Extension List'!$A$3:$T$1972,20,FALSE)))</f>
        <v>N/A</v>
      </c>
      <c r="AC756" s="15" t="str">
        <f>IF(AA756="N/A", "N/A", 0)</f>
        <v>N/A</v>
      </c>
      <c r="AD756" s="16" t="str">
        <f>IF(AE756="N/A", "N/A", AA756-AE756)</f>
        <v>N/A</v>
      </c>
      <c r="AE756" s="16" t="str">
        <f>IF(AA756="N/A", "N/A", IF(AC756&gt;0, IF(AA756&lt;13, ROUNDUP(0.25*AA756,0), IF(AA756&lt;26, ROUNDUP(0.4*AA756,0), IF(AA756&lt;51, ROUNDUP(0.6*AA756,0), ROUNDUP(0.75*AA756,0)))), "N/A"))</f>
        <v>N/A</v>
      </c>
      <c r="AF756" s="16" t="str">
        <f>IF(AD756="N/A","N/A", (AE756*AC756)+Q756)</f>
        <v>N/A</v>
      </c>
      <c r="AG756" s="16" t="str">
        <f>IF($AF756="N/A", "N/A", "TBC")</f>
        <v>N/A</v>
      </c>
      <c r="AH756" s="16" t="str">
        <f>IF($AF756="N/A", "N/A", "TBC")</f>
        <v>N/A</v>
      </c>
      <c r="AI756" s="16" t="str">
        <f>IF($AF756="N/A","N/A",IF(AC756&gt;1,"TBC","N/A"))</f>
        <v>N/A</v>
      </c>
      <c r="AJ756" s="16" t="str">
        <f>IF($AF756="N/A","N/A",IF(AC756&gt;2,"TBC","N/A"))</f>
        <v>N/A</v>
      </c>
      <c r="AK756" s="16" t="str">
        <f>IF($AF756="N/A","N/A",IF(AC756&gt;3,"TBC","N/A"))</f>
        <v>N/A</v>
      </c>
      <c r="AL756" s="16" t="str">
        <f>IF(AC756="N/A","N/A",IF(AC756&gt;0,IF(SUM(AG756:AK756)&lt;&gt;AF756,"CHECK","OK"),"N/A"))</f>
        <v>N/A</v>
      </c>
      <c r="AM756" s="16">
        <f>IF(AD756="N/A", L756+T756, L756+AG756)</f>
        <v>1</v>
      </c>
      <c r="AN756" s="16" t="str">
        <f>IF(AD756="N/A", IF(U756="N/A", "N/A", L756+U756), AD756+AH756)</f>
        <v>N/A</v>
      </c>
      <c r="AO756" s="16" t="str">
        <f>IF(AD756="N/A", IF(V756="N/A", "N/A", L756+V756), IF(AI756="N/A", "N/A", AD756+AI756))</f>
        <v>N/A</v>
      </c>
      <c r="AP756" s="16" t="str">
        <f>IF(AD756="N/A", IF(W756="N/A", "N/A", L756+W756), IF(AJ756="N/A", "N/A", AD756+AJ756))</f>
        <v>N/A</v>
      </c>
      <c r="AQ756" s="16" t="str">
        <f>IF(AD756="N/A", IF(X756="N/A", "N/A", L756+X756), IF(AK756="N/A", "N/A", AD756+AK756))</f>
        <v>N/A</v>
      </c>
      <c r="AR756" s="15" t="s">
        <v>42</v>
      </c>
      <c r="AS756" s="15" t="s">
        <v>42</v>
      </c>
      <c r="AT756" s="15" t="s">
        <v>42</v>
      </c>
      <c r="AU756" s="15" t="s">
        <v>42</v>
      </c>
      <c r="AV756" s="15" t="s">
        <v>42</v>
      </c>
      <c r="AW756" s="15" t="s">
        <v>42</v>
      </c>
      <c r="AX756" s="15" t="s">
        <v>42</v>
      </c>
      <c r="AY756" s="15" t="s">
        <v>40</v>
      </c>
      <c r="AZ756" s="15" t="s">
        <v>40</v>
      </c>
      <c r="BA756" s="15" t="s">
        <v>40</v>
      </c>
      <c r="BB756" s="15" t="s">
        <v>40</v>
      </c>
      <c r="BC756" s="15" t="s">
        <v>40</v>
      </c>
      <c r="BD756" s="15" t="s">
        <v>40</v>
      </c>
      <c r="BE756" s="15" t="s">
        <v>40</v>
      </c>
      <c r="BF756" s="15" t="s">
        <v>40</v>
      </c>
      <c r="BG756" s="15" t="s">
        <v>40</v>
      </c>
      <c r="BH756" s="15" t="s">
        <v>40</v>
      </c>
      <c r="BJ756" s="16">
        <f>IF(AR756="R", $CA756, IF(OR(AR756="P", AR756="T", AR756="N"), 0, IF($C756="DM", $T756, IF(OR(AR756="Y", AR756="IR"),$AM756,IF(AR756="C", IF($BI756="Y", IF($AF756="N/A", $Q756, $AF756), IF($AG756="N/A", $T756,$AG756)))))))</f>
        <v>0</v>
      </c>
      <c r="BK756" s="16">
        <f>IF(AS756="R", $CA756, IF(OR(AS756="P", AS756="T", AS756="N"), 0, IF($C756="DM", $T756, IF(OR(AS756="Y", AS756="IR"),$AM756,IF(AS756="C", IF($BI756="Y", IF($AF756="N/A", $Q756, $AF756), IF($AG756="N/A", $T756,$AG756)))))))</f>
        <v>0</v>
      </c>
      <c r="BL756" s="16">
        <f>IF(AT756="R", $CA756, IF(OR(AT756="P", AT756="T", AT756="N"), 0, IF($C756="DM", $T756, IF(OR(AT756="Y", AT756="IR"),$AM756,IF(AT756="C", IF($BI756="Y", IF($AF756="N/A", $Q756, $AF756), IF($AG756="N/A", $T756,$AG756)))))))</f>
        <v>0</v>
      </c>
      <c r="BM756" s="16">
        <f>IF(AU756="R", $CA756, IF(OR(AU756="P", AU756="T", AU756="N"), 0, IF($C756="DM", $T756, IF(OR(AU756="Y", AU756="IR"),$AM756,IF(AU756="C", IF($BI756="Y", IF($AF756="N/A", $Q756, $AF756), IF($AG756="N/A", $T756,$AG756)))))))</f>
        <v>0</v>
      </c>
      <c r="BN756" s="16">
        <f>IF(AV756="R", $CA756, IF(OR(AV756="P", AV756="T", AV756="N"), 0, IF($C756="DM", $T756, IF(OR(AV756="Y", AV756="IR"),$AM756,IF(AV756="C", IF($BI756="Y", IF($AF756="N/A", $Q756, $AF756), IF($AG756="N/A", $T756,$AG756)))))))</f>
        <v>0</v>
      </c>
      <c r="BO756" s="16">
        <f>IF(AW756="R", $CA756, IF(OR(AW756="P", AW756="T", AW756="N"), 0, IF($C756="DM", $T756, IF(OR(AW756="Y", AW756="IR"),$AM756,IF(AW756="C", IF($BI756="Y", IF($AF756="N/A", $Q756, $AF756), IF($AG756="N/A", $T756,$AG756)))))))</f>
        <v>0</v>
      </c>
      <c r="BP756" s="16">
        <f>IF(AX756="R", $CA756, IF(OR(AX756="P", AX756="T", AX756="N"), 0, IF($C756="DM", $T756, IF(OR(AX756="Y", AX756="IR"),$AM756,IF(AX756="C", IF($BI756="Y", IF($AF756="N/A", $Q756, $AF756), IF($AG756="N/A", $T756,$AG756)))))))</f>
        <v>0</v>
      </c>
      <c r="BQ756" s="16">
        <f>IF(AY756="R", $CA756, IF(OR(AY756="P", AY756="T", AY756="N"), 0, IF($C756="DM", $T756, IF(OR(AY756="Y", AY756="IR"),$AM756,IF(AY756="C", IF($BI756="Y", IF($AF756="N/A", $Q756, $AF756), IF($AG756="N/A", $T756,$AG756)))))))</f>
        <v>1</v>
      </c>
      <c r="BR756" s="16">
        <f>IF(AZ756="R", $CA756, IF(OR(AZ756="P", AZ756="T", AZ756="N"), 0, IF($C756="DM", $T756, IF(OR(AZ756="Y", AZ756="IR"),$AM756,IF(AZ756="C", IF($BI756="Y", IF($AF756="N/A", $Q756, $AF756), IF($AG756="N/A", $T756,$AG756)))))))</f>
        <v>1</v>
      </c>
      <c r="BS756" s="16">
        <f>IF(BA756="R", $CA756, IF(OR(BA756="P", BA756="T", BA756="N"), 0, IF($C756="DM", $T756, IF(OR(BA756="Y", BA756="IR"),$AM756,IF(BA756="C", IF($BI756="Y", IF($AF756="N/A", $Q756, $AF756), IF($AG756="N/A", $T756,$AG756)))))))</f>
        <v>1</v>
      </c>
      <c r="BT756" s="16">
        <f>IF(BB756="R", $CA756, IF(OR(BB756="P", BB756="T", BB756="N"), 0, IF($C756="DM", $T756, IF(OR(BB756="Y", BB756="IR"),$AM756,IF(BB756="C", IF($BI756="Y", IF($BA756="C", IF($AF756="N/A", $Q756, $AF756), IF($AF756="N/A", $T756, $AM756)), IF($AG756="N/A", $T756,$AG756)))))))</f>
        <v>1</v>
      </c>
      <c r="BU756" s="16">
        <f>IF(BC756="R", $CA756, IF(OR(BC756="P", BC756="T", BC756="N"), 0, IF($C756="DM", $T756, IF(OR(BC756="Y", BC756="IR"),$AM756,IF(BC756="C", IF($BI756="Y", IF($BA756="C", IF($AF756="N/A", $Q756, $AF756), IF($AF756="N/A", $T756, $AM756)), IF($AG756="N/A", $T756,$AG756)))))))</f>
        <v>1</v>
      </c>
      <c r="BV756" s="16">
        <f>IF(BD756="R", $CA756, IF(OR(BD756="P", BD756="T", BD756="N"), 0, IF($C756="DM", $T756, IF(OR(BD756="Y", BD756="IR"),$AM756,IF(BD756="C", IF($BI756="Y", IF($BA756="C", IF($AF756="N/A", $Q756, $AF756), IF($AF756="N/A", $T756, $AM756)), IF($AG756="N/A", $T756,$AG756)))))))</f>
        <v>1</v>
      </c>
      <c r="BW756" s="16">
        <f>IF(BE756="R", $CA756, IF(OR(BE756="P", BE756="T", BE756="N"), 0, IF($C756="DM", $T756, IF(OR(BE756="Y", BE756="IR"),$AM756,IF(BE756="C", IF($BI756="Y", IF($BA756="C", IF($AF756="N/A", $Q756, $AF756), IF($AF756="N/A", $T756, $AM756)), IF($AG756="N/A", $T756,$AG756)))))))</f>
        <v>1</v>
      </c>
      <c r="BX756" s="16">
        <f>IF(BF756="R", $CA756, IF(OR(BF756="P", BF756="T", BF756="N"), 0, IF($C756="DM", $T756, IF(OR(BF756="Y", BF756="IR"),$AM756,IF(BF756="C", IF($BI756="Y", IF($BA756="C", IF($AF756="N/A", $Q756, $AF756), IF($AF756="N/A", $T756, $AM756)), IF($AG756="N/A", $T756,$AG756)))))))</f>
        <v>1</v>
      </c>
      <c r="BY756" s="16">
        <f>IF(BG756="R", $CA756, IF(OR(BG756="P", BG756="T", BG756="N"), 0, IF($C756="DM", $T756, IF(OR(BG756="Y", BG756="IR"),$AM756,IF(BG756="C", IF($BI756="Y", IF($BA756="C", IF($AF756="N/A", $Q756, $AF756), IF($AF756="N/A", $T756, $AM756)), IF($AG756="N/A", $T756,$AG756)))))))</f>
        <v>1</v>
      </c>
      <c r="BZ756" s="16">
        <f>IF(BH756="R", $CA756, IF(OR(BH756="P", BH756="T", BH756="N"), 0, IF($C756="DM", $T756, IF(OR(BH756="Y", BH756="IR"),$AM756,IF(BH756="C", IF($BI756="Y", IF($BA756="C", IF($AF756="N/A", $Q756, $AF756), IF($AF756="N/A", $T756, $AM756)), IF($AG756="N/A", $T756,$AG756)))))))</f>
        <v>1</v>
      </c>
      <c r="CA756" s="15" t="s">
        <v>75</v>
      </c>
      <c r="CB756" s="16">
        <f>BZ756</f>
        <v>1</v>
      </c>
      <c r="CC756" s="15" t="str">
        <f>IF(OR($BH756="T", $BH756="R"), 0, IF($BH756="C", IF($BI756="Y", IF($BA756="C", 0, IF(AF756="N/A", Q756-T756, AF756-AG756)), IF($AF756="N/A", U756, AH756)), AN756))</f>
        <v>N/A</v>
      </c>
      <c r="CD756" s="15" t="str">
        <f>IF(OR($BH756="T", $BH756="R"), 0, IF($BH756="C", IF($BI756="Y", 0, IF($AF756="N/A", V756, AI756)), AO756))</f>
        <v>N/A</v>
      </c>
      <c r="CE756" s="15" t="str">
        <f>IF(OR($BH756="T", $BH756="R"), 0, IF($BH756="C", IF($BI756="Y", 0, IF($AF756="N/A", W756, AJ756)), AP756))</f>
        <v>N/A</v>
      </c>
      <c r="CF756" s="15" t="str">
        <f>IF(OR($BH756="T", $BH756="R"), 0, IF($BH756="C", IF($BI756="Y", 0, IF($AF756="N/A", X756, AK756)), AQ756))</f>
        <v>N/A</v>
      </c>
    </row>
    <row r="757" spans="1:85" x14ac:dyDescent="0.25">
      <c r="A757" s="14">
        <v>5106</v>
      </c>
      <c r="B757" s="15" t="s">
        <v>1238</v>
      </c>
      <c r="C757" s="15" t="s">
        <v>69</v>
      </c>
      <c r="D757" s="15" t="s">
        <v>60</v>
      </c>
      <c r="E757" s="15">
        <f>VLOOKUP(B757, 'Rookie Year'!$A$2:$B$55679,2,FALSE)</f>
        <v>2014</v>
      </c>
      <c r="F757" s="15">
        <v>2023</v>
      </c>
      <c r="G757" s="15" t="s">
        <v>42</v>
      </c>
      <c r="H757" s="15" t="s">
        <v>1928</v>
      </c>
      <c r="I757" s="16">
        <v>6</v>
      </c>
      <c r="J757" s="15">
        <v>3</v>
      </c>
      <c r="K757" s="17">
        <f>IF(AND(G757&lt;&gt;"N",R757="N/A"), IF(I757&lt;4, 0, 0.25),IF(I757=1, IF(J757=1,0.25, 0.25), IF(I757&lt;13, 0.25, IF(I757&lt;26, 0.4, IF(I757&lt;51, 0.6, 0.75)))))</f>
        <v>0.25</v>
      </c>
      <c r="L757" s="16">
        <f>I757-M757</f>
        <v>4</v>
      </c>
      <c r="M757" s="16">
        <f>ROUNDUP(I757*K757,0)</f>
        <v>2</v>
      </c>
      <c r="N757" s="16">
        <f>M757*J757</f>
        <v>6</v>
      </c>
      <c r="O757" s="16">
        <v>2</v>
      </c>
      <c r="P757" s="16">
        <v>0</v>
      </c>
      <c r="Q757" s="16">
        <f>N757-O757-P757</f>
        <v>4</v>
      </c>
      <c r="R757" s="15" t="s">
        <v>75</v>
      </c>
      <c r="S757" s="15">
        <f>IF(R757="N/A", J757-($B$1-F757), J757-($B$1-R757))</f>
        <v>2</v>
      </c>
      <c r="T757" s="16">
        <v>2</v>
      </c>
      <c r="U757" s="16">
        <v>2</v>
      </c>
      <c r="V757" s="16" t="str">
        <f>IF($S757&lt;3, "N/A", $M757)</f>
        <v>N/A</v>
      </c>
      <c r="W757" s="16" t="str">
        <f>IF($S757&lt;4, "N/A", $M757)</f>
        <v>N/A</v>
      </c>
      <c r="X757" s="16" t="str">
        <f>IF($S757&lt;5, "N/A", $M757)</f>
        <v>N/A</v>
      </c>
      <c r="Y757" s="15" t="str">
        <f>IF(SUM(T757:X757)&lt;&gt;Q757, "CHECK", "OK")</f>
        <v>OK</v>
      </c>
      <c r="Z757" s="15" t="str">
        <f>IF(F757=$B$1, "No", IF(S757=1, "Yes", "No"))</f>
        <v>No</v>
      </c>
      <c r="AA757" s="18" t="str">
        <f>IF(C757="DM", "N/A", IF(Z757="No","N/A",VLOOKUP(B757,'Extension List'!$A$3:$R$1972,18,FALSE)))</f>
        <v>N/A</v>
      </c>
      <c r="AB757" s="15" t="str">
        <f>IF(C757="DM", "N/A", IF(Z757="No","N/A",VLOOKUP(B757,'Extension List'!$A$3:$T$1972,20,FALSE)))</f>
        <v>N/A</v>
      </c>
      <c r="AC757" s="15" t="str">
        <f>IF(AA757="N/A", "N/A", 0)</f>
        <v>N/A</v>
      </c>
      <c r="AD757" s="16" t="str">
        <f>IF(AE757="N/A", "N/A", AA757-AE757)</f>
        <v>N/A</v>
      </c>
      <c r="AE757" s="16" t="str">
        <f>IF(AA757="N/A", "N/A", IF(AC757&gt;0, IF(AA757&lt;13, ROUNDUP(0.25*AA757,0), IF(AA757&lt;26, ROUNDUP(0.4*AA757,0), IF(AA757&lt;51, ROUNDUP(0.6*AA757,0), ROUNDUP(0.75*AA757,0)))), "N/A"))</f>
        <v>N/A</v>
      </c>
      <c r="AF757" s="16" t="str">
        <f>IF(AD757="N/A","N/A", (AE757*AC757)+Q757)</f>
        <v>N/A</v>
      </c>
      <c r="AG757" s="16" t="str">
        <f>IF($AF757="N/A", "N/A", "TBC")</f>
        <v>N/A</v>
      </c>
      <c r="AH757" s="16" t="str">
        <f>IF($AF757="N/A", "N/A", "TBC")</f>
        <v>N/A</v>
      </c>
      <c r="AI757" s="16" t="str">
        <f>IF($AF757="N/A","N/A",IF(AC757&gt;1,"TBC","N/A"))</f>
        <v>N/A</v>
      </c>
      <c r="AJ757" s="16" t="str">
        <f>IF($AF757="N/A","N/A",IF(AC757&gt;2,"TBC","N/A"))</f>
        <v>N/A</v>
      </c>
      <c r="AK757" s="16" t="str">
        <f>IF($AF757="N/A","N/A",IF(AC757&gt;3,"TBC","N/A"))</f>
        <v>N/A</v>
      </c>
      <c r="AL757" s="16" t="str">
        <f>IF(AC757="N/A","N/A",IF(AC757&gt;0,IF(SUM(AG757:AK757)&lt;&gt;AF757,"CHECK","OK"),"N/A"))</f>
        <v>N/A</v>
      </c>
      <c r="AM757" s="16">
        <f>IF(AD757="N/A", L757+T757, L757+AG757)</f>
        <v>6</v>
      </c>
      <c r="AN757" s="16">
        <f>IF(AD757="N/A", IF(U757="N/A", "N/A", L757+U757), AD757+AH757)</f>
        <v>6</v>
      </c>
      <c r="AO757" s="16" t="str">
        <f>IF(AD757="N/A", IF(V757="N/A", "N/A", L757+V757), IF(AI757="N/A", "N/A", AD757+AI757))</f>
        <v>N/A</v>
      </c>
      <c r="AP757" s="16" t="str">
        <f>IF(AD757="N/A", IF(W757="N/A", "N/A", L757+W757), IF(AJ757="N/A", "N/A", AD757+AJ757))</f>
        <v>N/A</v>
      </c>
      <c r="AQ757" s="16" t="str">
        <f>IF(AD757="N/A", IF(X757="N/A", "N/A", L757+X757), IF(AK757="N/A", "N/A", AD757+AK757))</f>
        <v>N/A</v>
      </c>
      <c r="AR757" s="15" t="s">
        <v>40</v>
      </c>
      <c r="AS757" s="15" t="s">
        <v>40</v>
      </c>
      <c r="AT757" s="15" t="s">
        <v>40</v>
      </c>
      <c r="AU757" s="15" t="s">
        <v>40</v>
      </c>
      <c r="AV757" s="15" t="s">
        <v>40</v>
      </c>
      <c r="AW757" s="15" t="s">
        <v>40</v>
      </c>
      <c r="AX757" s="15" t="s">
        <v>40</v>
      </c>
      <c r="AY757" s="15" t="s">
        <v>40</v>
      </c>
      <c r="AZ757" s="15" t="s">
        <v>40</v>
      </c>
      <c r="BA757" s="15" t="s">
        <v>40</v>
      </c>
      <c r="BB757" s="15" t="s">
        <v>40</v>
      </c>
      <c r="BC757" s="15" t="s">
        <v>40</v>
      </c>
      <c r="BD757" s="15" t="s">
        <v>40</v>
      </c>
      <c r="BE757" s="15" t="s">
        <v>40</v>
      </c>
      <c r="BF757" s="15" t="s">
        <v>40</v>
      </c>
      <c r="BG757" s="15" t="s">
        <v>40</v>
      </c>
      <c r="BH757" s="15" t="s">
        <v>40</v>
      </c>
      <c r="BI757" s="15"/>
      <c r="BJ757" s="16">
        <f>IF(AR757="R", $CA757, IF(OR(AR757="P", AR757="T", AR757="N"), 0, IF($C757="DM", $T757, IF(OR(AR757="Y", AR757="IR"),$AM757,IF(AR757="C", IF($BI757="Y", IF($AF757="N/A", $Q757, $AF757), IF($AG757="N/A", $T757,$AG757)))))))</f>
        <v>6</v>
      </c>
      <c r="BK757" s="16">
        <f>IF(AS757="R", $CA757, IF(OR(AS757="P", AS757="T", AS757="N"), 0, IF($C757="DM", $T757, IF(OR(AS757="Y", AS757="IR"),$AM757,IF(AS757="C", IF($BI757="Y", IF($AF757="N/A", $Q757, $AF757), IF($AG757="N/A", $T757,$AG757)))))))</f>
        <v>6</v>
      </c>
      <c r="BL757" s="16">
        <f>IF(AT757="R", $CA757, IF(OR(AT757="P", AT757="T", AT757="N"), 0, IF($C757="DM", $T757, IF(OR(AT757="Y", AT757="IR"),$AM757,IF(AT757="C", IF($BI757="Y", IF($AF757="N/A", $Q757, $AF757), IF($AG757="N/A", $T757,$AG757)))))))</f>
        <v>6</v>
      </c>
      <c r="BM757" s="16">
        <f>IF(AU757="R", $CA757, IF(OR(AU757="P", AU757="T", AU757="N"), 0, IF($C757="DM", $T757, IF(OR(AU757="Y", AU757="IR"),$AM757,IF(AU757="C", IF($BI757="Y", IF($AF757="N/A", $Q757, $AF757), IF($AG757="N/A", $T757,$AG757)))))))</f>
        <v>6</v>
      </c>
      <c r="BN757" s="16">
        <f>IF(AV757="R", $CA757, IF(OR(AV757="P", AV757="T", AV757="N"), 0, IF($C757="DM", $T757, IF(OR(AV757="Y", AV757="IR"),$AM757,IF(AV757="C", IF($BI757="Y", IF($AF757="N/A", $Q757, $AF757), IF($AG757="N/A", $T757,$AG757)))))))</f>
        <v>6</v>
      </c>
      <c r="BO757" s="16">
        <f>IF(AW757="R", $CA757, IF(OR(AW757="P", AW757="T", AW757="N"), 0, IF($C757="DM", $T757, IF(OR(AW757="Y", AW757="IR"),$AM757,IF(AW757="C", IF($BI757="Y", IF($AF757="N/A", $Q757, $AF757), IF($AG757="N/A", $T757,$AG757)))))))</f>
        <v>6</v>
      </c>
      <c r="BP757" s="16">
        <f>IF(AX757="R", $CA757, IF(OR(AX757="P", AX757="T", AX757="N"), 0, IF($C757="DM", $T757, IF(OR(AX757="Y", AX757="IR"),$AM757,IF(AX757="C", IF($BI757="Y", IF($AF757="N/A", $Q757, $AF757), IF($AG757="N/A", $T757,$AG757)))))))</f>
        <v>6</v>
      </c>
      <c r="BQ757" s="16">
        <f>IF(AY757="R", $CA757, IF(OR(AY757="P", AY757="T", AY757="N"), 0, IF($C757="DM", $T757, IF(OR(AY757="Y", AY757="IR"),$AM757,IF(AY757="C", IF($BI757="Y", IF($AF757="N/A", $Q757, $AF757), IF($AG757="N/A", $T757,$AG757)))))))</f>
        <v>6</v>
      </c>
      <c r="BR757" s="16">
        <f>IF(AZ757="R", $CA757, IF(OR(AZ757="P", AZ757="T", AZ757="N"), 0, IF($C757="DM", $T757, IF(OR(AZ757="Y", AZ757="IR"),$AM757,IF(AZ757="C", IF($BI757="Y", IF($AF757="N/A", $Q757, $AF757), IF($AG757="N/A", $T757,$AG757)))))))</f>
        <v>6</v>
      </c>
      <c r="BS757" s="16">
        <f>IF(BA757="R", $CA757, IF(OR(BA757="P", BA757="T", BA757="N"), 0, IF($C757="DM", $T757, IF(OR(BA757="Y", BA757="IR"),$AM757,IF(BA757="C", IF($BI757="Y", IF($AF757="N/A", $Q757, $AF757), IF($AG757="N/A", $T757,$AG757)))))))</f>
        <v>6</v>
      </c>
      <c r="BT757" s="16">
        <f>IF(BB757="R", $CA757, IF(OR(BB757="P", BB757="T", BB757="N"), 0, IF($C757="DM", $T757, IF(OR(BB757="Y", BB757="IR"),$AM757,IF(BB757="C", IF($BI757="Y", IF($BA757="C", IF($AF757="N/A", $Q757, $AF757), IF($AF757="N/A", $T757, $AM757)), IF($AG757="N/A", $T757,$AG757)))))))</f>
        <v>6</v>
      </c>
      <c r="BU757" s="16">
        <f>IF(BC757="R", $CA757, IF(OR(BC757="P", BC757="T", BC757="N"), 0, IF($C757="DM", $T757, IF(OR(BC757="Y", BC757="IR"),$AM757,IF(BC757="C", IF($BI757="Y", IF($BA757="C", IF($AF757="N/A", $Q757, $AF757), IF($AF757="N/A", $T757, $AM757)), IF($AG757="N/A", $T757,$AG757)))))))</f>
        <v>6</v>
      </c>
      <c r="BV757" s="16">
        <f>IF(BD757="R", $CA757, IF(OR(BD757="P", BD757="T", BD757="N"), 0, IF($C757="DM", $T757, IF(OR(BD757="Y", BD757="IR"),$AM757,IF(BD757="C", IF($BI757="Y", IF($BA757="C", IF($AF757="N/A", $Q757, $AF757), IF($AF757="N/A", $T757, $AM757)), IF($AG757="N/A", $T757,$AG757)))))))</f>
        <v>6</v>
      </c>
      <c r="BW757" s="16">
        <f>IF(BE757="R", $CA757, IF(OR(BE757="P", BE757="T", BE757="N"), 0, IF($C757="DM", $T757, IF(OR(BE757="Y", BE757="IR"),$AM757,IF(BE757="C", IF($BI757="Y", IF($BA757="C", IF($AF757="N/A", $Q757, $AF757), IF($AF757="N/A", $T757, $AM757)), IF($AG757="N/A", $T757,$AG757)))))))</f>
        <v>6</v>
      </c>
      <c r="BX757" s="16">
        <f>IF(BF757="R", $CA757, IF(OR(BF757="P", BF757="T", BF757="N"), 0, IF($C757="DM", $T757, IF(OR(BF757="Y", BF757="IR"),$AM757,IF(BF757="C", IF($BI757="Y", IF($BA757="C", IF($AF757="N/A", $Q757, $AF757), IF($AF757="N/A", $T757, $AM757)), IF($AG757="N/A", $T757,$AG757)))))))</f>
        <v>6</v>
      </c>
      <c r="BY757" s="16">
        <f>IF(BG757="R", $CA757, IF(OR(BG757="P", BG757="T", BG757="N"), 0, IF($C757="DM", $T757, IF(OR(BG757="Y", BG757="IR"),$AM757,IF(BG757="C", IF($BI757="Y", IF($BA757="C", IF($AF757="N/A", $Q757, $AF757), IF($AF757="N/A", $T757, $AM757)), IF($AG757="N/A", $T757,$AG757)))))))</f>
        <v>6</v>
      </c>
      <c r="BZ757" s="16">
        <f>IF(BH757="R", $CA757, IF(OR(BH757="P", BH757="T", BH757="N"), 0, IF($C757="DM", $T757, IF(OR(BH757="Y", BH757="IR"),$AM757,IF(BH757="C", IF($BI757="Y", IF($BA757="C", IF($AF757="N/A", $Q757, $AF757), IF($AF757="N/A", $T757, $AM757)), IF($AG757="N/A", $T757,$AG757)))))))</f>
        <v>6</v>
      </c>
      <c r="CA757" s="15" t="s">
        <v>75</v>
      </c>
      <c r="CB757" s="16">
        <f>BZ757</f>
        <v>6</v>
      </c>
      <c r="CC757" s="15">
        <f>IF(OR($BH757="T", $BH757="R"), 0, IF($BH757="C", IF($BI757="Y", IF($BA757="C", 0, IF(AF757="N/A", Q757-T757, AF757-AG757)), IF($AF757="N/A", U757, AH757)), AN757))</f>
        <v>6</v>
      </c>
      <c r="CD757" s="15" t="str">
        <f>IF(OR($BH757="T", $BH757="R"), 0, IF($BH757="C", IF($BI757="Y", 0, IF($AF757="N/A", V757, AI757)), AO757))</f>
        <v>N/A</v>
      </c>
      <c r="CE757" s="15" t="str">
        <f>IF(OR($BH757="T", $BH757="R"), 0, IF($BH757="C", IF($BI757="Y", 0, IF($AF757="N/A", W757, AJ757)), AP757))</f>
        <v>N/A</v>
      </c>
      <c r="CF757" s="15" t="str">
        <f>IF(OR($BH757="T", $BH757="R"), 0, IF($BH757="C", IF($BI757="Y", 0, IF($AF757="N/A", X757, AK757)), AQ757))</f>
        <v>N/A</v>
      </c>
      <c r="CG757" t="str">
        <f>IF(AC757="N/A", "S:"&amp;L757&amp;" G:"&amp;M757&amp;" GR:"&amp;Q757, IF(AC757=0, "S:"&amp;L757&amp;" G:"&amp;M757&amp;" GR:"&amp;Q757, "S:"&amp;L757&amp;"/"&amp;AD757&amp;" G:"&amp;AE757&amp;" GR:"&amp;AF757))</f>
        <v>S:4 G:2 GR:4</v>
      </c>
    </row>
    <row r="758" spans="1:85" x14ac:dyDescent="0.25">
      <c r="A758" s="14">
        <v>4802</v>
      </c>
      <c r="B758" s="15" t="s">
        <v>2634</v>
      </c>
      <c r="C758" s="15" t="s">
        <v>69</v>
      </c>
      <c r="D758" s="15" t="s">
        <v>60</v>
      </c>
      <c r="E758" s="15">
        <f>VLOOKUP(B758, 'Rookie Year'!$A$2:$B$55679,2,FALSE)</f>
        <v>2022</v>
      </c>
      <c r="F758" s="15">
        <v>2022</v>
      </c>
      <c r="G758" s="15" t="s">
        <v>40</v>
      </c>
      <c r="H758" s="15" t="s">
        <v>2230</v>
      </c>
      <c r="I758" s="16">
        <v>1</v>
      </c>
      <c r="J758" s="15">
        <v>3</v>
      </c>
      <c r="K758" s="17">
        <f>IF(AND(G758&lt;&gt;"N",R758="N/A"), IF(I758&lt;4, 0, 0.25),IF(I758=1, IF(J758=1,0.25, 0.25), IF(I758&lt;13, 0.25, IF(I758&lt;26, 0.4, IF(I758&lt;51, 0.6, 0.75)))))</f>
        <v>0</v>
      </c>
      <c r="L758" s="16">
        <f>I758-M758</f>
        <v>1</v>
      </c>
      <c r="M758" s="16">
        <f>ROUNDUP(I758*K758,0)</f>
        <v>0</v>
      </c>
      <c r="N758" s="16">
        <f>M758*J758</f>
        <v>0</v>
      </c>
      <c r="O758" s="16">
        <v>0</v>
      </c>
      <c r="P758" s="16">
        <v>0</v>
      </c>
      <c r="Q758" s="16">
        <f>N758-O758-P758</f>
        <v>0</v>
      </c>
      <c r="R758" s="15" t="s">
        <v>75</v>
      </c>
      <c r="S758" s="15">
        <f>IF(R758="N/A", J758-($B$1-F758), J758-($B$1-R758))</f>
        <v>1</v>
      </c>
      <c r="T758" s="16">
        <v>0</v>
      </c>
      <c r="U758" s="16" t="str">
        <f>IF($S758&lt;2, "N/A", $M758)</f>
        <v>N/A</v>
      </c>
      <c r="V758" s="16" t="str">
        <f>IF($S758&lt;3, "N/A", $M758)</f>
        <v>N/A</v>
      </c>
      <c r="W758" s="16" t="str">
        <f>IF($S758&lt;4, "N/A", $M758)</f>
        <v>N/A</v>
      </c>
      <c r="X758" s="16" t="str">
        <f>IF($S758&lt;5, "N/A", $M758)</f>
        <v>N/A</v>
      </c>
      <c r="Y758" s="15" t="str">
        <f>IF(SUM(T758:X758)&lt;&gt;Q758, "CHECK", "OK")</f>
        <v>OK</v>
      </c>
      <c r="Z758" s="15" t="str">
        <f>IF(F758=$B$1, "No", IF(S758=1, "Yes", "No"))</f>
        <v>Yes</v>
      </c>
      <c r="AA758" s="18">
        <f>IF(C758="DM", "N/A", IF(Z758="No","N/A",VLOOKUP(B758,'Extension List'!$A$3:$R$1972,18,FALSE)))</f>
        <v>1</v>
      </c>
      <c r="AB758" s="15">
        <f>IF(C758="DM", "N/A", IF(Z758="No","N/A",VLOOKUP(B758,'Extension List'!$A$3:$T$1972,20,FALSE)))</f>
        <v>1</v>
      </c>
      <c r="AC758" s="15">
        <f>IF(AA758="N/A", "N/A", 0)</f>
        <v>0</v>
      </c>
      <c r="AD758" s="16" t="str">
        <f>IF(AE758="N/A", "N/A", AA758-AE758)</f>
        <v>N/A</v>
      </c>
      <c r="AE758" s="16" t="str">
        <f>IF(AA758="N/A", "N/A", IF(AC758&gt;0, IF(AA758&lt;13, ROUNDUP(0.25*AA758,0), IF(AA758&lt;26, ROUNDUP(0.4*AA758,0), IF(AA758&lt;51, ROUNDUP(0.6*AA758,0), ROUNDUP(0.75*AA758,0)))), "N/A"))</f>
        <v>N/A</v>
      </c>
      <c r="AF758" s="16" t="str">
        <f>IF(AD758="N/A","N/A", (AE758*AC758)+Q758)</f>
        <v>N/A</v>
      </c>
      <c r="AG758" s="16" t="str">
        <f>IF($AF758="N/A", "N/A", "TBC")</f>
        <v>N/A</v>
      </c>
      <c r="AH758" s="16" t="str">
        <f>IF($AF758="N/A", "N/A", "TBC")</f>
        <v>N/A</v>
      </c>
      <c r="AI758" s="16" t="str">
        <f>IF($AF758="N/A","N/A",IF(AC758&gt;1,"TBC","N/A"))</f>
        <v>N/A</v>
      </c>
      <c r="AJ758" s="16" t="str">
        <f>IF($AF758="N/A","N/A",IF(AC758&gt;2,"TBC","N/A"))</f>
        <v>N/A</v>
      </c>
      <c r="AK758" s="16" t="str">
        <f>IF($AF758="N/A","N/A",IF(AC758&gt;3,"TBC","N/A"))</f>
        <v>N/A</v>
      </c>
      <c r="AL758" s="16" t="str">
        <f>IF(AC758="N/A","N/A",IF(AC758&gt;0,IF(SUM(AG758:AK758)&lt;&gt;AF758,"CHECK","OK"),"N/A"))</f>
        <v>N/A</v>
      </c>
      <c r="AM758" s="16">
        <f>IF(AD758="N/A", L758+T758, L758+AG758)</f>
        <v>1</v>
      </c>
      <c r="AN758" s="16" t="str">
        <f>IF(AD758="N/A", IF(U758="N/A", "N/A", L758+U758), AD758+AH758)</f>
        <v>N/A</v>
      </c>
      <c r="AO758" s="16" t="str">
        <f>IF(AD758="N/A", IF(V758="N/A", "N/A", L758+V758), IF(AI758="N/A", "N/A", AD758+AI758))</f>
        <v>N/A</v>
      </c>
      <c r="AP758" s="16" t="str">
        <f>IF(AD758="N/A", IF(W758="N/A", "N/A", L758+W758), IF(AJ758="N/A", "N/A", AD758+AJ758))</f>
        <v>N/A</v>
      </c>
      <c r="AQ758" s="16" t="str">
        <f>IF(AD758="N/A", IF(X758="N/A", "N/A", L758+X758), IF(AK758="N/A", "N/A", AD758+AK758))</f>
        <v>N/A</v>
      </c>
      <c r="AR758" s="15" t="s">
        <v>40</v>
      </c>
      <c r="AS758" s="15" t="s">
        <v>40</v>
      </c>
      <c r="AT758" s="15" t="s">
        <v>44</v>
      </c>
      <c r="AU758" s="15" t="s">
        <v>44</v>
      </c>
      <c r="AV758" s="15" t="s">
        <v>44</v>
      </c>
      <c r="AW758" s="15" t="s">
        <v>44</v>
      </c>
      <c r="AX758" s="15" t="s">
        <v>44</v>
      </c>
      <c r="AY758" s="15" t="s">
        <v>44</v>
      </c>
      <c r="AZ758" s="15" t="s">
        <v>44</v>
      </c>
      <c r="BA758" s="15" t="s">
        <v>44</v>
      </c>
      <c r="BB758" s="15" t="s">
        <v>44</v>
      </c>
      <c r="BC758" s="15" t="s">
        <v>44</v>
      </c>
      <c r="BD758" s="15" t="s">
        <v>44</v>
      </c>
      <c r="BE758" s="15" t="s">
        <v>44</v>
      </c>
      <c r="BF758" s="15" t="s">
        <v>44</v>
      </c>
      <c r="BG758" s="15" t="s">
        <v>44</v>
      </c>
      <c r="BH758" s="15" t="s">
        <v>44</v>
      </c>
      <c r="BI758" s="15"/>
      <c r="BJ758" s="16">
        <f>IF(AR758="R", $CA758, IF(OR(AR758="P", AR758="T", AR758="N"), 0, IF($C758="DM", $T758, IF(OR(AR758="Y", AR758="IR"),$AM758,IF(AR758="C", IF($BI758="Y", IF($AF758="N/A", $Q758, $AF758), IF($AG758="N/A", $T758,$AG758)))))))</f>
        <v>1</v>
      </c>
      <c r="BK758" s="16">
        <f>IF(AS758="R", $CA758, IF(OR(AS758="P", AS758="T", AS758="N"), 0, IF($C758="DM", $T758, IF(OR(AS758="Y", AS758="IR"),$AM758,IF(AS758="C", IF($BI758="Y", IF($AF758="N/A", $Q758, $AF758), IF($AG758="N/A", $T758,$AG758)))))))</f>
        <v>1</v>
      </c>
      <c r="BL758" s="16">
        <f>IF(AT758="R", $CA758, IF(OR(AT758="P", AT758="T", AT758="N"), 0, IF($C758="DM", $T758, IF(OR(AT758="Y", AT758="IR"),$AM758,IF(AT758="C", IF($BI758="Y", IF($AF758="N/A", $Q758, $AF758), IF($AG758="N/A", $T758,$AG758)))))))</f>
        <v>0</v>
      </c>
      <c r="BM758" s="16">
        <f>IF(AU758="R", $CA758, IF(OR(AU758="P", AU758="T", AU758="N"), 0, IF($C758="DM", $T758, IF(OR(AU758="Y", AU758="IR"),$AM758,IF(AU758="C", IF($BI758="Y", IF($AF758="N/A", $Q758, $AF758), IF($AG758="N/A", $T758,$AG758)))))))</f>
        <v>0</v>
      </c>
      <c r="BN758" s="16">
        <f>IF(AV758="R", $CA758, IF(OR(AV758="P", AV758="T", AV758="N"), 0, IF($C758="DM", $T758, IF(OR(AV758="Y", AV758="IR"),$AM758,IF(AV758="C", IF($BI758="Y", IF($AF758="N/A", $Q758, $AF758), IF($AG758="N/A", $T758,$AG758)))))))</f>
        <v>0</v>
      </c>
      <c r="BO758" s="16">
        <f>IF(AW758="R", $CA758, IF(OR(AW758="P", AW758="T", AW758="N"), 0, IF($C758="DM", $T758, IF(OR(AW758="Y", AW758="IR"),$AM758,IF(AW758="C", IF($BI758="Y", IF($AF758="N/A", $Q758, $AF758), IF($AG758="N/A", $T758,$AG758)))))))</f>
        <v>0</v>
      </c>
      <c r="BP758" s="16">
        <f>IF(AX758="R", $CA758, IF(OR(AX758="P", AX758="T", AX758="N"), 0, IF($C758="DM", $T758, IF(OR(AX758="Y", AX758="IR"),$AM758,IF(AX758="C", IF($BI758="Y", IF($AF758="N/A", $Q758, $AF758), IF($AG758="N/A", $T758,$AG758)))))))</f>
        <v>0</v>
      </c>
      <c r="BQ758" s="16">
        <f>IF(AY758="R", $CA758, IF(OR(AY758="P", AY758="T", AY758="N"), 0, IF($C758="DM", $T758, IF(OR(AY758="Y", AY758="IR"),$AM758,IF(AY758="C", IF($BI758="Y", IF($AF758="N/A", $Q758, $AF758), IF($AG758="N/A", $T758,$AG758)))))))</f>
        <v>0</v>
      </c>
      <c r="BR758" s="16">
        <f>IF(AZ758="R", $CA758, IF(OR(AZ758="P", AZ758="T", AZ758="N"), 0, IF($C758="DM", $T758, IF(OR(AZ758="Y", AZ758="IR"),$AM758,IF(AZ758="C", IF($BI758="Y", IF($AF758="N/A", $Q758, $AF758), IF($AG758="N/A", $T758,$AG758)))))))</f>
        <v>0</v>
      </c>
      <c r="BS758" s="16">
        <f>IF(BA758="R", $CA758, IF(OR(BA758="P", BA758="T", BA758="N"), 0, IF($C758="DM", $T758, IF(OR(BA758="Y", BA758="IR"),$AM758,IF(BA758="C", IF($BI758="Y", IF($AF758="N/A", $Q758, $AF758), IF($AG758="N/A", $T758,$AG758)))))))</f>
        <v>0</v>
      </c>
      <c r="BT758" s="16">
        <f>IF(BB758="R", $CA758, IF(OR(BB758="P", BB758="T", BB758="N"), 0, IF($C758="DM", $T758, IF(OR(BB758="Y", BB758="IR"),$AM758,IF(BB758="C", IF($BI758="Y", IF($BA758="C", IF($AF758="N/A", $Q758, $AF758), IF($AF758="N/A", $T758, $AM758)), IF($AG758="N/A", $T758,$AG758)))))))</f>
        <v>0</v>
      </c>
      <c r="BU758" s="16">
        <f>IF(BC758="R", $CA758, IF(OR(BC758="P", BC758="T", BC758="N"), 0, IF($C758="DM", $T758, IF(OR(BC758="Y", BC758="IR"),$AM758,IF(BC758="C", IF($BI758="Y", IF($BA758="C", IF($AF758="N/A", $Q758, $AF758), IF($AF758="N/A", $T758, $AM758)), IF($AG758="N/A", $T758,$AG758)))))))</f>
        <v>0</v>
      </c>
      <c r="BV758" s="16">
        <f>IF(BD758="R", $CA758, IF(OR(BD758="P", BD758="T", BD758="N"), 0, IF($C758="DM", $T758, IF(OR(BD758="Y", BD758="IR"),$AM758,IF(BD758="C", IF($BI758="Y", IF($BA758="C", IF($AF758="N/A", $Q758, $AF758), IF($AF758="N/A", $T758, $AM758)), IF($AG758="N/A", $T758,$AG758)))))))</f>
        <v>0</v>
      </c>
      <c r="BW758" s="16">
        <f>IF(BE758="R", $CA758, IF(OR(BE758="P", BE758="T", BE758="N"), 0, IF($C758="DM", $T758, IF(OR(BE758="Y", BE758="IR"),$AM758,IF(BE758="C", IF($BI758="Y", IF($BA758="C", IF($AF758="N/A", $Q758, $AF758), IF($AF758="N/A", $T758, $AM758)), IF($AG758="N/A", $T758,$AG758)))))))</f>
        <v>0</v>
      </c>
      <c r="BX758" s="16">
        <f>IF(BF758="R", $CA758, IF(OR(BF758="P", BF758="T", BF758="N"), 0, IF($C758="DM", $T758, IF(OR(BF758="Y", BF758="IR"),$AM758,IF(BF758="C", IF($BI758="Y", IF($BA758="C", IF($AF758="N/A", $Q758, $AF758), IF($AF758="N/A", $T758, $AM758)), IF($AG758="N/A", $T758,$AG758)))))))</f>
        <v>0</v>
      </c>
      <c r="BY758" s="16">
        <f>IF(BG758="R", $CA758, IF(OR(BG758="P", BG758="T", BG758="N"), 0, IF($C758="DM", $T758, IF(OR(BG758="Y", BG758="IR"),$AM758,IF(BG758="C", IF($BI758="Y", IF($BA758="C", IF($AF758="N/A", $Q758, $AF758), IF($AF758="N/A", $T758, $AM758)), IF($AG758="N/A", $T758,$AG758)))))))</f>
        <v>0</v>
      </c>
      <c r="BZ758" s="16">
        <f>IF(BH758="R", $CA758, IF(OR(BH758="P", BH758="T", BH758="N"), 0, IF($C758="DM", $T758, IF(OR(BH758="Y", BH758="IR"),$AM758,IF(BH758="C", IF($BI758="Y", IF($BA758="C", IF($AF758="N/A", $Q758, $AF758), IF($AF758="N/A", $T758, $AM758)), IF($AG758="N/A", $T758,$AG758)))))))</f>
        <v>0</v>
      </c>
      <c r="CA758" s="15" t="s">
        <v>75</v>
      </c>
      <c r="CB758" s="16">
        <f>BZ758</f>
        <v>0</v>
      </c>
      <c r="CC758" s="15" t="str">
        <f>IF(OR($BH758="T", $BH758="R"), 0, IF($BH758="C", IF($BI758="Y", IF($BA758="C", 0, IF(AF758="N/A", Q758-T758, AF758-AG758)), IF($AF758="N/A", U758, AH758)), AN758))</f>
        <v>N/A</v>
      </c>
      <c r="CD758" s="15" t="str">
        <f>IF(OR($BH758="T", $BH758="R"), 0, IF($BH758="C", IF($BI758="Y", 0, IF($AF758="N/A", V758, AI758)), AO758))</f>
        <v>N/A</v>
      </c>
      <c r="CE758" s="15" t="str">
        <f>IF(OR($BH758="T", $BH758="R"), 0, IF($BH758="C", IF($BI758="Y", 0, IF($AF758="N/A", W758, AJ758)), AP758))</f>
        <v>N/A</v>
      </c>
      <c r="CF758" s="15" t="str">
        <f>IF(OR($BH758="T", $BH758="R"), 0, IF($BH758="C", IF($BI758="Y", 0, IF($AF758="N/A", X758, AK758)), AQ758))</f>
        <v>N/A</v>
      </c>
      <c r="CG758" t="str">
        <f>IF(AC758="N/A", "S:"&amp;L758&amp;" G:"&amp;M758&amp;" GR:"&amp;Q758, IF(AC758=0, "S:"&amp;L758&amp;" G:"&amp;M758&amp;" GR:"&amp;Q758, "S:"&amp;L758&amp;"/"&amp;AD758&amp;" G:"&amp;AE758&amp;" GR:"&amp;AF758))</f>
        <v>S:1 G:0 GR:0</v>
      </c>
    </row>
    <row r="759" spans="1:85" x14ac:dyDescent="0.25">
      <c r="A759" s="14">
        <v>5762</v>
      </c>
      <c r="B759" s="15" t="s">
        <v>2047</v>
      </c>
      <c r="C759" s="15" t="s">
        <v>69</v>
      </c>
      <c r="D759" s="15" t="s">
        <v>60</v>
      </c>
      <c r="E759" s="15">
        <f>VLOOKUP(B759, 'Rookie Year'!$A$2:$B$55679,2,FALSE)</f>
        <v>2020</v>
      </c>
      <c r="F759" s="15">
        <v>2024</v>
      </c>
      <c r="G759" s="15" t="s">
        <v>42</v>
      </c>
      <c r="H759" s="15">
        <v>3</v>
      </c>
      <c r="I759" s="16">
        <v>1</v>
      </c>
      <c r="J759" s="15">
        <v>1</v>
      </c>
      <c r="K759" s="17">
        <f>IF(AND(G759&lt;&gt;"N",R759="N/A"), IF(I759&lt;4, 0, 0.25),IF(I759=1, IF(J759=1,0.25, 0.25), IF(I759&lt;13, 0.25, IF(I759&lt;26, 0.4, IF(I759&lt;51, 0.6, 0.75)))))</f>
        <v>0.25</v>
      </c>
      <c r="L759" s="16">
        <f>I759-M759</f>
        <v>0</v>
      </c>
      <c r="M759" s="16">
        <f>ROUNDUP(I759*K759,0)</f>
        <v>1</v>
      </c>
      <c r="N759" s="16">
        <f>M759*J759</f>
        <v>1</v>
      </c>
      <c r="O759" s="16">
        <v>0</v>
      </c>
      <c r="P759" s="16">
        <v>0</v>
      </c>
      <c r="Q759" s="16">
        <f>N759-O759-P759</f>
        <v>1</v>
      </c>
      <c r="R759" s="15" t="s">
        <v>75</v>
      </c>
      <c r="S759" s="15">
        <f>IF(R759="N/A", J759-($B$1-F759), J759-($B$1-R759))</f>
        <v>1</v>
      </c>
      <c r="T759" s="16">
        <f>IF($S759&lt;1, "N/A", $M759)</f>
        <v>1</v>
      </c>
      <c r="U759" s="16" t="str">
        <f>IF($S759&lt;2, "N/A", $M759)</f>
        <v>N/A</v>
      </c>
      <c r="V759" s="16" t="str">
        <f>IF($S759&lt;3, "N/A", $M759)</f>
        <v>N/A</v>
      </c>
      <c r="W759" s="16" t="str">
        <f>IF($S759&lt;4, "N/A", $M759)</f>
        <v>N/A</v>
      </c>
      <c r="X759" s="16" t="str">
        <f>IF($S759&lt;5, "N/A", $M759)</f>
        <v>N/A</v>
      </c>
      <c r="Y759" s="15" t="str">
        <f>IF(SUM(T759:X759)&lt;&gt;Q759, "CHECK", "OK")</f>
        <v>OK</v>
      </c>
      <c r="Z759" s="15" t="str">
        <f>IF(F759=$B$1, "No", IF(S759=1, "Yes", "No"))</f>
        <v>No</v>
      </c>
      <c r="AA759" s="18" t="str">
        <f>IF(C759="DM", "N/A", IF(Z759="No","N/A",VLOOKUP(B759,'Extension List'!$A$3:$R$1972,18,FALSE)))</f>
        <v>N/A</v>
      </c>
      <c r="AB759" s="15" t="str">
        <f>IF(C759="DM", "N/A", IF(Z759="No","N/A",VLOOKUP(B759,'Extension List'!$A$3:$T$1972,20,FALSE)))</f>
        <v>N/A</v>
      </c>
      <c r="AC759" s="15" t="str">
        <f>IF(AA759="N/A", "N/A", 0)</f>
        <v>N/A</v>
      </c>
      <c r="AD759" s="16" t="str">
        <f>IF(AE759="N/A", "N/A", AA759-AE759)</f>
        <v>N/A</v>
      </c>
      <c r="AE759" s="16" t="str">
        <f>IF(AA759="N/A", "N/A", IF(AC759&gt;0, IF(AA759&lt;13, ROUNDUP(0.25*AA759,0), IF(AA759&lt;26, ROUNDUP(0.4*AA759,0), IF(AA759&lt;51, ROUNDUP(0.6*AA759,0), ROUNDUP(0.75*AA759,0)))), "N/A"))</f>
        <v>N/A</v>
      </c>
      <c r="AF759" s="16" t="str">
        <f>IF(AD759="N/A","N/A", (AE759*AC759)+Q759)</f>
        <v>N/A</v>
      </c>
      <c r="AG759" s="16" t="str">
        <f>IF($AF759="N/A", "N/A", "TBC")</f>
        <v>N/A</v>
      </c>
      <c r="AH759" s="16" t="str">
        <f>IF($AF759="N/A", "N/A", "TBC")</f>
        <v>N/A</v>
      </c>
      <c r="AI759" s="16" t="str">
        <f>IF($AF759="N/A","N/A",IF(AC759&gt;1,"TBC","N/A"))</f>
        <v>N/A</v>
      </c>
      <c r="AJ759" s="16" t="str">
        <f>IF($AF759="N/A","N/A",IF(AC759&gt;2,"TBC","N/A"))</f>
        <v>N/A</v>
      </c>
      <c r="AK759" s="16" t="str">
        <f>IF($AF759="N/A","N/A",IF(AC759&gt;3,"TBC","N/A"))</f>
        <v>N/A</v>
      </c>
      <c r="AL759" s="16" t="str">
        <f>IF(AC759="N/A","N/A",IF(AC759&gt;0,IF(SUM(AG759:AK759)&lt;&gt;AF759,"CHECK","OK"),"N/A"))</f>
        <v>N/A</v>
      </c>
      <c r="AM759" s="16">
        <f>IF(AD759="N/A", L759+T759, L759+AG759)</f>
        <v>1</v>
      </c>
      <c r="AN759" s="16" t="str">
        <f>IF(AD759="N/A", IF(U759="N/A", "N/A", L759+U759), AD759+AH759)</f>
        <v>N/A</v>
      </c>
      <c r="AO759" s="16" t="str">
        <f>IF(AD759="N/A", IF(V759="N/A", "N/A", L759+V759), IF(AI759="N/A", "N/A", AD759+AI759))</f>
        <v>N/A</v>
      </c>
      <c r="AP759" s="16" t="str">
        <f>IF(AD759="N/A", IF(W759="N/A", "N/A", L759+W759), IF(AJ759="N/A", "N/A", AD759+AJ759))</f>
        <v>N/A</v>
      </c>
      <c r="AQ759" s="16" t="str">
        <f>IF(AD759="N/A", IF(X759="N/A", "N/A", L759+X759), IF(AK759="N/A", "N/A", AD759+AK759))</f>
        <v>N/A</v>
      </c>
      <c r="AR759" s="15" t="s">
        <v>42</v>
      </c>
      <c r="AS759" s="15" t="s">
        <v>42</v>
      </c>
      <c r="AT759" s="15" t="s">
        <v>42</v>
      </c>
      <c r="AU759" s="15" t="s">
        <v>40</v>
      </c>
      <c r="AV759" s="15" t="s">
        <v>40</v>
      </c>
      <c r="AW759" s="15" t="s">
        <v>40</v>
      </c>
      <c r="AX759" s="15" t="s">
        <v>40</v>
      </c>
      <c r="AY759" s="15" t="s">
        <v>40</v>
      </c>
      <c r="AZ759" s="15" t="s">
        <v>40</v>
      </c>
      <c r="BA759" s="15" t="s">
        <v>44</v>
      </c>
      <c r="BB759" s="15" t="s">
        <v>44</v>
      </c>
      <c r="BC759" s="15" t="s">
        <v>44</v>
      </c>
      <c r="BD759" s="15" t="s">
        <v>44</v>
      </c>
      <c r="BE759" s="15" t="s">
        <v>44</v>
      </c>
      <c r="BF759" s="15" t="s">
        <v>44</v>
      </c>
      <c r="BG759" s="15" t="s">
        <v>44</v>
      </c>
      <c r="BH759" s="15" t="s">
        <v>44</v>
      </c>
      <c r="BJ759" s="16">
        <f>IF(AR759="R", $CA759, IF(OR(AR759="P", AR759="T", AR759="N"), 0, IF($C759="DM", $T759, IF(OR(AR759="Y", AR759="IR"),$AM759,IF(AR759="C", IF($BI759="Y", IF($AF759="N/A", $Q759, $AF759), IF($AG759="N/A", $T759,$AG759)))))))</f>
        <v>0</v>
      </c>
      <c r="BK759" s="16">
        <f>IF(AS759="R", $CA759, IF(OR(AS759="P", AS759="T", AS759="N"), 0, IF($C759="DM", $T759, IF(OR(AS759="Y", AS759="IR"),$AM759,IF(AS759="C", IF($BI759="Y", IF($AF759="N/A", $Q759, $AF759), IF($AG759="N/A", $T759,$AG759)))))))</f>
        <v>0</v>
      </c>
      <c r="BL759" s="16">
        <f>IF(AT759="R", $CA759, IF(OR(AT759="P", AT759="T", AT759="N"), 0, IF($C759="DM", $T759, IF(OR(AT759="Y", AT759="IR"),$AM759,IF(AT759="C", IF($BI759="Y", IF($AF759="N/A", $Q759, $AF759), IF($AG759="N/A", $T759,$AG759)))))))</f>
        <v>0</v>
      </c>
      <c r="BM759" s="16">
        <f>IF(AU759="R", $CA759, IF(OR(AU759="P", AU759="T", AU759="N"), 0, IF($C759="DM", $T759, IF(OR(AU759="Y", AU759="IR"),$AM759,IF(AU759="C", IF($BI759="Y", IF($AF759="N/A", $Q759, $AF759), IF($AG759="N/A", $T759,$AG759)))))))</f>
        <v>1</v>
      </c>
      <c r="BN759" s="16">
        <f>IF(AV759="R", $CA759, IF(OR(AV759="P", AV759="T", AV759="N"), 0, IF($C759="DM", $T759, IF(OR(AV759="Y", AV759="IR"),$AM759,IF(AV759="C", IF($BI759="Y", IF($AF759="N/A", $Q759, $AF759), IF($AG759="N/A", $T759,$AG759)))))))</f>
        <v>1</v>
      </c>
      <c r="BO759" s="16">
        <f>IF(AW759="R", $CA759, IF(OR(AW759="P", AW759="T", AW759="N"), 0, IF($C759="DM", $T759, IF(OR(AW759="Y", AW759="IR"),$AM759,IF(AW759="C", IF($BI759="Y", IF($AF759="N/A", $Q759, $AF759), IF($AG759="N/A", $T759,$AG759)))))))</f>
        <v>1</v>
      </c>
      <c r="BP759" s="16">
        <f>IF(AX759="R", $CA759, IF(OR(AX759="P", AX759="T", AX759="N"), 0, IF($C759="DM", $T759, IF(OR(AX759="Y", AX759="IR"),$AM759,IF(AX759="C", IF($BI759="Y", IF($AF759="N/A", $Q759, $AF759), IF($AG759="N/A", $T759,$AG759)))))))</f>
        <v>1</v>
      </c>
      <c r="BQ759" s="16">
        <f>IF(AY759="R", $CA759, IF(OR(AY759="P", AY759="T", AY759="N"), 0, IF($C759="DM", $T759, IF(OR(AY759="Y", AY759="IR"),$AM759,IF(AY759="C", IF($BI759="Y", IF($AF759="N/A", $Q759, $AF759), IF($AG759="N/A", $T759,$AG759)))))))</f>
        <v>1</v>
      </c>
      <c r="BR759" s="16">
        <f>IF(AZ759="R", $CA759, IF(OR(AZ759="P", AZ759="T", AZ759="N"), 0, IF($C759="DM", $T759, IF(OR(AZ759="Y", AZ759="IR"),$AM759,IF(AZ759="C", IF($BI759="Y", IF($AF759="N/A", $Q759, $AF759), IF($AG759="N/A", $T759,$AG759)))))))</f>
        <v>1</v>
      </c>
      <c r="BS759" s="16">
        <f>IF(BA759="R", $CA759, IF(OR(BA759="P", BA759="T", BA759="N"), 0, IF($C759="DM", $T759, IF(OR(BA759="Y", BA759="IR"),$AM759,IF(BA759="C", IF($BI759="Y", IF($AF759="N/A", $Q759, $AF759), IF($AG759="N/A", $T759,$AG759)))))))</f>
        <v>1</v>
      </c>
      <c r="BT759" s="16">
        <f>IF(BB759="R", $CA759, IF(OR(BB759="P", BB759="T", BB759="N"), 0, IF($C759="DM", $T759, IF(OR(BB759="Y", BB759="IR"),$AM759,IF(BB759="C", IF($BI759="Y", IF($BA759="C", IF($AF759="N/A", $Q759, $AF759), IF($AF759="N/A", $T759, $AM759)), IF($AG759="N/A", $T759,$AG759)))))))</f>
        <v>1</v>
      </c>
      <c r="BU759" s="16">
        <f>IF(BC759="R", $CA759, IF(OR(BC759="P", BC759="T", BC759="N"), 0, IF($C759="DM", $T759, IF(OR(BC759="Y", BC759="IR"),$AM759,IF(BC759="C", IF($BI759="Y", IF($BA759="C", IF($AF759="N/A", $Q759, $AF759), IF($AF759="N/A", $T759, $AM759)), IF($AG759="N/A", $T759,$AG759)))))))</f>
        <v>1</v>
      </c>
      <c r="BV759" s="16">
        <f>IF(BD759="R", $CA759, IF(OR(BD759="P", BD759="T", BD759="N"), 0, IF($C759="DM", $T759, IF(OR(BD759="Y", BD759="IR"),$AM759,IF(BD759="C", IF($BI759="Y", IF($BA759="C", IF($AF759="N/A", $Q759, $AF759), IF($AF759="N/A", $T759, $AM759)), IF($AG759="N/A", $T759,$AG759)))))))</f>
        <v>1</v>
      </c>
      <c r="BW759" s="16">
        <f>IF(BE759="R", $CA759, IF(OR(BE759="P", BE759="T", BE759="N"), 0, IF($C759="DM", $T759, IF(OR(BE759="Y", BE759="IR"),$AM759,IF(BE759="C", IF($BI759="Y", IF($BA759="C", IF($AF759="N/A", $Q759, $AF759), IF($AF759="N/A", $T759, $AM759)), IF($AG759="N/A", $T759,$AG759)))))))</f>
        <v>1</v>
      </c>
      <c r="BX759" s="16">
        <f>IF(BF759="R", $CA759, IF(OR(BF759="P", BF759="T", BF759="N"), 0, IF($C759="DM", $T759, IF(OR(BF759="Y", BF759="IR"),$AM759,IF(BF759="C", IF($BI759="Y", IF($BA759="C", IF($AF759="N/A", $Q759, $AF759), IF($AF759="N/A", $T759, $AM759)), IF($AG759="N/A", $T759,$AG759)))))))</f>
        <v>1</v>
      </c>
      <c r="BY759" s="16">
        <f>IF(BG759="R", $CA759, IF(OR(BG759="P", BG759="T", BG759="N"), 0, IF($C759="DM", $T759, IF(OR(BG759="Y", BG759="IR"),$AM759,IF(BG759="C", IF($BI759="Y", IF($BA759="C", IF($AF759="N/A", $Q759, $AF759), IF($AF759="N/A", $T759, $AM759)), IF($AG759="N/A", $T759,$AG759)))))))</f>
        <v>1</v>
      </c>
      <c r="BZ759" s="16">
        <f>IF(BH759="R", $CA759, IF(OR(BH759="P", BH759="T", BH759="N"), 0, IF($C759="DM", $T759, IF(OR(BH759="Y", BH759="IR"),$AM759,IF(BH759="C", IF($BI759="Y", IF($BA759="C", IF($AF759="N/A", $Q759, $AF759), IF($AF759="N/A", $T759, $AM759)), IF($AG759="N/A", $T759,$AG759)))))))</f>
        <v>1</v>
      </c>
      <c r="CA759" s="15" t="s">
        <v>75</v>
      </c>
      <c r="CB759" s="16">
        <f>BZ759</f>
        <v>1</v>
      </c>
      <c r="CC759" s="15" t="str">
        <f>IF(OR($BH759="T", $BH759="R"), 0, IF($BH759="C", IF($BI759="Y", IF($BA759="C", 0, IF(AF759="N/A", Q759-T759, AF759-AG759)), IF($AF759="N/A", U759, AH759)), AN759))</f>
        <v>N/A</v>
      </c>
      <c r="CD759" s="15" t="str">
        <f>IF(OR($BH759="T", $BH759="R"), 0, IF($BH759="C", IF($BI759="Y", 0, IF($AF759="N/A", V759, AI759)), AO759))</f>
        <v>N/A</v>
      </c>
      <c r="CE759" s="15" t="str">
        <f>IF(OR($BH759="T", $BH759="R"), 0, IF($BH759="C", IF($BI759="Y", 0, IF($AF759="N/A", W759, AJ759)), AP759))</f>
        <v>N/A</v>
      </c>
      <c r="CF759" s="15" t="str">
        <f>IF(OR($BH759="T", $BH759="R"), 0, IF($BH759="C", IF($BI759="Y", 0, IF($AF759="N/A", X759, AK759)), AQ759))</f>
        <v>N/A</v>
      </c>
    </row>
    <row r="760" spans="1:85" x14ac:dyDescent="0.25">
      <c r="A760" s="14">
        <v>4693</v>
      </c>
      <c r="B760" s="15" t="s">
        <v>1294</v>
      </c>
      <c r="C760" s="15" t="s">
        <v>69</v>
      </c>
      <c r="D760" s="15" t="s">
        <v>60</v>
      </c>
      <c r="E760" s="15">
        <f>VLOOKUP(B760, 'Rookie Year'!$A$2:$B$55679,2,FALSE)</f>
        <v>2019</v>
      </c>
      <c r="F760" s="15">
        <v>2022</v>
      </c>
      <c r="G760" s="15" t="s">
        <v>42</v>
      </c>
      <c r="H760" s="15" t="s">
        <v>1928</v>
      </c>
      <c r="I760" s="16">
        <v>1</v>
      </c>
      <c r="J760" s="15">
        <v>3</v>
      </c>
      <c r="K760" s="17">
        <f>IF(AND(G760&lt;&gt;"N",R760="N/A"), IF(I760&lt;4, 0, 0.25),IF(I760=1, IF(J760=1,0.25, 0.25), IF(I760&lt;13, 0.25, IF(I760&lt;26, 0.4, IF(I760&lt;51, 0.6, 0.75)))))</f>
        <v>0.25</v>
      </c>
      <c r="L760" s="16">
        <f>I760-M760</f>
        <v>0</v>
      </c>
      <c r="M760" s="16">
        <f>ROUNDUP(I760*K760,0)</f>
        <v>1</v>
      </c>
      <c r="N760" s="16">
        <f>M760*J760</f>
        <v>3</v>
      </c>
      <c r="O760" s="16">
        <v>2</v>
      </c>
      <c r="P760" s="16">
        <v>0</v>
      </c>
      <c r="Q760" s="16">
        <f>N760-O760-P760</f>
        <v>1</v>
      </c>
      <c r="R760" s="15" t="s">
        <v>75</v>
      </c>
      <c r="S760" s="15">
        <f>IF(R760="N/A", J760-($B$1-F760), J760-($B$1-R760))</f>
        <v>1</v>
      </c>
      <c r="T760" s="16">
        <v>1</v>
      </c>
      <c r="U760" s="16" t="str">
        <f>IF($S760&lt;2, "N/A", $M760)</f>
        <v>N/A</v>
      </c>
      <c r="V760" s="16" t="str">
        <f>IF($S760&lt;3, "N/A", $M760)</f>
        <v>N/A</v>
      </c>
      <c r="W760" s="16" t="str">
        <f>IF($S760&lt;4, "N/A", $M760)</f>
        <v>N/A</v>
      </c>
      <c r="X760" s="16" t="str">
        <f>IF($S760&lt;5, "N/A", $M760)</f>
        <v>N/A</v>
      </c>
      <c r="Y760" s="15" t="str">
        <f>IF(SUM(T760:X760)&lt;&gt;Q760, "CHECK", "OK")</f>
        <v>OK</v>
      </c>
      <c r="Z760" s="15" t="str">
        <f>IF(F760=$B$1, "No", IF(S760=1, "Yes", "No"))</f>
        <v>Yes</v>
      </c>
      <c r="AA760" s="18">
        <f>IF(C760="DM", "N/A", IF(Z760="No","N/A",VLOOKUP(B760,'Extension List'!$A$3:$R$1972,18,FALSE)))</f>
        <v>34</v>
      </c>
      <c r="AB760" s="15">
        <f>IF(C760="DM", "N/A", IF(Z760="No","N/A",VLOOKUP(B760,'Extension List'!$A$3:$T$1972,20,FALSE)))</f>
        <v>4</v>
      </c>
      <c r="AC760" s="15">
        <f>IF(AA760="N/A", "N/A", 0)</f>
        <v>0</v>
      </c>
      <c r="AD760" s="16" t="str">
        <f>IF(AE760="N/A", "N/A", AA760-AE760)</f>
        <v>N/A</v>
      </c>
      <c r="AE760" s="16" t="str">
        <f>IF(AA760="N/A", "N/A", IF(AC760&gt;0, IF(AA760&lt;13, ROUNDUP(0.25*AA760,0), IF(AA760&lt;26, ROUNDUP(0.4*AA760,0), IF(AA760&lt;51, ROUNDUP(0.6*AA760,0), ROUNDUP(0.75*AA760,0)))), "N/A"))</f>
        <v>N/A</v>
      </c>
      <c r="AF760" s="16" t="str">
        <f>IF(AD760="N/A","N/A", (AE760*AC760)+Q760)</f>
        <v>N/A</v>
      </c>
      <c r="AG760" s="16" t="str">
        <f>IF($AF760="N/A", "N/A", "TBC")</f>
        <v>N/A</v>
      </c>
      <c r="AH760" s="16" t="str">
        <f>IF($AF760="N/A", "N/A", "TBC")</f>
        <v>N/A</v>
      </c>
      <c r="AI760" s="16" t="str">
        <f>IF($AF760="N/A","N/A",IF(AC760&gt;1,"TBC","N/A"))</f>
        <v>N/A</v>
      </c>
      <c r="AJ760" s="16" t="str">
        <f>IF($AF760="N/A","N/A",IF(AC760&gt;2,"TBC","N/A"))</f>
        <v>N/A</v>
      </c>
      <c r="AK760" s="16" t="str">
        <f>IF($AF760="N/A","N/A",IF(AC760&gt;3,"TBC","N/A"))</f>
        <v>N/A</v>
      </c>
      <c r="AL760" s="16" t="str">
        <f>IF(AC760="N/A","N/A",IF(AC760&gt;0,IF(SUM(AG760:AK760)&lt;&gt;AF760,"CHECK","OK"),"N/A"))</f>
        <v>N/A</v>
      </c>
      <c r="AM760" s="16">
        <f>IF(AD760="N/A", L760+T760, L760+AG760)</f>
        <v>1</v>
      </c>
      <c r="AN760" s="16" t="str">
        <f>IF(AD760="N/A", IF(U760="N/A", "N/A", L760+U760), AD760+AH760)</f>
        <v>N/A</v>
      </c>
      <c r="AO760" s="16" t="str">
        <f>IF(AD760="N/A", IF(V760="N/A", "N/A", L760+V760), IF(AI760="N/A", "N/A", AD760+AI760))</f>
        <v>N/A</v>
      </c>
      <c r="AP760" s="16" t="str">
        <f>IF(AD760="N/A", IF(W760="N/A", "N/A", L760+W760), IF(AJ760="N/A", "N/A", AD760+AJ760))</f>
        <v>N/A</v>
      </c>
      <c r="AQ760" s="16" t="str">
        <f>IF(AD760="N/A", IF(X760="N/A", "N/A", L760+X760), IF(AK760="N/A", "N/A", AD760+AK760))</f>
        <v>N/A</v>
      </c>
      <c r="AR760" s="15" t="s">
        <v>40</v>
      </c>
      <c r="AS760" s="15" t="s">
        <v>40</v>
      </c>
      <c r="AT760" s="15" t="s">
        <v>40</v>
      </c>
      <c r="AU760" s="15" t="s">
        <v>40</v>
      </c>
      <c r="AV760" s="15" t="s">
        <v>40</v>
      </c>
      <c r="AW760" s="15" t="s">
        <v>40</v>
      </c>
      <c r="AX760" s="15" t="s">
        <v>40</v>
      </c>
      <c r="AY760" s="15" t="s">
        <v>40</v>
      </c>
      <c r="AZ760" s="15" t="s">
        <v>40</v>
      </c>
      <c r="BA760" s="15" t="s">
        <v>40</v>
      </c>
      <c r="BB760" s="15" t="s">
        <v>40</v>
      </c>
      <c r="BC760" s="15" t="s">
        <v>40</v>
      </c>
      <c r="BD760" s="15" t="s">
        <v>40</v>
      </c>
      <c r="BE760" s="15" t="s">
        <v>40</v>
      </c>
      <c r="BF760" s="15" t="s">
        <v>40</v>
      </c>
      <c r="BG760" s="15" t="s">
        <v>40</v>
      </c>
      <c r="BH760" s="15" t="s">
        <v>40</v>
      </c>
      <c r="BI760" s="15"/>
      <c r="BJ760" s="16">
        <f>IF(AR760="R", $CA760, IF(OR(AR760="P", AR760="T", AR760="N"), 0, IF($C760="DM", $T760, IF(OR(AR760="Y", AR760="IR"),$AM760,IF(AR760="C", IF($BI760="Y", IF($AF760="N/A", $Q760, $AF760), IF($AG760="N/A", $T760,$AG760)))))))</f>
        <v>1</v>
      </c>
      <c r="BK760" s="16">
        <f>IF(AS760="R", $CA760, IF(OR(AS760="P", AS760="T", AS760="N"), 0, IF($C760="DM", $T760, IF(OR(AS760="Y", AS760="IR"),$AM760,IF(AS760="C", IF($BI760="Y", IF($AF760="N/A", $Q760, $AF760), IF($AG760="N/A", $T760,$AG760)))))))</f>
        <v>1</v>
      </c>
      <c r="BL760" s="16">
        <f>IF(AT760="R", $CA760, IF(OR(AT760="P", AT760="T", AT760="N"), 0, IF($C760="DM", $T760, IF(OR(AT760="Y", AT760="IR"),$AM760,IF(AT760="C", IF($BI760="Y", IF($AF760="N/A", $Q760, $AF760), IF($AG760="N/A", $T760,$AG760)))))))</f>
        <v>1</v>
      </c>
      <c r="BM760" s="16">
        <f>IF(AU760="R", $CA760, IF(OR(AU760="P", AU760="T", AU760="N"), 0, IF($C760="DM", $T760, IF(OR(AU760="Y", AU760="IR"),$AM760,IF(AU760="C", IF($BI760="Y", IF($AF760="N/A", $Q760, $AF760), IF($AG760="N/A", $T760,$AG760)))))))</f>
        <v>1</v>
      </c>
      <c r="BN760" s="16">
        <f>IF(AV760="R", $CA760, IF(OR(AV760="P", AV760="T", AV760="N"), 0, IF($C760="DM", $T760, IF(OR(AV760="Y", AV760="IR"),$AM760,IF(AV760="C", IF($BI760="Y", IF($AF760="N/A", $Q760, $AF760), IF($AG760="N/A", $T760,$AG760)))))))</f>
        <v>1</v>
      </c>
      <c r="BO760" s="16">
        <f>IF(AW760="R", $CA760, IF(OR(AW760="P", AW760="T", AW760="N"), 0, IF($C760="DM", $T760, IF(OR(AW760="Y", AW760="IR"),$AM760,IF(AW760="C", IF($BI760="Y", IF($AF760="N/A", $Q760, $AF760), IF($AG760="N/A", $T760,$AG760)))))))</f>
        <v>1</v>
      </c>
      <c r="BP760" s="16">
        <f>IF(AX760="R", $CA760, IF(OR(AX760="P", AX760="T", AX760="N"), 0, IF($C760="DM", $T760, IF(OR(AX760="Y", AX760="IR"),$AM760,IF(AX760="C", IF($BI760="Y", IF($AF760="N/A", $Q760, $AF760), IF($AG760="N/A", $T760,$AG760)))))))</f>
        <v>1</v>
      </c>
      <c r="BQ760" s="16">
        <f>IF(AY760="R", $CA760, IF(OR(AY760="P", AY760="T", AY760="N"), 0, IF($C760="DM", $T760, IF(OR(AY760="Y", AY760="IR"),$AM760,IF(AY760="C", IF($BI760="Y", IF($AF760="N/A", $Q760, $AF760), IF($AG760="N/A", $T760,$AG760)))))))</f>
        <v>1</v>
      </c>
      <c r="BR760" s="16">
        <f>IF(AZ760="R", $CA760, IF(OR(AZ760="P", AZ760="T", AZ760="N"), 0, IF($C760="DM", $T760, IF(OR(AZ760="Y", AZ760="IR"),$AM760,IF(AZ760="C", IF($BI760="Y", IF($AF760="N/A", $Q760, $AF760), IF($AG760="N/A", $T760,$AG760)))))))</f>
        <v>1</v>
      </c>
      <c r="BS760" s="16">
        <f>IF(BA760="R", $CA760, IF(OR(BA760="P", BA760="T", BA760="N"), 0, IF($C760="DM", $T760, IF(OR(BA760="Y", BA760="IR"),$AM760,IF(BA760="C", IF($BI760="Y", IF($AF760="N/A", $Q760, $AF760), IF($AG760="N/A", $T760,$AG760)))))))</f>
        <v>1</v>
      </c>
      <c r="BT760" s="16">
        <f>IF(BB760="R", $CA760, IF(OR(BB760="P", BB760="T", BB760="N"), 0, IF($C760="DM", $T760, IF(OR(BB760="Y", BB760="IR"),$AM760,IF(BB760="C", IF($BI760="Y", IF($BA760="C", IF($AF760="N/A", $Q760, $AF760), IF($AF760="N/A", $T760, $AM760)), IF($AG760="N/A", $T760,$AG760)))))))</f>
        <v>1</v>
      </c>
      <c r="BU760" s="16">
        <f>IF(BC760="R", $CA760, IF(OR(BC760="P", BC760="T", BC760="N"), 0, IF($C760="DM", $T760, IF(OR(BC760="Y", BC760="IR"),$AM760,IF(BC760="C", IF($BI760="Y", IF($BA760="C", IF($AF760="N/A", $Q760, $AF760), IF($AF760="N/A", $T760, $AM760)), IF($AG760="N/A", $T760,$AG760)))))))</f>
        <v>1</v>
      </c>
      <c r="BV760" s="16">
        <f>IF(BD760="R", $CA760, IF(OR(BD760="P", BD760="T", BD760="N"), 0, IF($C760="DM", $T760, IF(OR(BD760="Y", BD760="IR"),$AM760,IF(BD760="C", IF($BI760="Y", IF($BA760="C", IF($AF760="N/A", $Q760, $AF760), IF($AF760="N/A", $T760, $AM760)), IF($AG760="N/A", $T760,$AG760)))))))</f>
        <v>1</v>
      </c>
      <c r="BW760" s="16">
        <f>IF(BE760="R", $CA760, IF(OR(BE760="P", BE760="T", BE760="N"), 0, IF($C760="DM", $T760, IF(OR(BE760="Y", BE760="IR"),$AM760,IF(BE760="C", IF($BI760="Y", IF($BA760="C", IF($AF760="N/A", $Q760, $AF760), IF($AF760="N/A", $T760, $AM760)), IF($AG760="N/A", $T760,$AG760)))))))</f>
        <v>1</v>
      </c>
      <c r="BX760" s="16">
        <f>IF(BF760="R", $CA760, IF(OR(BF760="P", BF760="T", BF760="N"), 0, IF($C760="DM", $T760, IF(OR(BF760="Y", BF760="IR"),$AM760,IF(BF760="C", IF($BI760="Y", IF($BA760="C", IF($AF760="N/A", $Q760, $AF760), IF($AF760="N/A", $T760, $AM760)), IF($AG760="N/A", $T760,$AG760)))))))</f>
        <v>1</v>
      </c>
      <c r="BY760" s="16">
        <f>IF(BG760="R", $CA760, IF(OR(BG760="P", BG760="T", BG760="N"), 0, IF($C760="DM", $T760, IF(OR(BG760="Y", BG760="IR"),$AM760,IF(BG760="C", IF($BI760="Y", IF($BA760="C", IF($AF760="N/A", $Q760, $AF760), IF($AF760="N/A", $T760, $AM760)), IF($AG760="N/A", $T760,$AG760)))))))</f>
        <v>1</v>
      </c>
      <c r="BZ760" s="16">
        <f>IF(BH760="R", $CA760, IF(OR(BH760="P", BH760="T", BH760="N"), 0, IF($C760="DM", $T760, IF(OR(BH760="Y", BH760="IR"),$AM760,IF(BH760="C", IF($BI760="Y", IF($BA760="C", IF($AF760="N/A", $Q760, $AF760), IF($AF760="N/A", $T760, $AM760)), IF($AG760="N/A", $T760,$AG760)))))))</f>
        <v>1</v>
      </c>
      <c r="CA760" s="15" t="s">
        <v>75</v>
      </c>
      <c r="CB760" s="16">
        <f>BZ760</f>
        <v>1</v>
      </c>
      <c r="CC760" s="15" t="str">
        <f>IF(OR($BH760="T", $BH760="R"), 0, IF($BH760="C", IF($BI760="Y", IF($BA760="C", 0, IF(AF760="N/A", Q760-T760, AF760-AG760)), IF($AF760="N/A", U760, AH760)), AN760))</f>
        <v>N/A</v>
      </c>
      <c r="CD760" s="15" t="str">
        <f>IF(OR($BH760="T", $BH760="R"), 0, IF($BH760="C", IF($BI760="Y", 0, IF($AF760="N/A", V760, AI760)), AO760))</f>
        <v>N/A</v>
      </c>
      <c r="CE760" s="15" t="str">
        <f>IF(OR($BH760="T", $BH760="R"), 0, IF($BH760="C", IF($BI760="Y", 0, IF($AF760="N/A", W760, AJ760)), AP760))</f>
        <v>N/A</v>
      </c>
      <c r="CF760" s="15" t="str">
        <f>IF(OR($BH760="T", $BH760="R"), 0, IF($BH760="C", IF($BI760="Y", 0, IF($AF760="N/A", X760, AK760)), AQ760))</f>
        <v>N/A</v>
      </c>
      <c r="CG760" t="str">
        <f>IF(AC760="N/A", "S:"&amp;L760&amp;" G:"&amp;M760&amp;" GR:"&amp;Q760, IF(AC760=0, "S:"&amp;L760&amp;" G:"&amp;M760&amp;" GR:"&amp;Q760, "S:"&amp;L760&amp;"/"&amp;AD760&amp;" G:"&amp;AE760&amp;" GR:"&amp;AF760))</f>
        <v>S:0 G:1 GR:1</v>
      </c>
    </row>
    <row r="761" spans="1:85" x14ac:dyDescent="0.25">
      <c r="A761" s="14">
        <v>5818</v>
      </c>
      <c r="B761" s="15" t="s">
        <v>2445</v>
      </c>
      <c r="C761" s="15" t="s">
        <v>69</v>
      </c>
      <c r="D761" s="15" t="s">
        <v>60</v>
      </c>
      <c r="E761" s="15">
        <f>VLOOKUP(B761, 'Rookie Year'!$A$2:$B$55679,2,FALSE)</f>
        <v>2021</v>
      </c>
      <c r="F761" s="15">
        <v>2024</v>
      </c>
      <c r="G761" s="15" t="s">
        <v>42</v>
      </c>
      <c r="H761" s="15">
        <v>9</v>
      </c>
      <c r="I761" s="16">
        <v>2</v>
      </c>
      <c r="J761" s="15">
        <v>1</v>
      </c>
      <c r="K761" s="17">
        <f>IF(AND(G761&lt;&gt;"N",R761="N/A"), IF(I761&lt;4, 0, 0.25),IF(I761=1, IF(J761=1,0.25, 0.25), IF(I761&lt;13, 0.25, IF(I761&lt;26, 0.4, IF(I761&lt;51, 0.6, 0.75)))))</f>
        <v>0.25</v>
      </c>
      <c r="L761" s="16">
        <f>I761-M761</f>
        <v>1</v>
      </c>
      <c r="M761" s="16">
        <f>ROUNDUP(I761*K761,0)</f>
        <v>1</v>
      </c>
      <c r="N761" s="16">
        <f>M761*J761</f>
        <v>1</v>
      </c>
      <c r="O761" s="16">
        <v>0</v>
      </c>
      <c r="P761" s="16">
        <v>0</v>
      </c>
      <c r="Q761" s="16">
        <f>N761-O761-P761</f>
        <v>1</v>
      </c>
      <c r="R761" s="15" t="s">
        <v>75</v>
      </c>
      <c r="S761" s="15">
        <f>IF(R761="N/A", J761-($B$1-F761), J761-($B$1-R761))</f>
        <v>1</v>
      </c>
      <c r="T761" s="16">
        <f>IF($S761&lt;1, "N/A", $M761)</f>
        <v>1</v>
      </c>
      <c r="U761" s="16" t="str">
        <f>IF($S761&lt;2, "N/A", $M761)</f>
        <v>N/A</v>
      </c>
      <c r="V761" s="16" t="str">
        <f>IF($S761&lt;3, "N/A", $M761)</f>
        <v>N/A</v>
      </c>
      <c r="W761" s="16" t="str">
        <f>IF($S761&lt;4, "N/A", $M761)</f>
        <v>N/A</v>
      </c>
      <c r="X761" s="16" t="str">
        <f>IF($S761&lt;5, "N/A", $M761)</f>
        <v>N/A</v>
      </c>
      <c r="Y761" s="15" t="str">
        <f>IF(SUM(T761:X761)&lt;&gt;Q761, "CHECK", "OK")</f>
        <v>OK</v>
      </c>
      <c r="Z761" s="15" t="str">
        <f>IF(F761=$B$1, "No", IF(S761=1, "Yes", "No"))</f>
        <v>No</v>
      </c>
      <c r="AA761" s="18" t="str">
        <f>IF(C761="DM", "N/A", IF(Z761="No","N/A",VLOOKUP(B761,'Extension List'!$A$3:$R$1972,18,FALSE)))</f>
        <v>N/A</v>
      </c>
      <c r="AB761" s="15" t="str">
        <f>IF(C761="DM", "N/A", IF(Z761="No","N/A",VLOOKUP(B761,'Extension List'!$A$3:$T$1972,20,FALSE)))</f>
        <v>N/A</v>
      </c>
      <c r="AC761" s="15" t="str">
        <f>IF(AA761="N/A", "N/A", 0)</f>
        <v>N/A</v>
      </c>
      <c r="AD761" s="16" t="str">
        <f>IF(AE761="N/A", "N/A", AA761-AE761)</f>
        <v>N/A</v>
      </c>
      <c r="AE761" s="16" t="str">
        <f>IF(AA761="N/A", "N/A", IF(AC761&gt;0, IF(AA761&lt;13, ROUNDUP(0.25*AA761,0), IF(AA761&lt;26, ROUNDUP(0.4*AA761,0), IF(AA761&lt;51, ROUNDUP(0.6*AA761,0), ROUNDUP(0.75*AA761,0)))), "N/A"))</f>
        <v>N/A</v>
      </c>
      <c r="AF761" s="16" t="str">
        <f>IF(AD761="N/A","N/A", (AE761*AC761)+Q761)</f>
        <v>N/A</v>
      </c>
      <c r="AG761" s="16" t="str">
        <f>IF($AF761="N/A", "N/A", "TBC")</f>
        <v>N/A</v>
      </c>
      <c r="AH761" s="16" t="str">
        <f>IF($AF761="N/A", "N/A", "TBC")</f>
        <v>N/A</v>
      </c>
      <c r="AI761" s="16" t="str">
        <f>IF($AF761="N/A","N/A",IF(AC761&gt;1,"TBC","N/A"))</f>
        <v>N/A</v>
      </c>
      <c r="AJ761" s="16" t="str">
        <f>IF($AF761="N/A","N/A",IF(AC761&gt;2,"TBC","N/A"))</f>
        <v>N/A</v>
      </c>
      <c r="AK761" s="16" t="str">
        <f>IF($AF761="N/A","N/A",IF(AC761&gt;3,"TBC","N/A"))</f>
        <v>N/A</v>
      </c>
      <c r="AL761" s="16" t="str">
        <f>IF(AC761="N/A","N/A",IF(AC761&gt;0,IF(SUM(AG761:AK761)&lt;&gt;AF761,"CHECK","OK"),"N/A"))</f>
        <v>N/A</v>
      </c>
      <c r="AM761" s="16">
        <f>IF(AD761="N/A", L761+T761, L761+AG761)</f>
        <v>2</v>
      </c>
      <c r="AN761" s="16" t="str">
        <f>IF(AD761="N/A", IF(U761="N/A", "N/A", L761+U761), AD761+AH761)</f>
        <v>N/A</v>
      </c>
      <c r="AO761" s="16" t="str">
        <f>IF(AD761="N/A", IF(V761="N/A", "N/A", L761+V761), IF(AI761="N/A", "N/A", AD761+AI761))</f>
        <v>N/A</v>
      </c>
      <c r="AP761" s="16" t="str">
        <f>IF(AD761="N/A", IF(W761="N/A", "N/A", L761+W761), IF(AJ761="N/A", "N/A", AD761+AJ761))</f>
        <v>N/A</v>
      </c>
      <c r="AQ761" s="16" t="str">
        <f>IF(AD761="N/A", IF(X761="N/A", "N/A", L761+X761), IF(AK761="N/A", "N/A", AD761+AK761))</f>
        <v>N/A</v>
      </c>
      <c r="AR761" s="15" t="s">
        <v>42</v>
      </c>
      <c r="AS761" s="15" t="s">
        <v>42</v>
      </c>
      <c r="AT761" s="15" t="s">
        <v>42</v>
      </c>
      <c r="AU761" s="15" t="s">
        <v>42</v>
      </c>
      <c r="AV761" s="15" t="s">
        <v>42</v>
      </c>
      <c r="AW761" s="15" t="s">
        <v>42</v>
      </c>
      <c r="AX761" s="15" t="s">
        <v>42</v>
      </c>
      <c r="AY761" s="15" t="s">
        <v>42</v>
      </c>
      <c r="AZ761" s="15" t="s">
        <v>42</v>
      </c>
      <c r="BA761" s="15" t="s">
        <v>40</v>
      </c>
      <c r="BB761" s="15" t="s">
        <v>40</v>
      </c>
      <c r="BC761" s="15" t="s">
        <v>40</v>
      </c>
      <c r="BD761" s="15" t="s">
        <v>40</v>
      </c>
      <c r="BE761" s="15" t="s">
        <v>40</v>
      </c>
      <c r="BF761" s="15" t="s">
        <v>40</v>
      </c>
      <c r="BG761" s="15" t="s">
        <v>40</v>
      </c>
      <c r="BH761" s="15" t="s">
        <v>40</v>
      </c>
      <c r="BJ761" s="16">
        <f>IF(AR761="R", $CA761, IF(OR(AR761="P", AR761="T", AR761="N"), 0, IF($C761="DM", $T761, IF(OR(AR761="Y", AR761="IR"),$AM761,IF(AR761="C", IF($BI761="Y", IF($AF761="N/A", $Q761, $AF761), IF($AG761="N/A", $T761,$AG761)))))))</f>
        <v>0</v>
      </c>
      <c r="BK761" s="16">
        <f>IF(AS761="R", $CA761, IF(OR(AS761="P", AS761="T", AS761="N"), 0, IF($C761="DM", $T761, IF(OR(AS761="Y", AS761="IR"),$AM761,IF(AS761="C", IF($BI761="Y", IF($AF761="N/A", $Q761, $AF761), IF($AG761="N/A", $T761,$AG761)))))))</f>
        <v>0</v>
      </c>
      <c r="BL761" s="16">
        <f>IF(AT761="R", $CA761, IF(OR(AT761="P", AT761="T", AT761="N"), 0, IF($C761="DM", $T761, IF(OR(AT761="Y", AT761="IR"),$AM761,IF(AT761="C", IF($BI761="Y", IF($AF761="N/A", $Q761, $AF761), IF($AG761="N/A", $T761,$AG761)))))))</f>
        <v>0</v>
      </c>
      <c r="BM761" s="16">
        <f>IF(AU761="R", $CA761, IF(OR(AU761="P", AU761="T", AU761="N"), 0, IF($C761="DM", $T761, IF(OR(AU761="Y", AU761="IR"),$AM761,IF(AU761="C", IF($BI761="Y", IF($AF761="N/A", $Q761, $AF761), IF($AG761="N/A", $T761,$AG761)))))))</f>
        <v>0</v>
      </c>
      <c r="BN761" s="16">
        <f>IF(AV761="R", $CA761, IF(OR(AV761="P", AV761="T", AV761="N"), 0, IF($C761="DM", $T761, IF(OR(AV761="Y", AV761="IR"),$AM761,IF(AV761="C", IF($BI761="Y", IF($AF761="N/A", $Q761, $AF761), IF($AG761="N/A", $T761,$AG761)))))))</f>
        <v>0</v>
      </c>
      <c r="BO761" s="16">
        <f>IF(AW761="R", $CA761, IF(OR(AW761="P", AW761="T", AW761="N"), 0, IF($C761="DM", $T761, IF(OR(AW761="Y", AW761="IR"),$AM761,IF(AW761="C", IF($BI761="Y", IF($AF761="N/A", $Q761, $AF761), IF($AG761="N/A", $T761,$AG761)))))))</f>
        <v>0</v>
      </c>
      <c r="BP761" s="16">
        <f>IF(AX761="R", $CA761, IF(OR(AX761="P", AX761="T", AX761="N"), 0, IF($C761="DM", $T761, IF(OR(AX761="Y", AX761="IR"),$AM761,IF(AX761="C", IF($BI761="Y", IF($AF761="N/A", $Q761, $AF761), IF($AG761="N/A", $T761,$AG761)))))))</f>
        <v>0</v>
      </c>
      <c r="BQ761" s="16">
        <f>IF(AY761="R", $CA761, IF(OR(AY761="P", AY761="T", AY761="N"), 0, IF($C761="DM", $T761, IF(OR(AY761="Y", AY761="IR"),$AM761,IF(AY761="C", IF($BI761="Y", IF($AF761="N/A", $Q761, $AF761), IF($AG761="N/A", $T761,$AG761)))))))</f>
        <v>0</v>
      </c>
      <c r="BR761" s="16">
        <f>IF(AZ761="R", $CA761, IF(OR(AZ761="P", AZ761="T", AZ761="N"), 0, IF($C761="DM", $T761, IF(OR(AZ761="Y", AZ761="IR"),$AM761,IF(AZ761="C", IF($BI761="Y", IF($AF761="N/A", $Q761, $AF761), IF($AG761="N/A", $T761,$AG761)))))))</f>
        <v>0</v>
      </c>
      <c r="BS761" s="16">
        <f>IF(BA761="R", $CA761, IF(OR(BA761="P", BA761="T", BA761="N"), 0, IF($C761="DM", $T761, IF(OR(BA761="Y", BA761="IR"),$AM761,IF(BA761="C", IF($BI761="Y", IF($AF761="N/A", $Q761, $AF761), IF($AG761="N/A", $T761,$AG761)))))))</f>
        <v>2</v>
      </c>
      <c r="BT761" s="16">
        <f>IF(BB761="R", $CA761, IF(OR(BB761="P", BB761="T", BB761="N"), 0, IF($C761="DM", $T761, IF(OR(BB761="Y", BB761="IR"),$AM761,IF(BB761="C", IF($BI761="Y", IF($BA761="C", IF($AF761="N/A", $Q761, $AF761), IF($AF761="N/A", $T761, $AM761)), IF($AG761="N/A", $T761,$AG761)))))))</f>
        <v>2</v>
      </c>
      <c r="BU761" s="16">
        <f>IF(BC761="R", $CA761, IF(OR(BC761="P", BC761="T", BC761="N"), 0, IF($C761="DM", $T761, IF(OR(BC761="Y", BC761="IR"),$AM761,IF(BC761="C", IF($BI761="Y", IF($BA761="C", IF($AF761="N/A", $Q761, $AF761), IF($AF761="N/A", $T761, $AM761)), IF($AG761="N/A", $T761,$AG761)))))))</f>
        <v>2</v>
      </c>
      <c r="BV761" s="16">
        <f>IF(BD761="R", $CA761, IF(OR(BD761="P", BD761="T", BD761="N"), 0, IF($C761="DM", $T761, IF(OR(BD761="Y", BD761="IR"),$AM761,IF(BD761="C", IF($BI761="Y", IF($BA761="C", IF($AF761="N/A", $Q761, $AF761), IF($AF761="N/A", $T761, $AM761)), IF($AG761="N/A", $T761,$AG761)))))))</f>
        <v>2</v>
      </c>
      <c r="BW761" s="16">
        <f>IF(BE761="R", $CA761, IF(OR(BE761="P", BE761="T", BE761="N"), 0, IF($C761="DM", $T761, IF(OR(BE761="Y", BE761="IR"),$AM761,IF(BE761="C", IF($BI761="Y", IF($BA761="C", IF($AF761="N/A", $Q761, $AF761), IF($AF761="N/A", $T761, $AM761)), IF($AG761="N/A", $T761,$AG761)))))))</f>
        <v>2</v>
      </c>
      <c r="BX761" s="16">
        <f>IF(BF761="R", $CA761, IF(OR(BF761="P", BF761="T", BF761="N"), 0, IF($C761="DM", $T761, IF(OR(BF761="Y", BF761="IR"),$AM761,IF(BF761="C", IF($BI761="Y", IF($BA761="C", IF($AF761="N/A", $Q761, $AF761), IF($AF761="N/A", $T761, $AM761)), IF($AG761="N/A", $T761,$AG761)))))))</f>
        <v>2</v>
      </c>
      <c r="BY761" s="16">
        <f>IF(BG761="R", $CA761, IF(OR(BG761="P", BG761="T", BG761="N"), 0, IF($C761="DM", $T761, IF(OR(BG761="Y", BG761="IR"),$AM761,IF(BG761="C", IF($BI761="Y", IF($BA761="C", IF($AF761="N/A", $Q761, $AF761), IF($AF761="N/A", $T761, $AM761)), IF($AG761="N/A", $T761,$AG761)))))))</f>
        <v>2</v>
      </c>
      <c r="BZ761" s="16">
        <f>IF(BH761="R", $CA761, IF(OR(BH761="P", BH761="T", BH761="N"), 0, IF($C761="DM", $T761, IF(OR(BH761="Y", BH761="IR"),$AM761,IF(BH761="C", IF($BI761="Y", IF($BA761="C", IF($AF761="N/A", $Q761, $AF761), IF($AF761="N/A", $T761, $AM761)), IF($AG761="N/A", $T761,$AG761)))))))</f>
        <v>2</v>
      </c>
      <c r="CA761" s="15" t="s">
        <v>75</v>
      </c>
      <c r="CB761" s="16">
        <f>BZ761</f>
        <v>2</v>
      </c>
      <c r="CC761" s="15" t="str">
        <f>IF(OR($BH761="T", $BH761="R"), 0, IF($BH761="C", IF($BI761="Y", IF($BA761="C", 0, IF(AF761="N/A", Q761-T761, AF761-AG761)), IF($AF761="N/A", U761, AH761)), AN761))</f>
        <v>N/A</v>
      </c>
      <c r="CD761" s="15" t="str">
        <f>IF(OR($BH761="T", $BH761="R"), 0, IF($BH761="C", IF($BI761="Y", 0, IF($AF761="N/A", V761, AI761)), AO761))</f>
        <v>N/A</v>
      </c>
      <c r="CE761" s="15" t="str">
        <f>IF(OR($BH761="T", $BH761="R"), 0, IF($BH761="C", IF($BI761="Y", 0, IF($AF761="N/A", W761, AJ761)), AP761))</f>
        <v>N/A</v>
      </c>
      <c r="CF761" s="15" t="str">
        <f>IF(OR($BH761="T", $BH761="R"), 0, IF($BH761="C", IF($BI761="Y", 0, IF($AF761="N/A", X761, AK761)), AQ761))</f>
        <v>N/A</v>
      </c>
    </row>
    <row r="762" spans="1:85" x14ac:dyDescent="0.25">
      <c r="A762" s="14">
        <v>4173</v>
      </c>
      <c r="B762" s="15" t="s">
        <v>2368</v>
      </c>
      <c r="C762" s="15" t="s">
        <v>69</v>
      </c>
      <c r="D762" s="15" t="s">
        <v>60</v>
      </c>
      <c r="E762" s="15">
        <f>VLOOKUP(B762, 'Rookie Year'!$A$2:$B$55679,2,FALSE)</f>
        <v>2021</v>
      </c>
      <c r="F762" s="15">
        <v>2021</v>
      </c>
      <c r="G762" s="15" t="s">
        <v>40</v>
      </c>
      <c r="H762" s="15" t="s">
        <v>2178</v>
      </c>
      <c r="I762" s="16">
        <v>4</v>
      </c>
      <c r="J762" s="15">
        <v>4</v>
      </c>
      <c r="K762" s="17">
        <f>IF(AND(G762&lt;&gt;"N",R762="N/A"), IF(I762&lt;4, 0, 0.25),IF(I762=1, IF(J762=1,0.25, 0.25), IF(I762&lt;13, 0.25, IF(I762&lt;26, 0.4, IF(I762&lt;51, 0.6, 0.75)))))</f>
        <v>0.25</v>
      </c>
      <c r="L762" s="16">
        <f>I762-M762</f>
        <v>3</v>
      </c>
      <c r="M762" s="16">
        <f>ROUNDUP(I762*K762,0)</f>
        <v>1</v>
      </c>
      <c r="N762" s="16">
        <f>M762*J762</f>
        <v>4</v>
      </c>
      <c r="O762" s="16">
        <v>3</v>
      </c>
      <c r="P762" s="16">
        <v>0</v>
      </c>
      <c r="Q762" s="16">
        <f>N762-O762-P762</f>
        <v>1</v>
      </c>
      <c r="R762" s="15" t="s">
        <v>75</v>
      </c>
      <c r="S762" s="15">
        <f>IF(R762="N/A", J762-($B$1-F762), J762-($B$1-R762))</f>
        <v>1</v>
      </c>
      <c r="T762" s="16">
        <v>1</v>
      </c>
      <c r="U762" s="16" t="str">
        <f>IF($S762&lt;2, "N/A", $M762)</f>
        <v>N/A</v>
      </c>
      <c r="V762" s="16" t="str">
        <f>IF($S762&lt;3, "N/A", $M762)</f>
        <v>N/A</v>
      </c>
      <c r="W762" s="16" t="str">
        <f>IF($S762&lt;4, "N/A", $M762)</f>
        <v>N/A</v>
      </c>
      <c r="X762" s="16" t="str">
        <f>IF($S762&lt;5, "N/A", $M762)</f>
        <v>N/A</v>
      </c>
      <c r="Y762" s="15" t="str">
        <f>IF(SUM(T762:X762)&lt;&gt;Q762, "CHECK", "OK")</f>
        <v>OK</v>
      </c>
      <c r="Z762" s="15" t="str">
        <f>IF(F762=$B$1, "No", IF(S762=1, "Yes", "No"))</f>
        <v>Yes</v>
      </c>
      <c r="AA762" s="18">
        <f>IF(C762="DM", "N/A", IF(Z762="No","N/A",VLOOKUP(B762,'Extension List'!$A$3:$R$1972,18,FALSE)))</f>
        <v>1</v>
      </c>
      <c r="AB762" s="15">
        <f>IF(C762="DM", "N/A", IF(Z762="No","N/A",VLOOKUP(B762,'Extension List'!$A$3:$T$1972,20,FALSE)))</f>
        <v>1</v>
      </c>
      <c r="AC762" s="15">
        <f>IF(AA762="N/A", "N/A", 0)</f>
        <v>0</v>
      </c>
      <c r="AD762" s="16" t="str">
        <f>IF(AE762="N/A", "N/A", AA762-AE762)</f>
        <v>N/A</v>
      </c>
      <c r="AE762" s="16" t="str">
        <f>IF(AA762="N/A", "N/A", IF(AC762&gt;0, IF(AA762&lt;13, ROUNDUP(0.25*AA762,0), IF(AA762&lt;26, ROUNDUP(0.4*AA762,0), IF(AA762&lt;51, ROUNDUP(0.6*AA762,0), ROUNDUP(0.75*AA762,0)))), "N/A"))</f>
        <v>N/A</v>
      </c>
      <c r="AF762" s="16" t="str">
        <f>IF(AD762="N/A","N/A", (AE762*AC762)+Q762)</f>
        <v>N/A</v>
      </c>
      <c r="AG762" s="16" t="str">
        <f>IF($AF762="N/A", "N/A", "TBC")</f>
        <v>N/A</v>
      </c>
      <c r="AH762" s="16" t="str">
        <f>IF($AF762="N/A", "N/A", "TBC")</f>
        <v>N/A</v>
      </c>
      <c r="AI762" s="16" t="str">
        <f>IF($AF762="N/A","N/A",IF(AC762&gt;1,"TBC","N/A"))</f>
        <v>N/A</v>
      </c>
      <c r="AJ762" s="16" t="str">
        <f>IF($AF762="N/A","N/A",IF(AC762&gt;2,"TBC","N/A"))</f>
        <v>N/A</v>
      </c>
      <c r="AK762" s="16" t="str">
        <f>IF($AF762="N/A","N/A",IF(AC762&gt;3,"TBC","N/A"))</f>
        <v>N/A</v>
      </c>
      <c r="AL762" s="16" t="str">
        <f>IF(AC762="N/A","N/A",IF(AC762&gt;0,IF(SUM(AG762:AK762)&lt;&gt;AF762,"CHECK","OK"),"N/A"))</f>
        <v>N/A</v>
      </c>
      <c r="AM762" s="16">
        <f>IF(AD762="N/A", L762+T762, L762+AG762)</f>
        <v>4</v>
      </c>
      <c r="AN762" s="16" t="str">
        <f>IF(AD762="N/A", IF(U762="N/A", "N/A", L762+U762), AD762+AH762)</f>
        <v>N/A</v>
      </c>
      <c r="AO762" s="16" t="str">
        <f>IF(AD762="N/A", IF(V762="N/A", "N/A", L762+V762), IF(AI762="N/A", "N/A", AD762+AI762))</f>
        <v>N/A</v>
      </c>
      <c r="AP762" s="16" t="str">
        <f>IF(AD762="N/A", IF(W762="N/A", "N/A", L762+W762), IF(AJ762="N/A", "N/A", AD762+AJ762))</f>
        <v>N/A</v>
      </c>
      <c r="AQ762" s="16" t="str">
        <f>IF(AD762="N/A", IF(X762="N/A", "N/A", L762+X762), IF(AK762="N/A", "N/A", AD762+AK762))</f>
        <v>N/A</v>
      </c>
      <c r="AR762" s="15" t="s">
        <v>40</v>
      </c>
      <c r="AS762" s="15" t="s">
        <v>40</v>
      </c>
      <c r="AT762" s="15" t="s">
        <v>40</v>
      </c>
      <c r="AU762" s="15" t="s">
        <v>40</v>
      </c>
      <c r="AV762" s="15" t="s">
        <v>40</v>
      </c>
      <c r="AW762" s="15" t="s">
        <v>40</v>
      </c>
      <c r="AX762" s="15" t="s">
        <v>40</v>
      </c>
      <c r="AY762" s="15" t="s">
        <v>40</v>
      </c>
      <c r="AZ762" s="15" t="s">
        <v>40</v>
      </c>
      <c r="BA762" s="15" t="s">
        <v>40</v>
      </c>
      <c r="BB762" s="15" t="s">
        <v>40</v>
      </c>
      <c r="BC762" s="15" t="s">
        <v>40</v>
      </c>
      <c r="BD762" s="15" t="s">
        <v>40</v>
      </c>
      <c r="BE762" s="15" t="s">
        <v>40</v>
      </c>
      <c r="BF762" s="15" t="s">
        <v>40</v>
      </c>
      <c r="BG762" s="15" t="s">
        <v>40</v>
      </c>
      <c r="BH762" s="15" t="s">
        <v>40</v>
      </c>
      <c r="BI762" s="15"/>
      <c r="BJ762" s="16">
        <f>IF(AR762="R", $CA762, IF(OR(AR762="P", AR762="T", AR762="N"), 0, IF($C762="DM", $T762, IF(OR(AR762="Y", AR762="IR"),$AM762,IF(AR762="C", IF($BI762="Y", IF($AF762="N/A", $Q762, $AF762), IF($AG762="N/A", $T762,$AG762)))))))</f>
        <v>4</v>
      </c>
      <c r="BK762" s="16">
        <f>IF(AS762="R", $CA762, IF(OR(AS762="P", AS762="T", AS762="N"), 0, IF($C762="DM", $T762, IF(OR(AS762="Y", AS762="IR"),$AM762,IF(AS762="C", IF($BI762="Y", IF($AF762="N/A", $Q762, $AF762), IF($AG762="N/A", $T762,$AG762)))))))</f>
        <v>4</v>
      </c>
      <c r="BL762" s="16">
        <f>IF(AT762="R", $CA762, IF(OR(AT762="P", AT762="T", AT762="N"), 0, IF($C762="DM", $T762, IF(OR(AT762="Y", AT762="IR"),$AM762,IF(AT762="C", IF($BI762="Y", IF($AF762="N/A", $Q762, $AF762), IF($AG762="N/A", $T762,$AG762)))))))</f>
        <v>4</v>
      </c>
      <c r="BM762" s="16">
        <f>IF(AU762="R", $CA762, IF(OR(AU762="P", AU762="T", AU762="N"), 0, IF($C762="DM", $T762, IF(OR(AU762="Y", AU762="IR"),$AM762,IF(AU762="C", IF($BI762="Y", IF($AF762="N/A", $Q762, $AF762), IF($AG762="N/A", $T762,$AG762)))))))</f>
        <v>4</v>
      </c>
      <c r="BN762" s="16">
        <f>IF(AV762="R", $CA762, IF(OR(AV762="P", AV762="T", AV762="N"), 0, IF($C762="DM", $T762, IF(OR(AV762="Y", AV762="IR"),$AM762,IF(AV762="C", IF($BI762="Y", IF($AF762="N/A", $Q762, $AF762), IF($AG762="N/A", $T762,$AG762)))))))</f>
        <v>4</v>
      </c>
      <c r="BO762" s="16">
        <f>IF(AW762="R", $CA762, IF(OR(AW762="P", AW762="T", AW762="N"), 0, IF($C762="DM", $T762, IF(OR(AW762="Y", AW762="IR"),$AM762,IF(AW762="C", IF($BI762="Y", IF($AF762="N/A", $Q762, $AF762), IF($AG762="N/A", $T762,$AG762)))))))</f>
        <v>4</v>
      </c>
      <c r="BP762" s="16">
        <f>IF(AX762="R", $CA762, IF(OR(AX762="P", AX762="T", AX762="N"), 0, IF($C762="DM", $T762, IF(OR(AX762="Y", AX762="IR"),$AM762,IF(AX762="C", IF($BI762="Y", IF($AF762="N/A", $Q762, $AF762), IF($AG762="N/A", $T762,$AG762)))))))</f>
        <v>4</v>
      </c>
      <c r="BQ762" s="16">
        <f>IF(AY762="R", $CA762, IF(OR(AY762="P", AY762="T", AY762="N"), 0, IF($C762="DM", $T762, IF(OR(AY762="Y", AY762="IR"),$AM762,IF(AY762="C", IF($BI762="Y", IF($AF762="N/A", $Q762, $AF762), IF($AG762="N/A", $T762,$AG762)))))))</f>
        <v>4</v>
      </c>
      <c r="BR762" s="16">
        <f>IF(AZ762="R", $CA762, IF(OR(AZ762="P", AZ762="T", AZ762="N"), 0, IF($C762="DM", $T762, IF(OR(AZ762="Y", AZ762="IR"),$AM762,IF(AZ762="C", IF($BI762="Y", IF($AF762="N/A", $Q762, $AF762), IF($AG762="N/A", $T762,$AG762)))))))</f>
        <v>4</v>
      </c>
      <c r="BS762" s="16">
        <f>IF(BA762="R", $CA762, IF(OR(BA762="P", BA762="T", BA762="N"), 0, IF($C762="DM", $T762, IF(OR(BA762="Y", BA762="IR"),$AM762,IF(BA762="C", IF($BI762="Y", IF($AF762="N/A", $Q762, $AF762), IF($AG762="N/A", $T762,$AG762)))))))</f>
        <v>4</v>
      </c>
      <c r="BT762" s="16">
        <f>IF(BB762="R", $CA762, IF(OR(BB762="P", BB762="T", BB762="N"), 0, IF($C762="DM", $T762, IF(OR(BB762="Y", BB762="IR"),$AM762,IF(BB762="C", IF($BI762="Y", IF($BA762="C", IF($AF762="N/A", $Q762, $AF762), IF($AF762="N/A", $T762, $AM762)), IF($AG762="N/A", $T762,$AG762)))))))</f>
        <v>4</v>
      </c>
      <c r="BU762" s="16">
        <f>IF(BC762="R", $CA762, IF(OR(BC762="P", BC762="T", BC762="N"), 0, IF($C762="DM", $T762, IF(OR(BC762="Y", BC762="IR"),$AM762,IF(BC762="C", IF($BI762="Y", IF($BA762="C", IF($AF762="N/A", $Q762, $AF762), IF($AF762="N/A", $T762, $AM762)), IF($AG762="N/A", $T762,$AG762)))))))</f>
        <v>4</v>
      </c>
      <c r="BV762" s="16">
        <f>IF(BD762="R", $CA762, IF(OR(BD762="P", BD762="T", BD762="N"), 0, IF($C762="DM", $T762, IF(OR(BD762="Y", BD762="IR"),$AM762,IF(BD762="C", IF($BI762="Y", IF($BA762="C", IF($AF762="N/A", $Q762, $AF762), IF($AF762="N/A", $T762, $AM762)), IF($AG762="N/A", $T762,$AG762)))))))</f>
        <v>4</v>
      </c>
      <c r="BW762" s="16">
        <f>IF(BE762="R", $CA762, IF(OR(BE762="P", BE762="T", BE762="N"), 0, IF($C762="DM", $T762, IF(OR(BE762="Y", BE762="IR"),$AM762,IF(BE762="C", IF($BI762="Y", IF($BA762="C", IF($AF762="N/A", $Q762, $AF762), IF($AF762="N/A", $T762, $AM762)), IF($AG762="N/A", $T762,$AG762)))))))</f>
        <v>4</v>
      </c>
      <c r="BX762" s="16">
        <f>IF(BF762="R", $CA762, IF(OR(BF762="P", BF762="T", BF762="N"), 0, IF($C762="DM", $T762, IF(OR(BF762="Y", BF762="IR"),$AM762,IF(BF762="C", IF($BI762="Y", IF($BA762="C", IF($AF762="N/A", $Q762, $AF762), IF($AF762="N/A", $T762, $AM762)), IF($AG762="N/A", $T762,$AG762)))))))</f>
        <v>4</v>
      </c>
      <c r="BY762" s="16">
        <f>IF(BG762="R", $CA762, IF(OR(BG762="P", BG762="T", BG762="N"), 0, IF($C762="DM", $T762, IF(OR(BG762="Y", BG762="IR"),$AM762,IF(BG762="C", IF($BI762="Y", IF($BA762="C", IF($AF762="N/A", $Q762, $AF762), IF($AF762="N/A", $T762, $AM762)), IF($AG762="N/A", $T762,$AG762)))))))</f>
        <v>4</v>
      </c>
      <c r="BZ762" s="16">
        <f>IF(BH762="R", $CA762, IF(OR(BH762="P", BH762="T", BH762="N"), 0, IF($C762="DM", $T762, IF(OR(BH762="Y", BH762="IR"),$AM762,IF(BH762="C", IF($BI762="Y", IF($BA762="C", IF($AF762="N/A", $Q762, $AF762), IF($AF762="N/A", $T762, $AM762)), IF($AG762="N/A", $T762,$AG762)))))))</f>
        <v>4</v>
      </c>
      <c r="CA762" s="15" t="s">
        <v>75</v>
      </c>
      <c r="CB762" s="16">
        <f>BZ762</f>
        <v>4</v>
      </c>
      <c r="CC762" s="15" t="str">
        <f>IF(OR($BH762="T", $BH762="R"), 0, IF($BH762="C", IF($BI762="Y", IF($BA762="C", 0, IF(AF762="N/A", Q762-T762, AF762-AG762)), IF($AF762="N/A", U762, AH762)), AN762))</f>
        <v>N/A</v>
      </c>
      <c r="CD762" s="15" t="str">
        <f>IF(OR($BH762="T", $BH762="R"), 0, IF($BH762="C", IF($BI762="Y", 0, IF($AF762="N/A", V762, AI762)), AO762))</f>
        <v>N/A</v>
      </c>
      <c r="CE762" s="15" t="str">
        <f>IF(OR($BH762="T", $BH762="R"), 0, IF($BH762="C", IF($BI762="Y", 0, IF($AF762="N/A", W762, AJ762)), AP762))</f>
        <v>N/A</v>
      </c>
      <c r="CF762" s="15" t="str">
        <f>IF(OR($BH762="T", $BH762="R"), 0, IF($BH762="C", IF($BI762="Y", 0, IF($AF762="N/A", X762, AK762)), AQ762))</f>
        <v>N/A</v>
      </c>
      <c r="CG762" t="str">
        <f>IF(AC762="N/A", "S:"&amp;L762&amp;" G:"&amp;M762&amp;" GR:"&amp;Q762, IF(AC762=0, "S:"&amp;L762&amp;" G:"&amp;M762&amp;" GR:"&amp;Q762, "S:"&amp;L762&amp;"/"&amp;AD762&amp;" G:"&amp;AE762&amp;" GR:"&amp;AF762))</f>
        <v>S:3 G:1 GR:1</v>
      </c>
    </row>
    <row r="763" spans="1:85" x14ac:dyDescent="0.25">
      <c r="A763" s="14">
        <v>5207</v>
      </c>
      <c r="B763" s="15" t="s">
        <v>2801</v>
      </c>
      <c r="C763" s="15" t="s">
        <v>69</v>
      </c>
      <c r="D763" s="15" t="s">
        <v>60</v>
      </c>
      <c r="E763" s="15">
        <f>VLOOKUP(B763, 'Rookie Year'!$A$2:$B$55679,2,FALSE)</f>
        <v>2023</v>
      </c>
      <c r="F763" s="15">
        <v>2023</v>
      </c>
      <c r="G763" s="15" t="s">
        <v>40</v>
      </c>
      <c r="H763" s="15" t="s">
        <v>2202</v>
      </c>
      <c r="I763" s="16">
        <v>1</v>
      </c>
      <c r="J763" s="15">
        <v>3</v>
      </c>
      <c r="K763" s="17">
        <f>IF(AND(G763&lt;&gt;"N",R763="N/A"), IF(I763&lt;4, 0, 0.25),IF(I763=1, IF(J763=1,0.25, 0.25), IF(I763&lt;13, 0.25, IF(I763&lt;26, 0.4, IF(I763&lt;51, 0.6, 0.75)))))</f>
        <v>0</v>
      </c>
      <c r="L763" s="16">
        <f>I763-M763</f>
        <v>1</v>
      </c>
      <c r="M763" s="16">
        <f>ROUNDUP(I763*K763,0)</f>
        <v>0</v>
      </c>
      <c r="N763" s="16">
        <f>M763*J763</f>
        <v>0</v>
      </c>
      <c r="O763" s="16">
        <v>0</v>
      </c>
      <c r="P763" s="16">
        <v>0</v>
      </c>
      <c r="Q763" s="16">
        <f>N763-O763-P763</f>
        <v>0</v>
      </c>
      <c r="R763" s="15" t="s">
        <v>75</v>
      </c>
      <c r="S763" s="15">
        <f>IF(R763="N/A", J763-($B$1-F763), J763-($B$1-R763))</f>
        <v>2</v>
      </c>
      <c r="T763" s="16">
        <v>0</v>
      </c>
      <c r="U763" s="16">
        <v>0</v>
      </c>
      <c r="V763" s="16" t="str">
        <f>IF($S763&lt;3, "N/A", $M763)</f>
        <v>N/A</v>
      </c>
      <c r="W763" s="16" t="str">
        <f>IF($S763&lt;4, "N/A", $M763)</f>
        <v>N/A</v>
      </c>
      <c r="X763" s="16" t="str">
        <f>IF($S763&lt;5, "N/A", $M763)</f>
        <v>N/A</v>
      </c>
      <c r="Y763" s="15" t="str">
        <f>IF(SUM(T763:X763)&lt;&gt;Q763, "CHECK", "OK")</f>
        <v>OK</v>
      </c>
      <c r="Z763" s="15" t="str">
        <f>IF(F763=$B$1, "No", IF(S763=1, "Yes", "No"))</f>
        <v>No</v>
      </c>
      <c r="AA763" s="18" t="str">
        <f>IF(C763="DM", "N/A", IF(Z763="No","N/A",VLOOKUP(B763,'Extension List'!$A$3:$R$1972,18,FALSE)))</f>
        <v>N/A</v>
      </c>
      <c r="AB763" s="15" t="str">
        <f>IF(C763="DM", "N/A", IF(Z763="No","N/A",VLOOKUP(B763,'Extension List'!$A$3:$T$1972,20,FALSE)))</f>
        <v>N/A</v>
      </c>
      <c r="AC763" s="15" t="str">
        <f>IF(AA763="N/A", "N/A", 0)</f>
        <v>N/A</v>
      </c>
      <c r="AD763" s="16" t="str">
        <f>IF(AE763="N/A", "N/A", AA763-AE763)</f>
        <v>N/A</v>
      </c>
      <c r="AE763" s="16" t="str">
        <f>IF(AA763="N/A", "N/A", IF(AC763&gt;0, IF(AA763&lt;13, ROUNDUP(0.25*AA763,0), IF(AA763&lt;26, ROUNDUP(0.4*AA763,0), IF(AA763&lt;51, ROUNDUP(0.6*AA763,0), ROUNDUP(0.75*AA763,0)))), "N/A"))</f>
        <v>N/A</v>
      </c>
      <c r="AF763" s="16" t="str">
        <f>IF(AD763="N/A","N/A", (AE763*AC763)+Q763)</f>
        <v>N/A</v>
      </c>
      <c r="AG763" s="16" t="str">
        <f>IF($AF763="N/A", "N/A", "TBC")</f>
        <v>N/A</v>
      </c>
      <c r="AH763" s="16" t="str">
        <f>IF($AF763="N/A", "N/A", "TBC")</f>
        <v>N/A</v>
      </c>
      <c r="AI763" s="16" t="str">
        <f>IF($AF763="N/A","N/A",IF(AC763&gt;1,"TBC","N/A"))</f>
        <v>N/A</v>
      </c>
      <c r="AJ763" s="16" t="str">
        <f>IF($AF763="N/A","N/A",IF(AC763&gt;2,"TBC","N/A"))</f>
        <v>N/A</v>
      </c>
      <c r="AK763" s="16" t="str">
        <f>IF($AF763="N/A","N/A",IF(AC763&gt;3,"TBC","N/A"))</f>
        <v>N/A</v>
      </c>
      <c r="AL763" s="16" t="str">
        <f>IF(AC763="N/A","N/A",IF(AC763&gt;0,IF(SUM(AG763:AK763)&lt;&gt;AF763,"CHECK","OK"),"N/A"))</f>
        <v>N/A</v>
      </c>
      <c r="AM763" s="16">
        <f>IF(AD763="N/A", L763+T763, L763+AG763)</f>
        <v>1</v>
      </c>
      <c r="AN763" s="16">
        <f>IF(AD763="N/A", IF(U763="N/A", "N/A", L763+U763), AD763+AH763)</f>
        <v>1</v>
      </c>
      <c r="AO763" s="16" t="str">
        <f>IF(AD763="N/A", IF(V763="N/A", "N/A", L763+V763), IF(AI763="N/A", "N/A", AD763+AI763))</f>
        <v>N/A</v>
      </c>
      <c r="AP763" s="16" t="str">
        <f>IF(AD763="N/A", IF(W763="N/A", "N/A", L763+W763), IF(AJ763="N/A", "N/A", AD763+AJ763))</f>
        <v>N/A</v>
      </c>
      <c r="AQ763" s="16" t="str">
        <f>IF(AD763="N/A", IF(X763="N/A", "N/A", L763+X763), IF(AK763="N/A", "N/A", AD763+AK763))</f>
        <v>N/A</v>
      </c>
      <c r="AR763" s="15" t="s">
        <v>40</v>
      </c>
      <c r="AS763" s="15" t="s">
        <v>40</v>
      </c>
      <c r="AT763" s="15" t="s">
        <v>40</v>
      </c>
      <c r="AU763" s="15" t="s">
        <v>40</v>
      </c>
      <c r="AV763" s="15" t="s">
        <v>40</v>
      </c>
      <c r="AW763" s="15" t="s">
        <v>40</v>
      </c>
      <c r="AX763" s="15" t="s">
        <v>40</v>
      </c>
      <c r="AY763" s="15" t="s">
        <v>40</v>
      </c>
      <c r="AZ763" s="15" t="s">
        <v>40</v>
      </c>
      <c r="BA763" s="15" t="s">
        <v>40</v>
      </c>
      <c r="BB763" s="15" t="s">
        <v>40</v>
      </c>
      <c r="BC763" s="15" t="s">
        <v>40</v>
      </c>
      <c r="BD763" s="15" t="s">
        <v>40</v>
      </c>
      <c r="BE763" s="15" t="s">
        <v>40</v>
      </c>
      <c r="BF763" s="15" t="s">
        <v>40</v>
      </c>
      <c r="BG763" s="15" t="s">
        <v>40</v>
      </c>
      <c r="BH763" s="15" t="s">
        <v>40</v>
      </c>
      <c r="BI763" s="15"/>
      <c r="BJ763" s="16">
        <f>IF(AR763="R", $CA763, IF(OR(AR763="P", AR763="T", AR763="N"), 0, IF($C763="DM", $T763, IF(OR(AR763="Y", AR763="IR"),$AM763,IF(AR763="C", IF($BI763="Y", IF($AF763="N/A", $Q763, $AF763), IF($AG763="N/A", $T763,$AG763)))))))</f>
        <v>1</v>
      </c>
      <c r="BK763" s="16">
        <f>IF(AS763="R", $CA763, IF(OR(AS763="P", AS763="T", AS763="N"), 0, IF($C763="DM", $T763, IF(OR(AS763="Y", AS763="IR"),$AM763,IF(AS763="C", IF($BI763="Y", IF($AF763="N/A", $Q763, $AF763), IF($AG763="N/A", $T763,$AG763)))))))</f>
        <v>1</v>
      </c>
      <c r="BL763" s="16">
        <f>IF(AT763="R", $CA763, IF(OR(AT763="P", AT763="T", AT763="N"), 0, IF($C763="DM", $T763, IF(OR(AT763="Y", AT763="IR"),$AM763,IF(AT763="C", IF($BI763="Y", IF($AF763="N/A", $Q763, $AF763), IF($AG763="N/A", $T763,$AG763)))))))</f>
        <v>1</v>
      </c>
      <c r="BM763" s="16">
        <f>IF(AU763="R", $CA763, IF(OR(AU763="P", AU763="T", AU763="N"), 0, IF($C763="DM", $T763, IF(OR(AU763="Y", AU763="IR"),$AM763,IF(AU763="C", IF($BI763="Y", IF($AF763="N/A", $Q763, $AF763), IF($AG763="N/A", $T763,$AG763)))))))</f>
        <v>1</v>
      </c>
      <c r="BN763" s="16">
        <f>IF(AV763="R", $CA763, IF(OR(AV763="P", AV763="T", AV763="N"), 0, IF($C763="DM", $T763, IF(OR(AV763="Y", AV763="IR"),$AM763,IF(AV763="C", IF($BI763="Y", IF($AF763="N/A", $Q763, $AF763), IF($AG763="N/A", $T763,$AG763)))))))</f>
        <v>1</v>
      </c>
      <c r="BO763" s="16">
        <f>IF(AW763="R", $CA763, IF(OR(AW763="P", AW763="T", AW763="N"), 0, IF($C763="DM", $T763, IF(OR(AW763="Y", AW763="IR"),$AM763,IF(AW763="C", IF($BI763="Y", IF($AF763="N/A", $Q763, $AF763), IF($AG763="N/A", $T763,$AG763)))))))</f>
        <v>1</v>
      </c>
      <c r="BP763" s="16">
        <f>IF(AX763="R", $CA763, IF(OR(AX763="P", AX763="T", AX763="N"), 0, IF($C763="DM", $T763, IF(OR(AX763="Y", AX763="IR"),$AM763,IF(AX763="C", IF($BI763="Y", IF($AF763="N/A", $Q763, $AF763), IF($AG763="N/A", $T763,$AG763)))))))</f>
        <v>1</v>
      </c>
      <c r="BQ763" s="16">
        <f>IF(AY763="R", $CA763, IF(OR(AY763="P", AY763="T", AY763="N"), 0, IF($C763="DM", $T763, IF(OR(AY763="Y", AY763="IR"),$AM763,IF(AY763="C", IF($BI763="Y", IF($AF763="N/A", $Q763, $AF763), IF($AG763="N/A", $T763,$AG763)))))))</f>
        <v>1</v>
      </c>
      <c r="BR763" s="16">
        <f>IF(AZ763="R", $CA763, IF(OR(AZ763="P", AZ763="T", AZ763="N"), 0, IF($C763="DM", $T763, IF(OR(AZ763="Y", AZ763="IR"),$AM763,IF(AZ763="C", IF($BI763="Y", IF($AF763="N/A", $Q763, $AF763), IF($AG763="N/A", $T763,$AG763)))))))</f>
        <v>1</v>
      </c>
      <c r="BS763" s="16">
        <f>IF(BA763="R", $CA763, IF(OR(BA763="P", BA763="T", BA763="N"), 0, IF($C763="DM", $T763, IF(OR(BA763="Y", BA763="IR"),$AM763,IF(BA763="C", IF($BI763="Y", IF($AF763="N/A", $Q763, $AF763), IF($AG763="N/A", $T763,$AG763)))))))</f>
        <v>1</v>
      </c>
      <c r="BT763" s="16">
        <f>IF(BB763="R", $CA763, IF(OR(BB763="P", BB763="T", BB763="N"), 0, IF($C763="DM", $T763, IF(OR(BB763="Y", BB763="IR"),$AM763,IF(BB763="C", IF($BI763="Y", IF($BA763="C", IF($AF763="N/A", $Q763, $AF763), IF($AF763="N/A", $T763, $AM763)), IF($AG763="N/A", $T763,$AG763)))))))</f>
        <v>1</v>
      </c>
      <c r="BU763" s="16">
        <f>IF(BC763="R", $CA763, IF(OR(BC763="P", BC763="T", BC763="N"), 0, IF($C763="DM", $T763, IF(OR(BC763="Y", BC763="IR"),$AM763,IF(BC763="C", IF($BI763="Y", IF($BA763="C", IF($AF763="N/A", $Q763, $AF763), IF($AF763="N/A", $T763, $AM763)), IF($AG763="N/A", $T763,$AG763)))))))</f>
        <v>1</v>
      </c>
      <c r="BV763" s="16">
        <f>IF(BD763="R", $CA763, IF(OR(BD763="P", BD763="T", BD763="N"), 0, IF($C763="DM", $T763, IF(OR(BD763="Y", BD763="IR"),$AM763,IF(BD763="C", IF($BI763="Y", IF($BA763="C", IF($AF763="N/A", $Q763, $AF763), IF($AF763="N/A", $T763, $AM763)), IF($AG763="N/A", $T763,$AG763)))))))</f>
        <v>1</v>
      </c>
      <c r="BW763" s="16">
        <f>IF(BE763="R", $CA763, IF(OR(BE763="P", BE763="T", BE763="N"), 0, IF($C763="DM", $T763, IF(OR(BE763="Y", BE763="IR"),$AM763,IF(BE763="C", IF($BI763="Y", IF($BA763="C", IF($AF763="N/A", $Q763, $AF763), IF($AF763="N/A", $T763, $AM763)), IF($AG763="N/A", $T763,$AG763)))))))</f>
        <v>1</v>
      </c>
      <c r="BX763" s="16">
        <f>IF(BF763="R", $CA763, IF(OR(BF763="P", BF763="T", BF763="N"), 0, IF($C763="DM", $T763, IF(OR(BF763="Y", BF763="IR"),$AM763,IF(BF763="C", IF($BI763="Y", IF($BA763="C", IF($AF763="N/A", $Q763, $AF763), IF($AF763="N/A", $T763, $AM763)), IF($AG763="N/A", $T763,$AG763)))))))</f>
        <v>1</v>
      </c>
      <c r="BY763" s="16">
        <f>IF(BG763="R", $CA763, IF(OR(BG763="P", BG763="T", BG763="N"), 0, IF($C763="DM", $T763, IF(OR(BG763="Y", BG763="IR"),$AM763,IF(BG763="C", IF($BI763="Y", IF($BA763="C", IF($AF763="N/A", $Q763, $AF763), IF($AF763="N/A", $T763, $AM763)), IF($AG763="N/A", $T763,$AG763)))))))</f>
        <v>1</v>
      </c>
      <c r="BZ763" s="16">
        <f>IF(BH763="R", $CA763, IF(OR(BH763="P", BH763="T", BH763="N"), 0, IF($C763="DM", $T763, IF(OR(BH763="Y", BH763="IR"),$AM763,IF(BH763="C", IF($BI763="Y", IF($BA763="C", IF($AF763="N/A", $Q763, $AF763), IF($AF763="N/A", $T763, $AM763)), IF($AG763="N/A", $T763,$AG763)))))))</f>
        <v>1</v>
      </c>
      <c r="CA763" s="15" t="s">
        <v>75</v>
      </c>
      <c r="CB763" s="16">
        <f>BZ763</f>
        <v>1</v>
      </c>
      <c r="CC763" s="15">
        <f>IF(OR($BH763="T", $BH763="R"), 0, IF($BH763="C", IF($BI763="Y", IF($BA763="C", 0, IF(AF763="N/A", Q763-T763, AF763-AG763)), IF($AF763="N/A", U763, AH763)), AN763))</f>
        <v>1</v>
      </c>
      <c r="CD763" s="15" t="str">
        <f>IF(OR($BH763="T", $BH763="R"), 0, IF($BH763="C", IF($BI763="Y", 0, IF($AF763="N/A", V763, AI763)), AO763))</f>
        <v>N/A</v>
      </c>
      <c r="CE763" s="15" t="str">
        <f>IF(OR($BH763="T", $BH763="R"), 0, IF($BH763="C", IF($BI763="Y", 0, IF($AF763="N/A", W763, AJ763)), AP763))</f>
        <v>N/A</v>
      </c>
      <c r="CF763" s="15" t="str">
        <f>IF(OR($BH763="T", $BH763="R"), 0, IF($BH763="C", IF($BI763="Y", 0, IF($AF763="N/A", X763, AK763)), AQ763))</f>
        <v>N/A</v>
      </c>
      <c r="CG763" t="str">
        <f>IF(AC763="N/A", "S:"&amp;L763&amp;" G:"&amp;M763&amp;" GR:"&amp;Q763, IF(AC763=0, "S:"&amp;L763&amp;" G:"&amp;M763&amp;" GR:"&amp;Q763, "S:"&amp;L763&amp;"/"&amp;AD763&amp;" G:"&amp;AE763&amp;" GR:"&amp;AF763))</f>
        <v>S:1 G:0 GR:0</v>
      </c>
    </row>
    <row r="764" spans="1:85" x14ac:dyDescent="0.25">
      <c r="A764" s="14">
        <v>3650</v>
      </c>
      <c r="B764" s="15" t="s">
        <v>2067</v>
      </c>
      <c r="C764" s="15" t="s">
        <v>69</v>
      </c>
      <c r="D764" s="15" t="s">
        <v>60</v>
      </c>
      <c r="E764" s="15">
        <f>VLOOKUP(B764, 'Rookie Year'!$A$2:$B$55679,2,FALSE)</f>
        <v>2020</v>
      </c>
      <c r="F764" s="15">
        <v>2020</v>
      </c>
      <c r="G764" s="15" t="s">
        <v>40</v>
      </c>
      <c r="H764" s="15" t="s">
        <v>2188</v>
      </c>
      <c r="I764" s="16">
        <v>6</v>
      </c>
      <c r="J764" s="15">
        <v>4</v>
      </c>
      <c r="K764" s="17">
        <f>IF(AND(G764&lt;&gt;"N",R764="N/A"), IF(I764&lt;4, 0, 0.25),IF(I764=1, IF(J764=1,0.25, 0.25), IF(I764&lt;13, 0.25, IF(I764&lt;26, 0.4, IF(I764&lt;51, 0.6, 0.75)))))</f>
        <v>0.25</v>
      </c>
      <c r="L764" s="16">
        <f>I764-M764</f>
        <v>4</v>
      </c>
      <c r="M764" s="16">
        <f>ROUNDUP(I764*K764,0)</f>
        <v>2</v>
      </c>
      <c r="N764" s="16">
        <f>M764*J764</f>
        <v>8</v>
      </c>
      <c r="O764" s="16">
        <v>8</v>
      </c>
      <c r="P764" s="16">
        <v>0</v>
      </c>
      <c r="Q764" s="16">
        <f>N764-O764-P764</f>
        <v>0</v>
      </c>
      <c r="R764" s="15">
        <v>2022</v>
      </c>
      <c r="S764" s="15">
        <f>IF(R764="N/A", J764-($B$1-F764), J764-($B$1-R764))</f>
        <v>2</v>
      </c>
      <c r="T764" s="16">
        <v>0</v>
      </c>
      <c r="U764" s="16">
        <v>0</v>
      </c>
      <c r="V764" s="16" t="str">
        <f>IF($S764&lt;3, "N/A", $M764)</f>
        <v>N/A</v>
      </c>
      <c r="W764" s="16" t="str">
        <f>IF($S764&lt;4, "N/A", $M764)</f>
        <v>N/A</v>
      </c>
      <c r="X764" s="16" t="str">
        <f>IF($S764&lt;5, "N/A", $M764)</f>
        <v>N/A</v>
      </c>
      <c r="Y764" s="15" t="str">
        <f>IF(SUM(T764:X764)&lt;&gt;Q764, "CHECK", "OK")</f>
        <v>OK</v>
      </c>
      <c r="Z764" s="15" t="str">
        <f>IF(F764=$B$1, "No", IF(S764=1, "Yes", "No"))</f>
        <v>No</v>
      </c>
      <c r="AA764" s="18" t="str">
        <f>IF(C764="DM", "N/A", IF(Z764="No","N/A",VLOOKUP(B764,'Extension List'!$A$3:$R$1972,18,FALSE)))</f>
        <v>N/A</v>
      </c>
      <c r="AB764" s="15" t="str">
        <f>IF(C764="DM", "N/A", IF(Z764="No","N/A",VLOOKUP(B764,'Extension List'!$A$3:$T$1972,20,FALSE)))</f>
        <v>N/A</v>
      </c>
      <c r="AC764" s="15" t="str">
        <f>IF(AA764="N/A", "N/A", 0)</f>
        <v>N/A</v>
      </c>
      <c r="AD764" s="16" t="str">
        <f>IF(AE764="N/A", "N/A", AA764-AE764)</f>
        <v>N/A</v>
      </c>
      <c r="AE764" s="16" t="str">
        <f>IF(AA764="N/A", "N/A", IF(AC764&gt;0, IF(AA764&lt;13, ROUNDUP(0.25*AA764,0), IF(AA764&lt;26, ROUNDUP(0.4*AA764,0), IF(AA764&lt;51, ROUNDUP(0.6*AA764,0), ROUNDUP(0.75*AA764,0)))), "N/A"))</f>
        <v>N/A</v>
      </c>
      <c r="AF764" s="16" t="str">
        <f>IF(AD764="N/A","N/A", (AE764*AC764)+Q764)</f>
        <v>N/A</v>
      </c>
      <c r="AG764" s="16" t="str">
        <f>IF($AF764="N/A", "N/A", "TBC")</f>
        <v>N/A</v>
      </c>
      <c r="AH764" s="16" t="str">
        <f>IF($AF764="N/A", "N/A", "TBC")</f>
        <v>N/A</v>
      </c>
      <c r="AI764" s="16" t="str">
        <f>IF($AF764="N/A","N/A",IF(AC764&gt;1,"TBC","N/A"))</f>
        <v>N/A</v>
      </c>
      <c r="AJ764" s="16" t="str">
        <f>IF($AF764="N/A","N/A",IF(AC764&gt;2,"TBC","N/A"))</f>
        <v>N/A</v>
      </c>
      <c r="AK764" s="16" t="str">
        <f>IF($AF764="N/A","N/A",IF(AC764&gt;3,"TBC","N/A"))</f>
        <v>N/A</v>
      </c>
      <c r="AL764" s="16" t="str">
        <f>IF(AC764="N/A","N/A",IF(AC764&gt;0,IF(SUM(AG764:AK764)&lt;&gt;AF764,"CHECK","OK"),"N/A"))</f>
        <v>N/A</v>
      </c>
      <c r="AM764" s="16">
        <f>IF(AD764="N/A", L764+T764, L764+AG764)</f>
        <v>4</v>
      </c>
      <c r="AN764" s="16">
        <f>IF(AD764="N/A", IF(U764="N/A", "N/A", L764+U764), AD764+AH764)</f>
        <v>4</v>
      </c>
      <c r="AO764" s="16" t="str">
        <f>IF(AD764="N/A", IF(V764="N/A", "N/A", L764+V764), IF(AI764="N/A", "N/A", AD764+AI764))</f>
        <v>N/A</v>
      </c>
      <c r="AP764" s="16" t="str">
        <f>IF(AD764="N/A", IF(W764="N/A", "N/A", L764+W764), IF(AJ764="N/A", "N/A", AD764+AJ764))</f>
        <v>N/A</v>
      </c>
      <c r="AQ764" s="16" t="str">
        <f>IF(AD764="N/A", IF(X764="N/A", "N/A", L764+X764), IF(AK764="N/A", "N/A", AD764+AK764))</f>
        <v>N/A</v>
      </c>
      <c r="AR764" s="15" t="s">
        <v>40</v>
      </c>
      <c r="AS764" s="15" t="s">
        <v>40</v>
      </c>
      <c r="AT764" s="15" t="s">
        <v>40</v>
      </c>
      <c r="AU764" s="15" t="s">
        <v>40</v>
      </c>
      <c r="AV764" s="15" t="s">
        <v>40</v>
      </c>
      <c r="AW764" s="15" t="s">
        <v>40</v>
      </c>
      <c r="AX764" s="15" t="s">
        <v>40</v>
      </c>
      <c r="AY764" s="15" t="s">
        <v>40</v>
      </c>
      <c r="AZ764" s="15" t="s">
        <v>40</v>
      </c>
      <c r="BA764" s="15" t="s">
        <v>40</v>
      </c>
      <c r="BB764" s="15" t="s">
        <v>40</v>
      </c>
      <c r="BC764" s="15" t="s">
        <v>40</v>
      </c>
      <c r="BD764" s="15" t="s">
        <v>40</v>
      </c>
      <c r="BE764" s="15" t="s">
        <v>40</v>
      </c>
      <c r="BF764" s="15" t="s">
        <v>40</v>
      </c>
      <c r="BG764" s="15" t="s">
        <v>40</v>
      </c>
      <c r="BH764" s="15" t="s">
        <v>40</v>
      </c>
      <c r="BI764" s="15"/>
      <c r="BJ764" s="16">
        <f>IF(AR764="R", $CA764, IF(OR(AR764="P", AR764="T", AR764="N"), 0, IF($C764="DM", $T764, IF(OR(AR764="Y", AR764="IR"),$AM764,IF(AR764="C", IF($BI764="Y", IF($AF764="N/A", $Q764, $AF764), IF($AG764="N/A", $T764,$AG764)))))))</f>
        <v>4</v>
      </c>
      <c r="BK764" s="16">
        <f>IF(AS764="R", $CA764, IF(OR(AS764="P", AS764="T", AS764="N"), 0, IF($C764="DM", $T764, IF(OR(AS764="Y", AS764="IR"),$AM764,IF(AS764="C", IF($BI764="Y", IF($AF764="N/A", $Q764, $AF764), IF($AG764="N/A", $T764,$AG764)))))))</f>
        <v>4</v>
      </c>
      <c r="BL764" s="16">
        <f>IF(AT764="R", $CA764, IF(OR(AT764="P", AT764="T", AT764="N"), 0, IF($C764="DM", $T764, IF(OR(AT764="Y", AT764="IR"),$AM764,IF(AT764="C", IF($BI764="Y", IF($AF764="N/A", $Q764, $AF764), IF($AG764="N/A", $T764,$AG764)))))))</f>
        <v>4</v>
      </c>
      <c r="BM764" s="16">
        <f>IF(AU764="R", $CA764, IF(OR(AU764="P", AU764="T", AU764="N"), 0, IF($C764="DM", $T764, IF(OR(AU764="Y", AU764="IR"),$AM764,IF(AU764="C", IF($BI764="Y", IF($AF764="N/A", $Q764, $AF764), IF($AG764="N/A", $T764,$AG764)))))))</f>
        <v>4</v>
      </c>
      <c r="BN764" s="16">
        <f>IF(AV764="R", $CA764, IF(OR(AV764="P", AV764="T", AV764="N"), 0, IF($C764="DM", $T764, IF(OR(AV764="Y", AV764="IR"),$AM764,IF(AV764="C", IF($BI764="Y", IF($AF764="N/A", $Q764, $AF764), IF($AG764="N/A", $T764,$AG764)))))))</f>
        <v>4</v>
      </c>
      <c r="BO764" s="16">
        <f>IF(AW764="R", $CA764, IF(OR(AW764="P", AW764="T", AW764="N"), 0, IF($C764="DM", $T764, IF(OR(AW764="Y", AW764="IR"),$AM764,IF(AW764="C", IF($BI764="Y", IF($AF764="N/A", $Q764, $AF764), IF($AG764="N/A", $T764,$AG764)))))))</f>
        <v>4</v>
      </c>
      <c r="BP764" s="16">
        <f>IF(AX764="R", $CA764, IF(OR(AX764="P", AX764="T", AX764="N"), 0, IF($C764="DM", $T764, IF(OR(AX764="Y", AX764="IR"),$AM764,IF(AX764="C", IF($BI764="Y", IF($AF764="N/A", $Q764, $AF764), IF($AG764="N/A", $T764,$AG764)))))))</f>
        <v>4</v>
      </c>
      <c r="BQ764" s="16">
        <f>IF(AY764="R", $CA764, IF(OR(AY764="P", AY764="T", AY764="N"), 0, IF($C764="DM", $T764, IF(OR(AY764="Y", AY764="IR"),$AM764,IF(AY764="C", IF($BI764="Y", IF($AF764="N/A", $Q764, $AF764), IF($AG764="N/A", $T764,$AG764)))))))</f>
        <v>4</v>
      </c>
      <c r="BR764" s="16">
        <f>IF(AZ764="R", $CA764, IF(OR(AZ764="P", AZ764="T", AZ764="N"), 0, IF($C764="DM", $T764, IF(OR(AZ764="Y", AZ764="IR"),$AM764,IF(AZ764="C", IF($BI764="Y", IF($AF764="N/A", $Q764, $AF764), IF($AG764="N/A", $T764,$AG764)))))))</f>
        <v>4</v>
      </c>
      <c r="BS764" s="16">
        <f>IF(BA764="R", $CA764, IF(OR(BA764="P", BA764="T", BA764="N"), 0, IF($C764="DM", $T764, IF(OR(BA764="Y", BA764="IR"),$AM764,IF(BA764="C", IF($BI764="Y", IF($AF764="N/A", $Q764, $AF764), IF($AG764="N/A", $T764,$AG764)))))))</f>
        <v>4</v>
      </c>
      <c r="BT764" s="16">
        <f>IF(BB764="R", $CA764, IF(OR(BB764="P", BB764="T", BB764="N"), 0, IF($C764="DM", $T764, IF(OR(BB764="Y", BB764="IR"),$AM764,IF(BB764="C", IF($BI764="Y", IF($BA764="C", IF($AF764="N/A", $Q764, $AF764), IF($AF764="N/A", $T764, $AM764)), IF($AG764="N/A", $T764,$AG764)))))))</f>
        <v>4</v>
      </c>
      <c r="BU764" s="16">
        <f>IF(BC764="R", $CA764, IF(OR(BC764="P", BC764="T", BC764="N"), 0, IF($C764="DM", $T764, IF(OR(BC764="Y", BC764="IR"),$AM764,IF(BC764="C", IF($BI764="Y", IF($BA764="C", IF($AF764="N/A", $Q764, $AF764), IF($AF764="N/A", $T764, $AM764)), IF($AG764="N/A", $T764,$AG764)))))))</f>
        <v>4</v>
      </c>
      <c r="BV764" s="16">
        <f>IF(BD764="R", $CA764, IF(OR(BD764="P", BD764="T", BD764="N"), 0, IF($C764="DM", $T764, IF(OR(BD764="Y", BD764="IR"),$AM764,IF(BD764="C", IF($BI764="Y", IF($BA764="C", IF($AF764="N/A", $Q764, $AF764), IF($AF764="N/A", $T764, $AM764)), IF($AG764="N/A", $T764,$AG764)))))))</f>
        <v>4</v>
      </c>
      <c r="BW764" s="16">
        <f>IF(BE764="R", $CA764, IF(OR(BE764="P", BE764="T", BE764="N"), 0, IF($C764="DM", $T764, IF(OR(BE764="Y", BE764="IR"),$AM764,IF(BE764="C", IF($BI764="Y", IF($BA764="C", IF($AF764="N/A", $Q764, $AF764), IF($AF764="N/A", $T764, $AM764)), IF($AG764="N/A", $T764,$AG764)))))))</f>
        <v>4</v>
      </c>
      <c r="BX764" s="16">
        <f>IF(BF764="R", $CA764, IF(OR(BF764="P", BF764="T", BF764="N"), 0, IF($C764="DM", $T764, IF(OR(BF764="Y", BF764="IR"),$AM764,IF(BF764="C", IF($BI764="Y", IF($BA764="C", IF($AF764="N/A", $Q764, $AF764), IF($AF764="N/A", $T764, $AM764)), IF($AG764="N/A", $T764,$AG764)))))))</f>
        <v>4</v>
      </c>
      <c r="BY764" s="16">
        <f>IF(BG764="R", $CA764, IF(OR(BG764="P", BG764="T", BG764="N"), 0, IF($C764="DM", $T764, IF(OR(BG764="Y", BG764="IR"),$AM764,IF(BG764="C", IF($BI764="Y", IF($BA764="C", IF($AF764="N/A", $Q764, $AF764), IF($AF764="N/A", $T764, $AM764)), IF($AG764="N/A", $T764,$AG764)))))))</f>
        <v>4</v>
      </c>
      <c r="BZ764" s="16">
        <f>IF(BH764="R", $CA764, IF(OR(BH764="P", BH764="T", BH764="N"), 0, IF($C764="DM", $T764, IF(OR(BH764="Y", BH764="IR"),$AM764,IF(BH764="C", IF($BI764="Y", IF($BA764="C", IF($AF764="N/A", $Q764, $AF764), IF($AF764="N/A", $T764, $AM764)), IF($AG764="N/A", $T764,$AG764)))))))</f>
        <v>4</v>
      </c>
      <c r="CA764" s="15" t="s">
        <v>75</v>
      </c>
      <c r="CB764" s="16">
        <f>BZ764</f>
        <v>4</v>
      </c>
      <c r="CC764" s="15">
        <f>IF(OR($BH764="T", $BH764="R"), 0, IF($BH764="C", IF($BI764="Y", IF($BA764="C", 0, IF(AF764="N/A", Q764-T764, AF764-AG764)), IF($AF764="N/A", U764, AH764)), AN764))</f>
        <v>4</v>
      </c>
      <c r="CD764" s="15" t="str">
        <f>IF(OR($BH764="T", $BH764="R"), 0, IF($BH764="C", IF($BI764="Y", 0, IF($AF764="N/A", V764, AI764)), AO764))</f>
        <v>N/A</v>
      </c>
      <c r="CE764" s="15" t="str">
        <f>IF(OR($BH764="T", $BH764="R"), 0, IF($BH764="C", IF($BI764="Y", 0, IF($AF764="N/A", W764, AJ764)), AP764))</f>
        <v>N/A</v>
      </c>
      <c r="CF764" s="15" t="str">
        <f>IF(OR($BH764="T", $BH764="R"), 0, IF($BH764="C", IF($BI764="Y", 0, IF($AF764="N/A", X764, AK764)), AQ764))</f>
        <v>N/A</v>
      </c>
      <c r="CG764" t="str">
        <f>IF(AC764="N/A", "S:"&amp;L764&amp;" G:"&amp;M764&amp;" GR:"&amp;Q764, IF(AC764=0, "S:"&amp;L764&amp;" G:"&amp;M764&amp;" GR:"&amp;Q764, "S:"&amp;L764&amp;"/"&amp;AD764&amp;" G:"&amp;AE764&amp;" GR:"&amp;AF764))</f>
        <v>S:4 G:2 GR:0</v>
      </c>
    </row>
    <row r="765" spans="1:85" x14ac:dyDescent="0.25">
      <c r="A765" s="14">
        <v>5586</v>
      </c>
      <c r="B765" s="15" t="s">
        <v>2917</v>
      </c>
      <c r="C765" s="15" t="s">
        <v>70</v>
      </c>
      <c r="D765" s="15" t="s">
        <v>60</v>
      </c>
      <c r="E765" s="15">
        <f>VLOOKUP(B765, 'Rookie Year'!$A$2:$B$55679,2,FALSE)</f>
        <v>2021</v>
      </c>
      <c r="F765" s="15">
        <v>2024</v>
      </c>
      <c r="G765" s="15" t="s">
        <v>42</v>
      </c>
      <c r="H765" s="15" t="s">
        <v>1928</v>
      </c>
      <c r="I765" s="16">
        <v>1</v>
      </c>
      <c r="J765" s="15">
        <v>1</v>
      </c>
      <c r="K765" s="17">
        <f>IF(AND(G765&lt;&gt;"N",R765="N/A"), IF(I765&lt;4, 0, 0.25),IF(I765=1, IF(J765=1,0.25, 0.25), IF(I765&lt;13, 0.25, IF(I765&lt;26, 0.4, IF(I765&lt;51, 0.6, 0.75)))))</f>
        <v>0.25</v>
      </c>
      <c r="L765" s="16">
        <f>I765-M765</f>
        <v>0</v>
      </c>
      <c r="M765" s="16">
        <f>ROUNDUP(I765*K765,0)</f>
        <v>1</v>
      </c>
      <c r="N765" s="16">
        <f>M765*J765</f>
        <v>1</v>
      </c>
      <c r="O765" s="16">
        <v>0</v>
      </c>
      <c r="P765" s="16">
        <v>0</v>
      </c>
      <c r="Q765" s="16">
        <f>N765-O765-P765</f>
        <v>1</v>
      </c>
      <c r="R765" s="15" t="s">
        <v>75</v>
      </c>
      <c r="S765" s="15">
        <f>IF(R765="N/A", J765-($B$1-F765), J765-($B$1-R765))</f>
        <v>1</v>
      </c>
      <c r="T765" s="16">
        <f>IF($S765&lt;1, "N/A", $M765)</f>
        <v>1</v>
      </c>
      <c r="U765" s="16" t="str">
        <f>IF($S765&lt;2, "N/A", $M765)</f>
        <v>N/A</v>
      </c>
      <c r="V765" s="16" t="str">
        <f>IF($S765&lt;3, "N/A", $M765)</f>
        <v>N/A</v>
      </c>
      <c r="W765" s="16" t="str">
        <f>IF($S765&lt;4, "N/A", $M765)</f>
        <v>N/A</v>
      </c>
      <c r="X765" s="16" t="str">
        <f>IF($S765&lt;5, "N/A", $M765)</f>
        <v>N/A</v>
      </c>
      <c r="Y765" s="15" t="str">
        <f>IF(SUM(T765:X765)&lt;&gt;Q765, "CHECK", "OK")</f>
        <v>OK</v>
      </c>
      <c r="Z765" s="15" t="str">
        <f>IF(F765=$B$1, "No", IF(S765=1, "Yes", "No"))</f>
        <v>No</v>
      </c>
      <c r="AA765" s="18" t="str">
        <f>IF(C765="DM", "N/A", IF(Z765="No","N/A",VLOOKUP(B765,'Extension List'!$A$3:$R$1972,18,FALSE)))</f>
        <v>N/A</v>
      </c>
      <c r="AB765" s="15" t="str">
        <f>IF(C765="DM", "N/A", IF(Z765="No","N/A",VLOOKUP(B765,'Extension List'!$A$3:$T$1972,20,FALSE)))</f>
        <v>N/A</v>
      </c>
      <c r="AC765" s="15" t="str">
        <f>IF(AA765="N/A", "N/A", 0)</f>
        <v>N/A</v>
      </c>
      <c r="AD765" s="16" t="str">
        <f>IF(AE765="N/A", "N/A", AA765-AE765)</f>
        <v>N/A</v>
      </c>
      <c r="AE765" s="16" t="str">
        <f>IF(AA765="N/A", "N/A", IF(AC765&gt;0, IF(AA765&lt;13, ROUNDUP(0.25*AA765,0), IF(AA765&lt;26, ROUNDUP(0.4*AA765,0), IF(AA765&lt;51, ROUNDUP(0.6*AA765,0), ROUNDUP(0.75*AA765,0)))), "N/A"))</f>
        <v>N/A</v>
      </c>
      <c r="AF765" s="16" t="str">
        <f>IF(AD765="N/A","N/A", (AE765*AC765)+Q765)</f>
        <v>N/A</v>
      </c>
      <c r="AG765" s="16" t="str">
        <f>IF($AF765="N/A", "N/A", "TBC")</f>
        <v>N/A</v>
      </c>
      <c r="AH765" s="16" t="str">
        <f>IF($AF765="N/A", "N/A", "TBC")</f>
        <v>N/A</v>
      </c>
      <c r="AI765" s="16" t="str">
        <f>IF($AF765="N/A","N/A",IF(AC765&gt;1,"TBC","N/A"))</f>
        <v>N/A</v>
      </c>
      <c r="AJ765" s="16" t="str">
        <f>IF($AF765="N/A","N/A",IF(AC765&gt;2,"TBC","N/A"))</f>
        <v>N/A</v>
      </c>
      <c r="AK765" s="16" t="str">
        <f>IF($AF765="N/A","N/A",IF(AC765&gt;3,"TBC","N/A"))</f>
        <v>N/A</v>
      </c>
      <c r="AL765" s="16" t="str">
        <f>IF(AC765="N/A","N/A",IF(AC765&gt;0,IF(SUM(AG765:AK765)&lt;&gt;AF765,"CHECK","OK"),"N/A"))</f>
        <v>N/A</v>
      </c>
      <c r="AM765" s="16">
        <f>IF(AD765="N/A", L765+T765, L765+AG765)</f>
        <v>1</v>
      </c>
      <c r="AN765" s="16" t="str">
        <f>IF(AD765="N/A", IF(U765="N/A", "N/A", L765+U765), AD765+AH765)</f>
        <v>N/A</v>
      </c>
      <c r="AO765" s="16" t="str">
        <f>IF(AD765="N/A", IF(V765="N/A", "N/A", L765+V765), IF(AI765="N/A", "N/A", AD765+AI765))</f>
        <v>N/A</v>
      </c>
      <c r="AP765" s="16" t="str">
        <f>IF(AD765="N/A", IF(W765="N/A", "N/A", L765+W765), IF(AJ765="N/A", "N/A", AD765+AJ765))</f>
        <v>N/A</v>
      </c>
      <c r="AQ765" s="16" t="str">
        <f>IF(AD765="N/A", IF(X765="N/A", "N/A", L765+X765), IF(AK765="N/A", "N/A", AD765+AK765))</f>
        <v>N/A</v>
      </c>
      <c r="AR765" s="15" t="s">
        <v>40</v>
      </c>
      <c r="AS765" s="15" t="s">
        <v>40</v>
      </c>
      <c r="AT765" s="15" t="s">
        <v>40</v>
      </c>
      <c r="AU765" s="15" t="s">
        <v>40</v>
      </c>
      <c r="AV765" s="15" t="s">
        <v>40</v>
      </c>
      <c r="AW765" s="15" t="s">
        <v>40</v>
      </c>
      <c r="AX765" s="15" t="s">
        <v>40</v>
      </c>
      <c r="AY765" s="15" t="s">
        <v>44</v>
      </c>
      <c r="AZ765" s="15" t="s">
        <v>44</v>
      </c>
      <c r="BA765" s="15" t="s">
        <v>44</v>
      </c>
      <c r="BB765" s="15" t="s">
        <v>44</v>
      </c>
      <c r="BC765" s="15" t="s">
        <v>44</v>
      </c>
      <c r="BD765" s="15" t="s">
        <v>44</v>
      </c>
      <c r="BE765" s="15" t="s">
        <v>44</v>
      </c>
      <c r="BF765" s="15" t="s">
        <v>44</v>
      </c>
      <c r="BG765" s="15" t="s">
        <v>44</v>
      </c>
      <c r="BH765" s="15" t="s">
        <v>44</v>
      </c>
      <c r="BJ765" s="16">
        <f>IF(AR765="R", $CA765, IF(OR(AR765="P", AR765="T", AR765="N"), 0, IF($C765="DM", $T765, IF(OR(AR765="Y", AR765="IR"),$AM765,IF(AR765="C", IF($BI765="Y", IF($AF765="N/A", $Q765, $AF765), IF($AG765="N/A", $T765,$AG765)))))))</f>
        <v>1</v>
      </c>
      <c r="BK765" s="16">
        <f>IF(AS765="R", $CA765, IF(OR(AS765="P", AS765="T", AS765="N"), 0, IF($C765="DM", $T765, IF(OR(AS765="Y", AS765="IR"),$AM765,IF(AS765="C", IF($BI765="Y", IF($AF765="N/A", $Q765, $AF765), IF($AG765="N/A", $T765,$AG765)))))))</f>
        <v>1</v>
      </c>
      <c r="BL765" s="16">
        <f>IF(AT765="R", $CA765, IF(OR(AT765="P", AT765="T", AT765="N"), 0, IF($C765="DM", $T765, IF(OR(AT765="Y", AT765="IR"),$AM765,IF(AT765="C", IF($BI765="Y", IF($AF765="N/A", $Q765, $AF765), IF($AG765="N/A", $T765,$AG765)))))))</f>
        <v>1</v>
      </c>
      <c r="BM765" s="16">
        <f>IF(AU765="R", $CA765, IF(OR(AU765="P", AU765="T", AU765="N"), 0, IF($C765="DM", $T765, IF(OR(AU765="Y", AU765="IR"),$AM765,IF(AU765="C", IF($BI765="Y", IF($AF765="N/A", $Q765, $AF765), IF($AG765="N/A", $T765,$AG765)))))))</f>
        <v>1</v>
      </c>
      <c r="BN765" s="16">
        <f>IF(AV765="R", $CA765, IF(OR(AV765="P", AV765="T", AV765="N"), 0, IF($C765="DM", $T765, IF(OR(AV765="Y", AV765="IR"),$AM765,IF(AV765="C", IF($BI765="Y", IF($AF765="N/A", $Q765, $AF765), IF($AG765="N/A", $T765,$AG765)))))))</f>
        <v>1</v>
      </c>
      <c r="BO765" s="16">
        <f>IF(AW765="R", $CA765, IF(OR(AW765="P", AW765="T", AW765="N"), 0, IF($C765="DM", $T765, IF(OR(AW765="Y", AW765="IR"),$AM765,IF(AW765="C", IF($BI765="Y", IF($AF765="N/A", $Q765, $AF765), IF($AG765="N/A", $T765,$AG765)))))))</f>
        <v>1</v>
      </c>
      <c r="BP765" s="16">
        <f>IF(AX765="R", $CA765, IF(OR(AX765="P", AX765="T", AX765="N"), 0, IF($C765="DM", $T765, IF(OR(AX765="Y", AX765="IR"),$AM765,IF(AX765="C", IF($BI765="Y", IF($AF765="N/A", $Q765, $AF765), IF($AG765="N/A", $T765,$AG765)))))))</f>
        <v>1</v>
      </c>
      <c r="BQ765" s="16">
        <f>IF(AY765="R", $CA765, IF(OR(AY765="P", AY765="T", AY765="N"), 0, IF($C765="DM", $T765, IF(OR(AY765="Y", AY765="IR"),$AM765,IF(AY765="C", IF($BI765="Y", IF($AF765="N/A", $Q765, $AF765), IF($AG765="N/A", $T765,$AG765)))))))</f>
        <v>1</v>
      </c>
      <c r="BR765" s="16">
        <f>IF(AZ765="R", $CA765, IF(OR(AZ765="P", AZ765="T", AZ765="N"), 0, IF($C765="DM", $T765, IF(OR(AZ765="Y", AZ765="IR"),$AM765,IF(AZ765="C", IF($BI765="Y", IF($AF765="N/A", $Q765, $AF765), IF($AG765="N/A", $T765,$AG765)))))))</f>
        <v>1</v>
      </c>
      <c r="BS765" s="16">
        <f>IF(BA765="R", $CA765, IF(OR(BA765="P", BA765="T", BA765="N"), 0, IF($C765="DM", $T765, IF(OR(BA765="Y", BA765="IR"),$AM765,IF(BA765="C", IF($BI765="Y", IF($AF765="N/A", $Q765, $AF765), IF($AG765="N/A", $T765,$AG765)))))))</f>
        <v>1</v>
      </c>
      <c r="BT765" s="16">
        <f>IF(BB765="R", $CA765, IF(OR(BB765="P", BB765="T", BB765="N"), 0, IF($C765="DM", $T765, IF(OR(BB765="Y", BB765="IR"),$AM765,IF(BB765="C", IF($BI765="Y", IF($BA765="C", IF($AF765="N/A", $Q765, $AF765), IF($AF765="N/A", $T765, $AM765)), IF($AG765="N/A", $T765,$AG765)))))))</f>
        <v>1</v>
      </c>
      <c r="BU765" s="16">
        <f>IF(BC765="R", $CA765, IF(OR(BC765="P", BC765="T", BC765="N"), 0, IF($C765="DM", $T765, IF(OR(BC765="Y", BC765="IR"),$AM765,IF(BC765="C", IF($BI765="Y", IF($BA765="C", IF($AF765="N/A", $Q765, $AF765), IF($AF765="N/A", $T765, $AM765)), IF($AG765="N/A", $T765,$AG765)))))))</f>
        <v>1</v>
      </c>
      <c r="BV765" s="16">
        <f>IF(BD765="R", $CA765, IF(OR(BD765="P", BD765="T", BD765="N"), 0, IF($C765="DM", $T765, IF(OR(BD765="Y", BD765="IR"),$AM765,IF(BD765="C", IF($BI765="Y", IF($BA765="C", IF($AF765="N/A", $Q765, $AF765), IF($AF765="N/A", $T765, $AM765)), IF($AG765="N/A", $T765,$AG765)))))))</f>
        <v>1</v>
      </c>
      <c r="BW765" s="16">
        <f>IF(BE765="R", $CA765, IF(OR(BE765="P", BE765="T", BE765="N"), 0, IF($C765="DM", $T765, IF(OR(BE765="Y", BE765="IR"),$AM765,IF(BE765="C", IF($BI765="Y", IF($BA765="C", IF($AF765="N/A", $Q765, $AF765), IF($AF765="N/A", $T765, $AM765)), IF($AG765="N/A", $T765,$AG765)))))))</f>
        <v>1</v>
      </c>
      <c r="BX765" s="16">
        <f>IF(BF765="R", $CA765, IF(OR(BF765="P", BF765="T", BF765="N"), 0, IF($C765="DM", $T765, IF(OR(BF765="Y", BF765="IR"),$AM765,IF(BF765="C", IF($BI765="Y", IF($BA765="C", IF($AF765="N/A", $Q765, $AF765), IF($AF765="N/A", $T765, $AM765)), IF($AG765="N/A", $T765,$AG765)))))))</f>
        <v>1</v>
      </c>
      <c r="BY765" s="16">
        <f>IF(BG765="R", $CA765, IF(OR(BG765="P", BG765="T", BG765="N"), 0, IF($C765="DM", $T765, IF(OR(BG765="Y", BG765="IR"),$AM765,IF(BG765="C", IF($BI765="Y", IF($BA765="C", IF($AF765="N/A", $Q765, $AF765), IF($AF765="N/A", $T765, $AM765)), IF($AG765="N/A", $T765,$AG765)))))))</f>
        <v>1</v>
      </c>
      <c r="BZ765" s="16">
        <f>IF(BH765="R", $CA765, IF(OR(BH765="P", BH765="T", BH765="N"), 0, IF($C765="DM", $T765, IF(OR(BH765="Y", BH765="IR"),$AM765,IF(BH765="C", IF($BI765="Y", IF($BA765="C", IF($AF765="N/A", $Q765, $AF765), IF($AF765="N/A", $T765, $AM765)), IF($AG765="N/A", $T765,$AG765)))))))</f>
        <v>1</v>
      </c>
      <c r="CA765" s="15" t="s">
        <v>75</v>
      </c>
      <c r="CB765" s="16">
        <f>BZ765</f>
        <v>1</v>
      </c>
      <c r="CC765" s="15" t="str">
        <f>IF(OR($BH765="T", $BH765="R"), 0, IF($BH765="C", IF($BI765="Y", IF($BA765="C", 0, IF(AF765="N/A", Q765-T765, AF765-AG765)), IF($AF765="N/A", U765, AH765)), AN765))</f>
        <v>N/A</v>
      </c>
      <c r="CD765" s="15" t="str">
        <f>IF(OR($BH765="T", $BH765="R"), 0, IF($BH765="C", IF($BI765="Y", 0, IF($AF765="N/A", V765, AI765)), AO765))</f>
        <v>N/A</v>
      </c>
      <c r="CE765" s="15" t="str">
        <f>IF(OR($BH765="T", $BH765="R"), 0, IF($BH765="C", IF($BI765="Y", 0, IF($AF765="N/A", W765, AJ765)), AP765))</f>
        <v>N/A</v>
      </c>
      <c r="CF765" s="15" t="str">
        <f>IF(OR($BH765="T", $BH765="R"), 0, IF($BH765="C", IF($BI765="Y", 0, IF($AF765="N/A", X765, AK765)), AQ765))</f>
        <v>N/A</v>
      </c>
      <c r="CG765" t="str">
        <f>IF(AC765="N/A", "S:"&amp;L765&amp;" G:"&amp;M765&amp;" GR:"&amp;Q765, IF(AC765=0, "S:"&amp;L765&amp;" G:"&amp;M765&amp;" GR:"&amp;Q765, "S:"&amp;L765&amp;"/"&amp;AD765&amp;" G:"&amp;AE765&amp;" GR:"&amp;AF765))</f>
        <v>S:0 G:1 GR:1</v>
      </c>
    </row>
    <row r="766" spans="1:85" x14ac:dyDescent="0.25">
      <c r="A766" s="14">
        <v>5824</v>
      </c>
      <c r="B766" s="15" t="s">
        <v>3093</v>
      </c>
      <c r="C766" s="15" t="s">
        <v>70</v>
      </c>
      <c r="D766" s="15" t="s">
        <v>60</v>
      </c>
      <c r="E766" s="15">
        <f>VLOOKUP(B766, 'Rookie Year'!$A$2:$B$55679,2,FALSE)</f>
        <v>2024</v>
      </c>
      <c r="F766" s="15">
        <v>2024</v>
      </c>
      <c r="G766" s="15" t="s">
        <v>42</v>
      </c>
      <c r="H766" s="15">
        <v>9</v>
      </c>
      <c r="I766" s="16">
        <v>1</v>
      </c>
      <c r="J766" s="15">
        <v>1</v>
      </c>
      <c r="K766" s="17">
        <f>IF(AND(G766&lt;&gt;"N",R766="N/A"), IF(I766&lt;4, 0, 0.25),IF(I766=1, IF(J766=1,0.25, 0.25), IF(I766&lt;13, 0.25, IF(I766&lt;26, 0.4, IF(I766&lt;51, 0.6, 0.75)))))</f>
        <v>0.25</v>
      </c>
      <c r="L766" s="16">
        <f>I766-M766</f>
        <v>0</v>
      </c>
      <c r="M766" s="16">
        <f>ROUNDUP(I766*K766,0)</f>
        <v>1</v>
      </c>
      <c r="N766" s="16">
        <f>M766*J766</f>
        <v>1</v>
      </c>
      <c r="O766" s="16">
        <v>0</v>
      </c>
      <c r="P766" s="16">
        <v>0</v>
      </c>
      <c r="Q766" s="16">
        <f>N766-O766-P766</f>
        <v>1</v>
      </c>
      <c r="R766" s="15" t="s">
        <v>75</v>
      </c>
      <c r="S766" s="15">
        <f>IF(R766="N/A", J766-($B$1-F766), J766-($B$1-R766))</f>
        <v>1</v>
      </c>
      <c r="T766" s="16">
        <f>IF($S766&lt;1, "N/A", $M766)</f>
        <v>1</v>
      </c>
      <c r="U766" s="16" t="str">
        <f>IF($S766&lt;2, "N/A", $M766)</f>
        <v>N/A</v>
      </c>
      <c r="V766" s="16" t="str">
        <f>IF($S766&lt;3, "N/A", $M766)</f>
        <v>N/A</v>
      </c>
      <c r="W766" s="16" t="str">
        <f>IF($S766&lt;4, "N/A", $M766)</f>
        <v>N/A</v>
      </c>
      <c r="X766" s="16" t="str">
        <f>IF($S766&lt;5, "N/A", $M766)</f>
        <v>N/A</v>
      </c>
      <c r="Y766" s="15" t="str">
        <f>IF(SUM(T766:X766)&lt;&gt;Q766, "CHECK", "OK")</f>
        <v>OK</v>
      </c>
      <c r="Z766" s="15" t="str">
        <f>IF(F766=$B$1, "No", IF(S766=1, "Yes", "No"))</f>
        <v>No</v>
      </c>
      <c r="AA766" s="18" t="str">
        <f>IF(C766="DM", "N/A", IF(Z766="No","N/A",VLOOKUP(B766,'Extension List'!$A$3:$R$1972,18,FALSE)))</f>
        <v>N/A</v>
      </c>
      <c r="AB766" s="15" t="str">
        <f>IF(C766="DM", "N/A", IF(Z766="No","N/A",VLOOKUP(B766,'Extension List'!$A$3:$T$1972,20,FALSE)))</f>
        <v>N/A</v>
      </c>
      <c r="AC766" s="15" t="str">
        <f>IF(AA766="N/A", "N/A", 0)</f>
        <v>N/A</v>
      </c>
      <c r="AD766" s="16" t="str">
        <f>IF(AE766="N/A", "N/A", AA766-AE766)</f>
        <v>N/A</v>
      </c>
      <c r="AE766" s="16" t="str">
        <f>IF(AA766="N/A", "N/A", IF(AC766&gt;0, IF(AA766&lt;13, ROUNDUP(0.25*AA766,0), IF(AA766&lt;26, ROUNDUP(0.4*AA766,0), IF(AA766&lt;51, ROUNDUP(0.6*AA766,0), ROUNDUP(0.75*AA766,0)))), "N/A"))</f>
        <v>N/A</v>
      </c>
      <c r="AF766" s="16" t="str">
        <f>IF(AD766="N/A","N/A", (AE766*AC766)+Q766)</f>
        <v>N/A</v>
      </c>
      <c r="AG766" s="16" t="str">
        <f>IF($AF766="N/A", "N/A", "TBC")</f>
        <v>N/A</v>
      </c>
      <c r="AH766" s="16" t="str">
        <f>IF($AF766="N/A", "N/A", "TBC")</f>
        <v>N/A</v>
      </c>
      <c r="AI766" s="16" t="str">
        <f>IF($AF766="N/A","N/A",IF(AC766&gt;1,"TBC","N/A"))</f>
        <v>N/A</v>
      </c>
      <c r="AJ766" s="16" t="str">
        <f>IF($AF766="N/A","N/A",IF(AC766&gt;2,"TBC","N/A"))</f>
        <v>N/A</v>
      </c>
      <c r="AK766" s="16" t="str">
        <f>IF($AF766="N/A","N/A",IF(AC766&gt;3,"TBC","N/A"))</f>
        <v>N/A</v>
      </c>
      <c r="AL766" s="16" t="str">
        <f>IF(AC766="N/A","N/A",IF(AC766&gt;0,IF(SUM(AG766:AK766)&lt;&gt;AF766,"CHECK","OK"),"N/A"))</f>
        <v>N/A</v>
      </c>
      <c r="AM766" s="16">
        <f>IF(AD766="N/A", L766+T766, L766+AG766)</f>
        <v>1</v>
      </c>
      <c r="AN766" s="16" t="str">
        <f>IF(AD766="N/A", IF(U766="N/A", "N/A", L766+U766), AD766+AH766)</f>
        <v>N/A</v>
      </c>
      <c r="AO766" s="16" t="str">
        <f>IF(AD766="N/A", IF(V766="N/A", "N/A", L766+V766), IF(AI766="N/A", "N/A", AD766+AI766))</f>
        <v>N/A</v>
      </c>
      <c r="AP766" s="16" t="str">
        <f>IF(AD766="N/A", IF(W766="N/A", "N/A", L766+W766), IF(AJ766="N/A", "N/A", AD766+AJ766))</f>
        <v>N/A</v>
      </c>
      <c r="AQ766" s="16" t="str">
        <f>IF(AD766="N/A", IF(X766="N/A", "N/A", L766+X766), IF(AK766="N/A", "N/A", AD766+AK766))</f>
        <v>N/A</v>
      </c>
      <c r="AR766" s="15" t="s">
        <v>42</v>
      </c>
      <c r="AS766" s="15" t="s">
        <v>42</v>
      </c>
      <c r="AT766" s="15" t="s">
        <v>42</v>
      </c>
      <c r="AU766" s="15" t="s">
        <v>42</v>
      </c>
      <c r="AV766" s="15" t="s">
        <v>42</v>
      </c>
      <c r="AW766" s="15" t="s">
        <v>42</v>
      </c>
      <c r="AX766" s="15" t="s">
        <v>42</v>
      </c>
      <c r="AY766" s="15" t="s">
        <v>42</v>
      </c>
      <c r="AZ766" s="15" t="s">
        <v>42</v>
      </c>
      <c r="BA766" s="15" t="s">
        <v>40</v>
      </c>
      <c r="BB766" s="15" t="s">
        <v>40</v>
      </c>
      <c r="BC766" s="15" t="s">
        <v>40</v>
      </c>
      <c r="BD766" s="15" t="s">
        <v>40</v>
      </c>
      <c r="BE766" s="15" t="s">
        <v>40</v>
      </c>
      <c r="BF766" s="15" t="s">
        <v>40</v>
      </c>
      <c r="BG766" s="15" t="s">
        <v>40</v>
      </c>
      <c r="BH766" s="15" t="s">
        <v>40</v>
      </c>
      <c r="BJ766" s="16">
        <f>IF(AR766="R", $CA766, IF(OR(AR766="P", AR766="T", AR766="N"), 0, IF($C766="DM", $T766, IF(OR(AR766="Y", AR766="IR"),$AM766,IF(AR766="C", IF($BI766="Y", IF($AF766="N/A", $Q766, $AF766), IF($AG766="N/A", $T766,$AG766)))))))</f>
        <v>0</v>
      </c>
      <c r="BK766" s="16">
        <f>IF(AS766="R", $CA766, IF(OR(AS766="P", AS766="T", AS766="N"), 0, IF($C766="DM", $T766, IF(OR(AS766="Y", AS766="IR"),$AM766,IF(AS766="C", IF($BI766="Y", IF($AF766="N/A", $Q766, $AF766), IF($AG766="N/A", $T766,$AG766)))))))</f>
        <v>0</v>
      </c>
      <c r="BL766" s="16">
        <f>IF(AT766="R", $CA766, IF(OR(AT766="P", AT766="T", AT766="N"), 0, IF($C766="DM", $T766, IF(OR(AT766="Y", AT766="IR"),$AM766,IF(AT766="C", IF($BI766="Y", IF($AF766="N/A", $Q766, $AF766), IF($AG766="N/A", $T766,$AG766)))))))</f>
        <v>0</v>
      </c>
      <c r="BM766" s="16">
        <f>IF(AU766="R", $CA766, IF(OR(AU766="P", AU766="T", AU766="N"), 0, IF($C766="DM", $T766, IF(OR(AU766="Y", AU766="IR"),$AM766,IF(AU766="C", IF($BI766="Y", IF($AF766="N/A", $Q766, $AF766), IF($AG766="N/A", $T766,$AG766)))))))</f>
        <v>0</v>
      </c>
      <c r="BN766" s="16">
        <f>IF(AV766="R", $CA766, IF(OR(AV766="P", AV766="T", AV766="N"), 0, IF($C766="DM", $T766, IF(OR(AV766="Y", AV766="IR"),$AM766,IF(AV766="C", IF($BI766="Y", IF($AF766="N/A", $Q766, $AF766), IF($AG766="N/A", $T766,$AG766)))))))</f>
        <v>0</v>
      </c>
      <c r="BO766" s="16">
        <f>IF(AW766="R", $CA766, IF(OR(AW766="P", AW766="T", AW766="N"), 0, IF($C766="DM", $T766, IF(OR(AW766="Y", AW766="IR"),$AM766,IF(AW766="C", IF($BI766="Y", IF($AF766="N/A", $Q766, $AF766), IF($AG766="N/A", $T766,$AG766)))))))</f>
        <v>0</v>
      </c>
      <c r="BP766" s="16">
        <f>IF(AX766="R", $CA766, IF(OR(AX766="P", AX766="T", AX766="N"), 0, IF($C766="DM", $T766, IF(OR(AX766="Y", AX766="IR"),$AM766,IF(AX766="C", IF($BI766="Y", IF($AF766="N/A", $Q766, $AF766), IF($AG766="N/A", $T766,$AG766)))))))</f>
        <v>0</v>
      </c>
      <c r="BQ766" s="16">
        <f>IF(AY766="R", $CA766, IF(OR(AY766="P", AY766="T", AY766="N"), 0, IF($C766="DM", $T766, IF(OR(AY766="Y", AY766="IR"),$AM766,IF(AY766="C", IF($BI766="Y", IF($AF766="N/A", $Q766, $AF766), IF($AG766="N/A", $T766,$AG766)))))))</f>
        <v>0</v>
      </c>
      <c r="BR766" s="16">
        <f>IF(AZ766="R", $CA766, IF(OR(AZ766="P", AZ766="T", AZ766="N"), 0, IF($C766="DM", $T766, IF(OR(AZ766="Y", AZ766="IR"),$AM766,IF(AZ766="C", IF($BI766="Y", IF($AF766="N/A", $Q766, $AF766), IF($AG766="N/A", $T766,$AG766)))))))</f>
        <v>0</v>
      </c>
      <c r="BS766" s="16">
        <f>IF(BA766="R", $CA766, IF(OR(BA766="P", BA766="T", BA766="N"), 0, IF($C766="DM", $T766, IF(OR(BA766="Y", BA766="IR"),$AM766,IF(BA766="C", IF($BI766="Y", IF($AF766="N/A", $Q766, $AF766), IF($AG766="N/A", $T766,$AG766)))))))</f>
        <v>1</v>
      </c>
      <c r="BT766" s="16">
        <f>IF(BB766="R", $CA766, IF(OR(BB766="P", BB766="T", BB766="N"), 0, IF($C766="DM", $T766, IF(OR(BB766="Y", BB766="IR"),$AM766,IF(BB766="C", IF($BI766="Y", IF($BA766="C", IF($AF766="N/A", $Q766, $AF766), IF($AF766="N/A", $T766, $AM766)), IF($AG766="N/A", $T766,$AG766)))))))</f>
        <v>1</v>
      </c>
      <c r="BU766" s="16">
        <f>IF(BC766="R", $CA766, IF(OR(BC766="P", BC766="T", BC766="N"), 0, IF($C766="DM", $T766, IF(OR(BC766="Y", BC766="IR"),$AM766,IF(BC766="C", IF($BI766="Y", IF($BA766="C", IF($AF766="N/A", $Q766, $AF766), IF($AF766="N/A", $T766, $AM766)), IF($AG766="N/A", $T766,$AG766)))))))</f>
        <v>1</v>
      </c>
      <c r="BV766" s="16">
        <f>IF(BD766="R", $CA766, IF(OR(BD766="P", BD766="T", BD766="N"), 0, IF($C766="DM", $T766, IF(OR(BD766="Y", BD766="IR"),$AM766,IF(BD766="C", IF($BI766="Y", IF($BA766="C", IF($AF766="N/A", $Q766, $AF766), IF($AF766="N/A", $T766, $AM766)), IF($AG766="N/A", $T766,$AG766)))))))</f>
        <v>1</v>
      </c>
      <c r="BW766" s="16">
        <f>IF(BE766="R", $CA766, IF(OR(BE766="P", BE766="T", BE766="N"), 0, IF($C766="DM", $T766, IF(OR(BE766="Y", BE766="IR"),$AM766,IF(BE766="C", IF($BI766="Y", IF($BA766="C", IF($AF766="N/A", $Q766, $AF766), IF($AF766="N/A", $T766, $AM766)), IF($AG766="N/A", $T766,$AG766)))))))</f>
        <v>1</v>
      </c>
      <c r="BX766" s="16">
        <f>IF(BF766="R", $CA766, IF(OR(BF766="P", BF766="T", BF766="N"), 0, IF($C766="DM", $T766, IF(OR(BF766="Y", BF766="IR"),$AM766,IF(BF766="C", IF($BI766="Y", IF($BA766="C", IF($AF766="N/A", $Q766, $AF766), IF($AF766="N/A", $T766, $AM766)), IF($AG766="N/A", $T766,$AG766)))))))</f>
        <v>1</v>
      </c>
      <c r="BY766" s="16">
        <f>IF(BG766="R", $CA766, IF(OR(BG766="P", BG766="T", BG766="N"), 0, IF($C766="DM", $T766, IF(OR(BG766="Y", BG766="IR"),$AM766,IF(BG766="C", IF($BI766="Y", IF($BA766="C", IF($AF766="N/A", $Q766, $AF766), IF($AF766="N/A", $T766, $AM766)), IF($AG766="N/A", $T766,$AG766)))))))</f>
        <v>1</v>
      </c>
      <c r="BZ766" s="16">
        <f>IF(BH766="R", $CA766, IF(OR(BH766="P", BH766="T", BH766="N"), 0, IF($C766="DM", $T766, IF(OR(BH766="Y", BH766="IR"),$AM766,IF(BH766="C", IF($BI766="Y", IF($BA766="C", IF($AF766="N/A", $Q766, $AF766), IF($AF766="N/A", $T766, $AM766)), IF($AG766="N/A", $T766,$AG766)))))))</f>
        <v>1</v>
      </c>
      <c r="CA766" s="15" t="s">
        <v>75</v>
      </c>
      <c r="CB766" s="16">
        <f>BZ766</f>
        <v>1</v>
      </c>
      <c r="CC766" s="15" t="str">
        <f>IF(OR($BH766="T", $BH766="R"), 0, IF($BH766="C", IF($BI766="Y", IF($BA766="C", 0, IF(AF766="N/A", Q766-T766, AF766-AG766)), IF($AF766="N/A", U766, AH766)), AN766))</f>
        <v>N/A</v>
      </c>
      <c r="CD766" s="15" t="str">
        <f>IF(OR($BH766="T", $BH766="R"), 0, IF($BH766="C", IF($BI766="Y", 0, IF($AF766="N/A", V766, AI766)), AO766))</f>
        <v>N/A</v>
      </c>
      <c r="CE766" s="15" t="str">
        <f>IF(OR($BH766="T", $BH766="R"), 0, IF($BH766="C", IF($BI766="Y", 0, IF($AF766="N/A", W766, AJ766)), AP766))</f>
        <v>N/A</v>
      </c>
      <c r="CF766" s="15" t="str">
        <f>IF(OR($BH766="T", $BH766="R"), 0, IF($BH766="C", IF($BI766="Y", 0, IF($AF766="N/A", X766, AK766)), AQ766))</f>
        <v>N/A</v>
      </c>
    </row>
    <row r="767" spans="1:85" x14ac:dyDescent="0.25">
      <c r="A767" s="14">
        <v>5805</v>
      </c>
      <c r="B767" s="15" t="s">
        <v>2897</v>
      </c>
      <c r="C767" s="15" t="s">
        <v>70</v>
      </c>
      <c r="D767" s="15" t="s">
        <v>60</v>
      </c>
      <c r="E767" s="15">
        <f>VLOOKUP(B767, 'Rookie Year'!$A$2:$B$55679,2,FALSE)</f>
        <v>2021</v>
      </c>
      <c r="F767" s="15">
        <v>2024</v>
      </c>
      <c r="G767" s="15" t="s">
        <v>42</v>
      </c>
      <c r="H767" s="15">
        <v>7</v>
      </c>
      <c r="I767" s="16">
        <v>1</v>
      </c>
      <c r="J767" s="15">
        <v>1</v>
      </c>
      <c r="K767" s="17">
        <f>IF(AND(G767&lt;&gt;"N",R767="N/A"), IF(I767&lt;4, 0, 0.25),IF(I767=1, IF(J767=1,0.25, 0.25), IF(I767&lt;13, 0.25, IF(I767&lt;26, 0.4, IF(I767&lt;51, 0.6, 0.75)))))</f>
        <v>0.25</v>
      </c>
      <c r="L767" s="16">
        <f>I767-M767</f>
        <v>0</v>
      </c>
      <c r="M767" s="16">
        <f>ROUNDUP(I767*K767,0)</f>
        <v>1</v>
      </c>
      <c r="N767" s="16">
        <f>M767*J767</f>
        <v>1</v>
      </c>
      <c r="O767" s="16">
        <v>0</v>
      </c>
      <c r="P767" s="16">
        <v>0</v>
      </c>
      <c r="Q767" s="16">
        <f>N767-O767-P767</f>
        <v>1</v>
      </c>
      <c r="R767" s="15" t="s">
        <v>75</v>
      </c>
      <c r="S767" s="15">
        <f>IF(R767="N/A", J767-($B$1-F767), J767-($B$1-R767))</f>
        <v>1</v>
      </c>
      <c r="T767" s="16">
        <f>IF($S767&lt;1, "N/A", $M767)</f>
        <v>1</v>
      </c>
      <c r="U767" s="16" t="str">
        <f>IF($S767&lt;2, "N/A", $M767)</f>
        <v>N/A</v>
      </c>
      <c r="V767" s="16" t="str">
        <f>IF($S767&lt;3, "N/A", $M767)</f>
        <v>N/A</v>
      </c>
      <c r="W767" s="16" t="str">
        <f>IF($S767&lt;4, "N/A", $M767)</f>
        <v>N/A</v>
      </c>
      <c r="X767" s="16" t="str">
        <f>IF($S767&lt;5, "N/A", $M767)</f>
        <v>N/A</v>
      </c>
      <c r="Y767" s="15" t="str">
        <f>IF(SUM(T767:X767)&lt;&gt;Q767, "CHECK", "OK")</f>
        <v>OK</v>
      </c>
      <c r="Z767" s="15" t="str">
        <f>IF(F767=$B$1, "No", IF(S767=1, "Yes", "No"))</f>
        <v>No</v>
      </c>
      <c r="AA767" s="18" t="str">
        <f>IF(C767="DM", "N/A", IF(Z767="No","N/A",VLOOKUP(B767,'Extension List'!$A$3:$R$1972,18,FALSE)))</f>
        <v>N/A</v>
      </c>
      <c r="AB767" s="15" t="str">
        <f>IF(C767="DM", "N/A", IF(Z767="No","N/A",VLOOKUP(B767,'Extension List'!$A$3:$T$1972,20,FALSE)))</f>
        <v>N/A</v>
      </c>
      <c r="AC767" s="15" t="str">
        <f>IF(AA767="N/A", "N/A", 0)</f>
        <v>N/A</v>
      </c>
      <c r="AD767" s="16" t="str">
        <f>IF(AE767="N/A", "N/A", AA767-AE767)</f>
        <v>N/A</v>
      </c>
      <c r="AE767" s="16" t="str">
        <f>IF(AA767="N/A", "N/A", IF(AC767&gt;0, IF(AA767&lt;13, ROUNDUP(0.25*AA767,0), IF(AA767&lt;26, ROUNDUP(0.4*AA767,0), IF(AA767&lt;51, ROUNDUP(0.6*AA767,0), ROUNDUP(0.75*AA767,0)))), "N/A"))</f>
        <v>N/A</v>
      </c>
      <c r="AF767" s="16" t="str">
        <f>IF(AD767="N/A","N/A", (AE767*AC767)+Q767)</f>
        <v>N/A</v>
      </c>
      <c r="AG767" s="16" t="str">
        <f>IF($AF767="N/A", "N/A", "TBC")</f>
        <v>N/A</v>
      </c>
      <c r="AH767" s="16" t="str">
        <f>IF($AF767="N/A", "N/A", "TBC")</f>
        <v>N/A</v>
      </c>
      <c r="AI767" s="16" t="str">
        <f>IF($AF767="N/A","N/A",IF(AC767&gt;1,"TBC","N/A"))</f>
        <v>N/A</v>
      </c>
      <c r="AJ767" s="16" t="str">
        <f>IF($AF767="N/A","N/A",IF(AC767&gt;2,"TBC","N/A"))</f>
        <v>N/A</v>
      </c>
      <c r="AK767" s="16" t="str">
        <f>IF($AF767="N/A","N/A",IF(AC767&gt;3,"TBC","N/A"))</f>
        <v>N/A</v>
      </c>
      <c r="AL767" s="16" t="str">
        <f>IF(AC767="N/A","N/A",IF(AC767&gt;0,IF(SUM(AG767:AK767)&lt;&gt;AF767,"CHECK","OK"),"N/A"))</f>
        <v>N/A</v>
      </c>
      <c r="AM767" s="16">
        <f>IF(AD767="N/A", L767+T767, L767+AG767)</f>
        <v>1</v>
      </c>
      <c r="AN767" s="16" t="str">
        <f>IF(AD767="N/A", IF(U767="N/A", "N/A", L767+U767), AD767+AH767)</f>
        <v>N/A</v>
      </c>
      <c r="AO767" s="16" t="str">
        <f>IF(AD767="N/A", IF(V767="N/A", "N/A", L767+V767), IF(AI767="N/A", "N/A", AD767+AI767))</f>
        <v>N/A</v>
      </c>
      <c r="AP767" s="16" t="str">
        <f>IF(AD767="N/A", IF(W767="N/A", "N/A", L767+W767), IF(AJ767="N/A", "N/A", AD767+AJ767))</f>
        <v>N/A</v>
      </c>
      <c r="AQ767" s="16" t="str">
        <f>IF(AD767="N/A", IF(X767="N/A", "N/A", L767+X767), IF(AK767="N/A", "N/A", AD767+AK767))</f>
        <v>N/A</v>
      </c>
      <c r="AR767" s="15" t="s">
        <v>42</v>
      </c>
      <c r="AS767" s="15" t="s">
        <v>42</v>
      </c>
      <c r="AT767" s="15" t="s">
        <v>42</v>
      </c>
      <c r="AU767" s="15" t="s">
        <v>42</v>
      </c>
      <c r="AV767" s="15" t="s">
        <v>42</v>
      </c>
      <c r="AW767" s="15" t="s">
        <v>42</v>
      </c>
      <c r="AX767" s="15" t="s">
        <v>42</v>
      </c>
      <c r="AY767" s="15" t="s">
        <v>40</v>
      </c>
      <c r="AZ767" s="15" t="s">
        <v>40</v>
      </c>
      <c r="BA767" s="15" t="s">
        <v>40</v>
      </c>
      <c r="BB767" s="15" t="s">
        <v>40</v>
      </c>
      <c r="BC767" s="15" t="s">
        <v>40</v>
      </c>
      <c r="BD767" s="15" t="s">
        <v>40</v>
      </c>
      <c r="BE767" s="15" t="s">
        <v>40</v>
      </c>
      <c r="BF767" s="15" t="s">
        <v>40</v>
      </c>
      <c r="BG767" s="15" t="s">
        <v>40</v>
      </c>
      <c r="BH767" s="15" t="s">
        <v>40</v>
      </c>
      <c r="BJ767" s="16">
        <f>IF(AR767="R", $CA767, IF(OR(AR767="P", AR767="T", AR767="N"), 0, IF($C767="DM", $T767, IF(OR(AR767="Y", AR767="IR"),$AM767,IF(AR767="C", IF($BI767="Y", IF($AF767="N/A", $Q767, $AF767), IF($AG767="N/A", $T767,$AG767)))))))</f>
        <v>0</v>
      </c>
      <c r="BK767" s="16">
        <f>IF(AS767="R", $CA767, IF(OR(AS767="P", AS767="T", AS767="N"), 0, IF($C767="DM", $T767, IF(OR(AS767="Y", AS767="IR"),$AM767,IF(AS767="C", IF($BI767="Y", IF($AF767="N/A", $Q767, $AF767), IF($AG767="N/A", $T767,$AG767)))))))</f>
        <v>0</v>
      </c>
      <c r="BL767" s="16">
        <f>IF(AT767="R", $CA767, IF(OR(AT767="P", AT767="T", AT767="N"), 0, IF($C767="DM", $T767, IF(OR(AT767="Y", AT767="IR"),$AM767,IF(AT767="C", IF($BI767="Y", IF($AF767="N/A", $Q767, $AF767), IF($AG767="N/A", $T767,$AG767)))))))</f>
        <v>0</v>
      </c>
      <c r="BM767" s="16">
        <f>IF(AU767="R", $CA767, IF(OR(AU767="P", AU767="T", AU767="N"), 0, IF($C767="DM", $T767, IF(OR(AU767="Y", AU767="IR"),$AM767,IF(AU767="C", IF($BI767="Y", IF($AF767="N/A", $Q767, $AF767), IF($AG767="N/A", $T767,$AG767)))))))</f>
        <v>0</v>
      </c>
      <c r="BN767" s="16">
        <f>IF(AV767="R", $CA767, IF(OR(AV767="P", AV767="T", AV767="N"), 0, IF($C767="DM", $T767, IF(OR(AV767="Y", AV767="IR"),$AM767,IF(AV767="C", IF($BI767="Y", IF($AF767="N/A", $Q767, $AF767), IF($AG767="N/A", $T767,$AG767)))))))</f>
        <v>0</v>
      </c>
      <c r="BO767" s="16">
        <f>IF(AW767="R", $CA767, IF(OR(AW767="P", AW767="T", AW767="N"), 0, IF($C767="DM", $T767, IF(OR(AW767="Y", AW767="IR"),$AM767,IF(AW767="C", IF($BI767="Y", IF($AF767="N/A", $Q767, $AF767), IF($AG767="N/A", $T767,$AG767)))))))</f>
        <v>0</v>
      </c>
      <c r="BP767" s="16">
        <f>IF(AX767="R", $CA767, IF(OR(AX767="P", AX767="T", AX767="N"), 0, IF($C767="DM", $T767, IF(OR(AX767="Y", AX767="IR"),$AM767,IF(AX767="C", IF($BI767="Y", IF($AF767="N/A", $Q767, $AF767), IF($AG767="N/A", $T767,$AG767)))))))</f>
        <v>0</v>
      </c>
      <c r="BQ767" s="16">
        <f>IF(AY767="R", $CA767, IF(OR(AY767="P", AY767="T", AY767="N"), 0, IF($C767="DM", $T767, IF(OR(AY767="Y", AY767="IR"),$AM767,IF(AY767="C", IF($BI767="Y", IF($AF767="N/A", $Q767, $AF767), IF($AG767="N/A", $T767,$AG767)))))))</f>
        <v>1</v>
      </c>
      <c r="BR767" s="16">
        <f>IF(AZ767="R", $CA767, IF(OR(AZ767="P", AZ767="T", AZ767="N"), 0, IF($C767="DM", $T767, IF(OR(AZ767="Y", AZ767="IR"),$AM767,IF(AZ767="C", IF($BI767="Y", IF($AF767="N/A", $Q767, $AF767), IF($AG767="N/A", $T767,$AG767)))))))</f>
        <v>1</v>
      </c>
      <c r="BS767" s="16">
        <f>IF(BA767="R", $CA767, IF(OR(BA767="P", BA767="T", BA767="N"), 0, IF($C767="DM", $T767, IF(OR(BA767="Y", BA767="IR"),$AM767,IF(BA767="C", IF($BI767="Y", IF($AF767="N/A", $Q767, $AF767), IF($AG767="N/A", $T767,$AG767)))))))</f>
        <v>1</v>
      </c>
      <c r="BT767" s="16">
        <f>IF(BB767="R", $CA767, IF(OR(BB767="P", BB767="T", BB767="N"), 0, IF($C767="DM", $T767, IF(OR(BB767="Y", BB767="IR"),$AM767,IF(BB767="C", IF($BI767="Y", IF($BA767="C", IF($AF767="N/A", $Q767, $AF767), IF($AF767="N/A", $T767, $AM767)), IF($AG767="N/A", $T767,$AG767)))))))</f>
        <v>1</v>
      </c>
      <c r="BU767" s="16">
        <f>IF(BC767="R", $CA767, IF(OR(BC767="P", BC767="T", BC767="N"), 0, IF($C767="DM", $T767, IF(OR(BC767="Y", BC767="IR"),$AM767,IF(BC767="C", IF($BI767="Y", IF($BA767="C", IF($AF767="N/A", $Q767, $AF767), IF($AF767="N/A", $T767, $AM767)), IF($AG767="N/A", $T767,$AG767)))))))</f>
        <v>1</v>
      </c>
      <c r="BV767" s="16">
        <f>IF(BD767="R", $CA767, IF(OR(BD767="P", BD767="T", BD767="N"), 0, IF($C767="DM", $T767, IF(OR(BD767="Y", BD767="IR"),$AM767,IF(BD767="C", IF($BI767="Y", IF($BA767="C", IF($AF767="N/A", $Q767, $AF767), IF($AF767="N/A", $T767, $AM767)), IF($AG767="N/A", $T767,$AG767)))))))</f>
        <v>1</v>
      </c>
      <c r="BW767" s="16">
        <f>IF(BE767="R", $CA767, IF(OR(BE767="P", BE767="T", BE767="N"), 0, IF($C767="DM", $T767, IF(OR(BE767="Y", BE767="IR"),$AM767,IF(BE767="C", IF($BI767="Y", IF($BA767="C", IF($AF767="N/A", $Q767, $AF767), IF($AF767="N/A", $T767, $AM767)), IF($AG767="N/A", $T767,$AG767)))))))</f>
        <v>1</v>
      </c>
      <c r="BX767" s="16">
        <f>IF(BF767="R", $CA767, IF(OR(BF767="P", BF767="T", BF767="N"), 0, IF($C767="DM", $T767, IF(OR(BF767="Y", BF767="IR"),$AM767,IF(BF767="C", IF($BI767="Y", IF($BA767="C", IF($AF767="N/A", $Q767, $AF767), IF($AF767="N/A", $T767, $AM767)), IF($AG767="N/A", $T767,$AG767)))))))</f>
        <v>1</v>
      </c>
      <c r="BY767" s="16">
        <f>IF(BG767="R", $CA767, IF(OR(BG767="P", BG767="T", BG767="N"), 0, IF($C767="DM", $T767, IF(OR(BG767="Y", BG767="IR"),$AM767,IF(BG767="C", IF($BI767="Y", IF($BA767="C", IF($AF767="N/A", $Q767, $AF767), IF($AF767="N/A", $T767, $AM767)), IF($AG767="N/A", $T767,$AG767)))))))</f>
        <v>1</v>
      </c>
      <c r="BZ767" s="16">
        <f>IF(BH767="R", $CA767, IF(OR(BH767="P", BH767="T", BH767="N"), 0, IF($C767="DM", $T767, IF(OR(BH767="Y", BH767="IR"),$AM767,IF(BH767="C", IF($BI767="Y", IF($BA767="C", IF($AF767="N/A", $Q767, $AF767), IF($AF767="N/A", $T767, $AM767)), IF($AG767="N/A", $T767,$AG767)))))))</f>
        <v>1</v>
      </c>
      <c r="CA767" s="15" t="s">
        <v>75</v>
      </c>
      <c r="CB767" s="16">
        <f>BZ767</f>
        <v>1</v>
      </c>
      <c r="CC767" s="15" t="str">
        <f>IF(OR($BH767="T", $BH767="R"), 0, IF($BH767="C", IF($BI767="Y", IF($BA767="C", 0, IF(AF767="N/A", Q767-T767, AF767-AG767)), IF($AF767="N/A", U767, AH767)), AN767))</f>
        <v>N/A</v>
      </c>
      <c r="CD767" s="15" t="str">
        <f>IF(OR($BH767="T", $BH767="R"), 0, IF($BH767="C", IF($BI767="Y", 0, IF($AF767="N/A", V767, AI767)), AO767))</f>
        <v>N/A</v>
      </c>
      <c r="CE767" s="15" t="str">
        <f>IF(OR($BH767="T", $BH767="R"), 0, IF($BH767="C", IF($BI767="Y", 0, IF($AF767="N/A", W767, AJ767)), AP767))</f>
        <v>N/A</v>
      </c>
      <c r="CF767" s="15" t="str">
        <f>IF(OR($BH767="T", $BH767="R"), 0, IF($BH767="C", IF($BI767="Y", 0, IF($AF767="N/A", X767, AK767)), AQ767))</f>
        <v>N/A</v>
      </c>
    </row>
    <row r="768" spans="1:85" x14ac:dyDescent="0.25">
      <c r="A768" s="14">
        <v>5769</v>
      </c>
      <c r="B768" s="15" t="s">
        <v>3080</v>
      </c>
      <c r="C768" s="15" t="s">
        <v>70</v>
      </c>
      <c r="D768" s="15" t="s">
        <v>60</v>
      </c>
      <c r="E768" s="15">
        <f>VLOOKUP(B768, 'Rookie Year'!$A$2:$B$55679,2,FALSE)</f>
        <v>2022</v>
      </c>
      <c r="F768" s="15">
        <v>2024</v>
      </c>
      <c r="G768" s="15" t="s">
        <v>42</v>
      </c>
      <c r="H768" s="15">
        <v>3</v>
      </c>
      <c r="I768" s="16">
        <v>1</v>
      </c>
      <c r="J768" s="15">
        <v>1</v>
      </c>
      <c r="K768" s="17">
        <f>IF(AND(G768&lt;&gt;"N",R768="N/A"), IF(I768&lt;4, 0, 0.25),IF(I768=1, IF(J768=1,0.25, 0.25), IF(I768&lt;13, 0.25, IF(I768&lt;26, 0.4, IF(I768&lt;51, 0.6, 0.75)))))</f>
        <v>0.25</v>
      </c>
      <c r="L768" s="16">
        <f>I768-M768</f>
        <v>0</v>
      </c>
      <c r="M768" s="16">
        <f>ROUNDUP(I768*K768,0)</f>
        <v>1</v>
      </c>
      <c r="N768" s="16">
        <f>M768*J768</f>
        <v>1</v>
      </c>
      <c r="O768" s="16">
        <v>0</v>
      </c>
      <c r="P768" s="16">
        <v>0</v>
      </c>
      <c r="Q768" s="16">
        <f>N768-O768-P768</f>
        <v>1</v>
      </c>
      <c r="R768" s="15" t="s">
        <v>75</v>
      </c>
      <c r="S768" s="15">
        <f>IF(R768="N/A", J768-($B$1-F768), J768-($B$1-R768))</f>
        <v>1</v>
      </c>
      <c r="T768" s="16">
        <f>IF($S768&lt;1, "N/A", $M768)</f>
        <v>1</v>
      </c>
      <c r="U768" s="16" t="str">
        <f>IF($S768&lt;2, "N/A", $M768)</f>
        <v>N/A</v>
      </c>
      <c r="V768" s="16" t="str">
        <f>IF($S768&lt;3, "N/A", $M768)</f>
        <v>N/A</v>
      </c>
      <c r="W768" s="16" t="str">
        <f>IF($S768&lt;4, "N/A", $M768)</f>
        <v>N/A</v>
      </c>
      <c r="X768" s="16" t="str">
        <f>IF($S768&lt;5, "N/A", $M768)</f>
        <v>N/A</v>
      </c>
      <c r="Y768" s="15" t="str">
        <f>IF(SUM(T768:X768)&lt;&gt;Q768, "CHECK", "OK")</f>
        <v>OK</v>
      </c>
      <c r="Z768" s="15" t="str">
        <f>IF(F768=$B$1, "No", IF(S768=1, "Yes", "No"))</f>
        <v>No</v>
      </c>
      <c r="AA768" s="18" t="str">
        <f>IF(C768="DM", "N/A", IF(Z768="No","N/A",VLOOKUP(B768,'Extension List'!$A$3:$R$1972,18,FALSE)))</f>
        <v>N/A</v>
      </c>
      <c r="AB768" s="15" t="str">
        <f>IF(C768="DM", "N/A", IF(Z768="No","N/A",VLOOKUP(B768,'Extension List'!$A$3:$T$1972,20,FALSE)))</f>
        <v>N/A</v>
      </c>
      <c r="AC768" s="15" t="str">
        <f>IF(AA768="N/A", "N/A", 0)</f>
        <v>N/A</v>
      </c>
      <c r="AD768" s="16" t="str">
        <f>IF(AE768="N/A", "N/A", AA768-AE768)</f>
        <v>N/A</v>
      </c>
      <c r="AE768" s="16" t="str">
        <f>IF(AA768="N/A", "N/A", IF(AC768&gt;0, IF(AA768&lt;13, ROUNDUP(0.25*AA768,0), IF(AA768&lt;26, ROUNDUP(0.4*AA768,0), IF(AA768&lt;51, ROUNDUP(0.6*AA768,0), ROUNDUP(0.75*AA768,0)))), "N/A"))</f>
        <v>N/A</v>
      </c>
      <c r="AF768" s="16" t="str">
        <f>IF(AD768="N/A","N/A", (AE768*AC768)+Q768)</f>
        <v>N/A</v>
      </c>
      <c r="AG768" s="16" t="str">
        <f>IF($AF768="N/A", "N/A", "TBC")</f>
        <v>N/A</v>
      </c>
      <c r="AH768" s="16" t="str">
        <f>IF($AF768="N/A", "N/A", "TBC")</f>
        <v>N/A</v>
      </c>
      <c r="AI768" s="16" t="str">
        <f>IF($AF768="N/A","N/A",IF(AC768&gt;1,"TBC","N/A"))</f>
        <v>N/A</v>
      </c>
      <c r="AJ768" s="16" t="str">
        <f>IF($AF768="N/A","N/A",IF(AC768&gt;2,"TBC","N/A"))</f>
        <v>N/A</v>
      </c>
      <c r="AK768" s="16" t="str">
        <f>IF($AF768="N/A","N/A",IF(AC768&gt;3,"TBC","N/A"))</f>
        <v>N/A</v>
      </c>
      <c r="AL768" s="16" t="str">
        <f>IF(AC768="N/A","N/A",IF(AC768&gt;0,IF(SUM(AG768:AK768)&lt;&gt;AF768,"CHECK","OK"),"N/A"))</f>
        <v>N/A</v>
      </c>
      <c r="AM768" s="16">
        <f>IF(AD768="N/A", L768+T768, L768+AG768)</f>
        <v>1</v>
      </c>
      <c r="AN768" s="16" t="str">
        <f>IF(AD768="N/A", IF(U768="N/A", "N/A", L768+U768), AD768+AH768)</f>
        <v>N/A</v>
      </c>
      <c r="AO768" s="16" t="str">
        <f>IF(AD768="N/A", IF(V768="N/A", "N/A", L768+V768), IF(AI768="N/A", "N/A", AD768+AI768))</f>
        <v>N/A</v>
      </c>
      <c r="AP768" s="16" t="str">
        <f>IF(AD768="N/A", IF(W768="N/A", "N/A", L768+W768), IF(AJ768="N/A", "N/A", AD768+AJ768))</f>
        <v>N/A</v>
      </c>
      <c r="AQ768" s="16" t="str">
        <f>IF(AD768="N/A", IF(X768="N/A", "N/A", L768+X768), IF(AK768="N/A", "N/A", AD768+AK768))</f>
        <v>N/A</v>
      </c>
      <c r="AR768" s="15" t="s">
        <v>42</v>
      </c>
      <c r="AS768" s="15" t="s">
        <v>42</v>
      </c>
      <c r="AT768" s="15" t="s">
        <v>42</v>
      </c>
      <c r="AU768" s="15" t="s">
        <v>40</v>
      </c>
      <c r="AV768" s="15" t="s">
        <v>40</v>
      </c>
      <c r="AW768" s="15" t="s">
        <v>40</v>
      </c>
      <c r="AX768" s="15" t="s">
        <v>40</v>
      </c>
      <c r="AY768" s="15" t="s">
        <v>40</v>
      </c>
      <c r="AZ768" s="15" t="s">
        <v>40</v>
      </c>
      <c r="BA768" s="15" t="s">
        <v>40</v>
      </c>
      <c r="BB768" s="15" t="s">
        <v>40</v>
      </c>
      <c r="BC768" s="15" t="s">
        <v>40</v>
      </c>
      <c r="BD768" s="15" t="s">
        <v>40</v>
      </c>
      <c r="BE768" s="15" t="s">
        <v>40</v>
      </c>
      <c r="BF768" s="15" t="s">
        <v>40</v>
      </c>
      <c r="BG768" s="15" t="s">
        <v>40</v>
      </c>
      <c r="BH768" s="15" t="s">
        <v>40</v>
      </c>
      <c r="BJ768" s="16">
        <f>IF(AR768="R", $CA768, IF(OR(AR768="P", AR768="T", AR768="N"), 0, IF($C768="DM", $T768, IF(OR(AR768="Y", AR768="IR"),$AM768,IF(AR768="C", IF($BI768="Y", IF($AF768="N/A", $Q768, $AF768), IF($AG768="N/A", $T768,$AG768)))))))</f>
        <v>0</v>
      </c>
      <c r="BK768" s="16">
        <f>IF(AS768="R", $CA768, IF(OR(AS768="P", AS768="T", AS768="N"), 0, IF($C768="DM", $T768, IF(OR(AS768="Y", AS768="IR"),$AM768,IF(AS768="C", IF($BI768="Y", IF($AF768="N/A", $Q768, $AF768), IF($AG768="N/A", $T768,$AG768)))))))</f>
        <v>0</v>
      </c>
      <c r="BL768" s="16">
        <f>IF(AT768="R", $CA768, IF(OR(AT768="P", AT768="T", AT768="N"), 0, IF($C768="DM", $T768, IF(OR(AT768="Y", AT768="IR"),$AM768,IF(AT768="C", IF($BI768="Y", IF($AF768="N/A", $Q768, $AF768), IF($AG768="N/A", $T768,$AG768)))))))</f>
        <v>0</v>
      </c>
      <c r="BM768" s="16">
        <f>IF(AU768="R", $CA768, IF(OR(AU768="P", AU768="T", AU768="N"), 0, IF($C768="DM", $T768, IF(OR(AU768="Y", AU768="IR"),$AM768,IF(AU768="C", IF($BI768="Y", IF($AF768="N/A", $Q768, $AF768), IF($AG768="N/A", $T768,$AG768)))))))</f>
        <v>1</v>
      </c>
      <c r="BN768" s="16">
        <f>IF(AV768="R", $CA768, IF(OR(AV768="P", AV768="T", AV768="N"), 0, IF($C768="DM", $T768, IF(OR(AV768="Y", AV768="IR"),$AM768,IF(AV768="C", IF($BI768="Y", IF($AF768="N/A", $Q768, $AF768), IF($AG768="N/A", $T768,$AG768)))))))</f>
        <v>1</v>
      </c>
      <c r="BO768" s="16">
        <f>IF(AW768="R", $CA768, IF(OR(AW768="P", AW768="T", AW768="N"), 0, IF($C768="DM", $T768, IF(OR(AW768="Y", AW768="IR"),$AM768,IF(AW768="C", IF($BI768="Y", IF($AF768="N/A", $Q768, $AF768), IF($AG768="N/A", $T768,$AG768)))))))</f>
        <v>1</v>
      </c>
      <c r="BP768" s="16">
        <f>IF(AX768="R", $CA768, IF(OR(AX768="P", AX768="T", AX768="N"), 0, IF($C768="DM", $T768, IF(OR(AX768="Y", AX768="IR"),$AM768,IF(AX768="C", IF($BI768="Y", IF($AF768="N/A", $Q768, $AF768), IF($AG768="N/A", $T768,$AG768)))))))</f>
        <v>1</v>
      </c>
      <c r="BQ768" s="16">
        <f>IF(AY768="R", $CA768, IF(OR(AY768="P", AY768="T", AY768="N"), 0, IF($C768="DM", $T768, IF(OR(AY768="Y", AY768="IR"),$AM768,IF(AY768="C", IF($BI768="Y", IF($AF768="N/A", $Q768, $AF768), IF($AG768="N/A", $T768,$AG768)))))))</f>
        <v>1</v>
      </c>
      <c r="BR768" s="16">
        <f>IF(AZ768="R", $CA768, IF(OR(AZ768="P", AZ768="T", AZ768="N"), 0, IF($C768="DM", $T768, IF(OR(AZ768="Y", AZ768="IR"),$AM768,IF(AZ768="C", IF($BI768="Y", IF($AF768="N/A", $Q768, $AF768), IF($AG768="N/A", $T768,$AG768)))))))</f>
        <v>1</v>
      </c>
      <c r="BS768" s="16">
        <f>IF(BA768="R", $CA768, IF(OR(BA768="P", BA768="T", BA768="N"), 0, IF($C768="DM", $T768, IF(OR(BA768="Y", BA768="IR"),$AM768,IF(BA768="C", IF($BI768="Y", IF($AF768="N/A", $Q768, $AF768), IF($AG768="N/A", $T768,$AG768)))))))</f>
        <v>1</v>
      </c>
      <c r="BT768" s="16">
        <f>IF(BB768="R", $CA768, IF(OR(BB768="P", BB768="T", BB768="N"), 0, IF($C768="DM", $T768, IF(OR(BB768="Y", BB768="IR"),$AM768,IF(BB768="C", IF($BI768="Y", IF($BA768="C", IF($AF768="N/A", $Q768, $AF768), IF($AF768="N/A", $T768, $AM768)), IF($AG768="N/A", $T768,$AG768)))))))</f>
        <v>1</v>
      </c>
      <c r="BU768" s="16">
        <f>IF(BC768="R", $CA768, IF(OR(BC768="P", BC768="T", BC768="N"), 0, IF($C768="DM", $T768, IF(OR(BC768="Y", BC768="IR"),$AM768,IF(BC768="C", IF($BI768="Y", IF($BA768="C", IF($AF768="N/A", $Q768, $AF768), IF($AF768="N/A", $T768, $AM768)), IF($AG768="N/A", $T768,$AG768)))))))</f>
        <v>1</v>
      </c>
      <c r="BV768" s="16">
        <f>IF(BD768="R", $CA768, IF(OR(BD768="P", BD768="T", BD768="N"), 0, IF($C768="DM", $T768, IF(OR(BD768="Y", BD768="IR"),$AM768,IF(BD768="C", IF($BI768="Y", IF($BA768="C", IF($AF768="N/A", $Q768, $AF768), IF($AF768="N/A", $T768, $AM768)), IF($AG768="N/A", $T768,$AG768)))))))</f>
        <v>1</v>
      </c>
      <c r="BW768" s="16">
        <f>IF(BE768="R", $CA768, IF(OR(BE768="P", BE768="T", BE768="N"), 0, IF($C768="DM", $T768, IF(OR(BE768="Y", BE768="IR"),$AM768,IF(BE768="C", IF($BI768="Y", IF($BA768="C", IF($AF768="N/A", $Q768, $AF768), IF($AF768="N/A", $T768, $AM768)), IF($AG768="N/A", $T768,$AG768)))))))</f>
        <v>1</v>
      </c>
      <c r="BX768" s="16">
        <f>IF(BF768="R", $CA768, IF(OR(BF768="P", BF768="T", BF768="N"), 0, IF($C768="DM", $T768, IF(OR(BF768="Y", BF768="IR"),$AM768,IF(BF768="C", IF($BI768="Y", IF($BA768="C", IF($AF768="N/A", $Q768, $AF768), IF($AF768="N/A", $T768, $AM768)), IF($AG768="N/A", $T768,$AG768)))))))</f>
        <v>1</v>
      </c>
      <c r="BY768" s="16">
        <f>IF(BG768="R", $CA768, IF(OR(BG768="P", BG768="T", BG768="N"), 0, IF($C768="DM", $T768, IF(OR(BG768="Y", BG768="IR"),$AM768,IF(BG768="C", IF($BI768="Y", IF($BA768="C", IF($AF768="N/A", $Q768, $AF768), IF($AF768="N/A", $T768, $AM768)), IF($AG768="N/A", $T768,$AG768)))))))</f>
        <v>1</v>
      </c>
      <c r="BZ768" s="16">
        <f>IF(BH768="R", $CA768, IF(OR(BH768="P", BH768="T", BH768="N"), 0, IF($C768="DM", $T768, IF(OR(BH768="Y", BH768="IR"),$AM768,IF(BH768="C", IF($BI768="Y", IF($BA768="C", IF($AF768="N/A", $Q768, $AF768), IF($AF768="N/A", $T768, $AM768)), IF($AG768="N/A", $T768,$AG768)))))))</f>
        <v>1</v>
      </c>
      <c r="CA768" s="15" t="s">
        <v>75</v>
      </c>
      <c r="CB768" s="16">
        <f>BZ768</f>
        <v>1</v>
      </c>
      <c r="CC768" s="15" t="str">
        <f>IF(OR($BH768="T", $BH768="R"), 0, IF($BH768="C", IF($BI768="Y", IF($BA768="C", 0, IF(AF768="N/A", Q768-T768, AF768-AG768)), IF($AF768="N/A", U768, AH768)), AN768))</f>
        <v>N/A</v>
      </c>
      <c r="CD768" s="15" t="str">
        <f>IF(OR($BH768="T", $BH768="R"), 0, IF($BH768="C", IF($BI768="Y", 0, IF($AF768="N/A", V768, AI768)), AO768))</f>
        <v>N/A</v>
      </c>
      <c r="CE768" s="15" t="str">
        <f>IF(OR($BH768="T", $BH768="R"), 0, IF($BH768="C", IF($BI768="Y", 0, IF($AF768="N/A", W768, AJ768)), AP768))</f>
        <v>N/A</v>
      </c>
      <c r="CF768" s="15" t="str">
        <f>IF(OR($BH768="T", $BH768="R"), 0, IF($BH768="C", IF($BI768="Y", 0, IF($AF768="N/A", X768, AK768)), AQ768))</f>
        <v>N/A</v>
      </c>
    </row>
    <row r="769" spans="1:85" x14ac:dyDescent="0.25">
      <c r="A769" s="14">
        <v>4701</v>
      </c>
      <c r="B769" s="15" t="s">
        <v>1227</v>
      </c>
      <c r="C769" s="15" t="s">
        <v>70</v>
      </c>
      <c r="D769" s="15" t="s">
        <v>60</v>
      </c>
      <c r="E769" s="15">
        <f>VLOOKUP(B769, 'Rookie Year'!$A$2:$B$55679,2,FALSE)</f>
        <v>2017</v>
      </c>
      <c r="F769" s="15">
        <v>2022</v>
      </c>
      <c r="G769" s="15" t="s">
        <v>42</v>
      </c>
      <c r="H769" s="15" t="s">
        <v>1928</v>
      </c>
      <c r="I769" s="16">
        <v>7</v>
      </c>
      <c r="J769" s="15">
        <v>4</v>
      </c>
      <c r="K769" s="17">
        <f>IF(AND(G769&lt;&gt;"N",R769="N/A"), IF(I769&lt;4, 0, 0.25),IF(I769=1, IF(J769=1,0.25, 0.25), IF(I769&lt;13, 0.25, IF(I769&lt;26, 0.4, IF(I769&lt;51, 0.6, 0.75)))))</f>
        <v>0.25</v>
      </c>
      <c r="L769" s="16">
        <f>I769-M769</f>
        <v>5</v>
      </c>
      <c r="M769" s="16">
        <f>ROUNDUP(I769*K769,0)</f>
        <v>2</v>
      </c>
      <c r="N769" s="16">
        <f>M769*J769</f>
        <v>8</v>
      </c>
      <c r="O769" s="16">
        <v>4</v>
      </c>
      <c r="P769" s="16">
        <v>0</v>
      </c>
      <c r="Q769" s="16">
        <f>N769-O769-P769</f>
        <v>4</v>
      </c>
      <c r="R769" s="15" t="s">
        <v>75</v>
      </c>
      <c r="S769" s="15">
        <f>IF(R769="N/A", J769-($B$1-F769), J769-($B$1-R769))</f>
        <v>2</v>
      </c>
      <c r="T769" s="16">
        <v>2</v>
      </c>
      <c r="U769" s="16">
        <v>2</v>
      </c>
      <c r="V769" s="16" t="str">
        <f>IF($S769&lt;3, "N/A", $M769)</f>
        <v>N/A</v>
      </c>
      <c r="W769" s="16" t="str">
        <f>IF($S769&lt;4, "N/A", $M769)</f>
        <v>N/A</v>
      </c>
      <c r="X769" s="16" t="str">
        <f>IF($S769&lt;5, "N/A", $M769)</f>
        <v>N/A</v>
      </c>
      <c r="Y769" s="15" t="str">
        <f>IF(SUM(T769:X769)&lt;&gt;Q769, "CHECK", "OK")</f>
        <v>OK</v>
      </c>
      <c r="Z769" s="15" t="str">
        <f>IF(F769=$B$1, "No", IF(S769=1, "Yes", "No"))</f>
        <v>No</v>
      </c>
      <c r="AA769" s="18" t="str">
        <f>IF(C769="DM", "N/A", IF(Z769="No","N/A",VLOOKUP(B769,'Extension List'!$A$3:$R$1972,18,FALSE)))</f>
        <v>N/A</v>
      </c>
      <c r="AB769" s="15" t="str">
        <f>IF(C769="DM", "N/A", IF(Z769="No","N/A",VLOOKUP(B769,'Extension List'!$A$3:$T$1972,20,FALSE)))</f>
        <v>N/A</v>
      </c>
      <c r="AC769" s="15" t="str">
        <f>IF(AA769="N/A", "N/A", 0)</f>
        <v>N/A</v>
      </c>
      <c r="AD769" s="16" t="str">
        <f>IF(AE769="N/A", "N/A", AA769-AE769)</f>
        <v>N/A</v>
      </c>
      <c r="AE769" s="16" t="str">
        <f>IF(AA769="N/A", "N/A", IF(AC769&gt;0, IF(AA769&lt;13, ROUNDUP(0.25*AA769,0), IF(AA769&lt;26, ROUNDUP(0.4*AA769,0), IF(AA769&lt;51, ROUNDUP(0.6*AA769,0), ROUNDUP(0.75*AA769,0)))), "N/A"))</f>
        <v>N/A</v>
      </c>
      <c r="AF769" s="16" t="str">
        <f>IF(AD769="N/A","N/A", (AE769*AC769)+Q769)</f>
        <v>N/A</v>
      </c>
      <c r="AG769" s="16" t="str">
        <f>IF($AF769="N/A", "N/A", "TBC")</f>
        <v>N/A</v>
      </c>
      <c r="AH769" s="16" t="str">
        <f>IF($AF769="N/A", "N/A", "TBC")</f>
        <v>N/A</v>
      </c>
      <c r="AI769" s="16" t="str">
        <f>IF($AF769="N/A","N/A",IF(AC769&gt;1,"TBC","N/A"))</f>
        <v>N/A</v>
      </c>
      <c r="AJ769" s="16" t="str">
        <f>IF($AF769="N/A","N/A",IF(AC769&gt;2,"TBC","N/A"))</f>
        <v>N/A</v>
      </c>
      <c r="AK769" s="16" t="str">
        <f>IF($AF769="N/A","N/A",IF(AC769&gt;3,"TBC","N/A"))</f>
        <v>N/A</v>
      </c>
      <c r="AL769" s="16" t="str">
        <f>IF(AC769="N/A","N/A",IF(AC769&gt;0,IF(SUM(AG769:AK769)&lt;&gt;AF769,"CHECK","OK"),"N/A"))</f>
        <v>N/A</v>
      </c>
      <c r="AM769" s="16">
        <f>IF(AD769="N/A", L769+T769, L769+AG769)</f>
        <v>7</v>
      </c>
      <c r="AN769" s="16">
        <f>IF(AD769="N/A", IF(U769="N/A", "N/A", L769+U769), AD769+AH769)</f>
        <v>7</v>
      </c>
      <c r="AO769" s="16" t="str">
        <f>IF(AD769="N/A", IF(V769="N/A", "N/A", L769+V769), IF(AI769="N/A", "N/A", AD769+AI769))</f>
        <v>N/A</v>
      </c>
      <c r="AP769" s="16" t="str">
        <f>IF(AD769="N/A", IF(W769="N/A", "N/A", L769+W769), IF(AJ769="N/A", "N/A", AD769+AJ769))</f>
        <v>N/A</v>
      </c>
      <c r="AQ769" s="16" t="str">
        <f>IF(AD769="N/A", IF(X769="N/A", "N/A", L769+X769), IF(AK769="N/A", "N/A", AD769+AK769))</f>
        <v>N/A</v>
      </c>
      <c r="AR769" s="15" t="s">
        <v>40</v>
      </c>
      <c r="AS769" s="15" t="s">
        <v>40</v>
      </c>
      <c r="AT769" s="15" t="s">
        <v>40</v>
      </c>
      <c r="AU769" s="15" t="s">
        <v>40</v>
      </c>
      <c r="AV769" s="15" t="s">
        <v>40</v>
      </c>
      <c r="AW769" s="15" t="s">
        <v>40</v>
      </c>
      <c r="AX769" s="15" t="s">
        <v>40</v>
      </c>
      <c r="AY769" s="15" t="s">
        <v>40</v>
      </c>
      <c r="AZ769" s="15" t="s">
        <v>40</v>
      </c>
      <c r="BA769" s="15" t="s">
        <v>40</v>
      </c>
      <c r="BB769" s="15" t="s">
        <v>40</v>
      </c>
      <c r="BC769" s="15" t="s">
        <v>40</v>
      </c>
      <c r="BD769" s="15" t="s">
        <v>40</v>
      </c>
      <c r="BE769" s="15" t="s">
        <v>40</v>
      </c>
      <c r="BF769" s="15" t="s">
        <v>40</v>
      </c>
      <c r="BG769" s="15" t="s">
        <v>40</v>
      </c>
      <c r="BH769" s="15" t="s">
        <v>40</v>
      </c>
      <c r="BI769" s="15"/>
      <c r="BJ769" s="16">
        <f>IF(AR769="R", $CA769, IF(OR(AR769="P", AR769="T", AR769="N"), 0, IF($C769="DM", $T769, IF(OR(AR769="Y", AR769="IR"),$AM769,IF(AR769="C", IF($BI769="Y", IF($AF769="N/A", $Q769, $AF769), IF($AG769="N/A", $T769,$AG769)))))))</f>
        <v>7</v>
      </c>
      <c r="BK769" s="16">
        <f>IF(AS769="R", $CA769, IF(OR(AS769="P", AS769="T", AS769="N"), 0, IF($C769="DM", $T769, IF(OR(AS769="Y", AS769="IR"),$AM769,IF(AS769="C", IF($BI769="Y", IF($AF769="N/A", $Q769, $AF769), IF($AG769="N/A", $T769,$AG769)))))))</f>
        <v>7</v>
      </c>
      <c r="BL769" s="16">
        <f>IF(AT769="R", $CA769, IF(OR(AT769="P", AT769="T", AT769="N"), 0, IF($C769="DM", $T769, IF(OR(AT769="Y", AT769="IR"),$AM769,IF(AT769="C", IF($BI769="Y", IF($AF769="N/A", $Q769, $AF769), IF($AG769="N/A", $T769,$AG769)))))))</f>
        <v>7</v>
      </c>
      <c r="BM769" s="16">
        <f>IF(AU769="R", $CA769, IF(OR(AU769="P", AU769="T", AU769="N"), 0, IF($C769="DM", $T769, IF(OR(AU769="Y", AU769="IR"),$AM769,IF(AU769="C", IF($BI769="Y", IF($AF769="N/A", $Q769, $AF769), IF($AG769="N/A", $T769,$AG769)))))))</f>
        <v>7</v>
      </c>
      <c r="BN769" s="16">
        <f>IF(AV769="R", $CA769, IF(OR(AV769="P", AV769="T", AV769="N"), 0, IF($C769="DM", $T769, IF(OR(AV769="Y", AV769="IR"),$AM769,IF(AV769="C", IF($BI769="Y", IF($AF769="N/A", $Q769, $AF769), IF($AG769="N/A", $T769,$AG769)))))))</f>
        <v>7</v>
      </c>
      <c r="BO769" s="16">
        <f>IF(AW769="R", $CA769, IF(OR(AW769="P", AW769="T", AW769="N"), 0, IF($C769="DM", $T769, IF(OR(AW769="Y", AW769="IR"),$AM769,IF(AW769="C", IF($BI769="Y", IF($AF769="N/A", $Q769, $AF769), IF($AG769="N/A", $T769,$AG769)))))))</f>
        <v>7</v>
      </c>
      <c r="BP769" s="16">
        <f>IF(AX769="R", $CA769, IF(OR(AX769="P", AX769="T", AX769="N"), 0, IF($C769="DM", $T769, IF(OR(AX769="Y", AX769="IR"),$AM769,IF(AX769="C", IF($BI769="Y", IF($AF769="N/A", $Q769, $AF769), IF($AG769="N/A", $T769,$AG769)))))))</f>
        <v>7</v>
      </c>
      <c r="BQ769" s="16">
        <f>IF(AY769="R", $CA769, IF(OR(AY769="P", AY769="T", AY769="N"), 0, IF($C769="DM", $T769, IF(OR(AY769="Y", AY769="IR"),$AM769,IF(AY769="C", IF($BI769="Y", IF($AF769="N/A", $Q769, $AF769), IF($AG769="N/A", $T769,$AG769)))))))</f>
        <v>7</v>
      </c>
      <c r="BR769" s="16">
        <f>IF(AZ769="R", $CA769, IF(OR(AZ769="P", AZ769="T", AZ769="N"), 0, IF($C769="DM", $T769, IF(OR(AZ769="Y", AZ769="IR"),$AM769,IF(AZ769="C", IF($BI769="Y", IF($AF769="N/A", $Q769, $AF769), IF($AG769="N/A", $T769,$AG769)))))))</f>
        <v>7</v>
      </c>
      <c r="BS769" s="16">
        <f>IF(BA769="R", $CA769, IF(OR(BA769="P", BA769="T", BA769="N"), 0, IF($C769="DM", $T769, IF(OR(BA769="Y", BA769="IR"),$AM769,IF(BA769="C", IF($BI769="Y", IF($AF769="N/A", $Q769, $AF769), IF($AG769="N/A", $T769,$AG769)))))))</f>
        <v>7</v>
      </c>
      <c r="BT769" s="16">
        <f>IF(BB769="R", $CA769, IF(OR(BB769="P", BB769="T", BB769="N"), 0, IF($C769="DM", $T769, IF(OR(BB769="Y", BB769="IR"),$AM769,IF(BB769="C", IF($BI769="Y", IF($BA769="C", IF($AF769="N/A", $Q769, $AF769), IF($AF769="N/A", $T769, $AM769)), IF($AG769="N/A", $T769,$AG769)))))))</f>
        <v>7</v>
      </c>
      <c r="BU769" s="16">
        <f>IF(BC769="R", $CA769, IF(OR(BC769="P", BC769="T", BC769="N"), 0, IF($C769="DM", $T769, IF(OR(BC769="Y", BC769="IR"),$AM769,IF(BC769="C", IF($BI769="Y", IF($BA769="C", IF($AF769="N/A", $Q769, $AF769), IF($AF769="N/A", $T769, $AM769)), IF($AG769="N/A", $T769,$AG769)))))))</f>
        <v>7</v>
      </c>
      <c r="BV769" s="16">
        <f>IF(BD769="R", $CA769, IF(OR(BD769="P", BD769="T", BD769="N"), 0, IF($C769="DM", $T769, IF(OR(BD769="Y", BD769="IR"),$AM769,IF(BD769="C", IF($BI769="Y", IF($BA769="C", IF($AF769="N/A", $Q769, $AF769), IF($AF769="N/A", $T769, $AM769)), IF($AG769="N/A", $T769,$AG769)))))))</f>
        <v>7</v>
      </c>
      <c r="BW769" s="16">
        <f>IF(BE769="R", $CA769, IF(OR(BE769="P", BE769="T", BE769="N"), 0, IF($C769="DM", $T769, IF(OR(BE769="Y", BE769="IR"),$AM769,IF(BE769="C", IF($BI769="Y", IF($BA769="C", IF($AF769="N/A", $Q769, $AF769), IF($AF769="N/A", $T769, $AM769)), IF($AG769="N/A", $T769,$AG769)))))))</f>
        <v>7</v>
      </c>
      <c r="BX769" s="16">
        <f>IF(BF769="R", $CA769, IF(OR(BF769="P", BF769="T", BF769="N"), 0, IF($C769="DM", $T769, IF(OR(BF769="Y", BF769="IR"),$AM769,IF(BF769="C", IF($BI769="Y", IF($BA769="C", IF($AF769="N/A", $Q769, $AF769), IF($AF769="N/A", $T769, $AM769)), IF($AG769="N/A", $T769,$AG769)))))))</f>
        <v>7</v>
      </c>
      <c r="BY769" s="16">
        <f>IF(BG769="R", $CA769, IF(OR(BG769="P", BG769="T", BG769="N"), 0, IF($C769="DM", $T769, IF(OR(BG769="Y", BG769="IR"),$AM769,IF(BG769="C", IF($BI769="Y", IF($BA769="C", IF($AF769="N/A", $Q769, $AF769), IF($AF769="N/A", $T769, $AM769)), IF($AG769="N/A", $T769,$AG769)))))))</f>
        <v>7</v>
      </c>
      <c r="BZ769" s="16">
        <f>IF(BH769="R", $CA769, IF(OR(BH769="P", BH769="T", BH769="N"), 0, IF($C769="DM", $T769, IF(OR(BH769="Y", BH769="IR"),$AM769,IF(BH769="C", IF($BI769="Y", IF($BA769="C", IF($AF769="N/A", $Q769, $AF769), IF($AF769="N/A", $T769, $AM769)), IF($AG769="N/A", $T769,$AG769)))))))</f>
        <v>7</v>
      </c>
      <c r="CA769" s="15" t="s">
        <v>75</v>
      </c>
      <c r="CB769" s="16">
        <f>BZ769</f>
        <v>7</v>
      </c>
      <c r="CC769" s="15">
        <f>IF(OR($BH769="T", $BH769="R"), 0, IF($BH769="C", IF($BI769="Y", IF($BA769="C", 0, IF(AF769="N/A", Q769-T769, AF769-AG769)), IF($AF769="N/A", U769, AH769)), AN769))</f>
        <v>7</v>
      </c>
      <c r="CD769" s="15" t="str">
        <f>IF(OR($BH769="T", $BH769="R"), 0, IF($BH769="C", IF($BI769="Y", 0, IF($AF769="N/A", V769, AI769)), AO769))</f>
        <v>N/A</v>
      </c>
      <c r="CE769" s="15" t="str">
        <f>IF(OR($BH769="T", $BH769="R"), 0, IF($BH769="C", IF($BI769="Y", 0, IF($AF769="N/A", W769, AJ769)), AP769))</f>
        <v>N/A</v>
      </c>
      <c r="CF769" s="15" t="str">
        <f>IF(OR($BH769="T", $BH769="R"), 0, IF($BH769="C", IF($BI769="Y", 0, IF($AF769="N/A", X769, AK769)), AQ769))</f>
        <v>N/A</v>
      </c>
      <c r="CG769" t="str">
        <f>IF(AC769="N/A", "S:"&amp;L769&amp;" G:"&amp;M769&amp;" GR:"&amp;Q769, IF(AC769=0, "S:"&amp;L769&amp;" G:"&amp;M769&amp;" GR:"&amp;Q769, "S:"&amp;L769&amp;"/"&amp;AD769&amp;" G:"&amp;AE769&amp;" GR:"&amp;AF769))</f>
        <v>S:5 G:2 GR:4</v>
      </c>
    </row>
    <row r="770" spans="1:85" x14ac:dyDescent="0.25">
      <c r="A770" s="14">
        <v>5587</v>
      </c>
      <c r="B770" s="15" t="s">
        <v>2707</v>
      </c>
      <c r="C770" s="15" t="s">
        <v>70</v>
      </c>
      <c r="D770" s="15" t="s">
        <v>60</v>
      </c>
      <c r="E770" s="15">
        <f>VLOOKUP(B770, 'Rookie Year'!$A$2:$B$55679,2,FALSE)</f>
        <v>2021</v>
      </c>
      <c r="F770" s="15">
        <v>2024</v>
      </c>
      <c r="G770" s="15" t="s">
        <v>42</v>
      </c>
      <c r="H770" s="15" t="s">
        <v>1928</v>
      </c>
      <c r="I770" s="16">
        <v>1</v>
      </c>
      <c r="J770" s="15">
        <v>1</v>
      </c>
      <c r="K770" s="17">
        <f>IF(AND(G770&lt;&gt;"N",R770="N/A"), IF(I770&lt;4, 0, 0.25),IF(I770=1, IF(J770=1,0.25, 0.25), IF(I770&lt;13, 0.25, IF(I770&lt;26, 0.4, IF(I770&lt;51, 0.6, 0.75)))))</f>
        <v>0.25</v>
      </c>
      <c r="L770" s="16">
        <f>I770-M770</f>
        <v>0</v>
      </c>
      <c r="M770" s="16">
        <f>ROUNDUP(I770*K770,0)</f>
        <v>1</v>
      </c>
      <c r="N770" s="16">
        <f>M770*J770</f>
        <v>1</v>
      </c>
      <c r="O770" s="16">
        <v>0</v>
      </c>
      <c r="P770" s="16">
        <v>0</v>
      </c>
      <c r="Q770" s="16">
        <f>N770-O770-P770</f>
        <v>1</v>
      </c>
      <c r="R770" s="15" t="s">
        <v>75</v>
      </c>
      <c r="S770" s="15">
        <f>IF(R770="N/A", J770-($B$1-F770), J770-($B$1-R770))</f>
        <v>1</v>
      </c>
      <c r="T770" s="16">
        <f>IF($S770&lt;1, "N/A", $M770)</f>
        <v>1</v>
      </c>
      <c r="U770" s="16" t="str">
        <f>IF($S770&lt;2, "N/A", $M770)</f>
        <v>N/A</v>
      </c>
      <c r="V770" s="16" t="str">
        <f>IF($S770&lt;3, "N/A", $M770)</f>
        <v>N/A</v>
      </c>
      <c r="W770" s="16" t="str">
        <f>IF($S770&lt;4, "N/A", $M770)</f>
        <v>N/A</v>
      </c>
      <c r="X770" s="16" t="str">
        <f>IF($S770&lt;5, "N/A", $M770)</f>
        <v>N/A</v>
      </c>
      <c r="Y770" s="15" t="str">
        <f>IF(SUM(T770:X770)&lt;&gt;Q770, "CHECK", "OK")</f>
        <v>OK</v>
      </c>
      <c r="Z770" s="15" t="str">
        <f>IF(F770=$B$1, "No", IF(S770=1, "Yes", "No"))</f>
        <v>No</v>
      </c>
      <c r="AA770" s="18" t="str">
        <f>IF(C770="DM", "N/A", IF(Z770="No","N/A",VLOOKUP(B770,'Extension List'!$A$3:$R$1972,18,FALSE)))</f>
        <v>N/A</v>
      </c>
      <c r="AB770" s="15" t="str">
        <f>IF(C770="DM", "N/A", IF(Z770="No","N/A",VLOOKUP(B770,'Extension List'!$A$3:$T$1972,20,FALSE)))</f>
        <v>N/A</v>
      </c>
      <c r="AC770" s="15" t="str">
        <f>IF(AA770="N/A", "N/A", 0)</f>
        <v>N/A</v>
      </c>
      <c r="AD770" s="16" t="str">
        <f>IF(AE770="N/A", "N/A", AA770-AE770)</f>
        <v>N/A</v>
      </c>
      <c r="AE770" s="16" t="str">
        <f>IF(AA770="N/A", "N/A", IF(AC770&gt;0, IF(AA770&lt;13, ROUNDUP(0.25*AA770,0), IF(AA770&lt;26, ROUNDUP(0.4*AA770,0), IF(AA770&lt;51, ROUNDUP(0.6*AA770,0), ROUNDUP(0.75*AA770,0)))), "N/A"))</f>
        <v>N/A</v>
      </c>
      <c r="AF770" s="16" t="str">
        <f>IF(AD770="N/A","N/A", (AE770*AC770)+Q770)</f>
        <v>N/A</v>
      </c>
      <c r="AG770" s="16" t="str">
        <f>IF($AF770="N/A", "N/A", "TBC")</f>
        <v>N/A</v>
      </c>
      <c r="AH770" s="16" t="str">
        <f>IF($AF770="N/A", "N/A", "TBC")</f>
        <v>N/A</v>
      </c>
      <c r="AI770" s="16" t="str">
        <f>IF($AF770="N/A","N/A",IF(AC770&gt;1,"TBC","N/A"))</f>
        <v>N/A</v>
      </c>
      <c r="AJ770" s="16" t="str">
        <f>IF($AF770="N/A","N/A",IF(AC770&gt;2,"TBC","N/A"))</f>
        <v>N/A</v>
      </c>
      <c r="AK770" s="16" t="str">
        <f>IF($AF770="N/A","N/A",IF(AC770&gt;3,"TBC","N/A"))</f>
        <v>N/A</v>
      </c>
      <c r="AL770" s="16" t="str">
        <f>IF(AC770="N/A","N/A",IF(AC770&gt;0,IF(SUM(AG770:AK770)&lt;&gt;AF770,"CHECK","OK"),"N/A"))</f>
        <v>N/A</v>
      </c>
      <c r="AM770" s="16">
        <f>IF(AD770="N/A", L770+T770, L770+AG770)</f>
        <v>1</v>
      </c>
      <c r="AN770" s="16" t="str">
        <f>IF(AD770="N/A", IF(U770="N/A", "N/A", L770+U770), AD770+AH770)</f>
        <v>N/A</v>
      </c>
      <c r="AO770" s="16" t="str">
        <f>IF(AD770="N/A", IF(V770="N/A", "N/A", L770+V770), IF(AI770="N/A", "N/A", AD770+AI770))</f>
        <v>N/A</v>
      </c>
      <c r="AP770" s="16" t="str">
        <f>IF(AD770="N/A", IF(W770="N/A", "N/A", L770+W770), IF(AJ770="N/A", "N/A", AD770+AJ770))</f>
        <v>N/A</v>
      </c>
      <c r="AQ770" s="16" t="str">
        <f>IF(AD770="N/A", IF(X770="N/A", "N/A", L770+X770), IF(AK770="N/A", "N/A", AD770+AK770))</f>
        <v>N/A</v>
      </c>
      <c r="AR770" s="15" t="s">
        <v>40</v>
      </c>
      <c r="AS770" s="15" t="s">
        <v>40</v>
      </c>
      <c r="AT770" s="15" t="s">
        <v>40</v>
      </c>
      <c r="AU770" s="15" t="s">
        <v>40</v>
      </c>
      <c r="AV770" s="15" t="s">
        <v>40</v>
      </c>
      <c r="AW770" s="15" t="s">
        <v>40</v>
      </c>
      <c r="AX770" s="15" t="s">
        <v>40</v>
      </c>
      <c r="AY770" s="15" t="s">
        <v>40</v>
      </c>
      <c r="AZ770" s="15" t="s">
        <v>40</v>
      </c>
      <c r="BA770" s="15" t="s">
        <v>44</v>
      </c>
      <c r="BB770" s="15" t="s">
        <v>44</v>
      </c>
      <c r="BC770" s="15" t="s">
        <v>44</v>
      </c>
      <c r="BD770" s="15" t="s">
        <v>44</v>
      </c>
      <c r="BE770" s="15" t="s">
        <v>44</v>
      </c>
      <c r="BF770" s="15" t="s">
        <v>44</v>
      </c>
      <c r="BG770" s="15" t="s">
        <v>44</v>
      </c>
      <c r="BH770" s="15" t="s">
        <v>44</v>
      </c>
      <c r="BJ770" s="16">
        <f>IF(AR770="R", $CA770, IF(OR(AR770="P", AR770="T", AR770="N"), 0, IF($C770="DM", $T770, IF(OR(AR770="Y", AR770="IR"),$AM770,IF(AR770="C", IF($BI770="Y", IF($AF770="N/A", $Q770, $AF770), IF($AG770="N/A", $T770,$AG770)))))))</f>
        <v>1</v>
      </c>
      <c r="BK770" s="16">
        <f>IF(AS770="R", $CA770, IF(OR(AS770="P", AS770="T", AS770="N"), 0, IF($C770="DM", $T770, IF(OR(AS770="Y", AS770="IR"),$AM770,IF(AS770="C", IF($BI770="Y", IF($AF770="N/A", $Q770, $AF770), IF($AG770="N/A", $T770,$AG770)))))))</f>
        <v>1</v>
      </c>
      <c r="BL770" s="16">
        <f>IF(AT770="R", $CA770, IF(OR(AT770="P", AT770="T", AT770="N"), 0, IF($C770="DM", $T770, IF(OR(AT770="Y", AT770="IR"),$AM770,IF(AT770="C", IF($BI770="Y", IF($AF770="N/A", $Q770, $AF770), IF($AG770="N/A", $T770,$AG770)))))))</f>
        <v>1</v>
      </c>
      <c r="BM770" s="16">
        <f>IF(AU770="R", $CA770, IF(OR(AU770="P", AU770="T", AU770="N"), 0, IF($C770="DM", $T770, IF(OR(AU770="Y", AU770="IR"),$AM770,IF(AU770="C", IF($BI770="Y", IF($AF770="N/A", $Q770, $AF770), IF($AG770="N/A", $T770,$AG770)))))))</f>
        <v>1</v>
      </c>
      <c r="BN770" s="16">
        <f>IF(AV770="R", $CA770, IF(OR(AV770="P", AV770="T", AV770="N"), 0, IF($C770="DM", $T770, IF(OR(AV770="Y", AV770="IR"),$AM770,IF(AV770="C", IF($BI770="Y", IF($AF770="N/A", $Q770, $AF770), IF($AG770="N/A", $T770,$AG770)))))))</f>
        <v>1</v>
      </c>
      <c r="BO770" s="16">
        <f>IF(AW770="R", $CA770, IF(OR(AW770="P", AW770="T", AW770="N"), 0, IF($C770="DM", $T770, IF(OR(AW770="Y", AW770="IR"),$AM770,IF(AW770="C", IF($BI770="Y", IF($AF770="N/A", $Q770, $AF770), IF($AG770="N/A", $T770,$AG770)))))))</f>
        <v>1</v>
      </c>
      <c r="BP770" s="16">
        <f>IF(AX770="R", $CA770, IF(OR(AX770="P", AX770="T", AX770="N"), 0, IF($C770="DM", $T770, IF(OR(AX770="Y", AX770="IR"),$AM770,IF(AX770="C", IF($BI770="Y", IF($AF770="N/A", $Q770, $AF770), IF($AG770="N/A", $T770,$AG770)))))))</f>
        <v>1</v>
      </c>
      <c r="BQ770" s="16">
        <f>IF(AY770="R", $CA770, IF(OR(AY770="P", AY770="T", AY770="N"), 0, IF($C770="DM", $T770, IF(OR(AY770="Y", AY770="IR"),$AM770,IF(AY770="C", IF($BI770="Y", IF($AF770="N/A", $Q770, $AF770), IF($AG770="N/A", $T770,$AG770)))))))</f>
        <v>1</v>
      </c>
      <c r="BR770" s="16">
        <f>IF(AZ770="R", $CA770, IF(OR(AZ770="P", AZ770="T", AZ770="N"), 0, IF($C770="DM", $T770, IF(OR(AZ770="Y", AZ770="IR"),$AM770,IF(AZ770="C", IF($BI770="Y", IF($AF770="N/A", $Q770, $AF770), IF($AG770="N/A", $T770,$AG770)))))))</f>
        <v>1</v>
      </c>
      <c r="BS770" s="16">
        <f>IF(BA770="R", $CA770, IF(OR(BA770="P", BA770="T", BA770="N"), 0, IF($C770="DM", $T770, IF(OR(BA770="Y", BA770="IR"),$AM770,IF(BA770="C", IF($BI770="Y", IF($AF770="N/A", $Q770, $AF770), IF($AG770="N/A", $T770,$AG770)))))))</f>
        <v>1</v>
      </c>
      <c r="BT770" s="16">
        <f>IF(BB770="R", $CA770, IF(OR(BB770="P", BB770="T", BB770="N"), 0, IF($C770="DM", $T770, IF(OR(BB770="Y", BB770="IR"),$AM770,IF(BB770="C", IF($BI770="Y", IF($BA770="C", IF($AF770="N/A", $Q770, $AF770), IF($AF770="N/A", $T770, $AM770)), IF($AG770="N/A", $T770,$AG770)))))))</f>
        <v>1</v>
      </c>
      <c r="BU770" s="16">
        <f>IF(BC770="R", $CA770, IF(OR(BC770="P", BC770="T", BC770="N"), 0, IF($C770="DM", $T770, IF(OR(BC770="Y", BC770="IR"),$AM770,IF(BC770="C", IF($BI770="Y", IF($BA770="C", IF($AF770="N/A", $Q770, $AF770), IF($AF770="N/A", $T770, $AM770)), IF($AG770="N/A", $T770,$AG770)))))))</f>
        <v>1</v>
      </c>
      <c r="BV770" s="16">
        <f>IF(BD770="R", $CA770, IF(OR(BD770="P", BD770="T", BD770="N"), 0, IF($C770="DM", $T770, IF(OR(BD770="Y", BD770="IR"),$AM770,IF(BD770="C", IF($BI770="Y", IF($BA770="C", IF($AF770="N/A", $Q770, $AF770), IF($AF770="N/A", $T770, $AM770)), IF($AG770="N/A", $T770,$AG770)))))))</f>
        <v>1</v>
      </c>
      <c r="BW770" s="16">
        <f>IF(BE770="R", $CA770, IF(OR(BE770="P", BE770="T", BE770="N"), 0, IF($C770="DM", $T770, IF(OR(BE770="Y", BE770="IR"),$AM770,IF(BE770="C", IF($BI770="Y", IF($BA770="C", IF($AF770="N/A", $Q770, $AF770), IF($AF770="N/A", $T770, $AM770)), IF($AG770="N/A", $T770,$AG770)))))))</f>
        <v>1</v>
      </c>
      <c r="BX770" s="16">
        <f>IF(BF770="R", $CA770, IF(OR(BF770="P", BF770="T", BF770="N"), 0, IF($C770="DM", $T770, IF(OR(BF770="Y", BF770="IR"),$AM770,IF(BF770="C", IF($BI770="Y", IF($BA770="C", IF($AF770="N/A", $Q770, $AF770), IF($AF770="N/A", $T770, $AM770)), IF($AG770="N/A", $T770,$AG770)))))))</f>
        <v>1</v>
      </c>
      <c r="BY770" s="16">
        <f>IF(BG770="R", $CA770, IF(OR(BG770="P", BG770="T", BG770="N"), 0, IF($C770="DM", $T770, IF(OR(BG770="Y", BG770="IR"),$AM770,IF(BG770="C", IF($BI770="Y", IF($BA770="C", IF($AF770="N/A", $Q770, $AF770), IF($AF770="N/A", $T770, $AM770)), IF($AG770="N/A", $T770,$AG770)))))))</f>
        <v>1</v>
      </c>
      <c r="BZ770" s="16">
        <f>IF(BH770="R", $CA770, IF(OR(BH770="P", BH770="T", BH770="N"), 0, IF($C770="DM", $T770, IF(OR(BH770="Y", BH770="IR"),$AM770,IF(BH770="C", IF($BI770="Y", IF($BA770="C", IF($AF770="N/A", $Q770, $AF770), IF($AF770="N/A", $T770, $AM770)), IF($AG770="N/A", $T770,$AG770)))))))</f>
        <v>1</v>
      </c>
      <c r="CA770" s="15" t="s">
        <v>75</v>
      </c>
      <c r="CB770" s="16">
        <f>BZ770</f>
        <v>1</v>
      </c>
      <c r="CC770" s="15" t="str">
        <f>IF(OR($BH770="T", $BH770="R"), 0, IF($BH770="C", IF($BI770="Y", IF($BA770="C", 0, IF(AF770="N/A", Q770-T770, AF770-AG770)), IF($AF770="N/A", U770, AH770)), AN770))</f>
        <v>N/A</v>
      </c>
      <c r="CD770" s="15" t="str">
        <f>IF(OR($BH770="T", $BH770="R"), 0, IF($BH770="C", IF($BI770="Y", 0, IF($AF770="N/A", V770, AI770)), AO770))</f>
        <v>N/A</v>
      </c>
      <c r="CE770" s="15" t="str">
        <f>IF(OR($BH770="T", $BH770="R"), 0, IF($BH770="C", IF($BI770="Y", 0, IF($AF770="N/A", W770, AJ770)), AP770))</f>
        <v>N/A</v>
      </c>
      <c r="CF770" s="15" t="str">
        <f>IF(OR($BH770="T", $BH770="R"), 0, IF($BH770="C", IF($BI770="Y", 0, IF($AF770="N/A", X770, AK770)), AQ770))</f>
        <v>N/A</v>
      </c>
      <c r="CG770" t="str">
        <f>IF(AC770="N/A", "S:"&amp;L770&amp;" G:"&amp;M770&amp;" GR:"&amp;Q770, IF(AC770=0, "S:"&amp;L770&amp;" G:"&amp;M770&amp;" GR:"&amp;Q770, "S:"&amp;L770&amp;"/"&amp;AD770&amp;" G:"&amp;AE770&amp;" GR:"&amp;AF770))</f>
        <v>S:0 G:1 GR:1</v>
      </c>
    </row>
    <row r="771" spans="1:85" x14ac:dyDescent="0.25">
      <c r="A771" s="14">
        <v>5779</v>
      </c>
      <c r="B771" s="15" t="s">
        <v>2681</v>
      </c>
      <c r="C771" s="15" t="s">
        <v>71</v>
      </c>
      <c r="D771" s="15" t="s">
        <v>60</v>
      </c>
      <c r="E771" s="15">
        <f>VLOOKUP(B771, 'Rookie Year'!$A$2:$B$55679,2,FALSE)</f>
        <v>2020</v>
      </c>
      <c r="F771" s="15">
        <v>2024</v>
      </c>
      <c r="G771" s="15" t="s">
        <v>42</v>
      </c>
      <c r="H771" s="15">
        <v>4</v>
      </c>
      <c r="I771" s="16">
        <v>1</v>
      </c>
      <c r="J771" s="15">
        <v>1</v>
      </c>
      <c r="K771" s="17">
        <f>IF(AND(G771&lt;&gt;"N",R771="N/A"), IF(I771&lt;4, 0, 0.25),IF(I771=1, IF(J771=1,0.25, 0.25), IF(I771&lt;13, 0.25, IF(I771&lt;26, 0.4, IF(I771&lt;51, 0.6, 0.75)))))</f>
        <v>0.25</v>
      </c>
      <c r="L771" s="16">
        <f>I771-M771</f>
        <v>0</v>
      </c>
      <c r="M771" s="16">
        <f>ROUNDUP(I771*K771,0)</f>
        <v>1</v>
      </c>
      <c r="N771" s="16">
        <f>M771*J771</f>
        <v>1</v>
      </c>
      <c r="O771" s="16">
        <v>0</v>
      </c>
      <c r="P771" s="16">
        <v>0</v>
      </c>
      <c r="Q771" s="16">
        <f>N771-O771-P771</f>
        <v>1</v>
      </c>
      <c r="R771" s="15" t="s">
        <v>75</v>
      </c>
      <c r="S771" s="15">
        <f>IF(R771="N/A", J771-($B$1-F771), J771-($B$1-R771))</f>
        <v>1</v>
      </c>
      <c r="T771" s="16">
        <f>IF($S771&lt;1, "N/A", $M771)</f>
        <v>1</v>
      </c>
      <c r="U771" s="16" t="str">
        <f>IF($S771&lt;2, "N/A", $M771)</f>
        <v>N/A</v>
      </c>
      <c r="V771" s="16" t="str">
        <f>IF($S771&lt;3, "N/A", $M771)</f>
        <v>N/A</v>
      </c>
      <c r="W771" s="16" t="str">
        <f>IF($S771&lt;4, "N/A", $M771)</f>
        <v>N/A</v>
      </c>
      <c r="X771" s="16" t="str">
        <f>IF($S771&lt;5, "N/A", $M771)</f>
        <v>N/A</v>
      </c>
      <c r="Y771" s="15" t="str">
        <f>IF(SUM(T771:X771)&lt;&gt;Q771, "CHECK", "OK")</f>
        <v>OK</v>
      </c>
      <c r="Z771" s="15" t="str">
        <f>IF(F771=$B$1, "No", IF(S771=1, "Yes", "No"))</f>
        <v>No</v>
      </c>
      <c r="AA771" s="18" t="str">
        <f>IF(C771="DM", "N/A", IF(Z771="No","N/A",VLOOKUP(B771,'Extension List'!$A$3:$R$1972,18,FALSE)))</f>
        <v>N/A</v>
      </c>
      <c r="AB771" s="15" t="str">
        <f>IF(C771="DM", "N/A", IF(Z771="No","N/A",VLOOKUP(B771,'Extension List'!$A$3:$T$1972,20,FALSE)))</f>
        <v>N/A</v>
      </c>
      <c r="AC771" s="15" t="str">
        <f>IF(AA771="N/A", "N/A", 0)</f>
        <v>N/A</v>
      </c>
      <c r="AD771" s="16" t="str">
        <f>IF(AE771="N/A", "N/A", AA771-AE771)</f>
        <v>N/A</v>
      </c>
      <c r="AE771" s="16" t="str">
        <f>IF(AA771="N/A", "N/A", IF(AC771&gt;0, IF(AA771&lt;13, ROUNDUP(0.25*AA771,0), IF(AA771&lt;26, ROUNDUP(0.4*AA771,0), IF(AA771&lt;51, ROUNDUP(0.6*AA771,0), ROUNDUP(0.75*AA771,0)))), "N/A"))</f>
        <v>N/A</v>
      </c>
      <c r="AF771" s="16" t="str">
        <f>IF(AD771="N/A","N/A", (AE771*AC771)+Q771)</f>
        <v>N/A</v>
      </c>
      <c r="AG771" s="16" t="str">
        <f>IF($AF771="N/A", "N/A", "TBC")</f>
        <v>N/A</v>
      </c>
      <c r="AH771" s="16" t="str">
        <f>IF($AF771="N/A", "N/A", "TBC")</f>
        <v>N/A</v>
      </c>
      <c r="AI771" s="16" t="str">
        <f>IF($AF771="N/A","N/A",IF(AC771&gt;1,"TBC","N/A"))</f>
        <v>N/A</v>
      </c>
      <c r="AJ771" s="16" t="str">
        <f>IF($AF771="N/A","N/A",IF(AC771&gt;2,"TBC","N/A"))</f>
        <v>N/A</v>
      </c>
      <c r="AK771" s="16" t="str">
        <f>IF($AF771="N/A","N/A",IF(AC771&gt;3,"TBC","N/A"))</f>
        <v>N/A</v>
      </c>
      <c r="AL771" s="16" t="str">
        <f>IF(AC771="N/A","N/A",IF(AC771&gt;0,IF(SUM(AG771:AK771)&lt;&gt;AF771,"CHECK","OK"),"N/A"))</f>
        <v>N/A</v>
      </c>
      <c r="AM771" s="16">
        <f>IF(AD771="N/A", L771+T771, L771+AG771)</f>
        <v>1</v>
      </c>
      <c r="AN771" s="16" t="str">
        <f>IF(AD771="N/A", IF(U771="N/A", "N/A", L771+U771), AD771+AH771)</f>
        <v>N/A</v>
      </c>
      <c r="AO771" s="16" t="str">
        <f>IF(AD771="N/A", IF(V771="N/A", "N/A", L771+V771), IF(AI771="N/A", "N/A", AD771+AI771))</f>
        <v>N/A</v>
      </c>
      <c r="AP771" s="16" t="str">
        <f>IF(AD771="N/A", IF(W771="N/A", "N/A", L771+W771), IF(AJ771="N/A", "N/A", AD771+AJ771))</f>
        <v>N/A</v>
      </c>
      <c r="AQ771" s="16" t="str">
        <f>IF(AD771="N/A", IF(X771="N/A", "N/A", L771+X771), IF(AK771="N/A", "N/A", AD771+AK771))</f>
        <v>N/A</v>
      </c>
      <c r="AR771" s="15" t="s">
        <v>42</v>
      </c>
      <c r="AS771" s="15" t="s">
        <v>42</v>
      </c>
      <c r="AT771" s="15" t="s">
        <v>42</v>
      </c>
      <c r="AU771" s="15" t="s">
        <v>42</v>
      </c>
      <c r="AV771" s="15" t="s">
        <v>40</v>
      </c>
      <c r="AW771" s="15" t="s">
        <v>40</v>
      </c>
      <c r="AX771" s="15" t="s">
        <v>40</v>
      </c>
      <c r="AY771" s="15" t="s">
        <v>40</v>
      </c>
      <c r="AZ771" s="15" t="s">
        <v>40</v>
      </c>
      <c r="BA771" s="15" t="s">
        <v>40</v>
      </c>
      <c r="BB771" s="15" t="s">
        <v>40</v>
      </c>
      <c r="BC771" s="15" t="s">
        <v>40</v>
      </c>
      <c r="BD771" s="15" t="s">
        <v>40</v>
      </c>
      <c r="BE771" s="15" t="s">
        <v>40</v>
      </c>
      <c r="BF771" s="15" t="s">
        <v>40</v>
      </c>
      <c r="BG771" s="15" t="s">
        <v>40</v>
      </c>
      <c r="BH771" s="15" t="s">
        <v>40</v>
      </c>
      <c r="BJ771" s="16">
        <f>IF(AR771="R", $CA771, IF(OR(AR771="P", AR771="T", AR771="N"), 0, IF($C771="DM", $T771, IF(OR(AR771="Y", AR771="IR"),$AM771,IF(AR771="C", IF($BI771="Y", IF($AF771="N/A", $Q771, $AF771), IF($AG771="N/A", $T771,$AG771)))))))</f>
        <v>0</v>
      </c>
      <c r="BK771" s="16">
        <f>IF(AS771="R", $CA771, IF(OR(AS771="P", AS771="T", AS771="N"), 0, IF($C771="DM", $T771, IF(OR(AS771="Y", AS771="IR"),$AM771,IF(AS771="C", IF($BI771="Y", IF($AF771="N/A", $Q771, $AF771), IF($AG771="N/A", $T771,$AG771)))))))</f>
        <v>0</v>
      </c>
      <c r="BL771" s="16">
        <f>IF(AT771="R", $CA771, IF(OR(AT771="P", AT771="T", AT771="N"), 0, IF($C771="DM", $T771, IF(OR(AT771="Y", AT771="IR"),$AM771,IF(AT771="C", IF($BI771="Y", IF($AF771="N/A", $Q771, $AF771), IF($AG771="N/A", $T771,$AG771)))))))</f>
        <v>0</v>
      </c>
      <c r="BM771" s="16">
        <f>IF(AU771="R", $CA771, IF(OR(AU771="P", AU771="T", AU771="N"), 0, IF($C771="DM", $T771, IF(OR(AU771="Y", AU771="IR"),$AM771,IF(AU771="C", IF($BI771="Y", IF($AF771="N/A", $Q771, $AF771), IF($AG771="N/A", $T771,$AG771)))))))</f>
        <v>0</v>
      </c>
      <c r="BN771" s="16">
        <f>IF(AV771="R", $CA771, IF(OR(AV771="P", AV771="T", AV771="N"), 0, IF($C771="DM", $T771, IF(OR(AV771="Y", AV771="IR"),$AM771,IF(AV771="C", IF($BI771="Y", IF($AF771="N/A", $Q771, $AF771), IF($AG771="N/A", $T771,$AG771)))))))</f>
        <v>1</v>
      </c>
      <c r="BO771" s="16">
        <f>IF(AW771="R", $CA771, IF(OR(AW771="P", AW771="T", AW771="N"), 0, IF($C771="DM", $T771, IF(OR(AW771="Y", AW771="IR"),$AM771,IF(AW771="C", IF($BI771="Y", IF($AF771="N/A", $Q771, $AF771), IF($AG771="N/A", $T771,$AG771)))))))</f>
        <v>1</v>
      </c>
      <c r="BP771" s="16">
        <f>IF(AX771="R", $CA771, IF(OR(AX771="P", AX771="T", AX771="N"), 0, IF($C771="DM", $T771, IF(OR(AX771="Y", AX771="IR"),$AM771,IF(AX771="C", IF($BI771="Y", IF($AF771="N/A", $Q771, $AF771), IF($AG771="N/A", $T771,$AG771)))))))</f>
        <v>1</v>
      </c>
      <c r="BQ771" s="16">
        <f>IF(AY771="R", $CA771, IF(OR(AY771="P", AY771="T", AY771="N"), 0, IF($C771="DM", $T771, IF(OR(AY771="Y", AY771="IR"),$AM771,IF(AY771="C", IF($BI771="Y", IF($AF771="N/A", $Q771, $AF771), IF($AG771="N/A", $T771,$AG771)))))))</f>
        <v>1</v>
      </c>
      <c r="BR771" s="16">
        <f>IF(AZ771="R", $CA771, IF(OR(AZ771="P", AZ771="T", AZ771="N"), 0, IF($C771="DM", $T771, IF(OR(AZ771="Y", AZ771="IR"),$AM771,IF(AZ771="C", IF($BI771="Y", IF($AF771="N/A", $Q771, $AF771), IF($AG771="N/A", $T771,$AG771)))))))</f>
        <v>1</v>
      </c>
      <c r="BS771" s="16">
        <f>IF(BA771="R", $CA771, IF(OR(BA771="P", BA771="T", BA771="N"), 0, IF($C771="DM", $T771, IF(OR(BA771="Y", BA771="IR"),$AM771,IF(BA771="C", IF($BI771="Y", IF($AF771="N/A", $Q771, $AF771), IF($AG771="N/A", $T771,$AG771)))))))</f>
        <v>1</v>
      </c>
      <c r="BT771" s="16">
        <f>IF(BB771="R", $CA771, IF(OR(BB771="P", BB771="T", BB771="N"), 0, IF($C771="DM", $T771, IF(OR(BB771="Y", BB771="IR"),$AM771,IF(BB771="C", IF($BI771="Y", IF($BA771="C", IF($AF771="N/A", $Q771, $AF771), IF($AF771="N/A", $T771, $AM771)), IF($AG771="N/A", $T771,$AG771)))))))</f>
        <v>1</v>
      </c>
      <c r="BU771" s="16">
        <f>IF(BC771="R", $CA771, IF(OR(BC771="P", BC771="T", BC771="N"), 0, IF($C771="DM", $T771, IF(OR(BC771="Y", BC771="IR"),$AM771,IF(BC771="C", IF($BI771="Y", IF($BA771="C", IF($AF771="N/A", $Q771, $AF771), IF($AF771="N/A", $T771, $AM771)), IF($AG771="N/A", $T771,$AG771)))))))</f>
        <v>1</v>
      </c>
      <c r="BV771" s="16">
        <f>IF(BD771="R", $CA771, IF(OR(BD771="P", BD771="T", BD771="N"), 0, IF($C771="DM", $T771, IF(OR(BD771="Y", BD771="IR"),$AM771,IF(BD771="C", IF($BI771="Y", IF($BA771="C", IF($AF771="N/A", $Q771, $AF771), IF($AF771="N/A", $T771, $AM771)), IF($AG771="N/A", $T771,$AG771)))))))</f>
        <v>1</v>
      </c>
      <c r="BW771" s="16">
        <f>IF(BE771="R", $CA771, IF(OR(BE771="P", BE771="T", BE771="N"), 0, IF($C771="DM", $T771, IF(OR(BE771="Y", BE771="IR"),$AM771,IF(BE771="C", IF($BI771="Y", IF($BA771="C", IF($AF771="N/A", $Q771, $AF771), IF($AF771="N/A", $T771, $AM771)), IF($AG771="N/A", $T771,$AG771)))))))</f>
        <v>1</v>
      </c>
      <c r="BX771" s="16">
        <f>IF(BF771="R", $CA771, IF(OR(BF771="P", BF771="T", BF771="N"), 0, IF($C771="DM", $T771, IF(OR(BF771="Y", BF771="IR"),$AM771,IF(BF771="C", IF($BI771="Y", IF($BA771="C", IF($AF771="N/A", $Q771, $AF771), IF($AF771="N/A", $T771, $AM771)), IF($AG771="N/A", $T771,$AG771)))))))</f>
        <v>1</v>
      </c>
      <c r="BY771" s="16">
        <f>IF(BG771="R", $CA771, IF(OR(BG771="P", BG771="T", BG771="N"), 0, IF($C771="DM", $T771, IF(OR(BG771="Y", BG771="IR"),$AM771,IF(BG771="C", IF($BI771="Y", IF($BA771="C", IF($AF771="N/A", $Q771, $AF771), IF($AF771="N/A", $T771, $AM771)), IF($AG771="N/A", $T771,$AG771)))))))</f>
        <v>1</v>
      </c>
      <c r="BZ771" s="16">
        <f>IF(BH771="R", $CA771, IF(OR(BH771="P", BH771="T", BH771="N"), 0, IF($C771="DM", $T771, IF(OR(BH771="Y", BH771="IR"),$AM771,IF(BH771="C", IF($BI771="Y", IF($BA771="C", IF($AF771="N/A", $Q771, $AF771), IF($AF771="N/A", $T771, $AM771)), IF($AG771="N/A", $T771,$AG771)))))))</f>
        <v>1</v>
      </c>
      <c r="CA771" s="15" t="s">
        <v>75</v>
      </c>
      <c r="CB771" s="16">
        <f>BZ771</f>
        <v>1</v>
      </c>
      <c r="CC771" s="15" t="str">
        <f>IF(OR($BH771="T", $BH771="R"), 0, IF($BH771="C", IF($BI771="Y", IF($BA771="C", 0, IF(AF771="N/A", Q771-T771, AF771-AG771)), IF($AF771="N/A", U771, AH771)), AN771))</f>
        <v>N/A</v>
      </c>
      <c r="CD771" s="15" t="str">
        <f>IF(OR($BH771="T", $BH771="R"), 0, IF($BH771="C", IF($BI771="Y", 0, IF($AF771="N/A", V771, AI771)), AO771))</f>
        <v>N/A</v>
      </c>
      <c r="CE771" s="15" t="str">
        <f>IF(OR($BH771="T", $BH771="R"), 0, IF($BH771="C", IF($BI771="Y", 0, IF($AF771="N/A", W771, AJ771)), AP771))</f>
        <v>N/A</v>
      </c>
      <c r="CF771" s="15" t="str">
        <f>IF(OR($BH771="T", $BH771="R"), 0, IF($BH771="C", IF($BI771="Y", 0, IF($AF771="N/A", X771, AK771)), AQ771))</f>
        <v>N/A</v>
      </c>
    </row>
    <row r="772" spans="1:85" x14ac:dyDescent="0.25">
      <c r="A772" s="14">
        <v>4832</v>
      </c>
      <c r="B772" s="15" t="s">
        <v>2660</v>
      </c>
      <c r="C772" s="15" t="s">
        <v>71</v>
      </c>
      <c r="D772" s="15" t="s">
        <v>60</v>
      </c>
      <c r="E772" s="15">
        <f>VLOOKUP(B772, 'Rookie Year'!$A$2:$B$55679,2,FALSE)</f>
        <v>2022</v>
      </c>
      <c r="F772" s="15">
        <v>2022</v>
      </c>
      <c r="G772" s="15" t="s">
        <v>40</v>
      </c>
      <c r="H772" s="15" t="s">
        <v>2252</v>
      </c>
      <c r="I772" s="16">
        <v>1</v>
      </c>
      <c r="J772" s="15">
        <v>3</v>
      </c>
      <c r="K772" s="17">
        <f>IF(AND(G772&lt;&gt;"N",R772="N/A"), IF(I772&lt;4, 0, 0.25),IF(I772=1, IF(J772=1,0.25, 0.25), IF(I772&lt;13, 0.25, IF(I772&lt;26, 0.4, IF(I772&lt;51, 0.6, 0.75)))))</f>
        <v>0</v>
      </c>
      <c r="L772" s="16">
        <f>I772-M772</f>
        <v>1</v>
      </c>
      <c r="M772" s="16">
        <f>ROUNDUP(I772*K772,0)</f>
        <v>0</v>
      </c>
      <c r="N772" s="16">
        <f>M772*J772</f>
        <v>0</v>
      </c>
      <c r="O772" s="16">
        <v>0</v>
      </c>
      <c r="P772" s="16">
        <v>0</v>
      </c>
      <c r="Q772" s="16">
        <f>N772-O772-P772</f>
        <v>0</v>
      </c>
      <c r="R772" s="15" t="s">
        <v>75</v>
      </c>
      <c r="S772" s="15">
        <f>IF(R772="N/A", J772-($B$1-F772), J772-($B$1-R772))</f>
        <v>1</v>
      </c>
      <c r="T772" s="16">
        <v>0</v>
      </c>
      <c r="U772" s="16" t="str">
        <f>IF($S772&lt;2, "N/A", $M772)</f>
        <v>N/A</v>
      </c>
      <c r="V772" s="16" t="str">
        <f>IF($S772&lt;3, "N/A", $M772)</f>
        <v>N/A</v>
      </c>
      <c r="W772" s="16" t="str">
        <f>IF($S772&lt;4, "N/A", $M772)</f>
        <v>N/A</v>
      </c>
      <c r="X772" s="16" t="str">
        <f>IF($S772&lt;5, "N/A", $M772)</f>
        <v>N/A</v>
      </c>
      <c r="Y772" s="15" t="str">
        <f>IF(SUM(T772:X772)&lt;&gt;Q772, "CHECK", "OK")</f>
        <v>OK</v>
      </c>
      <c r="Z772" s="15" t="str">
        <f>IF(F772=$B$1, "No", IF(S772=1, "Yes", "No"))</f>
        <v>Yes</v>
      </c>
      <c r="AA772" s="18">
        <f>IF(C772="DM", "N/A", IF(Z772="No","N/A",VLOOKUP(B772,'Extension List'!$A$3:$R$1972,18,FALSE)))</f>
        <v>3</v>
      </c>
      <c r="AB772" s="15">
        <f>IF(C772="DM", "N/A", IF(Z772="No","N/A",VLOOKUP(B772,'Extension List'!$A$3:$T$1972,20,FALSE)))</f>
        <v>1</v>
      </c>
      <c r="AC772" s="15">
        <f>IF(AA772="N/A", "N/A", 0)</f>
        <v>0</v>
      </c>
      <c r="AD772" s="16" t="str">
        <f>IF(AE772="N/A", "N/A", AA772-AE772)</f>
        <v>N/A</v>
      </c>
      <c r="AE772" s="16" t="str">
        <f>IF(AA772="N/A", "N/A", IF(AC772&gt;0, IF(AA772&lt;13, ROUNDUP(0.25*AA772,0), IF(AA772&lt;26, ROUNDUP(0.4*AA772,0), IF(AA772&lt;51, ROUNDUP(0.6*AA772,0), ROUNDUP(0.75*AA772,0)))), "N/A"))</f>
        <v>N/A</v>
      </c>
      <c r="AF772" s="16" t="str">
        <f>IF(AD772="N/A","N/A", (AE772*AC772)+Q772)</f>
        <v>N/A</v>
      </c>
      <c r="AG772" s="16" t="str">
        <f>IF($AF772="N/A", "N/A", "TBC")</f>
        <v>N/A</v>
      </c>
      <c r="AH772" s="16" t="str">
        <f>IF($AF772="N/A", "N/A", "TBC")</f>
        <v>N/A</v>
      </c>
      <c r="AI772" s="16" t="str">
        <f>IF($AF772="N/A","N/A",IF(AC772&gt;1,"TBC","N/A"))</f>
        <v>N/A</v>
      </c>
      <c r="AJ772" s="16" t="str">
        <f>IF($AF772="N/A","N/A",IF(AC772&gt;2,"TBC","N/A"))</f>
        <v>N/A</v>
      </c>
      <c r="AK772" s="16" t="str">
        <f>IF($AF772="N/A","N/A",IF(AC772&gt;3,"TBC","N/A"))</f>
        <v>N/A</v>
      </c>
      <c r="AL772" s="16" t="str">
        <f>IF(AC772="N/A","N/A",IF(AC772&gt;0,IF(SUM(AG772:AK772)&lt;&gt;AF772,"CHECK","OK"),"N/A"))</f>
        <v>N/A</v>
      </c>
      <c r="AM772" s="16">
        <f>IF(AD772="N/A", L772+T772, L772+AG772)</f>
        <v>1</v>
      </c>
      <c r="AN772" s="16" t="str">
        <f>IF(AD772="N/A", IF(U772="N/A", "N/A", L772+U772), AD772+AH772)</f>
        <v>N/A</v>
      </c>
      <c r="AO772" s="16" t="str">
        <f>IF(AD772="N/A", IF(V772="N/A", "N/A", L772+V772), IF(AI772="N/A", "N/A", AD772+AI772))</f>
        <v>N/A</v>
      </c>
      <c r="AP772" s="16" t="str">
        <f>IF(AD772="N/A", IF(W772="N/A", "N/A", L772+W772), IF(AJ772="N/A", "N/A", AD772+AJ772))</f>
        <v>N/A</v>
      </c>
      <c r="AQ772" s="16" t="str">
        <f>IF(AD772="N/A", IF(X772="N/A", "N/A", L772+X772), IF(AK772="N/A", "N/A", AD772+AK772))</f>
        <v>N/A</v>
      </c>
      <c r="AR772" s="15" t="s">
        <v>40</v>
      </c>
      <c r="AS772" s="15" t="s">
        <v>40</v>
      </c>
      <c r="AT772" s="15" t="s">
        <v>40</v>
      </c>
      <c r="AU772" s="15" t="s">
        <v>40</v>
      </c>
      <c r="AV772" s="15" t="s">
        <v>40</v>
      </c>
      <c r="AW772" s="15" t="s">
        <v>40</v>
      </c>
      <c r="AX772" s="15" t="s">
        <v>40</v>
      </c>
      <c r="AY772" s="15" t="s">
        <v>40</v>
      </c>
      <c r="AZ772" s="15" t="s">
        <v>40</v>
      </c>
      <c r="BA772" s="15" t="s">
        <v>40</v>
      </c>
      <c r="BB772" s="15" t="s">
        <v>46</v>
      </c>
      <c r="BC772" s="15" t="s">
        <v>46</v>
      </c>
      <c r="BD772" s="15" t="s">
        <v>46</v>
      </c>
      <c r="BE772" s="15" t="s">
        <v>46</v>
      </c>
      <c r="BF772" s="15" t="s">
        <v>46</v>
      </c>
      <c r="BG772" s="15" t="s">
        <v>46</v>
      </c>
      <c r="BH772" s="15" t="s">
        <v>46</v>
      </c>
      <c r="BI772" s="15"/>
      <c r="BJ772" s="16">
        <f>IF(AR772="R", $CA772, IF(OR(AR772="P", AR772="T", AR772="N"), 0, IF($C772="DM", $T772, IF(OR(AR772="Y", AR772="IR"),$AM772,IF(AR772="C", IF($BI772="Y", IF($AF772="N/A", $Q772, $AF772), IF($AG772="N/A", $T772,$AG772)))))))</f>
        <v>1</v>
      </c>
      <c r="BK772" s="16">
        <f>IF(AS772="R", $CA772, IF(OR(AS772="P", AS772="T", AS772="N"), 0, IF($C772="DM", $T772, IF(OR(AS772="Y", AS772="IR"),$AM772,IF(AS772="C", IF($BI772="Y", IF($AF772="N/A", $Q772, $AF772), IF($AG772="N/A", $T772,$AG772)))))))</f>
        <v>1</v>
      </c>
      <c r="BL772" s="16">
        <f>IF(AT772="R", $CA772, IF(OR(AT772="P", AT772="T", AT772="N"), 0, IF($C772="DM", $T772, IF(OR(AT772="Y", AT772="IR"),$AM772,IF(AT772="C", IF($BI772="Y", IF($AF772="N/A", $Q772, $AF772), IF($AG772="N/A", $T772,$AG772)))))))</f>
        <v>1</v>
      </c>
      <c r="BM772" s="16">
        <f>IF(AU772="R", $CA772, IF(OR(AU772="P", AU772="T", AU772="N"), 0, IF($C772="DM", $T772, IF(OR(AU772="Y", AU772="IR"),$AM772,IF(AU772="C", IF($BI772="Y", IF($AF772="N/A", $Q772, $AF772), IF($AG772="N/A", $T772,$AG772)))))))</f>
        <v>1</v>
      </c>
      <c r="BN772" s="16">
        <f>IF(AV772="R", $CA772, IF(OR(AV772="P", AV772="T", AV772="N"), 0, IF($C772="DM", $T772, IF(OR(AV772="Y", AV772="IR"),$AM772,IF(AV772="C", IF($BI772="Y", IF($AF772="N/A", $Q772, $AF772), IF($AG772="N/A", $T772,$AG772)))))))</f>
        <v>1</v>
      </c>
      <c r="BO772" s="16">
        <f>IF(AW772="R", $CA772, IF(OR(AW772="P", AW772="T", AW772="N"), 0, IF($C772="DM", $T772, IF(OR(AW772="Y", AW772="IR"),$AM772,IF(AW772="C", IF($BI772="Y", IF($AF772="N/A", $Q772, $AF772), IF($AG772="N/A", $T772,$AG772)))))))</f>
        <v>1</v>
      </c>
      <c r="BP772" s="16">
        <f>IF(AX772="R", $CA772, IF(OR(AX772="P", AX772="T", AX772="N"), 0, IF($C772="DM", $T772, IF(OR(AX772="Y", AX772="IR"),$AM772,IF(AX772="C", IF($BI772="Y", IF($AF772="N/A", $Q772, $AF772), IF($AG772="N/A", $T772,$AG772)))))))</f>
        <v>1</v>
      </c>
      <c r="BQ772" s="16">
        <f>IF(AY772="R", $CA772, IF(OR(AY772="P", AY772="T", AY772="N"), 0, IF($C772="DM", $T772, IF(OR(AY772="Y", AY772="IR"),$AM772,IF(AY772="C", IF($BI772="Y", IF($AF772="N/A", $Q772, $AF772), IF($AG772="N/A", $T772,$AG772)))))))</f>
        <v>1</v>
      </c>
      <c r="BR772" s="16">
        <f>IF(AZ772="R", $CA772, IF(OR(AZ772="P", AZ772="T", AZ772="N"), 0, IF($C772="DM", $T772, IF(OR(AZ772="Y", AZ772="IR"),$AM772,IF(AZ772="C", IF($BI772="Y", IF($AF772="N/A", $Q772, $AF772), IF($AG772="N/A", $T772,$AG772)))))))</f>
        <v>1</v>
      </c>
      <c r="BS772" s="16">
        <f>IF(BA772="R", $CA772, IF(OR(BA772="P", BA772="T", BA772="N"), 0, IF($C772="DM", $T772, IF(OR(BA772="Y", BA772="IR"),$AM772,IF(BA772="C", IF($BI772="Y", IF($AF772="N/A", $Q772, $AF772), IF($AG772="N/A", $T772,$AG772)))))))</f>
        <v>1</v>
      </c>
      <c r="BT772" s="16">
        <f>IF(BB772="R", $CA772, IF(OR(BB772="P", BB772="T", BB772="N"), 0, IF($C772="DM", $T772, IF(OR(BB772="Y", BB772="IR"),$AM772,IF(BB772="C", IF($BI772="Y", IF($BA772="C", IF($AF772="N/A", $Q772, $AF772), IF($AF772="N/A", $T772, $AM772)), IF($AG772="N/A", $T772,$AG772)))))))</f>
        <v>0</v>
      </c>
      <c r="BU772" s="16">
        <f>IF(BC772="R", $CA772, IF(OR(BC772="P", BC772="T", BC772="N"), 0, IF($C772="DM", $T772, IF(OR(BC772="Y", BC772="IR"),$AM772,IF(BC772="C", IF($BI772="Y", IF($BA772="C", IF($AF772="N/A", $Q772, $AF772), IF($AF772="N/A", $T772, $AM772)), IF($AG772="N/A", $T772,$AG772)))))))</f>
        <v>0</v>
      </c>
      <c r="BV772" s="16">
        <f>IF(BD772="R", $CA772, IF(OR(BD772="P", BD772="T", BD772="N"), 0, IF($C772="DM", $T772, IF(OR(BD772="Y", BD772="IR"),$AM772,IF(BD772="C", IF($BI772="Y", IF($BA772="C", IF($AF772="N/A", $Q772, $AF772), IF($AF772="N/A", $T772, $AM772)), IF($AG772="N/A", $T772,$AG772)))))))</f>
        <v>0</v>
      </c>
      <c r="BW772" s="16">
        <f>IF(BE772="R", $CA772, IF(OR(BE772="P", BE772="T", BE772="N"), 0, IF($C772="DM", $T772, IF(OR(BE772="Y", BE772="IR"),$AM772,IF(BE772="C", IF($BI772="Y", IF($BA772="C", IF($AF772="N/A", $Q772, $AF772), IF($AF772="N/A", $T772, $AM772)), IF($AG772="N/A", $T772,$AG772)))))))</f>
        <v>0</v>
      </c>
      <c r="BX772" s="16">
        <f>IF(BF772="R", $CA772, IF(OR(BF772="P", BF772="T", BF772="N"), 0, IF($C772="DM", $T772, IF(OR(BF772="Y", BF772="IR"),$AM772,IF(BF772="C", IF($BI772="Y", IF($BA772="C", IF($AF772="N/A", $Q772, $AF772), IF($AF772="N/A", $T772, $AM772)), IF($AG772="N/A", $T772,$AG772)))))))</f>
        <v>0</v>
      </c>
      <c r="BY772" s="16">
        <f>IF(BG772="R", $CA772, IF(OR(BG772="P", BG772="T", BG772="N"), 0, IF($C772="DM", $T772, IF(OR(BG772="Y", BG772="IR"),$AM772,IF(BG772="C", IF($BI772="Y", IF($BA772="C", IF($AF772="N/A", $Q772, $AF772), IF($AF772="N/A", $T772, $AM772)), IF($AG772="N/A", $T772,$AG772)))))))</f>
        <v>0</v>
      </c>
      <c r="BZ772" s="16">
        <f>IF(BH772="R", $CA772, IF(OR(BH772="P", BH772="T", BH772="N"), 0, IF($C772="DM", $T772, IF(OR(BH772="Y", BH772="IR"),$AM772,IF(BH772="C", IF($BI772="Y", IF($BA772="C", IF($AF772="N/A", $Q772, $AF772), IF($AF772="N/A", $T772, $AM772)), IF($AG772="N/A", $T772,$AG772)))))))</f>
        <v>0</v>
      </c>
      <c r="CA772" s="15" t="s">
        <v>75</v>
      </c>
      <c r="CB772" s="16">
        <f>BZ772</f>
        <v>0</v>
      </c>
      <c r="CC772" s="15">
        <f>IF(OR($BH772="T", $BH772="R"), 0, IF($BH772="C", IF($BI772="Y", IF($BA772="C", 0, IF(AF772="N/A", Q772-T772, AF772-AG772)), IF($AF772="N/A", U772, AH772)), AN772))</f>
        <v>0</v>
      </c>
      <c r="CD772" s="15">
        <f>IF(OR($BH772="T", $BH772="R"), 0, IF($BH772="C", IF($BI772="Y", 0, IF($AF772="N/A", V772, AI772)), AO772))</f>
        <v>0</v>
      </c>
      <c r="CE772" s="15">
        <f>IF(OR($BH772="T", $BH772="R"), 0, IF($BH772="C", IF($BI772="Y", 0, IF($AF772="N/A", W772, AJ772)), AP772))</f>
        <v>0</v>
      </c>
      <c r="CF772" s="15">
        <f>IF(OR($BH772="T", $BH772="R"), 0, IF($BH772="C", IF($BI772="Y", 0, IF($AF772="N/A", X772, AK772)), AQ772))</f>
        <v>0</v>
      </c>
      <c r="CG772" t="str">
        <f>IF(AC772="N/A", "S:"&amp;L772&amp;" G:"&amp;M772&amp;" GR:"&amp;Q772, IF(AC772=0, "S:"&amp;L772&amp;" G:"&amp;M772&amp;" GR:"&amp;Q772, "S:"&amp;L772&amp;"/"&amp;AD772&amp;" G:"&amp;AE772&amp;" GR:"&amp;AF772))</f>
        <v>S:1 G:0 GR:0</v>
      </c>
    </row>
    <row r="773" spans="1:85" x14ac:dyDescent="0.25">
      <c r="A773" s="14">
        <v>5814</v>
      </c>
      <c r="B773" s="15" t="s">
        <v>2411</v>
      </c>
      <c r="C773" s="15" t="s">
        <v>71</v>
      </c>
      <c r="D773" s="15" t="s">
        <v>60</v>
      </c>
      <c r="E773" s="15">
        <f>VLOOKUP(B773, 'Rookie Year'!$A$2:$B$55679,2,FALSE)</f>
        <v>2021</v>
      </c>
      <c r="F773" s="15">
        <v>2024</v>
      </c>
      <c r="G773" s="15" t="s">
        <v>42</v>
      </c>
      <c r="H773" s="15">
        <v>8</v>
      </c>
      <c r="I773" s="16">
        <v>1</v>
      </c>
      <c r="J773" s="15">
        <v>1</v>
      </c>
      <c r="K773" s="17">
        <f>IF(AND(G773&lt;&gt;"N",R773="N/A"), IF(I773&lt;4, 0, 0.25),IF(I773=1, IF(J773=1,0.25, 0.25), IF(I773&lt;13, 0.25, IF(I773&lt;26, 0.4, IF(I773&lt;51, 0.6, 0.75)))))</f>
        <v>0.25</v>
      </c>
      <c r="L773" s="16">
        <f>I773-M773</f>
        <v>0</v>
      </c>
      <c r="M773" s="16">
        <f>ROUNDUP(I773*K773,0)</f>
        <v>1</v>
      </c>
      <c r="N773" s="16">
        <f>M773*J773</f>
        <v>1</v>
      </c>
      <c r="O773" s="16">
        <v>0</v>
      </c>
      <c r="P773" s="16">
        <v>0</v>
      </c>
      <c r="Q773" s="16">
        <f>N773-O773-P773</f>
        <v>1</v>
      </c>
      <c r="R773" s="15" t="s">
        <v>75</v>
      </c>
      <c r="S773" s="15">
        <f>IF(R773="N/A", J773-($B$1-F773), J773-($B$1-R773))</f>
        <v>1</v>
      </c>
      <c r="T773" s="16">
        <f>IF($S773&lt;1, "N/A", $M773)</f>
        <v>1</v>
      </c>
      <c r="U773" s="16" t="str">
        <f>IF($S773&lt;2, "N/A", $M773)</f>
        <v>N/A</v>
      </c>
      <c r="V773" s="16" t="str">
        <f>IF($S773&lt;3, "N/A", $M773)</f>
        <v>N/A</v>
      </c>
      <c r="W773" s="16" t="str">
        <f>IF($S773&lt;4, "N/A", $M773)</f>
        <v>N/A</v>
      </c>
      <c r="X773" s="16" t="str">
        <f>IF($S773&lt;5, "N/A", $M773)</f>
        <v>N/A</v>
      </c>
      <c r="Y773" s="15" t="str">
        <f>IF(SUM(T773:X773)&lt;&gt;Q773, "CHECK", "OK")</f>
        <v>OK</v>
      </c>
      <c r="Z773" s="15" t="str">
        <f>IF(F773=$B$1, "No", IF(S773=1, "Yes", "No"))</f>
        <v>No</v>
      </c>
      <c r="AA773" s="18" t="str">
        <f>IF(C773="DM", "N/A", IF(Z773="No","N/A",VLOOKUP(B773,'Extension List'!$A$3:$R$1972,18,FALSE)))</f>
        <v>N/A</v>
      </c>
      <c r="AB773" s="15" t="str">
        <f>IF(C773="DM", "N/A", IF(Z773="No","N/A",VLOOKUP(B773,'Extension List'!$A$3:$T$1972,20,FALSE)))</f>
        <v>N/A</v>
      </c>
      <c r="AC773" s="15" t="str">
        <f>IF(AA773="N/A", "N/A", 0)</f>
        <v>N/A</v>
      </c>
      <c r="AD773" s="16" t="str">
        <f>IF(AE773="N/A", "N/A", AA773-AE773)</f>
        <v>N/A</v>
      </c>
      <c r="AE773" s="16" t="str">
        <f>IF(AA773="N/A", "N/A", IF(AC773&gt;0, IF(AA773&lt;13, ROUNDUP(0.25*AA773,0), IF(AA773&lt;26, ROUNDUP(0.4*AA773,0), IF(AA773&lt;51, ROUNDUP(0.6*AA773,0), ROUNDUP(0.75*AA773,0)))), "N/A"))</f>
        <v>N/A</v>
      </c>
      <c r="AF773" s="16" t="str">
        <f>IF(AD773="N/A","N/A", (AE773*AC773)+Q773)</f>
        <v>N/A</v>
      </c>
      <c r="AG773" s="16" t="str">
        <f>IF($AF773="N/A", "N/A", "TBC")</f>
        <v>N/A</v>
      </c>
      <c r="AH773" s="16" t="str">
        <f>IF($AF773="N/A", "N/A", "TBC")</f>
        <v>N/A</v>
      </c>
      <c r="AI773" s="16" t="str">
        <f>IF($AF773="N/A","N/A",IF(AC773&gt;1,"TBC","N/A"))</f>
        <v>N/A</v>
      </c>
      <c r="AJ773" s="16" t="str">
        <f>IF($AF773="N/A","N/A",IF(AC773&gt;2,"TBC","N/A"))</f>
        <v>N/A</v>
      </c>
      <c r="AK773" s="16" t="str">
        <f>IF($AF773="N/A","N/A",IF(AC773&gt;3,"TBC","N/A"))</f>
        <v>N/A</v>
      </c>
      <c r="AL773" s="16" t="str">
        <f>IF(AC773="N/A","N/A",IF(AC773&gt;0,IF(SUM(AG773:AK773)&lt;&gt;AF773,"CHECK","OK"),"N/A"))</f>
        <v>N/A</v>
      </c>
      <c r="AM773" s="16">
        <f>IF(AD773="N/A", L773+T773, L773+AG773)</f>
        <v>1</v>
      </c>
      <c r="AN773" s="16" t="str">
        <f>IF(AD773="N/A", IF(U773="N/A", "N/A", L773+U773), AD773+AH773)</f>
        <v>N/A</v>
      </c>
      <c r="AO773" s="16" t="str">
        <f>IF(AD773="N/A", IF(V773="N/A", "N/A", L773+V773), IF(AI773="N/A", "N/A", AD773+AI773))</f>
        <v>N/A</v>
      </c>
      <c r="AP773" s="16" t="str">
        <f>IF(AD773="N/A", IF(W773="N/A", "N/A", L773+W773), IF(AJ773="N/A", "N/A", AD773+AJ773))</f>
        <v>N/A</v>
      </c>
      <c r="AQ773" s="16" t="str">
        <f>IF(AD773="N/A", IF(X773="N/A", "N/A", L773+X773), IF(AK773="N/A", "N/A", AD773+AK773))</f>
        <v>N/A</v>
      </c>
      <c r="AR773" s="15" t="s">
        <v>42</v>
      </c>
      <c r="AS773" s="15" t="s">
        <v>42</v>
      </c>
      <c r="AT773" s="15" t="s">
        <v>42</v>
      </c>
      <c r="AU773" s="15" t="s">
        <v>42</v>
      </c>
      <c r="AV773" s="15" t="s">
        <v>42</v>
      </c>
      <c r="AW773" s="15" t="s">
        <v>42</v>
      </c>
      <c r="AX773" s="15" t="s">
        <v>42</v>
      </c>
      <c r="AY773" s="15" t="s">
        <v>42</v>
      </c>
      <c r="AZ773" s="15" t="s">
        <v>40</v>
      </c>
      <c r="BA773" s="15" t="s">
        <v>40</v>
      </c>
      <c r="BB773" s="15" t="s">
        <v>40</v>
      </c>
      <c r="BC773" s="15" t="s">
        <v>40</v>
      </c>
      <c r="BD773" s="15" t="s">
        <v>40</v>
      </c>
      <c r="BE773" s="15" t="s">
        <v>40</v>
      </c>
      <c r="BF773" s="15" t="s">
        <v>40</v>
      </c>
      <c r="BG773" s="15" t="s">
        <v>40</v>
      </c>
      <c r="BH773" s="15" t="s">
        <v>40</v>
      </c>
      <c r="BJ773" s="16">
        <f>IF(AR773="R", $CA773, IF(OR(AR773="P", AR773="T", AR773="N"), 0, IF($C773="DM", $T773, IF(OR(AR773="Y", AR773="IR"),$AM773,IF(AR773="C", IF($BI773="Y", IF($AF773="N/A", $Q773, $AF773), IF($AG773="N/A", $T773,$AG773)))))))</f>
        <v>0</v>
      </c>
      <c r="BK773" s="16">
        <f>IF(AS773="R", $CA773, IF(OR(AS773="P", AS773="T", AS773="N"), 0, IF($C773="DM", $T773, IF(OR(AS773="Y", AS773="IR"),$AM773,IF(AS773="C", IF($BI773="Y", IF($AF773="N/A", $Q773, $AF773), IF($AG773="N/A", $T773,$AG773)))))))</f>
        <v>0</v>
      </c>
      <c r="BL773" s="16">
        <f>IF(AT773="R", $CA773, IF(OR(AT773="P", AT773="T", AT773="N"), 0, IF($C773="DM", $T773, IF(OR(AT773="Y", AT773="IR"),$AM773,IF(AT773="C", IF($BI773="Y", IF($AF773="N/A", $Q773, $AF773), IF($AG773="N/A", $T773,$AG773)))))))</f>
        <v>0</v>
      </c>
      <c r="BM773" s="16">
        <f>IF(AU773="R", $CA773, IF(OR(AU773="P", AU773="T", AU773="N"), 0, IF($C773="DM", $T773, IF(OR(AU773="Y", AU773="IR"),$AM773,IF(AU773="C", IF($BI773="Y", IF($AF773="N/A", $Q773, $AF773), IF($AG773="N/A", $T773,$AG773)))))))</f>
        <v>0</v>
      </c>
      <c r="BN773" s="16">
        <f>IF(AV773="R", $CA773, IF(OR(AV773="P", AV773="T", AV773="N"), 0, IF($C773="DM", $T773, IF(OR(AV773="Y", AV773="IR"),$AM773,IF(AV773="C", IF($BI773="Y", IF($AF773="N/A", $Q773, $AF773), IF($AG773="N/A", $T773,$AG773)))))))</f>
        <v>0</v>
      </c>
      <c r="BO773" s="16">
        <f>IF(AW773="R", $CA773, IF(OR(AW773="P", AW773="T", AW773="N"), 0, IF($C773="DM", $T773, IF(OR(AW773="Y", AW773="IR"),$AM773,IF(AW773="C", IF($BI773="Y", IF($AF773="N/A", $Q773, $AF773), IF($AG773="N/A", $T773,$AG773)))))))</f>
        <v>0</v>
      </c>
      <c r="BP773" s="16">
        <f>IF(AX773="R", $CA773, IF(OR(AX773="P", AX773="T", AX773="N"), 0, IF($C773="DM", $T773, IF(OR(AX773="Y", AX773="IR"),$AM773,IF(AX773="C", IF($BI773="Y", IF($AF773="N/A", $Q773, $AF773), IF($AG773="N/A", $T773,$AG773)))))))</f>
        <v>0</v>
      </c>
      <c r="BQ773" s="16">
        <f>IF(AY773="R", $CA773, IF(OR(AY773="P", AY773="T", AY773="N"), 0, IF($C773="DM", $T773, IF(OR(AY773="Y", AY773="IR"),$AM773,IF(AY773="C", IF($BI773="Y", IF($AF773="N/A", $Q773, $AF773), IF($AG773="N/A", $T773,$AG773)))))))</f>
        <v>0</v>
      </c>
      <c r="BR773" s="16">
        <f>IF(AZ773="R", $CA773, IF(OR(AZ773="P", AZ773="T", AZ773="N"), 0, IF($C773="DM", $T773, IF(OR(AZ773="Y", AZ773="IR"),$AM773,IF(AZ773="C", IF($BI773="Y", IF($AF773="N/A", $Q773, $AF773), IF($AG773="N/A", $T773,$AG773)))))))</f>
        <v>1</v>
      </c>
      <c r="BS773" s="16">
        <f>IF(BA773="R", $CA773, IF(OR(BA773="P", BA773="T", BA773="N"), 0, IF($C773="DM", $T773, IF(OR(BA773="Y", BA773="IR"),$AM773,IF(BA773="C", IF($BI773="Y", IF($AF773="N/A", $Q773, $AF773), IF($AG773="N/A", $T773,$AG773)))))))</f>
        <v>1</v>
      </c>
      <c r="BT773" s="16">
        <f>IF(BB773="R", $CA773, IF(OR(BB773="P", BB773="T", BB773="N"), 0, IF($C773="DM", $T773, IF(OR(BB773="Y", BB773="IR"),$AM773,IF(BB773="C", IF($BI773="Y", IF($BA773="C", IF($AF773="N/A", $Q773, $AF773), IF($AF773="N/A", $T773, $AM773)), IF($AG773="N/A", $T773,$AG773)))))))</f>
        <v>1</v>
      </c>
      <c r="BU773" s="16">
        <f>IF(BC773="R", $CA773, IF(OR(BC773="P", BC773="T", BC773="N"), 0, IF($C773="DM", $T773, IF(OR(BC773="Y", BC773="IR"),$AM773,IF(BC773="C", IF($BI773="Y", IF($BA773="C", IF($AF773="N/A", $Q773, $AF773), IF($AF773="N/A", $T773, $AM773)), IF($AG773="N/A", $T773,$AG773)))))))</f>
        <v>1</v>
      </c>
      <c r="BV773" s="16">
        <f>IF(BD773="R", $CA773, IF(OR(BD773="P", BD773="T", BD773="N"), 0, IF($C773="DM", $T773, IF(OR(BD773="Y", BD773="IR"),$AM773,IF(BD773="C", IF($BI773="Y", IF($BA773="C", IF($AF773="N/A", $Q773, $AF773), IF($AF773="N/A", $T773, $AM773)), IF($AG773="N/A", $T773,$AG773)))))))</f>
        <v>1</v>
      </c>
      <c r="BW773" s="16">
        <f>IF(BE773="R", $CA773, IF(OR(BE773="P", BE773="T", BE773="N"), 0, IF($C773="DM", $T773, IF(OR(BE773="Y", BE773="IR"),$AM773,IF(BE773="C", IF($BI773="Y", IF($BA773="C", IF($AF773="N/A", $Q773, $AF773), IF($AF773="N/A", $T773, $AM773)), IF($AG773="N/A", $T773,$AG773)))))))</f>
        <v>1</v>
      </c>
      <c r="BX773" s="16">
        <f>IF(BF773="R", $CA773, IF(OR(BF773="P", BF773="T", BF773="N"), 0, IF($C773="DM", $T773, IF(OR(BF773="Y", BF773="IR"),$AM773,IF(BF773="C", IF($BI773="Y", IF($BA773="C", IF($AF773="N/A", $Q773, $AF773), IF($AF773="N/A", $T773, $AM773)), IF($AG773="N/A", $T773,$AG773)))))))</f>
        <v>1</v>
      </c>
      <c r="BY773" s="16">
        <f>IF(BG773="R", $CA773, IF(OR(BG773="P", BG773="T", BG773="N"), 0, IF($C773="DM", $T773, IF(OR(BG773="Y", BG773="IR"),$AM773,IF(BG773="C", IF($BI773="Y", IF($BA773="C", IF($AF773="N/A", $Q773, $AF773), IF($AF773="N/A", $T773, $AM773)), IF($AG773="N/A", $T773,$AG773)))))))</f>
        <v>1</v>
      </c>
      <c r="BZ773" s="16">
        <f>IF(BH773="R", $CA773, IF(OR(BH773="P", BH773="T", BH773="N"), 0, IF($C773="DM", $T773, IF(OR(BH773="Y", BH773="IR"),$AM773,IF(BH773="C", IF($BI773="Y", IF($BA773="C", IF($AF773="N/A", $Q773, $AF773), IF($AF773="N/A", $T773, $AM773)), IF($AG773="N/A", $T773,$AG773)))))))</f>
        <v>1</v>
      </c>
      <c r="CA773" s="15" t="s">
        <v>75</v>
      </c>
      <c r="CB773" s="16">
        <f>BZ773</f>
        <v>1</v>
      </c>
      <c r="CC773" s="15" t="str">
        <f>IF(OR($BH773="T", $BH773="R"), 0, IF($BH773="C", IF($BI773="Y", IF($BA773="C", 0, IF(AF773="N/A", Q773-T773, AF773-AG773)), IF($AF773="N/A", U773, AH773)), AN773))</f>
        <v>N/A</v>
      </c>
      <c r="CD773" s="15" t="str">
        <f>IF(OR($BH773="T", $BH773="R"), 0, IF($BH773="C", IF($BI773="Y", 0, IF($AF773="N/A", V773, AI773)), AO773))</f>
        <v>N/A</v>
      </c>
      <c r="CE773" s="15" t="str">
        <f>IF(OR($BH773="T", $BH773="R"), 0, IF($BH773="C", IF($BI773="Y", 0, IF($AF773="N/A", W773, AJ773)), AP773))</f>
        <v>N/A</v>
      </c>
      <c r="CF773" s="15" t="str">
        <f>IF(OR($BH773="T", $BH773="R"), 0, IF($BH773="C", IF($BI773="Y", 0, IF($AF773="N/A", X773, AK773)), AQ773))</f>
        <v>N/A</v>
      </c>
    </row>
    <row r="774" spans="1:85" x14ac:dyDescent="0.25">
      <c r="A774" s="14">
        <v>4652</v>
      </c>
      <c r="B774" s="15" t="s">
        <v>2533</v>
      </c>
      <c r="C774" s="15" t="s">
        <v>71</v>
      </c>
      <c r="D774" s="15" t="s">
        <v>60</v>
      </c>
      <c r="E774" s="15">
        <f>VLOOKUP(B774, 'Rookie Year'!$A$2:$B$55679,2,FALSE)</f>
        <v>2019</v>
      </c>
      <c r="F774" s="15">
        <v>2022</v>
      </c>
      <c r="G774" s="15" t="s">
        <v>42</v>
      </c>
      <c r="H774" s="15" t="s">
        <v>1928</v>
      </c>
      <c r="I774" s="16">
        <v>4</v>
      </c>
      <c r="J774" s="15">
        <v>4</v>
      </c>
      <c r="K774" s="17">
        <f>IF(AND(G774&lt;&gt;"N",R774="N/A"), IF(I774&lt;4, 0, 0.25),IF(I774=1, IF(J774=1,0.25, 0.25), IF(I774&lt;13, 0.25, IF(I774&lt;26, 0.4, IF(I774&lt;51, 0.6, 0.75)))))</f>
        <v>0.25</v>
      </c>
      <c r="L774" s="16">
        <f>I774-M774</f>
        <v>3</v>
      </c>
      <c r="M774" s="16">
        <f>ROUNDUP(I774*K774,0)</f>
        <v>1</v>
      </c>
      <c r="N774" s="16">
        <f>M774*J774</f>
        <v>4</v>
      </c>
      <c r="O774" s="16">
        <v>2</v>
      </c>
      <c r="P774" s="16">
        <v>0</v>
      </c>
      <c r="Q774" s="16">
        <f>N774-O774-P774</f>
        <v>2</v>
      </c>
      <c r="R774" s="15" t="s">
        <v>75</v>
      </c>
      <c r="S774" s="15">
        <f>IF(R774="N/A", J774-($B$1-F774), J774-($B$1-R774))</f>
        <v>2</v>
      </c>
      <c r="T774" s="16">
        <v>1</v>
      </c>
      <c r="U774" s="16">
        <v>1</v>
      </c>
      <c r="V774" s="16" t="str">
        <f>IF($S774&lt;3, "N/A", $M774)</f>
        <v>N/A</v>
      </c>
      <c r="W774" s="16" t="str">
        <f>IF($S774&lt;4, "N/A", $M774)</f>
        <v>N/A</v>
      </c>
      <c r="X774" s="16" t="str">
        <f>IF($S774&lt;5, "N/A", $M774)</f>
        <v>N/A</v>
      </c>
      <c r="Y774" s="15" t="str">
        <f>IF(SUM(T774:X774)&lt;&gt;Q774, "CHECK", "OK")</f>
        <v>OK</v>
      </c>
      <c r="Z774" s="15" t="str">
        <f>IF(F774=$B$1, "No", IF(S774=1, "Yes", "No"))</f>
        <v>No</v>
      </c>
      <c r="AA774" s="18" t="str">
        <f>IF(C774="DM", "N/A", IF(Z774="No","N/A",VLOOKUP(B774,'Extension List'!$A$3:$R$1972,18,FALSE)))</f>
        <v>N/A</v>
      </c>
      <c r="AB774" s="15" t="str">
        <f>IF(C774="DM", "N/A", IF(Z774="No","N/A",VLOOKUP(B774,'Extension List'!$A$3:$T$1972,20,FALSE)))</f>
        <v>N/A</v>
      </c>
      <c r="AC774" s="15" t="str">
        <f>IF(AA774="N/A", "N/A", 0)</f>
        <v>N/A</v>
      </c>
      <c r="AD774" s="16" t="str">
        <f>IF(AE774="N/A", "N/A", AA774-AE774)</f>
        <v>N/A</v>
      </c>
      <c r="AE774" s="16" t="str">
        <f>IF(AA774="N/A", "N/A", IF(AC774&gt;0, IF(AA774&lt;13, ROUNDUP(0.25*AA774,0), IF(AA774&lt;26, ROUNDUP(0.4*AA774,0), IF(AA774&lt;51, ROUNDUP(0.6*AA774,0), ROUNDUP(0.75*AA774,0)))), "N/A"))</f>
        <v>N/A</v>
      </c>
      <c r="AF774" s="16" t="str">
        <f>IF(AD774="N/A","N/A", (AE774*AC774)+Q774)</f>
        <v>N/A</v>
      </c>
      <c r="AG774" s="16" t="str">
        <f>IF($AF774="N/A", "N/A", "TBC")</f>
        <v>N/A</v>
      </c>
      <c r="AH774" s="16" t="str">
        <f>IF($AF774="N/A", "N/A", "TBC")</f>
        <v>N/A</v>
      </c>
      <c r="AI774" s="16" t="str">
        <f>IF($AF774="N/A","N/A",IF(AC774&gt;1,"TBC","N/A"))</f>
        <v>N/A</v>
      </c>
      <c r="AJ774" s="16" t="str">
        <f>IF($AF774="N/A","N/A",IF(AC774&gt;2,"TBC","N/A"))</f>
        <v>N/A</v>
      </c>
      <c r="AK774" s="16" t="str">
        <f>IF($AF774="N/A","N/A",IF(AC774&gt;3,"TBC","N/A"))</f>
        <v>N/A</v>
      </c>
      <c r="AL774" s="16" t="str">
        <f>IF(AC774="N/A","N/A",IF(AC774&gt;0,IF(SUM(AG774:AK774)&lt;&gt;AF774,"CHECK","OK"),"N/A"))</f>
        <v>N/A</v>
      </c>
      <c r="AM774" s="16">
        <f>IF(AD774="N/A", L774+T774, L774+AG774)</f>
        <v>4</v>
      </c>
      <c r="AN774" s="16">
        <f>IF(AD774="N/A", IF(U774="N/A", "N/A", L774+U774), AD774+AH774)</f>
        <v>4</v>
      </c>
      <c r="AO774" s="16" t="str">
        <f>IF(AD774="N/A", IF(V774="N/A", "N/A", L774+V774), IF(AI774="N/A", "N/A", AD774+AI774))</f>
        <v>N/A</v>
      </c>
      <c r="AP774" s="16" t="str">
        <f>IF(AD774="N/A", IF(W774="N/A", "N/A", L774+W774), IF(AJ774="N/A", "N/A", AD774+AJ774))</f>
        <v>N/A</v>
      </c>
      <c r="AQ774" s="16" t="str">
        <f>IF(AD774="N/A", IF(X774="N/A", "N/A", L774+X774), IF(AK774="N/A", "N/A", AD774+AK774))</f>
        <v>N/A</v>
      </c>
      <c r="AR774" s="15" t="s">
        <v>40</v>
      </c>
      <c r="AS774" s="15" t="s">
        <v>40</v>
      </c>
      <c r="AT774" s="15" t="s">
        <v>40</v>
      </c>
      <c r="AU774" s="15" t="s">
        <v>40</v>
      </c>
      <c r="AV774" s="15" t="s">
        <v>40</v>
      </c>
      <c r="AW774" s="15" t="s">
        <v>40</v>
      </c>
      <c r="AX774" s="15" t="s">
        <v>40</v>
      </c>
      <c r="AY774" s="15" t="s">
        <v>40</v>
      </c>
      <c r="AZ774" s="15" t="s">
        <v>40</v>
      </c>
      <c r="BA774" s="15" t="s">
        <v>44</v>
      </c>
      <c r="BB774" s="15" t="s">
        <v>44</v>
      </c>
      <c r="BC774" s="15" t="s">
        <v>44</v>
      </c>
      <c r="BD774" s="15" t="s">
        <v>44</v>
      </c>
      <c r="BE774" s="15" t="s">
        <v>44</v>
      </c>
      <c r="BF774" s="15" t="s">
        <v>44</v>
      </c>
      <c r="BG774" s="15" t="s">
        <v>44</v>
      </c>
      <c r="BH774" s="15" t="s">
        <v>44</v>
      </c>
      <c r="BI774" s="15"/>
      <c r="BJ774" s="16">
        <f>IF(AR774="R", $CA774, IF(OR(AR774="P", AR774="T", AR774="N"), 0, IF($C774="DM", $T774, IF(OR(AR774="Y", AR774="IR"),$AM774,IF(AR774="C", IF($BI774="Y", IF($AF774="N/A", $Q774, $AF774), IF($AG774="N/A", $T774,$AG774)))))))</f>
        <v>4</v>
      </c>
      <c r="BK774" s="16">
        <f>IF(AS774="R", $CA774, IF(OR(AS774="P", AS774="T", AS774="N"), 0, IF($C774="DM", $T774, IF(OR(AS774="Y", AS774="IR"),$AM774,IF(AS774="C", IF($BI774="Y", IF($AF774="N/A", $Q774, $AF774), IF($AG774="N/A", $T774,$AG774)))))))</f>
        <v>4</v>
      </c>
      <c r="BL774" s="16">
        <f>IF(AT774="R", $CA774, IF(OR(AT774="P", AT774="T", AT774="N"), 0, IF($C774="DM", $T774, IF(OR(AT774="Y", AT774="IR"),$AM774,IF(AT774="C", IF($BI774="Y", IF($AF774="N/A", $Q774, $AF774), IF($AG774="N/A", $T774,$AG774)))))))</f>
        <v>4</v>
      </c>
      <c r="BM774" s="16">
        <f>IF(AU774="R", $CA774, IF(OR(AU774="P", AU774="T", AU774="N"), 0, IF($C774="DM", $T774, IF(OR(AU774="Y", AU774="IR"),$AM774,IF(AU774="C", IF($BI774="Y", IF($AF774="N/A", $Q774, $AF774), IF($AG774="N/A", $T774,$AG774)))))))</f>
        <v>4</v>
      </c>
      <c r="BN774" s="16">
        <f>IF(AV774="R", $CA774, IF(OR(AV774="P", AV774="T", AV774="N"), 0, IF($C774="DM", $T774, IF(OR(AV774="Y", AV774="IR"),$AM774,IF(AV774="C", IF($BI774="Y", IF($AF774="N/A", $Q774, $AF774), IF($AG774="N/A", $T774,$AG774)))))))</f>
        <v>4</v>
      </c>
      <c r="BO774" s="16">
        <f>IF(AW774="R", $CA774, IF(OR(AW774="P", AW774="T", AW774="N"), 0, IF($C774="DM", $T774, IF(OR(AW774="Y", AW774="IR"),$AM774,IF(AW774="C", IF($BI774="Y", IF($AF774="N/A", $Q774, $AF774), IF($AG774="N/A", $T774,$AG774)))))))</f>
        <v>4</v>
      </c>
      <c r="BP774" s="16">
        <f>IF(AX774="R", $CA774, IF(OR(AX774="P", AX774="T", AX774="N"), 0, IF($C774="DM", $T774, IF(OR(AX774="Y", AX774="IR"),$AM774,IF(AX774="C", IF($BI774="Y", IF($AF774="N/A", $Q774, $AF774), IF($AG774="N/A", $T774,$AG774)))))))</f>
        <v>4</v>
      </c>
      <c r="BQ774" s="16">
        <f>IF(AY774="R", $CA774, IF(OR(AY774="P", AY774="T", AY774="N"), 0, IF($C774="DM", $T774, IF(OR(AY774="Y", AY774="IR"),$AM774,IF(AY774="C", IF($BI774="Y", IF($AF774="N/A", $Q774, $AF774), IF($AG774="N/A", $T774,$AG774)))))))</f>
        <v>4</v>
      </c>
      <c r="BR774" s="16">
        <f>IF(AZ774="R", $CA774, IF(OR(AZ774="P", AZ774="T", AZ774="N"), 0, IF($C774="DM", $T774, IF(OR(AZ774="Y", AZ774="IR"),$AM774,IF(AZ774="C", IF($BI774="Y", IF($AF774="N/A", $Q774, $AF774), IF($AG774="N/A", $T774,$AG774)))))))</f>
        <v>4</v>
      </c>
      <c r="BS774" s="16">
        <f>IF(BA774="R", $CA774, IF(OR(BA774="P", BA774="T", BA774="N"), 0, IF($C774="DM", $T774, IF(OR(BA774="Y", BA774="IR"),$AM774,IF(BA774="C", IF($BI774="Y", IF($AF774="N/A", $Q774, $AF774), IF($AG774="N/A", $T774,$AG774)))))))</f>
        <v>1</v>
      </c>
      <c r="BT774" s="16">
        <f>IF(BB774="R", $CA774, IF(OR(BB774="P", BB774="T", BB774="N"), 0, IF($C774="DM", $T774, IF(OR(BB774="Y", BB774="IR"),$AM774,IF(BB774="C", IF($BI774="Y", IF($BA774="C", IF($AF774="N/A", $Q774, $AF774), IF($AF774="N/A", $T774, $AM774)), IF($AG774="N/A", $T774,$AG774)))))))</f>
        <v>1</v>
      </c>
      <c r="BU774" s="16">
        <f>IF(BC774="R", $CA774, IF(OR(BC774="P", BC774="T", BC774="N"), 0, IF($C774="DM", $T774, IF(OR(BC774="Y", BC774="IR"),$AM774,IF(BC774="C", IF($BI774="Y", IF($BA774="C", IF($AF774="N/A", $Q774, $AF774), IF($AF774="N/A", $T774, $AM774)), IF($AG774="N/A", $T774,$AG774)))))))</f>
        <v>1</v>
      </c>
      <c r="BV774" s="16">
        <f>IF(BD774="R", $CA774, IF(OR(BD774="P", BD774="T", BD774="N"), 0, IF($C774="DM", $T774, IF(OR(BD774="Y", BD774="IR"),$AM774,IF(BD774="C", IF($BI774="Y", IF($BA774="C", IF($AF774="N/A", $Q774, $AF774), IF($AF774="N/A", $T774, $AM774)), IF($AG774="N/A", $T774,$AG774)))))))</f>
        <v>1</v>
      </c>
      <c r="BW774" s="16">
        <f>IF(BE774="R", $CA774, IF(OR(BE774="P", BE774="T", BE774="N"), 0, IF($C774="DM", $T774, IF(OR(BE774="Y", BE774="IR"),$AM774,IF(BE774="C", IF($BI774="Y", IF($BA774="C", IF($AF774="N/A", $Q774, $AF774), IF($AF774="N/A", $T774, $AM774)), IF($AG774="N/A", $T774,$AG774)))))))</f>
        <v>1</v>
      </c>
      <c r="BX774" s="16">
        <f>IF(BF774="R", $CA774, IF(OR(BF774="P", BF774="T", BF774="N"), 0, IF($C774="DM", $T774, IF(OR(BF774="Y", BF774="IR"),$AM774,IF(BF774="C", IF($BI774="Y", IF($BA774="C", IF($AF774="N/A", $Q774, $AF774), IF($AF774="N/A", $T774, $AM774)), IF($AG774="N/A", $T774,$AG774)))))))</f>
        <v>1</v>
      </c>
      <c r="BY774" s="16">
        <f>IF(BG774="R", $CA774, IF(OR(BG774="P", BG774="T", BG774="N"), 0, IF($C774="DM", $T774, IF(OR(BG774="Y", BG774="IR"),$AM774,IF(BG774="C", IF($BI774="Y", IF($BA774="C", IF($AF774="N/A", $Q774, $AF774), IF($AF774="N/A", $T774, $AM774)), IF($AG774="N/A", $T774,$AG774)))))))</f>
        <v>1</v>
      </c>
      <c r="BZ774" s="16">
        <f>IF(BH774="R", $CA774, IF(OR(BH774="P", BH774="T", BH774="N"), 0, IF($C774="DM", $T774, IF(OR(BH774="Y", BH774="IR"),$AM774,IF(BH774="C", IF($BI774="Y", IF($BA774="C", IF($AF774="N/A", $Q774, $AF774), IF($AF774="N/A", $T774, $AM774)), IF($AG774="N/A", $T774,$AG774)))))))</f>
        <v>1</v>
      </c>
      <c r="CA774" s="15" t="s">
        <v>75</v>
      </c>
      <c r="CB774" s="16">
        <f>BZ774</f>
        <v>1</v>
      </c>
      <c r="CC774" s="15">
        <f>IF(OR($BH774="T", $BH774="R"), 0, IF($BH774="C", IF($BI774="Y", IF($BA774="C", 0, IF(AF774="N/A", Q774-T774, AF774-AG774)), IF($AF774="N/A", U774, AH774)), AN774))</f>
        <v>1</v>
      </c>
      <c r="CD774" s="15" t="str">
        <f>IF(OR($BH774="T", $BH774="R"), 0, IF($BH774="C", IF($BI774="Y", 0, IF($AF774="N/A", V774, AI774)), AO774))</f>
        <v>N/A</v>
      </c>
      <c r="CE774" s="15" t="str">
        <f>IF(OR($BH774="T", $BH774="R"), 0, IF($BH774="C", IF($BI774="Y", 0, IF($AF774="N/A", W774, AJ774)), AP774))</f>
        <v>N/A</v>
      </c>
      <c r="CF774" s="15" t="str">
        <f>IF(OR($BH774="T", $BH774="R"), 0, IF($BH774="C", IF($BI774="Y", 0, IF($AF774="N/A", X774, AK774)), AQ774))</f>
        <v>N/A</v>
      </c>
      <c r="CG774" t="str">
        <f>IF(AC774="N/A", "S:"&amp;L774&amp;" G:"&amp;M774&amp;" GR:"&amp;Q774, IF(AC774=0, "S:"&amp;L774&amp;" G:"&amp;M774&amp;" GR:"&amp;Q774, "S:"&amp;L774&amp;"/"&amp;AD774&amp;" G:"&amp;AE774&amp;" GR:"&amp;AF774))</f>
        <v>S:3 G:1 GR:2</v>
      </c>
    </row>
    <row r="775" spans="1:85" x14ac:dyDescent="0.25">
      <c r="A775" s="14">
        <v>5850</v>
      </c>
      <c r="B775" s="15" t="s">
        <v>1736</v>
      </c>
      <c r="C775" s="15" t="s">
        <v>71</v>
      </c>
      <c r="D775" s="15" t="s">
        <v>60</v>
      </c>
      <c r="E775" s="15">
        <f>VLOOKUP(B775, 'Rookie Year'!$A$2:$B$55679,2,FALSE)</f>
        <v>2014</v>
      </c>
      <c r="F775" s="15">
        <v>2024</v>
      </c>
      <c r="G775" s="15" t="s">
        <v>42</v>
      </c>
      <c r="H775" s="15">
        <v>10</v>
      </c>
      <c r="I775" s="16">
        <v>1</v>
      </c>
      <c r="J775" s="15">
        <v>1</v>
      </c>
      <c r="K775" s="17">
        <f>IF(AND(G775&lt;&gt;"N",R775="N/A"), IF(I775&lt;4, 0, 0.25),IF(I775=1, IF(J775=1,0.25, 0.25), IF(I775&lt;13, 0.25, IF(I775&lt;26, 0.4, IF(I775&lt;51, 0.6, 0.75)))))</f>
        <v>0.25</v>
      </c>
      <c r="L775" s="16">
        <f>I775-M775</f>
        <v>0</v>
      </c>
      <c r="M775" s="16">
        <f>ROUNDUP(I775*K775,0)</f>
        <v>1</v>
      </c>
      <c r="N775" s="16">
        <f>M775*J775</f>
        <v>1</v>
      </c>
      <c r="O775" s="16">
        <v>0</v>
      </c>
      <c r="P775" s="16">
        <v>0</v>
      </c>
      <c r="Q775" s="16">
        <f>N775-O775-P775</f>
        <v>1</v>
      </c>
      <c r="R775" s="15" t="s">
        <v>75</v>
      </c>
      <c r="S775" s="15">
        <f>IF(R775="N/A", J775-($B$1-F775), J775-($B$1-R775))</f>
        <v>1</v>
      </c>
      <c r="T775" s="16">
        <f>IF($S775&lt;1, "N/A", $M775)</f>
        <v>1</v>
      </c>
      <c r="U775" s="16" t="str">
        <f>IF($S775&lt;2, "N/A", $M775)</f>
        <v>N/A</v>
      </c>
      <c r="V775" s="16" t="str">
        <f>IF($S775&lt;3, "N/A", $M775)</f>
        <v>N/A</v>
      </c>
      <c r="W775" s="16" t="str">
        <f>IF($S775&lt;4, "N/A", $M775)</f>
        <v>N/A</v>
      </c>
      <c r="X775" s="16" t="str">
        <f>IF($S775&lt;5, "N/A", $M775)</f>
        <v>N/A</v>
      </c>
      <c r="Y775" s="15" t="str">
        <f>IF(SUM(T775:X775)&lt;&gt;Q775, "CHECK", "OK")</f>
        <v>OK</v>
      </c>
      <c r="Z775" s="15" t="str">
        <f>IF(F775=$B$1, "No", IF(S775=1, "Yes", "No"))</f>
        <v>No</v>
      </c>
      <c r="AA775" s="18" t="str">
        <f>IF(C775="DM", "N/A", IF(Z775="No","N/A",VLOOKUP(B775,'Extension List'!$A$3:$R$1972,18,FALSE)))</f>
        <v>N/A</v>
      </c>
      <c r="AB775" s="15" t="str">
        <f>IF(C775="DM", "N/A", IF(Z775="No","N/A",VLOOKUP(B775,'Extension List'!$A$3:$T$1972,20,FALSE)))</f>
        <v>N/A</v>
      </c>
      <c r="AC775" s="15" t="str">
        <f>IF(AA775="N/A", "N/A", 0)</f>
        <v>N/A</v>
      </c>
      <c r="AD775" s="16" t="str">
        <f>IF(AE775="N/A", "N/A", AA775-AE775)</f>
        <v>N/A</v>
      </c>
      <c r="AE775" s="16" t="str">
        <f>IF(AA775="N/A", "N/A", IF(AC775&gt;0, IF(AA775&lt;13, ROUNDUP(0.25*AA775,0), IF(AA775&lt;26, ROUNDUP(0.4*AA775,0), IF(AA775&lt;51, ROUNDUP(0.6*AA775,0), ROUNDUP(0.75*AA775,0)))), "N/A"))</f>
        <v>N/A</v>
      </c>
      <c r="AF775" s="16" t="str">
        <f>IF(AD775="N/A","N/A", (AE775*AC775)+Q775)</f>
        <v>N/A</v>
      </c>
      <c r="AG775" s="16" t="str">
        <f>IF($AF775="N/A", "N/A", "TBC")</f>
        <v>N/A</v>
      </c>
      <c r="AH775" s="16" t="str">
        <f>IF($AF775="N/A", "N/A", "TBC")</f>
        <v>N/A</v>
      </c>
      <c r="AI775" s="16" t="str">
        <f>IF($AF775="N/A","N/A",IF(AC775&gt;1,"TBC","N/A"))</f>
        <v>N/A</v>
      </c>
      <c r="AJ775" s="16" t="str">
        <f>IF($AF775="N/A","N/A",IF(AC775&gt;2,"TBC","N/A"))</f>
        <v>N/A</v>
      </c>
      <c r="AK775" s="16" t="str">
        <f>IF($AF775="N/A","N/A",IF(AC775&gt;3,"TBC","N/A"))</f>
        <v>N/A</v>
      </c>
      <c r="AL775" s="16" t="str">
        <f>IF(AC775="N/A","N/A",IF(AC775&gt;0,IF(SUM(AG775:AK775)&lt;&gt;AF775,"CHECK","OK"),"N/A"))</f>
        <v>N/A</v>
      </c>
      <c r="AM775" s="16">
        <f>IF(AD775="N/A", L775+T775, L775+AG775)</f>
        <v>1</v>
      </c>
      <c r="AN775" s="16" t="str">
        <f>IF(AD775="N/A", IF(U775="N/A", "N/A", L775+U775), AD775+AH775)</f>
        <v>N/A</v>
      </c>
      <c r="AO775" s="16" t="str">
        <f>IF(AD775="N/A", IF(V775="N/A", "N/A", L775+V775), IF(AI775="N/A", "N/A", AD775+AI775))</f>
        <v>N/A</v>
      </c>
      <c r="AP775" s="16" t="str">
        <f>IF(AD775="N/A", IF(W775="N/A", "N/A", L775+W775), IF(AJ775="N/A", "N/A", AD775+AJ775))</f>
        <v>N/A</v>
      </c>
      <c r="AQ775" s="16" t="str">
        <f>IF(AD775="N/A", IF(X775="N/A", "N/A", L775+X775), IF(AK775="N/A", "N/A", AD775+AK775))</f>
        <v>N/A</v>
      </c>
      <c r="AR775" s="15" t="s">
        <v>42</v>
      </c>
      <c r="AS775" s="15" t="s">
        <v>42</v>
      </c>
      <c r="AT775" s="15" t="s">
        <v>42</v>
      </c>
      <c r="AU775" s="15" t="s">
        <v>42</v>
      </c>
      <c r="AV775" s="15" t="s">
        <v>42</v>
      </c>
      <c r="AW775" s="15" t="s">
        <v>42</v>
      </c>
      <c r="AX775" s="15" t="s">
        <v>42</v>
      </c>
      <c r="AY775" s="15" t="s">
        <v>42</v>
      </c>
      <c r="AZ775" s="15" t="s">
        <v>42</v>
      </c>
      <c r="BA775" s="15" t="s">
        <v>42</v>
      </c>
      <c r="BB775" s="15" t="s">
        <v>40</v>
      </c>
      <c r="BC775" s="15" t="s">
        <v>40</v>
      </c>
      <c r="BD775" s="15" t="s">
        <v>40</v>
      </c>
      <c r="BE775" s="15" t="s">
        <v>40</v>
      </c>
      <c r="BF775" s="15" t="s">
        <v>40</v>
      </c>
      <c r="BG775" s="15" t="s">
        <v>40</v>
      </c>
      <c r="BH775" s="15" t="s">
        <v>40</v>
      </c>
      <c r="BJ775" s="16">
        <f>IF(AR775="R", $CA775, IF(OR(AR775="P", AR775="T", AR775="N"), 0, IF($C775="DM", $T775, IF(OR(AR775="Y", AR775="IR"),$AM775,IF(AR775="C", IF($BI775="Y", IF($AF775="N/A", $Q775, $AF775), IF($AG775="N/A", $T775,$AG775)))))))</f>
        <v>0</v>
      </c>
      <c r="BK775" s="16">
        <f>IF(AS775="R", $CA775, IF(OR(AS775="P", AS775="T", AS775="N"), 0, IF($C775="DM", $T775, IF(OR(AS775="Y", AS775="IR"),$AM775,IF(AS775="C", IF($BI775="Y", IF($AF775="N/A", $Q775, $AF775), IF($AG775="N/A", $T775,$AG775)))))))</f>
        <v>0</v>
      </c>
      <c r="BL775" s="16">
        <f>IF(AT775="R", $CA775, IF(OR(AT775="P", AT775="T", AT775="N"), 0, IF($C775="DM", $T775, IF(OR(AT775="Y", AT775="IR"),$AM775,IF(AT775="C", IF($BI775="Y", IF($AF775="N/A", $Q775, $AF775), IF($AG775="N/A", $T775,$AG775)))))))</f>
        <v>0</v>
      </c>
      <c r="BM775" s="16">
        <f>IF(AU775="R", $CA775, IF(OR(AU775="P", AU775="T", AU775="N"), 0, IF($C775="DM", $T775, IF(OR(AU775="Y", AU775="IR"),$AM775,IF(AU775="C", IF($BI775="Y", IF($AF775="N/A", $Q775, $AF775), IF($AG775="N/A", $T775,$AG775)))))))</f>
        <v>0</v>
      </c>
      <c r="BN775" s="16">
        <f>IF(AV775="R", $CA775, IF(OR(AV775="P", AV775="T", AV775="N"), 0, IF($C775="DM", $T775, IF(OR(AV775="Y", AV775="IR"),$AM775,IF(AV775="C", IF($BI775="Y", IF($AF775="N/A", $Q775, $AF775), IF($AG775="N/A", $T775,$AG775)))))))</f>
        <v>0</v>
      </c>
      <c r="BO775" s="16">
        <f>IF(AW775="R", $CA775, IF(OR(AW775="P", AW775="T", AW775="N"), 0, IF($C775="DM", $T775, IF(OR(AW775="Y", AW775="IR"),$AM775,IF(AW775="C", IF($BI775="Y", IF($AF775="N/A", $Q775, $AF775), IF($AG775="N/A", $T775,$AG775)))))))</f>
        <v>0</v>
      </c>
      <c r="BP775" s="16">
        <f>IF(AX775="R", $CA775, IF(OR(AX775="P", AX775="T", AX775="N"), 0, IF($C775="DM", $T775, IF(OR(AX775="Y", AX775="IR"),$AM775,IF(AX775="C", IF($BI775="Y", IF($AF775="N/A", $Q775, $AF775), IF($AG775="N/A", $T775,$AG775)))))))</f>
        <v>0</v>
      </c>
      <c r="BQ775" s="16">
        <f>IF(AY775="R", $CA775, IF(OR(AY775="P", AY775="T", AY775="N"), 0, IF($C775="DM", $T775, IF(OR(AY775="Y", AY775="IR"),$AM775,IF(AY775="C", IF($BI775="Y", IF($AF775="N/A", $Q775, $AF775), IF($AG775="N/A", $T775,$AG775)))))))</f>
        <v>0</v>
      </c>
      <c r="BR775" s="16">
        <f>IF(AZ775="R", $CA775, IF(OR(AZ775="P", AZ775="T", AZ775="N"), 0, IF($C775="DM", $T775, IF(OR(AZ775="Y", AZ775="IR"),$AM775,IF(AZ775="C", IF($BI775="Y", IF($AF775="N/A", $Q775, $AF775), IF($AG775="N/A", $T775,$AG775)))))))</f>
        <v>0</v>
      </c>
      <c r="BS775" s="16">
        <f>IF(BA775="R", $CA775, IF(OR(BA775="P", BA775="T", BA775="N"), 0, IF($C775="DM", $T775, IF(OR(BA775="Y", BA775="IR"),$AM775,IF(BA775="C", IF($BI775="Y", IF($AF775="N/A", $Q775, $AF775), IF($AG775="N/A", $T775,$AG775)))))))</f>
        <v>0</v>
      </c>
      <c r="BT775" s="16">
        <f>IF(BB775="R", $CA775, IF(OR(BB775="P", BB775="T", BB775="N"), 0, IF($C775="DM", $T775, IF(OR(BB775="Y", BB775="IR"),$AM775,IF(BB775="C", IF($BI775="Y", IF($BA775="C", IF($AF775="N/A", $Q775, $AF775), IF($AF775="N/A", $T775, $AM775)), IF($AG775="N/A", $T775,$AG775)))))))</f>
        <v>1</v>
      </c>
      <c r="BU775" s="16">
        <f>IF(BC775="R", $CA775, IF(OR(BC775="P", BC775="T", BC775="N"), 0, IF($C775="DM", $T775, IF(OR(BC775="Y", BC775="IR"),$AM775,IF(BC775="C", IF($BI775="Y", IF($BA775="C", IF($AF775="N/A", $Q775, $AF775), IF($AF775="N/A", $T775, $AM775)), IF($AG775="N/A", $T775,$AG775)))))))</f>
        <v>1</v>
      </c>
      <c r="BV775" s="16">
        <f>IF(BD775="R", $CA775, IF(OR(BD775="P", BD775="T", BD775="N"), 0, IF($C775="DM", $T775, IF(OR(BD775="Y", BD775="IR"),$AM775,IF(BD775="C", IF($BI775="Y", IF($BA775="C", IF($AF775="N/A", $Q775, $AF775), IF($AF775="N/A", $T775, $AM775)), IF($AG775="N/A", $T775,$AG775)))))))</f>
        <v>1</v>
      </c>
      <c r="BW775" s="16">
        <f>IF(BE775="R", $CA775, IF(OR(BE775="P", BE775="T", BE775="N"), 0, IF($C775="DM", $T775, IF(OR(BE775="Y", BE775="IR"),$AM775,IF(BE775="C", IF($BI775="Y", IF($BA775="C", IF($AF775="N/A", $Q775, $AF775), IF($AF775="N/A", $T775, $AM775)), IF($AG775="N/A", $T775,$AG775)))))))</f>
        <v>1</v>
      </c>
      <c r="BX775" s="16">
        <f>IF(BF775="R", $CA775, IF(OR(BF775="P", BF775="T", BF775="N"), 0, IF($C775="DM", $T775, IF(OR(BF775="Y", BF775="IR"),$AM775,IF(BF775="C", IF($BI775="Y", IF($BA775="C", IF($AF775="N/A", $Q775, $AF775), IF($AF775="N/A", $T775, $AM775)), IF($AG775="N/A", $T775,$AG775)))))))</f>
        <v>1</v>
      </c>
      <c r="BY775" s="16">
        <f>IF(BG775="R", $CA775, IF(OR(BG775="P", BG775="T", BG775="N"), 0, IF($C775="DM", $T775, IF(OR(BG775="Y", BG775="IR"),$AM775,IF(BG775="C", IF($BI775="Y", IF($BA775="C", IF($AF775="N/A", $Q775, $AF775), IF($AF775="N/A", $T775, $AM775)), IF($AG775="N/A", $T775,$AG775)))))))</f>
        <v>1</v>
      </c>
      <c r="BZ775" s="16">
        <f>IF(BH775="R", $CA775, IF(OR(BH775="P", BH775="T", BH775="N"), 0, IF($C775="DM", $T775, IF(OR(BH775="Y", BH775="IR"),$AM775,IF(BH775="C", IF($BI775="Y", IF($BA775="C", IF($AF775="N/A", $Q775, $AF775), IF($AF775="N/A", $T775, $AM775)), IF($AG775="N/A", $T775,$AG775)))))))</f>
        <v>1</v>
      </c>
      <c r="CA775" s="15" t="s">
        <v>75</v>
      </c>
      <c r="CB775" s="16">
        <f>BZ775</f>
        <v>1</v>
      </c>
      <c r="CC775" s="15" t="str">
        <f>IF(OR($BH775="T", $BH775="R"), 0, IF($BH775="C", IF($BI775="Y", IF($BA775="C", 0, IF(AF775="N/A", Q775-T775, AF775-AG775)), IF($AF775="N/A", U775, AH775)), AN775))</f>
        <v>N/A</v>
      </c>
      <c r="CD775" s="15" t="str">
        <f>IF(OR($BH775="T", $BH775="R"), 0, IF($BH775="C", IF($BI775="Y", 0, IF($AF775="N/A", V775, AI775)), AO775))</f>
        <v>N/A</v>
      </c>
      <c r="CE775" s="15" t="str">
        <f>IF(OR($BH775="T", $BH775="R"), 0, IF($BH775="C", IF($BI775="Y", 0, IF($AF775="N/A", W775, AJ775)), AP775))</f>
        <v>N/A</v>
      </c>
      <c r="CF775" s="15" t="str">
        <f>IF(OR($BH775="T", $BH775="R"), 0, IF($BH775="C", IF($BI775="Y", 0, IF($AF775="N/A", X775, AK775)), AQ775))</f>
        <v>N/A</v>
      </c>
    </row>
    <row r="776" spans="1:85" x14ac:dyDescent="0.25">
      <c r="A776" s="14">
        <v>3672</v>
      </c>
      <c r="B776" s="15" t="s">
        <v>2088</v>
      </c>
      <c r="C776" s="15" t="s">
        <v>71</v>
      </c>
      <c r="D776" s="15" t="s">
        <v>60</v>
      </c>
      <c r="E776" s="15">
        <f>VLOOKUP(B776, 'Rookie Year'!$A$2:$B$55679,2,FALSE)</f>
        <v>2020</v>
      </c>
      <c r="F776" s="15">
        <v>2020</v>
      </c>
      <c r="G776" s="15" t="s">
        <v>40</v>
      </c>
      <c r="H776" s="15" t="s">
        <v>2209</v>
      </c>
      <c r="I776" s="16">
        <v>3</v>
      </c>
      <c r="J776" s="15">
        <v>3</v>
      </c>
      <c r="K776" s="17">
        <f>IF(AND(G776&lt;&gt;"N",R776="N/A"), IF(I776&lt;4, 0, 0.25),IF(I776=1, IF(J776=1,0.25, 0.25), IF(I776&lt;13, 0.25, IF(I776&lt;26, 0.4, IF(I776&lt;51, 0.6, 0.75)))))</f>
        <v>0.25</v>
      </c>
      <c r="L776" s="16">
        <f>I776-M776</f>
        <v>2</v>
      </c>
      <c r="M776" s="16">
        <f>ROUNDUP(I776*K776,0)</f>
        <v>1</v>
      </c>
      <c r="N776" s="16">
        <f>M776*J776</f>
        <v>3</v>
      </c>
      <c r="O776" s="16">
        <v>3</v>
      </c>
      <c r="P776" s="16">
        <v>0</v>
      </c>
      <c r="Q776" s="16">
        <f>N776-O776-P776</f>
        <v>0</v>
      </c>
      <c r="R776" s="15">
        <v>2022</v>
      </c>
      <c r="S776" s="15">
        <f>IF(R776="N/A", J776-($B$1-F776), J776-($B$1-R776))</f>
        <v>1</v>
      </c>
      <c r="T776" s="16">
        <v>0</v>
      </c>
      <c r="U776" s="16" t="str">
        <f>IF($S776&lt;2, "N/A", $M776)</f>
        <v>N/A</v>
      </c>
      <c r="V776" s="16" t="str">
        <f>IF($S776&lt;3, "N/A", $M776)</f>
        <v>N/A</v>
      </c>
      <c r="W776" s="16" t="str">
        <f>IF($S776&lt;4, "N/A", $M776)</f>
        <v>N/A</v>
      </c>
      <c r="X776" s="16" t="str">
        <f>IF($S776&lt;5, "N/A", $M776)</f>
        <v>N/A</v>
      </c>
      <c r="Y776" s="15" t="str">
        <f>IF(SUM(T776:X776)&lt;&gt;Q776, "CHECK", "OK")</f>
        <v>OK</v>
      </c>
      <c r="Z776" s="15" t="str">
        <f>IF(F776=$B$1, "No", IF(S776=1, "Yes", "No"))</f>
        <v>Yes</v>
      </c>
      <c r="AA776" s="18">
        <f>IF(C776="DM", "N/A", IF(Z776="No","N/A",VLOOKUP(B776,'Extension List'!$A$3:$R$1972,18,FALSE)))</f>
        <v>23</v>
      </c>
      <c r="AB776" s="15">
        <f>IF(C776="DM", "N/A", IF(Z776="No","N/A",VLOOKUP(B776,'Extension List'!$A$3:$T$1972,20,FALSE)))</f>
        <v>4</v>
      </c>
      <c r="AC776" s="15">
        <f>IF(AA776="N/A", "N/A", 0)</f>
        <v>0</v>
      </c>
      <c r="AD776" s="16" t="str">
        <f>IF(AE776="N/A", "N/A", AA776-AE776)</f>
        <v>N/A</v>
      </c>
      <c r="AE776" s="16" t="str">
        <f>IF(AA776="N/A", "N/A", IF(AC776&gt;0, IF(AA776&lt;13, ROUNDUP(0.25*AA776,0), IF(AA776&lt;26, ROUNDUP(0.4*AA776,0), IF(AA776&lt;51, ROUNDUP(0.6*AA776,0), ROUNDUP(0.75*AA776,0)))), "N/A"))</f>
        <v>N/A</v>
      </c>
      <c r="AF776" s="16" t="str">
        <f>IF(AD776="N/A","N/A", (AE776*AC776)+Q776)</f>
        <v>N/A</v>
      </c>
      <c r="AG776" s="16" t="str">
        <f>IF($AF776="N/A", "N/A", "TBC")</f>
        <v>N/A</v>
      </c>
      <c r="AH776" s="16" t="str">
        <f>IF($AF776="N/A", "N/A", "TBC")</f>
        <v>N/A</v>
      </c>
      <c r="AI776" s="16" t="str">
        <f>IF($AF776="N/A","N/A",IF(AC776&gt;1,"TBC","N/A"))</f>
        <v>N/A</v>
      </c>
      <c r="AJ776" s="16" t="str">
        <f>IF($AF776="N/A","N/A",IF(AC776&gt;2,"TBC","N/A"))</f>
        <v>N/A</v>
      </c>
      <c r="AK776" s="16" t="str">
        <f>IF($AF776="N/A","N/A",IF(AC776&gt;3,"TBC","N/A"))</f>
        <v>N/A</v>
      </c>
      <c r="AL776" s="16" t="str">
        <f>IF(AC776="N/A","N/A",IF(AC776&gt;0,IF(SUM(AG776:AK776)&lt;&gt;AF776,"CHECK","OK"),"N/A"))</f>
        <v>N/A</v>
      </c>
      <c r="AM776" s="16">
        <f>IF(AD776="N/A", L776+T776, L776+AG776)</f>
        <v>2</v>
      </c>
      <c r="AN776" s="16" t="str">
        <f>IF(AD776="N/A", IF(U776="N/A", "N/A", L776+U776), AD776+AH776)</f>
        <v>N/A</v>
      </c>
      <c r="AO776" s="16" t="str">
        <f>IF(AD776="N/A", IF(V776="N/A", "N/A", L776+V776), IF(AI776="N/A", "N/A", AD776+AI776))</f>
        <v>N/A</v>
      </c>
      <c r="AP776" s="16" t="str">
        <f>IF(AD776="N/A", IF(W776="N/A", "N/A", L776+W776), IF(AJ776="N/A", "N/A", AD776+AJ776))</f>
        <v>N/A</v>
      </c>
      <c r="AQ776" s="16" t="str">
        <f>IF(AD776="N/A", IF(X776="N/A", "N/A", L776+X776), IF(AK776="N/A", "N/A", AD776+AK776))</f>
        <v>N/A</v>
      </c>
      <c r="AR776" s="15" t="s">
        <v>40</v>
      </c>
      <c r="AS776" s="15" t="s">
        <v>40</v>
      </c>
      <c r="AT776" s="15" t="s">
        <v>40</v>
      </c>
      <c r="AU776" s="15" t="s">
        <v>40</v>
      </c>
      <c r="AV776" s="15" t="s">
        <v>40</v>
      </c>
      <c r="AW776" s="15" t="s">
        <v>40</v>
      </c>
      <c r="AX776" s="15" t="s">
        <v>40</v>
      </c>
      <c r="AY776" s="15" t="s">
        <v>40</v>
      </c>
      <c r="AZ776" s="15" t="s">
        <v>40</v>
      </c>
      <c r="BA776" s="15" t="s">
        <v>40</v>
      </c>
      <c r="BB776" s="15" t="s">
        <v>40</v>
      </c>
      <c r="BC776" s="15" t="s">
        <v>40</v>
      </c>
      <c r="BD776" s="15" t="s">
        <v>40</v>
      </c>
      <c r="BE776" s="15" t="s">
        <v>40</v>
      </c>
      <c r="BF776" s="15" t="s">
        <v>40</v>
      </c>
      <c r="BG776" s="15" t="s">
        <v>40</v>
      </c>
      <c r="BH776" s="15" t="s">
        <v>40</v>
      </c>
      <c r="BI776" s="15"/>
      <c r="BJ776" s="16">
        <f>IF(AR776="R", $CA776, IF(OR(AR776="P", AR776="T", AR776="N"), 0, IF($C776="DM", $T776, IF(OR(AR776="Y", AR776="IR"),$AM776,IF(AR776="C", IF($BI776="Y", IF($AF776="N/A", $Q776, $AF776), IF($AG776="N/A", $T776,$AG776)))))))</f>
        <v>2</v>
      </c>
      <c r="BK776" s="16">
        <f>IF(AS776="R", $CA776, IF(OR(AS776="P", AS776="T", AS776="N"), 0, IF($C776="DM", $T776, IF(OR(AS776="Y", AS776="IR"),$AM776,IF(AS776="C", IF($BI776="Y", IF($AF776="N/A", $Q776, $AF776), IF($AG776="N/A", $T776,$AG776)))))))</f>
        <v>2</v>
      </c>
      <c r="BL776" s="16">
        <f>IF(AT776="R", $CA776, IF(OR(AT776="P", AT776="T", AT776="N"), 0, IF($C776="DM", $T776, IF(OR(AT776="Y", AT776="IR"),$AM776,IF(AT776="C", IF($BI776="Y", IF($AF776="N/A", $Q776, $AF776), IF($AG776="N/A", $T776,$AG776)))))))</f>
        <v>2</v>
      </c>
      <c r="BM776" s="16">
        <f>IF(AU776="R", $CA776, IF(OR(AU776="P", AU776="T", AU776="N"), 0, IF($C776="DM", $T776, IF(OR(AU776="Y", AU776="IR"),$AM776,IF(AU776="C", IF($BI776="Y", IF($AF776="N/A", $Q776, $AF776), IF($AG776="N/A", $T776,$AG776)))))))</f>
        <v>2</v>
      </c>
      <c r="BN776" s="16">
        <f>IF(AV776="R", $CA776, IF(OR(AV776="P", AV776="T", AV776="N"), 0, IF($C776="DM", $T776, IF(OR(AV776="Y", AV776="IR"),$AM776,IF(AV776="C", IF($BI776="Y", IF($AF776="N/A", $Q776, $AF776), IF($AG776="N/A", $T776,$AG776)))))))</f>
        <v>2</v>
      </c>
      <c r="BO776" s="16">
        <f>IF(AW776="R", $CA776, IF(OR(AW776="P", AW776="T", AW776="N"), 0, IF($C776="DM", $T776, IF(OR(AW776="Y", AW776="IR"),$AM776,IF(AW776="C", IF($BI776="Y", IF($AF776="N/A", $Q776, $AF776), IF($AG776="N/A", $T776,$AG776)))))))</f>
        <v>2</v>
      </c>
      <c r="BP776" s="16">
        <f>IF(AX776="R", $CA776, IF(OR(AX776="P", AX776="T", AX776="N"), 0, IF($C776="DM", $T776, IF(OR(AX776="Y", AX776="IR"),$AM776,IF(AX776="C", IF($BI776="Y", IF($AF776="N/A", $Q776, $AF776), IF($AG776="N/A", $T776,$AG776)))))))</f>
        <v>2</v>
      </c>
      <c r="BQ776" s="16">
        <f>IF(AY776="R", $CA776, IF(OR(AY776="P", AY776="T", AY776="N"), 0, IF($C776="DM", $T776, IF(OR(AY776="Y", AY776="IR"),$AM776,IF(AY776="C", IF($BI776="Y", IF($AF776="N/A", $Q776, $AF776), IF($AG776="N/A", $T776,$AG776)))))))</f>
        <v>2</v>
      </c>
      <c r="BR776" s="16">
        <f>IF(AZ776="R", $CA776, IF(OR(AZ776="P", AZ776="T", AZ776="N"), 0, IF($C776="DM", $T776, IF(OR(AZ776="Y", AZ776="IR"),$AM776,IF(AZ776="C", IF($BI776="Y", IF($AF776="N/A", $Q776, $AF776), IF($AG776="N/A", $T776,$AG776)))))))</f>
        <v>2</v>
      </c>
      <c r="BS776" s="16">
        <f>IF(BA776="R", $CA776, IF(OR(BA776="P", BA776="T", BA776="N"), 0, IF($C776="DM", $T776, IF(OR(BA776="Y", BA776="IR"),$AM776,IF(BA776="C", IF($BI776="Y", IF($AF776="N/A", $Q776, $AF776), IF($AG776="N/A", $T776,$AG776)))))))</f>
        <v>2</v>
      </c>
      <c r="BT776" s="16">
        <f>IF(BB776="R", $CA776, IF(OR(BB776="P", BB776="T", BB776="N"), 0, IF($C776="DM", $T776, IF(OR(BB776="Y", BB776="IR"),$AM776,IF(BB776="C", IF($BI776="Y", IF($BA776="C", IF($AF776="N/A", $Q776, $AF776), IF($AF776="N/A", $T776, $AM776)), IF($AG776="N/A", $T776,$AG776)))))))</f>
        <v>2</v>
      </c>
      <c r="BU776" s="16">
        <f>IF(BC776="R", $CA776, IF(OR(BC776="P", BC776="T", BC776="N"), 0, IF($C776="DM", $T776, IF(OR(BC776="Y", BC776="IR"),$AM776,IF(BC776="C", IF($BI776="Y", IF($BA776="C", IF($AF776="N/A", $Q776, $AF776), IF($AF776="N/A", $T776, $AM776)), IF($AG776="N/A", $T776,$AG776)))))))</f>
        <v>2</v>
      </c>
      <c r="BV776" s="16">
        <f>IF(BD776="R", $CA776, IF(OR(BD776="P", BD776="T", BD776="N"), 0, IF($C776="DM", $T776, IF(OR(BD776="Y", BD776="IR"),$AM776,IF(BD776="C", IF($BI776="Y", IF($BA776="C", IF($AF776="N/A", $Q776, $AF776), IF($AF776="N/A", $T776, $AM776)), IF($AG776="N/A", $T776,$AG776)))))))</f>
        <v>2</v>
      </c>
      <c r="BW776" s="16">
        <f>IF(BE776="R", $CA776, IF(OR(BE776="P", BE776="T", BE776="N"), 0, IF($C776="DM", $T776, IF(OR(BE776="Y", BE776="IR"),$AM776,IF(BE776="C", IF($BI776="Y", IF($BA776="C", IF($AF776="N/A", $Q776, $AF776), IF($AF776="N/A", $T776, $AM776)), IF($AG776="N/A", $T776,$AG776)))))))</f>
        <v>2</v>
      </c>
      <c r="BX776" s="16">
        <f>IF(BF776="R", $CA776, IF(OR(BF776="P", BF776="T", BF776="N"), 0, IF($C776="DM", $T776, IF(OR(BF776="Y", BF776="IR"),$AM776,IF(BF776="C", IF($BI776="Y", IF($BA776="C", IF($AF776="N/A", $Q776, $AF776), IF($AF776="N/A", $T776, $AM776)), IF($AG776="N/A", $T776,$AG776)))))))</f>
        <v>2</v>
      </c>
      <c r="BY776" s="16">
        <f>IF(BG776="R", $CA776, IF(OR(BG776="P", BG776="T", BG776="N"), 0, IF($C776="DM", $T776, IF(OR(BG776="Y", BG776="IR"),$AM776,IF(BG776="C", IF($BI776="Y", IF($BA776="C", IF($AF776="N/A", $Q776, $AF776), IF($AF776="N/A", $T776, $AM776)), IF($AG776="N/A", $T776,$AG776)))))))</f>
        <v>2</v>
      </c>
      <c r="BZ776" s="16">
        <f>IF(BH776="R", $CA776, IF(OR(BH776="P", BH776="T", BH776="N"), 0, IF($C776="DM", $T776, IF(OR(BH776="Y", BH776="IR"),$AM776,IF(BH776="C", IF($BI776="Y", IF($BA776="C", IF($AF776="N/A", $Q776, $AF776), IF($AF776="N/A", $T776, $AM776)), IF($AG776="N/A", $T776,$AG776)))))))</f>
        <v>2</v>
      </c>
      <c r="CA776" s="15" t="s">
        <v>75</v>
      </c>
      <c r="CB776" s="16">
        <f>BZ776</f>
        <v>2</v>
      </c>
      <c r="CC776" s="15" t="str">
        <f>IF(OR($BH776="T", $BH776="R"), 0, IF($BH776="C", IF($BI776="Y", IF($BA776="C", 0, IF(AF776="N/A", Q776-T776, AF776-AG776)), IF($AF776="N/A", U776, AH776)), AN776))</f>
        <v>N/A</v>
      </c>
      <c r="CD776" s="15" t="str">
        <f>IF(OR($BH776="T", $BH776="R"), 0, IF($BH776="C", IF($BI776="Y", 0, IF($AF776="N/A", V776, AI776)), AO776))</f>
        <v>N/A</v>
      </c>
      <c r="CE776" s="15" t="str">
        <f>IF(OR($BH776="T", $BH776="R"), 0, IF($BH776="C", IF($BI776="Y", 0, IF($AF776="N/A", W776, AJ776)), AP776))</f>
        <v>N/A</v>
      </c>
      <c r="CF776" s="15" t="str">
        <f>IF(OR($BH776="T", $BH776="R"), 0, IF($BH776="C", IF($BI776="Y", 0, IF($AF776="N/A", X776, AK776)), AQ776))</f>
        <v>N/A</v>
      </c>
      <c r="CG776" t="str">
        <f>IF(AC776="N/A", "S:"&amp;L776&amp;" G:"&amp;M776&amp;" GR:"&amp;Q776, IF(AC776=0, "S:"&amp;L776&amp;" G:"&amp;M776&amp;" GR:"&amp;Q776, "S:"&amp;L776&amp;"/"&amp;AD776&amp;" G:"&amp;AE776&amp;" GR:"&amp;AF776))</f>
        <v>S:2 G:1 GR:0</v>
      </c>
    </row>
    <row r="777" spans="1:85" x14ac:dyDescent="0.25">
      <c r="A777" s="14">
        <v>5065</v>
      </c>
      <c r="B777" s="15" t="s">
        <v>434</v>
      </c>
      <c r="C777" s="15" t="s">
        <v>72</v>
      </c>
      <c r="D777" s="15" t="s">
        <v>60</v>
      </c>
      <c r="E777" s="15">
        <f>VLOOKUP(B777, 'Rookie Year'!$A$2:$B$55679,2,FALSE)</f>
        <v>2013</v>
      </c>
      <c r="F777" s="15">
        <v>2023</v>
      </c>
      <c r="G777" s="15" t="s">
        <v>42</v>
      </c>
      <c r="H777" s="15" t="s">
        <v>1928</v>
      </c>
      <c r="I777" s="16">
        <v>3</v>
      </c>
      <c r="J777" s="15">
        <v>2</v>
      </c>
      <c r="K777" s="17">
        <f>IF(AND(G777&lt;&gt;"N",R777="N/A"), IF(I777&lt;4, 0, 0.25),IF(I777=1, IF(J777=1,0.25, 0.25), IF(I777&lt;13, 0.25, IF(I777&lt;26, 0.4, IF(I777&lt;51, 0.6, 0.75)))))</f>
        <v>0.25</v>
      </c>
      <c r="L777" s="16">
        <f>I777-M777</f>
        <v>2</v>
      </c>
      <c r="M777" s="16">
        <f>ROUNDUP(I777*K777,0)</f>
        <v>1</v>
      </c>
      <c r="N777" s="16">
        <f>M777*J777</f>
        <v>2</v>
      </c>
      <c r="O777" s="16">
        <v>1</v>
      </c>
      <c r="P777" s="16">
        <v>0</v>
      </c>
      <c r="Q777" s="16">
        <f>N777-O777-P777</f>
        <v>1</v>
      </c>
      <c r="R777" s="15" t="s">
        <v>75</v>
      </c>
      <c r="S777" s="15">
        <f>IF(R777="N/A", J777-($B$1-F777), J777-($B$1-R777))</f>
        <v>1</v>
      </c>
      <c r="T777" s="16">
        <v>1</v>
      </c>
      <c r="U777" s="16" t="str">
        <f>IF($S777&lt;2, "N/A", $M777)</f>
        <v>N/A</v>
      </c>
      <c r="V777" s="16" t="str">
        <f>IF($S777&lt;3, "N/A", $M777)</f>
        <v>N/A</v>
      </c>
      <c r="W777" s="16" t="str">
        <f>IF($S777&lt;4, "N/A", $M777)</f>
        <v>N/A</v>
      </c>
      <c r="X777" s="16" t="str">
        <f>IF($S777&lt;5, "N/A", $M777)</f>
        <v>N/A</v>
      </c>
      <c r="Y777" s="15" t="str">
        <f>IF(SUM(T777:X777)&lt;&gt;Q777, "CHECK", "OK")</f>
        <v>OK</v>
      </c>
      <c r="Z777" s="15" t="str">
        <f>IF(F777=$B$1, "No", IF(S777=1, "Yes", "No"))</f>
        <v>Yes</v>
      </c>
      <c r="AA777" s="18" t="str">
        <f>IF(C777="DM", "N/A", IF(Z777="No","N/A",VLOOKUP(B777,'Extension List'!$A$3:$R$1972,18,FALSE)))</f>
        <v>N/A</v>
      </c>
      <c r="AB777" s="15" t="str">
        <f>IF(C777="DM", "N/A", IF(Z777="No","N/A",VLOOKUP(B777,'Extension List'!$A$3:$T$1972,20,FALSE)))</f>
        <v>N/A</v>
      </c>
      <c r="AC777" s="15" t="str">
        <f>IF(AA777="N/A", "N/A", 0)</f>
        <v>N/A</v>
      </c>
      <c r="AD777" s="16" t="str">
        <f>IF(AE777="N/A", "N/A", AA777-AE777)</f>
        <v>N/A</v>
      </c>
      <c r="AE777" s="16" t="str">
        <f>IF(AA777="N/A", "N/A", IF(AC777&gt;0, IF(AA777&lt;13, ROUNDUP(0.25*AA777,0), IF(AA777&lt;26, ROUNDUP(0.4*AA777,0), IF(AA777&lt;51, ROUNDUP(0.6*AA777,0), ROUNDUP(0.75*AA777,0)))), "N/A"))</f>
        <v>N/A</v>
      </c>
      <c r="AF777" s="16" t="str">
        <f>IF(AD777="N/A","N/A", (AE777*AC777)+Q777)</f>
        <v>N/A</v>
      </c>
      <c r="AG777" s="16" t="str">
        <f>IF($AF777="N/A", "N/A", "TBC")</f>
        <v>N/A</v>
      </c>
      <c r="AH777" s="16" t="str">
        <f>IF($AF777="N/A", "N/A", "TBC")</f>
        <v>N/A</v>
      </c>
      <c r="AI777" s="16" t="str">
        <f>IF($AF777="N/A","N/A",IF(AC777&gt;1,"TBC","N/A"))</f>
        <v>N/A</v>
      </c>
      <c r="AJ777" s="16" t="str">
        <f>IF($AF777="N/A","N/A",IF(AC777&gt;2,"TBC","N/A"))</f>
        <v>N/A</v>
      </c>
      <c r="AK777" s="16" t="str">
        <f>IF($AF777="N/A","N/A",IF(AC777&gt;3,"TBC","N/A"))</f>
        <v>N/A</v>
      </c>
      <c r="AL777" s="16" t="str">
        <f>IF(AC777="N/A","N/A",IF(AC777&gt;0,IF(SUM(AG777:AK777)&lt;&gt;AF777,"CHECK","OK"),"N/A"))</f>
        <v>N/A</v>
      </c>
      <c r="AM777" s="16">
        <f>IF(AD777="N/A", L777+T777, L777+AG777)</f>
        <v>3</v>
      </c>
      <c r="AN777" s="16" t="str">
        <f>IF(AD777="N/A", IF(U777="N/A", "N/A", L777+U777), AD777+AH777)</f>
        <v>N/A</v>
      </c>
      <c r="AO777" s="16" t="str">
        <f>IF(AD777="N/A", IF(V777="N/A", "N/A", L777+V777), IF(AI777="N/A", "N/A", AD777+AI777))</f>
        <v>N/A</v>
      </c>
      <c r="AP777" s="16" t="str">
        <f>IF(AD777="N/A", IF(W777="N/A", "N/A", L777+W777), IF(AJ777="N/A", "N/A", AD777+AJ777))</f>
        <v>N/A</v>
      </c>
      <c r="AQ777" s="16" t="str">
        <f>IF(AD777="N/A", IF(X777="N/A", "N/A", L777+X777), IF(AK777="N/A", "N/A", AD777+AK777))</f>
        <v>N/A</v>
      </c>
      <c r="AR777" s="15" t="s">
        <v>40</v>
      </c>
      <c r="AS777" s="15" t="s">
        <v>40</v>
      </c>
      <c r="AT777" s="15" t="s">
        <v>40</v>
      </c>
      <c r="AU777" s="15" t="s">
        <v>40</v>
      </c>
      <c r="AV777" s="15" t="s">
        <v>40</v>
      </c>
      <c r="AW777" s="15" t="s">
        <v>40</v>
      </c>
      <c r="AX777" s="15" t="s">
        <v>40</v>
      </c>
      <c r="AY777" s="15" t="s">
        <v>40</v>
      </c>
      <c r="AZ777" s="15" t="s">
        <v>40</v>
      </c>
      <c r="BA777" s="15" t="s">
        <v>40</v>
      </c>
      <c r="BB777" s="15" t="s">
        <v>40</v>
      </c>
      <c r="BC777" s="15" t="s">
        <v>40</v>
      </c>
      <c r="BD777" s="15" t="s">
        <v>40</v>
      </c>
      <c r="BE777" s="15" t="s">
        <v>40</v>
      </c>
      <c r="BF777" s="15" t="s">
        <v>40</v>
      </c>
      <c r="BG777" s="15" t="s">
        <v>40</v>
      </c>
      <c r="BH777" s="15" t="s">
        <v>40</v>
      </c>
      <c r="BI777" s="15"/>
      <c r="BJ777" s="16">
        <f>IF(AR777="R", $CA777, IF(OR(AR777="P", AR777="T", AR777="N"), 0, IF($C777="DM", $T777, IF(OR(AR777="Y", AR777="IR"),$AM777,IF(AR777="C", IF($BI777="Y", IF($AF777="N/A", $Q777, $AF777), IF($AG777="N/A", $T777,$AG777)))))))</f>
        <v>1</v>
      </c>
      <c r="BK777" s="16">
        <f>IF(AS777="R", $CA777, IF(OR(AS777="P", AS777="T", AS777="N"), 0, IF($C777="DM", $T777, IF(OR(AS777="Y", AS777="IR"),$AM777,IF(AS777="C", IF($BI777="Y", IF($AF777="N/A", $Q777, $AF777), IF($AG777="N/A", $T777,$AG777)))))))</f>
        <v>1</v>
      </c>
      <c r="BL777" s="16">
        <f>IF(AT777="R", $CA777, IF(OR(AT777="P", AT777="T", AT777="N"), 0, IF($C777="DM", $T777, IF(OR(AT777="Y", AT777="IR"),$AM777,IF(AT777="C", IF($BI777="Y", IF($AF777="N/A", $Q777, $AF777), IF($AG777="N/A", $T777,$AG777)))))))</f>
        <v>1</v>
      </c>
      <c r="BM777" s="16">
        <f>IF(AU777="R", $CA777, IF(OR(AU777="P", AU777="T", AU777="N"), 0, IF($C777="DM", $T777, IF(OR(AU777="Y", AU777="IR"),$AM777,IF(AU777="C", IF($BI777="Y", IF($AF777="N/A", $Q777, $AF777), IF($AG777="N/A", $T777,$AG777)))))))</f>
        <v>1</v>
      </c>
      <c r="BN777" s="16">
        <f>IF(AV777="R", $CA777, IF(OR(AV777="P", AV777="T", AV777="N"), 0, IF($C777="DM", $T777, IF(OR(AV777="Y", AV777="IR"),$AM777,IF(AV777="C", IF($BI777="Y", IF($AF777="N/A", $Q777, $AF777), IF($AG777="N/A", $T777,$AG777)))))))</f>
        <v>1</v>
      </c>
      <c r="BO777" s="16">
        <f>IF(AW777="R", $CA777, IF(OR(AW777="P", AW777="T", AW777="N"), 0, IF($C777="DM", $T777, IF(OR(AW777="Y", AW777="IR"),$AM777,IF(AW777="C", IF($BI777="Y", IF($AF777="N/A", $Q777, $AF777), IF($AG777="N/A", $T777,$AG777)))))))</f>
        <v>1</v>
      </c>
      <c r="BP777" s="16">
        <f>IF(AX777="R", $CA777, IF(OR(AX777="P", AX777="T", AX777="N"), 0, IF($C777="DM", $T777, IF(OR(AX777="Y", AX777="IR"),$AM777,IF(AX777="C", IF($BI777="Y", IF($AF777="N/A", $Q777, $AF777), IF($AG777="N/A", $T777,$AG777)))))))</f>
        <v>1</v>
      </c>
      <c r="BQ777" s="16">
        <f>IF(AY777="R", $CA777, IF(OR(AY777="P", AY777="T", AY777="N"), 0, IF($C777="DM", $T777, IF(OR(AY777="Y", AY777="IR"),$AM777,IF(AY777="C", IF($BI777="Y", IF($AF777="N/A", $Q777, $AF777), IF($AG777="N/A", $T777,$AG777)))))))</f>
        <v>1</v>
      </c>
      <c r="BR777" s="16">
        <f>IF(AZ777="R", $CA777, IF(OR(AZ777="P", AZ777="T", AZ777="N"), 0, IF($C777="DM", $T777, IF(OR(AZ777="Y", AZ777="IR"),$AM777,IF(AZ777="C", IF($BI777="Y", IF($AF777="N/A", $Q777, $AF777), IF($AG777="N/A", $T777,$AG777)))))))</f>
        <v>1</v>
      </c>
      <c r="BS777" s="16">
        <f>IF(BA777="R", $CA777, IF(OR(BA777="P", BA777="T", BA777="N"), 0, IF($C777="DM", $T777, IF(OR(BA777="Y", BA777="IR"),$AM777,IF(BA777="C", IF($BI777="Y", IF($AF777="N/A", $Q777, $AF777), IF($AG777="N/A", $T777,$AG777)))))))</f>
        <v>1</v>
      </c>
      <c r="BT777" s="16">
        <f>IF(BB777="R", $CA777, IF(OR(BB777="P", BB777="T", BB777="N"), 0, IF($C777="DM", $T777, IF(OR(BB777="Y", BB777="IR"),$AM777,IF(BB777="C", IF($BI777="Y", IF($BA777="C", IF($AF777="N/A", $Q777, $AF777), IF($AF777="N/A", $T777, $AM777)), IF($AG777="N/A", $T777,$AG777)))))))</f>
        <v>1</v>
      </c>
      <c r="BU777" s="16">
        <f>IF(BC777="R", $CA777, IF(OR(BC777="P", BC777="T", BC777="N"), 0, IF($C777="DM", $T777, IF(OR(BC777="Y", BC777="IR"),$AM777,IF(BC777="C", IF($BI777="Y", IF($BA777="C", IF($AF777="N/A", $Q777, $AF777), IF($AF777="N/A", $T777, $AM777)), IF($AG777="N/A", $T777,$AG777)))))))</f>
        <v>1</v>
      </c>
      <c r="BV777" s="16">
        <f>IF(BD777="R", $CA777, IF(OR(BD777="P", BD777="T", BD777="N"), 0, IF($C777="DM", $T777, IF(OR(BD777="Y", BD777="IR"),$AM777,IF(BD777="C", IF($BI777="Y", IF($BA777="C", IF($AF777="N/A", $Q777, $AF777), IF($AF777="N/A", $T777, $AM777)), IF($AG777="N/A", $T777,$AG777)))))))</f>
        <v>1</v>
      </c>
      <c r="BW777" s="16">
        <f>IF(BE777="R", $CA777, IF(OR(BE777="P", BE777="T", BE777="N"), 0, IF($C777="DM", $T777, IF(OR(BE777="Y", BE777="IR"),$AM777,IF(BE777="C", IF($BI777="Y", IF($BA777="C", IF($AF777="N/A", $Q777, $AF777), IF($AF777="N/A", $T777, $AM777)), IF($AG777="N/A", $T777,$AG777)))))))</f>
        <v>1</v>
      </c>
      <c r="BX777" s="16">
        <f>IF(BF777="R", $CA777, IF(OR(BF777="P", BF777="T", BF777="N"), 0, IF($C777="DM", $T777, IF(OR(BF777="Y", BF777="IR"),$AM777,IF(BF777="C", IF($BI777="Y", IF($BA777="C", IF($AF777="N/A", $Q777, $AF777), IF($AF777="N/A", $T777, $AM777)), IF($AG777="N/A", $T777,$AG777)))))))</f>
        <v>1</v>
      </c>
      <c r="BY777" s="16">
        <f>IF(BG777="R", $CA777, IF(OR(BG777="P", BG777="T", BG777="N"), 0, IF($C777="DM", $T777, IF(OR(BG777="Y", BG777="IR"),$AM777,IF(BG777="C", IF($BI777="Y", IF($BA777="C", IF($AF777="N/A", $Q777, $AF777), IF($AF777="N/A", $T777, $AM777)), IF($AG777="N/A", $T777,$AG777)))))))</f>
        <v>1</v>
      </c>
      <c r="BZ777" s="16">
        <f>IF(BH777="R", $CA777, IF(OR(BH777="P", BH777="T", BH777="N"), 0, IF($C777="DM", $T777, IF(OR(BH777="Y", BH777="IR"),$AM777,IF(BH777="C", IF($BI777="Y", IF($BA777="C", IF($AF777="N/A", $Q777, $AF777), IF($AF777="N/A", $T777, $AM777)), IF($AG777="N/A", $T777,$AG777)))))))</f>
        <v>1</v>
      </c>
      <c r="CA777" s="15" t="s">
        <v>75</v>
      </c>
      <c r="CB777" s="16">
        <f>BZ777</f>
        <v>1</v>
      </c>
      <c r="CC777" s="15" t="str">
        <f>IF(OR($BH777="T", $BH777="R"), 0, IF($BH777="C", IF($BI777="Y", IF($BA777="C", 0, IF(AF777="N/A", Q777-T777, AF777-AG777)), IF($AF777="N/A", U777, AH777)), AN777))</f>
        <v>N/A</v>
      </c>
      <c r="CD777" s="15" t="str">
        <f>IF(OR($BH777="T", $BH777="R"), 0, IF($BH777="C", IF($BI777="Y", 0, IF($AF777="N/A", V777, AI777)), AO777))</f>
        <v>N/A</v>
      </c>
      <c r="CE777" s="15" t="str">
        <f>IF(OR($BH777="T", $BH777="R"), 0, IF($BH777="C", IF($BI777="Y", 0, IF($AF777="N/A", W777, AJ777)), AP777))</f>
        <v>N/A</v>
      </c>
      <c r="CF777" s="15" t="str">
        <f>IF(OR($BH777="T", $BH777="R"), 0, IF($BH777="C", IF($BI777="Y", 0, IF($AF777="N/A", X777, AK777)), AQ777))</f>
        <v>N/A</v>
      </c>
      <c r="CG777" t="str">
        <f>IF(AC777="N/A", "S:"&amp;L777&amp;" G:"&amp;M777&amp;" GR:"&amp;Q777, IF(AC777=0, "S:"&amp;L777&amp;" G:"&amp;M777&amp;" GR:"&amp;Q777, "S:"&amp;L777&amp;"/"&amp;AD777&amp;" G:"&amp;AE777&amp;" GR:"&amp;AF777))</f>
        <v>S:2 G:1 GR:1</v>
      </c>
    </row>
    <row r="778" spans="1:85" x14ac:dyDescent="0.25">
      <c r="A778" s="14">
        <v>4697</v>
      </c>
      <c r="B778" s="15" t="s">
        <v>2536</v>
      </c>
      <c r="C778" s="15" t="s">
        <v>72</v>
      </c>
      <c r="D778" s="15" t="s">
        <v>60</v>
      </c>
      <c r="E778" s="15">
        <f>VLOOKUP(B778, 'Rookie Year'!$A$2:$B$55679,2,FALSE)</f>
        <v>2020</v>
      </c>
      <c r="F778" s="15">
        <v>2022</v>
      </c>
      <c r="G778" s="15" t="s">
        <v>42</v>
      </c>
      <c r="H778" s="15" t="s">
        <v>1928</v>
      </c>
      <c r="I778" s="16">
        <v>1</v>
      </c>
      <c r="J778" s="15">
        <v>3</v>
      </c>
      <c r="K778" s="17">
        <f>IF(AND(G778&lt;&gt;"N",R778="N/A"), IF(I778&lt;4, 0, 0.25),IF(I778=1, IF(J778=1,0.25, 0.25), IF(I778&lt;13, 0.25, IF(I778&lt;26, 0.4, IF(I778&lt;51, 0.6, 0.75)))))</f>
        <v>0.25</v>
      </c>
      <c r="L778" s="16">
        <f>I778-M778</f>
        <v>0</v>
      </c>
      <c r="M778" s="16">
        <f>ROUNDUP(I778*K778,0)</f>
        <v>1</v>
      </c>
      <c r="N778" s="16">
        <f>M778*J778</f>
        <v>3</v>
      </c>
      <c r="O778" s="16">
        <v>2</v>
      </c>
      <c r="P778" s="16">
        <v>0</v>
      </c>
      <c r="Q778" s="16">
        <f>N778-O778-P778</f>
        <v>1</v>
      </c>
      <c r="R778" s="15" t="s">
        <v>75</v>
      </c>
      <c r="S778" s="15">
        <f>IF(R778="N/A", J778-($B$1-F778), J778-($B$1-R778))</f>
        <v>1</v>
      </c>
      <c r="T778" s="16">
        <v>1</v>
      </c>
      <c r="U778" s="16" t="str">
        <f>IF($S778&lt;2, "N/A", $M778)</f>
        <v>N/A</v>
      </c>
      <c r="V778" s="16" t="str">
        <f>IF($S778&lt;3, "N/A", $M778)</f>
        <v>N/A</v>
      </c>
      <c r="W778" s="16" t="str">
        <f>IF($S778&lt;4, "N/A", $M778)</f>
        <v>N/A</v>
      </c>
      <c r="X778" s="16" t="str">
        <f>IF($S778&lt;5, "N/A", $M778)</f>
        <v>N/A</v>
      </c>
      <c r="Y778" s="15" t="str">
        <f>IF(SUM(T778:X778)&lt;&gt;Q778, "CHECK", "OK")</f>
        <v>OK</v>
      </c>
      <c r="Z778" s="15" t="str">
        <f>IF(F778=$B$1, "No", IF(S778=1, "Yes", "No"))</f>
        <v>Yes</v>
      </c>
      <c r="AA778" s="18" t="str">
        <f>IF(C778="DM", "N/A", IF(Z778="No","N/A",VLOOKUP(B778,'Extension List'!$A$3:$R$1972,18,FALSE)))</f>
        <v>N/A</v>
      </c>
      <c r="AB778" s="15" t="str">
        <f>IF(C778="DM", "N/A", IF(Z778="No","N/A",VLOOKUP(B778,'Extension List'!$A$3:$T$1972,20,FALSE)))</f>
        <v>N/A</v>
      </c>
      <c r="AC778" s="15" t="str">
        <f>IF(AA778="N/A", "N/A", 0)</f>
        <v>N/A</v>
      </c>
      <c r="AD778" s="16" t="str">
        <f>IF(AE778="N/A", "N/A", AA778-AE778)</f>
        <v>N/A</v>
      </c>
      <c r="AE778" s="16" t="str">
        <f>IF(AA778="N/A", "N/A", IF(AC778&gt;0, IF(AA778&lt;13, ROUNDUP(0.25*AA778,0), IF(AA778&lt;26, ROUNDUP(0.4*AA778,0), IF(AA778&lt;51, ROUNDUP(0.6*AA778,0), ROUNDUP(0.75*AA778,0)))), "N/A"))</f>
        <v>N/A</v>
      </c>
      <c r="AF778" s="16" t="str">
        <f>IF(AD778="N/A","N/A", (AE778*AC778)+Q778)</f>
        <v>N/A</v>
      </c>
      <c r="AG778" s="16" t="str">
        <f>IF($AF778="N/A", "N/A", "TBC")</f>
        <v>N/A</v>
      </c>
      <c r="AH778" s="16" t="str">
        <f>IF($AF778="N/A", "N/A", "TBC")</f>
        <v>N/A</v>
      </c>
      <c r="AI778" s="16" t="str">
        <f>IF($AF778="N/A","N/A",IF(AC778&gt;1,"TBC","N/A"))</f>
        <v>N/A</v>
      </c>
      <c r="AJ778" s="16" t="str">
        <f>IF($AF778="N/A","N/A",IF(AC778&gt;2,"TBC","N/A"))</f>
        <v>N/A</v>
      </c>
      <c r="AK778" s="16" t="str">
        <f>IF($AF778="N/A","N/A",IF(AC778&gt;3,"TBC","N/A"))</f>
        <v>N/A</v>
      </c>
      <c r="AL778" s="16" t="str">
        <f>IF(AC778="N/A","N/A",IF(AC778&gt;0,IF(SUM(AG778:AK778)&lt;&gt;AF778,"CHECK","OK"),"N/A"))</f>
        <v>N/A</v>
      </c>
      <c r="AM778" s="16">
        <f>IF(AD778="N/A", L778+T778, L778+AG778)</f>
        <v>1</v>
      </c>
      <c r="AN778" s="16" t="str">
        <f>IF(AD778="N/A", IF(U778="N/A", "N/A", L778+U778), AD778+AH778)</f>
        <v>N/A</v>
      </c>
      <c r="AO778" s="16" t="str">
        <f>IF(AD778="N/A", IF(V778="N/A", "N/A", L778+V778), IF(AI778="N/A", "N/A", AD778+AI778))</f>
        <v>N/A</v>
      </c>
      <c r="AP778" s="16" t="str">
        <f>IF(AD778="N/A", IF(W778="N/A", "N/A", L778+W778), IF(AJ778="N/A", "N/A", AD778+AJ778))</f>
        <v>N/A</v>
      </c>
      <c r="AQ778" s="16" t="str">
        <f>IF(AD778="N/A", IF(X778="N/A", "N/A", L778+X778), IF(AK778="N/A", "N/A", AD778+AK778))</f>
        <v>N/A</v>
      </c>
      <c r="AR778" s="15" t="s">
        <v>40</v>
      </c>
      <c r="AS778" s="15" t="s">
        <v>40</v>
      </c>
      <c r="AT778" s="15" t="s">
        <v>40</v>
      </c>
      <c r="AU778" s="15" t="s">
        <v>40</v>
      </c>
      <c r="AV778" s="15" t="s">
        <v>40</v>
      </c>
      <c r="AW778" s="15" t="s">
        <v>40</v>
      </c>
      <c r="AX778" s="15" t="s">
        <v>40</v>
      </c>
      <c r="AY778" s="15" t="s">
        <v>40</v>
      </c>
      <c r="AZ778" s="15" t="s">
        <v>40</v>
      </c>
      <c r="BA778" s="15" t="s">
        <v>40</v>
      </c>
      <c r="BB778" s="15" t="s">
        <v>40</v>
      </c>
      <c r="BC778" s="15" t="s">
        <v>40</v>
      </c>
      <c r="BD778" s="15" t="s">
        <v>40</v>
      </c>
      <c r="BE778" s="15" t="s">
        <v>40</v>
      </c>
      <c r="BF778" s="15" t="s">
        <v>40</v>
      </c>
      <c r="BG778" s="15" t="s">
        <v>40</v>
      </c>
      <c r="BH778" s="15" t="s">
        <v>40</v>
      </c>
      <c r="BI778" s="15"/>
      <c r="BJ778" s="16">
        <f>IF(AR778="R", $CA778, IF(OR(AR778="P", AR778="T", AR778="N"), 0, IF($C778="DM", $T778, IF(OR(AR778="Y", AR778="IR"),$AM778,IF(AR778="C", IF($BI778="Y", IF($AF778="N/A", $Q778, $AF778), IF($AG778="N/A", $T778,$AG778)))))))</f>
        <v>1</v>
      </c>
      <c r="BK778" s="16">
        <f>IF(AS778="R", $CA778, IF(OR(AS778="P", AS778="T", AS778="N"), 0, IF($C778="DM", $T778, IF(OR(AS778="Y", AS778="IR"),$AM778,IF(AS778="C", IF($BI778="Y", IF($AF778="N/A", $Q778, $AF778), IF($AG778="N/A", $T778,$AG778)))))))</f>
        <v>1</v>
      </c>
      <c r="BL778" s="16">
        <f>IF(AT778="R", $CA778, IF(OR(AT778="P", AT778="T", AT778="N"), 0, IF($C778="DM", $T778, IF(OR(AT778="Y", AT778="IR"),$AM778,IF(AT778="C", IF($BI778="Y", IF($AF778="N/A", $Q778, $AF778), IF($AG778="N/A", $T778,$AG778)))))))</f>
        <v>1</v>
      </c>
      <c r="BM778" s="16">
        <f>IF(AU778="R", $CA778, IF(OR(AU778="P", AU778="T", AU778="N"), 0, IF($C778="DM", $T778, IF(OR(AU778="Y", AU778="IR"),$AM778,IF(AU778="C", IF($BI778="Y", IF($AF778="N/A", $Q778, $AF778), IF($AG778="N/A", $T778,$AG778)))))))</f>
        <v>1</v>
      </c>
      <c r="BN778" s="16">
        <f>IF(AV778="R", $CA778, IF(OR(AV778="P", AV778="T", AV778="N"), 0, IF($C778="DM", $T778, IF(OR(AV778="Y", AV778="IR"),$AM778,IF(AV778="C", IF($BI778="Y", IF($AF778="N/A", $Q778, $AF778), IF($AG778="N/A", $T778,$AG778)))))))</f>
        <v>1</v>
      </c>
      <c r="BO778" s="16">
        <f>IF(AW778="R", $CA778, IF(OR(AW778="P", AW778="T", AW778="N"), 0, IF($C778="DM", $T778, IF(OR(AW778="Y", AW778="IR"),$AM778,IF(AW778="C", IF($BI778="Y", IF($AF778="N/A", $Q778, $AF778), IF($AG778="N/A", $T778,$AG778)))))))</f>
        <v>1</v>
      </c>
      <c r="BP778" s="16">
        <f>IF(AX778="R", $CA778, IF(OR(AX778="P", AX778="T", AX778="N"), 0, IF($C778="DM", $T778, IF(OR(AX778="Y", AX778="IR"),$AM778,IF(AX778="C", IF($BI778="Y", IF($AF778="N/A", $Q778, $AF778), IF($AG778="N/A", $T778,$AG778)))))))</f>
        <v>1</v>
      </c>
      <c r="BQ778" s="16">
        <f>IF(AY778="R", $CA778, IF(OR(AY778="P", AY778="T", AY778="N"), 0, IF($C778="DM", $T778, IF(OR(AY778="Y", AY778="IR"),$AM778,IF(AY778="C", IF($BI778="Y", IF($AF778="N/A", $Q778, $AF778), IF($AG778="N/A", $T778,$AG778)))))))</f>
        <v>1</v>
      </c>
      <c r="BR778" s="16">
        <f>IF(AZ778="R", $CA778, IF(OR(AZ778="P", AZ778="T", AZ778="N"), 0, IF($C778="DM", $T778, IF(OR(AZ778="Y", AZ778="IR"),$AM778,IF(AZ778="C", IF($BI778="Y", IF($AF778="N/A", $Q778, $AF778), IF($AG778="N/A", $T778,$AG778)))))))</f>
        <v>1</v>
      </c>
      <c r="BS778" s="16">
        <f>IF(BA778="R", $CA778, IF(OR(BA778="P", BA778="T", BA778="N"), 0, IF($C778="DM", $T778, IF(OR(BA778="Y", BA778="IR"),$AM778,IF(BA778="C", IF($BI778="Y", IF($AF778="N/A", $Q778, $AF778), IF($AG778="N/A", $T778,$AG778)))))))</f>
        <v>1</v>
      </c>
      <c r="BT778" s="16">
        <f>IF(BB778="R", $CA778, IF(OR(BB778="P", BB778="T", BB778="N"), 0, IF($C778="DM", $T778, IF(OR(BB778="Y", BB778="IR"),$AM778,IF(BB778="C", IF($BI778="Y", IF($BA778="C", IF($AF778="N/A", $Q778, $AF778), IF($AF778="N/A", $T778, $AM778)), IF($AG778="N/A", $T778,$AG778)))))))</f>
        <v>1</v>
      </c>
      <c r="BU778" s="16">
        <f>IF(BC778="R", $CA778, IF(OR(BC778="P", BC778="T", BC778="N"), 0, IF($C778="DM", $T778, IF(OR(BC778="Y", BC778="IR"),$AM778,IF(BC778="C", IF($BI778="Y", IF($BA778="C", IF($AF778="N/A", $Q778, $AF778), IF($AF778="N/A", $T778, $AM778)), IF($AG778="N/A", $T778,$AG778)))))))</f>
        <v>1</v>
      </c>
      <c r="BV778" s="16">
        <f>IF(BD778="R", $CA778, IF(OR(BD778="P", BD778="T", BD778="N"), 0, IF($C778="DM", $T778, IF(OR(BD778="Y", BD778="IR"),$AM778,IF(BD778="C", IF($BI778="Y", IF($BA778="C", IF($AF778="N/A", $Q778, $AF778), IF($AF778="N/A", $T778, $AM778)), IF($AG778="N/A", $T778,$AG778)))))))</f>
        <v>1</v>
      </c>
      <c r="BW778" s="16">
        <f>IF(BE778="R", $CA778, IF(OR(BE778="P", BE778="T", BE778="N"), 0, IF($C778="DM", $T778, IF(OR(BE778="Y", BE778="IR"),$AM778,IF(BE778="C", IF($BI778="Y", IF($BA778="C", IF($AF778="N/A", $Q778, $AF778), IF($AF778="N/A", $T778, $AM778)), IF($AG778="N/A", $T778,$AG778)))))))</f>
        <v>1</v>
      </c>
      <c r="BX778" s="16">
        <f>IF(BF778="R", $CA778, IF(OR(BF778="P", BF778="T", BF778="N"), 0, IF($C778="DM", $T778, IF(OR(BF778="Y", BF778="IR"),$AM778,IF(BF778="C", IF($BI778="Y", IF($BA778="C", IF($AF778="N/A", $Q778, $AF778), IF($AF778="N/A", $T778, $AM778)), IF($AG778="N/A", $T778,$AG778)))))))</f>
        <v>1</v>
      </c>
      <c r="BY778" s="16">
        <f>IF(BG778="R", $CA778, IF(OR(BG778="P", BG778="T", BG778="N"), 0, IF($C778="DM", $T778, IF(OR(BG778="Y", BG778="IR"),$AM778,IF(BG778="C", IF($BI778="Y", IF($BA778="C", IF($AF778="N/A", $Q778, $AF778), IF($AF778="N/A", $T778, $AM778)), IF($AG778="N/A", $T778,$AG778)))))))</f>
        <v>1</v>
      </c>
      <c r="BZ778" s="16">
        <f>IF(BH778="R", $CA778, IF(OR(BH778="P", BH778="T", BH778="N"), 0, IF($C778="DM", $T778, IF(OR(BH778="Y", BH778="IR"),$AM778,IF(BH778="C", IF($BI778="Y", IF($BA778="C", IF($AF778="N/A", $Q778, $AF778), IF($AF778="N/A", $T778, $AM778)), IF($AG778="N/A", $T778,$AG778)))))))</f>
        <v>1</v>
      </c>
      <c r="CA778" s="15" t="s">
        <v>75</v>
      </c>
      <c r="CB778" s="16">
        <f>BZ778</f>
        <v>1</v>
      </c>
      <c r="CC778" s="15" t="str">
        <f>IF(OR($BH778="T", $BH778="R"), 0, IF($BH778="C", IF($BI778="Y", IF($BA778="C", 0, IF(AF778="N/A", Q778-T778, AF778-AG778)), IF($AF778="N/A", U778, AH778)), AN778))</f>
        <v>N/A</v>
      </c>
      <c r="CD778" s="15" t="str">
        <f>IF(OR($BH778="T", $BH778="R"), 0, IF($BH778="C", IF($BI778="Y", 0, IF($AF778="N/A", V778, AI778)), AO778))</f>
        <v>N/A</v>
      </c>
      <c r="CE778" s="15" t="str">
        <f>IF(OR($BH778="T", $BH778="R"), 0, IF($BH778="C", IF($BI778="Y", 0, IF($AF778="N/A", W778, AJ778)), AP778))</f>
        <v>N/A</v>
      </c>
      <c r="CF778" s="15" t="str">
        <f>IF(OR($BH778="T", $BH778="R"), 0, IF($BH778="C", IF($BI778="Y", 0, IF($AF778="N/A", X778, AK778)), AQ778))</f>
        <v>N/A</v>
      </c>
      <c r="CG778" t="str">
        <f>IF(AC778="N/A", "S:"&amp;L778&amp;" G:"&amp;M778&amp;" GR:"&amp;Q778, IF(AC778=0, "S:"&amp;L778&amp;" G:"&amp;M778&amp;" GR:"&amp;Q778, "S:"&amp;L778&amp;"/"&amp;AD778&amp;" G:"&amp;AE778&amp;" GR:"&amp;AF778))</f>
        <v>S:0 G:1 GR:1</v>
      </c>
    </row>
    <row r="779" spans="1:85" x14ac:dyDescent="0.25">
      <c r="A779" s="14">
        <v>4674</v>
      </c>
      <c r="B779" s="15" t="s">
        <v>661</v>
      </c>
      <c r="C779" s="15" t="s">
        <v>72</v>
      </c>
      <c r="D779" s="15" t="s">
        <v>60</v>
      </c>
      <c r="E779" s="15">
        <f>VLOOKUP(B779, 'Rookie Year'!$A$2:$B$55679,2,FALSE)</f>
        <v>2018</v>
      </c>
      <c r="F779" s="15">
        <v>2022</v>
      </c>
      <c r="G779" s="15" t="s">
        <v>42</v>
      </c>
      <c r="H779" s="15" t="s">
        <v>1928</v>
      </c>
      <c r="I779" s="16">
        <v>10</v>
      </c>
      <c r="J779" s="15">
        <v>3</v>
      </c>
      <c r="K779" s="17">
        <f>IF(AND(G779&lt;&gt;"N",R779="N/A"), IF(I779&lt;4, 0, 0.25),IF(I779=1, IF(J779=1,0.25, 0.25), IF(I779&lt;13, 0.25, IF(I779&lt;26, 0.4, IF(I779&lt;51, 0.6, 0.75)))))</f>
        <v>0.25</v>
      </c>
      <c r="L779" s="16">
        <f>I779-M779</f>
        <v>7</v>
      </c>
      <c r="M779" s="16">
        <f>ROUNDUP(I779*K779,0)</f>
        <v>3</v>
      </c>
      <c r="N779" s="16">
        <f>M779*J779</f>
        <v>9</v>
      </c>
      <c r="O779" s="16">
        <v>6</v>
      </c>
      <c r="P779" s="16">
        <v>0</v>
      </c>
      <c r="Q779" s="16">
        <f>N779-O779-P779</f>
        <v>3</v>
      </c>
      <c r="R779" s="15" t="s">
        <v>75</v>
      </c>
      <c r="S779" s="15">
        <f>IF(R779="N/A", J779-($B$1-F779), J779-($B$1-R779))</f>
        <v>1</v>
      </c>
      <c r="T779" s="16">
        <v>3</v>
      </c>
      <c r="U779" s="16" t="str">
        <f>IF($S779&lt;2, "N/A", $M779)</f>
        <v>N/A</v>
      </c>
      <c r="V779" s="16" t="str">
        <f>IF($S779&lt;3, "N/A", $M779)</f>
        <v>N/A</v>
      </c>
      <c r="W779" s="16" t="str">
        <f>IF($S779&lt;4, "N/A", $M779)</f>
        <v>N/A</v>
      </c>
      <c r="X779" s="16" t="str">
        <f>IF($S779&lt;5, "N/A", $M779)</f>
        <v>N/A</v>
      </c>
      <c r="Y779" s="15" t="str">
        <f>IF(SUM(T779:X779)&lt;&gt;Q779, "CHECK", "OK")</f>
        <v>OK</v>
      </c>
      <c r="Z779" s="15" t="str">
        <f>IF(F779=$B$1, "No", IF(S779=1, "Yes", "No"))</f>
        <v>Yes</v>
      </c>
      <c r="AA779" s="18" t="str">
        <f>IF(C779="DM", "N/A", IF(Z779="No","N/A",VLOOKUP(B779,'Extension List'!$A$3:$R$1972,18,FALSE)))</f>
        <v>N/A</v>
      </c>
      <c r="AB779" s="15" t="str">
        <f>IF(C779="DM", "N/A", IF(Z779="No","N/A",VLOOKUP(B779,'Extension List'!$A$3:$T$1972,20,FALSE)))</f>
        <v>N/A</v>
      </c>
      <c r="AC779" s="15" t="str">
        <f>IF(AA779="N/A", "N/A", 0)</f>
        <v>N/A</v>
      </c>
      <c r="AD779" s="16" t="str">
        <f>IF(AE779="N/A", "N/A", AA779-AE779)</f>
        <v>N/A</v>
      </c>
      <c r="AE779" s="16" t="str">
        <f>IF(AA779="N/A", "N/A", IF(AC779&gt;0, IF(AA779&lt;13, ROUNDUP(0.25*AA779,0), IF(AA779&lt;26, ROUNDUP(0.4*AA779,0), IF(AA779&lt;51, ROUNDUP(0.6*AA779,0), ROUNDUP(0.75*AA779,0)))), "N/A"))</f>
        <v>N/A</v>
      </c>
      <c r="AF779" s="16" t="str">
        <f>IF(AD779="N/A","N/A", (AE779*AC779)+Q779)</f>
        <v>N/A</v>
      </c>
      <c r="AG779" s="16" t="str">
        <f>IF($AF779="N/A", "N/A", "TBC")</f>
        <v>N/A</v>
      </c>
      <c r="AH779" s="16" t="str">
        <f>IF($AF779="N/A", "N/A", "TBC")</f>
        <v>N/A</v>
      </c>
      <c r="AI779" s="16" t="str">
        <f>IF($AF779="N/A","N/A",IF(AC779&gt;1,"TBC","N/A"))</f>
        <v>N/A</v>
      </c>
      <c r="AJ779" s="16" t="str">
        <f>IF($AF779="N/A","N/A",IF(AC779&gt;2,"TBC","N/A"))</f>
        <v>N/A</v>
      </c>
      <c r="AK779" s="16" t="str">
        <f>IF($AF779="N/A","N/A",IF(AC779&gt;3,"TBC","N/A"))</f>
        <v>N/A</v>
      </c>
      <c r="AL779" s="16" t="str">
        <f>IF(AC779="N/A","N/A",IF(AC779&gt;0,IF(SUM(AG779:AK779)&lt;&gt;AF779,"CHECK","OK"),"N/A"))</f>
        <v>N/A</v>
      </c>
      <c r="AM779" s="16">
        <f>IF(AD779="N/A", L779+T779, L779+AG779)</f>
        <v>10</v>
      </c>
      <c r="AN779" s="16" t="str">
        <f>IF(AD779="N/A", IF(U779="N/A", "N/A", L779+U779), AD779+AH779)</f>
        <v>N/A</v>
      </c>
      <c r="AO779" s="16" t="str">
        <f>IF(AD779="N/A", IF(V779="N/A", "N/A", L779+V779), IF(AI779="N/A", "N/A", AD779+AI779))</f>
        <v>N/A</v>
      </c>
      <c r="AP779" s="16" t="str">
        <f>IF(AD779="N/A", IF(W779="N/A", "N/A", L779+W779), IF(AJ779="N/A", "N/A", AD779+AJ779))</f>
        <v>N/A</v>
      </c>
      <c r="AQ779" s="16" t="str">
        <f>IF(AD779="N/A", IF(X779="N/A", "N/A", L779+X779), IF(AK779="N/A", "N/A", AD779+AK779))</f>
        <v>N/A</v>
      </c>
      <c r="AR779" s="15" t="s">
        <v>40</v>
      </c>
      <c r="AS779" s="15" t="s">
        <v>40</v>
      </c>
      <c r="AT779" s="15" t="s">
        <v>40</v>
      </c>
      <c r="AU779" s="15" t="s">
        <v>40</v>
      </c>
      <c r="AV779" s="15" t="s">
        <v>40</v>
      </c>
      <c r="AW779" s="15" t="s">
        <v>40</v>
      </c>
      <c r="AX779" s="15" t="s">
        <v>40</v>
      </c>
      <c r="AY779" s="15" t="s">
        <v>40</v>
      </c>
      <c r="AZ779" s="15" t="s">
        <v>40</v>
      </c>
      <c r="BA779" s="15" t="s">
        <v>40</v>
      </c>
      <c r="BB779" s="15" t="s">
        <v>40</v>
      </c>
      <c r="BC779" s="15" t="s">
        <v>40</v>
      </c>
      <c r="BD779" s="15" t="s">
        <v>40</v>
      </c>
      <c r="BE779" s="15" t="s">
        <v>40</v>
      </c>
      <c r="BF779" s="15" t="s">
        <v>40</v>
      </c>
      <c r="BG779" s="15" t="s">
        <v>40</v>
      </c>
      <c r="BH779" s="15" t="s">
        <v>40</v>
      </c>
      <c r="BI779" s="15"/>
      <c r="BJ779" s="16">
        <f>IF(AR779="R", $CA779, IF(OR(AR779="P", AR779="T", AR779="N"), 0, IF($C779="DM", $T779, IF(OR(AR779="Y", AR779="IR"),$AM779,IF(AR779="C", IF($BI779="Y", IF($AF779="N/A", $Q779, $AF779), IF($AG779="N/A", $T779,$AG779)))))))</f>
        <v>3</v>
      </c>
      <c r="BK779" s="16">
        <f>IF(AS779="R", $CA779, IF(OR(AS779="P", AS779="T", AS779="N"), 0, IF($C779="DM", $T779, IF(OR(AS779="Y", AS779="IR"),$AM779,IF(AS779="C", IF($BI779="Y", IF($AF779="N/A", $Q779, $AF779), IF($AG779="N/A", $T779,$AG779)))))))</f>
        <v>3</v>
      </c>
      <c r="BL779" s="16">
        <f>IF(AT779="R", $CA779, IF(OR(AT779="P", AT779="T", AT779="N"), 0, IF($C779="DM", $T779, IF(OR(AT779="Y", AT779="IR"),$AM779,IF(AT779="C", IF($BI779="Y", IF($AF779="N/A", $Q779, $AF779), IF($AG779="N/A", $T779,$AG779)))))))</f>
        <v>3</v>
      </c>
      <c r="BM779" s="16">
        <f>IF(AU779="R", $CA779, IF(OR(AU779="P", AU779="T", AU779="N"), 0, IF($C779="DM", $T779, IF(OR(AU779="Y", AU779="IR"),$AM779,IF(AU779="C", IF($BI779="Y", IF($AF779="N/A", $Q779, $AF779), IF($AG779="N/A", $T779,$AG779)))))))</f>
        <v>3</v>
      </c>
      <c r="BN779" s="16">
        <f>IF(AV779="R", $CA779, IF(OR(AV779="P", AV779="T", AV779="N"), 0, IF($C779="DM", $T779, IF(OR(AV779="Y", AV779="IR"),$AM779,IF(AV779="C", IF($BI779="Y", IF($AF779="N/A", $Q779, $AF779), IF($AG779="N/A", $T779,$AG779)))))))</f>
        <v>3</v>
      </c>
      <c r="BO779" s="16">
        <f>IF(AW779="R", $CA779, IF(OR(AW779="P", AW779="T", AW779="N"), 0, IF($C779="DM", $T779, IF(OR(AW779="Y", AW779="IR"),$AM779,IF(AW779="C", IF($BI779="Y", IF($AF779="N/A", $Q779, $AF779), IF($AG779="N/A", $T779,$AG779)))))))</f>
        <v>3</v>
      </c>
      <c r="BP779" s="16">
        <f>IF(AX779="R", $CA779, IF(OR(AX779="P", AX779="T", AX779="N"), 0, IF($C779="DM", $T779, IF(OR(AX779="Y", AX779="IR"),$AM779,IF(AX779="C", IF($BI779="Y", IF($AF779="N/A", $Q779, $AF779), IF($AG779="N/A", $T779,$AG779)))))))</f>
        <v>3</v>
      </c>
      <c r="BQ779" s="16">
        <f>IF(AY779="R", $CA779, IF(OR(AY779="P", AY779="T", AY779="N"), 0, IF($C779="DM", $T779, IF(OR(AY779="Y", AY779="IR"),$AM779,IF(AY779="C", IF($BI779="Y", IF($AF779="N/A", $Q779, $AF779), IF($AG779="N/A", $T779,$AG779)))))))</f>
        <v>3</v>
      </c>
      <c r="BR779" s="16">
        <f>IF(AZ779="R", $CA779, IF(OR(AZ779="P", AZ779="T", AZ779="N"), 0, IF($C779="DM", $T779, IF(OR(AZ779="Y", AZ779="IR"),$AM779,IF(AZ779="C", IF($BI779="Y", IF($AF779="N/A", $Q779, $AF779), IF($AG779="N/A", $T779,$AG779)))))))</f>
        <v>3</v>
      </c>
      <c r="BS779" s="16">
        <f>IF(BA779="R", $CA779, IF(OR(BA779="P", BA779="T", BA779="N"), 0, IF($C779="DM", $T779, IF(OR(BA779="Y", BA779="IR"),$AM779,IF(BA779="C", IF($BI779="Y", IF($AF779="N/A", $Q779, $AF779), IF($AG779="N/A", $T779,$AG779)))))))</f>
        <v>3</v>
      </c>
      <c r="BT779" s="16">
        <f>IF(BB779="R", $CA779, IF(OR(BB779="P", BB779="T", BB779="N"), 0, IF($C779="DM", $T779, IF(OR(BB779="Y", BB779="IR"),$AM779,IF(BB779="C", IF($BI779="Y", IF($BA779="C", IF($AF779="N/A", $Q779, $AF779), IF($AF779="N/A", $T779, $AM779)), IF($AG779="N/A", $T779,$AG779)))))))</f>
        <v>3</v>
      </c>
      <c r="BU779" s="16">
        <f>IF(BC779="R", $CA779, IF(OR(BC779="P", BC779="T", BC779="N"), 0, IF($C779="DM", $T779, IF(OR(BC779="Y", BC779="IR"),$AM779,IF(BC779="C", IF($BI779="Y", IF($BA779="C", IF($AF779="N/A", $Q779, $AF779), IF($AF779="N/A", $T779, $AM779)), IF($AG779="N/A", $T779,$AG779)))))))</f>
        <v>3</v>
      </c>
      <c r="BV779" s="16">
        <f>IF(BD779="R", $CA779, IF(OR(BD779="P", BD779="T", BD779="N"), 0, IF($C779="DM", $T779, IF(OR(BD779="Y", BD779="IR"),$AM779,IF(BD779="C", IF($BI779="Y", IF($BA779="C", IF($AF779="N/A", $Q779, $AF779), IF($AF779="N/A", $T779, $AM779)), IF($AG779="N/A", $T779,$AG779)))))))</f>
        <v>3</v>
      </c>
      <c r="BW779" s="16">
        <f>IF(BE779="R", $CA779, IF(OR(BE779="P", BE779="T", BE779="N"), 0, IF($C779="DM", $T779, IF(OR(BE779="Y", BE779="IR"),$AM779,IF(BE779="C", IF($BI779="Y", IF($BA779="C", IF($AF779="N/A", $Q779, $AF779), IF($AF779="N/A", $T779, $AM779)), IF($AG779="N/A", $T779,$AG779)))))))</f>
        <v>3</v>
      </c>
      <c r="BX779" s="16">
        <f>IF(BF779="R", $CA779, IF(OR(BF779="P", BF779="T", BF779="N"), 0, IF($C779="DM", $T779, IF(OR(BF779="Y", BF779="IR"),$AM779,IF(BF779="C", IF($BI779="Y", IF($BA779="C", IF($AF779="N/A", $Q779, $AF779), IF($AF779="N/A", $T779, $AM779)), IF($AG779="N/A", $T779,$AG779)))))))</f>
        <v>3</v>
      </c>
      <c r="BY779" s="16">
        <f>IF(BG779="R", $CA779, IF(OR(BG779="P", BG779="T", BG779="N"), 0, IF($C779="DM", $T779, IF(OR(BG779="Y", BG779="IR"),$AM779,IF(BG779="C", IF($BI779="Y", IF($BA779="C", IF($AF779="N/A", $Q779, $AF779), IF($AF779="N/A", $T779, $AM779)), IF($AG779="N/A", $T779,$AG779)))))))</f>
        <v>3</v>
      </c>
      <c r="BZ779" s="16">
        <f>IF(BH779="R", $CA779, IF(OR(BH779="P", BH779="T", BH779="N"), 0, IF($C779="DM", $T779, IF(OR(BH779="Y", BH779="IR"),$AM779,IF(BH779="C", IF($BI779="Y", IF($BA779="C", IF($AF779="N/A", $Q779, $AF779), IF($AF779="N/A", $T779, $AM779)), IF($AG779="N/A", $T779,$AG779)))))))</f>
        <v>3</v>
      </c>
      <c r="CA779" s="15" t="s">
        <v>75</v>
      </c>
      <c r="CB779" s="16">
        <f>BZ779</f>
        <v>3</v>
      </c>
      <c r="CC779" s="15" t="str">
        <f>IF(OR($BH779="T", $BH779="R"), 0, IF($BH779="C", IF($BI779="Y", IF($BA779="C", 0, IF(AF779="N/A", Q779-T779, AF779-AG779)), IF($AF779="N/A", U779, AH779)), AN779))</f>
        <v>N/A</v>
      </c>
      <c r="CD779" s="15" t="str">
        <f>IF(OR($BH779="T", $BH779="R"), 0, IF($BH779="C", IF($BI779="Y", 0, IF($AF779="N/A", V779, AI779)), AO779))</f>
        <v>N/A</v>
      </c>
      <c r="CE779" s="15" t="str">
        <f>IF(OR($BH779="T", $BH779="R"), 0, IF($BH779="C", IF($BI779="Y", 0, IF($AF779="N/A", W779, AJ779)), AP779))</f>
        <v>N/A</v>
      </c>
      <c r="CF779" s="15" t="str">
        <f>IF(OR($BH779="T", $BH779="R"), 0, IF($BH779="C", IF($BI779="Y", 0, IF($AF779="N/A", X779, AK779)), AQ779))</f>
        <v>N/A</v>
      </c>
      <c r="CG779" t="str">
        <f>IF(AC779="N/A", "S:"&amp;L779&amp;" G:"&amp;M779&amp;" GR:"&amp;Q779, IF(AC779=0, "S:"&amp;L779&amp;" G:"&amp;M779&amp;" GR:"&amp;Q779, "S:"&amp;L779&amp;"/"&amp;AD779&amp;" G:"&amp;AE779&amp;" GR:"&amp;AF779))</f>
        <v>S:7 G:3 GR:3</v>
      </c>
    </row>
    <row r="780" spans="1:85" x14ac:dyDescent="0.25">
      <c r="A780" s="14">
        <v>4678</v>
      </c>
      <c r="B780" s="15" t="s">
        <v>2493</v>
      </c>
      <c r="C780" s="15" t="s">
        <v>72</v>
      </c>
      <c r="D780" s="15" t="s">
        <v>60</v>
      </c>
      <c r="E780" s="15">
        <f>VLOOKUP(B780, 'Rookie Year'!$A$2:$B$55679,2,FALSE)</f>
        <v>2018</v>
      </c>
      <c r="F780" s="15">
        <v>2022</v>
      </c>
      <c r="G780" s="15" t="s">
        <v>42</v>
      </c>
      <c r="H780" s="15" t="s">
        <v>1928</v>
      </c>
      <c r="I780" s="16">
        <v>1</v>
      </c>
      <c r="J780" s="15">
        <v>3</v>
      </c>
      <c r="K780" s="17">
        <f>IF(AND(G780&lt;&gt;"N",R780="N/A"), IF(I780&lt;4, 0, 0.25),IF(I780=1, IF(J780=1,0.25, 0.25), IF(I780&lt;13, 0.25, IF(I780&lt;26, 0.4, IF(I780&lt;51, 0.6, 0.75)))))</f>
        <v>0.25</v>
      </c>
      <c r="L780" s="16">
        <f>I780-M780</f>
        <v>0</v>
      </c>
      <c r="M780" s="16">
        <f>ROUNDUP(I780*K780,0)</f>
        <v>1</v>
      </c>
      <c r="N780" s="16">
        <f>M780*J780</f>
        <v>3</v>
      </c>
      <c r="O780" s="16">
        <v>2</v>
      </c>
      <c r="P780" s="16">
        <v>0</v>
      </c>
      <c r="Q780" s="16">
        <f>N780-O780-P780</f>
        <v>1</v>
      </c>
      <c r="R780" s="15" t="s">
        <v>75</v>
      </c>
      <c r="S780" s="15">
        <f>IF(R780="N/A", J780-($B$1-F780), J780-($B$1-R780))</f>
        <v>1</v>
      </c>
      <c r="T780" s="16">
        <v>1</v>
      </c>
      <c r="U780" s="16" t="str">
        <f>IF($S780&lt;2, "N/A", $M780)</f>
        <v>N/A</v>
      </c>
      <c r="V780" s="16" t="str">
        <f>IF($S780&lt;3, "N/A", $M780)</f>
        <v>N/A</v>
      </c>
      <c r="W780" s="16" t="str">
        <f>IF($S780&lt;4, "N/A", $M780)</f>
        <v>N/A</v>
      </c>
      <c r="X780" s="16" t="str">
        <f>IF($S780&lt;5, "N/A", $M780)</f>
        <v>N/A</v>
      </c>
      <c r="Y780" s="15" t="str">
        <f>IF(SUM(T780:X780)&lt;&gt;Q780, "CHECK", "OK")</f>
        <v>OK</v>
      </c>
      <c r="Z780" s="15" t="str">
        <f>IF(F780=$B$1, "No", IF(S780=1, "Yes", "No"))</f>
        <v>Yes</v>
      </c>
      <c r="AA780" s="18" t="str">
        <f>IF(C780="DM", "N/A", IF(Z780="No","N/A",VLOOKUP(B780,'Extension List'!$A$3:$R$1972,18,FALSE)))</f>
        <v>N/A</v>
      </c>
      <c r="AB780" s="15" t="str">
        <f>IF(C780="DM", "N/A", IF(Z780="No","N/A",VLOOKUP(B780,'Extension List'!$A$3:$T$1972,20,FALSE)))</f>
        <v>N/A</v>
      </c>
      <c r="AC780" s="15" t="str">
        <f>IF(AA780="N/A", "N/A", 0)</f>
        <v>N/A</v>
      </c>
      <c r="AD780" s="16" t="str">
        <f>IF(AE780="N/A", "N/A", AA780-AE780)</f>
        <v>N/A</v>
      </c>
      <c r="AE780" s="16" t="str">
        <f>IF(AA780="N/A", "N/A", IF(AC780&gt;0, IF(AA780&lt;13, ROUNDUP(0.25*AA780,0), IF(AA780&lt;26, ROUNDUP(0.4*AA780,0), IF(AA780&lt;51, ROUNDUP(0.6*AA780,0), ROUNDUP(0.75*AA780,0)))), "N/A"))</f>
        <v>N/A</v>
      </c>
      <c r="AF780" s="16" t="str">
        <f>IF(AD780="N/A","N/A", (AE780*AC780)+Q780)</f>
        <v>N/A</v>
      </c>
      <c r="AG780" s="16" t="str">
        <f>IF($AF780="N/A", "N/A", "TBC")</f>
        <v>N/A</v>
      </c>
      <c r="AH780" s="16" t="str">
        <f>IF($AF780="N/A", "N/A", "TBC")</f>
        <v>N/A</v>
      </c>
      <c r="AI780" s="16" t="str">
        <f>IF($AF780="N/A","N/A",IF(AC780&gt;1,"TBC","N/A"))</f>
        <v>N/A</v>
      </c>
      <c r="AJ780" s="16" t="str">
        <f>IF($AF780="N/A","N/A",IF(AC780&gt;2,"TBC","N/A"))</f>
        <v>N/A</v>
      </c>
      <c r="AK780" s="16" t="str">
        <f>IF($AF780="N/A","N/A",IF(AC780&gt;3,"TBC","N/A"))</f>
        <v>N/A</v>
      </c>
      <c r="AL780" s="16" t="str">
        <f>IF(AC780="N/A","N/A",IF(AC780&gt;0,IF(SUM(AG780:AK780)&lt;&gt;AF780,"CHECK","OK"),"N/A"))</f>
        <v>N/A</v>
      </c>
      <c r="AM780" s="16">
        <f>IF(AD780="N/A", L780+T780, L780+AG780)</f>
        <v>1</v>
      </c>
      <c r="AN780" s="16" t="str">
        <f>IF(AD780="N/A", IF(U780="N/A", "N/A", L780+U780), AD780+AH780)</f>
        <v>N/A</v>
      </c>
      <c r="AO780" s="16" t="str">
        <f>IF(AD780="N/A", IF(V780="N/A", "N/A", L780+V780), IF(AI780="N/A", "N/A", AD780+AI780))</f>
        <v>N/A</v>
      </c>
      <c r="AP780" s="16" t="str">
        <f>IF(AD780="N/A", IF(W780="N/A", "N/A", L780+W780), IF(AJ780="N/A", "N/A", AD780+AJ780))</f>
        <v>N/A</v>
      </c>
      <c r="AQ780" s="16" t="str">
        <f>IF(AD780="N/A", IF(X780="N/A", "N/A", L780+X780), IF(AK780="N/A", "N/A", AD780+AK780))</f>
        <v>N/A</v>
      </c>
      <c r="AR780" s="15" t="s">
        <v>40</v>
      </c>
      <c r="AS780" s="15" t="s">
        <v>40</v>
      </c>
      <c r="AT780" s="15" t="s">
        <v>40</v>
      </c>
      <c r="AU780" s="15" t="s">
        <v>40</v>
      </c>
      <c r="AV780" s="15" t="s">
        <v>40</v>
      </c>
      <c r="AW780" s="15" t="s">
        <v>40</v>
      </c>
      <c r="AX780" s="15" t="s">
        <v>40</v>
      </c>
      <c r="AY780" s="15" t="s">
        <v>40</v>
      </c>
      <c r="AZ780" s="15" t="s">
        <v>40</v>
      </c>
      <c r="BA780" s="15" t="s">
        <v>40</v>
      </c>
      <c r="BB780" s="15" t="s">
        <v>40</v>
      </c>
      <c r="BC780" s="15" t="s">
        <v>40</v>
      </c>
      <c r="BD780" s="15" t="s">
        <v>40</v>
      </c>
      <c r="BE780" s="15" t="s">
        <v>40</v>
      </c>
      <c r="BF780" s="15" t="s">
        <v>40</v>
      </c>
      <c r="BG780" s="15" t="s">
        <v>40</v>
      </c>
      <c r="BH780" s="15" t="s">
        <v>40</v>
      </c>
      <c r="BI780" s="15"/>
      <c r="BJ780" s="16">
        <f>IF(AR780="R", $CA780, IF(OR(AR780="P", AR780="T", AR780="N"), 0, IF($C780="DM", $T780, IF(OR(AR780="Y", AR780="IR"),$AM780,IF(AR780="C", IF($BI780="Y", IF($AF780="N/A", $Q780, $AF780), IF($AG780="N/A", $T780,$AG780)))))))</f>
        <v>1</v>
      </c>
      <c r="BK780" s="16">
        <f>IF(AS780="R", $CA780, IF(OR(AS780="P", AS780="T", AS780="N"), 0, IF($C780="DM", $T780, IF(OR(AS780="Y", AS780="IR"),$AM780,IF(AS780="C", IF($BI780="Y", IF($AF780="N/A", $Q780, $AF780), IF($AG780="N/A", $T780,$AG780)))))))</f>
        <v>1</v>
      </c>
      <c r="BL780" s="16">
        <f>IF(AT780="R", $CA780, IF(OR(AT780="P", AT780="T", AT780="N"), 0, IF($C780="DM", $T780, IF(OR(AT780="Y", AT780="IR"),$AM780,IF(AT780="C", IF($BI780="Y", IF($AF780="N/A", $Q780, $AF780), IF($AG780="N/A", $T780,$AG780)))))))</f>
        <v>1</v>
      </c>
      <c r="BM780" s="16">
        <f>IF(AU780="R", $CA780, IF(OR(AU780="P", AU780="T", AU780="N"), 0, IF($C780="DM", $T780, IF(OR(AU780="Y", AU780="IR"),$AM780,IF(AU780="C", IF($BI780="Y", IF($AF780="N/A", $Q780, $AF780), IF($AG780="N/A", $T780,$AG780)))))))</f>
        <v>1</v>
      </c>
      <c r="BN780" s="16">
        <f>IF(AV780="R", $CA780, IF(OR(AV780="P", AV780="T", AV780="N"), 0, IF($C780="DM", $T780, IF(OR(AV780="Y", AV780="IR"),$AM780,IF(AV780="C", IF($BI780="Y", IF($AF780="N/A", $Q780, $AF780), IF($AG780="N/A", $T780,$AG780)))))))</f>
        <v>1</v>
      </c>
      <c r="BO780" s="16">
        <f>IF(AW780="R", $CA780, IF(OR(AW780="P", AW780="T", AW780="N"), 0, IF($C780="DM", $T780, IF(OR(AW780="Y", AW780="IR"),$AM780,IF(AW780="C", IF($BI780="Y", IF($AF780="N/A", $Q780, $AF780), IF($AG780="N/A", $T780,$AG780)))))))</f>
        <v>1</v>
      </c>
      <c r="BP780" s="16">
        <f>IF(AX780="R", $CA780, IF(OR(AX780="P", AX780="T", AX780="N"), 0, IF($C780="DM", $T780, IF(OR(AX780="Y", AX780="IR"),$AM780,IF(AX780="C", IF($BI780="Y", IF($AF780="N/A", $Q780, $AF780), IF($AG780="N/A", $T780,$AG780)))))))</f>
        <v>1</v>
      </c>
      <c r="BQ780" s="16">
        <f>IF(AY780="R", $CA780, IF(OR(AY780="P", AY780="T", AY780="N"), 0, IF($C780="DM", $T780, IF(OR(AY780="Y", AY780="IR"),$AM780,IF(AY780="C", IF($BI780="Y", IF($AF780="N/A", $Q780, $AF780), IF($AG780="N/A", $T780,$AG780)))))))</f>
        <v>1</v>
      </c>
      <c r="BR780" s="16">
        <f>IF(AZ780="R", $CA780, IF(OR(AZ780="P", AZ780="T", AZ780="N"), 0, IF($C780="DM", $T780, IF(OR(AZ780="Y", AZ780="IR"),$AM780,IF(AZ780="C", IF($BI780="Y", IF($AF780="N/A", $Q780, $AF780), IF($AG780="N/A", $T780,$AG780)))))))</f>
        <v>1</v>
      </c>
      <c r="BS780" s="16">
        <f>IF(BA780="R", $CA780, IF(OR(BA780="P", BA780="T", BA780="N"), 0, IF($C780="DM", $T780, IF(OR(BA780="Y", BA780="IR"),$AM780,IF(BA780="C", IF($BI780="Y", IF($AF780="N/A", $Q780, $AF780), IF($AG780="N/A", $T780,$AG780)))))))</f>
        <v>1</v>
      </c>
      <c r="BT780" s="16">
        <f>IF(BB780="R", $CA780, IF(OR(BB780="P", BB780="T", BB780="N"), 0, IF($C780="DM", $T780, IF(OR(BB780="Y", BB780="IR"),$AM780,IF(BB780="C", IF($BI780="Y", IF($BA780="C", IF($AF780="N/A", $Q780, $AF780), IF($AF780="N/A", $T780, $AM780)), IF($AG780="N/A", $T780,$AG780)))))))</f>
        <v>1</v>
      </c>
      <c r="BU780" s="16">
        <f>IF(BC780="R", $CA780, IF(OR(BC780="P", BC780="T", BC780="N"), 0, IF($C780="DM", $T780, IF(OR(BC780="Y", BC780="IR"),$AM780,IF(BC780="C", IF($BI780="Y", IF($BA780="C", IF($AF780="N/A", $Q780, $AF780), IF($AF780="N/A", $T780, $AM780)), IF($AG780="N/A", $T780,$AG780)))))))</f>
        <v>1</v>
      </c>
      <c r="BV780" s="16">
        <f>IF(BD780="R", $CA780, IF(OR(BD780="P", BD780="T", BD780="N"), 0, IF($C780="DM", $T780, IF(OR(BD780="Y", BD780="IR"),$AM780,IF(BD780="C", IF($BI780="Y", IF($BA780="C", IF($AF780="N/A", $Q780, $AF780), IF($AF780="N/A", $T780, $AM780)), IF($AG780="N/A", $T780,$AG780)))))))</f>
        <v>1</v>
      </c>
      <c r="BW780" s="16">
        <f>IF(BE780="R", $CA780, IF(OR(BE780="P", BE780="T", BE780="N"), 0, IF($C780="DM", $T780, IF(OR(BE780="Y", BE780="IR"),$AM780,IF(BE780="C", IF($BI780="Y", IF($BA780="C", IF($AF780="N/A", $Q780, $AF780), IF($AF780="N/A", $T780, $AM780)), IF($AG780="N/A", $T780,$AG780)))))))</f>
        <v>1</v>
      </c>
      <c r="BX780" s="16">
        <f>IF(BF780="R", $CA780, IF(OR(BF780="P", BF780="T", BF780="N"), 0, IF($C780="DM", $T780, IF(OR(BF780="Y", BF780="IR"),$AM780,IF(BF780="C", IF($BI780="Y", IF($BA780="C", IF($AF780="N/A", $Q780, $AF780), IF($AF780="N/A", $T780, $AM780)), IF($AG780="N/A", $T780,$AG780)))))))</f>
        <v>1</v>
      </c>
      <c r="BY780" s="16">
        <f>IF(BG780="R", $CA780, IF(OR(BG780="P", BG780="T", BG780="N"), 0, IF($C780="DM", $T780, IF(OR(BG780="Y", BG780="IR"),$AM780,IF(BG780="C", IF($BI780="Y", IF($BA780="C", IF($AF780="N/A", $Q780, $AF780), IF($AF780="N/A", $T780, $AM780)), IF($AG780="N/A", $T780,$AG780)))))))</f>
        <v>1</v>
      </c>
      <c r="BZ780" s="16">
        <f>IF(BH780="R", $CA780, IF(OR(BH780="P", BH780="T", BH780="N"), 0, IF($C780="DM", $T780, IF(OR(BH780="Y", BH780="IR"),$AM780,IF(BH780="C", IF($BI780="Y", IF($BA780="C", IF($AF780="N/A", $Q780, $AF780), IF($AF780="N/A", $T780, $AM780)), IF($AG780="N/A", $T780,$AG780)))))))</f>
        <v>1</v>
      </c>
      <c r="CA780" s="15" t="s">
        <v>75</v>
      </c>
      <c r="CB780" s="16">
        <f>BZ780</f>
        <v>1</v>
      </c>
      <c r="CC780" s="15" t="str">
        <f>IF(OR($BH780="T", $BH780="R"), 0, IF($BH780="C", IF($BI780="Y", IF($BA780="C", 0, IF(AF780="N/A", Q780-T780, AF780-AG780)), IF($AF780="N/A", U780, AH780)), AN780))</f>
        <v>N/A</v>
      </c>
      <c r="CD780" s="15" t="str">
        <f>IF(OR($BH780="T", $BH780="R"), 0, IF($BH780="C", IF($BI780="Y", 0, IF($AF780="N/A", V780, AI780)), AO780))</f>
        <v>N/A</v>
      </c>
      <c r="CE780" s="15" t="str">
        <f>IF(OR($BH780="T", $BH780="R"), 0, IF($BH780="C", IF($BI780="Y", 0, IF($AF780="N/A", W780, AJ780)), AP780))</f>
        <v>N/A</v>
      </c>
      <c r="CF780" s="15" t="str">
        <f>IF(OR($BH780="T", $BH780="R"), 0, IF($BH780="C", IF($BI780="Y", 0, IF($AF780="N/A", X780, AK780)), AQ780))</f>
        <v>N/A</v>
      </c>
      <c r="CG780" t="str">
        <f>IF(AC780="N/A", "S:"&amp;L780&amp;" G:"&amp;M780&amp;" GR:"&amp;Q780, IF(AC780=0, "S:"&amp;L780&amp;" G:"&amp;M780&amp;" GR:"&amp;Q780, "S:"&amp;L780&amp;"/"&amp;AD780&amp;" G:"&amp;AE780&amp;" GR:"&amp;AF780))</f>
        <v>S:0 G:1 GR:1</v>
      </c>
    </row>
    <row r="781" spans="1:85" x14ac:dyDescent="0.25">
      <c r="A781" s="14">
        <v>5837</v>
      </c>
      <c r="B781" s="15" t="s">
        <v>997</v>
      </c>
      <c r="C781" s="15" t="s">
        <v>72</v>
      </c>
      <c r="D781" s="15" t="s">
        <v>60</v>
      </c>
      <c r="E781" s="15">
        <f>VLOOKUP(B781, 'Rookie Year'!$A$2:$B$55679,2,FALSE)</f>
        <v>2017</v>
      </c>
      <c r="F781" s="15">
        <v>2024</v>
      </c>
      <c r="G781" s="15" t="s">
        <v>42</v>
      </c>
      <c r="H781" s="15" t="s">
        <v>1927</v>
      </c>
      <c r="I781" s="16">
        <v>30</v>
      </c>
      <c r="J781" s="15">
        <v>1</v>
      </c>
      <c r="K781" s="17">
        <f>IF(AND(G781&lt;&gt;"N",R781="N/A"), IF(I781&lt;4, 0, 0.25),IF(I781=1, IF(J781=1,0.25, 0.25), IF(I781&lt;13, 0.25, IF(I781&lt;26, 0.4, IF(I781&lt;51, 0.6, 0.75)))))</f>
        <v>0.6</v>
      </c>
      <c r="L781" s="16">
        <f>I781-M781</f>
        <v>12</v>
      </c>
      <c r="M781" s="16">
        <f>ROUNDUP(I781*K781,0)</f>
        <v>18</v>
      </c>
      <c r="N781" s="16">
        <f>M781*J781</f>
        <v>18</v>
      </c>
      <c r="O781" s="16">
        <v>0</v>
      </c>
      <c r="P781" s="16">
        <v>0</v>
      </c>
      <c r="Q781" s="16">
        <v>30</v>
      </c>
      <c r="R781" s="15" t="s">
        <v>75</v>
      </c>
      <c r="S781" s="15">
        <f>IF(R781="N/A", J781-($B$1-F781), J781-($B$1-R781))</f>
        <v>1</v>
      </c>
      <c r="T781" s="16">
        <v>30</v>
      </c>
      <c r="U781" s="16" t="str">
        <f>IF($S781&lt;2, "N/A", $M781)</f>
        <v>N/A</v>
      </c>
      <c r="V781" s="16" t="str">
        <f>IF($S781&lt;3, "N/A", $M781)</f>
        <v>N/A</v>
      </c>
      <c r="W781" s="16" t="str">
        <f>IF($S781&lt;4, "N/A", $M781)</f>
        <v>N/A</v>
      </c>
      <c r="X781" s="16" t="str">
        <f>IF($S781&lt;5, "N/A", $M781)</f>
        <v>N/A</v>
      </c>
      <c r="Y781" s="15" t="str">
        <f>IF(SUM(T781:X781)&lt;&gt;Q781, "CHECK", "OK")</f>
        <v>OK</v>
      </c>
      <c r="Z781" s="15" t="str">
        <f>IF(F781=$B$1, "No", IF(S781=1, "Yes", "No"))</f>
        <v>No</v>
      </c>
      <c r="AA781" s="18" t="str">
        <f>IF(C781="DM", "N/A", IF(Z781="No","N/A",VLOOKUP(B781,'Extension List'!$A$3:$R$1972,18,FALSE)))</f>
        <v>N/A</v>
      </c>
      <c r="AB781" s="15" t="str">
        <f>IF(C781="DM", "N/A", IF(Z781="No","N/A",VLOOKUP(B781,'Extension List'!$A$3:$T$1972,20,FALSE)))</f>
        <v>N/A</v>
      </c>
      <c r="AC781" s="15" t="str">
        <f>IF(AA781="N/A", "N/A", 0)</f>
        <v>N/A</v>
      </c>
      <c r="AD781" s="16" t="str">
        <f>IF(AE781="N/A", "N/A", AA781-AE781)</f>
        <v>N/A</v>
      </c>
      <c r="AE781" s="16" t="str">
        <f>IF(AA781="N/A", "N/A", IF(AC781&gt;0, IF(AA781&lt;13, ROUNDUP(0.25*AA781,0), IF(AA781&lt;26, ROUNDUP(0.4*AA781,0), IF(AA781&lt;51, ROUNDUP(0.6*AA781,0), ROUNDUP(0.75*AA781,0)))), "N/A"))</f>
        <v>N/A</v>
      </c>
      <c r="AF781" s="16" t="str">
        <f>IF(AD781="N/A","N/A", (AE781*AC781)+Q781)</f>
        <v>N/A</v>
      </c>
      <c r="AG781" s="16" t="str">
        <f>IF($AF781="N/A", "N/A", "TBC")</f>
        <v>N/A</v>
      </c>
      <c r="AH781" s="16" t="str">
        <f>IF($AF781="N/A", "N/A", "TBC")</f>
        <v>N/A</v>
      </c>
      <c r="AI781" s="16" t="str">
        <f>IF($AF781="N/A","N/A",IF(AC781&gt;1,"TBC","N/A"))</f>
        <v>N/A</v>
      </c>
      <c r="AJ781" s="16" t="str">
        <f>IF($AF781="N/A","N/A",IF(AC781&gt;2,"TBC","N/A"))</f>
        <v>N/A</v>
      </c>
      <c r="AK781" s="16" t="str">
        <f>IF($AF781="N/A","N/A",IF(AC781&gt;3,"TBC","N/A"))</f>
        <v>N/A</v>
      </c>
      <c r="AL781" s="16" t="str">
        <f>IF(AC781="N/A","N/A",IF(AC781&gt;0,IF(SUM(AG781:AK781)&lt;&gt;AF781,"CHECK","OK"),"N/A"))</f>
        <v>N/A</v>
      </c>
      <c r="AM781" s="16">
        <f>IF(AD781="N/A", L781+T781, L781+AG781)</f>
        <v>42</v>
      </c>
      <c r="AN781" s="16" t="str">
        <f>IF(AD781="N/A", IF(U781="N/A", "N/A", L781+U781), AD781+AH781)</f>
        <v>N/A</v>
      </c>
      <c r="AO781" s="16" t="str">
        <f>IF(AD781="N/A", IF(V781="N/A", "N/A", L781+V781), IF(AI781="N/A", "N/A", AD781+AI781))</f>
        <v>N/A</v>
      </c>
      <c r="AP781" s="16" t="str">
        <f>IF(AD781="N/A", IF(W781="N/A", "N/A", L781+W781), IF(AJ781="N/A", "N/A", AD781+AJ781))</f>
        <v>N/A</v>
      </c>
      <c r="AQ781" s="16" t="str">
        <f>IF(AD781="N/A", IF(X781="N/A", "N/A", L781+X781), IF(AK781="N/A", "N/A", AD781+AK781))</f>
        <v>N/A</v>
      </c>
      <c r="AR781" s="15" t="s">
        <v>42</v>
      </c>
      <c r="AS781" s="15" t="s">
        <v>42</v>
      </c>
      <c r="AT781" s="15" t="s">
        <v>42</v>
      </c>
      <c r="AU781" s="15" t="s">
        <v>42</v>
      </c>
      <c r="AV781" s="15" t="s">
        <v>42</v>
      </c>
      <c r="AW781" s="15" t="s">
        <v>42</v>
      </c>
      <c r="AX781" s="15" t="s">
        <v>42</v>
      </c>
      <c r="AY781" s="15" t="s">
        <v>42</v>
      </c>
      <c r="AZ781" s="15" t="s">
        <v>42</v>
      </c>
      <c r="BA781" s="15" t="s">
        <v>42</v>
      </c>
      <c r="BB781" s="15" t="s">
        <v>40</v>
      </c>
      <c r="BC781" s="15" t="s">
        <v>40</v>
      </c>
      <c r="BD781" s="15" t="s">
        <v>40</v>
      </c>
      <c r="BE781" s="15" t="s">
        <v>40</v>
      </c>
      <c r="BF781" s="15" t="s">
        <v>40</v>
      </c>
      <c r="BG781" s="15" t="s">
        <v>40</v>
      </c>
      <c r="BH781" s="15" t="s">
        <v>40</v>
      </c>
      <c r="BJ781" s="16">
        <f>IF(AR781="R", $CA781, IF(OR(AR781="P", AR781="T", AR781="N"), 0, IF($C781="DM", $T781, IF(OR(AR781="Y", AR781="IR"),$AM781,IF(AR781="C", IF($BI781="Y", IF($AF781="N/A", $Q781, $AF781), IF($AG781="N/A", $T781,$AG781)))))))</f>
        <v>0</v>
      </c>
      <c r="BK781" s="16">
        <f>IF(AS781="R", $CA781, IF(OR(AS781="P", AS781="T", AS781="N"), 0, IF($C781="DM", $T781, IF(OR(AS781="Y", AS781="IR"),$AM781,IF(AS781="C", IF($BI781="Y", IF($AF781="N/A", $Q781, $AF781), IF($AG781="N/A", $T781,$AG781)))))))</f>
        <v>0</v>
      </c>
      <c r="BL781" s="16">
        <f>IF(AT781="R", $CA781, IF(OR(AT781="P", AT781="T", AT781="N"), 0, IF($C781="DM", $T781, IF(OR(AT781="Y", AT781="IR"),$AM781,IF(AT781="C", IF($BI781="Y", IF($AF781="N/A", $Q781, $AF781), IF($AG781="N/A", $T781,$AG781)))))))</f>
        <v>0</v>
      </c>
      <c r="BM781" s="16">
        <f>IF(AU781="R", $CA781, IF(OR(AU781="P", AU781="T", AU781="N"), 0, IF($C781="DM", $T781, IF(OR(AU781="Y", AU781="IR"),$AM781,IF(AU781="C", IF($BI781="Y", IF($AF781="N/A", $Q781, $AF781), IF($AG781="N/A", $T781,$AG781)))))))</f>
        <v>0</v>
      </c>
      <c r="BN781" s="16">
        <f>IF(AV781="R", $CA781, IF(OR(AV781="P", AV781="T", AV781="N"), 0, IF($C781="DM", $T781, IF(OR(AV781="Y", AV781="IR"),$AM781,IF(AV781="C", IF($BI781="Y", IF($AF781="N/A", $Q781, $AF781), IF($AG781="N/A", $T781,$AG781)))))))</f>
        <v>0</v>
      </c>
      <c r="BO781" s="16">
        <f>IF(AW781="R", $CA781, IF(OR(AW781="P", AW781="T", AW781="N"), 0, IF($C781="DM", $T781, IF(OR(AW781="Y", AW781="IR"),$AM781,IF(AW781="C", IF($BI781="Y", IF($AF781="N/A", $Q781, $AF781), IF($AG781="N/A", $T781,$AG781)))))))</f>
        <v>0</v>
      </c>
      <c r="BP781" s="16">
        <f>IF(AX781="R", $CA781, IF(OR(AX781="P", AX781="T", AX781="N"), 0, IF($C781="DM", $T781, IF(OR(AX781="Y", AX781="IR"),$AM781,IF(AX781="C", IF($BI781="Y", IF($AF781="N/A", $Q781, $AF781), IF($AG781="N/A", $T781,$AG781)))))))</f>
        <v>0</v>
      </c>
      <c r="BQ781" s="16">
        <f>IF(AY781="R", $CA781, IF(OR(AY781="P", AY781="T", AY781="N"), 0, IF($C781="DM", $T781, IF(OR(AY781="Y", AY781="IR"),$AM781,IF(AY781="C", IF($BI781="Y", IF($AF781="N/A", $Q781, $AF781), IF($AG781="N/A", $T781,$AG781)))))))</f>
        <v>0</v>
      </c>
      <c r="BR781" s="16">
        <f>IF(AZ781="R", $CA781, IF(OR(AZ781="P", AZ781="T", AZ781="N"), 0, IF($C781="DM", $T781, IF(OR(AZ781="Y", AZ781="IR"),$AM781,IF(AZ781="C", IF($BI781="Y", IF($AF781="N/A", $Q781, $AF781), IF($AG781="N/A", $T781,$AG781)))))))</f>
        <v>0</v>
      </c>
      <c r="BS781" s="16">
        <f>IF(BA781="R", $CA781, IF(OR(BA781="P", BA781="T", BA781="N"), 0, IF($C781="DM", $T781, IF(OR(BA781="Y", BA781="IR"),$AM781,IF(BA781="C", IF($BI781="Y", IF($AF781="N/A", $Q781, $AF781), IF($AG781="N/A", $T781,$AG781)))))))</f>
        <v>0</v>
      </c>
      <c r="BT781" s="16">
        <f>IF(BB781="R", $CA781, IF(OR(BB781="P", BB781="T", BB781="N"), 0, IF($C781="DM", $T781, IF(OR(BB781="Y", BB781="IR"),$AM781,IF(BB781="C", IF($BI781="Y", IF($BA781="C", IF($AF781="N/A", $Q781, $AF781), IF($AF781="N/A", $T781, $AM781)), IF($AG781="N/A", $T781,$AG781)))))))</f>
        <v>30</v>
      </c>
      <c r="BU781" s="16">
        <f>IF(BC781="R", $CA781, IF(OR(BC781="P", BC781="T", BC781="N"), 0, IF($C781="DM", $T781, IF(OR(BC781="Y", BC781="IR"),$AM781,IF(BC781="C", IF($BI781="Y", IF($BA781="C", IF($AF781="N/A", $Q781, $AF781), IF($AF781="N/A", $T781, $AM781)), IF($AG781="N/A", $T781,$AG781)))))))</f>
        <v>30</v>
      </c>
      <c r="BV781" s="16">
        <f>IF(BD781="R", $CA781, IF(OR(BD781="P", BD781="T", BD781="N"), 0, IF($C781="DM", $T781, IF(OR(BD781="Y", BD781="IR"),$AM781,IF(BD781="C", IF($BI781="Y", IF($BA781="C", IF($AF781="N/A", $Q781, $AF781), IF($AF781="N/A", $T781, $AM781)), IF($AG781="N/A", $T781,$AG781)))))))</f>
        <v>30</v>
      </c>
      <c r="BW781" s="16">
        <f>IF(BE781="R", $CA781, IF(OR(BE781="P", BE781="T", BE781="N"), 0, IF($C781="DM", $T781, IF(OR(BE781="Y", BE781="IR"),$AM781,IF(BE781="C", IF($BI781="Y", IF($BA781="C", IF($AF781="N/A", $Q781, $AF781), IF($AF781="N/A", $T781, $AM781)), IF($AG781="N/A", $T781,$AG781)))))))</f>
        <v>30</v>
      </c>
      <c r="BX781" s="16">
        <f>IF(BF781="R", $CA781, IF(OR(BF781="P", BF781="T", BF781="N"), 0, IF($C781="DM", $T781, IF(OR(BF781="Y", BF781="IR"),$AM781,IF(BF781="C", IF($BI781="Y", IF($BA781="C", IF($AF781="N/A", $Q781, $AF781), IF($AF781="N/A", $T781, $AM781)), IF($AG781="N/A", $T781,$AG781)))))))</f>
        <v>30</v>
      </c>
      <c r="BY781" s="16">
        <f>IF(BG781="R", $CA781, IF(OR(BG781="P", BG781="T", BG781="N"), 0, IF($C781="DM", $T781, IF(OR(BG781="Y", BG781="IR"),$AM781,IF(BG781="C", IF($BI781="Y", IF($BA781="C", IF($AF781="N/A", $Q781, $AF781), IF($AF781="N/A", $T781, $AM781)), IF($AG781="N/A", $T781,$AG781)))))))</f>
        <v>30</v>
      </c>
      <c r="BZ781" s="16">
        <f>IF(BH781="R", $CA781, IF(OR(BH781="P", BH781="T", BH781="N"), 0, IF($C781="DM", $T781, IF(OR(BH781="Y", BH781="IR"),$AM781,IF(BH781="C", IF($BI781="Y", IF($BA781="C", IF($AF781="N/A", $Q781, $AF781), IF($AF781="N/A", $T781, $AM781)), IF($AG781="N/A", $T781,$AG781)))))))</f>
        <v>30</v>
      </c>
      <c r="CA781" s="15" t="s">
        <v>75</v>
      </c>
      <c r="CB781" s="16">
        <f>BZ781</f>
        <v>30</v>
      </c>
      <c r="CC781" s="15" t="str">
        <f>IF(OR($BH781="T", $BH781="R"), 0, IF($BH781="C", IF($BI781="Y", IF($BA781="C", 0, IF(AF781="N/A", Q781-T781, AF781-AG781)), IF($AF781="N/A", U781, AH781)), AN781))</f>
        <v>N/A</v>
      </c>
      <c r="CD781" s="15" t="str">
        <f>IF(OR($BH781="T", $BH781="R"), 0, IF($BH781="C", IF($BI781="Y", 0, IF($AF781="N/A", V781, AI781)), AO781))</f>
        <v>N/A</v>
      </c>
      <c r="CE781" s="15" t="str">
        <f>IF(OR($BH781="T", $BH781="R"), 0, IF($BH781="C", IF($BI781="Y", 0, IF($AF781="N/A", W781, AJ781)), AP781))</f>
        <v>N/A</v>
      </c>
      <c r="CF781" s="15" t="str">
        <f>IF(OR($BH781="T", $BH781="R"), 0, IF($BH781="C", IF($BI781="Y", 0, IF($AF781="N/A", X781, AK781)), AQ781))</f>
        <v>N/A</v>
      </c>
    </row>
    <row r="782" spans="1:85" x14ac:dyDescent="0.25">
      <c r="A782" s="14">
        <v>4095</v>
      </c>
      <c r="B782" s="15" t="s">
        <v>2330</v>
      </c>
      <c r="C782" s="15" t="s">
        <v>72</v>
      </c>
      <c r="D782" s="15" t="s">
        <v>60</v>
      </c>
      <c r="E782" s="15">
        <f>VLOOKUP(B782, 'Rookie Year'!$A$2:$B$55679,2,FALSE)</f>
        <v>2016</v>
      </c>
      <c r="F782" s="15">
        <v>2021</v>
      </c>
      <c r="G782" s="15" t="s">
        <v>42</v>
      </c>
      <c r="H782" s="15" t="s">
        <v>1928</v>
      </c>
      <c r="I782" s="16">
        <v>5</v>
      </c>
      <c r="J782" s="15">
        <v>4</v>
      </c>
      <c r="K782" s="17">
        <f>IF(AND(G782&lt;&gt;"N",R782="N/A"), IF(I782&lt;4, 0, 0.25),IF(I782=1, IF(J782=1,0.25, 0.25), IF(I782&lt;13, 0.25, IF(I782&lt;26, 0.4, IF(I782&lt;51, 0.6, 0.75)))))</f>
        <v>0.25</v>
      </c>
      <c r="L782" s="16">
        <f>I782-M782</f>
        <v>3</v>
      </c>
      <c r="M782" s="16">
        <f>ROUNDUP(I782*K782,0)</f>
        <v>2</v>
      </c>
      <c r="N782" s="16">
        <f>M782*J782</f>
        <v>8</v>
      </c>
      <c r="O782" s="16">
        <v>6</v>
      </c>
      <c r="P782" s="16">
        <v>0</v>
      </c>
      <c r="Q782" s="16">
        <f>N782-O782-P782</f>
        <v>2</v>
      </c>
      <c r="R782" s="15" t="s">
        <v>75</v>
      </c>
      <c r="S782" s="15">
        <f>IF(R782="N/A", J782-($B$1-F782), J782-($B$1-R782))</f>
        <v>1</v>
      </c>
      <c r="T782" s="16">
        <v>2</v>
      </c>
      <c r="U782" s="16" t="str">
        <f>IF($S782&lt;2, "N/A", $M782)</f>
        <v>N/A</v>
      </c>
      <c r="V782" s="16" t="str">
        <f>IF($S782&lt;3, "N/A", $M782)</f>
        <v>N/A</v>
      </c>
      <c r="W782" s="16" t="str">
        <f>IF($S782&lt;4, "N/A", $M782)</f>
        <v>N/A</v>
      </c>
      <c r="X782" s="16" t="str">
        <f>IF($S782&lt;5, "N/A", $M782)</f>
        <v>N/A</v>
      </c>
      <c r="Y782" s="15" t="str">
        <f>IF(SUM(T782:X782)&lt;&gt;Q782, "CHECK", "OK")</f>
        <v>OK</v>
      </c>
      <c r="Z782" s="15" t="str">
        <f>IF(F782=$B$1, "No", IF(S782=1, "Yes", "No"))</f>
        <v>Yes</v>
      </c>
      <c r="AA782" s="18" t="str">
        <f>IF(C782="DM", "N/A", IF(Z782="No","N/A",VLOOKUP(B782,'Extension List'!$A$3:$R$1972,18,FALSE)))</f>
        <v>N/A</v>
      </c>
      <c r="AB782" s="15" t="str">
        <f>IF(C782="DM", "N/A", IF(Z782="No","N/A",VLOOKUP(B782,'Extension List'!$A$3:$T$1972,20,FALSE)))</f>
        <v>N/A</v>
      </c>
      <c r="AC782" s="15" t="str">
        <f>IF(AA782="N/A", "N/A", 0)</f>
        <v>N/A</v>
      </c>
      <c r="AD782" s="16" t="str">
        <f>IF(AE782="N/A", "N/A", AA782-AE782)</f>
        <v>N/A</v>
      </c>
      <c r="AE782" s="16" t="str">
        <f>IF(AA782="N/A", "N/A", IF(AC782&gt;0, IF(AA782&lt;13, ROUNDUP(0.25*AA782,0), IF(AA782&lt;26, ROUNDUP(0.4*AA782,0), IF(AA782&lt;51, ROUNDUP(0.6*AA782,0), ROUNDUP(0.75*AA782,0)))), "N/A"))</f>
        <v>N/A</v>
      </c>
      <c r="AF782" s="16" t="str">
        <f>IF(AD782="N/A","N/A", (AE782*AC782)+Q782)</f>
        <v>N/A</v>
      </c>
      <c r="AG782" s="16" t="str">
        <f>IF($AF782="N/A", "N/A", "TBC")</f>
        <v>N/A</v>
      </c>
      <c r="AH782" s="16" t="str">
        <f>IF($AF782="N/A", "N/A", "TBC")</f>
        <v>N/A</v>
      </c>
      <c r="AI782" s="16" t="str">
        <f>IF($AF782="N/A","N/A",IF(AC782&gt;1,"TBC","N/A"))</f>
        <v>N/A</v>
      </c>
      <c r="AJ782" s="16" t="str">
        <f>IF($AF782="N/A","N/A",IF(AC782&gt;2,"TBC","N/A"))</f>
        <v>N/A</v>
      </c>
      <c r="AK782" s="16" t="str">
        <f>IF($AF782="N/A","N/A",IF(AC782&gt;3,"TBC","N/A"))</f>
        <v>N/A</v>
      </c>
      <c r="AL782" s="16" t="str">
        <f>IF(AC782="N/A","N/A",IF(AC782&gt;0,IF(SUM(AG782:AK782)&lt;&gt;AF782,"CHECK","OK"),"N/A"))</f>
        <v>N/A</v>
      </c>
      <c r="AM782" s="16">
        <f>IF(AD782="N/A", L782+T782, L782+AG782)</f>
        <v>5</v>
      </c>
      <c r="AN782" s="16" t="str">
        <f>IF(AD782="N/A", IF(U782="N/A", "N/A", L782+U782), AD782+AH782)</f>
        <v>N/A</v>
      </c>
      <c r="AO782" s="16" t="str">
        <f>IF(AD782="N/A", IF(V782="N/A", "N/A", L782+V782), IF(AI782="N/A", "N/A", AD782+AI782))</f>
        <v>N/A</v>
      </c>
      <c r="AP782" s="16" t="str">
        <f>IF(AD782="N/A", IF(W782="N/A", "N/A", L782+W782), IF(AJ782="N/A", "N/A", AD782+AJ782))</f>
        <v>N/A</v>
      </c>
      <c r="AQ782" s="16" t="str">
        <f>IF(AD782="N/A", IF(X782="N/A", "N/A", L782+X782), IF(AK782="N/A", "N/A", AD782+AK782))</f>
        <v>N/A</v>
      </c>
      <c r="AR782" s="15" t="s">
        <v>40</v>
      </c>
      <c r="AS782" s="15" t="s">
        <v>40</v>
      </c>
      <c r="AT782" s="15" t="s">
        <v>40</v>
      </c>
      <c r="AU782" s="15" t="s">
        <v>40</v>
      </c>
      <c r="AV782" s="15" t="s">
        <v>40</v>
      </c>
      <c r="AW782" s="15" t="s">
        <v>40</v>
      </c>
      <c r="AX782" s="15" t="s">
        <v>40</v>
      </c>
      <c r="AY782" s="15" t="s">
        <v>40</v>
      </c>
      <c r="AZ782" s="15" t="s">
        <v>40</v>
      </c>
      <c r="BA782" s="15" t="s">
        <v>40</v>
      </c>
      <c r="BB782" s="15" t="s">
        <v>40</v>
      </c>
      <c r="BC782" s="15" t="s">
        <v>40</v>
      </c>
      <c r="BD782" s="15" t="s">
        <v>40</v>
      </c>
      <c r="BE782" s="15" t="s">
        <v>40</v>
      </c>
      <c r="BF782" s="15" t="s">
        <v>40</v>
      </c>
      <c r="BG782" s="15" t="s">
        <v>40</v>
      </c>
      <c r="BH782" s="15" t="s">
        <v>40</v>
      </c>
      <c r="BI782" s="15"/>
      <c r="BJ782" s="16">
        <f>IF(AR782="R", $CA782, IF(OR(AR782="P", AR782="T", AR782="N"), 0, IF($C782="DM", $T782, IF(OR(AR782="Y", AR782="IR"),$AM782,IF(AR782="C", IF($BI782="Y", IF($AF782="N/A", $Q782, $AF782), IF($AG782="N/A", $T782,$AG782)))))))</f>
        <v>2</v>
      </c>
      <c r="BK782" s="16">
        <f>IF(AS782="R", $CA782, IF(OR(AS782="P", AS782="T", AS782="N"), 0, IF($C782="DM", $T782, IF(OR(AS782="Y", AS782="IR"),$AM782,IF(AS782="C", IF($BI782="Y", IF($AF782="N/A", $Q782, $AF782), IF($AG782="N/A", $T782,$AG782)))))))</f>
        <v>2</v>
      </c>
      <c r="BL782" s="16">
        <f>IF(AT782="R", $CA782, IF(OR(AT782="P", AT782="T", AT782="N"), 0, IF($C782="DM", $T782, IF(OR(AT782="Y", AT782="IR"),$AM782,IF(AT782="C", IF($BI782="Y", IF($AF782="N/A", $Q782, $AF782), IF($AG782="N/A", $T782,$AG782)))))))</f>
        <v>2</v>
      </c>
      <c r="BM782" s="16">
        <f>IF(AU782="R", $CA782, IF(OR(AU782="P", AU782="T", AU782="N"), 0, IF($C782="DM", $T782, IF(OR(AU782="Y", AU782="IR"),$AM782,IF(AU782="C", IF($BI782="Y", IF($AF782="N/A", $Q782, $AF782), IF($AG782="N/A", $T782,$AG782)))))))</f>
        <v>2</v>
      </c>
      <c r="BN782" s="16">
        <f>IF(AV782="R", $CA782, IF(OR(AV782="P", AV782="T", AV782="N"), 0, IF($C782="DM", $T782, IF(OR(AV782="Y", AV782="IR"),$AM782,IF(AV782="C", IF($BI782="Y", IF($AF782="N/A", $Q782, $AF782), IF($AG782="N/A", $T782,$AG782)))))))</f>
        <v>2</v>
      </c>
      <c r="BO782" s="16">
        <f>IF(AW782="R", $CA782, IF(OR(AW782="P", AW782="T", AW782="N"), 0, IF($C782="DM", $T782, IF(OR(AW782="Y", AW782="IR"),$AM782,IF(AW782="C", IF($BI782="Y", IF($AF782="N/A", $Q782, $AF782), IF($AG782="N/A", $T782,$AG782)))))))</f>
        <v>2</v>
      </c>
      <c r="BP782" s="16">
        <f>IF(AX782="R", $CA782, IF(OR(AX782="P", AX782="T", AX782="N"), 0, IF($C782="DM", $T782, IF(OR(AX782="Y", AX782="IR"),$AM782,IF(AX782="C", IF($BI782="Y", IF($AF782="N/A", $Q782, $AF782), IF($AG782="N/A", $T782,$AG782)))))))</f>
        <v>2</v>
      </c>
      <c r="BQ782" s="16">
        <f>IF(AY782="R", $CA782, IF(OR(AY782="P", AY782="T", AY782="N"), 0, IF($C782="DM", $T782, IF(OR(AY782="Y", AY782="IR"),$AM782,IF(AY782="C", IF($BI782="Y", IF($AF782="N/A", $Q782, $AF782), IF($AG782="N/A", $T782,$AG782)))))))</f>
        <v>2</v>
      </c>
      <c r="BR782" s="16">
        <f>IF(AZ782="R", $CA782, IF(OR(AZ782="P", AZ782="T", AZ782="N"), 0, IF($C782="DM", $T782, IF(OR(AZ782="Y", AZ782="IR"),$AM782,IF(AZ782="C", IF($BI782="Y", IF($AF782="N/A", $Q782, $AF782), IF($AG782="N/A", $T782,$AG782)))))))</f>
        <v>2</v>
      </c>
      <c r="BS782" s="16">
        <f>IF(BA782="R", $CA782, IF(OR(BA782="P", BA782="T", BA782="N"), 0, IF($C782="DM", $T782, IF(OR(BA782="Y", BA782="IR"),$AM782,IF(BA782="C", IF($BI782="Y", IF($AF782="N/A", $Q782, $AF782), IF($AG782="N/A", $T782,$AG782)))))))</f>
        <v>2</v>
      </c>
      <c r="BT782" s="16">
        <f>IF(BB782="R", $CA782, IF(OR(BB782="P", BB782="T", BB782="N"), 0, IF($C782="DM", $T782, IF(OR(BB782="Y", BB782="IR"),$AM782,IF(BB782="C", IF($BI782="Y", IF($BA782="C", IF($AF782="N/A", $Q782, $AF782), IF($AF782="N/A", $T782, $AM782)), IF($AG782="N/A", $T782,$AG782)))))))</f>
        <v>2</v>
      </c>
      <c r="BU782" s="16">
        <f>IF(BC782="R", $CA782, IF(OR(BC782="P", BC782="T", BC782="N"), 0, IF($C782="DM", $T782, IF(OR(BC782="Y", BC782="IR"),$AM782,IF(BC782="C", IF($BI782="Y", IF($BA782="C", IF($AF782="N/A", $Q782, $AF782), IF($AF782="N/A", $T782, $AM782)), IF($AG782="N/A", $T782,$AG782)))))))</f>
        <v>2</v>
      </c>
      <c r="BV782" s="16">
        <f>IF(BD782="R", $CA782, IF(OR(BD782="P", BD782="T", BD782="N"), 0, IF($C782="DM", $T782, IF(OR(BD782="Y", BD782="IR"),$AM782,IF(BD782="C", IF($BI782="Y", IF($BA782="C", IF($AF782="N/A", $Q782, $AF782), IF($AF782="N/A", $T782, $AM782)), IF($AG782="N/A", $T782,$AG782)))))))</f>
        <v>2</v>
      </c>
      <c r="BW782" s="16">
        <f>IF(BE782="R", $CA782, IF(OR(BE782="P", BE782="T", BE782="N"), 0, IF($C782="DM", $T782, IF(OR(BE782="Y", BE782="IR"),$AM782,IF(BE782="C", IF($BI782="Y", IF($BA782="C", IF($AF782="N/A", $Q782, $AF782), IF($AF782="N/A", $T782, $AM782)), IF($AG782="N/A", $T782,$AG782)))))))</f>
        <v>2</v>
      </c>
      <c r="BX782" s="16">
        <f>IF(BF782="R", $CA782, IF(OR(BF782="P", BF782="T", BF782="N"), 0, IF($C782="DM", $T782, IF(OR(BF782="Y", BF782="IR"),$AM782,IF(BF782="C", IF($BI782="Y", IF($BA782="C", IF($AF782="N/A", $Q782, $AF782), IF($AF782="N/A", $T782, $AM782)), IF($AG782="N/A", $T782,$AG782)))))))</f>
        <v>2</v>
      </c>
      <c r="BY782" s="16">
        <f>IF(BG782="R", $CA782, IF(OR(BG782="P", BG782="T", BG782="N"), 0, IF($C782="DM", $T782, IF(OR(BG782="Y", BG782="IR"),$AM782,IF(BG782="C", IF($BI782="Y", IF($BA782="C", IF($AF782="N/A", $Q782, $AF782), IF($AF782="N/A", $T782, $AM782)), IF($AG782="N/A", $T782,$AG782)))))))</f>
        <v>2</v>
      </c>
      <c r="BZ782" s="16">
        <f>IF(BH782="R", $CA782, IF(OR(BH782="P", BH782="T", BH782="N"), 0, IF($C782="DM", $T782, IF(OR(BH782="Y", BH782="IR"),$AM782,IF(BH782="C", IF($BI782="Y", IF($BA782="C", IF($AF782="N/A", $Q782, $AF782), IF($AF782="N/A", $T782, $AM782)), IF($AG782="N/A", $T782,$AG782)))))))</f>
        <v>2</v>
      </c>
      <c r="CA782" s="15" t="s">
        <v>75</v>
      </c>
      <c r="CB782" s="16">
        <f>BZ782</f>
        <v>2</v>
      </c>
      <c r="CC782" s="15" t="str">
        <f>IF(OR($BH782="T", $BH782="R"), 0, IF($BH782="C", IF($BI782="Y", IF($BA782="C", 0, IF(AF782="N/A", Q782-T782, AF782-AG782)), IF($AF782="N/A", U782, AH782)), AN782))</f>
        <v>N/A</v>
      </c>
      <c r="CD782" s="15" t="str">
        <f>IF(OR($BH782="T", $BH782="R"), 0, IF($BH782="C", IF($BI782="Y", 0, IF($AF782="N/A", V782, AI782)), AO782))</f>
        <v>N/A</v>
      </c>
      <c r="CE782" s="15" t="str">
        <f>IF(OR($BH782="T", $BH782="R"), 0, IF($BH782="C", IF($BI782="Y", 0, IF($AF782="N/A", W782, AJ782)), AP782))</f>
        <v>N/A</v>
      </c>
      <c r="CF782" s="15" t="str">
        <f>IF(OR($BH782="T", $BH782="R"), 0, IF($BH782="C", IF($BI782="Y", 0, IF($AF782="N/A", X782, AK782)), AQ782))</f>
        <v>N/A</v>
      </c>
      <c r="CG782" t="str">
        <f>IF(AC782="N/A", "S:"&amp;L782&amp;" G:"&amp;M782&amp;" GR:"&amp;Q782, IF(AC782=0, "S:"&amp;L782&amp;" G:"&amp;M782&amp;" GR:"&amp;Q782, "S:"&amp;L782&amp;"/"&amp;AD782&amp;" G:"&amp;AE782&amp;" GR:"&amp;AF782))</f>
        <v>S:3 G:2 GR:2</v>
      </c>
    </row>
    <row r="783" spans="1:85" x14ac:dyDescent="0.25">
      <c r="A783" s="14">
        <v>5081</v>
      </c>
      <c r="B783" s="15" t="s">
        <v>2084</v>
      </c>
      <c r="C783" s="15" t="s">
        <v>72</v>
      </c>
      <c r="D783" s="15" t="s">
        <v>60</v>
      </c>
      <c r="E783" s="15">
        <f>VLOOKUP(B783, 'Rookie Year'!$A$2:$B$55679,2,FALSE)</f>
        <v>2020</v>
      </c>
      <c r="F783" s="15">
        <v>2023</v>
      </c>
      <c r="G783" s="15" t="s">
        <v>42</v>
      </c>
      <c r="H783" s="15" t="s">
        <v>1928</v>
      </c>
      <c r="I783" s="16">
        <v>1</v>
      </c>
      <c r="J783" s="15">
        <v>3</v>
      </c>
      <c r="K783" s="17">
        <f>IF(AND(G783&lt;&gt;"N",R783="N/A"), IF(I783&lt;4, 0, 0.25),IF(I783=1, IF(J783=1,0.25, 0.25), IF(I783&lt;13, 0.25, IF(I783&lt;26, 0.4, IF(I783&lt;51, 0.6, 0.75)))))</f>
        <v>0.25</v>
      </c>
      <c r="L783" s="16">
        <f>I783-M783</f>
        <v>0</v>
      </c>
      <c r="M783" s="16">
        <f>ROUNDUP(I783*K783,0)</f>
        <v>1</v>
      </c>
      <c r="N783" s="16">
        <f>M783*J783</f>
        <v>3</v>
      </c>
      <c r="O783" s="16">
        <v>1</v>
      </c>
      <c r="P783" s="16">
        <v>0</v>
      </c>
      <c r="Q783" s="16">
        <f>N783-O783-P783</f>
        <v>2</v>
      </c>
      <c r="R783" s="15" t="s">
        <v>75</v>
      </c>
      <c r="S783" s="15">
        <f>IF(R783="N/A", J783-($B$1-F783), J783-($B$1-R783))</f>
        <v>2</v>
      </c>
      <c r="T783" s="16">
        <v>1</v>
      </c>
      <c r="U783" s="16">
        <v>1</v>
      </c>
      <c r="V783" s="16" t="str">
        <f>IF($S783&lt;3, "N/A", $M783)</f>
        <v>N/A</v>
      </c>
      <c r="W783" s="16" t="str">
        <f>IF($S783&lt;4, "N/A", $M783)</f>
        <v>N/A</v>
      </c>
      <c r="X783" s="16" t="str">
        <f>IF($S783&lt;5, "N/A", $M783)</f>
        <v>N/A</v>
      </c>
      <c r="Y783" s="15" t="str">
        <f>IF(SUM(T783:X783)&lt;&gt;Q783, "CHECK", "OK")</f>
        <v>OK</v>
      </c>
      <c r="Z783" s="15" t="str">
        <f>IF(F783=$B$1, "No", IF(S783=1, "Yes", "No"))</f>
        <v>No</v>
      </c>
      <c r="AA783" s="18" t="str">
        <f>IF(C783="DM", "N/A", IF(Z783="No","N/A",VLOOKUP(B783,'Extension List'!$A$3:$R$1972,18,FALSE)))</f>
        <v>N/A</v>
      </c>
      <c r="AB783" s="15" t="str">
        <f>IF(C783="DM", "N/A", IF(Z783="No","N/A",VLOOKUP(B783,'Extension List'!$A$3:$T$1972,20,FALSE)))</f>
        <v>N/A</v>
      </c>
      <c r="AC783" s="15" t="str">
        <f>IF(AA783="N/A", "N/A", 0)</f>
        <v>N/A</v>
      </c>
      <c r="AD783" s="16" t="str">
        <f>IF(AE783="N/A", "N/A", AA783-AE783)</f>
        <v>N/A</v>
      </c>
      <c r="AE783" s="16" t="str">
        <f>IF(AA783="N/A", "N/A", IF(AC783&gt;0, IF(AA783&lt;13, ROUNDUP(0.25*AA783,0), IF(AA783&lt;26, ROUNDUP(0.4*AA783,0), IF(AA783&lt;51, ROUNDUP(0.6*AA783,0), ROUNDUP(0.75*AA783,0)))), "N/A"))</f>
        <v>N/A</v>
      </c>
      <c r="AF783" s="16" t="str">
        <f>IF(AD783="N/A","N/A", (AE783*AC783)+Q783)</f>
        <v>N/A</v>
      </c>
      <c r="AG783" s="16" t="str">
        <f>IF($AF783="N/A", "N/A", "TBC")</f>
        <v>N/A</v>
      </c>
      <c r="AH783" s="16" t="str">
        <f>IF($AF783="N/A", "N/A", "TBC")</f>
        <v>N/A</v>
      </c>
      <c r="AI783" s="16" t="str">
        <f>IF($AF783="N/A","N/A",IF(AC783&gt;1,"TBC","N/A"))</f>
        <v>N/A</v>
      </c>
      <c r="AJ783" s="16" t="str">
        <f>IF($AF783="N/A","N/A",IF(AC783&gt;2,"TBC","N/A"))</f>
        <v>N/A</v>
      </c>
      <c r="AK783" s="16" t="str">
        <f>IF($AF783="N/A","N/A",IF(AC783&gt;3,"TBC","N/A"))</f>
        <v>N/A</v>
      </c>
      <c r="AL783" s="16" t="str">
        <f>IF(AC783="N/A","N/A",IF(AC783&gt;0,IF(SUM(AG783:AK783)&lt;&gt;AF783,"CHECK","OK"),"N/A"))</f>
        <v>N/A</v>
      </c>
      <c r="AM783" s="16">
        <f>IF(AD783="N/A", L783+T783, L783+AG783)</f>
        <v>1</v>
      </c>
      <c r="AN783" s="16">
        <f>IF(AD783="N/A", IF(U783="N/A", "N/A", L783+U783), AD783+AH783)</f>
        <v>1</v>
      </c>
      <c r="AO783" s="16" t="str">
        <f>IF(AD783="N/A", IF(V783="N/A", "N/A", L783+V783), IF(AI783="N/A", "N/A", AD783+AI783))</f>
        <v>N/A</v>
      </c>
      <c r="AP783" s="16" t="str">
        <f>IF(AD783="N/A", IF(W783="N/A", "N/A", L783+W783), IF(AJ783="N/A", "N/A", AD783+AJ783))</f>
        <v>N/A</v>
      </c>
      <c r="AQ783" s="16" t="str">
        <f>IF(AD783="N/A", IF(X783="N/A", "N/A", L783+X783), IF(AK783="N/A", "N/A", AD783+AK783))</f>
        <v>N/A</v>
      </c>
      <c r="AR783" s="15" t="s">
        <v>40</v>
      </c>
      <c r="AS783" s="15" t="s">
        <v>40</v>
      </c>
      <c r="AT783" s="15" t="s">
        <v>40</v>
      </c>
      <c r="AU783" s="15" t="s">
        <v>40</v>
      </c>
      <c r="AV783" s="15" t="s">
        <v>40</v>
      </c>
      <c r="AW783" s="15" t="s">
        <v>40</v>
      </c>
      <c r="AX783" s="15" t="s">
        <v>40</v>
      </c>
      <c r="AY783" s="15" t="s">
        <v>40</v>
      </c>
      <c r="AZ783" s="15" t="s">
        <v>40</v>
      </c>
      <c r="BA783" s="15" t="s">
        <v>40</v>
      </c>
      <c r="BB783" s="15" t="s">
        <v>40</v>
      </c>
      <c r="BC783" s="15" t="s">
        <v>40</v>
      </c>
      <c r="BD783" s="15" t="s">
        <v>40</v>
      </c>
      <c r="BE783" s="15" t="s">
        <v>40</v>
      </c>
      <c r="BF783" s="15" t="s">
        <v>40</v>
      </c>
      <c r="BG783" s="15" t="s">
        <v>40</v>
      </c>
      <c r="BH783" s="15" t="s">
        <v>40</v>
      </c>
      <c r="BI783" s="15"/>
      <c r="BJ783" s="16">
        <f>IF(AR783="R", $CA783, IF(OR(AR783="P", AR783="T", AR783="N"), 0, IF($C783="DM", $T783, IF(OR(AR783="Y", AR783="IR"),$AM783,IF(AR783="C", IF($BI783="Y", IF($AF783="N/A", $Q783, $AF783), IF($AG783="N/A", $T783,$AG783)))))))</f>
        <v>1</v>
      </c>
      <c r="BK783" s="16">
        <f>IF(AS783="R", $CA783, IF(OR(AS783="P", AS783="T", AS783="N"), 0, IF($C783="DM", $T783, IF(OR(AS783="Y", AS783="IR"),$AM783,IF(AS783="C", IF($BI783="Y", IF($AF783="N/A", $Q783, $AF783), IF($AG783="N/A", $T783,$AG783)))))))</f>
        <v>1</v>
      </c>
      <c r="BL783" s="16">
        <f>IF(AT783="R", $CA783, IF(OR(AT783="P", AT783="T", AT783="N"), 0, IF($C783="DM", $T783, IF(OR(AT783="Y", AT783="IR"),$AM783,IF(AT783="C", IF($BI783="Y", IF($AF783="N/A", $Q783, $AF783), IF($AG783="N/A", $T783,$AG783)))))))</f>
        <v>1</v>
      </c>
      <c r="BM783" s="16">
        <f>IF(AU783="R", $CA783, IF(OR(AU783="P", AU783="T", AU783="N"), 0, IF($C783="DM", $T783, IF(OR(AU783="Y", AU783="IR"),$AM783,IF(AU783="C", IF($BI783="Y", IF($AF783="N/A", $Q783, $AF783), IF($AG783="N/A", $T783,$AG783)))))))</f>
        <v>1</v>
      </c>
      <c r="BN783" s="16">
        <f>IF(AV783="R", $CA783, IF(OR(AV783="P", AV783="T", AV783="N"), 0, IF($C783="DM", $T783, IF(OR(AV783="Y", AV783="IR"),$AM783,IF(AV783="C", IF($BI783="Y", IF($AF783="N/A", $Q783, $AF783), IF($AG783="N/A", $T783,$AG783)))))))</f>
        <v>1</v>
      </c>
      <c r="BO783" s="16">
        <f>IF(AW783="R", $CA783, IF(OR(AW783="P", AW783="T", AW783="N"), 0, IF($C783="DM", $T783, IF(OR(AW783="Y", AW783="IR"),$AM783,IF(AW783="C", IF($BI783="Y", IF($AF783="N/A", $Q783, $AF783), IF($AG783="N/A", $T783,$AG783)))))))</f>
        <v>1</v>
      </c>
      <c r="BP783" s="16">
        <f>IF(AX783="R", $CA783, IF(OR(AX783="P", AX783="T", AX783="N"), 0, IF($C783="DM", $T783, IF(OR(AX783="Y", AX783="IR"),$AM783,IF(AX783="C", IF($BI783="Y", IF($AF783="N/A", $Q783, $AF783), IF($AG783="N/A", $T783,$AG783)))))))</f>
        <v>1</v>
      </c>
      <c r="BQ783" s="16">
        <f>IF(AY783="R", $CA783, IF(OR(AY783="P", AY783="T", AY783="N"), 0, IF($C783="DM", $T783, IF(OR(AY783="Y", AY783="IR"),$AM783,IF(AY783="C", IF($BI783="Y", IF($AF783="N/A", $Q783, $AF783), IF($AG783="N/A", $T783,$AG783)))))))</f>
        <v>1</v>
      </c>
      <c r="BR783" s="16">
        <f>IF(AZ783="R", $CA783, IF(OR(AZ783="P", AZ783="T", AZ783="N"), 0, IF($C783="DM", $T783, IF(OR(AZ783="Y", AZ783="IR"),$AM783,IF(AZ783="C", IF($BI783="Y", IF($AF783="N/A", $Q783, $AF783), IF($AG783="N/A", $T783,$AG783)))))))</f>
        <v>1</v>
      </c>
      <c r="BS783" s="16">
        <f>IF(BA783="R", $CA783, IF(OR(BA783="P", BA783="T", BA783="N"), 0, IF($C783="DM", $T783, IF(OR(BA783="Y", BA783="IR"),$AM783,IF(BA783="C", IF($BI783="Y", IF($AF783="N/A", $Q783, $AF783), IF($AG783="N/A", $T783,$AG783)))))))</f>
        <v>1</v>
      </c>
      <c r="BT783" s="16">
        <f>IF(BB783="R", $CA783, IF(OR(BB783="P", BB783="T", BB783="N"), 0, IF($C783="DM", $T783, IF(OR(BB783="Y", BB783="IR"),$AM783,IF(BB783="C", IF($BI783="Y", IF($BA783="C", IF($AF783="N/A", $Q783, $AF783), IF($AF783="N/A", $T783, $AM783)), IF($AG783="N/A", $T783,$AG783)))))))</f>
        <v>1</v>
      </c>
      <c r="BU783" s="16">
        <f>IF(BC783="R", $CA783, IF(OR(BC783="P", BC783="T", BC783="N"), 0, IF($C783="DM", $T783, IF(OR(BC783="Y", BC783="IR"),$AM783,IF(BC783="C", IF($BI783="Y", IF($BA783="C", IF($AF783="N/A", $Q783, $AF783), IF($AF783="N/A", $T783, $AM783)), IF($AG783="N/A", $T783,$AG783)))))))</f>
        <v>1</v>
      </c>
      <c r="BV783" s="16">
        <f>IF(BD783="R", $CA783, IF(OR(BD783="P", BD783="T", BD783="N"), 0, IF($C783="DM", $T783, IF(OR(BD783="Y", BD783="IR"),$AM783,IF(BD783="C", IF($BI783="Y", IF($BA783="C", IF($AF783="N/A", $Q783, $AF783), IF($AF783="N/A", $T783, $AM783)), IF($AG783="N/A", $T783,$AG783)))))))</f>
        <v>1</v>
      </c>
      <c r="BW783" s="16">
        <f>IF(BE783="R", $CA783, IF(OR(BE783="P", BE783="T", BE783="N"), 0, IF($C783="DM", $T783, IF(OR(BE783="Y", BE783="IR"),$AM783,IF(BE783="C", IF($BI783="Y", IF($BA783="C", IF($AF783="N/A", $Q783, $AF783), IF($AF783="N/A", $T783, $AM783)), IF($AG783="N/A", $T783,$AG783)))))))</f>
        <v>1</v>
      </c>
      <c r="BX783" s="16">
        <f>IF(BF783="R", $CA783, IF(OR(BF783="P", BF783="T", BF783="N"), 0, IF($C783="DM", $T783, IF(OR(BF783="Y", BF783="IR"),$AM783,IF(BF783="C", IF($BI783="Y", IF($BA783="C", IF($AF783="N/A", $Q783, $AF783), IF($AF783="N/A", $T783, $AM783)), IF($AG783="N/A", $T783,$AG783)))))))</f>
        <v>1</v>
      </c>
      <c r="BY783" s="16">
        <f>IF(BG783="R", $CA783, IF(OR(BG783="P", BG783="T", BG783="N"), 0, IF($C783="DM", $T783, IF(OR(BG783="Y", BG783="IR"),$AM783,IF(BG783="C", IF($BI783="Y", IF($BA783="C", IF($AF783="N/A", $Q783, $AF783), IF($AF783="N/A", $T783, $AM783)), IF($AG783="N/A", $T783,$AG783)))))))</f>
        <v>1</v>
      </c>
      <c r="BZ783" s="16">
        <f>IF(BH783="R", $CA783, IF(OR(BH783="P", BH783="T", BH783="N"), 0, IF($C783="DM", $T783, IF(OR(BH783="Y", BH783="IR"),$AM783,IF(BH783="C", IF($BI783="Y", IF($BA783="C", IF($AF783="N/A", $Q783, $AF783), IF($AF783="N/A", $T783, $AM783)), IF($AG783="N/A", $T783,$AG783)))))))</f>
        <v>1</v>
      </c>
      <c r="CA783" s="15" t="s">
        <v>75</v>
      </c>
      <c r="CB783" s="16">
        <f>BZ783</f>
        <v>1</v>
      </c>
      <c r="CC783" s="15">
        <f>IF(OR($BH783="T", $BH783="R"), 0, IF($BH783="C", IF($BI783="Y", IF($BA783="C", 0, IF(AF783="N/A", Q783-T783, AF783-AG783)), IF($AF783="N/A", U783, AH783)), AN783))</f>
        <v>1</v>
      </c>
      <c r="CD783" s="15" t="str">
        <f>IF(OR($BH783="T", $BH783="R"), 0, IF($BH783="C", IF($BI783="Y", 0, IF($AF783="N/A", V783, AI783)), AO783))</f>
        <v>N/A</v>
      </c>
      <c r="CE783" s="15" t="str">
        <f>IF(OR($BH783="T", $BH783="R"), 0, IF($BH783="C", IF($BI783="Y", 0, IF($AF783="N/A", W783, AJ783)), AP783))</f>
        <v>N/A</v>
      </c>
      <c r="CF783" s="15" t="str">
        <f>IF(OR($BH783="T", $BH783="R"), 0, IF($BH783="C", IF($BI783="Y", 0, IF($AF783="N/A", X783, AK783)), AQ783))</f>
        <v>N/A</v>
      </c>
      <c r="CG783" t="str">
        <f>IF(AC783="N/A", "S:"&amp;L783&amp;" G:"&amp;M783&amp;" GR:"&amp;Q783, IF(AC783=0, "S:"&amp;L783&amp;" G:"&amp;M783&amp;" GR:"&amp;Q783, "S:"&amp;L783&amp;"/"&amp;AD783&amp;" G:"&amp;AE783&amp;" GR:"&amp;AF783))</f>
        <v>S:0 G:1 GR:2</v>
      </c>
    </row>
    <row r="784" spans="1:85" x14ac:dyDescent="0.25">
      <c r="A784" s="14">
        <v>4650</v>
      </c>
      <c r="B784" s="15" t="s">
        <v>1376</v>
      </c>
      <c r="C784" s="15" t="s">
        <v>72</v>
      </c>
      <c r="D784" s="15" t="s">
        <v>60</v>
      </c>
      <c r="E784" s="15">
        <f>VLOOKUP(B784, 'Rookie Year'!$A$2:$B$55679,2,FALSE)</f>
        <v>2013</v>
      </c>
      <c r="F784" s="15">
        <v>2022</v>
      </c>
      <c r="G784" s="15" t="s">
        <v>42</v>
      </c>
      <c r="H784" s="15" t="s">
        <v>1928</v>
      </c>
      <c r="I784" s="16">
        <v>3</v>
      </c>
      <c r="J784" s="15">
        <v>3</v>
      </c>
      <c r="K784" s="17">
        <f>IF(AND(G784&lt;&gt;"N",R784="N/A"), IF(I784&lt;4, 0, 0.25),IF(I784=1, IF(J784=1,0.25, 0.25), IF(I784&lt;13, 0.25, IF(I784&lt;26, 0.4, IF(I784&lt;51, 0.6, 0.75)))))</f>
        <v>0.25</v>
      </c>
      <c r="L784" s="16">
        <f>I784-M784</f>
        <v>2</v>
      </c>
      <c r="M784" s="16">
        <f>ROUNDUP(I784*K784,0)</f>
        <v>1</v>
      </c>
      <c r="N784" s="16">
        <f>M784*J784</f>
        <v>3</v>
      </c>
      <c r="O784" s="16">
        <v>2</v>
      </c>
      <c r="P784" s="16">
        <v>0</v>
      </c>
      <c r="Q784" s="16">
        <f>N784-O784-P784</f>
        <v>1</v>
      </c>
      <c r="R784" s="15" t="s">
        <v>75</v>
      </c>
      <c r="S784" s="15">
        <f>IF(R784="N/A", J784-($B$1-F784), J784-($B$1-R784))</f>
        <v>1</v>
      </c>
      <c r="T784" s="16">
        <v>1</v>
      </c>
      <c r="U784" s="16" t="str">
        <f>IF($S784&lt;2, "N/A", $M784)</f>
        <v>N/A</v>
      </c>
      <c r="V784" s="16" t="str">
        <f>IF($S784&lt;3, "N/A", $M784)</f>
        <v>N/A</v>
      </c>
      <c r="W784" s="16" t="str">
        <f>IF($S784&lt;4, "N/A", $M784)</f>
        <v>N/A</v>
      </c>
      <c r="X784" s="16" t="str">
        <f>IF($S784&lt;5, "N/A", $M784)</f>
        <v>N/A</v>
      </c>
      <c r="Y784" s="15" t="str">
        <f>IF(SUM(T784:X784)&lt;&gt;Q784, "CHECK", "OK")</f>
        <v>OK</v>
      </c>
      <c r="Z784" s="15" t="str">
        <f>IF(F784=$B$1, "No", IF(S784=1, "Yes", "No"))</f>
        <v>Yes</v>
      </c>
      <c r="AA784" s="18" t="str">
        <f>IF(C784="DM", "N/A", IF(Z784="No","N/A",VLOOKUP(B784,'Extension List'!$A$3:$R$1972,18,FALSE)))</f>
        <v>N/A</v>
      </c>
      <c r="AB784" s="15" t="str">
        <f>IF(C784="DM", "N/A", IF(Z784="No","N/A",VLOOKUP(B784,'Extension List'!$A$3:$T$1972,20,FALSE)))</f>
        <v>N/A</v>
      </c>
      <c r="AC784" s="15" t="str">
        <f>IF(AA784="N/A", "N/A", 0)</f>
        <v>N/A</v>
      </c>
      <c r="AD784" s="16" t="str">
        <f>IF(AE784="N/A", "N/A", AA784-AE784)</f>
        <v>N/A</v>
      </c>
      <c r="AE784" s="16" t="str">
        <f>IF(AA784="N/A", "N/A", IF(AC784&gt;0, IF(AA784&lt;13, ROUNDUP(0.25*AA784,0), IF(AA784&lt;26, ROUNDUP(0.4*AA784,0), IF(AA784&lt;51, ROUNDUP(0.6*AA784,0), ROUNDUP(0.75*AA784,0)))), "N/A"))</f>
        <v>N/A</v>
      </c>
      <c r="AF784" s="16" t="str">
        <f>IF(AD784="N/A","N/A", (AE784*AC784)+Q784)</f>
        <v>N/A</v>
      </c>
      <c r="AG784" s="16" t="str">
        <f>IF($AF784="N/A", "N/A", "TBC")</f>
        <v>N/A</v>
      </c>
      <c r="AH784" s="16" t="str">
        <f>IF($AF784="N/A", "N/A", "TBC")</f>
        <v>N/A</v>
      </c>
      <c r="AI784" s="16" t="str">
        <f>IF($AF784="N/A","N/A",IF(AC784&gt;1,"TBC","N/A"))</f>
        <v>N/A</v>
      </c>
      <c r="AJ784" s="16" t="str">
        <f>IF($AF784="N/A","N/A",IF(AC784&gt;2,"TBC","N/A"))</f>
        <v>N/A</v>
      </c>
      <c r="AK784" s="16" t="str">
        <f>IF($AF784="N/A","N/A",IF(AC784&gt;3,"TBC","N/A"))</f>
        <v>N/A</v>
      </c>
      <c r="AL784" s="16" t="str">
        <f>IF(AC784="N/A","N/A",IF(AC784&gt;0,IF(SUM(AG784:AK784)&lt;&gt;AF784,"CHECK","OK"),"N/A"))</f>
        <v>N/A</v>
      </c>
      <c r="AM784" s="16">
        <f>IF(AD784="N/A", L784+T784, L784+AG784)</f>
        <v>3</v>
      </c>
      <c r="AN784" s="16" t="str">
        <f>IF(AD784="N/A", IF(U784="N/A", "N/A", L784+U784), AD784+AH784)</f>
        <v>N/A</v>
      </c>
      <c r="AO784" s="16" t="str">
        <f>IF(AD784="N/A", IF(V784="N/A", "N/A", L784+V784), IF(AI784="N/A", "N/A", AD784+AI784))</f>
        <v>N/A</v>
      </c>
      <c r="AP784" s="16" t="str">
        <f>IF(AD784="N/A", IF(W784="N/A", "N/A", L784+W784), IF(AJ784="N/A", "N/A", AD784+AJ784))</f>
        <v>N/A</v>
      </c>
      <c r="AQ784" s="16" t="str">
        <f>IF(AD784="N/A", IF(X784="N/A", "N/A", L784+X784), IF(AK784="N/A", "N/A", AD784+AK784))</f>
        <v>N/A</v>
      </c>
      <c r="AR784" s="15" t="s">
        <v>40</v>
      </c>
      <c r="AS784" s="15" t="s">
        <v>40</v>
      </c>
      <c r="AT784" s="15" t="s">
        <v>40</v>
      </c>
      <c r="AU784" s="15" t="s">
        <v>40</v>
      </c>
      <c r="AV784" s="15" t="s">
        <v>40</v>
      </c>
      <c r="AW784" s="15" t="s">
        <v>40</v>
      </c>
      <c r="AX784" s="15" t="s">
        <v>40</v>
      </c>
      <c r="AY784" s="15" t="s">
        <v>40</v>
      </c>
      <c r="AZ784" s="15" t="s">
        <v>40</v>
      </c>
      <c r="BA784" s="15" t="s">
        <v>40</v>
      </c>
      <c r="BB784" s="15" t="s">
        <v>40</v>
      </c>
      <c r="BC784" s="15" t="s">
        <v>40</v>
      </c>
      <c r="BD784" s="15" t="s">
        <v>40</v>
      </c>
      <c r="BE784" s="15" t="s">
        <v>40</v>
      </c>
      <c r="BF784" s="15" t="s">
        <v>40</v>
      </c>
      <c r="BG784" s="15" t="s">
        <v>40</v>
      </c>
      <c r="BH784" s="15" t="s">
        <v>40</v>
      </c>
      <c r="BI784" s="15"/>
      <c r="BJ784" s="16">
        <f>IF(AR784="R", $CA784, IF(OR(AR784="P", AR784="T", AR784="N"), 0, IF($C784="DM", $T784, IF(OR(AR784="Y", AR784="IR"),$AM784,IF(AR784="C", IF($BI784="Y", IF($AF784="N/A", $Q784, $AF784), IF($AG784="N/A", $T784,$AG784)))))))</f>
        <v>1</v>
      </c>
      <c r="BK784" s="16">
        <f>IF(AS784="R", $CA784, IF(OR(AS784="P", AS784="T", AS784="N"), 0, IF($C784="DM", $T784, IF(OR(AS784="Y", AS784="IR"),$AM784,IF(AS784="C", IF($BI784="Y", IF($AF784="N/A", $Q784, $AF784), IF($AG784="N/A", $T784,$AG784)))))))</f>
        <v>1</v>
      </c>
      <c r="BL784" s="16">
        <f>IF(AT784="R", $CA784, IF(OR(AT784="P", AT784="T", AT784="N"), 0, IF($C784="DM", $T784, IF(OR(AT784="Y", AT784="IR"),$AM784,IF(AT784="C", IF($BI784="Y", IF($AF784="N/A", $Q784, $AF784), IF($AG784="N/A", $T784,$AG784)))))))</f>
        <v>1</v>
      </c>
      <c r="BM784" s="16">
        <f>IF(AU784="R", $CA784, IF(OR(AU784="P", AU784="T", AU784="N"), 0, IF($C784="DM", $T784, IF(OR(AU784="Y", AU784="IR"),$AM784,IF(AU784="C", IF($BI784="Y", IF($AF784="N/A", $Q784, $AF784), IF($AG784="N/A", $T784,$AG784)))))))</f>
        <v>1</v>
      </c>
      <c r="BN784" s="16">
        <f>IF(AV784="R", $CA784, IF(OR(AV784="P", AV784="T", AV784="N"), 0, IF($C784="DM", $T784, IF(OR(AV784="Y", AV784="IR"),$AM784,IF(AV784="C", IF($BI784="Y", IF($AF784="N/A", $Q784, $AF784), IF($AG784="N/A", $T784,$AG784)))))))</f>
        <v>1</v>
      </c>
      <c r="BO784" s="16">
        <f>IF(AW784="R", $CA784, IF(OR(AW784="P", AW784="T", AW784="N"), 0, IF($C784="DM", $T784, IF(OR(AW784="Y", AW784="IR"),$AM784,IF(AW784="C", IF($BI784="Y", IF($AF784="N/A", $Q784, $AF784), IF($AG784="N/A", $T784,$AG784)))))))</f>
        <v>1</v>
      </c>
      <c r="BP784" s="16">
        <f>IF(AX784="R", $CA784, IF(OR(AX784="P", AX784="T", AX784="N"), 0, IF($C784="DM", $T784, IF(OR(AX784="Y", AX784="IR"),$AM784,IF(AX784="C", IF($BI784="Y", IF($AF784="N/A", $Q784, $AF784), IF($AG784="N/A", $T784,$AG784)))))))</f>
        <v>1</v>
      </c>
      <c r="BQ784" s="16">
        <f>IF(AY784="R", $CA784, IF(OR(AY784="P", AY784="T", AY784="N"), 0, IF($C784="DM", $T784, IF(OR(AY784="Y", AY784="IR"),$AM784,IF(AY784="C", IF($BI784="Y", IF($AF784="N/A", $Q784, $AF784), IF($AG784="N/A", $T784,$AG784)))))))</f>
        <v>1</v>
      </c>
      <c r="BR784" s="16">
        <f>IF(AZ784="R", $CA784, IF(OR(AZ784="P", AZ784="T", AZ784="N"), 0, IF($C784="DM", $T784, IF(OR(AZ784="Y", AZ784="IR"),$AM784,IF(AZ784="C", IF($BI784="Y", IF($AF784="N/A", $Q784, $AF784), IF($AG784="N/A", $T784,$AG784)))))))</f>
        <v>1</v>
      </c>
      <c r="BS784" s="16">
        <f>IF(BA784="R", $CA784, IF(OR(BA784="P", BA784="T", BA784="N"), 0, IF($C784="DM", $T784, IF(OR(BA784="Y", BA784="IR"),$AM784,IF(BA784="C", IF($BI784="Y", IF($AF784="N/A", $Q784, $AF784), IF($AG784="N/A", $T784,$AG784)))))))</f>
        <v>1</v>
      </c>
      <c r="BT784" s="16">
        <f>IF(BB784="R", $CA784, IF(OR(BB784="P", BB784="T", BB784="N"), 0, IF($C784="DM", $T784, IF(OR(BB784="Y", BB784="IR"),$AM784,IF(BB784="C", IF($BI784="Y", IF($BA784="C", IF($AF784="N/A", $Q784, $AF784), IF($AF784="N/A", $T784, $AM784)), IF($AG784="N/A", $T784,$AG784)))))))</f>
        <v>1</v>
      </c>
      <c r="BU784" s="16">
        <f>IF(BC784="R", $CA784, IF(OR(BC784="P", BC784="T", BC784="N"), 0, IF($C784="DM", $T784, IF(OR(BC784="Y", BC784="IR"),$AM784,IF(BC784="C", IF($BI784="Y", IF($BA784="C", IF($AF784="N/A", $Q784, $AF784), IF($AF784="N/A", $T784, $AM784)), IF($AG784="N/A", $T784,$AG784)))))))</f>
        <v>1</v>
      </c>
      <c r="BV784" s="16">
        <f>IF(BD784="R", $CA784, IF(OR(BD784="P", BD784="T", BD784="N"), 0, IF($C784="DM", $T784, IF(OR(BD784="Y", BD784="IR"),$AM784,IF(BD784="C", IF($BI784="Y", IF($BA784="C", IF($AF784="N/A", $Q784, $AF784), IF($AF784="N/A", $T784, $AM784)), IF($AG784="N/A", $T784,$AG784)))))))</f>
        <v>1</v>
      </c>
      <c r="BW784" s="16">
        <f>IF(BE784="R", $CA784, IF(OR(BE784="P", BE784="T", BE784="N"), 0, IF($C784="DM", $T784, IF(OR(BE784="Y", BE784="IR"),$AM784,IF(BE784="C", IF($BI784="Y", IF($BA784="C", IF($AF784="N/A", $Q784, $AF784), IF($AF784="N/A", $T784, $AM784)), IF($AG784="N/A", $T784,$AG784)))))))</f>
        <v>1</v>
      </c>
      <c r="BX784" s="16">
        <f>IF(BF784="R", $CA784, IF(OR(BF784="P", BF784="T", BF784="N"), 0, IF($C784="DM", $T784, IF(OR(BF784="Y", BF784="IR"),$AM784,IF(BF784="C", IF($BI784="Y", IF($BA784="C", IF($AF784="N/A", $Q784, $AF784), IF($AF784="N/A", $T784, $AM784)), IF($AG784="N/A", $T784,$AG784)))))))</f>
        <v>1</v>
      </c>
      <c r="BY784" s="16">
        <f>IF(BG784="R", $CA784, IF(OR(BG784="P", BG784="T", BG784="N"), 0, IF($C784="DM", $T784, IF(OR(BG784="Y", BG784="IR"),$AM784,IF(BG784="C", IF($BI784="Y", IF($BA784="C", IF($AF784="N/A", $Q784, $AF784), IF($AF784="N/A", $T784, $AM784)), IF($AG784="N/A", $T784,$AG784)))))))</f>
        <v>1</v>
      </c>
      <c r="BZ784" s="16">
        <f>IF(BH784="R", $CA784, IF(OR(BH784="P", BH784="T", BH784="N"), 0, IF($C784="DM", $T784, IF(OR(BH784="Y", BH784="IR"),$AM784,IF(BH784="C", IF($BI784="Y", IF($BA784="C", IF($AF784="N/A", $Q784, $AF784), IF($AF784="N/A", $T784, $AM784)), IF($AG784="N/A", $T784,$AG784)))))))</f>
        <v>1</v>
      </c>
      <c r="CA784" s="15" t="s">
        <v>75</v>
      </c>
      <c r="CB784" s="16">
        <f>BZ784</f>
        <v>1</v>
      </c>
      <c r="CC784" s="15" t="str">
        <f>IF(OR($BH784="T", $BH784="R"), 0, IF($BH784="C", IF($BI784="Y", IF($BA784="C", 0, IF(AF784="N/A", Q784-T784, AF784-AG784)), IF($AF784="N/A", U784, AH784)), AN784))</f>
        <v>N/A</v>
      </c>
      <c r="CD784" s="15" t="str">
        <f>IF(OR($BH784="T", $BH784="R"), 0, IF($BH784="C", IF($BI784="Y", 0, IF($AF784="N/A", V784, AI784)), AO784))</f>
        <v>N/A</v>
      </c>
      <c r="CE784" s="15" t="str">
        <f>IF(OR($BH784="T", $BH784="R"), 0, IF($BH784="C", IF($BI784="Y", 0, IF($AF784="N/A", W784, AJ784)), AP784))</f>
        <v>N/A</v>
      </c>
      <c r="CF784" s="15" t="str">
        <f>IF(OR($BH784="T", $BH784="R"), 0, IF($BH784="C", IF($BI784="Y", 0, IF($AF784="N/A", X784, AK784)), AQ784))</f>
        <v>N/A</v>
      </c>
      <c r="CG784" t="str">
        <f>IF(AC784="N/A", "S:"&amp;L784&amp;" G:"&amp;M784&amp;" GR:"&amp;Q784, IF(AC784=0, "S:"&amp;L784&amp;" G:"&amp;M784&amp;" GR:"&amp;Q784, "S:"&amp;L784&amp;"/"&amp;AD784&amp;" G:"&amp;AE784&amp;" GR:"&amp;AF784))</f>
        <v>S:2 G:1 GR:1</v>
      </c>
    </row>
    <row r="785" spans="1:85" x14ac:dyDescent="0.25">
      <c r="A785" s="14">
        <v>4702</v>
      </c>
      <c r="B785" s="15" t="s">
        <v>2544</v>
      </c>
      <c r="C785" s="15" t="s">
        <v>72</v>
      </c>
      <c r="D785" s="15" t="s">
        <v>60</v>
      </c>
      <c r="E785" s="15">
        <f>VLOOKUP(B785, 'Rookie Year'!$A$2:$B$55679,2,FALSE)</f>
        <v>2018</v>
      </c>
      <c r="F785" s="15">
        <v>2022</v>
      </c>
      <c r="G785" s="15" t="s">
        <v>42</v>
      </c>
      <c r="H785" s="15" t="s">
        <v>1928</v>
      </c>
      <c r="I785" s="16">
        <v>1</v>
      </c>
      <c r="J785" s="15">
        <v>3</v>
      </c>
      <c r="K785" s="17">
        <f>IF(AND(G785&lt;&gt;"N",R785="N/A"), IF(I785&lt;4, 0, 0.25),IF(I785=1, IF(J785=1,0.25, 0.25), IF(I785&lt;13, 0.25, IF(I785&lt;26, 0.4, IF(I785&lt;51, 0.6, 0.75)))))</f>
        <v>0.25</v>
      </c>
      <c r="L785" s="16">
        <f>I785-M785</f>
        <v>0</v>
      </c>
      <c r="M785" s="16">
        <f>ROUNDUP(I785*K785,0)</f>
        <v>1</v>
      </c>
      <c r="N785" s="16">
        <f>M785*J785</f>
        <v>3</v>
      </c>
      <c r="O785" s="16">
        <v>2</v>
      </c>
      <c r="P785" s="16">
        <v>0</v>
      </c>
      <c r="Q785" s="16">
        <f>N785-O785-P785</f>
        <v>1</v>
      </c>
      <c r="R785" s="15" t="s">
        <v>75</v>
      </c>
      <c r="S785" s="15">
        <f>IF(R785="N/A", J785-($B$1-F785), J785-($B$1-R785))</f>
        <v>1</v>
      </c>
      <c r="T785" s="16">
        <v>1</v>
      </c>
      <c r="U785" s="16" t="str">
        <f>IF($S785&lt;2, "N/A", $M785)</f>
        <v>N/A</v>
      </c>
      <c r="V785" s="16" t="str">
        <f>IF($S785&lt;3, "N/A", $M785)</f>
        <v>N/A</v>
      </c>
      <c r="W785" s="16" t="str">
        <f>IF($S785&lt;4, "N/A", $M785)</f>
        <v>N/A</v>
      </c>
      <c r="X785" s="16" t="str">
        <f>IF($S785&lt;5, "N/A", $M785)</f>
        <v>N/A</v>
      </c>
      <c r="Y785" s="15" t="str">
        <f>IF(SUM(T785:X785)&lt;&gt;Q785, "CHECK", "OK")</f>
        <v>OK</v>
      </c>
      <c r="Z785" s="15" t="str">
        <f>IF(F785=$B$1, "No", IF(S785=1, "Yes", "No"))</f>
        <v>Yes</v>
      </c>
      <c r="AA785" s="18" t="str">
        <f>IF(C785="DM", "N/A", IF(Z785="No","N/A",VLOOKUP(B785,'Extension List'!$A$3:$R$1972,18,FALSE)))</f>
        <v>N/A</v>
      </c>
      <c r="AB785" s="15" t="str">
        <f>IF(C785="DM", "N/A", IF(Z785="No","N/A",VLOOKUP(B785,'Extension List'!$A$3:$T$1972,20,FALSE)))</f>
        <v>N/A</v>
      </c>
      <c r="AC785" s="15" t="str">
        <f>IF(AA785="N/A", "N/A", 0)</f>
        <v>N/A</v>
      </c>
      <c r="AD785" s="16" t="str">
        <f>IF(AE785="N/A", "N/A", AA785-AE785)</f>
        <v>N/A</v>
      </c>
      <c r="AE785" s="16" t="str">
        <f>IF(AA785="N/A", "N/A", IF(AC785&gt;0, IF(AA785&lt;13, ROUNDUP(0.25*AA785,0), IF(AA785&lt;26, ROUNDUP(0.4*AA785,0), IF(AA785&lt;51, ROUNDUP(0.6*AA785,0), ROUNDUP(0.75*AA785,0)))), "N/A"))</f>
        <v>N/A</v>
      </c>
      <c r="AF785" s="16" t="str">
        <f>IF(AD785="N/A","N/A", (AE785*AC785)+Q785)</f>
        <v>N/A</v>
      </c>
      <c r="AG785" s="16" t="str">
        <f>IF($AF785="N/A", "N/A", "TBC")</f>
        <v>N/A</v>
      </c>
      <c r="AH785" s="16" t="str">
        <f>IF($AF785="N/A", "N/A", "TBC")</f>
        <v>N/A</v>
      </c>
      <c r="AI785" s="16" t="str">
        <f>IF($AF785="N/A","N/A",IF(AC785&gt;1,"TBC","N/A"))</f>
        <v>N/A</v>
      </c>
      <c r="AJ785" s="16" t="str">
        <f>IF($AF785="N/A","N/A",IF(AC785&gt;2,"TBC","N/A"))</f>
        <v>N/A</v>
      </c>
      <c r="AK785" s="16" t="str">
        <f>IF($AF785="N/A","N/A",IF(AC785&gt;3,"TBC","N/A"))</f>
        <v>N/A</v>
      </c>
      <c r="AL785" s="16" t="str">
        <f>IF(AC785="N/A","N/A",IF(AC785&gt;0,IF(SUM(AG785:AK785)&lt;&gt;AF785,"CHECK","OK"),"N/A"))</f>
        <v>N/A</v>
      </c>
      <c r="AM785" s="16">
        <f>IF(AD785="N/A", L785+T785, L785+AG785)</f>
        <v>1</v>
      </c>
      <c r="AN785" s="16" t="str">
        <f>IF(AD785="N/A", IF(U785="N/A", "N/A", L785+U785), AD785+AH785)</f>
        <v>N/A</v>
      </c>
      <c r="AO785" s="16" t="str">
        <f>IF(AD785="N/A", IF(V785="N/A", "N/A", L785+V785), IF(AI785="N/A", "N/A", AD785+AI785))</f>
        <v>N/A</v>
      </c>
      <c r="AP785" s="16" t="str">
        <f>IF(AD785="N/A", IF(W785="N/A", "N/A", L785+W785), IF(AJ785="N/A", "N/A", AD785+AJ785))</f>
        <v>N/A</v>
      </c>
      <c r="AQ785" s="16" t="str">
        <f>IF(AD785="N/A", IF(X785="N/A", "N/A", L785+X785), IF(AK785="N/A", "N/A", AD785+AK785))</f>
        <v>N/A</v>
      </c>
      <c r="AR785" s="15" t="s">
        <v>40</v>
      </c>
      <c r="AS785" s="15" t="s">
        <v>40</v>
      </c>
      <c r="AT785" s="15" t="s">
        <v>40</v>
      </c>
      <c r="AU785" s="15" t="s">
        <v>40</v>
      </c>
      <c r="AV785" s="15" t="s">
        <v>40</v>
      </c>
      <c r="AW785" s="15" t="s">
        <v>40</v>
      </c>
      <c r="AX785" s="15" t="s">
        <v>40</v>
      </c>
      <c r="AY785" s="15" t="s">
        <v>40</v>
      </c>
      <c r="AZ785" s="15" t="s">
        <v>40</v>
      </c>
      <c r="BA785" s="15" t="s">
        <v>40</v>
      </c>
      <c r="BB785" s="15" t="s">
        <v>40</v>
      </c>
      <c r="BC785" s="15" t="s">
        <v>40</v>
      </c>
      <c r="BD785" s="15" t="s">
        <v>40</v>
      </c>
      <c r="BE785" s="15" t="s">
        <v>40</v>
      </c>
      <c r="BF785" s="15" t="s">
        <v>40</v>
      </c>
      <c r="BG785" s="15" t="s">
        <v>40</v>
      </c>
      <c r="BH785" s="15" t="s">
        <v>40</v>
      </c>
      <c r="BI785" s="15"/>
      <c r="BJ785" s="16">
        <f>IF(AR785="R", $CA785, IF(OR(AR785="P", AR785="T", AR785="N"), 0, IF($C785="DM", $T785, IF(OR(AR785="Y", AR785="IR"),$AM785,IF(AR785="C", IF($BI785="Y", IF($AF785="N/A", $Q785, $AF785), IF($AG785="N/A", $T785,$AG785)))))))</f>
        <v>1</v>
      </c>
      <c r="BK785" s="16">
        <f>IF(AS785="R", $CA785, IF(OR(AS785="P", AS785="T", AS785="N"), 0, IF($C785="DM", $T785, IF(OR(AS785="Y", AS785="IR"),$AM785,IF(AS785="C", IF($BI785="Y", IF($AF785="N/A", $Q785, $AF785), IF($AG785="N/A", $T785,$AG785)))))))</f>
        <v>1</v>
      </c>
      <c r="BL785" s="16">
        <f>IF(AT785="R", $CA785, IF(OR(AT785="P", AT785="T", AT785="N"), 0, IF($C785="DM", $T785, IF(OR(AT785="Y", AT785="IR"),$AM785,IF(AT785="C", IF($BI785="Y", IF($AF785="N/A", $Q785, $AF785), IF($AG785="N/A", $T785,$AG785)))))))</f>
        <v>1</v>
      </c>
      <c r="BM785" s="16">
        <f>IF(AU785="R", $CA785, IF(OR(AU785="P", AU785="T", AU785="N"), 0, IF($C785="DM", $T785, IF(OR(AU785="Y", AU785="IR"),$AM785,IF(AU785="C", IF($BI785="Y", IF($AF785="N/A", $Q785, $AF785), IF($AG785="N/A", $T785,$AG785)))))))</f>
        <v>1</v>
      </c>
      <c r="BN785" s="16">
        <f>IF(AV785="R", $CA785, IF(OR(AV785="P", AV785="T", AV785="N"), 0, IF($C785="DM", $T785, IF(OR(AV785="Y", AV785="IR"),$AM785,IF(AV785="C", IF($BI785="Y", IF($AF785="N/A", $Q785, $AF785), IF($AG785="N/A", $T785,$AG785)))))))</f>
        <v>1</v>
      </c>
      <c r="BO785" s="16">
        <f>IF(AW785="R", $CA785, IF(OR(AW785="P", AW785="T", AW785="N"), 0, IF($C785="DM", $T785, IF(OR(AW785="Y", AW785="IR"),$AM785,IF(AW785="C", IF($BI785="Y", IF($AF785="N/A", $Q785, $AF785), IF($AG785="N/A", $T785,$AG785)))))))</f>
        <v>1</v>
      </c>
      <c r="BP785" s="16">
        <f>IF(AX785="R", $CA785, IF(OR(AX785="P", AX785="T", AX785="N"), 0, IF($C785="DM", $T785, IF(OR(AX785="Y", AX785="IR"),$AM785,IF(AX785="C", IF($BI785="Y", IF($AF785="N/A", $Q785, $AF785), IF($AG785="N/A", $T785,$AG785)))))))</f>
        <v>1</v>
      </c>
      <c r="BQ785" s="16">
        <f>IF(AY785="R", $CA785, IF(OR(AY785="P", AY785="T", AY785="N"), 0, IF($C785="DM", $T785, IF(OR(AY785="Y", AY785="IR"),$AM785,IF(AY785="C", IF($BI785="Y", IF($AF785="N/A", $Q785, $AF785), IF($AG785="N/A", $T785,$AG785)))))))</f>
        <v>1</v>
      </c>
      <c r="BR785" s="16">
        <f>IF(AZ785="R", $CA785, IF(OR(AZ785="P", AZ785="T", AZ785="N"), 0, IF($C785="DM", $T785, IF(OR(AZ785="Y", AZ785="IR"),$AM785,IF(AZ785="C", IF($BI785="Y", IF($AF785="N/A", $Q785, $AF785), IF($AG785="N/A", $T785,$AG785)))))))</f>
        <v>1</v>
      </c>
      <c r="BS785" s="16">
        <f>IF(BA785="R", $CA785, IF(OR(BA785="P", BA785="T", BA785="N"), 0, IF($C785="DM", $T785, IF(OR(BA785="Y", BA785="IR"),$AM785,IF(BA785="C", IF($BI785="Y", IF($AF785="N/A", $Q785, $AF785), IF($AG785="N/A", $T785,$AG785)))))))</f>
        <v>1</v>
      </c>
      <c r="BT785" s="16">
        <f>IF(BB785="R", $CA785, IF(OR(BB785="P", BB785="T", BB785="N"), 0, IF($C785="DM", $T785, IF(OR(BB785="Y", BB785="IR"),$AM785,IF(BB785="C", IF($BI785="Y", IF($BA785="C", IF($AF785="N/A", $Q785, $AF785), IF($AF785="N/A", $T785, $AM785)), IF($AG785="N/A", $T785,$AG785)))))))</f>
        <v>1</v>
      </c>
      <c r="BU785" s="16">
        <f>IF(BC785="R", $CA785, IF(OR(BC785="P", BC785="T", BC785="N"), 0, IF($C785="DM", $T785, IF(OR(BC785="Y", BC785="IR"),$AM785,IF(BC785="C", IF($BI785="Y", IF($BA785="C", IF($AF785="N/A", $Q785, $AF785), IF($AF785="N/A", $T785, $AM785)), IF($AG785="N/A", $T785,$AG785)))))))</f>
        <v>1</v>
      </c>
      <c r="BV785" s="16">
        <f>IF(BD785="R", $CA785, IF(OR(BD785="P", BD785="T", BD785="N"), 0, IF($C785="DM", $T785, IF(OR(BD785="Y", BD785="IR"),$AM785,IF(BD785="C", IF($BI785="Y", IF($BA785="C", IF($AF785="N/A", $Q785, $AF785), IF($AF785="N/A", $T785, $AM785)), IF($AG785="N/A", $T785,$AG785)))))))</f>
        <v>1</v>
      </c>
      <c r="BW785" s="16">
        <f>IF(BE785="R", $CA785, IF(OR(BE785="P", BE785="T", BE785="N"), 0, IF($C785="DM", $T785, IF(OR(BE785="Y", BE785="IR"),$AM785,IF(BE785="C", IF($BI785="Y", IF($BA785="C", IF($AF785="N/A", $Q785, $AF785), IF($AF785="N/A", $T785, $AM785)), IF($AG785="N/A", $T785,$AG785)))))))</f>
        <v>1</v>
      </c>
      <c r="BX785" s="16">
        <f>IF(BF785="R", $CA785, IF(OR(BF785="P", BF785="T", BF785="N"), 0, IF($C785="DM", $T785, IF(OR(BF785="Y", BF785="IR"),$AM785,IF(BF785="C", IF($BI785="Y", IF($BA785="C", IF($AF785="N/A", $Q785, $AF785), IF($AF785="N/A", $T785, $AM785)), IF($AG785="N/A", $T785,$AG785)))))))</f>
        <v>1</v>
      </c>
      <c r="BY785" s="16">
        <f>IF(BG785="R", $CA785, IF(OR(BG785="P", BG785="T", BG785="N"), 0, IF($C785="DM", $T785, IF(OR(BG785="Y", BG785="IR"),$AM785,IF(BG785="C", IF($BI785="Y", IF($BA785="C", IF($AF785="N/A", $Q785, $AF785), IF($AF785="N/A", $T785, $AM785)), IF($AG785="N/A", $T785,$AG785)))))))</f>
        <v>1</v>
      </c>
      <c r="BZ785" s="16">
        <f>IF(BH785="R", $CA785, IF(OR(BH785="P", BH785="T", BH785="N"), 0, IF($C785="DM", $T785, IF(OR(BH785="Y", BH785="IR"),$AM785,IF(BH785="C", IF($BI785="Y", IF($BA785="C", IF($AF785="N/A", $Q785, $AF785), IF($AF785="N/A", $T785, $AM785)), IF($AG785="N/A", $T785,$AG785)))))))</f>
        <v>1</v>
      </c>
      <c r="CA785" s="15" t="s">
        <v>75</v>
      </c>
      <c r="CB785" s="16">
        <f>BZ785</f>
        <v>1</v>
      </c>
      <c r="CC785" s="15" t="str">
        <f>IF(OR($BH785="T", $BH785="R"), 0, IF($BH785="C", IF($BI785="Y", IF($BA785="C", 0, IF(AF785="N/A", Q785-T785, AF785-AG785)), IF($AF785="N/A", U785, AH785)), AN785))</f>
        <v>N/A</v>
      </c>
      <c r="CD785" s="15" t="str">
        <f>IF(OR($BH785="T", $BH785="R"), 0, IF($BH785="C", IF($BI785="Y", 0, IF($AF785="N/A", V785, AI785)), AO785))</f>
        <v>N/A</v>
      </c>
      <c r="CE785" s="15" t="str">
        <f>IF(OR($BH785="T", $BH785="R"), 0, IF($BH785="C", IF($BI785="Y", 0, IF($AF785="N/A", W785, AJ785)), AP785))</f>
        <v>N/A</v>
      </c>
      <c r="CF785" s="15" t="str">
        <f>IF(OR($BH785="T", $BH785="R"), 0, IF($BH785="C", IF($BI785="Y", 0, IF($AF785="N/A", X785, AK785)), AQ785))</f>
        <v>N/A</v>
      </c>
      <c r="CG785" t="str">
        <f>IF(AC785="N/A", "S:"&amp;L785&amp;" G:"&amp;M785&amp;" GR:"&amp;Q785, IF(AC785=0, "S:"&amp;L785&amp;" G:"&amp;M785&amp;" GR:"&amp;Q785, "S:"&amp;L785&amp;"/"&amp;AD785&amp;" G:"&amp;AE785&amp;" GR:"&amp;AF785))</f>
        <v>S:0 G:1 GR:1</v>
      </c>
    </row>
    <row r="786" spans="1:85" x14ac:dyDescent="0.25">
      <c r="A786" s="14">
        <v>4742</v>
      </c>
      <c r="B786" s="15" t="s">
        <v>2575</v>
      </c>
      <c r="C786" s="15" t="s">
        <v>72</v>
      </c>
      <c r="D786" s="15" t="s">
        <v>60</v>
      </c>
      <c r="E786" s="15">
        <f>VLOOKUP(B786, 'Rookie Year'!$A$2:$B$55679,2,FALSE)</f>
        <v>2022</v>
      </c>
      <c r="F786" s="15">
        <v>2022</v>
      </c>
      <c r="G786" s="15" t="s">
        <v>40</v>
      </c>
      <c r="H786" s="15" t="s">
        <v>2173</v>
      </c>
      <c r="I786" s="16">
        <v>4</v>
      </c>
      <c r="J786" s="15">
        <v>4</v>
      </c>
      <c r="K786" s="17">
        <f>IF(AND(G786&lt;&gt;"N",R786="N/A"), IF(I786&lt;4, 0, 0.25),IF(I786=1, IF(J786=1,0.25, 0.25), IF(I786&lt;13, 0.25, IF(I786&lt;26, 0.4, IF(I786&lt;51, 0.6, 0.75)))))</f>
        <v>0.25</v>
      </c>
      <c r="L786" s="16">
        <f>I786-M786</f>
        <v>3</v>
      </c>
      <c r="M786" s="16">
        <f>ROUNDUP(I786*K786,0)</f>
        <v>1</v>
      </c>
      <c r="N786" s="16">
        <f>M786*J786</f>
        <v>4</v>
      </c>
      <c r="O786" s="16">
        <v>2</v>
      </c>
      <c r="P786" s="16">
        <v>0</v>
      </c>
      <c r="Q786" s="16">
        <f>N786-O786-P786</f>
        <v>2</v>
      </c>
      <c r="R786" s="15" t="s">
        <v>75</v>
      </c>
      <c r="S786" s="15">
        <f>IF(R786="N/A", J786-($B$1-F786), J786-($B$1-R786))</f>
        <v>2</v>
      </c>
      <c r="T786" s="16">
        <v>1</v>
      </c>
      <c r="U786" s="16">
        <v>1</v>
      </c>
      <c r="V786" s="16" t="str">
        <f>IF($S786&lt;3, "N/A", $M786)</f>
        <v>N/A</v>
      </c>
      <c r="W786" s="16" t="str">
        <f>IF($S786&lt;4, "N/A", $M786)</f>
        <v>N/A</v>
      </c>
      <c r="X786" s="16" t="str">
        <f>IF($S786&lt;5, "N/A", $M786)</f>
        <v>N/A</v>
      </c>
      <c r="Y786" s="15" t="str">
        <f>IF(SUM(T786:X786)&lt;&gt;Q786, "CHECK", "OK")</f>
        <v>OK</v>
      </c>
      <c r="Z786" s="15" t="str">
        <f>IF(F786=$B$1, "No", IF(S786=1, "Yes", "No"))</f>
        <v>No</v>
      </c>
      <c r="AA786" s="18" t="str">
        <f>IF(C786="DM", "N/A", IF(Z786="No","N/A",VLOOKUP(B786,'Extension List'!$A$3:$R$1972,18,FALSE)))</f>
        <v>N/A</v>
      </c>
      <c r="AB786" s="15" t="str">
        <f>IF(C786="DM", "N/A", IF(Z786="No","N/A",VLOOKUP(B786,'Extension List'!$A$3:$T$1972,20,FALSE)))</f>
        <v>N/A</v>
      </c>
      <c r="AC786" s="15" t="str">
        <f>IF(AA786="N/A", "N/A", 0)</f>
        <v>N/A</v>
      </c>
      <c r="AD786" s="16" t="str">
        <f>IF(AE786="N/A", "N/A", AA786-AE786)</f>
        <v>N/A</v>
      </c>
      <c r="AE786" s="16" t="str">
        <f>IF(AA786="N/A", "N/A", IF(AC786&gt;0, IF(AA786&lt;13, ROUNDUP(0.25*AA786,0), IF(AA786&lt;26, ROUNDUP(0.4*AA786,0), IF(AA786&lt;51, ROUNDUP(0.6*AA786,0), ROUNDUP(0.75*AA786,0)))), "N/A"))</f>
        <v>N/A</v>
      </c>
      <c r="AF786" s="16" t="str">
        <f>IF(AD786="N/A","N/A", (AE786*AC786)+Q786)</f>
        <v>N/A</v>
      </c>
      <c r="AG786" s="16" t="str">
        <f>IF($AF786="N/A", "N/A", "TBC")</f>
        <v>N/A</v>
      </c>
      <c r="AH786" s="16" t="str">
        <f>IF($AF786="N/A", "N/A", "TBC")</f>
        <v>N/A</v>
      </c>
      <c r="AI786" s="16" t="str">
        <f>IF($AF786="N/A","N/A",IF(AC786&gt;1,"TBC","N/A"))</f>
        <v>N/A</v>
      </c>
      <c r="AJ786" s="16" t="str">
        <f>IF($AF786="N/A","N/A",IF(AC786&gt;2,"TBC","N/A"))</f>
        <v>N/A</v>
      </c>
      <c r="AK786" s="16" t="str">
        <f>IF($AF786="N/A","N/A",IF(AC786&gt;3,"TBC","N/A"))</f>
        <v>N/A</v>
      </c>
      <c r="AL786" s="16" t="str">
        <f>IF(AC786="N/A","N/A",IF(AC786&gt;0,IF(SUM(AG786:AK786)&lt;&gt;AF786,"CHECK","OK"),"N/A"))</f>
        <v>N/A</v>
      </c>
      <c r="AM786" s="16">
        <f>IF(AD786="N/A", L786+T786, L786+AG786)</f>
        <v>4</v>
      </c>
      <c r="AN786" s="16">
        <f>IF(AD786="N/A", IF(U786="N/A", "N/A", L786+U786), AD786+AH786)</f>
        <v>4</v>
      </c>
      <c r="AO786" s="16" t="str">
        <f>IF(AD786="N/A", IF(V786="N/A", "N/A", L786+V786), IF(AI786="N/A", "N/A", AD786+AI786))</f>
        <v>N/A</v>
      </c>
      <c r="AP786" s="16" t="str">
        <f>IF(AD786="N/A", IF(W786="N/A", "N/A", L786+W786), IF(AJ786="N/A", "N/A", AD786+AJ786))</f>
        <v>N/A</v>
      </c>
      <c r="AQ786" s="16" t="str">
        <f>IF(AD786="N/A", IF(X786="N/A", "N/A", L786+X786), IF(AK786="N/A", "N/A", AD786+AK786))</f>
        <v>N/A</v>
      </c>
      <c r="AR786" s="15" t="s">
        <v>40</v>
      </c>
      <c r="AS786" s="15" t="s">
        <v>40</v>
      </c>
      <c r="AT786" s="15" t="s">
        <v>40</v>
      </c>
      <c r="AU786" s="15" t="s">
        <v>40</v>
      </c>
      <c r="AV786" s="15" t="s">
        <v>40</v>
      </c>
      <c r="AW786" s="15" t="s">
        <v>40</v>
      </c>
      <c r="AX786" s="15" t="s">
        <v>40</v>
      </c>
      <c r="AY786" s="15" t="s">
        <v>40</v>
      </c>
      <c r="AZ786" s="15" t="s">
        <v>40</v>
      </c>
      <c r="BA786" s="15" t="s">
        <v>40</v>
      </c>
      <c r="BB786" s="15" t="s">
        <v>40</v>
      </c>
      <c r="BC786" s="15" t="s">
        <v>40</v>
      </c>
      <c r="BD786" s="15" t="s">
        <v>40</v>
      </c>
      <c r="BE786" s="15" t="s">
        <v>40</v>
      </c>
      <c r="BF786" s="15" t="s">
        <v>40</v>
      </c>
      <c r="BG786" s="15" t="s">
        <v>40</v>
      </c>
      <c r="BH786" s="15" t="s">
        <v>40</v>
      </c>
      <c r="BI786" s="15"/>
      <c r="BJ786" s="16">
        <f>IF(AR786="R", $CA786, IF(OR(AR786="P", AR786="T", AR786="N"), 0, IF($C786="DM", $T786, IF(OR(AR786="Y", AR786="IR"),$AM786,IF(AR786="C", IF($BI786="Y", IF($AF786="N/A", $Q786, $AF786), IF($AG786="N/A", $T786,$AG786)))))))</f>
        <v>1</v>
      </c>
      <c r="BK786" s="16">
        <f>IF(AS786="R", $CA786, IF(OR(AS786="P", AS786="T", AS786="N"), 0, IF($C786="DM", $T786, IF(OR(AS786="Y", AS786="IR"),$AM786,IF(AS786="C", IF($BI786="Y", IF($AF786="N/A", $Q786, $AF786), IF($AG786="N/A", $T786,$AG786)))))))</f>
        <v>1</v>
      </c>
      <c r="BL786" s="16">
        <f>IF(AT786="R", $CA786, IF(OR(AT786="P", AT786="T", AT786="N"), 0, IF($C786="DM", $T786, IF(OR(AT786="Y", AT786="IR"),$AM786,IF(AT786="C", IF($BI786="Y", IF($AF786="N/A", $Q786, $AF786), IF($AG786="N/A", $T786,$AG786)))))))</f>
        <v>1</v>
      </c>
      <c r="BM786" s="16">
        <f>IF(AU786="R", $CA786, IF(OR(AU786="P", AU786="T", AU786="N"), 0, IF($C786="DM", $T786, IF(OR(AU786="Y", AU786="IR"),$AM786,IF(AU786="C", IF($BI786="Y", IF($AF786="N/A", $Q786, $AF786), IF($AG786="N/A", $T786,$AG786)))))))</f>
        <v>1</v>
      </c>
      <c r="BN786" s="16">
        <f>IF(AV786="R", $CA786, IF(OR(AV786="P", AV786="T", AV786="N"), 0, IF($C786="DM", $T786, IF(OR(AV786="Y", AV786="IR"),$AM786,IF(AV786="C", IF($BI786="Y", IF($AF786="N/A", $Q786, $AF786), IF($AG786="N/A", $T786,$AG786)))))))</f>
        <v>1</v>
      </c>
      <c r="BO786" s="16">
        <f>IF(AW786="R", $CA786, IF(OR(AW786="P", AW786="T", AW786="N"), 0, IF($C786="DM", $T786, IF(OR(AW786="Y", AW786="IR"),$AM786,IF(AW786="C", IF($BI786="Y", IF($AF786="N/A", $Q786, $AF786), IF($AG786="N/A", $T786,$AG786)))))))</f>
        <v>1</v>
      </c>
      <c r="BP786" s="16">
        <f>IF(AX786="R", $CA786, IF(OR(AX786="P", AX786="T", AX786="N"), 0, IF($C786="DM", $T786, IF(OR(AX786="Y", AX786="IR"),$AM786,IF(AX786="C", IF($BI786="Y", IF($AF786="N/A", $Q786, $AF786), IF($AG786="N/A", $T786,$AG786)))))))</f>
        <v>1</v>
      </c>
      <c r="BQ786" s="16">
        <f>IF(AY786="R", $CA786, IF(OR(AY786="P", AY786="T", AY786="N"), 0, IF($C786="DM", $T786, IF(OR(AY786="Y", AY786="IR"),$AM786,IF(AY786="C", IF($BI786="Y", IF($AF786="N/A", $Q786, $AF786), IF($AG786="N/A", $T786,$AG786)))))))</f>
        <v>1</v>
      </c>
      <c r="BR786" s="16">
        <f>IF(AZ786="R", $CA786, IF(OR(AZ786="P", AZ786="T", AZ786="N"), 0, IF($C786="DM", $T786, IF(OR(AZ786="Y", AZ786="IR"),$AM786,IF(AZ786="C", IF($BI786="Y", IF($AF786="N/A", $Q786, $AF786), IF($AG786="N/A", $T786,$AG786)))))))</f>
        <v>1</v>
      </c>
      <c r="BS786" s="16">
        <f>IF(BA786="R", $CA786, IF(OR(BA786="P", BA786="T", BA786="N"), 0, IF($C786="DM", $T786, IF(OR(BA786="Y", BA786="IR"),$AM786,IF(BA786="C", IF($BI786="Y", IF($AF786="N/A", $Q786, $AF786), IF($AG786="N/A", $T786,$AG786)))))))</f>
        <v>1</v>
      </c>
      <c r="BT786" s="16">
        <f>IF(BB786="R", $CA786, IF(OR(BB786="P", BB786="T", BB786="N"), 0, IF($C786="DM", $T786, IF(OR(BB786="Y", BB786="IR"),$AM786,IF(BB786="C", IF($BI786="Y", IF($BA786="C", IF($AF786="N/A", $Q786, $AF786), IF($AF786="N/A", $T786, $AM786)), IF($AG786="N/A", $T786,$AG786)))))))</f>
        <v>1</v>
      </c>
      <c r="BU786" s="16">
        <f>IF(BC786="R", $CA786, IF(OR(BC786="P", BC786="T", BC786="N"), 0, IF($C786="DM", $T786, IF(OR(BC786="Y", BC786="IR"),$AM786,IF(BC786="C", IF($BI786="Y", IF($BA786="C", IF($AF786="N/A", $Q786, $AF786), IF($AF786="N/A", $T786, $AM786)), IF($AG786="N/A", $T786,$AG786)))))))</f>
        <v>1</v>
      </c>
      <c r="BV786" s="16">
        <f>IF(BD786="R", $CA786, IF(OR(BD786="P", BD786="T", BD786="N"), 0, IF($C786="DM", $T786, IF(OR(BD786="Y", BD786="IR"),$AM786,IF(BD786="C", IF($BI786="Y", IF($BA786="C", IF($AF786="N/A", $Q786, $AF786), IF($AF786="N/A", $T786, $AM786)), IF($AG786="N/A", $T786,$AG786)))))))</f>
        <v>1</v>
      </c>
      <c r="BW786" s="16">
        <f>IF(BE786="R", $CA786, IF(OR(BE786="P", BE786="T", BE786="N"), 0, IF($C786="DM", $T786, IF(OR(BE786="Y", BE786="IR"),$AM786,IF(BE786="C", IF($BI786="Y", IF($BA786="C", IF($AF786="N/A", $Q786, $AF786), IF($AF786="N/A", $T786, $AM786)), IF($AG786="N/A", $T786,$AG786)))))))</f>
        <v>1</v>
      </c>
      <c r="BX786" s="16">
        <f>IF(BF786="R", $CA786, IF(OR(BF786="P", BF786="T", BF786="N"), 0, IF($C786="DM", $T786, IF(OR(BF786="Y", BF786="IR"),$AM786,IF(BF786="C", IF($BI786="Y", IF($BA786="C", IF($AF786="N/A", $Q786, $AF786), IF($AF786="N/A", $T786, $AM786)), IF($AG786="N/A", $T786,$AG786)))))))</f>
        <v>1</v>
      </c>
      <c r="BY786" s="16">
        <f>IF(BG786="R", $CA786, IF(OR(BG786="P", BG786="T", BG786="N"), 0, IF($C786="DM", $T786, IF(OR(BG786="Y", BG786="IR"),$AM786,IF(BG786="C", IF($BI786="Y", IF($BA786="C", IF($AF786="N/A", $Q786, $AF786), IF($AF786="N/A", $T786, $AM786)), IF($AG786="N/A", $T786,$AG786)))))))</f>
        <v>1</v>
      </c>
      <c r="BZ786" s="16">
        <f>IF(BH786="R", $CA786, IF(OR(BH786="P", BH786="T", BH786="N"), 0, IF($C786="DM", $T786, IF(OR(BH786="Y", BH786="IR"),$AM786,IF(BH786="C", IF($BI786="Y", IF($BA786="C", IF($AF786="N/A", $Q786, $AF786), IF($AF786="N/A", $T786, $AM786)), IF($AG786="N/A", $T786,$AG786)))))))</f>
        <v>1</v>
      </c>
      <c r="CA786" s="15" t="s">
        <v>75</v>
      </c>
      <c r="CB786" s="16">
        <f>BZ786</f>
        <v>1</v>
      </c>
      <c r="CC786" s="15">
        <f>IF(OR($BH786="T", $BH786="R"), 0, IF($BH786="C", IF($BI786="Y", IF($BA786="C", 0, IF(AF786="N/A", Q786-T786, AF786-AG786)), IF($AF786="N/A", U786, AH786)), AN786))</f>
        <v>4</v>
      </c>
      <c r="CD786" s="15" t="str">
        <f>IF(OR($BH786="T", $BH786="R"), 0, IF($BH786="C", IF($BI786="Y", 0, IF($AF786="N/A", V786, AI786)), AO786))</f>
        <v>N/A</v>
      </c>
      <c r="CE786" s="15" t="str">
        <f>IF(OR($BH786="T", $BH786="R"), 0, IF($BH786="C", IF($BI786="Y", 0, IF($AF786="N/A", W786, AJ786)), AP786))</f>
        <v>N/A</v>
      </c>
      <c r="CF786" s="15" t="str">
        <f>IF(OR($BH786="T", $BH786="R"), 0, IF($BH786="C", IF($BI786="Y", 0, IF($AF786="N/A", X786, AK786)), AQ786))</f>
        <v>N/A</v>
      </c>
      <c r="CG786" t="str">
        <f>IF(AC786="N/A", "S:"&amp;L786&amp;" G:"&amp;M786&amp;" GR:"&amp;Q786, IF(AC786=0, "S:"&amp;L786&amp;" G:"&amp;M786&amp;" GR:"&amp;Q786, "S:"&amp;L786&amp;"/"&amp;AD786&amp;" G:"&amp;AE786&amp;" GR:"&amp;AF786))</f>
        <v>S:3 G:1 GR:2</v>
      </c>
    </row>
    <row r="787" spans="1:85" x14ac:dyDescent="0.25">
      <c r="A787" s="14">
        <v>5093</v>
      </c>
      <c r="B787" s="15" t="s">
        <v>2703</v>
      </c>
      <c r="C787" s="15" t="s">
        <v>72</v>
      </c>
      <c r="D787" s="15" t="s">
        <v>60</v>
      </c>
      <c r="E787" s="15">
        <f>VLOOKUP(B787, 'Rookie Year'!$A$2:$B$55679,2,FALSE)</f>
        <v>2017</v>
      </c>
      <c r="F787" s="15">
        <v>2023</v>
      </c>
      <c r="G787" s="15" t="s">
        <v>42</v>
      </c>
      <c r="H787" s="15" t="s">
        <v>1928</v>
      </c>
      <c r="I787" s="16">
        <v>2</v>
      </c>
      <c r="J787" s="15">
        <v>3</v>
      </c>
      <c r="K787" s="17">
        <f>IF(AND(G787&lt;&gt;"N",R787="N/A"), IF(I787&lt;4, 0, 0.25),IF(I787=1, IF(J787=1,0.25, 0.25), IF(I787&lt;13, 0.25, IF(I787&lt;26, 0.4, IF(I787&lt;51, 0.6, 0.75)))))</f>
        <v>0.25</v>
      </c>
      <c r="L787" s="16">
        <f>I787-M787</f>
        <v>1</v>
      </c>
      <c r="M787" s="16">
        <f>ROUNDUP(I787*K787,0)</f>
        <v>1</v>
      </c>
      <c r="N787" s="16">
        <f>M787*J787</f>
        <v>3</v>
      </c>
      <c r="O787" s="16">
        <v>1</v>
      </c>
      <c r="P787" s="16">
        <v>0</v>
      </c>
      <c r="Q787" s="16">
        <f>N787-O787-P787</f>
        <v>2</v>
      </c>
      <c r="R787" s="15" t="s">
        <v>75</v>
      </c>
      <c r="S787" s="15">
        <f>IF(R787="N/A", J787-($B$1-F787), J787-($B$1-R787))</f>
        <v>2</v>
      </c>
      <c r="T787" s="16">
        <v>1</v>
      </c>
      <c r="U787" s="16">
        <v>1</v>
      </c>
      <c r="V787" s="16" t="str">
        <f>IF($S787&lt;3, "N/A", $M787)</f>
        <v>N/A</v>
      </c>
      <c r="W787" s="16" t="str">
        <f>IF($S787&lt;4, "N/A", $M787)</f>
        <v>N/A</v>
      </c>
      <c r="X787" s="16" t="str">
        <f>IF($S787&lt;5, "N/A", $M787)</f>
        <v>N/A</v>
      </c>
      <c r="Y787" s="15" t="str">
        <f>IF(SUM(T787:X787)&lt;&gt;Q787, "CHECK", "OK")</f>
        <v>OK</v>
      </c>
      <c r="Z787" s="15" t="str">
        <f>IF(F787=$B$1, "No", IF(S787=1, "Yes", "No"))</f>
        <v>No</v>
      </c>
      <c r="AA787" s="18" t="str">
        <f>IF(C787="DM", "N/A", IF(Z787="No","N/A",VLOOKUP(B787,'Extension List'!$A$3:$R$1972,18,FALSE)))</f>
        <v>N/A</v>
      </c>
      <c r="AB787" s="15" t="str">
        <f>IF(C787="DM", "N/A", IF(Z787="No","N/A",VLOOKUP(B787,'Extension List'!$A$3:$T$1972,20,FALSE)))</f>
        <v>N/A</v>
      </c>
      <c r="AC787" s="15" t="str">
        <f>IF(AA787="N/A", "N/A", 0)</f>
        <v>N/A</v>
      </c>
      <c r="AD787" s="16" t="str">
        <f>IF(AE787="N/A", "N/A", AA787-AE787)</f>
        <v>N/A</v>
      </c>
      <c r="AE787" s="16" t="str">
        <f>IF(AA787="N/A", "N/A", IF(AC787&gt;0, IF(AA787&lt;13, ROUNDUP(0.25*AA787,0), IF(AA787&lt;26, ROUNDUP(0.4*AA787,0), IF(AA787&lt;51, ROUNDUP(0.6*AA787,0), ROUNDUP(0.75*AA787,0)))), "N/A"))</f>
        <v>N/A</v>
      </c>
      <c r="AF787" s="16" t="str">
        <f>IF(AD787="N/A","N/A", (AE787*AC787)+Q787)</f>
        <v>N/A</v>
      </c>
      <c r="AG787" s="16" t="str">
        <f>IF($AF787="N/A", "N/A", "TBC")</f>
        <v>N/A</v>
      </c>
      <c r="AH787" s="16" t="str">
        <f>IF($AF787="N/A", "N/A", "TBC")</f>
        <v>N/A</v>
      </c>
      <c r="AI787" s="16" t="str">
        <f>IF($AF787="N/A","N/A",IF(AC787&gt;1,"TBC","N/A"))</f>
        <v>N/A</v>
      </c>
      <c r="AJ787" s="16" t="str">
        <f>IF($AF787="N/A","N/A",IF(AC787&gt;2,"TBC","N/A"))</f>
        <v>N/A</v>
      </c>
      <c r="AK787" s="16" t="str">
        <f>IF($AF787="N/A","N/A",IF(AC787&gt;3,"TBC","N/A"))</f>
        <v>N/A</v>
      </c>
      <c r="AL787" s="16" t="str">
        <f>IF(AC787="N/A","N/A",IF(AC787&gt;0,IF(SUM(AG787:AK787)&lt;&gt;AF787,"CHECK","OK"),"N/A"))</f>
        <v>N/A</v>
      </c>
      <c r="AM787" s="16">
        <f>IF(AD787="N/A", L787+T787, L787+AG787)</f>
        <v>2</v>
      </c>
      <c r="AN787" s="16">
        <f>IF(AD787="N/A", IF(U787="N/A", "N/A", L787+U787), AD787+AH787)</f>
        <v>2</v>
      </c>
      <c r="AO787" s="16" t="str">
        <f>IF(AD787="N/A", IF(V787="N/A", "N/A", L787+V787), IF(AI787="N/A", "N/A", AD787+AI787))</f>
        <v>N/A</v>
      </c>
      <c r="AP787" s="16" t="str">
        <f>IF(AD787="N/A", IF(W787="N/A", "N/A", L787+W787), IF(AJ787="N/A", "N/A", AD787+AJ787))</f>
        <v>N/A</v>
      </c>
      <c r="AQ787" s="16" t="str">
        <f>IF(AD787="N/A", IF(X787="N/A", "N/A", L787+X787), IF(AK787="N/A", "N/A", AD787+AK787))</f>
        <v>N/A</v>
      </c>
      <c r="AR787" s="15" t="s">
        <v>40</v>
      </c>
      <c r="AS787" s="15" t="s">
        <v>40</v>
      </c>
      <c r="AT787" s="15" t="s">
        <v>40</v>
      </c>
      <c r="AU787" s="15" t="s">
        <v>40</v>
      </c>
      <c r="AV787" s="15" t="s">
        <v>40</v>
      </c>
      <c r="AW787" s="15" t="s">
        <v>40</v>
      </c>
      <c r="AX787" s="15" t="s">
        <v>40</v>
      </c>
      <c r="AY787" s="15" t="s">
        <v>40</v>
      </c>
      <c r="AZ787" s="15" t="s">
        <v>40</v>
      </c>
      <c r="BA787" s="15" t="s">
        <v>40</v>
      </c>
      <c r="BB787" s="15" t="s">
        <v>40</v>
      </c>
      <c r="BC787" s="15" t="s">
        <v>40</v>
      </c>
      <c r="BD787" s="15" t="s">
        <v>40</v>
      </c>
      <c r="BE787" s="15" t="s">
        <v>40</v>
      </c>
      <c r="BF787" s="15" t="s">
        <v>40</v>
      </c>
      <c r="BG787" s="15" t="s">
        <v>40</v>
      </c>
      <c r="BH787" s="15" t="s">
        <v>40</v>
      </c>
      <c r="BI787" s="15"/>
      <c r="BJ787" s="16">
        <f>IF(AR787="R", $CA787, IF(OR(AR787="P", AR787="T", AR787="N"), 0, IF($C787="DM", $T787, IF(OR(AR787="Y", AR787="IR"),$AM787,IF(AR787="C", IF($BI787="Y", IF($AF787="N/A", $Q787, $AF787), IF($AG787="N/A", $T787,$AG787)))))))</f>
        <v>1</v>
      </c>
      <c r="BK787" s="16">
        <f>IF(AS787="R", $CA787, IF(OR(AS787="P", AS787="T", AS787="N"), 0, IF($C787="DM", $T787, IF(OR(AS787="Y", AS787="IR"),$AM787,IF(AS787="C", IF($BI787="Y", IF($AF787="N/A", $Q787, $AF787), IF($AG787="N/A", $T787,$AG787)))))))</f>
        <v>1</v>
      </c>
      <c r="BL787" s="16">
        <f>IF(AT787="R", $CA787, IF(OR(AT787="P", AT787="T", AT787="N"), 0, IF($C787="DM", $T787, IF(OR(AT787="Y", AT787="IR"),$AM787,IF(AT787="C", IF($BI787="Y", IF($AF787="N/A", $Q787, $AF787), IF($AG787="N/A", $T787,$AG787)))))))</f>
        <v>1</v>
      </c>
      <c r="BM787" s="16">
        <f>IF(AU787="R", $CA787, IF(OR(AU787="P", AU787="T", AU787="N"), 0, IF($C787="DM", $T787, IF(OR(AU787="Y", AU787="IR"),$AM787,IF(AU787="C", IF($BI787="Y", IF($AF787="N/A", $Q787, $AF787), IF($AG787="N/A", $T787,$AG787)))))))</f>
        <v>1</v>
      </c>
      <c r="BN787" s="16">
        <f>IF(AV787="R", $CA787, IF(OR(AV787="P", AV787="T", AV787="N"), 0, IF($C787="DM", $T787, IF(OR(AV787="Y", AV787="IR"),$AM787,IF(AV787="C", IF($BI787="Y", IF($AF787="N/A", $Q787, $AF787), IF($AG787="N/A", $T787,$AG787)))))))</f>
        <v>1</v>
      </c>
      <c r="BO787" s="16">
        <f>IF(AW787="R", $CA787, IF(OR(AW787="P", AW787="T", AW787="N"), 0, IF($C787="DM", $T787, IF(OR(AW787="Y", AW787="IR"),$AM787,IF(AW787="C", IF($BI787="Y", IF($AF787="N/A", $Q787, $AF787), IF($AG787="N/A", $T787,$AG787)))))))</f>
        <v>1</v>
      </c>
      <c r="BP787" s="16">
        <f>IF(AX787="R", $CA787, IF(OR(AX787="P", AX787="T", AX787="N"), 0, IF($C787="DM", $T787, IF(OR(AX787="Y", AX787="IR"),$AM787,IF(AX787="C", IF($BI787="Y", IF($AF787="N/A", $Q787, $AF787), IF($AG787="N/A", $T787,$AG787)))))))</f>
        <v>1</v>
      </c>
      <c r="BQ787" s="16">
        <f>IF(AY787="R", $CA787, IF(OR(AY787="P", AY787="T", AY787="N"), 0, IF($C787="DM", $T787, IF(OR(AY787="Y", AY787="IR"),$AM787,IF(AY787="C", IF($BI787="Y", IF($AF787="N/A", $Q787, $AF787), IF($AG787="N/A", $T787,$AG787)))))))</f>
        <v>1</v>
      </c>
      <c r="BR787" s="16">
        <f>IF(AZ787="R", $CA787, IF(OR(AZ787="P", AZ787="T", AZ787="N"), 0, IF($C787="DM", $T787, IF(OR(AZ787="Y", AZ787="IR"),$AM787,IF(AZ787="C", IF($BI787="Y", IF($AF787="N/A", $Q787, $AF787), IF($AG787="N/A", $T787,$AG787)))))))</f>
        <v>1</v>
      </c>
      <c r="BS787" s="16">
        <f>IF(BA787="R", $CA787, IF(OR(BA787="P", BA787="T", BA787="N"), 0, IF($C787="DM", $T787, IF(OR(BA787="Y", BA787="IR"),$AM787,IF(BA787="C", IF($BI787="Y", IF($AF787="N/A", $Q787, $AF787), IF($AG787="N/A", $T787,$AG787)))))))</f>
        <v>1</v>
      </c>
      <c r="BT787" s="16">
        <f>IF(BB787="R", $CA787, IF(OR(BB787="P", BB787="T", BB787="N"), 0, IF($C787="DM", $T787, IF(OR(BB787="Y", BB787="IR"),$AM787,IF(BB787="C", IF($BI787="Y", IF($BA787="C", IF($AF787="N/A", $Q787, $AF787), IF($AF787="N/A", $T787, $AM787)), IF($AG787="N/A", $T787,$AG787)))))))</f>
        <v>1</v>
      </c>
      <c r="BU787" s="16">
        <f>IF(BC787="R", $CA787, IF(OR(BC787="P", BC787="T", BC787="N"), 0, IF($C787="DM", $T787, IF(OR(BC787="Y", BC787="IR"),$AM787,IF(BC787="C", IF($BI787="Y", IF($BA787="C", IF($AF787="N/A", $Q787, $AF787), IF($AF787="N/A", $T787, $AM787)), IF($AG787="N/A", $T787,$AG787)))))))</f>
        <v>1</v>
      </c>
      <c r="BV787" s="16">
        <f>IF(BD787="R", $CA787, IF(OR(BD787="P", BD787="T", BD787="N"), 0, IF($C787="DM", $T787, IF(OR(BD787="Y", BD787="IR"),$AM787,IF(BD787="C", IF($BI787="Y", IF($BA787="C", IF($AF787="N/A", $Q787, $AF787), IF($AF787="N/A", $T787, $AM787)), IF($AG787="N/A", $T787,$AG787)))))))</f>
        <v>1</v>
      </c>
      <c r="BW787" s="16">
        <f>IF(BE787="R", $CA787, IF(OR(BE787="P", BE787="T", BE787="N"), 0, IF($C787="DM", $T787, IF(OR(BE787="Y", BE787="IR"),$AM787,IF(BE787="C", IF($BI787="Y", IF($BA787="C", IF($AF787="N/A", $Q787, $AF787), IF($AF787="N/A", $T787, $AM787)), IF($AG787="N/A", $T787,$AG787)))))))</f>
        <v>1</v>
      </c>
      <c r="BX787" s="16">
        <f>IF(BF787="R", $CA787, IF(OR(BF787="P", BF787="T", BF787="N"), 0, IF($C787="DM", $T787, IF(OR(BF787="Y", BF787="IR"),$AM787,IF(BF787="C", IF($BI787="Y", IF($BA787="C", IF($AF787="N/A", $Q787, $AF787), IF($AF787="N/A", $T787, $AM787)), IF($AG787="N/A", $T787,$AG787)))))))</f>
        <v>1</v>
      </c>
      <c r="BY787" s="16">
        <f>IF(BG787="R", $CA787, IF(OR(BG787="P", BG787="T", BG787="N"), 0, IF($C787="DM", $T787, IF(OR(BG787="Y", BG787="IR"),$AM787,IF(BG787="C", IF($BI787="Y", IF($BA787="C", IF($AF787="N/A", $Q787, $AF787), IF($AF787="N/A", $T787, $AM787)), IF($AG787="N/A", $T787,$AG787)))))))</f>
        <v>1</v>
      </c>
      <c r="BZ787" s="16">
        <f>IF(BH787="R", $CA787, IF(OR(BH787="P", BH787="T", BH787="N"), 0, IF($C787="DM", $T787, IF(OR(BH787="Y", BH787="IR"),$AM787,IF(BH787="C", IF($BI787="Y", IF($BA787="C", IF($AF787="N/A", $Q787, $AF787), IF($AF787="N/A", $T787, $AM787)), IF($AG787="N/A", $T787,$AG787)))))))</f>
        <v>1</v>
      </c>
      <c r="CA787" s="15" t="s">
        <v>75</v>
      </c>
      <c r="CB787" s="16">
        <f>BZ787</f>
        <v>1</v>
      </c>
      <c r="CC787" s="15">
        <f>IF(OR($BH787="T", $BH787="R"), 0, IF($BH787="C", IF($BI787="Y", IF($BA787="C", 0, IF(AF787="N/A", Q787-T787, AF787-AG787)), IF($AF787="N/A", U787, AH787)), AN787))</f>
        <v>2</v>
      </c>
      <c r="CD787" s="15" t="str">
        <f>IF(OR($BH787="T", $BH787="R"), 0, IF($BH787="C", IF($BI787="Y", 0, IF($AF787="N/A", V787, AI787)), AO787))</f>
        <v>N/A</v>
      </c>
      <c r="CE787" s="15" t="str">
        <f>IF(OR($BH787="T", $BH787="R"), 0, IF($BH787="C", IF($BI787="Y", 0, IF($AF787="N/A", W787, AJ787)), AP787))</f>
        <v>N/A</v>
      </c>
      <c r="CF787" s="15" t="str">
        <f>IF(OR($BH787="T", $BH787="R"), 0, IF($BH787="C", IF($BI787="Y", 0, IF($AF787="N/A", X787, AK787)), AQ787))</f>
        <v>N/A</v>
      </c>
      <c r="CG787" t="str">
        <f>IF(AC787="N/A", "S:"&amp;L787&amp;" G:"&amp;M787&amp;" GR:"&amp;Q787, IF(AC787=0, "S:"&amp;L787&amp;" G:"&amp;M787&amp;" GR:"&amp;Q787, "S:"&amp;L787&amp;"/"&amp;AD787&amp;" G:"&amp;AE787&amp;" GR:"&amp;AF787))</f>
        <v>S:1 G:1 GR:2</v>
      </c>
    </row>
    <row r="788" spans="1:85" x14ac:dyDescent="0.25">
      <c r="A788" s="14">
        <v>4072</v>
      </c>
      <c r="B788" s="15" t="s">
        <v>2281</v>
      </c>
      <c r="C788" s="15" t="s">
        <v>72</v>
      </c>
      <c r="D788" s="15" t="s">
        <v>60</v>
      </c>
      <c r="E788" s="15">
        <f>VLOOKUP(B788, 'Rookie Year'!$A$2:$B$55679,2,FALSE)</f>
        <v>2017</v>
      </c>
      <c r="F788" s="15">
        <v>2021</v>
      </c>
      <c r="G788" s="15" t="s">
        <v>42</v>
      </c>
      <c r="H788" s="15" t="s">
        <v>1928</v>
      </c>
      <c r="I788" s="16">
        <v>6</v>
      </c>
      <c r="J788" s="15">
        <v>4</v>
      </c>
      <c r="K788" s="17">
        <f>IF(AND(G788&lt;&gt;"N",R788="N/A"), IF(I788&lt;4, 0, 0.25),IF(I788=1, IF(J788=1,0.25, 0.25), IF(I788&lt;13, 0.25, IF(I788&lt;26, 0.4, IF(I788&lt;51, 0.6, 0.75)))))</f>
        <v>0.25</v>
      </c>
      <c r="L788" s="16">
        <f>I788-M788</f>
        <v>4</v>
      </c>
      <c r="M788" s="16">
        <f>ROUNDUP(I788*K788,0)</f>
        <v>2</v>
      </c>
      <c r="N788" s="16">
        <f>M788*J788</f>
        <v>8</v>
      </c>
      <c r="O788" s="16">
        <v>6</v>
      </c>
      <c r="P788" s="16">
        <v>0</v>
      </c>
      <c r="Q788" s="16">
        <f>N788-O788-P788</f>
        <v>2</v>
      </c>
      <c r="R788" s="15" t="s">
        <v>75</v>
      </c>
      <c r="S788" s="15">
        <f>IF(R788="N/A", J788-($B$1-F788), J788-($B$1-R788))</f>
        <v>1</v>
      </c>
      <c r="T788" s="16">
        <v>2</v>
      </c>
      <c r="U788" s="16" t="str">
        <f>IF($S788&lt;2, "N/A", $M788)</f>
        <v>N/A</v>
      </c>
      <c r="V788" s="16" t="str">
        <f>IF($S788&lt;3, "N/A", $M788)</f>
        <v>N/A</v>
      </c>
      <c r="W788" s="16" t="str">
        <f>IF($S788&lt;4, "N/A", $M788)</f>
        <v>N/A</v>
      </c>
      <c r="X788" s="16" t="str">
        <f>IF($S788&lt;5, "N/A", $M788)</f>
        <v>N/A</v>
      </c>
      <c r="Y788" s="15" t="str">
        <f>IF(SUM(T788:X788)&lt;&gt;Q788, "CHECK", "OK")</f>
        <v>OK</v>
      </c>
      <c r="Z788" s="15" t="str">
        <f>IF(F788=$B$1, "No", IF(S788=1, "Yes", "No"))</f>
        <v>Yes</v>
      </c>
      <c r="AA788" s="18" t="str">
        <f>IF(C788="DM", "N/A", IF(Z788="No","N/A",VLOOKUP(B788,'Extension List'!$A$3:$R$1972,18,FALSE)))</f>
        <v>N/A</v>
      </c>
      <c r="AB788" s="15" t="str">
        <f>IF(C788="DM", "N/A", IF(Z788="No","N/A",VLOOKUP(B788,'Extension List'!$A$3:$T$1972,20,FALSE)))</f>
        <v>N/A</v>
      </c>
      <c r="AC788" s="15" t="str">
        <f>IF(AA788="N/A", "N/A", 0)</f>
        <v>N/A</v>
      </c>
      <c r="AD788" s="16" t="str">
        <f>IF(AE788="N/A", "N/A", AA788-AE788)</f>
        <v>N/A</v>
      </c>
      <c r="AE788" s="16" t="str">
        <f>IF(AA788="N/A", "N/A", IF(AC788&gt;0, IF(AA788&lt;13, ROUNDUP(0.25*AA788,0), IF(AA788&lt;26, ROUNDUP(0.4*AA788,0), IF(AA788&lt;51, ROUNDUP(0.6*AA788,0), ROUNDUP(0.75*AA788,0)))), "N/A"))</f>
        <v>N/A</v>
      </c>
      <c r="AF788" s="16" t="str">
        <f>IF(AD788="N/A","N/A", (AE788*AC788)+Q788)</f>
        <v>N/A</v>
      </c>
      <c r="AG788" s="16" t="str">
        <f>IF($AF788="N/A", "N/A", "TBC")</f>
        <v>N/A</v>
      </c>
      <c r="AH788" s="16" t="str">
        <f>IF($AF788="N/A", "N/A", "TBC")</f>
        <v>N/A</v>
      </c>
      <c r="AI788" s="16" t="str">
        <f>IF($AF788="N/A","N/A",IF(AC788&gt;1,"TBC","N/A"))</f>
        <v>N/A</v>
      </c>
      <c r="AJ788" s="16" t="str">
        <f>IF($AF788="N/A","N/A",IF(AC788&gt;2,"TBC","N/A"))</f>
        <v>N/A</v>
      </c>
      <c r="AK788" s="16" t="str">
        <f>IF($AF788="N/A","N/A",IF(AC788&gt;3,"TBC","N/A"))</f>
        <v>N/A</v>
      </c>
      <c r="AL788" s="16" t="str">
        <f>IF(AC788="N/A","N/A",IF(AC788&gt;0,IF(SUM(AG788:AK788)&lt;&gt;AF788,"CHECK","OK"),"N/A"))</f>
        <v>N/A</v>
      </c>
      <c r="AM788" s="16">
        <f>IF(AD788="N/A", L788+T788, L788+AG788)</f>
        <v>6</v>
      </c>
      <c r="AN788" s="16" t="str">
        <f>IF(AD788="N/A", IF(U788="N/A", "N/A", L788+U788), AD788+AH788)</f>
        <v>N/A</v>
      </c>
      <c r="AO788" s="16" t="str">
        <f>IF(AD788="N/A", IF(V788="N/A", "N/A", L788+V788), IF(AI788="N/A", "N/A", AD788+AI788))</f>
        <v>N/A</v>
      </c>
      <c r="AP788" s="16" t="str">
        <f>IF(AD788="N/A", IF(W788="N/A", "N/A", L788+W788), IF(AJ788="N/A", "N/A", AD788+AJ788))</f>
        <v>N/A</v>
      </c>
      <c r="AQ788" s="16" t="str">
        <f>IF(AD788="N/A", IF(X788="N/A", "N/A", L788+X788), IF(AK788="N/A", "N/A", AD788+AK788))</f>
        <v>N/A</v>
      </c>
      <c r="AR788" s="15" t="s">
        <v>40</v>
      </c>
      <c r="AS788" s="15" t="s">
        <v>40</v>
      </c>
      <c r="AT788" s="15" t="s">
        <v>40</v>
      </c>
      <c r="AU788" s="15" t="s">
        <v>40</v>
      </c>
      <c r="AV788" s="15" t="s">
        <v>40</v>
      </c>
      <c r="AW788" s="15" t="s">
        <v>40</v>
      </c>
      <c r="AX788" s="15" t="s">
        <v>40</v>
      </c>
      <c r="AY788" s="15" t="s">
        <v>40</v>
      </c>
      <c r="AZ788" s="15" t="s">
        <v>40</v>
      </c>
      <c r="BA788" s="15" t="s">
        <v>40</v>
      </c>
      <c r="BB788" s="15" t="s">
        <v>40</v>
      </c>
      <c r="BC788" s="15" t="s">
        <v>40</v>
      </c>
      <c r="BD788" s="15" t="s">
        <v>40</v>
      </c>
      <c r="BE788" s="15" t="s">
        <v>40</v>
      </c>
      <c r="BF788" s="15" t="s">
        <v>40</v>
      </c>
      <c r="BG788" s="15" t="s">
        <v>40</v>
      </c>
      <c r="BH788" s="15" t="s">
        <v>40</v>
      </c>
      <c r="BI788" s="15"/>
      <c r="BJ788" s="16">
        <f>IF(AR788="R", $CA788, IF(OR(AR788="P", AR788="T", AR788="N"), 0, IF($C788="DM", $T788, IF(OR(AR788="Y", AR788="IR"),$AM788,IF(AR788="C", IF($BI788="Y", IF($AF788="N/A", $Q788, $AF788), IF($AG788="N/A", $T788,$AG788)))))))</f>
        <v>2</v>
      </c>
      <c r="BK788" s="16">
        <f>IF(AS788="R", $CA788, IF(OR(AS788="P", AS788="T", AS788="N"), 0, IF($C788="DM", $T788, IF(OR(AS788="Y", AS788="IR"),$AM788,IF(AS788="C", IF($BI788="Y", IF($AF788="N/A", $Q788, $AF788), IF($AG788="N/A", $T788,$AG788)))))))</f>
        <v>2</v>
      </c>
      <c r="BL788" s="16">
        <f>IF(AT788="R", $CA788, IF(OR(AT788="P", AT788="T", AT788="N"), 0, IF($C788="DM", $T788, IF(OR(AT788="Y", AT788="IR"),$AM788,IF(AT788="C", IF($BI788="Y", IF($AF788="N/A", $Q788, $AF788), IF($AG788="N/A", $T788,$AG788)))))))</f>
        <v>2</v>
      </c>
      <c r="BM788" s="16">
        <f>IF(AU788="R", $CA788, IF(OR(AU788="P", AU788="T", AU788="N"), 0, IF($C788="DM", $T788, IF(OR(AU788="Y", AU788="IR"),$AM788,IF(AU788="C", IF($BI788="Y", IF($AF788="N/A", $Q788, $AF788), IF($AG788="N/A", $T788,$AG788)))))))</f>
        <v>2</v>
      </c>
      <c r="BN788" s="16">
        <f>IF(AV788="R", $CA788, IF(OR(AV788="P", AV788="T", AV788="N"), 0, IF($C788="DM", $T788, IF(OR(AV788="Y", AV788="IR"),$AM788,IF(AV788="C", IF($BI788="Y", IF($AF788="N/A", $Q788, $AF788), IF($AG788="N/A", $T788,$AG788)))))))</f>
        <v>2</v>
      </c>
      <c r="BO788" s="16">
        <f>IF(AW788="R", $CA788, IF(OR(AW788="P", AW788="T", AW788="N"), 0, IF($C788="DM", $T788, IF(OR(AW788="Y", AW788="IR"),$AM788,IF(AW788="C", IF($BI788="Y", IF($AF788="N/A", $Q788, $AF788), IF($AG788="N/A", $T788,$AG788)))))))</f>
        <v>2</v>
      </c>
      <c r="BP788" s="16">
        <f>IF(AX788="R", $CA788, IF(OR(AX788="P", AX788="T", AX788="N"), 0, IF($C788="DM", $T788, IF(OR(AX788="Y", AX788="IR"),$AM788,IF(AX788="C", IF($BI788="Y", IF($AF788="N/A", $Q788, $AF788), IF($AG788="N/A", $T788,$AG788)))))))</f>
        <v>2</v>
      </c>
      <c r="BQ788" s="16">
        <f>IF(AY788="R", $CA788, IF(OR(AY788="P", AY788="T", AY788="N"), 0, IF($C788="DM", $T788, IF(OR(AY788="Y", AY788="IR"),$AM788,IF(AY788="C", IF($BI788="Y", IF($AF788="N/A", $Q788, $AF788), IF($AG788="N/A", $T788,$AG788)))))))</f>
        <v>2</v>
      </c>
      <c r="BR788" s="16">
        <f>IF(AZ788="R", $CA788, IF(OR(AZ788="P", AZ788="T", AZ788="N"), 0, IF($C788="DM", $T788, IF(OR(AZ788="Y", AZ788="IR"),$AM788,IF(AZ788="C", IF($BI788="Y", IF($AF788="N/A", $Q788, $AF788), IF($AG788="N/A", $T788,$AG788)))))))</f>
        <v>2</v>
      </c>
      <c r="BS788" s="16">
        <f>IF(BA788="R", $CA788, IF(OR(BA788="P", BA788="T", BA788="N"), 0, IF($C788="DM", $T788, IF(OR(BA788="Y", BA788="IR"),$AM788,IF(BA788="C", IF($BI788="Y", IF($AF788="N/A", $Q788, $AF788), IF($AG788="N/A", $T788,$AG788)))))))</f>
        <v>2</v>
      </c>
      <c r="BT788" s="16">
        <f>IF(BB788="R", $CA788, IF(OR(BB788="P", BB788="T", BB788="N"), 0, IF($C788="DM", $T788, IF(OR(BB788="Y", BB788="IR"),$AM788,IF(BB788="C", IF($BI788="Y", IF($BA788="C", IF($AF788="N/A", $Q788, $AF788), IF($AF788="N/A", $T788, $AM788)), IF($AG788="N/A", $T788,$AG788)))))))</f>
        <v>2</v>
      </c>
      <c r="BU788" s="16">
        <f>IF(BC788="R", $CA788, IF(OR(BC788="P", BC788="T", BC788="N"), 0, IF($C788="DM", $T788, IF(OR(BC788="Y", BC788="IR"),$AM788,IF(BC788="C", IF($BI788="Y", IF($BA788="C", IF($AF788="N/A", $Q788, $AF788), IF($AF788="N/A", $T788, $AM788)), IF($AG788="N/A", $T788,$AG788)))))))</f>
        <v>2</v>
      </c>
      <c r="BV788" s="16">
        <f>IF(BD788="R", $CA788, IF(OR(BD788="P", BD788="T", BD788="N"), 0, IF($C788="DM", $T788, IF(OR(BD788="Y", BD788="IR"),$AM788,IF(BD788="C", IF($BI788="Y", IF($BA788="C", IF($AF788="N/A", $Q788, $AF788), IF($AF788="N/A", $T788, $AM788)), IF($AG788="N/A", $T788,$AG788)))))))</f>
        <v>2</v>
      </c>
      <c r="BW788" s="16">
        <f>IF(BE788="R", $CA788, IF(OR(BE788="P", BE788="T", BE788="N"), 0, IF($C788="DM", $T788, IF(OR(BE788="Y", BE788="IR"),$AM788,IF(BE788="C", IF($BI788="Y", IF($BA788="C", IF($AF788="N/A", $Q788, $AF788), IF($AF788="N/A", $T788, $AM788)), IF($AG788="N/A", $T788,$AG788)))))))</f>
        <v>2</v>
      </c>
      <c r="BX788" s="16">
        <f>IF(BF788="R", $CA788, IF(OR(BF788="P", BF788="T", BF788="N"), 0, IF($C788="DM", $T788, IF(OR(BF788="Y", BF788="IR"),$AM788,IF(BF788="C", IF($BI788="Y", IF($BA788="C", IF($AF788="N/A", $Q788, $AF788), IF($AF788="N/A", $T788, $AM788)), IF($AG788="N/A", $T788,$AG788)))))))</f>
        <v>2</v>
      </c>
      <c r="BY788" s="16">
        <f>IF(BG788="R", $CA788, IF(OR(BG788="P", BG788="T", BG788="N"), 0, IF($C788="DM", $T788, IF(OR(BG788="Y", BG788="IR"),$AM788,IF(BG788="C", IF($BI788="Y", IF($BA788="C", IF($AF788="N/A", $Q788, $AF788), IF($AF788="N/A", $T788, $AM788)), IF($AG788="N/A", $T788,$AG788)))))))</f>
        <v>2</v>
      </c>
      <c r="BZ788" s="16">
        <f>IF(BH788="R", $CA788, IF(OR(BH788="P", BH788="T", BH788="N"), 0, IF($C788="DM", $T788, IF(OR(BH788="Y", BH788="IR"),$AM788,IF(BH788="C", IF($BI788="Y", IF($BA788="C", IF($AF788="N/A", $Q788, $AF788), IF($AF788="N/A", $T788, $AM788)), IF($AG788="N/A", $T788,$AG788)))))))</f>
        <v>2</v>
      </c>
      <c r="CA788" s="15" t="s">
        <v>75</v>
      </c>
      <c r="CB788" s="16">
        <f>BZ788</f>
        <v>2</v>
      </c>
      <c r="CC788" s="15" t="str">
        <f>IF(OR($BH788="T", $BH788="R"), 0, IF($BH788="C", IF($BI788="Y", IF($BA788="C", 0, IF(AF788="N/A", Q788-T788, AF788-AG788)), IF($AF788="N/A", U788, AH788)), AN788))</f>
        <v>N/A</v>
      </c>
      <c r="CD788" s="15" t="str">
        <f>IF(OR($BH788="T", $BH788="R"), 0, IF($BH788="C", IF($BI788="Y", 0, IF($AF788="N/A", V788, AI788)), AO788))</f>
        <v>N/A</v>
      </c>
      <c r="CE788" s="15" t="str">
        <f>IF(OR($BH788="T", $BH788="R"), 0, IF($BH788="C", IF($BI788="Y", 0, IF($AF788="N/A", W788, AJ788)), AP788))</f>
        <v>N/A</v>
      </c>
      <c r="CF788" s="15" t="str">
        <f>IF(OR($BH788="T", $BH788="R"), 0, IF($BH788="C", IF($BI788="Y", 0, IF($AF788="N/A", X788, AK788)), AQ788))</f>
        <v>N/A</v>
      </c>
      <c r="CG788" t="str">
        <f>IF(AC788="N/A", "S:"&amp;L788&amp;" G:"&amp;M788&amp;" GR:"&amp;Q788, IF(AC788=0, "S:"&amp;L788&amp;" G:"&amp;M788&amp;" GR:"&amp;Q788, "S:"&amp;L788&amp;"/"&amp;AD788&amp;" G:"&amp;AE788&amp;" GR:"&amp;AF788))</f>
        <v>S:4 G:2 GR:2</v>
      </c>
    </row>
    <row r="789" spans="1:85" x14ac:dyDescent="0.25">
      <c r="A789" s="14">
        <v>5280</v>
      </c>
      <c r="B789" s="15" t="s">
        <v>1696</v>
      </c>
      <c r="C789" s="15" t="s">
        <v>72</v>
      </c>
      <c r="D789" s="15" t="s">
        <v>60</v>
      </c>
      <c r="E789" s="15">
        <f>VLOOKUP(B789, 'Rookie Year'!$A$2:$B$55679,2,FALSE)</f>
        <v>2018</v>
      </c>
      <c r="F789" s="15">
        <v>2023</v>
      </c>
      <c r="G789" s="15" t="s">
        <v>42</v>
      </c>
      <c r="H789" s="15" t="s">
        <v>1928</v>
      </c>
      <c r="I789" s="16">
        <v>1</v>
      </c>
      <c r="J789" s="15">
        <v>2</v>
      </c>
      <c r="K789" s="17">
        <f>IF(AND(G789&lt;&gt;"N",R789="N/A"), IF(I789&lt;4, 0, 0.25),IF(I789=1, IF(J789=1,0.25, 0.25), IF(I789&lt;13, 0.25, IF(I789&lt;26, 0.4, IF(I789&lt;51, 0.6, 0.75)))))</f>
        <v>0.25</v>
      </c>
      <c r="L789" s="16">
        <f>I789-M789</f>
        <v>0</v>
      </c>
      <c r="M789" s="16">
        <f>ROUNDUP(I789*K789,0)</f>
        <v>1</v>
      </c>
      <c r="N789" s="16">
        <f>M789*J789</f>
        <v>2</v>
      </c>
      <c r="O789" s="16">
        <v>1</v>
      </c>
      <c r="P789" s="16">
        <v>0</v>
      </c>
      <c r="Q789" s="16">
        <f>N789-O789-P789</f>
        <v>1</v>
      </c>
      <c r="R789" s="15" t="s">
        <v>75</v>
      </c>
      <c r="S789" s="15">
        <f>IF(R789="N/A", J789-($B$1-F789), J789-($B$1-R789))</f>
        <v>1</v>
      </c>
      <c r="T789" s="16">
        <v>1</v>
      </c>
      <c r="U789" s="16" t="str">
        <f>IF($S789&lt;2, "N/A", $M789)</f>
        <v>N/A</v>
      </c>
      <c r="V789" s="16" t="str">
        <f>IF($S789&lt;3, "N/A", $M789)</f>
        <v>N/A</v>
      </c>
      <c r="W789" s="16" t="str">
        <f>IF($S789&lt;4, "N/A", $M789)</f>
        <v>N/A</v>
      </c>
      <c r="X789" s="16" t="str">
        <f>IF($S789&lt;5, "N/A", $M789)</f>
        <v>N/A</v>
      </c>
      <c r="Y789" s="15" t="str">
        <f>IF(SUM(T789:X789)&lt;&gt;Q789, "CHECK", "OK")</f>
        <v>OK</v>
      </c>
      <c r="Z789" s="15" t="str">
        <f>IF(F789=$B$1, "No", IF(S789=1, "Yes", "No"))</f>
        <v>Yes</v>
      </c>
      <c r="AA789" s="18" t="str">
        <f>IF(C789="DM", "N/A", IF(Z789="No","N/A",VLOOKUP(B789,'Extension List'!$A$3:$R$1972,18,FALSE)))</f>
        <v>N/A</v>
      </c>
      <c r="AB789" s="15" t="str">
        <f>IF(C789="DM", "N/A", IF(Z789="No","N/A",VLOOKUP(B789,'Extension List'!$A$3:$T$1972,20,FALSE)))</f>
        <v>N/A</v>
      </c>
      <c r="AC789" s="15" t="str">
        <f>IF(AA789="N/A", "N/A", 0)</f>
        <v>N/A</v>
      </c>
      <c r="AD789" s="16" t="str">
        <f>IF(AE789="N/A", "N/A", AA789-AE789)</f>
        <v>N/A</v>
      </c>
      <c r="AE789" s="16" t="str">
        <f>IF(AA789="N/A", "N/A", IF(AC789&gt;0, IF(AA789&lt;13, ROUNDUP(0.25*AA789,0), IF(AA789&lt;26, ROUNDUP(0.4*AA789,0), IF(AA789&lt;51, ROUNDUP(0.6*AA789,0), ROUNDUP(0.75*AA789,0)))), "N/A"))</f>
        <v>N/A</v>
      </c>
      <c r="AF789" s="16" t="str">
        <f>IF(AD789="N/A","N/A", (AE789*AC789)+Q789)</f>
        <v>N/A</v>
      </c>
      <c r="AG789" s="16" t="str">
        <f>IF($AF789="N/A", "N/A", "TBC")</f>
        <v>N/A</v>
      </c>
      <c r="AH789" s="16" t="str">
        <f>IF($AF789="N/A", "N/A", "TBC")</f>
        <v>N/A</v>
      </c>
      <c r="AI789" s="16" t="str">
        <f>IF($AF789="N/A","N/A",IF(AC789&gt;1,"TBC","N/A"))</f>
        <v>N/A</v>
      </c>
      <c r="AJ789" s="16" t="str">
        <f>IF($AF789="N/A","N/A",IF(AC789&gt;2,"TBC","N/A"))</f>
        <v>N/A</v>
      </c>
      <c r="AK789" s="16" t="str">
        <f>IF($AF789="N/A","N/A",IF(AC789&gt;3,"TBC","N/A"))</f>
        <v>N/A</v>
      </c>
      <c r="AL789" s="16" t="str">
        <f>IF(AC789="N/A","N/A",IF(AC789&gt;0,IF(SUM(AG789:AK789)&lt;&gt;AF789,"CHECK","OK"),"N/A"))</f>
        <v>N/A</v>
      </c>
      <c r="AM789" s="16">
        <f>IF(AD789="N/A", L789+T789, L789+AG789)</f>
        <v>1</v>
      </c>
      <c r="AN789" s="16" t="str">
        <f>IF(AD789="N/A", IF(U789="N/A", "N/A", L789+U789), AD789+AH789)</f>
        <v>N/A</v>
      </c>
      <c r="AO789" s="16" t="str">
        <f>IF(AD789="N/A", IF(V789="N/A", "N/A", L789+V789), IF(AI789="N/A", "N/A", AD789+AI789))</f>
        <v>N/A</v>
      </c>
      <c r="AP789" s="16" t="str">
        <f>IF(AD789="N/A", IF(W789="N/A", "N/A", L789+W789), IF(AJ789="N/A", "N/A", AD789+AJ789))</f>
        <v>N/A</v>
      </c>
      <c r="AQ789" s="16" t="str">
        <f>IF(AD789="N/A", IF(X789="N/A", "N/A", L789+X789), IF(AK789="N/A", "N/A", AD789+AK789))</f>
        <v>N/A</v>
      </c>
      <c r="AR789" s="15" t="s">
        <v>40</v>
      </c>
      <c r="AS789" s="15" t="s">
        <v>40</v>
      </c>
      <c r="AT789" s="15" t="s">
        <v>40</v>
      </c>
      <c r="AU789" s="15" t="s">
        <v>40</v>
      </c>
      <c r="AV789" s="15" t="s">
        <v>40</v>
      </c>
      <c r="AW789" s="15" t="s">
        <v>40</v>
      </c>
      <c r="AX789" s="15" t="s">
        <v>40</v>
      </c>
      <c r="AY789" s="15" t="s">
        <v>40</v>
      </c>
      <c r="AZ789" s="15" t="s">
        <v>40</v>
      </c>
      <c r="BA789" s="15" t="s">
        <v>40</v>
      </c>
      <c r="BB789" s="15" t="s">
        <v>40</v>
      </c>
      <c r="BC789" s="15" t="s">
        <v>40</v>
      </c>
      <c r="BD789" s="15" t="s">
        <v>40</v>
      </c>
      <c r="BE789" s="15" t="s">
        <v>40</v>
      </c>
      <c r="BF789" s="15" t="s">
        <v>40</v>
      </c>
      <c r="BG789" s="15" t="s">
        <v>40</v>
      </c>
      <c r="BH789" s="15" t="s">
        <v>40</v>
      </c>
      <c r="BI789" s="15"/>
      <c r="BJ789" s="16">
        <f>IF(AR789="R", $CA789, IF(OR(AR789="P", AR789="T", AR789="N"), 0, IF($C789="DM", $T789, IF(OR(AR789="Y", AR789="IR"),$AM789,IF(AR789="C", IF($BI789="Y", IF($AF789="N/A", $Q789, $AF789), IF($AG789="N/A", $T789,$AG789)))))))</f>
        <v>1</v>
      </c>
      <c r="BK789" s="16">
        <f>IF(AS789="R", $CA789, IF(OR(AS789="P", AS789="T", AS789="N"), 0, IF($C789="DM", $T789, IF(OR(AS789="Y", AS789="IR"),$AM789,IF(AS789="C", IF($BI789="Y", IF($AF789="N/A", $Q789, $AF789), IF($AG789="N/A", $T789,$AG789)))))))</f>
        <v>1</v>
      </c>
      <c r="BL789" s="16">
        <f>IF(AT789="R", $CA789, IF(OR(AT789="P", AT789="T", AT789="N"), 0, IF($C789="DM", $T789, IF(OR(AT789="Y", AT789="IR"),$AM789,IF(AT789="C", IF($BI789="Y", IF($AF789="N/A", $Q789, $AF789), IF($AG789="N/A", $T789,$AG789)))))))</f>
        <v>1</v>
      </c>
      <c r="BM789" s="16">
        <f>IF(AU789="R", $CA789, IF(OR(AU789="P", AU789="T", AU789="N"), 0, IF($C789="DM", $T789, IF(OR(AU789="Y", AU789="IR"),$AM789,IF(AU789="C", IF($BI789="Y", IF($AF789="N/A", $Q789, $AF789), IF($AG789="N/A", $T789,$AG789)))))))</f>
        <v>1</v>
      </c>
      <c r="BN789" s="16">
        <f>IF(AV789="R", $CA789, IF(OR(AV789="P", AV789="T", AV789="N"), 0, IF($C789="DM", $T789, IF(OR(AV789="Y", AV789="IR"),$AM789,IF(AV789="C", IF($BI789="Y", IF($AF789="N/A", $Q789, $AF789), IF($AG789="N/A", $T789,$AG789)))))))</f>
        <v>1</v>
      </c>
      <c r="BO789" s="16">
        <f>IF(AW789="R", $CA789, IF(OR(AW789="P", AW789="T", AW789="N"), 0, IF($C789="DM", $T789, IF(OR(AW789="Y", AW789="IR"),$AM789,IF(AW789="C", IF($BI789="Y", IF($AF789="N/A", $Q789, $AF789), IF($AG789="N/A", $T789,$AG789)))))))</f>
        <v>1</v>
      </c>
      <c r="BP789" s="16">
        <f>IF(AX789="R", $CA789, IF(OR(AX789="P", AX789="T", AX789="N"), 0, IF($C789="DM", $T789, IF(OR(AX789="Y", AX789="IR"),$AM789,IF(AX789="C", IF($BI789="Y", IF($AF789="N/A", $Q789, $AF789), IF($AG789="N/A", $T789,$AG789)))))))</f>
        <v>1</v>
      </c>
      <c r="BQ789" s="16">
        <f>IF(AY789="R", $CA789, IF(OR(AY789="P", AY789="T", AY789="N"), 0, IF($C789="DM", $T789, IF(OR(AY789="Y", AY789="IR"),$AM789,IF(AY789="C", IF($BI789="Y", IF($AF789="N/A", $Q789, $AF789), IF($AG789="N/A", $T789,$AG789)))))))</f>
        <v>1</v>
      </c>
      <c r="BR789" s="16">
        <f>IF(AZ789="R", $CA789, IF(OR(AZ789="P", AZ789="T", AZ789="N"), 0, IF($C789="DM", $T789, IF(OR(AZ789="Y", AZ789="IR"),$AM789,IF(AZ789="C", IF($BI789="Y", IF($AF789="N/A", $Q789, $AF789), IF($AG789="N/A", $T789,$AG789)))))))</f>
        <v>1</v>
      </c>
      <c r="BS789" s="16">
        <f>IF(BA789="R", $CA789, IF(OR(BA789="P", BA789="T", BA789="N"), 0, IF($C789="DM", $T789, IF(OR(BA789="Y", BA789="IR"),$AM789,IF(BA789="C", IF($BI789="Y", IF($AF789="N/A", $Q789, $AF789), IF($AG789="N/A", $T789,$AG789)))))))</f>
        <v>1</v>
      </c>
      <c r="BT789" s="16">
        <f>IF(BB789="R", $CA789, IF(OR(BB789="P", BB789="T", BB789="N"), 0, IF($C789="DM", $T789, IF(OR(BB789="Y", BB789="IR"),$AM789,IF(BB789="C", IF($BI789="Y", IF($BA789="C", IF($AF789="N/A", $Q789, $AF789), IF($AF789="N/A", $T789, $AM789)), IF($AG789="N/A", $T789,$AG789)))))))</f>
        <v>1</v>
      </c>
      <c r="BU789" s="16">
        <f>IF(BC789="R", $CA789, IF(OR(BC789="P", BC789="T", BC789="N"), 0, IF($C789="DM", $T789, IF(OR(BC789="Y", BC789="IR"),$AM789,IF(BC789="C", IF($BI789="Y", IF($BA789="C", IF($AF789="N/A", $Q789, $AF789), IF($AF789="N/A", $T789, $AM789)), IF($AG789="N/A", $T789,$AG789)))))))</f>
        <v>1</v>
      </c>
      <c r="BV789" s="16">
        <f>IF(BD789="R", $CA789, IF(OR(BD789="P", BD789="T", BD789="N"), 0, IF($C789="DM", $T789, IF(OR(BD789="Y", BD789="IR"),$AM789,IF(BD789="C", IF($BI789="Y", IF($BA789="C", IF($AF789="N/A", $Q789, $AF789), IF($AF789="N/A", $T789, $AM789)), IF($AG789="N/A", $T789,$AG789)))))))</f>
        <v>1</v>
      </c>
      <c r="BW789" s="16">
        <f>IF(BE789="R", $CA789, IF(OR(BE789="P", BE789="T", BE789="N"), 0, IF($C789="DM", $T789, IF(OR(BE789="Y", BE789="IR"),$AM789,IF(BE789="C", IF($BI789="Y", IF($BA789="C", IF($AF789="N/A", $Q789, $AF789), IF($AF789="N/A", $T789, $AM789)), IF($AG789="N/A", $T789,$AG789)))))))</f>
        <v>1</v>
      </c>
      <c r="BX789" s="16">
        <f>IF(BF789="R", $CA789, IF(OR(BF789="P", BF789="T", BF789="N"), 0, IF($C789="DM", $T789, IF(OR(BF789="Y", BF789="IR"),$AM789,IF(BF789="C", IF($BI789="Y", IF($BA789="C", IF($AF789="N/A", $Q789, $AF789), IF($AF789="N/A", $T789, $AM789)), IF($AG789="N/A", $T789,$AG789)))))))</f>
        <v>1</v>
      </c>
      <c r="BY789" s="16">
        <f>IF(BG789="R", $CA789, IF(OR(BG789="P", BG789="T", BG789="N"), 0, IF($C789="DM", $T789, IF(OR(BG789="Y", BG789="IR"),$AM789,IF(BG789="C", IF($BI789="Y", IF($BA789="C", IF($AF789="N/A", $Q789, $AF789), IF($AF789="N/A", $T789, $AM789)), IF($AG789="N/A", $T789,$AG789)))))))</f>
        <v>1</v>
      </c>
      <c r="BZ789" s="16">
        <f>IF(BH789="R", $CA789, IF(OR(BH789="P", BH789="T", BH789="N"), 0, IF($C789="DM", $T789, IF(OR(BH789="Y", BH789="IR"),$AM789,IF(BH789="C", IF($BI789="Y", IF($BA789="C", IF($AF789="N/A", $Q789, $AF789), IF($AF789="N/A", $T789, $AM789)), IF($AG789="N/A", $T789,$AG789)))))))</f>
        <v>1</v>
      </c>
      <c r="CA789" s="15" t="s">
        <v>75</v>
      </c>
      <c r="CB789" s="16">
        <f>BZ789</f>
        <v>1</v>
      </c>
      <c r="CC789" s="15" t="str">
        <f>IF(OR($BH789="T", $BH789="R"), 0, IF($BH789="C", IF($BI789="Y", IF($BA789="C", 0, IF(AF789="N/A", Q789-T789, AF789-AG789)), IF($AF789="N/A", U789, AH789)), AN789))</f>
        <v>N/A</v>
      </c>
      <c r="CD789" s="15" t="str">
        <f>IF(OR($BH789="T", $BH789="R"), 0, IF($BH789="C", IF($BI789="Y", 0, IF($AF789="N/A", V789, AI789)), AO789))</f>
        <v>N/A</v>
      </c>
      <c r="CE789" s="15" t="str">
        <f>IF(OR($BH789="T", $BH789="R"), 0, IF($BH789="C", IF($BI789="Y", 0, IF($AF789="N/A", W789, AJ789)), AP789))</f>
        <v>N/A</v>
      </c>
      <c r="CF789" s="15" t="str">
        <f>IF(OR($BH789="T", $BH789="R"), 0, IF($BH789="C", IF($BI789="Y", 0, IF($AF789="N/A", X789, AK789)), AQ789))</f>
        <v>N/A</v>
      </c>
      <c r="CG789" t="str">
        <f>IF(AC789="N/A", "S:"&amp;L789&amp;" G:"&amp;M789&amp;" GR:"&amp;Q789, IF(AC789=0, "S:"&amp;L789&amp;" G:"&amp;M789&amp;" GR:"&amp;Q789, "S:"&amp;L789&amp;"/"&amp;AD789&amp;" G:"&amp;AE789&amp;" GR:"&amp;AF789))</f>
        <v>S:0 G:1 GR:1</v>
      </c>
    </row>
    <row r="790" spans="1:85" x14ac:dyDescent="0.25">
      <c r="A790" s="14">
        <v>4115</v>
      </c>
      <c r="B790" s="15" t="s">
        <v>2271</v>
      </c>
      <c r="C790" s="15" t="s">
        <v>72</v>
      </c>
      <c r="D790" s="15" t="s">
        <v>60</v>
      </c>
      <c r="E790" s="15">
        <f>VLOOKUP(B790, 'Rookie Year'!$A$2:$B$55679,2,FALSE)</f>
        <v>2017</v>
      </c>
      <c r="F790" s="15">
        <v>2021</v>
      </c>
      <c r="G790" s="15" t="s">
        <v>42</v>
      </c>
      <c r="H790" s="15" t="s">
        <v>1928</v>
      </c>
      <c r="I790" s="16">
        <v>8</v>
      </c>
      <c r="J790" s="15">
        <v>4</v>
      </c>
      <c r="K790" s="17">
        <f>IF(AND(G790&lt;&gt;"N",R790="N/A"), IF(I790&lt;4, 0, 0.25),IF(I790=1, IF(J790=1,0.25, 0.25), IF(I790&lt;13, 0.25, IF(I790&lt;26, 0.4, IF(I790&lt;51, 0.6, 0.75)))))</f>
        <v>0.25</v>
      </c>
      <c r="L790" s="16">
        <f>I790-M790</f>
        <v>6</v>
      </c>
      <c r="M790" s="16">
        <f>ROUNDUP(I790*K790,0)</f>
        <v>2</v>
      </c>
      <c r="N790" s="16">
        <f>M790*J790</f>
        <v>8</v>
      </c>
      <c r="O790" s="16">
        <v>6</v>
      </c>
      <c r="P790" s="16">
        <v>0</v>
      </c>
      <c r="Q790" s="16">
        <f>N790-O790-P790</f>
        <v>2</v>
      </c>
      <c r="R790" s="15" t="s">
        <v>75</v>
      </c>
      <c r="S790" s="15">
        <f>IF(R790="N/A", J790-($B$1-F790), J790-($B$1-R790))</f>
        <v>1</v>
      </c>
      <c r="T790" s="16">
        <v>2</v>
      </c>
      <c r="U790" s="16" t="str">
        <f>IF($S790&lt;2, "N/A", $M790)</f>
        <v>N/A</v>
      </c>
      <c r="V790" s="16" t="str">
        <f>IF($S790&lt;3, "N/A", $M790)</f>
        <v>N/A</v>
      </c>
      <c r="W790" s="16" t="str">
        <f>IF($S790&lt;4, "N/A", $M790)</f>
        <v>N/A</v>
      </c>
      <c r="X790" s="16" t="str">
        <f>IF($S790&lt;5, "N/A", $M790)</f>
        <v>N/A</v>
      </c>
      <c r="Y790" s="15" t="str">
        <f>IF(SUM(T790:X790)&lt;&gt;Q790, "CHECK", "OK")</f>
        <v>OK</v>
      </c>
      <c r="Z790" s="15" t="str">
        <f>IF(F790=$B$1, "No", IF(S790=1, "Yes", "No"))</f>
        <v>Yes</v>
      </c>
      <c r="AA790" s="18" t="str">
        <f>IF(C790="DM", "N/A", IF(Z790="No","N/A",VLOOKUP(B790,'Extension List'!$A$3:$R$1972,18,FALSE)))</f>
        <v>N/A</v>
      </c>
      <c r="AB790" s="15" t="str">
        <f>IF(C790="DM", "N/A", IF(Z790="No","N/A",VLOOKUP(B790,'Extension List'!$A$3:$T$1972,20,FALSE)))</f>
        <v>N/A</v>
      </c>
      <c r="AC790" s="15" t="str">
        <f>IF(AA790="N/A", "N/A", 0)</f>
        <v>N/A</v>
      </c>
      <c r="AD790" s="16" t="str">
        <f>IF(AE790="N/A", "N/A", AA790-AE790)</f>
        <v>N/A</v>
      </c>
      <c r="AE790" s="16" t="str">
        <f>IF(AA790="N/A", "N/A", IF(AC790&gt;0, IF(AA790&lt;13, ROUNDUP(0.25*AA790,0), IF(AA790&lt;26, ROUNDUP(0.4*AA790,0), IF(AA790&lt;51, ROUNDUP(0.6*AA790,0), ROUNDUP(0.75*AA790,0)))), "N/A"))</f>
        <v>N/A</v>
      </c>
      <c r="AF790" s="16" t="str">
        <f>IF(AD790="N/A","N/A", (AE790*AC790)+Q790)</f>
        <v>N/A</v>
      </c>
      <c r="AG790" s="16" t="str">
        <f>IF($AF790="N/A", "N/A", "TBC")</f>
        <v>N/A</v>
      </c>
      <c r="AH790" s="16" t="str">
        <f>IF($AF790="N/A", "N/A", "TBC")</f>
        <v>N/A</v>
      </c>
      <c r="AI790" s="16" t="str">
        <f>IF($AF790="N/A","N/A",IF(AC790&gt;1,"TBC","N/A"))</f>
        <v>N/A</v>
      </c>
      <c r="AJ790" s="16" t="str">
        <f>IF($AF790="N/A","N/A",IF(AC790&gt;2,"TBC","N/A"))</f>
        <v>N/A</v>
      </c>
      <c r="AK790" s="16" t="str">
        <f>IF($AF790="N/A","N/A",IF(AC790&gt;3,"TBC","N/A"))</f>
        <v>N/A</v>
      </c>
      <c r="AL790" s="16" t="str">
        <f>IF(AC790="N/A","N/A",IF(AC790&gt;0,IF(SUM(AG790:AK790)&lt;&gt;AF790,"CHECK","OK"),"N/A"))</f>
        <v>N/A</v>
      </c>
      <c r="AM790" s="16">
        <f>IF(AD790="N/A", L790+T790, L790+AG790)</f>
        <v>8</v>
      </c>
      <c r="AN790" s="16" t="str">
        <f>IF(AD790="N/A", IF(U790="N/A", "N/A", L790+U790), AD790+AH790)</f>
        <v>N/A</v>
      </c>
      <c r="AO790" s="16" t="str">
        <f>IF(AD790="N/A", IF(V790="N/A", "N/A", L790+V790), IF(AI790="N/A", "N/A", AD790+AI790))</f>
        <v>N/A</v>
      </c>
      <c r="AP790" s="16" t="str">
        <f>IF(AD790="N/A", IF(W790="N/A", "N/A", L790+W790), IF(AJ790="N/A", "N/A", AD790+AJ790))</f>
        <v>N/A</v>
      </c>
      <c r="AQ790" s="16" t="str">
        <f>IF(AD790="N/A", IF(X790="N/A", "N/A", L790+X790), IF(AK790="N/A", "N/A", AD790+AK790))</f>
        <v>N/A</v>
      </c>
      <c r="AR790" s="15" t="s">
        <v>40</v>
      </c>
      <c r="AS790" s="15" t="s">
        <v>40</v>
      </c>
      <c r="AT790" s="15" t="s">
        <v>40</v>
      </c>
      <c r="AU790" s="15" t="s">
        <v>40</v>
      </c>
      <c r="AV790" s="15" t="s">
        <v>40</v>
      </c>
      <c r="AW790" s="15" t="s">
        <v>40</v>
      </c>
      <c r="AX790" s="15" t="s">
        <v>40</v>
      </c>
      <c r="AY790" s="15" t="s">
        <v>40</v>
      </c>
      <c r="AZ790" s="15" t="s">
        <v>40</v>
      </c>
      <c r="BA790" s="15" t="s">
        <v>40</v>
      </c>
      <c r="BB790" s="15" t="s">
        <v>40</v>
      </c>
      <c r="BC790" s="15" t="s">
        <v>40</v>
      </c>
      <c r="BD790" s="15" t="s">
        <v>40</v>
      </c>
      <c r="BE790" s="15" t="s">
        <v>40</v>
      </c>
      <c r="BF790" s="15" t="s">
        <v>40</v>
      </c>
      <c r="BG790" s="15" t="s">
        <v>40</v>
      </c>
      <c r="BH790" s="15" t="s">
        <v>40</v>
      </c>
      <c r="BI790" s="15"/>
      <c r="BJ790" s="16">
        <f>IF(AR790="R", $CA790, IF(OR(AR790="P", AR790="T", AR790="N"), 0, IF($C790="DM", $T790, IF(OR(AR790="Y", AR790="IR"),$AM790,IF(AR790="C", IF($BI790="Y", IF($AF790="N/A", $Q790, $AF790), IF($AG790="N/A", $T790,$AG790)))))))</f>
        <v>2</v>
      </c>
      <c r="BK790" s="16">
        <f>IF(AS790="R", $CA790, IF(OR(AS790="P", AS790="T", AS790="N"), 0, IF($C790="DM", $T790, IF(OR(AS790="Y", AS790="IR"),$AM790,IF(AS790="C", IF($BI790="Y", IF($AF790="N/A", $Q790, $AF790), IF($AG790="N/A", $T790,$AG790)))))))</f>
        <v>2</v>
      </c>
      <c r="BL790" s="16">
        <f>IF(AT790="R", $CA790, IF(OR(AT790="P", AT790="T", AT790="N"), 0, IF($C790="DM", $T790, IF(OR(AT790="Y", AT790="IR"),$AM790,IF(AT790="C", IF($BI790="Y", IF($AF790="N/A", $Q790, $AF790), IF($AG790="N/A", $T790,$AG790)))))))</f>
        <v>2</v>
      </c>
      <c r="BM790" s="16">
        <f>IF(AU790="R", $CA790, IF(OR(AU790="P", AU790="T", AU790="N"), 0, IF($C790="DM", $T790, IF(OR(AU790="Y", AU790="IR"),$AM790,IF(AU790="C", IF($BI790="Y", IF($AF790="N/A", $Q790, $AF790), IF($AG790="N/A", $T790,$AG790)))))))</f>
        <v>2</v>
      </c>
      <c r="BN790" s="16">
        <f>IF(AV790="R", $CA790, IF(OR(AV790="P", AV790="T", AV790="N"), 0, IF($C790="DM", $T790, IF(OR(AV790="Y", AV790="IR"),$AM790,IF(AV790="C", IF($BI790="Y", IF($AF790="N/A", $Q790, $AF790), IF($AG790="N/A", $T790,$AG790)))))))</f>
        <v>2</v>
      </c>
      <c r="BO790" s="16">
        <f>IF(AW790="R", $CA790, IF(OR(AW790="P", AW790="T", AW790="N"), 0, IF($C790="DM", $T790, IF(OR(AW790="Y", AW790="IR"),$AM790,IF(AW790="C", IF($BI790="Y", IF($AF790="N/A", $Q790, $AF790), IF($AG790="N/A", $T790,$AG790)))))))</f>
        <v>2</v>
      </c>
      <c r="BP790" s="16">
        <f>IF(AX790="R", $CA790, IF(OR(AX790="P", AX790="T", AX790="N"), 0, IF($C790="DM", $T790, IF(OR(AX790="Y", AX790="IR"),$AM790,IF(AX790="C", IF($BI790="Y", IF($AF790="N/A", $Q790, $AF790), IF($AG790="N/A", $T790,$AG790)))))))</f>
        <v>2</v>
      </c>
      <c r="BQ790" s="16">
        <f>IF(AY790="R", $CA790, IF(OR(AY790="P", AY790="T", AY790="N"), 0, IF($C790="DM", $T790, IF(OR(AY790="Y", AY790="IR"),$AM790,IF(AY790="C", IF($BI790="Y", IF($AF790="N/A", $Q790, $AF790), IF($AG790="N/A", $T790,$AG790)))))))</f>
        <v>2</v>
      </c>
      <c r="BR790" s="16">
        <f>IF(AZ790="R", $CA790, IF(OR(AZ790="P", AZ790="T", AZ790="N"), 0, IF($C790="DM", $T790, IF(OR(AZ790="Y", AZ790="IR"),$AM790,IF(AZ790="C", IF($BI790="Y", IF($AF790="N/A", $Q790, $AF790), IF($AG790="N/A", $T790,$AG790)))))))</f>
        <v>2</v>
      </c>
      <c r="BS790" s="16">
        <f>IF(BA790="R", $CA790, IF(OR(BA790="P", BA790="T", BA790="N"), 0, IF($C790="DM", $T790, IF(OR(BA790="Y", BA790="IR"),$AM790,IF(BA790="C", IF($BI790="Y", IF($AF790="N/A", $Q790, $AF790), IF($AG790="N/A", $T790,$AG790)))))))</f>
        <v>2</v>
      </c>
      <c r="BT790" s="16">
        <f>IF(BB790="R", $CA790, IF(OR(BB790="P", BB790="T", BB790="N"), 0, IF($C790="DM", $T790, IF(OR(BB790="Y", BB790="IR"),$AM790,IF(BB790="C", IF($BI790="Y", IF($BA790="C", IF($AF790="N/A", $Q790, $AF790), IF($AF790="N/A", $T790, $AM790)), IF($AG790="N/A", $T790,$AG790)))))))</f>
        <v>2</v>
      </c>
      <c r="BU790" s="16">
        <f>IF(BC790="R", $CA790, IF(OR(BC790="P", BC790="T", BC790="N"), 0, IF($C790="DM", $T790, IF(OR(BC790="Y", BC790="IR"),$AM790,IF(BC790="C", IF($BI790="Y", IF($BA790="C", IF($AF790="N/A", $Q790, $AF790), IF($AF790="N/A", $T790, $AM790)), IF($AG790="N/A", $T790,$AG790)))))))</f>
        <v>2</v>
      </c>
      <c r="BV790" s="16">
        <f>IF(BD790="R", $CA790, IF(OR(BD790="P", BD790="T", BD790="N"), 0, IF($C790="DM", $T790, IF(OR(BD790="Y", BD790="IR"),$AM790,IF(BD790="C", IF($BI790="Y", IF($BA790="C", IF($AF790="N/A", $Q790, $AF790), IF($AF790="N/A", $T790, $AM790)), IF($AG790="N/A", $T790,$AG790)))))))</f>
        <v>2</v>
      </c>
      <c r="BW790" s="16">
        <f>IF(BE790="R", $CA790, IF(OR(BE790="P", BE790="T", BE790="N"), 0, IF($C790="DM", $T790, IF(OR(BE790="Y", BE790="IR"),$AM790,IF(BE790="C", IF($BI790="Y", IF($BA790="C", IF($AF790="N/A", $Q790, $AF790), IF($AF790="N/A", $T790, $AM790)), IF($AG790="N/A", $T790,$AG790)))))))</f>
        <v>2</v>
      </c>
      <c r="BX790" s="16">
        <f>IF(BF790="R", $CA790, IF(OR(BF790="P", BF790="T", BF790="N"), 0, IF($C790="DM", $T790, IF(OR(BF790="Y", BF790="IR"),$AM790,IF(BF790="C", IF($BI790="Y", IF($BA790="C", IF($AF790="N/A", $Q790, $AF790), IF($AF790="N/A", $T790, $AM790)), IF($AG790="N/A", $T790,$AG790)))))))</f>
        <v>2</v>
      </c>
      <c r="BY790" s="16">
        <f>IF(BG790="R", $CA790, IF(OR(BG790="P", BG790="T", BG790="N"), 0, IF($C790="DM", $T790, IF(OR(BG790="Y", BG790="IR"),$AM790,IF(BG790="C", IF($BI790="Y", IF($BA790="C", IF($AF790="N/A", $Q790, $AF790), IF($AF790="N/A", $T790, $AM790)), IF($AG790="N/A", $T790,$AG790)))))))</f>
        <v>2</v>
      </c>
      <c r="BZ790" s="16">
        <f>IF(BH790="R", $CA790, IF(OR(BH790="P", BH790="T", BH790="N"), 0, IF($C790="DM", $T790, IF(OR(BH790="Y", BH790="IR"),$AM790,IF(BH790="C", IF($BI790="Y", IF($BA790="C", IF($AF790="N/A", $Q790, $AF790), IF($AF790="N/A", $T790, $AM790)), IF($AG790="N/A", $T790,$AG790)))))))</f>
        <v>2</v>
      </c>
      <c r="CA790" s="15" t="s">
        <v>75</v>
      </c>
      <c r="CB790" s="16">
        <f>BZ790</f>
        <v>2</v>
      </c>
      <c r="CC790" s="15" t="str">
        <f>IF(OR($BH790="T", $BH790="R"), 0, IF($BH790="C", IF($BI790="Y", IF($BA790="C", 0, IF(AF790="N/A", Q790-T790, AF790-AG790)), IF($AF790="N/A", U790, AH790)), AN790))</f>
        <v>N/A</v>
      </c>
      <c r="CD790" s="15" t="str">
        <f>IF(OR($BH790="T", $BH790="R"), 0, IF($BH790="C", IF($BI790="Y", 0, IF($AF790="N/A", V790, AI790)), AO790))</f>
        <v>N/A</v>
      </c>
      <c r="CE790" s="15" t="str">
        <f>IF(OR($BH790="T", $BH790="R"), 0, IF($BH790="C", IF($BI790="Y", 0, IF($AF790="N/A", W790, AJ790)), AP790))</f>
        <v>N/A</v>
      </c>
      <c r="CF790" s="15" t="str">
        <f>IF(OR($BH790="T", $BH790="R"), 0, IF($BH790="C", IF($BI790="Y", 0, IF($AF790="N/A", X790, AK790)), AQ790))</f>
        <v>N/A</v>
      </c>
      <c r="CG790" t="str">
        <f>IF(AC790="N/A", "S:"&amp;L790&amp;" G:"&amp;M790&amp;" GR:"&amp;Q790, IF(AC790=0, "S:"&amp;L790&amp;" G:"&amp;M790&amp;" GR:"&amp;Q790, "S:"&amp;L790&amp;"/"&amp;AD790&amp;" G:"&amp;AE790&amp;" GR:"&amp;AF790))</f>
        <v>S:6 G:2 GR:2</v>
      </c>
    </row>
    <row r="791" spans="1:85" x14ac:dyDescent="0.25">
      <c r="A791" s="14">
        <v>5777</v>
      </c>
      <c r="B791" s="15" t="s">
        <v>597</v>
      </c>
      <c r="C791" s="15" t="s">
        <v>61</v>
      </c>
      <c r="D791" s="15" t="s">
        <v>56</v>
      </c>
      <c r="E791" s="15">
        <f>VLOOKUP(B791, 'Rookie Year'!$A$2:$B$55679,2,FALSE)</f>
        <v>2013</v>
      </c>
      <c r="F791" s="15">
        <v>2024</v>
      </c>
      <c r="G791" s="15" t="s">
        <v>42</v>
      </c>
      <c r="H791" s="15">
        <v>4</v>
      </c>
      <c r="I791" s="16">
        <v>1</v>
      </c>
      <c r="J791" s="15">
        <v>1</v>
      </c>
      <c r="K791" s="17">
        <f>IF(AND(G791&lt;&gt;"N",R791="N/A"), IF(I791&lt;4, 0, 0.25),IF(I791=1, IF(J791=1,0.25, 0.25), IF(I791&lt;13, 0.25, IF(I791&lt;26, 0.4, IF(I791&lt;51, 0.6, 0.75)))))</f>
        <v>0.25</v>
      </c>
      <c r="L791" s="16">
        <f>I791-M791</f>
        <v>0</v>
      </c>
      <c r="M791" s="16">
        <f>ROUNDUP(I791*K791,0)</f>
        <v>1</v>
      </c>
      <c r="N791" s="16">
        <f>M791*J791</f>
        <v>1</v>
      </c>
      <c r="O791" s="16">
        <v>0</v>
      </c>
      <c r="P791" s="16">
        <v>0</v>
      </c>
      <c r="Q791" s="16">
        <f>N791-O791-P791</f>
        <v>1</v>
      </c>
      <c r="R791" s="15" t="s">
        <v>75</v>
      </c>
      <c r="S791" s="15">
        <f>IF(R791="N/A", J791-($B$1-F791), J791-($B$1-R791))</f>
        <v>1</v>
      </c>
      <c r="T791" s="16">
        <f>IF($S791&lt;1, "N/A", $M791)</f>
        <v>1</v>
      </c>
      <c r="U791" s="16" t="str">
        <f>IF($S791&lt;2, "N/A", $M791)</f>
        <v>N/A</v>
      </c>
      <c r="V791" s="16" t="str">
        <f>IF($S791&lt;3, "N/A", $M791)</f>
        <v>N/A</v>
      </c>
      <c r="W791" s="16" t="str">
        <f>IF($S791&lt;4, "N/A", $M791)</f>
        <v>N/A</v>
      </c>
      <c r="X791" s="16" t="str">
        <f>IF($S791&lt;5, "N/A", $M791)</f>
        <v>N/A</v>
      </c>
      <c r="Y791" s="15" t="str">
        <f>IF(SUM(T791:X791)&lt;&gt;Q791, "CHECK", "OK")</f>
        <v>OK</v>
      </c>
      <c r="Z791" s="15" t="str">
        <f>IF(F791=$B$1, "No", IF(S791=1, "Yes", "No"))</f>
        <v>No</v>
      </c>
      <c r="AA791" s="18" t="str">
        <f>IF(C791="DM", "N/A", IF(Z791="No","N/A",VLOOKUP(B791,'Extension List'!$A$3:$R$1972,18,FALSE)))</f>
        <v>N/A</v>
      </c>
      <c r="AB791" s="15" t="str">
        <f>IF(C791="DM", "N/A", IF(Z791="No","N/A",VLOOKUP(B791,'Extension List'!$A$3:$T$1972,20,FALSE)))</f>
        <v>N/A</v>
      </c>
      <c r="AC791" s="15" t="str">
        <f>IF(AA791="N/A", "N/A", 0)</f>
        <v>N/A</v>
      </c>
      <c r="AD791" s="16" t="str">
        <f>IF(AE791="N/A", "N/A", AA791-AE791)</f>
        <v>N/A</v>
      </c>
      <c r="AE791" s="16" t="str">
        <f>IF(AA791="N/A", "N/A", IF(AC791&gt;0, IF(AA791&lt;13, ROUNDUP(0.25*AA791,0), IF(AA791&lt;26, ROUNDUP(0.4*AA791,0), IF(AA791&lt;51, ROUNDUP(0.6*AA791,0), ROUNDUP(0.75*AA791,0)))), "N/A"))</f>
        <v>N/A</v>
      </c>
      <c r="AF791" s="16" t="str">
        <f>IF(AD791="N/A","N/A", (AE791*AC791)+Q791)</f>
        <v>N/A</v>
      </c>
      <c r="AG791" s="16" t="str">
        <f>IF($AF791="N/A", "N/A", "TBC")</f>
        <v>N/A</v>
      </c>
      <c r="AH791" s="16" t="str">
        <f>IF($AF791="N/A", "N/A", "TBC")</f>
        <v>N/A</v>
      </c>
      <c r="AI791" s="16" t="str">
        <f>IF($AF791="N/A","N/A",IF(AC791&gt;1,"TBC","N/A"))</f>
        <v>N/A</v>
      </c>
      <c r="AJ791" s="16" t="str">
        <f>IF($AF791="N/A","N/A",IF(AC791&gt;2,"TBC","N/A"))</f>
        <v>N/A</v>
      </c>
      <c r="AK791" s="16" t="str">
        <f>IF($AF791="N/A","N/A",IF(AC791&gt;3,"TBC","N/A"))</f>
        <v>N/A</v>
      </c>
      <c r="AL791" s="16" t="str">
        <f>IF(AC791="N/A","N/A",IF(AC791&gt;0,IF(SUM(AG791:AK791)&lt;&gt;AF791,"CHECK","OK"),"N/A"))</f>
        <v>N/A</v>
      </c>
      <c r="AM791" s="16">
        <f>IF(AD791="N/A", L791+T791, L791+AG791)</f>
        <v>1</v>
      </c>
      <c r="AN791" s="16" t="str">
        <f>IF(AD791="N/A", IF(U791="N/A", "N/A", L791+U791), AD791+AH791)</f>
        <v>N/A</v>
      </c>
      <c r="AO791" s="16" t="str">
        <f>IF(AD791="N/A", IF(V791="N/A", "N/A", L791+V791), IF(AI791="N/A", "N/A", AD791+AI791))</f>
        <v>N/A</v>
      </c>
      <c r="AP791" s="16" t="str">
        <f>IF(AD791="N/A", IF(W791="N/A", "N/A", L791+W791), IF(AJ791="N/A", "N/A", AD791+AJ791))</f>
        <v>N/A</v>
      </c>
      <c r="AQ791" s="16" t="str">
        <f>IF(AD791="N/A", IF(X791="N/A", "N/A", L791+X791), IF(AK791="N/A", "N/A", AD791+AK791))</f>
        <v>N/A</v>
      </c>
      <c r="AR791" s="15" t="s">
        <v>42</v>
      </c>
      <c r="AS791" s="15" t="s">
        <v>42</v>
      </c>
      <c r="AT791" s="15" t="s">
        <v>42</v>
      </c>
      <c r="AU791" s="15" t="s">
        <v>42</v>
      </c>
      <c r="AV791" s="15" t="s">
        <v>40</v>
      </c>
      <c r="AW791" s="15" t="s">
        <v>44</v>
      </c>
      <c r="AX791" s="15" t="s">
        <v>44</v>
      </c>
      <c r="AY791" s="15" t="s">
        <v>44</v>
      </c>
      <c r="AZ791" s="15" t="s">
        <v>44</v>
      </c>
      <c r="BA791" s="15" t="s">
        <v>44</v>
      </c>
      <c r="BB791" s="15" t="s">
        <v>44</v>
      </c>
      <c r="BC791" s="15" t="s">
        <v>44</v>
      </c>
      <c r="BD791" s="15" t="s">
        <v>44</v>
      </c>
      <c r="BE791" s="15" t="s">
        <v>44</v>
      </c>
      <c r="BF791" s="15" t="s">
        <v>44</v>
      </c>
      <c r="BG791" s="15" t="s">
        <v>44</v>
      </c>
      <c r="BH791" s="15" t="s">
        <v>44</v>
      </c>
      <c r="BJ791" s="16">
        <f>IF(AR791="R", $CA791, IF(OR(AR791="P", AR791="T", AR791="N"), 0, IF($C791="DM", $T791, IF(OR(AR791="Y", AR791="IR"),$AM791,IF(AR791="C", IF($BI791="Y", IF($AF791="N/A", $Q791, $AF791), IF($AG791="N/A", $T791,$AG791)))))))</f>
        <v>0</v>
      </c>
      <c r="BK791" s="16">
        <f>IF(AS791="R", $CA791, IF(OR(AS791="P", AS791="T", AS791="N"), 0, IF($C791="DM", $T791, IF(OR(AS791="Y", AS791="IR"),$AM791,IF(AS791="C", IF($BI791="Y", IF($AF791="N/A", $Q791, $AF791), IF($AG791="N/A", $T791,$AG791)))))))</f>
        <v>0</v>
      </c>
      <c r="BL791" s="16">
        <f>IF(AT791="R", $CA791, IF(OR(AT791="P", AT791="T", AT791="N"), 0, IF($C791="DM", $T791, IF(OR(AT791="Y", AT791="IR"),$AM791,IF(AT791="C", IF($BI791="Y", IF($AF791="N/A", $Q791, $AF791), IF($AG791="N/A", $T791,$AG791)))))))</f>
        <v>0</v>
      </c>
      <c r="BM791" s="16">
        <f>IF(AU791="R", $CA791, IF(OR(AU791="P", AU791="T", AU791="N"), 0, IF($C791="DM", $T791, IF(OR(AU791="Y", AU791="IR"),$AM791,IF(AU791="C", IF($BI791="Y", IF($AF791="N/A", $Q791, $AF791), IF($AG791="N/A", $T791,$AG791)))))))</f>
        <v>0</v>
      </c>
      <c r="BN791" s="16">
        <f>IF(AV791="R", $CA791, IF(OR(AV791="P", AV791="T", AV791="N"), 0, IF($C791="DM", $T791, IF(OR(AV791="Y", AV791="IR"),$AM791,IF(AV791="C", IF($BI791="Y", IF($AF791="N/A", $Q791, $AF791), IF($AG791="N/A", $T791,$AG791)))))))</f>
        <v>1</v>
      </c>
      <c r="BO791" s="16">
        <f>IF(AW791="R", $CA791, IF(OR(AW791="P", AW791="T", AW791="N"), 0, IF($C791="DM", $T791, IF(OR(AW791="Y", AW791="IR"),$AM791,IF(AW791="C", IF($BI791="Y", IF($AF791="N/A", $Q791, $AF791), IF($AG791="N/A", $T791,$AG791)))))))</f>
        <v>1</v>
      </c>
      <c r="BP791" s="16">
        <f>IF(AX791="R", $CA791, IF(OR(AX791="P", AX791="T", AX791="N"), 0, IF($C791="DM", $T791, IF(OR(AX791="Y", AX791="IR"),$AM791,IF(AX791="C", IF($BI791="Y", IF($AF791="N/A", $Q791, $AF791), IF($AG791="N/A", $T791,$AG791)))))))</f>
        <v>1</v>
      </c>
      <c r="BQ791" s="16">
        <f>IF(AY791="R", $CA791, IF(OR(AY791="P", AY791="T", AY791="N"), 0, IF($C791="DM", $T791, IF(OR(AY791="Y", AY791="IR"),$AM791,IF(AY791="C", IF($BI791="Y", IF($AF791="N/A", $Q791, $AF791), IF($AG791="N/A", $T791,$AG791)))))))</f>
        <v>1</v>
      </c>
      <c r="BR791" s="16">
        <f>IF(AZ791="R", $CA791, IF(OR(AZ791="P", AZ791="T", AZ791="N"), 0, IF($C791="DM", $T791, IF(OR(AZ791="Y", AZ791="IR"),$AM791,IF(AZ791="C", IF($BI791="Y", IF($AF791="N/A", $Q791, $AF791), IF($AG791="N/A", $T791,$AG791)))))))</f>
        <v>1</v>
      </c>
      <c r="BS791" s="16">
        <f>IF(BA791="R", $CA791, IF(OR(BA791="P", BA791="T", BA791="N"), 0, IF($C791="DM", $T791, IF(OR(BA791="Y", BA791="IR"),$AM791,IF(BA791="C", IF($BI791="Y", IF($AF791="N/A", $Q791, $AF791), IF($AG791="N/A", $T791,$AG791)))))))</f>
        <v>1</v>
      </c>
      <c r="BT791" s="16">
        <f>IF(BB791="R", $CA791, IF(OR(BB791="P", BB791="T", BB791="N"), 0, IF($C791="DM", $T791, IF(OR(BB791="Y", BB791="IR"),$AM791,IF(BB791="C", IF($BI791="Y", IF($BA791="C", IF($AF791="N/A", $Q791, $AF791), IF($AF791="N/A", $T791, $AM791)), IF($AG791="N/A", $T791,$AG791)))))))</f>
        <v>1</v>
      </c>
      <c r="BU791" s="16">
        <f>IF(BC791="R", $CA791, IF(OR(BC791="P", BC791="T", BC791="N"), 0, IF($C791="DM", $T791, IF(OR(BC791="Y", BC791="IR"),$AM791,IF(BC791="C", IF($BI791="Y", IF($BA791="C", IF($AF791="N/A", $Q791, $AF791), IF($AF791="N/A", $T791, $AM791)), IF($AG791="N/A", $T791,$AG791)))))))</f>
        <v>1</v>
      </c>
      <c r="BV791" s="16">
        <f>IF(BD791="R", $CA791, IF(OR(BD791="P", BD791="T", BD791="N"), 0, IF($C791="DM", $T791, IF(OR(BD791="Y", BD791="IR"),$AM791,IF(BD791="C", IF($BI791="Y", IF($BA791="C", IF($AF791="N/A", $Q791, $AF791), IF($AF791="N/A", $T791, $AM791)), IF($AG791="N/A", $T791,$AG791)))))))</f>
        <v>1</v>
      </c>
      <c r="BW791" s="16">
        <f>IF(BE791="R", $CA791, IF(OR(BE791="P", BE791="T", BE791="N"), 0, IF($C791="DM", $T791, IF(OR(BE791="Y", BE791="IR"),$AM791,IF(BE791="C", IF($BI791="Y", IF($BA791="C", IF($AF791="N/A", $Q791, $AF791), IF($AF791="N/A", $T791, $AM791)), IF($AG791="N/A", $T791,$AG791)))))))</f>
        <v>1</v>
      </c>
      <c r="BX791" s="16">
        <f>IF(BF791="R", $CA791, IF(OR(BF791="P", BF791="T", BF791="N"), 0, IF($C791="DM", $T791, IF(OR(BF791="Y", BF791="IR"),$AM791,IF(BF791="C", IF($BI791="Y", IF($BA791="C", IF($AF791="N/A", $Q791, $AF791), IF($AF791="N/A", $T791, $AM791)), IF($AG791="N/A", $T791,$AG791)))))))</f>
        <v>1</v>
      </c>
      <c r="BY791" s="16">
        <f>IF(BG791="R", $CA791, IF(OR(BG791="P", BG791="T", BG791="N"), 0, IF($C791="DM", $T791, IF(OR(BG791="Y", BG791="IR"),$AM791,IF(BG791="C", IF($BI791="Y", IF($BA791="C", IF($AF791="N/A", $Q791, $AF791), IF($AF791="N/A", $T791, $AM791)), IF($AG791="N/A", $T791,$AG791)))))))</f>
        <v>1</v>
      </c>
      <c r="BZ791" s="16">
        <f>IF(BH791="R", $CA791, IF(OR(BH791="P", BH791="T", BH791="N"), 0, IF($C791="DM", $T791, IF(OR(BH791="Y", BH791="IR"),$AM791,IF(BH791="C", IF($BI791="Y", IF($BA791="C", IF($AF791="N/A", $Q791, $AF791), IF($AF791="N/A", $T791, $AM791)), IF($AG791="N/A", $T791,$AG791)))))))</f>
        <v>1</v>
      </c>
      <c r="CA791" s="15" t="s">
        <v>75</v>
      </c>
      <c r="CB791" s="16">
        <f>BZ791</f>
        <v>1</v>
      </c>
      <c r="CC791" s="15" t="str">
        <f>IF(OR($BH791="T", $BH791="R"), 0, IF($BH791="C", IF($BI791="Y", IF($BA791="C", 0, IF(AF791="N/A", Q791-T791, AF791-AG791)), IF($AF791="N/A", U791, AH791)), AN791))</f>
        <v>N/A</v>
      </c>
      <c r="CD791" s="15" t="str">
        <f>IF(OR($BH791="T", $BH791="R"), 0, IF($BH791="C", IF($BI791="Y", 0, IF($AF791="N/A", V791, AI791)), AO791))</f>
        <v>N/A</v>
      </c>
      <c r="CE791" s="15" t="str">
        <f>IF(OR($BH791="T", $BH791="R"), 0, IF($BH791="C", IF($BI791="Y", 0, IF($AF791="N/A", W791, AJ791)), AP791))</f>
        <v>N/A</v>
      </c>
      <c r="CF791" s="15" t="str">
        <f>IF(OR($BH791="T", $BH791="R"), 0, IF($BH791="C", IF($BI791="Y", 0, IF($AF791="N/A", X791, AK791)), AQ791))</f>
        <v>N/A</v>
      </c>
    </row>
    <row r="792" spans="1:85" x14ac:dyDescent="0.25">
      <c r="A792" s="14">
        <v>5123</v>
      </c>
      <c r="B792" s="15" t="s">
        <v>678</v>
      </c>
      <c r="C792" s="15" t="s">
        <v>61</v>
      </c>
      <c r="D792" s="15" t="s">
        <v>56</v>
      </c>
      <c r="E792" s="15">
        <f>VLOOKUP(B792, 'Rookie Year'!$A$2:$B$55679,2,FALSE)</f>
        <v>2016</v>
      </c>
      <c r="F792" s="15">
        <v>2023</v>
      </c>
      <c r="G792" s="15" t="s">
        <v>42</v>
      </c>
      <c r="H792" s="15" t="s">
        <v>1928</v>
      </c>
      <c r="I792" s="16">
        <v>1</v>
      </c>
      <c r="J792" s="15">
        <v>2</v>
      </c>
      <c r="K792" s="17">
        <f>IF(AND(G792&lt;&gt;"N",R792="N/A"), IF(I792&lt;4, 0, 0.25),IF(I792=1, IF(J792=1,0.25, 0.25), IF(I792&lt;13, 0.25, IF(I792&lt;26, 0.4, IF(I792&lt;51, 0.6, 0.75)))))</f>
        <v>0.25</v>
      </c>
      <c r="L792" s="16">
        <f>I792-M792</f>
        <v>0</v>
      </c>
      <c r="M792" s="16">
        <f>ROUNDUP(I792*K792,0)</f>
        <v>1</v>
      </c>
      <c r="N792" s="16">
        <f>M792*J792</f>
        <v>2</v>
      </c>
      <c r="O792" s="16">
        <v>1</v>
      </c>
      <c r="P792" s="16">
        <v>0</v>
      </c>
      <c r="Q792" s="16">
        <f>N792-O792-P792</f>
        <v>1</v>
      </c>
      <c r="R792" s="15" t="s">
        <v>75</v>
      </c>
      <c r="S792" s="15">
        <f>IF(R792="N/A", J792-($B$1-F792), J792-($B$1-R792))</f>
        <v>1</v>
      </c>
      <c r="T792" s="16">
        <v>1</v>
      </c>
      <c r="U792" s="16" t="str">
        <f>IF($S792&lt;2, "N/A", $M792)</f>
        <v>N/A</v>
      </c>
      <c r="V792" s="16" t="str">
        <f>IF($S792&lt;3, "N/A", $M792)</f>
        <v>N/A</v>
      </c>
      <c r="W792" s="16" t="str">
        <f>IF($S792&lt;4, "N/A", $M792)</f>
        <v>N/A</v>
      </c>
      <c r="X792" s="16" t="str">
        <f>IF($S792&lt;5, "N/A", $M792)</f>
        <v>N/A</v>
      </c>
      <c r="Y792" s="15" t="str">
        <f>IF(SUM(T792:X792)&lt;&gt;Q792, "CHECK", "OK")</f>
        <v>OK</v>
      </c>
      <c r="Z792" s="15" t="str">
        <f>IF(F792=$B$1, "No", IF(S792=1, "Yes", "No"))</f>
        <v>Yes</v>
      </c>
      <c r="AA792" s="18">
        <f>IF(C792="DM", "N/A", IF(Z792="No","N/A",VLOOKUP(B792,'Extension List'!$A$3:$R$1972,18,FALSE)))</f>
        <v>36</v>
      </c>
      <c r="AB792" s="15">
        <f>IF(C792="DM", "N/A", IF(Z792="No","N/A",VLOOKUP(B792,'Extension List'!$A$3:$T$1972,20,FALSE)))</f>
        <v>4</v>
      </c>
      <c r="AC792" s="15">
        <f>IF(AA792="N/A", "N/A", 0)</f>
        <v>0</v>
      </c>
      <c r="AD792" s="16" t="str">
        <f>IF(AE792="N/A", "N/A", AA792-AE792)</f>
        <v>N/A</v>
      </c>
      <c r="AE792" s="16" t="str">
        <f>IF(AA792="N/A", "N/A", IF(AC792&gt;0, IF(AA792&lt;13, ROUNDUP(0.25*AA792,0), IF(AA792&lt;26, ROUNDUP(0.4*AA792,0), IF(AA792&lt;51, ROUNDUP(0.6*AA792,0), ROUNDUP(0.75*AA792,0)))), "N/A"))</f>
        <v>N/A</v>
      </c>
      <c r="AF792" s="16" t="str">
        <f>IF(AD792="N/A","N/A", (AE792*AC792)+Q792)</f>
        <v>N/A</v>
      </c>
      <c r="AG792" s="16" t="str">
        <f>IF($AF792="N/A", "N/A", "TBC")</f>
        <v>N/A</v>
      </c>
      <c r="AH792" s="16" t="str">
        <f>IF($AF792="N/A", "N/A", "TBC")</f>
        <v>N/A</v>
      </c>
      <c r="AI792" s="16" t="str">
        <f>IF($AF792="N/A","N/A",IF(AC792&gt;1,"TBC","N/A"))</f>
        <v>N/A</v>
      </c>
      <c r="AJ792" s="16" t="str">
        <f>IF($AF792="N/A","N/A",IF(AC792&gt;2,"TBC","N/A"))</f>
        <v>N/A</v>
      </c>
      <c r="AK792" s="16" t="str">
        <f>IF($AF792="N/A","N/A",IF(AC792&gt;3,"TBC","N/A"))</f>
        <v>N/A</v>
      </c>
      <c r="AL792" s="16" t="str">
        <f>IF(AC792="N/A","N/A",IF(AC792&gt;0,IF(SUM(AG792:AK792)&lt;&gt;AF792,"CHECK","OK"),"N/A"))</f>
        <v>N/A</v>
      </c>
      <c r="AM792" s="16">
        <f>IF(AD792="N/A", L792+T792, L792+AG792)</f>
        <v>1</v>
      </c>
      <c r="AN792" s="16" t="str">
        <f>IF(AD792="N/A", IF(U792="N/A", "N/A", L792+U792), AD792+AH792)</f>
        <v>N/A</v>
      </c>
      <c r="AO792" s="16" t="str">
        <f>IF(AD792="N/A", IF(V792="N/A", "N/A", L792+V792), IF(AI792="N/A", "N/A", AD792+AI792))</f>
        <v>N/A</v>
      </c>
      <c r="AP792" s="16" t="str">
        <f>IF(AD792="N/A", IF(W792="N/A", "N/A", L792+W792), IF(AJ792="N/A", "N/A", AD792+AJ792))</f>
        <v>N/A</v>
      </c>
      <c r="AQ792" s="16" t="str">
        <f>IF(AD792="N/A", IF(X792="N/A", "N/A", L792+X792), IF(AK792="N/A", "N/A", AD792+AK792))</f>
        <v>N/A</v>
      </c>
      <c r="AR792" s="15" t="s">
        <v>40</v>
      </c>
      <c r="AS792" s="15" t="s">
        <v>40</v>
      </c>
      <c r="AT792" s="15" t="s">
        <v>40</v>
      </c>
      <c r="AU792" s="15" t="s">
        <v>40</v>
      </c>
      <c r="AV792" s="15" t="s">
        <v>40</v>
      </c>
      <c r="AW792" s="15" t="s">
        <v>40</v>
      </c>
      <c r="AX792" s="15" t="s">
        <v>40</v>
      </c>
      <c r="AY792" s="15" t="s">
        <v>40</v>
      </c>
      <c r="AZ792" s="15" t="s">
        <v>40</v>
      </c>
      <c r="BA792" s="15" t="s">
        <v>40</v>
      </c>
      <c r="BB792" s="15" t="s">
        <v>40</v>
      </c>
      <c r="BC792" s="15" t="s">
        <v>40</v>
      </c>
      <c r="BD792" s="15" t="s">
        <v>40</v>
      </c>
      <c r="BE792" s="15" t="s">
        <v>40</v>
      </c>
      <c r="BF792" s="15" t="s">
        <v>40</v>
      </c>
      <c r="BG792" s="15" t="s">
        <v>40</v>
      </c>
      <c r="BH792" s="15" t="s">
        <v>40</v>
      </c>
      <c r="BI792" s="15"/>
      <c r="BJ792" s="16">
        <f>IF(AR792="R", $CA792, IF(OR(AR792="P", AR792="T", AR792="N"), 0, IF($C792="DM", $T792, IF(OR(AR792="Y", AR792="IR"),$AM792,IF(AR792="C", IF($BI792="Y", IF($AF792="N/A", $Q792, $AF792), IF($AG792="N/A", $T792,$AG792)))))))</f>
        <v>1</v>
      </c>
      <c r="BK792" s="16">
        <f>IF(AS792="R", $CA792, IF(OR(AS792="P", AS792="T", AS792="N"), 0, IF($C792="DM", $T792, IF(OR(AS792="Y", AS792="IR"),$AM792,IF(AS792="C", IF($BI792="Y", IF($AF792="N/A", $Q792, $AF792), IF($AG792="N/A", $T792,$AG792)))))))</f>
        <v>1</v>
      </c>
      <c r="BL792" s="16">
        <f>IF(AT792="R", $CA792, IF(OR(AT792="P", AT792="T", AT792="N"), 0, IF($C792="DM", $T792, IF(OR(AT792="Y", AT792="IR"),$AM792,IF(AT792="C", IF($BI792="Y", IF($AF792="N/A", $Q792, $AF792), IF($AG792="N/A", $T792,$AG792)))))))</f>
        <v>1</v>
      </c>
      <c r="BM792" s="16">
        <f>IF(AU792="R", $CA792, IF(OR(AU792="P", AU792="T", AU792="N"), 0, IF($C792="DM", $T792, IF(OR(AU792="Y", AU792="IR"),$AM792,IF(AU792="C", IF($BI792="Y", IF($AF792="N/A", $Q792, $AF792), IF($AG792="N/A", $T792,$AG792)))))))</f>
        <v>1</v>
      </c>
      <c r="BN792" s="16">
        <f>IF(AV792="R", $CA792, IF(OR(AV792="P", AV792="T", AV792="N"), 0, IF($C792="DM", $T792, IF(OR(AV792="Y", AV792="IR"),$AM792,IF(AV792="C", IF($BI792="Y", IF($AF792="N/A", $Q792, $AF792), IF($AG792="N/A", $T792,$AG792)))))))</f>
        <v>1</v>
      </c>
      <c r="BO792" s="16">
        <f>IF(AW792="R", $CA792, IF(OR(AW792="P", AW792="T", AW792="N"), 0, IF($C792="DM", $T792, IF(OR(AW792="Y", AW792="IR"),$AM792,IF(AW792="C", IF($BI792="Y", IF($AF792="N/A", $Q792, $AF792), IF($AG792="N/A", $T792,$AG792)))))))</f>
        <v>1</v>
      </c>
      <c r="BP792" s="16">
        <f>IF(AX792="R", $CA792, IF(OR(AX792="P", AX792="T", AX792="N"), 0, IF($C792="DM", $T792, IF(OR(AX792="Y", AX792="IR"),$AM792,IF(AX792="C", IF($BI792="Y", IF($AF792="N/A", $Q792, $AF792), IF($AG792="N/A", $T792,$AG792)))))))</f>
        <v>1</v>
      </c>
      <c r="BQ792" s="16">
        <f>IF(AY792="R", $CA792, IF(OR(AY792="P", AY792="T", AY792="N"), 0, IF($C792="DM", $T792, IF(OR(AY792="Y", AY792="IR"),$AM792,IF(AY792="C", IF($BI792="Y", IF($AF792="N/A", $Q792, $AF792), IF($AG792="N/A", $T792,$AG792)))))))</f>
        <v>1</v>
      </c>
      <c r="BR792" s="16">
        <f>IF(AZ792="R", $CA792, IF(OR(AZ792="P", AZ792="T", AZ792="N"), 0, IF($C792="DM", $T792, IF(OR(AZ792="Y", AZ792="IR"),$AM792,IF(AZ792="C", IF($BI792="Y", IF($AF792="N/A", $Q792, $AF792), IF($AG792="N/A", $T792,$AG792)))))))</f>
        <v>1</v>
      </c>
      <c r="BS792" s="16">
        <f>IF(BA792="R", $CA792, IF(OR(BA792="P", BA792="T", BA792="N"), 0, IF($C792="DM", $T792, IF(OR(BA792="Y", BA792="IR"),$AM792,IF(BA792="C", IF($BI792="Y", IF($AF792="N/A", $Q792, $AF792), IF($AG792="N/A", $T792,$AG792)))))))</f>
        <v>1</v>
      </c>
      <c r="BT792" s="16">
        <f>IF(BB792="R", $CA792, IF(OR(BB792="P", BB792="T", BB792="N"), 0, IF($C792="DM", $T792, IF(OR(BB792="Y", BB792="IR"),$AM792,IF(BB792="C", IF($BI792="Y", IF($BA792="C", IF($AF792="N/A", $Q792, $AF792), IF($AF792="N/A", $T792, $AM792)), IF($AG792="N/A", $T792,$AG792)))))))</f>
        <v>1</v>
      </c>
      <c r="BU792" s="16">
        <f>IF(BC792="R", $CA792, IF(OR(BC792="P", BC792="T", BC792="N"), 0, IF($C792="DM", $T792, IF(OR(BC792="Y", BC792="IR"),$AM792,IF(BC792="C", IF($BI792="Y", IF($BA792="C", IF($AF792="N/A", $Q792, $AF792), IF($AF792="N/A", $T792, $AM792)), IF($AG792="N/A", $T792,$AG792)))))))</f>
        <v>1</v>
      </c>
      <c r="BV792" s="16">
        <f>IF(BD792="R", $CA792, IF(OR(BD792="P", BD792="T", BD792="N"), 0, IF($C792="DM", $T792, IF(OR(BD792="Y", BD792="IR"),$AM792,IF(BD792="C", IF($BI792="Y", IF($BA792="C", IF($AF792="N/A", $Q792, $AF792), IF($AF792="N/A", $T792, $AM792)), IF($AG792="N/A", $T792,$AG792)))))))</f>
        <v>1</v>
      </c>
      <c r="BW792" s="16">
        <f>IF(BE792="R", $CA792, IF(OR(BE792="P", BE792="T", BE792="N"), 0, IF($C792="DM", $T792, IF(OR(BE792="Y", BE792="IR"),$AM792,IF(BE792="C", IF($BI792="Y", IF($BA792="C", IF($AF792="N/A", $Q792, $AF792), IF($AF792="N/A", $T792, $AM792)), IF($AG792="N/A", $T792,$AG792)))))))</f>
        <v>1</v>
      </c>
      <c r="BX792" s="16">
        <f>IF(BF792="R", $CA792, IF(OR(BF792="P", BF792="T", BF792="N"), 0, IF($C792="DM", $T792, IF(OR(BF792="Y", BF792="IR"),$AM792,IF(BF792="C", IF($BI792="Y", IF($BA792="C", IF($AF792="N/A", $Q792, $AF792), IF($AF792="N/A", $T792, $AM792)), IF($AG792="N/A", $T792,$AG792)))))))</f>
        <v>1</v>
      </c>
      <c r="BY792" s="16">
        <f>IF(BG792="R", $CA792, IF(OR(BG792="P", BG792="T", BG792="N"), 0, IF($C792="DM", $T792, IF(OR(BG792="Y", BG792="IR"),$AM792,IF(BG792="C", IF($BI792="Y", IF($BA792="C", IF($AF792="N/A", $Q792, $AF792), IF($AF792="N/A", $T792, $AM792)), IF($AG792="N/A", $T792,$AG792)))))))</f>
        <v>1</v>
      </c>
      <c r="BZ792" s="16">
        <f>IF(BH792="R", $CA792, IF(OR(BH792="P", BH792="T", BH792="N"), 0, IF($C792="DM", $T792, IF(OR(BH792="Y", BH792="IR"),$AM792,IF(BH792="C", IF($BI792="Y", IF($BA792="C", IF($AF792="N/A", $Q792, $AF792), IF($AF792="N/A", $T792, $AM792)), IF($AG792="N/A", $T792,$AG792)))))))</f>
        <v>1</v>
      </c>
      <c r="CA792" s="15" t="s">
        <v>75</v>
      </c>
      <c r="CB792" s="16">
        <f>BZ792</f>
        <v>1</v>
      </c>
      <c r="CC792" s="15" t="str">
        <f>IF(OR($BH792="T", $BH792="R"), 0, IF($BH792="C", IF($BI792="Y", IF($BA792="C", 0, IF(AF792="N/A", Q792-T792, AF792-AG792)), IF($AF792="N/A", U792, AH792)), AN792))</f>
        <v>N/A</v>
      </c>
      <c r="CD792" s="15" t="str">
        <f>IF(OR($BH792="T", $BH792="R"), 0, IF($BH792="C", IF($BI792="Y", 0, IF($AF792="N/A", V792, AI792)), AO792))</f>
        <v>N/A</v>
      </c>
      <c r="CE792" s="15" t="str">
        <f>IF(OR($BH792="T", $BH792="R"), 0, IF($BH792="C", IF($BI792="Y", 0, IF($AF792="N/A", W792, AJ792)), AP792))</f>
        <v>N/A</v>
      </c>
      <c r="CF792" s="15" t="str">
        <f>IF(OR($BH792="T", $BH792="R"), 0, IF($BH792="C", IF($BI792="Y", 0, IF($AF792="N/A", X792, AK792)), AQ792))</f>
        <v>N/A</v>
      </c>
      <c r="CG792" t="str">
        <f>IF(AC792="N/A", "S:"&amp;L792&amp;" G:"&amp;M792&amp;" GR:"&amp;Q792, IF(AC792=0, "S:"&amp;L792&amp;" G:"&amp;M792&amp;" GR:"&amp;Q792, "S:"&amp;L792&amp;"/"&amp;AD792&amp;" G:"&amp;AE792&amp;" GR:"&amp;AF792))</f>
        <v>S:0 G:1 GR:1</v>
      </c>
    </row>
    <row r="793" spans="1:85" x14ac:dyDescent="0.25">
      <c r="A793" s="14">
        <v>5066</v>
      </c>
      <c r="B793" s="15" t="s">
        <v>2090</v>
      </c>
      <c r="C793" s="15" t="s">
        <v>61</v>
      </c>
      <c r="D793" s="15" t="s">
        <v>56</v>
      </c>
      <c r="E793" s="15">
        <f>VLOOKUP(B793, 'Rookie Year'!$A$2:$B$55679,2,FALSE)</f>
        <v>2020</v>
      </c>
      <c r="F793" s="15">
        <v>2023</v>
      </c>
      <c r="G793" s="15" t="s">
        <v>42</v>
      </c>
      <c r="H793" s="15" t="s">
        <v>1928</v>
      </c>
      <c r="I793" s="16">
        <v>45</v>
      </c>
      <c r="J793" s="15">
        <v>5</v>
      </c>
      <c r="K793" s="17">
        <f>IF(AND(G793&lt;&gt;"N",R793="N/A"), IF(I793&lt;4, 0, 0.25),IF(I793=1, IF(J793=1,0.25, 0.25), IF(I793&lt;13, 0.25, IF(I793&lt;26, 0.4, IF(I793&lt;51, 0.6, 0.75)))))</f>
        <v>0.6</v>
      </c>
      <c r="L793" s="16">
        <f>I793-M793</f>
        <v>18</v>
      </c>
      <c r="M793" s="16">
        <f>ROUNDUP(I793*K793,0)</f>
        <v>27</v>
      </c>
      <c r="N793" s="16">
        <f>M793*J793</f>
        <v>135</v>
      </c>
      <c r="O793" s="16">
        <v>135</v>
      </c>
      <c r="P793" s="16">
        <v>0</v>
      </c>
      <c r="Q793" s="16">
        <f>N793-O793-P793</f>
        <v>0</v>
      </c>
      <c r="R793" s="15" t="s">
        <v>75</v>
      </c>
      <c r="S793" s="15">
        <f>IF(R793="N/A", J793-($B$1-F793), J793-($B$1-R793))</f>
        <v>4</v>
      </c>
      <c r="T793" s="16">
        <v>0</v>
      </c>
      <c r="U793" s="16">
        <v>0</v>
      </c>
      <c r="V793" s="16">
        <v>0</v>
      </c>
      <c r="W793" s="16">
        <v>0</v>
      </c>
      <c r="X793" s="16" t="str">
        <f>IF($S793&lt;5, "N/A", $M793)</f>
        <v>N/A</v>
      </c>
      <c r="Y793" s="15" t="str">
        <f>IF(SUM(T793:X793)&lt;&gt;Q793, "CHECK", "OK")</f>
        <v>OK</v>
      </c>
      <c r="Z793" s="15" t="str">
        <f>IF(F793=$B$1, "No", IF(S793=1, "Yes", "No"))</f>
        <v>No</v>
      </c>
      <c r="AA793" s="18" t="str">
        <f>IF(C793="DM", "N/A", IF(Z793="No","N/A",VLOOKUP(B793,'Extension List'!$A$3:$R$1972,18,FALSE)))</f>
        <v>N/A</v>
      </c>
      <c r="AB793" s="15" t="str">
        <f>IF(C793="DM", "N/A", IF(Z793="No","N/A",VLOOKUP(B793,'Extension List'!$A$3:$T$1972,20,FALSE)))</f>
        <v>N/A</v>
      </c>
      <c r="AC793" s="15" t="str">
        <f>IF(AA793="N/A", "N/A", 0)</f>
        <v>N/A</v>
      </c>
      <c r="AD793" s="16" t="str">
        <f>IF(AE793="N/A", "N/A", AA793-AE793)</f>
        <v>N/A</v>
      </c>
      <c r="AE793" s="16" t="str">
        <f>IF(AA793="N/A", "N/A", IF(AC793&gt;0, IF(AA793&lt;13, ROUNDUP(0.25*AA793,0), IF(AA793&lt;26, ROUNDUP(0.4*AA793,0), IF(AA793&lt;51, ROUNDUP(0.6*AA793,0), ROUNDUP(0.75*AA793,0)))), "N/A"))</f>
        <v>N/A</v>
      </c>
      <c r="AF793" s="16" t="str">
        <f>IF(AD793="N/A","N/A", (AE793*AC793)+Q793)</f>
        <v>N/A</v>
      </c>
      <c r="AG793" s="16" t="str">
        <f>IF($AF793="N/A", "N/A", "TBC")</f>
        <v>N/A</v>
      </c>
      <c r="AH793" s="16" t="str">
        <f>IF($AF793="N/A", "N/A", "TBC")</f>
        <v>N/A</v>
      </c>
      <c r="AI793" s="16" t="str">
        <f>IF($AF793="N/A","N/A",IF(AC793&gt;1,"TBC","N/A"))</f>
        <v>N/A</v>
      </c>
      <c r="AJ793" s="16" t="str">
        <f>IF($AF793="N/A","N/A",IF(AC793&gt;2,"TBC","N/A"))</f>
        <v>N/A</v>
      </c>
      <c r="AK793" s="16" t="str">
        <f>IF($AF793="N/A","N/A",IF(AC793&gt;3,"TBC","N/A"))</f>
        <v>N/A</v>
      </c>
      <c r="AL793" s="16" t="str">
        <f>IF(AC793="N/A","N/A",IF(AC793&gt;0,IF(SUM(AG793:AK793)&lt;&gt;AF793,"CHECK","OK"),"N/A"))</f>
        <v>N/A</v>
      </c>
      <c r="AM793" s="16">
        <f>IF(AD793="N/A", L793+T793, L793+AG793)</f>
        <v>18</v>
      </c>
      <c r="AN793" s="16">
        <f>IF(AD793="N/A", IF(U793="N/A", "N/A", L793+U793), AD793+AH793)</f>
        <v>18</v>
      </c>
      <c r="AO793" s="16">
        <f>IF(AD793="N/A", IF(V793="N/A", "N/A", L793+V793), IF(AI793="N/A", "N/A", AD793+AI793))</f>
        <v>18</v>
      </c>
      <c r="AP793" s="16">
        <f>IF(AD793="N/A", IF(W793="N/A", "N/A", L793+W793), IF(AJ793="N/A", "N/A", AD793+AJ793))</f>
        <v>18</v>
      </c>
      <c r="AQ793" s="16" t="str">
        <f>IF(AD793="N/A", IF(X793="N/A", "N/A", L793+X793), IF(AK793="N/A", "N/A", AD793+AK793))</f>
        <v>N/A</v>
      </c>
      <c r="AR793" s="15" t="s">
        <v>40</v>
      </c>
      <c r="AS793" s="15" t="s">
        <v>40</v>
      </c>
      <c r="AT793" s="15" t="s">
        <v>40</v>
      </c>
      <c r="AU793" s="15" t="s">
        <v>40</v>
      </c>
      <c r="AV793" s="15" t="s">
        <v>40</v>
      </c>
      <c r="AW793" s="15" t="s">
        <v>40</v>
      </c>
      <c r="AX793" s="15" t="s">
        <v>40</v>
      </c>
      <c r="AY793" s="15" t="s">
        <v>40</v>
      </c>
      <c r="AZ793" s="15" t="s">
        <v>40</v>
      </c>
      <c r="BA793" s="15" t="s">
        <v>40</v>
      </c>
      <c r="BB793" s="15" t="s">
        <v>40</v>
      </c>
      <c r="BC793" s="15" t="s">
        <v>40</v>
      </c>
      <c r="BD793" s="15" t="s">
        <v>40</v>
      </c>
      <c r="BE793" s="15" t="s">
        <v>40</v>
      </c>
      <c r="BF793" s="15" t="s">
        <v>40</v>
      </c>
      <c r="BG793" s="15" t="s">
        <v>40</v>
      </c>
      <c r="BH793" s="15" t="s">
        <v>40</v>
      </c>
      <c r="BI793" s="15"/>
      <c r="BJ793" s="16">
        <f>IF(AR793="R", $CA793, IF(OR(AR793="P", AR793="T", AR793="N"), 0, IF($C793="DM", $T793, IF(OR(AR793="Y", AR793="IR"),$AM793,IF(AR793="C", IF($BI793="Y", IF($AF793="N/A", $Q793, $AF793), IF($AG793="N/A", $T793,$AG793)))))))</f>
        <v>18</v>
      </c>
      <c r="BK793" s="16">
        <f>IF(AS793="R", $CA793, IF(OR(AS793="P", AS793="T", AS793="N"), 0, IF($C793="DM", $T793, IF(OR(AS793="Y", AS793="IR"),$AM793,IF(AS793="C", IF($BI793="Y", IF($AF793="N/A", $Q793, $AF793), IF($AG793="N/A", $T793,$AG793)))))))</f>
        <v>18</v>
      </c>
      <c r="BL793" s="16">
        <f>IF(AT793="R", $CA793, IF(OR(AT793="P", AT793="T", AT793="N"), 0, IF($C793="DM", $T793, IF(OR(AT793="Y", AT793="IR"),$AM793,IF(AT793="C", IF($BI793="Y", IF($AF793="N/A", $Q793, $AF793), IF($AG793="N/A", $T793,$AG793)))))))</f>
        <v>18</v>
      </c>
      <c r="BM793" s="16">
        <f>IF(AU793="R", $CA793, IF(OR(AU793="P", AU793="T", AU793="N"), 0, IF($C793="DM", $T793, IF(OR(AU793="Y", AU793="IR"),$AM793,IF(AU793="C", IF($BI793="Y", IF($AF793="N/A", $Q793, $AF793), IF($AG793="N/A", $T793,$AG793)))))))</f>
        <v>18</v>
      </c>
      <c r="BN793" s="16">
        <f>IF(AV793="R", $CA793, IF(OR(AV793="P", AV793="T", AV793="N"), 0, IF($C793="DM", $T793, IF(OR(AV793="Y", AV793="IR"),$AM793,IF(AV793="C", IF($BI793="Y", IF($AF793="N/A", $Q793, $AF793), IF($AG793="N/A", $T793,$AG793)))))))</f>
        <v>18</v>
      </c>
      <c r="BO793" s="16">
        <f>IF(AW793="R", $CA793, IF(OR(AW793="P", AW793="T", AW793="N"), 0, IF($C793="DM", $T793, IF(OR(AW793="Y", AW793="IR"),$AM793,IF(AW793="C", IF($BI793="Y", IF($AF793="N/A", $Q793, $AF793), IF($AG793="N/A", $T793,$AG793)))))))</f>
        <v>18</v>
      </c>
      <c r="BP793" s="16">
        <f>IF(AX793="R", $CA793, IF(OR(AX793="P", AX793="T", AX793="N"), 0, IF($C793="DM", $T793, IF(OR(AX793="Y", AX793="IR"),$AM793,IF(AX793="C", IF($BI793="Y", IF($AF793="N/A", $Q793, $AF793), IF($AG793="N/A", $T793,$AG793)))))))</f>
        <v>18</v>
      </c>
      <c r="BQ793" s="16">
        <f>IF(AY793="R", $CA793, IF(OR(AY793="P", AY793="T", AY793="N"), 0, IF($C793="DM", $T793, IF(OR(AY793="Y", AY793="IR"),$AM793,IF(AY793="C", IF($BI793="Y", IF($AF793="N/A", $Q793, $AF793), IF($AG793="N/A", $T793,$AG793)))))))</f>
        <v>18</v>
      </c>
      <c r="BR793" s="16">
        <f>IF(AZ793="R", $CA793, IF(OR(AZ793="P", AZ793="T", AZ793="N"), 0, IF($C793="DM", $T793, IF(OR(AZ793="Y", AZ793="IR"),$AM793,IF(AZ793="C", IF($BI793="Y", IF($AF793="N/A", $Q793, $AF793), IF($AG793="N/A", $T793,$AG793)))))))</f>
        <v>18</v>
      </c>
      <c r="BS793" s="16">
        <f>IF(BA793="R", $CA793, IF(OR(BA793="P", BA793="T", BA793="N"), 0, IF($C793="DM", $T793, IF(OR(BA793="Y", BA793="IR"),$AM793,IF(BA793="C", IF($BI793="Y", IF($AF793="N/A", $Q793, $AF793), IF($AG793="N/A", $T793,$AG793)))))))</f>
        <v>18</v>
      </c>
      <c r="BT793" s="16">
        <f>IF(BB793="R", $CA793, IF(OR(BB793="P", BB793="T", BB793="N"), 0, IF($C793="DM", $T793, IF(OR(BB793="Y", BB793="IR"),$AM793,IF(BB793="C", IF($BI793="Y", IF($BA793="C", IF($AF793="N/A", $Q793, $AF793), IF($AF793="N/A", $T793, $AM793)), IF($AG793="N/A", $T793,$AG793)))))))</f>
        <v>18</v>
      </c>
      <c r="BU793" s="16">
        <f>IF(BC793="R", $CA793, IF(OR(BC793="P", BC793="T", BC793="N"), 0, IF($C793="DM", $T793, IF(OR(BC793="Y", BC793="IR"),$AM793,IF(BC793="C", IF($BI793="Y", IF($BA793="C", IF($AF793="N/A", $Q793, $AF793), IF($AF793="N/A", $T793, $AM793)), IF($AG793="N/A", $T793,$AG793)))))))</f>
        <v>18</v>
      </c>
      <c r="BV793" s="16">
        <f>IF(BD793="R", $CA793, IF(OR(BD793="P", BD793="T", BD793="N"), 0, IF($C793="DM", $T793, IF(OR(BD793="Y", BD793="IR"),$AM793,IF(BD793="C", IF($BI793="Y", IF($BA793="C", IF($AF793="N/A", $Q793, $AF793), IF($AF793="N/A", $T793, $AM793)), IF($AG793="N/A", $T793,$AG793)))))))</f>
        <v>18</v>
      </c>
      <c r="BW793" s="16">
        <f>IF(BE793="R", $CA793, IF(OR(BE793="P", BE793="T", BE793="N"), 0, IF($C793="DM", $T793, IF(OR(BE793="Y", BE793="IR"),$AM793,IF(BE793="C", IF($BI793="Y", IF($BA793="C", IF($AF793="N/A", $Q793, $AF793), IF($AF793="N/A", $T793, $AM793)), IF($AG793="N/A", $T793,$AG793)))))))</f>
        <v>18</v>
      </c>
      <c r="BX793" s="16">
        <f>IF(BF793="R", $CA793, IF(OR(BF793="P", BF793="T", BF793="N"), 0, IF($C793="DM", $T793, IF(OR(BF793="Y", BF793="IR"),$AM793,IF(BF793="C", IF($BI793="Y", IF($BA793="C", IF($AF793="N/A", $Q793, $AF793), IF($AF793="N/A", $T793, $AM793)), IF($AG793="N/A", $T793,$AG793)))))))</f>
        <v>18</v>
      </c>
      <c r="BY793" s="16">
        <f>IF(BG793="R", $CA793, IF(OR(BG793="P", BG793="T", BG793="N"), 0, IF($C793="DM", $T793, IF(OR(BG793="Y", BG793="IR"),$AM793,IF(BG793="C", IF($BI793="Y", IF($BA793="C", IF($AF793="N/A", $Q793, $AF793), IF($AF793="N/A", $T793, $AM793)), IF($AG793="N/A", $T793,$AG793)))))))</f>
        <v>18</v>
      </c>
      <c r="BZ793" s="16">
        <f>IF(BH793="R", $CA793, IF(OR(BH793="P", BH793="T", BH793="N"), 0, IF($C793="DM", $T793, IF(OR(BH793="Y", BH793="IR"),$AM793,IF(BH793="C", IF($BI793="Y", IF($BA793="C", IF($AF793="N/A", $Q793, $AF793), IF($AF793="N/A", $T793, $AM793)), IF($AG793="N/A", $T793,$AG793)))))))</f>
        <v>18</v>
      </c>
      <c r="CA793" s="15" t="s">
        <v>75</v>
      </c>
      <c r="CB793" s="16">
        <f>BZ793</f>
        <v>18</v>
      </c>
      <c r="CC793" s="15">
        <f>IF(OR($BH793="T", $BH793="R"), 0, IF($BH793="C", IF($BI793="Y", IF($BA793="C", 0, IF(AF793="N/A", Q793-T793, AF793-AG793)), IF($AF793="N/A", U793, AH793)), AN793))</f>
        <v>18</v>
      </c>
      <c r="CD793" s="15">
        <f>IF(OR($BH793="T", $BH793="R"), 0, IF($BH793="C", IF($BI793="Y", 0, IF($AF793="N/A", V793, AI793)), AO793))</f>
        <v>18</v>
      </c>
      <c r="CE793" s="15">
        <f>IF(OR($BH793="T", $BH793="R"), 0, IF($BH793="C", IF($BI793="Y", 0, IF($AF793="N/A", W793, AJ793)), AP793))</f>
        <v>18</v>
      </c>
      <c r="CF793" s="15" t="str">
        <f>IF(OR($BH793="T", $BH793="R"), 0, IF($BH793="C", IF($BI793="Y", 0, IF($AF793="N/A", X793, AK793)), AQ793))</f>
        <v>N/A</v>
      </c>
      <c r="CG793" t="str">
        <f>IF(AC793="N/A", "S:"&amp;L793&amp;" G:"&amp;M793&amp;" GR:"&amp;Q793, IF(AC793=0, "S:"&amp;L793&amp;" G:"&amp;M793&amp;" GR:"&amp;Q793, "S:"&amp;L793&amp;"/"&amp;AD793&amp;" G:"&amp;AE793&amp;" GR:"&amp;AF793))</f>
        <v>S:18 G:27 GR:0</v>
      </c>
    </row>
    <row r="794" spans="1:85" x14ac:dyDescent="0.25">
      <c r="A794" s="14">
        <v>5154</v>
      </c>
      <c r="B794" s="15" t="s">
        <v>2749</v>
      </c>
      <c r="C794" s="15" t="s">
        <v>61</v>
      </c>
      <c r="D794" s="15" t="s">
        <v>56</v>
      </c>
      <c r="E794" s="15">
        <f>VLOOKUP(B794, 'Rookie Year'!$A$2:$B$55679,2,FALSE)</f>
        <v>2023</v>
      </c>
      <c r="F794" s="15">
        <v>2023</v>
      </c>
      <c r="G794" s="15" t="s">
        <v>40</v>
      </c>
      <c r="H794" s="15" t="s">
        <v>2150</v>
      </c>
      <c r="I794" s="16">
        <v>14</v>
      </c>
      <c r="J794" s="15">
        <v>4</v>
      </c>
      <c r="K794" s="17">
        <f>IF(AND(G794&lt;&gt;"N",R794="N/A"), IF(I794&lt;4, 0, 0.25),IF(I794=1, IF(J794=1,0.25, 0.25), IF(I794&lt;13, 0.25, IF(I794&lt;26, 0.4, IF(I794&lt;51, 0.6, 0.75)))))</f>
        <v>0.25</v>
      </c>
      <c r="L794" s="16">
        <f>I794-M794</f>
        <v>10</v>
      </c>
      <c r="M794" s="16">
        <f>ROUNDUP(I794*K794,0)</f>
        <v>4</v>
      </c>
      <c r="N794" s="16">
        <f>M794*J794</f>
        <v>16</v>
      </c>
      <c r="O794" s="16">
        <v>4</v>
      </c>
      <c r="P794" s="16">
        <v>0</v>
      </c>
      <c r="Q794" s="16">
        <f>N794-O794-P794</f>
        <v>12</v>
      </c>
      <c r="R794" s="15" t="s">
        <v>75</v>
      </c>
      <c r="S794" s="15">
        <f>IF(R794="N/A", J794-($B$1-F794), J794-($B$1-R794))</f>
        <v>3</v>
      </c>
      <c r="T794" s="16">
        <v>12</v>
      </c>
      <c r="U794" s="16">
        <v>0</v>
      </c>
      <c r="V794" s="16">
        <v>0</v>
      </c>
      <c r="W794" s="16" t="str">
        <f>IF($S794&lt;4, "N/A", $M794)</f>
        <v>N/A</v>
      </c>
      <c r="X794" s="16" t="str">
        <f>IF($S794&lt;5, "N/A", $M794)</f>
        <v>N/A</v>
      </c>
      <c r="Y794" s="15" t="str">
        <f>IF(SUM(T794:X794)&lt;&gt;Q794, "CHECK", "OK")</f>
        <v>OK</v>
      </c>
      <c r="Z794" s="15" t="str">
        <f>IF(F794=$B$1, "No", IF(S794=1, "Yes", "No"))</f>
        <v>No</v>
      </c>
      <c r="AA794" s="18" t="str">
        <f>IF(C794="DM", "N/A", IF(Z794="No","N/A",VLOOKUP(B794,'Extension List'!$A$3:$R$1972,18,FALSE)))</f>
        <v>N/A</v>
      </c>
      <c r="AB794" s="15" t="str">
        <f>IF(C794="DM", "N/A", IF(Z794="No","N/A",VLOOKUP(B794,'Extension List'!$A$3:$T$1972,20,FALSE)))</f>
        <v>N/A</v>
      </c>
      <c r="AC794" s="15" t="str">
        <f>IF(AA794="N/A", "N/A", 0)</f>
        <v>N/A</v>
      </c>
      <c r="AD794" s="16" t="str">
        <f>IF(AE794="N/A", "N/A", AA794-AE794)</f>
        <v>N/A</v>
      </c>
      <c r="AE794" s="16" t="str">
        <f>IF(AA794="N/A", "N/A", IF(AC794&gt;0, IF(AA794&lt;13, ROUNDUP(0.25*AA794,0), IF(AA794&lt;26, ROUNDUP(0.4*AA794,0), IF(AA794&lt;51, ROUNDUP(0.6*AA794,0), ROUNDUP(0.75*AA794,0)))), "N/A"))</f>
        <v>N/A</v>
      </c>
      <c r="AF794" s="16" t="str">
        <f>IF(AD794="N/A","N/A", (AE794*AC794)+Q794)</f>
        <v>N/A</v>
      </c>
      <c r="AG794" s="16" t="str">
        <f>IF($AF794="N/A", "N/A", "TBC")</f>
        <v>N/A</v>
      </c>
      <c r="AH794" s="16" t="str">
        <f>IF($AF794="N/A", "N/A", "TBC")</f>
        <v>N/A</v>
      </c>
      <c r="AI794" s="16" t="str">
        <f>IF($AF794="N/A","N/A",IF(AC794&gt;1,"TBC","N/A"))</f>
        <v>N/A</v>
      </c>
      <c r="AJ794" s="16" t="str">
        <f>IF($AF794="N/A","N/A",IF(AC794&gt;2,"TBC","N/A"))</f>
        <v>N/A</v>
      </c>
      <c r="AK794" s="16" t="str">
        <f>IF($AF794="N/A","N/A",IF(AC794&gt;3,"TBC","N/A"))</f>
        <v>N/A</v>
      </c>
      <c r="AL794" s="16" t="str">
        <f>IF(AC794="N/A","N/A",IF(AC794&gt;0,IF(SUM(AG794:AK794)&lt;&gt;AF794,"CHECK","OK"),"N/A"))</f>
        <v>N/A</v>
      </c>
      <c r="AM794" s="16">
        <f>IF(AD794="N/A", L794+T794, L794+AG794)</f>
        <v>22</v>
      </c>
      <c r="AN794" s="16">
        <f>IF(AD794="N/A", IF(U794="N/A", "N/A", L794+U794), AD794+AH794)</f>
        <v>10</v>
      </c>
      <c r="AO794" s="16">
        <f>IF(AD794="N/A", IF(V794="N/A", "N/A", L794+V794), IF(AI794="N/A", "N/A", AD794+AI794))</f>
        <v>10</v>
      </c>
      <c r="AP794" s="16" t="str">
        <f>IF(AD794="N/A", IF(W794="N/A", "N/A", L794+W794), IF(AJ794="N/A", "N/A", AD794+AJ794))</f>
        <v>N/A</v>
      </c>
      <c r="AQ794" s="16" t="str">
        <f>IF(AD794="N/A", IF(X794="N/A", "N/A", L794+X794), IF(AK794="N/A", "N/A", AD794+AK794))</f>
        <v>N/A</v>
      </c>
      <c r="AR794" s="15" t="s">
        <v>40</v>
      </c>
      <c r="AS794" s="15" t="s">
        <v>40</v>
      </c>
      <c r="AT794" s="15" t="s">
        <v>40</v>
      </c>
      <c r="AU794" s="15" t="s">
        <v>40</v>
      </c>
      <c r="AV794" s="15" t="s">
        <v>40</v>
      </c>
      <c r="AW794" s="15" t="s">
        <v>40</v>
      </c>
      <c r="AX794" s="15" t="s">
        <v>40</v>
      </c>
      <c r="AY794" s="15" t="s">
        <v>40</v>
      </c>
      <c r="AZ794" s="15" t="s">
        <v>40</v>
      </c>
      <c r="BA794" s="15" t="s">
        <v>40</v>
      </c>
      <c r="BB794" s="15" t="s">
        <v>40</v>
      </c>
      <c r="BC794" s="15" t="s">
        <v>40</v>
      </c>
      <c r="BD794" s="15" t="s">
        <v>40</v>
      </c>
      <c r="BE794" s="15" t="s">
        <v>40</v>
      </c>
      <c r="BF794" s="15" t="s">
        <v>40</v>
      </c>
      <c r="BG794" s="15" t="s">
        <v>40</v>
      </c>
      <c r="BH794" s="15" t="s">
        <v>40</v>
      </c>
      <c r="BI794" s="15"/>
      <c r="BJ794" s="16">
        <f>IF(AR794="R", $CA794, IF(OR(AR794="P", AR794="T", AR794="N"), 0, IF($C794="DM", $T794, IF(OR(AR794="Y", AR794="IR"),$AM794,IF(AR794="C", IF($BI794="Y", IF($AF794="N/A", $Q794, $AF794), IF($AG794="N/A", $T794,$AG794)))))))</f>
        <v>22</v>
      </c>
      <c r="BK794" s="16">
        <f>IF(AS794="R", $CA794, IF(OR(AS794="P", AS794="T", AS794="N"), 0, IF($C794="DM", $T794, IF(OR(AS794="Y", AS794="IR"),$AM794,IF(AS794="C", IF($BI794="Y", IF($AF794="N/A", $Q794, $AF794), IF($AG794="N/A", $T794,$AG794)))))))</f>
        <v>22</v>
      </c>
      <c r="BL794" s="16">
        <f>IF(AT794="R", $CA794, IF(OR(AT794="P", AT794="T", AT794="N"), 0, IF($C794="DM", $T794, IF(OR(AT794="Y", AT794="IR"),$AM794,IF(AT794="C", IF($BI794="Y", IF($AF794="N/A", $Q794, $AF794), IF($AG794="N/A", $T794,$AG794)))))))</f>
        <v>22</v>
      </c>
      <c r="BM794" s="16">
        <f>IF(AU794="R", $CA794, IF(OR(AU794="P", AU794="T", AU794="N"), 0, IF($C794="DM", $T794, IF(OR(AU794="Y", AU794="IR"),$AM794,IF(AU794="C", IF($BI794="Y", IF($AF794="N/A", $Q794, $AF794), IF($AG794="N/A", $T794,$AG794)))))))</f>
        <v>22</v>
      </c>
      <c r="BN794" s="16">
        <f>IF(AV794="R", $CA794, IF(OR(AV794="P", AV794="T", AV794="N"), 0, IF($C794="DM", $T794, IF(OR(AV794="Y", AV794="IR"),$AM794,IF(AV794="C", IF($BI794="Y", IF($AF794="N/A", $Q794, $AF794), IF($AG794="N/A", $T794,$AG794)))))))</f>
        <v>22</v>
      </c>
      <c r="BO794" s="16">
        <f>IF(AW794="R", $CA794, IF(OR(AW794="P", AW794="T", AW794="N"), 0, IF($C794="DM", $T794, IF(OR(AW794="Y", AW794="IR"),$AM794,IF(AW794="C", IF($BI794="Y", IF($AF794="N/A", $Q794, $AF794), IF($AG794="N/A", $T794,$AG794)))))))</f>
        <v>22</v>
      </c>
      <c r="BP794" s="16">
        <f>IF(AX794="R", $CA794, IF(OR(AX794="P", AX794="T", AX794="N"), 0, IF($C794="DM", $T794, IF(OR(AX794="Y", AX794="IR"),$AM794,IF(AX794="C", IF($BI794="Y", IF($AF794="N/A", $Q794, $AF794), IF($AG794="N/A", $T794,$AG794)))))))</f>
        <v>22</v>
      </c>
      <c r="BQ794" s="16">
        <f>IF(AY794="R", $CA794, IF(OR(AY794="P", AY794="T", AY794="N"), 0, IF($C794="DM", $T794, IF(OR(AY794="Y", AY794="IR"),$AM794,IF(AY794="C", IF($BI794="Y", IF($AF794="N/A", $Q794, $AF794), IF($AG794="N/A", $T794,$AG794)))))))</f>
        <v>22</v>
      </c>
      <c r="BR794" s="16">
        <f>IF(AZ794="R", $CA794, IF(OR(AZ794="P", AZ794="T", AZ794="N"), 0, IF($C794="DM", $T794, IF(OR(AZ794="Y", AZ794="IR"),$AM794,IF(AZ794="C", IF($BI794="Y", IF($AF794="N/A", $Q794, $AF794), IF($AG794="N/A", $T794,$AG794)))))))</f>
        <v>22</v>
      </c>
      <c r="BS794" s="16">
        <f>IF(BA794="R", $CA794, IF(OR(BA794="P", BA794="T", BA794="N"), 0, IF($C794="DM", $T794, IF(OR(BA794="Y", BA794="IR"),$AM794,IF(BA794="C", IF($BI794="Y", IF($AF794="N/A", $Q794, $AF794), IF($AG794="N/A", $T794,$AG794)))))))</f>
        <v>22</v>
      </c>
      <c r="BT794" s="16">
        <f>IF(BB794="R", $CA794, IF(OR(BB794="P", BB794="T", BB794="N"), 0, IF($C794="DM", $T794, IF(OR(BB794="Y", BB794="IR"),$AM794,IF(BB794="C", IF($BI794="Y", IF($BA794="C", IF($AF794="N/A", $Q794, $AF794), IF($AF794="N/A", $T794, $AM794)), IF($AG794="N/A", $T794,$AG794)))))))</f>
        <v>22</v>
      </c>
      <c r="BU794" s="16">
        <f>IF(BC794="R", $CA794, IF(OR(BC794="P", BC794="T", BC794="N"), 0, IF($C794="DM", $T794, IF(OR(BC794="Y", BC794="IR"),$AM794,IF(BC794="C", IF($BI794="Y", IF($BA794="C", IF($AF794="N/A", $Q794, $AF794), IF($AF794="N/A", $T794, $AM794)), IF($AG794="N/A", $T794,$AG794)))))))</f>
        <v>22</v>
      </c>
      <c r="BV794" s="16">
        <f>IF(BD794="R", $CA794, IF(OR(BD794="P", BD794="T", BD794="N"), 0, IF($C794="DM", $T794, IF(OR(BD794="Y", BD794="IR"),$AM794,IF(BD794="C", IF($BI794="Y", IF($BA794="C", IF($AF794="N/A", $Q794, $AF794), IF($AF794="N/A", $T794, $AM794)), IF($AG794="N/A", $T794,$AG794)))))))</f>
        <v>22</v>
      </c>
      <c r="BW794" s="16">
        <f>IF(BE794="R", $CA794, IF(OR(BE794="P", BE794="T", BE794="N"), 0, IF($C794="DM", $T794, IF(OR(BE794="Y", BE794="IR"),$AM794,IF(BE794="C", IF($BI794="Y", IF($BA794="C", IF($AF794="N/A", $Q794, $AF794), IF($AF794="N/A", $T794, $AM794)), IF($AG794="N/A", $T794,$AG794)))))))</f>
        <v>22</v>
      </c>
      <c r="BX794" s="16">
        <f>IF(BF794="R", $CA794, IF(OR(BF794="P", BF794="T", BF794="N"), 0, IF($C794="DM", $T794, IF(OR(BF794="Y", BF794="IR"),$AM794,IF(BF794="C", IF($BI794="Y", IF($BA794="C", IF($AF794="N/A", $Q794, $AF794), IF($AF794="N/A", $T794, $AM794)), IF($AG794="N/A", $T794,$AG794)))))))</f>
        <v>22</v>
      </c>
      <c r="BY794" s="16">
        <f>IF(BG794="R", $CA794, IF(OR(BG794="P", BG794="T", BG794="N"), 0, IF($C794="DM", $T794, IF(OR(BG794="Y", BG794="IR"),$AM794,IF(BG794="C", IF($BI794="Y", IF($BA794="C", IF($AF794="N/A", $Q794, $AF794), IF($AF794="N/A", $T794, $AM794)), IF($AG794="N/A", $T794,$AG794)))))))</f>
        <v>22</v>
      </c>
      <c r="BZ794" s="16">
        <f>IF(BH794="R", $CA794, IF(OR(BH794="P", BH794="T", BH794="N"), 0, IF($C794="DM", $T794, IF(OR(BH794="Y", BH794="IR"),$AM794,IF(BH794="C", IF($BI794="Y", IF($BA794="C", IF($AF794="N/A", $Q794, $AF794), IF($AF794="N/A", $T794, $AM794)), IF($AG794="N/A", $T794,$AG794)))))))</f>
        <v>22</v>
      </c>
      <c r="CA794" s="15" t="s">
        <v>75</v>
      </c>
      <c r="CB794" s="16">
        <f>BZ794</f>
        <v>22</v>
      </c>
      <c r="CC794" s="15">
        <f>IF(OR($BH794="T", $BH794="R"), 0, IF($BH794="C", IF($BI794="Y", IF($BA794="C", 0, IF(AF794="N/A", Q794-T794, AF794-AG794)), IF($AF794="N/A", U794, AH794)), AN794))</f>
        <v>10</v>
      </c>
      <c r="CD794" s="15">
        <f>IF(OR($BH794="T", $BH794="R"), 0, IF($BH794="C", IF($BI794="Y", 0, IF($AF794="N/A", V794, AI794)), AO794))</f>
        <v>10</v>
      </c>
      <c r="CE794" s="15" t="str">
        <f>IF(OR($BH794="T", $BH794="R"), 0, IF($BH794="C", IF($BI794="Y", 0, IF($AF794="N/A", W794, AJ794)), AP794))</f>
        <v>N/A</v>
      </c>
      <c r="CF794" s="15" t="str">
        <f>IF(OR($BH794="T", $BH794="R"), 0, IF($BH794="C", IF($BI794="Y", 0, IF($AF794="N/A", X794, AK794)), AQ794))</f>
        <v>N/A</v>
      </c>
      <c r="CG794" t="str">
        <f>IF(AC794="N/A", "S:"&amp;L794&amp;" G:"&amp;M794&amp;" GR:"&amp;Q794, IF(AC794=0, "S:"&amp;L794&amp;" G:"&amp;M794&amp;" GR:"&amp;Q794, "S:"&amp;L794&amp;"/"&amp;AD794&amp;" G:"&amp;AE794&amp;" GR:"&amp;AF794))</f>
        <v>S:10 G:4 GR:12</v>
      </c>
    </row>
    <row r="795" spans="1:85" x14ac:dyDescent="0.25">
      <c r="A795" s="14">
        <v>3608</v>
      </c>
      <c r="B795" s="15" t="s">
        <v>2025</v>
      </c>
      <c r="C795" s="15" t="s">
        <v>62</v>
      </c>
      <c r="D795" s="15" t="s">
        <v>56</v>
      </c>
      <c r="E795" s="15">
        <f>VLOOKUP(B795, 'Rookie Year'!$A$2:$B$55679,2,FALSE)</f>
        <v>2020</v>
      </c>
      <c r="F795" s="15">
        <v>2020</v>
      </c>
      <c r="G795" s="15" t="s">
        <v>40</v>
      </c>
      <c r="H795" s="15" t="s">
        <v>2146</v>
      </c>
      <c r="I795" s="16">
        <v>13</v>
      </c>
      <c r="J795" s="15">
        <v>3</v>
      </c>
      <c r="K795" s="17">
        <f>IF(AND(G795&lt;&gt;"N",R795="N/A"), IF(I795&lt;4, 0, 0.25),IF(I795=1, IF(J795=1,0.25, 0.25), IF(I795&lt;13, 0.25, IF(I795&lt;26, 0.4, IF(I795&lt;51, 0.6, 0.75)))))</f>
        <v>0.4</v>
      </c>
      <c r="L795" s="16">
        <f>I795-M795</f>
        <v>7</v>
      </c>
      <c r="M795" s="16">
        <f>ROUNDUP(I795*K795,0)</f>
        <v>6</v>
      </c>
      <c r="N795" s="16">
        <f>M795*J795</f>
        <v>18</v>
      </c>
      <c r="O795" s="16">
        <v>6</v>
      </c>
      <c r="P795" s="16">
        <v>6</v>
      </c>
      <c r="Q795" s="16">
        <f>N795-O795-P795</f>
        <v>6</v>
      </c>
      <c r="R795" s="15">
        <v>2023</v>
      </c>
      <c r="S795" s="15">
        <f>IF(R795="N/A", J795-($B$1-F795), J795-($B$1-R795))</f>
        <v>2</v>
      </c>
      <c r="T795" s="16">
        <v>6</v>
      </c>
      <c r="U795" s="16">
        <v>0</v>
      </c>
      <c r="V795" s="16" t="str">
        <f>IF($S795&lt;3, "N/A", $M795)</f>
        <v>N/A</v>
      </c>
      <c r="W795" s="16" t="str">
        <f>IF($S795&lt;4, "N/A", $M795)</f>
        <v>N/A</v>
      </c>
      <c r="X795" s="16" t="str">
        <f>IF($S795&lt;5, "N/A", $M795)</f>
        <v>N/A</v>
      </c>
      <c r="Y795" s="15" t="str">
        <f>IF(SUM(T795:X795)&lt;&gt;Q795, "CHECK", "OK")</f>
        <v>OK</v>
      </c>
      <c r="Z795" s="15" t="str">
        <f>IF(F795=$B$1, "No", IF(S795=1, "Yes", "No"))</f>
        <v>No</v>
      </c>
      <c r="AA795" s="18" t="str">
        <f>IF(C795="DM", "N/A", IF(Z795="No","N/A",VLOOKUP(B795,'Extension List'!$A$3:$R$1972,18,FALSE)))</f>
        <v>N/A</v>
      </c>
      <c r="AB795" s="15" t="str">
        <f>IF(C795="DM", "N/A", IF(Z795="No","N/A",VLOOKUP(B795,'Extension List'!$A$3:$T$1972,20,FALSE)))</f>
        <v>N/A</v>
      </c>
      <c r="AC795" s="15" t="str">
        <f>IF(AA795="N/A", "N/A", 0)</f>
        <v>N/A</v>
      </c>
      <c r="AD795" s="16" t="str">
        <f>IF(AE795="N/A", "N/A", AA795-AE795)</f>
        <v>N/A</v>
      </c>
      <c r="AE795" s="16" t="str">
        <f>IF(AA795="N/A", "N/A", IF(AC795&gt;0, IF(AA795&lt;13, ROUNDUP(0.25*AA795,0), IF(AA795&lt;26, ROUNDUP(0.4*AA795,0), IF(AA795&lt;51, ROUNDUP(0.6*AA795,0), ROUNDUP(0.75*AA795,0)))), "N/A"))</f>
        <v>N/A</v>
      </c>
      <c r="AF795" s="16" t="str">
        <f>IF(AD795="N/A","N/A", (AE795*AC795)+Q795)</f>
        <v>N/A</v>
      </c>
      <c r="AG795" s="16" t="str">
        <f>IF($AF795="N/A", "N/A", "TBC")</f>
        <v>N/A</v>
      </c>
      <c r="AH795" s="16" t="str">
        <f>IF($AF795="N/A", "N/A", "TBC")</f>
        <v>N/A</v>
      </c>
      <c r="AI795" s="16" t="str">
        <f>IF($AF795="N/A","N/A",IF(AC795&gt;1,"TBC","N/A"))</f>
        <v>N/A</v>
      </c>
      <c r="AJ795" s="16" t="str">
        <f>IF($AF795="N/A","N/A",IF(AC795&gt;2,"TBC","N/A"))</f>
        <v>N/A</v>
      </c>
      <c r="AK795" s="16" t="str">
        <f>IF($AF795="N/A","N/A",IF(AC795&gt;3,"TBC","N/A"))</f>
        <v>N/A</v>
      </c>
      <c r="AL795" s="16" t="str">
        <f>IF(AC795="N/A","N/A",IF(AC795&gt;0,IF(SUM(AG795:AK795)&lt;&gt;AF795,"CHECK","OK"),"N/A"))</f>
        <v>N/A</v>
      </c>
      <c r="AM795" s="16">
        <f>IF(AD795="N/A", L795+T795, L795+AG795)</f>
        <v>13</v>
      </c>
      <c r="AN795" s="16">
        <f>IF(AD795="N/A", IF(U795="N/A", "N/A", L795+U795), AD795+AH795)</f>
        <v>7</v>
      </c>
      <c r="AO795" s="16" t="str">
        <f>IF(AD795="N/A", IF(V795="N/A", "N/A", L795+V795), IF(AI795="N/A", "N/A", AD795+AI795))</f>
        <v>N/A</v>
      </c>
      <c r="AP795" s="16" t="str">
        <f>IF(AD795="N/A", IF(W795="N/A", "N/A", L795+W795), IF(AJ795="N/A", "N/A", AD795+AJ795))</f>
        <v>N/A</v>
      </c>
      <c r="AQ795" s="16" t="str">
        <f>IF(AD795="N/A", IF(X795="N/A", "N/A", L795+X795), IF(AK795="N/A", "N/A", AD795+AK795))</f>
        <v>N/A</v>
      </c>
      <c r="AR795" s="15" t="s">
        <v>44</v>
      </c>
      <c r="AS795" s="15" t="s">
        <v>44</v>
      </c>
      <c r="AT795" s="15" t="s">
        <v>44</v>
      </c>
      <c r="AU795" s="15" t="s">
        <v>44</v>
      </c>
      <c r="AV795" s="15" t="s">
        <v>44</v>
      </c>
      <c r="AW795" s="15" t="s">
        <v>44</v>
      </c>
      <c r="AX795" s="15" t="s">
        <v>44</v>
      </c>
      <c r="AY795" s="15" t="s">
        <v>44</v>
      </c>
      <c r="AZ795" s="15" t="s">
        <v>44</v>
      </c>
      <c r="BA795" s="15" t="s">
        <v>44</v>
      </c>
      <c r="BB795" s="15" t="s">
        <v>44</v>
      </c>
      <c r="BC795" s="15" t="s">
        <v>44</v>
      </c>
      <c r="BD795" s="15" t="s">
        <v>44</v>
      </c>
      <c r="BE795" s="15" t="s">
        <v>44</v>
      </c>
      <c r="BF795" s="15" t="s">
        <v>44</v>
      </c>
      <c r="BG795" s="15" t="s">
        <v>44</v>
      </c>
      <c r="BH795" s="15" t="s">
        <v>44</v>
      </c>
      <c r="BI795" s="15"/>
      <c r="BJ795" s="16">
        <f>IF(AR795="R", $CA795, IF(OR(AR795="P", AR795="T", AR795="N"), 0, IF($C795="DM", $T795, IF(OR(AR795="Y", AR795="IR"),$AM795,IF(AR795="C", IF($BI795="Y", IF($AF795="N/A", $Q795, $AF795), IF($AG795="N/A", $T795,$AG795)))))))</f>
        <v>6</v>
      </c>
      <c r="BK795" s="16">
        <f>IF(AS795="R", $CA795, IF(OR(AS795="P", AS795="T", AS795="N"), 0, IF($C795="DM", $T795, IF(OR(AS795="Y", AS795="IR"),$AM795,IF(AS795="C", IF($BI795="Y", IF($AF795="N/A", $Q795, $AF795), IF($AG795="N/A", $T795,$AG795)))))))</f>
        <v>6</v>
      </c>
      <c r="BL795" s="16">
        <f>IF(AT795="R", $CA795, IF(OR(AT795="P", AT795="T", AT795="N"), 0, IF($C795="DM", $T795, IF(OR(AT795="Y", AT795="IR"),$AM795,IF(AT795="C", IF($BI795="Y", IF($AF795="N/A", $Q795, $AF795), IF($AG795="N/A", $T795,$AG795)))))))</f>
        <v>6</v>
      </c>
      <c r="BM795" s="16">
        <f>IF(AU795="R", $CA795, IF(OR(AU795="P", AU795="T", AU795="N"), 0, IF($C795="DM", $T795, IF(OR(AU795="Y", AU795="IR"),$AM795,IF(AU795="C", IF($BI795="Y", IF($AF795="N/A", $Q795, $AF795), IF($AG795="N/A", $T795,$AG795)))))))</f>
        <v>6</v>
      </c>
      <c r="BN795" s="16">
        <f>IF(AV795="R", $CA795, IF(OR(AV795="P", AV795="T", AV795="N"), 0, IF($C795="DM", $T795, IF(OR(AV795="Y", AV795="IR"),$AM795,IF(AV795="C", IF($BI795="Y", IF($AF795="N/A", $Q795, $AF795), IF($AG795="N/A", $T795,$AG795)))))))</f>
        <v>6</v>
      </c>
      <c r="BO795" s="16">
        <f>IF(AW795="R", $CA795, IF(OR(AW795="P", AW795="T", AW795="N"), 0, IF($C795="DM", $T795, IF(OR(AW795="Y", AW795="IR"),$AM795,IF(AW795="C", IF($BI795="Y", IF($AF795="N/A", $Q795, $AF795), IF($AG795="N/A", $T795,$AG795)))))))</f>
        <v>6</v>
      </c>
      <c r="BP795" s="16">
        <f>IF(AX795="R", $CA795, IF(OR(AX795="P", AX795="T", AX795="N"), 0, IF($C795="DM", $T795, IF(OR(AX795="Y", AX795="IR"),$AM795,IF(AX795="C", IF($BI795="Y", IF($AF795="N/A", $Q795, $AF795), IF($AG795="N/A", $T795,$AG795)))))))</f>
        <v>6</v>
      </c>
      <c r="BQ795" s="16">
        <f>IF(AY795="R", $CA795, IF(OR(AY795="P", AY795="T", AY795="N"), 0, IF($C795="DM", $T795, IF(OR(AY795="Y", AY795="IR"),$AM795,IF(AY795="C", IF($BI795="Y", IF($AF795="N/A", $Q795, $AF795), IF($AG795="N/A", $T795,$AG795)))))))</f>
        <v>6</v>
      </c>
      <c r="BR795" s="16">
        <f>IF(AZ795="R", $CA795, IF(OR(AZ795="P", AZ795="T", AZ795="N"), 0, IF($C795="DM", $T795, IF(OR(AZ795="Y", AZ795="IR"),$AM795,IF(AZ795="C", IF($BI795="Y", IF($AF795="N/A", $Q795, $AF795), IF($AG795="N/A", $T795,$AG795)))))))</f>
        <v>6</v>
      </c>
      <c r="BS795" s="16">
        <f>IF(BA795="R", $CA795, IF(OR(BA795="P", BA795="T", BA795="N"), 0, IF($C795="DM", $T795, IF(OR(BA795="Y", BA795="IR"),$AM795,IF(BA795="C", IF($BI795="Y", IF($AF795="N/A", $Q795, $AF795), IF($AG795="N/A", $T795,$AG795)))))))</f>
        <v>6</v>
      </c>
      <c r="BT795" s="16">
        <f>IF(BB795="R", $CA795, IF(OR(BB795="P", BB795="T", BB795="N"), 0, IF($C795="DM", $T795, IF(OR(BB795="Y", BB795="IR"),$AM795,IF(BB795="C", IF($BI795="Y", IF($BA795="C", IF($AF795="N/A", $Q795, $AF795), IF($AF795="N/A", $T795, $AM795)), IF($AG795="N/A", $T795,$AG795)))))))</f>
        <v>6</v>
      </c>
      <c r="BU795" s="16">
        <f>IF(BC795="R", $CA795, IF(OR(BC795="P", BC795="T", BC795="N"), 0, IF($C795="DM", $T795, IF(OR(BC795="Y", BC795="IR"),$AM795,IF(BC795="C", IF($BI795="Y", IF($BA795="C", IF($AF795="N/A", $Q795, $AF795), IF($AF795="N/A", $T795, $AM795)), IF($AG795="N/A", $T795,$AG795)))))))</f>
        <v>6</v>
      </c>
      <c r="BV795" s="16">
        <f>IF(BD795="R", $CA795, IF(OR(BD795="P", BD795="T", BD795="N"), 0, IF($C795="DM", $T795, IF(OR(BD795="Y", BD795="IR"),$AM795,IF(BD795="C", IF($BI795="Y", IF($BA795="C", IF($AF795="N/A", $Q795, $AF795), IF($AF795="N/A", $T795, $AM795)), IF($AG795="N/A", $T795,$AG795)))))))</f>
        <v>6</v>
      </c>
      <c r="BW795" s="16">
        <f>IF(BE795="R", $CA795, IF(OR(BE795="P", BE795="T", BE795="N"), 0, IF($C795="DM", $T795, IF(OR(BE795="Y", BE795="IR"),$AM795,IF(BE795="C", IF($BI795="Y", IF($BA795="C", IF($AF795="N/A", $Q795, $AF795), IF($AF795="N/A", $T795, $AM795)), IF($AG795="N/A", $T795,$AG795)))))))</f>
        <v>6</v>
      </c>
      <c r="BX795" s="16">
        <f>IF(BF795="R", $CA795, IF(OR(BF795="P", BF795="T", BF795="N"), 0, IF($C795="DM", $T795, IF(OR(BF795="Y", BF795="IR"),$AM795,IF(BF795="C", IF($BI795="Y", IF($BA795="C", IF($AF795="N/A", $Q795, $AF795), IF($AF795="N/A", $T795, $AM795)), IF($AG795="N/A", $T795,$AG795)))))))</f>
        <v>6</v>
      </c>
      <c r="BY795" s="16">
        <f>IF(BG795="R", $CA795, IF(OR(BG795="P", BG795="T", BG795="N"), 0, IF($C795="DM", $T795, IF(OR(BG795="Y", BG795="IR"),$AM795,IF(BG795="C", IF($BI795="Y", IF($BA795="C", IF($AF795="N/A", $Q795, $AF795), IF($AF795="N/A", $T795, $AM795)), IF($AG795="N/A", $T795,$AG795)))))))</f>
        <v>6</v>
      </c>
      <c r="BZ795" s="16">
        <f>IF(BH795="R", $CA795, IF(OR(BH795="P", BH795="T", BH795="N"), 0, IF($C795="DM", $T795, IF(OR(BH795="Y", BH795="IR"),$AM795,IF(BH795="C", IF($BI795="Y", IF($BA795="C", IF($AF795="N/A", $Q795, $AF795), IF($AF795="N/A", $T795, $AM795)), IF($AG795="N/A", $T795,$AG795)))))))</f>
        <v>6</v>
      </c>
      <c r="CA795" s="15" t="s">
        <v>75</v>
      </c>
      <c r="CB795" s="16">
        <f>BZ795</f>
        <v>6</v>
      </c>
      <c r="CC795" s="15">
        <f>IF(OR($BH795="T", $BH795="R"), 0, IF($BH795="C", IF($BI795="Y", IF($BA795="C", 0, IF(AF795="N/A", Q795-T795, AF795-AG795)), IF($AF795="N/A", U795, AH795)), AN795))</f>
        <v>0</v>
      </c>
      <c r="CD795" s="15" t="str">
        <f>IF(OR($BH795="T", $BH795="R"), 0, IF($BH795="C", IF($BI795="Y", 0, IF($AF795="N/A", V795, AI795)), AO795))</f>
        <v>N/A</v>
      </c>
      <c r="CE795" s="15" t="str">
        <f>IF(OR($BH795="T", $BH795="R"), 0, IF($BH795="C", IF($BI795="Y", 0, IF($AF795="N/A", W795, AJ795)), AP795))</f>
        <v>N/A</v>
      </c>
      <c r="CF795" s="15" t="str">
        <f>IF(OR($BH795="T", $BH795="R"), 0, IF($BH795="C", IF($BI795="Y", 0, IF($AF795="N/A", X795, AK795)), AQ795))</f>
        <v>N/A</v>
      </c>
      <c r="CG795" t="str">
        <f>IF(AC795="N/A", "S:"&amp;L795&amp;" G:"&amp;M795&amp;" GR:"&amp;Q795, IF(AC795=0, "S:"&amp;L795&amp;" G:"&amp;M795&amp;" GR:"&amp;Q795, "S:"&amp;L795&amp;"/"&amp;AD795&amp;" G:"&amp;AE795&amp;" GR:"&amp;AF795))</f>
        <v>S:7 G:6 GR:6</v>
      </c>
    </row>
    <row r="796" spans="1:85" x14ac:dyDescent="0.25">
      <c r="A796" s="14">
        <v>5640</v>
      </c>
      <c r="B796" s="15" t="s">
        <v>2989</v>
      </c>
      <c r="C796" s="15" t="s">
        <v>62</v>
      </c>
      <c r="D796" s="15" t="s">
        <v>56</v>
      </c>
      <c r="E796" s="15">
        <f>VLOOKUP(B796, 'Rookie Year'!$A$2:$B$55679,2,FALSE)</f>
        <v>2024</v>
      </c>
      <c r="F796" s="15">
        <v>2024</v>
      </c>
      <c r="G796" s="15" t="s">
        <v>40</v>
      </c>
      <c r="H796" s="15" t="s">
        <v>2193</v>
      </c>
      <c r="I796" s="16">
        <v>2</v>
      </c>
      <c r="J796" s="15">
        <v>3</v>
      </c>
      <c r="K796" s="17">
        <f>IF(AND(G796&lt;&gt;"N",R796="N/A"), IF(I796&lt;4, 0, 0.25),IF(I796=1, IF(J796=1,0.25, 0.25), IF(I796&lt;13, 0.25, IF(I796&lt;26, 0.4, IF(I796&lt;51, 0.6, 0.75)))))</f>
        <v>0</v>
      </c>
      <c r="L796" s="16">
        <f>I796-M796</f>
        <v>2</v>
      </c>
      <c r="M796" s="16">
        <f>ROUNDUP(I796*K796,0)</f>
        <v>0</v>
      </c>
      <c r="N796" s="16">
        <f>M796*J796</f>
        <v>0</v>
      </c>
      <c r="O796" s="16">
        <v>0</v>
      </c>
      <c r="P796" s="16">
        <v>0</v>
      </c>
      <c r="Q796" s="16">
        <f>N796-O796-P796</f>
        <v>0</v>
      </c>
      <c r="R796" s="15" t="s">
        <v>75</v>
      </c>
      <c r="S796" s="15">
        <f>IF(R796="N/A", J796-($B$1-F796), J796-($B$1-R796))</f>
        <v>3</v>
      </c>
      <c r="T796" s="16">
        <f>IF($S796&lt;1, "N/A", $M796)</f>
        <v>0</v>
      </c>
      <c r="U796" s="16">
        <f>IF($S796&lt;2, "N/A", $M796)</f>
        <v>0</v>
      </c>
      <c r="V796" s="16">
        <f>IF($S796&lt;3, "N/A", $M796)</f>
        <v>0</v>
      </c>
      <c r="W796" s="16" t="str">
        <f>IF($S796&lt;4, "N/A", $M796)</f>
        <v>N/A</v>
      </c>
      <c r="X796" s="16" t="str">
        <f>IF($S796&lt;5, "N/A", $M796)</f>
        <v>N/A</v>
      </c>
      <c r="Y796" s="15" t="str">
        <f>IF(SUM(T796:X796)&lt;&gt;Q796, "CHECK", "OK")</f>
        <v>OK</v>
      </c>
      <c r="Z796" s="15" t="str">
        <f>IF(F796=$B$1, "No", IF(S796=1, "Yes", "No"))</f>
        <v>No</v>
      </c>
      <c r="AA796" s="18" t="str">
        <f>IF(C796="DM", "N/A", IF(Z796="No","N/A",VLOOKUP(B796,'Extension List'!$A$3:$R$1972,18,FALSE)))</f>
        <v>N/A</v>
      </c>
      <c r="AB796" s="15" t="str">
        <f>IF(C796="DM", "N/A", IF(Z796="No","N/A",VLOOKUP(B796,'Extension List'!$A$3:$T$1972,20,FALSE)))</f>
        <v>N/A</v>
      </c>
      <c r="AC796" s="15" t="str">
        <f>IF(AA796="N/A", "N/A", 0)</f>
        <v>N/A</v>
      </c>
      <c r="AD796" s="16" t="str">
        <f>IF(AE796="N/A", "N/A", AA796-AE796)</f>
        <v>N/A</v>
      </c>
      <c r="AE796" s="16" t="str">
        <f>IF(AA796="N/A", "N/A", IF(AC796&gt;0, IF(AA796&lt;13, ROUNDUP(0.25*AA796,0), IF(AA796&lt;26, ROUNDUP(0.4*AA796,0), IF(AA796&lt;51, ROUNDUP(0.6*AA796,0), ROUNDUP(0.75*AA796,0)))), "N/A"))</f>
        <v>N/A</v>
      </c>
      <c r="AF796" s="16" t="str">
        <f>IF(AD796="N/A","N/A", (AE796*AC796)+Q796)</f>
        <v>N/A</v>
      </c>
      <c r="AG796" s="16" t="str">
        <f>IF($AF796="N/A", "N/A", "TBC")</f>
        <v>N/A</v>
      </c>
      <c r="AH796" s="16" t="str">
        <f>IF($AF796="N/A", "N/A", "TBC")</f>
        <v>N/A</v>
      </c>
      <c r="AI796" s="16" t="str">
        <f>IF($AF796="N/A","N/A",IF(AC796&gt;1,"TBC","N/A"))</f>
        <v>N/A</v>
      </c>
      <c r="AJ796" s="16" t="str">
        <f>IF($AF796="N/A","N/A",IF(AC796&gt;2,"TBC","N/A"))</f>
        <v>N/A</v>
      </c>
      <c r="AK796" s="16" t="str">
        <f>IF($AF796="N/A","N/A",IF(AC796&gt;3,"TBC","N/A"))</f>
        <v>N/A</v>
      </c>
      <c r="AL796" s="16" t="str">
        <f>IF(AC796="N/A","N/A",IF(AC796&gt;0,IF(SUM(AG796:AK796)&lt;&gt;AF796,"CHECK","OK"),"N/A"))</f>
        <v>N/A</v>
      </c>
      <c r="AM796" s="16">
        <f>IF(AD796="N/A", L796+T796, L796+AG796)</f>
        <v>2</v>
      </c>
      <c r="AN796" s="16">
        <f>IF(AD796="N/A", IF(U796="N/A", "N/A", L796+U796), AD796+AH796)</f>
        <v>2</v>
      </c>
      <c r="AO796" s="16">
        <f>IF(AD796="N/A", IF(V796="N/A", "N/A", L796+V796), IF(AI796="N/A", "N/A", AD796+AI796))</f>
        <v>2</v>
      </c>
      <c r="AP796" s="16" t="str">
        <f>IF(AD796="N/A", IF(W796="N/A", "N/A", L796+W796), IF(AJ796="N/A", "N/A", AD796+AJ796))</f>
        <v>N/A</v>
      </c>
      <c r="AQ796" s="16" t="str">
        <f>IF(AD796="N/A", IF(X796="N/A", "N/A", L796+X796), IF(AK796="N/A", "N/A", AD796+AK796))</f>
        <v>N/A</v>
      </c>
      <c r="AR796" s="15" t="s">
        <v>40</v>
      </c>
      <c r="AS796" s="15" t="s">
        <v>40</v>
      </c>
      <c r="AT796" s="15" t="s">
        <v>40</v>
      </c>
      <c r="AU796" s="15" t="s">
        <v>40</v>
      </c>
      <c r="AV796" s="15" t="s">
        <v>40</v>
      </c>
      <c r="AW796" s="15" t="s">
        <v>40</v>
      </c>
      <c r="AX796" s="15" t="s">
        <v>40</v>
      </c>
      <c r="AY796" s="15" t="s">
        <v>40</v>
      </c>
      <c r="AZ796" s="15" t="s">
        <v>40</v>
      </c>
      <c r="BA796" s="15" t="s">
        <v>40</v>
      </c>
      <c r="BB796" s="15" t="s">
        <v>40</v>
      </c>
      <c r="BC796" s="15" t="s">
        <v>40</v>
      </c>
      <c r="BD796" s="15" t="s">
        <v>40</v>
      </c>
      <c r="BE796" s="15" t="s">
        <v>40</v>
      </c>
      <c r="BF796" s="15" t="s">
        <v>40</v>
      </c>
      <c r="BG796" s="15" t="s">
        <v>40</v>
      </c>
      <c r="BH796" s="15" t="s">
        <v>40</v>
      </c>
      <c r="BJ796" s="16">
        <f>IF(AR796="R", $CA796, IF(OR(AR796="P", AR796="T", AR796="N"), 0, IF($C796="DM", $T796, IF(OR(AR796="Y", AR796="IR"),$AM796,IF(AR796="C", IF($BI796="Y", IF($AF796="N/A", $Q796, $AF796), IF($AG796="N/A", $T796,$AG796)))))))</f>
        <v>2</v>
      </c>
      <c r="BK796" s="16">
        <f>IF(AS796="R", $CA796, IF(OR(AS796="P", AS796="T", AS796="N"), 0, IF($C796="DM", $T796, IF(OR(AS796="Y", AS796="IR"),$AM796,IF(AS796="C", IF($BI796="Y", IF($AF796="N/A", $Q796, $AF796), IF($AG796="N/A", $T796,$AG796)))))))</f>
        <v>2</v>
      </c>
      <c r="BL796" s="16">
        <f>IF(AT796="R", $CA796, IF(OR(AT796="P", AT796="T", AT796="N"), 0, IF($C796="DM", $T796, IF(OR(AT796="Y", AT796="IR"),$AM796,IF(AT796="C", IF($BI796="Y", IF($AF796="N/A", $Q796, $AF796), IF($AG796="N/A", $T796,$AG796)))))))</f>
        <v>2</v>
      </c>
      <c r="BM796" s="16">
        <f>IF(AU796="R", $CA796, IF(OR(AU796="P", AU796="T", AU796="N"), 0, IF($C796="DM", $T796, IF(OR(AU796="Y", AU796="IR"),$AM796,IF(AU796="C", IF($BI796="Y", IF($AF796="N/A", $Q796, $AF796), IF($AG796="N/A", $T796,$AG796)))))))</f>
        <v>2</v>
      </c>
      <c r="BN796" s="16">
        <f>IF(AV796="R", $CA796, IF(OR(AV796="P", AV796="T", AV796="N"), 0, IF($C796="DM", $T796, IF(OR(AV796="Y", AV796="IR"),$AM796,IF(AV796="C", IF($BI796="Y", IF($AF796="N/A", $Q796, $AF796), IF($AG796="N/A", $T796,$AG796)))))))</f>
        <v>2</v>
      </c>
      <c r="BO796" s="16">
        <f>IF(AW796="R", $CA796, IF(OR(AW796="P", AW796="T", AW796="N"), 0, IF($C796="DM", $T796, IF(OR(AW796="Y", AW796="IR"),$AM796,IF(AW796="C", IF($BI796="Y", IF($AF796="N/A", $Q796, $AF796), IF($AG796="N/A", $T796,$AG796)))))))</f>
        <v>2</v>
      </c>
      <c r="BP796" s="16">
        <f>IF(AX796="R", $CA796, IF(OR(AX796="P", AX796="T", AX796="N"), 0, IF($C796="DM", $T796, IF(OR(AX796="Y", AX796="IR"),$AM796,IF(AX796="C", IF($BI796="Y", IF($AF796="N/A", $Q796, $AF796), IF($AG796="N/A", $T796,$AG796)))))))</f>
        <v>2</v>
      </c>
      <c r="BQ796" s="16">
        <f>IF(AY796="R", $CA796, IF(OR(AY796="P", AY796="T", AY796="N"), 0, IF($C796="DM", $T796, IF(OR(AY796="Y", AY796="IR"),$AM796,IF(AY796="C", IF($BI796="Y", IF($AF796="N/A", $Q796, $AF796), IF($AG796="N/A", $T796,$AG796)))))))</f>
        <v>2</v>
      </c>
      <c r="BR796" s="16">
        <f>IF(AZ796="R", $CA796, IF(OR(AZ796="P", AZ796="T", AZ796="N"), 0, IF($C796="DM", $T796, IF(OR(AZ796="Y", AZ796="IR"),$AM796,IF(AZ796="C", IF($BI796="Y", IF($AF796="N/A", $Q796, $AF796), IF($AG796="N/A", $T796,$AG796)))))))</f>
        <v>2</v>
      </c>
      <c r="BS796" s="16">
        <f>IF(BA796="R", $CA796, IF(OR(BA796="P", BA796="T", BA796="N"), 0, IF($C796="DM", $T796, IF(OR(BA796="Y", BA796="IR"),$AM796,IF(BA796="C", IF($BI796="Y", IF($AF796="N/A", $Q796, $AF796), IF($AG796="N/A", $T796,$AG796)))))))</f>
        <v>2</v>
      </c>
      <c r="BT796" s="16">
        <f>IF(BB796="R", $CA796, IF(OR(BB796="P", BB796="T", BB796="N"), 0, IF($C796="DM", $T796, IF(OR(BB796="Y", BB796="IR"),$AM796,IF(BB796="C", IF($BI796="Y", IF($BA796="C", IF($AF796="N/A", $Q796, $AF796), IF($AF796="N/A", $T796, $AM796)), IF($AG796="N/A", $T796,$AG796)))))))</f>
        <v>2</v>
      </c>
      <c r="BU796" s="16">
        <f>IF(BC796="R", $CA796, IF(OR(BC796="P", BC796="T", BC796="N"), 0, IF($C796="DM", $T796, IF(OR(BC796="Y", BC796="IR"),$AM796,IF(BC796="C", IF($BI796="Y", IF($BA796="C", IF($AF796="N/A", $Q796, $AF796), IF($AF796="N/A", $T796, $AM796)), IF($AG796="N/A", $T796,$AG796)))))))</f>
        <v>2</v>
      </c>
      <c r="BV796" s="16">
        <f>IF(BD796="R", $CA796, IF(OR(BD796="P", BD796="T", BD796="N"), 0, IF($C796="DM", $T796, IF(OR(BD796="Y", BD796="IR"),$AM796,IF(BD796="C", IF($BI796="Y", IF($BA796="C", IF($AF796="N/A", $Q796, $AF796), IF($AF796="N/A", $T796, $AM796)), IF($AG796="N/A", $T796,$AG796)))))))</f>
        <v>2</v>
      </c>
      <c r="BW796" s="16">
        <f>IF(BE796="R", $CA796, IF(OR(BE796="P", BE796="T", BE796="N"), 0, IF($C796="DM", $T796, IF(OR(BE796="Y", BE796="IR"),$AM796,IF(BE796="C", IF($BI796="Y", IF($BA796="C", IF($AF796="N/A", $Q796, $AF796), IF($AF796="N/A", $T796, $AM796)), IF($AG796="N/A", $T796,$AG796)))))))</f>
        <v>2</v>
      </c>
      <c r="BX796" s="16">
        <f>IF(BF796="R", $CA796, IF(OR(BF796="P", BF796="T", BF796="N"), 0, IF($C796="DM", $T796, IF(OR(BF796="Y", BF796="IR"),$AM796,IF(BF796="C", IF($BI796="Y", IF($BA796="C", IF($AF796="N/A", $Q796, $AF796), IF($AF796="N/A", $T796, $AM796)), IF($AG796="N/A", $T796,$AG796)))))))</f>
        <v>2</v>
      </c>
      <c r="BY796" s="16">
        <f>IF(BG796="R", $CA796, IF(OR(BG796="P", BG796="T", BG796="N"), 0, IF($C796="DM", $T796, IF(OR(BG796="Y", BG796="IR"),$AM796,IF(BG796="C", IF($BI796="Y", IF($BA796="C", IF($AF796="N/A", $Q796, $AF796), IF($AF796="N/A", $T796, $AM796)), IF($AG796="N/A", $T796,$AG796)))))))</f>
        <v>2</v>
      </c>
      <c r="BZ796" s="16">
        <f>IF(BH796="R", $CA796, IF(OR(BH796="P", BH796="T", BH796="N"), 0, IF($C796="DM", $T796, IF(OR(BH796="Y", BH796="IR"),$AM796,IF(BH796="C", IF($BI796="Y", IF($BA796="C", IF($AF796="N/A", $Q796, $AF796), IF($AF796="N/A", $T796, $AM796)), IF($AG796="N/A", $T796,$AG796)))))))</f>
        <v>2</v>
      </c>
      <c r="CA796" s="15" t="s">
        <v>75</v>
      </c>
      <c r="CB796" s="16">
        <f>BZ796</f>
        <v>2</v>
      </c>
      <c r="CC796" s="15">
        <f>IF(OR($BH796="T", $BH796="R"), 0, IF($BH796="C", IF($BI796="Y", IF($BA796="C", 0, IF(AF796="N/A", Q796-T796, AF796-AG796)), IF($AF796="N/A", U796, AH796)), AN796))</f>
        <v>2</v>
      </c>
      <c r="CD796" s="15">
        <f>IF(OR($BH796="T", $BH796="R"), 0, IF($BH796="C", IF($BI796="Y", 0, IF($AF796="N/A", V796, AI796)), AO796))</f>
        <v>2</v>
      </c>
      <c r="CE796" s="15" t="str">
        <f>IF(OR($BH796="T", $BH796="R"), 0, IF($BH796="C", IF($BI796="Y", 0, IF($AF796="N/A", W796, AJ796)), AP796))</f>
        <v>N/A</v>
      </c>
      <c r="CF796" s="15" t="str">
        <f>IF(OR($BH796="T", $BH796="R"), 0, IF($BH796="C", IF($BI796="Y", 0, IF($AF796="N/A", X796, AK796)), AQ796))</f>
        <v>N/A</v>
      </c>
      <c r="CG796" t="str">
        <f>IF(AC796="N/A", "S:"&amp;L796&amp;" G:"&amp;M796&amp;" GR:"&amp;Q796, IF(AC796=0, "S:"&amp;L796&amp;" G:"&amp;M796&amp;" GR:"&amp;Q796, "S:"&amp;L796&amp;"/"&amp;AD796&amp;" G:"&amp;AE796&amp;" GR:"&amp;AF796))</f>
        <v>S:2 G:0 GR:0</v>
      </c>
    </row>
    <row r="797" spans="1:85" x14ac:dyDescent="0.25">
      <c r="A797" s="14">
        <v>5605</v>
      </c>
      <c r="B797" s="15" t="s">
        <v>2954</v>
      </c>
      <c r="C797" s="15" t="s">
        <v>62</v>
      </c>
      <c r="D797" s="15" t="s">
        <v>56</v>
      </c>
      <c r="E797" s="15">
        <f>VLOOKUP(B797, 'Rookie Year'!$A$2:$B$55679,2,FALSE)</f>
        <v>2024</v>
      </c>
      <c r="F797" s="15">
        <v>2024</v>
      </c>
      <c r="G797" s="15" t="s">
        <v>40</v>
      </c>
      <c r="H797" s="15" t="s">
        <v>2158</v>
      </c>
      <c r="I797" s="16">
        <v>9</v>
      </c>
      <c r="J797" s="15">
        <v>4</v>
      </c>
      <c r="K797" s="17">
        <f>IF(AND(G797&lt;&gt;"N",R797="N/A"), IF(I797&lt;4, 0, 0.25),IF(I797=1, IF(J797=1,0.25, 0.25), IF(I797&lt;13, 0.25, IF(I797&lt;26, 0.4, IF(I797&lt;51, 0.6, 0.75)))))</f>
        <v>0.25</v>
      </c>
      <c r="L797" s="16">
        <f>I797-M797</f>
        <v>6</v>
      </c>
      <c r="M797" s="16">
        <f>ROUNDUP(I797*K797,0)</f>
        <v>3</v>
      </c>
      <c r="N797" s="16">
        <f>M797*J797</f>
        <v>12</v>
      </c>
      <c r="O797" s="16">
        <v>0</v>
      </c>
      <c r="P797" s="16">
        <v>0</v>
      </c>
      <c r="Q797" s="16">
        <f>N797-O797-P797</f>
        <v>12</v>
      </c>
      <c r="R797" s="15" t="s">
        <v>75</v>
      </c>
      <c r="S797" s="15">
        <f>IF(R797="N/A", J797-($B$1-F797), J797-($B$1-R797))</f>
        <v>4</v>
      </c>
      <c r="T797" s="16">
        <v>6</v>
      </c>
      <c r="U797" s="16">
        <v>6</v>
      </c>
      <c r="V797" s="16">
        <v>0</v>
      </c>
      <c r="W797" s="16">
        <v>0</v>
      </c>
      <c r="X797" s="16" t="str">
        <f>IF($S797&lt;5, "N/A", $M797)</f>
        <v>N/A</v>
      </c>
      <c r="Y797" s="15" t="str">
        <f>IF(SUM(T797:X797)&lt;&gt;Q797, "CHECK", "OK")</f>
        <v>OK</v>
      </c>
      <c r="Z797" s="15" t="str">
        <f>IF(F797=$B$1, "No", IF(S797=1, "Yes", "No"))</f>
        <v>No</v>
      </c>
      <c r="AA797" s="18" t="str">
        <f>IF(C797="DM", "N/A", IF(Z797="No","N/A",VLOOKUP(B797,'Extension List'!$A$3:$R$1972,18,FALSE)))</f>
        <v>N/A</v>
      </c>
      <c r="AB797" s="15" t="str">
        <f>IF(C797="DM", "N/A", IF(Z797="No","N/A",VLOOKUP(B797,'Extension List'!$A$3:$T$1972,20,FALSE)))</f>
        <v>N/A</v>
      </c>
      <c r="AC797" s="15" t="str">
        <f>IF(AA797="N/A", "N/A", 0)</f>
        <v>N/A</v>
      </c>
      <c r="AD797" s="16" t="str">
        <f>IF(AE797="N/A", "N/A", AA797-AE797)</f>
        <v>N/A</v>
      </c>
      <c r="AE797" s="16" t="str">
        <f>IF(AA797="N/A", "N/A", IF(AC797&gt;0, IF(AA797&lt;13, ROUNDUP(0.25*AA797,0), IF(AA797&lt;26, ROUNDUP(0.4*AA797,0), IF(AA797&lt;51, ROUNDUP(0.6*AA797,0), ROUNDUP(0.75*AA797,0)))), "N/A"))</f>
        <v>N/A</v>
      </c>
      <c r="AF797" s="16" t="str">
        <f>IF(AD797="N/A","N/A", (AE797*AC797)+Q797)</f>
        <v>N/A</v>
      </c>
      <c r="AG797" s="16" t="str">
        <f>IF($AF797="N/A", "N/A", "TBC")</f>
        <v>N/A</v>
      </c>
      <c r="AH797" s="16" t="str">
        <f>IF($AF797="N/A", "N/A", "TBC")</f>
        <v>N/A</v>
      </c>
      <c r="AI797" s="16" t="str">
        <f>IF($AF797="N/A","N/A",IF(AC797&gt;1,"TBC","N/A"))</f>
        <v>N/A</v>
      </c>
      <c r="AJ797" s="16" t="str">
        <f>IF($AF797="N/A","N/A",IF(AC797&gt;2,"TBC","N/A"))</f>
        <v>N/A</v>
      </c>
      <c r="AK797" s="16" t="str">
        <f>IF($AF797="N/A","N/A",IF(AC797&gt;3,"TBC","N/A"))</f>
        <v>N/A</v>
      </c>
      <c r="AL797" s="16" t="str">
        <f>IF(AC797="N/A","N/A",IF(AC797&gt;0,IF(SUM(AG797:AK797)&lt;&gt;AF797,"CHECK","OK"),"N/A"))</f>
        <v>N/A</v>
      </c>
      <c r="AM797" s="16">
        <f>IF(AD797="N/A", L797+T797, L797+AG797)</f>
        <v>12</v>
      </c>
      <c r="AN797" s="16">
        <f>IF(AD797="N/A", IF(U797="N/A", "N/A", L797+U797), AD797+AH797)</f>
        <v>12</v>
      </c>
      <c r="AO797" s="16">
        <f>IF(AD797="N/A", IF(V797="N/A", "N/A", L797+V797), IF(AI797="N/A", "N/A", AD797+AI797))</f>
        <v>6</v>
      </c>
      <c r="AP797" s="16">
        <f>IF(AD797="N/A", IF(W797="N/A", "N/A", L797+W797), IF(AJ797="N/A", "N/A", AD797+AJ797))</f>
        <v>6</v>
      </c>
      <c r="AQ797" s="16" t="str">
        <f>IF(AD797="N/A", IF(X797="N/A", "N/A", L797+X797), IF(AK797="N/A", "N/A", AD797+AK797))</f>
        <v>N/A</v>
      </c>
      <c r="AR797" s="15" t="s">
        <v>40</v>
      </c>
      <c r="AS797" s="15" t="s">
        <v>40</v>
      </c>
      <c r="AT797" s="15" t="s">
        <v>40</v>
      </c>
      <c r="AU797" s="15" t="s">
        <v>40</v>
      </c>
      <c r="AV797" s="15" t="s">
        <v>40</v>
      </c>
      <c r="AW797" s="15" t="s">
        <v>40</v>
      </c>
      <c r="AX797" s="15" t="s">
        <v>40</v>
      </c>
      <c r="AY797" s="15" t="s">
        <v>40</v>
      </c>
      <c r="AZ797" s="15" t="s">
        <v>40</v>
      </c>
      <c r="BA797" s="15" t="s">
        <v>40</v>
      </c>
      <c r="BB797" s="15" t="s">
        <v>40</v>
      </c>
      <c r="BC797" s="15" t="s">
        <v>40</v>
      </c>
      <c r="BD797" s="15" t="s">
        <v>40</v>
      </c>
      <c r="BE797" s="15" t="s">
        <v>40</v>
      </c>
      <c r="BF797" s="15" t="s">
        <v>40</v>
      </c>
      <c r="BG797" s="15" t="s">
        <v>40</v>
      </c>
      <c r="BH797" s="15" t="s">
        <v>40</v>
      </c>
      <c r="BJ797" s="16">
        <f>IF(AR797="R", $CA797, IF(OR(AR797="P", AR797="T", AR797="N"), 0, IF($C797="DM", $T797, IF(OR(AR797="Y", AR797="IR"),$AM797,IF(AR797="C", IF($BI797="Y", IF($AF797="N/A", $Q797, $AF797), IF($AG797="N/A", $T797,$AG797)))))))</f>
        <v>12</v>
      </c>
      <c r="BK797" s="16">
        <f>IF(AS797="R", $CA797, IF(OR(AS797="P", AS797="T", AS797="N"), 0, IF($C797="DM", $T797, IF(OR(AS797="Y", AS797="IR"),$AM797,IF(AS797="C", IF($BI797="Y", IF($AF797="N/A", $Q797, $AF797), IF($AG797="N/A", $T797,$AG797)))))))</f>
        <v>12</v>
      </c>
      <c r="BL797" s="16">
        <f>IF(AT797="R", $CA797, IF(OR(AT797="P", AT797="T", AT797="N"), 0, IF($C797="DM", $T797, IF(OR(AT797="Y", AT797="IR"),$AM797,IF(AT797="C", IF($BI797="Y", IF($AF797="N/A", $Q797, $AF797), IF($AG797="N/A", $T797,$AG797)))))))</f>
        <v>12</v>
      </c>
      <c r="BM797" s="16">
        <f>IF(AU797="R", $CA797, IF(OR(AU797="P", AU797="T", AU797="N"), 0, IF($C797="DM", $T797, IF(OR(AU797="Y", AU797="IR"),$AM797,IF(AU797="C", IF($BI797="Y", IF($AF797="N/A", $Q797, $AF797), IF($AG797="N/A", $T797,$AG797)))))))</f>
        <v>12</v>
      </c>
      <c r="BN797" s="16">
        <f>IF(AV797="R", $CA797, IF(OR(AV797="P", AV797="T", AV797="N"), 0, IF($C797="DM", $T797, IF(OR(AV797="Y", AV797="IR"),$AM797,IF(AV797="C", IF($BI797="Y", IF($AF797="N/A", $Q797, $AF797), IF($AG797="N/A", $T797,$AG797)))))))</f>
        <v>12</v>
      </c>
      <c r="BO797" s="16">
        <f>IF(AW797="R", $CA797, IF(OR(AW797="P", AW797="T", AW797="N"), 0, IF($C797="DM", $T797, IF(OR(AW797="Y", AW797="IR"),$AM797,IF(AW797="C", IF($BI797="Y", IF($AF797="N/A", $Q797, $AF797), IF($AG797="N/A", $T797,$AG797)))))))</f>
        <v>12</v>
      </c>
      <c r="BP797" s="16">
        <f>IF(AX797="R", $CA797, IF(OR(AX797="P", AX797="T", AX797="N"), 0, IF($C797="DM", $T797, IF(OR(AX797="Y", AX797="IR"),$AM797,IF(AX797="C", IF($BI797="Y", IF($AF797="N/A", $Q797, $AF797), IF($AG797="N/A", $T797,$AG797)))))))</f>
        <v>12</v>
      </c>
      <c r="BQ797" s="16">
        <f>IF(AY797="R", $CA797, IF(OR(AY797="P", AY797="T", AY797="N"), 0, IF($C797="DM", $T797, IF(OR(AY797="Y", AY797="IR"),$AM797,IF(AY797="C", IF($BI797="Y", IF($AF797="N/A", $Q797, $AF797), IF($AG797="N/A", $T797,$AG797)))))))</f>
        <v>12</v>
      </c>
      <c r="BR797" s="16">
        <f>IF(AZ797="R", $CA797, IF(OR(AZ797="P", AZ797="T", AZ797="N"), 0, IF($C797="DM", $T797, IF(OR(AZ797="Y", AZ797="IR"),$AM797,IF(AZ797="C", IF($BI797="Y", IF($AF797="N/A", $Q797, $AF797), IF($AG797="N/A", $T797,$AG797)))))))</f>
        <v>12</v>
      </c>
      <c r="BS797" s="16">
        <f>IF(BA797="R", $CA797, IF(OR(BA797="P", BA797="T", BA797="N"), 0, IF($C797="DM", $T797, IF(OR(BA797="Y", BA797="IR"),$AM797,IF(BA797="C", IF($BI797="Y", IF($AF797="N/A", $Q797, $AF797), IF($AG797="N/A", $T797,$AG797)))))))</f>
        <v>12</v>
      </c>
      <c r="BT797" s="16">
        <f>IF(BB797="R", $CA797, IF(OR(BB797="P", BB797="T", BB797="N"), 0, IF($C797="DM", $T797, IF(OR(BB797="Y", BB797="IR"),$AM797,IF(BB797="C", IF($BI797="Y", IF($BA797="C", IF($AF797="N/A", $Q797, $AF797), IF($AF797="N/A", $T797, $AM797)), IF($AG797="N/A", $T797,$AG797)))))))</f>
        <v>12</v>
      </c>
      <c r="BU797" s="16">
        <f>IF(BC797="R", $CA797, IF(OR(BC797="P", BC797="T", BC797="N"), 0, IF($C797="DM", $T797, IF(OR(BC797="Y", BC797="IR"),$AM797,IF(BC797="C", IF($BI797="Y", IF($BA797="C", IF($AF797="N/A", $Q797, $AF797), IF($AF797="N/A", $T797, $AM797)), IF($AG797="N/A", $T797,$AG797)))))))</f>
        <v>12</v>
      </c>
      <c r="BV797" s="16">
        <f>IF(BD797="R", $CA797, IF(OR(BD797="P", BD797="T", BD797="N"), 0, IF($C797="DM", $T797, IF(OR(BD797="Y", BD797="IR"),$AM797,IF(BD797="C", IF($BI797="Y", IF($BA797="C", IF($AF797="N/A", $Q797, $AF797), IF($AF797="N/A", $T797, $AM797)), IF($AG797="N/A", $T797,$AG797)))))))</f>
        <v>12</v>
      </c>
      <c r="BW797" s="16">
        <f>IF(BE797="R", $CA797, IF(OR(BE797="P", BE797="T", BE797="N"), 0, IF($C797="DM", $T797, IF(OR(BE797="Y", BE797="IR"),$AM797,IF(BE797="C", IF($BI797="Y", IF($BA797="C", IF($AF797="N/A", $Q797, $AF797), IF($AF797="N/A", $T797, $AM797)), IF($AG797="N/A", $T797,$AG797)))))))</f>
        <v>12</v>
      </c>
      <c r="BX797" s="16">
        <f>IF(BF797="R", $CA797, IF(OR(BF797="P", BF797="T", BF797="N"), 0, IF($C797="DM", $T797, IF(OR(BF797="Y", BF797="IR"),$AM797,IF(BF797="C", IF($BI797="Y", IF($BA797="C", IF($AF797="N/A", $Q797, $AF797), IF($AF797="N/A", $T797, $AM797)), IF($AG797="N/A", $T797,$AG797)))))))</f>
        <v>12</v>
      </c>
      <c r="BY797" s="16">
        <f>IF(BG797="R", $CA797, IF(OR(BG797="P", BG797="T", BG797="N"), 0, IF($C797="DM", $T797, IF(OR(BG797="Y", BG797="IR"),$AM797,IF(BG797="C", IF($BI797="Y", IF($BA797="C", IF($AF797="N/A", $Q797, $AF797), IF($AF797="N/A", $T797, $AM797)), IF($AG797="N/A", $T797,$AG797)))))))</f>
        <v>12</v>
      </c>
      <c r="BZ797" s="16">
        <f>IF(BH797="R", $CA797, IF(OR(BH797="P", BH797="T", BH797="N"), 0, IF($C797="DM", $T797, IF(OR(BH797="Y", BH797="IR"),$AM797,IF(BH797="C", IF($BI797="Y", IF($BA797="C", IF($AF797="N/A", $Q797, $AF797), IF($AF797="N/A", $T797, $AM797)), IF($AG797="N/A", $T797,$AG797)))))))</f>
        <v>12</v>
      </c>
      <c r="CA797" s="15" t="s">
        <v>75</v>
      </c>
      <c r="CB797" s="16">
        <f>BZ797</f>
        <v>12</v>
      </c>
      <c r="CC797" s="15">
        <f>IF(OR($BH797="T", $BH797="R"), 0, IF($BH797="C", IF($BI797="Y", IF($BA797="C", 0, IF(AF797="N/A", Q797-T797, AF797-AG797)), IF($AF797="N/A", U797, AH797)), AN797))</f>
        <v>12</v>
      </c>
      <c r="CD797" s="15">
        <f>IF(OR($BH797="T", $BH797="R"), 0, IF($BH797="C", IF($BI797="Y", 0, IF($AF797="N/A", V797, AI797)), AO797))</f>
        <v>6</v>
      </c>
      <c r="CE797" s="15">
        <f>IF(OR($BH797="T", $BH797="R"), 0, IF($BH797="C", IF($BI797="Y", 0, IF($AF797="N/A", W797, AJ797)), AP797))</f>
        <v>6</v>
      </c>
      <c r="CF797" s="15" t="str">
        <f>IF(OR($BH797="T", $BH797="R"), 0, IF($BH797="C", IF($BI797="Y", 0, IF($AF797="N/A", X797, AK797)), AQ797))</f>
        <v>N/A</v>
      </c>
      <c r="CG797" t="str">
        <f>IF(AC797="N/A", "S:"&amp;L797&amp;" G:"&amp;M797&amp;" GR:"&amp;Q797, IF(AC797=0, "S:"&amp;L797&amp;" G:"&amp;M797&amp;" GR:"&amp;Q797, "S:"&amp;L797&amp;"/"&amp;AD797&amp;" G:"&amp;AE797&amp;" GR:"&amp;AF797))</f>
        <v>S:6 G:3 GR:12</v>
      </c>
    </row>
    <row r="798" spans="1:85" x14ac:dyDescent="0.25">
      <c r="A798" s="14">
        <v>4987</v>
      </c>
      <c r="B798" s="15" t="s">
        <v>2027</v>
      </c>
      <c r="C798" s="15" t="s">
        <v>62</v>
      </c>
      <c r="D798" s="15" t="s">
        <v>56</v>
      </c>
      <c r="E798" s="15">
        <f>VLOOKUP(B798, 'Rookie Year'!$A$2:$B$55679,2,FALSE)</f>
        <v>2020</v>
      </c>
      <c r="F798" s="15">
        <v>2020</v>
      </c>
      <c r="G798" s="15" t="s">
        <v>40</v>
      </c>
      <c r="H798" s="15" t="s">
        <v>2148</v>
      </c>
      <c r="I798" s="16">
        <v>13</v>
      </c>
      <c r="J798" s="15">
        <v>4</v>
      </c>
      <c r="K798" s="17">
        <f>IF(AND(G798&lt;&gt;"N",R798="N/A"), IF(I798&lt;4, 0, 0.25),IF(I798=1, IF(J798=1,0.25, 0.25), IF(I798&lt;13, 0.25, IF(I798&lt;26, 0.4, IF(I798&lt;51, 0.6, 0.75)))))</f>
        <v>0.4</v>
      </c>
      <c r="L798" s="16">
        <f>I798-M798</f>
        <v>7</v>
      </c>
      <c r="M798" s="16">
        <f>ROUNDUP(I798*K798,0)</f>
        <v>6</v>
      </c>
      <c r="N798" s="16">
        <f>M798*J798</f>
        <v>24</v>
      </c>
      <c r="O798" s="16">
        <v>22</v>
      </c>
      <c r="P798" s="16">
        <v>2</v>
      </c>
      <c r="Q798" s="16">
        <f>N798-O798-P798</f>
        <v>0</v>
      </c>
      <c r="R798" s="15">
        <v>2023</v>
      </c>
      <c r="S798" s="15">
        <f>IF(R798="N/A", J798-($B$1-F798), J798-($B$1-R798))</f>
        <v>3</v>
      </c>
      <c r="T798" s="16">
        <v>0</v>
      </c>
      <c r="U798" s="16">
        <v>0</v>
      </c>
      <c r="V798" s="16">
        <v>0</v>
      </c>
      <c r="W798" s="16" t="str">
        <f>IF($S798&lt;4, "N/A", $M798)</f>
        <v>N/A</v>
      </c>
      <c r="X798" s="16" t="str">
        <f>IF($S798&lt;5, "N/A", $M798)</f>
        <v>N/A</v>
      </c>
      <c r="Y798" s="15" t="str">
        <f>IF(SUM(T798:X798)&lt;&gt;Q798, "CHECK", "OK")</f>
        <v>OK</v>
      </c>
      <c r="Z798" s="15" t="str">
        <f>IF(F798=$B$1, "No", IF(S798=1, "Yes", "No"))</f>
        <v>No</v>
      </c>
      <c r="AA798" s="18" t="str">
        <f>IF(C798="DM", "N/A", IF(Z798="No","N/A",VLOOKUP(B798,'Extension List'!$A$3:$R$1972,18,FALSE)))</f>
        <v>N/A</v>
      </c>
      <c r="AB798" s="15" t="str">
        <f>IF(C798="DM", "N/A", IF(Z798="No","N/A",VLOOKUP(B798,'Extension List'!$A$3:$T$1972,20,FALSE)))</f>
        <v>N/A</v>
      </c>
      <c r="AC798" s="15" t="str">
        <f>IF(AA798="N/A", "N/A", 0)</f>
        <v>N/A</v>
      </c>
      <c r="AD798" s="16" t="str">
        <f>IF(AE798="N/A", "N/A", AA798-AE798)</f>
        <v>N/A</v>
      </c>
      <c r="AE798" s="16" t="str">
        <f>IF(AA798="N/A", "N/A", IF(AC798&gt;0, IF(AA798&lt;13, ROUNDUP(0.25*AA798,0), IF(AA798&lt;26, ROUNDUP(0.4*AA798,0), IF(AA798&lt;51, ROUNDUP(0.6*AA798,0), ROUNDUP(0.75*AA798,0)))), "N/A"))</f>
        <v>N/A</v>
      </c>
      <c r="AF798" s="16" t="str">
        <f>IF(AD798="N/A","N/A", (AE798*AC798)+Q798)</f>
        <v>N/A</v>
      </c>
      <c r="AG798" s="16" t="str">
        <f>IF($AF798="N/A", "N/A", "TBC")</f>
        <v>N/A</v>
      </c>
      <c r="AH798" s="16" t="str">
        <f>IF($AF798="N/A", "N/A", "TBC")</f>
        <v>N/A</v>
      </c>
      <c r="AI798" s="16" t="str">
        <f>IF($AF798="N/A","N/A",IF(AC798&gt;1,"TBC","N/A"))</f>
        <v>N/A</v>
      </c>
      <c r="AJ798" s="16" t="str">
        <f>IF($AF798="N/A","N/A",IF(AC798&gt;2,"TBC","N/A"))</f>
        <v>N/A</v>
      </c>
      <c r="AK798" s="16" t="str">
        <f>IF($AF798="N/A","N/A",IF(AC798&gt;3,"TBC","N/A"))</f>
        <v>N/A</v>
      </c>
      <c r="AL798" s="16" t="str">
        <f>IF(AC798="N/A","N/A",IF(AC798&gt;0,IF(SUM(AG798:AK798)&lt;&gt;AF798,"CHECK","OK"),"N/A"))</f>
        <v>N/A</v>
      </c>
      <c r="AM798" s="16">
        <f>IF(AD798="N/A", L798+T798, L798+AG798)</f>
        <v>7</v>
      </c>
      <c r="AN798" s="16">
        <f>IF(AD798="N/A", IF(U798="N/A", "N/A", L798+U798), AD798+AH798)</f>
        <v>7</v>
      </c>
      <c r="AO798" s="16">
        <f>IF(AD798="N/A", IF(V798="N/A", "N/A", L798+V798), IF(AI798="N/A", "N/A", AD798+AI798))</f>
        <v>7</v>
      </c>
      <c r="AP798" s="16" t="str">
        <f>IF(AD798="N/A", IF(W798="N/A", "N/A", L798+W798), IF(AJ798="N/A", "N/A", AD798+AJ798))</f>
        <v>N/A</v>
      </c>
      <c r="AQ798" s="16" t="str">
        <f>IF(AD798="N/A", IF(X798="N/A", "N/A", L798+X798), IF(AK798="N/A", "N/A", AD798+AK798))</f>
        <v>N/A</v>
      </c>
      <c r="AR798" s="15" t="s">
        <v>40</v>
      </c>
      <c r="AS798" s="15" t="s">
        <v>40</v>
      </c>
      <c r="AT798" s="15" t="s">
        <v>40</v>
      </c>
      <c r="AU798" s="15" t="s">
        <v>40</v>
      </c>
      <c r="AV798" s="15" t="s">
        <v>40</v>
      </c>
      <c r="AW798" s="15" t="s">
        <v>40</v>
      </c>
      <c r="AX798" s="15" t="s">
        <v>40</v>
      </c>
      <c r="AY798" s="15" t="s">
        <v>40</v>
      </c>
      <c r="AZ798" s="15" t="s">
        <v>40</v>
      </c>
      <c r="BA798" s="15" t="s">
        <v>40</v>
      </c>
      <c r="BB798" s="15" t="s">
        <v>40</v>
      </c>
      <c r="BC798" s="15" t="s">
        <v>40</v>
      </c>
      <c r="BD798" s="15" t="s">
        <v>40</v>
      </c>
      <c r="BE798" s="15" t="s">
        <v>40</v>
      </c>
      <c r="BF798" s="15" t="s">
        <v>40</v>
      </c>
      <c r="BG798" s="15" t="s">
        <v>40</v>
      </c>
      <c r="BH798" s="15" t="s">
        <v>40</v>
      </c>
      <c r="BI798" s="15"/>
      <c r="BJ798" s="16">
        <f>IF(AR798="R", $CA798, IF(OR(AR798="P", AR798="T", AR798="N"), 0, IF($C798="DM", $T798, IF(OR(AR798="Y", AR798="IR"),$AM798,IF(AR798="C", IF($BI798="Y", IF($AF798="N/A", $Q798, $AF798), IF($AG798="N/A", $T798,$AG798)))))))</f>
        <v>7</v>
      </c>
      <c r="BK798" s="16">
        <f>IF(AS798="R", $CA798, IF(OR(AS798="P", AS798="T", AS798="N"), 0, IF($C798="DM", $T798, IF(OR(AS798="Y", AS798="IR"),$AM798,IF(AS798="C", IF($BI798="Y", IF($AF798="N/A", $Q798, $AF798), IF($AG798="N/A", $T798,$AG798)))))))</f>
        <v>7</v>
      </c>
      <c r="BL798" s="16">
        <f>IF(AT798="R", $CA798, IF(OR(AT798="P", AT798="T", AT798="N"), 0, IF($C798="DM", $T798, IF(OR(AT798="Y", AT798="IR"),$AM798,IF(AT798="C", IF($BI798="Y", IF($AF798="N/A", $Q798, $AF798), IF($AG798="N/A", $T798,$AG798)))))))</f>
        <v>7</v>
      </c>
      <c r="BM798" s="16">
        <f>IF(AU798="R", $CA798, IF(OR(AU798="P", AU798="T", AU798="N"), 0, IF($C798="DM", $T798, IF(OR(AU798="Y", AU798="IR"),$AM798,IF(AU798="C", IF($BI798="Y", IF($AF798="N/A", $Q798, $AF798), IF($AG798="N/A", $T798,$AG798)))))))</f>
        <v>7</v>
      </c>
      <c r="BN798" s="16">
        <f>IF(AV798="R", $CA798, IF(OR(AV798="P", AV798="T", AV798="N"), 0, IF($C798="DM", $T798, IF(OR(AV798="Y", AV798="IR"),$AM798,IF(AV798="C", IF($BI798="Y", IF($AF798="N/A", $Q798, $AF798), IF($AG798="N/A", $T798,$AG798)))))))</f>
        <v>7</v>
      </c>
      <c r="BO798" s="16">
        <f>IF(AW798="R", $CA798, IF(OR(AW798="P", AW798="T", AW798="N"), 0, IF($C798="DM", $T798, IF(OR(AW798="Y", AW798="IR"),$AM798,IF(AW798="C", IF($BI798="Y", IF($AF798="N/A", $Q798, $AF798), IF($AG798="N/A", $T798,$AG798)))))))</f>
        <v>7</v>
      </c>
      <c r="BP798" s="16">
        <f>IF(AX798="R", $CA798, IF(OR(AX798="P", AX798="T", AX798="N"), 0, IF($C798="DM", $T798, IF(OR(AX798="Y", AX798="IR"),$AM798,IF(AX798="C", IF($BI798="Y", IF($AF798="N/A", $Q798, $AF798), IF($AG798="N/A", $T798,$AG798)))))))</f>
        <v>7</v>
      </c>
      <c r="BQ798" s="16">
        <f>IF(AY798="R", $CA798, IF(OR(AY798="P", AY798="T", AY798="N"), 0, IF($C798="DM", $T798, IF(OR(AY798="Y", AY798="IR"),$AM798,IF(AY798="C", IF($BI798="Y", IF($AF798="N/A", $Q798, $AF798), IF($AG798="N/A", $T798,$AG798)))))))</f>
        <v>7</v>
      </c>
      <c r="BR798" s="16">
        <f>IF(AZ798="R", $CA798, IF(OR(AZ798="P", AZ798="T", AZ798="N"), 0, IF($C798="DM", $T798, IF(OR(AZ798="Y", AZ798="IR"),$AM798,IF(AZ798="C", IF($BI798="Y", IF($AF798="N/A", $Q798, $AF798), IF($AG798="N/A", $T798,$AG798)))))))</f>
        <v>7</v>
      </c>
      <c r="BS798" s="16">
        <f>IF(BA798="R", $CA798, IF(OR(BA798="P", BA798="T", BA798="N"), 0, IF($C798="DM", $T798, IF(OR(BA798="Y", BA798="IR"),$AM798,IF(BA798="C", IF($BI798="Y", IF($AF798="N/A", $Q798, $AF798), IF($AG798="N/A", $T798,$AG798)))))))</f>
        <v>7</v>
      </c>
      <c r="BT798" s="16">
        <f>IF(BB798="R", $CA798, IF(OR(BB798="P", BB798="T", BB798="N"), 0, IF($C798="DM", $T798, IF(OR(BB798="Y", BB798="IR"),$AM798,IF(BB798="C", IF($BI798="Y", IF($BA798="C", IF($AF798="N/A", $Q798, $AF798), IF($AF798="N/A", $T798, $AM798)), IF($AG798="N/A", $T798,$AG798)))))))</f>
        <v>7</v>
      </c>
      <c r="BU798" s="16">
        <f>IF(BC798="R", $CA798, IF(OR(BC798="P", BC798="T", BC798="N"), 0, IF($C798="DM", $T798, IF(OR(BC798="Y", BC798="IR"),$AM798,IF(BC798="C", IF($BI798="Y", IF($BA798="C", IF($AF798="N/A", $Q798, $AF798), IF($AF798="N/A", $T798, $AM798)), IF($AG798="N/A", $T798,$AG798)))))))</f>
        <v>7</v>
      </c>
      <c r="BV798" s="16">
        <f>IF(BD798="R", $CA798, IF(OR(BD798="P", BD798="T", BD798="N"), 0, IF($C798="DM", $T798, IF(OR(BD798="Y", BD798="IR"),$AM798,IF(BD798="C", IF($BI798="Y", IF($BA798="C", IF($AF798="N/A", $Q798, $AF798), IF($AF798="N/A", $T798, $AM798)), IF($AG798="N/A", $T798,$AG798)))))))</f>
        <v>7</v>
      </c>
      <c r="BW798" s="16">
        <f>IF(BE798="R", $CA798, IF(OR(BE798="P", BE798="T", BE798="N"), 0, IF($C798="DM", $T798, IF(OR(BE798="Y", BE798="IR"),$AM798,IF(BE798="C", IF($BI798="Y", IF($BA798="C", IF($AF798="N/A", $Q798, $AF798), IF($AF798="N/A", $T798, $AM798)), IF($AG798="N/A", $T798,$AG798)))))))</f>
        <v>7</v>
      </c>
      <c r="BX798" s="16">
        <f>IF(BF798="R", $CA798, IF(OR(BF798="P", BF798="T", BF798="N"), 0, IF($C798="DM", $T798, IF(OR(BF798="Y", BF798="IR"),$AM798,IF(BF798="C", IF($BI798="Y", IF($BA798="C", IF($AF798="N/A", $Q798, $AF798), IF($AF798="N/A", $T798, $AM798)), IF($AG798="N/A", $T798,$AG798)))))))</f>
        <v>7</v>
      </c>
      <c r="BY798" s="16">
        <f>IF(BG798="R", $CA798, IF(OR(BG798="P", BG798="T", BG798="N"), 0, IF($C798="DM", $T798, IF(OR(BG798="Y", BG798="IR"),$AM798,IF(BG798="C", IF($BI798="Y", IF($BA798="C", IF($AF798="N/A", $Q798, $AF798), IF($AF798="N/A", $T798, $AM798)), IF($AG798="N/A", $T798,$AG798)))))))</f>
        <v>7</v>
      </c>
      <c r="BZ798" s="16">
        <f>IF(BH798="R", $CA798, IF(OR(BH798="P", BH798="T", BH798="N"), 0, IF($C798="DM", $T798, IF(OR(BH798="Y", BH798="IR"),$AM798,IF(BH798="C", IF($BI798="Y", IF($BA798="C", IF($AF798="N/A", $Q798, $AF798), IF($AF798="N/A", $T798, $AM798)), IF($AG798="N/A", $T798,$AG798)))))))</f>
        <v>7</v>
      </c>
      <c r="CA798" s="15" t="s">
        <v>75</v>
      </c>
      <c r="CB798" s="16">
        <f>BZ798</f>
        <v>7</v>
      </c>
      <c r="CC798" s="15">
        <f>IF(OR($BH798="T", $BH798="R"), 0, IF($BH798="C", IF($BI798="Y", IF($BA798="C", 0, IF(AF798="N/A", Q798-T798, AF798-AG798)), IF($AF798="N/A", U798, AH798)), AN798))</f>
        <v>7</v>
      </c>
      <c r="CD798" s="15">
        <f>IF(OR($BH798="T", $BH798="R"), 0, IF($BH798="C", IF($BI798="Y", 0, IF($AF798="N/A", V798, AI798)), AO798))</f>
        <v>7</v>
      </c>
      <c r="CE798" s="15" t="str">
        <f>IF(OR($BH798="T", $BH798="R"), 0, IF($BH798="C", IF($BI798="Y", 0, IF($AF798="N/A", W798, AJ798)), AP798))</f>
        <v>N/A</v>
      </c>
      <c r="CF798" s="15" t="str">
        <f>IF(OR($BH798="T", $BH798="R"), 0, IF($BH798="C", IF($BI798="Y", 0, IF($AF798="N/A", X798, AK798)), AQ798))</f>
        <v>N/A</v>
      </c>
      <c r="CG798" t="str">
        <f>IF(AC798="N/A", "S:"&amp;L798&amp;" G:"&amp;M798&amp;" GR:"&amp;Q798, IF(AC798=0, "S:"&amp;L798&amp;" G:"&amp;M798&amp;" GR:"&amp;Q798, "S:"&amp;L798&amp;"/"&amp;AD798&amp;" G:"&amp;AE798&amp;" GR:"&amp;AF798))</f>
        <v>S:7 G:6 GR:0</v>
      </c>
    </row>
    <row r="799" spans="1:85" x14ac:dyDescent="0.25">
      <c r="A799" s="14">
        <v>5628</v>
      </c>
      <c r="B799" s="15" t="s">
        <v>2977</v>
      </c>
      <c r="C799" s="15" t="s">
        <v>62</v>
      </c>
      <c r="D799" s="15" t="s">
        <v>56</v>
      </c>
      <c r="E799" s="15">
        <f>VLOOKUP(B799, 'Rookie Year'!$A$2:$B$55679,2,FALSE)</f>
        <v>2024</v>
      </c>
      <c r="F799" s="15">
        <v>2024</v>
      </c>
      <c r="G799" s="15" t="s">
        <v>40</v>
      </c>
      <c r="H799" s="15" t="s">
        <v>2181</v>
      </c>
      <c r="I799" s="16">
        <v>3</v>
      </c>
      <c r="J799" s="15">
        <v>4</v>
      </c>
      <c r="K799" s="17">
        <f>IF(AND(G799&lt;&gt;"N",R799="N/A"), IF(I799&lt;4, 0, 0.25),IF(I799=1, IF(J799=1,0.25, 0.25), IF(I799&lt;13, 0.25, IF(I799&lt;26, 0.4, IF(I799&lt;51, 0.6, 0.75)))))</f>
        <v>0</v>
      </c>
      <c r="L799" s="16">
        <f>I799-M799</f>
        <v>3</v>
      </c>
      <c r="M799" s="16">
        <f>ROUNDUP(I799*K799,0)</f>
        <v>0</v>
      </c>
      <c r="N799" s="16">
        <f>M799*J799</f>
        <v>0</v>
      </c>
      <c r="O799" s="16">
        <v>0</v>
      </c>
      <c r="P799" s="16">
        <v>0</v>
      </c>
      <c r="Q799" s="16">
        <f>N799-O799-P799</f>
        <v>0</v>
      </c>
      <c r="R799" s="15" t="s">
        <v>75</v>
      </c>
      <c r="S799" s="15">
        <f>IF(R799="N/A", J799-($B$1-F799), J799-($B$1-R799))</f>
        <v>4</v>
      </c>
      <c r="T799" s="16">
        <f>IF($S799&lt;1, "N/A", $M799)</f>
        <v>0</v>
      </c>
      <c r="U799" s="16">
        <f>IF($S799&lt;2, "N/A", $M799)</f>
        <v>0</v>
      </c>
      <c r="V799" s="16">
        <f>IF($S799&lt;3, "N/A", $M799)</f>
        <v>0</v>
      </c>
      <c r="W799" s="16">
        <f>IF($S799&lt;4, "N/A", $M799)</f>
        <v>0</v>
      </c>
      <c r="X799" s="16" t="str">
        <f>IF($S799&lt;5, "N/A", $M799)</f>
        <v>N/A</v>
      </c>
      <c r="Y799" s="15" t="str">
        <f>IF(SUM(T799:X799)&lt;&gt;Q799, "CHECK", "OK")</f>
        <v>OK</v>
      </c>
      <c r="Z799" s="15" t="str">
        <f>IF(F799=$B$1, "No", IF(S799=1, "Yes", "No"))</f>
        <v>No</v>
      </c>
      <c r="AA799" s="18" t="str">
        <f>IF(C799="DM", "N/A", IF(Z799="No","N/A",VLOOKUP(B799,'Extension List'!$A$3:$R$1972,18,FALSE)))</f>
        <v>N/A</v>
      </c>
      <c r="AB799" s="15" t="str">
        <f>IF(C799="DM", "N/A", IF(Z799="No","N/A",VLOOKUP(B799,'Extension List'!$A$3:$T$1972,20,FALSE)))</f>
        <v>N/A</v>
      </c>
      <c r="AC799" s="15" t="str">
        <f>IF(AA799="N/A", "N/A", 0)</f>
        <v>N/A</v>
      </c>
      <c r="AD799" s="16" t="str">
        <f>IF(AE799="N/A", "N/A", AA799-AE799)</f>
        <v>N/A</v>
      </c>
      <c r="AE799" s="16" t="str">
        <f>IF(AA799="N/A", "N/A", IF(AC799&gt;0, IF(AA799&lt;13, ROUNDUP(0.25*AA799,0), IF(AA799&lt;26, ROUNDUP(0.4*AA799,0), IF(AA799&lt;51, ROUNDUP(0.6*AA799,0), ROUNDUP(0.75*AA799,0)))), "N/A"))</f>
        <v>N/A</v>
      </c>
      <c r="AF799" s="16" t="str">
        <f>IF(AD799="N/A","N/A", (AE799*AC799)+Q799)</f>
        <v>N/A</v>
      </c>
      <c r="AG799" s="16" t="str">
        <f>IF($AF799="N/A", "N/A", "TBC")</f>
        <v>N/A</v>
      </c>
      <c r="AH799" s="16" t="str">
        <f>IF($AF799="N/A", "N/A", "TBC")</f>
        <v>N/A</v>
      </c>
      <c r="AI799" s="16" t="str">
        <f>IF($AF799="N/A","N/A",IF(AC799&gt;1,"TBC","N/A"))</f>
        <v>N/A</v>
      </c>
      <c r="AJ799" s="16" t="str">
        <f>IF($AF799="N/A","N/A",IF(AC799&gt;2,"TBC","N/A"))</f>
        <v>N/A</v>
      </c>
      <c r="AK799" s="16" t="str">
        <f>IF($AF799="N/A","N/A",IF(AC799&gt;3,"TBC","N/A"))</f>
        <v>N/A</v>
      </c>
      <c r="AL799" s="16" t="str">
        <f>IF(AC799="N/A","N/A",IF(AC799&gt;0,IF(SUM(AG799:AK799)&lt;&gt;AF799,"CHECK","OK"),"N/A"))</f>
        <v>N/A</v>
      </c>
      <c r="AM799" s="16">
        <f>IF(AD799="N/A", L799+T799, L799+AG799)</f>
        <v>3</v>
      </c>
      <c r="AN799" s="16">
        <f>IF(AD799="N/A", IF(U799="N/A", "N/A", L799+U799), AD799+AH799)</f>
        <v>3</v>
      </c>
      <c r="AO799" s="16">
        <f>IF(AD799="N/A", IF(V799="N/A", "N/A", L799+V799), IF(AI799="N/A", "N/A", AD799+AI799))</f>
        <v>3</v>
      </c>
      <c r="AP799" s="16">
        <f>IF(AD799="N/A", IF(W799="N/A", "N/A", L799+W799), IF(AJ799="N/A", "N/A", AD799+AJ799))</f>
        <v>3</v>
      </c>
      <c r="AQ799" s="16" t="str">
        <f>IF(AD799="N/A", IF(X799="N/A", "N/A", L799+X799), IF(AK799="N/A", "N/A", AD799+AK799))</f>
        <v>N/A</v>
      </c>
      <c r="AR799" s="15" t="s">
        <v>40</v>
      </c>
      <c r="AS799" s="15" t="s">
        <v>48</v>
      </c>
      <c r="AT799" s="15" t="s">
        <v>48</v>
      </c>
      <c r="AU799" s="15" t="s">
        <v>48</v>
      </c>
      <c r="AV799" s="15" t="s">
        <v>48</v>
      </c>
      <c r="AW799" s="15" t="s">
        <v>40</v>
      </c>
      <c r="AX799" s="15" t="s">
        <v>40</v>
      </c>
      <c r="AY799" s="15" t="s">
        <v>40</v>
      </c>
      <c r="AZ799" s="15" t="s">
        <v>40</v>
      </c>
      <c r="BA799" s="15" t="s">
        <v>40</v>
      </c>
      <c r="BB799" s="15" t="s">
        <v>40</v>
      </c>
      <c r="BC799" s="15" t="s">
        <v>40</v>
      </c>
      <c r="BD799" s="15" t="s">
        <v>40</v>
      </c>
      <c r="BE799" s="15" t="s">
        <v>40</v>
      </c>
      <c r="BF799" s="15" t="s">
        <v>40</v>
      </c>
      <c r="BG799" s="15" t="s">
        <v>40</v>
      </c>
      <c r="BH799" s="15" t="s">
        <v>40</v>
      </c>
      <c r="BJ799" s="16">
        <f>IF(AR799="R", $CA799, IF(OR(AR799="P", AR799="T", AR799="N"), 0, IF($C799="DM", $T799, IF(OR(AR799="Y", AR799="IR"),$AM799,IF(AR799="C", IF($BI799="Y", IF($AF799="N/A", $Q799, $AF799), IF($AG799="N/A", $T799,$AG799)))))))</f>
        <v>3</v>
      </c>
      <c r="BK799" s="16">
        <f>IF(AS799="R", $CA799, IF(OR(AS799="P", AS799="T", AS799="N"), 0, IF($C799="DM", $T799, IF(OR(AS799="Y", AS799="IR"),$AM799,IF(AS799="C", IF($BI799="Y", IF($AF799="N/A", $Q799, $AF799), IF($AG799="N/A", $T799,$AG799)))))))</f>
        <v>3</v>
      </c>
      <c r="BL799" s="16">
        <f>IF(AT799="R", $CA799, IF(OR(AT799="P", AT799="T", AT799="N"), 0, IF($C799="DM", $T799, IF(OR(AT799="Y", AT799="IR"),$AM799,IF(AT799="C", IF($BI799="Y", IF($AF799="N/A", $Q799, $AF799), IF($AG799="N/A", $T799,$AG799)))))))</f>
        <v>3</v>
      </c>
      <c r="BM799" s="16">
        <f>IF(AU799="R", $CA799, IF(OR(AU799="P", AU799="T", AU799="N"), 0, IF($C799="DM", $T799, IF(OR(AU799="Y", AU799="IR"),$AM799,IF(AU799="C", IF($BI799="Y", IF($AF799="N/A", $Q799, $AF799), IF($AG799="N/A", $T799,$AG799)))))))</f>
        <v>3</v>
      </c>
      <c r="BN799" s="16">
        <f>IF(AV799="R", $CA799, IF(OR(AV799="P", AV799="T", AV799="N"), 0, IF($C799="DM", $T799, IF(OR(AV799="Y", AV799="IR"),$AM799,IF(AV799="C", IF($BI799="Y", IF($AF799="N/A", $Q799, $AF799), IF($AG799="N/A", $T799,$AG799)))))))</f>
        <v>3</v>
      </c>
      <c r="BO799" s="16">
        <f>IF(AW799="R", $CA799, IF(OR(AW799="P", AW799="T", AW799="N"), 0, IF($C799="DM", $T799, IF(OR(AW799="Y", AW799="IR"),$AM799,IF(AW799="C", IF($BI799="Y", IF($AF799="N/A", $Q799, $AF799), IF($AG799="N/A", $T799,$AG799)))))))</f>
        <v>3</v>
      </c>
      <c r="BP799" s="16">
        <f>IF(AX799="R", $CA799, IF(OR(AX799="P", AX799="T", AX799="N"), 0, IF($C799="DM", $T799, IF(OR(AX799="Y", AX799="IR"),$AM799,IF(AX799="C", IF($BI799="Y", IF($AF799="N/A", $Q799, $AF799), IF($AG799="N/A", $T799,$AG799)))))))</f>
        <v>3</v>
      </c>
      <c r="BQ799" s="16">
        <f>IF(AY799="R", $CA799, IF(OR(AY799="P", AY799="T", AY799="N"), 0, IF($C799="DM", $T799, IF(OR(AY799="Y", AY799="IR"),$AM799,IF(AY799="C", IF($BI799="Y", IF($AF799="N/A", $Q799, $AF799), IF($AG799="N/A", $T799,$AG799)))))))</f>
        <v>3</v>
      </c>
      <c r="BR799" s="16">
        <f>IF(AZ799="R", $CA799, IF(OR(AZ799="P", AZ799="T", AZ799="N"), 0, IF($C799="DM", $T799, IF(OR(AZ799="Y", AZ799="IR"),$AM799,IF(AZ799="C", IF($BI799="Y", IF($AF799="N/A", $Q799, $AF799), IF($AG799="N/A", $T799,$AG799)))))))</f>
        <v>3</v>
      </c>
      <c r="BS799" s="16">
        <f>IF(BA799="R", $CA799, IF(OR(BA799="P", BA799="T", BA799="N"), 0, IF($C799="DM", $T799, IF(OR(BA799="Y", BA799="IR"),$AM799,IF(BA799="C", IF($BI799="Y", IF($AF799="N/A", $Q799, $AF799), IF($AG799="N/A", $T799,$AG799)))))))</f>
        <v>3</v>
      </c>
      <c r="BT799" s="16">
        <f>IF(BB799="R", $CA799, IF(OR(BB799="P", BB799="T", BB799="N"), 0, IF($C799="DM", $T799, IF(OR(BB799="Y", BB799="IR"),$AM799,IF(BB799="C", IF($BI799="Y", IF($BA799="C", IF($AF799="N/A", $Q799, $AF799), IF($AF799="N/A", $T799, $AM799)), IF($AG799="N/A", $T799,$AG799)))))))</f>
        <v>3</v>
      </c>
      <c r="BU799" s="16">
        <f>IF(BC799="R", $CA799, IF(OR(BC799="P", BC799="T", BC799="N"), 0, IF($C799="DM", $T799, IF(OR(BC799="Y", BC799="IR"),$AM799,IF(BC799="C", IF($BI799="Y", IF($BA799="C", IF($AF799="N/A", $Q799, $AF799), IF($AF799="N/A", $T799, $AM799)), IF($AG799="N/A", $T799,$AG799)))))))</f>
        <v>3</v>
      </c>
      <c r="BV799" s="16">
        <f>IF(BD799="R", $CA799, IF(OR(BD799="P", BD799="T", BD799="N"), 0, IF($C799="DM", $T799, IF(OR(BD799="Y", BD799="IR"),$AM799,IF(BD799="C", IF($BI799="Y", IF($BA799="C", IF($AF799="N/A", $Q799, $AF799), IF($AF799="N/A", $T799, $AM799)), IF($AG799="N/A", $T799,$AG799)))))))</f>
        <v>3</v>
      </c>
      <c r="BW799" s="16">
        <f>IF(BE799="R", $CA799, IF(OR(BE799="P", BE799="T", BE799="N"), 0, IF($C799="DM", $T799, IF(OR(BE799="Y", BE799="IR"),$AM799,IF(BE799="C", IF($BI799="Y", IF($BA799="C", IF($AF799="N/A", $Q799, $AF799), IF($AF799="N/A", $T799, $AM799)), IF($AG799="N/A", $T799,$AG799)))))))</f>
        <v>3</v>
      </c>
      <c r="BX799" s="16">
        <f>IF(BF799="R", $CA799, IF(OR(BF799="P", BF799="T", BF799="N"), 0, IF($C799="DM", $T799, IF(OR(BF799="Y", BF799="IR"),$AM799,IF(BF799="C", IF($BI799="Y", IF($BA799="C", IF($AF799="N/A", $Q799, $AF799), IF($AF799="N/A", $T799, $AM799)), IF($AG799="N/A", $T799,$AG799)))))))</f>
        <v>3</v>
      </c>
      <c r="BY799" s="16">
        <f>IF(BG799="R", $CA799, IF(OR(BG799="P", BG799="T", BG799="N"), 0, IF($C799="DM", $T799, IF(OR(BG799="Y", BG799="IR"),$AM799,IF(BG799="C", IF($BI799="Y", IF($BA799="C", IF($AF799="N/A", $Q799, $AF799), IF($AF799="N/A", $T799, $AM799)), IF($AG799="N/A", $T799,$AG799)))))))</f>
        <v>3</v>
      </c>
      <c r="BZ799" s="16">
        <f>IF(BH799="R", $CA799, IF(OR(BH799="P", BH799="T", BH799="N"), 0, IF($C799="DM", $T799, IF(OR(BH799="Y", BH799="IR"),$AM799,IF(BH799="C", IF($BI799="Y", IF($BA799="C", IF($AF799="N/A", $Q799, $AF799), IF($AF799="N/A", $T799, $AM799)), IF($AG799="N/A", $T799,$AG799)))))))</f>
        <v>3</v>
      </c>
      <c r="CA799" s="15" t="s">
        <v>75</v>
      </c>
      <c r="CB799" s="16">
        <f>BZ799</f>
        <v>3</v>
      </c>
      <c r="CC799" s="15">
        <f>IF(OR($BH799="T", $BH799="R"), 0, IF($BH799="C", IF($BI799="Y", IF($BA799="C", 0, IF(AF799="N/A", Q799-T799, AF799-AG799)), IF($AF799="N/A", U799, AH799)), AN799))</f>
        <v>3</v>
      </c>
      <c r="CD799" s="15">
        <f>IF(OR($BH799="T", $BH799="R"), 0, IF($BH799="C", IF($BI799="Y", 0, IF($AF799="N/A", V799, AI799)), AO799))</f>
        <v>3</v>
      </c>
      <c r="CE799" s="15">
        <f>IF(OR($BH799="T", $BH799="R"), 0, IF($BH799="C", IF($BI799="Y", 0, IF($AF799="N/A", W799, AJ799)), AP799))</f>
        <v>3</v>
      </c>
      <c r="CF799" s="15" t="str">
        <f>IF(OR($BH799="T", $BH799="R"), 0, IF($BH799="C", IF($BI799="Y", 0, IF($AF799="N/A", X799, AK799)), AQ799))</f>
        <v>N/A</v>
      </c>
      <c r="CG799" t="str">
        <f>IF(AC799="N/A", "S:"&amp;L799&amp;" G:"&amp;M799&amp;" GR:"&amp;Q799, IF(AC799=0, "S:"&amp;L799&amp;" G:"&amp;M799&amp;" GR:"&amp;Q799, "S:"&amp;L799&amp;"/"&amp;AD799&amp;" G:"&amp;AE799&amp;" GR:"&amp;AF799))</f>
        <v>S:3 G:0 GR:0</v>
      </c>
    </row>
    <row r="800" spans="1:85" x14ac:dyDescent="0.25">
      <c r="A800" s="14">
        <v>5554</v>
      </c>
      <c r="B800" s="15" t="s">
        <v>2042</v>
      </c>
      <c r="C800" s="15" t="s">
        <v>62</v>
      </c>
      <c r="D800" s="15" t="s">
        <v>56</v>
      </c>
      <c r="E800" s="15">
        <f>VLOOKUP(B800, 'Rookie Year'!$A$2:$B$55679,2,FALSE)</f>
        <v>2020</v>
      </c>
      <c r="F800" s="15">
        <v>2024</v>
      </c>
      <c r="G800" s="15" t="s">
        <v>42</v>
      </c>
      <c r="H800" s="15" t="s">
        <v>1928</v>
      </c>
      <c r="I800" s="16">
        <v>7</v>
      </c>
      <c r="J800" s="15">
        <v>2</v>
      </c>
      <c r="K800" s="17">
        <f>IF(AND(G800&lt;&gt;"N",R800="N/A"), IF(I800&lt;4, 0, 0.25),IF(I800=1, IF(J800=1,0.25, 0.25), IF(I800&lt;13, 0.25, IF(I800&lt;26, 0.4, IF(I800&lt;51, 0.6, 0.75)))))</f>
        <v>0.25</v>
      </c>
      <c r="L800" s="16">
        <f>I800-M800</f>
        <v>5</v>
      </c>
      <c r="M800" s="16">
        <f>ROUNDUP(I800*K800,0)</f>
        <v>2</v>
      </c>
      <c r="N800" s="16">
        <f>M800*J800</f>
        <v>4</v>
      </c>
      <c r="O800" s="16">
        <v>0</v>
      </c>
      <c r="P800" s="16">
        <v>0</v>
      </c>
      <c r="Q800" s="16">
        <f>N800-O800-P800</f>
        <v>4</v>
      </c>
      <c r="R800" s="15" t="s">
        <v>75</v>
      </c>
      <c r="S800" s="15">
        <f>IF(R800="N/A", J800-($B$1-F800), J800-($B$1-R800))</f>
        <v>2</v>
      </c>
      <c r="T800" s="16">
        <v>4</v>
      </c>
      <c r="U800" s="16">
        <v>0</v>
      </c>
      <c r="V800" s="16" t="str">
        <f>IF($S800&lt;3, "N/A", $M800)</f>
        <v>N/A</v>
      </c>
      <c r="W800" s="16" t="str">
        <f>IF($S800&lt;4, "N/A", $M800)</f>
        <v>N/A</v>
      </c>
      <c r="X800" s="16" t="str">
        <f>IF($S800&lt;5, "N/A", $M800)</f>
        <v>N/A</v>
      </c>
      <c r="Y800" s="15" t="str">
        <f>IF(SUM(T800:X800)&lt;&gt;Q800, "CHECK", "OK")</f>
        <v>OK</v>
      </c>
      <c r="Z800" s="15" t="str">
        <f>IF(F800=$B$1, "No", IF(S800=1, "Yes", "No"))</f>
        <v>No</v>
      </c>
      <c r="AA800" s="18" t="str">
        <f>IF(C800="DM", "N/A", IF(Z800="No","N/A",VLOOKUP(B800,'Extension List'!$A$3:$R$1972,18,FALSE)))</f>
        <v>N/A</v>
      </c>
      <c r="AB800" s="15" t="str">
        <f>IF(C800="DM", "N/A", IF(Z800="No","N/A",VLOOKUP(B800,'Extension List'!$A$3:$T$1972,20,FALSE)))</f>
        <v>N/A</v>
      </c>
      <c r="AC800" s="15" t="str">
        <f>IF(AA800="N/A", "N/A", 0)</f>
        <v>N/A</v>
      </c>
      <c r="AD800" s="16" t="str">
        <f>IF(AE800="N/A", "N/A", AA800-AE800)</f>
        <v>N/A</v>
      </c>
      <c r="AE800" s="16" t="str">
        <f>IF(AA800="N/A", "N/A", IF(AC800&gt;0, IF(AA800&lt;13, ROUNDUP(0.25*AA800,0), IF(AA800&lt;26, ROUNDUP(0.4*AA800,0), IF(AA800&lt;51, ROUNDUP(0.6*AA800,0), ROUNDUP(0.75*AA800,0)))), "N/A"))</f>
        <v>N/A</v>
      </c>
      <c r="AF800" s="16" t="str">
        <f>IF(AD800="N/A","N/A", (AE800*AC800)+Q800)</f>
        <v>N/A</v>
      </c>
      <c r="AG800" s="16" t="str">
        <f>IF($AF800="N/A", "N/A", "TBC")</f>
        <v>N/A</v>
      </c>
      <c r="AH800" s="16" t="str">
        <f>IF($AF800="N/A", "N/A", "TBC")</f>
        <v>N/A</v>
      </c>
      <c r="AI800" s="16" t="str">
        <f>IF($AF800="N/A","N/A",IF(AC800&gt;1,"TBC","N/A"))</f>
        <v>N/A</v>
      </c>
      <c r="AJ800" s="16" t="str">
        <f>IF($AF800="N/A","N/A",IF(AC800&gt;2,"TBC","N/A"))</f>
        <v>N/A</v>
      </c>
      <c r="AK800" s="16" t="str">
        <f>IF($AF800="N/A","N/A",IF(AC800&gt;3,"TBC","N/A"))</f>
        <v>N/A</v>
      </c>
      <c r="AL800" s="16" t="str">
        <f>IF(AC800="N/A","N/A",IF(AC800&gt;0,IF(SUM(AG800:AK800)&lt;&gt;AF800,"CHECK","OK"),"N/A"))</f>
        <v>N/A</v>
      </c>
      <c r="AM800" s="16">
        <f>IF(AD800="N/A", L800+T800, L800+AG800)</f>
        <v>9</v>
      </c>
      <c r="AN800" s="16">
        <f>IF(AD800="N/A", IF(U800="N/A", "N/A", L800+U800), AD800+AH800)</f>
        <v>5</v>
      </c>
      <c r="AO800" s="16" t="str">
        <f>IF(AD800="N/A", IF(V800="N/A", "N/A", L800+V800), IF(AI800="N/A", "N/A", AD800+AI800))</f>
        <v>N/A</v>
      </c>
      <c r="AP800" s="16" t="str">
        <f>IF(AD800="N/A", IF(W800="N/A", "N/A", L800+W800), IF(AJ800="N/A", "N/A", AD800+AJ800))</f>
        <v>N/A</v>
      </c>
      <c r="AQ800" s="16" t="str">
        <f>IF(AD800="N/A", IF(X800="N/A", "N/A", L800+X800), IF(AK800="N/A", "N/A", AD800+AK800))</f>
        <v>N/A</v>
      </c>
      <c r="AR800" s="15" t="s">
        <v>40</v>
      </c>
      <c r="AS800" s="15" t="s">
        <v>40</v>
      </c>
      <c r="AT800" s="15" t="s">
        <v>40</v>
      </c>
      <c r="AU800" s="15" t="s">
        <v>40</v>
      </c>
      <c r="AV800" s="15" t="s">
        <v>40</v>
      </c>
      <c r="AW800" s="15" t="s">
        <v>40</v>
      </c>
      <c r="AX800" s="15" t="s">
        <v>40</v>
      </c>
      <c r="AY800" s="15" t="s">
        <v>40</v>
      </c>
      <c r="AZ800" s="15" t="s">
        <v>40</v>
      </c>
      <c r="BA800" s="15" t="s">
        <v>40</v>
      </c>
      <c r="BB800" s="15" t="s">
        <v>40</v>
      </c>
      <c r="BC800" s="15" t="s">
        <v>40</v>
      </c>
      <c r="BD800" s="15" t="s">
        <v>40</v>
      </c>
      <c r="BE800" s="15" t="s">
        <v>40</v>
      </c>
      <c r="BF800" s="15" t="s">
        <v>40</v>
      </c>
      <c r="BG800" s="15" t="s">
        <v>40</v>
      </c>
      <c r="BH800" s="15" t="s">
        <v>40</v>
      </c>
      <c r="BJ800" s="16">
        <f>IF(AR800="R", $CA800, IF(OR(AR800="P", AR800="T", AR800="N"), 0, IF($C800="DM", $T800, IF(OR(AR800="Y", AR800="IR"),$AM800,IF(AR800="C", IF($BI800="Y", IF($AF800="N/A", $Q800, $AF800), IF($AG800="N/A", $T800,$AG800)))))))</f>
        <v>9</v>
      </c>
      <c r="BK800" s="16">
        <f>IF(AS800="R", $CA800, IF(OR(AS800="P", AS800="T", AS800="N"), 0, IF($C800="DM", $T800, IF(OR(AS800="Y", AS800="IR"),$AM800,IF(AS800="C", IF($BI800="Y", IF($AF800="N/A", $Q800, $AF800), IF($AG800="N/A", $T800,$AG800)))))))</f>
        <v>9</v>
      </c>
      <c r="BL800" s="16">
        <f>IF(AT800="R", $CA800, IF(OR(AT800="P", AT800="T", AT800="N"), 0, IF($C800="DM", $T800, IF(OR(AT800="Y", AT800="IR"),$AM800,IF(AT800="C", IF($BI800="Y", IF($AF800="N/A", $Q800, $AF800), IF($AG800="N/A", $T800,$AG800)))))))</f>
        <v>9</v>
      </c>
      <c r="BM800" s="16">
        <f>IF(AU800="R", $CA800, IF(OR(AU800="P", AU800="T", AU800="N"), 0, IF($C800="DM", $T800, IF(OR(AU800="Y", AU800="IR"),$AM800,IF(AU800="C", IF($BI800="Y", IF($AF800="N/A", $Q800, $AF800), IF($AG800="N/A", $T800,$AG800)))))))</f>
        <v>9</v>
      </c>
      <c r="BN800" s="16">
        <f>IF(AV800="R", $CA800, IF(OR(AV800="P", AV800="T", AV800="N"), 0, IF($C800="DM", $T800, IF(OR(AV800="Y", AV800="IR"),$AM800,IF(AV800="C", IF($BI800="Y", IF($AF800="N/A", $Q800, $AF800), IF($AG800="N/A", $T800,$AG800)))))))</f>
        <v>9</v>
      </c>
      <c r="BO800" s="16">
        <f>IF(AW800="R", $CA800, IF(OR(AW800="P", AW800="T", AW800="N"), 0, IF($C800="DM", $T800, IF(OR(AW800="Y", AW800="IR"),$AM800,IF(AW800="C", IF($BI800="Y", IF($AF800="N/A", $Q800, $AF800), IF($AG800="N/A", $T800,$AG800)))))))</f>
        <v>9</v>
      </c>
      <c r="BP800" s="16">
        <f>IF(AX800="R", $CA800, IF(OR(AX800="P", AX800="T", AX800="N"), 0, IF($C800="DM", $T800, IF(OR(AX800="Y", AX800="IR"),$AM800,IF(AX800="C", IF($BI800="Y", IF($AF800="N/A", $Q800, $AF800), IF($AG800="N/A", $T800,$AG800)))))))</f>
        <v>9</v>
      </c>
      <c r="BQ800" s="16">
        <f>IF(AY800="R", $CA800, IF(OR(AY800="P", AY800="T", AY800="N"), 0, IF($C800="DM", $T800, IF(OR(AY800="Y", AY800="IR"),$AM800,IF(AY800="C", IF($BI800="Y", IF($AF800="N/A", $Q800, $AF800), IF($AG800="N/A", $T800,$AG800)))))))</f>
        <v>9</v>
      </c>
      <c r="BR800" s="16">
        <f>IF(AZ800="R", $CA800, IF(OR(AZ800="P", AZ800="T", AZ800="N"), 0, IF($C800="DM", $T800, IF(OR(AZ800="Y", AZ800="IR"),$AM800,IF(AZ800="C", IF($BI800="Y", IF($AF800="N/A", $Q800, $AF800), IF($AG800="N/A", $T800,$AG800)))))))</f>
        <v>9</v>
      </c>
      <c r="BS800" s="16">
        <f>IF(BA800="R", $CA800, IF(OR(BA800="P", BA800="T", BA800="N"), 0, IF($C800="DM", $T800, IF(OR(BA800="Y", BA800="IR"),$AM800,IF(BA800="C", IF($BI800="Y", IF($AF800="N/A", $Q800, $AF800), IF($AG800="N/A", $T800,$AG800)))))))</f>
        <v>9</v>
      </c>
      <c r="BT800" s="16">
        <f>IF(BB800="R", $CA800, IF(OR(BB800="P", BB800="T", BB800="N"), 0, IF($C800="DM", $T800, IF(OR(BB800="Y", BB800="IR"),$AM800,IF(BB800="C", IF($BI800="Y", IF($BA800="C", IF($AF800="N/A", $Q800, $AF800), IF($AF800="N/A", $T800, $AM800)), IF($AG800="N/A", $T800,$AG800)))))))</f>
        <v>9</v>
      </c>
      <c r="BU800" s="16">
        <f>IF(BC800="R", $CA800, IF(OR(BC800="P", BC800="T", BC800="N"), 0, IF($C800="DM", $T800, IF(OR(BC800="Y", BC800="IR"),$AM800,IF(BC800="C", IF($BI800="Y", IF($BA800="C", IF($AF800="N/A", $Q800, $AF800), IF($AF800="N/A", $T800, $AM800)), IF($AG800="N/A", $T800,$AG800)))))))</f>
        <v>9</v>
      </c>
      <c r="BV800" s="16">
        <f>IF(BD800="R", $CA800, IF(OR(BD800="P", BD800="T", BD800="N"), 0, IF($C800="DM", $T800, IF(OR(BD800="Y", BD800="IR"),$AM800,IF(BD800="C", IF($BI800="Y", IF($BA800="C", IF($AF800="N/A", $Q800, $AF800), IF($AF800="N/A", $T800, $AM800)), IF($AG800="N/A", $T800,$AG800)))))))</f>
        <v>9</v>
      </c>
      <c r="BW800" s="16">
        <f>IF(BE800="R", $CA800, IF(OR(BE800="P", BE800="T", BE800="N"), 0, IF($C800="DM", $T800, IF(OR(BE800="Y", BE800="IR"),$AM800,IF(BE800="C", IF($BI800="Y", IF($BA800="C", IF($AF800="N/A", $Q800, $AF800), IF($AF800="N/A", $T800, $AM800)), IF($AG800="N/A", $T800,$AG800)))))))</f>
        <v>9</v>
      </c>
      <c r="BX800" s="16">
        <f>IF(BF800="R", $CA800, IF(OR(BF800="P", BF800="T", BF800="N"), 0, IF($C800="DM", $T800, IF(OR(BF800="Y", BF800="IR"),$AM800,IF(BF800="C", IF($BI800="Y", IF($BA800="C", IF($AF800="N/A", $Q800, $AF800), IF($AF800="N/A", $T800, $AM800)), IF($AG800="N/A", $T800,$AG800)))))))</f>
        <v>9</v>
      </c>
      <c r="BY800" s="16">
        <f>IF(BG800="R", $CA800, IF(OR(BG800="P", BG800="T", BG800="N"), 0, IF($C800="DM", $T800, IF(OR(BG800="Y", BG800="IR"),$AM800,IF(BG800="C", IF($BI800="Y", IF($BA800="C", IF($AF800="N/A", $Q800, $AF800), IF($AF800="N/A", $T800, $AM800)), IF($AG800="N/A", $T800,$AG800)))))))</f>
        <v>9</v>
      </c>
      <c r="BZ800" s="16">
        <f>IF(BH800="R", $CA800, IF(OR(BH800="P", BH800="T", BH800="N"), 0, IF($C800="DM", $T800, IF(OR(BH800="Y", BH800="IR"),$AM800,IF(BH800="C", IF($BI800="Y", IF($BA800="C", IF($AF800="N/A", $Q800, $AF800), IF($AF800="N/A", $T800, $AM800)), IF($AG800="N/A", $T800,$AG800)))))))</f>
        <v>9</v>
      </c>
      <c r="CA800" s="15" t="s">
        <v>75</v>
      </c>
      <c r="CB800" s="16">
        <f>BZ800</f>
        <v>9</v>
      </c>
      <c r="CC800" s="15">
        <f>IF(OR($BH800="T", $BH800="R"), 0, IF($BH800="C", IF($BI800="Y", IF($BA800="C", 0, IF(AF800="N/A", Q800-T800, AF800-AG800)), IF($AF800="N/A", U800, AH800)), AN800))</f>
        <v>5</v>
      </c>
      <c r="CD800" s="15" t="str">
        <f>IF(OR($BH800="T", $BH800="R"), 0, IF($BH800="C", IF($BI800="Y", 0, IF($AF800="N/A", V800, AI800)), AO800))</f>
        <v>N/A</v>
      </c>
      <c r="CE800" s="15" t="str">
        <f>IF(OR($BH800="T", $BH800="R"), 0, IF($BH800="C", IF($BI800="Y", 0, IF($AF800="N/A", W800, AJ800)), AP800))</f>
        <v>N/A</v>
      </c>
      <c r="CF800" s="15" t="str">
        <f>IF(OR($BH800="T", $BH800="R"), 0, IF($BH800="C", IF($BI800="Y", 0, IF($AF800="N/A", X800, AK800)), AQ800))</f>
        <v>N/A</v>
      </c>
      <c r="CG800" t="str">
        <f>IF(AC800="N/A", "S:"&amp;L800&amp;" G:"&amp;M800&amp;" GR:"&amp;Q800, IF(AC800=0, "S:"&amp;L800&amp;" G:"&amp;M800&amp;" GR:"&amp;Q800, "S:"&amp;L800&amp;"/"&amp;AD800&amp;" G:"&amp;AE800&amp;" GR:"&amp;AF800))</f>
        <v>S:5 G:2 GR:4</v>
      </c>
    </row>
    <row r="801" spans="1:85" x14ac:dyDescent="0.25">
      <c r="A801" s="14">
        <v>5555</v>
      </c>
      <c r="B801" s="15" t="s">
        <v>952</v>
      </c>
      <c r="C801" s="15" t="s">
        <v>62</v>
      </c>
      <c r="D801" s="15" t="s">
        <v>56</v>
      </c>
      <c r="E801" s="15">
        <f>VLOOKUP(B801, 'Rookie Year'!$A$2:$B$55679,2,FALSE)</f>
        <v>2017</v>
      </c>
      <c r="F801" s="15">
        <v>2024</v>
      </c>
      <c r="G801" s="15" t="s">
        <v>42</v>
      </c>
      <c r="H801" s="15" t="s">
        <v>1928</v>
      </c>
      <c r="I801" s="16">
        <v>32</v>
      </c>
      <c r="J801" s="15">
        <v>1</v>
      </c>
      <c r="K801" s="17">
        <f>IF(AND(G801&lt;&gt;"N",R801="N/A"), IF(I801&lt;4, 0, 0.25),IF(I801=1, IF(J801=1,0.25, 0.25), IF(I801&lt;13, 0.25, IF(I801&lt;26, 0.4, IF(I801&lt;51, 0.6, 0.75)))))</f>
        <v>0.6</v>
      </c>
      <c r="L801" s="16">
        <f>I801-M801</f>
        <v>12</v>
      </c>
      <c r="M801" s="16">
        <f>ROUNDUP(I801*K801,0)</f>
        <v>20</v>
      </c>
      <c r="N801" s="16">
        <f>M801*J801</f>
        <v>20</v>
      </c>
      <c r="O801" s="16">
        <v>0</v>
      </c>
      <c r="P801" s="16">
        <v>0</v>
      </c>
      <c r="Q801" s="16">
        <f>N801-O801-P801</f>
        <v>20</v>
      </c>
      <c r="R801" s="15" t="s">
        <v>75</v>
      </c>
      <c r="S801" s="15">
        <f>IF(R801="N/A", J801-($B$1-F801), J801-($B$1-R801))</f>
        <v>1</v>
      </c>
      <c r="T801" s="16">
        <f>IF($S801&lt;1, "N/A", $M801)</f>
        <v>20</v>
      </c>
      <c r="U801" s="16" t="str">
        <f>IF($S801&lt;2, "N/A", $M801)</f>
        <v>N/A</v>
      </c>
      <c r="V801" s="16" t="str">
        <f>IF($S801&lt;3, "N/A", $M801)</f>
        <v>N/A</v>
      </c>
      <c r="W801" s="16" t="str">
        <f>IF($S801&lt;4, "N/A", $M801)</f>
        <v>N/A</v>
      </c>
      <c r="X801" s="16" t="str">
        <f>IF($S801&lt;5, "N/A", $M801)</f>
        <v>N/A</v>
      </c>
      <c r="Y801" s="15" t="str">
        <f>IF(SUM(T801:X801)&lt;&gt;Q801, "CHECK", "OK")</f>
        <v>OK</v>
      </c>
      <c r="Z801" s="15" t="str">
        <f>IF(F801=$B$1, "No", IF(S801=1, "Yes", "No"))</f>
        <v>No</v>
      </c>
      <c r="AA801" s="18" t="str">
        <f>IF(C801="DM", "N/A", IF(Z801="No","N/A",VLOOKUP(B801,'Extension List'!$A$3:$R$1972,18,FALSE)))</f>
        <v>N/A</v>
      </c>
      <c r="AB801" s="15" t="str">
        <f>IF(C801="DM", "N/A", IF(Z801="No","N/A",VLOOKUP(B801,'Extension List'!$A$3:$T$1972,20,FALSE)))</f>
        <v>N/A</v>
      </c>
      <c r="AC801" s="15" t="str">
        <f>IF(AA801="N/A", "N/A", 0)</f>
        <v>N/A</v>
      </c>
      <c r="AD801" s="16" t="str">
        <f>IF(AE801="N/A", "N/A", AA801-AE801)</f>
        <v>N/A</v>
      </c>
      <c r="AE801" s="16" t="str">
        <f>IF(AA801="N/A", "N/A", IF(AC801&gt;0, IF(AA801&lt;13, ROUNDUP(0.25*AA801,0), IF(AA801&lt;26, ROUNDUP(0.4*AA801,0), IF(AA801&lt;51, ROUNDUP(0.6*AA801,0), ROUNDUP(0.75*AA801,0)))), "N/A"))</f>
        <v>N/A</v>
      </c>
      <c r="AF801" s="16" t="str">
        <f>IF(AD801="N/A","N/A", (AE801*AC801)+Q801)</f>
        <v>N/A</v>
      </c>
      <c r="AG801" s="16" t="str">
        <f>IF($AF801="N/A", "N/A", "TBC")</f>
        <v>N/A</v>
      </c>
      <c r="AH801" s="16" t="str">
        <f>IF($AF801="N/A", "N/A", "TBC")</f>
        <v>N/A</v>
      </c>
      <c r="AI801" s="16" t="str">
        <f>IF($AF801="N/A","N/A",IF(AC801&gt;1,"TBC","N/A"))</f>
        <v>N/A</v>
      </c>
      <c r="AJ801" s="16" t="str">
        <f>IF($AF801="N/A","N/A",IF(AC801&gt;2,"TBC","N/A"))</f>
        <v>N/A</v>
      </c>
      <c r="AK801" s="16" t="str">
        <f>IF($AF801="N/A","N/A",IF(AC801&gt;3,"TBC","N/A"))</f>
        <v>N/A</v>
      </c>
      <c r="AL801" s="16" t="str">
        <f>IF(AC801="N/A","N/A",IF(AC801&gt;0,IF(SUM(AG801:AK801)&lt;&gt;AF801,"CHECK","OK"),"N/A"))</f>
        <v>N/A</v>
      </c>
      <c r="AM801" s="16">
        <f>IF(AD801="N/A", L801+T801, L801+AG801)</f>
        <v>32</v>
      </c>
      <c r="AN801" s="16" t="str">
        <f>IF(AD801="N/A", IF(U801="N/A", "N/A", L801+U801), AD801+AH801)</f>
        <v>N/A</v>
      </c>
      <c r="AO801" s="16" t="str">
        <f>IF(AD801="N/A", IF(V801="N/A", "N/A", L801+V801), IF(AI801="N/A", "N/A", AD801+AI801))</f>
        <v>N/A</v>
      </c>
      <c r="AP801" s="16" t="str">
        <f>IF(AD801="N/A", IF(W801="N/A", "N/A", L801+W801), IF(AJ801="N/A", "N/A", AD801+AJ801))</f>
        <v>N/A</v>
      </c>
      <c r="AQ801" s="16" t="str">
        <f>IF(AD801="N/A", IF(X801="N/A", "N/A", L801+X801), IF(AK801="N/A", "N/A", AD801+AK801))</f>
        <v>N/A</v>
      </c>
      <c r="AR801" s="15" t="s">
        <v>40</v>
      </c>
      <c r="AS801" s="15" t="s">
        <v>40</v>
      </c>
      <c r="AT801" s="15" t="s">
        <v>40</v>
      </c>
      <c r="AU801" s="15" t="s">
        <v>40</v>
      </c>
      <c r="AV801" s="15" t="s">
        <v>40</v>
      </c>
      <c r="AW801" s="15" t="s">
        <v>40</v>
      </c>
      <c r="AX801" s="15" t="s">
        <v>40</v>
      </c>
      <c r="AY801" s="15" t="s">
        <v>40</v>
      </c>
      <c r="AZ801" s="15" t="s">
        <v>40</v>
      </c>
      <c r="BA801" s="15" t="s">
        <v>40</v>
      </c>
      <c r="BB801" s="15" t="s">
        <v>40</v>
      </c>
      <c r="BC801" s="15" t="s">
        <v>40</v>
      </c>
      <c r="BD801" s="15" t="s">
        <v>40</v>
      </c>
      <c r="BE801" s="15" t="s">
        <v>40</v>
      </c>
      <c r="BF801" s="15" t="s">
        <v>40</v>
      </c>
      <c r="BG801" s="15" t="s">
        <v>40</v>
      </c>
      <c r="BH801" s="15" t="s">
        <v>40</v>
      </c>
      <c r="BJ801" s="16">
        <f>IF(AR801="R", $CA801, IF(OR(AR801="P", AR801="T", AR801="N"), 0, IF($C801="DM", $T801, IF(OR(AR801="Y", AR801="IR"),$AM801,IF(AR801="C", IF($BI801="Y", IF($AF801="N/A", $Q801, $AF801), IF($AG801="N/A", $T801,$AG801)))))))</f>
        <v>32</v>
      </c>
      <c r="BK801" s="16">
        <f>IF(AS801="R", $CA801, IF(OR(AS801="P", AS801="T", AS801="N"), 0, IF($C801="DM", $T801, IF(OR(AS801="Y", AS801="IR"),$AM801,IF(AS801="C", IF($BI801="Y", IF($AF801="N/A", $Q801, $AF801), IF($AG801="N/A", $T801,$AG801)))))))</f>
        <v>32</v>
      </c>
      <c r="BL801" s="16">
        <f>IF(AT801="R", $CA801, IF(OR(AT801="P", AT801="T", AT801="N"), 0, IF($C801="DM", $T801, IF(OR(AT801="Y", AT801="IR"),$AM801,IF(AT801="C", IF($BI801="Y", IF($AF801="N/A", $Q801, $AF801), IF($AG801="N/A", $T801,$AG801)))))))</f>
        <v>32</v>
      </c>
      <c r="BM801" s="16">
        <f>IF(AU801="R", $CA801, IF(OR(AU801="P", AU801="T", AU801="N"), 0, IF($C801="DM", $T801, IF(OR(AU801="Y", AU801="IR"),$AM801,IF(AU801="C", IF($BI801="Y", IF($AF801="N/A", $Q801, $AF801), IF($AG801="N/A", $T801,$AG801)))))))</f>
        <v>32</v>
      </c>
      <c r="BN801" s="16">
        <f>IF(AV801="R", $CA801, IF(OR(AV801="P", AV801="T", AV801="N"), 0, IF($C801="DM", $T801, IF(OR(AV801="Y", AV801="IR"),$AM801,IF(AV801="C", IF($BI801="Y", IF($AF801="N/A", $Q801, $AF801), IF($AG801="N/A", $T801,$AG801)))))))</f>
        <v>32</v>
      </c>
      <c r="BO801" s="16">
        <f>IF(AW801="R", $CA801, IF(OR(AW801="P", AW801="T", AW801="N"), 0, IF($C801="DM", $T801, IF(OR(AW801="Y", AW801="IR"),$AM801,IF(AW801="C", IF($BI801="Y", IF($AF801="N/A", $Q801, $AF801), IF($AG801="N/A", $T801,$AG801)))))))</f>
        <v>32</v>
      </c>
      <c r="BP801" s="16">
        <f>IF(AX801="R", $CA801, IF(OR(AX801="P", AX801="T", AX801="N"), 0, IF($C801="DM", $T801, IF(OR(AX801="Y", AX801="IR"),$AM801,IF(AX801="C", IF($BI801="Y", IF($AF801="N/A", $Q801, $AF801), IF($AG801="N/A", $T801,$AG801)))))))</f>
        <v>32</v>
      </c>
      <c r="BQ801" s="16">
        <f>IF(AY801="R", $CA801, IF(OR(AY801="P", AY801="T", AY801="N"), 0, IF($C801="DM", $T801, IF(OR(AY801="Y", AY801="IR"),$AM801,IF(AY801="C", IF($BI801="Y", IF($AF801="N/A", $Q801, $AF801), IF($AG801="N/A", $T801,$AG801)))))))</f>
        <v>32</v>
      </c>
      <c r="BR801" s="16">
        <f>IF(AZ801="R", $CA801, IF(OR(AZ801="P", AZ801="T", AZ801="N"), 0, IF($C801="DM", $T801, IF(OR(AZ801="Y", AZ801="IR"),$AM801,IF(AZ801="C", IF($BI801="Y", IF($AF801="N/A", $Q801, $AF801), IF($AG801="N/A", $T801,$AG801)))))))</f>
        <v>32</v>
      </c>
      <c r="BS801" s="16">
        <f>IF(BA801="R", $CA801, IF(OR(BA801="P", BA801="T", BA801="N"), 0, IF($C801="DM", $T801, IF(OR(BA801="Y", BA801="IR"),$AM801,IF(BA801="C", IF($BI801="Y", IF($AF801="N/A", $Q801, $AF801), IF($AG801="N/A", $T801,$AG801)))))))</f>
        <v>32</v>
      </c>
      <c r="BT801" s="16">
        <f>IF(BB801="R", $CA801, IF(OR(BB801="P", BB801="T", BB801="N"), 0, IF($C801="DM", $T801, IF(OR(BB801="Y", BB801="IR"),$AM801,IF(BB801="C", IF($BI801="Y", IF($BA801="C", IF($AF801="N/A", $Q801, $AF801), IF($AF801="N/A", $T801, $AM801)), IF($AG801="N/A", $T801,$AG801)))))))</f>
        <v>32</v>
      </c>
      <c r="BU801" s="16">
        <f>IF(BC801="R", $CA801, IF(OR(BC801="P", BC801="T", BC801="N"), 0, IF($C801="DM", $T801, IF(OR(BC801="Y", BC801="IR"),$AM801,IF(BC801="C", IF($BI801="Y", IF($BA801="C", IF($AF801="N/A", $Q801, $AF801), IF($AF801="N/A", $T801, $AM801)), IF($AG801="N/A", $T801,$AG801)))))))</f>
        <v>32</v>
      </c>
      <c r="BV801" s="16">
        <f>IF(BD801="R", $CA801, IF(OR(BD801="P", BD801="T", BD801="N"), 0, IF($C801="DM", $T801, IF(OR(BD801="Y", BD801="IR"),$AM801,IF(BD801="C", IF($BI801="Y", IF($BA801="C", IF($AF801="N/A", $Q801, $AF801), IF($AF801="N/A", $T801, $AM801)), IF($AG801="N/A", $T801,$AG801)))))))</f>
        <v>32</v>
      </c>
      <c r="BW801" s="16">
        <f>IF(BE801="R", $CA801, IF(OR(BE801="P", BE801="T", BE801="N"), 0, IF($C801="DM", $T801, IF(OR(BE801="Y", BE801="IR"),$AM801,IF(BE801="C", IF($BI801="Y", IF($BA801="C", IF($AF801="N/A", $Q801, $AF801), IF($AF801="N/A", $T801, $AM801)), IF($AG801="N/A", $T801,$AG801)))))))</f>
        <v>32</v>
      </c>
      <c r="BX801" s="16">
        <f>IF(BF801="R", $CA801, IF(OR(BF801="P", BF801="T", BF801="N"), 0, IF($C801="DM", $T801, IF(OR(BF801="Y", BF801="IR"),$AM801,IF(BF801="C", IF($BI801="Y", IF($BA801="C", IF($AF801="N/A", $Q801, $AF801), IF($AF801="N/A", $T801, $AM801)), IF($AG801="N/A", $T801,$AG801)))))))</f>
        <v>32</v>
      </c>
      <c r="BY801" s="16">
        <f>IF(BG801="R", $CA801, IF(OR(BG801="P", BG801="T", BG801="N"), 0, IF($C801="DM", $T801, IF(OR(BG801="Y", BG801="IR"),$AM801,IF(BG801="C", IF($BI801="Y", IF($BA801="C", IF($AF801="N/A", $Q801, $AF801), IF($AF801="N/A", $T801, $AM801)), IF($AG801="N/A", $T801,$AG801)))))))</f>
        <v>32</v>
      </c>
      <c r="BZ801" s="16">
        <f>IF(BH801="R", $CA801, IF(OR(BH801="P", BH801="T", BH801="N"), 0, IF($C801="DM", $T801, IF(OR(BH801="Y", BH801="IR"),$AM801,IF(BH801="C", IF($BI801="Y", IF($BA801="C", IF($AF801="N/A", $Q801, $AF801), IF($AF801="N/A", $T801, $AM801)), IF($AG801="N/A", $T801,$AG801)))))))</f>
        <v>32</v>
      </c>
      <c r="CA801" s="15" t="s">
        <v>75</v>
      </c>
      <c r="CB801" s="16">
        <f>BZ801</f>
        <v>32</v>
      </c>
      <c r="CC801" s="15" t="str">
        <f>IF(OR($BH801="T", $BH801="R"), 0, IF($BH801="C", IF($BI801="Y", IF($BA801="C", 0, IF(AF801="N/A", Q801-T801, AF801-AG801)), IF($AF801="N/A", U801, AH801)), AN801))</f>
        <v>N/A</v>
      </c>
      <c r="CD801" s="15" t="str">
        <f>IF(OR($BH801="T", $BH801="R"), 0, IF($BH801="C", IF($BI801="Y", 0, IF($AF801="N/A", V801, AI801)), AO801))</f>
        <v>N/A</v>
      </c>
      <c r="CE801" s="15" t="str">
        <f>IF(OR($BH801="T", $BH801="R"), 0, IF($BH801="C", IF($BI801="Y", 0, IF($AF801="N/A", W801, AJ801)), AP801))</f>
        <v>N/A</v>
      </c>
      <c r="CF801" s="15" t="str">
        <f>IF(OR($BH801="T", $BH801="R"), 0, IF($BH801="C", IF($BI801="Y", 0, IF($AF801="N/A", X801, AK801)), AQ801))</f>
        <v>N/A</v>
      </c>
      <c r="CG801" t="str">
        <f>IF(AC801="N/A", "S:"&amp;L801&amp;" G:"&amp;M801&amp;" GR:"&amp;Q801, IF(AC801=0, "S:"&amp;L801&amp;" G:"&amp;M801&amp;" GR:"&amp;Q801, "S:"&amp;L801&amp;"/"&amp;AD801&amp;" G:"&amp;AE801&amp;" GR:"&amp;AF801))</f>
        <v>S:12 G:20 GR:20</v>
      </c>
    </row>
    <row r="802" spans="1:85" x14ac:dyDescent="0.25">
      <c r="A802" s="14">
        <v>5649</v>
      </c>
      <c r="B802" s="15" t="s">
        <v>2998</v>
      </c>
      <c r="C802" s="15" t="s">
        <v>62</v>
      </c>
      <c r="D802" s="15" t="s">
        <v>56</v>
      </c>
      <c r="E802" s="15">
        <f>VLOOKUP(B802, 'Rookie Year'!$A$2:$B$55679,2,FALSE)</f>
        <v>2024</v>
      </c>
      <c r="F802" s="15">
        <v>2024</v>
      </c>
      <c r="G802" s="15" t="s">
        <v>40</v>
      </c>
      <c r="H802" s="15" t="s">
        <v>2202</v>
      </c>
      <c r="I802" s="16">
        <v>1</v>
      </c>
      <c r="J802" s="15">
        <v>3</v>
      </c>
      <c r="K802" s="17">
        <f>IF(AND(G802&lt;&gt;"N",R802="N/A"), IF(I802&lt;4, 0, 0.25),IF(I802=1, IF(J802=1,0.25, 0.25), IF(I802&lt;13, 0.25, IF(I802&lt;26, 0.4, IF(I802&lt;51, 0.6, 0.75)))))</f>
        <v>0</v>
      </c>
      <c r="L802" s="16">
        <f>I802-M802</f>
        <v>1</v>
      </c>
      <c r="M802" s="16">
        <f>ROUNDUP(I802*K802,0)</f>
        <v>0</v>
      </c>
      <c r="N802" s="16">
        <f>M802*J802</f>
        <v>0</v>
      </c>
      <c r="O802" s="16">
        <v>0</v>
      </c>
      <c r="P802" s="16">
        <v>0</v>
      </c>
      <c r="Q802" s="16">
        <f>N802-O802-P802</f>
        <v>0</v>
      </c>
      <c r="R802" s="15" t="s">
        <v>75</v>
      </c>
      <c r="S802" s="15">
        <f>IF(R802="N/A", J802-($B$1-F802), J802-($B$1-R802))</f>
        <v>3</v>
      </c>
      <c r="T802" s="16">
        <f>IF($S802&lt;1, "N/A", $M802)</f>
        <v>0</v>
      </c>
      <c r="U802" s="16">
        <f>IF($S802&lt;2, "N/A", $M802)</f>
        <v>0</v>
      </c>
      <c r="V802" s="16">
        <f>IF($S802&lt;3, "N/A", $M802)</f>
        <v>0</v>
      </c>
      <c r="W802" s="16" t="str">
        <f>IF($S802&lt;4, "N/A", $M802)</f>
        <v>N/A</v>
      </c>
      <c r="X802" s="16" t="str">
        <f>IF($S802&lt;5, "N/A", $M802)</f>
        <v>N/A</v>
      </c>
      <c r="Y802" s="15" t="str">
        <f>IF(SUM(T802:X802)&lt;&gt;Q802, "CHECK", "OK")</f>
        <v>OK</v>
      </c>
      <c r="Z802" s="15" t="str">
        <f>IF(F802=$B$1, "No", IF(S802=1, "Yes", "No"))</f>
        <v>No</v>
      </c>
      <c r="AA802" s="18" t="str">
        <f>IF(C802="DM", "N/A", IF(Z802="No","N/A",VLOOKUP(B802,'Extension List'!$A$3:$R$1972,18,FALSE)))</f>
        <v>N/A</v>
      </c>
      <c r="AB802" s="15" t="str">
        <f>IF(C802="DM", "N/A", IF(Z802="No","N/A",VLOOKUP(B802,'Extension List'!$A$3:$T$1972,20,FALSE)))</f>
        <v>N/A</v>
      </c>
      <c r="AC802" s="15" t="str">
        <f>IF(AA802="N/A", "N/A", 0)</f>
        <v>N/A</v>
      </c>
      <c r="AD802" s="16" t="str">
        <f>IF(AE802="N/A", "N/A", AA802-AE802)</f>
        <v>N/A</v>
      </c>
      <c r="AE802" s="16" t="str">
        <f>IF(AA802="N/A", "N/A", IF(AC802&gt;0, IF(AA802&lt;13, ROUNDUP(0.25*AA802,0), IF(AA802&lt;26, ROUNDUP(0.4*AA802,0), IF(AA802&lt;51, ROUNDUP(0.6*AA802,0), ROUNDUP(0.75*AA802,0)))), "N/A"))</f>
        <v>N/A</v>
      </c>
      <c r="AF802" s="16" t="str">
        <f>IF(AD802="N/A","N/A", (AE802*AC802)+Q802)</f>
        <v>N/A</v>
      </c>
      <c r="AG802" s="16" t="str">
        <f>IF($AF802="N/A", "N/A", "TBC")</f>
        <v>N/A</v>
      </c>
      <c r="AH802" s="16" t="str">
        <f>IF($AF802="N/A", "N/A", "TBC")</f>
        <v>N/A</v>
      </c>
      <c r="AI802" s="16" t="str">
        <f>IF($AF802="N/A","N/A",IF(AC802&gt;1,"TBC","N/A"))</f>
        <v>N/A</v>
      </c>
      <c r="AJ802" s="16" t="str">
        <f>IF($AF802="N/A","N/A",IF(AC802&gt;2,"TBC","N/A"))</f>
        <v>N/A</v>
      </c>
      <c r="AK802" s="16" t="str">
        <f>IF($AF802="N/A","N/A",IF(AC802&gt;3,"TBC","N/A"))</f>
        <v>N/A</v>
      </c>
      <c r="AL802" s="16" t="str">
        <f>IF(AC802="N/A","N/A",IF(AC802&gt;0,IF(SUM(AG802:AK802)&lt;&gt;AF802,"CHECK","OK"),"N/A"))</f>
        <v>N/A</v>
      </c>
      <c r="AM802" s="16">
        <f>IF(AD802="N/A", L802+T802, L802+AG802)</f>
        <v>1</v>
      </c>
      <c r="AN802" s="16">
        <f>IF(AD802="N/A", IF(U802="N/A", "N/A", L802+U802), AD802+AH802)</f>
        <v>1</v>
      </c>
      <c r="AO802" s="16">
        <f>IF(AD802="N/A", IF(V802="N/A", "N/A", L802+V802), IF(AI802="N/A", "N/A", AD802+AI802))</f>
        <v>1</v>
      </c>
      <c r="AP802" s="16" t="str">
        <f>IF(AD802="N/A", IF(W802="N/A", "N/A", L802+W802), IF(AJ802="N/A", "N/A", AD802+AJ802))</f>
        <v>N/A</v>
      </c>
      <c r="AQ802" s="16" t="str">
        <f>IF(AD802="N/A", IF(X802="N/A", "N/A", L802+X802), IF(AK802="N/A", "N/A", AD802+AK802))</f>
        <v>N/A</v>
      </c>
      <c r="AR802" s="15" t="s">
        <v>40</v>
      </c>
      <c r="AS802" s="15" t="s">
        <v>40</v>
      </c>
      <c r="AT802" s="15" t="s">
        <v>40</v>
      </c>
      <c r="AU802" s="15" t="s">
        <v>40</v>
      </c>
      <c r="AV802" s="15" t="s">
        <v>40</v>
      </c>
      <c r="AW802" s="15" t="s">
        <v>40</v>
      </c>
      <c r="AX802" s="15" t="s">
        <v>40</v>
      </c>
      <c r="AY802" s="15" t="s">
        <v>40</v>
      </c>
      <c r="AZ802" s="15" t="s">
        <v>40</v>
      </c>
      <c r="BA802" s="15" t="s">
        <v>40</v>
      </c>
      <c r="BB802" s="15" t="s">
        <v>40</v>
      </c>
      <c r="BC802" s="15" t="s">
        <v>40</v>
      </c>
      <c r="BD802" s="15" t="s">
        <v>40</v>
      </c>
      <c r="BE802" s="15" t="s">
        <v>40</v>
      </c>
      <c r="BF802" s="15" t="s">
        <v>40</v>
      </c>
      <c r="BG802" s="15" t="s">
        <v>40</v>
      </c>
      <c r="BH802" s="15" t="s">
        <v>40</v>
      </c>
      <c r="BJ802" s="16">
        <f>IF(AR802="R", $CA802, IF(OR(AR802="P", AR802="T", AR802="N"), 0, IF($C802="DM", $T802, IF(OR(AR802="Y", AR802="IR"),$AM802,IF(AR802="C", IF($BI802="Y", IF($AF802="N/A", $Q802, $AF802), IF($AG802="N/A", $T802,$AG802)))))))</f>
        <v>1</v>
      </c>
      <c r="BK802" s="16">
        <f>IF(AS802="R", $CA802, IF(OR(AS802="P", AS802="T", AS802="N"), 0, IF($C802="DM", $T802, IF(OR(AS802="Y", AS802="IR"),$AM802,IF(AS802="C", IF($BI802="Y", IF($AF802="N/A", $Q802, $AF802), IF($AG802="N/A", $T802,$AG802)))))))</f>
        <v>1</v>
      </c>
      <c r="BL802" s="16">
        <f>IF(AT802="R", $CA802, IF(OR(AT802="P", AT802="T", AT802="N"), 0, IF($C802="DM", $T802, IF(OR(AT802="Y", AT802="IR"),$AM802,IF(AT802="C", IF($BI802="Y", IF($AF802="N/A", $Q802, $AF802), IF($AG802="N/A", $T802,$AG802)))))))</f>
        <v>1</v>
      </c>
      <c r="BM802" s="16">
        <f>IF(AU802="R", $CA802, IF(OR(AU802="P", AU802="T", AU802="N"), 0, IF($C802="DM", $T802, IF(OR(AU802="Y", AU802="IR"),$AM802,IF(AU802="C", IF($BI802="Y", IF($AF802="N/A", $Q802, $AF802), IF($AG802="N/A", $T802,$AG802)))))))</f>
        <v>1</v>
      </c>
      <c r="BN802" s="16">
        <f>IF(AV802="R", $CA802, IF(OR(AV802="P", AV802="T", AV802="N"), 0, IF($C802="DM", $T802, IF(OR(AV802="Y", AV802="IR"),$AM802,IF(AV802="C", IF($BI802="Y", IF($AF802="N/A", $Q802, $AF802), IF($AG802="N/A", $T802,$AG802)))))))</f>
        <v>1</v>
      </c>
      <c r="BO802" s="16">
        <f>IF(AW802="R", $CA802, IF(OR(AW802="P", AW802="T", AW802="N"), 0, IF($C802="DM", $T802, IF(OR(AW802="Y", AW802="IR"),$AM802,IF(AW802="C", IF($BI802="Y", IF($AF802="N/A", $Q802, $AF802), IF($AG802="N/A", $T802,$AG802)))))))</f>
        <v>1</v>
      </c>
      <c r="BP802" s="16">
        <f>IF(AX802="R", $CA802, IF(OR(AX802="P", AX802="T", AX802="N"), 0, IF($C802="DM", $T802, IF(OR(AX802="Y", AX802="IR"),$AM802,IF(AX802="C", IF($BI802="Y", IF($AF802="N/A", $Q802, $AF802), IF($AG802="N/A", $T802,$AG802)))))))</f>
        <v>1</v>
      </c>
      <c r="BQ802" s="16">
        <f>IF(AY802="R", $CA802, IF(OR(AY802="P", AY802="T", AY802="N"), 0, IF($C802="DM", $T802, IF(OR(AY802="Y", AY802="IR"),$AM802,IF(AY802="C", IF($BI802="Y", IF($AF802="N/A", $Q802, $AF802), IF($AG802="N/A", $T802,$AG802)))))))</f>
        <v>1</v>
      </c>
      <c r="BR802" s="16">
        <f>IF(AZ802="R", $CA802, IF(OR(AZ802="P", AZ802="T", AZ802="N"), 0, IF($C802="DM", $T802, IF(OR(AZ802="Y", AZ802="IR"),$AM802,IF(AZ802="C", IF($BI802="Y", IF($AF802="N/A", $Q802, $AF802), IF($AG802="N/A", $T802,$AG802)))))))</f>
        <v>1</v>
      </c>
      <c r="BS802" s="16">
        <f>IF(BA802="R", $CA802, IF(OR(BA802="P", BA802="T", BA802="N"), 0, IF($C802="DM", $T802, IF(OR(BA802="Y", BA802="IR"),$AM802,IF(BA802="C", IF($BI802="Y", IF($AF802="N/A", $Q802, $AF802), IF($AG802="N/A", $T802,$AG802)))))))</f>
        <v>1</v>
      </c>
      <c r="BT802" s="16">
        <f>IF(BB802="R", $CA802, IF(OR(BB802="P", BB802="T", BB802="N"), 0, IF($C802="DM", $T802, IF(OR(BB802="Y", BB802="IR"),$AM802,IF(BB802="C", IF($BI802="Y", IF($BA802="C", IF($AF802="N/A", $Q802, $AF802), IF($AF802="N/A", $T802, $AM802)), IF($AG802="N/A", $T802,$AG802)))))))</f>
        <v>1</v>
      </c>
      <c r="BU802" s="16">
        <f>IF(BC802="R", $CA802, IF(OR(BC802="P", BC802="T", BC802="N"), 0, IF($C802="DM", $T802, IF(OR(BC802="Y", BC802="IR"),$AM802,IF(BC802="C", IF($BI802="Y", IF($BA802="C", IF($AF802="N/A", $Q802, $AF802), IF($AF802="N/A", $T802, $AM802)), IF($AG802="N/A", $T802,$AG802)))))))</f>
        <v>1</v>
      </c>
      <c r="BV802" s="16">
        <f>IF(BD802="R", $CA802, IF(OR(BD802="P", BD802="T", BD802="N"), 0, IF($C802="DM", $T802, IF(OR(BD802="Y", BD802="IR"),$AM802,IF(BD802="C", IF($BI802="Y", IF($BA802="C", IF($AF802="N/A", $Q802, $AF802), IF($AF802="N/A", $T802, $AM802)), IF($AG802="N/A", $T802,$AG802)))))))</f>
        <v>1</v>
      </c>
      <c r="BW802" s="16">
        <f>IF(BE802="R", $CA802, IF(OR(BE802="P", BE802="T", BE802="N"), 0, IF($C802="DM", $T802, IF(OR(BE802="Y", BE802="IR"),$AM802,IF(BE802="C", IF($BI802="Y", IF($BA802="C", IF($AF802="N/A", $Q802, $AF802), IF($AF802="N/A", $T802, $AM802)), IF($AG802="N/A", $T802,$AG802)))))))</f>
        <v>1</v>
      </c>
      <c r="BX802" s="16">
        <f>IF(BF802="R", $CA802, IF(OR(BF802="P", BF802="T", BF802="N"), 0, IF($C802="DM", $T802, IF(OR(BF802="Y", BF802="IR"),$AM802,IF(BF802="C", IF($BI802="Y", IF($BA802="C", IF($AF802="N/A", $Q802, $AF802), IF($AF802="N/A", $T802, $AM802)), IF($AG802="N/A", $T802,$AG802)))))))</f>
        <v>1</v>
      </c>
      <c r="BY802" s="16">
        <f>IF(BG802="R", $CA802, IF(OR(BG802="P", BG802="T", BG802="N"), 0, IF($C802="DM", $T802, IF(OR(BG802="Y", BG802="IR"),$AM802,IF(BG802="C", IF($BI802="Y", IF($BA802="C", IF($AF802="N/A", $Q802, $AF802), IF($AF802="N/A", $T802, $AM802)), IF($AG802="N/A", $T802,$AG802)))))))</f>
        <v>1</v>
      </c>
      <c r="BZ802" s="16">
        <f>IF(BH802="R", $CA802, IF(OR(BH802="P", BH802="T", BH802="N"), 0, IF($C802="DM", $T802, IF(OR(BH802="Y", BH802="IR"),$AM802,IF(BH802="C", IF($BI802="Y", IF($BA802="C", IF($AF802="N/A", $Q802, $AF802), IF($AF802="N/A", $T802, $AM802)), IF($AG802="N/A", $T802,$AG802)))))))</f>
        <v>1</v>
      </c>
      <c r="CA802" s="15" t="s">
        <v>75</v>
      </c>
      <c r="CB802" s="16">
        <f>BZ802</f>
        <v>1</v>
      </c>
      <c r="CC802" s="15">
        <f>IF(OR($BH802="T", $BH802="R"), 0, IF($BH802="C", IF($BI802="Y", IF($BA802="C", 0, IF(AF802="N/A", Q802-T802, AF802-AG802)), IF($AF802="N/A", U802, AH802)), AN802))</f>
        <v>1</v>
      </c>
      <c r="CD802" s="15">
        <f>IF(OR($BH802="T", $BH802="R"), 0, IF($BH802="C", IF($BI802="Y", 0, IF($AF802="N/A", V802, AI802)), AO802))</f>
        <v>1</v>
      </c>
      <c r="CE802" s="15" t="str">
        <f>IF(OR($BH802="T", $BH802="R"), 0, IF($BH802="C", IF($BI802="Y", 0, IF($AF802="N/A", W802, AJ802)), AP802))</f>
        <v>N/A</v>
      </c>
      <c r="CF802" s="15" t="str">
        <f>IF(OR($BH802="T", $BH802="R"), 0, IF($BH802="C", IF($BI802="Y", 0, IF($AF802="N/A", X802, AK802)), AQ802))</f>
        <v>N/A</v>
      </c>
      <c r="CG802" t="str">
        <f>IF(AC802="N/A", "S:"&amp;L802&amp;" G:"&amp;M802&amp;" GR:"&amp;Q802, IF(AC802=0, "S:"&amp;L802&amp;" G:"&amp;M802&amp;" GR:"&amp;Q802, "S:"&amp;L802&amp;"/"&amp;AD802&amp;" G:"&amp;AE802&amp;" GR:"&amp;AF802))</f>
        <v>S:1 G:0 GR:0</v>
      </c>
    </row>
    <row r="803" spans="1:85" x14ac:dyDescent="0.25">
      <c r="A803" s="14">
        <v>4662</v>
      </c>
      <c r="B803" s="15" t="s">
        <v>1367</v>
      </c>
      <c r="C803" s="15" t="s">
        <v>62</v>
      </c>
      <c r="D803" s="15" t="s">
        <v>56</v>
      </c>
      <c r="E803" s="15">
        <f>VLOOKUP(B803, 'Rookie Year'!$A$2:$B$55679,2,FALSE)</f>
        <v>2019</v>
      </c>
      <c r="F803" s="15">
        <v>2022</v>
      </c>
      <c r="G803" s="15" t="s">
        <v>42</v>
      </c>
      <c r="H803" s="15" t="s">
        <v>1928</v>
      </c>
      <c r="I803" s="16">
        <v>15</v>
      </c>
      <c r="J803" s="15">
        <v>3</v>
      </c>
      <c r="K803" s="17">
        <f>IF(AND(G803&lt;&gt;"N",R803="N/A"), IF(I803&lt;4, 0, 0.25),IF(I803=1, IF(J803=1,0.25, 0.25), IF(I803&lt;13, 0.25, IF(I803&lt;26, 0.4, IF(I803&lt;51, 0.6, 0.75)))))</f>
        <v>0.4</v>
      </c>
      <c r="L803" s="16">
        <f>I803-M803</f>
        <v>9</v>
      </c>
      <c r="M803" s="16">
        <f>ROUNDUP(I803*K803,0)</f>
        <v>6</v>
      </c>
      <c r="N803" s="16">
        <f>M803*J803</f>
        <v>18</v>
      </c>
      <c r="O803" s="16">
        <v>18</v>
      </c>
      <c r="P803" s="16">
        <v>0</v>
      </c>
      <c r="Q803" s="16">
        <f>N803-O803-P803</f>
        <v>0</v>
      </c>
      <c r="R803" s="15" t="s">
        <v>75</v>
      </c>
      <c r="S803" s="15">
        <f>IF(R803="N/A", J803-($B$1-F803), J803-($B$1-R803))</f>
        <v>1</v>
      </c>
      <c r="T803" s="16">
        <v>0</v>
      </c>
      <c r="U803" s="16" t="str">
        <f>IF($S803&lt;2, "N/A", $M803)</f>
        <v>N/A</v>
      </c>
      <c r="V803" s="16" t="str">
        <f>IF($S803&lt;3, "N/A", $M803)</f>
        <v>N/A</v>
      </c>
      <c r="W803" s="16" t="str">
        <f>IF($S803&lt;4, "N/A", $M803)</f>
        <v>N/A</v>
      </c>
      <c r="X803" s="16" t="str">
        <f>IF($S803&lt;5, "N/A", $M803)</f>
        <v>N/A</v>
      </c>
      <c r="Y803" s="15" t="str">
        <f>IF(SUM(T803:X803)&lt;&gt;Q803, "CHECK", "OK")</f>
        <v>OK</v>
      </c>
      <c r="Z803" s="15" t="str">
        <f>IF(F803=$B$1, "No", IF(S803=1, "Yes", "No"))</f>
        <v>Yes</v>
      </c>
      <c r="AA803" s="18">
        <f>IF(C803="DM", "N/A", IF(Z803="No","N/A",VLOOKUP(B803,'Extension List'!$A$3:$R$1972,18,FALSE)))</f>
        <v>44</v>
      </c>
      <c r="AB803" s="15">
        <f>IF(C803="DM", "N/A", IF(Z803="No","N/A",VLOOKUP(B803,'Extension List'!$A$3:$T$1972,20,FALSE)))</f>
        <v>4</v>
      </c>
      <c r="AC803" s="15">
        <f>IF(AA803="N/A", "N/A", 0)</f>
        <v>0</v>
      </c>
      <c r="AD803" s="16" t="str">
        <f>IF(AE803="N/A", "N/A", AA803-AE803)</f>
        <v>N/A</v>
      </c>
      <c r="AE803" s="16" t="str">
        <f>IF(AA803="N/A", "N/A", IF(AC803&gt;0, IF(AA803&lt;13, ROUNDUP(0.25*AA803,0), IF(AA803&lt;26, ROUNDUP(0.4*AA803,0), IF(AA803&lt;51, ROUNDUP(0.6*AA803,0), ROUNDUP(0.75*AA803,0)))), "N/A"))</f>
        <v>N/A</v>
      </c>
      <c r="AF803" s="16" t="str">
        <f>IF(AD803="N/A","N/A", (AE803*AC803)+Q803)</f>
        <v>N/A</v>
      </c>
      <c r="AG803" s="16" t="str">
        <f>IF($AF803="N/A", "N/A", "TBC")</f>
        <v>N/A</v>
      </c>
      <c r="AH803" s="16" t="str">
        <f>IF($AF803="N/A", "N/A", "TBC")</f>
        <v>N/A</v>
      </c>
      <c r="AI803" s="16" t="str">
        <f>IF($AF803="N/A","N/A",IF(AC803&gt;1,"TBC","N/A"))</f>
        <v>N/A</v>
      </c>
      <c r="AJ803" s="16" t="str">
        <f>IF($AF803="N/A","N/A",IF(AC803&gt;2,"TBC","N/A"))</f>
        <v>N/A</v>
      </c>
      <c r="AK803" s="16" t="str">
        <f>IF($AF803="N/A","N/A",IF(AC803&gt;3,"TBC","N/A"))</f>
        <v>N/A</v>
      </c>
      <c r="AL803" s="16" t="str">
        <f>IF(AC803="N/A","N/A",IF(AC803&gt;0,IF(SUM(AG803:AK803)&lt;&gt;AF803,"CHECK","OK"),"N/A"))</f>
        <v>N/A</v>
      </c>
      <c r="AM803" s="16">
        <f>IF(AD803="N/A", L803+T803, L803+AG803)</f>
        <v>9</v>
      </c>
      <c r="AN803" s="16" t="str">
        <f>IF(AD803="N/A", IF(U803="N/A", "N/A", L803+U803), AD803+AH803)</f>
        <v>N/A</v>
      </c>
      <c r="AO803" s="16" t="str">
        <f>IF(AD803="N/A", IF(V803="N/A", "N/A", L803+V803), IF(AI803="N/A", "N/A", AD803+AI803))</f>
        <v>N/A</v>
      </c>
      <c r="AP803" s="16" t="str">
        <f>IF(AD803="N/A", IF(W803="N/A", "N/A", L803+W803), IF(AJ803="N/A", "N/A", AD803+AJ803))</f>
        <v>N/A</v>
      </c>
      <c r="AQ803" s="16" t="str">
        <f>IF(AD803="N/A", IF(X803="N/A", "N/A", L803+X803), IF(AK803="N/A", "N/A", AD803+AK803))</f>
        <v>N/A</v>
      </c>
      <c r="AR803" s="15" t="s">
        <v>40</v>
      </c>
      <c r="AS803" s="15" t="s">
        <v>40</v>
      </c>
      <c r="AT803" s="15" t="s">
        <v>40</v>
      </c>
      <c r="AU803" s="15" t="s">
        <v>40</v>
      </c>
      <c r="AV803" s="15" t="s">
        <v>40</v>
      </c>
      <c r="AW803" s="15" t="s">
        <v>40</v>
      </c>
      <c r="AX803" s="15" t="s">
        <v>40</v>
      </c>
      <c r="AY803" s="15" t="s">
        <v>40</v>
      </c>
      <c r="AZ803" s="15" t="s">
        <v>40</v>
      </c>
      <c r="BA803" s="15" t="s">
        <v>40</v>
      </c>
      <c r="BB803" s="15" t="s">
        <v>40</v>
      </c>
      <c r="BC803" s="15" t="s">
        <v>40</v>
      </c>
      <c r="BD803" s="15" t="s">
        <v>40</v>
      </c>
      <c r="BE803" s="15" t="s">
        <v>40</v>
      </c>
      <c r="BF803" s="15" t="s">
        <v>40</v>
      </c>
      <c r="BG803" s="15" t="s">
        <v>40</v>
      </c>
      <c r="BH803" s="15" t="s">
        <v>40</v>
      </c>
      <c r="BI803" s="15"/>
      <c r="BJ803" s="16">
        <f>IF(AR803="R", $CA803, IF(OR(AR803="P", AR803="T", AR803="N"), 0, IF($C803="DM", $T803, IF(OR(AR803="Y", AR803="IR"),$AM803,IF(AR803="C", IF($BI803="Y", IF($AF803="N/A", $Q803, $AF803), IF($AG803="N/A", $T803,$AG803)))))))</f>
        <v>9</v>
      </c>
      <c r="BK803" s="16">
        <f>IF(AS803="R", $CA803, IF(OR(AS803="P", AS803="T", AS803="N"), 0, IF($C803="DM", $T803, IF(OR(AS803="Y", AS803="IR"),$AM803,IF(AS803="C", IF($BI803="Y", IF($AF803="N/A", $Q803, $AF803), IF($AG803="N/A", $T803,$AG803)))))))</f>
        <v>9</v>
      </c>
      <c r="BL803" s="16">
        <f>IF(AT803="R", $CA803, IF(OR(AT803="P", AT803="T", AT803="N"), 0, IF($C803="DM", $T803, IF(OR(AT803="Y", AT803="IR"),$AM803,IF(AT803="C", IF($BI803="Y", IF($AF803="N/A", $Q803, $AF803), IF($AG803="N/A", $T803,$AG803)))))))</f>
        <v>9</v>
      </c>
      <c r="BM803" s="16">
        <f>IF(AU803="R", $CA803, IF(OR(AU803="P", AU803="T", AU803="N"), 0, IF($C803="DM", $T803, IF(OR(AU803="Y", AU803="IR"),$AM803,IF(AU803="C", IF($BI803="Y", IF($AF803="N/A", $Q803, $AF803), IF($AG803="N/A", $T803,$AG803)))))))</f>
        <v>9</v>
      </c>
      <c r="BN803" s="16">
        <f>IF(AV803="R", $CA803, IF(OR(AV803="P", AV803="T", AV803="N"), 0, IF($C803="DM", $T803, IF(OR(AV803="Y", AV803="IR"),$AM803,IF(AV803="C", IF($BI803="Y", IF($AF803="N/A", $Q803, $AF803), IF($AG803="N/A", $T803,$AG803)))))))</f>
        <v>9</v>
      </c>
      <c r="BO803" s="16">
        <f>IF(AW803="R", $CA803, IF(OR(AW803="P", AW803="T", AW803="N"), 0, IF($C803="DM", $T803, IF(OR(AW803="Y", AW803="IR"),$AM803,IF(AW803="C", IF($BI803="Y", IF($AF803="N/A", $Q803, $AF803), IF($AG803="N/A", $T803,$AG803)))))))</f>
        <v>9</v>
      </c>
      <c r="BP803" s="16">
        <f>IF(AX803="R", $CA803, IF(OR(AX803="P", AX803="T", AX803="N"), 0, IF($C803="DM", $T803, IF(OR(AX803="Y", AX803="IR"),$AM803,IF(AX803="C", IF($BI803="Y", IF($AF803="N/A", $Q803, $AF803), IF($AG803="N/A", $T803,$AG803)))))))</f>
        <v>9</v>
      </c>
      <c r="BQ803" s="16">
        <f>IF(AY803="R", $CA803, IF(OR(AY803="P", AY803="T", AY803="N"), 0, IF($C803="DM", $T803, IF(OR(AY803="Y", AY803="IR"),$AM803,IF(AY803="C", IF($BI803="Y", IF($AF803="N/A", $Q803, $AF803), IF($AG803="N/A", $T803,$AG803)))))))</f>
        <v>9</v>
      </c>
      <c r="BR803" s="16">
        <f>IF(AZ803="R", $CA803, IF(OR(AZ803="P", AZ803="T", AZ803="N"), 0, IF($C803="DM", $T803, IF(OR(AZ803="Y", AZ803="IR"),$AM803,IF(AZ803="C", IF($BI803="Y", IF($AF803="N/A", $Q803, $AF803), IF($AG803="N/A", $T803,$AG803)))))))</f>
        <v>9</v>
      </c>
      <c r="BS803" s="16">
        <f>IF(BA803="R", $CA803, IF(OR(BA803="P", BA803="T", BA803="N"), 0, IF($C803="DM", $T803, IF(OR(BA803="Y", BA803="IR"),$AM803,IF(BA803="C", IF($BI803="Y", IF($AF803="N/A", $Q803, $AF803), IF($AG803="N/A", $T803,$AG803)))))))</f>
        <v>9</v>
      </c>
      <c r="BT803" s="16">
        <f>IF(BB803="R", $CA803, IF(OR(BB803="P", BB803="T", BB803="N"), 0, IF($C803="DM", $T803, IF(OR(BB803="Y", BB803="IR"),$AM803,IF(BB803="C", IF($BI803="Y", IF($BA803="C", IF($AF803="N/A", $Q803, $AF803), IF($AF803="N/A", $T803, $AM803)), IF($AG803="N/A", $T803,$AG803)))))))</f>
        <v>9</v>
      </c>
      <c r="BU803" s="16">
        <f>IF(BC803="R", $CA803, IF(OR(BC803="P", BC803="T", BC803="N"), 0, IF($C803="DM", $T803, IF(OR(BC803="Y", BC803="IR"),$AM803,IF(BC803="C", IF($BI803="Y", IF($BA803="C", IF($AF803="N/A", $Q803, $AF803), IF($AF803="N/A", $T803, $AM803)), IF($AG803="N/A", $T803,$AG803)))))))</f>
        <v>9</v>
      </c>
      <c r="BV803" s="16">
        <f>IF(BD803="R", $CA803, IF(OR(BD803="P", BD803="T", BD803="N"), 0, IF($C803="DM", $T803, IF(OR(BD803="Y", BD803="IR"),$AM803,IF(BD803="C", IF($BI803="Y", IF($BA803="C", IF($AF803="N/A", $Q803, $AF803), IF($AF803="N/A", $T803, $AM803)), IF($AG803="N/A", $T803,$AG803)))))))</f>
        <v>9</v>
      </c>
      <c r="BW803" s="16">
        <f>IF(BE803="R", $CA803, IF(OR(BE803="P", BE803="T", BE803="N"), 0, IF($C803="DM", $T803, IF(OR(BE803="Y", BE803="IR"),$AM803,IF(BE803="C", IF($BI803="Y", IF($BA803="C", IF($AF803="N/A", $Q803, $AF803), IF($AF803="N/A", $T803, $AM803)), IF($AG803="N/A", $T803,$AG803)))))))</f>
        <v>9</v>
      </c>
      <c r="BX803" s="16">
        <f>IF(BF803="R", $CA803, IF(OR(BF803="P", BF803="T", BF803="N"), 0, IF($C803="DM", $T803, IF(OR(BF803="Y", BF803="IR"),$AM803,IF(BF803="C", IF($BI803="Y", IF($BA803="C", IF($AF803="N/A", $Q803, $AF803), IF($AF803="N/A", $T803, $AM803)), IF($AG803="N/A", $T803,$AG803)))))))</f>
        <v>9</v>
      </c>
      <c r="BY803" s="16">
        <f>IF(BG803="R", $CA803, IF(OR(BG803="P", BG803="T", BG803="N"), 0, IF($C803="DM", $T803, IF(OR(BG803="Y", BG803="IR"),$AM803,IF(BG803="C", IF($BI803="Y", IF($BA803="C", IF($AF803="N/A", $Q803, $AF803), IF($AF803="N/A", $T803, $AM803)), IF($AG803="N/A", $T803,$AG803)))))))</f>
        <v>9</v>
      </c>
      <c r="BZ803" s="16">
        <f>IF(BH803="R", $CA803, IF(OR(BH803="P", BH803="T", BH803="N"), 0, IF($C803="DM", $T803, IF(OR(BH803="Y", BH803="IR"),$AM803,IF(BH803="C", IF($BI803="Y", IF($BA803="C", IF($AF803="N/A", $Q803, $AF803), IF($AF803="N/A", $T803, $AM803)), IF($AG803="N/A", $T803,$AG803)))))))</f>
        <v>9</v>
      </c>
      <c r="CA803" s="15" t="s">
        <v>75</v>
      </c>
      <c r="CB803" s="16">
        <f>BZ803</f>
        <v>9</v>
      </c>
      <c r="CC803" s="15" t="str">
        <f>IF(OR($BH803="T", $BH803="R"), 0, IF($BH803="C", IF($BI803="Y", IF($BA803="C", 0, IF(AF803="N/A", Q803-T803, AF803-AG803)), IF($AF803="N/A", U803, AH803)), AN803))</f>
        <v>N/A</v>
      </c>
      <c r="CD803" s="15" t="str">
        <f>IF(OR($BH803="T", $BH803="R"), 0, IF($BH803="C", IF($BI803="Y", 0, IF($AF803="N/A", V803, AI803)), AO803))</f>
        <v>N/A</v>
      </c>
      <c r="CE803" s="15" t="str">
        <f>IF(OR($BH803="T", $BH803="R"), 0, IF($BH803="C", IF($BI803="Y", 0, IF($AF803="N/A", W803, AJ803)), AP803))</f>
        <v>N/A</v>
      </c>
      <c r="CF803" s="15" t="str">
        <f>IF(OR($BH803="T", $BH803="R"), 0, IF($BH803="C", IF($BI803="Y", 0, IF($AF803="N/A", X803, AK803)), AQ803))</f>
        <v>N/A</v>
      </c>
      <c r="CG803" t="str">
        <f>IF(AC803="N/A", "S:"&amp;L803&amp;" G:"&amp;M803&amp;" GR:"&amp;Q803, IF(AC803=0, "S:"&amp;L803&amp;" G:"&amp;M803&amp;" GR:"&amp;Q803, "S:"&amp;L803&amp;"/"&amp;AD803&amp;" G:"&amp;AE803&amp;" GR:"&amp;AF803))</f>
        <v>S:9 G:6 GR:0</v>
      </c>
    </row>
    <row r="804" spans="1:85" x14ac:dyDescent="0.25">
      <c r="A804" s="14">
        <v>5715</v>
      </c>
      <c r="B804" s="15" t="s">
        <v>3064</v>
      </c>
      <c r="C804" s="15" t="s">
        <v>62</v>
      </c>
      <c r="D804" s="15" t="s">
        <v>56</v>
      </c>
      <c r="E804" s="15">
        <f>VLOOKUP(B804, 'Rookie Year'!$A$2:$B$55679,2,FALSE)</f>
        <v>2024</v>
      </c>
      <c r="F804" s="15">
        <v>2024</v>
      </c>
      <c r="G804" s="15" t="s">
        <v>40</v>
      </c>
      <c r="H804" s="15" t="s">
        <v>2252</v>
      </c>
      <c r="I804" s="16">
        <v>1</v>
      </c>
      <c r="J804" s="15">
        <v>3</v>
      </c>
      <c r="K804" s="17">
        <f>IF(AND(G804&lt;&gt;"N",R804="N/A"), IF(I804&lt;4, 0, 0.25),IF(I804=1, IF(J804=1,0.25, 0.25), IF(I804&lt;13, 0.25, IF(I804&lt;26, 0.4, IF(I804&lt;51, 0.6, 0.75)))))</f>
        <v>0</v>
      </c>
      <c r="L804" s="16">
        <f>I804-M804</f>
        <v>1</v>
      </c>
      <c r="M804" s="16">
        <f>ROUNDUP(I804*K804,0)</f>
        <v>0</v>
      </c>
      <c r="N804" s="16">
        <f>M804*J804</f>
        <v>0</v>
      </c>
      <c r="O804" s="16">
        <v>0</v>
      </c>
      <c r="P804" s="16">
        <v>0</v>
      </c>
      <c r="Q804" s="16">
        <f>N804-O804-P804</f>
        <v>0</v>
      </c>
      <c r="R804" s="15" t="s">
        <v>75</v>
      </c>
      <c r="S804" s="15">
        <f>IF(R804="N/A", J804-($B$1-F804), J804-($B$1-R804))</f>
        <v>3</v>
      </c>
      <c r="T804" s="16">
        <f>IF($S804&lt;1, "N/A", $M804)</f>
        <v>0</v>
      </c>
      <c r="U804" s="16">
        <f>IF($S804&lt;2, "N/A", $M804)</f>
        <v>0</v>
      </c>
      <c r="V804" s="16">
        <f>IF($S804&lt;3, "N/A", $M804)</f>
        <v>0</v>
      </c>
      <c r="W804" s="16" t="str">
        <f>IF($S804&lt;4, "N/A", $M804)</f>
        <v>N/A</v>
      </c>
      <c r="X804" s="16" t="str">
        <f>IF($S804&lt;5, "N/A", $M804)</f>
        <v>N/A</v>
      </c>
      <c r="Y804" s="15" t="str">
        <f>IF(SUM(T804:X804)&lt;&gt;Q804, "CHECK", "OK")</f>
        <v>OK</v>
      </c>
      <c r="Z804" s="15" t="str">
        <f>IF(F804=$B$1, "No", IF(S804=1, "Yes", "No"))</f>
        <v>No</v>
      </c>
      <c r="AA804" s="18" t="str">
        <f>IF(C804="DM", "N/A", IF(Z804="No","N/A",VLOOKUP(B804,'Extension List'!$A$3:$R$1972,18,FALSE)))</f>
        <v>N/A</v>
      </c>
      <c r="AB804" s="15" t="str">
        <f>IF(C804="DM", "N/A", IF(Z804="No","N/A",VLOOKUP(B804,'Extension List'!$A$3:$T$1972,20,FALSE)))</f>
        <v>N/A</v>
      </c>
      <c r="AC804" s="15" t="str">
        <f>IF(AA804="N/A", "N/A", 0)</f>
        <v>N/A</v>
      </c>
      <c r="AD804" s="16" t="str">
        <f>IF(AE804="N/A", "N/A", AA804-AE804)</f>
        <v>N/A</v>
      </c>
      <c r="AE804" s="16" t="str">
        <f>IF(AA804="N/A", "N/A", IF(AC804&gt;0, IF(AA804&lt;13, ROUNDUP(0.25*AA804,0), IF(AA804&lt;26, ROUNDUP(0.4*AA804,0), IF(AA804&lt;51, ROUNDUP(0.6*AA804,0), ROUNDUP(0.75*AA804,0)))), "N/A"))</f>
        <v>N/A</v>
      </c>
      <c r="AF804" s="16" t="str">
        <f>IF(AD804="N/A","N/A", (AE804*AC804)+Q804)</f>
        <v>N/A</v>
      </c>
      <c r="AG804" s="16" t="str">
        <f>IF($AF804="N/A", "N/A", "TBC")</f>
        <v>N/A</v>
      </c>
      <c r="AH804" s="16" t="str">
        <f>IF($AF804="N/A", "N/A", "TBC")</f>
        <v>N/A</v>
      </c>
      <c r="AI804" s="16" t="str">
        <f>IF($AF804="N/A","N/A",IF(AC804&gt;1,"TBC","N/A"))</f>
        <v>N/A</v>
      </c>
      <c r="AJ804" s="16" t="str">
        <f>IF($AF804="N/A","N/A",IF(AC804&gt;2,"TBC","N/A"))</f>
        <v>N/A</v>
      </c>
      <c r="AK804" s="16" t="str">
        <f>IF($AF804="N/A","N/A",IF(AC804&gt;3,"TBC","N/A"))</f>
        <v>N/A</v>
      </c>
      <c r="AL804" s="16" t="str">
        <f>IF(AC804="N/A","N/A",IF(AC804&gt;0,IF(SUM(AG804:AK804)&lt;&gt;AF804,"CHECK","OK"),"N/A"))</f>
        <v>N/A</v>
      </c>
      <c r="AM804" s="16">
        <f>IF(AD804="N/A", L804+T804, L804+AG804)</f>
        <v>1</v>
      </c>
      <c r="AN804" s="16">
        <f>IF(AD804="N/A", IF(U804="N/A", "N/A", L804+U804), AD804+AH804)</f>
        <v>1</v>
      </c>
      <c r="AO804" s="16">
        <f>IF(AD804="N/A", IF(V804="N/A", "N/A", L804+V804), IF(AI804="N/A", "N/A", AD804+AI804))</f>
        <v>1</v>
      </c>
      <c r="AP804" s="16" t="str">
        <f>IF(AD804="N/A", IF(W804="N/A", "N/A", L804+W804), IF(AJ804="N/A", "N/A", AD804+AJ804))</f>
        <v>N/A</v>
      </c>
      <c r="AQ804" s="16" t="str">
        <f>IF(AD804="N/A", IF(X804="N/A", "N/A", L804+X804), IF(AK804="N/A", "N/A", AD804+AK804))</f>
        <v>N/A</v>
      </c>
      <c r="AR804" s="15" t="s">
        <v>66</v>
      </c>
      <c r="AS804" s="15" t="s">
        <v>66</v>
      </c>
      <c r="AT804" s="15" t="s">
        <v>66</v>
      </c>
      <c r="AU804" s="15" t="s">
        <v>66</v>
      </c>
      <c r="AV804" s="15" t="s">
        <v>66</v>
      </c>
      <c r="AW804" s="15" t="s">
        <v>66</v>
      </c>
      <c r="AX804" s="15" t="s">
        <v>66</v>
      </c>
      <c r="AY804" s="15" t="s">
        <v>66</v>
      </c>
      <c r="AZ804" s="15" t="s">
        <v>66</v>
      </c>
      <c r="BA804" s="15" t="s">
        <v>66</v>
      </c>
      <c r="BB804" s="15" t="s">
        <v>66</v>
      </c>
      <c r="BC804" s="15" t="s">
        <v>66</v>
      </c>
      <c r="BD804" s="15" t="s">
        <v>66</v>
      </c>
      <c r="BE804" s="15" t="s">
        <v>66</v>
      </c>
      <c r="BF804" s="15" t="s">
        <v>66</v>
      </c>
      <c r="BG804" s="15" t="s">
        <v>66</v>
      </c>
      <c r="BH804" s="15" t="s">
        <v>66</v>
      </c>
      <c r="BJ804" s="16">
        <f>IF(AR804="R", $CA804, IF(OR(AR804="P", AR804="T", AR804="N"), 0, IF($C804="DM", $T804, IF(OR(AR804="Y", AR804="IR"),$AM804,IF(AR804="C", IF($BI804="Y", IF($AF804="N/A", $Q804, $AF804), IF($AG804="N/A", $T804,$AG804)))))))</f>
        <v>0</v>
      </c>
      <c r="BK804" s="16">
        <f>IF(AS804="R", $CA804, IF(OR(AS804="P", AS804="T", AS804="N"), 0, IF($C804="DM", $T804, IF(OR(AS804="Y", AS804="IR"),$AM804,IF(AS804="C", IF($BI804="Y", IF($AF804="N/A", $Q804, $AF804), IF($AG804="N/A", $T804,$AG804)))))))</f>
        <v>0</v>
      </c>
      <c r="BL804" s="16">
        <f>IF(AT804="R", $CA804, IF(OR(AT804="P", AT804="T", AT804="N"), 0, IF($C804="DM", $T804, IF(OR(AT804="Y", AT804="IR"),$AM804,IF(AT804="C", IF($BI804="Y", IF($AF804="N/A", $Q804, $AF804), IF($AG804="N/A", $T804,$AG804)))))))</f>
        <v>0</v>
      </c>
      <c r="BM804" s="16">
        <f>IF(AU804="R", $CA804, IF(OR(AU804="P", AU804="T", AU804="N"), 0, IF($C804="DM", $T804, IF(OR(AU804="Y", AU804="IR"),$AM804,IF(AU804="C", IF($BI804="Y", IF($AF804="N/A", $Q804, $AF804), IF($AG804="N/A", $T804,$AG804)))))))</f>
        <v>0</v>
      </c>
      <c r="BN804" s="16">
        <f>IF(AV804="R", $CA804, IF(OR(AV804="P", AV804="T", AV804="N"), 0, IF($C804="DM", $T804, IF(OR(AV804="Y", AV804="IR"),$AM804,IF(AV804="C", IF($BI804="Y", IF($AF804="N/A", $Q804, $AF804), IF($AG804="N/A", $T804,$AG804)))))))</f>
        <v>0</v>
      </c>
      <c r="BO804" s="16">
        <f>IF(AW804="R", $CA804, IF(OR(AW804="P", AW804="T", AW804="N"), 0, IF($C804="DM", $T804, IF(OR(AW804="Y", AW804="IR"),$AM804,IF(AW804="C", IF($BI804="Y", IF($AF804="N/A", $Q804, $AF804), IF($AG804="N/A", $T804,$AG804)))))))</f>
        <v>0</v>
      </c>
      <c r="BP804" s="16">
        <f>IF(AX804="R", $CA804, IF(OR(AX804="P", AX804="T", AX804="N"), 0, IF($C804="DM", $T804, IF(OR(AX804="Y", AX804="IR"),$AM804,IF(AX804="C", IF($BI804="Y", IF($AF804="N/A", $Q804, $AF804), IF($AG804="N/A", $T804,$AG804)))))))</f>
        <v>0</v>
      </c>
      <c r="BQ804" s="16">
        <f>IF(AY804="R", $CA804, IF(OR(AY804="P", AY804="T", AY804="N"), 0, IF($C804="DM", $T804, IF(OR(AY804="Y", AY804="IR"),$AM804,IF(AY804="C", IF($BI804="Y", IF($AF804="N/A", $Q804, $AF804), IF($AG804="N/A", $T804,$AG804)))))))</f>
        <v>0</v>
      </c>
      <c r="BR804" s="16">
        <f>IF(AZ804="R", $CA804, IF(OR(AZ804="P", AZ804="T", AZ804="N"), 0, IF($C804="DM", $T804, IF(OR(AZ804="Y", AZ804="IR"),$AM804,IF(AZ804="C", IF($BI804="Y", IF($AF804="N/A", $Q804, $AF804), IF($AG804="N/A", $T804,$AG804)))))))</f>
        <v>0</v>
      </c>
      <c r="BS804" s="16">
        <f>IF(BA804="R", $CA804, IF(OR(BA804="P", BA804="T", BA804="N"), 0, IF($C804="DM", $T804, IF(OR(BA804="Y", BA804="IR"),$AM804,IF(BA804="C", IF($BI804="Y", IF($AF804="N/A", $Q804, $AF804), IF($AG804="N/A", $T804,$AG804)))))))</f>
        <v>0</v>
      </c>
      <c r="BT804" s="16">
        <f>IF(BB804="R", $CA804, IF(OR(BB804="P", BB804="T", BB804="N"), 0, IF($C804="DM", $T804, IF(OR(BB804="Y", BB804="IR"),$AM804,IF(BB804="C", IF($BI804="Y", IF($BA804="C", IF($AF804="N/A", $Q804, $AF804), IF($AF804="N/A", $T804, $AM804)), IF($AG804="N/A", $T804,$AG804)))))))</f>
        <v>0</v>
      </c>
      <c r="BU804" s="16">
        <f>IF(BC804="R", $CA804, IF(OR(BC804="P", BC804="T", BC804="N"), 0, IF($C804="DM", $T804, IF(OR(BC804="Y", BC804="IR"),$AM804,IF(BC804="C", IF($BI804="Y", IF($BA804="C", IF($AF804="N/A", $Q804, $AF804), IF($AF804="N/A", $T804, $AM804)), IF($AG804="N/A", $T804,$AG804)))))))</f>
        <v>0</v>
      </c>
      <c r="BV804" s="16">
        <f>IF(BD804="R", $CA804, IF(OR(BD804="P", BD804="T", BD804="N"), 0, IF($C804="DM", $T804, IF(OR(BD804="Y", BD804="IR"),$AM804,IF(BD804="C", IF($BI804="Y", IF($BA804="C", IF($AF804="N/A", $Q804, $AF804), IF($AF804="N/A", $T804, $AM804)), IF($AG804="N/A", $T804,$AG804)))))))</f>
        <v>0</v>
      </c>
      <c r="BW804" s="16">
        <f>IF(BE804="R", $CA804, IF(OR(BE804="P", BE804="T", BE804="N"), 0, IF($C804="DM", $T804, IF(OR(BE804="Y", BE804="IR"),$AM804,IF(BE804="C", IF($BI804="Y", IF($BA804="C", IF($AF804="N/A", $Q804, $AF804), IF($AF804="N/A", $T804, $AM804)), IF($AG804="N/A", $T804,$AG804)))))))</f>
        <v>0</v>
      </c>
      <c r="BX804" s="16">
        <f>IF(BF804="R", $CA804, IF(OR(BF804="P", BF804="T", BF804="N"), 0, IF($C804="DM", $T804, IF(OR(BF804="Y", BF804="IR"),$AM804,IF(BF804="C", IF($BI804="Y", IF($BA804="C", IF($AF804="N/A", $Q804, $AF804), IF($AF804="N/A", $T804, $AM804)), IF($AG804="N/A", $T804,$AG804)))))))</f>
        <v>0</v>
      </c>
      <c r="BY804" s="16">
        <f>IF(BG804="R", $CA804, IF(OR(BG804="P", BG804="T", BG804="N"), 0, IF($C804="DM", $T804, IF(OR(BG804="Y", BG804="IR"),$AM804,IF(BG804="C", IF($BI804="Y", IF($BA804="C", IF($AF804="N/A", $Q804, $AF804), IF($AF804="N/A", $T804, $AM804)), IF($AG804="N/A", $T804,$AG804)))))))</f>
        <v>0</v>
      </c>
      <c r="BZ804" s="16">
        <f>IF(BH804="R", $CA804, IF(OR(BH804="P", BH804="T", BH804="N"), 0, IF($C804="DM", $T804, IF(OR(BH804="Y", BH804="IR"),$AM804,IF(BH804="C", IF($BI804="Y", IF($BA804="C", IF($AF804="N/A", $Q804, $AF804), IF($AF804="N/A", $T804, $AM804)), IF($AG804="N/A", $T804,$AG804)))))))</f>
        <v>0</v>
      </c>
      <c r="CA804" s="15" t="s">
        <v>75</v>
      </c>
      <c r="CB804" s="16">
        <f>BZ804</f>
        <v>0</v>
      </c>
      <c r="CC804" s="15">
        <f>IF(OR($BH804="T", $BH804="R"), 0, IF($BH804="C", IF($BI804="Y", IF($BA804="C", 0, IF(AF804="N/A", Q804-T804, AF804-AG804)), IF($AF804="N/A", U804, AH804)), AN804))</f>
        <v>1</v>
      </c>
      <c r="CD804" s="15">
        <f>IF(OR($BH804="T", $BH804="R"), 0, IF($BH804="C", IF($BI804="Y", 0, IF($AF804="N/A", V804, AI804)), AO804))</f>
        <v>1</v>
      </c>
      <c r="CE804" s="15" t="str">
        <f>IF(OR($BH804="T", $BH804="R"), 0, IF($BH804="C", IF($BI804="Y", 0, IF($AF804="N/A", W804, AJ804)), AP804))</f>
        <v>N/A</v>
      </c>
      <c r="CF804" s="15" t="str">
        <f>IF(OR($BH804="T", $BH804="R"), 0, IF($BH804="C", IF($BI804="Y", 0, IF($AF804="N/A", X804, AK804)), AQ804))</f>
        <v>N/A</v>
      </c>
      <c r="CG804" t="str">
        <f>IF(AC804="N/A", "S:"&amp;L804&amp;" G:"&amp;M804&amp;" GR:"&amp;Q804, IF(AC804=0, "S:"&amp;L804&amp;" G:"&amp;M804&amp;" GR:"&amp;Q804, "S:"&amp;L804&amp;"/"&amp;AD804&amp;" G:"&amp;AE804&amp;" GR:"&amp;AF804))</f>
        <v>S:1 G:0 GR:0</v>
      </c>
    </row>
    <row r="805" spans="1:85" x14ac:dyDescent="0.25">
      <c r="A805" s="14">
        <v>5148</v>
      </c>
      <c r="B805" s="15" t="s">
        <v>2743</v>
      </c>
      <c r="C805" s="15" t="s">
        <v>62</v>
      </c>
      <c r="D805" s="15" t="s">
        <v>56</v>
      </c>
      <c r="E805" s="15">
        <f>VLOOKUP(B805, 'Rookie Year'!$A$2:$B$55679,2,FALSE)</f>
        <v>2023</v>
      </c>
      <c r="F805" s="15">
        <v>2023</v>
      </c>
      <c r="G805" s="15" t="s">
        <v>40</v>
      </c>
      <c r="H805" s="15" t="s">
        <v>2144</v>
      </c>
      <c r="I805" s="16">
        <v>20</v>
      </c>
      <c r="J805" s="15">
        <v>4</v>
      </c>
      <c r="K805" s="17">
        <f>IF(AND(G805&lt;&gt;"N",R805="N/A"), IF(I805&lt;4, 0, 0.25),IF(I805=1, IF(J805=1,0.25, 0.25), IF(I805&lt;13, 0.25, IF(I805&lt;26, 0.4, IF(I805&lt;51, 0.6, 0.75)))))</f>
        <v>0.25</v>
      </c>
      <c r="L805" s="16">
        <f>I805-M805</f>
        <v>15</v>
      </c>
      <c r="M805" s="16">
        <f>ROUNDUP(I805*K805,0)</f>
        <v>5</v>
      </c>
      <c r="N805" s="16">
        <f>M805*J805</f>
        <v>20</v>
      </c>
      <c r="O805" s="16">
        <v>5</v>
      </c>
      <c r="P805" s="16">
        <v>0</v>
      </c>
      <c r="Q805" s="16">
        <f>N805-O805-P805</f>
        <v>15</v>
      </c>
      <c r="R805" s="15" t="s">
        <v>75</v>
      </c>
      <c r="S805" s="15">
        <f>IF(R805="N/A", J805-($B$1-F805), J805-($B$1-R805))</f>
        <v>3</v>
      </c>
      <c r="T805" s="16">
        <v>15</v>
      </c>
      <c r="U805" s="16">
        <v>0</v>
      </c>
      <c r="V805" s="16">
        <v>0</v>
      </c>
      <c r="W805" s="16" t="str">
        <f>IF($S805&lt;4, "N/A", $M805)</f>
        <v>N/A</v>
      </c>
      <c r="X805" s="16" t="str">
        <f>IF($S805&lt;5, "N/A", $M805)</f>
        <v>N/A</v>
      </c>
      <c r="Y805" s="15" t="str">
        <f>IF(SUM(T805:X805)&lt;&gt;Q805, "CHECK", "OK")</f>
        <v>OK</v>
      </c>
      <c r="Z805" s="15" t="str">
        <f>IF(F805=$B$1, "No", IF(S805=1, "Yes", "No"))</f>
        <v>No</v>
      </c>
      <c r="AA805" s="18" t="str">
        <f>IF(C805="DM", "N/A", IF(Z805="No","N/A",VLOOKUP(B805,'Extension List'!$A$3:$R$1972,18,FALSE)))</f>
        <v>N/A</v>
      </c>
      <c r="AB805" s="15" t="str">
        <f>IF(C805="DM", "N/A", IF(Z805="No","N/A",VLOOKUP(B805,'Extension List'!$A$3:$T$1972,20,FALSE)))</f>
        <v>N/A</v>
      </c>
      <c r="AC805" s="15" t="str">
        <f>IF(AA805="N/A", "N/A", 0)</f>
        <v>N/A</v>
      </c>
      <c r="AD805" s="16" t="str">
        <f>IF(AE805="N/A", "N/A", AA805-AE805)</f>
        <v>N/A</v>
      </c>
      <c r="AE805" s="16" t="str">
        <f>IF(AA805="N/A", "N/A", IF(AC805&gt;0, IF(AA805&lt;13, ROUNDUP(0.25*AA805,0), IF(AA805&lt;26, ROUNDUP(0.4*AA805,0), IF(AA805&lt;51, ROUNDUP(0.6*AA805,0), ROUNDUP(0.75*AA805,0)))), "N/A"))</f>
        <v>N/A</v>
      </c>
      <c r="AF805" s="16" t="str">
        <f>IF(AD805="N/A","N/A", (AE805*AC805)+Q805)</f>
        <v>N/A</v>
      </c>
      <c r="AG805" s="16" t="str">
        <f>IF($AF805="N/A", "N/A", "TBC")</f>
        <v>N/A</v>
      </c>
      <c r="AH805" s="16" t="str">
        <f>IF($AF805="N/A", "N/A", "TBC")</f>
        <v>N/A</v>
      </c>
      <c r="AI805" s="16" t="str">
        <f>IF($AF805="N/A","N/A",IF(AC805&gt;1,"TBC","N/A"))</f>
        <v>N/A</v>
      </c>
      <c r="AJ805" s="16" t="str">
        <f>IF($AF805="N/A","N/A",IF(AC805&gt;2,"TBC","N/A"))</f>
        <v>N/A</v>
      </c>
      <c r="AK805" s="16" t="str">
        <f>IF($AF805="N/A","N/A",IF(AC805&gt;3,"TBC","N/A"))</f>
        <v>N/A</v>
      </c>
      <c r="AL805" s="16" t="str">
        <f>IF(AC805="N/A","N/A",IF(AC805&gt;0,IF(SUM(AG805:AK805)&lt;&gt;AF805,"CHECK","OK"),"N/A"))</f>
        <v>N/A</v>
      </c>
      <c r="AM805" s="16">
        <f>IF(AD805="N/A", L805+T805, L805+AG805)</f>
        <v>30</v>
      </c>
      <c r="AN805" s="16">
        <f>IF(AD805="N/A", IF(U805="N/A", "N/A", L805+U805), AD805+AH805)</f>
        <v>15</v>
      </c>
      <c r="AO805" s="16">
        <f>IF(AD805="N/A", IF(V805="N/A", "N/A", L805+V805), IF(AI805="N/A", "N/A", AD805+AI805))</f>
        <v>15</v>
      </c>
      <c r="AP805" s="16" t="str">
        <f>IF(AD805="N/A", IF(W805="N/A", "N/A", L805+W805), IF(AJ805="N/A", "N/A", AD805+AJ805))</f>
        <v>N/A</v>
      </c>
      <c r="AQ805" s="16" t="str">
        <f>IF(AD805="N/A", IF(X805="N/A", "N/A", L805+X805), IF(AK805="N/A", "N/A", AD805+AK805))</f>
        <v>N/A</v>
      </c>
      <c r="AR805" s="15" t="s">
        <v>40</v>
      </c>
      <c r="AS805" s="15" t="s">
        <v>40</v>
      </c>
      <c r="AT805" s="15" t="s">
        <v>40</v>
      </c>
      <c r="AU805" s="15" t="s">
        <v>40</v>
      </c>
      <c r="AV805" s="15" t="s">
        <v>40</v>
      </c>
      <c r="AW805" s="15" t="s">
        <v>40</v>
      </c>
      <c r="AX805" s="15" t="s">
        <v>40</v>
      </c>
      <c r="AY805" s="15" t="s">
        <v>40</v>
      </c>
      <c r="AZ805" s="15" t="s">
        <v>40</v>
      </c>
      <c r="BA805" s="15" t="s">
        <v>40</v>
      </c>
      <c r="BB805" s="15" t="s">
        <v>40</v>
      </c>
      <c r="BC805" s="15" t="s">
        <v>40</v>
      </c>
      <c r="BD805" s="15" t="s">
        <v>40</v>
      </c>
      <c r="BE805" s="15" t="s">
        <v>40</v>
      </c>
      <c r="BF805" s="15" t="s">
        <v>40</v>
      </c>
      <c r="BG805" s="15" t="s">
        <v>40</v>
      </c>
      <c r="BH805" s="15" t="s">
        <v>40</v>
      </c>
      <c r="BI805" s="15"/>
      <c r="BJ805" s="16">
        <f>IF(AR805="R", $CA805, IF(OR(AR805="P", AR805="T", AR805="N"), 0, IF($C805="DM", $T805, IF(OR(AR805="Y", AR805="IR"),$AM805,IF(AR805="C", IF($BI805="Y", IF($AF805="N/A", $Q805, $AF805), IF($AG805="N/A", $T805,$AG805)))))))</f>
        <v>30</v>
      </c>
      <c r="BK805" s="16">
        <f>IF(AS805="R", $CA805, IF(OR(AS805="P", AS805="T", AS805="N"), 0, IF($C805="DM", $T805, IF(OR(AS805="Y", AS805="IR"),$AM805,IF(AS805="C", IF($BI805="Y", IF($AF805="N/A", $Q805, $AF805), IF($AG805="N/A", $T805,$AG805)))))))</f>
        <v>30</v>
      </c>
      <c r="BL805" s="16">
        <f>IF(AT805="R", $CA805, IF(OR(AT805="P", AT805="T", AT805="N"), 0, IF($C805="DM", $T805, IF(OR(AT805="Y", AT805="IR"),$AM805,IF(AT805="C", IF($BI805="Y", IF($AF805="N/A", $Q805, $AF805), IF($AG805="N/A", $T805,$AG805)))))))</f>
        <v>30</v>
      </c>
      <c r="BM805" s="16">
        <f>IF(AU805="R", $CA805, IF(OR(AU805="P", AU805="T", AU805="N"), 0, IF($C805="DM", $T805, IF(OR(AU805="Y", AU805="IR"),$AM805,IF(AU805="C", IF($BI805="Y", IF($AF805="N/A", $Q805, $AF805), IF($AG805="N/A", $T805,$AG805)))))))</f>
        <v>30</v>
      </c>
      <c r="BN805" s="16">
        <f>IF(AV805="R", $CA805, IF(OR(AV805="P", AV805="T", AV805="N"), 0, IF($C805="DM", $T805, IF(OR(AV805="Y", AV805="IR"),$AM805,IF(AV805="C", IF($BI805="Y", IF($AF805="N/A", $Q805, $AF805), IF($AG805="N/A", $T805,$AG805)))))))</f>
        <v>30</v>
      </c>
      <c r="BO805" s="16">
        <f>IF(AW805="R", $CA805, IF(OR(AW805="P", AW805="T", AW805="N"), 0, IF($C805="DM", $T805, IF(OR(AW805="Y", AW805="IR"),$AM805,IF(AW805="C", IF($BI805="Y", IF($AF805="N/A", $Q805, $AF805), IF($AG805="N/A", $T805,$AG805)))))))</f>
        <v>30</v>
      </c>
      <c r="BP805" s="16">
        <f>IF(AX805="R", $CA805, IF(OR(AX805="P", AX805="T", AX805="N"), 0, IF($C805="DM", $T805, IF(OR(AX805="Y", AX805="IR"),$AM805,IF(AX805="C", IF($BI805="Y", IF($AF805="N/A", $Q805, $AF805), IF($AG805="N/A", $T805,$AG805)))))))</f>
        <v>30</v>
      </c>
      <c r="BQ805" s="16">
        <f>IF(AY805="R", $CA805, IF(OR(AY805="P", AY805="T", AY805="N"), 0, IF($C805="DM", $T805, IF(OR(AY805="Y", AY805="IR"),$AM805,IF(AY805="C", IF($BI805="Y", IF($AF805="N/A", $Q805, $AF805), IF($AG805="N/A", $T805,$AG805)))))))</f>
        <v>30</v>
      </c>
      <c r="BR805" s="16">
        <f>IF(AZ805="R", $CA805, IF(OR(AZ805="P", AZ805="T", AZ805="N"), 0, IF($C805="DM", $T805, IF(OR(AZ805="Y", AZ805="IR"),$AM805,IF(AZ805="C", IF($BI805="Y", IF($AF805="N/A", $Q805, $AF805), IF($AG805="N/A", $T805,$AG805)))))))</f>
        <v>30</v>
      </c>
      <c r="BS805" s="16">
        <f>IF(BA805="R", $CA805, IF(OR(BA805="P", BA805="T", BA805="N"), 0, IF($C805="DM", $T805, IF(OR(BA805="Y", BA805="IR"),$AM805,IF(BA805="C", IF($BI805="Y", IF($AF805="N/A", $Q805, $AF805), IF($AG805="N/A", $T805,$AG805)))))))</f>
        <v>30</v>
      </c>
      <c r="BT805" s="16">
        <f>IF(BB805="R", $CA805, IF(OR(BB805="P", BB805="T", BB805="N"), 0, IF($C805="DM", $T805, IF(OR(BB805="Y", BB805="IR"),$AM805,IF(BB805="C", IF($BI805="Y", IF($BA805="C", IF($AF805="N/A", $Q805, $AF805), IF($AF805="N/A", $T805, $AM805)), IF($AG805="N/A", $T805,$AG805)))))))</f>
        <v>30</v>
      </c>
      <c r="BU805" s="16">
        <f>IF(BC805="R", $CA805, IF(OR(BC805="P", BC805="T", BC805="N"), 0, IF($C805="DM", $T805, IF(OR(BC805="Y", BC805="IR"),$AM805,IF(BC805="C", IF($BI805="Y", IF($BA805="C", IF($AF805="N/A", $Q805, $AF805), IF($AF805="N/A", $T805, $AM805)), IF($AG805="N/A", $T805,$AG805)))))))</f>
        <v>30</v>
      </c>
      <c r="BV805" s="16">
        <f>IF(BD805="R", $CA805, IF(OR(BD805="P", BD805="T", BD805="N"), 0, IF($C805="DM", $T805, IF(OR(BD805="Y", BD805="IR"),$AM805,IF(BD805="C", IF($BI805="Y", IF($BA805="C", IF($AF805="N/A", $Q805, $AF805), IF($AF805="N/A", $T805, $AM805)), IF($AG805="N/A", $T805,$AG805)))))))</f>
        <v>30</v>
      </c>
      <c r="BW805" s="16">
        <f>IF(BE805="R", $CA805, IF(OR(BE805="P", BE805="T", BE805="N"), 0, IF($C805="DM", $T805, IF(OR(BE805="Y", BE805="IR"),$AM805,IF(BE805="C", IF($BI805="Y", IF($BA805="C", IF($AF805="N/A", $Q805, $AF805), IF($AF805="N/A", $T805, $AM805)), IF($AG805="N/A", $T805,$AG805)))))))</f>
        <v>30</v>
      </c>
      <c r="BX805" s="16">
        <f>IF(BF805="R", $CA805, IF(OR(BF805="P", BF805="T", BF805="N"), 0, IF($C805="DM", $T805, IF(OR(BF805="Y", BF805="IR"),$AM805,IF(BF805="C", IF($BI805="Y", IF($BA805="C", IF($AF805="N/A", $Q805, $AF805), IF($AF805="N/A", $T805, $AM805)), IF($AG805="N/A", $T805,$AG805)))))))</f>
        <v>30</v>
      </c>
      <c r="BY805" s="16">
        <f>IF(BG805="R", $CA805, IF(OR(BG805="P", BG805="T", BG805="N"), 0, IF($C805="DM", $T805, IF(OR(BG805="Y", BG805="IR"),$AM805,IF(BG805="C", IF($BI805="Y", IF($BA805="C", IF($AF805="N/A", $Q805, $AF805), IF($AF805="N/A", $T805, $AM805)), IF($AG805="N/A", $T805,$AG805)))))))</f>
        <v>30</v>
      </c>
      <c r="BZ805" s="16">
        <f>IF(BH805="R", $CA805, IF(OR(BH805="P", BH805="T", BH805="N"), 0, IF($C805="DM", $T805, IF(OR(BH805="Y", BH805="IR"),$AM805,IF(BH805="C", IF($BI805="Y", IF($BA805="C", IF($AF805="N/A", $Q805, $AF805), IF($AF805="N/A", $T805, $AM805)), IF($AG805="N/A", $T805,$AG805)))))))</f>
        <v>30</v>
      </c>
      <c r="CA805" s="15" t="s">
        <v>75</v>
      </c>
      <c r="CB805" s="16">
        <f>BZ805</f>
        <v>30</v>
      </c>
      <c r="CC805" s="15">
        <f>IF(OR($BH805="T", $BH805="R"), 0, IF($BH805="C", IF($BI805="Y", IF($BA805="C", 0, IF(AF805="N/A", Q805-T805, AF805-AG805)), IF($AF805="N/A", U805, AH805)), AN805))</f>
        <v>15</v>
      </c>
      <c r="CD805" s="15">
        <f>IF(OR($BH805="T", $BH805="R"), 0, IF($BH805="C", IF($BI805="Y", 0, IF($AF805="N/A", V805, AI805)), AO805))</f>
        <v>15</v>
      </c>
      <c r="CE805" s="15" t="str">
        <f>IF(OR($BH805="T", $BH805="R"), 0, IF($BH805="C", IF($BI805="Y", 0, IF($AF805="N/A", W805, AJ805)), AP805))</f>
        <v>N/A</v>
      </c>
      <c r="CF805" s="15" t="str">
        <f>IF(OR($BH805="T", $BH805="R"), 0, IF($BH805="C", IF($BI805="Y", 0, IF($AF805="N/A", X805, AK805)), AQ805))</f>
        <v>N/A</v>
      </c>
      <c r="CG805" t="str">
        <f>IF(AC805="N/A", "S:"&amp;L805&amp;" G:"&amp;M805&amp;" GR:"&amp;Q805, IF(AC805=0, "S:"&amp;L805&amp;" G:"&amp;M805&amp;" GR:"&amp;Q805, "S:"&amp;L805&amp;"/"&amp;AD805&amp;" G:"&amp;AE805&amp;" GR:"&amp;AF805))</f>
        <v>S:15 G:5 GR:15</v>
      </c>
    </row>
    <row r="806" spans="1:85" x14ac:dyDescent="0.25">
      <c r="A806" s="14">
        <v>5072</v>
      </c>
      <c r="B806" s="15" t="s">
        <v>1493</v>
      </c>
      <c r="C806" s="15" t="s">
        <v>62</v>
      </c>
      <c r="D806" s="15" t="s">
        <v>56</v>
      </c>
      <c r="E806" s="15">
        <f>VLOOKUP(B806, 'Rookie Year'!$A$2:$B$55679,2,FALSE)</f>
        <v>2019</v>
      </c>
      <c r="F806" s="15">
        <v>2023</v>
      </c>
      <c r="G806" s="15" t="s">
        <v>42</v>
      </c>
      <c r="H806" s="15" t="s">
        <v>1928</v>
      </c>
      <c r="I806" s="16">
        <v>24</v>
      </c>
      <c r="J806" s="15">
        <v>3</v>
      </c>
      <c r="K806" s="17">
        <f>IF(AND(G806&lt;&gt;"N",R806="N/A"), IF(I806&lt;4, 0, 0.25),IF(I806=1, IF(J806=1,0.25, 0.25), IF(I806&lt;13, 0.25, IF(I806&lt;26, 0.4, IF(I806&lt;51, 0.6, 0.75)))))</f>
        <v>0.4</v>
      </c>
      <c r="L806" s="16">
        <f>I806-M806</f>
        <v>14</v>
      </c>
      <c r="M806" s="16">
        <f>ROUNDUP(I806*K806,0)</f>
        <v>10</v>
      </c>
      <c r="N806" s="16">
        <f>M806*J806</f>
        <v>30</v>
      </c>
      <c r="O806" s="16">
        <v>30</v>
      </c>
      <c r="P806" s="16">
        <v>0</v>
      </c>
      <c r="Q806" s="16">
        <f>N806-O806-P806</f>
        <v>0</v>
      </c>
      <c r="R806" s="15" t="s">
        <v>75</v>
      </c>
      <c r="S806" s="15">
        <f>IF(R806="N/A", J806-($B$1-F806), J806-($B$1-R806))</f>
        <v>2</v>
      </c>
      <c r="T806" s="16">
        <v>0</v>
      </c>
      <c r="U806" s="16">
        <v>0</v>
      </c>
      <c r="V806" s="16" t="str">
        <f>IF($S806&lt;3, "N/A", $M806)</f>
        <v>N/A</v>
      </c>
      <c r="W806" s="16" t="str">
        <f>IF($S806&lt;4, "N/A", $M806)</f>
        <v>N/A</v>
      </c>
      <c r="X806" s="16" t="str">
        <f>IF($S806&lt;5, "N/A", $M806)</f>
        <v>N/A</v>
      </c>
      <c r="Y806" s="15" t="str">
        <f>IF(SUM(T806:X806)&lt;&gt;Q806, "CHECK", "OK")</f>
        <v>OK</v>
      </c>
      <c r="Z806" s="15" t="str">
        <f>IF(F806=$B$1, "No", IF(S806=1, "Yes", "No"))</f>
        <v>No</v>
      </c>
      <c r="AA806" s="18" t="str">
        <f>IF(C806="DM", "N/A", IF(Z806="No","N/A",VLOOKUP(B806,'Extension List'!$A$3:$R$1972,18,FALSE)))</f>
        <v>N/A</v>
      </c>
      <c r="AB806" s="15" t="str">
        <f>IF(C806="DM", "N/A", IF(Z806="No","N/A",VLOOKUP(B806,'Extension List'!$A$3:$T$1972,20,FALSE)))</f>
        <v>N/A</v>
      </c>
      <c r="AC806" s="15" t="str">
        <f>IF(AA806="N/A", "N/A", 0)</f>
        <v>N/A</v>
      </c>
      <c r="AD806" s="16" t="str">
        <f>IF(AE806="N/A", "N/A", AA806-AE806)</f>
        <v>N/A</v>
      </c>
      <c r="AE806" s="16" t="str">
        <f>IF(AA806="N/A", "N/A", IF(AC806&gt;0, IF(AA806&lt;13, ROUNDUP(0.25*AA806,0), IF(AA806&lt;26, ROUNDUP(0.4*AA806,0), IF(AA806&lt;51, ROUNDUP(0.6*AA806,0), ROUNDUP(0.75*AA806,0)))), "N/A"))</f>
        <v>N/A</v>
      </c>
      <c r="AF806" s="16" t="str">
        <f>IF(AD806="N/A","N/A", (AE806*AC806)+Q806)</f>
        <v>N/A</v>
      </c>
      <c r="AG806" s="16" t="str">
        <f>IF($AF806="N/A", "N/A", "TBC")</f>
        <v>N/A</v>
      </c>
      <c r="AH806" s="16" t="str">
        <f>IF($AF806="N/A", "N/A", "TBC")</f>
        <v>N/A</v>
      </c>
      <c r="AI806" s="16" t="str">
        <f>IF($AF806="N/A","N/A",IF(AC806&gt;1,"TBC","N/A"))</f>
        <v>N/A</v>
      </c>
      <c r="AJ806" s="16" t="str">
        <f>IF($AF806="N/A","N/A",IF(AC806&gt;2,"TBC","N/A"))</f>
        <v>N/A</v>
      </c>
      <c r="AK806" s="16" t="str">
        <f>IF($AF806="N/A","N/A",IF(AC806&gt;3,"TBC","N/A"))</f>
        <v>N/A</v>
      </c>
      <c r="AL806" s="16" t="str">
        <f>IF(AC806="N/A","N/A",IF(AC806&gt;0,IF(SUM(AG806:AK806)&lt;&gt;AF806,"CHECK","OK"),"N/A"))</f>
        <v>N/A</v>
      </c>
      <c r="AM806" s="16">
        <f>IF(AD806="N/A", L806+T806, L806+AG806)</f>
        <v>14</v>
      </c>
      <c r="AN806" s="16">
        <f>IF(AD806="N/A", IF(U806="N/A", "N/A", L806+U806), AD806+AH806)</f>
        <v>14</v>
      </c>
      <c r="AO806" s="16" t="str">
        <f>IF(AD806="N/A", IF(V806="N/A", "N/A", L806+V806), IF(AI806="N/A", "N/A", AD806+AI806))</f>
        <v>N/A</v>
      </c>
      <c r="AP806" s="16" t="str">
        <f>IF(AD806="N/A", IF(W806="N/A", "N/A", L806+W806), IF(AJ806="N/A", "N/A", AD806+AJ806))</f>
        <v>N/A</v>
      </c>
      <c r="AQ806" s="16" t="str">
        <f>IF(AD806="N/A", IF(X806="N/A", "N/A", L806+X806), IF(AK806="N/A", "N/A", AD806+AK806))</f>
        <v>N/A</v>
      </c>
      <c r="AR806" s="15" t="s">
        <v>44</v>
      </c>
      <c r="AS806" s="15" t="s">
        <v>44</v>
      </c>
      <c r="AT806" s="15" t="s">
        <v>44</v>
      </c>
      <c r="AU806" s="15" t="s">
        <v>44</v>
      </c>
      <c r="AV806" s="15" t="s">
        <v>44</v>
      </c>
      <c r="AW806" s="15" t="s">
        <v>44</v>
      </c>
      <c r="AX806" s="15" t="s">
        <v>44</v>
      </c>
      <c r="AY806" s="15" t="s">
        <v>44</v>
      </c>
      <c r="AZ806" s="15" t="s">
        <v>44</v>
      </c>
      <c r="BA806" s="15" t="s">
        <v>44</v>
      </c>
      <c r="BB806" s="15" t="s">
        <v>44</v>
      </c>
      <c r="BC806" s="15" t="s">
        <v>44</v>
      </c>
      <c r="BD806" s="15" t="s">
        <v>44</v>
      </c>
      <c r="BE806" s="15" t="s">
        <v>44</v>
      </c>
      <c r="BF806" s="15" t="s">
        <v>44</v>
      </c>
      <c r="BG806" s="15" t="s">
        <v>44</v>
      </c>
      <c r="BH806" s="15" t="s">
        <v>44</v>
      </c>
      <c r="BI806" s="15"/>
      <c r="BJ806" s="16">
        <f>IF(AR806="R", $CA806, IF(OR(AR806="P", AR806="T", AR806="N"), 0, IF($C806="DM", $T806, IF(OR(AR806="Y", AR806="IR"),$AM806,IF(AR806="C", IF($BI806="Y", IF($AF806="N/A", $Q806, $AF806), IF($AG806="N/A", $T806,$AG806)))))))</f>
        <v>0</v>
      </c>
      <c r="BK806" s="16">
        <f>IF(AS806="R", $CA806, IF(OR(AS806="P", AS806="T", AS806="N"), 0, IF($C806="DM", $T806, IF(OR(AS806="Y", AS806="IR"),$AM806,IF(AS806="C", IF($BI806="Y", IF($AF806="N/A", $Q806, $AF806), IF($AG806="N/A", $T806,$AG806)))))))</f>
        <v>0</v>
      </c>
      <c r="BL806" s="16">
        <f>IF(AT806="R", $CA806, IF(OR(AT806="P", AT806="T", AT806="N"), 0, IF($C806="DM", $T806, IF(OR(AT806="Y", AT806="IR"),$AM806,IF(AT806="C", IF($BI806="Y", IF($AF806="N/A", $Q806, $AF806), IF($AG806="N/A", $T806,$AG806)))))))</f>
        <v>0</v>
      </c>
      <c r="BM806" s="16">
        <f>IF(AU806="R", $CA806, IF(OR(AU806="P", AU806="T", AU806="N"), 0, IF($C806="DM", $T806, IF(OR(AU806="Y", AU806="IR"),$AM806,IF(AU806="C", IF($BI806="Y", IF($AF806="N/A", $Q806, $AF806), IF($AG806="N/A", $T806,$AG806)))))))</f>
        <v>0</v>
      </c>
      <c r="BN806" s="16">
        <f>IF(AV806="R", $CA806, IF(OR(AV806="P", AV806="T", AV806="N"), 0, IF($C806="DM", $T806, IF(OR(AV806="Y", AV806="IR"),$AM806,IF(AV806="C", IF($BI806="Y", IF($AF806="N/A", $Q806, $AF806), IF($AG806="N/A", $T806,$AG806)))))))</f>
        <v>0</v>
      </c>
      <c r="BO806" s="16">
        <f>IF(AW806="R", $CA806, IF(OR(AW806="P", AW806="T", AW806="N"), 0, IF($C806="DM", $T806, IF(OR(AW806="Y", AW806="IR"),$AM806,IF(AW806="C", IF($BI806="Y", IF($AF806="N/A", $Q806, $AF806), IF($AG806="N/A", $T806,$AG806)))))))</f>
        <v>0</v>
      </c>
      <c r="BP806" s="16">
        <f>IF(AX806="R", $CA806, IF(OR(AX806="P", AX806="T", AX806="N"), 0, IF($C806="DM", $T806, IF(OR(AX806="Y", AX806="IR"),$AM806,IF(AX806="C", IF($BI806="Y", IF($AF806="N/A", $Q806, $AF806), IF($AG806="N/A", $T806,$AG806)))))))</f>
        <v>0</v>
      </c>
      <c r="BQ806" s="16">
        <f>IF(AY806="R", $CA806, IF(OR(AY806="P", AY806="T", AY806="N"), 0, IF($C806="DM", $T806, IF(OR(AY806="Y", AY806="IR"),$AM806,IF(AY806="C", IF($BI806="Y", IF($AF806="N/A", $Q806, $AF806), IF($AG806="N/A", $T806,$AG806)))))))</f>
        <v>0</v>
      </c>
      <c r="BR806" s="16">
        <f>IF(AZ806="R", $CA806, IF(OR(AZ806="P", AZ806="T", AZ806="N"), 0, IF($C806="DM", $T806, IF(OR(AZ806="Y", AZ806="IR"),$AM806,IF(AZ806="C", IF($BI806="Y", IF($AF806="N/A", $Q806, $AF806), IF($AG806="N/A", $T806,$AG806)))))))</f>
        <v>0</v>
      </c>
      <c r="BS806" s="16">
        <f>IF(BA806="R", $CA806, IF(OR(BA806="P", BA806="T", BA806="N"), 0, IF($C806="DM", $T806, IF(OR(BA806="Y", BA806="IR"),$AM806,IF(BA806="C", IF($BI806="Y", IF($AF806="N/A", $Q806, $AF806), IF($AG806="N/A", $T806,$AG806)))))))</f>
        <v>0</v>
      </c>
      <c r="BT806" s="16">
        <f>IF(BB806="R", $CA806, IF(OR(BB806="P", BB806="T", BB806="N"), 0, IF($C806="DM", $T806, IF(OR(BB806="Y", BB806="IR"),$AM806,IF(BB806="C", IF($BI806="Y", IF($BA806="C", IF($AF806="N/A", $Q806, $AF806), IF($AF806="N/A", $T806, $AM806)), IF($AG806="N/A", $T806,$AG806)))))))</f>
        <v>0</v>
      </c>
      <c r="BU806" s="16">
        <f>IF(BC806="R", $CA806, IF(OR(BC806="P", BC806="T", BC806="N"), 0, IF($C806="DM", $T806, IF(OR(BC806="Y", BC806="IR"),$AM806,IF(BC806="C", IF($BI806="Y", IF($BA806="C", IF($AF806="N/A", $Q806, $AF806), IF($AF806="N/A", $T806, $AM806)), IF($AG806="N/A", $T806,$AG806)))))))</f>
        <v>0</v>
      </c>
      <c r="BV806" s="16">
        <f>IF(BD806="R", $CA806, IF(OR(BD806="P", BD806="T", BD806="N"), 0, IF($C806="DM", $T806, IF(OR(BD806="Y", BD806="IR"),$AM806,IF(BD806="C", IF($BI806="Y", IF($BA806="C", IF($AF806="N/A", $Q806, $AF806), IF($AF806="N/A", $T806, $AM806)), IF($AG806="N/A", $T806,$AG806)))))))</f>
        <v>0</v>
      </c>
      <c r="BW806" s="16">
        <f>IF(BE806="R", $CA806, IF(OR(BE806="P", BE806="T", BE806="N"), 0, IF($C806="DM", $T806, IF(OR(BE806="Y", BE806="IR"),$AM806,IF(BE806="C", IF($BI806="Y", IF($BA806="C", IF($AF806="N/A", $Q806, $AF806), IF($AF806="N/A", $T806, $AM806)), IF($AG806="N/A", $T806,$AG806)))))))</f>
        <v>0</v>
      </c>
      <c r="BX806" s="16">
        <f>IF(BF806="R", $CA806, IF(OR(BF806="P", BF806="T", BF806="N"), 0, IF($C806="DM", $T806, IF(OR(BF806="Y", BF806="IR"),$AM806,IF(BF806="C", IF($BI806="Y", IF($BA806="C", IF($AF806="N/A", $Q806, $AF806), IF($AF806="N/A", $T806, $AM806)), IF($AG806="N/A", $T806,$AG806)))))))</f>
        <v>0</v>
      </c>
      <c r="BY806" s="16">
        <f>IF(BG806="R", $CA806, IF(OR(BG806="P", BG806="T", BG806="N"), 0, IF($C806="DM", $T806, IF(OR(BG806="Y", BG806="IR"),$AM806,IF(BG806="C", IF($BI806="Y", IF($BA806="C", IF($AF806="N/A", $Q806, $AF806), IF($AF806="N/A", $T806, $AM806)), IF($AG806="N/A", $T806,$AG806)))))))</f>
        <v>0</v>
      </c>
      <c r="BZ806" s="16">
        <f>IF(BH806="R", $CA806, IF(OR(BH806="P", BH806="T", BH806="N"), 0, IF($C806="DM", $T806, IF(OR(BH806="Y", BH806="IR"),$AM806,IF(BH806="C", IF($BI806="Y", IF($BA806="C", IF($AF806="N/A", $Q806, $AF806), IF($AF806="N/A", $T806, $AM806)), IF($AG806="N/A", $T806,$AG806)))))))</f>
        <v>0</v>
      </c>
      <c r="CA806" s="15" t="s">
        <v>75</v>
      </c>
      <c r="CB806" s="16">
        <f>BZ806</f>
        <v>0</v>
      </c>
      <c r="CC806" s="15">
        <f>IF(OR($BH806="T", $BH806="R"), 0, IF($BH806="C", IF($BI806="Y", IF($BA806="C", 0, IF(AF806="N/A", Q806-T806, AF806-AG806)), IF($AF806="N/A", U806, AH806)), AN806))</f>
        <v>0</v>
      </c>
      <c r="CD806" s="15" t="str">
        <f>IF(OR($BH806="T", $BH806="R"), 0, IF($BH806="C", IF($BI806="Y", 0, IF($AF806="N/A", V806, AI806)), AO806))</f>
        <v>N/A</v>
      </c>
      <c r="CE806" s="15" t="str">
        <f>IF(OR($BH806="T", $BH806="R"), 0, IF($BH806="C", IF($BI806="Y", 0, IF($AF806="N/A", W806, AJ806)), AP806))</f>
        <v>N/A</v>
      </c>
      <c r="CF806" s="15" t="str">
        <f>IF(OR($BH806="T", $BH806="R"), 0, IF($BH806="C", IF($BI806="Y", 0, IF($AF806="N/A", X806, AK806)), AQ806))</f>
        <v>N/A</v>
      </c>
      <c r="CG806" t="str">
        <f>IF(AC806="N/A", "S:"&amp;L806&amp;" G:"&amp;M806&amp;" GR:"&amp;Q806, IF(AC806=0, "S:"&amp;L806&amp;" G:"&amp;M806&amp;" GR:"&amp;Q806, "S:"&amp;L806&amp;"/"&amp;AD806&amp;" G:"&amp;AE806&amp;" GR:"&amp;AF806))</f>
        <v>S:14 G:10 GR:0</v>
      </c>
    </row>
    <row r="807" spans="1:85" x14ac:dyDescent="0.25">
      <c r="A807" s="14">
        <v>4730</v>
      </c>
      <c r="B807" s="15" t="s">
        <v>2563</v>
      </c>
      <c r="C807" s="15" t="s">
        <v>62</v>
      </c>
      <c r="D807" s="15" t="s">
        <v>56</v>
      </c>
      <c r="E807" s="15">
        <f>VLOOKUP(B807, 'Rookie Year'!$A$2:$B$55679,2,FALSE)</f>
        <v>2022</v>
      </c>
      <c r="F807" s="15">
        <v>2022</v>
      </c>
      <c r="G807" s="15" t="s">
        <v>40</v>
      </c>
      <c r="H807" s="15" t="s">
        <v>2161</v>
      </c>
      <c r="I807" s="16">
        <v>8</v>
      </c>
      <c r="J807" s="15">
        <v>4</v>
      </c>
      <c r="K807" s="17">
        <f>IF(AND(G807&lt;&gt;"N",R807="N/A"), IF(I807&lt;4, 0, 0.25),IF(I807=1, IF(J807=1,0.25, 0.25), IF(I807&lt;13, 0.25, IF(I807&lt;26, 0.4, IF(I807&lt;51, 0.6, 0.75)))))</f>
        <v>0.25</v>
      </c>
      <c r="L807" s="16">
        <f>I807-M807</f>
        <v>6</v>
      </c>
      <c r="M807" s="16">
        <f>ROUNDUP(I807*K807,0)</f>
        <v>2</v>
      </c>
      <c r="N807" s="16">
        <f>M807*J807</f>
        <v>8</v>
      </c>
      <c r="O807" s="16">
        <v>8</v>
      </c>
      <c r="P807" s="16">
        <v>0</v>
      </c>
      <c r="Q807" s="16">
        <f>N807-O807-P807</f>
        <v>0</v>
      </c>
      <c r="R807" s="15" t="s">
        <v>75</v>
      </c>
      <c r="S807" s="15">
        <f>IF(R807="N/A", J807-($B$1-F807), J807-($B$1-R807))</f>
        <v>2</v>
      </c>
      <c r="T807" s="16">
        <v>0</v>
      </c>
      <c r="U807" s="16">
        <v>0</v>
      </c>
      <c r="V807" s="16" t="str">
        <f>IF($S807&lt;3, "N/A", $M807)</f>
        <v>N/A</v>
      </c>
      <c r="W807" s="16" t="str">
        <f>IF($S807&lt;4, "N/A", $M807)</f>
        <v>N/A</v>
      </c>
      <c r="X807" s="16" t="str">
        <f>IF($S807&lt;5, "N/A", $M807)</f>
        <v>N/A</v>
      </c>
      <c r="Y807" s="15" t="str">
        <f>IF(SUM(T807:X807)&lt;&gt;Q807, "CHECK", "OK")</f>
        <v>OK</v>
      </c>
      <c r="Z807" s="15" t="str">
        <f>IF(F807=$B$1, "No", IF(S807=1, "Yes", "No"))</f>
        <v>No</v>
      </c>
      <c r="AA807" s="18" t="str">
        <f>IF(C807="DM", "N/A", IF(Z807="No","N/A",VLOOKUP(B807,'Extension List'!$A$3:$R$1972,18,FALSE)))</f>
        <v>N/A</v>
      </c>
      <c r="AB807" s="15" t="str">
        <f>IF(C807="DM", "N/A", IF(Z807="No","N/A",VLOOKUP(B807,'Extension List'!$A$3:$T$1972,20,FALSE)))</f>
        <v>N/A</v>
      </c>
      <c r="AC807" s="15" t="str">
        <f>IF(AA807="N/A", "N/A", 0)</f>
        <v>N/A</v>
      </c>
      <c r="AD807" s="16" t="str">
        <f>IF(AE807="N/A", "N/A", AA807-AE807)</f>
        <v>N/A</v>
      </c>
      <c r="AE807" s="16" t="str">
        <f>IF(AA807="N/A", "N/A", IF(AC807&gt;0, IF(AA807&lt;13, ROUNDUP(0.25*AA807,0), IF(AA807&lt;26, ROUNDUP(0.4*AA807,0), IF(AA807&lt;51, ROUNDUP(0.6*AA807,0), ROUNDUP(0.75*AA807,0)))), "N/A"))</f>
        <v>N/A</v>
      </c>
      <c r="AF807" s="16" t="str">
        <f>IF(AD807="N/A","N/A", (AE807*AC807)+Q807)</f>
        <v>N/A</v>
      </c>
      <c r="AG807" s="16" t="str">
        <f>IF($AF807="N/A", "N/A", "TBC")</f>
        <v>N/A</v>
      </c>
      <c r="AH807" s="16" t="str">
        <f>IF($AF807="N/A", "N/A", "TBC")</f>
        <v>N/A</v>
      </c>
      <c r="AI807" s="16" t="str">
        <f>IF($AF807="N/A","N/A",IF(AC807&gt;1,"TBC","N/A"))</f>
        <v>N/A</v>
      </c>
      <c r="AJ807" s="16" t="str">
        <f>IF($AF807="N/A","N/A",IF(AC807&gt;2,"TBC","N/A"))</f>
        <v>N/A</v>
      </c>
      <c r="AK807" s="16" t="str">
        <f>IF($AF807="N/A","N/A",IF(AC807&gt;3,"TBC","N/A"))</f>
        <v>N/A</v>
      </c>
      <c r="AL807" s="16" t="str">
        <f>IF(AC807="N/A","N/A",IF(AC807&gt;0,IF(SUM(AG807:AK807)&lt;&gt;AF807,"CHECK","OK"),"N/A"))</f>
        <v>N/A</v>
      </c>
      <c r="AM807" s="16">
        <f>IF(AD807="N/A", L807+T807, L807+AG807)</f>
        <v>6</v>
      </c>
      <c r="AN807" s="16">
        <f>IF(AD807="N/A", IF(U807="N/A", "N/A", L807+U807), AD807+AH807)</f>
        <v>6</v>
      </c>
      <c r="AO807" s="16" t="str">
        <f>IF(AD807="N/A", IF(V807="N/A", "N/A", L807+V807), IF(AI807="N/A", "N/A", AD807+AI807))</f>
        <v>N/A</v>
      </c>
      <c r="AP807" s="16" t="str">
        <f>IF(AD807="N/A", IF(W807="N/A", "N/A", L807+W807), IF(AJ807="N/A", "N/A", AD807+AJ807))</f>
        <v>N/A</v>
      </c>
      <c r="AQ807" s="16" t="str">
        <f>IF(AD807="N/A", IF(X807="N/A", "N/A", L807+X807), IF(AK807="N/A", "N/A", AD807+AK807))</f>
        <v>N/A</v>
      </c>
      <c r="AR807" s="15" t="s">
        <v>40</v>
      </c>
      <c r="AS807" s="15" t="s">
        <v>40</v>
      </c>
      <c r="AT807" s="15" t="s">
        <v>40</v>
      </c>
      <c r="AU807" s="15" t="s">
        <v>40</v>
      </c>
      <c r="AV807" s="15" t="s">
        <v>40</v>
      </c>
      <c r="AW807" s="15" t="s">
        <v>40</v>
      </c>
      <c r="AX807" s="15" t="s">
        <v>40</v>
      </c>
      <c r="AY807" s="15" t="s">
        <v>40</v>
      </c>
      <c r="AZ807" s="15" t="s">
        <v>40</v>
      </c>
      <c r="BA807" s="15" t="s">
        <v>40</v>
      </c>
      <c r="BB807" s="15" t="s">
        <v>40</v>
      </c>
      <c r="BC807" s="15" t="s">
        <v>40</v>
      </c>
      <c r="BD807" s="15" t="s">
        <v>40</v>
      </c>
      <c r="BE807" s="15" t="s">
        <v>40</v>
      </c>
      <c r="BF807" s="15" t="s">
        <v>40</v>
      </c>
      <c r="BG807" s="15" t="s">
        <v>40</v>
      </c>
      <c r="BH807" s="15" t="s">
        <v>40</v>
      </c>
      <c r="BI807" s="15"/>
      <c r="BJ807" s="16">
        <f>IF(AR807="R", $CA807, IF(OR(AR807="P", AR807="T", AR807="N"), 0, IF($C807="DM", $T807, IF(OR(AR807="Y", AR807="IR"),$AM807,IF(AR807="C", IF($BI807="Y", IF($AF807="N/A", $Q807, $AF807), IF($AG807="N/A", $T807,$AG807)))))))</f>
        <v>6</v>
      </c>
      <c r="BK807" s="16">
        <f>IF(AS807="R", $CA807, IF(OR(AS807="P", AS807="T", AS807="N"), 0, IF($C807="DM", $T807, IF(OR(AS807="Y", AS807="IR"),$AM807,IF(AS807="C", IF($BI807="Y", IF($AF807="N/A", $Q807, $AF807), IF($AG807="N/A", $T807,$AG807)))))))</f>
        <v>6</v>
      </c>
      <c r="BL807" s="16">
        <f>IF(AT807="R", $CA807, IF(OR(AT807="P", AT807="T", AT807="N"), 0, IF($C807="DM", $T807, IF(OR(AT807="Y", AT807="IR"),$AM807,IF(AT807="C", IF($BI807="Y", IF($AF807="N/A", $Q807, $AF807), IF($AG807="N/A", $T807,$AG807)))))))</f>
        <v>6</v>
      </c>
      <c r="BM807" s="16">
        <f>IF(AU807="R", $CA807, IF(OR(AU807="P", AU807="T", AU807="N"), 0, IF($C807="DM", $T807, IF(OR(AU807="Y", AU807="IR"),$AM807,IF(AU807="C", IF($BI807="Y", IF($AF807="N/A", $Q807, $AF807), IF($AG807="N/A", $T807,$AG807)))))))</f>
        <v>6</v>
      </c>
      <c r="BN807" s="16">
        <f>IF(AV807="R", $CA807, IF(OR(AV807="P", AV807="T", AV807="N"), 0, IF($C807="DM", $T807, IF(OR(AV807="Y", AV807="IR"),$AM807,IF(AV807="C", IF($BI807="Y", IF($AF807="N/A", $Q807, $AF807), IF($AG807="N/A", $T807,$AG807)))))))</f>
        <v>6</v>
      </c>
      <c r="BO807" s="16">
        <f>IF(AW807="R", $CA807, IF(OR(AW807="P", AW807="T", AW807="N"), 0, IF($C807="DM", $T807, IF(OR(AW807="Y", AW807="IR"),$AM807,IF(AW807="C", IF($BI807="Y", IF($AF807="N/A", $Q807, $AF807), IF($AG807="N/A", $T807,$AG807)))))))</f>
        <v>6</v>
      </c>
      <c r="BP807" s="16">
        <f>IF(AX807="R", $CA807, IF(OR(AX807="P", AX807="T", AX807="N"), 0, IF($C807="DM", $T807, IF(OR(AX807="Y", AX807="IR"),$AM807,IF(AX807="C", IF($BI807="Y", IF($AF807="N/A", $Q807, $AF807), IF($AG807="N/A", $T807,$AG807)))))))</f>
        <v>6</v>
      </c>
      <c r="BQ807" s="16">
        <f>IF(AY807="R", $CA807, IF(OR(AY807="P", AY807="T", AY807="N"), 0, IF($C807="DM", $T807, IF(OR(AY807="Y", AY807="IR"),$AM807,IF(AY807="C", IF($BI807="Y", IF($AF807="N/A", $Q807, $AF807), IF($AG807="N/A", $T807,$AG807)))))))</f>
        <v>6</v>
      </c>
      <c r="BR807" s="16">
        <f>IF(AZ807="R", $CA807, IF(OR(AZ807="P", AZ807="T", AZ807="N"), 0, IF($C807="DM", $T807, IF(OR(AZ807="Y", AZ807="IR"),$AM807,IF(AZ807="C", IF($BI807="Y", IF($AF807="N/A", $Q807, $AF807), IF($AG807="N/A", $T807,$AG807)))))))</f>
        <v>6</v>
      </c>
      <c r="BS807" s="16">
        <f>IF(BA807="R", $CA807, IF(OR(BA807="P", BA807="T", BA807="N"), 0, IF($C807="DM", $T807, IF(OR(BA807="Y", BA807="IR"),$AM807,IF(BA807="C", IF($BI807="Y", IF($AF807="N/A", $Q807, $AF807), IF($AG807="N/A", $T807,$AG807)))))))</f>
        <v>6</v>
      </c>
      <c r="BT807" s="16">
        <f>IF(BB807="R", $CA807, IF(OR(BB807="P", BB807="T", BB807="N"), 0, IF($C807="DM", $T807, IF(OR(BB807="Y", BB807="IR"),$AM807,IF(BB807="C", IF($BI807="Y", IF($BA807="C", IF($AF807="N/A", $Q807, $AF807), IF($AF807="N/A", $T807, $AM807)), IF($AG807="N/A", $T807,$AG807)))))))</f>
        <v>6</v>
      </c>
      <c r="BU807" s="16">
        <f>IF(BC807="R", $CA807, IF(OR(BC807="P", BC807="T", BC807="N"), 0, IF($C807="DM", $T807, IF(OR(BC807="Y", BC807="IR"),$AM807,IF(BC807="C", IF($BI807="Y", IF($BA807="C", IF($AF807="N/A", $Q807, $AF807), IF($AF807="N/A", $T807, $AM807)), IF($AG807="N/A", $T807,$AG807)))))))</f>
        <v>6</v>
      </c>
      <c r="BV807" s="16">
        <f>IF(BD807="R", $CA807, IF(OR(BD807="P", BD807="T", BD807="N"), 0, IF($C807="DM", $T807, IF(OR(BD807="Y", BD807="IR"),$AM807,IF(BD807="C", IF($BI807="Y", IF($BA807="C", IF($AF807="N/A", $Q807, $AF807), IF($AF807="N/A", $T807, $AM807)), IF($AG807="N/A", $T807,$AG807)))))))</f>
        <v>6</v>
      </c>
      <c r="BW807" s="16">
        <f>IF(BE807="R", $CA807, IF(OR(BE807="P", BE807="T", BE807="N"), 0, IF($C807="DM", $T807, IF(OR(BE807="Y", BE807="IR"),$AM807,IF(BE807="C", IF($BI807="Y", IF($BA807="C", IF($AF807="N/A", $Q807, $AF807), IF($AF807="N/A", $T807, $AM807)), IF($AG807="N/A", $T807,$AG807)))))))</f>
        <v>6</v>
      </c>
      <c r="BX807" s="16">
        <f>IF(BF807="R", $CA807, IF(OR(BF807="P", BF807="T", BF807="N"), 0, IF($C807="DM", $T807, IF(OR(BF807="Y", BF807="IR"),$AM807,IF(BF807="C", IF($BI807="Y", IF($BA807="C", IF($AF807="N/A", $Q807, $AF807), IF($AF807="N/A", $T807, $AM807)), IF($AG807="N/A", $T807,$AG807)))))))</f>
        <v>6</v>
      </c>
      <c r="BY807" s="16">
        <f>IF(BG807="R", $CA807, IF(OR(BG807="P", BG807="T", BG807="N"), 0, IF($C807="DM", $T807, IF(OR(BG807="Y", BG807="IR"),$AM807,IF(BG807="C", IF($BI807="Y", IF($BA807="C", IF($AF807="N/A", $Q807, $AF807), IF($AF807="N/A", $T807, $AM807)), IF($AG807="N/A", $T807,$AG807)))))))</f>
        <v>6</v>
      </c>
      <c r="BZ807" s="16">
        <f>IF(BH807="R", $CA807, IF(OR(BH807="P", BH807="T", BH807="N"), 0, IF($C807="DM", $T807, IF(OR(BH807="Y", BH807="IR"),$AM807,IF(BH807="C", IF($BI807="Y", IF($BA807="C", IF($AF807="N/A", $Q807, $AF807), IF($AF807="N/A", $T807, $AM807)), IF($AG807="N/A", $T807,$AG807)))))))</f>
        <v>6</v>
      </c>
      <c r="CA807" s="15" t="s">
        <v>75</v>
      </c>
      <c r="CB807" s="16">
        <f>BZ807</f>
        <v>6</v>
      </c>
      <c r="CC807" s="15">
        <f>IF(OR($BH807="T", $BH807="R"), 0, IF($BH807="C", IF($BI807="Y", IF($BA807="C", 0, IF(AF807="N/A", Q807-T807, AF807-AG807)), IF($AF807="N/A", U807, AH807)), AN807))</f>
        <v>6</v>
      </c>
      <c r="CD807" s="15" t="str">
        <f>IF(OR($BH807="T", $BH807="R"), 0, IF($BH807="C", IF($BI807="Y", 0, IF($AF807="N/A", V807, AI807)), AO807))</f>
        <v>N/A</v>
      </c>
      <c r="CE807" s="15" t="str">
        <f>IF(OR($BH807="T", $BH807="R"), 0, IF($BH807="C", IF($BI807="Y", 0, IF($AF807="N/A", W807, AJ807)), AP807))</f>
        <v>N/A</v>
      </c>
      <c r="CF807" s="15" t="str">
        <f>IF(OR($BH807="T", $BH807="R"), 0, IF($BH807="C", IF($BI807="Y", 0, IF($AF807="N/A", X807, AK807)), AQ807))</f>
        <v>N/A</v>
      </c>
      <c r="CG807" t="str">
        <f>IF(AC807="N/A", "S:"&amp;L807&amp;" G:"&amp;M807&amp;" GR:"&amp;Q807, IF(AC807=0, "S:"&amp;L807&amp;" G:"&amp;M807&amp;" GR:"&amp;Q807, "S:"&amp;L807&amp;"/"&amp;AD807&amp;" G:"&amp;AE807&amp;" GR:"&amp;AF807))</f>
        <v>S:6 G:2 GR:0</v>
      </c>
    </row>
    <row r="808" spans="1:85" x14ac:dyDescent="0.25">
      <c r="A808" s="14">
        <v>4953</v>
      </c>
      <c r="B808" s="15" t="s">
        <v>2596</v>
      </c>
      <c r="C808" s="15" t="s">
        <v>62</v>
      </c>
      <c r="D808" s="15" t="s">
        <v>56</v>
      </c>
      <c r="E808" s="15">
        <f>VLOOKUP(B808, 'Rookie Year'!$A$2:$B$55679,2,FALSE)</f>
        <v>2022</v>
      </c>
      <c r="F808" s="15">
        <v>2022</v>
      </c>
      <c r="G808" s="15" t="s">
        <v>40</v>
      </c>
      <c r="H808" s="15" t="s">
        <v>2195</v>
      </c>
      <c r="I808" s="16">
        <v>1</v>
      </c>
      <c r="J808" s="15">
        <v>3</v>
      </c>
      <c r="K808" s="17">
        <f>IF(AND(G808&lt;&gt;"N",R808="N/A"), IF(I808&lt;4, 0, 0.25),IF(I808=1, IF(J808=1,0.25, 0.25), IF(I808&lt;13, 0.25, IF(I808&lt;26, 0.4, IF(I808&lt;51, 0.6, 0.75)))))</f>
        <v>0</v>
      </c>
      <c r="L808" s="16">
        <f>I808-M808</f>
        <v>1</v>
      </c>
      <c r="M808" s="16">
        <f>ROUNDUP(I808*K808,0)</f>
        <v>0</v>
      </c>
      <c r="N808" s="16">
        <f>M808*J808</f>
        <v>0</v>
      </c>
      <c r="O808" s="16">
        <v>0</v>
      </c>
      <c r="P808" s="16">
        <v>0</v>
      </c>
      <c r="Q808" s="16">
        <f>N808-O808-P808</f>
        <v>0</v>
      </c>
      <c r="R808" s="15" t="s">
        <v>75</v>
      </c>
      <c r="S808" s="15">
        <f>IF(R808="N/A", J808-($B$1-F808), J808-($B$1-R808))</f>
        <v>1</v>
      </c>
      <c r="T808" s="16">
        <v>0</v>
      </c>
      <c r="U808" s="16" t="str">
        <f>IF($S808&lt;2, "N/A", $M808)</f>
        <v>N/A</v>
      </c>
      <c r="V808" s="16" t="str">
        <f>IF($S808&lt;3, "N/A", $M808)</f>
        <v>N/A</v>
      </c>
      <c r="W808" s="16" t="str">
        <f>IF($S808&lt;4, "N/A", $M808)</f>
        <v>N/A</v>
      </c>
      <c r="X808" s="16" t="str">
        <f>IF($S808&lt;5, "N/A", $M808)</f>
        <v>N/A</v>
      </c>
      <c r="Y808" s="15" t="str">
        <f>IF(SUM(T808:X808)&lt;&gt;Q808, "CHECK", "OK")</f>
        <v>OK</v>
      </c>
      <c r="Z808" s="15" t="str">
        <f>IF(F808=$B$1, "No", IF(S808=1, "Yes", "No"))</f>
        <v>Yes</v>
      </c>
      <c r="AA808" s="18">
        <f>IF(C808="DM", "N/A", IF(Z808="No","N/A",VLOOKUP(B808,'Extension List'!$A$3:$R$1972,18,FALSE)))</f>
        <v>80</v>
      </c>
      <c r="AB808" s="15">
        <f>IF(C808="DM", "N/A", IF(Z808="No","N/A",VLOOKUP(B808,'Extension List'!$A$3:$T$1972,20,FALSE)))</f>
        <v>4</v>
      </c>
      <c r="AC808" s="15">
        <v>1</v>
      </c>
      <c r="AD808" s="16">
        <f>IF(AE808="N/A", "N/A", AA808-AE808)</f>
        <v>20</v>
      </c>
      <c r="AE808" s="16">
        <f>IF(AA808="N/A", "N/A", IF(AC808&gt;0, IF(AA808&lt;13, ROUNDUP(0.25*AA808,0), IF(AA808&lt;26, ROUNDUP(0.4*AA808,0), IF(AA808&lt;51, ROUNDUP(0.6*AA808,0), ROUNDUP(0.75*AA808,0)))), "N/A"))</f>
        <v>60</v>
      </c>
      <c r="AF808" s="16">
        <f>IF(AD808="N/A","N/A", (AE808*AC808)+Q808)</f>
        <v>60</v>
      </c>
      <c r="AG808" s="16">
        <v>40</v>
      </c>
      <c r="AH808" s="16">
        <v>20</v>
      </c>
      <c r="AI808" s="16" t="str">
        <f>IF($AF808="N/A","N/A",IF(AC808&gt;1,"TBC","N/A"))</f>
        <v>N/A</v>
      </c>
      <c r="AJ808" s="16" t="str">
        <f>IF($AF808="N/A","N/A",IF(AC808&gt;2,"TBC","N/A"))</f>
        <v>N/A</v>
      </c>
      <c r="AK808" s="16" t="str">
        <f>IF($AF808="N/A","N/A",IF(AC808&gt;3,"TBC","N/A"))</f>
        <v>N/A</v>
      </c>
      <c r="AL808" s="16" t="str">
        <f>IF(AC808="N/A","N/A",IF(AC808&gt;0,IF(SUM(AG808:AK808)&lt;&gt;AF808,"CHECK","OK"),"N/A"))</f>
        <v>OK</v>
      </c>
      <c r="AM808" s="16">
        <f>IF(AD808="N/A", L808+T808, L808+AG808)</f>
        <v>41</v>
      </c>
      <c r="AN808" s="16">
        <f>IF(AD808="N/A", IF(U808="N/A", "N/A", L808+U808), AD808+AH808)</f>
        <v>40</v>
      </c>
      <c r="AO808" s="16" t="str">
        <f>IF(AD808="N/A", IF(V808="N/A", "N/A", L808+V808), IF(AI808="N/A", "N/A", AD808+AI808))</f>
        <v>N/A</v>
      </c>
      <c r="AP808" s="16" t="str">
        <f>IF(AD808="N/A", IF(W808="N/A", "N/A", L808+W808), IF(AJ808="N/A", "N/A", AD808+AJ808))</f>
        <v>N/A</v>
      </c>
      <c r="AQ808" s="16" t="str">
        <f>IF(AD808="N/A", IF(X808="N/A", "N/A", L808+X808), IF(AK808="N/A", "N/A", AD808+AK808))</f>
        <v>N/A</v>
      </c>
      <c r="AR808" s="15" t="s">
        <v>40</v>
      </c>
      <c r="AS808" s="15" t="s">
        <v>40</v>
      </c>
      <c r="AT808" s="15" t="s">
        <v>40</v>
      </c>
      <c r="AU808" s="15" t="s">
        <v>40</v>
      </c>
      <c r="AV808" s="15" t="s">
        <v>40</v>
      </c>
      <c r="AW808" s="15" t="s">
        <v>40</v>
      </c>
      <c r="AX808" s="15" t="s">
        <v>40</v>
      </c>
      <c r="AY808" s="15" t="s">
        <v>40</v>
      </c>
      <c r="AZ808" s="15" t="s">
        <v>40</v>
      </c>
      <c r="BA808" s="15" t="s">
        <v>40</v>
      </c>
      <c r="BB808" s="15" t="s">
        <v>40</v>
      </c>
      <c r="BC808" s="15" t="s">
        <v>40</v>
      </c>
      <c r="BD808" s="15" t="s">
        <v>40</v>
      </c>
      <c r="BE808" s="15" t="s">
        <v>40</v>
      </c>
      <c r="BF808" s="15" t="s">
        <v>40</v>
      </c>
      <c r="BG808" s="15" t="s">
        <v>40</v>
      </c>
      <c r="BH808" s="15" t="s">
        <v>40</v>
      </c>
      <c r="BI808" s="15"/>
      <c r="BJ808" s="16">
        <f>IF(AR808="R", $CA808, IF(OR(AR808="P", AR808="T", AR808="N"), 0, IF($C808="DM", $T808, IF(OR(AR808="Y", AR808="IR"),$AM808,IF(AR808="C", IF($BI808="Y", IF($AF808="N/A", $Q808, $AF808), IF($AG808="N/A", $T808,$AG808)))))))</f>
        <v>41</v>
      </c>
      <c r="BK808" s="16">
        <f>IF(AS808="R", $CA808, IF(OR(AS808="P", AS808="T", AS808="N"), 0, IF($C808="DM", $T808, IF(OR(AS808="Y", AS808="IR"),$AM808,IF(AS808="C", IF($BI808="Y", IF($AF808="N/A", $Q808, $AF808), IF($AG808="N/A", $T808,$AG808)))))))</f>
        <v>41</v>
      </c>
      <c r="BL808" s="16">
        <f>IF(AT808="R", $CA808, IF(OR(AT808="P", AT808="T", AT808="N"), 0, IF($C808="DM", $T808, IF(OR(AT808="Y", AT808="IR"),$AM808,IF(AT808="C", IF($BI808="Y", IF($AF808="N/A", $Q808, $AF808), IF($AG808="N/A", $T808,$AG808)))))))</f>
        <v>41</v>
      </c>
      <c r="BM808" s="16">
        <f>IF(AU808="R", $CA808, IF(OR(AU808="P", AU808="T", AU808="N"), 0, IF($C808="DM", $T808, IF(OR(AU808="Y", AU808="IR"),$AM808,IF(AU808="C", IF($BI808="Y", IF($AF808="N/A", $Q808, $AF808), IF($AG808="N/A", $T808,$AG808)))))))</f>
        <v>41</v>
      </c>
      <c r="BN808" s="16">
        <f>IF(AV808="R", $CA808, IF(OR(AV808="P", AV808="T", AV808="N"), 0, IF($C808="DM", $T808, IF(OR(AV808="Y", AV808="IR"),$AM808,IF(AV808="C", IF($BI808="Y", IF($AF808="N/A", $Q808, $AF808), IF($AG808="N/A", $T808,$AG808)))))))</f>
        <v>41</v>
      </c>
      <c r="BO808" s="16">
        <f>IF(AW808="R", $CA808, IF(OR(AW808="P", AW808="T", AW808="N"), 0, IF($C808="DM", $T808, IF(OR(AW808="Y", AW808="IR"),$AM808,IF(AW808="C", IF($BI808="Y", IF($AF808="N/A", $Q808, $AF808), IF($AG808="N/A", $T808,$AG808)))))))</f>
        <v>41</v>
      </c>
      <c r="BP808" s="16">
        <f>IF(AX808="R", $CA808, IF(OR(AX808="P", AX808="T", AX808="N"), 0, IF($C808="DM", $T808, IF(OR(AX808="Y", AX808="IR"),$AM808,IF(AX808="C", IF($BI808="Y", IF($AF808="N/A", $Q808, $AF808), IF($AG808="N/A", $T808,$AG808)))))))</f>
        <v>41</v>
      </c>
      <c r="BQ808" s="16">
        <f>IF(AY808="R", $CA808, IF(OR(AY808="P", AY808="T", AY808="N"), 0, IF($C808="DM", $T808, IF(OR(AY808="Y", AY808="IR"),$AM808,IF(AY808="C", IF($BI808="Y", IF($AF808="N/A", $Q808, $AF808), IF($AG808="N/A", $T808,$AG808)))))))</f>
        <v>41</v>
      </c>
      <c r="BR808" s="16">
        <f>IF(AZ808="R", $CA808, IF(OR(AZ808="P", AZ808="T", AZ808="N"), 0, IF($C808="DM", $T808, IF(OR(AZ808="Y", AZ808="IR"),$AM808,IF(AZ808="C", IF($BI808="Y", IF($AF808="N/A", $Q808, $AF808), IF($AG808="N/A", $T808,$AG808)))))))</f>
        <v>41</v>
      </c>
      <c r="BS808" s="16">
        <f>IF(BA808="R", $CA808, IF(OR(BA808="P", BA808="T", BA808="N"), 0, IF($C808="DM", $T808, IF(OR(BA808="Y", BA808="IR"),$AM808,IF(BA808="C", IF($BI808="Y", IF($AF808="N/A", $Q808, $AF808), IF($AG808="N/A", $T808,$AG808)))))))</f>
        <v>41</v>
      </c>
      <c r="BT808" s="16">
        <f>IF(BB808="R", $CA808, IF(OR(BB808="P", BB808="T", BB808="N"), 0, IF($C808="DM", $T808, IF(OR(BB808="Y", BB808="IR"),$AM808,IF(BB808="C", IF($BI808="Y", IF($BA808="C", IF($AF808="N/A", $Q808, $AF808), IF($AF808="N/A", $T808, $AM808)), IF($AG808="N/A", $T808,$AG808)))))))</f>
        <v>41</v>
      </c>
      <c r="BU808" s="16">
        <f>IF(BC808="R", $CA808, IF(OR(BC808="P", BC808="T", BC808="N"), 0, IF($C808="DM", $T808, IF(OR(BC808="Y", BC808="IR"),$AM808,IF(BC808="C", IF($BI808="Y", IF($BA808="C", IF($AF808="N/A", $Q808, $AF808), IF($AF808="N/A", $T808, $AM808)), IF($AG808="N/A", $T808,$AG808)))))))</f>
        <v>41</v>
      </c>
      <c r="BV808" s="16">
        <f>IF(BD808="R", $CA808, IF(OR(BD808="P", BD808="T", BD808="N"), 0, IF($C808="DM", $T808, IF(OR(BD808="Y", BD808="IR"),$AM808,IF(BD808="C", IF($BI808="Y", IF($BA808="C", IF($AF808="N/A", $Q808, $AF808), IF($AF808="N/A", $T808, $AM808)), IF($AG808="N/A", $T808,$AG808)))))))</f>
        <v>41</v>
      </c>
      <c r="BW808" s="16">
        <f>IF(BE808="R", $CA808, IF(OR(BE808="P", BE808="T", BE808="N"), 0, IF($C808="DM", $T808, IF(OR(BE808="Y", BE808="IR"),$AM808,IF(BE808="C", IF($BI808="Y", IF($BA808="C", IF($AF808="N/A", $Q808, $AF808), IF($AF808="N/A", $T808, $AM808)), IF($AG808="N/A", $T808,$AG808)))))))</f>
        <v>41</v>
      </c>
      <c r="BX808" s="16">
        <f>IF(BF808="R", $CA808, IF(OR(BF808="P", BF808="T", BF808="N"), 0, IF($C808="DM", $T808, IF(OR(BF808="Y", BF808="IR"),$AM808,IF(BF808="C", IF($BI808="Y", IF($BA808="C", IF($AF808="N/A", $Q808, $AF808), IF($AF808="N/A", $T808, $AM808)), IF($AG808="N/A", $T808,$AG808)))))))</f>
        <v>41</v>
      </c>
      <c r="BY808" s="16">
        <f>IF(BG808="R", $CA808, IF(OR(BG808="P", BG808="T", BG808="N"), 0, IF($C808="DM", $T808, IF(OR(BG808="Y", BG808="IR"),$AM808,IF(BG808="C", IF($BI808="Y", IF($BA808="C", IF($AF808="N/A", $Q808, $AF808), IF($AF808="N/A", $T808, $AM808)), IF($AG808="N/A", $T808,$AG808)))))))</f>
        <v>41</v>
      </c>
      <c r="BZ808" s="16">
        <f>IF(BH808="R", $CA808, IF(OR(BH808="P", BH808="T", BH808="N"), 0, IF($C808="DM", $T808, IF(OR(BH808="Y", BH808="IR"),$AM808,IF(BH808="C", IF($BI808="Y", IF($BA808="C", IF($AF808="N/A", $Q808, $AF808), IF($AF808="N/A", $T808, $AM808)), IF($AG808="N/A", $T808,$AG808)))))))</f>
        <v>41</v>
      </c>
      <c r="CA808" s="15" t="s">
        <v>75</v>
      </c>
      <c r="CB808" s="16">
        <f>BZ808</f>
        <v>41</v>
      </c>
      <c r="CC808" s="15">
        <f>IF(OR($BH808="T", $BH808="R"), 0, IF($BH808="C", IF($BI808="Y", IF($BA808="C", 0, IF(AF808="N/A", Q808-T808, AF808-AG808)), IF($AF808="N/A", U808, AH808)), AN808))</f>
        <v>40</v>
      </c>
      <c r="CD808" s="15" t="str">
        <f>IF(OR($BH808="T", $BH808="R"), 0, IF($BH808="C", IF($BI808="Y", 0, IF($AF808="N/A", V808, AI808)), AO808))</f>
        <v>N/A</v>
      </c>
      <c r="CE808" s="15" t="str">
        <f>IF(OR($BH808="T", $BH808="R"), 0, IF($BH808="C", IF($BI808="Y", 0, IF($AF808="N/A", W808, AJ808)), AP808))</f>
        <v>N/A</v>
      </c>
      <c r="CF808" s="15" t="str">
        <f>IF(OR($BH808="T", $BH808="R"), 0, IF($BH808="C", IF($BI808="Y", 0, IF($AF808="N/A", X808, AK808)), AQ808))</f>
        <v>N/A</v>
      </c>
      <c r="CG808" t="str">
        <f>IF(AC808="N/A", "S:"&amp;L808&amp;" G:"&amp;M808&amp;" GR:"&amp;Q808, IF(AC808=0, "S:"&amp;L808&amp;" G:"&amp;M808&amp;" GR:"&amp;Q808, "S:"&amp;L808&amp;"/"&amp;AD808&amp;" G:"&amp;AE808&amp;" GR:"&amp;AF808))</f>
        <v>S:1/20 G:60 GR:60</v>
      </c>
    </row>
    <row r="809" spans="1:85" x14ac:dyDescent="0.25">
      <c r="A809" s="14">
        <v>5771</v>
      </c>
      <c r="B809" s="15" t="s">
        <v>3081</v>
      </c>
      <c r="C809" s="15" t="s">
        <v>62</v>
      </c>
      <c r="D809" s="15" t="s">
        <v>56</v>
      </c>
      <c r="E809" s="15">
        <f>VLOOKUP(B809, 'Rookie Year'!$A$2:$B$55679,2,FALSE)</f>
        <v>2023</v>
      </c>
      <c r="F809" s="15">
        <v>2024</v>
      </c>
      <c r="G809" s="15" t="s">
        <v>42</v>
      </c>
      <c r="H809" s="15">
        <v>4</v>
      </c>
      <c r="I809" s="16">
        <v>4</v>
      </c>
      <c r="J809" s="15">
        <v>1</v>
      </c>
      <c r="K809" s="17">
        <f>IF(AND(G809&lt;&gt;"N",R809="N/A"), IF(I809&lt;4, 0, 0.25),IF(I809=1, IF(J809=1,0.25, 0.25), IF(I809&lt;13, 0.25, IF(I809&lt;26, 0.4, IF(I809&lt;51, 0.6, 0.75)))))</f>
        <v>0.25</v>
      </c>
      <c r="L809" s="16">
        <f>I809-M809</f>
        <v>3</v>
      </c>
      <c r="M809" s="16">
        <f>ROUNDUP(I809*K809,0)</f>
        <v>1</v>
      </c>
      <c r="N809" s="16">
        <f>M809*J809</f>
        <v>1</v>
      </c>
      <c r="O809" s="16">
        <v>0</v>
      </c>
      <c r="P809" s="16">
        <v>0</v>
      </c>
      <c r="Q809" s="16">
        <f>N809-O809-P809</f>
        <v>1</v>
      </c>
      <c r="R809" s="15" t="s">
        <v>75</v>
      </c>
      <c r="S809" s="15">
        <f>IF(R809="N/A", J809-($B$1-F809), J809-($B$1-R809))</f>
        <v>1</v>
      </c>
      <c r="T809" s="16">
        <f>IF($S809&lt;1, "N/A", $M809)</f>
        <v>1</v>
      </c>
      <c r="U809" s="16" t="str">
        <f>IF($S809&lt;2, "N/A", $M809)</f>
        <v>N/A</v>
      </c>
      <c r="V809" s="16" t="str">
        <f>IF($S809&lt;3, "N/A", $M809)</f>
        <v>N/A</v>
      </c>
      <c r="W809" s="16" t="str">
        <f>IF($S809&lt;4, "N/A", $M809)</f>
        <v>N/A</v>
      </c>
      <c r="X809" s="16" t="str">
        <f>IF($S809&lt;5, "N/A", $M809)</f>
        <v>N/A</v>
      </c>
      <c r="Y809" s="15" t="str">
        <f>IF(SUM(T809:X809)&lt;&gt;Q809, "CHECK", "OK")</f>
        <v>OK</v>
      </c>
      <c r="Z809" s="15" t="str">
        <f>IF(F809=$B$1, "No", IF(S809=1, "Yes", "No"))</f>
        <v>No</v>
      </c>
      <c r="AA809" s="18" t="str">
        <f>IF(C809="DM", "N/A", IF(Z809="No","N/A",VLOOKUP(B809,'Extension List'!$A$3:$R$1972,18,FALSE)))</f>
        <v>N/A</v>
      </c>
      <c r="AB809" s="15" t="str">
        <f>IF(C809="DM", "N/A", IF(Z809="No","N/A",VLOOKUP(B809,'Extension List'!$A$3:$T$1972,20,FALSE)))</f>
        <v>N/A</v>
      </c>
      <c r="AC809" s="15" t="str">
        <f>IF(AA809="N/A", "N/A", 0)</f>
        <v>N/A</v>
      </c>
      <c r="AD809" s="16" t="str">
        <f>IF(AE809="N/A", "N/A", AA809-AE809)</f>
        <v>N/A</v>
      </c>
      <c r="AE809" s="16" t="str">
        <f>IF(AA809="N/A", "N/A", IF(AC809&gt;0, IF(AA809&lt;13, ROUNDUP(0.25*AA809,0), IF(AA809&lt;26, ROUNDUP(0.4*AA809,0), IF(AA809&lt;51, ROUNDUP(0.6*AA809,0), ROUNDUP(0.75*AA809,0)))), "N/A"))</f>
        <v>N/A</v>
      </c>
      <c r="AF809" s="16" t="str">
        <f>IF(AD809="N/A","N/A", (AE809*AC809)+Q809)</f>
        <v>N/A</v>
      </c>
      <c r="AG809" s="16" t="str">
        <f>IF($AF809="N/A", "N/A", "TBC")</f>
        <v>N/A</v>
      </c>
      <c r="AH809" s="16" t="str">
        <f>IF($AF809="N/A", "N/A", "TBC")</f>
        <v>N/A</v>
      </c>
      <c r="AI809" s="16" t="str">
        <f>IF($AF809="N/A","N/A",IF(AC809&gt;1,"TBC","N/A"))</f>
        <v>N/A</v>
      </c>
      <c r="AJ809" s="16" t="str">
        <f>IF($AF809="N/A","N/A",IF(AC809&gt;2,"TBC","N/A"))</f>
        <v>N/A</v>
      </c>
      <c r="AK809" s="16" t="str">
        <f>IF($AF809="N/A","N/A",IF(AC809&gt;3,"TBC","N/A"))</f>
        <v>N/A</v>
      </c>
      <c r="AL809" s="16" t="str">
        <f>IF(AC809="N/A","N/A",IF(AC809&gt;0,IF(SUM(AG809:AK809)&lt;&gt;AF809,"CHECK","OK"),"N/A"))</f>
        <v>N/A</v>
      </c>
      <c r="AM809" s="16">
        <f>IF(AD809="N/A", L809+T809, L809+AG809)</f>
        <v>4</v>
      </c>
      <c r="AN809" s="16" t="str">
        <f>IF(AD809="N/A", IF(U809="N/A", "N/A", L809+U809), AD809+AH809)</f>
        <v>N/A</v>
      </c>
      <c r="AO809" s="16" t="str">
        <f>IF(AD809="N/A", IF(V809="N/A", "N/A", L809+V809), IF(AI809="N/A", "N/A", AD809+AI809))</f>
        <v>N/A</v>
      </c>
      <c r="AP809" s="16" t="str">
        <f>IF(AD809="N/A", IF(W809="N/A", "N/A", L809+W809), IF(AJ809="N/A", "N/A", AD809+AJ809))</f>
        <v>N/A</v>
      </c>
      <c r="AQ809" s="16" t="str">
        <f>IF(AD809="N/A", IF(X809="N/A", "N/A", L809+X809), IF(AK809="N/A", "N/A", AD809+AK809))</f>
        <v>N/A</v>
      </c>
      <c r="AR809" s="15" t="s">
        <v>42</v>
      </c>
      <c r="AS809" s="15" t="s">
        <v>42</v>
      </c>
      <c r="AT809" s="15" t="s">
        <v>42</v>
      </c>
      <c r="AU809" s="15" t="s">
        <v>42</v>
      </c>
      <c r="AV809" s="15" t="s">
        <v>40</v>
      </c>
      <c r="AW809" s="15" t="s">
        <v>40</v>
      </c>
      <c r="AX809" s="15" t="s">
        <v>40</v>
      </c>
      <c r="AY809" s="15" t="s">
        <v>40</v>
      </c>
      <c r="AZ809" s="15" t="s">
        <v>40</v>
      </c>
      <c r="BA809" s="15" t="s">
        <v>40</v>
      </c>
      <c r="BB809" s="15" t="s">
        <v>40</v>
      </c>
      <c r="BC809" s="15" t="s">
        <v>40</v>
      </c>
      <c r="BD809" s="15" t="s">
        <v>40</v>
      </c>
      <c r="BE809" s="15" t="s">
        <v>40</v>
      </c>
      <c r="BF809" s="15" t="s">
        <v>40</v>
      </c>
      <c r="BG809" s="15" t="s">
        <v>40</v>
      </c>
      <c r="BH809" s="15" t="s">
        <v>40</v>
      </c>
      <c r="BJ809" s="16">
        <f>IF(AR809="R", $CA809, IF(OR(AR809="P", AR809="T", AR809="N"), 0, IF($C809="DM", $T809, IF(OR(AR809="Y", AR809="IR"),$AM809,IF(AR809="C", IF($BI809="Y", IF($AF809="N/A", $Q809, $AF809), IF($AG809="N/A", $T809,$AG809)))))))</f>
        <v>0</v>
      </c>
      <c r="BK809" s="16">
        <f>IF(AS809="R", $CA809, IF(OR(AS809="P", AS809="T", AS809="N"), 0, IF($C809="DM", $T809, IF(OR(AS809="Y", AS809="IR"),$AM809,IF(AS809="C", IF($BI809="Y", IF($AF809="N/A", $Q809, $AF809), IF($AG809="N/A", $T809,$AG809)))))))</f>
        <v>0</v>
      </c>
      <c r="BL809" s="16">
        <f>IF(AT809="R", $CA809, IF(OR(AT809="P", AT809="T", AT809="N"), 0, IF($C809="DM", $T809, IF(OR(AT809="Y", AT809="IR"),$AM809,IF(AT809="C", IF($BI809="Y", IF($AF809="N/A", $Q809, $AF809), IF($AG809="N/A", $T809,$AG809)))))))</f>
        <v>0</v>
      </c>
      <c r="BM809" s="16">
        <f>IF(AU809="R", $CA809, IF(OR(AU809="P", AU809="T", AU809="N"), 0, IF($C809="DM", $T809, IF(OR(AU809="Y", AU809="IR"),$AM809,IF(AU809="C", IF($BI809="Y", IF($AF809="N/A", $Q809, $AF809), IF($AG809="N/A", $T809,$AG809)))))))</f>
        <v>0</v>
      </c>
      <c r="BN809" s="16">
        <f>IF(AV809="R", $CA809, IF(OR(AV809="P", AV809="T", AV809="N"), 0, IF($C809="DM", $T809, IF(OR(AV809="Y", AV809="IR"),$AM809,IF(AV809="C", IF($BI809="Y", IF($AF809="N/A", $Q809, $AF809), IF($AG809="N/A", $T809,$AG809)))))))</f>
        <v>4</v>
      </c>
      <c r="BO809" s="16">
        <f>IF(AW809="R", $CA809, IF(OR(AW809="P", AW809="T", AW809="N"), 0, IF($C809="DM", $T809, IF(OR(AW809="Y", AW809="IR"),$AM809,IF(AW809="C", IF($BI809="Y", IF($AF809="N/A", $Q809, $AF809), IF($AG809="N/A", $T809,$AG809)))))))</f>
        <v>4</v>
      </c>
      <c r="BP809" s="16">
        <f>IF(AX809="R", $CA809, IF(OR(AX809="P", AX809="T", AX809="N"), 0, IF($C809="DM", $T809, IF(OR(AX809="Y", AX809="IR"),$AM809,IF(AX809="C", IF($BI809="Y", IF($AF809="N/A", $Q809, $AF809), IF($AG809="N/A", $T809,$AG809)))))))</f>
        <v>4</v>
      </c>
      <c r="BQ809" s="16">
        <f>IF(AY809="R", $CA809, IF(OR(AY809="P", AY809="T", AY809="N"), 0, IF($C809="DM", $T809, IF(OR(AY809="Y", AY809="IR"),$AM809,IF(AY809="C", IF($BI809="Y", IF($AF809="N/A", $Q809, $AF809), IF($AG809="N/A", $T809,$AG809)))))))</f>
        <v>4</v>
      </c>
      <c r="BR809" s="16">
        <f>IF(AZ809="R", $CA809, IF(OR(AZ809="P", AZ809="T", AZ809="N"), 0, IF($C809="DM", $T809, IF(OR(AZ809="Y", AZ809="IR"),$AM809,IF(AZ809="C", IF($BI809="Y", IF($AF809="N/A", $Q809, $AF809), IF($AG809="N/A", $T809,$AG809)))))))</f>
        <v>4</v>
      </c>
      <c r="BS809" s="16">
        <f>IF(BA809="R", $CA809, IF(OR(BA809="P", BA809="T", BA809="N"), 0, IF($C809="DM", $T809, IF(OR(BA809="Y", BA809="IR"),$AM809,IF(BA809="C", IF($BI809="Y", IF($AF809="N/A", $Q809, $AF809), IF($AG809="N/A", $T809,$AG809)))))))</f>
        <v>4</v>
      </c>
      <c r="BT809" s="16">
        <f>IF(BB809="R", $CA809, IF(OR(BB809="P", BB809="T", BB809="N"), 0, IF($C809="DM", $T809, IF(OR(BB809="Y", BB809="IR"),$AM809,IF(BB809="C", IF($BI809="Y", IF($BA809="C", IF($AF809="N/A", $Q809, $AF809), IF($AF809="N/A", $T809, $AM809)), IF($AG809="N/A", $T809,$AG809)))))))</f>
        <v>4</v>
      </c>
      <c r="BU809" s="16">
        <f>IF(BC809="R", $CA809, IF(OR(BC809="P", BC809="T", BC809="N"), 0, IF($C809="DM", $T809, IF(OR(BC809="Y", BC809="IR"),$AM809,IF(BC809="C", IF($BI809="Y", IF($BA809="C", IF($AF809="N/A", $Q809, $AF809), IF($AF809="N/A", $T809, $AM809)), IF($AG809="N/A", $T809,$AG809)))))))</f>
        <v>4</v>
      </c>
      <c r="BV809" s="16">
        <f>IF(BD809="R", $CA809, IF(OR(BD809="P", BD809="T", BD809="N"), 0, IF($C809="DM", $T809, IF(OR(BD809="Y", BD809="IR"),$AM809,IF(BD809="C", IF($BI809="Y", IF($BA809="C", IF($AF809="N/A", $Q809, $AF809), IF($AF809="N/A", $T809, $AM809)), IF($AG809="N/A", $T809,$AG809)))))))</f>
        <v>4</v>
      </c>
      <c r="BW809" s="16">
        <f>IF(BE809="R", $CA809, IF(OR(BE809="P", BE809="T", BE809="N"), 0, IF($C809="DM", $T809, IF(OR(BE809="Y", BE809="IR"),$AM809,IF(BE809="C", IF($BI809="Y", IF($BA809="C", IF($AF809="N/A", $Q809, $AF809), IF($AF809="N/A", $T809, $AM809)), IF($AG809="N/A", $T809,$AG809)))))))</f>
        <v>4</v>
      </c>
      <c r="BX809" s="16">
        <f>IF(BF809="R", $CA809, IF(OR(BF809="P", BF809="T", BF809="N"), 0, IF($C809="DM", $T809, IF(OR(BF809="Y", BF809="IR"),$AM809,IF(BF809="C", IF($BI809="Y", IF($BA809="C", IF($AF809="N/A", $Q809, $AF809), IF($AF809="N/A", $T809, $AM809)), IF($AG809="N/A", $T809,$AG809)))))))</f>
        <v>4</v>
      </c>
      <c r="BY809" s="16">
        <f>IF(BG809="R", $CA809, IF(OR(BG809="P", BG809="T", BG809="N"), 0, IF($C809="DM", $T809, IF(OR(BG809="Y", BG809="IR"),$AM809,IF(BG809="C", IF($BI809="Y", IF($BA809="C", IF($AF809="N/A", $Q809, $AF809), IF($AF809="N/A", $T809, $AM809)), IF($AG809="N/A", $T809,$AG809)))))))</f>
        <v>4</v>
      </c>
      <c r="BZ809" s="16">
        <f>IF(BH809="R", $CA809, IF(OR(BH809="P", BH809="T", BH809="N"), 0, IF($C809="DM", $T809, IF(OR(BH809="Y", BH809="IR"),$AM809,IF(BH809="C", IF($BI809="Y", IF($BA809="C", IF($AF809="N/A", $Q809, $AF809), IF($AF809="N/A", $T809, $AM809)), IF($AG809="N/A", $T809,$AG809)))))))</f>
        <v>4</v>
      </c>
      <c r="CA809" s="15" t="s">
        <v>75</v>
      </c>
      <c r="CB809" s="16">
        <f>BZ809</f>
        <v>4</v>
      </c>
      <c r="CC809" s="15" t="str">
        <f>IF(OR($BH809="T", $BH809="R"), 0, IF($BH809="C", IF($BI809="Y", IF($BA809="C", 0, IF(AF809="N/A", Q809-T809, AF809-AG809)), IF($AF809="N/A", U809, AH809)), AN809))</f>
        <v>N/A</v>
      </c>
      <c r="CD809" s="15" t="str">
        <f>IF(OR($BH809="T", $BH809="R"), 0, IF($BH809="C", IF($BI809="Y", 0, IF($AF809="N/A", V809, AI809)), AO809))</f>
        <v>N/A</v>
      </c>
      <c r="CE809" s="15" t="str">
        <f>IF(OR($BH809="T", $BH809="R"), 0, IF($BH809="C", IF($BI809="Y", 0, IF($AF809="N/A", W809, AJ809)), AP809))</f>
        <v>N/A</v>
      </c>
      <c r="CF809" s="15" t="str">
        <f>IF(OR($BH809="T", $BH809="R"), 0, IF($BH809="C", IF($BI809="Y", 0, IF($AF809="N/A", X809, AK809)), AQ809))</f>
        <v>N/A</v>
      </c>
    </row>
    <row r="810" spans="1:85" x14ac:dyDescent="0.25">
      <c r="A810" s="14">
        <v>5755</v>
      </c>
      <c r="B810" s="15" t="s">
        <v>2372</v>
      </c>
      <c r="C810" s="15" t="s">
        <v>63</v>
      </c>
      <c r="D810" s="15" t="s">
        <v>56</v>
      </c>
      <c r="E810" s="15">
        <f>VLOOKUP(B810, 'Rookie Year'!$A$2:$B$55679,2,FALSE)</f>
        <v>2021</v>
      </c>
      <c r="F810" s="15">
        <v>2024</v>
      </c>
      <c r="G810" s="15" t="s">
        <v>42</v>
      </c>
      <c r="H810" s="15">
        <v>2</v>
      </c>
      <c r="I810" s="16">
        <v>1</v>
      </c>
      <c r="J810" s="15">
        <v>1</v>
      </c>
      <c r="K810" s="17">
        <f>IF(AND(G810&lt;&gt;"N",R810="N/A"), IF(I810&lt;4, 0, 0.25),IF(I810=1, IF(J810=1,0.25, 0.25), IF(I810&lt;13, 0.25, IF(I810&lt;26, 0.4, IF(I810&lt;51, 0.6, 0.75)))))</f>
        <v>0.25</v>
      </c>
      <c r="L810" s="16">
        <f>I810-M810</f>
        <v>0</v>
      </c>
      <c r="M810" s="16">
        <f>ROUNDUP(I810*K810,0)</f>
        <v>1</v>
      </c>
      <c r="N810" s="16">
        <f>M810*J810</f>
        <v>1</v>
      </c>
      <c r="O810" s="16">
        <v>0</v>
      </c>
      <c r="P810" s="16">
        <v>0</v>
      </c>
      <c r="Q810" s="16">
        <f>N810-O810-P810</f>
        <v>1</v>
      </c>
      <c r="R810" s="15" t="s">
        <v>75</v>
      </c>
      <c r="S810" s="15">
        <f>IF(R810="N/A", J810-($B$1-F810), J810-($B$1-R810))</f>
        <v>1</v>
      </c>
      <c r="T810" s="16">
        <f>IF($S810&lt;1, "N/A", $M810)</f>
        <v>1</v>
      </c>
      <c r="U810" s="16" t="str">
        <f>IF($S810&lt;2, "N/A", $M810)</f>
        <v>N/A</v>
      </c>
      <c r="V810" s="16" t="str">
        <f>IF($S810&lt;3, "N/A", $M810)</f>
        <v>N/A</v>
      </c>
      <c r="W810" s="16" t="str">
        <f>IF($S810&lt;4, "N/A", $M810)</f>
        <v>N/A</v>
      </c>
      <c r="X810" s="16" t="str">
        <f>IF($S810&lt;5, "N/A", $M810)</f>
        <v>N/A</v>
      </c>
      <c r="Y810" s="15" t="str">
        <f>IF(SUM(T810:X810)&lt;&gt;Q810, "CHECK", "OK")</f>
        <v>OK</v>
      </c>
      <c r="Z810" s="15" t="str">
        <f>IF(F810=$B$1, "No", IF(S810=1, "Yes", "No"))</f>
        <v>No</v>
      </c>
      <c r="AA810" s="18" t="str">
        <f>IF(C810="DM", "N/A", IF(Z810="No","N/A",VLOOKUP(B810,'Extension List'!$A$3:$R$1972,18,FALSE)))</f>
        <v>N/A</v>
      </c>
      <c r="AB810" s="15" t="str">
        <f>IF(C810="DM", "N/A", IF(Z810="No","N/A",VLOOKUP(B810,'Extension List'!$A$3:$T$1972,20,FALSE)))</f>
        <v>N/A</v>
      </c>
      <c r="AC810" s="15" t="str">
        <f>IF(AA810="N/A", "N/A", 0)</f>
        <v>N/A</v>
      </c>
      <c r="AD810" s="16" t="str">
        <f>IF(AE810="N/A", "N/A", AA810-AE810)</f>
        <v>N/A</v>
      </c>
      <c r="AE810" s="16" t="str">
        <f>IF(AA810="N/A", "N/A", IF(AC810&gt;0, IF(AA810&lt;13, ROUNDUP(0.25*AA810,0), IF(AA810&lt;26, ROUNDUP(0.4*AA810,0), IF(AA810&lt;51, ROUNDUP(0.6*AA810,0), ROUNDUP(0.75*AA810,0)))), "N/A"))</f>
        <v>N/A</v>
      </c>
      <c r="AF810" s="16" t="str">
        <f>IF(AD810="N/A","N/A", (AE810*AC810)+Q810)</f>
        <v>N/A</v>
      </c>
      <c r="AG810" s="16" t="str">
        <f>IF($AF810="N/A", "N/A", "TBC")</f>
        <v>N/A</v>
      </c>
      <c r="AH810" s="16" t="str">
        <f>IF($AF810="N/A", "N/A", "TBC")</f>
        <v>N/A</v>
      </c>
      <c r="AI810" s="16" t="str">
        <f>IF($AF810="N/A","N/A",IF(AC810&gt;1,"TBC","N/A"))</f>
        <v>N/A</v>
      </c>
      <c r="AJ810" s="16" t="str">
        <f>IF($AF810="N/A","N/A",IF(AC810&gt;2,"TBC","N/A"))</f>
        <v>N/A</v>
      </c>
      <c r="AK810" s="16" t="str">
        <f>IF($AF810="N/A","N/A",IF(AC810&gt;3,"TBC","N/A"))</f>
        <v>N/A</v>
      </c>
      <c r="AL810" s="16" t="str">
        <f>IF(AC810="N/A","N/A",IF(AC810&gt;0,IF(SUM(AG810:AK810)&lt;&gt;AF810,"CHECK","OK"),"N/A"))</f>
        <v>N/A</v>
      </c>
      <c r="AM810" s="16">
        <f>IF(AD810="N/A", L810+T810, L810+AG810)</f>
        <v>1</v>
      </c>
      <c r="AN810" s="16" t="str">
        <f>IF(AD810="N/A", IF(U810="N/A", "N/A", L810+U810), AD810+AH810)</f>
        <v>N/A</v>
      </c>
      <c r="AO810" s="16" t="str">
        <f>IF(AD810="N/A", IF(V810="N/A", "N/A", L810+V810), IF(AI810="N/A", "N/A", AD810+AI810))</f>
        <v>N/A</v>
      </c>
      <c r="AP810" s="16" t="str">
        <f>IF(AD810="N/A", IF(W810="N/A", "N/A", L810+W810), IF(AJ810="N/A", "N/A", AD810+AJ810))</f>
        <v>N/A</v>
      </c>
      <c r="AQ810" s="16" t="str">
        <f>IF(AD810="N/A", IF(X810="N/A", "N/A", L810+X810), IF(AK810="N/A", "N/A", AD810+AK810))</f>
        <v>N/A</v>
      </c>
      <c r="AR810" s="15" t="s">
        <v>42</v>
      </c>
      <c r="AS810" s="15" t="s">
        <v>42</v>
      </c>
      <c r="AT810" s="15" t="s">
        <v>40</v>
      </c>
      <c r="AU810" s="15" t="s">
        <v>40</v>
      </c>
      <c r="AV810" s="15" t="s">
        <v>40</v>
      </c>
      <c r="AW810" s="15" t="s">
        <v>40</v>
      </c>
      <c r="AX810" s="15" t="s">
        <v>40</v>
      </c>
      <c r="AY810" s="15" t="s">
        <v>40</v>
      </c>
      <c r="AZ810" s="15" t="s">
        <v>40</v>
      </c>
      <c r="BA810" s="15" t="s">
        <v>40</v>
      </c>
      <c r="BB810" s="15" t="s">
        <v>44</v>
      </c>
      <c r="BC810" s="15" t="s">
        <v>44</v>
      </c>
      <c r="BD810" s="15" t="s">
        <v>44</v>
      </c>
      <c r="BE810" s="15" t="s">
        <v>44</v>
      </c>
      <c r="BF810" s="15" t="s">
        <v>44</v>
      </c>
      <c r="BG810" s="15" t="s">
        <v>44</v>
      </c>
      <c r="BH810" s="15" t="s">
        <v>44</v>
      </c>
      <c r="BJ810" s="16">
        <f>IF(AR810="R", $CA810, IF(OR(AR810="P", AR810="T", AR810="N"), 0, IF($C810="DM", $T810, IF(OR(AR810="Y", AR810="IR"),$AM810,IF(AR810="C", IF($BI810="Y", IF($AF810="N/A", $Q810, $AF810), IF($AG810="N/A", $T810,$AG810)))))))</f>
        <v>0</v>
      </c>
      <c r="BK810" s="16">
        <f>IF(AS810="R", $CA810, IF(OR(AS810="P", AS810="T", AS810="N"), 0, IF($C810="DM", $T810, IF(OR(AS810="Y", AS810="IR"),$AM810,IF(AS810="C", IF($BI810="Y", IF($AF810="N/A", $Q810, $AF810), IF($AG810="N/A", $T810,$AG810)))))))</f>
        <v>0</v>
      </c>
      <c r="BL810" s="16">
        <f>IF(AT810="R", $CA810, IF(OR(AT810="P", AT810="T", AT810="N"), 0, IF($C810="DM", $T810, IF(OR(AT810="Y", AT810="IR"),$AM810,IF(AT810="C", IF($BI810="Y", IF($AF810="N/A", $Q810, $AF810), IF($AG810="N/A", $T810,$AG810)))))))</f>
        <v>1</v>
      </c>
      <c r="BM810" s="16">
        <f>IF(AU810="R", $CA810, IF(OR(AU810="P", AU810="T", AU810="N"), 0, IF($C810="DM", $T810, IF(OR(AU810="Y", AU810="IR"),$AM810,IF(AU810="C", IF($BI810="Y", IF($AF810="N/A", $Q810, $AF810), IF($AG810="N/A", $T810,$AG810)))))))</f>
        <v>1</v>
      </c>
      <c r="BN810" s="16">
        <f>IF(AV810="R", $CA810, IF(OR(AV810="P", AV810="T", AV810="N"), 0, IF($C810="DM", $T810, IF(OR(AV810="Y", AV810="IR"),$AM810,IF(AV810="C", IF($BI810="Y", IF($AF810="N/A", $Q810, $AF810), IF($AG810="N/A", $T810,$AG810)))))))</f>
        <v>1</v>
      </c>
      <c r="BO810" s="16">
        <f>IF(AW810="R", $CA810, IF(OR(AW810="P", AW810="T", AW810="N"), 0, IF($C810="DM", $T810, IF(OR(AW810="Y", AW810="IR"),$AM810,IF(AW810="C", IF($BI810="Y", IF($AF810="N/A", $Q810, $AF810), IF($AG810="N/A", $T810,$AG810)))))))</f>
        <v>1</v>
      </c>
      <c r="BP810" s="16">
        <f>IF(AX810="R", $CA810, IF(OR(AX810="P", AX810="T", AX810="N"), 0, IF($C810="DM", $T810, IF(OR(AX810="Y", AX810="IR"),$AM810,IF(AX810="C", IF($BI810="Y", IF($AF810="N/A", $Q810, $AF810), IF($AG810="N/A", $T810,$AG810)))))))</f>
        <v>1</v>
      </c>
      <c r="BQ810" s="16">
        <f>IF(AY810="R", $CA810, IF(OR(AY810="P", AY810="T", AY810="N"), 0, IF($C810="DM", $T810, IF(OR(AY810="Y", AY810="IR"),$AM810,IF(AY810="C", IF($BI810="Y", IF($AF810="N/A", $Q810, $AF810), IF($AG810="N/A", $T810,$AG810)))))))</f>
        <v>1</v>
      </c>
      <c r="BR810" s="16">
        <f>IF(AZ810="R", $CA810, IF(OR(AZ810="P", AZ810="T", AZ810="N"), 0, IF($C810="DM", $T810, IF(OR(AZ810="Y", AZ810="IR"),$AM810,IF(AZ810="C", IF($BI810="Y", IF($AF810="N/A", $Q810, $AF810), IF($AG810="N/A", $T810,$AG810)))))))</f>
        <v>1</v>
      </c>
      <c r="BS810" s="16">
        <f>IF(BA810="R", $CA810, IF(OR(BA810="P", BA810="T", BA810="N"), 0, IF($C810="DM", $T810, IF(OR(BA810="Y", BA810="IR"),$AM810,IF(BA810="C", IF($BI810="Y", IF($AF810="N/A", $Q810, $AF810), IF($AG810="N/A", $T810,$AG810)))))))</f>
        <v>1</v>
      </c>
      <c r="BT810" s="16">
        <f>IF(BB810="R", $CA810, IF(OR(BB810="P", BB810="T", BB810="N"), 0, IF($C810="DM", $T810, IF(OR(BB810="Y", BB810="IR"),$AM810,IF(BB810="C", IF($BI810="Y", IF($BA810="C", IF($AF810="N/A", $Q810, $AF810), IF($AF810="N/A", $T810, $AM810)), IF($AG810="N/A", $T810,$AG810)))))))</f>
        <v>1</v>
      </c>
      <c r="BU810" s="16">
        <f>IF(BC810="R", $CA810, IF(OR(BC810="P", BC810="T", BC810="N"), 0, IF($C810="DM", $T810, IF(OR(BC810="Y", BC810="IR"),$AM810,IF(BC810="C", IF($BI810="Y", IF($BA810="C", IF($AF810="N/A", $Q810, $AF810), IF($AF810="N/A", $T810, $AM810)), IF($AG810="N/A", $T810,$AG810)))))))</f>
        <v>1</v>
      </c>
      <c r="BV810" s="16">
        <f>IF(BD810="R", $CA810, IF(OR(BD810="P", BD810="T", BD810="N"), 0, IF($C810="DM", $T810, IF(OR(BD810="Y", BD810="IR"),$AM810,IF(BD810="C", IF($BI810="Y", IF($BA810="C", IF($AF810="N/A", $Q810, $AF810), IF($AF810="N/A", $T810, $AM810)), IF($AG810="N/A", $T810,$AG810)))))))</f>
        <v>1</v>
      </c>
      <c r="BW810" s="16">
        <f>IF(BE810="R", $CA810, IF(OR(BE810="P", BE810="T", BE810="N"), 0, IF($C810="DM", $T810, IF(OR(BE810="Y", BE810="IR"),$AM810,IF(BE810="C", IF($BI810="Y", IF($BA810="C", IF($AF810="N/A", $Q810, $AF810), IF($AF810="N/A", $T810, $AM810)), IF($AG810="N/A", $T810,$AG810)))))))</f>
        <v>1</v>
      </c>
      <c r="BX810" s="16">
        <f>IF(BF810="R", $CA810, IF(OR(BF810="P", BF810="T", BF810="N"), 0, IF($C810="DM", $T810, IF(OR(BF810="Y", BF810="IR"),$AM810,IF(BF810="C", IF($BI810="Y", IF($BA810="C", IF($AF810="N/A", $Q810, $AF810), IF($AF810="N/A", $T810, $AM810)), IF($AG810="N/A", $T810,$AG810)))))))</f>
        <v>1</v>
      </c>
      <c r="BY810" s="16">
        <f>IF(BG810="R", $CA810, IF(OR(BG810="P", BG810="T", BG810="N"), 0, IF($C810="DM", $T810, IF(OR(BG810="Y", BG810="IR"),$AM810,IF(BG810="C", IF($BI810="Y", IF($BA810="C", IF($AF810="N/A", $Q810, $AF810), IF($AF810="N/A", $T810, $AM810)), IF($AG810="N/A", $T810,$AG810)))))))</f>
        <v>1</v>
      </c>
      <c r="BZ810" s="16">
        <f>IF(BH810="R", $CA810, IF(OR(BH810="P", BH810="T", BH810="N"), 0, IF($C810="DM", $T810, IF(OR(BH810="Y", BH810="IR"),$AM810,IF(BH810="C", IF($BI810="Y", IF($BA810="C", IF($AF810="N/A", $Q810, $AF810), IF($AF810="N/A", $T810, $AM810)), IF($AG810="N/A", $T810,$AG810)))))))</f>
        <v>1</v>
      </c>
      <c r="CA810" s="15" t="s">
        <v>75</v>
      </c>
      <c r="CB810" s="16">
        <f>BZ810</f>
        <v>1</v>
      </c>
      <c r="CC810" s="15" t="str">
        <f>IF(OR($BH810="T", $BH810="R"), 0, IF($BH810="C", IF($BI810="Y", IF($BA810="C", 0, IF(AF810="N/A", Q810-T810, AF810-AG810)), IF($AF810="N/A", U810, AH810)), AN810))</f>
        <v>N/A</v>
      </c>
      <c r="CD810" s="15" t="str">
        <f>IF(OR($BH810="T", $BH810="R"), 0, IF($BH810="C", IF($BI810="Y", 0, IF($AF810="N/A", V810, AI810)), AO810))</f>
        <v>N/A</v>
      </c>
      <c r="CE810" s="15" t="str">
        <f>IF(OR($BH810="T", $BH810="R"), 0, IF($BH810="C", IF($BI810="Y", 0, IF($AF810="N/A", W810, AJ810)), AP810))</f>
        <v>N/A</v>
      </c>
      <c r="CF810" s="15" t="str">
        <f>IF(OR($BH810="T", $BH810="R"), 0, IF($BH810="C", IF($BI810="Y", 0, IF($AF810="N/A", X810, AK810)), AQ810))</f>
        <v>N/A</v>
      </c>
    </row>
    <row r="811" spans="1:85" x14ac:dyDescent="0.25">
      <c r="A811" s="14">
        <v>5840</v>
      </c>
      <c r="B811" s="15" t="s">
        <v>2802</v>
      </c>
      <c r="C811" s="15" t="s">
        <v>63</v>
      </c>
      <c r="D811" s="15" t="s">
        <v>56</v>
      </c>
      <c r="E811" s="15">
        <f>VLOOKUP(B811, 'Rookie Year'!$A$2:$B$55679,2,FALSE)</f>
        <v>2023</v>
      </c>
      <c r="F811" s="15">
        <v>2024</v>
      </c>
      <c r="G811" s="15" t="s">
        <v>42</v>
      </c>
      <c r="H811" s="15">
        <v>10</v>
      </c>
      <c r="I811" s="16">
        <v>2</v>
      </c>
      <c r="J811" s="15">
        <v>1</v>
      </c>
      <c r="K811" s="17">
        <f>IF(AND(G811&lt;&gt;"N",R811="N/A"), IF(I811&lt;4, 0, 0.25),IF(I811=1, IF(J811=1,0.25, 0.25), IF(I811&lt;13, 0.25, IF(I811&lt;26, 0.4, IF(I811&lt;51, 0.6, 0.75)))))</f>
        <v>0.25</v>
      </c>
      <c r="L811" s="16">
        <f>I811-M811</f>
        <v>1</v>
      </c>
      <c r="M811" s="16">
        <f>ROUNDUP(I811*K811,0)</f>
        <v>1</v>
      </c>
      <c r="N811" s="16">
        <f>M811*J811</f>
        <v>1</v>
      </c>
      <c r="O811" s="16">
        <v>0</v>
      </c>
      <c r="P811" s="16">
        <v>0</v>
      </c>
      <c r="Q811" s="16">
        <f>N811-O811-P811</f>
        <v>1</v>
      </c>
      <c r="R811" s="15" t="s">
        <v>75</v>
      </c>
      <c r="S811" s="15">
        <f>IF(R811="N/A", J811-($B$1-F811), J811-($B$1-R811))</f>
        <v>1</v>
      </c>
      <c r="T811" s="16">
        <f>IF($S811&lt;1, "N/A", $M811)</f>
        <v>1</v>
      </c>
      <c r="U811" s="16" t="str">
        <f>IF($S811&lt;2, "N/A", $M811)</f>
        <v>N/A</v>
      </c>
      <c r="V811" s="16" t="str">
        <f>IF($S811&lt;3, "N/A", $M811)</f>
        <v>N/A</v>
      </c>
      <c r="W811" s="16" t="str">
        <f>IF($S811&lt;4, "N/A", $M811)</f>
        <v>N/A</v>
      </c>
      <c r="X811" s="16" t="str">
        <f>IF($S811&lt;5, "N/A", $M811)</f>
        <v>N/A</v>
      </c>
      <c r="Y811" s="15" t="str">
        <f>IF(SUM(T811:X811)&lt;&gt;Q811, "CHECK", "OK")</f>
        <v>OK</v>
      </c>
      <c r="Z811" s="15" t="str">
        <f>IF(F811=$B$1, "No", IF(S811=1, "Yes", "No"))</f>
        <v>No</v>
      </c>
      <c r="AA811" s="18" t="str">
        <f>IF(C811="DM", "N/A", IF(Z811="No","N/A",VLOOKUP(B811,'Extension List'!$A$3:$R$1972,18,FALSE)))</f>
        <v>N/A</v>
      </c>
      <c r="AB811" s="15" t="str">
        <f>IF(C811="DM", "N/A", IF(Z811="No","N/A",VLOOKUP(B811,'Extension List'!$A$3:$T$1972,20,FALSE)))</f>
        <v>N/A</v>
      </c>
      <c r="AC811" s="15" t="str">
        <f>IF(AA811="N/A", "N/A", 0)</f>
        <v>N/A</v>
      </c>
      <c r="AD811" s="16" t="str">
        <f>IF(AE811="N/A", "N/A", AA811-AE811)</f>
        <v>N/A</v>
      </c>
      <c r="AE811" s="16" t="str">
        <f>IF(AA811="N/A", "N/A", IF(AC811&gt;0, IF(AA811&lt;13, ROUNDUP(0.25*AA811,0), IF(AA811&lt;26, ROUNDUP(0.4*AA811,0), IF(AA811&lt;51, ROUNDUP(0.6*AA811,0), ROUNDUP(0.75*AA811,0)))), "N/A"))</f>
        <v>N/A</v>
      </c>
      <c r="AF811" s="16" t="str">
        <f>IF(AD811="N/A","N/A", (AE811*AC811)+Q811)</f>
        <v>N/A</v>
      </c>
      <c r="AG811" s="16" t="str">
        <f>IF($AF811="N/A", "N/A", "TBC")</f>
        <v>N/A</v>
      </c>
      <c r="AH811" s="16" t="str">
        <f>IF($AF811="N/A", "N/A", "TBC")</f>
        <v>N/A</v>
      </c>
      <c r="AI811" s="16" t="str">
        <f>IF($AF811="N/A","N/A",IF(AC811&gt;1,"TBC","N/A"))</f>
        <v>N/A</v>
      </c>
      <c r="AJ811" s="16" t="str">
        <f>IF($AF811="N/A","N/A",IF(AC811&gt;2,"TBC","N/A"))</f>
        <v>N/A</v>
      </c>
      <c r="AK811" s="16" t="str">
        <f>IF($AF811="N/A","N/A",IF(AC811&gt;3,"TBC","N/A"))</f>
        <v>N/A</v>
      </c>
      <c r="AL811" s="16" t="str">
        <f>IF(AC811="N/A","N/A",IF(AC811&gt;0,IF(SUM(AG811:AK811)&lt;&gt;AF811,"CHECK","OK"),"N/A"))</f>
        <v>N/A</v>
      </c>
      <c r="AM811" s="16">
        <f>IF(AD811="N/A", L811+T811, L811+AG811)</f>
        <v>2</v>
      </c>
      <c r="AN811" s="16" t="str">
        <f>IF(AD811="N/A", IF(U811="N/A", "N/A", L811+U811), AD811+AH811)</f>
        <v>N/A</v>
      </c>
      <c r="AO811" s="16" t="str">
        <f>IF(AD811="N/A", IF(V811="N/A", "N/A", L811+V811), IF(AI811="N/A", "N/A", AD811+AI811))</f>
        <v>N/A</v>
      </c>
      <c r="AP811" s="16" t="str">
        <f>IF(AD811="N/A", IF(W811="N/A", "N/A", L811+W811), IF(AJ811="N/A", "N/A", AD811+AJ811))</f>
        <v>N/A</v>
      </c>
      <c r="AQ811" s="16" t="str">
        <f>IF(AD811="N/A", IF(X811="N/A", "N/A", L811+X811), IF(AK811="N/A", "N/A", AD811+AK811))</f>
        <v>N/A</v>
      </c>
      <c r="AR811" s="15" t="s">
        <v>42</v>
      </c>
      <c r="AS811" s="15" t="s">
        <v>42</v>
      </c>
      <c r="AT811" s="15" t="s">
        <v>42</v>
      </c>
      <c r="AU811" s="15" t="s">
        <v>42</v>
      </c>
      <c r="AV811" s="15" t="s">
        <v>42</v>
      </c>
      <c r="AW811" s="15" t="s">
        <v>42</v>
      </c>
      <c r="AX811" s="15" t="s">
        <v>42</v>
      </c>
      <c r="AY811" s="15" t="s">
        <v>42</v>
      </c>
      <c r="AZ811" s="15" t="s">
        <v>42</v>
      </c>
      <c r="BA811" s="15" t="s">
        <v>42</v>
      </c>
      <c r="BB811" s="15" t="s">
        <v>40</v>
      </c>
      <c r="BC811" s="15" t="s">
        <v>40</v>
      </c>
      <c r="BD811" s="15" t="s">
        <v>40</v>
      </c>
      <c r="BE811" s="15" t="s">
        <v>40</v>
      </c>
      <c r="BF811" s="15" t="s">
        <v>40</v>
      </c>
      <c r="BG811" s="15" t="s">
        <v>40</v>
      </c>
      <c r="BH811" s="15" t="s">
        <v>40</v>
      </c>
      <c r="BJ811" s="16">
        <f>IF(AR811="R", $CA811, IF(OR(AR811="P", AR811="T", AR811="N"), 0, IF($C811="DM", $T811, IF(OR(AR811="Y", AR811="IR"),$AM811,IF(AR811="C", IF($BI811="Y", IF($AF811="N/A", $Q811, $AF811), IF($AG811="N/A", $T811,$AG811)))))))</f>
        <v>0</v>
      </c>
      <c r="BK811" s="16">
        <f>IF(AS811="R", $CA811, IF(OR(AS811="P", AS811="T", AS811="N"), 0, IF($C811="DM", $T811, IF(OR(AS811="Y", AS811="IR"),$AM811,IF(AS811="C", IF($BI811="Y", IF($AF811="N/A", $Q811, $AF811), IF($AG811="N/A", $T811,$AG811)))))))</f>
        <v>0</v>
      </c>
      <c r="BL811" s="16">
        <f>IF(AT811="R", $CA811, IF(OR(AT811="P", AT811="T", AT811="N"), 0, IF($C811="DM", $T811, IF(OR(AT811="Y", AT811="IR"),$AM811,IF(AT811="C", IF($BI811="Y", IF($AF811="N/A", $Q811, $AF811), IF($AG811="N/A", $T811,$AG811)))))))</f>
        <v>0</v>
      </c>
      <c r="BM811" s="16">
        <f>IF(AU811="R", $CA811, IF(OR(AU811="P", AU811="T", AU811="N"), 0, IF($C811="DM", $T811, IF(OR(AU811="Y", AU811="IR"),$AM811,IF(AU811="C", IF($BI811="Y", IF($AF811="N/A", $Q811, $AF811), IF($AG811="N/A", $T811,$AG811)))))))</f>
        <v>0</v>
      </c>
      <c r="BN811" s="16">
        <f>IF(AV811="R", $CA811, IF(OR(AV811="P", AV811="T", AV811="N"), 0, IF($C811="DM", $T811, IF(OR(AV811="Y", AV811="IR"),$AM811,IF(AV811="C", IF($BI811="Y", IF($AF811="N/A", $Q811, $AF811), IF($AG811="N/A", $T811,$AG811)))))))</f>
        <v>0</v>
      </c>
      <c r="BO811" s="16">
        <f>IF(AW811="R", $CA811, IF(OR(AW811="P", AW811="T", AW811="N"), 0, IF($C811="DM", $T811, IF(OR(AW811="Y", AW811="IR"),$AM811,IF(AW811="C", IF($BI811="Y", IF($AF811="N/A", $Q811, $AF811), IF($AG811="N/A", $T811,$AG811)))))))</f>
        <v>0</v>
      </c>
      <c r="BP811" s="16">
        <f>IF(AX811="R", $CA811, IF(OR(AX811="P", AX811="T", AX811="N"), 0, IF($C811="DM", $T811, IF(OR(AX811="Y", AX811="IR"),$AM811,IF(AX811="C", IF($BI811="Y", IF($AF811="N/A", $Q811, $AF811), IF($AG811="N/A", $T811,$AG811)))))))</f>
        <v>0</v>
      </c>
      <c r="BQ811" s="16">
        <f>IF(AY811="R", $CA811, IF(OR(AY811="P", AY811="T", AY811="N"), 0, IF($C811="DM", $T811, IF(OR(AY811="Y", AY811="IR"),$AM811,IF(AY811="C", IF($BI811="Y", IF($AF811="N/A", $Q811, $AF811), IF($AG811="N/A", $T811,$AG811)))))))</f>
        <v>0</v>
      </c>
      <c r="BR811" s="16">
        <f>IF(AZ811="R", $CA811, IF(OR(AZ811="P", AZ811="T", AZ811="N"), 0, IF($C811="DM", $T811, IF(OR(AZ811="Y", AZ811="IR"),$AM811,IF(AZ811="C", IF($BI811="Y", IF($AF811="N/A", $Q811, $AF811), IF($AG811="N/A", $T811,$AG811)))))))</f>
        <v>0</v>
      </c>
      <c r="BS811" s="16">
        <f>IF(BA811="R", $CA811, IF(OR(BA811="P", BA811="T", BA811="N"), 0, IF($C811="DM", $T811, IF(OR(BA811="Y", BA811="IR"),$AM811,IF(BA811="C", IF($BI811="Y", IF($AF811="N/A", $Q811, $AF811), IF($AG811="N/A", $T811,$AG811)))))))</f>
        <v>0</v>
      </c>
      <c r="BT811" s="16">
        <f>IF(BB811="R", $CA811, IF(OR(BB811="P", BB811="T", BB811="N"), 0, IF($C811="DM", $T811, IF(OR(BB811="Y", BB811="IR"),$AM811,IF(BB811="C", IF($BI811="Y", IF($BA811="C", IF($AF811="N/A", $Q811, $AF811), IF($AF811="N/A", $T811, $AM811)), IF($AG811="N/A", $T811,$AG811)))))))</f>
        <v>2</v>
      </c>
      <c r="BU811" s="16">
        <f>IF(BC811="R", $CA811, IF(OR(BC811="P", BC811="T", BC811="N"), 0, IF($C811="DM", $T811, IF(OR(BC811="Y", BC811="IR"),$AM811,IF(BC811="C", IF($BI811="Y", IF($BA811="C", IF($AF811="N/A", $Q811, $AF811), IF($AF811="N/A", $T811, $AM811)), IF($AG811="N/A", $T811,$AG811)))))))</f>
        <v>2</v>
      </c>
      <c r="BV811" s="16">
        <f>IF(BD811="R", $CA811, IF(OR(BD811="P", BD811="T", BD811="N"), 0, IF($C811="DM", $T811, IF(OR(BD811="Y", BD811="IR"),$AM811,IF(BD811="C", IF($BI811="Y", IF($BA811="C", IF($AF811="N/A", $Q811, $AF811), IF($AF811="N/A", $T811, $AM811)), IF($AG811="N/A", $T811,$AG811)))))))</f>
        <v>2</v>
      </c>
      <c r="BW811" s="16">
        <f>IF(BE811="R", $CA811, IF(OR(BE811="P", BE811="T", BE811="N"), 0, IF($C811="DM", $T811, IF(OR(BE811="Y", BE811="IR"),$AM811,IF(BE811="C", IF($BI811="Y", IF($BA811="C", IF($AF811="N/A", $Q811, $AF811), IF($AF811="N/A", $T811, $AM811)), IF($AG811="N/A", $T811,$AG811)))))))</f>
        <v>2</v>
      </c>
      <c r="BX811" s="16">
        <f>IF(BF811="R", $CA811, IF(OR(BF811="P", BF811="T", BF811="N"), 0, IF($C811="DM", $T811, IF(OR(BF811="Y", BF811="IR"),$AM811,IF(BF811="C", IF($BI811="Y", IF($BA811="C", IF($AF811="N/A", $Q811, $AF811), IF($AF811="N/A", $T811, $AM811)), IF($AG811="N/A", $T811,$AG811)))))))</f>
        <v>2</v>
      </c>
      <c r="BY811" s="16">
        <f>IF(BG811="R", $CA811, IF(OR(BG811="P", BG811="T", BG811="N"), 0, IF($C811="DM", $T811, IF(OR(BG811="Y", BG811="IR"),$AM811,IF(BG811="C", IF($BI811="Y", IF($BA811="C", IF($AF811="N/A", $Q811, $AF811), IF($AF811="N/A", $T811, $AM811)), IF($AG811="N/A", $T811,$AG811)))))))</f>
        <v>2</v>
      </c>
      <c r="BZ811" s="16">
        <f>IF(BH811="R", $CA811, IF(OR(BH811="P", BH811="T", BH811="N"), 0, IF($C811="DM", $T811, IF(OR(BH811="Y", BH811="IR"),$AM811,IF(BH811="C", IF($BI811="Y", IF($BA811="C", IF($AF811="N/A", $Q811, $AF811), IF($AF811="N/A", $T811, $AM811)), IF($AG811="N/A", $T811,$AG811)))))))</f>
        <v>2</v>
      </c>
      <c r="CA811" s="15" t="s">
        <v>75</v>
      </c>
      <c r="CB811" s="16">
        <f>BZ811</f>
        <v>2</v>
      </c>
      <c r="CC811" s="15" t="str">
        <f>IF(OR($BH811="T", $BH811="R"), 0, IF($BH811="C", IF($BI811="Y", IF($BA811="C", 0, IF(AF811="N/A", Q811-T811, AF811-AG811)), IF($AF811="N/A", U811, AH811)), AN811))</f>
        <v>N/A</v>
      </c>
      <c r="CD811" s="15" t="str">
        <f>IF(OR($BH811="T", $BH811="R"), 0, IF($BH811="C", IF($BI811="Y", 0, IF($AF811="N/A", V811, AI811)), AO811))</f>
        <v>N/A</v>
      </c>
      <c r="CE811" s="15" t="str">
        <f>IF(OR($BH811="T", $BH811="R"), 0, IF($BH811="C", IF($BI811="Y", 0, IF($AF811="N/A", W811, AJ811)), AP811))</f>
        <v>N/A</v>
      </c>
      <c r="CF811" s="15" t="str">
        <f>IF(OR($BH811="T", $BH811="R"), 0, IF($BH811="C", IF($BI811="Y", 0, IF($AF811="N/A", X811, AK811)), AQ811))</f>
        <v>N/A</v>
      </c>
    </row>
    <row r="812" spans="1:85" x14ac:dyDescent="0.25">
      <c r="A812" s="14">
        <v>3101</v>
      </c>
      <c r="B812" s="15" t="s">
        <v>299</v>
      </c>
      <c r="C812" s="15" t="s">
        <v>63</v>
      </c>
      <c r="D812" s="15" t="s">
        <v>56</v>
      </c>
      <c r="E812" s="15">
        <f>VLOOKUP(B812, 'Rookie Year'!$A$2:$B$55679,2,FALSE)</f>
        <v>2019</v>
      </c>
      <c r="F812" s="15">
        <v>2019</v>
      </c>
      <c r="G812" s="15" t="s">
        <v>40</v>
      </c>
      <c r="H812" s="15" t="s">
        <v>1927</v>
      </c>
      <c r="I812" s="16">
        <v>19</v>
      </c>
      <c r="J812" s="15">
        <v>5</v>
      </c>
      <c r="K812" s="17">
        <f>IF(AND(G812&lt;&gt;"N",R812="N/A"), IF(I812&lt;4, 0, 0.25),IF(I812=1, IF(J812=1,0.25, 0.25), IF(I812&lt;13, 0.25, IF(I812&lt;26, 0.4, IF(I812&lt;51, 0.6, 0.75)))))</f>
        <v>0.4</v>
      </c>
      <c r="L812" s="16">
        <f>I812-M812</f>
        <v>11</v>
      </c>
      <c r="M812" s="16">
        <f>ROUNDUP(I812*K812,0)</f>
        <v>8</v>
      </c>
      <c r="N812" s="16">
        <f>M812*J812</f>
        <v>40</v>
      </c>
      <c r="O812" s="16">
        <v>40</v>
      </c>
      <c r="P812" s="16">
        <v>0</v>
      </c>
      <c r="Q812" s="16">
        <f>N812-O812-P812</f>
        <v>0</v>
      </c>
      <c r="R812" s="15">
        <v>2022</v>
      </c>
      <c r="S812" s="15">
        <f>IF(R812="N/A", J812-($B$1-F812), J812-($B$1-R812))</f>
        <v>3</v>
      </c>
      <c r="T812" s="16">
        <v>0</v>
      </c>
      <c r="U812" s="16">
        <v>0</v>
      </c>
      <c r="V812" s="16">
        <v>0</v>
      </c>
      <c r="W812" s="16" t="str">
        <f>IF($S812&lt;4, "N/A", $M812)</f>
        <v>N/A</v>
      </c>
      <c r="X812" s="16" t="str">
        <f>IF($S812&lt;5, "N/A", $M812)</f>
        <v>N/A</v>
      </c>
      <c r="Y812" s="15" t="str">
        <f>IF(SUM(T812:X812)&lt;&gt;Q812, "CHECK", "OK")</f>
        <v>OK</v>
      </c>
      <c r="Z812" s="15" t="str">
        <f>IF(F812=$B$1, "No", IF(S812=1, "Yes", "No"))</f>
        <v>No</v>
      </c>
      <c r="AA812" s="18" t="str">
        <f>IF(C812="DM", "N/A", IF(Z812="No","N/A",VLOOKUP(B812,'Extension List'!$A$3:$R$1972,18,FALSE)))</f>
        <v>N/A</v>
      </c>
      <c r="AB812" s="15" t="str">
        <f>IF(C812="DM", "N/A", IF(Z812="No","N/A",VLOOKUP(B812,'Extension List'!$A$3:$T$1972,20,FALSE)))</f>
        <v>N/A</v>
      </c>
      <c r="AC812" s="15" t="str">
        <f>IF(AA812="N/A", "N/A", 0)</f>
        <v>N/A</v>
      </c>
      <c r="AD812" s="16" t="str">
        <f>IF(AE812="N/A", "N/A", AA812-AE812)</f>
        <v>N/A</v>
      </c>
      <c r="AE812" s="16" t="str">
        <f>IF(AA812="N/A", "N/A", IF(AC812&gt;0, IF(AA812&lt;13, ROUNDUP(0.25*AA812,0), IF(AA812&lt;26, ROUNDUP(0.4*AA812,0), IF(AA812&lt;51, ROUNDUP(0.6*AA812,0), ROUNDUP(0.75*AA812,0)))), "N/A"))</f>
        <v>N/A</v>
      </c>
      <c r="AF812" s="16" t="str">
        <f>IF(AD812="N/A","N/A", (AE812*AC812)+Q812)</f>
        <v>N/A</v>
      </c>
      <c r="AG812" s="16" t="str">
        <f>IF($AF812="N/A", "N/A", "TBC")</f>
        <v>N/A</v>
      </c>
      <c r="AH812" s="16" t="str">
        <f>IF($AF812="N/A", "N/A", "TBC")</f>
        <v>N/A</v>
      </c>
      <c r="AI812" s="16" t="str">
        <f>IF($AF812="N/A","N/A",IF(AC812&gt;1,"TBC","N/A"))</f>
        <v>N/A</v>
      </c>
      <c r="AJ812" s="16" t="str">
        <f>IF($AF812="N/A","N/A",IF(AC812&gt;2,"TBC","N/A"))</f>
        <v>N/A</v>
      </c>
      <c r="AK812" s="16" t="str">
        <f>IF($AF812="N/A","N/A",IF(AC812&gt;3,"TBC","N/A"))</f>
        <v>N/A</v>
      </c>
      <c r="AL812" s="16" t="str">
        <f>IF(AC812="N/A","N/A",IF(AC812&gt;0,IF(SUM(AG812:AK812)&lt;&gt;AF812,"CHECK","OK"),"N/A"))</f>
        <v>N/A</v>
      </c>
      <c r="AM812" s="16">
        <f>IF(AD812="N/A", L812+T812, L812+AG812)</f>
        <v>11</v>
      </c>
      <c r="AN812" s="16">
        <f>IF(AD812="N/A", IF(U812="N/A", "N/A", L812+U812), AD812+AH812)</f>
        <v>11</v>
      </c>
      <c r="AO812" s="16">
        <f>IF(AD812="N/A", IF(V812="N/A", "N/A", L812+V812), IF(AI812="N/A", "N/A", AD812+AI812))</f>
        <v>11</v>
      </c>
      <c r="AP812" s="16" t="str">
        <f>IF(AD812="N/A", IF(W812="N/A", "N/A", L812+W812), IF(AJ812="N/A", "N/A", AD812+AJ812))</f>
        <v>N/A</v>
      </c>
      <c r="AQ812" s="16" t="str">
        <f>IF(AD812="N/A", IF(X812="N/A", "N/A", L812+X812), IF(AK812="N/A", "N/A", AD812+AK812))</f>
        <v>N/A</v>
      </c>
      <c r="AR812" s="15" t="s">
        <v>40</v>
      </c>
      <c r="AS812" s="15" t="s">
        <v>48</v>
      </c>
      <c r="AT812" s="15" t="s">
        <v>48</v>
      </c>
      <c r="AU812" s="15" t="s">
        <v>48</v>
      </c>
      <c r="AV812" s="15" t="s">
        <v>48</v>
      </c>
      <c r="AW812" s="15" t="s">
        <v>48</v>
      </c>
      <c r="AX812" s="15" t="s">
        <v>48</v>
      </c>
      <c r="AY812" s="15" t="s">
        <v>48</v>
      </c>
      <c r="AZ812" s="15" t="s">
        <v>48</v>
      </c>
      <c r="BA812" s="15" t="s">
        <v>48</v>
      </c>
      <c r="BB812" s="15" t="s">
        <v>48</v>
      </c>
      <c r="BC812" s="15" t="s">
        <v>48</v>
      </c>
      <c r="BD812" s="15" t="s">
        <v>48</v>
      </c>
      <c r="BE812" s="15" t="s">
        <v>48</v>
      </c>
      <c r="BF812" s="15" t="s">
        <v>48</v>
      </c>
      <c r="BG812" s="15" t="s">
        <v>48</v>
      </c>
      <c r="BH812" s="15" t="s">
        <v>48</v>
      </c>
      <c r="BI812" s="15"/>
      <c r="BJ812" s="16">
        <f>IF(AR812="R", $CA812, IF(OR(AR812="P", AR812="T", AR812="N"), 0, IF($C812="DM", $T812, IF(OR(AR812="Y", AR812="IR"),$AM812,IF(AR812="C", IF($BI812="Y", IF($AF812="N/A", $Q812, $AF812), IF($AG812="N/A", $T812,$AG812)))))))</f>
        <v>11</v>
      </c>
      <c r="BK812" s="16">
        <f>IF(AS812="R", $CA812, IF(OR(AS812="P", AS812="T", AS812="N"), 0, IF($C812="DM", $T812, IF(OR(AS812="Y", AS812="IR"),$AM812,IF(AS812="C", IF($BI812="Y", IF($AF812="N/A", $Q812, $AF812), IF($AG812="N/A", $T812,$AG812)))))))</f>
        <v>11</v>
      </c>
      <c r="BL812" s="16">
        <f>IF(AT812="R", $CA812, IF(OR(AT812="P", AT812="T", AT812="N"), 0, IF($C812="DM", $T812, IF(OR(AT812="Y", AT812="IR"),$AM812,IF(AT812="C", IF($BI812="Y", IF($AF812="N/A", $Q812, $AF812), IF($AG812="N/A", $T812,$AG812)))))))</f>
        <v>11</v>
      </c>
      <c r="BM812" s="16">
        <f>IF(AU812="R", $CA812, IF(OR(AU812="P", AU812="T", AU812="N"), 0, IF($C812="DM", $T812, IF(OR(AU812="Y", AU812="IR"),$AM812,IF(AU812="C", IF($BI812="Y", IF($AF812="N/A", $Q812, $AF812), IF($AG812="N/A", $T812,$AG812)))))))</f>
        <v>11</v>
      </c>
      <c r="BN812" s="16">
        <f>IF(AV812="R", $CA812, IF(OR(AV812="P", AV812="T", AV812="N"), 0, IF($C812="DM", $T812, IF(OR(AV812="Y", AV812="IR"),$AM812,IF(AV812="C", IF($BI812="Y", IF($AF812="N/A", $Q812, $AF812), IF($AG812="N/A", $T812,$AG812)))))))</f>
        <v>11</v>
      </c>
      <c r="BO812" s="16">
        <f>IF(AW812="R", $CA812, IF(OR(AW812="P", AW812="T", AW812="N"), 0, IF($C812="DM", $T812, IF(OR(AW812="Y", AW812="IR"),$AM812,IF(AW812="C", IF($BI812="Y", IF($AF812="N/A", $Q812, $AF812), IF($AG812="N/A", $T812,$AG812)))))))</f>
        <v>11</v>
      </c>
      <c r="BP812" s="16">
        <f>IF(AX812="R", $CA812, IF(OR(AX812="P", AX812="T", AX812="N"), 0, IF($C812="DM", $T812, IF(OR(AX812="Y", AX812="IR"),$AM812,IF(AX812="C", IF($BI812="Y", IF($AF812="N/A", $Q812, $AF812), IF($AG812="N/A", $T812,$AG812)))))))</f>
        <v>11</v>
      </c>
      <c r="BQ812" s="16">
        <f>IF(AY812="R", $CA812, IF(OR(AY812="P", AY812="T", AY812="N"), 0, IF($C812="DM", $T812, IF(OR(AY812="Y", AY812="IR"),$AM812,IF(AY812="C", IF($BI812="Y", IF($AF812="N/A", $Q812, $AF812), IF($AG812="N/A", $T812,$AG812)))))))</f>
        <v>11</v>
      </c>
      <c r="BR812" s="16">
        <f>IF(AZ812="R", $CA812, IF(OR(AZ812="P", AZ812="T", AZ812="N"), 0, IF($C812="DM", $T812, IF(OR(AZ812="Y", AZ812="IR"),$AM812,IF(AZ812="C", IF($BI812="Y", IF($AF812="N/A", $Q812, $AF812), IF($AG812="N/A", $T812,$AG812)))))))</f>
        <v>11</v>
      </c>
      <c r="BS812" s="16">
        <f>IF(BA812="R", $CA812, IF(OR(BA812="P", BA812="T", BA812="N"), 0, IF($C812="DM", $T812, IF(OR(BA812="Y", BA812="IR"),$AM812,IF(BA812="C", IF($BI812="Y", IF($AF812="N/A", $Q812, $AF812), IF($AG812="N/A", $T812,$AG812)))))))</f>
        <v>11</v>
      </c>
      <c r="BT812" s="16">
        <f>IF(BB812="R", $CA812, IF(OR(BB812="P", BB812="T", BB812="N"), 0, IF($C812="DM", $T812, IF(OR(BB812="Y", BB812="IR"),$AM812,IF(BB812="C", IF($BI812="Y", IF($BA812="C", IF($AF812="N/A", $Q812, $AF812), IF($AF812="N/A", $T812, $AM812)), IF($AG812="N/A", $T812,$AG812)))))))</f>
        <v>11</v>
      </c>
      <c r="BU812" s="16">
        <f>IF(BC812="R", $CA812, IF(OR(BC812="P", BC812="T", BC812="N"), 0, IF($C812="DM", $T812, IF(OR(BC812="Y", BC812="IR"),$AM812,IF(BC812="C", IF($BI812="Y", IF($BA812="C", IF($AF812="N/A", $Q812, $AF812), IF($AF812="N/A", $T812, $AM812)), IF($AG812="N/A", $T812,$AG812)))))))</f>
        <v>11</v>
      </c>
      <c r="BV812" s="16">
        <f>IF(BD812="R", $CA812, IF(OR(BD812="P", BD812="T", BD812="N"), 0, IF($C812="DM", $T812, IF(OR(BD812="Y", BD812="IR"),$AM812,IF(BD812="C", IF($BI812="Y", IF($BA812="C", IF($AF812="N/A", $Q812, $AF812), IF($AF812="N/A", $T812, $AM812)), IF($AG812="N/A", $T812,$AG812)))))))</f>
        <v>11</v>
      </c>
      <c r="BW812" s="16">
        <f>IF(BE812="R", $CA812, IF(OR(BE812="P", BE812="T", BE812="N"), 0, IF($C812="DM", $T812, IF(OR(BE812="Y", BE812="IR"),$AM812,IF(BE812="C", IF($BI812="Y", IF($BA812="C", IF($AF812="N/A", $Q812, $AF812), IF($AF812="N/A", $T812, $AM812)), IF($AG812="N/A", $T812,$AG812)))))))</f>
        <v>11</v>
      </c>
      <c r="BX812" s="16">
        <f>IF(BF812="R", $CA812, IF(OR(BF812="P", BF812="T", BF812="N"), 0, IF($C812="DM", $T812, IF(OR(BF812="Y", BF812="IR"),$AM812,IF(BF812="C", IF($BI812="Y", IF($BA812="C", IF($AF812="N/A", $Q812, $AF812), IF($AF812="N/A", $T812, $AM812)), IF($AG812="N/A", $T812,$AG812)))))))</f>
        <v>11</v>
      </c>
      <c r="BY812" s="16">
        <f>IF(BG812="R", $CA812, IF(OR(BG812="P", BG812="T", BG812="N"), 0, IF($C812="DM", $T812, IF(OR(BG812="Y", BG812="IR"),$AM812,IF(BG812="C", IF($BI812="Y", IF($BA812="C", IF($AF812="N/A", $Q812, $AF812), IF($AF812="N/A", $T812, $AM812)), IF($AG812="N/A", $T812,$AG812)))))))</f>
        <v>11</v>
      </c>
      <c r="BZ812" s="16">
        <f>IF(BH812="R", $CA812, IF(OR(BH812="P", BH812="T", BH812="N"), 0, IF($C812="DM", $T812, IF(OR(BH812="Y", BH812="IR"),$AM812,IF(BH812="C", IF($BI812="Y", IF($BA812="C", IF($AF812="N/A", $Q812, $AF812), IF($AF812="N/A", $T812, $AM812)), IF($AG812="N/A", $T812,$AG812)))))))</f>
        <v>11</v>
      </c>
      <c r="CA812" s="15" t="s">
        <v>75</v>
      </c>
      <c r="CB812" s="16">
        <f>BZ812</f>
        <v>11</v>
      </c>
      <c r="CC812" s="15">
        <f>IF(OR($BH812="T", $BH812="R"), 0, IF($BH812="C", IF($BI812="Y", IF($BA812="C", 0, IF(AF812="N/A", Q812-T812, AF812-AG812)), IF($AF812="N/A", U812, AH812)), AN812))</f>
        <v>11</v>
      </c>
      <c r="CD812" s="15">
        <f>IF(OR($BH812="T", $BH812="R"), 0, IF($BH812="C", IF($BI812="Y", 0, IF($AF812="N/A", V812, AI812)), AO812))</f>
        <v>11</v>
      </c>
      <c r="CE812" s="15" t="str">
        <f>IF(OR($BH812="T", $BH812="R"), 0, IF($BH812="C", IF($BI812="Y", 0, IF($AF812="N/A", W812, AJ812)), AP812))</f>
        <v>N/A</v>
      </c>
      <c r="CF812" s="15" t="str">
        <f>IF(OR($BH812="T", $BH812="R"), 0, IF($BH812="C", IF($BI812="Y", 0, IF($AF812="N/A", X812, AK812)), AQ812))</f>
        <v>N/A</v>
      </c>
      <c r="CG812" t="str">
        <f>IF(AC812="N/A", "S:"&amp;L812&amp;" G:"&amp;M812&amp;" GR:"&amp;Q812, IF(AC812=0, "S:"&amp;L812&amp;" G:"&amp;M812&amp;" GR:"&amp;Q812, "S:"&amp;L812&amp;"/"&amp;AD812&amp;" G:"&amp;AE812&amp;" GR:"&amp;AF812))</f>
        <v>S:11 G:8 GR:0</v>
      </c>
    </row>
    <row r="813" spans="1:85" x14ac:dyDescent="0.25">
      <c r="A813" s="14">
        <v>5409</v>
      </c>
      <c r="B813" s="15" t="s">
        <v>427</v>
      </c>
      <c r="C813" s="15" t="s">
        <v>63</v>
      </c>
      <c r="D813" s="15" t="s">
        <v>56</v>
      </c>
      <c r="E813" s="15">
        <f>VLOOKUP(B813, 'Rookie Year'!$A$2:$B$55679,2,FALSE)</f>
        <v>2015</v>
      </c>
      <c r="F813" s="15">
        <v>2023</v>
      </c>
      <c r="G813" s="15" t="s">
        <v>42</v>
      </c>
      <c r="H813" s="15" t="s">
        <v>1928</v>
      </c>
      <c r="I813" s="16">
        <v>21</v>
      </c>
      <c r="J813" s="15">
        <v>4</v>
      </c>
      <c r="K813" s="17">
        <f>IF(AND(G813&lt;&gt;"N",R813="N/A"), IF(I813&lt;4, 0, 0.25),IF(I813=1, IF(J813=1,0.25, 0.25), IF(I813&lt;13, 0.25, IF(I813&lt;26, 0.4, IF(I813&lt;51, 0.6, 0.75)))))</f>
        <v>0.4</v>
      </c>
      <c r="L813" s="16">
        <f>I813-M813</f>
        <v>12</v>
      </c>
      <c r="M813" s="16">
        <f>ROUNDUP(I813*K813,0)</f>
        <v>9</v>
      </c>
      <c r="N813" s="16">
        <f>M813*J813</f>
        <v>36</v>
      </c>
      <c r="O813" s="16">
        <v>9</v>
      </c>
      <c r="P813" s="16">
        <v>0</v>
      </c>
      <c r="Q813" s="16">
        <f>N813-O813-P813</f>
        <v>27</v>
      </c>
      <c r="R813" s="15" t="s">
        <v>75</v>
      </c>
      <c r="S813" s="15">
        <f>IF(R813="N/A", J813-($B$1-F813), J813-($B$1-R813))</f>
        <v>3</v>
      </c>
      <c r="T813" s="16">
        <v>18</v>
      </c>
      <c r="U813" s="16">
        <v>9</v>
      </c>
      <c r="V813" s="16">
        <v>0</v>
      </c>
      <c r="W813" s="16" t="str">
        <f>IF($S813&lt;4, "N/A", $M813)</f>
        <v>N/A</v>
      </c>
      <c r="X813" s="16" t="str">
        <f>IF($S813&lt;5, "N/A", $M813)</f>
        <v>N/A</v>
      </c>
      <c r="Y813" s="15" t="str">
        <f>IF(SUM(T813:X813)&lt;&gt;Q813, "CHECK", "OK")</f>
        <v>OK</v>
      </c>
      <c r="Z813" s="15" t="str">
        <f>IF(F813=$B$1, "No", IF(S813=1, "Yes", "No"))</f>
        <v>No</v>
      </c>
      <c r="AA813" s="18" t="str">
        <f>IF(C813="DM", "N/A", IF(Z813="No","N/A",VLOOKUP(B813,'Extension List'!$A$3:$R$1972,18,FALSE)))</f>
        <v>N/A</v>
      </c>
      <c r="AB813" s="15" t="str">
        <f>IF(C813="DM", "N/A", IF(Z813="No","N/A",VLOOKUP(B813,'Extension List'!$A$3:$T$1972,20,FALSE)))</f>
        <v>N/A</v>
      </c>
      <c r="AC813" s="15" t="str">
        <f>IF(AA813="N/A", "N/A", 0)</f>
        <v>N/A</v>
      </c>
      <c r="AD813" s="16" t="str">
        <f>IF(AE813="N/A", "N/A", AA813-AE813)</f>
        <v>N/A</v>
      </c>
      <c r="AE813" s="16" t="str">
        <f>IF(AA813="N/A", "N/A", IF(AC813&gt;0, IF(AA813&lt;13, ROUNDUP(0.25*AA813,0), IF(AA813&lt;26, ROUNDUP(0.4*AA813,0), IF(AA813&lt;51, ROUNDUP(0.6*AA813,0), ROUNDUP(0.75*AA813,0)))), "N/A"))</f>
        <v>N/A</v>
      </c>
      <c r="AF813" s="16" t="str">
        <f>IF(AD813="N/A","N/A", (AE813*AC813)+Q813)</f>
        <v>N/A</v>
      </c>
      <c r="AG813" s="16" t="str">
        <f>IF($AF813="N/A", "N/A", "TBC")</f>
        <v>N/A</v>
      </c>
      <c r="AH813" s="16" t="str">
        <f>IF($AF813="N/A", "N/A", "TBC")</f>
        <v>N/A</v>
      </c>
      <c r="AI813" s="16" t="str">
        <f>IF($AF813="N/A","N/A",IF(AC813&gt;1,"TBC","N/A"))</f>
        <v>N/A</v>
      </c>
      <c r="AJ813" s="16" t="str">
        <f>IF($AF813="N/A","N/A",IF(AC813&gt;2,"TBC","N/A"))</f>
        <v>N/A</v>
      </c>
      <c r="AK813" s="16" t="str">
        <f>IF($AF813="N/A","N/A",IF(AC813&gt;3,"TBC","N/A"))</f>
        <v>N/A</v>
      </c>
      <c r="AL813" s="16" t="str">
        <f>IF(AC813="N/A","N/A",IF(AC813&gt;0,IF(SUM(AG813:AK813)&lt;&gt;AF813,"CHECK","OK"),"N/A"))</f>
        <v>N/A</v>
      </c>
      <c r="AM813" s="16">
        <f>IF(AD813="N/A", L813+T813, L813+AG813)</f>
        <v>30</v>
      </c>
      <c r="AN813" s="16">
        <f>IF(AD813="N/A", IF(U813="N/A", "N/A", L813+U813), AD813+AH813)</f>
        <v>21</v>
      </c>
      <c r="AO813" s="16">
        <f>IF(AD813="N/A", IF(V813="N/A", "N/A", L813+V813), IF(AI813="N/A", "N/A", AD813+AI813))</f>
        <v>12</v>
      </c>
      <c r="AP813" s="16" t="str">
        <f>IF(AD813="N/A", IF(W813="N/A", "N/A", L813+W813), IF(AJ813="N/A", "N/A", AD813+AJ813))</f>
        <v>N/A</v>
      </c>
      <c r="AQ813" s="16" t="str">
        <f>IF(AD813="N/A", IF(X813="N/A", "N/A", L813+X813), IF(AK813="N/A", "N/A", AD813+AK813))</f>
        <v>N/A</v>
      </c>
      <c r="AR813" s="15" t="s">
        <v>40</v>
      </c>
      <c r="AS813" s="15" t="s">
        <v>40</v>
      </c>
      <c r="AT813" s="15" t="s">
        <v>40</v>
      </c>
      <c r="AU813" s="15" t="s">
        <v>40</v>
      </c>
      <c r="AV813" s="15" t="s">
        <v>40</v>
      </c>
      <c r="AW813" s="15" t="s">
        <v>40</v>
      </c>
      <c r="AX813" s="15" t="s">
        <v>40</v>
      </c>
      <c r="AY813" s="15" t="s">
        <v>40</v>
      </c>
      <c r="AZ813" s="15" t="s">
        <v>40</v>
      </c>
      <c r="BA813" s="15" t="s">
        <v>40</v>
      </c>
      <c r="BB813" s="15" t="s">
        <v>40</v>
      </c>
      <c r="BC813" s="15" t="s">
        <v>40</v>
      </c>
      <c r="BD813" s="15" t="s">
        <v>40</v>
      </c>
      <c r="BE813" s="15" t="s">
        <v>40</v>
      </c>
      <c r="BF813" s="15" t="s">
        <v>40</v>
      </c>
      <c r="BG813" s="15" t="s">
        <v>40</v>
      </c>
      <c r="BH813" s="15" t="s">
        <v>40</v>
      </c>
      <c r="BI813" s="15"/>
      <c r="BJ813" s="16">
        <f>IF(AR813="R", $CA813, IF(OR(AR813="P", AR813="T", AR813="N"), 0, IF($C813="DM", $T813, IF(OR(AR813="Y", AR813="IR"),$AM813,IF(AR813="C", IF($BI813="Y", IF($AF813="N/A", $Q813, $AF813), IF($AG813="N/A", $T813,$AG813)))))))</f>
        <v>30</v>
      </c>
      <c r="BK813" s="16">
        <f>IF(AS813="R", $CA813, IF(OR(AS813="P", AS813="T", AS813="N"), 0, IF($C813="DM", $T813, IF(OR(AS813="Y", AS813="IR"),$AM813,IF(AS813="C", IF($BI813="Y", IF($AF813="N/A", $Q813, $AF813), IF($AG813="N/A", $T813,$AG813)))))))</f>
        <v>30</v>
      </c>
      <c r="BL813" s="16">
        <f>IF(AT813="R", $CA813, IF(OR(AT813="P", AT813="T", AT813="N"), 0, IF($C813="DM", $T813, IF(OR(AT813="Y", AT813="IR"),$AM813,IF(AT813="C", IF($BI813="Y", IF($AF813="N/A", $Q813, $AF813), IF($AG813="N/A", $T813,$AG813)))))))</f>
        <v>30</v>
      </c>
      <c r="BM813" s="16">
        <f>IF(AU813="R", $CA813, IF(OR(AU813="P", AU813="T", AU813="N"), 0, IF($C813="DM", $T813, IF(OR(AU813="Y", AU813="IR"),$AM813,IF(AU813="C", IF($BI813="Y", IF($AF813="N/A", $Q813, $AF813), IF($AG813="N/A", $T813,$AG813)))))))</f>
        <v>30</v>
      </c>
      <c r="BN813" s="16">
        <f>IF(AV813="R", $CA813, IF(OR(AV813="P", AV813="T", AV813="N"), 0, IF($C813="DM", $T813, IF(OR(AV813="Y", AV813="IR"),$AM813,IF(AV813="C", IF($BI813="Y", IF($AF813="N/A", $Q813, $AF813), IF($AG813="N/A", $T813,$AG813)))))))</f>
        <v>30</v>
      </c>
      <c r="BO813" s="16">
        <f>IF(AW813="R", $CA813, IF(OR(AW813="P", AW813="T", AW813="N"), 0, IF($C813="DM", $T813, IF(OR(AW813="Y", AW813="IR"),$AM813,IF(AW813="C", IF($BI813="Y", IF($AF813="N/A", $Q813, $AF813), IF($AG813="N/A", $T813,$AG813)))))))</f>
        <v>30</v>
      </c>
      <c r="BP813" s="16">
        <f>IF(AX813="R", $CA813, IF(OR(AX813="P", AX813="T", AX813="N"), 0, IF($C813="DM", $T813, IF(OR(AX813="Y", AX813="IR"),$AM813,IF(AX813="C", IF($BI813="Y", IF($AF813="N/A", $Q813, $AF813), IF($AG813="N/A", $T813,$AG813)))))))</f>
        <v>30</v>
      </c>
      <c r="BQ813" s="16">
        <f>IF(AY813="R", $CA813, IF(OR(AY813="P", AY813="T", AY813="N"), 0, IF($C813="DM", $T813, IF(OR(AY813="Y", AY813="IR"),$AM813,IF(AY813="C", IF($BI813="Y", IF($AF813="N/A", $Q813, $AF813), IF($AG813="N/A", $T813,$AG813)))))))</f>
        <v>30</v>
      </c>
      <c r="BR813" s="16">
        <f>IF(AZ813="R", $CA813, IF(OR(AZ813="P", AZ813="T", AZ813="N"), 0, IF($C813="DM", $T813, IF(OR(AZ813="Y", AZ813="IR"),$AM813,IF(AZ813="C", IF($BI813="Y", IF($AF813="N/A", $Q813, $AF813), IF($AG813="N/A", $T813,$AG813)))))))</f>
        <v>30</v>
      </c>
      <c r="BS813" s="16">
        <f>IF(BA813="R", $CA813, IF(OR(BA813="P", BA813="T", BA813="N"), 0, IF($C813="DM", $T813, IF(OR(BA813="Y", BA813="IR"),$AM813,IF(BA813="C", IF($BI813="Y", IF($AF813="N/A", $Q813, $AF813), IF($AG813="N/A", $T813,$AG813)))))))</f>
        <v>30</v>
      </c>
      <c r="BT813" s="16">
        <f>IF(BB813="R", $CA813, IF(OR(BB813="P", BB813="T", BB813="N"), 0, IF($C813="DM", $T813, IF(OR(BB813="Y", BB813="IR"),$AM813,IF(BB813="C", IF($BI813="Y", IF($BA813="C", IF($AF813="N/A", $Q813, $AF813), IF($AF813="N/A", $T813, $AM813)), IF($AG813="N/A", $T813,$AG813)))))))</f>
        <v>30</v>
      </c>
      <c r="BU813" s="16">
        <f>IF(BC813="R", $CA813, IF(OR(BC813="P", BC813="T", BC813="N"), 0, IF($C813="DM", $T813, IF(OR(BC813="Y", BC813="IR"),$AM813,IF(BC813="C", IF($BI813="Y", IF($BA813="C", IF($AF813="N/A", $Q813, $AF813), IF($AF813="N/A", $T813, $AM813)), IF($AG813="N/A", $T813,$AG813)))))))</f>
        <v>30</v>
      </c>
      <c r="BV813" s="16">
        <f>IF(BD813="R", $CA813, IF(OR(BD813="P", BD813="T", BD813="N"), 0, IF($C813="DM", $T813, IF(OR(BD813="Y", BD813="IR"),$AM813,IF(BD813="C", IF($BI813="Y", IF($BA813="C", IF($AF813="N/A", $Q813, $AF813), IF($AF813="N/A", $T813, $AM813)), IF($AG813="N/A", $T813,$AG813)))))))</f>
        <v>30</v>
      </c>
      <c r="BW813" s="16">
        <f>IF(BE813="R", $CA813, IF(OR(BE813="P", BE813="T", BE813="N"), 0, IF($C813="DM", $T813, IF(OR(BE813="Y", BE813="IR"),$AM813,IF(BE813="C", IF($BI813="Y", IF($BA813="C", IF($AF813="N/A", $Q813, $AF813), IF($AF813="N/A", $T813, $AM813)), IF($AG813="N/A", $T813,$AG813)))))))</f>
        <v>30</v>
      </c>
      <c r="BX813" s="16">
        <f>IF(BF813="R", $CA813, IF(OR(BF813="P", BF813="T", BF813="N"), 0, IF($C813="DM", $T813, IF(OR(BF813="Y", BF813="IR"),$AM813,IF(BF813="C", IF($BI813="Y", IF($BA813="C", IF($AF813="N/A", $Q813, $AF813), IF($AF813="N/A", $T813, $AM813)), IF($AG813="N/A", $T813,$AG813)))))))</f>
        <v>30</v>
      </c>
      <c r="BY813" s="16">
        <f>IF(BG813="R", $CA813, IF(OR(BG813="P", BG813="T", BG813="N"), 0, IF($C813="DM", $T813, IF(OR(BG813="Y", BG813="IR"),$AM813,IF(BG813="C", IF($BI813="Y", IF($BA813="C", IF($AF813="N/A", $Q813, $AF813), IF($AF813="N/A", $T813, $AM813)), IF($AG813="N/A", $T813,$AG813)))))))</f>
        <v>30</v>
      </c>
      <c r="BZ813" s="16">
        <f>IF(BH813="R", $CA813, IF(OR(BH813="P", BH813="T", BH813="N"), 0, IF($C813="DM", $T813, IF(OR(BH813="Y", BH813="IR"),$AM813,IF(BH813="C", IF($BI813="Y", IF($BA813="C", IF($AF813="N/A", $Q813, $AF813), IF($AF813="N/A", $T813, $AM813)), IF($AG813="N/A", $T813,$AG813)))))))</f>
        <v>30</v>
      </c>
      <c r="CA813" s="15" t="s">
        <v>75</v>
      </c>
      <c r="CB813" s="16">
        <f>BZ813</f>
        <v>30</v>
      </c>
      <c r="CC813" s="15">
        <f>IF(OR($BH813="T", $BH813="R"), 0, IF($BH813="C", IF($BI813="Y", IF($BA813="C", 0, IF(AF813="N/A", Q813-T813, AF813-AG813)), IF($AF813="N/A", U813, AH813)), AN813))</f>
        <v>21</v>
      </c>
      <c r="CD813" s="15">
        <f>IF(OR($BH813="T", $BH813="R"), 0, IF($BH813="C", IF($BI813="Y", 0, IF($AF813="N/A", V813, AI813)), AO813))</f>
        <v>12</v>
      </c>
      <c r="CE813" s="15" t="str">
        <f>IF(OR($BH813="T", $BH813="R"), 0, IF($BH813="C", IF($BI813="Y", 0, IF($AF813="N/A", W813, AJ813)), AP813))</f>
        <v>N/A</v>
      </c>
      <c r="CF813" s="15" t="str">
        <f>IF(OR($BH813="T", $BH813="R"), 0, IF($BH813="C", IF($BI813="Y", 0, IF($AF813="N/A", X813, AK813)), AQ813))</f>
        <v>N/A</v>
      </c>
      <c r="CG813" t="str">
        <f>IF(AC813="N/A", "S:"&amp;L813&amp;" G:"&amp;M813&amp;" GR:"&amp;Q813, IF(AC813=0, "S:"&amp;L813&amp;" G:"&amp;M813&amp;" GR:"&amp;Q813, "S:"&amp;L813&amp;"/"&amp;AD813&amp;" G:"&amp;AE813&amp;" GR:"&amp;AF813))</f>
        <v>S:12 G:9 GR:27</v>
      </c>
    </row>
    <row r="814" spans="1:85" x14ac:dyDescent="0.25">
      <c r="A814" s="14">
        <v>5183</v>
      </c>
      <c r="B814" s="15" t="s">
        <v>2778</v>
      </c>
      <c r="C814" s="15" t="s">
        <v>63</v>
      </c>
      <c r="D814" s="15" t="s">
        <v>56</v>
      </c>
      <c r="E814" s="15">
        <f>VLOOKUP(B814, 'Rookie Year'!$A$2:$B$55679,2,FALSE)</f>
        <v>2023</v>
      </c>
      <c r="F814" s="15">
        <v>2023</v>
      </c>
      <c r="G814" s="15" t="s">
        <v>40</v>
      </c>
      <c r="H814" s="15" t="s">
        <v>2179</v>
      </c>
      <c r="I814" s="16">
        <v>3</v>
      </c>
      <c r="J814" s="15">
        <v>4</v>
      </c>
      <c r="K814" s="17">
        <f>IF(AND(G814&lt;&gt;"N",R814="N/A"), IF(I814&lt;4, 0, 0.25),IF(I814=1, IF(J814=1,0.25, 0.25), IF(I814&lt;13, 0.25, IF(I814&lt;26, 0.4, IF(I814&lt;51, 0.6, 0.75)))))</f>
        <v>0</v>
      </c>
      <c r="L814" s="16">
        <f>I814-M814</f>
        <v>3</v>
      </c>
      <c r="M814" s="16">
        <f>ROUNDUP(I814*K814,0)</f>
        <v>0</v>
      </c>
      <c r="N814" s="16">
        <f>M814*J814</f>
        <v>0</v>
      </c>
      <c r="O814" s="16">
        <v>0</v>
      </c>
      <c r="P814" s="16">
        <v>0</v>
      </c>
      <c r="Q814" s="16">
        <f>N814-O814-P814</f>
        <v>0</v>
      </c>
      <c r="R814" s="15" t="s">
        <v>75</v>
      </c>
      <c r="S814" s="15">
        <f>IF(R814="N/A", J814-($B$1-F814), J814-($B$1-R814))</f>
        <v>3</v>
      </c>
      <c r="T814" s="16">
        <v>0</v>
      </c>
      <c r="U814" s="16">
        <v>0</v>
      </c>
      <c r="V814" s="16">
        <v>0</v>
      </c>
      <c r="W814" s="16" t="str">
        <f>IF($S814&lt;4, "N/A", $M814)</f>
        <v>N/A</v>
      </c>
      <c r="X814" s="16" t="str">
        <f>IF($S814&lt;5, "N/A", $M814)</f>
        <v>N/A</v>
      </c>
      <c r="Y814" s="15" t="str">
        <f>IF(SUM(T814:X814)&lt;&gt;Q814, "CHECK", "OK")</f>
        <v>OK</v>
      </c>
      <c r="Z814" s="15" t="str">
        <f>IF(F814=$B$1, "No", IF(S814=1, "Yes", "No"))</f>
        <v>No</v>
      </c>
      <c r="AA814" s="18" t="str">
        <f>IF(C814="DM", "N/A", IF(Z814="No","N/A",VLOOKUP(B814,'Extension List'!$A$3:$R$1972,18,FALSE)))</f>
        <v>N/A</v>
      </c>
      <c r="AB814" s="15" t="str">
        <f>IF(C814="DM", "N/A", IF(Z814="No","N/A",VLOOKUP(B814,'Extension List'!$A$3:$T$1972,20,FALSE)))</f>
        <v>N/A</v>
      </c>
      <c r="AC814" s="15" t="str">
        <f>IF(AA814="N/A", "N/A", 0)</f>
        <v>N/A</v>
      </c>
      <c r="AD814" s="16" t="str">
        <f>IF(AE814="N/A", "N/A", AA814-AE814)</f>
        <v>N/A</v>
      </c>
      <c r="AE814" s="16" t="str">
        <f>IF(AA814="N/A", "N/A", IF(AC814&gt;0, IF(AA814&lt;13, ROUNDUP(0.25*AA814,0), IF(AA814&lt;26, ROUNDUP(0.4*AA814,0), IF(AA814&lt;51, ROUNDUP(0.6*AA814,0), ROUNDUP(0.75*AA814,0)))), "N/A"))</f>
        <v>N/A</v>
      </c>
      <c r="AF814" s="16" t="str">
        <f>IF(AD814="N/A","N/A", (AE814*AC814)+Q814)</f>
        <v>N/A</v>
      </c>
      <c r="AG814" s="16" t="str">
        <f>IF($AF814="N/A", "N/A", "TBC")</f>
        <v>N/A</v>
      </c>
      <c r="AH814" s="16" t="str">
        <f>IF($AF814="N/A", "N/A", "TBC")</f>
        <v>N/A</v>
      </c>
      <c r="AI814" s="16" t="str">
        <f>IF($AF814="N/A","N/A",IF(AC814&gt;1,"TBC","N/A"))</f>
        <v>N/A</v>
      </c>
      <c r="AJ814" s="16" t="str">
        <f>IF($AF814="N/A","N/A",IF(AC814&gt;2,"TBC","N/A"))</f>
        <v>N/A</v>
      </c>
      <c r="AK814" s="16" t="str">
        <f>IF($AF814="N/A","N/A",IF(AC814&gt;3,"TBC","N/A"))</f>
        <v>N/A</v>
      </c>
      <c r="AL814" s="16" t="str">
        <f>IF(AC814="N/A","N/A",IF(AC814&gt;0,IF(SUM(AG814:AK814)&lt;&gt;AF814,"CHECK","OK"),"N/A"))</f>
        <v>N/A</v>
      </c>
      <c r="AM814" s="16">
        <f>IF(AD814="N/A", L814+T814, L814+AG814)</f>
        <v>3</v>
      </c>
      <c r="AN814" s="16">
        <f>IF(AD814="N/A", IF(U814="N/A", "N/A", L814+U814), AD814+AH814)</f>
        <v>3</v>
      </c>
      <c r="AO814" s="16">
        <f>IF(AD814="N/A", IF(V814="N/A", "N/A", L814+V814), IF(AI814="N/A", "N/A", AD814+AI814))</f>
        <v>3</v>
      </c>
      <c r="AP814" s="16" t="str">
        <f>IF(AD814="N/A", IF(W814="N/A", "N/A", L814+W814), IF(AJ814="N/A", "N/A", AD814+AJ814))</f>
        <v>N/A</v>
      </c>
      <c r="AQ814" s="16" t="str">
        <f>IF(AD814="N/A", IF(X814="N/A", "N/A", L814+X814), IF(AK814="N/A", "N/A", AD814+AK814))</f>
        <v>N/A</v>
      </c>
      <c r="AR814" s="15" t="s">
        <v>40</v>
      </c>
      <c r="AS814" s="15" t="s">
        <v>40</v>
      </c>
      <c r="AT814" s="15" t="s">
        <v>40</v>
      </c>
      <c r="AU814" s="15" t="s">
        <v>40</v>
      </c>
      <c r="AV814" s="15" t="s">
        <v>40</v>
      </c>
      <c r="AW814" s="15" t="s">
        <v>40</v>
      </c>
      <c r="AX814" s="15" t="s">
        <v>40</v>
      </c>
      <c r="AY814" s="15" t="s">
        <v>40</v>
      </c>
      <c r="AZ814" s="15" t="s">
        <v>40</v>
      </c>
      <c r="BA814" s="15" t="s">
        <v>40</v>
      </c>
      <c r="BB814" s="15" t="s">
        <v>40</v>
      </c>
      <c r="BC814" s="15" t="s">
        <v>40</v>
      </c>
      <c r="BD814" s="15" t="s">
        <v>40</v>
      </c>
      <c r="BE814" s="15" t="s">
        <v>40</v>
      </c>
      <c r="BF814" s="15" t="s">
        <v>40</v>
      </c>
      <c r="BG814" s="15" t="s">
        <v>40</v>
      </c>
      <c r="BH814" s="15" t="s">
        <v>40</v>
      </c>
      <c r="BI814" s="15"/>
      <c r="BJ814" s="16">
        <f>IF(AR814="R", $CA814, IF(OR(AR814="P", AR814="T", AR814="N"), 0, IF($C814="DM", $T814, IF(OR(AR814="Y", AR814="IR"),$AM814,IF(AR814="C", IF($BI814="Y", IF($AF814="N/A", $Q814, $AF814), IF($AG814="N/A", $T814,$AG814)))))))</f>
        <v>3</v>
      </c>
      <c r="BK814" s="16">
        <f>IF(AS814="R", $CA814, IF(OR(AS814="P", AS814="T", AS814="N"), 0, IF($C814="DM", $T814, IF(OR(AS814="Y", AS814="IR"),$AM814,IF(AS814="C", IF($BI814="Y", IF($AF814="N/A", $Q814, $AF814), IF($AG814="N/A", $T814,$AG814)))))))</f>
        <v>3</v>
      </c>
      <c r="BL814" s="16">
        <f>IF(AT814="R", $CA814, IF(OR(AT814="P", AT814="T", AT814="N"), 0, IF($C814="DM", $T814, IF(OR(AT814="Y", AT814="IR"),$AM814,IF(AT814="C", IF($BI814="Y", IF($AF814="N/A", $Q814, $AF814), IF($AG814="N/A", $T814,$AG814)))))))</f>
        <v>3</v>
      </c>
      <c r="BM814" s="16">
        <f>IF(AU814="R", $CA814, IF(OR(AU814="P", AU814="T", AU814="N"), 0, IF($C814="DM", $T814, IF(OR(AU814="Y", AU814="IR"),$AM814,IF(AU814="C", IF($BI814="Y", IF($AF814="N/A", $Q814, $AF814), IF($AG814="N/A", $T814,$AG814)))))))</f>
        <v>3</v>
      </c>
      <c r="BN814" s="16">
        <f>IF(AV814="R", $CA814, IF(OR(AV814="P", AV814="T", AV814="N"), 0, IF($C814="DM", $T814, IF(OR(AV814="Y", AV814="IR"),$AM814,IF(AV814="C", IF($BI814="Y", IF($AF814="N/A", $Q814, $AF814), IF($AG814="N/A", $T814,$AG814)))))))</f>
        <v>3</v>
      </c>
      <c r="BO814" s="16">
        <f>IF(AW814="R", $CA814, IF(OR(AW814="P", AW814="T", AW814="N"), 0, IF($C814="DM", $T814, IF(OR(AW814="Y", AW814="IR"),$AM814,IF(AW814="C", IF($BI814="Y", IF($AF814="N/A", $Q814, $AF814), IF($AG814="N/A", $T814,$AG814)))))))</f>
        <v>3</v>
      </c>
      <c r="BP814" s="16">
        <f>IF(AX814="R", $CA814, IF(OR(AX814="P", AX814="T", AX814="N"), 0, IF($C814="DM", $T814, IF(OR(AX814="Y", AX814="IR"),$AM814,IF(AX814="C", IF($BI814="Y", IF($AF814="N/A", $Q814, $AF814), IF($AG814="N/A", $T814,$AG814)))))))</f>
        <v>3</v>
      </c>
      <c r="BQ814" s="16">
        <f>IF(AY814="R", $CA814, IF(OR(AY814="P", AY814="T", AY814="N"), 0, IF($C814="DM", $T814, IF(OR(AY814="Y", AY814="IR"),$AM814,IF(AY814="C", IF($BI814="Y", IF($AF814="N/A", $Q814, $AF814), IF($AG814="N/A", $T814,$AG814)))))))</f>
        <v>3</v>
      </c>
      <c r="BR814" s="16">
        <f>IF(AZ814="R", $CA814, IF(OR(AZ814="P", AZ814="T", AZ814="N"), 0, IF($C814="DM", $T814, IF(OR(AZ814="Y", AZ814="IR"),$AM814,IF(AZ814="C", IF($BI814="Y", IF($AF814="N/A", $Q814, $AF814), IF($AG814="N/A", $T814,$AG814)))))))</f>
        <v>3</v>
      </c>
      <c r="BS814" s="16">
        <f>IF(BA814="R", $CA814, IF(OR(BA814="P", BA814="T", BA814="N"), 0, IF($C814="DM", $T814, IF(OR(BA814="Y", BA814="IR"),$AM814,IF(BA814="C", IF($BI814="Y", IF($AF814="N/A", $Q814, $AF814), IF($AG814="N/A", $T814,$AG814)))))))</f>
        <v>3</v>
      </c>
      <c r="BT814" s="16">
        <f>IF(BB814="R", $CA814, IF(OR(BB814="P", BB814="T", BB814="N"), 0, IF($C814="DM", $T814, IF(OR(BB814="Y", BB814="IR"),$AM814,IF(BB814="C", IF($BI814="Y", IF($BA814="C", IF($AF814="N/A", $Q814, $AF814), IF($AF814="N/A", $T814, $AM814)), IF($AG814="N/A", $T814,$AG814)))))))</f>
        <v>3</v>
      </c>
      <c r="BU814" s="16">
        <f>IF(BC814="R", $CA814, IF(OR(BC814="P", BC814="T", BC814="N"), 0, IF($C814="DM", $T814, IF(OR(BC814="Y", BC814="IR"),$AM814,IF(BC814="C", IF($BI814="Y", IF($BA814="C", IF($AF814="N/A", $Q814, $AF814), IF($AF814="N/A", $T814, $AM814)), IF($AG814="N/A", $T814,$AG814)))))))</f>
        <v>3</v>
      </c>
      <c r="BV814" s="16">
        <f>IF(BD814="R", $CA814, IF(OR(BD814="P", BD814="T", BD814="N"), 0, IF($C814="DM", $T814, IF(OR(BD814="Y", BD814="IR"),$AM814,IF(BD814="C", IF($BI814="Y", IF($BA814="C", IF($AF814="N/A", $Q814, $AF814), IF($AF814="N/A", $T814, $AM814)), IF($AG814="N/A", $T814,$AG814)))))))</f>
        <v>3</v>
      </c>
      <c r="BW814" s="16">
        <f>IF(BE814="R", $CA814, IF(OR(BE814="P", BE814="T", BE814="N"), 0, IF($C814="DM", $T814, IF(OR(BE814="Y", BE814="IR"),$AM814,IF(BE814="C", IF($BI814="Y", IF($BA814="C", IF($AF814="N/A", $Q814, $AF814), IF($AF814="N/A", $T814, $AM814)), IF($AG814="N/A", $T814,$AG814)))))))</f>
        <v>3</v>
      </c>
      <c r="BX814" s="16">
        <f>IF(BF814="R", $CA814, IF(OR(BF814="P", BF814="T", BF814="N"), 0, IF($C814="DM", $T814, IF(OR(BF814="Y", BF814="IR"),$AM814,IF(BF814="C", IF($BI814="Y", IF($BA814="C", IF($AF814="N/A", $Q814, $AF814), IF($AF814="N/A", $T814, $AM814)), IF($AG814="N/A", $T814,$AG814)))))))</f>
        <v>3</v>
      </c>
      <c r="BY814" s="16">
        <f>IF(BG814="R", $CA814, IF(OR(BG814="P", BG814="T", BG814="N"), 0, IF($C814="DM", $T814, IF(OR(BG814="Y", BG814="IR"),$AM814,IF(BG814="C", IF($BI814="Y", IF($BA814="C", IF($AF814="N/A", $Q814, $AF814), IF($AF814="N/A", $T814, $AM814)), IF($AG814="N/A", $T814,$AG814)))))))</f>
        <v>3</v>
      </c>
      <c r="BZ814" s="16">
        <f>IF(BH814="R", $CA814, IF(OR(BH814="P", BH814="T", BH814="N"), 0, IF($C814="DM", $T814, IF(OR(BH814="Y", BH814="IR"),$AM814,IF(BH814="C", IF($BI814="Y", IF($BA814="C", IF($AF814="N/A", $Q814, $AF814), IF($AF814="N/A", $T814, $AM814)), IF($AG814="N/A", $T814,$AG814)))))))</f>
        <v>3</v>
      </c>
      <c r="CA814" s="15" t="s">
        <v>75</v>
      </c>
      <c r="CB814" s="16">
        <f>BZ814</f>
        <v>3</v>
      </c>
      <c r="CC814" s="15">
        <f>IF(OR($BH814="T", $BH814="R"), 0, IF($BH814="C", IF($BI814="Y", IF($BA814="C", 0, IF(AF814="N/A", Q814-T814, AF814-AG814)), IF($AF814="N/A", U814, AH814)), AN814))</f>
        <v>3</v>
      </c>
      <c r="CD814" s="15">
        <f>IF(OR($BH814="T", $BH814="R"), 0, IF($BH814="C", IF($BI814="Y", 0, IF($AF814="N/A", V814, AI814)), AO814))</f>
        <v>3</v>
      </c>
      <c r="CE814" s="15" t="str">
        <f>IF(OR($BH814="T", $BH814="R"), 0, IF($BH814="C", IF($BI814="Y", 0, IF($AF814="N/A", W814, AJ814)), AP814))</f>
        <v>N/A</v>
      </c>
      <c r="CF814" s="15" t="str">
        <f>IF(OR($BH814="T", $BH814="R"), 0, IF($BH814="C", IF($BI814="Y", 0, IF($AF814="N/A", X814, AK814)), AQ814))</f>
        <v>N/A</v>
      </c>
      <c r="CG814" t="str">
        <f>IF(AC814="N/A", "S:"&amp;L814&amp;" G:"&amp;M814&amp;" GR:"&amp;Q814, IF(AC814=0, "S:"&amp;L814&amp;" G:"&amp;M814&amp;" GR:"&amp;Q814, "S:"&amp;L814&amp;"/"&amp;AD814&amp;" G:"&amp;AE814&amp;" GR:"&amp;AF814))</f>
        <v>S:3 G:0 GR:0</v>
      </c>
    </row>
    <row r="815" spans="1:85" x14ac:dyDescent="0.25">
      <c r="A815" s="14">
        <v>5163</v>
      </c>
      <c r="B815" s="15" t="s">
        <v>2758</v>
      </c>
      <c r="C815" s="15" t="s">
        <v>63</v>
      </c>
      <c r="D815" s="15" t="s">
        <v>56</v>
      </c>
      <c r="E815" s="15">
        <f>VLOOKUP(B815, 'Rookie Year'!$A$2:$B$55679,2,FALSE)</f>
        <v>2023</v>
      </c>
      <c r="F815" s="15">
        <v>2023</v>
      </c>
      <c r="G815" s="15" t="s">
        <v>40</v>
      </c>
      <c r="H815" s="15" t="s">
        <v>2159</v>
      </c>
      <c r="I815" s="16">
        <v>9</v>
      </c>
      <c r="J815" s="15">
        <v>4</v>
      </c>
      <c r="K815" s="17">
        <f>IF(AND(G815&lt;&gt;"N",R815="N/A"), IF(I815&lt;4, 0, 0.25),IF(I815=1, IF(J815=1,0.25, 0.25), IF(I815&lt;13, 0.25, IF(I815&lt;26, 0.4, IF(I815&lt;51, 0.6, 0.75)))))</f>
        <v>0.25</v>
      </c>
      <c r="L815" s="16">
        <f>I815-M815</f>
        <v>6</v>
      </c>
      <c r="M815" s="16">
        <f>ROUNDUP(I815*K815,0)</f>
        <v>3</v>
      </c>
      <c r="N815" s="16">
        <f>M815*J815</f>
        <v>12</v>
      </c>
      <c r="O815" s="16">
        <v>3</v>
      </c>
      <c r="P815" s="16">
        <v>0</v>
      </c>
      <c r="Q815" s="16">
        <f>N815-O815-P815</f>
        <v>9</v>
      </c>
      <c r="R815" s="15" t="s">
        <v>75</v>
      </c>
      <c r="S815" s="15">
        <f>IF(R815="N/A", J815-($B$1-F815), J815-($B$1-R815))</f>
        <v>3</v>
      </c>
      <c r="T815" s="16">
        <v>9</v>
      </c>
      <c r="U815" s="16">
        <v>0</v>
      </c>
      <c r="V815" s="16">
        <v>0</v>
      </c>
      <c r="W815" s="16" t="str">
        <f>IF($S815&lt;4, "N/A", $M815)</f>
        <v>N/A</v>
      </c>
      <c r="X815" s="16" t="str">
        <f>IF($S815&lt;5, "N/A", $M815)</f>
        <v>N/A</v>
      </c>
      <c r="Y815" s="15" t="str">
        <f>IF(SUM(T815:X815)&lt;&gt;Q815, "CHECK", "OK")</f>
        <v>OK</v>
      </c>
      <c r="Z815" s="15" t="str">
        <f>IF(F815=$B$1, "No", IF(S815=1, "Yes", "No"))</f>
        <v>No</v>
      </c>
      <c r="AA815" s="18" t="str">
        <f>IF(C815="DM", "N/A", IF(Z815="No","N/A",VLOOKUP(B815,'Extension List'!$A$3:$R$1972,18,FALSE)))</f>
        <v>N/A</v>
      </c>
      <c r="AB815" s="15" t="str">
        <f>IF(C815="DM", "N/A", IF(Z815="No","N/A",VLOOKUP(B815,'Extension List'!$A$3:$T$1972,20,FALSE)))</f>
        <v>N/A</v>
      </c>
      <c r="AC815" s="15" t="str">
        <f>IF(AA815="N/A", "N/A", 0)</f>
        <v>N/A</v>
      </c>
      <c r="AD815" s="16" t="str">
        <f>IF(AE815="N/A", "N/A", AA815-AE815)</f>
        <v>N/A</v>
      </c>
      <c r="AE815" s="16" t="str">
        <f>IF(AA815="N/A", "N/A", IF(AC815&gt;0, IF(AA815&lt;13, ROUNDUP(0.25*AA815,0), IF(AA815&lt;26, ROUNDUP(0.4*AA815,0), IF(AA815&lt;51, ROUNDUP(0.6*AA815,0), ROUNDUP(0.75*AA815,0)))), "N/A"))</f>
        <v>N/A</v>
      </c>
      <c r="AF815" s="16" t="str">
        <f>IF(AD815="N/A","N/A", (AE815*AC815)+Q815)</f>
        <v>N/A</v>
      </c>
      <c r="AG815" s="16" t="str">
        <f>IF($AF815="N/A", "N/A", "TBC")</f>
        <v>N/A</v>
      </c>
      <c r="AH815" s="16" t="str">
        <f>IF($AF815="N/A", "N/A", "TBC")</f>
        <v>N/A</v>
      </c>
      <c r="AI815" s="16" t="str">
        <f>IF($AF815="N/A","N/A",IF(AC815&gt;1,"TBC","N/A"))</f>
        <v>N/A</v>
      </c>
      <c r="AJ815" s="16" t="str">
        <f>IF($AF815="N/A","N/A",IF(AC815&gt;2,"TBC","N/A"))</f>
        <v>N/A</v>
      </c>
      <c r="AK815" s="16" t="str">
        <f>IF($AF815="N/A","N/A",IF(AC815&gt;3,"TBC","N/A"))</f>
        <v>N/A</v>
      </c>
      <c r="AL815" s="16" t="str">
        <f>IF(AC815="N/A","N/A",IF(AC815&gt;0,IF(SUM(AG815:AK815)&lt;&gt;AF815,"CHECK","OK"),"N/A"))</f>
        <v>N/A</v>
      </c>
      <c r="AM815" s="16">
        <f>IF(AD815="N/A", L815+T815, L815+AG815)</f>
        <v>15</v>
      </c>
      <c r="AN815" s="16">
        <f>IF(AD815="N/A", IF(U815="N/A", "N/A", L815+U815), AD815+AH815)</f>
        <v>6</v>
      </c>
      <c r="AO815" s="16">
        <f>IF(AD815="N/A", IF(V815="N/A", "N/A", L815+V815), IF(AI815="N/A", "N/A", AD815+AI815))</f>
        <v>6</v>
      </c>
      <c r="AP815" s="16" t="str">
        <f>IF(AD815="N/A", IF(W815="N/A", "N/A", L815+W815), IF(AJ815="N/A", "N/A", AD815+AJ815))</f>
        <v>N/A</v>
      </c>
      <c r="AQ815" s="16" t="str">
        <f>IF(AD815="N/A", IF(X815="N/A", "N/A", L815+X815), IF(AK815="N/A", "N/A", AD815+AK815))</f>
        <v>N/A</v>
      </c>
      <c r="AR815" s="15" t="s">
        <v>40</v>
      </c>
      <c r="AS815" s="15" t="s">
        <v>40</v>
      </c>
      <c r="AT815" s="15" t="s">
        <v>40</v>
      </c>
      <c r="AU815" s="15" t="s">
        <v>40</v>
      </c>
      <c r="AV815" s="15" t="s">
        <v>40</v>
      </c>
      <c r="AW815" s="15" t="s">
        <v>40</v>
      </c>
      <c r="AX815" s="15" t="s">
        <v>40</v>
      </c>
      <c r="AY815" s="15" t="s">
        <v>40</v>
      </c>
      <c r="AZ815" s="15" t="s">
        <v>40</v>
      </c>
      <c r="BA815" s="15" t="s">
        <v>40</v>
      </c>
      <c r="BB815" s="15" t="s">
        <v>40</v>
      </c>
      <c r="BC815" s="15" t="s">
        <v>40</v>
      </c>
      <c r="BD815" s="15" t="s">
        <v>40</v>
      </c>
      <c r="BE815" s="15" t="s">
        <v>40</v>
      </c>
      <c r="BF815" s="15" t="s">
        <v>40</v>
      </c>
      <c r="BG815" s="15" t="s">
        <v>40</v>
      </c>
      <c r="BH815" s="15" t="s">
        <v>40</v>
      </c>
      <c r="BI815" s="15"/>
      <c r="BJ815" s="16">
        <f>IF(AR815="R", $CA815, IF(OR(AR815="P", AR815="T", AR815="N"), 0, IF($C815="DM", $T815, IF(OR(AR815="Y", AR815="IR"),$AM815,IF(AR815="C", IF($BI815="Y", IF($AF815="N/A", $Q815, $AF815), IF($AG815="N/A", $T815,$AG815)))))))</f>
        <v>15</v>
      </c>
      <c r="BK815" s="16">
        <f>IF(AS815="R", $CA815, IF(OR(AS815="P", AS815="T", AS815="N"), 0, IF($C815="DM", $T815, IF(OR(AS815="Y", AS815="IR"),$AM815,IF(AS815="C", IF($BI815="Y", IF($AF815="N/A", $Q815, $AF815), IF($AG815="N/A", $T815,$AG815)))))))</f>
        <v>15</v>
      </c>
      <c r="BL815" s="16">
        <f>IF(AT815="R", $CA815, IF(OR(AT815="P", AT815="T", AT815="N"), 0, IF($C815="DM", $T815, IF(OR(AT815="Y", AT815="IR"),$AM815,IF(AT815="C", IF($BI815="Y", IF($AF815="N/A", $Q815, $AF815), IF($AG815="N/A", $T815,$AG815)))))))</f>
        <v>15</v>
      </c>
      <c r="BM815" s="16">
        <f>IF(AU815="R", $CA815, IF(OR(AU815="P", AU815="T", AU815="N"), 0, IF($C815="DM", $T815, IF(OR(AU815="Y", AU815="IR"),$AM815,IF(AU815="C", IF($BI815="Y", IF($AF815="N/A", $Q815, $AF815), IF($AG815="N/A", $T815,$AG815)))))))</f>
        <v>15</v>
      </c>
      <c r="BN815" s="16">
        <f>IF(AV815="R", $CA815, IF(OR(AV815="P", AV815="T", AV815="N"), 0, IF($C815="DM", $T815, IF(OR(AV815="Y", AV815="IR"),$AM815,IF(AV815="C", IF($BI815="Y", IF($AF815="N/A", $Q815, $AF815), IF($AG815="N/A", $T815,$AG815)))))))</f>
        <v>15</v>
      </c>
      <c r="BO815" s="16">
        <f>IF(AW815="R", $CA815, IF(OR(AW815="P", AW815="T", AW815="N"), 0, IF($C815="DM", $T815, IF(OR(AW815="Y", AW815="IR"),$AM815,IF(AW815="C", IF($BI815="Y", IF($AF815="N/A", $Q815, $AF815), IF($AG815="N/A", $T815,$AG815)))))))</f>
        <v>15</v>
      </c>
      <c r="BP815" s="16">
        <f>IF(AX815="R", $CA815, IF(OR(AX815="P", AX815="T", AX815="N"), 0, IF($C815="DM", $T815, IF(OR(AX815="Y", AX815="IR"),$AM815,IF(AX815="C", IF($BI815="Y", IF($AF815="N/A", $Q815, $AF815), IF($AG815="N/A", $T815,$AG815)))))))</f>
        <v>15</v>
      </c>
      <c r="BQ815" s="16">
        <f>IF(AY815="R", $CA815, IF(OR(AY815="P", AY815="T", AY815="N"), 0, IF($C815="DM", $T815, IF(OR(AY815="Y", AY815="IR"),$AM815,IF(AY815="C", IF($BI815="Y", IF($AF815="N/A", $Q815, $AF815), IF($AG815="N/A", $T815,$AG815)))))))</f>
        <v>15</v>
      </c>
      <c r="BR815" s="16">
        <f>IF(AZ815="R", $CA815, IF(OR(AZ815="P", AZ815="T", AZ815="N"), 0, IF($C815="DM", $T815, IF(OR(AZ815="Y", AZ815="IR"),$AM815,IF(AZ815="C", IF($BI815="Y", IF($AF815="N/A", $Q815, $AF815), IF($AG815="N/A", $T815,$AG815)))))))</f>
        <v>15</v>
      </c>
      <c r="BS815" s="16">
        <f>IF(BA815="R", $CA815, IF(OR(BA815="P", BA815="T", BA815="N"), 0, IF($C815="DM", $T815, IF(OR(BA815="Y", BA815="IR"),$AM815,IF(BA815="C", IF($BI815="Y", IF($AF815="N/A", $Q815, $AF815), IF($AG815="N/A", $T815,$AG815)))))))</f>
        <v>15</v>
      </c>
      <c r="BT815" s="16">
        <f>IF(BB815="R", $CA815, IF(OR(BB815="P", BB815="T", BB815="N"), 0, IF($C815="DM", $T815, IF(OR(BB815="Y", BB815="IR"),$AM815,IF(BB815="C", IF($BI815="Y", IF($BA815="C", IF($AF815="N/A", $Q815, $AF815), IF($AF815="N/A", $T815, $AM815)), IF($AG815="N/A", $T815,$AG815)))))))</f>
        <v>15</v>
      </c>
      <c r="BU815" s="16">
        <f>IF(BC815="R", $CA815, IF(OR(BC815="P", BC815="T", BC815="N"), 0, IF($C815="DM", $T815, IF(OR(BC815="Y", BC815="IR"),$AM815,IF(BC815="C", IF($BI815="Y", IF($BA815="C", IF($AF815="N/A", $Q815, $AF815), IF($AF815="N/A", $T815, $AM815)), IF($AG815="N/A", $T815,$AG815)))))))</f>
        <v>15</v>
      </c>
      <c r="BV815" s="16">
        <f>IF(BD815="R", $CA815, IF(OR(BD815="P", BD815="T", BD815="N"), 0, IF($C815="DM", $T815, IF(OR(BD815="Y", BD815="IR"),$AM815,IF(BD815="C", IF($BI815="Y", IF($BA815="C", IF($AF815="N/A", $Q815, $AF815), IF($AF815="N/A", $T815, $AM815)), IF($AG815="N/A", $T815,$AG815)))))))</f>
        <v>15</v>
      </c>
      <c r="BW815" s="16">
        <f>IF(BE815="R", $CA815, IF(OR(BE815="P", BE815="T", BE815="N"), 0, IF($C815="DM", $T815, IF(OR(BE815="Y", BE815="IR"),$AM815,IF(BE815="C", IF($BI815="Y", IF($BA815="C", IF($AF815="N/A", $Q815, $AF815), IF($AF815="N/A", $T815, $AM815)), IF($AG815="N/A", $T815,$AG815)))))))</f>
        <v>15</v>
      </c>
      <c r="BX815" s="16">
        <f>IF(BF815="R", $CA815, IF(OR(BF815="P", BF815="T", BF815="N"), 0, IF($C815="DM", $T815, IF(OR(BF815="Y", BF815="IR"),$AM815,IF(BF815="C", IF($BI815="Y", IF($BA815="C", IF($AF815="N/A", $Q815, $AF815), IF($AF815="N/A", $T815, $AM815)), IF($AG815="N/A", $T815,$AG815)))))))</f>
        <v>15</v>
      </c>
      <c r="BY815" s="16">
        <f>IF(BG815="R", $CA815, IF(OR(BG815="P", BG815="T", BG815="N"), 0, IF($C815="DM", $T815, IF(OR(BG815="Y", BG815="IR"),$AM815,IF(BG815="C", IF($BI815="Y", IF($BA815="C", IF($AF815="N/A", $Q815, $AF815), IF($AF815="N/A", $T815, $AM815)), IF($AG815="N/A", $T815,$AG815)))))))</f>
        <v>15</v>
      </c>
      <c r="BZ815" s="16">
        <f>IF(BH815="R", $CA815, IF(OR(BH815="P", BH815="T", BH815="N"), 0, IF($C815="DM", $T815, IF(OR(BH815="Y", BH815="IR"),$AM815,IF(BH815="C", IF($BI815="Y", IF($BA815="C", IF($AF815="N/A", $Q815, $AF815), IF($AF815="N/A", $T815, $AM815)), IF($AG815="N/A", $T815,$AG815)))))))</f>
        <v>15</v>
      </c>
      <c r="CA815" s="15" t="s">
        <v>75</v>
      </c>
      <c r="CB815" s="16">
        <f>BZ815</f>
        <v>15</v>
      </c>
      <c r="CC815" s="15">
        <f>IF(OR($BH815="T", $BH815="R"), 0, IF($BH815="C", IF($BI815="Y", IF($BA815="C", 0, IF(AF815="N/A", Q815-T815, AF815-AG815)), IF($AF815="N/A", U815, AH815)), AN815))</f>
        <v>6</v>
      </c>
      <c r="CD815" s="15">
        <f>IF(OR($BH815="T", $BH815="R"), 0, IF($BH815="C", IF($BI815="Y", 0, IF($AF815="N/A", V815, AI815)), AO815))</f>
        <v>6</v>
      </c>
      <c r="CE815" s="15" t="str">
        <f>IF(OR($BH815="T", $BH815="R"), 0, IF($BH815="C", IF($BI815="Y", 0, IF($AF815="N/A", W815, AJ815)), AP815))</f>
        <v>N/A</v>
      </c>
      <c r="CF815" s="15" t="str">
        <f>IF(OR($BH815="T", $BH815="R"), 0, IF($BH815="C", IF($BI815="Y", 0, IF($AF815="N/A", X815, AK815)), AQ815))</f>
        <v>N/A</v>
      </c>
      <c r="CG815" t="str">
        <f>IF(AC815="N/A", "S:"&amp;L815&amp;" G:"&amp;M815&amp;" GR:"&amp;Q815, IF(AC815=0, "S:"&amp;L815&amp;" G:"&amp;M815&amp;" GR:"&amp;Q815, "S:"&amp;L815&amp;"/"&amp;AD815&amp;" G:"&amp;AE815&amp;" GR:"&amp;AF815))</f>
        <v>S:6 G:3 GR:9</v>
      </c>
    </row>
    <row r="816" spans="1:85" x14ac:dyDescent="0.25">
      <c r="A816" s="14">
        <v>5675</v>
      </c>
      <c r="B816" s="15" t="s">
        <v>3024</v>
      </c>
      <c r="C816" s="15" t="s">
        <v>63</v>
      </c>
      <c r="D816" s="15" t="s">
        <v>56</v>
      </c>
      <c r="E816" s="15">
        <f>VLOOKUP(B816, 'Rookie Year'!$A$2:$B$55679,2,FALSE)</f>
        <v>2024</v>
      </c>
      <c r="F816" s="15">
        <v>2024</v>
      </c>
      <c r="G816" s="15" t="s">
        <v>40</v>
      </c>
      <c r="H816" s="15" t="s">
        <v>2662</v>
      </c>
      <c r="I816" s="16">
        <v>1</v>
      </c>
      <c r="J816" s="15">
        <v>3</v>
      </c>
      <c r="K816" s="17">
        <f>IF(AND(G816&lt;&gt;"N",R816="N/A"), IF(I816&lt;4, 0, 0.25),IF(I816=1, IF(J816=1,0.25, 0.25), IF(I816&lt;13, 0.25, IF(I816&lt;26, 0.4, IF(I816&lt;51, 0.6, 0.75)))))</f>
        <v>0</v>
      </c>
      <c r="L816" s="16">
        <f>I816-M816</f>
        <v>1</v>
      </c>
      <c r="M816" s="16">
        <f>ROUNDUP(I816*K816,0)</f>
        <v>0</v>
      </c>
      <c r="N816" s="16">
        <f>M816*J816</f>
        <v>0</v>
      </c>
      <c r="O816" s="16">
        <v>0</v>
      </c>
      <c r="P816" s="16">
        <v>0</v>
      </c>
      <c r="Q816" s="16">
        <f>N816-O816-P816</f>
        <v>0</v>
      </c>
      <c r="R816" s="15" t="s">
        <v>75</v>
      </c>
      <c r="S816" s="15">
        <f>IF(R816="N/A", J816-($B$1-F816), J816-($B$1-R816))</f>
        <v>3</v>
      </c>
      <c r="T816" s="16">
        <f>IF($S816&lt;1, "N/A", $M816)</f>
        <v>0</v>
      </c>
      <c r="U816" s="16">
        <f>IF($S816&lt;2, "N/A", $M816)</f>
        <v>0</v>
      </c>
      <c r="V816" s="16">
        <f>IF($S816&lt;3, "N/A", $M816)</f>
        <v>0</v>
      </c>
      <c r="W816" s="16" t="str">
        <f>IF($S816&lt;4, "N/A", $M816)</f>
        <v>N/A</v>
      </c>
      <c r="X816" s="16" t="str">
        <f>IF($S816&lt;5, "N/A", $M816)</f>
        <v>N/A</v>
      </c>
      <c r="Y816" s="15" t="str">
        <f>IF(SUM(T816:X816)&lt;&gt;Q816, "CHECK", "OK")</f>
        <v>OK</v>
      </c>
      <c r="Z816" s="15" t="str">
        <f>IF(F816=$B$1, "No", IF(S816=1, "Yes", "No"))</f>
        <v>No</v>
      </c>
      <c r="AA816" s="18" t="str">
        <f>IF(C816="DM", "N/A", IF(Z816="No","N/A",VLOOKUP(B816,'Extension List'!$A$3:$R$1972,18,FALSE)))</f>
        <v>N/A</v>
      </c>
      <c r="AB816" s="15" t="str">
        <f>IF(C816="DM", "N/A", IF(Z816="No","N/A",VLOOKUP(B816,'Extension List'!$A$3:$T$1972,20,FALSE)))</f>
        <v>N/A</v>
      </c>
      <c r="AC816" s="15" t="str">
        <f>IF(AA816="N/A", "N/A", 0)</f>
        <v>N/A</v>
      </c>
      <c r="AD816" s="16" t="str">
        <f>IF(AE816="N/A", "N/A", AA816-AE816)</f>
        <v>N/A</v>
      </c>
      <c r="AE816" s="16" t="str">
        <f>IF(AA816="N/A", "N/A", IF(AC816&gt;0, IF(AA816&lt;13, ROUNDUP(0.25*AA816,0), IF(AA816&lt;26, ROUNDUP(0.4*AA816,0), IF(AA816&lt;51, ROUNDUP(0.6*AA816,0), ROUNDUP(0.75*AA816,0)))), "N/A"))</f>
        <v>N/A</v>
      </c>
      <c r="AF816" s="16" t="str">
        <f>IF(AD816="N/A","N/A", (AE816*AC816)+Q816)</f>
        <v>N/A</v>
      </c>
      <c r="AG816" s="16" t="str">
        <f>IF($AF816="N/A", "N/A", "TBC")</f>
        <v>N/A</v>
      </c>
      <c r="AH816" s="16" t="str">
        <f>IF($AF816="N/A", "N/A", "TBC")</f>
        <v>N/A</v>
      </c>
      <c r="AI816" s="16" t="str">
        <f>IF($AF816="N/A","N/A",IF(AC816&gt;1,"TBC","N/A"))</f>
        <v>N/A</v>
      </c>
      <c r="AJ816" s="16" t="str">
        <f>IF($AF816="N/A","N/A",IF(AC816&gt;2,"TBC","N/A"))</f>
        <v>N/A</v>
      </c>
      <c r="AK816" s="16" t="str">
        <f>IF($AF816="N/A","N/A",IF(AC816&gt;3,"TBC","N/A"))</f>
        <v>N/A</v>
      </c>
      <c r="AL816" s="16" t="str">
        <f>IF(AC816="N/A","N/A",IF(AC816&gt;0,IF(SUM(AG816:AK816)&lt;&gt;AF816,"CHECK","OK"),"N/A"))</f>
        <v>N/A</v>
      </c>
      <c r="AM816" s="16">
        <f>IF(AD816="N/A", L816+T816, L816+AG816)</f>
        <v>1</v>
      </c>
      <c r="AN816" s="16">
        <f>IF(AD816="N/A", IF(U816="N/A", "N/A", L816+U816), AD816+AH816)</f>
        <v>1</v>
      </c>
      <c r="AO816" s="16">
        <f>IF(AD816="N/A", IF(V816="N/A", "N/A", L816+V816), IF(AI816="N/A", "N/A", AD816+AI816))</f>
        <v>1</v>
      </c>
      <c r="AP816" s="16" t="str">
        <f>IF(AD816="N/A", IF(W816="N/A", "N/A", L816+W816), IF(AJ816="N/A", "N/A", AD816+AJ816))</f>
        <v>N/A</v>
      </c>
      <c r="AQ816" s="16" t="str">
        <f>IF(AD816="N/A", IF(X816="N/A", "N/A", L816+X816), IF(AK816="N/A", "N/A", AD816+AK816))</f>
        <v>N/A</v>
      </c>
      <c r="AR816" s="15" t="s">
        <v>66</v>
      </c>
      <c r="AS816" s="15" t="s">
        <v>66</v>
      </c>
      <c r="AT816" s="15" t="s">
        <v>66</v>
      </c>
      <c r="AU816" s="15" t="s">
        <v>66</v>
      </c>
      <c r="AV816" s="15" t="s">
        <v>66</v>
      </c>
      <c r="AW816" s="15" t="s">
        <v>66</v>
      </c>
      <c r="AX816" s="15" t="s">
        <v>66</v>
      </c>
      <c r="AY816" s="15" t="s">
        <v>66</v>
      </c>
      <c r="AZ816" s="15" t="s">
        <v>66</v>
      </c>
      <c r="BA816" s="15" t="s">
        <v>66</v>
      </c>
      <c r="BB816" s="15" t="s">
        <v>66</v>
      </c>
      <c r="BC816" s="15" t="s">
        <v>66</v>
      </c>
      <c r="BD816" s="15" t="s">
        <v>66</v>
      </c>
      <c r="BE816" s="15" t="s">
        <v>66</v>
      </c>
      <c r="BF816" s="15" t="s">
        <v>66</v>
      </c>
      <c r="BG816" s="15" t="s">
        <v>66</v>
      </c>
      <c r="BH816" s="15" t="s">
        <v>66</v>
      </c>
      <c r="BJ816" s="16">
        <f>IF(AR816="R", $CA816, IF(OR(AR816="P", AR816="T", AR816="N"), 0, IF($C816="DM", $T816, IF(OR(AR816="Y", AR816="IR"),$AM816,IF(AR816="C", IF($BI816="Y", IF($AF816="N/A", $Q816, $AF816), IF($AG816="N/A", $T816,$AG816)))))))</f>
        <v>0</v>
      </c>
      <c r="BK816" s="16">
        <f>IF(AS816="R", $CA816, IF(OR(AS816="P", AS816="T", AS816="N"), 0, IF($C816="DM", $T816, IF(OR(AS816="Y", AS816="IR"),$AM816,IF(AS816="C", IF($BI816="Y", IF($AF816="N/A", $Q816, $AF816), IF($AG816="N/A", $T816,$AG816)))))))</f>
        <v>0</v>
      </c>
      <c r="BL816" s="16">
        <f>IF(AT816="R", $CA816, IF(OR(AT816="P", AT816="T", AT816="N"), 0, IF($C816="DM", $T816, IF(OR(AT816="Y", AT816="IR"),$AM816,IF(AT816="C", IF($BI816="Y", IF($AF816="N/A", $Q816, $AF816), IF($AG816="N/A", $T816,$AG816)))))))</f>
        <v>0</v>
      </c>
      <c r="BM816" s="16">
        <f>IF(AU816="R", $CA816, IF(OR(AU816="P", AU816="T", AU816="N"), 0, IF($C816="DM", $T816, IF(OR(AU816="Y", AU816="IR"),$AM816,IF(AU816="C", IF($BI816="Y", IF($AF816="N/A", $Q816, $AF816), IF($AG816="N/A", $T816,$AG816)))))))</f>
        <v>0</v>
      </c>
      <c r="BN816" s="16">
        <f>IF(AV816="R", $CA816, IF(OR(AV816="P", AV816="T", AV816="N"), 0, IF($C816="DM", $T816, IF(OR(AV816="Y", AV816="IR"),$AM816,IF(AV816="C", IF($BI816="Y", IF($AF816="N/A", $Q816, $AF816), IF($AG816="N/A", $T816,$AG816)))))))</f>
        <v>0</v>
      </c>
      <c r="BO816" s="16">
        <f>IF(AW816="R", $CA816, IF(OR(AW816="P", AW816="T", AW816="N"), 0, IF($C816="DM", $T816, IF(OR(AW816="Y", AW816="IR"),$AM816,IF(AW816="C", IF($BI816="Y", IF($AF816="N/A", $Q816, $AF816), IF($AG816="N/A", $T816,$AG816)))))))</f>
        <v>0</v>
      </c>
      <c r="BP816" s="16">
        <f>IF(AX816="R", $CA816, IF(OR(AX816="P", AX816="T", AX816="N"), 0, IF($C816="DM", $T816, IF(OR(AX816="Y", AX816="IR"),$AM816,IF(AX816="C", IF($BI816="Y", IF($AF816="N/A", $Q816, $AF816), IF($AG816="N/A", $T816,$AG816)))))))</f>
        <v>0</v>
      </c>
      <c r="BQ816" s="16">
        <f>IF(AY816="R", $CA816, IF(OR(AY816="P", AY816="T", AY816="N"), 0, IF($C816="DM", $T816, IF(OR(AY816="Y", AY816="IR"),$AM816,IF(AY816="C", IF($BI816="Y", IF($AF816="N/A", $Q816, $AF816), IF($AG816="N/A", $T816,$AG816)))))))</f>
        <v>0</v>
      </c>
      <c r="BR816" s="16">
        <f>IF(AZ816="R", $CA816, IF(OR(AZ816="P", AZ816="T", AZ816="N"), 0, IF($C816="DM", $T816, IF(OR(AZ816="Y", AZ816="IR"),$AM816,IF(AZ816="C", IF($BI816="Y", IF($AF816="N/A", $Q816, $AF816), IF($AG816="N/A", $T816,$AG816)))))))</f>
        <v>0</v>
      </c>
      <c r="BS816" s="16">
        <f>IF(BA816="R", $CA816, IF(OR(BA816="P", BA816="T", BA816="N"), 0, IF($C816="DM", $T816, IF(OR(BA816="Y", BA816="IR"),$AM816,IF(BA816="C", IF($BI816="Y", IF($AF816="N/A", $Q816, $AF816), IF($AG816="N/A", $T816,$AG816)))))))</f>
        <v>0</v>
      </c>
      <c r="BT816" s="16">
        <f>IF(BB816="R", $CA816, IF(OR(BB816="P", BB816="T", BB816="N"), 0, IF($C816="DM", $T816, IF(OR(BB816="Y", BB816="IR"),$AM816,IF(BB816="C", IF($BI816="Y", IF($BA816="C", IF($AF816="N/A", $Q816, $AF816), IF($AF816="N/A", $T816, $AM816)), IF($AG816="N/A", $T816,$AG816)))))))</f>
        <v>0</v>
      </c>
      <c r="BU816" s="16">
        <f>IF(BC816="R", $CA816, IF(OR(BC816="P", BC816="T", BC816="N"), 0, IF($C816="DM", $T816, IF(OR(BC816="Y", BC816="IR"),$AM816,IF(BC816="C", IF($BI816="Y", IF($BA816="C", IF($AF816="N/A", $Q816, $AF816), IF($AF816="N/A", $T816, $AM816)), IF($AG816="N/A", $T816,$AG816)))))))</f>
        <v>0</v>
      </c>
      <c r="BV816" s="16">
        <f>IF(BD816="R", $CA816, IF(OR(BD816="P", BD816="T", BD816="N"), 0, IF($C816="DM", $T816, IF(OR(BD816="Y", BD816="IR"),$AM816,IF(BD816="C", IF($BI816="Y", IF($BA816="C", IF($AF816="N/A", $Q816, $AF816), IF($AF816="N/A", $T816, $AM816)), IF($AG816="N/A", $T816,$AG816)))))))</f>
        <v>0</v>
      </c>
      <c r="BW816" s="16">
        <f>IF(BE816="R", $CA816, IF(OR(BE816="P", BE816="T", BE816="N"), 0, IF($C816="DM", $T816, IF(OR(BE816="Y", BE816="IR"),$AM816,IF(BE816="C", IF($BI816="Y", IF($BA816="C", IF($AF816="N/A", $Q816, $AF816), IF($AF816="N/A", $T816, $AM816)), IF($AG816="N/A", $T816,$AG816)))))))</f>
        <v>0</v>
      </c>
      <c r="BX816" s="16">
        <f>IF(BF816="R", $CA816, IF(OR(BF816="P", BF816="T", BF816="N"), 0, IF($C816="DM", $T816, IF(OR(BF816="Y", BF816="IR"),$AM816,IF(BF816="C", IF($BI816="Y", IF($BA816="C", IF($AF816="N/A", $Q816, $AF816), IF($AF816="N/A", $T816, $AM816)), IF($AG816="N/A", $T816,$AG816)))))))</f>
        <v>0</v>
      </c>
      <c r="BY816" s="16">
        <f>IF(BG816="R", $CA816, IF(OR(BG816="P", BG816="T", BG816="N"), 0, IF($C816="DM", $T816, IF(OR(BG816="Y", BG816="IR"),$AM816,IF(BG816="C", IF($BI816="Y", IF($BA816="C", IF($AF816="N/A", $Q816, $AF816), IF($AF816="N/A", $T816, $AM816)), IF($AG816="N/A", $T816,$AG816)))))))</f>
        <v>0</v>
      </c>
      <c r="BZ816" s="16">
        <f>IF(BH816="R", $CA816, IF(OR(BH816="P", BH816="T", BH816="N"), 0, IF($C816="DM", $T816, IF(OR(BH816="Y", BH816="IR"),$AM816,IF(BH816="C", IF($BI816="Y", IF($BA816="C", IF($AF816="N/A", $Q816, $AF816), IF($AF816="N/A", $T816, $AM816)), IF($AG816="N/A", $T816,$AG816)))))))</f>
        <v>0</v>
      </c>
      <c r="CA816" s="15" t="s">
        <v>75</v>
      </c>
      <c r="CB816" s="16">
        <f>BZ816</f>
        <v>0</v>
      </c>
      <c r="CC816" s="15">
        <f>IF(OR($BH816="T", $BH816="R"), 0, IF($BH816="C", IF($BI816="Y", IF($BA816="C", 0, IF(AF816="N/A", Q816-T816, AF816-AG816)), IF($AF816="N/A", U816, AH816)), AN816))</f>
        <v>1</v>
      </c>
      <c r="CD816" s="15">
        <f>IF(OR($BH816="T", $BH816="R"), 0, IF($BH816="C", IF($BI816="Y", 0, IF($AF816="N/A", V816, AI816)), AO816))</f>
        <v>1</v>
      </c>
      <c r="CE816" s="15" t="str">
        <f>IF(OR($BH816="T", $BH816="R"), 0, IF($BH816="C", IF($BI816="Y", 0, IF($AF816="N/A", W816, AJ816)), AP816))</f>
        <v>N/A</v>
      </c>
      <c r="CF816" s="15" t="str">
        <f>IF(OR($BH816="T", $BH816="R"), 0, IF($BH816="C", IF($BI816="Y", 0, IF($AF816="N/A", X816, AK816)), AQ816))</f>
        <v>N/A</v>
      </c>
      <c r="CG816" t="str">
        <f>IF(AC816="N/A", "S:"&amp;L816&amp;" G:"&amp;M816&amp;" GR:"&amp;Q816, IF(AC816=0, "S:"&amp;L816&amp;" G:"&amp;M816&amp;" GR:"&amp;Q816, "S:"&amp;L816&amp;"/"&amp;AD816&amp;" G:"&amp;AE816&amp;" GR:"&amp;AF816))</f>
        <v>S:1 G:0 GR:0</v>
      </c>
    </row>
    <row r="817" spans="1:85" x14ac:dyDescent="0.25">
      <c r="A817" s="14">
        <v>5500</v>
      </c>
      <c r="B817" s="15" t="s">
        <v>2038</v>
      </c>
      <c r="C817" s="15" t="s">
        <v>63</v>
      </c>
      <c r="D817" s="15" t="s">
        <v>56</v>
      </c>
      <c r="E817" s="15">
        <f>VLOOKUP(B817, 'Rookie Year'!$A$2:$B$55679,2,FALSE)</f>
        <v>2020</v>
      </c>
      <c r="F817" s="15">
        <v>2024</v>
      </c>
      <c r="G817" s="15" t="s">
        <v>42</v>
      </c>
      <c r="H817" s="15" t="s">
        <v>2935</v>
      </c>
      <c r="I817" s="16">
        <v>43</v>
      </c>
      <c r="J817" s="15">
        <v>5</v>
      </c>
      <c r="K817" s="17">
        <f>IF(AND(G817&lt;&gt;"N",R817="N/A"), IF(I817&lt;4, 0, 0.25),IF(I817=1, IF(J817=1,0.25, 0.25), IF(I817&lt;13, 0.25, IF(I817&lt;26, 0.4, IF(I817&lt;51, 0.6, 0.75)))))</f>
        <v>0.6</v>
      </c>
      <c r="L817" s="16">
        <f>I817-M817</f>
        <v>17</v>
      </c>
      <c r="M817" s="16">
        <f>ROUNDUP(I817*K817,0)</f>
        <v>26</v>
      </c>
      <c r="N817" s="16">
        <f>M817*J817</f>
        <v>130</v>
      </c>
      <c r="O817" s="16">
        <v>0</v>
      </c>
      <c r="P817" s="16">
        <v>0</v>
      </c>
      <c r="Q817" s="16">
        <f>N817-O817-P817</f>
        <v>130</v>
      </c>
      <c r="R817" s="15" t="s">
        <v>75</v>
      </c>
      <c r="S817" s="15">
        <f>IF(R817="N/A", J817-($B$1-F817), J817-($B$1-R817))</f>
        <v>5</v>
      </c>
      <c r="T817" s="16">
        <v>78</v>
      </c>
      <c r="U817" s="16">
        <v>52</v>
      </c>
      <c r="V817" s="16">
        <v>0</v>
      </c>
      <c r="W817" s="16">
        <v>0</v>
      </c>
      <c r="X817" s="16">
        <v>0</v>
      </c>
      <c r="Y817" s="15" t="str">
        <f>IF(SUM(T817:X817)&lt;&gt;Q817, "CHECK", "OK")</f>
        <v>OK</v>
      </c>
      <c r="Z817" s="15" t="str">
        <f>IF(F817=$B$1, "No", IF(S817=1, "Yes", "No"))</f>
        <v>No</v>
      </c>
      <c r="AA817" s="18" t="str">
        <f>IF(C817="DM", "N/A", IF(Z817="No","N/A",VLOOKUP(B817,'Extension List'!$A$3:$R$1972,18,FALSE)))</f>
        <v>N/A</v>
      </c>
      <c r="AB817" s="15" t="str">
        <f>IF(C817="DM", "N/A", IF(Z817="No","N/A",VLOOKUP(B817,'Extension List'!$A$3:$T$1972,20,FALSE)))</f>
        <v>N/A</v>
      </c>
      <c r="AC817" s="15" t="str">
        <f>IF(AA817="N/A", "N/A", 0)</f>
        <v>N/A</v>
      </c>
      <c r="AD817" s="16" t="str">
        <f>IF(AE817="N/A", "N/A", AA817-AE817)</f>
        <v>N/A</v>
      </c>
      <c r="AE817" s="16" t="str">
        <f>IF(AA817="N/A", "N/A", IF(AC817&gt;0, IF(AA817&lt;13, ROUNDUP(0.25*AA817,0), IF(AA817&lt;26, ROUNDUP(0.4*AA817,0), IF(AA817&lt;51, ROUNDUP(0.6*AA817,0), ROUNDUP(0.75*AA817,0)))), "N/A"))</f>
        <v>N/A</v>
      </c>
      <c r="AF817" s="16" t="str">
        <f>IF(AD817="N/A","N/A", (AE817*AC817)+Q817)</f>
        <v>N/A</v>
      </c>
      <c r="AG817" s="16" t="str">
        <f>IF($AF817="N/A", "N/A", "TBC")</f>
        <v>N/A</v>
      </c>
      <c r="AH817" s="16" t="str">
        <f>IF($AF817="N/A", "N/A", "TBC")</f>
        <v>N/A</v>
      </c>
      <c r="AI817" s="16" t="str">
        <f>IF($AF817="N/A","N/A",IF(AC817&gt;1,"TBC","N/A"))</f>
        <v>N/A</v>
      </c>
      <c r="AJ817" s="16" t="str">
        <f>IF($AF817="N/A","N/A",IF(AC817&gt;2,"TBC","N/A"))</f>
        <v>N/A</v>
      </c>
      <c r="AK817" s="16" t="str">
        <f>IF($AF817="N/A","N/A",IF(AC817&gt;3,"TBC","N/A"))</f>
        <v>N/A</v>
      </c>
      <c r="AL817" s="16" t="str">
        <f>IF(AC817="N/A","N/A",IF(AC817&gt;0,IF(SUM(AG817:AK817)&lt;&gt;AF817,"CHECK","OK"),"N/A"))</f>
        <v>N/A</v>
      </c>
      <c r="AM817" s="16">
        <f>IF(AD817="N/A", L817+T817, L817+AG817)</f>
        <v>95</v>
      </c>
      <c r="AN817" s="16">
        <f>IF(AD817="N/A", IF(U817="N/A", "N/A", L817+U817), AD817+AH817)</f>
        <v>69</v>
      </c>
      <c r="AO817" s="16">
        <f>IF(AD817="N/A", IF(V817="N/A", "N/A", L817+V817), IF(AI817="N/A", "N/A", AD817+AI817))</f>
        <v>17</v>
      </c>
      <c r="AP817" s="16">
        <f>IF(AD817="N/A", IF(W817="N/A", "N/A", L817+W817), IF(AJ817="N/A", "N/A", AD817+AJ817))</f>
        <v>17</v>
      </c>
      <c r="AQ817" s="16">
        <f>IF(AD817="N/A", IF(X817="N/A", "N/A", L817+X817), IF(AK817="N/A", "N/A", AD817+AK817))</f>
        <v>17</v>
      </c>
      <c r="AR817" s="15" t="s">
        <v>40</v>
      </c>
      <c r="AS817" s="15" t="s">
        <v>40</v>
      </c>
      <c r="AT817" s="15" t="s">
        <v>40</v>
      </c>
      <c r="AU817" s="15" t="s">
        <v>40</v>
      </c>
      <c r="AV817" s="15" t="s">
        <v>40</v>
      </c>
      <c r="AW817" s="15" t="s">
        <v>40</v>
      </c>
      <c r="AX817" s="15" t="s">
        <v>40</v>
      </c>
      <c r="AY817" s="15" t="s">
        <v>40</v>
      </c>
      <c r="AZ817" s="15" t="s">
        <v>40</v>
      </c>
      <c r="BA817" s="15" t="s">
        <v>40</v>
      </c>
      <c r="BB817" s="15" t="s">
        <v>40</v>
      </c>
      <c r="BC817" s="15" t="s">
        <v>40</v>
      </c>
      <c r="BD817" s="15" t="s">
        <v>40</v>
      </c>
      <c r="BE817" s="15" t="s">
        <v>40</v>
      </c>
      <c r="BF817" s="15" t="s">
        <v>40</v>
      </c>
      <c r="BG817" s="15" t="s">
        <v>40</v>
      </c>
      <c r="BH817" s="15" t="s">
        <v>40</v>
      </c>
      <c r="BI817" s="15"/>
      <c r="BJ817" s="16">
        <f>IF(AR817="R", $CA817, IF(OR(AR817="P", AR817="T", AR817="N"), 0, IF($C817="DM", $T817, IF(OR(AR817="Y", AR817="IR"),$AM817,IF(AR817="C", IF($BI817="Y", IF($AF817="N/A", $Q817, $AF817), IF($AG817="N/A", $T817,$AG817)))))))</f>
        <v>95</v>
      </c>
      <c r="BK817" s="16">
        <f>IF(AS817="R", $CA817, IF(OR(AS817="P", AS817="T", AS817="N"), 0, IF($C817="DM", $T817, IF(OR(AS817="Y", AS817="IR"),$AM817,IF(AS817="C", IF($BI817="Y", IF($AF817="N/A", $Q817, $AF817), IF($AG817="N/A", $T817,$AG817)))))))</f>
        <v>95</v>
      </c>
      <c r="BL817" s="16">
        <f>IF(AT817="R", $CA817, IF(OR(AT817="P", AT817="T", AT817="N"), 0, IF($C817="DM", $T817, IF(OR(AT817="Y", AT817="IR"),$AM817,IF(AT817="C", IF($BI817="Y", IF($AF817="N/A", $Q817, $AF817), IF($AG817="N/A", $T817,$AG817)))))))</f>
        <v>95</v>
      </c>
      <c r="BM817" s="16">
        <f>IF(AU817="R", $CA817, IF(OR(AU817="P", AU817="T", AU817="N"), 0, IF($C817="DM", $T817, IF(OR(AU817="Y", AU817="IR"),$AM817,IF(AU817="C", IF($BI817="Y", IF($AF817="N/A", $Q817, $AF817), IF($AG817="N/A", $T817,$AG817)))))))</f>
        <v>95</v>
      </c>
      <c r="BN817" s="16">
        <f>IF(AV817="R", $CA817, IF(OR(AV817="P", AV817="T", AV817="N"), 0, IF($C817="DM", $T817, IF(OR(AV817="Y", AV817="IR"),$AM817,IF(AV817="C", IF($BI817="Y", IF($AF817="N/A", $Q817, $AF817), IF($AG817="N/A", $T817,$AG817)))))))</f>
        <v>95</v>
      </c>
      <c r="BO817" s="16">
        <f>IF(AW817="R", $CA817, IF(OR(AW817="P", AW817="T", AW817="N"), 0, IF($C817="DM", $T817, IF(OR(AW817="Y", AW817="IR"),$AM817,IF(AW817="C", IF($BI817="Y", IF($AF817="N/A", $Q817, $AF817), IF($AG817="N/A", $T817,$AG817)))))))</f>
        <v>95</v>
      </c>
      <c r="BP817" s="16">
        <f>IF(AX817="R", $CA817, IF(OR(AX817="P", AX817="T", AX817="N"), 0, IF($C817="DM", $T817, IF(OR(AX817="Y", AX817="IR"),$AM817,IF(AX817="C", IF($BI817="Y", IF($AF817="N/A", $Q817, $AF817), IF($AG817="N/A", $T817,$AG817)))))))</f>
        <v>95</v>
      </c>
      <c r="BQ817" s="16">
        <f>IF(AY817="R", $CA817, IF(OR(AY817="P", AY817="T", AY817="N"), 0, IF($C817="DM", $T817, IF(OR(AY817="Y", AY817="IR"),$AM817,IF(AY817="C", IF($BI817="Y", IF($AF817="N/A", $Q817, $AF817), IF($AG817="N/A", $T817,$AG817)))))))</f>
        <v>95</v>
      </c>
      <c r="BR817" s="16">
        <f>IF(AZ817="R", $CA817, IF(OR(AZ817="P", AZ817="T", AZ817="N"), 0, IF($C817="DM", $T817, IF(OR(AZ817="Y", AZ817="IR"),$AM817,IF(AZ817="C", IF($BI817="Y", IF($AF817="N/A", $Q817, $AF817), IF($AG817="N/A", $T817,$AG817)))))))</f>
        <v>95</v>
      </c>
      <c r="BS817" s="16">
        <f>IF(BA817="R", $CA817, IF(OR(BA817="P", BA817="T", BA817="N"), 0, IF($C817="DM", $T817, IF(OR(BA817="Y", BA817="IR"),$AM817,IF(BA817="C", IF($BI817="Y", IF($AF817="N/A", $Q817, $AF817), IF($AG817="N/A", $T817,$AG817)))))))</f>
        <v>95</v>
      </c>
      <c r="BT817" s="16">
        <f>IF(BB817="R", $CA817, IF(OR(BB817="P", BB817="T", BB817="N"), 0, IF($C817="DM", $T817, IF(OR(BB817="Y", BB817="IR"),$AM817,IF(BB817="C", IF($BI817="Y", IF($BA817="C", IF($AF817="N/A", $Q817, $AF817), IF($AF817="N/A", $T817, $AM817)), IF($AG817="N/A", $T817,$AG817)))))))</f>
        <v>95</v>
      </c>
      <c r="BU817" s="16">
        <f>IF(BC817="R", $CA817, IF(OR(BC817="P", BC817="T", BC817="N"), 0, IF($C817="DM", $T817, IF(OR(BC817="Y", BC817="IR"),$AM817,IF(BC817="C", IF($BI817="Y", IF($BA817="C", IF($AF817="N/A", $Q817, $AF817), IF($AF817="N/A", $T817, $AM817)), IF($AG817="N/A", $T817,$AG817)))))))</f>
        <v>95</v>
      </c>
      <c r="BV817" s="16">
        <f>IF(BD817="R", $CA817, IF(OR(BD817="P", BD817="T", BD817="N"), 0, IF($C817="DM", $T817, IF(OR(BD817="Y", BD817="IR"),$AM817,IF(BD817="C", IF($BI817="Y", IF($BA817="C", IF($AF817="N/A", $Q817, $AF817), IF($AF817="N/A", $T817, $AM817)), IF($AG817="N/A", $T817,$AG817)))))))</f>
        <v>95</v>
      </c>
      <c r="BW817" s="16">
        <f>IF(BE817="R", $CA817, IF(OR(BE817="P", BE817="T", BE817="N"), 0, IF($C817="DM", $T817, IF(OR(BE817="Y", BE817="IR"),$AM817,IF(BE817="C", IF($BI817="Y", IF($BA817="C", IF($AF817="N/A", $Q817, $AF817), IF($AF817="N/A", $T817, $AM817)), IF($AG817="N/A", $T817,$AG817)))))))</f>
        <v>95</v>
      </c>
      <c r="BX817" s="16">
        <f>IF(BF817="R", $CA817, IF(OR(BF817="P", BF817="T", BF817="N"), 0, IF($C817="DM", $T817, IF(OR(BF817="Y", BF817="IR"),$AM817,IF(BF817="C", IF($BI817="Y", IF($BA817="C", IF($AF817="N/A", $Q817, $AF817), IF($AF817="N/A", $T817, $AM817)), IF($AG817="N/A", $T817,$AG817)))))))</f>
        <v>95</v>
      </c>
      <c r="BY817" s="16">
        <f>IF(BG817="R", $CA817, IF(OR(BG817="P", BG817="T", BG817="N"), 0, IF($C817="DM", $T817, IF(OR(BG817="Y", BG817="IR"),$AM817,IF(BG817="C", IF($BI817="Y", IF($BA817="C", IF($AF817="N/A", $Q817, $AF817), IF($AF817="N/A", $T817, $AM817)), IF($AG817="N/A", $T817,$AG817)))))))</f>
        <v>95</v>
      </c>
      <c r="BZ817" s="16">
        <f>IF(BH817="R", $CA817, IF(OR(BH817="P", BH817="T", BH817="N"), 0, IF($C817="DM", $T817, IF(OR(BH817="Y", BH817="IR"),$AM817,IF(BH817="C", IF($BI817="Y", IF($BA817="C", IF($AF817="N/A", $Q817, $AF817), IF($AF817="N/A", $T817, $AM817)), IF($AG817="N/A", $T817,$AG817)))))))</f>
        <v>95</v>
      </c>
      <c r="CA817" s="15" t="s">
        <v>75</v>
      </c>
      <c r="CB817" s="16">
        <f>BZ817</f>
        <v>95</v>
      </c>
      <c r="CC817" s="15">
        <f>IF(OR($BH817="T", $BH817="R"), 0, IF($BH817="C", IF($BI817="Y", IF($BA817="C", 0, IF(AF817="N/A", Q817-T817, AF817-AG817)), IF($AF817="N/A", U817, AH817)), AN817))</f>
        <v>69</v>
      </c>
      <c r="CD817" s="15">
        <f>IF(OR($BH817="T", $BH817="R"), 0, IF($BH817="C", IF($BI817="Y", 0, IF($AF817="N/A", V817, AI817)), AO817))</f>
        <v>17</v>
      </c>
      <c r="CE817" s="15">
        <f>IF(OR($BH817="T", $BH817="R"), 0, IF($BH817="C", IF($BI817="Y", 0, IF($AF817="N/A", W817, AJ817)), AP817))</f>
        <v>17</v>
      </c>
      <c r="CF817" s="15">
        <f>IF(OR($BH817="T", $BH817="R"), 0, IF($BH817="C", IF($BI817="Y", 0, IF($AF817="N/A", X817, AK817)), AQ817))</f>
        <v>17</v>
      </c>
      <c r="CG817" t="str">
        <f>IF(AC817="N/A", "S:"&amp;L817&amp;" G:"&amp;M817&amp;" GR:"&amp;Q817, IF(AC817=0, "S:"&amp;L817&amp;" G:"&amp;M817&amp;" GR:"&amp;Q817, "S:"&amp;L817&amp;"/"&amp;AD817&amp;" G:"&amp;AE817&amp;" GR:"&amp;AF817))</f>
        <v>S:17 G:26 GR:130</v>
      </c>
    </row>
    <row r="818" spans="1:85" x14ac:dyDescent="0.25">
      <c r="A818" s="14">
        <v>5223</v>
      </c>
      <c r="B818" s="15" t="s">
        <v>2816</v>
      </c>
      <c r="C818" s="15" t="s">
        <v>63</v>
      </c>
      <c r="D818" s="15" t="s">
        <v>56</v>
      </c>
      <c r="E818" s="15">
        <f>VLOOKUP(B818, 'Rookie Year'!$A$2:$B$55679,2,FALSE)</f>
        <v>2023</v>
      </c>
      <c r="F818" s="15">
        <v>2023</v>
      </c>
      <c r="G818" s="15" t="s">
        <v>40</v>
      </c>
      <c r="H818" s="15" t="s">
        <v>2210</v>
      </c>
      <c r="I818" s="16">
        <v>1</v>
      </c>
      <c r="J818" s="15">
        <v>3</v>
      </c>
      <c r="K818" s="17">
        <f>IF(AND(G818&lt;&gt;"N",R818="N/A"), IF(I818&lt;4, 0, 0.25),IF(I818=1, IF(J818=1,0.25, 0.25), IF(I818&lt;13, 0.25, IF(I818&lt;26, 0.4, IF(I818&lt;51, 0.6, 0.75)))))</f>
        <v>0</v>
      </c>
      <c r="L818" s="16">
        <f>I818-M818</f>
        <v>1</v>
      </c>
      <c r="M818" s="16">
        <f>ROUNDUP(I818*K818,0)</f>
        <v>0</v>
      </c>
      <c r="N818" s="16">
        <f>M818*J818</f>
        <v>0</v>
      </c>
      <c r="O818" s="16">
        <v>0</v>
      </c>
      <c r="P818" s="16">
        <v>0</v>
      </c>
      <c r="Q818" s="16">
        <f>N818-O818-P818</f>
        <v>0</v>
      </c>
      <c r="R818" s="15" t="s">
        <v>75</v>
      </c>
      <c r="S818" s="15">
        <f>IF(R818="N/A", J818-($B$1-F818), J818-($B$1-R818))</f>
        <v>2</v>
      </c>
      <c r="T818" s="16">
        <v>0</v>
      </c>
      <c r="U818" s="16">
        <v>0</v>
      </c>
      <c r="V818" s="16" t="str">
        <f>IF($S818&lt;3, "N/A", $M818)</f>
        <v>N/A</v>
      </c>
      <c r="W818" s="16" t="str">
        <f>IF($S818&lt;4, "N/A", $M818)</f>
        <v>N/A</v>
      </c>
      <c r="X818" s="16" t="str">
        <f>IF($S818&lt;5, "N/A", $M818)</f>
        <v>N/A</v>
      </c>
      <c r="Y818" s="15" t="str">
        <f>IF(SUM(T818:X818)&lt;&gt;Q818, "CHECK", "OK")</f>
        <v>OK</v>
      </c>
      <c r="Z818" s="15" t="str">
        <f>IF(F818=$B$1, "No", IF(S818=1, "Yes", "No"))</f>
        <v>No</v>
      </c>
      <c r="AA818" s="18" t="str">
        <f>IF(C818="DM", "N/A", IF(Z818="No","N/A",VLOOKUP(B818,'Extension List'!$A$3:$R$1972,18,FALSE)))</f>
        <v>N/A</v>
      </c>
      <c r="AB818" s="15" t="str">
        <f>IF(C818="DM", "N/A", IF(Z818="No","N/A",VLOOKUP(B818,'Extension List'!$A$3:$T$1972,20,FALSE)))</f>
        <v>N/A</v>
      </c>
      <c r="AC818" s="15" t="str">
        <f>IF(AA818="N/A", "N/A", 0)</f>
        <v>N/A</v>
      </c>
      <c r="AD818" s="16" t="str">
        <f>IF(AE818="N/A", "N/A", AA818-AE818)</f>
        <v>N/A</v>
      </c>
      <c r="AE818" s="16" t="str">
        <f>IF(AA818="N/A", "N/A", IF(AC818&gt;0, IF(AA818&lt;13, ROUNDUP(0.25*AA818,0), IF(AA818&lt;26, ROUNDUP(0.4*AA818,0), IF(AA818&lt;51, ROUNDUP(0.6*AA818,0), ROUNDUP(0.75*AA818,0)))), "N/A"))</f>
        <v>N/A</v>
      </c>
      <c r="AF818" s="16" t="str">
        <f>IF(AD818="N/A","N/A", (AE818*AC818)+Q818)</f>
        <v>N/A</v>
      </c>
      <c r="AG818" s="16" t="str">
        <f>IF($AF818="N/A", "N/A", "TBC")</f>
        <v>N/A</v>
      </c>
      <c r="AH818" s="16" t="str">
        <f>IF($AF818="N/A", "N/A", "TBC")</f>
        <v>N/A</v>
      </c>
      <c r="AI818" s="16" t="str">
        <f>IF($AF818="N/A","N/A",IF(AC818&gt;1,"TBC","N/A"))</f>
        <v>N/A</v>
      </c>
      <c r="AJ818" s="16" t="str">
        <f>IF($AF818="N/A","N/A",IF(AC818&gt;2,"TBC","N/A"))</f>
        <v>N/A</v>
      </c>
      <c r="AK818" s="16" t="str">
        <f>IF($AF818="N/A","N/A",IF(AC818&gt;3,"TBC","N/A"))</f>
        <v>N/A</v>
      </c>
      <c r="AL818" s="16" t="str">
        <f>IF(AC818="N/A","N/A",IF(AC818&gt;0,IF(SUM(AG818:AK818)&lt;&gt;AF818,"CHECK","OK"),"N/A"))</f>
        <v>N/A</v>
      </c>
      <c r="AM818" s="16">
        <f>IF(AD818="N/A", L818+T818, L818+AG818)</f>
        <v>1</v>
      </c>
      <c r="AN818" s="16">
        <f>IF(AD818="N/A", IF(U818="N/A", "N/A", L818+U818), AD818+AH818)</f>
        <v>1</v>
      </c>
      <c r="AO818" s="16" t="str">
        <f>IF(AD818="N/A", IF(V818="N/A", "N/A", L818+V818), IF(AI818="N/A", "N/A", AD818+AI818))</f>
        <v>N/A</v>
      </c>
      <c r="AP818" s="16" t="str">
        <f>IF(AD818="N/A", IF(W818="N/A", "N/A", L818+W818), IF(AJ818="N/A", "N/A", AD818+AJ818))</f>
        <v>N/A</v>
      </c>
      <c r="AQ818" s="16" t="str">
        <f>IF(AD818="N/A", IF(X818="N/A", "N/A", L818+X818), IF(AK818="N/A", "N/A", AD818+AK818))</f>
        <v>N/A</v>
      </c>
      <c r="AR818" s="15" t="s">
        <v>44</v>
      </c>
      <c r="AS818" s="15" t="s">
        <v>44</v>
      </c>
      <c r="AT818" s="15" t="s">
        <v>44</v>
      </c>
      <c r="AU818" s="15" t="s">
        <v>44</v>
      </c>
      <c r="AV818" s="15" t="s">
        <v>44</v>
      </c>
      <c r="AW818" s="15" t="s">
        <v>44</v>
      </c>
      <c r="AX818" s="15" t="s">
        <v>44</v>
      </c>
      <c r="AY818" s="15" t="s">
        <v>44</v>
      </c>
      <c r="AZ818" s="15" t="s">
        <v>44</v>
      </c>
      <c r="BA818" s="15" t="s">
        <v>44</v>
      </c>
      <c r="BB818" s="15" t="s">
        <v>44</v>
      </c>
      <c r="BC818" s="15" t="s">
        <v>44</v>
      </c>
      <c r="BD818" s="15" t="s">
        <v>44</v>
      </c>
      <c r="BE818" s="15" t="s">
        <v>44</v>
      </c>
      <c r="BF818" s="15" t="s">
        <v>44</v>
      </c>
      <c r="BG818" s="15" t="s">
        <v>44</v>
      </c>
      <c r="BH818" s="15" t="s">
        <v>44</v>
      </c>
      <c r="BI818" s="15"/>
      <c r="BJ818" s="16">
        <f>IF(AR818="R", $CA818, IF(OR(AR818="P", AR818="T", AR818="N"), 0, IF($C818="DM", $T818, IF(OR(AR818="Y", AR818="IR"),$AM818,IF(AR818="C", IF($BI818="Y", IF($AF818="N/A", $Q818, $AF818), IF($AG818="N/A", $T818,$AG818)))))))</f>
        <v>0</v>
      </c>
      <c r="BK818" s="16">
        <f>IF(AS818="R", $CA818, IF(OR(AS818="P", AS818="T", AS818="N"), 0, IF($C818="DM", $T818, IF(OR(AS818="Y", AS818="IR"),$AM818,IF(AS818="C", IF($BI818="Y", IF($AF818="N/A", $Q818, $AF818), IF($AG818="N/A", $T818,$AG818)))))))</f>
        <v>0</v>
      </c>
      <c r="BL818" s="16">
        <f>IF(AT818="R", $CA818, IF(OR(AT818="P", AT818="T", AT818="N"), 0, IF($C818="DM", $T818, IF(OR(AT818="Y", AT818="IR"),$AM818,IF(AT818="C", IF($BI818="Y", IF($AF818="N/A", $Q818, $AF818), IF($AG818="N/A", $T818,$AG818)))))))</f>
        <v>0</v>
      </c>
      <c r="BM818" s="16">
        <f>IF(AU818="R", $CA818, IF(OR(AU818="P", AU818="T", AU818="N"), 0, IF($C818="DM", $T818, IF(OR(AU818="Y", AU818="IR"),$AM818,IF(AU818="C", IF($BI818="Y", IF($AF818="N/A", $Q818, $AF818), IF($AG818="N/A", $T818,$AG818)))))))</f>
        <v>0</v>
      </c>
      <c r="BN818" s="16">
        <f>IF(AV818="R", $CA818, IF(OR(AV818="P", AV818="T", AV818="N"), 0, IF($C818="DM", $T818, IF(OR(AV818="Y", AV818="IR"),$AM818,IF(AV818="C", IF($BI818="Y", IF($AF818="N/A", $Q818, $AF818), IF($AG818="N/A", $T818,$AG818)))))))</f>
        <v>0</v>
      </c>
      <c r="BO818" s="16">
        <f>IF(AW818="R", $CA818, IF(OR(AW818="P", AW818="T", AW818="N"), 0, IF($C818="DM", $T818, IF(OR(AW818="Y", AW818="IR"),$AM818,IF(AW818="C", IF($BI818="Y", IF($AF818="N/A", $Q818, $AF818), IF($AG818="N/A", $T818,$AG818)))))))</f>
        <v>0</v>
      </c>
      <c r="BP818" s="16">
        <f>IF(AX818="R", $CA818, IF(OR(AX818="P", AX818="T", AX818="N"), 0, IF($C818="DM", $T818, IF(OR(AX818="Y", AX818="IR"),$AM818,IF(AX818="C", IF($BI818="Y", IF($AF818="N/A", $Q818, $AF818), IF($AG818="N/A", $T818,$AG818)))))))</f>
        <v>0</v>
      </c>
      <c r="BQ818" s="16">
        <f>IF(AY818="R", $CA818, IF(OR(AY818="P", AY818="T", AY818="N"), 0, IF($C818="DM", $T818, IF(OR(AY818="Y", AY818="IR"),$AM818,IF(AY818="C", IF($BI818="Y", IF($AF818="N/A", $Q818, $AF818), IF($AG818="N/A", $T818,$AG818)))))))</f>
        <v>0</v>
      </c>
      <c r="BR818" s="16">
        <f>IF(AZ818="R", $CA818, IF(OR(AZ818="P", AZ818="T", AZ818="N"), 0, IF($C818="DM", $T818, IF(OR(AZ818="Y", AZ818="IR"),$AM818,IF(AZ818="C", IF($BI818="Y", IF($AF818="N/A", $Q818, $AF818), IF($AG818="N/A", $T818,$AG818)))))))</f>
        <v>0</v>
      </c>
      <c r="BS818" s="16">
        <f>IF(BA818="R", $CA818, IF(OR(BA818="P", BA818="T", BA818="N"), 0, IF($C818="DM", $T818, IF(OR(BA818="Y", BA818="IR"),$AM818,IF(BA818="C", IF($BI818="Y", IF($AF818="N/A", $Q818, $AF818), IF($AG818="N/A", $T818,$AG818)))))))</f>
        <v>0</v>
      </c>
      <c r="BT818" s="16">
        <f>IF(BB818="R", $CA818, IF(OR(BB818="P", BB818="T", BB818="N"), 0, IF($C818="DM", $T818, IF(OR(BB818="Y", BB818="IR"),$AM818,IF(BB818="C", IF($BI818="Y", IF($BA818="C", IF($AF818="N/A", $Q818, $AF818), IF($AF818="N/A", $T818, $AM818)), IF($AG818="N/A", $T818,$AG818)))))))</f>
        <v>0</v>
      </c>
      <c r="BU818" s="16">
        <f>IF(BC818="R", $CA818, IF(OR(BC818="P", BC818="T", BC818="N"), 0, IF($C818="DM", $T818, IF(OR(BC818="Y", BC818="IR"),$AM818,IF(BC818="C", IF($BI818="Y", IF($BA818="C", IF($AF818="N/A", $Q818, $AF818), IF($AF818="N/A", $T818, $AM818)), IF($AG818="N/A", $T818,$AG818)))))))</f>
        <v>0</v>
      </c>
      <c r="BV818" s="16">
        <f>IF(BD818="R", $CA818, IF(OR(BD818="P", BD818="T", BD818="N"), 0, IF($C818="DM", $T818, IF(OR(BD818="Y", BD818="IR"),$AM818,IF(BD818="C", IF($BI818="Y", IF($BA818="C", IF($AF818="N/A", $Q818, $AF818), IF($AF818="N/A", $T818, $AM818)), IF($AG818="N/A", $T818,$AG818)))))))</f>
        <v>0</v>
      </c>
      <c r="BW818" s="16">
        <f>IF(BE818="R", $CA818, IF(OR(BE818="P", BE818="T", BE818="N"), 0, IF($C818="DM", $T818, IF(OR(BE818="Y", BE818="IR"),$AM818,IF(BE818="C", IF($BI818="Y", IF($BA818="C", IF($AF818="N/A", $Q818, $AF818), IF($AF818="N/A", $T818, $AM818)), IF($AG818="N/A", $T818,$AG818)))))))</f>
        <v>0</v>
      </c>
      <c r="BX818" s="16">
        <f>IF(BF818="R", $CA818, IF(OR(BF818="P", BF818="T", BF818="N"), 0, IF($C818="DM", $T818, IF(OR(BF818="Y", BF818="IR"),$AM818,IF(BF818="C", IF($BI818="Y", IF($BA818="C", IF($AF818="N/A", $Q818, $AF818), IF($AF818="N/A", $T818, $AM818)), IF($AG818="N/A", $T818,$AG818)))))))</f>
        <v>0</v>
      </c>
      <c r="BY818" s="16">
        <f>IF(BG818="R", $CA818, IF(OR(BG818="P", BG818="T", BG818="N"), 0, IF($C818="DM", $T818, IF(OR(BG818="Y", BG818="IR"),$AM818,IF(BG818="C", IF($BI818="Y", IF($BA818="C", IF($AF818="N/A", $Q818, $AF818), IF($AF818="N/A", $T818, $AM818)), IF($AG818="N/A", $T818,$AG818)))))))</f>
        <v>0</v>
      </c>
      <c r="BZ818" s="16">
        <f>IF(BH818="R", $CA818, IF(OR(BH818="P", BH818="T", BH818="N"), 0, IF($C818="DM", $T818, IF(OR(BH818="Y", BH818="IR"),$AM818,IF(BH818="C", IF($BI818="Y", IF($BA818="C", IF($AF818="N/A", $Q818, $AF818), IF($AF818="N/A", $T818, $AM818)), IF($AG818="N/A", $T818,$AG818)))))))</f>
        <v>0</v>
      </c>
      <c r="CA818" s="15" t="s">
        <v>75</v>
      </c>
      <c r="CB818" s="16">
        <f>BZ818</f>
        <v>0</v>
      </c>
      <c r="CC818" s="15">
        <f>IF(OR($BH818="T", $BH818="R"), 0, IF($BH818="C", IF($BI818="Y", IF($BA818="C", 0, IF(AF818="N/A", Q818-T818, AF818-AG818)), IF($AF818="N/A", U818, AH818)), AN818))</f>
        <v>0</v>
      </c>
      <c r="CD818" s="15" t="str">
        <f>IF(OR($BH818="T", $BH818="R"), 0, IF($BH818="C", IF($BI818="Y", 0, IF($AF818="N/A", V818, AI818)), AO818))</f>
        <v>N/A</v>
      </c>
      <c r="CE818" s="15" t="str">
        <f>IF(OR($BH818="T", $BH818="R"), 0, IF($BH818="C", IF($BI818="Y", 0, IF($AF818="N/A", W818, AJ818)), AP818))</f>
        <v>N/A</v>
      </c>
      <c r="CF818" s="15" t="str">
        <f>IF(OR($BH818="T", $BH818="R"), 0, IF($BH818="C", IF($BI818="Y", 0, IF($AF818="N/A", X818, AK818)), AQ818))</f>
        <v>N/A</v>
      </c>
      <c r="CG818" t="str">
        <f>IF(AC818="N/A", "S:"&amp;L818&amp;" G:"&amp;M818&amp;" GR:"&amp;Q818, IF(AC818=0, "S:"&amp;L818&amp;" G:"&amp;M818&amp;" GR:"&amp;Q818, "S:"&amp;L818&amp;"/"&amp;AD818&amp;" G:"&amp;AE818&amp;" GR:"&amp;AF818))</f>
        <v>S:1 G:0 GR:0</v>
      </c>
    </row>
    <row r="819" spans="1:85" x14ac:dyDescent="0.25">
      <c r="A819" s="14">
        <v>1976</v>
      </c>
      <c r="B819" s="15" t="s">
        <v>1039</v>
      </c>
      <c r="C819" s="15" t="s">
        <v>63</v>
      </c>
      <c r="D819" s="15" t="s">
        <v>56</v>
      </c>
      <c r="E819" s="15">
        <f>VLOOKUP(B819, 'Rookie Year'!$A$2:$B$55679,2,FALSE)</f>
        <v>2017</v>
      </c>
      <c r="F819" s="15">
        <v>2017</v>
      </c>
      <c r="G819" s="15" t="s">
        <v>40</v>
      </c>
      <c r="H819" s="15" t="s">
        <v>1927</v>
      </c>
      <c r="I819" s="16">
        <v>81</v>
      </c>
      <c r="J819" s="15">
        <v>2</v>
      </c>
      <c r="K819" s="17">
        <f>IF(AND(G819&lt;&gt;"N",R819="N/A"), IF(I819&lt;4, 0, 0.25),IF(I819=1, IF(J819=1,0.25, 0.25), IF(I819&lt;13, 0.25, IF(I819&lt;26, 0.4, IF(I819&lt;51, 0.6, 0.75)))))</f>
        <v>0.75</v>
      </c>
      <c r="L819" s="16">
        <f>I819-M819</f>
        <v>20</v>
      </c>
      <c r="M819" s="16">
        <f>ROUNDUP(I819*K819,0)</f>
        <v>61</v>
      </c>
      <c r="N819" s="16">
        <f>M819*J819</f>
        <v>122</v>
      </c>
      <c r="O819" s="16">
        <v>40</v>
      </c>
      <c r="P819" s="16">
        <v>61</v>
      </c>
      <c r="Q819" s="16">
        <f>N819-O819-P819</f>
        <v>21</v>
      </c>
      <c r="R819" s="15">
        <v>2023</v>
      </c>
      <c r="S819" s="15">
        <f>IF(R819="N/A", J819-($B$1-F819), J819-($B$1-R819))</f>
        <v>1</v>
      </c>
      <c r="T819" s="16">
        <v>21</v>
      </c>
      <c r="U819" s="16" t="str">
        <f>IF($S819&lt;2, "N/A", $M819)</f>
        <v>N/A</v>
      </c>
      <c r="V819" s="16" t="str">
        <f>IF($S819&lt;3, "N/A", $M819)</f>
        <v>N/A</v>
      </c>
      <c r="W819" s="16" t="str">
        <f>IF($S819&lt;4, "N/A", $M819)</f>
        <v>N/A</v>
      </c>
      <c r="X819" s="16" t="str">
        <f>IF($S819&lt;5, "N/A", $M819)</f>
        <v>N/A</v>
      </c>
      <c r="Y819" s="15" t="str">
        <f>IF(SUM(T819:X819)&lt;&gt;Q819, "CHECK", "OK")</f>
        <v>OK</v>
      </c>
      <c r="Z819" s="15" t="str">
        <f>IF(F819=$B$1, "No", IF(S819=1, "Yes", "No"))</f>
        <v>Yes</v>
      </c>
      <c r="AA819" s="18">
        <f>IF(C819="DM", "N/A", IF(Z819="No","N/A",VLOOKUP(B819,'Extension List'!$A$3:$R$1972,18,FALSE)))</f>
        <v>81</v>
      </c>
      <c r="AB819" s="15">
        <f>IF(C819="DM", "N/A", IF(Z819="No","N/A",VLOOKUP(B819,'Extension List'!$A$3:$T$1972,20,FALSE)))</f>
        <v>4</v>
      </c>
      <c r="AC819" s="15">
        <f>IF(AA819="N/A", "N/A", 0)</f>
        <v>0</v>
      </c>
      <c r="AD819" s="16" t="str">
        <f>IF(AE819="N/A", "N/A", AA819-AE819)</f>
        <v>N/A</v>
      </c>
      <c r="AE819" s="16" t="str">
        <f>IF(AA819="N/A", "N/A", IF(AC819&gt;0, IF(AA819&lt;13, ROUNDUP(0.25*AA819,0), IF(AA819&lt;26, ROUNDUP(0.4*AA819,0), IF(AA819&lt;51, ROUNDUP(0.6*AA819,0), ROUNDUP(0.75*AA819,0)))), "N/A"))</f>
        <v>N/A</v>
      </c>
      <c r="AF819" s="16" t="str">
        <f>IF(AD819="N/A","N/A", (AE819*AC819)+Q819)</f>
        <v>N/A</v>
      </c>
      <c r="AG819" s="16" t="str">
        <f>IF($AF819="N/A", "N/A", "TBC")</f>
        <v>N/A</v>
      </c>
      <c r="AH819" s="16" t="str">
        <f>IF($AF819="N/A", "N/A", "TBC")</f>
        <v>N/A</v>
      </c>
      <c r="AI819" s="16" t="str">
        <f>IF($AF819="N/A","N/A",IF(AC819&gt;1,"TBC","N/A"))</f>
        <v>N/A</v>
      </c>
      <c r="AJ819" s="16" t="str">
        <f>IF($AF819="N/A","N/A",IF(AC819&gt;2,"TBC","N/A"))</f>
        <v>N/A</v>
      </c>
      <c r="AK819" s="16" t="str">
        <f>IF($AF819="N/A","N/A",IF(AC819&gt;3,"TBC","N/A"))</f>
        <v>N/A</v>
      </c>
      <c r="AL819" s="16" t="str">
        <f>IF(AC819="N/A","N/A",IF(AC819&gt;0,IF(SUM(AG819:AK819)&lt;&gt;AF819,"CHECK","OK"),"N/A"))</f>
        <v>N/A</v>
      </c>
      <c r="AM819" s="16">
        <f>IF(AD819="N/A", L819+T819, L819+AG819)</f>
        <v>41</v>
      </c>
      <c r="AN819" s="16" t="str">
        <f>IF(AD819="N/A", IF(U819="N/A", "N/A", L819+U819), AD819+AH819)</f>
        <v>N/A</v>
      </c>
      <c r="AO819" s="16" t="str">
        <f>IF(AD819="N/A", IF(V819="N/A", "N/A", L819+V819), IF(AI819="N/A", "N/A", AD819+AI819))</f>
        <v>N/A</v>
      </c>
      <c r="AP819" s="16" t="str">
        <f>IF(AD819="N/A", IF(W819="N/A", "N/A", L819+W819), IF(AJ819="N/A", "N/A", AD819+AJ819))</f>
        <v>N/A</v>
      </c>
      <c r="AQ819" s="16" t="str">
        <f>IF(AD819="N/A", IF(X819="N/A", "N/A", L819+X819), IF(AK819="N/A", "N/A", AD819+AK819))</f>
        <v>N/A</v>
      </c>
      <c r="AR819" s="15" t="s">
        <v>40</v>
      </c>
      <c r="AS819" s="15" t="s">
        <v>40</v>
      </c>
      <c r="AT819" s="15" t="s">
        <v>40</v>
      </c>
      <c r="AU819" s="15" t="s">
        <v>40</v>
      </c>
      <c r="AV819" s="15" t="s">
        <v>40</v>
      </c>
      <c r="AW819" s="15" t="s">
        <v>40</v>
      </c>
      <c r="AX819" s="15" t="s">
        <v>40</v>
      </c>
      <c r="AY819" s="15" t="s">
        <v>40</v>
      </c>
      <c r="AZ819" s="15" t="s">
        <v>40</v>
      </c>
      <c r="BA819" s="15" t="s">
        <v>40</v>
      </c>
      <c r="BB819" s="15" t="s">
        <v>40</v>
      </c>
      <c r="BC819" s="15" t="s">
        <v>40</v>
      </c>
      <c r="BD819" s="15" t="s">
        <v>40</v>
      </c>
      <c r="BE819" s="15" t="s">
        <v>40</v>
      </c>
      <c r="BF819" s="15" t="s">
        <v>40</v>
      </c>
      <c r="BG819" s="15" t="s">
        <v>40</v>
      </c>
      <c r="BH819" s="15" t="s">
        <v>40</v>
      </c>
      <c r="BI819" s="15"/>
      <c r="BJ819" s="16">
        <f>IF(AR819="R", $CA819, IF(OR(AR819="P", AR819="T", AR819="N"), 0, IF($C819="DM", $T819, IF(OR(AR819="Y", AR819="IR"),$AM819,IF(AR819="C", IF($BI819="Y", IF($AF819="N/A", $Q819, $AF819), IF($AG819="N/A", $T819,$AG819)))))))</f>
        <v>41</v>
      </c>
      <c r="BK819" s="16">
        <f>IF(AS819="R", $CA819, IF(OR(AS819="P", AS819="T", AS819="N"), 0, IF($C819="DM", $T819, IF(OR(AS819="Y", AS819="IR"),$AM819,IF(AS819="C", IF($BI819="Y", IF($AF819="N/A", $Q819, $AF819), IF($AG819="N/A", $T819,$AG819)))))))</f>
        <v>41</v>
      </c>
      <c r="BL819" s="16">
        <f>IF(AT819="R", $CA819, IF(OR(AT819="P", AT819="T", AT819="N"), 0, IF($C819="DM", $T819, IF(OR(AT819="Y", AT819="IR"),$AM819,IF(AT819="C", IF($BI819="Y", IF($AF819="N/A", $Q819, $AF819), IF($AG819="N/A", $T819,$AG819)))))))</f>
        <v>41</v>
      </c>
      <c r="BM819" s="16">
        <f>IF(AU819="R", $CA819, IF(OR(AU819="P", AU819="T", AU819="N"), 0, IF($C819="DM", $T819, IF(OR(AU819="Y", AU819="IR"),$AM819,IF(AU819="C", IF($BI819="Y", IF($AF819="N/A", $Q819, $AF819), IF($AG819="N/A", $T819,$AG819)))))))</f>
        <v>41</v>
      </c>
      <c r="BN819" s="16">
        <f>IF(AV819="R", $CA819, IF(OR(AV819="P", AV819="T", AV819="N"), 0, IF($C819="DM", $T819, IF(OR(AV819="Y", AV819="IR"),$AM819,IF(AV819="C", IF($BI819="Y", IF($AF819="N/A", $Q819, $AF819), IF($AG819="N/A", $T819,$AG819)))))))</f>
        <v>41</v>
      </c>
      <c r="BO819" s="16">
        <f>IF(AW819="R", $CA819, IF(OR(AW819="P", AW819="T", AW819="N"), 0, IF($C819="DM", $T819, IF(OR(AW819="Y", AW819="IR"),$AM819,IF(AW819="C", IF($BI819="Y", IF($AF819="N/A", $Q819, $AF819), IF($AG819="N/A", $T819,$AG819)))))))</f>
        <v>41</v>
      </c>
      <c r="BP819" s="16">
        <f>IF(AX819="R", $CA819, IF(OR(AX819="P", AX819="T", AX819="N"), 0, IF($C819="DM", $T819, IF(OR(AX819="Y", AX819="IR"),$AM819,IF(AX819="C", IF($BI819="Y", IF($AF819="N/A", $Q819, $AF819), IF($AG819="N/A", $T819,$AG819)))))))</f>
        <v>41</v>
      </c>
      <c r="BQ819" s="16">
        <f>IF(AY819="R", $CA819, IF(OR(AY819="P", AY819="T", AY819="N"), 0, IF($C819="DM", $T819, IF(OR(AY819="Y", AY819="IR"),$AM819,IF(AY819="C", IF($BI819="Y", IF($AF819="N/A", $Q819, $AF819), IF($AG819="N/A", $T819,$AG819)))))))</f>
        <v>41</v>
      </c>
      <c r="BR819" s="16">
        <f>IF(AZ819="R", $CA819, IF(OR(AZ819="P", AZ819="T", AZ819="N"), 0, IF($C819="DM", $T819, IF(OR(AZ819="Y", AZ819="IR"),$AM819,IF(AZ819="C", IF($BI819="Y", IF($AF819="N/A", $Q819, $AF819), IF($AG819="N/A", $T819,$AG819)))))))</f>
        <v>41</v>
      </c>
      <c r="BS819" s="16">
        <f>IF(BA819="R", $CA819, IF(OR(BA819="P", BA819="T", BA819="N"), 0, IF($C819="DM", $T819, IF(OR(BA819="Y", BA819="IR"),$AM819,IF(BA819="C", IF($BI819="Y", IF($AF819="N/A", $Q819, $AF819), IF($AG819="N/A", $T819,$AG819)))))))</f>
        <v>41</v>
      </c>
      <c r="BT819" s="16">
        <f>IF(BB819="R", $CA819, IF(OR(BB819="P", BB819="T", BB819="N"), 0, IF($C819="DM", $T819, IF(OR(BB819="Y", BB819="IR"),$AM819,IF(BB819="C", IF($BI819="Y", IF($BA819="C", IF($AF819="N/A", $Q819, $AF819), IF($AF819="N/A", $T819, $AM819)), IF($AG819="N/A", $T819,$AG819)))))))</f>
        <v>41</v>
      </c>
      <c r="BU819" s="16">
        <f>IF(BC819="R", $CA819, IF(OR(BC819="P", BC819="T", BC819="N"), 0, IF($C819="DM", $T819, IF(OR(BC819="Y", BC819="IR"),$AM819,IF(BC819="C", IF($BI819="Y", IF($BA819="C", IF($AF819="N/A", $Q819, $AF819), IF($AF819="N/A", $T819, $AM819)), IF($AG819="N/A", $T819,$AG819)))))))</f>
        <v>41</v>
      </c>
      <c r="BV819" s="16">
        <f>IF(BD819="R", $CA819, IF(OR(BD819="P", BD819="T", BD819="N"), 0, IF($C819="DM", $T819, IF(OR(BD819="Y", BD819="IR"),$AM819,IF(BD819="C", IF($BI819="Y", IF($BA819="C", IF($AF819="N/A", $Q819, $AF819), IF($AF819="N/A", $T819, $AM819)), IF($AG819="N/A", $T819,$AG819)))))))</f>
        <v>41</v>
      </c>
      <c r="BW819" s="16">
        <f>IF(BE819="R", $CA819, IF(OR(BE819="P", BE819="T", BE819="N"), 0, IF($C819="DM", $T819, IF(OR(BE819="Y", BE819="IR"),$AM819,IF(BE819="C", IF($BI819="Y", IF($BA819="C", IF($AF819="N/A", $Q819, $AF819), IF($AF819="N/A", $T819, $AM819)), IF($AG819="N/A", $T819,$AG819)))))))</f>
        <v>41</v>
      </c>
      <c r="BX819" s="16">
        <f>IF(BF819="R", $CA819, IF(OR(BF819="P", BF819="T", BF819="N"), 0, IF($C819="DM", $T819, IF(OR(BF819="Y", BF819="IR"),$AM819,IF(BF819="C", IF($BI819="Y", IF($BA819="C", IF($AF819="N/A", $Q819, $AF819), IF($AF819="N/A", $T819, $AM819)), IF($AG819="N/A", $T819,$AG819)))))))</f>
        <v>41</v>
      </c>
      <c r="BY819" s="16">
        <f>IF(BG819="R", $CA819, IF(OR(BG819="P", BG819="T", BG819="N"), 0, IF($C819="DM", $T819, IF(OR(BG819="Y", BG819="IR"),$AM819,IF(BG819="C", IF($BI819="Y", IF($BA819="C", IF($AF819="N/A", $Q819, $AF819), IF($AF819="N/A", $T819, $AM819)), IF($AG819="N/A", $T819,$AG819)))))))</f>
        <v>41</v>
      </c>
      <c r="BZ819" s="16">
        <f>IF(BH819="R", $CA819, IF(OR(BH819="P", BH819="T", BH819="N"), 0, IF($C819="DM", $T819, IF(OR(BH819="Y", BH819="IR"),$AM819,IF(BH819="C", IF($BI819="Y", IF($BA819="C", IF($AF819="N/A", $Q819, $AF819), IF($AF819="N/A", $T819, $AM819)), IF($AG819="N/A", $T819,$AG819)))))))</f>
        <v>41</v>
      </c>
      <c r="CA819" s="15" t="s">
        <v>75</v>
      </c>
      <c r="CB819" s="16">
        <f>BZ819</f>
        <v>41</v>
      </c>
      <c r="CC819" s="15" t="str">
        <f>IF(OR($BH819="T", $BH819="R"), 0, IF($BH819="C", IF($BI819="Y", IF($BA819="C", 0, IF(AF819="N/A", Q819-T819, AF819-AG819)), IF($AF819="N/A", U819, AH819)), AN819))</f>
        <v>N/A</v>
      </c>
      <c r="CD819" s="15" t="str">
        <f>IF(OR($BH819="T", $BH819="R"), 0, IF($BH819="C", IF($BI819="Y", 0, IF($AF819="N/A", V819, AI819)), AO819))</f>
        <v>N/A</v>
      </c>
      <c r="CE819" s="15" t="str">
        <f>IF(OR($BH819="T", $BH819="R"), 0, IF($BH819="C", IF($BI819="Y", 0, IF($AF819="N/A", W819, AJ819)), AP819))</f>
        <v>N/A</v>
      </c>
      <c r="CF819" s="15" t="str">
        <f>IF(OR($BH819="T", $BH819="R"), 0, IF($BH819="C", IF($BI819="Y", 0, IF($AF819="N/A", X819, AK819)), AQ819))</f>
        <v>N/A</v>
      </c>
      <c r="CG819" t="str">
        <f>IF(AC819="N/A", "S:"&amp;L819&amp;" G:"&amp;M819&amp;" GR:"&amp;Q819, IF(AC819=0, "S:"&amp;L819&amp;" G:"&amp;M819&amp;" GR:"&amp;Q819, "S:"&amp;L819&amp;"/"&amp;AD819&amp;" G:"&amp;AE819&amp;" GR:"&amp;AF819))</f>
        <v>S:20 G:61 GR:21</v>
      </c>
    </row>
    <row r="820" spans="1:85" x14ac:dyDescent="0.25">
      <c r="A820" s="14">
        <v>2531</v>
      </c>
      <c r="B820" s="15" t="s">
        <v>1223</v>
      </c>
      <c r="C820" s="15" t="s">
        <v>63</v>
      </c>
      <c r="D820" s="15" t="s">
        <v>56</v>
      </c>
      <c r="E820" s="15">
        <f>VLOOKUP(B820, 'Rookie Year'!$A$2:$B$55679,2,FALSE)</f>
        <v>2018</v>
      </c>
      <c r="F820" s="15">
        <v>2018</v>
      </c>
      <c r="G820" s="15" t="s">
        <v>40</v>
      </c>
      <c r="H820" s="15" t="s">
        <v>1927</v>
      </c>
      <c r="I820" s="16">
        <v>36</v>
      </c>
      <c r="J820" s="15">
        <v>5</v>
      </c>
      <c r="K820" s="17">
        <f>IF(AND(G820&lt;&gt;"N",R820="N/A"), IF(I820&lt;4, 0, 0.25),IF(I820=1, IF(J820=1,0.25, 0.25), IF(I820&lt;13, 0.25, IF(I820&lt;26, 0.4, IF(I820&lt;51, 0.6, 0.75)))))</f>
        <v>0.6</v>
      </c>
      <c r="L820" s="16">
        <f>I820-M820</f>
        <v>14</v>
      </c>
      <c r="M820" s="16">
        <f>ROUNDUP(I820*K820,0)</f>
        <v>22</v>
      </c>
      <c r="N820" s="16">
        <f>M820*J820</f>
        <v>110</v>
      </c>
      <c r="O820" s="16">
        <v>110</v>
      </c>
      <c r="P820" s="16">
        <v>0</v>
      </c>
      <c r="Q820" s="16">
        <f>N820-O820-P820</f>
        <v>0</v>
      </c>
      <c r="R820" s="15">
        <v>2021</v>
      </c>
      <c r="S820" s="15">
        <f>IF(R820="N/A", J820-($B$1-F820), J820-($B$1-R820))</f>
        <v>2</v>
      </c>
      <c r="T820" s="16">
        <v>0</v>
      </c>
      <c r="U820" s="16">
        <v>0</v>
      </c>
      <c r="V820" s="16" t="str">
        <f>IF($S820&lt;3, "N/A", $M820)</f>
        <v>N/A</v>
      </c>
      <c r="W820" s="16" t="str">
        <f>IF($S820&lt;4, "N/A", $M820)</f>
        <v>N/A</v>
      </c>
      <c r="X820" s="16" t="str">
        <f>IF($S820&lt;5, "N/A", $M820)</f>
        <v>N/A</v>
      </c>
      <c r="Y820" s="15" t="str">
        <f>IF(SUM(T820:X820)&lt;&gt;Q820, "CHECK", "OK")</f>
        <v>OK</v>
      </c>
      <c r="Z820" s="15" t="str">
        <f>IF(F820=$B$1, "No", IF(S820=1, "Yes", "No"))</f>
        <v>No</v>
      </c>
      <c r="AA820" s="18" t="str">
        <f>IF(C820="DM", "N/A", IF(Z820="No","N/A",VLOOKUP(B820,'Extension List'!$A$3:$R$1972,18,FALSE)))</f>
        <v>N/A</v>
      </c>
      <c r="AB820" s="15" t="str">
        <f>IF(C820="DM", "N/A", IF(Z820="No","N/A",VLOOKUP(B820,'Extension List'!$A$3:$T$1972,20,FALSE)))</f>
        <v>N/A</v>
      </c>
      <c r="AC820" s="15" t="str">
        <f>IF(AA820="N/A", "N/A", 0)</f>
        <v>N/A</v>
      </c>
      <c r="AD820" s="16" t="str">
        <f>IF(AE820="N/A", "N/A", AA820-AE820)</f>
        <v>N/A</v>
      </c>
      <c r="AE820" s="16" t="str">
        <f>IF(AA820="N/A", "N/A", IF(AC820&gt;0, IF(AA820&lt;13, ROUNDUP(0.25*AA820,0), IF(AA820&lt;26, ROUNDUP(0.4*AA820,0), IF(AA820&lt;51, ROUNDUP(0.6*AA820,0), ROUNDUP(0.75*AA820,0)))), "N/A"))</f>
        <v>N/A</v>
      </c>
      <c r="AF820" s="16" t="str">
        <f>IF(AD820="N/A","N/A", (AE820*AC820)+Q820)</f>
        <v>N/A</v>
      </c>
      <c r="AG820" s="16" t="str">
        <f>IF($AF820="N/A", "N/A", "TBC")</f>
        <v>N/A</v>
      </c>
      <c r="AH820" s="16" t="str">
        <f>IF($AF820="N/A", "N/A", "TBC")</f>
        <v>N/A</v>
      </c>
      <c r="AI820" s="16" t="str">
        <f>IF($AF820="N/A","N/A",IF(AC820&gt;1,"TBC","N/A"))</f>
        <v>N/A</v>
      </c>
      <c r="AJ820" s="16" t="str">
        <f>IF($AF820="N/A","N/A",IF(AC820&gt;2,"TBC","N/A"))</f>
        <v>N/A</v>
      </c>
      <c r="AK820" s="16" t="str">
        <f>IF($AF820="N/A","N/A",IF(AC820&gt;3,"TBC","N/A"))</f>
        <v>N/A</v>
      </c>
      <c r="AL820" s="16" t="str">
        <f>IF(AC820="N/A","N/A",IF(AC820&gt;0,IF(SUM(AG820:AK820)&lt;&gt;AF820,"CHECK","OK"),"N/A"))</f>
        <v>N/A</v>
      </c>
      <c r="AM820" s="16">
        <f>IF(AD820="N/A", L820+T820, L820+AG820)</f>
        <v>14</v>
      </c>
      <c r="AN820" s="16">
        <f>IF(AD820="N/A", IF(U820="N/A", "N/A", L820+U820), AD820+AH820)</f>
        <v>14</v>
      </c>
      <c r="AO820" s="16" t="str">
        <f>IF(AD820="N/A", IF(V820="N/A", "N/A", L820+V820), IF(AI820="N/A", "N/A", AD820+AI820))</f>
        <v>N/A</v>
      </c>
      <c r="AP820" s="16" t="str">
        <f>IF(AD820="N/A", IF(W820="N/A", "N/A", L820+W820), IF(AJ820="N/A", "N/A", AD820+AJ820))</f>
        <v>N/A</v>
      </c>
      <c r="AQ820" s="16" t="str">
        <f>IF(AD820="N/A", IF(X820="N/A", "N/A", L820+X820), IF(AK820="N/A", "N/A", AD820+AK820))</f>
        <v>N/A</v>
      </c>
      <c r="AR820" s="15" t="s">
        <v>40</v>
      </c>
      <c r="AS820" s="15" t="s">
        <v>40</v>
      </c>
      <c r="AT820" s="15" t="s">
        <v>40</v>
      </c>
      <c r="AU820" s="15" t="s">
        <v>40</v>
      </c>
      <c r="AV820" s="15" t="s">
        <v>40</v>
      </c>
      <c r="AW820" s="15" t="s">
        <v>40</v>
      </c>
      <c r="AX820" s="15" t="s">
        <v>40</v>
      </c>
      <c r="AY820" s="15" t="s">
        <v>40</v>
      </c>
      <c r="AZ820" s="15" t="s">
        <v>40</v>
      </c>
      <c r="BA820" s="15" t="s">
        <v>40</v>
      </c>
      <c r="BB820" s="15" t="s">
        <v>40</v>
      </c>
      <c r="BC820" s="15" t="s">
        <v>40</v>
      </c>
      <c r="BD820" s="15" t="s">
        <v>40</v>
      </c>
      <c r="BE820" s="15" t="s">
        <v>40</v>
      </c>
      <c r="BF820" s="15" t="s">
        <v>40</v>
      </c>
      <c r="BG820" s="15" t="s">
        <v>40</v>
      </c>
      <c r="BH820" s="15" t="s">
        <v>40</v>
      </c>
      <c r="BI820" s="15"/>
      <c r="BJ820" s="16">
        <f>IF(AR820="R", $CA820, IF(OR(AR820="P", AR820="T", AR820="N"), 0, IF($C820="DM", $T820, IF(OR(AR820="Y", AR820="IR"),$AM820,IF(AR820="C", IF($BI820="Y", IF($AF820="N/A", $Q820, $AF820), IF($AG820="N/A", $T820,$AG820)))))))</f>
        <v>14</v>
      </c>
      <c r="BK820" s="16">
        <f>IF(AS820="R", $CA820, IF(OR(AS820="P", AS820="T", AS820="N"), 0, IF($C820="DM", $T820, IF(OR(AS820="Y", AS820="IR"),$AM820,IF(AS820="C", IF($BI820="Y", IF($AF820="N/A", $Q820, $AF820), IF($AG820="N/A", $T820,$AG820)))))))</f>
        <v>14</v>
      </c>
      <c r="BL820" s="16">
        <f>IF(AT820="R", $CA820, IF(OR(AT820="P", AT820="T", AT820="N"), 0, IF($C820="DM", $T820, IF(OR(AT820="Y", AT820="IR"),$AM820,IF(AT820="C", IF($BI820="Y", IF($AF820="N/A", $Q820, $AF820), IF($AG820="N/A", $T820,$AG820)))))))</f>
        <v>14</v>
      </c>
      <c r="BM820" s="16">
        <f>IF(AU820="R", $CA820, IF(OR(AU820="P", AU820="T", AU820="N"), 0, IF($C820="DM", $T820, IF(OR(AU820="Y", AU820="IR"),$AM820,IF(AU820="C", IF($BI820="Y", IF($AF820="N/A", $Q820, $AF820), IF($AG820="N/A", $T820,$AG820)))))))</f>
        <v>14</v>
      </c>
      <c r="BN820" s="16">
        <f>IF(AV820="R", $CA820, IF(OR(AV820="P", AV820="T", AV820="N"), 0, IF($C820="DM", $T820, IF(OR(AV820="Y", AV820="IR"),$AM820,IF(AV820="C", IF($BI820="Y", IF($AF820="N/A", $Q820, $AF820), IF($AG820="N/A", $T820,$AG820)))))))</f>
        <v>14</v>
      </c>
      <c r="BO820" s="16">
        <f>IF(AW820="R", $CA820, IF(OR(AW820="P", AW820="T", AW820="N"), 0, IF($C820="DM", $T820, IF(OR(AW820="Y", AW820="IR"),$AM820,IF(AW820="C", IF($BI820="Y", IF($AF820="N/A", $Q820, $AF820), IF($AG820="N/A", $T820,$AG820)))))))</f>
        <v>14</v>
      </c>
      <c r="BP820" s="16">
        <f>IF(AX820="R", $CA820, IF(OR(AX820="P", AX820="T", AX820="N"), 0, IF($C820="DM", $T820, IF(OR(AX820="Y", AX820="IR"),$AM820,IF(AX820="C", IF($BI820="Y", IF($AF820="N/A", $Q820, $AF820), IF($AG820="N/A", $T820,$AG820)))))))</f>
        <v>14</v>
      </c>
      <c r="BQ820" s="16">
        <f>IF(AY820="R", $CA820, IF(OR(AY820="P", AY820="T", AY820="N"), 0, IF($C820="DM", $T820, IF(OR(AY820="Y", AY820="IR"),$AM820,IF(AY820="C", IF($BI820="Y", IF($AF820="N/A", $Q820, $AF820), IF($AG820="N/A", $T820,$AG820)))))))</f>
        <v>14</v>
      </c>
      <c r="BR820" s="16">
        <f>IF(AZ820="R", $CA820, IF(OR(AZ820="P", AZ820="T", AZ820="N"), 0, IF($C820="DM", $T820, IF(OR(AZ820="Y", AZ820="IR"),$AM820,IF(AZ820="C", IF($BI820="Y", IF($AF820="N/A", $Q820, $AF820), IF($AG820="N/A", $T820,$AG820)))))))</f>
        <v>14</v>
      </c>
      <c r="BS820" s="16">
        <f>IF(BA820="R", $CA820, IF(OR(BA820="P", BA820="T", BA820="N"), 0, IF($C820="DM", $T820, IF(OR(BA820="Y", BA820="IR"),$AM820,IF(BA820="C", IF($BI820="Y", IF($AF820="N/A", $Q820, $AF820), IF($AG820="N/A", $T820,$AG820)))))))</f>
        <v>14</v>
      </c>
      <c r="BT820" s="16">
        <f>IF(BB820="R", $CA820, IF(OR(BB820="P", BB820="T", BB820="N"), 0, IF($C820="DM", $T820, IF(OR(BB820="Y", BB820="IR"),$AM820,IF(BB820="C", IF($BI820="Y", IF($BA820="C", IF($AF820="N/A", $Q820, $AF820), IF($AF820="N/A", $T820, $AM820)), IF($AG820="N/A", $T820,$AG820)))))))</f>
        <v>14</v>
      </c>
      <c r="BU820" s="16">
        <f>IF(BC820="R", $CA820, IF(OR(BC820="P", BC820="T", BC820="N"), 0, IF($C820="DM", $T820, IF(OR(BC820="Y", BC820="IR"),$AM820,IF(BC820="C", IF($BI820="Y", IF($BA820="C", IF($AF820="N/A", $Q820, $AF820), IF($AF820="N/A", $T820, $AM820)), IF($AG820="N/A", $T820,$AG820)))))))</f>
        <v>14</v>
      </c>
      <c r="BV820" s="16">
        <f>IF(BD820="R", $CA820, IF(OR(BD820="P", BD820="T", BD820="N"), 0, IF($C820="DM", $T820, IF(OR(BD820="Y", BD820="IR"),$AM820,IF(BD820="C", IF($BI820="Y", IF($BA820="C", IF($AF820="N/A", $Q820, $AF820), IF($AF820="N/A", $T820, $AM820)), IF($AG820="N/A", $T820,$AG820)))))))</f>
        <v>14</v>
      </c>
      <c r="BW820" s="16">
        <f>IF(BE820="R", $CA820, IF(OR(BE820="P", BE820="T", BE820="N"), 0, IF($C820="DM", $T820, IF(OR(BE820="Y", BE820="IR"),$AM820,IF(BE820="C", IF($BI820="Y", IF($BA820="C", IF($AF820="N/A", $Q820, $AF820), IF($AF820="N/A", $T820, $AM820)), IF($AG820="N/A", $T820,$AG820)))))))</f>
        <v>14</v>
      </c>
      <c r="BX820" s="16">
        <f>IF(BF820="R", $CA820, IF(OR(BF820="P", BF820="T", BF820="N"), 0, IF($C820="DM", $T820, IF(OR(BF820="Y", BF820="IR"),$AM820,IF(BF820="C", IF($BI820="Y", IF($BA820="C", IF($AF820="N/A", $Q820, $AF820), IF($AF820="N/A", $T820, $AM820)), IF($AG820="N/A", $T820,$AG820)))))))</f>
        <v>14</v>
      </c>
      <c r="BY820" s="16">
        <f>IF(BG820="R", $CA820, IF(OR(BG820="P", BG820="T", BG820="N"), 0, IF($C820="DM", $T820, IF(OR(BG820="Y", BG820="IR"),$AM820,IF(BG820="C", IF($BI820="Y", IF($BA820="C", IF($AF820="N/A", $Q820, $AF820), IF($AF820="N/A", $T820, $AM820)), IF($AG820="N/A", $T820,$AG820)))))))</f>
        <v>14</v>
      </c>
      <c r="BZ820" s="16">
        <f>IF(BH820="R", $CA820, IF(OR(BH820="P", BH820="T", BH820="N"), 0, IF($C820="DM", $T820, IF(OR(BH820="Y", BH820="IR"),$AM820,IF(BH820="C", IF($BI820="Y", IF($BA820="C", IF($AF820="N/A", $Q820, $AF820), IF($AF820="N/A", $T820, $AM820)), IF($AG820="N/A", $T820,$AG820)))))))</f>
        <v>14</v>
      </c>
      <c r="CA820" s="15" t="s">
        <v>75</v>
      </c>
      <c r="CB820" s="16">
        <f>BZ820</f>
        <v>14</v>
      </c>
      <c r="CC820" s="15">
        <f>IF(OR($BH820="T", $BH820="R"), 0, IF($BH820="C", IF($BI820="Y", IF($BA820="C", 0, IF(AF820="N/A", Q820-T820, AF820-AG820)), IF($AF820="N/A", U820, AH820)), AN820))</f>
        <v>14</v>
      </c>
      <c r="CD820" s="15" t="str">
        <f>IF(OR($BH820="T", $BH820="R"), 0, IF($BH820="C", IF($BI820="Y", 0, IF($AF820="N/A", V820, AI820)), AO820))</f>
        <v>N/A</v>
      </c>
      <c r="CE820" s="15" t="str">
        <f>IF(OR($BH820="T", $BH820="R"), 0, IF($BH820="C", IF($BI820="Y", 0, IF($AF820="N/A", W820, AJ820)), AP820))</f>
        <v>N/A</v>
      </c>
      <c r="CF820" s="15" t="str">
        <f>IF(OR($BH820="T", $BH820="R"), 0, IF($BH820="C", IF($BI820="Y", 0, IF($AF820="N/A", X820, AK820)), AQ820))</f>
        <v>N/A</v>
      </c>
      <c r="CG820" t="str">
        <f>IF(AC820="N/A", "S:"&amp;L820&amp;" G:"&amp;M820&amp;" GR:"&amp;Q820, IF(AC820=0, "S:"&amp;L820&amp;" G:"&amp;M820&amp;" GR:"&amp;Q820, "S:"&amp;L820&amp;"/"&amp;AD820&amp;" G:"&amp;AE820&amp;" GR:"&amp;AF820))</f>
        <v>S:14 G:22 GR:0</v>
      </c>
    </row>
    <row r="821" spans="1:85" x14ac:dyDescent="0.25">
      <c r="A821" s="14">
        <v>4721</v>
      </c>
      <c r="B821" s="15" t="s">
        <v>2554</v>
      </c>
      <c r="C821" s="15" t="s">
        <v>63</v>
      </c>
      <c r="D821" s="15" t="s">
        <v>56</v>
      </c>
      <c r="E821" s="15">
        <f>VLOOKUP(B821, 'Rookie Year'!$A$2:$B$55679,2,FALSE)</f>
        <v>2022</v>
      </c>
      <c r="F821" s="15">
        <v>2022</v>
      </c>
      <c r="G821" s="15" t="s">
        <v>40</v>
      </c>
      <c r="H821" s="15" t="s">
        <v>2152</v>
      </c>
      <c r="I821" s="16">
        <v>12</v>
      </c>
      <c r="J821" s="15">
        <v>4</v>
      </c>
      <c r="K821" s="17">
        <f>IF(AND(G821&lt;&gt;"N",R821="N/A"), IF(I821&lt;4, 0, 0.25),IF(I821=1, IF(J821=1,0.25, 0.25), IF(I821&lt;13, 0.25, IF(I821&lt;26, 0.4, IF(I821&lt;51, 0.6, 0.75)))))</f>
        <v>0.25</v>
      </c>
      <c r="L821" s="16">
        <f>I821-M821</f>
        <v>9</v>
      </c>
      <c r="M821" s="16">
        <f>ROUNDUP(I821*K821,0)</f>
        <v>3</v>
      </c>
      <c r="N821" s="16">
        <f>M821*J821</f>
        <v>12</v>
      </c>
      <c r="O821" s="16">
        <v>12</v>
      </c>
      <c r="P821" s="16">
        <v>0</v>
      </c>
      <c r="Q821" s="16">
        <f>N821-O821-P821</f>
        <v>0</v>
      </c>
      <c r="R821" s="15" t="s">
        <v>75</v>
      </c>
      <c r="S821" s="15">
        <f>IF(R821="N/A", J821-($B$1-F821), J821-($B$1-R821))</f>
        <v>2</v>
      </c>
      <c r="T821" s="16">
        <v>0</v>
      </c>
      <c r="U821" s="16">
        <v>0</v>
      </c>
      <c r="V821" s="16" t="str">
        <f>IF($S821&lt;3, "N/A", $M821)</f>
        <v>N/A</v>
      </c>
      <c r="W821" s="16" t="str">
        <f>IF($S821&lt;4, "N/A", $M821)</f>
        <v>N/A</v>
      </c>
      <c r="X821" s="16" t="str">
        <f>IF($S821&lt;5, "N/A", $M821)</f>
        <v>N/A</v>
      </c>
      <c r="Y821" s="15" t="str">
        <f>IF(SUM(T821:X821)&lt;&gt;Q821, "CHECK", "OK")</f>
        <v>OK</v>
      </c>
      <c r="Z821" s="15" t="str">
        <f>IF(F821=$B$1, "No", IF(S821=1, "Yes", "No"))</f>
        <v>No</v>
      </c>
      <c r="AA821" s="18" t="str">
        <f>IF(C821="DM", "N/A", IF(Z821="No","N/A",VLOOKUP(B821,'Extension List'!$A$3:$R$1972,18,FALSE)))</f>
        <v>N/A</v>
      </c>
      <c r="AB821" s="15" t="str">
        <f>IF(C821="DM", "N/A", IF(Z821="No","N/A",VLOOKUP(B821,'Extension List'!$A$3:$T$1972,20,FALSE)))</f>
        <v>N/A</v>
      </c>
      <c r="AC821" s="15" t="str">
        <f>IF(AA821="N/A", "N/A", 0)</f>
        <v>N/A</v>
      </c>
      <c r="AD821" s="16" t="str">
        <f>IF(AE821="N/A", "N/A", AA821-AE821)</f>
        <v>N/A</v>
      </c>
      <c r="AE821" s="16" t="str">
        <f>IF(AA821="N/A", "N/A", IF(AC821&gt;0, IF(AA821&lt;13, ROUNDUP(0.25*AA821,0), IF(AA821&lt;26, ROUNDUP(0.4*AA821,0), IF(AA821&lt;51, ROUNDUP(0.6*AA821,0), ROUNDUP(0.75*AA821,0)))), "N/A"))</f>
        <v>N/A</v>
      </c>
      <c r="AF821" s="16" t="str">
        <f>IF(AD821="N/A","N/A", (AE821*AC821)+Q821)</f>
        <v>N/A</v>
      </c>
      <c r="AG821" s="16" t="str">
        <f>IF($AF821="N/A", "N/A", "TBC")</f>
        <v>N/A</v>
      </c>
      <c r="AH821" s="16" t="str">
        <f>IF($AF821="N/A", "N/A", "TBC")</f>
        <v>N/A</v>
      </c>
      <c r="AI821" s="16" t="str">
        <f>IF($AF821="N/A","N/A",IF(AC821&gt;1,"TBC","N/A"))</f>
        <v>N/A</v>
      </c>
      <c r="AJ821" s="16" t="str">
        <f>IF($AF821="N/A","N/A",IF(AC821&gt;2,"TBC","N/A"))</f>
        <v>N/A</v>
      </c>
      <c r="AK821" s="16" t="str">
        <f>IF($AF821="N/A","N/A",IF(AC821&gt;3,"TBC","N/A"))</f>
        <v>N/A</v>
      </c>
      <c r="AL821" s="16" t="str">
        <f>IF(AC821="N/A","N/A",IF(AC821&gt;0,IF(SUM(AG821:AK821)&lt;&gt;AF821,"CHECK","OK"),"N/A"))</f>
        <v>N/A</v>
      </c>
      <c r="AM821" s="16">
        <f>IF(AD821="N/A", L821+T821, L821+AG821)</f>
        <v>9</v>
      </c>
      <c r="AN821" s="16">
        <f>IF(AD821="N/A", IF(U821="N/A", "N/A", L821+U821), AD821+AH821)</f>
        <v>9</v>
      </c>
      <c r="AO821" s="16" t="str">
        <f>IF(AD821="N/A", IF(V821="N/A", "N/A", L821+V821), IF(AI821="N/A", "N/A", AD821+AI821))</f>
        <v>N/A</v>
      </c>
      <c r="AP821" s="16" t="str">
        <f>IF(AD821="N/A", IF(W821="N/A", "N/A", L821+W821), IF(AJ821="N/A", "N/A", AD821+AJ821))</f>
        <v>N/A</v>
      </c>
      <c r="AQ821" s="16" t="str">
        <f>IF(AD821="N/A", IF(X821="N/A", "N/A", L821+X821), IF(AK821="N/A", "N/A", AD821+AK821))</f>
        <v>N/A</v>
      </c>
      <c r="AR821" s="15" t="s">
        <v>44</v>
      </c>
      <c r="AS821" s="15" t="s">
        <v>44</v>
      </c>
      <c r="AT821" s="15" t="s">
        <v>44</v>
      </c>
      <c r="AU821" s="15" t="s">
        <v>44</v>
      </c>
      <c r="AV821" s="15" t="s">
        <v>44</v>
      </c>
      <c r="AW821" s="15" t="s">
        <v>44</v>
      </c>
      <c r="AX821" s="15" t="s">
        <v>44</v>
      </c>
      <c r="AY821" s="15" t="s">
        <v>44</v>
      </c>
      <c r="AZ821" s="15" t="s">
        <v>44</v>
      </c>
      <c r="BA821" s="15" t="s">
        <v>44</v>
      </c>
      <c r="BB821" s="15" t="s">
        <v>44</v>
      </c>
      <c r="BC821" s="15" t="s">
        <v>44</v>
      </c>
      <c r="BD821" s="15" t="s">
        <v>44</v>
      </c>
      <c r="BE821" s="15" t="s">
        <v>44</v>
      </c>
      <c r="BF821" s="15" t="s">
        <v>44</v>
      </c>
      <c r="BG821" s="15" t="s">
        <v>44</v>
      </c>
      <c r="BH821" s="15" t="s">
        <v>44</v>
      </c>
      <c r="BI821" s="15"/>
      <c r="BJ821" s="16">
        <f>IF(AR821="R", $CA821, IF(OR(AR821="P", AR821="T", AR821="N"), 0, IF($C821="DM", $T821, IF(OR(AR821="Y", AR821="IR"),$AM821,IF(AR821="C", IF($BI821="Y", IF($AF821="N/A", $Q821, $AF821), IF($AG821="N/A", $T821,$AG821)))))))</f>
        <v>0</v>
      </c>
      <c r="BK821" s="16">
        <f>IF(AS821="R", $CA821, IF(OR(AS821="P", AS821="T", AS821="N"), 0, IF($C821="DM", $T821, IF(OR(AS821="Y", AS821="IR"),$AM821,IF(AS821="C", IF($BI821="Y", IF($AF821="N/A", $Q821, $AF821), IF($AG821="N/A", $T821,$AG821)))))))</f>
        <v>0</v>
      </c>
      <c r="BL821" s="16">
        <f>IF(AT821="R", $CA821, IF(OR(AT821="P", AT821="T", AT821="N"), 0, IF($C821="DM", $T821, IF(OR(AT821="Y", AT821="IR"),$AM821,IF(AT821="C", IF($BI821="Y", IF($AF821="N/A", $Q821, $AF821), IF($AG821="N/A", $T821,$AG821)))))))</f>
        <v>0</v>
      </c>
      <c r="BM821" s="16">
        <f>IF(AU821="R", $CA821, IF(OR(AU821="P", AU821="T", AU821="N"), 0, IF($C821="DM", $T821, IF(OR(AU821="Y", AU821="IR"),$AM821,IF(AU821="C", IF($BI821="Y", IF($AF821="N/A", $Q821, $AF821), IF($AG821="N/A", $T821,$AG821)))))))</f>
        <v>0</v>
      </c>
      <c r="BN821" s="16">
        <f>IF(AV821="R", $CA821, IF(OR(AV821="P", AV821="T", AV821="N"), 0, IF($C821="DM", $T821, IF(OR(AV821="Y", AV821="IR"),$AM821,IF(AV821="C", IF($BI821="Y", IF($AF821="N/A", $Q821, $AF821), IF($AG821="N/A", $T821,$AG821)))))))</f>
        <v>0</v>
      </c>
      <c r="BO821" s="16">
        <f>IF(AW821="R", $CA821, IF(OR(AW821="P", AW821="T", AW821="N"), 0, IF($C821="DM", $T821, IF(OR(AW821="Y", AW821="IR"),$AM821,IF(AW821="C", IF($BI821="Y", IF($AF821="N/A", $Q821, $AF821), IF($AG821="N/A", $T821,$AG821)))))))</f>
        <v>0</v>
      </c>
      <c r="BP821" s="16">
        <f>IF(AX821="R", $CA821, IF(OR(AX821="P", AX821="T", AX821="N"), 0, IF($C821="DM", $T821, IF(OR(AX821="Y", AX821="IR"),$AM821,IF(AX821="C", IF($BI821="Y", IF($AF821="N/A", $Q821, $AF821), IF($AG821="N/A", $T821,$AG821)))))))</f>
        <v>0</v>
      </c>
      <c r="BQ821" s="16">
        <f>IF(AY821="R", $CA821, IF(OR(AY821="P", AY821="T", AY821="N"), 0, IF($C821="DM", $T821, IF(OR(AY821="Y", AY821="IR"),$AM821,IF(AY821="C", IF($BI821="Y", IF($AF821="N/A", $Q821, $AF821), IF($AG821="N/A", $T821,$AG821)))))))</f>
        <v>0</v>
      </c>
      <c r="BR821" s="16">
        <f>IF(AZ821="R", $CA821, IF(OR(AZ821="P", AZ821="T", AZ821="N"), 0, IF($C821="DM", $T821, IF(OR(AZ821="Y", AZ821="IR"),$AM821,IF(AZ821="C", IF($BI821="Y", IF($AF821="N/A", $Q821, $AF821), IF($AG821="N/A", $T821,$AG821)))))))</f>
        <v>0</v>
      </c>
      <c r="BS821" s="16">
        <f>IF(BA821="R", $CA821, IF(OR(BA821="P", BA821="T", BA821="N"), 0, IF($C821="DM", $T821, IF(OR(BA821="Y", BA821="IR"),$AM821,IF(BA821="C", IF($BI821="Y", IF($AF821="N/A", $Q821, $AF821), IF($AG821="N/A", $T821,$AG821)))))))</f>
        <v>0</v>
      </c>
      <c r="BT821" s="16">
        <f>IF(BB821="R", $CA821, IF(OR(BB821="P", BB821="T", BB821="N"), 0, IF($C821="DM", $T821, IF(OR(BB821="Y", BB821="IR"),$AM821,IF(BB821="C", IF($BI821="Y", IF($BA821="C", IF($AF821="N/A", $Q821, $AF821), IF($AF821="N/A", $T821, $AM821)), IF($AG821="N/A", $T821,$AG821)))))))</f>
        <v>0</v>
      </c>
      <c r="BU821" s="16">
        <f>IF(BC821="R", $CA821, IF(OR(BC821="P", BC821="T", BC821="N"), 0, IF($C821="DM", $T821, IF(OR(BC821="Y", BC821="IR"),$AM821,IF(BC821="C", IF($BI821="Y", IF($BA821="C", IF($AF821="N/A", $Q821, $AF821), IF($AF821="N/A", $T821, $AM821)), IF($AG821="N/A", $T821,$AG821)))))))</f>
        <v>0</v>
      </c>
      <c r="BV821" s="16">
        <f>IF(BD821="R", $CA821, IF(OR(BD821="P", BD821="T", BD821="N"), 0, IF($C821="DM", $T821, IF(OR(BD821="Y", BD821="IR"),$AM821,IF(BD821="C", IF($BI821="Y", IF($BA821="C", IF($AF821="N/A", $Q821, $AF821), IF($AF821="N/A", $T821, $AM821)), IF($AG821="N/A", $T821,$AG821)))))))</f>
        <v>0</v>
      </c>
      <c r="BW821" s="16">
        <f>IF(BE821="R", $CA821, IF(OR(BE821="P", BE821="T", BE821="N"), 0, IF($C821="DM", $T821, IF(OR(BE821="Y", BE821="IR"),$AM821,IF(BE821="C", IF($BI821="Y", IF($BA821="C", IF($AF821="N/A", $Q821, $AF821), IF($AF821="N/A", $T821, $AM821)), IF($AG821="N/A", $T821,$AG821)))))))</f>
        <v>0</v>
      </c>
      <c r="BX821" s="16">
        <f>IF(BF821="R", $CA821, IF(OR(BF821="P", BF821="T", BF821="N"), 0, IF($C821="DM", $T821, IF(OR(BF821="Y", BF821="IR"),$AM821,IF(BF821="C", IF($BI821="Y", IF($BA821="C", IF($AF821="N/A", $Q821, $AF821), IF($AF821="N/A", $T821, $AM821)), IF($AG821="N/A", $T821,$AG821)))))))</f>
        <v>0</v>
      </c>
      <c r="BY821" s="16">
        <f>IF(BG821="R", $CA821, IF(OR(BG821="P", BG821="T", BG821="N"), 0, IF($C821="DM", $T821, IF(OR(BG821="Y", BG821="IR"),$AM821,IF(BG821="C", IF($BI821="Y", IF($BA821="C", IF($AF821="N/A", $Q821, $AF821), IF($AF821="N/A", $T821, $AM821)), IF($AG821="N/A", $T821,$AG821)))))))</f>
        <v>0</v>
      </c>
      <c r="BZ821" s="16">
        <f>IF(BH821="R", $CA821, IF(OR(BH821="P", BH821="T", BH821="N"), 0, IF($C821="DM", $T821, IF(OR(BH821="Y", BH821="IR"),$AM821,IF(BH821="C", IF($BI821="Y", IF($BA821="C", IF($AF821="N/A", $Q821, $AF821), IF($AF821="N/A", $T821, $AM821)), IF($AG821="N/A", $T821,$AG821)))))))</f>
        <v>0</v>
      </c>
      <c r="CA821" s="15" t="s">
        <v>75</v>
      </c>
      <c r="CB821" s="16">
        <f>BZ821</f>
        <v>0</v>
      </c>
      <c r="CC821" s="15">
        <f>IF(OR($BH821="T", $BH821="R"), 0, IF($BH821="C", IF($BI821="Y", IF($BA821="C", 0, IF(AF821="N/A", Q821-T821, AF821-AG821)), IF($AF821="N/A", U821, AH821)), AN821))</f>
        <v>0</v>
      </c>
      <c r="CD821" s="15" t="str">
        <f>IF(OR($BH821="T", $BH821="R"), 0, IF($BH821="C", IF($BI821="Y", 0, IF($AF821="N/A", V821, AI821)), AO821))</f>
        <v>N/A</v>
      </c>
      <c r="CE821" s="15" t="str">
        <f>IF(OR($BH821="T", $BH821="R"), 0, IF($BH821="C", IF($BI821="Y", 0, IF($AF821="N/A", W821, AJ821)), AP821))</f>
        <v>N/A</v>
      </c>
      <c r="CF821" s="15" t="str">
        <f>IF(OR($BH821="T", $BH821="R"), 0, IF($BH821="C", IF($BI821="Y", 0, IF($AF821="N/A", X821, AK821)), AQ821))</f>
        <v>N/A</v>
      </c>
      <c r="CG821" t="str">
        <f>IF(AC821="N/A", "S:"&amp;L821&amp;" G:"&amp;M821&amp;" GR:"&amp;Q821, IF(AC821=0, "S:"&amp;L821&amp;" G:"&amp;M821&amp;" GR:"&amp;Q821, "S:"&amp;L821&amp;"/"&amp;AD821&amp;" G:"&amp;AE821&amp;" GR:"&amp;AF821))</f>
        <v>S:9 G:3 GR:0</v>
      </c>
    </row>
    <row r="822" spans="1:85" x14ac:dyDescent="0.25">
      <c r="A822" s="14">
        <v>5593</v>
      </c>
      <c r="B822" s="15" t="s">
        <v>2942</v>
      </c>
      <c r="C822" s="15" t="s">
        <v>63</v>
      </c>
      <c r="D822" s="15" t="s">
        <v>56</v>
      </c>
      <c r="E822" s="15">
        <f>VLOOKUP(B822, 'Rookie Year'!$A$2:$B$55679,2,FALSE)</f>
        <v>2024</v>
      </c>
      <c r="F822" s="15">
        <v>2024</v>
      </c>
      <c r="G822" s="15" t="s">
        <v>40</v>
      </c>
      <c r="H822" s="15" t="s">
        <v>2146</v>
      </c>
      <c r="I822" s="16">
        <v>18</v>
      </c>
      <c r="J822" s="15">
        <v>4</v>
      </c>
      <c r="K822" s="17">
        <f>IF(AND(G822&lt;&gt;"N",R822="N/A"), IF(I822&lt;4, 0, 0.25),IF(I822=1, IF(J822=1,0.25, 0.25), IF(I822&lt;13, 0.25, IF(I822&lt;26, 0.4, IF(I822&lt;51, 0.6, 0.75)))))</f>
        <v>0.25</v>
      </c>
      <c r="L822" s="16">
        <f>I822-M822</f>
        <v>13</v>
      </c>
      <c r="M822" s="16">
        <f>ROUNDUP(I822*K822,0)</f>
        <v>5</v>
      </c>
      <c r="N822" s="16">
        <f>M822*J822</f>
        <v>20</v>
      </c>
      <c r="O822" s="16">
        <v>0</v>
      </c>
      <c r="P822" s="16">
        <v>0</v>
      </c>
      <c r="Q822" s="16">
        <f>N822-O822-P822</f>
        <v>20</v>
      </c>
      <c r="R822" s="15" t="s">
        <v>75</v>
      </c>
      <c r="S822" s="15">
        <f>IF(R822="N/A", J822-($B$1-F822), J822-($B$1-R822))</f>
        <v>4</v>
      </c>
      <c r="T822" s="16">
        <v>10</v>
      </c>
      <c r="U822" s="16">
        <v>10</v>
      </c>
      <c r="V822" s="16">
        <v>0</v>
      </c>
      <c r="W822" s="16">
        <v>0</v>
      </c>
      <c r="X822" s="16" t="str">
        <f>IF($S822&lt;5, "N/A", $M822)</f>
        <v>N/A</v>
      </c>
      <c r="Y822" s="15" t="str">
        <f>IF(SUM(T822:X822)&lt;&gt;Q822, "CHECK", "OK")</f>
        <v>OK</v>
      </c>
      <c r="Z822" s="15" t="str">
        <f>IF(F822=$B$1, "No", IF(S822=1, "Yes", "No"))</f>
        <v>No</v>
      </c>
      <c r="AA822" s="18" t="str">
        <f>IF(C822="DM", "N/A", IF(Z822="No","N/A",VLOOKUP(B822,'Extension List'!$A$3:$R$1972,18,FALSE)))</f>
        <v>N/A</v>
      </c>
      <c r="AB822" s="15" t="str">
        <f>IF(C822="DM", "N/A", IF(Z822="No","N/A",VLOOKUP(B822,'Extension List'!$A$3:$T$1972,20,FALSE)))</f>
        <v>N/A</v>
      </c>
      <c r="AC822" s="15" t="str">
        <f>IF(AA822="N/A", "N/A", 0)</f>
        <v>N/A</v>
      </c>
      <c r="AD822" s="16" t="str">
        <f>IF(AE822="N/A", "N/A", AA822-AE822)</f>
        <v>N/A</v>
      </c>
      <c r="AE822" s="16" t="str">
        <f>IF(AA822="N/A", "N/A", IF(AC822&gt;0, IF(AA822&lt;13, ROUNDUP(0.25*AA822,0), IF(AA822&lt;26, ROUNDUP(0.4*AA822,0), IF(AA822&lt;51, ROUNDUP(0.6*AA822,0), ROUNDUP(0.75*AA822,0)))), "N/A"))</f>
        <v>N/A</v>
      </c>
      <c r="AF822" s="16" t="str">
        <f>IF(AD822="N/A","N/A", (AE822*AC822)+Q822)</f>
        <v>N/A</v>
      </c>
      <c r="AG822" s="16" t="str">
        <f>IF($AF822="N/A", "N/A", "TBC")</f>
        <v>N/A</v>
      </c>
      <c r="AH822" s="16" t="str">
        <f>IF($AF822="N/A", "N/A", "TBC")</f>
        <v>N/A</v>
      </c>
      <c r="AI822" s="16" t="str">
        <f>IF($AF822="N/A","N/A",IF(AC822&gt;1,"TBC","N/A"))</f>
        <v>N/A</v>
      </c>
      <c r="AJ822" s="16" t="str">
        <f>IF($AF822="N/A","N/A",IF(AC822&gt;2,"TBC","N/A"))</f>
        <v>N/A</v>
      </c>
      <c r="AK822" s="16" t="str">
        <f>IF($AF822="N/A","N/A",IF(AC822&gt;3,"TBC","N/A"))</f>
        <v>N/A</v>
      </c>
      <c r="AL822" s="16" t="str">
        <f>IF(AC822="N/A","N/A",IF(AC822&gt;0,IF(SUM(AG822:AK822)&lt;&gt;AF822,"CHECK","OK"),"N/A"))</f>
        <v>N/A</v>
      </c>
      <c r="AM822" s="16">
        <f>IF(AD822="N/A", L822+T822, L822+AG822)</f>
        <v>23</v>
      </c>
      <c r="AN822" s="16">
        <f>IF(AD822="N/A", IF(U822="N/A", "N/A", L822+U822), AD822+AH822)</f>
        <v>23</v>
      </c>
      <c r="AO822" s="16">
        <f>IF(AD822="N/A", IF(V822="N/A", "N/A", L822+V822), IF(AI822="N/A", "N/A", AD822+AI822))</f>
        <v>13</v>
      </c>
      <c r="AP822" s="16">
        <f>IF(AD822="N/A", IF(W822="N/A", "N/A", L822+W822), IF(AJ822="N/A", "N/A", AD822+AJ822))</f>
        <v>13</v>
      </c>
      <c r="AQ822" s="16" t="str">
        <f>IF(AD822="N/A", IF(X822="N/A", "N/A", L822+X822), IF(AK822="N/A", "N/A", AD822+AK822))</f>
        <v>N/A</v>
      </c>
      <c r="AR822" s="15" t="s">
        <v>40</v>
      </c>
      <c r="AS822" s="15" t="s">
        <v>40</v>
      </c>
      <c r="AT822" s="15" t="s">
        <v>40</v>
      </c>
      <c r="AU822" s="15" t="s">
        <v>40</v>
      </c>
      <c r="AV822" s="15" t="s">
        <v>40</v>
      </c>
      <c r="AW822" s="15" t="s">
        <v>40</v>
      </c>
      <c r="AX822" s="15" t="s">
        <v>40</v>
      </c>
      <c r="AY822" s="15" t="s">
        <v>40</v>
      </c>
      <c r="AZ822" s="15" t="s">
        <v>40</v>
      </c>
      <c r="BA822" s="15" t="s">
        <v>40</v>
      </c>
      <c r="BB822" s="15" t="s">
        <v>40</v>
      </c>
      <c r="BC822" s="15" t="s">
        <v>40</v>
      </c>
      <c r="BD822" s="15" t="s">
        <v>40</v>
      </c>
      <c r="BE822" s="15" t="s">
        <v>40</v>
      </c>
      <c r="BF822" s="15" t="s">
        <v>40</v>
      </c>
      <c r="BG822" s="15" t="s">
        <v>40</v>
      </c>
      <c r="BH822" s="15" t="s">
        <v>40</v>
      </c>
      <c r="BJ822" s="16">
        <f>IF(AR822="R", $CA822, IF(OR(AR822="P", AR822="T", AR822="N"), 0, IF($C822="DM", $T822, IF(OR(AR822="Y", AR822="IR"),$AM822,IF(AR822="C", IF($BI822="Y", IF($AF822="N/A", $Q822, $AF822), IF($AG822="N/A", $T822,$AG822)))))))</f>
        <v>23</v>
      </c>
      <c r="BK822" s="16">
        <f>IF(AS822="R", $CA822, IF(OR(AS822="P", AS822="T", AS822="N"), 0, IF($C822="DM", $T822, IF(OR(AS822="Y", AS822="IR"),$AM822,IF(AS822="C", IF($BI822="Y", IF($AF822="N/A", $Q822, $AF822), IF($AG822="N/A", $T822,$AG822)))))))</f>
        <v>23</v>
      </c>
      <c r="BL822" s="16">
        <f>IF(AT822="R", $CA822, IF(OR(AT822="P", AT822="T", AT822="N"), 0, IF($C822="DM", $T822, IF(OR(AT822="Y", AT822="IR"),$AM822,IF(AT822="C", IF($BI822="Y", IF($AF822="N/A", $Q822, $AF822), IF($AG822="N/A", $T822,$AG822)))))))</f>
        <v>23</v>
      </c>
      <c r="BM822" s="16">
        <f>IF(AU822="R", $CA822, IF(OR(AU822="P", AU822="T", AU822="N"), 0, IF($C822="DM", $T822, IF(OR(AU822="Y", AU822="IR"),$AM822,IF(AU822="C", IF($BI822="Y", IF($AF822="N/A", $Q822, $AF822), IF($AG822="N/A", $T822,$AG822)))))))</f>
        <v>23</v>
      </c>
      <c r="BN822" s="16">
        <f>IF(AV822="R", $CA822, IF(OR(AV822="P", AV822="T", AV822="N"), 0, IF($C822="DM", $T822, IF(OR(AV822="Y", AV822="IR"),$AM822,IF(AV822="C", IF($BI822="Y", IF($AF822="N/A", $Q822, $AF822), IF($AG822="N/A", $T822,$AG822)))))))</f>
        <v>23</v>
      </c>
      <c r="BO822" s="16">
        <f>IF(AW822="R", $CA822, IF(OR(AW822="P", AW822="T", AW822="N"), 0, IF($C822="DM", $T822, IF(OR(AW822="Y", AW822="IR"),$AM822,IF(AW822="C", IF($BI822="Y", IF($AF822="N/A", $Q822, $AF822), IF($AG822="N/A", $T822,$AG822)))))))</f>
        <v>23</v>
      </c>
      <c r="BP822" s="16">
        <f>IF(AX822="R", $CA822, IF(OR(AX822="P", AX822="T", AX822="N"), 0, IF($C822="DM", $T822, IF(OR(AX822="Y", AX822="IR"),$AM822,IF(AX822="C", IF($BI822="Y", IF($AF822="N/A", $Q822, $AF822), IF($AG822="N/A", $T822,$AG822)))))))</f>
        <v>23</v>
      </c>
      <c r="BQ822" s="16">
        <f>IF(AY822="R", $CA822, IF(OR(AY822="P", AY822="T", AY822="N"), 0, IF($C822="DM", $T822, IF(OR(AY822="Y", AY822="IR"),$AM822,IF(AY822="C", IF($BI822="Y", IF($AF822="N/A", $Q822, $AF822), IF($AG822="N/A", $T822,$AG822)))))))</f>
        <v>23</v>
      </c>
      <c r="BR822" s="16">
        <f>IF(AZ822="R", $CA822, IF(OR(AZ822="P", AZ822="T", AZ822="N"), 0, IF($C822="DM", $T822, IF(OR(AZ822="Y", AZ822="IR"),$AM822,IF(AZ822="C", IF($BI822="Y", IF($AF822="N/A", $Q822, $AF822), IF($AG822="N/A", $T822,$AG822)))))))</f>
        <v>23</v>
      </c>
      <c r="BS822" s="16">
        <f>IF(BA822="R", $CA822, IF(OR(BA822="P", BA822="T", BA822="N"), 0, IF($C822="DM", $T822, IF(OR(BA822="Y", BA822="IR"),$AM822,IF(BA822="C", IF($BI822="Y", IF($AF822="N/A", $Q822, $AF822), IF($AG822="N/A", $T822,$AG822)))))))</f>
        <v>23</v>
      </c>
      <c r="BT822" s="16">
        <f>IF(BB822="R", $CA822, IF(OR(BB822="P", BB822="T", BB822="N"), 0, IF($C822="DM", $T822, IF(OR(BB822="Y", BB822="IR"),$AM822,IF(BB822="C", IF($BI822="Y", IF($BA822="C", IF($AF822="N/A", $Q822, $AF822), IF($AF822="N/A", $T822, $AM822)), IF($AG822="N/A", $T822,$AG822)))))))</f>
        <v>23</v>
      </c>
      <c r="BU822" s="16">
        <f>IF(BC822="R", $CA822, IF(OR(BC822="P", BC822="T", BC822="N"), 0, IF($C822="DM", $T822, IF(OR(BC822="Y", BC822="IR"),$AM822,IF(BC822="C", IF($BI822="Y", IF($BA822="C", IF($AF822="N/A", $Q822, $AF822), IF($AF822="N/A", $T822, $AM822)), IF($AG822="N/A", $T822,$AG822)))))))</f>
        <v>23</v>
      </c>
      <c r="BV822" s="16">
        <f>IF(BD822="R", $CA822, IF(OR(BD822="P", BD822="T", BD822="N"), 0, IF($C822="DM", $T822, IF(OR(BD822="Y", BD822="IR"),$AM822,IF(BD822="C", IF($BI822="Y", IF($BA822="C", IF($AF822="N/A", $Q822, $AF822), IF($AF822="N/A", $T822, $AM822)), IF($AG822="N/A", $T822,$AG822)))))))</f>
        <v>23</v>
      </c>
      <c r="BW822" s="16">
        <f>IF(BE822="R", $CA822, IF(OR(BE822="P", BE822="T", BE822="N"), 0, IF($C822="DM", $T822, IF(OR(BE822="Y", BE822="IR"),$AM822,IF(BE822="C", IF($BI822="Y", IF($BA822="C", IF($AF822="N/A", $Q822, $AF822), IF($AF822="N/A", $T822, $AM822)), IF($AG822="N/A", $T822,$AG822)))))))</f>
        <v>23</v>
      </c>
      <c r="BX822" s="16">
        <f>IF(BF822="R", $CA822, IF(OR(BF822="P", BF822="T", BF822="N"), 0, IF($C822="DM", $T822, IF(OR(BF822="Y", BF822="IR"),$AM822,IF(BF822="C", IF($BI822="Y", IF($BA822="C", IF($AF822="N/A", $Q822, $AF822), IF($AF822="N/A", $T822, $AM822)), IF($AG822="N/A", $T822,$AG822)))))))</f>
        <v>23</v>
      </c>
      <c r="BY822" s="16">
        <f>IF(BG822="R", $CA822, IF(OR(BG822="P", BG822="T", BG822="N"), 0, IF($C822="DM", $T822, IF(OR(BG822="Y", BG822="IR"),$AM822,IF(BG822="C", IF($BI822="Y", IF($BA822="C", IF($AF822="N/A", $Q822, $AF822), IF($AF822="N/A", $T822, $AM822)), IF($AG822="N/A", $T822,$AG822)))))))</f>
        <v>23</v>
      </c>
      <c r="BZ822" s="16">
        <f>IF(BH822="R", $CA822, IF(OR(BH822="P", BH822="T", BH822="N"), 0, IF($C822="DM", $T822, IF(OR(BH822="Y", BH822="IR"),$AM822,IF(BH822="C", IF($BI822="Y", IF($BA822="C", IF($AF822="N/A", $Q822, $AF822), IF($AF822="N/A", $T822, $AM822)), IF($AG822="N/A", $T822,$AG822)))))))</f>
        <v>23</v>
      </c>
      <c r="CA822" s="15" t="s">
        <v>75</v>
      </c>
      <c r="CB822" s="16">
        <f>BZ822</f>
        <v>23</v>
      </c>
      <c r="CC822" s="15">
        <f>IF(OR($BH822="T", $BH822="R"), 0, IF($BH822="C", IF($BI822="Y", IF($BA822="C", 0, IF(AF822="N/A", Q822-T822, AF822-AG822)), IF($AF822="N/A", U822, AH822)), AN822))</f>
        <v>23</v>
      </c>
      <c r="CD822" s="15">
        <f>IF(OR($BH822="T", $BH822="R"), 0, IF($BH822="C", IF($BI822="Y", 0, IF($AF822="N/A", V822, AI822)), AO822))</f>
        <v>13</v>
      </c>
      <c r="CE822" s="15">
        <f>IF(OR($BH822="T", $BH822="R"), 0, IF($BH822="C", IF($BI822="Y", 0, IF($AF822="N/A", W822, AJ822)), AP822))</f>
        <v>13</v>
      </c>
      <c r="CF822" s="15" t="str">
        <f>IF(OR($BH822="T", $BH822="R"), 0, IF($BH822="C", IF($BI822="Y", 0, IF($AF822="N/A", X822, AK822)), AQ822))</f>
        <v>N/A</v>
      </c>
      <c r="CG822" t="str">
        <f>IF(AC822="N/A", "S:"&amp;L822&amp;" G:"&amp;M822&amp;" GR:"&amp;Q822, IF(AC822=0, "S:"&amp;L822&amp;" G:"&amp;M822&amp;" GR:"&amp;Q822, "S:"&amp;L822&amp;"/"&amp;AD822&amp;" G:"&amp;AE822&amp;" GR:"&amp;AF822))</f>
        <v>S:13 G:5 GR:20</v>
      </c>
    </row>
    <row r="823" spans="1:85" x14ac:dyDescent="0.25">
      <c r="A823" s="14">
        <v>4741</v>
      </c>
      <c r="B823" s="15" t="s">
        <v>2574</v>
      </c>
      <c r="C823" s="15" t="s">
        <v>63</v>
      </c>
      <c r="D823" s="15" t="s">
        <v>56</v>
      </c>
      <c r="E823" s="15">
        <f>VLOOKUP(B823, 'Rookie Year'!$A$2:$B$55679,2,FALSE)</f>
        <v>2022</v>
      </c>
      <c r="F823" s="15">
        <v>2022</v>
      </c>
      <c r="G823" s="15" t="s">
        <v>40</v>
      </c>
      <c r="H823" s="15" t="s">
        <v>2172</v>
      </c>
      <c r="I823" s="16">
        <v>4</v>
      </c>
      <c r="J823" s="15">
        <v>4</v>
      </c>
      <c r="K823" s="17">
        <f>IF(AND(G823&lt;&gt;"N",R823="N/A"), IF(I823&lt;4, 0, 0.25),IF(I823=1, IF(J823=1,0.25, 0.25), IF(I823&lt;13, 0.25, IF(I823&lt;26, 0.4, IF(I823&lt;51, 0.6, 0.75)))))</f>
        <v>0.25</v>
      </c>
      <c r="L823" s="16">
        <f>I823-M823</f>
        <v>3</v>
      </c>
      <c r="M823" s="16">
        <f>ROUNDUP(I823*K823,0)</f>
        <v>1</v>
      </c>
      <c r="N823" s="16">
        <f>M823*J823</f>
        <v>4</v>
      </c>
      <c r="O823" s="16">
        <v>3</v>
      </c>
      <c r="P823" s="16">
        <v>0</v>
      </c>
      <c r="Q823" s="16">
        <f>N823-O823-P823</f>
        <v>1</v>
      </c>
      <c r="R823" s="15" t="s">
        <v>75</v>
      </c>
      <c r="S823" s="15">
        <f>IF(R823="N/A", J823-($B$1-F823), J823-($B$1-R823))</f>
        <v>2</v>
      </c>
      <c r="T823" s="16">
        <v>0</v>
      </c>
      <c r="U823" s="16">
        <v>1</v>
      </c>
      <c r="V823" s="16" t="str">
        <f>IF($S823&lt;3, "N/A", $M823)</f>
        <v>N/A</v>
      </c>
      <c r="W823" s="16" t="str">
        <f>IF($S823&lt;4, "N/A", $M823)</f>
        <v>N/A</v>
      </c>
      <c r="X823" s="16" t="str">
        <f>IF($S823&lt;5, "N/A", $M823)</f>
        <v>N/A</v>
      </c>
      <c r="Y823" s="15" t="str">
        <f>IF(SUM(T823:X823)&lt;&gt;Q823, "CHECK", "OK")</f>
        <v>OK</v>
      </c>
      <c r="Z823" s="15" t="str">
        <f>IF(F823=$B$1, "No", IF(S823=1, "Yes", "No"))</f>
        <v>No</v>
      </c>
      <c r="AA823" s="18" t="str">
        <f>IF(C823="DM", "N/A", IF(Z823="No","N/A",VLOOKUP(B823,'Extension List'!$A$3:$R$1972,18,FALSE)))</f>
        <v>N/A</v>
      </c>
      <c r="AB823" s="15" t="str">
        <f>IF(C823="DM", "N/A", IF(Z823="No","N/A",VLOOKUP(B823,'Extension List'!$A$3:$T$1972,20,FALSE)))</f>
        <v>N/A</v>
      </c>
      <c r="AC823" s="15" t="str">
        <f>IF(AA823="N/A", "N/A", 0)</f>
        <v>N/A</v>
      </c>
      <c r="AD823" s="16" t="str">
        <f>IF(AE823="N/A", "N/A", AA823-AE823)</f>
        <v>N/A</v>
      </c>
      <c r="AE823" s="16" t="str">
        <f>IF(AA823="N/A", "N/A", IF(AC823&gt;0, IF(AA823&lt;13, ROUNDUP(0.25*AA823,0), IF(AA823&lt;26, ROUNDUP(0.4*AA823,0), IF(AA823&lt;51, ROUNDUP(0.6*AA823,0), ROUNDUP(0.75*AA823,0)))), "N/A"))</f>
        <v>N/A</v>
      </c>
      <c r="AF823" s="16" t="str">
        <f>IF(AD823="N/A","N/A", (AE823*AC823)+Q823)</f>
        <v>N/A</v>
      </c>
      <c r="AG823" s="16" t="str">
        <f>IF($AF823="N/A", "N/A", "TBC")</f>
        <v>N/A</v>
      </c>
      <c r="AH823" s="16" t="str">
        <f>IF($AF823="N/A", "N/A", "TBC")</f>
        <v>N/A</v>
      </c>
      <c r="AI823" s="16" t="str">
        <f>IF($AF823="N/A","N/A",IF(AC823&gt;1,"TBC","N/A"))</f>
        <v>N/A</v>
      </c>
      <c r="AJ823" s="16" t="str">
        <f>IF($AF823="N/A","N/A",IF(AC823&gt;2,"TBC","N/A"))</f>
        <v>N/A</v>
      </c>
      <c r="AK823" s="16" t="str">
        <f>IF($AF823="N/A","N/A",IF(AC823&gt;3,"TBC","N/A"))</f>
        <v>N/A</v>
      </c>
      <c r="AL823" s="16" t="str">
        <f>IF(AC823="N/A","N/A",IF(AC823&gt;0,IF(SUM(AG823:AK823)&lt;&gt;AF823,"CHECK","OK"),"N/A"))</f>
        <v>N/A</v>
      </c>
      <c r="AM823" s="16">
        <f>IF(AD823="N/A", L823+T823, L823+AG823)</f>
        <v>3</v>
      </c>
      <c r="AN823" s="16">
        <f>IF(AD823="N/A", IF(U823="N/A", "N/A", L823+U823), AD823+AH823)</f>
        <v>4</v>
      </c>
      <c r="AO823" s="16" t="str">
        <f>IF(AD823="N/A", IF(V823="N/A", "N/A", L823+V823), IF(AI823="N/A", "N/A", AD823+AI823))</f>
        <v>N/A</v>
      </c>
      <c r="AP823" s="16" t="str">
        <f>IF(AD823="N/A", IF(W823="N/A", "N/A", L823+W823), IF(AJ823="N/A", "N/A", AD823+AJ823))</f>
        <v>N/A</v>
      </c>
      <c r="AQ823" s="16" t="str">
        <f>IF(AD823="N/A", IF(X823="N/A", "N/A", L823+X823), IF(AK823="N/A", "N/A", AD823+AK823))</f>
        <v>N/A</v>
      </c>
      <c r="AR823" s="15" t="s">
        <v>40</v>
      </c>
      <c r="AS823" s="15" t="s">
        <v>40</v>
      </c>
      <c r="AT823" s="15" t="s">
        <v>40</v>
      </c>
      <c r="AU823" s="15" t="s">
        <v>40</v>
      </c>
      <c r="AV823" s="15" t="s">
        <v>40</v>
      </c>
      <c r="AW823" s="15" t="s">
        <v>40</v>
      </c>
      <c r="AX823" s="15" t="s">
        <v>40</v>
      </c>
      <c r="AY823" s="15" t="s">
        <v>40</v>
      </c>
      <c r="AZ823" s="15" t="s">
        <v>40</v>
      </c>
      <c r="BA823" s="15" t="s">
        <v>40</v>
      </c>
      <c r="BB823" s="15" t="s">
        <v>40</v>
      </c>
      <c r="BC823" s="15" t="s">
        <v>40</v>
      </c>
      <c r="BD823" s="15" t="s">
        <v>40</v>
      </c>
      <c r="BE823" s="15" t="s">
        <v>40</v>
      </c>
      <c r="BF823" s="15" t="s">
        <v>40</v>
      </c>
      <c r="BG823" s="15" t="s">
        <v>40</v>
      </c>
      <c r="BH823" s="15" t="s">
        <v>40</v>
      </c>
      <c r="BI823" s="15"/>
      <c r="BJ823" s="16">
        <f>IF(AR823="R", $CA823, IF(OR(AR823="P", AR823="T", AR823="N"), 0, IF($C823="DM", $T823, IF(OR(AR823="Y", AR823="IR"),$AM823,IF(AR823="C", IF($BI823="Y", IF($AF823="N/A", $Q823, $AF823), IF($AG823="N/A", $T823,$AG823)))))))</f>
        <v>3</v>
      </c>
      <c r="BK823" s="16">
        <f>IF(AS823="R", $CA823, IF(OR(AS823="P", AS823="T", AS823="N"), 0, IF($C823="DM", $T823, IF(OR(AS823="Y", AS823="IR"),$AM823,IF(AS823="C", IF($BI823="Y", IF($AF823="N/A", $Q823, $AF823), IF($AG823="N/A", $T823,$AG823)))))))</f>
        <v>3</v>
      </c>
      <c r="BL823" s="16">
        <f>IF(AT823="R", $CA823, IF(OR(AT823="P", AT823="T", AT823="N"), 0, IF($C823="DM", $T823, IF(OR(AT823="Y", AT823="IR"),$AM823,IF(AT823="C", IF($BI823="Y", IF($AF823="N/A", $Q823, $AF823), IF($AG823="N/A", $T823,$AG823)))))))</f>
        <v>3</v>
      </c>
      <c r="BM823" s="16">
        <f>IF(AU823="R", $CA823, IF(OR(AU823="P", AU823="T", AU823="N"), 0, IF($C823="DM", $T823, IF(OR(AU823="Y", AU823="IR"),$AM823,IF(AU823="C", IF($BI823="Y", IF($AF823="N/A", $Q823, $AF823), IF($AG823="N/A", $T823,$AG823)))))))</f>
        <v>3</v>
      </c>
      <c r="BN823" s="16">
        <f>IF(AV823="R", $CA823, IF(OR(AV823="P", AV823="T", AV823="N"), 0, IF($C823="DM", $T823, IF(OR(AV823="Y", AV823="IR"),$AM823,IF(AV823="C", IF($BI823="Y", IF($AF823="N/A", $Q823, $AF823), IF($AG823="N/A", $T823,$AG823)))))))</f>
        <v>3</v>
      </c>
      <c r="BO823" s="16">
        <f>IF(AW823="R", $CA823, IF(OR(AW823="P", AW823="T", AW823="N"), 0, IF($C823="DM", $T823, IF(OR(AW823="Y", AW823="IR"),$AM823,IF(AW823="C", IF($BI823="Y", IF($AF823="N/A", $Q823, $AF823), IF($AG823="N/A", $T823,$AG823)))))))</f>
        <v>3</v>
      </c>
      <c r="BP823" s="16">
        <f>IF(AX823="R", $CA823, IF(OR(AX823="P", AX823="T", AX823="N"), 0, IF($C823="DM", $T823, IF(OR(AX823="Y", AX823="IR"),$AM823,IF(AX823="C", IF($BI823="Y", IF($AF823="N/A", $Q823, $AF823), IF($AG823="N/A", $T823,$AG823)))))))</f>
        <v>3</v>
      </c>
      <c r="BQ823" s="16">
        <f>IF(AY823="R", $CA823, IF(OR(AY823="P", AY823="T", AY823="N"), 0, IF($C823="DM", $T823, IF(OR(AY823="Y", AY823="IR"),$AM823,IF(AY823="C", IF($BI823="Y", IF($AF823="N/A", $Q823, $AF823), IF($AG823="N/A", $T823,$AG823)))))))</f>
        <v>3</v>
      </c>
      <c r="BR823" s="16">
        <f>IF(AZ823="R", $CA823, IF(OR(AZ823="P", AZ823="T", AZ823="N"), 0, IF($C823="DM", $T823, IF(OR(AZ823="Y", AZ823="IR"),$AM823,IF(AZ823="C", IF($BI823="Y", IF($AF823="N/A", $Q823, $AF823), IF($AG823="N/A", $T823,$AG823)))))))</f>
        <v>3</v>
      </c>
      <c r="BS823" s="16">
        <f>IF(BA823="R", $CA823, IF(OR(BA823="P", BA823="T", BA823="N"), 0, IF($C823="DM", $T823, IF(OR(BA823="Y", BA823="IR"),$AM823,IF(BA823="C", IF($BI823="Y", IF($AF823="N/A", $Q823, $AF823), IF($AG823="N/A", $T823,$AG823)))))))</f>
        <v>3</v>
      </c>
      <c r="BT823" s="16">
        <f>IF(BB823="R", $CA823, IF(OR(BB823="P", BB823="T", BB823="N"), 0, IF($C823="DM", $T823, IF(OR(BB823="Y", BB823="IR"),$AM823,IF(BB823="C", IF($BI823="Y", IF($BA823="C", IF($AF823="N/A", $Q823, $AF823), IF($AF823="N/A", $T823, $AM823)), IF($AG823="N/A", $T823,$AG823)))))))</f>
        <v>3</v>
      </c>
      <c r="BU823" s="16">
        <f>IF(BC823="R", $CA823, IF(OR(BC823="P", BC823="T", BC823="N"), 0, IF($C823="DM", $T823, IF(OR(BC823="Y", BC823="IR"),$AM823,IF(BC823="C", IF($BI823="Y", IF($BA823="C", IF($AF823="N/A", $Q823, $AF823), IF($AF823="N/A", $T823, $AM823)), IF($AG823="N/A", $T823,$AG823)))))))</f>
        <v>3</v>
      </c>
      <c r="BV823" s="16">
        <f>IF(BD823="R", $CA823, IF(OR(BD823="P", BD823="T", BD823="N"), 0, IF($C823="DM", $T823, IF(OR(BD823="Y", BD823="IR"),$AM823,IF(BD823="C", IF($BI823="Y", IF($BA823="C", IF($AF823="N/A", $Q823, $AF823), IF($AF823="N/A", $T823, $AM823)), IF($AG823="N/A", $T823,$AG823)))))))</f>
        <v>3</v>
      </c>
      <c r="BW823" s="16">
        <f>IF(BE823="R", $CA823, IF(OR(BE823="P", BE823="T", BE823="N"), 0, IF($C823="DM", $T823, IF(OR(BE823="Y", BE823="IR"),$AM823,IF(BE823="C", IF($BI823="Y", IF($BA823="C", IF($AF823="N/A", $Q823, $AF823), IF($AF823="N/A", $T823, $AM823)), IF($AG823="N/A", $T823,$AG823)))))))</f>
        <v>3</v>
      </c>
      <c r="BX823" s="16">
        <f>IF(BF823="R", $CA823, IF(OR(BF823="P", BF823="T", BF823="N"), 0, IF($C823="DM", $T823, IF(OR(BF823="Y", BF823="IR"),$AM823,IF(BF823="C", IF($BI823="Y", IF($BA823="C", IF($AF823="N/A", $Q823, $AF823), IF($AF823="N/A", $T823, $AM823)), IF($AG823="N/A", $T823,$AG823)))))))</f>
        <v>3</v>
      </c>
      <c r="BY823" s="16">
        <f>IF(BG823="R", $CA823, IF(OR(BG823="P", BG823="T", BG823="N"), 0, IF($C823="DM", $T823, IF(OR(BG823="Y", BG823="IR"),$AM823,IF(BG823="C", IF($BI823="Y", IF($BA823="C", IF($AF823="N/A", $Q823, $AF823), IF($AF823="N/A", $T823, $AM823)), IF($AG823="N/A", $T823,$AG823)))))))</f>
        <v>3</v>
      </c>
      <c r="BZ823" s="16">
        <f>IF(BH823="R", $CA823, IF(OR(BH823="P", BH823="T", BH823="N"), 0, IF($C823="DM", $T823, IF(OR(BH823="Y", BH823="IR"),$AM823,IF(BH823="C", IF($BI823="Y", IF($BA823="C", IF($AF823="N/A", $Q823, $AF823), IF($AF823="N/A", $T823, $AM823)), IF($AG823="N/A", $T823,$AG823)))))))</f>
        <v>3</v>
      </c>
      <c r="CA823" s="15" t="s">
        <v>75</v>
      </c>
      <c r="CB823" s="16">
        <f>BZ823</f>
        <v>3</v>
      </c>
      <c r="CC823" s="15">
        <f>IF(OR($BH823="T", $BH823="R"), 0, IF($BH823="C", IF($BI823="Y", IF($BA823="C", 0, IF(AF823="N/A", Q823-T823, AF823-AG823)), IF($AF823="N/A", U823, AH823)), AN823))</f>
        <v>4</v>
      </c>
      <c r="CD823" s="15" t="str">
        <f>IF(OR($BH823="T", $BH823="R"), 0, IF($BH823="C", IF($BI823="Y", 0, IF($AF823="N/A", V823, AI823)), AO823))</f>
        <v>N/A</v>
      </c>
      <c r="CE823" s="15" t="str">
        <f>IF(OR($BH823="T", $BH823="R"), 0, IF($BH823="C", IF($BI823="Y", 0, IF($AF823="N/A", W823, AJ823)), AP823))</f>
        <v>N/A</v>
      </c>
      <c r="CF823" s="15" t="str">
        <f>IF(OR($BH823="T", $BH823="R"), 0, IF($BH823="C", IF($BI823="Y", 0, IF($AF823="N/A", X823, AK823)), AQ823))</f>
        <v>N/A</v>
      </c>
      <c r="CG823" t="str">
        <f>IF(AC823="N/A", "S:"&amp;L823&amp;" G:"&amp;M823&amp;" GR:"&amp;Q823, IF(AC823=0, "S:"&amp;L823&amp;" G:"&amp;M823&amp;" GR:"&amp;Q823, "S:"&amp;L823&amp;"/"&amp;AD823&amp;" G:"&amp;AE823&amp;" GR:"&amp;AF823))</f>
        <v>S:3 G:1 GR:1</v>
      </c>
    </row>
    <row r="824" spans="1:85" x14ac:dyDescent="0.25">
      <c r="A824" s="14">
        <v>5135</v>
      </c>
      <c r="B824" s="15" t="s">
        <v>2740</v>
      </c>
      <c r="C824" s="15" t="s">
        <v>63</v>
      </c>
      <c r="D824" s="15" t="s">
        <v>56</v>
      </c>
      <c r="E824" s="15">
        <f>VLOOKUP(B824, 'Rookie Year'!$A$2:$B$55679,2,FALSE)</f>
        <v>2022</v>
      </c>
      <c r="F824" s="15">
        <v>2023</v>
      </c>
      <c r="G824" s="15" t="s">
        <v>42</v>
      </c>
      <c r="H824" s="15" t="s">
        <v>1928</v>
      </c>
      <c r="I824" s="16">
        <v>1</v>
      </c>
      <c r="J824" s="15">
        <v>3</v>
      </c>
      <c r="K824" s="17">
        <f>IF(AND(G824&lt;&gt;"N",R824="N/A"), IF(I824&lt;4, 0, 0.25),IF(I824=1, IF(J824=1,0.25, 0.25), IF(I824&lt;13, 0.25, IF(I824&lt;26, 0.4, IF(I824&lt;51, 0.6, 0.75)))))</f>
        <v>0.25</v>
      </c>
      <c r="L824" s="16">
        <f>I824-M824</f>
        <v>0</v>
      </c>
      <c r="M824" s="16">
        <f>ROUNDUP(I824*K824,0)</f>
        <v>1</v>
      </c>
      <c r="N824" s="16">
        <f>M824*J824</f>
        <v>3</v>
      </c>
      <c r="O824" s="16">
        <v>1</v>
      </c>
      <c r="P824" s="16">
        <v>0</v>
      </c>
      <c r="Q824" s="16">
        <f>N824-O824-P824</f>
        <v>2</v>
      </c>
      <c r="R824" s="15" t="s">
        <v>75</v>
      </c>
      <c r="S824" s="15">
        <f>IF(R824="N/A", J824-($B$1-F824), J824-($B$1-R824))</f>
        <v>2</v>
      </c>
      <c r="T824" s="16">
        <v>1</v>
      </c>
      <c r="U824" s="16">
        <v>1</v>
      </c>
      <c r="V824" s="16" t="str">
        <f>IF($S824&lt;3, "N/A", $M824)</f>
        <v>N/A</v>
      </c>
      <c r="W824" s="16" t="str">
        <f>IF($S824&lt;4, "N/A", $M824)</f>
        <v>N/A</v>
      </c>
      <c r="X824" s="16" t="str">
        <f>IF($S824&lt;5, "N/A", $M824)</f>
        <v>N/A</v>
      </c>
      <c r="Y824" s="15" t="str">
        <f>IF(SUM(T824:X824)&lt;&gt;Q824, "CHECK", "OK")</f>
        <v>OK</v>
      </c>
      <c r="Z824" s="15" t="str">
        <f>IF(F824=$B$1, "No", IF(S824=1, "Yes", "No"))</f>
        <v>No</v>
      </c>
      <c r="AA824" s="18" t="str">
        <f>IF(C824="DM", "N/A", IF(Z824="No","N/A",VLOOKUP(B824,'Extension List'!$A$3:$R$1972,18,FALSE)))</f>
        <v>N/A</v>
      </c>
      <c r="AB824" s="15" t="str">
        <f>IF(C824="DM", "N/A", IF(Z824="No","N/A",VLOOKUP(B824,'Extension List'!$A$3:$T$1972,20,FALSE)))</f>
        <v>N/A</v>
      </c>
      <c r="AC824" s="15" t="str">
        <f>IF(AA824="N/A", "N/A", 0)</f>
        <v>N/A</v>
      </c>
      <c r="AD824" s="16" t="str">
        <f>IF(AE824="N/A", "N/A", AA824-AE824)</f>
        <v>N/A</v>
      </c>
      <c r="AE824" s="16" t="str">
        <f>IF(AA824="N/A", "N/A", IF(AC824&gt;0, IF(AA824&lt;13, ROUNDUP(0.25*AA824,0), IF(AA824&lt;26, ROUNDUP(0.4*AA824,0), IF(AA824&lt;51, ROUNDUP(0.6*AA824,0), ROUNDUP(0.75*AA824,0)))), "N/A"))</f>
        <v>N/A</v>
      </c>
      <c r="AF824" s="16" t="str">
        <f>IF(AD824="N/A","N/A", (AE824*AC824)+Q824)</f>
        <v>N/A</v>
      </c>
      <c r="AG824" s="16" t="str">
        <f>IF($AF824="N/A", "N/A", "TBC")</f>
        <v>N/A</v>
      </c>
      <c r="AH824" s="16" t="str">
        <f>IF($AF824="N/A", "N/A", "TBC")</f>
        <v>N/A</v>
      </c>
      <c r="AI824" s="16" t="str">
        <f>IF($AF824="N/A","N/A",IF(AC824&gt;1,"TBC","N/A"))</f>
        <v>N/A</v>
      </c>
      <c r="AJ824" s="16" t="str">
        <f>IF($AF824="N/A","N/A",IF(AC824&gt;2,"TBC","N/A"))</f>
        <v>N/A</v>
      </c>
      <c r="AK824" s="16" t="str">
        <f>IF($AF824="N/A","N/A",IF(AC824&gt;3,"TBC","N/A"))</f>
        <v>N/A</v>
      </c>
      <c r="AL824" s="16" t="str">
        <f>IF(AC824="N/A","N/A",IF(AC824&gt;0,IF(SUM(AG824:AK824)&lt;&gt;AF824,"CHECK","OK"),"N/A"))</f>
        <v>N/A</v>
      </c>
      <c r="AM824" s="16">
        <f>IF(AD824="N/A", L824+T824, L824+AG824)</f>
        <v>1</v>
      </c>
      <c r="AN824" s="16">
        <f>IF(AD824="N/A", IF(U824="N/A", "N/A", L824+U824), AD824+AH824)</f>
        <v>1</v>
      </c>
      <c r="AO824" s="16" t="str">
        <f>IF(AD824="N/A", IF(V824="N/A", "N/A", L824+V824), IF(AI824="N/A", "N/A", AD824+AI824))</f>
        <v>N/A</v>
      </c>
      <c r="AP824" s="16" t="str">
        <f>IF(AD824="N/A", IF(W824="N/A", "N/A", L824+W824), IF(AJ824="N/A", "N/A", AD824+AJ824))</f>
        <v>N/A</v>
      </c>
      <c r="AQ824" s="16" t="str">
        <f>IF(AD824="N/A", IF(X824="N/A", "N/A", L824+X824), IF(AK824="N/A", "N/A", AD824+AK824))</f>
        <v>N/A</v>
      </c>
      <c r="AR824" s="15" t="s">
        <v>40</v>
      </c>
      <c r="AS824" s="15" t="s">
        <v>40</v>
      </c>
      <c r="AT824" s="15" t="s">
        <v>40</v>
      </c>
      <c r="AU824" s="15" t="s">
        <v>40</v>
      </c>
      <c r="AV824" s="15" t="s">
        <v>40</v>
      </c>
      <c r="AW824" s="15" t="s">
        <v>40</v>
      </c>
      <c r="AX824" s="15" t="s">
        <v>40</v>
      </c>
      <c r="AY824" s="15" t="s">
        <v>48</v>
      </c>
      <c r="AZ824" s="15" t="s">
        <v>48</v>
      </c>
      <c r="BA824" s="15" t="s">
        <v>48</v>
      </c>
      <c r="BB824" s="15" t="s">
        <v>48</v>
      </c>
      <c r="BC824" s="15" t="s">
        <v>48</v>
      </c>
      <c r="BD824" s="15" t="s">
        <v>48</v>
      </c>
      <c r="BE824" s="15" t="s">
        <v>48</v>
      </c>
      <c r="BF824" s="15" t="s">
        <v>48</v>
      </c>
      <c r="BG824" s="15" t="s">
        <v>48</v>
      </c>
      <c r="BH824" s="15" t="s">
        <v>48</v>
      </c>
      <c r="BI824" s="15"/>
      <c r="BJ824" s="16">
        <f>IF(AR824="R", $CA824, IF(OR(AR824="P", AR824="T", AR824="N"), 0, IF($C824="DM", $T824, IF(OR(AR824="Y", AR824="IR"),$AM824,IF(AR824="C", IF($BI824="Y", IF($AF824="N/A", $Q824, $AF824), IF($AG824="N/A", $T824,$AG824)))))))</f>
        <v>1</v>
      </c>
      <c r="BK824" s="16">
        <f>IF(AS824="R", $CA824, IF(OR(AS824="P", AS824="T", AS824="N"), 0, IF($C824="DM", $T824, IF(OR(AS824="Y", AS824="IR"),$AM824,IF(AS824="C", IF($BI824="Y", IF($AF824="N/A", $Q824, $AF824), IF($AG824="N/A", $T824,$AG824)))))))</f>
        <v>1</v>
      </c>
      <c r="BL824" s="16">
        <f>IF(AT824="R", $CA824, IF(OR(AT824="P", AT824="T", AT824="N"), 0, IF($C824="DM", $T824, IF(OR(AT824="Y", AT824="IR"),$AM824,IF(AT824="C", IF($BI824="Y", IF($AF824="N/A", $Q824, $AF824), IF($AG824="N/A", $T824,$AG824)))))))</f>
        <v>1</v>
      </c>
      <c r="BM824" s="16">
        <f>IF(AU824="R", $CA824, IF(OR(AU824="P", AU824="T", AU824="N"), 0, IF($C824="DM", $T824, IF(OR(AU824="Y", AU824="IR"),$AM824,IF(AU824="C", IF($BI824="Y", IF($AF824="N/A", $Q824, $AF824), IF($AG824="N/A", $T824,$AG824)))))))</f>
        <v>1</v>
      </c>
      <c r="BN824" s="16">
        <f>IF(AV824="R", $CA824, IF(OR(AV824="P", AV824="T", AV824="N"), 0, IF($C824="DM", $T824, IF(OR(AV824="Y", AV824="IR"),$AM824,IF(AV824="C", IF($BI824="Y", IF($AF824="N/A", $Q824, $AF824), IF($AG824="N/A", $T824,$AG824)))))))</f>
        <v>1</v>
      </c>
      <c r="BO824" s="16">
        <f>IF(AW824="R", $CA824, IF(OR(AW824="P", AW824="T", AW824="N"), 0, IF($C824="DM", $T824, IF(OR(AW824="Y", AW824="IR"),$AM824,IF(AW824="C", IF($BI824="Y", IF($AF824="N/A", $Q824, $AF824), IF($AG824="N/A", $T824,$AG824)))))))</f>
        <v>1</v>
      </c>
      <c r="BP824" s="16">
        <f>IF(AX824="R", $CA824, IF(OR(AX824="P", AX824="T", AX824="N"), 0, IF($C824="DM", $T824, IF(OR(AX824="Y", AX824="IR"),$AM824,IF(AX824="C", IF($BI824="Y", IF($AF824="N/A", $Q824, $AF824), IF($AG824="N/A", $T824,$AG824)))))))</f>
        <v>1</v>
      </c>
      <c r="BQ824" s="16">
        <f>IF(AY824="R", $CA824, IF(OR(AY824="P", AY824="T", AY824="N"), 0, IF($C824="DM", $T824, IF(OR(AY824="Y", AY824="IR"),$AM824,IF(AY824="C", IF($BI824="Y", IF($AF824="N/A", $Q824, $AF824), IF($AG824="N/A", $T824,$AG824)))))))</f>
        <v>1</v>
      </c>
      <c r="BR824" s="16">
        <f>IF(AZ824="R", $CA824, IF(OR(AZ824="P", AZ824="T", AZ824="N"), 0, IF($C824="DM", $T824, IF(OR(AZ824="Y", AZ824="IR"),$AM824,IF(AZ824="C", IF($BI824="Y", IF($AF824="N/A", $Q824, $AF824), IF($AG824="N/A", $T824,$AG824)))))))</f>
        <v>1</v>
      </c>
      <c r="BS824" s="16">
        <f>IF(BA824="R", $CA824, IF(OR(BA824="P", BA824="T", BA824="N"), 0, IF($C824="DM", $T824, IF(OR(BA824="Y", BA824="IR"),$AM824,IF(BA824="C", IF($BI824="Y", IF($AF824="N/A", $Q824, $AF824), IF($AG824="N/A", $T824,$AG824)))))))</f>
        <v>1</v>
      </c>
      <c r="BT824" s="16">
        <f>IF(BB824="R", $CA824, IF(OR(BB824="P", BB824="T", BB824="N"), 0, IF($C824="DM", $T824, IF(OR(BB824="Y", BB824="IR"),$AM824,IF(BB824="C", IF($BI824="Y", IF($BA824="C", IF($AF824="N/A", $Q824, $AF824), IF($AF824="N/A", $T824, $AM824)), IF($AG824="N/A", $T824,$AG824)))))))</f>
        <v>1</v>
      </c>
      <c r="BU824" s="16">
        <f>IF(BC824="R", $CA824, IF(OR(BC824="P", BC824="T", BC824="N"), 0, IF($C824="DM", $T824, IF(OR(BC824="Y", BC824="IR"),$AM824,IF(BC824="C", IF($BI824="Y", IF($BA824="C", IF($AF824="N/A", $Q824, $AF824), IF($AF824="N/A", $T824, $AM824)), IF($AG824="N/A", $T824,$AG824)))))))</f>
        <v>1</v>
      </c>
      <c r="BV824" s="16">
        <f>IF(BD824="R", $CA824, IF(OR(BD824="P", BD824="T", BD824="N"), 0, IF($C824="DM", $T824, IF(OR(BD824="Y", BD824="IR"),$AM824,IF(BD824="C", IF($BI824="Y", IF($BA824="C", IF($AF824="N/A", $Q824, $AF824), IF($AF824="N/A", $T824, $AM824)), IF($AG824="N/A", $T824,$AG824)))))))</f>
        <v>1</v>
      </c>
      <c r="BW824" s="16">
        <f>IF(BE824="R", $CA824, IF(OR(BE824="P", BE824="T", BE824="N"), 0, IF($C824="DM", $T824, IF(OR(BE824="Y", BE824="IR"),$AM824,IF(BE824="C", IF($BI824="Y", IF($BA824="C", IF($AF824="N/A", $Q824, $AF824), IF($AF824="N/A", $T824, $AM824)), IF($AG824="N/A", $T824,$AG824)))))))</f>
        <v>1</v>
      </c>
      <c r="BX824" s="16">
        <f>IF(BF824="R", $CA824, IF(OR(BF824="P", BF824="T", BF824="N"), 0, IF($C824="DM", $T824, IF(OR(BF824="Y", BF824="IR"),$AM824,IF(BF824="C", IF($BI824="Y", IF($BA824="C", IF($AF824="N/A", $Q824, $AF824), IF($AF824="N/A", $T824, $AM824)), IF($AG824="N/A", $T824,$AG824)))))))</f>
        <v>1</v>
      </c>
      <c r="BY824" s="16">
        <f>IF(BG824="R", $CA824, IF(OR(BG824="P", BG824="T", BG824="N"), 0, IF($C824="DM", $T824, IF(OR(BG824="Y", BG824="IR"),$AM824,IF(BG824="C", IF($BI824="Y", IF($BA824="C", IF($AF824="N/A", $Q824, $AF824), IF($AF824="N/A", $T824, $AM824)), IF($AG824="N/A", $T824,$AG824)))))))</f>
        <v>1</v>
      </c>
      <c r="BZ824" s="16">
        <f>IF(BH824="R", $CA824, IF(OR(BH824="P", BH824="T", BH824="N"), 0, IF($C824="DM", $T824, IF(OR(BH824="Y", BH824="IR"),$AM824,IF(BH824="C", IF($BI824="Y", IF($BA824="C", IF($AF824="N/A", $Q824, $AF824), IF($AF824="N/A", $T824, $AM824)), IF($AG824="N/A", $T824,$AG824)))))))</f>
        <v>1</v>
      </c>
      <c r="CA824" s="15" t="s">
        <v>75</v>
      </c>
      <c r="CB824" s="16">
        <v>0</v>
      </c>
      <c r="CC824" s="15">
        <v>0</v>
      </c>
      <c r="CD824" s="15">
        <v>0</v>
      </c>
      <c r="CE824" s="15">
        <v>0</v>
      </c>
      <c r="CF824" s="15">
        <v>0</v>
      </c>
      <c r="CG824" t="str">
        <f>IF(AC824="N/A", "S:"&amp;L824&amp;" G:"&amp;M824&amp;" GR:"&amp;Q824, IF(AC824=0, "S:"&amp;L824&amp;" G:"&amp;M824&amp;" GR:"&amp;Q824, "S:"&amp;L824&amp;"/"&amp;AD824&amp;" G:"&amp;AE824&amp;" GR:"&amp;AF824))</f>
        <v>S:0 G:1 GR:2</v>
      </c>
    </row>
    <row r="825" spans="1:85" x14ac:dyDescent="0.25">
      <c r="A825" s="14">
        <v>5664</v>
      </c>
      <c r="B825" s="15" t="s">
        <v>3013</v>
      </c>
      <c r="C825" s="15" t="s">
        <v>63</v>
      </c>
      <c r="D825" s="15" t="s">
        <v>56</v>
      </c>
      <c r="E825" s="15">
        <f>VLOOKUP(B825, 'Rookie Year'!$A$2:$B$55679,2,FALSE)</f>
        <v>2024</v>
      </c>
      <c r="F825" s="15">
        <v>2024</v>
      </c>
      <c r="G825" s="15" t="s">
        <v>40</v>
      </c>
      <c r="H825" s="15" t="s">
        <v>2214</v>
      </c>
      <c r="I825" s="16">
        <v>1</v>
      </c>
      <c r="J825" s="15">
        <v>3</v>
      </c>
      <c r="K825" s="17">
        <f>IF(AND(G825&lt;&gt;"N",R825="N/A"), IF(I825&lt;4, 0, 0.25),IF(I825=1, IF(J825=1,0.25, 0.25), IF(I825&lt;13, 0.25, IF(I825&lt;26, 0.4, IF(I825&lt;51, 0.6, 0.75)))))</f>
        <v>0</v>
      </c>
      <c r="L825" s="16">
        <f>I825-M825</f>
        <v>1</v>
      </c>
      <c r="M825" s="16">
        <f>ROUNDUP(I825*K825,0)</f>
        <v>0</v>
      </c>
      <c r="N825" s="16">
        <f>M825*J825</f>
        <v>0</v>
      </c>
      <c r="O825" s="16">
        <v>0</v>
      </c>
      <c r="P825" s="16">
        <v>0</v>
      </c>
      <c r="Q825" s="16">
        <f>N825-O825-P825</f>
        <v>0</v>
      </c>
      <c r="R825" s="15" t="s">
        <v>75</v>
      </c>
      <c r="S825" s="15">
        <f>IF(R825="N/A", J825-($B$1-F825), J825-($B$1-R825))</f>
        <v>3</v>
      </c>
      <c r="T825" s="16">
        <f>IF($S825&lt;1, "N/A", $M825)</f>
        <v>0</v>
      </c>
      <c r="U825" s="16">
        <f>IF($S825&lt;2, "N/A", $M825)</f>
        <v>0</v>
      </c>
      <c r="V825" s="16">
        <f>IF($S825&lt;3, "N/A", $M825)</f>
        <v>0</v>
      </c>
      <c r="W825" s="16" t="str">
        <f>IF($S825&lt;4, "N/A", $M825)</f>
        <v>N/A</v>
      </c>
      <c r="X825" s="16" t="str">
        <f>IF($S825&lt;5, "N/A", $M825)</f>
        <v>N/A</v>
      </c>
      <c r="Y825" s="15" t="str">
        <f>IF(SUM(T825:X825)&lt;&gt;Q825, "CHECK", "OK")</f>
        <v>OK</v>
      </c>
      <c r="Z825" s="15" t="str">
        <f>IF(F825=$B$1, "No", IF(S825=1, "Yes", "No"))</f>
        <v>No</v>
      </c>
      <c r="AA825" s="18" t="str">
        <f>IF(C825="DM", "N/A", IF(Z825="No","N/A",VLOOKUP(B825,'Extension List'!$A$3:$R$1972,18,FALSE)))</f>
        <v>N/A</v>
      </c>
      <c r="AB825" s="15" t="str">
        <f>IF(C825="DM", "N/A", IF(Z825="No","N/A",VLOOKUP(B825,'Extension List'!$A$3:$T$1972,20,FALSE)))</f>
        <v>N/A</v>
      </c>
      <c r="AC825" s="15" t="str">
        <f>IF(AA825="N/A", "N/A", 0)</f>
        <v>N/A</v>
      </c>
      <c r="AD825" s="16" t="str">
        <f>IF(AE825="N/A", "N/A", AA825-AE825)</f>
        <v>N/A</v>
      </c>
      <c r="AE825" s="16" t="str">
        <f>IF(AA825="N/A", "N/A", IF(AC825&gt;0, IF(AA825&lt;13, ROUNDUP(0.25*AA825,0), IF(AA825&lt;26, ROUNDUP(0.4*AA825,0), IF(AA825&lt;51, ROUNDUP(0.6*AA825,0), ROUNDUP(0.75*AA825,0)))), "N/A"))</f>
        <v>N/A</v>
      </c>
      <c r="AF825" s="16" t="str">
        <f>IF(AD825="N/A","N/A", (AE825*AC825)+Q825)</f>
        <v>N/A</v>
      </c>
      <c r="AG825" s="16" t="str">
        <f>IF($AF825="N/A", "N/A", "TBC")</f>
        <v>N/A</v>
      </c>
      <c r="AH825" s="16" t="str">
        <f>IF($AF825="N/A", "N/A", "TBC")</f>
        <v>N/A</v>
      </c>
      <c r="AI825" s="16" t="str">
        <f>IF($AF825="N/A","N/A",IF(AC825&gt;1,"TBC","N/A"))</f>
        <v>N/A</v>
      </c>
      <c r="AJ825" s="16" t="str">
        <f>IF($AF825="N/A","N/A",IF(AC825&gt;2,"TBC","N/A"))</f>
        <v>N/A</v>
      </c>
      <c r="AK825" s="16" t="str">
        <f>IF($AF825="N/A","N/A",IF(AC825&gt;3,"TBC","N/A"))</f>
        <v>N/A</v>
      </c>
      <c r="AL825" s="16" t="str">
        <f>IF(AC825="N/A","N/A",IF(AC825&gt;0,IF(SUM(AG825:AK825)&lt;&gt;AF825,"CHECK","OK"),"N/A"))</f>
        <v>N/A</v>
      </c>
      <c r="AM825" s="16">
        <f>IF(AD825="N/A", L825+T825, L825+AG825)</f>
        <v>1</v>
      </c>
      <c r="AN825" s="16">
        <f>IF(AD825="N/A", IF(U825="N/A", "N/A", L825+U825), AD825+AH825)</f>
        <v>1</v>
      </c>
      <c r="AO825" s="16">
        <f>IF(AD825="N/A", IF(V825="N/A", "N/A", L825+V825), IF(AI825="N/A", "N/A", AD825+AI825))</f>
        <v>1</v>
      </c>
      <c r="AP825" s="16" t="str">
        <f>IF(AD825="N/A", IF(W825="N/A", "N/A", L825+W825), IF(AJ825="N/A", "N/A", AD825+AJ825))</f>
        <v>N/A</v>
      </c>
      <c r="AQ825" s="16" t="str">
        <f>IF(AD825="N/A", IF(X825="N/A", "N/A", L825+X825), IF(AK825="N/A", "N/A", AD825+AK825))</f>
        <v>N/A</v>
      </c>
      <c r="AR825" s="15" t="s">
        <v>66</v>
      </c>
      <c r="AS825" s="15" t="s">
        <v>66</v>
      </c>
      <c r="AT825" s="15" t="s">
        <v>66</v>
      </c>
      <c r="AU825" s="15" t="s">
        <v>66</v>
      </c>
      <c r="AV825" s="15" t="s">
        <v>66</v>
      </c>
      <c r="AW825" s="15" t="s">
        <v>66</v>
      </c>
      <c r="AX825" s="15" t="s">
        <v>66</v>
      </c>
      <c r="AY825" s="15" t="s">
        <v>66</v>
      </c>
      <c r="AZ825" s="15" t="s">
        <v>66</v>
      </c>
      <c r="BA825" s="15" t="s">
        <v>66</v>
      </c>
      <c r="BB825" s="15" t="s">
        <v>66</v>
      </c>
      <c r="BC825" s="15" t="s">
        <v>66</v>
      </c>
      <c r="BD825" s="15" t="s">
        <v>66</v>
      </c>
      <c r="BE825" s="15" t="s">
        <v>66</v>
      </c>
      <c r="BF825" s="15" t="s">
        <v>66</v>
      </c>
      <c r="BG825" s="15" t="s">
        <v>66</v>
      </c>
      <c r="BH825" s="15" t="s">
        <v>66</v>
      </c>
      <c r="BJ825" s="16">
        <f>IF(AR825="R", $CA825, IF(OR(AR825="P", AR825="T", AR825="N"), 0, IF($C825="DM", $T825, IF(OR(AR825="Y", AR825="IR"),$AM825,IF(AR825="C", IF($BI825="Y", IF($AF825="N/A", $Q825, $AF825), IF($AG825="N/A", $T825,$AG825)))))))</f>
        <v>0</v>
      </c>
      <c r="BK825" s="16">
        <f>IF(AS825="R", $CA825, IF(OR(AS825="P", AS825="T", AS825="N"), 0, IF($C825="DM", $T825, IF(OR(AS825="Y", AS825="IR"),$AM825,IF(AS825="C", IF($BI825="Y", IF($AF825="N/A", $Q825, $AF825), IF($AG825="N/A", $T825,$AG825)))))))</f>
        <v>0</v>
      </c>
      <c r="BL825" s="16">
        <f>IF(AT825="R", $CA825, IF(OR(AT825="P", AT825="T", AT825="N"), 0, IF($C825="DM", $T825, IF(OR(AT825="Y", AT825="IR"),$AM825,IF(AT825="C", IF($BI825="Y", IF($AF825="N/A", $Q825, $AF825), IF($AG825="N/A", $T825,$AG825)))))))</f>
        <v>0</v>
      </c>
      <c r="BM825" s="16">
        <f>IF(AU825="R", $CA825, IF(OR(AU825="P", AU825="T", AU825="N"), 0, IF($C825="DM", $T825, IF(OR(AU825="Y", AU825="IR"),$AM825,IF(AU825="C", IF($BI825="Y", IF($AF825="N/A", $Q825, $AF825), IF($AG825="N/A", $T825,$AG825)))))))</f>
        <v>0</v>
      </c>
      <c r="BN825" s="16">
        <f>IF(AV825="R", $CA825, IF(OR(AV825="P", AV825="T", AV825="N"), 0, IF($C825="DM", $T825, IF(OR(AV825="Y", AV825="IR"),$AM825,IF(AV825="C", IF($BI825="Y", IF($AF825="N/A", $Q825, $AF825), IF($AG825="N/A", $T825,$AG825)))))))</f>
        <v>0</v>
      </c>
      <c r="BO825" s="16">
        <f>IF(AW825="R", $CA825, IF(OR(AW825="P", AW825="T", AW825="N"), 0, IF($C825="DM", $T825, IF(OR(AW825="Y", AW825="IR"),$AM825,IF(AW825="C", IF($BI825="Y", IF($AF825="N/A", $Q825, $AF825), IF($AG825="N/A", $T825,$AG825)))))))</f>
        <v>0</v>
      </c>
      <c r="BP825" s="16">
        <f>IF(AX825="R", $CA825, IF(OR(AX825="P", AX825="T", AX825="N"), 0, IF($C825="DM", $T825, IF(OR(AX825="Y", AX825="IR"),$AM825,IF(AX825="C", IF($BI825="Y", IF($AF825="N/A", $Q825, $AF825), IF($AG825="N/A", $T825,$AG825)))))))</f>
        <v>0</v>
      </c>
      <c r="BQ825" s="16">
        <f>IF(AY825="R", $CA825, IF(OR(AY825="P", AY825="T", AY825="N"), 0, IF($C825="DM", $T825, IF(OR(AY825="Y", AY825="IR"),$AM825,IF(AY825="C", IF($BI825="Y", IF($AF825="N/A", $Q825, $AF825), IF($AG825="N/A", $T825,$AG825)))))))</f>
        <v>0</v>
      </c>
      <c r="BR825" s="16">
        <f>IF(AZ825="R", $CA825, IF(OR(AZ825="P", AZ825="T", AZ825="N"), 0, IF($C825="DM", $T825, IF(OR(AZ825="Y", AZ825="IR"),$AM825,IF(AZ825="C", IF($BI825="Y", IF($AF825="N/A", $Q825, $AF825), IF($AG825="N/A", $T825,$AG825)))))))</f>
        <v>0</v>
      </c>
      <c r="BS825" s="16">
        <f>IF(BA825="R", $CA825, IF(OR(BA825="P", BA825="T", BA825="N"), 0, IF($C825="DM", $T825, IF(OR(BA825="Y", BA825="IR"),$AM825,IF(BA825="C", IF($BI825="Y", IF($AF825="N/A", $Q825, $AF825), IF($AG825="N/A", $T825,$AG825)))))))</f>
        <v>0</v>
      </c>
      <c r="BT825" s="16">
        <f>IF(BB825="R", $CA825, IF(OR(BB825="P", BB825="T", BB825="N"), 0, IF($C825="DM", $T825, IF(OR(BB825="Y", BB825="IR"),$AM825,IF(BB825="C", IF($BI825="Y", IF($BA825="C", IF($AF825="N/A", $Q825, $AF825), IF($AF825="N/A", $T825, $AM825)), IF($AG825="N/A", $T825,$AG825)))))))</f>
        <v>0</v>
      </c>
      <c r="BU825" s="16">
        <f>IF(BC825="R", $CA825, IF(OR(BC825="P", BC825="T", BC825="N"), 0, IF($C825="DM", $T825, IF(OR(BC825="Y", BC825="IR"),$AM825,IF(BC825="C", IF($BI825="Y", IF($BA825="C", IF($AF825="N/A", $Q825, $AF825), IF($AF825="N/A", $T825, $AM825)), IF($AG825="N/A", $T825,$AG825)))))))</f>
        <v>0</v>
      </c>
      <c r="BV825" s="16">
        <f>IF(BD825="R", $CA825, IF(OR(BD825="P", BD825="T", BD825="N"), 0, IF($C825="DM", $T825, IF(OR(BD825="Y", BD825="IR"),$AM825,IF(BD825="C", IF($BI825="Y", IF($BA825="C", IF($AF825="N/A", $Q825, $AF825), IF($AF825="N/A", $T825, $AM825)), IF($AG825="N/A", $T825,$AG825)))))))</f>
        <v>0</v>
      </c>
      <c r="BW825" s="16">
        <f>IF(BE825="R", $CA825, IF(OR(BE825="P", BE825="T", BE825="N"), 0, IF($C825="DM", $T825, IF(OR(BE825="Y", BE825="IR"),$AM825,IF(BE825="C", IF($BI825="Y", IF($BA825="C", IF($AF825="N/A", $Q825, $AF825), IF($AF825="N/A", $T825, $AM825)), IF($AG825="N/A", $T825,$AG825)))))))</f>
        <v>0</v>
      </c>
      <c r="BX825" s="16">
        <f>IF(BF825="R", $CA825, IF(OR(BF825="P", BF825="T", BF825="N"), 0, IF($C825="DM", $T825, IF(OR(BF825="Y", BF825="IR"),$AM825,IF(BF825="C", IF($BI825="Y", IF($BA825="C", IF($AF825="N/A", $Q825, $AF825), IF($AF825="N/A", $T825, $AM825)), IF($AG825="N/A", $T825,$AG825)))))))</f>
        <v>0</v>
      </c>
      <c r="BY825" s="16">
        <f>IF(BG825="R", $CA825, IF(OR(BG825="P", BG825="T", BG825="N"), 0, IF($C825="DM", $T825, IF(OR(BG825="Y", BG825="IR"),$AM825,IF(BG825="C", IF($BI825="Y", IF($BA825="C", IF($AF825="N/A", $Q825, $AF825), IF($AF825="N/A", $T825, $AM825)), IF($AG825="N/A", $T825,$AG825)))))))</f>
        <v>0</v>
      </c>
      <c r="BZ825" s="16">
        <f>IF(BH825="R", $CA825, IF(OR(BH825="P", BH825="T", BH825="N"), 0, IF($C825="DM", $T825, IF(OR(BH825="Y", BH825="IR"),$AM825,IF(BH825="C", IF($BI825="Y", IF($BA825="C", IF($AF825="N/A", $Q825, $AF825), IF($AF825="N/A", $T825, $AM825)), IF($AG825="N/A", $T825,$AG825)))))))</f>
        <v>0</v>
      </c>
      <c r="CA825" s="15" t="s">
        <v>75</v>
      </c>
      <c r="CB825" s="16">
        <v>0</v>
      </c>
      <c r="CC825" s="15">
        <v>0</v>
      </c>
      <c r="CD825" s="15">
        <v>0</v>
      </c>
      <c r="CE825" s="15">
        <v>0</v>
      </c>
      <c r="CF825" s="15">
        <v>0</v>
      </c>
      <c r="CG825" t="str">
        <f>IF(AC825="N/A", "S:"&amp;L825&amp;" G:"&amp;M825&amp;" GR:"&amp;Q825, IF(AC825=0, "S:"&amp;L825&amp;" G:"&amp;M825&amp;" GR:"&amp;Q825, "S:"&amp;L825&amp;"/"&amp;AD825&amp;" G:"&amp;AE825&amp;" GR:"&amp;AF825))</f>
        <v>S:1 G:0 GR:0</v>
      </c>
    </row>
    <row r="826" spans="1:85" x14ac:dyDescent="0.25">
      <c r="A826" s="14">
        <v>5594</v>
      </c>
      <c r="B826" s="15" t="s">
        <v>2943</v>
      </c>
      <c r="C826" s="15" t="s">
        <v>64</v>
      </c>
      <c r="D826" s="15" t="s">
        <v>56</v>
      </c>
      <c r="E826" s="15">
        <f>VLOOKUP(B826, 'Rookie Year'!$A$2:$B$55679,2,FALSE)</f>
        <v>2024</v>
      </c>
      <c r="F826" s="15">
        <v>2024</v>
      </c>
      <c r="G826" s="15" t="s">
        <v>40</v>
      </c>
      <c r="H826" s="15" t="s">
        <v>2147</v>
      </c>
      <c r="I826" s="16">
        <v>17</v>
      </c>
      <c r="J826" s="15">
        <v>4</v>
      </c>
      <c r="K826" s="17">
        <f>IF(AND(G826&lt;&gt;"N",R826="N/A"), IF(I826&lt;4, 0, 0.25),IF(I826=1, IF(J826=1,0.25, 0.25), IF(I826&lt;13, 0.25, IF(I826&lt;26, 0.4, IF(I826&lt;51, 0.6, 0.75)))))</f>
        <v>0.25</v>
      </c>
      <c r="L826" s="16">
        <f>I826-M826</f>
        <v>12</v>
      </c>
      <c r="M826" s="16">
        <f>ROUNDUP(I826*K826,0)</f>
        <v>5</v>
      </c>
      <c r="N826" s="16">
        <f>M826*J826</f>
        <v>20</v>
      </c>
      <c r="O826" s="16">
        <v>0</v>
      </c>
      <c r="P826" s="16">
        <v>0</v>
      </c>
      <c r="Q826" s="16">
        <f>N826-O826-P826</f>
        <v>20</v>
      </c>
      <c r="R826" s="15" t="s">
        <v>75</v>
      </c>
      <c r="S826" s="15">
        <f>IF(R826="N/A", J826-($B$1-F826), J826-($B$1-R826))</f>
        <v>4</v>
      </c>
      <c r="T826" s="16">
        <v>10</v>
      </c>
      <c r="U826" s="16">
        <v>10</v>
      </c>
      <c r="V826" s="16">
        <v>0</v>
      </c>
      <c r="W826" s="16">
        <v>0</v>
      </c>
      <c r="X826" s="16" t="str">
        <f>IF($S826&lt;5, "N/A", $M826)</f>
        <v>N/A</v>
      </c>
      <c r="Y826" s="15" t="str">
        <f>IF(SUM(T826:X826)&lt;&gt;Q826, "CHECK", "OK")</f>
        <v>OK</v>
      </c>
      <c r="Z826" s="15" t="str">
        <f>IF(F826=$B$1, "No", IF(S826=1, "Yes", "No"))</f>
        <v>No</v>
      </c>
      <c r="AA826" s="18" t="str">
        <f>IF(C826="DM", "N/A", IF(Z826="No","N/A",VLOOKUP(B826,'Extension List'!$A$3:$R$1972,18,FALSE)))</f>
        <v>N/A</v>
      </c>
      <c r="AB826" s="15" t="str">
        <f>IF(C826="DM", "N/A", IF(Z826="No","N/A",VLOOKUP(B826,'Extension List'!$A$3:$T$1972,20,FALSE)))</f>
        <v>N/A</v>
      </c>
      <c r="AC826" s="15" t="str">
        <f>IF(AA826="N/A", "N/A", 0)</f>
        <v>N/A</v>
      </c>
      <c r="AD826" s="16" t="str">
        <f>IF(AE826="N/A", "N/A", AA826-AE826)</f>
        <v>N/A</v>
      </c>
      <c r="AE826" s="16" t="str">
        <f>IF(AA826="N/A", "N/A", IF(AC826&gt;0, IF(AA826&lt;13, ROUNDUP(0.25*AA826,0), IF(AA826&lt;26, ROUNDUP(0.4*AA826,0), IF(AA826&lt;51, ROUNDUP(0.6*AA826,0), ROUNDUP(0.75*AA826,0)))), "N/A"))</f>
        <v>N/A</v>
      </c>
      <c r="AF826" s="16" t="str">
        <f>IF(AD826="N/A","N/A", (AE826*AC826)+Q826)</f>
        <v>N/A</v>
      </c>
      <c r="AG826" s="16" t="str">
        <f>IF($AF826="N/A", "N/A", "TBC")</f>
        <v>N/A</v>
      </c>
      <c r="AH826" s="16" t="str">
        <f>IF($AF826="N/A", "N/A", "TBC")</f>
        <v>N/A</v>
      </c>
      <c r="AI826" s="16" t="str">
        <f>IF($AF826="N/A","N/A",IF(AC826&gt;1,"TBC","N/A"))</f>
        <v>N/A</v>
      </c>
      <c r="AJ826" s="16" t="str">
        <f>IF($AF826="N/A","N/A",IF(AC826&gt;2,"TBC","N/A"))</f>
        <v>N/A</v>
      </c>
      <c r="AK826" s="16" t="str">
        <f>IF($AF826="N/A","N/A",IF(AC826&gt;3,"TBC","N/A"))</f>
        <v>N/A</v>
      </c>
      <c r="AL826" s="16" t="str">
        <f>IF(AC826="N/A","N/A",IF(AC826&gt;0,IF(SUM(AG826:AK826)&lt;&gt;AF826,"CHECK","OK"),"N/A"))</f>
        <v>N/A</v>
      </c>
      <c r="AM826" s="16">
        <f>IF(AD826="N/A", L826+T826, L826+AG826)</f>
        <v>22</v>
      </c>
      <c r="AN826" s="16">
        <f>IF(AD826="N/A", IF(U826="N/A", "N/A", L826+U826), AD826+AH826)</f>
        <v>22</v>
      </c>
      <c r="AO826" s="16">
        <f>IF(AD826="N/A", IF(V826="N/A", "N/A", L826+V826), IF(AI826="N/A", "N/A", AD826+AI826))</f>
        <v>12</v>
      </c>
      <c r="AP826" s="16">
        <f>IF(AD826="N/A", IF(W826="N/A", "N/A", L826+W826), IF(AJ826="N/A", "N/A", AD826+AJ826))</f>
        <v>12</v>
      </c>
      <c r="AQ826" s="16" t="str">
        <f>IF(AD826="N/A", IF(X826="N/A", "N/A", L826+X826), IF(AK826="N/A", "N/A", AD826+AK826))</f>
        <v>N/A</v>
      </c>
      <c r="AR826" s="15" t="s">
        <v>40</v>
      </c>
      <c r="AS826" s="15" t="s">
        <v>40</v>
      </c>
      <c r="AT826" s="15" t="s">
        <v>40</v>
      </c>
      <c r="AU826" s="15" t="s">
        <v>40</v>
      </c>
      <c r="AV826" s="15" t="s">
        <v>40</v>
      </c>
      <c r="AW826" s="15" t="s">
        <v>40</v>
      </c>
      <c r="AX826" s="15" t="s">
        <v>40</v>
      </c>
      <c r="AY826" s="15" t="s">
        <v>40</v>
      </c>
      <c r="AZ826" s="15" t="s">
        <v>40</v>
      </c>
      <c r="BA826" s="15" t="s">
        <v>40</v>
      </c>
      <c r="BB826" s="15" t="s">
        <v>40</v>
      </c>
      <c r="BC826" s="15" t="s">
        <v>40</v>
      </c>
      <c r="BD826" s="15" t="s">
        <v>40</v>
      </c>
      <c r="BE826" s="15" t="s">
        <v>40</v>
      </c>
      <c r="BF826" s="15" t="s">
        <v>40</v>
      </c>
      <c r="BG826" s="15" t="s">
        <v>40</v>
      </c>
      <c r="BH826" s="15" t="s">
        <v>40</v>
      </c>
      <c r="BJ826" s="16">
        <f>IF(AR826="R", $CA826, IF(OR(AR826="P", AR826="T", AR826="N"), 0, IF($C826="DM", $T826, IF(OR(AR826="Y", AR826="IR"),$AM826,IF(AR826="C", IF($BI826="Y", IF($AF826="N/A", $Q826, $AF826), IF($AG826="N/A", $T826,$AG826)))))))</f>
        <v>22</v>
      </c>
      <c r="BK826" s="16">
        <f>IF(AS826="R", $CA826, IF(OR(AS826="P", AS826="T", AS826="N"), 0, IF($C826="DM", $T826, IF(OR(AS826="Y", AS826="IR"),$AM826,IF(AS826="C", IF($BI826="Y", IF($AF826="N/A", $Q826, $AF826), IF($AG826="N/A", $T826,$AG826)))))))</f>
        <v>22</v>
      </c>
      <c r="BL826" s="16">
        <f>IF(AT826="R", $CA826, IF(OR(AT826="P", AT826="T", AT826="N"), 0, IF($C826="DM", $T826, IF(OR(AT826="Y", AT826="IR"),$AM826,IF(AT826="C", IF($BI826="Y", IF($AF826="N/A", $Q826, $AF826), IF($AG826="N/A", $T826,$AG826)))))))</f>
        <v>22</v>
      </c>
      <c r="BM826" s="16">
        <f>IF(AU826="R", $CA826, IF(OR(AU826="P", AU826="T", AU826="N"), 0, IF($C826="DM", $T826, IF(OR(AU826="Y", AU826="IR"),$AM826,IF(AU826="C", IF($BI826="Y", IF($AF826="N/A", $Q826, $AF826), IF($AG826="N/A", $T826,$AG826)))))))</f>
        <v>22</v>
      </c>
      <c r="BN826" s="16">
        <f>IF(AV826="R", $CA826, IF(OR(AV826="P", AV826="T", AV826="N"), 0, IF($C826="DM", $T826, IF(OR(AV826="Y", AV826="IR"),$AM826,IF(AV826="C", IF($BI826="Y", IF($AF826="N/A", $Q826, $AF826), IF($AG826="N/A", $T826,$AG826)))))))</f>
        <v>22</v>
      </c>
      <c r="BO826" s="16">
        <f>IF(AW826="R", $CA826, IF(OR(AW826="P", AW826="T", AW826="N"), 0, IF($C826="DM", $T826, IF(OR(AW826="Y", AW826="IR"),$AM826,IF(AW826="C", IF($BI826="Y", IF($AF826="N/A", $Q826, $AF826), IF($AG826="N/A", $T826,$AG826)))))))</f>
        <v>22</v>
      </c>
      <c r="BP826" s="16">
        <f>IF(AX826="R", $CA826, IF(OR(AX826="P", AX826="T", AX826="N"), 0, IF($C826="DM", $T826, IF(OR(AX826="Y", AX826="IR"),$AM826,IF(AX826="C", IF($BI826="Y", IF($AF826="N/A", $Q826, $AF826), IF($AG826="N/A", $T826,$AG826)))))))</f>
        <v>22</v>
      </c>
      <c r="BQ826" s="16">
        <f>IF(AY826="R", $CA826, IF(OR(AY826="P", AY826="T", AY826="N"), 0, IF($C826="DM", $T826, IF(OR(AY826="Y", AY826="IR"),$AM826,IF(AY826="C", IF($BI826="Y", IF($AF826="N/A", $Q826, $AF826), IF($AG826="N/A", $T826,$AG826)))))))</f>
        <v>22</v>
      </c>
      <c r="BR826" s="16">
        <f>IF(AZ826="R", $CA826, IF(OR(AZ826="P", AZ826="T", AZ826="N"), 0, IF($C826="DM", $T826, IF(OR(AZ826="Y", AZ826="IR"),$AM826,IF(AZ826="C", IF($BI826="Y", IF($AF826="N/A", $Q826, $AF826), IF($AG826="N/A", $T826,$AG826)))))))</f>
        <v>22</v>
      </c>
      <c r="BS826" s="16">
        <f>IF(BA826="R", $CA826, IF(OR(BA826="P", BA826="T", BA826="N"), 0, IF($C826="DM", $T826, IF(OR(BA826="Y", BA826="IR"),$AM826,IF(BA826="C", IF($BI826="Y", IF($AF826="N/A", $Q826, $AF826), IF($AG826="N/A", $T826,$AG826)))))))</f>
        <v>22</v>
      </c>
      <c r="BT826" s="16">
        <f>IF(BB826="R", $CA826, IF(OR(BB826="P", BB826="T", BB826="N"), 0, IF($C826="DM", $T826, IF(OR(BB826="Y", BB826="IR"),$AM826,IF(BB826="C", IF($BI826="Y", IF($BA826="C", IF($AF826="N/A", $Q826, $AF826), IF($AF826="N/A", $T826, $AM826)), IF($AG826="N/A", $T826,$AG826)))))))</f>
        <v>22</v>
      </c>
      <c r="BU826" s="16">
        <f>IF(BC826="R", $CA826, IF(OR(BC826="P", BC826="T", BC826="N"), 0, IF($C826="DM", $T826, IF(OR(BC826="Y", BC826="IR"),$AM826,IF(BC826="C", IF($BI826="Y", IF($BA826="C", IF($AF826="N/A", $Q826, $AF826), IF($AF826="N/A", $T826, $AM826)), IF($AG826="N/A", $T826,$AG826)))))))</f>
        <v>22</v>
      </c>
      <c r="BV826" s="16">
        <f>IF(BD826="R", $CA826, IF(OR(BD826="P", BD826="T", BD826="N"), 0, IF($C826="DM", $T826, IF(OR(BD826="Y", BD826="IR"),$AM826,IF(BD826="C", IF($BI826="Y", IF($BA826="C", IF($AF826="N/A", $Q826, $AF826), IF($AF826="N/A", $T826, $AM826)), IF($AG826="N/A", $T826,$AG826)))))))</f>
        <v>22</v>
      </c>
      <c r="BW826" s="16">
        <f>IF(BE826="R", $CA826, IF(OR(BE826="P", BE826="T", BE826="N"), 0, IF($C826="DM", $T826, IF(OR(BE826="Y", BE826="IR"),$AM826,IF(BE826="C", IF($BI826="Y", IF($BA826="C", IF($AF826="N/A", $Q826, $AF826), IF($AF826="N/A", $T826, $AM826)), IF($AG826="N/A", $T826,$AG826)))))))</f>
        <v>22</v>
      </c>
      <c r="BX826" s="16">
        <f>IF(BF826="R", $CA826, IF(OR(BF826="P", BF826="T", BF826="N"), 0, IF($C826="DM", $T826, IF(OR(BF826="Y", BF826="IR"),$AM826,IF(BF826="C", IF($BI826="Y", IF($BA826="C", IF($AF826="N/A", $Q826, $AF826), IF($AF826="N/A", $T826, $AM826)), IF($AG826="N/A", $T826,$AG826)))))))</f>
        <v>22</v>
      </c>
      <c r="BY826" s="16">
        <f>IF(BG826="R", $CA826, IF(OR(BG826="P", BG826="T", BG826="N"), 0, IF($C826="DM", $T826, IF(OR(BG826="Y", BG826="IR"),$AM826,IF(BG826="C", IF($BI826="Y", IF($BA826="C", IF($AF826="N/A", $Q826, $AF826), IF($AF826="N/A", $T826, $AM826)), IF($AG826="N/A", $T826,$AG826)))))))</f>
        <v>22</v>
      </c>
      <c r="BZ826" s="16">
        <f>IF(BH826="R", $CA826, IF(OR(BH826="P", BH826="T", BH826="N"), 0, IF($C826="DM", $T826, IF(OR(BH826="Y", BH826="IR"),$AM826,IF(BH826="C", IF($BI826="Y", IF($BA826="C", IF($AF826="N/A", $Q826, $AF826), IF($AF826="N/A", $T826, $AM826)), IF($AG826="N/A", $T826,$AG826)))))))</f>
        <v>22</v>
      </c>
      <c r="CA826" s="15" t="s">
        <v>75</v>
      </c>
      <c r="CB826" s="16">
        <f>BZ826</f>
        <v>22</v>
      </c>
      <c r="CC826" s="15">
        <f>IF(OR($BH826="T", $BH826="R"), 0, IF($BH826="C", IF($BI826="Y", IF($BA826="C", 0, IF(AF826="N/A", Q826-T826, AF826-AG826)), IF($AF826="N/A", U826, AH826)), AN826))</f>
        <v>22</v>
      </c>
      <c r="CD826" s="15">
        <f>IF(OR($BH826="T", $BH826="R"), 0, IF($BH826="C", IF($BI826="Y", 0, IF($AF826="N/A", V826, AI826)), AO826))</f>
        <v>12</v>
      </c>
      <c r="CE826" s="15">
        <f>IF(OR($BH826="T", $BH826="R"), 0, IF($BH826="C", IF($BI826="Y", 0, IF($AF826="N/A", W826, AJ826)), AP826))</f>
        <v>12</v>
      </c>
      <c r="CF826" s="15" t="str">
        <f>IF(OR($BH826="T", $BH826="R"), 0, IF($BH826="C", IF($BI826="Y", 0, IF($AF826="N/A", X826, AK826)), AQ826))</f>
        <v>N/A</v>
      </c>
      <c r="CG826" t="str">
        <f>IF(AC826="N/A", "S:"&amp;L826&amp;" G:"&amp;M826&amp;" GR:"&amp;Q826, IF(AC826=0, "S:"&amp;L826&amp;" G:"&amp;M826&amp;" GR:"&amp;Q826, "S:"&amp;L826&amp;"/"&amp;AD826&amp;" G:"&amp;AE826&amp;" GR:"&amp;AF826))</f>
        <v>S:12 G:5 GR:20</v>
      </c>
    </row>
    <row r="827" spans="1:85" x14ac:dyDescent="0.25">
      <c r="A827" s="14">
        <v>462</v>
      </c>
      <c r="B827" s="15" t="s">
        <v>1002</v>
      </c>
      <c r="C827" s="15" t="s">
        <v>64</v>
      </c>
      <c r="D827" s="15" t="s">
        <v>56</v>
      </c>
      <c r="E827" s="15">
        <f>VLOOKUP(B827, 'Rookie Year'!$A$2:$B$55679,2,FALSE)</f>
        <v>2013</v>
      </c>
      <c r="F827" s="15">
        <v>2014</v>
      </c>
      <c r="G827" s="15" t="s">
        <v>42</v>
      </c>
      <c r="H827" s="15" t="s">
        <v>1928</v>
      </c>
      <c r="I827" s="16">
        <v>41</v>
      </c>
      <c r="J827" s="15">
        <v>5</v>
      </c>
      <c r="K827" s="17">
        <f>IF(AND(G827&lt;&gt;"N",R827="N/A"), IF(I827&lt;4, 0, 0.25),IF(I827=1, IF(J827=1,0.25, 0.25), IF(I827&lt;13, 0.25, IF(I827&lt;26, 0.4, IF(I827&lt;51, 0.6, 0.75)))))</f>
        <v>0.6</v>
      </c>
      <c r="L827" s="16">
        <f>I827-M827</f>
        <v>16</v>
      </c>
      <c r="M827" s="16">
        <f>ROUNDUP(I827*K827,0)</f>
        <v>25</v>
      </c>
      <c r="N827" s="16">
        <f>M827*J827</f>
        <v>125</v>
      </c>
      <c r="O827" s="16">
        <v>125</v>
      </c>
      <c r="P827" s="16">
        <v>0</v>
      </c>
      <c r="Q827" s="16">
        <f>N827-O827-P827</f>
        <v>0</v>
      </c>
      <c r="R827" s="15">
        <v>2020</v>
      </c>
      <c r="S827" s="15">
        <f>IF(R827="N/A", J827-($B$1-F827), J827-($B$1-R827))</f>
        <v>1</v>
      </c>
      <c r="T827" s="16">
        <v>0</v>
      </c>
      <c r="U827" s="16" t="str">
        <f>IF($S827&lt;2, "N/A", $M827)</f>
        <v>N/A</v>
      </c>
      <c r="V827" s="16" t="str">
        <f>IF($S827&lt;3, "N/A", $M827)</f>
        <v>N/A</v>
      </c>
      <c r="W827" s="16" t="str">
        <f>IF($S827&lt;4, "N/A", $M827)</f>
        <v>N/A</v>
      </c>
      <c r="X827" s="16" t="str">
        <f>IF($S827&lt;5, "N/A", $M827)</f>
        <v>N/A</v>
      </c>
      <c r="Y827" s="15" t="str">
        <f>IF(SUM(T827:X827)&lt;&gt;Q827, "CHECK", "OK")</f>
        <v>OK</v>
      </c>
      <c r="Z827" s="15" t="str">
        <f>IF(F827=$B$1, "No", IF(S827=1, "Yes", "No"))</f>
        <v>Yes</v>
      </c>
      <c r="AA827" s="18">
        <f>IF(C827="DM", "N/A", IF(Z827="No","N/A",VLOOKUP(B827,'Extension List'!$A$3:$R$1972,18,FALSE)))</f>
        <v>47</v>
      </c>
      <c r="AB827" s="15">
        <f>IF(C827="DM", "N/A", IF(Z827="No","N/A",VLOOKUP(B827,'Extension List'!$A$3:$T$1972,20,FALSE)))</f>
        <v>4</v>
      </c>
      <c r="AC827" s="15">
        <v>1</v>
      </c>
      <c r="AD827" s="16">
        <f>IF(AE827="N/A", "N/A", AA827-AE827)</f>
        <v>18</v>
      </c>
      <c r="AE827" s="16">
        <f>IF(AA827="N/A", "N/A", IF(AC827&gt;0, IF(AA827&lt;13, ROUNDUP(0.25*AA827,0), IF(AA827&lt;26, ROUNDUP(0.4*AA827,0), IF(AA827&lt;51, ROUNDUP(0.6*AA827,0), ROUNDUP(0.75*AA827,0)))), "N/A"))</f>
        <v>29</v>
      </c>
      <c r="AF827" s="16">
        <f>IF(AD827="N/A","N/A", (AE827*AC827)+Q827)</f>
        <v>29</v>
      </c>
      <c r="AG827" s="16">
        <v>15</v>
      </c>
      <c r="AH827" s="16">
        <v>14</v>
      </c>
      <c r="AI827" s="16" t="str">
        <f>IF($AF827="N/A","N/A",IF(AC827&gt;1,"TBC","N/A"))</f>
        <v>N/A</v>
      </c>
      <c r="AJ827" s="16" t="str">
        <f>IF($AF827="N/A","N/A",IF(AC827&gt;2,"TBC","N/A"))</f>
        <v>N/A</v>
      </c>
      <c r="AK827" s="16" t="str">
        <f>IF($AF827="N/A","N/A",IF(AC827&gt;3,"TBC","N/A"))</f>
        <v>N/A</v>
      </c>
      <c r="AL827" s="16" t="str">
        <f>IF(AC827="N/A","N/A",IF(AC827&gt;0,IF(SUM(AG827:AK827)&lt;&gt;AF827,"CHECK","OK"),"N/A"))</f>
        <v>OK</v>
      </c>
      <c r="AM827" s="16">
        <f>IF(AD827="N/A", L827+T827, L827+AG827)</f>
        <v>31</v>
      </c>
      <c r="AN827" s="16">
        <f>IF(AD827="N/A", IF(U827="N/A", "N/A", L827+U827), AD827+AH827)</f>
        <v>32</v>
      </c>
      <c r="AO827" s="16" t="str">
        <f>IF(AD827="N/A", IF(V827="N/A", "N/A", L827+V827), IF(AI827="N/A", "N/A", AD827+AI827))</f>
        <v>N/A</v>
      </c>
      <c r="AP827" s="16" t="str">
        <f>IF(AD827="N/A", IF(W827="N/A", "N/A", L827+W827), IF(AJ827="N/A", "N/A", AD827+AJ827))</f>
        <v>N/A</v>
      </c>
      <c r="AQ827" s="16" t="str">
        <f>IF(AD827="N/A", IF(X827="N/A", "N/A", L827+X827), IF(AK827="N/A", "N/A", AD827+AK827))</f>
        <v>N/A</v>
      </c>
      <c r="AR827" s="15" t="s">
        <v>40</v>
      </c>
      <c r="AS827" s="15" t="s">
        <v>40</v>
      </c>
      <c r="AT827" s="15" t="s">
        <v>40</v>
      </c>
      <c r="AU827" s="15" t="s">
        <v>40</v>
      </c>
      <c r="AV827" s="15" t="s">
        <v>40</v>
      </c>
      <c r="AW827" s="15" t="s">
        <v>40</v>
      </c>
      <c r="AX827" s="15" t="s">
        <v>40</v>
      </c>
      <c r="AY827" s="15" t="s">
        <v>40</v>
      </c>
      <c r="AZ827" s="15" t="s">
        <v>40</v>
      </c>
      <c r="BA827" s="15" t="s">
        <v>40</v>
      </c>
      <c r="BB827" s="15" t="s">
        <v>40</v>
      </c>
      <c r="BC827" s="15" t="s">
        <v>40</v>
      </c>
      <c r="BD827" s="15" t="s">
        <v>40</v>
      </c>
      <c r="BE827" s="15" t="s">
        <v>40</v>
      </c>
      <c r="BF827" s="15" t="s">
        <v>40</v>
      </c>
      <c r="BG827" s="15" t="s">
        <v>40</v>
      </c>
      <c r="BH827" s="15" t="s">
        <v>40</v>
      </c>
      <c r="BI827" s="15"/>
      <c r="BJ827" s="16">
        <f>IF(AR827="R", $CA827, IF(OR(AR827="P", AR827="T", AR827="N"), 0, IF($C827="DM", $T827, IF(OR(AR827="Y", AR827="IR"),$AM827,IF(AR827="C", IF($BI827="Y", IF($AF827="N/A", $Q827, $AF827), IF($AG827="N/A", $T827,$AG827)))))))</f>
        <v>31</v>
      </c>
      <c r="BK827" s="16">
        <f>IF(AS827="R", $CA827, IF(OR(AS827="P", AS827="T", AS827="N"), 0, IF($C827="DM", $T827, IF(OR(AS827="Y", AS827="IR"),$AM827,IF(AS827="C", IF($BI827="Y", IF($AF827="N/A", $Q827, $AF827), IF($AG827="N/A", $T827,$AG827)))))))</f>
        <v>31</v>
      </c>
      <c r="BL827" s="16">
        <f>IF(AT827="R", $CA827, IF(OR(AT827="P", AT827="T", AT827="N"), 0, IF($C827="DM", $T827, IF(OR(AT827="Y", AT827="IR"),$AM827,IF(AT827="C", IF($BI827="Y", IF($AF827="N/A", $Q827, $AF827), IF($AG827="N/A", $T827,$AG827)))))))</f>
        <v>31</v>
      </c>
      <c r="BM827" s="16">
        <f>IF(AU827="R", $CA827, IF(OR(AU827="P", AU827="T", AU827="N"), 0, IF($C827="DM", $T827, IF(OR(AU827="Y", AU827="IR"),$AM827,IF(AU827="C", IF($BI827="Y", IF($AF827="N/A", $Q827, $AF827), IF($AG827="N/A", $T827,$AG827)))))))</f>
        <v>31</v>
      </c>
      <c r="BN827" s="16">
        <f>IF(AV827="R", $CA827, IF(OR(AV827="P", AV827="T", AV827="N"), 0, IF($C827="DM", $T827, IF(OR(AV827="Y", AV827="IR"),$AM827,IF(AV827="C", IF($BI827="Y", IF($AF827="N/A", $Q827, $AF827), IF($AG827="N/A", $T827,$AG827)))))))</f>
        <v>31</v>
      </c>
      <c r="BO827" s="16">
        <f>IF(AW827="R", $CA827, IF(OR(AW827="P", AW827="T", AW827="N"), 0, IF($C827="DM", $T827, IF(OR(AW827="Y", AW827="IR"),$AM827,IF(AW827="C", IF($BI827="Y", IF($AF827="N/A", $Q827, $AF827), IF($AG827="N/A", $T827,$AG827)))))))</f>
        <v>31</v>
      </c>
      <c r="BP827" s="16">
        <f>IF(AX827="R", $CA827, IF(OR(AX827="P", AX827="T", AX827="N"), 0, IF($C827="DM", $T827, IF(OR(AX827="Y", AX827="IR"),$AM827,IF(AX827="C", IF($BI827="Y", IF($AF827="N/A", $Q827, $AF827), IF($AG827="N/A", $T827,$AG827)))))))</f>
        <v>31</v>
      </c>
      <c r="BQ827" s="16">
        <f>IF(AY827="R", $CA827, IF(OR(AY827="P", AY827="T", AY827="N"), 0, IF($C827="DM", $T827, IF(OR(AY827="Y", AY827="IR"),$AM827,IF(AY827="C", IF($BI827="Y", IF($AF827="N/A", $Q827, $AF827), IF($AG827="N/A", $T827,$AG827)))))))</f>
        <v>31</v>
      </c>
      <c r="BR827" s="16">
        <f>IF(AZ827="R", $CA827, IF(OR(AZ827="P", AZ827="T", AZ827="N"), 0, IF($C827="DM", $T827, IF(OR(AZ827="Y", AZ827="IR"),$AM827,IF(AZ827="C", IF($BI827="Y", IF($AF827="N/A", $Q827, $AF827), IF($AG827="N/A", $T827,$AG827)))))))</f>
        <v>31</v>
      </c>
      <c r="BS827" s="16">
        <f>IF(BA827="R", $CA827, IF(OR(BA827="P", BA827="T", BA827="N"), 0, IF($C827="DM", $T827, IF(OR(BA827="Y", BA827="IR"),$AM827,IF(BA827="C", IF($BI827="Y", IF($AF827="N/A", $Q827, $AF827), IF($AG827="N/A", $T827,$AG827)))))))</f>
        <v>31</v>
      </c>
      <c r="BT827" s="16">
        <f>IF(BB827="R", $CA827, IF(OR(BB827="P", BB827="T", BB827="N"), 0, IF($C827="DM", $T827, IF(OR(BB827="Y", BB827="IR"),$AM827,IF(BB827="C", IF($BI827="Y", IF($BA827="C", IF($AF827="N/A", $Q827, $AF827), IF($AF827="N/A", $T827, $AM827)), IF($AG827="N/A", $T827,$AG827)))))))</f>
        <v>31</v>
      </c>
      <c r="BU827" s="16">
        <f>IF(BC827="R", $CA827, IF(OR(BC827="P", BC827="T", BC827="N"), 0, IF($C827="DM", $T827, IF(OR(BC827="Y", BC827="IR"),$AM827,IF(BC827="C", IF($BI827="Y", IF($BA827="C", IF($AF827="N/A", $Q827, $AF827), IF($AF827="N/A", $T827, $AM827)), IF($AG827="N/A", $T827,$AG827)))))))</f>
        <v>31</v>
      </c>
      <c r="BV827" s="16">
        <f>IF(BD827="R", $CA827, IF(OR(BD827="P", BD827="T", BD827="N"), 0, IF($C827="DM", $T827, IF(OR(BD827="Y", BD827="IR"),$AM827,IF(BD827="C", IF($BI827="Y", IF($BA827="C", IF($AF827="N/A", $Q827, $AF827), IF($AF827="N/A", $T827, $AM827)), IF($AG827="N/A", $T827,$AG827)))))))</f>
        <v>31</v>
      </c>
      <c r="BW827" s="16">
        <f>IF(BE827="R", $CA827, IF(OR(BE827="P", BE827="T", BE827="N"), 0, IF($C827="DM", $T827, IF(OR(BE827="Y", BE827="IR"),$AM827,IF(BE827="C", IF($BI827="Y", IF($BA827="C", IF($AF827="N/A", $Q827, $AF827), IF($AF827="N/A", $T827, $AM827)), IF($AG827="N/A", $T827,$AG827)))))))</f>
        <v>31</v>
      </c>
      <c r="BX827" s="16">
        <f>IF(BF827="R", $CA827, IF(OR(BF827="P", BF827="T", BF827="N"), 0, IF($C827="DM", $T827, IF(OR(BF827="Y", BF827="IR"),$AM827,IF(BF827="C", IF($BI827="Y", IF($BA827="C", IF($AF827="N/A", $Q827, $AF827), IF($AF827="N/A", $T827, $AM827)), IF($AG827="N/A", $T827,$AG827)))))))</f>
        <v>31</v>
      </c>
      <c r="BY827" s="16">
        <f>IF(BG827="R", $CA827, IF(OR(BG827="P", BG827="T", BG827="N"), 0, IF($C827="DM", $T827, IF(OR(BG827="Y", BG827="IR"),$AM827,IF(BG827="C", IF($BI827="Y", IF($BA827="C", IF($AF827="N/A", $Q827, $AF827), IF($AF827="N/A", $T827, $AM827)), IF($AG827="N/A", $T827,$AG827)))))))</f>
        <v>31</v>
      </c>
      <c r="BZ827" s="16">
        <f>IF(BH827="R", $CA827, IF(OR(BH827="P", BH827="T", BH827="N"), 0, IF($C827="DM", $T827, IF(OR(BH827="Y", BH827="IR"),$AM827,IF(BH827="C", IF($BI827="Y", IF($BA827="C", IF($AF827="N/A", $Q827, $AF827), IF($AF827="N/A", $T827, $AM827)), IF($AG827="N/A", $T827,$AG827)))))))</f>
        <v>31</v>
      </c>
      <c r="CA827" s="15" t="s">
        <v>75</v>
      </c>
      <c r="CB827" s="16">
        <f>BZ827</f>
        <v>31</v>
      </c>
      <c r="CC827" s="15">
        <f>IF(OR($BH827="T", $BH827="R"), 0, IF($BH827="C", IF($BI827="Y", IF($BA827="C", 0, IF(AF827="N/A", Q827-T827, AF827-AG827)), IF($AF827="N/A", U827, AH827)), AN827))</f>
        <v>32</v>
      </c>
      <c r="CD827" s="15" t="str">
        <f>IF(OR($BH827="T", $BH827="R"), 0, IF($BH827="C", IF($BI827="Y", 0, IF($AF827="N/A", V827, AI827)), AO827))</f>
        <v>N/A</v>
      </c>
      <c r="CE827" s="15" t="str">
        <f>IF(OR($BH827="T", $BH827="R"), 0, IF($BH827="C", IF($BI827="Y", 0, IF($AF827="N/A", W827, AJ827)), AP827))</f>
        <v>N/A</v>
      </c>
      <c r="CF827" s="15" t="str">
        <f>IF(OR($BH827="T", $BH827="R"), 0, IF($BH827="C", IF($BI827="Y", 0, IF($AF827="N/A", X827, AK827)), AQ827))</f>
        <v>N/A</v>
      </c>
      <c r="CG827" t="str">
        <f>IF(AC827="N/A", "S:"&amp;L827&amp;" G:"&amp;M827&amp;" GR:"&amp;Q827, IF(AC827=0, "S:"&amp;L827&amp;" G:"&amp;M827&amp;" GR:"&amp;Q827, "S:"&amp;L827&amp;"/"&amp;AD827&amp;" G:"&amp;AE827&amp;" GR:"&amp;AF827))</f>
        <v>S:16/18 G:29 GR:29</v>
      </c>
    </row>
    <row r="828" spans="1:85" x14ac:dyDescent="0.25">
      <c r="A828" s="14">
        <v>5164</v>
      </c>
      <c r="B828" s="15" t="s">
        <v>2759</v>
      </c>
      <c r="C828" s="15" t="s">
        <v>64</v>
      </c>
      <c r="D828" s="15" t="s">
        <v>56</v>
      </c>
      <c r="E828" s="15">
        <f>VLOOKUP(B828, 'Rookie Year'!$A$2:$B$55679,2,FALSE)</f>
        <v>2023</v>
      </c>
      <c r="F828" s="15">
        <v>2023</v>
      </c>
      <c r="G828" s="15" t="s">
        <v>40</v>
      </c>
      <c r="H828" s="15" t="s">
        <v>2160</v>
      </c>
      <c r="I828" s="16">
        <v>8</v>
      </c>
      <c r="J828" s="15">
        <v>4</v>
      </c>
      <c r="K828" s="17">
        <f>IF(AND(G828&lt;&gt;"N",R828="N/A"), IF(I828&lt;4, 0, 0.25),IF(I828=1, IF(J828=1,0.25, 0.25), IF(I828&lt;13, 0.25, IF(I828&lt;26, 0.4, IF(I828&lt;51, 0.6, 0.75)))))</f>
        <v>0.25</v>
      </c>
      <c r="L828" s="16">
        <f>I828-M828</f>
        <v>6</v>
      </c>
      <c r="M828" s="16">
        <f>ROUNDUP(I828*K828,0)</f>
        <v>2</v>
      </c>
      <c r="N828" s="16">
        <f>M828*J828</f>
        <v>8</v>
      </c>
      <c r="O828" s="16">
        <v>2</v>
      </c>
      <c r="P828" s="16">
        <v>0</v>
      </c>
      <c r="Q828" s="16">
        <f>N828-O828-P828</f>
        <v>6</v>
      </c>
      <c r="R828" s="15" t="s">
        <v>75</v>
      </c>
      <c r="S828" s="15">
        <f>IF(R828="N/A", J828-($B$1-F828), J828-($B$1-R828))</f>
        <v>3</v>
      </c>
      <c r="T828" s="16">
        <v>6</v>
      </c>
      <c r="U828" s="16">
        <v>0</v>
      </c>
      <c r="V828" s="16">
        <v>0</v>
      </c>
      <c r="W828" s="16" t="str">
        <f>IF($S828&lt;4, "N/A", $M828)</f>
        <v>N/A</v>
      </c>
      <c r="X828" s="16" t="str">
        <f>IF($S828&lt;5, "N/A", $M828)</f>
        <v>N/A</v>
      </c>
      <c r="Y828" s="15" t="str">
        <f>IF(SUM(T828:X828)&lt;&gt;Q828, "CHECK", "OK")</f>
        <v>OK</v>
      </c>
      <c r="Z828" s="15" t="str">
        <f>IF(F828=$B$1, "No", IF(S828=1, "Yes", "No"))</f>
        <v>No</v>
      </c>
      <c r="AA828" s="18" t="str">
        <f>IF(C828="DM", "N/A", IF(Z828="No","N/A",VLOOKUP(B828,'Extension List'!$A$3:$R$1972,18,FALSE)))</f>
        <v>N/A</v>
      </c>
      <c r="AB828" s="15" t="str">
        <f>IF(C828="DM", "N/A", IF(Z828="No","N/A",VLOOKUP(B828,'Extension List'!$A$3:$T$1972,20,FALSE)))</f>
        <v>N/A</v>
      </c>
      <c r="AC828" s="15" t="str">
        <f>IF(AA828="N/A", "N/A", 0)</f>
        <v>N/A</v>
      </c>
      <c r="AD828" s="16" t="str">
        <f>IF(AE828="N/A", "N/A", AA828-AE828)</f>
        <v>N/A</v>
      </c>
      <c r="AE828" s="16" t="str">
        <f>IF(AA828="N/A", "N/A", IF(AC828&gt;0, IF(AA828&lt;13, ROUNDUP(0.25*AA828,0), IF(AA828&lt;26, ROUNDUP(0.4*AA828,0), IF(AA828&lt;51, ROUNDUP(0.6*AA828,0), ROUNDUP(0.75*AA828,0)))), "N/A"))</f>
        <v>N/A</v>
      </c>
      <c r="AF828" s="16" t="str">
        <f>IF(AD828="N/A","N/A", (AE828*AC828)+Q828)</f>
        <v>N/A</v>
      </c>
      <c r="AG828" s="16" t="str">
        <f>IF($AF828="N/A", "N/A", "TBC")</f>
        <v>N/A</v>
      </c>
      <c r="AH828" s="16" t="str">
        <f>IF($AF828="N/A", "N/A", "TBC")</f>
        <v>N/A</v>
      </c>
      <c r="AI828" s="16" t="str">
        <f>IF($AF828="N/A","N/A",IF(AC828&gt;1,"TBC","N/A"))</f>
        <v>N/A</v>
      </c>
      <c r="AJ828" s="16" t="str">
        <f>IF($AF828="N/A","N/A",IF(AC828&gt;2,"TBC","N/A"))</f>
        <v>N/A</v>
      </c>
      <c r="AK828" s="16" t="str">
        <f>IF($AF828="N/A","N/A",IF(AC828&gt;3,"TBC","N/A"))</f>
        <v>N/A</v>
      </c>
      <c r="AL828" s="16" t="str">
        <f>IF(AC828="N/A","N/A",IF(AC828&gt;0,IF(SUM(AG828:AK828)&lt;&gt;AF828,"CHECK","OK"),"N/A"))</f>
        <v>N/A</v>
      </c>
      <c r="AM828" s="16">
        <f>IF(AD828="N/A", L828+T828, L828+AG828)</f>
        <v>12</v>
      </c>
      <c r="AN828" s="16">
        <f>IF(AD828="N/A", IF(U828="N/A", "N/A", L828+U828), AD828+AH828)</f>
        <v>6</v>
      </c>
      <c r="AO828" s="16">
        <f>IF(AD828="N/A", IF(V828="N/A", "N/A", L828+V828), IF(AI828="N/A", "N/A", AD828+AI828))</f>
        <v>6</v>
      </c>
      <c r="AP828" s="16" t="str">
        <f>IF(AD828="N/A", IF(W828="N/A", "N/A", L828+W828), IF(AJ828="N/A", "N/A", AD828+AJ828))</f>
        <v>N/A</v>
      </c>
      <c r="AQ828" s="16" t="str">
        <f>IF(AD828="N/A", IF(X828="N/A", "N/A", L828+X828), IF(AK828="N/A", "N/A", AD828+AK828))</f>
        <v>N/A</v>
      </c>
      <c r="AR828" s="15" t="s">
        <v>40</v>
      </c>
      <c r="AS828" s="15" t="s">
        <v>40</v>
      </c>
      <c r="AT828" s="15" t="s">
        <v>40</v>
      </c>
      <c r="AU828" s="15" t="s">
        <v>40</v>
      </c>
      <c r="AV828" s="15" t="s">
        <v>40</v>
      </c>
      <c r="AW828" s="15" t="s">
        <v>44</v>
      </c>
      <c r="AX828" s="15" t="s">
        <v>44</v>
      </c>
      <c r="AY828" s="15" t="s">
        <v>44</v>
      </c>
      <c r="AZ828" s="15" t="s">
        <v>44</v>
      </c>
      <c r="BA828" s="15" t="s">
        <v>44</v>
      </c>
      <c r="BB828" s="15" t="s">
        <v>44</v>
      </c>
      <c r="BC828" s="15" t="s">
        <v>44</v>
      </c>
      <c r="BD828" s="15" t="s">
        <v>44</v>
      </c>
      <c r="BE828" s="15" t="s">
        <v>44</v>
      </c>
      <c r="BF828" s="15" t="s">
        <v>44</v>
      </c>
      <c r="BG828" s="15" t="s">
        <v>44</v>
      </c>
      <c r="BH828" s="15" t="s">
        <v>44</v>
      </c>
      <c r="BI828" s="15"/>
      <c r="BJ828" s="16">
        <f>IF(AR828="R", $CA828, IF(OR(AR828="P", AR828="T", AR828="N"), 0, IF($C828="DM", $T828, IF(OR(AR828="Y", AR828="IR"),$AM828,IF(AR828="C", IF($BI828="Y", IF($AF828="N/A", $Q828, $AF828), IF($AG828="N/A", $T828,$AG828)))))))</f>
        <v>12</v>
      </c>
      <c r="BK828" s="16">
        <f>IF(AS828="R", $CA828, IF(OR(AS828="P", AS828="T", AS828="N"), 0, IF($C828="DM", $T828, IF(OR(AS828="Y", AS828="IR"),$AM828,IF(AS828="C", IF($BI828="Y", IF($AF828="N/A", $Q828, $AF828), IF($AG828="N/A", $T828,$AG828)))))))</f>
        <v>12</v>
      </c>
      <c r="BL828" s="16">
        <f>IF(AT828="R", $CA828, IF(OR(AT828="P", AT828="T", AT828="N"), 0, IF($C828="DM", $T828, IF(OR(AT828="Y", AT828="IR"),$AM828,IF(AT828="C", IF($BI828="Y", IF($AF828="N/A", $Q828, $AF828), IF($AG828="N/A", $T828,$AG828)))))))</f>
        <v>12</v>
      </c>
      <c r="BM828" s="16">
        <f>IF(AU828="R", $CA828, IF(OR(AU828="P", AU828="T", AU828="N"), 0, IF($C828="DM", $T828, IF(OR(AU828="Y", AU828="IR"),$AM828,IF(AU828="C", IF($BI828="Y", IF($AF828="N/A", $Q828, $AF828), IF($AG828="N/A", $T828,$AG828)))))))</f>
        <v>12</v>
      </c>
      <c r="BN828" s="16">
        <f>IF(AV828="R", $CA828, IF(OR(AV828="P", AV828="T", AV828="N"), 0, IF($C828="DM", $T828, IF(OR(AV828="Y", AV828="IR"),$AM828,IF(AV828="C", IF($BI828="Y", IF($AF828="N/A", $Q828, $AF828), IF($AG828="N/A", $T828,$AG828)))))))</f>
        <v>12</v>
      </c>
      <c r="BO828" s="16">
        <f>IF(AW828="R", $CA828, IF(OR(AW828="P", AW828="T", AW828="N"), 0, IF($C828="DM", $T828, IF(OR(AW828="Y", AW828="IR"),$AM828,IF(AW828="C", IF($BI828="Y", IF($AF828="N/A", $Q828, $AF828), IF($AG828="N/A", $T828,$AG828)))))))</f>
        <v>6</v>
      </c>
      <c r="BP828" s="16">
        <f>IF(AX828="R", $CA828, IF(OR(AX828="P", AX828="T", AX828="N"), 0, IF($C828="DM", $T828, IF(OR(AX828="Y", AX828="IR"),$AM828,IF(AX828="C", IF($BI828="Y", IF($AF828="N/A", $Q828, $AF828), IF($AG828="N/A", $T828,$AG828)))))))</f>
        <v>6</v>
      </c>
      <c r="BQ828" s="16">
        <f>IF(AY828="R", $CA828, IF(OR(AY828="P", AY828="T", AY828="N"), 0, IF($C828="DM", $T828, IF(OR(AY828="Y", AY828="IR"),$AM828,IF(AY828="C", IF($BI828="Y", IF($AF828="N/A", $Q828, $AF828), IF($AG828="N/A", $T828,$AG828)))))))</f>
        <v>6</v>
      </c>
      <c r="BR828" s="16">
        <f>IF(AZ828="R", $CA828, IF(OR(AZ828="P", AZ828="T", AZ828="N"), 0, IF($C828="DM", $T828, IF(OR(AZ828="Y", AZ828="IR"),$AM828,IF(AZ828="C", IF($BI828="Y", IF($AF828="N/A", $Q828, $AF828), IF($AG828="N/A", $T828,$AG828)))))))</f>
        <v>6</v>
      </c>
      <c r="BS828" s="16">
        <f>IF(BA828="R", $CA828, IF(OR(BA828="P", BA828="T", BA828="N"), 0, IF($C828="DM", $T828, IF(OR(BA828="Y", BA828="IR"),$AM828,IF(BA828="C", IF($BI828="Y", IF($AF828="N/A", $Q828, $AF828), IF($AG828="N/A", $T828,$AG828)))))))</f>
        <v>6</v>
      </c>
      <c r="BT828" s="16">
        <f>IF(BB828="R", $CA828, IF(OR(BB828="P", BB828="T", BB828="N"), 0, IF($C828="DM", $T828, IF(OR(BB828="Y", BB828="IR"),$AM828,IF(BB828="C", IF($BI828="Y", IF($BA828="C", IF($AF828="N/A", $Q828, $AF828), IF($AF828="N/A", $T828, $AM828)), IF($AG828="N/A", $T828,$AG828)))))))</f>
        <v>6</v>
      </c>
      <c r="BU828" s="16">
        <f>IF(BC828="R", $CA828, IF(OR(BC828="P", BC828="T", BC828="N"), 0, IF($C828="DM", $T828, IF(OR(BC828="Y", BC828="IR"),$AM828,IF(BC828="C", IF($BI828="Y", IF($BA828="C", IF($AF828="N/A", $Q828, $AF828), IF($AF828="N/A", $T828, $AM828)), IF($AG828="N/A", $T828,$AG828)))))))</f>
        <v>6</v>
      </c>
      <c r="BV828" s="16">
        <f>IF(BD828="R", $CA828, IF(OR(BD828="P", BD828="T", BD828="N"), 0, IF($C828="DM", $T828, IF(OR(BD828="Y", BD828="IR"),$AM828,IF(BD828="C", IF($BI828="Y", IF($BA828="C", IF($AF828="N/A", $Q828, $AF828), IF($AF828="N/A", $T828, $AM828)), IF($AG828="N/A", $T828,$AG828)))))))</f>
        <v>6</v>
      </c>
      <c r="BW828" s="16">
        <f>IF(BE828="R", $CA828, IF(OR(BE828="P", BE828="T", BE828="N"), 0, IF($C828="DM", $T828, IF(OR(BE828="Y", BE828="IR"),$AM828,IF(BE828="C", IF($BI828="Y", IF($BA828="C", IF($AF828="N/A", $Q828, $AF828), IF($AF828="N/A", $T828, $AM828)), IF($AG828="N/A", $T828,$AG828)))))))</f>
        <v>6</v>
      </c>
      <c r="BX828" s="16">
        <f>IF(BF828="R", $CA828, IF(OR(BF828="P", BF828="T", BF828="N"), 0, IF($C828="DM", $T828, IF(OR(BF828="Y", BF828="IR"),$AM828,IF(BF828="C", IF($BI828="Y", IF($BA828="C", IF($AF828="N/A", $Q828, $AF828), IF($AF828="N/A", $T828, $AM828)), IF($AG828="N/A", $T828,$AG828)))))))</f>
        <v>6</v>
      </c>
      <c r="BY828" s="16">
        <f>IF(BG828="R", $CA828, IF(OR(BG828="P", BG828="T", BG828="N"), 0, IF($C828="DM", $T828, IF(OR(BG828="Y", BG828="IR"),$AM828,IF(BG828="C", IF($BI828="Y", IF($BA828="C", IF($AF828="N/A", $Q828, $AF828), IF($AF828="N/A", $T828, $AM828)), IF($AG828="N/A", $T828,$AG828)))))))</f>
        <v>6</v>
      </c>
      <c r="BZ828" s="16">
        <f>IF(BH828="R", $CA828, IF(OR(BH828="P", BH828="T", BH828="N"), 0, IF($C828="DM", $T828, IF(OR(BH828="Y", BH828="IR"),$AM828,IF(BH828="C", IF($BI828="Y", IF($BA828="C", IF($AF828="N/A", $Q828, $AF828), IF($AF828="N/A", $T828, $AM828)), IF($AG828="N/A", $T828,$AG828)))))))</f>
        <v>6</v>
      </c>
      <c r="CA828" s="15" t="s">
        <v>75</v>
      </c>
      <c r="CB828" s="16">
        <f>BZ828</f>
        <v>6</v>
      </c>
      <c r="CC828" s="15">
        <f>IF(OR($BH828="T", $BH828="R"), 0, IF($BH828="C", IF($BI828="Y", IF($BA828="C", 0, IF(AF828="N/A", Q828-T828, AF828-AG828)), IF($AF828="N/A", U828, AH828)), AN828))</f>
        <v>0</v>
      </c>
      <c r="CD828" s="15">
        <f>IF(OR($BH828="T", $BH828="R"), 0, IF($BH828="C", IF($BI828="Y", 0, IF($AF828="N/A", V828, AI828)), AO828))</f>
        <v>0</v>
      </c>
      <c r="CE828" s="15" t="str">
        <f>IF(OR($BH828="T", $BH828="R"), 0, IF($BH828="C", IF($BI828="Y", 0, IF($AF828="N/A", W828, AJ828)), AP828))</f>
        <v>N/A</v>
      </c>
      <c r="CF828" s="15" t="str">
        <f>IF(OR($BH828="T", $BH828="R"), 0, IF($BH828="C", IF($BI828="Y", 0, IF($AF828="N/A", X828, AK828)), AQ828))</f>
        <v>N/A</v>
      </c>
      <c r="CG828" t="str">
        <f>IF(AC828="N/A", "S:"&amp;L828&amp;" G:"&amp;M828&amp;" GR:"&amp;Q828, IF(AC828=0, "S:"&amp;L828&amp;" G:"&amp;M828&amp;" GR:"&amp;Q828, "S:"&amp;L828&amp;"/"&amp;AD828&amp;" G:"&amp;AE828&amp;" GR:"&amp;AF828))</f>
        <v>S:6 G:2 GR:6</v>
      </c>
    </row>
    <row r="829" spans="1:85" x14ac:dyDescent="0.25">
      <c r="A829" s="14">
        <v>5193</v>
      </c>
      <c r="B829" s="15" t="s">
        <v>2788</v>
      </c>
      <c r="C829" s="15" t="s">
        <v>64</v>
      </c>
      <c r="D829" s="15" t="s">
        <v>56</v>
      </c>
      <c r="E829" s="15">
        <f>VLOOKUP(B829, 'Rookie Year'!$A$2:$B$55679,2,FALSE)</f>
        <v>2023</v>
      </c>
      <c r="F829" s="15">
        <v>2023</v>
      </c>
      <c r="G829" s="15" t="s">
        <v>40</v>
      </c>
      <c r="H829" s="15" t="s">
        <v>2189</v>
      </c>
      <c r="I829" s="16">
        <v>2</v>
      </c>
      <c r="J829" s="15">
        <v>3</v>
      </c>
      <c r="K829" s="17">
        <f>IF(AND(G829&lt;&gt;"N",R829="N/A"), IF(I829&lt;4, 0, 0.25),IF(I829=1, IF(J829=1,0.25, 0.25), IF(I829&lt;13, 0.25, IF(I829&lt;26, 0.4, IF(I829&lt;51, 0.6, 0.75)))))</f>
        <v>0</v>
      </c>
      <c r="L829" s="16">
        <f>I829-M829</f>
        <v>2</v>
      </c>
      <c r="M829" s="16">
        <f>ROUNDUP(I829*K829,0)</f>
        <v>0</v>
      </c>
      <c r="N829" s="16">
        <f>M829*J829</f>
        <v>0</v>
      </c>
      <c r="O829" s="16">
        <v>0</v>
      </c>
      <c r="P829" s="16">
        <v>0</v>
      </c>
      <c r="Q829" s="16">
        <f>N829-O829-P829</f>
        <v>0</v>
      </c>
      <c r="R829" s="15" t="s">
        <v>75</v>
      </c>
      <c r="S829" s="15">
        <f>IF(R829="N/A", J829-($B$1-F829), J829-($B$1-R829))</f>
        <v>2</v>
      </c>
      <c r="T829" s="16">
        <v>0</v>
      </c>
      <c r="U829" s="16">
        <v>0</v>
      </c>
      <c r="V829" s="16" t="str">
        <f>IF($S829&lt;3, "N/A", $M829)</f>
        <v>N/A</v>
      </c>
      <c r="W829" s="16" t="str">
        <f>IF($S829&lt;4, "N/A", $M829)</f>
        <v>N/A</v>
      </c>
      <c r="X829" s="16" t="str">
        <f>IF($S829&lt;5, "N/A", $M829)</f>
        <v>N/A</v>
      </c>
      <c r="Y829" s="15" t="str">
        <f>IF(SUM(T829:X829)&lt;&gt;Q829, "CHECK", "OK")</f>
        <v>OK</v>
      </c>
      <c r="Z829" s="15" t="str">
        <f>IF(F829=$B$1, "No", IF(S829=1, "Yes", "No"))</f>
        <v>No</v>
      </c>
      <c r="AA829" s="18" t="str">
        <f>IF(C829="DM", "N/A", IF(Z829="No","N/A",VLOOKUP(B829,'Extension List'!$A$3:$R$1972,18,FALSE)))</f>
        <v>N/A</v>
      </c>
      <c r="AB829" s="15" t="str">
        <f>IF(C829="DM", "N/A", IF(Z829="No","N/A",VLOOKUP(B829,'Extension List'!$A$3:$T$1972,20,FALSE)))</f>
        <v>N/A</v>
      </c>
      <c r="AC829" s="15" t="str">
        <f>IF(AA829="N/A", "N/A", 0)</f>
        <v>N/A</v>
      </c>
      <c r="AD829" s="16" t="str">
        <f>IF(AE829="N/A", "N/A", AA829-AE829)</f>
        <v>N/A</v>
      </c>
      <c r="AE829" s="16" t="str">
        <f>IF(AA829="N/A", "N/A", IF(AC829&gt;0, IF(AA829&lt;13, ROUNDUP(0.25*AA829,0), IF(AA829&lt;26, ROUNDUP(0.4*AA829,0), IF(AA829&lt;51, ROUNDUP(0.6*AA829,0), ROUNDUP(0.75*AA829,0)))), "N/A"))</f>
        <v>N/A</v>
      </c>
      <c r="AF829" s="16" t="str">
        <f>IF(AD829="N/A","N/A", (AE829*AC829)+Q829)</f>
        <v>N/A</v>
      </c>
      <c r="AG829" s="16" t="str">
        <f>IF($AF829="N/A", "N/A", "TBC")</f>
        <v>N/A</v>
      </c>
      <c r="AH829" s="16" t="str">
        <f>IF($AF829="N/A", "N/A", "TBC")</f>
        <v>N/A</v>
      </c>
      <c r="AI829" s="16" t="str">
        <f>IF($AF829="N/A","N/A",IF(AC829&gt;1,"TBC","N/A"))</f>
        <v>N/A</v>
      </c>
      <c r="AJ829" s="16" t="str">
        <f>IF($AF829="N/A","N/A",IF(AC829&gt;2,"TBC","N/A"))</f>
        <v>N/A</v>
      </c>
      <c r="AK829" s="16" t="str">
        <f>IF($AF829="N/A","N/A",IF(AC829&gt;3,"TBC","N/A"))</f>
        <v>N/A</v>
      </c>
      <c r="AL829" s="16" t="str">
        <f>IF(AC829="N/A","N/A",IF(AC829&gt;0,IF(SUM(AG829:AK829)&lt;&gt;AF829,"CHECK","OK"),"N/A"))</f>
        <v>N/A</v>
      </c>
      <c r="AM829" s="16">
        <f>IF(AD829="N/A", L829+T829, L829+AG829)</f>
        <v>2</v>
      </c>
      <c r="AN829" s="16">
        <f>IF(AD829="N/A", IF(U829="N/A", "N/A", L829+U829), AD829+AH829)</f>
        <v>2</v>
      </c>
      <c r="AO829" s="16" t="str">
        <f>IF(AD829="N/A", IF(V829="N/A", "N/A", L829+V829), IF(AI829="N/A", "N/A", AD829+AI829))</f>
        <v>N/A</v>
      </c>
      <c r="AP829" s="16" t="str">
        <f>IF(AD829="N/A", IF(W829="N/A", "N/A", L829+W829), IF(AJ829="N/A", "N/A", AD829+AJ829))</f>
        <v>N/A</v>
      </c>
      <c r="AQ829" s="16" t="str">
        <f>IF(AD829="N/A", IF(X829="N/A", "N/A", L829+X829), IF(AK829="N/A", "N/A", AD829+AK829))</f>
        <v>N/A</v>
      </c>
      <c r="AR829" s="15" t="s">
        <v>44</v>
      </c>
      <c r="AS829" s="15" t="s">
        <v>44</v>
      </c>
      <c r="AT829" s="15" t="s">
        <v>44</v>
      </c>
      <c r="AU829" s="15" t="s">
        <v>44</v>
      </c>
      <c r="AV829" s="15" t="s">
        <v>44</v>
      </c>
      <c r="AW829" s="15" t="s">
        <v>44</v>
      </c>
      <c r="AX829" s="15" t="s">
        <v>44</v>
      </c>
      <c r="AY829" s="15" t="s">
        <v>44</v>
      </c>
      <c r="AZ829" s="15" t="s">
        <v>44</v>
      </c>
      <c r="BA829" s="15" t="s">
        <v>44</v>
      </c>
      <c r="BB829" s="15" t="s">
        <v>44</v>
      </c>
      <c r="BC829" s="15" t="s">
        <v>44</v>
      </c>
      <c r="BD829" s="15" t="s">
        <v>44</v>
      </c>
      <c r="BE829" s="15" t="s">
        <v>44</v>
      </c>
      <c r="BF829" s="15" t="s">
        <v>44</v>
      </c>
      <c r="BG829" s="15" t="s">
        <v>44</v>
      </c>
      <c r="BH829" s="15" t="s">
        <v>44</v>
      </c>
      <c r="BI829" s="15"/>
      <c r="BJ829" s="16">
        <f>IF(AR829="R", $CA829, IF(OR(AR829="P", AR829="T", AR829="N"), 0, IF($C829="DM", $T829, IF(OR(AR829="Y", AR829="IR"),$AM829,IF(AR829="C", IF($BI829="Y", IF($AF829="N/A", $Q829, $AF829), IF($AG829="N/A", $T829,$AG829)))))))</f>
        <v>0</v>
      </c>
      <c r="BK829" s="16">
        <f>IF(AS829="R", $CA829, IF(OR(AS829="P", AS829="T", AS829="N"), 0, IF($C829="DM", $T829, IF(OR(AS829="Y", AS829="IR"),$AM829,IF(AS829="C", IF($BI829="Y", IF($AF829="N/A", $Q829, $AF829), IF($AG829="N/A", $T829,$AG829)))))))</f>
        <v>0</v>
      </c>
      <c r="BL829" s="16">
        <f>IF(AT829="R", $CA829, IF(OR(AT829="P", AT829="T", AT829="N"), 0, IF($C829="DM", $T829, IF(OR(AT829="Y", AT829="IR"),$AM829,IF(AT829="C", IF($BI829="Y", IF($AF829="N/A", $Q829, $AF829), IF($AG829="N/A", $T829,$AG829)))))))</f>
        <v>0</v>
      </c>
      <c r="BM829" s="16">
        <f>IF(AU829="R", $CA829, IF(OR(AU829="P", AU829="T", AU829="N"), 0, IF($C829="DM", $T829, IF(OR(AU829="Y", AU829="IR"),$AM829,IF(AU829="C", IF($BI829="Y", IF($AF829="N/A", $Q829, $AF829), IF($AG829="N/A", $T829,$AG829)))))))</f>
        <v>0</v>
      </c>
      <c r="BN829" s="16">
        <f>IF(AV829="R", $CA829, IF(OR(AV829="P", AV829="T", AV829="N"), 0, IF($C829="DM", $T829, IF(OR(AV829="Y", AV829="IR"),$AM829,IF(AV829="C", IF($BI829="Y", IF($AF829="N/A", $Q829, $AF829), IF($AG829="N/A", $T829,$AG829)))))))</f>
        <v>0</v>
      </c>
      <c r="BO829" s="16">
        <f>IF(AW829="R", $CA829, IF(OR(AW829="P", AW829="T", AW829="N"), 0, IF($C829="DM", $T829, IF(OR(AW829="Y", AW829="IR"),$AM829,IF(AW829="C", IF($BI829="Y", IF($AF829="N/A", $Q829, $AF829), IF($AG829="N/A", $T829,$AG829)))))))</f>
        <v>0</v>
      </c>
      <c r="BP829" s="16">
        <f>IF(AX829="R", $CA829, IF(OR(AX829="P", AX829="T", AX829="N"), 0, IF($C829="DM", $T829, IF(OR(AX829="Y", AX829="IR"),$AM829,IF(AX829="C", IF($BI829="Y", IF($AF829="N/A", $Q829, $AF829), IF($AG829="N/A", $T829,$AG829)))))))</f>
        <v>0</v>
      </c>
      <c r="BQ829" s="16">
        <f>IF(AY829="R", $CA829, IF(OR(AY829="P", AY829="T", AY829="N"), 0, IF($C829="DM", $T829, IF(OR(AY829="Y", AY829="IR"),$AM829,IF(AY829="C", IF($BI829="Y", IF($AF829="N/A", $Q829, $AF829), IF($AG829="N/A", $T829,$AG829)))))))</f>
        <v>0</v>
      </c>
      <c r="BR829" s="16">
        <f>IF(AZ829="R", $CA829, IF(OR(AZ829="P", AZ829="T", AZ829="N"), 0, IF($C829="DM", $T829, IF(OR(AZ829="Y", AZ829="IR"),$AM829,IF(AZ829="C", IF($BI829="Y", IF($AF829="N/A", $Q829, $AF829), IF($AG829="N/A", $T829,$AG829)))))))</f>
        <v>0</v>
      </c>
      <c r="BS829" s="16">
        <f>IF(BA829="R", $CA829, IF(OR(BA829="P", BA829="T", BA829="N"), 0, IF($C829="DM", $T829, IF(OR(BA829="Y", BA829="IR"),$AM829,IF(BA829="C", IF($BI829="Y", IF($AF829="N/A", $Q829, $AF829), IF($AG829="N/A", $T829,$AG829)))))))</f>
        <v>0</v>
      </c>
      <c r="BT829" s="16">
        <f>IF(BB829="R", $CA829, IF(OR(BB829="P", BB829="T", BB829="N"), 0, IF($C829="DM", $T829, IF(OR(BB829="Y", BB829="IR"),$AM829,IF(BB829="C", IF($BI829="Y", IF($BA829="C", IF($AF829="N/A", $Q829, $AF829), IF($AF829="N/A", $T829, $AM829)), IF($AG829="N/A", $T829,$AG829)))))))</f>
        <v>0</v>
      </c>
      <c r="BU829" s="16">
        <f>IF(BC829="R", $CA829, IF(OR(BC829="P", BC829="T", BC829="N"), 0, IF($C829="DM", $T829, IF(OR(BC829="Y", BC829="IR"),$AM829,IF(BC829="C", IF($BI829="Y", IF($BA829="C", IF($AF829="N/A", $Q829, $AF829), IF($AF829="N/A", $T829, $AM829)), IF($AG829="N/A", $T829,$AG829)))))))</f>
        <v>0</v>
      </c>
      <c r="BV829" s="16">
        <f>IF(BD829="R", $CA829, IF(OR(BD829="P", BD829="T", BD829="N"), 0, IF($C829="DM", $T829, IF(OR(BD829="Y", BD829="IR"),$AM829,IF(BD829="C", IF($BI829="Y", IF($BA829="C", IF($AF829="N/A", $Q829, $AF829), IF($AF829="N/A", $T829, $AM829)), IF($AG829="N/A", $T829,$AG829)))))))</f>
        <v>0</v>
      </c>
      <c r="BW829" s="16">
        <f>IF(BE829="R", $CA829, IF(OR(BE829="P", BE829="T", BE829="N"), 0, IF($C829="DM", $T829, IF(OR(BE829="Y", BE829="IR"),$AM829,IF(BE829="C", IF($BI829="Y", IF($BA829="C", IF($AF829="N/A", $Q829, $AF829), IF($AF829="N/A", $T829, $AM829)), IF($AG829="N/A", $T829,$AG829)))))))</f>
        <v>0</v>
      </c>
      <c r="BX829" s="16">
        <f>IF(BF829="R", $CA829, IF(OR(BF829="P", BF829="T", BF829="N"), 0, IF($C829="DM", $T829, IF(OR(BF829="Y", BF829="IR"),$AM829,IF(BF829="C", IF($BI829="Y", IF($BA829="C", IF($AF829="N/A", $Q829, $AF829), IF($AF829="N/A", $T829, $AM829)), IF($AG829="N/A", $T829,$AG829)))))))</f>
        <v>0</v>
      </c>
      <c r="BY829" s="16">
        <f>IF(BG829="R", $CA829, IF(OR(BG829="P", BG829="T", BG829="N"), 0, IF($C829="DM", $T829, IF(OR(BG829="Y", BG829="IR"),$AM829,IF(BG829="C", IF($BI829="Y", IF($BA829="C", IF($AF829="N/A", $Q829, $AF829), IF($AF829="N/A", $T829, $AM829)), IF($AG829="N/A", $T829,$AG829)))))))</f>
        <v>0</v>
      </c>
      <c r="BZ829" s="16">
        <f>IF(BH829="R", $CA829, IF(OR(BH829="P", BH829="T", BH829="N"), 0, IF($C829="DM", $T829, IF(OR(BH829="Y", BH829="IR"),$AM829,IF(BH829="C", IF($BI829="Y", IF($BA829="C", IF($AF829="N/A", $Q829, $AF829), IF($AF829="N/A", $T829, $AM829)), IF($AG829="N/A", $T829,$AG829)))))))</f>
        <v>0</v>
      </c>
      <c r="CA829" s="15" t="s">
        <v>75</v>
      </c>
      <c r="CB829" s="16">
        <f>BZ829</f>
        <v>0</v>
      </c>
      <c r="CC829" s="15">
        <f>IF(OR($BH829="T", $BH829="R"), 0, IF($BH829="C", IF($BI829="Y", IF($BA829="C", 0, IF(AF829="N/A", Q829-T829, AF829-AG829)), IF($AF829="N/A", U829, AH829)), AN829))</f>
        <v>0</v>
      </c>
      <c r="CD829" s="15" t="str">
        <f>IF(OR($BH829="T", $BH829="R"), 0, IF($BH829="C", IF($BI829="Y", 0, IF($AF829="N/A", V829, AI829)), AO829))</f>
        <v>N/A</v>
      </c>
      <c r="CE829" s="15" t="str">
        <f>IF(OR($BH829="T", $BH829="R"), 0, IF($BH829="C", IF($BI829="Y", 0, IF($AF829="N/A", W829, AJ829)), AP829))</f>
        <v>N/A</v>
      </c>
      <c r="CF829" s="15" t="str">
        <f>IF(OR($BH829="T", $BH829="R"), 0, IF($BH829="C", IF($BI829="Y", 0, IF($AF829="N/A", X829, AK829)), AQ829))</f>
        <v>N/A</v>
      </c>
      <c r="CG829" t="str">
        <f>IF(AC829="N/A", "S:"&amp;L829&amp;" G:"&amp;M829&amp;" GR:"&amp;Q829, IF(AC829=0, "S:"&amp;L829&amp;" G:"&amp;M829&amp;" GR:"&amp;Q829, "S:"&amp;L829&amp;"/"&amp;AD829&amp;" G:"&amp;AE829&amp;" GR:"&amp;AF829))</f>
        <v>S:2 G:0 GR:0</v>
      </c>
    </row>
    <row r="830" spans="1:85" x14ac:dyDescent="0.25">
      <c r="A830" s="14">
        <v>5705</v>
      </c>
      <c r="B830" s="15" t="s">
        <v>3054</v>
      </c>
      <c r="C830" s="15" t="s">
        <v>65</v>
      </c>
      <c r="D830" s="15" t="s">
        <v>56</v>
      </c>
      <c r="E830" s="15">
        <f>VLOOKUP(B830, 'Rookie Year'!$A$2:$B$55679,2,FALSE)</f>
        <v>2024</v>
      </c>
      <c r="F830" s="15">
        <v>2024</v>
      </c>
      <c r="G830" s="15" t="s">
        <v>40</v>
      </c>
      <c r="H830" s="15" t="s">
        <v>2246</v>
      </c>
      <c r="I830" s="16">
        <v>1</v>
      </c>
      <c r="J830" s="15">
        <v>3</v>
      </c>
      <c r="K830" s="17">
        <f>IF(AND(G830&lt;&gt;"N",R830="N/A"), IF(I830&lt;4, 0, 0.25),IF(I830=1, IF(J830=1,0.25, 0.25), IF(I830&lt;13, 0.25, IF(I830&lt;26, 0.4, IF(I830&lt;51, 0.6, 0.75)))))</f>
        <v>0</v>
      </c>
      <c r="L830" s="16">
        <f>I830-M830</f>
        <v>1</v>
      </c>
      <c r="M830" s="16">
        <f>ROUNDUP(I830*K830,0)</f>
        <v>0</v>
      </c>
      <c r="N830" s="16">
        <f>M830*J830</f>
        <v>0</v>
      </c>
      <c r="O830" s="16">
        <v>0</v>
      </c>
      <c r="P830" s="16">
        <v>0</v>
      </c>
      <c r="Q830" s="16">
        <f>N830-O830-P830</f>
        <v>0</v>
      </c>
      <c r="R830" s="15" t="s">
        <v>75</v>
      </c>
      <c r="S830" s="15">
        <f>IF(R830="N/A", J830-($B$1-F830), J830-($B$1-R830))</f>
        <v>3</v>
      </c>
      <c r="T830" s="16">
        <f>IF($S830&lt;1, "N/A", $M830)</f>
        <v>0</v>
      </c>
      <c r="U830" s="16">
        <f>IF($S830&lt;2, "N/A", $M830)</f>
        <v>0</v>
      </c>
      <c r="V830" s="16">
        <f>IF($S830&lt;3, "N/A", $M830)</f>
        <v>0</v>
      </c>
      <c r="W830" s="16" t="str">
        <f>IF($S830&lt;4, "N/A", $M830)</f>
        <v>N/A</v>
      </c>
      <c r="X830" s="16" t="str">
        <f>IF($S830&lt;5, "N/A", $M830)</f>
        <v>N/A</v>
      </c>
      <c r="Y830" s="15" t="str">
        <f>IF(SUM(T830:X830)&lt;&gt;Q830, "CHECK", "OK")</f>
        <v>OK</v>
      </c>
      <c r="Z830" s="15" t="str">
        <f>IF(F830=$B$1, "No", IF(S830=1, "Yes", "No"))</f>
        <v>No</v>
      </c>
      <c r="AA830" s="18" t="str">
        <f>IF(C830="DM", "N/A", IF(Z830="No","N/A",VLOOKUP(B830,'Extension List'!$A$3:$R$1972,18,FALSE)))</f>
        <v>N/A</v>
      </c>
      <c r="AB830" s="15" t="str">
        <f>IF(C830="DM", "N/A", IF(Z830="No","N/A",VLOOKUP(B830,'Extension List'!$A$3:$T$1972,20,FALSE)))</f>
        <v>N/A</v>
      </c>
      <c r="AC830" s="15" t="str">
        <f>IF(AA830="N/A", "N/A", 0)</f>
        <v>N/A</v>
      </c>
      <c r="AD830" s="16" t="str">
        <f>IF(AE830="N/A", "N/A", AA830-AE830)</f>
        <v>N/A</v>
      </c>
      <c r="AE830" s="16" t="str">
        <f>IF(AA830="N/A", "N/A", IF(AC830&gt;0, IF(AA830&lt;13, ROUNDUP(0.25*AA830,0), IF(AA830&lt;26, ROUNDUP(0.4*AA830,0), IF(AA830&lt;51, ROUNDUP(0.6*AA830,0), ROUNDUP(0.75*AA830,0)))), "N/A"))</f>
        <v>N/A</v>
      </c>
      <c r="AF830" s="16" t="str">
        <f>IF(AD830="N/A","N/A", (AE830*AC830)+Q830)</f>
        <v>N/A</v>
      </c>
      <c r="AG830" s="16" t="str">
        <f>IF($AF830="N/A", "N/A", "TBC")</f>
        <v>N/A</v>
      </c>
      <c r="AH830" s="16" t="str">
        <f>IF($AF830="N/A", "N/A", "TBC")</f>
        <v>N/A</v>
      </c>
      <c r="AI830" s="16" t="str">
        <f>IF($AF830="N/A","N/A",IF(AC830&gt;1,"TBC","N/A"))</f>
        <v>N/A</v>
      </c>
      <c r="AJ830" s="16" t="str">
        <f>IF($AF830="N/A","N/A",IF(AC830&gt;2,"TBC","N/A"))</f>
        <v>N/A</v>
      </c>
      <c r="AK830" s="16" t="str">
        <f>IF($AF830="N/A","N/A",IF(AC830&gt;3,"TBC","N/A"))</f>
        <v>N/A</v>
      </c>
      <c r="AL830" s="16" t="str">
        <f>IF(AC830="N/A","N/A",IF(AC830&gt;0,IF(SUM(AG830:AK830)&lt;&gt;AF830,"CHECK","OK"),"N/A"))</f>
        <v>N/A</v>
      </c>
      <c r="AM830" s="16">
        <f>IF(AD830="N/A", L830+T830, L830+AG830)</f>
        <v>1</v>
      </c>
      <c r="AN830" s="16">
        <f>IF(AD830="N/A", IF(U830="N/A", "N/A", L830+U830), AD830+AH830)</f>
        <v>1</v>
      </c>
      <c r="AO830" s="16">
        <f>IF(AD830="N/A", IF(V830="N/A", "N/A", L830+V830), IF(AI830="N/A", "N/A", AD830+AI830))</f>
        <v>1</v>
      </c>
      <c r="AP830" s="16" t="str">
        <f>IF(AD830="N/A", IF(W830="N/A", "N/A", L830+W830), IF(AJ830="N/A", "N/A", AD830+AJ830))</f>
        <v>N/A</v>
      </c>
      <c r="AQ830" s="16" t="str">
        <f>IF(AD830="N/A", IF(X830="N/A", "N/A", L830+X830), IF(AK830="N/A", "N/A", AD830+AK830))</f>
        <v>N/A</v>
      </c>
      <c r="AR830" s="15" t="s">
        <v>66</v>
      </c>
      <c r="AS830" s="15" t="s">
        <v>66</v>
      </c>
      <c r="AT830" s="15" t="s">
        <v>66</v>
      </c>
      <c r="AU830" s="15" t="s">
        <v>66</v>
      </c>
      <c r="AV830" s="15" t="s">
        <v>66</v>
      </c>
      <c r="AW830" s="15" t="s">
        <v>66</v>
      </c>
      <c r="AX830" s="15" t="s">
        <v>66</v>
      </c>
      <c r="AY830" s="15" t="s">
        <v>66</v>
      </c>
      <c r="AZ830" s="15" t="s">
        <v>66</v>
      </c>
      <c r="BA830" s="15" t="s">
        <v>66</v>
      </c>
      <c r="BB830" s="15" t="s">
        <v>66</v>
      </c>
      <c r="BC830" s="15" t="s">
        <v>66</v>
      </c>
      <c r="BD830" s="15" t="s">
        <v>66</v>
      </c>
      <c r="BE830" s="15" t="s">
        <v>66</v>
      </c>
      <c r="BF830" s="15" t="s">
        <v>66</v>
      </c>
      <c r="BG830" s="15" t="s">
        <v>66</v>
      </c>
      <c r="BH830" s="15" t="s">
        <v>66</v>
      </c>
      <c r="BJ830" s="16">
        <f>IF(AR830="R", $CA830, IF(OR(AR830="P", AR830="T", AR830="N"), 0, IF($C830="DM", $T830, IF(OR(AR830="Y", AR830="IR"),$AM830,IF(AR830="C", IF($BI830="Y", IF($AF830="N/A", $Q830, $AF830), IF($AG830="N/A", $T830,$AG830)))))))</f>
        <v>0</v>
      </c>
      <c r="BK830" s="16">
        <f>IF(AS830="R", $CA830, IF(OR(AS830="P", AS830="T", AS830="N"), 0, IF($C830="DM", $T830, IF(OR(AS830="Y", AS830="IR"),$AM830,IF(AS830="C", IF($BI830="Y", IF($AF830="N/A", $Q830, $AF830), IF($AG830="N/A", $T830,$AG830)))))))</f>
        <v>0</v>
      </c>
      <c r="BL830" s="16">
        <f>IF(AT830="R", $CA830, IF(OR(AT830="P", AT830="T", AT830="N"), 0, IF($C830="DM", $T830, IF(OR(AT830="Y", AT830="IR"),$AM830,IF(AT830="C", IF($BI830="Y", IF($AF830="N/A", $Q830, $AF830), IF($AG830="N/A", $T830,$AG830)))))))</f>
        <v>0</v>
      </c>
      <c r="BM830" s="16">
        <f>IF(AU830="R", $CA830, IF(OR(AU830="P", AU830="T", AU830="N"), 0, IF($C830="DM", $T830, IF(OR(AU830="Y", AU830="IR"),$AM830,IF(AU830="C", IF($BI830="Y", IF($AF830="N/A", $Q830, $AF830), IF($AG830="N/A", $T830,$AG830)))))))</f>
        <v>0</v>
      </c>
      <c r="BN830" s="16">
        <f>IF(AV830="R", $CA830, IF(OR(AV830="P", AV830="T", AV830="N"), 0, IF($C830="DM", $T830, IF(OR(AV830="Y", AV830="IR"),$AM830,IF(AV830="C", IF($BI830="Y", IF($AF830="N/A", $Q830, $AF830), IF($AG830="N/A", $T830,$AG830)))))))</f>
        <v>0</v>
      </c>
      <c r="BO830" s="16">
        <f>IF(AW830="R", $CA830, IF(OR(AW830="P", AW830="T", AW830="N"), 0, IF($C830="DM", $T830, IF(OR(AW830="Y", AW830="IR"),$AM830,IF(AW830="C", IF($BI830="Y", IF($AF830="N/A", $Q830, $AF830), IF($AG830="N/A", $T830,$AG830)))))))</f>
        <v>0</v>
      </c>
      <c r="BP830" s="16">
        <f>IF(AX830="R", $CA830, IF(OR(AX830="P", AX830="T", AX830="N"), 0, IF($C830="DM", $T830, IF(OR(AX830="Y", AX830="IR"),$AM830,IF(AX830="C", IF($BI830="Y", IF($AF830="N/A", $Q830, $AF830), IF($AG830="N/A", $T830,$AG830)))))))</f>
        <v>0</v>
      </c>
      <c r="BQ830" s="16">
        <f>IF(AY830="R", $CA830, IF(OR(AY830="P", AY830="T", AY830="N"), 0, IF($C830="DM", $T830, IF(OR(AY830="Y", AY830="IR"),$AM830,IF(AY830="C", IF($BI830="Y", IF($AF830="N/A", $Q830, $AF830), IF($AG830="N/A", $T830,$AG830)))))))</f>
        <v>0</v>
      </c>
      <c r="BR830" s="16">
        <f>IF(AZ830="R", $CA830, IF(OR(AZ830="P", AZ830="T", AZ830="N"), 0, IF($C830="DM", $T830, IF(OR(AZ830="Y", AZ830="IR"),$AM830,IF(AZ830="C", IF($BI830="Y", IF($AF830="N/A", $Q830, $AF830), IF($AG830="N/A", $T830,$AG830)))))))</f>
        <v>0</v>
      </c>
      <c r="BS830" s="16">
        <f>IF(BA830="R", $CA830, IF(OR(BA830="P", BA830="T", BA830="N"), 0, IF($C830="DM", $T830, IF(OR(BA830="Y", BA830="IR"),$AM830,IF(BA830="C", IF($BI830="Y", IF($AF830="N/A", $Q830, $AF830), IF($AG830="N/A", $T830,$AG830)))))))</f>
        <v>0</v>
      </c>
      <c r="BT830" s="16">
        <f>IF(BB830="R", $CA830, IF(OR(BB830="P", BB830="T", BB830="N"), 0, IF($C830="DM", $T830, IF(OR(BB830="Y", BB830="IR"),$AM830,IF(BB830="C", IF($BI830="Y", IF($BA830="C", IF($AF830="N/A", $Q830, $AF830), IF($AF830="N/A", $T830, $AM830)), IF($AG830="N/A", $T830,$AG830)))))))</f>
        <v>0</v>
      </c>
      <c r="BU830" s="16">
        <f>IF(BC830="R", $CA830, IF(OR(BC830="P", BC830="T", BC830="N"), 0, IF($C830="DM", $T830, IF(OR(BC830="Y", BC830="IR"),$AM830,IF(BC830="C", IF($BI830="Y", IF($BA830="C", IF($AF830="N/A", $Q830, $AF830), IF($AF830="N/A", $T830, $AM830)), IF($AG830="N/A", $T830,$AG830)))))))</f>
        <v>0</v>
      </c>
      <c r="BV830" s="16">
        <f>IF(BD830="R", $CA830, IF(OR(BD830="P", BD830="T", BD830="N"), 0, IF($C830="DM", $T830, IF(OR(BD830="Y", BD830="IR"),$AM830,IF(BD830="C", IF($BI830="Y", IF($BA830="C", IF($AF830="N/A", $Q830, $AF830), IF($AF830="N/A", $T830, $AM830)), IF($AG830="N/A", $T830,$AG830)))))))</f>
        <v>0</v>
      </c>
      <c r="BW830" s="16">
        <f>IF(BE830="R", $CA830, IF(OR(BE830="P", BE830="T", BE830="N"), 0, IF($C830="DM", $T830, IF(OR(BE830="Y", BE830="IR"),$AM830,IF(BE830="C", IF($BI830="Y", IF($BA830="C", IF($AF830="N/A", $Q830, $AF830), IF($AF830="N/A", $T830, $AM830)), IF($AG830="N/A", $T830,$AG830)))))))</f>
        <v>0</v>
      </c>
      <c r="BX830" s="16">
        <f>IF(BF830="R", $CA830, IF(OR(BF830="P", BF830="T", BF830="N"), 0, IF($C830="DM", $T830, IF(OR(BF830="Y", BF830="IR"),$AM830,IF(BF830="C", IF($BI830="Y", IF($BA830="C", IF($AF830="N/A", $Q830, $AF830), IF($AF830="N/A", $T830, $AM830)), IF($AG830="N/A", $T830,$AG830)))))))</f>
        <v>0</v>
      </c>
      <c r="BY830" s="16">
        <f>IF(BG830="R", $CA830, IF(OR(BG830="P", BG830="T", BG830="N"), 0, IF($C830="DM", $T830, IF(OR(BG830="Y", BG830="IR"),$AM830,IF(BG830="C", IF($BI830="Y", IF($BA830="C", IF($AF830="N/A", $Q830, $AF830), IF($AF830="N/A", $T830, $AM830)), IF($AG830="N/A", $T830,$AG830)))))))</f>
        <v>0</v>
      </c>
      <c r="BZ830" s="16">
        <f>IF(BH830="R", $CA830, IF(OR(BH830="P", BH830="T", BH830="N"), 0, IF($C830="DM", $T830, IF(OR(BH830="Y", BH830="IR"),$AM830,IF(BH830="C", IF($BI830="Y", IF($BA830="C", IF($AF830="N/A", $Q830, $AF830), IF($AF830="N/A", $T830, $AM830)), IF($AG830="N/A", $T830,$AG830)))))))</f>
        <v>0</v>
      </c>
      <c r="CA830" s="15" t="s">
        <v>75</v>
      </c>
      <c r="CB830" s="16">
        <f>BZ830</f>
        <v>0</v>
      </c>
      <c r="CC830" s="15">
        <f>IF(OR($BH830="T", $BH830="R"), 0, IF($BH830="C", IF($BI830="Y", IF($BA830="C", 0, IF(AF830="N/A", Q830-T830, AF830-AG830)), IF($AF830="N/A", U830, AH830)), AN830))</f>
        <v>1</v>
      </c>
      <c r="CD830" s="15">
        <f>IF(OR($BH830="T", $BH830="R"), 0, IF($BH830="C", IF($BI830="Y", 0, IF($AF830="N/A", V830, AI830)), AO830))</f>
        <v>1</v>
      </c>
      <c r="CE830" s="15" t="str">
        <f>IF(OR($BH830="T", $BH830="R"), 0, IF($BH830="C", IF($BI830="Y", 0, IF($AF830="N/A", W830, AJ830)), AP830))</f>
        <v>N/A</v>
      </c>
      <c r="CF830" s="15" t="str">
        <f>IF(OR($BH830="T", $BH830="R"), 0, IF($BH830="C", IF($BI830="Y", 0, IF($AF830="N/A", X830, AK830)), AQ830))</f>
        <v>N/A</v>
      </c>
      <c r="CG830" t="str">
        <f>IF(AC830="N/A", "S:"&amp;L830&amp;" G:"&amp;M830&amp;" GR:"&amp;Q830, IF(AC830=0, "S:"&amp;L830&amp;" G:"&amp;M830&amp;" GR:"&amp;Q830, "S:"&amp;L830&amp;"/"&amp;AD830&amp;" G:"&amp;AE830&amp;" GR:"&amp;AF830))</f>
        <v>S:1 G:0 GR:0</v>
      </c>
    </row>
    <row r="831" spans="1:85" x14ac:dyDescent="0.25">
      <c r="A831" s="14">
        <v>5564</v>
      </c>
      <c r="B831" s="15" t="s">
        <v>1899</v>
      </c>
      <c r="C831" s="15" t="s">
        <v>65</v>
      </c>
      <c r="D831" s="15" t="s">
        <v>56</v>
      </c>
      <c r="E831" s="15">
        <f>VLOOKUP(B831, 'Rookie Year'!$A$2:$B$55679,2,FALSE)</f>
        <v>2017</v>
      </c>
      <c r="F831" s="15">
        <v>2024</v>
      </c>
      <c r="G831" s="15" t="s">
        <v>42</v>
      </c>
      <c r="H831" s="15" t="s">
        <v>1928</v>
      </c>
      <c r="I831" s="16">
        <v>1</v>
      </c>
      <c r="J831" s="15">
        <v>1</v>
      </c>
      <c r="K831" s="17">
        <f>IF(AND(G831&lt;&gt;"N",R831="N/A"), IF(I831&lt;4, 0, 0.25),IF(I831=1, IF(J831=1,0.25, 0.25), IF(I831&lt;13, 0.25, IF(I831&lt;26, 0.4, IF(I831&lt;51, 0.6, 0.75)))))</f>
        <v>0.25</v>
      </c>
      <c r="L831" s="16">
        <f>I831-M831</f>
        <v>0</v>
      </c>
      <c r="M831" s="16">
        <f>ROUNDUP(I831*K831,0)</f>
        <v>1</v>
      </c>
      <c r="N831" s="16">
        <f>M831*J831</f>
        <v>1</v>
      </c>
      <c r="O831" s="16">
        <v>0</v>
      </c>
      <c r="P831" s="16">
        <v>0</v>
      </c>
      <c r="Q831" s="16">
        <f>N831-O831-P831</f>
        <v>1</v>
      </c>
      <c r="R831" s="15" t="s">
        <v>75</v>
      </c>
      <c r="S831" s="15">
        <f>IF(R831="N/A", J831-($B$1-F831), J831-($B$1-R831))</f>
        <v>1</v>
      </c>
      <c r="T831" s="16">
        <f>IF($S831&lt;1, "N/A", $M831)</f>
        <v>1</v>
      </c>
      <c r="U831" s="16" t="str">
        <f>IF($S831&lt;2, "N/A", $M831)</f>
        <v>N/A</v>
      </c>
      <c r="V831" s="16" t="str">
        <f>IF($S831&lt;3, "N/A", $M831)</f>
        <v>N/A</v>
      </c>
      <c r="W831" s="16" t="str">
        <f>IF($S831&lt;4, "N/A", $M831)</f>
        <v>N/A</v>
      </c>
      <c r="X831" s="16" t="str">
        <f>IF($S831&lt;5, "N/A", $M831)</f>
        <v>N/A</v>
      </c>
      <c r="Y831" s="15" t="str">
        <f>IF(SUM(T831:X831)&lt;&gt;Q831, "CHECK", "OK")</f>
        <v>OK</v>
      </c>
      <c r="Z831" s="15" t="str">
        <f>IF(F831=$B$1, "No", IF(S831=1, "Yes", "No"))</f>
        <v>No</v>
      </c>
      <c r="AA831" s="18" t="str">
        <f>IF(C831="DM", "N/A", IF(Z831="No","N/A",VLOOKUP(B831,'Extension List'!$A$3:$R$1972,18,FALSE)))</f>
        <v>N/A</v>
      </c>
      <c r="AB831" s="15" t="str">
        <f>IF(C831="DM", "N/A", IF(Z831="No","N/A",VLOOKUP(B831,'Extension List'!$A$3:$T$1972,20,FALSE)))</f>
        <v>N/A</v>
      </c>
      <c r="AC831" s="15" t="str">
        <f>IF(AA831="N/A", "N/A", 0)</f>
        <v>N/A</v>
      </c>
      <c r="AD831" s="16" t="str">
        <f>IF(AE831="N/A", "N/A", AA831-AE831)</f>
        <v>N/A</v>
      </c>
      <c r="AE831" s="16" t="str">
        <f>IF(AA831="N/A", "N/A", IF(AC831&gt;0, IF(AA831&lt;13, ROUNDUP(0.25*AA831,0), IF(AA831&lt;26, ROUNDUP(0.4*AA831,0), IF(AA831&lt;51, ROUNDUP(0.6*AA831,0), ROUNDUP(0.75*AA831,0)))), "N/A"))</f>
        <v>N/A</v>
      </c>
      <c r="AF831" s="16" t="str">
        <f>IF(AD831="N/A","N/A", (AE831*AC831)+Q831)</f>
        <v>N/A</v>
      </c>
      <c r="AG831" s="16" t="str">
        <f>IF($AF831="N/A", "N/A", "TBC")</f>
        <v>N/A</v>
      </c>
      <c r="AH831" s="16" t="str">
        <f>IF($AF831="N/A", "N/A", "TBC")</f>
        <v>N/A</v>
      </c>
      <c r="AI831" s="16" t="str">
        <f>IF($AF831="N/A","N/A",IF(AC831&gt;1,"TBC","N/A"))</f>
        <v>N/A</v>
      </c>
      <c r="AJ831" s="16" t="str">
        <f>IF($AF831="N/A","N/A",IF(AC831&gt;2,"TBC","N/A"))</f>
        <v>N/A</v>
      </c>
      <c r="AK831" s="16" t="str">
        <f>IF($AF831="N/A","N/A",IF(AC831&gt;3,"TBC","N/A"))</f>
        <v>N/A</v>
      </c>
      <c r="AL831" s="16" t="str">
        <f>IF(AC831="N/A","N/A",IF(AC831&gt;0,IF(SUM(AG831:AK831)&lt;&gt;AF831,"CHECK","OK"),"N/A"))</f>
        <v>N/A</v>
      </c>
      <c r="AM831" s="16">
        <f>IF(AD831="N/A", L831+T831, L831+AG831)</f>
        <v>1</v>
      </c>
      <c r="AN831" s="16" t="str">
        <f>IF(AD831="N/A", IF(U831="N/A", "N/A", L831+U831), AD831+AH831)</f>
        <v>N/A</v>
      </c>
      <c r="AO831" s="16" t="str">
        <f>IF(AD831="N/A", IF(V831="N/A", "N/A", L831+V831), IF(AI831="N/A", "N/A", AD831+AI831))</f>
        <v>N/A</v>
      </c>
      <c r="AP831" s="16" t="str">
        <f>IF(AD831="N/A", IF(W831="N/A", "N/A", L831+W831), IF(AJ831="N/A", "N/A", AD831+AJ831))</f>
        <v>N/A</v>
      </c>
      <c r="AQ831" s="16" t="str">
        <f>IF(AD831="N/A", IF(X831="N/A", "N/A", L831+X831), IF(AK831="N/A", "N/A", AD831+AK831))</f>
        <v>N/A</v>
      </c>
      <c r="AR831" s="15" t="s">
        <v>40</v>
      </c>
      <c r="AS831" s="15" t="s">
        <v>40</v>
      </c>
      <c r="AT831" s="15" t="s">
        <v>40</v>
      </c>
      <c r="AU831" s="15" t="s">
        <v>40</v>
      </c>
      <c r="AV831" s="15" t="s">
        <v>40</v>
      </c>
      <c r="AW831" s="15" t="s">
        <v>40</v>
      </c>
      <c r="AX831" s="15" t="s">
        <v>40</v>
      </c>
      <c r="AY831" s="15" t="s">
        <v>40</v>
      </c>
      <c r="AZ831" s="15" t="s">
        <v>40</v>
      </c>
      <c r="BA831" s="15" t="s">
        <v>40</v>
      </c>
      <c r="BB831" s="15" t="s">
        <v>40</v>
      </c>
      <c r="BC831" s="15" t="s">
        <v>40</v>
      </c>
      <c r="BD831" s="15" t="s">
        <v>40</v>
      </c>
      <c r="BE831" s="15" t="s">
        <v>40</v>
      </c>
      <c r="BF831" s="15" t="s">
        <v>40</v>
      </c>
      <c r="BG831" s="15" t="s">
        <v>40</v>
      </c>
      <c r="BH831" s="15" t="s">
        <v>40</v>
      </c>
      <c r="BJ831" s="16">
        <f>IF(AR831="R", $CA831, IF(OR(AR831="P", AR831="T", AR831="N"), 0, IF($C831="DM", $T831, IF(OR(AR831="Y", AR831="IR"),$AM831,IF(AR831="C", IF($BI831="Y", IF($AF831="N/A", $Q831, $AF831), IF($AG831="N/A", $T831,$AG831)))))))</f>
        <v>1</v>
      </c>
      <c r="BK831" s="16">
        <f>IF(AS831="R", $CA831, IF(OR(AS831="P", AS831="T", AS831="N"), 0, IF($C831="DM", $T831, IF(OR(AS831="Y", AS831="IR"),$AM831,IF(AS831="C", IF($BI831="Y", IF($AF831="N/A", $Q831, $AF831), IF($AG831="N/A", $T831,$AG831)))))))</f>
        <v>1</v>
      </c>
      <c r="BL831" s="16">
        <f>IF(AT831="R", $CA831, IF(OR(AT831="P", AT831="T", AT831="N"), 0, IF($C831="DM", $T831, IF(OR(AT831="Y", AT831="IR"),$AM831,IF(AT831="C", IF($BI831="Y", IF($AF831="N/A", $Q831, $AF831), IF($AG831="N/A", $T831,$AG831)))))))</f>
        <v>1</v>
      </c>
      <c r="BM831" s="16">
        <f>IF(AU831="R", $CA831, IF(OR(AU831="P", AU831="T", AU831="N"), 0, IF($C831="DM", $T831, IF(OR(AU831="Y", AU831="IR"),$AM831,IF(AU831="C", IF($BI831="Y", IF($AF831="N/A", $Q831, $AF831), IF($AG831="N/A", $T831,$AG831)))))))</f>
        <v>1</v>
      </c>
      <c r="BN831" s="16">
        <f>IF(AV831="R", $CA831, IF(OR(AV831="P", AV831="T", AV831="N"), 0, IF($C831="DM", $T831, IF(OR(AV831="Y", AV831="IR"),$AM831,IF(AV831="C", IF($BI831="Y", IF($AF831="N/A", $Q831, $AF831), IF($AG831="N/A", $T831,$AG831)))))))</f>
        <v>1</v>
      </c>
      <c r="BO831" s="16">
        <f>IF(AW831="R", $CA831, IF(OR(AW831="P", AW831="T", AW831="N"), 0, IF($C831="DM", $T831, IF(OR(AW831="Y", AW831="IR"),$AM831,IF(AW831="C", IF($BI831="Y", IF($AF831="N/A", $Q831, $AF831), IF($AG831="N/A", $T831,$AG831)))))))</f>
        <v>1</v>
      </c>
      <c r="BP831" s="16">
        <f>IF(AX831="R", $CA831, IF(OR(AX831="P", AX831="T", AX831="N"), 0, IF($C831="DM", $T831, IF(OR(AX831="Y", AX831="IR"),$AM831,IF(AX831="C", IF($BI831="Y", IF($AF831="N/A", $Q831, $AF831), IF($AG831="N/A", $T831,$AG831)))))))</f>
        <v>1</v>
      </c>
      <c r="BQ831" s="16">
        <f>IF(AY831="R", $CA831, IF(OR(AY831="P", AY831="T", AY831="N"), 0, IF($C831="DM", $T831, IF(OR(AY831="Y", AY831="IR"),$AM831,IF(AY831="C", IF($BI831="Y", IF($AF831="N/A", $Q831, $AF831), IF($AG831="N/A", $T831,$AG831)))))))</f>
        <v>1</v>
      </c>
      <c r="BR831" s="16">
        <f>IF(AZ831="R", $CA831, IF(OR(AZ831="P", AZ831="T", AZ831="N"), 0, IF($C831="DM", $T831, IF(OR(AZ831="Y", AZ831="IR"),$AM831,IF(AZ831="C", IF($BI831="Y", IF($AF831="N/A", $Q831, $AF831), IF($AG831="N/A", $T831,$AG831)))))))</f>
        <v>1</v>
      </c>
      <c r="BS831" s="16">
        <f>IF(BA831="R", $CA831, IF(OR(BA831="P", BA831="T", BA831="N"), 0, IF($C831="DM", $T831, IF(OR(BA831="Y", BA831="IR"),$AM831,IF(BA831="C", IF($BI831="Y", IF($AF831="N/A", $Q831, $AF831), IF($AG831="N/A", $T831,$AG831)))))))</f>
        <v>1</v>
      </c>
      <c r="BT831" s="16">
        <f>IF(BB831="R", $CA831, IF(OR(BB831="P", BB831="T", BB831="N"), 0, IF($C831="DM", $T831, IF(OR(BB831="Y", BB831="IR"),$AM831,IF(BB831="C", IF($BI831="Y", IF($BA831="C", IF($AF831="N/A", $Q831, $AF831), IF($AF831="N/A", $T831, $AM831)), IF($AG831="N/A", $T831,$AG831)))))))</f>
        <v>1</v>
      </c>
      <c r="BU831" s="16">
        <f>IF(BC831="R", $CA831, IF(OR(BC831="P", BC831="T", BC831="N"), 0, IF($C831="DM", $T831, IF(OR(BC831="Y", BC831="IR"),$AM831,IF(BC831="C", IF($BI831="Y", IF($BA831="C", IF($AF831="N/A", $Q831, $AF831), IF($AF831="N/A", $T831, $AM831)), IF($AG831="N/A", $T831,$AG831)))))))</f>
        <v>1</v>
      </c>
      <c r="BV831" s="16">
        <f>IF(BD831="R", $CA831, IF(OR(BD831="P", BD831="T", BD831="N"), 0, IF($C831="DM", $T831, IF(OR(BD831="Y", BD831="IR"),$AM831,IF(BD831="C", IF($BI831="Y", IF($BA831="C", IF($AF831="N/A", $Q831, $AF831), IF($AF831="N/A", $T831, $AM831)), IF($AG831="N/A", $T831,$AG831)))))))</f>
        <v>1</v>
      </c>
      <c r="BW831" s="16">
        <f>IF(BE831="R", $CA831, IF(OR(BE831="P", BE831="T", BE831="N"), 0, IF($C831="DM", $T831, IF(OR(BE831="Y", BE831="IR"),$AM831,IF(BE831="C", IF($BI831="Y", IF($BA831="C", IF($AF831="N/A", $Q831, $AF831), IF($AF831="N/A", $T831, $AM831)), IF($AG831="N/A", $T831,$AG831)))))))</f>
        <v>1</v>
      </c>
      <c r="BX831" s="16">
        <f>IF(BF831="R", $CA831, IF(OR(BF831="P", BF831="T", BF831="N"), 0, IF($C831="DM", $T831, IF(OR(BF831="Y", BF831="IR"),$AM831,IF(BF831="C", IF($BI831="Y", IF($BA831="C", IF($AF831="N/A", $Q831, $AF831), IF($AF831="N/A", $T831, $AM831)), IF($AG831="N/A", $T831,$AG831)))))))</f>
        <v>1</v>
      </c>
      <c r="BY831" s="16">
        <f>IF(BG831="R", $CA831, IF(OR(BG831="P", BG831="T", BG831="N"), 0, IF($C831="DM", $T831, IF(OR(BG831="Y", BG831="IR"),$AM831,IF(BG831="C", IF($BI831="Y", IF($BA831="C", IF($AF831="N/A", $Q831, $AF831), IF($AF831="N/A", $T831, $AM831)), IF($AG831="N/A", $T831,$AG831)))))))</f>
        <v>1</v>
      </c>
      <c r="BZ831" s="16">
        <f>IF(BH831="R", $CA831, IF(OR(BH831="P", BH831="T", BH831="N"), 0, IF($C831="DM", $T831, IF(OR(BH831="Y", BH831="IR"),$AM831,IF(BH831="C", IF($BI831="Y", IF($BA831="C", IF($AF831="N/A", $Q831, $AF831), IF($AF831="N/A", $T831, $AM831)), IF($AG831="N/A", $T831,$AG831)))))))</f>
        <v>1</v>
      </c>
      <c r="CA831" s="15" t="s">
        <v>75</v>
      </c>
      <c r="CB831" s="16">
        <f>BZ831</f>
        <v>1</v>
      </c>
      <c r="CC831" s="15" t="str">
        <f>IF(OR($BH831="T", $BH831="R"), 0, IF($BH831="C", IF($BI831="Y", IF($BA831="C", 0, IF(AF831="N/A", Q831-T831, AF831-AG831)), IF($AF831="N/A", U831, AH831)), AN831))</f>
        <v>N/A</v>
      </c>
      <c r="CD831" s="15" t="str">
        <f>IF(OR($BH831="T", $BH831="R"), 0, IF($BH831="C", IF($BI831="Y", 0, IF($AF831="N/A", V831, AI831)), AO831))</f>
        <v>N/A</v>
      </c>
      <c r="CE831" s="15" t="str">
        <f>IF(OR($BH831="T", $BH831="R"), 0, IF($BH831="C", IF($BI831="Y", 0, IF($AF831="N/A", W831, AJ831)), AP831))</f>
        <v>N/A</v>
      </c>
      <c r="CF831" s="15" t="str">
        <f>IF(OR($BH831="T", $BH831="R"), 0, IF($BH831="C", IF($BI831="Y", 0, IF($AF831="N/A", X831, AK831)), AQ831))</f>
        <v>N/A</v>
      </c>
      <c r="CG831" t="str">
        <f>IF(AC831="N/A", "S:"&amp;L831&amp;" G:"&amp;M831&amp;" GR:"&amp;Q831, IF(AC831=0, "S:"&amp;L831&amp;" G:"&amp;M831&amp;" GR:"&amp;Q831, "S:"&amp;L831&amp;"/"&amp;AD831&amp;" G:"&amp;AE831&amp;" GR:"&amp;AF831))</f>
        <v>S:0 G:1 GR:1</v>
      </c>
    </row>
    <row r="832" spans="1:85" x14ac:dyDescent="0.25">
      <c r="A832" s="14">
        <v>5565</v>
      </c>
      <c r="B832" s="15" t="s">
        <v>2482</v>
      </c>
      <c r="C832" s="15" t="s">
        <v>66</v>
      </c>
      <c r="D832" s="15" t="s">
        <v>56</v>
      </c>
      <c r="E832" s="15">
        <f>VLOOKUP(B832, 'Rookie Year'!$A$2:$B$55679,2,FALSE)</f>
        <v>2019</v>
      </c>
      <c r="F832" s="15">
        <v>2024</v>
      </c>
      <c r="G832" s="15" t="s">
        <v>42</v>
      </c>
      <c r="H832" s="15" t="s">
        <v>1928</v>
      </c>
      <c r="I832" s="16">
        <v>1</v>
      </c>
      <c r="J832" s="15">
        <v>1</v>
      </c>
      <c r="K832" s="17">
        <f>IF(AND(G832&lt;&gt;"N",R832="N/A"), IF(I832&lt;4, 0, 0.25),IF(I832=1, IF(J832=1,0.25, 0.25), IF(I832&lt;13, 0.25, IF(I832&lt;26, 0.4, IF(I832&lt;51, 0.6, 0.75)))))</f>
        <v>0.25</v>
      </c>
      <c r="L832" s="16">
        <f>I832-M832</f>
        <v>0</v>
      </c>
      <c r="M832" s="16">
        <f>ROUNDUP(I832*K832,0)</f>
        <v>1</v>
      </c>
      <c r="N832" s="16">
        <f>M832*J832</f>
        <v>1</v>
      </c>
      <c r="O832" s="16">
        <v>0</v>
      </c>
      <c r="P832" s="16">
        <v>0</v>
      </c>
      <c r="Q832" s="16">
        <f>N832-O832-P832</f>
        <v>1</v>
      </c>
      <c r="R832" s="15" t="s">
        <v>75</v>
      </c>
      <c r="S832" s="15">
        <f>IF(R832="N/A", J832-($B$1-F832), J832-($B$1-R832))</f>
        <v>1</v>
      </c>
      <c r="T832" s="16">
        <f>IF($S832&lt;1, "N/A", $M832)</f>
        <v>1</v>
      </c>
      <c r="U832" s="16" t="str">
        <f>IF($S832&lt;2, "N/A", $M832)</f>
        <v>N/A</v>
      </c>
      <c r="V832" s="16" t="str">
        <f>IF($S832&lt;3, "N/A", $M832)</f>
        <v>N/A</v>
      </c>
      <c r="W832" s="16" t="str">
        <f>IF($S832&lt;4, "N/A", $M832)</f>
        <v>N/A</v>
      </c>
      <c r="X832" s="16" t="str">
        <f>IF($S832&lt;5, "N/A", $M832)</f>
        <v>N/A</v>
      </c>
      <c r="Y832" s="15" t="str">
        <f>IF(SUM(T832:X832)&lt;&gt;Q832, "CHECK", "OK")</f>
        <v>OK</v>
      </c>
      <c r="Z832" s="15" t="str">
        <f>IF(F832=$B$1, "No", IF(S832=1, "Yes", "No"))</f>
        <v>No</v>
      </c>
      <c r="AA832" s="18" t="str">
        <f>IF(C832="DM", "N/A", IF(Z832="No","N/A",VLOOKUP(B832,'Extension List'!$A$3:$R$1972,18,FALSE)))</f>
        <v>N/A</v>
      </c>
      <c r="AB832" s="15" t="str">
        <f>IF(C832="DM", "N/A", IF(Z832="No","N/A",VLOOKUP(B832,'Extension List'!$A$3:$T$1972,20,FALSE)))</f>
        <v>N/A</v>
      </c>
      <c r="AC832" s="15" t="str">
        <f>IF(AA832="N/A", "N/A", 0)</f>
        <v>N/A</v>
      </c>
      <c r="AD832" s="16" t="str">
        <f>IF(AE832="N/A", "N/A", AA832-AE832)</f>
        <v>N/A</v>
      </c>
      <c r="AE832" s="16" t="str">
        <f>IF(AA832="N/A", "N/A", IF(AC832&gt;0, IF(AA832&lt;13, ROUNDUP(0.25*AA832,0), IF(AA832&lt;26, ROUNDUP(0.4*AA832,0), IF(AA832&lt;51, ROUNDUP(0.6*AA832,0), ROUNDUP(0.75*AA832,0)))), "N/A"))</f>
        <v>N/A</v>
      </c>
      <c r="AF832" s="16" t="str">
        <f>IF(AD832="N/A","N/A", (AE832*AC832)+Q832)</f>
        <v>N/A</v>
      </c>
      <c r="AG832" s="16" t="str">
        <f>IF($AF832="N/A", "N/A", "TBC")</f>
        <v>N/A</v>
      </c>
      <c r="AH832" s="16" t="str">
        <f>IF($AF832="N/A", "N/A", "TBC")</f>
        <v>N/A</v>
      </c>
      <c r="AI832" s="16" t="str">
        <f>IF($AF832="N/A","N/A",IF(AC832&gt;1,"TBC","N/A"))</f>
        <v>N/A</v>
      </c>
      <c r="AJ832" s="16" t="str">
        <f>IF($AF832="N/A","N/A",IF(AC832&gt;2,"TBC","N/A"))</f>
        <v>N/A</v>
      </c>
      <c r="AK832" s="16" t="str">
        <f>IF($AF832="N/A","N/A",IF(AC832&gt;3,"TBC","N/A"))</f>
        <v>N/A</v>
      </c>
      <c r="AL832" s="16" t="str">
        <f>IF(AC832="N/A","N/A",IF(AC832&gt;0,IF(SUM(AG832:AK832)&lt;&gt;AF832,"CHECK","OK"),"N/A"))</f>
        <v>N/A</v>
      </c>
      <c r="AM832" s="16">
        <f>IF(AD832="N/A", L832+T832, L832+AG832)</f>
        <v>1</v>
      </c>
      <c r="AN832" s="16" t="str">
        <f>IF(AD832="N/A", IF(U832="N/A", "N/A", L832+U832), AD832+AH832)</f>
        <v>N/A</v>
      </c>
      <c r="AO832" s="16" t="str">
        <f>IF(AD832="N/A", IF(V832="N/A", "N/A", L832+V832), IF(AI832="N/A", "N/A", AD832+AI832))</f>
        <v>N/A</v>
      </c>
      <c r="AP832" s="16" t="str">
        <f>IF(AD832="N/A", IF(W832="N/A", "N/A", L832+W832), IF(AJ832="N/A", "N/A", AD832+AJ832))</f>
        <v>N/A</v>
      </c>
      <c r="AQ832" s="16" t="str">
        <f>IF(AD832="N/A", IF(X832="N/A", "N/A", L832+X832), IF(AK832="N/A", "N/A", AD832+AK832))</f>
        <v>N/A</v>
      </c>
      <c r="AR832" s="15" t="s">
        <v>40</v>
      </c>
      <c r="AS832" s="15" t="s">
        <v>40</v>
      </c>
      <c r="AT832" s="15" t="s">
        <v>40</v>
      </c>
      <c r="AU832" s="15" t="s">
        <v>40</v>
      </c>
      <c r="AV832" s="15" t="s">
        <v>40</v>
      </c>
      <c r="AW832" s="15" t="s">
        <v>40</v>
      </c>
      <c r="AX832" s="15" t="s">
        <v>40</v>
      </c>
      <c r="AY832" s="15" t="s">
        <v>40</v>
      </c>
      <c r="AZ832" s="15" t="s">
        <v>44</v>
      </c>
      <c r="BA832" s="15" t="s">
        <v>44</v>
      </c>
      <c r="BB832" s="15" t="s">
        <v>44</v>
      </c>
      <c r="BC832" s="15" t="s">
        <v>44</v>
      </c>
      <c r="BD832" s="15" t="s">
        <v>44</v>
      </c>
      <c r="BE832" s="15" t="s">
        <v>44</v>
      </c>
      <c r="BF832" s="15" t="s">
        <v>44</v>
      </c>
      <c r="BG832" s="15" t="s">
        <v>44</v>
      </c>
      <c r="BH832" s="15" t="s">
        <v>44</v>
      </c>
      <c r="BJ832" s="16">
        <f>IF(AR832="R", $CA832, IF(OR(AR832="P", AR832="T", AR832="N"), 0, IF($C832="DM", $T832, IF(OR(AR832="Y", AR832="IR"),$AM832,IF(AR832="C", IF($BI832="Y", IF($AF832="N/A", $Q832, $AF832), IF($AG832="N/A", $T832,$AG832)))))))</f>
        <v>1</v>
      </c>
      <c r="BK832" s="16">
        <f>IF(AS832="R", $CA832, IF(OR(AS832="P", AS832="T", AS832="N"), 0, IF($C832="DM", $T832, IF(OR(AS832="Y", AS832="IR"),$AM832,IF(AS832="C", IF($BI832="Y", IF($AF832="N/A", $Q832, $AF832), IF($AG832="N/A", $T832,$AG832)))))))</f>
        <v>1</v>
      </c>
      <c r="BL832" s="16">
        <f>IF(AT832="R", $CA832, IF(OR(AT832="P", AT832="T", AT832="N"), 0, IF($C832="DM", $T832, IF(OR(AT832="Y", AT832="IR"),$AM832,IF(AT832="C", IF($BI832="Y", IF($AF832="N/A", $Q832, $AF832), IF($AG832="N/A", $T832,$AG832)))))))</f>
        <v>1</v>
      </c>
      <c r="BM832" s="16">
        <f>IF(AU832="R", $CA832, IF(OR(AU832="P", AU832="T", AU832="N"), 0, IF($C832="DM", $T832, IF(OR(AU832="Y", AU832="IR"),$AM832,IF(AU832="C", IF($BI832="Y", IF($AF832="N/A", $Q832, $AF832), IF($AG832="N/A", $T832,$AG832)))))))</f>
        <v>1</v>
      </c>
      <c r="BN832" s="16">
        <f>IF(AV832="R", $CA832, IF(OR(AV832="P", AV832="T", AV832="N"), 0, IF($C832="DM", $T832, IF(OR(AV832="Y", AV832="IR"),$AM832,IF(AV832="C", IF($BI832="Y", IF($AF832="N/A", $Q832, $AF832), IF($AG832="N/A", $T832,$AG832)))))))</f>
        <v>1</v>
      </c>
      <c r="BO832" s="16">
        <f>IF(AW832="R", $CA832, IF(OR(AW832="P", AW832="T", AW832="N"), 0, IF($C832="DM", $T832, IF(OR(AW832="Y", AW832="IR"),$AM832,IF(AW832="C", IF($BI832="Y", IF($AF832="N/A", $Q832, $AF832), IF($AG832="N/A", $T832,$AG832)))))))</f>
        <v>1</v>
      </c>
      <c r="BP832" s="16">
        <f>IF(AX832="R", $CA832, IF(OR(AX832="P", AX832="T", AX832="N"), 0, IF($C832="DM", $T832, IF(OR(AX832="Y", AX832="IR"),$AM832,IF(AX832="C", IF($BI832="Y", IF($AF832="N/A", $Q832, $AF832), IF($AG832="N/A", $T832,$AG832)))))))</f>
        <v>1</v>
      </c>
      <c r="BQ832" s="16">
        <f>IF(AY832="R", $CA832, IF(OR(AY832="P", AY832="T", AY832="N"), 0, IF($C832="DM", $T832, IF(OR(AY832="Y", AY832="IR"),$AM832,IF(AY832="C", IF($BI832="Y", IF($AF832="N/A", $Q832, $AF832), IF($AG832="N/A", $T832,$AG832)))))))</f>
        <v>1</v>
      </c>
      <c r="BR832" s="16">
        <f>IF(AZ832="R", $CA832, IF(OR(AZ832="P", AZ832="T", AZ832="N"), 0, IF($C832="DM", $T832, IF(OR(AZ832="Y", AZ832="IR"),$AM832,IF(AZ832="C", IF($BI832="Y", IF($AF832="N/A", $Q832, $AF832), IF($AG832="N/A", $T832,$AG832)))))))</f>
        <v>1</v>
      </c>
      <c r="BS832" s="16">
        <f>IF(BA832="R", $CA832, IF(OR(BA832="P", BA832="T", BA832="N"), 0, IF($C832="DM", $T832, IF(OR(BA832="Y", BA832="IR"),$AM832,IF(BA832="C", IF($BI832="Y", IF($AF832="N/A", $Q832, $AF832), IF($AG832="N/A", $T832,$AG832)))))))</f>
        <v>1</v>
      </c>
      <c r="BT832" s="16">
        <f>IF(BB832="R", $CA832, IF(OR(BB832="P", BB832="T", BB832="N"), 0, IF($C832="DM", $T832, IF(OR(BB832="Y", BB832="IR"),$AM832,IF(BB832="C", IF($BI832="Y", IF($BA832="C", IF($AF832="N/A", $Q832, $AF832), IF($AF832="N/A", $T832, $AM832)), IF($AG832="N/A", $T832,$AG832)))))))</f>
        <v>1</v>
      </c>
      <c r="BU832" s="16">
        <f>IF(BC832="R", $CA832, IF(OR(BC832="P", BC832="T", BC832="N"), 0, IF($C832="DM", $T832, IF(OR(BC832="Y", BC832="IR"),$AM832,IF(BC832="C", IF($BI832="Y", IF($BA832="C", IF($AF832="N/A", $Q832, $AF832), IF($AF832="N/A", $T832, $AM832)), IF($AG832="N/A", $T832,$AG832)))))))</f>
        <v>1</v>
      </c>
      <c r="BV832" s="16">
        <f>IF(BD832="R", $CA832, IF(OR(BD832="P", BD832="T", BD832="N"), 0, IF($C832="DM", $T832, IF(OR(BD832="Y", BD832="IR"),$AM832,IF(BD832="C", IF($BI832="Y", IF($BA832="C", IF($AF832="N/A", $Q832, $AF832), IF($AF832="N/A", $T832, $AM832)), IF($AG832="N/A", $T832,$AG832)))))))</f>
        <v>1</v>
      </c>
      <c r="BW832" s="16">
        <f>IF(BE832="R", $CA832, IF(OR(BE832="P", BE832="T", BE832="N"), 0, IF($C832="DM", $T832, IF(OR(BE832="Y", BE832="IR"),$AM832,IF(BE832="C", IF($BI832="Y", IF($BA832="C", IF($AF832="N/A", $Q832, $AF832), IF($AF832="N/A", $T832, $AM832)), IF($AG832="N/A", $T832,$AG832)))))))</f>
        <v>1</v>
      </c>
      <c r="BX832" s="16">
        <f>IF(BF832="R", $CA832, IF(OR(BF832="P", BF832="T", BF832="N"), 0, IF($C832="DM", $T832, IF(OR(BF832="Y", BF832="IR"),$AM832,IF(BF832="C", IF($BI832="Y", IF($BA832="C", IF($AF832="N/A", $Q832, $AF832), IF($AF832="N/A", $T832, $AM832)), IF($AG832="N/A", $T832,$AG832)))))))</f>
        <v>1</v>
      </c>
      <c r="BY832" s="16">
        <f>IF(BG832="R", $CA832, IF(OR(BG832="P", BG832="T", BG832="N"), 0, IF($C832="DM", $T832, IF(OR(BG832="Y", BG832="IR"),$AM832,IF(BG832="C", IF($BI832="Y", IF($BA832="C", IF($AF832="N/A", $Q832, $AF832), IF($AF832="N/A", $T832, $AM832)), IF($AG832="N/A", $T832,$AG832)))))))</f>
        <v>1</v>
      </c>
      <c r="BZ832" s="16">
        <f>IF(BH832="R", $CA832, IF(OR(BH832="P", BH832="T", BH832="N"), 0, IF($C832="DM", $T832, IF(OR(BH832="Y", BH832="IR"),$AM832,IF(BH832="C", IF($BI832="Y", IF($BA832="C", IF($AF832="N/A", $Q832, $AF832), IF($AF832="N/A", $T832, $AM832)), IF($AG832="N/A", $T832,$AG832)))))))</f>
        <v>1</v>
      </c>
      <c r="CA832" s="15" t="s">
        <v>75</v>
      </c>
      <c r="CB832" s="16">
        <f>BZ832</f>
        <v>1</v>
      </c>
      <c r="CC832" s="15" t="str">
        <f>IF(OR($BH832="T", $BH832="R"), 0, IF($BH832="C", IF($BI832="Y", IF($BA832="C", 0, IF(AF832="N/A", Q832-T832, AF832-AG832)), IF($AF832="N/A", U832, AH832)), AN832))</f>
        <v>N/A</v>
      </c>
      <c r="CD832" s="15" t="str">
        <f>IF(OR($BH832="T", $BH832="R"), 0, IF($BH832="C", IF($BI832="Y", 0, IF($AF832="N/A", V832, AI832)), AO832))</f>
        <v>N/A</v>
      </c>
      <c r="CE832" s="15" t="str">
        <f>IF(OR($BH832="T", $BH832="R"), 0, IF($BH832="C", IF($BI832="Y", 0, IF($AF832="N/A", W832, AJ832)), AP832))</f>
        <v>N/A</v>
      </c>
      <c r="CF832" s="15" t="str">
        <f>IF(OR($BH832="T", $BH832="R"), 0, IF($BH832="C", IF($BI832="Y", 0, IF($AF832="N/A", X832, AK832)), AQ832))</f>
        <v>N/A</v>
      </c>
      <c r="CG832" t="str">
        <f>IF(AC832="N/A", "S:"&amp;L832&amp;" G:"&amp;M832&amp;" GR:"&amp;Q832, IF(AC832=0, "S:"&amp;L832&amp;" G:"&amp;M832&amp;" GR:"&amp;Q832, "S:"&amp;L832&amp;"/"&amp;AD832&amp;" G:"&amp;AE832&amp;" GR:"&amp;AF832))</f>
        <v>S:0 G:1 GR:1</v>
      </c>
    </row>
    <row r="833" spans="1:85" x14ac:dyDescent="0.25">
      <c r="A833" s="14">
        <v>5086</v>
      </c>
      <c r="B833" s="15" t="s">
        <v>2704</v>
      </c>
      <c r="C833" s="15" t="s">
        <v>66</v>
      </c>
      <c r="D833" s="15" t="s">
        <v>56</v>
      </c>
      <c r="E833" s="15">
        <f>VLOOKUP(B833, 'Rookie Year'!$A$2:$B$55679,2,FALSE)</f>
        <v>2022</v>
      </c>
      <c r="F833" s="15">
        <v>2023</v>
      </c>
      <c r="G833" s="15" t="s">
        <v>42</v>
      </c>
      <c r="H833" s="15" t="s">
        <v>1928</v>
      </c>
      <c r="I833" s="16">
        <v>1</v>
      </c>
      <c r="J833" s="15">
        <v>3</v>
      </c>
      <c r="K833" s="17">
        <f>IF(AND(G833&lt;&gt;"N",R833="N/A"), IF(I833&lt;4, 0, 0.25),IF(I833=1, IF(J833=1,0.25, 0.25), IF(I833&lt;13, 0.25, IF(I833&lt;26, 0.4, IF(I833&lt;51, 0.6, 0.75)))))</f>
        <v>0.25</v>
      </c>
      <c r="L833" s="16">
        <f>I833-M833</f>
        <v>0</v>
      </c>
      <c r="M833" s="16">
        <f>ROUNDUP(I833*K833,0)</f>
        <v>1</v>
      </c>
      <c r="N833" s="16">
        <f>M833*J833</f>
        <v>3</v>
      </c>
      <c r="O833" s="16">
        <v>1</v>
      </c>
      <c r="P833" s="16">
        <v>0</v>
      </c>
      <c r="Q833" s="16">
        <f>N833-O833-P833</f>
        <v>2</v>
      </c>
      <c r="R833" s="15" t="s">
        <v>75</v>
      </c>
      <c r="S833" s="15">
        <f>IF(R833="N/A", J833-($B$1-F833), J833-($B$1-R833))</f>
        <v>2</v>
      </c>
      <c r="T833" s="16">
        <v>1</v>
      </c>
      <c r="U833" s="16">
        <v>1</v>
      </c>
      <c r="V833" s="16" t="str">
        <f>IF($S833&lt;3, "N/A", $M833)</f>
        <v>N/A</v>
      </c>
      <c r="W833" s="16" t="str">
        <f>IF($S833&lt;4, "N/A", $M833)</f>
        <v>N/A</v>
      </c>
      <c r="X833" s="16" t="str">
        <f>IF($S833&lt;5, "N/A", $M833)</f>
        <v>N/A</v>
      </c>
      <c r="Y833" s="15" t="str">
        <f>IF(SUM(T833:X833)&lt;&gt;Q833, "CHECK", "OK")</f>
        <v>OK</v>
      </c>
      <c r="Z833" s="15" t="str">
        <f>IF(F833=$B$1, "No", IF(S833=1, "Yes", "No"))</f>
        <v>No</v>
      </c>
      <c r="AA833" s="18" t="str">
        <f>IF(C833="DM", "N/A", IF(Z833="No","N/A",VLOOKUP(B833,'Extension List'!$A$3:$R$1972,18,FALSE)))</f>
        <v>N/A</v>
      </c>
      <c r="AB833" s="15" t="str">
        <f>IF(C833="DM", "N/A", IF(Z833="No","N/A",VLOOKUP(B833,'Extension List'!$A$3:$T$1972,20,FALSE)))</f>
        <v>N/A</v>
      </c>
      <c r="AC833" s="15" t="str">
        <f>IF(AA833="N/A", "N/A", 0)</f>
        <v>N/A</v>
      </c>
      <c r="AD833" s="16" t="str">
        <f>IF(AE833="N/A", "N/A", AA833-AE833)</f>
        <v>N/A</v>
      </c>
      <c r="AE833" s="16" t="str">
        <f>IF(AA833="N/A", "N/A", IF(AC833&gt;0, IF(AA833&lt;13, ROUNDUP(0.25*AA833,0), IF(AA833&lt;26, ROUNDUP(0.4*AA833,0), IF(AA833&lt;51, ROUNDUP(0.6*AA833,0), ROUNDUP(0.75*AA833,0)))), "N/A"))</f>
        <v>N/A</v>
      </c>
      <c r="AF833" s="16" t="str">
        <f>IF(AD833="N/A","N/A", (AE833*AC833)+Q833)</f>
        <v>N/A</v>
      </c>
      <c r="AG833" s="16" t="str">
        <f>IF($AF833="N/A", "N/A", "TBC")</f>
        <v>N/A</v>
      </c>
      <c r="AH833" s="16" t="str">
        <f>IF($AF833="N/A", "N/A", "TBC")</f>
        <v>N/A</v>
      </c>
      <c r="AI833" s="16" t="str">
        <f>IF($AF833="N/A","N/A",IF(AC833&gt;1,"TBC","N/A"))</f>
        <v>N/A</v>
      </c>
      <c r="AJ833" s="16" t="str">
        <f>IF($AF833="N/A","N/A",IF(AC833&gt;2,"TBC","N/A"))</f>
        <v>N/A</v>
      </c>
      <c r="AK833" s="16" t="str">
        <f>IF($AF833="N/A","N/A",IF(AC833&gt;3,"TBC","N/A"))</f>
        <v>N/A</v>
      </c>
      <c r="AL833" s="16" t="str">
        <f>IF(AC833="N/A","N/A",IF(AC833&gt;0,IF(SUM(AG833:AK833)&lt;&gt;AF833,"CHECK","OK"),"N/A"))</f>
        <v>N/A</v>
      </c>
      <c r="AM833" s="16">
        <f>IF(AD833="N/A", L833+T833, L833+AG833)</f>
        <v>1</v>
      </c>
      <c r="AN833" s="16">
        <f>IF(AD833="N/A", IF(U833="N/A", "N/A", L833+U833), AD833+AH833)</f>
        <v>1</v>
      </c>
      <c r="AO833" s="16" t="str">
        <f>IF(AD833="N/A", IF(V833="N/A", "N/A", L833+V833), IF(AI833="N/A", "N/A", AD833+AI833))</f>
        <v>N/A</v>
      </c>
      <c r="AP833" s="16" t="str">
        <f>IF(AD833="N/A", IF(W833="N/A", "N/A", L833+W833), IF(AJ833="N/A", "N/A", AD833+AJ833))</f>
        <v>N/A</v>
      </c>
      <c r="AQ833" s="16" t="str">
        <f>IF(AD833="N/A", IF(X833="N/A", "N/A", L833+X833), IF(AK833="N/A", "N/A", AD833+AK833))</f>
        <v>N/A</v>
      </c>
      <c r="AR833" s="15" t="s">
        <v>40</v>
      </c>
      <c r="AS833" s="15" t="s">
        <v>40</v>
      </c>
      <c r="AT833" s="15" t="s">
        <v>40</v>
      </c>
      <c r="AU833" s="15" t="s">
        <v>40</v>
      </c>
      <c r="AV833" s="15" t="s">
        <v>40</v>
      </c>
      <c r="AW833" s="15" t="s">
        <v>40</v>
      </c>
      <c r="AX833" s="15" t="s">
        <v>40</v>
      </c>
      <c r="AY833" s="15" t="s">
        <v>40</v>
      </c>
      <c r="AZ833" s="15" t="s">
        <v>40</v>
      </c>
      <c r="BA833" s="15" t="s">
        <v>40</v>
      </c>
      <c r="BB833" s="15" t="s">
        <v>40</v>
      </c>
      <c r="BC833" s="15" t="s">
        <v>40</v>
      </c>
      <c r="BD833" s="15" t="s">
        <v>40</v>
      </c>
      <c r="BE833" s="15" t="s">
        <v>40</v>
      </c>
      <c r="BF833" s="15" t="s">
        <v>40</v>
      </c>
      <c r="BG833" s="15" t="s">
        <v>40</v>
      </c>
      <c r="BH833" s="15" t="s">
        <v>40</v>
      </c>
      <c r="BI833" s="15"/>
      <c r="BJ833" s="16">
        <f>IF(AR833="R", $CA833, IF(OR(AR833="P", AR833="T", AR833="N"), 0, IF($C833="DM", $T833, IF(OR(AR833="Y", AR833="IR"),$AM833,IF(AR833="C", IF($BI833="Y", IF($AF833="N/A", $Q833, $AF833), IF($AG833="N/A", $T833,$AG833)))))))</f>
        <v>1</v>
      </c>
      <c r="BK833" s="16">
        <f>IF(AS833="R", $CA833, IF(OR(AS833="P", AS833="T", AS833="N"), 0, IF($C833="DM", $T833, IF(OR(AS833="Y", AS833="IR"),$AM833,IF(AS833="C", IF($BI833="Y", IF($AF833="N/A", $Q833, $AF833), IF($AG833="N/A", $T833,$AG833)))))))</f>
        <v>1</v>
      </c>
      <c r="BL833" s="16">
        <f>IF(AT833="R", $CA833, IF(OR(AT833="P", AT833="T", AT833="N"), 0, IF($C833="DM", $T833, IF(OR(AT833="Y", AT833="IR"),$AM833,IF(AT833="C", IF($BI833="Y", IF($AF833="N/A", $Q833, $AF833), IF($AG833="N/A", $T833,$AG833)))))))</f>
        <v>1</v>
      </c>
      <c r="BM833" s="16">
        <f>IF(AU833="R", $CA833, IF(OR(AU833="P", AU833="T", AU833="N"), 0, IF($C833="DM", $T833, IF(OR(AU833="Y", AU833="IR"),$AM833,IF(AU833="C", IF($BI833="Y", IF($AF833="N/A", $Q833, $AF833), IF($AG833="N/A", $T833,$AG833)))))))</f>
        <v>1</v>
      </c>
      <c r="BN833" s="16">
        <f>IF(AV833="R", $CA833, IF(OR(AV833="P", AV833="T", AV833="N"), 0, IF($C833="DM", $T833, IF(OR(AV833="Y", AV833="IR"),$AM833,IF(AV833="C", IF($BI833="Y", IF($AF833="N/A", $Q833, $AF833), IF($AG833="N/A", $T833,$AG833)))))))</f>
        <v>1</v>
      </c>
      <c r="BO833" s="16">
        <f>IF(AW833="R", $CA833, IF(OR(AW833="P", AW833="T", AW833="N"), 0, IF($C833="DM", $T833, IF(OR(AW833="Y", AW833="IR"),$AM833,IF(AW833="C", IF($BI833="Y", IF($AF833="N/A", $Q833, $AF833), IF($AG833="N/A", $T833,$AG833)))))))</f>
        <v>1</v>
      </c>
      <c r="BP833" s="16">
        <f>IF(AX833="R", $CA833, IF(OR(AX833="P", AX833="T", AX833="N"), 0, IF($C833="DM", $T833, IF(OR(AX833="Y", AX833="IR"),$AM833,IF(AX833="C", IF($BI833="Y", IF($AF833="N/A", $Q833, $AF833), IF($AG833="N/A", $T833,$AG833)))))))</f>
        <v>1</v>
      </c>
      <c r="BQ833" s="16">
        <f>IF(AY833="R", $CA833, IF(OR(AY833="P", AY833="T", AY833="N"), 0, IF($C833="DM", $T833, IF(OR(AY833="Y", AY833="IR"),$AM833,IF(AY833="C", IF($BI833="Y", IF($AF833="N/A", $Q833, $AF833), IF($AG833="N/A", $T833,$AG833)))))))</f>
        <v>1</v>
      </c>
      <c r="BR833" s="16">
        <f>IF(AZ833="R", $CA833, IF(OR(AZ833="P", AZ833="T", AZ833="N"), 0, IF($C833="DM", $T833, IF(OR(AZ833="Y", AZ833="IR"),$AM833,IF(AZ833="C", IF($BI833="Y", IF($AF833="N/A", $Q833, $AF833), IF($AG833="N/A", $T833,$AG833)))))))</f>
        <v>1</v>
      </c>
      <c r="BS833" s="16">
        <f>IF(BA833="R", $CA833, IF(OR(BA833="P", BA833="T", BA833="N"), 0, IF($C833="DM", $T833, IF(OR(BA833="Y", BA833="IR"),$AM833,IF(BA833="C", IF($BI833="Y", IF($AF833="N/A", $Q833, $AF833), IF($AG833="N/A", $T833,$AG833)))))))</f>
        <v>1</v>
      </c>
      <c r="BT833" s="16">
        <f>IF(BB833="R", $CA833, IF(OR(BB833="P", BB833="T", BB833="N"), 0, IF($C833="DM", $T833, IF(OR(BB833="Y", BB833="IR"),$AM833,IF(BB833="C", IF($BI833="Y", IF($BA833="C", IF($AF833="N/A", $Q833, $AF833), IF($AF833="N/A", $T833, $AM833)), IF($AG833="N/A", $T833,$AG833)))))))</f>
        <v>1</v>
      </c>
      <c r="BU833" s="16">
        <f>IF(BC833="R", $CA833, IF(OR(BC833="P", BC833="T", BC833="N"), 0, IF($C833="DM", $T833, IF(OR(BC833="Y", BC833="IR"),$AM833,IF(BC833="C", IF($BI833="Y", IF($BA833="C", IF($AF833="N/A", $Q833, $AF833), IF($AF833="N/A", $T833, $AM833)), IF($AG833="N/A", $T833,$AG833)))))))</f>
        <v>1</v>
      </c>
      <c r="BV833" s="16">
        <f>IF(BD833="R", $CA833, IF(OR(BD833="P", BD833="T", BD833="N"), 0, IF($C833="DM", $T833, IF(OR(BD833="Y", BD833="IR"),$AM833,IF(BD833="C", IF($BI833="Y", IF($BA833="C", IF($AF833="N/A", $Q833, $AF833), IF($AF833="N/A", $T833, $AM833)), IF($AG833="N/A", $T833,$AG833)))))))</f>
        <v>1</v>
      </c>
      <c r="BW833" s="16">
        <f>IF(BE833="R", $CA833, IF(OR(BE833="P", BE833="T", BE833="N"), 0, IF($C833="DM", $T833, IF(OR(BE833="Y", BE833="IR"),$AM833,IF(BE833="C", IF($BI833="Y", IF($BA833="C", IF($AF833="N/A", $Q833, $AF833), IF($AF833="N/A", $T833, $AM833)), IF($AG833="N/A", $T833,$AG833)))))))</f>
        <v>1</v>
      </c>
      <c r="BX833" s="16">
        <f>IF(BF833="R", $CA833, IF(OR(BF833="P", BF833="T", BF833="N"), 0, IF($C833="DM", $T833, IF(OR(BF833="Y", BF833="IR"),$AM833,IF(BF833="C", IF($BI833="Y", IF($BA833="C", IF($AF833="N/A", $Q833, $AF833), IF($AF833="N/A", $T833, $AM833)), IF($AG833="N/A", $T833,$AG833)))))))</f>
        <v>1</v>
      </c>
      <c r="BY833" s="16">
        <f>IF(BG833="R", $CA833, IF(OR(BG833="P", BG833="T", BG833="N"), 0, IF($C833="DM", $T833, IF(OR(BG833="Y", BG833="IR"),$AM833,IF(BG833="C", IF($BI833="Y", IF($BA833="C", IF($AF833="N/A", $Q833, $AF833), IF($AF833="N/A", $T833, $AM833)), IF($AG833="N/A", $T833,$AG833)))))))</f>
        <v>1</v>
      </c>
      <c r="BZ833" s="16">
        <f>IF(BH833="R", $CA833, IF(OR(BH833="P", BH833="T", BH833="N"), 0, IF($C833="DM", $T833, IF(OR(BH833="Y", BH833="IR"),$AM833,IF(BH833="C", IF($BI833="Y", IF($BA833="C", IF($AF833="N/A", $Q833, $AF833), IF($AF833="N/A", $T833, $AM833)), IF($AG833="N/A", $T833,$AG833)))))))</f>
        <v>1</v>
      </c>
      <c r="CA833" s="15" t="s">
        <v>75</v>
      </c>
      <c r="CB833" s="16">
        <f>BZ833</f>
        <v>1</v>
      </c>
      <c r="CC833" s="15">
        <f>IF(OR($BH833="T", $BH833="R"), 0, IF($BH833="C", IF($BI833="Y", IF($BA833="C", 0, IF(AF833="N/A", Q833-T833, AF833-AG833)), IF($AF833="N/A", U833, AH833)), AN833))</f>
        <v>1</v>
      </c>
      <c r="CD833" s="15" t="str">
        <f>IF(OR($BH833="T", $BH833="R"), 0, IF($BH833="C", IF($BI833="Y", 0, IF($AF833="N/A", V833, AI833)), AO833))</f>
        <v>N/A</v>
      </c>
      <c r="CE833" s="15" t="str">
        <f>IF(OR($BH833="T", $BH833="R"), 0, IF($BH833="C", IF($BI833="Y", 0, IF($AF833="N/A", W833, AJ833)), AP833))</f>
        <v>N/A</v>
      </c>
      <c r="CF833" s="15" t="str">
        <f>IF(OR($BH833="T", $BH833="R"), 0, IF($BH833="C", IF($BI833="Y", 0, IF($AF833="N/A", X833, AK833)), AQ833))</f>
        <v>N/A</v>
      </c>
      <c r="CG833" t="str">
        <f>IF(AC833="N/A", "S:"&amp;L833&amp;" G:"&amp;M833&amp;" GR:"&amp;Q833, IF(AC833=0, "S:"&amp;L833&amp;" G:"&amp;M833&amp;" GR:"&amp;Q833, "S:"&amp;L833&amp;"/"&amp;AD833&amp;" G:"&amp;AE833&amp;" GR:"&amp;AF833))</f>
        <v>S:0 G:1 GR:2</v>
      </c>
    </row>
    <row r="834" spans="1:85" x14ac:dyDescent="0.25">
      <c r="A834" s="14">
        <v>4081</v>
      </c>
      <c r="B834" s="15" t="s">
        <v>383</v>
      </c>
      <c r="C834" s="15" t="s">
        <v>67</v>
      </c>
      <c r="D834" s="15" t="s">
        <v>56</v>
      </c>
      <c r="E834" s="15">
        <f>VLOOKUP(B834, 'Rookie Year'!$A$2:$B$55679,2,FALSE)</f>
        <v>2016</v>
      </c>
      <c r="F834" s="15">
        <v>2021</v>
      </c>
      <c r="G834" s="15" t="s">
        <v>42</v>
      </c>
      <c r="H834" s="15" t="s">
        <v>1928</v>
      </c>
      <c r="I834" s="16">
        <v>1</v>
      </c>
      <c r="J834" s="15">
        <v>3</v>
      </c>
      <c r="K834" s="17">
        <f>IF(AND(G834&lt;&gt;"N",R834="N/A"), IF(I834&lt;4, 0, 0.25),IF(I834=1, IF(J834=1,0.25, 0.25), IF(I834&lt;13, 0.25, IF(I834&lt;26, 0.4, IF(I834&lt;51, 0.6, 0.75)))))</f>
        <v>0.25</v>
      </c>
      <c r="L834" s="16">
        <f>I834-M834</f>
        <v>0</v>
      </c>
      <c r="M834" s="16">
        <f>ROUNDUP(I834*K834,0)</f>
        <v>1</v>
      </c>
      <c r="N834" s="16">
        <f>M834*J834</f>
        <v>3</v>
      </c>
      <c r="O834" s="16">
        <v>0</v>
      </c>
      <c r="P834" s="16">
        <v>1</v>
      </c>
      <c r="Q834" s="16">
        <f>N834-O834-P834</f>
        <v>2</v>
      </c>
      <c r="R834" s="15">
        <v>2023</v>
      </c>
      <c r="S834" s="15">
        <f>IF(R834="N/A", J834-($B$1-F834), J834-($B$1-R834))</f>
        <v>2</v>
      </c>
      <c r="T834" s="16">
        <v>1</v>
      </c>
      <c r="U834" s="16">
        <v>1</v>
      </c>
      <c r="V834" s="16" t="str">
        <f>IF($S834&lt;3, "N/A", $M834)</f>
        <v>N/A</v>
      </c>
      <c r="W834" s="16" t="str">
        <f>IF($S834&lt;4, "N/A", $M834)</f>
        <v>N/A</v>
      </c>
      <c r="X834" s="16" t="str">
        <f>IF($S834&lt;5, "N/A", $M834)</f>
        <v>N/A</v>
      </c>
      <c r="Y834" s="15" t="str">
        <f>IF(SUM(T834:X834)&lt;&gt;Q834, "CHECK", "OK")</f>
        <v>OK</v>
      </c>
      <c r="Z834" s="15" t="str">
        <f>IF(F834=$B$1, "No", IF(S834=1, "Yes", "No"))</f>
        <v>No</v>
      </c>
      <c r="AA834" s="18" t="str">
        <f>IF(C834="DM", "N/A", IF(Z834="No","N/A",VLOOKUP(B834,'Extension List'!$A$3:$R$1972,18,FALSE)))</f>
        <v>N/A</v>
      </c>
      <c r="AB834" s="15" t="str">
        <f>IF(C834="DM", "N/A", IF(Z834="No","N/A",VLOOKUP(B834,'Extension List'!$A$3:$T$1972,20,FALSE)))</f>
        <v>N/A</v>
      </c>
      <c r="AC834" s="15" t="str">
        <f>IF(AA834="N/A", "N/A", 0)</f>
        <v>N/A</v>
      </c>
      <c r="AD834" s="16" t="str">
        <f>IF(AE834="N/A", "N/A", AA834-AE834)</f>
        <v>N/A</v>
      </c>
      <c r="AE834" s="16" t="str">
        <f>IF(AA834="N/A", "N/A", IF(AC834&gt;0, IF(AA834&lt;13, ROUNDUP(0.25*AA834,0), IF(AA834&lt;26, ROUNDUP(0.4*AA834,0), IF(AA834&lt;51, ROUNDUP(0.6*AA834,0), ROUNDUP(0.75*AA834,0)))), "N/A"))</f>
        <v>N/A</v>
      </c>
      <c r="AF834" s="16" t="str">
        <f>IF(AD834="N/A","N/A", (AE834*AC834)+Q834)</f>
        <v>N/A</v>
      </c>
      <c r="AG834" s="16" t="str">
        <f>IF($AF834="N/A", "N/A", "TBC")</f>
        <v>N/A</v>
      </c>
      <c r="AH834" s="16" t="str">
        <f>IF($AF834="N/A", "N/A", "TBC")</f>
        <v>N/A</v>
      </c>
      <c r="AI834" s="16" t="str">
        <f>IF($AF834="N/A","N/A",IF(AC834&gt;1,"TBC","N/A"))</f>
        <v>N/A</v>
      </c>
      <c r="AJ834" s="16" t="str">
        <f>IF($AF834="N/A","N/A",IF(AC834&gt;2,"TBC","N/A"))</f>
        <v>N/A</v>
      </c>
      <c r="AK834" s="16" t="str">
        <f>IF($AF834="N/A","N/A",IF(AC834&gt;3,"TBC","N/A"))</f>
        <v>N/A</v>
      </c>
      <c r="AL834" s="16" t="str">
        <f>IF(AC834="N/A","N/A",IF(AC834&gt;0,IF(SUM(AG834:AK834)&lt;&gt;AF834,"CHECK","OK"),"N/A"))</f>
        <v>N/A</v>
      </c>
      <c r="AM834" s="16">
        <f>IF(AD834="N/A", L834+T834, L834+AG834)</f>
        <v>1</v>
      </c>
      <c r="AN834" s="16">
        <f>IF(AD834="N/A", IF(U834="N/A", "N/A", L834+U834), AD834+AH834)</f>
        <v>1</v>
      </c>
      <c r="AO834" s="16" t="str">
        <f>IF(AD834="N/A", IF(V834="N/A", "N/A", L834+V834), IF(AI834="N/A", "N/A", AD834+AI834))</f>
        <v>N/A</v>
      </c>
      <c r="AP834" s="16" t="str">
        <f>IF(AD834="N/A", IF(W834="N/A", "N/A", L834+W834), IF(AJ834="N/A", "N/A", AD834+AJ834))</f>
        <v>N/A</v>
      </c>
      <c r="AQ834" s="16" t="str">
        <f>IF(AD834="N/A", IF(X834="N/A", "N/A", L834+X834), IF(AK834="N/A", "N/A", AD834+AK834))</f>
        <v>N/A</v>
      </c>
      <c r="AR834" s="15" t="s">
        <v>40</v>
      </c>
      <c r="AS834" s="15" t="s">
        <v>40</v>
      </c>
      <c r="AT834" s="15" t="s">
        <v>40</v>
      </c>
      <c r="AU834" s="15" t="s">
        <v>40</v>
      </c>
      <c r="AV834" s="15" t="s">
        <v>44</v>
      </c>
      <c r="AW834" s="15" t="s">
        <v>44</v>
      </c>
      <c r="AX834" s="15" t="s">
        <v>44</v>
      </c>
      <c r="AY834" s="15" t="s">
        <v>44</v>
      </c>
      <c r="AZ834" s="15" t="s">
        <v>44</v>
      </c>
      <c r="BA834" s="15" t="s">
        <v>44</v>
      </c>
      <c r="BB834" s="15" t="s">
        <v>44</v>
      </c>
      <c r="BC834" s="15" t="s">
        <v>44</v>
      </c>
      <c r="BD834" s="15" t="s">
        <v>44</v>
      </c>
      <c r="BE834" s="15" t="s">
        <v>44</v>
      </c>
      <c r="BF834" s="15" t="s">
        <v>44</v>
      </c>
      <c r="BG834" s="15" t="s">
        <v>44</v>
      </c>
      <c r="BH834" s="15" t="s">
        <v>44</v>
      </c>
      <c r="BI834" s="15"/>
      <c r="BJ834" s="16">
        <f>IF(AR834="R", $CA834, IF(OR(AR834="P", AR834="T", AR834="N"), 0, IF($C834="DM", $T834, IF(OR(AR834="Y", AR834="IR"),$AM834,IF(AR834="C", IF($BI834="Y", IF($AF834="N/A", $Q834, $AF834), IF($AG834="N/A", $T834,$AG834)))))))</f>
        <v>1</v>
      </c>
      <c r="BK834" s="16">
        <f>IF(AS834="R", $CA834, IF(OR(AS834="P", AS834="T", AS834="N"), 0, IF($C834="DM", $T834, IF(OR(AS834="Y", AS834="IR"),$AM834,IF(AS834="C", IF($BI834="Y", IF($AF834="N/A", $Q834, $AF834), IF($AG834="N/A", $T834,$AG834)))))))</f>
        <v>1</v>
      </c>
      <c r="BL834" s="16">
        <f>IF(AT834="R", $CA834, IF(OR(AT834="P", AT834="T", AT834="N"), 0, IF($C834="DM", $T834, IF(OR(AT834="Y", AT834="IR"),$AM834,IF(AT834="C", IF($BI834="Y", IF($AF834="N/A", $Q834, $AF834), IF($AG834="N/A", $T834,$AG834)))))))</f>
        <v>1</v>
      </c>
      <c r="BM834" s="16">
        <f>IF(AU834="R", $CA834, IF(OR(AU834="P", AU834="T", AU834="N"), 0, IF($C834="DM", $T834, IF(OR(AU834="Y", AU834="IR"),$AM834,IF(AU834="C", IF($BI834="Y", IF($AF834="N/A", $Q834, $AF834), IF($AG834="N/A", $T834,$AG834)))))))</f>
        <v>1</v>
      </c>
      <c r="BN834" s="16">
        <f>IF(AV834="R", $CA834, IF(OR(AV834="P", AV834="T", AV834="N"), 0, IF($C834="DM", $T834, IF(OR(AV834="Y", AV834="IR"),$AM834,IF(AV834="C", IF($BI834="Y", IF($AF834="N/A", $Q834, $AF834), IF($AG834="N/A", $T834,$AG834)))))))</f>
        <v>1</v>
      </c>
      <c r="BO834" s="16">
        <f>IF(AW834="R", $CA834, IF(OR(AW834="P", AW834="T", AW834="N"), 0, IF($C834="DM", $T834, IF(OR(AW834="Y", AW834="IR"),$AM834,IF(AW834="C", IF($BI834="Y", IF($AF834="N/A", $Q834, $AF834), IF($AG834="N/A", $T834,$AG834)))))))</f>
        <v>1</v>
      </c>
      <c r="BP834" s="16">
        <f>IF(AX834="R", $CA834, IF(OR(AX834="P", AX834="T", AX834="N"), 0, IF($C834="DM", $T834, IF(OR(AX834="Y", AX834="IR"),$AM834,IF(AX834="C", IF($BI834="Y", IF($AF834="N/A", $Q834, $AF834), IF($AG834="N/A", $T834,$AG834)))))))</f>
        <v>1</v>
      </c>
      <c r="BQ834" s="16">
        <f>IF(AY834="R", $CA834, IF(OR(AY834="P", AY834="T", AY834="N"), 0, IF($C834="DM", $T834, IF(OR(AY834="Y", AY834="IR"),$AM834,IF(AY834="C", IF($BI834="Y", IF($AF834="N/A", $Q834, $AF834), IF($AG834="N/A", $T834,$AG834)))))))</f>
        <v>1</v>
      </c>
      <c r="BR834" s="16">
        <f>IF(AZ834="R", $CA834, IF(OR(AZ834="P", AZ834="T", AZ834="N"), 0, IF($C834="DM", $T834, IF(OR(AZ834="Y", AZ834="IR"),$AM834,IF(AZ834="C", IF($BI834="Y", IF($AF834="N/A", $Q834, $AF834), IF($AG834="N/A", $T834,$AG834)))))))</f>
        <v>1</v>
      </c>
      <c r="BS834" s="16">
        <f>IF(BA834="R", $CA834, IF(OR(BA834="P", BA834="T", BA834="N"), 0, IF($C834="DM", $T834, IF(OR(BA834="Y", BA834="IR"),$AM834,IF(BA834="C", IF($BI834="Y", IF($AF834="N/A", $Q834, $AF834), IF($AG834="N/A", $T834,$AG834)))))))</f>
        <v>1</v>
      </c>
      <c r="BT834" s="16">
        <f>IF(BB834="R", $CA834, IF(OR(BB834="P", BB834="T", BB834="N"), 0, IF($C834="DM", $T834, IF(OR(BB834="Y", BB834="IR"),$AM834,IF(BB834="C", IF($BI834="Y", IF($BA834="C", IF($AF834="N/A", $Q834, $AF834), IF($AF834="N/A", $T834, $AM834)), IF($AG834="N/A", $T834,$AG834)))))))</f>
        <v>1</v>
      </c>
      <c r="BU834" s="16">
        <f>IF(BC834="R", $CA834, IF(OR(BC834="P", BC834="T", BC834="N"), 0, IF($C834="DM", $T834, IF(OR(BC834="Y", BC834="IR"),$AM834,IF(BC834="C", IF($BI834="Y", IF($BA834="C", IF($AF834="N/A", $Q834, $AF834), IF($AF834="N/A", $T834, $AM834)), IF($AG834="N/A", $T834,$AG834)))))))</f>
        <v>1</v>
      </c>
      <c r="BV834" s="16">
        <f>IF(BD834="R", $CA834, IF(OR(BD834="P", BD834="T", BD834="N"), 0, IF($C834="DM", $T834, IF(OR(BD834="Y", BD834="IR"),$AM834,IF(BD834="C", IF($BI834="Y", IF($BA834="C", IF($AF834="N/A", $Q834, $AF834), IF($AF834="N/A", $T834, $AM834)), IF($AG834="N/A", $T834,$AG834)))))))</f>
        <v>1</v>
      </c>
      <c r="BW834" s="16">
        <f>IF(BE834="R", $CA834, IF(OR(BE834="P", BE834="T", BE834="N"), 0, IF($C834="DM", $T834, IF(OR(BE834="Y", BE834="IR"),$AM834,IF(BE834="C", IF($BI834="Y", IF($BA834="C", IF($AF834="N/A", $Q834, $AF834), IF($AF834="N/A", $T834, $AM834)), IF($AG834="N/A", $T834,$AG834)))))))</f>
        <v>1</v>
      </c>
      <c r="BX834" s="16">
        <f>IF(BF834="R", $CA834, IF(OR(BF834="P", BF834="T", BF834="N"), 0, IF($C834="DM", $T834, IF(OR(BF834="Y", BF834="IR"),$AM834,IF(BF834="C", IF($BI834="Y", IF($BA834="C", IF($AF834="N/A", $Q834, $AF834), IF($AF834="N/A", $T834, $AM834)), IF($AG834="N/A", $T834,$AG834)))))))</f>
        <v>1</v>
      </c>
      <c r="BY834" s="16">
        <f>IF(BG834="R", $CA834, IF(OR(BG834="P", BG834="T", BG834="N"), 0, IF($C834="DM", $T834, IF(OR(BG834="Y", BG834="IR"),$AM834,IF(BG834="C", IF($BI834="Y", IF($BA834="C", IF($AF834="N/A", $Q834, $AF834), IF($AF834="N/A", $T834, $AM834)), IF($AG834="N/A", $T834,$AG834)))))))</f>
        <v>1</v>
      </c>
      <c r="BZ834" s="16">
        <f>IF(BH834="R", $CA834, IF(OR(BH834="P", BH834="T", BH834="N"), 0, IF($C834="DM", $T834, IF(OR(BH834="Y", BH834="IR"),$AM834,IF(BH834="C", IF($BI834="Y", IF($BA834="C", IF($AF834="N/A", $Q834, $AF834), IF($AF834="N/A", $T834, $AM834)), IF($AG834="N/A", $T834,$AG834)))))))</f>
        <v>1</v>
      </c>
      <c r="CA834" s="15" t="s">
        <v>75</v>
      </c>
      <c r="CB834" s="16">
        <f>BZ834</f>
        <v>1</v>
      </c>
      <c r="CC834" s="15">
        <f>IF(OR($BH834="T", $BH834="R"), 0, IF($BH834="C", IF($BI834="Y", IF($BA834="C", 0, IF(AF834="N/A", Q834-T834, AF834-AG834)), IF($AF834="N/A", U834, AH834)), AN834))</f>
        <v>1</v>
      </c>
      <c r="CD834" s="15" t="str">
        <f>IF(OR($BH834="T", $BH834="R"), 0, IF($BH834="C", IF($BI834="Y", 0, IF($AF834="N/A", V834, AI834)), AO834))</f>
        <v>N/A</v>
      </c>
      <c r="CE834" s="15" t="str">
        <f>IF(OR($BH834="T", $BH834="R"), 0, IF($BH834="C", IF($BI834="Y", 0, IF($AF834="N/A", W834, AJ834)), AP834))</f>
        <v>N/A</v>
      </c>
      <c r="CF834" s="15" t="str">
        <f>IF(OR($BH834="T", $BH834="R"), 0, IF($BH834="C", IF($BI834="Y", 0, IF($AF834="N/A", X834, AK834)), AQ834))</f>
        <v>N/A</v>
      </c>
      <c r="CG834" t="str">
        <f>IF(AC834="N/A", "S:"&amp;L834&amp;" G:"&amp;M834&amp;" GR:"&amp;Q834, IF(AC834=0, "S:"&amp;L834&amp;" G:"&amp;M834&amp;" GR:"&amp;Q834, "S:"&amp;L834&amp;"/"&amp;AD834&amp;" G:"&amp;AE834&amp;" GR:"&amp;AF834))</f>
        <v>S:0 G:1 GR:2</v>
      </c>
    </row>
    <row r="835" spans="1:85" x14ac:dyDescent="0.25">
      <c r="A835" s="14">
        <v>5091</v>
      </c>
      <c r="B835" s="15" t="s">
        <v>1059</v>
      </c>
      <c r="C835" s="15" t="s">
        <v>67</v>
      </c>
      <c r="D835" s="15" t="s">
        <v>56</v>
      </c>
      <c r="E835" s="15">
        <f>VLOOKUP(B835, 'Rookie Year'!$A$2:$B$55679,2,FALSE)</f>
        <v>2019</v>
      </c>
      <c r="F835" s="15">
        <v>2023</v>
      </c>
      <c r="G835" s="15" t="s">
        <v>42</v>
      </c>
      <c r="H835" s="15" t="s">
        <v>1928</v>
      </c>
      <c r="I835" s="16">
        <v>15</v>
      </c>
      <c r="J835" s="15">
        <v>5</v>
      </c>
      <c r="K835" s="17">
        <f>IF(AND(G835&lt;&gt;"N",R835="N/A"), IF(I835&lt;4, 0, 0.25),IF(I835=1, IF(J835=1,0.25, 0.25), IF(I835&lt;13, 0.25, IF(I835&lt;26, 0.4, IF(I835&lt;51, 0.6, 0.75)))))</f>
        <v>0.4</v>
      </c>
      <c r="L835" s="16">
        <f>I835-M835</f>
        <v>9</v>
      </c>
      <c r="M835" s="16">
        <f>ROUNDUP(I835*K835,0)</f>
        <v>6</v>
      </c>
      <c r="N835" s="16">
        <f>M835*J835</f>
        <v>30</v>
      </c>
      <c r="O835" s="16">
        <v>30</v>
      </c>
      <c r="P835" s="16">
        <v>0</v>
      </c>
      <c r="Q835" s="16">
        <f>N835-O835-P835</f>
        <v>0</v>
      </c>
      <c r="R835" s="15" t="s">
        <v>75</v>
      </c>
      <c r="S835" s="15">
        <f>IF(R835="N/A", J835-($B$1-F835), J835-($B$1-R835))</f>
        <v>4</v>
      </c>
      <c r="T835" s="16">
        <v>0</v>
      </c>
      <c r="U835" s="16">
        <v>0</v>
      </c>
      <c r="V835" s="16">
        <v>0</v>
      </c>
      <c r="W835" s="16">
        <v>0</v>
      </c>
      <c r="X835" s="16" t="str">
        <f>IF($S835&lt;5, "N/A", $M835)</f>
        <v>N/A</v>
      </c>
      <c r="Y835" s="15" t="str">
        <f>IF(SUM(T835:X835)&lt;&gt;Q835, "CHECK", "OK")</f>
        <v>OK</v>
      </c>
      <c r="Z835" s="15" t="str">
        <f>IF(F835=$B$1, "No", IF(S835=1, "Yes", "No"))</f>
        <v>No</v>
      </c>
      <c r="AA835" s="18" t="str">
        <f>IF(C835="DM", "N/A", IF(Z835="No","N/A",VLOOKUP(B835,'Extension List'!$A$3:$R$1972,18,FALSE)))</f>
        <v>N/A</v>
      </c>
      <c r="AB835" s="15" t="str">
        <f>IF(C835="DM", "N/A", IF(Z835="No","N/A",VLOOKUP(B835,'Extension List'!$A$3:$T$1972,20,FALSE)))</f>
        <v>N/A</v>
      </c>
      <c r="AC835" s="15" t="str">
        <f>IF(AA835="N/A", "N/A", 0)</f>
        <v>N/A</v>
      </c>
      <c r="AD835" s="16" t="str">
        <f>IF(AE835="N/A", "N/A", AA835-AE835)</f>
        <v>N/A</v>
      </c>
      <c r="AE835" s="16" t="str">
        <f>IF(AA835="N/A", "N/A", IF(AC835&gt;0, IF(AA835&lt;13, ROUNDUP(0.25*AA835,0), IF(AA835&lt;26, ROUNDUP(0.4*AA835,0), IF(AA835&lt;51, ROUNDUP(0.6*AA835,0), ROUNDUP(0.75*AA835,0)))), "N/A"))</f>
        <v>N/A</v>
      </c>
      <c r="AF835" s="16" t="str">
        <f>IF(AD835="N/A","N/A", (AE835*AC835)+Q835)</f>
        <v>N/A</v>
      </c>
      <c r="AG835" s="16" t="str">
        <f>IF($AF835="N/A", "N/A", "TBC")</f>
        <v>N/A</v>
      </c>
      <c r="AH835" s="16" t="str">
        <f>IF($AF835="N/A", "N/A", "TBC")</f>
        <v>N/A</v>
      </c>
      <c r="AI835" s="16" t="str">
        <f>IF($AF835="N/A","N/A",IF(AC835&gt;1,"TBC","N/A"))</f>
        <v>N/A</v>
      </c>
      <c r="AJ835" s="16" t="str">
        <f>IF($AF835="N/A","N/A",IF(AC835&gt;2,"TBC","N/A"))</f>
        <v>N/A</v>
      </c>
      <c r="AK835" s="16" t="str">
        <f>IF($AF835="N/A","N/A",IF(AC835&gt;3,"TBC","N/A"))</f>
        <v>N/A</v>
      </c>
      <c r="AL835" s="16" t="str">
        <f>IF(AC835="N/A","N/A",IF(AC835&gt;0,IF(SUM(AG835:AK835)&lt;&gt;AF835,"CHECK","OK"),"N/A"))</f>
        <v>N/A</v>
      </c>
      <c r="AM835" s="16">
        <f>IF(AD835="N/A", L835+T835, L835+AG835)</f>
        <v>9</v>
      </c>
      <c r="AN835" s="16">
        <f>IF(AD835="N/A", IF(U835="N/A", "N/A", L835+U835), AD835+AH835)</f>
        <v>9</v>
      </c>
      <c r="AO835" s="16">
        <f>IF(AD835="N/A", IF(V835="N/A", "N/A", L835+V835), IF(AI835="N/A", "N/A", AD835+AI835))</f>
        <v>9</v>
      </c>
      <c r="AP835" s="16">
        <f>IF(AD835="N/A", IF(W835="N/A", "N/A", L835+W835), IF(AJ835="N/A", "N/A", AD835+AJ835))</f>
        <v>9</v>
      </c>
      <c r="AQ835" s="16" t="str">
        <f>IF(AD835="N/A", IF(X835="N/A", "N/A", L835+X835), IF(AK835="N/A", "N/A", AD835+AK835))</f>
        <v>N/A</v>
      </c>
      <c r="AR835" s="15" t="s">
        <v>40</v>
      </c>
      <c r="AS835" s="15" t="s">
        <v>40</v>
      </c>
      <c r="AT835" s="15" t="s">
        <v>40</v>
      </c>
      <c r="AU835" s="15" t="s">
        <v>40</v>
      </c>
      <c r="AV835" s="15" t="s">
        <v>40</v>
      </c>
      <c r="AW835" s="15" t="s">
        <v>40</v>
      </c>
      <c r="AX835" s="15" t="s">
        <v>40</v>
      </c>
      <c r="AY835" s="15" t="s">
        <v>40</v>
      </c>
      <c r="AZ835" s="15" t="s">
        <v>40</v>
      </c>
      <c r="BA835" s="15" t="s">
        <v>40</v>
      </c>
      <c r="BB835" s="15" t="s">
        <v>40</v>
      </c>
      <c r="BC835" s="15" t="s">
        <v>40</v>
      </c>
      <c r="BD835" s="15" t="s">
        <v>40</v>
      </c>
      <c r="BE835" s="15" t="s">
        <v>40</v>
      </c>
      <c r="BF835" s="15" t="s">
        <v>40</v>
      </c>
      <c r="BG835" s="15" t="s">
        <v>40</v>
      </c>
      <c r="BH835" s="15" t="s">
        <v>40</v>
      </c>
      <c r="BI835" s="15"/>
      <c r="BJ835" s="16">
        <f>IF(AR835="R", $CA835, IF(OR(AR835="P", AR835="T", AR835="N"), 0, IF($C835="DM", $T835, IF(OR(AR835="Y", AR835="IR"),$AM835,IF(AR835="C", IF($BI835="Y", IF($AF835="N/A", $Q835, $AF835), IF($AG835="N/A", $T835,$AG835)))))))</f>
        <v>9</v>
      </c>
      <c r="BK835" s="16">
        <f>IF(AS835="R", $CA835, IF(OR(AS835="P", AS835="T", AS835="N"), 0, IF($C835="DM", $T835, IF(OR(AS835="Y", AS835="IR"),$AM835,IF(AS835="C", IF($BI835="Y", IF($AF835="N/A", $Q835, $AF835), IF($AG835="N/A", $T835,$AG835)))))))</f>
        <v>9</v>
      </c>
      <c r="BL835" s="16">
        <f>IF(AT835="R", $CA835, IF(OR(AT835="P", AT835="T", AT835="N"), 0, IF($C835="DM", $T835, IF(OR(AT835="Y", AT835="IR"),$AM835,IF(AT835="C", IF($BI835="Y", IF($AF835="N/A", $Q835, $AF835), IF($AG835="N/A", $T835,$AG835)))))))</f>
        <v>9</v>
      </c>
      <c r="BM835" s="16">
        <f>IF(AU835="R", $CA835, IF(OR(AU835="P", AU835="T", AU835="N"), 0, IF($C835="DM", $T835, IF(OR(AU835="Y", AU835="IR"),$AM835,IF(AU835="C", IF($BI835="Y", IF($AF835="N/A", $Q835, $AF835), IF($AG835="N/A", $T835,$AG835)))))))</f>
        <v>9</v>
      </c>
      <c r="BN835" s="16">
        <f>IF(AV835="R", $CA835, IF(OR(AV835="P", AV835="T", AV835="N"), 0, IF($C835="DM", $T835, IF(OR(AV835="Y", AV835="IR"),$AM835,IF(AV835="C", IF($BI835="Y", IF($AF835="N/A", $Q835, $AF835), IF($AG835="N/A", $T835,$AG835)))))))</f>
        <v>9</v>
      </c>
      <c r="BO835" s="16">
        <f>IF(AW835="R", $CA835, IF(OR(AW835="P", AW835="T", AW835="N"), 0, IF($C835="DM", $T835, IF(OR(AW835="Y", AW835="IR"),$AM835,IF(AW835="C", IF($BI835="Y", IF($AF835="N/A", $Q835, $AF835), IF($AG835="N/A", $T835,$AG835)))))))</f>
        <v>9</v>
      </c>
      <c r="BP835" s="16">
        <f>IF(AX835="R", $CA835, IF(OR(AX835="P", AX835="T", AX835="N"), 0, IF($C835="DM", $T835, IF(OR(AX835="Y", AX835="IR"),$AM835,IF(AX835="C", IF($BI835="Y", IF($AF835="N/A", $Q835, $AF835), IF($AG835="N/A", $T835,$AG835)))))))</f>
        <v>9</v>
      </c>
      <c r="BQ835" s="16">
        <f>IF(AY835="R", $CA835, IF(OR(AY835="P", AY835="T", AY835="N"), 0, IF($C835="DM", $T835, IF(OR(AY835="Y", AY835="IR"),$AM835,IF(AY835="C", IF($BI835="Y", IF($AF835="N/A", $Q835, $AF835), IF($AG835="N/A", $T835,$AG835)))))))</f>
        <v>9</v>
      </c>
      <c r="BR835" s="16">
        <f>IF(AZ835="R", $CA835, IF(OR(AZ835="P", AZ835="T", AZ835="N"), 0, IF($C835="DM", $T835, IF(OR(AZ835="Y", AZ835="IR"),$AM835,IF(AZ835="C", IF($BI835="Y", IF($AF835="N/A", $Q835, $AF835), IF($AG835="N/A", $T835,$AG835)))))))</f>
        <v>9</v>
      </c>
      <c r="BS835" s="16">
        <f>IF(BA835="R", $CA835, IF(OR(BA835="P", BA835="T", BA835="N"), 0, IF($C835="DM", $T835, IF(OR(BA835="Y", BA835="IR"),$AM835,IF(BA835="C", IF($BI835="Y", IF($AF835="N/A", $Q835, $AF835), IF($AG835="N/A", $T835,$AG835)))))))</f>
        <v>9</v>
      </c>
      <c r="BT835" s="16">
        <f>IF(BB835="R", $CA835, IF(OR(BB835="P", BB835="T", BB835="N"), 0, IF($C835="DM", $T835, IF(OR(BB835="Y", BB835="IR"),$AM835,IF(BB835="C", IF($BI835="Y", IF($BA835="C", IF($AF835="N/A", $Q835, $AF835), IF($AF835="N/A", $T835, $AM835)), IF($AG835="N/A", $T835,$AG835)))))))</f>
        <v>9</v>
      </c>
      <c r="BU835" s="16">
        <f>IF(BC835="R", $CA835, IF(OR(BC835="P", BC835="T", BC835="N"), 0, IF($C835="DM", $T835, IF(OR(BC835="Y", BC835="IR"),$AM835,IF(BC835="C", IF($BI835="Y", IF($BA835="C", IF($AF835="N/A", $Q835, $AF835), IF($AF835="N/A", $T835, $AM835)), IF($AG835="N/A", $T835,$AG835)))))))</f>
        <v>9</v>
      </c>
      <c r="BV835" s="16">
        <f>IF(BD835="R", $CA835, IF(OR(BD835="P", BD835="T", BD835="N"), 0, IF($C835="DM", $T835, IF(OR(BD835="Y", BD835="IR"),$AM835,IF(BD835="C", IF($BI835="Y", IF($BA835="C", IF($AF835="N/A", $Q835, $AF835), IF($AF835="N/A", $T835, $AM835)), IF($AG835="N/A", $T835,$AG835)))))))</f>
        <v>9</v>
      </c>
      <c r="BW835" s="16">
        <f>IF(BE835="R", $CA835, IF(OR(BE835="P", BE835="T", BE835="N"), 0, IF($C835="DM", $T835, IF(OR(BE835="Y", BE835="IR"),$AM835,IF(BE835="C", IF($BI835="Y", IF($BA835="C", IF($AF835="N/A", $Q835, $AF835), IF($AF835="N/A", $T835, $AM835)), IF($AG835="N/A", $T835,$AG835)))))))</f>
        <v>9</v>
      </c>
      <c r="BX835" s="16">
        <f>IF(BF835="R", $CA835, IF(OR(BF835="P", BF835="T", BF835="N"), 0, IF($C835="DM", $T835, IF(OR(BF835="Y", BF835="IR"),$AM835,IF(BF835="C", IF($BI835="Y", IF($BA835="C", IF($AF835="N/A", $Q835, $AF835), IF($AF835="N/A", $T835, $AM835)), IF($AG835="N/A", $T835,$AG835)))))))</f>
        <v>9</v>
      </c>
      <c r="BY835" s="16">
        <f>IF(BG835="R", $CA835, IF(OR(BG835="P", BG835="T", BG835="N"), 0, IF($C835="DM", $T835, IF(OR(BG835="Y", BG835="IR"),$AM835,IF(BG835="C", IF($BI835="Y", IF($BA835="C", IF($AF835="N/A", $Q835, $AF835), IF($AF835="N/A", $T835, $AM835)), IF($AG835="N/A", $T835,$AG835)))))))</f>
        <v>9</v>
      </c>
      <c r="BZ835" s="16">
        <f>IF(BH835="R", $CA835, IF(OR(BH835="P", BH835="T", BH835="N"), 0, IF($C835="DM", $T835, IF(OR(BH835="Y", BH835="IR"),$AM835,IF(BH835="C", IF($BI835="Y", IF($BA835="C", IF($AF835="N/A", $Q835, $AF835), IF($AF835="N/A", $T835, $AM835)), IF($AG835="N/A", $T835,$AG835)))))))</f>
        <v>9</v>
      </c>
      <c r="CA835" s="15" t="s">
        <v>75</v>
      </c>
      <c r="CB835" s="16">
        <f>BZ835</f>
        <v>9</v>
      </c>
      <c r="CC835" s="15">
        <f>IF(OR($BH835="T", $BH835="R"), 0, IF($BH835="C", IF($BI835="Y", IF($BA835="C", 0, IF(AF835="N/A", Q835-T835, AF835-AG835)), IF($AF835="N/A", U835, AH835)), AN835))</f>
        <v>9</v>
      </c>
      <c r="CD835" s="15">
        <f>IF(OR($BH835="T", $BH835="R"), 0, IF($BH835="C", IF($BI835="Y", 0, IF($AF835="N/A", V835, AI835)), AO835))</f>
        <v>9</v>
      </c>
      <c r="CE835" s="15">
        <f>IF(OR($BH835="T", $BH835="R"), 0, IF($BH835="C", IF($BI835="Y", 0, IF($AF835="N/A", W835, AJ835)), AP835))</f>
        <v>9</v>
      </c>
      <c r="CF835" s="15" t="str">
        <f>IF(OR($BH835="T", $BH835="R"), 0, IF($BH835="C", IF($BI835="Y", 0, IF($AF835="N/A", X835, AK835)), AQ835))</f>
        <v>N/A</v>
      </c>
      <c r="CG835" t="str">
        <f>IF(AC835="N/A", "S:"&amp;L835&amp;" G:"&amp;M835&amp;" GR:"&amp;Q835, IF(AC835=0, "S:"&amp;L835&amp;" G:"&amp;M835&amp;" GR:"&amp;Q835, "S:"&amp;L835&amp;"/"&amp;AD835&amp;" G:"&amp;AE835&amp;" GR:"&amp;AF835))</f>
        <v>S:9 G:6 GR:0</v>
      </c>
    </row>
    <row r="836" spans="1:85" x14ac:dyDescent="0.25">
      <c r="A836" s="14">
        <v>5800</v>
      </c>
      <c r="B836" s="15" t="s">
        <v>2908</v>
      </c>
      <c r="C836" s="15" t="s">
        <v>67</v>
      </c>
      <c r="D836" s="15" t="s">
        <v>56</v>
      </c>
      <c r="E836" s="15">
        <f>VLOOKUP(B836, 'Rookie Year'!$A$2:$B$55679,2,FALSE)</f>
        <v>2021</v>
      </c>
      <c r="F836" s="15">
        <v>2024</v>
      </c>
      <c r="G836" s="15" t="s">
        <v>42</v>
      </c>
      <c r="H836" s="15">
        <v>6</v>
      </c>
      <c r="I836" s="16">
        <v>1</v>
      </c>
      <c r="J836" s="15">
        <v>1</v>
      </c>
      <c r="K836" s="17">
        <f>IF(AND(G836&lt;&gt;"N",R836="N/A"), IF(I836&lt;4, 0, 0.25),IF(I836=1, IF(J836=1,0.25, 0.25), IF(I836&lt;13, 0.25, IF(I836&lt;26, 0.4, IF(I836&lt;51, 0.6, 0.75)))))</f>
        <v>0.25</v>
      </c>
      <c r="L836" s="16">
        <f>I836-M836</f>
        <v>0</v>
      </c>
      <c r="M836" s="16">
        <f>ROUNDUP(I836*K836,0)</f>
        <v>1</v>
      </c>
      <c r="N836" s="16">
        <f>M836*J836</f>
        <v>1</v>
      </c>
      <c r="O836" s="16">
        <v>0</v>
      </c>
      <c r="P836" s="16">
        <v>0</v>
      </c>
      <c r="Q836" s="16">
        <f>N836-O836-P836</f>
        <v>1</v>
      </c>
      <c r="R836" s="15" t="s">
        <v>75</v>
      </c>
      <c r="S836" s="15">
        <f>IF(R836="N/A", J836-($B$1-F836), J836-($B$1-R836))</f>
        <v>1</v>
      </c>
      <c r="T836" s="16">
        <f>IF($S836&lt;1, "N/A", $M836)</f>
        <v>1</v>
      </c>
      <c r="U836" s="16" t="str">
        <f>IF($S836&lt;2, "N/A", $M836)</f>
        <v>N/A</v>
      </c>
      <c r="V836" s="16" t="str">
        <f>IF($S836&lt;3, "N/A", $M836)</f>
        <v>N/A</v>
      </c>
      <c r="W836" s="16" t="str">
        <f>IF($S836&lt;4, "N/A", $M836)</f>
        <v>N/A</v>
      </c>
      <c r="X836" s="16" t="str">
        <f>IF($S836&lt;5, "N/A", $M836)</f>
        <v>N/A</v>
      </c>
      <c r="Y836" s="15" t="str">
        <f>IF(SUM(T836:X836)&lt;&gt;Q836, "CHECK", "OK")</f>
        <v>OK</v>
      </c>
      <c r="Z836" s="15" t="str">
        <f>IF(F836=$B$1, "No", IF(S836=1, "Yes", "No"))</f>
        <v>No</v>
      </c>
      <c r="AA836" s="18" t="str">
        <f>IF(C836="DM", "N/A", IF(Z836="No","N/A",VLOOKUP(B836,'Extension List'!$A$3:$R$1972,18,FALSE)))</f>
        <v>N/A</v>
      </c>
      <c r="AB836" s="15" t="str">
        <f>IF(C836="DM", "N/A", IF(Z836="No","N/A",VLOOKUP(B836,'Extension List'!$A$3:$T$1972,20,FALSE)))</f>
        <v>N/A</v>
      </c>
      <c r="AC836" s="15" t="str">
        <f>IF(AA836="N/A", "N/A", 0)</f>
        <v>N/A</v>
      </c>
      <c r="AD836" s="16" t="str">
        <f>IF(AE836="N/A", "N/A", AA836-AE836)</f>
        <v>N/A</v>
      </c>
      <c r="AE836" s="16" t="str">
        <f>IF(AA836="N/A", "N/A", IF(AC836&gt;0, IF(AA836&lt;13, ROUNDUP(0.25*AA836,0), IF(AA836&lt;26, ROUNDUP(0.4*AA836,0), IF(AA836&lt;51, ROUNDUP(0.6*AA836,0), ROUNDUP(0.75*AA836,0)))), "N/A"))</f>
        <v>N/A</v>
      </c>
      <c r="AF836" s="16" t="str">
        <f>IF(AD836="N/A","N/A", (AE836*AC836)+Q836)</f>
        <v>N/A</v>
      </c>
      <c r="AG836" s="16" t="str">
        <f>IF($AF836="N/A", "N/A", "TBC")</f>
        <v>N/A</v>
      </c>
      <c r="AH836" s="16" t="str">
        <f>IF($AF836="N/A", "N/A", "TBC")</f>
        <v>N/A</v>
      </c>
      <c r="AI836" s="16" t="str">
        <f>IF($AF836="N/A","N/A",IF(AC836&gt;1,"TBC","N/A"))</f>
        <v>N/A</v>
      </c>
      <c r="AJ836" s="16" t="str">
        <f>IF($AF836="N/A","N/A",IF(AC836&gt;2,"TBC","N/A"))</f>
        <v>N/A</v>
      </c>
      <c r="AK836" s="16" t="str">
        <f>IF($AF836="N/A","N/A",IF(AC836&gt;3,"TBC","N/A"))</f>
        <v>N/A</v>
      </c>
      <c r="AL836" s="16" t="str">
        <f>IF(AC836="N/A","N/A",IF(AC836&gt;0,IF(SUM(AG836:AK836)&lt;&gt;AF836,"CHECK","OK"),"N/A"))</f>
        <v>N/A</v>
      </c>
      <c r="AM836" s="16">
        <f>IF(AD836="N/A", L836+T836, L836+AG836)</f>
        <v>1</v>
      </c>
      <c r="AN836" s="16" t="str">
        <f>IF(AD836="N/A", IF(U836="N/A", "N/A", L836+U836), AD836+AH836)</f>
        <v>N/A</v>
      </c>
      <c r="AO836" s="16" t="str">
        <f>IF(AD836="N/A", IF(V836="N/A", "N/A", L836+V836), IF(AI836="N/A", "N/A", AD836+AI836))</f>
        <v>N/A</v>
      </c>
      <c r="AP836" s="16" t="str">
        <f>IF(AD836="N/A", IF(W836="N/A", "N/A", L836+W836), IF(AJ836="N/A", "N/A", AD836+AJ836))</f>
        <v>N/A</v>
      </c>
      <c r="AQ836" s="16" t="str">
        <f>IF(AD836="N/A", IF(X836="N/A", "N/A", L836+X836), IF(AK836="N/A", "N/A", AD836+AK836))</f>
        <v>N/A</v>
      </c>
      <c r="AR836" s="15" t="s">
        <v>42</v>
      </c>
      <c r="AS836" s="15" t="s">
        <v>42</v>
      </c>
      <c r="AT836" s="15" t="s">
        <v>42</v>
      </c>
      <c r="AU836" s="15" t="s">
        <v>42</v>
      </c>
      <c r="AV836" s="15" t="s">
        <v>42</v>
      </c>
      <c r="AW836" s="15" t="s">
        <v>42</v>
      </c>
      <c r="AX836" s="15" t="s">
        <v>40</v>
      </c>
      <c r="AY836" s="15" t="s">
        <v>40</v>
      </c>
      <c r="AZ836" s="15" t="s">
        <v>40</v>
      </c>
      <c r="BA836" s="15" t="s">
        <v>40</v>
      </c>
      <c r="BB836" s="15" t="s">
        <v>40</v>
      </c>
      <c r="BC836" s="15" t="s">
        <v>40</v>
      </c>
      <c r="BD836" s="15" t="s">
        <v>40</v>
      </c>
      <c r="BE836" s="15" t="s">
        <v>40</v>
      </c>
      <c r="BF836" s="15" t="s">
        <v>40</v>
      </c>
      <c r="BG836" s="15" t="s">
        <v>40</v>
      </c>
      <c r="BH836" s="15" t="s">
        <v>40</v>
      </c>
      <c r="BJ836" s="16">
        <f>IF(AR836="R", $CA836, IF(OR(AR836="P", AR836="T", AR836="N"), 0, IF($C836="DM", $T836, IF(OR(AR836="Y", AR836="IR"),$AM836,IF(AR836="C", IF($BI836="Y", IF($AF836="N/A", $Q836, $AF836), IF($AG836="N/A", $T836,$AG836)))))))</f>
        <v>0</v>
      </c>
      <c r="BK836" s="16">
        <f>IF(AS836="R", $CA836, IF(OR(AS836="P", AS836="T", AS836="N"), 0, IF($C836="DM", $T836, IF(OR(AS836="Y", AS836="IR"),$AM836,IF(AS836="C", IF($BI836="Y", IF($AF836="N/A", $Q836, $AF836), IF($AG836="N/A", $T836,$AG836)))))))</f>
        <v>0</v>
      </c>
      <c r="BL836" s="16">
        <f>IF(AT836="R", $CA836, IF(OR(AT836="P", AT836="T", AT836="N"), 0, IF($C836="DM", $T836, IF(OR(AT836="Y", AT836="IR"),$AM836,IF(AT836="C", IF($BI836="Y", IF($AF836="N/A", $Q836, $AF836), IF($AG836="N/A", $T836,$AG836)))))))</f>
        <v>0</v>
      </c>
      <c r="BM836" s="16">
        <f>IF(AU836="R", $CA836, IF(OR(AU836="P", AU836="T", AU836="N"), 0, IF($C836="DM", $T836, IF(OR(AU836="Y", AU836="IR"),$AM836,IF(AU836="C", IF($BI836="Y", IF($AF836="N/A", $Q836, $AF836), IF($AG836="N/A", $T836,$AG836)))))))</f>
        <v>0</v>
      </c>
      <c r="BN836" s="16">
        <f>IF(AV836="R", $CA836, IF(OR(AV836="P", AV836="T", AV836="N"), 0, IF($C836="DM", $T836, IF(OR(AV836="Y", AV836="IR"),$AM836,IF(AV836="C", IF($BI836="Y", IF($AF836="N/A", $Q836, $AF836), IF($AG836="N/A", $T836,$AG836)))))))</f>
        <v>0</v>
      </c>
      <c r="BO836" s="16">
        <f>IF(AW836="R", $CA836, IF(OR(AW836="P", AW836="T", AW836="N"), 0, IF($C836="DM", $T836, IF(OR(AW836="Y", AW836="IR"),$AM836,IF(AW836="C", IF($BI836="Y", IF($AF836="N/A", $Q836, $AF836), IF($AG836="N/A", $T836,$AG836)))))))</f>
        <v>0</v>
      </c>
      <c r="BP836" s="16">
        <f>IF(AX836="R", $CA836, IF(OR(AX836="P", AX836="T", AX836="N"), 0, IF($C836="DM", $T836, IF(OR(AX836="Y", AX836="IR"),$AM836,IF(AX836="C", IF($BI836="Y", IF($AF836="N/A", $Q836, $AF836), IF($AG836="N/A", $T836,$AG836)))))))</f>
        <v>1</v>
      </c>
      <c r="BQ836" s="16">
        <f>IF(AY836="R", $CA836, IF(OR(AY836="P", AY836="T", AY836="N"), 0, IF($C836="DM", $T836, IF(OR(AY836="Y", AY836="IR"),$AM836,IF(AY836="C", IF($BI836="Y", IF($AF836="N/A", $Q836, $AF836), IF($AG836="N/A", $T836,$AG836)))))))</f>
        <v>1</v>
      </c>
      <c r="BR836" s="16">
        <f>IF(AZ836="R", $CA836, IF(OR(AZ836="P", AZ836="T", AZ836="N"), 0, IF($C836="DM", $T836, IF(OR(AZ836="Y", AZ836="IR"),$AM836,IF(AZ836="C", IF($BI836="Y", IF($AF836="N/A", $Q836, $AF836), IF($AG836="N/A", $T836,$AG836)))))))</f>
        <v>1</v>
      </c>
      <c r="BS836" s="16">
        <f>IF(BA836="R", $CA836, IF(OR(BA836="P", BA836="T", BA836="N"), 0, IF($C836="DM", $T836, IF(OR(BA836="Y", BA836="IR"),$AM836,IF(BA836="C", IF($BI836="Y", IF($AF836="N/A", $Q836, $AF836), IF($AG836="N/A", $T836,$AG836)))))))</f>
        <v>1</v>
      </c>
      <c r="BT836" s="16">
        <f>IF(BB836="R", $CA836, IF(OR(BB836="P", BB836="T", BB836="N"), 0, IF($C836="DM", $T836, IF(OR(BB836="Y", BB836="IR"),$AM836,IF(BB836="C", IF($BI836="Y", IF($BA836="C", IF($AF836="N/A", $Q836, $AF836), IF($AF836="N/A", $T836, $AM836)), IF($AG836="N/A", $T836,$AG836)))))))</f>
        <v>1</v>
      </c>
      <c r="BU836" s="16">
        <f>IF(BC836="R", $CA836, IF(OR(BC836="P", BC836="T", BC836="N"), 0, IF($C836="DM", $T836, IF(OR(BC836="Y", BC836="IR"),$AM836,IF(BC836="C", IF($BI836="Y", IF($BA836="C", IF($AF836="N/A", $Q836, $AF836), IF($AF836="N/A", $T836, $AM836)), IF($AG836="N/A", $T836,$AG836)))))))</f>
        <v>1</v>
      </c>
      <c r="BV836" s="16">
        <f>IF(BD836="R", $CA836, IF(OR(BD836="P", BD836="T", BD836="N"), 0, IF($C836="DM", $T836, IF(OR(BD836="Y", BD836="IR"),$AM836,IF(BD836="C", IF($BI836="Y", IF($BA836="C", IF($AF836="N/A", $Q836, $AF836), IF($AF836="N/A", $T836, $AM836)), IF($AG836="N/A", $T836,$AG836)))))))</f>
        <v>1</v>
      </c>
      <c r="BW836" s="16">
        <f>IF(BE836="R", $CA836, IF(OR(BE836="P", BE836="T", BE836="N"), 0, IF($C836="DM", $T836, IF(OR(BE836="Y", BE836="IR"),$AM836,IF(BE836="C", IF($BI836="Y", IF($BA836="C", IF($AF836="N/A", $Q836, $AF836), IF($AF836="N/A", $T836, $AM836)), IF($AG836="N/A", $T836,$AG836)))))))</f>
        <v>1</v>
      </c>
      <c r="BX836" s="16">
        <f>IF(BF836="R", $CA836, IF(OR(BF836="P", BF836="T", BF836="N"), 0, IF($C836="DM", $T836, IF(OR(BF836="Y", BF836="IR"),$AM836,IF(BF836="C", IF($BI836="Y", IF($BA836="C", IF($AF836="N/A", $Q836, $AF836), IF($AF836="N/A", $T836, $AM836)), IF($AG836="N/A", $T836,$AG836)))))))</f>
        <v>1</v>
      </c>
      <c r="BY836" s="16">
        <f>IF(BG836="R", $CA836, IF(OR(BG836="P", BG836="T", BG836="N"), 0, IF($C836="DM", $T836, IF(OR(BG836="Y", BG836="IR"),$AM836,IF(BG836="C", IF($BI836="Y", IF($BA836="C", IF($AF836="N/A", $Q836, $AF836), IF($AF836="N/A", $T836, $AM836)), IF($AG836="N/A", $T836,$AG836)))))))</f>
        <v>1</v>
      </c>
      <c r="BZ836" s="16">
        <f>IF(BH836="R", $CA836, IF(OR(BH836="P", BH836="T", BH836="N"), 0, IF($C836="DM", $T836, IF(OR(BH836="Y", BH836="IR"),$AM836,IF(BH836="C", IF($BI836="Y", IF($BA836="C", IF($AF836="N/A", $Q836, $AF836), IF($AF836="N/A", $T836, $AM836)), IF($AG836="N/A", $T836,$AG836)))))))</f>
        <v>1</v>
      </c>
      <c r="CA836" s="15" t="s">
        <v>75</v>
      </c>
      <c r="CB836" s="16">
        <f>BZ836</f>
        <v>1</v>
      </c>
      <c r="CC836" s="15" t="str">
        <f>IF(OR($BH836="T", $BH836="R"), 0, IF($BH836="C", IF($BI836="Y", IF($BA836="C", 0, IF(AF836="N/A", Q836-T836, AF836-AG836)), IF($AF836="N/A", U836, AH836)), AN836))</f>
        <v>N/A</v>
      </c>
      <c r="CD836" s="15" t="str">
        <f>IF(OR($BH836="T", $BH836="R"), 0, IF($BH836="C", IF($BI836="Y", 0, IF($AF836="N/A", V836, AI836)), AO836))</f>
        <v>N/A</v>
      </c>
      <c r="CE836" s="15" t="str">
        <f>IF(OR($BH836="T", $BH836="R"), 0, IF($BH836="C", IF($BI836="Y", 0, IF($AF836="N/A", W836, AJ836)), AP836))</f>
        <v>N/A</v>
      </c>
      <c r="CF836" s="15" t="str">
        <f>IF(OR($BH836="T", $BH836="R"), 0, IF($BH836="C", IF($BI836="Y", 0, IF($AF836="N/A", X836, AK836)), AQ836))</f>
        <v>N/A</v>
      </c>
    </row>
    <row r="837" spans="1:85" x14ac:dyDescent="0.25">
      <c r="A837" s="14">
        <v>4385</v>
      </c>
      <c r="B837" s="15" t="s">
        <v>2422</v>
      </c>
      <c r="C837" s="15" t="s">
        <v>67</v>
      </c>
      <c r="D837" s="15" t="s">
        <v>56</v>
      </c>
      <c r="E837" s="15">
        <f>VLOOKUP(B837, 'Rookie Year'!$A$2:$B$55679,2,FALSE)</f>
        <v>2021</v>
      </c>
      <c r="F837" s="15">
        <v>2021</v>
      </c>
      <c r="G837" s="15" t="s">
        <v>40</v>
      </c>
      <c r="H837" s="15" t="s">
        <v>2224</v>
      </c>
      <c r="I837" s="16">
        <v>1</v>
      </c>
      <c r="J837" s="15">
        <v>3</v>
      </c>
      <c r="K837" s="17">
        <f>IF(AND(G837&lt;&gt;"N",R837="N/A"), IF(I837&lt;4, 0, 0.25),IF(I837=1, IF(J837=1,0.25, 0.25), IF(I837&lt;13, 0.25, IF(I837&lt;26, 0.4, IF(I837&lt;51, 0.6, 0.75)))))</f>
        <v>0.25</v>
      </c>
      <c r="L837" s="16">
        <f>I837-M837</f>
        <v>0</v>
      </c>
      <c r="M837" s="16">
        <f>ROUNDUP(I837*K837,0)</f>
        <v>1</v>
      </c>
      <c r="N837" s="16">
        <f>M837*J837</f>
        <v>3</v>
      </c>
      <c r="O837" s="16">
        <v>0</v>
      </c>
      <c r="P837" s="16">
        <v>1</v>
      </c>
      <c r="Q837" s="16">
        <f>N837-O837-P837</f>
        <v>2</v>
      </c>
      <c r="R837" s="15">
        <v>2023</v>
      </c>
      <c r="S837" s="15">
        <f>IF(R837="N/A", J837-($B$1-F837), J837-($B$1-R837))</f>
        <v>2</v>
      </c>
      <c r="T837" s="16">
        <v>1</v>
      </c>
      <c r="U837" s="16">
        <v>1</v>
      </c>
      <c r="V837" s="16" t="str">
        <f>IF($S837&lt;3, "N/A", $M837)</f>
        <v>N/A</v>
      </c>
      <c r="W837" s="16" t="str">
        <f>IF($S837&lt;4, "N/A", $M837)</f>
        <v>N/A</v>
      </c>
      <c r="X837" s="16" t="str">
        <f>IF($S837&lt;5, "N/A", $M837)</f>
        <v>N/A</v>
      </c>
      <c r="Y837" s="15" t="str">
        <f>IF(SUM(T837:X837)&lt;&gt;Q837, "CHECK", "OK")</f>
        <v>OK</v>
      </c>
      <c r="Z837" s="15" t="str">
        <f>IF(F837=$B$1, "No", IF(S837=1, "Yes", "No"))</f>
        <v>No</v>
      </c>
      <c r="AA837" s="18" t="str">
        <f>IF(C837="DM", "N/A", IF(Z837="No","N/A",VLOOKUP(B837,'Extension List'!$A$3:$R$1972,18,FALSE)))</f>
        <v>N/A</v>
      </c>
      <c r="AB837" s="15" t="str">
        <f>IF(C837="DM", "N/A", IF(Z837="No","N/A",VLOOKUP(B837,'Extension List'!$A$3:$T$1972,20,FALSE)))</f>
        <v>N/A</v>
      </c>
      <c r="AC837" s="15" t="str">
        <f>IF(AA837="N/A", "N/A", 0)</f>
        <v>N/A</v>
      </c>
      <c r="AD837" s="16" t="str">
        <f>IF(AE837="N/A", "N/A", AA837-AE837)</f>
        <v>N/A</v>
      </c>
      <c r="AE837" s="16" t="str">
        <f>IF(AA837="N/A", "N/A", IF(AC837&gt;0, IF(AA837&lt;13, ROUNDUP(0.25*AA837,0), IF(AA837&lt;26, ROUNDUP(0.4*AA837,0), IF(AA837&lt;51, ROUNDUP(0.6*AA837,0), ROUNDUP(0.75*AA837,0)))), "N/A"))</f>
        <v>N/A</v>
      </c>
      <c r="AF837" s="16" t="str">
        <f>IF(AD837="N/A","N/A", (AE837*AC837)+Q837)</f>
        <v>N/A</v>
      </c>
      <c r="AG837" s="16" t="str">
        <f>IF($AF837="N/A", "N/A", "TBC")</f>
        <v>N/A</v>
      </c>
      <c r="AH837" s="16" t="str">
        <f>IF($AF837="N/A", "N/A", "TBC")</f>
        <v>N/A</v>
      </c>
      <c r="AI837" s="16" t="str">
        <f>IF($AF837="N/A","N/A",IF(AC837&gt;1,"TBC","N/A"))</f>
        <v>N/A</v>
      </c>
      <c r="AJ837" s="16" t="str">
        <f>IF($AF837="N/A","N/A",IF(AC837&gt;2,"TBC","N/A"))</f>
        <v>N/A</v>
      </c>
      <c r="AK837" s="16" t="str">
        <f>IF($AF837="N/A","N/A",IF(AC837&gt;3,"TBC","N/A"))</f>
        <v>N/A</v>
      </c>
      <c r="AL837" s="16" t="str">
        <f>IF(AC837="N/A","N/A",IF(AC837&gt;0,IF(SUM(AG837:AK837)&lt;&gt;AF837,"CHECK","OK"),"N/A"))</f>
        <v>N/A</v>
      </c>
      <c r="AM837" s="16">
        <f>IF(AD837="N/A", L837+T837, L837+AG837)</f>
        <v>1</v>
      </c>
      <c r="AN837" s="16">
        <f>IF(AD837="N/A", IF(U837="N/A", "N/A", L837+U837), AD837+AH837)</f>
        <v>1</v>
      </c>
      <c r="AO837" s="16" t="str">
        <f>IF(AD837="N/A", IF(V837="N/A", "N/A", L837+V837), IF(AI837="N/A", "N/A", AD837+AI837))</f>
        <v>N/A</v>
      </c>
      <c r="AP837" s="16" t="str">
        <f>IF(AD837="N/A", IF(W837="N/A", "N/A", L837+W837), IF(AJ837="N/A", "N/A", AD837+AJ837))</f>
        <v>N/A</v>
      </c>
      <c r="AQ837" s="16" t="str">
        <f>IF(AD837="N/A", IF(X837="N/A", "N/A", L837+X837), IF(AK837="N/A", "N/A", AD837+AK837))</f>
        <v>N/A</v>
      </c>
      <c r="AR837" s="15" t="s">
        <v>40</v>
      </c>
      <c r="AS837" s="15" t="s">
        <v>40</v>
      </c>
      <c r="AT837" s="15" t="s">
        <v>40</v>
      </c>
      <c r="AU837" s="15" t="s">
        <v>40</v>
      </c>
      <c r="AV837" s="15" t="s">
        <v>40</v>
      </c>
      <c r="AW837" s="15" t="s">
        <v>40</v>
      </c>
      <c r="AX837" s="15" t="s">
        <v>40</v>
      </c>
      <c r="AY837" s="15" t="s">
        <v>40</v>
      </c>
      <c r="AZ837" s="15" t="s">
        <v>40</v>
      </c>
      <c r="BA837" s="15" t="s">
        <v>44</v>
      </c>
      <c r="BB837" s="15" t="s">
        <v>44</v>
      </c>
      <c r="BC837" s="15" t="s">
        <v>44</v>
      </c>
      <c r="BD837" s="15" t="s">
        <v>44</v>
      </c>
      <c r="BE837" s="15" t="s">
        <v>44</v>
      </c>
      <c r="BF837" s="15" t="s">
        <v>44</v>
      </c>
      <c r="BG837" s="15" t="s">
        <v>44</v>
      </c>
      <c r="BH837" s="15" t="s">
        <v>44</v>
      </c>
      <c r="BI837" s="15"/>
      <c r="BJ837" s="16">
        <f>IF(AR837="R", $CA837, IF(OR(AR837="P", AR837="T", AR837="N"), 0, IF($C837="DM", $T837, IF(OR(AR837="Y", AR837="IR"),$AM837,IF(AR837="C", IF($BI837="Y", IF($AF837="N/A", $Q837, $AF837), IF($AG837="N/A", $T837,$AG837)))))))</f>
        <v>1</v>
      </c>
      <c r="BK837" s="16">
        <f>IF(AS837="R", $CA837, IF(OR(AS837="P", AS837="T", AS837="N"), 0, IF($C837="DM", $T837, IF(OR(AS837="Y", AS837="IR"),$AM837,IF(AS837="C", IF($BI837="Y", IF($AF837="N/A", $Q837, $AF837), IF($AG837="N/A", $T837,$AG837)))))))</f>
        <v>1</v>
      </c>
      <c r="BL837" s="16">
        <f>IF(AT837="R", $CA837, IF(OR(AT837="P", AT837="T", AT837="N"), 0, IF($C837="DM", $T837, IF(OR(AT837="Y", AT837="IR"),$AM837,IF(AT837="C", IF($BI837="Y", IF($AF837="N/A", $Q837, $AF837), IF($AG837="N/A", $T837,$AG837)))))))</f>
        <v>1</v>
      </c>
      <c r="BM837" s="16">
        <f>IF(AU837="R", $CA837, IF(OR(AU837="P", AU837="T", AU837="N"), 0, IF($C837="DM", $T837, IF(OR(AU837="Y", AU837="IR"),$AM837,IF(AU837="C", IF($BI837="Y", IF($AF837="N/A", $Q837, $AF837), IF($AG837="N/A", $T837,$AG837)))))))</f>
        <v>1</v>
      </c>
      <c r="BN837" s="16">
        <f>IF(AV837="R", $CA837, IF(OR(AV837="P", AV837="T", AV837="N"), 0, IF($C837="DM", $T837, IF(OR(AV837="Y", AV837="IR"),$AM837,IF(AV837="C", IF($BI837="Y", IF($AF837="N/A", $Q837, $AF837), IF($AG837="N/A", $T837,$AG837)))))))</f>
        <v>1</v>
      </c>
      <c r="BO837" s="16">
        <f>IF(AW837="R", $CA837, IF(OR(AW837="P", AW837="T", AW837="N"), 0, IF($C837="DM", $T837, IF(OR(AW837="Y", AW837="IR"),$AM837,IF(AW837="C", IF($BI837="Y", IF($AF837="N/A", $Q837, $AF837), IF($AG837="N/A", $T837,$AG837)))))))</f>
        <v>1</v>
      </c>
      <c r="BP837" s="16">
        <f>IF(AX837="R", $CA837, IF(OR(AX837="P", AX837="T", AX837="N"), 0, IF($C837="DM", $T837, IF(OR(AX837="Y", AX837="IR"),$AM837,IF(AX837="C", IF($BI837="Y", IF($AF837="N/A", $Q837, $AF837), IF($AG837="N/A", $T837,$AG837)))))))</f>
        <v>1</v>
      </c>
      <c r="BQ837" s="16">
        <f>IF(AY837="R", $CA837, IF(OR(AY837="P", AY837="T", AY837="N"), 0, IF($C837="DM", $T837, IF(OR(AY837="Y", AY837="IR"),$AM837,IF(AY837="C", IF($BI837="Y", IF($AF837="N/A", $Q837, $AF837), IF($AG837="N/A", $T837,$AG837)))))))</f>
        <v>1</v>
      </c>
      <c r="BR837" s="16">
        <f>IF(AZ837="R", $CA837, IF(OR(AZ837="P", AZ837="T", AZ837="N"), 0, IF($C837="DM", $T837, IF(OR(AZ837="Y", AZ837="IR"),$AM837,IF(AZ837="C", IF($BI837="Y", IF($AF837="N/A", $Q837, $AF837), IF($AG837="N/A", $T837,$AG837)))))))</f>
        <v>1</v>
      </c>
      <c r="BS837" s="16">
        <f>IF(BA837="R", $CA837, IF(OR(BA837="P", BA837="T", BA837="N"), 0, IF($C837="DM", $T837, IF(OR(BA837="Y", BA837="IR"),$AM837,IF(BA837="C", IF($BI837="Y", IF($AF837="N/A", $Q837, $AF837), IF($AG837="N/A", $T837,$AG837)))))))</f>
        <v>1</v>
      </c>
      <c r="BT837" s="16">
        <f>IF(BB837="R", $CA837, IF(OR(BB837="P", BB837="T", BB837="N"), 0, IF($C837="DM", $T837, IF(OR(BB837="Y", BB837="IR"),$AM837,IF(BB837="C", IF($BI837="Y", IF($BA837="C", IF($AF837="N/A", $Q837, $AF837), IF($AF837="N/A", $T837, $AM837)), IF($AG837="N/A", $T837,$AG837)))))))</f>
        <v>1</v>
      </c>
      <c r="BU837" s="16">
        <f>IF(BC837="R", $CA837, IF(OR(BC837="P", BC837="T", BC837="N"), 0, IF($C837="DM", $T837, IF(OR(BC837="Y", BC837="IR"),$AM837,IF(BC837="C", IF($BI837="Y", IF($BA837="C", IF($AF837="N/A", $Q837, $AF837), IF($AF837="N/A", $T837, $AM837)), IF($AG837="N/A", $T837,$AG837)))))))</f>
        <v>1</v>
      </c>
      <c r="BV837" s="16">
        <f>IF(BD837="R", $CA837, IF(OR(BD837="P", BD837="T", BD837="N"), 0, IF($C837="DM", $T837, IF(OR(BD837="Y", BD837="IR"),$AM837,IF(BD837="C", IF($BI837="Y", IF($BA837="C", IF($AF837="N/A", $Q837, $AF837), IF($AF837="N/A", $T837, $AM837)), IF($AG837="N/A", $T837,$AG837)))))))</f>
        <v>1</v>
      </c>
      <c r="BW837" s="16">
        <f>IF(BE837="R", $CA837, IF(OR(BE837="P", BE837="T", BE837="N"), 0, IF($C837="DM", $T837, IF(OR(BE837="Y", BE837="IR"),$AM837,IF(BE837="C", IF($BI837="Y", IF($BA837="C", IF($AF837="N/A", $Q837, $AF837), IF($AF837="N/A", $T837, $AM837)), IF($AG837="N/A", $T837,$AG837)))))))</f>
        <v>1</v>
      </c>
      <c r="BX837" s="16">
        <f>IF(BF837="R", $CA837, IF(OR(BF837="P", BF837="T", BF837="N"), 0, IF($C837="DM", $T837, IF(OR(BF837="Y", BF837="IR"),$AM837,IF(BF837="C", IF($BI837="Y", IF($BA837="C", IF($AF837="N/A", $Q837, $AF837), IF($AF837="N/A", $T837, $AM837)), IF($AG837="N/A", $T837,$AG837)))))))</f>
        <v>1</v>
      </c>
      <c r="BY837" s="16">
        <f>IF(BG837="R", $CA837, IF(OR(BG837="P", BG837="T", BG837="N"), 0, IF($C837="DM", $T837, IF(OR(BG837="Y", BG837="IR"),$AM837,IF(BG837="C", IF($BI837="Y", IF($BA837="C", IF($AF837="N/A", $Q837, $AF837), IF($AF837="N/A", $T837, $AM837)), IF($AG837="N/A", $T837,$AG837)))))))</f>
        <v>1</v>
      </c>
      <c r="BZ837" s="16">
        <f>IF(BH837="R", $CA837, IF(OR(BH837="P", BH837="T", BH837="N"), 0, IF($C837="DM", $T837, IF(OR(BH837="Y", BH837="IR"),$AM837,IF(BH837="C", IF($BI837="Y", IF($BA837="C", IF($AF837="N/A", $Q837, $AF837), IF($AF837="N/A", $T837, $AM837)), IF($AG837="N/A", $T837,$AG837)))))))</f>
        <v>1</v>
      </c>
      <c r="CA837" s="15" t="s">
        <v>75</v>
      </c>
      <c r="CB837" s="16">
        <f>BZ837</f>
        <v>1</v>
      </c>
      <c r="CC837" s="15">
        <f>IF(OR($BH837="T", $BH837="R"), 0, IF($BH837="C", IF($BI837="Y", IF($BA837="C", 0, IF(AF837="N/A", Q837-T837, AF837-AG837)), IF($AF837="N/A", U837, AH837)), AN837))</f>
        <v>1</v>
      </c>
      <c r="CD837" s="15" t="str">
        <f>IF(OR($BH837="T", $BH837="R"), 0, IF($BH837="C", IF($BI837="Y", 0, IF($AF837="N/A", V837, AI837)), AO837))</f>
        <v>N/A</v>
      </c>
      <c r="CE837" s="15" t="str">
        <f>IF(OR($BH837="T", $BH837="R"), 0, IF($BH837="C", IF($BI837="Y", 0, IF($AF837="N/A", W837, AJ837)), AP837))</f>
        <v>N/A</v>
      </c>
      <c r="CF837" s="15" t="str">
        <f>IF(OR($BH837="T", $BH837="R"), 0, IF($BH837="C", IF($BI837="Y", 0, IF($AF837="N/A", X837, AK837)), AQ837))</f>
        <v>N/A</v>
      </c>
      <c r="CG837" t="str">
        <f>IF(AC837="N/A", "S:"&amp;L837&amp;" G:"&amp;M837&amp;" GR:"&amp;Q837, IF(AC837=0, "S:"&amp;L837&amp;" G:"&amp;M837&amp;" GR:"&amp;Q837, "S:"&amp;L837&amp;"/"&amp;AD837&amp;" G:"&amp;AE837&amp;" GR:"&amp;AF837))</f>
        <v>S:0 G:1 GR:2</v>
      </c>
    </row>
    <row r="838" spans="1:85" x14ac:dyDescent="0.25">
      <c r="A838" s="14">
        <v>3149</v>
      </c>
      <c r="B838" s="15" t="s">
        <v>1534</v>
      </c>
      <c r="C838" s="15" t="s">
        <v>67</v>
      </c>
      <c r="D838" s="15" t="s">
        <v>56</v>
      </c>
      <c r="E838" s="15">
        <f>VLOOKUP(B838, 'Rookie Year'!$A$2:$B$55679,2,FALSE)</f>
        <v>2019</v>
      </c>
      <c r="F838" s="15">
        <v>2019</v>
      </c>
      <c r="G838" s="15" t="s">
        <v>40</v>
      </c>
      <c r="H838" s="15" t="s">
        <v>1927</v>
      </c>
      <c r="I838" s="16">
        <v>5</v>
      </c>
      <c r="J838" s="15">
        <v>4</v>
      </c>
      <c r="K838" s="17">
        <f>IF(AND(G838&lt;&gt;"N",R838="N/A"), IF(I838&lt;4, 0, 0.25),IF(I838=1, IF(J838=1,0.25, 0.25), IF(I838&lt;13, 0.25, IF(I838&lt;26, 0.4, IF(I838&lt;51, 0.6, 0.75)))))</f>
        <v>0.25</v>
      </c>
      <c r="L838" s="16">
        <f>I838-M838</f>
        <v>3</v>
      </c>
      <c r="M838" s="16">
        <f>ROUNDUP(I838*K838,0)</f>
        <v>2</v>
      </c>
      <c r="N838" s="16">
        <f>M838*J838</f>
        <v>8</v>
      </c>
      <c r="O838" s="16">
        <v>8</v>
      </c>
      <c r="P838" s="16">
        <v>0</v>
      </c>
      <c r="Q838" s="16">
        <f>N838-O838-P838</f>
        <v>0</v>
      </c>
      <c r="R838" s="15">
        <v>2021</v>
      </c>
      <c r="S838" s="15">
        <f>IF(R838="N/A", J838-($B$1-F838), J838-($B$1-R838))</f>
        <v>1</v>
      </c>
      <c r="T838" s="16">
        <v>0</v>
      </c>
      <c r="U838" s="16" t="str">
        <f>IF($S838&lt;2, "N/A", $M838)</f>
        <v>N/A</v>
      </c>
      <c r="V838" s="16" t="str">
        <f>IF($S838&lt;3, "N/A", $M838)</f>
        <v>N/A</v>
      </c>
      <c r="W838" s="16" t="str">
        <f>IF($S838&lt;4, "N/A", $M838)</f>
        <v>N/A</v>
      </c>
      <c r="X838" s="16" t="str">
        <f>IF($S838&lt;5, "N/A", $M838)</f>
        <v>N/A</v>
      </c>
      <c r="Y838" s="15" t="str">
        <f>IF(SUM(T838:X838)&lt;&gt;Q838, "CHECK", "OK")</f>
        <v>OK</v>
      </c>
      <c r="Z838" s="15" t="str">
        <f>IF(F838=$B$1, "No", IF(S838=1, "Yes", "No"))</f>
        <v>Yes</v>
      </c>
      <c r="AA838" s="18">
        <f>IF(C838="DM", "N/A", IF(Z838="No","N/A",VLOOKUP(B838,'Extension List'!$A$3:$R$1972,18,FALSE)))</f>
        <v>34</v>
      </c>
      <c r="AB838" s="15">
        <f>IF(C838="DM", "N/A", IF(Z838="No","N/A",VLOOKUP(B838,'Extension List'!$A$3:$T$1972,20,FALSE)))</f>
        <v>4</v>
      </c>
      <c r="AC838" s="15">
        <f>IF(AA838="N/A", "N/A", 0)</f>
        <v>0</v>
      </c>
      <c r="AD838" s="16" t="str">
        <f>IF(AE838="N/A", "N/A", AA838-AE838)</f>
        <v>N/A</v>
      </c>
      <c r="AE838" s="16" t="str">
        <f>IF(AA838="N/A", "N/A", IF(AC838&gt;0, IF(AA838&lt;13, ROUNDUP(0.25*AA838,0), IF(AA838&lt;26, ROUNDUP(0.4*AA838,0), IF(AA838&lt;51, ROUNDUP(0.6*AA838,0), ROUNDUP(0.75*AA838,0)))), "N/A"))</f>
        <v>N/A</v>
      </c>
      <c r="AF838" s="16" t="str">
        <f>IF(AD838="N/A","N/A", (AE838*AC838)+Q838)</f>
        <v>N/A</v>
      </c>
      <c r="AG838" s="16" t="str">
        <f>IF($AF838="N/A", "N/A", "TBC")</f>
        <v>N/A</v>
      </c>
      <c r="AH838" s="16" t="str">
        <f>IF($AF838="N/A", "N/A", "TBC")</f>
        <v>N/A</v>
      </c>
      <c r="AI838" s="16" t="str">
        <f>IF($AF838="N/A","N/A",IF(AC838&gt;1,"TBC","N/A"))</f>
        <v>N/A</v>
      </c>
      <c r="AJ838" s="16" t="str">
        <f>IF($AF838="N/A","N/A",IF(AC838&gt;2,"TBC","N/A"))</f>
        <v>N/A</v>
      </c>
      <c r="AK838" s="16" t="str">
        <f>IF($AF838="N/A","N/A",IF(AC838&gt;3,"TBC","N/A"))</f>
        <v>N/A</v>
      </c>
      <c r="AL838" s="16" t="str">
        <f>IF(AC838="N/A","N/A",IF(AC838&gt;0,IF(SUM(AG838:AK838)&lt;&gt;AF838,"CHECK","OK"),"N/A"))</f>
        <v>N/A</v>
      </c>
      <c r="AM838" s="16">
        <f>IF(AD838="N/A", L838+T838, L838+AG838)</f>
        <v>3</v>
      </c>
      <c r="AN838" s="16" t="str">
        <f>IF(AD838="N/A", IF(U838="N/A", "N/A", L838+U838), AD838+AH838)</f>
        <v>N/A</v>
      </c>
      <c r="AO838" s="16" t="str">
        <f>IF(AD838="N/A", IF(V838="N/A", "N/A", L838+V838), IF(AI838="N/A", "N/A", AD838+AI838))</f>
        <v>N/A</v>
      </c>
      <c r="AP838" s="16" t="str">
        <f>IF(AD838="N/A", IF(W838="N/A", "N/A", L838+W838), IF(AJ838="N/A", "N/A", AD838+AJ838))</f>
        <v>N/A</v>
      </c>
      <c r="AQ838" s="16" t="str">
        <f>IF(AD838="N/A", IF(X838="N/A", "N/A", L838+X838), IF(AK838="N/A", "N/A", AD838+AK838))</f>
        <v>N/A</v>
      </c>
      <c r="AR838" s="15" t="s">
        <v>40</v>
      </c>
      <c r="AS838" s="15" t="s">
        <v>40</v>
      </c>
      <c r="AT838" s="15" t="s">
        <v>40</v>
      </c>
      <c r="AU838" s="15" t="s">
        <v>40</v>
      </c>
      <c r="AV838" s="15" t="s">
        <v>40</v>
      </c>
      <c r="AW838" s="15" t="s">
        <v>40</v>
      </c>
      <c r="AX838" s="15" t="s">
        <v>40</v>
      </c>
      <c r="AY838" s="15" t="s">
        <v>40</v>
      </c>
      <c r="AZ838" s="15" t="s">
        <v>40</v>
      </c>
      <c r="BA838" s="15" t="s">
        <v>40</v>
      </c>
      <c r="BB838" s="15" t="s">
        <v>40</v>
      </c>
      <c r="BC838" s="15" t="s">
        <v>40</v>
      </c>
      <c r="BD838" s="15" t="s">
        <v>40</v>
      </c>
      <c r="BE838" s="15" t="s">
        <v>40</v>
      </c>
      <c r="BF838" s="15" t="s">
        <v>40</v>
      </c>
      <c r="BG838" s="15" t="s">
        <v>40</v>
      </c>
      <c r="BH838" s="15" t="s">
        <v>40</v>
      </c>
      <c r="BI838" s="15"/>
      <c r="BJ838" s="16">
        <f>IF(AR838="R", $CA838, IF(OR(AR838="P", AR838="T", AR838="N"), 0, IF($C838="DM", $T838, IF(OR(AR838="Y", AR838="IR"),$AM838,IF(AR838="C", IF($BI838="Y", IF($AF838="N/A", $Q838, $AF838), IF($AG838="N/A", $T838,$AG838)))))))</f>
        <v>3</v>
      </c>
      <c r="BK838" s="16">
        <f>IF(AS838="R", $CA838, IF(OR(AS838="P", AS838="T", AS838="N"), 0, IF($C838="DM", $T838, IF(OR(AS838="Y", AS838="IR"),$AM838,IF(AS838="C", IF($BI838="Y", IF($AF838="N/A", $Q838, $AF838), IF($AG838="N/A", $T838,$AG838)))))))</f>
        <v>3</v>
      </c>
      <c r="BL838" s="16">
        <f>IF(AT838="R", $CA838, IF(OR(AT838="P", AT838="T", AT838="N"), 0, IF($C838="DM", $T838, IF(OR(AT838="Y", AT838="IR"),$AM838,IF(AT838="C", IF($BI838="Y", IF($AF838="N/A", $Q838, $AF838), IF($AG838="N/A", $T838,$AG838)))))))</f>
        <v>3</v>
      </c>
      <c r="BM838" s="16">
        <f>IF(AU838="R", $CA838, IF(OR(AU838="P", AU838="T", AU838="N"), 0, IF($C838="DM", $T838, IF(OR(AU838="Y", AU838="IR"),$AM838,IF(AU838="C", IF($BI838="Y", IF($AF838="N/A", $Q838, $AF838), IF($AG838="N/A", $T838,$AG838)))))))</f>
        <v>3</v>
      </c>
      <c r="BN838" s="16">
        <f>IF(AV838="R", $CA838, IF(OR(AV838="P", AV838="T", AV838="N"), 0, IF($C838="DM", $T838, IF(OR(AV838="Y", AV838="IR"),$AM838,IF(AV838="C", IF($BI838="Y", IF($AF838="N/A", $Q838, $AF838), IF($AG838="N/A", $T838,$AG838)))))))</f>
        <v>3</v>
      </c>
      <c r="BO838" s="16">
        <f>IF(AW838="R", $CA838, IF(OR(AW838="P", AW838="T", AW838="N"), 0, IF($C838="DM", $T838, IF(OR(AW838="Y", AW838="IR"),$AM838,IF(AW838="C", IF($BI838="Y", IF($AF838="N/A", $Q838, $AF838), IF($AG838="N/A", $T838,$AG838)))))))</f>
        <v>3</v>
      </c>
      <c r="BP838" s="16">
        <f>IF(AX838="R", $CA838, IF(OR(AX838="P", AX838="T", AX838="N"), 0, IF($C838="DM", $T838, IF(OR(AX838="Y", AX838="IR"),$AM838,IF(AX838="C", IF($BI838="Y", IF($AF838="N/A", $Q838, $AF838), IF($AG838="N/A", $T838,$AG838)))))))</f>
        <v>3</v>
      </c>
      <c r="BQ838" s="16">
        <f>IF(AY838="R", $CA838, IF(OR(AY838="P", AY838="T", AY838="N"), 0, IF($C838="DM", $T838, IF(OR(AY838="Y", AY838="IR"),$AM838,IF(AY838="C", IF($BI838="Y", IF($AF838="N/A", $Q838, $AF838), IF($AG838="N/A", $T838,$AG838)))))))</f>
        <v>3</v>
      </c>
      <c r="BR838" s="16">
        <f>IF(AZ838="R", $CA838, IF(OR(AZ838="P", AZ838="T", AZ838="N"), 0, IF($C838="DM", $T838, IF(OR(AZ838="Y", AZ838="IR"),$AM838,IF(AZ838="C", IF($BI838="Y", IF($AF838="N/A", $Q838, $AF838), IF($AG838="N/A", $T838,$AG838)))))))</f>
        <v>3</v>
      </c>
      <c r="BS838" s="16">
        <f>IF(BA838="R", $CA838, IF(OR(BA838="P", BA838="T", BA838="N"), 0, IF($C838="DM", $T838, IF(OR(BA838="Y", BA838="IR"),$AM838,IF(BA838="C", IF($BI838="Y", IF($AF838="N/A", $Q838, $AF838), IF($AG838="N/A", $T838,$AG838)))))))</f>
        <v>3</v>
      </c>
      <c r="BT838" s="16">
        <f>IF(BB838="R", $CA838, IF(OR(BB838="P", BB838="T", BB838="N"), 0, IF($C838="DM", $T838, IF(OR(BB838="Y", BB838="IR"),$AM838,IF(BB838="C", IF($BI838="Y", IF($BA838="C", IF($AF838="N/A", $Q838, $AF838), IF($AF838="N/A", $T838, $AM838)), IF($AG838="N/A", $T838,$AG838)))))))</f>
        <v>3</v>
      </c>
      <c r="BU838" s="16">
        <f>IF(BC838="R", $CA838, IF(OR(BC838="P", BC838="T", BC838="N"), 0, IF($C838="DM", $T838, IF(OR(BC838="Y", BC838="IR"),$AM838,IF(BC838="C", IF($BI838="Y", IF($BA838="C", IF($AF838="N/A", $Q838, $AF838), IF($AF838="N/A", $T838, $AM838)), IF($AG838="N/A", $T838,$AG838)))))))</f>
        <v>3</v>
      </c>
      <c r="BV838" s="16">
        <f>IF(BD838="R", $CA838, IF(OR(BD838="P", BD838="T", BD838="N"), 0, IF($C838="DM", $T838, IF(OR(BD838="Y", BD838="IR"),$AM838,IF(BD838="C", IF($BI838="Y", IF($BA838="C", IF($AF838="N/A", $Q838, $AF838), IF($AF838="N/A", $T838, $AM838)), IF($AG838="N/A", $T838,$AG838)))))))</f>
        <v>3</v>
      </c>
      <c r="BW838" s="16">
        <f>IF(BE838="R", $CA838, IF(OR(BE838="P", BE838="T", BE838="N"), 0, IF($C838="DM", $T838, IF(OR(BE838="Y", BE838="IR"),$AM838,IF(BE838="C", IF($BI838="Y", IF($BA838="C", IF($AF838="N/A", $Q838, $AF838), IF($AF838="N/A", $T838, $AM838)), IF($AG838="N/A", $T838,$AG838)))))))</f>
        <v>3</v>
      </c>
      <c r="BX838" s="16">
        <f>IF(BF838="R", $CA838, IF(OR(BF838="P", BF838="T", BF838="N"), 0, IF($C838="DM", $T838, IF(OR(BF838="Y", BF838="IR"),$AM838,IF(BF838="C", IF($BI838="Y", IF($BA838="C", IF($AF838="N/A", $Q838, $AF838), IF($AF838="N/A", $T838, $AM838)), IF($AG838="N/A", $T838,$AG838)))))))</f>
        <v>3</v>
      </c>
      <c r="BY838" s="16">
        <f>IF(BG838="R", $CA838, IF(OR(BG838="P", BG838="T", BG838="N"), 0, IF($C838="DM", $T838, IF(OR(BG838="Y", BG838="IR"),$AM838,IF(BG838="C", IF($BI838="Y", IF($BA838="C", IF($AF838="N/A", $Q838, $AF838), IF($AF838="N/A", $T838, $AM838)), IF($AG838="N/A", $T838,$AG838)))))))</f>
        <v>3</v>
      </c>
      <c r="BZ838" s="16">
        <f>IF(BH838="R", $CA838, IF(OR(BH838="P", BH838="T", BH838="N"), 0, IF($C838="DM", $T838, IF(OR(BH838="Y", BH838="IR"),$AM838,IF(BH838="C", IF($BI838="Y", IF($BA838="C", IF($AF838="N/A", $Q838, $AF838), IF($AF838="N/A", $T838, $AM838)), IF($AG838="N/A", $T838,$AG838)))))))</f>
        <v>3</v>
      </c>
      <c r="CA838" s="15" t="s">
        <v>75</v>
      </c>
      <c r="CB838" s="16">
        <f>BZ838</f>
        <v>3</v>
      </c>
      <c r="CC838" s="15" t="str">
        <f>IF(OR($BH838="T", $BH838="R"), 0, IF($BH838="C", IF($BI838="Y", IF($BA838="C", 0, IF(AF838="N/A", Q838-T838, AF838-AG838)), IF($AF838="N/A", U838, AH838)), AN838))</f>
        <v>N/A</v>
      </c>
      <c r="CD838" s="15" t="str">
        <f>IF(OR($BH838="T", $BH838="R"), 0, IF($BH838="C", IF($BI838="Y", 0, IF($AF838="N/A", V838, AI838)), AO838))</f>
        <v>N/A</v>
      </c>
      <c r="CE838" s="15" t="str">
        <f>IF(OR($BH838="T", $BH838="R"), 0, IF($BH838="C", IF($BI838="Y", 0, IF($AF838="N/A", W838, AJ838)), AP838))</f>
        <v>N/A</v>
      </c>
      <c r="CF838" s="15" t="str">
        <f>IF(OR($BH838="T", $BH838="R"), 0, IF($BH838="C", IF($BI838="Y", 0, IF($AF838="N/A", X838, AK838)), AQ838))</f>
        <v>N/A</v>
      </c>
      <c r="CG838" t="str">
        <f>IF(AC838="N/A", "S:"&amp;L838&amp;" G:"&amp;M838&amp;" GR:"&amp;Q838, IF(AC838=0, "S:"&amp;L838&amp;" G:"&amp;M838&amp;" GR:"&amp;Q838, "S:"&amp;L838&amp;"/"&amp;AD838&amp;" G:"&amp;AE838&amp;" GR:"&amp;AF838))</f>
        <v>S:3 G:2 GR:0</v>
      </c>
    </row>
    <row r="839" spans="1:85" x14ac:dyDescent="0.25">
      <c r="A839" s="14">
        <v>5651</v>
      </c>
      <c r="B839" s="15" t="s">
        <v>3000</v>
      </c>
      <c r="C839" s="15" t="s">
        <v>67</v>
      </c>
      <c r="D839" s="15" t="s">
        <v>56</v>
      </c>
      <c r="E839" s="15">
        <f>VLOOKUP(B839, 'Rookie Year'!$A$2:$B$55679,2,FALSE)</f>
        <v>2024</v>
      </c>
      <c r="F839" s="15">
        <v>2024</v>
      </c>
      <c r="G839" s="15" t="s">
        <v>40</v>
      </c>
      <c r="H839" s="15" t="s">
        <v>2204</v>
      </c>
      <c r="I839" s="16">
        <v>1</v>
      </c>
      <c r="J839" s="15">
        <v>3</v>
      </c>
      <c r="K839" s="17">
        <f>IF(AND(G839&lt;&gt;"N",R839="N/A"), IF(I839&lt;4, 0, 0.25),IF(I839=1, IF(J839=1,0.25, 0.25), IF(I839&lt;13, 0.25, IF(I839&lt;26, 0.4, IF(I839&lt;51, 0.6, 0.75)))))</f>
        <v>0</v>
      </c>
      <c r="L839" s="16">
        <f>I839-M839</f>
        <v>1</v>
      </c>
      <c r="M839" s="16">
        <f>ROUNDUP(I839*K839,0)</f>
        <v>0</v>
      </c>
      <c r="N839" s="16">
        <f>M839*J839</f>
        <v>0</v>
      </c>
      <c r="O839" s="16">
        <v>0</v>
      </c>
      <c r="P839" s="16">
        <v>0</v>
      </c>
      <c r="Q839" s="16">
        <f>N839-O839-P839</f>
        <v>0</v>
      </c>
      <c r="R839" s="15" t="s">
        <v>75</v>
      </c>
      <c r="S839" s="15">
        <f>IF(R839="N/A", J839-($B$1-F839), J839-($B$1-R839))</f>
        <v>3</v>
      </c>
      <c r="T839" s="16">
        <f>IF($S839&lt;1, "N/A", $M839)</f>
        <v>0</v>
      </c>
      <c r="U839" s="16">
        <f>IF($S839&lt;2, "N/A", $M839)</f>
        <v>0</v>
      </c>
      <c r="V839" s="16">
        <f>IF($S839&lt;3, "N/A", $M839)</f>
        <v>0</v>
      </c>
      <c r="W839" s="16" t="str">
        <f>IF($S839&lt;4, "N/A", $M839)</f>
        <v>N/A</v>
      </c>
      <c r="X839" s="16" t="str">
        <f>IF($S839&lt;5, "N/A", $M839)</f>
        <v>N/A</v>
      </c>
      <c r="Y839" s="15" t="str">
        <f>IF(SUM(T839:X839)&lt;&gt;Q839, "CHECK", "OK")</f>
        <v>OK</v>
      </c>
      <c r="Z839" s="15" t="str">
        <f>IF(F839=$B$1, "No", IF(S839=1, "Yes", "No"))</f>
        <v>No</v>
      </c>
      <c r="AA839" s="18" t="str">
        <f>IF(C839="DM", "N/A", IF(Z839="No","N/A",VLOOKUP(B839,'Extension List'!$A$3:$R$1972,18,FALSE)))</f>
        <v>N/A</v>
      </c>
      <c r="AB839" s="15" t="str">
        <f>IF(C839="DM", "N/A", IF(Z839="No","N/A",VLOOKUP(B839,'Extension List'!$A$3:$T$1972,20,FALSE)))</f>
        <v>N/A</v>
      </c>
      <c r="AC839" s="15" t="str">
        <f>IF(AA839="N/A", "N/A", 0)</f>
        <v>N/A</v>
      </c>
      <c r="AD839" s="16" t="str">
        <f>IF(AE839="N/A", "N/A", AA839-AE839)</f>
        <v>N/A</v>
      </c>
      <c r="AE839" s="16" t="str">
        <f>IF(AA839="N/A", "N/A", IF(AC839&gt;0, IF(AA839&lt;13, ROUNDUP(0.25*AA839,0), IF(AA839&lt;26, ROUNDUP(0.4*AA839,0), IF(AA839&lt;51, ROUNDUP(0.6*AA839,0), ROUNDUP(0.75*AA839,0)))), "N/A"))</f>
        <v>N/A</v>
      </c>
      <c r="AF839" s="16" t="str">
        <f>IF(AD839="N/A","N/A", (AE839*AC839)+Q839)</f>
        <v>N/A</v>
      </c>
      <c r="AG839" s="16" t="str">
        <f>IF($AF839="N/A", "N/A", "TBC")</f>
        <v>N/A</v>
      </c>
      <c r="AH839" s="16" t="str">
        <f>IF($AF839="N/A", "N/A", "TBC")</f>
        <v>N/A</v>
      </c>
      <c r="AI839" s="16" t="str">
        <f>IF($AF839="N/A","N/A",IF(AC839&gt;1,"TBC","N/A"))</f>
        <v>N/A</v>
      </c>
      <c r="AJ839" s="16" t="str">
        <f>IF($AF839="N/A","N/A",IF(AC839&gt;2,"TBC","N/A"))</f>
        <v>N/A</v>
      </c>
      <c r="AK839" s="16" t="str">
        <f>IF($AF839="N/A","N/A",IF(AC839&gt;3,"TBC","N/A"))</f>
        <v>N/A</v>
      </c>
      <c r="AL839" s="16" t="str">
        <f>IF(AC839="N/A","N/A",IF(AC839&gt;0,IF(SUM(AG839:AK839)&lt;&gt;AF839,"CHECK","OK"),"N/A"))</f>
        <v>N/A</v>
      </c>
      <c r="AM839" s="16">
        <f>IF(AD839="N/A", L839+T839, L839+AG839)</f>
        <v>1</v>
      </c>
      <c r="AN839" s="16">
        <f>IF(AD839="N/A", IF(U839="N/A", "N/A", L839+U839), AD839+AH839)</f>
        <v>1</v>
      </c>
      <c r="AO839" s="16">
        <f>IF(AD839="N/A", IF(V839="N/A", "N/A", L839+V839), IF(AI839="N/A", "N/A", AD839+AI839))</f>
        <v>1</v>
      </c>
      <c r="AP839" s="16" t="str">
        <f>IF(AD839="N/A", IF(W839="N/A", "N/A", L839+W839), IF(AJ839="N/A", "N/A", AD839+AJ839))</f>
        <v>N/A</v>
      </c>
      <c r="AQ839" s="16" t="str">
        <f>IF(AD839="N/A", IF(X839="N/A", "N/A", L839+X839), IF(AK839="N/A", "N/A", AD839+AK839))</f>
        <v>N/A</v>
      </c>
      <c r="AR839" s="15" t="s">
        <v>66</v>
      </c>
      <c r="AS839" s="15" t="s">
        <v>66</v>
      </c>
      <c r="AT839" s="15" t="s">
        <v>66</v>
      </c>
      <c r="AU839" s="15" t="s">
        <v>66</v>
      </c>
      <c r="AV839" s="15" t="s">
        <v>66</v>
      </c>
      <c r="AW839" s="15" t="s">
        <v>66</v>
      </c>
      <c r="AX839" s="15" t="s">
        <v>66</v>
      </c>
      <c r="AY839" s="15" t="s">
        <v>66</v>
      </c>
      <c r="AZ839" s="15" t="s">
        <v>66</v>
      </c>
      <c r="BA839" s="15" t="s">
        <v>66</v>
      </c>
      <c r="BB839" s="15" t="s">
        <v>66</v>
      </c>
      <c r="BC839" s="15" t="s">
        <v>66</v>
      </c>
      <c r="BD839" s="15" t="s">
        <v>66</v>
      </c>
      <c r="BE839" s="15" t="s">
        <v>66</v>
      </c>
      <c r="BF839" s="15" t="s">
        <v>66</v>
      </c>
      <c r="BG839" s="15" t="s">
        <v>66</v>
      </c>
      <c r="BH839" s="15" t="s">
        <v>66</v>
      </c>
      <c r="BJ839" s="16">
        <f>IF(AR839="R", $CA839, IF(OR(AR839="P", AR839="T", AR839="N"), 0, IF($C839="DM", $T839, IF(OR(AR839="Y", AR839="IR"),$AM839,IF(AR839="C", IF($BI839="Y", IF($AF839="N/A", $Q839, $AF839), IF($AG839="N/A", $T839,$AG839)))))))</f>
        <v>0</v>
      </c>
      <c r="BK839" s="16">
        <f>IF(AS839="R", $CA839, IF(OR(AS839="P", AS839="T", AS839="N"), 0, IF($C839="DM", $T839, IF(OR(AS839="Y", AS839="IR"),$AM839,IF(AS839="C", IF($BI839="Y", IF($AF839="N/A", $Q839, $AF839), IF($AG839="N/A", $T839,$AG839)))))))</f>
        <v>0</v>
      </c>
      <c r="BL839" s="16">
        <f>IF(AT839="R", $CA839, IF(OR(AT839="P", AT839="T", AT839="N"), 0, IF($C839="DM", $T839, IF(OR(AT839="Y", AT839="IR"),$AM839,IF(AT839="C", IF($BI839="Y", IF($AF839="N/A", $Q839, $AF839), IF($AG839="N/A", $T839,$AG839)))))))</f>
        <v>0</v>
      </c>
      <c r="BM839" s="16">
        <f>IF(AU839="R", $CA839, IF(OR(AU839="P", AU839="T", AU839="N"), 0, IF($C839="DM", $T839, IF(OR(AU839="Y", AU839="IR"),$AM839,IF(AU839="C", IF($BI839="Y", IF($AF839="N/A", $Q839, $AF839), IF($AG839="N/A", $T839,$AG839)))))))</f>
        <v>0</v>
      </c>
      <c r="BN839" s="16">
        <f>IF(AV839="R", $CA839, IF(OR(AV839="P", AV839="T", AV839="N"), 0, IF($C839="DM", $T839, IF(OR(AV839="Y", AV839="IR"),$AM839,IF(AV839="C", IF($BI839="Y", IF($AF839="N/A", $Q839, $AF839), IF($AG839="N/A", $T839,$AG839)))))))</f>
        <v>0</v>
      </c>
      <c r="BO839" s="16">
        <f>IF(AW839="R", $CA839, IF(OR(AW839="P", AW839="T", AW839="N"), 0, IF($C839="DM", $T839, IF(OR(AW839="Y", AW839="IR"),$AM839,IF(AW839="C", IF($BI839="Y", IF($AF839="N/A", $Q839, $AF839), IF($AG839="N/A", $T839,$AG839)))))))</f>
        <v>0</v>
      </c>
      <c r="BP839" s="16">
        <f>IF(AX839="R", $CA839, IF(OR(AX839="P", AX839="T", AX839="N"), 0, IF($C839="DM", $T839, IF(OR(AX839="Y", AX839="IR"),$AM839,IF(AX839="C", IF($BI839="Y", IF($AF839="N/A", $Q839, $AF839), IF($AG839="N/A", $T839,$AG839)))))))</f>
        <v>0</v>
      </c>
      <c r="BQ839" s="16">
        <f>IF(AY839="R", $CA839, IF(OR(AY839="P", AY839="T", AY839="N"), 0, IF($C839="DM", $T839, IF(OR(AY839="Y", AY839="IR"),$AM839,IF(AY839="C", IF($BI839="Y", IF($AF839="N/A", $Q839, $AF839), IF($AG839="N/A", $T839,$AG839)))))))</f>
        <v>0</v>
      </c>
      <c r="BR839" s="16">
        <f>IF(AZ839="R", $CA839, IF(OR(AZ839="P", AZ839="T", AZ839="N"), 0, IF($C839="DM", $T839, IF(OR(AZ839="Y", AZ839="IR"),$AM839,IF(AZ839="C", IF($BI839="Y", IF($AF839="N/A", $Q839, $AF839), IF($AG839="N/A", $T839,$AG839)))))))</f>
        <v>0</v>
      </c>
      <c r="BS839" s="16">
        <f>IF(BA839="R", $CA839, IF(OR(BA839="P", BA839="T", BA839="N"), 0, IF($C839="DM", $T839, IF(OR(BA839="Y", BA839="IR"),$AM839,IF(BA839="C", IF($BI839="Y", IF($AF839="N/A", $Q839, $AF839), IF($AG839="N/A", $T839,$AG839)))))))</f>
        <v>0</v>
      </c>
      <c r="BT839" s="16">
        <f>IF(BB839="R", $CA839, IF(OR(BB839="P", BB839="T", BB839="N"), 0, IF($C839="DM", $T839, IF(OR(BB839="Y", BB839="IR"),$AM839,IF(BB839="C", IF($BI839="Y", IF($BA839="C", IF($AF839="N/A", $Q839, $AF839), IF($AF839="N/A", $T839, $AM839)), IF($AG839="N/A", $T839,$AG839)))))))</f>
        <v>0</v>
      </c>
      <c r="BU839" s="16">
        <f>IF(BC839="R", $CA839, IF(OR(BC839="P", BC839="T", BC839="N"), 0, IF($C839="DM", $T839, IF(OR(BC839="Y", BC839="IR"),$AM839,IF(BC839="C", IF($BI839="Y", IF($BA839="C", IF($AF839="N/A", $Q839, $AF839), IF($AF839="N/A", $T839, $AM839)), IF($AG839="N/A", $T839,$AG839)))))))</f>
        <v>0</v>
      </c>
      <c r="BV839" s="16">
        <f>IF(BD839="R", $CA839, IF(OR(BD839="P", BD839="T", BD839="N"), 0, IF($C839="DM", $T839, IF(OR(BD839="Y", BD839="IR"),$AM839,IF(BD839="C", IF($BI839="Y", IF($BA839="C", IF($AF839="N/A", $Q839, $AF839), IF($AF839="N/A", $T839, $AM839)), IF($AG839="N/A", $T839,$AG839)))))))</f>
        <v>0</v>
      </c>
      <c r="BW839" s="16">
        <f>IF(BE839="R", $CA839, IF(OR(BE839="P", BE839="T", BE839="N"), 0, IF($C839="DM", $T839, IF(OR(BE839="Y", BE839="IR"),$AM839,IF(BE839="C", IF($BI839="Y", IF($BA839="C", IF($AF839="N/A", $Q839, $AF839), IF($AF839="N/A", $T839, $AM839)), IF($AG839="N/A", $T839,$AG839)))))))</f>
        <v>0</v>
      </c>
      <c r="BX839" s="16">
        <f>IF(BF839="R", $CA839, IF(OR(BF839="P", BF839="T", BF839="N"), 0, IF($C839="DM", $T839, IF(OR(BF839="Y", BF839="IR"),$AM839,IF(BF839="C", IF($BI839="Y", IF($BA839="C", IF($AF839="N/A", $Q839, $AF839), IF($AF839="N/A", $T839, $AM839)), IF($AG839="N/A", $T839,$AG839)))))))</f>
        <v>0</v>
      </c>
      <c r="BY839" s="16">
        <f>IF(BG839="R", $CA839, IF(OR(BG839="P", BG839="T", BG839="N"), 0, IF($C839="DM", $T839, IF(OR(BG839="Y", BG839="IR"),$AM839,IF(BG839="C", IF($BI839="Y", IF($BA839="C", IF($AF839="N/A", $Q839, $AF839), IF($AF839="N/A", $T839, $AM839)), IF($AG839="N/A", $T839,$AG839)))))))</f>
        <v>0</v>
      </c>
      <c r="BZ839" s="16">
        <f>IF(BH839="R", $CA839, IF(OR(BH839="P", BH839="T", BH839="N"), 0, IF($C839="DM", $T839, IF(OR(BH839="Y", BH839="IR"),$AM839,IF(BH839="C", IF($BI839="Y", IF($BA839="C", IF($AF839="N/A", $Q839, $AF839), IF($AF839="N/A", $T839, $AM839)), IF($AG839="N/A", $T839,$AG839)))))))</f>
        <v>0</v>
      </c>
      <c r="CA839" s="15" t="s">
        <v>75</v>
      </c>
      <c r="CB839" s="16">
        <f>BZ839</f>
        <v>0</v>
      </c>
      <c r="CC839" s="15">
        <f>IF(OR($BH839="T", $BH839="R"), 0, IF($BH839="C", IF($BI839="Y", IF($BA839="C", 0, IF(AF839="N/A", Q839-T839, AF839-AG839)), IF($AF839="N/A", U839, AH839)), AN839))</f>
        <v>1</v>
      </c>
      <c r="CD839" s="15">
        <f>IF(OR($BH839="T", $BH839="R"), 0, IF($BH839="C", IF($BI839="Y", 0, IF($AF839="N/A", V839, AI839)), AO839))</f>
        <v>1</v>
      </c>
      <c r="CE839" s="15" t="str">
        <f>IF(OR($BH839="T", $BH839="R"), 0, IF($BH839="C", IF($BI839="Y", 0, IF($AF839="N/A", W839, AJ839)), AP839))</f>
        <v>N/A</v>
      </c>
      <c r="CF839" s="15" t="str">
        <f>IF(OR($BH839="T", $BH839="R"), 0, IF($BH839="C", IF($BI839="Y", 0, IF($AF839="N/A", X839, AK839)), AQ839))</f>
        <v>N/A</v>
      </c>
      <c r="CG839" t="str">
        <f>IF(AC839="N/A", "S:"&amp;L839&amp;" G:"&amp;M839&amp;" GR:"&amp;Q839, IF(AC839=0, "S:"&amp;L839&amp;" G:"&amp;M839&amp;" GR:"&amp;Q839, "S:"&amp;L839&amp;"/"&amp;AD839&amp;" G:"&amp;AE839&amp;" GR:"&amp;AF839))</f>
        <v>S:1 G:0 GR:0</v>
      </c>
    </row>
    <row r="840" spans="1:85" x14ac:dyDescent="0.25">
      <c r="A840" s="14">
        <v>5238</v>
      </c>
      <c r="B840" s="15" t="s">
        <v>2829</v>
      </c>
      <c r="C840" s="15" t="s">
        <v>68</v>
      </c>
      <c r="D840" s="15" t="s">
        <v>56</v>
      </c>
      <c r="E840" s="15">
        <f>VLOOKUP(B840, 'Rookie Year'!$A$2:$B$55679,2,FALSE)</f>
        <v>2023</v>
      </c>
      <c r="F840" s="15">
        <v>2023</v>
      </c>
      <c r="G840" s="15" t="s">
        <v>40</v>
      </c>
      <c r="H840" s="15" t="s">
        <v>2876</v>
      </c>
      <c r="I840" s="16">
        <v>1</v>
      </c>
      <c r="J840" s="15">
        <v>3</v>
      </c>
      <c r="K840" s="17">
        <f>IF(AND(G840&lt;&gt;"N",R840="N/A"), IF(I840&lt;4, 0, 0.25),IF(I840=1, IF(J840=1,0.25, 0.25), IF(I840&lt;13, 0.25, IF(I840&lt;26, 0.4, IF(I840&lt;51, 0.6, 0.75)))))</f>
        <v>0</v>
      </c>
      <c r="L840" s="16">
        <f>I840-M840</f>
        <v>1</v>
      </c>
      <c r="M840" s="16">
        <f>ROUNDUP(I840*K840,0)</f>
        <v>0</v>
      </c>
      <c r="N840" s="16">
        <f>M840*J840</f>
        <v>0</v>
      </c>
      <c r="O840" s="16">
        <v>0</v>
      </c>
      <c r="P840" s="16">
        <v>0</v>
      </c>
      <c r="Q840" s="16">
        <f>N840-O840-P840</f>
        <v>0</v>
      </c>
      <c r="R840" s="15" t="s">
        <v>75</v>
      </c>
      <c r="S840" s="15">
        <f>IF(R840="N/A", J840-($B$1-F840), J840-($B$1-R840))</f>
        <v>2</v>
      </c>
      <c r="T840" s="16">
        <v>0</v>
      </c>
      <c r="U840" s="16">
        <v>0</v>
      </c>
      <c r="V840" s="16" t="str">
        <f>IF($S840&lt;3, "N/A", $M840)</f>
        <v>N/A</v>
      </c>
      <c r="W840" s="16" t="str">
        <f>IF($S840&lt;4, "N/A", $M840)</f>
        <v>N/A</v>
      </c>
      <c r="X840" s="16" t="str">
        <f>IF($S840&lt;5, "N/A", $M840)</f>
        <v>N/A</v>
      </c>
      <c r="Y840" s="15" t="str">
        <f>IF(SUM(T840:X840)&lt;&gt;Q840, "CHECK", "OK")</f>
        <v>OK</v>
      </c>
      <c r="Z840" s="15" t="str">
        <f>IF(F840=$B$1, "No", IF(S840=1, "Yes", "No"))</f>
        <v>No</v>
      </c>
      <c r="AA840" s="18" t="str">
        <f>IF(C840="DM", "N/A", IF(Z840="No","N/A",VLOOKUP(B840,'Extension List'!$A$3:$R$1972,18,FALSE)))</f>
        <v>N/A</v>
      </c>
      <c r="AB840" s="15" t="str">
        <f>IF(C840="DM", "N/A", IF(Z840="No","N/A",VLOOKUP(B840,'Extension List'!$A$3:$T$1972,20,FALSE)))</f>
        <v>N/A</v>
      </c>
      <c r="AC840" s="15" t="str">
        <f>IF(AA840="N/A", "N/A", 0)</f>
        <v>N/A</v>
      </c>
      <c r="AD840" s="16" t="str">
        <f>IF(AE840="N/A", "N/A", AA840-AE840)</f>
        <v>N/A</v>
      </c>
      <c r="AE840" s="16" t="str">
        <f>IF(AA840="N/A", "N/A", IF(AC840&gt;0, IF(AA840&lt;13, ROUNDUP(0.25*AA840,0), IF(AA840&lt;26, ROUNDUP(0.4*AA840,0), IF(AA840&lt;51, ROUNDUP(0.6*AA840,0), ROUNDUP(0.75*AA840,0)))), "N/A"))</f>
        <v>N/A</v>
      </c>
      <c r="AF840" s="16" t="str">
        <f>IF(AD840="N/A","N/A", (AE840*AC840)+Q840)</f>
        <v>N/A</v>
      </c>
      <c r="AG840" s="16" t="str">
        <f>IF($AF840="N/A", "N/A", "TBC")</f>
        <v>N/A</v>
      </c>
      <c r="AH840" s="16" t="str">
        <f>IF($AF840="N/A", "N/A", "TBC")</f>
        <v>N/A</v>
      </c>
      <c r="AI840" s="16" t="str">
        <f>IF($AF840="N/A","N/A",IF(AC840&gt;1,"TBC","N/A"))</f>
        <v>N/A</v>
      </c>
      <c r="AJ840" s="16" t="str">
        <f>IF($AF840="N/A","N/A",IF(AC840&gt;2,"TBC","N/A"))</f>
        <v>N/A</v>
      </c>
      <c r="AK840" s="16" t="str">
        <f>IF($AF840="N/A","N/A",IF(AC840&gt;3,"TBC","N/A"))</f>
        <v>N/A</v>
      </c>
      <c r="AL840" s="16" t="str">
        <f>IF(AC840="N/A","N/A",IF(AC840&gt;0,IF(SUM(AG840:AK840)&lt;&gt;AF840,"CHECK","OK"),"N/A"))</f>
        <v>N/A</v>
      </c>
      <c r="AM840" s="16">
        <f>IF(AD840="N/A", L840+T840, L840+AG840)</f>
        <v>1</v>
      </c>
      <c r="AN840" s="16">
        <f>IF(AD840="N/A", IF(U840="N/A", "N/A", L840+U840), AD840+AH840)</f>
        <v>1</v>
      </c>
      <c r="AO840" s="16" t="str">
        <f>IF(AD840="N/A", IF(V840="N/A", "N/A", L840+V840), IF(AI840="N/A", "N/A", AD840+AI840))</f>
        <v>N/A</v>
      </c>
      <c r="AP840" s="16" t="str">
        <f>IF(AD840="N/A", IF(W840="N/A", "N/A", L840+W840), IF(AJ840="N/A", "N/A", AD840+AJ840))</f>
        <v>N/A</v>
      </c>
      <c r="AQ840" s="16" t="str">
        <f>IF(AD840="N/A", IF(X840="N/A", "N/A", L840+X840), IF(AK840="N/A", "N/A", AD840+AK840))</f>
        <v>N/A</v>
      </c>
      <c r="AR840" s="15" t="s">
        <v>44</v>
      </c>
      <c r="AS840" s="15" t="s">
        <v>44</v>
      </c>
      <c r="AT840" s="15" t="s">
        <v>44</v>
      </c>
      <c r="AU840" s="15" t="s">
        <v>44</v>
      </c>
      <c r="AV840" s="15" t="s">
        <v>44</v>
      </c>
      <c r="AW840" s="15" t="s">
        <v>44</v>
      </c>
      <c r="AX840" s="15" t="s">
        <v>44</v>
      </c>
      <c r="AY840" s="15" t="s">
        <v>44</v>
      </c>
      <c r="AZ840" s="15" t="s">
        <v>44</v>
      </c>
      <c r="BA840" s="15" t="s">
        <v>44</v>
      </c>
      <c r="BB840" s="15" t="s">
        <v>44</v>
      </c>
      <c r="BC840" s="15" t="s">
        <v>44</v>
      </c>
      <c r="BD840" s="15" t="s">
        <v>44</v>
      </c>
      <c r="BE840" s="15" t="s">
        <v>44</v>
      </c>
      <c r="BF840" s="15" t="s">
        <v>44</v>
      </c>
      <c r="BG840" s="15" t="s">
        <v>44</v>
      </c>
      <c r="BH840" s="15" t="s">
        <v>44</v>
      </c>
      <c r="BI840" s="15"/>
      <c r="BJ840" s="16">
        <f>IF(AR840="R", $CA840, IF(OR(AR840="P", AR840="T", AR840="N"), 0, IF($C840="DM", $T840, IF(OR(AR840="Y", AR840="IR"),$AM840,IF(AR840="C", IF($BI840="Y", IF($AF840="N/A", $Q840, $AF840), IF($AG840="N/A", $T840,$AG840)))))))</f>
        <v>0</v>
      </c>
      <c r="BK840" s="16">
        <f>IF(AS840="R", $CA840, IF(OR(AS840="P", AS840="T", AS840="N"), 0, IF($C840="DM", $T840, IF(OR(AS840="Y", AS840="IR"),$AM840,IF(AS840="C", IF($BI840="Y", IF($AF840="N/A", $Q840, $AF840), IF($AG840="N/A", $T840,$AG840)))))))</f>
        <v>0</v>
      </c>
      <c r="BL840" s="16">
        <f>IF(AT840="R", $CA840, IF(OR(AT840="P", AT840="T", AT840="N"), 0, IF($C840="DM", $T840, IF(OR(AT840="Y", AT840="IR"),$AM840,IF(AT840="C", IF($BI840="Y", IF($AF840="N/A", $Q840, $AF840), IF($AG840="N/A", $T840,$AG840)))))))</f>
        <v>0</v>
      </c>
      <c r="BM840" s="16">
        <f>IF(AU840="R", $CA840, IF(OR(AU840="P", AU840="T", AU840="N"), 0, IF($C840="DM", $T840, IF(OR(AU840="Y", AU840="IR"),$AM840,IF(AU840="C", IF($BI840="Y", IF($AF840="N/A", $Q840, $AF840), IF($AG840="N/A", $T840,$AG840)))))))</f>
        <v>0</v>
      </c>
      <c r="BN840" s="16">
        <f>IF(AV840="R", $CA840, IF(OR(AV840="P", AV840="T", AV840="N"), 0, IF($C840="DM", $T840, IF(OR(AV840="Y", AV840="IR"),$AM840,IF(AV840="C", IF($BI840="Y", IF($AF840="N/A", $Q840, $AF840), IF($AG840="N/A", $T840,$AG840)))))))</f>
        <v>0</v>
      </c>
      <c r="BO840" s="16">
        <f>IF(AW840="R", $CA840, IF(OR(AW840="P", AW840="T", AW840="N"), 0, IF($C840="DM", $T840, IF(OR(AW840="Y", AW840="IR"),$AM840,IF(AW840="C", IF($BI840="Y", IF($AF840="N/A", $Q840, $AF840), IF($AG840="N/A", $T840,$AG840)))))))</f>
        <v>0</v>
      </c>
      <c r="BP840" s="16">
        <f>IF(AX840="R", $CA840, IF(OR(AX840="P", AX840="T", AX840="N"), 0, IF($C840="DM", $T840, IF(OR(AX840="Y", AX840="IR"),$AM840,IF(AX840="C", IF($BI840="Y", IF($AF840="N/A", $Q840, $AF840), IF($AG840="N/A", $T840,$AG840)))))))</f>
        <v>0</v>
      </c>
      <c r="BQ840" s="16">
        <f>IF(AY840="R", $CA840, IF(OR(AY840="P", AY840="T", AY840="N"), 0, IF($C840="DM", $T840, IF(OR(AY840="Y", AY840="IR"),$AM840,IF(AY840="C", IF($BI840="Y", IF($AF840="N/A", $Q840, $AF840), IF($AG840="N/A", $T840,$AG840)))))))</f>
        <v>0</v>
      </c>
      <c r="BR840" s="16">
        <f>IF(AZ840="R", $CA840, IF(OR(AZ840="P", AZ840="T", AZ840="N"), 0, IF($C840="DM", $T840, IF(OR(AZ840="Y", AZ840="IR"),$AM840,IF(AZ840="C", IF($BI840="Y", IF($AF840="N/A", $Q840, $AF840), IF($AG840="N/A", $T840,$AG840)))))))</f>
        <v>0</v>
      </c>
      <c r="BS840" s="16">
        <f>IF(BA840="R", $CA840, IF(OR(BA840="P", BA840="T", BA840="N"), 0, IF($C840="DM", $T840, IF(OR(BA840="Y", BA840="IR"),$AM840,IF(BA840="C", IF($BI840="Y", IF($AF840="N/A", $Q840, $AF840), IF($AG840="N/A", $T840,$AG840)))))))</f>
        <v>0</v>
      </c>
      <c r="BT840" s="16">
        <f>IF(BB840="R", $CA840, IF(OR(BB840="P", BB840="T", BB840="N"), 0, IF($C840="DM", $T840, IF(OR(BB840="Y", BB840="IR"),$AM840,IF(BB840="C", IF($BI840="Y", IF($BA840="C", IF($AF840="N/A", $Q840, $AF840), IF($AF840="N/A", $T840, $AM840)), IF($AG840="N/A", $T840,$AG840)))))))</f>
        <v>0</v>
      </c>
      <c r="BU840" s="16">
        <f>IF(BC840="R", $CA840, IF(OR(BC840="P", BC840="T", BC840="N"), 0, IF($C840="DM", $T840, IF(OR(BC840="Y", BC840="IR"),$AM840,IF(BC840="C", IF($BI840="Y", IF($BA840="C", IF($AF840="N/A", $Q840, $AF840), IF($AF840="N/A", $T840, $AM840)), IF($AG840="N/A", $T840,$AG840)))))))</f>
        <v>0</v>
      </c>
      <c r="BV840" s="16">
        <f>IF(BD840="R", $CA840, IF(OR(BD840="P", BD840="T", BD840="N"), 0, IF($C840="DM", $T840, IF(OR(BD840="Y", BD840="IR"),$AM840,IF(BD840="C", IF($BI840="Y", IF($BA840="C", IF($AF840="N/A", $Q840, $AF840), IF($AF840="N/A", $T840, $AM840)), IF($AG840="N/A", $T840,$AG840)))))))</f>
        <v>0</v>
      </c>
      <c r="BW840" s="16">
        <f>IF(BE840="R", $CA840, IF(OR(BE840="P", BE840="T", BE840="N"), 0, IF($C840="DM", $T840, IF(OR(BE840="Y", BE840="IR"),$AM840,IF(BE840="C", IF($BI840="Y", IF($BA840="C", IF($AF840="N/A", $Q840, $AF840), IF($AF840="N/A", $T840, $AM840)), IF($AG840="N/A", $T840,$AG840)))))))</f>
        <v>0</v>
      </c>
      <c r="BX840" s="16">
        <f>IF(BF840="R", $CA840, IF(OR(BF840="P", BF840="T", BF840="N"), 0, IF($C840="DM", $T840, IF(OR(BF840="Y", BF840="IR"),$AM840,IF(BF840="C", IF($BI840="Y", IF($BA840="C", IF($AF840="N/A", $Q840, $AF840), IF($AF840="N/A", $T840, $AM840)), IF($AG840="N/A", $T840,$AG840)))))))</f>
        <v>0</v>
      </c>
      <c r="BY840" s="16">
        <f>IF(BG840="R", $CA840, IF(OR(BG840="P", BG840="T", BG840="N"), 0, IF($C840="DM", $T840, IF(OR(BG840="Y", BG840="IR"),$AM840,IF(BG840="C", IF($BI840="Y", IF($BA840="C", IF($AF840="N/A", $Q840, $AF840), IF($AF840="N/A", $T840, $AM840)), IF($AG840="N/A", $T840,$AG840)))))))</f>
        <v>0</v>
      </c>
      <c r="BZ840" s="16">
        <f>IF(BH840="R", $CA840, IF(OR(BH840="P", BH840="T", BH840="N"), 0, IF($C840="DM", $T840, IF(OR(BH840="Y", BH840="IR"),$AM840,IF(BH840="C", IF($BI840="Y", IF($BA840="C", IF($AF840="N/A", $Q840, $AF840), IF($AF840="N/A", $T840, $AM840)), IF($AG840="N/A", $T840,$AG840)))))))</f>
        <v>0</v>
      </c>
      <c r="CA840" s="15" t="s">
        <v>75</v>
      </c>
      <c r="CB840" s="16">
        <f>BZ840</f>
        <v>0</v>
      </c>
      <c r="CC840" s="15">
        <f>IF(OR($BH840="T", $BH840="R"), 0, IF($BH840="C", IF($BI840="Y", IF($BA840="C", 0, IF(AF840="N/A", Q840-T840, AF840-AG840)), IF($AF840="N/A", U840, AH840)), AN840))</f>
        <v>0</v>
      </c>
      <c r="CD840" s="15" t="str">
        <f>IF(OR($BH840="T", $BH840="R"), 0, IF($BH840="C", IF($BI840="Y", 0, IF($AF840="N/A", V840, AI840)), AO840))</f>
        <v>N/A</v>
      </c>
      <c r="CE840" s="15" t="str">
        <f>IF(OR($BH840="T", $BH840="R"), 0, IF($BH840="C", IF($BI840="Y", 0, IF($AF840="N/A", W840, AJ840)), AP840))</f>
        <v>N/A</v>
      </c>
      <c r="CF840" s="15" t="str">
        <f>IF(OR($BH840="T", $BH840="R"), 0, IF($BH840="C", IF($BI840="Y", 0, IF($AF840="N/A", X840, AK840)), AQ840))</f>
        <v>N/A</v>
      </c>
      <c r="CG840" t="str">
        <f>IF(AC840="N/A", "S:"&amp;L840&amp;" G:"&amp;M840&amp;" GR:"&amp;Q840, IF(AC840=0, "S:"&amp;L840&amp;" G:"&amp;M840&amp;" GR:"&amp;Q840, "S:"&amp;L840&amp;"/"&amp;AD840&amp;" G:"&amp;AE840&amp;" GR:"&amp;AF840))</f>
        <v>S:1 G:0 GR:0</v>
      </c>
    </row>
    <row r="841" spans="1:85" x14ac:dyDescent="0.25">
      <c r="A841" s="14">
        <v>4684</v>
      </c>
      <c r="B841" s="15" t="s">
        <v>652</v>
      </c>
      <c r="C841" s="15" t="s">
        <v>68</v>
      </c>
      <c r="D841" s="15" t="s">
        <v>56</v>
      </c>
      <c r="E841" s="15">
        <f>VLOOKUP(B841, 'Rookie Year'!$A$2:$B$55679,2,FALSE)</f>
        <v>2019</v>
      </c>
      <c r="F841" s="15">
        <v>2022</v>
      </c>
      <c r="G841" s="15" t="s">
        <v>42</v>
      </c>
      <c r="H841" s="15" t="s">
        <v>1928</v>
      </c>
      <c r="I841" s="16">
        <v>8</v>
      </c>
      <c r="J841" s="15">
        <v>4</v>
      </c>
      <c r="K841" s="17">
        <f>IF(AND(G841&lt;&gt;"N",R841="N/A"), IF(I841&lt;4, 0, 0.25),IF(I841=1, IF(J841=1,0.25, 0.25), IF(I841&lt;13, 0.25, IF(I841&lt;26, 0.4, IF(I841&lt;51, 0.6, 0.75)))))</f>
        <v>0.25</v>
      </c>
      <c r="L841" s="16">
        <f>I841-M841</f>
        <v>6</v>
      </c>
      <c r="M841" s="16">
        <f>ROUNDUP(I841*K841,0)</f>
        <v>2</v>
      </c>
      <c r="N841" s="16">
        <f>M841*J841</f>
        <v>8</v>
      </c>
      <c r="O841" s="16">
        <v>8</v>
      </c>
      <c r="P841" s="16">
        <v>0</v>
      </c>
      <c r="Q841" s="16">
        <f>N841-O841-P841</f>
        <v>0</v>
      </c>
      <c r="R841" s="15" t="s">
        <v>75</v>
      </c>
      <c r="S841" s="15">
        <f>IF(R841="N/A", J841-($B$1-F841), J841-($B$1-R841))</f>
        <v>2</v>
      </c>
      <c r="T841" s="16">
        <v>0</v>
      </c>
      <c r="U841" s="16">
        <v>0</v>
      </c>
      <c r="V841" s="16" t="str">
        <f>IF($S841&lt;3, "N/A", $M841)</f>
        <v>N/A</v>
      </c>
      <c r="W841" s="16" t="str">
        <f>IF($S841&lt;4, "N/A", $M841)</f>
        <v>N/A</v>
      </c>
      <c r="X841" s="16" t="str">
        <f>IF($S841&lt;5, "N/A", $M841)</f>
        <v>N/A</v>
      </c>
      <c r="Y841" s="15" t="str">
        <f>IF(SUM(T841:X841)&lt;&gt;Q841, "CHECK", "OK")</f>
        <v>OK</v>
      </c>
      <c r="Z841" s="15" t="str">
        <f>IF(F841=$B$1, "No", IF(S841=1, "Yes", "No"))</f>
        <v>No</v>
      </c>
      <c r="AA841" s="18" t="str">
        <f>IF(C841="DM", "N/A", IF(Z841="No","N/A",VLOOKUP(B841,'Extension List'!$A$3:$R$1972,18,FALSE)))</f>
        <v>N/A</v>
      </c>
      <c r="AB841" s="15" t="str">
        <f>IF(C841="DM", "N/A", IF(Z841="No","N/A",VLOOKUP(B841,'Extension List'!$A$3:$T$1972,20,FALSE)))</f>
        <v>N/A</v>
      </c>
      <c r="AC841" s="15" t="str">
        <f>IF(AA841="N/A", "N/A", 0)</f>
        <v>N/A</v>
      </c>
      <c r="AD841" s="16" t="str">
        <f>IF(AE841="N/A", "N/A", AA841-AE841)</f>
        <v>N/A</v>
      </c>
      <c r="AE841" s="16" t="str">
        <f>IF(AA841="N/A", "N/A", IF(AC841&gt;0, IF(AA841&lt;13, ROUNDUP(0.25*AA841,0), IF(AA841&lt;26, ROUNDUP(0.4*AA841,0), IF(AA841&lt;51, ROUNDUP(0.6*AA841,0), ROUNDUP(0.75*AA841,0)))), "N/A"))</f>
        <v>N/A</v>
      </c>
      <c r="AF841" s="16" t="str">
        <f>IF(AD841="N/A","N/A", (AE841*AC841)+Q841)</f>
        <v>N/A</v>
      </c>
      <c r="AG841" s="16" t="str">
        <f>IF($AF841="N/A", "N/A", "TBC")</f>
        <v>N/A</v>
      </c>
      <c r="AH841" s="16" t="str">
        <f>IF($AF841="N/A", "N/A", "TBC")</f>
        <v>N/A</v>
      </c>
      <c r="AI841" s="16" t="str">
        <f>IF($AF841="N/A","N/A",IF(AC841&gt;1,"TBC","N/A"))</f>
        <v>N/A</v>
      </c>
      <c r="AJ841" s="16" t="str">
        <f>IF($AF841="N/A","N/A",IF(AC841&gt;2,"TBC","N/A"))</f>
        <v>N/A</v>
      </c>
      <c r="AK841" s="16" t="str">
        <f>IF($AF841="N/A","N/A",IF(AC841&gt;3,"TBC","N/A"))</f>
        <v>N/A</v>
      </c>
      <c r="AL841" s="16" t="str">
        <f>IF(AC841="N/A","N/A",IF(AC841&gt;0,IF(SUM(AG841:AK841)&lt;&gt;AF841,"CHECK","OK"),"N/A"))</f>
        <v>N/A</v>
      </c>
      <c r="AM841" s="16">
        <f>IF(AD841="N/A", L841+T841, L841+AG841)</f>
        <v>6</v>
      </c>
      <c r="AN841" s="16">
        <f>IF(AD841="N/A", IF(U841="N/A", "N/A", L841+U841), AD841+AH841)</f>
        <v>6</v>
      </c>
      <c r="AO841" s="16" t="str">
        <f>IF(AD841="N/A", IF(V841="N/A", "N/A", L841+V841), IF(AI841="N/A", "N/A", AD841+AI841))</f>
        <v>N/A</v>
      </c>
      <c r="AP841" s="16" t="str">
        <f>IF(AD841="N/A", IF(W841="N/A", "N/A", L841+W841), IF(AJ841="N/A", "N/A", AD841+AJ841))</f>
        <v>N/A</v>
      </c>
      <c r="AQ841" s="16" t="str">
        <f>IF(AD841="N/A", IF(X841="N/A", "N/A", L841+X841), IF(AK841="N/A", "N/A", AD841+AK841))</f>
        <v>N/A</v>
      </c>
      <c r="AR841" s="15" t="s">
        <v>40</v>
      </c>
      <c r="AS841" s="15" t="s">
        <v>40</v>
      </c>
      <c r="AT841" s="15" t="s">
        <v>40</v>
      </c>
      <c r="AU841" s="15" t="s">
        <v>40</v>
      </c>
      <c r="AV841" s="15" t="s">
        <v>40</v>
      </c>
      <c r="AW841" s="15" t="s">
        <v>40</v>
      </c>
      <c r="AX841" s="15" t="s">
        <v>40</v>
      </c>
      <c r="AY841" s="15" t="s">
        <v>40</v>
      </c>
      <c r="AZ841" s="15" t="s">
        <v>40</v>
      </c>
      <c r="BA841" s="15" t="s">
        <v>40</v>
      </c>
      <c r="BB841" s="15" t="s">
        <v>40</v>
      </c>
      <c r="BC841" s="15" t="s">
        <v>40</v>
      </c>
      <c r="BD841" s="15" t="s">
        <v>40</v>
      </c>
      <c r="BE841" s="15" t="s">
        <v>40</v>
      </c>
      <c r="BF841" s="15" t="s">
        <v>40</v>
      </c>
      <c r="BG841" s="15" t="s">
        <v>40</v>
      </c>
      <c r="BH841" s="15" t="s">
        <v>40</v>
      </c>
      <c r="BI841" s="15"/>
      <c r="BJ841" s="16">
        <f>IF(AR841="R", $CA841, IF(OR(AR841="P", AR841="T", AR841="N"), 0, IF($C841="DM", $T841, IF(OR(AR841="Y", AR841="IR"),$AM841,IF(AR841="C", IF($BI841="Y", IF($AF841="N/A", $Q841, $AF841), IF($AG841="N/A", $T841,$AG841)))))))</f>
        <v>6</v>
      </c>
      <c r="BK841" s="16">
        <f>IF(AS841="R", $CA841, IF(OR(AS841="P", AS841="T", AS841="N"), 0, IF($C841="DM", $T841, IF(OR(AS841="Y", AS841="IR"),$AM841,IF(AS841="C", IF($BI841="Y", IF($AF841="N/A", $Q841, $AF841), IF($AG841="N/A", $T841,$AG841)))))))</f>
        <v>6</v>
      </c>
      <c r="BL841" s="16">
        <f>IF(AT841="R", $CA841, IF(OR(AT841="P", AT841="T", AT841="N"), 0, IF($C841="DM", $T841, IF(OR(AT841="Y", AT841="IR"),$AM841,IF(AT841="C", IF($BI841="Y", IF($AF841="N/A", $Q841, $AF841), IF($AG841="N/A", $T841,$AG841)))))))</f>
        <v>6</v>
      </c>
      <c r="BM841" s="16">
        <f>IF(AU841="R", $CA841, IF(OR(AU841="P", AU841="T", AU841="N"), 0, IF($C841="DM", $T841, IF(OR(AU841="Y", AU841="IR"),$AM841,IF(AU841="C", IF($BI841="Y", IF($AF841="N/A", $Q841, $AF841), IF($AG841="N/A", $T841,$AG841)))))))</f>
        <v>6</v>
      </c>
      <c r="BN841" s="16">
        <f>IF(AV841="R", $CA841, IF(OR(AV841="P", AV841="T", AV841="N"), 0, IF($C841="DM", $T841, IF(OR(AV841="Y", AV841="IR"),$AM841,IF(AV841="C", IF($BI841="Y", IF($AF841="N/A", $Q841, $AF841), IF($AG841="N/A", $T841,$AG841)))))))</f>
        <v>6</v>
      </c>
      <c r="BO841" s="16">
        <f>IF(AW841="R", $CA841, IF(OR(AW841="P", AW841="T", AW841="N"), 0, IF($C841="DM", $T841, IF(OR(AW841="Y", AW841="IR"),$AM841,IF(AW841="C", IF($BI841="Y", IF($AF841="N/A", $Q841, $AF841), IF($AG841="N/A", $T841,$AG841)))))))</f>
        <v>6</v>
      </c>
      <c r="BP841" s="16">
        <f>IF(AX841="R", $CA841, IF(OR(AX841="P", AX841="T", AX841="N"), 0, IF($C841="DM", $T841, IF(OR(AX841="Y", AX841="IR"),$AM841,IF(AX841="C", IF($BI841="Y", IF($AF841="N/A", $Q841, $AF841), IF($AG841="N/A", $T841,$AG841)))))))</f>
        <v>6</v>
      </c>
      <c r="BQ841" s="16">
        <f>IF(AY841="R", $CA841, IF(OR(AY841="P", AY841="T", AY841="N"), 0, IF($C841="DM", $T841, IF(OR(AY841="Y", AY841="IR"),$AM841,IF(AY841="C", IF($BI841="Y", IF($AF841="N/A", $Q841, $AF841), IF($AG841="N/A", $T841,$AG841)))))))</f>
        <v>6</v>
      </c>
      <c r="BR841" s="16">
        <f>IF(AZ841="R", $CA841, IF(OR(AZ841="P", AZ841="T", AZ841="N"), 0, IF($C841="DM", $T841, IF(OR(AZ841="Y", AZ841="IR"),$AM841,IF(AZ841="C", IF($BI841="Y", IF($AF841="N/A", $Q841, $AF841), IF($AG841="N/A", $T841,$AG841)))))))</f>
        <v>6</v>
      </c>
      <c r="BS841" s="16">
        <f>IF(BA841="R", $CA841, IF(OR(BA841="P", BA841="T", BA841="N"), 0, IF($C841="DM", $T841, IF(OR(BA841="Y", BA841="IR"),$AM841,IF(BA841="C", IF($BI841="Y", IF($AF841="N/A", $Q841, $AF841), IF($AG841="N/A", $T841,$AG841)))))))</f>
        <v>6</v>
      </c>
      <c r="BT841" s="16">
        <f>IF(BB841="R", $CA841, IF(OR(BB841="P", BB841="T", BB841="N"), 0, IF($C841="DM", $T841, IF(OR(BB841="Y", BB841="IR"),$AM841,IF(BB841="C", IF($BI841="Y", IF($BA841="C", IF($AF841="N/A", $Q841, $AF841), IF($AF841="N/A", $T841, $AM841)), IF($AG841="N/A", $T841,$AG841)))))))</f>
        <v>6</v>
      </c>
      <c r="BU841" s="16">
        <f>IF(BC841="R", $CA841, IF(OR(BC841="P", BC841="T", BC841="N"), 0, IF($C841="DM", $T841, IF(OR(BC841="Y", BC841="IR"),$AM841,IF(BC841="C", IF($BI841="Y", IF($BA841="C", IF($AF841="N/A", $Q841, $AF841), IF($AF841="N/A", $T841, $AM841)), IF($AG841="N/A", $T841,$AG841)))))))</f>
        <v>6</v>
      </c>
      <c r="BV841" s="16">
        <f>IF(BD841="R", $CA841, IF(OR(BD841="P", BD841="T", BD841="N"), 0, IF($C841="DM", $T841, IF(OR(BD841="Y", BD841="IR"),$AM841,IF(BD841="C", IF($BI841="Y", IF($BA841="C", IF($AF841="N/A", $Q841, $AF841), IF($AF841="N/A", $T841, $AM841)), IF($AG841="N/A", $T841,$AG841)))))))</f>
        <v>6</v>
      </c>
      <c r="BW841" s="16">
        <f>IF(BE841="R", $CA841, IF(OR(BE841="P", BE841="T", BE841="N"), 0, IF($C841="DM", $T841, IF(OR(BE841="Y", BE841="IR"),$AM841,IF(BE841="C", IF($BI841="Y", IF($BA841="C", IF($AF841="N/A", $Q841, $AF841), IF($AF841="N/A", $T841, $AM841)), IF($AG841="N/A", $T841,$AG841)))))))</f>
        <v>6</v>
      </c>
      <c r="BX841" s="16">
        <f>IF(BF841="R", $CA841, IF(OR(BF841="P", BF841="T", BF841="N"), 0, IF($C841="DM", $T841, IF(OR(BF841="Y", BF841="IR"),$AM841,IF(BF841="C", IF($BI841="Y", IF($BA841="C", IF($AF841="N/A", $Q841, $AF841), IF($AF841="N/A", $T841, $AM841)), IF($AG841="N/A", $T841,$AG841)))))))</f>
        <v>6</v>
      </c>
      <c r="BY841" s="16">
        <f>IF(BG841="R", $CA841, IF(OR(BG841="P", BG841="T", BG841="N"), 0, IF($C841="DM", $T841, IF(OR(BG841="Y", BG841="IR"),$AM841,IF(BG841="C", IF($BI841="Y", IF($BA841="C", IF($AF841="N/A", $Q841, $AF841), IF($AF841="N/A", $T841, $AM841)), IF($AG841="N/A", $T841,$AG841)))))))</f>
        <v>6</v>
      </c>
      <c r="BZ841" s="16">
        <f>IF(BH841="R", $CA841, IF(OR(BH841="P", BH841="T", BH841="N"), 0, IF($C841="DM", $T841, IF(OR(BH841="Y", BH841="IR"),$AM841,IF(BH841="C", IF($BI841="Y", IF($BA841="C", IF($AF841="N/A", $Q841, $AF841), IF($AF841="N/A", $T841, $AM841)), IF($AG841="N/A", $T841,$AG841)))))))</f>
        <v>6</v>
      </c>
      <c r="CA841" s="15" t="s">
        <v>75</v>
      </c>
      <c r="CB841" s="16">
        <f>BZ841</f>
        <v>6</v>
      </c>
      <c r="CC841" s="15">
        <f>IF(OR($BH841="T", $BH841="R"), 0, IF($BH841="C", IF($BI841="Y", IF($BA841="C", 0, IF(AF841="N/A", Q841-T841, AF841-AG841)), IF($AF841="N/A", U841, AH841)), AN841))</f>
        <v>6</v>
      </c>
      <c r="CD841" s="15" t="str">
        <f>IF(OR($BH841="T", $BH841="R"), 0, IF($BH841="C", IF($BI841="Y", 0, IF($AF841="N/A", V841, AI841)), AO841))</f>
        <v>N/A</v>
      </c>
      <c r="CE841" s="15" t="str">
        <f>IF(OR($BH841="T", $BH841="R"), 0, IF($BH841="C", IF($BI841="Y", 0, IF($AF841="N/A", W841, AJ841)), AP841))</f>
        <v>N/A</v>
      </c>
      <c r="CF841" s="15" t="str">
        <f>IF(OR($BH841="T", $BH841="R"), 0, IF($BH841="C", IF($BI841="Y", 0, IF($AF841="N/A", X841, AK841)), AQ841))</f>
        <v>N/A</v>
      </c>
      <c r="CG841" t="str">
        <f>IF(AC841="N/A", "S:"&amp;L841&amp;" G:"&amp;M841&amp;" GR:"&amp;Q841, IF(AC841=0, "S:"&amp;L841&amp;" G:"&amp;M841&amp;" GR:"&amp;Q841, "S:"&amp;L841&amp;"/"&amp;AD841&amp;" G:"&amp;AE841&amp;" GR:"&amp;AF841))</f>
        <v>S:6 G:2 GR:0</v>
      </c>
    </row>
    <row r="842" spans="1:85" x14ac:dyDescent="0.25">
      <c r="A842" s="14">
        <v>5233</v>
      </c>
      <c r="B842" s="15" t="s">
        <v>2824</v>
      </c>
      <c r="C842" s="15" t="s">
        <v>68</v>
      </c>
      <c r="D842" s="15" t="s">
        <v>56</v>
      </c>
      <c r="E842" s="15">
        <f>VLOOKUP(B842, 'Rookie Year'!$A$2:$B$55679,2,FALSE)</f>
        <v>2023</v>
      </c>
      <c r="F842" s="15">
        <v>2023</v>
      </c>
      <c r="G842" s="15" t="s">
        <v>40</v>
      </c>
      <c r="H842" s="15" t="s">
        <v>2219</v>
      </c>
      <c r="I842" s="16">
        <v>1</v>
      </c>
      <c r="J842" s="15">
        <v>3</v>
      </c>
      <c r="K842" s="17">
        <f>IF(AND(G842&lt;&gt;"N",R842="N/A"), IF(I842&lt;4, 0, 0.25),IF(I842=1, IF(J842=1,0.25, 0.25), IF(I842&lt;13, 0.25, IF(I842&lt;26, 0.4, IF(I842&lt;51, 0.6, 0.75)))))</f>
        <v>0</v>
      </c>
      <c r="L842" s="16">
        <f>I842-M842</f>
        <v>1</v>
      </c>
      <c r="M842" s="16">
        <f>ROUNDUP(I842*K842,0)</f>
        <v>0</v>
      </c>
      <c r="N842" s="16">
        <f>M842*J842</f>
        <v>0</v>
      </c>
      <c r="O842" s="16">
        <v>0</v>
      </c>
      <c r="P842" s="16">
        <v>0</v>
      </c>
      <c r="Q842" s="16">
        <f>N842-O842-P842</f>
        <v>0</v>
      </c>
      <c r="R842" s="15" t="s">
        <v>75</v>
      </c>
      <c r="S842" s="15">
        <f>IF(R842="N/A", J842-($B$1-F842), J842-($B$1-R842))</f>
        <v>2</v>
      </c>
      <c r="T842" s="16">
        <v>0</v>
      </c>
      <c r="U842" s="16">
        <v>0</v>
      </c>
      <c r="V842" s="16" t="str">
        <f>IF($S842&lt;3, "N/A", $M842)</f>
        <v>N/A</v>
      </c>
      <c r="W842" s="16" t="str">
        <f>IF($S842&lt;4, "N/A", $M842)</f>
        <v>N/A</v>
      </c>
      <c r="X842" s="16" t="str">
        <f>IF($S842&lt;5, "N/A", $M842)</f>
        <v>N/A</v>
      </c>
      <c r="Y842" s="15" t="str">
        <f>IF(SUM(T842:X842)&lt;&gt;Q842, "CHECK", "OK")</f>
        <v>OK</v>
      </c>
      <c r="Z842" s="15" t="str">
        <f>IF(F842=$B$1, "No", IF(S842=1, "Yes", "No"))</f>
        <v>No</v>
      </c>
      <c r="AA842" s="18" t="str">
        <f>IF(C842="DM", "N/A", IF(Z842="No","N/A",VLOOKUP(B842,'Extension List'!$A$3:$R$1972,18,FALSE)))</f>
        <v>N/A</v>
      </c>
      <c r="AB842" s="15" t="str">
        <f>IF(C842="DM", "N/A", IF(Z842="No","N/A",VLOOKUP(B842,'Extension List'!$A$3:$T$1972,20,FALSE)))</f>
        <v>N/A</v>
      </c>
      <c r="AC842" s="15" t="str">
        <f>IF(AA842="N/A", "N/A", 0)</f>
        <v>N/A</v>
      </c>
      <c r="AD842" s="16" t="str">
        <f>IF(AE842="N/A", "N/A", AA842-AE842)</f>
        <v>N/A</v>
      </c>
      <c r="AE842" s="16" t="str">
        <f>IF(AA842="N/A", "N/A", IF(AC842&gt;0, IF(AA842&lt;13, ROUNDUP(0.25*AA842,0), IF(AA842&lt;26, ROUNDUP(0.4*AA842,0), IF(AA842&lt;51, ROUNDUP(0.6*AA842,0), ROUNDUP(0.75*AA842,0)))), "N/A"))</f>
        <v>N/A</v>
      </c>
      <c r="AF842" s="16" t="str">
        <f>IF(AD842="N/A","N/A", (AE842*AC842)+Q842)</f>
        <v>N/A</v>
      </c>
      <c r="AG842" s="16" t="str">
        <f>IF($AF842="N/A", "N/A", "TBC")</f>
        <v>N/A</v>
      </c>
      <c r="AH842" s="16" t="str">
        <f>IF($AF842="N/A", "N/A", "TBC")</f>
        <v>N/A</v>
      </c>
      <c r="AI842" s="16" t="str">
        <f>IF($AF842="N/A","N/A",IF(AC842&gt;1,"TBC","N/A"))</f>
        <v>N/A</v>
      </c>
      <c r="AJ842" s="16" t="str">
        <f>IF($AF842="N/A","N/A",IF(AC842&gt;2,"TBC","N/A"))</f>
        <v>N/A</v>
      </c>
      <c r="AK842" s="16" t="str">
        <f>IF($AF842="N/A","N/A",IF(AC842&gt;3,"TBC","N/A"))</f>
        <v>N/A</v>
      </c>
      <c r="AL842" s="16" t="str">
        <f>IF(AC842="N/A","N/A",IF(AC842&gt;0,IF(SUM(AG842:AK842)&lt;&gt;AF842,"CHECK","OK"),"N/A"))</f>
        <v>N/A</v>
      </c>
      <c r="AM842" s="16">
        <f>IF(AD842="N/A", L842+T842, L842+AG842)</f>
        <v>1</v>
      </c>
      <c r="AN842" s="16">
        <f>IF(AD842="N/A", IF(U842="N/A", "N/A", L842+U842), AD842+AH842)</f>
        <v>1</v>
      </c>
      <c r="AO842" s="16" t="str">
        <f>IF(AD842="N/A", IF(V842="N/A", "N/A", L842+V842), IF(AI842="N/A", "N/A", AD842+AI842))</f>
        <v>N/A</v>
      </c>
      <c r="AP842" s="16" t="str">
        <f>IF(AD842="N/A", IF(W842="N/A", "N/A", L842+W842), IF(AJ842="N/A", "N/A", AD842+AJ842))</f>
        <v>N/A</v>
      </c>
      <c r="AQ842" s="16" t="str">
        <f>IF(AD842="N/A", IF(X842="N/A", "N/A", L842+X842), IF(AK842="N/A", "N/A", AD842+AK842))</f>
        <v>N/A</v>
      </c>
      <c r="AR842" s="15" t="s">
        <v>44</v>
      </c>
      <c r="AS842" s="15" t="s">
        <v>44</v>
      </c>
      <c r="AT842" s="15" t="s">
        <v>44</v>
      </c>
      <c r="AU842" s="15" t="s">
        <v>44</v>
      </c>
      <c r="AV842" s="15" t="s">
        <v>44</v>
      </c>
      <c r="AW842" s="15" t="s">
        <v>44</v>
      </c>
      <c r="AX842" s="15" t="s">
        <v>44</v>
      </c>
      <c r="AY842" s="15" t="s">
        <v>44</v>
      </c>
      <c r="AZ842" s="15" t="s">
        <v>44</v>
      </c>
      <c r="BA842" s="15" t="s">
        <v>44</v>
      </c>
      <c r="BB842" s="15" t="s">
        <v>44</v>
      </c>
      <c r="BC842" s="15" t="s">
        <v>44</v>
      </c>
      <c r="BD842" s="15" t="s">
        <v>44</v>
      </c>
      <c r="BE842" s="15" t="s">
        <v>44</v>
      </c>
      <c r="BF842" s="15" t="s">
        <v>44</v>
      </c>
      <c r="BG842" s="15" t="s">
        <v>44</v>
      </c>
      <c r="BH842" s="15" t="s">
        <v>44</v>
      </c>
      <c r="BI842" s="15"/>
      <c r="BJ842" s="16">
        <f>IF(AR842="R", $CA842, IF(OR(AR842="P", AR842="T", AR842="N"), 0, IF($C842="DM", $T842, IF(OR(AR842="Y", AR842="IR"),$AM842,IF(AR842="C", IF($BI842="Y", IF($AF842="N/A", $Q842, $AF842), IF($AG842="N/A", $T842,$AG842)))))))</f>
        <v>0</v>
      </c>
      <c r="BK842" s="16">
        <f>IF(AS842="R", $CA842, IF(OR(AS842="P", AS842="T", AS842="N"), 0, IF($C842="DM", $T842, IF(OR(AS842="Y", AS842="IR"),$AM842,IF(AS842="C", IF($BI842="Y", IF($AF842="N/A", $Q842, $AF842), IF($AG842="N/A", $T842,$AG842)))))))</f>
        <v>0</v>
      </c>
      <c r="BL842" s="16">
        <f>IF(AT842="R", $CA842, IF(OR(AT842="P", AT842="T", AT842="N"), 0, IF($C842="DM", $T842, IF(OR(AT842="Y", AT842="IR"),$AM842,IF(AT842="C", IF($BI842="Y", IF($AF842="N/A", $Q842, $AF842), IF($AG842="N/A", $T842,$AG842)))))))</f>
        <v>0</v>
      </c>
      <c r="BM842" s="16">
        <f>IF(AU842="R", $CA842, IF(OR(AU842="P", AU842="T", AU842="N"), 0, IF($C842="DM", $T842, IF(OR(AU842="Y", AU842="IR"),$AM842,IF(AU842="C", IF($BI842="Y", IF($AF842="N/A", $Q842, $AF842), IF($AG842="N/A", $T842,$AG842)))))))</f>
        <v>0</v>
      </c>
      <c r="BN842" s="16">
        <f>IF(AV842="R", $CA842, IF(OR(AV842="P", AV842="T", AV842="N"), 0, IF($C842="DM", $T842, IF(OR(AV842="Y", AV842="IR"),$AM842,IF(AV842="C", IF($BI842="Y", IF($AF842="N/A", $Q842, $AF842), IF($AG842="N/A", $T842,$AG842)))))))</f>
        <v>0</v>
      </c>
      <c r="BO842" s="16">
        <f>IF(AW842="R", $CA842, IF(OR(AW842="P", AW842="T", AW842="N"), 0, IF($C842="DM", $T842, IF(OR(AW842="Y", AW842="IR"),$AM842,IF(AW842="C", IF($BI842="Y", IF($AF842="N/A", $Q842, $AF842), IF($AG842="N/A", $T842,$AG842)))))))</f>
        <v>0</v>
      </c>
      <c r="BP842" s="16">
        <f>IF(AX842="R", $CA842, IF(OR(AX842="P", AX842="T", AX842="N"), 0, IF($C842="DM", $T842, IF(OR(AX842="Y", AX842="IR"),$AM842,IF(AX842="C", IF($BI842="Y", IF($AF842="N/A", $Q842, $AF842), IF($AG842="N/A", $T842,$AG842)))))))</f>
        <v>0</v>
      </c>
      <c r="BQ842" s="16">
        <f>IF(AY842="R", $CA842, IF(OR(AY842="P", AY842="T", AY842="N"), 0, IF($C842="DM", $T842, IF(OR(AY842="Y", AY842="IR"),$AM842,IF(AY842="C", IF($BI842="Y", IF($AF842="N/A", $Q842, $AF842), IF($AG842="N/A", $T842,$AG842)))))))</f>
        <v>0</v>
      </c>
      <c r="BR842" s="16">
        <f>IF(AZ842="R", $CA842, IF(OR(AZ842="P", AZ842="T", AZ842="N"), 0, IF($C842="DM", $T842, IF(OR(AZ842="Y", AZ842="IR"),$AM842,IF(AZ842="C", IF($BI842="Y", IF($AF842="N/A", $Q842, $AF842), IF($AG842="N/A", $T842,$AG842)))))))</f>
        <v>0</v>
      </c>
      <c r="BS842" s="16">
        <f>IF(BA842="R", $CA842, IF(OR(BA842="P", BA842="T", BA842="N"), 0, IF($C842="DM", $T842, IF(OR(BA842="Y", BA842="IR"),$AM842,IF(BA842="C", IF($BI842="Y", IF($AF842="N/A", $Q842, $AF842), IF($AG842="N/A", $T842,$AG842)))))))</f>
        <v>0</v>
      </c>
      <c r="BT842" s="16">
        <f>IF(BB842="R", $CA842, IF(OR(BB842="P", BB842="T", BB842="N"), 0, IF($C842="DM", $T842, IF(OR(BB842="Y", BB842="IR"),$AM842,IF(BB842="C", IF($BI842="Y", IF($BA842="C", IF($AF842="N/A", $Q842, $AF842), IF($AF842="N/A", $T842, $AM842)), IF($AG842="N/A", $T842,$AG842)))))))</f>
        <v>0</v>
      </c>
      <c r="BU842" s="16">
        <f>IF(BC842="R", $CA842, IF(OR(BC842="P", BC842="T", BC842="N"), 0, IF($C842="DM", $T842, IF(OR(BC842="Y", BC842="IR"),$AM842,IF(BC842="C", IF($BI842="Y", IF($BA842="C", IF($AF842="N/A", $Q842, $AF842), IF($AF842="N/A", $T842, $AM842)), IF($AG842="N/A", $T842,$AG842)))))))</f>
        <v>0</v>
      </c>
      <c r="BV842" s="16">
        <f>IF(BD842="R", $CA842, IF(OR(BD842="P", BD842="T", BD842="N"), 0, IF($C842="DM", $T842, IF(OR(BD842="Y", BD842="IR"),$AM842,IF(BD842="C", IF($BI842="Y", IF($BA842="C", IF($AF842="N/A", $Q842, $AF842), IF($AF842="N/A", $T842, $AM842)), IF($AG842="N/A", $T842,$AG842)))))))</f>
        <v>0</v>
      </c>
      <c r="BW842" s="16">
        <f>IF(BE842="R", $CA842, IF(OR(BE842="P", BE842="T", BE842="N"), 0, IF($C842="DM", $T842, IF(OR(BE842="Y", BE842="IR"),$AM842,IF(BE842="C", IF($BI842="Y", IF($BA842="C", IF($AF842="N/A", $Q842, $AF842), IF($AF842="N/A", $T842, $AM842)), IF($AG842="N/A", $T842,$AG842)))))))</f>
        <v>0</v>
      </c>
      <c r="BX842" s="16">
        <f>IF(BF842="R", $CA842, IF(OR(BF842="P", BF842="T", BF842="N"), 0, IF($C842="DM", $T842, IF(OR(BF842="Y", BF842="IR"),$AM842,IF(BF842="C", IF($BI842="Y", IF($BA842="C", IF($AF842="N/A", $Q842, $AF842), IF($AF842="N/A", $T842, $AM842)), IF($AG842="N/A", $T842,$AG842)))))))</f>
        <v>0</v>
      </c>
      <c r="BY842" s="16">
        <f>IF(BG842="R", $CA842, IF(OR(BG842="P", BG842="T", BG842="N"), 0, IF($C842="DM", $T842, IF(OR(BG842="Y", BG842="IR"),$AM842,IF(BG842="C", IF($BI842="Y", IF($BA842="C", IF($AF842="N/A", $Q842, $AF842), IF($AF842="N/A", $T842, $AM842)), IF($AG842="N/A", $T842,$AG842)))))))</f>
        <v>0</v>
      </c>
      <c r="BZ842" s="16">
        <f>IF(BH842="R", $CA842, IF(OR(BH842="P", BH842="T", BH842="N"), 0, IF($C842="DM", $T842, IF(OR(BH842="Y", BH842="IR"),$AM842,IF(BH842="C", IF($BI842="Y", IF($BA842="C", IF($AF842="N/A", $Q842, $AF842), IF($AF842="N/A", $T842, $AM842)), IF($AG842="N/A", $T842,$AG842)))))))</f>
        <v>0</v>
      </c>
      <c r="CA842" s="15" t="s">
        <v>75</v>
      </c>
      <c r="CB842" s="16">
        <f>BZ842</f>
        <v>0</v>
      </c>
      <c r="CC842" s="15">
        <f>IF(OR($BH842="T", $BH842="R"), 0, IF($BH842="C", IF($BI842="Y", IF($BA842="C", 0, IF(AF842="N/A", Q842-T842, AF842-AG842)), IF($AF842="N/A", U842, AH842)), AN842))</f>
        <v>0</v>
      </c>
      <c r="CD842" s="15" t="str">
        <f>IF(OR($BH842="T", $BH842="R"), 0, IF($BH842="C", IF($BI842="Y", 0, IF($AF842="N/A", V842, AI842)), AO842))</f>
        <v>N/A</v>
      </c>
      <c r="CE842" s="15" t="str">
        <f>IF(OR($BH842="T", $BH842="R"), 0, IF($BH842="C", IF($BI842="Y", 0, IF($AF842="N/A", W842, AJ842)), AP842))</f>
        <v>N/A</v>
      </c>
      <c r="CF842" s="15" t="str">
        <f>IF(OR($BH842="T", $BH842="R"), 0, IF($BH842="C", IF($BI842="Y", 0, IF($AF842="N/A", X842, AK842)), AQ842))</f>
        <v>N/A</v>
      </c>
      <c r="CG842" t="str">
        <f>IF(AC842="N/A", "S:"&amp;L842&amp;" G:"&amp;M842&amp;" GR:"&amp;Q842, IF(AC842=0, "S:"&amp;L842&amp;" G:"&amp;M842&amp;" GR:"&amp;Q842, "S:"&amp;L842&amp;"/"&amp;AD842&amp;" G:"&amp;AE842&amp;" GR:"&amp;AF842))</f>
        <v>S:1 G:0 GR:0</v>
      </c>
    </row>
    <row r="843" spans="1:85" x14ac:dyDescent="0.25">
      <c r="A843" s="14">
        <v>5776</v>
      </c>
      <c r="B843" s="15" t="s">
        <v>2824</v>
      </c>
      <c r="C843" s="15" t="s">
        <v>68</v>
      </c>
      <c r="D843" s="15" t="s">
        <v>56</v>
      </c>
      <c r="E843" s="15">
        <f>VLOOKUP(B843, 'Rookie Year'!$A$2:$B$55679,2,FALSE)</f>
        <v>2023</v>
      </c>
      <c r="F843" s="15">
        <v>2024</v>
      </c>
      <c r="G843" s="15" t="s">
        <v>42</v>
      </c>
      <c r="H843" s="15">
        <v>4</v>
      </c>
      <c r="I843" s="16">
        <v>1</v>
      </c>
      <c r="J843" s="15">
        <v>1</v>
      </c>
      <c r="K843" s="17">
        <f>IF(AND(G843&lt;&gt;"N",R843="N/A"), IF(I843&lt;4, 0, 0.25),IF(I843=1, IF(J843=1,0.25, 0.25), IF(I843&lt;13, 0.25, IF(I843&lt;26, 0.4, IF(I843&lt;51, 0.6, 0.75)))))</f>
        <v>0.25</v>
      </c>
      <c r="L843" s="16">
        <f>I843-M843</f>
        <v>0</v>
      </c>
      <c r="M843" s="16">
        <f>ROUNDUP(I843*K843,0)</f>
        <v>1</v>
      </c>
      <c r="N843" s="16">
        <f>M843*J843</f>
        <v>1</v>
      </c>
      <c r="O843" s="16">
        <v>0</v>
      </c>
      <c r="P843" s="16">
        <v>0</v>
      </c>
      <c r="Q843" s="16">
        <f>N843-O843-P843</f>
        <v>1</v>
      </c>
      <c r="R843" s="15" t="s">
        <v>75</v>
      </c>
      <c r="S843" s="15">
        <f>IF(R843="N/A", J843-($B$1-F843), J843-($B$1-R843))</f>
        <v>1</v>
      </c>
      <c r="T843" s="16">
        <f>IF($S843&lt;1, "N/A", $M843)</f>
        <v>1</v>
      </c>
      <c r="U843" s="16" t="str">
        <f>IF($S843&lt;2, "N/A", $M843)</f>
        <v>N/A</v>
      </c>
      <c r="V843" s="16" t="str">
        <f>IF($S843&lt;3, "N/A", $M843)</f>
        <v>N/A</v>
      </c>
      <c r="W843" s="16" t="str">
        <f>IF($S843&lt;4, "N/A", $M843)</f>
        <v>N/A</v>
      </c>
      <c r="X843" s="16" t="str">
        <f>IF($S843&lt;5, "N/A", $M843)</f>
        <v>N/A</v>
      </c>
      <c r="Y843" s="15" t="str">
        <f>IF(SUM(T843:X843)&lt;&gt;Q843, "CHECK", "OK")</f>
        <v>OK</v>
      </c>
      <c r="Z843" s="15" t="str">
        <f>IF(F843=$B$1, "No", IF(S843=1, "Yes", "No"))</f>
        <v>No</v>
      </c>
      <c r="AA843" s="18" t="str">
        <f>IF(C843="DM", "N/A", IF(Z843="No","N/A",VLOOKUP(B843,'Extension List'!$A$3:$R$1972,18,FALSE)))</f>
        <v>N/A</v>
      </c>
      <c r="AB843" s="15" t="str">
        <f>IF(C843="DM", "N/A", IF(Z843="No","N/A",VLOOKUP(B843,'Extension List'!$A$3:$T$1972,20,FALSE)))</f>
        <v>N/A</v>
      </c>
      <c r="AC843" s="15" t="str">
        <f>IF(AA843="N/A", "N/A", 0)</f>
        <v>N/A</v>
      </c>
      <c r="AD843" s="16" t="str">
        <f>IF(AE843="N/A", "N/A", AA843-AE843)</f>
        <v>N/A</v>
      </c>
      <c r="AE843" s="16" t="str">
        <f>IF(AA843="N/A", "N/A", IF(AC843&gt;0, IF(AA843&lt;13, ROUNDUP(0.25*AA843,0), IF(AA843&lt;26, ROUNDUP(0.4*AA843,0), IF(AA843&lt;51, ROUNDUP(0.6*AA843,0), ROUNDUP(0.75*AA843,0)))), "N/A"))</f>
        <v>N/A</v>
      </c>
      <c r="AF843" s="16" t="str">
        <f>IF(AD843="N/A","N/A", (AE843*AC843)+Q843)</f>
        <v>N/A</v>
      </c>
      <c r="AG843" s="16" t="str">
        <f>IF($AF843="N/A", "N/A", "TBC")</f>
        <v>N/A</v>
      </c>
      <c r="AH843" s="16" t="str">
        <f>IF($AF843="N/A", "N/A", "TBC")</f>
        <v>N/A</v>
      </c>
      <c r="AI843" s="16" t="str">
        <f>IF($AF843="N/A","N/A",IF(AC843&gt;1,"TBC","N/A"))</f>
        <v>N/A</v>
      </c>
      <c r="AJ843" s="16" t="str">
        <f>IF($AF843="N/A","N/A",IF(AC843&gt;2,"TBC","N/A"))</f>
        <v>N/A</v>
      </c>
      <c r="AK843" s="16" t="str">
        <f>IF($AF843="N/A","N/A",IF(AC843&gt;3,"TBC","N/A"))</f>
        <v>N/A</v>
      </c>
      <c r="AL843" s="16" t="str">
        <f>IF(AC843="N/A","N/A",IF(AC843&gt;0,IF(SUM(AG843:AK843)&lt;&gt;AF843,"CHECK","OK"),"N/A"))</f>
        <v>N/A</v>
      </c>
      <c r="AM843" s="16">
        <f>IF(AD843="N/A", L843+T843, L843+AG843)</f>
        <v>1</v>
      </c>
      <c r="AN843" s="16" t="str">
        <f>IF(AD843="N/A", IF(U843="N/A", "N/A", L843+U843), AD843+AH843)</f>
        <v>N/A</v>
      </c>
      <c r="AO843" s="16" t="str">
        <f>IF(AD843="N/A", IF(V843="N/A", "N/A", L843+V843), IF(AI843="N/A", "N/A", AD843+AI843))</f>
        <v>N/A</v>
      </c>
      <c r="AP843" s="16" t="str">
        <f>IF(AD843="N/A", IF(W843="N/A", "N/A", L843+W843), IF(AJ843="N/A", "N/A", AD843+AJ843))</f>
        <v>N/A</v>
      </c>
      <c r="AQ843" s="16" t="str">
        <f>IF(AD843="N/A", IF(X843="N/A", "N/A", L843+X843), IF(AK843="N/A", "N/A", AD843+AK843))</f>
        <v>N/A</v>
      </c>
      <c r="AR843" s="15" t="s">
        <v>42</v>
      </c>
      <c r="AS843" s="15" t="s">
        <v>42</v>
      </c>
      <c r="AT843" s="15" t="s">
        <v>42</v>
      </c>
      <c r="AU843" s="15" t="s">
        <v>42</v>
      </c>
      <c r="AV843" s="15" t="s">
        <v>40</v>
      </c>
      <c r="AW843" s="15" t="s">
        <v>40</v>
      </c>
      <c r="AX843" s="15" t="s">
        <v>40</v>
      </c>
      <c r="AY843" s="15" t="s">
        <v>40</v>
      </c>
      <c r="AZ843" s="15" t="s">
        <v>40</v>
      </c>
      <c r="BA843" s="15" t="s">
        <v>40</v>
      </c>
      <c r="BB843" s="15" t="s">
        <v>40</v>
      </c>
      <c r="BC843" s="15" t="s">
        <v>40</v>
      </c>
      <c r="BD843" s="15" t="s">
        <v>40</v>
      </c>
      <c r="BE843" s="15" t="s">
        <v>40</v>
      </c>
      <c r="BF843" s="15" t="s">
        <v>40</v>
      </c>
      <c r="BG843" s="15" t="s">
        <v>40</v>
      </c>
      <c r="BH843" s="15" t="s">
        <v>40</v>
      </c>
      <c r="BJ843" s="16">
        <f>IF(AR843="R", $CA843, IF(OR(AR843="P", AR843="T", AR843="N"), 0, IF($C843="DM", $T843, IF(OR(AR843="Y", AR843="IR"),$AM843,IF(AR843="C", IF($BI843="Y", IF($AF843="N/A", $Q843, $AF843), IF($AG843="N/A", $T843,$AG843)))))))</f>
        <v>0</v>
      </c>
      <c r="BK843" s="16">
        <f>IF(AS843="R", $CA843, IF(OR(AS843="P", AS843="T", AS843="N"), 0, IF($C843="DM", $T843, IF(OR(AS843="Y", AS843="IR"),$AM843,IF(AS843="C", IF($BI843="Y", IF($AF843="N/A", $Q843, $AF843), IF($AG843="N/A", $T843,$AG843)))))))</f>
        <v>0</v>
      </c>
      <c r="BL843" s="16">
        <f>IF(AT843="R", $CA843, IF(OR(AT843="P", AT843="T", AT843="N"), 0, IF($C843="DM", $T843, IF(OR(AT843="Y", AT843="IR"),$AM843,IF(AT843="C", IF($BI843="Y", IF($AF843="N/A", $Q843, $AF843), IF($AG843="N/A", $T843,$AG843)))))))</f>
        <v>0</v>
      </c>
      <c r="BM843" s="16">
        <f>IF(AU843="R", $CA843, IF(OR(AU843="P", AU843="T", AU843="N"), 0, IF($C843="DM", $T843, IF(OR(AU843="Y", AU843="IR"),$AM843,IF(AU843="C", IF($BI843="Y", IF($AF843="N/A", $Q843, $AF843), IF($AG843="N/A", $T843,$AG843)))))))</f>
        <v>0</v>
      </c>
      <c r="BN843" s="16">
        <f>IF(AV843="R", $CA843, IF(OR(AV843="P", AV843="T", AV843="N"), 0, IF($C843="DM", $T843, IF(OR(AV843="Y", AV843="IR"),$AM843,IF(AV843="C", IF($BI843="Y", IF($AF843="N/A", $Q843, $AF843), IF($AG843="N/A", $T843,$AG843)))))))</f>
        <v>1</v>
      </c>
      <c r="BO843" s="16">
        <f>IF(AW843="R", $CA843, IF(OR(AW843="P", AW843="T", AW843="N"), 0, IF($C843="DM", $T843, IF(OR(AW843="Y", AW843="IR"),$AM843,IF(AW843="C", IF($BI843="Y", IF($AF843="N/A", $Q843, $AF843), IF($AG843="N/A", $T843,$AG843)))))))</f>
        <v>1</v>
      </c>
      <c r="BP843" s="16">
        <f>IF(AX843="R", $CA843, IF(OR(AX843="P", AX843="T", AX843="N"), 0, IF($C843="DM", $T843, IF(OR(AX843="Y", AX843="IR"),$AM843,IF(AX843="C", IF($BI843="Y", IF($AF843="N/A", $Q843, $AF843), IF($AG843="N/A", $T843,$AG843)))))))</f>
        <v>1</v>
      </c>
      <c r="BQ843" s="16">
        <f>IF(AY843="R", $CA843, IF(OR(AY843="P", AY843="T", AY843="N"), 0, IF($C843="DM", $T843, IF(OR(AY843="Y", AY843="IR"),$AM843,IF(AY843="C", IF($BI843="Y", IF($AF843="N/A", $Q843, $AF843), IF($AG843="N/A", $T843,$AG843)))))))</f>
        <v>1</v>
      </c>
      <c r="BR843" s="16">
        <f>IF(AZ843="R", $CA843, IF(OR(AZ843="P", AZ843="T", AZ843="N"), 0, IF($C843="DM", $T843, IF(OR(AZ843="Y", AZ843="IR"),$AM843,IF(AZ843="C", IF($BI843="Y", IF($AF843="N/A", $Q843, $AF843), IF($AG843="N/A", $T843,$AG843)))))))</f>
        <v>1</v>
      </c>
      <c r="BS843" s="16">
        <f>IF(BA843="R", $CA843, IF(OR(BA843="P", BA843="T", BA843="N"), 0, IF($C843="DM", $T843, IF(OR(BA843="Y", BA843="IR"),$AM843,IF(BA843="C", IF($BI843="Y", IF($AF843="N/A", $Q843, $AF843), IF($AG843="N/A", $T843,$AG843)))))))</f>
        <v>1</v>
      </c>
      <c r="BT843" s="16">
        <f>IF(BB843="R", $CA843, IF(OR(BB843="P", BB843="T", BB843="N"), 0, IF($C843="DM", $T843, IF(OR(BB843="Y", BB843="IR"),$AM843,IF(BB843="C", IF($BI843="Y", IF($BA843="C", IF($AF843="N/A", $Q843, $AF843), IF($AF843="N/A", $T843, $AM843)), IF($AG843="N/A", $T843,$AG843)))))))</f>
        <v>1</v>
      </c>
      <c r="BU843" s="16">
        <f>IF(BC843="R", $CA843, IF(OR(BC843="P", BC843="T", BC843="N"), 0, IF($C843="DM", $T843, IF(OR(BC843="Y", BC843="IR"),$AM843,IF(BC843="C", IF($BI843="Y", IF($BA843="C", IF($AF843="N/A", $Q843, $AF843), IF($AF843="N/A", $T843, $AM843)), IF($AG843="N/A", $T843,$AG843)))))))</f>
        <v>1</v>
      </c>
      <c r="BV843" s="16">
        <f>IF(BD843="R", $CA843, IF(OR(BD843="P", BD843="T", BD843="N"), 0, IF($C843="DM", $T843, IF(OR(BD843="Y", BD843="IR"),$AM843,IF(BD843="C", IF($BI843="Y", IF($BA843="C", IF($AF843="N/A", $Q843, $AF843), IF($AF843="N/A", $T843, $AM843)), IF($AG843="N/A", $T843,$AG843)))))))</f>
        <v>1</v>
      </c>
      <c r="BW843" s="16">
        <f>IF(BE843="R", $CA843, IF(OR(BE843="P", BE843="T", BE843="N"), 0, IF($C843="DM", $T843, IF(OR(BE843="Y", BE843="IR"),$AM843,IF(BE843="C", IF($BI843="Y", IF($BA843="C", IF($AF843="N/A", $Q843, $AF843), IF($AF843="N/A", $T843, $AM843)), IF($AG843="N/A", $T843,$AG843)))))))</f>
        <v>1</v>
      </c>
      <c r="BX843" s="16">
        <f>IF(BF843="R", $CA843, IF(OR(BF843="P", BF843="T", BF843="N"), 0, IF($C843="DM", $T843, IF(OR(BF843="Y", BF843="IR"),$AM843,IF(BF843="C", IF($BI843="Y", IF($BA843="C", IF($AF843="N/A", $Q843, $AF843), IF($AF843="N/A", $T843, $AM843)), IF($AG843="N/A", $T843,$AG843)))))))</f>
        <v>1</v>
      </c>
      <c r="BY843" s="16">
        <f>IF(BG843="R", $CA843, IF(OR(BG843="P", BG843="T", BG843="N"), 0, IF($C843="DM", $T843, IF(OR(BG843="Y", BG843="IR"),$AM843,IF(BG843="C", IF($BI843="Y", IF($BA843="C", IF($AF843="N/A", $Q843, $AF843), IF($AF843="N/A", $T843, $AM843)), IF($AG843="N/A", $T843,$AG843)))))))</f>
        <v>1</v>
      </c>
      <c r="BZ843" s="16">
        <f>IF(BH843="R", $CA843, IF(OR(BH843="P", BH843="T", BH843="N"), 0, IF($C843="DM", $T843, IF(OR(BH843="Y", BH843="IR"),$AM843,IF(BH843="C", IF($BI843="Y", IF($BA843="C", IF($AF843="N/A", $Q843, $AF843), IF($AF843="N/A", $T843, $AM843)), IF($AG843="N/A", $T843,$AG843)))))))</f>
        <v>1</v>
      </c>
      <c r="CA843" s="15" t="s">
        <v>75</v>
      </c>
      <c r="CB843" s="16">
        <f>BZ843</f>
        <v>1</v>
      </c>
      <c r="CC843" s="15" t="str">
        <f>IF(OR($BH843="T", $BH843="R"), 0, IF($BH843="C", IF($BI843="Y", IF($BA843="C", 0, IF(AF843="N/A", Q843-T843, AF843-AG843)), IF($AF843="N/A", U843, AH843)), AN843))</f>
        <v>N/A</v>
      </c>
      <c r="CD843" s="15" t="str">
        <f>IF(OR($BH843="T", $BH843="R"), 0, IF($BH843="C", IF($BI843="Y", 0, IF($AF843="N/A", V843, AI843)), AO843))</f>
        <v>N/A</v>
      </c>
      <c r="CE843" s="15" t="str">
        <f>IF(OR($BH843="T", $BH843="R"), 0, IF($BH843="C", IF($BI843="Y", 0, IF($AF843="N/A", W843, AJ843)), AP843))</f>
        <v>N/A</v>
      </c>
      <c r="CF843" s="15" t="str">
        <f>IF(OR($BH843="T", $BH843="R"), 0, IF($BH843="C", IF($BI843="Y", 0, IF($AF843="N/A", X843, AK843)), AQ843))</f>
        <v>N/A</v>
      </c>
    </row>
    <row r="844" spans="1:85" x14ac:dyDescent="0.25">
      <c r="A844" s="14">
        <v>3692</v>
      </c>
      <c r="B844" s="15" t="s">
        <v>2108</v>
      </c>
      <c r="C844" s="15" t="s">
        <v>68</v>
      </c>
      <c r="D844" s="15" t="s">
        <v>56</v>
      </c>
      <c r="E844" s="15">
        <f>VLOOKUP(B844, 'Rookie Year'!$A$2:$B$55679,2,FALSE)</f>
        <v>2020</v>
      </c>
      <c r="F844" s="15">
        <v>2020</v>
      </c>
      <c r="G844" s="15" t="s">
        <v>40</v>
      </c>
      <c r="H844" s="15" t="s">
        <v>2224</v>
      </c>
      <c r="I844" s="16">
        <v>8</v>
      </c>
      <c r="J844" s="15">
        <v>4</v>
      </c>
      <c r="K844" s="17">
        <f>IF(AND(G844&lt;&gt;"N",R844="N/A"), IF(I844&lt;4, 0, 0.25),IF(I844=1, IF(J844=1,0.25, 0.25), IF(I844&lt;13, 0.25, IF(I844&lt;26, 0.4, IF(I844&lt;51, 0.6, 0.75)))))</f>
        <v>0.25</v>
      </c>
      <c r="L844" s="16">
        <f>I844-M844</f>
        <v>6</v>
      </c>
      <c r="M844" s="16">
        <f>ROUNDUP(I844*K844,0)</f>
        <v>2</v>
      </c>
      <c r="N844" s="16">
        <f>M844*J844</f>
        <v>8</v>
      </c>
      <c r="O844" s="16">
        <v>8</v>
      </c>
      <c r="P844" s="16">
        <v>0</v>
      </c>
      <c r="Q844" s="16">
        <f>N844-O844-P844</f>
        <v>0</v>
      </c>
      <c r="R844" s="15">
        <v>2022</v>
      </c>
      <c r="S844" s="15">
        <f>IF(R844="N/A", J844-($B$1-F844), J844-($B$1-R844))</f>
        <v>2</v>
      </c>
      <c r="T844" s="16">
        <v>0</v>
      </c>
      <c r="U844" s="16">
        <v>0</v>
      </c>
      <c r="V844" s="16" t="str">
        <f>IF($S844&lt;3, "N/A", $M844)</f>
        <v>N/A</v>
      </c>
      <c r="W844" s="16" t="str">
        <f>IF($S844&lt;4, "N/A", $M844)</f>
        <v>N/A</v>
      </c>
      <c r="X844" s="16" t="str">
        <f>IF($S844&lt;5, "N/A", $M844)</f>
        <v>N/A</v>
      </c>
      <c r="Y844" s="15" t="str">
        <f>IF(SUM(T844:X844)&lt;&gt;Q844, "CHECK", "OK")</f>
        <v>OK</v>
      </c>
      <c r="Z844" s="15" t="str">
        <f>IF(F844=$B$1, "No", IF(S844=1, "Yes", "No"))</f>
        <v>No</v>
      </c>
      <c r="AA844" s="18" t="str">
        <f>IF(C844="DM", "N/A", IF(Z844="No","N/A",VLOOKUP(B844,'Extension List'!$A$3:$R$1972,18,FALSE)))</f>
        <v>N/A</v>
      </c>
      <c r="AB844" s="15" t="str">
        <f>IF(C844="DM", "N/A", IF(Z844="No","N/A",VLOOKUP(B844,'Extension List'!$A$3:$T$1972,20,FALSE)))</f>
        <v>N/A</v>
      </c>
      <c r="AC844" s="15" t="str">
        <f>IF(AA844="N/A", "N/A", 0)</f>
        <v>N/A</v>
      </c>
      <c r="AD844" s="16" t="str">
        <f>IF(AE844="N/A", "N/A", AA844-AE844)</f>
        <v>N/A</v>
      </c>
      <c r="AE844" s="16" t="str">
        <f>IF(AA844="N/A", "N/A", IF(AC844&gt;0, IF(AA844&lt;13, ROUNDUP(0.25*AA844,0), IF(AA844&lt;26, ROUNDUP(0.4*AA844,0), IF(AA844&lt;51, ROUNDUP(0.6*AA844,0), ROUNDUP(0.75*AA844,0)))), "N/A"))</f>
        <v>N/A</v>
      </c>
      <c r="AF844" s="16" t="str">
        <f>IF(AD844="N/A","N/A", (AE844*AC844)+Q844)</f>
        <v>N/A</v>
      </c>
      <c r="AG844" s="16" t="str">
        <f>IF($AF844="N/A", "N/A", "TBC")</f>
        <v>N/A</v>
      </c>
      <c r="AH844" s="16" t="str">
        <f>IF($AF844="N/A", "N/A", "TBC")</f>
        <v>N/A</v>
      </c>
      <c r="AI844" s="16" t="str">
        <f>IF($AF844="N/A","N/A",IF(AC844&gt;1,"TBC","N/A"))</f>
        <v>N/A</v>
      </c>
      <c r="AJ844" s="16" t="str">
        <f>IF($AF844="N/A","N/A",IF(AC844&gt;2,"TBC","N/A"))</f>
        <v>N/A</v>
      </c>
      <c r="AK844" s="16" t="str">
        <f>IF($AF844="N/A","N/A",IF(AC844&gt;3,"TBC","N/A"))</f>
        <v>N/A</v>
      </c>
      <c r="AL844" s="16" t="str">
        <f>IF(AC844="N/A","N/A",IF(AC844&gt;0,IF(SUM(AG844:AK844)&lt;&gt;AF844,"CHECK","OK"),"N/A"))</f>
        <v>N/A</v>
      </c>
      <c r="AM844" s="16">
        <f>IF(AD844="N/A", L844+T844, L844+AG844)</f>
        <v>6</v>
      </c>
      <c r="AN844" s="16">
        <f>IF(AD844="N/A", IF(U844="N/A", "N/A", L844+U844), AD844+AH844)</f>
        <v>6</v>
      </c>
      <c r="AO844" s="16" t="str">
        <f>IF(AD844="N/A", IF(V844="N/A", "N/A", L844+V844), IF(AI844="N/A", "N/A", AD844+AI844))</f>
        <v>N/A</v>
      </c>
      <c r="AP844" s="16" t="str">
        <f>IF(AD844="N/A", IF(W844="N/A", "N/A", L844+W844), IF(AJ844="N/A", "N/A", AD844+AJ844))</f>
        <v>N/A</v>
      </c>
      <c r="AQ844" s="16" t="str">
        <f>IF(AD844="N/A", IF(X844="N/A", "N/A", L844+X844), IF(AK844="N/A", "N/A", AD844+AK844))</f>
        <v>N/A</v>
      </c>
      <c r="AR844" s="15" t="s">
        <v>40</v>
      </c>
      <c r="AS844" s="15" t="s">
        <v>40</v>
      </c>
      <c r="AT844" s="15" t="s">
        <v>40</v>
      </c>
      <c r="AU844" s="15" t="s">
        <v>40</v>
      </c>
      <c r="AV844" s="15" t="s">
        <v>40</v>
      </c>
      <c r="AW844" s="15" t="s">
        <v>40</v>
      </c>
      <c r="AX844" s="15" t="s">
        <v>40</v>
      </c>
      <c r="AY844" s="15" t="s">
        <v>40</v>
      </c>
      <c r="AZ844" s="15" t="s">
        <v>40</v>
      </c>
      <c r="BA844" s="15" t="s">
        <v>40</v>
      </c>
      <c r="BB844" s="15" t="s">
        <v>40</v>
      </c>
      <c r="BC844" s="15" t="s">
        <v>40</v>
      </c>
      <c r="BD844" s="15" t="s">
        <v>40</v>
      </c>
      <c r="BE844" s="15" t="s">
        <v>40</v>
      </c>
      <c r="BF844" s="15" t="s">
        <v>40</v>
      </c>
      <c r="BG844" s="15" t="s">
        <v>40</v>
      </c>
      <c r="BH844" s="15" t="s">
        <v>40</v>
      </c>
      <c r="BI844" s="15"/>
      <c r="BJ844" s="16">
        <f>IF(AR844="R", $CA844, IF(OR(AR844="P", AR844="T", AR844="N"), 0, IF($C844="DM", $T844, IF(OR(AR844="Y", AR844="IR"),$AM844,IF(AR844="C", IF($BI844="Y", IF($AF844="N/A", $Q844, $AF844), IF($AG844="N/A", $T844,$AG844)))))))</f>
        <v>6</v>
      </c>
      <c r="BK844" s="16">
        <f>IF(AS844="R", $CA844, IF(OR(AS844="P", AS844="T", AS844="N"), 0, IF($C844="DM", $T844, IF(OR(AS844="Y", AS844="IR"),$AM844,IF(AS844="C", IF($BI844="Y", IF($AF844="N/A", $Q844, $AF844), IF($AG844="N/A", $T844,$AG844)))))))</f>
        <v>6</v>
      </c>
      <c r="BL844" s="16">
        <f>IF(AT844="R", $CA844, IF(OR(AT844="P", AT844="T", AT844="N"), 0, IF($C844="DM", $T844, IF(OR(AT844="Y", AT844="IR"),$AM844,IF(AT844="C", IF($BI844="Y", IF($AF844="N/A", $Q844, $AF844), IF($AG844="N/A", $T844,$AG844)))))))</f>
        <v>6</v>
      </c>
      <c r="BM844" s="16">
        <f>IF(AU844="R", $CA844, IF(OR(AU844="P", AU844="T", AU844="N"), 0, IF($C844="DM", $T844, IF(OR(AU844="Y", AU844="IR"),$AM844,IF(AU844="C", IF($BI844="Y", IF($AF844="N/A", $Q844, $AF844), IF($AG844="N/A", $T844,$AG844)))))))</f>
        <v>6</v>
      </c>
      <c r="BN844" s="16">
        <f>IF(AV844="R", $CA844, IF(OR(AV844="P", AV844="T", AV844="N"), 0, IF($C844="DM", $T844, IF(OR(AV844="Y", AV844="IR"),$AM844,IF(AV844="C", IF($BI844="Y", IF($AF844="N/A", $Q844, $AF844), IF($AG844="N/A", $T844,$AG844)))))))</f>
        <v>6</v>
      </c>
      <c r="BO844" s="16">
        <f>IF(AW844="R", $CA844, IF(OR(AW844="P", AW844="T", AW844="N"), 0, IF($C844="DM", $T844, IF(OR(AW844="Y", AW844="IR"),$AM844,IF(AW844="C", IF($BI844="Y", IF($AF844="N/A", $Q844, $AF844), IF($AG844="N/A", $T844,$AG844)))))))</f>
        <v>6</v>
      </c>
      <c r="BP844" s="16">
        <f>IF(AX844="R", $CA844, IF(OR(AX844="P", AX844="T", AX844="N"), 0, IF($C844="DM", $T844, IF(OR(AX844="Y", AX844="IR"),$AM844,IF(AX844="C", IF($BI844="Y", IF($AF844="N/A", $Q844, $AF844), IF($AG844="N/A", $T844,$AG844)))))))</f>
        <v>6</v>
      </c>
      <c r="BQ844" s="16">
        <f>IF(AY844="R", $CA844, IF(OR(AY844="P", AY844="T", AY844="N"), 0, IF($C844="DM", $T844, IF(OR(AY844="Y", AY844="IR"),$AM844,IF(AY844="C", IF($BI844="Y", IF($AF844="N/A", $Q844, $AF844), IF($AG844="N/A", $T844,$AG844)))))))</f>
        <v>6</v>
      </c>
      <c r="BR844" s="16">
        <f>IF(AZ844="R", $CA844, IF(OR(AZ844="P", AZ844="T", AZ844="N"), 0, IF($C844="DM", $T844, IF(OR(AZ844="Y", AZ844="IR"),$AM844,IF(AZ844="C", IF($BI844="Y", IF($AF844="N/A", $Q844, $AF844), IF($AG844="N/A", $T844,$AG844)))))))</f>
        <v>6</v>
      </c>
      <c r="BS844" s="16">
        <f>IF(BA844="R", $CA844, IF(OR(BA844="P", BA844="T", BA844="N"), 0, IF($C844="DM", $T844, IF(OR(BA844="Y", BA844="IR"),$AM844,IF(BA844="C", IF($BI844="Y", IF($AF844="N/A", $Q844, $AF844), IF($AG844="N/A", $T844,$AG844)))))))</f>
        <v>6</v>
      </c>
      <c r="BT844" s="16">
        <f>IF(BB844="R", $CA844, IF(OR(BB844="P", BB844="T", BB844="N"), 0, IF($C844="DM", $T844, IF(OR(BB844="Y", BB844="IR"),$AM844,IF(BB844="C", IF($BI844="Y", IF($BA844="C", IF($AF844="N/A", $Q844, $AF844), IF($AF844="N/A", $T844, $AM844)), IF($AG844="N/A", $T844,$AG844)))))))</f>
        <v>6</v>
      </c>
      <c r="BU844" s="16">
        <f>IF(BC844="R", $CA844, IF(OR(BC844="P", BC844="T", BC844="N"), 0, IF($C844="DM", $T844, IF(OR(BC844="Y", BC844="IR"),$AM844,IF(BC844="C", IF($BI844="Y", IF($BA844="C", IF($AF844="N/A", $Q844, $AF844), IF($AF844="N/A", $T844, $AM844)), IF($AG844="N/A", $T844,$AG844)))))))</f>
        <v>6</v>
      </c>
      <c r="BV844" s="16">
        <f>IF(BD844="R", $CA844, IF(OR(BD844="P", BD844="T", BD844="N"), 0, IF($C844="DM", $T844, IF(OR(BD844="Y", BD844="IR"),$AM844,IF(BD844="C", IF($BI844="Y", IF($BA844="C", IF($AF844="N/A", $Q844, $AF844), IF($AF844="N/A", $T844, $AM844)), IF($AG844="N/A", $T844,$AG844)))))))</f>
        <v>6</v>
      </c>
      <c r="BW844" s="16">
        <f>IF(BE844="R", $CA844, IF(OR(BE844="P", BE844="T", BE844="N"), 0, IF($C844="DM", $T844, IF(OR(BE844="Y", BE844="IR"),$AM844,IF(BE844="C", IF($BI844="Y", IF($BA844="C", IF($AF844="N/A", $Q844, $AF844), IF($AF844="N/A", $T844, $AM844)), IF($AG844="N/A", $T844,$AG844)))))))</f>
        <v>6</v>
      </c>
      <c r="BX844" s="16">
        <f>IF(BF844="R", $CA844, IF(OR(BF844="P", BF844="T", BF844="N"), 0, IF($C844="DM", $T844, IF(OR(BF844="Y", BF844="IR"),$AM844,IF(BF844="C", IF($BI844="Y", IF($BA844="C", IF($AF844="N/A", $Q844, $AF844), IF($AF844="N/A", $T844, $AM844)), IF($AG844="N/A", $T844,$AG844)))))))</f>
        <v>6</v>
      </c>
      <c r="BY844" s="16">
        <f>IF(BG844="R", $CA844, IF(OR(BG844="P", BG844="T", BG844="N"), 0, IF($C844="DM", $T844, IF(OR(BG844="Y", BG844="IR"),$AM844,IF(BG844="C", IF($BI844="Y", IF($BA844="C", IF($AF844="N/A", $Q844, $AF844), IF($AF844="N/A", $T844, $AM844)), IF($AG844="N/A", $T844,$AG844)))))))</f>
        <v>6</v>
      </c>
      <c r="BZ844" s="16">
        <f>IF(BH844="R", $CA844, IF(OR(BH844="P", BH844="T", BH844="N"), 0, IF($C844="DM", $T844, IF(OR(BH844="Y", BH844="IR"),$AM844,IF(BH844="C", IF($BI844="Y", IF($BA844="C", IF($AF844="N/A", $Q844, $AF844), IF($AF844="N/A", $T844, $AM844)), IF($AG844="N/A", $T844,$AG844)))))))</f>
        <v>6</v>
      </c>
      <c r="CA844" s="15" t="s">
        <v>75</v>
      </c>
      <c r="CB844" s="16">
        <f>BZ844</f>
        <v>6</v>
      </c>
      <c r="CC844" s="15">
        <f>IF(OR($BH844="T", $BH844="R"), 0, IF($BH844="C", IF($BI844="Y", IF($BA844="C", 0, IF(AF844="N/A", Q844-T844, AF844-AG844)), IF($AF844="N/A", U844, AH844)), AN844))</f>
        <v>6</v>
      </c>
      <c r="CD844" s="15" t="str">
        <f>IF(OR($BH844="T", $BH844="R"), 0, IF($BH844="C", IF($BI844="Y", 0, IF($AF844="N/A", V844, AI844)), AO844))</f>
        <v>N/A</v>
      </c>
      <c r="CE844" s="15" t="str">
        <f>IF(OR($BH844="T", $BH844="R"), 0, IF($BH844="C", IF($BI844="Y", 0, IF($AF844="N/A", W844, AJ844)), AP844))</f>
        <v>N/A</v>
      </c>
      <c r="CF844" s="15" t="str">
        <f>IF(OR($BH844="T", $BH844="R"), 0, IF($BH844="C", IF($BI844="Y", 0, IF($AF844="N/A", X844, AK844)), AQ844))</f>
        <v>N/A</v>
      </c>
      <c r="CG844" t="str">
        <f>IF(AC844="N/A", "S:"&amp;L844&amp;" G:"&amp;M844&amp;" GR:"&amp;Q844, IF(AC844=0, "S:"&amp;L844&amp;" G:"&amp;M844&amp;" GR:"&amp;Q844, "S:"&amp;L844&amp;"/"&amp;AD844&amp;" G:"&amp;AE844&amp;" GR:"&amp;AF844))</f>
        <v>S:6 G:2 GR:0</v>
      </c>
    </row>
    <row r="845" spans="1:85" x14ac:dyDescent="0.25">
      <c r="A845" s="14">
        <v>2518</v>
      </c>
      <c r="B845" s="15" t="s">
        <v>855</v>
      </c>
      <c r="C845" s="15" t="s">
        <v>68</v>
      </c>
      <c r="D845" s="15" t="s">
        <v>56</v>
      </c>
      <c r="E845" s="15">
        <f>VLOOKUP(B845, 'Rookie Year'!$A$2:$B$55679,2,FALSE)</f>
        <v>2015</v>
      </c>
      <c r="F845" s="15">
        <v>2018</v>
      </c>
      <c r="G845" s="15" t="s">
        <v>42</v>
      </c>
      <c r="H845" s="15" t="s">
        <v>1928</v>
      </c>
      <c r="I845" s="16">
        <v>13</v>
      </c>
      <c r="J845" s="15">
        <v>3</v>
      </c>
      <c r="K845" s="17">
        <f>IF(AND(G845&lt;&gt;"N",R845="N/A"), IF(I845&lt;4, 0, 0.25),IF(I845=1, IF(J845=1,0.25, 0.25), IF(I845&lt;13, 0.25, IF(I845&lt;26, 0.4, IF(I845&lt;51, 0.6, 0.75)))))</f>
        <v>0.4</v>
      </c>
      <c r="L845" s="16">
        <f>I845-M845</f>
        <v>7</v>
      </c>
      <c r="M845" s="16">
        <f>ROUNDUP(I845*K845,0)</f>
        <v>6</v>
      </c>
      <c r="N845" s="16">
        <f>M845*J845</f>
        <v>18</v>
      </c>
      <c r="O845" s="16">
        <v>6</v>
      </c>
      <c r="P845" s="16">
        <v>6</v>
      </c>
      <c r="Q845" s="16">
        <f>N845-O845-P845</f>
        <v>6</v>
      </c>
      <c r="R845" s="15">
        <v>2023</v>
      </c>
      <c r="S845" s="15">
        <f>IF(R845="N/A", J845-($B$1-F845), J845-($B$1-R845))</f>
        <v>2</v>
      </c>
      <c r="T845" s="16">
        <v>6</v>
      </c>
      <c r="U845" s="16">
        <v>0</v>
      </c>
      <c r="V845" s="16" t="str">
        <f>IF($S845&lt;3, "N/A", $M845)</f>
        <v>N/A</v>
      </c>
      <c r="W845" s="16" t="str">
        <f>IF($S845&lt;4, "N/A", $M845)</f>
        <v>N/A</v>
      </c>
      <c r="X845" s="16" t="str">
        <f>IF($S845&lt;5, "N/A", $M845)</f>
        <v>N/A</v>
      </c>
      <c r="Y845" s="15" t="str">
        <f>IF(SUM(T845:X845)&lt;&gt;Q845, "CHECK", "OK")</f>
        <v>OK</v>
      </c>
      <c r="Z845" s="15" t="str">
        <f>IF(F845=$B$1, "No", IF(S845=1, "Yes", "No"))</f>
        <v>No</v>
      </c>
      <c r="AA845" s="18" t="str">
        <f>IF(C845="DM", "N/A", IF(Z845="No","N/A",VLOOKUP(B845,'Extension List'!$A$3:$R$1972,18,FALSE)))</f>
        <v>N/A</v>
      </c>
      <c r="AB845" s="15" t="str">
        <f>IF(C845="DM", "N/A", IF(Z845="No","N/A",VLOOKUP(B845,'Extension List'!$A$3:$T$1972,20,FALSE)))</f>
        <v>N/A</v>
      </c>
      <c r="AC845" s="15" t="str">
        <f>IF(AA845="N/A", "N/A", 0)</f>
        <v>N/A</v>
      </c>
      <c r="AD845" s="16" t="str">
        <f>IF(AE845="N/A", "N/A", AA845-AE845)</f>
        <v>N/A</v>
      </c>
      <c r="AE845" s="16" t="str">
        <f>IF(AA845="N/A", "N/A", IF(AC845&gt;0, IF(AA845&lt;13, ROUNDUP(0.25*AA845,0), IF(AA845&lt;26, ROUNDUP(0.4*AA845,0), IF(AA845&lt;51, ROUNDUP(0.6*AA845,0), ROUNDUP(0.75*AA845,0)))), "N/A"))</f>
        <v>N/A</v>
      </c>
      <c r="AF845" s="16" t="str">
        <f>IF(AD845="N/A","N/A", (AE845*AC845)+Q845)</f>
        <v>N/A</v>
      </c>
      <c r="AG845" s="16" t="str">
        <f>IF($AF845="N/A", "N/A", "TBC")</f>
        <v>N/A</v>
      </c>
      <c r="AH845" s="16" t="str">
        <f>IF($AF845="N/A", "N/A", "TBC")</f>
        <v>N/A</v>
      </c>
      <c r="AI845" s="16" t="str">
        <f>IF($AF845="N/A","N/A",IF(AC845&gt;1,"TBC","N/A"))</f>
        <v>N/A</v>
      </c>
      <c r="AJ845" s="16" t="str">
        <f>IF($AF845="N/A","N/A",IF(AC845&gt;2,"TBC","N/A"))</f>
        <v>N/A</v>
      </c>
      <c r="AK845" s="16" t="str">
        <f>IF($AF845="N/A","N/A",IF(AC845&gt;3,"TBC","N/A"))</f>
        <v>N/A</v>
      </c>
      <c r="AL845" s="16" t="str">
        <f>IF(AC845="N/A","N/A",IF(AC845&gt;0,IF(SUM(AG845:AK845)&lt;&gt;AF845,"CHECK","OK"),"N/A"))</f>
        <v>N/A</v>
      </c>
      <c r="AM845" s="16">
        <f>IF(AD845="N/A", L845+T845, L845+AG845)</f>
        <v>13</v>
      </c>
      <c r="AN845" s="16">
        <f>IF(AD845="N/A", IF(U845="N/A", "N/A", L845+U845), AD845+AH845)</f>
        <v>7</v>
      </c>
      <c r="AO845" s="16" t="str">
        <f>IF(AD845="N/A", IF(V845="N/A", "N/A", L845+V845), IF(AI845="N/A", "N/A", AD845+AI845))</f>
        <v>N/A</v>
      </c>
      <c r="AP845" s="16" t="str">
        <f>IF(AD845="N/A", IF(W845="N/A", "N/A", L845+W845), IF(AJ845="N/A", "N/A", AD845+AJ845))</f>
        <v>N/A</v>
      </c>
      <c r="AQ845" s="16" t="str">
        <f>IF(AD845="N/A", IF(X845="N/A", "N/A", L845+X845), IF(AK845="N/A", "N/A", AD845+AK845))</f>
        <v>N/A</v>
      </c>
      <c r="AR845" s="15" t="s">
        <v>40</v>
      </c>
      <c r="AS845" s="15" t="s">
        <v>40</v>
      </c>
      <c r="AT845" s="15" t="s">
        <v>40</v>
      </c>
      <c r="AU845" s="15" t="s">
        <v>40</v>
      </c>
      <c r="AV845" s="15" t="s">
        <v>40</v>
      </c>
      <c r="AW845" s="15" t="s">
        <v>40</v>
      </c>
      <c r="AX845" s="15" t="s">
        <v>40</v>
      </c>
      <c r="AY845" s="15" t="s">
        <v>40</v>
      </c>
      <c r="AZ845" s="15" t="s">
        <v>40</v>
      </c>
      <c r="BA845" s="15" t="s">
        <v>40</v>
      </c>
      <c r="BB845" s="15" t="s">
        <v>40</v>
      </c>
      <c r="BC845" s="15" t="s">
        <v>40</v>
      </c>
      <c r="BD845" s="15" t="s">
        <v>40</v>
      </c>
      <c r="BE845" s="15" t="s">
        <v>40</v>
      </c>
      <c r="BF845" s="15" t="s">
        <v>40</v>
      </c>
      <c r="BG845" s="15" t="s">
        <v>40</v>
      </c>
      <c r="BH845" s="15" t="s">
        <v>40</v>
      </c>
      <c r="BI845" s="15"/>
      <c r="BJ845" s="16">
        <f>IF(AR845="R", $CA845, IF(OR(AR845="P", AR845="T", AR845="N"), 0, IF($C845="DM", $T845, IF(OR(AR845="Y", AR845="IR"),$AM845,IF(AR845="C", IF($BI845="Y", IF($AF845="N/A", $Q845, $AF845), IF($AG845="N/A", $T845,$AG845)))))))</f>
        <v>13</v>
      </c>
      <c r="BK845" s="16">
        <f>IF(AS845="R", $CA845, IF(OR(AS845="P", AS845="T", AS845="N"), 0, IF($C845="DM", $T845, IF(OR(AS845="Y", AS845="IR"),$AM845,IF(AS845="C", IF($BI845="Y", IF($AF845="N/A", $Q845, $AF845), IF($AG845="N/A", $T845,$AG845)))))))</f>
        <v>13</v>
      </c>
      <c r="BL845" s="16">
        <f>IF(AT845="R", $CA845, IF(OR(AT845="P", AT845="T", AT845="N"), 0, IF($C845="DM", $T845, IF(OR(AT845="Y", AT845="IR"),$AM845,IF(AT845="C", IF($BI845="Y", IF($AF845="N/A", $Q845, $AF845), IF($AG845="N/A", $T845,$AG845)))))))</f>
        <v>13</v>
      </c>
      <c r="BM845" s="16">
        <f>IF(AU845="R", $CA845, IF(OR(AU845="P", AU845="T", AU845="N"), 0, IF($C845="DM", $T845, IF(OR(AU845="Y", AU845="IR"),$AM845,IF(AU845="C", IF($BI845="Y", IF($AF845="N/A", $Q845, $AF845), IF($AG845="N/A", $T845,$AG845)))))))</f>
        <v>13</v>
      </c>
      <c r="BN845" s="16">
        <f>IF(AV845="R", $CA845, IF(OR(AV845="P", AV845="T", AV845="N"), 0, IF($C845="DM", $T845, IF(OR(AV845="Y", AV845="IR"),$AM845,IF(AV845="C", IF($BI845="Y", IF($AF845="N/A", $Q845, $AF845), IF($AG845="N/A", $T845,$AG845)))))))</f>
        <v>13</v>
      </c>
      <c r="BO845" s="16">
        <f>IF(AW845="R", $CA845, IF(OR(AW845="P", AW845="T", AW845="N"), 0, IF($C845="DM", $T845, IF(OR(AW845="Y", AW845="IR"),$AM845,IF(AW845="C", IF($BI845="Y", IF($AF845="N/A", $Q845, $AF845), IF($AG845="N/A", $T845,$AG845)))))))</f>
        <v>13</v>
      </c>
      <c r="BP845" s="16">
        <f>IF(AX845="R", $CA845, IF(OR(AX845="P", AX845="T", AX845="N"), 0, IF($C845="DM", $T845, IF(OR(AX845="Y", AX845="IR"),$AM845,IF(AX845="C", IF($BI845="Y", IF($AF845="N/A", $Q845, $AF845), IF($AG845="N/A", $T845,$AG845)))))))</f>
        <v>13</v>
      </c>
      <c r="BQ845" s="16">
        <f>IF(AY845="R", $CA845, IF(OR(AY845="P", AY845="T", AY845="N"), 0, IF($C845="DM", $T845, IF(OR(AY845="Y", AY845="IR"),$AM845,IF(AY845="C", IF($BI845="Y", IF($AF845="N/A", $Q845, $AF845), IF($AG845="N/A", $T845,$AG845)))))))</f>
        <v>13</v>
      </c>
      <c r="BR845" s="16">
        <f>IF(AZ845="R", $CA845, IF(OR(AZ845="P", AZ845="T", AZ845="N"), 0, IF($C845="DM", $T845, IF(OR(AZ845="Y", AZ845="IR"),$AM845,IF(AZ845="C", IF($BI845="Y", IF($AF845="N/A", $Q845, $AF845), IF($AG845="N/A", $T845,$AG845)))))))</f>
        <v>13</v>
      </c>
      <c r="BS845" s="16">
        <f>IF(BA845="R", $CA845, IF(OR(BA845="P", BA845="T", BA845="N"), 0, IF($C845="DM", $T845, IF(OR(BA845="Y", BA845="IR"),$AM845,IF(BA845="C", IF($BI845="Y", IF($AF845="N/A", $Q845, $AF845), IF($AG845="N/A", $T845,$AG845)))))))</f>
        <v>13</v>
      </c>
      <c r="BT845" s="16">
        <f>IF(BB845="R", $CA845, IF(OR(BB845="P", BB845="T", BB845="N"), 0, IF($C845="DM", $T845, IF(OR(BB845="Y", BB845="IR"),$AM845,IF(BB845="C", IF($BI845="Y", IF($BA845="C", IF($AF845="N/A", $Q845, $AF845), IF($AF845="N/A", $T845, $AM845)), IF($AG845="N/A", $T845,$AG845)))))))</f>
        <v>13</v>
      </c>
      <c r="BU845" s="16">
        <f>IF(BC845="R", $CA845, IF(OR(BC845="P", BC845="T", BC845="N"), 0, IF($C845="DM", $T845, IF(OR(BC845="Y", BC845="IR"),$AM845,IF(BC845="C", IF($BI845="Y", IF($BA845="C", IF($AF845="N/A", $Q845, $AF845), IF($AF845="N/A", $T845, $AM845)), IF($AG845="N/A", $T845,$AG845)))))))</f>
        <v>13</v>
      </c>
      <c r="BV845" s="16">
        <f>IF(BD845="R", $CA845, IF(OR(BD845="P", BD845="T", BD845="N"), 0, IF($C845="DM", $T845, IF(OR(BD845="Y", BD845="IR"),$AM845,IF(BD845="C", IF($BI845="Y", IF($BA845="C", IF($AF845="N/A", $Q845, $AF845), IF($AF845="N/A", $T845, $AM845)), IF($AG845="N/A", $T845,$AG845)))))))</f>
        <v>13</v>
      </c>
      <c r="BW845" s="16">
        <f>IF(BE845="R", $CA845, IF(OR(BE845="P", BE845="T", BE845="N"), 0, IF($C845="DM", $T845, IF(OR(BE845="Y", BE845="IR"),$AM845,IF(BE845="C", IF($BI845="Y", IF($BA845="C", IF($AF845="N/A", $Q845, $AF845), IF($AF845="N/A", $T845, $AM845)), IF($AG845="N/A", $T845,$AG845)))))))</f>
        <v>13</v>
      </c>
      <c r="BX845" s="16">
        <f>IF(BF845="R", $CA845, IF(OR(BF845="P", BF845="T", BF845="N"), 0, IF($C845="DM", $T845, IF(OR(BF845="Y", BF845="IR"),$AM845,IF(BF845="C", IF($BI845="Y", IF($BA845="C", IF($AF845="N/A", $Q845, $AF845), IF($AF845="N/A", $T845, $AM845)), IF($AG845="N/A", $T845,$AG845)))))))</f>
        <v>13</v>
      </c>
      <c r="BY845" s="16">
        <f>IF(BG845="R", $CA845, IF(OR(BG845="P", BG845="T", BG845="N"), 0, IF($C845="DM", $T845, IF(OR(BG845="Y", BG845="IR"),$AM845,IF(BG845="C", IF($BI845="Y", IF($BA845="C", IF($AF845="N/A", $Q845, $AF845), IF($AF845="N/A", $T845, $AM845)), IF($AG845="N/A", $T845,$AG845)))))))</f>
        <v>13</v>
      </c>
      <c r="BZ845" s="16">
        <f>IF(BH845="R", $CA845, IF(OR(BH845="P", BH845="T", BH845="N"), 0, IF($C845="DM", $T845, IF(OR(BH845="Y", BH845="IR"),$AM845,IF(BH845="C", IF($BI845="Y", IF($BA845="C", IF($AF845="N/A", $Q845, $AF845), IF($AF845="N/A", $T845, $AM845)), IF($AG845="N/A", $T845,$AG845)))))))</f>
        <v>13</v>
      </c>
      <c r="CA845" s="15" t="s">
        <v>75</v>
      </c>
      <c r="CB845" s="16">
        <f>BZ845</f>
        <v>13</v>
      </c>
      <c r="CC845" s="15">
        <f>IF(OR($BH845="T", $BH845="R"), 0, IF($BH845="C", IF($BI845="Y", IF($BA845="C", 0, IF(AF845="N/A", Q845-T845, AF845-AG845)), IF($AF845="N/A", U845, AH845)), AN845))</f>
        <v>7</v>
      </c>
      <c r="CD845" s="15" t="str">
        <f>IF(OR($BH845="T", $BH845="R"), 0, IF($BH845="C", IF($BI845="Y", 0, IF($AF845="N/A", V845, AI845)), AO845))</f>
        <v>N/A</v>
      </c>
      <c r="CE845" s="15" t="str">
        <f>IF(OR($BH845="T", $BH845="R"), 0, IF($BH845="C", IF($BI845="Y", 0, IF($AF845="N/A", W845, AJ845)), AP845))</f>
        <v>N/A</v>
      </c>
      <c r="CF845" s="15" t="str">
        <f>IF(OR($BH845="T", $BH845="R"), 0, IF($BH845="C", IF($BI845="Y", 0, IF($AF845="N/A", X845, AK845)), AQ845))</f>
        <v>N/A</v>
      </c>
      <c r="CG845" t="str">
        <f>IF(AC845="N/A", "S:"&amp;L845&amp;" G:"&amp;M845&amp;" GR:"&amp;Q845, IF(AC845=0, "S:"&amp;L845&amp;" G:"&amp;M845&amp;" GR:"&amp;Q845, "S:"&amp;L845&amp;"/"&amp;AD845&amp;" G:"&amp;AE845&amp;" GR:"&amp;AF845))</f>
        <v>S:7 G:6 GR:6</v>
      </c>
    </row>
    <row r="846" spans="1:85" x14ac:dyDescent="0.25">
      <c r="A846" s="14">
        <v>4514</v>
      </c>
      <c r="B846" s="15" t="s">
        <v>991</v>
      </c>
      <c r="C846" s="15" t="s">
        <v>68</v>
      </c>
      <c r="D846" s="15" t="s">
        <v>56</v>
      </c>
      <c r="E846" s="15">
        <f>VLOOKUP(B846, 'Rookie Year'!$A$2:$B$55679,2,FALSE)</f>
        <v>2016</v>
      </c>
      <c r="F846" s="15">
        <v>2020</v>
      </c>
      <c r="G846" s="15" t="s">
        <v>42</v>
      </c>
      <c r="H846" s="15" t="s">
        <v>1928</v>
      </c>
      <c r="I846" s="16">
        <v>2</v>
      </c>
      <c r="J846" s="15">
        <v>3</v>
      </c>
      <c r="K846" s="17">
        <f>IF(AND(G846&lt;&gt;"N",R846="N/A"), IF(I846&lt;4, 0, 0.25),IF(I846=1, IF(J846=1,0.25, 0.25), IF(I846&lt;13, 0.25, IF(I846&lt;26, 0.4, IF(I846&lt;51, 0.6, 0.75)))))</f>
        <v>0.25</v>
      </c>
      <c r="L846" s="16">
        <f>I846-M846</f>
        <v>1</v>
      </c>
      <c r="M846" s="16">
        <f>ROUNDUP(I846*K846,0)</f>
        <v>1</v>
      </c>
      <c r="N846" s="16">
        <f>M846*J846</f>
        <v>3</v>
      </c>
      <c r="O846" s="16">
        <v>2</v>
      </c>
      <c r="P846" s="16">
        <v>0</v>
      </c>
      <c r="Q846" s="16">
        <f>N846-O846-P846</f>
        <v>1</v>
      </c>
      <c r="R846" s="15">
        <v>2022</v>
      </c>
      <c r="S846" s="15">
        <f>IF(R846="N/A", J846-($B$1-F846), J846-($B$1-R846))</f>
        <v>1</v>
      </c>
      <c r="T846" s="16">
        <v>1</v>
      </c>
      <c r="U846" s="16" t="str">
        <f>IF($S846&lt;2, "N/A", $M846)</f>
        <v>N/A</v>
      </c>
      <c r="V846" s="16" t="str">
        <f>IF($S846&lt;3, "N/A", $M846)</f>
        <v>N/A</v>
      </c>
      <c r="W846" s="16" t="str">
        <f>IF($S846&lt;4, "N/A", $M846)</f>
        <v>N/A</v>
      </c>
      <c r="X846" s="16" t="str">
        <f>IF($S846&lt;5, "N/A", $M846)</f>
        <v>N/A</v>
      </c>
      <c r="Y846" s="15" t="str">
        <f>IF(SUM(T846:X846)&lt;&gt;Q846, "CHECK", "OK")</f>
        <v>OK</v>
      </c>
      <c r="Z846" s="15" t="str">
        <f>IF(F846=$B$1, "No", IF(S846=1, "Yes", "No"))</f>
        <v>Yes</v>
      </c>
      <c r="AA846" s="18">
        <f>IF(C846="DM", "N/A", IF(Z846="No","N/A",VLOOKUP(B846,'Extension List'!$A$3:$R$1972,18,FALSE)))</f>
        <v>20</v>
      </c>
      <c r="AB846" s="15">
        <f>IF(C846="DM", "N/A", IF(Z846="No","N/A",VLOOKUP(B846,'Extension List'!$A$3:$T$1972,20,FALSE)))</f>
        <v>4</v>
      </c>
      <c r="AC846" s="15">
        <f>IF(AA846="N/A", "N/A", 0)</f>
        <v>0</v>
      </c>
      <c r="AD846" s="16" t="str">
        <f>IF(AE846="N/A", "N/A", AA846-AE846)</f>
        <v>N/A</v>
      </c>
      <c r="AE846" s="16" t="str">
        <f>IF(AA846="N/A", "N/A", IF(AC846&gt;0, IF(AA846&lt;13, ROUNDUP(0.25*AA846,0), IF(AA846&lt;26, ROUNDUP(0.4*AA846,0), IF(AA846&lt;51, ROUNDUP(0.6*AA846,0), ROUNDUP(0.75*AA846,0)))), "N/A"))</f>
        <v>N/A</v>
      </c>
      <c r="AF846" s="16" t="str">
        <f>IF(AD846="N/A","N/A", (AE846*AC846)+Q846)</f>
        <v>N/A</v>
      </c>
      <c r="AG846" s="16" t="str">
        <f>IF($AF846="N/A", "N/A", "TBC")</f>
        <v>N/A</v>
      </c>
      <c r="AH846" s="16" t="str">
        <f>IF($AF846="N/A", "N/A", "TBC")</f>
        <v>N/A</v>
      </c>
      <c r="AI846" s="16" t="str">
        <f>IF($AF846="N/A","N/A",IF(AC846&gt;1,"TBC","N/A"))</f>
        <v>N/A</v>
      </c>
      <c r="AJ846" s="16" t="str">
        <f>IF($AF846="N/A","N/A",IF(AC846&gt;2,"TBC","N/A"))</f>
        <v>N/A</v>
      </c>
      <c r="AK846" s="16" t="str">
        <f>IF($AF846="N/A","N/A",IF(AC846&gt;3,"TBC","N/A"))</f>
        <v>N/A</v>
      </c>
      <c r="AL846" s="16" t="str">
        <f>IF(AC846="N/A","N/A",IF(AC846&gt;0,IF(SUM(AG846:AK846)&lt;&gt;AF846,"CHECK","OK"),"N/A"))</f>
        <v>N/A</v>
      </c>
      <c r="AM846" s="16">
        <f>IF(AD846="N/A", L846+T846, L846+AG846)</f>
        <v>2</v>
      </c>
      <c r="AN846" s="16" t="str">
        <f>IF(AD846="N/A", IF(U846="N/A", "N/A", L846+U846), AD846+AH846)</f>
        <v>N/A</v>
      </c>
      <c r="AO846" s="16" t="str">
        <f>IF(AD846="N/A", IF(V846="N/A", "N/A", L846+V846), IF(AI846="N/A", "N/A", AD846+AI846))</f>
        <v>N/A</v>
      </c>
      <c r="AP846" s="16" t="str">
        <f>IF(AD846="N/A", IF(W846="N/A", "N/A", L846+W846), IF(AJ846="N/A", "N/A", AD846+AJ846))</f>
        <v>N/A</v>
      </c>
      <c r="AQ846" s="16" t="str">
        <f>IF(AD846="N/A", IF(X846="N/A", "N/A", L846+X846), IF(AK846="N/A", "N/A", AD846+AK846))</f>
        <v>N/A</v>
      </c>
      <c r="AR846" s="15" t="s">
        <v>40</v>
      </c>
      <c r="AS846" s="15" t="s">
        <v>40</v>
      </c>
      <c r="AT846" s="15" t="s">
        <v>40</v>
      </c>
      <c r="AU846" s="15" t="s">
        <v>40</v>
      </c>
      <c r="AV846" s="15" t="s">
        <v>44</v>
      </c>
      <c r="AW846" s="15" t="s">
        <v>44</v>
      </c>
      <c r="AX846" s="15" t="s">
        <v>44</v>
      </c>
      <c r="AY846" s="15" t="s">
        <v>44</v>
      </c>
      <c r="AZ846" s="15" t="s">
        <v>44</v>
      </c>
      <c r="BA846" s="15" t="s">
        <v>44</v>
      </c>
      <c r="BB846" s="15" t="s">
        <v>44</v>
      </c>
      <c r="BC846" s="15" t="s">
        <v>44</v>
      </c>
      <c r="BD846" s="15" t="s">
        <v>44</v>
      </c>
      <c r="BE846" s="15" t="s">
        <v>44</v>
      </c>
      <c r="BF846" s="15" t="s">
        <v>44</v>
      </c>
      <c r="BG846" s="15" t="s">
        <v>44</v>
      </c>
      <c r="BH846" s="15" t="s">
        <v>44</v>
      </c>
      <c r="BI846" s="15"/>
      <c r="BJ846" s="16">
        <f>IF(AR846="R", $CA846, IF(OR(AR846="P", AR846="T", AR846="N"), 0, IF($C846="DM", $T846, IF(OR(AR846="Y", AR846="IR"),$AM846,IF(AR846="C", IF($BI846="Y", IF($AF846="N/A", $Q846, $AF846), IF($AG846="N/A", $T846,$AG846)))))))</f>
        <v>2</v>
      </c>
      <c r="BK846" s="16">
        <f>IF(AS846="R", $CA846, IF(OR(AS846="P", AS846="T", AS846="N"), 0, IF($C846="DM", $T846, IF(OR(AS846="Y", AS846="IR"),$AM846,IF(AS846="C", IF($BI846="Y", IF($AF846="N/A", $Q846, $AF846), IF($AG846="N/A", $T846,$AG846)))))))</f>
        <v>2</v>
      </c>
      <c r="BL846" s="16">
        <f>IF(AT846="R", $CA846, IF(OR(AT846="P", AT846="T", AT846="N"), 0, IF($C846="DM", $T846, IF(OR(AT846="Y", AT846="IR"),$AM846,IF(AT846="C", IF($BI846="Y", IF($AF846="N/A", $Q846, $AF846), IF($AG846="N/A", $T846,$AG846)))))))</f>
        <v>2</v>
      </c>
      <c r="BM846" s="16">
        <f>IF(AU846="R", $CA846, IF(OR(AU846="P", AU846="T", AU846="N"), 0, IF($C846="DM", $T846, IF(OR(AU846="Y", AU846="IR"),$AM846,IF(AU846="C", IF($BI846="Y", IF($AF846="N/A", $Q846, $AF846), IF($AG846="N/A", $T846,$AG846)))))))</f>
        <v>2</v>
      </c>
      <c r="BN846" s="16">
        <f>IF(AV846="R", $CA846, IF(OR(AV846="P", AV846="T", AV846="N"), 0, IF($C846="DM", $T846, IF(OR(AV846="Y", AV846="IR"),$AM846,IF(AV846="C", IF($BI846="Y", IF($AF846="N/A", $Q846, $AF846), IF($AG846="N/A", $T846,$AG846)))))))</f>
        <v>1</v>
      </c>
      <c r="BO846" s="16">
        <f>IF(AW846="R", $CA846, IF(OR(AW846="P", AW846="T", AW846="N"), 0, IF($C846="DM", $T846, IF(OR(AW846="Y", AW846="IR"),$AM846,IF(AW846="C", IF($BI846="Y", IF($AF846="N/A", $Q846, $AF846), IF($AG846="N/A", $T846,$AG846)))))))</f>
        <v>1</v>
      </c>
      <c r="BP846" s="16">
        <f>IF(AX846="R", $CA846, IF(OR(AX846="P", AX846="T", AX846="N"), 0, IF($C846="DM", $T846, IF(OR(AX846="Y", AX846="IR"),$AM846,IF(AX846="C", IF($BI846="Y", IF($AF846="N/A", $Q846, $AF846), IF($AG846="N/A", $T846,$AG846)))))))</f>
        <v>1</v>
      </c>
      <c r="BQ846" s="16">
        <f>IF(AY846="R", $CA846, IF(OR(AY846="P", AY846="T", AY846="N"), 0, IF($C846="DM", $T846, IF(OR(AY846="Y", AY846="IR"),$AM846,IF(AY846="C", IF($BI846="Y", IF($AF846="N/A", $Q846, $AF846), IF($AG846="N/A", $T846,$AG846)))))))</f>
        <v>1</v>
      </c>
      <c r="BR846" s="16">
        <f>IF(AZ846="R", $CA846, IF(OR(AZ846="P", AZ846="T", AZ846="N"), 0, IF($C846="DM", $T846, IF(OR(AZ846="Y", AZ846="IR"),$AM846,IF(AZ846="C", IF($BI846="Y", IF($AF846="N/A", $Q846, $AF846), IF($AG846="N/A", $T846,$AG846)))))))</f>
        <v>1</v>
      </c>
      <c r="BS846" s="16">
        <f>IF(BA846="R", $CA846, IF(OR(BA846="P", BA846="T", BA846="N"), 0, IF($C846="DM", $T846, IF(OR(BA846="Y", BA846="IR"),$AM846,IF(BA846="C", IF($BI846="Y", IF($AF846="N/A", $Q846, $AF846), IF($AG846="N/A", $T846,$AG846)))))))</f>
        <v>1</v>
      </c>
      <c r="BT846" s="16">
        <f>IF(BB846="R", $CA846, IF(OR(BB846="P", BB846="T", BB846="N"), 0, IF($C846="DM", $T846, IF(OR(BB846="Y", BB846="IR"),$AM846,IF(BB846="C", IF($BI846="Y", IF($BA846="C", IF($AF846="N/A", $Q846, $AF846), IF($AF846="N/A", $T846, $AM846)), IF($AG846="N/A", $T846,$AG846)))))))</f>
        <v>1</v>
      </c>
      <c r="BU846" s="16">
        <f>IF(BC846="R", $CA846, IF(OR(BC846="P", BC846="T", BC846="N"), 0, IF($C846="DM", $T846, IF(OR(BC846="Y", BC846="IR"),$AM846,IF(BC846="C", IF($BI846="Y", IF($BA846="C", IF($AF846="N/A", $Q846, $AF846), IF($AF846="N/A", $T846, $AM846)), IF($AG846="N/A", $T846,$AG846)))))))</f>
        <v>1</v>
      </c>
      <c r="BV846" s="16">
        <f>IF(BD846="R", $CA846, IF(OR(BD846="P", BD846="T", BD846="N"), 0, IF($C846="DM", $T846, IF(OR(BD846="Y", BD846="IR"),$AM846,IF(BD846="C", IF($BI846="Y", IF($BA846="C", IF($AF846="N/A", $Q846, $AF846), IF($AF846="N/A", $T846, $AM846)), IF($AG846="N/A", $T846,$AG846)))))))</f>
        <v>1</v>
      </c>
      <c r="BW846" s="16">
        <f>IF(BE846="R", $CA846, IF(OR(BE846="P", BE846="T", BE846="N"), 0, IF($C846="DM", $T846, IF(OR(BE846="Y", BE846="IR"),$AM846,IF(BE846="C", IF($BI846="Y", IF($BA846="C", IF($AF846="N/A", $Q846, $AF846), IF($AF846="N/A", $T846, $AM846)), IF($AG846="N/A", $T846,$AG846)))))))</f>
        <v>1</v>
      </c>
      <c r="BX846" s="16">
        <f>IF(BF846="R", $CA846, IF(OR(BF846="P", BF846="T", BF846="N"), 0, IF($C846="DM", $T846, IF(OR(BF846="Y", BF846="IR"),$AM846,IF(BF846="C", IF($BI846="Y", IF($BA846="C", IF($AF846="N/A", $Q846, $AF846), IF($AF846="N/A", $T846, $AM846)), IF($AG846="N/A", $T846,$AG846)))))))</f>
        <v>1</v>
      </c>
      <c r="BY846" s="16">
        <f>IF(BG846="R", $CA846, IF(OR(BG846="P", BG846="T", BG846="N"), 0, IF($C846="DM", $T846, IF(OR(BG846="Y", BG846="IR"),$AM846,IF(BG846="C", IF($BI846="Y", IF($BA846="C", IF($AF846="N/A", $Q846, $AF846), IF($AF846="N/A", $T846, $AM846)), IF($AG846="N/A", $T846,$AG846)))))))</f>
        <v>1</v>
      </c>
      <c r="BZ846" s="16">
        <f>IF(BH846="R", $CA846, IF(OR(BH846="P", BH846="T", BH846="N"), 0, IF($C846="DM", $T846, IF(OR(BH846="Y", BH846="IR"),$AM846,IF(BH846="C", IF($BI846="Y", IF($BA846="C", IF($AF846="N/A", $Q846, $AF846), IF($AF846="N/A", $T846, $AM846)), IF($AG846="N/A", $T846,$AG846)))))))</f>
        <v>1</v>
      </c>
      <c r="CA846" s="15" t="s">
        <v>75</v>
      </c>
      <c r="CB846" s="16">
        <f>BZ846</f>
        <v>1</v>
      </c>
      <c r="CC846" s="15" t="str">
        <f>IF(OR($BH846="T", $BH846="R"), 0, IF($BH846="C", IF($BI846="Y", IF($BA846="C", 0, IF(AF846="N/A", Q846-T846, AF846-AG846)), IF($AF846="N/A", U846, AH846)), AN846))</f>
        <v>N/A</v>
      </c>
      <c r="CD846" s="15" t="str">
        <f>IF(OR($BH846="T", $BH846="R"), 0, IF($BH846="C", IF($BI846="Y", 0, IF($AF846="N/A", V846, AI846)), AO846))</f>
        <v>N/A</v>
      </c>
      <c r="CE846" s="15" t="str">
        <f>IF(OR($BH846="T", $BH846="R"), 0, IF($BH846="C", IF($BI846="Y", 0, IF($AF846="N/A", W846, AJ846)), AP846))</f>
        <v>N/A</v>
      </c>
      <c r="CF846" s="15" t="str">
        <f>IF(OR($BH846="T", $BH846="R"), 0, IF($BH846="C", IF($BI846="Y", 0, IF($AF846="N/A", X846, AK846)), AQ846))</f>
        <v>N/A</v>
      </c>
      <c r="CG846" t="str">
        <f>IF(AC846="N/A", "S:"&amp;L846&amp;" G:"&amp;M846&amp;" GR:"&amp;Q846, IF(AC846=0, "S:"&amp;L846&amp;" G:"&amp;M846&amp;" GR:"&amp;Q846, "S:"&amp;L846&amp;"/"&amp;AD846&amp;" G:"&amp;AE846&amp;" GR:"&amp;AF846))</f>
        <v>S:1 G:1 GR:1</v>
      </c>
    </row>
    <row r="847" spans="1:85" x14ac:dyDescent="0.25">
      <c r="A847" s="14">
        <v>5188</v>
      </c>
      <c r="B847" s="15" t="s">
        <v>2783</v>
      </c>
      <c r="C847" s="15" t="s">
        <v>68</v>
      </c>
      <c r="D847" s="15" t="s">
        <v>56</v>
      </c>
      <c r="E847" s="15">
        <f>VLOOKUP(B847, 'Rookie Year'!$A$2:$B$55679,2,FALSE)</f>
        <v>2023</v>
      </c>
      <c r="F847" s="15">
        <v>2023</v>
      </c>
      <c r="G847" s="15" t="s">
        <v>40</v>
      </c>
      <c r="H847" s="15" t="s">
        <v>2184</v>
      </c>
      <c r="I847" s="16">
        <v>2</v>
      </c>
      <c r="J847" s="15">
        <v>3</v>
      </c>
      <c r="K847" s="17">
        <f>IF(AND(G847&lt;&gt;"N",R847="N/A"), IF(I847&lt;4, 0, 0.25),IF(I847=1, IF(J847=1,0.25, 0.25), IF(I847&lt;13, 0.25, IF(I847&lt;26, 0.4, IF(I847&lt;51, 0.6, 0.75)))))</f>
        <v>0</v>
      </c>
      <c r="L847" s="16">
        <f>I847-M847</f>
        <v>2</v>
      </c>
      <c r="M847" s="16">
        <f>ROUNDUP(I847*K847,0)</f>
        <v>0</v>
      </c>
      <c r="N847" s="16">
        <f>M847*J847</f>
        <v>0</v>
      </c>
      <c r="O847" s="16">
        <v>0</v>
      </c>
      <c r="P847" s="16">
        <v>0</v>
      </c>
      <c r="Q847" s="16">
        <f>N847-O847-P847</f>
        <v>0</v>
      </c>
      <c r="R847" s="15" t="s">
        <v>75</v>
      </c>
      <c r="S847" s="15">
        <f>IF(R847="N/A", J847-($B$1-F847), J847-($B$1-R847))</f>
        <v>2</v>
      </c>
      <c r="T847" s="16">
        <v>0</v>
      </c>
      <c r="U847" s="16">
        <v>0</v>
      </c>
      <c r="V847" s="16" t="str">
        <f>IF($S847&lt;3, "N/A", $M847)</f>
        <v>N/A</v>
      </c>
      <c r="W847" s="16" t="str">
        <f>IF($S847&lt;4, "N/A", $M847)</f>
        <v>N/A</v>
      </c>
      <c r="X847" s="16" t="str">
        <f>IF($S847&lt;5, "N/A", $M847)</f>
        <v>N/A</v>
      </c>
      <c r="Y847" s="15" t="str">
        <f>IF(SUM(T847:X847)&lt;&gt;Q847, "CHECK", "OK")</f>
        <v>OK</v>
      </c>
      <c r="Z847" s="15" t="str">
        <f>IF(F847=$B$1, "No", IF(S847=1, "Yes", "No"))</f>
        <v>No</v>
      </c>
      <c r="AA847" s="18" t="str">
        <f>IF(C847="DM", "N/A", IF(Z847="No","N/A",VLOOKUP(B847,'Extension List'!$A$3:$R$1972,18,FALSE)))</f>
        <v>N/A</v>
      </c>
      <c r="AB847" s="15" t="str">
        <f>IF(C847="DM", "N/A", IF(Z847="No","N/A",VLOOKUP(B847,'Extension List'!$A$3:$T$1972,20,FALSE)))</f>
        <v>N/A</v>
      </c>
      <c r="AC847" s="15" t="str">
        <f>IF(AA847="N/A", "N/A", 0)</f>
        <v>N/A</v>
      </c>
      <c r="AD847" s="16" t="str">
        <f>IF(AE847="N/A", "N/A", AA847-AE847)</f>
        <v>N/A</v>
      </c>
      <c r="AE847" s="16" t="str">
        <f>IF(AA847="N/A", "N/A", IF(AC847&gt;0, IF(AA847&lt;13, ROUNDUP(0.25*AA847,0), IF(AA847&lt;26, ROUNDUP(0.4*AA847,0), IF(AA847&lt;51, ROUNDUP(0.6*AA847,0), ROUNDUP(0.75*AA847,0)))), "N/A"))</f>
        <v>N/A</v>
      </c>
      <c r="AF847" s="16" t="str">
        <f>IF(AD847="N/A","N/A", (AE847*AC847)+Q847)</f>
        <v>N/A</v>
      </c>
      <c r="AG847" s="16" t="str">
        <f>IF($AF847="N/A", "N/A", "TBC")</f>
        <v>N/A</v>
      </c>
      <c r="AH847" s="16" t="str">
        <f>IF($AF847="N/A", "N/A", "TBC")</f>
        <v>N/A</v>
      </c>
      <c r="AI847" s="16" t="str">
        <f>IF($AF847="N/A","N/A",IF(AC847&gt;1,"TBC","N/A"))</f>
        <v>N/A</v>
      </c>
      <c r="AJ847" s="16" t="str">
        <f>IF($AF847="N/A","N/A",IF(AC847&gt;2,"TBC","N/A"))</f>
        <v>N/A</v>
      </c>
      <c r="AK847" s="16" t="str">
        <f>IF($AF847="N/A","N/A",IF(AC847&gt;3,"TBC","N/A"))</f>
        <v>N/A</v>
      </c>
      <c r="AL847" s="16" t="str">
        <f>IF(AC847="N/A","N/A",IF(AC847&gt;0,IF(SUM(AG847:AK847)&lt;&gt;AF847,"CHECK","OK"),"N/A"))</f>
        <v>N/A</v>
      </c>
      <c r="AM847" s="16">
        <f>IF(AD847="N/A", L847+T847, L847+AG847)</f>
        <v>2</v>
      </c>
      <c r="AN847" s="16">
        <f>IF(AD847="N/A", IF(U847="N/A", "N/A", L847+U847), AD847+AH847)</f>
        <v>2</v>
      </c>
      <c r="AO847" s="16" t="str">
        <f>IF(AD847="N/A", IF(V847="N/A", "N/A", L847+V847), IF(AI847="N/A", "N/A", AD847+AI847))</f>
        <v>N/A</v>
      </c>
      <c r="AP847" s="16" t="str">
        <f>IF(AD847="N/A", IF(W847="N/A", "N/A", L847+W847), IF(AJ847="N/A", "N/A", AD847+AJ847))</f>
        <v>N/A</v>
      </c>
      <c r="AQ847" s="16" t="str">
        <f>IF(AD847="N/A", IF(X847="N/A", "N/A", L847+X847), IF(AK847="N/A", "N/A", AD847+AK847))</f>
        <v>N/A</v>
      </c>
      <c r="AR847" s="15" t="s">
        <v>66</v>
      </c>
      <c r="AS847" s="15" t="s">
        <v>66</v>
      </c>
      <c r="AT847" s="15" t="s">
        <v>66</v>
      </c>
      <c r="AU847" s="15" t="s">
        <v>40</v>
      </c>
      <c r="AV847" s="15" t="s">
        <v>40</v>
      </c>
      <c r="AW847" s="15" t="s">
        <v>40</v>
      </c>
      <c r="AX847" s="15" t="s">
        <v>40</v>
      </c>
      <c r="AY847" s="15" t="s">
        <v>40</v>
      </c>
      <c r="AZ847" s="15" t="s">
        <v>40</v>
      </c>
      <c r="BA847" s="15" t="s">
        <v>40</v>
      </c>
      <c r="BB847" s="15" t="s">
        <v>40</v>
      </c>
      <c r="BC847" s="15" t="s">
        <v>40</v>
      </c>
      <c r="BD847" s="15" t="s">
        <v>40</v>
      </c>
      <c r="BE847" s="15" t="s">
        <v>40</v>
      </c>
      <c r="BF847" s="15" t="s">
        <v>40</v>
      </c>
      <c r="BG847" s="15" t="s">
        <v>40</v>
      </c>
      <c r="BH847" s="15" t="s">
        <v>40</v>
      </c>
      <c r="BI847" s="15"/>
      <c r="BJ847" s="16">
        <f>IF(AR847="R", $CA847, IF(OR(AR847="P", AR847="T", AR847="N"), 0, IF($C847="DM", $T847, IF(OR(AR847="Y", AR847="IR"),$AM847,IF(AR847="C", IF($BI847="Y", IF($AF847="N/A", $Q847, $AF847), IF($AG847="N/A", $T847,$AG847)))))))</f>
        <v>0</v>
      </c>
      <c r="BK847" s="16">
        <f>IF(AS847="R", $CA847, IF(OR(AS847="P", AS847="T", AS847="N"), 0, IF($C847="DM", $T847, IF(OR(AS847="Y", AS847="IR"),$AM847,IF(AS847="C", IF($BI847="Y", IF($AF847="N/A", $Q847, $AF847), IF($AG847="N/A", $T847,$AG847)))))))</f>
        <v>0</v>
      </c>
      <c r="BL847" s="16">
        <f>IF(AT847="R", $CA847, IF(OR(AT847="P", AT847="T", AT847="N"), 0, IF($C847="DM", $T847, IF(OR(AT847="Y", AT847="IR"),$AM847,IF(AT847="C", IF($BI847="Y", IF($AF847="N/A", $Q847, $AF847), IF($AG847="N/A", $T847,$AG847)))))))</f>
        <v>0</v>
      </c>
      <c r="BM847" s="16">
        <f>IF(AU847="R", $CA847, IF(OR(AU847="P", AU847="T", AU847="N"), 0, IF($C847="DM", $T847, IF(OR(AU847="Y", AU847="IR"),$AM847,IF(AU847="C", IF($BI847="Y", IF($AF847="N/A", $Q847, $AF847), IF($AG847="N/A", $T847,$AG847)))))))</f>
        <v>2</v>
      </c>
      <c r="BN847" s="16">
        <f>IF(AV847="R", $CA847, IF(OR(AV847="P", AV847="T", AV847="N"), 0, IF($C847="DM", $T847, IF(OR(AV847="Y", AV847="IR"),$AM847,IF(AV847="C", IF($BI847="Y", IF($AF847="N/A", $Q847, $AF847), IF($AG847="N/A", $T847,$AG847)))))))</f>
        <v>2</v>
      </c>
      <c r="BO847" s="16">
        <f>IF(AW847="R", $CA847, IF(OR(AW847="P", AW847="T", AW847="N"), 0, IF($C847="DM", $T847, IF(OR(AW847="Y", AW847="IR"),$AM847,IF(AW847="C", IF($BI847="Y", IF($AF847="N/A", $Q847, $AF847), IF($AG847="N/A", $T847,$AG847)))))))</f>
        <v>2</v>
      </c>
      <c r="BP847" s="16">
        <f>IF(AX847="R", $CA847, IF(OR(AX847="P", AX847="T", AX847="N"), 0, IF($C847="DM", $T847, IF(OR(AX847="Y", AX847="IR"),$AM847,IF(AX847="C", IF($BI847="Y", IF($AF847="N/A", $Q847, $AF847), IF($AG847="N/A", $T847,$AG847)))))))</f>
        <v>2</v>
      </c>
      <c r="BQ847" s="16">
        <f>IF(AY847="R", $CA847, IF(OR(AY847="P", AY847="T", AY847="N"), 0, IF($C847="DM", $T847, IF(OR(AY847="Y", AY847="IR"),$AM847,IF(AY847="C", IF($BI847="Y", IF($AF847="N/A", $Q847, $AF847), IF($AG847="N/A", $T847,$AG847)))))))</f>
        <v>2</v>
      </c>
      <c r="BR847" s="16">
        <f>IF(AZ847="R", $CA847, IF(OR(AZ847="P", AZ847="T", AZ847="N"), 0, IF($C847="DM", $T847, IF(OR(AZ847="Y", AZ847="IR"),$AM847,IF(AZ847="C", IF($BI847="Y", IF($AF847="N/A", $Q847, $AF847), IF($AG847="N/A", $T847,$AG847)))))))</f>
        <v>2</v>
      </c>
      <c r="BS847" s="16">
        <f>IF(BA847="R", $CA847, IF(OR(BA847="P", BA847="T", BA847="N"), 0, IF($C847="DM", $T847, IF(OR(BA847="Y", BA847="IR"),$AM847,IF(BA847="C", IF($BI847="Y", IF($AF847="N/A", $Q847, $AF847), IF($AG847="N/A", $T847,$AG847)))))))</f>
        <v>2</v>
      </c>
      <c r="BT847" s="16">
        <f>IF(BB847="R", $CA847, IF(OR(BB847="P", BB847="T", BB847="N"), 0, IF($C847="DM", $T847, IF(OR(BB847="Y", BB847="IR"),$AM847,IF(BB847="C", IF($BI847="Y", IF($BA847="C", IF($AF847="N/A", $Q847, $AF847), IF($AF847="N/A", $T847, $AM847)), IF($AG847="N/A", $T847,$AG847)))))))</f>
        <v>2</v>
      </c>
      <c r="BU847" s="16">
        <f>IF(BC847="R", $CA847, IF(OR(BC847="P", BC847="T", BC847="N"), 0, IF($C847="DM", $T847, IF(OR(BC847="Y", BC847="IR"),$AM847,IF(BC847="C", IF($BI847="Y", IF($BA847="C", IF($AF847="N/A", $Q847, $AF847), IF($AF847="N/A", $T847, $AM847)), IF($AG847="N/A", $T847,$AG847)))))))</f>
        <v>2</v>
      </c>
      <c r="BV847" s="16">
        <f>IF(BD847="R", $CA847, IF(OR(BD847="P", BD847="T", BD847="N"), 0, IF($C847="DM", $T847, IF(OR(BD847="Y", BD847="IR"),$AM847,IF(BD847="C", IF($BI847="Y", IF($BA847="C", IF($AF847="N/A", $Q847, $AF847), IF($AF847="N/A", $T847, $AM847)), IF($AG847="N/A", $T847,$AG847)))))))</f>
        <v>2</v>
      </c>
      <c r="BW847" s="16">
        <f>IF(BE847="R", $CA847, IF(OR(BE847="P", BE847="T", BE847="N"), 0, IF($C847="DM", $T847, IF(OR(BE847="Y", BE847="IR"),$AM847,IF(BE847="C", IF($BI847="Y", IF($BA847="C", IF($AF847="N/A", $Q847, $AF847), IF($AF847="N/A", $T847, $AM847)), IF($AG847="N/A", $T847,$AG847)))))))</f>
        <v>2</v>
      </c>
      <c r="BX847" s="16">
        <f>IF(BF847="R", $CA847, IF(OR(BF847="P", BF847="T", BF847="N"), 0, IF($C847="DM", $T847, IF(OR(BF847="Y", BF847="IR"),$AM847,IF(BF847="C", IF($BI847="Y", IF($BA847="C", IF($AF847="N/A", $Q847, $AF847), IF($AF847="N/A", $T847, $AM847)), IF($AG847="N/A", $T847,$AG847)))))))</f>
        <v>2</v>
      </c>
      <c r="BY847" s="16">
        <f>IF(BG847="R", $CA847, IF(OR(BG847="P", BG847="T", BG847="N"), 0, IF($C847="DM", $T847, IF(OR(BG847="Y", BG847="IR"),$AM847,IF(BG847="C", IF($BI847="Y", IF($BA847="C", IF($AF847="N/A", $Q847, $AF847), IF($AF847="N/A", $T847, $AM847)), IF($AG847="N/A", $T847,$AG847)))))))</f>
        <v>2</v>
      </c>
      <c r="BZ847" s="16">
        <f>IF(BH847="R", $CA847, IF(OR(BH847="P", BH847="T", BH847="N"), 0, IF($C847="DM", $T847, IF(OR(BH847="Y", BH847="IR"),$AM847,IF(BH847="C", IF($BI847="Y", IF($BA847="C", IF($AF847="N/A", $Q847, $AF847), IF($AF847="N/A", $T847, $AM847)), IF($AG847="N/A", $T847,$AG847)))))))</f>
        <v>2</v>
      </c>
      <c r="CA847" s="15" t="s">
        <v>75</v>
      </c>
      <c r="CB847" s="16">
        <f>BZ847</f>
        <v>2</v>
      </c>
      <c r="CC847" s="15">
        <f>IF(OR($BH847="T", $BH847="R"), 0, IF($BH847="C", IF($BI847="Y", IF($BA847="C", 0, IF(AF847="N/A", Q847-T847, AF847-AG847)), IF($AF847="N/A", U847, AH847)), AN847))</f>
        <v>2</v>
      </c>
      <c r="CD847" s="15" t="str">
        <f>IF(OR($BH847="T", $BH847="R"), 0, IF($BH847="C", IF($BI847="Y", 0, IF($AF847="N/A", V847, AI847)), AO847))</f>
        <v>N/A</v>
      </c>
      <c r="CE847" s="15" t="str">
        <f>IF(OR($BH847="T", $BH847="R"), 0, IF($BH847="C", IF($BI847="Y", 0, IF($AF847="N/A", W847, AJ847)), AP847))</f>
        <v>N/A</v>
      </c>
      <c r="CF847" s="15" t="str">
        <f>IF(OR($BH847="T", $BH847="R"), 0, IF($BH847="C", IF($BI847="Y", 0, IF($AF847="N/A", X847, AK847)), AQ847))</f>
        <v>N/A</v>
      </c>
      <c r="CG847" t="str">
        <f>IF(AC847="N/A", "S:"&amp;L847&amp;" G:"&amp;M847&amp;" GR:"&amp;Q847, IF(AC847=0, "S:"&amp;L847&amp;" G:"&amp;M847&amp;" GR:"&amp;Q847, "S:"&amp;L847&amp;"/"&amp;AD847&amp;" G:"&amp;AE847&amp;" GR:"&amp;AF847))</f>
        <v>S:2 G:0 GR:0</v>
      </c>
    </row>
    <row r="848" spans="1:85" x14ac:dyDescent="0.25">
      <c r="A848" s="14">
        <v>5630</v>
      </c>
      <c r="B848" s="15" t="s">
        <v>3087</v>
      </c>
      <c r="C848" s="15" t="s">
        <v>68</v>
      </c>
      <c r="D848" s="15" t="s">
        <v>56</v>
      </c>
      <c r="E848" s="15">
        <f>VLOOKUP(B848, 'Rookie Year'!$A$2:$B$55679,2,FALSE)</f>
        <v>2024</v>
      </c>
      <c r="F848" s="15">
        <v>2024</v>
      </c>
      <c r="G848" s="15" t="s">
        <v>40</v>
      </c>
      <c r="H848" s="15" t="s">
        <v>2183</v>
      </c>
      <c r="I848" s="16">
        <v>3</v>
      </c>
      <c r="J848" s="15">
        <v>4</v>
      </c>
      <c r="K848" s="17">
        <f>IF(AND(G848&lt;&gt;"N",R848="N/A"), IF(I848&lt;4, 0, 0.25),IF(I848=1, IF(J848=1,0.25, 0.25), IF(I848&lt;13, 0.25, IF(I848&lt;26, 0.4, IF(I848&lt;51, 0.6, 0.75)))))</f>
        <v>0</v>
      </c>
      <c r="L848" s="16">
        <f>I848-M848</f>
        <v>3</v>
      </c>
      <c r="M848" s="16">
        <f>ROUNDUP(I848*K848,0)</f>
        <v>0</v>
      </c>
      <c r="N848" s="16">
        <f>M848*J848</f>
        <v>0</v>
      </c>
      <c r="O848" s="16">
        <v>0</v>
      </c>
      <c r="P848" s="16">
        <v>0</v>
      </c>
      <c r="Q848" s="16">
        <f>N848-O848-P848</f>
        <v>0</v>
      </c>
      <c r="R848" s="15" t="s">
        <v>75</v>
      </c>
      <c r="S848" s="15">
        <f>IF(R848="N/A", J848-($B$1-F848), J848-($B$1-R848))</f>
        <v>4</v>
      </c>
      <c r="T848" s="16">
        <f>IF($S848&lt;1, "N/A", $M848)</f>
        <v>0</v>
      </c>
      <c r="U848" s="16">
        <f>IF($S848&lt;2, "N/A", $M848)</f>
        <v>0</v>
      </c>
      <c r="V848" s="16">
        <f>IF($S848&lt;3, "N/A", $M848)</f>
        <v>0</v>
      </c>
      <c r="W848" s="16">
        <f>IF($S848&lt;4, "N/A", $M848)</f>
        <v>0</v>
      </c>
      <c r="X848" s="16" t="str">
        <f>IF($S848&lt;5, "N/A", $M848)</f>
        <v>N/A</v>
      </c>
      <c r="Y848" s="15" t="str">
        <f>IF(SUM(T848:X848)&lt;&gt;Q848, "CHECK", "OK")</f>
        <v>OK</v>
      </c>
      <c r="Z848" s="15" t="str">
        <f>IF(F848=$B$1, "No", IF(S848=1, "Yes", "No"))</f>
        <v>No</v>
      </c>
      <c r="AA848" s="18" t="str">
        <f>IF(C848="DM", "N/A", IF(Z848="No","N/A",VLOOKUP(B848,'Extension List'!$A$3:$R$1972,18,FALSE)))</f>
        <v>N/A</v>
      </c>
      <c r="AB848" s="15" t="str">
        <f>IF(C848="DM", "N/A", IF(Z848="No","N/A",VLOOKUP(B848,'Extension List'!$A$3:$T$1972,20,FALSE)))</f>
        <v>N/A</v>
      </c>
      <c r="AC848" s="15" t="str">
        <f>IF(AA848="N/A", "N/A", 0)</f>
        <v>N/A</v>
      </c>
      <c r="AD848" s="16" t="str">
        <f>IF(AE848="N/A", "N/A", AA848-AE848)</f>
        <v>N/A</v>
      </c>
      <c r="AE848" s="16" t="str">
        <f>IF(AA848="N/A", "N/A", IF(AC848&gt;0, IF(AA848&lt;13, ROUNDUP(0.25*AA848,0), IF(AA848&lt;26, ROUNDUP(0.4*AA848,0), IF(AA848&lt;51, ROUNDUP(0.6*AA848,0), ROUNDUP(0.75*AA848,0)))), "N/A"))</f>
        <v>N/A</v>
      </c>
      <c r="AF848" s="16" t="str">
        <f>IF(AD848="N/A","N/A", (AE848*AC848)+Q848)</f>
        <v>N/A</v>
      </c>
      <c r="AG848" s="16" t="str">
        <f>IF($AF848="N/A", "N/A", "TBC")</f>
        <v>N/A</v>
      </c>
      <c r="AH848" s="16" t="str">
        <f>IF($AF848="N/A", "N/A", "TBC")</f>
        <v>N/A</v>
      </c>
      <c r="AI848" s="16" t="str">
        <f>IF($AF848="N/A","N/A",IF(AC848&gt;1,"TBC","N/A"))</f>
        <v>N/A</v>
      </c>
      <c r="AJ848" s="16" t="str">
        <f>IF($AF848="N/A","N/A",IF(AC848&gt;2,"TBC","N/A"))</f>
        <v>N/A</v>
      </c>
      <c r="AK848" s="16" t="str">
        <f>IF($AF848="N/A","N/A",IF(AC848&gt;3,"TBC","N/A"))</f>
        <v>N/A</v>
      </c>
      <c r="AL848" s="16" t="str">
        <f>IF(AC848="N/A","N/A",IF(AC848&gt;0,IF(SUM(AG848:AK848)&lt;&gt;AF848,"CHECK","OK"),"N/A"))</f>
        <v>N/A</v>
      </c>
      <c r="AM848" s="16">
        <f>IF(AD848="N/A", L848+T848, L848+AG848)</f>
        <v>3</v>
      </c>
      <c r="AN848" s="16">
        <f>IF(AD848="N/A", IF(U848="N/A", "N/A", L848+U848), AD848+AH848)</f>
        <v>3</v>
      </c>
      <c r="AO848" s="16">
        <f>IF(AD848="N/A", IF(V848="N/A", "N/A", L848+V848), IF(AI848="N/A", "N/A", AD848+AI848))</f>
        <v>3</v>
      </c>
      <c r="AP848" s="16">
        <f>IF(AD848="N/A", IF(W848="N/A", "N/A", L848+W848), IF(AJ848="N/A", "N/A", AD848+AJ848))</f>
        <v>3</v>
      </c>
      <c r="AQ848" s="16" t="str">
        <f>IF(AD848="N/A", IF(X848="N/A", "N/A", L848+X848), IF(AK848="N/A", "N/A", AD848+AK848))</f>
        <v>N/A</v>
      </c>
      <c r="AR848" s="15" t="s">
        <v>48</v>
      </c>
      <c r="AS848" s="15" t="s">
        <v>48</v>
      </c>
      <c r="AT848" s="15" t="s">
        <v>48</v>
      </c>
      <c r="AU848" s="15" t="s">
        <v>48</v>
      </c>
      <c r="AV848" s="15" t="s">
        <v>48</v>
      </c>
      <c r="AW848" s="15" t="s">
        <v>48</v>
      </c>
      <c r="AX848" s="15" t="s">
        <v>48</v>
      </c>
      <c r="AY848" s="15" t="s">
        <v>48</v>
      </c>
      <c r="AZ848" s="15" t="s">
        <v>40</v>
      </c>
      <c r="BA848" s="15" t="s">
        <v>40</v>
      </c>
      <c r="BB848" s="15" t="s">
        <v>40</v>
      </c>
      <c r="BC848" s="15" t="s">
        <v>40</v>
      </c>
      <c r="BD848" s="15" t="s">
        <v>40</v>
      </c>
      <c r="BE848" s="15" t="s">
        <v>40</v>
      </c>
      <c r="BF848" s="15" t="s">
        <v>40</v>
      </c>
      <c r="BG848" s="15" t="s">
        <v>40</v>
      </c>
      <c r="BH848" s="15" t="s">
        <v>40</v>
      </c>
      <c r="BJ848" s="16">
        <f>IF(AR848="R", $CA848, IF(OR(AR848="P", AR848="T", AR848="N"), 0, IF($C848="DM", $T848, IF(OR(AR848="Y", AR848="IR"),$AM848,IF(AR848="C", IF($BI848="Y", IF($AF848="N/A", $Q848, $AF848), IF($AG848="N/A", $T848,$AG848)))))))</f>
        <v>3</v>
      </c>
      <c r="BK848" s="16">
        <f>IF(AS848="R", $CA848, IF(OR(AS848="P", AS848="T", AS848="N"), 0, IF($C848="DM", $T848, IF(OR(AS848="Y", AS848="IR"),$AM848,IF(AS848="C", IF($BI848="Y", IF($AF848="N/A", $Q848, $AF848), IF($AG848="N/A", $T848,$AG848)))))))</f>
        <v>3</v>
      </c>
      <c r="BL848" s="16">
        <f>IF(AT848="R", $CA848, IF(OR(AT848="P", AT848="T", AT848="N"), 0, IF($C848="DM", $T848, IF(OR(AT848="Y", AT848="IR"),$AM848,IF(AT848="C", IF($BI848="Y", IF($AF848="N/A", $Q848, $AF848), IF($AG848="N/A", $T848,$AG848)))))))</f>
        <v>3</v>
      </c>
      <c r="BM848" s="16">
        <f>IF(AU848="R", $CA848, IF(OR(AU848="P", AU848="T", AU848="N"), 0, IF($C848="DM", $T848, IF(OR(AU848="Y", AU848="IR"),$AM848,IF(AU848="C", IF($BI848="Y", IF($AF848="N/A", $Q848, $AF848), IF($AG848="N/A", $T848,$AG848)))))))</f>
        <v>3</v>
      </c>
      <c r="BN848" s="16">
        <f>IF(AV848="R", $CA848, IF(OR(AV848="P", AV848="T", AV848="N"), 0, IF($C848="DM", $T848, IF(OR(AV848="Y", AV848="IR"),$AM848,IF(AV848="C", IF($BI848="Y", IF($AF848="N/A", $Q848, $AF848), IF($AG848="N/A", $T848,$AG848)))))))</f>
        <v>3</v>
      </c>
      <c r="BO848" s="16">
        <f>IF(AW848="R", $CA848, IF(OR(AW848="P", AW848="T", AW848="N"), 0, IF($C848="DM", $T848, IF(OR(AW848="Y", AW848="IR"),$AM848,IF(AW848="C", IF($BI848="Y", IF($AF848="N/A", $Q848, $AF848), IF($AG848="N/A", $T848,$AG848)))))))</f>
        <v>3</v>
      </c>
      <c r="BP848" s="16">
        <f>IF(AX848="R", $CA848, IF(OR(AX848="P", AX848="T", AX848="N"), 0, IF($C848="DM", $T848, IF(OR(AX848="Y", AX848="IR"),$AM848,IF(AX848="C", IF($BI848="Y", IF($AF848="N/A", $Q848, $AF848), IF($AG848="N/A", $T848,$AG848)))))))</f>
        <v>3</v>
      </c>
      <c r="BQ848" s="16">
        <f>IF(AY848="R", $CA848, IF(OR(AY848="P", AY848="T", AY848="N"), 0, IF($C848="DM", $T848, IF(OR(AY848="Y", AY848="IR"),$AM848,IF(AY848="C", IF($BI848="Y", IF($AF848="N/A", $Q848, $AF848), IF($AG848="N/A", $T848,$AG848)))))))</f>
        <v>3</v>
      </c>
      <c r="BR848" s="16">
        <f>IF(AZ848="R", $CA848, IF(OR(AZ848="P", AZ848="T", AZ848="N"), 0, IF($C848="DM", $T848, IF(OR(AZ848="Y", AZ848="IR"),$AM848,IF(AZ848="C", IF($BI848="Y", IF($AF848="N/A", $Q848, $AF848), IF($AG848="N/A", $T848,$AG848)))))))</f>
        <v>3</v>
      </c>
      <c r="BS848" s="16">
        <f>IF(BA848="R", $CA848, IF(OR(BA848="P", BA848="T", BA848="N"), 0, IF($C848="DM", $T848, IF(OR(BA848="Y", BA848="IR"),$AM848,IF(BA848="C", IF($BI848="Y", IF($AF848="N/A", $Q848, $AF848), IF($AG848="N/A", $T848,$AG848)))))))</f>
        <v>3</v>
      </c>
      <c r="BT848" s="16">
        <f>IF(BB848="R", $CA848, IF(OR(BB848="P", BB848="T", BB848="N"), 0, IF($C848="DM", $T848, IF(OR(BB848="Y", BB848="IR"),$AM848,IF(BB848="C", IF($BI848="Y", IF($BA848="C", IF($AF848="N/A", $Q848, $AF848), IF($AF848="N/A", $T848, $AM848)), IF($AG848="N/A", $T848,$AG848)))))))</f>
        <v>3</v>
      </c>
      <c r="BU848" s="16">
        <f>IF(BC848="R", $CA848, IF(OR(BC848="P", BC848="T", BC848="N"), 0, IF($C848="DM", $T848, IF(OR(BC848="Y", BC848="IR"),$AM848,IF(BC848="C", IF($BI848="Y", IF($BA848="C", IF($AF848="N/A", $Q848, $AF848), IF($AF848="N/A", $T848, $AM848)), IF($AG848="N/A", $T848,$AG848)))))))</f>
        <v>3</v>
      </c>
      <c r="BV848" s="16">
        <f>IF(BD848="R", $CA848, IF(OR(BD848="P", BD848="T", BD848="N"), 0, IF($C848="DM", $T848, IF(OR(BD848="Y", BD848="IR"),$AM848,IF(BD848="C", IF($BI848="Y", IF($BA848="C", IF($AF848="N/A", $Q848, $AF848), IF($AF848="N/A", $T848, $AM848)), IF($AG848="N/A", $T848,$AG848)))))))</f>
        <v>3</v>
      </c>
      <c r="BW848" s="16">
        <f>IF(BE848="R", $CA848, IF(OR(BE848="P", BE848="T", BE848="N"), 0, IF($C848="DM", $T848, IF(OR(BE848="Y", BE848="IR"),$AM848,IF(BE848="C", IF($BI848="Y", IF($BA848="C", IF($AF848="N/A", $Q848, $AF848), IF($AF848="N/A", $T848, $AM848)), IF($AG848="N/A", $T848,$AG848)))))))</f>
        <v>3</v>
      </c>
      <c r="BX848" s="16">
        <f>IF(BF848="R", $CA848, IF(OR(BF848="P", BF848="T", BF848="N"), 0, IF($C848="DM", $T848, IF(OR(BF848="Y", BF848="IR"),$AM848,IF(BF848="C", IF($BI848="Y", IF($BA848="C", IF($AF848="N/A", $Q848, $AF848), IF($AF848="N/A", $T848, $AM848)), IF($AG848="N/A", $T848,$AG848)))))))</f>
        <v>3</v>
      </c>
      <c r="BY848" s="16">
        <f>IF(BG848="R", $CA848, IF(OR(BG848="P", BG848="T", BG848="N"), 0, IF($C848="DM", $T848, IF(OR(BG848="Y", BG848="IR"),$AM848,IF(BG848="C", IF($BI848="Y", IF($BA848="C", IF($AF848="N/A", $Q848, $AF848), IF($AF848="N/A", $T848, $AM848)), IF($AG848="N/A", $T848,$AG848)))))))</f>
        <v>3</v>
      </c>
      <c r="BZ848" s="16">
        <f>IF(BH848="R", $CA848, IF(OR(BH848="P", BH848="T", BH848="N"), 0, IF($C848="DM", $T848, IF(OR(BH848="Y", BH848="IR"),$AM848,IF(BH848="C", IF($BI848="Y", IF($BA848="C", IF($AF848="N/A", $Q848, $AF848), IF($AF848="N/A", $T848, $AM848)), IF($AG848="N/A", $T848,$AG848)))))))</f>
        <v>3</v>
      </c>
      <c r="CA848" s="15" t="s">
        <v>75</v>
      </c>
      <c r="CB848" s="16">
        <f>BZ848</f>
        <v>3</v>
      </c>
      <c r="CC848" s="15">
        <f>IF(OR($BH848="T", $BH848="R"), 0, IF($BH848="C", IF($BI848="Y", IF($BA848="C", 0, IF(AF848="N/A", Q848-T848, AF848-AG848)), IF($AF848="N/A", U848, AH848)), AN848))</f>
        <v>3</v>
      </c>
      <c r="CD848" s="15">
        <f>IF(OR($BH848="T", $BH848="R"), 0, IF($BH848="C", IF($BI848="Y", 0, IF($AF848="N/A", V848, AI848)), AO848))</f>
        <v>3</v>
      </c>
      <c r="CE848" s="15">
        <f>IF(OR($BH848="T", $BH848="R"), 0, IF($BH848="C", IF($BI848="Y", 0, IF($AF848="N/A", W848, AJ848)), AP848))</f>
        <v>3</v>
      </c>
      <c r="CF848" s="15" t="str">
        <f>IF(OR($BH848="T", $BH848="R"), 0, IF($BH848="C", IF($BI848="Y", 0, IF($AF848="N/A", X848, AK848)), AQ848))</f>
        <v>N/A</v>
      </c>
      <c r="CG848" t="str">
        <f>IF(AC848="N/A", "S:"&amp;L848&amp;" G:"&amp;M848&amp;" GR:"&amp;Q848, IF(AC848=0, "S:"&amp;L848&amp;" G:"&amp;M848&amp;" GR:"&amp;Q848, "S:"&amp;L848&amp;"/"&amp;AD848&amp;" G:"&amp;AE848&amp;" GR:"&amp;AF848))</f>
        <v>S:3 G:0 GR:0</v>
      </c>
    </row>
    <row r="849" spans="1:85" x14ac:dyDescent="0.25">
      <c r="A849" s="14">
        <v>5556</v>
      </c>
      <c r="B849" s="15" t="s">
        <v>473</v>
      </c>
      <c r="C849" s="15" t="s">
        <v>69</v>
      </c>
      <c r="D849" s="15" t="s">
        <v>56</v>
      </c>
      <c r="E849" s="15">
        <f>VLOOKUP(B849, 'Rookie Year'!$A$2:$B$55679,2,FALSE)</f>
        <v>2013</v>
      </c>
      <c r="F849" s="15">
        <v>2024</v>
      </c>
      <c r="G849" s="15" t="s">
        <v>42</v>
      </c>
      <c r="H849" s="15" t="s">
        <v>1928</v>
      </c>
      <c r="I849" s="16">
        <v>5</v>
      </c>
      <c r="J849" s="15">
        <v>1</v>
      </c>
      <c r="K849" s="17">
        <f>IF(AND(G849&lt;&gt;"N",R849="N/A"), IF(I849&lt;4, 0, 0.25),IF(I849=1, IF(J849=1,0.25, 0.25), IF(I849&lt;13, 0.25, IF(I849&lt;26, 0.4, IF(I849&lt;51, 0.6, 0.75)))))</f>
        <v>0.25</v>
      </c>
      <c r="L849" s="16">
        <f>I849-M849</f>
        <v>3</v>
      </c>
      <c r="M849" s="16">
        <f>ROUNDUP(I849*K849,0)</f>
        <v>2</v>
      </c>
      <c r="N849" s="16">
        <f>M849*J849</f>
        <v>2</v>
      </c>
      <c r="O849" s="16">
        <v>0</v>
      </c>
      <c r="P849" s="16">
        <v>0</v>
      </c>
      <c r="Q849" s="16">
        <f>N849-O849-P849</f>
        <v>2</v>
      </c>
      <c r="R849" s="15" t="s">
        <v>75</v>
      </c>
      <c r="S849" s="15">
        <f>IF(R849="N/A", J849-($B$1-F849), J849-($B$1-R849))</f>
        <v>1</v>
      </c>
      <c r="T849" s="16">
        <f>IF($S849&lt;1, "N/A", $M849)</f>
        <v>2</v>
      </c>
      <c r="U849" s="16" t="str">
        <f>IF($S849&lt;2, "N/A", $M849)</f>
        <v>N/A</v>
      </c>
      <c r="V849" s="16" t="str">
        <f>IF($S849&lt;3, "N/A", $M849)</f>
        <v>N/A</v>
      </c>
      <c r="W849" s="16" t="str">
        <f>IF($S849&lt;4, "N/A", $M849)</f>
        <v>N/A</v>
      </c>
      <c r="X849" s="16" t="str">
        <f>IF($S849&lt;5, "N/A", $M849)</f>
        <v>N/A</v>
      </c>
      <c r="Y849" s="15" t="str">
        <f>IF(SUM(T849:X849)&lt;&gt;Q849, "CHECK", "OK")</f>
        <v>OK</v>
      </c>
      <c r="Z849" s="15" t="str">
        <f>IF(F849=$B$1, "No", IF(S849=1, "Yes", "No"))</f>
        <v>No</v>
      </c>
      <c r="AA849" s="18" t="str">
        <f>IF(C849="DM", "N/A", IF(Z849="No","N/A",VLOOKUP(B849,'Extension List'!$A$3:$R$1972,18,FALSE)))</f>
        <v>N/A</v>
      </c>
      <c r="AB849" s="15" t="str">
        <f>IF(C849="DM", "N/A", IF(Z849="No","N/A",VLOOKUP(B849,'Extension List'!$A$3:$T$1972,20,FALSE)))</f>
        <v>N/A</v>
      </c>
      <c r="AC849" s="15" t="str">
        <f>IF(AA849="N/A", "N/A", 0)</f>
        <v>N/A</v>
      </c>
      <c r="AD849" s="16" t="str">
        <f>IF(AE849="N/A", "N/A", AA849-AE849)</f>
        <v>N/A</v>
      </c>
      <c r="AE849" s="16" t="str">
        <f>IF(AA849="N/A", "N/A", IF(AC849&gt;0, IF(AA849&lt;13, ROUNDUP(0.25*AA849,0), IF(AA849&lt;26, ROUNDUP(0.4*AA849,0), IF(AA849&lt;51, ROUNDUP(0.6*AA849,0), ROUNDUP(0.75*AA849,0)))), "N/A"))</f>
        <v>N/A</v>
      </c>
      <c r="AF849" s="16" t="str">
        <f>IF(AD849="N/A","N/A", (AE849*AC849)+Q849)</f>
        <v>N/A</v>
      </c>
      <c r="AG849" s="16" t="str">
        <f>IF($AF849="N/A", "N/A", "TBC")</f>
        <v>N/A</v>
      </c>
      <c r="AH849" s="16" t="str">
        <f>IF($AF849="N/A", "N/A", "TBC")</f>
        <v>N/A</v>
      </c>
      <c r="AI849" s="16" t="str">
        <f>IF($AF849="N/A","N/A",IF(AC849&gt;1,"TBC","N/A"))</f>
        <v>N/A</v>
      </c>
      <c r="AJ849" s="16" t="str">
        <f>IF($AF849="N/A","N/A",IF(AC849&gt;2,"TBC","N/A"))</f>
        <v>N/A</v>
      </c>
      <c r="AK849" s="16" t="str">
        <f>IF($AF849="N/A","N/A",IF(AC849&gt;3,"TBC","N/A"))</f>
        <v>N/A</v>
      </c>
      <c r="AL849" s="16" t="str">
        <f>IF(AC849="N/A","N/A",IF(AC849&gt;0,IF(SUM(AG849:AK849)&lt;&gt;AF849,"CHECK","OK"),"N/A"))</f>
        <v>N/A</v>
      </c>
      <c r="AM849" s="16">
        <f>IF(AD849="N/A", L849+T849, L849+AG849)</f>
        <v>5</v>
      </c>
      <c r="AN849" s="16" t="str">
        <f>IF(AD849="N/A", IF(U849="N/A", "N/A", L849+U849), AD849+AH849)</f>
        <v>N/A</v>
      </c>
      <c r="AO849" s="16" t="str">
        <f>IF(AD849="N/A", IF(V849="N/A", "N/A", L849+V849), IF(AI849="N/A", "N/A", AD849+AI849))</f>
        <v>N/A</v>
      </c>
      <c r="AP849" s="16" t="str">
        <f>IF(AD849="N/A", IF(W849="N/A", "N/A", L849+W849), IF(AJ849="N/A", "N/A", AD849+AJ849))</f>
        <v>N/A</v>
      </c>
      <c r="AQ849" s="16" t="str">
        <f>IF(AD849="N/A", IF(X849="N/A", "N/A", L849+X849), IF(AK849="N/A", "N/A", AD849+AK849))</f>
        <v>N/A</v>
      </c>
      <c r="AR849" s="15" t="s">
        <v>40</v>
      </c>
      <c r="AS849" s="15" t="s">
        <v>40</v>
      </c>
      <c r="AT849" s="15" t="s">
        <v>40</v>
      </c>
      <c r="AU849" s="15" t="s">
        <v>40</v>
      </c>
      <c r="AV849" s="15" t="s">
        <v>40</v>
      </c>
      <c r="AW849" s="15" t="s">
        <v>40</v>
      </c>
      <c r="AX849" s="15" t="s">
        <v>40</v>
      </c>
      <c r="AY849" s="15" t="s">
        <v>40</v>
      </c>
      <c r="AZ849" s="15" t="s">
        <v>40</v>
      </c>
      <c r="BA849" s="15" t="s">
        <v>40</v>
      </c>
      <c r="BB849" s="15" t="s">
        <v>40</v>
      </c>
      <c r="BC849" s="15" t="s">
        <v>40</v>
      </c>
      <c r="BD849" s="15" t="s">
        <v>40</v>
      </c>
      <c r="BE849" s="15" t="s">
        <v>40</v>
      </c>
      <c r="BF849" s="15" t="s">
        <v>40</v>
      </c>
      <c r="BG849" s="15" t="s">
        <v>40</v>
      </c>
      <c r="BH849" s="15" t="s">
        <v>40</v>
      </c>
      <c r="BJ849" s="16">
        <f>IF(AR849="R", $CA849, IF(OR(AR849="P", AR849="T", AR849="N"), 0, IF($C849="DM", $T849, IF(OR(AR849="Y", AR849="IR"),$AM849,IF(AR849="C", IF($BI849="Y", IF($AF849="N/A", $Q849, $AF849), IF($AG849="N/A", $T849,$AG849)))))))</f>
        <v>5</v>
      </c>
      <c r="BK849" s="16">
        <f>IF(AS849="R", $CA849, IF(OR(AS849="P", AS849="T", AS849="N"), 0, IF($C849="DM", $T849, IF(OR(AS849="Y", AS849="IR"),$AM849,IF(AS849="C", IF($BI849="Y", IF($AF849="N/A", $Q849, $AF849), IF($AG849="N/A", $T849,$AG849)))))))</f>
        <v>5</v>
      </c>
      <c r="BL849" s="16">
        <f>IF(AT849="R", $CA849, IF(OR(AT849="P", AT849="T", AT849="N"), 0, IF($C849="DM", $T849, IF(OR(AT849="Y", AT849="IR"),$AM849,IF(AT849="C", IF($BI849="Y", IF($AF849="N/A", $Q849, $AF849), IF($AG849="N/A", $T849,$AG849)))))))</f>
        <v>5</v>
      </c>
      <c r="BM849" s="16">
        <f>IF(AU849="R", $CA849, IF(OR(AU849="P", AU849="T", AU849="N"), 0, IF($C849="DM", $T849, IF(OR(AU849="Y", AU849="IR"),$AM849,IF(AU849="C", IF($BI849="Y", IF($AF849="N/A", $Q849, $AF849), IF($AG849="N/A", $T849,$AG849)))))))</f>
        <v>5</v>
      </c>
      <c r="BN849" s="16">
        <f>IF(AV849="R", $CA849, IF(OR(AV849="P", AV849="T", AV849="N"), 0, IF($C849="DM", $T849, IF(OR(AV849="Y", AV849="IR"),$AM849,IF(AV849="C", IF($BI849="Y", IF($AF849="N/A", $Q849, $AF849), IF($AG849="N/A", $T849,$AG849)))))))</f>
        <v>5</v>
      </c>
      <c r="BO849" s="16">
        <f>IF(AW849="R", $CA849, IF(OR(AW849="P", AW849="T", AW849="N"), 0, IF($C849="DM", $T849, IF(OR(AW849="Y", AW849="IR"),$AM849,IF(AW849="C", IF($BI849="Y", IF($AF849="N/A", $Q849, $AF849), IF($AG849="N/A", $T849,$AG849)))))))</f>
        <v>5</v>
      </c>
      <c r="BP849" s="16">
        <f>IF(AX849="R", $CA849, IF(OR(AX849="P", AX849="T", AX849="N"), 0, IF($C849="DM", $T849, IF(OR(AX849="Y", AX849="IR"),$AM849,IF(AX849="C", IF($BI849="Y", IF($AF849="N/A", $Q849, $AF849), IF($AG849="N/A", $T849,$AG849)))))))</f>
        <v>5</v>
      </c>
      <c r="BQ849" s="16">
        <f>IF(AY849="R", $CA849, IF(OR(AY849="P", AY849="T", AY849="N"), 0, IF($C849="DM", $T849, IF(OR(AY849="Y", AY849="IR"),$AM849,IF(AY849="C", IF($BI849="Y", IF($AF849="N/A", $Q849, $AF849), IF($AG849="N/A", $T849,$AG849)))))))</f>
        <v>5</v>
      </c>
      <c r="BR849" s="16">
        <f>IF(AZ849="R", $CA849, IF(OR(AZ849="P", AZ849="T", AZ849="N"), 0, IF($C849="DM", $T849, IF(OR(AZ849="Y", AZ849="IR"),$AM849,IF(AZ849="C", IF($BI849="Y", IF($AF849="N/A", $Q849, $AF849), IF($AG849="N/A", $T849,$AG849)))))))</f>
        <v>5</v>
      </c>
      <c r="BS849" s="16">
        <f>IF(BA849="R", $CA849, IF(OR(BA849="P", BA849="T", BA849="N"), 0, IF($C849="DM", $T849, IF(OR(BA849="Y", BA849="IR"),$AM849,IF(BA849="C", IF($BI849="Y", IF($AF849="N/A", $Q849, $AF849), IF($AG849="N/A", $T849,$AG849)))))))</f>
        <v>5</v>
      </c>
      <c r="BT849" s="16">
        <f>IF(BB849="R", $CA849, IF(OR(BB849="P", BB849="T", BB849="N"), 0, IF($C849="DM", $T849, IF(OR(BB849="Y", BB849="IR"),$AM849,IF(BB849="C", IF($BI849="Y", IF($BA849="C", IF($AF849="N/A", $Q849, $AF849), IF($AF849="N/A", $T849, $AM849)), IF($AG849="N/A", $T849,$AG849)))))))</f>
        <v>5</v>
      </c>
      <c r="BU849" s="16">
        <f>IF(BC849="R", $CA849, IF(OR(BC849="P", BC849="T", BC849="N"), 0, IF($C849="DM", $T849, IF(OR(BC849="Y", BC849="IR"),$AM849,IF(BC849="C", IF($BI849="Y", IF($BA849="C", IF($AF849="N/A", $Q849, $AF849), IF($AF849="N/A", $T849, $AM849)), IF($AG849="N/A", $T849,$AG849)))))))</f>
        <v>5</v>
      </c>
      <c r="BV849" s="16">
        <f>IF(BD849="R", $CA849, IF(OR(BD849="P", BD849="T", BD849="N"), 0, IF($C849="DM", $T849, IF(OR(BD849="Y", BD849="IR"),$AM849,IF(BD849="C", IF($BI849="Y", IF($BA849="C", IF($AF849="N/A", $Q849, $AF849), IF($AF849="N/A", $T849, $AM849)), IF($AG849="N/A", $T849,$AG849)))))))</f>
        <v>5</v>
      </c>
      <c r="BW849" s="16">
        <f>IF(BE849="R", $CA849, IF(OR(BE849="P", BE849="T", BE849="N"), 0, IF($C849="DM", $T849, IF(OR(BE849="Y", BE849="IR"),$AM849,IF(BE849="C", IF($BI849="Y", IF($BA849="C", IF($AF849="N/A", $Q849, $AF849), IF($AF849="N/A", $T849, $AM849)), IF($AG849="N/A", $T849,$AG849)))))))</f>
        <v>5</v>
      </c>
      <c r="BX849" s="16">
        <f>IF(BF849="R", $CA849, IF(OR(BF849="P", BF849="T", BF849="N"), 0, IF($C849="DM", $T849, IF(OR(BF849="Y", BF849="IR"),$AM849,IF(BF849="C", IF($BI849="Y", IF($BA849="C", IF($AF849="N/A", $Q849, $AF849), IF($AF849="N/A", $T849, $AM849)), IF($AG849="N/A", $T849,$AG849)))))))</f>
        <v>5</v>
      </c>
      <c r="BY849" s="16">
        <f>IF(BG849="R", $CA849, IF(OR(BG849="P", BG849="T", BG849="N"), 0, IF($C849="DM", $T849, IF(OR(BG849="Y", BG849="IR"),$AM849,IF(BG849="C", IF($BI849="Y", IF($BA849="C", IF($AF849="N/A", $Q849, $AF849), IF($AF849="N/A", $T849, $AM849)), IF($AG849="N/A", $T849,$AG849)))))))</f>
        <v>5</v>
      </c>
      <c r="BZ849" s="16">
        <f>IF(BH849="R", $CA849, IF(OR(BH849="P", BH849="T", BH849="N"), 0, IF($C849="DM", $T849, IF(OR(BH849="Y", BH849="IR"),$AM849,IF(BH849="C", IF($BI849="Y", IF($BA849="C", IF($AF849="N/A", $Q849, $AF849), IF($AF849="N/A", $T849, $AM849)), IF($AG849="N/A", $T849,$AG849)))))))</f>
        <v>5</v>
      </c>
      <c r="CA849" s="15" t="s">
        <v>75</v>
      </c>
      <c r="CB849" s="16">
        <f>BZ849</f>
        <v>5</v>
      </c>
      <c r="CC849" s="15" t="str">
        <f>IF(OR($BH849="T", $BH849="R"), 0, IF($BH849="C", IF($BI849="Y", IF($BA849="C", 0, IF(AF849="N/A", Q849-T849, AF849-AG849)), IF($AF849="N/A", U849, AH849)), AN849))</f>
        <v>N/A</v>
      </c>
      <c r="CD849" s="15" t="str">
        <f>IF(OR($BH849="T", $BH849="R"), 0, IF($BH849="C", IF($BI849="Y", 0, IF($AF849="N/A", V849, AI849)), AO849))</f>
        <v>N/A</v>
      </c>
      <c r="CE849" s="15" t="str">
        <f>IF(OR($BH849="T", $BH849="R"), 0, IF($BH849="C", IF($BI849="Y", 0, IF($AF849="N/A", W849, AJ849)), AP849))</f>
        <v>N/A</v>
      </c>
      <c r="CF849" s="15" t="str">
        <f>IF(OR($BH849="T", $BH849="R"), 0, IF($BH849="C", IF($BI849="Y", 0, IF($AF849="N/A", X849, AK849)), AQ849))</f>
        <v>N/A</v>
      </c>
      <c r="CG849" t="str">
        <f>IF(AC849="N/A", "S:"&amp;L849&amp;" G:"&amp;M849&amp;" GR:"&amp;Q849, IF(AC849=0, "S:"&amp;L849&amp;" G:"&amp;M849&amp;" GR:"&amp;Q849, "S:"&amp;L849&amp;"/"&amp;AD849&amp;" G:"&amp;AE849&amp;" GR:"&amp;AF849))</f>
        <v>S:3 G:2 GR:2</v>
      </c>
    </row>
    <row r="850" spans="1:85" x14ac:dyDescent="0.25">
      <c r="A850" s="14">
        <v>5557</v>
      </c>
      <c r="B850" s="15" t="s">
        <v>480</v>
      </c>
      <c r="C850" s="15" t="s">
        <v>69</v>
      </c>
      <c r="D850" s="15" t="s">
        <v>56</v>
      </c>
      <c r="E850" s="15">
        <f>VLOOKUP(B850, 'Rookie Year'!$A$2:$B$55679,2,FALSE)</f>
        <v>2013</v>
      </c>
      <c r="F850" s="15">
        <v>2024</v>
      </c>
      <c r="G850" s="15" t="s">
        <v>42</v>
      </c>
      <c r="H850" s="15" t="s">
        <v>1928</v>
      </c>
      <c r="I850" s="16">
        <v>7</v>
      </c>
      <c r="J850" s="15">
        <v>1</v>
      </c>
      <c r="K850" s="17">
        <f>IF(AND(G850&lt;&gt;"N",R850="N/A"), IF(I850&lt;4, 0, 0.25),IF(I850=1, IF(J850=1,0.25, 0.25), IF(I850&lt;13, 0.25, IF(I850&lt;26, 0.4, IF(I850&lt;51, 0.6, 0.75)))))</f>
        <v>0.25</v>
      </c>
      <c r="L850" s="16">
        <f>I850-M850</f>
        <v>5</v>
      </c>
      <c r="M850" s="16">
        <f>ROUNDUP(I850*K850,0)</f>
        <v>2</v>
      </c>
      <c r="N850" s="16">
        <f>M850*J850</f>
        <v>2</v>
      </c>
      <c r="O850" s="16">
        <v>0</v>
      </c>
      <c r="P850" s="16">
        <v>0</v>
      </c>
      <c r="Q850" s="16">
        <f>N850-O850-P850</f>
        <v>2</v>
      </c>
      <c r="R850" s="15" t="s">
        <v>75</v>
      </c>
      <c r="S850" s="15">
        <f>IF(R850="N/A", J850-($B$1-F850), J850-($B$1-R850))</f>
        <v>1</v>
      </c>
      <c r="T850" s="16">
        <f>IF($S850&lt;1, "N/A", $M850)</f>
        <v>2</v>
      </c>
      <c r="U850" s="16" t="str">
        <f>IF($S850&lt;2, "N/A", $M850)</f>
        <v>N/A</v>
      </c>
      <c r="V850" s="16" t="str">
        <f>IF($S850&lt;3, "N/A", $M850)</f>
        <v>N/A</v>
      </c>
      <c r="W850" s="16" t="str">
        <f>IF($S850&lt;4, "N/A", $M850)</f>
        <v>N/A</v>
      </c>
      <c r="X850" s="16" t="str">
        <f>IF($S850&lt;5, "N/A", $M850)</f>
        <v>N/A</v>
      </c>
      <c r="Y850" s="15" t="str">
        <f>IF(SUM(T850:X850)&lt;&gt;Q850, "CHECK", "OK")</f>
        <v>OK</v>
      </c>
      <c r="Z850" s="15" t="str">
        <f>IF(F850=$B$1, "No", IF(S850=1, "Yes", "No"))</f>
        <v>No</v>
      </c>
      <c r="AA850" s="18" t="str">
        <f>IF(C850="DM", "N/A", IF(Z850="No","N/A",VLOOKUP(B850,'Extension List'!$A$3:$R$1972,18,FALSE)))</f>
        <v>N/A</v>
      </c>
      <c r="AB850" s="15" t="str">
        <f>IF(C850="DM", "N/A", IF(Z850="No","N/A",VLOOKUP(B850,'Extension List'!$A$3:$T$1972,20,FALSE)))</f>
        <v>N/A</v>
      </c>
      <c r="AC850" s="15" t="str">
        <f>IF(AA850="N/A", "N/A", 0)</f>
        <v>N/A</v>
      </c>
      <c r="AD850" s="16" t="str">
        <f>IF(AE850="N/A", "N/A", AA850-AE850)</f>
        <v>N/A</v>
      </c>
      <c r="AE850" s="16" t="str">
        <f>IF(AA850="N/A", "N/A", IF(AC850&gt;0, IF(AA850&lt;13, ROUNDUP(0.25*AA850,0), IF(AA850&lt;26, ROUNDUP(0.4*AA850,0), IF(AA850&lt;51, ROUNDUP(0.6*AA850,0), ROUNDUP(0.75*AA850,0)))), "N/A"))</f>
        <v>N/A</v>
      </c>
      <c r="AF850" s="16" t="str">
        <f>IF(AD850="N/A","N/A", (AE850*AC850)+Q850)</f>
        <v>N/A</v>
      </c>
      <c r="AG850" s="16" t="str">
        <f>IF($AF850="N/A", "N/A", "TBC")</f>
        <v>N/A</v>
      </c>
      <c r="AH850" s="16" t="str">
        <f>IF($AF850="N/A", "N/A", "TBC")</f>
        <v>N/A</v>
      </c>
      <c r="AI850" s="16" t="str">
        <f>IF($AF850="N/A","N/A",IF(AC850&gt;1,"TBC","N/A"))</f>
        <v>N/A</v>
      </c>
      <c r="AJ850" s="16" t="str">
        <f>IF($AF850="N/A","N/A",IF(AC850&gt;2,"TBC","N/A"))</f>
        <v>N/A</v>
      </c>
      <c r="AK850" s="16" t="str">
        <f>IF($AF850="N/A","N/A",IF(AC850&gt;3,"TBC","N/A"))</f>
        <v>N/A</v>
      </c>
      <c r="AL850" s="16" t="str">
        <f>IF(AC850="N/A","N/A",IF(AC850&gt;0,IF(SUM(AG850:AK850)&lt;&gt;AF850,"CHECK","OK"),"N/A"))</f>
        <v>N/A</v>
      </c>
      <c r="AM850" s="16">
        <f>IF(AD850="N/A", L850+T850, L850+AG850)</f>
        <v>7</v>
      </c>
      <c r="AN850" s="16" t="str">
        <f>IF(AD850="N/A", IF(U850="N/A", "N/A", L850+U850), AD850+AH850)</f>
        <v>N/A</v>
      </c>
      <c r="AO850" s="16" t="str">
        <f>IF(AD850="N/A", IF(V850="N/A", "N/A", L850+V850), IF(AI850="N/A", "N/A", AD850+AI850))</f>
        <v>N/A</v>
      </c>
      <c r="AP850" s="16" t="str">
        <f>IF(AD850="N/A", IF(W850="N/A", "N/A", L850+W850), IF(AJ850="N/A", "N/A", AD850+AJ850))</f>
        <v>N/A</v>
      </c>
      <c r="AQ850" s="16" t="str">
        <f>IF(AD850="N/A", IF(X850="N/A", "N/A", L850+X850), IF(AK850="N/A", "N/A", AD850+AK850))</f>
        <v>N/A</v>
      </c>
      <c r="AR850" s="15" t="s">
        <v>40</v>
      </c>
      <c r="AS850" s="15" t="s">
        <v>40</v>
      </c>
      <c r="AT850" s="15" t="s">
        <v>40</v>
      </c>
      <c r="AU850" s="15" t="s">
        <v>40</v>
      </c>
      <c r="AV850" s="15" t="s">
        <v>44</v>
      </c>
      <c r="AW850" s="15" t="s">
        <v>44</v>
      </c>
      <c r="AX850" s="15" t="s">
        <v>44</v>
      </c>
      <c r="AY850" s="15" t="s">
        <v>44</v>
      </c>
      <c r="AZ850" s="15" t="s">
        <v>44</v>
      </c>
      <c r="BA850" s="15" t="s">
        <v>44</v>
      </c>
      <c r="BB850" s="15" t="s">
        <v>44</v>
      </c>
      <c r="BC850" s="15" t="s">
        <v>44</v>
      </c>
      <c r="BD850" s="15" t="s">
        <v>44</v>
      </c>
      <c r="BE850" s="15" t="s">
        <v>44</v>
      </c>
      <c r="BF850" s="15" t="s">
        <v>44</v>
      </c>
      <c r="BG850" s="15" t="s">
        <v>44</v>
      </c>
      <c r="BH850" s="15" t="s">
        <v>44</v>
      </c>
      <c r="BJ850" s="16">
        <f>IF(AR850="R", $CA850, IF(OR(AR850="P", AR850="T", AR850="N"), 0, IF($C850="DM", $T850, IF(OR(AR850="Y", AR850="IR"),$AM850,IF(AR850="C", IF($BI850="Y", IF($AF850="N/A", $Q850, $AF850), IF($AG850="N/A", $T850,$AG850)))))))</f>
        <v>7</v>
      </c>
      <c r="BK850" s="16">
        <f>IF(AS850="R", $CA850, IF(OR(AS850="P", AS850="T", AS850="N"), 0, IF($C850="DM", $T850, IF(OR(AS850="Y", AS850="IR"),$AM850,IF(AS850="C", IF($BI850="Y", IF($AF850="N/A", $Q850, $AF850), IF($AG850="N/A", $T850,$AG850)))))))</f>
        <v>7</v>
      </c>
      <c r="BL850" s="16">
        <f>IF(AT850="R", $CA850, IF(OR(AT850="P", AT850="T", AT850="N"), 0, IF($C850="DM", $T850, IF(OR(AT850="Y", AT850="IR"),$AM850,IF(AT850="C", IF($BI850="Y", IF($AF850="N/A", $Q850, $AF850), IF($AG850="N/A", $T850,$AG850)))))))</f>
        <v>7</v>
      </c>
      <c r="BM850" s="16">
        <f>IF(AU850="R", $CA850, IF(OR(AU850="P", AU850="T", AU850="N"), 0, IF($C850="DM", $T850, IF(OR(AU850="Y", AU850="IR"),$AM850,IF(AU850="C", IF($BI850="Y", IF($AF850="N/A", $Q850, $AF850), IF($AG850="N/A", $T850,$AG850)))))))</f>
        <v>7</v>
      </c>
      <c r="BN850" s="16">
        <f>IF(AV850="R", $CA850, IF(OR(AV850="P", AV850="T", AV850="N"), 0, IF($C850="DM", $T850, IF(OR(AV850="Y", AV850="IR"),$AM850,IF(AV850="C", IF($BI850="Y", IF($AF850="N/A", $Q850, $AF850), IF($AG850="N/A", $T850,$AG850)))))))</f>
        <v>2</v>
      </c>
      <c r="BO850" s="16">
        <f>IF(AW850="R", $CA850, IF(OR(AW850="P", AW850="T", AW850="N"), 0, IF($C850="DM", $T850, IF(OR(AW850="Y", AW850="IR"),$AM850,IF(AW850="C", IF($BI850="Y", IF($AF850="N/A", $Q850, $AF850), IF($AG850="N/A", $T850,$AG850)))))))</f>
        <v>2</v>
      </c>
      <c r="BP850" s="16">
        <f>IF(AX850="R", $CA850, IF(OR(AX850="P", AX850="T", AX850="N"), 0, IF($C850="DM", $T850, IF(OR(AX850="Y", AX850="IR"),$AM850,IF(AX850="C", IF($BI850="Y", IF($AF850="N/A", $Q850, $AF850), IF($AG850="N/A", $T850,$AG850)))))))</f>
        <v>2</v>
      </c>
      <c r="BQ850" s="16">
        <f>IF(AY850="R", $CA850, IF(OR(AY850="P", AY850="T", AY850="N"), 0, IF($C850="DM", $T850, IF(OR(AY850="Y", AY850="IR"),$AM850,IF(AY850="C", IF($BI850="Y", IF($AF850="N/A", $Q850, $AF850), IF($AG850="N/A", $T850,$AG850)))))))</f>
        <v>2</v>
      </c>
      <c r="BR850" s="16">
        <f>IF(AZ850="R", $CA850, IF(OR(AZ850="P", AZ850="T", AZ850="N"), 0, IF($C850="DM", $T850, IF(OR(AZ850="Y", AZ850="IR"),$AM850,IF(AZ850="C", IF($BI850="Y", IF($AF850="N/A", $Q850, $AF850), IF($AG850="N/A", $T850,$AG850)))))))</f>
        <v>2</v>
      </c>
      <c r="BS850" s="16">
        <f>IF(BA850="R", $CA850, IF(OR(BA850="P", BA850="T", BA850="N"), 0, IF($C850="DM", $T850, IF(OR(BA850="Y", BA850="IR"),$AM850,IF(BA850="C", IF($BI850="Y", IF($AF850="N/A", $Q850, $AF850), IF($AG850="N/A", $T850,$AG850)))))))</f>
        <v>2</v>
      </c>
      <c r="BT850" s="16">
        <f>IF(BB850="R", $CA850, IF(OR(BB850="P", BB850="T", BB850="N"), 0, IF($C850="DM", $T850, IF(OR(BB850="Y", BB850="IR"),$AM850,IF(BB850="C", IF($BI850="Y", IF($BA850="C", IF($AF850="N/A", $Q850, $AF850), IF($AF850="N/A", $T850, $AM850)), IF($AG850="N/A", $T850,$AG850)))))))</f>
        <v>2</v>
      </c>
      <c r="BU850" s="16">
        <f>IF(BC850="R", $CA850, IF(OR(BC850="P", BC850="T", BC850="N"), 0, IF($C850="DM", $T850, IF(OR(BC850="Y", BC850="IR"),$AM850,IF(BC850="C", IF($BI850="Y", IF($BA850="C", IF($AF850="N/A", $Q850, $AF850), IF($AF850="N/A", $T850, $AM850)), IF($AG850="N/A", $T850,$AG850)))))))</f>
        <v>2</v>
      </c>
      <c r="BV850" s="16">
        <f>IF(BD850="R", $CA850, IF(OR(BD850="P", BD850="T", BD850="N"), 0, IF($C850="DM", $T850, IF(OR(BD850="Y", BD850="IR"),$AM850,IF(BD850="C", IF($BI850="Y", IF($BA850="C", IF($AF850="N/A", $Q850, $AF850), IF($AF850="N/A", $T850, $AM850)), IF($AG850="N/A", $T850,$AG850)))))))</f>
        <v>2</v>
      </c>
      <c r="BW850" s="16">
        <f>IF(BE850="R", $CA850, IF(OR(BE850="P", BE850="T", BE850="N"), 0, IF($C850="DM", $T850, IF(OR(BE850="Y", BE850="IR"),$AM850,IF(BE850="C", IF($BI850="Y", IF($BA850="C", IF($AF850="N/A", $Q850, $AF850), IF($AF850="N/A", $T850, $AM850)), IF($AG850="N/A", $T850,$AG850)))))))</f>
        <v>2</v>
      </c>
      <c r="BX850" s="16">
        <f>IF(BF850="R", $CA850, IF(OR(BF850="P", BF850="T", BF850="N"), 0, IF($C850="DM", $T850, IF(OR(BF850="Y", BF850="IR"),$AM850,IF(BF850="C", IF($BI850="Y", IF($BA850="C", IF($AF850="N/A", $Q850, $AF850), IF($AF850="N/A", $T850, $AM850)), IF($AG850="N/A", $T850,$AG850)))))))</f>
        <v>2</v>
      </c>
      <c r="BY850" s="16">
        <f>IF(BG850="R", $CA850, IF(OR(BG850="P", BG850="T", BG850="N"), 0, IF($C850="DM", $T850, IF(OR(BG850="Y", BG850="IR"),$AM850,IF(BG850="C", IF($BI850="Y", IF($BA850="C", IF($AF850="N/A", $Q850, $AF850), IF($AF850="N/A", $T850, $AM850)), IF($AG850="N/A", $T850,$AG850)))))))</f>
        <v>2</v>
      </c>
      <c r="BZ850" s="16">
        <f>IF(BH850="R", $CA850, IF(OR(BH850="P", BH850="T", BH850="N"), 0, IF($C850="DM", $T850, IF(OR(BH850="Y", BH850="IR"),$AM850,IF(BH850="C", IF($BI850="Y", IF($BA850="C", IF($AF850="N/A", $Q850, $AF850), IF($AF850="N/A", $T850, $AM850)), IF($AG850="N/A", $T850,$AG850)))))))</f>
        <v>2</v>
      </c>
      <c r="CA850" s="15" t="s">
        <v>75</v>
      </c>
      <c r="CB850" s="16">
        <f>BZ850</f>
        <v>2</v>
      </c>
      <c r="CC850" s="15" t="str">
        <f>IF(OR($BH850="T", $BH850="R"), 0, IF($BH850="C", IF($BI850="Y", IF($BA850="C", 0, IF(AF850="N/A", Q850-T850, AF850-AG850)), IF($AF850="N/A", U850, AH850)), AN850))</f>
        <v>N/A</v>
      </c>
      <c r="CD850" s="15" t="str">
        <f>IF(OR($BH850="T", $BH850="R"), 0, IF($BH850="C", IF($BI850="Y", 0, IF($AF850="N/A", V850, AI850)), AO850))</f>
        <v>N/A</v>
      </c>
      <c r="CE850" s="15" t="str">
        <f>IF(OR($BH850="T", $BH850="R"), 0, IF($BH850="C", IF($BI850="Y", 0, IF($AF850="N/A", W850, AJ850)), AP850))</f>
        <v>N/A</v>
      </c>
      <c r="CF850" s="15" t="str">
        <f>IF(OR($BH850="T", $BH850="R"), 0, IF($BH850="C", IF($BI850="Y", 0, IF($AF850="N/A", X850, AK850)), AQ850))</f>
        <v>N/A</v>
      </c>
      <c r="CG850" t="str">
        <f>IF(AC850="N/A", "S:"&amp;L850&amp;" G:"&amp;M850&amp;" GR:"&amp;Q850, IF(AC850=0, "S:"&amp;L850&amp;" G:"&amp;M850&amp;" GR:"&amp;Q850, "S:"&amp;L850&amp;"/"&amp;AD850&amp;" G:"&amp;AE850&amp;" GR:"&amp;AF850))</f>
        <v>S:5 G:2 GR:2</v>
      </c>
    </row>
    <row r="851" spans="1:85" x14ac:dyDescent="0.25">
      <c r="A851" s="14">
        <v>4839</v>
      </c>
      <c r="B851" s="15" t="s">
        <v>554</v>
      </c>
      <c r="C851" s="15" t="s">
        <v>69</v>
      </c>
      <c r="D851" s="15" t="s">
        <v>56</v>
      </c>
      <c r="E851" s="15">
        <f>VLOOKUP(B851, 'Rookie Year'!$A$2:$B$55679,2,FALSE)</f>
        <v>2019</v>
      </c>
      <c r="F851" s="15">
        <v>2022</v>
      </c>
      <c r="G851" s="15" t="s">
        <v>42</v>
      </c>
      <c r="H851" s="15" t="s">
        <v>1928</v>
      </c>
      <c r="I851" s="16">
        <v>1</v>
      </c>
      <c r="J851" s="15">
        <v>3</v>
      </c>
      <c r="K851" s="17">
        <f>IF(AND(G851&lt;&gt;"N",R851="N/A"), IF(I851&lt;4, 0, 0.25),IF(I851=1, IF(J851=1,0.25, 0.25), IF(I851&lt;13, 0.25, IF(I851&lt;26, 0.4, IF(I851&lt;51, 0.6, 0.75)))))</f>
        <v>0.25</v>
      </c>
      <c r="L851" s="16">
        <f>I851-M851</f>
        <v>0</v>
      </c>
      <c r="M851" s="16">
        <f>ROUNDUP(I851*K851,0)</f>
        <v>1</v>
      </c>
      <c r="N851" s="16">
        <f>M851*J851</f>
        <v>3</v>
      </c>
      <c r="O851" s="16">
        <v>2</v>
      </c>
      <c r="P851" s="16">
        <v>0</v>
      </c>
      <c r="Q851" s="16">
        <f>N851-O851-P851</f>
        <v>1</v>
      </c>
      <c r="R851" s="15" t="s">
        <v>75</v>
      </c>
      <c r="S851" s="15">
        <f>IF(R851="N/A", J851-($B$1-F851), J851-($B$1-R851))</f>
        <v>1</v>
      </c>
      <c r="T851" s="16">
        <v>1</v>
      </c>
      <c r="U851" s="16" t="str">
        <f>IF($S851&lt;2, "N/A", $M851)</f>
        <v>N/A</v>
      </c>
      <c r="V851" s="16" t="str">
        <f>IF($S851&lt;3, "N/A", $M851)</f>
        <v>N/A</v>
      </c>
      <c r="W851" s="16" t="str">
        <f>IF($S851&lt;4, "N/A", $M851)</f>
        <v>N/A</v>
      </c>
      <c r="X851" s="16" t="str">
        <f>IF($S851&lt;5, "N/A", $M851)</f>
        <v>N/A</v>
      </c>
      <c r="Y851" s="15" t="str">
        <f>IF(SUM(T851:X851)&lt;&gt;Q851, "CHECK", "OK")</f>
        <v>OK</v>
      </c>
      <c r="Z851" s="15" t="str">
        <f>IF(F851=$B$1, "No", IF(S851=1, "Yes", "No"))</f>
        <v>Yes</v>
      </c>
      <c r="AA851" s="18">
        <f>IF(C851="DM", "N/A", IF(Z851="No","N/A",VLOOKUP(B851,'Extension List'!$A$3:$R$1972,18,FALSE)))</f>
        <v>20</v>
      </c>
      <c r="AB851" s="15">
        <f>IF(C851="DM", "N/A", IF(Z851="No","N/A",VLOOKUP(B851,'Extension List'!$A$3:$T$1972,20,FALSE)))</f>
        <v>4</v>
      </c>
      <c r="AC851" s="15">
        <f>IF(AA851="N/A", "N/A", 0)</f>
        <v>0</v>
      </c>
      <c r="AD851" s="16" t="str">
        <f>IF(AE851="N/A", "N/A", AA851-AE851)</f>
        <v>N/A</v>
      </c>
      <c r="AE851" s="16" t="str">
        <f>IF(AA851="N/A", "N/A", IF(AC851&gt;0, IF(AA851&lt;13, ROUNDUP(0.25*AA851,0), IF(AA851&lt;26, ROUNDUP(0.4*AA851,0), IF(AA851&lt;51, ROUNDUP(0.6*AA851,0), ROUNDUP(0.75*AA851,0)))), "N/A"))</f>
        <v>N/A</v>
      </c>
      <c r="AF851" s="16" t="str">
        <f>IF(AD851="N/A","N/A", (AE851*AC851)+Q851)</f>
        <v>N/A</v>
      </c>
      <c r="AG851" s="16" t="str">
        <f>IF($AF851="N/A", "N/A", "TBC")</f>
        <v>N/A</v>
      </c>
      <c r="AH851" s="16" t="str">
        <f>IF($AF851="N/A", "N/A", "TBC")</f>
        <v>N/A</v>
      </c>
      <c r="AI851" s="16" t="str">
        <f>IF($AF851="N/A","N/A",IF(AC851&gt;1,"TBC","N/A"))</f>
        <v>N/A</v>
      </c>
      <c r="AJ851" s="16" t="str">
        <f>IF($AF851="N/A","N/A",IF(AC851&gt;2,"TBC","N/A"))</f>
        <v>N/A</v>
      </c>
      <c r="AK851" s="16" t="str">
        <f>IF($AF851="N/A","N/A",IF(AC851&gt;3,"TBC","N/A"))</f>
        <v>N/A</v>
      </c>
      <c r="AL851" s="16" t="str">
        <f>IF(AC851="N/A","N/A",IF(AC851&gt;0,IF(SUM(AG851:AK851)&lt;&gt;AF851,"CHECK","OK"),"N/A"))</f>
        <v>N/A</v>
      </c>
      <c r="AM851" s="16">
        <f>IF(AD851="N/A", L851+T851, L851+AG851)</f>
        <v>1</v>
      </c>
      <c r="AN851" s="16" t="str">
        <f>IF(AD851="N/A", IF(U851="N/A", "N/A", L851+U851), AD851+AH851)</f>
        <v>N/A</v>
      </c>
      <c r="AO851" s="16" t="str">
        <f>IF(AD851="N/A", IF(V851="N/A", "N/A", L851+V851), IF(AI851="N/A", "N/A", AD851+AI851))</f>
        <v>N/A</v>
      </c>
      <c r="AP851" s="16" t="str">
        <f>IF(AD851="N/A", IF(W851="N/A", "N/A", L851+W851), IF(AJ851="N/A", "N/A", AD851+AJ851))</f>
        <v>N/A</v>
      </c>
      <c r="AQ851" s="16" t="str">
        <f>IF(AD851="N/A", IF(X851="N/A", "N/A", L851+X851), IF(AK851="N/A", "N/A", AD851+AK851))</f>
        <v>N/A</v>
      </c>
      <c r="AR851" s="15" t="s">
        <v>40</v>
      </c>
      <c r="AS851" s="15" t="s">
        <v>40</v>
      </c>
      <c r="AT851" s="15" t="s">
        <v>40</v>
      </c>
      <c r="AU851" s="15" t="s">
        <v>40</v>
      </c>
      <c r="AV851" s="15" t="s">
        <v>40</v>
      </c>
      <c r="AW851" s="15" t="s">
        <v>40</v>
      </c>
      <c r="AX851" s="15" t="s">
        <v>40</v>
      </c>
      <c r="AY851" s="15" t="s">
        <v>40</v>
      </c>
      <c r="AZ851" s="15" t="s">
        <v>40</v>
      </c>
      <c r="BA851" s="15" t="s">
        <v>40</v>
      </c>
      <c r="BB851" s="15" t="s">
        <v>40</v>
      </c>
      <c r="BC851" s="15" t="s">
        <v>40</v>
      </c>
      <c r="BD851" s="15" t="s">
        <v>40</v>
      </c>
      <c r="BE851" s="15" t="s">
        <v>40</v>
      </c>
      <c r="BF851" s="15" t="s">
        <v>40</v>
      </c>
      <c r="BG851" s="15" t="s">
        <v>40</v>
      </c>
      <c r="BH851" s="15" t="s">
        <v>40</v>
      </c>
      <c r="BI851" s="15"/>
      <c r="BJ851" s="16">
        <f>IF(AR851="R", $CA851, IF(OR(AR851="P", AR851="T", AR851="N"), 0, IF($C851="DM", $T851, IF(OR(AR851="Y", AR851="IR"),$AM851,IF(AR851="C", IF($BI851="Y", IF($AF851="N/A", $Q851, $AF851), IF($AG851="N/A", $T851,$AG851)))))))</f>
        <v>1</v>
      </c>
      <c r="BK851" s="16">
        <f>IF(AS851="R", $CA851, IF(OR(AS851="P", AS851="T", AS851="N"), 0, IF($C851="DM", $T851, IF(OR(AS851="Y", AS851="IR"),$AM851,IF(AS851="C", IF($BI851="Y", IF($AF851="N/A", $Q851, $AF851), IF($AG851="N/A", $T851,$AG851)))))))</f>
        <v>1</v>
      </c>
      <c r="BL851" s="16">
        <f>IF(AT851="R", $CA851, IF(OR(AT851="P", AT851="T", AT851="N"), 0, IF($C851="DM", $T851, IF(OR(AT851="Y", AT851="IR"),$AM851,IF(AT851="C", IF($BI851="Y", IF($AF851="N/A", $Q851, $AF851), IF($AG851="N/A", $T851,$AG851)))))))</f>
        <v>1</v>
      </c>
      <c r="BM851" s="16">
        <f>IF(AU851="R", $CA851, IF(OR(AU851="P", AU851="T", AU851="N"), 0, IF($C851="DM", $T851, IF(OR(AU851="Y", AU851="IR"),$AM851,IF(AU851="C", IF($BI851="Y", IF($AF851="N/A", $Q851, $AF851), IF($AG851="N/A", $T851,$AG851)))))))</f>
        <v>1</v>
      </c>
      <c r="BN851" s="16">
        <f>IF(AV851="R", $CA851, IF(OR(AV851="P", AV851="T", AV851="N"), 0, IF($C851="DM", $T851, IF(OR(AV851="Y", AV851="IR"),$AM851,IF(AV851="C", IF($BI851="Y", IF($AF851="N/A", $Q851, $AF851), IF($AG851="N/A", $T851,$AG851)))))))</f>
        <v>1</v>
      </c>
      <c r="BO851" s="16">
        <f>IF(AW851="R", $CA851, IF(OR(AW851="P", AW851="T", AW851="N"), 0, IF($C851="DM", $T851, IF(OR(AW851="Y", AW851="IR"),$AM851,IF(AW851="C", IF($BI851="Y", IF($AF851="N/A", $Q851, $AF851), IF($AG851="N/A", $T851,$AG851)))))))</f>
        <v>1</v>
      </c>
      <c r="BP851" s="16">
        <f>IF(AX851="R", $CA851, IF(OR(AX851="P", AX851="T", AX851="N"), 0, IF($C851="DM", $T851, IF(OR(AX851="Y", AX851="IR"),$AM851,IF(AX851="C", IF($BI851="Y", IF($AF851="N/A", $Q851, $AF851), IF($AG851="N/A", $T851,$AG851)))))))</f>
        <v>1</v>
      </c>
      <c r="BQ851" s="16">
        <f>IF(AY851="R", $CA851, IF(OR(AY851="P", AY851="T", AY851="N"), 0, IF($C851="DM", $T851, IF(OR(AY851="Y", AY851="IR"),$AM851,IF(AY851="C", IF($BI851="Y", IF($AF851="N/A", $Q851, $AF851), IF($AG851="N/A", $T851,$AG851)))))))</f>
        <v>1</v>
      </c>
      <c r="BR851" s="16">
        <f>IF(AZ851="R", $CA851, IF(OR(AZ851="P", AZ851="T", AZ851="N"), 0, IF($C851="DM", $T851, IF(OR(AZ851="Y", AZ851="IR"),$AM851,IF(AZ851="C", IF($BI851="Y", IF($AF851="N/A", $Q851, $AF851), IF($AG851="N/A", $T851,$AG851)))))))</f>
        <v>1</v>
      </c>
      <c r="BS851" s="16">
        <f>IF(BA851="R", $CA851, IF(OR(BA851="P", BA851="T", BA851="N"), 0, IF($C851="DM", $T851, IF(OR(BA851="Y", BA851="IR"),$AM851,IF(BA851="C", IF($BI851="Y", IF($AF851="N/A", $Q851, $AF851), IF($AG851="N/A", $T851,$AG851)))))))</f>
        <v>1</v>
      </c>
      <c r="BT851" s="16">
        <f>IF(BB851="R", $CA851, IF(OR(BB851="P", BB851="T", BB851="N"), 0, IF($C851="DM", $T851, IF(OR(BB851="Y", BB851="IR"),$AM851,IF(BB851="C", IF($BI851="Y", IF($BA851="C", IF($AF851="N/A", $Q851, $AF851), IF($AF851="N/A", $T851, $AM851)), IF($AG851="N/A", $T851,$AG851)))))))</f>
        <v>1</v>
      </c>
      <c r="BU851" s="16">
        <f>IF(BC851="R", $CA851, IF(OR(BC851="P", BC851="T", BC851="N"), 0, IF($C851="DM", $T851, IF(OR(BC851="Y", BC851="IR"),$AM851,IF(BC851="C", IF($BI851="Y", IF($BA851="C", IF($AF851="N/A", $Q851, $AF851), IF($AF851="N/A", $T851, $AM851)), IF($AG851="N/A", $T851,$AG851)))))))</f>
        <v>1</v>
      </c>
      <c r="BV851" s="16">
        <f>IF(BD851="R", $CA851, IF(OR(BD851="P", BD851="T", BD851="N"), 0, IF($C851="DM", $T851, IF(OR(BD851="Y", BD851="IR"),$AM851,IF(BD851="C", IF($BI851="Y", IF($BA851="C", IF($AF851="N/A", $Q851, $AF851), IF($AF851="N/A", $T851, $AM851)), IF($AG851="N/A", $T851,$AG851)))))))</f>
        <v>1</v>
      </c>
      <c r="BW851" s="16">
        <f>IF(BE851="R", $CA851, IF(OR(BE851="P", BE851="T", BE851="N"), 0, IF($C851="DM", $T851, IF(OR(BE851="Y", BE851="IR"),$AM851,IF(BE851="C", IF($BI851="Y", IF($BA851="C", IF($AF851="N/A", $Q851, $AF851), IF($AF851="N/A", $T851, $AM851)), IF($AG851="N/A", $T851,$AG851)))))))</f>
        <v>1</v>
      </c>
      <c r="BX851" s="16">
        <f>IF(BF851="R", $CA851, IF(OR(BF851="P", BF851="T", BF851="N"), 0, IF($C851="DM", $T851, IF(OR(BF851="Y", BF851="IR"),$AM851,IF(BF851="C", IF($BI851="Y", IF($BA851="C", IF($AF851="N/A", $Q851, $AF851), IF($AF851="N/A", $T851, $AM851)), IF($AG851="N/A", $T851,$AG851)))))))</f>
        <v>1</v>
      </c>
      <c r="BY851" s="16">
        <f>IF(BG851="R", $CA851, IF(OR(BG851="P", BG851="T", BG851="N"), 0, IF($C851="DM", $T851, IF(OR(BG851="Y", BG851="IR"),$AM851,IF(BG851="C", IF($BI851="Y", IF($BA851="C", IF($AF851="N/A", $Q851, $AF851), IF($AF851="N/A", $T851, $AM851)), IF($AG851="N/A", $T851,$AG851)))))))</f>
        <v>1</v>
      </c>
      <c r="BZ851" s="16">
        <f>IF(BH851="R", $CA851, IF(OR(BH851="P", BH851="T", BH851="N"), 0, IF($C851="DM", $T851, IF(OR(BH851="Y", BH851="IR"),$AM851,IF(BH851="C", IF($BI851="Y", IF($BA851="C", IF($AF851="N/A", $Q851, $AF851), IF($AF851="N/A", $T851, $AM851)), IF($AG851="N/A", $T851,$AG851)))))))</f>
        <v>1</v>
      </c>
      <c r="CA851" s="15" t="s">
        <v>75</v>
      </c>
      <c r="CB851" s="16">
        <f>BZ851</f>
        <v>1</v>
      </c>
      <c r="CC851" s="15" t="str">
        <f>IF(OR($BH851="T", $BH851="R"), 0, IF($BH851="C", IF($BI851="Y", IF($BA851="C", 0, IF(AF851="N/A", Q851-T851, AF851-AG851)), IF($AF851="N/A", U851, AH851)), AN851))</f>
        <v>N/A</v>
      </c>
      <c r="CD851" s="15" t="str">
        <f>IF(OR($BH851="T", $BH851="R"), 0, IF($BH851="C", IF($BI851="Y", 0, IF($AF851="N/A", V851, AI851)), AO851))</f>
        <v>N/A</v>
      </c>
      <c r="CE851" s="15" t="str">
        <f>IF(OR($BH851="T", $BH851="R"), 0, IF($BH851="C", IF($BI851="Y", 0, IF($AF851="N/A", W851, AJ851)), AP851))</f>
        <v>N/A</v>
      </c>
      <c r="CF851" s="15" t="str">
        <f>IF(OR($BH851="T", $BH851="R"), 0, IF($BH851="C", IF($BI851="Y", 0, IF($AF851="N/A", X851, AK851)), AQ851))</f>
        <v>N/A</v>
      </c>
      <c r="CG851" t="str">
        <f>IF(AC851="N/A", "S:"&amp;L851&amp;" G:"&amp;M851&amp;" GR:"&amp;Q851, IF(AC851=0, "S:"&amp;L851&amp;" G:"&amp;M851&amp;" GR:"&amp;Q851, "S:"&amp;L851&amp;"/"&amp;AD851&amp;" G:"&amp;AE851&amp;" GR:"&amp;AF851))</f>
        <v>S:0 G:1 GR:1</v>
      </c>
    </row>
    <row r="852" spans="1:85" x14ac:dyDescent="0.25">
      <c r="A852" s="14">
        <v>5695</v>
      </c>
      <c r="B852" s="15" t="s">
        <v>3044</v>
      </c>
      <c r="C852" s="15" t="s">
        <v>69</v>
      </c>
      <c r="D852" s="15" t="s">
        <v>56</v>
      </c>
      <c r="E852" s="15">
        <f>VLOOKUP(B852, 'Rookie Year'!$A$2:$B$55679,2,FALSE)</f>
        <v>2024</v>
      </c>
      <c r="F852" s="15">
        <v>2024</v>
      </c>
      <c r="G852" s="15" t="s">
        <v>40</v>
      </c>
      <c r="H852" s="15" t="s">
        <v>2237</v>
      </c>
      <c r="I852" s="16">
        <v>1</v>
      </c>
      <c r="J852" s="15">
        <v>3</v>
      </c>
      <c r="K852" s="17">
        <f>IF(AND(G852&lt;&gt;"N",R852="N/A"), IF(I852&lt;4, 0, 0.25),IF(I852=1, IF(J852=1,0.25, 0.25), IF(I852&lt;13, 0.25, IF(I852&lt;26, 0.4, IF(I852&lt;51, 0.6, 0.75)))))</f>
        <v>0</v>
      </c>
      <c r="L852" s="16">
        <f>I852-M852</f>
        <v>1</v>
      </c>
      <c r="M852" s="16">
        <f>ROUNDUP(I852*K852,0)</f>
        <v>0</v>
      </c>
      <c r="N852" s="16">
        <f>M852*J852</f>
        <v>0</v>
      </c>
      <c r="O852" s="16">
        <v>0</v>
      </c>
      <c r="P852" s="16">
        <v>0</v>
      </c>
      <c r="Q852" s="16">
        <f>N852-O852-P852</f>
        <v>0</v>
      </c>
      <c r="R852" s="15" t="s">
        <v>75</v>
      </c>
      <c r="S852" s="15">
        <f>IF(R852="N/A", J852-($B$1-F852), J852-($B$1-R852))</f>
        <v>3</v>
      </c>
      <c r="T852" s="16">
        <f>IF($S852&lt;1, "N/A", $M852)</f>
        <v>0</v>
      </c>
      <c r="U852" s="16">
        <f>IF($S852&lt;2, "N/A", $M852)</f>
        <v>0</v>
      </c>
      <c r="V852" s="16">
        <f>IF($S852&lt;3, "N/A", $M852)</f>
        <v>0</v>
      </c>
      <c r="W852" s="16" t="str">
        <f>IF($S852&lt;4, "N/A", $M852)</f>
        <v>N/A</v>
      </c>
      <c r="X852" s="16" t="str">
        <f>IF($S852&lt;5, "N/A", $M852)</f>
        <v>N/A</v>
      </c>
      <c r="Y852" s="15" t="str">
        <f>IF(SUM(T852:X852)&lt;&gt;Q852, "CHECK", "OK")</f>
        <v>OK</v>
      </c>
      <c r="Z852" s="15" t="str">
        <f>IF(F852=$B$1, "No", IF(S852=1, "Yes", "No"))</f>
        <v>No</v>
      </c>
      <c r="AA852" s="18" t="str">
        <f>IF(C852="DM", "N/A", IF(Z852="No","N/A",VLOOKUP(B852,'Extension List'!$A$3:$R$1972,18,FALSE)))</f>
        <v>N/A</v>
      </c>
      <c r="AB852" s="15" t="str">
        <f>IF(C852="DM", "N/A", IF(Z852="No","N/A",VLOOKUP(B852,'Extension List'!$A$3:$T$1972,20,FALSE)))</f>
        <v>N/A</v>
      </c>
      <c r="AC852" s="15" t="str">
        <f>IF(AA852="N/A", "N/A", 0)</f>
        <v>N/A</v>
      </c>
      <c r="AD852" s="16" t="str">
        <f>IF(AE852="N/A", "N/A", AA852-AE852)</f>
        <v>N/A</v>
      </c>
      <c r="AE852" s="16" t="str">
        <f>IF(AA852="N/A", "N/A", IF(AC852&gt;0, IF(AA852&lt;13, ROUNDUP(0.25*AA852,0), IF(AA852&lt;26, ROUNDUP(0.4*AA852,0), IF(AA852&lt;51, ROUNDUP(0.6*AA852,0), ROUNDUP(0.75*AA852,0)))), "N/A"))</f>
        <v>N/A</v>
      </c>
      <c r="AF852" s="16" t="str">
        <f>IF(AD852="N/A","N/A", (AE852*AC852)+Q852)</f>
        <v>N/A</v>
      </c>
      <c r="AG852" s="16" t="str">
        <f>IF($AF852="N/A", "N/A", "TBC")</f>
        <v>N/A</v>
      </c>
      <c r="AH852" s="16" t="str">
        <f>IF($AF852="N/A", "N/A", "TBC")</f>
        <v>N/A</v>
      </c>
      <c r="AI852" s="16" t="str">
        <f>IF($AF852="N/A","N/A",IF(AC852&gt;1,"TBC","N/A"))</f>
        <v>N/A</v>
      </c>
      <c r="AJ852" s="16" t="str">
        <f>IF($AF852="N/A","N/A",IF(AC852&gt;2,"TBC","N/A"))</f>
        <v>N/A</v>
      </c>
      <c r="AK852" s="16" t="str">
        <f>IF($AF852="N/A","N/A",IF(AC852&gt;3,"TBC","N/A"))</f>
        <v>N/A</v>
      </c>
      <c r="AL852" s="16" t="str">
        <f>IF(AC852="N/A","N/A",IF(AC852&gt;0,IF(SUM(AG852:AK852)&lt;&gt;AF852,"CHECK","OK"),"N/A"))</f>
        <v>N/A</v>
      </c>
      <c r="AM852" s="16">
        <f>IF(AD852="N/A", L852+T852, L852+AG852)</f>
        <v>1</v>
      </c>
      <c r="AN852" s="16">
        <f>IF(AD852="N/A", IF(U852="N/A", "N/A", L852+U852), AD852+AH852)</f>
        <v>1</v>
      </c>
      <c r="AO852" s="16">
        <f>IF(AD852="N/A", IF(V852="N/A", "N/A", L852+V852), IF(AI852="N/A", "N/A", AD852+AI852))</f>
        <v>1</v>
      </c>
      <c r="AP852" s="16" t="str">
        <f>IF(AD852="N/A", IF(W852="N/A", "N/A", L852+W852), IF(AJ852="N/A", "N/A", AD852+AJ852))</f>
        <v>N/A</v>
      </c>
      <c r="AQ852" s="16" t="str">
        <f>IF(AD852="N/A", IF(X852="N/A", "N/A", L852+X852), IF(AK852="N/A", "N/A", AD852+AK852))</f>
        <v>N/A</v>
      </c>
      <c r="AR852" s="15" t="s">
        <v>66</v>
      </c>
      <c r="AS852" s="15" t="s">
        <v>66</v>
      </c>
      <c r="AT852" s="15" t="s">
        <v>66</v>
      </c>
      <c r="AU852" s="15" t="s">
        <v>66</v>
      </c>
      <c r="AV852" s="15" t="s">
        <v>66</v>
      </c>
      <c r="AW852" s="15" t="s">
        <v>66</v>
      </c>
      <c r="AX852" s="15" t="s">
        <v>66</v>
      </c>
      <c r="AY852" s="15" t="s">
        <v>66</v>
      </c>
      <c r="AZ852" s="15" t="s">
        <v>66</v>
      </c>
      <c r="BA852" s="15" t="s">
        <v>66</v>
      </c>
      <c r="BB852" s="15" t="s">
        <v>66</v>
      </c>
      <c r="BC852" s="15" t="s">
        <v>66</v>
      </c>
      <c r="BD852" s="15" t="s">
        <v>66</v>
      </c>
      <c r="BE852" s="15" t="s">
        <v>66</v>
      </c>
      <c r="BF852" s="15" t="s">
        <v>66</v>
      </c>
      <c r="BG852" s="15" t="s">
        <v>66</v>
      </c>
      <c r="BH852" s="15" t="s">
        <v>66</v>
      </c>
      <c r="BJ852" s="16">
        <f>IF(AR852="R", $CA852, IF(OR(AR852="P", AR852="T", AR852="N"), 0, IF($C852="DM", $T852, IF(OR(AR852="Y", AR852="IR"),$AM852,IF(AR852="C", IF($BI852="Y", IF($AF852="N/A", $Q852, $AF852), IF($AG852="N/A", $T852,$AG852)))))))</f>
        <v>0</v>
      </c>
      <c r="BK852" s="16">
        <f>IF(AS852="R", $CA852, IF(OR(AS852="P", AS852="T", AS852="N"), 0, IF($C852="DM", $T852, IF(OR(AS852="Y", AS852="IR"),$AM852,IF(AS852="C", IF($BI852="Y", IF($AF852="N/A", $Q852, $AF852), IF($AG852="N/A", $T852,$AG852)))))))</f>
        <v>0</v>
      </c>
      <c r="BL852" s="16">
        <f>IF(AT852="R", $CA852, IF(OR(AT852="P", AT852="T", AT852="N"), 0, IF($C852="DM", $T852, IF(OR(AT852="Y", AT852="IR"),$AM852,IF(AT852="C", IF($BI852="Y", IF($AF852="N/A", $Q852, $AF852), IF($AG852="N/A", $T852,$AG852)))))))</f>
        <v>0</v>
      </c>
      <c r="BM852" s="16">
        <f>IF(AU852="R", $CA852, IF(OR(AU852="P", AU852="T", AU852="N"), 0, IF($C852="DM", $T852, IF(OR(AU852="Y", AU852="IR"),$AM852,IF(AU852="C", IF($BI852="Y", IF($AF852="N/A", $Q852, $AF852), IF($AG852="N/A", $T852,$AG852)))))))</f>
        <v>0</v>
      </c>
      <c r="BN852" s="16">
        <f>IF(AV852="R", $CA852, IF(OR(AV852="P", AV852="T", AV852="N"), 0, IF($C852="DM", $T852, IF(OR(AV852="Y", AV852="IR"),$AM852,IF(AV852="C", IF($BI852="Y", IF($AF852="N/A", $Q852, $AF852), IF($AG852="N/A", $T852,$AG852)))))))</f>
        <v>0</v>
      </c>
      <c r="BO852" s="16">
        <f>IF(AW852="R", $CA852, IF(OR(AW852="P", AW852="T", AW852="N"), 0, IF($C852="DM", $T852, IF(OR(AW852="Y", AW852="IR"),$AM852,IF(AW852="C", IF($BI852="Y", IF($AF852="N/A", $Q852, $AF852), IF($AG852="N/A", $T852,$AG852)))))))</f>
        <v>0</v>
      </c>
      <c r="BP852" s="16">
        <f>IF(AX852="R", $CA852, IF(OR(AX852="P", AX852="T", AX852="N"), 0, IF($C852="DM", $T852, IF(OR(AX852="Y", AX852="IR"),$AM852,IF(AX852="C", IF($BI852="Y", IF($AF852="N/A", $Q852, $AF852), IF($AG852="N/A", $T852,$AG852)))))))</f>
        <v>0</v>
      </c>
      <c r="BQ852" s="16">
        <f>IF(AY852="R", $CA852, IF(OR(AY852="P", AY852="T", AY852="N"), 0, IF($C852="DM", $T852, IF(OR(AY852="Y", AY852="IR"),$AM852,IF(AY852="C", IF($BI852="Y", IF($AF852="N/A", $Q852, $AF852), IF($AG852="N/A", $T852,$AG852)))))))</f>
        <v>0</v>
      </c>
      <c r="BR852" s="16">
        <f>IF(AZ852="R", $CA852, IF(OR(AZ852="P", AZ852="T", AZ852="N"), 0, IF($C852="DM", $T852, IF(OR(AZ852="Y", AZ852="IR"),$AM852,IF(AZ852="C", IF($BI852="Y", IF($AF852="N/A", $Q852, $AF852), IF($AG852="N/A", $T852,$AG852)))))))</f>
        <v>0</v>
      </c>
      <c r="BS852" s="16">
        <f>IF(BA852="R", $CA852, IF(OR(BA852="P", BA852="T", BA852="N"), 0, IF($C852="DM", $T852, IF(OR(BA852="Y", BA852="IR"),$AM852,IF(BA852="C", IF($BI852="Y", IF($AF852="N/A", $Q852, $AF852), IF($AG852="N/A", $T852,$AG852)))))))</f>
        <v>0</v>
      </c>
      <c r="BT852" s="16">
        <f>IF(BB852="R", $CA852, IF(OR(BB852="P", BB852="T", BB852="N"), 0, IF($C852="DM", $T852, IF(OR(BB852="Y", BB852="IR"),$AM852,IF(BB852="C", IF($BI852="Y", IF($BA852="C", IF($AF852="N/A", $Q852, $AF852), IF($AF852="N/A", $T852, $AM852)), IF($AG852="N/A", $T852,$AG852)))))))</f>
        <v>0</v>
      </c>
      <c r="BU852" s="16">
        <f>IF(BC852="R", $CA852, IF(OR(BC852="P", BC852="T", BC852="N"), 0, IF($C852="DM", $T852, IF(OR(BC852="Y", BC852="IR"),$AM852,IF(BC852="C", IF($BI852="Y", IF($BA852="C", IF($AF852="N/A", $Q852, $AF852), IF($AF852="N/A", $T852, $AM852)), IF($AG852="N/A", $T852,$AG852)))))))</f>
        <v>0</v>
      </c>
      <c r="BV852" s="16">
        <f>IF(BD852="R", $CA852, IF(OR(BD852="P", BD852="T", BD852="N"), 0, IF($C852="DM", $T852, IF(OR(BD852="Y", BD852="IR"),$AM852,IF(BD852="C", IF($BI852="Y", IF($BA852="C", IF($AF852="N/A", $Q852, $AF852), IF($AF852="N/A", $T852, $AM852)), IF($AG852="N/A", $T852,$AG852)))))))</f>
        <v>0</v>
      </c>
      <c r="BW852" s="16">
        <f>IF(BE852="R", $CA852, IF(OR(BE852="P", BE852="T", BE852="N"), 0, IF($C852="DM", $T852, IF(OR(BE852="Y", BE852="IR"),$AM852,IF(BE852="C", IF($BI852="Y", IF($BA852="C", IF($AF852="N/A", $Q852, $AF852), IF($AF852="N/A", $T852, $AM852)), IF($AG852="N/A", $T852,$AG852)))))))</f>
        <v>0</v>
      </c>
      <c r="BX852" s="16">
        <f>IF(BF852="R", $CA852, IF(OR(BF852="P", BF852="T", BF852="N"), 0, IF($C852="DM", $T852, IF(OR(BF852="Y", BF852="IR"),$AM852,IF(BF852="C", IF($BI852="Y", IF($BA852="C", IF($AF852="N/A", $Q852, $AF852), IF($AF852="N/A", $T852, $AM852)), IF($AG852="N/A", $T852,$AG852)))))))</f>
        <v>0</v>
      </c>
      <c r="BY852" s="16">
        <f>IF(BG852="R", $CA852, IF(OR(BG852="P", BG852="T", BG852="N"), 0, IF($C852="DM", $T852, IF(OR(BG852="Y", BG852="IR"),$AM852,IF(BG852="C", IF($BI852="Y", IF($BA852="C", IF($AF852="N/A", $Q852, $AF852), IF($AF852="N/A", $T852, $AM852)), IF($AG852="N/A", $T852,$AG852)))))))</f>
        <v>0</v>
      </c>
      <c r="BZ852" s="16">
        <f>IF(BH852="R", $CA852, IF(OR(BH852="P", BH852="T", BH852="N"), 0, IF($C852="DM", $T852, IF(OR(BH852="Y", BH852="IR"),$AM852,IF(BH852="C", IF($BI852="Y", IF($BA852="C", IF($AF852="N/A", $Q852, $AF852), IF($AF852="N/A", $T852, $AM852)), IF($AG852="N/A", $T852,$AG852)))))))</f>
        <v>0</v>
      </c>
      <c r="CA852" s="15" t="s">
        <v>75</v>
      </c>
      <c r="CB852" s="16">
        <f>BZ852</f>
        <v>0</v>
      </c>
      <c r="CC852" s="15">
        <f>IF(OR($BH852="T", $BH852="R"), 0, IF($BH852="C", IF($BI852="Y", IF($BA852="C", 0, IF(AF852="N/A", Q852-T852, AF852-AG852)), IF($AF852="N/A", U852, AH852)), AN852))</f>
        <v>1</v>
      </c>
      <c r="CD852" s="15">
        <f>IF(OR($BH852="T", $BH852="R"), 0, IF($BH852="C", IF($BI852="Y", 0, IF($AF852="N/A", V852, AI852)), AO852))</f>
        <v>1</v>
      </c>
      <c r="CE852" s="15" t="str">
        <f>IF(OR($BH852="T", $BH852="R"), 0, IF($BH852="C", IF($BI852="Y", 0, IF($AF852="N/A", W852, AJ852)), AP852))</f>
        <v>N/A</v>
      </c>
      <c r="CF852" s="15" t="str">
        <f>IF(OR($BH852="T", $BH852="R"), 0, IF($BH852="C", IF($BI852="Y", 0, IF($AF852="N/A", X852, AK852)), AQ852))</f>
        <v>N/A</v>
      </c>
      <c r="CG852" t="str">
        <f>IF(AC852="N/A", "S:"&amp;L852&amp;" G:"&amp;M852&amp;" GR:"&amp;Q852, IF(AC852=0, "S:"&amp;L852&amp;" G:"&amp;M852&amp;" GR:"&amp;Q852, "S:"&amp;L852&amp;"/"&amp;AD852&amp;" G:"&amp;AE852&amp;" GR:"&amp;AF852))</f>
        <v>S:1 G:0 GR:0</v>
      </c>
    </row>
    <row r="853" spans="1:85" x14ac:dyDescent="0.25">
      <c r="A853" s="14">
        <v>5104</v>
      </c>
      <c r="B853" s="15" t="s">
        <v>825</v>
      </c>
      <c r="C853" s="15" t="s">
        <v>69</v>
      </c>
      <c r="D853" s="15" t="s">
        <v>56</v>
      </c>
      <c r="E853" s="15">
        <f>VLOOKUP(B853, 'Rookie Year'!$A$2:$B$55679,2,FALSE)</f>
        <v>2019</v>
      </c>
      <c r="F853" s="15">
        <v>2023</v>
      </c>
      <c r="G853" s="15" t="s">
        <v>42</v>
      </c>
      <c r="H853" s="15" t="s">
        <v>1928</v>
      </c>
      <c r="I853" s="16">
        <v>2</v>
      </c>
      <c r="J853" s="15">
        <v>3</v>
      </c>
      <c r="K853" s="17">
        <f>IF(AND(G853&lt;&gt;"N",R853="N/A"), IF(I853&lt;4, 0, 0.25),IF(I853=1, IF(J853=1,0.25, 0.25), IF(I853&lt;13, 0.25, IF(I853&lt;26, 0.4, IF(I853&lt;51, 0.6, 0.75)))))</f>
        <v>0.25</v>
      </c>
      <c r="L853" s="16">
        <f>I853-M853</f>
        <v>1</v>
      </c>
      <c r="M853" s="16">
        <f>ROUNDUP(I853*K853,0)</f>
        <v>1</v>
      </c>
      <c r="N853" s="16">
        <f>M853*J853</f>
        <v>3</v>
      </c>
      <c r="O853" s="16">
        <v>3</v>
      </c>
      <c r="P853" s="16">
        <v>0</v>
      </c>
      <c r="Q853" s="16">
        <f>N853-O853-P853</f>
        <v>0</v>
      </c>
      <c r="R853" s="15" t="s">
        <v>75</v>
      </c>
      <c r="S853" s="15">
        <f>IF(R853="N/A", J853-($B$1-F853), J853-($B$1-R853))</f>
        <v>2</v>
      </c>
      <c r="T853" s="16">
        <v>0</v>
      </c>
      <c r="U853" s="16">
        <v>0</v>
      </c>
      <c r="V853" s="16" t="str">
        <f>IF($S853&lt;3, "N/A", $M853)</f>
        <v>N/A</v>
      </c>
      <c r="W853" s="16" t="str">
        <f>IF($S853&lt;4, "N/A", $M853)</f>
        <v>N/A</v>
      </c>
      <c r="X853" s="16" t="str">
        <f>IF($S853&lt;5, "N/A", $M853)</f>
        <v>N/A</v>
      </c>
      <c r="Y853" s="15" t="str">
        <f>IF(SUM(T853:X853)&lt;&gt;Q853, "CHECK", "OK")</f>
        <v>OK</v>
      </c>
      <c r="Z853" s="15" t="str">
        <f>IF(F853=$B$1, "No", IF(S853=1, "Yes", "No"))</f>
        <v>No</v>
      </c>
      <c r="AA853" s="18" t="str">
        <f>IF(C853="DM", "N/A", IF(Z853="No","N/A",VLOOKUP(B853,'Extension List'!$A$3:$R$1972,18,FALSE)))</f>
        <v>N/A</v>
      </c>
      <c r="AB853" s="15" t="str">
        <f>IF(C853="DM", "N/A", IF(Z853="No","N/A",VLOOKUP(B853,'Extension List'!$A$3:$T$1972,20,FALSE)))</f>
        <v>N/A</v>
      </c>
      <c r="AC853" s="15" t="str">
        <f>IF(AA853="N/A", "N/A", 0)</f>
        <v>N/A</v>
      </c>
      <c r="AD853" s="16" t="str">
        <f>IF(AE853="N/A", "N/A", AA853-AE853)</f>
        <v>N/A</v>
      </c>
      <c r="AE853" s="16" t="str">
        <f>IF(AA853="N/A", "N/A", IF(AC853&gt;0, IF(AA853&lt;13, ROUNDUP(0.25*AA853,0), IF(AA853&lt;26, ROUNDUP(0.4*AA853,0), IF(AA853&lt;51, ROUNDUP(0.6*AA853,0), ROUNDUP(0.75*AA853,0)))), "N/A"))</f>
        <v>N/A</v>
      </c>
      <c r="AF853" s="16" t="str">
        <f>IF(AD853="N/A","N/A", (AE853*AC853)+Q853)</f>
        <v>N/A</v>
      </c>
      <c r="AG853" s="16" t="str">
        <f>IF($AF853="N/A", "N/A", "TBC")</f>
        <v>N/A</v>
      </c>
      <c r="AH853" s="16" t="str">
        <f>IF($AF853="N/A", "N/A", "TBC")</f>
        <v>N/A</v>
      </c>
      <c r="AI853" s="16" t="str">
        <f>IF($AF853="N/A","N/A",IF(AC853&gt;1,"TBC","N/A"))</f>
        <v>N/A</v>
      </c>
      <c r="AJ853" s="16" t="str">
        <f>IF($AF853="N/A","N/A",IF(AC853&gt;2,"TBC","N/A"))</f>
        <v>N/A</v>
      </c>
      <c r="AK853" s="16" t="str">
        <f>IF($AF853="N/A","N/A",IF(AC853&gt;3,"TBC","N/A"))</f>
        <v>N/A</v>
      </c>
      <c r="AL853" s="16" t="str">
        <f>IF(AC853="N/A","N/A",IF(AC853&gt;0,IF(SUM(AG853:AK853)&lt;&gt;AF853,"CHECK","OK"),"N/A"))</f>
        <v>N/A</v>
      </c>
      <c r="AM853" s="16">
        <f>IF(AD853="N/A", L853+T853, L853+AG853)</f>
        <v>1</v>
      </c>
      <c r="AN853" s="16">
        <f>IF(AD853="N/A", IF(U853="N/A", "N/A", L853+U853), AD853+AH853)</f>
        <v>1</v>
      </c>
      <c r="AO853" s="16" t="str">
        <f>IF(AD853="N/A", IF(V853="N/A", "N/A", L853+V853), IF(AI853="N/A", "N/A", AD853+AI853))</f>
        <v>N/A</v>
      </c>
      <c r="AP853" s="16" t="str">
        <f>IF(AD853="N/A", IF(W853="N/A", "N/A", L853+W853), IF(AJ853="N/A", "N/A", AD853+AJ853))</f>
        <v>N/A</v>
      </c>
      <c r="AQ853" s="16" t="str">
        <f>IF(AD853="N/A", IF(X853="N/A", "N/A", L853+X853), IF(AK853="N/A", "N/A", AD853+AK853))</f>
        <v>N/A</v>
      </c>
      <c r="AR853" s="15" t="s">
        <v>44</v>
      </c>
      <c r="AS853" s="15" t="s">
        <v>44</v>
      </c>
      <c r="AT853" s="15" t="s">
        <v>44</v>
      </c>
      <c r="AU853" s="15" t="s">
        <v>44</v>
      </c>
      <c r="AV853" s="15" t="s">
        <v>44</v>
      </c>
      <c r="AW853" s="15" t="s">
        <v>44</v>
      </c>
      <c r="AX853" s="15" t="s">
        <v>44</v>
      </c>
      <c r="AY853" s="15" t="s">
        <v>44</v>
      </c>
      <c r="AZ853" s="15" t="s">
        <v>44</v>
      </c>
      <c r="BA853" s="15" t="s">
        <v>44</v>
      </c>
      <c r="BB853" s="15" t="s">
        <v>44</v>
      </c>
      <c r="BC853" s="15" t="s">
        <v>44</v>
      </c>
      <c r="BD853" s="15" t="s">
        <v>44</v>
      </c>
      <c r="BE853" s="15" t="s">
        <v>44</v>
      </c>
      <c r="BF853" s="15" t="s">
        <v>44</v>
      </c>
      <c r="BG853" s="15" t="s">
        <v>44</v>
      </c>
      <c r="BH853" s="15" t="s">
        <v>44</v>
      </c>
      <c r="BI853" s="15"/>
      <c r="BJ853" s="16">
        <f>IF(AR853="R", $CA853, IF(OR(AR853="P", AR853="T", AR853="N"), 0, IF($C853="DM", $T853, IF(OR(AR853="Y", AR853="IR"),$AM853,IF(AR853="C", IF($BI853="Y", IF($AF853="N/A", $Q853, $AF853), IF($AG853="N/A", $T853,$AG853)))))))</f>
        <v>0</v>
      </c>
      <c r="BK853" s="16">
        <f>IF(AS853="R", $CA853, IF(OR(AS853="P", AS853="T", AS853="N"), 0, IF($C853="DM", $T853, IF(OR(AS853="Y", AS853="IR"),$AM853,IF(AS853="C", IF($BI853="Y", IF($AF853="N/A", $Q853, $AF853), IF($AG853="N/A", $T853,$AG853)))))))</f>
        <v>0</v>
      </c>
      <c r="BL853" s="16">
        <f>IF(AT853="R", $CA853, IF(OR(AT853="P", AT853="T", AT853="N"), 0, IF($C853="DM", $T853, IF(OR(AT853="Y", AT853="IR"),$AM853,IF(AT853="C", IF($BI853="Y", IF($AF853="N/A", $Q853, $AF853), IF($AG853="N/A", $T853,$AG853)))))))</f>
        <v>0</v>
      </c>
      <c r="BM853" s="16">
        <f>IF(AU853="R", $CA853, IF(OR(AU853="P", AU853="T", AU853="N"), 0, IF($C853="DM", $T853, IF(OR(AU853="Y", AU853="IR"),$AM853,IF(AU853="C", IF($BI853="Y", IF($AF853="N/A", $Q853, $AF853), IF($AG853="N/A", $T853,$AG853)))))))</f>
        <v>0</v>
      </c>
      <c r="BN853" s="16">
        <f>IF(AV853="R", $CA853, IF(OR(AV853="P", AV853="T", AV853="N"), 0, IF($C853="DM", $T853, IF(OR(AV853="Y", AV853="IR"),$AM853,IF(AV853="C", IF($BI853="Y", IF($AF853="N/A", $Q853, $AF853), IF($AG853="N/A", $T853,$AG853)))))))</f>
        <v>0</v>
      </c>
      <c r="BO853" s="16">
        <f>IF(AW853="R", $CA853, IF(OR(AW853="P", AW853="T", AW853="N"), 0, IF($C853="DM", $T853, IF(OR(AW853="Y", AW853="IR"),$AM853,IF(AW853="C", IF($BI853="Y", IF($AF853="N/A", $Q853, $AF853), IF($AG853="N/A", $T853,$AG853)))))))</f>
        <v>0</v>
      </c>
      <c r="BP853" s="16">
        <f>IF(AX853="R", $CA853, IF(OR(AX853="P", AX853="T", AX853="N"), 0, IF($C853="DM", $T853, IF(OR(AX853="Y", AX853="IR"),$AM853,IF(AX853="C", IF($BI853="Y", IF($AF853="N/A", $Q853, $AF853), IF($AG853="N/A", $T853,$AG853)))))))</f>
        <v>0</v>
      </c>
      <c r="BQ853" s="16">
        <f>IF(AY853="R", $CA853, IF(OR(AY853="P", AY853="T", AY853="N"), 0, IF($C853="DM", $T853, IF(OR(AY853="Y", AY853="IR"),$AM853,IF(AY853="C", IF($BI853="Y", IF($AF853="N/A", $Q853, $AF853), IF($AG853="N/A", $T853,$AG853)))))))</f>
        <v>0</v>
      </c>
      <c r="BR853" s="16">
        <f>IF(AZ853="R", $CA853, IF(OR(AZ853="P", AZ853="T", AZ853="N"), 0, IF($C853="DM", $T853, IF(OR(AZ853="Y", AZ853="IR"),$AM853,IF(AZ853="C", IF($BI853="Y", IF($AF853="N/A", $Q853, $AF853), IF($AG853="N/A", $T853,$AG853)))))))</f>
        <v>0</v>
      </c>
      <c r="BS853" s="16">
        <f>IF(BA853="R", $CA853, IF(OR(BA853="P", BA853="T", BA853="N"), 0, IF($C853="DM", $T853, IF(OR(BA853="Y", BA853="IR"),$AM853,IF(BA853="C", IF($BI853="Y", IF($AF853="N/A", $Q853, $AF853), IF($AG853="N/A", $T853,$AG853)))))))</f>
        <v>0</v>
      </c>
      <c r="BT853" s="16">
        <f>IF(BB853="R", $CA853, IF(OR(BB853="P", BB853="T", BB853="N"), 0, IF($C853="DM", $T853, IF(OR(BB853="Y", BB853="IR"),$AM853,IF(BB853="C", IF($BI853="Y", IF($BA853="C", IF($AF853="N/A", $Q853, $AF853), IF($AF853="N/A", $T853, $AM853)), IF($AG853="N/A", $T853,$AG853)))))))</f>
        <v>0</v>
      </c>
      <c r="BU853" s="16">
        <f>IF(BC853="R", $CA853, IF(OR(BC853="P", BC853="T", BC853="N"), 0, IF($C853="DM", $T853, IF(OR(BC853="Y", BC853="IR"),$AM853,IF(BC853="C", IF($BI853="Y", IF($BA853="C", IF($AF853="N/A", $Q853, $AF853), IF($AF853="N/A", $T853, $AM853)), IF($AG853="N/A", $T853,$AG853)))))))</f>
        <v>0</v>
      </c>
      <c r="BV853" s="16">
        <f>IF(BD853="R", $CA853, IF(OR(BD853="P", BD853="T", BD853="N"), 0, IF($C853="DM", $T853, IF(OR(BD853="Y", BD853="IR"),$AM853,IF(BD853="C", IF($BI853="Y", IF($BA853="C", IF($AF853="N/A", $Q853, $AF853), IF($AF853="N/A", $T853, $AM853)), IF($AG853="N/A", $T853,$AG853)))))))</f>
        <v>0</v>
      </c>
      <c r="BW853" s="16">
        <f>IF(BE853="R", $CA853, IF(OR(BE853="P", BE853="T", BE853="N"), 0, IF($C853="DM", $T853, IF(OR(BE853="Y", BE853="IR"),$AM853,IF(BE853="C", IF($BI853="Y", IF($BA853="C", IF($AF853="N/A", $Q853, $AF853), IF($AF853="N/A", $T853, $AM853)), IF($AG853="N/A", $T853,$AG853)))))))</f>
        <v>0</v>
      </c>
      <c r="BX853" s="16">
        <f>IF(BF853="R", $CA853, IF(OR(BF853="P", BF853="T", BF853="N"), 0, IF($C853="DM", $T853, IF(OR(BF853="Y", BF853="IR"),$AM853,IF(BF853="C", IF($BI853="Y", IF($BA853="C", IF($AF853="N/A", $Q853, $AF853), IF($AF853="N/A", $T853, $AM853)), IF($AG853="N/A", $T853,$AG853)))))))</f>
        <v>0</v>
      </c>
      <c r="BY853" s="16">
        <f>IF(BG853="R", $CA853, IF(OR(BG853="P", BG853="T", BG853="N"), 0, IF($C853="DM", $T853, IF(OR(BG853="Y", BG853="IR"),$AM853,IF(BG853="C", IF($BI853="Y", IF($BA853="C", IF($AF853="N/A", $Q853, $AF853), IF($AF853="N/A", $T853, $AM853)), IF($AG853="N/A", $T853,$AG853)))))))</f>
        <v>0</v>
      </c>
      <c r="BZ853" s="16">
        <f>IF(BH853="R", $CA853, IF(OR(BH853="P", BH853="T", BH853="N"), 0, IF($C853="DM", $T853, IF(OR(BH853="Y", BH853="IR"),$AM853,IF(BH853="C", IF($BI853="Y", IF($BA853="C", IF($AF853="N/A", $Q853, $AF853), IF($AF853="N/A", $T853, $AM853)), IF($AG853="N/A", $T853,$AG853)))))))</f>
        <v>0</v>
      </c>
      <c r="CA853" s="15" t="s">
        <v>75</v>
      </c>
      <c r="CB853" s="16">
        <f>BZ853</f>
        <v>0</v>
      </c>
      <c r="CC853" s="15">
        <f>IF(OR($BH853="T", $BH853="R"), 0, IF($BH853="C", IF($BI853="Y", IF($BA853="C", 0, IF(AF853="N/A", Q853-T853, AF853-AG853)), IF($AF853="N/A", U853, AH853)), AN853))</f>
        <v>0</v>
      </c>
      <c r="CD853" s="15" t="str">
        <f>IF(OR($BH853="T", $BH853="R"), 0, IF($BH853="C", IF($BI853="Y", 0, IF($AF853="N/A", V853, AI853)), AO853))</f>
        <v>N/A</v>
      </c>
      <c r="CE853" s="15" t="str">
        <f>IF(OR($BH853="T", $BH853="R"), 0, IF($BH853="C", IF($BI853="Y", 0, IF($AF853="N/A", W853, AJ853)), AP853))</f>
        <v>N/A</v>
      </c>
      <c r="CF853" s="15" t="str">
        <f>IF(OR($BH853="T", $BH853="R"), 0, IF($BH853="C", IF($BI853="Y", 0, IF($AF853="N/A", X853, AK853)), AQ853))</f>
        <v>N/A</v>
      </c>
      <c r="CG853" t="str">
        <f>IF(AC853="N/A", "S:"&amp;L853&amp;" G:"&amp;M853&amp;" GR:"&amp;Q853, IF(AC853=0, "S:"&amp;L853&amp;" G:"&amp;M853&amp;" GR:"&amp;Q853, "S:"&amp;L853&amp;"/"&amp;AD853&amp;" G:"&amp;AE853&amp;" GR:"&amp;AF853))</f>
        <v>S:1 G:1 GR:0</v>
      </c>
    </row>
    <row r="854" spans="1:85" x14ac:dyDescent="0.25">
      <c r="A854" s="14">
        <v>5816</v>
      </c>
      <c r="B854" s="15" t="s">
        <v>922</v>
      </c>
      <c r="C854" s="15" t="s">
        <v>69</v>
      </c>
      <c r="D854" s="15" t="s">
        <v>56</v>
      </c>
      <c r="E854" s="15">
        <f>VLOOKUP(B854, 'Rookie Year'!$A$2:$B$55679,2,FALSE)</f>
        <v>2018</v>
      </c>
      <c r="F854" s="15">
        <v>2024</v>
      </c>
      <c r="G854" s="15" t="s">
        <v>42</v>
      </c>
      <c r="H854" s="15">
        <v>8</v>
      </c>
      <c r="I854" s="16">
        <v>1</v>
      </c>
      <c r="J854" s="15">
        <v>1</v>
      </c>
      <c r="K854" s="17">
        <f>IF(AND(G854&lt;&gt;"N",R854="N/A"), IF(I854&lt;4, 0, 0.25),IF(I854=1, IF(J854=1,0.25, 0.25), IF(I854&lt;13, 0.25, IF(I854&lt;26, 0.4, IF(I854&lt;51, 0.6, 0.75)))))</f>
        <v>0.25</v>
      </c>
      <c r="L854" s="16">
        <f>I854-M854</f>
        <v>0</v>
      </c>
      <c r="M854" s="16">
        <f>ROUNDUP(I854*K854,0)</f>
        <v>1</v>
      </c>
      <c r="N854" s="16">
        <f>M854*J854</f>
        <v>1</v>
      </c>
      <c r="O854" s="16">
        <v>0</v>
      </c>
      <c r="P854" s="16">
        <v>0</v>
      </c>
      <c r="Q854" s="16">
        <f>N854-O854-P854</f>
        <v>1</v>
      </c>
      <c r="R854" s="15" t="s">
        <v>75</v>
      </c>
      <c r="S854" s="15">
        <f>IF(R854="N/A", J854-($B$1-F854), J854-($B$1-R854))</f>
        <v>1</v>
      </c>
      <c r="T854" s="16">
        <f>IF($S854&lt;1, "N/A", $M854)</f>
        <v>1</v>
      </c>
      <c r="U854" s="16" t="str">
        <f>IF($S854&lt;2, "N/A", $M854)</f>
        <v>N/A</v>
      </c>
      <c r="V854" s="16" t="str">
        <f>IF($S854&lt;3, "N/A", $M854)</f>
        <v>N/A</v>
      </c>
      <c r="W854" s="16" t="str">
        <f>IF($S854&lt;4, "N/A", $M854)</f>
        <v>N/A</v>
      </c>
      <c r="X854" s="16" t="str">
        <f>IF($S854&lt;5, "N/A", $M854)</f>
        <v>N/A</v>
      </c>
      <c r="Y854" s="15" t="str">
        <f>IF(SUM(T854:X854)&lt;&gt;Q854, "CHECK", "OK")</f>
        <v>OK</v>
      </c>
      <c r="Z854" s="15" t="str">
        <f>IF(F854=$B$1, "No", IF(S854=1, "Yes", "No"))</f>
        <v>No</v>
      </c>
      <c r="AA854" s="18" t="str">
        <f>IF(C854="DM", "N/A", IF(Z854="No","N/A",VLOOKUP(B854,'Extension List'!$A$3:$R$1972,18,FALSE)))</f>
        <v>N/A</v>
      </c>
      <c r="AB854" s="15" t="str">
        <f>IF(C854="DM", "N/A", IF(Z854="No","N/A",VLOOKUP(B854,'Extension List'!$A$3:$T$1972,20,FALSE)))</f>
        <v>N/A</v>
      </c>
      <c r="AC854" s="15" t="str">
        <f>IF(AA854="N/A", "N/A", 0)</f>
        <v>N/A</v>
      </c>
      <c r="AD854" s="16" t="str">
        <f>IF(AE854="N/A", "N/A", AA854-AE854)</f>
        <v>N/A</v>
      </c>
      <c r="AE854" s="16" t="str">
        <f>IF(AA854="N/A", "N/A", IF(AC854&gt;0, IF(AA854&lt;13, ROUNDUP(0.25*AA854,0), IF(AA854&lt;26, ROUNDUP(0.4*AA854,0), IF(AA854&lt;51, ROUNDUP(0.6*AA854,0), ROUNDUP(0.75*AA854,0)))), "N/A"))</f>
        <v>N/A</v>
      </c>
      <c r="AF854" s="16" t="str">
        <f>IF(AD854="N/A","N/A", (AE854*AC854)+Q854)</f>
        <v>N/A</v>
      </c>
      <c r="AG854" s="16" t="str">
        <f>IF($AF854="N/A", "N/A", "TBC")</f>
        <v>N/A</v>
      </c>
      <c r="AH854" s="16" t="str">
        <f>IF($AF854="N/A", "N/A", "TBC")</f>
        <v>N/A</v>
      </c>
      <c r="AI854" s="16" t="str">
        <f>IF($AF854="N/A","N/A",IF(AC854&gt;1,"TBC","N/A"))</f>
        <v>N/A</v>
      </c>
      <c r="AJ854" s="16" t="str">
        <f>IF($AF854="N/A","N/A",IF(AC854&gt;2,"TBC","N/A"))</f>
        <v>N/A</v>
      </c>
      <c r="AK854" s="16" t="str">
        <f>IF($AF854="N/A","N/A",IF(AC854&gt;3,"TBC","N/A"))</f>
        <v>N/A</v>
      </c>
      <c r="AL854" s="16" t="str">
        <f>IF(AC854="N/A","N/A",IF(AC854&gt;0,IF(SUM(AG854:AK854)&lt;&gt;AF854,"CHECK","OK"),"N/A"))</f>
        <v>N/A</v>
      </c>
      <c r="AM854" s="16">
        <f>IF(AD854="N/A", L854+T854, L854+AG854)</f>
        <v>1</v>
      </c>
      <c r="AN854" s="16" t="str">
        <f>IF(AD854="N/A", IF(U854="N/A", "N/A", L854+U854), AD854+AH854)</f>
        <v>N/A</v>
      </c>
      <c r="AO854" s="16" t="str">
        <f>IF(AD854="N/A", IF(V854="N/A", "N/A", L854+V854), IF(AI854="N/A", "N/A", AD854+AI854))</f>
        <v>N/A</v>
      </c>
      <c r="AP854" s="16" t="str">
        <f>IF(AD854="N/A", IF(W854="N/A", "N/A", L854+W854), IF(AJ854="N/A", "N/A", AD854+AJ854))</f>
        <v>N/A</v>
      </c>
      <c r="AQ854" s="16" t="str">
        <f>IF(AD854="N/A", IF(X854="N/A", "N/A", L854+X854), IF(AK854="N/A", "N/A", AD854+AK854))</f>
        <v>N/A</v>
      </c>
      <c r="AR854" s="15" t="s">
        <v>42</v>
      </c>
      <c r="AS854" s="15" t="s">
        <v>42</v>
      </c>
      <c r="AT854" s="15" t="s">
        <v>42</v>
      </c>
      <c r="AU854" s="15" t="s">
        <v>42</v>
      </c>
      <c r="AV854" s="15" t="s">
        <v>42</v>
      </c>
      <c r="AW854" s="15" t="s">
        <v>42</v>
      </c>
      <c r="AX854" s="15" t="s">
        <v>42</v>
      </c>
      <c r="AY854" s="15" t="s">
        <v>42</v>
      </c>
      <c r="AZ854" s="15" t="s">
        <v>40</v>
      </c>
      <c r="BA854" s="15" t="s">
        <v>40</v>
      </c>
      <c r="BB854" s="15" t="s">
        <v>40</v>
      </c>
      <c r="BC854" s="15" t="s">
        <v>40</v>
      </c>
      <c r="BD854" s="15" t="s">
        <v>40</v>
      </c>
      <c r="BE854" s="15" t="s">
        <v>40</v>
      </c>
      <c r="BF854" s="15" t="s">
        <v>40</v>
      </c>
      <c r="BG854" s="15" t="s">
        <v>40</v>
      </c>
      <c r="BH854" s="15" t="s">
        <v>40</v>
      </c>
      <c r="BJ854" s="16">
        <f>IF(AR854="R", $CA854, IF(OR(AR854="P", AR854="T", AR854="N"), 0, IF($C854="DM", $T854, IF(OR(AR854="Y", AR854="IR"),$AM854,IF(AR854="C", IF($BI854="Y", IF($AF854="N/A", $Q854, $AF854), IF($AG854="N/A", $T854,$AG854)))))))</f>
        <v>0</v>
      </c>
      <c r="BK854" s="16">
        <f>IF(AS854="R", $CA854, IF(OR(AS854="P", AS854="T", AS854="N"), 0, IF($C854="DM", $T854, IF(OR(AS854="Y", AS854="IR"),$AM854,IF(AS854="C", IF($BI854="Y", IF($AF854="N/A", $Q854, $AF854), IF($AG854="N/A", $T854,$AG854)))))))</f>
        <v>0</v>
      </c>
      <c r="BL854" s="16">
        <f>IF(AT854="R", $CA854, IF(OR(AT854="P", AT854="T", AT854="N"), 0, IF($C854="DM", $T854, IF(OR(AT854="Y", AT854="IR"),$AM854,IF(AT854="C", IF($BI854="Y", IF($AF854="N/A", $Q854, $AF854), IF($AG854="N/A", $T854,$AG854)))))))</f>
        <v>0</v>
      </c>
      <c r="BM854" s="16">
        <f>IF(AU854="R", $CA854, IF(OR(AU854="P", AU854="T", AU854="N"), 0, IF($C854="DM", $T854, IF(OR(AU854="Y", AU854="IR"),$AM854,IF(AU854="C", IF($BI854="Y", IF($AF854="N/A", $Q854, $AF854), IF($AG854="N/A", $T854,$AG854)))))))</f>
        <v>0</v>
      </c>
      <c r="BN854" s="16">
        <f>IF(AV854="R", $CA854, IF(OR(AV854="P", AV854="T", AV854="N"), 0, IF($C854="DM", $T854, IF(OR(AV854="Y", AV854="IR"),$AM854,IF(AV854="C", IF($BI854="Y", IF($AF854="N/A", $Q854, $AF854), IF($AG854="N/A", $T854,$AG854)))))))</f>
        <v>0</v>
      </c>
      <c r="BO854" s="16">
        <f>IF(AW854="R", $CA854, IF(OR(AW854="P", AW854="T", AW854="N"), 0, IF($C854="DM", $T854, IF(OR(AW854="Y", AW854="IR"),$AM854,IF(AW854="C", IF($BI854="Y", IF($AF854="N/A", $Q854, $AF854), IF($AG854="N/A", $T854,$AG854)))))))</f>
        <v>0</v>
      </c>
      <c r="BP854" s="16">
        <f>IF(AX854="R", $CA854, IF(OR(AX854="P", AX854="T", AX854="N"), 0, IF($C854="DM", $T854, IF(OR(AX854="Y", AX854="IR"),$AM854,IF(AX854="C", IF($BI854="Y", IF($AF854="N/A", $Q854, $AF854), IF($AG854="N/A", $T854,$AG854)))))))</f>
        <v>0</v>
      </c>
      <c r="BQ854" s="16">
        <f>IF(AY854="R", $CA854, IF(OR(AY854="P", AY854="T", AY854="N"), 0, IF($C854="DM", $T854, IF(OR(AY854="Y", AY854="IR"),$AM854,IF(AY854="C", IF($BI854="Y", IF($AF854="N/A", $Q854, $AF854), IF($AG854="N/A", $T854,$AG854)))))))</f>
        <v>0</v>
      </c>
      <c r="BR854" s="16">
        <f>IF(AZ854="R", $CA854, IF(OR(AZ854="P", AZ854="T", AZ854="N"), 0, IF($C854="DM", $T854, IF(OR(AZ854="Y", AZ854="IR"),$AM854,IF(AZ854="C", IF($BI854="Y", IF($AF854="N/A", $Q854, $AF854), IF($AG854="N/A", $T854,$AG854)))))))</f>
        <v>1</v>
      </c>
      <c r="BS854" s="16">
        <f>IF(BA854="R", $CA854, IF(OR(BA854="P", BA854="T", BA854="N"), 0, IF($C854="DM", $T854, IF(OR(BA854="Y", BA854="IR"),$AM854,IF(BA854="C", IF($BI854="Y", IF($AF854="N/A", $Q854, $AF854), IF($AG854="N/A", $T854,$AG854)))))))</f>
        <v>1</v>
      </c>
      <c r="BT854" s="16">
        <f>IF(BB854="R", $CA854, IF(OR(BB854="P", BB854="T", BB854="N"), 0, IF($C854="DM", $T854, IF(OR(BB854="Y", BB854="IR"),$AM854,IF(BB854="C", IF($BI854="Y", IF($BA854="C", IF($AF854="N/A", $Q854, $AF854), IF($AF854="N/A", $T854, $AM854)), IF($AG854="N/A", $T854,$AG854)))))))</f>
        <v>1</v>
      </c>
      <c r="BU854" s="16">
        <f>IF(BC854="R", $CA854, IF(OR(BC854="P", BC854="T", BC854="N"), 0, IF($C854="DM", $T854, IF(OR(BC854="Y", BC854="IR"),$AM854,IF(BC854="C", IF($BI854="Y", IF($BA854="C", IF($AF854="N/A", $Q854, $AF854), IF($AF854="N/A", $T854, $AM854)), IF($AG854="N/A", $T854,$AG854)))))))</f>
        <v>1</v>
      </c>
      <c r="BV854" s="16">
        <f>IF(BD854="R", $CA854, IF(OR(BD854="P", BD854="T", BD854="N"), 0, IF($C854="DM", $T854, IF(OR(BD854="Y", BD854="IR"),$AM854,IF(BD854="C", IF($BI854="Y", IF($BA854="C", IF($AF854="N/A", $Q854, $AF854), IF($AF854="N/A", $T854, $AM854)), IF($AG854="N/A", $T854,$AG854)))))))</f>
        <v>1</v>
      </c>
      <c r="BW854" s="16">
        <f>IF(BE854="R", $CA854, IF(OR(BE854="P", BE854="T", BE854="N"), 0, IF($C854="DM", $T854, IF(OR(BE854="Y", BE854="IR"),$AM854,IF(BE854="C", IF($BI854="Y", IF($BA854="C", IF($AF854="N/A", $Q854, $AF854), IF($AF854="N/A", $T854, $AM854)), IF($AG854="N/A", $T854,$AG854)))))))</f>
        <v>1</v>
      </c>
      <c r="BX854" s="16">
        <f>IF(BF854="R", $CA854, IF(OR(BF854="P", BF854="T", BF854="N"), 0, IF($C854="DM", $T854, IF(OR(BF854="Y", BF854="IR"),$AM854,IF(BF854="C", IF($BI854="Y", IF($BA854="C", IF($AF854="N/A", $Q854, $AF854), IF($AF854="N/A", $T854, $AM854)), IF($AG854="N/A", $T854,$AG854)))))))</f>
        <v>1</v>
      </c>
      <c r="BY854" s="16">
        <f>IF(BG854="R", $CA854, IF(OR(BG854="P", BG854="T", BG854="N"), 0, IF($C854="DM", $T854, IF(OR(BG854="Y", BG854="IR"),$AM854,IF(BG854="C", IF($BI854="Y", IF($BA854="C", IF($AF854="N/A", $Q854, $AF854), IF($AF854="N/A", $T854, $AM854)), IF($AG854="N/A", $T854,$AG854)))))))</f>
        <v>1</v>
      </c>
      <c r="BZ854" s="16">
        <f>IF(BH854="R", $CA854, IF(OR(BH854="P", BH854="T", BH854="N"), 0, IF($C854="DM", $T854, IF(OR(BH854="Y", BH854="IR"),$AM854,IF(BH854="C", IF($BI854="Y", IF($BA854="C", IF($AF854="N/A", $Q854, $AF854), IF($AF854="N/A", $T854, $AM854)), IF($AG854="N/A", $T854,$AG854)))))))</f>
        <v>1</v>
      </c>
      <c r="CA854" s="15" t="s">
        <v>75</v>
      </c>
      <c r="CB854" s="16">
        <f>BZ854</f>
        <v>1</v>
      </c>
      <c r="CC854" s="15" t="str">
        <f>IF(OR($BH854="T", $BH854="R"), 0, IF($BH854="C", IF($BI854="Y", IF($BA854="C", 0, IF(AF854="N/A", Q854-T854, AF854-AG854)), IF($AF854="N/A", U854, AH854)), AN854))</f>
        <v>N/A</v>
      </c>
      <c r="CD854" s="15" t="str">
        <f>IF(OR($BH854="T", $BH854="R"), 0, IF($BH854="C", IF($BI854="Y", 0, IF($AF854="N/A", V854, AI854)), AO854))</f>
        <v>N/A</v>
      </c>
      <c r="CE854" s="15" t="str">
        <f>IF(OR($BH854="T", $BH854="R"), 0, IF($BH854="C", IF($BI854="Y", 0, IF($AF854="N/A", W854, AJ854)), AP854))</f>
        <v>N/A</v>
      </c>
      <c r="CF854" s="15" t="str">
        <f>IF(OR($BH854="T", $BH854="R"), 0, IF($BH854="C", IF($BI854="Y", 0, IF($AF854="N/A", X854, AK854)), AQ854))</f>
        <v>N/A</v>
      </c>
    </row>
    <row r="855" spans="1:85" x14ac:dyDescent="0.25">
      <c r="A855" s="14">
        <v>5558</v>
      </c>
      <c r="B855" s="15" t="s">
        <v>1006</v>
      </c>
      <c r="C855" s="15" t="s">
        <v>69</v>
      </c>
      <c r="D855" s="15" t="s">
        <v>56</v>
      </c>
      <c r="E855" s="15">
        <f>VLOOKUP(B855, 'Rookie Year'!$A$2:$B$55679,2,FALSE)</f>
        <v>2015</v>
      </c>
      <c r="F855" s="15">
        <v>2024</v>
      </c>
      <c r="G855" s="15" t="s">
        <v>42</v>
      </c>
      <c r="H855" s="15" t="s">
        <v>1928</v>
      </c>
      <c r="I855" s="16">
        <v>4</v>
      </c>
      <c r="J855" s="15">
        <v>1</v>
      </c>
      <c r="K855" s="17">
        <f>IF(AND(G855&lt;&gt;"N",R855="N/A"), IF(I855&lt;4, 0, 0.25),IF(I855=1, IF(J855=1,0.25, 0.25), IF(I855&lt;13, 0.25, IF(I855&lt;26, 0.4, IF(I855&lt;51, 0.6, 0.75)))))</f>
        <v>0.25</v>
      </c>
      <c r="L855" s="16">
        <f>I855-M855</f>
        <v>3</v>
      </c>
      <c r="M855" s="16">
        <f>ROUNDUP(I855*K855,0)</f>
        <v>1</v>
      </c>
      <c r="N855" s="16">
        <f>M855*J855</f>
        <v>1</v>
      </c>
      <c r="O855" s="16">
        <v>0</v>
      </c>
      <c r="P855" s="16">
        <v>0</v>
      </c>
      <c r="Q855" s="16">
        <f>N855-O855-P855</f>
        <v>1</v>
      </c>
      <c r="R855" s="15" t="s">
        <v>75</v>
      </c>
      <c r="S855" s="15">
        <f>IF(R855="N/A", J855-($B$1-F855), J855-($B$1-R855))</f>
        <v>1</v>
      </c>
      <c r="T855" s="16">
        <f>IF($S855&lt;1, "N/A", $M855)</f>
        <v>1</v>
      </c>
      <c r="U855" s="16" t="str">
        <f>IF($S855&lt;2, "N/A", $M855)</f>
        <v>N/A</v>
      </c>
      <c r="V855" s="16" t="str">
        <f>IF($S855&lt;3, "N/A", $M855)</f>
        <v>N/A</v>
      </c>
      <c r="W855" s="16" t="str">
        <f>IF($S855&lt;4, "N/A", $M855)</f>
        <v>N/A</v>
      </c>
      <c r="X855" s="16" t="str">
        <f>IF($S855&lt;5, "N/A", $M855)</f>
        <v>N/A</v>
      </c>
      <c r="Y855" s="15" t="str">
        <f>IF(SUM(T855:X855)&lt;&gt;Q855, "CHECK", "OK")</f>
        <v>OK</v>
      </c>
      <c r="Z855" s="15" t="str">
        <f>IF(F855=$B$1, "No", IF(S855=1, "Yes", "No"))</f>
        <v>No</v>
      </c>
      <c r="AA855" s="18" t="str">
        <f>IF(C855="DM", "N/A", IF(Z855="No","N/A",VLOOKUP(B855,'Extension List'!$A$3:$R$1972,18,FALSE)))</f>
        <v>N/A</v>
      </c>
      <c r="AB855" s="15" t="str">
        <f>IF(C855="DM", "N/A", IF(Z855="No","N/A",VLOOKUP(B855,'Extension List'!$A$3:$T$1972,20,FALSE)))</f>
        <v>N/A</v>
      </c>
      <c r="AC855" s="15" t="str">
        <f>IF(AA855="N/A", "N/A", 0)</f>
        <v>N/A</v>
      </c>
      <c r="AD855" s="16" t="str">
        <f>IF(AE855="N/A", "N/A", AA855-AE855)</f>
        <v>N/A</v>
      </c>
      <c r="AE855" s="16" t="str">
        <f>IF(AA855="N/A", "N/A", IF(AC855&gt;0, IF(AA855&lt;13, ROUNDUP(0.25*AA855,0), IF(AA855&lt;26, ROUNDUP(0.4*AA855,0), IF(AA855&lt;51, ROUNDUP(0.6*AA855,0), ROUNDUP(0.75*AA855,0)))), "N/A"))</f>
        <v>N/A</v>
      </c>
      <c r="AF855" s="16" t="str">
        <f>IF(AD855="N/A","N/A", (AE855*AC855)+Q855)</f>
        <v>N/A</v>
      </c>
      <c r="AG855" s="16" t="str">
        <f>IF($AF855="N/A", "N/A", "TBC")</f>
        <v>N/A</v>
      </c>
      <c r="AH855" s="16" t="str">
        <f>IF($AF855="N/A", "N/A", "TBC")</f>
        <v>N/A</v>
      </c>
      <c r="AI855" s="16" t="str">
        <f>IF($AF855="N/A","N/A",IF(AC855&gt;1,"TBC","N/A"))</f>
        <v>N/A</v>
      </c>
      <c r="AJ855" s="16" t="str">
        <f>IF($AF855="N/A","N/A",IF(AC855&gt;2,"TBC","N/A"))</f>
        <v>N/A</v>
      </c>
      <c r="AK855" s="16" t="str">
        <f>IF($AF855="N/A","N/A",IF(AC855&gt;3,"TBC","N/A"))</f>
        <v>N/A</v>
      </c>
      <c r="AL855" s="16" t="str">
        <f>IF(AC855="N/A","N/A",IF(AC855&gt;0,IF(SUM(AG855:AK855)&lt;&gt;AF855,"CHECK","OK"),"N/A"))</f>
        <v>N/A</v>
      </c>
      <c r="AM855" s="16">
        <f>IF(AD855="N/A", L855+T855, L855+AG855)</f>
        <v>4</v>
      </c>
      <c r="AN855" s="16" t="str">
        <f>IF(AD855="N/A", IF(U855="N/A", "N/A", L855+U855), AD855+AH855)</f>
        <v>N/A</v>
      </c>
      <c r="AO855" s="16" t="str">
        <f>IF(AD855="N/A", IF(V855="N/A", "N/A", L855+V855), IF(AI855="N/A", "N/A", AD855+AI855))</f>
        <v>N/A</v>
      </c>
      <c r="AP855" s="16" t="str">
        <f>IF(AD855="N/A", IF(W855="N/A", "N/A", L855+W855), IF(AJ855="N/A", "N/A", AD855+AJ855))</f>
        <v>N/A</v>
      </c>
      <c r="AQ855" s="16" t="str">
        <f>IF(AD855="N/A", IF(X855="N/A", "N/A", L855+X855), IF(AK855="N/A", "N/A", AD855+AK855))</f>
        <v>N/A</v>
      </c>
      <c r="AR855" s="15" t="s">
        <v>40</v>
      </c>
      <c r="AS855" s="15" t="s">
        <v>40</v>
      </c>
      <c r="AT855" s="15" t="s">
        <v>40</v>
      </c>
      <c r="AU855" s="15" t="s">
        <v>40</v>
      </c>
      <c r="AV855" s="15" t="s">
        <v>40</v>
      </c>
      <c r="AW855" s="15" t="s">
        <v>40</v>
      </c>
      <c r="AX855" s="15" t="s">
        <v>40</v>
      </c>
      <c r="AY855" s="15" t="s">
        <v>40</v>
      </c>
      <c r="AZ855" s="15" t="s">
        <v>40</v>
      </c>
      <c r="BA855" s="15" t="s">
        <v>40</v>
      </c>
      <c r="BB855" s="15" t="s">
        <v>40</v>
      </c>
      <c r="BC855" s="15" t="s">
        <v>40</v>
      </c>
      <c r="BD855" s="15" t="s">
        <v>40</v>
      </c>
      <c r="BE855" s="15" t="s">
        <v>40</v>
      </c>
      <c r="BF855" s="15" t="s">
        <v>40</v>
      </c>
      <c r="BG855" s="15" t="s">
        <v>40</v>
      </c>
      <c r="BH855" s="15" t="s">
        <v>40</v>
      </c>
      <c r="BJ855" s="16">
        <f>IF(AR855="R", $CA855, IF(OR(AR855="P", AR855="T", AR855="N"), 0, IF($C855="DM", $T855, IF(OR(AR855="Y", AR855="IR"),$AM855,IF(AR855="C", IF($BI855="Y", IF($AF855="N/A", $Q855, $AF855), IF($AG855="N/A", $T855,$AG855)))))))</f>
        <v>4</v>
      </c>
      <c r="BK855" s="16">
        <f>IF(AS855="R", $CA855, IF(OR(AS855="P", AS855="T", AS855="N"), 0, IF($C855="DM", $T855, IF(OR(AS855="Y", AS855="IR"),$AM855,IF(AS855="C", IF($BI855="Y", IF($AF855="N/A", $Q855, $AF855), IF($AG855="N/A", $T855,$AG855)))))))</f>
        <v>4</v>
      </c>
      <c r="BL855" s="16">
        <f>IF(AT855="R", $CA855, IF(OR(AT855="P", AT855="T", AT855="N"), 0, IF($C855="DM", $T855, IF(OR(AT855="Y", AT855="IR"),$AM855,IF(AT855="C", IF($BI855="Y", IF($AF855="N/A", $Q855, $AF855), IF($AG855="N/A", $T855,$AG855)))))))</f>
        <v>4</v>
      </c>
      <c r="BM855" s="16">
        <f>IF(AU855="R", $CA855, IF(OR(AU855="P", AU855="T", AU855="N"), 0, IF($C855="DM", $T855, IF(OR(AU855="Y", AU855="IR"),$AM855,IF(AU855="C", IF($BI855="Y", IF($AF855="N/A", $Q855, $AF855), IF($AG855="N/A", $T855,$AG855)))))))</f>
        <v>4</v>
      </c>
      <c r="BN855" s="16">
        <f>IF(AV855="R", $CA855, IF(OR(AV855="P", AV855="T", AV855="N"), 0, IF($C855="DM", $T855, IF(OR(AV855="Y", AV855="IR"),$AM855,IF(AV855="C", IF($BI855="Y", IF($AF855="N/A", $Q855, $AF855), IF($AG855="N/A", $T855,$AG855)))))))</f>
        <v>4</v>
      </c>
      <c r="BO855" s="16">
        <f>IF(AW855="R", $CA855, IF(OR(AW855="P", AW855="T", AW855="N"), 0, IF($C855="DM", $T855, IF(OR(AW855="Y", AW855="IR"),$AM855,IF(AW855="C", IF($BI855="Y", IF($AF855="N/A", $Q855, $AF855), IF($AG855="N/A", $T855,$AG855)))))))</f>
        <v>4</v>
      </c>
      <c r="BP855" s="16">
        <f>IF(AX855="R", $CA855, IF(OR(AX855="P", AX855="T", AX855="N"), 0, IF($C855="DM", $T855, IF(OR(AX855="Y", AX855="IR"),$AM855,IF(AX855="C", IF($BI855="Y", IF($AF855="N/A", $Q855, $AF855), IF($AG855="N/A", $T855,$AG855)))))))</f>
        <v>4</v>
      </c>
      <c r="BQ855" s="16">
        <f>IF(AY855="R", $CA855, IF(OR(AY855="P", AY855="T", AY855="N"), 0, IF($C855="DM", $T855, IF(OR(AY855="Y", AY855="IR"),$AM855,IF(AY855="C", IF($BI855="Y", IF($AF855="N/A", $Q855, $AF855), IF($AG855="N/A", $T855,$AG855)))))))</f>
        <v>4</v>
      </c>
      <c r="BR855" s="16">
        <f>IF(AZ855="R", $CA855, IF(OR(AZ855="P", AZ855="T", AZ855="N"), 0, IF($C855="DM", $T855, IF(OR(AZ855="Y", AZ855="IR"),$AM855,IF(AZ855="C", IF($BI855="Y", IF($AF855="N/A", $Q855, $AF855), IF($AG855="N/A", $T855,$AG855)))))))</f>
        <v>4</v>
      </c>
      <c r="BS855" s="16">
        <f>IF(BA855="R", $CA855, IF(OR(BA855="P", BA855="T", BA855="N"), 0, IF($C855="DM", $T855, IF(OR(BA855="Y", BA855="IR"),$AM855,IF(BA855="C", IF($BI855="Y", IF($AF855="N/A", $Q855, $AF855), IF($AG855="N/A", $T855,$AG855)))))))</f>
        <v>4</v>
      </c>
      <c r="BT855" s="16">
        <f>IF(BB855="R", $CA855, IF(OR(BB855="P", BB855="T", BB855="N"), 0, IF($C855="DM", $T855, IF(OR(BB855="Y", BB855="IR"),$AM855,IF(BB855="C", IF($BI855="Y", IF($BA855="C", IF($AF855="N/A", $Q855, $AF855), IF($AF855="N/A", $T855, $AM855)), IF($AG855="N/A", $T855,$AG855)))))))</f>
        <v>4</v>
      </c>
      <c r="BU855" s="16">
        <f>IF(BC855="R", $CA855, IF(OR(BC855="P", BC855="T", BC855="N"), 0, IF($C855="DM", $T855, IF(OR(BC855="Y", BC855="IR"),$AM855,IF(BC855="C", IF($BI855="Y", IF($BA855="C", IF($AF855="N/A", $Q855, $AF855), IF($AF855="N/A", $T855, $AM855)), IF($AG855="N/A", $T855,$AG855)))))))</f>
        <v>4</v>
      </c>
      <c r="BV855" s="16">
        <f>IF(BD855="R", $CA855, IF(OR(BD855="P", BD855="T", BD855="N"), 0, IF($C855="DM", $T855, IF(OR(BD855="Y", BD855="IR"),$AM855,IF(BD855="C", IF($BI855="Y", IF($BA855="C", IF($AF855="N/A", $Q855, $AF855), IF($AF855="N/A", $T855, $AM855)), IF($AG855="N/A", $T855,$AG855)))))))</f>
        <v>4</v>
      </c>
      <c r="BW855" s="16">
        <f>IF(BE855="R", $CA855, IF(OR(BE855="P", BE855="T", BE855="N"), 0, IF($C855="DM", $T855, IF(OR(BE855="Y", BE855="IR"),$AM855,IF(BE855="C", IF($BI855="Y", IF($BA855="C", IF($AF855="N/A", $Q855, $AF855), IF($AF855="N/A", $T855, $AM855)), IF($AG855="N/A", $T855,$AG855)))))))</f>
        <v>4</v>
      </c>
      <c r="BX855" s="16">
        <f>IF(BF855="R", $CA855, IF(OR(BF855="P", BF855="T", BF855="N"), 0, IF($C855="DM", $T855, IF(OR(BF855="Y", BF855="IR"),$AM855,IF(BF855="C", IF($BI855="Y", IF($BA855="C", IF($AF855="N/A", $Q855, $AF855), IF($AF855="N/A", $T855, $AM855)), IF($AG855="N/A", $T855,$AG855)))))))</f>
        <v>4</v>
      </c>
      <c r="BY855" s="16">
        <f>IF(BG855="R", $CA855, IF(OR(BG855="P", BG855="T", BG855="N"), 0, IF($C855="DM", $T855, IF(OR(BG855="Y", BG855="IR"),$AM855,IF(BG855="C", IF($BI855="Y", IF($BA855="C", IF($AF855="N/A", $Q855, $AF855), IF($AF855="N/A", $T855, $AM855)), IF($AG855="N/A", $T855,$AG855)))))))</f>
        <v>4</v>
      </c>
      <c r="BZ855" s="16">
        <f>IF(BH855="R", $CA855, IF(OR(BH855="P", BH855="T", BH855="N"), 0, IF($C855="DM", $T855, IF(OR(BH855="Y", BH855="IR"),$AM855,IF(BH855="C", IF($BI855="Y", IF($BA855="C", IF($AF855="N/A", $Q855, $AF855), IF($AF855="N/A", $T855, $AM855)), IF($AG855="N/A", $T855,$AG855)))))))</f>
        <v>4</v>
      </c>
      <c r="CA855" s="15" t="s">
        <v>75</v>
      </c>
      <c r="CB855" s="16">
        <f>BZ855</f>
        <v>4</v>
      </c>
      <c r="CC855" s="15" t="str">
        <f>IF(OR($BH855="T", $BH855="R"), 0, IF($BH855="C", IF($BI855="Y", IF($BA855="C", 0, IF(AF855="N/A", Q855-T855, AF855-AG855)), IF($AF855="N/A", U855, AH855)), AN855))</f>
        <v>N/A</v>
      </c>
      <c r="CD855" s="15" t="str">
        <f>IF(OR($BH855="T", $BH855="R"), 0, IF($BH855="C", IF($BI855="Y", 0, IF($AF855="N/A", V855, AI855)), AO855))</f>
        <v>N/A</v>
      </c>
      <c r="CE855" s="15" t="str">
        <f>IF(OR($BH855="T", $BH855="R"), 0, IF($BH855="C", IF($BI855="Y", 0, IF($AF855="N/A", W855, AJ855)), AP855))</f>
        <v>N/A</v>
      </c>
      <c r="CF855" s="15" t="str">
        <f>IF(OR($BH855="T", $BH855="R"), 0, IF($BH855="C", IF($BI855="Y", 0, IF($AF855="N/A", X855, AK855)), AQ855))</f>
        <v>N/A</v>
      </c>
      <c r="CG855" t="str">
        <f>IF(AC855="N/A", "S:"&amp;L855&amp;" G:"&amp;M855&amp;" GR:"&amp;Q855, IF(AC855=0, "S:"&amp;L855&amp;" G:"&amp;M855&amp;" GR:"&amp;Q855, "S:"&amp;L855&amp;"/"&amp;AD855&amp;" G:"&amp;AE855&amp;" GR:"&amp;AF855))</f>
        <v>S:3 G:1 GR:1</v>
      </c>
    </row>
    <row r="856" spans="1:85" x14ac:dyDescent="0.25">
      <c r="A856" s="14">
        <v>5746</v>
      </c>
      <c r="B856" s="15" t="s">
        <v>2333</v>
      </c>
      <c r="C856" s="15" t="s">
        <v>69</v>
      </c>
      <c r="D856" s="15" t="s">
        <v>56</v>
      </c>
      <c r="E856" s="15">
        <f>VLOOKUP(B856, 'Rookie Year'!$A$2:$B$55679,2,FALSE)</f>
        <v>2019</v>
      </c>
      <c r="F856" s="15">
        <v>2024</v>
      </c>
      <c r="G856" s="15" t="s">
        <v>42</v>
      </c>
      <c r="H856" s="15">
        <v>1</v>
      </c>
      <c r="I856" s="16">
        <v>1</v>
      </c>
      <c r="J856" s="15">
        <v>1</v>
      </c>
      <c r="K856" s="17">
        <f>IF(AND(G856&lt;&gt;"N",R856="N/A"), IF(I856&lt;4, 0, 0.25),IF(I856=1, IF(J856=1,0.25, 0.25), IF(I856&lt;13, 0.25, IF(I856&lt;26, 0.4, IF(I856&lt;51, 0.6, 0.75)))))</f>
        <v>0.25</v>
      </c>
      <c r="L856" s="16">
        <f>I856-M856</f>
        <v>0</v>
      </c>
      <c r="M856" s="16">
        <f>ROUNDUP(I856*K856,0)</f>
        <v>1</v>
      </c>
      <c r="N856" s="16">
        <f>M856*J856</f>
        <v>1</v>
      </c>
      <c r="O856" s="16">
        <v>0</v>
      </c>
      <c r="P856" s="16">
        <v>0</v>
      </c>
      <c r="Q856" s="16">
        <f>N856-O856-P856</f>
        <v>1</v>
      </c>
      <c r="R856" s="15" t="s">
        <v>75</v>
      </c>
      <c r="S856" s="15">
        <f>IF(R856="N/A", J856-($B$1-F856), J856-($B$1-R856))</f>
        <v>1</v>
      </c>
      <c r="T856" s="16">
        <f>IF($S856&lt;1, "N/A", $M856)</f>
        <v>1</v>
      </c>
      <c r="U856" s="16" t="str">
        <f>IF($S856&lt;2, "N/A", $M856)</f>
        <v>N/A</v>
      </c>
      <c r="V856" s="16" t="str">
        <f>IF($S856&lt;3, "N/A", $M856)</f>
        <v>N/A</v>
      </c>
      <c r="W856" s="16" t="str">
        <f>IF($S856&lt;4, "N/A", $M856)</f>
        <v>N/A</v>
      </c>
      <c r="X856" s="16" t="str">
        <f>IF($S856&lt;5, "N/A", $M856)</f>
        <v>N/A</v>
      </c>
      <c r="Y856" s="15" t="str">
        <f>IF(SUM(T856:X856)&lt;&gt;Q856, "CHECK", "OK")</f>
        <v>OK</v>
      </c>
      <c r="Z856" s="15" t="str">
        <f>IF(F856=$B$1, "No", IF(S856=1, "Yes", "No"))</f>
        <v>No</v>
      </c>
      <c r="AA856" s="18" t="str">
        <f>IF(C856="DM", "N/A", IF(Z856="No","N/A",VLOOKUP(B856,'Extension List'!$A$3:$R$1972,18,FALSE)))</f>
        <v>N/A</v>
      </c>
      <c r="AB856" s="15" t="str">
        <f>IF(C856="DM", "N/A", IF(Z856="No","N/A",VLOOKUP(B856,'Extension List'!$A$3:$T$1972,20,FALSE)))</f>
        <v>N/A</v>
      </c>
      <c r="AC856" s="15" t="str">
        <f>IF(AA856="N/A", "N/A", 0)</f>
        <v>N/A</v>
      </c>
      <c r="AD856" s="16" t="str">
        <f>IF(AE856="N/A", "N/A", AA856-AE856)</f>
        <v>N/A</v>
      </c>
      <c r="AE856" s="16" t="str">
        <f>IF(AA856="N/A", "N/A", IF(AC856&gt;0, IF(AA856&lt;13, ROUNDUP(0.25*AA856,0), IF(AA856&lt;26, ROUNDUP(0.4*AA856,0), IF(AA856&lt;51, ROUNDUP(0.6*AA856,0), ROUNDUP(0.75*AA856,0)))), "N/A"))</f>
        <v>N/A</v>
      </c>
      <c r="AF856" s="16" t="str">
        <f>IF(AD856="N/A","N/A", (AE856*AC856)+Q856)</f>
        <v>N/A</v>
      </c>
      <c r="AG856" s="16" t="str">
        <f>IF($AF856="N/A", "N/A", "TBC")</f>
        <v>N/A</v>
      </c>
      <c r="AH856" s="16" t="str">
        <f>IF($AF856="N/A", "N/A", "TBC")</f>
        <v>N/A</v>
      </c>
      <c r="AI856" s="16" t="str">
        <f>IF($AF856="N/A","N/A",IF(AC856&gt;1,"TBC","N/A"))</f>
        <v>N/A</v>
      </c>
      <c r="AJ856" s="16" t="str">
        <f>IF($AF856="N/A","N/A",IF(AC856&gt;2,"TBC","N/A"))</f>
        <v>N/A</v>
      </c>
      <c r="AK856" s="16" t="str">
        <f>IF($AF856="N/A","N/A",IF(AC856&gt;3,"TBC","N/A"))</f>
        <v>N/A</v>
      </c>
      <c r="AL856" s="16" t="str">
        <f>IF(AC856="N/A","N/A",IF(AC856&gt;0,IF(SUM(AG856:AK856)&lt;&gt;AF856,"CHECK","OK"),"N/A"))</f>
        <v>N/A</v>
      </c>
      <c r="AM856" s="16">
        <f>IF(AD856="N/A", L856+T856, L856+AG856)</f>
        <v>1</v>
      </c>
      <c r="AN856" s="16" t="str">
        <f>IF(AD856="N/A", IF(U856="N/A", "N/A", L856+U856), AD856+AH856)</f>
        <v>N/A</v>
      </c>
      <c r="AO856" s="16" t="str">
        <f>IF(AD856="N/A", IF(V856="N/A", "N/A", L856+V856), IF(AI856="N/A", "N/A", AD856+AI856))</f>
        <v>N/A</v>
      </c>
      <c r="AP856" s="16" t="str">
        <f>IF(AD856="N/A", IF(W856="N/A", "N/A", L856+W856), IF(AJ856="N/A", "N/A", AD856+AJ856))</f>
        <v>N/A</v>
      </c>
      <c r="AQ856" s="16" t="str">
        <f>IF(AD856="N/A", IF(X856="N/A", "N/A", L856+X856), IF(AK856="N/A", "N/A", AD856+AK856))</f>
        <v>N/A</v>
      </c>
      <c r="AR856" s="15" t="s">
        <v>42</v>
      </c>
      <c r="AS856" s="15" t="s">
        <v>40</v>
      </c>
      <c r="AT856" s="15" t="s">
        <v>40</v>
      </c>
      <c r="AU856" s="15" t="s">
        <v>40</v>
      </c>
      <c r="AV856" s="15" t="s">
        <v>40</v>
      </c>
      <c r="AW856" s="15" t="s">
        <v>44</v>
      </c>
      <c r="AX856" s="15" t="s">
        <v>44</v>
      </c>
      <c r="AY856" s="15" t="s">
        <v>44</v>
      </c>
      <c r="AZ856" s="15" t="s">
        <v>44</v>
      </c>
      <c r="BA856" s="15" t="s">
        <v>44</v>
      </c>
      <c r="BB856" s="15" t="s">
        <v>44</v>
      </c>
      <c r="BC856" s="15" t="s">
        <v>44</v>
      </c>
      <c r="BD856" s="15" t="s">
        <v>44</v>
      </c>
      <c r="BE856" s="15" t="s">
        <v>44</v>
      </c>
      <c r="BF856" s="15" t="s">
        <v>44</v>
      </c>
      <c r="BG856" s="15" t="s">
        <v>44</v>
      </c>
      <c r="BH856" s="15" t="s">
        <v>44</v>
      </c>
      <c r="BJ856" s="16">
        <f>IF(AR856="R", $CA856, IF(OR(AR856="P", AR856="T", AR856="N"), 0, IF($C856="DM", $T856, IF(OR(AR856="Y", AR856="IR"),$AM856,IF(AR856="C", IF($BI856="Y", IF($AF856="N/A", $Q856, $AF856), IF($AG856="N/A", $T856,$AG856)))))))</f>
        <v>0</v>
      </c>
      <c r="BK856" s="16">
        <f>IF(AS856="R", $CA856, IF(OR(AS856="P", AS856="T", AS856="N"), 0, IF($C856="DM", $T856, IF(OR(AS856="Y", AS856="IR"),$AM856,IF(AS856="C", IF($BI856="Y", IF($AF856="N/A", $Q856, $AF856), IF($AG856="N/A", $T856,$AG856)))))))</f>
        <v>1</v>
      </c>
      <c r="BL856" s="16">
        <f>IF(AT856="R", $CA856, IF(OR(AT856="P", AT856="T", AT856="N"), 0, IF($C856="DM", $T856, IF(OR(AT856="Y", AT856="IR"),$AM856,IF(AT856="C", IF($BI856="Y", IF($AF856="N/A", $Q856, $AF856), IF($AG856="N/A", $T856,$AG856)))))))</f>
        <v>1</v>
      </c>
      <c r="BM856" s="16">
        <f>IF(AU856="R", $CA856, IF(OR(AU856="P", AU856="T", AU856="N"), 0, IF($C856="DM", $T856, IF(OR(AU856="Y", AU856="IR"),$AM856,IF(AU856="C", IF($BI856="Y", IF($AF856="N/A", $Q856, $AF856), IF($AG856="N/A", $T856,$AG856)))))))</f>
        <v>1</v>
      </c>
      <c r="BN856" s="16">
        <f>IF(AV856="R", $CA856, IF(OR(AV856="P", AV856="T", AV856="N"), 0, IF($C856="DM", $T856, IF(OR(AV856="Y", AV856="IR"),$AM856,IF(AV856="C", IF($BI856="Y", IF($AF856="N/A", $Q856, $AF856), IF($AG856="N/A", $T856,$AG856)))))))</f>
        <v>1</v>
      </c>
      <c r="BO856" s="16">
        <f>IF(AW856="R", $CA856, IF(OR(AW856="P", AW856="T", AW856="N"), 0, IF($C856="DM", $T856, IF(OR(AW856="Y", AW856="IR"),$AM856,IF(AW856="C", IF($BI856="Y", IF($AF856="N/A", $Q856, $AF856), IF($AG856="N/A", $T856,$AG856)))))))</f>
        <v>1</v>
      </c>
      <c r="BP856" s="16">
        <f>IF(AX856="R", $CA856, IF(OR(AX856="P", AX856="T", AX856="N"), 0, IF($C856="DM", $T856, IF(OR(AX856="Y", AX856="IR"),$AM856,IF(AX856="C", IF($BI856="Y", IF($AF856="N/A", $Q856, $AF856), IF($AG856="N/A", $T856,$AG856)))))))</f>
        <v>1</v>
      </c>
      <c r="BQ856" s="16">
        <f>IF(AY856="R", $CA856, IF(OR(AY856="P", AY856="T", AY856="N"), 0, IF($C856="DM", $T856, IF(OR(AY856="Y", AY856="IR"),$AM856,IF(AY856="C", IF($BI856="Y", IF($AF856="N/A", $Q856, $AF856), IF($AG856="N/A", $T856,$AG856)))))))</f>
        <v>1</v>
      </c>
      <c r="BR856" s="16">
        <f>IF(AZ856="R", $CA856, IF(OR(AZ856="P", AZ856="T", AZ856="N"), 0, IF($C856="DM", $T856, IF(OR(AZ856="Y", AZ856="IR"),$AM856,IF(AZ856="C", IF($BI856="Y", IF($AF856="N/A", $Q856, $AF856), IF($AG856="N/A", $T856,$AG856)))))))</f>
        <v>1</v>
      </c>
      <c r="BS856" s="16">
        <f>IF(BA856="R", $CA856, IF(OR(BA856="P", BA856="T", BA856="N"), 0, IF($C856="DM", $T856, IF(OR(BA856="Y", BA856="IR"),$AM856,IF(BA856="C", IF($BI856="Y", IF($AF856="N/A", $Q856, $AF856), IF($AG856="N/A", $T856,$AG856)))))))</f>
        <v>1</v>
      </c>
      <c r="BT856" s="16">
        <f>IF(BB856="R", $CA856, IF(OR(BB856="P", BB856="T", BB856="N"), 0, IF($C856="DM", $T856, IF(OR(BB856="Y", BB856="IR"),$AM856,IF(BB856="C", IF($BI856="Y", IF($BA856="C", IF($AF856="N/A", $Q856, $AF856), IF($AF856="N/A", $T856, $AM856)), IF($AG856="N/A", $T856,$AG856)))))))</f>
        <v>1</v>
      </c>
      <c r="BU856" s="16">
        <f>IF(BC856="R", $CA856, IF(OR(BC856="P", BC856="T", BC856="N"), 0, IF($C856="DM", $T856, IF(OR(BC856="Y", BC856="IR"),$AM856,IF(BC856="C", IF($BI856="Y", IF($BA856="C", IF($AF856="N/A", $Q856, $AF856), IF($AF856="N/A", $T856, $AM856)), IF($AG856="N/A", $T856,$AG856)))))))</f>
        <v>1</v>
      </c>
      <c r="BV856" s="16">
        <f>IF(BD856="R", $CA856, IF(OR(BD856="P", BD856="T", BD856="N"), 0, IF($C856="DM", $T856, IF(OR(BD856="Y", BD856="IR"),$AM856,IF(BD856="C", IF($BI856="Y", IF($BA856="C", IF($AF856="N/A", $Q856, $AF856), IF($AF856="N/A", $T856, $AM856)), IF($AG856="N/A", $T856,$AG856)))))))</f>
        <v>1</v>
      </c>
      <c r="BW856" s="16">
        <f>IF(BE856="R", $CA856, IF(OR(BE856="P", BE856="T", BE856="N"), 0, IF($C856="DM", $T856, IF(OR(BE856="Y", BE856="IR"),$AM856,IF(BE856="C", IF($BI856="Y", IF($BA856="C", IF($AF856="N/A", $Q856, $AF856), IF($AF856="N/A", $T856, $AM856)), IF($AG856="N/A", $T856,$AG856)))))))</f>
        <v>1</v>
      </c>
      <c r="BX856" s="16">
        <f>IF(BF856="R", $CA856, IF(OR(BF856="P", BF856="T", BF856="N"), 0, IF($C856="DM", $T856, IF(OR(BF856="Y", BF856="IR"),$AM856,IF(BF856="C", IF($BI856="Y", IF($BA856="C", IF($AF856="N/A", $Q856, $AF856), IF($AF856="N/A", $T856, $AM856)), IF($AG856="N/A", $T856,$AG856)))))))</f>
        <v>1</v>
      </c>
      <c r="BY856" s="16">
        <f>IF(BG856="R", $CA856, IF(OR(BG856="P", BG856="T", BG856="N"), 0, IF($C856="DM", $T856, IF(OR(BG856="Y", BG856="IR"),$AM856,IF(BG856="C", IF($BI856="Y", IF($BA856="C", IF($AF856="N/A", $Q856, $AF856), IF($AF856="N/A", $T856, $AM856)), IF($AG856="N/A", $T856,$AG856)))))))</f>
        <v>1</v>
      </c>
      <c r="BZ856" s="16">
        <f>IF(BH856="R", $CA856, IF(OR(BH856="P", BH856="T", BH856="N"), 0, IF($C856="DM", $T856, IF(OR(BH856="Y", BH856="IR"),$AM856,IF(BH856="C", IF($BI856="Y", IF($BA856="C", IF($AF856="N/A", $Q856, $AF856), IF($AF856="N/A", $T856, $AM856)), IF($AG856="N/A", $T856,$AG856)))))))</f>
        <v>1</v>
      </c>
      <c r="CA856" s="15" t="s">
        <v>75</v>
      </c>
      <c r="CB856" s="16">
        <f>BZ856</f>
        <v>1</v>
      </c>
      <c r="CC856" s="15" t="str">
        <f>IF(OR($BH856="T", $BH856="R"), 0, IF($BH856="C", IF($BI856="Y", IF($BA856="C", 0, IF(AF856="N/A", Q856-T856, AF856-AG856)), IF($AF856="N/A", U856, AH856)), AN856))</f>
        <v>N/A</v>
      </c>
      <c r="CD856" s="15" t="str">
        <f>IF(OR($BH856="T", $BH856="R"), 0, IF($BH856="C", IF($BI856="Y", 0, IF($AF856="N/A", V856, AI856)), AO856))</f>
        <v>N/A</v>
      </c>
      <c r="CE856" s="15" t="str">
        <f>IF(OR($BH856="T", $BH856="R"), 0, IF($BH856="C", IF($BI856="Y", 0, IF($AF856="N/A", W856, AJ856)), AP856))</f>
        <v>N/A</v>
      </c>
      <c r="CF856" s="15" t="str">
        <f>IF(OR($BH856="T", $BH856="R"), 0, IF($BH856="C", IF($BI856="Y", 0, IF($AF856="N/A", X856, AK856)), AQ856))</f>
        <v>N/A</v>
      </c>
    </row>
    <row r="857" spans="1:85" x14ac:dyDescent="0.25">
      <c r="A857" s="14">
        <v>5722</v>
      </c>
      <c r="B857" s="15" t="s">
        <v>3072</v>
      </c>
      <c r="C857" s="15" t="s">
        <v>69</v>
      </c>
      <c r="D857" s="15" t="s">
        <v>56</v>
      </c>
      <c r="E857" s="15">
        <f>VLOOKUP(B857, 'Rookie Year'!$A$2:$B$55679,2,FALSE)</f>
        <v>2024</v>
      </c>
      <c r="F857" s="15">
        <v>2024</v>
      </c>
      <c r="G857" s="15" t="s">
        <v>42</v>
      </c>
      <c r="H857" s="15">
        <v>0</v>
      </c>
      <c r="I857" s="16">
        <v>1</v>
      </c>
      <c r="J857" s="15">
        <v>1</v>
      </c>
      <c r="K857" s="17">
        <f>IF(AND(G857&lt;&gt;"N",R857="N/A"), IF(I857&lt;4, 0, 0.25),IF(I857=1, IF(J857=1,0.25, 0.25), IF(I857&lt;13, 0.25, IF(I857&lt;26, 0.4, IF(I857&lt;51, 0.6, 0.75)))))</f>
        <v>0.25</v>
      </c>
      <c r="L857" s="16">
        <f>I857-M857</f>
        <v>0</v>
      </c>
      <c r="M857" s="16">
        <f>ROUNDUP(I857*K857,0)</f>
        <v>1</v>
      </c>
      <c r="N857" s="16">
        <f>M857*J857</f>
        <v>1</v>
      </c>
      <c r="O857" s="16">
        <v>0</v>
      </c>
      <c r="P857" s="16">
        <v>0</v>
      </c>
      <c r="Q857" s="16">
        <f>N857-O857-P857</f>
        <v>1</v>
      </c>
      <c r="R857" s="15" t="s">
        <v>75</v>
      </c>
      <c r="S857" s="15">
        <f>IF(R857="N/A", J857-($B$1-F857), J857-($B$1-R857))</f>
        <v>1</v>
      </c>
      <c r="T857" s="16">
        <f>IF($S857&lt;1, "N/A", $M857)</f>
        <v>1</v>
      </c>
      <c r="U857" s="16" t="str">
        <f>IF($S857&lt;2, "N/A", $M857)</f>
        <v>N/A</v>
      </c>
      <c r="V857" s="16" t="str">
        <f>IF($S857&lt;3, "N/A", $M857)</f>
        <v>N/A</v>
      </c>
      <c r="W857" s="16" t="str">
        <f>IF($S857&lt;4, "N/A", $M857)</f>
        <v>N/A</v>
      </c>
      <c r="X857" s="16" t="str">
        <f>IF($S857&lt;5, "N/A", $M857)</f>
        <v>N/A</v>
      </c>
      <c r="Y857" s="15" t="str">
        <f>IF(SUM(T857:X857)&lt;&gt;Q857, "CHECK", "OK")</f>
        <v>OK</v>
      </c>
      <c r="Z857" s="15" t="str">
        <f>IF(F857=$B$1, "No", IF(S857=1, "Yes", "No"))</f>
        <v>No</v>
      </c>
      <c r="AA857" s="18" t="str">
        <f>IF(C857="DM", "N/A", IF(Z857="No","N/A",VLOOKUP(B857,'Extension List'!$A$3:$R$1972,18,FALSE)))</f>
        <v>N/A</v>
      </c>
      <c r="AB857" s="15" t="str">
        <f>IF(C857="DM", "N/A", IF(Z857="No","N/A",VLOOKUP(B857,'Extension List'!$A$3:$T$1972,20,FALSE)))</f>
        <v>N/A</v>
      </c>
      <c r="AC857" s="15" t="str">
        <f>IF(AA857="N/A", "N/A", 0)</f>
        <v>N/A</v>
      </c>
      <c r="AD857" s="16" t="str">
        <f>IF(AE857="N/A", "N/A", AA857-AE857)</f>
        <v>N/A</v>
      </c>
      <c r="AE857" s="16" t="str">
        <f>IF(AA857="N/A", "N/A", IF(AC857&gt;0, IF(AA857&lt;13, ROUNDUP(0.25*AA857,0), IF(AA857&lt;26, ROUNDUP(0.4*AA857,0), IF(AA857&lt;51, ROUNDUP(0.6*AA857,0), ROUNDUP(0.75*AA857,0)))), "N/A"))</f>
        <v>N/A</v>
      </c>
      <c r="AF857" s="16" t="str">
        <f>IF(AD857="N/A","N/A", (AE857*AC857)+Q857)</f>
        <v>N/A</v>
      </c>
      <c r="AG857" s="16" t="str">
        <f>IF($AF857="N/A", "N/A", "TBC")</f>
        <v>N/A</v>
      </c>
      <c r="AH857" s="16" t="str">
        <f>IF($AF857="N/A", "N/A", "TBC")</f>
        <v>N/A</v>
      </c>
      <c r="AI857" s="16" t="str">
        <f>IF($AF857="N/A","N/A",IF(AC857&gt;1,"TBC","N/A"))</f>
        <v>N/A</v>
      </c>
      <c r="AJ857" s="16" t="str">
        <f>IF($AF857="N/A","N/A",IF(AC857&gt;2,"TBC","N/A"))</f>
        <v>N/A</v>
      </c>
      <c r="AK857" s="16" t="str">
        <f>IF($AF857="N/A","N/A",IF(AC857&gt;3,"TBC","N/A"))</f>
        <v>N/A</v>
      </c>
      <c r="AL857" s="16" t="str">
        <f>IF(AC857="N/A","N/A",IF(AC857&gt;0,IF(SUM(AG857:AK857)&lt;&gt;AF857,"CHECK","OK"),"N/A"))</f>
        <v>N/A</v>
      </c>
      <c r="AM857" s="16">
        <f>IF(AD857="N/A", L857+T857, L857+AG857)</f>
        <v>1</v>
      </c>
      <c r="AN857" s="16" t="str">
        <f>IF(AD857="N/A", IF(U857="N/A", "N/A", L857+U857), AD857+AH857)</f>
        <v>N/A</v>
      </c>
      <c r="AO857" s="16" t="str">
        <f>IF(AD857="N/A", IF(V857="N/A", "N/A", L857+V857), IF(AI857="N/A", "N/A", AD857+AI857))</f>
        <v>N/A</v>
      </c>
      <c r="AP857" s="16" t="str">
        <f>IF(AD857="N/A", IF(W857="N/A", "N/A", L857+W857), IF(AJ857="N/A", "N/A", AD857+AJ857))</f>
        <v>N/A</v>
      </c>
      <c r="AQ857" s="16" t="str">
        <f>IF(AD857="N/A", IF(X857="N/A", "N/A", L857+X857), IF(AK857="N/A", "N/A", AD857+AK857))</f>
        <v>N/A</v>
      </c>
      <c r="AR857" s="15" t="s">
        <v>66</v>
      </c>
      <c r="AS857" s="15" t="s">
        <v>66</v>
      </c>
      <c r="AT857" s="15" t="s">
        <v>66</v>
      </c>
      <c r="AU857" s="15" t="s">
        <v>66</v>
      </c>
      <c r="AV857" s="15" t="s">
        <v>66</v>
      </c>
      <c r="AW857" s="15" t="s">
        <v>66</v>
      </c>
      <c r="AX857" s="15" t="s">
        <v>66</v>
      </c>
      <c r="AY857" s="15" t="s">
        <v>66</v>
      </c>
      <c r="AZ857" s="15" t="s">
        <v>66</v>
      </c>
      <c r="BA857" s="15" t="s">
        <v>66</v>
      </c>
      <c r="BB857" s="15" t="s">
        <v>66</v>
      </c>
      <c r="BC857" s="15" t="s">
        <v>66</v>
      </c>
      <c r="BD857" s="15" t="s">
        <v>66</v>
      </c>
      <c r="BE857" s="15" t="s">
        <v>66</v>
      </c>
      <c r="BF857" s="15" t="s">
        <v>66</v>
      </c>
      <c r="BG857" s="15" t="s">
        <v>66</v>
      </c>
      <c r="BH857" s="15" t="s">
        <v>66</v>
      </c>
      <c r="BJ857" s="16">
        <f>IF(AR857="R", $CA857, IF(OR(AR857="P", AR857="T", AR857="N"), 0, IF($C857="DM", $T857, IF(OR(AR857="Y", AR857="IR"),$AM857,IF(AR857="C", IF($BI857="Y", IF($AF857="N/A", $Q857, $AF857), IF($AG857="N/A", $T857,$AG857)))))))</f>
        <v>0</v>
      </c>
      <c r="BK857" s="16">
        <f>IF(AS857="R", $CA857, IF(OR(AS857="P", AS857="T", AS857="N"), 0, IF($C857="DM", $T857, IF(OR(AS857="Y", AS857="IR"),$AM857,IF(AS857="C", IF($BI857="Y", IF($AF857="N/A", $Q857, $AF857), IF($AG857="N/A", $T857,$AG857)))))))</f>
        <v>0</v>
      </c>
      <c r="BL857" s="16">
        <f>IF(AT857="R", $CA857, IF(OR(AT857="P", AT857="T", AT857="N"), 0, IF($C857="DM", $T857, IF(OR(AT857="Y", AT857="IR"),$AM857,IF(AT857="C", IF($BI857="Y", IF($AF857="N/A", $Q857, $AF857), IF($AG857="N/A", $T857,$AG857)))))))</f>
        <v>0</v>
      </c>
      <c r="BM857" s="16">
        <f>IF(AU857="R", $CA857, IF(OR(AU857="P", AU857="T", AU857="N"), 0, IF($C857="DM", $T857, IF(OR(AU857="Y", AU857="IR"),$AM857,IF(AU857="C", IF($BI857="Y", IF($AF857="N/A", $Q857, $AF857), IF($AG857="N/A", $T857,$AG857)))))))</f>
        <v>0</v>
      </c>
      <c r="BN857" s="16">
        <f>IF(AV857="R", $CA857, IF(OR(AV857="P", AV857="T", AV857="N"), 0, IF($C857="DM", $T857, IF(OR(AV857="Y", AV857="IR"),$AM857,IF(AV857="C", IF($BI857="Y", IF($AF857="N/A", $Q857, $AF857), IF($AG857="N/A", $T857,$AG857)))))))</f>
        <v>0</v>
      </c>
      <c r="BO857" s="16">
        <f>IF(AW857="R", $CA857, IF(OR(AW857="P", AW857="T", AW857="N"), 0, IF($C857="DM", $T857, IF(OR(AW857="Y", AW857="IR"),$AM857,IF(AW857="C", IF($BI857="Y", IF($AF857="N/A", $Q857, $AF857), IF($AG857="N/A", $T857,$AG857)))))))</f>
        <v>0</v>
      </c>
      <c r="BP857" s="16">
        <f>IF(AX857="R", $CA857, IF(OR(AX857="P", AX857="T", AX857="N"), 0, IF($C857="DM", $T857, IF(OR(AX857="Y", AX857="IR"),$AM857,IF(AX857="C", IF($BI857="Y", IF($AF857="N/A", $Q857, $AF857), IF($AG857="N/A", $T857,$AG857)))))))</f>
        <v>0</v>
      </c>
      <c r="BQ857" s="16">
        <f>IF(AY857="R", $CA857, IF(OR(AY857="P", AY857="T", AY857="N"), 0, IF($C857="DM", $T857, IF(OR(AY857="Y", AY857="IR"),$AM857,IF(AY857="C", IF($BI857="Y", IF($AF857="N/A", $Q857, $AF857), IF($AG857="N/A", $T857,$AG857)))))))</f>
        <v>0</v>
      </c>
      <c r="BR857" s="16">
        <f>IF(AZ857="R", $CA857, IF(OR(AZ857="P", AZ857="T", AZ857="N"), 0, IF($C857="DM", $T857, IF(OR(AZ857="Y", AZ857="IR"),$AM857,IF(AZ857="C", IF($BI857="Y", IF($AF857="N/A", $Q857, $AF857), IF($AG857="N/A", $T857,$AG857)))))))</f>
        <v>0</v>
      </c>
      <c r="BS857" s="16">
        <f>IF(BA857="R", $CA857, IF(OR(BA857="P", BA857="T", BA857="N"), 0, IF($C857="DM", $T857, IF(OR(BA857="Y", BA857="IR"),$AM857,IF(BA857="C", IF($BI857="Y", IF($AF857="N/A", $Q857, $AF857), IF($AG857="N/A", $T857,$AG857)))))))</f>
        <v>0</v>
      </c>
      <c r="BT857" s="16">
        <f>IF(BB857="R", $CA857, IF(OR(BB857="P", BB857="T", BB857="N"), 0, IF($C857="DM", $T857, IF(OR(BB857="Y", BB857="IR"),$AM857,IF(BB857="C", IF($BI857="Y", IF($BA857="C", IF($AF857="N/A", $Q857, $AF857), IF($AF857="N/A", $T857, $AM857)), IF($AG857="N/A", $T857,$AG857)))))))</f>
        <v>0</v>
      </c>
      <c r="BU857" s="16">
        <f>IF(BC857="R", $CA857, IF(OR(BC857="P", BC857="T", BC857="N"), 0, IF($C857="DM", $T857, IF(OR(BC857="Y", BC857="IR"),$AM857,IF(BC857="C", IF($BI857="Y", IF($BA857="C", IF($AF857="N/A", $Q857, $AF857), IF($AF857="N/A", $T857, $AM857)), IF($AG857="N/A", $T857,$AG857)))))))</f>
        <v>0</v>
      </c>
      <c r="BV857" s="16">
        <f>IF(BD857="R", $CA857, IF(OR(BD857="P", BD857="T", BD857="N"), 0, IF($C857="DM", $T857, IF(OR(BD857="Y", BD857="IR"),$AM857,IF(BD857="C", IF($BI857="Y", IF($BA857="C", IF($AF857="N/A", $Q857, $AF857), IF($AF857="N/A", $T857, $AM857)), IF($AG857="N/A", $T857,$AG857)))))))</f>
        <v>0</v>
      </c>
      <c r="BW857" s="16">
        <f>IF(BE857="R", $CA857, IF(OR(BE857="P", BE857="T", BE857="N"), 0, IF($C857="DM", $T857, IF(OR(BE857="Y", BE857="IR"),$AM857,IF(BE857="C", IF($BI857="Y", IF($BA857="C", IF($AF857="N/A", $Q857, $AF857), IF($AF857="N/A", $T857, $AM857)), IF($AG857="N/A", $T857,$AG857)))))))</f>
        <v>0</v>
      </c>
      <c r="BX857" s="16">
        <f>IF(BF857="R", $CA857, IF(OR(BF857="P", BF857="T", BF857="N"), 0, IF($C857="DM", $T857, IF(OR(BF857="Y", BF857="IR"),$AM857,IF(BF857="C", IF($BI857="Y", IF($BA857="C", IF($AF857="N/A", $Q857, $AF857), IF($AF857="N/A", $T857, $AM857)), IF($AG857="N/A", $T857,$AG857)))))))</f>
        <v>0</v>
      </c>
      <c r="BY857" s="16">
        <f>IF(BG857="R", $CA857, IF(OR(BG857="P", BG857="T", BG857="N"), 0, IF($C857="DM", $T857, IF(OR(BG857="Y", BG857="IR"),$AM857,IF(BG857="C", IF($BI857="Y", IF($BA857="C", IF($AF857="N/A", $Q857, $AF857), IF($AF857="N/A", $T857, $AM857)), IF($AG857="N/A", $T857,$AG857)))))))</f>
        <v>0</v>
      </c>
      <c r="BZ857" s="16">
        <f>IF(BH857="R", $CA857, IF(OR(BH857="P", BH857="T", BH857="N"), 0, IF($C857="DM", $T857, IF(OR(BH857="Y", BH857="IR"),$AM857,IF(BH857="C", IF($BI857="Y", IF($BA857="C", IF($AF857="N/A", $Q857, $AF857), IF($AF857="N/A", $T857, $AM857)), IF($AG857="N/A", $T857,$AG857)))))))</f>
        <v>0</v>
      </c>
      <c r="CA857" s="15" t="s">
        <v>75</v>
      </c>
      <c r="CB857" s="16">
        <f>BZ857</f>
        <v>0</v>
      </c>
      <c r="CC857" s="15" t="str">
        <f>IF(OR($BH857="T", $BH857="R"), 0, IF($BH857="C", IF($BI857="Y", IF($BA857="C", 0, IF(AF857="N/A", Q857-T857, AF857-AG857)), IF($AF857="N/A", U857, AH857)), AN857))</f>
        <v>N/A</v>
      </c>
      <c r="CD857" s="15" t="str">
        <f>IF(OR($BH857="T", $BH857="R"), 0, IF($BH857="C", IF($BI857="Y", 0, IF($AF857="N/A", V857, AI857)), AO857))</f>
        <v>N/A</v>
      </c>
      <c r="CE857" s="15" t="str">
        <f>IF(OR($BH857="T", $BH857="R"), 0, IF($BH857="C", IF($BI857="Y", 0, IF($AF857="N/A", W857, AJ857)), AP857))</f>
        <v>N/A</v>
      </c>
      <c r="CF857" s="15" t="str">
        <f>IF(OR($BH857="T", $BH857="R"), 0, IF($BH857="C", IF($BI857="Y", 0, IF($AF857="N/A", X857, AK857)), AQ857))</f>
        <v>N/A</v>
      </c>
      <c r="CG857" t="str">
        <f>IF(AC857="N/A", "S:"&amp;L857&amp;" G:"&amp;M857&amp;" GR:"&amp;Q857, IF(AC857=0, "S:"&amp;L857&amp;" G:"&amp;M857&amp;" GR:"&amp;Q857, "S:"&amp;L857&amp;"/"&amp;AD857&amp;" G:"&amp;AE857&amp;" GR:"&amp;AF857))</f>
        <v>S:0 G:1 GR:1</v>
      </c>
    </row>
    <row r="858" spans="1:85" x14ac:dyDescent="0.25">
      <c r="A858" s="14">
        <v>5559</v>
      </c>
      <c r="B858" s="15" t="s">
        <v>1716</v>
      </c>
      <c r="C858" s="15" t="s">
        <v>69</v>
      </c>
      <c r="D858" s="15" t="s">
        <v>56</v>
      </c>
      <c r="E858" s="15">
        <f>VLOOKUP(B858, 'Rookie Year'!$A$2:$B$55679,2,FALSE)</f>
        <v>2013</v>
      </c>
      <c r="F858" s="15">
        <v>2024</v>
      </c>
      <c r="G858" s="15" t="s">
        <v>42</v>
      </c>
      <c r="H858" s="15" t="s">
        <v>1928</v>
      </c>
      <c r="I858" s="16">
        <v>5</v>
      </c>
      <c r="J858" s="15">
        <v>1</v>
      </c>
      <c r="K858" s="17">
        <f>IF(AND(G858&lt;&gt;"N",R858="N/A"), IF(I858&lt;4, 0, 0.25),IF(I858=1, IF(J858=1,0.25, 0.25), IF(I858&lt;13, 0.25, IF(I858&lt;26, 0.4, IF(I858&lt;51, 0.6, 0.75)))))</f>
        <v>0.25</v>
      </c>
      <c r="L858" s="16">
        <f>I858-M858</f>
        <v>3</v>
      </c>
      <c r="M858" s="16">
        <f>ROUNDUP(I858*K858,0)</f>
        <v>2</v>
      </c>
      <c r="N858" s="16">
        <f>M858*J858</f>
        <v>2</v>
      </c>
      <c r="O858" s="16">
        <v>0</v>
      </c>
      <c r="P858" s="16">
        <v>0</v>
      </c>
      <c r="Q858" s="16">
        <f>N858-O858-P858</f>
        <v>2</v>
      </c>
      <c r="R858" s="15" t="s">
        <v>75</v>
      </c>
      <c r="S858" s="15">
        <f>IF(R858="N/A", J858-($B$1-F858), J858-($B$1-R858))</f>
        <v>1</v>
      </c>
      <c r="T858" s="16">
        <f>IF($S858&lt;1, "N/A", $M858)</f>
        <v>2</v>
      </c>
      <c r="U858" s="16" t="str">
        <f>IF($S858&lt;2, "N/A", $M858)</f>
        <v>N/A</v>
      </c>
      <c r="V858" s="16" t="str">
        <f>IF($S858&lt;3, "N/A", $M858)</f>
        <v>N/A</v>
      </c>
      <c r="W858" s="16" t="str">
        <f>IF($S858&lt;4, "N/A", $M858)</f>
        <v>N/A</v>
      </c>
      <c r="X858" s="16" t="str">
        <f>IF($S858&lt;5, "N/A", $M858)</f>
        <v>N/A</v>
      </c>
      <c r="Y858" s="15" t="str">
        <f>IF(SUM(T858:X858)&lt;&gt;Q858, "CHECK", "OK")</f>
        <v>OK</v>
      </c>
      <c r="Z858" s="15" t="str">
        <f>IF(F858=$B$1, "No", IF(S858=1, "Yes", "No"))</f>
        <v>No</v>
      </c>
      <c r="AA858" s="18" t="str">
        <f>IF(C858="DM", "N/A", IF(Z858="No","N/A",VLOOKUP(B858,'Extension List'!$A$3:$R$1972,18,FALSE)))</f>
        <v>N/A</v>
      </c>
      <c r="AB858" s="15" t="str">
        <f>IF(C858="DM", "N/A", IF(Z858="No","N/A",VLOOKUP(B858,'Extension List'!$A$3:$T$1972,20,FALSE)))</f>
        <v>N/A</v>
      </c>
      <c r="AC858" s="15" t="str">
        <f>IF(AA858="N/A", "N/A", 0)</f>
        <v>N/A</v>
      </c>
      <c r="AD858" s="16" t="str">
        <f>IF(AE858="N/A", "N/A", AA858-AE858)</f>
        <v>N/A</v>
      </c>
      <c r="AE858" s="16" t="str">
        <f>IF(AA858="N/A", "N/A", IF(AC858&gt;0, IF(AA858&lt;13, ROUNDUP(0.25*AA858,0), IF(AA858&lt;26, ROUNDUP(0.4*AA858,0), IF(AA858&lt;51, ROUNDUP(0.6*AA858,0), ROUNDUP(0.75*AA858,0)))), "N/A"))</f>
        <v>N/A</v>
      </c>
      <c r="AF858" s="16" t="str">
        <f>IF(AD858="N/A","N/A", (AE858*AC858)+Q858)</f>
        <v>N/A</v>
      </c>
      <c r="AG858" s="16" t="str">
        <f>IF($AF858="N/A", "N/A", "TBC")</f>
        <v>N/A</v>
      </c>
      <c r="AH858" s="16" t="str">
        <f>IF($AF858="N/A", "N/A", "TBC")</f>
        <v>N/A</v>
      </c>
      <c r="AI858" s="16" t="str">
        <f>IF($AF858="N/A","N/A",IF(AC858&gt;1,"TBC","N/A"))</f>
        <v>N/A</v>
      </c>
      <c r="AJ858" s="16" t="str">
        <f>IF($AF858="N/A","N/A",IF(AC858&gt;2,"TBC","N/A"))</f>
        <v>N/A</v>
      </c>
      <c r="AK858" s="16" t="str">
        <f>IF($AF858="N/A","N/A",IF(AC858&gt;3,"TBC","N/A"))</f>
        <v>N/A</v>
      </c>
      <c r="AL858" s="16" t="str">
        <f>IF(AC858="N/A","N/A",IF(AC858&gt;0,IF(SUM(AG858:AK858)&lt;&gt;AF858,"CHECK","OK"),"N/A"))</f>
        <v>N/A</v>
      </c>
      <c r="AM858" s="16">
        <f>IF(AD858="N/A", L858+T858, L858+AG858)</f>
        <v>5</v>
      </c>
      <c r="AN858" s="16" t="str">
        <f>IF(AD858="N/A", IF(U858="N/A", "N/A", L858+U858), AD858+AH858)</f>
        <v>N/A</v>
      </c>
      <c r="AO858" s="16" t="str">
        <f>IF(AD858="N/A", IF(V858="N/A", "N/A", L858+V858), IF(AI858="N/A", "N/A", AD858+AI858))</f>
        <v>N/A</v>
      </c>
      <c r="AP858" s="16" t="str">
        <f>IF(AD858="N/A", IF(W858="N/A", "N/A", L858+W858), IF(AJ858="N/A", "N/A", AD858+AJ858))</f>
        <v>N/A</v>
      </c>
      <c r="AQ858" s="16" t="str">
        <f>IF(AD858="N/A", IF(X858="N/A", "N/A", L858+X858), IF(AK858="N/A", "N/A", AD858+AK858))</f>
        <v>N/A</v>
      </c>
      <c r="AR858" s="15" t="s">
        <v>40</v>
      </c>
      <c r="AS858" s="15" t="s">
        <v>40</v>
      </c>
      <c r="AT858" s="15" t="s">
        <v>40</v>
      </c>
      <c r="AU858" s="15" t="s">
        <v>40</v>
      </c>
      <c r="AV858" s="15" t="s">
        <v>40</v>
      </c>
      <c r="AW858" s="15" t="s">
        <v>40</v>
      </c>
      <c r="AX858" s="15" t="s">
        <v>40</v>
      </c>
      <c r="AY858" s="15" t="s">
        <v>40</v>
      </c>
      <c r="AZ858" s="15" t="s">
        <v>40</v>
      </c>
      <c r="BA858" s="15" t="s">
        <v>40</v>
      </c>
      <c r="BB858" s="15" t="s">
        <v>40</v>
      </c>
      <c r="BC858" s="15" t="s">
        <v>40</v>
      </c>
      <c r="BD858" s="15" t="s">
        <v>40</v>
      </c>
      <c r="BE858" s="15" t="s">
        <v>40</v>
      </c>
      <c r="BF858" s="15" t="s">
        <v>40</v>
      </c>
      <c r="BG858" s="15" t="s">
        <v>40</v>
      </c>
      <c r="BH858" s="15" t="s">
        <v>40</v>
      </c>
      <c r="BJ858" s="16">
        <f>IF(AR858="R", $CA858, IF(OR(AR858="P", AR858="T", AR858="N"), 0, IF($C858="DM", $T858, IF(OR(AR858="Y", AR858="IR"),$AM858,IF(AR858="C", IF($BI858="Y", IF($AF858="N/A", $Q858, $AF858), IF($AG858="N/A", $T858,$AG858)))))))</f>
        <v>5</v>
      </c>
      <c r="BK858" s="16">
        <f>IF(AS858="R", $CA858, IF(OR(AS858="P", AS858="T", AS858="N"), 0, IF($C858="DM", $T858, IF(OR(AS858="Y", AS858="IR"),$AM858,IF(AS858="C", IF($BI858="Y", IF($AF858="N/A", $Q858, $AF858), IF($AG858="N/A", $T858,$AG858)))))))</f>
        <v>5</v>
      </c>
      <c r="BL858" s="16">
        <f>IF(AT858="R", $CA858, IF(OR(AT858="P", AT858="T", AT858="N"), 0, IF($C858="DM", $T858, IF(OR(AT858="Y", AT858="IR"),$AM858,IF(AT858="C", IF($BI858="Y", IF($AF858="N/A", $Q858, $AF858), IF($AG858="N/A", $T858,$AG858)))))))</f>
        <v>5</v>
      </c>
      <c r="BM858" s="16">
        <f>IF(AU858="R", $CA858, IF(OR(AU858="P", AU858="T", AU858="N"), 0, IF($C858="DM", $T858, IF(OR(AU858="Y", AU858="IR"),$AM858,IF(AU858="C", IF($BI858="Y", IF($AF858="N/A", $Q858, $AF858), IF($AG858="N/A", $T858,$AG858)))))))</f>
        <v>5</v>
      </c>
      <c r="BN858" s="16">
        <f>IF(AV858="R", $CA858, IF(OR(AV858="P", AV858="T", AV858="N"), 0, IF($C858="DM", $T858, IF(OR(AV858="Y", AV858="IR"),$AM858,IF(AV858="C", IF($BI858="Y", IF($AF858="N/A", $Q858, $AF858), IF($AG858="N/A", $T858,$AG858)))))))</f>
        <v>5</v>
      </c>
      <c r="BO858" s="16">
        <f>IF(AW858="R", $CA858, IF(OR(AW858="P", AW858="T", AW858="N"), 0, IF($C858="DM", $T858, IF(OR(AW858="Y", AW858="IR"),$AM858,IF(AW858="C", IF($BI858="Y", IF($AF858="N/A", $Q858, $AF858), IF($AG858="N/A", $T858,$AG858)))))))</f>
        <v>5</v>
      </c>
      <c r="BP858" s="16">
        <f>IF(AX858="R", $CA858, IF(OR(AX858="P", AX858="T", AX858="N"), 0, IF($C858="DM", $T858, IF(OR(AX858="Y", AX858="IR"),$AM858,IF(AX858="C", IF($BI858="Y", IF($AF858="N/A", $Q858, $AF858), IF($AG858="N/A", $T858,$AG858)))))))</f>
        <v>5</v>
      </c>
      <c r="BQ858" s="16">
        <f>IF(AY858="R", $CA858, IF(OR(AY858="P", AY858="T", AY858="N"), 0, IF($C858="DM", $T858, IF(OR(AY858="Y", AY858="IR"),$AM858,IF(AY858="C", IF($BI858="Y", IF($AF858="N/A", $Q858, $AF858), IF($AG858="N/A", $T858,$AG858)))))))</f>
        <v>5</v>
      </c>
      <c r="BR858" s="16">
        <f>IF(AZ858="R", $CA858, IF(OR(AZ858="P", AZ858="T", AZ858="N"), 0, IF($C858="DM", $T858, IF(OR(AZ858="Y", AZ858="IR"),$AM858,IF(AZ858="C", IF($BI858="Y", IF($AF858="N/A", $Q858, $AF858), IF($AG858="N/A", $T858,$AG858)))))))</f>
        <v>5</v>
      </c>
      <c r="BS858" s="16">
        <f>IF(BA858="R", $CA858, IF(OR(BA858="P", BA858="T", BA858="N"), 0, IF($C858="DM", $T858, IF(OR(BA858="Y", BA858="IR"),$AM858,IF(BA858="C", IF($BI858="Y", IF($AF858="N/A", $Q858, $AF858), IF($AG858="N/A", $T858,$AG858)))))))</f>
        <v>5</v>
      </c>
      <c r="BT858" s="16">
        <f>IF(BB858="R", $CA858, IF(OR(BB858="P", BB858="T", BB858="N"), 0, IF($C858="DM", $T858, IF(OR(BB858="Y", BB858="IR"),$AM858,IF(BB858="C", IF($BI858="Y", IF($BA858="C", IF($AF858="N/A", $Q858, $AF858), IF($AF858="N/A", $T858, $AM858)), IF($AG858="N/A", $T858,$AG858)))))))</f>
        <v>5</v>
      </c>
      <c r="BU858" s="16">
        <f>IF(BC858="R", $CA858, IF(OR(BC858="P", BC858="T", BC858="N"), 0, IF($C858="DM", $T858, IF(OR(BC858="Y", BC858="IR"),$AM858,IF(BC858="C", IF($BI858="Y", IF($BA858="C", IF($AF858="N/A", $Q858, $AF858), IF($AF858="N/A", $T858, $AM858)), IF($AG858="N/A", $T858,$AG858)))))))</f>
        <v>5</v>
      </c>
      <c r="BV858" s="16">
        <f>IF(BD858="R", $CA858, IF(OR(BD858="P", BD858="T", BD858="N"), 0, IF($C858="DM", $T858, IF(OR(BD858="Y", BD858="IR"),$AM858,IF(BD858="C", IF($BI858="Y", IF($BA858="C", IF($AF858="N/A", $Q858, $AF858), IF($AF858="N/A", $T858, $AM858)), IF($AG858="N/A", $T858,$AG858)))))))</f>
        <v>5</v>
      </c>
      <c r="BW858" s="16">
        <f>IF(BE858="R", $CA858, IF(OR(BE858="P", BE858="T", BE858="N"), 0, IF($C858="DM", $T858, IF(OR(BE858="Y", BE858="IR"),$AM858,IF(BE858="C", IF($BI858="Y", IF($BA858="C", IF($AF858="N/A", $Q858, $AF858), IF($AF858="N/A", $T858, $AM858)), IF($AG858="N/A", $T858,$AG858)))))))</f>
        <v>5</v>
      </c>
      <c r="BX858" s="16">
        <f>IF(BF858="R", $CA858, IF(OR(BF858="P", BF858="T", BF858="N"), 0, IF($C858="DM", $T858, IF(OR(BF858="Y", BF858="IR"),$AM858,IF(BF858="C", IF($BI858="Y", IF($BA858="C", IF($AF858="N/A", $Q858, $AF858), IF($AF858="N/A", $T858, $AM858)), IF($AG858="N/A", $T858,$AG858)))))))</f>
        <v>5</v>
      </c>
      <c r="BY858" s="16">
        <f>IF(BG858="R", $CA858, IF(OR(BG858="P", BG858="T", BG858="N"), 0, IF($C858="DM", $T858, IF(OR(BG858="Y", BG858="IR"),$AM858,IF(BG858="C", IF($BI858="Y", IF($BA858="C", IF($AF858="N/A", $Q858, $AF858), IF($AF858="N/A", $T858, $AM858)), IF($AG858="N/A", $T858,$AG858)))))))</f>
        <v>5</v>
      </c>
      <c r="BZ858" s="16">
        <f>IF(BH858="R", $CA858, IF(OR(BH858="P", BH858="T", BH858="N"), 0, IF($C858="DM", $T858, IF(OR(BH858="Y", BH858="IR"),$AM858,IF(BH858="C", IF($BI858="Y", IF($BA858="C", IF($AF858="N/A", $Q858, $AF858), IF($AF858="N/A", $T858, $AM858)), IF($AG858="N/A", $T858,$AG858)))))))</f>
        <v>5</v>
      </c>
      <c r="CA858" s="15" t="s">
        <v>75</v>
      </c>
      <c r="CB858" s="16">
        <f>BZ858</f>
        <v>5</v>
      </c>
      <c r="CC858" s="15" t="str">
        <f>IF(OR($BH858="T", $BH858="R"), 0, IF($BH858="C", IF($BI858="Y", IF($BA858="C", 0, IF(AF858="N/A", Q858-T858, AF858-AG858)), IF($AF858="N/A", U858, AH858)), AN858))</f>
        <v>N/A</v>
      </c>
      <c r="CD858" s="15" t="str">
        <f>IF(OR($BH858="T", $BH858="R"), 0, IF($BH858="C", IF($BI858="Y", 0, IF($AF858="N/A", V858, AI858)), AO858))</f>
        <v>N/A</v>
      </c>
      <c r="CE858" s="15" t="str">
        <f>IF(OR($BH858="T", $BH858="R"), 0, IF($BH858="C", IF($BI858="Y", 0, IF($AF858="N/A", W858, AJ858)), AP858))</f>
        <v>N/A</v>
      </c>
      <c r="CF858" s="15" t="str">
        <f>IF(OR($BH858="T", $BH858="R"), 0, IF($BH858="C", IF($BI858="Y", 0, IF($AF858="N/A", X858, AK858)), AQ858))</f>
        <v>N/A</v>
      </c>
      <c r="CG858" t="str">
        <f>IF(AC858="N/A", "S:"&amp;L858&amp;" G:"&amp;M858&amp;" GR:"&amp;Q858, IF(AC858=0, "S:"&amp;L858&amp;" G:"&amp;M858&amp;" GR:"&amp;Q858, "S:"&amp;L858&amp;"/"&amp;AD858&amp;" G:"&amp;AE858&amp;" GR:"&amp;AF858))</f>
        <v>S:3 G:2 GR:2</v>
      </c>
    </row>
    <row r="859" spans="1:85" x14ac:dyDescent="0.25">
      <c r="A859" s="14">
        <v>5685</v>
      </c>
      <c r="B859" s="15" t="s">
        <v>3034</v>
      </c>
      <c r="C859" s="15" t="s">
        <v>70</v>
      </c>
      <c r="D859" s="15" t="s">
        <v>56</v>
      </c>
      <c r="E859" s="15">
        <f>VLOOKUP(B859, 'Rookie Year'!$A$2:$B$55679,2,FALSE)</f>
        <v>2024</v>
      </c>
      <c r="F859" s="15">
        <v>2024</v>
      </c>
      <c r="G859" s="15" t="s">
        <v>40</v>
      </c>
      <c r="H859" s="15" t="s">
        <v>2230</v>
      </c>
      <c r="I859" s="16">
        <v>1</v>
      </c>
      <c r="J859" s="15">
        <v>3</v>
      </c>
      <c r="K859" s="17">
        <f>IF(AND(G859&lt;&gt;"N",R859="N/A"), IF(I859&lt;4, 0, 0.25),IF(I859=1, IF(J859=1,0.25, 0.25), IF(I859&lt;13, 0.25, IF(I859&lt;26, 0.4, IF(I859&lt;51, 0.6, 0.75)))))</f>
        <v>0</v>
      </c>
      <c r="L859" s="16">
        <f>I859-M859</f>
        <v>1</v>
      </c>
      <c r="M859" s="16">
        <f>ROUNDUP(I859*K859,0)</f>
        <v>0</v>
      </c>
      <c r="N859" s="16">
        <f>M859*J859</f>
        <v>0</v>
      </c>
      <c r="O859" s="16">
        <v>0</v>
      </c>
      <c r="P859" s="16">
        <v>0</v>
      </c>
      <c r="Q859" s="16">
        <f>N859-O859-P859</f>
        <v>0</v>
      </c>
      <c r="R859" s="15" t="s">
        <v>75</v>
      </c>
      <c r="S859" s="15">
        <f>IF(R859="N/A", J859-($B$1-F859), J859-($B$1-R859))</f>
        <v>3</v>
      </c>
      <c r="T859" s="16">
        <f>IF($S859&lt;1, "N/A", $M859)</f>
        <v>0</v>
      </c>
      <c r="U859" s="16">
        <f>IF($S859&lt;2, "N/A", $M859)</f>
        <v>0</v>
      </c>
      <c r="V859" s="16">
        <f>IF($S859&lt;3, "N/A", $M859)</f>
        <v>0</v>
      </c>
      <c r="W859" s="16" t="str">
        <f>IF($S859&lt;4, "N/A", $M859)</f>
        <v>N/A</v>
      </c>
      <c r="X859" s="16" t="str">
        <f>IF($S859&lt;5, "N/A", $M859)</f>
        <v>N/A</v>
      </c>
      <c r="Y859" s="15" t="str">
        <f>IF(SUM(T859:X859)&lt;&gt;Q859, "CHECK", "OK")</f>
        <v>OK</v>
      </c>
      <c r="Z859" s="15" t="str">
        <f>IF(F859=$B$1, "No", IF(S859=1, "Yes", "No"))</f>
        <v>No</v>
      </c>
      <c r="AA859" s="18" t="str">
        <f>IF(C859="DM", "N/A", IF(Z859="No","N/A",VLOOKUP(B859,'Extension List'!$A$3:$R$1972,18,FALSE)))</f>
        <v>N/A</v>
      </c>
      <c r="AB859" s="15" t="str">
        <f>IF(C859="DM", "N/A", IF(Z859="No","N/A",VLOOKUP(B859,'Extension List'!$A$3:$T$1972,20,FALSE)))</f>
        <v>N/A</v>
      </c>
      <c r="AC859" s="15" t="str">
        <f>IF(AA859="N/A", "N/A", 0)</f>
        <v>N/A</v>
      </c>
      <c r="AD859" s="16" t="str">
        <f>IF(AE859="N/A", "N/A", AA859-AE859)</f>
        <v>N/A</v>
      </c>
      <c r="AE859" s="16" t="str">
        <f>IF(AA859="N/A", "N/A", IF(AC859&gt;0, IF(AA859&lt;13, ROUNDUP(0.25*AA859,0), IF(AA859&lt;26, ROUNDUP(0.4*AA859,0), IF(AA859&lt;51, ROUNDUP(0.6*AA859,0), ROUNDUP(0.75*AA859,0)))), "N/A"))</f>
        <v>N/A</v>
      </c>
      <c r="AF859" s="16" t="str">
        <f>IF(AD859="N/A","N/A", (AE859*AC859)+Q859)</f>
        <v>N/A</v>
      </c>
      <c r="AG859" s="16" t="str">
        <f>IF($AF859="N/A", "N/A", "TBC")</f>
        <v>N/A</v>
      </c>
      <c r="AH859" s="16" t="str">
        <f>IF($AF859="N/A", "N/A", "TBC")</f>
        <v>N/A</v>
      </c>
      <c r="AI859" s="16" t="str">
        <f>IF($AF859="N/A","N/A",IF(AC859&gt;1,"TBC","N/A"))</f>
        <v>N/A</v>
      </c>
      <c r="AJ859" s="16" t="str">
        <f>IF($AF859="N/A","N/A",IF(AC859&gt;2,"TBC","N/A"))</f>
        <v>N/A</v>
      </c>
      <c r="AK859" s="16" t="str">
        <f>IF($AF859="N/A","N/A",IF(AC859&gt;3,"TBC","N/A"))</f>
        <v>N/A</v>
      </c>
      <c r="AL859" s="16" t="str">
        <f>IF(AC859="N/A","N/A",IF(AC859&gt;0,IF(SUM(AG859:AK859)&lt;&gt;AF859,"CHECK","OK"),"N/A"))</f>
        <v>N/A</v>
      </c>
      <c r="AM859" s="16">
        <f>IF(AD859="N/A", L859+T859, L859+AG859)</f>
        <v>1</v>
      </c>
      <c r="AN859" s="16">
        <f>IF(AD859="N/A", IF(U859="N/A", "N/A", L859+U859), AD859+AH859)</f>
        <v>1</v>
      </c>
      <c r="AO859" s="16">
        <f>IF(AD859="N/A", IF(V859="N/A", "N/A", L859+V859), IF(AI859="N/A", "N/A", AD859+AI859))</f>
        <v>1</v>
      </c>
      <c r="AP859" s="16" t="str">
        <f>IF(AD859="N/A", IF(W859="N/A", "N/A", L859+W859), IF(AJ859="N/A", "N/A", AD859+AJ859))</f>
        <v>N/A</v>
      </c>
      <c r="AQ859" s="16" t="str">
        <f>IF(AD859="N/A", IF(X859="N/A", "N/A", L859+X859), IF(AK859="N/A", "N/A", AD859+AK859))</f>
        <v>N/A</v>
      </c>
      <c r="AR859" s="15" t="s">
        <v>66</v>
      </c>
      <c r="AS859" s="15" t="s">
        <v>66</v>
      </c>
      <c r="AT859" s="15" t="s">
        <v>66</v>
      </c>
      <c r="AU859" s="15" t="s">
        <v>66</v>
      </c>
      <c r="AV859" s="15" t="s">
        <v>66</v>
      </c>
      <c r="AW859" s="15" t="s">
        <v>66</v>
      </c>
      <c r="AX859" s="15" t="s">
        <v>66</v>
      </c>
      <c r="AY859" s="15" t="s">
        <v>66</v>
      </c>
      <c r="AZ859" s="15" t="s">
        <v>66</v>
      </c>
      <c r="BA859" s="15" t="s">
        <v>66</v>
      </c>
      <c r="BB859" s="15" t="s">
        <v>66</v>
      </c>
      <c r="BC859" s="15" t="s">
        <v>66</v>
      </c>
      <c r="BD859" s="15" t="s">
        <v>66</v>
      </c>
      <c r="BE859" s="15" t="s">
        <v>66</v>
      </c>
      <c r="BF859" s="15" t="s">
        <v>66</v>
      </c>
      <c r="BG859" s="15" t="s">
        <v>66</v>
      </c>
      <c r="BH859" s="15" t="s">
        <v>66</v>
      </c>
      <c r="BJ859" s="16">
        <f>IF(AR859="R", $CA859, IF(OR(AR859="P", AR859="T", AR859="N"), 0, IF($C859="DM", $T859, IF(OR(AR859="Y", AR859="IR"),$AM859,IF(AR859="C", IF($BI859="Y", IF($AF859="N/A", $Q859, $AF859), IF($AG859="N/A", $T859,$AG859)))))))</f>
        <v>0</v>
      </c>
      <c r="BK859" s="16">
        <f>IF(AS859="R", $CA859, IF(OR(AS859="P", AS859="T", AS859="N"), 0, IF($C859="DM", $T859, IF(OR(AS859="Y", AS859="IR"),$AM859,IF(AS859="C", IF($BI859="Y", IF($AF859="N/A", $Q859, $AF859), IF($AG859="N/A", $T859,$AG859)))))))</f>
        <v>0</v>
      </c>
      <c r="BL859" s="16">
        <f>IF(AT859="R", $CA859, IF(OR(AT859="P", AT859="T", AT859="N"), 0, IF($C859="DM", $T859, IF(OR(AT859="Y", AT859="IR"),$AM859,IF(AT859="C", IF($BI859="Y", IF($AF859="N/A", $Q859, $AF859), IF($AG859="N/A", $T859,$AG859)))))))</f>
        <v>0</v>
      </c>
      <c r="BM859" s="16">
        <f>IF(AU859="R", $CA859, IF(OR(AU859="P", AU859="T", AU859="N"), 0, IF($C859="DM", $T859, IF(OR(AU859="Y", AU859="IR"),$AM859,IF(AU859="C", IF($BI859="Y", IF($AF859="N/A", $Q859, $AF859), IF($AG859="N/A", $T859,$AG859)))))))</f>
        <v>0</v>
      </c>
      <c r="BN859" s="16">
        <f>IF(AV859="R", $CA859, IF(OR(AV859="P", AV859="T", AV859="N"), 0, IF($C859="DM", $T859, IF(OR(AV859="Y", AV859="IR"),$AM859,IF(AV859="C", IF($BI859="Y", IF($AF859="N/A", $Q859, $AF859), IF($AG859="N/A", $T859,$AG859)))))))</f>
        <v>0</v>
      </c>
      <c r="BO859" s="16">
        <f>IF(AW859="R", $CA859, IF(OR(AW859="P", AW859="T", AW859="N"), 0, IF($C859="DM", $T859, IF(OR(AW859="Y", AW859="IR"),$AM859,IF(AW859="C", IF($BI859="Y", IF($AF859="N/A", $Q859, $AF859), IF($AG859="N/A", $T859,$AG859)))))))</f>
        <v>0</v>
      </c>
      <c r="BP859" s="16">
        <f>IF(AX859="R", $CA859, IF(OR(AX859="P", AX859="T", AX859="N"), 0, IF($C859="DM", $T859, IF(OR(AX859="Y", AX859="IR"),$AM859,IF(AX859="C", IF($BI859="Y", IF($AF859="N/A", $Q859, $AF859), IF($AG859="N/A", $T859,$AG859)))))))</f>
        <v>0</v>
      </c>
      <c r="BQ859" s="16">
        <f>IF(AY859="R", $CA859, IF(OR(AY859="P", AY859="T", AY859="N"), 0, IF($C859="DM", $T859, IF(OR(AY859="Y", AY859="IR"),$AM859,IF(AY859="C", IF($BI859="Y", IF($AF859="N/A", $Q859, $AF859), IF($AG859="N/A", $T859,$AG859)))))))</f>
        <v>0</v>
      </c>
      <c r="BR859" s="16">
        <f>IF(AZ859="R", $CA859, IF(OR(AZ859="P", AZ859="T", AZ859="N"), 0, IF($C859="DM", $T859, IF(OR(AZ859="Y", AZ859="IR"),$AM859,IF(AZ859="C", IF($BI859="Y", IF($AF859="N/A", $Q859, $AF859), IF($AG859="N/A", $T859,$AG859)))))))</f>
        <v>0</v>
      </c>
      <c r="BS859" s="16">
        <f>IF(BA859="R", $CA859, IF(OR(BA859="P", BA859="T", BA859="N"), 0, IF($C859="DM", $T859, IF(OR(BA859="Y", BA859="IR"),$AM859,IF(BA859="C", IF($BI859="Y", IF($AF859="N/A", $Q859, $AF859), IF($AG859="N/A", $T859,$AG859)))))))</f>
        <v>0</v>
      </c>
      <c r="BT859" s="16">
        <f>IF(BB859="R", $CA859, IF(OR(BB859="P", BB859="T", BB859="N"), 0, IF($C859="DM", $T859, IF(OR(BB859="Y", BB859="IR"),$AM859,IF(BB859="C", IF($BI859="Y", IF($BA859="C", IF($AF859="N/A", $Q859, $AF859), IF($AF859="N/A", $T859, $AM859)), IF($AG859="N/A", $T859,$AG859)))))))</f>
        <v>0</v>
      </c>
      <c r="BU859" s="16">
        <f>IF(BC859="R", $CA859, IF(OR(BC859="P", BC859="T", BC859="N"), 0, IF($C859="DM", $T859, IF(OR(BC859="Y", BC859="IR"),$AM859,IF(BC859="C", IF($BI859="Y", IF($BA859="C", IF($AF859="N/A", $Q859, $AF859), IF($AF859="N/A", $T859, $AM859)), IF($AG859="N/A", $T859,$AG859)))))))</f>
        <v>0</v>
      </c>
      <c r="BV859" s="16">
        <f>IF(BD859="R", $CA859, IF(OR(BD859="P", BD859="T", BD859="N"), 0, IF($C859="DM", $T859, IF(OR(BD859="Y", BD859="IR"),$AM859,IF(BD859="C", IF($BI859="Y", IF($BA859="C", IF($AF859="N/A", $Q859, $AF859), IF($AF859="N/A", $T859, $AM859)), IF($AG859="N/A", $T859,$AG859)))))))</f>
        <v>0</v>
      </c>
      <c r="BW859" s="16">
        <f>IF(BE859="R", $CA859, IF(OR(BE859="P", BE859="T", BE859="N"), 0, IF($C859="DM", $T859, IF(OR(BE859="Y", BE859="IR"),$AM859,IF(BE859="C", IF($BI859="Y", IF($BA859="C", IF($AF859="N/A", $Q859, $AF859), IF($AF859="N/A", $T859, $AM859)), IF($AG859="N/A", $T859,$AG859)))))))</f>
        <v>0</v>
      </c>
      <c r="BX859" s="16">
        <f>IF(BF859="R", $CA859, IF(OR(BF859="P", BF859="T", BF859="N"), 0, IF($C859="DM", $T859, IF(OR(BF859="Y", BF859="IR"),$AM859,IF(BF859="C", IF($BI859="Y", IF($BA859="C", IF($AF859="N/A", $Q859, $AF859), IF($AF859="N/A", $T859, $AM859)), IF($AG859="N/A", $T859,$AG859)))))))</f>
        <v>0</v>
      </c>
      <c r="BY859" s="16">
        <f>IF(BG859="R", $CA859, IF(OR(BG859="P", BG859="T", BG859="N"), 0, IF($C859="DM", $T859, IF(OR(BG859="Y", BG859="IR"),$AM859,IF(BG859="C", IF($BI859="Y", IF($BA859="C", IF($AF859="N/A", $Q859, $AF859), IF($AF859="N/A", $T859, $AM859)), IF($AG859="N/A", $T859,$AG859)))))))</f>
        <v>0</v>
      </c>
      <c r="BZ859" s="16">
        <f>IF(BH859="R", $CA859, IF(OR(BH859="P", BH859="T", BH859="N"), 0, IF($C859="DM", $T859, IF(OR(BH859="Y", BH859="IR"),$AM859,IF(BH859="C", IF($BI859="Y", IF($BA859="C", IF($AF859="N/A", $Q859, $AF859), IF($AF859="N/A", $T859, $AM859)), IF($AG859="N/A", $T859,$AG859)))))))</f>
        <v>0</v>
      </c>
      <c r="CA859" s="15" t="s">
        <v>75</v>
      </c>
      <c r="CB859" s="16">
        <f>BZ859</f>
        <v>0</v>
      </c>
      <c r="CC859" s="15">
        <f>IF(OR($BH859="T", $BH859="R"), 0, IF($BH859="C", IF($BI859="Y", IF($BA859="C", 0, IF(AF859="N/A", Q859-T859, AF859-AG859)), IF($AF859="N/A", U859, AH859)), AN859))</f>
        <v>1</v>
      </c>
      <c r="CD859" s="15">
        <f>IF(OR($BH859="T", $BH859="R"), 0, IF($BH859="C", IF($BI859="Y", 0, IF($AF859="N/A", V859, AI859)), AO859))</f>
        <v>1</v>
      </c>
      <c r="CE859" s="15" t="str">
        <f>IF(OR($BH859="T", $BH859="R"), 0, IF($BH859="C", IF($BI859="Y", 0, IF($AF859="N/A", W859, AJ859)), AP859))</f>
        <v>N/A</v>
      </c>
      <c r="CF859" s="15" t="str">
        <f>IF(OR($BH859="T", $BH859="R"), 0, IF($BH859="C", IF($BI859="Y", 0, IF($AF859="N/A", X859, AK859)), AQ859))</f>
        <v>N/A</v>
      </c>
      <c r="CG859" t="str">
        <f>IF(AC859="N/A", "S:"&amp;L859&amp;" G:"&amp;M859&amp;" GR:"&amp;Q859, IF(AC859=0, "S:"&amp;L859&amp;" G:"&amp;M859&amp;" GR:"&amp;Q859, "S:"&amp;L859&amp;"/"&amp;AD859&amp;" G:"&amp;AE859&amp;" GR:"&amp;AF859))</f>
        <v>S:1 G:0 GR:0</v>
      </c>
    </row>
    <row r="860" spans="1:85" x14ac:dyDescent="0.25">
      <c r="A860" s="14">
        <v>5146</v>
      </c>
      <c r="B860" s="15" t="s">
        <v>2684</v>
      </c>
      <c r="C860" s="15" t="s">
        <v>70</v>
      </c>
      <c r="D860" s="15" t="s">
        <v>56</v>
      </c>
      <c r="E860" s="15">
        <f>VLOOKUP(B860, 'Rookie Year'!$A$2:$B$55679,2,FALSE)</f>
        <v>2021</v>
      </c>
      <c r="F860" s="15">
        <v>2023</v>
      </c>
      <c r="G860" s="15" t="s">
        <v>42</v>
      </c>
      <c r="H860" s="15" t="s">
        <v>1928</v>
      </c>
      <c r="I860" s="16">
        <v>1</v>
      </c>
      <c r="J860" s="15">
        <v>3</v>
      </c>
      <c r="K860" s="17">
        <f>IF(AND(G860&lt;&gt;"N",R860="N/A"), IF(I860&lt;4, 0, 0.25),IF(I860=1, IF(J860=1,0.25, 0.25), IF(I860&lt;13, 0.25, IF(I860&lt;26, 0.4, IF(I860&lt;51, 0.6, 0.75)))))</f>
        <v>0.25</v>
      </c>
      <c r="L860" s="16">
        <f>I860-M860</f>
        <v>0</v>
      </c>
      <c r="M860" s="16">
        <f>ROUNDUP(I860*K860,0)</f>
        <v>1</v>
      </c>
      <c r="N860" s="16">
        <f>M860*J860</f>
        <v>3</v>
      </c>
      <c r="O860" s="16">
        <v>1</v>
      </c>
      <c r="P860" s="16">
        <v>0</v>
      </c>
      <c r="Q860" s="16">
        <f>N860-O860-P860</f>
        <v>2</v>
      </c>
      <c r="R860" s="15" t="s">
        <v>75</v>
      </c>
      <c r="S860" s="15">
        <f>IF(R860="N/A", J860-($B$1-F860), J860-($B$1-R860))</f>
        <v>2</v>
      </c>
      <c r="T860" s="16">
        <v>1</v>
      </c>
      <c r="U860" s="16">
        <v>1</v>
      </c>
      <c r="V860" s="16" t="str">
        <f>IF($S860&lt;3, "N/A", $M860)</f>
        <v>N/A</v>
      </c>
      <c r="W860" s="16" t="str">
        <f>IF($S860&lt;4, "N/A", $M860)</f>
        <v>N/A</v>
      </c>
      <c r="X860" s="16" t="str">
        <f>IF($S860&lt;5, "N/A", $M860)</f>
        <v>N/A</v>
      </c>
      <c r="Y860" s="15" t="str">
        <f>IF(SUM(T860:X860)&lt;&gt;Q860, "CHECK", "OK")</f>
        <v>OK</v>
      </c>
      <c r="Z860" s="15" t="str">
        <f>IF(F860=$B$1, "No", IF(S860=1, "Yes", "No"))</f>
        <v>No</v>
      </c>
      <c r="AA860" s="18" t="str">
        <f>IF(C860="DM", "N/A", IF(Z860="No","N/A",VLOOKUP(B860,'Extension List'!$A$3:$R$1972,18,FALSE)))</f>
        <v>N/A</v>
      </c>
      <c r="AB860" s="15" t="str">
        <f>IF(C860="DM", "N/A", IF(Z860="No","N/A",VLOOKUP(B860,'Extension List'!$A$3:$T$1972,20,FALSE)))</f>
        <v>N/A</v>
      </c>
      <c r="AC860" s="15" t="str">
        <f>IF(AA860="N/A", "N/A", 0)</f>
        <v>N/A</v>
      </c>
      <c r="AD860" s="16" t="str">
        <f>IF(AE860="N/A", "N/A", AA860-AE860)</f>
        <v>N/A</v>
      </c>
      <c r="AE860" s="16" t="str">
        <f>IF(AA860="N/A", "N/A", IF(AC860&gt;0, IF(AA860&lt;13, ROUNDUP(0.25*AA860,0), IF(AA860&lt;26, ROUNDUP(0.4*AA860,0), IF(AA860&lt;51, ROUNDUP(0.6*AA860,0), ROUNDUP(0.75*AA860,0)))), "N/A"))</f>
        <v>N/A</v>
      </c>
      <c r="AF860" s="16" t="str">
        <f>IF(AD860="N/A","N/A", (AE860*AC860)+Q860)</f>
        <v>N/A</v>
      </c>
      <c r="AG860" s="16" t="str">
        <f>IF($AF860="N/A", "N/A", "TBC")</f>
        <v>N/A</v>
      </c>
      <c r="AH860" s="16" t="str">
        <f>IF($AF860="N/A", "N/A", "TBC")</f>
        <v>N/A</v>
      </c>
      <c r="AI860" s="16" t="str">
        <f>IF($AF860="N/A","N/A",IF(AC860&gt;1,"TBC","N/A"))</f>
        <v>N/A</v>
      </c>
      <c r="AJ860" s="16" t="str">
        <f>IF($AF860="N/A","N/A",IF(AC860&gt;2,"TBC","N/A"))</f>
        <v>N/A</v>
      </c>
      <c r="AK860" s="16" t="str">
        <f>IF($AF860="N/A","N/A",IF(AC860&gt;3,"TBC","N/A"))</f>
        <v>N/A</v>
      </c>
      <c r="AL860" s="16" t="str">
        <f>IF(AC860="N/A","N/A",IF(AC860&gt;0,IF(SUM(AG860:AK860)&lt;&gt;AF860,"CHECK","OK"),"N/A"))</f>
        <v>N/A</v>
      </c>
      <c r="AM860" s="16">
        <f>IF(AD860="N/A", L860+T860, L860+AG860)</f>
        <v>1</v>
      </c>
      <c r="AN860" s="16">
        <f>IF(AD860="N/A", IF(U860="N/A", "N/A", L860+U860), AD860+AH860)</f>
        <v>1</v>
      </c>
      <c r="AO860" s="16" t="str">
        <f>IF(AD860="N/A", IF(V860="N/A", "N/A", L860+V860), IF(AI860="N/A", "N/A", AD860+AI860))</f>
        <v>N/A</v>
      </c>
      <c r="AP860" s="16" t="str">
        <f>IF(AD860="N/A", IF(W860="N/A", "N/A", L860+W860), IF(AJ860="N/A", "N/A", AD860+AJ860))</f>
        <v>N/A</v>
      </c>
      <c r="AQ860" s="16" t="str">
        <f>IF(AD860="N/A", IF(X860="N/A", "N/A", L860+X860), IF(AK860="N/A", "N/A", AD860+AK860))</f>
        <v>N/A</v>
      </c>
      <c r="AR860" s="15" t="s">
        <v>40</v>
      </c>
      <c r="AS860" s="15" t="s">
        <v>40</v>
      </c>
      <c r="AT860" s="15" t="s">
        <v>40</v>
      </c>
      <c r="AU860" s="15" t="s">
        <v>40</v>
      </c>
      <c r="AV860" s="15" t="s">
        <v>40</v>
      </c>
      <c r="AW860" s="15" t="s">
        <v>40</v>
      </c>
      <c r="AX860" s="15" t="s">
        <v>40</v>
      </c>
      <c r="AY860" s="15" t="s">
        <v>40</v>
      </c>
      <c r="AZ860" s="15" t="s">
        <v>40</v>
      </c>
      <c r="BA860" s="15" t="s">
        <v>40</v>
      </c>
      <c r="BB860" s="15" t="s">
        <v>40</v>
      </c>
      <c r="BC860" s="15" t="s">
        <v>40</v>
      </c>
      <c r="BD860" s="15" t="s">
        <v>40</v>
      </c>
      <c r="BE860" s="15" t="s">
        <v>40</v>
      </c>
      <c r="BF860" s="15" t="s">
        <v>40</v>
      </c>
      <c r="BG860" s="15" t="s">
        <v>40</v>
      </c>
      <c r="BH860" s="15" t="s">
        <v>40</v>
      </c>
      <c r="BI860" s="15"/>
      <c r="BJ860" s="16">
        <f>IF(AR860="R", $CA860, IF(OR(AR860="P", AR860="T", AR860="N"), 0, IF($C860="DM", $T860, IF(OR(AR860="Y", AR860="IR"),$AM860,IF(AR860="C", IF($BI860="Y", IF($AF860="N/A", $Q860, $AF860), IF($AG860="N/A", $T860,$AG860)))))))</f>
        <v>1</v>
      </c>
      <c r="BK860" s="16">
        <f>IF(AS860="R", $CA860, IF(OR(AS860="P", AS860="T", AS860="N"), 0, IF($C860="DM", $T860, IF(OR(AS860="Y", AS860="IR"),$AM860,IF(AS860="C", IF($BI860="Y", IF($AF860="N/A", $Q860, $AF860), IF($AG860="N/A", $T860,$AG860)))))))</f>
        <v>1</v>
      </c>
      <c r="BL860" s="16">
        <f>IF(AT860="R", $CA860, IF(OR(AT860="P", AT860="T", AT860="N"), 0, IF($C860="DM", $T860, IF(OR(AT860="Y", AT860="IR"),$AM860,IF(AT860="C", IF($BI860="Y", IF($AF860="N/A", $Q860, $AF860), IF($AG860="N/A", $T860,$AG860)))))))</f>
        <v>1</v>
      </c>
      <c r="BM860" s="16">
        <f>IF(AU860="R", $CA860, IF(OR(AU860="P", AU860="T", AU860="N"), 0, IF($C860="DM", $T860, IF(OR(AU860="Y", AU860="IR"),$AM860,IF(AU860="C", IF($BI860="Y", IF($AF860="N/A", $Q860, $AF860), IF($AG860="N/A", $T860,$AG860)))))))</f>
        <v>1</v>
      </c>
      <c r="BN860" s="16">
        <f>IF(AV860="R", $CA860, IF(OR(AV860="P", AV860="T", AV860="N"), 0, IF($C860="DM", $T860, IF(OR(AV860="Y", AV860="IR"),$AM860,IF(AV860="C", IF($BI860="Y", IF($AF860="N/A", $Q860, $AF860), IF($AG860="N/A", $T860,$AG860)))))))</f>
        <v>1</v>
      </c>
      <c r="BO860" s="16">
        <f>IF(AW860="R", $CA860, IF(OR(AW860="P", AW860="T", AW860="N"), 0, IF($C860="DM", $T860, IF(OR(AW860="Y", AW860="IR"),$AM860,IF(AW860="C", IF($BI860="Y", IF($AF860="N/A", $Q860, $AF860), IF($AG860="N/A", $T860,$AG860)))))))</f>
        <v>1</v>
      </c>
      <c r="BP860" s="16">
        <f>IF(AX860="R", $CA860, IF(OR(AX860="P", AX860="T", AX860="N"), 0, IF($C860="DM", $T860, IF(OR(AX860="Y", AX860="IR"),$AM860,IF(AX860="C", IF($BI860="Y", IF($AF860="N/A", $Q860, $AF860), IF($AG860="N/A", $T860,$AG860)))))))</f>
        <v>1</v>
      </c>
      <c r="BQ860" s="16">
        <f>IF(AY860="R", $CA860, IF(OR(AY860="P", AY860="T", AY860="N"), 0, IF($C860="DM", $T860, IF(OR(AY860="Y", AY860="IR"),$AM860,IF(AY860="C", IF($BI860="Y", IF($AF860="N/A", $Q860, $AF860), IF($AG860="N/A", $T860,$AG860)))))))</f>
        <v>1</v>
      </c>
      <c r="BR860" s="16">
        <f>IF(AZ860="R", $CA860, IF(OR(AZ860="P", AZ860="T", AZ860="N"), 0, IF($C860="DM", $T860, IF(OR(AZ860="Y", AZ860="IR"),$AM860,IF(AZ860="C", IF($BI860="Y", IF($AF860="N/A", $Q860, $AF860), IF($AG860="N/A", $T860,$AG860)))))))</f>
        <v>1</v>
      </c>
      <c r="BS860" s="16">
        <f>IF(BA860="R", $CA860, IF(OR(BA860="P", BA860="T", BA860="N"), 0, IF($C860="DM", $T860, IF(OR(BA860="Y", BA860="IR"),$AM860,IF(BA860="C", IF($BI860="Y", IF($AF860="N/A", $Q860, $AF860), IF($AG860="N/A", $T860,$AG860)))))))</f>
        <v>1</v>
      </c>
      <c r="BT860" s="16">
        <f>IF(BB860="R", $CA860, IF(OR(BB860="P", BB860="T", BB860="N"), 0, IF($C860="DM", $T860, IF(OR(BB860="Y", BB860="IR"),$AM860,IF(BB860="C", IF($BI860="Y", IF($BA860="C", IF($AF860="N/A", $Q860, $AF860), IF($AF860="N/A", $T860, $AM860)), IF($AG860="N/A", $T860,$AG860)))))))</f>
        <v>1</v>
      </c>
      <c r="BU860" s="16">
        <f>IF(BC860="R", $CA860, IF(OR(BC860="P", BC860="T", BC860="N"), 0, IF($C860="DM", $T860, IF(OR(BC860="Y", BC860="IR"),$AM860,IF(BC860="C", IF($BI860="Y", IF($BA860="C", IF($AF860="N/A", $Q860, $AF860), IF($AF860="N/A", $T860, $AM860)), IF($AG860="N/A", $T860,$AG860)))))))</f>
        <v>1</v>
      </c>
      <c r="BV860" s="16">
        <f>IF(BD860="R", $CA860, IF(OR(BD860="P", BD860="T", BD860="N"), 0, IF($C860="DM", $T860, IF(OR(BD860="Y", BD860="IR"),$AM860,IF(BD860="C", IF($BI860="Y", IF($BA860="C", IF($AF860="N/A", $Q860, $AF860), IF($AF860="N/A", $T860, $AM860)), IF($AG860="N/A", $T860,$AG860)))))))</f>
        <v>1</v>
      </c>
      <c r="BW860" s="16">
        <f>IF(BE860="R", $CA860, IF(OR(BE860="P", BE860="T", BE860="N"), 0, IF($C860="DM", $T860, IF(OR(BE860="Y", BE860="IR"),$AM860,IF(BE860="C", IF($BI860="Y", IF($BA860="C", IF($AF860="N/A", $Q860, $AF860), IF($AF860="N/A", $T860, $AM860)), IF($AG860="N/A", $T860,$AG860)))))))</f>
        <v>1</v>
      </c>
      <c r="BX860" s="16">
        <f>IF(BF860="R", $CA860, IF(OR(BF860="P", BF860="T", BF860="N"), 0, IF($C860="DM", $T860, IF(OR(BF860="Y", BF860="IR"),$AM860,IF(BF860="C", IF($BI860="Y", IF($BA860="C", IF($AF860="N/A", $Q860, $AF860), IF($AF860="N/A", $T860, $AM860)), IF($AG860="N/A", $T860,$AG860)))))))</f>
        <v>1</v>
      </c>
      <c r="BY860" s="16">
        <f>IF(BG860="R", $CA860, IF(OR(BG860="P", BG860="T", BG860="N"), 0, IF($C860="DM", $T860, IF(OR(BG860="Y", BG860="IR"),$AM860,IF(BG860="C", IF($BI860="Y", IF($BA860="C", IF($AF860="N/A", $Q860, $AF860), IF($AF860="N/A", $T860, $AM860)), IF($AG860="N/A", $T860,$AG860)))))))</f>
        <v>1</v>
      </c>
      <c r="BZ860" s="16">
        <f>IF(BH860="R", $CA860, IF(OR(BH860="P", BH860="T", BH860="N"), 0, IF($C860="DM", $T860, IF(OR(BH860="Y", BH860="IR"),$AM860,IF(BH860="C", IF($BI860="Y", IF($BA860="C", IF($AF860="N/A", $Q860, $AF860), IF($AF860="N/A", $T860, $AM860)), IF($AG860="N/A", $T860,$AG860)))))))</f>
        <v>1</v>
      </c>
      <c r="CA860" s="15" t="s">
        <v>75</v>
      </c>
      <c r="CB860" s="16">
        <f>BZ860</f>
        <v>1</v>
      </c>
      <c r="CC860" s="15">
        <f>IF(OR($BH860="T", $BH860="R"), 0, IF($BH860="C", IF($BI860="Y", IF($BA860="C", 0, IF(AF860="N/A", Q860-T860, AF860-AG860)), IF($AF860="N/A", U860, AH860)), AN860))</f>
        <v>1</v>
      </c>
      <c r="CD860" s="15" t="str">
        <f>IF(OR($BH860="T", $BH860="R"), 0, IF($BH860="C", IF($BI860="Y", 0, IF($AF860="N/A", V860, AI860)), AO860))</f>
        <v>N/A</v>
      </c>
      <c r="CE860" s="15" t="str">
        <f>IF(OR($BH860="T", $BH860="R"), 0, IF($BH860="C", IF($BI860="Y", 0, IF($AF860="N/A", W860, AJ860)), AP860))</f>
        <v>N/A</v>
      </c>
      <c r="CF860" s="15" t="str">
        <f>IF(OR($BH860="T", $BH860="R"), 0, IF($BH860="C", IF($BI860="Y", 0, IF($AF860="N/A", X860, AK860)), AQ860))</f>
        <v>N/A</v>
      </c>
      <c r="CG860" t="str">
        <f>IF(AC860="N/A", "S:"&amp;L860&amp;" G:"&amp;M860&amp;" GR:"&amp;Q860, IF(AC860=0, "S:"&amp;L860&amp;" G:"&amp;M860&amp;" GR:"&amp;Q860, "S:"&amp;L860&amp;"/"&amp;AD860&amp;" G:"&amp;AE860&amp;" GR:"&amp;AF860))</f>
        <v>S:0 G:1 GR:2</v>
      </c>
    </row>
    <row r="861" spans="1:85" x14ac:dyDescent="0.25">
      <c r="A861" s="14">
        <v>5787</v>
      </c>
      <c r="B861" s="15" t="s">
        <v>3084</v>
      </c>
      <c r="C861" s="15" t="s">
        <v>70</v>
      </c>
      <c r="D861" s="15" t="s">
        <v>56</v>
      </c>
      <c r="E861" s="15">
        <f>VLOOKUP(B861, 'Rookie Year'!$A$2:$B$55679,2,FALSE)</f>
        <v>2023</v>
      </c>
      <c r="F861" s="15">
        <v>2024</v>
      </c>
      <c r="G861" s="15" t="s">
        <v>42</v>
      </c>
      <c r="H861" s="15">
        <v>5</v>
      </c>
      <c r="I861" s="16">
        <v>1</v>
      </c>
      <c r="J861" s="15">
        <v>1</v>
      </c>
      <c r="K861" s="17">
        <f>IF(AND(G861&lt;&gt;"N",R861="N/A"), IF(I861&lt;4, 0, 0.25),IF(I861=1, IF(J861=1,0.25, 0.25), IF(I861&lt;13, 0.25, IF(I861&lt;26, 0.4, IF(I861&lt;51, 0.6, 0.75)))))</f>
        <v>0.25</v>
      </c>
      <c r="L861" s="16">
        <f>I861-M861</f>
        <v>0</v>
      </c>
      <c r="M861" s="16">
        <f>ROUNDUP(I861*K861,0)</f>
        <v>1</v>
      </c>
      <c r="N861" s="16">
        <f>M861*J861</f>
        <v>1</v>
      </c>
      <c r="O861" s="16">
        <v>0</v>
      </c>
      <c r="P861" s="16">
        <v>0</v>
      </c>
      <c r="Q861" s="16">
        <f>N861-O861-P861</f>
        <v>1</v>
      </c>
      <c r="R861" s="15" t="s">
        <v>75</v>
      </c>
      <c r="S861" s="15">
        <f>IF(R861="N/A", J861-($B$1-F861), J861-($B$1-R861))</f>
        <v>1</v>
      </c>
      <c r="T861" s="16">
        <f>IF($S861&lt;1, "N/A", $M861)</f>
        <v>1</v>
      </c>
      <c r="U861" s="16" t="str">
        <f>IF($S861&lt;2, "N/A", $M861)</f>
        <v>N/A</v>
      </c>
      <c r="V861" s="16" t="str">
        <f>IF($S861&lt;3, "N/A", $M861)</f>
        <v>N/A</v>
      </c>
      <c r="W861" s="16" t="str">
        <f>IF($S861&lt;4, "N/A", $M861)</f>
        <v>N/A</v>
      </c>
      <c r="X861" s="16" t="str">
        <f>IF($S861&lt;5, "N/A", $M861)</f>
        <v>N/A</v>
      </c>
      <c r="Y861" s="15" t="str">
        <f>IF(SUM(T861:X861)&lt;&gt;Q861, "CHECK", "OK")</f>
        <v>OK</v>
      </c>
      <c r="Z861" s="15" t="str">
        <f>IF(F861=$B$1, "No", IF(S861=1, "Yes", "No"))</f>
        <v>No</v>
      </c>
      <c r="AA861" s="18" t="str">
        <f>IF(C861="DM", "N/A", IF(Z861="No","N/A",VLOOKUP(B861,'Extension List'!$A$3:$R$1972,18,FALSE)))</f>
        <v>N/A</v>
      </c>
      <c r="AB861" s="15" t="str">
        <f>IF(C861="DM", "N/A", IF(Z861="No","N/A",VLOOKUP(B861,'Extension List'!$A$3:$T$1972,20,FALSE)))</f>
        <v>N/A</v>
      </c>
      <c r="AC861" s="15" t="str">
        <f>IF(AA861="N/A", "N/A", 0)</f>
        <v>N/A</v>
      </c>
      <c r="AD861" s="16" t="str">
        <f>IF(AE861="N/A", "N/A", AA861-AE861)</f>
        <v>N/A</v>
      </c>
      <c r="AE861" s="16" t="str">
        <f>IF(AA861="N/A", "N/A", IF(AC861&gt;0, IF(AA861&lt;13, ROUNDUP(0.25*AA861,0), IF(AA861&lt;26, ROUNDUP(0.4*AA861,0), IF(AA861&lt;51, ROUNDUP(0.6*AA861,0), ROUNDUP(0.75*AA861,0)))), "N/A"))</f>
        <v>N/A</v>
      </c>
      <c r="AF861" s="16" t="str">
        <f>IF(AD861="N/A","N/A", (AE861*AC861)+Q861)</f>
        <v>N/A</v>
      </c>
      <c r="AG861" s="16" t="str">
        <f>IF($AF861="N/A", "N/A", "TBC")</f>
        <v>N/A</v>
      </c>
      <c r="AH861" s="16" t="str">
        <f>IF($AF861="N/A", "N/A", "TBC")</f>
        <v>N/A</v>
      </c>
      <c r="AI861" s="16" t="str">
        <f>IF($AF861="N/A","N/A",IF(AC861&gt;1,"TBC","N/A"))</f>
        <v>N/A</v>
      </c>
      <c r="AJ861" s="16" t="str">
        <f>IF($AF861="N/A","N/A",IF(AC861&gt;2,"TBC","N/A"))</f>
        <v>N/A</v>
      </c>
      <c r="AK861" s="16" t="str">
        <f>IF($AF861="N/A","N/A",IF(AC861&gt;3,"TBC","N/A"))</f>
        <v>N/A</v>
      </c>
      <c r="AL861" s="16" t="str">
        <f>IF(AC861="N/A","N/A",IF(AC861&gt;0,IF(SUM(AG861:AK861)&lt;&gt;AF861,"CHECK","OK"),"N/A"))</f>
        <v>N/A</v>
      </c>
      <c r="AM861" s="16">
        <f>IF(AD861="N/A", L861+T861, L861+AG861)</f>
        <v>1</v>
      </c>
      <c r="AN861" s="16" t="str">
        <f>IF(AD861="N/A", IF(U861="N/A", "N/A", L861+U861), AD861+AH861)</f>
        <v>N/A</v>
      </c>
      <c r="AO861" s="16" t="str">
        <f>IF(AD861="N/A", IF(V861="N/A", "N/A", L861+V861), IF(AI861="N/A", "N/A", AD861+AI861))</f>
        <v>N/A</v>
      </c>
      <c r="AP861" s="16" t="str">
        <f>IF(AD861="N/A", IF(W861="N/A", "N/A", L861+W861), IF(AJ861="N/A", "N/A", AD861+AJ861))</f>
        <v>N/A</v>
      </c>
      <c r="AQ861" s="16" t="str">
        <f>IF(AD861="N/A", IF(X861="N/A", "N/A", L861+X861), IF(AK861="N/A", "N/A", AD861+AK861))</f>
        <v>N/A</v>
      </c>
      <c r="AR861" s="15" t="s">
        <v>42</v>
      </c>
      <c r="AS861" s="15" t="s">
        <v>42</v>
      </c>
      <c r="AT861" s="15" t="s">
        <v>42</v>
      </c>
      <c r="AU861" s="15" t="s">
        <v>42</v>
      </c>
      <c r="AV861" s="15" t="s">
        <v>42</v>
      </c>
      <c r="AW861" s="15" t="s">
        <v>40</v>
      </c>
      <c r="AX861" s="15" t="s">
        <v>40</v>
      </c>
      <c r="AY861" s="15" t="s">
        <v>40</v>
      </c>
      <c r="AZ861" s="15" t="s">
        <v>40</v>
      </c>
      <c r="BA861" s="15" t="s">
        <v>40</v>
      </c>
      <c r="BB861" s="15" t="s">
        <v>40</v>
      </c>
      <c r="BC861" s="15" t="s">
        <v>40</v>
      </c>
      <c r="BD861" s="15" t="s">
        <v>40</v>
      </c>
      <c r="BE861" s="15" t="s">
        <v>40</v>
      </c>
      <c r="BF861" s="15" t="s">
        <v>40</v>
      </c>
      <c r="BG861" s="15" t="s">
        <v>40</v>
      </c>
      <c r="BH861" s="15" t="s">
        <v>40</v>
      </c>
      <c r="BJ861" s="16">
        <f>IF(AR861="R", $CA861, IF(OR(AR861="P", AR861="T", AR861="N"), 0, IF($C861="DM", $T861, IF(OR(AR861="Y", AR861="IR"),$AM861,IF(AR861="C", IF($BI861="Y", IF($AF861="N/A", $Q861, $AF861), IF($AG861="N/A", $T861,$AG861)))))))</f>
        <v>0</v>
      </c>
      <c r="BK861" s="16">
        <f>IF(AS861="R", $CA861, IF(OR(AS861="P", AS861="T", AS861="N"), 0, IF($C861="DM", $T861, IF(OR(AS861="Y", AS861="IR"),$AM861,IF(AS861="C", IF($BI861="Y", IF($AF861="N/A", $Q861, $AF861), IF($AG861="N/A", $T861,$AG861)))))))</f>
        <v>0</v>
      </c>
      <c r="BL861" s="16">
        <f>IF(AT861="R", $CA861, IF(OR(AT861="P", AT861="T", AT861="N"), 0, IF($C861="DM", $T861, IF(OR(AT861="Y", AT861="IR"),$AM861,IF(AT861="C", IF($BI861="Y", IF($AF861="N/A", $Q861, $AF861), IF($AG861="N/A", $T861,$AG861)))))))</f>
        <v>0</v>
      </c>
      <c r="BM861" s="16">
        <f>IF(AU861="R", $CA861, IF(OR(AU861="P", AU861="T", AU861="N"), 0, IF($C861="DM", $T861, IF(OR(AU861="Y", AU861="IR"),$AM861,IF(AU861="C", IF($BI861="Y", IF($AF861="N/A", $Q861, $AF861), IF($AG861="N/A", $T861,$AG861)))))))</f>
        <v>0</v>
      </c>
      <c r="BN861" s="16">
        <f>IF(AV861="R", $CA861, IF(OR(AV861="P", AV861="T", AV861="N"), 0, IF($C861="DM", $T861, IF(OR(AV861="Y", AV861="IR"),$AM861,IF(AV861="C", IF($BI861="Y", IF($AF861="N/A", $Q861, $AF861), IF($AG861="N/A", $T861,$AG861)))))))</f>
        <v>0</v>
      </c>
      <c r="BO861" s="16">
        <f>IF(AW861="R", $CA861, IF(OR(AW861="P", AW861="T", AW861="N"), 0, IF($C861="DM", $T861, IF(OR(AW861="Y", AW861="IR"),$AM861,IF(AW861="C", IF($BI861="Y", IF($AF861="N/A", $Q861, $AF861), IF($AG861="N/A", $T861,$AG861)))))))</f>
        <v>1</v>
      </c>
      <c r="BP861" s="16">
        <f>IF(AX861="R", $CA861, IF(OR(AX861="P", AX861="T", AX861="N"), 0, IF($C861="DM", $T861, IF(OR(AX861="Y", AX861="IR"),$AM861,IF(AX861="C", IF($BI861="Y", IF($AF861="N/A", $Q861, $AF861), IF($AG861="N/A", $T861,$AG861)))))))</f>
        <v>1</v>
      </c>
      <c r="BQ861" s="16">
        <f>IF(AY861="R", $CA861, IF(OR(AY861="P", AY861="T", AY861="N"), 0, IF($C861="DM", $T861, IF(OR(AY861="Y", AY861="IR"),$AM861,IF(AY861="C", IF($BI861="Y", IF($AF861="N/A", $Q861, $AF861), IF($AG861="N/A", $T861,$AG861)))))))</f>
        <v>1</v>
      </c>
      <c r="BR861" s="16">
        <f>IF(AZ861="R", $CA861, IF(OR(AZ861="P", AZ861="T", AZ861="N"), 0, IF($C861="DM", $T861, IF(OR(AZ861="Y", AZ861="IR"),$AM861,IF(AZ861="C", IF($BI861="Y", IF($AF861="N/A", $Q861, $AF861), IF($AG861="N/A", $T861,$AG861)))))))</f>
        <v>1</v>
      </c>
      <c r="BS861" s="16">
        <f>IF(BA861="R", $CA861, IF(OR(BA861="P", BA861="T", BA861="N"), 0, IF($C861="DM", $T861, IF(OR(BA861="Y", BA861="IR"),$AM861,IF(BA861="C", IF($BI861="Y", IF($AF861="N/A", $Q861, $AF861), IF($AG861="N/A", $T861,$AG861)))))))</f>
        <v>1</v>
      </c>
      <c r="BT861" s="16">
        <f>IF(BB861="R", $CA861, IF(OR(BB861="P", BB861="T", BB861="N"), 0, IF($C861="DM", $T861, IF(OR(BB861="Y", BB861="IR"),$AM861,IF(BB861="C", IF($BI861="Y", IF($BA861="C", IF($AF861="N/A", $Q861, $AF861), IF($AF861="N/A", $T861, $AM861)), IF($AG861="N/A", $T861,$AG861)))))))</f>
        <v>1</v>
      </c>
      <c r="BU861" s="16">
        <f>IF(BC861="R", $CA861, IF(OR(BC861="P", BC861="T", BC861="N"), 0, IF($C861="DM", $T861, IF(OR(BC861="Y", BC861="IR"),$AM861,IF(BC861="C", IF($BI861="Y", IF($BA861="C", IF($AF861="N/A", $Q861, $AF861), IF($AF861="N/A", $T861, $AM861)), IF($AG861="N/A", $T861,$AG861)))))))</f>
        <v>1</v>
      </c>
      <c r="BV861" s="16">
        <f>IF(BD861="R", $CA861, IF(OR(BD861="P", BD861="T", BD861="N"), 0, IF($C861="DM", $T861, IF(OR(BD861="Y", BD861="IR"),$AM861,IF(BD861="C", IF($BI861="Y", IF($BA861="C", IF($AF861="N/A", $Q861, $AF861), IF($AF861="N/A", $T861, $AM861)), IF($AG861="N/A", $T861,$AG861)))))))</f>
        <v>1</v>
      </c>
      <c r="BW861" s="16">
        <f>IF(BE861="R", $CA861, IF(OR(BE861="P", BE861="T", BE861="N"), 0, IF($C861="DM", $T861, IF(OR(BE861="Y", BE861="IR"),$AM861,IF(BE861="C", IF($BI861="Y", IF($BA861="C", IF($AF861="N/A", $Q861, $AF861), IF($AF861="N/A", $T861, $AM861)), IF($AG861="N/A", $T861,$AG861)))))))</f>
        <v>1</v>
      </c>
      <c r="BX861" s="16">
        <f>IF(BF861="R", $CA861, IF(OR(BF861="P", BF861="T", BF861="N"), 0, IF($C861="DM", $T861, IF(OR(BF861="Y", BF861="IR"),$AM861,IF(BF861="C", IF($BI861="Y", IF($BA861="C", IF($AF861="N/A", $Q861, $AF861), IF($AF861="N/A", $T861, $AM861)), IF($AG861="N/A", $T861,$AG861)))))))</f>
        <v>1</v>
      </c>
      <c r="BY861" s="16">
        <f>IF(BG861="R", $CA861, IF(OR(BG861="P", BG861="T", BG861="N"), 0, IF($C861="DM", $T861, IF(OR(BG861="Y", BG861="IR"),$AM861,IF(BG861="C", IF($BI861="Y", IF($BA861="C", IF($AF861="N/A", $Q861, $AF861), IF($AF861="N/A", $T861, $AM861)), IF($AG861="N/A", $T861,$AG861)))))))</f>
        <v>1</v>
      </c>
      <c r="BZ861" s="16">
        <f>IF(BH861="R", $CA861, IF(OR(BH861="P", BH861="T", BH861="N"), 0, IF($C861="DM", $T861, IF(OR(BH861="Y", BH861="IR"),$AM861,IF(BH861="C", IF($BI861="Y", IF($BA861="C", IF($AF861="N/A", $Q861, $AF861), IF($AF861="N/A", $T861, $AM861)), IF($AG861="N/A", $T861,$AG861)))))))</f>
        <v>1</v>
      </c>
      <c r="CA861" s="15" t="s">
        <v>75</v>
      </c>
      <c r="CB861" s="16">
        <f>BZ861</f>
        <v>1</v>
      </c>
      <c r="CC861" s="15" t="str">
        <f>IF(OR($BH861="T", $BH861="R"), 0, IF($BH861="C", IF($BI861="Y", IF($BA861="C", 0, IF(AF861="N/A", Q861-T861, AF861-AG861)), IF($AF861="N/A", U861, AH861)), AN861))</f>
        <v>N/A</v>
      </c>
      <c r="CD861" s="15" t="str">
        <f>IF(OR($BH861="T", $BH861="R"), 0, IF($BH861="C", IF($BI861="Y", 0, IF($AF861="N/A", V861, AI861)), AO861))</f>
        <v>N/A</v>
      </c>
      <c r="CE861" s="15" t="str">
        <f>IF(OR($BH861="T", $BH861="R"), 0, IF($BH861="C", IF($BI861="Y", 0, IF($AF861="N/A", W861, AJ861)), AP861))</f>
        <v>N/A</v>
      </c>
      <c r="CF861" s="15" t="str">
        <f>IF(OR($BH861="T", $BH861="R"), 0, IF($BH861="C", IF($BI861="Y", 0, IF($AF861="N/A", X861, AK861)), AQ861))</f>
        <v>N/A</v>
      </c>
    </row>
    <row r="862" spans="1:85" x14ac:dyDescent="0.25">
      <c r="A862" s="14">
        <v>5560</v>
      </c>
      <c r="B862" s="15" t="s">
        <v>2939</v>
      </c>
      <c r="C862" s="15" t="s">
        <v>70</v>
      </c>
      <c r="D862" s="15" t="s">
        <v>56</v>
      </c>
      <c r="E862" s="15">
        <f>VLOOKUP(B862, 'Rookie Year'!$A$2:$B$55679,2,FALSE)</f>
        <v>2023</v>
      </c>
      <c r="F862" s="15">
        <v>2024</v>
      </c>
      <c r="G862" s="15" t="s">
        <v>42</v>
      </c>
      <c r="H862" s="15" t="s">
        <v>1928</v>
      </c>
      <c r="I862" s="16">
        <v>1</v>
      </c>
      <c r="J862" s="15">
        <v>1</v>
      </c>
      <c r="K862" s="17">
        <f>IF(AND(G862&lt;&gt;"N",R862="N/A"), IF(I862&lt;4, 0, 0.25),IF(I862=1, IF(J862=1,0.25, 0.25), IF(I862&lt;13, 0.25, IF(I862&lt;26, 0.4, IF(I862&lt;51, 0.6, 0.75)))))</f>
        <v>0.25</v>
      </c>
      <c r="L862" s="16">
        <f>I862-M862</f>
        <v>0</v>
      </c>
      <c r="M862" s="16">
        <f>ROUNDUP(I862*K862,0)</f>
        <v>1</v>
      </c>
      <c r="N862" s="16">
        <f>M862*J862</f>
        <v>1</v>
      </c>
      <c r="O862" s="16">
        <v>0</v>
      </c>
      <c r="P862" s="16">
        <v>0</v>
      </c>
      <c r="Q862" s="16">
        <f>N862-O862-P862</f>
        <v>1</v>
      </c>
      <c r="R862" s="15" t="s">
        <v>75</v>
      </c>
      <c r="S862" s="15">
        <f>IF(R862="N/A", J862-($B$1-F862), J862-($B$1-R862))</f>
        <v>1</v>
      </c>
      <c r="T862" s="16">
        <f>IF($S862&lt;1, "N/A", $M862)</f>
        <v>1</v>
      </c>
      <c r="U862" s="16" t="str">
        <f>IF($S862&lt;2, "N/A", $M862)</f>
        <v>N/A</v>
      </c>
      <c r="V862" s="16" t="str">
        <f>IF($S862&lt;3, "N/A", $M862)</f>
        <v>N/A</v>
      </c>
      <c r="W862" s="16" t="str">
        <f>IF($S862&lt;4, "N/A", $M862)</f>
        <v>N/A</v>
      </c>
      <c r="X862" s="16" t="str">
        <f>IF($S862&lt;5, "N/A", $M862)</f>
        <v>N/A</v>
      </c>
      <c r="Y862" s="15" t="str">
        <f>IF(SUM(T862:X862)&lt;&gt;Q862, "CHECK", "OK")</f>
        <v>OK</v>
      </c>
      <c r="Z862" s="15" t="str">
        <f>IF(F862=$B$1, "No", IF(S862=1, "Yes", "No"))</f>
        <v>No</v>
      </c>
      <c r="AA862" s="18" t="str">
        <f>IF(C862="DM", "N/A", IF(Z862="No","N/A",VLOOKUP(B862,'Extension List'!$A$3:$R$1972,18,FALSE)))</f>
        <v>N/A</v>
      </c>
      <c r="AB862" s="15" t="str">
        <f>IF(C862="DM", "N/A", IF(Z862="No","N/A",VLOOKUP(B862,'Extension List'!$A$3:$T$1972,20,FALSE)))</f>
        <v>N/A</v>
      </c>
      <c r="AC862" s="15" t="str">
        <f>IF(AA862="N/A", "N/A", 0)</f>
        <v>N/A</v>
      </c>
      <c r="AD862" s="16" t="str">
        <f>IF(AE862="N/A", "N/A", AA862-AE862)</f>
        <v>N/A</v>
      </c>
      <c r="AE862" s="16" t="str">
        <f>IF(AA862="N/A", "N/A", IF(AC862&gt;0, IF(AA862&lt;13, ROUNDUP(0.25*AA862,0), IF(AA862&lt;26, ROUNDUP(0.4*AA862,0), IF(AA862&lt;51, ROUNDUP(0.6*AA862,0), ROUNDUP(0.75*AA862,0)))), "N/A"))</f>
        <v>N/A</v>
      </c>
      <c r="AF862" s="16" t="str">
        <f>IF(AD862="N/A","N/A", (AE862*AC862)+Q862)</f>
        <v>N/A</v>
      </c>
      <c r="AG862" s="16" t="str">
        <f>IF($AF862="N/A", "N/A", "TBC")</f>
        <v>N/A</v>
      </c>
      <c r="AH862" s="16" t="str">
        <f>IF($AF862="N/A", "N/A", "TBC")</f>
        <v>N/A</v>
      </c>
      <c r="AI862" s="16" t="str">
        <f>IF($AF862="N/A","N/A",IF(AC862&gt;1,"TBC","N/A"))</f>
        <v>N/A</v>
      </c>
      <c r="AJ862" s="16" t="str">
        <f>IF($AF862="N/A","N/A",IF(AC862&gt;2,"TBC","N/A"))</f>
        <v>N/A</v>
      </c>
      <c r="AK862" s="16" t="str">
        <f>IF($AF862="N/A","N/A",IF(AC862&gt;3,"TBC","N/A"))</f>
        <v>N/A</v>
      </c>
      <c r="AL862" s="16" t="str">
        <f>IF(AC862="N/A","N/A",IF(AC862&gt;0,IF(SUM(AG862:AK862)&lt;&gt;AF862,"CHECK","OK"),"N/A"))</f>
        <v>N/A</v>
      </c>
      <c r="AM862" s="16">
        <f>IF(AD862="N/A", L862+T862, L862+AG862)</f>
        <v>1</v>
      </c>
      <c r="AN862" s="16" t="str">
        <f>IF(AD862="N/A", IF(U862="N/A", "N/A", L862+U862), AD862+AH862)</f>
        <v>N/A</v>
      </c>
      <c r="AO862" s="16" t="str">
        <f>IF(AD862="N/A", IF(V862="N/A", "N/A", L862+V862), IF(AI862="N/A", "N/A", AD862+AI862))</f>
        <v>N/A</v>
      </c>
      <c r="AP862" s="16" t="str">
        <f>IF(AD862="N/A", IF(W862="N/A", "N/A", L862+W862), IF(AJ862="N/A", "N/A", AD862+AJ862))</f>
        <v>N/A</v>
      </c>
      <c r="AQ862" s="16" t="str">
        <f>IF(AD862="N/A", IF(X862="N/A", "N/A", L862+X862), IF(AK862="N/A", "N/A", AD862+AK862))</f>
        <v>N/A</v>
      </c>
      <c r="AR862" s="15" t="s">
        <v>44</v>
      </c>
      <c r="AS862" s="15" t="s">
        <v>44</v>
      </c>
      <c r="AT862" s="15" t="s">
        <v>44</v>
      </c>
      <c r="AU862" s="15" t="s">
        <v>44</v>
      </c>
      <c r="AV862" s="15" t="s">
        <v>44</v>
      </c>
      <c r="AW862" s="15" t="s">
        <v>44</v>
      </c>
      <c r="AX862" s="15" t="s">
        <v>44</v>
      </c>
      <c r="AY862" s="15" t="s">
        <v>44</v>
      </c>
      <c r="AZ862" s="15" t="s">
        <v>44</v>
      </c>
      <c r="BA862" s="15" t="s">
        <v>44</v>
      </c>
      <c r="BB862" s="15" t="s">
        <v>44</v>
      </c>
      <c r="BC862" s="15" t="s">
        <v>44</v>
      </c>
      <c r="BD862" s="15" t="s">
        <v>44</v>
      </c>
      <c r="BE862" s="15" t="s">
        <v>44</v>
      </c>
      <c r="BF862" s="15" t="s">
        <v>44</v>
      </c>
      <c r="BG862" s="15" t="s">
        <v>44</v>
      </c>
      <c r="BH862" s="15" t="s">
        <v>44</v>
      </c>
      <c r="BJ862" s="16">
        <f>IF(AR862="R", $CA862, IF(OR(AR862="P", AR862="T", AR862="N"), 0, IF($C862="DM", $T862, IF(OR(AR862="Y", AR862="IR"),$AM862,IF(AR862="C", IF($BI862="Y", IF($AF862="N/A", $Q862, $AF862), IF($AG862="N/A", $T862,$AG862)))))))</f>
        <v>1</v>
      </c>
      <c r="BK862" s="16">
        <f>IF(AS862="R", $CA862, IF(OR(AS862="P", AS862="T", AS862="N"), 0, IF($C862="DM", $T862, IF(OR(AS862="Y", AS862="IR"),$AM862,IF(AS862="C", IF($BI862="Y", IF($AF862="N/A", $Q862, $AF862), IF($AG862="N/A", $T862,$AG862)))))))</f>
        <v>1</v>
      </c>
      <c r="BL862" s="16">
        <f>IF(AT862="R", $CA862, IF(OR(AT862="P", AT862="T", AT862="N"), 0, IF($C862="DM", $T862, IF(OR(AT862="Y", AT862="IR"),$AM862,IF(AT862="C", IF($BI862="Y", IF($AF862="N/A", $Q862, $AF862), IF($AG862="N/A", $T862,$AG862)))))))</f>
        <v>1</v>
      </c>
      <c r="BM862" s="16">
        <f>IF(AU862="R", $CA862, IF(OR(AU862="P", AU862="T", AU862="N"), 0, IF($C862="DM", $T862, IF(OR(AU862="Y", AU862="IR"),$AM862,IF(AU862="C", IF($BI862="Y", IF($AF862="N/A", $Q862, $AF862), IF($AG862="N/A", $T862,$AG862)))))))</f>
        <v>1</v>
      </c>
      <c r="BN862" s="16">
        <f>IF(AV862="R", $CA862, IF(OR(AV862="P", AV862="T", AV862="N"), 0, IF($C862="DM", $T862, IF(OR(AV862="Y", AV862="IR"),$AM862,IF(AV862="C", IF($BI862="Y", IF($AF862="N/A", $Q862, $AF862), IF($AG862="N/A", $T862,$AG862)))))))</f>
        <v>1</v>
      </c>
      <c r="BO862" s="16">
        <f>IF(AW862="R", $CA862, IF(OR(AW862="P", AW862="T", AW862="N"), 0, IF($C862="DM", $T862, IF(OR(AW862="Y", AW862="IR"),$AM862,IF(AW862="C", IF($BI862="Y", IF($AF862="N/A", $Q862, $AF862), IF($AG862="N/A", $T862,$AG862)))))))</f>
        <v>1</v>
      </c>
      <c r="BP862" s="16">
        <f>IF(AX862="R", $CA862, IF(OR(AX862="P", AX862="T", AX862="N"), 0, IF($C862="DM", $T862, IF(OR(AX862="Y", AX862="IR"),$AM862,IF(AX862="C", IF($BI862="Y", IF($AF862="N/A", $Q862, $AF862), IF($AG862="N/A", $T862,$AG862)))))))</f>
        <v>1</v>
      </c>
      <c r="BQ862" s="16">
        <f>IF(AY862="R", $CA862, IF(OR(AY862="P", AY862="T", AY862="N"), 0, IF($C862="DM", $T862, IF(OR(AY862="Y", AY862="IR"),$AM862,IF(AY862="C", IF($BI862="Y", IF($AF862="N/A", $Q862, $AF862), IF($AG862="N/A", $T862,$AG862)))))))</f>
        <v>1</v>
      </c>
      <c r="BR862" s="16">
        <f>IF(AZ862="R", $CA862, IF(OR(AZ862="P", AZ862="T", AZ862="N"), 0, IF($C862="DM", $T862, IF(OR(AZ862="Y", AZ862="IR"),$AM862,IF(AZ862="C", IF($BI862="Y", IF($AF862="N/A", $Q862, $AF862), IF($AG862="N/A", $T862,$AG862)))))))</f>
        <v>1</v>
      </c>
      <c r="BS862" s="16">
        <f>IF(BA862="R", $CA862, IF(OR(BA862="P", BA862="T", BA862="N"), 0, IF($C862="DM", $T862, IF(OR(BA862="Y", BA862="IR"),$AM862,IF(BA862="C", IF($BI862="Y", IF($AF862="N/A", $Q862, $AF862), IF($AG862="N/A", $T862,$AG862)))))))</f>
        <v>1</v>
      </c>
      <c r="BT862" s="16">
        <f>IF(BB862="R", $CA862, IF(OR(BB862="P", BB862="T", BB862="N"), 0, IF($C862="DM", $T862, IF(OR(BB862="Y", BB862="IR"),$AM862,IF(BB862="C", IF($BI862="Y", IF($BA862="C", IF($AF862="N/A", $Q862, $AF862), IF($AF862="N/A", $T862, $AM862)), IF($AG862="N/A", $T862,$AG862)))))))</f>
        <v>1</v>
      </c>
      <c r="BU862" s="16">
        <f>IF(BC862="R", $CA862, IF(OR(BC862="P", BC862="T", BC862="N"), 0, IF($C862="DM", $T862, IF(OR(BC862="Y", BC862="IR"),$AM862,IF(BC862="C", IF($BI862="Y", IF($BA862="C", IF($AF862="N/A", $Q862, $AF862), IF($AF862="N/A", $T862, $AM862)), IF($AG862="N/A", $T862,$AG862)))))))</f>
        <v>1</v>
      </c>
      <c r="BV862" s="16">
        <f>IF(BD862="R", $CA862, IF(OR(BD862="P", BD862="T", BD862="N"), 0, IF($C862="DM", $T862, IF(OR(BD862="Y", BD862="IR"),$AM862,IF(BD862="C", IF($BI862="Y", IF($BA862="C", IF($AF862="N/A", $Q862, $AF862), IF($AF862="N/A", $T862, $AM862)), IF($AG862="N/A", $T862,$AG862)))))))</f>
        <v>1</v>
      </c>
      <c r="BW862" s="16">
        <f>IF(BE862="R", $CA862, IF(OR(BE862="P", BE862="T", BE862="N"), 0, IF($C862="DM", $T862, IF(OR(BE862="Y", BE862="IR"),$AM862,IF(BE862="C", IF($BI862="Y", IF($BA862="C", IF($AF862="N/A", $Q862, $AF862), IF($AF862="N/A", $T862, $AM862)), IF($AG862="N/A", $T862,$AG862)))))))</f>
        <v>1</v>
      </c>
      <c r="BX862" s="16">
        <f>IF(BF862="R", $CA862, IF(OR(BF862="P", BF862="T", BF862="N"), 0, IF($C862="DM", $T862, IF(OR(BF862="Y", BF862="IR"),$AM862,IF(BF862="C", IF($BI862="Y", IF($BA862="C", IF($AF862="N/A", $Q862, $AF862), IF($AF862="N/A", $T862, $AM862)), IF($AG862="N/A", $T862,$AG862)))))))</f>
        <v>1</v>
      </c>
      <c r="BY862" s="16">
        <f>IF(BG862="R", $CA862, IF(OR(BG862="P", BG862="T", BG862="N"), 0, IF($C862="DM", $T862, IF(OR(BG862="Y", BG862="IR"),$AM862,IF(BG862="C", IF($BI862="Y", IF($BA862="C", IF($AF862="N/A", $Q862, $AF862), IF($AF862="N/A", $T862, $AM862)), IF($AG862="N/A", $T862,$AG862)))))))</f>
        <v>1</v>
      </c>
      <c r="BZ862" s="16">
        <f>IF(BH862="R", $CA862, IF(OR(BH862="P", BH862="T", BH862="N"), 0, IF($C862="DM", $T862, IF(OR(BH862="Y", BH862="IR"),$AM862,IF(BH862="C", IF($BI862="Y", IF($BA862="C", IF($AF862="N/A", $Q862, $AF862), IF($AF862="N/A", $T862, $AM862)), IF($AG862="N/A", $T862,$AG862)))))))</f>
        <v>1</v>
      </c>
      <c r="CA862" s="15" t="s">
        <v>75</v>
      </c>
      <c r="CB862" s="16">
        <f>BZ862</f>
        <v>1</v>
      </c>
      <c r="CC862" s="15" t="str">
        <f>IF(OR($BH862="T", $BH862="R"), 0, IF($BH862="C", IF($BI862="Y", IF($BA862="C", 0, IF(AF862="N/A", Q862-T862, AF862-AG862)), IF($AF862="N/A", U862, AH862)), AN862))</f>
        <v>N/A</v>
      </c>
      <c r="CD862" s="15" t="str">
        <f>IF(OR($BH862="T", $BH862="R"), 0, IF($BH862="C", IF($BI862="Y", 0, IF($AF862="N/A", V862, AI862)), AO862))</f>
        <v>N/A</v>
      </c>
      <c r="CE862" s="15" t="str">
        <f>IF(OR($BH862="T", $BH862="R"), 0, IF($BH862="C", IF($BI862="Y", 0, IF($AF862="N/A", W862, AJ862)), AP862))</f>
        <v>N/A</v>
      </c>
      <c r="CF862" s="15" t="str">
        <f>IF(OR($BH862="T", $BH862="R"), 0, IF($BH862="C", IF($BI862="Y", 0, IF($AF862="N/A", X862, AK862)), AQ862))</f>
        <v>N/A</v>
      </c>
      <c r="CG862" t="str">
        <f>IF(AC862="N/A", "S:"&amp;L862&amp;" G:"&amp;M862&amp;" GR:"&amp;Q862, IF(AC862=0, "S:"&amp;L862&amp;" G:"&amp;M862&amp;" GR:"&amp;Q862, "S:"&amp;L862&amp;"/"&amp;AD862&amp;" G:"&amp;AE862&amp;" GR:"&amp;AF862))</f>
        <v>S:0 G:1 GR:1</v>
      </c>
    </row>
    <row r="863" spans="1:85" x14ac:dyDescent="0.25">
      <c r="A863" s="14">
        <v>5820</v>
      </c>
      <c r="B863" s="15" t="s">
        <v>2939</v>
      </c>
      <c r="C863" s="15" t="s">
        <v>70</v>
      </c>
      <c r="D863" s="15" t="s">
        <v>56</v>
      </c>
      <c r="E863" s="15">
        <f>VLOOKUP(B863, 'Rookie Year'!$A$2:$B$55679,2,FALSE)</f>
        <v>2023</v>
      </c>
      <c r="F863" s="15">
        <v>2024</v>
      </c>
      <c r="G863" s="15" t="s">
        <v>42</v>
      </c>
      <c r="H863" s="15">
        <v>9</v>
      </c>
      <c r="I863" s="16">
        <v>1</v>
      </c>
      <c r="J863" s="15">
        <v>1</v>
      </c>
      <c r="K863" s="17">
        <f>IF(AND(G863&lt;&gt;"N",R863="N/A"), IF(I863&lt;4, 0, 0.25),IF(I863=1, IF(J863=1,0.25, 0.25), IF(I863&lt;13, 0.25, IF(I863&lt;26, 0.4, IF(I863&lt;51, 0.6, 0.75)))))</f>
        <v>0.25</v>
      </c>
      <c r="L863" s="16">
        <f>I863-M863</f>
        <v>0</v>
      </c>
      <c r="M863" s="16">
        <f>ROUNDUP(I863*K863,0)</f>
        <v>1</v>
      </c>
      <c r="N863" s="16">
        <f>M863*J863</f>
        <v>1</v>
      </c>
      <c r="O863" s="16">
        <v>0</v>
      </c>
      <c r="P863" s="16">
        <v>0</v>
      </c>
      <c r="Q863" s="16">
        <f>N863-O863-P863</f>
        <v>1</v>
      </c>
      <c r="R863" s="15" t="s">
        <v>75</v>
      </c>
      <c r="S863" s="15">
        <f>IF(R863="N/A", J863-($B$1-F863), J863-($B$1-R863))</f>
        <v>1</v>
      </c>
      <c r="T863" s="16">
        <f>IF($S863&lt;1, "N/A", $M863)</f>
        <v>1</v>
      </c>
      <c r="U863" s="16" t="str">
        <f>IF($S863&lt;2, "N/A", $M863)</f>
        <v>N/A</v>
      </c>
      <c r="V863" s="16" t="str">
        <f>IF($S863&lt;3, "N/A", $M863)</f>
        <v>N/A</v>
      </c>
      <c r="W863" s="16" t="str">
        <f>IF($S863&lt;4, "N/A", $M863)</f>
        <v>N/A</v>
      </c>
      <c r="X863" s="16" t="str">
        <f>IF($S863&lt;5, "N/A", $M863)</f>
        <v>N/A</v>
      </c>
      <c r="Y863" s="15" t="str">
        <f>IF(SUM(T863:X863)&lt;&gt;Q863, "CHECK", "OK")</f>
        <v>OK</v>
      </c>
      <c r="Z863" s="15" t="str">
        <f>IF(F863=$B$1, "No", IF(S863=1, "Yes", "No"))</f>
        <v>No</v>
      </c>
      <c r="AA863" s="18" t="str">
        <f>IF(C863="DM", "N/A", IF(Z863="No","N/A",VLOOKUP(B863,'Extension List'!$A$3:$R$1972,18,FALSE)))</f>
        <v>N/A</v>
      </c>
      <c r="AB863" s="15" t="str">
        <f>IF(C863="DM", "N/A", IF(Z863="No","N/A",VLOOKUP(B863,'Extension List'!$A$3:$T$1972,20,FALSE)))</f>
        <v>N/A</v>
      </c>
      <c r="AC863" s="15" t="str">
        <f>IF(AA863="N/A", "N/A", 0)</f>
        <v>N/A</v>
      </c>
      <c r="AD863" s="16" t="str">
        <f>IF(AE863="N/A", "N/A", AA863-AE863)</f>
        <v>N/A</v>
      </c>
      <c r="AE863" s="16" t="str">
        <f>IF(AA863="N/A", "N/A", IF(AC863&gt;0, IF(AA863&lt;13, ROUNDUP(0.25*AA863,0), IF(AA863&lt;26, ROUNDUP(0.4*AA863,0), IF(AA863&lt;51, ROUNDUP(0.6*AA863,0), ROUNDUP(0.75*AA863,0)))), "N/A"))</f>
        <v>N/A</v>
      </c>
      <c r="AF863" s="16" t="str">
        <f>IF(AD863="N/A","N/A", (AE863*AC863)+Q863)</f>
        <v>N/A</v>
      </c>
      <c r="AG863" s="16" t="str">
        <f>IF($AF863="N/A", "N/A", "TBC")</f>
        <v>N/A</v>
      </c>
      <c r="AH863" s="16" t="str">
        <f>IF($AF863="N/A", "N/A", "TBC")</f>
        <v>N/A</v>
      </c>
      <c r="AI863" s="16" t="str">
        <f>IF($AF863="N/A","N/A",IF(AC863&gt;1,"TBC","N/A"))</f>
        <v>N/A</v>
      </c>
      <c r="AJ863" s="16" t="str">
        <f>IF($AF863="N/A","N/A",IF(AC863&gt;2,"TBC","N/A"))</f>
        <v>N/A</v>
      </c>
      <c r="AK863" s="16" t="str">
        <f>IF($AF863="N/A","N/A",IF(AC863&gt;3,"TBC","N/A"))</f>
        <v>N/A</v>
      </c>
      <c r="AL863" s="16" t="str">
        <f>IF(AC863="N/A","N/A",IF(AC863&gt;0,IF(SUM(AG863:AK863)&lt;&gt;AF863,"CHECK","OK"),"N/A"))</f>
        <v>N/A</v>
      </c>
      <c r="AM863" s="16">
        <f>IF(AD863="N/A", L863+T863, L863+AG863)</f>
        <v>1</v>
      </c>
      <c r="AN863" s="16" t="str">
        <f>IF(AD863="N/A", IF(U863="N/A", "N/A", L863+U863), AD863+AH863)</f>
        <v>N/A</v>
      </c>
      <c r="AO863" s="16" t="str">
        <f>IF(AD863="N/A", IF(V863="N/A", "N/A", L863+V863), IF(AI863="N/A", "N/A", AD863+AI863))</f>
        <v>N/A</v>
      </c>
      <c r="AP863" s="16" t="str">
        <f>IF(AD863="N/A", IF(W863="N/A", "N/A", L863+W863), IF(AJ863="N/A", "N/A", AD863+AJ863))</f>
        <v>N/A</v>
      </c>
      <c r="AQ863" s="16" t="str">
        <f>IF(AD863="N/A", IF(X863="N/A", "N/A", L863+X863), IF(AK863="N/A", "N/A", AD863+AK863))</f>
        <v>N/A</v>
      </c>
      <c r="AR863" s="15" t="s">
        <v>42</v>
      </c>
      <c r="AS863" s="15" t="s">
        <v>42</v>
      </c>
      <c r="AT863" s="15" t="s">
        <v>42</v>
      </c>
      <c r="AU863" s="15" t="s">
        <v>42</v>
      </c>
      <c r="AV863" s="15" t="s">
        <v>42</v>
      </c>
      <c r="AW863" s="15" t="s">
        <v>42</v>
      </c>
      <c r="AX863" s="15" t="s">
        <v>42</v>
      </c>
      <c r="AY863" s="15" t="s">
        <v>42</v>
      </c>
      <c r="AZ863" s="15" t="s">
        <v>42</v>
      </c>
      <c r="BA863" s="15" t="s">
        <v>40</v>
      </c>
      <c r="BB863" s="15" t="s">
        <v>40</v>
      </c>
      <c r="BC863" s="15" t="s">
        <v>40</v>
      </c>
      <c r="BD863" s="15" t="s">
        <v>40</v>
      </c>
      <c r="BE863" s="15" t="s">
        <v>40</v>
      </c>
      <c r="BF863" s="15" t="s">
        <v>40</v>
      </c>
      <c r="BG863" s="15" t="s">
        <v>40</v>
      </c>
      <c r="BH863" s="15" t="s">
        <v>40</v>
      </c>
      <c r="BJ863" s="16">
        <f>IF(AR863="R", $CA863, IF(OR(AR863="P", AR863="T", AR863="N"), 0, IF($C863="DM", $T863, IF(OR(AR863="Y", AR863="IR"),$AM863,IF(AR863="C", IF($BI863="Y", IF($AF863="N/A", $Q863, $AF863), IF($AG863="N/A", $T863,$AG863)))))))</f>
        <v>0</v>
      </c>
      <c r="BK863" s="16">
        <f>IF(AS863="R", $CA863, IF(OR(AS863="P", AS863="T", AS863="N"), 0, IF($C863="DM", $T863, IF(OR(AS863="Y", AS863="IR"),$AM863,IF(AS863="C", IF($BI863="Y", IF($AF863="N/A", $Q863, $AF863), IF($AG863="N/A", $T863,$AG863)))))))</f>
        <v>0</v>
      </c>
      <c r="BL863" s="16">
        <f>IF(AT863="R", $CA863, IF(OR(AT863="P", AT863="T", AT863="N"), 0, IF($C863="DM", $T863, IF(OR(AT863="Y", AT863="IR"),$AM863,IF(AT863="C", IF($BI863="Y", IF($AF863="N/A", $Q863, $AF863), IF($AG863="N/A", $T863,$AG863)))))))</f>
        <v>0</v>
      </c>
      <c r="BM863" s="16">
        <f>IF(AU863="R", $CA863, IF(OR(AU863="P", AU863="T", AU863="N"), 0, IF($C863="DM", $T863, IF(OR(AU863="Y", AU863="IR"),$AM863,IF(AU863="C", IF($BI863="Y", IF($AF863="N/A", $Q863, $AF863), IF($AG863="N/A", $T863,$AG863)))))))</f>
        <v>0</v>
      </c>
      <c r="BN863" s="16">
        <f>IF(AV863="R", $CA863, IF(OR(AV863="P", AV863="T", AV863="N"), 0, IF($C863="DM", $T863, IF(OR(AV863="Y", AV863="IR"),$AM863,IF(AV863="C", IF($BI863="Y", IF($AF863="N/A", $Q863, $AF863), IF($AG863="N/A", $T863,$AG863)))))))</f>
        <v>0</v>
      </c>
      <c r="BO863" s="16">
        <f>IF(AW863="R", $CA863, IF(OR(AW863="P", AW863="T", AW863="N"), 0, IF($C863="DM", $T863, IF(OR(AW863="Y", AW863="IR"),$AM863,IF(AW863="C", IF($BI863="Y", IF($AF863="N/A", $Q863, $AF863), IF($AG863="N/A", $T863,$AG863)))))))</f>
        <v>0</v>
      </c>
      <c r="BP863" s="16">
        <f>IF(AX863="R", $CA863, IF(OR(AX863="P", AX863="T", AX863="N"), 0, IF($C863="DM", $T863, IF(OR(AX863="Y", AX863="IR"),$AM863,IF(AX863="C", IF($BI863="Y", IF($AF863="N/A", $Q863, $AF863), IF($AG863="N/A", $T863,$AG863)))))))</f>
        <v>0</v>
      </c>
      <c r="BQ863" s="16">
        <f>IF(AY863="R", $CA863, IF(OR(AY863="P", AY863="T", AY863="N"), 0, IF($C863="DM", $T863, IF(OR(AY863="Y", AY863="IR"),$AM863,IF(AY863="C", IF($BI863="Y", IF($AF863="N/A", $Q863, $AF863), IF($AG863="N/A", $T863,$AG863)))))))</f>
        <v>0</v>
      </c>
      <c r="BR863" s="16">
        <f>IF(AZ863="R", $CA863, IF(OR(AZ863="P", AZ863="T", AZ863="N"), 0, IF($C863="DM", $T863, IF(OR(AZ863="Y", AZ863="IR"),$AM863,IF(AZ863="C", IF($BI863="Y", IF($AF863="N/A", $Q863, $AF863), IF($AG863="N/A", $T863,$AG863)))))))</f>
        <v>0</v>
      </c>
      <c r="BS863" s="16">
        <f>IF(BA863="R", $CA863, IF(OR(BA863="P", BA863="T", BA863="N"), 0, IF($C863="DM", $T863, IF(OR(BA863="Y", BA863="IR"),$AM863,IF(BA863="C", IF($BI863="Y", IF($AF863="N/A", $Q863, $AF863), IF($AG863="N/A", $T863,$AG863)))))))</f>
        <v>1</v>
      </c>
      <c r="BT863" s="16">
        <f>IF(BB863="R", $CA863, IF(OR(BB863="P", BB863="T", BB863="N"), 0, IF($C863="DM", $T863, IF(OR(BB863="Y", BB863="IR"),$AM863,IF(BB863="C", IF($BI863="Y", IF($BA863="C", IF($AF863="N/A", $Q863, $AF863), IF($AF863="N/A", $T863, $AM863)), IF($AG863="N/A", $T863,$AG863)))))))</f>
        <v>1</v>
      </c>
      <c r="BU863" s="16">
        <f>IF(BC863="R", $CA863, IF(OR(BC863="P", BC863="T", BC863="N"), 0, IF($C863="DM", $T863, IF(OR(BC863="Y", BC863="IR"),$AM863,IF(BC863="C", IF($BI863="Y", IF($BA863="C", IF($AF863="N/A", $Q863, $AF863), IF($AF863="N/A", $T863, $AM863)), IF($AG863="N/A", $T863,$AG863)))))))</f>
        <v>1</v>
      </c>
      <c r="BV863" s="16">
        <f>IF(BD863="R", $CA863, IF(OR(BD863="P", BD863="T", BD863="N"), 0, IF($C863="DM", $T863, IF(OR(BD863="Y", BD863="IR"),$AM863,IF(BD863="C", IF($BI863="Y", IF($BA863="C", IF($AF863="N/A", $Q863, $AF863), IF($AF863="N/A", $T863, $AM863)), IF($AG863="N/A", $T863,$AG863)))))))</f>
        <v>1</v>
      </c>
      <c r="BW863" s="16">
        <f>IF(BE863="R", $CA863, IF(OR(BE863="P", BE863="T", BE863="N"), 0, IF($C863="DM", $T863, IF(OR(BE863="Y", BE863="IR"),$AM863,IF(BE863="C", IF($BI863="Y", IF($BA863="C", IF($AF863="N/A", $Q863, $AF863), IF($AF863="N/A", $T863, $AM863)), IF($AG863="N/A", $T863,$AG863)))))))</f>
        <v>1</v>
      </c>
      <c r="BX863" s="16">
        <f>IF(BF863="R", $CA863, IF(OR(BF863="P", BF863="T", BF863="N"), 0, IF($C863="DM", $T863, IF(OR(BF863="Y", BF863="IR"),$AM863,IF(BF863="C", IF($BI863="Y", IF($BA863="C", IF($AF863="N/A", $Q863, $AF863), IF($AF863="N/A", $T863, $AM863)), IF($AG863="N/A", $T863,$AG863)))))))</f>
        <v>1</v>
      </c>
      <c r="BY863" s="16">
        <f>IF(BG863="R", $CA863, IF(OR(BG863="P", BG863="T", BG863="N"), 0, IF($C863="DM", $T863, IF(OR(BG863="Y", BG863="IR"),$AM863,IF(BG863="C", IF($BI863="Y", IF($BA863="C", IF($AF863="N/A", $Q863, $AF863), IF($AF863="N/A", $T863, $AM863)), IF($AG863="N/A", $T863,$AG863)))))))</f>
        <v>1</v>
      </c>
      <c r="BZ863" s="16">
        <f>IF(BH863="R", $CA863, IF(OR(BH863="P", BH863="T", BH863="N"), 0, IF($C863="DM", $T863, IF(OR(BH863="Y", BH863="IR"),$AM863,IF(BH863="C", IF($BI863="Y", IF($BA863="C", IF($AF863="N/A", $Q863, $AF863), IF($AF863="N/A", $T863, $AM863)), IF($AG863="N/A", $T863,$AG863)))))))</f>
        <v>1</v>
      </c>
      <c r="CA863" s="15" t="s">
        <v>75</v>
      </c>
      <c r="CB863" s="16">
        <f>BZ863</f>
        <v>1</v>
      </c>
      <c r="CC863" s="15" t="str">
        <f>IF(OR($BH863="T", $BH863="R"), 0, IF($BH863="C", IF($BI863="Y", IF($BA863="C", 0, IF(AF863="N/A", Q863-T863, AF863-AG863)), IF($AF863="N/A", U863, AH863)), AN863))</f>
        <v>N/A</v>
      </c>
      <c r="CD863" s="15" t="str">
        <f>IF(OR($BH863="T", $BH863="R"), 0, IF($BH863="C", IF($BI863="Y", 0, IF($AF863="N/A", V863, AI863)), AO863))</f>
        <v>N/A</v>
      </c>
      <c r="CE863" s="15" t="str">
        <f>IF(OR($BH863="T", $BH863="R"), 0, IF($BH863="C", IF($BI863="Y", 0, IF($AF863="N/A", W863, AJ863)), AP863))</f>
        <v>N/A</v>
      </c>
      <c r="CF863" s="15" t="str">
        <f>IF(OR($BH863="T", $BH863="R"), 0, IF($BH863="C", IF($BI863="Y", 0, IF($AF863="N/A", X863, AK863)), AQ863))</f>
        <v>N/A</v>
      </c>
    </row>
    <row r="864" spans="1:85" x14ac:dyDescent="0.25">
      <c r="A864" s="14">
        <v>5561</v>
      </c>
      <c r="B864" s="15" t="s">
        <v>1891</v>
      </c>
      <c r="C864" s="15" t="s">
        <v>70</v>
      </c>
      <c r="D864" s="15" t="s">
        <v>56</v>
      </c>
      <c r="E864" s="15">
        <f>VLOOKUP(B864, 'Rookie Year'!$A$2:$B$55679,2,FALSE)</f>
        <v>2018</v>
      </c>
      <c r="F864" s="15">
        <v>2024</v>
      </c>
      <c r="G864" s="15" t="s">
        <v>42</v>
      </c>
      <c r="H864" s="15" t="s">
        <v>1928</v>
      </c>
      <c r="I864" s="16">
        <v>1</v>
      </c>
      <c r="J864" s="15">
        <v>1</v>
      </c>
      <c r="K864" s="17">
        <f>IF(AND(G864&lt;&gt;"N",R864="N/A"), IF(I864&lt;4, 0, 0.25),IF(I864=1, IF(J864=1,0.25, 0.25), IF(I864&lt;13, 0.25, IF(I864&lt;26, 0.4, IF(I864&lt;51, 0.6, 0.75)))))</f>
        <v>0.25</v>
      </c>
      <c r="L864" s="16">
        <f>I864-M864</f>
        <v>0</v>
      </c>
      <c r="M864" s="16">
        <f>ROUNDUP(I864*K864,0)</f>
        <v>1</v>
      </c>
      <c r="N864" s="16">
        <f>M864*J864</f>
        <v>1</v>
      </c>
      <c r="O864" s="16">
        <v>0</v>
      </c>
      <c r="P864" s="16">
        <v>0</v>
      </c>
      <c r="Q864" s="16">
        <f>N864-O864-P864</f>
        <v>1</v>
      </c>
      <c r="R864" s="15" t="s">
        <v>75</v>
      </c>
      <c r="S864" s="15">
        <f>IF(R864="N/A", J864-($B$1-F864), J864-($B$1-R864))</f>
        <v>1</v>
      </c>
      <c r="T864" s="16">
        <f>IF($S864&lt;1, "N/A", $M864)</f>
        <v>1</v>
      </c>
      <c r="U864" s="16" t="str">
        <f>IF($S864&lt;2, "N/A", $M864)</f>
        <v>N/A</v>
      </c>
      <c r="V864" s="16" t="str">
        <f>IF($S864&lt;3, "N/A", $M864)</f>
        <v>N/A</v>
      </c>
      <c r="W864" s="16" t="str">
        <f>IF($S864&lt;4, "N/A", $M864)</f>
        <v>N/A</v>
      </c>
      <c r="X864" s="16" t="str">
        <f>IF($S864&lt;5, "N/A", $M864)</f>
        <v>N/A</v>
      </c>
      <c r="Y864" s="15" t="str">
        <f>IF(SUM(T864:X864)&lt;&gt;Q864, "CHECK", "OK")</f>
        <v>OK</v>
      </c>
      <c r="Z864" s="15" t="str">
        <f>IF(F864=$B$1, "No", IF(S864=1, "Yes", "No"))</f>
        <v>No</v>
      </c>
      <c r="AA864" s="18" t="str">
        <f>IF(C864="DM", "N/A", IF(Z864="No","N/A",VLOOKUP(B864,'Extension List'!$A$3:$R$1972,18,FALSE)))</f>
        <v>N/A</v>
      </c>
      <c r="AB864" s="15" t="str">
        <f>IF(C864="DM", "N/A", IF(Z864="No","N/A",VLOOKUP(B864,'Extension List'!$A$3:$T$1972,20,FALSE)))</f>
        <v>N/A</v>
      </c>
      <c r="AC864" s="15" t="str">
        <f>IF(AA864="N/A", "N/A", 0)</f>
        <v>N/A</v>
      </c>
      <c r="AD864" s="16" t="str">
        <f>IF(AE864="N/A", "N/A", AA864-AE864)</f>
        <v>N/A</v>
      </c>
      <c r="AE864" s="16" t="str">
        <f>IF(AA864="N/A", "N/A", IF(AC864&gt;0, IF(AA864&lt;13, ROUNDUP(0.25*AA864,0), IF(AA864&lt;26, ROUNDUP(0.4*AA864,0), IF(AA864&lt;51, ROUNDUP(0.6*AA864,0), ROUNDUP(0.75*AA864,0)))), "N/A"))</f>
        <v>N/A</v>
      </c>
      <c r="AF864" s="16" t="str">
        <f>IF(AD864="N/A","N/A", (AE864*AC864)+Q864)</f>
        <v>N/A</v>
      </c>
      <c r="AG864" s="16" t="str">
        <f>IF($AF864="N/A", "N/A", "TBC")</f>
        <v>N/A</v>
      </c>
      <c r="AH864" s="16" t="str">
        <f>IF($AF864="N/A", "N/A", "TBC")</f>
        <v>N/A</v>
      </c>
      <c r="AI864" s="16" t="str">
        <f>IF($AF864="N/A","N/A",IF(AC864&gt;1,"TBC","N/A"))</f>
        <v>N/A</v>
      </c>
      <c r="AJ864" s="16" t="str">
        <f>IF($AF864="N/A","N/A",IF(AC864&gt;2,"TBC","N/A"))</f>
        <v>N/A</v>
      </c>
      <c r="AK864" s="16" t="str">
        <f>IF($AF864="N/A","N/A",IF(AC864&gt;3,"TBC","N/A"))</f>
        <v>N/A</v>
      </c>
      <c r="AL864" s="16" t="str">
        <f>IF(AC864="N/A","N/A",IF(AC864&gt;0,IF(SUM(AG864:AK864)&lt;&gt;AF864,"CHECK","OK"),"N/A"))</f>
        <v>N/A</v>
      </c>
      <c r="AM864" s="16">
        <f>IF(AD864="N/A", L864+T864, L864+AG864)</f>
        <v>1</v>
      </c>
      <c r="AN864" s="16" t="str">
        <f>IF(AD864="N/A", IF(U864="N/A", "N/A", L864+U864), AD864+AH864)</f>
        <v>N/A</v>
      </c>
      <c r="AO864" s="16" t="str">
        <f>IF(AD864="N/A", IF(V864="N/A", "N/A", L864+V864), IF(AI864="N/A", "N/A", AD864+AI864))</f>
        <v>N/A</v>
      </c>
      <c r="AP864" s="16" t="str">
        <f>IF(AD864="N/A", IF(W864="N/A", "N/A", L864+W864), IF(AJ864="N/A", "N/A", AD864+AJ864))</f>
        <v>N/A</v>
      </c>
      <c r="AQ864" s="16" t="str">
        <f>IF(AD864="N/A", IF(X864="N/A", "N/A", L864+X864), IF(AK864="N/A", "N/A", AD864+AK864))</f>
        <v>N/A</v>
      </c>
      <c r="AR864" s="15" t="s">
        <v>40</v>
      </c>
      <c r="AS864" s="15" t="s">
        <v>40</v>
      </c>
      <c r="AT864" s="15" t="s">
        <v>40</v>
      </c>
      <c r="AU864" s="15" t="s">
        <v>40</v>
      </c>
      <c r="AV864" s="15" t="s">
        <v>40</v>
      </c>
      <c r="AW864" s="15" t="s">
        <v>40</v>
      </c>
      <c r="AX864" s="15" t="s">
        <v>44</v>
      </c>
      <c r="AY864" s="15" t="s">
        <v>44</v>
      </c>
      <c r="AZ864" s="15" t="s">
        <v>44</v>
      </c>
      <c r="BA864" s="15" t="s">
        <v>44</v>
      </c>
      <c r="BB864" s="15" t="s">
        <v>44</v>
      </c>
      <c r="BC864" s="15" t="s">
        <v>44</v>
      </c>
      <c r="BD864" s="15" t="s">
        <v>44</v>
      </c>
      <c r="BE864" s="15" t="s">
        <v>44</v>
      </c>
      <c r="BF864" s="15" t="s">
        <v>44</v>
      </c>
      <c r="BG864" s="15" t="s">
        <v>44</v>
      </c>
      <c r="BH864" s="15" t="s">
        <v>44</v>
      </c>
      <c r="BJ864" s="16">
        <f>IF(AR864="R", $CA864, IF(OR(AR864="P", AR864="T", AR864="N"), 0, IF($C864="DM", $T864, IF(OR(AR864="Y", AR864="IR"),$AM864,IF(AR864="C", IF($BI864="Y", IF($AF864="N/A", $Q864, $AF864), IF($AG864="N/A", $T864,$AG864)))))))</f>
        <v>1</v>
      </c>
      <c r="BK864" s="16">
        <f>IF(AS864="R", $CA864, IF(OR(AS864="P", AS864="T", AS864="N"), 0, IF($C864="DM", $T864, IF(OR(AS864="Y", AS864="IR"),$AM864,IF(AS864="C", IF($BI864="Y", IF($AF864="N/A", $Q864, $AF864), IF($AG864="N/A", $T864,$AG864)))))))</f>
        <v>1</v>
      </c>
      <c r="BL864" s="16">
        <f>IF(AT864="R", $CA864, IF(OR(AT864="P", AT864="T", AT864="N"), 0, IF($C864="DM", $T864, IF(OR(AT864="Y", AT864="IR"),$AM864,IF(AT864="C", IF($BI864="Y", IF($AF864="N/A", $Q864, $AF864), IF($AG864="N/A", $T864,$AG864)))))))</f>
        <v>1</v>
      </c>
      <c r="BM864" s="16">
        <f>IF(AU864="R", $CA864, IF(OR(AU864="P", AU864="T", AU864="N"), 0, IF($C864="DM", $T864, IF(OR(AU864="Y", AU864="IR"),$AM864,IF(AU864="C", IF($BI864="Y", IF($AF864="N/A", $Q864, $AF864), IF($AG864="N/A", $T864,$AG864)))))))</f>
        <v>1</v>
      </c>
      <c r="BN864" s="16">
        <f>IF(AV864="R", $CA864, IF(OR(AV864="P", AV864="T", AV864="N"), 0, IF($C864="DM", $T864, IF(OR(AV864="Y", AV864="IR"),$AM864,IF(AV864="C", IF($BI864="Y", IF($AF864="N/A", $Q864, $AF864), IF($AG864="N/A", $T864,$AG864)))))))</f>
        <v>1</v>
      </c>
      <c r="BO864" s="16">
        <f>IF(AW864="R", $CA864, IF(OR(AW864="P", AW864="T", AW864="N"), 0, IF($C864="DM", $T864, IF(OR(AW864="Y", AW864="IR"),$AM864,IF(AW864="C", IF($BI864="Y", IF($AF864="N/A", $Q864, $AF864), IF($AG864="N/A", $T864,$AG864)))))))</f>
        <v>1</v>
      </c>
      <c r="BP864" s="16">
        <f>IF(AX864="R", $CA864, IF(OR(AX864="P", AX864="T", AX864="N"), 0, IF($C864="DM", $T864, IF(OR(AX864="Y", AX864="IR"),$AM864,IF(AX864="C", IF($BI864="Y", IF($AF864="N/A", $Q864, $AF864), IF($AG864="N/A", $T864,$AG864)))))))</f>
        <v>1</v>
      </c>
      <c r="BQ864" s="16">
        <f>IF(AY864="R", $CA864, IF(OR(AY864="P", AY864="T", AY864="N"), 0, IF($C864="DM", $T864, IF(OR(AY864="Y", AY864="IR"),$AM864,IF(AY864="C", IF($BI864="Y", IF($AF864="N/A", $Q864, $AF864), IF($AG864="N/A", $T864,$AG864)))))))</f>
        <v>1</v>
      </c>
      <c r="BR864" s="16">
        <f>IF(AZ864="R", $CA864, IF(OR(AZ864="P", AZ864="T", AZ864="N"), 0, IF($C864="DM", $T864, IF(OR(AZ864="Y", AZ864="IR"),$AM864,IF(AZ864="C", IF($BI864="Y", IF($AF864="N/A", $Q864, $AF864), IF($AG864="N/A", $T864,$AG864)))))))</f>
        <v>1</v>
      </c>
      <c r="BS864" s="16">
        <f>IF(BA864="R", $CA864, IF(OR(BA864="P", BA864="T", BA864="N"), 0, IF($C864="DM", $T864, IF(OR(BA864="Y", BA864="IR"),$AM864,IF(BA864="C", IF($BI864="Y", IF($AF864="N/A", $Q864, $AF864), IF($AG864="N/A", $T864,$AG864)))))))</f>
        <v>1</v>
      </c>
      <c r="BT864" s="16">
        <f>IF(BB864="R", $CA864, IF(OR(BB864="P", BB864="T", BB864="N"), 0, IF($C864="DM", $T864, IF(OR(BB864="Y", BB864="IR"),$AM864,IF(BB864="C", IF($BI864="Y", IF($BA864="C", IF($AF864="N/A", $Q864, $AF864), IF($AF864="N/A", $T864, $AM864)), IF($AG864="N/A", $T864,$AG864)))))))</f>
        <v>1</v>
      </c>
      <c r="BU864" s="16">
        <f>IF(BC864="R", $CA864, IF(OR(BC864="P", BC864="T", BC864="N"), 0, IF($C864="DM", $T864, IF(OR(BC864="Y", BC864="IR"),$AM864,IF(BC864="C", IF($BI864="Y", IF($BA864="C", IF($AF864="N/A", $Q864, $AF864), IF($AF864="N/A", $T864, $AM864)), IF($AG864="N/A", $T864,$AG864)))))))</f>
        <v>1</v>
      </c>
      <c r="BV864" s="16">
        <f>IF(BD864="R", $CA864, IF(OR(BD864="P", BD864="T", BD864="N"), 0, IF($C864="DM", $T864, IF(OR(BD864="Y", BD864="IR"),$AM864,IF(BD864="C", IF($BI864="Y", IF($BA864="C", IF($AF864="N/A", $Q864, $AF864), IF($AF864="N/A", $T864, $AM864)), IF($AG864="N/A", $T864,$AG864)))))))</f>
        <v>1</v>
      </c>
      <c r="BW864" s="16">
        <f>IF(BE864="R", $CA864, IF(OR(BE864="P", BE864="T", BE864="N"), 0, IF($C864="DM", $T864, IF(OR(BE864="Y", BE864="IR"),$AM864,IF(BE864="C", IF($BI864="Y", IF($BA864="C", IF($AF864="N/A", $Q864, $AF864), IF($AF864="N/A", $T864, $AM864)), IF($AG864="N/A", $T864,$AG864)))))))</f>
        <v>1</v>
      </c>
      <c r="BX864" s="16">
        <f>IF(BF864="R", $CA864, IF(OR(BF864="P", BF864="T", BF864="N"), 0, IF($C864="DM", $T864, IF(OR(BF864="Y", BF864="IR"),$AM864,IF(BF864="C", IF($BI864="Y", IF($BA864="C", IF($AF864="N/A", $Q864, $AF864), IF($AF864="N/A", $T864, $AM864)), IF($AG864="N/A", $T864,$AG864)))))))</f>
        <v>1</v>
      </c>
      <c r="BY864" s="16">
        <f>IF(BG864="R", $CA864, IF(OR(BG864="P", BG864="T", BG864="N"), 0, IF($C864="DM", $T864, IF(OR(BG864="Y", BG864="IR"),$AM864,IF(BG864="C", IF($BI864="Y", IF($BA864="C", IF($AF864="N/A", $Q864, $AF864), IF($AF864="N/A", $T864, $AM864)), IF($AG864="N/A", $T864,$AG864)))))))</f>
        <v>1</v>
      </c>
      <c r="BZ864" s="16">
        <f>IF(BH864="R", $CA864, IF(OR(BH864="P", BH864="T", BH864="N"), 0, IF($C864="DM", $T864, IF(OR(BH864="Y", BH864="IR"),$AM864,IF(BH864="C", IF($BI864="Y", IF($BA864="C", IF($AF864="N/A", $Q864, $AF864), IF($AF864="N/A", $T864, $AM864)), IF($AG864="N/A", $T864,$AG864)))))))</f>
        <v>1</v>
      </c>
      <c r="CA864" s="15" t="s">
        <v>75</v>
      </c>
      <c r="CB864" s="16">
        <f>BZ864</f>
        <v>1</v>
      </c>
      <c r="CC864" s="15" t="str">
        <f>IF(OR($BH864="T", $BH864="R"), 0, IF($BH864="C", IF($BI864="Y", IF($BA864="C", 0, IF(AF864="N/A", Q864-T864, AF864-AG864)), IF($AF864="N/A", U864, AH864)), AN864))</f>
        <v>N/A</v>
      </c>
      <c r="CD864" s="15" t="str">
        <f>IF(OR($BH864="T", $BH864="R"), 0, IF($BH864="C", IF($BI864="Y", 0, IF($AF864="N/A", V864, AI864)), AO864))</f>
        <v>N/A</v>
      </c>
      <c r="CE864" s="15" t="str">
        <f>IF(OR($BH864="T", $BH864="R"), 0, IF($BH864="C", IF($BI864="Y", 0, IF($AF864="N/A", W864, AJ864)), AP864))</f>
        <v>N/A</v>
      </c>
      <c r="CF864" s="15" t="str">
        <f>IF(OR($BH864="T", $BH864="R"), 0, IF($BH864="C", IF($BI864="Y", 0, IF($AF864="N/A", X864, AK864)), AQ864))</f>
        <v>N/A</v>
      </c>
      <c r="CG864" t="str">
        <f>IF(AC864="N/A", "S:"&amp;L864&amp;" G:"&amp;M864&amp;" GR:"&amp;Q864, IF(AC864=0, "S:"&amp;L864&amp;" G:"&amp;M864&amp;" GR:"&amp;Q864, "S:"&amp;L864&amp;"/"&amp;AD864&amp;" G:"&amp;AE864&amp;" GR:"&amp;AF864))</f>
        <v>S:0 G:1 GR:1</v>
      </c>
    </row>
    <row r="865" spans="1:85" x14ac:dyDescent="0.25">
      <c r="A865" s="14">
        <v>4131</v>
      </c>
      <c r="B865" s="15" t="s">
        <v>1734</v>
      </c>
      <c r="C865" s="15" t="s">
        <v>70</v>
      </c>
      <c r="D865" s="15" t="s">
        <v>56</v>
      </c>
      <c r="E865" s="15">
        <f>VLOOKUP(B865, 'Rookie Year'!$A$2:$B$55679,2,FALSE)</f>
        <v>2018</v>
      </c>
      <c r="F865" s="15">
        <v>2021</v>
      </c>
      <c r="G865" s="15" t="s">
        <v>42</v>
      </c>
      <c r="H865" s="15" t="s">
        <v>1928</v>
      </c>
      <c r="I865" s="16">
        <v>3</v>
      </c>
      <c r="J865" s="15">
        <v>3</v>
      </c>
      <c r="K865" s="17">
        <f>IF(AND(G865&lt;&gt;"N",R865="N/A"), IF(I865&lt;4, 0, 0.25),IF(I865=1, IF(J865=1,0.25, 0.25), IF(I865&lt;13, 0.25, IF(I865&lt;26, 0.4, IF(I865&lt;51, 0.6, 0.75)))))</f>
        <v>0.25</v>
      </c>
      <c r="L865" s="16">
        <f>I865-M865</f>
        <v>2</v>
      </c>
      <c r="M865" s="16">
        <f>ROUNDUP(I865*K865,0)</f>
        <v>1</v>
      </c>
      <c r="N865" s="16">
        <f>M865*J865</f>
        <v>3</v>
      </c>
      <c r="O865" s="16">
        <v>1</v>
      </c>
      <c r="P865" s="16">
        <v>0</v>
      </c>
      <c r="Q865" s="16">
        <f>N865-O865-P865</f>
        <v>2</v>
      </c>
      <c r="R865" s="15">
        <v>2023</v>
      </c>
      <c r="S865" s="15">
        <f>IF(R865="N/A", J865-($B$1-F865), J865-($B$1-R865))</f>
        <v>2</v>
      </c>
      <c r="T865" s="16">
        <v>1</v>
      </c>
      <c r="U865" s="16">
        <v>1</v>
      </c>
      <c r="V865" s="16" t="str">
        <f>IF($S865&lt;3, "N/A", $M865)</f>
        <v>N/A</v>
      </c>
      <c r="W865" s="16" t="str">
        <f>IF($S865&lt;4, "N/A", $M865)</f>
        <v>N/A</v>
      </c>
      <c r="X865" s="16" t="str">
        <f>IF($S865&lt;5, "N/A", $M865)</f>
        <v>N/A</v>
      </c>
      <c r="Y865" s="15" t="str">
        <f>IF(SUM(T865:X865)&lt;&gt;Q865, "CHECK", "OK")</f>
        <v>OK</v>
      </c>
      <c r="Z865" s="15" t="str">
        <f>IF(F865=$B$1, "No", IF(S865=1, "Yes", "No"))</f>
        <v>No</v>
      </c>
      <c r="AA865" s="18" t="str">
        <f>IF(C865="DM", "N/A", IF(Z865="No","N/A",VLOOKUP(B865,'Extension List'!$A$3:$R$1972,18,FALSE)))</f>
        <v>N/A</v>
      </c>
      <c r="AB865" s="15" t="str">
        <f>IF(C865="DM", "N/A", IF(Z865="No","N/A",VLOOKUP(B865,'Extension List'!$A$3:$T$1972,20,FALSE)))</f>
        <v>N/A</v>
      </c>
      <c r="AC865" s="15" t="str">
        <f>IF(AA865="N/A", "N/A", 0)</f>
        <v>N/A</v>
      </c>
      <c r="AD865" s="16" t="str">
        <f>IF(AE865="N/A", "N/A", AA865-AE865)</f>
        <v>N/A</v>
      </c>
      <c r="AE865" s="16" t="str">
        <f>IF(AA865="N/A", "N/A", IF(AC865&gt;0, IF(AA865&lt;13, ROUNDUP(0.25*AA865,0), IF(AA865&lt;26, ROUNDUP(0.4*AA865,0), IF(AA865&lt;51, ROUNDUP(0.6*AA865,0), ROUNDUP(0.75*AA865,0)))), "N/A"))</f>
        <v>N/A</v>
      </c>
      <c r="AF865" s="16" t="str">
        <f>IF(AD865="N/A","N/A", (AE865*AC865)+Q865)</f>
        <v>N/A</v>
      </c>
      <c r="AG865" s="16" t="str">
        <f>IF($AF865="N/A", "N/A", "TBC")</f>
        <v>N/A</v>
      </c>
      <c r="AH865" s="16" t="str">
        <f>IF($AF865="N/A", "N/A", "TBC")</f>
        <v>N/A</v>
      </c>
      <c r="AI865" s="16" t="str">
        <f>IF($AF865="N/A","N/A",IF(AC865&gt;1,"TBC","N/A"))</f>
        <v>N/A</v>
      </c>
      <c r="AJ865" s="16" t="str">
        <f>IF($AF865="N/A","N/A",IF(AC865&gt;2,"TBC","N/A"))</f>
        <v>N/A</v>
      </c>
      <c r="AK865" s="16" t="str">
        <f>IF($AF865="N/A","N/A",IF(AC865&gt;3,"TBC","N/A"))</f>
        <v>N/A</v>
      </c>
      <c r="AL865" s="16" t="str">
        <f>IF(AC865="N/A","N/A",IF(AC865&gt;0,IF(SUM(AG865:AK865)&lt;&gt;AF865,"CHECK","OK"),"N/A"))</f>
        <v>N/A</v>
      </c>
      <c r="AM865" s="16">
        <f>IF(AD865="N/A", L865+T865, L865+AG865)</f>
        <v>3</v>
      </c>
      <c r="AN865" s="16">
        <f>IF(AD865="N/A", IF(U865="N/A", "N/A", L865+U865), AD865+AH865)</f>
        <v>3</v>
      </c>
      <c r="AO865" s="16" t="str">
        <f>IF(AD865="N/A", IF(V865="N/A", "N/A", L865+V865), IF(AI865="N/A", "N/A", AD865+AI865))</f>
        <v>N/A</v>
      </c>
      <c r="AP865" s="16" t="str">
        <f>IF(AD865="N/A", IF(W865="N/A", "N/A", L865+W865), IF(AJ865="N/A", "N/A", AD865+AJ865))</f>
        <v>N/A</v>
      </c>
      <c r="AQ865" s="16" t="str">
        <f>IF(AD865="N/A", IF(X865="N/A", "N/A", L865+X865), IF(AK865="N/A", "N/A", AD865+AK865))</f>
        <v>N/A</v>
      </c>
      <c r="AR865" s="15" t="s">
        <v>40</v>
      </c>
      <c r="AS865" s="15" t="s">
        <v>40</v>
      </c>
      <c r="AT865" s="15" t="s">
        <v>40</v>
      </c>
      <c r="AU865" s="15" t="s">
        <v>40</v>
      </c>
      <c r="AV865" s="15" t="s">
        <v>40</v>
      </c>
      <c r="AW865" s="15" t="s">
        <v>40</v>
      </c>
      <c r="AX865" s="15" t="s">
        <v>40</v>
      </c>
      <c r="AY865" s="15" t="s">
        <v>40</v>
      </c>
      <c r="AZ865" s="15" t="s">
        <v>40</v>
      </c>
      <c r="BA865" s="15" t="s">
        <v>40</v>
      </c>
      <c r="BB865" s="15" t="s">
        <v>40</v>
      </c>
      <c r="BC865" s="15" t="s">
        <v>40</v>
      </c>
      <c r="BD865" s="15" t="s">
        <v>40</v>
      </c>
      <c r="BE865" s="15" t="s">
        <v>40</v>
      </c>
      <c r="BF865" s="15" t="s">
        <v>40</v>
      </c>
      <c r="BG865" s="15" t="s">
        <v>40</v>
      </c>
      <c r="BH865" s="15" t="s">
        <v>40</v>
      </c>
      <c r="BI865" s="15"/>
      <c r="BJ865" s="16">
        <f>IF(AR865="R", $CA865, IF(OR(AR865="P", AR865="T", AR865="N"), 0, IF($C865="DM", $T865, IF(OR(AR865="Y", AR865="IR"),$AM865,IF(AR865="C", IF($BI865="Y", IF($AF865="N/A", $Q865, $AF865), IF($AG865="N/A", $T865,$AG865)))))))</f>
        <v>3</v>
      </c>
      <c r="BK865" s="16">
        <f>IF(AS865="R", $CA865, IF(OR(AS865="P", AS865="T", AS865="N"), 0, IF($C865="DM", $T865, IF(OR(AS865="Y", AS865="IR"),$AM865,IF(AS865="C", IF($BI865="Y", IF($AF865="N/A", $Q865, $AF865), IF($AG865="N/A", $T865,$AG865)))))))</f>
        <v>3</v>
      </c>
      <c r="BL865" s="16">
        <f>IF(AT865="R", $CA865, IF(OR(AT865="P", AT865="T", AT865="N"), 0, IF($C865="DM", $T865, IF(OR(AT865="Y", AT865="IR"),$AM865,IF(AT865="C", IF($BI865="Y", IF($AF865="N/A", $Q865, $AF865), IF($AG865="N/A", $T865,$AG865)))))))</f>
        <v>3</v>
      </c>
      <c r="BM865" s="16">
        <f>IF(AU865="R", $CA865, IF(OR(AU865="P", AU865="T", AU865="N"), 0, IF($C865="DM", $T865, IF(OR(AU865="Y", AU865="IR"),$AM865,IF(AU865="C", IF($BI865="Y", IF($AF865="N/A", $Q865, $AF865), IF($AG865="N/A", $T865,$AG865)))))))</f>
        <v>3</v>
      </c>
      <c r="BN865" s="16">
        <f>IF(AV865="R", $CA865, IF(OR(AV865="P", AV865="T", AV865="N"), 0, IF($C865="DM", $T865, IF(OR(AV865="Y", AV865="IR"),$AM865,IF(AV865="C", IF($BI865="Y", IF($AF865="N/A", $Q865, $AF865), IF($AG865="N/A", $T865,$AG865)))))))</f>
        <v>3</v>
      </c>
      <c r="BO865" s="16">
        <f>IF(AW865="R", $CA865, IF(OR(AW865="P", AW865="T", AW865="N"), 0, IF($C865="DM", $T865, IF(OR(AW865="Y", AW865="IR"),$AM865,IF(AW865="C", IF($BI865="Y", IF($AF865="N/A", $Q865, $AF865), IF($AG865="N/A", $T865,$AG865)))))))</f>
        <v>3</v>
      </c>
      <c r="BP865" s="16">
        <f>IF(AX865="R", $CA865, IF(OR(AX865="P", AX865="T", AX865="N"), 0, IF($C865="DM", $T865, IF(OR(AX865="Y", AX865="IR"),$AM865,IF(AX865="C", IF($BI865="Y", IF($AF865="N/A", $Q865, $AF865), IF($AG865="N/A", $T865,$AG865)))))))</f>
        <v>3</v>
      </c>
      <c r="BQ865" s="16">
        <f>IF(AY865="R", $CA865, IF(OR(AY865="P", AY865="T", AY865="N"), 0, IF($C865="DM", $T865, IF(OR(AY865="Y", AY865="IR"),$AM865,IF(AY865="C", IF($BI865="Y", IF($AF865="N/A", $Q865, $AF865), IF($AG865="N/A", $T865,$AG865)))))))</f>
        <v>3</v>
      </c>
      <c r="BR865" s="16">
        <f>IF(AZ865="R", $CA865, IF(OR(AZ865="P", AZ865="T", AZ865="N"), 0, IF($C865="DM", $T865, IF(OR(AZ865="Y", AZ865="IR"),$AM865,IF(AZ865="C", IF($BI865="Y", IF($AF865="N/A", $Q865, $AF865), IF($AG865="N/A", $T865,$AG865)))))))</f>
        <v>3</v>
      </c>
      <c r="BS865" s="16">
        <f>IF(BA865="R", $CA865, IF(OR(BA865="P", BA865="T", BA865="N"), 0, IF($C865="DM", $T865, IF(OR(BA865="Y", BA865="IR"),$AM865,IF(BA865="C", IF($BI865="Y", IF($AF865="N/A", $Q865, $AF865), IF($AG865="N/A", $T865,$AG865)))))))</f>
        <v>3</v>
      </c>
      <c r="BT865" s="16">
        <f>IF(BB865="R", $CA865, IF(OR(BB865="P", BB865="T", BB865="N"), 0, IF($C865="DM", $T865, IF(OR(BB865="Y", BB865="IR"),$AM865,IF(BB865="C", IF($BI865="Y", IF($BA865="C", IF($AF865="N/A", $Q865, $AF865), IF($AF865="N/A", $T865, $AM865)), IF($AG865="N/A", $T865,$AG865)))))))</f>
        <v>3</v>
      </c>
      <c r="BU865" s="16">
        <f>IF(BC865="R", $CA865, IF(OR(BC865="P", BC865="T", BC865="N"), 0, IF($C865="DM", $T865, IF(OR(BC865="Y", BC865="IR"),$AM865,IF(BC865="C", IF($BI865="Y", IF($BA865="C", IF($AF865="N/A", $Q865, $AF865), IF($AF865="N/A", $T865, $AM865)), IF($AG865="N/A", $T865,$AG865)))))))</f>
        <v>3</v>
      </c>
      <c r="BV865" s="16">
        <f>IF(BD865="R", $CA865, IF(OR(BD865="P", BD865="T", BD865="N"), 0, IF($C865="DM", $T865, IF(OR(BD865="Y", BD865="IR"),$AM865,IF(BD865="C", IF($BI865="Y", IF($BA865="C", IF($AF865="N/A", $Q865, $AF865), IF($AF865="N/A", $T865, $AM865)), IF($AG865="N/A", $T865,$AG865)))))))</f>
        <v>3</v>
      </c>
      <c r="BW865" s="16">
        <f>IF(BE865="R", $CA865, IF(OR(BE865="P", BE865="T", BE865="N"), 0, IF($C865="DM", $T865, IF(OR(BE865="Y", BE865="IR"),$AM865,IF(BE865="C", IF($BI865="Y", IF($BA865="C", IF($AF865="N/A", $Q865, $AF865), IF($AF865="N/A", $T865, $AM865)), IF($AG865="N/A", $T865,$AG865)))))))</f>
        <v>3</v>
      </c>
      <c r="BX865" s="16">
        <f>IF(BF865="R", $CA865, IF(OR(BF865="P", BF865="T", BF865="N"), 0, IF($C865="DM", $T865, IF(OR(BF865="Y", BF865="IR"),$AM865,IF(BF865="C", IF($BI865="Y", IF($BA865="C", IF($AF865="N/A", $Q865, $AF865), IF($AF865="N/A", $T865, $AM865)), IF($AG865="N/A", $T865,$AG865)))))))</f>
        <v>3</v>
      </c>
      <c r="BY865" s="16">
        <f>IF(BG865="R", $CA865, IF(OR(BG865="P", BG865="T", BG865="N"), 0, IF($C865="DM", $T865, IF(OR(BG865="Y", BG865="IR"),$AM865,IF(BG865="C", IF($BI865="Y", IF($BA865="C", IF($AF865="N/A", $Q865, $AF865), IF($AF865="N/A", $T865, $AM865)), IF($AG865="N/A", $T865,$AG865)))))))</f>
        <v>3</v>
      </c>
      <c r="BZ865" s="16">
        <f>IF(BH865="R", $CA865, IF(OR(BH865="P", BH865="T", BH865="N"), 0, IF($C865="DM", $T865, IF(OR(BH865="Y", BH865="IR"),$AM865,IF(BH865="C", IF($BI865="Y", IF($BA865="C", IF($AF865="N/A", $Q865, $AF865), IF($AF865="N/A", $T865, $AM865)), IF($AG865="N/A", $T865,$AG865)))))))</f>
        <v>3</v>
      </c>
      <c r="CA865" s="15" t="s">
        <v>75</v>
      </c>
      <c r="CB865" s="16">
        <f>BZ865</f>
        <v>3</v>
      </c>
      <c r="CC865" s="15">
        <f>IF(OR($BH865="T", $BH865="R"), 0, IF($BH865="C", IF($BI865="Y", IF($BA865="C", 0, IF(AF865="N/A", Q865-T865, AF865-AG865)), IF($AF865="N/A", U865, AH865)), AN865))</f>
        <v>3</v>
      </c>
      <c r="CD865" s="15" t="str">
        <f>IF(OR($BH865="T", $BH865="R"), 0, IF($BH865="C", IF($BI865="Y", 0, IF($AF865="N/A", V865, AI865)), AO865))</f>
        <v>N/A</v>
      </c>
      <c r="CE865" s="15" t="str">
        <f>IF(OR($BH865="T", $BH865="R"), 0, IF($BH865="C", IF($BI865="Y", 0, IF($AF865="N/A", W865, AJ865)), AP865))</f>
        <v>N/A</v>
      </c>
      <c r="CF865" s="15" t="str">
        <f>IF(OR($BH865="T", $BH865="R"), 0, IF($BH865="C", IF($BI865="Y", 0, IF($AF865="N/A", X865, AK865)), AQ865))</f>
        <v>N/A</v>
      </c>
      <c r="CG865" t="str">
        <f>IF(AC865="N/A", "S:"&amp;L865&amp;" G:"&amp;M865&amp;" GR:"&amp;Q865, IF(AC865=0, "S:"&amp;L865&amp;" G:"&amp;M865&amp;" GR:"&amp;Q865, "S:"&amp;L865&amp;"/"&amp;AD865&amp;" G:"&amp;AE865&amp;" GR:"&amp;AF865))</f>
        <v>S:2 G:1 GR:2</v>
      </c>
    </row>
    <row r="866" spans="1:85" x14ac:dyDescent="0.25">
      <c r="A866" s="14">
        <v>5786</v>
      </c>
      <c r="B866" s="15" t="s">
        <v>3083</v>
      </c>
      <c r="C866" s="15" t="s">
        <v>71</v>
      </c>
      <c r="D866" s="15" t="s">
        <v>56</v>
      </c>
      <c r="E866" s="15">
        <f>VLOOKUP(B866, 'Rookie Year'!$A$2:$B$55679,2,FALSE)</f>
        <v>2022</v>
      </c>
      <c r="F866" s="15">
        <v>2024</v>
      </c>
      <c r="G866" s="15" t="s">
        <v>42</v>
      </c>
      <c r="H866" s="15">
        <v>5</v>
      </c>
      <c r="I866" s="16">
        <v>1</v>
      </c>
      <c r="J866" s="15">
        <v>1</v>
      </c>
      <c r="K866" s="17">
        <f>IF(AND(G866&lt;&gt;"N",R866="N/A"), IF(I866&lt;4, 0, 0.25),IF(I866=1, IF(J866=1,0.25, 0.25), IF(I866&lt;13, 0.25, IF(I866&lt;26, 0.4, IF(I866&lt;51, 0.6, 0.75)))))</f>
        <v>0.25</v>
      </c>
      <c r="L866" s="16">
        <f>I866-M866</f>
        <v>0</v>
      </c>
      <c r="M866" s="16">
        <f>ROUNDUP(I866*K866,0)</f>
        <v>1</v>
      </c>
      <c r="N866" s="16">
        <f>M866*J866</f>
        <v>1</v>
      </c>
      <c r="O866" s="16">
        <v>0</v>
      </c>
      <c r="P866" s="16">
        <v>0</v>
      </c>
      <c r="Q866" s="16">
        <f>N866-O866-P866</f>
        <v>1</v>
      </c>
      <c r="R866" s="15" t="s">
        <v>75</v>
      </c>
      <c r="S866" s="15">
        <f>IF(R866="N/A", J866-($B$1-F866), J866-($B$1-R866))</f>
        <v>1</v>
      </c>
      <c r="T866" s="16">
        <f>IF($S866&lt;1, "N/A", $M866)</f>
        <v>1</v>
      </c>
      <c r="U866" s="16" t="str">
        <f>IF($S866&lt;2, "N/A", $M866)</f>
        <v>N/A</v>
      </c>
      <c r="V866" s="16" t="str">
        <f>IF($S866&lt;3, "N/A", $M866)</f>
        <v>N/A</v>
      </c>
      <c r="W866" s="16" t="str">
        <f>IF($S866&lt;4, "N/A", $M866)</f>
        <v>N/A</v>
      </c>
      <c r="X866" s="16" t="str">
        <f>IF($S866&lt;5, "N/A", $M866)</f>
        <v>N/A</v>
      </c>
      <c r="Y866" s="15" t="str">
        <f>IF(SUM(T866:X866)&lt;&gt;Q866, "CHECK", "OK")</f>
        <v>OK</v>
      </c>
      <c r="Z866" s="15" t="str">
        <f>IF(F866=$B$1, "No", IF(S866=1, "Yes", "No"))</f>
        <v>No</v>
      </c>
      <c r="AA866" s="18" t="str">
        <f>IF(C866="DM", "N/A", IF(Z866="No","N/A",VLOOKUP(B866,'Extension List'!$A$3:$R$1972,18,FALSE)))</f>
        <v>N/A</v>
      </c>
      <c r="AB866" s="15" t="str">
        <f>IF(C866="DM", "N/A", IF(Z866="No","N/A",VLOOKUP(B866,'Extension List'!$A$3:$T$1972,20,FALSE)))</f>
        <v>N/A</v>
      </c>
      <c r="AC866" s="15" t="str">
        <f>IF(AA866="N/A", "N/A", 0)</f>
        <v>N/A</v>
      </c>
      <c r="AD866" s="16" t="str">
        <f>IF(AE866="N/A", "N/A", AA866-AE866)</f>
        <v>N/A</v>
      </c>
      <c r="AE866" s="16" t="str">
        <f>IF(AA866="N/A", "N/A", IF(AC866&gt;0, IF(AA866&lt;13, ROUNDUP(0.25*AA866,0), IF(AA866&lt;26, ROUNDUP(0.4*AA866,0), IF(AA866&lt;51, ROUNDUP(0.6*AA866,0), ROUNDUP(0.75*AA866,0)))), "N/A"))</f>
        <v>N/A</v>
      </c>
      <c r="AF866" s="16" t="str">
        <f>IF(AD866="N/A","N/A", (AE866*AC866)+Q866)</f>
        <v>N/A</v>
      </c>
      <c r="AG866" s="16" t="str">
        <f>IF($AF866="N/A", "N/A", "TBC")</f>
        <v>N/A</v>
      </c>
      <c r="AH866" s="16" t="str">
        <f>IF($AF866="N/A", "N/A", "TBC")</f>
        <v>N/A</v>
      </c>
      <c r="AI866" s="16" t="str">
        <f>IF($AF866="N/A","N/A",IF(AC866&gt;1,"TBC","N/A"))</f>
        <v>N/A</v>
      </c>
      <c r="AJ866" s="16" t="str">
        <f>IF($AF866="N/A","N/A",IF(AC866&gt;2,"TBC","N/A"))</f>
        <v>N/A</v>
      </c>
      <c r="AK866" s="16" t="str">
        <f>IF($AF866="N/A","N/A",IF(AC866&gt;3,"TBC","N/A"))</f>
        <v>N/A</v>
      </c>
      <c r="AL866" s="16" t="str">
        <f>IF(AC866="N/A","N/A",IF(AC866&gt;0,IF(SUM(AG866:AK866)&lt;&gt;AF866,"CHECK","OK"),"N/A"))</f>
        <v>N/A</v>
      </c>
      <c r="AM866" s="16">
        <f>IF(AD866="N/A", L866+T866, L866+AG866)</f>
        <v>1</v>
      </c>
      <c r="AN866" s="16" t="str">
        <f>IF(AD866="N/A", IF(U866="N/A", "N/A", L866+U866), AD866+AH866)</f>
        <v>N/A</v>
      </c>
      <c r="AO866" s="16" t="str">
        <f>IF(AD866="N/A", IF(V866="N/A", "N/A", L866+V866), IF(AI866="N/A", "N/A", AD866+AI866))</f>
        <v>N/A</v>
      </c>
      <c r="AP866" s="16" t="str">
        <f>IF(AD866="N/A", IF(W866="N/A", "N/A", L866+W866), IF(AJ866="N/A", "N/A", AD866+AJ866))</f>
        <v>N/A</v>
      </c>
      <c r="AQ866" s="16" t="str">
        <f>IF(AD866="N/A", IF(X866="N/A", "N/A", L866+X866), IF(AK866="N/A", "N/A", AD866+AK866))</f>
        <v>N/A</v>
      </c>
      <c r="AR866" s="15" t="s">
        <v>42</v>
      </c>
      <c r="AS866" s="15" t="s">
        <v>42</v>
      </c>
      <c r="AT866" s="15" t="s">
        <v>42</v>
      </c>
      <c r="AU866" s="15" t="s">
        <v>42</v>
      </c>
      <c r="AV866" s="15" t="s">
        <v>42</v>
      </c>
      <c r="AW866" s="15" t="s">
        <v>40</v>
      </c>
      <c r="AX866" s="15" t="s">
        <v>40</v>
      </c>
      <c r="AY866" s="15" t="s">
        <v>44</v>
      </c>
      <c r="AZ866" s="15" t="s">
        <v>44</v>
      </c>
      <c r="BA866" s="15" t="s">
        <v>44</v>
      </c>
      <c r="BB866" s="15" t="s">
        <v>44</v>
      </c>
      <c r="BC866" s="15" t="s">
        <v>44</v>
      </c>
      <c r="BD866" s="15" t="s">
        <v>44</v>
      </c>
      <c r="BE866" s="15" t="s">
        <v>44</v>
      </c>
      <c r="BF866" s="15" t="s">
        <v>44</v>
      </c>
      <c r="BG866" s="15" t="s">
        <v>44</v>
      </c>
      <c r="BH866" s="15" t="s">
        <v>44</v>
      </c>
      <c r="BJ866" s="16">
        <f>IF(AR866="R", $CA866, IF(OR(AR866="P", AR866="T", AR866="N"), 0, IF($C866="DM", $T866, IF(OR(AR866="Y", AR866="IR"),$AM866,IF(AR866="C", IF($BI866="Y", IF($AF866="N/A", $Q866, $AF866), IF($AG866="N/A", $T866,$AG866)))))))</f>
        <v>0</v>
      </c>
      <c r="BK866" s="16">
        <f>IF(AS866="R", $CA866, IF(OR(AS866="P", AS866="T", AS866="N"), 0, IF($C866="DM", $T866, IF(OR(AS866="Y", AS866="IR"),$AM866,IF(AS866="C", IF($BI866="Y", IF($AF866="N/A", $Q866, $AF866), IF($AG866="N/A", $T866,$AG866)))))))</f>
        <v>0</v>
      </c>
      <c r="BL866" s="16">
        <f>IF(AT866="R", $CA866, IF(OR(AT866="P", AT866="T", AT866="N"), 0, IF($C866="DM", $T866, IF(OR(AT866="Y", AT866="IR"),$AM866,IF(AT866="C", IF($BI866="Y", IF($AF866="N/A", $Q866, $AF866), IF($AG866="N/A", $T866,$AG866)))))))</f>
        <v>0</v>
      </c>
      <c r="BM866" s="16">
        <f>IF(AU866="R", $CA866, IF(OR(AU866="P", AU866="T", AU866="N"), 0, IF($C866="DM", $T866, IF(OR(AU866="Y", AU866="IR"),$AM866,IF(AU866="C", IF($BI866="Y", IF($AF866="N/A", $Q866, $AF866), IF($AG866="N/A", $T866,$AG866)))))))</f>
        <v>0</v>
      </c>
      <c r="BN866" s="16">
        <f>IF(AV866="R", $CA866, IF(OR(AV866="P", AV866="T", AV866="N"), 0, IF($C866="DM", $T866, IF(OR(AV866="Y", AV866="IR"),$AM866,IF(AV866="C", IF($BI866="Y", IF($AF866="N/A", $Q866, $AF866), IF($AG866="N/A", $T866,$AG866)))))))</f>
        <v>0</v>
      </c>
      <c r="BO866" s="16">
        <f>IF(AW866="R", $CA866, IF(OR(AW866="P", AW866="T", AW866="N"), 0, IF($C866="DM", $T866, IF(OR(AW866="Y", AW866="IR"),$AM866,IF(AW866="C", IF($BI866="Y", IF($AF866="N/A", $Q866, $AF866), IF($AG866="N/A", $T866,$AG866)))))))</f>
        <v>1</v>
      </c>
      <c r="BP866" s="16">
        <f>IF(AX866="R", $CA866, IF(OR(AX866="P", AX866="T", AX866="N"), 0, IF($C866="DM", $T866, IF(OR(AX866="Y", AX866="IR"),$AM866,IF(AX866="C", IF($BI866="Y", IF($AF866="N/A", $Q866, $AF866), IF($AG866="N/A", $T866,$AG866)))))))</f>
        <v>1</v>
      </c>
      <c r="BQ866" s="16">
        <f>IF(AY866="R", $CA866, IF(OR(AY866="P", AY866="T", AY866="N"), 0, IF($C866="DM", $T866, IF(OR(AY866="Y", AY866="IR"),$AM866,IF(AY866="C", IF($BI866="Y", IF($AF866="N/A", $Q866, $AF866), IF($AG866="N/A", $T866,$AG866)))))))</f>
        <v>1</v>
      </c>
      <c r="BR866" s="16">
        <f>IF(AZ866="R", $CA866, IF(OR(AZ866="P", AZ866="T", AZ866="N"), 0, IF($C866="DM", $T866, IF(OR(AZ866="Y", AZ866="IR"),$AM866,IF(AZ866="C", IF($BI866="Y", IF($AF866="N/A", $Q866, $AF866), IF($AG866="N/A", $T866,$AG866)))))))</f>
        <v>1</v>
      </c>
      <c r="BS866" s="16">
        <f>IF(BA866="R", $CA866, IF(OR(BA866="P", BA866="T", BA866="N"), 0, IF($C866="DM", $T866, IF(OR(BA866="Y", BA866="IR"),$AM866,IF(BA866="C", IF($BI866="Y", IF($AF866="N/A", $Q866, $AF866), IF($AG866="N/A", $T866,$AG866)))))))</f>
        <v>1</v>
      </c>
      <c r="BT866" s="16">
        <f>IF(BB866="R", $CA866, IF(OR(BB866="P", BB866="T", BB866="N"), 0, IF($C866="DM", $T866, IF(OR(BB866="Y", BB866="IR"),$AM866,IF(BB866="C", IF($BI866="Y", IF($BA866="C", IF($AF866="N/A", $Q866, $AF866), IF($AF866="N/A", $T866, $AM866)), IF($AG866="N/A", $T866,$AG866)))))))</f>
        <v>1</v>
      </c>
      <c r="BU866" s="16">
        <f>IF(BC866="R", $CA866, IF(OR(BC866="P", BC866="T", BC866="N"), 0, IF($C866="DM", $T866, IF(OR(BC866="Y", BC866="IR"),$AM866,IF(BC866="C", IF($BI866="Y", IF($BA866="C", IF($AF866="N/A", $Q866, $AF866), IF($AF866="N/A", $T866, $AM866)), IF($AG866="N/A", $T866,$AG866)))))))</f>
        <v>1</v>
      </c>
      <c r="BV866" s="16">
        <f>IF(BD866="R", $CA866, IF(OR(BD866="P", BD866="T", BD866="N"), 0, IF($C866="DM", $T866, IF(OR(BD866="Y", BD866="IR"),$AM866,IF(BD866="C", IF($BI866="Y", IF($BA866="C", IF($AF866="N/A", $Q866, $AF866), IF($AF866="N/A", $T866, $AM866)), IF($AG866="N/A", $T866,$AG866)))))))</f>
        <v>1</v>
      </c>
      <c r="BW866" s="16">
        <f>IF(BE866="R", $CA866, IF(OR(BE866="P", BE866="T", BE866="N"), 0, IF($C866="DM", $T866, IF(OR(BE866="Y", BE866="IR"),$AM866,IF(BE866="C", IF($BI866="Y", IF($BA866="C", IF($AF866="N/A", $Q866, $AF866), IF($AF866="N/A", $T866, $AM866)), IF($AG866="N/A", $T866,$AG866)))))))</f>
        <v>1</v>
      </c>
      <c r="BX866" s="16">
        <f>IF(BF866="R", $CA866, IF(OR(BF866="P", BF866="T", BF866="N"), 0, IF($C866="DM", $T866, IF(OR(BF866="Y", BF866="IR"),$AM866,IF(BF866="C", IF($BI866="Y", IF($BA866="C", IF($AF866="N/A", $Q866, $AF866), IF($AF866="N/A", $T866, $AM866)), IF($AG866="N/A", $T866,$AG866)))))))</f>
        <v>1</v>
      </c>
      <c r="BY866" s="16">
        <f>IF(BG866="R", $CA866, IF(OR(BG866="P", BG866="T", BG866="N"), 0, IF($C866="DM", $T866, IF(OR(BG866="Y", BG866="IR"),$AM866,IF(BG866="C", IF($BI866="Y", IF($BA866="C", IF($AF866="N/A", $Q866, $AF866), IF($AF866="N/A", $T866, $AM866)), IF($AG866="N/A", $T866,$AG866)))))))</f>
        <v>1</v>
      </c>
      <c r="BZ866" s="16">
        <f>IF(BH866="R", $CA866, IF(OR(BH866="P", BH866="T", BH866="N"), 0, IF($C866="DM", $T866, IF(OR(BH866="Y", BH866="IR"),$AM866,IF(BH866="C", IF($BI866="Y", IF($BA866="C", IF($AF866="N/A", $Q866, $AF866), IF($AF866="N/A", $T866, $AM866)), IF($AG866="N/A", $T866,$AG866)))))))</f>
        <v>1</v>
      </c>
      <c r="CA866" s="15" t="s">
        <v>75</v>
      </c>
      <c r="CB866" s="16">
        <f>BZ866</f>
        <v>1</v>
      </c>
      <c r="CC866" s="15" t="str">
        <f>IF(OR($BH866="T", $BH866="R"), 0, IF($BH866="C", IF($BI866="Y", IF($BA866="C", 0, IF(AF866="N/A", Q866-T866, AF866-AG866)), IF($AF866="N/A", U866, AH866)), AN866))</f>
        <v>N/A</v>
      </c>
      <c r="CD866" s="15" t="str">
        <f>IF(OR($BH866="T", $BH866="R"), 0, IF($BH866="C", IF($BI866="Y", 0, IF($AF866="N/A", V866, AI866)), AO866))</f>
        <v>N/A</v>
      </c>
      <c r="CE866" s="15" t="str">
        <f>IF(OR($BH866="T", $BH866="R"), 0, IF($BH866="C", IF($BI866="Y", 0, IF($AF866="N/A", W866, AJ866)), AP866))</f>
        <v>N/A</v>
      </c>
      <c r="CF866" s="15" t="str">
        <f>IF(OR($BH866="T", $BH866="R"), 0, IF($BH866="C", IF($BI866="Y", 0, IF($AF866="N/A", X866, AK866)), AQ866))</f>
        <v>N/A</v>
      </c>
    </row>
    <row r="867" spans="1:85" x14ac:dyDescent="0.25">
      <c r="A867" s="14">
        <v>5147</v>
      </c>
      <c r="B867" s="15" t="s">
        <v>194</v>
      </c>
      <c r="C867" s="15" t="s">
        <v>71</v>
      </c>
      <c r="D867" s="15" t="s">
        <v>56</v>
      </c>
      <c r="E867" s="15">
        <f>VLOOKUP(B867, 'Rookie Year'!$A$2:$B$55679,2,FALSE)</f>
        <v>2018</v>
      </c>
      <c r="F867" s="15">
        <v>2023</v>
      </c>
      <c r="G867" s="15" t="s">
        <v>42</v>
      </c>
      <c r="H867" s="15" t="s">
        <v>1928</v>
      </c>
      <c r="I867" s="16">
        <v>3</v>
      </c>
      <c r="J867" s="15">
        <v>3</v>
      </c>
      <c r="K867" s="17">
        <f>IF(AND(G867&lt;&gt;"N",R867="N/A"), IF(I867&lt;4, 0, 0.25),IF(I867=1, IF(J867=1,0.25, 0.25), IF(I867&lt;13, 0.25, IF(I867&lt;26, 0.4, IF(I867&lt;51, 0.6, 0.75)))))</f>
        <v>0.25</v>
      </c>
      <c r="L867" s="16">
        <f>I867-M867</f>
        <v>2</v>
      </c>
      <c r="M867" s="16">
        <f>ROUNDUP(I867*K867,0)</f>
        <v>1</v>
      </c>
      <c r="N867" s="16">
        <f>M867*J867</f>
        <v>3</v>
      </c>
      <c r="O867" s="16">
        <v>1</v>
      </c>
      <c r="P867" s="16">
        <v>0</v>
      </c>
      <c r="Q867" s="16">
        <f>N867-O867-P867</f>
        <v>2</v>
      </c>
      <c r="R867" s="15" t="s">
        <v>75</v>
      </c>
      <c r="S867" s="15">
        <f>IF(R867="N/A", J867-($B$1-F867), J867-($B$1-R867))</f>
        <v>2</v>
      </c>
      <c r="T867" s="16">
        <v>1</v>
      </c>
      <c r="U867" s="16">
        <v>1</v>
      </c>
      <c r="V867" s="16" t="str">
        <f>IF($S867&lt;3, "N/A", $M867)</f>
        <v>N/A</v>
      </c>
      <c r="W867" s="16" t="str">
        <f>IF($S867&lt;4, "N/A", $M867)</f>
        <v>N/A</v>
      </c>
      <c r="X867" s="16" t="str">
        <f>IF($S867&lt;5, "N/A", $M867)</f>
        <v>N/A</v>
      </c>
      <c r="Y867" s="15" t="str">
        <f>IF(SUM(T867:X867)&lt;&gt;Q867, "CHECK", "OK")</f>
        <v>OK</v>
      </c>
      <c r="Z867" s="15" t="str">
        <f>IF(F867=$B$1, "No", IF(S867=1, "Yes", "No"))</f>
        <v>No</v>
      </c>
      <c r="AA867" s="18" t="str">
        <f>IF(C867="DM", "N/A", IF(Z867="No","N/A",VLOOKUP(B867,'Extension List'!$A$3:$R$1972,18,FALSE)))</f>
        <v>N/A</v>
      </c>
      <c r="AB867" s="15" t="str">
        <f>IF(C867="DM", "N/A", IF(Z867="No","N/A",VLOOKUP(B867,'Extension List'!$A$3:$T$1972,20,FALSE)))</f>
        <v>N/A</v>
      </c>
      <c r="AC867" s="15" t="str">
        <f>IF(AA867="N/A", "N/A", 0)</f>
        <v>N/A</v>
      </c>
      <c r="AD867" s="16" t="str">
        <f>IF(AE867="N/A", "N/A", AA867-AE867)</f>
        <v>N/A</v>
      </c>
      <c r="AE867" s="16" t="str">
        <f>IF(AA867="N/A", "N/A", IF(AC867&gt;0, IF(AA867&lt;13, ROUNDUP(0.25*AA867,0), IF(AA867&lt;26, ROUNDUP(0.4*AA867,0), IF(AA867&lt;51, ROUNDUP(0.6*AA867,0), ROUNDUP(0.75*AA867,0)))), "N/A"))</f>
        <v>N/A</v>
      </c>
      <c r="AF867" s="16" t="str">
        <f>IF(AD867="N/A","N/A", (AE867*AC867)+Q867)</f>
        <v>N/A</v>
      </c>
      <c r="AG867" s="16" t="str">
        <f>IF($AF867="N/A", "N/A", "TBC")</f>
        <v>N/A</v>
      </c>
      <c r="AH867" s="16" t="str">
        <f>IF($AF867="N/A", "N/A", "TBC")</f>
        <v>N/A</v>
      </c>
      <c r="AI867" s="16" t="str">
        <f>IF($AF867="N/A","N/A",IF(AC867&gt;1,"TBC","N/A"))</f>
        <v>N/A</v>
      </c>
      <c r="AJ867" s="16" t="str">
        <f>IF($AF867="N/A","N/A",IF(AC867&gt;2,"TBC","N/A"))</f>
        <v>N/A</v>
      </c>
      <c r="AK867" s="16" t="str">
        <f>IF($AF867="N/A","N/A",IF(AC867&gt;3,"TBC","N/A"))</f>
        <v>N/A</v>
      </c>
      <c r="AL867" s="16" t="str">
        <f>IF(AC867="N/A","N/A",IF(AC867&gt;0,IF(SUM(AG867:AK867)&lt;&gt;AF867,"CHECK","OK"),"N/A"))</f>
        <v>N/A</v>
      </c>
      <c r="AM867" s="16">
        <f>IF(AD867="N/A", L867+T867, L867+AG867)</f>
        <v>3</v>
      </c>
      <c r="AN867" s="16">
        <f>IF(AD867="N/A", IF(U867="N/A", "N/A", L867+U867), AD867+AH867)</f>
        <v>3</v>
      </c>
      <c r="AO867" s="16" t="str">
        <f>IF(AD867="N/A", IF(V867="N/A", "N/A", L867+V867), IF(AI867="N/A", "N/A", AD867+AI867))</f>
        <v>N/A</v>
      </c>
      <c r="AP867" s="16" t="str">
        <f>IF(AD867="N/A", IF(W867="N/A", "N/A", L867+W867), IF(AJ867="N/A", "N/A", AD867+AJ867))</f>
        <v>N/A</v>
      </c>
      <c r="AQ867" s="16" t="str">
        <f>IF(AD867="N/A", IF(X867="N/A", "N/A", L867+X867), IF(AK867="N/A", "N/A", AD867+AK867))</f>
        <v>N/A</v>
      </c>
      <c r="AR867" s="15" t="s">
        <v>40</v>
      </c>
      <c r="AS867" s="15" t="s">
        <v>40</v>
      </c>
      <c r="AT867" s="15" t="s">
        <v>40</v>
      </c>
      <c r="AU867" s="15" t="s">
        <v>40</v>
      </c>
      <c r="AV867" s="15" t="s">
        <v>40</v>
      </c>
      <c r="AW867" s="15" t="s">
        <v>40</v>
      </c>
      <c r="AX867" s="15" t="s">
        <v>40</v>
      </c>
      <c r="AY867" s="15" t="s">
        <v>40</v>
      </c>
      <c r="AZ867" s="15" t="s">
        <v>40</v>
      </c>
      <c r="BA867" s="15" t="s">
        <v>40</v>
      </c>
      <c r="BB867" s="15" t="s">
        <v>40</v>
      </c>
      <c r="BC867" s="15" t="s">
        <v>40</v>
      </c>
      <c r="BD867" s="15" t="s">
        <v>40</v>
      </c>
      <c r="BE867" s="15" t="s">
        <v>40</v>
      </c>
      <c r="BF867" s="15" t="s">
        <v>40</v>
      </c>
      <c r="BG867" s="15" t="s">
        <v>40</v>
      </c>
      <c r="BH867" s="15" t="s">
        <v>40</v>
      </c>
      <c r="BI867" s="15"/>
      <c r="BJ867" s="16">
        <f>IF(AR867="R", $CA867, IF(OR(AR867="P", AR867="T", AR867="N"), 0, IF($C867="DM", $T867, IF(OR(AR867="Y", AR867="IR"),$AM867,IF(AR867="C", IF($BI867="Y", IF($AF867="N/A", $Q867, $AF867), IF($AG867="N/A", $T867,$AG867)))))))</f>
        <v>3</v>
      </c>
      <c r="BK867" s="16">
        <f>IF(AS867="R", $CA867, IF(OR(AS867="P", AS867="T", AS867="N"), 0, IF($C867="DM", $T867, IF(OR(AS867="Y", AS867="IR"),$AM867,IF(AS867="C", IF($BI867="Y", IF($AF867="N/A", $Q867, $AF867), IF($AG867="N/A", $T867,$AG867)))))))</f>
        <v>3</v>
      </c>
      <c r="BL867" s="16">
        <f>IF(AT867="R", $CA867, IF(OR(AT867="P", AT867="T", AT867="N"), 0, IF($C867="DM", $T867, IF(OR(AT867="Y", AT867="IR"),$AM867,IF(AT867="C", IF($BI867="Y", IF($AF867="N/A", $Q867, $AF867), IF($AG867="N/A", $T867,$AG867)))))))</f>
        <v>3</v>
      </c>
      <c r="BM867" s="16">
        <f>IF(AU867="R", $CA867, IF(OR(AU867="P", AU867="T", AU867="N"), 0, IF($C867="DM", $T867, IF(OR(AU867="Y", AU867="IR"),$AM867,IF(AU867="C", IF($BI867="Y", IF($AF867="N/A", $Q867, $AF867), IF($AG867="N/A", $T867,$AG867)))))))</f>
        <v>3</v>
      </c>
      <c r="BN867" s="16">
        <f>IF(AV867="R", $CA867, IF(OR(AV867="P", AV867="T", AV867="N"), 0, IF($C867="DM", $T867, IF(OR(AV867="Y", AV867="IR"),$AM867,IF(AV867="C", IF($BI867="Y", IF($AF867="N/A", $Q867, $AF867), IF($AG867="N/A", $T867,$AG867)))))))</f>
        <v>3</v>
      </c>
      <c r="BO867" s="16">
        <f>IF(AW867="R", $CA867, IF(OR(AW867="P", AW867="T", AW867="N"), 0, IF($C867="DM", $T867, IF(OR(AW867="Y", AW867="IR"),$AM867,IF(AW867="C", IF($BI867="Y", IF($AF867="N/A", $Q867, $AF867), IF($AG867="N/A", $T867,$AG867)))))))</f>
        <v>3</v>
      </c>
      <c r="BP867" s="16">
        <f>IF(AX867="R", $CA867, IF(OR(AX867="P", AX867="T", AX867="N"), 0, IF($C867="DM", $T867, IF(OR(AX867="Y", AX867="IR"),$AM867,IF(AX867="C", IF($BI867="Y", IF($AF867="N/A", $Q867, $AF867), IF($AG867="N/A", $T867,$AG867)))))))</f>
        <v>3</v>
      </c>
      <c r="BQ867" s="16">
        <f>IF(AY867="R", $CA867, IF(OR(AY867="P", AY867="T", AY867="N"), 0, IF($C867="DM", $T867, IF(OR(AY867="Y", AY867="IR"),$AM867,IF(AY867="C", IF($BI867="Y", IF($AF867="N/A", $Q867, $AF867), IF($AG867="N/A", $T867,$AG867)))))))</f>
        <v>3</v>
      </c>
      <c r="BR867" s="16">
        <f>IF(AZ867="R", $CA867, IF(OR(AZ867="P", AZ867="T", AZ867="N"), 0, IF($C867="DM", $T867, IF(OR(AZ867="Y", AZ867="IR"),$AM867,IF(AZ867="C", IF($BI867="Y", IF($AF867="N/A", $Q867, $AF867), IF($AG867="N/A", $T867,$AG867)))))))</f>
        <v>3</v>
      </c>
      <c r="BS867" s="16">
        <f>IF(BA867="R", $CA867, IF(OR(BA867="P", BA867="T", BA867="N"), 0, IF($C867="DM", $T867, IF(OR(BA867="Y", BA867="IR"),$AM867,IF(BA867="C", IF($BI867="Y", IF($AF867="N/A", $Q867, $AF867), IF($AG867="N/A", $T867,$AG867)))))))</f>
        <v>3</v>
      </c>
      <c r="BT867" s="16">
        <f>IF(BB867="R", $CA867, IF(OR(BB867="P", BB867="T", BB867="N"), 0, IF($C867="DM", $T867, IF(OR(BB867="Y", BB867="IR"),$AM867,IF(BB867="C", IF($BI867="Y", IF($BA867="C", IF($AF867="N/A", $Q867, $AF867), IF($AF867="N/A", $T867, $AM867)), IF($AG867="N/A", $T867,$AG867)))))))</f>
        <v>3</v>
      </c>
      <c r="BU867" s="16">
        <f>IF(BC867="R", $CA867, IF(OR(BC867="P", BC867="T", BC867="N"), 0, IF($C867="DM", $T867, IF(OR(BC867="Y", BC867="IR"),$AM867,IF(BC867="C", IF($BI867="Y", IF($BA867="C", IF($AF867="N/A", $Q867, $AF867), IF($AF867="N/A", $T867, $AM867)), IF($AG867="N/A", $T867,$AG867)))))))</f>
        <v>3</v>
      </c>
      <c r="BV867" s="16">
        <f>IF(BD867="R", $CA867, IF(OR(BD867="P", BD867="T", BD867="N"), 0, IF($C867="DM", $T867, IF(OR(BD867="Y", BD867="IR"),$AM867,IF(BD867="C", IF($BI867="Y", IF($BA867="C", IF($AF867="N/A", $Q867, $AF867), IF($AF867="N/A", $T867, $AM867)), IF($AG867="N/A", $T867,$AG867)))))))</f>
        <v>3</v>
      </c>
      <c r="BW867" s="16">
        <f>IF(BE867="R", $CA867, IF(OR(BE867="P", BE867="T", BE867="N"), 0, IF($C867="DM", $T867, IF(OR(BE867="Y", BE867="IR"),$AM867,IF(BE867="C", IF($BI867="Y", IF($BA867="C", IF($AF867="N/A", $Q867, $AF867), IF($AF867="N/A", $T867, $AM867)), IF($AG867="N/A", $T867,$AG867)))))))</f>
        <v>3</v>
      </c>
      <c r="BX867" s="16">
        <f>IF(BF867="R", $CA867, IF(OR(BF867="P", BF867="T", BF867="N"), 0, IF($C867="DM", $T867, IF(OR(BF867="Y", BF867="IR"),$AM867,IF(BF867="C", IF($BI867="Y", IF($BA867="C", IF($AF867="N/A", $Q867, $AF867), IF($AF867="N/A", $T867, $AM867)), IF($AG867="N/A", $T867,$AG867)))))))</f>
        <v>3</v>
      </c>
      <c r="BY867" s="16">
        <f>IF(BG867="R", $CA867, IF(OR(BG867="P", BG867="T", BG867="N"), 0, IF($C867="DM", $T867, IF(OR(BG867="Y", BG867="IR"),$AM867,IF(BG867="C", IF($BI867="Y", IF($BA867="C", IF($AF867="N/A", $Q867, $AF867), IF($AF867="N/A", $T867, $AM867)), IF($AG867="N/A", $T867,$AG867)))))))</f>
        <v>3</v>
      </c>
      <c r="BZ867" s="16">
        <f>IF(BH867="R", $CA867, IF(OR(BH867="P", BH867="T", BH867="N"), 0, IF($C867="DM", $T867, IF(OR(BH867="Y", BH867="IR"),$AM867,IF(BH867="C", IF($BI867="Y", IF($BA867="C", IF($AF867="N/A", $Q867, $AF867), IF($AF867="N/A", $T867, $AM867)), IF($AG867="N/A", $T867,$AG867)))))))</f>
        <v>3</v>
      </c>
      <c r="CA867" s="15" t="s">
        <v>75</v>
      </c>
      <c r="CB867" s="16">
        <f>BZ867</f>
        <v>3</v>
      </c>
      <c r="CC867" s="15">
        <f>IF(OR($BH867="T", $BH867="R"), 0, IF($BH867="C", IF($BI867="Y", IF($BA867="C", 0, IF(AF867="N/A", Q867-T867, AF867-AG867)), IF($AF867="N/A", U867, AH867)), AN867))</f>
        <v>3</v>
      </c>
      <c r="CD867" s="15" t="str">
        <f>IF(OR($BH867="T", $BH867="R"), 0, IF($BH867="C", IF($BI867="Y", 0, IF($AF867="N/A", V867, AI867)), AO867))</f>
        <v>N/A</v>
      </c>
      <c r="CE867" s="15" t="str">
        <f>IF(OR($BH867="T", $BH867="R"), 0, IF($BH867="C", IF($BI867="Y", 0, IF($AF867="N/A", W867, AJ867)), AP867))</f>
        <v>N/A</v>
      </c>
      <c r="CF867" s="15" t="str">
        <f>IF(OR($BH867="T", $BH867="R"), 0, IF($BH867="C", IF($BI867="Y", 0, IF($AF867="N/A", X867, AK867)), AQ867))</f>
        <v>N/A</v>
      </c>
      <c r="CG867" t="str">
        <f>IF(AC867="N/A", "S:"&amp;L867&amp;" G:"&amp;M867&amp;" GR:"&amp;Q867, IF(AC867=0, "S:"&amp;L867&amp;" G:"&amp;M867&amp;" GR:"&amp;Q867, "S:"&amp;L867&amp;"/"&amp;AD867&amp;" G:"&amp;AE867&amp;" GR:"&amp;AF867))</f>
        <v>S:2 G:1 GR:2</v>
      </c>
    </row>
    <row r="868" spans="1:85" x14ac:dyDescent="0.25">
      <c r="A868" s="14">
        <v>5807</v>
      </c>
      <c r="B868" s="15" t="s">
        <v>2714</v>
      </c>
      <c r="C868" s="15" t="s">
        <v>71</v>
      </c>
      <c r="D868" s="15" t="s">
        <v>56</v>
      </c>
      <c r="E868" s="15">
        <f>VLOOKUP(B868, 'Rookie Year'!$A$2:$B$55679,2,FALSE)</f>
        <v>2021</v>
      </c>
      <c r="F868" s="15">
        <v>2024</v>
      </c>
      <c r="G868" s="15" t="s">
        <v>42</v>
      </c>
      <c r="H868" s="15">
        <v>7</v>
      </c>
      <c r="I868" s="16">
        <v>1</v>
      </c>
      <c r="J868" s="15">
        <v>1</v>
      </c>
      <c r="K868" s="17">
        <f>IF(AND(G868&lt;&gt;"N",R868="N/A"), IF(I868&lt;4, 0, 0.25),IF(I868=1, IF(J868=1,0.25, 0.25), IF(I868&lt;13, 0.25, IF(I868&lt;26, 0.4, IF(I868&lt;51, 0.6, 0.75)))))</f>
        <v>0.25</v>
      </c>
      <c r="L868" s="16">
        <f>I868-M868</f>
        <v>0</v>
      </c>
      <c r="M868" s="16">
        <f>ROUNDUP(I868*K868,0)</f>
        <v>1</v>
      </c>
      <c r="N868" s="16">
        <f>M868*J868</f>
        <v>1</v>
      </c>
      <c r="O868" s="16">
        <v>0</v>
      </c>
      <c r="P868" s="16">
        <v>0</v>
      </c>
      <c r="Q868" s="16">
        <f>N868-O868-P868</f>
        <v>1</v>
      </c>
      <c r="R868" s="15" t="s">
        <v>75</v>
      </c>
      <c r="S868" s="15">
        <f>IF(R868="N/A", J868-($B$1-F868), J868-($B$1-R868))</f>
        <v>1</v>
      </c>
      <c r="T868" s="16">
        <f>IF($S868&lt;1, "N/A", $M868)</f>
        <v>1</v>
      </c>
      <c r="U868" s="16" t="str">
        <f>IF($S868&lt;2, "N/A", $M868)</f>
        <v>N/A</v>
      </c>
      <c r="V868" s="16" t="str">
        <f>IF($S868&lt;3, "N/A", $M868)</f>
        <v>N/A</v>
      </c>
      <c r="W868" s="16" t="str">
        <f>IF($S868&lt;4, "N/A", $M868)</f>
        <v>N/A</v>
      </c>
      <c r="X868" s="16" t="str">
        <f>IF($S868&lt;5, "N/A", $M868)</f>
        <v>N/A</v>
      </c>
      <c r="Y868" s="15" t="str">
        <f>IF(SUM(T868:X868)&lt;&gt;Q868, "CHECK", "OK")</f>
        <v>OK</v>
      </c>
      <c r="Z868" s="15" t="str">
        <f>IF(F868=$B$1, "No", IF(S868=1, "Yes", "No"))</f>
        <v>No</v>
      </c>
      <c r="AA868" s="18" t="str">
        <f>IF(C868="DM", "N/A", IF(Z868="No","N/A",VLOOKUP(B868,'Extension List'!$A$3:$R$1972,18,FALSE)))</f>
        <v>N/A</v>
      </c>
      <c r="AB868" s="15" t="str">
        <f>IF(C868="DM", "N/A", IF(Z868="No","N/A",VLOOKUP(B868,'Extension List'!$A$3:$T$1972,20,FALSE)))</f>
        <v>N/A</v>
      </c>
      <c r="AC868" s="15" t="str">
        <f>IF(AA868="N/A", "N/A", 0)</f>
        <v>N/A</v>
      </c>
      <c r="AD868" s="16" t="str">
        <f>IF(AE868="N/A", "N/A", AA868-AE868)</f>
        <v>N/A</v>
      </c>
      <c r="AE868" s="16" t="str">
        <f>IF(AA868="N/A", "N/A", IF(AC868&gt;0, IF(AA868&lt;13, ROUNDUP(0.25*AA868,0), IF(AA868&lt;26, ROUNDUP(0.4*AA868,0), IF(AA868&lt;51, ROUNDUP(0.6*AA868,0), ROUNDUP(0.75*AA868,0)))), "N/A"))</f>
        <v>N/A</v>
      </c>
      <c r="AF868" s="16" t="str">
        <f>IF(AD868="N/A","N/A", (AE868*AC868)+Q868)</f>
        <v>N/A</v>
      </c>
      <c r="AG868" s="16" t="str">
        <f>IF($AF868="N/A", "N/A", "TBC")</f>
        <v>N/A</v>
      </c>
      <c r="AH868" s="16" t="str">
        <f>IF($AF868="N/A", "N/A", "TBC")</f>
        <v>N/A</v>
      </c>
      <c r="AI868" s="16" t="str">
        <f>IF($AF868="N/A","N/A",IF(AC868&gt;1,"TBC","N/A"))</f>
        <v>N/A</v>
      </c>
      <c r="AJ868" s="16" t="str">
        <f>IF($AF868="N/A","N/A",IF(AC868&gt;2,"TBC","N/A"))</f>
        <v>N/A</v>
      </c>
      <c r="AK868" s="16" t="str">
        <f>IF($AF868="N/A","N/A",IF(AC868&gt;3,"TBC","N/A"))</f>
        <v>N/A</v>
      </c>
      <c r="AL868" s="16" t="str">
        <f>IF(AC868="N/A","N/A",IF(AC868&gt;0,IF(SUM(AG868:AK868)&lt;&gt;AF868,"CHECK","OK"),"N/A"))</f>
        <v>N/A</v>
      </c>
      <c r="AM868" s="16">
        <f>IF(AD868="N/A", L868+T868, L868+AG868)</f>
        <v>1</v>
      </c>
      <c r="AN868" s="16" t="str">
        <f>IF(AD868="N/A", IF(U868="N/A", "N/A", L868+U868), AD868+AH868)</f>
        <v>N/A</v>
      </c>
      <c r="AO868" s="16" t="str">
        <f>IF(AD868="N/A", IF(V868="N/A", "N/A", L868+V868), IF(AI868="N/A", "N/A", AD868+AI868))</f>
        <v>N/A</v>
      </c>
      <c r="AP868" s="16" t="str">
        <f>IF(AD868="N/A", IF(W868="N/A", "N/A", L868+W868), IF(AJ868="N/A", "N/A", AD868+AJ868))</f>
        <v>N/A</v>
      </c>
      <c r="AQ868" s="16" t="str">
        <f>IF(AD868="N/A", IF(X868="N/A", "N/A", L868+X868), IF(AK868="N/A", "N/A", AD868+AK868))</f>
        <v>N/A</v>
      </c>
      <c r="AR868" s="15" t="s">
        <v>42</v>
      </c>
      <c r="AS868" s="15" t="s">
        <v>42</v>
      </c>
      <c r="AT868" s="15" t="s">
        <v>42</v>
      </c>
      <c r="AU868" s="15" t="s">
        <v>42</v>
      </c>
      <c r="AV868" s="15" t="s">
        <v>42</v>
      </c>
      <c r="AW868" s="15" t="s">
        <v>42</v>
      </c>
      <c r="AX868" s="15" t="s">
        <v>42</v>
      </c>
      <c r="AY868" s="15" t="s">
        <v>40</v>
      </c>
      <c r="AZ868" s="15" t="s">
        <v>40</v>
      </c>
      <c r="BA868" s="15" t="s">
        <v>40</v>
      </c>
      <c r="BB868" s="15" t="s">
        <v>40</v>
      </c>
      <c r="BC868" s="15" t="s">
        <v>40</v>
      </c>
      <c r="BD868" s="15" t="s">
        <v>40</v>
      </c>
      <c r="BE868" s="15" t="s">
        <v>40</v>
      </c>
      <c r="BF868" s="15" t="s">
        <v>40</v>
      </c>
      <c r="BG868" s="15" t="s">
        <v>40</v>
      </c>
      <c r="BH868" s="15" t="s">
        <v>40</v>
      </c>
      <c r="BJ868" s="16">
        <f>IF(AR868="R", $CA868, IF(OR(AR868="P", AR868="T", AR868="N"), 0, IF($C868="DM", $T868, IF(OR(AR868="Y", AR868="IR"),$AM868,IF(AR868="C", IF($BI868="Y", IF($AF868="N/A", $Q868, $AF868), IF($AG868="N/A", $T868,$AG868)))))))</f>
        <v>0</v>
      </c>
      <c r="BK868" s="16">
        <f>IF(AS868="R", $CA868, IF(OR(AS868="P", AS868="T", AS868="N"), 0, IF($C868="DM", $T868, IF(OR(AS868="Y", AS868="IR"),$AM868,IF(AS868="C", IF($BI868="Y", IF($AF868="N/A", $Q868, $AF868), IF($AG868="N/A", $T868,$AG868)))))))</f>
        <v>0</v>
      </c>
      <c r="BL868" s="16">
        <f>IF(AT868="R", $CA868, IF(OR(AT868="P", AT868="T", AT868="N"), 0, IF($C868="DM", $T868, IF(OR(AT868="Y", AT868="IR"),$AM868,IF(AT868="C", IF($BI868="Y", IF($AF868="N/A", $Q868, $AF868), IF($AG868="N/A", $T868,$AG868)))))))</f>
        <v>0</v>
      </c>
      <c r="BM868" s="16">
        <f>IF(AU868="R", $CA868, IF(OR(AU868="P", AU868="T", AU868="N"), 0, IF($C868="DM", $T868, IF(OR(AU868="Y", AU868="IR"),$AM868,IF(AU868="C", IF($BI868="Y", IF($AF868="N/A", $Q868, $AF868), IF($AG868="N/A", $T868,$AG868)))))))</f>
        <v>0</v>
      </c>
      <c r="BN868" s="16">
        <f>IF(AV868="R", $CA868, IF(OR(AV868="P", AV868="T", AV868="N"), 0, IF($C868="DM", $T868, IF(OR(AV868="Y", AV868="IR"),$AM868,IF(AV868="C", IF($BI868="Y", IF($AF868="N/A", $Q868, $AF868), IF($AG868="N/A", $T868,$AG868)))))))</f>
        <v>0</v>
      </c>
      <c r="BO868" s="16">
        <f>IF(AW868="R", $CA868, IF(OR(AW868="P", AW868="T", AW868="N"), 0, IF($C868="DM", $T868, IF(OR(AW868="Y", AW868="IR"),$AM868,IF(AW868="C", IF($BI868="Y", IF($AF868="N/A", $Q868, $AF868), IF($AG868="N/A", $T868,$AG868)))))))</f>
        <v>0</v>
      </c>
      <c r="BP868" s="16">
        <f>IF(AX868="R", $CA868, IF(OR(AX868="P", AX868="T", AX868="N"), 0, IF($C868="DM", $T868, IF(OR(AX868="Y", AX868="IR"),$AM868,IF(AX868="C", IF($BI868="Y", IF($AF868="N/A", $Q868, $AF868), IF($AG868="N/A", $T868,$AG868)))))))</f>
        <v>0</v>
      </c>
      <c r="BQ868" s="16">
        <f>IF(AY868="R", $CA868, IF(OR(AY868="P", AY868="T", AY868="N"), 0, IF($C868="DM", $T868, IF(OR(AY868="Y", AY868="IR"),$AM868,IF(AY868="C", IF($BI868="Y", IF($AF868="N/A", $Q868, $AF868), IF($AG868="N/A", $T868,$AG868)))))))</f>
        <v>1</v>
      </c>
      <c r="BR868" s="16">
        <f>IF(AZ868="R", $CA868, IF(OR(AZ868="P", AZ868="T", AZ868="N"), 0, IF($C868="DM", $T868, IF(OR(AZ868="Y", AZ868="IR"),$AM868,IF(AZ868="C", IF($BI868="Y", IF($AF868="N/A", $Q868, $AF868), IF($AG868="N/A", $T868,$AG868)))))))</f>
        <v>1</v>
      </c>
      <c r="BS868" s="16">
        <f>IF(BA868="R", $CA868, IF(OR(BA868="P", BA868="T", BA868="N"), 0, IF($C868="DM", $T868, IF(OR(BA868="Y", BA868="IR"),$AM868,IF(BA868="C", IF($BI868="Y", IF($AF868="N/A", $Q868, $AF868), IF($AG868="N/A", $T868,$AG868)))))))</f>
        <v>1</v>
      </c>
      <c r="BT868" s="16">
        <f>IF(BB868="R", $CA868, IF(OR(BB868="P", BB868="T", BB868="N"), 0, IF($C868="DM", $T868, IF(OR(BB868="Y", BB868="IR"),$AM868,IF(BB868="C", IF($BI868="Y", IF($BA868="C", IF($AF868="N/A", $Q868, $AF868), IF($AF868="N/A", $T868, $AM868)), IF($AG868="N/A", $T868,$AG868)))))))</f>
        <v>1</v>
      </c>
      <c r="BU868" s="16">
        <f>IF(BC868="R", $CA868, IF(OR(BC868="P", BC868="T", BC868="N"), 0, IF($C868="DM", $T868, IF(OR(BC868="Y", BC868="IR"),$AM868,IF(BC868="C", IF($BI868="Y", IF($BA868="C", IF($AF868="N/A", $Q868, $AF868), IF($AF868="N/A", $T868, $AM868)), IF($AG868="N/A", $T868,$AG868)))))))</f>
        <v>1</v>
      </c>
      <c r="BV868" s="16">
        <f>IF(BD868="R", $CA868, IF(OR(BD868="P", BD868="T", BD868="N"), 0, IF($C868="DM", $T868, IF(OR(BD868="Y", BD868="IR"),$AM868,IF(BD868="C", IF($BI868="Y", IF($BA868="C", IF($AF868="N/A", $Q868, $AF868), IF($AF868="N/A", $T868, $AM868)), IF($AG868="N/A", $T868,$AG868)))))))</f>
        <v>1</v>
      </c>
      <c r="BW868" s="16">
        <f>IF(BE868="R", $CA868, IF(OR(BE868="P", BE868="T", BE868="N"), 0, IF($C868="DM", $T868, IF(OR(BE868="Y", BE868="IR"),$AM868,IF(BE868="C", IF($BI868="Y", IF($BA868="C", IF($AF868="N/A", $Q868, $AF868), IF($AF868="N/A", $T868, $AM868)), IF($AG868="N/A", $T868,$AG868)))))))</f>
        <v>1</v>
      </c>
      <c r="BX868" s="16">
        <f>IF(BF868="R", $CA868, IF(OR(BF868="P", BF868="T", BF868="N"), 0, IF($C868="DM", $T868, IF(OR(BF868="Y", BF868="IR"),$AM868,IF(BF868="C", IF($BI868="Y", IF($BA868="C", IF($AF868="N/A", $Q868, $AF868), IF($AF868="N/A", $T868, $AM868)), IF($AG868="N/A", $T868,$AG868)))))))</f>
        <v>1</v>
      </c>
      <c r="BY868" s="16">
        <f>IF(BG868="R", $CA868, IF(OR(BG868="P", BG868="T", BG868="N"), 0, IF($C868="DM", $T868, IF(OR(BG868="Y", BG868="IR"),$AM868,IF(BG868="C", IF($BI868="Y", IF($BA868="C", IF($AF868="N/A", $Q868, $AF868), IF($AF868="N/A", $T868, $AM868)), IF($AG868="N/A", $T868,$AG868)))))))</f>
        <v>1</v>
      </c>
      <c r="BZ868" s="16">
        <f>IF(BH868="R", $CA868, IF(OR(BH868="P", BH868="T", BH868="N"), 0, IF($C868="DM", $T868, IF(OR(BH868="Y", BH868="IR"),$AM868,IF(BH868="C", IF($BI868="Y", IF($BA868="C", IF($AF868="N/A", $Q868, $AF868), IF($AF868="N/A", $T868, $AM868)), IF($AG868="N/A", $T868,$AG868)))))))</f>
        <v>1</v>
      </c>
      <c r="CA868" s="15" t="s">
        <v>75</v>
      </c>
      <c r="CB868" s="16">
        <f>BZ868</f>
        <v>1</v>
      </c>
      <c r="CC868" s="15" t="str">
        <f>IF(OR($BH868="T", $BH868="R"), 0, IF($BH868="C", IF($BI868="Y", IF($BA868="C", 0, IF(AF868="N/A", Q868-T868, AF868-AG868)), IF($AF868="N/A", U868, AH868)), AN868))</f>
        <v>N/A</v>
      </c>
      <c r="CD868" s="15" t="str">
        <f>IF(OR($BH868="T", $BH868="R"), 0, IF($BH868="C", IF($BI868="Y", 0, IF($AF868="N/A", V868, AI868)), AO868))</f>
        <v>N/A</v>
      </c>
      <c r="CE868" s="15" t="str">
        <f>IF(OR($BH868="T", $BH868="R"), 0, IF($BH868="C", IF($BI868="Y", 0, IF($AF868="N/A", W868, AJ868)), AP868))</f>
        <v>N/A</v>
      </c>
      <c r="CF868" s="15" t="str">
        <f>IF(OR($BH868="T", $BH868="R"), 0, IF($BH868="C", IF($BI868="Y", 0, IF($AF868="N/A", X868, AK868)), AQ868))</f>
        <v>N/A</v>
      </c>
    </row>
    <row r="869" spans="1:85" x14ac:dyDescent="0.25">
      <c r="A869" s="14">
        <v>5245</v>
      </c>
      <c r="B869" s="15" t="s">
        <v>2884</v>
      </c>
      <c r="C869" s="15" t="s">
        <v>71</v>
      </c>
      <c r="D869" s="15" t="s">
        <v>56</v>
      </c>
      <c r="E869" s="15">
        <f>VLOOKUP(B869, 'Rookie Year'!$A$2:$B$55679,2,FALSE)</f>
        <v>2023</v>
      </c>
      <c r="F869" s="15">
        <v>2023</v>
      </c>
      <c r="G869" s="15" t="s">
        <v>40</v>
      </c>
      <c r="H869" s="15" t="s">
        <v>2227</v>
      </c>
      <c r="I869" s="16">
        <v>1</v>
      </c>
      <c r="J869" s="15">
        <v>3</v>
      </c>
      <c r="K869" s="17">
        <f>IF(AND(G869&lt;&gt;"N",R869="N/A"), IF(I869&lt;4, 0, 0.25),IF(I869=1, IF(J869=1,0.25, 0.25), IF(I869&lt;13, 0.25, IF(I869&lt;26, 0.4, IF(I869&lt;51, 0.6, 0.75)))))</f>
        <v>0</v>
      </c>
      <c r="L869" s="16">
        <f>I869-M869</f>
        <v>1</v>
      </c>
      <c r="M869" s="16">
        <f>ROUNDUP(I869*K869,0)</f>
        <v>0</v>
      </c>
      <c r="N869" s="16">
        <f>M869*J869</f>
        <v>0</v>
      </c>
      <c r="O869" s="16">
        <v>0</v>
      </c>
      <c r="P869" s="16">
        <v>0</v>
      </c>
      <c r="Q869" s="16">
        <f>N869-O869-P869</f>
        <v>0</v>
      </c>
      <c r="R869" s="15" t="s">
        <v>75</v>
      </c>
      <c r="S869" s="15">
        <f>IF(R869="N/A", J869-($B$1-F869), J869-($B$1-R869))</f>
        <v>2</v>
      </c>
      <c r="T869" s="16">
        <v>0</v>
      </c>
      <c r="U869" s="16">
        <v>0</v>
      </c>
      <c r="V869" s="16" t="str">
        <f>IF($S869&lt;3, "N/A", $M869)</f>
        <v>N/A</v>
      </c>
      <c r="W869" s="16" t="str">
        <f>IF($S869&lt;4, "N/A", $M869)</f>
        <v>N/A</v>
      </c>
      <c r="X869" s="16" t="str">
        <f>IF($S869&lt;5, "N/A", $M869)</f>
        <v>N/A</v>
      </c>
      <c r="Y869" s="15" t="str">
        <f>IF(SUM(T869:X869)&lt;&gt;Q869, "CHECK", "OK")</f>
        <v>OK</v>
      </c>
      <c r="Z869" s="15" t="str">
        <f>IF(F869=$B$1, "No", IF(S869=1, "Yes", "No"))</f>
        <v>No</v>
      </c>
      <c r="AA869" s="18" t="str">
        <f>IF(C869="DM", "N/A", IF(Z869="No","N/A",VLOOKUP(B869,'Extension List'!$A$3:$R$1972,18,FALSE)))</f>
        <v>N/A</v>
      </c>
      <c r="AB869" s="15" t="str">
        <f>IF(C869="DM", "N/A", IF(Z869="No","N/A",VLOOKUP(B869,'Extension List'!$A$3:$T$1972,20,FALSE)))</f>
        <v>N/A</v>
      </c>
      <c r="AC869" s="15" t="str">
        <f>IF(AA869="N/A", "N/A", 0)</f>
        <v>N/A</v>
      </c>
      <c r="AD869" s="16" t="str">
        <f>IF(AE869="N/A", "N/A", AA869-AE869)</f>
        <v>N/A</v>
      </c>
      <c r="AE869" s="16" t="str">
        <f>IF(AA869="N/A", "N/A", IF(AC869&gt;0, IF(AA869&lt;13, ROUNDUP(0.25*AA869,0), IF(AA869&lt;26, ROUNDUP(0.4*AA869,0), IF(AA869&lt;51, ROUNDUP(0.6*AA869,0), ROUNDUP(0.75*AA869,0)))), "N/A"))</f>
        <v>N/A</v>
      </c>
      <c r="AF869" s="16" t="str">
        <f>IF(AD869="N/A","N/A", (AE869*AC869)+Q869)</f>
        <v>N/A</v>
      </c>
      <c r="AG869" s="16" t="str">
        <f>IF($AF869="N/A", "N/A", "TBC")</f>
        <v>N/A</v>
      </c>
      <c r="AH869" s="16" t="str">
        <f>IF($AF869="N/A", "N/A", "TBC")</f>
        <v>N/A</v>
      </c>
      <c r="AI869" s="16" t="str">
        <f>IF($AF869="N/A","N/A",IF(AC869&gt;1,"TBC","N/A"))</f>
        <v>N/A</v>
      </c>
      <c r="AJ869" s="16" t="str">
        <f>IF($AF869="N/A","N/A",IF(AC869&gt;2,"TBC","N/A"))</f>
        <v>N/A</v>
      </c>
      <c r="AK869" s="16" t="str">
        <f>IF($AF869="N/A","N/A",IF(AC869&gt;3,"TBC","N/A"))</f>
        <v>N/A</v>
      </c>
      <c r="AL869" s="16" t="str">
        <f>IF(AC869="N/A","N/A",IF(AC869&gt;0,IF(SUM(AG869:AK869)&lt;&gt;AF869,"CHECK","OK"),"N/A"))</f>
        <v>N/A</v>
      </c>
      <c r="AM869" s="16">
        <f>IF(AD869="N/A", L869+T869, L869+AG869)</f>
        <v>1</v>
      </c>
      <c r="AN869" s="16">
        <f>IF(AD869="N/A", IF(U869="N/A", "N/A", L869+U869), AD869+AH869)</f>
        <v>1</v>
      </c>
      <c r="AO869" s="16" t="str">
        <f>IF(AD869="N/A", IF(V869="N/A", "N/A", L869+V869), IF(AI869="N/A", "N/A", AD869+AI869))</f>
        <v>N/A</v>
      </c>
      <c r="AP869" s="16" t="str">
        <f>IF(AD869="N/A", IF(W869="N/A", "N/A", L869+W869), IF(AJ869="N/A", "N/A", AD869+AJ869))</f>
        <v>N/A</v>
      </c>
      <c r="AQ869" s="16" t="str">
        <f>IF(AD869="N/A", IF(X869="N/A", "N/A", L869+X869), IF(AK869="N/A", "N/A", AD869+AK869))</f>
        <v>N/A</v>
      </c>
      <c r="AR869" s="15" t="s">
        <v>66</v>
      </c>
      <c r="AS869" s="15" t="s">
        <v>66</v>
      </c>
      <c r="AT869" s="15" t="s">
        <v>66</v>
      </c>
      <c r="AU869" s="15" t="s">
        <v>66</v>
      </c>
      <c r="AV869" s="15" t="s">
        <v>66</v>
      </c>
      <c r="AW869" s="15" t="s">
        <v>66</v>
      </c>
      <c r="AX869" s="15" t="s">
        <v>66</v>
      </c>
      <c r="AY869" s="15" t="s">
        <v>66</v>
      </c>
      <c r="AZ869" s="15" t="s">
        <v>66</v>
      </c>
      <c r="BA869" s="15" t="s">
        <v>66</v>
      </c>
      <c r="BB869" s="15" t="s">
        <v>66</v>
      </c>
      <c r="BC869" s="15" t="s">
        <v>66</v>
      </c>
      <c r="BD869" s="15" t="s">
        <v>66</v>
      </c>
      <c r="BE869" s="15" t="s">
        <v>66</v>
      </c>
      <c r="BF869" s="15" t="s">
        <v>66</v>
      </c>
      <c r="BG869" s="15" t="s">
        <v>66</v>
      </c>
      <c r="BH869" s="15" t="s">
        <v>66</v>
      </c>
      <c r="BI869" s="15"/>
      <c r="BJ869" s="16">
        <f>IF(AR869="R", $CA869, IF(OR(AR869="P", AR869="T", AR869="N"), 0, IF($C869="DM", $T869, IF(OR(AR869="Y", AR869="IR"),$AM869,IF(AR869="C", IF($BI869="Y", IF($AF869="N/A", $Q869, $AF869), IF($AG869="N/A", $T869,$AG869)))))))</f>
        <v>0</v>
      </c>
      <c r="BK869" s="16">
        <f>IF(AS869="R", $CA869, IF(OR(AS869="P", AS869="T", AS869="N"), 0, IF($C869="DM", $T869, IF(OR(AS869="Y", AS869="IR"),$AM869,IF(AS869="C", IF($BI869="Y", IF($AF869="N/A", $Q869, $AF869), IF($AG869="N/A", $T869,$AG869)))))))</f>
        <v>0</v>
      </c>
      <c r="BL869" s="16">
        <f>IF(AT869="R", $CA869, IF(OR(AT869="P", AT869="T", AT869="N"), 0, IF($C869="DM", $T869, IF(OR(AT869="Y", AT869="IR"),$AM869,IF(AT869="C", IF($BI869="Y", IF($AF869="N/A", $Q869, $AF869), IF($AG869="N/A", $T869,$AG869)))))))</f>
        <v>0</v>
      </c>
      <c r="BM869" s="16">
        <f>IF(AU869="R", $CA869, IF(OR(AU869="P", AU869="T", AU869="N"), 0, IF($C869="DM", $T869, IF(OR(AU869="Y", AU869="IR"),$AM869,IF(AU869="C", IF($BI869="Y", IF($AF869="N/A", $Q869, $AF869), IF($AG869="N/A", $T869,$AG869)))))))</f>
        <v>0</v>
      </c>
      <c r="BN869" s="16">
        <f>IF(AV869="R", $CA869, IF(OR(AV869="P", AV869="T", AV869="N"), 0, IF($C869="DM", $T869, IF(OR(AV869="Y", AV869="IR"),$AM869,IF(AV869="C", IF($BI869="Y", IF($AF869="N/A", $Q869, $AF869), IF($AG869="N/A", $T869,$AG869)))))))</f>
        <v>0</v>
      </c>
      <c r="BO869" s="16">
        <f>IF(AW869="R", $CA869, IF(OR(AW869="P", AW869="T", AW869="N"), 0, IF($C869="DM", $T869, IF(OR(AW869="Y", AW869="IR"),$AM869,IF(AW869="C", IF($BI869="Y", IF($AF869="N/A", $Q869, $AF869), IF($AG869="N/A", $T869,$AG869)))))))</f>
        <v>0</v>
      </c>
      <c r="BP869" s="16">
        <f>IF(AX869="R", $CA869, IF(OR(AX869="P", AX869="T", AX869="N"), 0, IF($C869="DM", $T869, IF(OR(AX869="Y", AX869="IR"),$AM869,IF(AX869="C", IF($BI869="Y", IF($AF869="N/A", $Q869, $AF869), IF($AG869="N/A", $T869,$AG869)))))))</f>
        <v>0</v>
      </c>
      <c r="BQ869" s="16">
        <f>IF(AY869="R", $CA869, IF(OR(AY869="P", AY869="T", AY869="N"), 0, IF($C869="DM", $T869, IF(OR(AY869="Y", AY869="IR"),$AM869,IF(AY869="C", IF($BI869="Y", IF($AF869="N/A", $Q869, $AF869), IF($AG869="N/A", $T869,$AG869)))))))</f>
        <v>0</v>
      </c>
      <c r="BR869" s="16">
        <f>IF(AZ869="R", $CA869, IF(OR(AZ869="P", AZ869="T", AZ869="N"), 0, IF($C869="DM", $T869, IF(OR(AZ869="Y", AZ869="IR"),$AM869,IF(AZ869="C", IF($BI869="Y", IF($AF869="N/A", $Q869, $AF869), IF($AG869="N/A", $T869,$AG869)))))))</f>
        <v>0</v>
      </c>
      <c r="BS869" s="16">
        <f>IF(BA869="R", $CA869, IF(OR(BA869="P", BA869="T", BA869="N"), 0, IF($C869="DM", $T869, IF(OR(BA869="Y", BA869="IR"),$AM869,IF(BA869="C", IF($BI869="Y", IF($AF869="N/A", $Q869, $AF869), IF($AG869="N/A", $T869,$AG869)))))))</f>
        <v>0</v>
      </c>
      <c r="BT869" s="16">
        <f>IF(BB869="R", $CA869, IF(OR(BB869="P", BB869="T", BB869="N"), 0, IF($C869="DM", $T869, IF(OR(BB869="Y", BB869="IR"),$AM869,IF(BB869="C", IF($BI869="Y", IF($BA869="C", IF($AF869="N/A", $Q869, $AF869), IF($AF869="N/A", $T869, $AM869)), IF($AG869="N/A", $T869,$AG869)))))))</f>
        <v>0</v>
      </c>
      <c r="BU869" s="16">
        <f>IF(BC869="R", $CA869, IF(OR(BC869="P", BC869="T", BC869="N"), 0, IF($C869="DM", $T869, IF(OR(BC869="Y", BC869="IR"),$AM869,IF(BC869="C", IF($BI869="Y", IF($BA869="C", IF($AF869="N/A", $Q869, $AF869), IF($AF869="N/A", $T869, $AM869)), IF($AG869="N/A", $T869,$AG869)))))))</f>
        <v>0</v>
      </c>
      <c r="BV869" s="16">
        <f>IF(BD869="R", $CA869, IF(OR(BD869="P", BD869="T", BD869="N"), 0, IF($C869="DM", $T869, IF(OR(BD869="Y", BD869="IR"),$AM869,IF(BD869="C", IF($BI869="Y", IF($BA869="C", IF($AF869="N/A", $Q869, $AF869), IF($AF869="N/A", $T869, $AM869)), IF($AG869="N/A", $T869,$AG869)))))))</f>
        <v>0</v>
      </c>
      <c r="BW869" s="16">
        <f>IF(BE869="R", $CA869, IF(OR(BE869="P", BE869="T", BE869="N"), 0, IF($C869="DM", $T869, IF(OR(BE869="Y", BE869="IR"),$AM869,IF(BE869="C", IF($BI869="Y", IF($BA869="C", IF($AF869="N/A", $Q869, $AF869), IF($AF869="N/A", $T869, $AM869)), IF($AG869="N/A", $T869,$AG869)))))))</f>
        <v>0</v>
      </c>
      <c r="BX869" s="16">
        <f>IF(BF869="R", $CA869, IF(OR(BF869="P", BF869="T", BF869="N"), 0, IF($C869="DM", $T869, IF(OR(BF869="Y", BF869="IR"),$AM869,IF(BF869="C", IF($BI869="Y", IF($BA869="C", IF($AF869="N/A", $Q869, $AF869), IF($AF869="N/A", $T869, $AM869)), IF($AG869="N/A", $T869,$AG869)))))))</f>
        <v>0</v>
      </c>
      <c r="BY869" s="16">
        <f>IF(BG869="R", $CA869, IF(OR(BG869="P", BG869="T", BG869="N"), 0, IF($C869="DM", $T869, IF(OR(BG869="Y", BG869="IR"),$AM869,IF(BG869="C", IF($BI869="Y", IF($BA869="C", IF($AF869="N/A", $Q869, $AF869), IF($AF869="N/A", $T869, $AM869)), IF($AG869="N/A", $T869,$AG869)))))))</f>
        <v>0</v>
      </c>
      <c r="BZ869" s="16">
        <f>IF(BH869="R", $CA869, IF(OR(BH869="P", BH869="T", BH869="N"), 0, IF($C869="DM", $T869, IF(OR(BH869="Y", BH869="IR"),$AM869,IF(BH869="C", IF($BI869="Y", IF($BA869="C", IF($AF869="N/A", $Q869, $AF869), IF($AF869="N/A", $T869, $AM869)), IF($AG869="N/A", $T869,$AG869)))))))</f>
        <v>0</v>
      </c>
      <c r="CA869" s="15" t="s">
        <v>75</v>
      </c>
      <c r="CB869" s="16">
        <f>BZ869</f>
        <v>0</v>
      </c>
      <c r="CC869" s="15">
        <f>IF(OR($BH869="T", $BH869="R"), 0, IF($BH869="C", IF($BI869="Y", IF($BA869="C", 0, IF(AF869="N/A", Q869-T869, AF869-AG869)), IF($AF869="N/A", U869, AH869)), AN869))</f>
        <v>1</v>
      </c>
      <c r="CD869" s="15" t="str">
        <f>IF(OR($BH869="T", $BH869="R"), 0, IF($BH869="C", IF($BI869="Y", 0, IF($AF869="N/A", V869, AI869)), AO869))</f>
        <v>N/A</v>
      </c>
      <c r="CE869" s="15" t="str">
        <f>IF(OR($BH869="T", $BH869="R"), 0, IF($BH869="C", IF($BI869="Y", 0, IF($AF869="N/A", W869, AJ869)), AP869))</f>
        <v>N/A</v>
      </c>
      <c r="CF869" s="15" t="str">
        <f>IF(OR($BH869="T", $BH869="R"), 0, IF($BH869="C", IF($BI869="Y", 0, IF($AF869="N/A", X869, AK869)), AQ869))</f>
        <v>N/A</v>
      </c>
      <c r="CG869" t="str">
        <f>IF(AC869="N/A", "S:"&amp;L869&amp;" G:"&amp;M869&amp;" GR:"&amp;Q869, IF(AC869=0, "S:"&amp;L869&amp;" G:"&amp;M869&amp;" GR:"&amp;Q869, "S:"&amp;L869&amp;"/"&amp;AD869&amp;" G:"&amp;AE869&amp;" GR:"&amp;AF869))</f>
        <v>S:1 G:0 GR:0</v>
      </c>
    </row>
    <row r="870" spans="1:85" x14ac:dyDescent="0.25">
      <c r="A870" s="14">
        <v>5562</v>
      </c>
      <c r="B870" s="15" t="s">
        <v>2918</v>
      </c>
      <c r="C870" s="15" t="s">
        <v>71</v>
      </c>
      <c r="D870" s="15" t="s">
        <v>56</v>
      </c>
      <c r="E870" s="15">
        <f>VLOOKUP(B870, 'Rookie Year'!$A$2:$B$55679,2,FALSE)</f>
        <v>2020</v>
      </c>
      <c r="F870" s="15">
        <v>2024</v>
      </c>
      <c r="G870" s="15" t="s">
        <v>42</v>
      </c>
      <c r="H870" s="15" t="s">
        <v>1928</v>
      </c>
      <c r="I870" s="16">
        <v>1</v>
      </c>
      <c r="J870" s="15">
        <v>1</v>
      </c>
      <c r="K870" s="17">
        <f>IF(AND(G870&lt;&gt;"N",R870="N/A"), IF(I870&lt;4, 0, 0.25),IF(I870=1, IF(J870=1,0.25, 0.25), IF(I870&lt;13, 0.25, IF(I870&lt;26, 0.4, IF(I870&lt;51, 0.6, 0.75)))))</f>
        <v>0.25</v>
      </c>
      <c r="L870" s="16">
        <f>I870-M870</f>
        <v>0</v>
      </c>
      <c r="M870" s="16">
        <f>ROUNDUP(I870*K870,0)</f>
        <v>1</v>
      </c>
      <c r="N870" s="16">
        <f>M870*J870</f>
        <v>1</v>
      </c>
      <c r="O870" s="16">
        <v>0</v>
      </c>
      <c r="P870" s="16">
        <v>0</v>
      </c>
      <c r="Q870" s="16">
        <f>N870-O870-P870</f>
        <v>1</v>
      </c>
      <c r="R870" s="15" t="s">
        <v>75</v>
      </c>
      <c r="S870" s="15">
        <f>IF(R870="N/A", J870-($B$1-F870), J870-($B$1-R870))</f>
        <v>1</v>
      </c>
      <c r="T870" s="16">
        <f>IF($S870&lt;1, "N/A", $M870)</f>
        <v>1</v>
      </c>
      <c r="U870" s="16" t="str">
        <f>IF($S870&lt;2, "N/A", $M870)</f>
        <v>N/A</v>
      </c>
      <c r="V870" s="16" t="str">
        <f>IF($S870&lt;3, "N/A", $M870)</f>
        <v>N/A</v>
      </c>
      <c r="W870" s="16" t="str">
        <f>IF($S870&lt;4, "N/A", $M870)</f>
        <v>N/A</v>
      </c>
      <c r="X870" s="16" t="str">
        <f>IF($S870&lt;5, "N/A", $M870)</f>
        <v>N/A</v>
      </c>
      <c r="Y870" s="15" t="str">
        <f>IF(SUM(T870:X870)&lt;&gt;Q870, "CHECK", "OK")</f>
        <v>OK</v>
      </c>
      <c r="Z870" s="15" t="str">
        <f>IF(F870=$B$1, "No", IF(S870=1, "Yes", "No"))</f>
        <v>No</v>
      </c>
      <c r="AA870" s="18" t="str">
        <f>IF(C870="DM", "N/A", IF(Z870="No","N/A",VLOOKUP(B870,'Extension List'!$A$3:$R$1972,18,FALSE)))</f>
        <v>N/A</v>
      </c>
      <c r="AB870" s="15" t="str">
        <f>IF(C870="DM", "N/A", IF(Z870="No","N/A",VLOOKUP(B870,'Extension List'!$A$3:$T$1972,20,FALSE)))</f>
        <v>N/A</v>
      </c>
      <c r="AC870" s="15" t="str">
        <f>IF(AA870="N/A", "N/A", 0)</f>
        <v>N/A</v>
      </c>
      <c r="AD870" s="16" t="str">
        <f>IF(AE870="N/A", "N/A", AA870-AE870)</f>
        <v>N/A</v>
      </c>
      <c r="AE870" s="16" t="str">
        <f>IF(AA870="N/A", "N/A", IF(AC870&gt;0, IF(AA870&lt;13, ROUNDUP(0.25*AA870,0), IF(AA870&lt;26, ROUNDUP(0.4*AA870,0), IF(AA870&lt;51, ROUNDUP(0.6*AA870,0), ROUNDUP(0.75*AA870,0)))), "N/A"))</f>
        <v>N/A</v>
      </c>
      <c r="AF870" s="16" t="str">
        <f>IF(AD870="N/A","N/A", (AE870*AC870)+Q870)</f>
        <v>N/A</v>
      </c>
      <c r="AG870" s="16" t="str">
        <f>IF($AF870="N/A", "N/A", "TBC")</f>
        <v>N/A</v>
      </c>
      <c r="AH870" s="16" t="str">
        <f>IF($AF870="N/A", "N/A", "TBC")</f>
        <v>N/A</v>
      </c>
      <c r="AI870" s="16" t="str">
        <f>IF($AF870="N/A","N/A",IF(AC870&gt;1,"TBC","N/A"))</f>
        <v>N/A</v>
      </c>
      <c r="AJ870" s="16" t="str">
        <f>IF($AF870="N/A","N/A",IF(AC870&gt;2,"TBC","N/A"))</f>
        <v>N/A</v>
      </c>
      <c r="AK870" s="16" t="str">
        <f>IF($AF870="N/A","N/A",IF(AC870&gt;3,"TBC","N/A"))</f>
        <v>N/A</v>
      </c>
      <c r="AL870" s="16" t="str">
        <f>IF(AC870="N/A","N/A",IF(AC870&gt;0,IF(SUM(AG870:AK870)&lt;&gt;AF870,"CHECK","OK"),"N/A"))</f>
        <v>N/A</v>
      </c>
      <c r="AM870" s="16">
        <f>IF(AD870="N/A", L870+T870, L870+AG870)</f>
        <v>1</v>
      </c>
      <c r="AN870" s="16" t="str">
        <f>IF(AD870="N/A", IF(U870="N/A", "N/A", L870+U870), AD870+AH870)</f>
        <v>N/A</v>
      </c>
      <c r="AO870" s="16" t="str">
        <f>IF(AD870="N/A", IF(V870="N/A", "N/A", L870+V870), IF(AI870="N/A", "N/A", AD870+AI870))</f>
        <v>N/A</v>
      </c>
      <c r="AP870" s="16" t="str">
        <f>IF(AD870="N/A", IF(W870="N/A", "N/A", L870+W870), IF(AJ870="N/A", "N/A", AD870+AJ870))</f>
        <v>N/A</v>
      </c>
      <c r="AQ870" s="16" t="str">
        <f>IF(AD870="N/A", IF(X870="N/A", "N/A", L870+X870), IF(AK870="N/A", "N/A", AD870+AK870))</f>
        <v>N/A</v>
      </c>
      <c r="AR870" s="15" t="s">
        <v>40</v>
      </c>
      <c r="AS870" s="15" t="s">
        <v>40</v>
      </c>
      <c r="AT870" s="15" t="s">
        <v>40</v>
      </c>
      <c r="AU870" s="15" t="s">
        <v>40</v>
      </c>
      <c r="AV870" s="15" t="s">
        <v>40</v>
      </c>
      <c r="AW870" s="15" t="s">
        <v>40</v>
      </c>
      <c r="AX870" s="15" t="s">
        <v>40</v>
      </c>
      <c r="AY870" s="15" t="s">
        <v>40</v>
      </c>
      <c r="AZ870" s="15" t="s">
        <v>40</v>
      </c>
      <c r="BA870" s="15" t="s">
        <v>40</v>
      </c>
      <c r="BB870" s="15" t="s">
        <v>40</v>
      </c>
      <c r="BC870" s="15" t="s">
        <v>40</v>
      </c>
      <c r="BD870" s="15" t="s">
        <v>40</v>
      </c>
      <c r="BE870" s="15" t="s">
        <v>40</v>
      </c>
      <c r="BF870" s="15" t="s">
        <v>40</v>
      </c>
      <c r="BG870" s="15" t="s">
        <v>40</v>
      </c>
      <c r="BH870" s="15" t="s">
        <v>40</v>
      </c>
      <c r="BJ870" s="16">
        <f>IF(AR870="R", $CA870, IF(OR(AR870="P", AR870="T", AR870="N"), 0, IF($C870="DM", $T870, IF(OR(AR870="Y", AR870="IR"),$AM870,IF(AR870="C", IF($BI870="Y", IF($AF870="N/A", $Q870, $AF870), IF($AG870="N/A", $T870,$AG870)))))))</f>
        <v>1</v>
      </c>
      <c r="BK870" s="16">
        <f>IF(AS870="R", $CA870, IF(OR(AS870="P", AS870="T", AS870="N"), 0, IF($C870="DM", $T870, IF(OR(AS870="Y", AS870="IR"),$AM870,IF(AS870="C", IF($BI870="Y", IF($AF870="N/A", $Q870, $AF870), IF($AG870="N/A", $T870,$AG870)))))))</f>
        <v>1</v>
      </c>
      <c r="BL870" s="16">
        <f>IF(AT870="R", $CA870, IF(OR(AT870="P", AT870="T", AT870="N"), 0, IF($C870="DM", $T870, IF(OR(AT870="Y", AT870="IR"),$AM870,IF(AT870="C", IF($BI870="Y", IF($AF870="N/A", $Q870, $AF870), IF($AG870="N/A", $T870,$AG870)))))))</f>
        <v>1</v>
      </c>
      <c r="BM870" s="16">
        <f>IF(AU870="R", $CA870, IF(OR(AU870="P", AU870="T", AU870="N"), 0, IF($C870="DM", $T870, IF(OR(AU870="Y", AU870="IR"),$AM870,IF(AU870="C", IF($BI870="Y", IF($AF870="N/A", $Q870, $AF870), IF($AG870="N/A", $T870,$AG870)))))))</f>
        <v>1</v>
      </c>
      <c r="BN870" s="16">
        <f>IF(AV870="R", $CA870, IF(OR(AV870="P", AV870="T", AV870="N"), 0, IF($C870="DM", $T870, IF(OR(AV870="Y", AV870="IR"),$AM870,IF(AV870="C", IF($BI870="Y", IF($AF870="N/A", $Q870, $AF870), IF($AG870="N/A", $T870,$AG870)))))))</f>
        <v>1</v>
      </c>
      <c r="BO870" s="16">
        <f>IF(AW870="R", $CA870, IF(OR(AW870="P", AW870="T", AW870="N"), 0, IF($C870="DM", $T870, IF(OR(AW870="Y", AW870="IR"),$AM870,IF(AW870="C", IF($BI870="Y", IF($AF870="N/A", $Q870, $AF870), IF($AG870="N/A", $T870,$AG870)))))))</f>
        <v>1</v>
      </c>
      <c r="BP870" s="16">
        <f>IF(AX870="R", $CA870, IF(OR(AX870="P", AX870="T", AX870="N"), 0, IF($C870="DM", $T870, IF(OR(AX870="Y", AX870="IR"),$AM870,IF(AX870="C", IF($BI870="Y", IF($AF870="N/A", $Q870, $AF870), IF($AG870="N/A", $T870,$AG870)))))))</f>
        <v>1</v>
      </c>
      <c r="BQ870" s="16">
        <f>IF(AY870="R", $CA870, IF(OR(AY870="P", AY870="T", AY870="N"), 0, IF($C870="DM", $T870, IF(OR(AY870="Y", AY870="IR"),$AM870,IF(AY870="C", IF($BI870="Y", IF($AF870="N/A", $Q870, $AF870), IF($AG870="N/A", $T870,$AG870)))))))</f>
        <v>1</v>
      </c>
      <c r="BR870" s="16">
        <f>IF(AZ870="R", $CA870, IF(OR(AZ870="P", AZ870="T", AZ870="N"), 0, IF($C870="DM", $T870, IF(OR(AZ870="Y", AZ870="IR"),$AM870,IF(AZ870="C", IF($BI870="Y", IF($AF870="N/A", $Q870, $AF870), IF($AG870="N/A", $T870,$AG870)))))))</f>
        <v>1</v>
      </c>
      <c r="BS870" s="16">
        <f>IF(BA870="R", $CA870, IF(OR(BA870="P", BA870="T", BA870="N"), 0, IF($C870="DM", $T870, IF(OR(BA870="Y", BA870="IR"),$AM870,IF(BA870="C", IF($BI870="Y", IF($AF870="N/A", $Q870, $AF870), IF($AG870="N/A", $T870,$AG870)))))))</f>
        <v>1</v>
      </c>
      <c r="BT870" s="16">
        <f>IF(BB870="R", $CA870, IF(OR(BB870="P", BB870="T", BB870="N"), 0, IF($C870="DM", $T870, IF(OR(BB870="Y", BB870="IR"),$AM870,IF(BB870="C", IF($BI870="Y", IF($BA870="C", IF($AF870="N/A", $Q870, $AF870), IF($AF870="N/A", $T870, $AM870)), IF($AG870="N/A", $T870,$AG870)))))))</f>
        <v>1</v>
      </c>
      <c r="BU870" s="16">
        <f>IF(BC870="R", $CA870, IF(OR(BC870="P", BC870="T", BC870="N"), 0, IF($C870="DM", $T870, IF(OR(BC870="Y", BC870="IR"),$AM870,IF(BC870="C", IF($BI870="Y", IF($BA870="C", IF($AF870="N/A", $Q870, $AF870), IF($AF870="N/A", $T870, $AM870)), IF($AG870="N/A", $T870,$AG870)))))))</f>
        <v>1</v>
      </c>
      <c r="BV870" s="16">
        <f>IF(BD870="R", $CA870, IF(OR(BD870="P", BD870="T", BD870="N"), 0, IF($C870="DM", $T870, IF(OR(BD870="Y", BD870="IR"),$AM870,IF(BD870="C", IF($BI870="Y", IF($BA870="C", IF($AF870="N/A", $Q870, $AF870), IF($AF870="N/A", $T870, $AM870)), IF($AG870="N/A", $T870,$AG870)))))))</f>
        <v>1</v>
      </c>
      <c r="BW870" s="16">
        <f>IF(BE870="R", $CA870, IF(OR(BE870="P", BE870="T", BE870="N"), 0, IF($C870="DM", $T870, IF(OR(BE870="Y", BE870="IR"),$AM870,IF(BE870="C", IF($BI870="Y", IF($BA870="C", IF($AF870="N/A", $Q870, $AF870), IF($AF870="N/A", $T870, $AM870)), IF($AG870="N/A", $T870,$AG870)))))))</f>
        <v>1</v>
      </c>
      <c r="BX870" s="16">
        <f>IF(BF870="R", $CA870, IF(OR(BF870="P", BF870="T", BF870="N"), 0, IF($C870="DM", $T870, IF(OR(BF870="Y", BF870="IR"),$AM870,IF(BF870="C", IF($BI870="Y", IF($BA870="C", IF($AF870="N/A", $Q870, $AF870), IF($AF870="N/A", $T870, $AM870)), IF($AG870="N/A", $T870,$AG870)))))))</f>
        <v>1</v>
      </c>
      <c r="BY870" s="16">
        <f>IF(BG870="R", $CA870, IF(OR(BG870="P", BG870="T", BG870="N"), 0, IF($C870="DM", $T870, IF(OR(BG870="Y", BG870="IR"),$AM870,IF(BG870="C", IF($BI870="Y", IF($BA870="C", IF($AF870="N/A", $Q870, $AF870), IF($AF870="N/A", $T870, $AM870)), IF($AG870="N/A", $T870,$AG870)))))))</f>
        <v>1</v>
      </c>
      <c r="BZ870" s="16">
        <f>IF(BH870="R", $CA870, IF(OR(BH870="P", BH870="T", BH870="N"), 0, IF($C870="DM", $T870, IF(OR(BH870="Y", BH870="IR"),$AM870,IF(BH870="C", IF($BI870="Y", IF($BA870="C", IF($AF870="N/A", $Q870, $AF870), IF($AF870="N/A", $T870, $AM870)), IF($AG870="N/A", $T870,$AG870)))))))</f>
        <v>1</v>
      </c>
      <c r="CA870" s="15" t="s">
        <v>75</v>
      </c>
      <c r="CB870" s="16">
        <f>BZ870</f>
        <v>1</v>
      </c>
      <c r="CC870" s="15" t="str">
        <f>IF(OR($BH870="T", $BH870="R"), 0, IF($BH870="C", IF($BI870="Y", IF($BA870="C", 0, IF(AF870="N/A", Q870-T870, AF870-AG870)), IF($AF870="N/A", U870, AH870)), AN870))</f>
        <v>N/A</v>
      </c>
      <c r="CD870" s="15" t="str">
        <f>IF(OR($BH870="T", $BH870="R"), 0, IF($BH870="C", IF($BI870="Y", 0, IF($AF870="N/A", V870, AI870)), AO870))</f>
        <v>N/A</v>
      </c>
      <c r="CE870" s="15" t="str">
        <f>IF(OR($BH870="T", $BH870="R"), 0, IF($BH870="C", IF($BI870="Y", 0, IF($AF870="N/A", W870, AJ870)), AP870))</f>
        <v>N/A</v>
      </c>
      <c r="CF870" s="15" t="str">
        <f>IF(OR($BH870="T", $BH870="R"), 0, IF($BH870="C", IF($BI870="Y", 0, IF($AF870="N/A", X870, AK870)), AQ870))</f>
        <v>N/A</v>
      </c>
      <c r="CG870" t="str">
        <f>IF(AC870="N/A", "S:"&amp;L870&amp;" G:"&amp;M870&amp;" GR:"&amp;Q870, IF(AC870=0, "S:"&amp;L870&amp;" G:"&amp;M870&amp;" GR:"&amp;Q870, "S:"&amp;L870&amp;"/"&amp;AD870&amp;" G:"&amp;AE870&amp;" GR:"&amp;AF870))</f>
        <v>S:0 G:1 GR:1</v>
      </c>
    </row>
    <row r="871" spans="1:85" x14ac:dyDescent="0.25">
      <c r="A871" s="14">
        <v>5563</v>
      </c>
      <c r="B871" s="15" t="s">
        <v>1404</v>
      </c>
      <c r="C871" s="15" t="s">
        <v>71</v>
      </c>
      <c r="D871" s="15" t="s">
        <v>56</v>
      </c>
      <c r="E871" s="15">
        <f>VLOOKUP(B871, 'Rookie Year'!$A$2:$B$55679,2,FALSE)</f>
        <v>2019</v>
      </c>
      <c r="F871" s="15">
        <v>2024</v>
      </c>
      <c r="G871" s="15" t="s">
        <v>42</v>
      </c>
      <c r="H871" s="15" t="s">
        <v>1928</v>
      </c>
      <c r="I871" s="16">
        <v>1</v>
      </c>
      <c r="J871" s="15">
        <v>1</v>
      </c>
      <c r="K871" s="17">
        <f>IF(AND(G871&lt;&gt;"N",R871="N/A"), IF(I871&lt;4, 0, 0.25),IF(I871=1, IF(J871=1,0.25, 0.25), IF(I871&lt;13, 0.25, IF(I871&lt;26, 0.4, IF(I871&lt;51, 0.6, 0.75)))))</f>
        <v>0.25</v>
      </c>
      <c r="L871" s="16">
        <f>I871-M871</f>
        <v>0</v>
      </c>
      <c r="M871" s="16">
        <f>ROUNDUP(I871*K871,0)</f>
        <v>1</v>
      </c>
      <c r="N871" s="16">
        <f>M871*J871</f>
        <v>1</v>
      </c>
      <c r="O871" s="16">
        <v>0</v>
      </c>
      <c r="P871" s="16">
        <v>0</v>
      </c>
      <c r="Q871" s="16">
        <f>N871-O871-P871</f>
        <v>1</v>
      </c>
      <c r="R871" s="15" t="s">
        <v>75</v>
      </c>
      <c r="S871" s="15">
        <f>IF(R871="N/A", J871-($B$1-F871), J871-($B$1-R871))</f>
        <v>1</v>
      </c>
      <c r="T871" s="16">
        <f>IF($S871&lt;1, "N/A", $M871)</f>
        <v>1</v>
      </c>
      <c r="U871" s="16" t="str">
        <f>IF($S871&lt;2, "N/A", $M871)</f>
        <v>N/A</v>
      </c>
      <c r="V871" s="16" t="str">
        <f>IF($S871&lt;3, "N/A", $M871)</f>
        <v>N/A</v>
      </c>
      <c r="W871" s="16" t="str">
        <f>IF($S871&lt;4, "N/A", $M871)</f>
        <v>N/A</v>
      </c>
      <c r="X871" s="16" t="str">
        <f>IF($S871&lt;5, "N/A", $M871)</f>
        <v>N/A</v>
      </c>
      <c r="Y871" s="15" t="str">
        <f>IF(SUM(T871:X871)&lt;&gt;Q871, "CHECK", "OK")</f>
        <v>OK</v>
      </c>
      <c r="Z871" s="15" t="str">
        <f>IF(F871=$B$1, "No", IF(S871=1, "Yes", "No"))</f>
        <v>No</v>
      </c>
      <c r="AA871" s="18" t="str">
        <f>IF(C871="DM", "N/A", IF(Z871="No","N/A",VLOOKUP(B871,'Extension List'!$A$3:$R$1972,18,FALSE)))</f>
        <v>N/A</v>
      </c>
      <c r="AB871" s="15" t="str">
        <f>IF(C871="DM", "N/A", IF(Z871="No","N/A",VLOOKUP(B871,'Extension List'!$A$3:$T$1972,20,FALSE)))</f>
        <v>N/A</v>
      </c>
      <c r="AC871" s="15" t="str">
        <f>IF(AA871="N/A", "N/A", 0)</f>
        <v>N/A</v>
      </c>
      <c r="AD871" s="16" t="str">
        <f>IF(AE871="N/A", "N/A", AA871-AE871)</f>
        <v>N/A</v>
      </c>
      <c r="AE871" s="16" t="str">
        <f>IF(AA871="N/A", "N/A", IF(AC871&gt;0, IF(AA871&lt;13, ROUNDUP(0.25*AA871,0), IF(AA871&lt;26, ROUNDUP(0.4*AA871,0), IF(AA871&lt;51, ROUNDUP(0.6*AA871,0), ROUNDUP(0.75*AA871,0)))), "N/A"))</f>
        <v>N/A</v>
      </c>
      <c r="AF871" s="16" t="str">
        <f>IF(AD871="N/A","N/A", (AE871*AC871)+Q871)</f>
        <v>N/A</v>
      </c>
      <c r="AG871" s="16" t="str">
        <f>IF($AF871="N/A", "N/A", "TBC")</f>
        <v>N/A</v>
      </c>
      <c r="AH871" s="16" t="str">
        <f>IF($AF871="N/A", "N/A", "TBC")</f>
        <v>N/A</v>
      </c>
      <c r="AI871" s="16" t="str">
        <f>IF($AF871="N/A","N/A",IF(AC871&gt;1,"TBC","N/A"))</f>
        <v>N/A</v>
      </c>
      <c r="AJ871" s="16" t="str">
        <f>IF($AF871="N/A","N/A",IF(AC871&gt;2,"TBC","N/A"))</f>
        <v>N/A</v>
      </c>
      <c r="AK871" s="16" t="str">
        <f>IF($AF871="N/A","N/A",IF(AC871&gt;3,"TBC","N/A"))</f>
        <v>N/A</v>
      </c>
      <c r="AL871" s="16" t="str">
        <f>IF(AC871="N/A","N/A",IF(AC871&gt;0,IF(SUM(AG871:AK871)&lt;&gt;AF871,"CHECK","OK"),"N/A"))</f>
        <v>N/A</v>
      </c>
      <c r="AM871" s="16">
        <f>IF(AD871="N/A", L871+T871, L871+AG871)</f>
        <v>1</v>
      </c>
      <c r="AN871" s="16" t="str">
        <f>IF(AD871="N/A", IF(U871="N/A", "N/A", L871+U871), AD871+AH871)</f>
        <v>N/A</v>
      </c>
      <c r="AO871" s="16" t="str">
        <f>IF(AD871="N/A", IF(V871="N/A", "N/A", L871+V871), IF(AI871="N/A", "N/A", AD871+AI871))</f>
        <v>N/A</v>
      </c>
      <c r="AP871" s="16" t="str">
        <f>IF(AD871="N/A", IF(W871="N/A", "N/A", L871+W871), IF(AJ871="N/A", "N/A", AD871+AJ871))</f>
        <v>N/A</v>
      </c>
      <c r="AQ871" s="16" t="str">
        <f>IF(AD871="N/A", IF(X871="N/A", "N/A", L871+X871), IF(AK871="N/A", "N/A", AD871+AK871))</f>
        <v>N/A</v>
      </c>
      <c r="AR871" s="15" t="s">
        <v>40</v>
      </c>
      <c r="AS871" s="15" t="s">
        <v>40</v>
      </c>
      <c r="AT871" s="15" t="s">
        <v>40</v>
      </c>
      <c r="AU871" s="15" t="s">
        <v>44</v>
      </c>
      <c r="AV871" s="15" t="s">
        <v>44</v>
      </c>
      <c r="AW871" s="15" t="s">
        <v>44</v>
      </c>
      <c r="AX871" s="15" t="s">
        <v>44</v>
      </c>
      <c r="AY871" s="15" t="s">
        <v>44</v>
      </c>
      <c r="AZ871" s="15" t="s">
        <v>44</v>
      </c>
      <c r="BA871" s="15" t="s">
        <v>44</v>
      </c>
      <c r="BB871" s="15" t="s">
        <v>44</v>
      </c>
      <c r="BC871" s="15" t="s">
        <v>44</v>
      </c>
      <c r="BD871" s="15" t="s">
        <v>44</v>
      </c>
      <c r="BE871" s="15" t="s">
        <v>44</v>
      </c>
      <c r="BF871" s="15" t="s">
        <v>44</v>
      </c>
      <c r="BG871" s="15" t="s">
        <v>44</v>
      </c>
      <c r="BH871" s="15" t="s">
        <v>44</v>
      </c>
      <c r="BJ871" s="16">
        <f>IF(AR871="R", $CA871, IF(OR(AR871="P", AR871="T", AR871="N"), 0, IF($C871="DM", $T871, IF(OR(AR871="Y", AR871="IR"),$AM871,IF(AR871="C", IF($BI871="Y", IF($AF871="N/A", $Q871, $AF871), IF($AG871="N/A", $T871,$AG871)))))))</f>
        <v>1</v>
      </c>
      <c r="BK871" s="16">
        <f>IF(AS871="R", $CA871, IF(OR(AS871="P", AS871="T", AS871="N"), 0, IF($C871="DM", $T871, IF(OR(AS871="Y", AS871="IR"),$AM871,IF(AS871="C", IF($BI871="Y", IF($AF871="N/A", $Q871, $AF871), IF($AG871="N/A", $T871,$AG871)))))))</f>
        <v>1</v>
      </c>
      <c r="BL871" s="16">
        <f>IF(AT871="R", $CA871, IF(OR(AT871="P", AT871="T", AT871="N"), 0, IF($C871="DM", $T871, IF(OR(AT871="Y", AT871="IR"),$AM871,IF(AT871="C", IF($BI871="Y", IF($AF871="N/A", $Q871, $AF871), IF($AG871="N/A", $T871,$AG871)))))))</f>
        <v>1</v>
      </c>
      <c r="BM871" s="16">
        <f>IF(AU871="R", $CA871, IF(OR(AU871="P", AU871="T", AU871="N"), 0, IF($C871="DM", $T871, IF(OR(AU871="Y", AU871="IR"),$AM871,IF(AU871="C", IF($BI871="Y", IF($AF871="N/A", $Q871, $AF871), IF($AG871="N/A", $T871,$AG871)))))))</f>
        <v>1</v>
      </c>
      <c r="BN871" s="16">
        <f>IF(AV871="R", $CA871, IF(OR(AV871="P", AV871="T", AV871="N"), 0, IF($C871="DM", $T871, IF(OR(AV871="Y", AV871="IR"),$AM871,IF(AV871="C", IF($BI871="Y", IF($AF871="N/A", $Q871, $AF871), IF($AG871="N/A", $T871,$AG871)))))))</f>
        <v>1</v>
      </c>
      <c r="BO871" s="16">
        <f>IF(AW871="R", $CA871, IF(OR(AW871="P", AW871="T", AW871="N"), 0, IF($C871="DM", $T871, IF(OR(AW871="Y", AW871="IR"),$AM871,IF(AW871="C", IF($BI871="Y", IF($AF871="N/A", $Q871, $AF871), IF($AG871="N/A", $T871,$AG871)))))))</f>
        <v>1</v>
      </c>
      <c r="BP871" s="16">
        <f>IF(AX871="R", $CA871, IF(OR(AX871="P", AX871="T", AX871="N"), 0, IF($C871="DM", $T871, IF(OR(AX871="Y", AX871="IR"),$AM871,IF(AX871="C", IF($BI871="Y", IF($AF871="N/A", $Q871, $AF871), IF($AG871="N/A", $T871,$AG871)))))))</f>
        <v>1</v>
      </c>
      <c r="BQ871" s="16">
        <f>IF(AY871="R", $CA871, IF(OR(AY871="P", AY871="T", AY871="N"), 0, IF($C871="DM", $T871, IF(OR(AY871="Y", AY871="IR"),$AM871,IF(AY871="C", IF($BI871="Y", IF($AF871="N/A", $Q871, $AF871), IF($AG871="N/A", $T871,$AG871)))))))</f>
        <v>1</v>
      </c>
      <c r="BR871" s="16">
        <f>IF(AZ871="R", $CA871, IF(OR(AZ871="P", AZ871="T", AZ871="N"), 0, IF($C871="DM", $T871, IF(OR(AZ871="Y", AZ871="IR"),$AM871,IF(AZ871="C", IF($BI871="Y", IF($AF871="N/A", $Q871, $AF871), IF($AG871="N/A", $T871,$AG871)))))))</f>
        <v>1</v>
      </c>
      <c r="BS871" s="16">
        <f>IF(BA871="R", $CA871, IF(OR(BA871="P", BA871="T", BA871="N"), 0, IF($C871="DM", $T871, IF(OR(BA871="Y", BA871="IR"),$AM871,IF(BA871="C", IF($BI871="Y", IF($AF871="N/A", $Q871, $AF871), IF($AG871="N/A", $T871,$AG871)))))))</f>
        <v>1</v>
      </c>
      <c r="BT871" s="16">
        <f>IF(BB871="R", $CA871, IF(OR(BB871="P", BB871="T", BB871="N"), 0, IF($C871="DM", $T871, IF(OR(BB871="Y", BB871="IR"),$AM871,IF(BB871="C", IF($BI871="Y", IF($BA871="C", IF($AF871="N/A", $Q871, $AF871), IF($AF871="N/A", $T871, $AM871)), IF($AG871="N/A", $T871,$AG871)))))))</f>
        <v>1</v>
      </c>
      <c r="BU871" s="16">
        <f>IF(BC871="R", $CA871, IF(OR(BC871="P", BC871="T", BC871="N"), 0, IF($C871="DM", $T871, IF(OR(BC871="Y", BC871="IR"),$AM871,IF(BC871="C", IF($BI871="Y", IF($BA871="C", IF($AF871="N/A", $Q871, $AF871), IF($AF871="N/A", $T871, $AM871)), IF($AG871="N/A", $T871,$AG871)))))))</f>
        <v>1</v>
      </c>
      <c r="BV871" s="16">
        <f>IF(BD871="R", $CA871, IF(OR(BD871="P", BD871="T", BD871="N"), 0, IF($C871="DM", $T871, IF(OR(BD871="Y", BD871="IR"),$AM871,IF(BD871="C", IF($BI871="Y", IF($BA871="C", IF($AF871="N/A", $Q871, $AF871), IF($AF871="N/A", $T871, $AM871)), IF($AG871="N/A", $T871,$AG871)))))))</f>
        <v>1</v>
      </c>
      <c r="BW871" s="16">
        <f>IF(BE871="R", $CA871, IF(OR(BE871="P", BE871="T", BE871="N"), 0, IF($C871="DM", $T871, IF(OR(BE871="Y", BE871="IR"),$AM871,IF(BE871="C", IF($BI871="Y", IF($BA871="C", IF($AF871="N/A", $Q871, $AF871), IF($AF871="N/A", $T871, $AM871)), IF($AG871="N/A", $T871,$AG871)))))))</f>
        <v>1</v>
      </c>
      <c r="BX871" s="16">
        <f>IF(BF871="R", $CA871, IF(OR(BF871="P", BF871="T", BF871="N"), 0, IF($C871="DM", $T871, IF(OR(BF871="Y", BF871="IR"),$AM871,IF(BF871="C", IF($BI871="Y", IF($BA871="C", IF($AF871="N/A", $Q871, $AF871), IF($AF871="N/A", $T871, $AM871)), IF($AG871="N/A", $T871,$AG871)))))))</f>
        <v>1</v>
      </c>
      <c r="BY871" s="16">
        <f>IF(BG871="R", $CA871, IF(OR(BG871="P", BG871="T", BG871="N"), 0, IF($C871="DM", $T871, IF(OR(BG871="Y", BG871="IR"),$AM871,IF(BG871="C", IF($BI871="Y", IF($BA871="C", IF($AF871="N/A", $Q871, $AF871), IF($AF871="N/A", $T871, $AM871)), IF($AG871="N/A", $T871,$AG871)))))))</f>
        <v>1</v>
      </c>
      <c r="BZ871" s="16">
        <f>IF(BH871="R", $CA871, IF(OR(BH871="P", BH871="T", BH871="N"), 0, IF($C871="DM", $T871, IF(OR(BH871="Y", BH871="IR"),$AM871,IF(BH871="C", IF($BI871="Y", IF($BA871="C", IF($AF871="N/A", $Q871, $AF871), IF($AF871="N/A", $T871, $AM871)), IF($AG871="N/A", $T871,$AG871)))))))</f>
        <v>1</v>
      </c>
      <c r="CA871" s="15" t="s">
        <v>75</v>
      </c>
      <c r="CB871" s="16">
        <f>BZ871</f>
        <v>1</v>
      </c>
      <c r="CC871" s="15" t="str">
        <f>IF(OR($BH871="T", $BH871="R"), 0, IF($BH871="C", IF($BI871="Y", IF($BA871="C", 0, IF(AF871="N/A", Q871-T871, AF871-AG871)), IF($AF871="N/A", U871, AH871)), AN871))</f>
        <v>N/A</v>
      </c>
      <c r="CD871" s="15" t="str">
        <f>IF(OR($BH871="T", $BH871="R"), 0, IF($BH871="C", IF($BI871="Y", 0, IF($AF871="N/A", V871, AI871)), AO871))</f>
        <v>N/A</v>
      </c>
      <c r="CE871" s="15" t="str">
        <f>IF(OR($BH871="T", $BH871="R"), 0, IF($BH871="C", IF($BI871="Y", 0, IF($AF871="N/A", W871, AJ871)), AP871))</f>
        <v>N/A</v>
      </c>
      <c r="CF871" s="15" t="str">
        <f>IF(OR($BH871="T", $BH871="R"), 0, IF($BH871="C", IF($BI871="Y", 0, IF($AF871="N/A", X871, AK871)), AQ871))</f>
        <v>N/A</v>
      </c>
      <c r="CG871" t="str">
        <f>IF(AC871="N/A", "S:"&amp;L871&amp;" G:"&amp;M871&amp;" GR:"&amp;Q871, IF(AC871=0, "S:"&amp;L871&amp;" G:"&amp;M871&amp;" GR:"&amp;Q871, "S:"&amp;L871&amp;"/"&amp;AD871&amp;" G:"&amp;AE871&amp;" GR:"&amp;AF871))</f>
        <v>S:0 G:1 GR:1</v>
      </c>
    </row>
    <row r="872" spans="1:85" x14ac:dyDescent="0.25">
      <c r="A872" s="14">
        <v>4651</v>
      </c>
      <c r="B872" s="15" t="s">
        <v>1555</v>
      </c>
      <c r="C872" s="15" t="s">
        <v>71</v>
      </c>
      <c r="D872" s="15" t="s">
        <v>56</v>
      </c>
      <c r="E872" s="15">
        <f>VLOOKUP(B872, 'Rookie Year'!$A$2:$B$55679,2,FALSE)</f>
        <v>2013</v>
      </c>
      <c r="F872" s="15">
        <v>2022</v>
      </c>
      <c r="G872" s="15" t="s">
        <v>42</v>
      </c>
      <c r="H872" s="15" t="s">
        <v>1928</v>
      </c>
      <c r="I872" s="16">
        <v>1</v>
      </c>
      <c r="J872" s="15">
        <v>3</v>
      </c>
      <c r="K872" s="17">
        <f>IF(AND(G872&lt;&gt;"N",R872="N/A"), IF(I872&lt;4, 0, 0.25),IF(I872=1, IF(J872=1,0.25, 0.25), IF(I872&lt;13, 0.25, IF(I872&lt;26, 0.4, IF(I872&lt;51, 0.6, 0.75)))))</f>
        <v>0.25</v>
      </c>
      <c r="L872" s="16">
        <f>I872-M872</f>
        <v>0</v>
      </c>
      <c r="M872" s="16">
        <f>ROUNDUP(I872*K872,0)</f>
        <v>1</v>
      </c>
      <c r="N872" s="16">
        <f>M872*J872</f>
        <v>3</v>
      </c>
      <c r="O872" s="16">
        <v>2</v>
      </c>
      <c r="P872" s="16">
        <v>0</v>
      </c>
      <c r="Q872" s="16">
        <f>N872-O872-P872</f>
        <v>1</v>
      </c>
      <c r="R872" s="15" t="s">
        <v>75</v>
      </c>
      <c r="S872" s="15">
        <f>IF(R872="N/A", J872-($B$1-F872), J872-($B$1-R872))</f>
        <v>1</v>
      </c>
      <c r="T872" s="16">
        <v>1</v>
      </c>
      <c r="U872" s="16" t="str">
        <f>IF($S872&lt;2, "N/A", $M872)</f>
        <v>N/A</v>
      </c>
      <c r="V872" s="16" t="str">
        <f>IF($S872&lt;3, "N/A", $M872)</f>
        <v>N/A</v>
      </c>
      <c r="W872" s="16" t="str">
        <f>IF($S872&lt;4, "N/A", $M872)</f>
        <v>N/A</v>
      </c>
      <c r="X872" s="16" t="str">
        <f>IF($S872&lt;5, "N/A", $M872)</f>
        <v>N/A</v>
      </c>
      <c r="Y872" s="15" t="str">
        <f>IF(SUM(T872:X872)&lt;&gt;Q872, "CHECK", "OK")</f>
        <v>OK</v>
      </c>
      <c r="Z872" s="15" t="str">
        <f>IF(F872=$B$1, "No", IF(S872=1, "Yes", "No"))</f>
        <v>Yes</v>
      </c>
      <c r="AA872" s="18">
        <f>IF(C872="DM", "N/A", IF(Z872="No","N/A",VLOOKUP(B872,'Extension List'!$A$3:$R$1972,18,FALSE)))</f>
        <v>7</v>
      </c>
      <c r="AB872" s="15">
        <f>IF(C872="DM", "N/A", IF(Z872="No","N/A",VLOOKUP(B872,'Extension List'!$A$3:$T$1972,20,FALSE)))</f>
        <v>2</v>
      </c>
      <c r="AC872" s="15">
        <f>IF(AA872="N/A", "N/A", 0)</f>
        <v>0</v>
      </c>
      <c r="AD872" s="16" t="str">
        <f>IF(AE872="N/A", "N/A", AA872-AE872)</f>
        <v>N/A</v>
      </c>
      <c r="AE872" s="16" t="str">
        <f>IF(AA872="N/A", "N/A", IF(AC872&gt;0, IF(AA872&lt;13, ROUNDUP(0.25*AA872,0), IF(AA872&lt;26, ROUNDUP(0.4*AA872,0), IF(AA872&lt;51, ROUNDUP(0.6*AA872,0), ROUNDUP(0.75*AA872,0)))), "N/A"))</f>
        <v>N/A</v>
      </c>
      <c r="AF872" s="16" t="str">
        <f>IF(AD872="N/A","N/A", (AE872*AC872)+Q872)</f>
        <v>N/A</v>
      </c>
      <c r="AG872" s="16" t="str">
        <f>IF($AF872="N/A", "N/A", "TBC")</f>
        <v>N/A</v>
      </c>
      <c r="AH872" s="16" t="str">
        <f>IF($AF872="N/A", "N/A", "TBC")</f>
        <v>N/A</v>
      </c>
      <c r="AI872" s="16" t="str">
        <f>IF($AF872="N/A","N/A",IF(AC872&gt;1,"TBC","N/A"))</f>
        <v>N/A</v>
      </c>
      <c r="AJ872" s="16" t="str">
        <f>IF($AF872="N/A","N/A",IF(AC872&gt;2,"TBC","N/A"))</f>
        <v>N/A</v>
      </c>
      <c r="AK872" s="16" t="str">
        <f>IF($AF872="N/A","N/A",IF(AC872&gt;3,"TBC","N/A"))</f>
        <v>N/A</v>
      </c>
      <c r="AL872" s="16" t="str">
        <f>IF(AC872="N/A","N/A",IF(AC872&gt;0,IF(SUM(AG872:AK872)&lt;&gt;AF872,"CHECK","OK"),"N/A"))</f>
        <v>N/A</v>
      </c>
      <c r="AM872" s="16">
        <f>IF(AD872="N/A", L872+T872, L872+AG872)</f>
        <v>1</v>
      </c>
      <c r="AN872" s="16" t="str">
        <f>IF(AD872="N/A", IF(U872="N/A", "N/A", L872+U872), AD872+AH872)</f>
        <v>N/A</v>
      </c>
      <c r="AO872" s="16" t="str">
        <f>IF(AD872="N/A", IF(V872="N/A", "N/A", L872+V872), IF(AI872="N/A", "N/A", AD872+AI872))</f>
        <v>N/A</v>
      </c>
      <c r="AP872" s="16" t="str">
        <f>IF(AD872="N/A", IF(W872="N/A", "N/A", L872+W872), IF(AJ872="N/A", "N/A", AD872+AJ872))</f>
        <v>N/A</v>
      </c>
      <c r="AQ872" s="16" t="str">
        <f>IF(AD872="N/A", IF(X872="N/A", "N/A", L872+X872), IF(AK872="N/A", "N/A", AD872+AK872))</f>
        <v>N/A</v>
      </c>
      <c r="AR872" s="15" t="s">
        <v>40</v>
      </c>
      <c r="AS872" s="15" t="s">
        <v>40</v>
      </c>
      <c r="AT872" s="15" t="s">
        <v>40</v>
      </c>
      <c r="AU872" s="15" t="s">
        <v>40</v>
      </c>
      <c r="AV872" s="15" t="s">
        <v>40</v>
      </c>
      <c r="AW872" s="15" t="s">
        <v>40</v>
      </c>
      <c r="AX872" s="15" t="s">
        <v>40</v>
      </c>
      <c r="AY872" s="15" t="s">
        <v>40</v>
      </c>
      <c r="AZ872" s="15" t="s">
        <v>40</v>
      </c>
      <c r="BA872" s="15" t="s">
        <v>40</v>
      </c>
      <c r="BB872" s="15" t="s">
        <v>40</v>
      </c>
      <c r="BC872" s="15" t="s">
        <v>40</v>
      </c>
      <c r="BD872" s="15" t="s">
        <v>40</v>
      </c>
      <c r="BE872" s="15" t="s">
        <v>40</v>
      </c>
      <c r="BF872" s="15" t="s">
        <v>40</v>
      </c>
      <c r="BG872" s="15" t="s">
        <v>40</v>
      </c>
      <c r="BH872" s="15" t="s">
        <v>40</v>
      </c>
      <c r="BI872" s="15"/>
      <c r="BJ872" s="16">
        <f>IF(AR872="R", $CA872, IF(OR(AR872="P", AR872="T", AR872="N"), 0, IF($C872="DM", $T872, IF(OR(AR872="Y", AR872="IR"),$AM872,IF(AR872="C", IF($BI872="Y", IF($AF872="N/A", $Q872, $AF872), IF($AG872="N/A", $T872,$AG872)))))))</f>
        <v>1</v>
      </c>
      <c r="BK872" s="16">
        <f>IF(AS872="R", $CA872, IF(OR(AS872="P", AS872="T", AS872="N"), 0, IF($C872="DM", $T872, IF(OR(AS872="Y", AS872="IR"),$AM872,IF(AS872="C", IF($BI872="Y", IF($AF872="N/A", $Q872, $AF872), IF($AG872="N/A", $T872,$AG872)))))))</f>
        <v>1</v>
      </c>
      <c r="BL872" s="16">
        <f>IF(AT872="R", $CA872, IF(OR(AT872="P", AT872="T", AT872="N"), 0, IF($C872="DM", $T872, IF(OR(AT872="Y", AT872="IR"),$AM872,IF(AT872="C", IF($BI872="Y", IF($AF872="N/A", $Q872, $AF872), IF($AG872="N/A", $T872,$AG872)))))))</f>
        <v>1</v>
      </c>
      <c r="BM872" s="16">
        <f>IF(AU872="R", $CA872, IF(OR(AU872="P", AU872="T", AU872="N"), 0, IF($C872="DM", $T872, IF(OR(AU872="Y", AU872="IR"),$AM872,IF(AU872="C", IF($BI872="Y", IF($AF872="N/A", $Q872, $AF872), IF($AG872="N/A", $T872,$AG872)))))))</f>
        <v>1</v>
      </c>
      <c r="BN872" s="16">
        <f>IF(AV872="R", $CA872, IF(OR(AV872="P", AV872="T", AV872="N"), 0, IF($C872="DM", $T872, IF(OR(AV872="Y", AV872="IR"),$AM872,IF(AV872="C", IF($BI872="Y", IF($AF872="N/A", $Q872, $AF872), IF($AG872="N/A", $T872,$AG872)))))))</f>
        <v>1</v>
      </c>
      <c r="BO872" s="16">
        <f>IF(AW872="R", $CA872, IF(OR(AW872="P", AW872="T", AW872="N"), 0, IF($C872="DM", $T872, IF(OR(AW872="Y", AW872="IR"),$AM872,IF(AW872="C", IF($BI872="Y", IF($AF872="N/A", $Q872, $AF872), IF($AG872="N/A", $T872,$AG872)))))))</f>
        <v>1</v>
      </c>
      <c r="BP872" s="16">
        <f>IF(AX872="R", $CA872, IF(OR(AX872="P", AX872="T", AX872="N"), 0, IF($C872="DM", $T872, IF(OR(AX872="Y", AX872="IR"),$AM872,IF(AX872="C", IF($BI872="Y", IF($AF872="N/A", $Q872, $AF872), IF($AG872="N/A", $T872,$AG872)))))))</f>
        <v>1</v>
      </c>
      <c r="BQ872" s="16">
        <f>IF(AY872="R", $CA872, IF(OR(AY872="P", AY872="T", AY872="N"), 0, IF($C872="DM", $T872, IF(OR(AY872="Y", AY872="IR"),$AM872,IF(AY872="C", IF($BI872="Y", IF($AF872="N/A", $Q872, $AF872), IF($AG872="N/A", $T872,$AG872)))))))</f>
        <v>1</v>
      </c>
      <c r="BR872" s="16">
        <f>IF(AZ872="R", $CA872, IF(OR(AZ872="P", AZ872="T", AZ872="N"), 0, IF($C872="DM", $T872, IF(OR(AZ872="Y", AZ872="IR"),$AM872,IF(AZ872="C", IF($BI872="Y", IF($AF872="N/A", $Q872, $AF872), IF($AG872="N/A", $T872,$AG872)))))))</f>
        <v>1</v>
      </c>
      <c r="BS872" s="16">
        <f>IF(BA872="R", $CA872, IF(OR(BA872="P", BA872="T", BA872="N"), 0, IF($C872="DM", $T872, IF(OR(BA872="Y", BA872="IR"),$AM872,IF(BA872="C", IF($BI872="Y", IF($AF872="N/A", $Q872, $AF872), IF($AG872="N/A", $T872,$AG872)))))))</f>
        <v>1</v>
      </c>
      <c r="BT872" s="16">
        <f>IF(BB872="R", $CA872, IF(OR(BB872="P", BB872="T", BB872="N"), 0, IF($C872="DM", $T872, IF(OR(BB872="Y", BB872="IR"),$AM872,IF(BB872="C", IF($BI872="Y", IF($BA872="C", IF($AF872="N/A", $Q872, $AF872), IF($AF872="N/A", $T872, $AM872)), IF($AG872="N/A", $T872,$AG872)))))))</f>
        <v>1</v>
      </c>
      <c r="BU872" s="16">
        <f>IF(BC872="R", $CA872, IF(OR(BC872="P", BC872="T", BC872="N"), 0, IF($C872="DM", $T872, IF(OR(BC872="Y", BC872="IR"),$AM872,IF(BC872="C", IF($BI872="Y", IF($BA872="C", IF($AF872="N/A", $Q872, $AF872), IF($AF872="N/A", $T872, $AM872)), IF($AG872="N/A", $T872,$AG872)))))))</f>
        <v>1</v>
      </c>
      <c r="BV872" s="16">
        <f>IF(BD872="R", $CA872, IF(OR(BD872="P", BD872="T", BD872="N"), 0, IF($C872="DM", $T872, IF(OR(BD872="Y", BD872="IR"),$AM872,IF(BD872="C", IF($BI872="Y", IF($BA872="C", IF($AF872="N/A", $Q872, $AF872), IF($AF872="N/A", $T872, $AM872)), IF($AG872="N/A", $T872,$AG872)))))))</f>
        <v>1</v>
      </c>
      <c r="BW872" s="16">
        <f>IF(BE872="R", $CA872, IF(OR(BE872="P", BE872="T", BE872="N"), 0, IF($C872="DM", $T872, IF(OR(BE872="Y", BE872="IR"),$AM872,IF(BE872="C", IF($BI872="Y", IF($BA872="C", IF($AF872="N/A", $Q872, $AF872), IF($AF872="N/A", $T872, $AM872)), IF($AG872="N/A", $T872,$AG872)))))))</f>
        <v>1</v>
      </c>
      <c r="BX872" s="16">
        <f>IF(BF872="R", $CA872, IF(OR(BF872="P", BF872="T", BF872="N"), 0, IF($C872="DM", $T872, IF(OR(BF872="Y", BF872="IR"),$AM872,IF(BF872="C", IF($BI872="Y", IF($BA872="C", IF($AF872="N/A", $Q872, $AF872), IF($AF872="N/A", $T872, $AM872)), IF($AG872="N/A", $T872,$AG872)))))))</f>
        <v>1</v>
      </c>
      <c r="BY872" s="16">
        <f>IF(BG872="R", $CA872, IF(OR(BG872="P", BG872="T", BG872="N"), 0, IF($C872="DM", $T872, IF(OR(BG872="Y", BG872="IR"),$AM872,IF(BG872="C", IF($BI872="Y", IF($BA872="C", IF($AF872="N/A", $Q872, $AF872), IF($AF872="N/A", $T872, $AM872)), IF($AG872="N/A", $T872,$AG872)))))))</f>
        <v>1</v>
      </c>
      <c r="BZ872" s="16">
        <f>IF(BH872="R", $CA872, IF(OR(BH872="P", BH872="T", BH872="N"), 0, IF($C872="DM", $T872, IF(OR(BH872="Y", BH872="IR"),$AM872,IF(BH872="C", IF($BI872="Y", IF($BA872="C", IF($AF872="N/A", $Q872, $AF872), IF($AF872="N/A", $T872, $AM872)), IF($AG872="N/A", $T872,$AG872)))))))</f>
        <v>1</v>
      </c>
      <c r="CA872" s="15" t="s">
        <v>75</v>
      </c>
      <c r="CB872" s="16">
        <f>BZ872</f>
        <v>1</v>
      </c>
      <c r="CC872" s="15" t="str">
        <f>IF(OR($BH872="T", $BH872="R"), 0, IF($BH872="C", IF($BI872="Y", IF($BA872="C", 0, IF(AF872="N/A", Q872-T872, AF872-AG872)), IF($AF872="N/A", U872, AH872)), AN872))</f>
        <v>N/A</v>
      </c>
      <c r="CD872" s="15" t="str">
        <f>IF(OR($BH872="T", $BH872="R"), 0, IF($BH872="C", IF($BI872="Y", 0, IF($AF872="N/A", V872, AI872)), AO872))</f>
        <v>N/A</v>
      </c>
      <c r="CE872" s="15" t="str">
        <f>IF(OR($BH872="T", $BH872="R"), 0, IF($BH872="C", IF($BI872="Y", 0, IF($AF872="N/A", W872, AJ872)), AP872))</f>
        <v>N/A</v>
      </c>
      <c r="CF872" s="15" t="str">
        <f>IF(OR($BH872="T", $BH872="R"), 0, IF($BH872="C", IF($BI872="Y", 0, IF($AF872="N/A", X872, AK872)), AQ872))</f>
        <v>N/A</v>
      </c>
      <c r="CG872" t="str">
        <f>IF(AC872="N/A", "S:"&amp;L872&amp;" G:"&amp;M872&amp;" GR:"&amp;Q872, IF(AC872=0, "S:"&amp;L872&amp;" G:"&amp;M872&amp;" GR:"&amp;Q872, "S:"&amp;L872&amp;"/"&amp;AD872&amp;" G:"&amp;AE872&amp;" GR:"&amp;AF872))</f>
        <v>S:0 G:1 GR:1</v>
      </c>
    </row>
    <row r="873" spans="1:85" x14ac:dyDescent="0.25">
      <c r="A873" s="14">
        <v>5285</v>
      </c>
      <c r="B873" s="15" t="s">
        <v>885</v>
      </c>
      <c r="C873" s="15" t="s">
        <v>72</v>
      </c>
      <c r="D873" s="15" t="s">
        <v>56</v>
      </c>
      <c r="E873" s="15">
        <f>VLOOKUP(B873, 'Rookie Year'!$A$2:$B$55679,2,FALSE)</f>
        <v>2017</v>
      </c>
      <c r="F873" s="15">
        <v>2023</v>
      </c>
      <c r="G873" s="15" t="s">
        <v>42</v>
      </c>
      <c r="H873" s="15" t="s">
        <v>1928</v>
      </c>
      <c r="I873" s="16">
        <v>1</v>
      </c>
      <c r="J873" s="15">
        <v>3</v>
      </c>
      <c r="K873" s="17">
        <f>IF(AND(G873&lt;&gt;"N",R873="N/A"), IF(I873&lt;4, 0, 0.25),IF(I873=1, IF(J873=1,0.25, 0.25), IF(I873&lt;13, 0.25, IF(I873&lt;26, 0.4, IF(I873&lt;51, 0.6, 0.75)))))</f>
        <v>0.25</v>
      </c>
      <c r="L873" s="16">
        <f>I873-M873</f>
        <v>0</v>
      </c>
      <c r="M873" s="16">
        <f>ROUNDUP(I873*K873,0)</f>
        <v>1</v>
      </c>
      <c r="N873" s="16">
        <f>M873*J873</f>
        <v>3</v>
      </c>
      <c r="O873" s="16">
        <v>1</v>
      </c>
      <c r="P873" s="16">
        <v>0</v>
      </c>
      <c r="Q873" s="16">
        <f>N873-O873-P873</f>
        <v>2</v>
      </c>
      <c r="R873" s="15" t="s">
        <v>75</v>
      </c>
      <c r="S873" s="15">
        <f>IF(R873="N/A", J873-($B$1-F873), J873-($B$1-R873))</f>
        <v>2</v>
      </c>
      <c r="T873" s="16">
        <v>1</v>
      </c>
      <c r="U873" s="16">
        <v>1</v>
      </c>
      <c r="V873" s="16" t="str">
        <f>IF($S873&lt;3, "N/A", $M873)</f>
        <v>N/A</v>
      </c>
      <c r="W873" s="16" t="str">
        <f>IF($S873&lt;4, "N/A", $M873)</f>
        <v>N/A</v>
      </c>
      <c r="X873" s="16" t="str">
        <f>IF($S873&lt;5, "N/A", $M873)</f>
        <v>N/A</v>
      </c>
      <c r="Y873" s="15" t="str">
        <f>IF(SUM(T873:X873)&lt;&gt;Q873, "CHECK", "OK")</f>
        <v>OK</v>
      </c>
      <c r="Z873" s="15" t="str">
        <f>IF(F873=$B$1, "No", IF(S873=1, "Yes", "No"))</f>
        <v>No</v>
      </c>
      <c r="AA873" s="18" t="str">
        <f>IF(C873="DM", "N/A", IF(Z873="No","N/A",VLOOKUP(B873,'Extension List'!$A$3:$R$1972,18,FALSE)))</f>
        <v>N/A</v>
      </c>
      <c r="AB873" s="15" t="str">
        <f>IF(C873="DM", "N/A", IF(Z873="No","N/A",VLOOKUP(B873,'Extension List'!$A$3:$T$1972,20,FALSE)))</f>
        <v>N/A</v>
      </c>
      <c r="AC873" s="15" t="str">
        <f>IF(AA873="N/A", "N/A", 0)</f>
        <v>N/A</v>
      </c>
      <c r="AD873" s="16" t="str">
        <f>IF(AE873="N/A", "N/A", AA873-AE873)</f>
        <v>N/A</v>
      </c>
      <c r="AE873" s="16" t="str">
        <f>IF(AA873="N/A", "N/A", IF(AC873&gt;0, IF(AA873&lt;13, ROUNDUP(0.25*AA873,0), IF(AA873&lt;26, ROUNDUP(0.4*AA873,0), IF(AA873&lt;51, ROUNDUP(0.6*AA873,0), ROUNDUP(0.75*AA873,0)))), "N/A"))</f>
        <v>N/A</v>
      </c>
      <c r="AF873" s="16" t="str">
        <f>IF(AD873="N/A","N/A", (AE873*AC873)+Q873)</f>
        <v>N/A</v>
      </c>
      <c r="AG873" s="16" t="str">
        <f>IF($AF873="N/A", "N/A", "TBC")</f>
        <v>N/A</v>
      </c>
      <c r="AH873" s="16" t="str">
        <f>IF($AF873="N/A", "N/A", "TBC")</f>
        <v>N/A</v>
      </c>
      <c r="AI873" s="16" t="str">
        <f>IF($AF873="N/A","N/A",IF(AC873&gt;1,"TBC","N/A"))</f>
        <v>N/A</v>
      </c>
      <c r="AJ873" s="16" t="str">
        <f>IF($AF873="N/A","N/A",IF(AC873&gt;2,"TBC","N/A"))</f>
        <v>N/A</v>
      </c>
      <c r="AK873" s="16" t="str">
        <f>IF($AF873="N/A","N/A",IF(AC873&gt;3,"TBC","N/A"))</f>
        <v>N/A</v>
      </c>
      <c r="AL873" s="16" t="str">
        <f>IF(AC873="N/A","N/A",IF(AC873&gt;0,IF(SUM(AG873:AK873)&lt;&gt;AF873,"CHECK","OK"),"N/A"))</f>
        <v>N/A</v>
      </c>
      <c r="AM873" s="16">
        <f>IF(AD873="N/A", L873+T873, L873+AG873)</f>
        <v>1</v>
      </c>
      <c r="AN873" s="16">
        <f>IF(AD873="N/A", IF(U873="N/A", "N/A", L873+U873), AD873+AH873)</f>
        <v>1</v>
      </c>
      <c r="AO873" s="16" t="str">
        <f>IF(AD873="N/A", IF(V873="N/A", "N/A", L873+V873), IF(AI873="N/A", "N/A", AD873+AI873))</f>
        <v>N/A</v>
      </c>
      <c r="AP873" s="16" t="str">
        <f>IF(AD873="N/A", IF(W873="N/A", "N/A", L873+W873), IF(AJ873="N/A", "N/A", AD873+AJ873))</f>
        <v>N/A</v>
      </c>
      <c r="AQ873" s="16" t="str">
        <f>IF(AD873="N/A", IF(X873="N/A", "N/A", L873+X873), IF(AK873="N/A", "N/A", AD873+AK873))</f>
        <v>N/A</v>
      </c>
      <c r="AR873" s="15" t="s">
        <v>40</v>
      </c>
      <c r="AS873" s="15" t="s">
        <v>40</v>
      </c>
      <c r="AT873" s="15" t="s">
        <v>40</v>
      </c>
      <c r="AU873" s="15" t="s">
        <v>40</v>
      </c>
      <c r="AV873" s="15" t="s">
        <v>40</v>
      </c>
      <c r="AW873" s="15" t="s">
        <v>40</v>
      </c>
      <c r="AX873" s="15" t="s">
        <v>40</v>
      </c>
      <c r="AY873" s="15" t="s">
        <v>40</v>
      </c>
      <c r="AZ873" s="15" t="s">
        <v>40</v>
      </c>
      <c r="BA873" s="15" t="s">
        <v>40</v>
      </c>
      <c r="BB873" s="15" t="s">
        <v>40</v>
      </c>
      <c r="BC873" s="15" t="s">
        <v>40</v>
      </c>
      <c r="BD873" s="15" t="s">
        <v>40</v>
      </c>
      <c r="BE873" s="15" t="s">
        <v>40</v>
      </c>
      <c r="BF873" s="15" t="s">
        <v>40</v>
      </c>
      <c r="BG873" s="15" t="s">
        <v>40</v>
      </c>
      <c r="BH873" s="15" t="s">
        <v>40</v>
      </c>
      <c r="BI873" s="15"/>
      <c r="BJ873" s="16">
        <f>IF(AR873="R", $CA873, IF(OR(AR873="P", AR873="T", AR873="N"), 0, IF($C873="DM", $T873, IF(OR(AR873="Y", AR873="IR"),$AM873,IF(AR873="C", IF($BI873="Y", IF($AF873="N/A", $Q873, $AF873), IF($AG873="N/A", $T873,$AG873)))))))</f>
        <v>1</v>
      </c>
      <c r="BK873" s="16">
        <f>IF(AS873="R", $CA873, IF(OR(AS873="P", AS873="T", AS873="N"), 0, IF($C873="DM", $T873, IF(OR(AS873="Y", AS873="IR"),$AM873,IF(AS873="C", IF($BI873="Y", IF($AF873="N/A", $Q873, $AF873), IF($AG873="N/A", $T873,$AG873)))))))</f>
        <v>1</v>
      </c>
      <c r="BL873" s="16">
        <f>IF(AT873="R", $CA873, IF(OR(AT873="P", AT873="T", AT873="N"), 0, IF($C873="DM", $T873, IF(OR(AT873="Y", AT873="IR"),$AM873,IF(AT873="C", IF($BI873="Y", IF($AF873="N/A", $Q873, $AF873), IF($AG873="N/A", $T873,$AG873)))))))</f>
        <v>1</v>
      </c>
      <c r="BM873" s="16">
        <f>IF(AU873="R", $CA873, IF(OR(AU873="P", AU873="T", AU873="N"), 0, IF($C873="DM", $T873, IF(OR(AU873="Y", AU873="IR"),$AM873,IF(AU873="C", IF($BI873="Y", IF($AF873="N/A", $Q873, $AF873), IF($AG873="N/A", $T873,$AG873)))))))</f>
        <v>1</v>
      </c>
      <c r="BN873" s="16">
        <f>IF(AV873="R", $CA873, IF(OR(AV873="P", AV873="T", AV873="N"), 0, IF($C873="DM", $T873, IF(OR(AV873="Y", AV873="IR"),$AM873,IF(AV873="C", IF($BI873="Y", IF($AF873="N/A", $Q873, $AF873), IF($AG873="N/A", $T873,$AG873)))))))</f>
        <v>1</v>
      </c>
      <c r="BO873" s="16">
        <f>IF(AW873="R", $CA873, IF(OR(AW873="P", AW873="T", AW873="N"), 0, IF($C873="DM", $T873, IF(OR(AW873="Y", AW873="IR"),$AM873,IF(AW873="C", IF($BI873="Y", IF($AF873="N/A", $Q873, $AF873), IF($AG873="N/A", $T873,$AG873)))))))</f>
        <v>1</v>
      </c>
      <c r="BP873" s="16">
        <f>IF(AX873="R", $CA873, IF(OR(AX873="P", AX873="T", AX873="N"), 0, IF($C873="DM", $T873, IF(OR(AX873="Y", AX873="IR"),$AM873,IF(AX873="C", IF($BI873="Y", IF($AF873="N/A", $Q873, $AF873), IF($AG873="N/A", $T873,$AG873)))))))</f>
        <v>1</v>
      </c>
      <c r="BQ873" s="16">
        <f>IF(AY873="R", $CA873, IF(OR(AY873="P", AY873="T", AY873="N"), 0, IF($C873="DM", $T873, IF(OR(AY873="Y", AY873="IR"),$AM873,IF(AY873="C", IF($BI873="Y", IF($AF873="N/A", $Q873, $AF873), IF($AG873="N/A", $T873,$AG873)))))))</f>
        <v>1</v>
      </c>
      <c r="BR873" s="16">
        <f>IF(AZ873="R", $CA873, IF(OR(AZ873="P", AZ873="T", AZ873="N"), 0, IF($C873="DM", $T873, IF(OR(AZ873="Y", AZ873="IR"),$AM873,IF(AZ873="C", IF($BI873="Y", IF($AF873="N/A", $Q873, $AF873), IF($AG873="N/A", $T873,$AG873)))))))</f>
        <v>1</v>
      </c>
      <c r="BS873" s="16">
        <f>IF(BA873="R", $CA873, IF(OR(BA873="P", BA873="T", BA873="N"), 0, IF($C873="DM", $T873, IF(OR(BA873="Y", BA873="IR"),$AM873,IF(BA873="C", IF($BI873="Y", IF($AF873="N/A", $Q873, $AF873), IF($AG873="N/A", $T873,$AG873)))))))</f>
        <v>1</v>
      </c>
      <c r="BT873" s="16">
        <f>IF(BB873="R", $CA873, IF(OR(BB873="P", BB873="T", BB873="N"), 0, IF($C873="DM", $T873, IF(OR(BB873="Y", BB873="IR"),$AM873,IF(BB873="C", IF($BI873="Y", IF($BA873="C", IF($AF873="N/A", $Q873, $AF873), IF($AF873="N/A", $T873, $AM873)), IF($AG873="N/A", $T873,$AG873)))))))</f>
        <v>1</v>
      </c>
      <c r="BU873" s="16">
        <f>IF(BC873="R", $CA873, IF(OR(BC873="P", BC873="T", BC873="N"), 0, IF($C873="DM", $T873, IF(OR(BC873="Y", BC873="IR"),$AM873,IF(BC873="C", IF($BI873="Y", IF($BA873="C", IF($AF873="N/A", $Q873, $AF873), IF($AF873="N/A", $T873, $AM873)), IF($AG873="N/A", $T873,$AG873)))))))</f>
        <v>1</v>
      </c>
      <c r="BV873" s="16">
        <f>IF(BD873="R", $CA873, IF(OR(BD873="P", BD873="T", BD873="N"), 0, IF($C873="DM", $T873, IF(OR(BD873="Y", BD873="IR"),$AM873,IF(BD873="C", IF($BI873="Y", IF($BA873="C", IF($AF873="N/A", $Q873, $AF873), IF($AF873="N/A", $T873, $AM873)), IF($AG873="N/A", $T873,$AG873)))))))</f>
        <v>1</v>
      </c>
      <c r="BW873" s="16">
        <f>IF(BE873="R", $CA873, IF(OR(BE873="P", BE873="T", BE873="N"), 0, IF($C873="DM", $T873, IF(OR(BE873="Y", BE873="IR"),$AM873,IF(BE873="C", IF($BI873="Y", IF($BA873="C", IF($AF873="N/A", $Q873, $AF873), IF($AF873="N/A", $T873, $AM873)), IF($AG873="N/A", $T873,$AG873)))))))</f>
        <v>1</v>
      </c>
      <c r="BX873" s="16">
        <f>IF(BF873="R", $CA873, IF(OR(BF873="P", BF873="T", BF873="N"), 0, IF($C873="DM", $T873, IF(OR(BF873="Y", BF873="IR"),$AM873,IF(BF873="C", IF($BI873="Y", IF($BA873="C", IF($AF873="N/A", $Q873, $AF873), IF($AF873="N/A", $T873, $AM873)), IF($AG873="N/A", $T873,$AG873)))))))</f>
        <v>1</v>
      </c>
      <c r="BY873" s="16">
        <f>IF(BG873="R", $CA873, IF(OR(BG873="P", BG873="T", BG873="N"), 0, IF($C873="DM", $T873, IF(OR(BG873="Y", BG873="IR"),$AM873,IF(BG873="C", IF($BI873="Y", IF($BA873="C", IF($AF873="N/A", $Q873, $AF873), IF($AF873="N/A", $T873, $AM873)), IF($AG873="N/A", $T873,$AG873)))))))</f>
        <v>1</v>
      </c>
      <c r="BZ873" s="16">
        <f>IF(BH873="R", $CA873, IF(OR(BH873="P", BH873="T", BH873="N"), 0, IF($C873="DM", $T873, IF(OR(BH873="Y", BH873="IR"),$AM873,IF(BH873="C", IF($BI873="Y", IF($BA873="C", IF($AF873="N/A", $Q873, $AF873), IF($AF873="N/A", $T873, $AM873)), IF($AG873="N/A", $T873,$AG873)))))))</f>
        <v>1</v>
      </c>
      <c r="CA873" s="15" t="s">
        <v>75</v>
      </c>
      <c r="CB873" s="16">
        <f>BZ873</f>
        <v>1</v>
      </c>
      <c r="CC873" s="15">
        <f>IF(OR($BH873="T", $BH873="R"), 0, IF($BH873="C", IF($BI873="Y", IF($BA873="C", 0, IF(AF873="N/A", Q873-T873, AF873-AG873)), IF($AF873="N/A", U873, AH873)), AN873))</f>
        <v>1</v>
      </c>
      <c r="CD873" s="15" t="str">
        <f>IF(OR($BH873="T", $BH873="R"), 0, IF($BH873="C", IF($BI873="Y", 0, IF($AF873="N/A", V873, AI873)), AO873))</f>
        <v>N/A</v>
      </c>
      <c r="CE873" s="15" t="str">
        <f>IF(OR($BH873="T", $BH873="R"), 0, IF($BH873="C", IF($BI873="Y", 0, IF($AF873="N/A", W873, AJ873)), AP873))</f>
        <v>N/A</v>
      </c>
      <c r="CF873" s="15" t="str">
        <f>IF(OR($BH873="T", $BH873="R"), 0, IF($BH873="C", IF($BI873="Y", 0, IF($AF873="N/A", X873, AK873)), AQ873))</f>
        <v>N/A</v>
      </c>
      <c r="CG873" t="str">
        <f>IF(AC873="N/A", "S:"&amp;L873&amp;" G:"&amp;M873&amp;" GR:"&amp;Q873, IF(AC873=0, "S:"&amp;L873&amp;" G:"&amp;M873&amp;" GR:"&amp;Q873, "S:"&amp;L873&amp;"/"&amp;AD873&amp;" G:"&amp;AE873&amp;" GR:"&amp;AF873))</f>
        <v>S:0 G:1 GR:2</v>
      </c>
    </row>
    <row r="874" spans="1:85" x14ac:dyDescent="0.25">
      <c r="A874" s="14">
        <v>5105</v>
      </c>
      <c r="B874" s="15" t="s">
        <v>2489</v>
      </c>
      <c r="C874" s="15" t="s">
        <v>72</v>
      </c>
      <c r="D874" s="15" t="s">
        <v>56</v>
      </c>
      <c r="E874" s="15">
        <f>VLOOKUP(B874, 'Rookie Year'!$A$2:$B$55679,2,FALSE)</f>
        <v>2019</v>
      </c>
      <c r="F874" s="15">
        <v>2023</v>
      </c>
      <c r="G874" s="15" t="s">
        <v>42</v>
      </c>
      <c r="H874" s="15" t="s">
        <v>1928</v>
      </c>
      <c r="I874" s="16">
        <v>1</v>
      </c>
      <c r="J874" s="15">
        <v>3</v>
      </c>
      <c r="K874" s="17">
        <f>IF(AND(G874&lt;&gt;"N",R874="N/A"), IF(I874&lt;4, 0, 0.25),IF(I874=1, IF(J874=1,0.25, 0.25), IF(I874&lt;13, 0.25, IF(I874&lt;26, 0.4, IF(I874&lt;51, 0.6, 0.75)))))</f>
        <v>0.25</v>
      </c>
      <c r="L874" s="16">
        <f>I874-M874</f>
        <v>0</v>
      </c>
      <c r="M874" s="16">
        <f>ROUNDUP(I874*K874,0)</f>
        <v>1</v>
      </c>
      <c r="N874" s="16">
        <f>M874*J874</f>
        <v>3</v>
      </c>
      <c r="O874" s="16">
        <v>1</v>
      </c>
      <c r="P874" s="16">
        <v>0</v>
      </c>
      <c r="Q874" s="16">
        <f>N874-O874-P874</f>
        <v>2</v>
      </c>
      <c r="R874" s="15" t="s">
        <v>75</v>
      </c>
      <c r="S874" s="15">
        <f>IF(R874="N/A", J874-($B$1-F874), J874-($B$1-R874))</f>
        <v>2</v>
      </c>
      <c r="T874" s="16">
        <v>1</v>
      </c>
      <c r="U874" s="16">
        <v>1</v>
      </c>
      <c r="V874" s="16" t="str">
        <f>IF($S874&lt;3, "N/A", $M874)</f>
        <v>N/A</v>
      </c>
      <c r="W874" s="16" t="str">
        <f>IF($S874&lt;4, "N/A", $M874)</f>
        <v>N/A</v>
      </c>
      <c r="X874" s="16" t="str">
        <f>IF($S874&lt;5, "N/A", $M874)</f>
        <v>N/A</v>
      </c>
      <c r="Y874" s="15" t="str">
        <f>IF(SUM(T874:X874)&lt;&gt;Q874, "CHECK", "OK")</f>
        <v>OK</v>
      </c>
      <c r="Z874" s="15" t="str">
        <f>IF(F874=$B$1, "No", IF(S874=1, "Yes", "No"))</f>
        <v>No</v>
      </c>
      <c r="AA874" s="18" t="str">
        <f>IF(C874="DM", "N/A", IF(Z874="No","N/A",VLOOKUP(B874,'Extension List'!$A$3:$R$1972,18,FALSE)))</f>
        <v>N/A</v>
      </c>
      <c r="AB874" s="15" t="str">
        <f>IF(C874="DM", "N/A", IF(Z874="No","N/A",VLOOKUP(B874,'Extension List'!$A$3:$T$1972,20,FALSE)))</f>
        <v>N/A</v>
      </c>
      <c r="AC874" s="15" t="str">
        <f>IF(AA874="N/A", "N/A", 0)</f>
        <v>N/A</v>
      </c>
      <c r="AD874" s="16" t="str">
        <f>IF(AE874="N/A", "N/A", AA874-AE874)</f>
        <v>N/A</v>
      </c>
      <c r="AE874" s="16" t="str">
        <f>IF(AA874="N/A", "N/A", IF(AC874&gt;0, IF(AA874&lt;13, ROUNDUP(0.25*AA874,0), IF(AA874&lt;26, ROUNDUP(0.4*AA874,0), IF(AA874&lt;51, ROUNDUP(0.6*AA874,0), ROUNDUP(0.75*AA874,0)))), "N/A"))</f>
        <v>N/A</v>
      </c>
      <c r="AF874" s="16" t="str">
        <f>IF(AD874="N/A","N/A", (AE874*AC874)+Q874)</f>
        <v>N/A</v>
      </c>
      <c r="AG874" s="16" t="str">
        <f>IF($AF874="N/A", "N/A", "TBC")</f>
        <v>N/A</v>
      </c>
      <c r="AH874" s="16" t="str">
        <f>IF($AF874="N/A", "N/A", "TBC")</f>
        <v>N/A</v>
      </c>
      <c r="AI874" s="16" t="str">
        <f>IF($AF874="N/A","N/A",IF(AC874&gt;1,"TBC","N/A"))</f>
        <v>N/A</v>
      </c>
      <c r="AJ874" s="16" t="str">
        <f>IF($AF874="N/A","N/A",IF(AC874&gt;2,"TBC","N/A"))</f>
        <v>N/A</v>
      </c>
      <c r="AK874" s="16" t="str">
        <f>IF($AF874="N/A","N/A",IF(AC874&gt;3,"TBC","N/A"))</f>
        <v>N/A</v>
      </c>
      <c r="AL874" s="16" t="str">
        <f>IF(AC874="N/A","N/A",IF(AC874&gt;0,IF(SUM(AG874:AK874)&lt;&gt;AF874,"CHECK","OK"),"N/A"))</f>
        <v>N/A</v>
      </c>
      <c r="AM874" s="16">
        <f>IF(AD874="N/A", L874+T874, L874+AG874)</f>
        <v>1</v>
      </c>
      <c r="AN874" s="16">
        <f>IF(AD874="N/A", IF(U874="N/A", "N/A", L874+U874), AD874+AH874)</f>
        <v>1</v>
      </c>
      <c r="AO874" s="16" t="str">
        <f>IF(AD874="N/A", IF(V874="N/A", "N/A", L874+V874), IF(AI874="N/A", "N/A", AD874+AI874))</f>
        <v>N/A</v>
      </c>
      <c r="AP874" s="16" t="str">
        <f>IF(AD874="N/A", IF(W874="N/A", "N/A", L874+W874), IF(AJ874="N/A", "N/A", AD874+AJ874))</f>
        <v>N/A</v>
      </c>
      <c r="AQ874" s="16" t="str">
        <f>IF(AD874="N/A", IF(X874="N/A", "N/A", L874+X874), IF(AK874="N/A", "N/A", AD874+AK874))</f>
        <v>N/A</v>
      </c>
      <c r="AR874" s="15" t="s">
        <v>40</v>
      </c>
      <c r="AS874" s="15" t="s">
        <v>40</v>
      </c>
      <c r="AT874" s="15" t="s">
        <v>40</v>
      </c>
      <c r="AU874" s="15" t="s">
        <v>40</v>
      </c>
      <c r="AV874" s="15" t="s">
        <v>40</v>
      </c>
      <c r="AW874" s="15" t="s">
        <v>40</v>
      </c>
      <c r="AX874" s="15" t="s">
        <v>40</v>
      </c>
      <c r="AY874" s="15" t="s">
        <v>40</v>
      </c>
      <c r="AZ874" s="15" t="s">
        <v>40</v>
      </c>
      <c r="BA874" s="15" t="s">
        <v>40</v>
      </c>
      <c r="BB874" s="15" t="s">
        <v>40</v>
      </c>
      <c r="BC874" s="15" t="s">
        <v>40</v>
      </c>
      <c r="BD874" s="15" t="s">
        <v>40</v>
      </c>
      <c r="BE874" s="15" t="s">
        <v>40</v>
      </c>
      <c r="BF874" s="15" t="s">
        <v>40</v>
      </c>
      <c r="BG874" s="15" t="s">
        <v>40</v>
      </c>
      <c r="BH874" s="15" t="s">
        <v>40</v>
      </c>
      <c r="BI874" s="15"/>
      <c r="BJ874" s="16">
        <f>IF(AR874="R", $CA874, IF(OR(AR874="P", AR874="T", AR874="N"), 0, IF($C874="DM", $T874, IF(OR(AR874="Y", AR874="IR"),$AM874,IF(AR874="C", IF($BI874="Y", IF($AF874="N/A", $Q874, $AF874), IF($AG874="N/A", $T874,$AG874)))))))</f>
        <v>1</v>
      </c>
      <c r="BK874" s="16">
        <f>IF(AS874="R", $CA874, IF(OR(AS874="P", AS874="T", AS874="N"), 0, IF($C874="DM", $T874, IF(OR(AS874="Y", AS874="IR"),$AM874,IF(AS874="C", IF($BI874="Y", IF($AF874="N/A", $Q874, $AF874), IF($AG874="N/A", $T874,$AG874)))))))</f>
        <v>1</v>
      </c>
      <c r="BL874" s="16">
        <f>IF(AT874="R", $CA874, IF(OR(AT874="P", AT874="T", AT874="N"), 0, IF($C874="DM", $T874, IF(OR(AT874="Y", AT874="IR"),$AM874,IF(AT874="C", IF($BI874="Y", IF($AF874="N/A", $Q874, $AF874), IF($AG874="N/A", $T874,$AG874)))))))</f>
        <v>1</v>
      </c>
      <c r="BM874" s="16">
        <f>IF(AU874="R", $CA874, IF(OR(AU874="P", AU874="T", AU874="N"), 0, IF($C874="DM", $T874, IF(OR(AU874="Y", AU874="IR"),$AM874,IF(AU874="C", IF($BI874="Y", IF($AF874="N/A", $Q874, $AF874), IF($AG874="N/A", $T874,$AG874)))))))</f>
        <v>1</v>
      </c>
      <c r="BN874" s="16">
        <f>IF(AV874="R", $CA874, IF(OR(AV874="P", AV874="T", AV874="N"), 0, IF($C874="DM", $T874, IF(OR(AV874="Y", AV874="IR"),$AM874,IF(AV874="C", IF($BI874="Y", IF($AF874="N/A", $Q874, $AF874), IF($AG874="N/A", $T874,$AG874)))))))</f>
        <v>1</v>
      </c>
      <c r="BO874" s="16">
        <f>IF(AW874="R", $CA874, IF(OR(AW874="P", AW874="T", AW874="N"), 0, IF($C874="DM", $T874, IF(OR(AW874="Y", AW874="IR"),$AM874,IF(AW874="C", IF($BI874="Y", IF($AF874="N/A", $Q874, $AF874), IF($AG874="N/A", $T874,$AG874)))))))</f>
        <v>1</v>
      </c>
      <c r="BP874" s="16">
        <f>IF(AX874="R", $CA874, IF(OR(AX874="P", AX874="T", AX874="N"), 0, IF($C874="DM", $T874, IF(OR(AX874="Y", AX874="IR"),$AM874,IF(AX874="C", IF($BI874="Y", IF($AF874="N/A", $Q874, $AF874), IF($AG874="N/A", $T874,$AG874)))))))</f>
        <v>1</v>
      </c>
      <c r="BQ874" s="16">
        <f>IF(AY874="R", $CA874, IF(OR(AY874="P", AY874="T", AY874="N"), 0, IF($C874="DM", $T874, IF(OR(AY874="Y", AY874="IR"),$AM874,IF(AY874="C", IF($BI874="Y", IF($AF874="N/A", $Q874, $AF874), IF($AG874="N/A", $T874,$AG874)))))))</f>
        <v>1</v>
      </c>
      <c r="BR874" s="16">
        <f>IF(AZ874="R", $CA874, IF(OR(AZ874="P", AZ874="T", AZ874="N"), 0, IF($C874="DM", $T874, IF(OR(AZ874="Y", AZ874="IR"),$AM874,IF(AZ874="C", IF($BI874="Y", IF($AF874="N/A", $Q874, $AF874), IF($AG874="N/A", $T874,$AG874)))))))</f>
        <v>1</v>
      </c>
      <c r="BS874" s="16">
        <f>IF(BA874="R", $CA874, IF(OR(BA874="P", BA874="T", BA874="N"), 0, IF($C874="DM", $T874, IF(OR(BA874="Y", BA874="IR"),$AM874,IF(BA874="C", IF($BI874="Y", IF($AF874="N/A", $Q874, $AF874), IF($AG874="N/A", $T874,$AG874)))))))</f>
        <v>1</v>
      </c>
      <c r="BT874" s="16">
        <f>IF(BB874="R", $CA874, IF(OR(BB874="P", BB874="T", BB874="N"), 0, IF($C874="DM", $T874, IF(OR(BB874="Y", BB874="IR"),$AM874,IF(BB874="C", IF($BI874="Y", IF($BA874="C", IF($AF874="N/A", $Q874, $AF874), IF($AF874="N/A", $T874, $AM874)), IF($AG874="N/A", $T874,$AG874)))))))</f>
        <v>1</v>
      </c>
      <c r="BU874" s="16">
        <f>IF(BC874="R", $CA874, IF(OR(BC874="P", BC874="T", BC874="N"), 0, IF($C874="DM", $T874, IF(OR(BC874="Y", BC874="IR"),$AM874,IF(BC874="C", IF($BI874="Y", IF($BA874="C", IF($AF874="N/A", $Q874, $AF874), IF($AF874="N/A", $T874, $AM874)), IF($AG874="N/A", $T874,$AG874)))))))</f>
        <v>1</v>
      </c>
      <c r="BV874" s="16">
        <f>IF(BD874="R", $CA874, IF(OR(BD874="P", BD874="T", BD874="N"), 0, IF($C874="DM", $T874, IF(OR(BD874="Y", BD874="IR"),$AM874,IF(BD874="C", IF($BI874="Y", IF($BA874="C", IF($AF874="N/A", $Q874, $AF874), IF($AF874="N/A", $T874, $AM874)), IF($AG874="N/A", $T874,$AG874)))))))</f>
        <v>1</v>
      </c>
      <c r="BW874" s="16">
        <f>IF(BE874="R", $CA874, IF(OR(BE874="P", BE874="T", BE874="N"), 0, IF($C874="DM", $T874, IF(OR(BE874="Y", BE874="IR"),$AM874,IF(BE874="C", IF($BI874="Y", IF($BA874="C", IF($AF874="N/A", $Q874, $AF874), IF($AF874="N/A", $T874, $AM874)), IF($AG874="N/A", $T874,$AG874)))))))</f>
        <v>1</v>
      </c>
      <c r="BX874" s="16">
        <f>IF(BF874="R", $CA874, IF(OR(BF874="P", BF874="T", BF874="N"), 0, IF($C874="DM", $T874, IF(OR(BF874="Y", BF874="IR"),$AM874,IF(BF874="C", IF($BI874="Y", IF($BA874="C", IF($AF874="N/A", $Q874, $AF874), IF($AF874="N/A", $T874, $AM874)), IF($AG874="N/A", $T874,$AG874)))))))</f>
        <v>1</v>
      </c>
      <c r="BY874" s="16">
        <f>IF(BG874="R", $CA874, IF(OR(BG874="P", BG874="T", BG874="N"), 0, IF($C874="DM", $T874, IF(OR(BG874="Y", BG874="IR"),$AM874,IF(BG874="C", IF($BI874="Y", IF($BA874="C", IF($AF874="N/A", $Q874, $AF874), IF($AF874="N/A", $T874, $AM874)), IF($AG874="N/A", $T874,$AG874)))))))</f>
        <v>1</v>
      </c>
      <c r="BZ874" s="16">
        <f>IF(BH874="R", $CA874, IF(OR(BH874="P", BH874="T", BH874="N"), 0, IF($C874="DM", $T874, IF(OR(BH874="Y", BH874="IR"),$AM874,IF(BH874="C", IF($BI874="Y", IF($BA874="C", IF($AF874="N/A", $Q874, $AF874), IF($AF874="N/A", $T874, $AM874)), IF($AG874="N/A", $T874,$AG874)))))))</f>
        <v>1</v>
      </c>
      <c r="CA874" s="15" t="s">
        <v>75</v>
      </c>
      <c r="CB874" s="16">
        <f>BZ874</f>
        <v>1</v>
      </c>
      <c r="CC874" s="15">
        <f>IF(OR($BH874="T", $BH874="R"), 0, IF($BH874="C", IF($BI874="Y", IF($BA874="C", 0, IF(AF874="N/A", Q874-T874, AF874-AG874)), IF($AF874="N/A", U874, AH874)), AN874))</f>
        <v>1</v>
      </c>
      <c r="CD874" s="15" t="str">
        <f>IF(OR($BH874="T", $BH874="R"), 0, IF($BH874="C", IF($BI874="Y", 0, IF($AF874="N/A", V874, AI874)), AO874))</f>
        <v>N/A</v>
      </c>
      <c r="CE874" s="15" t="str">
        <f>IF(OR($BH874="T", $BH874="R"), 0, IF($BH874="C", IF($BI874="Y", 0, IF($AF874="N/A", W874, AJ874)), AP874))</f>
        <v>N/A</v>
      </c>
      <c r="CF874" s="15" t="str">
        <f>IF(OR($BH874="T", $BH874="R"), 0, IF($BH874="C", IF($BI874="Y", 0, IF($AF874="N/A", X874, AK874)), AQ874))</f>
        <v>N/A</v>
      </c>
      <c r="CG874" t="str">
        <f>IF(AC874="N/A", "S:"&amp;L874&amp;" G:"&amp;M874&amp;" GR:"&amp;Q874, IF(AC874=0, "S:"&amp;L874&amp;" G:"&amp;M874&amp;" GR:"&amp;Q874, "S:"&amp;L874&amp;"/"&amp;AD874&amp;" G:"&amp;AE874&amp;" GR:"&amp;AF874))</f>
        <v>S:0 G:1 GR:2</v>
      </c>
    </row>
    <row r="875" spans="1:85" x14ac:dyDescent="0.25">
      <c r="A875" s="14">
        <v>4633</v>
      </c>
      <c r="B875" s="15" t="s">
        <v>2470</v>
      </c>
      <c r="C875" s="15" t="s">
        <v>72</v>
      </c>
      <c r="D875" s="15" t="s">
        <v>56</v>
      </c>
      <c r="E875" s="15">
        <f>VLOOKUP(B875, 'Rookie Year'!$A$2:$B$55679,2,FALSE)</f>
        <v>2021</v>
      </c>
      <c r="F875" s="15">
        <v>2022</v>
      </c>
      <c r="G875" s="15" t="s">
        <v>42</v>
      </c>
      <c r="H875" s="15" t="s">
        <v>1928</v>
      </c>
      <c r="I875" s="16">
        <v>1</v>
      </c>
      <c r="J875" s="15">
        <v>3</v>
      </c>
      <c r="K875" s="17">
        <f>IF(AND(G875&lt;&gt;"N",R875="N/A"), IF(I875&lt;4, 0, 0.25),IF(I875=1, IF(J875=1,0.25, 0.25), IF(I875&lt;13, 0.25, IF(I875&lt;26, 0.4, IF(I875&lt;51, 0.6, 0.75)))))</f>
        <v>0.25</v>
      </c>
      <c r="L875" s="16">
        <f>I875-M875</f>
        <v>0</v>
      </c>
      <c r="M875" s="16">
        <f>ROUNDUP(I875*K875,0)</f>
        <v>1</v>
      </c>
      <c r="N875" s="16">
        <f>M875*J875</f>
        <v>3</v>
      </c>
      <c r="O875" s="16">
        <v>2</v>
      </c>
      <c r="P875" s="16">
        <v>0</v>
      </c>
      <c r="Q875" s="16">
        <f>N875-O875-P875</f>
        <v>1</v>
      </c>
      <c r="R875" s="15" t="s">
        <v>75</v>
      </c>
      <c r="S875" s="15">
        <f>IF(R875="N/A", J875-($B$1-F875), J875-($B$1-R875))</f>
        <v>1</v>
      </c>
      <c r="T875" s="16">
        <v>1</v>
      </c>
      <c r="U875" s="16" t="str">
        <f>IF($S875&lt;2, "N/A", $M875)</f>
        <v>N/A</v>
      </c>
      <c r="V875" s="16" t="str">
        <f>IF($S875&lt;3, "N/A", $M875)</f>
        <v>N/A</v>
      </c>
      <c r="W875" s="16" t="str">
        <f>IF($S875&lt;4, "N/A", $M875)</f>
        <v>N/A</v>
      </c>
      <c r="X875" s="16" t="str">
        <f>IF($S875&lt;5, "N/A", $M875)</f>
        <v>N/A</v>
      </c>
      <c r="Y875" s="15" t="str">
        <f>IF(SUM(T875:X875)&lt;&gt;Q875, "CHECK", "OK")</f>
        <v>OK</v>
      </c>
      <c r="Z875" s="15" t="str">
        <f>IF(F875=$B$1, "No", IF(S875=1, "Yes", "No"))</f>
        <v>Yes</v>
      </c>
      <c r="AA875" s="18" t="str">
        <f>IF(C875="DM", "N/A", IF(Z875="No","N/A",VLOOKUP(B875,'Extension List'!$A$3:$R$1972,18,FALSE)))</f>
        <v>N/A</v>
      </c>
      <c r="AB875" s="15" t="str">
        <f>IF(C875="DM", "N/A", IF(Z875="No","N/A",VLOOKUP(B875,'Extension List'!$A$3:$T$1972,20,FALSE)))</f>
        <v>N/A</v>
      </c>
      <c r="AC875" s="15" t="str">
        <f>IF(AA875="N/A", "N/A", 0)</f>
        <v>N/A</v>
      </c>
      <c r="AD875" s="16" t="str">
        <f>IF(AE875="N/A", "N/A", AA875-AE875)</f>
        <v>N/A</v>
      </c>
      <c r="AE875" s="16" t="str">
        <f>IF(AA875="N/A", "N/A", IF(AC875&gt;0, IF(AA875&lt;13, ROUNDUP(0.25*AA875,0), IF(AA875&lt;26, ROUNDUP(0.4*AA875,0), IF(AA875&lt;51, ROUNDUP(0.6*AA875,0), ROUNDUP(0.75*AA875,0)))), "N/A"))</f>
        <v>N/A</v>
      </c>
      <c r="AF875" s="16" t="str">
        <f>IF(AD875="N/A","N/A", (AE875*AC875)+Q875)</f>
        <v>N/A</v>
      </c>
      <c r="AG875" s="16" t="str">
        <f>IF($AF875="N/A", "N/A", "TBC")</f>
        <v>N/A</v>
      </c>
      <c r="AH875" s="16" t="str">
        <f>IF($AF875="N/A", "N/A", "TBC")</f>
        <v>N/A</v>
      </c>
      <c r="AI875" s="16" t="str">
        <f>IF($AF875="N/A","N/A",IF(AC875&gt;1,"TBC","N/A"))</f>
        <v>N/A</v>
      </c>
      <c r="AJ875" s="16" t="str">
        <f>IF($AF875="N/A","N/A",IF(AC875&gt;2,"TBC","N/A"))</f>
        <v>N/A</v>
      </c>
      <c r="AK875" s="16" t="str">
        <f>IF($AF875="N/A","N/A",IF(AC875&gt;3,"TBC","N/A"))</f>
        <v>N/A</v>
      </c>
      <c r="AL875" s="16" t="str">
        <f>IF(AC875="N/A","N/A",IF(AC875&gt;0,IF(SUM(AG875:AK875)&lt;&gt;AF875,"CHECK","OK"),"N/A"))</f>
        <v>N/A</v>
      </c>
      <c r="AM875" s="16">
        <f>IF(AD875="N/A", L875+T875, L875+AG875)</f>
        <v>1</v>
      </c>
      <c r="AN875" s="16" t="str">
        <f>IF(AD875="N/A", IF(U875="N/A", "N/A", L875+U875), AD875+AH875)</f>
        <v>N/A</v>
      </c>
      <c r="AO875" s="16" t="str">
        <f>IF(AD875="N/A", IF(V875="N/A", "N/A", L875+V875), IF(AI875="N/A", "N/A", AD875+AI875))</f>
        <v>N/A</v>
      </c>
      <c r="AP875" s="16" t="str">
        <f>IF(AD875="N/A", IF(W875="N/A", "N/A", L875+W875), IF(AJ875="N/A", "N/A", AD875+AJ875))</f>
        <v>N/A</v>
      </c>
      <c r="AQ875" s="16" t="str">
        <f>IF(AD875="N/A", IF(X875="N/A", "N/A", L875+X875), IF(AK875="N/A", "N/A", AD875+AK875))</f>
        <v>N/A</v>
      </c>
      <c r="AR875" s="15" t="s">
        <v>40</v>
      </c>
      <c r="AS875" s="15" t="s">
        <v>40</v>
      </c>
      <c r="AT875" s="15" t="s">
        <v>40</v>
      </c>
      <c r="AU875" s="15" t="s">
        <v>40</v>
      </c>
      <c r="AV875" s="15" t="s">
        <v>40</v>
      </c>
      <c r="AW875" s="15" t="s">
        <v>40</v>
      </c>
      <c r="AX875" s="15" t="s">
        <v>40</v>
      </c>
      <c r="AY875" s="15" t="s">
        <v>40</v>
      </c>
      <c r="AZ875" s="15" t="s">
        <v>40</v>
      </c>
      <c r="BA875" s="15" t="s">
        <v>40</v>
      </c>
      <c r="BB875" s="15" t="s">
        <v>40</v>
      </c>
      <c r="BC875" s="15" t="s">
        <v>40</v>
      </c>
      <c r="BD875" s="15" t="s">
        <v>40</v>
      </c>
      <c r="BE875" s="15" t="s">
        <v>40</v>
      </c>
      <c r="BF875" s="15" t="s">
        <v>40</v>
      </c>
      <c r="BG875" s="15" t="s">
        <v>40</v>
      </c>
      <c r="BH875" s="15" t="s">
        <v>40</v>
      </c>
      <c r="BI875" s="15"/>
      <c r="BJ875" s="16">
        <f>IF(AR875="R", $CA875, IF(OR(AR875="P", AR875="T", AR875="N"), 0, IF($C875="DM", $T875, IF(OR(AR875="Y", AR875="IR"),$AM875,IF(AR875="C", IF($BI875="Y", IF($AF875="N/A", $Q875, $AF875), IF($AG875="N/A", $T875,$AG875)))))))</f>
        <v>1</v>
      </c>
      <c r="BK875" s="16">
        <f>IF(AS875="R", $CA875, IF(OR(AS875="P", AS875="T", AS875="N"), 0, IF($C875="DM", $T875, IF(OR(AS875="Y", AS875="IR"),$AM875,IF(AS875="C", IF($BI875="Y", IF($AF875="N/A", $Q875, $AF875), IF($AG875="N/A", $T875,$AG875)))))))</f>
        <v>1</v>
      </c>
      <c r="BL875" s="16">
        <f>IF(AT875="R", $CA875, IF(OR(AT875="P", AT875="T", AT875="N"), 0, IF($C875="DM", $T875, IF(OR(AT875="Y", AT875="IR"),$AM875,IF(AT875="C", IF($BI875="Y", IF($AF875="N/A", $Q875, $AF875), IF($AG875="N/A", $T875,$AG875)))))))</f>
        <v>1</v>
      </c>
      <c r="BM875" s="16">
        <f>IF(AU875="R", $CA875, IF(OR(AU875="P", AU875="T", AU875="N"), 0, IF($C875="DM", $T875, IF(OR(AU875="Y", AU875="IR"),$AM875,IF(AU875="C", IF($BI875="Y", IF($AF875="N/A", $Q875, $AF875), IF($AG875="N/A", $T875,$AG875)))))))</f>
        <v>1</v>
      </c>
      <c r="BN875" s="16">
        <f>IF(AV875="R", $CA875, IF(OR(AV875="P", AV875="T", AV875="N"), 0, IF($C875="DM", $T875, IF(OR(AV875="Y", AV875="IR"),$AM875,IF(AV875="C", IF($BI875="Y", IF($AF875="N/A", $Q875, $AF875), IF($AG875="N/A", $T875,$AG875)))))))</f>
        <v>1</v>
      </c>
      <c r="BO875" s="16">
        <f>IF(AW875="R", $CA875, IF(OR(AW875="P", AW875="T", AW875="N"), 0, IF($C875="DM", $T875, IF(OR(AW875="Y", AW875="IR"),$AM875,IF(AW875="C", IF($BI875="Y", IF($AF875="N/A", $Q875, $AF875), IF($AG875="N/A", $T875,$AG875)))))))</f>
        <v>1</v>
      </c>
      <c r="BP875" s="16">
        <f>IF(AX875="R", $CA875, IF(OR(AX875="P", AX875="T", AX875="N"), 0, IF($C875="DM", $T875, IF(OR(AX875="Y", AX875="IR"),$AM875,IF(AX875="C", IF($BI875="Y", IF($AF875="N/A", $Q875, $AF875), IF($AG875="N/A", $T875,$AG875)))))))</f>
        <v>1</v>
      </c>
      <c r="BQ875" s="16">
        <f>IF(AY875="R", $CA875, IF(OR(AY875="P", AY875="T", AY875="N"), 0, IF($C875="DM", $T875, IF(OR(AY875="Y", AY875="IR"),$AM875,IF(AY875="C", IF($BI875="Y", IF($AF875="N/A", $Q875, $AF875), IF($AG875="N/A", $T875,$AG875)))))))</f>
        <v>1</v>
      </c>
      <c r="BR875" s="16">
        <f>IF(AZ875="R", $CA875, IF(OR(AZ875="P", AZ875="T", AZ875="N"), 0, IF($C875="DM", $T875, IF(OR(AZ875="Y", AZ875="IR"),$AM875,IF(AZ875="C", IF($BI875="Y", IF($AF875="N/A", $Q875, $AF875), IF($AG875="N/A", $T875,$AG875)))))))</f>
        <v>1</v>
      </c>
      <c r="BS875" s="16">
        <f>IF(BA875="R", $CA875, IF(OR(BA875="P", BA875="T", BA875="N"), 0, IF($C875="DM", $T875, IF(OR(BA875="Y", BA875="IR"),$AM875,IF(BA875="C", IF($BI875="Y", IF($AF875="N/A", $Q875, $AF875), IF($AG875="N/A", $T875,$AG875)))))))</f>
        <v>1</v>
      </c>
      <c r="BT875" s="16">
        <f>IF(BB875="R", $CA875, IF(OR(BB875="P", BB875="T", BB875="N"), 0, IF($C875="DM", $T875, IF(OR(BB875="Y", BB875="IR"),$AM875,IF(BB875="C", IF($BI875="Y", IF($BA875="C", IF($AF875="N/A", $Q875, $AF875), IF($AF875="N/A", $T875, $AM875)), IF($AG875="N/A", $T875,$AG875)))))))</f>
        <v>1</v>
      </c>
      <c r="BU875" s="16">
        <f>IF(BC875="R", $CA875, IF(OR(BC875="P", BC875="T", BC875="N"), 0, IF($C875="DM", $T875, IF(OR(BC875="Y", BC875="IR"),$AM875,IF(BC875="C", IF($BI875="Y", IF($BA875="C", IF($AF875="N/A", $Q875, $AF875), IF($AF875="N/A", $T875, $AM875)), IF($AG875="N/A", $T875,$AG875)))))))</f>
        <v>1</v>
      </c>
      <c r="BV875" s="16">
        <f>IF(BD875="R", $CA875, IF(OR(BD875="P", BD875="T", BD875="N"), 0, IF($C875="DM", $T875, IF(OR(BD875="Y", BD875="IR"),$AM875,IF(BD875="C", IF($BI875="Y", IF($BA875="C", IF($AF875="N/A", $Q875, $AF875), IF($AF875="N/A", $T875, $AM875)), IF($AG875="N/A", $T875,$AG875)))))))</f>
        <v>1</v>
      </c>
      <c r="BW875" s="16">
        <f>IF(BE875="R", $CA875, IF(OR(BE875="P", BE875="T", BE875="N"), 0, IF($C875="DM", $T875, IF(OR(BE875="Y", BE875="IR"),$AM875,IF(BE875="C", IF($BI875="Y", IF($BA875="C", IF($AF875="N/A", $Q875, $AF875), IF($AF875="N/A", $T875, $AM875)), IF($AG875="N/A", $T875,$AG875)))))))</f>
        <v>1</v>
      </c>
      <c r="BX875" s="16">
        <f>IF(BF875="R", $CA875, IF(OR(BF875="P", BF875="T", BF875="N"), 0, IF($C875="DM", $T875, IF(OR(BF875="Y", BF875="IR"),$AM875,IF(BF875="C", IF($BI875="Y", IF($BA875="C", IF($AF875="N/A", $Q875, $AF875), IF($AF875="N/A", $T875, $AM875)), IF($AG875="N/A", $T875,$AG875)))))))</f>
        <v>1</v>
      </c>
      <c r="BY875" s="16">
        <f>IF(BG875="R", $CA875, IF(OR(BG875="P", BG875="T", BG875="N"), 0, IF($C875="DM", $T875, IF(OR(BG875="Y", BG875="IR"),$AM875,IF(BG875="C", IF($BI875="Y", IF($BA875="C", IF($AF875="N/A", $Q875, $AF875), IF($AF875="N/A", $T875, $AM875)), IF($AG875="N/A", $T875,$AG875)))))))</f>
        <v>1</v>
      </c>
      <c r="BZ875" s="16">
        <f>IF(BH875="R", $CA875, IF(OR(BH875="P", BH875="T", BH875="N"), 0, IF($C875="DM", $T875, IF(OR(BH875="Y", BH875="IR"),$AM875,IF(BH875="C", IF($BI875="Y", IF($BA875="C", IF($AF875="N/A", $Q875, $AF875), IF($AF875="N/A", $T875, $AM875)), IF($AG875="N/A", $T875,$AG875)))))))</f>
        <v>1</v>
      </c>
      <c r="CA875" s="15" t="s">
        <v>75</v>
      </c>
      <c r="CB875" s="16">
        <f>BZ875</f>
        <v>1</v>
      </c>
      <c r="CC875" s="15" t="str">
        <f>IF(OR($BH875="T", $BH875="R"), 0, IF($BH875="C", IF($BI875="Y", IF($BA875="C", 0, IF(AF875="N/A", Q875-T875, AF875-AG875)), IF($AF875="N/A", U875, AH875)), AN875))</f>
        <v>N/A</v>
      </c>
      <c r="CD875" s="15" t="str">
        <f>IF(OR($BH875="T", $BH875="R"), 0, IF($BH875="C", IF($BI875="Y", 0, IF($AF875="N/A", V875, AI875)), AO875))</f>
        <v>N/A</v>
      </c>
      <c r="CE875" s="15" t="str">
        <f>IF(OR($BH875="T", $BH875="R"), 0, IF($BH875="C", IF($BI875="Y", 0, IF($AF875="N/A", W875, AJ875)), AP875))</f>
        <v>N/A</v>
      </c>
      <c r="CF875" s="15" t="str">
        <f>IF(OR($BH875="T", $BH875="R"), 0, IF($BH875="C", IF($BI875="Y", 0, IF($AF875="N/A", X875, AK875)), AQ875))</f>
        <v>N/A</v>
      </c>
      <c r="CG875" t="str">
        <f>IF(AC875="N/A", "S:"&amp;L875&amp;" G:"&amp;M875&amp;" GR:"&amp;Q875, IF(AC875=0, "S:"&amp;L875&amp;" G:"&amp;M875&amp;" GR:"&amp;Q875, "S:"&amp;L875&amp;"/"&amp;AD875&amp;" G:"&amp;AE875&amp;" GR:"&amp;AF875))</f>
        <v>S:0 G:1 GR:1</v>
      </c>
    </row>
    <row r="876" spans="1:85" x14ac:dyDescent="0.25">
      <c r="A876" s="14">
        <v>5853</v>
      </c>
      <c r="B876" s="15"/>
      <c r="C876" s="15"/>
      <c r="D876" s="15"/>
      <c r="E876" s="15" t="e">
        <f>VLOOKUP(B876, 'Rookie Year'!$A$2:$B$55679,2,FALSE)</f>
        <v>#N/A</v>
      </c>
      <c r="F876" s="15">
        <v>2024</v>
      </c>
      <c r="G876" s="15" t="s">
        <v>42</v>
      </c>
      <c r="H876" s="15"/>
      <c r="I876" s="16"/>
      <c r="J876" s="15"/>
      <c r="K876" s="17">
        <f>IF(AND(G876&lt;&gt;"N",R876="N/A"), IF(I876&lt;4, 0, 0.25),IF(I876=1, IF(J876=1,0.25, 0.25), IF(I876&lt;13, 0.25, IF(I876&lt;26, 0.4, IF(I876&lt;51, 0.6, 0.75)))))</f>
        <v>0.25</v>
      </c>
      <c r="L876" s="16">
        <f>I876-M876</f>
        <v>0</v>
      </c>
      <c r="M876" s="16">
        <f>ROUNDUP(I876*K876,0)</f>
        <v>0</v>
      </c>
      <c r="N876" s="16">
        <f>M876*J876</f>
        <v>0</v>
      </c>
      <c r="O876" s="16">
        <v>0</v>
      </c>
      <c r="P876" s="16">
        <v>0</v>
      </c>
      <c r="Q876" s="16">
        <f>N876-O876-P876</f>
        <v>0</v>
      </c>
      <c r="R876" s="15" t="s">
        <v>75</v>
      </c>
      <c r="S876" s="15">
        <f>IF(R876="N/A", J876-($B$1-F876), J876-($B$1-R876))</f>
        <v>0</v>
      </c>
      <c r="T876" s="16" t="str">
        <f>IF($S876&lt;1, "N/A", $M876)</f>
        <v>N/A</v>
      </c>
      <c r="U876" s="16" t="str">
        <f>IF($S876&lt;2, "N/A", $M876)</f>
        <v>N/A</v>
      </c>
      <c r="V876" s="16" t="str">
        <f>IF($S876&lt;3, "N/A", $M876)</f>
        <v>N/A</v>
      </c>
      <c r="W876" s="16" t="str">
        <f>IF($S876&lt;4, "N/A", $M876)</f>
        <v>N/A</v>
      </c>
      <c r="X876" s="16" t="str">
        <f>IF($S876&lt;5, "N/A", $M876)</f>
        <v>N/A</v>
      </c>
      <c r="Y876" s="15" t="str">
        <f>IF(SUM(T876:X876)&lt;&gt;Q876, "CHECK", "OK")</f>
        <v>OK</v>
      </c>
      <c r="Z876" s="15" t="str">
        <f>IF(F876=$B$1, "No", IF(S876=1, "Yes", "No"))</f>
        <v>No</v>
      </c>
      <c r="AA876" s="18" t="str">
        <f>IF(C876="DM", "N/A", IF(Z876="No","N/A",VLOOKUP(B876,'Extension List'!$A$3:$R$1972,18,FALSE)))</f>
        <v>N/A</v>
      </c>
      <c r="AB876" s="15" t="str">
        <f>IF(C876="DM", "N/A", IF(Z876="No","N/A",VLOOKUP(B876,'Extension List'!$A$3:$T$1972,20,FALSE)))</f>
        <v>N/A</v>
      </c>
      <c r="AC876" s="15" t="str">
        <f>IF(AA876="N/A", "N/A", 0)</f>
        <v>N/A</v>
      </c>
      <c r="AD876" s="16" t="str">
        <f>IF(AE876="N/A", "N/A", AA876-AE876)</f>
        <v>N/A</v>
      </c>
      <c r="AE876" s="16" t="str">
        <f>IF(AA876="N/A", "N/A", IF(AC876&gt;0, IF(AA876&lt;13, ROUNDUP(0.25*AA876,0), IF(AA876&lt;26, ROUNDUP(0.4*AA876,0), IF(AA876&lt;51, ROUNDUP(0.6*AA876,0), ROUNDUP(0.75*AA876,0)))), "N/A"))</f>
        <v>N/A</v>
      </c>
      <c r="AF876" s="16" t="str">
        <f>IF(AD876="N/A","N/A", (AE876*AC876)+Q876)</f>
        <v>N/A</v>
      </c>
      <c r="AG876" s="16" t="str">
        <f>IF($AF876="N/A", "N/A", "TBC")</f>
        <v>N/A</v>
      </c>
      <c r="AH876" s="16" t="str">
        <f>IF($AF876="N/A", "N/A", "TBC")</f>
        <v>N/A</v>
      </c>
      <c r="AI876" s="16" t="str">
        <f>IF($AF876="N/A","N/A",IF(AC876&gt;1,"TBC","N/A"))</f>
        <v>N/A</v>
      </c>
      <c r="AJ876" s="16" t="str">
        <f>IF($AF876="N/A","N/A",IF(AC876&gt;2,"TBC","N/A"))</f>
        <v>N/A</v>
      </c>
      <c r="AK876" s="16" t="str">
        <f>IF($AF876="N/A","N/A",IF(AC876&gt;3,"TBC","N/A"))</f>
        <v>N/A</v>
      </c>
      <c r="AL876" s="16" t="str">
        <f>IF(AC876="N/A","N/A",IF(AC876&gt;0,IF(SUM(AG876:AK876)&lt;&gt;AF876,"CHECK","OK"),"N/A"))</f>
        <v>N/A</v>
      </c>
      <c r="AM876" s="16" t="e">
        <f>IF(AD876="N/A", L876+T876, L876+AG876)</f>
        <v>#VALUE!</v>
      </c>
      <c r="AN876" s="16" t="str">
        <f>IF(AD876="N/A", IF(U876="N/A", "N/A", L876+U876), AD876+AH876)</f>
        <v>N/A</v>
      </c>
      <c r="AO876" s="16" t="str">
        <f>IF(AD876="N/A", IF(V876="N/A", "N/A", L876+V876), IF(AI876="N/A", "N/A", AD876+AI876))</f>
        <v>N/A</v>
      </c>
      <c r="AP876" s="16" t="str">
        <f>IF(AD876="N/A", IF(W876="N/A", "N/A", L876+W876), IF(AJ876="N/A", "N/A", AD876+AJ876))</f>
        <v>N/A</v>
      </c>
      <c r="AQ876" s="16" t="str">
        <f>IF(AD876="N/A", IF(X876="N/A", "N/A", L876+X876), IF(AK876="N/A", "N/A", AD876+AK876))</f>
        <v>N/A</v>
      </c>
      <c r="AR876" s="15" t="s">
        <v>42</v>
      </c>
      <c r="AS876" s="15" t="s">
        <v>42</v>
      </c>
      <c r="AT876" s="15" t="s">
        <v>42</v>
      </c>
      <c r="AU876" s="15" t="s">
        <v>42</v>
      </c>
      <c r="AV876" s="15" t="s">
        <v>42</v>
      </c>
      <c r="AW876" s="15" t="s">
        <v>42</v>
      </c>
      <c r="AX876" s="15" t="s">
        <v>42</v>
      </c>
      <c r="AY876" s="15" t="s">
        <v>42</v>
      </c>
      <c r="AZ876" s="15" t="s">
        <v>42</v>
      </c>
      <c r="BA876" s="15" t="s">
        <v>42</v>
      </c>
      <c r="BB876" s="15" t="s">
        <v>42</v>
      </c>
      <c r="BC876" s="15" t="s">
        <v>40</v>
      </c>
      <c r="BD876" s="15" t="s">
        <v>40</v>
      </c>
      <c r="BE876" s="15" t="s">
        <v>40</v>
      </c>
      <c r="BF876" s="15" t="s">
        <v>40</v>
      </c>
      <c r="BG876" s="15" t="s">
        <v>40</v>
      </c>
      <c r="BH876" s="15" t="s">
        <v>40</v>
      </c>
      <c r="BJ876" s="16">
        <f>IF(AR876="R", $CA876, IF(OR(AR876="P", AR876="T", AR876="N"), 0, IF($C876="DM", $T876, IF(OR(AR876="Y", AR876="IR"),$AM876,IF(AR876="C", IF($BI876="Y", IF($AF876="N/A", $Q876, $AF876), IF($AG876="N/A", $T876,$AG876)))))))</f>
        <v>0</v>
      </c>
      <c r="BK876" s="16">
        <f>IF(AS876="R", $CA876, IF(OR(AS876="P", AS876="T", AS876="N"), 0, IF($C876="DM", $T876, IF(OR(AS876="Y", AS876="IR"),$AM876,IF(AS876="C", IF($BI876="Y", IF($AF876="N/A", $Q876, $AF876), IF($AG876="N/A", $T876,$AG876)))))))</f>
        <v>0</v>
      </c>
      <c r="BL876" s="16">
        <f>IF(AT876="R", $CA876, IF(OR(AT876="P", AT876="T", AT876="N"), 0, IF($C876="DM", $T876, IF(OR(AT876="Y", AT876="IR"),$AM876,IF(AT876="C", IF($BI876="Y", IF($AF876="N/A", $Q876, $AF876), IF($AG876="N/A", $T876,$AG876)))))))</f>
        <v>0</v>
      </c>
      <c r="BM876" s="16">
        <f>IF(AU876="R", $CA876, IF(OR(AU876="P", AU876="T", AU876="N"), 0, IF($C876="DM", $T876, IF(OR(AU876="Y", AU876="IR"),$AM876,IF(AU876="C", IF($BI876="Y", IF($AF876="N/A", $Q876, $AF876), IF($AG876="N/A", $T876,$AG876)))))))</f>
        <v>0</v>
      </c>
      <c r="BN876" s="16">
        <f>IF(AV876="R", $CA876, IF(OR(AV876="P", AV876="T", AV876="N"), 0, IF($C876="DM", $T876, IF(OR(AV876="Y", AV876="IR"),$AM876,IF(AV876="C", IF($BI876="Y", IF($AF876="N/A", $Q876, $AF876), IF($AG876="N/A", $T876,$AG876)))))))</f>
        <v>0</v>
      </c>
      <c r="BO876" s="16">
        <f>IF(AW876="R", $CA876, IF(OR(AW876="P", AW876="T", AW876="N"), 0, IF($C876="DM", $T876, IF(OR(AW876="Y", AW876="IR"),$AM876,IF(AW876="C", IF($BI876="Y", IF($AF876="N/A", $Q876, $AF876), IF($AG876="N/A", $T876,$AG876)))))))</f>
        <v>0</v>
      </c>
      <c r="BP876" s="16">
        <f>IF(AX876="R", $CA876, IF(OR(AX876="P", AX876="T", AX876="N"), 0, IF($C876="DM", $T876, IF(OR(AX876="Y", AX876="IR"),$AM876,IF(AX876="C", IF($BI876="Y", IF($AF876="N/A", $Q876, $AF876), IF($AG876="N/A", $T876,$AG876)))))))</f>
        <v>0</v>
      </c>
      <c r="BQ876" s="16">
        <f>IF(AY876="R", $CA876, IF(OR(AY876="P", AY876="T", AY876="N"), 0, IF($C876="DM", $T876, IF(OR(AY876="Y", AY876="IR"),$AM876,IF(AY876="C", IF($BI876="Y", IF($AF876="N/A", $Q876, $AF876), IF($AG876="N/A", $T876,$AG876)))))))</f>
        <v>0</v>
      </c>
      <c r="BR876" s="16">
        <f>IF(AZ876="R", $CA876, IF(OR(AZ876="P", AZ876="T", AZ876="N"), 0, IF($C876="DM", $T876, IF(OR(AZ876="Y", AZ876="IR"),$AM876,IF(AZ876="C", IF($BI876="Y", IF($AF876="N/A", $Q876, $AF876), IF($AG876="N/A", $T876,$AG876)))))))</f>
        <v>0</v>
      </c>
      <c r="BS876" s="16">
        <f>IF(BA876="R", $CA876, IF(OR(BA876="P", BA876="T", BA876="N"), 0, IF($C876="DM", $T876, IF(OR(BA876="Y", BA876="IR"),$AM876,IF(BA876="C", IF($BI876="Y", IF($AF876="N/A", $Q876, $AF876), IF($AG876="N/A", $T876,$AG876)))))))</f>
        <v>0</v>
      </c>
      <c r="BT876" s="16">
        <f>IF(BB876="R", $CA876, IF(OR(BB876="P", BB876="T", BB876="N"), 0, IF($C876="DM", $T876, IF(OR(BB876="Y", BB876="IR"),$AM876,IF(BB876="C", IF($BI876="Y", IF($BA876="C", IF($AF876="N/A", $Q876, $AF876), IF($AF876="N/A", $T876, $AM876)), IF($AG876="N/A", $T876,$AG876)))))))</f>
        <v>0</v>
      </c>
      <c r="BU876" s="16" t="e">
        <f>IF(BC876="R", $CA876, IF(OR(BC876="P", BC876="T", BC876="N"), 0, IF($C876="DM", $T876, IF(OR(BC876="Y", BC876="IR"),$AM876,IF(BC876="C", IF($BI876="Y", IF($BA876="C", IF($AF876="N/A", $Q876, $AF876), IF($AF876="N/A", $T876, $AM876)), IF($AG876="N/A", $T876,$AG876)))))))</f>
        <v>#VALUE!</v>
      </c>
      <c r="BV876" s="16" t="e">
        <f>IF(BD876="R", $CA876, IF(OR(BD876="P", BD876="T", BD876="N"), 0, IF($C876="DM", $T876, IF(OR(BD876="Y", BD876="IR"),$AM876,IF(BD876="C", IF($BI876="Y", IF($BA876="C", IF($AF876="N/A", $Q876, $AF876), IF($AF876="N/A", $T876, $AM876)), IF($AG876="N/A", $T876,$AG876)))))))</f>
        <v>#VALUE!</v>
      </c>
      <c r="BW876" s="16" t="e">
        <f>IF(BE876="R", $CA876, IF(OR(BE876="P", BE876="T", BE876="N"), 0, IF($C876="DM", $T876, IF(OR(BE876="Y", BE876="IR"),$AM876,IF(BE876="C", IF($BI876="Y", IF($BA876="C", IF($AF876="N/A", $Q876, $AF876), IF($AF876="N/A", $T876, $AM876)), IF($AG876="N/A", $T876,$AG876)))))))</f>
        <v>#VALUE!</v>
      </c>
      <c r="BX876" s="16" t="e">
        <f>IF(BF876="R", $CA876, IF(OR(BF876="P", BF876="T", BF876="N"), 0, IF($C876="DM", $T876, IF(OR(BF876="Y", BF876="IR"),$AM876,IF(BF876="C", IF($BI876="Y", IF($BA876="C", IF($AF876="N/A", $Q876, $AF876), IF($AF876="N/A", $T876, $AM876)), IF($AG876="N/A", $T876,$AG876)))))))</f>
        <v>#VALUE!</v>
      </c>
      <c r="BY876" s="16" t="e">
        <f>IF(BG876="R", $CA876, IF(OR(BG876="P", BG876="T", BG876="N"), 0, IF($C876="DM", $T876, IF(OR(BG876="Y", BG876="IR"),$AM876,IF(BG876="C", IF($BI876="Y", IF($BA876="C", IF($AF876="N/A", $Q876, $AF876), IF($AF876="N/A", $T876, $AM876)), IF($AG876="N/A", $T876,$AG876)))))))</f>
        <v>#VALUE!</v>
      </c>
      <c r="BZ876" s="16" t="e">
        <f>IF(BH876="R", $CA876, IF(OR(BH876="P", BH876="T", BH876="N"), 0, IF($C876="DM", $T876, IF(OR(BH876="Y", BH876="IR"),$AM876,IF(BH876="C", IF($BI876="Y", IF($BA876="C", IF($AF876="N/A", $Q876, $AF876), IF($AF876="N/A", $T876, $AM876)), IF($AG876="N/A", $T876,$AG876)))))))</f>
        <v>#VALUE!</v>
      </c>
      <c r="CA876" s="15" t="s">
        <v>75</v>
      </c>
      <c r="CB876" s="16" t="e">
        <f>BZ876</f>
        <v>#VALUE!</v>
      </c>
      <c r="CC876" s="15" t="str">
        <f>IF(OR($BH876="T", $BH876="R"), 0, IF($BH876="C", IF($BI876="Y", IF($BA876="C", 0, IF(AF876="N/A", Q876-T876, AF876-AG876)), IF($AF876="N/A", U876, AH876)), AN876))</f>
        <v>N/A</v>
      </c>
      <c r="CD876" s="15" t="str">
        <f>IF(OR($BH876="T", $BH876="R"), 0, IF($BH876="C", IF($BI876="Y", 0, IF($AF876="N/A", V876, AI876)), AO876))</f>
        <v>N/A</v>
      </c>
      <c r="CE876" s="15" t="str">
        <f>IF(OR($BH876="T", $BH876="R"), 0, IF($BH876="C", IF($BI876="Y", 0, IF($AF876="N/A", W876, AJ876)), AP876))</f>
        <v>N/A</v>
      </c>
      <c r="CF876" s="15" t="str">
        <f>IF(OR($BH876="T", $BH876="R"), 0, IF($BH876="C", IF($BI876="Y", 0, IF($AF876="N/A", X876, AK876)), AQ876))</f>
        <v>N/A</v>
      </c>
    </row>
    <row r="877" spans="1:85" x14ac:dyDescent="0.25">
      <c r="A877" s="14">
        <v>5854</v>
      </c>
      <c r="B877" s="15"/>
      <c r="C877" s="15"/>
      <c r="D877" s="15"/>
      <c r="E877" s="15" t="e">
        <f>VLOOKUP(B877, 'Rookie Year'!$A$2:$B$55679,2,FALSE)</f>
        <v>#N/A</v>
      </c>
      <c r="F877" s="15">
        <v>2024</v>
      </c>
      <c r="G877" s="15" t="s">
        <v>42</v>
      </c>
      <c r="H877" s="15"/>
      <c r="I877" s="16"/>
      <c r="J877" s="15"/>
      <c r="K877" s="17">
        <f>IF(AND(G877&lt;&gt;"N",R877="N/A"), IF(I877&lt;4, 0, 0.25),IF(I877=1, IF(J877=1,0.25, 0.25), IF(I877&lt;13, 0.25, IF(I877&lt;26, 0.4, IF(I877&lt;51, 0.6, 0.75)))))</f>
        <v>0.25</v>
      </c>
      <c r="L877" s="16">
        <f>I877-M877</f>
        <v>0</v>
      </c>
      <c r="M877" s="16">
        <f>ROUNDUP(I877*K877,0)</f>
        <v>0</v>
      </c>
      <c r="N877" s="16">
        <f>M877*J877</f>
        <v>0</v>
      </c>
      <c r="O877" s="16">
        <v>0</v>
      </c>
      <c r="P877" s="16">
        <v>0</v>
      </c>
      <c r="Q877" s="16">
        <f>N877-O877-P877</f>
        <v>0</v>
      </c>
      <c r="R877" s="15" t="s">
        <v>75</v>
      </c>
      <c r="S877" s="15">
        <f>IF(R877="N/A", J877-($B$1-F877), J877-($B$1-R877))</f>
        <v>0</v>
      </c>
      <c r="T877" s="16" t="str">
        <f>IF($S877&lt;1, "N/A", $M877)</f>
        <v>N/A</v>
      </c>
      <c r="U877" s="16" t="str">
        <f>IF($S877&lt;2, "N/A", $M877)</f>
        <v>N/A</v>
      </c>
      <c r="V877" s="16" t="str">
        <f>IF($S877&lt;3, "N/A", $M877)</f>
        <v>N/A</v>
      </c>
      <c r="W877" s="16" t="str">
        <f>IF($S877&lt;4, "N/A", $M877)</f>
        <v>N/A</v>
      </c>
      <c r="X877" s="16" t="str">
        <f>IF($S877&lt;5, "N/A", $M877)</f>
        <v>N/A</v>
      </c>
      <c r="Y877" s="15" t="str">
        <f>IF(SUM(T877:X877)&lt;&gt;Q877, "CHECK", "OK")</f>
        <v>OK</v>
      </c>
      <c r="Z877" s="15" t="str">
        <f>IF(F877=$B$1, "No", IF(S877=1, "Yes", "No"))</f>
        <v>No</v>
      </c>
      <c r="AA877" s="18" t="str">
        <f>IF(C877="DM", "N/A", IF(Z877="No","N/A",VLOOKUP(B877,'Extension List'!$A$3:$R$1972,18,FALSE)))</f>
        <v>N/A</v>
      </c>
      <c r="AB877" s="15" t="str">
        <f>IF(C877="DM", "N/A", IF(Z877="No","N/A",VLOOKUP(B877,'Extension List'!$A$3:$T$1972,20,FALSE)))</f>
        <v>N/A</v>
      </c>
      <c r="AC877" s="15" t="str">
        <f>IF(AA877="N/A", "N/A", 0)</f>
        <v>N/A</v>
      </c>
      <c r="AD877" s="16" t="str">
        <f>IF(AE877="N/A", "N/A", AA877-AE877)</f>
        <v>N/A</v>
      </c>
      <c r="AE877" s="16" t="str">
        <f>IF(AA877="N/A", "N/A", IF(AC877&gt;0, IF(AA877&lt;13, ROUNDUP(0.25*AA877,0), IF(AA877&lt;26, ROUNDUP(0.4*AA877,0), IF(AA877&lt;51, ROUNDUP(0.6*AA877,0), ROUNDUP(0.75*AA877,0)))), "N/A"))</f>
        <v>N/A</v>
      </c>
      <c r="AF877" s="16" t="str">
        <f>IF(AD877="N/A","N/A", (AE877*AC877)+Q877)</f>
        <v>N/A</v>
      </c>
      <c r="AG877" s="16" t="str">
        <f>IF($AF877="N/A", "N/A", "TBC")</f>
        <v>N/A</v>
      </c>
      <c r="AH877" s="16" t="str">
        <f>IF($AF877="N/A", "N/A", "TBC")</f>
        <v>N/A</v>
      </c>
      <c r="AI877" s="16" t="str">
        <f>IF($AF877="N/A","N/A",IF(AC877&gt;1,"TBC","N/A"))</f>
        <v>N/A</v>
      </c>
      <c r="AJ877" s="16" t="str">
        <f>IF($AF877="N/A","N/A",IF(AC877&gt;2,"TBC","N/A"))</f>
        <v>N/A</v>
      </c>
      <c r="AK877" s="16" t="str">
        <f>IF($AF877="N/A","N/A",IF(AC877&gt;3,"TBC","N/A"))</f>
        <v>N/A</v>
      </c>
      <c r="AL877" s="16" t="str">
        <f>IF(AC877="N/A","N/A",IF(AC877&gt;0,IF(SUM(AG877:AK877)&lt;&gt;AF877,"CHECK","OK"),"N/A"))</f>
        <v>N/A</v>
      </c>
      <c r="AM877" s="16" t="e">
        <f>IF(AD877="N/A", L877+T877, L877+AG877)</f>
        <v>#VALUE!</v>
      </c>
      <c r="AN877" s="16" t="str">
        <f>IF(AD877="N/A", IF(U877="N/A", "N/A", L877+U877), AD877+AH877)</f>
        <v>N/A</v>
      </c>
      <c r="AO877" s="16" t="str">
        <f>IF(AD877="N/A", IF(V877="N/A", "N/A", L877+V877), IF(AI877="N/A", "N/A", AD877+AI877))</f>
        <v>N/A</v>
      </c>
      <c r="AP877" s="16" t="str">
        <f>IF(AD877="N/A", IF(W877="N/A", "N/A", L877+W877), IF(AJ877="N/A", "N/A", AD877+AJ877))</f>
        <v>N/A</v>
      </c>
      <c r="AQ877" s="16" t="str">
        <f>IF(AD877="N/A", IF(X877="N/A", "N/A", L877+X877), IF(AK877="N/A", "N/A", AD877+AK877))</f>
        <v>N/A</v>
      </c>
      <c r="AR877" s="15" t="s">
        <v>42</v>
      </c>
      <c r="AS877" s="15" t="s">
        <v>42</v>
      </c>
      <c r="AT877" s="15" t="s">
        <v>42</v>
      </c>
      <c r="AU877" s="15" t="s">
        <v>42</v>
      </c>
      <c r="AV877" s="15" t="s">
        <v>42</v>
      </c>
      <c r="AW877" s="15" t="s">
        <v>42</v>
      </c>
      <c r="AX877" s="15" t="s">
        <v>42</v>
      </c>
      <c r="AY877" s="15" t="s">
        <v>42</v>
      </c>
      <c r="AZ877" s="15" t="s">
        <v>42</v>
      </c>
      <c r="BA877" s="15" t="s">
        <v>42</v>
      </c>
      <c r="BB877" s="15" t="s">
        <v>42</v>
      </c>
      <c r="BC877" s="15" t="s">
        <v>40</v>
      </c>
      <c r="BD877" s="15" t="s">
        <v>40</v>
      </c>
      <c r="BE877" s="15" t="s">
        <v>40</v>
      </c>
      <c r="BF877" s="15" t="s">
        <v>40</v>
      </c>
      <c r="BG877" s="15" t="s">
        <v>40</v>
      </c>
      <c r="BH877" s="15" t="s">
        <v>40</v>
      </c>
      <c r="BJ877" s="16">
        <f>IF(AR877="R", $CA877, IF(OR(AR877="P", AR877="T", AR877="N"), 0, IF($C877="DM", $T877, IF(OR(AR877="Y", AR877="IR"),$AM877,IF(AR877="C", IF($BI877="Y", IF($AF877="N/A", $Q877, $AF877), IF($AG877="N/A", $T877,$AG877)))))))</f>
        <v>0</v>
      </c>
      <c r="BK877" s="16">
        <f>IF(AS877="R", $CA877, IF(OR(AS877="P", AS877="T", AS877="N"), 0, IF($C877="DM", $T877, IF(OR(AS877="Y", AS877="IR"),$AM877,IF(AS877="C", IF($BI877="Y", IF($AF877="N/A", $Q877, $AF877), IF($AG877="N/A", $T877,$AG877)))))))</f>
        <v>0</v>
      </c>
      <c r="BL877" s="16">
        <f>IF(AT877="R", $CA877, IF(OR(AT877="P", AT877="T", AT877="N"), 0, IF($C877="DM", $T877, IF(OR(AT877="Y", AT877="IR"),$AM877,IF(AT877="C", IF($BI877="Y", IF($AF877="N/A", $Q877, $AF877), IF($AG877="N/A", $T877,$AG877)))))))</f>
        <v>0</v>
      </c>
      <c r="BM877" s="16">
        <f>IF(AU877="R", $CA877, IF(OR(AU877="P", AU877="T", AU877="N"), 0, IF($C877="DM", $T877, IF(OR(AU877="Y", AU877="IR"),$AM877,IF(AU877="C", IF($BI877="Y", IF($AF877="N/A", $Q877, $AF877), IF($AG877="N/A", $T877,$AG877)))))))</f>
        <v>0</v>
      </c>
      <c r="BN877" s="16">
        <f>IF(AV877="R", $CA877, IF(OR(AV877="P", AV877="T", AV877="N"), 0, IF($C877="DM", $T877, IF(OR(AV877="Y", AV877="IR"),$AM877,IF(AV877="C", IF($BI877="Y", IF($AF877="N/A", $Q877, $AF877), IF($AG877="N/A", $T877,$AG877)))))))</f>
        <v>0</v>
      </c>
      <c r="BO877" s="16">
        <f>IF(AW877="R", $CA877, IF(OR(AW877="P", AW877="T", AW877="N"), 0, IF($C877="DM", $T877, IF(OR(AW877="Y", AW877="IR"),$AM877,IF(AW877="C", IF($BI877="Y", IF($AF877="N/A", $Q877, $AF877), IF($AG877="N/A", $T877,$AG877)))))))</f>
        <v>0</v>
      </c>
      <c r="BP877" s="16">
        <f>IF(AX877="R", $CA877, IF(OR(AX877="P", AX877="T", AX877="N"), 0, IF($C877="DM", $T877, IF(OR(AX877="Y", AX877="IR"),$AM877,IF(AX877="C", IF($BI877="Y", IF($AF877="N/A", $Q877, $AF877), IF($AG877="N/A", $T877,$AG877)))))))</f>
        <v>0</v>
      </c>
      <c r="BQ877" s="16">
        <f>IF(AY877="R", $CA877, IF(OR(AY877="P", AY877="T", AY877="N"), 0, IF($C877="DM", $T877, IF(OR(AY877="Y", AY877="IR"),$AM877,IF(AY877="C", IF($BI877="Y", IF($AF877="N/A", $Q877, $AF877), IF($AG877="N/A", $T877,$AG877)))))))</f>
        <v>0</v>
      </c>
      <c r="BR877" s="16">
        <f>IF(AZ877="R", $CA877, IF(OR(AZ877="P", AZ877="T", AZ877="N"), 0, IF($C877="DM", $T877, IF(OR(AZ877="Y", AZ877="IR"),$AM877,IF(AZ877="C", IF($BI877="Y", IF($AF877="N/A", $Q877, $AF877), IF($AG877="N/A", $T877,$AG877)))))))</f>
        <v>0</v>
      </c>
      <c r="BS877" s="16">
        <f>IF(BA877="R", $CA877, IF(OR(BA877="P", BA877="T", BA877="N"), 0, IF($C877="DM", $T877, IF(OR(BA877="Y", BA877="IR"),$AM877,IF(BA877="C", IF($BI877="Y", IF($AF877="N/A", $Q877, $AF877), IF($AG877="N/A", $T877,$AG877)))))))</f>
        <v>0</v>
      </c>
      <c r="BT877" s="16">
        <f>IF(BB877="R", $CA877, IF(OR(BB877="P", BB877="T", BB877="N"), 0, IF($C877="DM", $T877, IF(OR(BB877="Y", BB877="IR"),$AM877,IF(BB877="C", IF($BI877="Y", IF($BA877="C", IF($AF877="N/A", $Q877, $AF877), IF($AF877="N/A", $T877, $AM877)), IF($AG877="N/A", $T877,$AG877)))))))</f>
        <v>0</v>
      </c>
      <c r="BU877" s="16" t="e">
        <f>IF(BC877="R", $CA877, IF(OR(BC877="P", BC877="T", BC877="N"), 0, IF($C877="DM", $T877, IF(OR(BC877="Y", BC877="IR"),$AM877,IF(BC877="C", IF($BI877="Y", IF($BA877="C", IF($AF877="N/A", $Q877, $AF877), IF($AF877="N/A", $T877, $AM877)), IF($AG877="N/A", $T877,$AG877)))))))</f>
        <v>#VALUE!</v>
      </c>
      <c r="BV877" s="16" t="e">
        <f>IF(BD877="R", $CA877, IF(OR(BD877="P", BD877="T", BD877="N"), 0, IF($C877="DM", $T877, IF(OR(BD877="Y", BD877="IR"),$AM877,IF(BD877="C", IF($BI877="Y", IF($BA877="C", IF($AF877="N/A", $Q877, $AF877), IF($AF877="N/A", $T877, $AM877)), IF($AG877="N/A", $T877,$AG877)))))))</f>
        <v>#VALUE!</v>
      </c>
      <c r="BW877" s="16" t="e">
        <f>IF(BE877="R", $CA877, IF(OR(BE877="P", BE877="T", BE877="N"), 0, IF($C877="DM", $T877, IF(OR(BE877="Y", BE877="IR"),$AM877,IF(BE877="C", IF($BI877="Y", IF($BA877="C", IF($AF877="N/A", $Q877, $AF877), IF($AF877="N/A", $T877, $AM877)), IF($AG877="N/A", $T877,$AG877)))))))</f>
        <v>#VALUE!</v>
      </c>
      <c r="BX877" s="16" t="e">
        <f>IF(BF877="R", $CA877, IF(OR(BF877="P", BF877="T", BF877="N"), 0, IF($C877="DM", $T877, IF(OR(BF877="Y", BF877="IR"),$AM877,IF(BF877="C", IF($BI877="Y", IF($BA877="C", IF($AF877="N/A", $Q877, $AF877), IF($AF877="N/A", $T877, $AM877)), IF($AG877="N/A", $T877,$AG877)))))))</f>
        <v>#VALUE!</v>
      </c>
      <c r="BY877" s="16" t="e">
        <f>IF(BG877="R", $CA877, IF(OR(BG877="P", BG877="T", BG877="N"), 0, IF($C877="DM", $T877, IF(OR(BG877="Y", BG877="IR"),$AM877,IF(BG877="C", IF($BI877="Y", IF($BA877="C", IF($AF877="N/A", $Q877, $AF877), IF($AF877="N/A", $T877, $AM877)), IF($AG877="N/A", $T877,$AG877)))))))</f>
        <v>#VALUE!</v>
      </c>
      <c r="BZ877" s="16" t="e">
        <f>IF(BH877="R", $CA877, IF(OR(BH877="P", BH877="T", BH877="N"), 0, IF($C877="DM", $T877, IF(OR(BH877="Y", BH877="IR"),$AM877,IF(BH877="C", IF($BI877="Y", IF($BA877="C", IF($AF877="N/A", $Q877, $AF877), IF($AF877="N/A", $T877, $AM877)), IF($AG877="N/A", $T877,$AG877)))))))</f>
        <v>#VALUE!</v>
      </c>
      <c r="CA877" s="15" t="s">
        <v>75</v>
      </c>
      <c r="CB877" s="16" t="e">
        <f>BZ877</f>
        <v>#VALUE!</v>
      </c>
      <c r="CC877" s="15" t="str">
        <f>IF(OR($BH877="T", $BH877="R"), 0, IF($BH877="C", IF($BI877="Y", IF($BA877="C", 0, IF(AF877="N/A", Q877-T877, AF877-AG877)), IF($AF877="N/A", U877, AH877)), AN877))</f>
        <v>N/A</v>
      </c>
      <c r="CD877" s="15" t="str">
        <f>IF(OR($BH877="T", $BH877="R"), 0, IF($BH877="C", IF($BI877="Y", 0, IF($AF877="N/A", V877, AI877)), AO877))</f>
        <v>N/A</v>
      </c>
      <c r="CE877" s="15" t="str">
        <f>IF(OR($BH877="T", $BH877="R"), 0, IF($BH877="C", IF($BI877="Y", 0, IF($AF877="N/A", W877, AJ877)), AP877))</f>
        <v>N/A</v>
      </c>
      <c r="CF877" s="15" t="str">
        <f>IF(OR($BH877="T", $BH877="R"), 0, IF($BH877="C", IF($BI877="Y", 0, IF($AF877="N/A", X877, AK877)), AQ877))</f>
        <v>N/A</v>
      </c>
    </row>
    <row r="878" spans="1:85" x14ac:dyDescent="0.25">
      <c r="A878" s="14">
        <v>5855</v>
      </c>
      <c r="B878" s="15"/>
      <c r="C878" s="15"/>
      <c r="D878" s="15"/>
      <c r="E878" s="15" t="e">
        <f>VLOOKUP(B878, 'Rookie Year'!$A$2:$B$55679,2,FALSE)</f>
        <v>#N/A</v>
      </c>
      <c r="F878" s="15">
        <v>2024</v>
      </c>
      <c r="G878" s="15" t="s">
        <v>42</v>
      </c>
      <c r="H878" s="15"/>
      <c r="I878" s="16"/>
      <c r="J878" s="15"/>
      <c r="K878" s="17">
        <f>IF(AND(G878&lt;&gt;"N",R878="N/A"), IF(I878&lt;4, 0, 0.25),IF(I878=1, IF(J878=1,0.25, 0.25), IF(I878&lt;13, 0.25, IF(I878&lt;26, 0.4, IF(I878&lt;51, 0.6, 0.75)))))</f>
        <v>0.25</v>
      </c>
      <c r="L878" s="16">
        <f>I878-M878</f>
        <v>0</v>
      </c>
      <c r="M878" s="16">
        <f>ROUNDUP(I878*K878,0)</f>
        <v>0</v>
      </c>
      <c r="N878" s="16">
        <f>M878*J878</f>
        <v>0</v>
      </c>
      <c r="O878" s="16">
        <v>0</v>
      </c>
      <c r="P878" s="16">
        <v>0</v>
      </c>
      <c r="Q878" s="16">
        <f>N878-O878-P878</f>
        <v>0</v>
      </c>
      <c r="R878" s="15" t="s">
        <v>75</v>
      </c>
      <c r="S878" s="15">
        <f>IF(R878="N/A", J878-($B$1-F878), J878-($B$1-R878))</f>
        <v>0</v>
      </c>
      <c r="T878" s="16" t="str">
        <f>IF($S878&lt;1, "N/A", $M878)</f>
        <v>N/A</v>
      </c>
      <c r="U878" s="16" t="str">
        <f>IF($S878&lt;2, "N/A", $M878)</f>
        <v>N/A</v>
      </c>
      <c r="V878" s="16" t="str">
        <f>IF($S878&lt;3, "N/A", $M878)</f>
        <v>N/A</v>
      </c>
      <c r="W878" s="16" t="str">
        <f>IF($S878&lt;4, "N/A", $M878)</f>
        <v>N/A</v>
      </c>
      <c r="X878" s="16" t="str">
        <f>IF($S878&lt;5, "N/A", $M878)</f>
        <v>N/A</v>
      </c>
      <c r="Y878" s="15" t="str">
        <f>IF(SUM(T878:X878)&lt;&gt;Q878, "CHECK", "OK")</f>
        <v>OK</v>
      </c>
      <c r="Z878" s="15" t="str">
        <f>IF(F878=$B$1, "No", IF(S878=1, "Yes", "No"))</f>
        <v>No</v>
      </c>
      <c r="AA878" s="18" t="str">
        <f>IF(C878="DM", "N/A", IF(Z878="No","N/A",VLOOKUP(B878,'Extension List'!$A$3:$R$1972,18,FALSE)))</f>
        <v>N/A</v>
      </c>
      <c r="AB878" s="15" t="str">
        <f>IF(C878="DM", "N/A", IF(Z878="No","N/A",VLOOKUP(B878,'Extension List'!$A$3:$T$1972,20,FALSE)))</f>
        <v>N/A</v>
      </c>
      <c r="AC878" s="15" t="str">
        <f>IF(AA878="N/A", "N/A", 0)</f>
        <v>N/A</v>
      </c>
      <c r="AD878" s="16" t="str">
        <f>IF(AE878="N/A", "N/A", AA878-AE878)</f>
        <v>N/A</v>
      </c>
      <c r="AE878" s="16" t="str">
        <f>IF(AA878="N/A", "N/A", IF(AC878&gt;0, IF(AA878&lt;13, ROUNDUP(0.25*AA878,0), IF(AA878&lt;26, ROUNDUP(0.4*AA878,0), IF(AA878&lt;51, ROUNDUP(0.6*AA878,0), ROUNDUP(0.75*AA878,0)))), "N/A"))</f>
        <v>N/A</v>
      </c>
      <c r="AF878" s="16" t="str">
        <f>IF(AD878="N/A","N/A", (AE878*AC878)+Q878)</f>
        <v>N/A</v>
      </c>
      <c r="AG878" s="16" t="str">
        <f>IF($AF878="N/A", "N/A", "TBC")</f>
        <v>N/A</v>
      </c>
      <c r="AH878" s="16" t="str">
        <f>IF($AF878="N/A", "N/A", "TBC")</f>
        <v>N/A</v>
      </c>
      <c r="AI878" s="16" t="str">
        <f>IF($AF878="N/A","N/A",IF(AC878&gt;1,"TBC","N/A"))</f>
        <v>N/A</v>
      </c>
      <c r="AJ878" s="16" t="str">
        <f>IF($AF878="N/A","N/A",IF(AC878&gt;2,"TBC","N/A"))</f>
        <v>N/A</v>
      </c>
      <c r="AK878" s="16" t="str">
        <f>IF($AF878="N/A","N/A",IF(AC878&gt;3,"TBC","N/A"))</f>
        <v>N/A</v>
      </c>
      <c r="AL878" s="16" t="str">
        <f>IF(AC878="N/A","N/A",IF(AC878&gt;0,IF(SUM(AG878:AK878)&lt;&gt;AF878,"CHECK","OK"),"N/A"))</f>
        <v>N/A</v>
      </c>
      <c r="AM878" s="16" t="e">
        <f>IF(AD878="N/A", L878+T878, L878+AG878)</f>
        <v>#VALUE!</v>
      </c>
      <c r="AN878" s="16" t="str">
        <f>IF(AD878="N/A", IF(U878="N/A", "N/A", L878+U878), AD878+AH878)</f>
        <v>N/A</v>
      </c>
      <c r="AO878" s="16" t="str">
        <f>IF(AD878="N/A", IF(V878="N/A", "N/A", L878+V878), IF(AI878="N/A", "N/A", AD878+AI878))</f>
        <v>N/A</v>
      </c>
      <c r="AP878" s="16" t="str">
        <f>IF(AD878="N/A", IF(W878="N/A", "N/A", L878+W878), IF(AJ878="N/A", "N/A", AD878+AJ878))</f>
        <v>N/A</v>
      </c>
      <c r="AQ878" s="16" t="str">
        <f>IF(AD878="N/A", IF(X878="N/A", "N/A", L878+X878), IF(AK878="N/A", "N/A", AD878+AK878))</f>
        <v>N/A</v>
      </c>
      <c r="AR878" s="15" t="s">
        <v>42</v>
      </c>
      <c r="AS878" s="15" t="s">
        <v>42</v>
      </c>
      <c r="AT878" s="15" t="s">
        <v>42</v>
      </c>
      <c r="AU878" s="15" t="s">
        <v>42</v>
      </c>
      <c r="AV878" s="15" t="s">
        <v>42</v>
      </c>
      <c r="AW878" s="15" t="s">
        <v>42</v>
      </c>
      <c r="AX878" s="15" t="s">
        <v>42</v>
      </c>
      <c r="AY878" s="15" t="s">
        <v>42</v>
      </c>
      <c r="AZ878" s="15" t="s">
        <v>42</v>
      </c>
      <c r="BA878" s="15" t="s">
        <v>42</v>
      </c>
      <c r="BB878" s="15" t="s">
        <v>42</v>
      </c>
      <c r="BC878" s="15" t="s">
        <v>40</v>
      </c>
      <c r="BD878" s="15" t="s">
        <v>40</v>
      </c>
      <c r="BE878" s="15" t="s">
        <v>40</v>
      </c>
      <c r="BF878" s="15" t="s">
        <v>40</v>
      </c>
      <c r="BG878" s="15" t="s">
        <v>40</v>
      </c>
      <c r="BH878" s="15" t="s">
        <v>40</v>
      </c>
      <c r="BJ878" s="16">
        <f>IF(AR878="R", $CA878, IF(OR(AR878="P", AR878="T", AR878="N"), 0, IF($C878="DM", $T878, IF(OR(AR878="Y", AR878="IR"),$AM878,IF(AR878="C", IF($BI878="Y", IF($AF878="N/A", $Q878, $AF878), IF($AG878="N/A", $T878,$AG878)))))))</f>
        <v>0</v>
      </c>
      <c r="BK878" s="16">
        <f>IF(AS878="R", $CA878, IF(OR(AS878="P", AS878="T", AS878="N"), 0, IF($C878="DM", $T878, IF(OR(AS878="Y", AS878="IR"),$AM878,IF(AS878="C", IF($BI878="Y", IF($AF878="N/A", $Q878, $AF878), IF($AG878="N/A", $T878,$AG878)))))))</f>
        <v>0</v>
      </c>
      <c r="BL878" s="16">
        <f>IF(AT878="R", $CA878, IF(OR(AT878="P", AT878="T", AT878="N"), 0, IF($C878="DM", $T878, IF(OR(AT878="Y", AT878="IR"),$AM878,IF(AT878="C", IF($BI878="Y", IF($AF878="N/A", $Q878, $AF878), IF($AG878="N/A", $T878,$AG878)))))))</f>
        <v>0</v>
      </c>
      <c r="BM878" s="16">
        <f>IF(AU878="R", $CA878, IF(OR(AU878="P", AU878="T", AU878="N"), 0, IF($C878="DM", $T878, IF(OR(AU878="Y", AU878="IR"),$AM878,IF(AU878="C", IF($BI878="Y", IF($AF878="N/A", $Q878, $AF878), IF($AG878="N/A", $T878,$AG878)))))))</f>
        <v>0</v>
      </c>
      <c r="BN878" s="16">
        <f>IF(AV878="R", $CA878, IF(OR(AV878="P", AV878="T", AV878="N"), 0, IF($C878="DM", $T878, IF(OR(AV878="Y", AV878="IR"),$AM878,IF(AV878="C", IF($BI878="Y", IF($AF878="N/A", $Q878, $AF878), IF($AG878="N/A", $T878,$AG878)))))))</f>
        <v>0</v>
      </c>
      <c r="BO878" s="16">
        <f>IF(AW878="R", $CA878, IF(OR(AW878="P", AW878="T", AW878="N"), 0, IF($C878="DM", $T878, IF(OR(AW878="Y", AW878="IR"),$AM878,IF(AW878="C", IF($BI878="Y", IF($AF878="N/A", $Q878, $AF878), IF($AG878="N/A", $T878,$AG878)))))))</f>
        <v>0</v>
      </c>
      <c r="BP878" s="16">
        <f>IF(AX878="R", $CA878, IF(OR(AX878="P", AX878="T", AX878="N"), 0, IF($C878="DM", $T878, IF(OR(AX878="Y", AX878="IR"),$AM878,IF(AX878="C", IF($BI878="Y", IF($AF878="N/A", $Q878, $AF878), IF($AG878="N/A", $T878,$AG878)))))))</f>
        <v>0</v>
      </c>
      <c r="BQ878" s="16">
        <f>IF(AY878="R", $CA878, IF(OR(AY878="P", AY878="T", AY878="N"), 0, IF($C878="DM", $T878, IF(OR(AY878="Y", AY878="IR"),$AM878,IF(AY878="C", IF($BI878="Y", IF($AF878="N/A", $Q878, $AF878), IF($AG878="N/A", $T878,$AG878)))))))</f>
        <v>0</v>
      </c>
      <c r="BR878" s="16">
        <f>IF(AZ878="R", $CA878, IF(OR(AZ878="P", AZ878="T", AZ878="N"), 0, IF($C878="DM", $T878, IF(OR(AZ878="Y", AZ878="IR"),$AM878,IF(AZ878="C", IF($BI878="Y", IF($AF878="N/A", $Q878, $AF878), IF($AG878="N/A", $T878,$AG878)))))))</f>
        <v>0</v>
      </c>
      <c r="BS878" s="16">
        <f>IF(BA878="R", $CA878, IF(OR(BA878="P", BA878="T", BA878="N"), 0, IF($C878="DM", $T878, IF(OR(BA878="Y", BA878="IR"),$AM878,IF(BA878="C", IF($BI878="Y", IF($AF878="N/A", $Q878, $AF878), IF($AG878="N/A", $T878,$AG878)))))))</f>
        <v>0</v>
      </c>
      <c r="BT878" s="16">
        <f>IF(BB878="R", $CA878, IF(OR(BB878="P", BB878="T", BB878="N"), 0, IF($C878="DM", $T878, IF(OR(BB878="Y", BB878="IR"),$AM878,IF(BB878="C", IF($BI878="Y", IF($BA878="C", IF($AF878="N/A", $Q878, $AF878), IF($AF878="N/A", $T878, $AM878)), IF($AG878="N/A", $T878,$AG878)))))))</f>
        <v>0</v>
      </c>
      <c r="BU878" s="16" t="e">
        <f>IF(BC878="R", $CA878, IF(OR(BC878="P", BC878="T", BC878="N"), 0, IF($C878="DM", $T878, IF(OR(BC878="Y", BC878="IR"),$AM878,IF(BC878="C", IF($BI878="Y", IF($BA878="C", IF($AF878="N/A", $Q878, $AF878), IF($AF878="N/A", $T878, $AM878)), IF($AG878="N/A", $T878,$AG878)))))))</f>
        <v>#VALUE!</v>
      </c>
      <c r="BV878" s="16" t="e">
        <f>IF(BD878="R", $CA878, IF(OR(BD878="P", BD878="T", BD878="N"), 0, IF($C878="DM", $T878, IF(OR(BD878="Y", BD878="IR"),$AM878,IF(BD878="C", IF($BI878="Y", IF($BA878="C", IF($AF878="N/A", $Q878, $AF878), IF($AF878="N/A", $T878, $AM878)), IF($AG878="N/A", $T878,$AG878)))))))</f>
        <v>#VALUE!</v>
      </c>
      <c r="BW878" s="16" t="e">
        <f>IF(BE878="R", $CA878, IF(OR(BE878="P", BE878="T", BE878="N"), 0, IF($C878="DM", $T878, IF(OR(BE878="Y", BE878="IR"),$AM878,IF(BE878="C", IF($BI878="Y", IF($BA878="C", IF($AF878="N/A", $Q878, $AF878), IF($AF878="N/A", $T878, $AM878)), IF($AG878="N/A", $T878,$AG878)))))))</f>
        <v>#VALUE!</v>
      </c>
      <c r="BX878" s="16" t="e">
        <f>IF(BF878="R", $CA878, IF(OR(BF878="P", BF878="T", BF878="N"), 0, IF($C878="DM", $T878, IF(OR(BF878="Y", BF878="IR"),$AM878,IF(BF878="C", IF($BI878="Y", IF($BA878="C", IF($AF878="N/A", $Q878, $AF878), IF($AF878="N/A", $T878, $AM878)), IF($AG878="N/A", $T878,$AG878)))))))</f>
        <v>#VALUE!</v>
      </c>
      <c r="BY878" s="16" t="e">
        <f>IF(BG878="R", $CA878, IF(OR(BG878="P", BG878="T", BG878="N"), 0, IF($C878="DM", $T878, IF(OR(BG878="Y", BG878="IR"),$AM878,IF(BG878="C", IF($BI878="Y", IF($BA878="C", IF($AF878="N/A", $Q878, $AF878), IF($AF878="N/A", $T878, $AM878)), IF($AG878="N/A", $T878,$AG878)))))))</f>
        <v>#VALUE!</v>
      </c>
      <c r="BZ878" s="16" t="e">
        <f>IF(BH878="R", $CA878, IF(OR(BH878="P", BH878="T", BH878="N"), 0, IF($C878="DM", $T878, IF(OR(BH878="Y", BH878="IR"),$AM878,IF(BH878="C", IF($BI878="Y", IF($BA878="C", IF($AF878="N/A", $Q878, $AF878), IF($AF878="N/A", $T878, $AM878)), IF($AG878="N/A", $T878,$AG878)))))))</f>
        <v>#VALUE!</v>
      </c>
      <c r="CA878" s="15" t="s">
        <v>75</v>
      </c>
      <c r="CB878" s="16" t="e">
        <f>BZ878</f>
        <v>#VALUE!</v>
      </c>
      <c r="CC878" s="15" t="str">
        <f>IF(OR($BH878="T", $BH878="R"), 0, IF($BH878="C", IF($BI878="Y", IF($BA878="C", 0, IF(AF878="N/A", Q878-T878, AF878-AG878)), IF($AF878="N/A", U878, AH878)), AN878))</f>
        <v>N/A</v>
      </c>
      <c r="CD878" s="15" t="str">
        <f>IF(OR($BH878="T", $BH878="R"), 0, IF($BH878="C", IF($BI878="Y", 0, IF($AF878="N/A", V878, AI878)), AO878))</f>
        <v>N/A</v>
      </c>
      <c r="CE878" s="15" t="str">
        <f>IF(OR($BH878="T", $BH878="R"), 0, IF($BH878="C", IF($BI878="Y", 0, IF($AF878="N/A", W878, AJ878)), AP878))</f>
        <v>N/A</v>
      </c>
      <c r="CF878" s="15" t="str">
        <f>IF(OR($BH878="T", $BH878="R"), 0, IF($BH878="C", IF($BI878="Y", 0, IF($AF878="N/A", X878, AK878)), AQ878))</f>
        <v>N/A</v>
      </c>
    </row>
    <row r="879" spans="1:85" x14ac:dyDescent="0.25">
      <c r="A879" s="14">
        <v>5856</v>
      </c>
      <c r="B879" s="15"/>
      <c r="C879" s="15"/>
      <c r="D879" s="15"/>
      <c r="E879" s="15" t="e">
        <f>VLOOKUP(B879, 'Rookie Year'!$A$2:$B$55679,2,FALSE)</f>
        <v>#N/A</v>
      </c>
      <c r="F879" s="15">
        <v>2024</v>
      </c>
      <c r="G879" s="15" t="s">
        <v>42</v>
      </c>
      <c r="H879" s="15"/>
      <c r="I879" s="16"/>
      <c r="J879" s="15"/>
      <c r="K879" s="17">
        <f>IF(AND(G879&lt;&gt;"N",R879="N/A"), IF(I879&lt;4, 0, 0.25),IF(I879=1, IF(J879=1,0.25, 0.25), IF(I879&lt;13, 0.25, IF(I879&lt;26, 0.4, IF(I879&lt;51, 0.6, 0.75)))))</f>
        <v>0.25</v>
      </c>
      <c r="L879" s="16">
        <f>I879-M879</f>
        <v>0</v>
      </c>
      <c r="M879" s="16">
        <f>ROUNDUP(I879*K879,0)</f>
        <v>0</v>
      </c>
      <c r="N879" s="16">
        <f>M879*J879</f>
        <v>0</v>
      </c>
      <c r="O879" s="16">
        <v>0</v>
      </c>
      <c r="P879" s="16">
        <v>0</v>
      </c>
      <c r="Q879" s="16">
        <f>N879-O879-P879</f>
        <v>0</v>
      </c>
      <c r="R879" s="15" t="s">
        <v>75</v>
      </c>
      <c r="S879" s="15">
        <f>IF(R879="N/A", J879-($B$1-F879), J879-($B$1-R879))</f>
        <v>0</v>
      </c>
      <c r="T879" s="16" t="str">
        <f>IF($S879&lt;1, "N/A", $M879)</f>
        <v>N/A</v>
      </c>
      <c r="U879" s="16" t="str">
        <f>IF($S879&lt;2, "N/A", $M879)</f>
        <v>N/A</v>
      </c>
      <c r="V879" s="16" t="str">
        <f>IF($S879&lt;3, "N/A", $M879)</f>
        <v>N/A</v>
      </c>
      <c r="W879" s="16" t="str">
        <f>IF($S879&lt;4, "N/A", $M879)</f>
        <v>N/A</v>
      </c>
      <c r="X879" s="16" t="str">
        <f>IF($S879&lt;5, "N/A", $M879)</f>
        <v>N/A</v>
      </c>
      <c r="Y879" s="15" t="str">
        <f>IF(SUM(T879:X879)&lt;&gt;Q879, "CHECK", "OK")</f>
        <v>OK</v>
      </c>
      <c r="Z879" s="15" t="str">
        <f>IF(F879=$B$1, "No", IF(S879=1, "Yes", "No"))</f>
        <v>No</v>
      </c>
      <c r="AA879" s="18" t="str">
        <f>IF(C879="DM", "N/A", IF(Z879="No","N/A",VLOOKUP(B879,'Extension List'!$A$3:$R$1972,18,FALSE)))</f>
        <v>N/A</v>
      </c>
      <c r="AB879" s="15" t="str">
        <f>IF(C879="DM", "N/A", IF(Z879="No","N/A",VLOOKUP(B879,'Extension List'!$A$3:$T$1972,20,FALSE)))</f>
        <v>N/A</v>
      </c>
      <c r="AC879" s="15" t="str">
        <f>IF(AA879="N/A", "N/A", 0)</f>
        <v>N/A</v>
      </c>
      <c r="AD879" s="16" t="str">
        <f>IF(AE879="N/A", "N/A", AA879-AE879)</f>
        <v>N/A</v>
      </c>
      <c r="AE879" s="16" t="str">
        <f>IF(AA879="N/A", "N/A", IF(AC879&gt;0, IF(AA879&lt;13, ROUNDUP(0.25*AA879,0), IF(AA879&lt;26, ROUNDUP(0.4*AA879,0), IF(AA879&lt;51, ROUNDUP(0.6*AA879,0), ROUNDUP(0.75*AA879,0)))), "N/A"))</f>
        <v>N/A</v>
      </c>
      <c r="AF879" s="16" t="str">
        <f>IF(AD879="N/A","N/A", (AE879*AC879)+Q879)</f>
        <v>N/A</v>
      </c>
      <c r="AG879" s="16" t="str">
        <f>IF($AF879="N/A", "N/A", "TBC")</f>
        <v>N/A</v>
      </c>
      <c r="AH879" s="16" t="str">
        <f>IF($AF879="N/A", "N/A", "TBC")</f>
        <v>N/A</v>
      </c>
      <c r="AI879" s="16" t="str">
        <f>IF($AF879="N/A","N/A",IF(AC879&gt;1,"TBC","N/A"))</f>
        <v>N/A</v>
      </c>
      <c r="AJ879" s="16" t="str">
        <f>IF($AF879="N/A","N/A",IF(AC879&gt;2,"TBC","N/A"))</f>
        <v>N/A</v>
      </c>
      <c r="AK879" s="16" t="str">
        <f>IF($AF879="N/A","N/A",IF(AC879&gt;3,"TBC","N/A"))</f>
        <v>N/A</v>
      </c>
      <c r="AL879" s="16" t="str">
        <f>IF(AC879="N/A","N/A",IF(AC879&gt;0,IF(SUM(AG879:AK879)&lt;&gt;AF879,"CHECK","OK"),"N/A"))</f>
        <v>N/A</v>
      </c>
      <c r="AM879" s="16" t="e">
        <f>IF(AD879="N/A", L879+T879, L879+AG879)</f>
        <v>#VALUE!</v>
      </c>
      <c r="AN879" s="16" t="str">
        <f>IF(AD879="N/A", IF(U879="N/A", "N/A", L879+U879), AD879+AH879)</f>
        <v>N/A</v>
      </c>
      <c r="AO879" s="16" t="str">
        <f>IF(AD879="N/A", IF(V879="N/A", "N/A", L879+V879), IF(AI879="N/A", "N/A", AD879+AI879))</f>
        <v>N/A</v>
      </c>
      <c r="AP879" s="16" t="str">
        <f>IF(AD879="N/A", IF(W879="N/A", "N/A", L879+W879), IF(AJ879="N/A", "N/A", AD879+AJ879))</f>
        <v>N/A</v>
      </c>
      <c r="AQ879" s="16" t="str">
        <f>IF(AD879="N/A", IF(X879="N/A", "N/A", L879+X879), IF(AK879="N/A", "N/A", AD879+AK879))</f>
        <v>N/A</v>
      </c>
      <c r="AR879" s="15" t="s">
        <v>42</v>
      </c>
      <c r="AS879" s="15" t="s">
        <v>42</v>
      </c>
      <c r="AT879" s="15" t="s">
        <v>42</v>
      </c>
      <c r="AU879" s="15" t="s">
        <v>42</v>
      </c>
      <c r="AV879" s="15" t="s">
        <v>42</v>
      </c>
      <c r="AW879" s="15" t="s">
        <v>42</v>
      </c>
      <c r="AX879" s="15" t="s">
        <v>42</v>
      </c>
      <c r="AY879" s="15" t="s">
        <v>42</v>
      </c>
      <c r="AZ879" s="15" t="s">
        <v>42</v>
      </c>
      <c r="BA879" s="15" t="s">
        <v>42</v>
      </c>
      <c r="BB879" s="15" t="s">
        <v>42</v>
      </c>
      <c r="BC879" s="15" t="s">
        <v>40</v>
      </c>
      <c r="BD879" s="15" t="s">
        <v>40</v>
      </c>
      <c r="BE879" s="15" t="s">
        <v>40</v>
      </c>
      <c r="BF879" s="15" t="s">
        <v>40</v>
      </c>
      <c r="BG879" s="15" t="s">
        <v>40</v>
      </c>
      <c r="BH879" s="15" t="s">
        <v>40</v>
      </c>
      <c r="BJ879" s="16">
        <f>IF(AR879="R", $CA879, IF(OR(AR879="P", AR879="T", AR879="N"), 0, IF($C879="DM", $T879, IF(OR(AR879="Y", AR879="IR"),$AM879,IF(AR879="C", IF($BI879="Y", IF($AF879="N/A", $Q879, $AF879), IF($AG879="N/A", $T879,$AG879)))))))</f>
        <v>0</v>
      </c>
      <c r="BK879" s="16">
        <f>IF(AS879="R", $CA879, IF(OR(AS879="P", AS879="T", AS879="N"), 0, IF($C879="DM", $T879, IF(OR(AS879="Y", AS879="IR"),$AM879,IF(AS879="C", IF($BI879="Y", IF($AF879="N/A", $Q879, $AF879), IF($AG879="N/A", $T879,$AG879)))))))</f>
        <v>0</v>
      </c>
      <c r="BL879" s="16">
        <f>IF(AT879="R", $CA879, IF(OR(AT879="P", AT879="T", AT879="N"), 0, IF($C879="DM", $T879, IF(OR(AT879="Y", AT879="IR"),$AM879,IF(AT879="C", IF($BI879="Y", IF($AF879="N/A", $Q879, $AF879), IF($AG879="N/A", $T879,$AG879)))))))</f>
        <v>0</v>
      </c>
      <c r="BM879" s="16">
        <f>IF(AU879="R", $CA879, IF(OR(AU879="P", AU879="T", AU879="N"), 0, IF($C879="DM", $T879, IF(OR(AU879="Y", AU879="IR"),$AM879,IF(AU879="C", IF($BI879="Y", IF($AF879="N/A", $Q879, $AF879), IF($AG879="N/A", $T879,$AG879)))))))</f>
        <v>0</v>
      </c>
      <c r="BN879" s="16">
        <f>IF(AV879="R", $CA879, IF(OR(AV879="P", AV879="T", AV879="N"), 0, IF($C879="DM", $T879, IF(OR(AV879="Y", AV879="IR"),$AM879,IF(AV879="C", IF($BI879="Y", IF($AF879="N/A", $Q879, $AF879), IF($AG879="N/A", $T879,$AG879)))))))</f>
        <v>0</v>
      </c>
      <c r="BO879" s="16">
        <f>IF(AW879="R", $CA879, IF(OR(AW879="P", AW879="T", AW879="N"), 0, IF($C879="DM", $T879, IF(OR(AW879="Y", AW879="IR"),$AM879,IF(AW879="C", IF($BI879="Y", IF($AF879="N/A", $Q879, $AF879), IF($AG879="N/A", $T879,$AG879)))))))</f>
        <v>0</v>
      </c>
      <c r="BP879" s="16">
        <f>IF(AX879="R", $CA879, IF(OR(AX879="P", AX879="T", AX879="N"), 0, IF($C879="DM", $T879, IF(OR(AX879="Y", AX879="IR"),$AM879,IF(AX879="C", IF($BI879="Y", IF($AF879="N/A", $Q879, $AF879), IF($AG879="N/A", $T879,$AG879)))))))</f>
        <v>0</v>
      </c>
      <c r="BQ879" s="16">
        <f>IF(AY879="R", $CA879, IF(OR(AY879="P", AY879="T", AY879="N"), 0, IF($C879="DM", $T879, IF(OR(AY879="Y", AY879="IR"),$AM879,IF(AY879="C", IF($BI879="Y", IF($AF879="N/A", $Q879, $AF879), IF($AG879="N/A", $T879,$AG879)))))))</f>
        <v>0</v>
      </c>
      <c r="BR879" s="16">
        <f>IF(AZ879="R", $CA879, IF(OR(AZ879="P", AZ879="T", AZ879="N"), 0, IF($C879="DM", $T879, IF(OR(AZ879="Y", AZ879="IR"),$AM879,IF(AZ879="C", IF($BI879="Y", IF($AF879="N/A", $Q879, $AF879), IF($AG879="N/A", $T879,$AG879)))))))</f>
        <v>0</v>
      </c>
      <c r="BS879" s="16">
        <f>IF(BA879="R", $CA879, IF(OR(BA879="P", BA879="T", BA879="N"), 0, IF($C879="DM", $T879, IF(OR(BA879="Y", BA879="IR"),$AM879,IF(BA879="C", IF($BI879="Y", IF($AF879="N/A", $Q879, $AF879), IF($AG879="N/A", $T879,$AG879)))))))</f>
        <v>0</v>
      </c>
      <c r="BT879" s="16">
        <f>IF(BB879="R", $CA879, IF(OR(BB879="P", BB879="T", BB879="N"), 0, IF($C879="DM", $T879, IF(OR(BB879="Y", BB879="IR"),$AM879,IF(BB879="C", IF($BI879="Y", IF($BA879="C", IF($AF879="N/A", $Q879, $AF879), IF($AF879="N/A", $T879, $AM879)), IF($AG879="N/A", $T879,$AG879)))))))</f>
        <v>0</v>
      </c>
      <c r="BU879" s="16" t="e">
        <f>IF(BC879="R", $CA879, IF(OR(BC879="P", BC879="T", BC879="N"), 0, IF($C879="DM", $T879, IF(OR(BC879="Y", BC879="IR"),$AM879,IF(BC879="C", IF($BI879="Y", IF($BA879="C", IF($AF879="N/A", $Q879, $AF879), IF($AF879="N/A", $T879, $AM879)), IF($AG879="N/A", $T879,$AG879)))))))</f>
        <v>#VALUE!</v>
      </c>
      <c r="BV879" s="16" t="e">
        <f>IF(BD879="R", $CA879, IF(OR(BD879="P", BD879="T", BD879="N"), 0, IF($C879="DM", $T879, IF(OR(BD879="Y", BD879="IR"),$AM879,IF(BD879="C", IF($BI879="Y", IF($BA879="C", IF($AF879="N/A", $Q879, $AF879), IF($AF879="N/A", $T879, $AM879)), IF($AG879="N/A", $T879,$AG879)))))))</f>
        <v>#VALUE!</v>
      </c>
      <c r="BW879" s="16" t="e">
        <f>IF(BE879="R", $CA879, IF(OR(BE879="P", BE879="T", BE879="N"), 0, IF($C879="DM", $T879, IF(OR(BE879="Y", BE879="IR"),$AM879,IF(BE879="C", IF($BI879="Y", IF($BA879="C", IF($AF879="N/A", $Q879, $AF879), IF($AF879="N/A", $T879, $AM879)), IF($AG879="N/A", $T879,$AG879)))))))</f>
        <v>#VALUE!</v>
      </c>
      <c r="BX879" s="16" t="e">
        <f>IF(BF879="R", $CA879, IF(OR(BF879="P", BF879="T", BF879="N"), 0, IF($C879="DM", $T879, IF(OR(BF879="Y", BF879="IR"),$AM879,IF(BF879="C", IF($BI879="Y", IF($BA879="C", IF($AF879="N/A", $Q879, $AF879), IF($AF879="N/A", $T879, $AM879)), IF($AG879="N/A", $T879,$AG879)))))))</f>
        <v>#VALUE!</v>
      </c>
      <c r="BY879" s="16" t="e">
        <f>IF(BG879="R", $CA879, IF(OR(BG879="P", BG879="T", BG879="N"), 0, IF($C879="DM", $T879, IF(OR(BG879="Y", BG879="IR"),$AM879,IF(BG879="C", IF($BI879="Y", IF($BA879="C", IF($AF879="N/A", $Q879, $AF879), IF($AF879="N/A", $T879, $AM879)), IF($AG879="N/A", $T879,$AG879)))))))</f>
        <v>#VALUE!</v>
      </c>
      <c r="BZ879" s="16" t="e">
        <f>IF(BH879="R", $CA879, IF(OR(BH879="P", BH879="T", BH879="N"), 0, IF($C879="DM", $T879, IF(OR(BH879="Y", BH879="IR"),$AM879,IF(BH879="C", IF($BI879="Y", IF($BA879="C", IF($AF879="N/A", $Q879, $AF879), IF($AF879="N/A", $T879, $AM879)), IF($AG879="N/A", $T879,$AG879)))))))</f>
        <v>#VALUE!</v>
      </c>
      <c r="CA879" s="15" t="s">
        <v>75</v>
      </c>
      <c r="CB879" s="16" t="e">
        <f>BZ879</f>
        <v>#VALUE!</v>
      </c>
      <c r="CC879" s="15" t="str">
        <f>IF(OR($BH879="T", $BH879="R"), 0, IF($BH879="C", IF($BI879="Y", IF($BA879="C", 0, IF(AF879="N/A", Q879-T879, AF879-AG879)), IF($AF879="N/A", U879, AH879)), AN879))</f>
        <v>N/A</v>
      </c>
      <c r="CD879" s="15" t="str">
        <f>IF(OR($BH879="T", $BH879="R"), 0, IF($BH879="C", IF($BI879="Y", 0, IF($AF879="N/A", V879, AI879)), AO879))</f>
        <v>N/A</v>
      </c>
      <c r="CE879" s="15" t="str">
        <f>IF(OR($BH879="T", $BH879="R"), 0, IF($BH879="C", IF($BI879="Y", 0, IF($AF879="N/A", W879, AJ879)), AP879))</f>
        <v>N/A</v>
      </c>
      <c r="CF879" s="15" t="str">
        <f>IF(OR($BH879="T", $BH879="R"), 0, IF($BH879="C", IF($BI879="Y", 0, IF($AF879="N/A", X879, AK879)), AQ879))</f>
        <v>N/A</v>
      </c>
    </row>
    <row r="880" spans="1:85" x14ac:dyDescent="0.25">
      <c r="A880" s="14">
        <v>5857</v>
      </c>
      <c r="B880" s="15"/>
      <c r="C880" s="15"/>
      <c r="D880" s="15"/>
      <c r="E880" s="15" t="e">
        <f>VLOOKUP(B880, 'Rookie Year'!$A$2:$B$55679,2,FALSE)</f>
        <v>#N/A</v>
      </c>
      <c r="F880" s="15">
        <v>2024</v>
      </c>
      <c r="G880" s="15" t="s">
        <v>42</v>
      </c>
      <c r="H880" s="15"/>
      <c r="I880" s="16"/>
      <c r="J880" s="15"/>
      <c r="K880" s="17">
        <f>IF(AND(G880&lt;&gt;"N",R880="N/A"), IF(I880&lt;4, 0, 0.25),IF(I880=1, IF(J880=1,0.25, 0.25), IF(I880&lt;13, 0.25, IF(I880&lt;26, 0.4, IF(I880&lt;51, 0.6, 0.75)))))</f>
        <v>0.25</v>
      </c>
      <c r="L880" s="16">
        <f>I880-M880</f>
        <v>0</v>
      </c>
      <c r="M880" s="16">
        <f>ROUNDUP(I880*K880,0)</f>
        <v>0</v>
      </c>
      <c r="N880" s="16">
        <f>M880*J880</f>
        <v>0</v>
      </c>
      <c r="O880" s="16">
        <v>0</v>
      </c>
      <c r="P880" s="16">
        <v>0</v>
      </c>
      <c r="Q880" s="16">
        <f>N880-O880-P880</f>
        <v>0</v>
      </c>
      <c r="R880" s="15" t="s">
        <v>75</v>
      </c>
      <c r="S880" s="15">
        <f>IF(R880="N/A", J880-($B$1-F880), J880-($B$1-R880))</f>
        <v>0</v>
      </c>
      <c r="T880" s="16" t="str">
        <f>IF($S880&lt;1, "N/A", $M880)</f>
        <v>N/A</v>
      </c>
      <c r="U880" s="16" t="str">
        <f>IF($S880&lt;2, "N/A", $M880)</f>
        <v>N/A</v>
      </c>
      <c r="V880" s="16" t="str">
        <f>IF($S880&lt;3, "N/A", $M880)</f>
        <v>N/A</v>
      </c>
      <c r="W880" s="16" t="str">
        <f>IF($S880&lt;4, "N/A", $M880)</f>
        <v>N/A</v>
      </c>
      <c r="X880" s="16" t="str">
        <f>IF($S880&lt;5, "N/A", $M880)</f>
        <v>N/A</v>
      </c>
      <c r="Y880" s="15" t="str">
        <f>IF(SUM(T880:X880)&lt;&gt;Q880, "CHECK", "OK")</f>
        <v>OK</v>
      </c>
      <c r="Z880" s="15" t="str">
        <f>IF(F880=$B$1, "No", IF(S880=1, "Yes", "No"))</f>
        <v>No</v>
      </c>
      <c r="AA880" s="18" t="str">
        <f>IF(C880="DM", "N/A", IF(Z880="No","N/A",VLOOKUP(B880,'Extension List'!$A$3:$R$1972,18,FALSE)))</f>
        <v>N/A</v>
      </c>
      <c r="AB880" s="15" t="str">
        <f>IF(C880="DM", "N/A", IF(Z880="No","N/A",VLOOKUP(B880,'Extension List'!$A$3:$T$1972,20,FALSE)))</f>
        <v>N/A</v>
      </c>
      <c r="AC880" s="15" t="str">
        <f>IF(AA880="N/A", "N/A", 0)</f>
        <v>N/A</v>
      </c>
      <c r="AD880" s="16" t="str">
        <f>IF(AE880="N/A", "N/A", AA880-AE880)</f>
        <v>N/A</v>
      </c>
      <c r="AE880" s="16" t="str">
        <f>IF(AA880="N/A", "N/A", IF(AC880&gt;0, IF(AA880&lt;13, ROUNDUP(0.25*AA880,0), IF(AA880&lt;26, ROUNDUP(0.4*AA880,0), IF(AA880&lt;51, ROUNDUP(0.6*AA880,0), ROUNDUP(0.75*AA880,0)))), "N/A"))</f>
        <v>N/A</v>
      </c>
      <c r="AF880" s="16" t="str">
        <f>IF(AD880="N/A","N/A", (AE880*AC880)+Q880)</f>
        <v>N/A</v>
      </c>
      <c r="AG880" s="16" t="str">
        <f>IF($AF880="N/A", "N/A", "TBC")</f>
        <v>N/A</v>
      </c>
      <c r="AH880" s="16" t="str">
        <f>IF($AF880="N/A", "N/A", "TBC")</f>
        <v>N/A</v>
      </c>
      <c r="AI880" s="16" t="str">
        <f>IF($AF880="N/A","N/A",IF(AC880&gt;1,"TBC","N/A"))</f>
        <v>N/A</v>
      </c>
      <c r="AJ880" s="16" t="str">
        <f>IF($AF880="N/A","N/A",IF(AC880&gt;2,"TBC","N/A"))</f>
        <v>N/A</v>
      </c>
      <c r="AK880" s="16" t="str">
        <f>IF($AF880="N/A","N/A",IF(AC880&gt;3,"TBC","N/A"))</f>
        <v>N/A</v>
      </c>
      <c r="AL880" s="16" t="str">
        <f>IF(AC880="N/A","N/A",IF(AC880&gt;0,IF(SUM(AG880:AK880)&lt;&gt;AF880,"CHECK","OK"),"N/A"))</f>
        <v>N/A</v>
      </c>
      <c r="AM880" s="16" t="e">
        <f>IF(AD880="N/A", L880+T880, L880+AG880)</f>
        <v>#VALUE!</v>
      </c>
      <c r="AN880" s="16" t="str">
        <f>IF(AD880="N/A", IF(U880="N/A", "N/A", L880+U880), AD880+AH880)</f>
        <v>N/A</v>
      </c>
      <c r="AO880" s="16" t="str">
        <f>IF(AD880="N/A", IF(V880="N/A", "N/A", L880+V880), IF(AI880="N/A", "N/A", AD880+AI880))</f>
        <v>N/A</v>
      </c>
      <c r="AP880" s="16" t="str">
        <f>IF(AD880="N/A", IF(W880="N/A", "N/A", L880+W880), IF(AJ880="N/A", "N/A", AD880+AJ880))</f>
        <v>N/A</v>
      </c>
      <c r="AQ880" s="16" t="str">
        <f>IF(AD880="N/A", IF(X880="N/A", "N/A", L880+X880), IF(AK880="N/A", "N/A", AD880+AK880))</f>
        <v>N/A</v>
      </c>
      <c r="AR880" s="15" t="s">
        <v>42</v>
      </c>
      <c r="AS880" s="15" t="s">
        <v>42</v>
      </c>
      <c r="AT880" s="15" t="s">
        <v>42</v>
      </c>
      <c r="AU880" s="15" t="s">
        <v>42</v>
      </c>
      <c r="AV880" s="15" t="s">
        <v>42</v>
      </c>
      <c r="AW880" s="15" t="s">
        <v>42</v>
      </c>
      <c r="AX880" s="15" t="s">
        <v>42</v>
      </c>
      <c r="AY880" s="15" t="s">
        <v>42</v>
      </c>
      <c r="AZ880" s="15" t="s">
        <v>42</v>
      </c>
      <c r="BA880" s="15" t="s">
        <v>42</v>
      </c>
      <c r="BB880" s="15" t="s">
        <v>42</v>
      </c>
      <c r="BC880" s="15" t="s">
        <v>40</v>
      </c>
      <c r="BD880" s="15" t="s">
        <v>40</v>
      </c>
      <c r="BE880" s="15" t="s">
        <v>40</v>
      </c>
      <c r="BF880" s="15" t="s">
        <v>40</v>
      </c>
      <c r="BG880" s="15" t="s">
        <v>40</v>
      </c>
      <c r="BH880" s="15" t="s">
        <v>40</v>
      </c>
      <c r="BJ880" s="16">
        <f>IF(AR880="R", $CA880, IF(OR(AR880="P", AR880="T", AR880="N"), 0, IF($C880="DM", $T880, IF(OR(AR880="Y", AR880="IR"),$AM880,IF(AR880="C", IF($BI880="Y", IF($AF880="N/A", $Q880, $AF880), IF($AG880="N/A", $T880,$AG880)))))))</f>
        <v>0</v>
      </c>
      <c r="BK880" s="16">
        <f>IF(AS880="R", $CA880, IF(OR(AS880="P", AS880="T", AS880="N"), 0, IF($C880="DM", $T880, IF(OR(AS880="Y", AS880="IR"),$AM880,IF(AS880="C", IF($BI880="Y", IF($AF880="N/A", $Q880, $AF880), IF($AG880="N/A", $T880,$AG880)))))))</f>
        <v>0</v>
      </c>
      <c r="BL880" s="16">
        <f>IF(AT880="R", $CA880, IF(OR(AT880="P", AT880="T", AT880="N"), 0, IF($C880="DM", $T880, IF(OR(AT880="Y", AT880="IR"),$AM880,IF(AT880="C", IF($BI880="Y", IF($AF880="N/A", $Q880, $AF880), IF($AG880="N/A", $T880,$AG880)))))))</f>
        <v>0</v>
      </c>
      <c r="BM880" s="16">
        <f>IF(AU880="R", $CA880, IF(OR(AU880="P", AU880="T", AU880="N"), 0, IF($C880="DM", $T880, IF(OR(AU880="Y", AU880="IR"),$AM880,IF(AU880="C", IF($BI880="Y", IF($AF880="N/A", $Q880, $AF880), IF($AG880="N/A", $T880,$AG880)))))))</f>
        <v>0</v>
      </c>
      <c r="BN880" s="16">
        <f>IF(AV880="R", $CA880, IF(OR(AV880="P", AV880="T", AV880="N"), 0, IF($C880="DM", $T880, IF(OR(AV880="Y", AV880="IR"),$AM880,IF(AV880="C", IF($BI880="Y", IF($AF880="N/A", $Q880, $AF880), IF($AG880="N/A", $T880,$AG880)))))))</f>
        <v>0</v>
      </c>
      <c r="BO880" s="16">
        <f>IF(AW880="R", $CA880, IF(OR(AW880="P", AW880="T", AW880="N"), 0, IF($C880="DM", $T880, IF(OR(AW880="Y", AW880="IR"),$AM880,IF(AW880="C", IF($BI880="Y", IF($AF880="N/A", $Q880, $AF880), IF($AG880="N/A", $T880,$AG880)))))))</f>
        <v>0</v>
      </c>
      <c r="BP880" s="16">
        <f>IF(AX880="R", $CA880, IF(OR(AX880="P", AX880="T", AX880="N"), 0, IF($C880="DM", $T880, IF(OR(AX880="Y", AX880="IR"),$AM880,IF(AX880="C", IF($BI880="Y", IF($AF880="N/A", $Q880, $AF880), IF($AG880="N/A", $T880,$AG880)))))))</f>
        <v>0</v>
      </c>
      <c r="BQ880" s="16">
        <f>IF(AY880="R", $CA880, IF(OR(AY880="P", AY880="T", AY880="N"), 0, IF($C880="DM", $T880, IF(OR(AY880="Y", AY880="IR"),$AM880,IF(AY880="C", IF($BI880="Y", IF($AF880="N/A", $Q880, $AF880), IF($AG880="N/A", $T880,$AG880)))))))</f>
        <v>0</v>
      </c>
      <c r="BR880" s="16">
        <f>IF(AZ880="R", $CA880, IF(OR(AZ880="P", AZ880="T", AZ880="N"), 0, IF($C880="DM", $T880, IF(OR(AZ880="Y", AZ880="IR"),$AM880,IF(AZ880="C", IF($BI880="Y", IF($AF880="N/A", $Q880, $AF880), IF($AG880="N/A", $T880,$AG880)))))))</f>
        <v>0</v>
      </c>
      <c r="BS880" s="16">
        <f>IF(BA880="R", $CA880, IF(OR(BA880="P", BA880="T", BA880="N"), 0, IF($C880="DM", $T880, IF(OR(BA880="Y", BA880="IR"),$AM880,IF(BA880="C", IF($BI880="Y", IF($AF880="N/A", $Q880, $AF880), IF($AG880="N/A", $T880,$AG880)))))))</f>
        <v>0</v>
      </c>
      <c r="BT880" s="16">
        <f>IF(BB880="R", $CA880, IF(OR(BB880="P", BB880="T", BB880="N"), 0, IF($C880="DM", $T880, IF(OR(BB880="Y", BB880="IR"),$AM880,IF(BB880="C", IF($BI880="Y", IF($BA880="C", IF($AF880="N/A", $Q880, $AF880), IF($AF880="N/A", $T880, $AM880)), IF($AG880="N/A", $T880,$AG880)))))))</f>
        <v>0</v>
      </c>
      <c r="BU880" s="16" t="e">
        <f>IF(BC880="R", $CA880, IF(OR(BC880="P", BC880="T", BC880="N"), 0, IF($C880="DM", $T880, IF(OR(BC880="Y", BC880="IR"),$AM880,IF(BC880="C", IF($BI880="Y", IF($BA880="C", IF($AF880="N/A", $Q880, $AF880), IF($AF880="N/A", $T880, $AM880)), IF($AG880="N/A", $T880,$AG880)))))))</f>
        <v>#VALUE!</v>
      </c>
      <c r="BV880" s="16" t="e">
        <f>IF(BD880="R", $CA880, IF(OR(BD880="P", BD880="T", BD880="N"), 0, IF($C880="DM", $T880, IF(OR(BD880="Y", BD880="IR"),$AM880,IF(BD880="C", IF($BI880="Y", IF($BA880="C", IF($AF880="N/A", $Q880, $AF880), IF($AF880="N/A", $T880, $AM880)), IF($AG880="N/A", $T880,$AG880)))))))</f>
        <v>#VALUE!</v>
      </c>
      <c r="BW880" s="16" t="e">
        <f>IF(BE880="R", $CA880, IF(OR(BE880="P", BE880="T", BE880="N"), 0, IF($C880="DM", $T880, IF(OR(BE880="Y", BE880="IR"),$AM880,IF(BE880="C", IF($BI880="Y", IF($BA880="C", IF($AF880="N/A", $Q880, $AF880), IF($AF880="N/A", $T880, $AM880)), IF($AG880="N/A", $T880,$AG880)))))))</f>
        <v>#VALUE!</v>
      </c>
      <c r="BX880" s="16" t="e">
        <f>IF(BF880="R", $CA880, IF(OR(BF880="P", BF880="T", BF880="N"), 0, IF($C880="DM", $T880, IF(OR(BF880="Y", BF880="IR"),$AM880,IF(BF880="C", IF($BI880="Y", IF($BA880="C", IF($AF880="N/A", $Q880, $AF880), IF($AF880="N/A", $T880, $AM880)), IF($AG880="N/A", $T880,$AG880)))))))</f>
        <v>#VALUE!</v>
      </c>
      <c r="BY880" s="16" t="e">
        <f>IF(BG880="R", $CA880, IF(OR(BG880="P", BG880="T", BG880="N"), 0, IF($C880="DM", $T880, IF(OR(BG880="Y", BG880="IR"),$AM880,IF(BG880="C", IF($BI880="Y", IF($BA880="C", IF($AF880="N/A", $Q880, $AF880), IF($AF880="N/A", $T880, $AM880)), IF($AG880="N/A", $T880,$AG880)))))))</f>
        <v>#VALUE!</v>
      </c>
      <c r="BZ880" s="16" t="e">
        <f>IF(BH880="R", $CA880, IF(OR(BH880="P", BH880="T", BH880="N"), 0, IF($C880="DM", $T880, IF(OR(BH880="Y", BH880="IR"),$AM880,IF(BH880="C", IF($BI880="Y", IF($BA880="C", IF($AF880="N/A", $Q880, $AF880), IF($AF880="N/A", $T880, $AM880)), IF($AG880="N/A", $T880,$AG880)))))))</f>
        <v>#VALUE!</v>
      </c>
      <c r="CA880" s="15" t="s">
        <v>75</v>
      </c>
      <c r="CB880" s="16" t="e">
        <f>BZ880</f>
        <v>#VALUE!</v>
      </c>
      <c r="CC880" s="15" t="str">
        <f>IF(OR($BH880="T", $BH880="R"), 0, IF($BH880="C", IF($BI880="Y", IF($BA880="C", 0, IF(AF880="N/A", Q880-T880, AF880-AG880)), IF($AF880="N/A", U880, AH880)), AN880))</f>
        <v>N/A</v>
      </c>
      <c r="CD880" s="15" t="str">
        <f>IF(OR($BH880="T", $BH880="R"), 0, IF($BH880="C", IF($BI880="Y", 0, IF($AF880="N/A", V880, AI880)), AO880))</f>
        <v>N/A</v>
      </c>
      <c r="CE880" s="15" t="str">
        <f>IF(OR($BH880="T", $BH880="R"), 0, IF($BH880="C", IF($BI880="Y", 0, IF($AF880="N/A", W880, AJ880)), AP880))</f>
        <v>N/A</v>
      </c>
      <c r="CF880" s="15" t="str">
        <f>IF(OR($BH880="T", $BH880="R"), 0, IF($BH880="C", IF($BI880="Y", 0, IF($AF880="N/A", X880, AK880)), AQ880))</f>
        <v>N/A</v>
      </c>
    </row>
    <row r="881" spans="1:84" x14ac:dyDescent="0.25">
      <c r="A881" s="14">
        <v>5858</v>
      </c>
      <c r="B881" s="15"/>
      <c r="C881" s="15"/>
      <c r="D881" s="15"/>
      <c r="E881" s="15" t="e">
        <f>VLOOKUP(B881, 'Rookie Year'!$A$2:$B$55679,2,FALSE)</f>
        <v>#N/A</v>
      </c>
      <c r="F881" s="15">
        <v>2024</v>
      </c>
      <c r="G881" s="15" t="s">
        <v>42</v>
      </c>
      <c r="H881" s="15"/>
      <c r="I881" s="16"/>
      <c r="J881" s="15"/>
      <c r="K881" s="17">
        <f>IF(AND(G881&lt;&gt;"N",R881="N/A"), IF(I881&lt;4, 0, 0.25),IF(I881=1, IF(J881=1,0.25, 0.25), IF(I881&lt;13, 0.25, IF(I881&lt;26, 0.4, IF(I881&lt;51, 0.6, 0.75)))))</f>
        <v>0.25</v>
      </c>
      <c r="L881" s="16">
        <f>I881-M881</f>
        <v>0</v>
      </c>
      <c r="M881" s="16">
        <f>ROUNDUP(I881*K881,0)</f>
        <v>0</v>
      </c>
      <c r="N881" s="16">
        <f>M881*J881</f>
        <v>0</v>
      </c>
      <c r="O881" s="16">
        <v>0</v>
      </c>
      <c r="P881" s="16">
        <v>0</v>
      </c>
      <c r="Q881" s="16">
        <f>N881-O881-P881</f>
        <v>0</v>
      </c>
      <c r="R881" s="15" t="s">
        <v>75</v>
      </c>
      <c r="S881" s="15">
        <f>IF(R881="N/A", J881-($B$1-F881), J881-($B$1-R881))</f>
        <v>0</v>
      </c>
      <c r="T881" s="16" t="str">
        <f>IF($S881&lt;1, "N/A", $M881)</f>
        <v>N/A</v>
      </c>
      <c r="U881" s="16" t="str">
        <f>IF($S881&lt;2, "N/A", $M881)</f>
        <v>N/A</v>
      </c>
      <c r="V881" s="16" t="str">
        <f>IF($S881&lt;3, "N/A", $M881)</f>
        <v>N/A</v>
      </c>
      <c r="W881" s="16" t="str">
        <f>IF($S881&lt;4, "N/A", $M881)</f>
        <v>N/A</v>
      </c>
      <c r="X881" s="16" t="str">
        <f>IF($S881&lt;5, "N/A", $M881)</f>
        <v>N/A</v>
      </c>
      <c r="Y881" s="15" t="str">
        <f>IF(SUM(T881:X881)&lt;&gt;Q881, "CHECK", "OK")</f>
        <v>OK</v>
      </c>
      <c r="Z881" s="15" t="str">
        <f>IF(F881=$B$1, "No", IF(S881=1, "Yes", "No"))</f>
        <v>No</v>
      </c>
      <c r="AA881" s="18" t="str">
        <f>IF(C881="DM", "N/A", IF(Z881="No","N/A",VLOOKUP(B881,'Extension List'!$A$3:$R$1972,18,FALSE)))</f>
        <v>N/A</v>
      </c>
      <c r="AB881" s="15" t="str">
        <f>IF(C881="DM", "N/A", IF(Z881="No","N/A",VLOOKUP(B881,'Extension List'!$A$3:$T$1972,20,FALSE)))</f>
        <v>N/A</v>
      </c>
      <c r="AC881" s="15" t="str">
        <f>IF(AA881="N/A", "N/A", 0)</f>
        <v>N/A</v>
      </c>
      <c r="AD881" s="16" t="str">
        <f>IF(AE881="N/A", "N/A", AA881-AE881)</f>
        <v>N/A</v>
      </c>
      <c r="AE881" s="16" t="str">
        <f>IF(AA881="N/A", "N/A", IF(AC881&gt;0, IF(AA881&lt;13, ROUNDUP(0.25*AA881,0), IF(AA881&lt;26, ROUNDUP(0.4*AA881,0), IF(AA881&lt;51, ROUNDUP(0.6*AA881,0), ROUNDUP(0.75*AA881,0)))), "N/A"))</f>
        <v>N/A</v>
      </c>
      <c r="AF881" s="16" t="str">
        <f>IF(AD881="N/A","N/A", (AE881*AC881)+Q881)</f>
        <v>N/A</v>
      </c>
      <c r="AG881" s="16" t="str">
        <f>IF($AF881="N/A", "N/A", "TBC")</f>
        <v>N/A</v>
      </c>
      <c r="AH881" s="16" t="str">
        <f>IF($AF881="N/A", "N/A", "TBC")</f>
        <v>N/A</v>
      </c>
      <c r="AI881" s="16" t="str">
        <f>IF($AF881="N/A","N/A",IF(AC881&gt;1,"TBC","N/A"))</f>
        <v>N/A</v>
      </c>
      <c r="AJ881" s="16" t="str">
        <f>IF($AF881="N/A","N/A",IF(AC881&gt;2,"TBC","N/A"))</f>
        <v>N/A</v>
      </c>
      <c r="AK881" s="16" t="str">
        <f>IF($AF881="N/A","N/A",IF(AC881&gt;3,"TBC","N/A"))</f>
        <v>N/A</v>
      </c>
      <c r="AL881" s="16" t="str">
        <f>IF(AC881="N/A","N/A",IF(AC881&gt;0,IF(SUM(AG881:AK881)&lt;&gt;AF881,"CHECK","OK"),"N/A"))</f>
        <v>N/A</v>
      </c>
      <c r="AM881" s="16" t="e">
        <f>IF(AD881="N/A", L881+T881, L881+AG881)</f>
        <v>#VALUE!</v>
      </c>
      <c r="AN881" s="16" t="str">
        <f>IF(AD881="N/A", IF(U881="N/A", "N/A", L881+U881), AD881+AH881)</f>
        <v>N/A</v>
      </c>
      <c r="AO881" s="16" t="str">
        <f>IF(AD881="N/A", IF(V881="N/A", "N/A", L881+V881), IF(AI881="N/A", "N/A", AD881+AI881))</f>
        <v>N/A</v>
      </c>
      <c r="AP881" s="16" t="str">
        <f>IF(AD881="N/A", IF(W881="N/A", "N/A", L881+W881), IF(AJ881="N/A", "N/A", AD881+AJ881))</f>
        <v>N/A</v>
      </c>
      <c r="AQ881" s="16" t="str">
        <f>IF(AD881="N/A", IF(X881="N/A", "N/A", L881+X881), IF(AK881="N/A", "N/A", AD881+AK881))</f>
        <v>N/A</v>
      </c>
      <c r="AR881" s="15" t="s">
        <v>42</v>
      </c>
      <c r="AS881" s="15" t="s">
        <v>42</v>
      </c>
      <c r="AT881" s="15" t="s">
        <v>42</v>
      </c>
      <c r="AU881" s="15" t="s">
        <v>42</v>
      </c>
      <c r="AV881" s="15" t="s">
        <v>42</v>
      </c>
      <c r="AW881" s="15" t="s">
        <v>42</v>
      </c>
      <c r="AX881" s="15" t="s">
        <v>42</v>
      </c>
      <c r="AY881" s="15" t="s">
        <v>42</v>
      </c>
      <c r="AZ881" s="15" t="s">
        <v>42</v>
      </c>
      <c r="BA881" s="15" t="s">
        <v>42</v>
      </c>
      <c r="BB881" s="15" t="s">
        <v>42</v>
      </c>
      <c r="BC881" s="15" t="s">
        <v>40</v>
      </c>
      <c r="BD881" s="15" t="s">
        <v>40</v>
      </c>
      <c r="BE881" s="15" t="s">
        <v>40</v>
      </c>
      <c r="BF881" s="15" t="s">
        <v>40</v>
      </c>
      <c r="BG881" s="15" t="s">
        <v>40</v>
      </c>
      <c r="BH881" s="15" t="s">
        <v>40</v>
      </c>
      <c r="BJ881" s="16">
        <f>IF(AR881="R", $CA881, IF(OR(AR881="P", AR881="T", AR881="N"), 0, IF($C881="DM", $T881, IF(OR(AR881="Y", AR881="IR"),$AM881,IF(AR881="C", IF($BI881="Y", IF($AF881="N/A", $Q881, $AF881), IF($AG881="N/A", $T881,$AG881)))))))</f>
        <v>0</v>
      </c>
      <c r="BK881" s="16">
        <f>IF(AS881="R", $CA881, IF(OR(AS881="P", AS881="T", AS881="N"), 0, IF($C881="DM", $T881, IF(OR(AS881="Y", AS881="IR"),$AM881,IF(AS881="C", IF($BI881="Y", IF($AF881="N/A", $Q881, $AF881), IF($AG881="N/A", $T881,$AG881)))))))</f>
        <v>0</v>
      </c>
      <c r="BL881" s="16">
        <f>IF(AT881="R", $CA881, IF(OR(AT881="P", AT881="T", AT881="N"), 0, IF($C881="DM", $T881, IF(OR(AT881="Y", AT881="IR"),$AM881,IF(AT881="C", IF($BI881="Y", IF($AF881="N/A", $Q881, $AF881), IF($AG881="N/A", $T881,$AG881)))))))</f>
        <v>0</v>
      </c>
      <c r="BM881" s="16">
        <f>IF(AU881="R", $CA881, IF(OR(AU881="P", AU881="T", AU881="N"), 0, IF($C881="DM", $T881, IF(OR(AU881="Y", AU881="IR"),$AM881,IF(AU881="C", IF($BI881="Y", IF($AF881="N/A", $Q881, $AF881), IF($AG881="N/A", $T881,$AG881)))))))</f>
        <v>0</v>
      </c>
      <c r="BN881" s="16">
        <f>IF(AV881="R", $CA881, IF(OR(AV881="P", AV881="T", AV881="N"), 0, IF($C881="DM", $T881, IF(OR(AV881="Y", AV881="IR"),$AM881,IF(AV881="C", IF($BI881="Y", IF($AF881="N/A", $Q881, $AF881), IF($AG881="N/A", $T881,$AG881)))))))</f>
        <v>0</v>
      </c>
      <c r="BO881" s="16">
        <f>IF(AW881="R", $CA881, IF(OR(AW881="P", AW881="T", AW881="N"), 0, IF($C881="DM", $T881, IF(OR(AW881="Y", AW881="IR"),$AM881,IF(AW881="C", IF($BI881="Y", IF($AF881="N/A", $Q881, $AF881), IF($AG881="N/A", $T881,$AG881)))))))</f>
        <v>0</v>
      </c>
      <c r="BP881" s="16">
        <f>IF(AX881="R", $CA881, IF(OR(AX881="P", AX881="T", AX881="N"), 0, IF($C881="DM", $T881, IF(OR(AX881="Y", AX881="IR"),$AM881,IF(AX881="C", IF($BI881="Y", IF($AF881="N/A", $Q881, $AF881), IF($AG881="N/A", $T881,$AG881)))))))</f>
        <v>0</v>
      </c>
      <c r="BQ881" s="16">
        <f>IF(AY881="R", $CA881, IF(OR(AY881="P", AY881="T", AY881="N"), 0, IF($C881="DM", $T881, IF(OR(AY881="Y", AY881="IR"),$AM881,IF(AY881="C", IF($BI881="Y", IF($AF881="N/A", $Q881, $AF881), IF($AG881="N/A", $T881,$AG881)))))))</f>
        <v>0</v>
      </c>
      <c r="BR881" s="16">
        <f>IF(AZ881="R", $CA881, IF(OR(AZ881="P", AZ881="T", AZ881="N"), 0, IF($C881="DM", $T881, IF(OR(AZ881="Y", AZ881="IR"),$AM881,IF(AZ881="C", IF($BI881="Y", IF($AF881="N/A", $Q881, $AF881), IF($AG881="N/A", $T881,$AG881)))))))</f>
        <v>0</v>
      </c>
      <c r="BS881" s="16">
        <f>IF(BA881="R", $CA881, IF(OR(BA881="P", BA881="T", BA881="N"), 0, IF($C881="DM", $T881, IF(OR(BA881="Y", BA881="IR"),$AM881,IF(BA881="C", IF($BI881="Y", IF($AF881="N/A", $Q881, $AF881), IF($AG881="N/A", $T881,$AG881)))))))</f>
        <v>0</v>
      </c>
      <c r="BT881" s="16">
        <f>IF(BB881="R", $CA881, IF(OR(BB881="P", BB881="T", BB881="N"), 0, IF($C881="DM", $T881, IF(OR(BB881="Y", BB881="IR"),$AM881,IF(BB881="C", IF($BI881="Y", IF($BA881="C", IF($AF881="N/A", $Q881, $AF881), IF($AF881="N/A", $T881, $AM881)), IF($AG881="N/A", $T881,$AG881)))))))</f>
        <v>0</v>
      </c>
      <c r="BU881" s="16" t="e">
        <f>IF(BC881="R", $CA881, IF(OR(BC881="P", BC881="T", BC881="N"), 0, IF($C881="DM", $T881, IF(OR(BC881="Y", BC881="IR"),$AM881,IF(BC881="C", IF($BI881="Y", IF($BA881="C", IF($AF881="N/A", $Q881, $AF881), IF($AF881="N/A", $T881, $AM881)), IF($AG881="N/A", $T881,$AG881)))))))</f>
        <v>#VALUE!</v>
      </c>
      <c r="BV881" s="16" t="e">
        <f>IF(BD881="R", $CA881, IF(OR(BD881="P", BD881="T", BD881="N"), 0, IF($C881="DM", $T881, IF(OR(BD881="Y", BD881="IR"),$AM881,IF(BD881="C", IF($BI881="Y", IF($BA881="C", IF($AF881="N/A", $Q881, $AF881), IF($AF881="N/A", $T881, $AM881)), IF($AG881="N/A", $T881,$AG881)))))))</f>
        <v>#VALUE!</v>
      </c>
      <c r="BW881" s="16" t="e">
        <f>IF(BE881="R", $CA881, IF(OR(BE881="P", BE881="T", BE881="N"), 0, IF($C881="DM", $T881, IF(OR(BE881="Y", BE881="IR"),$AM881,IF(BE881="C", IF($BI881="Y", IF($BA881="C", IF($AF881="N/A", $Q881, $AF881), IF($AF881="N/A", $T881, $AM881)), IF($AG881="N/A", $T881,$AG881)))))))</f>
        <v>#VALUE!</v>
      </c>
      <c r="BX881" s="16" t="e">
        <f>IF(BF881="R", $CA881, IF(OR(BF881="P", BF881="T", BF881="N"), 0, IF($C881="DM", $T881, IF(OR(BF881="Y", BF881="IR"),$AM881,IF(BF881="C", IF($BI881="Y", IF($BA881="C", IF($AF881="N/A", $Q881, $AF881), IF($AF881="N/A", $T881, $AM881)), IF($AG881="N/A", $T881,$AG881)))))))</f>
        <v>#VALUE!</v>
      </c>
      <c r="BY881" s="16" t="e">
        <f>IF(BG881="R", $CA881, IF(OR(BG881="P", BG881="T", BG881="N"), 0, IF($C881="DM", $T881, IF(OR(BG881="Y", BG881="IR"),$AM881,IF(BG881="C", IF($BI881="Y", IF($BA881="C", IF($AF881="N/A", $Q881, $AF881), IF($AF881="N/A", $T881, $AM881)), IF($AG881="N/A", $T881,$AG881)))))))</f>
        <v>#VALUE!</v>
      </c>
      <c r="BZ881" s="16" t="e">
        <f>IF(BH881="R", $CA881, IF(OR(BH881="P", BH881="T", BH881="N"), 0, IF($C881="DM", $T881, IF(OR(BH881="Y", BH881="IR"),$AM881,IF(BH881="C", IF($BI881="Y", IF($BA881="C", IF($AF881="N/A", $Q881, $AF881), IF($AF881="N/A", $T881, $AM881)), IF($AG881="N/A", $T881,$AG881)))))))</f>
        <v>#VALUE!</v>
      </c>
      <c r="CA881" s="15" t="s">
        <v>75</v>
      </c>
      <c r="CB881" s="16" t="e">
        <f>BZ881</f>
        <v>#VALUE!</v>
      </c>
      <c r="CC881" s="15" t="str">
        <f>IF(OR($BH881="T", $BH881="R"), 0, IF($BH881="C", IF($BI881="Y", IF($BA881="C", 0, IF(AF881="N/A", Q881-T881, AF881-AG881)), IF($AF881="N/A", U881, AH881)), AN881))</f>
        <v>N/A</v>
      </c>
      <c r="CD881" s="15" t="str">
        <f>IF(OR($BH881="T", $BH881="R"), 0, IF($BH881="C", IF($BI881="Y", 0, IF($AF881="N/A", V881, AI881)), AO881))</f>
        <v>N/A</v>
      </c>
      <c r="CE881" s="15" t="str">
        <f>IF(OR($BH881="T", $BH881="R"), 0, IF($BH881="C", IF($BI881="Y", 0, IF($AF881="N/A", W881, AJ881)), AP881))</f>
        <v>N/A</v>
      </c>
      <c r="CF881" s="15" t="str">
        <f>IF(OR($BH881="T", $BH881="R"), 0, IF($BH881="C", IF($BI881="Y", 0, IF($AF881="N/A", X881, AK881)), AQ881))</f>
        <v>N/A</v>
      </c>
    </row>
    <row r="882" spans="1:84" x14ac:dyDescent="0.25">
      <c r="A882" s="14">
        <v>5859</v>
      </c>
      <c r="B882" s="15"/>
      <c r="C882" s="15"/>
      <c r="D882" s="15"/>
      <c r="E882" s="15" t="e">
        <f>VLOOKUP(B882, 'Rookie Year'!$A$2:$B$55679,2,FALSE)</f>
        <v>#N/A</v>
      </c>
      <c r="F882" s="15">
        <v>2024</v>
      </c>
      <c r="G882" s="15" t="s">
        <v>42</v>
      </c>
      <c r="H882" s="15"/>
      <c r="I882" s="16"/>
      <c r="J882" s="15"/>
      <c r="K882" s="17">
        <f>IF(AND(G882&lt;&gt;"N",R882="N/A"), IF(I882&lt;4, 0, 0.25),IF(I882=1, IF(J882=1,0.25, 0.25), IF(I882&lt;13, 0.25, IF(I882&lt;26, 0.4, IF(I882&lt;51, 0.6, 0.75)))))</f>
        <v>0.25</v>
      </c>
      <c r="L882" s="16">
        <f>I882-M882</f>
        <v>0</v>
      </c>
      <c r="M882" s="16">
        <f>ROUNDUP(I882*K882,0)</f>
        <v>0</v>
      </c>
      <c r="N882" s="16">
        <f>M882*J882</f>
        <v>0</v>
      </c>
      <c r="O882" s="16">
        <v>0</v>
      </c>
      <c r="P882" s="16">
        <v>0</v>
      </c>
      <c r="Q882" s="16">
        <f>N882-O882-P882</f>
        <v>0</v>
      </c>
      <c r="R882" s="15" t="s">
        <v>75</v>
      </c>
      <c r="S882" s="15">
        <f>IF(R882="N/A", J882-($B$1-F882), J882-($B$1-R882))</f>
        <v>0</v>
      </c>
      <c r="T882" s="16" t="str">
        <f>IF($S882&lt;1, "N/A", $M882)</f>
        <v>N/A</v>
      </c>
      <c r="U882" s="16" t="str">
        <f>IF($S882&lt;2, "N/A", $M882)</f>
        <v>N/A</v>
      </c>
      <c r="V882" s="16" t="str">
        <f>IF($S882&lt;3, "N/A", $M882)</f>
        <v>N/A</v>
      </c>
      <c r="W882" s="16" t="str">
        <f>IF($S882&lt;4, "N/A", $M882)</f>
        <v>N/A</v>
      </c>
      <c r="X882" s="16" t="str">
        <f>IF($S882&lt;5, "N/A", $M882)</f>
        <v>N/A</v>
      </c>
      <c r="Y882" s="15" t="str">
        <f>IF(SUM(T882:X882)&lt;&gt;Q882, "CHECK", "OK")</f>
        <v>OK</v>
      </c>
      <c r="Z882" s="15" t="str">
        <f>IF(F882=$B$1, "No", IF(S882=1, "Yes", "No"))</f>
        <v>No</v>
      </c>
      <c r="AA882" s="18" t="str">
        <f>IF(C882="DM", "N/A", IF(Z882="No","N/A",VLOOKUP(B882,'Extension List'!$A$3:$R$1972,18,FALSE)))</f>
        <v>N/A</v>
      </c>
      <c r="AB882" s="15" t="str">
        <f>IF(C882="DM", "N/A", IF(Z882="No","N/A",VLOOKUP(B882,'Extension List'!$A$3:$T$1972,20,FALSE)))</f>
        <v>N/A</v>
      </c>
      <c r="AC882" s="15" t="str">
        <f>IF(AA882="N/A", "N/A", 0)</f>
        <v>N/A</v>
      </c>
      <c r="AD882" s="16" t="str">
        <f>IF(AE882="N/A", "N/A", AA882-AE882)</f>
        <v>N/A</v>
      </c>
      <c r="AE882" s="16" t="str">
        <f>IF(AA882="N/A", "N/A", IF(AC882&gt;0, IF(AA882&lt;13, ROUNDUP(0.25*AA882,0), IF(AA882&lt;26, ROUNDUP(0.4*AA882,0), IF(AA882&lt;51, ROUNDUP(0.6*AA882,0), ROUNDUP(0.75*AA882,0)))), "N/A"))</f>
        <v>N/A</v>
      </c>
      <c r="AF882" s="16" t="str">
        <f>IF(AD882="N/A","N/A", (AE882*AC882)+Q882)</f>
        <v>N/A</v>
      </c>
      <c r="AG882" s="16" t="str">
        <f>IF($AF882="N/A", "N/A", "TBC")</f>
        <v>N/A</v>
      </c>
      <c r="AH882" s="16" t="str">
        <f>IF($AF882="N/A", "N/A", "TBC")</f>
        <v>N/A</v>
      </c>
      <c r="AI882" s="16" t="str">
        <f>IF($AF882="N/A","N/A",IF(AC882&gt;1,"TBC","N/A"))</f>
        <v>N/A</v>
      </c>
      <c r="AJ882" s="16" t="str">
        <f>IF($AF882="N/A","N/A",IF(AC882&gt;2,"TBC","N/A"))</f>
        <v>N/A</v>
      </c>
      <c r="AK882" s="16" t="str">
        <f>IF($AF882="N/A","N/A",IF(AC882&gt;3,"TBC","N/A"))</f>
        <v>N/A</v>
      </c>
      <c r="AL882" s="16" t="str">
        <f>IF(AC882="N/A","N/A",IF(AC882&gt;0,IF(SUM(AG882:AK882)&lt;&gt;AF882,"CHECK","OK"),"N/A"))</f>
        <v>N/A</v>
      </c>
      <c r="AM882" s="16" t="e">
        <f>IF(AD882="N/A", L882+T882, L882+AG882)</f>
        <v>#VALUE!</v>
      </c>
      <c r="AN882" s="16" t="str">
        <f>IF(AD882="N/A", IF(U882="N/A", "N/A", L882+U882), AD882+AH882)</f>
        <v>N/A</v>
      </c>
      <c r="AO882" s="16" t="str">
        <f>IF(AD882="N/A", IF(V882="N/A", "N/A", L882+V882), IF(AI882="N/A", "N/A", AD882+AI882))</f>
        <v>N/A</v>
      </c>
      <c r="AP882" s="16" t="str">
        <f>IF(AD882="N/A", IF(W882="N/A", "N/A", L882+W882), IF(AJ882="N/A", "N/A", AD882+AJ882))</f>
        <v>N/A</v>
      </c>
      <c r="AQ882" s="16" t="str">
        <f>IF(AD882="N/A", IF(X882="N/A", "N/A", L882+X882), IF(AK882="N/A", "N/A", AD882+AK882))</f>
        <v>N/A</v>
      </c>
      <c r="AR882" s="15" t="s">
        <v>42</v>
      </c>
      <c r="AS882" s="15" t="s">
        <v>42</v>
      </c>
      <c r="AT882" s="15" t="s">
        <v>42</v>
      </c>
      <c r="AU882" s="15" t="s">
        <v>42</v>
      </c>
      <c r="AV882" s="15" t="s">
        <v>42</v>
      </c>
      <c r="AW882" s="15" t="s">
        <v>42</v>
      </c>
      <c r="AX882" s="15" t="s">
        <v>42</v>
      </c>
      <c r="AY882" s="15" t="s">
        <v>42</v>
      </c>
      <c r="AZ882" s="15" t="s">
        <v>42</v>
      </c>
      <c r="BA882" s="15" t="s">
        <v>42</v>
      </c>
      <c r="BB882" s="15" t="s">
        <v>42</v>
      </c>
      <c r="BC882" s="15" t="s">
        <v>40</v>
      </c>
      <c r="BD882" s="15" t="s">
        <v>40</v>
      </c>
      <c r="BE882" s="15" t="s">
        <v>40</v>
      </c>
      <c r="BF882" s="15" t="s">
        <v>40</v>
      </c>
      <c r="BG882" s="15" t="s">
        <v>40</v>
      </c>
      <c r="BH882" s="15" t="s">
        <v>40</v>
      </c>
      <c r="BJ882" s="16">
        <f>IF(AR882="R", $CA882, IF(OR(AR882="P", AR882="T", AR882="N"), 0, IF($C882="DM", $T882, IF(OR(AR882="Y", AR882="IR"),$AM882,IF(AR882="C", IF($BI882="Y", IF($AF882="N/A", $Q882, $AF882), IF($AG882="N/A", $T882,$AG882)))))))</f>
        <v>0</v>
      </c>
      <c r="BK882" s="16">
        <f>IF(AS882="R", $CA882, IF(OR(AS882="P", AS882="T", AS882="N"), 0, IF($C882="DM", $T882, IF(OR(AS882="Y", AS882="IR"),$AM882,IF(AS882="C", IF($BI882="Y", IF($AF882="N/A", $Q882, $AF882), IF($AG882="N/A", $T882,$AG882)))))))</f>
        <v>0</v>
      </c>
      <c r="BL882" s="16">
        <f>IF(AT882="R", $CA882, IF(OR(AT882="P", AT882="T", AT882="N"), 0, IF($C882="DM", $T882, IF(OR(AT882="Y", AT882="IR"),$AM882,IF(AT882="C", IF($BI882="Y", IF($AF882="N/A", $Q882, $AF882), IF($AG882="N/A", $T882,$AG882)))))))</f>
        <v>0</v>
      </c>
      <c r="BM882" s="16">
        <f>IF(AU882="R", $CA882, IF(OR(AU882="P", AU882="T", AU882="N"), 0, IF($C882="DM", $T882, IF(OR(AU882="Y", AU882="IR"),$AM882,IF(AU882="C", IF($BI882="Y", IF($AF882="N/A", $Q882, $AF882), IF($AG882="N/A", $T882,$AG882)))))))</f>
        <v>0</v>
      </c>
      <c r="BN882" s="16">
        <f>IF(AV882="R", $CA882, IF(OR(AV882="P", AV882="T", AV882="N"), 0, IF($C882="DM", $T882, IF(OR(AV882="Y", AV882="IR"),$AM882,IF(AV882="C", IF($BI882="Y", IF($AF882="N/A", $Q882, $AF882), IF($AG882="N/A", $T882,$AG882)))))))</f>
        <v>0</v>
      </c>
      <c r="BO882" s="16">
        <f>IF(AW882="R", $CA882, IF(OR(AW882="P", AW882="T", AW882="N"), 0, IF($C882="DM", $T882, IF(OR(AW882="Y", AW882="IR"),$AM882,IF(AW882="C", IF($BI882="Y", IF($AF882="N/A", $Q882, $AF882), IF($AG882="N/A", $T882,$AG882)))))))</f>
        <v>0</v>
      </c>
      <c r="BP882" s="16">
        <f>IF(AX882="R", $CA882, IF(OR(AX882="P", AX882="T", AX882="N"), 0, IF($C882="DM", $T882, IF(OR(AX882="Y", AX882="IR"),$AM882,IF(AX882="C", IF($BI882="Y", IF($AF882="N/A", $Q882, $AF882), IF($AG882="N/A", $T882,$AG882)))))))</f>
        <v>0</v>
      </c>
      <c r="BQ882" s="16">
        <f>IF(AY882="R", $CA882, IF(OR(AY882="P", AY882="T", AY882="N"), 0, IF($C882="DM", $T882, IF(OR(AY882="Y", AY882="IR"),$AM882,IF(AY882="C", IF($BI882="Y", IF($AF882="N/A", $Q882, $AF882), IF($AG882="N/A", $T882,$AG882)))))))</f>
        <v>0</v>
      </c>
      <c r="BR882" s="16">
        <f>IF(AZ882="R", $CA882, IF(OR(AZ882="P", AZ882="T", AZ882="N"), 0, IF($C882="DM", $T882, IF(OR(AZ882="Y", AZ882="IR"),$AM882,IF(AZ882="C", IF($BI882="Y", IF($AF882="N/A", $Q882, $AF882), IF($AG882="N/A", $T882,$AG882)))))))</f>
        <v>0</v>
      </c>
      <c r="BS882" s="16">
        <f>IF(BA882="R", $CA882, IF(OR(BA882="P", BA882="T", BA882="N"), 0, IF($C882="DM", $T882, IF(OR(BA882="Y", BA882="IR"),$AM882,IF(BA882="C", IF($BI882="Y", IF($AF882="N/A", $Q882, $AF882), IF($AG882="N/A", $T882,$AG882)))))))</f>
        <v>0</v>
      </c>
      <c r="BT882" s="16">
        <f>IF(BB882="R", $CA882, IF(OR(BB882="P", BB882="T", BB882="N"), 0, IF($C882="DM", $T882, IF(OR(BB882="Y", BB882="IR"),$AM882,IF(BB882="C", IF($BI882="Y", IF($BA882="C", IF($AF882="N/A", $Q882, $AF882), IF($AF882="N/A", $T882, $AM882)), IF($AG882="N/A", $T882,$AG882)))))))</f>
        <v>0</v>
      </c>
      <c r="BU882" s="16" t="e">
        <f>IF(BC882="R", $CA882, IF(OR(BC882="P", BC882="T", BC882="N"), 0, IF($C882="DM", $T882, IF(OR(BC882="Y", BC882="IR"),$AM882,IF(BC882="C", IF($BI882="Y", IF($BA882="C", IF($AF882="N/A", $Q882, $AF882), IF($AF882="N/A", $T882, $AM882)), IF($AG882="N/A", $T882,$AG882)))))))</f>
        <v>#VALUE!</v>
      </c>
      <c r="BV882" s="16" t="e">
        <f>IF(BD882="R", $CA882, IF(OR(BD882="P", BD882="T", BD882="N"), 0, IF($C882="DM", $T882, IF(OR(BD882="Y", BD882="IR"),$AM882,IF(BD882="C", IF($BI882="Y", IF($BA882="C", IF($AF882="N/A", $Q882, $AF882), IF($AF882="N/A", $T882, $AM882)), IF($AG882="N/A", $T882,$AG882)))))))</f>
        <v>#VALUE!</v>
      </c>
      <c r="BW882" s="16" t="e">
        <f>IF(BE882="R", $CA882, IF(OR(BE882="P", BE882="T", BE882="N"), 0, IF($C882="DM", $T882, IF(OR(BE882="Y", BE882="IR"),$AM882,IF(BE882="C", IF($BI882="Y", IF($BA882="C", IF($AF882="N/A", $Q882, $AF882), IF($AF882="N/A", $T882, $AM882)), IF($AG882="N/A", $T882,$AG882)))))))</f>
        <v>#VALUE!</v>
      </c>
      <c r="BX882" s="16" t="e">
        <f>IF(BF882="R", $CA882, IF(OR(BF882="P", BF882="T", BF882="N"), 0, IF($C882="DM", $T882, IF(OR(BF882="Y", BF882="IR"),$AM882,IF(BF882="C", IF($BI882="Y", IF($BA882="C", IF($AF882="N/A", $Q882, $AF882), IF($AF882="N/A", $T882, $AM882)), IF($AG882="N/A", $T882,$AG882)))))))</f>
        <v>#VALUE!</v>
      </c>
      <c r="BY882" s="16" t="e">
        <f>IF(BG882="R", $CA882, IF(OR(BG882="P", BG882="T", BG882="N"), 0, IF($C882="DM", $T882, IF(OR(BG882="Y", BG882="IR"),$AM882,IF(BG882="C", IF($BI882="Y", IF($BA882="C", IF($AF882="N/A", $Q882, $AF882), IF($AF882="N/A", $T882, $AM882)), IF($AG882="N/A", $T882,$AG882)))))))</f>
        <v>#VALUE!</v>
      </c>
      <c r="BZ882" s="16" t="e">
        <f>IF(BH882="R", $CA882, IF(OR(BH882="P", BH882="T", BH882="N"), 0, IF($C882="DM", $T882, IF(OR(BH882="Y", BH882="IR"),$AM882,IF(BH882="C", IF($BI882="Y", IF($BA882="C", IF($AF882="N/A", $Q882, $AF882), IF($AF882="N/A", $T882, $AM882)), IF($AG882="N/A", $T882,$AG882)))))))</f>
        <v>#VALUE!</v>
      </c>
      <c r="CA882" s="15" t="s">
        <v>75</v>
      </c>
      <c r="CB882" s="16" t="e">
        <f>BZ882</f>
        <v>#VALUE!</v>
      </c>
      <c r="CC882" s="15" t="str">
        <f>IF(OR($BH882="T", $BH882="R"), 0, IF($BH882="C", IF($BI882="Y", IF($BA882="C", 0, IF(AF882="N/A", Q882-T882, AF882-AG882)), IF($AF882="N/A", U882, AH882)), AN882))</f>
        <v>N/A</v>
      </c>
      <c r="CD882" s="15" t="str">
        <f>IF(OR($BH882="T", $BH882="R"), 0, IF($BH882="C", IF($BI882="Y", 0, IF($AF882="N/A", V882, AI882)), AO882))</f>
        <v>N/A</v>
      </c>
      <c r="CE882" s="15" t="str">
        <f>IF(OR($BH882="T", $BH882="R"), 0, IF($BH882="C", IF($BI882="Y", 0, IF($AF882="N/A", W882, AJ882)), AP882))</f>
        <v>N/A</v>
      </c>
      <c r="CF882" s="15" t="str">
        <f>IF(OR($BH882="T", $BH882="R"), 0, IF($BH882="C", IF($BI882="Y", 0, IF($AF882="N/A", X882, AK882)), AQ882))</f>
        <v>N/A</v>
      </c>
    </row>
    <row r="883" spans="1:84" x14ac:dyDescent="0.25">
      <c r="A883" s="14">
        <v>5860</v>
      </c>
      <c r="B883" s="15"/>
      <c r="C883" s="15"/>
      <c r="D883" s="15"/>
      <c r="E883" s="15" t="e">
        <f>VLOOKUP(B883, 'Rookie Year'!$A$2:$B$55679,2,FALSE)</f>
        <v>#N/A</v>
      </c>
      <c r="F883" s="15">
        <v>2024</v>
      </c>
      <c r="G883" s="15" t="s">
        <v>42</v>
      </c>
      <c r="H883" s="15"/>
      <c r="I883" s="16"/>
      <c r="J883" s="15"/>
      <c r="K883" s="17">
        <f>IF(AND(G883&lt;&gt;"N",R883="N/A"), IF(I883&lt;4, 0, 0.25),IF(I883=1, IF(J883=1,0.25, 0.25), IF(I883&lt;13, 0.25, IF(I883&lt;26, 0.4, IF(I883&lt;51, 0.6, 0.75)))))</f>
        <v>0.25</v>
      </c>
      <c r="L883" s="16">
        <f>I883-M883</f>
        <v>0</v>
      </c>
      <c r="M883" s="16">
        <f>ROUNDUP(I883*K883,0)</f>
        <v>0</v>
      </c>
      <c r="N883" s="16">
        <f>M883*J883</f>
        <v>0</v>
      </c>
      <c r="O883" s="16">
        <v>0</v>
      </c>
      <c r="P883" s="16">
        <v>0</v>
      </c>
      <c r="Q883" s="16">
        <f>N883-O883-P883</f>
        <v>0</v>
      </c>
      <c r="R883" s="15" t="s">
        <v>75</v>
      </c>
      <c r="S883" s="15">
        <f>IF(R883="N/A", J883-($B$1-F883), J883-($B$1-R883))</f>
        <v>0</v>
      </c>
      <c r="T883" s="16" t="str">
        <f>IF($S883&lt;1, "N/A", $M883)</f>
        <v>N/A</v>
      </c>
      <c r="U883" s="16" t="str">
        <f>IF($S883&lt;2, "N/A", $M883)</f>
        <v>N/A</v>
      </c>
      <c r="V883" s="16" t="str">
        <f>IF($S883&lt;3, "N/A", $M883)</f>
        <v>N/A</v>
      </c>
      <c r="W883" s="16" t="str">
        <f>IF($S883&lt;4, "N/A", $M883)</f>
        <v>N/A</v>
      </c>
      <c r="X883" s="16" t="str">
        <f>IF($S883&lt;5, "N/A", $M883)</f>
        <v>N/A</v>
      </c>
      <c r="Y883" s="15" t="str">
        <f>IF(SUM(T883:X883)&lt;&gt;Q883, "CHECK", "OK")</f>
        <v>OK</v>
      </c>
      <c r="Z883" s="15" t="str">
        <f>IF(F883=$B$1, "No", IF(S883=1, "Yes", "No"))</f>
        <v>No</v>
      </c>
      <c r="AA883" s="18" t="str">
        <f>IF(C883="DM", "N/A", IF(Z883="No","N/A",VLOOKUP(B883,'Extension List'!$A$3:$R$1972,18,FALSE)))</f>
        <v>N/A</v>
      </c>
      <c r="AB883" s="15" t="str">
        <f>IF(C883="DM", "N/A", IF(Z883="No","N/A",VLOOKUP(B883,'Extension List'!$A$3:$T$1972,20,FALSE)))</f>
        <v>N/A</v>
      </c>
      <c r="AC883" s="15" t="str">
        <f>IF(AA883="N/A", "N/A", 0)</f>
        <v>N/A</v>
      </c>
      <c r="AD883" s="16" t="str">
        <f>IF(AE883="N/A", "N/A", AA883-AE883)</f>
        <v>N/A</v>
      </c>
      <c r="AE883" s="16" t="str">
        <f>IF(AA883="N/A", "N/A", IF(AC883&gt;0, IF(AA883&lt;13, ROUNDUP(0.25*AA883,0), IF(AA883&lt;26, ROUNDUP(0.4*AA883,0), IF(AA883&lt;51, ROUNDUP(0.6*AA883,0), ROUNDUP(0.75*AA883,0)))), "N/A"))</f>
        <v>N/A</v>
      </c>
      <c r="AF883" s="16" t="str">
        <f>IF(AD883="N/A","N/A", (AE883*AC883)+Q883)</f>
        <v>N/A</v>
      </c>
      <c r="AG883" s="16" t="str">
        <f>IF($AF883="N/A", "N/A", "TBC")</f>
        <v>N/A</v>
      </c>
      <c r="AH883" s="16" t="str">
        <f>IF($AF883="N/A", "N/A", "TBC")</f>
        <v>N/A</v>
      </c>
      <c r="AI883" s="16" t="str">
        <f>IF($AF883="N/A","N/A",IF(AC883&gt;1,"TBC","N/A"))</f>
        <v>N/A</v>
      </c>
      <c r="AJ883" s="16" t="str">
        <f>IF($AF883="N/A","N/A",IF(AC883&gt;2,"TBC","N/A"))</f>
        <v>N/A</v>
      </c>
      <c r="AK883" s="16" t="str">
        <f>IF($AF883="N/A","N/A",IF(AC883&gt;3,"TBC","N/A"))</f>
        <v>N/A</v>
      </c>
      <c r="AL883" s="16" t="str">
        <f>IF(AC883="N/A","N/A",IF(AC883&gt;0,IF(SUM(AG883:AK883)&lt;&gt;AF883,"CHECK","OK"),"N/A"))</f>
        <v>N/A</v>
      </c>
      <c r="AM883" s="16" t="e">
        <f>IF(AD883="N/A", L883+T883, L883+AG883)</f>
        <v>#VALUE!</v>
      </c>
      <c r="AN883" s="16" t="str">
        <f>IF(AD883="N/A", IF(U883="N/A", "N/A", L883+U883), AD883+AH883)</f>
        <v>N/A</v>
      </c>
      <c r="AO883" s="16" t="str">
        <f>IF(AD883="N/A", IF(V883="N/A", "N/A", L883+V883), IF(AI883="N/A", "N/A", AD883+AI883))</f>
        <v>N/A</v>
      </c>
      <c r="AP883" s="16" t="str">
        <f>IF(AD883="N/A", IF(W883="N/A", "N/A", L883+W883), IF(AJ883="N/A", "N/A", AD883+AJ883))</f>
        <v>N/A</v>
      </c>
      <c r="AQ883" s="16" t="str">
        <f>IF(AD883="N/A", IF(X883="N/A", "N/A", L883+X883), IF(AK883="N/A", "N/A", AD883+AK883))</f>
        <v>N/A</v>
      </c>
      <c r="AR883" s="15" t="s">
        <v>42</v>
      </c>
      <c r="AS883" s="15" t="s">
        <v>42</v>
      </c>
      <c r="AT883" s="15" t="s">
        <v>42</v>
      </c>
      <c r="AU883" s="15" t="s">
        <v>42</v>
      </c>
      <c r="AV883" s="15" t="s">
        <v>42</v>
      </c>
      <c r="AW883" s="15" t="s">
        <v>42</v>
      </c>
      <c r="AX883" s="15" t="s">
        <v>42</v>
      </c>
      <c r="AY883" s="15" t="s">
        <v>42</v>
      </c>
      <c r="AZ883" s="15" t="s">
        <v>42</v>
      </c>
      <c r="BA883" s="15" t="s">
        <v>42</v>
      </c>
      <c r="BB883" s="15" t="s">
        <v>42</v>
      </c>
      <c r="BC883" s="15" t="s">
        <v>40</v>
      </c>
      <c r="BD883" s="15" t="s">
        <v>40</v>
      </c>
      <c r="BE883" s="15" t="s">
        <v>40</v>
      </c>
      <c r="BF883" s="15" t="s">
        <v>40</v>
      </c>
      <c r="BG883" s="15" t="s">
        <v>40</v>
      </c>
      <c r="BH883" s="15" t="s">
        <v>40</v>
      </c>
      <c r="BJ883" s="16">
        <f>IF(AR883="R", $CA883, IF(OR(AR883="P", AR883="T", AR883="N"), 0, IF($C883="DM", $T883, IF(OR(AR883="Y", AR883="IR"),$AM883,IF(AR883="C", IF($BI883="Y", IF($AF883="N/A", $Q883, $AF883), IF($AG883="N/A", $T883,$AG883)))))))</f>
        <v>0</v>
      </c>
      <c r="BK883" s="16">
        <f>IF(AS883="R", $CA883, IF(OR(AS883="P", AS883="T", AS883="N"), 0, IF($C883="DM", $T883, IF(OR(AS883="Y", AS883="IR"),$AM883,IF(AS883="C", IF($BI883="Y", IF($AF883="N/A", $Q883, $AF883), IF($AG883="N/A", $T883,$AG883)))))))</f>
        <v>0</v>
      </c>
      <c r="BL883" s="16">
        <f>IF(AT883="R", $CA883, IF(OR(AT883="P", AT883="T", AT883="N"), 0, IF($C883="DM", $T883, IF(OR(AT883="Y", AT883="IR"),$AM883,IF(AT883="C", IF($BI883="Y", IF($AF883="N/A", $Q883, $AF883), IF($AG883="N/A", $T883,$AG883)))))))</f>
        <v>0</v>
      </c>
      <c r="BM883" s="16">
        <f>IF(AU883="R", $CA883, IF(OR(AU883="P", AU883="T", AU883="N"), 0, IF($C883="DM", $T883, IF(OR(AU883="Y", AU883="IR"),$AM883,IF(AU883="C", IF($BI883="Y", IF($AF883="N/A", $Q883, $AF883), IF($AG883="N/A", $T883,$AG883)))))))</f>
        <v>0</v>
      </c>
      <c r="BN883" s="16">
        <f>IF(AV883="R", $CA883, IF(OR(AV883="P", AV883="T", AV883="N"), 0, IF($C883="DM", $T883, IF(OR(AV883="Y", AV883="IR"),$AM883,IF(AV883="C", IF($BI883="Y", IF($AF883="N/A", $Q883, $AF883), IF($AG883="N/A", $T883,$AG883)))))))</f>
        <v>0</v>
      </c>
      <c r="BO883" s="16">
        <f>IF(AW883="R", $CA883, IF(OR(AW883="P", AW883="T", AW883="N"), 0, IF($C883="DM", $T883, IF(OR(AW883="Y", AW883="IR"),$AM883,IF(AW883="C", IF($BI883="Y", IF($AF883="N/A", $Q883, $AF883), IF($AG883="N/A", $T883,$AG883)))))))</f>
        <v>0</v>
      </c>
      <c r="BP883" s="16">
        <f>IF(AX883="R", $CA883, IF(OR(AX883="P", AX883="T", AX883="N"), 0, IF($C883="DM", $T883, IF(OR(AX883="Y", AX883="IR"),$AM883,IF(AX883="C", IF($BI883="Y", IF($AF883="N/A", $Q883, $AF883), IF($AG883="N/A", $T883,$AG883)))))))</f>
        <v>0</v>
      </c>
      <c r="BQ883" s="16">
        <f>IF(AY883="R", $CA883, IF(OR(AY883="P", AY883="T", AY883="N"), 0, IF($C883="DM", $T883, IF(OR(AY883="Y", AY883="IR"),$AM883,IF(AY883="C", IF($BI883="Y", IF($AF883="N/A", $Q883, $AF883), IF($AG883="N/A", $T883,$AG883)))))))</f>
        <v>0</v>
      </c>
      <c r="BR883" s="16">
        <f>IF(AZ883="R", $CA883, IF(OR(AZ883="P", AZ883="T", AZ883="N"), 0, IF($C883="DM", $T883, IF(OR(AZ883="Y", AZ883="IR"),$AM883,IF(AZ883="C", IF($BI883="Y", IF($AF883="N/A", $Q883, $AF883), IF($AG883="N/A", $T883,$AG883)))))))</f>
        <v>0</v>
      </c>
      <c r="BS883" s="16">
        <f>IF(BA883="R", $CA883, IF(OR(BA883="P", BA883="T", BA883="N"), 0, IF($C883="DM", $T883, IF(OR(BA883="Y", BA883="IR"),$AM883,IF(BA883="C", IF($BI883="Y", IF($AF883="N/A", $Q883, $AF883), IF($AG883="N/A", $T883,$AG883)))))))</f>
        <v>0</v>
      </c>
      <c r="BT883" s="16">
        <f>IF(BB883="R", $CA883, IF(OR(BB883="P", BB883="T", BB883="N"), 0, IF($C883="DM", $T883, IF(OR(BB883="Y", BB883="IR"),$AM883,IF(BB883="C", IF($BI883="Y", IF($BA883="C", IF($AF883="N/A", $Q883, $AF883), IF($AF883="N/A", $T883, $AM883)), IF($AG883="N/A", $T883,$AG883)))))))</f>
        <v>0</v>
      </c>
      <c r="BU883" s="16" t="e">
        <f>IF(BC883="R", $CA883, IF(OR(BC883="P", BC883="T", BC883="N"), 0, IF($C883="DM", $T883, IF(OR(BC883="Y", BC883="IR"),$AM883,IF(BC883="C", IF($BI883="Y", IF($BA883="C", IF($AF883="N/A", $Q883, $AF883), IF($AF883="N/A", $T883, $AM883)), IF($AG883="N/A", $T883,$AG883)))))))</f>
        <v>#VALUE!</v>
      </c>
      <c r="BV883" s="16" t="e">
        <f>IF(BD883="R", $CA883, IF(OR(BD883="P", BD883="T", BD883="N"), 0, IF($C883="DM", $T883, IF(OR(BD883="Y", BD883="IR"),$AM883,IF(BD883="C", IF($BI883="Y", IF($BA883="C", IF($AF883="N/A", $Q883, $AF883), IF($AF883="N/A", $T883, $AM883)), IF($AG883="N/A", $T883,$AG883)))))))</f>
        <v>#VALUE!</v>
      </c>
      <c r="BW883" s="16" t="e">
        <f>IF(BE883="R", $CA883, IF(OR(BE883="P", BE883="T", BE883="N"), 0, IF($C883="DM", $T883, IF(OR(BE883="Y", BE883="IR"),$AM883,IF(BE883="C", IF($BI883="Y", IF($BA883="C", IF($AF883="N/A", $Q883, $AF883), IF($AF883="N/A", $T883, $AM883)), IF($AG883="N/A", $T883,$AG883)))))))</f>
        <v>#VALUE!</v>
      </c>
      <c r="BX883" s="16" t="e">
        <f>IF(BF883="R", $CA883, IF(OR(BF883="P", BF883="T", BF883="N"), 0, IF($C883="DM", $T883, IF(OR(BF883="Y", BF883="IR"),$AM883,IF(BF883="C", IF($BI883="Y", IF($BA883="C", IF($AF883="N/A", $Q883, $AF883), IF($AF883="N/A", $T883, $AM883)), IF($AG883="N/A", $T883,$AG883)))))))</f>
        <v>#VALUE!</v>
      </c>
      <c r="BY883" s="16" t="e">
        <f>IF(BG883="R", $CA883, IF(OR(BG883="P", BG883="T", BG883="N"), 0, IF($C883="DM", $T883, IF(OR(BG883="Y", BG883="IR"),$AM883,IF(BG883="C", IF($BI883="Y", IF($BA883="C", IF($AF883="N/A", $Q883, $AF883), IF($AF883="N/A", $T883, $AM883)), IF($AG883="N/A", $T883,$AG883)))))))</f>
        <v>#VALUE!</v>
      </c>
      <c r="BZ883" s="16" t="e">
        <f>IF(BH883="R", $CA883, IF(OR(BH883="P", BH883="T", BH883="N"), 0, IF($C883="DM", $T883, IF(OR(BH883="Y", BH883="IR"),$AM883,IF(BH883="C", IF($BI883="Y", IF($BA883="C", IF($AF883="N/A", $Q883, $AF883), IF($AF883="N/A", $T883, $AM883)), IF($AG883="N/A", $T883,$AG883)))))))</f>
        <v>#VALUE!</v>
      </c>
      <c r="CA883" s="15" t="s">
        <v>75</v>
      </c>
      <c r="CB883" s="16" t="e">
        <f>BZ883</f>
        <v>#VALUE!</v>
      </c>
      <c r="CC883" s="15" t="str">
        <f>IF(OR($BH883="T", $BH883="R"), 0, IF($BH883="C", IF($BI883="Y", IF($BA883="C", 0, IF(AF883="N/A", Q883-T883, AF883-AG883)), IF($AF883="N/A", U883, AH883)), AN883))</f>
        <v>N/A</v>
      </c>
      <c r="CD883" s="15" t="str">
        <f>IF(OR($BH883="T", $BH883="R"), 0, IF($BH883="C", IF($BI883="Y", 0, IF($AF883="N/A", V883, AI883)), AO883))</f>
        <v>N/A</v>
      </c>
      <c r="CE883" s="15" t="str">
        <f>IF(OR($BH883="T", $BH883="R"), 0, IF($BH883="C", IF($BI883="Y", 0, IF($AF883="N/A", W883, AJ883)), AP883))</f>
        <v>N/A</v>
      </c>
      <c r="CF883" s="15" t="str">
        <f>IF(OR($BH883="T", $BH883="R"), 0, IF($BH883="C", IF($BI883="Y", 0, IF($AF883="N/A", X883, AK883)), AQ883))</f>
        <v>N/A</v>
      </c>
    </row>
    <row r="884" spans="1:84" x14ac:dyDescent="0.25">
      <c r="A884" s="14">
        <v>5861</v>
      </c>
      <c r="B884" s="15"/>
      <c r="C884" s="15"/>
      <c r="D884" s="15"/>
      <c r="E884" s="15" t="e">
        <f>VLOOKUP(B884, 'Rookie Year'!$A$2:$B$55679,2,FALSE)</f>
        <v>#N/A</v>
      </c>
      <c r="F884" s="15">
        <v>2024</v>
      </c>
      <c r="G884" s="15" t="s">
        <v>42</v>
      </c>
      <c r="H884" s="15"/>
      <c r="I884" s="16"/>
      <c r="J884" s="15"/>
      <c r="K884" s="17">
        <f>IF(AND(G884&lt;&gt;"N",R884="N/A"), IF(I884&lt;4, 0, 0.25),IF(I884=1, IF(J884=1,0.25, 0.25), IF(I884&lt;13, 0.25, IF(I884&lt;26, 0.4, IF(I884&lt;51, 0.6, 0.75)))))</f>
        <v>0.25</v>
      </c>
      <c r="L884" s="16">
        <f>I884-M884</f>
        <v>0</v>
      </c>
      <c r="M884" s="16">
        <f>ROUNDUP(I884*K884,0)</f>
        <v>0</v>
      </c>
      <c r="N884" s="16">
        <f>M884*J884</f>
        <v>0</v>
      </c>
      <c r="O884" s="16">
        <v>0</v>
      </c>
      <c r="P884" s="16">
        <v>0</v>
      </c>
      <c r="Q884" s="16">
        <f>N884-O884-P884</f>
        <v>0</v>
      </c>
      <c r="R884" s="15" t="s">
        <v>75</v>
      </c>
      <c r="S884" s="15">
        <f>IF(R884="N/A", J884-($B$1-F884), J884-($B$1-R884))</f>
        <v>0</v>
      </c>
      <c r="T884" s="16" t="str">
        <f>IF($S884&lt;1, "N/A", $M884)</f>
        <v>N/A</v>
      </c>
      <c r="U884" s="16" t="str">
        <f>IF($S884&lt;2, "N/A", $M884)</f>
        <v>N/A</v>
      </c>
      <c r="V884" s="16" t="str">
        <f>IF($S884&lt;3, "N/A", $M884)</f>
        <v>N/A</v>
      </c>
      <c r="W884" s="16" t="str">
        <f>IF($S884&lt;4, "N/A", $M884)</f>
        <v>N/A</v>
      </c>
      <c r="X884" s="16" t="str">
        <f>IF($S884&lt;5, "N/A", $M884)</f>
        <v>N/A</v>
      </c>
      <c r="Y884" s="15" t="str">
        <f>IF(SUM(T884:X884)&lt;&gt;Q884, "CHECK", "OK")</f>
        <v>OK</v>
      </c>
      <c r="Z884" s="15" t="str">
        <f>IF(F884=$B$1, "No", IF(S884=1, "Yes", "No"))</f>
        <v>No</v>
      </c>
      <c r="AA884" s="18" t="str">
        <f>IF(C884="DM", "N/A", IF(Z884="No","N/A",VLOOKUP(B884,'Extension List'!$A$3:$R$1972,18,FALSE)))</f>
        <v>N/A</v>
      </c>
      <c r="AB884" s="15" t="str">
        <f>IF(C884="DM", "N/A", IF(Z884="No","N/A",VLOOKUP(B884,'Extension List'!$A$3:$T$1972,20,FALSE)))</f>
        <v>N/A</v>
      </c>
      <c r="AC884" s="15" t="str">
        <f>IF(AA884="N/A", "N/A", 0)</f>
        <v>N/A</v>
      </c>
      <c r="AD884" s="16" t="str">
        <f>IF(AE884="N/A", "N/A", AA884-AE884)</f>
        <v>N/A</v>
      </c>
      <c r="AE884" s="16" t="str">
        <f>IF(AA884="N/A", "N/A", IF(AC884&gt;0, IF(AA884&lt;13, ROUNDUP(0.25*AA884,0), IF(AA884&lt;26, ROUNDUP(0.4*AA884,0), IF(AA884&lt;51, ROUNDUP(0.6*AA884,0), ROUNDUP(0.75*AA884,0)))), "N/A"))</f>
        <v>N/A</v>
      </c>
      <c r="AF884" s="16" t="str">
        <f>IF(AD884="N/A","N/A", (AE884*AC884)+Q884)</f>
        <v>N/A</v>
      </c>
      <c r="AG884" s="16" t="str">
        <f>IF($AF884="N/A", "N/A", "TBC")</f>
        <v>N/A</v>
      </c>
      <c r="AH884" s="16" t="str">
        <f>IF($AF884="N/A", "N/A", "TBC")</f>
        <v>N/A</v>
      </c>
      <c r="AI884" s="16" t="str">
        <f>IF($AF884="N/A","N/A",IF(AC884&gt;1,"TBC","N/A"))</f>
        <v>N/A</v>
      </c>
      <c r="AJ884" s="16" t="str">
        <f>IF($AF884="N/A","N/A",IF(AC884&gt;2,"TBC","N/A"))</f>
        <v>N/A</v>
      </c>
      <c r="AK884" s="16" t="str">
        <f>IF($AF884="N/A","N/A",IF(AC884&gt;3,"TBC","N/A"))</f>
        <v>N/A</v>
      </c>
      <c r="AL884" s="16" t="str">
        <f>IF(AC884="N/A","N/A",IF(AC884&gt;0,IF(SUM(AG884:AK884)&lt;&gt;AF884,"CHECK","OK"),"N/A"))</f>
        <v>N/A</v>
      </c>
      <c r="AM884" s="16" t="e">
        <f>IF(AD884="N/A", L884+T884, L884+AG884)</f>
        <v>#VALUE!</v>
      </c>
      <c r="AN884" s="16" t="str">
        <f>IF(AD884="N/A", IF(U884="N/A", "N/A", L884+U884), AD884+AH884)</f>
        <v>N/A</v>
      </c>
      <c r="AO884" s="16" t="str">
        <f>IF(AD884="N/A", IF(V884="N/A", "N/A", L884+V884), IF(AI884="N/A", "N/A", AD884+AI884))</f>
        <v>N/A</v>
      </c>
      <c r="AP884" s="16" t="str">
        <f>IF(AD884="N/A", IF(W884="N/A", "N/A", L884+W884), IF(AJ884="N/A", "N/A", AD884+AJ884))</f>
        <v>N/A</v>
      </c>
      <c r="AQ884" s="16" t="str">
        <f>IF(AD884="N/A", IF(X884="N/A", "N/A", L884+X884), IF(AK884="N/A", "N/A", AD884+AK884))</f>
        <v>N/A</v>
      </c>
      <c r="AR884" s="15" t="s">
        <v>42</v>
      </c>
      <c r="AS884" s="15" t="s">
        <v>42</v>
      </c>
      <c r="AT884" s="15" t="s">
        <v>42</v>
      </c>
      <c r="AU884" s="15" t="s">
        <v>42</v>
      </c>
      <c r="AV884" s="15" t="s">
        <v>42</v>
      </c>
      <c r="AW884" s="15" t="s">
        <v>42</v>
      </c>
      <c r="AX884" s="15" t="s">
        <v>42</v>
      </c>
      <c r="AY884" s="15" t="s">
        <v>42</v>
      </c>
      <c r="AZ884" s="15" t="s">
        <v>42</v>
      </c>
      <c r="BA884" s="15" t="s">
        <v>42</v>
      </c>
      <c r="BB884" s="15" t="s">
        <v>42</v>
      </c>
      <c r="BC884" s="15" t="s">
        <v>40</v>
      </c>
      <c r="BD884" s="15" t="s">
        <v>40</v>
      </c>
      <c r="BE884" s="15" t="s">
        <v>40</v>
      </c>
      <c r="BF884" s="15" t="s">
        <v>40</v>
      </c>
      <c r="BG884" s="15" t="s">
        <v>40</v>
      </c>
      <c r="BH884" s="15" t="s">
        <v>40</v>
      </c>
      <c r="BJ884" s="16">
        <f>IF(AR884="R", $CA884, IF(OR(AR884="P", AR884="T", AR884="N"), 0, IF($C884="DM", $T884, IF(OR(AR884="Y", AR884="IR"),$AM884,IF(AR884="C", IF($BI884="Y", IF($AF884="N/A", $Q884, $AF884), IF($AG884="N/A", $T884,$AG884)))))))</f>
        <v>0</v>
      </c>
      <c r="BK884" s="16">
        <f>IF(AS884="R", $CA884, IF(OR(AS884="P", AS884="T", AS884="N"), 0, IF($C884="DM", $T884, IF(OR(AS884="Y", AS884="IR"),$AM884,IF(AS884="C", IF($BI884="Y", IF($AF884="N/A", $Q884, $AF884), IF($AG884="N/A", $T884,$AG884)))))))</f>
        <v>0</v>
      </c>
      <c r="BL884" s="16">
        <f>IF(AT884="R", $CA884, IF(OR(AT884="P", AT884="T", AT884="N"), 0, IF($C884="DM", $T884, IF(OR(AT884="Y", AT884="IR"),$AM884,IF(AT884="C", IF($BI884="Y", IF($AF884="N/A", $Q884, $AF884), IF($AG884="N/A", $T884,$AG884)))))))</f>
        <v>0</v>
      </c>
      <c r="BM884" s="16">
        <f>IF(AU884="R", $CA884, IF(OR(AU884="P", AU884="T", AU884="N"), 0, IF($C884="DM", $T884, IF(OR(AU884="Y", AU884="IR"),$AM884,IF(AU884="C", IF($BI884="Y", IF($AF884="N/A", $Q884, $AF884), IF($AG884="N/A", $T884,$AG884)))))))</f>
        <v>0</v>
      </c>
      <c r="BN884" s="16">
        <f>IF(AV884="R", $CA884, IF(OR(AV884="P", AV884="T", AV884="N"), 0, IF($C884="DM", $T884, IF(OR(AV884="Y", AV884="IR"),$AM884,IF(AV884="C", IF($BI884="Y", IF($AF884="N/A", $Q884, $AF884), IF($AG884="N/A", $T884,$AG884)))))))</f>
        <v>0</v>
      </c>
      <c r="BO884" s="16">
        <f>IF(AW884="R", $CA884, IF(OR(AW884="P", AW884="T", AW884="N"), 0, IF($C884="DM", $T884, IF(OR(AW884="Y", AW884="IR"),$AM884,IF(AW884="C", IF($BI884="Y", IF($AF884="N/A", $Q884, $AF884), IF($AG884="N/A", $T884,$AG884)))))))</f>
        <v>0</v>
      </c>
      <c r="BP884" s="16">
        <f>IF(AX884="R", $CA884, IF(OR(AX884="P", AX884="T", AX884="N"), 0, IF($C884="DM", $T884, IF(OR(AX884="Y", AX884="IR"),$AM884,IF(AX884="C", IF($BI884="Y", IF($AF884="N/A", $Q884, $AF884), IF($AG884="N/A", $T884,$AG884)))))))</f>
        <v>0</v>
      </c>
      <c r="BQ884" s="16">
        <f>IF(AY884="R", $CA884, IF(OR(AY884="P", AY884="T", AY884="N"), 0, IF($C884="DM", $T884, IF(OR(AY884="Y", AY884="IR"),$AM884,IF(AY884="C", IF($BI884="Y", IF($AF884="N/A", $Q884, $AF884), IF($AG884="N/A", $T884,$AG884)))))))</f>
        <v>0</v>
      </c>
      <c r="BR884" s="16">
        <f>IF(AZ884="R", $CA884, IF(OR(AZ884="P", AZ884="T", AZ884="N"), 0, IF($C884="DM", $T884, IF(OR(AZ884="Y", AZ884="IR"),$AM884,IF(AZ884="C", IF($BI884="Y", IF($AF884="N/A", $Q884, $AF884), IF($AG884="N/A", $T884,$AG884)))))))</f>
        <v>0</v>
      </c>
      <c r="BS884" s="16">
        <f>IF(BA884="R", $CA884, IF(OR(BA884="P", BA884="T", BA884="N"), 0, IF($C884="DM", $T884, IF(OR(BA884="Y", BA884="IR"),$AM884,IF(BA884="C", IF($BI884="Y", IF($AF884="N/A", $Q884, $AF884), IF($AG884="N/A", $T884,$AG884)))))))</f>
        <v>0</v>
      </c>
      <c r="BT884" s="16">
        <f>IF(BB884="R", $CA884, IF(OR(BB884="P", BB884="T", BB884="N"), 0, IF($C884="DM", $T884, IF(OR(BB884="Y", BB884="IR"),$AM884,IF(BB884="C", IF($BI884="Y", IF($BA884="C", IF($AF884="N/A", $Q884, $AF884), IF($AF884="N/A", $T884, $AM884)), IF($AG884="N/A", $T884,$AG884)))))))</f>
        <v>0</v>
      </c>
      <c r="BU884" s="16" t="e">
        <f>IF(BC884="R", $CA884, IF(OR(BC884="P", BC884="T", BC884="N"), 0, IF($C884="DM", $T884, IF(OR(BC884="Y", BC884="IR"),$AM884,IF(BC884="C", IF($BI884="Y", IF($BA884="C", IF($AF884="N/A", $Q884, $AF884), IF($AF884="N/A", $T884, $AM884)), IF($AG884="N/A", $T884,$AG884)))))))</f>
        <v>#VALUE!</v>
      </c>
      <c r="BV884" s="16" t="e">
        <f>IF(BD884="R", $CA884, IF(OR(BD884="P", BD884="T", BD884="N"), 0, IF($C884="DM", $T884, IF(OR(BD884="Y", BD884="IR"),$AM884,IF(BD884="C", IF($BI884="Y", IF($BA884="C", IF($AF884="N/A", $Q884, $AF884), IF($AF884="N/A", $T884, $AM884)), IF($AG884="N/A", $T884,$AG884)))))))</f>
        <v>#VALUE!</v>
      </c>
      <c r="BW884" s="16" t="e">
        <f>IF(BE884="R", $CA884, IF(OR(BE884="P", BE884="T", BE884="N"), 0, IF($C884="DM", $T884, IF(OR(BE884="Y", BE884="IR"),$AM884,IF(BE884="C", IF($BI884="Y", IF($BA884="C", IF($AF884="N/A", $Q884, $AF884), IF($AF884="N/A", $T884, $AM884)), IF($AG884="N/A", $T884,$AG884)))))))</f>
        <v>#VALUE!</v>
      </c>
      <c r="BX884" s="16" t="e">
        <f>IF(BF884="R", $CA884, IF(OR(BF884="P", BF884="T", BF884="N"), 0, IF($C884="DM", $T884, IF(OR(BF884="Y", BF884="IR"),$AM884,IF(BF884="C", IF($BI884="Y", IF($BA884="C", IF($AF884="N/A", $Q884, $AF884), IF($AF884="N/A", $T884, $AM884)), IF($AG884="N/A", $T884,$AG884)))))))</f>
        <v>#VALUE!</v>
      </c>
      <c r="BY884" s="16" t="e">
        <f>IF(BG884="R", $CA884, IF(OR(BG884="P", BG884="T", BG884="N"), 0, IF($C884="DM", $T884, IF(OR(BG884="Y", BG884="IR"),$AM884,IF(BG884="C", IF($BI884="Y", IF($BA884="C", IF($AF884="N/A", $Q884, $AF884), IF($AF884="N/A", $T884, $AM884)), IF($AG884="N/A", $T884,$AG884)))))))</f>
        <v>#VALUE!</v>
      </c>
      <c r="BZ884" s="16" t="e">
        <f>IF(BH884="R", $CA884, IF(OR(BH884="P", BH884="T", BH884="N"), 0, IF($C884="DM", $T884, IF(OR(BH884="Y", BH884="IR"),$AM884,IF(BH884="C", IF($BI884="Y", IF($BA884="C", IF($AF884="N/A", $Q884, $AF884), IF($AF884="N/A", $T884, $AM884)), IF($AG884="N/A", $T884,$AG884)))))))</f>
        <v>#VALUE!</v>
      </c>
      <c r="CA884" s="15" t="s">
        <v>75</v>
      </c>
      <c r="CB884" s="16" t="e">
        <f>BZ884</f>
        <v>#VALUE!</v>
      </c>
      <c r="CC884" s="15" t="str">
        <f>IF(OR($BH884="T", $BH884="R"), 0, IF($BH884="C", IF($BI884="Y", IF($BA884="C", 0, IF(AF884="N/A", Q884-T884, AF884-AG884)), IF($AF884="N/A", U884, AH884)), AN884))</f>
        <v>N/A</v>
      </c>
      <c r="CD884" s="15" t="str">
        <f>IF(OR($BH884="T", $BH884="R"), 0, IF($BH884="C", IF($BI884="Y", 0, IF($AF884="N/A", V884, AI884)), AO884))</f>
        <v>N/A</v>
      </c>
      <c r="CE884" s="15" t="str">
        <f>IF(OR($BH884="T", $BH884="R"), 0, IF($BH884="C", IF($BI884="Y", 0, IF($AF884="N/A", W884, AJ884)), AP884))</f>
        <v>N/A</v>
      </c>
      <c r="CF884" s="15" t="str">
        <f>IF(OR($BH884="T", $BH884="R"), 0, IF($BH884="C", IF($BI884="Y", 0, IF($AF884="N/A", X884, AK884)), AQ884))</f>
        <v>N/A</v>
      </c>
    </row>
    <row r="885" spans="1:84" x14ac:dyDescent="0.25">
      <c r="A885" s="14">
        <v>5862</v>
      </c>
      <c r="B885" s="15"/>
      <c r="C885" s="15"/>
      <c r="D885" s="15"/>
      <c r="E885" s="15" t="e">
        <f>VLOOKUP(B885, 'Rookie Year'!$A$2:$B$55679,2,FALSE)</f>
        <v>#N/A</v>
      </c>
      <c r="F885" s="15">
        <v>2024</v>
      </c>
      <c r="G885" s="15" t="s">
        <v>42</v>
      </c>
      <c r="H885" s="15"/>
      <c r="I885" s="16"/>
      <c r="J885" s="15"/>
      <c r="K885" s="17">
        <f>IF(AND(G885&lt;&gt;"N",R885="N/A"), IF(I885&lt;4, 0, 0.25),IF(I885=1, IF(J885=1,0.25, 0.25), IF(I885&lt;13, 0.25, IF(I885&lt;26, 0.4, IF(I885&lt;51, 0.6, 0.75)))))</f>
        <v>0.25</v>
      </c>
      <c r="L885" s="16">
        <f>I885-M885</f>
        <v>0</v>
      </c>
      <c r="M885" s="16">
        <f>ROUNDUP(I885*K885,0)</f>
        <v>0</v>
      </c>
      <c r="N885" s="16">
        <f>M885*J885</f>
        <v>0</v>
      </c>
      <c r="O885" s="16">
        <v>0</v>
      </c>
      <c r="P885" s="16">
        <v>0</v>
      </c>
      <c r="Q885" s="16">
        <f>N885-O885-P885</f>
        <v>0</v>
      </c>
      <c r="R885" s="15" t="s">
        <v>75</v>
      </c>
      <c r="S885" s="15">
        <f>IF(R885="N/A", J885-($B$1-F885), J885-($B$1-R885))</f>
        <v>0</v>
      </c>
      <c r="T885" s="16" t="str">
        <f>IF($S885&lt;1, "N/A", $M885)</f>
        <v>N/A</v>
      </c>
      <c r="U885" s="16" t="str">
        <f>IF($S885&lt;2, "N/A", $M885)</f>
        <v>N/A</v>
      </c>
      <c r="V885" s="16" t="str">
        <f>IF($S885&lt;3, "N/A", $M885)</f>
        <v>N/A</v>
      </c>
      <c r="W885" s="16" t="str">
        <f>IF($S885&lt;4, "N/A", $M885)</f>
        <v>N/A</v>
      </c>
      <c r="X885" s="16" t="str">
        <f>IF($S885&lt;5, "N/A", $M885)</f>
        <v>N/A</v>
      </c>
      <c r="Y885" s="15" t="str">
        <f>IF(SUM(T885:X885)&lt;&gt;Q885, "CHECK", "OK")</f>
        <v>OK</v>
      </c>
      <c r="Z885" s="15" t="str">
        <f>IF(F885=$B$1, "No", IF(S885=1, "Yes", "No"))</f>
        <v>No</v>
      </c>
      <c r="AA885" s="18" t="str">
        <f>IF(C885="DM", "N/A", IF(Z885="No","N/A",VLOOKUP(B885,'Extension List'!$A$3:$R$1972,18,FALSE)))</f>
        <v>N/A</v>
      </c>
      <c r="AB885" s="15" t="str">
        <f>IF(C885="DM", "N/A", IF(Z885="No","N/A",VLOOKUP(B885,'Extension List'!$A$3:$T$1972,20,FALSE)))</f>
        <v>N/A</v>
      </c>
      <c r="AC885" s="15" t="str">
        <f>IF(AA885="N/A", "N/A", 0)</f>
        <v>N/A</v>
      </c>
      <c r="AD885" s="16" t="str">
        <f>IF(AE885="N/A", "N/A", AA885-AE885)</f>
        <v>N/A</v>
      </c>
      <c r="AE885" s="16" t="str">
        <f>IF(AA885="N/A", "N/A", IF(AC885&gt;0, IF(AA885&lt;13, ROUNDUP(0.25*AA885,0), IF(AA885&lt;26, ROUNDUP(0.4*AA885,0), IF(AA885&lt;51, ROUNDUP(0.6*AA885,0), ROUNDUP(0.75*AA885,0)))), "N/A"))</f>
        <v>N/A</v>
      </c>
      <c r="AF885" s="16" t="str">
        <f>IF(AD885="N/A","N/A", (AE885*AC885)+Q885)</f>
        <v>N/A</v>
      </c>
      <c r="AG885" s="16" t="str">
        <f>IF($AF885="N/A", "N/A", "TBC")</f>
        <v>N/A</v>
      </c>
      <c r="AH885" s="16" t="str">
        <f>IF($AF885="N/A", "N/A", "TBC")</f>
        <v>N/A</v>
      </c>
      <c r="AI885" s="16" t="str">
        <f>IF($AF885="N/A","N/A",IF(AC885&gt;1,"TBC","N/A"))</f>
        <v>N/A</v>
      </c>
      <c r="AJ885" s="16" t="str">
        <f>IF($AF885="N/A","N/A",IF(AC885&gt;2,"TBC","N/A"))</f>
        <v>N/A</v>
      </c>
      <c r="AK885" s="16" t="str">
        <f>IF($AF885="N/A","N/A",IF(AC885&gt;3,"TBC","N/A"))</f>
        <v>N/A</v>
      </c>
      <c r="AL885" s="16" t="str">
        <f>IF(AC885="N/A","N/A",IF(AC885&gt;0,IF(SUM(AG885:AK885)&lt;&gt;AF885,"CHECK","OK"),"N/A"))</f>
        <v>N/A</v>
      </c>
      <c r="AM885" s="16" t="e">
        <f>IF(AD885="N/A", L885+T885, L885+AG885)</f>
        <v>#VALUE!</v>
      </c>
      <c r="AN885" s="16" t="str">
        <f>IF(AD885="N/A", IF(U885="N/A", "N/A", L885+U885), AD885+AH885)</f>
        <v>N/A</v>
      </c>
      <c r="AO885" s="16" t="str">
        <f>IF(AD885="N/A", IF(V885="N/A", "N/A", L885+V885), IF(AI885="N/A", "N/A", AD885+AI885))</f>
        <v>N/A</v>
      </c>
      <c r="AP885" s="16" t="str">
        <f>IF(AD885="N/A", IF(W885="N/A", "N/A", L885+W885), IF(AJ885="N/A", "N/A", AD885+AJ885))</f>
        <v>N/A</v>
      </c>
      <c r="AQ885" s="16" t="str">
        <f>IF(AD885="N/A", IF(X885="N/A", "N/A", L885+X885), IF(AK885="N/A", "N/A", AD885+AK885))</f>
        <v>N/A</v>
      </c>
      <c r="AR885" s="15" t="s">
        <v>42</v>
      </c>
      <c r="AS885" s="15" t="s">
        <v>42</v>
      </c>
      <c r="AT885" s="15" t="s">
        <v>42</v>
      </c>
      <c r="AU885" s="15" t="s">
        <v>42</v>
      </c>
      <c r="AV885" s="15" t="s">
        <v>42</v>
      </c>
      <c r="AW885" s="15" t="s">
        <v>42</v>
      </c>
      <c r="AX885" s="15" t="s">
        <v>42</v>
      </c>
      <c r="AY885" s="15" t="s">
        <v>42</v>
      </c>
      <c r="AZ885" s="15" t="s">
        <v>42</v>
      </c>
      <c r="BA885" s="15" t="s">
        <v>42</v>
      </c>
      <c r="BB885" s="15" t="s">
        <v>42</v>
      </c>
      <c r="BC885" s="15" t="s">
        <v>40</v>
      </c>
      <c r="BD885" s="15" t="s">
        <v>40</v>
      </c>
      <c r="BE885" s="15" t="s">
        <v>40</v>
      </c>
      <c r="BF885" s="15" t="s">
        <v>40</v>
      </c>
      <c r="BG885" s="15" t="s">
        <v>40</v>
      </c>
      <c r="BH885" s="15" t="s">
        <v>40</v>
      </c>
      <c r="BJ885" s="16">
        <f>IF(AR885="R", $CA885, IF(OR(AR885="P", AR885="T", AR885="N"), 0, IF($C885="DM", $T885, IF(OR(AR885="Y", AR885="IR"),$AM885,IF(AR885="C", IF($BI885="Y", IF($AF885="N/A", $Q885, $AF885), IF($AG885="N/A", $T885,$AG885)))))))</f>
        <v>0</v>
      </c>
      <c r="BK885" s="16">
        <f>IF(AS885="R", $CA885, IF(OR(AS885="P", AS885="T", AS885="N"), 0, IF($C885="DM", $T885, IF(OR(AS885="Y", AS885="IR"),$AM885,IF(AS885="C", IF($BI885="Y", IF($AF885="N/A", $Q885, $AF885), IF($AG885="N/A", $T885,$AG885)))))))</f>
        <v>0</v>
      </c>
      <c r="BL885" s="16">
        <f>IF(AT885="R", $CA885, IF(OR(AT885="P", AT885="T", AT885="N"), 0, IF($C885="DM", $T885, IF(OR(AT885="Y", AT885="IR"),$AM885,IF(AT885="C", IF($BI885="Y", IF($AF885="N/A", $Q885, $AF885), IF($AG885="N/A", $T885,$AG885)))))))</f>
        <v>0</v>
      </c>
      <c r="BM885" s="16">
        <f>IF(AU885="R", $CA885, IF(OR(AU885="P", AU885="T", AU885="N"), 0, IF($C885="DM", $T885, IF(OR(AU885="Y", AU885="IR"),$AM885,IF(AU885="C", IF($BI885="Y", IF($AF885="N/A", $Q885, $AF885), IF($AG885="N/A", $T885,$AG885)))))))</f>
        <v>0</v>
      </c>
      <c r="BN885" s="16">
        <f>IF(AV885="R", $CA885, IF(OR(AV885="P", AV885="T", AV885="N"), 0, IF($C885="DM", $T885, IF(OR(AV885="Y", AV885="IR"),$AM885,IF(AV885="C", IF($BI885="Y", IF($AF885="N/A", $Q885, $AF885), IF($AG885="N/A", $T885,$AG885)))))))</f>
        <v>0</v>
      </c>
      <c r="BO885" s="16">
        <f>IF(AW885="R", $CA885, IF(OR(AW885="P", AW885="T", AW885="N"), 0, IF($C885="DM", $T885, IF(OR(AW885="Y", AW885="IR"),$AM885,IF(AW885="C", IF($BI885="Y", IF($AF885="N/A", $Q885, $AF885), IF($AG885="N/A", $T885,$AG885)))))))</f>
        <v>0</v>
      </c>
      <c r="BP885" s="16">
        <f>IF(AX885="R", $CA885, IF(OR(AX885="P", AX885="T", AX885="N"), 0, IF($C885="DM", $T885, IF(OR(AX885="Y", AX885="IR"),$AM885,IF(AX885="C", IF($BI885="Y", IF($AF885="N/A", $Q885, $AF885), IF($AG885="N/A", $T885,$AG885)))))))</f>
        <v>0</v>
      </c>
      <c r="BQ885" s="16">
        <f>IF(AY885="R", $CA885, IF(OR(AY885="P", AY885="T", AY885="N"), 0, IF($C885="DM", $T885, IF(OR(AY885="Y", AY885="IR"),$AM885,IF(AY885="C", IF($BI885="Y", IF($AF885="N/A", $Q885, $AF885), IF($AG885="N/A", $T885,$AG885)))))))</f>
        <v>0</v>
      </c>
      <c r="BR885" s="16">
        <f>IF(AZ885="R", $CA885, IF(OR(AZ885="P", AZ885="T", AZ885="N"), 0, IF($C885="DM", $T885, IF(OR(AZ885="Y", AZ885="IR"),$AM885,IF(AZ885="C", IF($BI885="Y", IF($AF885="N/A", $Q885, $AF885), IF($AG885="N/A", $T885,$AG885)))))))</f>
        <v>0</v>
      </c>
      <c r="BS885" s="16">
        <f>IF(BA885="R", $CA885, IF(OR(BA885="P", BA885="T", BA885="N"), 0, IF($C885="DM", $T885, IF(OR(BA885="Y", BA885="IR"),$AM885,IF(BA885="C", IF($BI885="Y", IF($AF885="N/A", $Q885, $AF885), IF($AG885="N/A", $T885,$AG885)))))))</f>
        <v>0</v>
      </c>
      <c r="BT885" s="16">
        <f>IF(BB885="R", $CA885, IF(OR(BB885="P", BB885="T", BB885="N"), 0, IF($C885="DM", $T885, IF(OR(BB885="Y", BB885="IR"),$AM885,IF(BB885="C", IF($BI885="Y", IF($BA885="C", IF($AF885="N/A", $Q885, $AF885), IF($AF885="N/A", $T885, $AM885)), IF($AG885="N/A", $T885,$AG885)))))))</f>
        <v>0</v>
      </c>
      <c r="BU885" s="16" t="e">
        <f>IF(BC885="R", $CA885, IF(OR(BC885="P", BC885="T", BC885="N"), 0, IF($C885="DM", $T885, IF(OR(BC885="Y", BC885="IR"),$AM885,IF(BC885="C", IF($BI885="Y", IF($BA885="C", IF($AF885="N/A", $Q885, $AF885), IF($AF885="N/A", $T885, $AM885)), IF($AG885="N/A", $T885,$AG885)))))))</f>
        <v>#VALUE!</v>
      </c>
      <c r="BV885" s="16" t="e">
        <f>IF(BD885="R", $CA885, IF(OR(BD885="P", BD885="T", BD885="N"), 0, IF($C885="DM", $T885, IF(OR(BD885="Y", BD885="IR"),$AM885,IF(BD885="C", IF($BI885="Y", IF($BA885="C", IF($AF885="N/A", $Q885, $AF885), IF($AF885="N/A", $T885, $AM885)), IF($AG885="N/A", $T885,$AG885)))))))</f>
        <v>#VALUE!</v>
      </c>
      <c r="BW885" s="16" t="e">
        <f>IF(BE885="R", $CA885, IF(OR(BE885="P", BE885="T", BE885="N"), 0, IF($C885="DM", $T885, IF(OR(BE885="Y", BE885="IR"),$AM885,IF(BE885="C", IF($BI885="Y", IF($BA885="C", IF($AF885="N/A", $Q885, $AF885), IF($AF885="N/A", $T885, $AM885)), IF($AG885="N/A", $T885,$AG885)))))))</f>
        <v>#VALUE!</v>
      </c>
      <c r="BX885" s="16" t="e">
        <f>IF(BF885="R", $CA885, IF(OR(BF885="P", BF885="T", BF885="N"), 0, IF($C885="DM", $T885, IF(OR(BF885="Y", BF885="IR"),$AM885,IF(BF885="C", IF($BI885="Y", IF($BA885="C", IF($AF885="N/A", $Q885, $AF885), IF($AF885="N/A", $T885, $AM885)), IF($AG885="N/A", $T885,$AG885)))))))</f>
        <v>#VALUE!</v>
      </c>
      <c r="BY885" s="16" t="e">
        <f>IF(BG885="R", $CA885, IF(OR(BG885="P", BG885="T", BG885="N"), 0, IF($C885="DM", $T885, IF(OR(BG885="Y", BG885="IR"),$AM885,IF(BG885="C", IF($BI885="Y", IF($BA885="C", IF($AF885="N/A", $Q885, $AF885), IF($AF885="N/A", $T885, $AM885)), IF($AG885="N/A", $T885,$AG885)))))))</f>
        <v>#VALUE!</v>
      </c>
      <c r="BZ885" s="16" t="e">
        <f>IF(BH885="R", $CA885, IF(OR(BH885="P", BH885="T", BH885="N"), 0, IF($C885="DM", $T885, IF(OR(BH885="Y", BH885="IR"),$AM885,IF(BH885="C", IF($BI885="Y", IF($BA885="C", IF($AF885="N/A", $Q885, $AF885), IF($AF885="N/A", $T885, $AM885)), IF($AG885="N/A", $T885,$AG885)))))))</f>
        <v>#VALUE!</v>
      </c>
      <c r="CA885" s="15" t="s">
        <v>75</v>
      </c>
      <c r="CB885" s="16" t="e">
        <f>BZ885</f>
        <v>#VALUE!</v>
      </c>
      <c r="CC885" s="15" t="str">
        <f>IF(OR($BH885="T", $BH885="R"), 0, IF($BH885="C", IF($BI885="Y", IF($BA885="C", 0, IF(AF885="N/A", Q885-T885, AF885-AG885)), IF($AF885="N/A", U885, AH885)), AN885))</f>
        <v>N/A</v>
      </c>
      <c r="CD885" s="15" t="str">
        <f>IF(OR($BH885="T", $BH885="R"), 0, IF($BH885="C", IF($BI885="Y", 0, IF($AF885="N/A", V885, AI885)), AO885))</f>
        <v>N/A</v>
      </c>
      <c r="CE885" s="15" t="str">
        <f>IF(OR($BH885="T", $BH885="R"), 0, IF($BH885="C", IF($BI885="Y", 0, IF($AF885="N/A", W885, AJ885)), AP885))</f>
        <v>N/A</v>
      </c>
      <c r="CF885" s="15" t="str">
        <f>IF(OR($BH885="T", $BH885="R"), 0, IF($BH885="C", IF($BI885="Y", 0, IF($AF885="N/A", X885, AK885)), AQ885))</f>
        <v>N/A</v>
      </c>
    </row>
    <row r="886" spans="1:84" x14ac:dyDescent="0.25">
      <c r="A886" s="14">
        <v>5863</v>
      </c>
      <c r="B886" s="15"/>
      <c r="C886" s="15"/>
      <c r="D886" s="15"/>
      <c r="E886" s="15" t="e">
        <f>VLOOKUP(B886, 'Rookie Year'!$A$2:$B$55679,2,FALSE)</f>
        <v>#N/A</v>
      </c>
      <c r="F886" s="15">
        <v>2024</v>
      </c>
      <c r="G886" s="15" t="s">
        <v>42</v>
      </c>
      <c r="H886" s="15"/>
      <c r="I886" s="16"/>
      <c r="J886" s="15"/>
      <c r="K886" s="17">
        <f>IF(AND(G886&lt;&gt;"N",R886="N/A"), IF(I886&lt;4, 0, 0.25),IF(I886=1, IF(J886=1,0.25, 0.25), IF(I886&lt;13, 0.25, IF(I886&lt;26, 0.4, IF(I886&lt;51, 0.6, 0.75)))))</f>
        <v>0.25</v>
      </c>
      <c r="L886" s="16">
        <f>I886-M886</f>
        <v>0</v>
      </c>
      <c r="M886" s="16">
        <f>ROUNDUP(I886*K886,0)</f>
        <v>0</v>
      </c>
      <c r="N886" s="16">
        <f>M886*J886</f>
        <v>0</v>
      </c>
      <c r="O886" s="16">
        <v>0</v>
      </c>
      <c r="P886" s="16">
        <v>0</v>
      </c>
      <c r="Q886" s="16">
        <f>N886-O886-P886</f>
        <v>0</v>
      </c>
      <c r="R886" s="15" t="s">
        <v>75</v>
      </c>
      <c r="S886" s="15">
        <f>IF(R886="N/A", J886-($B$1-F886), J886-($B$1-R886))</f>
        <v>0</v>
      </c>
      <c r="T886" s="16" t="str">
        <f>IF($S886&lt;1, "N/A", $M886)</f>
        <v>N/A</v>
      </c>
      <c r="U886" s="16" t="str">
        <f>IF($S886&lt;2, "N/A", $M886)</f>
        <v>N/A</v>
      </c>
      <c r="V886" s="16" t="str">
        <f>IF($S886&lt;3, "N/A", $M886)</f>
        <v>N/A</v>
      </c>
      <c r="W886" s="16" t="str">
        <f>IF($S886&lt;4, "N/A", $M886)</f>
        <v>N/A</v>
      </c>
      <c r="X886" s="16" t="str">
        <f>IF($S886&lt;5, "N/A", $M886)</f>
        <v>N/A</v>
      </c>
      <c r="Y886" s="15" t="str">
        <f>IF(SUM(T886:X886)&lt;&gt;Q886, "CHECK", "OK")</f>
        <v>OK</v>
      </c>
      <c r="Z886" s="15" t="str">
        <f>IF(F886=$B$1, "No", IF(S886=1, "Yes", "No"))</f>
        <v>No</v>
      </c>
      <c r="AA886" s="18" t="str">
        <f>IF(C886="DM", "N/A", IF(Z886="No","N/A",VLOOKUP(B886,'Extension List'!$A$3:$R$1972,18,FALSE)))</f>
        <v>N/A</v>
      </c>
      <c r="AB886" s="15" t="str">
        <f>IF(C886="DM", "N/A", IF(Z886="No","N/A",VLOOKUP(B886,'Extension List'!$A$3:$T$1972,20,FALSE)))</f>
        <v>N/A</v>
      </c>
      <c r="AC886" s="15" t="str">
        <f>IF(AA886="N/A", "N/A", 0)</f>
        <v>N/A</v>
      </c>
      <c r="AD886" s="16" t="str">
        <f>IF(AE886="N/A", "N/A", AA886-AE886)</f>
        <v>N/A</v>
      </c>
      <c r="AE886" s="16" t="str">
        <f>IF(AA886="N/A", "N/A", IF(AC886&gt;0, IF(AA886&lt;13, ROUNDUP(0.25*AA886,0), IF(AA886&lt;26, ROUNDUP(0.4*AA886,0), IF(AA886&lt;51, ROUNDUP(0.6*AA886,0), ROUNDUP(0.75*AA886,0)))), "N/A"))</f>
        <v>N/A</v>
      </c>
      <c r="AF886" s="16" t="str">
        <f>IF(AD886="N/A","N/A", (AE886*AC886)+Q886)</f>
        <v>N/A</v>
      </c>
      <c r="AG886" s="16" t="str">
        <f>IF($AF886="N/A", "N/A", "TBC")</f>
        <v>N/A</v>
      </c>
      <c r="AH886" s="16" t="str">
        <f>IF($AF886="N/A", "N/A", "TBC")</f>
        <v>N/A</v>
      </c>
      <c r="AI886" s="16" t="str">
        <f>IF($AF886="N/A","N/A",IF(AC886&gt;1,"TBC","N/A"))</f>
        <v>N/A</v>
      </c>
      <c r="AJ886" s="16" t="str">
        <f>IF($AF886="N/A","N/A",IF(AC886&gt;2,"TBC","N/A"))</f>
        <v>N/A</v>
      </c>
      <c r="AK886" s="16" t="str">
        <f>IF($AF886="N/A","N/A",IF(AC886&gt;3,"TBC","N/A"))</f>
        <v>N/A</v>
      </c>
      <c r="AL886" s="16" t="str">
        <f>IF(AC886="N/A","N/A",IF(AC886&gt;0,IF(SUM(AG886:AK886)&lt;&gt;AF886,"CHECK","OK"),"N/A"))</f>
        <v>N/A</v>
      </c>
      <c r="AM886" s="16" t="e">
        <f>IF(AD886="N/A", L886+T886, L886+AG886)</f>
        <v>#VALUE!</v>
      </c>
      <c r="AN886" s="16" t="str">
        <f>IF(AD886="N/A", IF(U886="N/A", "N/A", L886+U886), AD886+AH886)</f>
        <v>N/A</v>
      </c>
      <c r="AO886" s="16" t="str">
        <f>IF(AD886="N/A", IF(V886="N/A", "N/A", L886+V886), IF(AI886="N/A", "N/A", AD886+AI886))</f>
        <v>N/A</v>
      </c>
      <c r="AP886" s="16" t="str">
        <f>IF(AD886="N/A", IF(W886="N/A", "N/A", L886+W886), IF(AJ886="N/A", "N/A", AD886+AJ886))</f>
        <v>N/A</v>
      </c>
      <c r="AQ886" s="16" t="str">
        <f>IF(AD886="N/A", IF(X886="N/A", "N/A", L886+X886), IF(AK886="N/A", "N/A", AD886+AK886))</f>
        <v>N/A</v>
      </c>
      <c r="AR886" s="15" t="s">
        <v>42</v>
      </c>
      <c r="AS886" s="15" t="s">
        <v>42</v>
      </c>
      <c r="AT886" s="15" t="s">
        <v>42</v>
      </c>
      <c r="AU886" s="15" t="s">
        <v>42</v>
      </c>
      <c r="AV886" s="15" t="s">
        <v>42</v>
      </c>
      <c r="AW886" s="15" t="s">
        <v>42</v>
      </c>
      <c r="AX886" s="15" t="s">
        <v>42</v>
      </c>
      <c r="AY886" s="15" t="s">
        <v>42</v>
      </c>
      <c r="AZ886" s="15" t="s">
        <v>42</v>
      </c>
      <c r="BA886" s="15" t="s">
        <v>42</v>
      </c>
      <c r="BB886" s="15" t="s">
        <v>42</v>
      </c>
      <c r="BC886" s="15" t="s">
        <v>40</v>
      </c>
      <c r="BD886" s="15" t="s">
        <v>40</v>
      </c>
      <c r="BE886" s="15" t="s">
        <v>40</v>
      </c>
      <c r="BF886" s="15" t="s">
        <v>40</v>
      </c>
      <c r="BG886" s="15" t="s">
        <v>40</v>
      </c>
      <c r="BH886" s="15" t="s">
        <v>40</v>
      </c>
      <c r="BJ886" s="16">
        <f>IF(AR886="R", $CA886, IF(OR(AR886="P", AR886="T", AR886="N"), 0, IF($C886="DM", $T886, IF(OR(AR886="Y", AR886="IR"),$AM886,IF(AR886="C", IF($BI886="Y", IF($AF886="N/A", $Q886, $AF886), IF($AG886="N/A", $T886,$AG886)))))))</f>
        <v>0</v>
      </c>
      <c r="BK886" s="16">
        <f>IF(AS886="R", $CA886, IF(OR(AS886="P", AS886="T", AS886="N"), 0, IF($C886="DM", $T886, IF(OR(AS886="Y", AS886="IR"),$AM886,IF(AS886="C", IF($BI886="Y", IF($AF886="N/A", $Q886, $AF886), IF($AG886="N/A", $T886,$AG886)))))))</f>
        <v>0</v>
      </c>
      <c r="BL886" s="16">
        <f>IF(AT886="R", $CA886, IF(OR(AT886="P", AT886="T", AT886="N"), 0, IF($C886="DM", $T886, IF(OR(AT886="Y", AT886="IR"),$AM886,IF(AT886="C", IF($BI886="Y", IF($AF886="N/A", $Q886, $AF886), IF($AG886="N/A", $T886,$AG886)))))))</f>
        <v>0</v>
      </c>
      <c r="BM886" s="16">
        <f>IF(AU886="R", $CA886, IF(OR(AU886="P", AU886="T", AU886="N"), 0, IF($C886="DM", $T886, IF(OR(AU886="Y", AU886="IR"),$AM886,IF(AU886="C", IF($BI886="Y", IF($AF886="N/A", $Q886, $AF886), IF($AG886="N/A", $T886,$AG886)))))))</f>
        <v>0</v>
      </c>
      <c r="BN886" s="16">
        <f>IF(AV886="R", $CA886, IF(OR(AV886="P", AV886="T", AV886="N"), 0, IF($C886="DM", $T886, IF(OR(AV886="Y", AV886="IR"),$AM886,IF(AV886="C", IF($BI886="Y", IF($AF886="N/A", $Q886, $AF886), IF($AG886="N/A", $T886,$AG886)))))))</f>
        <v>0</v>
      </c>
      <c r="BO886" s="16">
        <f>IF(AW886="R", $CA886, IF(OR(AW886="P", AW886="T", AW886="N"), 0, IF($C886="DM", $T886, IF(OR(AW886="Y", AW886="IR"),$AM886,IF(AW886="C", IF($BI886="Y", IF($AF886="N/A", $Q886, $AF886), IF($AG886="N/A", $T886,$AG886)))))))</f>
        <v>0</v>
      </c>
      <c r="BP886" s="16">
        <f>IF(AX886="R", $CA886, IF(OR(AX886="P", AX886="T", AX886="N"), 0, IF($C886="DM", $T886, IF(OR(AX886="Y", AX886="IR"),$AM886,IF(AX886="C", IF($BI886="Y", IF($AF886="N/A", $Q886, $AF886), IF($AG886="N/A", $T886,$AG886)))))))</f>
        <v>0</v>
      </c>
      <c r="BQ886" s="16">
        <f>IF(AY886="R", $CA886, IF(OR(AY886="P", AY886="T", AY886="N"), 0, IF($C886="DM", $T886, IF(OR(AY886="Y", AY886="IR"),$AM886,IF(AY886="C", IF($BI886="Y", IF($AF886="N/A", $Q886, $AF886), IF($AG886="N/A", $T886,$AG886)))))))</f>
        <v>0</v>
      </c>
      <c r="BR886" s="16">
        <f>IF(AZ886="R", $CA886, IF(OR(AZ886="P", AZ886="T", AZ886="N"), 0, IF($C886="DM", $T886, IF(OR(AZ886="Y", AZ886="IR"),$AM886,IF(AZ886="C", IF($BI886="Y", IF($AF886="N/A", $Q886, $AF886), IF($AG886="N/A", $T886,$AG886)))))))</f>
        <v>0</v>
      </c>
      <c r="BS886" s="16">
        <f>IF(BA886="R", $CA886, IF(OR(BA886="P", BA886="T", BA886="N"), 0, IF($C886="DM", $T886, IF(OR(BA886="Y", BA886="IR"),$AM886,IF(BA886="C", IF($BI886="Y", IF($AF886="N/A", $Q886, $AF886), IF($AG886="N/A", $T886,$AG886)))))))</f>
        <v>0</v>
      </c>
      <c r="BT886" s="16">
        <f>IF(BB886="R", $CA886, IF(OR(BB886="P", BB886="T", BB886="N"), 0, IF($C886="DM", $T886, IF(OR(BB886="Y", BB886="IR"),$AM886,IF(BB886="C", IF($BI886="Y", IF($BA886="C", IF($AF886="N/A", $Q886, $AF886), IF($AF886="N/A", $T886, $AM886)), IF($AG886="N/A", $T886,$AG886)))))))</f>
        <v>0</v>
      </c>
      <c r="BU886" s="16" t="e">
        <f>IF(BC886="R", $CA886, IF(OR(BC886="P", BC886="T", BC886="N"), 0, IF($C886="DM", $T886, IF(OR(BC886="Y", BC886="IR"),$AM886,IF(BC886="C", IF($BI886="Y", IF($BA886="C", IF($AF886="N/A", $Q886, $AF886), IF($AF886="N/A", $T886, $AM886)), IF($AG886="N/A", $T886,$AG886)))))))</f>
        <v>#VALUE!</v>
      </c>
      <c r="BV886" s="16" t="e">
        <f>IF(BD886="R", $CA886, IF(OR(BD886="P", BD886="T", BD886="N"), 0, IF($C886="DM", $T886, IF(OR(BD886="Y", BD886="IR"),$AM886,IF(BD886="C", IF($BI886="Y", IF($BA886="C", IF($AF886="N/A", $Q886, $AF886), IF($AF886="N/A", $T886, $AM886)), IF($AG886="N/A", $T886,$AG886)))))))</f>
        <v>#VALUE!</v>
      </c>
      <c r="BW886" s="16" t="e">
        <f>IF(BE886="R", $CA886, IF(OR(BE886="P", BE886="T", BE886="N"), 0, IF($C886="DM", $T886, IF(OR(BE886="Y", BE886="IR"),$AM886,IF(BE886="C", IF($BI886="Y", IF($BA886="C", IF($AF886="N/A", $Q886, $AF886), IF($AF886="N/A", $T886, $AM886)), IF($AG886="N/A", $T886,$AG886)))))))</f>
        <v>#VALUE!</v>
      </c>
      <c r="BX886" s="16" t="e">
        <f>IF(BF886="R", $CA886, IF(OR(BF886="P", BF886="T", BF886="N"), 0, IF($C886="DM", $T886, IF(OR(BF886="Y", BF886="IR"),$AM886,IF(BF886="C", IF($BI886="Y", IF($BA886="C", IF($AF886="N/A", $Q886, $AF886), IF($AF886="N/A", $T886, $AM886)), IF($AG886="N/A", $T886,$AG886)))))))</f>
        <v>#VALUE!</v>
      </c>
      <c r="BY886" s="16" t="e">
        <f>IF(BG886="R", $CA886, IF(OR(BG886="P", BG886="T", BG886="N"), 0, IF($C886="DM", $T886, IF(OR(BG886="Y", BG886="IR"),$AM886,IF(BG886="C", IF($BI886="Y", IF($BA886="C", IF($AF886="N/A", $Q886, $AF886), IF($AF886="N/A", $T886, $AM886)), IF($AG886="N/A", $T886,$AG886)))))))</f>
        <v>#VALUE!</v>
      </c>
      <c r="BZ886" s="16" t="e">
        <f>IF(BH886="R", $CA886, IF(OR(BH886="P", BH886="T", BH886="N"), 0, IF($C886="DM", $T886, IF(OR(BH886="Y", BH886="IR"),$AM886,IF(BH886="C", IF($BI886="Y", IF($BA886="C", IF($AF886="N/A", $Q886, $AF886), IF($AF886="N/A", $T886, $AM886)), IF($AG886="N/A", $T886,$AG886)))))))</f>
        <v>#VALUE!</v>
      </c>
      <c r="CA886" s="15" t="s">
        <v>75</v>
      </c>
      <c r="CB886" s="16" t="e">
        <f>BZ886</f>
        <v>#VALUE!</v>
      </c>
      <c r="CC886" s="15" t="str">
        <f>IF(OR($BH886="T", $BH886="R"), 0, IF($BH886="C", IF($BI886="Y", IF($BA886="C", 0, IF(AF886="N/A", Q886-T886, AF886-AG886)), IF($AF886="N/A", U886, AH886)), AN886))</f>
        <v>N/A</v>
      </c>
      <c r="CD886" s="15" t="str">
        <f>IF(OR($BH886="T", $BH886="R"), 0, IF($BH886="C", IF($BI886="Y", 0, IF($AF886="N/A", V886, AI886)), AO886))</f>
        <v>N/A</v>
      </c>
      <c r="CE886" s="15" t="str">
        <f>IF(OR($BH886="T", $BH886="R"), 0, IF($BH886="C", IF($BI886="Y", 0, IF($AF886="N/A", W886, AJ886)), AP886))</f>
        <v>N/A</v>
      </c>
      <c r="CF886" s="15" t="str">
        <f>IF(OR($BH886="T", $BH886="R"), 0, IF($BH886="C", IF($BI886="Y", 0, IF($AF886="N/A", X886, AK886)), AQ886))</f>
        <v>N/A</v>
      </c>
    </row>
    <row r="887" spans="1:84" x14ac:dyDescent="0.25">
      <c r="A887" s="14">
        <v>5864</v>
      </c>
      <c r="B887" s="15"/>
      <c r="C887" s="15"/>
      <c r="D887" s="15"/>
      <c r="E887" s="15" t="e">
        <f>VLOOKUP(B887, 'Rookie Year'!$A$2:$B$55679,2,FALSE)</f>
        <v>#N/A</v>
      </c>
      <c r="F887" s="15">
        <v>2024</v>
      </c>
      <c r="G887" s="15" t="s">
        <v>42</v>
      </c>
      <c r="H887" s="15"/>
      <c r="I887" s="16"/>
      <c r="J887" s="15"/>
      <c r="K887" s="17">
        <f>IF(AND(G887&lt;&gt;"N",R887="N/A"), IF(I887&lt;4, 0, 0.25),IF(I887=1, IF(J887=1,0.25, 0.25), IF(I887&lt;13, 0.25, IF(I887&lt;26, 0.4, IF(I887&lt;51, 0.6, 0.75)))))</f>
        <v>0.25</v>
      </c>
      <c r="L887" s="16">
        <f>I887-M887</f>
        <v>0</v>
      </c>
      <c r="M887" s="16">
        <f>ROUNDUP(I887*K887,0)</f>
        <v>0</v>
      </c>
      <c r="N887" s="16">
        <f>M887*J887</f>
        <v>0</v>
      </c>
      <c r="O887" s="16">
        <v>0</v>
      </c>
      <c r="P887" s="16">
        <v>0</v>
      </c>
      <c r="Q887" s="16">
        <f>N887-O887-P887</f>
        <v>0</v>
      </c>
      <c r="R887" s="15" t="s">
        <v>75</v>
      </c>
      <c r="S887" s="15">
        <f>IF(R887="N/A", J887-($B$1-F887), J887-($B$1-R887))</f>
        <v>0</v>
      </c>
      <c r="T887" s="16" t="str">
        <f>IF($S887&lt;1, "N/A", $M887)</f>
        <v>N/A</v>
      </c>
      <c r="U887" s="16" t="str">
        <f>IF($S887&lt;2, "N/A", $M887)</f>
        <v>N/A</v>
      </c>
      <c r="V887" s="16" t="str">
        <f>IF($S887&lt;3, "N/A", $M887)</f>
        <v>N/A</v>
      </c>
      <c r="W887" s="16" t="str">
        <f>IF($S887&lt;4, "N/A", $M887)</f>
        <v>N/A</v>
      </c>
      <c r="X887" s="16" t="str">
        <f>IF($S887&lt;5, "N/A", $M887)</f>
        <v>N/A</v>
      </c>
      <c r="Y887" s="15" t="str">
        <f>IF(SUM(T887:X887)&lt;&gt;Q887, "CHECK", "OK")</f>
        <v>OK</v>
      </c>
      <c r="Z887" s="15" t="str">
        <f>IF(F887=$B$1, "No", IF(S887=1, "Yes", "No"))</f>
        <v>No</v>
      </c>
      <c r="AA887" s="18" t="str">
        <f>IF(C887="DM", "N/A", IF(Z887="No","N/A",VLOOKUP(B887,'Extension List'!$A$3:$R$1972,18,FALSE)))</f>
        <v>N/A</v>
      </c>
      <c r="AB887" s="15" t="str">
        <f>IF(C887="DM", "N/A", IF(Z887="No","N/A",VLOOKUP(B887,'Extension List'!$A$3:$T$1972,20,FALSE)))</f>
        <v>N/A</v>
      </c>
      <c r="AC887" s="15" t="str">
        <f>IF(AA887="N/A", "N/A", 0)</f>
        <v>N/A</v>
      </c>
      <c r="AD887" s="16" t="str">
        <f>IF(AE887="N/A", "N/A", AA887-AE887)</f>
        <v>N/A</v>
      </c>
      <c r="AE887" s="16" t="str">
        <f>IF(AA887="N/A", "N/A", IF(AC887&gt;0, IF(AA887&lt;13, ROUNDUP(0.25*AA887,0), IF(AA887&lt;26, ROUNDUP(0.4*AA887,0), IF(AA887&lt;51, ROUNDUP(0.6*AA887,0), ROUNDUP(0.75*AA887,0)))), "N/A"))</f>
        <v>N/A</v>
      </c>
      <c r="AF887" s="16" t="str">
        <f>IF(AD887="N/A","N/A", (AE887*AC887)+Q887)</f>
        <v>N/A</v>
      </c>
      <c r="AG887" s="16" t="str">
        <f>IF($AF887="N/A", "N/A", "TBC")</f>
        <v>N/A</v>
      </c>
      <c r="AH887" s="16" t="str">
        <f>IF($AF887="N/A", "N/A", "TBC")</f>
        <v>N/A</v>
      </c>
      <c r="AI887" s="16" t="str">
        <f>IF($AF887="N/A","N/A",IF(AC887&gt;1,"TBC","N/A"))</f>
        <v>N/A</v>
      </c>
      <c r="AJ887" s="16" t="str">
        <f>IF($AF887="N/A","N/A",IF(AC887&gt;2,"TBC","N/A"))</f>
        <v>N/A</v>
      </c>
      <c r="AK887" s="16" t="str">
        <f>IF($AF887="N/A","N/A",IF(AC887&gt;3,"TBC","N/A"))</f>
        <v>N/A</v>
      </c>
      <c r="AL887" s="16" t="str">
        <f>IF(AC887="N/A","N/A",IF(AC887&gt;0,IF(SUM(AG887:AK887)&lt;&gt;AF887,"CHECK","OK"),"N/A"))</f>
        <v>N/A</v>
      </c>
      <c r="AM887" s="16" t="e">
        <f>IF(AD887="N/A", L887+T887, L887+AG887)</f>
        <v>#VALUE!</v>
      </c>
      <c r="AN887" s="16" t="str">
        <f>IF(AD887="N/A", IF(U887="N/A", "N/A", L887+U887), AD887+AH887)</f>
        <v>N/A</v>
      </c>
      <c r="AO887" s="16" t="str">
        <f>IF(AD887="N/A", IF(V887="N/A", "N/A", L887+V887), IF(AI887="N/A", "N/A", AD887+AI887))</f>
        <v>N/A</v>
      </c>
      <c r="AP887" s="16" t="str">
        <f>IF(AD887="N/A", IF(W887="N/A", "N/A", L887+W887), IF(AJ887="N/A", "N/A", AD887+AJ887))</f>
        <v>N/A</v>
      </c>
      <c r="AQ887" s="16" t="str">
        <f>IF(AD887="N/A", IF(X887="N/A", "N/A", L887+X887), IF(AK887="N/A", "N/A", AD887+AK887))</f>
        <v>N/A</v>
      </c>
      <c r="AR887" s="15" t="s">
        <v>42</v>
      </c>
      <c r="AS887" s="15" t="s">
        <v>42</v>
      </c>
      <c r="AT887" s="15" t="s">
        <v>42</v>
      </c>
      <c r="AU887" s="15" t="s">
        <v>42</v>
      </c>
      <c r="AV887" s="15" t="s">
        <v>42</v>
      </c>
      <c r="AW887" s="15" t="s">
        <v>42</v>
      </c>
      <c r="AX887" s="15" t="s">
        <v>42</v>
      </c>
      <c r="AY887" s="15" t="s">
        <v>42</v>
      </c>
      <c r="AZ887" s="15" t="s">
        <v>42</v>
      </c>
      <c r="BA887" s="15" t="s">
        <v>42</v>
      </c>
      <c r="BB887" s="15" t="s">
        <v>42</v>
      </c>
      <c r="BC887" s="15" t="s">
        <v>40</v>
      </c>
      <c r="BD887" s="15" t="s">
        <v>40</v>
      </c>
      <c r="BE887" s="15" t="s">
        <v>40</v>
      </c>
      <c r="BF887" s="15" t="s">
        <v>40</v>
      </c>
      <c r="BG887" s="15" t="s">
        <v>40</v>
      </c>
      <c r="BH887" s="15" t="s">
        <v>40</v>
      </c>
      <c r="BJ887" s="16">
        <f>IF(AR887="R", $CA887, IF(OR(AR887="P", AR887="T", AR887="N"), 0, IF($C887="DM", $T887, IF(OR(AR887="Y", AR887="IR"),$AM887,IF(AR887="C", IF($BI887="Y", IF($AF887="N/A", $Q887, $AF887), IF($AG887="N/A", $T887,$AG887)))))))</f>
        <v>0</v>
      </c>
      <c r="BK887" s="16">
        <f>IF(AS887="R", $CA887, IF(OR(AS887="P", AS887="T", AS887="N"), 0, IF($C887="DM", $T887, IF(OR(AS887="Y", AS887="IR"),$AM887,IF(AS887="C", IF($BI887="Y", IF($AF887="N/A", $Q887, $AF887), IF($AG887="N/A", $T887,$AG887)))))))</f>
        <v>0</v>
      </c>
      <c r="BL887" s="16">
        <f>IF(AT887="R", $CA887, IF(OR(AT887="P", AT887="T", AT887="N"), 0, IF($C887="DM", $T887, IF(OR(AT887="Y", AT887="IR"),$AM887,IF(AT887="C", IF($BI887="Y", IF($AF887="N/A", $Q887, $AF887), IF($AG887="N/A", $T887,$AG887)))))))</f>
        <v>0</v>
      </c>
      <c r="BM887" s="16">
        <f>IF(AU887="R", $CA887, IF(OR(AU887="P", AU887="T", AU887="N"), 0, IF($C887="DM", $T887, IF(OR(AU887="Y", AU887="IR"),$AM887,IF(AU887="C", IF($BI887="Y", IF($AF887="N/A", $Q887, $AF887), IF($AG887="N/A", $T887,$AG887)))))))</f>
        <v>0</v>
      </c>
      <c r="BN887" s="16">
        <f>IF(AV887="R", $CA887, IF(OR(AV887="P", AV887="T", AV887="N"), 0, IF($C887="DM", $T887, IF(OR(AV887="Y", AV887="IR"),$AM887,IF(AV887="C", IF($BI887="Y", IF($AF887="N/A", $Q887, $AF887), IF($AG887="N/A", $T887,$AG887)))))))</f>
        <v>0</v>
      </c>
      <c r="BO887" s="16">
        <f>IF(AW887="R", $CA887, IF(OR(AW887="P", AW887="T", AW887="N"), 0, IF($C887="DM", $T887, IF(OR(AW887="Y", AW887="IR"),$AM887,IF(AW887="C", IF($BI887="Y", IF($AF887="N/A", $Q887, $AF887), IF($AG887="N/A", $T887,$AG887)))))))</f>
        <v>0</v>
      </c>
      <c r="BP887" s="16">
        <f>IF(AX887="R", $CA887, IF(OR(AX887="P", AX887="T", AX887="N"), 0, IF($C887="DM", $T887, IF(OR(AX887="Y", AX887="IR"),$AM887,IF(AX887="C", IF($BI887="Y", IF($AF887="N/A", $Q887, $AF887), IF($AG887="N/A", $T887,$AG887)))))))</f>
        <v>0</v>
      </c>
      <c r="BQ887" s="16">
        <f>IF(AY887="R", $CA887, IF(OR(AY887="P", AY887="T", AY887="N"), 0, IF($C887="DM", $T887, IF(OR(AY887="Y", AY887="IR"),$AM887,IF(AY887="C", IF($BI887="Y", IF($AF887="N/A", $Q887, $AF887), IF($AG887="N/A", $T887,$AG887)))))))</f>
        <v>0</v>
      </c>
      <c r="BR887" s="16">
        <f>IF(AZ887="R", $CA887, IF(OR(AZ887="P", AZ887="T", AZ887="N"), 0, IF($C887="DM", $T887, IF(OR(AZ887="Y", AZ887="IR"),$AM887,IF(AZ887="C", IF($BI887="Y", IF($AF887="N/A", $Q887, $AF887), IF($AG887="N/A", $T887,$AG887)))))))</f>
        <v>0</v>
      </c>
      <c r="BS887" s="16">
        <f>IF(BA887="R", $CA887, IF(OR(BA887="P", BA887="T", BA887="N"), 0, IF($C887="DM", $T887, IF(OR(BA887="Y", BA887="IR"),$AM887,IF(BA887="C", IF($BI887="Y", IF($AF887="N/A", $Q887, $AF887), IF($AG887="N/A", $T887,$AG887)))))))</f>
        <v>0</v>
      </c>
      <c r="BT887" s="16">
        <f>IF(BB887="R", $CA887, IF(OR(BB887="P", BB887="T", BB887="N"), 0, IF($C887="DM", $T887, IF(OR(BB887="Y", BB887="IR"),$AM887,IF(BB887="C", IF($BI887="Y", IF($BA887="C", IF($AF887="N/A", $Q887, $AF887), IF($AF887="N/A", $T887, $AM887)), IF($AG887="N/A", $T887,$AG887)))))))</f>
        <v>0</v>
      </c>
      <c r="BU887" s="16" t="e">
        <f>IF(BC887="R", $CA887, IF(OR(BC887="P", BC887="T", BC887="N"), 0, IF($C887="DM", $T887, IF(OR(BC887="Y", BC887="IR"),$AM887,IF(BC887="C", IF($BI887="Y", IF($BA887="C", IF($AF887="N/A", $Q887, $AF887), IF($AF887="N/A", $T887, $AM887)), IF($AG887="N/A", $T887,$AG887)))))))</f>
        <v>#VALUE!</v>
      </c>
      <c r="BV887" s="16" t="e">
        <f>IF(BD887="R", $CA887, IF(OR(BD887="P", BD887="T", BD887="N"), 0, IF($C887="DM", $T887, IF(OR(BD887="Y", BD887="IR"),$AM887,IF(BD887="C", IF($BI887="Y", IF($BA887="C", IF($AF887="N/A", $Q887, $AF887), IF($AF887="N/A", $T887, $AM887)), IF($AG887="N/A", $T887,$AG887)))))))</f>
        <v>#VALUE!</v>
      </c>
      <c r="BW887" s="16" t="e">
        <f>IF(BE887="R", $CA887, IF(OR(BE887="P", BE887="T", BE887="N"), 0, IF($C887="DM", $T887, IF(OR(BE887="Y", BE887="IR"),$AM887,IF(BE887="C", IF($BI887="Y", IF($BA887="C", IF($AF887="N/A", $Q887, $AF887), IF($AF887="N/A", $T887, $AM887)), IF($AG887="N/A", $T887,$AG887)))))))</f>
        <v>#VALUE!</v>
      </c>
      <c r="BX887" s="16" t="e">
        <f>IF(BF887="R", $CA887, IF(OR(BF887="P", BF887="T", BF887="N"), 0, IF($C887="DM", $T887, IF(OR(BF887="Y", BF887="IR"),$AM887,IF(BF887="C", IF($BI887="Y", IF($BA887="C", IF($AF887="N/A", $Q887, $AF887), IF($AF887="N/A", $T887, $AM887)), IF($AG887="N/A", $T887,$AG887)))))))</f>
        <v>#VALUE!</v>
      </c>
      <c r="BY887" s="16" t="e">
        <f>IF(BG887="R", $CA887, IF(OR(BG887="P", BG887="T", BG887="N"), 0, IF($C887="DM", $T887, IF(OR(BG887="Y", BG887="IR"),$AM887,IF(BG887="C", IF($BI887="Y", IF($BA887="C", IF($AF887="N/A", $Q887, $AF887), IF($AF887="N/A", $T887, $AM887)), IF($AG887="N/A", $T887,$AG887)))))))</f>
        <v>#VALUE!</v>
      </c>
      <c r="BZ887" s="16" t="e">
        <f>IF(BH887="R", $CA887, IF(OR(BH887="P", BH887="T", BH887="N"), 0, IF($C887="DM", $T887, IF(OR(BH887="Y", BH887="IR"),$AM887,IF(BH887="C", IF($BI887="Y", IF($BA887="C", IF($AF887="N/A", $Q887, $AF887), IF($AF887="N/A", $T887, $AM887)), IF($AG887="N/A", $T887,$AG887)))))))</f>
        <v>#VALUE!</v>
      </c>
      <c r="CA887" s="15" t="s">
        <v>75</v>
      </c>
      <c r="CB887" s="16" t="e">
        <f>BZ887</f>
        <v>#VALUE!</v>
      </c>
      <c r="CC887" s="15" t="str">
        <f>IF(OR($BH887="T", $BH887="R"), 0, IF($BH887="C", IF($BI887="Y", IF($BA887="C", 0, IF(AF887="N/A", Q887-T887, AF887-AG887)), IF($AF887="N/A", U887, AH887)), AN887))</f>
        <v>N/A</v>
      </c>
      <c r="CD887" s="15" t="str">
        <f>IF(OR($BH887="T", $BH887="R"), 0, IF($BH887="C", IF($BI887="Y", 0, IF($AF887="N/A", V887, AI887)), AO887))</f>
        <v>N/A</v>
      </c>
      <c r="CE887" s="15" t="str">
        <f>IF(OR($BH887="T", $BH887="R"), 0, IF($BH887="C", IF($BI887="Y", 0, IF($AF887="N/A", W887, AJ887)), AP887))</f>
        <v>N/A</v>
      </c>
      <c r="CF887" s="15" t="str">
        <f>IF(OR($BH887="T", $BH887="R"), 0, IF($BH887="C", IF($BI887="Y", 0, IF($AF887="N/A", X887, AK887)), AQ887))</f>
        <v>N/A</v>
      </c>
    </row>
    <row r="888" spans="1:84" x14ac:dyDescent="0.25">
      <c r="A888" s="14">
        <v>5865</v>
      </c>
      <c r="B888" s="15"/>
      <c r="C888" s="15"/>
      <c r="D888" s="15"/>
      <c r="E888" s="15" t="e">
        <f>VLOOKUP(B888, 'Rookie Year'!$A$2:$B$55679,2,FALSE)</f>
        <v>#N/A</v>
      </c>
      <c r="F888" s="15">
        <v>2024</v>
      </c>
      <c r="G888" s="15" t="s">
        <v>42</v>
      </c>
      <c r="H888" s="15"/>
      <c r="I888" s="16"/>
      <c r="J888" s="15"/>
      <c r="K888" s="17">
        <f>IF(AND(G888&lt;&gt;"N",R888="N/A"), IF(I888&lt;4, 0, 0.25),IF(I888=1, IF(J888=1,0.25, 0.25), IF(I888&lt;13, 0.25, IF(I888&lt;26, 0.4, IF(I888&lt;51, 0.6, 0.75)))))</f>
        <v>0.25</v>
      </c>
      <c r="L888" s="16">
        <f>I888-M888</f>
        <v>0</v>
      </c>
      <c r="M888" s="16">
        <f>ROUNDUP(I888*K888,0)</f>
        <v>0</v>
      </c>
      <c r="N888" s="16">
        <f>M888*J888</f>
        <v>0</v>
      </c>
      <c r="O888" s="16">
        <v>0</v>
      </c>
      <c r="P888" s="16">
        <v>0</v>
      </c>
      <c r="Q888" s="16">
        <f>N888-O888-P888</f>
        <v>0</v>
      </c>
      <c r="R888" s="15" t="s">
        <v>75</v>
      </c>
      <c r="S888" s="15">
        <f>IF(R888="N/A", J888-($B$1-F888), J888-($B$1-R888))</f>
        <v>0</v>
      </c>
      <c r="T888" s="16" t="str">
        <f>IF($S888&lt;1, "N/A", $M888)</f>
        <v>N/A</v>
      </c>
      <c r="U888" s="16" t="str">
        <f>IF($S888&lt;2, "N/A", $M888)</f>
        <v>N/A</v>
      </c>
      <c r="V888" s="16" t="str">
        <f>IF($S888&lt;3, "N/A", $M888)</f>
        <v>N/A</v>
      </c>
      <c r="W888" s="16" t="str">
        <f>IF($S888&lt;4, "N/A", $M888)</f>
        <v>N/A</v>
      </c>
      <c r="X888" s="16" t="str">
        <f>IF($S888&lt;5, "N/A", $M888)</f>
        <v>N/A</v>
      </c>
      <c r="Y888" s="15" t="str">
        <f>IF(SUM(T888:X888)&lt;&gt;Q888, "CHECK", "OK")</f>
        <v>OK</v>
      </c>
      <c r="Z888" s="15" t="str">
        <f>IF(F888=$B$1, "No", IF(S888=1, "Yes", "No"))</f>
        <v>No</v>
      </c>
      <c r="AA888" s="18" t="str">
        <f>IF(C888="DM", "N/A", IF(Z888="No","N/A",VLOOKUP(B888,'Extension List'!$A$3:$R$1972,18,FALSE)))</f>
        <v>N/A</v>
      </c>
      <c r="AB888" s="15" t="str">
        <f>IF(C888="DM", "N/A", IF(Z888="No","N/A",VLOOKUP(B888,'Extension List'!$A$3:$T$1972,20,FALSE)))</f>
        <v>N/A</v>
      </c>
      <c r="AC888" s="15" t="str">
        <f>IF(AA888="N/A", "N/A", 0)</f>
        <v>N/A</v>
      </c>
      <c r="AD888" s="16" t="str">
        <f>IF(AE888="N/A", "N/A", AA888-AE888)</f>
        <v>N/A</v>
      </c>
      <c r="AE888" s="16" t="str">
        <f>IF(AA888="N/A", "N/A", IF(AC888&gt;0, IF(AA888&lt;13, ROUNDUP(0.25*AA888,0), IF(AA888&lt;26, ROUNDUP(0.4*AA888,0), IF(AA888&lt;51, ROUNDUP(0.6*AA888,0), ROUNDUP(0.75*AA888,0)))), "N/A"))</f>
        <v>N/A</v>
      </c>
      <c r="AF888" s="16" t="str">
        <f>IF(AD888="N/A","N/A", (AE888*AC888)+Q888)</f>
        <v>N/A</v>
      </c>
      <c r="AG888" s="16" t="str">
        <f>IF($AF888="N/A", "N/A", "TBC")</f>
        <v>N/A</v>
      </c>
      <c r="AH888" s="16" t="str">
        <f>IF($AF888="N/A", "N/A", "TBC")</f>
        <v>N/A</v>
      </c>
      <c r="AI888" s="16" t="str">
        <f>IF($AF888="N/A","N/A",IF(AC888&gt;1,"TBC","N/A"))</f>
        <v>N/A</v>
      </c>
      <c r="AJ888" s="16" t="str">
        <f>IF($AF888="N/A","N/A",IF(AC888&gt;2,"TBC","N/A"))</f>
        <v>N/A</v>
      </c>
      <c r="AK888" s="16" t="str">
        <f>IF($AF888="N/A","N/A",IF(AC888&gt;3,"TBC","N/A"))</f>
        <v>N/A</v>
      </c>
      <c r="AL888" s="16" t="str">
        <f>IF(AC888="N/A","N/A",IF(AC888&gt;0,IF(SUM(AG888:AK888)&lt;&gt;AF888,"CHECK","OK"),"N/A"))</f>
        <v>N/A</v>
      </c>
      <c r="AM888" s="16" t="e">
        <f>IF(AD888="N/A", L888+T888, L888+AG888)</f>
        <v>#VALUE!</v>
      </c>
      <c r="AN888" s="16" t="str">
        <f>IF(AD888="N/A", IF(U888="N/A", "N/A", L888+U888), AD888+AH888)</f>
        <v>N/A</v>
      </c>
      <c r="AO888" s="16" t="str">
        <f>IF(AD888="N/A", IF(V888="N/A", "N/A", L888+V888), IF(AI888="N/A", "N/A", AD888+AI888))</f>
        <v>N/A</v>
      </c>
      <c r="AP888" s="16" t="str">
        <f>IF(AD888="N/A", IF(W888="N/A", "N/A", L888+W888), IF(AJ888="N/A", "N/A", AD888+AJ888))</f>
        <v>N/A</v>
      </c>
      <c r="AQ888" s="16" t="str">
        <f>IF(AD888="N/A", IF(X888="N/A", "N/A", L888+X888), IF(AK888="N/A", "N/A", AD888+AK888))</f>
        <v>N/A</v>
      </c>
      <c r="AR888" s="15" t="s">
        <v>42</v>
      </c>
      <c r="AS888" s="15" t="s">
        <v>42</v>
      </c>
      <c r="AT888" s="15" t="s">
        <v>42</v>
      </c>
      <c r="AU888" s="15" t="s">
        <v>42</v>
      </c>
      <c r="AV888" s="15" t="s">
        <v>42</v>
      </c>
      <c r="AW888" s="15" t="s">
        <v>42</v>
      </c>
      <c r="AX888" s="15" t="s">
        <v>42</v>
      </c>
      <c r="AY888" s="15" t="s">
        <v>42</v>
      </c>
      <c r="AZ888" s="15" t="s">
        <v>42</v>
      </c>
      <c r="BA888" s="15" t="s">
        <v>42</v>
      </c>
      <c r="BB888" s="15" t="s">
        <v>42</v>
      </c>
      <c r="BC888" s="15" t="s">
        <v>40</v>
      </c>
      <c r="BD888" s="15" t="s">
        <v>40</v>
      </c>
      <c r="BE888" s="15" t="s">
        <v>40</v>
      </c>
      <c r="BF888" s="15" t="s">
        <v>40</v>
      </c>
      <c r="BG888" s="15" t="s">
        <v>40</v>
      </c>
      <c r="BH888" s="15" t="s">
        <v>40</v>
      </c>
      <c r="BJ888" s="16">
        <f>IF(AR888="R", $CA888, IF(OR(AR888="P", AR888="T", AR888="N"), 0, IF($C888="DM", $T888, IF(OR(AR888="Y", AR888="IR"),$AM888,IF(AR888="C", IF($BI888="Y", IF($AF888="N/A", $Q888, $AF888), IF($AG888="N/A", $T888,$AG888)))))))</f>
        <v>0</v>
      </c>
      <c r="BK888" s="16">
        <f>IF(AS888="R", $CA888, IF(OR(AS888="P", AS888="T", AS888="N"), 0, IF($C888="DM", $T888, IF(OR(AS888="Y", AS888="IR"),$AM888,IF(AS888="C", IF($BI888="Y", IF($AF888="N/A", $Q888, $AF888), IF($AG888="N/A", $T888,$AG888)))))))</f>
        <v>0</v>
      </c>
      <c r="BL888" s="16">
        <f>IF(AT888="R", $CA888, IF(OR(AT888="P", AT888="T", AT888="N"), 0, IF($C888="DM", $T888, IF(OR(AT888="Y", AT888="IR"),$AM888,IF(AT888="C", IF($BI888="Y", IF($AF888="N/A", $Q888, $AF888), IF($AG888="N/A", $T888,$AG888)))))))</f>
        <v>0</v>
      </c>
      <c r="BM888" s="16">
        <f>IF(AU888="R", $CA888, IF(OR(AU888="P", AU888="T", AU888="N"), 0, IF($C888="DM", $T888, IF(OR(AU888="Y", AU888="IR"),$AM888,IF(AU888="C", IF($BI888="Y", IF($AF888="N/A", $Q888, $AF888), IF($AG888="N/A", $T888,$AG888)))))))</f>
        <v>0</v>
      </c>
      <c r="BN888" s="16">
        <f>IF(AV888="R", $CA888, IF(OR(AV888="P", AV888="T", AV888="N"), 0, IF($C888="DM", $T888, IF(OR(AV888="Y", AV888="IR"),$AM888,IF(AV888="C", IF($BI888="Y", IF($AF888="N/A", $Q888, $AF888), IF($AG888="N/A", $T888,$AG888)))))))</f>
        <v>0</v>
      </c>
      <c r="BO888" s="16">
        <f>IF(AW888="R", $CA888, IF(OR(AW888="P", AW888="T", AW888="N"), 0, IF($C888="DM", $T888, IF(OR(AW888="Y", AW888="IR"),$AM888,IF(AW888="C", IF($BI888="Y", IF($AF888="N/A", $Q888, $AF888), IF($AG888="N/A", $T888,$AG888)))))))</f>
        <v>0</v>
      </c>
      <c r="BP888" s="16">
        <f>IF(AX888="R", $CA888, IF(OR(AX888="P", AX888="T", AX888="N"), 0, IF($C888="DM", $T888, IF(OR(AX888="Y", AX888="IR"),$AM888,IF(AX888="C", IF($BI888="Y", IF($AF888="N/A", $Q888, $AF888), IF($AG888="N/A", $T888,$AG888)))))))</f>
        <v>0</v>
      </c>
      <c r="BQ888" s="16">
        <f>IF(AY888="R", $CA888, IF(OR(AY888="P", AY888="T", AY888="N"), 0, IF($C888="DM", $T888, IF(OR(AY888="Y", AY888="IR"),$AM888,IF(AY888="C", IF($BI888="Y", IF($AF888="N/A", $Q888, $AF888), IF($AG888="N/A", $T888,$AG888)))))))</f>
        <v>0</v>
      </c>
      <c r="BR888" s="16">
        <f>IF(AZ888="R", $CA888, IF(OR(AZ888="P", AZ888="T", AZ888="N"), 0, IF($C888="DM", $T888, IF(OR(AZ888="Y", AZ888="IR"),$AM888,IF(AZ888="C", IF($BI888="Y", IF($AF888="N/A", $Q888, $AF888), IF($AG888="N/A", $T888,$AG888)))))))</f>
        <v>0</v>
      </c>
      <c r="BS888" s="16">
        <f>IF(BA888="R", $CA888, IF(OR(BA888="P", BA888="T", BA888="N"), 0, IF($C888="DM", $T888, IF(OR(BA888="Y", BA888="IR"),$AM888,IF(BA888="C", IF($BI888="Y", IF($AF888="N/A", $Q888, $AF888), IF($AG888="N/A", $T888,$AG888)))))))</f>
        <v>0</v>
      </c>
      <c r="BT888" s="16">
        <f>IF(BB888="R", $CA888, IF(OR(BB888="P", BB888="T", BB888="N"), 0, IF($C888="DM", $T888, IF(OR(BB888="Y", BB888="IR"),$AM888,IF(BB888="C", IF($BI888="Y", IF($BA888="C", IF($AF888="N/A", $Q888, $AF888), IF($AF888="N/A", $T888, $AM888)), IF($AG888="N/A", $T888,$AG888)))))))</f>
        <v>0</v>
      </c>
      <c r="BU888" s="16" t="e">
        <f>IF(BC888="R", $CA888, IF(OR(BC888="P", BC888="T", BC888="N"), 0, IF($C888="DM", $T888, IF(OR(BC888="Y", BC888="IR"),$AM888,IF(BC888="C", IF($BI888="Y", IF($BA888="C", IF($AF888="N/A", $Q888, $AF888), IF($AF888="N/A", $T888, $AM888)), IF($AG888="N/A", $T888,$AG888)))))))</f>
        <v>#VALUE!</v>
      </c>
      <c r="BV888" s="16" t="e">
        <f>IF(BD888="R", $CA888, IF(OR(BD888="P", BD888="T", BD888="N"), 0, IF($C888="DM", $T888, IF(OR(BD888="Y", BD888="IR"),$AM888,IF(BD888="C", IF($BI888="Y", IF($BA888="C", IF($AF888="N/A", $Q888, $AF888), IF($AF888="N/A", $T888, $AM888)), IF($AG888="N/A", $T888,$AG888)))))))</f>
        <v>#VALUE!</v>
      </c>
      <c r="BW888" s="16" t="e">
        <f>IF(BE888="R", $CA888, IF(OR(BE888="P", BE888="T", BE888="N"), 0, IF($C888="DM", $T888, IF(OR(BE888="Y", BE888="IR"),$AM888,IF(BE888="C", IF($BI888="Y", IF($BA888="C", IF($AF888="N/A", $Q888, $AF888), IF($AF888="N/A", $T888, $AM888)), IF($AG888="N/A", $T888,$AG888)))))))</f>
        <v>#VALUE!</v>
      </c>
      <c r="BX888" s="16" t="e">
        <f>IF(BF888="R", $CA888, IF(OR(BF888="P", BF888="T", BF888="N"), 0, IF($C888="DM", $T888, IF(OR(BF888="Y", BF888="IR"),$AM888,IF(BF888="C", IF($BI888="Y", IF($BA888="C", IF($AF888="N/A", $Q888, $AF888), IF($AF888="N/A", $T888, $AM888)), IF($AG888="N/A", $T888,$AG888)))))))</f>
        <v>#VALUE!</v>
      </c>
      <c r="BY888" s="16" t="e">
        <f>IF(BG888="R", $CA888, IF(OR(BG888="P", BG888="T", BG888="N"), 0, IF($C888="DM", $T888, IF(OR(BG888="Y", BG888="IR"),$AM888,IF(BG888="C", IF($BI888="Y", IF($BA888="C", IF($AF888="N/A", $Q888, $AF888), IF($AF888="N/A", $T888, $AM888)), IF($AG888="N/A", $T888,$AG888)))))))</f>
        <v>#VALUE!</v>
      </c>
      <c r="BZ888" s="16" t="e">
        <f>IF(BH888="R", $CA888, IF(OR(BH888="P", BH888="T", BH888="N"), 0, IF($C888="DM", $T888, IF(OR(BH888="Y", BH888="IR"),$AM888,IF(BH888="C", IF($BI888="Y", IF($BA888="C", IF($AF888="N/A", $Q888, $AF888), IF($AF888="N/A", $T888, $AM888)), IF($AG888="N/A", $T888,$AG888)))))))</f>
        <v>#VALUE!</v>
      </c>
      <c r="CA888" s="15" t="s">
        <v>75</v>
      </c>
      <c r="CB888" s="16" t="e">
        <f>BZ888</f>
        <v>#VALUE!</v>
      </c>
      <c r="CC888" s="15" t="str">
        <f>IF(OR($BH888="T", $BH888="R"), 0, IF($BH888="C", IF($BI888="Y", IF($BA888="C", 0, IF(AF888="N/A", Q888-T888, AF888-AG888)), IF($AF888="N/A", U888, AH888)), AN888))</f>
        <v>N/A</v>
      </c>
      <c r="CD888" s="15" t="str">
        <f>IF(OR($BH888="T", $BH888="R"), 0, IF($BH888="C", IF($BI888="Y", 0, IF($AF888="N/A", V888, AI888)), AO888))</f>
        <v>N/A</v>
      </c>
      <c r="CE888" s="15" t="str">
        <f>IF(OR($BH888="T", $BH888="R"), 0, IF($BH888="C", IF($BI888="Y", 0, IF($AF888="N/A", W888, AJ888)), AP888))</f>
        <v>N/A</v>
      </c>
      <c r="CF888" s="15" t="str">
        <f>IF(OR($BH888="T", $BH888="R"), 0, IF($BH888="C", IF($BI888="Y", 0, IF($AF888="N/A", X888, AK888)), AQ888))</f>
        <v>N/A</v>
      </c>
    </row>
    <row r="889" spans="1:84" x14ac:dyDescent="0.25">
      <c r="A889" s="14">
        <v>5866</v>
      </c>
      <c r="B889" s="15"/>
      <c r="C889" s="15"/>
      <c r="D889" s="15"/>
      <c r="E889" s="15" t="e">
        <f>VLOOKUP(B889, 'Rookie Year'!$A$2:$B$55679,2,FALSE)</f>
        <v>#N/A</v>
      </c>
      <c r="F889" s="15">
        <v>2024</v>
      </c>
      <c r="G889" s="15" t="s">
        <v>42</v>
      </c>
      <c r="H889" s="15"/>
      <c r="I889" s="16"/>
      <c r="J889" s="15"/>
      <c r="K889" s="17">
        <f>IF(AND(G889&lt;&gt;"N",R889="N/A"), IF(I889&lt;4, 0, 0.25),IF(I889=1, IF(J889=1,0.25, 0.25), IF(I889&lt;13, 0.25, IF(I889&lt;26, 0.4, IF(I889&lt;51, 0.6, 0.75)))))</f>
        <v>0.25</v>
      </c>
      <c r="L889" s="16">
        <f>I889-M889</f>
        <v>0</v>
      </c>
      <c r="M889" s="16">
        <f>ROUNDUP(I889*K889,0)</f>
        <v>0</v>
      </c>
      <c r="N889" s="16">
        <f>M889*J889</f>
        <v>0</v>
      </c>
      <c r="O889" s="16">
        <v>0</v>
      </c>
      <c r="P889" s="16">
        <v>0</v>
      </c>
      <c r="Q889" s="16">
        <f>N889-O889-P889</f>
        <v>0</v>
      </c>
      <c r="R889" s="15" t="s">
        <v>75</v>
      </c>
      <c r="S889" s="15">
        <f>IF(R889="N/A", J889-($B$1-F889), J889-($B$1-R889))</f>
        <v>0</v>
      </c>
      <c r="T889" s="16" t="str">
        <f>IF($S889&lt;1, "N/A", $M889)</f>
        <v>N/A</v>
      </c>
      <c r="U889" s="16" t="str">
        <f>IF($S889&lt;2, "N/A", $M889)</f>
        <v>N/A</v>
      </c>
      <c r="V889" s="16" t="str">
        <f>IF($S889&lt;3, "N/A", $M889)</f>
        <v>N/A</v>
      </c>
      <c r="W889" s="16" t="str">
        <f>IF($S889&lt;4, "N/A", $M889)</f>
        <v>N/A</v>
      </c>
      <c r="X889" s="16" t="str">
        <f>IF($S889&lt;5, "N/A", $M889)</f>
        <v>N/A</v>
      </c>
      <c r="Y889" s="15" t="str">
        <f>IF(SUM(T889:X889)&lt;&gt;Q889, "CHECK", "OK")</f>
        <v>OK</v>
      </c>
      <c r="Z889" s="15" t="str">
        <f>IF(F889=$B$1, "No", IF(S889=1, "Yes", "No"))</f>
        <v>No</v>
      </c>
      <c r="AA889" s="18" t="str">
        <f>IF(C889="DM", "N/A", IF(Z889="No","N/A",VLOOKUP(B889,'Extension List'!$A$3:$R$1972,18,FALSE)))</f>
        <v>N/A</v>
      </c>
      <c r="AB889" s="15" t="str">
        <f>IF(C889="DM", "N/A", IF(Z889="No","N/A",VLOOKUP(B889,'Extension List'!$A$3:$T$1972,20,FALSE)))</f>
        <v>N/A</v>
      </c>
      <c r="AC889" s="15" t="str">
        <f>IF(AA889="N/A", "N/A", 0)</f>
        <v>N/A</v>
      </c>
      <c r="AD889" s="16" t="str">
        <f>IF(AE889="N/A", "N/A", AA889-AE889)</f>
        <v>N/A</v>
      </c>
      <c r="AE889" s="16" t="str">
        <f>IF(AA889="N/A", "N/A", IF(AC889&gt;0, IF(AA889&lt;13, ROUNDUP(0.25*AA889,0), IF(AA889&lt;26, ROUNDUP(0.4*AA889,0), IF(AA889&lt;51, ROUNDUP(0.6*AA889,0), ROUNDUP(0.75*AA889,0)))), "N/A"))</f>
        <v>N/A</v>
      </c>
      <c r="AF889" s="16" t="str">
        <f>IF(AD889="N/A","N/A", (AE889*AC889)+Q889)</f>
        <v>N/A</v>
      </c>
      <c r="AG889" s="16" t="str">
        <f>IF($AF889="N/A", "N/A", "TBC")</f>
        <v>N/A</v>
      </c>
      <c r="AH889" s="16" t="str">
        <f>IF($AF889="N/A", "N/A", "TBC")</f>
        <v>N/A</v>
      </c>
      <c r="AI889" s="16" t="str">
        <f>IF($AF889="N/A","N/A",IF(AC889&gt;1,"TBC","N/A"))</f>
        <v>N/A</v>
      </c>
      <c r="AJ889" s="16" t="str">
        <f>IF($AF889="N/A","N/A",IF(AC889&gt;2,"TBC","N/A"))</f>
        <v>N/A</v>
      </c>
      <c r="AK889" s="16" t="str">
        <f>IF($AF889="N/A","N/A",IF(AC889&gt;3,"TBC","N/A"))</f>
        <v>N/A</v>
      </c>
      <c r="AL889" s="16" t="str">
        <f>IF(AC889="N/A","N/A",IF(AC889&gt;0,IF(SUM(AG889:AK889)&lt;&gt;AF889,"CHECK","OK"),"N/A"))</f>
        <v>N/A</v>
      </c>
      <c r="AM889" s="16" t="e">
        <f>IF(AD889="N/A", L889+T889, L889+AG889)</f>
        <v>#VALUE!</v>
      </c>
      <c r="AN889" s="16" t="str">
        <f>IF(AD889="N/A", IF(U889="N/A", "N/A", L889+U889), AD889+AH889)</f>
        <v>N/A</v>
      </c>
      <c r="AO889" s="16" t="str">
        <f>IF(AD889="N/A", IF(V889="N/A", "N/A", L889+V889), IF(AI889="N/A", "N/A", AD889+AI889))</f>
        <v>N/A</v>
      </c>
      <c r="AP889" s="16" t="str">
        <f>IF(AD889="N/A", IF(W889="N/A", "N/A", L889+W889), IF(AJ889="N/A", "N/A", AD889+AJ889))</f>
        <v>N/A</v>
      </c>
      <c r="AQ889" s="16" t="str">
        <f>IF(AD889="N/A", IF(X889="N/A", "N/A", L889+X889), IF(AK889="N/A", "N/A", AD889+AK889))</f>
        <v>N/A</v>
      </c>
      <c r="AR889" s="15" t="s">
        <v>42</v>
      </c>
      <c r="AS889" s="15" t="s">
        <v>42</v>
      </c>
      <c r="AT889" s="15" t="s">
        <v>42</v>
      </c>
      <c r="AU889" s="15" t="s">
        <v>42</v>
      </c>
      <c r="AV889" s="15" t="s">
        <v>42</v>
      </c>
      <c r="AW889" s="15" t="s">
        <v>42</v>
      </c>
      <c r="AX889" s="15" t="s">
        <v>42</v>
      </c>
      <c r="AY889" s="15" t="s">
        <v>42</v>
      </c>
      <c r="AZ889" s="15" t="s">
        <v>42</v>
      </c>
      <c r="BA889" s="15" t="s">
        <v>42</v>
      </c>
      <c r="BB889" s="15" t="s">
        <v>42</v>
      </c>
      <c r="BC889" s="15" t="s">
        <v>40</v>
      </c>
      <c r="BD889" s="15" t="s">
        <v>40</v>
      </c>
      <c r="BE889" s="15" t="s">
        <v>40</v>
      </c>
      <c r="BF889" s="15" t="s">
        <v>40</v>
      </c>
      <c r="BG889" s="15" t="s">
        <v>40</v>
      </c>
      <c r="BH889" s="15" t="s">
        <v>40</v>
      </c>
      <c r="BJ889" s="16">
        <f>IF(AR889="R", $CA889, IF(OR(AR889="P", AR889="T", AR889="N"), 0, IF($C889="DM", $T889, IF(OR(AR889="Y", AR889="IR"),$AM889,IF(AR889="C", IF($BI889="Y", IF($AF889="N/A", $Q889, $AF889), IF($AG889="N/A", $T889,$AG889)))))))</f>
        <v>0</v>
      </c>
      <c r="BK889" s="16">
        <f>IF(AS889="R", $CA889, IF(OR(AS889="P", AS889="T", AS889="N"), 0, IF($C889="DM", $T889, IF(OR(AS889="Y", AS889="IR"),$AM889,IF(AS889="C", IF($BI889="Y", IF($AF889="N/A", $Q889, $AF889), IF($AG889="N/A", $T889,$AG889)))))))</f>
        <v>0</v>
      </c>
      <c r="BL889" s="16">
        <f>IF(AT889="R", $CA889, IF(OR(AT889="P", AT889="T", AT889="N"), 0, IF($C889="DM", $T889, IF(OR(AT889="Y", AT889="IR"),$AM889,IF(AT889="C", IF($BI889="Y", IF($AF889="N/A", $Q889, $AF889), IF($AG889="N/A", $T889,$AG889)))))))</f>
        <v>0</v>
      </c>
      <c r="BM889" s="16">
        <f>IF(AU889="R", $CA889, IF(OR(AU889="P", AU889="T", AU889="N"), 0, IF($C889="DM", $T889, IF(OR(AU889="Y", AU889="IR"),$AM889,IF(AU889="C", IF($BI889="Y", IF($AF889="N/A", $Q889, $AF889), IF($AG889="N/A", $T889,$AG889)))))))</f>
        <v>0</v>
      </c>
      <c r="BN889" s="16">
        <f>IF(AV889="R", $CA889, IF(OR(AV889="P", AV889="T", AV889="N"), 0, IF($C889="DM", $T889, IF(OR(AV889="Y", AV889="IR"),$AM889,IF(AV889="C", IF($BI889="Y", IF($AF889="N/A", $Q889, $AF889), IF($AG889="N/A", $T889,$AG889)))))))</f>
        <v>0</v>
      </c>
      <c r="BO889" s="16">
        <f>IF(AW889="R", $CA889, IF(OR(AW889="P", AW889="T", AW889="N"), 0, IF($C889="DM", $T889, IF(OR(AW889="Y", AW889="IR"),$AM889,IF(AW889="C", IF($BI889="Y", IF($AF889="N/A", $Q889, $AF889), IF($AG889="N/A", $T889,$AG889)))))))</f>
        <v>0</v>
      </c>
      <c r="BP889" s="16">
        <f>IF(AX889="R", $CA889, IF(OR(AX889="P", AX889="T", AX889="N"), 0, IF($C889="DM", $T889, IF(OR(AX889="Y", AX889="IR"),$AM889,IF(AX889="C", IF($BI889="Y", IF($AF889="N/A", $Q889, $AF889), IF($AG889="N/A", $T889,$AG889)))))))</f>
        <v>0</v>
      </c>
      <c r="BQ889" s="16">
        <f>IF(AY889="R", $CA889, IF(OR(AY889="P", AY889="T", AY889="N"), 0, IF($C889="DM", $T889, IF(OR(AY889="Y", AY889="IR"),$AM889,IF(AY889="C", IF($BI889="Y", IF($AF889="N/A", $Q889, $AF889), IF($AG889="N/A", $T889,$AG889)))))))</f>
        <v>0</v>
      </c>
      <c r="BR889" s="16">
        <f>IF(AZ889="R", $CA889, IF(OR(AZ889="P", AZ889="T", AZ889="N"), 0, IF($C889="DM", $T889, IF(OR(AZ889="Y", AZ889="IR"),$AM889,IF(AZ889="C", IF($BI889="Y", IF($AF889="N/A", $Q889, $AF889), IF($AG889="N/A", $T889,$AG889)))))))</f>
        <v>0</v>
      </c>
      <c r="BS889" s="16">
        <f>IF(BA889="R", $CA889, IF(OR(BA889="P", BA889="T", BA889="N"), 0, IF($C889="DM", $T889, IF(OR(BA889="Y", BA889="IR"),$AM889,IF(BA889="C", IF($BI889="Y", IF($AF889="N/A", $Q889, $AF889), IF($AG889="N/A", $T889,$AG889)))))))</f>
        <v>0</v>
      </c>
      <c r="BT889" s="16">
        <f>IF(BB889="R", $CA889, IF(OR(BB889="P", BB889="T", BB889="N"), 0, IF($C889="DM", $T889, IF(OR(BB889="Y", BB889="IR"),$AM889,IF(BB889="C", IF($BI889="Y", IF($BA889="C", IF($AF889="N/A", $Q889, $AF889), IF($AF889="N/A", $T889, $AM889)), IF($AG889="N/A", $T889,$AG889)))))))</f>
        <v>0</v>
      </c>
      <c r="BU889" s="16" t="e">
        <f>IF(BC889="R", $CA889, IF(OR(BC889="P", BC889="T", BC889="N"), 0, IF($C889="DM", $T889, IF(OR(BC889="Y", BC889="IR"),$AM889,IF(BC889="C", IF($BI889="Y", IF($BA889="C", IF($AF889="N/A", $Q889, $AF889), IF($AF889="N/A", $T889, $AM889)), IF($AG889="N/A", $T889,$AG889)))))))</f>
        <v>#VALUE!</v>
      </c>
      <c r="BV889" s="16" t="e">
        <f>IF(BD889="R", $CA889, IF(OR(BD889="P", BD889="T", BD889="N"), 0, IF($C889="DM", $T889, IF(OR(BD889="Y", BD889="IR"),$AM889,IF(BD889="C", IF($BI889="Y", IF($BA889="C", IF($AF889="N/A", $Q889, $AF889), IF($AF889="N/A", $T889, $AM889)), IF($AG889="N/A", $T889,$AG889)))))))</f>
        <v>#VALUE!</v>
      </c>
      <c r="BW889" s="16" t="e">
        <f>IF(BE889="R", $CA889, IF(OR(BE889="P", BE889="T", BE889="N"), 0, IF($C889="DM", $T889, IF(OR(BE889="Y", BE889="IR"),$AM889,IF(BE889="C", IF($BI889="Y", IF($BA889="C", IF($AF889="N/A", $Q889, $AF889), IF($AF889="N/A", $T889, $AM889)), IF($AG889="N/A", $T889,$AG889)))))))</f>
        <v>#VALUE!</v>
      </c>
      <c r="BX889" s="16" t="e">
        <f>IF(BF889="R", $CA889, IF(OR(BF889="P", BF889="T", BF889="N"), 0, IF($C889="DM", $T889, IF(OR(BF889="Y", BF889="IR"),$AM889,IF(BF889="C", IF($BI889="Y", IF($BA889="C", IF($AF889="N/A", $Q889, $AF889), IF($AF889="N/A", $T889, $AM889)), IF($AG889="N/A", $T889,$AG889)))))))</f>
        <v>#VALUE!</v>
      </c>
      <c r="BY889" s="16" t="e">
        <f>IF(BG889="R", $CA889, IF(OR(BG889="P", BG889="T", BG889="N"), 0, IF($C889="DM", $T889, IF(OR(BG889="Y", BG889="IR"),$AM889,IF(BG889="C", IF($BI889="Y", IF($BA889="C", IF($AF889="N/A", $Q889, $AF889), IF($AF889="N/A", $T889, $AM889)), IF($AG889="N/A", $T889,$AG889)))))))</f>
        <v>#VALUE!</v>
      </c>
      <c r="BZ889" s="16" t="e">
        <f>IF(BH889="R", $CA889, IF(OR(BH889="P", BH889="T", BH889="N"), 0, IF($C889="DM", $T889, IF(OR(BH889="Y", BH889="IR"),$AM889,IF(BH889="C", IF($BI889="Y", IF($BA889="C", IF($AF889="N/A", $Q889, $AF889), IF($AF889="N/A", $T889, $AM889)), IF($AG889="N/A", $T889,$AG889)))))))</f>
        <v>#VALUE!</v>
      </c>
      <c r="CA889" s="15" t="s">
        <v>75</v>
      </c>
      <c r="CB889" s="16" t="e">
        <f>BZ889</f>
        <v>#VALUE!</v>
      </c>
      <c r="CC889" s="15" t="str">
        <f>IF(OR($BH889="T", $BH889="R"), 0, IF($BH889="C", IF($BI889="Y", IF($BA889="C", 0, IF(AF889="N/A", Q889-T889, AF889-AG889)), IF($AF889="N/A", U889, AH889)), AN889))</f>
        <v>N/A</v>
      </c>
      <c r="CD889" s="15" t="str">
        <f>IF(OR($BH889="T", $BH889="R"), 0, IF($BH889="C", IF($BI889="Y", 0, IF($AF889="N/A", V889, AI889)), AO889))</f>
        <v>N/A</v>
      </c>
      <c r="CE889" s="15" t="str">
        <f>IF(OR($BH889="T", $BH889="R"), 0, IF($BH889="C", IF($BI889="Y", 0, IF($AF889="N/A", W889, AJ889)), AP889))</f>
        <v>N/A</v>
      </c>
      <c r="CF889" s="15" t="str">
        <f>IF(OR($BH889="T", $BH889="R"), 0, IF($BH889="C", IF($BI889="Y", 0, IF($AF889="N/A", X889, AK889)), AQ889))</f>
        <v>N/A</v>
      </c>
    </row>
    <row r="890" spans="1:84" x14ac:dyDescent="0.25">
      <c r="A890" s="14">
        <v>5867</v>
      </c>
      <c r="B890" s="15"/>
      <c r="C890" s="15"/>
      <c r="D890" s="15"/>
      <c r="E890" s="15" t="e">
        <f>VLOOKUP(B890, 'Rookie Year'!$A$2:$B$55679,2,FALSE)</f>
        <v>#N/A</v>
      </c>
      <c r="F890" s="15">
        <v>2024</v>
      </c>
      <c r="G890" s="15" t="s">
        <v>42</v>
      </c>
      <c r="H890" s="15"/>
      <c r="I890" s="16"/>
      <c r="J890" s="15"/>
      <c r="K890" s="17">
        <f>IF(AND(G890&lt;&gt;"N",R890="N/A"), IF(I890&lt;4, 0, 0.25),IF(I890=1, IF(J890=1,0.25, 0.25), IF(I890&lt;13, 0.25, IF(I890&lt;26, 0.4, IF(I890&lt;51, 0.6, 0.75)))))</f>
        <v>0.25</v>
      </c>
      <c r="L890" s="16">
        <f>I890-M890</f>
        <v>0</v>
      </c>
      <c r="M890" s="16">
        <f>ROUNDUP(I890*K890,0)</f>
        <v>0</v>
      </c>
      <c r="N890" s="16">
        <f>M890*J890</f>
        <v>0</v>
      </c>
      <c r="O890" s="16">
        <v>0</v>
      </c>
      <c r="P890" s="16">
        <v>0</v>
      </c>
      <c r="Q890" s="16">
        <f>N890-O890-P890</f>
        <v>0</v>
      </c>
      <c r="R890" s="15" t="s">
        <v>75</v>
      </c>
      <c r="S890" s="15">
        <f>IF(R890="N/A", J890-($B$1-F890), J890-($B$1-R890))</f>
        <v>0</v>
      </c>
      <c r="T890" s="16" t="str">
        <f>IF($S890&lt;1, "N/A", $M890)</f>
        <v>N/A</v>
      </c>
      <c r="U890" s="16" t="str">
        <f>IF($S890&lt;2, "N/A", $M890)</f>
        <v>N/A</v>
      </c>
      <c r="V890" s="16" t="str">
        <f>IF($S890&lt;3, "N/A", $M890)</f>
        <v>N/A</v>
      </c>
      <c r="W890" s="16" t="str">
        <f>IF($S890&lt;4, "N/A", $M890)</f>
        <v>N/A</v>
      </c>
      <c r="X890" s="16" t="str">
        <f>IF($S890&lt;5, "N/A", $M890)</f>
        <v>N/A</v>
      </c>
      <c r="Y890" s="15" t="str">
        <f>IF(SUM(T890:X890)&lt;&gt;Q890, "CHECK", "OK")</f>
        <v>OK</v>
      </c>
      <c r="Z890" s="15" t="str">
        <f>IF(F890=$B$1, "No", IF(S890=1, "Yes", "No"))</f>
        <v>No</v>
      </c>
      <c r="AA890" s="18" t="str">
        <f>IF(C890="DM", "N/A", IF(Z890="No","N/A",VLOOKUP(B890,'Extension List'!$A$3:$R$1972,18,FALSE)))</f>
        <v>N/A</v>
      </c>
      <c r="AB890" s="15" t="str">
        <f>IF(C890="DM", "N/A", IF(Z890="No","N/A",VLOOKUP(B890,'Extension List'!$A$3:$T$1972,20,FALSE)))</f>
        <v>N/A</v>
      </c>
      <c r="AC890" s="15" t="str">
        <f>IF(AA890="N/A", "N/A", 0)</f>
        <v>N/A</v>
      </c>
      <c r="AD890" s="16" t="str">
        <f>IF(AE890="N/A", "N/A", AA890-AE890)</f>
        <v>N/A</v>
      </c>
      <c r="AE890" s="16" t="str">
        <f>IF(AA890="N/A", "N/A", IF(AC890&gt;0, IF(AA890&lt;13, ROUNDUP(0.25*AA890,0), IF(AA890&lt;26, ROUNDUP(0.4*AA890,0), IF(AA890&lt;51, ROUNDUP(0.6*AA890,0), ROUNDUP(0.75*AA890,0)))), "N/A"))</f>
        <v>N/A</v>
      </c>
      <c r="AF890" s="16" t="str">
        <f>IF(AD890="N/A","N/A", (AE890*AC890)+Q890)</f>
        <v>N/A</v>
      </c>
      <c r="AG890" s="16" t="str">
        <f>IF($AF890="N/A", "N/A", "TBC")</f>
        <v>N/A</v>
      </c>
      <c r="AH890" s="16" t="str">
        <f>IF($AF890="N/A", "N/A", "TBC")</f>
        <v>N/A</v>
      </c>
      <c r="AI890" s="16" t="str">
        <f>IF($AF890="N/A","N/A",IF(AC890&gt;1,"TBC","N/A"))</f>
        <v>N/A</v>
      </c>
      <c r="AJ890" s="16" t="str">
        <f>IF($AF890="N/A","N/A",IF(AC890&gt;2,"TBC","N/A"))</f>
        <v>N/A</v>
      </c>
      <c r="AK890" s="16" t="str">
        <f>IF($AF890="N/A","N/A",IF(AC890&gt;3,"TBC","N/A"))</f>
        <v>N/A</v>
      </c>
      <c r="AL890" s="16" t="str">
        <f>IF(AC890="N/A","N/A",IF(AC890&gt;0,IF(SUM(AG890:AK890)&lt;&gt;AF890,"CHECK","OK"),"N/A"))</f>
        <v>N/A</v>
      </c>
      <c r="AM890" s="16" t="e">
        <f>IF(AD890="N/A", L890+T890, L890+AG890)</f>
        <v>#VALUE!</v>
      </c>
      <c r="AN890" s="16" t="str">
        <f>IF(AD890="N/A", IF(U890="N/A", "N/A", L890+U890), AD890+AH890)</f>
        <v>N/A</v>
      </c>
      <c r="AO890" s="16" t="str">
        <f>IF(AD890="N/A", IF(V890="N/A", "N/A", L890+V890), IF(AI890="N/A", "N/A", AD890+AI890))</f>
        <v>N/A</v>
      </c>
      <c r="AP890" s="16" t="str">
        <f>IF(AD890="N/A", IF(W890="N/A", "N/A", L890+W890), IF(AJ890="N/A", "N/A", AD890+AJ890))</f>
        <v>N/A</v>
      </c>
      <c r="AQ890" s="16" t="str">
        <f>IF(AD890="N/A", IF(X890="N/A", "N/A", L890+X890), IF(AK890="N/A", "N/A", AD890+AK890))</f>
        <v>N/A</v>
      </c>
      <c r="AR890" s="15" t="s">
        <v>40</v>
      </c>
      <c r="AS890" s="15" t="s">
        <v>40</v>
      </c>
      <c r="AT890" s="15" t="s">
        <v>40</v>
      </c>
      <c r="AU890" s="15" t="s">
        <v>40</v>
      </c>
      <c r="AV890" s="15" t="s">
        <v>40</v>
      </c>
      <c r="AW890" s="15" t="s">
        <v>40</v>
      </c>
      <c r="AX890" s="15" t="s">
        <v>40</v>
      </c>
      <c r="AY890" s="15" t="s">
        <v>40</v>
      </c>
      <c r="AZ890" s="15" t="s">
        <v>40</v>
      </c>
      <c r="BA890" s="15" t="s">
        <v>40</v>
      </c>
      <c r="BB890" s="15" t="s">
        <v>40</v>
      </c>
      <c r="BC890" s="15" t="s">
        <v>40</v>
      </c>
      <c r="BD890" s="15" t="s">
        <v>40</v>
      </c>
      <c r="BE890" s="15" t="s">
        <v>40</v>
      </c>
      <c r="BF890" s="15" t="s">
        <v>40</v>
      </c>
      <c r="BG890" s="15" t="s">
        <v>40</v>
      </c>
      <c r="BH890" s="15" t="s">
        <v>40</v>
      </c>
      <c r="BJ890" s="16" t="e">
        <f>IF(AR890="R", $CA890, IF(OR(AR890="P", AR890="T", AR890="N"), 0, IF($C890="DM", $T890, IF(OR(AR890="Y", AR890="IR"),$AM890,IF(AR890="C", IF($BI890="Y", IF($AF890="N/A", $Q890, $AF890), IF($AG890="N/A", $T890,$AG890)))))))</f>
        <v>#VALUE!</v>
      </c>
      <c r="BK890" s="16" t="e">
        <f>IF(AS890="R", $CA890, IF(OR(AS890="P", AS890="T", AS890="N"), 0, IF($C890="DM", $T890, IF(OR(AS890="Y", AS890="IR"),$AM890,IF(AS890="C", IF($BI890="Y", IF($AF890="N/A", $Q890, $AF890), IF($AG890="N/A", $T890,$AG890)))))))</f>
        <v>#VALUE!</v>
      </c>
      <c r="BL890" s="16" t="e">
        <f>IF(AT890="R", $CA890, IF(OR(AT890="P", AT890="T", AT890="N"), 0, IF($C890="DM", $T890, IF(OR(AT890="Y", AT890="IR"),$AM890,IF(AT890="C", IF($BI890="Y", IF($AF890="N/A", $Q890, $AF890), IF($AG890="N/A", $T890,$AG890)))))))</f>
        <v>#VALUE!</v>
      </c>
      <c r="BM890" s="16" t="e">
        <f>IF(AU890="R", $CA890, IF(OR(AU890="P", AU890="T", AU890="N"), 0, IF($C890="DM", $T890, IF(OR(AU890="Y", AU890="IR"),$AM890,IF(AU890="C", IF($BI890="Y", IF($AF890="N/A", $Q890, $AF890), IF($AG890="N/A", $T890,$AG890)))))))</f>
        <v>#VALUE!</v>
      </c>
      <c r="BN890" s="16" t="e">
        <f>IF(AV890="R", $CA890, IF(OR(AV890="P", AV890="T", AV890="N"), 0, IF($C890="DM", $T890, IF(OR(AV890="Y", AV890="IR"),$AM890,IF(AV890="C", IF($BI890="Y", IF($AF890="N/A", $Q890, $AF890), IF($AG890="N/A", $T890,$AG890)))))))</f>
        <v>#VALUE!</v>
      </c>
      <c r="BO890" s="16" t="e">
        <f>IF(AW890="R", $CA890, IF(OR(AW890="P", AW890="T", AW890="N"), 0, IF($C890="DM", $T890, IF(OR(AW890="Y", AW890="IR"),$AM890,IF(AW890="C", IF($BI890="Y", IF($AF890="N/A", $Q890, $AF890), IF($AG890="N/A", $T890,$AG890)))))))</f>
        <v>#VALUE!</v>
      </c>
      <c r="BP890" s="16" t="e">
        <f>IF(AX890="R", $CA890, IF(OR(AX890="P", AX890="T", AX890="N"), 0, IF($C890="DM", $T890, IF(OR(AX890="Y", AX890="IR"),$AM890,IF(AX890="C", IF($BI890="Y", IF($AF890="N/A", $Q890, $AF890), IF($AG890="N/A", $T890,$AG890)))))))</f>
        <v>#VALUE!</v>
      </c>
      <c r="BQ890" s="16" t="e">
        <f>IF(AY890="R", $CA890, IF(OR(AY890="P", AY890="T", AY890="N"), 0, IF($C890="DM", $T890, IF(OR(AY890="Y", AY890="IR"),$AM890,IF(AY890="C", IF($BI890="Y", IF($AF890="N/A", $Q890, $AF890), IF($AG890="N/A", $T890,$AG890)))))))</f>
        <v>#VALUE!</v>
      </c>
      <c r="BR890" s="16" t="e">
        <f>IF(AZ890="R", $CA890, IF(OR(AZ890="P", AZ890="T", AZ890="N"), 0, IF($C890="DM", $T890, IF(OR(AZ890="Y", AZ890="IR"),$AM890,IF(AZ890="C", IF($BI890="Y", IF($AF890="N/A", $Q890, $AF890), IF($AG890="N/A", $T890,$AG890)))))))</f>
        <v>#VALUE!</v>
      </c>
      <c r="BS890" s="16" t="e">
        <f>IF(BA890="R", $CA890, IF(OR(BA890="P", BA890="T", BA890="N"), 0, IF($C890="DM", $T890, IF(OR(BA890="Y", BA890="IR"),$AM890,IF(BA890="C", IF($BI890="Y", IF($AF890="N/A", $Q890, $AF890), IF($AG890="N/A", $T890,$AG890)))))))</f>
        <v>#VALUE!</v>
      </c>
      <c r="BT890" s="16" t="e">
        <f>IF(BB890="R", $CA890, IF(OR(BB890="P", BB890="T", BB890="N"), 0, IF($C890="DM", $T890, IF(OR(BB890="Y", BB890="IR"),$AM890,IF(BB890="C", IF($BI890="Y", IF($BA890="C", IF($AF890="N/A", $Q890, $AF890), IF($AF890="N/A", $T890, $AM890)), IF($AG890="N/A", $T890,$AG890)))))))</f>
        <v>#VALUE!</v>
      </c>
      <c r="BU890" s="16" t="e">
        <f>IF(BC890="R", $CA890, IF(OR(BC890="P", BC890="T", BC890="N"), 0, IF($C890="DM", $T890, IF(OR(BC890="Y", BC890="IR"),$AM890,IF(BC890="C", IF($BI890="Y", IF($BA890="C", IF($AF890="N/A", $Q890, $AF890), IF($AF890="N/A", $T890, $AM890)), IF($AG890="N/A", $T890,$AG890)))))))</f>
        <v>#VALUE!</v>
      </c>
      <c r="BV890" s="16" t="e">
        <f>IF(BD890="R", $CA890, IF(OR(BD890="P", BD890="T", BD890="N"), 0, IF($C890="DM", $T890, IF(OR(BD890="Y", BD890="IR"),$AM890,IF(BD890="C", IF($BI890="Y", IF($BA890="C", IF($AF890="N/A", $Q890, $AF890), IF($AF890="N/A", $T890, $AM890)), IF($AG890="N/A", $T890,$AG890)))))))</f>
        <v>#VALUE!</v>
      </c>
      <c r="BW890" s="16" t="e">
        <f>IF(BE890="R", $CA890, IF(OR(BE890="P", BE890="T", BE890="N"), 0, IF($C890="DM", $T890, IF(OR(BE890="Y", BE890="IR"),$AM890,IF(BE890="C", IF($BI890="Y", IF($BA890="C", IF($AF890="N/A", $Q890, $AF890), IF($AF890="N/A", $T890, $AM890)), IF($AG890="N/A", $T890,$AG890)))))))</f>
        <v>#VALUE!</v>
      </c>
      <c r="BX890" s="16" t="e">
        <f>IF(BF890="R", $CA890, IF(OR(BF890="P", BF890="T", BF890="N"), 0, IF($C890="DM", $T890, IF(OR(BF890="Y", BF890="IR"),$AM890,IF(BF890="C", IF($BI890="Y", IF($BA890="C", IF($AF890="N/A", $Q890, $AF890), IF($AF890="N/A", $T890, $AM890)), IF($AG890="N/A", $T890,$AG890)))))))</f>
        <v>#VALUE!</v>
      </c>
      <c r="BY890" s="16" t="e">
        <f>IF(BG890="R", $CA890, IF(OR(BG890="P", BG890="T", BG890="N"), 0, IF($C890="DM", $T890, IF(OR(BG890="Y", BG890="IR"),$AM890,IF(BG890="C", IF($BI890="Y", IF($BA890="C", IF($AF890="N/A", $Q890, $AF890), IF($AF890="N/A", $T890, $AM890)), IF($AG890="N/A", $T890,$AG890)))))))</f>
        <v>#VALUE!</v>
      </c>
      <c r="BZ890" s="16" t="e">
        <f>IF(BH890="R", $CA890, IF(OR(BH890="P", BH890="T", BH890="N"), 0, IF($C890="DM", $T890, IF(OR(BH890="Y", BH890="IR"),$AM890,IF(BH890="C", IF($BI890="Y", IF($BA890="C", IF($AF890="N/A", $Q890, $AF890), IF($AF890="N/A", $T890, $AM890)), IF($AG890="N/A", $T890,$AG890)))))))</f>
        <v>#VALUE!</v>
      </c>
      <c r="CA890" s="15" t="s">
        <v>75</v>
      </c>
      <c r="CB890" s="16" t="e">
        <f>BZ890</f>
        <v>#VALUE!</v>
      </c>
      <c r="CC890" s="15" t="str">
        <f>IF(OR($BH890="T", $BH890="R"), 0, IF($BH890="C", IF($BI890="Y", IF($BA890="C", 0, IF(AF890="N/A", Q890-T890, AF890-AG890)), IF($AF890="N/A", U890, AH890)), AN890))</f>
        <v>N/A</v>
      </c>
      <c r="CD890" s="15" t="str">
        <f>IF(OR($BH890="T", $BH890="R"), 0, IF($BH890="C", IF($BI890="Y", 0, IF($AF890="N/A", V890, AI890)), AO890))</f>
        <v>N/A</v>
      </c>
      <c r="CE890" s="15" t="str">
        <f>IF(OR($BH890="T", $BH890="R"), 0, IF($BH890="C", IF($BI890="Y", 0, IF($AF890="N/A", W890, AJ890)), AP890))</f>
        <v>N/A</v>
      </c>
      <c r="CF890" s="15" t="str">
        <f>IF(OR($BH890="T", $BH890="R"), 0, IF($BH890="C", IF($BI890="Y", 0, IF($AF890="N/A", X890, AK890)), AQ890))</f>
        <v>N/A</v>
      </c>
    </row>
    <row r="891" spans="1:84" x14ac:dyDescent="0.25">
      <c r="A891" s="14">
        <v>5868</v>
      </c>
      <c r="B891" s="15"/>
      <c r="C891" s="15"/>
      <c r="D891" s="15"/>
      <c r="E891" s="15" t="e">
        <f>VLOOKUP(B891, 'Rookie Year'!$A$2:$B$55679,2,FALSE)</f>
        <v>#N/A</v>
      </c>
      <c r="F891" s="15">
        <v>2024</v>
      </c>
      <c r="G891" s="15" t="s">
        <v>42</v>
      </c>
      <c r="H891" s="15"/>
      <c r="I891" s="16"/>
      <c r="J891" s="15"/>
      <c r="K891" s="17">
        <f>IF(AND(G891&lt;&gt;"N",R891="N/A"), IF(I891&lt;4, 0, 0.25),IF(I891=1, IF(J891=1,0.25, 0.25), IF(I891&lt;13, 0.25, IF(I891&lt;26, 0.4, IF(I891&lt;51, 0.6, 0.75)))))</f>
        <v>0.25</v>
      </c>
      <c r="L891" s="16">
        <f>I891-M891</f>
        <v>0</v>
      </c>
      <c r="M891" s="16">
        <f>ROUNDUP(I891*K891,0)</f>
        <v>0</v>
      </c>
      <c r="N891" s="16">
        <f>M891*J891</f>
        <v>0</v>
      </c>
      <c r="O891" s="16">
        <v>0</v>
      </c>
      <c r="P891" s="16">
        <v>0</v>
      </c>
      <c r="Q891" s="16">
        <f>N891-O891-P891</f>
        <v>0</v>
      </c>
      <c r="R891" s="15" t="s">
        <v>75</v>
      </c>
      <c r="S891" s="15">
        <f>IF(R891="N/A", J891-($B$1-F891), J891-($B$1-R891))</f>
        <v>0</v>
      </c>
      <c r="T891" s="16" t="str">
        <f>IF($S891&lt;1, "N/A", $M891)</f>
        <v>N/A</v>
      </c>
      <c r="U891" s="16" t="str">
        <f>IF($S891&lt;2, "N/A", $M891)</f>
        <v>N/A</v>
      </c>
      <c r="V891" s="16" t="str">
        <f>IF($S891&lt;3, "N/A", $M891)</f>
        <v>N/A</v>
      </c>
      <c r="W891" s="16" t="str">
        <f>IF($S891&lt;4, "N/A", $M891)</f>
        <v>N/A</v>
      </c>
      <c r="X891" s="16" t="str">
        <f>IF($S891&lt;5, "N/A", $M891)</f>
        <v>N/A</v>
      </c>
      <c r="Y891" s="15" t="str">
        <f>IF(SUM(T891:X891)&lt;&gt;Q891, "CHECK", "OK")</f>
        <v>OK</v>
      </c>
      <c r="Z891" s="15" t="str">
        <f>IF(F891=$B$1, "No", IF(S891=1, "Yes", "No"))</f>
        <v>No</v>
      </c>
      <c r="AA891" s="18" t="str">
        <f>IF(C891="DM", "N/A", IF(Z891="No","N/A",VLOOKUP(B891,'Extension List'!$A$3:$R$1972,18,FALSE)))</f>
        <v>N/A</v>
      </c>
      <c r="AB891" s="15" t="str">
        <f>IF(C891="DM", "N/A", IF(Z891="No","N/A",VLOOKUP(B891,'Extension List'!$A$3:$T$1972,20,FALSE)))</f>
        <v>N/A</v>
      </c>
      <c r="AC891" s="15" t="str">
        <f>IF(AA891="N/A", "N/A", 0)</f>
        <v>N/A</v>
      </c>
      <c r="AD891" s="16" t="str">
        <f>IF(AE891="N/A", "N/A", AA891-AE891)</f>
        <v>N/A</v>
      </c>
      <c r="AE891" s="16" t="str">
        <f>IF(AA891="N/A", "N/A", IF(AC891&gt;0, IF(AA891&lt;13, ROUNDUP(0.25*AA891,0), IF(AA891&lt;26, ROUNDUP(0.4*AA891,0), IF(AA891&lt;51, ROUNDUP(0.6*AA891,0), ROUNDUP(0.75*AA891,0)))), "N/A"))</f>
        <v>N/A</v>
      </c>
      <c r="AF891" s="16" t="str">
        <f>IF(AD891="N/A","N/A", (AE891*AC891)+Q891)</f>
        <v>N/A</v>
      </c>
      <c r="AG891" s="16" t="str">
        <f>IF($AF891="N/A", "N/A", "TBC")</f>
        <v>N/A</v>
      </c>
      <c r="AH891" s="16" t="str">
        <f>IF($AF891="N/A", "N/A", "TBC")</f>
        <v>N/A</v>
      </c>
      <c r="AI891" s="16" t="str">
        <f>IF($AF891="N/A","N/A",IF(AC891&gt;1,"TBC","N/A"))</f>
        <v>N/A</v>
      </c>
      <c r="AJ891" s="16" t="str">
        <f>IF($AF891="N/A","N/A",IF(AC891&gt;2,"TBC","N/A"))</f>
        <v>N/A</v>
      </c>
      <c r="AK891" s="16" t="str">
        <f>IF($AF891="N/A","N/A",IF(AC891&gt;3,"TBC","N/A"))</f>
        <v>N/A</v>
      </c>
      <c r="AL891" s="16" t="str">
        <f>IF(AC891="N/A","N/A",IF(AC891&gt;0,IF(SUM(AG891:AK891)&lt;&gt;AF891,"CHECK","OK"),"N/A"))</f>
        <v>N/A</v>
      </c>
      <c r="AM891" s="16" t="e">
        <f>IF(AD891="N/A", L891+T891, L891+AG891)</f>
        <v>#VALUE!</v>
      </c>
      <c r="AN891" s="16" t="str">
        <f>IF(AD891="N/A", IF(U891="N/A", "N/A", L891+U891), AD891+AH891)</f>
        <v>N/A</v>
      </c>
      <c r="AO891" s="16" t="str">
        <f>IF(AD891="N/A", IF(V891="N/A", "N/A", L891+V891), IF(AI891="N/A", "N/A", AD891+AI891))</f>
        <v>N/A</v>
      </c>
      <c r="AP891" s="16" t="str">
        <f>IF(AD891="N/A", IF(W891="N/A", "N/A", L891+W891), IF(AJ891="N/A", "N/A", AD891+AJ891))</f>
        <v>N/A</v>
      </c>
      <c r="AQ891" s="16" t="str">
        <f>IF(AD891="N/A", IF(X891="N/A", "N/A", L891+X891), IF(AK891="N/A", "N/A", AD891+AK891))</f>
        <v>N/A</v>
      </c>
      <c r="AR891" s="15" t="s">
        <v>40</v>
      </c>
      <c r="AS891" s="15" t="s">
        <v>40</v>
      </c>
      <c r="AT891" s="15" t="s">
        <v>40</v>
      </c>
      <c r="AU891" s="15" t="s">
        <v>40</v>
      </c>
      <c r="AV891" s="15" t="s">
        <v>40</v>
      </c>
      <c r="AW891" s="15" t="s">
        <v>40</v>
      </c>
      <c r="AX891" s="15" t="s">
        <v>40</v>
      </c>
      <c r="AY891" s="15" t="s">
        <v>40</v>
      </c>
      <c r="AZ891" s="15" t="s">
        <v>40</v>
      </c>
      <c r="BA891" s="15" t="s">
        <v>40</v>
      </c>
      <c r="BB891" s="15" t="s">
        <v>40</v>
      </c>
      <c r="BC891" s="15" t="s">
        <v>40</v>
      </c>
      <c r="BD891" s="15" t="s">
        <v>40</v>
      </c>
      <c r="BE891" s="15" t="s">
        <v>40</v>
      </c>
      <c r="BF891" s="15" t="s">
        <v>40</v>
      </c>
      <c r="BG891" s="15" t="s">
        <v>40</v>
      </c>
      <c r="BH891" s="15" t="s">
        <v>40</v>
      </c>
      <c r="BJ891" s="16" t="e">
        <f>IF(AR891="R", $CA891, IF(OR(AR891="P", AR891="T", AR891="N"), 0, IF($C891="DM", $T891, IF(OR(AR891="Y", AR891="IR"),$AM891,IF(AR891="C", IF($BI891="Y", IF($AF891="N/A", $Q891, $AF891), IF($AG891="N/A", $T891,$AG891)))))))</f>
        <v>#VALUE!</v>
      </c>
      <c r="BK891" s="16" t="e">
        <f>IF(AS891="R", $CA891, IF(OR(AS891="P", AS891="T", AS891="N"), 0, IF($C891="DM", $T891, IF(OR(AS891="Y", AS891="IR"),$AM891,IF(AS891="C", IF($BI891="Y", IF($AF891="N/A", $Q891, $AF891), IF($AG891="N/A", $T891,$AG891)))))))</f>
        <v>#VALUE!</v>
      </c>
      <c r="BL891" s="16" t="e">
        <f>IF(AT891="R", $CA891, IF(OR(AT891="P", AT891="T", AT891="N"), 0, IF($C891="DM", $T891, IF(OR(AT891="Y", AT891="IR"),$AM891,IF(AT891="C", IF($BI891="Y", IF($AF891="N/A", $Q891, $AF891), IF($AG891="N/A", $T891,$AG891)))))))</f>
        <v>#VALUE!</v>
      </c>
      <c r="BM891" s="16" t="e">
        <f>IF(AU891="R", $CA891, IF(OR(AU891="P", AU891="T", AU891="N"), 0, IF($C891="DM", $T891, IF(OR(AU891="Y", AU891="IR"),$AM891,IF(AU891="C", IF($BI891="Y", IF($AF891="N/A", $Q891, $AF891), IF($AG891="N/A", $T891,$AG891)))))))</f>
        <v>#VALUE!</v>
      </c>
      <c r="BN891" s="16" t="e">
        <f>IF(AV891="R", $CA891, IF(OR(AV891="P", AV891="T", AV891="N"), 0, IF($C891="DM", $T891, IF(OR(AV891="Y", AV891="IR"),$AM891,IF(AV891="C", IF($BI891="Y", IF($AF891="N/A", $Q891, $AF891), IF($AG891="N/A", $T891,$AG891)))))))</f>
        <v>#VALUE!</v>
      </c>
      <c r="BO891" s="16" t="e">
        <f>IF(AW891="R", $CA891, IF(OR(AW891="P", AW891="T", AW891="N"), 0, IF($C891="DM", $T891, IF(OR(AW891="Y", AW891="IR"),$AM891,IF(AW891="C", IF($BI891="Y", IF($AF891="N/A", $Q891, $AF891), IF($AG891="N/A", $T891,$AG891)))))))</f>
        <v>#VALUE!</v>
      </c>
      <c r="BP891" s="16" t="e">
        <f>IF(AX891="R", $CA891, IF(OR(AX891="P", AX891="T", AX891="N"), 0, IF($C891="DM", $T891, IF(OR(AX891="Y", AX891="IR"),$AM891,IF(AX891="C", IF($BI891="Y", IF($AF891="N/A", $Q891, $AF891), IF($AG891="N/A", $T891,$AG891)))))))</f>
        <v>#VALUE!</v>
      </c>
      <c r="BQ891" s="16" t="e">
        <f>IF(AY891="R", $CA891, IF(OR(AY891="P", AY891="T", AY891="N"), 0, IF($C891="DM", $T891, IF(OR(AY891="Y", AY891="IR"),$AM891,IF(AY891="C", IF($BI891="Y", IF($AF891="N/A", $Q891, $AF891), IF($AG891="N/A", $T891,$AG891)))))))</f>
        <v>#VALUE!</v>
      </c>
      <c r="BR891" s="16" t="e">
        <f>IF(AZ891="R", $CA891, IF(OR(AZ891="P", AZ891="T", AZ891="N"), 0, IF($C891="DM", $T891, IF(OR(AZ891="Y", AZ891="IR"),$AM891,IF(AZ891="C", IF($BI891="Y", IF($AF891="N/A", $Q891, $AF891), IF($AG891="N/A", $T891,$AG891)))))))</f>
        <v>#VALUE!</v>
      </c>
      <c r="BS891" s="16" t="e">
        <f>IF(BA891="R", $CA891, IF(OR(BA891="P", BA891="T", BA891="N"), 0, IF($C891="DM", $T891, IF(OR(BA891="Y", BA891="IR"),$AM891,IF(BA891="C", IF($BI891="Y", IF($AF891="N/A", $Q891, $AF891), IF($AG891="N/A", $T891,$AG891)))))))</f>
        <v>#VALUE!</v>
      </c>
      <c r="BT891" s="16" t="e">
        <f>IF(BB891="R", $CA891, IF(OR(BB891="P", BB891="T", BB891="N"), 0, IF($C891="DM", $T891, IF(OR(BB891="Y", BB891="IR"),$AM891,IF(BB891="C", IF($BI891="Y", IF($BA891="C", IF($AF891="N/A", $Q891, $AF891), IF($AF891="N/A", $T891, $AM891)), IF($AG891="N/A", $T891,$AG891)))))))</f>
        <v>#VALUE!</v>
      </c>
      <c r="BU891" s="16" t="e">
        <f>IF(BC891="R", $CA891, IF(OR(BC891="P", BC891="T", BC891="N"), 0, IF($C891="DM", $T891, IF(OR(BC891="Y", BC891="IR"),$AM891,IF(BC891="C", IF($BI891="Y", IF($BA891="C", IF($AF891="N/A", $Q891, $AF891), IF($AF891="N/A", $T891, $AM891)), IF($AG891="N/A", $T891,$AG891)))))))</f>
        <v>#VALUE!</v>
      </c>
      <c r="BV891" s="16" t="e">
        <f>IF(BD891="R", $CA891, IF(OR(BD891="P", BD891="T", BD891="N"), 0, IF($C891="DM", $T891, IF(OR(BD891="Y", BD891="IR"),$AM891,IF(BD891="C", IF($BI891="Y", IF($BA891="C", IF($AF891="N/A", $Q891, $AF891), IF($AF891="N/A", $T891, $AM891)), IF($AG891="N/A", $T891,$AG891)))))))</f>
        <v>#VALUE!</v>
      </c>
      <c r="BW891" s="16" t="e">
        <f>IF(BE891="R", $CA891, IF(OR(BE891="P", BE891="T", BE891="N"), 0, IF($C891="DM", $T891, IF(OR(BE891="Y", BE891="IR"),$AM891,IF(BE891="C", IF($BI891="Y", IF($BA891="C", IF($AF891="N/A", $Q891, $AF891), IF($AF891="N/A", $T891, $AM891)), IF($AG891="N/A", $T891,$AG891)))))))</f>
        <v>#VALUE!</v>
      </c>
      <c r="BX891" s="16" t="e">
        <f>IF(BF891="R", $CA891, IF(OR(BF891="P", BF891="T", BF891="N"), 0, IF($C891="DM", $T891, IF(OR(BF891="Y", BF891="IR"),$AM891,IF(BF891="C", IF($BI891="Y", IF($BA891="C", IF($AF891="N/A", $Q891, $AF891), IF($AF891="N/A", $T891, $AM891)), IF($AG891="N/A", $T891,$AG891)))))))</f>
        <v>#VALUE!</v>
      </c>
      <c r="BY891" s="16" t="e">
        <f>IF(BG891="R", $CA891, IF(OR(BG891="P", BG891="T", BG891="N"), 0, IF($C891="DM", $T891, IF(OR(BG891="Y", BG891="IR"),$AM891,IF(BG891="C", IF($BI891="Y", IF($BA891="C", IF($AF891="N/A", $Q891, $AF891), IF($AF891="N/A", $T891, $AM891)), IF($AG891="N/A", $T891,$AG891)))))))</f>
        <v>#VALUE!</v>
      </c>
      <c r="BZ891" s="16" t="e">
        <f>IF(BH891="R", $CA891, IF(OR(BH891="P", BH891="T", BH891="N"), 0, IF($C891="DM", $T891, IF(OR(BH891="Y", BH891="IR"),$AM891,IF(BH891="C", IF($BI891="Y", IF($BA891="C", IF($AF891="N/A", $Q891, $AF891), IF($AF891="N/A", $T891, $AM891)), IF($AG891="N/A", $T891,$AG891)))))))</f>
        <v>#VALUE!</v>
      </c>
      <c r="CA891" s="15" t="s">
        <v>75</v>
      </c>
      <c r="CB891" s="16" t="e">
        <f>BZ891</f>
        <v>#VALUE!</v>
      </c>
      <c r="CC891" s="15" t="str">
        <f>IF(OR($BH891="T", $BH891="R"), 0, IF($BH891="C", IF($BI891="Y", IF($BA891="C", 0, IF(AF891="N/A", Q891-T891, AF891-AG891)), IF($AF891="N/A", U891, AH891)), AN891))</f>
        <v>N/A</v>
      </c>
      <c r="CD891" s="15" t="str">
        <f>IF(OR($BH891="T", $BH891="R"), 0, IF($BH891="C", IF($BI891="Y", 0, IF($AF891="N/A", V891, AI891)), AO891))</f>
        <v>N/A</v>
      </c>
      <c r="CE891" s="15" t="str">
        <f>IF(OR($BH891="T", $BH891="R"), 0, IF($BH891="C", IF($BI891="Y", 0, IF($AF891="N/A", W891, AJ891)), AP891))</f>
        <v>N/A</v>
      </c>
      <c r="CF891" s="15" t="str">
        <f>IF(OR($BH891="T", $BH891="R"), 0, IF($BH891="C", IF($BI891="Y", 0, IF($AF891="N/A", X891, AK891)), AQ891))</f>
        <v>N/A</v>
      </c>
    </row>
    <row r="892" spans="1:84" x14ac:dyDescent="0.25">
      <c r="A892" s="14">
        <v>5869</v>
      </c>
      <c r="B892" s="15"/>
      <c r="C892" s="15"/>
      <c r="D892" s="15"/>
      <c r="E892" s="15" t="e">
        <f>VLOOKUP(B892, 'Rookie Year'!$A$2:$B$55679,2,FALSE)</f>
        <v>#N/A</v>
      </c>
      <c r="F892" s="15">
        <v>2024</v>
      </c>
      <c r="G892" s="15" t="s">
        <v>42</v>
      </c>
      <c r="H892" s="15"/>
      <c r="I892" s="16"/>
      <c r="J892" s="15"/>
      <c r="K892" s="17">
        <f>IF(AND(G892&lt;&gt;"N",R892="N/A"), IF(I892&lt;4, 0, 0.25),IF(I892=1, IF(J892=1,0.25, 0.25), IF(I892&lt;13, 0.25, IF(I892&lt;26, 0.4, IF(I892&lt;51, 0.6, 0.75)))))</f>
        <v>0.25</v>
      </c>
      <c r="L892" s="16">
        <f>I892-M892</f>
        <v>0</v>
      </c>
      <c r="M892" s="16">
        <f>ROUNDUP(I892*K892,0)</f>
        <v>0</v>
      </c>
      <c r="N892" s="16">
        <f>M892*J892</f>
        <v>0</v>
      </c>
      <c r="O892" s="16">
        <v>0</v>
      </c>
      <c r="P892" s="16">
        <v>0</v>
      </c>
      <c r="Q892" s="16">
        <f>N892-O892-P892</f>
        <v>0</v>
      </c>
      <c r="R892" s="15" t="s">
        <v>75</v>
      </c>
      <c r="S892" s="15">
        <f>IF(R892="N/A", J892-($B$1-F892), J892-($B$1-R892))</f>
        <v>0</v>
      </c>
      <c r="T892" s="16" t="str">
        <f>IF($S892&lt;1, "N/A", $M892)</f>
        <v>N/A</v>
      </c>
      <c r="U892" s="16" t="str">
        <f>IF($S892&lt;2, "N/A", $M892)</f>
        <v>N/A</v>
      </c>
      <c r="V892" s="16" t="str">
        <f>IF($S892&lt;3, "N/A", $M892)</f>
        <v>N/A</v>
      </c>
      <c r="W892" s="16" t="str">
        <f>IF($S892&lt;4, "N/A", $M892)</f>
        <v>N/A</v>
      </c>
      <c r="X892" s="16" t="str">
        <f>IF($S892&lt;5, "N/A", $M892)</f>
        <v>N/A</v>
      </c>
      <c r="Y892" s="15" t="str">
        <f>IF(SUM(T892:X892)&lt;&gt;Q892, "CHECK", "OK")</f>
        <v>OK</v>
      </c>
      <c r="Z892" s="15" t="str">
        <f>IF(F892=$B$1, "No", IF(S892=1, "Yes", "No"))</f>
        <v>No</v>
      </c>
      <c r="AA892" s="18" t="str">
        <f>IF(C892="DM", "N/A", IF(Z892="No","N/A",VLOOKUP(B892,'Extension List'!$A$3:$R$1972,18,FALSE)))</f>
        <v>N/A</v>
      </c>
      <c r="AB892" s="15" t="str">
        <f>IF(C892="DM", "N/A", IF(Z892="No","N/A",VLOOKUP(B892,'Extension List'!$A$3:$T$1972,20,FALSE)))</f>
        <v>N/A</v>
      </c>
      <c r="AC892" s="15" t="str">
        <f>IF(AA892="N/A", "N/A", 0)</f>
        <v>N/A</v>
      </c>
      <c r="AD892" s="16" t="str">
        <f>IF(AE892="N/A", "N/A", AA892-AE892)</f>
        <v>N/A</v>
      </c>
      <c r="AE892" s="16" t="str">
        <f>IF(AA892="N/A", "N/A", IF(AC892&gt;0, IF(AA892&lt;13, ROUNDUP(0.25*AA892,0), IF(AA892&lt;26, ROUNDUP(0.4*AA892,0), IF(AA892&lt;51, ROUNDUP(0.6*AA892,0), ROUNDUP(0.75*AA892,0)))), "N/A"))</f>
        <v>N/A</v>
      </c>
      <c r="AF892" s="16" t="str">
        <f>IF(AD892="N/A","N/A", (AE892*AC892)+Q892)</f>
        <v>N/A</v>
      </c>
      <c r="AG892" s="16" t="str">
        <f>IF($AF892="N/A", "N/A", "TBC")</f>
        <v>N/A</v>
      </c>
      <c r="AH892" s="16" t="str">
        <f>IF($AF892="N/A", "N/A", "TBC")</f>
        <v>N/A</v>
      </c>
      <c r="AI892" s="16" t="str">
        <f>IF($AF892="N/A","N/A",IF(AC892&gt;1,"TBC","N/A"))</f>
        <v>N/A</v>
      </c>
      <c r="AJ892" s="16" t="str">
        <f>IF($AF892="N/A","N/A",IF(AC892&gt;2,"TBC","N/A"))</f>
        <v>N/A</v>
      </c>
      <c r="AK892" s="16" t="str">
        <f>IF($AF892="N/A","N/A",IF(AC892&gt;3,"TBC","N/A"))</f>
        <v>N/A</v>
      </c>
      <c r="AL892" s="16" t="str">
        <f>IF(AC892="N/A","N/A",IF(AC892&gt;0,IF(SUM(AG892:AK892)&lt;&gt;AF892,"CHECK","OK"),"N/A"))</f>
        <v>N/A</v>
      </c>
      <c r="AM892" s="16" t="e">
        <f>IF(AD892="N/A", L892+T892, L892+AG892)</f>
        <v>#VALUE!</v>
      </c>
      <c r="AN892" s="16" t="str">
        <f>IF(AD892="N/A", IF(U892="N/A", "N/A", L892+U892), AD892+AH892)</f>
        <v>N/A</v>
      </c>
      <c r="AO892" s="16" t="str">
        <f>IF(AD892="N/A", IF(V892="N/A", "N/A", L892+V892), IF(AI892="N/A", "N/A", AD892+AI892))</f>
        <v>N/A</v>
      </c>
      <c r="AP892" s="16" t="str">
        <f>IF(AD892="N/A", IF(W892="N/A", "N/A", L892+W892), IF(AJ892="N/A", "N/A", AD892+AJ892))</f>
        <v>N/A</v>
      </c>
      <c r="AQ892" s="16" t="str">
        <f>IF(AD892="N/A", IF(X892="N/A", "N/A", L892+X892), IF(AK892="N/A", "N/A", AD892+AK892))</f>
        <v>N/A</v>
      </c>
      <c r="AR892" s="15" t="s">
        <v>40</v>
      </c>
      <c r="AS892" s="15" t="s">
        <v>40</v>
      </c>
      <c r="AT892" s="15" t="s">
        <v>40</v>
      </c>
      <c r="AU892" s="15" t="s">
        <v>40</v>
      </c>
      <c r="AV892" s="15" t="s">
        <v>40</v>
      </c>
      <c r="AW892" s="15" t="s">
        <v>40</v>
      </c>
      <c r="AX892" s="15" t="s">
        <v>40</v>
      </c>
      <c r="AY892" s="15" t="s">
        <v>40</v>
      </c>
      <c r="AZ892" s="15" t="s">
        <v>40</v>
      </c>
      <c r="BA892" s="15" t="s">
        <v>40</v>
      </c>
      <c r="BB892" s="15" t="s">
        <v>40</v>
      </c>
      <c r="BC892" s="15" t="s">
        <v>40</v>
      </c>
      <c r="BD892" s="15" t="s">
        <v>40</v>
      </c>
      <c r="BE892" s="15" t="s">
        <v>40</v>
      </c>
      <c r="BF892" s="15" t="s">
        <v>40</v>
      </c>
      <c r="BG892" s="15" t="s">
        <v>40</v>
      </c>
      <c r="BH892" s="15" t="s">
        <v>40</v>
      </c>
      <c r="BJ892" s="16" t="e">
        <f>IF(AR892="R", $CA892, IF(OR(AR892="P", AR892="T", AR892="N"), 0, IF($C892="DM", $T892, IF(OR(AR892="Y", AR892="IR"),$AM892,IF(AR892="C", IF($BI892="Y", IF($AF892="N/A", $Q892, $AF892), IF($AG892="N/A", $T892,$AG892)))))))</f>
        <v>#VALUE!</v>
      </c>
      <c r="BK892" s="16" t="e">
        <f>IF(AS892="R", $CA892, IF(OR(AS892="P", AS892="T", AS892="N"), 0, IF($C892="DM", $T892, IF(OR(AS892="Y", AS892="IR"),$AM892,IF(AS892="C", IF($BI892="Y", IF($AF892="N/A", $Q892, $AF892), IF($AG892="N/A", $T892,$AG892)))))))</f>
        <v>#VALUE!</v>
      </c>
      <c r="BL892" s="16" t="e">
        <f>IF(AT892="R", $CA892, IF(OR(AT892="P", AT892="T", AT892="N"), 0, IF($C892="DM", $T892, IF(OR(AT892="Y", AT892="IR"),$AM892,IF(AT892="C", IF($BI892="Y", IF($AF892="N/A", $Q892, $AF892), IF($AG892="N/A", $T892,$AG892)))))))</f>
        <v>#VALUE!</v>
      </c>
      <c r="BM892" s="16" t="e">
        <f>IF(AU892="R", $CA892, IF(OR(AU892="P", AU892="T", AU892="N"), 0, IF($C892="DM", $T892, IF(OR(AU892="Y", AU892="IR"),$AM892,IF(AU892="C", IF($BI892="Y", IF($AF892="N/A", $Q892, $AF892), IF($AG892="N/A", $T892,$AG892)))))))</f>
        <v>#VALUE!</v>
      </c>
      <c r="BN892" s="16" t="e">
        <f>IF(AV892="R", $CA892, IF(OR(AV892="P", AV892="T", AV892="N"), 0, IF($C892="DM", $T892, IF(OR(AV892="Y", AV892="IR"),$AM892,IF(AV892="C", IF($BI892="Y", IF($AF892="N/A", $Q892, $AF892), IF($AG892="N/A", $T892,$AG892)))))))</f>
        <v>#VALUE!</v>
      </c>
      <c r="BO892" s="16" t="e">
        <f>IF(AW892="R", $CA892, IF(OR(AW892="P", AW892="T", AW892="N"), 0, IF($C892="DM", $T892, IF(OR(AW892="Y", AW892="IR"),$AM892,IF(AW892="C", IF($BI892="Y", IF($AF892="N/A", $Q892, $AF892), IF($AG892="N/A", $T892,$AG892)))))))</f>
        <v>#VALUE!</v>
      </c>
      <c r="BP892" s="16" t="e">
        <f>IF(AX892="R", $CA892, IF(OR(AX892="P", AX892="T", AX892="N"), 0, IF($C892="DM", $T892, IF(OR(AX892="Y", AX892="IR"),$AM892,IF(AX892="C", IF($BI892="Y", IF($AF892="N/A", $Q892, $AF892), IF($AG892="N/A", $T892,$AG892)))))))</f>
        <v>#VALUE!</v>
      </c>
      <c r="BQ892" s="16" t="e">
        <f>IF(AY892="R", $CA892, IF(OR(AY892="P", AY892="T", AY892="N"), 0, IF($C892="DM", $T892, IF(OR(AY892="Y", AY892="IR"),$AM892,IF(AY892="C", IF($BI892="Y", IF($AF892="N/A", $Q892, $AF892), IF($AG892="N/A", $T892,$AG892)))))))</f>
        <v>#VALUE!</v>
      </c>
      <c r="BR892" s="16" t="e">
        <f>IF(AZ892="R", $CA892, IF(OR(AZ892="P", AZ892="T", AZ892="N"), 0, IF($C892="DM", $T892, IF(OR(AZ892="Y", AZ892="IR"),$AM892,IF(AZ892="C", IF($BI892="Y", IF($AF892="N/A", $Q892, $AF892), IF($AG892="N/A", $T892,$AG892)))))))</f>
        <v>#VALUE!</v>
      </c>
      <c r="BS892" s="16" t="e">
        <f>IF(BA892="R", $CA892, IF(OR(BA892="P", BA892="T", BA892="N"), 0, IF($C892="DM", $T892, IF(OR(BA892="Y", BA892="IR"),$AM892,IF(BA892="C", IF($BI892="Y", IF($AF892="N/A", $Q892, $AF892), IF($AG892="N/A", $T892,$AG892)))))))</f>
        <v>#VALUE!</v>
      </c>
      <c r="BT892" s="16" t="e">
        <f>IF(BB892="R", $CA892, IF(OR(BB892="P", BB892="T", BB892="N"), 0, IF($C892="DM", $T892, IF(OR(BB892="Y", BB892="IR"),$AM892,IF(BB892="C", IF($BI892="Y", IF($BA892="C", IF($AF892="N/A", $Q892, $AF892), IF($AF892="N/A", $T892, $AM892)), IF($AG892="N/A", $T892,$AG892)))))))</f>
        <v>#VALUE!</v>
      </c>
      <c r="BU892" s="16" t="e">
        <f>IF(BC892="R", $CA892, IF(OR(BC892="P", BC892="T", BC892="N"), 0, IF($C892="DM", $T892, IF(OR(BC892="Y", BC892="IR"),$AM892,IF(BC892="C", IF($BI892="Y", IF($BA892="C", IF($AF892="N/A", $Q892, $AF892), IF($AF892="N/A", $T892, $AM892)), IF($AG892="N/A", $T892,$AG892)))))))</f>
        <v>#VALUE!</v>
      </c>
      <c r="BV892" s="16" t="e">
        <f>IF(BD892="R", $CA892, IF(OR(BD892="P", BD892="T", BD892="N"), 0, IF($C892="DM", $T892, IF(OR(BD892="Y", BD892="IR"),$AM892,IF(BD892="C", IF($BI892="Y", IF($BA892="C", IF($AF892="N/A", $Q892, $AF892), IF($AF892="N/A", $T892, $AM892)), IF($AG892="N/A", $T892,$AG892)))))))</f>
        <v>#VALUE!</v>
      </c>
      <c r="BW892" s="16" t="e">
        <f>IF(BE892="R", $CA892, IF(OR(BE892="P", BE892="T", BE892="N"), 0, IF($C892="DM", $T892, IF(OR(BE892="Y", BE892="IR"),$AM892,IF(BE892="C", IF($BI892="Y", IF($BA892="C", IF($AF892="N/A", $Q892, $AF892), IF($AF892="N/A", $T892, $AM892)), IF($AG892="N/A", $T892,$AG892)))))))</f>
        <v>#VALUE!</v>
      </c>
      <c r="BX892" s="16" t="e">
        <f>IF(BF892="R", $CA892, IF(OR(BF892="P", BF892="T", BF892="N"), 0, IF($C892="DM", $T892, IF(OR(BF892="Y", BF892="IR"),$AM892,IF(BF892="C", IF($BI892="Y", IF($BA892="C", IF($AF892="N/A", $Q892, $AF892), IF($AF892="N/A", $T892, $AM892)), IF($AG892="N/A", $T892,$AG892)))))))</f>
        <v>#VALUE!</v>
      </c>
      <c r="BY892" s="16" t="e">
        <f>IF(BG892="R", $CA892, IF(OR(BG892="P", BG892="T", BG892="N"), 0, IF($C892="DM", $T892, IF(OR(BG892="Y", BG892="IR"),$AM892,IF(BG892="C", IF($BI892="Y", IF($BA892="C", IF($AF892="N/A", $Q892, $AF892), IF($AF892="N/A", $T892, $AM892)), IF($AG892="N/A", $T892,$AG892)))))))</f>
        <v>#VALUE!</v>
      </c>
      <c r="BZ892" s="16" t="e">
        <f>IF(BH892="R", $CA892, IF(OR(BH892="P", BH892="T", BH892="N"), 0, IF($C892="DM", $T892, IF(OR(BH892="Y", BH892="IR"),$AM892,IF(BH892="C", IF($BI892="Y", IF($BA892="C", IF($AF892="N/A", $Q892, $AF892), IF($AF892="N/A", $T892, $AM892)), IF($AG892="N/A", $T892,$AG892)))))))</f>
        <v>#VALUE!</v>
      </c>
      <c r="CA892" s="15" t="s">
        <v>75</v>
      </c>
      <c r="CB892" s="16" t="e">
        <f>BZ892</f>
        <v>#VALUE!</v>
      </c>
      <c r="CC892" s="15" t="str">
        <f>IF(OR($BH892="T", $BH892="R"), 0, IF($BH892="C", IF($BI892="Y", IF($BA892="C", 0, IF(AF892="N/A", Q892-T892, AF892-AG892)), IF($AF892="N/A", U892, AH892)), AN892))</f>
        <v>N/A</v>
      </c>
      <c r="CD892" s="15" t="str">
        <f>IF(OR($BH892="T", $BH892="R"), 0, IF($BH892="C", IF($BI892="Y", 0, IF($AF892="N/A", V892, AI892)), AO892))</f>
        <v>N/A</v>
      </c>
      <c r="CE892" s="15" t="str">
        <f>IF(OR($BH892="T", $BH892="R"), 0, IF($BH892="C", IF($BI892="Y", 0, IF($AF892="N/A", W892, AJ892)), AP892))</f>
        <v>N/A</v>
      </c>
      <c r="CF892" s="15" t="str">
        <f>IF(OR($BH892="T", $BH892="R"), 0, IF($BH892="C", IF($BI892="Y", 0, IF($AF892="N/A", X892, AK892)), AQ892))</f>
        <v>N/A</v>
      </c>
    </row>
    <row r="893" spans="1:84" x14ac:dyDescent="0.25">
      <c r="A893" s="14">
        <v>5870</v>
      </c>
      <c r="B893" s="15"/>
      <c r="C893" s="15"/>
      <c r="D893" s="15"/>
      <c r="E893" s="15" t="e">
        <f>VLOOKUP(B893, 'Rookie Year'!$A$2:$B$55679,2,FALSE)</f>
        <v>#N/A</v>
      </c>
      <c r="F893" s="15">
        <v>2024</v>
      </c>
      <c r="G893" s="15" t="s">
        <v>42</v>
      </c>
      <c r="H893" s="15"/>
      <c r="I893" s="16"/>
      <c r="J893" s="15"/>
      <c r="K893" s="17">
        <f>IF(AND(G893&lt;&gt;"N",R893="N/A"), IF(I893&lt;4, 0, 0.25),IF(I893=1, IF(J893=1,0.25, 0.25), IF(I893&lt;13, 0.25, IF(I893&lt;26, 0.4, IF(I893&lt;51, 0.6, 0.75)))))</f>
        <v>0.25</v>
      </c>
      <c r="L893" s="16">
        <f>I893-M893</f>
        <v>0</v>
      </c>
      <c r="M893" s="16">
        <f>ROUNDUP(I893*K893,0)</f>
        <v>0</v>
      </c>
      <c r="N893" s="16">
        <f>M893*J893</f>
        <v>0</v>
      </c>
      <c r="O893" s="16">
        <v>0</v>
      </c>
      <c r="P893" s="16">
        <v>0</v>
      </c>
      <c r="Q893" s="16">
        <f>N893-O893-P893</f>
        <v>0</v>
      </c>
      <c r="R893" s="15" t="s">
        <v>75</v>
      </c>
      <c r="S893" s="15">
        <f>IF(R893="N/A", J893-($B$1-F893), J893-($B$1-R893))</f>
        <v>0</v>
      </c>
      <c r="T893" s="16" t="str">
        <f>IF($S893&lt;1, "N/A", $M893)</f>
        <v>N/A</v>
      </c>
      <c r="U893" s="16" t="str">
        <f>IF($S893&lt;2, "N/A", $M893)</f>
        <v>N/A</v>
      </c>
      <c r="V893" s="16" t="str">
        <f>IF($S893&lt;3, "N/A", $M893)</f>
        <v>N/A</v>
      </c>
      <c r="W893" s="16" t="str">
        <f>IF($S893&lt;4, "N/A", $M893)</f>
        <v>N/A</v>
      </c>
      <c r="X893" s="16" t="str">
        <f>IF($S893&lt;5, "N/A", $M893)</f>
        <v>N/A</v>
      </c>
      <c r="Y893" s="15" t="str">
        <f>IF(SUM(T893:X893)&lt;&gt;Q893, "CHECK", "OK")</f>
        <v>OK</v>
      </c>
      <c r="Z893" s="15" t="str">
        <f>IF(F893=$B$1, "No", IF(S893=1, "Yes", "No"))</f>
        <v>No</v>
      </c>
      <c r="AA893" s="18" t="str">
        <f>IF(C893="DM", "N/A", IF(Z893="No","N/A",VLOOKUP(B893,'Extension List'!$A$3:$R$1972,18,FALSE)))</f>
        <v>N/A</v>
      </c>
      <c r="AB893" s="15" t="str">
        <f>IF(C893="DM", "N/A", IF(Z893="No","N/A",VLOOKUP(B893,'Extension List'!$A$3:$T$1972,20,FALSE)))</f>
        <v>N/A</v>
      </c>
      <c r="AC893" s="15" t="str">
        <f>IF(AA893="N/A", "N/A", 0)</f>
        <v>N/A</v>
      </c>
      <c r="AD893" s="16" t="str">
        <f>IF(AE893="N/A", "N/A", AA893-AE893)</f>
        <v>N/A</v>
      </c>
      <c r="AE893" s="16" t="str">
        <f>IF(AA893="N/A", "N/A", IF(AC893&gt;0, IF(AA893&lt;13, ROUNDUP(0.25*AA893,0), IF(AA893&lt;26, ROUNDUP(0.4*AA893,0), IF(AA893&lt;51, ROUNDUP(0.6*AA893,0), ROUNDUP(0.75*AA893,0)))), "N/A"))</f>
        <v>N/A</v>
      </c>
      <c r="AF893" s="16" t="str">
        <f>IF(AD893="N/A","N/A", (AE893*AC893)+Q893)</f>
        <v>N/A</v>
      </c>
      <c r="AG893" s="16" t="str">
        <f>IF($AF893="N/A", "N/A", "TBC")</f>
        <v>N/A</v>
      </c>
      <c r="AH893" s="16" t="str">
        <f>IF($AF893="N/A", "N/A", "TBC")</f>
        <v>N/A</v>
      </c>
      <c r="AI893" s="16" t="str">
        <f>IF($AF893="N/A","N/A",IF(AC893&gt;1,"TBC","N/A"))</f>
        <v>N/A</v>
      </c>
      <c r="AJ893" s="16" t="str">
        <f>IF($AF893="N/A","N/A",IF(AC893&gt;2,"TBC","N/A"))</f>
        <v>N/A</v>
      </c>
      <c r="AK893" s="16" t="str">
        <f>IF($AF893="N/A","N/A",IF(AC893&gt;3,"TBC","N/A"))</f>
        <v>N/A</v>
      </c>
      <c r="AL893" s="16" t="str">
        <f>IF(AC893="N/A","N/A",IF(AC893&gt;0,IF(SUM(AG893:AK893)&lt;&gt;AF893,"CHECK","OK"),"N/A"))</f>
        <v>N/A</v>
      </c>
      <c r="AM893" s="16" t="e">
        <f>IF(AD893="N/A", L893+T893, L893+AG893)</f>
        <v>#VALUE!</v>
      </c>
      <c r="AN893" s="16" t="str">
        <f>IF(AD893="N/A", IF(U893="N/A", "N/A", L893+U893), AD893+AH893)</f>
        <v>N/A</v>
      </c>
      <c r="AO893" s="16" t="str">
        <f>IF(AD893="N/A", IF(V893="N/A", "N/A", L893+V893), IF(AI893="N/A", "N/A", AD893+AI893))</f>
        <v>N/A</v>
      </c>
      <c r="AP893" s="16" t="str">
        <f>IF(AD893="N/A", IF(W893="N/A", "N/A", L893+W893), IF(AJ893="N/A", "N/A", AD893+AJ893))</f>
        <v>N/A</v>
      </c>
      <c r="AQ893" s="16" t="str">
        <f>IF(AD893="N/A", IF(X893="N/A", "N/A", L893+X893), IF(AK893="N/A", "N/A", AD893+AK893))</f>
        <v>N/A</v>
      </c>
      <c r="AR893" s="15" t="s">
        <v>40</v>
      </c>
      <c r="AS893" s="15" t="s">
        <v>40</v>
      </c>
      <c r="AT893" s="15" t="s">
        <v>40</v>
      </c>
      <c r="AU893" s="15" t="s">
        <v>40</v>
      </c>
      <c r="AV893" s="15" t="s">
        <v>40</v>
      </c>
      <c r="AW893" s="15" t="s">
        <v>40</v>
      </c>
      <c r="AX893" s="15" t="s">
        <v>40</v>
      </c>
      <c r="AY893" s="15" t="s">
        <v>40</v>
      </c>
      <c r="AZ893" s="15" t="s">
        <v>40</v>
      </c>
      <c r="BA893" s="15" t="s">
        <v>40</v>
      </c>
      <c r="BB893" s="15" t="s">
        <v>40</v>
      </c>
      <c r="BC893" s="15" t="s">
        <v>40</v>
      </c>
      <c r="BD893" s="15" t="s">
        <v>40</v>
      </c>
      <c r="BE893" s="15" t="s">
        <v>40</v>
      </c>
      <c r="BF893" s="15" t="s">
        <v>40</v>
      </c>
      <c r="BG893" s="15" t="s">
        <v>40</v>
      </c>
      <c r="BH893" s="15" t="s">
        <v>40</v>
      </c>
      <c r="BJ893" s="16" t="e">
        <f>IF(AR893="R", $CA893, IF(OR(AR893="P", AR893="T", AR893="N"), 0, IF($C893="DM", $T893, IF(OR(AR893="Y", AR893="IR"),$AM893,IF(AR893="C", IF($BI893="Y", IF($AF893="N/A", $Q893, $AF893), IF($AG893="N/A", $T893,$AG893)))))))</f>
        <v>#VALUE!</v>
      </c>
      <c r="BK893" s="16" t="e">
        <f>IF(AS893="R", $CA893, IF(OR(AS893="P", AS893="T", AS893="N"), 0, IF($C893="DM", $T893, IF(OR(AS893="Y", AS893="IR"),$AM893,IF(AS893="C", IF($BI893="Y", IF($AF893="N/A", $Q893, $AF893), IF($AG893="N/A", $T893,$AG893)))))))</f>
        <v>#VALUE!</v>
      </c>
      <c r="BL893" s="16" t="e">
        <f>IF(AT893="R", $CA893, IF(OR(AT893="P", AT893="T", AT893="N"), 0, IF($C893="DM", $T893, IF(OR(AT893="Y", AT893="IR"),$AM893,IF(AT893="C", IF($BI893="Y", IF($AF893="N/A", $Q893, $AF893), IF($AG893="N/A", $T893,$AG893)))))))</f>
        <v>#VALUE!</v>
      </c>
      <c r="BM893" s="16" t="e">
        <f>IF(AU893="R", $CA893, IF(OR(AU893="P", AU893="T", AU893="N"), 0, IF($C893="DM", $T893, IF(OR(AU893="Y", AU893="IR"),$AM893,IF(AU893="C", IF($BI893="Y", IF($AF893="N/A", $Q893, $AF893), IF($AG893="N/A", $T893,$AG893)))))))</f>
        <v>#VALUE!</v>
      </c>
      <c r="BN893" s="16" t="e">
        <f>IF(AV893="R", $CA893, IF(OR(AV893="P", AV893="T", AV893="N"), 0, IF($C893="DM", $T893, IF(OR(AV893="Y", AV893="IR"),$AM893,IF(AV893="C", IF($BI893="Y", IF($AF893="N/A", $Q893, $AF893), IF($AG893="N/A", $T893,$AG893)))))))</f>
        <v>#VALUE!</v>
      </c>
      <c r="BO893" s="16" t="e">
        <f>IF(AW893="R", $CA893, IF(OR(AW893="P", AW893="T", AW893="N"), 0, IF($C893="DM", $T893, IF(OR(AW893="Y", AW893="IR"),$AM893,IF(AW893="C", IF($BI893="Y", IF($AF893="N/A", $Q893, $AF893), IF($AG893="N/A", $T893,$AG893)))))))</f>
        <v>#VALUE!</v>
      </c>
      <c r="BP893" s="16" t="e">
        <f>IF(AX893="R", $CA893, IF(OR(AX893="P", AX893="T", AX893="N"), 0, IF($C893="DM", $T893, IF(OR(AX893="Y", AX893="IR"),$AM893,IF(AX893="C", IF($BI893="Y", IF($AF893="N/A", $Q893, $AF893), IF($AG893="N/A", $T893,$AG893)))))))</f>
        <v>#VALUE!</v>
      </c>
      <c r="BQ893" s="16" t="e">
        <f>IF(AY893="R", $CA893, IF(OR(AY893="P", AY893="T", AY893="N"), 0, IF($C893="DM", $T893, IF(OR(AY893="Y", AY893="IR"),$AM893,IF(AY893="C", IF($BI893="Y", IF($AF893="N/A", $Q893, $AF893), IF($AG893="N/A", $T893,$AG893)))))))</f>
        <v>#VALUE!</v>
      </c>
      <c r="BR893" s="16" t="e">
        <f>IF(AZ893="R", $CA893, IF(OR(AZ893="P", AZ893="T", AZ893="N"), 0, IF($C893="DM", $T893, IF(OR(AZ893="Y", AZ893="IR"),$AM893,IF(AZ893="C", IF($BI893="Y", IF($AF893="N/A", $Q893, $AF893), IF($AG893="N/A", $T893,$AG893)))))))</f>
        <v>#VALUE!</v>
      </c>
      <c r="BS893" s="16" t="e">
        <f>IF(BA893="R", $CA893, IF(OR(BA893="P", BA893="T", BA893="N"), 0, IF($C893="DM", $T893, IF(OR(BA893="Y", BA893="IR"),$AM893,IF(BA893="C", IF($BI893="Y", IF($AF893="N/A", $Q893, $AF893), IF($AG893="N/A", $T893,$AG893)))))))</f>
        <v>#VALUE!</v>
      </c>
      <c r="BT893" s="16" t="e">
        <f>IF(BB893="R", $CA893, IF(OR(BB893="P", BB893="T", BB893="N"), 0, IF($C893="DM", $T893, IF(OR(BB893="Y", BB893="IR"),$AM893,IF(BB893="C", IF($BI893="Y", IF($BA893="C", IF($AF893="N/A", $Q893, $AF893), IF($AF893="N/A", $T893, $AM893)), IF($AG893="N/A", $T893,$AG893)))))))</f>
        <v>#VALUE!</v>
      </c>
      <c r="BU893" s="16" t="e">
        <f>IF(BC893="R", $CA893, IF(OR(BC893="P", BC893="T", BC893="N"), 0, IF($C893="DM", $T893, IF(OR(BC893="Y", BC893="IR"),$AM893,IF(BC893="C", IF($BI893="Y", IF($BA893="C", IF($AF893="N/A", $Q893, $AF893), IF($AF893="N/A", $T893, $AM893)), IF($AG893="N/A", $T893,$AG893)))))))</f>
        <v>#VALUE!</v>
      </c>
      <c r="BV893" s="16" t="e">
        <f>IF(BD893="R", $CA893, IF(OR(BD893="P", BD893="T", BD893="N"), 0, IF($C893="DM", $T893, IF(OR(BD893="Y", BD893="IR"),$AM893,IF(BD893="C", IF($BI893="Y", IF($BA893="C", IF($AF893="N/A", $Q893, $AF893), IF($AF893="N/A", $T893, $AM893)), IF($AG893="N/A", $T893,$AG893)))))))</f>
        <v>#VALUE!</v>
      </c>
      <c r="BW893" s="16" t="e">
        <f>IF(BE893="R", $CA893, IF(OR(BE893="P", BE893="T", BE893="N"), 0, IF($C893="DM", $T893, IF(OR(BE893="Y", BE893="IR"),$AM893,IF(BE893="C", IF($BI893="Y", IF($BA893="C", IF($AF893="N/A", $Q893, $AF893), IF($AF893="N/A", $T893, $AM893)), IF($AG893="N/A", $T893,$AG893)))))))</f>
        <v>#VALUE!</v>
      </c>
      <c r="BX893" s="16" t="e">
        <f>IF(BF893="R", $CA893, IF(OR(BF893="P", BF893="T", BF893="N"), 0, IF($C893="DM", $T893, IF(OR(BF893="Y", BF893="IR"),$AM893,IF(BF893="C", IF($BI893="Y", IF($BA893="C", IF($AF893="N/A", $Q893, $AF893), IF($AF893="N/A", $T893, $AM893)), IF($AG893="N/A", $T893,$AG893)))))))</f>
        <v>#VALUE!</v>
      </c>
      <c r="BY893" s="16" t="e">
        <f>IF(BG893="R", $CA893, IF(OR(BG893="P", BG893="T", BG893="N"), 0, IF($C893="DM", $T893, IF(OR(BG893="Y", BG893="IR"),$AM893,IF(BG893="C", IF($BI893="Y", IF($BA893="C", IF($AF893="N/A", $Q893, $AF893), IF($AF893="N/A", $T893, $AM893)), IF($AG893="N/A", $T893,$AG893)))))))</f>
        <v>#VALUE!</v>
      </c>
      <c r="BZ893" s="16" t="e">
        <f>IF(BH893="R", $CA893, IF(OR(BH893="P", BH893="T", BH893="N"), 0, IF($C893="DM", $T893, IF(OR(BH893="Y", BH893="IR"),$AM893,IF(BH893="C", IF($BI893="Y", IF($BA893="C", IF($AF893="N/A", $Q893, $AF893), IF($AF893="N/A", $T893, $AM893)), IF($AG893="N/A", $T893,$AG893)))))))</f>
        <v>#VALUE!</v>
      </c>
      <c r="CA893" s="15" t="s">
        <v>75</v>
      </c>
      <c r="CB893" s="16" t="e">
        <f>BZ893</f>
        <v>#VALUE!</v>
      </c>
      <c r="CC893" s="15" t="str">
        <f>IF(OR($BH893="T", $BH893="R"), 0, IF($BH893="C", IF($BI893="Y", IF($BA893="C", 0, IF(AF893="N/A", Q893-T893, AF893-AG893)), IF($AF893="N/A", U893, AH893)), AN893))</f>
        <v>N/A</v>
      </c>
      <c r="CD893" s="15" t="str">
        <f>IF(OR($BH893="T", $BH893="R"), 0, IF($BH893="C", IF($BI893="Y", 0, IF($AF893="N/A", V893, AI893)), AO893))</f>
        <v>N/A</v>
      </c>
      <c r="CE893" s="15" t="str">
        <f>IF(OR($BH893="T", $BH893="R"), 0, IF($BH893="C", IF($BI893="Y", 0, IF($AF893="N/A", W893, AJ893)), AP893))</f>
        <v>N/A</v>
      </c>
      <c r="CF893" s="15" t="str">
        <f>IF(OR($BH893="T", $BH893="R"), 0, IF($BH893="C", IF($BI893="Y", 0, IF($AF893="N/A", X893, AK893)), AQ893))</f>
        <v>N/A</v>
      </c>
    </row>
    <row r="894" spans="1:84" x14ac:dyDescent="0.25">
      <c r="A894" s="14">
        <v>5871</v>
      </c>
      <c r="B894" s="15"/>
      <c r="C894" s="15"/>
      <c r="D894" s="15"/>
      <c r="E894" s="15" t="e">
        <f>VLOOKUP(B894, 'Rookie Year'!$A$2:$B$55679,2,FALSE)</f>
        <v>#N/A</v>
      </c>
      <c r="F894" s="15">
        <v>2024</v>
      </c>
      <c r="G894" s="15" t="s">
        <v>42</v>
      </c>
      <c r="H894" s="15"/>
      <c r="I894" s="16"/>
      <c r="J894" s="15"/>
      <c r="K894" s="17">
        <f>IF(AND(G894&lt;&gt;"N",R894="N/A"), IF(I894&lt;4, 0, 0.25),IF(I894=1, IF(J894=1,0.25, 0.25), IF(I894&lt;13, 0.25, IF(I894&lt;26, 0.4, IF(I894&lt;51, 0.6, 0.75)))))</f>
        <v>0.25</v>
      </c>
      <c r="L894" s="16">
        <f>I894-M894</f>
        <v>0</v>
      </c>
      <c r="M894" s="16">
        <f>ROUNDUP(I894*K894,0)</f>
        <v>0</v>
      </c>
      <c r="N894" s="16">
        <f>M894*J894</f>
        <v>0</v>
      </c>
      <c r="O894" s="16">
        <v>0</v>
      </c>
      <c r="P894" s="16">
        <v>0</v>
      </c>
      <c r="Q894" s="16">
        <f>N894-O894-P894</f>
        <v>0</v>
      </c>
      <c r="R894" s="15" t="s">
        <v>75</v>
      </c>
      <c r="S894" s="15">
        <f>IF(R894="N/A", J894-($B$1-F894), J894-($B$1-R894))</f>
        <v>0</v>
      </c>
      <c r="T894" s="16" t="str">
        <f>IF($S894&lt;1, "N/A", $M894)</f>
        <v>N/A</v>
      </c>
      <c r="U894" s="16" t="str">
        <f>IF($S894&lt;2, "N/A", $M894)</f>
        <v>N/A</v>
      </c>
      <c r="V894" s="16" t="str">
        <f>IF($S894&lt;3, "N/A", $M894)</f>
        <v>N/A</v>
      </c>
      <c r="W894" s="16" t="str">
        <f>IF($S894&lt;4, "N/A", $M894)</f>
        <v>N/A</v>
      </c>
      <c r="X894" s="16" t="str">
        <f>IF($S894&lt;5, "N/A", $M894)</f>
        <v>N/A</v>
      </c>
      <c r="Y894" s="15" t="str">
        <f>IF(SUM(T894:X894)&lt;&gt;Q894, "CHECK", "OK")</f>
        <v>OK</v>
      </c>
      <c r="Z894" s="15" t="str">
        <f>IF(F894=$B$1, "No", IF(S894=1, "Yes", "No"))</f>
        <v>No</v>
      </c>
      <c r="AA894" s="18" t="str">
        <f>IF(C894="DM", "N/A", IF(Z894="No","N/A",VLOOKUP(B894,'Extension List'!$A$3:$R$1972,18,FALSE)))</f>
        <v>N/A</v>
      </c>
      <c r="AB894" s="15" t="str">
        <f>IF(C894="DM", "N/A", IF(Z894="No","N/A",VLOOKUP(B894,'Extension List'!$A$3:$T$1972,20,FALSE)))</f>
        <v>N/A</v>
      </c>
      <c r="AC894" s="15" t="str">
        <f>IF(AA894="N/A", "N/A", 0)</f>
        <v>N/A</v>
      </c>
      <c r="AD894" s="16" t="str">
        <f>IF(AE894="N/A", "N/A", AA894-AE894)</f>
        <v>N/A</v>
      </c>
      <c r="AE894" s="16" t="str">
        <f>IF(AA894="N/A", "N/A", IF(AC894&gt;0, IF(AA894&lt;13, ROUNDUP(0.25*AA894,0), IF(AA894&lt;26, ROUNDUP(0.4*AA894,0), IF(AA894&lt;51, ROUNDUP(0.6*AA894,0), ROUNDUP(0.75*AA894,0)))), "N/A"))</f>
        <v>N/A</v>
      </c>
      <c r="AF894" s="16" t="str">
        <f>IF(AD894="N/A","N/A", (AE894*AC894)+Q894)</f>
        <v>N/A</v>
      </c>
      <c r="AG894" s="16" t="str">
        <f>IF($AF894="N/A", "N/A", "TBC")</f>
        <v>N/A</v>
      </c>
      <c r="AH894" s="16" t="str">
        <f>IF($AF894="N/A", "N/A", "TBC")</f>
        <v>N/A</v>
      </c>
      <c r="AI894" s="16" t="str">
        <f>IF($AF894="N/A","N/A",IF(AC894&gt;1,"TBC","N/A"))</f>
        <v>N/A</v>
      </c>
      <c r="AJ894" s="16" t="str">
        <f>IF($AF894="N/A","N/A",IF(AC894&gt;2,"TBC","N/A"))</f>
        <v>N/A</v>
      </c>
      <c r="AK894" s="16" t="str">
        <f>IF($AF894="N/A","N/A",IF(AC894&gt;3,"TBC","N/A"))</f>
        <v>N/A</v>
      </c>
      <c r="AL894" s="16" t="str">
        <f>IF(AC894="N/A","N/A",IF(AC894&gt;0,IF(SUM(AG894:AK894)&lt;&gt;AF894,"CHECK","OK"),"N/A"))</f>
        <v>N/A</v>
      </c>
      <c r="AM894" s="16" t="e">
        <f>IF(AD894="N/A", L894+T894, L894+AG894)</f>
        <v>#VALUE!</v>
      </c>
      <c r="AN894" s="16" t="str">
        <f>IF(AD894="N/A", IF(U894="N/A", "N/A", L894+U894), AD894+AH894)</f>
        <v>N/A</v>
      </c>
      <c r="AO894" s="16" t="str">
        <f>IF(AD894="N/A", IF(V894="N/A", "N/A", L894+V894), IF(AI894="N/A", "N/A", AD894+AI894))</f>
        <v>N/A</v>
      </c>
      <c r="AP894" s="16" t="str">
        <f>IF(AD894="N/A", IF(W894="N/A", "N/A", L894+W894), IF(AJ894="N/A", "N/A", AD894+AJ894))</f>
        <v>N/A</v>
      </c>
      <c r="AQ894" s="16" t="str">
        <f>IF(AD894="N/A", IF(X894="N/A", "N/A", L894+X894), IF(AK894="N/A", "N/A", AD894+AK894))</f>
        <v>N/A</v>
      </c>
      <c r="AR894" s="15" t="s">
        <v>40</v>
      </c>
      <c r="AS894" s="15" t="s">
        <v>40</v>
      </c>
      <c r="AT894" s="15" t="s">
        <v>40</v>
      </c>
      <c r="AU894" s="15" t="s">
        <v>40</v>
      </c>
      <c r="AV894" s="15" t="s">
        <v>40</v>
      </c>
      <c r="AW894" s="15" t="s">
        <v>40</v>
      </c>
      <c r="AX894" s="15" t="s">
        <v>40</v>
      </c>
      <c r="AY894" s="15" t="s">
        <v>40</v>
      </c>
      <c r="AZ894" s="15" t="s">
        <v>40</v>
      </c>
      <c r="BA894" s="15" t="s">
        <v>40</v>
      </c>
      <c r="BB894" s="15" t="s">
        <v>40</v>
      </c>
      <c r="BC894" s="15" t="s">
        <v>40</v>
      </c>
      <c r="BD894" s="15" t="s">
        <v>40</v>
      </c>
      <c r="BE894" s="15" t="s">
        <v>40</v>
      </c>
      <c r="BF894" s="15" t="s">
        <v>40</v>
      </c>
      <c r="BG894" s="15" t="s">
        <v>40</v>
      </c>
      <c r="BH894" s="15" t="s">
        <v>40</v>
      </c>
      <c r="BJ894" s="16" t="e">
        <f>IF(AR894="R", $CA894, IF(OR(AR894="P", AR894="T", AR894="N"), 0, IF($C894="DM", $T894, IF(OR(AR894="Y", AR894="IR"),$AM894,IF(AR894="C", IF($BI894="Y", IF($AF894="N/A", $Q894, $AF894), IF($AG894="N/A", $T894,$AG894)))))))</f>
        <v>#VALUE!</v>
      </c>
      <c r="BK894" s="16" t="e">
        <f>IF(AS894="R", $CA894, IF(OR(AS894="P", AS894="T", AS894="N"), 0, IF($C894="DM", $T894, IF(OR(AS894="Y", AS894="IR"),$AM894,IF(AS894="C", IF($BI894="Y", IF($AF894="N/A", $Q894, $AF894), IF($AG894="N/A", $T894,$AG894)))))))</f>
        <v>#VALUE!</v>
      </c>
      <c r="BL894" s="16" t="e">
        <f>IF(AT894="R", $CA894, IF(OR(AT894="P", AT894="T", AT894="N"), 0, IF($C894="DM", $T894, IF(OR(AT894="Y", AT894="IR"),$AM894,IF(AT894="C", IF($BI894="Y", IF($AF894="N/A", $Q894, $AF894), IF($AG894="N/A", $T894,$AG894)))))))</f>
        <v>#VALUE!</v>
      </c>
      <c r="BM894" s="16" t="e">
        <f>IF(AU894="R", $CA894, IF(OR(AU894="P", AU894="T", AU894="N"), 0, IF($C894="DM", $T894, IF(OR(AU894="Y", AU894="IR"),$AM894,IF(AU894="C", IF($BI894="Y", IF($AF894="N/A", $Q894, $AF894), IF($AG894="N/A", $T894,$AG894)))))))</f>
        <v>#VALUE!</v>
      </c>
      <c r="BN894" s="16" t="e">
        <f>IF(AV894="R", $CA894, IF(OR(AV894="P", AV894="T", AV894="N"), 0, IF($C894="DM", $T894, IF(OR(AV894="Y", AV894="IR"),$AM894,IF(AV894="C", IF($BI894="Y", IF($AF894="N/A", $Q894, $AF894), IF($AG894="N/A", $T894,$AG894)))))))</f>
        <v>#VALUE!</v>
      </c>
      <c r="BO894" s="16" t="e">
        <f>IF(AW894="R", $CA894, IF(OR(AW894="P", AW894="T", AW894="N"), 0, IF($C894="DM", $T894, IF(OR(AW894="Y", AW894="IR"),$AM894,IF(AW894="C", IF($BI894="Y", IF($AF894="N/A", $Q894, $AF894), IF($AG894="N/A", $T894,$AG894)))))))</f>
        <v>#VALUE!</v>
      </c>
      <c r="BP894" s="16" t="e">
        <f>IF(AX894="R", $CA894, IF(OR(AX894="P", AX894="T", AX894="N"), 0, IF($C894="DM", $T894, IF(OR(AX894="Y", AX894="IR"),$AM894,IF(AX894="C", IF($BI894="Y", IF($AF894="N/A", $Q894, $AF894), IF($AG894="N/A", $T894,$AG894)))))))</f>
        <v>#VALUE!</v>
      </c>
      <c r="BQ894" s="16" t="e">
        <f>IF(AY894="R", $CA894, IF(OR(AY894="P", AY894="T", AY894="N"), 0, IF($C894="DM", $T894, IF(OR(AY894="Y", AY894="IR"),$AM894,IF(AY894="C", IF($BI894="Y", IF($AF894="N/A", $Q894, $AF894), IF($AG894="N/A", $T894,$AG894)))))))</f>
        <v>#VALUE!</v>
      </c>
      <c r="BR894" s="16" t="e">
        <f>IF(AZ894="R", $CA894, IF(OR(AZ894="P", AZ894="T", AZ894="N"), 0, IF($C894="DM", $T894, IF(OR(AZ894="Y", AZ894="IR"),$AM894,IF(AZ894="C", IF($BI894="Y", IF($AF894="N/A", $Q894, $AF894), IF($AG894="N/A", $T894,$AG894)))))))</f>
        <v>#VALUE!</v>
      </c>
      <c r="BS894" s="16" t="e">
        <f>IF(BA894="R", $CA894, IF(OR(BA894="P", BA894="T", BA894="N"), 0, IF($C894="DM", $T894, IF(OR(BA894="Y", BA894="IR"),$AM894,IF(BA894="C", IF($BI894="Y", IF($AF894="N/A", $Q894, $AF894), IF($AG894="N/A", $T894,$AG894)))))))</f>
        <v>#VALUE!</v>
      </c>
      <c r="BT894" s="16" t="e">
        <f>IF(BB894="R", $CA894, IF(OR(BB894="P", BB894="T", BB894="N"), 0, IF($C894="DM", $T894, IF(OR(BB894="Y", BB894="IR"),$AM894,IF(BB894="C", IF($BI894="Y", IF($BA894="C", IF($AF894="N/A", $Q894, $AF894), IF($AF894="N/A", $T894, $AM894)), IF($AG894="N/A", $T894,$AG894)))))))</f>
        <v>#VALUE!</v>
      </c>
      <c r="BU894" s="16" t="e">
        <f>IF(BC894="R", $CA894, IF(OR(BC894="P", BC894="T", BC894="N"), 0, IF($C894="DM", $T894, IF(OR(BC894="Y", BC894="IR"),$AM894,IF(BC894="C", IF($BI894="Y", IF($BA894="C", IF($AF894="N/A", $Q894, $AF894), IF($AF894="N/A", $T894, $AM894)), IF($AG894="N/A", $T894,$AG894)))))))</f>
        <v>#VALUE!</v>
      </c>
      <c r="BV894" s="16" t="e">
        <f>IF(BD894="R", $CA894, IF(OR(BD894="P", BD894="T", BD894="N"), 0, IF($C894="DM", $T894, IF(OR(BD894="Y", BD894="IR"),$AM894,IF(BD894="C", IF($BI894="Y", IF($BA894="C", IF($AF894="N/A", $Q894, $AF894), IF($AF894="N/A", $T894, $AM894)), IF($AG894="N/A", $T894,$AG894)))))))</f>
        <v>#VALUE!</v>
      </c>
      <c r="BW894" s="16" t="e">
        <f>IF(BE894="R", $CA894, IF(OR(BE894="P", BE894="T", BE894="N"), 0, IF($C894="DM", $T894, IF(OR(BE894="Y", BE894="IR"),$AM894,IF(BE894="C", IF($BI894="Y", IF($BA894="C", IF($AF894="N/A", $Q894, $AF894), IF($AF894="N/A", $T894, $AM894)), IF($AG894="N/A", $T894,$AG894)))))))</f>
        <v>#VALUE!</v>
      </c>
      <c r="BX894" s="16" t="e">
        <f>IF(BF894="R", $CA894, IF(OR(BF894="P", BF894="T", BF894="N"), 0, IF($C894="DM", $T894, IF(OR(BF894="Y", BF894="IR"),$AM894,IF(BF894="C", IF($BI894="Y", IF($BA894="C", IF($AF894="N/A", $Q894, $AF894), IF($AF894="N/A", $T894, $AM894)), IF($AG894="N/A", $T894,$AG894)))))))</f>
        <v>#VALUE!</v>
      </c>
      <c r="BY894" s="16" t="e">
        <f>IF(BG894="R", $CA894, IF(OR(BG894="P", BG894="T", BG894="N"), 0, IF($C894="DM", $T894, IF(OR(BG894="Y", BG894="IR"),$AM894,IF(BG894="C", IF($BI894="Y", IF($BA894="C", IF($AF894="N/A", $Q894, $AF894), IF($AF894="N/A", $T894, $AM894)), IF($AG894="N/A", $T894,$AG894)))))))</f>
        <v>#VALUE!</v>
      </c>
      <c r="BZ894" s="16" t="e">
        <f>IF(BH894="R", $CA894, IF(OR(BH894="P", BH894="T", BH894="N"), 0, IF($C894="DM", $T894, IF(OR(BH894="Y", BH894="IR"),$AM894,IF(BH894="C", IF($BI894="Y", IF($BA894="C", IF($AF894="N/A", $Q894, $AF894), IF($AF894="N/A", $T894, $AM894)), IF($AG894="N/A", $T894,$AG894)))))))</f>
        <v>#VALUE!</v>
      </c>
      <c r="CA894" s="15" t="s">
        <v>75</v>
      </c>
      <c r="CB894" s="16" t="e">
        <f>BZ894</f>
        <v>#VALUE!</v>
      </c>
      <c r="CC894" s="15" t="str">
        <f>IF(OR($BH894="T", $BH894="R"), 0, IF($BH894="C", IF($BI894="Y", IF($BA894="C", 0, IF(AF894="N/A", Q894-T894, AF894-AG894)), IF($AF894="N/A", U894, AH894)), AN894))</f>
        <v>N/A</v>
      </c>
      <c r="CD894" s="15" t="str">
        <f>IF(OR($BH894="T", $BH894="R"), 0, IF($BH894="C", IF($BI894="Y", 0, IF($AF894="N/A", V894, AI894)), AO894))</f>
        <v>N/A</v>
      </c>
      <c r="CE894" s="15" t="str">
        <f>IF(OR($BH894="T", $BH894="R"), 0, IF($BH894="C", IF($BI894="Y", 0, IF($AF894="N/A", W894, AJ894)), AP894))</f>
        <v>N/A</v>
      </c>
      <c r="CF894" s="15" t="str">
        <f>IF(OR($BH894="T", $BH894="R"), 0, IF($BH894="C", IF($BI894="Y", 0, IF($AF894="N/A", X894, AK894)), AQ894))</f>
        <v>N/A</v>
      </c>
    </row>
    <row r="895" spans="1:84" x14ac:dyDescent="0.25">
      <c r="A895" s="14">
        <v>5872</v>
      </c>
      <c r="B895" s="15"/>
      <c r="C895" s="15"/>
      <c r="D895" s="15"/>
      <c r="E895" s="15" t="e">
        <f>VLOOKUP(B895, 'Rookie Year'!$A$2:$B$55679,2,FALSE)</f>
        <v>#N/A</v>
      </c>
      <c r="F895" s="15">
        <v>2024</v>
      </c>
      <c r="G895" s="15" t="s">
        <v>42</v>
      </c>
      <c r="H895" s="15"/>
      <c r="I895" s="16"/>
      <c r="J895" s="15"/>
      <c r="K895" s="17">
        <f>IF(AND(G895&lt;&gt;"N",R895="N/A"), IF(I895&lt;4, 0, 0.25),IF(I895=1, IF(J895=1,0.25, 0.25), IF(I895&lt;13, 0.25, IF(I895&lt;26, 0.4, IF(I895&lt;51, 0.6, 0.75)))))</f>
        <v>0.25</v>
      </c>
      <c r="L895" s="16">
        <f>I895-M895</f>
        <v>0</v>
      </c>
      <c r="M895" s="16">
        <f>ROUNDUP(I895*K895,0)</f>
        <v>0</v>
      </c>
      <c r="N895" s="16">
        <f>M895*J895</f>
        <v>0</v>
      </c>
      <c r="O895" s="16">
        <v>0</v>
      </c>
      <c r="P895" s="16">
        <v>0</v>
      </c>
      <c r="Q895" s="16">
        <f>N895-O895-P895</f>
        <v>0</v>
      </c>
      <c r="R895" s="15" t="s">
        <v>75</v>
      </c>
      <c r="S895" s="15">
        <f>IF(R895="N/A", J895-($B$1-F895), J895-($B$1-R895))</f>
        <v>0</v>
      </c>
      <c r="T895" s="16" t="str">
        <f>IF($S895&lt;1, "N/A", $M895)</f>
        <v>N/A</v>
      </c>
      <c r="U895" s="16" t="str">
        <f>IF($S895&lt;2, "N/A", $M895)</f>
        <v>N/A</v>
      </c>
      <c r="V895" s="16" t="str">
        <f>IF($S895&lt;3, "N/A", $M895)</f>
        <v>N/A</v>
      </c>
      <c r="W895" s="16" t="str">
        <f>IF($S895&lt;4, "N/A", $M895)</f>
        <v>N/A</v>
      </c>
      <c r="X895" s="16" t="str">
        <f>IF($S895&lt;5, "N/A", $M895)</f>
        <v>N/A</v>
      </c>
      <c r="Y895" s="15" t="str">
        <f>IF(SUM(T895:X895)&lt;&gt;Q895, "CHECK", "OK")</f>
        <v>OK</v>
      </c>
      <c r="Z895" s="15" t="str">
        <f>IF(F895=$B$1, "No", IF(S895=1, "Yes", "No"))</f>
        <v>No</v>
      </c>
      <c r="AA895" s="18" t="str">
        <f>IF(C895="DM", "N/A", IF(Z895="No","N/A",VLOOKUP(B895,'Extension List'!$A$3:$R$1972,18,FALSE)))</f>
        <v>N/A</v>
      </c>
      <c r="AB895" s="15" t="str">
        <f>IF(C895="DM", "N/A", IF(Z895="No","N/A",VLOOKUP(B895,'Extension List'!$A$3:$T$1972,20,FALSE)))</f>
        <v>N/A</v>
      </c>
      <c r="AC895" s="15" t="str">
        <f>IF(AA895="N/A", "N/A", 0)</f>
        <v>N/A</v>
      </c>
      <c r="AD895" s="16" t="str">
        <f>IF(AE895="N/A", "N/A", AA895-AE895)</f>
        <v>N/A</v>
      </c>
      <c r="AE895" s="16" t="str">
        <f>IF(AA895="N/A", "N/A", IF(AC895&gt;0, IF(AA895&lt;13, ROUNDUP(0.25*AA895,0), IF(AA895&lt;26, ROUNDUP(0.4*AA895,0), IF(AA895&lt;51, ROUNDUP(0.6*AA895,0), ROUNDUP(0.75*AA895,0)))), "N/A"))</f>
        <v>N/A</v>
      </c>
      <c r="AF895" s="16" t="str">
        <f>IF(AD895="N/A","N/A", (AE895*AC895)+Q895)</f>
        <v>N/A</v>
      </c>
      <c r="AG895" s="16" t="str">
        <f>IF($AF895="N/A", "N/A", "TBC")</f>
        <v>N/A</v>
      </c>
      <c r="AH895" s="16" t="str">
        <f>IF($AF895="N/A", "N/A", "TBC")</f>
        <v>N/A</v>
      </c>
      <c r="AI895" s="16" t="str">
        <f>IF($AF895="N/A","N/A",IF(AC895&gt;1,"TBC","N/A"))</f>
        <v>N/A</v>
      </c>
      <c r="AJ895" s="16" t="str">
        <f>IF($AF895="N/A","N/A",IF(AC895&gt;2,"TBC","N/A"))</f>
        <v>N/A</v>
      </c>
      <c r="AK895" s="16" t="str">
        <f>IF($AF895="N/A","N/A",IF(AC895&gt;3,"TBC","N/A"))</f>
        <v>N/A</v>
      </c>
      <c r="AL895" s="16" t="str">
        <f>IF(AC895="N/A","N/A",IF(AC895&gt;0,IF(SUM(AG895:AK895)&lt;&gt;AF895,"CHECK","OK"),"N/A"))</f>
        <v>N/A</v>
      </c>
      <c r="AM895" s="16" t="e">
        <f>IF(AD895="N/A", L895+T895, L895+AG895)</f>
        <v>#VALUE!</v>
      </c>
      <c r="AN895" s="16" t="str">
        <f>IF(AD895="N/A", IF(U895="N/A", "N/A", L895+U895), AD895+AH895)</f>
        <v>N/A</v>
      </c>
      <c r="AO895" s="16" t="str">
        <f>IF(AD895="N/A", IF(V895="N/A", "N/A", L895+V895), IF(AI895="N/A", "N/A", AD895+AI895))</f>
        <v>N/A</v>
      </c>
      <c r="AP895" s="16" t="str">
        <f>IF(AD895="N/A", IF(W895="N/A", "N/A", L895+W895), IF(AJ895="N/A", "N/A", AD895+AJ895))</f>
        <v>N/A</v>
      </c>
      <c r="AQ895" s="16" t="str">
        <f>IF(AD895="N/A", IF(X895="N/A", "N/A", L895+X895), IF(AK895="N/A", "N/A", AD895+AK895))</f>
        <v>N/A</v>
      </c>
      <c r="AR895" s="15" t="s">
        <v>40</v>
      </c>
      <c r="AS895" s="15" t="s">
        <v>40</v>
      </c>
      <c r="AT895" s="15" t="s">
        <v>40</v>
      </c>
      <c r="AU895" s="15" t="s">
        <v>40</v>
      </c>
      <c r="AV895" s="15" t="s">
        <v>40</v>
      </c>
      <c r="AW895" s="15" t="s">
        <v>40</v>
      </c>
      <c r="AX895" s="15" t="s">
        <v>40</v>
      </c>
      <c r="AY895" s="15" t="s">
        <v>40</v>
      </c>
      <c r="AZ895" s="15" t="s">
        <v>40</v>
      </c>
      <c r="BA895" s="15" t="s">
        <v>40</v>
      </c>
      <c r="BB895" s="15" t="s">
        <v>40</v>
      </c>
      <c r="BC895" s="15" t="s">
        <v>40</v>
      </c>
      <c r="BD895" s="15" t="s">
        <v>40</v>
      </c>
      <c r="BE895" s="15" t="s">
        <v>40</v>
      </c>
      <c r="BF895" s="15" t="s">
        <v>40</v>
      </c>
      <c r="BG895" s="15" t="s">
        <v>40</v>
      </c>
      <c r="BH895" s="15" t="s">
        <v>40</v>
      </c>
      <c r="BJ895" s="16" t="e">
        <f>IF(AR895="R", $CA895, IF(OR(AR895="P", AR895="T", AR895="N"), 0, IF($C895="DM", $T895, IF(OR(AR895="Y", AR895="IR"),$AM895,IF(AR895="C", IF($BI895="Y", IF($AF895="N/A", $Q895, $AF895), IF($AG895="N/A", $T895,$AG895)))))))</f>
        <v>#VALUE!</v>
      </c>
      <c r="BK895" s="16" t="e">
        <f>IF(AS895="R", $CA895, IF(OR(AS895="P", AS895="T", AS895="N"), 0, IF($C895="DM", $T895, IF(OR(AS895="Y", AS895="IR"),$AM895,IF(AS895="C", IF($BI895="Y", IF($AF895="N/A", $Q895, $AF895), IF($AG895="N/A", $T895,$AG895)))))))</f>
        <v>#VALUE!</v>
      </c>
      <c r="BL895" s="16" t="e">
        <f>IF(AT895="R", $CA895, IF(OR(AT895="P", AT895="T", AT895="N"), 0, IF($C895="DM", $T895, IF(OR(AT895="Y", AT895="IR"),$AM895,IF(AT895="C", IF($BI895="Y", IF($AF895="N/A", $Q895, $AF895), IF($AG895="N/A", $T895,$AG895)))))))</f>
        <v>#VALUE!</v>
      </c>
      <c r="BM895" s="16" t="e">
        <f>IF(AU895="R", $CA895, IF(OR(AU895="P", AU895="T", AU895="N"), 0, IF($C895="DM", $T895, IF(OR(AU895="Y", AU895="IR"),$AM895,IF(AU895="C", IF($BI895="Y", IF($AF895="N/A", $Q895, $AF895), IF($AG895="N/A", $T895,$AG895)))))))</f>
        <v>#VALUE!</v>
      </c>
      <c r="BN895" s="16" t="e">
        <f>IF(AV895="R", $CA895, IF(OR(AV895="P", AV895="T", AV895="N"), 0, IF($C895="DM", $T895, IF(OR(AV895="Y", AV895="IR"),$AM895,IF(AV895="C", IF($BI895="Y", IF($AF895="N/A", $Q895, $AF895), IF($AG895="N/A", $T895,$AG895)))))))</f>
        <v>#VALUE!</v>
      </c>
      <c r="BO895" s="16" t="e">
        <f>IF(AW895="R", $CA895, IF(OR(AW895="P", AW895="T", AW895="N"), 0, IF($C895="DM", $T895, IF(OR(AW895="Y", AW895="IR"),$AM895,IF(AW895="C", IF($BI895="Y", IF($AF895="N/A", $Q895, $AF895), IF($AG895="N/A", $T895,$AG895)))))))</f>
        <v>#VALUE!</v>
      </c>
      <c r="BP895" s="16" t="e">
        <f>IF(AX895="R", $CA895, IF(OR(AX895="P", AX895="T", AX895="N"), 0, IF($C895="DM", $T895, IF(OR(AX895="Y", AX895="IR"),$AM895,IF(AX895="C", IF($BI895="Y", IF($AF895="N/A", $Q895, $AF895), IF($AG895="N/A", $T895,$AG895)))))))</f>
        <v>#VALUE!</v>
      </c>
      <c r="BQ895" s="16" t="e">
        <f>IF(AY895="R", $CA895, IF(OR(AY895="P", AY895="T", AY895="N"), 0, IF($C895="DM", $T895, IF(OR(AY895="Y", AY895="IR"),$AM895,IF(AY895="C", IF($BI895="Y", IF($AF895="N/A", $Q895, $AF895), IF($AG895="N/A", $T895,$AG895)))))))</f>
        <v>#VALUE!</v>
      </c>
      <c r="BR895" s="16" t="e">
        <f>IF(AZ895="R", $CA895, IF(OR(AZ895="P", AZ895="T", AZ895="N"), 0, IF($C895="DM", $T895, IF(OR(AZ895="Y", AZ895="IR"),$AM895,IF(AZ895="C", IF($BI895="Y", IF($AF895="N/A", $Q895, $AF895), IF($AG895="N/A", $T895,$AG895)))))))</f>
        <v>#VALUE!</v>
      </c>
      <c r="BS895" s="16" t="e">
        <f>IF(BA895="R", $CA895, IF(OR(BA895="P", BA895="T", BA895="N"), 0, IF($C895="DM", $T895, IF(OR(BA895="Y", BA895="IR"),$AM895,IF(BA895="C", IF($BI895="Y", IF($AF895="N/A", $Q895, $AF895), IF($AG895="N/A", $T895,$AG895)))))))</f>
        <v>#VALUE!</v>
      </c>
      <c r="BT895" s="16" t="e">
        <f>IF(BB895="R", $CA895, IF(OR(BB895="P", BB895="T", BB895="N"), 0, IF($C895="DM", $T895, IF(OR(BB895="Y", BB895="IR"),$AM895,IF(BB895="C", IF($BI895="Y", IF($BA895="C", IF($AF895="N/A", $Q895, $AF895), IF($AF895="N/A", $T895, $AM895)), IF($AG895="N/A", $T895,$AG895)))))))</f>
        <v>#VALUE!</v>
      </c>
      <c r="BU895" s="16" t="e">
        <f>IF(BC895="R", $CA895, IF(OR(BC895="P", BC895="T", BC895="N"), 0, IF($C895="DM", $T895, IF(OR(BC895="Y", BC895="IR"),$AM895,IF(BC895="C", IF($BI895="Y", IF($BA895="C", IF($AF895="N/A", $Q895, $AF895), IF($AF895="N/A", $T895, $AM895)), IF($AG895="N/A", $T895,$AG895)))))))</f>
        <v>#VALUE!</v>
      </c>
      <c r="BV895" s="16" t="e">
        <f>IF(BD895="R", $CA895, IF(OR(BD895="P", BD895="T", BD895="N"), 0, IF($C895="DM", $T895, IF(OR(BD895="Y", BD895="IR"),$AM895,IF(BD895="C", IF($BI895="Y", IF($BA895="C", IF($AF895="N/A", $Q895, $AF895), IF($AF895="N/A", $T895, $AM895)), IF($AG895="N/A", $T895,$AG895)))))))</f>
        <v>#VALUE!</v>
      </c>
      <c r="BW895" s="16" t="e">
        <f>IF(BE895="R", $CA895, IF(OR(BE895="P", BE895="T", BE895="N"), 0, IF($C895="DM", $T895, IF(OR(BE895="Y", BE895="IR"),$AM895,IF(BE895="C", IF($BI895="Y", IF($BA895="C", IF($AF895="N/A", $Q895, $AF895), IF($AF895="N/A", $T895, $AM895)), IF($AG895="N/A", $T895,$AG895)))))))</f>
        <v>#VALUE!</v>
      </c>
      <c r="BX895" s="16" t="e">
        <f>IF(BF895="R", $CA895, IF(OR(BF895="P", BF895="T", BF895="N"), 0, IF($C895="DM", $T895, IF(OR(BF895="Y", BF895="IR"),$AM895,IF(BF895="C", IF($BI895="Y", IF($BA895="C", IF($AF895="N/A", $Q895, $AF895), IF($AF895="N/A", $T895, $AM895)), IF($AG895="N/A", $T895,$AG895)))))))</f>
        <v>#VALUE!</v>
      </c>
      <c r="BY895" s="16" t="e">
        <f>IF(BG895="R", $CA895, IF(OR(BG895="P", BG895="T", BG895="N"), 0, IF($C895="DM", $T895, IF(OR(BG895="Y", BG895="IR"),$AM895,IF(BG895="C", IF($BI895="Y", IF($BA895="C", IF($AF895="N/A", $Q895, $AF895), IF($AF895="N/A", $T895, $AM895)), IF($AG895="N/A", $T895,$AG895)))))))</f>
        <v>#VALUE!</v>
      </c>
      <c r="BZ895" s="16" t="e">
        <f>IF(BH895="R", $CA895, IF(OR(BH895="P", BH895="T", BH895="N"), 0, IF($C895="DM", $T895, IF(OR(BH895="Y", BH895="IR"),$AM895,IF(BH895="C", IF($BI895="Y", IF($BA895="C", IF($AF895="N/A", $Q895, $AF895), IF($AF895="N/A", $T895, $AM895)), IF($AG895="N/A", $T895,$AG895)))))))</f>
        <v>#VALUE!</v>
      </c>
      <c r="CA895" s="15" t="s">
        <v>75</v>
      </c>
      <c r="CB895" s="16" t="e">
        <f>BZ895</f>
        <v>#VALUE!</v>
      </c>
      <c r="CC895" s="15" t="str">
        <f>IF(OR($BH895="T", $BH895="R"), 0, IF($BH895="C", IF($BI895="Y", IF($BA895="C", 0, IF(AF895="N/A", Q895-T895, AF895-AG895)), IF($AF895="N/A", U895, AH895)), AN895))</f>
        <v>N/A</v>
      </c>
      <c r="CD895" s="15" t="str">
        <f>IF(OR($BH895="T", $BH895="R"), 0, IF($BH895="C", IF($BI895="Y", 0, IF($AF895="N/A", V895, AI895)), AO895))</f>
        <v>N/A</v>
      </c>
      <c r="CE895" s="15" t="str">
        <f>IF(OR($BH895="T", $BH895="R"), 0, IF($BH895="C", IF($BI895="Y", 0, IF($AF895="N/A", W895, AJ895)), AP895))</f>
        <v>N/A</v>
      </c>
      <c r="CF895" s="15" t="str">
        <f>IF(OR($BH895="T", $BH895="R"), 0, IF($BH895="C", IF($BI895="Y", 0, IF($AF895="N/A", X895, AK895)), AQ895))</f>
        <v>N/A</v>
      </c>
    </row>
    <row r="896" spans="1:84" x14ac:dyDescent="0.25">
      <c r="A896" s="14">
        <v>5873</v>
      </c>
      <c r="B896" s="15"/>
      <c r="C896" s="15"/>
      <c r="D896" s="15"/>
      <c r="E896" s="15" t="e">
        <f>VLOOKUP(B896, 'Rookie Year'!$A$2:$B$55679,2,FALSE)</f>
        <v>#N/A</v>
      </c>
      <c r="F896" s="15">
        <v>2024</v>
      </c>
      <c r="G896" s="15" t="s">
        <v>42</v>
      </c>
      <c r="H896" s="15"/>
      <c r="I896" s="16"/>
      <c r="J896" s="15"/>
      <c r="K896" s="17">
        <f>IF(AND(G896&lt;&gt;"N",R896="N/A"), IF(I896&lt;4, 0, 0.25),IF(I896=1, IF(J896=1,0.25, 0.25), IF(I896&lt;13, 0.25, IF(I896&lt;26, 0.4, IF(I896&lt;51, 0.6, 0.75)))))</f>
        <v>0.25</v>
      </c>
      <c r="L896" s="16">
        <f>I896-M896</f>
        <v>0</v>
      </c>
      <c r="M896" s="16">
        <f>ROUNDUP(I896*K896,0)</f>
        <v>0</v>
      </c>
      <c r="N896" s="16">
        <f>M896*J896</f>
        <v>0</v>
      </c>
      <c r="O896" s="16">
        <v>0</v>
      </c>
      <c r="P896" s="16">
        <v>0</v>
      </c>
      <c r="Q896" s="16">
        <f>N896-O896-P896</f>
        <v>0</v>
      </c>
      <c r="R896" s="15" t="s">
        <v>75</v>
      </c>
      <c r="S896" s="15">
        <f>IF(R896="N/A", J896-($B$1-F896), J896-($B$1-R896))</f>
        <v>0</v>
      </c>
      <c r="T896" s="16" t="str">
        <f>IF($S896&lt;1, "N/A", $M896)</f>
        <v>N/A</v>
      </c>
      <c r="U896" s="16" t="str">
        <f>IF($S896&lt;2, "N/A", $M896)</f>
        <v>N/A</v>
      </c>
      <c r="V896" s="16" t="str">
        <f>IF($S896&lt;3, "N/A", $M896)</f>
        <v>N/A</v>
      </c>
      <c r="W896" s="16" t="str">
        <f>IF($S896&lt;4, "N/A", $M896)</f>
        <v>N/A</v>
      </c>
      <c r="X896" s="16" t="str">
        <f>IF($S896&lt;5, "N/A", $M896)</f>
        <v>N/A</v>
      </c>
      <c r="Y896" s="15" t="str">
        <f>IF(SUM(T896:X896)&lt;&gt;Q896, "CHECK", "OK")</f>
        <v>OK</v>
      </c>
      <c r="Z896" s="15" t="str">
        <f>IF(F896=$B$1, "No", IF(S896=1, "Yes", "No"))</f>
        <v>No</v>
      </c>
      <c r="AA896" s="18" t="str">
        <f>IF(C896="DM", "N/A", IF(Z896="No","N/A",VLOOKUP(B896,'Extension List'!$A$3:$R$1972,18,FALSE)))</f>
        <v>N/A</v>
      </c>
      <c r="AB896" s="15" t="str">
        <f>IF(C896="DM", "N/A", IF(Z896="No","N/A",VLOOKUP(B896,'Extension List'!$A$3:$T$1972,20,FALSE)))</f>
        <v>N/A</v>
      </c>
      <c r="AC896" s="15" t="str">
        <f>IF(AA896="N/A", "N/A", 0)</f>
        <v>N/A</v>
      </c>
      <c r="AD896" s="16" t="str">
        <f>IF(AE896="N/A", "N/A", AA896-AE896)</f>
        <v>N/A</v>
      </c>
      <c r="AE896" s="16" t="str">
        <f>IF(AA896="N/A", "N/A", IF(AC896&gt;0, IF(AA896&lt;13, ROUNDUP(0.25*AA896,0), IF(AA896&lt;26, ROUNDUP(0.4*AA896,0), IF(AA896&lt;51, ROUNDUP(0.6*AA896,0), ROUNDUP(0.75*AA896,0)))), "N/A"))</f>
        <v>N/A</v>
      </c>
      <c r="AF896" s="16" t="str">
        <f>IF(AD896="N/A","N/A", (AE896*AC896)+Q896)</f>
        <v>N/A</v>
      </c>
      <c r="AG896" s="16" t="str">
        <f>IF($AF896="N/A", "N/A", "TBC")</f>
        <v>N/A</v>
      </c>
      <c r="AH896" s="16" t="str">
        <f>IF($AF896="N/A", "N/A", "TBC")</f>
        <v>N/A</v>
      </c>
      <c r="AI896" s="16" t="str">
        <f>IF($AF896="N/A","N/A",IF(AC896&gt;1,"TBC","N/A"))</f>
        <v>N/A</v>
      </c>
      <c r="AJ896" s="16" t="str">
        <f>IF($AF896="N/A","N/A",IF(AC896&gt;2,"TBC","N/A"))</f>
        <v>N/A</v>
      </c>
      <c r="AK896" s="16" t="str">
        <f>IF($AF896="N/A","N/A",IF(AC896&gt;3,"TBC","N/A"))</f>
        <v>N/A</v>
      </c>
      <c r="AL896" s="16" t="str">
        <f>IF(AC896="N/A","N/A",IF(AC896&gt;0,IF(SUM(AG896:AK896)&lt;&gt;AF896,"CHECK","OK"),"N/A"))</f>
        <v>N/A</v>
      </c>
      <c r="AM896" s="16" t="e">
        <f>IF(AD896="N/A", L896+T896, L896+AG896)</f>
        <v>#VALUE!</v>
      </c>
      <c r="AN896" s="16" t="str">
        <f>IF(AD896="N/A", IF(U896="N/A", "N/A", L896+U896), AD896+AH896)</f>
        <v>N/A</v>
      </c>
      <c r="AO896" s="16" t="str">
        <f>IF(AD896="N/A", IF(V896="N/A", "N/A", L896+V896), IF(AI896="N/A", "N/A", AD896+AI896))</f>
        <v>N/A</v>
      </c>
      <c r="AP896" s="16" t="str">
        <f>IF(AD896="N/A", IF(W896="N/A", "N/A", L896+W896), IF(AJ896="N/A", "N/A", AD896+AJ896))</f>
        <v>N/A</v>
      </c>
      <c r="AQ896" s="16" t="str">
        <f>IF(AD896="N/A", IF(X896="N/A", "N/A", L896+X896), IF(AK896="N/A", "N/A", AD896+AK896))</f>
        <v>N/A</v>
      </c>
      <c r="AR896" s="15" t="s">
        <v>40</v>
      </c>
      <c r="AS896" s="15" t="s">
        <v>40</v>
      </c>
      <c r="AT896" s="15" t="s">
        <v>40</v>
      </c>
      <c r="AU896" s="15" t="s">
        <v>40</v>
      </c>
      <c r="AV896" s="15" t="s">
        <v>40</v>
      </c>
      <c r="AW896" s="15" t="s">
        <v>40</v>
      </c>
      <c r="AX896" s="15" t="s">
        <v>40</v>
      </c>
      <c r="AY896" s="15" t="s">
        <v>40</v>
      </c>
      <c r="AZ896" s="15" t="s">
        <v>40</v>
      </c>
      <c r="BA896" s="15" t="s">
        <v>40</v>
      </c>
      <c r="BB896" s="15" t="s">
        <v>40</v>
      </c>
      <c r="BC896" s="15" t="s">
        <v>40</v>
      </c>
      <c r="BD896" s="15" t="s">
        <v>40</v>
      </c>
      <c r="BE896" s="15" t="s">
        <v>40</v>
      </c>
      <c r="BF896" s="15" t="s">
        <v>40</v>
      </c>
      <c r="BG896" s="15" t="s">
        <v>40</v>
      </c>
      <c r="BH896" s="15" t="s">
        <v>40</v>
      </c>
      <c r="BJ896" s="16" t="e">
        <f>IF(AR896="R", $CA896, IF(OR(AR896="P", AR896="T", AR896="N"), 0, IF($C896="DM", $T896, IF(OR(AR896="Y", AR896="IR"),$AM896,IF(AR896="C", IF($BI896="Y", IF($AF896="N/A", $Q896, $AF896), IF($AG896="N/A", $T896,$AG896)))))))</f>
        <v>#VALUE!</v>
      </c>
      <c r="BK896" s="16" t="e">
        <f>IF(AS896="R", $CA896, IF(OR(AS896="P", AS896="T", AS896="N"), 0, IF($C896="DM", $T896, IF(OR(AS896="Y", AS896="IR"),$AM896,IF(AS896="C", IF($BI896="Y", IF($AF896="N/A", $Q896, $AF896), IF($AG896="N/A", $T896,$AG896)))))))</f>
        <v>#VALUE!</v>
      </c>
      <c r="BL896" s="16" t="e">
        <f>IF(AT896="R", $CA896, IF(OR(AT896="P", AT896="T", AT896="N"), 0, IF($C896="DM", $T896, IF(OR(AT896="Y", AT896="IR"),$AM896,IF(AT896="C", IF($BI896="Y", IF($AF896="N/A", $Q896, $AF896), IF($AG896="N/A", $T896,$AG896)))))))</f>
        <v>#VALUE!</v>
      </c>
      <c r="BM896" s="16" t="e">
        <f>IF(AU896="R", $CA896, IF(OR(AU896="P", AU896="T", AU896="N"), 0, IF($C896="DM", $T896, IF(OR(AU896="Y", AU896="IR"),$AM896,IF(AU896="C", IF($BI896="Y", IF($AF896="N/A", $Q896, $AF896), IF($AG896="N/A", $T896,$AG896)))))))</f>
        <v>#VALUE!</v>
      </c>
      <c r="BN896" s="16" t="e">
        <f>IF(AV896="R", $CA896, IF(OR(AV896="P", AV896="T", AV896="N"), 0, IF($C896="DM", $T896, IF(OR(AV896="Y", AV896="IR"),$AM896,IF(AV896="C", IF($BI896="Y", IF($AF896="N/A", $Q896, $AF896), IF($AG896="N/A", $T896,$AG896)))))))</f>
        <v>#VALUE!</v>
      </c>
      <c r="BO896" s="16" t="e">
        <f>IF(AW896="R", $CA896, IF(OR(AW896="P", AW896="T", AW896="N"), 0, IF($C896="DM", $T896, IF(OR(AW896="Y", AW896="IR"),$AM896,IF(AW896="C", IF($BI896="Y", IF($AF896="N/A", $Q896, $AF896), IF($AG896="N/A", $T896,$AG896)))))))</f>
        <v>#VALUE!</v>
      </c>
      <c r="BP896" s="16" t="e">
        <f>IF(AX896="R", $CA896, IF(OR(AX896="P", AX896="T", AX896="N"), 0, IF($C896="DM", $T896, IF(OR(AX896="Y", AX896="IR"),$AM896,IF(AX896="C", IF($BI896="Y", IF($AF896="N/A", $Q896, $AF896), IF($AG896="N/A", $T896,$AG896)))))))</f>
        <v>#VALUE!</v>
      </c>
      <c r="BQ896" s="16" t="e">
        <f>IF(AY896="R", $CA896, IF(OR(AY896="P", AY896="T", AY896="N"), 0, IF($C896="DM", $T896, IF(OR(AY896="Y", AY896="IR"),$AM896,IF(AY896="C", IF($BI896="Y", IF($AF896="N/A", $Q896, $AF896), IF($AG896="N/A", $T896,$AG896)))))))</f>
        <v>#VALUE!</v>
      </c>
      <c r="BR896" s="16" t="e">
        <f>IF(AZ896="R", $CA896, IF(OR(AZ896="P", AZ896="T", AZ896="N"), 0, IF($C896="DM", $T896, IF(OR(AZ896="Y", AZ896="IR"),$AM896,IF(AZ896="C", IF($BI896="Y", IF($AF896="N/A", $Q896, $AF896), IF($AG896="N/A", $T896,$AG896)))))))</f>
        <v>#VALUE!</v>
      </c>
      <c r="BS896" s="16" t="e">
        <f>IF(BA896="R", $CA896, IF(OR(BA896="P", BA896="T", BA896="N"), 0, IF($C896="DM", $T896, IF(OR(BA896="Y", BA896="IR"),$AM896,IF(BA896="C", IF($BI896="Y", IF($AF896="N/A", $Q896, $AF896), IF($AG896="N/A", $T896,$AG896)))))))</f>
        <v>#VALUE!</v>
      </c>
      <c r="BT896" s="16" t="e">
        <f>IF(BB896="R", $CA896, IF(OR(BB896="P", BB896="T", BB896="N"), 0, IF($C896="DM", $T896, IF(OR(BB896="Y", BB896="IR"),$AM896,IF(BB896="C", IF($BI896="Y", IF($BA896="C", IF($AF896="N/A", $Q896, $AF896), IF($AF896="N/A", $T896, $AM896)), IF($AG896="N/A", $T896,$AG896)))))))</f>
        <v>#VALUE!</v>
      </c>
      <c r="BU896" s="16" t="e">
        <f>IF(BC896="R", $CA896, IF(OR(BC896="P", BC896="T", BC896="N"), 0, IF($C896="DM", $T896, IF(OR(BC896="Y", BC896="IR"),$AM896,IF(BC896="C", IF($BI896="Y", IF($BA896="C", IF($AF896="N/A", $Q896, $AF896), IF($AF896="N/A", $T896, $AM896)), IF($AG896="N/A", $T896,$AG896)))))))</f>
        <v>#VALUE!</v>
      </c>
      <c r="BV896" s="16" t="e">
        <f>IF(BD896="R", $CA896, IF(OR(BD896="P", BD896="T", BD896="N"), 0, IF($C896="DM", $T896, IF(OR(BD896="Y", BD896="IR"),$AM896,IF(BD896="C", IF($BI896="Y", IF($BA896="C", IF($AF896="N/A", $Q896, $AF896), IF($AF896="N/A", $T896, $AM896)), IF($AG896="N/A", $T896,$AG896)))))))</f>
        <v>#VALUE!</v>
      </c>
      <c r="BW896" s="16" t="e">
        <f>IF(BE896="R", $CA896, IF(OR(BE896="P", BE896="T", BE896="N"), 0, IF($C896="DM", $T896, IF(OR(BE896="Y", BE896="IR"),$AM896,IF(BE896="C", IF($BI896="Y", IF($BA896="C", IF($AF896="N/A", $Q896, $AF896), IF($AF896="N/A", $T896, $AM896)), IF($AG896="N/A", $T896,$AG896)))))))</f>
        <v>#VALUE!</v>
      </c>
      <c r="BX896" s="16" t="e">
        <f>IF(BF896="R", $CA896, IF(OR(BF896="P", BF896="T", BF896="N"), 0, IF($C896="DM", $T896, IF(OR(BF896="Y", BF896="IR"),$AM896,IF(BF896="C", IF($BI896="Y", IF($BA896="C", IF($AF896="N/A", $Q896, $AF896), IF($AF896="N/A", $T896, $AM896)), IF($AG896="N/A", $T896,$AG896)))))))</f>
        <v>#VALUE!</v>
      </c>
      <c r="BY896" s="16" t="e">
        <f>IF(BG896="R", $CA896, IF(OR(BG896="P", BG896="T", BG896="N"), 0, IF($C896="DM", $T896, IF(OR(BG896="Y", BG896="IR"),$AM896,IF(BG896="C", IF($BI896="Y", IF($BA896="C", IF($AF896="N/A", $Q896, $AF896), IF($AF896="N/A", $T896, $AM896)), IF($AG896="N/A", $T896,$AG896)))))))</f>
        <v>#VALUE!</v>
      </c>
      <c r="BZ896" s="16" t="e">
        <f>IF(BH896="R", $CA896, IF(OR(BH896="P", BH896="T", BH896="N"), 0, IF($C896="DM", $T896, IF(OR(BH896="Y", BH896="IR"),$AM896,IF(BH896="C", IF($BI896="Y", IF($BA896="C", IF($AF896="N/A", $Q896, $AF896), IF($AF896="N/A", $T896, $AM896)), IF($AG896="N/A", $T896,$AG896)))))))</f>
        <v>#VALUE!</v>
      </c>
      <c r="CA896" s="15" t="s">
        <v>75</v>
      </c>
      <c r="CB896" s="16" t="e">
        <f>BZ896</f>
        <v>#VALUE!</v>
      </c>
      <c r="CC896" s="15" t="str">
        <f>IF(OR($BH896="T", $BH896="R"), 0, IF($BH896="C", IF($BI896="Y", IF($BA896="C", 0, IF(AF896="N/A", Q896-T896, AF896-AG896)), IF($AF896="N/A", U896, AH896)), AN896))</f>
        <v>N/A</v>
      </c>
      <c r="CD896" s="15" t="str">
        <f>IF(OR($BH896="T", $BH896="R"), 0, IF($BH896="C", IF($BI896="Y", 0, IF($AF896="N/A", V896, AI896)), AO896))</f>
        <v>N/A</v>
      </c>
      <c r="CE896" s="15" t="str">
        <f>IF(OR($BH896="T", $BH896="R"), 0, IF($BH896="C", IF($BI896="Y", 0, IF($AF896="N/A", W896, AJ896)), AP896))</f>
        <v>N/A</v>
      </c>
      <c r="CF896" s="15" t="str">
        <f>IF(OR($BH896="T", $BH896="R"), 0, IF($BH896="C", IF($BI896="Y", 0, IF($AF896="N/A", X896, AK896)), AQ896))</f>
        <v>N/A</v>
      </c>
    </row>
    <row r="897" spans="1:84" x14ac:dyDescent="0.25">
      <c r="A897" s="14">
        <v>5874</v>
      </c>
      <c r="B897" s="15"/>
      <c r="C897" s="15"/>
      <c r="D897" s="15"/>
      <c r="E897" s="15" t="e">
        <f>VLOOKUP(B897, 'Rookie Year'!$A$2:$B$55679,2,FALSE)</f>
        <v>#N/A</v>
      </c>
      <c r="F897" s="15">
        <v>2024</v>
      </c>
      <c r="G897" s="15" t="s">
        <v>42</v>
      </c>
      <c r="H897" s="15"/>
      <c r="I897" s="16"/>
      <c r="J897" s="15"/>
      <c r="K897" s="17">
        <f>IF(AND(G897&lt;&gt;"N",R897="N/A"), IF(I897&lt;4, 0, 0.25),IF(I897=1, IF(J897=1,0.25, 0.25), IF(I897&lt;13, 0.25, IF(I897&lt;26, 0.4, IF(I897&lt;51, 0.6, 0.75)))))</f>
        <v>0.25</v>
      </c>
      <c r="L897" s="16">
        <f>I897-M897</f>
        <v>0</v>
      </c>
      <c r="M897" s="16">
        <f>ROUNDUP(I897*K897,0)</f>
        <v>0</v>
      </c>
      <c r="N897" s="16">
        <f>M897*J897</f>
        <v>0</v>
      </c>
      <c r="O897" s="16">
        <v>0</v>
      </c>
      <c r="P897" s="16">
        <v>0</v>
      </c>
      <c r="Q897" s="16">
        <f>N897-O897-P897</f>
        <v>0</v>
      </c>
      <c r="R897" s="15" t="s">
        <v>75</v>
      </c>
      <c r="S897" s="15">
        <f>IF(R897="N/A", J897-($B$1-F897), J897-($B$1-R897))</f>
        <v>0</v>
      </c>
      <c r="T897" s="16" t="str">
        <f>IF($S897&lt;1, "N/A", $M897)</f>
        <v>N/A</v>
      </c>
      <c r="U897" s="16" t="str">
        <f>IF($S897&lt;2, "N/A", $M897)</f>
        <v>N/A</v>
      </c>
      <c r="V897" s="16" t="str">
        <f>IF($S897&lt;3, "N/A", $M897)</f>
        <v>N/A</v>
      </c>
      <c r="W897" s="16" t="str">
        <f>IF($S897&lt;4, "N/A", $M897)</f>
        <v>N/A</v>
      </c>
      <c r="X897" s="16" t="str">
        <f>IF($S897&lt;5, "N/A", $M897)</f>
        <v>N/A</v>
      </c>
      <c r="Y897" s="15" t="str">
        <f>IF(SUM(T897:X897)&lt;&gt;Q897, "CHECK", "OK")</f>
        <v>OK</v>
      </c>
      <c r="Z897" s="15" t="str">
        <f>IF(F897=$B$1, "No", IF(S897=1, "Yes", "No"))</f>
        <v>No</v>
      </c>
      <c r="AA897" s="18" t="str">
        <f>IF(C897="DM", "N/A", IF(Z897="No","N/A",VLOOKUP(B897,'Extension List'!$A$3:$R$1972,18,FALSE)))</f>
        <v>N/A</v>
      </c>
      <c r="AB897" s="15" t="str">
        <f>IF(C897="DM", "N/A", IF(Z897="No","N/A",VLOOKUP(B897,'Extension List'!$A$3:$T$1972,20,FALSE)))</f>
        <v>N/A</v>
      </c>
      <c r="AC897" s="15" t="str">
        <f>IF(AA897="N/A", "N/A", 0)</f>
        <v>N/A</v>
      </c>
      <c r="AD897" s="16" t="str">
        <f>IF(AE897="N/A", "N/A", AA897-AE897)</f>
        <v>N/A</v>
      </c>
      <c r="AE897" s="16" t="str">
        <f>IF(AA897="N/A", "N/A", IF(AC897&gt;0, IF(AA897&lt;13, ROUNDUP(0.25*AA897,0), IF(AA897&lt;26, ROUNDUP(0.4*AA897,0), IF(AA897&lt;51, ROUNDUP(0.6*AA897,0), ROUNDUP(0.75*AA897,0)))), "N/A"))</f>
        <v>N/A</v>
      </c>
      <c r="AF897" s="16" t="str">
        <f>IF(AD897="N/A","N/A", (AE897*AC897)+Q897)</f>
        <v>N/A</v>
      </c>
      <c r="AG897" s="16" t="str">
        <f>IF($AF897="N/A", "N/A", "TBC")</f>
        <v>N/A</v>
      </c>
      <c r="AH897" s="16" t="str">
        <f>IF($AF897="N/A", "N/A", "TBC")</f>
        <v>N/A</v>
      </c>
      <c r="AI897" s="16" t="str">
        <f>IF($AF897="N/A","N/A",IF(AC897&gt;1,"TBC","N/A"))</f>
        <v>N/A</v>
      </c>
      <c r="AJ897" s="16" t="str">
        <f>IF($AF897="N/A","N/A",IF(AC897&gt;2,"TBC","N/A"))</f>
        <v>N/A</v>
      </c>
      <c r="AK897" s="16" t="str">
        <f>IF($AF897="N/A","N/A",IF(AC897&gt;3,"TBC","N/A"))</f>
        <v>N/A</v>
      </c>
      <c r="AL897" s="16" t="str">
        <f>IF(AC897="N/A","N/A",IF(AC897&gt;0,IF(SUM(AG897:AK897)&lt;&gt;AF897,"CHECK","OK"),"N/A"))</f>
        <v>N/A</v>
      </c>
      <c r="AM897" s="16" t="e">
        <f>IF(AD897="N/A", L897+T897, L897+AG897)</f>
        <v>#VALUE!</v>
      </c>
      <c r="AN897" s="16" t="str">
        <f>IF(AD897="N/A", IF(U897="N/A", "N/A", L897+U897), AD897+AH897)</f>
        <v>N/A</v>
      </c>
      <c r="AO897" s="16" t="str">
        <f>IF(AD897="N/A", IF(V897="N/A", "N/A", L897+V897), IF(AI897="N/A", "N/A", AD897+AI897))</f>
        <v>N/A</v>
      </c>
      <c r="AP897" s="16" t="str">
        <f>IF(AD897="N/A", IF(W897="N/A", "N/A", L897+W897), IF(AJ897="N/A", "N/A", AD897+AJ897))</f>
        <v>N/A</v>
      </c>
      <c r="AQ897" s="16" t="str">
        <f>IF(AD897="N/A", IF(X897="N/A", "N/A", L897+X897), IF(AK897="N/A", "N/A", AD897+AK897))</f>
        <v>N/A</v>
      </c>
      <c r="AR897" s="15" t="s">
        <v>40</v>
      </c>
      <c r="AS897" s="15" t="s">
        <v>40</v>
      </c>
      <c r="AT897" s="15" t="s">
        <v>40</v>
      </c>
      <c r="AU897" s="15" t="s">
        <v>40</v>
      </c>
      <c r="AV897" s="15" t="s">
        <v>40</v>
      </c>
      <c r="AW897" s="15" t="s">
        <v>40</v>
      </c>
      <c r="AX897" s="15" t="s">
        <v>40</v>
      </c>
      <c r="AY897" s="15" t="s">
        <v>40</v>
      </c>
      <c r="AZ897" s="15" t="s">
        <v>40</v>
      </c>
      <c r="BA897" s="15" t="s">
        <v>40</v>
      </c>
      <c r="BB897" s="15" t="s">
        <v>40</v>
      </c>
      <c r="BC897" s="15" t="s">
        <v>40</v>
      </c>
      <c r="BD897" s="15" t="s">
        <v>40</v>
      </c>
      <c r="BE897" s="15" t="s">
        <v>40</v>
      </c>
      <c r="BF897" s="15" t="s">
        <v>40</v>
      </c>
      <c r="BG897" s="15" t="s">
        <v>40</v>
      </c>
      <c r="BH897" s="15" t="s">
        <v>40</v>
      </c>
      <c r="BJ897" s="16" t="e">
        <f>IF(AR897="R", $CA897, IF(OR(AR897="P", AR897="T", AR897="N"), 0, IF($C897="DM", $T897, IF(OR(AR897="Y", AR897="IR"),$AM897,IF(AR897="C", IF($BI897="Y", IF($AF897="N/A", $Q897, $AF897), IF($AG897="N/A", $T897,$AG897)))))))</f>
        <v>#VALUE!</v>
      </c>
      <c r="BK897" s="16" t="e">
        <f>IF(AS897="R", $CA897, IF(OR(AS897="P", AS897="T", AS897="N"), 0, IF($C897="DM", $T897, IF(OR(AS897="Y", AS897="IR"),$AM897,IF(AS897="C", IF($BI897="Y", IF($AF897="N/A", $Q897, $AF897), IF($AG897="N/A", $T897,$AG897)))))))</f>
        <v>#VALUE!</v>
      </c>
      <c r="BL897" s="16" t="e">
        <f>IF(AT897="R", $CA897, IF(OR(AT897="P", AT897="T", AT897="N"), 0, IF($C897="DM", $T897, IF(OR(AT897="Y", AT897="IR"),$AM897,IF(AT897="C", IF($BI897="Y", IF($AF897="N/A", $Q897, $AF897), IF($AG897="N/A", $T897,$AG897)))))))</f>
        <v>#VALUE!</v>
      </c>
      <c r="BM897" s="16" t="e">
        <f>IF(AU897="R", $CA897, IF(OR(AU897="P", AU897="T", AU897="N"), 0, IF($C897="DM", $T897, IF(OR(AU897="Y", AU897="IR"),$AM897,IF(AU897="C", IF($BI897="Y", IF($AF897="N/A", $Q897, $AF897), IF($AG897="N/A", $T897,$AG897)))))))</f>
        <v>#VALUE!</v>
      </c>
      <c r="BN897" s="16" t="e">
        <f>IF(AV897="R", $CA897, IF(OR(AV897="P", AV897="T", AV897="N"), 0, IF($C897="DM", $T897, IF(OR(AV897="Y", AV897="IR"),$AM897,IF(AV897="C", IF($BI897="Y", IF($AF897="N/A", $Q897, $AF897), IF($AG897="N/A", $T897,$AG897)))))))</f>
        <v>#VALUE!</v>
      </c>
      <c r="BO897" s="16" t="e">
        <f>IF(AW897="R", $CA897, IF(OR(AW897="P", AW897="T", AW897="N"), 0, IF($C897="DM", $T897, IF(OR(AW897="Y", AW897="IR"),$AM897,IF(AW897="C", IF($BI897="Y", IF($AF897="N/A", $Q897, $AF897), IF($AG897="N/A", $T897,$AG897)))))))</f>
        <v>#VALUE!</v>
      </c>
      <c r="BP897" s="16" t="e">
        <f>IF(AX897="R", $CA897, IF(OR(AX897="P", AX897="T", AX897="N"), 0, IF($C897="DM", $T897, IF(OR(AX897="Y", AX897="IR"),$AM897,IF(AX897="C", IF($BI897="Y", IF($AF897="N/A", $Q897, $AF897), IF($AG897="N/A", $T897,$AG897)))))))</f>
        <v>#VALUE!</v>
      </c>
      <c r="BQ897" s="16" t="e">
        <f>IF(AY897="R", $CA897, IF(OR(AY897="P", AY897="T", AY897="N"), 0, IF($C897="DM", $T897, IF(OR(AY897="Y", AY897="IR"),$AM897,IF(AY897="C", IF($BI897="Y", IF($AF897="N/A", $Q897, $AF897), IF($AG897="N/A", $T897,$AG897)))))))</f>
        <v>#VALUE!</v>
      </c>
      <c r="BR897" s="16" t="e">
        <f>IF(AZ897="R", $CA897, IF(OR(AZ897="P", AZ897="T", AZ897="N"), 0, IF($C897="DM", $T897, IF(OR(AZ897="Y", AZ897="IR"),$AM897,IF(AZ897="C", IF($BI897="Y", IF($AF897="N/A", $Q897, $AF897), IF($AG897="N/A", $T897,$AG897)))))))</f>
        <v>#VALUE!</v>
      </c>
      <c r="BS897" s="16" t="e">
        <f>IF(BA897="R", $CA897, IF(OR(BA897="P", BA897="T", BA897="N"), 0, IF($C897="DM", $T897, IF(OR(BA897="Y", BA897="IR"),$AM897,IF(BA897="C", IF($BI897="Y", IF($AF897="N/A", $Q897, $AF897), IF($AG897="N/A", $T897,$AG897)))))))</f>
        <v>#VALUE!</v>
      </c>
      <c r="BT897" s="16" t="e">
        <f>IF(BB897="R", $CA897, IF(OR(BB897="P", BB897="T", BB897="N"), 0, IF($C897="DM", $T897, IF(OR(BB897="Y", BB897="IR"),$AM897,IF(BB897="C", IF($BI897="Y", IF($BA897="C", IF($AF897="N/A", $Q897, $AF897), IF($AF897="N/A", $T897, $AM897)), IF($AG897="N/A", $T897,$AG897)))))))</f>
        <v>#VALUE!</v>
      </c>
      <c r="BU897" s="16" t="e">
        <f>IF(BC897="R", $CA897, IF(OR(BC897="P", BC897="T", BC897="N"), 0, IF($C897="DM", $T897, IF(OR(BC897="Y", BC897="IR"),$AM897,IF(BC897="C", IF($BI897="Y", IF($BA897="C", IF($AF897="N/A", $Q897, $AF897), IF($AF897="N/A", $T897, $AM897)), IF($AG897="N/A", $T897,$AG897)))))))</f>
        <v>#VALUE!</v>
      </c>
      <c r="BV897" s="16" t="e">
        <f>IF(BD897="R", $CA897, IF(OR(BD897="P", BD897="T", BD897="N"), 0, IF($C897="DM", $T897, IF(OR(BD897="Y", BD897="IR"),$AM897,IF(BD897="C", IF($BI897="Y", IF($BA897="C", IF($AF897="N/A", $Q897, $AF897), IF($AF897="N/A", $T897, $AM897)), IF($AG897="N/A", $T897,$AG897)))))))</f>
        <v>#VALUE!</v>
      </c>
      <c r="BW897" s="16" t="e">
        <f>IF(BE897="R", $CA897, IF(OR(BE897="P", BE897="T", BE897="N"), 0, IF($C897="DM", $T897, IF(OR(BE897="Y", BE897="IR"),$AM897,IF(BE897="C", IF($BI897="Y", IF($BA897="C", IF($AF897="N/A", $Q897, $AF897), IF($AF897="N/A", $T897, $AM897)), IF($AG897="N/A", $T897,$AG897)))))))</f>
        <v>#VALUE!</v>
      </c>
      <c r="BX897" s="16" t="e">
        <f>IF(BF897="R", $CA897, IF(OR(BF897="P", BF897="T", BF897="N"), 0, IF($C897="DM", $T897, IF(OR(BF897="Y", BF897="IR"),$AM897,IF(BF897="C", IF($BI897="Y", IF($BA897="C", IF($AF897="N/A", $Q897, $AF897), IF($AF897="N/A", $T897, $AM897)), IF($AG897="N/A", $T897,$AG897)))))))</f>
        <v>#VALUE!</v>
      </c>
      <c r="BY897" s="16" t="e">
        <f>IF(BG897="R", $CA897, IF(OR(BG897="P", BG897="T", BG897="N"), 0, IF($C897="DM", $T897, IF(OR(BG897="Y", BG897="IR"),$AM897,IF(BG897="C", IF($BI897="Y", IF($BA897="C", IF($AF897="N/A", $Q897, $AF897), IF($AF897="N/A", $T897, $AM897)), IF($AG897="N/A", $T897,$AG897)))))))</f>
        <v>#VALUE!</v>
      </c>
      <c r="BZ897" s="16" t="e">
        <f>IF(BH897="R", $CA897, IF(OR(BH897="P", BH897="T", BH897="N"), 0, IF($C897="DM", $T897, IF(OR(BH897="Y", BH897="IR"),$AM897,IF(BH897="C", IF($BI897="Y", IF($BA897="C", IF($AF897="N/A", $Q897, $AF897), IF($AF897="N/A", $T897, $AM897)), IF($AG897="N/A", $T897,$AG897)))))))</f>
        <v>#VALUE!</v>
      </c>
      <c r="CA897" s="15" t="s">
        <v>75</v>
      </c>
      <c r="CB897" s="16" t="e">
        <f>BZ897</f>
        <v>#VALUE!</v>
      </c>
      <c r="CC897" s="15" t="str">
        <f>IF(OR($BH897="T", $BH897="R"), 0, IF($BH897="C", IF($BI897="Y", IF($BA897="C", 0, IF(AF897="N/A", Q897-T897, AF897-AG897)), IF($AF897="N/A", U897, AH897)), AN897))</f>
        <v>N/A</v>
      </c>
      <c r="CD897" s="15" t="str">
        <f>IF(OR($BH897="T", $BH897="R"), 0, IF($BH897="C", IF($BI897="Y", 0, IF($AF897="N/A", V897, AI897)), AO897))</f>
        <v>N/A</v>
      </c>
      <c r="CE897" s="15" t="str">
        <f>IF(OR($BH897="T", $BH897="R"), 0, IF($BH897="C", IF($BI897="Y", 0, IF($AF897="N/A", W897, AJ897)), AP897))</f>
        <v>N/A</v>
      </c>
      <c r="CF897" s="15" t="str">
        <f>IF(OR($BH897="T", $BH897="R"), 0, IF($BH897="C", IF($BI897="Y", 0, IF($AF897="N/A", X897, AK897)), AQ897))</f>
        <v>N/A</v>
      </c>
    </row>
    <row r="898" spans="1:84" x14ac:dyDescent="0.25">
      <c r="A898" s="14">
        <v>5875</v>
      </c>
      <c r="B898" s="15"/>
      <c r="C898" s="15"/>
      <c r="D898" s="15"/>
      <c r="E898" s="15" t="e">
        <f>VLOOKUP(B898, 'Rookie Year'!$A$2:$B$55679,2,FALSE)</f>
        <v>#N/A</v>
      </c>
      <c r="F898" s="15">
        <v>2024</v>
      </c>
      <c r="G898" s="15" t="s">
        <v>42</v>
      </c>
      <c r="H898" s="15"/>
      <c r="I898" s="16"/>
      <c r="J898" s="15"/>
      <c r="K898" s="17">
        <f>IF(AND(G898&lt;&gt;"N",R898="N/A"), IF(I898&lt;4, 0, 0.25),IF(I898=1, IF(J898=1,0.25, 0.25), IF(I898&lt;13, 0.25, IF(I898&lt;26, 0.4, IF(I898&lt;51, 0.6, 0.75)))))</f>
        <v>0.25</v>
      </c>
      <c r="L898" s="16">
        <f>I898-M898</f>
        <v>0</v>
      </c>
      <c r="M898" s="16">
        <f>ROUNDUP(I898*K898,0)</f>
        <v>0</v>
      </c>
      <c r="N898" s="16">
        <f>M898*J898</f>
        <v>0</v>
      </c>
      <c r="O898" s="16">
        <v>0</v>
      </c>
      <c r="P898" s="16">
        <v>0</v>
      </c>
      <c r="Q898" s="16">
        <f>N898-O898-P898</f>
        <v>0</v>
      </c>
      <c r="R898" s="15" t="s">
        <v>75</v>
      </c>
      <c r="S898" s="15">
        <f>IF(R898="N/A", J898-($B$1-F898), J898-($B$1-R898))</f>
        <v>0</v>
      </c>
      <c r="T898" s="16" t="str">
        <f>IF($S898&lt;1, "N/A", $M898)</f>
        <v>N/A</v>
      </c>
      <c r="U898" s="16" t="str">
        <f>IF($S898&lt;2, "N/A", $M898)</f>
        <v>N/A</v>
      </c>
      <c r="V898" s="16" t="str">
        <f>IF($S898&lt;3, "N/A", $M898)</f>
        <v>N/A</v>
      </c>
      <c r="W898" s="16" t="str">
        <f>IF($S898&lt;4, "N/A", $M898)</f>
        <v>N/A</v>
      </c>
      <c r="X898" s="16" t="str">
        <f>IF($S898&lt;5, "N/A", $M898)</f>
        <v>N/A</v>
      </c>
      <c r="Y898" s="15" t="str">
        <f>IF(SUM(T898:X898)&lt;&gt;Q898, "CHECK", "OK")</f>
        <v>OK</v>
      </c>
      <c r="Z898" s="15" t="str">
        <f>IF(F898=$B$1, "No", IF(S898=1, "Yes", "No"))</f>
        <v>No</v>
      </c>
      <c r="AA898" s="18" t="str">
        <f>IF(C898="DM", "N/A", IF(Z898="No","N/A",VLOOKUP(B898,'Extension List'!$A$3:$R$1972,18,FALSE)))</f>
        <v>N/A</v>
      </c>
      <c r="AB898" s="15" t="str">
        <f>IF(C898="DM", "N/A", IF(Z898="No","N/A",VLOOKUP(B898,'Extension List'!$A$3:$T$1972,20,FALSE)))</f>
        <v>N/A</v>
      </c>
      <c r="AC898" s="15" t="str">
        <f>IF(AA898="N/A", "N/A", 0)</f>
        <v>N/A</v>
      </c>
      <c r="AD898" s="16" t="str">
        <f>IF(AE898="N/A", "N/A", AA898-AE898)</f>
        <v>N/A</v>
      </c>
      <c r="AE898" s="16" t="str">
        <f>IF(AA898="N/A", "N/A", IF(AC898&gt;0, IF(AA898&lt;13, ROUNDUP(0.25*AA898,0), IF(AA898&lt;26, ROUNDUP(0.4*AA898,0), IF(AA898&lt;51, ROUNDUP(0.6*AA898,0), ROUNDUP(0.75*AA898,0)))), "N/A"))</f>
        <v>N/A</v>
      </c>
      <c r="AF898" s="16" t="str">
        <f>IF(AD898="N/A","N/A", (AE898*AC898)+Q898)</f>
        <v>N/A</v>
      </c>
      <c r="AG898" s="16" t="str">
        <f>IF($AF898="N/A", "N/A", "TBC")</f>
        <v>N/A</v>
      </c>
      <c r="AH898" s="16" t="str">
        <f>IF($AF898="N/A", "N/A", "TBC")</f>
        <v>N/A</v>
      </c>
      <c r="AI898" s="16" t="str">
        <f>IF($AF898="N/A","N/A",IF(AC898&gt;1,"TBC","N/A"))</f>
        <v>N/A</v>
      </c>
      <c r="AJ898" s="16" t="str">
        <f>IF($AF898="N/A","N/A",IF(AC898&gt;2,"TBC","N/A"))</f>
        <v>N/A</v>
      </c>
      <c r="AK898" s="16" t="str">
        <f>IF($AF898="N/A","N/A",IF(AC898&gt;3,"TBC","N/A"))</f>
        <v>N/A</v>
      </c>
      <c r="AL898" s="16" t="str">
        <f>IF(AC898="N/A","N/A",IF(AC898&gt;0,IF(SUM(AG898:AK898)&lt;&gt;AF898,"CHECK","OK"),"N/A"))</f>
        <v>N/A</v>
      </c>
      <c r="AM898" s="16" t="e">
        <f>IF(AD898="N/A", L898+T898, L898+AG898)</f>
        <v>#VALUE!</v>
      </c>
      <c r="AN898" s="16" t="str">
        <f>IF(AD898="N/A", IF(U898="N/A", "N/A", L898+U898), AD898+AH898)</f>
        <v>N/A</v>
      </c>
      <c r="AO898" s="16" t="str">
        <f>IF(AD898="N/A", IF(V898="N/A", "N/A", L898+V898), IF(AI898="N/A", "N/A", AD898+AI898))</f>
        <v>N/A</v>
      </c>
      <c r="AP898" s="16" t="str">
        <f>IF(AD898="N/A", IF(W898="N/A", "N/A", L898+W898), IF(AJ898="N/A", "N/A", AD898+AJ898))</f>
        <v>N/A</v>
      </c>
      <c r="AQ898" s="16" t="str">
        <f>IF(AD898="N/A", IF(X898="N/A", "N/A", L898+X898), IF(AK898="N/A", "N/A", AD898+AK898))</f>
        <v>N/A</v>
      </c>
      <c r="AR898" s="15" t="s">
        <v>40</v>
      </c>
      <c r="AS898" s="15" t="s">
        <v>40</v>
      </c>
      <c r="AT898" s="15" t="s">
        <v>40</v>
      </c>
      <c r="AU898" s="15" t="s">
        <v>40</v>
      </c>
      <c r="AV898" s="15" t="s">
        <v>40</v>
      </c>
      <c r="AW898" s="15" t="s">
        <v>40</v>
      </c>
      <c r="AX898" s="15" t="s">
        <v>40</v>
      </c>
      <c r="AY898" s="15" t="s">
        <v>40</v>
      </c>
      <c r="AZ898" s="15" t="s">
        <v>40</v>
      </c>
      <c r="BA898" s="15" t="s">
        <v>40</v>
      </c>
      <c r="BB898" s="15" t="s">
        <v>40</v>
      </c>
      <c r="BC898" s="15" t="s">
        <v>40</v>
      </c>
      <c r="BD898" s="15" t="s">
        <v>40</v>
      </c>
      <c r="BE898" s="15" t="s">
        <v>40</v>
      </c>
      <c r="BF898" s="15" t="s">
        <v>40</v>
      </c>
      <c r="BG898" s="15" t="s">
        <v>40</v>
      </c>
      <c r="BH898" s="15" t="s">
        <v>40</v>
      </c>
      <c r="BJ898" s="16" t="e">
        <f>IF(AR898="R", $CA898, IF(OR(AR898="P", AR898="T", AR898="N"), 0, IF($C898="DM", $T898, IF(OR(AR898="Y", AR898="IR"),$AM898,IF(AR898="C", IF($BI898="Y", IF($AF898="N/A", $Q898, $AF898), IF($AG898="N/A", $T898,$AG898)))))))</f>
        <v>#VALUE!</v>
      </c>
      <c r="BK898" s="16" t="e">
        <f>IF(AS898="R", $CA898, IF(OR(AS898="P", AS898="T", AS898="N"), 0, IF($C898="DM", $T898, IF(OR(AS898="Y", AS898="IR"),$AM898,IF(AS898="C", IF($BI898="Y", IF($AF898="N/A", $Q898, $AF898), IF($AG898="N/A", $T898,$AG898)))))))</f>
        <v>#VALUE!</v>
      </c>
      <c r="BL898" s="16" t="e">
        <f>IF(AT898="R", $CA898, IF(OR(AT898="P", AT898="T", AT898="N"), 0, IF($C898="DM", $T898, IF(OR(AT898="Y", AT898="IR"),$AM898,IF(AT898="C", IF($BI898="Y", IF($AF898="N/A", $Q898, $AF898), IF($AG898="N/A", $T898,$AG898)))))))</f>
        <v>#VALUE!</v>
      </c>
      <c r="BM898" s="16" t="e">
        <f>IF(AU898="R", $CA898, IF(OR(AU898="P", AU898="T", AU898="N"), 0, IF($C898="DM", $T898, IF(OR(AU898="Y", AU898="IR"),$AM898,IF(AU898="C", IF($BI898="Y", IF($AF898="N/A", $Q898, $AF898), IF($AG898="N/A", $T898,$AG898)))))))</f>
        <v>#VALUE!</v>
      </c>
      <c r="BN898" s="16" t="e">
        <f>IF(AV898="R", $CA898, IF(OR(AV898="P", AV898="T", AV898="N"), 0, IF($C898="DM", $T898, IF(OR(AV898="Y", AV898="IR"),$AM898,IF(AV898="C", IF($BI898="Y", IF($AF898="N/A", $Q898, $AF898), IF($AG898="N/A", $T898,$AG898)))))))</f>
        <v>#VALUE!</v>
      </c>
      <c r="BO898" s="16" t="e">
        <f>IF(AW898="R", $CA898, IF(OR(AW898="P", AW898="T", AW898="N"), 0, IF($C898="DM", $T898, IF(OR(AW898="Y", AW898="IR"),$AM898,IF(AW898="C", IF($BI898="Y", IF($AF898="N/A", $Q898, $AF898), IF($AG898="N/A", $T898,$AG898)))))))</f>
        <v>#VALUE!</v>
      </c>
      <c r="BP898" s="16" t="e">
        <f>IF(AX898="R", $CA898, IF(OR(AX898="P", AX898="T", AX898="N"), 0, IF($C898="DM", $T898, IF(OR(AX898="Y", AX898="IR"),$AM898,IF(AX898="C", IF($BI898="Y", IF($AF898="N/A", $Q898, $AF898), IF($AG898="N/A", $T898,$AG898)))))))</f>
        <v>#VALUE!</v>
      </c>
      <c r="BQ898" s="16" t="e">
        <f>IF(AY898="R", $CA898, IF(OR(AY898="P", AY898="T", AY898="N"), 0, IF($C898="DM", $T898, IF(OR(AY898="Y", AY898="IR"),$AM898,IF(AY898="C", IF($BI898="Y", IF($AF898="N/A", $Q898, $AF898), IF($AG898="N/A", $T898,$AG898)))))))</f>
        <v>#VALUE!</v>
      </c>
      <c r="BR898" s="16" t="e">
        <f>IF(AZ898="R", $CA898, IF(OR(AZ898="P", AZ898="T", AZ898="N"), 0, IF($C898="DM", $T898, IF(OR(AZ898="Y", AZ898="IR"),$AM898,IF(AZ898="C", IF($BI898="Y", IF($AF898="N/A", $Q898, $AF898), IF($AG898="N/A", $T898,$AG898)))))))</f>
        <v>#VALUE!</v>
      </c>
      <c r="BS898" s="16" t="e">
        <f>IF(BA898="R", $CA898, IF(OR(BA898="P", BA898="T", BA898="N"), 0, IF($C898="DM", $T898, IF(OR(BA898="Y", BA898="IR"),$AM898,IF(BA898="C", IF($BI898="Y", IF($AF898="N/A", $Q898, $AF898), IF($AG898="N/A", $T898,$AG898)))))))</f>
        <v>#VALUE!</v>
      </c>
      <c r="BT898" s="16" t="e">
        <f>IF(BB898="R", $CA898, IF(OR(BB898="P", BB898="T", BB898="N"), 0, IF($C898="DM", $T898, IF(OR(BB898="Y", BB898="IR"),$AM898,IF(BB898="C", IF($BI898="Y", IF($BA898="C", IF($AF898="N/A", $Q898, $AF898), IF($AF898="N/A", $T898, $AM898)), IF($AG898="N/A", $T898,$AG898)))))))</f>
        <v>#VALUE!</v>
      </c>
      <c r="BU898" s="16" t="e">
        <f>IF(BC898="R", $CA898, IF(OR(BC898="P", BC898="T", BC898="N"), 0, IF($C898="DM", $T898, IF(OR(BC898="Y", BC898="IR"),$AM898,IF(BC898="C", IF($BI898="Y", IF($BA898="C", IF($AF898="N/A", $Q898, $AF898), IF($AF898="N/A", $T898, $AM898)), IF($AG898="N/A", $T898,$AG898)))))))</f>
        <v>#VALUE!</v>
      </c>
      <c r="BV898" s="16" t="e">
        <f>IF(BD898="R", $CA898, IF(OR(BD898="P", BD898="T", BD898="N"), 0, IF($C898="DM", $T898, IF(OR(BD898="Y", BD898="IR"),$AM898,IF(BD898="C", IF($BI898="Y", IF($BA898="C", IF($AF898="N/A", $Q898, $AF898), IF($AF898="N/A", $T898, $AM898)), IF($AG898="N/A", $T898,$AG898)))))))</f>
        <v>#VALUE!</v>
      </c>
      <c r="BW898" s="16" t="e">
        <f>IF(BE898="R", $CA898, IF(OR(BE898="P", BE898="T", BE898="N"), 0, IF($C898="DM", $T898, IF(OR(BE898="Y", BE898="IR"),$AM898,IF(BE898="C", IF($BI898="Y", IF($BA898="C", IF($AF898="N/A", $Q898, $AF898), IF($AF898="N/A", $T898, $AM898)), IF($AG898="N/A", $T898,$AG898)))))))</f>
        <v>#VALUE!</v>
      </c>
      <c r="BX898" s="16" t="e">
        <f>IF(BF898="R", $CA898, IF(OR(BF898="P", BF898="T", BF898="N"), 0, IF($C898="DM", $T898, IF(OR(BF898="Y", BF898="IR"),$AM898,IF(BF898="C", IF($BI898="Y", IF($BA898="C", IF($AF898="N/A", $Q898, $AF898), IF($AF898="N/A", $T898, $AM898)), IF($AG898="N/A", $T898,$AG898)))))))</f>
        <v>#VALUE!</v>
      </c>
      <c r="BY898" s="16" t="e">
        <f>IF(BG898="R", $CA898, IF(OR(BG898="P", BG898="T", BG898="N"), 0, IF($C898="DM", $T898, IF(OR(BG898="Y", BG898="IR"),$AM898,IF(BG898="C", IF($BI898="Y", IF($BA898="C", IF($AF898="N/A", $Q898, $AF898), IF($AF898="N/A", $T898, $AM898)), IF($AG898="N/A", $T898,$AG898)))))))</f>
        <v>#VALUE!</v>
      </c>
      <c r="BZ898" s="16" t="e">
        <f>IF(BH898="R", $CA898, IF(OR(BH898="P", BH898="T", BH898="N"), 0, IF($C898="DM", $T898, IF(OR(BH898="Y", BH898="IR"),$AM898,IF(BH898="C", IF($BI898="Y", IF($BA898="C", IF($AF898="N/A", $Q898, $AF898), IF($AF898="N/A", $T898, $AM898)), IF($AG898="N/A", $T898,$AG898)))))))</f>
        <v>#VALUE!</v>
      </c>
      <c r="CA898" s="15" t="s">
        <v>75</v>
      </c>
      <c r="CB898" s="16" t="e">
        <f>BZ898</f>
        <v>#VALUE!</v>
      </c>
      <c r="CC898" s="15" t="str">
        <f>IF(OR($BH898="T", $BH898="R"), 0, IF($BH898="C", IF($BI898="Y", IF($BA898="C", 0, IF(AF898="N/A", Q898-T898, AF898-AG898)), IF($AF898="N/A", U898, AH898)), AN898))</f>
        <v>N/A</v>
      </c>
      <c r="CD898" s="15" t="str">
        <f>IF(OR($BH898="T", $BH898="R"), 0, IF($BH898="C", IF($BI898="Y", 0, IF($AF898="N/A", V898, AI898)), AO898))</f>
        <v>N/A</v>
      </c>
      <c r="CE898" s="15" t="str">
        <f>IF(OR($BH898="T", $BH898="R"), 0, IF($BH898="C", IF($BI898="Y", 0, IF($AF898="N/A", W898, AJ898)), AP898))</f>
        <v>N/A</v>
      </c>
      <c r="CF898" s="15" t="str">
        <f>IF(OR($BH898="T", $BH898="R"), 0, IF($BH898="C", IF($BI898="Y", 0, IF($AF898="N/A", X898, AK898)), AQ898))</f>
        <v>N/A</v>
      </c>
    </row>
    <row r="899" spans="1:84" x14ac:dyDescent="0.25">
      <c r="A899" s="14">
        <v>5876</v>
      </c>
      <c r="B899" s="15"/>
      <c r="C899" s="15"/>
      <c r="D899" s="15"/>
      <c r="E899" s="15" t="e">
        <f>VLOOKUP(B899, 'Rookie Year'!$A$2:$B$55679,2,FALSE)</f>
        <v>#N/A</v>
      </c>
      <c r="F899" s="15">
        <v>2024</v>
      </c>
      <c r="G899" s="15" t="s">
        <v>42</v>
      </c>
      <c r="H899" s="15"/>
      <c r="I899" s="16"/>
      <c r="J899" s="15"/>
      <c r="K899" s="17">
        <f>IF(AND(G899&lt;&gt;"N",R899="N/A"), IF(I899&lt;4, 0, 0.25),IF(I899=1, IF(J899=1,0.25, 0.25), IF(I899&lt;13, 0.25, IF(I899&lt;26, 0.4, IF(I899&lt;51, 0.6, 0.75)))))</f>
        <v>0.25</v>
      </c>
      <c r="L899" s="16">
        <f>I899-M899</f>
        <v>0</v>
      </c>
      <c r="M899" s="16">
        <f>ROUNDUP(I899*K899,0)</f>
        <v>0</v>
      </c>
      <c r="N899" s="16">
        <f>M899*J899</f>
        <v>0</v>
      </c>
      <c r="O899" s="16">
        <v>0</v>
      </c>
      <c r="P899" s="16">
        <v>0</v>
      </c>
      <c r="Q899" s="16">
        <f>N899-O899-P899</f>
        <v>0</v>
      </c>
      <c r="R899" s="15" t="s">
        <v>75</v>
      </c>
      <c r="S899" s="15">
        <f>IF(R899="N/A", J899-($B$1-F899), J899-($B$1-R899))</f>
        <v>0</v>
      </c>
      <c r="T899" s="16" t="str">
        <f>IF($S899&lt;1, "N/A", $M899)</f>
        <v>N/A</v>
      </c>
      <c r="U899" s="16" t="str">
        <f>IF($S899&lt;2, "N/A", $M899)</f>
        <v>N/A</v>
      </c>
      <c r="V899" s="16" t="str">
        <f>IF($S899&lt;3, "N/A", $M899)</f>
        <v>N/A</v>
      </c>
      <c r="W899" s="16" t="str">
        <f>IF($S899&lt;4, "N/A", $M899)</f>
        <v>N/A</v>
      </c>
      <c r="X899" s="16" t="str">
        <f>IF($S899&lt;5, "N/A", $M899)</f>
        <v>N/A</v>
      </c>
      <c r="Y899" s="15" t="str">
        <f>IF(SUM(T899:X899)&lt;&gt;Q899, "CHECK", "OK")</f>
        <v>OK</v>
      </c>
      <c r="Z899" s="15" t="str">
        <f>IF(F899=$B$1, "No", IF(S899=1, "Yes", "No"))</f>
        <v>No</v>
      </c>
      <c r="AA899" s="18" t="str">
        <f>IF(C899="DM", "N/A", IF(Z899="No","N/A",VLOOKUP(B899,'Extension List'!$A$3:$R$1972,18,FALSE)))</f>
        <v>N/A</v>
      </c>
      <c r="AB899" s="15" t="str">
        <f>IF(C899="DM", "N/A", IF(Z899="No","N/A",VLOOKUP(B899,'Extension List'!$A$3:$T$1972,20,FALSE)))</f>
        <v>N/A</v>
      </c>
      <c r="AC899" s="15" t="str">
        <f>IF(AA899="N/A", "N/A", 0)</f>
        <v>N/A</v>
      </c>
      <c r="AD899" s="16" t="str">
        <f>IF(AE899="N/A", "N/A", AA899-AE899)</f>
        <v>N/A</v>
      </c>
      <c r="AE899" s="16" t="str">
        <f>IF(AA899="N/A", "N/A", IF(AC899&gt;0, IF(AA899&lt;13, ROUNDUP(0.25*AA899,0), IF(AA899&lt;26, ROUNDUP(0.4*AA899,0), IF(AA899&lt;51, ROUNDUP(0.6*AA899,0), ROUNDUP(0.75*AA899,0)))), "N/A"))</f>
        <v>N/A</v>
      </c>
      <c r="AF899" s="16" t="str">
        <f>IF(AD899="N/A","N/A", (AE899*AC899)+Q899)</f>
        <v>N/A</v>
      </c>
      <c r="AG899" s="16" t="str">
        <f>IF($AF899="N/A", "N/A", "TBC")</f>
        <v>N/A</v>
      </c>
      <c r="AH899" s="16" t="str">
        <f>IF($AF899="N/A", "N/A", "TBC")</f>
        <v>N/A</v>
      </c>
      <c r="AI899" s="16" t="str">
        <f>IF($AF899="N/A","N/A",IF(AC899&gt;1,"TBC","N/A"))</f>
        <v>N/A</v>
      </c>
      <c r="AJ899" s="16" t="str">
        <f>IF($AF899="N/A","N/A",IF(AC899&gt;2,"TBC","N/A"))</f>
        <v>N/A</v>
      </c>
      <c r="AK899" s="16" t="str">
        <f>IF($AF899="N/A","N/A",IF(AC899&gt;3,"TBC","N/A"))</f>
        <v>N/A</v>
      </c>
      <c r="AL899" s="16" t="str">
        <f>IF(AC899="N/A","N/A",IF(AC899&gt;0,IF(SUM(AG899:AK899)&lt;&gt;AF899,"CHECK","OK"),"N/A"))</f>
        <v>N/A</v>
      </c>
      <c r="AM899" s="16" t="e">
        <f>IF(AD899="N/A", L899+T899, L899+AG899)</f>
        <v>#VALUE!</v>
      </c>
      <c r="AN899" s="16" t="str">
        <f>IF(AD899="N/A", IF(U899="N/A", "N/A", L899+U899), AD899+AH899)</f>
        <v>N/A</v>
      </c>
      <c r="AO899" s="16" t="str">
        <f>IF(AD899="N/A", IF(V899="N/A", "N/A", L899+V899), IF(AI899="N/A", "N/A", AD899+AI899))</f>
        <v>N/A</v>
      </c>
      <c r="AP899" s="16" t="str">
        <f>IF(AD899="N/A", IF(W899="N/A", "N/A", L899+W899), IF(AJ899="N/A", "N/A", AD899+AJ899))</f>
        <v>N/A</v>
      </c>
      <c r="AQ899" s="16" t="str">
        <f>IF(AD899="N/A", IF(X899="N/A", "N/A", L899+X899), IF(AK899="N/A", "N/A", AD899+AK899))</f>
        <v>N/A</v>
      </c>
      <c r="AR899" s="15" t="s">
        <v>40</v>
      </c>
      <c r="AS899" s="15" t="s">
        <v>40</v>
      </c>
      <c r="AT899" s="15" t="s">
        <v>40</v>
      </c>
      <c r="AU899" s="15" t="s">
        <v>40</v>
      </c>
      <c r="AV899" s="15" t="s">
        <v>40</v>
      </c>
      <c r="AW899" s="15" t="s">
        <v>40</v>
      </c>
      <c r="AX899" s="15" t="s">
        <v>40</v>
      </c>
      <c r="AY899" s="15" t="s">
        <v>40</v>
      </c>
      <c r="AZ899" s="15" t="s">
        <v>40</v>
      </c>
      <c r="BA899" s="15" t="s">
        <v>40</v>
      </c>
      <c r="BB899" s="15" t="s">
        <v>40</v>
      </c>
      <c r="BC899" s="15" t="s">
        <v>40</v>
      </c>
      <c r="BD899" s="15" t="s">
        <v>40</v>
      </c>
      <c r="BE899" s="15" t="s">
        <v>40</v>
      </c>
      <c r="BF899" s="15" t="s">
        <v>40</v>
      </c>
      <c r="BG899" s="15" t="s">
        <v>40</v>
      </c>
      <c r="BH899" s="15" t="s">
        <v>40</v>
      </c>
      <c r="BJ899" s="16" t="e">
        <f>IF(AR899="R", $CA899, IF(OR(AR899="P", AR899="T", AR899="N"), 0, IF($C899="DM", $T899, IF(OR(AR899="Y", AR899="IR"),$AM899,IF(AR899="C", IF($BI899="Y", IF($AF899="N/A", $Q899, $AF899), IF($AG899="N/A", $T899,$AG899)))))))</f>
        <v>#VALUE!</v>
      </c>
      <c r="BK899" s="16" t="e">
        <f>IF(AS899="R", $CA899, IF(OR(AS899="P", AS899="T", AS899="N"), 0, IF($C899="DM", $T899, IF(OR(AS899="Y", AS899="IR"),$AM899,IF(AS899="C", IF($BI899="Y", IF($AF899="N/A", $Q899, $AF899), IF($AG899="N/A", $T899,$AG899)))))))</f>
        <v>#VALUE!</v>
      </c>
      <c r="BL899" s="16" t="e">
        <f>IF(AT899="R", $CA899, IF(OR(AT899="P", AT899="T", AT899="N"), 0, IF($C899="DM", $T899, IF(OR(AT899="Y", AT899="IR"),$AM899,IF(AT899="C", IF($BI899="Y", IF($AF899="N/A", $Q899, $AF899), IF($AG899="N/A", $T899,$AG899)))))))</f>
        <v>#VALUE!</v>
      </c>
      <c r="BM899" s="16" t="e">
        <f>IF(AU899="R", $CA899, IF(OR(AU899="P", AU899="T", AU899="N"), 0, IF($C899="DM", $T899, IF(OR(AU899="Y", AU899="IR"),$AM899,IF(AU899="C", IF($BI899="Y", IF($AF899="N/A", $Q899, $AF899), IF($AG899="N/A", $T899,$AG899)))))))</f>
        <v>#VALUE!</v>
      </c>
      <c r="BN899" s="16" t="e">
        <f>IF(AV899="R", $CA899, IF(OR(AV899="P", AV899="T", AV899="N"), 0, IF($C899="DM", $T899, IF(OR(AV899="Y", AV899="IR"),$AM899,IF(AV899="C", IF($BI899="Y", IF($AF899="N/A", $Q899, $AF899), IF($AG899="N/A", $T899,$AG899)))))))</f>
        <v>#VALUE!</v>
      </c>
      <c r="BO899" s="16" t="e">
        <f>IF(AW899="R", $CA899, IF(OR(AW899="P", AW899="T", AW899="N"), 0, IF($C899="DM", $T899, IF(OR(AW899="Y", AW899="IR"),$AM899,IF(AW899="C", IF($BI899="Y", IF($AF899="N/A", $Q899, $AF899), IF($AG899="N/A", $T899,$AG899)))))))</f>
        <v>#VALUE!</v>
      </c>
      <c r="BP899" s="16" t="e">
        <f>IF(AX899="R", $CA899, IF(OR(AX899="P", AX899="T", AX899="N"), 0, IF($C899="DM", $T899, IF(OR(AX899="Y", AX899="IR"),$AM899,IF(AX899="C", IF($BI899="Y", IF($AF899="N/A", $Q899, $AF899), IF($AG899="N/A", $T899,$AG899)))))))</f>
        <v>#VALUE!</v>
      </c>
      <c r="BQ899" s="16" t="e">
        <f>IF(AY899="R", $CA899, IF(OR(AY899="P", AY899="T", AY899="N"), 0, IF($C899="DM", $T899, IF(OR(AY899="Y", AY899="IR"),$AM899,IF(AY899="C", IF($BI899="Y", IF($AF899="N/A", $Q899, $AF899), IF($AG899="N/A", $T899,$AG899)))))))</f>
        <v>#VALUE!</v>
      </c>
      <c r="BR899" s="16" t="e">
        <f>IF(AZ899="R", $CA899, IF(OR(AZ899="P", AZ899="T", AZ899="N"), 0, IF($C899="DM", $T899, IF(OR(AZ899="Y", AZ899="IR"),$AM899,IF(AZ899="C", IF($BI899="Y", IF($AF899="N/A", $Q899, $AF899), IF($AG899="N/A", $T899,$AG899)))))))</f>
        <v>#VALUE!</v>
      </c>
      <c r="BS899" s="16" t="e">
        <f>IF(BA899="R", $CA899, IF(OR(BA899="P", BA899="T", BA899="N"), 0, IF($C899="DM", $T899, IF(OR(BA899="Y", BA899="IR"),$AM899,IF(BA899="C", IF($BI899="Y", IF($AF899="N/A", $Q899, $AF899), IF($AG899="N/A", $T899,$AG899)))))))</f>
        <v>#VALUE!</v>
      </c>
      <c r="BT899" s="16" t="e">
        <f>IF(BB899="R", $CA899, IF(OR(BB899="P", BB899="T", BB899="N"), 0, IF($C899="DM", $T899, IF(OR(BB899="Y", BB899="IR"),$AM899,IF(BB899="C", IF($BI899="Y", IF($BA899="C", IF($AF899="N/A", $Q899, $AF899), IF($AF899="N/A", $T899, $AM899)), IF($AG899="N/A", $T899,$AG899)))))))</f>
        <v>#VALUE!</v>
      </c>
      <c r="BU899" s="16" t="e">
        <f>IF(BC899="R", $CA899, IF(OR(BC899="P", BC899="T", BC899="N"), 0, IF($C899="DM", $T899, IF(OR(BC899="Y", BC899="IR"),$AM899,IF(BC899="C", IF($BI899="Y", IF($BA899="C", IF($AF899="N/A", $Q899, $AF899), IF($AF899="N/A", $T899, $AM899)), IF($AG899="N/A", $T899,$AG899)))))))</f>
        <v>#VALUE!</v>
      </c>
      <c r="BV899" s="16" t="e">
        <f>IF(BD899="R", $CA899, IF(OR(BD899="P", BD899="T", BD899="N"), 0, IF($C899="DM", $T899, IF(OR(BD899="Y", BD899="IR"),$AM899,IF(BD899="C", IF($BI899="Y", IF($BA899="C", IF($AF899="N/A", $Q899, $AF899), IF($AF899="N/A", $T899, $AM899)), IF($AG899="N/A", $T899,$AG899)))))))</f>
        <v>#VALUE!</v>
      </c>
      <c r="BW899" s="16" t="e">
        <f>IF(BE899="R", $CA899, IF(OR(BE899="P", BE899="T", BE899="N"), 0, IF($C899="DM", $T899, IF(OR(BE899="Y", BE899="IR"),$AM899,IF(BE899="C", IF($BI899="Y", IF($BA899="C", IF($AF899="N/A", $Q899, $AF899), IF($AF899="N/A", $T899, $AM899)), IF($AG899="N/A", $T899,$AG899)))))))</f>
        <v>#VALUE!</v>
      </c>
      <c r="BX899" s="16" t="e">
        <f>IF(BF899="R", $CA899, IF(OR(BF899="P", BF899="T", BF899="N"), 0, IF($C899="DM", $T899, IF(OR(BF899="Y", BF899="IR"),$AM899,IF(BF899="C", IF($BI899="Y", IF($BA899="C", IF($AF899="N/A", $Q899, $AF899), IF($AF899="N/A", $T899, $AM899)), IF($AG899="N/A", $T899,$AG899)))))))</f>
        <v>#VALUE!</v>
      </c>
      <c r="BY899" s="16" t="e">
        <f>IF(BG899="R", $CA899, IF(OR(BG899="P", BG899="T", BG899="N"), 0, IF($C899="DM", $T899, IF(OR(BG899="Y", BG899="IR"),$AM899,IF(BG899="C", IF($BI899="Y", IF($BA899="C", IF($AF899="N/A", $Q899, $AF899), IF($AF899="N/A", $T899, $AM899)), IF($AG899="N/A", $T899,$AG899)))))))</f>
        <v>#VALUE!</v>
      </c>
      <c r="BZ899" s="16" t="e">
        <f>IF(BH899="R", $CA899, IF(OR(BH899="P", BH899="T", BH899="N"), 0, IF($C899="DM", $T899, IF(OR(BH899="Y", BH899="IR"),$AM899,IF(BH899="C", IF($BI899="Y", IF($BA899="C", IF($AF899="N/A", $Q899, $AF899), IF($AF899="N/A", $T899, $AM899)), IF($AG899="N/A", $T899,$AG899)))))))</f>
        <v>#VALUE!</v>
      </c>
      <c r="CA899" s="15" t="s">
        <v>75</v>
      </c>
      <c r="CB899" s="16" t="e">
        <f>BZ899</f>
        <v>#VALUE!</v>
      </c>
      <c r="CC899" s="15" t="str">
        <f>IF(OR($BH899="T", $BH899="R"), 0, IF($BH899="C", IF($BI899="Y", IF($BA899="C", 0, IF(AF899="N/A", Q899-T899, AF899-AG899)), IF($AF899="N/A", U899, AH899)), AN899))</f>
        <v>N/A</v>
      </c>
      <c r="CD899" s="15" t="str">
        <f>IF(OR($BH899="T", $BH899="R"), 0, IF($BH899="C", IF($BI899="Y", 0, IF($AF899="N/A", V899, AI899)), AO899))</f>
        <v>N/A</v>
      </c>
      <c r="CE899" s="15" t="str">
        <f>IF(OR($BH899="T", $BH899="R"), 0, IF($BH899="C", IF($BI899="Y", 0, IF($AF899="N/A", W899, AJ899)), AP899))</f>
        <v>N/A</v>
      </c>
      <c r="CF899" s="15" t="str">
        <f>IF(OR($BH899="T", $BH899="R"), 0, IF($BH899="C", IF($BI899="Y", 0, IF($AF899="N/A", X899, AK899)), AQ899))</f>
        <v>N/A</v>
      </c>
    </row>
    <row r="900" spans="1:84" x14ac:dyDescent="0.25">
      <c r="A900" s="14">
        <v>5877</v>
      </c>
      <c r="B900" s="15"/>
      <c r="C900" s="15"/>
      <c r="D900" s="15"/>
      <c r="E900" s="15" t="e">
        <f>VLOOKUP(B900, 'Rookie Year'!$A$2:$B$55679,2,FALSE)</f>
        <v>#N/A</v>
      </c>
      <c r="F900" s="15">
        <v>2024</v>
      </c>
      <c r="G900" s="15" t="s">
        <v>42</v>
      </c>
      <c r="H900" s="15"/>
      <c r="I900" s="16"/>
      <c r="J900" s="15"/>
      <c r="K900" s="17">
        <f>IF(AND(G900&lt;&gt;"N",R900="N/A"), IF(I900&lt;4, 0, 0.25),IF(I900=1, IF(J900=1,0.25, 0.25), IF(I900&lt;13, 0.25, IF(I900&lt;26, 0.4, IF(I900&lt;51, 0.6, 0.75)))))</f>
        <v>0.25</v>
      </c>
      <c r="L900" s="16">
        <f>I900-M900</f>
        <v>0</v>
      </c>
      <c r="M900" s="16">
        <f>ROUNDUP(I900*K900,0)</f>
        <v>0</v>
      </c>
      <c r="N900" s="16">
        <f>M900*J900</f>
        <v>0</v>
      </c>
      <c r="O900" s="16">
        <v>0</v>
      </c>
      <c r="P900" s="16">
        <v>0</v>
      </c>
      <c r="Q900" s="16">
        <f>N900-O900-P900</f>
        <v>0</v>
      </c>
      <c r="R900" s="15" t="s">
        <v>75</v>
      </c>
      <c r="S900" s="15">
        <f>IF(R900="N/A", J900-($B$1-F900), J900-($B$1-R900))</f>
        <v>0</v>
      </c>
      <c r="T900" s="16" t="str">
        <f>IF($S900&lt;1, "N/A", $M900)</f>
        <v>N/A</v>
      </c>
      <c r="U900" s="16" t="str">
        <f>IF($S900&lt;2, "N/A", $M900)</f>
        <v>N/A</v>
      </c>
      <c r="V900" s="16" t="str">
        <f>IF($S900&lt;3, "N/A", $M900)</f>
        <v>N/A</v>
      </c>
      <c r="W900" s="16" t="str">
        <f>IF($S900&lt;4, "N/A", $M900)</f>
        <v>N/A</v>
      </c>
      <c r="X900" s="16" t="str">
        <f>IF($S900&lt;5, "N/A", $M900)</f>
        <v>N/A</v>
      </c>
      <c r="Y900" s="15" t="str">
        <f>IF(SUM(T900:X900)&lt;&gt;Q900, "CHECK", "OK")</f>
        <v>OK</v>
      </c>
      <c r="Z900" s="15" t="str">
        <f>IF(F900=$B$1, "No", IF(S900=1, "Yes", "No"))</f>
        <v>No</v>
      </c>
      <c r="AA900" s="18" t="str">
        <f>IF(C900="DM", "N/A", IF(Z900="No","N/A",VLOOKUP(B900,'Extension List'!$A$3:$R$1972,18,FALSE)))</f>
        <v>N/A</v>
      </c>
      <c r="AB900" s="15" t="str">
        <f>IF(C900="DM", "N/A", IF(Z900="No","N/A",VLOOKUP(B900,'Extension List'!$A$3:$T$1972,20,FALSE)))</f>
        <v>N/A</v>
      </c>
      <c r="AC900" s="15" t="str">
        <f>IF(AA900="N/A", "N/A", 0)</f>
        <v>N/A</v>
      </c>
      <c r="AD900" s="16" t="str">
        <f>IF(AE900="N/A", "N/A", AA900-AE900)</f>
        <v>N/A</v>
      </c>
      <c r="AE900" s="16" t="str">
        <f>IF(AA900="N/A", "N/A", IF(AC900&gt;0, IF(AA900&lt;13, ROUNDUP(0.25*AA900,0), IF(AA900&lt;26, ROUNDUP(0.4*AA900,0), IF(AA900&lt;51, ROUNDUP(0.6*AA900,0), ROUNDUP(0.75*AA900,0)))), "N/A"))</f>
        <v>N/A</v>
      </c>
      <c r="AF900" s="16" t="str">
        <f>IF(AD900="N/A","N/A", (AE900*AC900)+Q900)</f>
        <v>N/A</v>
      </c>
      <c r="AG900" s="16" t="str">
        <f>IF($AF900="N/A", "N/A", "TBC")</f>
        <v>N/A</v>
      </c>
      <c r="AH900" s="16" t="str">
        <f>IF($AF900="N/A", "N/A", "TBC")</f>
        <v>N/A</v>
      </c>
      <c r="AI900" s="16" t="str">
        <f>IF($AF900="N/A","N/A",IF(AC900&gt;1,"TBC","N/A"))</f>
        <v>N/A</v>
      </c>
      <c r="AJ900" s="16" t="str">
        <f>IF($AF900="N/A","N/A",IF(AC900&gt;2,"TBC","N/A"))</f>
        <v>N/A</v>
      </c>
      <c r="AK900" s="16" t="str">
        <f>IF($AF900="N/A","N/A",IF(AC900&gt;3,"TBC","N/A"))</f>
        <v>N/A</v>
      </c>
      <c r="AL900" s="16" t="str">
        <f>IF(AC900="N/A","N/A",IF(AC900&gt;0,IF(SUM(AG900:AK900)&lt;&gt;AF900,"CHECK","OK"),"N/A"))</f>
        <v>N/A</v>
      </c>
      <c r="AM900" s="16" t="e">
        <f>IF(AD900="N/A", L900+T900, L900+AG900)</f>
        <v>#VALUE!</v>
      </c>
      <c r="AN900" s="16" t="str">
        <f>IF(AD900="N/A", IF(U900="N/A", "N/A", L900+U900), AD900+AH900)</f>
        <v>N/A</v>
      </c>
      <c r="AO900" s="16" t="str">
        <f>IF(AD900="N/A", IF(V900="N/A", "N/A", L900+V900), IF(AI900="N/A", "N/A", AD900+AI900))</f>
        <v>N/A</v>
      </c>
      <c r="AP900" s="16" t="str">
        <f>IF(AD900="N/A", IF(W900="N/A", "N/A", L900+W900), IF(AJ900="N/A", "N/A", AD900+AJ900))</f>
        <v>N/A</v>
      </c>
      <c r="AQ900" s="16" t="str">
        <f>IF(AD900="N/A", IF(X900="N/A", "N/A", L900+X900), IF(AK900="N/A", "N/A", AD900+AK900))</f>
        <v>N/A</v>
      </c>
      <c r="AR900" s="15" t="s">
        <v>40</v>
      </c>
      <c r="AS900" s="15" t="s">
        <v>40</v>
      </c>
      <c r="AT900" s="15" t="s">
        <v>40</v>
      </c>
      <c r="AU900" s="15" t="s">
        <v>40</v>
      </c>
      <c r="AV900" s="15" t="s">
        <v>40</v>
      </c>
      <c r="AW900" s="15" t="s">
        <v>40</v>
      </c>
      <c r="AX900" s="15" t="s">
        <v>40</v>
      </c>
      <c r="AY900" s="15" t="s">
        <v>40</v>
      </c>
      <c r="AZ900" s="15" t="s">
        <v>40</v>
      </c>
      <c r="BA900" s="15" t="s">
        <v>40</v>
      </c>
      <c r="BB900" s="15" t="s">
        <v>40</v>
      </c>
      <c r="BC900" s="15" t="s">
        <v>40</v>
      </c>
      <c r="BD900" s="15" t="s">
        <v>40</v>
      </c>
      <c r="BE900" s="15" t="s">
        <v>40</v>
      </c>
      <c r="BF900" s="15" t="s">
        <v>40</v>
      </c>
      <c r="BG900" s="15" t="s">
        <v>40</v>
      </c>
      <c r="BH900" s="15" t="s">
        <v>40</v>
      </c>
      <c r="BJ900" s="16" t="e">
        <f>IF(AR900="R", $CA900, IF(OR(AR900="P", AR900="T", AR900="N"), 0, IF($C900="DM", $T900, IF(OR(AR900="Y", AR900="IR"),$AM900,IF(AR900="C", IF($BI900="Y", IF($AF900="N/A", $Q900, $AF900), IF($AG900="N/A", $T900,$AG900)))))))</f>
        <v>#VALUE!</v>
      </c>
      <c r="BK900" s="16" t="e">
        <f>IF(AS900="R", $CA900, IF(OR(AS900="P", AS900="T", AS900="N"), 0, IF($C900="DM", $T900, IF(OR(AS900="Y", AS900="IR"),$AM900,IF(AS900="C", IF($BI900="Y", IF($AF900="N/A", $Q900, $AF900), IF($AG900="N/A", $T900,$AG900)))))))</f>
        <v>#VALUE!</v>
      </c>
      <c r="BL900" s="16" t="e">
        <f>IF(AT900="R", $CA900, IF(OR(AT900="P", AT900="T", AT900="N"), 0, IF($C900="DM", $T900, IF(OR(AT900="Y", AT900="IR"),$AM900,IF(AT900="C", IF($BI900="Y", IF($AF900="N/A", $Q900, $AF900), IF($AG900="N/A", $T900,$AG900)))))))</f>
        <v>#VALUE!</v>
      </c>
      <c r="BM900" s="16" t="e">
        <f>IF(AU900="R", $CA900, IF(OR(AU900="P", AU900="T", AU900="N"), 0, IF($C900="DM", $T900, IF(OR(AU900="Y", AU900="IR"),$AM900,IF(AU900="C", IF($BI900="Y", IF($AF900="N/A", $Q900, $AF900), IF($AG900="N/A", $T900,$AG900)))))))</f>
        <v>#VALUE!</v>
      </c>
      <c r="BN900" s="16" t="e">
        <f>IF(AV900="R", $CA900, IF(OR(AV900="P", AV900="T", AV900="N"), 0, IF($C900="DM", $T900, IF(OR(AV900="Y", AV900="IR"),$AM900,IF(AV900="C", IF($BI900="Y", IF($AF900="N/A", $Q900, $AF900), IF($AG900="N/A", $T900,$AG900)))))))</f>
        <v>#VALUE!</v>
      </c>
      <c r="BO900" s="16" t="e">
        <f>IF(AW900="R", $CA900, IF(OR(AW900="P", AW900="T", AW900="N"), 0, IF($C900="DM", $T900, IF(OR(AW900="Y", AW900="IR"),$AM900,IF(AW900="C", IF($BI900="Y", IF($AF900="N/A", $Q900, $AF900), IF($AG900="N/A", $T900,$AG900)))))))</f>
        <v>#VALUE!</v>
      </c>
      <c r="BP900" s="16" t="e">
        <f>IF(AX900="R", $CA900, IF(OR(AX900="P", AX900="T", AX900="N"), 0, IF($C900="DM", $T900, IF(OR(AX900="Y", AX900="IR"),$AM900,IF(AX900="C", IF($BI900="Y", IF($AF900="N/A", $Q900, $AF900), IF($AG900="N/A", $T900,$AG900)))))))</f>
        <v>#VALUE!</v>
      </c>
      <c r="BQ900" s="16" t="e">
        <f>IF(AY900="R", $CA900, IF(OR(AY900="P", AY900="T", AY900="N"), 0, IF($C900="DM", $T900, IF(OR(AY900="Y", AY900="IR"),$AM900,IF(AY900="C", IF($BI900="Y", IF($AF900="N/A", $Q900, $AF900), IF($AG900="N/A", $T900,$AG900)))))))</f>
        <v>#VALUE!</v>
      </c>
      <c r="BR900" s="16" t="e">
        <f>IF(AZ900="R", $CA900, IF(OR(AZ900="P", AZ900="T", AZ900="N"), 0, IF($C900="DM", $T900, IF(OR(AZ900="Y", AZ900="IR"),$AM900,IF(AZ900="C", IF($BI900="Y", IF($AF900="N/A", $Q900, $AF900), IF($AG900="N/A", $T900,$AG900)))))))</f>
        <v>#VALUE!</v>
      </c>
      <c r="BS900" s="16" t="e">
        <f>IF(BA900="R", $CA900, IF(OR(BA900="P", BA900="T", BA900="N"), 0, IF($C900="DM", $T900, IF(OR(BA900="Y", BA900="IR"),$AM900,IF(BA900="C", IF($BI900="Y", IF($AF900="N/A", $Q900, $AF900), IF($AG900="N/A", $T900,$AG900)))))))</f>
        <v>#VALUE!</v>
      </c>
      <c r="BT900" s="16" t="e">
        <f>IF(BB900="R", $CA900, IF(OR(BB900="P", BB900="T", BB900="N"), 0, IF($C900="DM", $T900, IF(OR(BB900="Y", BB900="IR"),$AM900,IF(BB900="C", IF($BI900="Y", IF($BA900="C", IF($AF900="N/A", $Q900, $AF900), IF($AF900="N/A", $T900, $AM900)), IF($AG900="N/A", $T900,$AG900)))))))</f>
        <v>#VALUE!</v>
      </c>
      <c r="BU900" s="16" t="e">
        <f>IF(BC900="R", $CA900, IF(OR(BC900="P", BC900="T", BC900="N"), 0, IF($C900="DM", $T900, IF(OR(BC900="Y", BC900="IR"),$AM900,IF(BC900="C", IF($BI900="Y", IF($BA900="C", IF($AF900="N/A", $Q900, $AF900), IF($AF900="N/A", $T900, $AM900)), IF($AG900="N/A", $T900,$AG900)))))))</f>
        <v>#VALUE!</v>
      </c>
      <c r="BV900" s="16" t="e">
        <f>IF(BD900="R", $CA900, IF(OR(BD900="P", BD900="T", BD900="N"), 0, IF($C900="DM", $T900, IF(OR(BD900="Y", BD900="IR"),$AM900,IF(BD900="C", IF($BI900="Y", IF($BA900="C", IF($AF900="N/A", $Q900, $AF900), IF($AF900="N/A", $T900, $AM900)), IF($AG900="N/A", $T900,$AG900)))))))</f>
        <v>#VALUE!</v>
      </c>
      <c r="BW900" s="16" t="e">
        <f>IF(BE900="R", $CA900, IF(OR(BE900="P", BE900="T", BE900="N"), 0, IF($C900="DM", $T900, IF(OR(BE900="Y", BE900="IR"),$AM900,IF(BE900="C", IF($BI900="Y", IF($BA900="C", IF($AF900="N/A", $Q900, $AF900), IF($AF900="N/A", $T900, $AM900)), IF($AG900="N/A", $T900,$AG900)))))))</f>
        <v>#VALUE!</v>
      </c>
      <c r="BX900" s="16" t="e">
        <f>IF(BF900="R", $CA900, IF(OR(BF900="P", BF900="T", BF900="N"), 0, IF($C900="DM", $T900, IF(OR(BF900="Y", BF900="IR"),$AM900,IF(BF900="C", IF($BI900="Y", IF($BA900="C", IF($AF900="N/A", $Q900, $AF900), IF($AF900="N/A", $T900, $AM900)), IF($AG900="N/A", $T900,$AG900)))))))</f>
        <v>#VALUE!</v>
      </c>
      <c r="BY900" s="16" t="e">
        <f>IF(BG900="R", $CA900, IF(OR(BG900="P", BG900="T", BG900="N"), 0, IF($C900="DM", $T900, IF(OR(BG900="Y", BG900="IR"),$AM900,IF(BG900="C", IF($BI900="Y", IF($BA900="C", IF($AF900="N/A", $Q900, $AF900), IF($AF900="N/A", $T900, $AM900)), IF($AG900="N/A", $T900,$AG900)))))))</f>
        <v>#VALUE!</v>
      </c>
      <c r="BZ900" s="16" t="e">
        <f>IF(BH900="R", $CA900, IF(OR(BH900="P", BH900="T", BH900="N"), 0, IF($C900="DM", $T900, IF(OR(BH900="Y", BH900="IR"),$AM900,IF(BH900="C", IF($BI900="Y", IF($BA900="C", IF($AF900="N/A", $Q900, $AF900), IF($AF900="N/A", $T900, $AM900)), IF($AG900="N/A", $T900,$AG900)))))))</f>
        <v>#VALUE!</v>
      </c>
      <c r="CA900" s="15" t="s">
        <v>75</v>
      </c>
      <c r="CB900" s="16" t="e">
        <f>BZ900</f>
        <v>#VALUE!</v>
      </c>
      <c r="CC900" s="15" t="str">
        <f>IF(OR($BH900="T", $BH900="R"), 0, IF($BH900="C", IF($BI900="Y", IF($BA900="C", 0, IF(AF900="N/A", Q900-T900, AF900-AG900)), IF($AF900="N/A", U900, AH900)), AN900))</f>
        <v>N/A</v>
      </c>
      <c r="CD900" s="15" t="str">
        <f>IF(OR($BH900="T", $BH900="R"), 0, IF($BH900="C", IF($BI900="Y", 0, IF($AF900="N/A", V900, AI900)), AO900))</f>
        <v>N/A</v>
      </c>
      <c r="CE900" s="15" t="str">
        <f>IF(OR($BH900="T", $BH900="R"), 0, IF($BH900="C", IF($BI900="Y", 0, IF($AF900="N/A", W900, AJ900)), AP900))</f>
        <v>N/A</v>
      </c>
      <c r="CF900" s="15" t="str">
        <f>IF(OR($BH900="T", $BH900="R"), 0, IF($BH900="C", IF($BI900="Y", 0, IF($AF900="N/A", X900, AK900)), AQ900))</f>
        <v>N/A</v>
      </c>
    </row>
    <row r="901" spans="1:84" x14ac:dyDescent="0.25">
      <c r="A901" s="14">
        <v>5878</v>
      </c>
      <c r="B901" s="15"/>
      <c r="C901" s="15"/>
      <c r="D901" s="15"/>
      <c r="E901" s="15" t="e">
        <f>VLOOKUP(B901, 'Rookie Year'!$A$2:$B$55679,2,FALSE)</f>
        <v>#N/A</v>
      </c>
      <c r="F901" s="15">
        <v>2024</v>
      </c>
      <c r="G901" s="15" t="s">
        <v>42</v>
      </c>
      <c r="H901" s="15"/>
      <c r="I901" s="16"/>
      <c r="J901" s="15"/>
      <c r="K901" s="17">
        <f>IF(AND(G901&lt;&gt;"N",R901="N/A"), IF(I901&lt;4, 0, 0.25),IF(I901=1, IF(J901=1,0.25, 0.25), IF(I901&lt;13, 0.25, IF(I901&lt;26, 0.4, IF(I901&lt;51, 0.6, 0.75)))))</f>
        <v>0.25</v>
      </c>
      <c r="L901" s="16">
        <f>I901-M901</f>
        <v>0</v>
      </c>
      <c r="M901" s="16">
        <f>ROUNDUP(I901*K901,0)</f>
        <v>0</v>
      </c>
      <c r="N901" s="16">
        <f>M901*J901</f>
        <v>0</v>
      </c>
      <c r="O901" s="16">
        <v>0</v>
      </c>
      <c r="P901" s="16">
        <v>0</v>
      </c>
      <c r="Q901" s="16">
        <f>N901-O901-P901</f>
        <v>0</v>
      </c>
      <c r="R901" s="15" t="s">
        <v>75</v>
      </c>
      <c r="S901" s="15">
        <f>IF(R901="N/A", J901-($B$1-F901), J901-($B$1-R901))</f>
        <v>0</v>
      </c>
      <c r="T901" s="16" t="str">
        <f>IF($S901&lt;1, "N/A", $M901)</f>
        <v>N/A</v>
      </c>
      <c r="U901" s="16" t="str">
        <f>IF($S901&lt;2, "N/A", $M901)</f>
        <v>N/A</v>
      </c>
      <c r="V901" s="16" t="str">
        <f>IF($S901&lt;3, "N/A", $M901)</f>
        <v>N/A</v>
      </c>
      <c r="W901" s="16" t="str">
        <f>IF($S901&lt;4, "N/A", $M901)</f>
        <v>N/A</v>
      </c>
      <c r="X901" s="16" t="str">
        <f>IF($S901&lt;5, "N/A", $M901)</f>
        <v>N/A</v>
      </c>
      <c r="Y901" s="15" t="str">
        <f>IF(SUM(T901:X901)&lt;&gt;Q901, "CHECK", "OK")</f>
        <v>OK</v>
      </c>
      <c r="Z901" s="15" t="str">
        <f>IF(F901=$B$1, "No", IF(S901=1, "Yes", "No"))</f>
        <v>No</v>
      </c>
      <c r="AA901" s="18" t="str">
        <f>IF(C901="DM", "N/A", IF(Z901="No","N/A",VLOOKUP(B901,'Extension List'!$A$3:$R$1972,18,FALSE)))</f>
        <v>N/A</v>
      </c>
      <c r="AB901" s="15" t="str">
        <f>IF(C901="DM", "N/A", IF(Z901="No","N/A",VLOOKUP(B901,'Extension List'!$A$3:$T$1972,20,FALSE)))</f>
        <v>N/A</v>
      </c>
      <c r="AC901" s="15" t="str">
        <f>IF(AA901="N/A", "N/A", 0)</f>
        <v>N/A</v>
      </c>
      <c r="AD901" s="16" t="str">
        <f>IF(AE901="N/A", "N/A", AA901-AE901)</f>
        <v>N/A</v>
      </c>
      <c r="AE901" s="16" t="str">
        <f>IF(AA901="N/A", "N/A", IF(AC901&gt;0, IF(AA901&lt;13, ROUNDUP(0.25*AA901,0), IF(AA901&lt;26, ROUNDUP(0.4*AA901,0), IF(AA901&lt;51, ROUNDUP(0.6*AA901,0), ROUNDUP(0.75*AA901,0)))), "N/A"))</f>
        <v>N/A</v>
      </c>
      <c r="AF901" s="16" t="str">
        <f>IF(AD901="N/A","N/A", (AE901*AC901)+Q901)</f>
        <v>N/A</v>
      </c>
      <c r="AG901" s="16" t="str">
        <f>IF($AF901="N/A", "N/A", "TBC")</f>
        <v>N/A</v>
      </c>
      <c r="AH901" s="16" t="str">
        <f>IF($AF901="N/A", "N/A", "TBC")</f>
        <v>N/A</v>
      </c>
      <c r="AI901" s="16" t="str">
        <f>IF($AF901="N/A","N/A",IF(AC901&gt;1,"TBC","N/A"))</f>
        <v>N/A</v>
      </c>
      <c r="AJ901" s="16" t="str">
        <f>IF($AF901="N/A","N/A",IF(AC901&gt;2,"TBC","N/A"))</f>
        <v>N/A</v>
      </c>
      <c r="AK901" s="16" t="str">
        <f>IF($AF901="N/A","N/A",IF(AC901&gt;3,"TBC","N/A"))</f>
        <v>N/A</v>
      </c>
      <c r="AL901" s="16" t="str">
        <f>IF(AC901="N/A","N/A",IF(AC901&gt;0,IF(SUM(AG901:AK901)&lt;&gt;AF901,"CHECK","OK"),"N/A"))</f>
        <v>N/A</v>
      </c>
      <c r="AM901" s="16" t="e">
        <f>IF(AD901="N/A", L901+T901, L901+AG901)</f>
        <v>#VALUE!</v>
      </c>
      <c r="AN901" s="16" t="str">
        <f>IF(AD901="N/A", IF(U901="N/A", "N/A", L901+U901), AD901+AH901)</f>
        <v>N/A</v>
      </c>
      <c r="AO901" s="16" t="str">
        <f>IF(AD901="N/A", IF(V901="N/A", "N/A", L901+V901), IF(AI901="N/A", "N/A", AD901+AI901))</f>
        <v>N/A</v>
      </c>
      <c r="AP901" s="16" t="str">
        <f>IF(AD901="N/A", IF(W901="N/A", "N/A", L901+W901), IF(AJ901="N/A", "N/A", AD901+AJ901))</f>
        <v>N/A</v>
      </c>
      <c r="AQ901" s="16" t="str">
        <f>IF(AD901="N/A", IF(X901="N/A", "N/A", L901+X901), IF(AK901="N/A", "N/A", AD901+AK901))</f>
        <v>N/A</v>
      </c>
      <c r="AR901" s="15" t="s">
        <v>40</v>
      </c>
      <c r="AS901" s="15" t="s">
        <v>40</v>
      </c>
      <c r="AT901" s="15" t="s">
        <v>40</v>
      </c>
      <c r="AU901" s="15" t="s">
        <v>40</v>
      </c>
      <c r="AV901" s="15" t="s">
        <v>40</v>
      </c>
      <c r="AW901" s="15" t="s">
        <v>40</v>
      </c>
      <c r="AX901" s="15" t="s">
        <v>40</v>
      </c>
      <c r="AY901" s="15" t="s">
        <v>40</v>
      </c>
      <c r="AZ901" s="15" t="s">
        <v>40</v>
      </c>
      <c r="BA901" s="15" t="s">
        <v>40</v>
      </c>
      <c r="BB901" s="15" t="s">
        <v>40</v>
      </c>
      <c r="BC901" s="15" t="s">
        <v>40</v>
      </c>
      <c r="BD901" s="15" t="s">
        <v>40</v>
      </c>
      <c r="BE901" s="15" t="s">
        <v>40</v>
      </c>
      <c r="BF901" s="15" t="s">
        <v>40</v>
      </c>
      <c r="BG901" s="15" t="s">
        <v>40</v>
      </c>
      <c r="BH901" s="15" t="s">
        <v>40</v>
      </c>
      <c r="BJ901" s="16" t="e">
        <f>IF(AR901="R", $CA901, IF(OR(AR901="P", AR901="T", AR901="N"), 0, IF($C901="DM", $T901, IF(OR(AR901="Y", AR901="IR"),$AM901,IF(AR901="C", IF($BI901="Y", IF($AF901="N/A", $Q901, $AF901), IF($AG901="N/A", $T901,$AG901)))))))</f>
        <v>#VALUE!</v>
      </c>
      <c r="BK901" s="16" t="e">
        <f>IF(AS901="R", $CA901, IF(OR(AS901="P", AS901="T", AS901="N"), 0, IF($C901="DM", $T901, IF(OR(AS901="Y", AS901="IR"),$AM901,IF(AS901="C", IF($BI901="Y", IF($AF901="N/A", $Q901, $AF901), IF($AG901="N/A", $T901,$AG901)))))))</f>
        <v>#VALUE!</v>
      </c>
      <c r="BL901" s="16" t="e">
        <f>IF(AT901="R", $CA901, IF(OR(AT901="P", AT901="T", AT901="N"), 0, IF($C901="DM", $T901, IF(OR(AT901="Y", AT901="IR"),$AM901,IF(AT901="C", IF($BI901="Y", IF($AF901="N/A", $Q901, $AF901), IF($AG901="N/A", $T901,$AG901)))))))</f>
        <v>#VALUE!</v>
      </c>
      <c r="BM901" s="16" t="e">
        <f>IF(AU901="R", $CA901, IF(OR(AU901="P", AU901="T", AU901="N"), 0, IF($C901="DM", $T901, IF(OR(AU901="Y", AU901="IR"),$AM901,IF(AU901="C", IF($BI901="Y", IF($AF901="N/A", $Q901, $AF901), IF($AG901="N/A", $T901,$AG901)))))))</f>
        <v>#VALUE!</v>
      </c>
      <c r="BN901" s="16" t="e">
        <f>IF(AV901="R", $CA901, IF(OR(AV901="P", AV901="T", AV901="N"), 0, IF($C901="DM", $T901, IF(OR(AV901="Y", AV901="IR"),$AM901,IF(AV901="C", IF($BI901="Y", IF($AF901="N/A", $Q901, $AF901), IF($AG901="N/A", $T901,$AG901)))))))</f>
        <v>#VALUE!</v>
      </c>
      <c r="BO901" s="16" t="e">
        <f>IF(AW901="R", $CA901, IF(OR(AW901="P", AW901="T", AW901="N"), 0, IF($C901="DM", $T901, IF(OR(AW901="Y", AW901="IR"),$AM901,IF(AW901="C", IF($BI901="Y", IF($AF901="N/A", $Q901, $AF901), IF($AG901="N/A", $T901,$AG901)))))))</f>
        <v>#VALUE!</v>
      </c>
      <c r="BP901" s="16" t="e">
        <f>IF(AX901="R", $CA901, IF(OR(AX901="P", AX901="T", AX901="N"), 0, IF($C901="DM", $T901, IF(OR(AX901="Y", AX901="IR"),$AM901,IF(AX901="C", IF($BI901="Y", IF($AF901="N/A", $Q901, $AF901), IF($AG901="N/A", $T901,$AG901)))))))</f>
        <v>#VALUE!</v>
      </c>
      <c r="BQ901" s="16" t="e">
        <f>IF(AY901="R", $CA901, IF(OR(AY901="P", AY901="T", AY901="N"), 0, IF($C901="DM", $T901, IF(OR(AY901="Y", AY901="IR"),$AM901,IF(AY901="C", IF($BI901="Y", IF($AF901="N/A", $Q901, $AF901), IF($AG901="N/A", $T901,$AG901)))))))</f>
        <v>#VALUE!</v>
      </c>
      <c r="BR901" s="16" t="e">
        <f>IF(AZ901="R", $CA901, IF(OR(AZ901="P", AZ901="T", AZ901="N"), 0, IF($C901="DM", $T901, IF(OR(AZ901="Y", AZ901="IR"),$AM901,IF(AZ901="C", IF($BI901="Y", IF($AF901="N/A", $Q901, $AF901), IF($AG901="N/A", $T901,$AG901)))))))</f>
        <v>#VALUE!</v>
      </c>
      <c r="BS901" s="16" t="e">
        <f>IF(BA901="R", $CA901, IF(OR(BA901="P", BA901="T", BA901="N"), 0, IF($C901="DM", $T901, IF(OR(BA901="Y", BA901="IR"),$AM901,IF(BA901="C", IF($BI901="Y", IF($AF901="N/A", $Q901, $AF901), IF($AG901="N/A", $T901,$AG901)))))))</f>
        <v>#VALUE!</v>
      </c>
      <c r="BT901" s="16" t="e">
        <f>IF(BB901="R", $CA901, IF(OR(BB901="P", BB901="T", BB901="N"), 0, IF($C901="DM", $T901, IF(OR(BB901="Y", BB901="IR"),$AM901,IF(BB901="C", IF($BI901="Y", IF($BA901="C", IF($AF901="N/A", $Q901, $AF901), IF($AF901="N/A", $T901, $AM901)), IF($AG901="N/A", $T901,$AG901)))))))</f>
        <v>#VALUE!</v>
      </c>
      <c r="BU901" s="16" t="e">
        <f>IF(BC901="R", $CA901, IF(OR(BC901="P", BC901="T", BC901="N"), 0, IF($C901="DM", $T901, IF(OR(BC901="Y", BC901="IR"),$AM901,IF(BC901="C", IF($BI901="Y", IF($BA901="C", IF($AF901="N/A", $Q901, $AF901), IF($AF901="N/A", $T901, $AM901)), IF($AG901="N/A", $T901,$AG901)))))))</f>
        <v>#VALUE!</v>
      </c>
      <c r="BV901" s="16" t="e">
        <f>IF(BD901="R", $CA901, IF(OR(BD901="P", BD901="T", BD901="N"), 0, IF($C901="DM", $T901, IF(OR(BD901="Y", BD901="IR"),$AM901,IF(BD901="C", IF($BI901="Y", IF($BA901="C", IF($AF901="N/A", $Q901, $AF901), IF($AF901="N/A", $T901, $AM901)), IF($AG901="N/A", $T901,$AG901)))))))</f>
        <v>#VALUE!</v>
      </c>
      <c r="BW901" s="16" t="e">
        <f>IF(BE901="R", $CA901, IF(OR(BE901="P", BE901="T", BE901="N"), 0, IF($C901="DM", $T901, IF(OR(BE901="Y", BE901="IR"),$AM901,IF(BE901="C", IF($BI901="Y", IF($BA901="C", IF($AF901="N/A", $Q901, $AF901), IF($AF901="N/A", $T901, $AM901)), IF($AG901="N/A", $T901,$AG901)))))))</f>
        <v>#VALUE!</v>
      </c>
      <c r="BX901" s="16" t="e">
        <f>IF(BF901="R", $CA901, IF(OR(BF901="P", BF901="T", BF901="N"), 0, IF($C901="DM", $T901, IF(OR(BF901="Y", BF901="IR"),$AM901,IF(BF901="C", IF($BI901="Y", IF($BA901="C", IF($AF901="N/A", $Q901, $AF901), IF($AF901="N/A", $T901, $AM901)), IF($AG901="N/A", $T901,$AG901)))))))</f>
        <v>#VALUE!</v>
      </c>
      <c r="BY901" s="16" t="e">
        <f>IF(BG901="R", $CA901, IF(OR(BG901="P", BG901="T", BG901="N"), 0, IF($C901="DM", $T901, IF(OR(BG901="Y", BG901="IR"),$AM901,IF(BG901="C", IF($BI901="Y", IF($BA901="C", IF($AF901="N/A", $Q901, $AF901), IF($AF901="N/A", $T901, $AM901)), IF($AG901="N/A", $T901,$AG901)))))))</f>
        <v>#VALUE!</v>
      </c>
      <c r="BZ901" s="16" t="e">
        <f>IF(BH901="R", $CA901, IF(OR(BH901="P", BH901="T", BH901="N"), 0, IF($C901="DM", $T901, IF(OR(BH901="Y", BH901="IR"),$AM901,IF(BH901="C", IF($BI901="Y", IF($BA901="C", IF($AF901="N/A", $Q901, $AF901), IF($AF901="N/A", $T901, $AM901)), IF($AG901="N/A", $T901,$AG901)))))))</f>
        <v>#VALUE!</v>
      </c>
      <c r="CA901" s="15" t="s">
        <v>75</v>
      </c>
      <c r="CB901" s="16" t="e">
        <f>BZ901</f>
        <v>#VALUE!</v>
      </c>
      <c r="CC901" s="15" t="str">
        <f>IF(OR($BH901="T", $BH901="R"), 0, IF($BH901="C", IF($BI901="Y", IF($BA901="C", 0, IF(AF901="N/A", Q901-T901, AF901-AG901)), IF($AF901="N/A", U901, AH901)), AN901))</f>
        <v>N/A</v>
      </c>
      <c r="CD901" s="15" t="str">
        <f>IF(OR($BH901="T", $BH901="R"), 0, IF($BH901="C", IF($BI901="Y", 0, IF($AF901="N/A", V901, AI901)), AO901))</f>
        <v>N/A</v>
      </c>
      <c r="CE901" s="15" t="str">
        <f>IF(OR($BH901="T", $BH901="R"), 0, IF($BH901="C", IF($BI901="Y", 0, IF($AF901="N/A", W901, AJ901)), AP901))</f>
        <v>N/A</v>
      </c>
      <c r="CF901" s="15" t="str">
        <f>IF(OR($BH901="T", $BH901="R"), 0, IF($BH901="C", IF($BI901="Y", 0, IF($AF901="N/A", X901, AK901)), AQ901))</f>
        <v>N/A</v>
      </c>
    </row>
    <row r="902" spans="1:84" x14ac:dyDescent="0.25">
      <c r="A902" s="14">
        <v>5879</v>
      </c>
      <c r="B902" s="15"/>
      <c r="C902" s="15"/>
      <c r="D902" s="15"/>
      <c r="E902" s="15" t="e">
        <f>VLOOKUP(B902, 'Rookie Year'!$A$2:$B$55679,2,FALSE)</f>
        <v>#N/A</v>
      </c>
      <c r="F902" s="15">
        <v>2024</v>
      </c>
      <c r="G902" s="15" t="s">
        <v>42</v>
      </c>
      <c r="H902" s="15"/>
      <c r="I902" s="16"/>
      <c r="J902" s="15"/>
      <c r="K902" s="17">
        <f>IF(AND(G902&lt;&gt;"N",R902="N/A"), IF(I902&lt;4, 0, 0.25),IF(I902=1, IF(J902=1,0.25, 0.25), IF(I902&lt;13, 0.25, IF(I902&lt;26, 0.4, IF(I902&lt;51, 0.6, 0.75)))))</f>
        <v>0.25</v>
      </c>
      <c r="L902" s="16">
        <f>I902-M902</f>
        <v>0</v>
      </c>
      <c r="M902" s="16">
        <f>ROUNDUP(I902*K902,0)</f>
        <v>0</v>
      </c>
      <c r="N902" s="16">
        <f>M902*J902</f>
        <v>0</v>
      </c>
      <c r="O902" s="16">
        <v>0</v>
      </c>
      <c r="P902" s="16">
        <v>0</v>
      </c>
      <c r="Q902" s="16">
        <f>N902-O902-P902</f>
        <v>0</v>
      </c>
      <c r="R902" s="15" t="s">
        <v>75</v>
      </c>
      <c r="S902" s="15">
        <f>IF(R902="N/A", J902-($B$1-F902), J902-($B$1-R902))</f>
        <v>0</v>
      </c>
      <c r="T902" s="16" t="str">
        <f>IF($S902&lt;1, "N/A", $M902)</f>
        <v>N/A</v>
      </c>
      <c r="U902" s="16" t="str">
        <f>IF($S902&lt;2, "N/A", $M902)</f>
        <v>N/A</v>
      </c>
      <c r="V902" s="16" t="str">
        <f>IF($S902&lt;3, "N/A", $M902)</f>
        <v>N/A</v>
      </c>
      <c r="W902" s="16" t="str">
        <f>IF($S902&lt;4, "N/A", $M902)</f>
        <v>N/A</v>
      </c>
      <c r="X902" s="16" t="str">
        <f>IF($S902&lt;5, "N/A", $M902)</f>
        <v>N/A</v>
      </c>
      <c r="Y902" s="15" t="str">
        <f>IF(SUM(T902:X902)&lt;&gt;Q902, "CHECK", "OK")</f>
        <v>OK</v>
      </c>
      <c r="Z902" s="15" t="str">
        <f>IF(F902=$B$1, "No", IF(S902=1, "Yes", "No"))</f>
        <v>No</v>
      </c>
      <c r="AA902" s="18" t="str">
        <f>IF(C902="DM", "N/A", IF(Z902="No","N/A",VLOOKUP(B902,'Extension List'!$A$3:$R$1972,18,FALSE)))</f>
        <v>N/A</v>
      </c>
      <c r="AB902" s="15" t="str">
        <f>IF(C902="DM", "N/A", IF(Z902="No","N/A",VLOOKUP(B902,'Extension List'!$A$3:$T$1972,20,FALSE)))</f>
        <v>N/A</v>
      </c>
      <c r="AC902" s="15" t="str">
        <f>IF(AA902="N/A", "N/A", 0)</f>
        <v>N/A</v>
      </c>
      <c r="AD902" s="16" t="str">
        <f>IF(AE902="N/A", "N/A", AA902-AE902)</f>
        <v>N/A</v>
      </c>
      <c r="AE902" s="16" t="str">
        <f>IF(AA902="N/A", "N/A", IF(AC902&gt;0, IF(AA902&lt;13, ROUNDUP(0.25*AA902,0), IF(AA902&lt;26, ROUNDUP(0.4*AA902,0), IF(AA902&lt;51, ROUNDUP(0.6*AA902,0), ROUNDUP(0.75*AA902,0)))), "N/A"))</f>
        <v>N/A</v>
      </c>
      <c r="AF902" s="16" t="str">
        <f>IF(AD902="N/A","N/A", (AE902*AC902)+Q902)</f>
        <v>N/A</v>
      </c>
      <c r="AG902" s="16" t="str">
        <f>IF($AF902="N/A", "N/A", "TBC")</f>
        <v>N/A</v>
      </c>
      <c r="AH902" s="16" t="str">
        <f>IF($AF902="N/A", "N/A", "TBC")</f>
        <v>N/A</v>
      </c>
      <c r="AI902" s="16" t="str">
        <f>IF($AF902="N/A","N/A",IF(AC902&gt;1,"TBC","N/A"))</f>
        <v>N/A</v>
      </c>
      <c r="AJ902" s="16" t="str">
        <f>IF($AF902="N/A","N/A",IF(AC902&gt;2,"TBC","N/A"))</f>
        <v>N/A</v>
      </c>
      <c r="AK902" s="16" t="str">
        <f>IF($AF902="N/A","N/A",IF(AC902&gt;3,"TBC","N/A"))</f>
        <v>N/A</v>
      </c>
      <c r="AL902" s="16" t="str">
        <f>IF(AC902="N/A","N/A",IF(AC902&gt;0,IF(SUM(AG902:AK902)&lt;&gt;AF902,"CHECK","OK"),"N/A"))</f>
        <v>N/A</v>
      </c>
      <c r="AM902" s="16" t="e">
        <f>IF(AD902="N/A", L902+T902, L902+AG902)</f>
        <v>#VALUE!</v>
      </c>
      <c r="AN902" s="16" t="str">
        <f>IF(AD902="N/A", IF(U902="N/A", "N/A", L902+U902), AD902+AH902)</f>
        <v>N/A</v>
      </c>
      <c r="AO902" s="16" t="str">
        <f>IF(AD902="N/A", IF(V902="N/A", "N/A", L902+V902), IF(AI902="N/A", "N/A", AD902+AI902))</f>
        <v>N/A</v>
      </c>
      <c r="AP902" s="16" t="str">
        <f>IF(AD902="N/A", IF(W902="N/A", "N/A", L902+W902), IF(AJ902="N/A", "N/A", AD902+AJ902))</f>
        <v>N/A</v>
      </c>
      <c r="AQ902" s="16" t="str">
        <f>IF(AD902="N/A", IF(X902="N/A", "N/A", L902+X902), IF(AK902="N/A", "N/A", AD902+AK902))</f>
        <v>N/A</v>
      </c>
      <c r="AR902" s="15" t="s">
        <v>40</v>
      </c>
      <c r="AS902" s="15" t="s">
        <v>40</v>
      </c>
      <c r="AT902" s="15" t="s">
        <v>40</v>
      </c>
      <c r="AU902" s="15" t="s">
        <v>40</v>
      </c>
      <c r="AV902" s="15" t="s">
        <v>40</v>
      </c>
      <c r="AW902" s="15" t="s">
        <v>40</v>
      </c>
      <c r="AX902" s="15" t="s">
        <v>40</v>
      </c>
      <c r="AY902" s="15" t="s">
        <v>40</v>
      </c>
      <c r="AZ902" s="15" t="s">
        <v>40</v>
      </c>
      <c r="BA902" s="15" t="s">
        <v>40</v>
      </c>
      <c r="BB902" s="15" t="s">
        <v>40</v>
      </c>
      <c r="BC902" s="15" t="s">
        <v>40</v>
      </c>
      <c r="BD902" s="15" t="s">
        <v>40</v>
      </c>
      <c r="BE902" s="15" t="s">
        <v>40</v>
      </c>
      <c r="BF902" s="15" t="s">
        <v>40</v>
      </c>
      <c r="BG902" s="15" t="s">
        <v>40</v>
      </c>
      <c r="BH902" s="15" t="s">
        <v>40</v>
      </c>
      <c r="BJ902" s="16" t="e">
        <f>IF(AR902="R", $CA902, IF(OR(AR902="P", AR902="T", AR902="N"), 0, IF($C902="DM", $T902, IF(OR(AR902="Y", AR902="IR"),$AM902,IF(AR902="C", IF($BI902="Y", IF($AF902="N/A", $Q902, $AF902), IF($AG902="N/A", $T902,$AG902)))))))</f>
        <v>#VALUE!</v>
      </c>
      <c r="BK902" s="16" t="e">
        <f>IF(AS902="R", $CA902, IF(OR(AS902="P", AS902="T", AS902="N"), 0, IF($C902="DM", $T902, IF(OR(AS902="Y", AS902="IR"),$AM902,IF(AS902="C", IF($BI902="Y", IF($AF902="N/A", $Q902, $AF902), IF($AG902="N/A", $T902,$AG902)))))))</f>
        <v>#VALUE!</v>
      </c>
      <c r="BL902" s="16" t="e">
        <f>IF(AT902="R", $CA902, IF(OR(AT902="P", AT902="T", AT902="N"), 0, IF($C902="DM", $T902, IF(OR(AT902="Y", AT902="IR"),$AM902,IF(AT902="C", IF($BI902="Y", IF($AF902="N/A", $Q902, $AF902), IF($AG902="N/A", $T902,$AG902)))))))</f>
        <v>#VALUE!</v>
      </c>
      <c r="BM902" s="16" t="e">
        <f>IF(AU902="R", $CA902, IF(OR(AU902="P", AU902="T", AU902="N"), 0, IF($C902="DM", $T902, IF(OR(AU902="Y", AU902="IR"),$AM902,IF(AU902="C", IF($BI902="Y", IF($AF902="N/A", $Q902, $AF902), IF($AG902="N/A", $T902,$AG902)))))))</f>
        <v>#VALUE!</v>
      </c>
      <c r="BN902" s="16" t="e">
        <f>IF(AV902="R", $CA902, IF(OR(AV902="P", AV902="T", AV902="N"), 0, IF($C902="DM", $T902, IF(OR(AV902="Y", AV902="IR"),$AM902,IF(AV902="C", IF($BI902="Y", IF($AF902="N/A", $Q902, $AF902), IF($AG902="N/A", $T902,$AG902)))))))</f>
        <v>#VALUE!</v>
      </c>
      <c r="BO902" s="16" t="e">
        <f>IF(AW902="R", $CA902, IF(OR(AW902="P", AW902="T", AW902="N"), 0, IF($C902="DM", $T902, IF(OR(AW902="Y", AW902="IR"),$AM902,IF(AW902="C", IF($BI902="Y", IF($AF902="N/A", $Q902, $AF902), IF($AG902="N/A", $T902,$AG902)))))))</f>
        <v>#VALUE!</v>
      </c>
      <c r="BP902" s="16" t="e">
        <f>IF(AX902="R", $CA902, IF(OR(AX902="P", AX902="T", AX902="N"), 0, IF($C902="DM", $T902, IF(OR(AX902="Y", AX902="IR"),$AM902,IF(AX902="C", IF($BI902="Y", IF($AF902="N/A", $Q902, $AF902), IF($AG902="N/A", $T902,$AG902)))))))</f>
        <v>#VALUE!</v>
      </c>
      <c r="BQ902" s="16" t="e">
        <f>IF(AY902="R", $CA902, IF(OR(AY902="P", AY902="T", AY902="N"), 0, IF($C902="DM", $T902, IF(OR(AY902="Y", AY902="IR"),$AM902,IF(AY902="C", IF($BI902="Y", IF($AF902="N/A", $Q902, $AF902), IF($AG902="N/A", $T902,$AG902)))))))</f>
        <v>#VALUE!</v>
      </c>
      <c r="BR902" s="16" t="e">
        <f>IF(AZ902="R", $CA902, IF(OR(AZ902="P", AZ902="T", AZ902="N"), 0, IF($C902="DM", $T902, IF(OR(AZ902="Y", AZ902="IR"),$AM902,IF(AZ902="C", IF($BI902="Y", IF($AF902="N/A", $Q902, $AF902), IF($AG902="N/A", $T902,$AG902)))))))</f>
        <v>#VALUE!</v>
      </c>
      <c r="BS902" s="16" t="e">
        <f>IF(BA902="R", $CA902, IF(OR(BA902="P", BA902="T", BA902="N"), 0, IF($C902="DM", $T902, IF(OR(BA902="Y", BA902="IR"),$AM902,IF(BA902="C", IF($BI902="Y", IF($AF902="N/A", $Q902, $AF902), IF($AG902="N/A", $T902,$AG902)))))))</f>
        <v>#VALUE!</v>
      </c>
      <c r="BT902" s="16" t="e">
        <f>IF(BB902="R", $CA902, IF(OR(BB902="P", BB902="T", BB902="N"), 0, IF($C902="DM", $T902, IF(OR(BB902="Y", BB902="IR"),$AM902,IF(BB902="C", IF($BI902="Y", IF($BA902="C", IF($AF902="N/A", $Q902, $AF902), IF($AF902="N/A", $T902, $AM902)), IF($AG902="N/A", $T902,$AG902)))))))</f>
        <v>#VALUE!</v>
      </c>
      <c r="BU902" s="16" t="e">
        <f>IF(BC902="R", $CA902, IF(OR(BC902="P", BC902="T", BC902="N"), 0, IF($C902="DM", $T902, IF(OR(BC902="Y", BC902="IR"),$AM902,IF(BC902="C", IF($BI902="Y", IF($BA902="C", IF($AF902="N/A", $Q902, $AF902), IF($AF902="N/A", $T902, $AM902)), IF($AG902="N/A", $T902,$AG902)))))))</f>
        <v>#VALUE!</v>
      </c>
      <c r="BV902" s="16" t="e">
        <f>IF(BD902="R", $CA902, IF(OR(BD902="P", BD902="T", BD902="N"), 0, IF($C902="DM", $T902, IF(OR(BD902="Y", BD902="IR"),$AM902,IF(BD902="C", IF($BI902="Y", IF($BA902="C", IF($AF902="N/A", $Q902, $AF902), IF($AF902="N/A", $T902, $AM902)), IF($AG902="N/A", $T902,$AG902)))))))</f>
        <v>#VALUE!</v>
      </c>
      <c r="BW902" s="16" t="e">
        <f>IF(BE902="R", $CA902, IF(OR(BE902="P", BE902="T", BE902="N"), 0, IF($C902="DM", $T902, IF(OR(BE902="Y", BE902="IR"),$AM902,IF(BE902="C", IF($BI902="Y", IF($BA902="C", IF($AF902="N/A", $Q902, $AF902), IF($AF902="N/A", $T902, $AM902)), IF($AG902="N/A", $T902,$AG902)))))))</f>
        <v>#VALUE!</v>
      </c>
      <c r="BX902" s="16" t="e">
        <f>IF(BF902="R", $CA902, IF(OR(BF902="P", BF902="T", BF902="N"), 0, IF($C902="DM", $T902, IF(OR(BF902="Y", BF902="IR"),$AM902,IF(BF902="C", IF($BI902="Y", IF($BA902="C", IF($AF902="N/A", $Q902, $AF902), IF($AF902="N/A", $T902, $AM902)), IF($AG902="N/A", $T902,$AG902)))))))</f>
        <v>#VALUE!</v>
      </c>
      <c r="BY902" s="16" t="e">
        <f>IF(BG902="R", $CA902, IF(OR(BG902="P", BG902="T", BG902="N"), 0, IF($C902="DM", $T902, IF(OR(BG902="Y", BG902="IR"),$AM902,IF(BG902="C", IF($BI902="Y", IF($BA902="C", IF($AF902="N/A", $Q902, $AF902), IF($AF902="N/A", $T902, $AM902)), IF($AG902="N/A", $T902,$AG902)))))))</f>
        <v>#VALUE!</v>
      </c>
      <c r="BZ902" s="16" t="e">
        <f>IF(BH902="R", $CA902, IF(OR(BH902="P", BH902="T", BH902="N"), 0, IF($C902="DM", $T902, IF(OR(BH902="Y", BH902="IR"),$AM902,IF(BH902="C", IF($BI902="Y", IF($BA902="C", IF($AF902="N/A", $Q902, $AF902), IF($AF902="N/A", $T902, $AM902)), IF($AG902="N/A", $T902,$AG902)))))))</f>
        <v>#VALUE!</v>
      </c>
      <c r="CA902" s="15" t="s">
        <v>75</v>
      </c>
      <c r="CB902" s="16" t="e">
        <f>BZ902</f>
        <v>#VALUE!</v>
      </c>
      <c r="CC902" s="15" t="str">
        <f>IF(OR($BH902="T", $BH902="R"), 0, IF($BH902="C", IF($BI902="Y", IF($BA902="C", 0, IF(AF902="N/A", Q902-T902, AF902-AG902)), IF($AF902="N/A", U902, AH902)), AN902))</f>
        <v>N/A</v>
      </c>
      <c r="CD902" s="15" t="str">
        <f>IF(OR($BH902="T", $BH902="R"), 0, IF($BH902="C", IF($BI902="Y", 0, IF($AF902="N/A", V902, AI902)), AO902))</f>
        <v>N/A</v>
      </c>
      <c r="CE902" s="15" t="str">
        <f>IF(OR($BH902="T", $BH902="R"), 0, IF($BH902="C", IF($BI902="Y", 0, IF($AF902="N/A", W902, AJ902)), AP902))</f>
        <v>N/A</v>
      </c>
      <c r="CF902" s="15" t="str">
        <f>IF(OR($BH902="T", $BH902="R"), 0, IF($BH902="C", IF($BI902="Y", 0, IF($AF902="N/A", X902, AK902)), AQ902))</f>
        <v>N/A</v>
      </c>
    </row>
    <row r="903" spans="1:84" x14ac:dyDescent="0.25">
      <c r="A903" s="14">
        <v>5880</v>
      </c>
      <c r="B903" s="15"/>
      <c r="C903" s="15"/>
      <c r="D903" s="15"/>
      <c r="E903" s="15" t="e">
        <f>VLOOKUP(B903, 'Rookie Year'!$A$2:$B$55679,2,FALSE)</f>
        <v>#N/A</v>
      </c>
      <c r="F903" s="15">
        <v>2024</v>
      </c>
      <c r="G903" s="15" t="s">
        <v>42</v>
      </c>
      <c r="H903" s="15"/>
      <c r="I903" s="16"/>
      <c r="J903" s="15"/>
      <c r="K903" s="17">
        <f>IF(AND(G903&lt;&gt;"N",R903="N/A"), IF(I903&lt;4, 0, 0.25),IF(I903=1, IF(J903=1,0.25, 0.25), IF(I903&lt;13, 0.25, IF(I903&lt;26, 0.4, IF(I903&lt;51, 0.6, 0.75)))))</f>
        <v>0.25</v>
      </c>
      <c r="L903" s="16">
        <f>I903-M903</f>
        <v>0</v>
      </c>
      <c r="M903" s="16">
        <f>ROUNDUP(I903*K903,0)</f>
        <v>0</v>
      </c>
      <c r="N903" s="16">
        <f>M903*J903</f>
        <v>0</v>
      </c>
      <c r="O903" s="16">
        <v>0</v>
      </c>
      <c r="P903" s="16">
        <v>0</v>
      </c>
      <c r="Q903" s="16">
        <f>N903-O903-P903</f>
        <v>0</v>
      </c>
      <c r="R903" s="15" t="s">
        <v>75</v>
      </c>
      <c r="S903" s="15">
        <f>IF(R903="N/A", J903-($B$1-F903), J903-($B$1-R903))</f>
        <v>0</v>
      </c>
      <c r="T903" s="16" t="str">
        <f>IF($S903&lt;1, "N/A", $M903)</f>
        <v>N/A</v>
      </c>
      <c r="U903" s="16" t="str">
        <f>IF($S903&lt;2, "N/A", $M903)</f>
        <v>N/A</v>
      </c>
      <c r="V903" s="16" t="str">
        <f>IF($S903&lt;3, "N/A", $M903)</f>
        <v>N/A</v>
      </c>
      <c r="W903" s="16" t="str">
        <f>IF($S903&lt;4, "N/A", $M903)</f>
        <v>N/A</v>
      </c>
      <c r="X903" s="16" t="str">
        <f>IF($S903&lt;5, "N/A", $M903)</f>
        <v>N/A</v>
      </c>
      <c r="Y903" s="15" t="str">
        <f>IF(SUM(T903:X903)&lt;&gt;Q903, "CHECK", "OK")</f>
        <v>OK</v>
      </c>
      <c r="Z903" s="15" t="str">
        <f>IF(F903=$B$1, "No", IF(S903=1, "Yes", "No"))</f>
        <v>No</v>
      </c>
      <c r="AA903" s="18" t="str">
        <f>IF(C903="DM", "N/A", IF(Z903="No","N/A",VLOOKUP(B903,'Extension List'!$A$3:$R$1972,18,FALSE)))</f>
        <v>N/A</v>
      </c>
      <c r="AB903" s="15" t="str">
        <f>IF(C903="DM", "N/A", IF(Z903="No","N/A",VLOOKUP(B903,'Extension List'!$A$3:$T$1972,20,FALSE)))</f>
        <v>N/A</v>
      </c>
      <c r="AC903" s="15" t="str">
        <f>IF(AA903="N/A", "N/A", 0)</f>
        <v>N/A</v>
      </c>
      <c r="AD903" s="16" t="str">
        <f>IF(AE903="N/A", "N/A", AA903-AE903)</f>
        <v>N/A</v>
      </c>
      <c r="AE903" s="16" t="str">
        <f>IF(AA903="N/A", "N/A", IF(AC903&gt;0, IF(AA903&lt;13, ROUNDUP(0.25*AA903,0), IF(AA903&lt;26, ROUNDUP(0.4*AA903,0), IF(AA903&lt;51, ROUNDUP(0.6*AA903,0), ROUNDUP(0.75*AA903,0)))), "N/A"))</f>
        <v>N/A</v>
      </c>
      <c r="AF903" s="16" t="str">
        <f>IF(AD903="N/A","N/A", (AE903*AC903)+Q903)</f>
        <v>N/A</v>
      </c>
      <c r="AG903" s="16" t="str">
        <f>IF($AF903="N/A", "N/A", "TBC")</f>
        <v>N/A</v>
      </c>
      <c r="AH903" s="16" t="str">
        <f>IF($AF903="N/A", "N/A", "TBC")</f>
        <v>N/A</v>
      </c>
      <c r="AI903" s="16" t="str">
        <f>IF($AF903="N/A","N/A",IF(AC903&gt;1,"TBC","N/A"))</f>
        <v>N/A</v>
      </c>
      <c r="AJ903" s="16" t="str">
        <f>IF($AF903="N/A","N/A",IF(AC903&gt;2,"TBC","N/A"))</f>
        <v>N/A</v>
      </c>
      <c r="AK903" s="16" t="str">
        <f>IF($AF903="N/A","N/A",IF(AC903&gt;3,"TBC","N/A"))</f>
        <v>N/A</v>
      </c>
      <c r="AL903" s="16" t="str">
        <f>IF(AC903="N/A","N/A",IF(AC903&gt;0,IF(SUM(AG903:AK903)&lt;&gt;AF903,"CHECK","OK"),"N/A"))</f>
        <v>N/A</v>
      </c>
      <c r="AM903" s="16" t="e">
        <f>IF(AD903="N/A", L903+T903, L903+AG903)</f>
        <v>#VALUE!</v>
      </c>
      <c r="AN903" s="16" t="str">
        <f>IF(AD903="N/A", IF(U903="N/A", "N/A", L903+U903), AD903+AH903)</f>
        <v>N/A</v>
      </c>
      <c r="AO903" s="16" t="str">
        <f>IF(AD903="N/A", IF(V903="N/A", "N/A", L903+V903), IF(AI903="N/A", "N/A", AD903+AI903))</f>
        <v>N/A</v>
      </c>
      <c r="AP903" s="16" t="str">
        <f>IF(AD903="N/A", IF(W903="N/A", "N/A", L903+W903), IF(AJ903="N/A", "N/A", AD903+AJ903))</f>
        <v>N/A</v>
      </c>
      <c r="AQ903" s="16" t="str">
        <f>IF(AD903="N/A", IF(X903="N/A", "N/A", L903+X903), IF(AK903="N/A", "N/A", AD903+AK903))</f>
        <v>N/A</v>
      </c>
      <c r="AR903" s="15" t="s">
        <v>40</v>
      </c>
      <c r="AS903" s="15" t="s">
        <v>40</v>
      </c>
      <c r="AT903" s="15" t="s">
        <v>40</v>
      </c>
      <c r="AU903" s="15" t="s">
        <v>40</v>
      </c>
      <c r="AV903" s="15" t="s">
        <v>40</v>
      </c>
      <c r="AW903" s="15" t="s">
        <v>40</v>
      </c>
      <c r="AX903" s="15" t="s">
        <v>40</v>
      </c>
      <c r="AY903" s="15" t="s">
        <v>40</v>
      </c>
      <c r="AZ903" s="15" t="s">
        <v>40</v>
      </c>
      <c r="BA903" s="15" t="s">
        <v>40</v>
      </c>
      <c r="BB903" s="15" t="s">
        <v>40</v>
      </c>
      <c r="BC903" s="15" t="s">
        <v>40</v>
      </c>
      <c r="BD903" s="15" t="s">
        <v>40</v>
      </c>
      <c r="BE903" s="15" t="s">
        <v>40</v>
      </c>
      <c r="BF903" s="15" t="s">
        <v>40</v>
      </c>
      <c r="BG903" s="15" t="s">
        <v>40</v>
      </c>
      <c r="BH903" s="15" t="s">
        <v>40</v>
      </c>
      <c r="BJ903" s="16" t="e">
        <f>IF(AR903="R", $CA903, IF(OR(AR903="P", AR903="T", AR903="N"), 0, IF($C903="DM", $T903, IF(OR(AR903="Y", AR903="IR"),$AM903,IF(AR903="C", IF($BI903="Y", IF($AF903="N/A", $Q903, $AF903), IF($AG903="N/A", $T903,$AG903)))))))</f>
        <v>#VALUE!</v>
      </c>
      <c r="BK903" s="16" t="e">
        <f>IF(AS903="R", $CA903, IF(OR(AS903="P", AS903="T", AS903="N"), 0, IF($C903="DM", $T903, IF(OR(AS903="Y", AS903="IR"),$AM903,IF(AS903="C", IF($BI903="Y", IF($AF903="N/A", $Q903, $AF903), IF($AG903="N/A", $T903,$AG903)))))))</f>
        <v>#VALUE!</v>
      </c>
      <c r="BL903" s="16" t="e">
        <f>IF(AT903="R", $CA903, IF(OR(AT903="P", AT903="T", AT903="N"), 0, IF($C903="DM", $T903, IF(OR(AT903="Y", AT903="IR"),$AM903,IF(AT903="C", IF($BI903="Y", IF($AF903="N/A", $Q903, $AF903), IF($AG903="N/A", $T903,$AG903)))))))</f>
        <v>#VALUE!</v>
      </c>
      <c r="BM903" s="16" t="e">
        <f>IF(AU903="R", $CA903, IF(OR(AU903="P", AU903="T", AU903="N"), 0, IF($C903="DM", $T903, IF(OR(AU903="Y", AU903="IR"),$AM903,IF(AU903="C", IF($BI903="Y", IF($AF903="N/A", $Q903, $AF903), IF($AG903="N/A", $T903,$AG903)))))))</f>
        <v>#VALUE!</v>
      </c>
      <c r="BN903" s="16" t="e">
        <f>IF(AV903="R", $CA903, IF(OR(AV903="P", AV903="T", AV903="N"), 0, IF($C903="DM", $T903, IF(OR(AV903="Y", AV903="IR"),$AM903,IF(AV903="C", IF($BI903="Y", IF($AF903="N/A", $Q903, $AF903), IF($AG903="N/A", $T903,$AG903)))))))</f>
        <v>#VALUE!</v>
      </c>
      <c r="BO903" s="16" t="e">
        <f>IF(AW903="R", $CA903, IF(OR(AW903="P", AW903="T", AW903="N"), 0, IF($C903="DM", $T903, IF(OR(AW903="Y", AW903="IR"),$AM903,IF(AW903="C", IF($BI903="Y", IF($AF903="N/A", $Q903, $AF903), IF($AG903="N/A", $T903,$AG903)))))))</f>
        <v>#VALUE!</v>
      </c>
      <c r="BP903" s="16" t="e">
        <f>IF(AX903="R", $CA903, IF(OR(AX903="P", AX903="T", AX903="N"), 0, IF($C903="DM", $T903, IF(OR(AX903="Y", AX903="IR"),$AM903,IF(AX903="C", IF($BI903="Y", IF($AF903="N/A", $Q903, $AF903), IF($AG903="N/A", $T903,$AG903)))))))</f>
        <v>#VALUE!</v>
      </c>
      <c r="BQ903" s="16" t="e">
        <f>IF(AY903="R", $CA903, IF(OR(AY903="P", AY903="T", AY903="N"), 0, IF($C903="DM", $T903, IF(OR(AY903="Y", AY903="IR"),$AM903,IF(AY903="C", IF($BI903="Y", IF($AF903="N/A", $Q903, $AF903), IF($AG903="N/A", $T903,$AG903)))))))</f>
        <v>#VALUE!</v>
      </c>
      <c r="BR903" s="16" t="e">
        <f>IF(AZ903="R", $CA903, IF(OR(AZ903="P", AZ903="T", AZ903="N"), 0, IF($C903="DM", $T903, IF(OR(AZ903="Y", AZ903="IR"),$AM903,IF(AZ903="C", IF($BI903="Y", IF($AF903="N/A", $Q903, $AF903), IF($AG903="N/A", $T903,$AG903)))))))</f>
        <v>#VALUE!</v>
      </c>
      <c r="BS903" s="16" t="e">
        <f>IF(BA903="R", $CA903, IF(OR(BA903="P", BA903="T", BA903="N"), 0, IF($C903="DM", $T903, IF(OR(BA903="Y", BA903="IR"),$AM903,IF(BA903="C", IF($BI903="Y", IF($AF903="N/A", $Q903, $AF903), IF($AG903="N/A", $T903,$AG903)))))))</f>
        <v>#VALUE!</v>
      </c>
      <c r="BT903" s="16" t="e">
        <f>IF(BB903="R", $CA903, IF(OR(BB903="P", BB903="T", BB903="N"), 0, IF($C903="DM", $T903, IF(OR(BB903="Y", BB903="IR"),$AM903,IF(BB903="C", IF($BI903="Y", IF($BA903="C", IF($AF903="N/A", $Q903, $AF903), IF($AF903="N/A", $T903, $AM903)), IF($AG903="N/A", $T903,$AG903)))))))</f>
        <v>#VALUE!</v>
      </c>
      <c r="BU903" s="16" t="e">
        <f>IF(BC903="R", $CA903, IF(OR(BC903="P", BC903="T", BC903="N"), 0, IF($C903="DM", $T903, IF(OR(BC903="Y", BC903="IR"),$AM903,IF(BC903="C", IF($BI903="Y", IF($BA903="C", IF($AF903="N/A", $Q903, $AF903), IF($AF903="N/A", $T903, $AM903)), IF($AG903="N/A", $T903,$AG903)))))))</f>
        <v>#VALUE!</v>
      </c>
      <c r="BV903" s="16" t="e">
        <f>IF(BD903="R", $CA903, IF(OR(BD903="P", BD903="T", BD903="N"), 0, IF($C903="DM", $T903, IF(OR(BD903="Y", BD903="IR"),$AM903,IF(BD903="C", IF($BI903="Y", IF($BA903="C", IF($AF903="N/A", $Q903, $AF903), IF($AF903="N/A", $T903, $AM903)), IF($AG903="N/A", $T903,$AG903)))))))</f>
        <v>#VALUE!</v>
      </c>
      <c r="BW903" s="16" t="e">
        <f>IF(BE903="R", $CA903, IF(OR(BE903="P", BE903="T", BE903="N"), 0, IF($C903="DM", $T903, IF(OR(BE903="Y", BE903="IR"),$AM903,IF(BE903="C", IF($BI903="Y", IF($BA903="C", IF($AF903="N/A", $Q903, $AF903), IF($AF903="N/A", $T903, $AM903)), IF($AG903="N/A", $T903,$AG903)))))))</f>
        <v>#VALUE!</v>
      </c>
      <c r="BX903" s="16" t="e">
        <f>IF(BF903="R", $CA903, IF(OR(BF903="P", BF903="T", BF903="N"), 0, IF($C903="DM", $T903, IF(OR(BF903="Y", BF903="IR"),$AM903,IF(BF903="C", IF($BI903="Y", IF($BA903="C", IF($AF903="N/A", $Q903, $AF903), IF($AF903="N/A", $T903, $AM903)), IF($AG903="N/A", $T903,$AG903)))))))</f>
        <v>#VALUE!</v>
      </c>
      <c r="BY903" s="16" t="e">
        <f>IF(BG903="R", $CA903, IF(OR(BG903="P", BG903="T", BG903="N"), 0, IF($C903="DM", $T903, IF(OR(BG903="Y", BG903="IR"),$AM903,IF(BG903="C", IF($BI903="Y", IF($BA903="C", IF($AF903="N/A", $Q903, $AF903), IF($AF903="N/A", $T903, $AM903)), IF($AG903="N/A", $T903,$AG903)))))))</f>
        <v>#VALUE!</v>
      </c>
      <c r="BZ903" s="16" t="e">
        <f>IF(BH903="R", $CA903, IF(OR(BH903="P", BH903="T", BH903="N"), 0, IF($C903="DM", $T903, IF(OR(BH903="Y", BH903="IR"),$AM903,IF(BH903="C", IF($BI903="Y", IF($BA903="C", IF($AF903="N/A", $Q903, $AF903), IF($AF903="N/A", $T903, $AM903)), IF($AG903="N/A", $T903,$AG903)))))))</f>
        <v>#VALUE!</v>
      </c>
      <c r="CA903" s="15" t="s">
        <v>75</v>
      </c>
      <c r="CB903" s="16" t="e">
        <f>BZ903</f>
        <v>#VALUE!</v>
      </c>
      <c r="CC903" s="15" t="str">
        <f>IF(OR($BH903="T", $BH903="R"), 0, IF($BH903="C", IF($BI903="Y", IF($BA903="C", 0, IF(AF903="N/A", Q903-T903, AF903-AG903)), IF($AF903="N/A", U903, AH903)), AN903))</f>
        <v>N/A</v>
      </c>
      <c r="CD903" s="15" t="str">
        <f>IF(OR($BH903="T", $BH903="R"), 0, IF($BH903="C", IF($BI903="Y", 0, IF($AF903="N/A", V903, AI903)), AO903))</f>
        <v>N/A</v>
      </c>
      <c r="CE903" s="15" t="str">
        <f>IF(OR($BH903="T", $BH903="R"), 0, IF($BH903="C", IF($BI903="Y", 0, IF($AF903="N/A", W903, AJ903)), AP903))</f>
        <v>N/A</v>
      </c>
      <c r="CF903" s="15" t="str">
        <f>IF(OR($BH903="T", $BH903="R"), 0, IF($BH903="C", IF($BI903="Y", 0, IF($AF903="N/A", X903, AK903)), AQ903))</f>
        <v>N/A</v>
      </c>
    </row>
    <row r="904" spans="1:84" x14ac:dyDescent="0.25">
      <c r="A904" s="14">
        <v>5881</v>
      </c>
      <c r="B904" s="15"/>
      <c r="C904" s="15"/>
      <c r="D904" s="15"/>
      <c r="E904" s="15" t="e">
        <f>VLOOKUP(B904, 'Rookie Year'!$A$2:$B$55679,2,FALSE)</f>
        <v>#N/A</v>
      </c>
      <c r="F904" s="15">
        <v>2024</v>
      </c>
      <c r="G904" s="15" t="s">
        <v>42</v>
      </c>
      <c r="H904" s="15"/>
      <c r="I904" s="16"/>
      <c r="J904" s="15"/>
      <c r="K904" s="17">
        <f>IF(AND(G904&lt;&gt;"N",R904="N/A"), IF(I904&lt;4, 0, 0.25),IF(I904=1, IF(J904=1,0.25, 0.25), IF(I904&lt;13, 0.25, IF(I904&lt;26, 0.4, IF(I904&lt;51, 0.6, 0.75)))))</f>
        <v>0.25</v>
      </c>
      <c r="L904" s="16">
        <f>I904-M904</f>
        <v>0</v>
      </c>
      <c r="M904" s="16">
        <f>ROUNDUP(I904*K904,0)</f>
        <v>0</v>
      </c>
      <c r="N904" s="16">
        <f>M904*J904</f>
        <v>0</v>
      </c>
      <c r="O904" s="16">
        <v>0</v>
      </c>
      <c r="P904" s="16">
        <v>0</v>
      </c>
      <c r="Q904" s="16">
        <f>N904-O904-P904</f>
        <v>0</v>
      </c>
      <c r="R904" s="15" t="s">
        <v>75</v>
      </c>
      <c r="S904" s="15">
        <f>IF(R904="N/A", J904-($B$1-F904), J904-($B$1-R904))</f>
        <v>0</v>
      </c>
      <c r="T904" s="16" t="str">
        <f>IF($S904&lt;1, "N/A", $M904)</f>
        <v>N/A</v>
      </c>
      <c r="U904" s="16" t="str">
        <f>IF($S904&lt;2, "N/A", $M904)</f>
        <v>N/A</v>
      </c>
      <c r="V904" s="16" t="str">
        <f>IF($S904&lt;3, "N/A", $M904)</f>
        <v>N/A</v>
      </c>
      <c r="W904" s="16" t="str">
        <f>IF($S904&lt;4, "N/A", $M904)</f>
        <v>N/A</v>
      </c>
      <c r="X904" s="16" t="str">
        <f>IF($S904&lt;5, "N/A", $M904)</f>
        <v>N/A</v>
      </c>
      <c r="Y904" s="15" t="str">
        <f>IF(SUM(T904:X904)&lt;&gt;Q904, "CHECK", "OK")</f>
        <v>OK</v>
      </c>
      <c r="Z904" s="15" t="str">
        <f>IF(F904=$B$1, "No", IF(S904=1, "Yes", "No"))</f>
        <v>No</v>
      </c>
      <c r="AA904" s="18" t="str">
        <f>IF(C904="DM", "N/A", IF(Z904="No","N/A",VLOOKUP(B904,'Extension List'!$A$3:$R$1972,18,FALSE)))</f>
        <v>N/A</v>
      </c>
      <c r="AB904" s="15" t="str">
        <f>IF(C904="DM", "N/A", IF(Z904="No","N/A",VLOOKUP(B904,'Extension List'!$A$3:$T$1972,20,FALSE)))</f>
        <v>N/A</v>
      </c>
      <c r="AC904" s="15" t="str">
        <f>IF(AA904="N/A", "N/A", 0)</f>
        <v>N/A</v>
      </c>
      <c r="AD904" s="16" t="str">
        <f>IF(AE904="N/A", "N/A", AA904-AE904)</f>
        <v>N/A</v>
      </c>
      <c r="AE904" s="16" t="str">
        <f>IF(AA904="N/A", "N/A", IF(AC904&gt;0, IF(AA904&lt;13, ROUNDUP(0.25*AA904,0), IF(AA904&lt;26, ROUNDUP(0.4*AA904,0), IF(AA904&lt;51, ROUNDUP(0.6*AA904,0), ROUNDUP(0.75*AA904,0)))), "N/A"))</f>
        <v>N/A</v>
      </c>
      <c r="AF904" s="16" t="str">
        <f>IF(AD904="N/A","N/A", (AE904*AC904)+Q904)</f>
        <v>N/A</v>
      </c>
      <c r="AG904" s="16" t="str">
        <f>IF($AF904="N/A", "N/A", "TBC")</f>
        <v>N/A</v>
      </c>
      <c r="AH904" s="16" t="str">
        <f>IF($AF904="N/A", "N/A", "TBC")</f>
        <v>N/A</v>
      </c>
      <c r="AI904" s="16" t="str">
        <f>IF($AF904="N/A","N/A",IF(AC904&gt;1,"TBC","N/A"))</f>
        <v>N/A</v>
      </c>
      <c r="AJ904" s="16" t="str">
        <f>IF($AF904="N/A","N/A",IF(AC904&gt;2,"TBC","N/A"))</f>
        <v>N/A</v>
      </c>
      <c r="AK904" s="16" t="str">
        <f>IF($AF904="N/A","N/A",IF(AC904&gt;3,"TBC","N/A"))</f>
        <v>N/A</v>
      </c>
      <c r="AL904" s="16" t="str">
        <f>IF(AC904="N/A","N/A",IF(AC904&gt;0,IF(SUM(AG904:AK904)&lt;&gt;AF904,"CHECK","OK"),"N/A"))</f>
        <v>N/A</v>
      </c>
      <c r="AM904" s="16" t="e">
        <f>IF(AD904="N/A", L904+T904, L904+AG904)</f>
        <v>#VALUE!</v>
      </c>
      <c r="AN904" s="16" t="str">
        <f>IF(AD904="N/A", IF(U904="N/A", "N/A", L904+U904), AD904+AH904)</f>
        <v>N/A</v>
      </c>
      <c r="AO904" s="16" t="str">
        <f>IF(AD904="N/A", IF(V904="N/A", "N/A", L904+V904), IF(AI904="N/A", "N/A", AD904+AI904))</f>
        <v>N/A</v>
      </c>
      <c r="AP904" s="16" t="str">
        <f>IF(AD904="N/A", IF(W904="N/A", "N/A", L904+W904), IF(AJ904="N/A", "N/A", AD904+AJ904))</f>
        <v>N/A</v>
      </c>
      <c r="AQ904" s="16" t="str">
        <f>IF(AD904="N/A", IF(X904="N/A", "N/A", L904+X904), IF(AK904="N/A", "N/A", AD904+AK904))</f>
        <v>N/A</v>
      </c>
      <c r="AR904" s="15" t="s">
        <v>40</v>
      </c>
      <c r="AS904" s="15" t="s">
        <v>40</v>
      </c>
      <c r="AT904" s="15" t="s">
        <v>40</v>
      </c>
      <c r="AU904" s="15" t="s">
        <v>40</v>
      </c>
      <c r="AV904" s="15" t="s">
        <v>40</v>
      </c>
      <c r="AW904" s="15" t="s">
        <v>40</v>
      </c>
      <c r="AX904" s="15" t="s">
        <v>40</v>
      </c>
      <c r="AY904" s="15" t="s">
        <v>40</v>
      </c>
      <c r="AZ904" s="15" t="s">
        <v>40</v>
      </c>
      <c r="BA904" s="15" t="s">
        <v>40</v>
      </c>
      <c r="BB904" s="15" t="s">
        <v>40</v>
      </c>
      <c r="BC904" s="15" t="s">
        <v>40</v>
      </c>
      <c r="BD904" s="15" t="s">
        <v>40</v>
      </c>
      <c r="BE904" s="15" t="s">
        <v>40</v>
      </c>
      <c r="BF904" s="15" t="s">
        <v>40</v>
      </c>
      <c r="BG904" s="15" t="s">
        <v>40</v>
      </c>
      <c r="BH904" s="15" t="s">
        <v>40</v>
      </c>
      <c r="BJ904" s="16" t="e">
        <f>IF(AR904="R", $CA904, IF(OR(AR904="P", AR904="T", AR904="N"), 0, IF($C904="DM", $T904, IF(OR(AR904="Y", AR904="IR"),$AM904,IF(AR904="C", IF($BI904="Y", IF($AF904="N/A", $Q904, $AF904), IF($AG904="N/A", $T904,$AG904)))))))</f>
        <v>#VALUE!</v>
      </c>
      <c r="BK904" s="16" t="e">
        <f>IF(AS904="R", $CA904, IF(OR(AS904="P", AS904="T", AS904="N"), 0, IF($C904="DM", $T904, IF(OR(AS904="Y", AS904="IR"),$AM904,IF(AS904="C", IF($BI904="Y", IF($AF904="N/A", $Q904, $AF904), IF($AG904="N/A", $T904,$AG904)))))))</f>
        <v>#VALUE!</v>
      </c>
      <c r="BL904" s="16" t="e">
        <f>IF(AT904="R", $CA904, IF(OR(AT904="P", AT904="T", AT904="N"), 0, IF($C904="DM", $T904, IF(OR(AT904="Y", AT904="IR"),$AM904,IF(AT904="C", IF($BI904="Y", IF($AF904="N/A", $Q904, $AF904), IF($AG904="N/A", $T904,$AG904)))))))</f>
        <v>#VALUE!</v>
      </c>
      <c r="BM904" s="16" t="e">
        <f>IF(AU904="R", $CA904, IF(OR(AU904="P", AU904="T", AU904="N"), 0, IF($C904="DM", $T904, IF(OR(AU904="Y", AU904="IR"),$AM904,IF(AU904="C", IF($BI904="Y", IF($AF904="N/A", $Q904, $AF904), IF($AG904="N/A", $T904,$AG904)))))))</f>
        <v>#VALUE!</v>
      </c>
      <c r="BN904" s="16" t="e">
        <f>IF(AV904="R", $CA904, IF(OR(AV904="P", AV904="T", AV904="N"), 0, IF($C904="DM", $T904, IF(OR(AV904="Y", AV904="IR"),$AM904,IF(AV904="C", IF($BI904="Y", IF($AF904="N/A", $Q904, $AF904), IF($AG904="N/A", $T904,$AG904)))))))</f>
        <v>#VALUE!</v>
      </c>
      <c r="BO904" s="16" t="e">
        <f>IF(AW904="R", $CA904, IF(OR(AW904="P", AW904="T", AW904="N"), 0, IF($C904="DM", $T904, IF(OR(AW904="Y", AW904="IR"),$AM904,IF(AW904="C", IF($BI904="Y", IF($AF904="N/A", $Q904, $AF904), IF($AG904="N/A", $T904,$AG904)))))))</f>
        <v>#VALUE!</v>
      </c>
      <c r="BP904" s="16" t="e">
        <f>IF(AX904="R", $CA904, IF(OR(AX904="P", AX904="T", AX904="N"), 0, IF($C904="DM", $T904, IF(OR(AX904="Y", AX904="IR"),$AM904,IF(AX904="C", IF($BI904="Y", IF($AF904="N/A", $Q904, $AF904), IF($AG904="N/A", $T904,$AG904)))))))</f>
        <v>#VALUE!</v>
      </c>
      <c r="BQ904" s="16" t="e">
        <f>IF(AY904="R", $CA904, IF(OR(AY904="P", AY904="T", AY904="N"), 0, IF($C904="DM", $T904, IF(OR(AY904="Y", AY904="IR"),$AM904,IF(AY904="C", IF($BI904="Y", IF($AF904="N/A", $Q904, $AF904), IF($AG904="N/A", $T904,$AG904)))))))</f>
        <v>#VALUE!</v>
      </c>
      <c r="BR904" s="16" t="e">
        <f>IF(AZ904="R", $CA904, IF(OR(AZ904="P", AZ904="T", AZ904="N"), 0, IF($C904="DM", $T904, IF(OR(AZ904="Y", AZ904="IR"),$AM904,IF(AZ904="C", IF($BI904="Y", IF($AF904="N/A", $Q904, $AF904), IF($AG904="N/A", $T904,$AG904)))))))</f>
        <v>#VALUE!</v>
      </c>
      <c r="BS904" s="16" t="e">
        <f>IF(BA904="R", $CA904, IF(OR(BA904="P", BA904="T", BA904="N"), 0, IF($C904="DM", $T904, IF(OR(BA904="Y", BA904="IR"),$AM904,IF(BA904="C", IF($BI904="Y", IF($AF904="N/A", $Q904, $AF904), IF($AG904="N/A", $T904,$AG904)))))))</f>
        <v>#VALUE!</v>
      </c>
      <c r="BT904" s="16" t="e">
        <f>IF(BB904="R", $CA904, IF(OR(BB904="P", BB904="T", BB904="N"), 0, IF($C904="DM", $T904, IF(OR(BB904="Y", BB904="IR"),$AM904,IF(BB904="C", IF($BI904="Y", IF($BA904="C", IF($AF904="N/A", $Q904, $AF904), IF($AF904="N/A", $T904, $AM904)), IF($AG904="N/A", $T904,$AG904)))))))</f>
        <v>#VALUE!</v>
      </c>
      <c r="BU904" s="16" t="e">
        <f>IF(BC904="R", $CA904, IF(OR(BC904="P", BC904="T", BC904="N"), 0, IF($C904="DM", $T904, IF(OR(BC904="Y", BC904="IR"),$AM904,IF(BC904="C", IF($BI904="Y", IF($BA904="C", IF($AF904="N/A", $Q904, $AF904), IF($AF904="N/A", $T904, $AM904)), IF($AG904="N/A", $T904,$AG904)))))))</f>
        <v>#VALUE!</v>
      </c>
      <c r="BV904" s="16" t="e">
        <f>IF(BD904="R", $CA904, IF(OR(BD904="P", BD904="T", BD904="N"), 0, IF($C904="DM", $T904, IF(OR(BD904="Y", BD904="IR"),$AM904,IF(BD904="C", IF($BI904="Y", IF($BA904="C", IF($AF904="N/A", $Q904, $AF904), IF($AF904="N/A", $T904, $AM904)), IF($AG904="N/A", $T904,$AG904)))))))</f>
        <v>#VALUE!</v>
      </c>
      <c r="BW904" s="16" t="e">
        <f>IF(BE904="R", $CA904, IF(OR(BE904="P", BE904="T", BE904="N"), 0, IF($C904="DM", $T904, IF(OR(BE904="Y", BE904="IR"),$AM904,IF(BE904="C", IF($BI904="Y", IF($BA904="C", IF($AF904="N/A", $Q904, $AF904), IF($AF904="N/A", $T904, $AM904)), IF($AG904="N/A", $T904,$AG904)))))))</f>
        <v>#VALUE!</v>
      </c>
      <c r="BX904" s="16" t="e">
        <f>IF(BF904="R", $CA904, IF(OR(BF904="P", BF904="T", BF904="N"), 0, IF($C904="DM", $T904, IF(OR(BF904="Y", BF904="IR"),$AM904,IF(BF904="C", IF($BI904="Y", IF($BA904="C", IF($AF904="N/A", $Q904, $AF904), IF($AF904="N/A", $T904, $AM904)), IF($AG904="N/A", $T904,$AG904)))))))</f>
        <v>#VALUE!</v>
      </c>
      <c r="BY904" s="16" t="e">
        <f>IF(BG904="R", $CA904, IF(OR(BG904="P", BG904="T", BG904="N"), 0, IF($C904="DM", $T904, IF(OR(BG904="Y", BG904="IR"),$AM904,IF(BG904="C", IF($BI904="Y", IF($BA904="C", IF($AF904="N/A", $Q904, $AF904), IF($AF904="N/A", $T904, $AM904)), IF($AG904="N/A", $T904,$AG904)))))))</f>
        <v>#VALUE!</v>
      </c>
      <c r="BZ904" s="16" t="e">
        <f>IF(BH904="R", $CA904, IF(OR(BH904="P", BH904="T", BH904="N"), 0, IF($C904="DM", $T904, IF(OR(BH904="Y", BH904="IR"),$AM904,IF(BH904="C", IF($BI904="Y", IF($BA904="C", IF($AF904="N/A", $Q904, $AF904), IF($AF904="N/A", $T904, $AM904)), IF($AG904="N/A", $T904,$AG904)))))))</f>
        <v>#VALUE!</v>
      </c>
      <c r="CA904" s="15" t="s">
        <v>75</v>
      </c>
      <c r="CB904" s="16" t="e">
        <f>BZ904</f>
        <v>#VALUE!</v>
      </c>
      <c r="CC904" s="15" t="str">
        <f>IF(OR($BH904="T", $BH904="R"), 0, IF($BH904="C", IF($BI904="Y", IF($BA904="C", 0, IF(AF904="N/A", Q904-T904, AF904-AG904)), IF($AF904="N/A", U904, AH904)), AN904))</f>
        <v>N/A</v>
      </c>
      <c r="CD904" s="15" t="str">
        <f>IF(OR($BH904="T", $BH904="R"), 0, IF($BH904="C", IF($BI904="Y", 0, IF($AF904="N/A", V904, AI904)), AO904))</f>
        <v>N/A</v>
      </c>
      <c r="CE904" s="15" t="str">
        <f>IF(OR($BH904="T", $BH904="R"), 0, IF($BH904="C", IF($BI904="Y", 0, IF($AF904="N/A", W904, AJ904)), AP904))</f>
        <v>N/A</v>
      </c>
      <c r="CF904" s="15" t="str">
        <f>IF(OR($BH904="T", $BH904="R"), 0, IF($BH904="C", IF($BI904="Y", 0, IF($AF904="N/A", X904, AK904)), AQ904))</f>
        <v>N/A</v>
      </c>
    </row>
    <row r="905" spans="1:84" x14ac:dyDescent="0.25">
      <c r="A905" s="14">
        <v>5882</v>
      </c>
      <c r="B905" s="15"/>
      <c r="C905" s="15"/>
      <c r="D905" s="15"/>
      <c r="E905" s="15" t="e">
        <f>VLOOKUP(B905, 'Rookie Year'!$A$2:$B$55679,2,FALSE)</f>
        <v>#N/A</v>
      </c>
      <c r="F905" s="15">
        <v>2024</v>
      </c>
      <c r="G905" s="15" t="s">
        <v>42</v>
      </c>
      <c r="H905" s="15"/>
      <c r="I905" s="16"/>
      <c r="J905" s="15"/>
      <c r="K905" s="17">
        <f>IF(AND(G905&lt;&gt;"N",R905="N/A"), IF(I905&lt;4, 0, 0.25),IF(I905=1, IF(J905=1,0.25, 0.25), IF(I905&lt;13, 0.25, IF(I905&lt;26, 0.4, IF(I905&lt;51, 0.6, 0.75)))))</f>
        <v>0.25</v>
      </c>
      <c r="L905" s="16">
        <f>I905-M905</f>
        <v>0</v>
      </c>
      <c r="M905" s="16">
        <f>ROUNDUP(I905*K905,0)</f>
        <v>0</v>
      </c>
      <c r="N905" s="16">
        <f>M905*J905</f>
        <v>0</v>
      </c>
      <c r="O905" s="16">
        <v>0</v>
      </c>
      <c r="P905" s="16">
        <v>0</v>
      </c>
      <c r="Q905" s="16">
        <f>N905-O905-P905</f>
        <v>0</v>
      </c>
      <c r="R905" s="15" t="s">
        <v>75</v>
      </c>
      <c r="S905" s="15">
        <f>IF(R905="N/A", J905-($B$1-F905), J905-($B$1-R905))</f>
        <v>0</v>
      </c>
      <c r="T905" s="16" t="str">
        <f>IF($S905&lt;1, "N/A", $M905)</f>
        <v>N/A</v>
      </c>
      <c r="U905" s="16" t="str">
        <f>IF($S905&lt;2, "N/A", $M905)</f>
        <v>N/A</v>
      </c>
      <c r="V905" s="16" t="str">
        <f>IF($S905&lt;3, "N/A", $M905)</f>
        <v>N/A</v>
      </c>
      <c r="W905" s="16" t="str">
        <f>IF($S905&lt;4, "N/A", $M905)</f>
        <v>N/A</v>
      </c>
      <c r="X905" s="16" t="str">
        <f>IF($S905&lt;5, "N/A", $M905)</f>
        <v>N/A</v>
      </c>
      <c r="Y905" s="15" t="str">
        <f>IF(SUM(T905:X905)&lt;&gt;Q905, "CHECK", "OK")</f>
        <v>OK</v>
      </c>
      <c r="Z905" s="15" t="str">
        <f>IF(F905=$B$1, "No", IF(S905=1, "Yes", "No"))</f>
        <v>No</v>
      </c>
      <c r="AA905" s="18" t="str">
        <f>IF(C905="DM", "N/A", IF(Z905="No","N/A",VLOOKUP(B905,'Extension List'!$A$3:$R$1972,18,FALSE)))</f>
        <v>N/A</v>
      </c>
      <c r="AB905" s="15" t="str">
        <f>IF(C905="DM", "N/A", IF(Z905="No","N/A",VLOOKUP(B905,'Extension List'!$A$3:$T$1972,20,FALSE)))</f>
        <v>N/A</v>
      </c>
      <c r="AC905" s="15" t="str">
        <f>IF(AA905="N/A", "N/A", 0)</f>
        <v>N/A</v>
      </c>
      <c r="AD905" s="16" t="str">
        <f>IF(AE905="N/A", "N/A", AA905-AE905)</f>
        <v>N/A</v>
      </c>
      <c r="AE905" s="16" t="str">
        <f>IF(AA905="N/A", "N/A", IF(AC905&gt;0, IF(AA905&lt;13, ROUNDUP(0.25*AA905,0), IF(AA905&lt;26, ROUNDUP(0.4*AA905,0), IF(AA905&lt;51, ROUNDUP(0.6*AA905,0), ROUNDUP(0.75*AA905,0)))), "N/A"))</f>
        <v>N/A</v>
      </c>
      <c r="AF905" s="16" t="str">
        <f>IF(AD905="N/A","N/A", (AE905*AC905)+Q905)</f>
        <v>N/A</v>
      </c>
      <c r="AG905" s="16" t="str">
        <f>IF($AF905="N/A", "N/A", "TBC")</f>
        <v>N/A</v>
      </c>
      <c r="AH905" s="16" t="str">
        <f>IF($AF905="N/A", "N/A", "TBC")</f>
        <v>N/A</v>
      </c>
      <c r="AI905" s="16" t="str">
        <f>IF($AF905="N/A","N/A",IF(AC905&gt;1,"TBC","N/A"))</f>
        <v>N/A</v>
      </c>
      <c r="AJ905" s="16" t="str">
        <f>IF($AF905="N/A","N/A",IF(AC905&gt;2,"TBC","N/A"))</f>
        <v>N/A</v>
      </c>
      <c r="AK905" s="16" t="str">
        <f>IF($AF905="N/A","N/A",IF(AC905&gt;3,"TBC","N/A"))</f>
        <v>N/A</v>
      </c>
      <c r="AL905" s="16" t="str">
        <f>IF(AC905="N/A","N/A",IF(AC905&gt;0,IF(SUM(AG905:AK905)&lt;&gt;AF905,"CHECK","OK"),"N/A"))</f>
        <v>N/A</v>
      </c>
      <c r="AM905" s="16" t="e">
        <f>IF(AD905="N/A", L905+T905, L905+AG905)</f>
        <v>#VALUE!</v>
      </c>
      <c r="AN905" s="16" t="str">
        <f>IF(AD905="N/A", IF(U905="N/A", "N/A", L905+U905), AD905+AH905)</f>
        <v>N/A</v>
      </c>
      <c r="AO905" s="16" t="str">
        <f>IF(AD905="N/A", IF(V905="N/A", "N/A", L905+V905), IF(AI905="N/A", "N/A", AD905+AI905))</f>
        <v>N/A</v>
      </c>
      <c r="AP905" s="16" t="str">
        <f>IF(AD905="N/A", IF(W905="N/A", "N/A", L905+W905), IF(AJ905="N/A", "N/A", AD905+AJ905))</f>
        <v>N/A</v>
      </c>
      <c r="AQ905" s="16" t="str">
        <f>IF(AD905="N/A", IF(X905="N/A", "N/A", L905+X905), IF(AK905="N/A", "N/A", AD905+AK905))</f>
        <v>N/A</v>
      </c>
      <c r="AR905" s="15" t="s">
        <v>40</v>
      </c>
      <c r="AS905" s="15" t="s">
        <v>40</v>
      </c>
      <c r="AT905" s="15" t="s">
        <v>40</v>
      </c>
      <c r="AU905" s="15" t="s">
        <v>40</v>
      </c>
      <c r="AV905" s="15" t="s">
        <v>40</v>
      </c>
      <c r="AW905" s="15" t="s">
        <v>40</v>
      </c>
      <c r="AX905" s="15" t="s">
        <v>40</v>
      </c>
      <c r="AY905" s="15" t="s">
        <v>40</v>
      </c>
      <c r="AZ905" s="15" t="s">
        <v>40</v>
      </c>
      <c r="BA905" s="15" t="s">
        <v>40</v>
      </c>
      <c r="BB905" s="15" t="s">
        <v>40</v>
      </c>
      <c r="BC905" s="15" t="s">
        <v>40</v>
      </c>
      <c r="BD905" s="15" t="s">
        <v>40</v>
      </c>
      <c r="BE905" s="15" t="s">
        <v>40</v>
      </c>
      <c r="BF905" s="15" t="s">
        <v>40</v>
      </c>
      <c r="BG905" s="15" t="s">
        <v>40</v>
      </c>
      <c r="BH905" s="15" t="s">
        <v>40</v>
      </c>
      <c r="BJ905" s="16" t="e">
        <f>IF(AR905="R", $CA905, IF(OR(AR905="P", AR905="T", AR905="N"), 0, IF($C905="DM", $T905, IF(OR(AR905="Y", AR905="IR"),$AM905,IF(AR905="C", IF($BI905="Y", IF($AF905="N/A", $Q905, $AF905), IF($AG905="N/A", $T905,$AG905)))))))</f>
        <v>#VALUE!</v>
      </c>
      <c r="BK905" s="16" t="e">
        <f>IF(AS905="R", $CA905, IF(OR(AS905="P", AS905="T", AS905="N"), 0, IF($C905="DM", $T905, IF(OR(AS905="Y", AS905="IR"),$AM905,IF(AS905="C", IF($BI905="Y", IF($AF905="N/A", $Q905, $AF905), IF($AG905="N/A", $T905,$AG905)))))))</f>
        <v>#VALUE!</v>
      </c>
      <c r="BL905" s="16" t="e">
        <f>IF(AT905="R", $CA905, IF(OR(AT905="P", AT905="T", AT905="N"), 0, IF($C905="DM", $T905, IF(OR(AT905="Y", AT905="IR"),$AM905,IF(AT905="C", IF($BI905="Y", IF($AF905="N/A", $Q905, $AF905), IF($AG905="N/A", $T905,$AG905)))))))</f>
        <v>#VALUE!</v>
      </c>
      <c r="BM905" s="16" t="e">
        <f>IF(AU905="R", $CA905, IF(OR(AU905="P", AU905="T", AU905="N"), 0, IF($C905="DM", $T905, IF(OR(AU905="Y", AU905="IR"),$AM905,IF(AU905="C", IF($BI905="Y", IF($AF905="N/A", $Q905, $AF905), IF($AG905="N/A", $T905,$AG905)))))))</f>
        <v>#VALUE!</v>
      </c>
      <c r="BN905" s="16" t="e">
        <f>IF(AV905="R", $CA905, IF(OR(AV905="P", AV905="T", AV905="N"), 0, IF($C905="DM", $T905, IF(OR(AV905="Y", AV905="IR"),$AM905,IF(AV905="C", IF($BI905="Y", IF($AF905="N/A", $Q905, $AF905), IF($AG905="N/A", $T905,$AG905)))))))</f>
        <v>#VALUE!</v>
      </c>
      <c r="BO905" s="16" t="e">
        <f>IF(AW905="R", $CA905, IF(OR(AW905="P", AW905="T", AW905="N"), 0, IF($C905="DM", $T905, IF(OR(AW905="Y", AW905="IR"),$AM905,IF(AW905="C", IF($BI905="Y", IF($AF905="N/A", $Q905, $AF905), IF($AG905="N/A", $T905,$AG905)))))))</f>
        <v>#VALUE!</v>
      </c>
      <c r="BP905" s="16" t="e">
        <f>IF(AX905="R", $CA905, IF(OR(AX905="P", AX905="T", AX905="N"), 0, IF($C905="DM", $T905, IF(OR(AX905="Y", AX905="IR"),$AM905,IF(AX905="C", IF($BI905="Y", IF($AF905="N/A", $Q905, $AF905), IF($AG905="N/A", $T905,$AG905)))))))</f>
        <v>#VALUE!</v>
      </c>
      <c r="BQ905" s="16" t="e">
        <f>IF(AY905="R", $CA905, IF(OR(AY905="P", AY905="T", AY905="N"), 0, IF($C905="DM", $T905, IF(OR(AY905="Y", AY905="IR"),$AM905,IF(AY905="C", IF($BI905="Y", IF($AF905="N/A", $Q905, $AF905), IF($AG905="N/A", $T905,$AG905)))))))</f>
        <v>#VALUE!</v>
      </c>
      <c r="BR905" s="16" t="e">
        <f>IF(AZ905="R", $CA905, IF(OR(AZ905="P", AZ905="T", AZ905="N"), 0, IF($C905="DM", $T905, IF(OR(AZ905="Y", AZ905="IR"),$AM905,IF(AZ905="C", IF($BI905="Y", IF($AF905="N/A", $Q905, $AF905), IF($AG905="N/A", $T905,$AG905)))))))</f>
        <v>#VALUE!</v>
      </c>
      <c r="BS905" s="16" t="e">
        <f>IF(BA905="R", $CA905, IF(OR(BA905="P", BA905="T", BA905="N"), 0, IF($C905="DM", $T905, IF(OR(BA905="Y", BA905="IR"),$AM905,IF(BA905="C", IF($BI905="Y", IF($AF905="N/A", $Q905, $AF905), IF($AG905="N/A", $T905,$AG905)))))))</f>
        <v>#VALUE!</v>
      </c>
      <c r="BT905" s="16" t="e">
        <f>IF(BB905="R", $CA905, IF(OR(BB905="P", BB905="T", BB905="N"), 0, IF($C905="DM", $T905, IF(OR(BB905="Y", BB905="IR"),$AM905,IF(BB905="C", IF($BI905="Y", IF($BA905="C", IF($AF905="N/A", $Q905, $AF905), IF($AF905="N/A", $T905, $AM905)), IF($AG905="N/A", $T905,$AG905)))))))</f>
        <v>#VALUE!</v>
      </c>
      <c r="BU905" s="16" t="e">
        <f>IF(BC905="R", $CA905, IF(OR(BC905="P", BC905="T", BC905="N"), 0, IF($C905="DM", $T905, IF(OR(BC905="Y", BC905="IR"),$AM905,IF(BC905="C", IF($BI905="Y", IF($BA905="C", IF($AF905="N/A", $Q905, $AF905), IF($AF905="N/A", $T905, $AM905)), IF($AG905="N/A", $T905,$AG905)))))))</f>
        <v>#VALUE!</v>
      </c>
      <c r="BV905" s="16" t="e">
        <f>IF(BD905="R", $CA905, IF(OR(BD905="P", BD905="T", BD905="N"), 0, IF($C905="DM", $T905, IF(OR(BD905="Y", BD905="IR"),$AM905,IF(BD905="C", IF($BI905="Y", IF($BA905="C", IF($AF905="N/A", $Q905, $AF905), IF($AF905="N/A", $T905, $AM905)), IF($AG905="N/A", $T905,$AG905)))))))</f>
        <v>#VALUE!</v>
      </c>
      <c r="BW905" s="16" t="e">
        <f>IF(BE905="R", $CA905, IF(OR(BE905="P", BE905="T", BE905="N"), 0, IF($C905="DM", $T905, IF(OR(BE905="Y", BE905="IR"),$AM905,IF(BE905="C", IF($BI905="Y", IF($BA905="C", IF($AF905="N/A", $Q905, $AF905), IF($AF905="N/A", $T905, $AM905)), IF($AG905="N/A", $T905,$AG905)))))))</f>
        <v>#VALUE!</v>
      </c>
      <c r="BX905" s="16" t="e">
        <f>IF(BF905="R", $CA905, IF(OR(BF905="P", BF905="T", BF905="N"), 0, IF($C905="DM", $T905, IF(OR(BF905="Y", BF905="IR"),$AM905,IF(BF905="C", IF($BI905="Y", IF($BA905="C", IF($AF905="N/A", $Q905, $AF905), IF($AF905="N/A", $T905, $AM905)), IF($AG905="N/A", $T905,$AG905)))))))</f>
        <v>#VALUE!</v>
      </c>
      <c r="BY905" s="16" t="e">
        <f>IF(BG905="R", $CA905, IF(OR(BG905="P", BG905="T", BG905="N"), 0, IF($C905="DM", $T905, IF(OR(BG905="Y", BG905="IR"),$AM905,IF(BG905="C", IF($BI905="Y", IF($BA905="C", IF($AF905="N/A", $Q905, $AF905), IF($AF905="N/A", $T905, $AM905)), IF($AG905="N/A", $T905,$AG905)))))))</f>
        <v>#VALUE!</v>
      </c>
      <c r="BZ905" s="16" t="e">
        <f>IF(BH905="R", $CA905, IF(OR(BH905="P", BH905="T", BH905="N"), 0, IF($C905="DM", $T905, IF(OR(BH905="Y", BH905="IR"),$AM905,IF(BH905="C", IF($BI905="Y", IF($BA905="C", IF($AF905="N/A", $Q905, $AF905), IF($AF905="N/A", $T905, $AM905)), IF($AG905="N/A", $T905,$AG905)))))))</f>
        <v>#VALUE!</v>
      </c>
      <c r="CA905" s="15" t="s">
        <v>75</v>
      </c>
      <c r="CB905" s="16" t="e">
        <f>BZ905</f>
        <v>#VALUE!</v>
      </c>
      <c r="CC905" s="15" t="str">
        <f>IF(OR($BH905="T", $BH905="R"), 0, IF($BH905="C", IF($BI905="Y", IF($BA905="C", 0, IF(AF905="N/A", Q905-T905, AF905-AG905)), IF($AF905="N/A", U905, AH905)), AN905))</f>
        <v>N/A</v>
      </c>
      <c r="CD905" s="15" t="str">
        <f>IF(OR($BH905="T", $BH905="R"), 0, IF($BH905="C", IF($BI905="Y", 0, IF($AF905="N/A", V905, AI905)), AO905))</f>
        <v>N/A</v>
      </c>
      <c r="CE905" s="15" t="str">
        <f>IF(OR($BH905="T", $BH905="R"), 0, IF($BH905="C", IF($BI905="Y", 0, IF($AF905="N/A", W905, AJ905)), AP905))</f>
        <v>N/A</v>
      </c>
      <c r="CF905" s="15" t="str">
        <f>IF(OR($BH905="T", $BH905="R"), 0, IF($BH905="C", IF($BI905="Y", 0, IF($AF905="N/A", X905, AK905)), AQ905))</f>
        <v>N/A</v>
      </c>
    </row>
    <row r="906" spans="1:84" x14ac:dyDescent="0.25">
      <c r="A906" s="14">
        <v>5883</v>
      </c>
      <c r="B906" s="15"/>
      <c r="C906" s="15"/>
      <c r="D906" s="15"/>
      <c r="E906" s="15" t="e">
        <f>VLOOKUP(B906, 'Rookie Year'!$A$2:$B$55679,2,FALSE)</f>
        <v>#N/A</v>
      </c>
      <c r="F906" s="15">
        <v>2024</v>
      </c>
      <c r="G906" s="15" t="s">
        <v>42</v>
      </c>
      <c r="H906" s="15"/>
      <c r="I906" s="16"/>
      <c r="J906" s="15"/>
      <c r="K906" s="17">
        <f>IF(AND(G906&lt;&gt;"N",R906="N/A"), IF(I906&lt;4, 0, 0.25),IF(I906=1, IF(J906=1,0.25, 0.25), IF(I906&lt;13, 0.25, IF(I906&lt;26, 0.4, IF(I906&lt;51, 0.6, 0.75)))))</f>
        <v>0.25</v>
      </c>
      <c r="L906" s="16">
        <f>I906-M906</f>
        <v>0</v>
      </c>
      <c r="M906" s="16">
        <f>ROUNDUP(I906*K906,0)</f>
        <v>0</v>
      </c>
      <c r="N906" s="16">
        <f>M906*J906</f>
        <v>0</v>
      </c>
      <c r="O906" s="16">
        <v>0</v>
      </c>
      <c r="P906" s="16">
        <v>0</v>
      </c>
      <c r="Q906" s="16">
        <f>N906-O906-P906</f>
        <v>0</v>
      </c>
      <c r="R906" s="15" t="s">
        <v>75</v>
      </c>
      <c r="S906" s="15">
        <f>IF(R906="N/A", J906-($B$1-F906), J906-($B$1-R906))</f>
        <v>0</v>
      </c>
      <c r="T906" s="16" t="str">
        <f>IF($S906&lt;1, "N/A", $M906)</f>
        <v>N/A</v>
      </c>
      <c r="U906" s="16" t="str">
        <f>IF($S906&lt;2, "N/A", $M906)</f>
        <v>N/A</v>
      </c>
      <c r="V906" s="16" t="str">
        <f>IF($S906&lt;3, "N/A", $M906)</f>
        <v>N/A</v>
      </c>
      <c r="W906" s="16" t="str">
        <f>IF($S906&lt;4, "N/A", $M906)</f>
        <v>N/A</v>
      </c>
      <c r="X906" s="16" t="str">
        <f>IF($S906&lt;5, "N/A", $M906)</f>
        <v>N/A</v>
      </c>
      <c r="Y906" s="15" t="str">
        <f>IF(SUM(T906:X906)&lt;&gt;Q906, "CHECK", "OK")</f>
        <v>OK</v>
      </c>
      <c r="Z906" s="15" t="str">
        <f>IF(F906=$B$1, "No", IF(S906=1, "Yes", "No"))</f>
        <v>No</v>
      </c>
      <c r="AA906" s="18" t="str">
        <f>IF(C906="DM", "N/A", IF(Z906="No","N/A",VLOOKUP(B906,'Extension List'!$A$3:$R$1972,18,FALSE)))</f>
        <v>N/A</v>
      </c>
      <c r="AB906" s="15" t="str">
        <f>IF(C906="DM", "N/A", IF(Z906="No","N/A",VLOOKUP(B906,'Extension List'!$A$3:$T$1972,20,FALSE)))</f>
        <v>N/A</v>
      </c>
      <c r="AC906" s="15" t="str">
        <f>IF(AA906="N/A", "N/A", 0)</f>
        <v>N/A</v>
      </c>
      <c r="AD906" s="16" t="str">
        <f>IF(AE906="N/A", "N/A", AA906-AE906)</f>
        <v>N/A</v>
      </c>
      <c r="AE906" s="16" t="str">
        <f>IF(AA906="N/A", "N/A", IF(AC906&gt;0, IF(AA906&lt;13, ROUNDUP(0.25*AA906,0), IF(AA906&lt;26, ROUNDUP(0.4*AA906,0), IF(AA906&lt;51, ROUNDUP(0.6*AA906,0), ROUNDUP(0.75*AA906,0)))), "N/A"))</f>
        <v>N/A</v>
      </c>
      <c r="AF906" s="16" t="str">
        <f>IF(AD906="N/A","N/A", (AE906*AC906)+Q906)</f>
        <v>N/A</v>
      </c>
      <c r="AG906" s="16" t="str">
        <f>IF($AF906="N/A", "N/A", "TBC")</f>
        <v>N/A</v>
      </c>
      <c r="AH906" s="16" t="str">
        <f>IF($AF906="N/A", "N/A", "TBC")</f>
        <v>N/A</v>
      </c>
      <c r="AI906" s="16" t="str">
        <f>IF($AF906="N/A","N/A",IF(AC906&gt;1,"TBC","N/A"))</f>
        <v>N/A</v>
      </c>
      <c r="AJ906" s="16" t="str">
        <f>IF($AF906="N/A","N/A",IF(AC906&gt;2,"TBC","N/A"))</f>
        <v>N/A</v>
      </c>
      <c r="AK906" s="16" t="str">
        <f>IF($AF906="N/A","N/A",IF(AC906&gt;3,"TBC","N/A"))</f>
        <v>N/A</v>
      </c>
      <c r="AL906" s="16" t="str">
        <f>IF(AC906="N/A","N/A",IF(AC906&gt;0,IF(SUM(AG906:AK906)&lt;&gt;AF906,"CHECK","OK"),"N/A"))</f>
        <v>N/A</v>
      </c>
      <c r="AM906" s="16" t="e">
        <f>IF(AD906="N/A", L906+T906, L906+AG906)</f>
        <v>#VALUE!</v>
      </c>
      <c r="AN906" s="16" t="str">
        <f>IF(AD906="N/A", IF(U906="N/A", "N/A", L906+U906), AD906+AH906)</f>
        <v>N/A</v>
      </c>
      <c r="AO906" s="16" t="str">
        <f>IF(AD906="N/A", IF(V906="N/A", "N/A", L906+V906), IF(AI906="N/A", "N/A", AD906+AI906))</f>
        <v>N/A</v>
      </c>
      <c r="AP906" s="16" t="str">
        <f>IF(AD906="N/A", IF(W906="N/A", "N/A", L906+W906), IF(AJ906="N/A", "N/A", AD906+AJ906))</f>
        <v>N/A</v>
      </c>
      <c r="AQ906" s="16" t="str">
        <f>IF(AD906="N/A", IF(X906="N/A", "N/A", L906+X906), IF(AK906="N/A", "N/A", AD906+AK906))</f>
        <v>N/A</v>
      </c>
      <c r="AR906" s="15" t="s">
        <v>40</v>
      </c>
      <c r="AS906" s="15" t="s">
        <v>40</v>
      </c>
      <c r="AT906" s="15" t="s">
        <v>40</v>
      </c>
      <c r="AU906" s="15" t="s">
        <v>40</v>
      </c>
      <c r="AV906" s="15" t="s">
        <v>40</v>
      </c>
      <c r="AW906" s="15" t="s">
        <v>40</v>
      </c>
      <c r="AX906" s="15" t="s">
        <v>40</v>
      </c>
      <c r="AY906" s="15" t="s">
        <v>40</v>
      </c>
      <c r="AZ906" s="15" t="s">
        <v>40</v>
      </c>
      <c r="BA906" s="15" t="s">
        <v>40</v>
      </c>
      <c r="BB906" s="15" t="s">
        <v>40</v>
      </c>
      <c r="BC906" s="15" t="s">
        <v>40</v>
      </c>
      <c r="BD906" s="15" t="s">
        <v>40</v>
      </c>
      <c r="BE906" s="15" t="s">
        <v>40</v>
      </c>
      <c r="BF906" s="15" t="s">
        <v>40</v>
      </c>
      <c r="BG906" s="15" t="s">
        <v>40</v>
      </c>
      <c r="BH906" s="15" t="s">
        <v>40</v>
      </c>
      <c r="BJ906" s="16" t="e">
        <f>IF(AR906="R", $CA906, IF(OR(AR906="P", AR906="T", AR906="N"), 0, IF($C906="DM", $T906, IF(OR(AR906="Y", AR906="IR"),$AM906,IF(AR906="C", IF($BI906="Y", IF($AF906="N/A", $Q906, $AF906), IF($AG906="N/A", $T906,$AG906)))))))</f>
        <v>#VALUE!</v>
      </c>
      <c r="BK906" s="16" t="e">
        <f>IF(AS906="R", $CA906, IF(OR(AS906="P", AS906="T", AS906="N"), 0, IF($C906="DM", $T906, IF(OR(AS906="Y", AS906="IR"),$AM906,IF(AS906="C", IF($BI906="Y", IF($AF906="N/A", $Q906, $AF906), IF($AG906="N/A", $T906,$AG906)))))))</f>
        <v>#VALUE!</v>
      </c>
      <c r="BL906" s="16" t="e">
        <f>IF(AT906="R", $CA906, IF(OR(AT906="P", AT906="T", AT906="N"), 0, IF($C906="DM", $T906, IF(OR(AT906="Y", AT906="IR"),$AM906,IF(AT906="C", IF($BI906="Y", IF($AF906="N/A", $Q906, $AF906), IF($AG906="N/A", $T906,$AG906)))))))</f>
        <v>#VALUE!</v>
      </c>
      <c r="BM906" s="16" t="e">
        <f>IF(AU906="R", $CA906, IF(OR(AU906="P", AU906="T", AU906="N"), 0, IF($C906="DM", $T906, IF(OR(AU906="Y", AU906="IR"),$AM906,IF(AU906="C", IF($BI906="Y", IF($AF906="N/A", $Q906, $AF906), IF($AG906="N/A", $T906,$AG906)))))))</f>
        <v>#VALUE!</v>
      </c>
      <c r="BN906" s="16" t="e">
        <f>IF(AV906="R", $CA906, IF(OR(AV906="P", AV906="T", AV906="N"), 0, IF($C906="DM", $T906, IF(OR(AV906="Y", AV906="IR"),$AM906,IF(AV906="C", IF($BI906="Y", IF($AF906="N/A", $Q906, $AF906), IF($AG906="N/A", $T906,$AG906)))))))</f>
        <v>#VALUE!</v>
      </c>
      <c r="BO906" s="16" t="e">
        <f>IF(AW906="R", $CA906, IF(OR(AW906="P", AW906="T", AW906="N"), 0, IF($C906="DM", $T906, IF(OR(AW906="Y", AW906="IR"),$AM906,IF(AW906="C", IF($BI906="Y", IF($AF906="N/A", $Q906, $AF906), IF($AG906="N/A", $T906,$AG906)))))))</f>
        <v>#VALUE!</v>
      </c>
      <c r="BP906" s="16" t="e">
        <f>IF(AX906="R", $CA906, IF(OR(AX906="P", AX906="T", AX906="N"), 0, IF($C906="DM", $T906, IF(OR(AX906="Y", AX906="IR"),$AM906,IF(AX906="C", IF($BI906="Y", IF($AF906="N/A", $Q906, $AF906), IF($AG906="N/A", $T906,$AG906)))))))</f>
        <v>#VALUE!</v>
      </c>
      <c r="BQ906" s="16" t="e">
        <f>IF(AY906="R", $CA906, IF(OR(AY906="P", AY906="T", AY906="N"), 0, IF($C906="DM", $T906, IF(OR(AY906="Y", AY906="IR"),$AM906,IF(AY906="C", IF($BI906="Y", IF($AF906="N/A", $Q906, $AF906), IF($AG906="N/A", $T906,$AG906)))))))</f>
        <v>#VALUE!</v>
      </c>
      <c r="BR906" s="16" t="e">
        <f>IF(AZ906="R", $CA906, IF(OR(AZ906="P", AZ906="T", AZ906="N"), 0, IF($C906="DM", $T906, IF(OR(AZ906="Y", AZ906="IR"),$AM906,IF(AZ906="C", IF($BI906="Y", IF($AF906="N/A", $Q906, $AF906), IF($AG906="N/A", $T906,$AG906)))))))</f>
        <v>#VALUE!</v>
      </c>
      <c r="BS906" s="16" t="e">
        <f>IF(BA906="R", $CA906, IF(OR(BA906="P", BA906="T", BA906="N"), 0, IF($C906="DM", $T906, IF(OR(BA906="Y", BA906="IR"),$AM906,IF(BA906="C", IF($BI906="Y", IF($AF906="N/A", $Q906, $AF906), IF($AG906="N/A", $T906,$AG906)))))))</f>
        <v>#VALUE!</v>
      </c>
      <c r="BT906" s="16" t="e">
        <f>IF(BB906="R", $CA906, IF(OR(BB906="P", BB906="T", BB906="N"), 0, IF($C906="DM", $T906, IF(OR(BB906="Y", BB906="IR"),$AM906,IF(BB906="C", IF($BI906="Y", IF($BA906="C", IF($AF906="N/A", $Q906, $AF906), IF($AF906="N/A", $T906, $AM906)), IF($AG906="N/A", $T906,$AG906)))))))</f>
        <v>#VALUE!</v>
      </c>
      <c r="BU906" s="16" t="e">
        <f>IF(BC906="R", $CA906, IF(OR(BC906="P", BC906="T", BC906="N"), 0, IF($C906="DM", $T906, IF(OR(BC906="Y", BC906="IR"),$AM906,IF(BC906="C", IF($BI906="Y", IF($BA906="C", IF($AF906="N/A", $Q906, $AF906), IF($AF906="N/A", $T906, $AM906)), IF($AG906="N/A", $T906,$AG906)))))))</f>
        <v>#VALUE!</v>
      </c>
      <c r="BV906" s="16" t="e">
        <f>IF(BD906="R", $CA906, IF(OR(BD906="P", BD906="T", BD906="N"), 0, IF($C906="DM", $T906, IF(OR(BD906="Y", BD906="IR"),$AM906,IF(BD906="C", IF($BI906="Y", IF($BA906="C", IF($AF906="N/A", $Q906, $AF906), IF($AF906="N/A", $T906, $AM906)), IF($AG906="N/A", $T906,$AG906)))))))</f>
        <v>#VALUE!</v>
      </c>
      <c r="BW906" s="16" t="e">
        <f>IF(BE906="R", $CA906, IF(OR(BE906="P", BE906="T", BE906="N"), 0, IF($C906="DM", $T906, IF(OR(BE906="Y", BE906="IR"),$AM906,IF(BE906="C", IF($BI906="Y", IF($BA906="C", IF($AF906="N/A", $Q906, $AF906), IF($AF906="N/A", $T906, $AM906)), IF($AG906="N/A", $T906,$AG906)))))))</f>
        <v>#VALUE!</v>
      </c>
      <c r="BX906" s="16" t="e">
        <f>IF(BF906="R", $CA906, IF(OR(BF906="P", BF906="T", BF906="N"), 0, IF($C906="DM", $T906, IF(OR(BF906="Y", BF906="IR"),$AM906,IF(BF906="C", IF($BI906="Y", IF($BA906="C", IF($AF906="N/A", $Q906, $AF906), IF($AF906="N/A", $T906, $AM906)), IF($AG906="N/A", $T906,$AG906)))))))</f>
        <v>#VALUE!</v>
      </c>
      <c r="BY906" s="16" t="e">
        <f>IF(BG906="R", $CA906, IF(OR(BG906="P", BG906="T", BG906="N"), 0, IF($C906="DM", $T906, IF(OR(BG906="Y", BG906="IR"),$AM906,IF(BG906="C", IF($BI906="Y", IF($BA906="C", IF($AF906="N/A", $Q906, $AF906), IF($AF906="N/A", $T906, $AM906)), IF($AG906="N/A", $T906,$AG906)))))))</f>
        <v>#VALUE!</v>
      </c>
      <c r="BZ906" s="16" t="e">
        <f>IF(BH906="R", $CA906, IF(OR(BH906="P", BH906="T", BH906="N"), 0, IF($C906="DM", $T906, IF(OR(BH906="Y", BH906="IR"),$AM906,IF(BH906="C", IF($BI906="Y", IF($BA906="C", IF($AF906="N/A", $Q906, $AF906), IF($AF906="N/A", $T906, $AM906)), IF($AG906="N/A", $T906,$AG906)))))))</f>
        <v>#VALUE!</v>
      </c>
      <c r="CA906" s="15" t="s">
        <v>75</v>
      </c>
      <c r="CB906" s="16" t="e">
        <f>BZ906</f>
        <v>#VALUE!</v>
      </c>
      <c r="CC906" s="15" t="str">
        <f>IF(OR($BH906="T", $BH906="R"), 0, IF($BH906="C", IF($BI906="Y", IF($BA906="C", 0, IF(AF906="N/A", Q906-T906, AF906-AG906)), IF($AF906="N/A", U906, AH906)), AN906))</f>
        <v>N/A</v>
      </c>
      <c r="CD906" s="15" t="str">
        <f>IF(OR($BH906="T", $BH906="R"), 0, IF($BH906="C", IF($BI906="Y", 0, IF($AF906="N/A", V906, AI906)), AO906))</f>
        <v>N/A</v>
      </c>
      <c r="CE906" s="15" t="str">
        <f>IF(OR($BH906="T", $BH906="R"), 0, IF($BH906="C", IF($BI906="Y", 0, IF($AF906="N/A", W906, AJ906)), AP906))</f>
        <v>N/A</v>
      </c>
      <c r="CF906" s="15" t="str">
        <f>IF(OR($BH906="T", $BH906="R"), 0, IF($BH906="C", IF($BI906="Y", 0, IF($AF906="N/A", X906, AK906)), AQ906))</f>
        <v>N/A</v>
      </c>
    </row>
    <row r="907" spans="1:84" x14ac:dyDescent="0.25">
      <c r="A907" s="14">
        <v>5884</v>
      </c>
      <c r="B907" s="15"/>
      <c r="C907" s="15"/>
      <c r="D907" s="15"/>
      <c r="E907" s="15" t="e">
        <f>VLOOKUP(B907, 'Rookie Year'!$A$2:$B$55679,2,FALSE)</f>
        <v>#N/A</v>
      </c>
      <c r="F907" s="15">
        <v>2024</v>
      </c>
      <c r="G907" s="15" t="s">
        <v>42</v>
      </c>
      <c r="H907" s="15"/>
      <c r="I907" s="16"/>
      <c r="J907" s="15"/>
      <c r="K907" s="17">
        <f>IF(AND(G907&lt;&gt;"N",R907="N/A"), IF(I907&lt;4, 0, 0.25),IF(I907=1, IF(J907=1,0.25, 0.25), IF(I907&lt;13, 0.25, IF(I907&lt;26, 0.4, IF(I907&lt;51, 0.6, 0.75)))))</f>
        <v>0.25</v>
      </c>
      <c r="L907" s="16">
        <f>I907-M907</f>
        <v>0</v>
      </c>
      <c r="M907" s="16">
        <f>ROUNDUP(I907*K907,0)</f>
        <v>0</v>
      </c>
      <c r="N907" s="16">
        <f>M907*J907</f>
        <v>0</v>
      </c>
      <c r="O907" s="16">
        <v>0</v>
      </c>
      <c r="P907" s="16">
        <v>0</v>
      </c>
      <c r="Q907" s="16">
        <f>N907-O907-P907</f>
        <v>0</v>
      </c>
      <c r="R907" s="15" t="s">
        <v>75</v>
      </c>
      <c r="S907" s="15">
        <f>IF(R907="N/A", J907-($B$1-F907), J907-($B$1-R907))</f>
        <v>0</v>
      </c>
      <c r="T907" s="16" t="str">
        <f>IF($S907&lt;1, "N/A", $M907)</f>
        <v>N/A</v>
      </c>
      <c r="U907" s="16" t="str">
        <f>IF($S907&lt;2, "N/A", $M907)</f>
        <v>N/A</v>
      </c>
      <c r="V907" s="16" t="str">
        <f>IF($S907&lt;3, "N/A", $M907)</f>
        <v>N/A</v>
      </c>
      <c r="W907" s="16" t="str">
        <f>IF($S907&lt;4, "N/A", $M907)</f>
        <v>N/A</v>
      </c>
      <c r="X907" s="16" t="str">
        <f>IF($S907&lt;5, "N/A", $M907)</f>
        <v>N/A</v>
      </c>
      <c r="Y907" s="15" t="str">
        <f>IF(SUM(T907:X907)&lt;&gt;Q907, "CHECK", "OK")</f>
        <v>OK</v>
      </c>
      <c r="Z907" s="15" t="str">
        <f>IF(F907=$B$1, "No", IF(S907=1, "Yes", "No"))</f>
        <v>No</v>
      </c>
      <c r="AA907" s="18" t="str">
        <f>IF(C907="DM", "N/A", IF(Z907="No","N/A",VLOOKUP(B907,'Extension List'!$A$3:$R$1972,18,FALSE)))</f>
        <v>N/A</v>
      </c>
      <c r="AB907" s="15" t="str">
        <f>IF(C907="DM", "N/A", IF(Z907="No","N/A",VLOOKUP(B907,'Extension List'!$A$3:$T$1972,20,FALSE)))</f>
        <v>N/A</v>
      </c>
      <c r="AC907" s="15" t="str">
        <f>IF(AA907="N/A", "N/A", 0)</f>
        <v>N/A</v>
      </c>
      <c r="AD907" s="16" t="str">
        <f>IF(AE907="N/A", "N/A", AA907-AE907)</f>
        <v>N/A</v>
      </c>
      <c r="AE907" s="16" t="str">
        <f>IF(AA907="N/A", "N/A", IF(AC907&gt;0, IF(AA907&lt;13, ROUNDUP(0.25*AA907,0), IF(AA907&lt;26, ROUNDUP(0.4*AA907,0), IF(AA907&lt;51, ROUNDUP(0.6*AA907,0), ROUNDUP(0.75*AA907,0)))), "N/A"))</f>
        <v>N/A</v>
      </c>
      <c r="AF907" s="16" t="str">
        <f>IF(AD907="N/A","N/A", (AE907*AC907)+Q907)</f>
        <v>N/A</v>
      </c>
      <c r="AG907" s="16" t="str">
        <f>IF($AF907="N/A", "N/A", "TBC")</f>
        <v>N/A</v>
      </c>
      <c r="AH907" s="16" t="str">
        <f>IF($AF907="N/A", "N/A", "TBC")</f>
        <v>N/A</v>
      </c>
      <c r="AI907" s="16" t="str">
        <f>IF($AF907="N/A","N/A",IF(AC907&gt;1,"TBC","N/A"))</f>
        <v>N/A</v>
      </c>
      <c r="AJ907" s="16" t="str">
        <f>IF($AF907="N/A","N/A",IF(AC907&gt;2,"TBC","N/A"))</f>
        <v>N/A</v>
      </c>
      <c r="AK907" s="16" t="str">
        <f>IF($AF907="N/A","N/A",IF(AC907&gt;3,"TBC","N/A"))</f>
        <v>N/A</v>
      </c>
      <c r="AL907" s="16" t="str">
        <f>IF(AC907="N/A","N/A",IF(AC907&gt;0,IF(SUM(AG907:AK907)&lt;&gt;AF907,"CHECK","OK"),"N/A"))</f>
        <v>N/A</v>
      </c>
      <c r="AM907" s="16" t="e">
        <f>IF(AD907="N/A", L907+T907, L907+AG907)</f>
        <v>#VALUE!</v>
      </c>
      <c r="AN907" s="16" t="str">
        <f>IF(AD907="N/A", IF(U907="N/A", "N/A", L907+U907), AD907+AH907)</f>
        <v>N/A</v>
      </c>
      <c r="AO907" s="16" t="str">
        <f>IF(AD907="N/A", IF(V907="N/A", "N/A", L907+V907), IF(AI907="N/A", "N/A", AD907+AI907))</f>
        <v>N/A</v>
      </c>
      <c r="AP907" s="16" t="str">
        <f>IF(AD907="N/A", IF(W907="N/A", "N/A", L907+W907), IF(AJ907="N/A", "N/A", AD907+AJ907))</f>
        <v>N/A</v>
      </c>
      <c r="AQ907" s="16" t="str">
        <f>IF(AD907="N/A", IF(X907="N/A", "N/A", L907+X907), IF(AK907="N/A", "N/A", AD907+AK907))</f>
        <v>N/A</v>
      </c>
      <c r="AR907" s="15" t="s">
        <v>40</v>
      </c>
      <c r="AS907" s="15" t="s">
        <v>40</v>
      </c>
      <c r="AT907" s="15" t="s">
        <v>40</v>
      </c>
      <c r="AU907" s="15" t="s">
        <v>40</v>
      </c>
      <c r="AV907" s="15" t="s">
        <v>40</v>
      </c>
      <c r="AW907" s="15" t="s">
        <v>40</v>
      </c>
      <c r="AX907" s="15" t="s">
        <v>40</v>
      </c>
      <c r="AY907" s="15" t="s">
        <v>40</v>
      </c>
      <c r="AZ907" s="15" t="s">
        <v>40</v>
      </c>
      <c r="BA907" s="15" t="s">
        <v>40</v>
      </c>
      <c r="BB907" s="15" t="s">
        <v>40</v>
      </c>
      <c r="BC907" s="15" t="s">
        <v>40</v>
      </c>
      <c r="BD907" s="15" t="s">
        <v>40</v>
      </c>
      <c r="BE907" s="15" t="s">
        <v>40</v>
      </c>
      <c r="BF907" s="15" t="s">
        <v>40</v>
      </c>
      <c r="BG907" s="15" t="s">
        <v>40</v>
      </c>
      <c r="BH907" s="15" t="s">
        <v>40</v>
      </c>
      <c r="BJ907" s="16" t="e">
        <f>IF(AR907="R", $CA907, IF(OR(AR907="P", AR907="T", AR907="N"), 0, IF($C907="DM", $T907, IF(OR(AR907="Y", AR907="IR"),$AM907,IF(AR907="C", IF($BI907="Y", IF($AF907="N/A", $Q907, $AF907), IF($AG907="N/A", $T907,$AG907)))))))</f>
        <v>#VALUE!</v>
      </c>
      <c r="BK907" s="16" t="e">
        <f>IF(AS907="R", $CA907, IF(OR(AS907="P", AS907="T", AS907="N"), 0, IF($C907="DM", $T907, IF(OR(AS907="Y", AS907="IR"),$AM907,IF(AS907="C", IF($BI907="Y", IF($AF907="N/A", $Q907, $AF907), IF($AG907="N/A", $T907,$AG907)))))))</f>
        <v>#VALUE!</v>
      </c>
      <c r="BL907" s="16" t="e">
        <f>IF(AT907="R", $CA907, IF(OR(AT907="P", AT907="T", AT907="N"), 0, IF($C907="DM", $T907, IF(OR(AT907="Y", AT907="IR"),$AM907,IF(AT907="C", IF($BI907="Y", IF($AF907="N/A", $Q907, $AF907), IF($AG907="N/A", $T907,$AG907)))))))</f>
        <v>#VALUE!</v>
      </c>
      <c r="BM907" s="16" t="e">
        <f>IF(AU907="R", $CA907, IF(OR(AU907="P", AU907="T", AU907="N"), 0, IF($C907="DM", $T907, IF(OR(AU907="Y", AU907="IR"),$AM907,IF(AU907="C", IF($BI907="Y", IF($AF907="N/A", $Q907, $AF907), IF($AG907="N/A", $T907,$AG907)))))))</f>
        <v>#VALUE!</v>
      </c>
      <c r="BN907" s="16" t="e">
        <f>IF(AV907="R", $CA907, IF(OR(AV907="P", AV907="T", AV907="N"), 0, IF($C907="DM", $T907, IF(OR(AV907="Y", AV907="IR"),$AM907,IF(AV907="C", IF($BI907="Y", IF($AF907="N/A", $Q907, $AF907), IF($AG907="N/A", $T907,$AG907)))))))</f>
        <v>#VALUE!</v>
      </c>
      <c r="BO907" s="16" t="e">
        <f>IF(AW907="R", $CA907, IF(OR(AW907="P", AW907="T", AW907="N"), 0, IF($C907="DM", $T907, IF(OR(AW907="Y", AW907="IR"),$AM907,IF(AW907="C", IF($BI907="Y", IF($AF907="N/A", $Q907, $AF907), IF($AG907="N/A", $T907,$AG907)))))))</f>
        <v>#VALUE!</v>
      </c>
      <c r="BP907" s="16" t="e">
        <f>IF(AX907="R", $CA907, IF(OR(AX907="P", AX907="T", AX907="N"), 0, IF($C907="DM", $T907, IF(OR(AX907="Y", AX907="IR"),$AM907,IF(AX907="C", IF($BI907="Y", IF($AF907="N/A", $Q907, $AF907), IF($AG907="N/A", $T907,$AG907)))))))</f>
        <v>#VALUE!</v>
      </c>
      <c r="BQ907" s="16" t="e">
        <f>IF(AY907="R", $CA907, IF(OR(AY907="P", AY907="T", AY907="N"), 0, IF($C907="DM", $T907, IF(OR(AY907="Y", AY907="IR"),$AM907,IF(AY907="C", IF($BI907="Y", IF($AF907="N/A", $Q907, $AF907), IF($AG907="N/A", $T907,$AG907)))))))</f>
        <v>#VALUE!</v>
      </c>
      <c r="BR907" s="16" t="e">
        <f>IF(AZ907="R", $CA907, IF(OR(AZ907="P", AZ907="T", AZ907="N"), 0, IF($C907="DM", $T907, IF(OR(AZ907="Y", AZ907="IR"),$AM907,IF(AZ907="C", IF($BI907="Y", IF($AF907="N/A", $Q907, $AF907), IF($AG907="N/A", $T907,$AG907)))))))</f>
        <v>#VALUE!</v>
      </c>
      <c r="BS907" s="16" t="e">
        <f>IF(BA907="R", $CA907, IF(OR(BA907="P", BA907="T", BA907="N"), 0, IF($C907="DM", $T907, IF(OR(BA907="Y", BA907="IR"),$AM907,IF(BA907="C", IF($BI907="Y", IF($AF907="N/A", $Q907, $AF907), IF($AG907="N/A", $T907,$AG907)))))))</f>
        <v>#VALUE!</v>
      </c>
      <c r="BT907" s="16" t="e">
        <f>IF(BB907="R", $CA907, IF(OR(BB907="P", BB907="T", BB907="N"), 0, IF($C907="DM", $T907, IF(OR(BB907="Y", BB907="IR"),$AM907,IF(BB907="C", IF($BI907="Y", IF($BA907="C", IF($AF907="N/A", $Q907, $AF907), IF($AF907="N/A", $T907, $AM907)), IF($AG907="N/A", $T907,$AG907)))))))</f>
        <v>#VALUE!</v>
      </c>
      <c r="BU907" s="16" t="e">
        <f>IF(BC907="R", $CA907, IF(OR(BC907="P", BC907="T", BC907="N"), 0, IF($C907="DM", $T907, IF(OR(BC907="Y", BC907="IR"),$AM907,IF(BC907="C", IF($BI907="Y", IF($BA907="C", IF($AF907="N/A", $Q907, $AF907), IF($AF907="N/A", $T907, $AM907)), IF($AG907="N/A", $T907,$AG907)))))))</f>
        <v>#VALUE!</v>
      </c>
      <c r="BV907" s="16" t="e">
        <f>IF(BD907="R", $CA907, IF(OR(BD907="P", BD907="T", BD907="N"), 0, IF($C907="DM", $T907, IF(OR(BD907="Y", BD907="IR"),$AM907,IF(BD907="C", IF($BI907="Y", IF($BA907="C", IF($AF907="N/A", $Q907, $AF907), IF($AF907="N/A", $T907, $AM907)), IF($AG907="N/A", $T907,$AG907)))))))</f>
        <v>#VALUE!</v>
      </c>
      <c r="BW907" s="16" t="e">
        <f>IF(BE907="R", $CA907, IF(OR(BE907="P", BE907="T", BE907="N"), 0, IF($C907="DM", $T907, IF(OR(BE907="Y", BE907="IR"),$AM907,IF(BE907="C", IF($BI907="Y", IF($BA907="C", IF($AF907="N/A", $Q907, $AF907), IF($AF907="N/A", $T907, $AM907)), IF($AG907="N/A", $T907,$AG907)))))))</f>
        <v>#VALUE!</v>
      </c>
      <c r="BX907" s="16" t="e">
        <f>IF(BF907="R", $CA907, IF(OR(BF907="P", BF907="T", BF907="N"), 0, IF($C907="DM", $T907, IF(OR(BF907="Y", BF907="IR"),$AM907,IF(BF907="C", IF($BI907="Y", IF($BA907="C", IF($AF907="N/A", $Q907, $AF907), IF($AF907="N/A", $T907, $AM907)), IF($AG907="N/A", $T907,$AG907)))))))</f>
        <v>#VALUE!</v>
      </c>
      <c r="BY907" s="16" t="e">
        <f>IF(BG907="R", $CA907, IF(OR(BG907="P", BG907="T", BG907="N"), 0, IF($C907="DM", $T907, IF(OR(BG907="Y", BG907="IR"),$AM907,IF(BG907="C", IF($BI907="Y", IF($BA907="C", IF($AF907="N/A", $Q907, $AF907), IF($AF907="N/A", $T907, $AM907)), IF($AG907="N/A", $T907,$AG907)))))))</f>
        <v>#VALUE!</v>
      </c>
      <c r="BZ907" s="16" t="e">
        <f>IF(BH907="R", $CA907, IF(OR(BH907="P", BH907="T", BH907="N"), 0, IF($C907="DM", $T907, IF(OR(BH907="Y", BH907="IR"),$AM907,IF(BH907="C", IF($BI907="Y", IF($BA907="C", IF($AF907="N/A", $Q907, $AF907), IF($AF907="N/A", $T907, $AM907)), IF($AG907="N/A", $T907,$AG907)))))))</f>
        <v>#VALUE!</v>
      </c>
      <c r="CA907" s="15" t="s">
        <v>75</v>
      </c>
      <c r="CB907" s="16" t="e">
        <f>BZ907</f>
        <v>#VALUE!</v>
      </c>
      <c r="CC907" s="15" t="str">
        <f>IF(OR($BH907="T", $BH907="R"), 0, IF($BH907="C", IF($BI907="Y", IF($BA907="C", 0, IF(AF907="N/A", Q907-T907, AF907-AG907)), IF($AF907="N/A", U907, AH907)), AN907))</f>
        <v>N/A</v>
      </c>
      <c r="CD907" s="15" t="str">
        <f>IF(OR($BH907="T", $BH907="R"), 0, IF($BH907="C", IF($BI907="Y", 0, IF($AF907="N/A", V907, AI907)), AO907))</f>
        <v>N/A</v>
      </c>
      <c r="CE907" s="15" t="str">
        <f>IF(OR($BH907="T", $BH907="R"), 0, IF($BH907="C", IF($BI907="Y", 0, IF($AF907="N/A", W907, AJ907)), AP907))</f>
        <v>N/A</v>
      </c>
      <c r="CF907" s="15" t="str">
        <f>IF(OR($BH907="T", $BH907="R"), 0, IF($BH907="C", IF($BI907="Y", 0, IF($AF907="N/A", X907, AK907)), AQ907))</f>
        <v>N/A</v>
      </c>
    </row>
    <row r="908" spans="1:84" x14ac:dyDescent="0.25">
      <c r="A908" s="14">
        <v>5885</v>
      </c>
      <c r="B908" s="15"/>
      <c r="C908" s="15"/>
      <c r="D908" s="15"/>
      <c r="E908" s="15" t="e">
        <f>VLOOKUP(B908, 'Rookie Year'!$A$2:$B$55679,2,FALSE)</f>
        <v>#N/A</v>
      </c>
      <c r="F908" s="15">
        <v>2024</v>
      </c>
      <c r="G908" s="15" t="s">
        <v>42</v>
      </c>
      <c r="H908" s="15"/>
      <c r="I908" s="16"/>
      <c r="J908" s="15"/>
      <c r="K908" s="17">
        <f>IF(AND(G908&lt;&gt;"N",R908="N/A"), IF(I908&lt;4, 0, 0.25),IF(I908=1, IF(J908=1,0.25, 0.25), IF(I908&lt;13, 0.25, IF(I908&lt;26, 0.4, IF(I908&lt;51, 0.6, 0.75)))))</f>
        <v>0.25</v>
      </c>
      <c r="L908" s="16">
        <f>I908-M908</f>
        <v>0</v>
      </c>
      <c r="M908" s="16">
        <f>ROUNDUP(I908*K908,0)</f>
        <v>0</v>
      </c>
      <c r="N908" s="16">
        <f>M908*J908</f>
        <v>0</v>
      </c>
      <c r="O908" s="16">
        <v>0</v>
      </c>
      <c r="P908" s="16">
        <v>0</v>
      </c>
      <c r="Q908" s="16">
        <f>N908-O908-P908</f>
        <v>0</v>
      </c>
      <c r="R908" s="15" t="s">
        <v>75</v>
      </c>
      <c r="S908" s="15">
        <f>IF(R908="N/A", J908-($B$1-F908), J908-($B$1-R908))</f>
        <v>0</v>
      </c>
      <c r="T908" s="16" t="str">
        <f>IF($S908&lt;1, "N/A", $M908)</f>
        <v>N/A</v>
      </c>
      <c r="U908" s="16" t="str">
        <f>IF($S908&lt;2, "N/A", $M908)</f>
        <v>N/A</v>
      </c>
      <c r="V908" s="16" t="str">
        <f>IF($S908&lt;3, "N/A", $M908)</f>
        <v>N/A</v>
      </c>
      <c r="W908" s="16" t="str">
        <f>IF($S908&lt;4, "N/A", $M908)</f>
        <v>N/A</v>
      </c>
      <c r="X908" s="16" t="str">
        <f>IF($S908&lt;5, "N/A", $M908)</f>
        <v>N/A</v>
      </c>
      <c r="Y908" s="15" t="str">
        <f>IF(SUM(T908:X908)&lt;&gt;Q908, "CHECK", "OK")</f>
        <v>OK</v>
      </c>
      <c r="Z908" s="15" t="str">
        <f>IF(F908=$B$1, "No", IF(S908=1, "Yes", "No"))</f>
        <v>No</v>
      </c>
      <c r="AA908" s="18" t="str">
        <f>IF(C908="DM", "N/A", IF(Z908="No","N/A",VLOOKUP(B908,'Extension List'!$A$3:$R$1972,18,FALSE)))</f>
        <v>N/A</v>
      </c>
      <c r="AB908" s="15" t="str">
        <f>IF(C908="DM", "N/A", IF(Z908="No","N/A",VLOOKUP(B908,'Extension List'!$A$3:$T$1972,20,FALSE)))</f>
        <v>N/A</v>
      </c>
      <c r="AC908" s="15" t="str">
        <f>IF(AA908="N/A", "N/A", 0)</f>
        <v>N/A</v>
      </c>
      <c r="AD908" s="16" t="str">
        <f>IF(AE908="N/A", "N/A", AA908-AE908)</f>
        <v>N/A</v>
      </c>
      <c r="AE908" s="16" t="str">
        <f>IF(AA908="N/A", "N/A", IF(AC908&gt;0, IF(AA908&lt;13, ROUNDUP(0.25*AA908,0), IF(AA908&lt;26, ROUNDUP(0.4*AA908,0), IF(AA908&lt;51, ROUNDUP(0.6*AA908,0), ROUNDUP(0.75*AA908,0)))), "N/A"))</f>
        <v>N/A</v>
      </c>
      <c r="AF908" s="16" t="str">
        <f>IF(AD908="N/A","N/A", (AE908*AC908)+Q908)</f>
        <v>N/A</v>
      </c>
      <c r="AG908" s="16" t="str">
        <f>IF($AF908="N/A", "N/A", "TBC")</f>
        <v>N/A</v>
      </c>
      <c r="AH908" s="16" t="str">
        <f>IF($AF908="N/A", "N/A", "TBC")</f>
        <v>N/A</v>
      </c>
      <c r="AI908" s="16" t="str">
        <f>IF($AF908="N/A","N/A",IF(AC908&gt;1,"TBC","N/A"))</f>
        <v>N/A</v>
      </c>
      <c r="AJ908" s="16" t="str">
        <f>IF($AF908="N/A","N/A",IF(AC908&gt;2,"TBC","N/A"))</f>
        <v>N/A</v>
      </c>
      <c r="AK908" s="16" t="str">
        <f>IF($AF908="N/A","N/A",IF(AC908&gt;3,"TBC","N/A"))</f>
        <v>N/A</v>
      </c>
      <c r="AL908" s="16" t="str">
        <f>IF(AC908="N/A","N/A",IF(AC908&gt;0,IF(SUM(AG908:AK908)&lt;&gt;AF908,"CHECK","OK"),"N/A"))</f>
        <v>N/A</v>
      </c>
      <c r="AM908" s="16" t="e">
        <f>IF(AD908="N/A", L908+T908, L908+AG908)</f>
        <v>#VALUE!</v>
      </c>
      <c r="AN908" s="16" t="str">
        <f>IF(AD908="N/A", IF(U908="N/A", "N/A", L908+U908), AD908+AH908)</f>
        <v>N/A</v>
      </c>
      <c r="AO908" s="16" t="str">
        <f>IF(AD908="N/A", IF(V908="N/A", "N/A", L908+V908), IF(AI908="N/A", "N/A", AD908+AI908))</f>
        <v>N/A</v>
      </c>
      <c r="AP908" s="16" t="str">
        <f>IF(AD908="N/A", IF(W908="N/A", "N/A", L908+W908), IF(AJ908="N/A", "N/A", AD908+AJ908))</f>
        <v>N/A</v>
      </c>
      <c r="AQ908" s="16" t="str">
        <f>IF(AD908="N/A", IF(X908="N/A", "N/A", L908+X908), IF(AK908="N/A", "N/A", AD908+AK908))</f>
        <v>N/A</v>
      </c>
      <c r="AR908" s="15" t="s">
        <v>40</v>
      </c>
      <c r="AS908" s="15" t="s">
        <v>40</v>
      </c>
      <c r="AT908" s="15" t="s">
        <v>40</v>
      </c>
      <c r="AU908" s="15" t="s">
        <v>40</v>
      </c>
      <c r="AV908" s="15" t="s">
        <v>40</v>
      </c>
      <c r="AW908" s="15" t="s">
        <v>40</v>
      </c>
      <c r="AX908" s="15" t="s">
        <v>40</v>
      </c>
      <c r="AY908" s="15" t="s">
        <v>40</v>
      </c>
      <c r="AZ908" s="15" t="s">
        <v>40</v>
      </c>
      <c r="BA908" s="15" t="s">
        <v>40</v>
      </c>
      <c r="BB908" s="15" t="s">
        <v>40</v>
      </c>
      <c r="BC908" s="15" t="s">
        <v>40</v>
      </c>
      <c r="BD908" s="15" t="s">
        <v>40</v>
      </c>
      <c r="BE908" s="15" t="s">
        <v>40</v>
      </c>
      <c r="BF908" s="15" t="s">
        <v>40</v>
      </c>
      <c r="BG908" s="15" t="s">
        <v>40</v>
      </c>
      <c r="BH908" s="15" t="s">
        <v>40</v>
      </c>
      <c r="BJ908" s="16" t="e">
        <f>IF(AR908="R", $CA908, IF(OR(AR908="P", AR908="T", AR908="N"), 0, IF($C908="DM", $T908, IF(OR(AR908="Y", AR908="IR"),$AM908,IF(AR908="C", IF($BI908="Y", IF($AF908="N/A", $Q908, $AF908), IF($AG908="N/A", $T908,$AG908)))))))</f>
        <v>#VALUE!</v>
      </c>
      <c r="BK908" s="16" t="e">
        <f>IF(AS908="R", $CA908, IF(OR(AS908="P", AS908="T", AS908="N"), 0, IF($C908="DM", $T908, IF(OR(AS908="Y", AS908="IR"),$AM908,IF(AS908="C", IF($BI908="Y", IF($AF908="N/A", $Q908, $AF908), IF($AG908="N/A", $T908,$AG908)))))))</f>
        <v>#VALUE!</v>
      </c>
      <c r="BL908" s="16" t="e">
        <f>IF(AT908="R", $CA908, IF(OR(AT908="P", AT908="T", AT908="N"), 0, IF($C908="DM", $T908, IF(OR(AT908="Y", AT908="IR"),$AM908,IF(AT908="C", IF($BI908="Y", IF($AF908="N/A", $Q908, $AF908), IF($AG908="N/A", $T908,$AG908)))))))</f>
        <v>#VALUE!</v>
      </c>
      <c r="BM908" s="16" t="e">
        <f>IF(AU908="R", $CA908, IF(OR(AU908="P", AU908="T", AU908="N"), 0, IF($C908="DM", $T908, IF(OR(AU908="Y", AU908="IR"),$AM908,IF(AU908="C", IF($BI908="Y", IF($AF908="N/A", $Q908, $AF908), IF($AG908="N/A", $T908,$AG908)))))))</f>
        <v>#VALUE!</v>
      </c>
      <c r="BN908" s="16" t="e">
        <f>IF(AV908="R", $CA908, IF(OR(AV908="P", AV908="T", AV908="N"), 0, IF($C908="DM", $T908, IF(OR(AV908="Y", AV908="IR"),$AM908,IF(AV908="C", IF($BI908="Y", IF($AF908="N/A", $Q908, $AF908), IF($AG908="N/A", $T908,$AG908)))))))</f>
        <v>#VALUE!</v>
      </c>
      <c r="BO908" s="16" t="e">
        <f>IF(AW908="R", $CA908, IF(OR(AW908="P", AW908="T", AW908="N"), 0, IF($C908="DM", $T908, IF(OR(AW908="Y", AW908="IR"),$AM908,IF(AW908="C", IF($BI908="Y", IF($AF908="N/A", $Q908, $AF908), IF($AG908="N/A", $T908,$AG908)))))))</f>
        <v>#VALUE!</v>
      </c>
      <c r="BP908" s="16" t="e">
        <f>IF(AX908="R", $CA908, IF(OR(AX908="P", AX908="T", AX908="N"), 0, IF($C908="DM", $T908, IF(OR(AX908="Y", AX908="IR"),$AM908,IF(AX908="C", IF($BI908="Y", IF($AF908="N/A", $Q908, $AF908), IF($AG908="N/A", $T908,$AG908)))))))</f>
        <v>#VALUE!</v>
      </c>
      <c r="BQ908" s="16" t="e">
        <f>IF(AY908="R", $CA908, IF(OR(AY908="P", AY908="T", AY908="N"), 0, IF($C908="DM", $T908, IF(OR(AY908="Y", AY908="IR"),$AM908,IF(AY908="C", IF($BI908="Y", IF($AF908="N/A", $Q908, $AF908), IF($AG908="N/A", $T908,$AG908)))))))</f>
        <v>#VALUE!</v>
      </c>
      <c r="BR908" s="16" t="e">
        <f>IF(AZ908="R", $CA908, IF(OR(AZ908="P", AZ908="T", AZ908="N"), 0, IF($C908="DM", $T908, IF(OR(AZ908="Y", AZ908="IR"),$AM908,IF(AZ908="C", IF($BI908="Y", IF($AF908="N/A", $Q908, $AF908), IF($AG908="N/A", $T908,$AG908)))))))</f>
        <v>#VALUE!</v>
      </c>
      <c r="BS908" s="16" t="e">
        <f>IF(BA908="R", $CA908, IF(OR(BA908="P", BA908="T", BA908="N"), 0, IF($C908="DM", $T908, IF(OR(BA908="Y", BA908="IR"),$AM908,IF(BA908="C", IF($BI908="Y", IF($AF908="N/A", $Q908, $AF908), IF($AG908="N/A", $T908,$AG908)))))))</f>
        <v>#VALUE!</v>
      </c>
      <c r="BT908" s="16" t="e">
        <f>IF(BB908="R", $CA908, IF(OR(BB908="P", BB908="T", BB908="N"), 0, IF($C908="DM", $T908, IF(OR(BB908="Y", BB908="IR"),$AM908,IF(BB908="C", IF($BI908="Y", IF($BA908="C", IF($AF908="N/A", $Q908, $AF908), IF($AF908="N/A", $T908, $AM908)), IF($AG908="N/A", $T908,$AG908)))))))</f>
        <v>#VALUE!</v>
      </c>
      <c r="BU908" s="16" t="e">
        <f>IF(BC908="R", $CA908, IF(OR(BC908="P", BC908="T", BC908="N"), 0, IF($C908="DM", $T908, IF(OR(BC908="Y", BC908="IR"),$AM908,IF(BC908="C", IF($BI908="Y", IF($BA908="C", IF($AF908="N/A", $Q908, $AF908), IF($AF908="N/A", $T908, $AM908)), IF($AG908="N/A", $T908,$AG908)))))))</f>
        <v>#VALUE!</v>
      </c>
      <c r="BV908" s="16" t="e">
        <f>IF(BD908="R", $CA908, IF(OR(BD908="P", BD908="T", BD908="N"), 0, IF($C908="DM", $T908, IF(OR(BD908="Y", BD908="IR"),$AM908,IF(BD908="C", IF($BI908="Y", IF($BA908="C", IF($AF908="N/A", $Q908, $AF908), IF($AF908="N/A", $T908, $AM908)), IF($AG908="N/A", $T908,$AG908)))))))</f>
        <v>#VALUE!</v>
      </c>
      <c r="BW908" s="16" t="e">
        <f>IF(BE908="R", $CA908, IF(OR(BE908="P", BE908="T", BE908="N"), 0, IF($C908="DM", $T908, IF(OR(BE908="Y", BE908="IR"),$AM908,IF(BE908="C", IF($BI908="Y", IF($BA908="C", IF($AF908="N/A", $Q908, $AF908), IF($AF908="N/A", $T908, $AM908)), IF($AG908="N/A", $T908,$AG908)))))))</f>
        <v>#VALUE!</v>
      </c>
      <c r="BX908" s="16" t="e">
        <f>IF(BF908="R", $CA908, IF(OR(BF908="P", BF908="T", BF908="N"), 0, IF($C908="DM", $T908, IF(OR(BF908="Y", BF908="IR"),$AM908,IF(BF908="C", IF($BI908="Y", IF($BA908="C", IF($AF908="N/A", $Q908, $AF908), IF($AF908="N/A", $T908, $AM908)), IF($AG908="N/A", $T908,$AG908)))))))</f>
        <v>#VALUE!</v>
      </c>
      <c r="BY908" s="16" t="e">
        <f>IF(BG908="R", $CA908, IF(OR(BG908="P", BG908="T", BG908="N"), 0, IF($C908="DM", $T908, IF(OR(BG908="Y", BG908="IR"),$AM908,IF(BG908="C", IF($BI908="Y", IF($BA908="C", IF($AF908="N/A", $Q908, $AF908), IF($AF908="N/A", $T908, $AM908)), IF($AG908="N/A", $T908,$AG908)))))))</f>
        <v>#VALUE!</v>
      </c>
      <c r="BZ908" s="16" t="e">
        <f>IF(BH908="R", $CA908, IF(OR(BH908="P", BH908="T", BH908="N"), 0, IF($C908="DM", $T908, IF(OR(BH908="Y", BH908="IR"),$AM908,IF(BH908="C", IF($BI908="Y", IF($BA908="C", IF($AF908="N/A", $Q908, $AF908), IF($AF908="N/A", $T908, $AM908)), IF($AG908="N/A", $T908,$AG908)))))))</f>
        <v>#VALUE!</v>
      </c>
      <c r="CA908" s="15" t="s">
        <v>75</v>
      </c>
      <c r="CB908" s="16" t="e">
        <f>BZ908</f>
        <v>#VALUE!</v>
      </c>
      <c r="CC908" s="15" t="str">
        <f>IF(OR($BH908="T", $BH908="R"), 0, IF($BH908="C", IF($BI908="Y", IF($BA908="C", 0, IF(AF908="N/A", Q908-T908, AF908-AG908)), IF($AF908="N/A", U908, AH908)), AN908))</f>
        <v>N/A</v>
      </c>
      <c r="CD908" s="15" t="str">
        <f>IF(OR($BH908="T", $BH908="R"), 0, IF($BH908="C", IF($BI908="Y", 0, IF($AF908="N/A", V908, AI908)), AO908))</f>
        <v>N/A</v>
      </c>
      <c r="CE908" s="15" t="str">
        <f>IF(OR($BH908="T", $BH908="R"), 0, IF($BH908="C", IF($BI908="Y", 0, IF($AF908="N/A", W908, AJ908)), AP908))</f>
        <v>N/A</v>
      </c>
      <c r="CF908" s="15" t="str">
        <f>IF(OR($BH908="T", $BH908="R"), 0, IF($BH908="C", IF($BI908="Y", 0, IF($AF908="N/A", X908, AK908)), AQ908))</f>
        <v>N/A</v>
      </c>
    </row>
    <row r="909" spans="1:84" x14ac:dyDescent="0.25">
      <c r="A909" s="14">
        <v>5886</v>
      </c>
      <c r="B909" s="15"/>
      <c r="C909" s="15"/>
      <c r="D909" s="15"/>
      <c r="E909" s="15" t="e">
        <f>VLOOKUP(B909, 'Rookie Year'!$A$2:$B$55679,2,FALSE)</f>
        <v>#N/A</v>
      </c>
      <c r="F909" s="15">
        <v>2024</v>
      </c>
      <c r="G909" s="15" t="s">
        <v>42</v>
      </c>
      <c r="H909" s="15"/>
      <c r="I909" s="16"/>
      <c r="J909" s="15"/>
      <c r="K909" s="17">
        <f>IF(AND(G909&lt;&gt;"N",R909="N/A"), IF(I909&lt;4, 0, 0.25),IF(I909=1, IF(J909=1,0.25, 0.25), IF(I909&lt;13, 0.25, IF(I909&lt;26, 0.4, IF(I909&lt;51, 0.6, 0.75)))))</f>
        <v>0.25</v>
      </c>
      <c r="L909" s="16">
        <f>I909-M909</f>
        <v>0</v>
      </c>
      <c r="M909" s="16">
        <f>ROUNDUP(I909*K909,0)</f>
        <v>0</v>
      </c>
      <c r="N909" s="16">
        <f>M909*J909</f>
        <v>0</v>
      </c>
      <c r="O909" s="16">
        <v>0</v>
      </c>
      <c r="P909" s="16">
        <v>0</v>
      </c>
      <c r="Q909" s="16">
        <f>N909-O909-P909</f>
        <v>0</v>
      </c>
      <c r="R909" s="15" t="s">
        <v>75</v>
      </c>
      <c r="S909" s="15">
        <f>IF(R909="N/A", J909-($B$1-F909), J909-($B$1-R909))</f>
        <v>0</v>
      </c>
      <c r="T909" s="16" t="str">
        <f>IF($S909&lt;1, "N/A", $M909)</f>
        <v>N/A</v>
      </c>
      <c r="U909" s="16" t="str">
        <f>IF($S909&lt;2, "N/A", $M909)</f>
        <v>N/A</v>
      </c>
      <c r="V909" s="16" t="str">
        <f>IF($S909&lt;3, "N/A", $M909)</f>
        <v>N/A</v>
      </c>
      <c r="W909" s="16" t="str">
        <f>IF($S909&lt;4, "N/A", $M909)</f>
        <v>N/A</v>
      </c>
      <c r="X909" s="16" t="str">
        <f>IF($S909&lt;5, "N/A", $M909)</f>
        <v>N/A</v>
      </c>
      <c r="Y909" s="15" t="str">
        <f>IF(SUM(T909:X909)&lt;&gt;Q909, "CHECK", "OK")</f>
        <v>OK</v>
      </c>
      <c r="Z909" s="15" t="str">
        <f>IF(F909=$B$1, "No", IF(S909=1, "Yes", "No"))</f>
        <v>No</v>
      </c>
      <c r="AA909" s="18" t="str">
        <f>IF(C909="DM", "N/A", IF(Z909="No","N/A",VLOOKUP(B909,'Extension List'!$A$3:$R$1972,18,FALSE)))</f>
        <v>N/A</v>
      </c>
      <c r="AB909" s="15" t="str">
        <f>IF(C909="DM", "N/A", IF(Z909="No","N/A",VLOOKUP(B909,'Extension List'!$A$3:$T$1972,20,FALSE)))</f>
        <v>N/A</v>
      </c>
      <c r="AC909" s="15" t="str">
        <f>IF(AA909="N/A", "N/A", 0)</f>
        <v>N/A</v>
      </c>
      <c r="AD909" s="16" t="str">
        <f>IF(AE909="N/A", "N/A", AA909-AE909)</f>
        <v>N/A</v>
      </c>
      <c r="AE909" s="16" t="str">
        <f>IF(AA909="N/A", "N/A", IF(AC909&gt;0, IF(AA909&lt;13, ROUNDUP(0.25*AA909,0), IF(AA909&lt;26, ROUNDUP(0.4*AA909,0), IF(AA909&lt;51, ROUNDUP(0.6*AA909,0), ROUNDUP(0.75*AA909,0)))), "N/A"))</f>
        <v>N/A</v>
      </c>
      <c r="AF909" s="16" t="str">
        <f>IF(AD909="N/A","N/A", (AE909*AC909)+Q909)</f>
        <v>N/A</v>
      </c>
      <c r="AG909" s="16" t="str">
        <f>IF($AF909="N/A", "N/A", "TBC")</f>
        <v>N/A</v>
      </c>
      <c r="AH909" s="16" t="str">
        <f>IF($AF909="N/A", "N/A", "TBC")</f>
        <v>N/A</v>
      </c>
      <c r="AI909" s="16" t="str">
        <f>IF($AF909="N/A","N/A",IF(AC909&gt;1,"TBC","N/A"))</f>
        <v>N/A</v>
      </c>
      <c r="AJ909" s="16" t="str">
        <f>IF($AF909="N/A","N/A",IF(AC909&gt;2,"TBC","N/A"))</f>
        <v>N/A</v>
      </c>
      <c r="AK909" s="16" t="str">
        <f>IF($AF909="N/A","N/A",IF(AC909&gt;3,"TBC","N/A"))</f>
        <v>N/A</v>
      </c>
      <c r="AL909" s="16" t="str">
        <f>IF(AC909="N/A","N/A",IF(AC909&gt;0,IF(SUM(AG909:AK909)&lt;&gt;AF909,"CHECK","OK"),"N/A"))</f>
        <v>N/A</v>
      </c>
      <c r="AM909" s="16" t="e">
        <f>IF(AD909="N/A", L909+T909, L909+AG909)</f>
        <v>#VALUE!</v>
      </c>
      <c r="AN909" s="16" t="str">
        <f>IF(AD909="N/A", IF(U909="N/A", "N/A", L909+U909), AD909+AH909)</f>
        <v>N/A</v>
      </c>
      <c r="AO909" s="16" t="str">
        <f>IF(AD909="N/A", IF(V909="N/A", "N/A", L909+V909), IF(AI909="N/A", "N/A", AD909+AI909))</f>
        <v>N/A</v>
      </c>
      <c r="AP909" s="16" t="str">
        <f>IF(AD909="N/A", IF(W909="N/A", "N/A", L909+W909), IF(AJ909="N/A", "N/A", AD909+AJ909))</f>
        <v>N/A</v>
      </c>
      <c r="AQ909" s="16" t="str">
        <f>IF(AD909="N/A", IF(X909="N/A", "N/A", L909+X909), IF(AK909="N/A", "N/A", AD909+AK909))</f>
        <v>N/A</v>
      </c>
      <c r="AR909" s="15" t="s">
        <v>40</v>
      </c>
      <c r="AS909" s="15" t="s">
        <v>40</v>
      </c>
      <c r="AT909" s="15" t="s">
        <v>40</v>
      </c>
      <c r="AU909" s="15" t="s">
        <v>40</v>
      </c>
      <c r="AV909" s="15" t="s">
        <v>40</v>
      </c>
      <c r="AW909" s="15" t="s">
        <v>40</v>
      </c>
      <c r="AX909" s="15" t="s">
        <v>40</v>
      </c>
      <c r="AY909" s="15" t="s">
        <v>40</v>
      </c>
      <c r="AZ909" s="15" t="s">
        <v>40</v>
      </c>
      <c r="BA909" s="15" t="s">
        <v>40</v>
      </c>
      <c r="BB909" s="15" t="s">
        <v>40</v>
      </c>
      <c r="BC909" s="15" t="s">
        <v>40</v>
      </c>
      <c r="BD909" s="15" t="s">
        <v>40</v>
      </c>
      <c r="BE909" s="15" t="s">
        <v>40</v>
      </c>
      <c r="BF909" s="15" t="s">
        <v>40</v>
      </c>
      <c r="BG909" s="15" t="s">
        <v>40</v>
      </c>
      <c r="BH909" s="15" t="s">
        <v>40</v>
      </c>
      <c r="BJ909" s="16" t="e">
        <f>IF(AR909="R", $CA909, IF(OR(AR909="P", AR909="T", AR909="N"), 0, IF($C909="DM", $T909, IF(OR(AR909="Y", AR909="IR"),$AM909,IF(AR909="C", IF($BI909="Y", IF($AF909="N/A", $Q909, $AF909), IF($AG909="N/A", $T909,$AG909)))))))</f>
        <v>#VALUE!</v>
      </c>
      <c r="BK909" s="16" t="e">
        <f>IF(AS909="R", $CA909, IF(OR(AS909="P", AS909="T", AS909="N"), 0, IF($C909="DM", $T909, IF(OR(AS909="Y", AS909="IR"),$AM909,IF(AS909="C", IF($BI909="Y", IF($AF909="N/A", $Q909, $AF909), IF($AG909="N/A", $T909,$AG909)))))))</f>
        <v>#VALUE!</v>
      </c>
      <c r="BL909" s="16" t="e">
        <f>IF(AT909="R", $CA909, IF(OR(AT909="P", AT909="T", AT909="N"), 0, IF($C909="DM", $T909, IF(OR(AT909="Y", AT909="IR"),$AM909,IF(AT909="C", IF($BI909="Y", IF($AF909="N/A", $Q909, $AF909), IF($AG909="N/A", $T909,$AG909)))))))</f>
        <v>#VALUE!</v>
      </c>
      <c r="BM909" s="16" t="e">
        <f>IF(AU909="R", $CA909, IF(OR(AU909="P", AU909="T", AU909="N"), 0, IF($C909="DM", $T909, IF(OR(AU909="Y", AU909="IR"),$AM909,IF(AU909="C", IF($BI909="Y", IF($AF909="N/A", $Q909, $AF909), IF($AG909="N/A", $T909,$AG909)))))))</f>
        <v>#VALUE!</v>
      </c>
      <c r="BN909" s="16" t="e">
        <f>IF(AV909="R", $CA909, IF(OR(AV909="P", AV909="T", AV909="N"), 0, IF($C909="DM", $T909, IF(OR(AV909="Y", AV909="IR"),$AM909,IF(AV909="C", IF($BI909="Y", IF($AF909="N/A", $Q909, $AF909), IF($AG909="N/A", $T909,$AG909)))))))</f>
        <v>#VALUE!</v>
      </c>
      <c r="BO909" s="16" t="e">
        <f>IF(AW909="R", $CA909, IF(OR(AW909="P", AW909="T", AW909="N"), 0, IF($C909="DM", $T909, IF(OR(AW909="Y", AW909="IR"),$AM909,IF(AW909="C", IF($BI909="Y", IF($AF909="N/A", $Q909, $AF909), IF($AG909="N/A", $T909,$AG909)))))))</f>
        <v>#VALUE!</v>
      </c>
      <c r="BP909" s="16" t="e">
        <f>IF(AX909="R", $CA909, IF(OR(AX909="P", AX909="T", AX909="N"), 0, IF($C909="DM", $T909, IF(OR(AX909="Y", AX909="IR"),$AM909,IF(AX909="C", IF($BI909="Y", IF($AF909="N/A", $Q909, $AF909), IF($AG909="N/A", $T909,$AG909)))))))</f>
        <v>#VALUE!</v>
      </c>
      <c r="BQ909" s="16" t="e">
        <f>IF(AY909="R", $CA909, IF(OR(AY909="P", AY909="T", AY909="N"), 0, IF($C909="DM", $T909, IF(OR(AY909="Y", AY909="IR"),$AM909,IF(AY909="C", IF($BI909="Y", IF($AF909="N/A", $Q909, $AF909), IF($AG909="N/A", $T909,$AG909)))))))</f>
        <v>#VALUE!</v>
      </c>
      <c r="BR909" s="16" t="e">
        <f>IF(AZ909="R", $CA909, IF(OR(AZ909="P", AZ909="T", AZ909="N"), 0, IF($C909="DM", $T909, IF(OR(AZ909="Y", AZ909="IR"),$AM909,IF(AZ909="C", IF($BI909="Y", IF($AF909="N/A", $Q909, $AF909), IF($AG909="N/A", $T909,$AG909)))))))</f>
        <v>#VALUE!</v>
      </c>
      <c r="BS909" s="16" t="e">
        <f>IF(BA909="R", $CA909, IF(OR(BA909="P", BA909="T", BA909="N"), 0, IF($C909="DM", $T909, IF(OR(BA909="Y", BA909="IR"),$AM909,IF(BA909="C", IF($BI909="Y", IF($AF909="N/A", $Q909, $AF909), IF($AG909="N/A", $T909,$AG909)))))))</f>
        <v>#VALUE!</v>
      </c>
      <c r="BT909" s="16" t="e">
        <f>IF(BB909="R", $CA909, IF(OR(BB909="P", BB909="T", BB909="N"), 0, IF($C909="DM", $T909, IF(OR(BB909="Y", BB909="IR"),$AM909,IF(BB909="C", IF($BI909="Y", IF($BA909="C", IF($AF909="N/A", $Q909, $AF909), IF($AF909="N/A", $T909, $AM909)), IF($AG909="N/A", $T909,$AG909)))))))</f>
        <v>#VALUE!</v>
      </c>
      <c r="BU909" s="16" t="e">
        <f>IF(BC909="R", $CA909, IF(OR(BC909="P", BC909="T", BC909="N"), 0, IF($C909="DM", $T909, IF(OR(BC909="Y", BC909="IR"),$AM909,IF(BC909="C", IF($BI909="Y", IF($BA909="C", IF($AF909="N/A", $Q909, $AF909), IF($AF909="N/A", $T909, $AM909)), IF($AG909="N/A", $T909,$AG909)))))))</f>
        <v>#VALUE!</v>
      </c>
      <c r="BV909" s="16" t="e">
        <f>IF(BD909="R", $CA909, IF(OR(BD909="P", BD909="T", BD909="N"), 0, IF($C909="DM", $T909, IF(OR(BD909="Y", BD909="IR"),$AM909,IF(BD909="C", IF($BI909="Y", IF($BA909="C", IF($AF909="N/A", $Q909, $AF909), IF($AF909="N/A", $T909, $AM909)), IF($AG909="N/A", $T909,$AG909)))))))</f>
        <v>#VALUE!</v>
      </c>
      <c r="BW909" s="16" t="e">
        <f>IF(BE909="R", $CA909, IF(OR(BE909="P", BE909="T", BE909="N"), 0, IF($C909="DM", $T909, IF(OR(BE909="Y", BE909="IR"),$AM909,IF(BE909="C", IF($BI909="Y", IF($BA909="C", IF($AF909="N/A", $Q909, $AF909), IF($AF909="N/A", $T909, $AM909)), IF($AG909="N/A", $T909,$AG909)))))))</f>
        <v>#VALUE!</v>
      </c>
      <c r="BX909" s="16" t="e">
        <f>IF(BF909="R", $CA909, IF(OR(BF909="P", BF909="T", BF909="N"), 0, IF($C909="DM", $T909, IF(OR(BF909="Y", BF909="IR"),$AM909,IF(BF909="C", IF($BI909="Y", IF($BA909="C", IF($AF909="N/A", $Q909, $AF909), IF($AF909="N/A", $T909, $AM909)), IF($AG909="N/A", $T909,$AG909)))))))</f>
        <v>#VALUE!</v>
      </c>
      <c r="BY909" s="16" t="e">
        <f>IF(BG909="R", $CA909, IF(OR(BG909="P", BG909="T", BG909="N"), 0, IF($C909="DM", $T909, IF(OR(BG909="Y", BG909="IR"),$AM909,IF(BG909="C", IF($BI909="Y", IF($BA909="C", IF($AF909="N/A", $Q909, $AF909), IF($AF909="N/A", $T909, $AM909)), IF($AG909="N/A", $T909,$AG909)))))))</f>
        <v>#VALUE!</v>
      </c>
      <c r="BZ909" s="16" t="e">
        <f>IF(BH909="R", $CA909, IF(OR(BH909="P", BH909="T", BH909="N"), 0, IF($C909="DM", $T909, IF(OR(BH909="Y", BH909="IR"),$AM909,IF(BH909="C", IF($BI909="Y", IF($BA909="C", IF($AF909="N/A", $Q909, $AF909), IF($AF909="N/A", $T909, $AM909)), IF($AG909="N/A", $T909,$AG909)))))))</f>
        <v>#VALUE!</v>
      </c>
      <c r="CA909" s="15" t="s">
        <v>75</v>
      </c>
      <c r="CB909" s="16" t="e">
        <f>BZ909</f>
        <v>#VALUE!</v>
      </c>
      <c r="CC909" s="15" t="str">
        <f>IF(OR($BH909="T", $BH909="R"), 0, IF($BH909="C", IF($BI909="Y", IF($BA909="C", 0, IF(AF909="N/A", Q909-T909, AF909-AG909)), IF($AF909="N/A", U909, AH909)), AN909))</f>
        <v>N/A</v>
      </c>
      <c r="CD909" s="15" t="str">
        <f>IF(OR($BH909="T", $BH909="R"), 0, IF($BH909="C", IF($BI909="Y", 0, IF($AF909="N/A", V909, AI909)), AO909))</f>
        <v>N/A</v>
      </c>
      <c r="CE909" s="15" t="str">
        <f>IF(OR($BH909="T", $BH909="R"), 0, IF($BH909="C", IF($BI909="Y", 0, IF($AF909="N/A", W909, AJ909)), AP909))</f>
        <v>N/A</v>
      </c>
      <c r="CF909" s="15" t="str">
        <f>IF(OR($BH909="T", $BH909="R"), 0, IF($BH909="C", IF($BI909="Y", 0, IF($AF909="N/A", X909, AK909)), AQ909))</f>
        <v>N/A</v>
      </c>
    </row>
    <row r="910" spans="1:84" x14ac:dyDescent="0.25">
      <c r="A910" s="14">
        <v>5887</v>
      </c>
      <c r="B910" s="15"/>
      <c r="C910" s="15"/>
      <c r="D910" s="15"/>
      <c r="E910" s="15" t="e">
        <f>VLOOKUP(B910, 'Rookie Year'!$A$2:$B$55679,2,FALSE)</f>
        <v>#N/A</v>
      </c>
      <c r="F910" s="15">
        <v>2024</v>
      </c>
      <c r="G910" s="15" t="s">
        <v>42</v>
      </c>
      <c r="H910" s="15"/>
      <c r="I910" s="16"/>
      <c r="J910" s="15"/>
      <c r="K910" s="17">
        <f>IF(AND(G910&lt;&gt;"N",R910="N/A"), IF(I910&lt;4, 0, 0.25),IF(I910=1, IF(J910=1,0.25, 0.25), IF(I910&lt;13, 0.25, IF(I910&lt;26, 0.4, IF(I910&lt;51, 0.6, 0.75)))))</f>
        <v>0.25</v>
      </c>
      <c r="L910" s="16">
        <f>I910-M910</f>
        <v>0</v>
      </c>
      <c r="M910" s="16">
        <f>ROUNDUP(I910*K910,0)</f>
        <v>0</v>
      </c>
      <c r="N910" s="16">
        <f>M910*J910</f>
        <v>0</v>
      </c>
      <c r="O910" s="16">
        <v>0</v>
      </c>
      <c r="P910" s="16">
        <v>0</v>
      </c>
      <c r="Q910" s="16">
        <f>N910-O910-P910</f>
        <v>0</v>
      </c>
      <c r="R910" s="15" t="s">
        <v>75</v>
      </c>
      <c r="S910" s="15">
        <f>IF(R910="N/A", J910-($B$1-F910), J910-($B$1-R910))</f>
        <v>0</v>
      </c>
      <c r="T910" s="16" t="str">
        <f>IF($S910&lt;1, "N/A", $M910)</f>
        <v>N/A</v>
      </c>
      <c r="U910" s="16" t="str">
        <f>IF($S910&lt;2, "N/A", $M910)</f>
        <v>N/A</v>
      </c>
      <c r="V910" s="16" t="str">
        <f>IF($S910&lt;3, "N/A", $M910)</f>
        <v>N/A</v>
      </c>
      <c r="W910" s="16" t="str">
        <f>IF($S910&lt;4, "N/A", $M910)</f>
        <v>N/A</v>
      </c>
      <c r="X910" s="16" t="str">
        <f>IF($S910&lt;5, "N/A", $M910)</f>
        <v>N/A</v>
      </c>
      <c r="Y910" s="15" t="str">
        <f>IF(SUM(T910:X910)&lt;&gt;Q910, "CHECK", "OK")</f>
        <v>OK</v>
      </c>
      <c r="Z910" s="15" t="str">
        <f>IF(F910=$B$1, "No", IF(S910=1, "Yes", "No"))</f>
        <v>No</v>
      </c>
      <c r="AA910" s="18" t="str">
        <f>IF(C910="DM", "N/A", IF(Z910="No","N/A",VLOOKUP(B910,'Extension List'!$A$3:$R$1972,18,FALSE)))</f>
        <v>N/A</v>
      </c>
      <c r="AB910" s="15" t="str">
        <f>IF(C910="DM", "N/A", IF(Z910="No","N/A",VLOOKUP(B910,'Extension List'!$A$3:$T$1972,20,FALSE)))</f>
        <v>N/A</v>
      </c>
      <c r="AC910" s="15" t="str">
        <f>IF(AA910="N/A", "N/A", 0)</f>
        <v>N/A</v>
      </c>
      <c r="AD910" s="16" t="str">
        <f>IF(AE910="N/A", "N/A", AA910-AE910)</f>
        <v>N/A</v>
      </c>
      <c r="AE910" s="16" t="str">
        <f>IF(AA910="N/A", "N/A", IF(AC910&gt;0, IF(AA910&lt;13, ROUNDUP(0.25*AA910,0), IF(AA910&lt;26, ROUNDUP(0.4*AA910,0), IF(AA910&lt;51, ROUNDUP(0.6*AA910,0), ROUNDUP(0.75*AA910,0)))), "N/A"))</f>
        <v>N/A</v>
      </c>
      <c r="AF910" s="16" t="str">
        <f>IF(AD910="N/A","N/A", (AE910*AC910)+Q910)</f>
        <v>N/A</v>
      </c>
      <c r="AG910" s="16" t="str">
        <f>IF($AF910="N/A", "N/A", "TBC")</f>
        <v>N/A</v>
      </c>
      <c r="AH910" s="16" t="str">
        <f>IF($AF910="N/A", "N/A", "TBC")</f>
        <v>N/A</v>
      </c>
      <c r="AI910" s="16" t="str">
        <f>IF($AF910="N/A","N/A",IF(AC910&gt;1,"TBC","N/A"))</f>
        <v>N/A</v>
      </c>
      <c r="AJ910" s="16" t="str">
        <f>IF($AF910="N/A","N/A",IF(AC910&gt;2,"TBC","N/A"))</f>
        <v>N/A</v>
      </c>
      <c r="AK910" s="16" t="str">
        <f>IF($AF910="N/A","N/A",IF(AC910&gt;3,"TBC","N/A"))</f>
        <v>N/A</v>
      </c>
      <c r="AL910" s="16" t="str">
        <f>IF(AC910="N/A","N/A",IF(AC910&gt;0,IF(SUM(AG910:AK910)&lt;&gt;AF910,"CHECK","OK"),"N/A"))</f>
        <v>N/A</v>
      </c>
      <c r="AM910" s="16" t="e">
        <f>IF(AD910="N/A", L910+T910, L910+AG910)</f>
        <v>#VALUE!</v>
      </c>
      <c r="AN910" s="16" t="str">
        <f>IF(AD910="N/A", IF(U910="N/A", "N/A", L910+U910), AD910+AH910)</f>
        <v>N/A</v>
      </c>
      <c r="AO910" s="16" t="str">
        <f>IF(AD910="N/A", IF(V910="N/A", "N/A", L910+V910), IF(AI910="N/A", "N/A", AD910+AI910))</f>
        <v>N/A</v>
      </c>
      <c r="AP910" s="16" t="str">
        <f>IF(AD910="N/A", IF(W910="N/A", "N/A", L910+W910), IF(AJ910="N/A", "N/A", AD910+AJ910))</f>
        <v>N/A</v>
      </c>
      <c r="AQ910" s="16" t="str">
        <f>IF(AD910="N/A", IF(X910="N/A", "N/A", L910+X910), IF(AK910="N/A", "N/A", AD910+AK910))</f>
        <v>N/A</v>
      </c>
      <c r="AR910" s="15" t="s">
        <v>40</v>
      </c>
      <c r="AS910" s="15" t="s">
        <v>40</v>
      </c>
      <c r="AT910" s="15" t="s">
        <v>40</v>
      </c>
      <c r="AU910" s="15" t="s">
        <v>40</v>
      </c>
      <c r="AV910" s="15" t="s">
        <v>40</v>
      </c>
      <c r="AW910" s="15" t="s">
        <v>40</v>
      </c>
      <c r="AX910" s="15" t="s">
        <v>40</v>
      </c>
      <c r="AY910" s="15" t="s">
        <v>40</v>
      </c>
      <c r="AZ910" s="15" t="s">
        <v>40</v>
      </c>
      <c r="BA910" s="15" t="s">
        <v>40</v>
      </c>
      <c r="BB910" s="15" t="s">
        <v>40</v>
      </c>
      <c r="BC910" s="15" t="s">
        <v>40</v>
      </c>
      <c r="BD910" s="15" t="s">
        <v>40</v>
      </c>
      <c r="BE910" s="15" t="s">
        <v>40</v>
      </c>
      <c r="BF910" s="15" t="s">
        <v>40</v>
      </c>
      <c r="BG910" s="15" t="s">
        <v>40</v>
      </c>
      <c r="BH910" s="15" t="s">
        <v>40</v>
      </c>
      <c r="BJ910" s="16" t="e">
        <f>IF(AR910="R", $CA910, IF(OR(AR910="P", AR910="T", AR910="N"), 0, IF($C910="DM", $T910, IF(OR(AR910="Y", AR910="IR"),$AM910,IF(AR910="C", IF($BI910="Y", IF($AF910="N/A", $Q910, $AF910), IF($AG910="N/A", $T910,$AG910)))))))</f>
        <v>#VALUE!</v>
      </c>
      <c r="BK910" s="16" t="e">
        <f>IF(AS910="R", $CA910, IF(OR(AS910="P", AS910="T", AS910="N"), 0, IF($C910="DM", $T910, IF(OR(AS910="Y", AS910="IR"),$AM910,IF(AS910="C", IF($BI910="Y", IF($AF910="N/A", $Q910, $AF910), IF($AG910="N/A", $T910,$AG910)))))))</f>
        <v>#VALUE!</v>
      </c>
      <c r="BL910" s="16" t="e">
        <f>IF(AT910="R", $CA910, IF(OR(AT910="P", AT910="T", AT910="N"), 0, IF($C910="DM", $T910, IF(OR(AT910="Y", AT910="IR"),$AM910,IF(AT910="C", IF($BI910="Y", IF($AF910="N/A", $Q910, $AF910), IF($AG910="N/A", $T910,$AG910)))))))</f>
        <v>#VALUE!</v>
      </c>
      <c r="BM910" s="16" t="e">
        <f>IF(AU910="R", $CA910, IF(OR(AU910="P", AU910="T", AU910="N"), 0, IF($C910="DM", $T910, IF(OR(AU910="Y", AU910="IR"),$AM910,IF(AU910="C", IF($BI910="Y", IF($AF910="N/A", $Q910, $AF910), IF($AG910="N/A", $T910,$AG910)))))))</f>
        <v>#VALUE!</v>
      </c>
      <c r="BN910" s="16" t="e">
        <f>IF(AV910="R", $CA910, IF(OR(AV910="P", AV910="T", AV910="N"), 0, IF($C910="DM", $T910, IF(OR(AV910="Y", AV910="IR"),$AM910,IF(AV910="C", IF($BI910="Y", IF($AF910="N/A", $Q910, $AF910), IF($AG910="N/A", $T910,$AG910)))))))</f>
        <v>#VALUE!</v>
      </c>
      <c r="BO910" s="16" t="e">
        <f>IF(AW910="R", $CA910, IF(OR(AW910="P", AW910="T", AW910="N"), 0, IF($C910="DM", $T910, IF(OR(AW910="Y", AW910="IR"),$AM910,IF(AW910="C", IF($BI910="Y", IF($AF910="N/A", $Q910, $AF910), IF($AG910="N/A", $T910,$AG910)))))))</f>
        <v>#VALUE!</v>
      </c>
      <c r="BP910" s="16" t="e">
        <f>IF(AX910="R", $CA910, IF(OR(AX910="P", AX910="T", AX910="N"), 0, IF($C910="DM", $T910, IF(OR(AX910="Y", AX910="IR"),$AM910,IF(AX910="C", IF($BI910="Y", IF($AF910="N/A", $Q910, $AF910), IF($AG910="N/A", $T910,$AG910)))))))</f>
        <v>#VALUE!</v>
      </c>
      <c r="BQ910" s="16" t="e">
        <f>IF(AY910="R", $CA910, IF(OR(AY910="P", AY910="T", AY910="N"), 0, IF($C910="DM", $T910, IF(OR(AY910="Y", AY910="IR"),$AM910,IF(AY910="C", IF($BI910="Y", IF($AF910="N/A", $Q910, $AF910), IF($AG910="N/A", $T910,$AG910)))))))</f>
        <v>#VALUE!</v>
      </c>
      <c r="BR910" s="16" t="e">
        <f>IF(AZ910="R", $CA910, IF(OR(AZ910="P", AZ910="T", AZ910="N"), 0, IF($C910="DM", $T910, IF(OR(AZ910="Y", AZ910="IR"),$AM910,IF(AZ910="C", IF($BI910="Y", IF($AF910="N/A", $Q910, $AF910), IF($AG910="N/A", $T910,$AG910)))))))</f>
        <v>#VALUE!</v>
      </c>
      <c r="BS910" s="16" t="e">
        <f>IF(BA910="R", $CA910, IF(OR(BA910="P", BA910="T", BA910="N"), 0, IF($C910="DM", $T910, IF(OR(BA910="Y", BA910="IR"),$AM910,IF(BA910="C", IF($BI910="Y", IF($AF910="N/A", $Q910, $AF910), IF($AG910="N/A", $T910,$AG910)))))))</f>
        <v>#VALUE!</v>
      </c>
      <c r="BT910" s="16" t="e">
        <f>IF(BB910="R", $CA910, IF(OR(BB910="P", BB910="T", BB910="N"), 0, IF($C910="DM", $T910, IF(OR(BB910="Y", BB910="IR"),$AM910,IF(BB910="C", IF($BI910="Y", IF($BA910="C", IF($AF910="N/A", $Q910, $AF910), IF($AF910="N/A", $T910, $AM910)), IF($AG910="N/A", $T910,$AG910)))))))</f>
        <v>#VALUE!</v>
      </c>
      <c r="BU910" s="16" t="e">
        <f>IF(BC910="R", $CA910, IF(OR(BC910="P", BC910="T", BC910="N"), 0, IF($C910="DM", $T910, IF(OR(BC910="Y", BC910="IR"),$AM910,IF(BC910="C", IF($BI910="Y", IF($BA910="C", IF($AF910="N/A", $Q910, $AF910), IF($AF910="N/A", $T910, $AM910)), IF($AG910="N/A", $T910,$AG910)))))))</f>
        <v>#VALUE!</v>
      </c>
      <c r="BV910" s="16" t="e">
        <f>IF(BD910="R", $CA910, IF(OR(BD910="P", BD910="T", BD910="N"), 0, IF($C910="DM", $T910, IF(OR(BD910="Y", BD910="IR"),$AM910,IF(BD910="C", IF($BI910="Y", IF($BA910="C", IF($AF910="N/A", $Q910, $AF910), IF($AF910="N/A", $T910, $AM910)), IF($AG910="N/A", $T910,$AG910)))))))</f>
        <v>#VALUE!</v>
      </c>
      <c r="BW910" s="16" t="e">
        <f>IF(BE910="R", $CA910, IF(OR(BE910="P", BE910="T", BE910="N"), 0, IF($C910="DM", $T910, IF(OR(BE910="Y", BE910="IR"),$AM910,IF(BE910="C", IF($BI910="Y", IF($BA910="C", IF($AF910="N/A", $Q910, $AF910), IF($AF910="N/A", $T910, $AM910)), IF($AG910="N/A", $T910,$AG910)))))))</f>
        <v>#VALUE!</v>
      </c>
      <c r="BX910" s="16" t="e">
        <f>IF(BF910="R", $CA910, IF(OR(BF910="P", BF910="T", BF910="N"), 0, IF($C910="DM", $T910, IF(OR(BF910="Y", BF910="IR"),$AM910,IF(BF910="C", IF($BI910="Y", IF($BA910="C", IF($AF910="N/A", $Q910, $AF910), IF($AF910="N/A", $T910, $AM910)), IF($AG910="N/A", $T910,$AG910)))))))</f>
        <v>#VALUE!</v>
      </c>
      <c r="BY910" s="16" t="e">
        <f>IF(BG910="R", $CA910, IF(OR(BG910="P", BG910="T", BG910="N"), 0, IF($C910="DM", $T910, IF(OR(BG910="Y", BG910="IR"),$AM910,IF(BG910="C", IF($BI910="Y", IF($BA910="C", IF($AF910="N/A", $Q910, $AF910), IF($AF910="N/A", $T910, $AM910)), IF($AG910="N/A", $T910,$AG910)))))))</f>
        <v>#VALUE!</v>
      </c>
      <c r="BZ910" s="16" t="e">
        <f>IF(BH910="R", $CA910, IF(OR(BH910="P", BH910="T", BH910="N"), 0, IF($C910="DM", $T910, IF(OR(BH910="Y", BH910="IR"),$AM910,IF(BH910="C", IF($BI910="Y", IF($BA910="C", IF($AF910="N/A", $Q910, $AF910), IF($AF910="N/A", $T910, $AM910)), IF($AG910="N/A", $T910,$AG910)))))))</f>
        <v>#VALUE!</v>
      </c>
      <c r="CA910" s="15" t="s">
        <v>75</v>
      </c>
      <c r="CB910" s="16" t="e">
        <f>BZ910</f>
        <v>#VALUE!</v>
      </c>
      <c r="CC910" s="15" t="str">
        <f>IF(OR($BH910="T", $BH910="R"), 0, IF($BH910="C", IF($BI910="Y", IF($BA910="C", 0, IF(AF910="N/A", Q910-T910, AF910-AG910)), IF($AF910="N/A", U910, AH910)), AN910))</f>
        <v>N/A</v>
      </c>
      <c r="CD910" s="15" t="str">
        <f>IF(OR($BH910="T", $BH910="R"), 0, IF($BH910="C", IF($BI910="Y", 0, IF($AF910="N/A", V910, AI910)), AO910))</f>
        <v>N/A</v>
      </c>
      <c r="CE910" s="15" t="str">
        <f>IF(OR($BH910="T", $BH910="R"), 0, IF($BH910="C", IF($BI910="Y", 0, IF($AF910="N/A", W910, AJ910)), AP910))</f>
        <v>N/A</v>
      </c>
      <c r="CF910" s="15" t="str">
        <f>IF(OR($BH910="T", $BH910="R"), 0, IF($BH910="C", IF($BI910="Y", 0, IF($AF910="N/A", X910, AK910)), AQ910))</f>
        <v>N/A</v>
      </c>
    </row>
    <row r="911" spans="1:84" x14ac:dyDescent="0.25">
      <c r="A911" s="14">
        <v>5888</v>
      </c>
      <c r="B911" s="15"/>
      <c r="C911" s="15"/>
      <c r="D911" s="15"/>
      <c r="E911" s="15" t="e">
        <f>VLOOKUP(B911, 'Rookie Year'!$A$2:$B$55679,2,FALSE)</f>
        <v>#N/A</v>
      </c>
      <c r="F911" s="15">
        <v>2024</v>
      </c>
      <c r="G911" s="15" t="s">
        <v>42</v>
      </c>
      <c r="H911" s="15"/>
      <c r="I911" s="16"/>
      <c r="J911" s="15"/>
      <c r="K911" s="17">
        <f>IF(AND(G911&lt;&gt;"N",R911="N/A"), IF(I911&lt;4, 0, 0.25),IF(I911=1, IF(J911=1,0.25, 0.25), IF(I911&lt;13, 0.25, IF(I911&lt;26, 0.4, IF(I911&lt;51, 0.6, 0.75)))))</f>
        <v>0.25</v>
      </c>
      <c r="L911" s="16">
        <f>I911-M911</f>
        <v>0</v>
      </c>
      <c r="M911" s="16">
        <f>ROUNDUP(I911*K911,0)</f>
        <v>0</v>
      </c>
      <c r="N911" s="16">
        <f>M911*J911</f>
        <v>0</v>
      </c>
      <c r="O911" s="16">
        <v>0</v>
      </c>
      <c r="P911" s="16">
        <v>0</v>
      </c>
      <c r="Q911" s="16">
        <f>N911-O911-P911</f>
        <v>0</v>
      </c>
      <c r="R911" s="15" t="s">
        <v>75</v>
      </c>
      <c r="S911" s="15">
        <f>IF(R911="N/A", J911-($B$1-F911), J911-($B$1-R911))</f>
        <v>0</v>
      </c>
      <c r="T911" s="16" t="str">
        <f>IF($S911&lt;1, "N/A", $M911)</f>
        <v>N/A</v>
      </c>
      <c r="U911" s="16" t="str">
        <f>IF($S911&lt;2, "N/A", $M911)</f>
        <v>N/A</v>
      </c>
      <c r="V911" s="16" t="str">
        <f>IF($S911&lt;3, "N/A", $M911)</f>
        <v>N/A</v>
      </c>
      <c r="W911" s="16" t="str">
        <f>IF($S911&lt;4, "N/A", $M911)</f>
        <v>N/A</v>
      </c>
      <c r="X911" s="16" t="str">
        <f>IF($S911&lt;5, "N/A", $M911)</f>
        <v>N/A</v>
      </c>
      <c r="Y911" s="15" t="str">
        <f>IF(SUM(T911:X911)&lt;&gt;Q911, "CHECK", "OK")</f>
        <v>OK</v>
      </c>
      <c r="Z911" s="15" t="str">
        <f>IF(F911=$B$1, "No", IF(S911=1, "Yes", "No"))</f>
        <v>No</v>
      </c>
      <c r="AA911" s="18" t="str">
        <f>IF(C911="DM", "N/A", IF(Z911="No","N/A",VLOOKUP(B911,'Extension List'!$A$3:$R$1972,18,FALSE)))</f>
        <v>N/A</v>
      </c>
      <c r="AB911" s="15" t="str">
        <f>IF(C911="DM", "N/A", IF(Z911="No","N/A",VLOOKUP(B911,'Extension List'!$A$3:$T$1972,20,FALSE)))</f>
        <v>N/A</v>
      </c>
      <c r="AC911" s="15" t="str">
        <f>IF(AA911="N/A", "N/A", 0)</f>
        <v>N/A</v>
      </c>
      <c r="AD911" s="16" t="str">
        <f>IF(AE911="N/A", "N/A", AA911-AE911)</f>
        <v>N/A</v>
      </c>
      <c r="AE911" s="16" t="str">
        <f>IF(AA911="N/A", "N/A", IF(AC911&gt;0, IF(AA911&lt;13, ROUNDUP(0.25*AA911,0), IF(AA911&lt;26, ROUNDUP(0.4*AA911,0), IF(AA911&lt;51, ROUNDUP(0.6*AA911,0), ROUNDUP(0.75*AA911,0)))), "N/A"))</f>
        <v>N/A</v>
      </c>
      <c r="AF911" s="16" t="str">
        <f>IF(AD911="N/A","N/A", (AE911*AC911)+Q911)</f>
        <v>N/A</v>
      </c>
      <c r="AG911" s="16" t="str">
        <f>IF($AF911="N/A", "N/A", "TBC")</f>
        <v>N/A</v>
      </c>
      <c r="AH911" s="16" t="str">
        <f>IF($AF911="N/A", "N/A", "TBC")</f>
        <v>N/A</v>
      </c>
      <c r="AI911" s="16" t="str">
        <f>IF($AF911="N/A","N/A",IF(AC911&gt;1,"TBC","N/A"))</f>
        <v>N/A</v>
      </c>
      <c r="AJ911" s="16" t="str">
        <f>IF($AF911="N/A","N/A",IF(AC911&gt;2,"TBC","N/A"))</f>
        <v>N/A</v>
      </c>
      <c r="AK911" s="16" t="str">
        <f>IF($AF911="N/A","N/A",IF(AC911&gt;3,"TBC","N/A"))</f>
        <v>N/A</v>
      </c>
      <c r="AL911" s="16" t="str">
        <f>IF(AC911="N/A","N/A",IF(AC911&gt;0,IF(SUM(AG911:AK911)&lt;&gt;AF911,"CHECK","OK"),"N/A"))</f>
        <v>N/A</v>
      </c>
      <c r="AM911" s="16" t="e">
        <f>IF(AD911="N/A", L911+T911, L911+AG911)</f>
        <v>#VALUE!</v>
      </c>
      <c r="AN911" s="16" t="str">
        <f>IF(AD911="N/A", IF(U911="N/A", "N/A", L911+U911), AD911+AH911)</f>
        <v>N/A</v>
      </c>
      <c r="AO911" s="16" t="str">
        <f>IF(AD911="N/A", IF(V911="N/A", "N/A", L911+V911), IF(AI911="N/A", "N/A", AD911+AI911))</f>
        <v>N/A</v>
      </c>
      <c r="AP911" s="16" t="str">
        <f>IF(AD911="N/A", IF(W911="N/A", "N/A", L911+W911), IF(AJ911="N/A", "N/A", AD911+AJ911))</f>
        <v>N/A</v>
      </c>
      <c r="AQ911" s="16" t="str">
        <f>IF(AD911="N/A", IF(X911="N/A", "N/A", L911+X911), IF(AK911="N/A", "N/A", AD911+AK911))</f>
        <v>N/A</v>
      </c>
      <c r="AR911" s="15" t="s">
        <v>40</v>
      </c>
      <c r="AS911" s="15" t="s">
        <v>40</v>
      </c>
      <c r="AT911" s="15" t="s">
        <v>40</v>
      </c>
      <c r="AU911" s="15" t="s">
        <v>40</v>
      </c>
      <c r="AV911" s="15" t="s">
        <v>40</v>
      </c>
      <c r="AW911" s="15" t="s">
        <v>40</v>
      </c>
      <c r="AX911" s="15" t="s">
        <v>40</v>
      </c>
      <c r="AY911" s="15" t="s">
        <v>40</v>
      </c>
      <c r="AZ911" s="15" t="s">
        <v>40</v>
      </c>
      <c r="BA911" s="15" t="s">
        <v>40</v>
      </c>
      <c r="BB911" s="15" t="s">
        <v>40</v>
      </c>
      <c r="BC911" s="15" t="s">
        <v>40</v>
      </c>
      <c r="BD911" s="15" t="s">
        <v>40</v>
      </c>
      <c r="BE911" s="15" t="s">
        <v>40</v>
      </c>
      <c r="BF911" s="15" t="s">
        <v>40</v>
      </c>
      <c r="BG911" s="15" t="s">
        <v>40</v>
      </c>
      <c r="BH911" s="15" t="s">
        <v>40</v>
      </c>
      <c r="BJ911" s="16" t="e">
        <f>IF(AR911="R", $CA911, IF(OR(AR911="P", AR911="T", AR911="N"), 0, IF($C911="DM", $T911, IF(OR(AR911="Y", AR911="IR"),$AM911,IF(AR911="C", IF($BI911="Y", IF($AF911="N/A", $Q911, $AF911), IF($AG911="N/A", $T911,$AG911)))))))</f>
        <v>#VALUE!</v>
      </c>
      <c r="BK911" s="16" t="e">
        <f>IF(AS911="R", $CA911, IF(OR(AS911="P", AS911="T", AS911="N"), 0, IF($C911="DM", $T911, IF(OR(AS911="Y", AS911="IR"),$AM911,IF(AS911="C", IF($BI911="Y", IF($AF911="N/A", $Q911, $AF911), IF($AG911="N/A", $T911,$AG911)))))))</f>
        <v>#VALUE!</v>
      </c>
      <c r="BL911" s="16" t="e">
        <f>IF(AT911="R", $CA911, IF(OR(AT911="P", AT911="T", AT911="N"), 0, IF($C911="DM", $T911, IF(OR(AT911="Y", AT911="IR"),$AM911,IF(AT911="C", IF($BI911="Y", IF($AF911="N/A", $Q911, $AF911), IF($AG911="N/A", $T911,$AG911)))))))</f>
        <v>#VALUE!</v>
      </c>
      <c r="BM911" s="16" t="e">
        <f>IF(AU911="R", $CA911, IF(OR(AU911="P", AU911="T", AU911="N"), 0, IF($C911="DM", $T911, IF(OR(AU911="Y", AU911="IR"),$AM911,IF(AU911="C", IF($BI911="Y", IF($AF911="N/A", $Q911, $AF911), IF($AG911="N/A", $T911,$AG911)))))))</f>
        <v>#VALUE!</v>
      </c>
      <c r="BN911" s="16" t="e">
        <f>IF(AV911="R", $CA911, IF(OR(AV911="P", AV911="T", AV911="N"), 0, IF($C911="DM", $T911, IF(OR(AV911="Y", AV911="IR"),$AM911,IF(AV911="C", IF($BI911="Y", IF($AF911="N/A", $Q911, $AF911), IF($AG911="N/A", $T911,$AG911)))))))</f>
        <v>#VALUE!</v>
      </c>
      <c r="BO911" s="16" t="e">
        <f>IF(AW911="R", $CA911, IF(OR(AW911="P", AW911="T", AW911="N"), 0, IF($C911="DM", $T911, IF(OR(AW911="Y", AW911="IR"),$AM911,IF(AW911="C", IF($BI911="Y", IF($AF911="N/A", $Q911, $AF911), IF($AG911="N/A", $T911,$AG911)))))))</f>
        <v>#VALUE!</v>
      </c>
      <c r="BP911" s="16" t="e">
        <f>IF(AX911="R", $CA911, IF(OR(AX911="P", AX911="T", AX911="N"), 0, IF($C911="DM", $T911, IF(OR(AX911="Y", AX911="IR"),$AM911,IF(AX911="C", IF($BI911="Y", IF($AF911="N/A", $Q911, $AF911), IF($AG911="N/A", $T911,$AG911)))))))</f>
        <v>#VALUE!</v>
      </c>
      <c r="BQ911" s="16" t="e">
        <f>IF(AY911="R", $CA911, IF(OR(AY911="P", AY911="T", AY911="N"), 0, IF($C911="DM", $T911, IF(OR(AY911="Y", AY911="IR"),$AM911,IF(AY911="C", IF($BI911="Y", IF($AF911="N/A", $Q911, $AF911), IF($AG911="N/A", $T911,$AG911)))))))</f>
        <v>#VALUE!</v>
      </c>
      <c r="BR911" s="16" t="e">
        <f>IF(AZ911="R", $CA911, IF(OR(AZ911="P", AZ911="T", AZ911="N"), 0, IF($C911="DM", $T911, IF(OR(AZ911="Y", AZ911="IR"),$AM911,IF(AZ911="C", IF($BI911="Y", IF($AF911="N/A", $Q911, $AF911), IF($AG911="N/A", $T911,$AG911)))))))</f>
        <v>#VALUE!</v>
      </c>
      <c r="BS911" s="16" t="e">
        <f>IF(BA911="R", $CA911, IF(OR(BA911="P", BA911="T", BA911="N"), 0, IF($C911="DM", $T911, IF(OR(BA911="Y", BA911="IR"),$AM911,IF(BA911="C", IF($BI911="Y", IF($AF911="N/A", $Q911, $AF911), IF($AG911="N/A", $T911,$AG911)))))))</f>
        <v>#VALUE!</v>
      </c>
      <c r="BT911" s="16" t="e">
        <f>IF(BB911="R", $CA911, IF(OR(BB911="P", BB911="T", BB911="N"), 0, IF($C911="DM", $T911, IF(OR(BB911="Y", BB911="IR"),$AM911,IF(BB911="C", IF($BI911="Y", IF($BA911="C", IF($AF911="N/A", $Q911, $AF911), IF($AF911="N/A", $T911, $AM911)), IF($AG911="N/A", $T911,$AG911)))))))</f>
        <v>#VALUE!</v>
      </c>
      <c r="BU911" s="16" t="e">
        <f>IF(BC911="R", $CA911, IF(OR(BC911="P", BC911="T", BC911="N"), 0, IF($C911="DM", $T911, IF(OR(BC911="Y", BC911="IR"),$AM911,IF(BC911="C", IF($BI911="Y", IF($BA911="C", IF($AF911="N/A", $Q911, $AF911), IF($AF911="N/A", $T911, $AM911)), IF($AG911="N/A", $T911,$AG911)))))))</f>
        <v>#VALUE!</v>
      </c>
      <c r="BV911" s="16" t="e">
        <f>IF(BD911="R", $CA911, IF(OR(BD911="P", BD911="T", BD911="N"), 0, IF($C911="DM", $T911, IF(OR(BD911="Y", BD911="IR"),$AM911,IF(BD911="C", IF($BI911="Y", IF($BA911="C", IF($AF911="N/A", $Q911, $AF911), IF($AF911="N/A", $T911, $AM911)), IF($AG911="N/A", $T911,$AG911)))))))</f>
        <v>#VALUE!</v>
      </c>
      <c r="BW911" s="16" t="e">
        <f>IF(BE911="R", $CA911, IF(OR(BE911="P", BE911="T", BE911="N"), 0, IF($C911="DM", $T911, IF(OR(BE911="Y", BE911="IR"),$AM911,IF(BE911="C", IF($BI911="Y", IF($BA911="C", IF($AF911="N/A", $Q911, $AF911), IF($AF911="N/A", $T911, $AM911)), IF($AG911="N/A", $T911,$AG911)))))))</f>
        <v>#VALUE!</v>
      </c>
      <c r="BX911" s="16" t="e">
        <f>IF(BF911="R", $CA911, IF(OR(BF911="P", BF911="T", BF911="N"), 0, IF($C911="DM", $T911, IF(OR(BF911="Y", BF911="IR"),$AM911,IF(BF911="C", IF($BI911="Y", IF($BA911="C", IF($AF911="N/A", $Q911, $AF911), IF($AF911="N/A", $T911, $AM911)), IF($AG911="N/A", $T911,$AG911)))))))</f>
        <v>#VALUE!</v>
      </c>
      <c r="BY911" s="16" t="e">
        <f>IF(BG911="R", $CA911, IF(OR(BG911="P", BG911="T", BG911="N"), 0, IF($C911="DM", $T911, IF(OR(BG911="Y", BG911="IR"),$AM911,IF(BG911="C", IF($BI911="Y", IF($BA911="C", IF($AF911="N/A", $Q911, $AF911), IF($AF911="N/A", $T911, $AM911)), IF($AG911="N/A", $T911,$AG911)))))))</f>
        <v>#VALUE!</v>
      </c>
      <c r="BZ911" s="16" t="e">
        <f>IF(BH911="R", $CA911, IF(OR(BH911="P", BH911="T", BH911="N"), 0, IF($C911="DM", $T911, IF(OR(BH911="Y", BH911="IR"),$AM911,IF(BH911="C", IF($BI911="Y", IF($BA911="C", IF($AF911="N/A", $Q911, $AF911), IF($AF911="N/A", $T911, $AM911)), IF($AG911="N/A", $T911,$AG911)))))))</f>
        <v>#VALUE!</v>
      </c>
      <c r="CA911" s="15" t="s">
        <v>75</v>
      </c>
      <c r="CB911" s="16" t="e">
        <f>BZ911</f>
        <v>#VALUE!</v>
      </c>
      <c r="CC911" s="15" t="str">
        <f>IF(OR($BH911="T", $BH911="R"), 0, IF($BH911="C", IF($BI911="Y", IF($BA911="C", 0, IF(AF911="N/A", Q911-T911, AF911-AG911)), IF($AF911="N/A", U911, AH911)), AN911))</f>
        <v>N/A</v>
      </c>
      <c r="CD911" s="15" t="str">
        <f>IF(OR($BH911="T", $BH911="R"), 0, IF($BH911="C", IF($BI911="Y", 0, IF($AF911="N/A", V911, AI911)), AO911))</f>
        <v>N/A</v>
      </c>
      <c r="CE911" s="15" t="str">
        <f>IF(OR($BH911="T", $BH911="R"), 0, IF($BH911="C", IF($BI911="Y", 0, IF($AF911="N/A", W911, AJ911)), AP911))</f>
        <v>N/A</v>
      </c>
      <c r="CF911" s="15" t="str">
        <f>IF(OR($BH911="T", $BH911="R"), 0, IF($BH911="C", IF($BI911="Y", 0, IF($AF911="N/A", X911, AK911)), AQ911))</f>
        <v>N/A</v>
      </c>
    </row>
    <row r="912" spans="1:84" x14ac:dyDescent="0.25">
      <c r="A912" s="14">
        <v>5889</v>
      </c>
      <c r="B912" s="15"/>
      <c r="C912" s="15"/>
      <c r="D912" s="15"/>
      <c r="E912" s="15" t="e">
        <f>VLOOKUP(B912, 'Rookie Year'!$A$2:$B$55679,2,FALSE)</f>
        <v>#N/A</v>
      </c>
      <c r="F912" s="15">
        <v>2024</v>
      </c>
      <c r="G912" s="15" t="s">
        <v>42</v>
      </c>
      <c r="H912" s="15"/>
      <c r="I912" s="16"/>
      <c r="J912" s="15"/>
      <c r="K912" s="17">
        <f>IF(AND(G912&lt;&gt;"N",R912="N/A"), IF(I912&lt;4, 0, 0.25),IF(I912=1, IF(J912=1,0.25, 0.25), IF(I912&lt;13, 0.25, IF(I912&lt;26, 0.4, IF(I912&lt;51, 0.6, 0.75)))))</f>
        <v>0.25</v>
      </c>
      <c r="L912" s="16">
        <f>I912-M912</f>
        <v>0</v>
      </c>
      <c r="M912" s="16">
        <f>ROUNDUP(I912*K912,0)</f>
        <v>0</v>
      </c>
      <c r="N912" s="16">
        <f>M912*J912</f>
        <v>0</v>
      </c>
      <c r="O912" s="16">
        <v>0</v>
      </c>
      <c r="P912" s="16">
        <v>0</v>
      </c>
      <c r="Q912" s="16">
        <f>N912-O912-P912</f>
        <v>0</v>
      </c>
      <c r="R912" s="15" t="s">
        <v>75</v>
      </c>
      <c r="S912" s="15">
        <f>IF(R912="N/A", J912-($B$1-F912), J912-($B$1-R912))</f>
        <v>0</v>
      </c>
      <c r="T912" s="16" t="str">
        <f>IF($S912&lt;1, "N/A", $M912)</f>
        <v>N/A</v>
      </c>
      <c r="U912" s="16" t="str">
        <f>IF($S912&lt;2, "N/A", $M912)</f>
        <v>N/A</v>
      </c>
      <c r="V912" s="16" t="str">
        <f>IF($S912&lt;3, "N/A", $M912)</f>
        <v>N/A</v>
      </c>
      <c r="W912" s="16" t="str">
        <f>IF($S912&lt;4, "N/A", $M912)</f>
        <v>N/A</v>
      </c>
      <c r="X912" s="16" t="str">
        <f>IF($S912&lt;5, "N/A", $M912)</f>
        <v>N/A</v>
      </c>
      <c r="Y912" s="15" t="str">
        <f>IF(SUM(T912:X912)&lt;&gt;Q912, "CHECK", "OK")</f>
        <v>OK</v>
      </c>
      <c r="Z912" s="15" t="str">
        <f>IF(F912=$B$1, "No", IF(S912=1, "Yes", "No"))</f>
        <v>No</v>
      </c>
      <c r="AA912" s="18" t="str">
        <f>IF(C912="DM", "N/A", IF(Z912="No","N/A",VLOOKUP(B912,'Extension List'!$A$3:$R$1972,18,FALSE)))</f>
        <v>N/A</v>
      </c>
      <c r="AB912" s="15" t="str">
        <f>IF(C912="DM", "N/A", IF(Z912="No","N/A",VLOOKUP(B912,'Extension List'!$A$3:$T$1972,20,FALSE)))</f>
        <v>N/A</v>
      </c>
      <c r="AC912" s="15" t="str">
        <f>IF(AA912="N/A", "N/A", 0)</f>
        <v>N/A</v>
      </c>
      <c r="AD912" s="16" t="str">
        <f>IF(AE912="N/A", "N/A", AA912-AE912)</f>
        <v>N/A</v>
      </c>
      <c r="AE912" s="16" t="str">
        <f>IF(AA912="N/A", "N/A", IF(AC912&gt;0, IF(AA912&lt;13, ROUNDUP(0.25*AA912,0), IF(AA912&lt;26, ROUNDUP(0.4*AA912,0), IF(AA912&lt;51, ROUNDUP(0.6*AA912,0), ROUNDUP(0.75*AA912,0)))), "N/A"))</f>
        <v>N/A</v>
      </c>
      <c r="AF912" s="16" t="str">
        <f>IF(AD912="N/A","N/A", (AE912*AC912)+Q912)</f>
        <v>N/A</v>
      </c>
      <c r="AG912" s="16" t="str">
        <f>IF($AF912="N/A", "N/A", "TBC")</f>
        <v>N/A</v>
      </c>
      <c r="AH912" s="16" t="str">
        <f>IF($AF912="N/A", "N/A", "TBC")</f>
        <v>N/A</v>
      </c>
      <c r="AI912" s="16" t="str">
        <f>IF($AF912="N/A","N/A",IF(AC912&gt;1,"TBC","N/A"))</f>
        <v>N/A</v>
      </c>
      <c r="AJ912" s="16" t="str">
        <f>IF($AF912="N/A","N/A",IF(AC912&gt;2,"TBC","N/A"))</f>
        <v>N/A</v>
      </c>
      <c r="AK912" s="16" t="str">
        <f>IF($AF912="N/A","N/A",IF(AC912&gt;3,"TBC","N/A"))</f>
        <v>N/A</v>
      </c>
      <c r="AL912" s="16" t="str">
        <f>IF(AC912="N/A","N/A",IF(AC912&gt;0,IF(SUM(AG912:AK912)&lt;&gt;AF912,"CHECK","OK"),"N/A"))</f>
        <v>N/A</v>
      </c>
      <c r="AM912" s="16" t="e">
        <f>IF(AD912="N/A", L912+T912, L912+AG912)</f>
        <v>#VALUE!</v>
      </c>
      <c r="AN912" s="16" t="str">
        <f>IF(AD912="N/A", IF(U912="N/A", "N/A", L912+U912), AD912+AH912)</f>
        <v>N/A</v>
      </c>
      <c r="AO912" s="16" t="str">
        <f>IF(AD912="N/A", IF(V912="N/A", "N/A", L912+V912), IF(AI912="N/A", "N/A", AD912+AI912))</f>
        <v>N/A</v>
      </c>
      <c r="AP912" s="16" t="str">
        <f>IF(AD912="N/A", IF(W912="N/A", "N/A", L912+W912), IF(AJ912="N/A", "N/A", AD912+AJ912))</f>
        <v>N/A</v>
      </c>
      <c r="AQ912" s="16" t="str">
        <f>IF(AD912="N/A", IF(X912="N/A", "N/A", L912+X912), IF(AK912="N/A", "N/A", AD912+AK912))</f>
        <v>N/A</v>
      </c>
      <c r="AR912" s="15" t="s">
        <v>40</v>
      </c>
      <c r="AS912" s="15" t="s">
        <v>40</v>
      </c>
      <c r="AT912" s="15" t="s">
        <v>40</v>
      </c>
      <c r="AU912" s="15" t="s">
        <v>40</v>
      </c>
      <c r="AV912" s="15" t="s">
        <v>40</v>
      </c>
      <c r="AW912" s="15" t="s">
        <v>40</v>
      </c>
      <c r="AX912" s="15" t="s">
        <v>40</v>
      </c>
      <c r="AY912" s="15" t="s">
        <v>40</v>
      </c>
      <c r="AZ912" s="15" t="s">
        <v>40</v>
      </c>
      <c r="BA912" s="15" t="s">
        <v>40</v>
      </c>
      <c r="BB912" s="15" t="s">
        <v>40</v>
      </c>
      <c r="BC912" s="15" t="s">
        <v>40</v>
      </c>
      <c r="BD912" s="15" t="s">
        <v>40</v>
      </c>
      <c r="BE912" s="15" t="s">
        <v>40</v>
      </c>
      <c r="BF912" s="15" t="s">
        <v>40</v>
      </c>
      <c r="BG912" s="15" t="s">
        <v>40</v>
      </c>
      <c r="BH912" s="15" t="s">
        <v>40</v>
      </c>
      <c r="BJ912" s="16" t="e">
        <f>IF(AR912="R", $CA912, IF(OR(AR912="P", AR912="T", AR912="N"), 0, IF($C912="DM", $T912, IF(OR(AR912="Y", AR912="IR"),$AM912,IF(AR912="C", IF($BI912="Y", IF($AF912="N/A", $Q912, $AF912), IF($AG912="N/A", $T912,$AG912)))))))</f>
        <v>#VALUE!</v>
      </c>
      <c r="BK912" s="16" t="e">
        <f>IF(AS912="R", $CA912, IF(OR(AS912="P", AS912="T", AS912="N"), 0, IF($C912="DM", $T912, IF(OR(AS912="Y", AS912="IR"),$AM912,IF(AS912="C", IF($BI912="Y", IF($AF912="N/A", $Q912, $AF912), IF($AG912="N/A", $T912,$AG912)))))))</f>
        <v>#VALUE!</v>
      </c>
      <c r="BL912" s="16" t="e">
        <f>IF(AT912="R", $CA912, IF(OR(AT912="P", AT912="T", AT912="N"), 0, IF($C912="DM", $T912, IF(OR(AT912="Y", AT912="IR"),$AM912,IF(AT912="C", IF($BI912="Y", IF($AF912="N/A", $Q912, $AF912), IF($AG912="N/A", $T912,$AG912)))))))</f>
        <v>#VALUE!</v>
      </c>
      <c r="BM912" s="16" t="e">
        <f>IF(AU912="R", $CA912, IF(OR(AU912="P", AU912="T", AU912="N"), 0, IF($C912="DM", $T912, IF(OR(AU912="Y", AU912="IR"),$AM912,IF(AU912="C", IF($BI912="Y", IF($AF912="N/A", $Q912, $AF912), IF($AG912="N/A", $T912,$AG912)))))))</f>
        <v>#VALUE!</v>
      </c>
      <c r="BN912" s="16" t="e">
        <f>IF(AV912="R", $CA912, IF(OR(AV912="P", AV912="T", AV912="N"), 0, IF($C912="DM", $T912, IF(OR(AV912="Y", AV912="IR"),$AM912,IF(AV912="C", IF($BI912="Y", IF($AF912="N/A", $Q912, $AF912), IF($AG912="N/A", $T912,$AG912)))))))</f>
        <v>#VALUE!</v>
      </c>
      <c r="BO912" s="16" t="e">
        <f>IF(AW912="R", $CA912, IF(OR(AW912="P", AW912="T", AW912="N"), 0, IF($C912="DM", $T912, IF(OR(AW912="Y", AW912="IR"),$AM912,IF(AW912="C", IF($BI912="Y", IF($AF912="N/A", $Q912, $AF912), IF($AG912="N/A", $T912,$AG912)))))))</f>
        <v>#VALUE!</v>
      </c>
      <c r="BP912" s="16" t="e">
        <f>IF(AX912="R", $CA912, IF(OR(AX912="P", AX912="T", AX912="N"), 0, IF($C912="DM", $T912, IF(OR(AX912="Y", AX912="IR"),$AM912,IF(AX912="C", IF($BI912="Y", IF($AF912="N/A", $Q912, $AF912), IF($AG912="N/A", $T912,$AG912)))))))</f>
        <v>#VALUE!</v>
      </c>
      <c r="BQ912" s="16" t="e">
        <f>IF(AY912="R", $CA912, IF(OR(AY912="P", AY912="T", AY912="N"), 0, IF($C912="DM", $T912, IF(OR(AY912="Y", AY912="IR"),$AM912,IF(AY912="C", IF($BI912="Y", IF($AF912="N/A", $Q912, $AF912), IF($AG912="N/A", $T912,$AG912)))))))</f>
        <v>#VALUE!</v>
      </c>
      <c r="BR912" s="16" t="e">
        <f>IF(AZ912="R", $CA912, IF(OR(AZ912="P", AZ912="T", AZ912="N"), 0, IF($C912="DM", $T912, IF(OR(AZ912="Y", AZ912="IR"),$AM912,IF(AZ912="C", IF($BI912="Y", IF($AF912="N/A", $Q912, $AF912), IF($AG912="N/A", $T912,$AG912)))))))</f>
        <v>#VALUE!</v>
      </c>
      <c r="BS912" s="16" t="e">
        <f>IF(BA912="R", $CA912, IF(OR(BA912="P", BA912="T", BA912="N"), 0, IF($C912="DM", $T912, IF(OR(BA912="Y", BA912="IR"),$AM912,IF(BA912="C", IF($BI912="Y", IF($AF912="N/A", $Q912, $AF912), IF($AG912="N/A", $T912,$AG912)))))))</f>
        <v>#VALUE!</v>
      </c>
      <c r="BT912" s="16" t="e">
        <f>IF(BB912="R", $CA912, IF(OR(BB912="P", BB912="T", BB912="N"), 0, IF($C912="DM", $T912, IF(OR(BB912="Y", BB912="IR"),$AM912,IF(BB912="C", IF($BI912="Y", IF($BA912="C", IF($AF912="N/A", $Q912, $AF912), IF($AF912="N/A", $T912, $AM912)), IF($AG912="N/A", $T912,$AG912)))))))</f>
        <v>#VALUE!</v>
      </c>
      <c r="BU912" s="16" t="e">
        <f>IF(BC912="R", $CA912, IF(OR(BC912="P", BC912="T", BC912="N"), 0, IF($C912="DM", $T912, IF(OR(BC912="Y", BC912="IR"),$AM912,IF(BC912="C", IF($BI912="Y", IF($BA912="C", IF($AF912="N/A", $Q912, $AF912), IF($AF912="N/A", $T912, $AM912)), IF($AG912="N/A", $T912,$AG912)))))))</f>
        <v>#VALUE!</v>
      </c>
      <c r="BV912" s="16" t="e">
        <f>IF(BD912="R", $CA912, IF(OR(BD912="P", BD912="T", BD912="N"), 0, IF($C912="DM", $T912, IF(OR(BD912="Y", BD912="IR"),$AM912,IF(BD912="C", IF($BI912="Y", IF($BA912="C", IF($AF912="N/A", $Q912, $AF912), IF($AF912="N/A", $T912, $AM912)), IF($AG912="N/A", $T912,$AG912)))))))</f>
        <v>#VALUE!</v>
      </c>
      <c r="BW912" s="16" t="e">
        <f>IF(BE912="R", $CA912, IF(OR(BE912="P", BE912="T", BE912="N"), 0, IF($C912="DM", $T912, IF(OR(BE912="Y", BE912="IR"),$AM912,IF(BE912="C", IF($BI912="Y", IF($BA912="C", IF($AF912="N/A", $Q912, $AF912), IF($AF912="N/A", $T912, $AM912)), IF($AG912="N/A", $T912,$AG912)))))))</f>
        <v>#VALUE!</v>
      </c>
      <c r="BX912" s="16" t="e">
        <f>IF(BF912="R", $CA912, IF(OR(BF912="P", BF912="T", BF912="N"), 0, IF($C912="DM", $T912, IF(OR(BF912="Y", BF912="IR"),$AM912,IF(BF912="C", IF($BI912="Y", IF($BA912="C", IF($AF912="N/A", $Q912, $AF912), IF($AF912="N/A", $T912, $AM912)), IF($AG912="N/A", $T912,$AG912)))))))</f>
        <v>#VALUE!</v>
      </c>
      <c r="BY912" s="16" t="e">
        <f>IF(BG912="R", $CA912, IF(OR(BG912="P", BG912="T", BG912="N"), 0, IF($C912="DM", $T912, IF(OR(BG912="Y", BG912="IR"),$AM912,IF(BG912="C", IF($BI912="Y", IF($BA912="C", IF($AF912="N/A", $Q912, $AF912), IF($AF912="N/A", $T912, $AM912)), IF($AG912="N/A", $T912,$AG912)))))))</f>
        <v>#VALUE!</v>
      </c>
      <c r="BZ912" s="16" t="e">
        <f>IF(BH912="R", $CA912, IF(OR(BH912="P", BH912="T", BH912="N"), 0, IF($C912="DM", $T912, IF(OR(BH912="Y", BH912="IR"),$AM912,IF(BH912="C", IF($BI912="Y", IF($BA912="C", IF($AF912="N/A", $Q912, $AF912), IF($AF912="N/A", $T912, $AM912)), IF($AG912="N/A", $T912,$AG912)))))))</f>
        <v>#VALUE!</v>
      </c>
      <c r="CA912" s="15" t="s">
        <v>75</v>
      </c>
      <c r="CB912" s="16" t="e">
        <f>BZ912</f>
        <v>#VALUE!</v>
      </c>
      <c r="CC912" s="15" t="str">
        <f>IF(OR($BH912="T", $BH912="R"), 0, IF($BH912="C", IF($BI912="Y", IF($BA912="C", 0, IF(AF912="N/A", Q912-T912, AF912-AG912)), IF($AF912="N/A", U912, AH912)), AN912))</f>
        <v>N/A</v>
      </c>
      <c r="CD912" s="15" t="str">
        <f>IF(OR($BH912="T", $BH912="R"), 0, IF($BH912="C", IF($BI912="Y", 0, IF($AF912="N/A", V912, AI912)), AO912))</f>
        <v>N/A</v>
      </c>
      <c r="CE912" s="15" t="str">
        <f>IF(OR($BH912="T", $BH912="R"), 0, IF($BH912="C", IF($BI912="Y", 0, IF($AF912="N/A", W912, AJ912)), AP912))</f>
        <v>N/A</v>
      </c>
      <c r="CF912" s="15" t="str">
        <f>IF(OR($BH912="T", $BH912="R"), 0, IF($BH912="C", IF($BI912="Y", 0, IF($AF912="N/A", X912, AK912)), AQ912))</f>
        <v>N/A</v>
      </c>
    </row>
    <row r="913" spans="1:84" x14ac:dyDescent="0.25">
      <c r="A913" s="14">
        <v>5890</v>
      </c>
      <c r="B913" s="15"/>
      <c r="C913" s="15"/>
      <c r="D913" s="15"/>
      <c r="E913" s="15" t="e">
        <f>VLOOKUP(B913, 'Rookie Year'!$A$2:$B$55679,2,FALSE)</f>
        <v>#N/A</v>
      </c>
      <c r="F913" s="15">
        <v>2024</v>
      </c>
      <c r="G913" s="15" t="s">
        <v>42</v>
      </c>
      <c r="H913" s="15"/>
      <c r="I913" s="16"/>
      <c r="J913" s="15"/>
      <c r="K913" s="17">
        <f>IF(AND(G913&lt;&gt;"N",R913="N/A"), IF(I913&lt;4, 0, 0.25),IF(I913=1, IF(J913=1,0.25, 0.25), IF(I913&lt;13, 0.25, IF(I913&lt;26, 0.4, IF(I913&lt;51, 0.6, 0.75)))))</f>
        <v>0.25</v>
      </c>
      <c r="L913" s="16">
        <f>I913-M913</f>
        <v>0</v>
      </c>
      <c r="M913" s="16">
        <f>ROUNDUP(I913*K913,0)</f>
        <v>0</v>
      </c>
      <c r="N913" s="16">
        <f>M913*J913</f>
        <v>0</v>
      </c>
      <c r="O913" s="16">
        <v>0</v>
      </c>
      <c r="P913" s="16">
        <v>0</v>
      </c>
      <c r="Q913" s="16">
        <f>N913-O913-P913</f>
        <v>0</v>
      </c>
      <c r="R913" s="15" t="s">
        <v>75</v>
      </c>
      <c r="S913" s="15">
        <f>IF(R913="N/A", J913-($B$1-F913), J913-($B$1-R913))</f>
        <v>0</v>
      </c>
      <c r="T913" s="16" t="str">
        <f>IF($S913&lt;1, "N/A", $M913)</f>
        <v>N/A</v>
      </c>
      <c r="U913" s="16" t="str">
        <f>IF($S913&lt;2, "N/A", $M913)</f>
        <v>N/A</v>
      </c>
      <c r="V913" s="16" t="str">
        <f>IF($S913&lt;3, "N/A", $M913)</f>
        <v>N/A</v>
      </c>
      <c r="W913" s="16" t="str">
        <f>IF($S913&lt;4, "N/A", $M913)</f>
        <v>N/A</v>
      </c>
      <c r="X913" s="16" t="str">
        <f>IF($S913&lt;5, "N/A", $M913)</f>
        <v>N/A</v>
      </c>
      <c r="Y913" s="15" t="str">
        <f>IF(SUM(T913:X913)&lt;&gt;Q913, "CHECK", "OK")</f>
        <v>OK</v>
      </c>
      <c r="Z913" s="15" t="str">
        <f>IF(F913=$B$1, "No", IF(S913=1, "Yes", "No"))</f>
        <v>No</v>
      </c>
      <c r="AA913" s="18" t="str">
        <f>IF(C913="DM", "N/A", IF(Z913="No","N/A",VLOOKUP(B913,'Extension List'!$A$3:$R$1972,18,FALSE)))</f>
        <v>N/A</v>
      </c>
      <c r="AB913" s="15" t="str">
        <f>IF(C913="DM", "N/A", IF(Z913="No","N/A",VLOOKUP(B913,'Extension List'!$A$3:$T$1972,20,FALSE)))</f>
        <v>N/A</v>
      </c>
      <c r="AC913" s="15" t="str">
        <f>IF(AA913="N/A", "N/A", 0)</f>
        <v>N/A</v>
      </c>
      <c r="AD913" s="16" t="str">
        <f>IF(AE913="N/A", "N/A", AA913-AE913)</f>
        <v>N/A</v>
      </c>
      <c r="AE913" s="16" t="str">
        <f>IF(AA913="N/A", "N/A", IF(AC913&gt;0, IF(AA913&lt;13, ROUNDUP(0.25*AA913,0), IF(AA913&lt;26, ROUNDUP(0.4*AA913,0), IF(AA913&lt;51, ROUNDUP(0.6*AA913,0), ROUNDUP(0.75*AA913,0)))), "N/A"))</f>
        <v>N/A</v>
      </c>
      <c r="AF913" s="16" t="str">
        <f>IF(AD913="N/A","N/A", (AE913*AC913)+Q913)</f>
        <v>N/A</v>
      </c>
      <c r="AG913" s="16" t="str">
        <f>IF($AF913="N/A", "N/A", "TBC")</f>
        <v>N/A</v>
      </c>
      <c r="AH913" s="16" t="str">
        <f>IF($AF913="N/A", "N/A", "TBC")</f>
        <v>N/A</v>
      </c>
      <c r="AI913" s="16" t="str">
        <f>IF($AF913="N/A","N/A",IF(AC913&gt;1,"TBC","N/A"))</f>
        <v>N/A</v>
      </c>
      <c r="AJ913" s="16" t="str">
        <f>IF($AF913="N/A","N/A",IF(AC913&gt;2,"TBC","N/A"))</f>
        <v>N/A</v>
      </c>
      <c r="AK913" s="16" t="str">
        <f>IF($AF913="N/A","N/A",IF(AC913&gt;3,"TBC","N/A"))</f>
        <v>N/A</v>
      </c>
      <c r="AL913" s="16" t="str">
        <f>IF(AC913="N/A","N/A",IF(AC913&gt;0,IF(SUM(AG913:AK913)&lt;&gt;AF913,"CHECK","OK"),"N/A"))</f>
        <v>N/A</v>
      </c>
      <c r="AM913" s="16" t="e">
        <f>IF(AD913="N/A", L913+T913, L913+AG913)</f>
        <v>#VALUE!</v>
      </c>
      <c r="AN913" s="16" t="str">
        <f>IF(AD913="N/A", IF(U913="N/A", "N/A", L913+U913), AD913+AH913)</f>
        <v>N/A</v>
      </c>
      <c r="AO913" s="16" t="str">
        <f>IF(AD913="N/A", IF(V913="N/A", "N/A", L913+V913), IF(AI913="N/A", "N/A", AD913+AI913))</f>
        <v>N/A</v>
      </c>
      <c r="AP913" s="16" t="str">
        <f>IF(AD913="N/A", IF(W913="N/A", "N/A", L913+W913), IF(AJ913="N/A", "N/A", AD913+AJ913))</f>
        <v>N/A</v>
      </c>
      <c r="AQ913" s="16" t="str">
        <f>IF(AD913="N/A", IF(X913="N/A", "N/A", L913+X913), IF(AK913="N/A", "N/A", AD913+AK913))</f>
        <v>N/A</v>
      </c>
      <c r="AR913" s="15" t="s">
        <v>40</v>
      </c>
      <c r="AS913" s="15" t="s">
        <v>40</v>
      </c>
      <c r="AT913" s="15" t="s">
        <v>40</v>
      </c>
      <c r="AU913" s="15" t="s">
        <v>40</v>
      </c>
      <c r="AV913" s="15" t="s">
        <v>40</v>
      </c>
      <c r="AW913" s="15" t="s">
        <v>40</v>
      </c>
      <c r="AX913" s="15" t="s">
        <v>40</v>
      </c>
      <c r="AY913" s="15" t="s">
        <v>40</v>
      </c>
      <c r="AZ913" s="15" t="s">
        <v>40</v>
      </c>
      <c r="BA913" s="15" t="s">
        <v>40</v>
      </c>
      <c r="BB913" s="15" t="s">
        <v>40</v>
      </c>
      <c r="BC913" s="15" t="s">
        <v>40</v>
      </c>
      <c r="BD913" s="15" t="s">
        <v>40</v>
      </c>
      <c r="BE913" s="15" t="s">
        <v>40</v>
      </c>
      <c r="BF913" s="15" t="s">
        <v>40</v>
      </c>
      <c r="BG913" s="15" t="s">
        <v>40</v>
      </c>
      <c r="BH913" s="15" t="s">
        <v>40</v>
      </c>
      <c r="BJ913" s="16" t="e">
        <f>IF(AR913="R", $CA913, IF(OR(AR913="P", AR913="T", AR913="N"), 0, IF($C913="DM", $T913, IF(OR(AR913="Y", AR913="IR"),$AM913,IF(AR913="C", IF($BI913="Y", IF($AF913="N/A", $Q913, $AF913), IF($AG913="N/A", $T913,$AG913)))))))</f>
        <v>#VALUE!</v>
      </c>
      <c r="BK913" s="16" t="e">
        <f>IF(AS913="R", $CA913, IF(OR(AS913="P", AS913="T", AS913="N"), 0, IF($C913="DM", $T913, IF(OR(AS913="Y", AS913="IR"),$AM913,IF(AS913="C", IF($BI913="Y", IF($AF913="N/A", $Q913, $AF913), IF($AG913="N/A", $T913,$AG913)))))))</f>
        <v>#VALUE!</v>
      </c>
      <c r="BL913" s="16" t="e">
        <f>IF(AT913="R", $CA913, IF(OR(AT913="P", AT913="T", AT913="N"), 0, IF($C913="DM", $T913, IF(OR(AT913="Y", AT913="IR"),$AM913,IF(AT913="C", IF($BI913="Y", IF($AF913="N/A", $Q913, $AF913), IF($AG913="N/A", $T913,$AG913)))))))</f>
        <v>#VALUE!</v>
      </c>
      <c r="BM913" s="16" t="e">
        <f>IF(AU913="R", $CA913, IF(OR(AU913="P", AU913="T", AU913="N"), 0, IF($C913="DM", $T913, IF(OR(AU913="Y", AU913="IR"),$AM913,IF(AU913="C", IF($BI913="Y", IF($AF913="N/A", $Q913, $AF913), IF($AG913="N/A", $T913,$AG913)))))))</f>
        <v>#VALUE!</v>
      </c>
      <c r="BN913" s="16" t="e">
        <f>IF(AV913="R", $CA913, IF(OR(AV913="P", AV913="T", AV913="N"), 0, IF($C913="DM", $T913, IF(OR(AV913="Y", AV913="IR"),$AM913,IF(AV913="C", IF($BI913="Y", IF($AF913="N/A", $Q913, $AF913), IF($AG913="N/A", $T913,$AG913)))))))</f>
        <v>#VALUE!</v>
      </c>
      <c r="BO913" s="16" t="e">
        <f>IF(AW913="R", $CA913, IF(OR(AW913="P", AW913="T", AW913="N"), 0, IF($C913="DM", $T913, IF(OR(AW913="Y", AW913="IR"),$AM913,IF(AW913="C", IF($BI913="Y", IF($AF913="N/A", $Q913, $AF913), IF($AG913="N/A", $T913,$AG913)))))))</f>
        <v>#VALUE!</v>
      </c>
      <c r="BP913" s="16" t="e">
        <f>IF(AX913="R", $CA913, IF(OR(AX913="P", AX913="T", AX913="N"), 0, IF($C913="DM", $T913, IF(OR(AX913="Y", AX913="IR"),$AM913,IF(AX913="C", IF($BI913="Y", IF($AF913="N/A", $Q913, $AF913), IF($AG913="N/A", $T913,$AG913)))))))</f>
        <v>#VALUE!</v>
      </c>
      <c r="BQ913" s="16" t="e">
        <f>IF(AY913="R", $CA913, IF(OR(AY913="P", AY913="T", AY913="N"), 0, IF($C913="DM", $T913, IF(OR(AY913="Y", AY913="IR"),$AM913,IF(AY913="C", IF($BI913="Y", IF($AF913="N/A", $Q913, $AF913), IF($AG913="N/A", $T913,$AG913)))))))</f>
        <v>#VALUE!</v>
      </c>
      <c r="BR913" s="16" t="e">
        <f>IF(AZ913="R", $CA913, IF(OR(AZ913="P", AZ913="T", AZ913="N"), 0, IF($C913="DM", $T913, IF(OR(AZ913="Y", AZ913="IR"),$AM913,IF(AZ913="C", IF($BI913="Y", IF($AF913="N/A", $Q913, $AF913), IF($AG913="N/A", $T913,$AG913)))))))</f>
        <v>#VALUE!</v>
      </c>
      <c r="BS913" s="16" t="e">
        <f>IF(BA913="R", $CA913, IF(OR(BA913="P", BA913="T", BA913="N"), 0, IF($C913="DM", $T913, IF(OR(BA913="Y", BA913="IR"),$AM913,IF(BA913="C", IF($BI913="Y", IF($AF913="N/A", $Q913, $AF913), IF($AG913="N/A", $T913,$AG913)))))))</f>
        <v>#VALUE!</v>
      </c>
      <c r="BT913" s="16" t="e">
        <f>IF(BB913="R", $CA913, IF(OR(BB913="P", BB913="T", BB913="N"), 0, IF($C913="DM", $T913, IF(OR(BB913="Y", BB913="IR"),$AM913,IF(BB913="C", IF($BI913="Y", IF($BA913="C", IF($AF913="N/A", $Q913, $AF913), IF($AF913="N/A", $T913, $AM913)), IF($AG913="N/A", $T913,$AG913)))))))</f>
        <v>#VALUE!</v>
      </c>
      <c r="BU913" s="16" t="e">
        <f>IF(BC913="R", $CA913, IF(OR(BC913="P", BC913="T", BC913="N"), 0, IF($C913="DM", $T913, IF(OR(BC913="Y", BC913="IR"),$AM913,IF(BC913="C", IF($BI913="Y", IF($BA913="C", IF($AF913="N/A", $Q913, $AF913), IF($AF913="N/A", $T913, $AM913)), IF($AG913="N/A", $T913,$AG913)))))))</f>
        <v>#VALUE!</v>
      </c>
      <c r="BV913" s="16" t="e">
        <f>IF(BD913="R", $CA913, IF(OR(BD913="P", BD913="T", BD913="N"), 0, IF($C913="DM", $T913, IF(OR(BD913="Y", BD913="IR"),$AM913,IF(BD913="C", IF($BI913="Y", IF($BA913="C", IF($AF913="N/A", $Q913, $AF913), IF($AF913="N/A", $T913, $AM913)), IF($AG913="N/A", $T913,$AG913)))))))</f>
        <v>#VALUE!</v>
      </c>
      <c r="BW913" s="16" t="e">
        <f>IF(BE913="R", $CA913, IF(OR(BE913="P", BE913="T", BE913="N"), 0, IF($C913="DM", $T913, IF(OR(BE913="Y", BE913="IR"),$AM913,IF(BE913="C", IF($BI913="Y", IF($BA913="C", IF($AF913="N/A", $Q913, $AF913), IF($AF913="N/A", $T913, $AM913)), IF($AG913="N/A", $T913,$AG913)))))))</f>
        <v>#VALUE!</v>
      </c>
      <c r="BX913" s="16" t="e">
        <f>IF(BF913="R", $CA913, IF(OR(BF913="P", BF913="T", BF913="N"), 0, IF($C913="DM", $T913, IF(OR(BF913="Y", BF913="IR"),$AM913,IF(BF913="C", IF($BI913="Y", IF($BA913="C", IF($AF913="N/A", $Q913, $AF913), IF($AF913="N/A", $T913, $AM913)), IF($AG913="N/A", $T913,$AG913)))))))</f>
        <v>#VALUE!</v>
      </c>
      <c r="BY913" s="16" t="e">
        <f>IF(BG913="R", $CA913, IF(OR(BG913="P", BG913="T", BG913="N"), 0, IF($C913="DM", $T913, IF(OR(BG913="Y", BG913="IR"),$AM913,IF(BG913="C", IF($BI913="Y", IF($BA913="C", IF($AF913="N/A", $Q913, $AF913), IF($AF913="N/A", $T913, $AM913)), IF($AG913="N/A", $T913,$AG913)))))))</f>
        <v>#VALUE!</v>
      </c>
      <c r="BZ913" s="16" t="e">
        <f>IF(BH913="R", $CA913, IF(OR(BH913="P", BH913="T", BH913="N"), 0, IF($C913="DM", $T913, IF(OR(BH913="Y", BH913="IR"),$AM913,IF(BH913="C", IF($BI913="Y", IF($BA913="C", IF($AF913="N/A", $Q913, $AF913), IF($AF913="N/A", $T913, $AM913)), IF($AG913="N/A", $T913,$AG913)))))))</f>
        <v>#VALUE!</v>
      </c>
      <c r="CA913" s="15" t="s">
        <v>75</v>
      </c>
      <c r="CB913" s="16" t="e">
        <f>BZ913</f>
        <v>#VALUE!</v>
      </c>
      <c r="CC913" s="15" t="str">
        <f>IF(OR($BH913="T", $BH913="R"), 0, IF($BH913="C", IF($BI913="Y", IF($BA913="C", 0, IF(AF913="N/A", Q913-T913, AF913-AG913)), IF($AF913="N/A", U913, AH913)), AN913))</f>
        <v>N/A</v>
      </c>
      <c r="CD913" s="15" t="str">
        <f>IF(OR($BH913="T", $BH913="R"), 0, IF($BH913="C", IF($BI913="Y", 0, IF($AF913="N/A", V913, AI913)), AO913))</f>
        <v>N/A</v>
      </c>
      <c r="CE913" s="15" t="str">
        <f>IF(OR($BH913="T", $BH913="R"), 0, IF($BH913="C", IF($BI913="Y", 0, IF($AF913="N/A", W913, AJ913)), AP913))</f>
        <v>N/A</v>
      </c>
      <c r="CF913" s="15" t="str">
        <f>IF(OR($BH913="T", $BH913="R"), 0, IF($BH913="C", IF($BI913="Y", 0, IF($AF913="N/A", X913, AK913)), AQ913))</f>
        <v>N/A</v>
      </c>
    </row>
    <row r="914" spans="1:84" x14ac:dyDescent="0.25">
      <c r="A914" s="14">
        <v>5891</v>
      </c>
      <c r="B914" s="15"/>
      <c r="C914" s="15"/>
      <c r="D914" s="15"/>
      <c r="E914" s="15" t="e">
        <f>VLOOKUP(B914, 'Rookie Year'!$A$2:$B$55679,2,FALSE)</f>
        <v>#N/A</v>
      </c>
      <c r="F914" s="15">
        <v>2024</v>
      </c>
      <c r="G914" s="15" t="s">
        <v>42</v>
      </c>
      <c r="H914" s="15"/>
      <c r="I914" s="16"/>
      <c r="J914" s="15"/>
      <c r="K914" s="17">
        <f>IF(AND(G914&lt;&gt;"N",R914="N/A"), IF(I914&lt;4, 0, 0.25),IF(I914=1, IF(J914=1,0.25, 0.25), IF(I914&lt;13, 0.25, IF(I914&lt;26, 0.4, IF(I914&lt;51, 0.6, 0.75)))))</f>
        <v>0.25</v>
      </c>
      <c r="L914" s="16">
        <f>I914-M914</f>
        <v>0</v>
      </c>
      <c r="M914" s="16">
        <f>ROUNDUP(I914*K914,0)</f>
        <v>0</v>
      </c>
      <c r="N914" s="16">
        <f>M914*J914</f>
        <v>0</v>
      </c>
      <c r="O914" s="16">
        <v>0</v>
      </c>
      <c r="P914" s="16">
        <v>0</v>
      </c>
      <c r="Q914" s="16">
        <f>N914-O914-P914</f>
        <v>0</v>
      </c>
      <c r="R914" s="15" t="s">
        <v>75</v>
      </c>
      <c r="S914" s="15">
        <f>IF(R914="N/A", J914-($B$1-F914), J914-($B$1-R914))</f>
        <v>0</v>
      </c>
      <c r="T914" s="16" t="str">
        <f>IF($S914&lt;1, "N/A", $M914)</f>
        <v>N/A</v>
      </c>
      <c r="U914" s="16" t="str">
        <f>IF($S914&lt;2, "N/A", $M914)</f>
        <v>N/A</v>
      </c>
      <c r="V914" s="16" t="str">
        <f>IF($S914&lt;3, "N/A", $M914)</f>
        <v>N/A</v>
      </c>
      <c r="W914" s="16" t="str">
        <f>IF($S914&lt;4, "N/A", $M914)</f>
        <v>N/A</v>
      </c>
      <c r="X914" s="16" t="str">
        <f>IF($S914&lt;5, "N/A", $M914)</f>
        <v>N/A</v>
      </c>
      <c r="Y914" s="15" t="str">
        <f>IF(SUM(T914:X914)&lt;&gt;Q914, "CHECK", "OK")</f>
        <v>OK</v>
      </c>
      <c r="Z914" s="15" t="str">
        <f>IF(F914=$B$1, "No", IF(S914=1, "Yes", "No"))</f>
        <v>No</v>
      </c>
      <c r="AA914" s="18" t="str">
        <f>IF(C914="DM", "N/A", IF(Z914="No","N/A",VLOOKUP(B914,'Extension List'!$A$3:$R$1972,18,FALSE)))</f>
        <v>N/A</v>
      </c>
      <c r="AB914" s="15" t="str">
        <f>IF(C914="DM", "N/A", IF(Z914="No","N/A",VLOOKUP(B914,'Extension List'!$A$3:$T$1972,20,FALSE)))</f>
        <v>N/A</v>
      </c>
      <c r="AC914" s="15" t="str">
        <f>IF(AA914="N/A", "N/A", 0)</f>
        <v>N/A</v>
      </c>
      <c r="AD914" s="16" t="str">
        <f>IF(AE914="N/A", "N/A", AA914-AE914)</f>
        <v>N/A</v>
      </c>
      <c r="AE914" s="16" t="str">
        <f>IF(AA914="N/A", "N/A", IF(AC914&gt;0, IF(AA914&lt;13, ROUNDUP(0.25*AA914,0), IF(AA914&lt;26, ROUNDUP(0.4*AA914,0), IF(AA914&lt;51, ROUNDUP(0.6*AA914,0), ROUNDUP(0.75*AA914,0)))), "N/A"))</f>
        <v>N/A</v>
      </c>
      <c r="AF914" s="16" t="str">
        <f>IF(AD914="N/A","N/A", (AE914*AC914)+Q914)</f>
        <v>N/A</v>
      </c>
      <c r="AG914" s="16" t="str">
        <f>IF($AF914="N/A", "N/A", "TBC")</f>
        <v>N/A</v>
      </c>
      <c r="AH914" s="16" t="str">
        <f>IF($AF914="N/A", "N/A", "TBC")</f>
        <v>N/A</v>
      </c>
      <c r="AI914" s="16" t="str">
        <f>IF($AF914="N/A","N/A",IF(AC914&gt;1,"TBC","N/A"))</f>
        <v>N/A</v>
      </c>
      <c r="AJ914" s="16" t="str">
        <f>IF($AF914="N/A","N/A",IF(AC914&gt;2,"TBC","N/A"))</f>
        <v>N/A</v>
      </c>
      <c r="AK914" s="16" t="str">
        <f>IF($AF914="N/A","N/A",IF(AC914&gt;3,"TBC","N/A"))</f>
        <v>N/A</v>
      </c>
      <c r="AL914" s="16" t="str">
        <f>IF(AC914="N/A","N/A",IF(AC914&gt;0,IF(SUM(AG914:AK914)&lt;&gt;AF914,"CHECK","OK"),"N/A"))</f>
        <v>N/A</v>
      </c>
      <c r="AM914" s="16" t="e">
        <f>IF(AD914="N/A", L914+T914, L914+AG914)</f>
        <v>#VALUE!</v>
      </c>
      <c r="AN914" s="16" t="str">
        <f>IF(AD914="N/A", IF(U914="N/A", "N/A", L914+U914), AD914+AH914)</f>
        <v>N/A</v>
      </c>
      <c r="AO914" s="16" t="str">
        <f>IF(AD914="N/A", IF(V914="N/A", "N/A", L914+V914), IF(AI914="N/A", "N/A", AD914+AI914))</f>
        <v>N/A</v>
      </c>
      <c r="AP914" s="16" t="str">
        <f>IF(AD914="N/A", IF(W914="N/A", "N/A", L914+W914), IF(AJ914="N/A", "N/A", AD914+AJ914))</f>
        <v>N/A</v>
      </c>
      <c r="AQ914" s="16" t="str">
        <f>IF(AD914="N/A", IF(X914="N/A", "N/A", L914+X914), IF(AK914="N/A", "N/A", AD914+AK914))</f>
        <v>N/A</v>
      </c>
      <c r="AR914" s="15" t="s">
        <v>40</v>
      </c>
      <c r="AS914" s="15" t="s">
        <v>40</v>
      </c>
      <c r="AT914" s="15" t="s">
        <v>40</v>
      </c>
      <c r="AU914" s="15" t="s">
        <v>40</v>
      </c>
      <c r="AV914" s="15" t="s">
        <v>40</v>
      </c>
      <c r="AW914" s="15" t="s">
        <v>40</v>
      </c>
      <c r="AX914" s="15" t="s">
        <v>40</v>
      </c>
      <c r="AY914" s="15" t="s">
        <v>40</v>
      </c>
      <c r="AZ914" s="15" t="s">
        <v>40</v>
      </c>
      <c r="BA914" s="15" t="s">
        <v>40</v>
      </c>
      <c r="BB914" s="15" t="s">
        <v>40</v>
      </c>
      <c r="BC914" s="15" t="s">
        <v>40</v>
      </c>
      <c r="BD914" s="15" t="s">
        <v>40</v>
      </c>
      <c r="BE914" s="15" t="s">
        <v>40</v>
      </c>
      <c r="BF914" s="15" t="s">
        <v>40</v>
      </c>
      <c r="BG914" s="15" t="s">
        <v>40</v>
      </c>
      <c r="BH914" s="15" t="s">
        <v>40</v>
      </c>
      <c r="BJ914" s="16" t="e">
        <f>IF(AR914="R", $CA914, IF(OR(AR914="P", AR914="T", AR914="N"), 0, IF($C914="DM", $T914, IF(OR(AR914="Y", AR914="IR"),$AM914,IF(AR914="C", IF($BI914="Y", IF($AF914="N/A", $Q914, $AF914), IF($AG914="N/A", $T914,$AG914)))))))</f>
        <v>#VALUE!</v>
      </c>
      <c r="BK914" s="16" t="e">
        <f>IF(AS914="R", $CA914, IF(OR(AS914="P", AS914="T", AS914="N"), 0, IF($C914="DM", $T914, IF(OR(AS914="Y", AS914="IR"),$AM914,IF(AS914="C", IF($BI914="Y", IF($AF914="N/A", $Q914, $AF914), IF($AG914="N/A", $T914,$AG914)))))))</f>
        <v>#VALUE!</v>
      </c>
      <c r="BL914" s="16" t="e">
        <f>IF(AT914="R", $CA914, IF(OR(AT914="P", AT914="T", AT914="N"), 0, IF($C914="DM", $T914, IF(OR(AT914="Y", AT914="IR"),$AM914,IF(AT914="C", IF($BI914="Y", IF($AF914="N/A", $Q914, $AF914), IF($AG914="N/A", $T914,$AG914)))))))</f>
        <v>#VALUE!</v>
      </c>
      <c r="BM914" s="16" t="e">
        <f>IF(AU914="R", $CA914, IF(OR(AU914="P", AU914="T", AU914="N"), 0, IF($C914="DM", $T914, IF(OR(AU914="Y", AU914="IR"),$AM914,IF(AU914="C", IF($BI914="Y", IF($AF914="N/A", $Q914, $AF914), IF($AG914="N/A", $T914,$AG914)))))))</f>
        <v>#VALUE!</v>
      </c>
      <c r="BN914" s="16" t="e">
        <f>IF(AV914="R", $CA914, IF(OR(AV914="P", AV914="T", AV914="N"), 0, IF($C914="DM", $T914, IF(OR(AV914="Y", AV914="IR"),$AM914,IF(AV914="C", IF($BI914="Y", IF($AF914="N/A", $Q914, $AF914), IF($AG914="N/A", $T914,$AG914)))))))</f>
        <v>#VALUE!</v>
      </c>
      <c r="BO914" s="16" t="e">
        <f>IF(AW914="R", $CA914, IF(OR(AW914="P", AW914="T", AW914="N"), 0, IF($C914="DM", $T914, IF(OR(AW914="Y", AW914="IR"),$AM914,IF(AW914="C", IF($BI914="Y", IF($AF914="N/A", $Q914, $AF914), IF($AG914="N/A", $T914,$AG914)))))))</f>
        <v>#VALUE!</v>
      </c>
      <c r="BP914" s="16" t="e">
        <f>IF(AX914="R", $CA914, IF(OR(AX914="P", AX914="T", AX914="N"), 0, IF($C914="DM", $T914, IF(OR(AX914="Y", AX914="IR"),$AM914,IF(AX914="C", IF($BI914="Y", IF($AF914="N/A", $Q914, $AF914), IF($AG914="N/A", $T914,$AG914)))))))</f>
        <v>#VALUE!</v>
      </c>
      <c r="BQ914" s="16" t="e">
        <f>IF(AY914="R", $CA914, IF(OR(AY914="P", AY914="T", AY914="N"), 0, IF($C914="DM", $T914, IF(OR(AY914="Y", AY914="IR"),$AM914,IF(AY914="C", IF($BI914="Y", IF($AF914="N/A", $Q914, $AF914), IF($AG914="N/A", $T914,$AG914)))))))</f>
        <v>#VALUE!</v>
      </c>
      <c r="BR914" s="16" t="e">
        <f>IF(AZ914="R", $CA914, IF(OR(AZ914="P", AZ914="T", AZ914="N"), 0, IF($C914="DM", $T914, IF(OR(AZ914="Y", AZ914="IR"),$AM914,IF(AZ914="C", IF($BI914="Y", IF($AF914="N/A", $Q914, $AF914), IF($AG914="N/A", $T914,$AG914)))))))</f>
        <v>#VALUE!</v>
      </c>
      <c r="BS914" s="16" t="e">
        <f>IF(BA914="R", $CA914, IF(OR(BA914="P", BA914="T", BA914="N"), 0, IF($C914="DM", $T914, IF(OR(BA914="Y", BA914="IR"),$AM914,IF(BA914="C", IF($BI914="Y", IF($AF914="N/A", $Q914, $AF914), IF($AG914="N/A", $T914,$AG914)))))))</f>
        <v>#VALUE!</v>
      </c>
      <c r="BT914" s="16" t="e">
        <f>IF(BB914="R", $CA914, IF(OR(BB914="P", BB914="T", BB914="N"), 0, IF($C914="DM", $T914, IF(OR(BB914="Y", BB914="IR"),$AM914,IF(BB914="C", IF($BI914="Y", IF($BA914="C", IF($AF914="N/A", $Q914, $AF914), IF($AF914="N/A", $T914, $AM914)), IF($AG914="N/A", $T914,$AG914)))))))</f>
        <v>#VALUE!</v>
      </c>
      <c r="BU914" s="16" t="e">
        <f>IF(BC914="R", $CA914, IF(OR(BC914="P", BC914="T", BC914="N"), 0, IF($C914="DM", $T914, IF(OR(BC914="Y", BC914="IR"),$AM914,IF(BC914="C", IF($BI914="Y", IF($BA914="C", IF($AF914="N/A", $Q914, $AF914), IF($AF914="N/A", $T914, $AM914)), IF($AG914="N/A", $T914,$AG914)))))))</f>
        <v>#VALUE!</v>
      </c>
      <c r="BV914" s="16" t="e">
        <f>IF(BD914="R", $CA914, IF(OR(BD914="P", BD914="T", BD914="N"), 0, IF($C914="DM", $T914, IF(OR(BD914="Y", BD914="IR"),$AM914,IF(BD914="C", IF($BI914="Y", IF($BA914="C", IF($AF914="N/A", $Q914, $AF914), IF($AF914="N/A", $T914, $AM914)), IF($AG914="N/A", $T914,$AG914)))))))</f>
        <v>#VALUE!</v>
      </c>
      <c r="BW914" s="16" t="e">
        <f>IF(BE914="R", $CA914, IF(OR(BE914="P", BE914="T", BE914="N"), 0, IF($C914="DM", $T914, IF(OR(BE914="Y", BE914="IR"),$AM914,IF(BE914="C", IF($BI914="Y", IF($BA914="C", IF($AF914="N/A", $Q914, $AF914), IF($AF914="N/A", $T914, $AM914)), IF($AG914="N/A", $T914,$AG914)))))))</f>
        <v>#VALUE!</v>
      </c>
      <c r="BX914" s="16" t="e">
        <f>IF(BF914="R", $CA914, IF(OR(BF914="P", BF914="T", BF914="N"), 0, IF($C914="DM", $T914, IF(OR(BF914="Y", BF914="IR"),$AM914,IF(BF914="C", IF($BI914="Y", IF($BA914="C", IF($AF914="N/A", $Q914, $AF914), IF($AF914="N/A", $T914, $AM914)), IF($AG914="N/A", $T914,$AG914)))))))</f>
        <v>#VALUE!</v>
      </c>
      <c r="BY914" s="16" t="e">
        <f>IF(BG914="R", $CA914, IF(OR(BG914="P", BG914="T", BG914="N"), 0, IF($C914="DM", $T914, IF(OR(BG914="Y", BG914="IR"),$AM914,IF(BG914="C", IF($BI914="Y", IF($BA914="C", IF($AF914="N/A", $Q914, $AF914), IF($AF914="N/A", $T914, $AM914)), IF($AG914="N/A", $T914,$AG914)))))))</f>
        <v>#VALUE!</v>
      </c>
      <c r="BZ914" s="16" t="e">
        <f>IF(BH914="R", $CA914, IF(OR(BH914="P", BH914="T", BH914="N"), 0, IF($C914="DM", $T914, IF(OR(BH914="Y", BH914="IR"),$AM914,IF(BH914="C", IF($BI914="Y", IF($BA914="C", IF($AF914="N/A", $Q914, $AF914), IF($AF914="N/A", $T914, $AM914)), IF($AG914="N/A", $T914,$AG914)))))))</f>
        <v>#VALUE!</v>
      </c>
      <c r="CA914" s="15" t="s">
        <v>75</v>
      </c>
      <c r="CB914" s="16" t="e">
        <f>BZ914</f>
        <v>#VALUE!</v>
      </c>
      <c r="CC914" s="15" t="str">
        <f>IF(OR($BH914="T", $BH914="R"), 0, IF($BH914="C", IF($BI914="Y", IF($BA914="C", 0, IF(AF914="N/A", Q914-T914, AF914-AG914)), IF($AF914="N/A", U914, AH914)), AN914))</f>
        <v>N/A</v>
      </c>
      <c r="CD914" s="15" t="str">
        <f>IF(OR($BH914="T", $BH914="R"), 0, IF($BH914="C", IF($BI914="Y", 0, IF($AF914="N/A", V914, AI914)), AO914))</f>
        <v>N/A</v>
      </c>
      <c r="CE914" s="15" t="str">
        <f>IF(OR($BH914="T", $BH914="R"), 0, IF($BH914="C", IF($BI914="Y", 0, IF($AF914="N/A", W914, AJ914)), AP914))</f>
        <v>N/A</v>
      </c>
      <c r="CF914" s="15" t="str">
        <f>IF(OR($BH914="T", $BH914="R"), 0, IF($BH914="C", IF($BI914="Y", 0, IF($AF914="N/A", X914, AK914)), AQ914))</f>
        <v>N/A</v>
      </c>
    </row>
    <row r="915" spans="1:84" x14ac:dyDescent="0.25">
      <c r="A915" s="14">
        <v>5892</v>
      </c>
      <c r="B915" s="15"/>
      <c r="C915" s="15"/>
      <c r="D915" s="15"/>
      <c r="E915" s="15" t="e">
        <f>VLOOKUP(B915, 'Rookie Year'!$A$2:$B$55679,2,FALSE)</f>
        <v>#N/A</v>
      </c>
      <c r="F915" s="15">
        <v>2024</v>
      </c>
      <c r="G915" s="15" t="s">
        <v>42</v>
      </c>
      <c r="H915" s="15"/>
      <c r="I915" s="16"/>
      <c r="J915" s="15"/>
      <c r="K915" s="17">
        <f>IF(AND(G915&lt;&gt;"N",R915="N/A"), IF(I915&lt;4, 0, 0.25),IF(I915=1, IF(J915=1,0.25, 0.25), IF(I915&lt;13, 0.25, IF(I915&lt;26, 0.4, IF(I915&lt;51, 0.6, 0.75)))))</f>
        <v>0.25</v>
      </c>
      <c r="L915" s="16">
        <f>I915-M915</f>
        <v>0</v>
      </c>
      <c r="M915" s="16">
        <f>ROUNDUP(I915*K915,0)</f>
        <v>0</v>
      </c>
      <c r="N915" s="16">
        <f>M915*J915</f>
        <v>0</v>
      </c>
      <c r="O915" s="16">
        <v>0</v>
      </c>
      <c r="P915" s="16">
        <v>0</v>
      </c>
      <c r="Q915" s="16">
        <f>N915-O915-P915</f>
        <v>0</v>
      </c>
      <c r="R915" s="15" t="s">
        <v>75</v>
      </c>
      <c r="S915" s="15">
        <f>IF(R915="N/A", J915-($B$1-F915), J915-($B$1-R915))</f>
        <v>0</v>
      </c>
      <c r="T915" s="16" t="str">
        <f>IF($S915&lt;1, "N/A", $M915)</f>
        <v>N/A</v>
      </c>
      <c r="U915" s="16" t="str">
        <f>IF($S915&lt;2, "N/A", $M915)</f>
        <v>N/A</v>
      </c>
      <c r="V915" s="16" t="str">
        <f>IF($S915&lt;3, "N/A", $M915)</f>
        <v>N/A</v>
      </c>
      <c r="W915" s="16" t="str">
        <f>IF($S915&lt;4, "N/A", $M915)</f>
        <v>N/A</v>
      </c>
      <c r="X915" s="16" t="str">
        <f>IF($S915&lt;5, "N/A", $M915)</f>
        <v>N/A</v>
      </c>
      <c r="Y915" s="15" t="str">
        <f>IF(SUM(T915:X915)&lt;&gt;Q915, "CHECK", "OK")</f>
        <v>OK</v>
      </c>
      <c r="Z915" s="15" t="str">
        <f>IF(F915=$B$1, "No", IF(S915=1, "Yes", "No"))</f>
        <v>No</v>
      </c>
      <c r="AA915" s="18" t="str">
        <f>IF(C915="DM", "N/A", IF(Z915="No","N/A",VLOOKUP(B915,'Extension List'!$A$3:$R$1972,18,FALSE)))</f>
        <v>N/A</v>
      </c>
      <c r="AB915" s="15" t="str">
        <f>IF(C915="DM", "N/A", IF(Z915="No","N/A",VLOOKUP(B915,'Extension List'!$A$3:$T$1972,20,FALSE)))</f>
        <v>N/A</v>
      </c>
      <c r="AC915" s="15" t="str">
        <f>IF(AA915="N/A", "N/A", 0)</f>
        <v>N/A</v>
      </c>
      <c r="AD915" s="16" t="str">
        <f>IF(AE915="N/A", "N/A", AA915-AE915)</f>
        <v>N/A</v>
      </c>
      <c r="AE915" s="16" t="str">
        <f>IF(AA915="N/A", "N/A", IF(AC915&gt;0, IF(AA915&lt;13, ROUNDUP(0.25*AA915,0), IF(AA915&lt;26, ROUNDUP(0.4*AA915,0), IF(AA915&lt;51, ROUNDUP(0.6*AA915,0), ROUNDUP(0.75*AA915,0)))), "N/A"))</f>
        <v>N/A</v>
      </c>
      <c r="AF915" s="16" t="str">
        <f>IF(AD915="N/A","N/A", (AE915*AC915)+Q915)</f>
        <v>N/A</v>
      </c>
      <c r="AG915" s="16" t="str">
        <f>IF($AF915="N/A", "N/A", "TBC")</f>
        <v>N/A</v>
      </c>
      <c r="AH915" s="16" t="str">
        <f>IF($AF915="N/A", "N/A", "TBC")</f>
        <v>N/A</v>
      </c>
      <c r="AI915" s="16" t="str">
        <f>IF($AF915="N/A","N/A",IF(AC915&gt;1,"TBC","N/A"))</f>
        <v>N/A</v>
      </c>
      <c r="AJ915" s="16" t="str">
        <f>IF($AF915="N/A","N/A",IF(AC915&gt;2,"TBC","N/A"))</f>
        <v>N/A</v>
      </c>
      <c r="AK915" s="16" t="str">
        <f>IF($AF915="N/A","N/A",IF(AC915&gt;3,"TBC","N/A"))</f>
        <v>N/A</v>
      </c>
      <c r="AL915" s="16" t="str">
        <f>IF(AC915="N/A","N/A",IF(AC915&gt;0,IF(SUM(AG915:AK915)&lt;&gt;AF915,"CHECK","OK"),"N/A"))</f>
        <v>N/A</v>
      </c>
      <c r="AM915" s="16" t="e">
        <f>IF(AD915="N/A", L915+T915, L915+AG915)</f>
        <v>#VALUE!</v>
      </c>
      <c r="AN915" s="16" t="str">
        <f>IF(AD915="N/A", IF(U915="N/A", "N/A", L915+U915), AD915+AH915)</f>
        <v>N/A</v>
      </c>
      <c r="AO915" s="16" t="str">
        <f>IF(AD915="N/A", IF(V915="N/A", "N/A", L915+V915), IF(AI915="N/A", "N/A", AD915+AI915))</f>
        <v>N/A</v>
      </c>
      <c r="AP915" s="16" t="str">
        <f>IF(AD915="N/A", IF(W915="N/A", "N/A", L915+W915), IF(AJ915="N/A", "N/A", AD915+AJ915))</f>
        <v>N/A</v>
      </c>
      <c r="AQ915" s="16" t="str">
        <f>IF(AD915="N/A", IF(X915="N/A", "N/A", L915+X915), IF(AK915="N/A", "N/A", AD915+AK915))</f>
        <v>N/A</v>
      </c>
      <c r="AR915" s="15" t="s">
        <v>40</v>
      </c>
      <c r="AS915" s="15" t="s">
        <v>40</v>
      </c>
      <c r="AT915" s="15" t="s">
        <v>40</v>
      </c>
      <c r="AU915" s="15" t="s">
        <v>40</v>
      </c>
      <c r="AV915" s="15" t="s">
        <v>40</v>
      </c>
      <c r="AW915" s="15" t="s">
        <v>40</v>
      </c>
      <c r="AX915" s="15" t="s">
        <v>40</v>
      </c>
      <c r="AY915" s="15" t="s">
        <v>40</v>
      </c>
      <c r="AZ915" s="15" t="s">
        <v>40</v>
      </c>
      <c r="BA915" s="15" t="s">
        <v>40</v>
      </c>
      <c r="BB915" s="15" t="s">
        <v>40</v>
      </c>
      <c r="BC915" s="15" t="s">
        <v>40</v>
      </c>
      <c r="BD915" s="15" t="s">
        <v>40</v>
      </c>
      <c r="BE915" s="15" t="s">
        <v>40</v>
      </c>
      <c r="BF915" s="15" t="s">
        <v>40</v>
      </c>
      <c r="BG915" s="15" t="s">
        <v>40</v>
      </c>
      <c r="BH915" s="15" t="s">
        <v>40</v>
      </c>
      <c r="BJ915" s="16" t="e">
        <f>IF(AR915="R", $CA915, IF(OR(AR915="P", AR915="T", AR915="N"), 0, IF($C915="DM", $T915, IF(OR(AR915="Y", AR915="IR"),$AM915,IF(AR915="C", IF($BI915="Y", IF($AF915="N/A", $Q915, $AF915), IF($AG915="N/A", $T915,$AG915)))))))</f>
        <v>#VALUE!</v>
      </c>
      <c r="BK915" s="16" t="e">
        <f>IF(AS915="R", $CA915, IF(OR(AS915="P", AS915="T", AS915="N"), 0, IF($C915="DM", $T915, IF(OR(AS915="Y", AS915="IR"),$AM915,IF(AS915="C", IF($BI915="Y", IF($AF915="N/A", $Q915, $AF915), IF($AG915="N/A", $T915,$AG915)))))))</f>
        <v>#VALUE!</v>
      </c>
      <c r="BL915" s="16" t="e">
        <f>IF(AT915="R", $CA915, IF(OR(AT915="P", AT915="T", AT915="N"), 0, IF($C915="DM", $T915, IF(OR(AT915="Y", AT915="IR"),$AM915,IF(AT915="C", IF($BI915="Y", IF($AF915="N/A", $Q915, $AF915), IF($AG915="N/A", $T915,$AG915)))))))</f>
        <v>#VALUE!</v>
      </c>
      <c r="BM915" s="16" t="e">
        <f>IF(AU915="R", $CA915, IF(OR(AU915="P", AU915="T", AU915="N"), 0, IF($C915="DM", $T915, IF(OR(AU915="Y", AU915="IR"),$AM915,IF(AU915="C", IF($BI915="Y", IF($AF915="N/A", $Q915, $AF915), IF($AG915="N/A", $T915,$AG915)))))))</f>
        <v>#VALUE!</v>
      </c>
      <c r="BN915" s="16" t="e">
        <f>IF(AV915="R", $CA915, IF(OR(AV915="P", AV915="T", AV915="N"), 0, IF($C915="DM", $T915, IF(OR(AV915="Y", AV915="IR"),$AM915,IF(AV915="C", IF($BI915="Y", IF($AF915="N/A", $Q915, $AF915), IF($AG915="N/A", $T915,$AG915)))))))</f>
        <v>#VALUE!</v>
      </c>
      <c r="BO915" s="16" t="e">
        <f>IF(AW915="R", $CA915, IF(OR(AW915="P", AW915="T", AW915="N"), 0, IF($C915="DM", $T915, IF(OR(AW915="Y", AW915="IR"),$AM915,IF(AW915="C", IF($BI915="Y", IF($AF915="N/A", $Q915, $AF915), IF($AG915="N/A", $T915,$AG915)))))))</f>
        <v>#VALUE!</v>
      </c>
      <c r="BP915" s="16" t="e">
        <f>IF(AX915="R", $CA915, IF(OR(AX915="P", AX915="T", AX915="N"), 0, IF($C915="DM", $T915, IF(OR(AX915="Y", AX915="IR"),$AM915,IF(AX915="C", IF($BI915="Y", IF($AF915="N/A", $Q915, $AF915), IF($AG915="N/A", $T915,$AG915)))))))</f>
        <v>#VALUE!</v>
      </c>
      <c r="BQ915" s="16" t="e">
        <f>IF(AY915="R", $CA915, IF(OR(AY915="P", AY915="T", AY915="N"), 0, IF($C915="DM", $T915, IF(OR(AY915="Y", AY915="IR"),$AM915,IF(AY915="C", IF($BI915="Y", IF($AF915="N/A", $Q915, $AF915), IF($AG915="N/A", $T915,$AG915)))))))</f>
        <v>#VALUE!</v>
      </c>
      <c r="BR915" s="16" t="e">
        <f>IF(AZ915="R", $CA915, IF(OR(AZ915="P", AZ915="T", AZ915="N"), 0, IF($C915="DM", $T915, IF(OR(AZ915="Y", AZ915="IR"),$AM915,IF(AZ915="C", IF($BI915="Y", IF($AF915="N/A", $Q915, $AF915), IF($AG915="N/A", $T915,$AG915)))))))</f>
        <v>#VALUE!</v>
      </c>
      <c r="BS915" s="16" t="e">
        <f>IF(BA915="R", $CA915, IF(OR(BA915="P", BA915="T", BA915="N"), 0, IF($C915="DM", $T915, IF(OR(BA915="Y", BA915="IR"),$AM915,IF(BA915="C", IF($BI915="Y", IF($AF915="N/A", $Q915, $AF915), IF($AG915="N/A", $T915,$AG915)))))))</f>
        <v>#VALUE!</v>
      </c>
      <c r="BT915" s="16" t="e">
        <f>IF(BB915="R", $CA915, IF(OR(BB915="P", BB915="T", BB915="N"), 0, IF($C915="DM", $T915, IF(OR(BB915="Y", BB915="IR"),$AM915,IF(BB915="C", IF($BI915="Y", IF($BA915="C", IF($AF915="N/A", $Q915, $AF915), IF($AF915="N/A", $T915, $AM915)), IF($AG915="N/A", $T915,$AG915)))))))</f>
        <v>#VALUE!</v>
      </c>
      <c r="BU915" s="16" t="e">
        <f>IF(BC915="R", $CA915, IF(OR(BC915="P", BC915="T", BC915="N"), 0, IF($C915="DM", $T915, IF(OR(BC915="Y", BC915="IR"),$AM915,IF(BC915="C", IF($BI915="Y", IF($BA915="C", IF($AF915="N/A", $Q915, $AF915), IF($AF915="N/A", $T915, $AM915)), IF($AG915="N/A", $T915,$AG915)))))))</f>
        <v>#VALUE!</v>
      </c>
      <c r="BV915" s="16" t="e">
        <f>IF(BD915="R", $CA915, IF(OR(BD915="P", BD915="T", BD915="N"), 0, IF($C915="DM", $T915, IF(OR(BD915="Y", BD915="IR"),$AM915,IF(BD915="C", IF($BI915="Y", IF($BA915="C", IF($AF915="N/A", $Q915, $AF915), IF($AF915="N/A", $T915, $AM915)), IF($AG915="N/A", $T915,$AG915)))))))</f>
        <v>#VALUE!</v>
      </c>
      <c r="BW915" s="16" t="e">
        <f>IF(BE915="R", $CA915, IF(OR(BE915="P", BE915="T", BE915="N"), 0, IF($C915="DM", $T915, IF(OR(BE915="Y", BE915="IR"),$AM915,IF(BE915="C", IF($BI915="Y", IF($BA915="C", IF($AF915="N/A", $Q915, $AF915), IF($AF915="N/A", $T915, $AM915)), IF($AG915="N/A", $T915,$AG915)))))))</f>
        <v>#VALUE!</v>
      </c>
      <c r="BX915" s="16" t="e">
        <f>IF(BF915="R", $CA915, IF(OR(BF915="P", BF915="T", BF915="N"), 0, IF($C915="DM", $T915, IF(OR(BF915="Y", BF915="IR"),$AM915,IF(BF915="C", IF($BI915="Y", IF($BA915="C", IF($AF915="N/A", $Q915, $AF915), IF($AF915="N/A", $T915, $AM915)), IF($AG915="N/A", $T915,$AG915)))))))</f>
        <v>#VALUE!</v>
      </c>
      <c r="BY915" s="16" t="e">
        <f>IF(BG915="R", $CA915, IF(OR(BG915="P", BG915="T", BG915="N"), 0, IF($C915="DM", $T915, IF(OR(BG915="Y", BG915="IR"),$AM915,IF(BG915="C", IF($BI915="Y", IF($BA915="C", IF($AF915="N/A", $Q915, $AF915), IF($AF915="N/A", $T915, $AM915)), IF($AG915="N/A", $T915,$AG915)))))))</f>
        <v>#VALUE!</v>
      </c>
      <c r="BZ915" s="16" t="e">
        <f>IF(BH915="R", $CA915, IF(OR(BH915="P", BH915="T", BH915="N"), 0, IF($C915="DM", $T915, IF(OR(BH915="Y", BH915="IR"),$AM915,IF(BH915="C", IF($BI915="Y", IF($BA915="C", IF($AF915="N/A", $Q915, $AF915), IF($AF915="N/A", $T915, $AM915)), IF($AG915="N/A", $T915,$AG915)))))))</f>
        <v>#VALUE!</v>
      </c>
      <c r="CA915" s="15" t="s">
        <v>75</v>
      </c>
      <c r="CB915" s="16" t="e">
        <f>BZ915</f>
        <v>#VALUE!</v>
      </c>
      <c r="CC915" s="15" t="str">
        <f>IF(OR($BH915="T", $BH915="R"), 0, IF($BH915="C", IF($BI915="Y", IF($BA915="C", 0, IF(AF915="N/A", Q915-T915, AF915-AG915)), IF($AF915="N/A", U915, AH915)), AN915))</f>
        <v>N/A</v>
      </c>
      <c r="CD915" s="15" t="str">
        <f>IF(OR($BH915="T", $BH915="R"), 0, IF($BH915="C", IF($BI915="Y", 0, IF($AF915="N/A", V915, AI915)), AO915))</f>
        <v>N/A</v>
      </c>
      <c r="CE915" s="15" t="str">
        <f>IF(OR($BH915="T", $BH915="R"), 0, IF($BH915="C", IF($BI915="Y", 0, IF($AF915="N/A", W915, AJ915)), AP915))</f>
        <v>N/A</v>
      </c>
      <c r="CF915" s="15" t="str">
        <f>IF(OR($BH915="T", $BH915="R"), 0, IF($BH915="C", IF($BI915="Y", 0, IF($AF915="N/A", X915, AK915)), AQ915))</f>
        <v>N/A</v>
      </c>
    </row>
    <row r="916" spans="1:84" x14ac:dyDescent="0.25">
      <c r="A916" s="14">
        <v>5893</v>
      </c>
      <c r="B916" s="15"/>
      <c r="C916" s="15"/>
      <c r="D916" s="15"/>
      <c r="E916" s="15" t="e">
        <f>VLOOKUP(B916, 'Rookie Year'!$A$2:$B$55679,2,FALSE)</f>
        <v>#N/A</v>
      </c>
      <c r="F916" s="15">
        <v>2024</v>
      </c>
      <c r="G916" s="15" t="s">
        <v>42</v>
      </c>
      <c r="H916" s="15"/>
      <c r="I916" s="16"/>
      <c r="J916" s="15"/>
      <c r="K916" s="17">
        <f>IF(AND(G916&lt;&gt;"N",R916="N/A"), IF(I916&lt;4, 0, 0.25),IF(I916=1, IF(J916=1,0.25, 0.25), IF(I916&lt;13, 0.25, IF(I916&lt;26, 0.4, IF(I916&lt;51, 0.6, 0.75)))))</f>
        <v>0.25</v>
      </c>
      <c r="L916" s="16">
        <f>I916-M916</f>
        <v>0</v>
      </c>
      <c r="M916" s="16">
        <f>ROUNDUP(I916*K916,0)</f>
        <v>0</v>
      </c>
      <c r="N916" s="16">
        <f>M916*J916</f>
        <v>0</v>
      </c>
      <c r="O916" s="16">
        <v>0</v>
      </c>
      <c r="P916" s="16">
        <v>0</v>
      </c>
      <c r="Q916" s="16">
        <f>N916-O916-P916</f>
        <v>0</v>
      </c>
      <c r="R916" s="15" t="s">
        <v>75</v>
      </c>
      <c r="S916" s="15">
        <f>IF(R916="N/A", J916-($B$1-F916), J916-($B$1-R916))</f>
        <v>0</v>
      </c>
      <c r="T916" s="16" t="str">
        <f>IF($S916&lt;1, "N/A", $M916)</f>
        <v>N/A</v>
      </c>
      <c r="U916" s="16" t="str">
        <f>IF($S916&lt;2, "N/A", $M916)</f>
        <v>N/A</v>
      </c>
      <c r="V916" s="16" t="str">
        <f>IF($S916&lt;3, "N/A", $M916)</f>
        <v>N/A</v>
      </c>
      <c r="W916" s="16" t="str">
        <f>IF($S916&lt;4, "N/A", $M916)</f>
        <v>N/A</v>
      </c>
      <c r="X916" s="16" t="str">
        <f>IF($S916&lt;5, "N/A", $M916)</f>
        <v>N/A</v>
      </c>
      <c r="Y916" s="15" t="str">
        <f>IF(SUM(T916:X916)&lt;&gt;Q916, "CHECK", "OK")</f>
        <v>OK</v>
      </c>
      <c r="Z916" s="15" t="str">
        <f>IF(F916=$B$1, "No", IF(S916=1, "Yes", "No"))</f>
        <v>No</v>
      </c>
      <c r="AA916" s="18" t="str">
        <f>IF(C916="DM", "N/A", IF(Z916="No","N/A",VLOOKUP(B916,'Extension List'!$A$3:$R$1972,18,FALSE)))</f>
        <v>N/A</v>
      </c>
      <c r="AB916" s="15" t="str">
        <f>IF(C916="DM", "N/A", IF(Z916="No","N/A",VLOOKUP(B916,'Extension List'!$A$3:$T$1972,20,FALSE)))</f>
        <v>N/A</v>
      </c>
      <c r="AC916" s="15" t="str">
        <f>IF(AA916="N/A", "N/A", 0)</f>
        <v>N/A</v>
      </c>
      <c r="AD916" s="16" t="str">
        <f>IF(AE916="N/A", "N/A", AA916-AE916)</f>
        <v>N/A</v>
      </c>
      <c r="AE916" s="16" t="str">
        <f>IF(AA916="N/A", "N/A", IF(AC916&gt;0, IF(AA916&lt;13, ROUNDUP(0.25*AA916,0), IF(AA916&lt;26, ROUNDUP(0.4*AA916,0), IF(AA916&lt;51, ROUNDUP(0.6*AA916,0), ROUNDUP(0.75*AA916,0)))), "N/A"))</f>
        <v>N/A</v>
      </c>
      <c r="AF916" s="16" t="str">
        <f>IF(AD916="N/A","N/A", (AE916*AC916)+Q916)</f>
        <v>N/A</v>
      </c>
      <c r="AG916" s="16" t="str">
        <f>IF($AF916="N/A", "N/A", "TBC")</f>
        <v>N/A</v>
      </c>
      <c r="AH916" s="16" t="str">
        <f>IF($AF916="N/A", "N/A", "TBC")</f>
        <v>N/A</v>
      </c>
      <c r="AI916" s="16" t="str">
        <f>IF($AF916="N/A","N/A",IF(AC916&gt;1,"TBC","N/A"))</f>
        <v>N/A</v>
      </c>
      <c r="AJ916" s="16" t="str">
        <f>IF($AF916="N/A","N/A",IF(AC916&gt;2,"TBC","N/A"))</f>
        <v>N/A</v>
      </c>
      <c r="AK916" s="16" t="str">
        <f>IF($AF916="N/A","N/A",IF(AC916&gt;3,"TBC","N/A"))</f>
        <v>N/A</v>
      </c>
      <c r="AL916" s="16" t="str">
        <f>IF(AC916="N/A","N/A",IF(AC916&gt;0,IF(SUM(AG916:AK916)&lt;&gt;AF916,"CHECK","OK"),"N/A"))</f>
        <v>N/A</v>
      </c>
      <c r="AM916" s="16" t="e">
        <f>IF(AD916="N/A", L916+T916, L916+AG916)</f>
        <v>#VALUE!</v>
      </c>
      <c r="AN916" s="16" t="str">
        <f>IF(AD916="N/A", IF(U916="N/A", "N/A", L916+U916), AD916+AH916)</f>
        <v>N/A</v>
      </c>
      <c r="AO916" s="16" t="str">
        <f>IF(AD916="N/A", IF(V916="N/A", "N/A", L916+V916), IF(AI916="N/A", "N/A", AD916+AI916))</f>
        <v>N/A</v>
      </c>
      <c r="AP916" s="16" t="str">
        <f>IF(AD916="N/A", IF(W916="N/A", "N/A", L916+W916), IF(AJ916="N/A", "N/A", AD916+AJ916))</f>
        <v>N/A</v>
      </c>
      <c r="AQ916" s="16" t="str">
        <f>IF(AD916="N/A", IF(X916="N/A", "N/A", L916+X916), IF(AK916="N/A", "N/A", AD916+AK916))</f>
        <v>N/A</v>
      </c>
      <c r="AR916" s="15" t="s">
        <v>40</v>
      </c>
      <c r="AS916" s="15" t="s">
        <v>40</v>
      </c>
      <c r="AT916" s="15" t="s">
        <v>40</v>
      </c>
      <c r="AU916" s="15" t="s">
        <v>40</v>
      </c>
      <c r="AV916" s="15" t="s">
        <v>40</v>
      </c>
      <c r="AW916" s="15" t="s">
        <v>40</v>
      </c>
      <c r="AX916" s="15" t="s">
        <v>40</v>
      </c>
      <c r="AY916" s="15" t="s">
        <v>40</v>
      </c>
      <c r="AZ916" s="15" t="s">
        <v>40</v>
      </c>
      <c r="BA916" s="15" t="s">
        <v>40</v>
      </c>
      <c r="BB916" s="15" t="s">
        <v>40</v>
      </c>
      <c r="BC916" s="15" t="s">
        <v>40</v>
      </c>
      <c r="BD916" s="15" t="s">
        <v>40</v>
      </c>
      <c r="BE916" s="15" t="s">
        <v>40</v>
      </c>
      <c r="BF916" s="15" t="s">
        <v>40</v>
      </c>
      <c r="BG916" s="15" t="s">
        <v>40</v>
      </c>
      <c r="BH916" s="15" t="s">
        <v>40</v>
      </c>
      <c r="BJ916" s="16" t="e">
        <f>IF(AR916="R", $CA916, IF(OR(AR916="P", AR916="T", AR916="N"), 0, IF($C916="DM", $T916, IF(OR(AR916="Y", AR916="IR"),$AM916,IF(AR916="C", IF($BI916="Y", IF($AF916="N/A", $Q916, $AF916), IF($AG916="N/A", $T916,$AG916)))))))</f>
        <v>#VALUE!</v>
      </c>
      <c r="BK916" s="16" t="e">
        <f>IF(AS916="R", $CA916, IF(OR(AS916="P", AS916="T", AS916="N"), 0, IF($C916="DM", $T916, IF(OR(AS916="Y", AS916="IR"),$AM916,IF(AS916="C", IF($BI916="Y", IF($AF916="N/A", $Q916, $AF916), IF($AG916="N/A", $T916,$AG916)))))))</f>
        <v>#VALUE!</v>
      </c>
      <c r="BL916" s="16" t="e">
        <f>IF(AT916="R", $CA916, IF(OR(AT916="P", AT916="T", AT916="N"), 0, IF($C916="DM", $T916, IF(OR(AT916="Y", AT916="IR"),$AM916,IF(AT916="C", IF($BI916="Y", IF($AF916="N/A", $Q916, $AF916), IF($AG916="N/A", $T916,$AG916)))))))</f>
        <v>#VALUE!</v>
      </c>
      <c r="BM916" s="16" t="e">
        <f>IF(AU916="R", $CA916, IF(OR(AU916="P", AU916="T", AU916="N"), 0, IF($C916="DM", $T916, IF(OR(AU916="Y", AU916="IR"),$AM916,IF(AU916="C", IF($BI916="Y", IF($AF916="N/A", $Q916, $AF916), IF($AG916="N/A", $T916,$AG916)))))))</f>
        <v>#VALUE!</v>
      </c>
      <c r="BN916" s="16" t="e">
        <f>IF(AV916="R", $CA916, IF(OR(AV916="P", AV916="T", AV916="N"), 0, IF($C916="DM", $T916, IF(OR(AV916="Y", AV916="IR"),$AM916,IF(AV916="C", IF($BI916="Y", IF($AF916="N/A", $Q916, $AF916), IF($AG916="N/A", $T916,$AG916)))))))</f>
        <v>#VALUE!</v>
      </c>
      <c r="BO916" s="16" t="e">
        <f>IF(AW916="R", $CA916, IF(OR(AW916="P", AW916="T", AW916="N"), 0, IF($C916="DM", $T916, IF(OR(AW916="Y", AW916="IR"),$AM916,IF(AW916="C", IF($BI916="Y", IF($AF916="N/A", $Q916, $AF916), IF($AG916="N/A", $T916,$AG916)))))))</f>
        <v>#VALUE!</v>
      </c>
      <c r="BP916" s="16" t="e">
        <f>IF(AX916="R", $CA916, IF(OR(AX916="P", AX916="T", AX916="N"), 0, IF($C916="DM", $T916, IF(OR(AX916="Y", AX916="IR"),$AM916,IF(AX916="C", IF($BI916="Y", IF($AF916="N/A", $Q916, $AF916), IF($AG916="N/A", $T916,$AG916)))))))</f>
        <v>#VALUE!</v>
      </c>
      <c r="BQ916" s="16" t="e">
        <f>IF(AY916="R", $CA916, IF(OR(AY916="P", AY916="T", AY916="N"), 0, IF($C916="DM", $T916, IF(OR(AY916="Y", AY916="IR"),$AM916,IF(AY916="C", IF($BI916="Y", IF($AF916="N/A", $Q916, $AF916), IF($AG916="N/A", $T916,$AG916)))))))</f>
        <v>#VALUE!</v>
      </c>
      <c r="BR916" s="16" t="e">
        <f>IF(AZ916="R", $CA916, IF(OR(AZ916="P", AZ916="T", AZ916="N"), 0, IF($C916="DM", $T916, IF(OR(AZ916="Y", AZ916="IR"),$AM916,IF(AZ916="C", IF($BI916="Y", IF($AF916="N/A", $Q916, $AF916), IF($AG916="N/A", $T916,$AG916)))))))</f>
        <v>#VALUE!</v>
      </c>
      <c r="BS916" s="16" t="e">
        <f>IF(BA916="R", $CA916, IF(OR(BA916="P", BA916="T", BA916="N"), 0, IF($C916="DM", $T916, IF(OR(BA916="Y", BA916="IR"),$AM916,IF(BA916="C", IF($BI916="Y", IF($AF916="N/A", $Q916, $AF916), IF($AG916="N/A", $T916,$AG916)))))))</f>
        <v>#VALUE!</v>
      </c>
      <c r="BT916" s="16" t="e">
        <f>IF(BB916="R", $CA916, IF(OR(BB916="P", BB916="T", BB916="N"), 0, IF($C916="DM", $T916, IF(OR(BB916="Y", BB916="IR"),$AM916,IF(BB916="C", IF($BI916="Y", IF($BA916="C", IF($AF916="N/A", $Q916, $AF916), IF($AF916="N/A", $T916, $AM916)), IF($AG916="N/A", $T916,$AG916)))))))</f>
        <v>#VALUE!</v>
      </c>
      <c r="BU916" s="16" t="e">
        <f>IF(BC916="R", $CA916, IF(OR(BC916="P", BC916="T", BC916="N"), 0, IF($C916="DM", $T916, IF(OR(BC916="Y", BC916="IR"),$AM916,IF(BC916="C", IF($BI916="Y", IF($BA916="C", IF($AF916="N/A", $Q916, $AF916), IF($AF916="N/A", $T916, $AM916)), IF($AG916="N/A", $T916,$AG916)))))))</f>
        <v>#VALUE!</v>
      </c>
      <c r="BV916" s="16" t="e">
        <f>IF(BD916="R", $CA916, IF(OR(BD916="P", BD916="T", BD916="N"), 0, IF($C916="DM", $T916, IF(OR(BD916="Y", BD916="IR"),$AM916,IF(BD916="C", IF($BI916="Y", IF($BA916="C", IF($AF916="N/A", $Q916, $AF916), IF($AF916="N/A", $T916, $AM916)), IF($AG916="N/A", $T916,$AG916)))))))</f>
        <v>#VALUE!</v>
      </c>
      <c r="BW916" s="16" t="e">
        <f>IF(BE916="R", $CA916, IF(OR(BE916="P", BE916="T", BE916="N"), 0, IF($C916="DM", $T916, IF(OR(BE916="Y", BE916="IR"),$AM916,IF(BE916="C", IF($BI916="Y", IF($BA916="C", IF($AF916="N/A", $Q916, $AF916), IF($AF916="N/A", $T916, $AM916)), IF($AG916="N/A", $T916,$AG916)))))))</f>
        <v>#VALUE!</v>
      </c>
      <c r="BX916" s="16" t="e">
        <f>IF(BF916="R", $CA916, IF(OR(BF916="P", BF916="T", BF916="N"), 0, IF($C916="DM", $T916, IF(OR(BF916="Y", BF916="IR"),$AM916,IF(BF916="C", IF($BI916="Y", IF($BA916="C", IF($AF916="N/A", $Q916, $AF916), IF($AF916="N/A", $T916, $AM916)), IF($AG916="N/A", $T916,$AG916)))))))</f>
        <v>#VALUE!</v>
      </c>
      <c r="BY916" s="16" t="e">
        <f>IF(BG916="R", $CA916, IF(OR(BG916="P", BG916="T", BG916="N"), 0, IF($C916="DM", $T916, IF(OR(BG916="Y", BG916="IR"),$AM916,IF(BG916="C", IF($BI916="Y", IF($BA916="C", IF($AF916="N/A", $Q916, $AF916), IF($AF916="N/A", $T916, $AM916)), IF($AG916="N/A", $T916,$AG916)))))))</f>
        <v>#VALUE!</v>
      </c>
      <c r="BZ916" s="16" t="e">
        <f>IF(BH916="R", $CA916, IF(OR(BH916="P", BH916="T", BH916="N"), 0, IF($C916="DM", $T916, IF(OR(BH916="Y", BH916="IR"),$AM916,IF(BH916="C", IF($BI916="Y", IF($BA916="C", IF($AF916="N/A", $Q916, $AF916), IF($AF916="N/A", $T916, $AM916)), IF($AG916="N/A", $T916,$AG916)))))))</f>
        <v>#VALUE!</v>
      </c>
      <c r="CA916" s="15" t="s">
        <v>75</v>
      </c>
      <c r="CB916" s="16" t="e">
        <f>BZ916</f>
        <v>#VALUE!</v>
      </c>
      <c r="CC916" s="15" t="str">
        <f>IF(OR($BH916="T", $BH916="R"), 0, IF($BH916="C", IF($BI916="Y", IF($BA916="C", 0, IF(AF916="N/A", Q916-T916, AF916-AG916)), IF($AF916="N/A", U916, AH916)), AN916))</f>
        <v>N/A</v>
      </c>
      <c r="CD916" s="15" t="str">
        <f>IF(OR($BH916="T", $BH916="R"), 0, IF($BH916="C", IF($BI916="Y", 0, IF($AF916="N/A", V916, AI916)), AO916))</f>
        <v>N/A</v>
      </c>
      <c r="CE916" s="15" t="str">
        <f>IF(OR($BH916="T", $BH916="R"), 0, IF($BH916="C", IF($BI916="Y", 0, IF($AF916="N/A", W916, AJ916)), AP916))</f>
        <v>N/A</v>
      </c>
      <c r="CF916" s="15" t="str">
        <f>IF(OR($BH916="T", $BH916="R"), 0, IF($BH916="C", IF($BI916="Y", 0, IF($AF916="N/A", X916, AK916)), AQ916))</f>
        <v>N/A</v>
      </c>
    </row>
    <row r="917" spans="1:84" x14ac:dyDescent="0.25">
      <c r="A917" s="14">
        <v>5894</v>
      </c>
      <c r="B917" s="15"/>
      <c r="C917" s="15"/>
      <c r="D917" s="15"/>
      <c r="E917" s="15" t="e">
        <f>VLOOKUP(B917, 'Rookie Year'!$A$2:$B$55679,2,FALSE)</f>
        <v>#N/A</v>
      </c>
      <c r="F917" s="15">
        <v>2024</v>
      </c>
      <c r="G917" s="15" t="s">
        <v>42</v>
      </c>
      <c r="H917" s="15"/>
      <c r="I917" s="16"/>
      <c r="J917" s="15"/>
      <c r="K917" s="17">
        <f>IF(AND(G917&lt;&gt;"N",R917="N/A"), IF(I917&lt;4, 0, 0.25),IF(I917=1, IF(J917=1,0.25, 0.25), IF(I917&lt;13, 0.25, IF(I917&lt;26, 0.4, IF(I917&lt;51, 0.6, 0.75)))))</f>
        <v>0.25</v>
      </c>
      <c r="L917" s="16">
        <f>I917-M917</f>
        <v>0</v>
      </c>
      <c r="M917" s="16">
        <f>ROUNDUP(I917*K917,0)</f>
        <v>0</v>
      </c>
      <c r="N917" s="16">
        <f>M917*J917</f>
        <v>0</v>
      </c>
      <c r="O917" s="16">
        <v>0</v>
      </c>
      <c r="P917" s="16">
        <v>0</v>
      </c>
      <c r="Q917" s="16">
        <f>N917-O917-P917</f>
        <v>0</v>
      </c>
      <c r="R917" s="15" t="s">
        <v>75</v>
      </c>
      <c r="S917" s="15">
        <f>IF(R917="N/A", J917-($B$1-F917), J917-($B$1-R917))</f>
        <v>0</v>
      </c>
      <c r="T917" s="16" t="str">
        <f>IF($S917&lt;1, "N/A", $M917)</f>
        <v>N/A</v>
      </c>
      <c r="U917" s="16" t="str">
        <f>IF($S917&lt;2, "N/A", $M917)</f>
        <v>N/A</v>
      </c>
      <c r="V917" s="16" t="str">
        <f>IF($S917&lt;3, "N/A", $M917)</f>
        <v>N/A</v>
      </c>
      <c r="W917" s="16" t="str">
        <f>IF($S917&lt;4, "N/A", $M917)</f>
        <v>N/A</v>
      </c>
      <c r="X917" s="16" t="str">
        <f>IF($S917&lt;5, "N/A", $M917)</f>
        <v>N/A</v>
      </c>
      <c r="Y917" s="15" t="str">
        <f>IF(SUM(T917:X917)&lt;&gt;Q917, "CHECK", "OK")</f>
        <v>OK</v>
      </c>
      <c r="Z917" s="15" t="str">
        <f>IF(F917=$B$1, "No", IF(S917=1, "Yes", "No"))</f>
        <v>No</v>
      </c>
      <c r="AA917" s="18" t="str">
        <f>IF(C917="DM", "N/A", IF(Z917="No","N/A",VLOOKUP(B917,'Extension List'!$A$3:$R$1972,18,FALSE)))</f>
        <v>N/A</v>
      </c>
      <c r="AB917" s="15" t="str">
        <f>IF(C917="DM", "N/A", IF(Z917="No","N/A",VLOOKUP(B917,'Extension List'!$A$3:$T$1972,20,FALSE)))</f>
        <v>N/A</v>
      </c>
      <c r="AC917" s="15" t="str">
        <f>IF(AA917="N/A", "N/A", 0)</f>
        <v>N/A</v>
      </c>
      <c r="AD917" s="16" t="str">
        <f>IF(AE917="N/A", "N/A", AA917-AE917)</f>
        <v>N/A</v>
      </c>
      <c r="AE917" s="16" t="str">
        <f>IF(AA917="N/A", "N/A", IF(AC917&gt;0, IF(AA917&lt;13, ROUNDUP(0.25*AA917,0), IF(AA917&lt;26, ROUNDUP(0.4*AA917,0), IF(AA917&lt;51, ROUNDUP(0.6*AA917,0), ROUNDUP(0.75*AA917,0)))), "N/A"))</f>
        <v>N/A</v>
      </c>
      <c r="AF917" s="16" t="str">
        <f>IF(AD917="N/A","N/A", (AE917*AC917)+Q917)</f>
        <v>N/A</v>
      </c>
      <c r="AG917" s="16" t="str">
        <f>IF($AF917="N/A", "N/A", "TBC")</f>
        <v>N/A</v>
      </c>
      <c r="AH917" s="16" t="str">
        <f>IF($AF917="N/A", "N/A", "TBC")</f>
        <v>N/A</v>
      </c>
      <c r="AI917" s="16" t="str">
        <f>IF($AF917="N/A","N/A",IF(AC917&gt;1,"TBC","N/A"))</f>
        <v>N/A</v>
      </c>
      <c r="AJ917" s="16" t="str">
        <f>IF($AF917="N/A","N/A",IF(AC917&gt;2,"TBC","N/A"))</f>
        <v>N/A</v>
      </c>
      <c r="AK917" s="16" t="str">
        <f>IF($AF917="N/A","N/A",IF(AC917&gt;3,"TBC","N/A"))</f>
        <v>N/A</v>
      </c>
      <c r="AL917" s="16" t="str">
        <f>IF(AC917="N/A","N/A",IF(AC917&gt;0,IF(SUM(AG917:AK917)&lt;&gt;AF917,"CHECK","OK"),"N/A"))</f>
        <v>N/A</v>
      </c>
      <c r="AM917" s="16" t="e">
        <f>IF(AD917="N/A", L917+T917, L917+AG917)</f>
        <v>#VALUE!</v>
      </c>
      <c r="AN917" s="16" t="str">
        <f>IF(AD917="N/A", IF(U917="N/A", "N/A", L917+U917), AD917+AH917)</f>
        <v>N/A</v>
      </c>
      <c r="AO917" s="16" t="str">
        <f>IF(AD917="N/A", IF(V917="N/A", "N/A", L917+V917), IF(AI917="N/A", "N/A", AD917+AI917))</f>
        <v>N/A</v>
      </c>
      <c r="AP917" s="16" t="str">
        <f>IF(AD917="N/A", IF(W917="N/A", "N/A", L917+W917), IF(AJ917="N/A", "N/A", AD917+AJ917))</f>
        <v>N/A</v>
      </c>
      <c r="AQ917" s="16" t="str">
        <f>IF(AD917="N/A", IF(X917="N/A", "N/A", L917+X917), IF(AK917="N/A", "N/A", AD917+AK917))</f>
        <v>N/A</v>
      </c>
      <c r="AR917" s="15" t="s">
        <v>40</v>
      </c>
      <c r="AS917" s="15" t="s">
        <v>40</v>
      </c>
      <c r="AT917" s="15" t="s">
        <v>40</v>
      </c>
      <c r="AU917" s="15" t="s">
        <v>40</v>
      </c>
      <c r="AV917" s="15" t="s">
        <v>40</v>
      </c>
      <c r="AW917" s="15" t="s">
        <v>40</v>
      </c>
      <c r="AX917" s="15" t="s">
        <v>40</v>
      </c>
      <c r="AY917" s="15" t="s">
        <v>40</v>
      </c>
      <c r="AZ917" s="15" t="s">
        <v>40</v>
      </c>
      <c r="BA917" s="15" t="s">
        <v>40</v>
      </c>
      <c r="BB917" s="15" t="s">
        <v>40</v>
      </c>
      <c r="BC917" s="15" t="s">
        <v>40</v>
      </c>
      <c r="BD917" s="15" t="s">
        <v>40</v>
      </c>
      <c r="BE917" s="15" t="s">
        <v>40</v>
      </c>
      <c r="BF917" s="15" t="s">
        <v>40</v>
      </c>
      <c r="BG917" s="15" t="s">
        <v>40</v>
      </c>
      <c r="BH917" s="15" t="s">
        <v>40</v>
      </c>
      <c r="BJ917" s="16" t="e">
        <f>IF(AR917="R", $CA917, IF(OR(AR917="P", AR917="T", AR917="N"), 0, IF($C917="DM", $T917, IF(OR(AR917="Y", AR917="IR"),$AM917,IF(AR917="C", IF($BI917="Y", IF($AF917="N/A", $Q917, $AF917), IF($AG917="N/A", $T917,$AG917)))))))</f>
        <v>#VALUE!</v>
      </c>
      <c r="BK917" s="16" t="e">
        <f>IF(AS917="R", $CA917, IF(OR(AS917="P", AS917="T", AS917="N"), 0, IF($C917="DM", $T917, IF(OR(AS917="Y", AS917="IR"),$AM917,IF(AS917="C", IF($BI917="Y", IF($AF917="N/A", $Q917, $AF917), IF($AG917="N/A", $T917,$AG917)))))))</f>
        <v>#VALUE!</v>
      </c>
      <c r="BL917" s="16" t="e">
        <f>IF(AT917="R", $CA917, IF(OR(AT917="P", AT917="T", AT917="N"), 0, IF($C917="DM", $T917, IF(OR(AT917="Y", AT917="IR"),$AM917,IF(AT917="C", IF($BI917="Y", IF($AF917="N/A", $Q917, $AF917), IF($AG917="N/A", $T917,$AG917)))))))</f>
        <v>#VALUE!</v>
      </c>
      <c r="BM917" s="16" t="e">
        <f>IF(AU917="R", $CA917, IF(OR(AU917="P", AU917="T", AU917="N"), 0, IF($C917="DM", $T917, IF(OR(AU917="Y", AU917="IR"),$AM917,IF(AU917="C", IF($BI917="Y", IF($AF917="N/A", $Q917, $AF917), IF($AG917="N/A", $T917,$AG917)))))))</f>
        <v>#VALUE!</v>
      </c>
      <c r="BN917" s="16" t="e">
        <f>IF(AV917="R", $CA917, IF(OR(AV917="P", AV917="T", AV917="N"), 0, IF($C917="DM", $T917, IF(OR(AV917="Y", AV917="IR"),$AM917,IF(AV917="C", IF($BI917="Y", IF($AF917="N/A", $Q917, $AF917), IF($AG917="N/A", $T917,$AG917)))))))</f>
        <v>#VALUE!</v>
      </c>
      <c r="BO917" s="16" t="e">
        <f>IF(AW917="R", $CA917, IF(OR(AW917="P", AW917="T", AW917="N"), 0, IF($C917="DM", $T917, IF(OR(AW917="Y", AW917="IR"),$AM917,IF(AW917="C", IF($BI917="Y", IF($AF917="N/A", $Q917, $AF917), IF($AG917="N/A", $T917,$AG917)))))))</f>
        <v>#VALUE!</v>
      </c>
      <c r="BP917" s="16" t="e">
        <f>IF(AX917="R", $CA917, IF(OR(AX917="P", AX917="T", AX917="N"), 0, IF($C917="DM", $T917, IF(OR(AX917="Y", AX917="IR"),$AM917,IF(AX917="C", IF($BI917="Y", IF($AF917="N/A", $Q917, $AF917), IF($AG917="N/A", $T917,$AG917)))))))</f>
        <v>#VALUE!</v>
      </c>
      <c r="BQ917" s="16" t="e">
        <f>IF(AY917="R", $CA917, IF(OR(AY917="P", AY917="T", AY917="N"), 0, IF($C917="DM", $T917, IF(OR(AY917="Y", AY917="IR"),$AM917,IF(AY917="C", IF($BI917="Y", IF($AF917="N/A", $Q917, $AF917), IF($AG917="N/A", $T917,$AG917)))))))</f>
        <v>#VALUE!</v>
      </c>
      <c r="BR917" s="16" t="e">
        <f>IF(AZ917="R", $CA917, IF(OR(AZ917="P", AZ917="T", AZ917="N"), 0, IF($C917="DM", $T917, IF(OR(AZ917="Y", AZ917="IR"),$AM917,IF(AZ917="C", IF($BI917="Y", IF($AF917="N/A", $Q917, $AF917), IF($AG917="N/A", $T917,$AG917)))))))</f>
        <v>#VALUE!</v>
      </c>
      <c r="BS917" s="16" t="e">
        <f>IF(BA917="R", $CA917, IF(OR(BA917="P", BA917="T", BA917="N"), 0, IF($C917="DM", $T917, IF(OR(BA917="Y", BA917="IR"),$AM917,IF(BA917="C", IF($BI917="Y", IF($AF917="N/A", $Q917, $AF917), IF($AG917="N/A", $T917,$AG917)))))))</f>
        <v>#VALUE!</v>
      </c>
      <c r="BT917" s="16" t="e">
        <f>IF(BB917="R", $CA917, IF(OR(BB917="P", BB917="T", BB917="N"), 0, IF($C917="DM", $T917, IF(OR(BB917="Y", BB917="IR"),$AM917,IF(BB917="C", IF($BI917="Y", IF($BA917="C", IF($AF917="N/A", $Q917, $AF917), IF($AF917="N/A", $T917, $AM917)), IF($AG917="N/A", $T917,$AG917)))))))</f>
        <v>#VALUE!</v>
      </c>
      <c r="BU917" s="16" t="e">
        <f>IF(BC917="R", $CA917, IF(OR(BC917="P", BC917="T", BC917="N"), 0, IF($C917="DM", $T917, IF(OR(BC917="Y", BC917="IR"),$AM917,IF(BC917="C", IF($BI917="Y", IF($BA917="C", IF($AF917="N/A", $Q917, $AF917), IF($AF917="N/A", $T917, $AM917)), IF($AG917="N/A", $T917,$AG917)))))))</f>
        <v>#VALUE!</v>
      </c>
      <c r="BV917" s="16" t="e">
        <f>IF(BD917="R", $CA917, IF(OR(BD917="P", BD917="T", BD917="N"), 0, IF($C917="DM", $T917, IF(OR(BD917="Y", BD917="IR"),$AM917,IF(BD917="C", IF($BI917="Y", IF($BA917="C", IF($AF917="N/A", $Q917, $AF917), IF($AF917="N/A", $T917, $AM917)), IF($AG917="N/A", $T917,$AG917)))))))</f>
        <v>#VALUE!</v>
      </c>
      <c r="BW917" s="16" t="e">
        <f>IF(BE917="R", $CA917, IF(OR(BE917="P", BE917="T", BE917="N"), 0, IF($C917="DM", $T917, IF(OR(BE917="Y", BE917="IR"),$AM917,IF(BE917="C", IF($BI917="Y", IF($BA917="C", IF($AF917="N/A", $Q917, $AF917), IF($AF917="N/A", $T917, $AM917)), IF($AG917="N/A", $T917,$AG917)))))))</f>
        <v>#VALUE!</v>
      </c>
      <c r="BX917" s="16" t="e">
        <f>IF(BF917="R", $CA917, IF(OR(BF917="P", BF917="T", BF917="N"), 0, IF($C917="DM", $T917, IF(OR(BF917="Y", BF917="IR"),$AM917,IF(BF917="C", IF($BI917="Y", IF($BA917="C", IF($AF917="N/A", $Q917, $AF917), IF($AF917="N/A", $T917, $AM917)), IF($AG917="N/A", $T917,$AG917)))))))</f>
        <v>#VALUE!</v>
      </c>
      <c r="BY917" s="16" t="e">
        <f>IF(BG917="R", $CA917, IF(OR(BG917="P", BG917="T", BG917="N"), 0, IF($C917="DM", $T917, IF(OR(BG917="Y", BG917="IR"),$AM917,IF(BG917="C", IF($BI917="Y", IF($BA917="C", IF($AF917="N/A", $Q917, $AF917), IF($AF917="N/A", $T917, $AM917)), IF($AG917="N/A", $T917,$AG917)))))))</f>
        <v>#VALUE!</v>
      </c>
      <c r="BZ917" s="16" t="e">
        <f>IF(BH917="R", $CA917, IF(OR(BH917="P", BH917="T", BH917="N"), 0, IF($C917="DM", $T917, IF(OR(BH917="Y", BH917="IR"),$AM917,IF(BH917="C", IF($BI917="Y", IF($BA917="C", IF($AF917="N/A", $Q917, $AF917), IF($AF917="N/A", $T917, $AM917)), IF($AG917="N/A", $T917,$AG917)))))))</f>
        <v>#VALUE!</v>
      </c>
      <c r="CA917" s="15" t="s">
        <v>75</v>
      </c>
      <c r="CB917" s="16" t="e">
        <f>BZ917</f>
        <v>#VALUE!</v>
      </c>
      <c r="CC917" s="15" t="str">
        <f>IF(OR($BH917="T", $BH917="R"), 0, IF($BH917="C", IF($BI917="Y", IF($BA917="C", 0, IF(AF917="N/A", Q917-T917, AF917-AG917)), IF($AF917="N/A", U917, AH917)), AN917))</f>
        <v>N/A</v>
      </c>
      <c r="CD917" s="15" t="str">
        <f>IF(OR($BH917="T", $BH917="R"), 0, IF($BH917="C", IF($BI917="Y", 0, IF($AF917="N/A", V917, AI917)), AO917))</f>
        <v>N/A</v>
      </c>
      <c r="CE917" s="15" t="str">
        <f>IF(OR($BH917="T", $BH917="R"), 0, IF($BH917="C", IF($BI917="Y", 0, IF($AF917="N/A", W917, AJ917)), AP917))</f>
        <v>N/A</v>
      </c>
      <c r="CF917" s="15" t="str">
        <f>IF(OR($BH917="T", $BH917="R"), 0, IF($BH917="C", IF($BI917="Y", 0, IF($AF917="N/A", X917, AK917)), AQ917))</f>
        <v>N/A</v>
      </c>
    </row>
    <row r="918" spans="1:84" x14ac:dyDescent="0.25">
      <c r="A918" s="14">
        <v>5895</v>
      </c>
      <c r="B918" s="15"/>
      <c r="C918" s="15"/>
      <c r="D918" s="15"/>
      <c r="E918" s="15" t="e">
        <f>VLOOKUP(B918, 'Rookie Year'!$A$2:$B$55679,2,FALSE)</f>
        <v>#N/A</v>
      </c>
      <c r="F918" s="15">
        <v>2024</v>
      </c>
      <c r="G918" s="15" t="s">
        <v>42</v>
      </c>
      <c r="H918" s="15"/>
      <c r="I918" s="16"/>
      <c r="J918" s="15"/>
      <c r="K918" s="17">
        <f>IF(AND(G918&lt;&gt;"N",R918="N/A"), IF(I918&lt;4, 0, 0.25),IF(I918=1, IF(J918=1,0.25, 0.25), IF(I918&lt;13, 0.25, IF(I918&lt;26, 0.4, IF(I918&lt;51, 0.6, 0.75)))))</f>
        <v>0.25</v>
      </c>
      <c r="L918" s="16">
        <f>I918-M918</f>
        <v>0</v>
      </c>
      <c r="M918" s="16">
        <f>ROUNDUP(I918*K918,0)</f>
        <v>0</v>
      </c>
      <c r="N918" s="16">
        <f>M918*J918</f>
        <v>0</v>
      </c>
      <c r="O918" s="16">
        <v>0</v>
      </c>
      <c r="P918" s="16">
        <v>0</v>
      </c>
      <c r="Q918" s="16">
        <f>N918-O918-P918</f>
        <v>0</v>
      </c>
      <c r="R918" s="15" t="s">
        <v>75</v>
      </c>
      <c r="S918" s="15">
        <f>IF(R918="N/A", J918-($B$1-F918), J918-($B$1-R918))</f>
        <v>0</v>
      </c>
      <c r="T918" s="16" t="str">
        <f>IF($S918&lt;1, "N/A", $M918)</f>
        <v>N/A</v>
      </c>
      <c r="U918" s="16" t="str">
        <f>IF($S918&lt;2, "N/A", $M918)</f>
        <v>N/A</v>
      </c>
      <c r="V918" s="16" t="str">
        <f>IF($S918&lt;3, "N/A", $M918)</f>
        <v>N/A</v>
      </c>
      <c r="W918" s="16" t="str">
        <f>IF($S918&lt;4, "N/A", $M918)</f>
        <v>N/A</v>
      </c>
      <c r="X918" s="16" t="str">
        <f>IF($S918&lt;5, "N/A", $M918)</f>
        <v>N/A</v>
      </c>
      <c r="Y918" s="15" t="str">
        <f>IF(SUM(T918:X918)&lt;&gt;Q918, "CHECK", "OK")</f>
        <v>OK</v>
      </c>
      <c r="Z918" s="15" t="str">
        <f>IF(F918=$B$1, "No", IF(S918=1, "Yes", "No"))</f>
        <v>No</v>
      </c>
      <c r="AA918" s="18" t="str">
        <f>IF(C918="DM", "N/A", IF(Z918="No","N/A",VLOOKUP(B918,'Extension List'!$A$3:$R$1972,18,FALSE)))</f>
        <v>N/A</v>
      </c>
      <c r="AB918" s="15" t="str">
        <f>IF(C918="DM", "N/A", IF(Z918="No","N/A",VLOOKUP(B918,'Extension List'!$A$3:$T$1972,20,FALSE)))</f>
        <v>N/A</v>
      </c>
      <c r="AC918" s="15" t="str">
        <f>IF(AA918="N/A", "N/A", 0)</f>
        <v>N/A</v>
      </c>
      <c r="AD918" s="16" t="str">
        <f>IF(AE918="N/A", "N/A", AA918-AE918)</f>
        <v>N/A</v>
      </c>
      <c r="AE918" s="16" t="str">
        <f>IF(AA918="N/A", "N/A", IF(AC918&gt;0, IF(AA918&lt;13, ROUNDUP(0.25*AA918,0), IF(AA918&lt;26, ROUNDUP(0.4*AA918,0), IF(AA918&lt;51, ROUNDUP(0.6*AA918,0), ROUNDUP(0.75*AA918,0)))), "N/A"))</f>
        <v>N/A</v>
      </c>
      <c r="AF918" s="16" t="str">
        <f>IF(AD918="N/A","N/A", (AE918*AC918)+Q918)</f>
        <v>N/A</v>
      </c>
      <c r="AG918" s="16" t="str">
        <f>IF($AF918="N/A", "N/A", "TBC")</f>
        <v>N/A</v>
      </c>
      <c r="AH918" s="16" t="str">
        <f>IF($AF918="N/A", "N/A", "TBC")</f>
        <v>N/A</v>
      </c>
      <c r="AI918" s="16" t="str">
        <f>IF($AF918="N/A","N/A",IF(AC918&gt;1,"TBC","N/A"))</f>
        <v>N/A</v>
      </c>
      <c r="AJ918" s="16" t="str">
        <f>IF($AF918="N/A","N/A",IF(AC918&gt;2,"TBC","N/A"))</f>
        <v>N/A</v>
      </c>
      <c r="AK918" s="16" t="str">
        <f>IF($AF918="N/A","N/A",IF(AC918&gt;3,"TBC","N/A"))</f>
        <v>N/A</v>
      </c>
      <c r="AL918" s="16" t="str">
        <f>IF(AC918="N/A","N/A",IF(AC918&gt;0,IF(SUM(AG918:AK918)&lt;&gt;AF918,"CHECK","OK"),"N/A"))</f>
        <v>N/A</v>
      </c>
      <c r="AM918" s="16" t="e">
        <f>IF(AD918="N/A", L918+T918, L918+AG918)</f>
        <v>#VALUE!</v>
      </c>
      <c r="AN918" s="16" t="str">
        <f>IF(AD918="N/A", IF(U918="N/A", "N/A", L918+U918), AD918+AH918)</f>
        <v>N/A</v>
      </c>
      <c r="AO918" s="16" t="str">
        <f>IF(AD918="N/A", IF(V918="N/A", "N/A", L918+V918), IF(AI918="N/A", "N/A", AD918+AI918))</f>
        <v>N/A</v>
      </c>
      <c r="AP918" s="16" t="str">
        <f>IF(AD918="N/A", IF(W918="N/A", "N/A", L918+W918), IF(AJ918="N/A", "N/A", AD918+AJ918))</f>
        <v>N/A</v>
      </c>
      <c r="AQ918" s="16" t="str">
        <f>IF(AD918="N/A", IF(X918="N/A", "N/A", L918+X918), IF(AK918="N/A", "N/A", AD918+AK918))</f>
        <v>N/A</v>
      </c>
      <c r="AR918" s="15" t="s">
        <v>40</v>
      </c>
      <c r="AS918" s="15" t="s">
        <v>40</v>
      </c>
      <c r="AT918" s="15" t="s">
        <v>40</v>
      </c>
      <c r="AU918" s="15" t="s">
        <v>40</v>
      </c>
      <c r="AV918" s="15" t="s">
        <v>40</v>
      </c>
      <c r="AW918" s="15" t="s">
        <v>40</v>
      </c>
      <c r="AX918" s="15" t="s">
        <v>40</v>
      </c>
      <c r="AY918" s="15" t="s">
        <v>40</v>
      </c>
      <c r="AZ918" s="15" t="s">
        <v>40</v>
      </c>
      <c r="BA918" s="15" t="s">
        <v>40</v>
      </c>
      <c r="BB918" s="15" t="s">
        <v>40</v>
      </c>
      <c r="BC918" s="15" t="s">
        <v>40</v>
      </c>
      <c r="BD918" s="15" t="s">
        <v>40</v>
      </c>
      <c r="BE918" s="15" t="s">
        <v>40</v>
      </c>
      <c r="BF918" s="15" t="s">
        <v>40</v>
      </c>
      <c r="BG918" s="15" t="s">
        <v>40</v>
      </c>
      <c r="BH918" s="15" t="s">
        <v>40</v>
      </c>
      <c r="BJ918" s="16" t="e">
        <f>IF(AR918="R", $CA918, IF(OR(AR918="P", AR918="T", AR918="N"), 0, IF($C918="DM", $T918, IF(OR(AR918="Y", AR918="IR"),$AM918,IF(AR918="C", IF($BI918="Y", IF($AF918="N/A", $Q918, $AF918), IF($AG918="N/A", $T918,$AG918)))))))</f>
        <v>#VALUE!</v>
      </c>
      <c r="BK918" s="16" t="e">
        <f>IF(AS918="R", $CA918, IF(OR(AS918="P", AS918="T", AS918="N"), 0, IF($C918="DM", $T918, IF(OR(AS918="Y", AS918="IR"),$AM918,IF(AS918="C", IF($BI918="Y", IF($AF918="N/A", $Q918, $AF918), IF($AG918="N/A", $T918,$AG918)))))))</f>
        <v>#VALUE!</v>
      </c>
      <c r="BL918" s="16" t="e">
        <f>IF(AT918="R", $CA918, IF(OR(AT918="P", AT918="T", AT918="N"), 0, IF($C918="DM", $T918, IF(OR(AT918="Y", AT918="IR"),$AM918,IF(AT918="C", IF($BI918="Y", IF($AF918="N/A", $Q918, $AF918), IF($AG918="N/A", $T918,$AG918)))))))</f>
        <v>#VALUE!</v>
      </c>
      <c r="BM918" s="16" t="e">
        <f>IF(AU918="R", $CA918, IF(OR(AU918="P", AU918="T", AU918="N"), 0, IF($C918="DM", $T918, IF(OR(AU918="Y", AU918="IR"),$AM918,IF(AU918="C", IF($BI918="Y", IF($AF918="N/A", $Q918, $AF918), IF($AG918="N/A", $T918,$AG918)))))))</f>
        <v>#VALUE!</v>
      </c>
      <c r="BN918" s="16" t="e">
        <f>IF(AV918="R", $CA918, IF(OR(AV918="P", AV918="T", AV918="N"), 0, IF($C918="DM", $T918, IF(OR(AV918="Y", AV918="IR"),$AM918,IF(AV918="C", IF($BI918="Y", IF($AF918="N/A", $Q918, $AF918), IF($AG918="N/A", $T918,$AG918)))))))</f>
        <v>#VALUE!</v>
      </c>
      <c r="BO918" s="16" t="e">
        <f>IF(AW918="R", $CA918, IF(OR(AW918="P", AW918="T", AW918="N"), 0, IF($C918="DM", $T918, IF(OR(AW918="Y", AW918="IR"),$AM918,IF(AW918="C", IF($BI918="Y", IF($AF918="N/A", $Q918, $AF918), IF($AG918="N/A", $T918,$AG918)))))))</f>
        <v>#VALUE!</v>
      </c>
      <c r="BP918" s="16" t="e">
        <f>IF(AX918="R", $CA918, IF(OR(AX918="P", AX918="T", AX918="N"), 0, IF($C918="DM", $T918, IF(OR(AX918="Y", AX918="IR"),$AM918,IF(AX918="C", IF($BI918="Y", IF($AF918="N/A", $Q918, $AF918), IF($AG918="N/A", $T918,$AG918)))))))</f>
        <v>#VALUE!</v>
      </c>
      <c r="BQ918" s="16" t="e">
        <f>IF(AY918="R", $CA918, IF(OR(AY918="P", AY918="T", AY918="N"), 0, IF($C918="DM", $T918, IF(OR(AY918="Y", AY918="IR"),$AM918,IF(AY918="C", IF($BI918="Y", IF($AF918="N/A", $Q918, $AF918), IF($AG918="N/A", $T918,$AG918)))))))</f>
        <v>#VALUE!</v>
      </c>
      <c r="BR918" s="16" t="e">
        <f>IF(AZ918="R", $CA918, IF(OR(AZ918="P", AZ918="T", AZ918="N"), 0, IF($C918="DM", $T918, IF(OR(AZ918="Y", AZ918="IR"),$AM918,IF(AZ918="C", IF($BI918="Y", IF($AF918="N/A", $Q918, $AF918), IF($AG918="N/A", $T918,$AG918)))))))</f>
        <v>#VALUE!</v>
      </c>
      <c r="BS918" s="16" t="e">
        <f>IF(BA918="R", $CA918, IF(OR(BA918="P", BA918="T", BA918="N"), 0, IF($C918="DM", $T918, IF(OR(BA918="Y", BA918="IR"),$AM918,IF(BA918="C", IF($BI918="Y", IF($AF918="N/A", $Q918, $AF918), IF($AG918="N/A", $T918,$AG918)))))))</f>
        <v>#VALUE!</v>
      </c>
      <c r="BT918" s="16" t="e">
        <f>IF(BB918="R", $CA918, IF(OR(BB918="P", BB918="T", BB918="N"), 0, IF($C918="DM", $T918, IF(OR(BB918="Y", BB918="IR"),$AM918,IF(BB918="C", IF($BI918="Y", IF($BA918="C", IF($AF918="N/A", $Q918, $AF918), IF($AF918="N/A", $T918, $AM918)), IF($AG918="N/A", $T918,$AG918)))))))</f>
        <v>#VALUE!</v>
      </c>
      <c r="BU918" s="16" t="e">
        <f>IF(BC918="R", $CA918, IF(OR(BC918="P", BC918="T", BC918="N"), 0, IF($C918="DM", $T918, IF(OR(BC918="Y", BC918="IR"),$AM918,IF(BC918="C", IF($BI918="Y", IF($BA918="C", IF($AF918="N/A", $Q918, $AF918), IF($AF918="N/A", $T918, $AM918)), IF($AG918="N/A", $T918,$AG918)))))))</f>
        <v>#VALUE!</v>
      </c>
      <c r="BV918" s="16" t="e">
        <f>IF(BD918="R", $CA918, IF(OR(BD918="P", BD918="T", BD918="N"), 0, IF($C918="DM", $T918, IF(OR(BD918="Y", BD918="IR"),$AM918,IF(BD918="C", IF($BI918="Y", IF($BA918="C", IF($AF918="N/A", $Q918, $AF918), IF($AF918="N/A", $T918, $AM918)), IF($AG918="N/A", $T918,$AG918)))))))</f>
        <v>#VALUE!</v>
      </c>
      <c r="BW918" s="16" t="e">
        <f>IF(BE918="R", $CA918, IF(OR(BE918="P", BE918="T", BE918="N"), 0, IF($C918="DM", $T918, IF(OR(BE918="Y", BE918="IR"),$AM918,IF(BE918="C", IF($BI918="Y", IF($BA918="C", IF($AF918="N/A", $Q918, $AF918), IF($AF918="N/A", $T918, $AM918)), IF($AG918="N/A", $T918,$AG918)))))))</f>
        <v>#VALUE!</v>
      </c>
      <c r="BX918" s="16" t="e">
        <f>IF(BF918="R", $CA918, IF(OR(BF918="P", BF918="T", BF918="N"), 0, IF($C918="DM", $T918, IF(OR(BF918="Y", BF918="IR"),$AM918,IF(BF918="C", IF($BI918="Y", IF($BA918="C", IF($AF918="N/A", $Q918, $AF918), IF($AF918="N/A", $T918, $AM918)), IF($AG918="N/A", $T918,$AG918)))))))</f>
        <v>#VALUE!</v>
      </c>
      <c r="BY918" s="16" t="e">
        <f>IF(BG918="R", $CA918, IF(OR(BG918="P", BG918="T", BG918="N"), 0, IF($C918="DM", $T918, IF(OR(BG918="Y", BG918="IR"),$AM918,IF(BG918="C", IF($BI918="Y", IF($BA918="C", IF($AF918="N/A", $Q918, $AF918), IF($AF918="N/A", $T918, $AM918)), IF($AG918="N/A", $T918,$AG918)))))))</f>
        <v>#VALUE!</v>
      </c>
      <c r="BZ918" s="16" t="e">
        <f>IF(BH918="R", $CA918, IF(OR(BH918="P", BH918="T", BH918="N"), 0, IF($C918="DM", $T918, IF(OR(BH918="Y", BH918="IR"),$AM918,IF(BH918="C", IF($BI918="Y", IF($BA918="C", IF($AF918="N/A", $Q918, $AF918), IF($AF918="N/A", $T918, $AM918)), IF($AG918="N/A", $T918,$AG918)))))))</f>
        <v>#VALUE!</v>
      </c>
      <c r="CA918" s="15" t="s">
        <v>75</v>
      </c>
      <c r="CB918" s="16" t="e">
        <f>BZ918</f>
        <v>#VALUE!</v>
      </c>
      <c r="CC918" s="15" t="str">
        <f>IF(OR($BH918="T", $BH918="R"), 0, IF($BH918="C", IF($BI918="Y", IF($BA918="C", 0, IF(AF918="N/A", Q918-T918, AF918-AG918)), IF($AF918="N/A", U918, AH918)), AN918))</f>
        <v>N/A</v>
      </c>
      <c r="CD918" s="15" t="str">
        <f>IF(OR($BH918="T", $BH918="R"), 0, IF($BH918="C", IF($BI918="Y", 0, IF($AF918="N/A", V918, AI918)), AO918))</f>
        <v>N/A</v>
      </c>
      <c r="CE918" s="15" t="str">
        <f>IF(OR($BH918="T", $BH918="R"), 0, IF($BH918="C", IF($BI918="Y", 0, IF($AF918="N/A", W918, AJ918)), AP918))</f>
        <v>N/A</v>
      </c>
      <c r="CF918" s="15" t="str">
        <f>IF(OR($BH918="T", $BH918="R"), 0, IF($BH918="C", IF($BI918="Y", 0, IF($AF918="N/A", X918, AK918)), AQ918))</f>
        <v>N/A</v>
      </c>
    </row>
    <row r="919" spans="1:84" x14ac:dyDescent="0.25">
      <c r="A919" s="14">
        <v>5896</v>
      </c>
      <c r="B919" s="15"/>
      <c r="C919" s="15"/>
      <c r="D919" s="15"/>
      <c r="E919" s="15" t="e">
        <f>VLOOKUP(B919, 'Rookie Year'!$A$2:$B$55679,2,FALSE)</f>
        <v>#N/A</v>
      </c>
      <c r="F919" s="15">
        <v>2024</v>
      </c>
      <c r="G919" s="15" t="s">
        <v>42</v>
      </c>
      <c r="H919" s="15"/>
      <c r="I919" s="16"/>
      <c r="J919" s="15"/>
      <c r="K919" s="17">
        <f>IF(AND(G919&lt;&gt;"N",R919="N/A"), IF(I919&lt;4, 0, 0.25),IF(I919=1, IF(J919=1,0.25, 0.25), IF(I919&lt;13, 0.25, IF(I919&lt;26, 0.4, IF(I919&lt;51, 0.6, 0.75)))))</f>
        <v>0.25</v>
      </c>
      <c r="L919" s="16">
        <f>I919-M919</f>
        <v>0</v>
      </c>
      <c r="M919" s="16">
        <f>ROUNDUP(I919*K919,0)</f>
        <v>0</v>
      </c>
      <c r="N919" s="16">
        <f>M919*J919</f>
        <v>0</v>
      </c>
      <c r="O919" s="16">
        <v>0</v>
      </c>
      <c r="P919" s="16">
        <v>0</v>
      </c>
      <c r="Q919" s="16">
        <f>N919-O919-P919</f>
        <v>0</v>
      </c>
      <c r="R919" s="15" t="s">
        <v>75</v>
      </c>
      <c r="S919" s="15">
        <f>IF(R919="N/A", J919-($B$1-F919), J919-($B$1-R919))</f>
        <v>0</v>
      </c>
      <c r="T919" s="16" t="str">
        <f>IF($S919&lt;1, "N/A", $M919)</f>
        <v>N/A</v>
      </c>
      <c r="U919" s="16" t="str">
        <f>IF($S919&lt;2, "N/A", $M919)</f>
        <v>N/A</v>
      </c>
      <c r="V919" s="16" t="str">
        <f>IF($S919&lt;3, "N/A", $M919)</f>
        <v>N/A</v>
      </c>
      <c r="W919" s="16" t="str">
        <f>IF($S919&lt;4, "N/A", $M919)</f>
        <v>N/A</v>
      </c>
      <c r="X919" s="16" t="str">
        <f>IF($S919&lt;5, "N/A", $M919)</f>
        <v>N/A</v>
      </c>
      <c r="Y919" s="15" t="str">
        <f>IF(SUM(T919:X919)&lt;&gt;Q919, "CHECK", "OK")</f>
        <v>OK</v>
      </c>
      <c r="Z919" s="15" t="str">
        <f>IF(F919=$B$1, "No", IF(S919=1, "Yes", "No"))</f>
        <v>No</v>
      </c>
      <c r="AA919" s="18" t="str">
        <f>IF(C919="DM", "N/A", IF(Z919="No","N/A",VLOOKUP(B919,'Extension List'!$A$3:$R$1972,18,FALSE)))</f>
        <v>N/A</v>
      </c>
      <c r="AB919" s="15" t="str">
        <f>IF(C919="DM", "N/A", IF(Z919="No","N/A",VLOOKUP(B919,'Extension List'!$A$3:$T$1972,20,FALSE)))</f>
        <v>N/A</v>
      </c>
      <c r="AC919" s="15" t="str">
        <f>IF(AA919="N/A", "N/A", 0)</f>
        <v>N/A</v>
      </c>
      <c r="AD919" s="16" t="str">
        <f>IF(AE919="N/A", "N/A", AA919-AE919)</f>
        <v>N/A</v>
      </c>
      <c r="AE919" s="16" t="str">
        <f>IF(AA919="N/A", "N/A", IF(AC919&gt;0, IF(AA919&lt;13, ROUNDUP(0.25*AA919,0), IF(AA919&lt;26, ROUNDUP(0.4*AA919,0), IF(AA919&lt;51, ROUNDUP(0.6*AA919,0), ROUNDUP(0.75*AA919,0)))), "N/A"))</f>
        <v>N/A</v>
      </c>
      <c r="AF919" s="16" t="str">
        <f>IF(AD919="N/A","N/A", (AE919*AC919)+Q919)</f>
        <v>N/A</v>
      </c>
      <c r="AG919" s="16" t="str">
        <f>IF($AF919="N/A", "N/A", "TBC")</f>
        <v>N/A</v>
      </c>
      <c r="AH919" s="16" t="str">
        <f>IF($AF919="N/A", "N/A", "TBC")</f>
        <v>N/A</v>
      </c>
      <c r="AI919" s="16" t="str">
        <f>IF($AF919="N/A","N/A",IF(AC919&gt;1,"TBC","N/A"))</f>
        <v>N/A</v>
      </c>
      <c r="AJ919" s="16" t="str">
        <f>IF($AF919="N/A","N/A",IF(AC919&gt;2,"TBC","N/A"))</f>
        <v>N/A</v>
      </c>
      <c r="AK919" s="16" t="str">
        <f>IF($AF919="N/A","N/A",IF(AC919&gt;3,"TBC","N/A"))</f>
        <v>N/A</v>
      </c>
      <c r="AL919" s="16" t="str">
        <f>IF(AC919="N/A","N/A",IF(AC919&gt;0,IF(SUM(AG919:AK919)&lt;&gt;AF919,"CHECK","OK"),"N/A"))</f>
        <v>N/A</v>
      </c>
      <c r="AM919" s="16" t="e">
        <f>IF(AD919="N/A", L919+T919, L919+AG919)</f>
        <v>#VALUE!</v>
      </c>
      <c r="AN919" s="16" t="str">
        <f>IF(AD919="N/A", IF(U919="N/A", "N/A", L919+U919), AD919+AH919)</f>
        <v>N/A</v>
      </c>
      <c r="AO919" s="16" t="str">
        <f>IF(AD919="N/A", IF(V919="N/A", "N/A", L919+V919), IF(AI919="N/A", "N/A", AD919+AI919))</f>
        <v>N/A</v>
      </c>
      <c r="AP919" s="16" t="str">
        <f>IF(AD919="N/A", IF(W919="N/A", "N/A", L919+W919), IF(AJ919="N/A", "N/A", AD919+AJ919))</f>
        <v>N/A</v>
      </c>
      <c r="AQ919" s="16" t="str">
        <f>IF(AD919="N/A", IF(X919="N/A", "N/A", L919+X919), IF(AK919="N/A", "N/A", AD919+AK919))</f>
        <v>N/A</v>
      </c>
      <c r="AR919" s="15" t="s">
        <v>40</v>
      </c>
      <c r="AS919" s="15" t="s">
        <v>40</v>
      </c>
      <c r="AT919" s="15" t="s">
        <v>40</v>
      </c>
      <c r="AU919" s="15" t="s">
        <v>40</v>
      </c>
      <c r="AV919" s="15" t="s">
        <v>40</v>
      </c>
      <c r="AW919" s="15" t="s">
        <v>40</v>
      </c>
      <c r="AX919" s="15" t="s">
        <v>40</v>
      </c>
      <c r="AY919" s="15" t="s">
        <v>40</v>
      </c>
      <c r="AZ919" s="15" t="s">
        <v>40</v>
      </c>
      <c r="BA919" s="15" t="s">
        <v>40</v>
      </c>
      <c r="BB919" s="15" t="s">
        <v>40</v>
      </c>
      <c r="BC919" s="15" t="s">
        <v>40</v>
      </c>
      <c r="BD919" s="15" t="s">
        <v>40</v>
      </c>
      <c r="BE919" s="15" t="s">
        <v>40</v>
      </c>
      <c r="BF919" s="15" t="s">
        <v>40</v>
      </c>
      <c r="BG919" s="15" t="s">
        <v>40</v>
      </c>
      <c r="BH919" s="15" t="s">
        <v>40</v>
      </c>
      <c r="BJ919" s="16" t="e">
        <f>IF(AR919="R", $CA919, IF(OR(AR919="P", AR919="T", AR919="N"), 0, IF($C919="DM", $T919, IF(OR(AR919="Y", AR919="IR"),$AM919,IF(AR919="C", IF($BI919="Y", IF($AF919="N/A", $Q919, $AF919), IF($AG919="N/A", $T919,$AG919)))))))</f>
        <v>#VALUE!</v>
      </c>
      <c r="BK919" s="16" t="e">
        <f>IF(AS919="R", $CA919, IF(OR(AS919="P", AS919="T", AS919="N"), 0, IF($C919="DM", $T919, IF(OR(AS919="Y", AS919="IR"),$AM919,IF(AS919="C", IF($BI919="Y", IF($AF919="N/A", $Q919, $AF919), IF($AG919="N/A", $T919,$AG919)))))))</f>
        <v>#VALUE!</v>
      </c>
      <c r="BL919" s="16" t="e">
        <f>IF(AT919="R", $CA919, IF(OR(AT919="P", AT919="T", AT919="N"), 0, IF($C919="DM", $T919, IF(OR(AT919="Y", AT919="IR"),$AM919,IF(AT919="C", IF($BI919="Y", IF($AF919="N/A", $Q919, $AF919), IF($AG919="N/A", $T919,$AG919)))))))</f>
        <v>#VALUE!</v>
      </c>
      <c r="BM919" s="16" t="e">
        <f>IF(AU919="R", $CA919, IF(OR(AU919="P", AU919="T", AU919="N"), 0, IF($C919="DM", $T919, IF(OR(AU919="Y", AU919="IR"),$AM919,IF(AU919="C", IF($BI919="Y", IF($AF919="N/A", $Q919, $AF919), IF($AG919="N/A", $T919,$AG919)))))))</f>
        <v>#VALUE!</v>
      </c>
      <c r="BN919" s="16" t="e">
        <f>IF(AV919="R", $CA919, IF(OR(AV919="P", AV919="T", AV919="N"), 0, IF($C919="DM", $T919, IF(OR(AV919="Y", AV919="IR"),$AM919,IF(AV919="C", IF($BI919="Y", IF($AF919="N/A", $Q919, $AF919), IF($AG919="N/A", $T919,$AG919)))))))</f>
        <v>#VALUE!</v>
      </c>
      <c r="BO919" s="16" t="e">
        <f>IF(AW919="R", $CA919, IF(OR(AW919="P", AW919="T", AW919="N"), 0, IF($C919="DM", $T919, IF(OR(AW919="Y", AW919="IR"),$AM919,IF(AW919="C", IF($BI919="Y", IF($AF919="N/A", $Q919, $AF919), IF($AG919="N/A", $T919,$AG919)))))))</f>
        <v>#VALUE!</v>
      </c>
      <c r="BP919" s="16" t="e">
        <f>IF(AX919="R", $CA919, IF(OR(AX919="P", AX919="T", AX919="N"), 0, IF($C919="DM", $T919, IF(OR(AX919="Y", AX919="IR"),$AM919,IF(AX919="C", IF($BI919="Y", IF($AF919="N/A", $Q919, $AF919), IF($AG919="N/A", $T919,$AG919)))))))</f>
        <v>#VALUE!</v>
      </c>
      <c r="BQ919" s="16" t="e">
        <f>IF(AY919="R", $CA919, IF(OR(AY919="P", AY919="T", AY919="N"), 0, IF($C919="DM", $T919, IF(OR(AY919="Y", AY919="IR"),$AM919,IF(AY919="C", IF($BI919="Y", IF($AF919="N/A", $Q919, $AF919), IF($AG919="N/A", $T919,$AG919)))))))</f>
        <v>#VALUE!</v>
      </c>
      <c r="BR919" s="16" t="e">
        <f>IF(AZ919="R", $CA919, IF(OR(AZ919="P", AZ919="T", AZ919="N"), 0, IF($C919="DM", $T919, IF(OR(AZ919="Y", AZ919="IR"),$AM919,IF(AZ919="C", IF($BI919="Y", IF($AF919="N/A", $Q919, $AF919), IF($AG919="N/A", $T919,$AG919)))))))</f>
        <v>#VALUE!</v>
      </c>
      <c r="BS919" s="16" t="e">
        <f>IF(BA919="R", $CA919, IF(OR(BA919="P", BA919="T", BA919="N"), 0, IF($C919="DM", $T919, IF(OR(BA919="Y", BA919="IR"),$AM919,IF(BA919="C", IF($BI919="Y", IF($AF919="N/A", $Q919, $AF919), IF($AG919="N/A", $T919,$AG919)))))))</f>
        <v>#VALUE!</v>
      </c>
      <c r="BT919" s="16" t="e">
        <f>IF(BB919="R", $CA919, IF(OR(BB919="P", BB919="T", BB919="N"), 0, IF($C919="DM", $T919, IF(OR(BB919="Y", BB919="IR"),$AM919,IF(BB919="C", IF($BI919="Y", IF($BA919="C", IF($AF919="N/A", $Q919, $AF919), IF($AF919="N/A", $T919, $AM919)), IF($AG919="N/A", $T919,$AG919)))))))</f>
        <v>#VALUE!</v>
      </c>
      <c r="BU919" s="16" t="e">
        <f>IF(BC919="R", $CA919, IF(OR(BC919="P", BC919="T", BC919="N"), 0, IF($C919="DM", $T919, IF(OR(BC919="Y", BC919="IR"),$AM919,IF(BC919="C", IF($BI919="Y", IF($BA919="C", IF($AF919="N/A", $Q919, $AF919), IF($AF919="N/A", $T919, $AM919)), IF($AG919="N/A", $T919,$AG919)))))))</f>
        <v>#VALUE!</v>
      </c>
      <c r="BV919" s="16" t="e">
        <f>IF(BD919="R", $CA919, IF(OR(BD919="P", BD919="T", BD919="N"), 0, IF($C919="DM", $T919, IF(OR(BD919="Y", BD919="IR"),$AM919,IF(BD919="C", IF($BI919="Y", IF($BA919="C", IF($AF919="N/A", $Q919, $AF919), IF($AF919="N/A", $T919, $AM919)), IF($AG919="N/A", $T919,$AG919)))))))</f>
        <v>#VALUE!</v>
      </c>
      <c r="BW919" s="16" t="e">
        <f>IF(BE919="R", $CA919, IF(OR(BE919="P", BE919="T", BE919="N"), 0, IF($C919="DM", $T919, IF(OR(BE919="Y", BE919="IR"),$AM919,IF(BE919="C", IF($BI919="Y", IF($BA919="C", IF($AF919="N/A", $Q919, $AF919), IF($AF919="N/A", $T919, $AM919)), IF($AG919="N/A", $T919,$AG919)))))))</f>
        <v>#VALUE!</v>
      </c>
      <c r="BX919" s="16" t="e">
        <f>IF(BF919="R", $CA919, IF(OR(BF919="P", BF919="T", BF919="N"), 0, IF($C919="DM", $T919, IF(OR(BF919="Y", BF919="IR"),$AM919,IF(BF919="C", IF($BI919="Y", IF($BA919="C", IF($AF919="N/A", $Q919, $AF919), IF($AF919="N/A", $T919, $AM919)), IF($AG919="N/A", $T919,$AG919)))))))</f>
        <v>#VALUE!</v>
      </c>
      <c r="BY919" s="16" t="e">
        <f>IF(BG919="R", $CA919, IF(OR(BG919="P", BG919="T", BG919="N"), 0, IF($C919="DM", $T919, IF(OR(BG919="Y", BG919="IR"),$AM919,IF(BG919="C", IF($BI919="Y", IF($BA919="C", IF($AF919="N/A", $Q919, $AF919), IF($AF919="N/A", $T919, $AM919)), IF($AG919="N/A", $T919,$AG919)))))))</f>
        <v>#VALUE!</v>
      </c>
      <c r="BZ919" s="16" t="e">
        <f>IF(BH919="R", $CA919, IF(OR(BH919="P", BH919="T", BH919="N"), 0, IF($C919="DM", $T919, IF(OR(BH919="Y", BH919="IR"),$AM919,IF(BH919="C", IF($BI919="Y", IF($BA919="C", IF($AF919="N/A", $Q919, $AF919), IF($AF919="N/A", $T919, $AM919)), IF($AG919="N/A", $T919,$AG919)))))))</f>
        <v>#VALUE!</v>
      </c>
      <c r="CA919" s="15" t="s">
        <v>75</v>
      </c>
      <c r="CB919" s="16" t="e">
        <f>BZ919</f>
        <v>#VALUE!</v>
      </c>
      <c r="CC919" s="15" t="str">
        <f>IF(OR($BH919="T", $BH919="R"), 0, IF($BH919="C", IF($BI919="Y", IF($BA919="C", 0, IF(AF919="N/A", Q919-T919, AF919-AG919)), IF($AF919="N/A", U919, AH919)), AN919))</f>
        <v>N/A</v>
      </c>
      <c r="CD919" s="15" t="str">
        <f>IF(OR($BH919="T", $BH919="R"), 0, IF($BH919="C", IF($BI919="Y", 0, IF($AF919="N/A", V919, AI919)), AO919))</f>
        <v>N/A</v>
      </c>
      <c r="CE919" s="15" t="str">
        <f>IF(OR($BH919="T", $BH919="R"), 0, IF($BH919="C", IF($BI919="Y", 0, IF($AF919="N/A", W919, AJ919)), AP919))</f>
        <v>N/A</v>
      </c>
      <c r="CF919" s="15" t="str">
        <f>IF(OR($BH919="T", $BH919="R"), 0, IF($BH919="C", IF($BI919="Y", 0, IF($AF919="N/A", X919, AK919)), AQ919))</f>
        <v>N/A</v>
      </c>
    </row>
    <row r="920" spans="1:84" x14ac:dyDescent="0.25">
      <c r="A920" s="14">
        <v>5897</v>
      </c>
      <c r="B920" s="15"/>
      <c r="C920" s="15"/>
      <c r="D920" s="15"/>
      <c r="E920" s="15" t="e">
        <f>VLOOKUP(B920, 'Rookie Year'!$A$2:$B$55679,2,FALSE)</f>
        <v>#N/A</v>
      </c>
      <c r="F920" s="15">
        <v>2024</v>
      </c>
      <c r="G920" s="15" t="s">
        <v>42</v>
      </c>
      <c r="H920" s="15"/>
      <c r="I920" s="16"/>
      <c r="J920" s="15"/>
      <c r="K920" s="17">
        <f>IF(AND(G920&lt;&gt;"N",R920="N/A"), IF(I920&lt;4, 0, 0.25),IF(I920=1, IF(J920=1,0.25, 0.25), IF(I920&lt;13, 0.25, IF(I920&lt;26, 0.4, IF(I920&lt;51, 0.6, 0.75)))))</f>
        <v>0.25</v>
      </c>
      <c r="L920" s="16">
        <f>I920-M920</f>
        <v>0</v>
      </c>
      <c r="M920" s="16">
        <f>ROUNDUP(I920*K920,0)</f>
        <v>0</v>
      </c>
      <c r="N920" s="16">
        <f>M920*J920</f>
        <v>0</v>
      </c>
      <c r="O920" s="16">
        <v>0</v>
      </c>
      <c r="P920" s="16">
        <v>0</v>
      </c>
      <c r="Q920" s="16">
        <f>N920-O920-P920</f>
        <v>0</v>
      </c>
      <c r="R920" s="15" t="s">
        <v>75</v>
      </c>
      <c r="S920" s="15">
        <f>IF(R920="N/A", J920-($B$1-F920), J920-($B$1-R920))</f>
        <v>0</v>
      </c>
      <c r="T920" s="16" t="str">
        <f>IF($S920&lt;1, "N/A", $M920)</f>
        <v>N/A</v>
      </c>
      <c r="U920" s="16" t="str">
        <f>IF($S920&lt;2, "N/A", $M920)</f>
        <v>N/A</v>
      </c>
      <c r="V920" s="16" t="str">
        <f>IF($S920&lt;3, "N/A", $M920)</f>
        <v>N/A</v>
      </c>
      <c r="W920" s="16" t="str">
        <f>IF($S920&lt;4, "N/A", $M920)</f>
        <v>N/A</v>
      </c>
      <c r="X920" s="16" t="str">
        <f>IF($S920&lt;5, "N/A", $M920)</f>
        <v>N/A</v>
      </c>
      <c r="Y920" s="15" t="str">
        <f>IF(SUM(T920:X920)&lt;&gt;Q920, "CHECK", "OK")</f>
        <v>OK</v>
      </c>
      <c r="Z920" s="15" t="str">
        <f>IF(F920=$B$1, "No", IF(S920=1, "Yes", "No"))</f>
        <v>No</v>
      </c>
      <c r="AA920" s="18" t="str">
        <f>IF(C920="DM", "N/A", IF(Z920="No","N/A",VLOOKUP(B920,'Extension List'!$A$3:$R$1972,18,FALSE)))</f>
        <v>N/A</v>
      </c>
      <c r="AB920" s="15" t="str">
        <f>IF(C920="DM", "N/A", IF(Z920="No","N/A",VLOOKUP(B920,'Extension List'!$A$3:$T$1972,20,FALSE)))</f>
        <v>N/A</v>
      </c>
      <c r="AC920" s="15" t="str">
        <f>IF(AA920="N/A", "N/A", 0)</f>
        <v>N/A</v>
      </c>
      <c r="AD920" s="16" t="str">
        <f>IF(AE920="N/A", "N/A", AA920-AE920)</f>
        <v>N/A</v>
      </c>
      <c r="AE920" s="16" t="str">
        <f>IF(AA920="N/A", "N/A", IF(AC920&gt;0, IF(AA920&lt;13, ROUNDUP(0.25*AA920,0), IF(AA920&lt;26, ROUNDUP(0.4*AA920,0), IF(AA920&lt;51, ROUNDUP(0.6*AA920,0), ROUNDUP(0.75*AA920,0)))), "N/A"))</f>
        <v>N/A</v>
      </c>
      <c r="AF920" s="16" t="str">
        <f>IF(AD920="N/A","N/A", (AE920*AC920)+Q920)</f>
        <v>N/A</v>
      </c>
      <c r="AG920" s="16" t="str">
        <f>IF($AF920="N/A", "N/A", "TBC")</f>
        <v>N/A</v>
      </c>
      <c r="AH920" s="16" t="str">
        <f>IF($AF920="N/A", "N/A", "TBC")</f>
        <v>N/A</v>
      </c>
      <c r="AI920" s="16" t="str">
        <f>IF($AF920="N/A","N/A",IF(AC920&gt;1,"TBC","N/A"))</f>
        <v>N/A</v>
      </c>
      <c r="AJ920" s="16" t="str">
        <f>IF($AF920="N/A","N/A",IF(AC920&gt;2,"TBC","N/A"))</f>
        <v>N/A</v>
      </c>
      <c r="AK920" s="16" t="str">
        <f>IF($AF920="N/A","N/A",IF(AC920&gt;3,"TBC","N/A"))</f>
        <v>N/A</v>
      </c>
      <c r="AL920" s="16" t="str">
        <f>IF(AC920="N/A","N/A",IF(AC920&gt;0,IF(SUM(AG920:AK920)&lt;&gt;AF920,"CHECK","OK"),"N/A"))</f>
        <v>N/A</v>
      </c>
      <c r="AM920" s="16" t="e">
        <f>IF(AD920="N/A", L920+T920, L920+AG920)</f>
        <v>#VALUE!</v>
      </c>
      <c r="AN920" s="16" t="str">
        <f>IF(AD920="N/A", IF(U920="N/A", "N/A", L920+U920), AD920+AH920)</f>
        <v>N/A</v>
      </c>
      <c r="AO920" s="16" t="str">
        <f>IF(AD920="N/A", IF(V920="N/A", "N/A", L920+V920), IF(AI920="N/A", "N/A", AD920+AI920))</f>
        <v>N/A</v>
      </c>
      <c r="AP920" s="16" t="str">
        <f>IF(AD920="N/A", IF(W920="N/A", "N/A", L920+W920), IF(AJ920="N/A", "N/A", AD920+AJ920))</f>
        <v>N/A</v>
      </c>
      <c r="AQ920" s="16" t="str">
        <f>IF(AD920="N/A", IF(X920="N/A", "N/A", L920+X920), IF(AK920="N/A", "N/A", AD920+AK920))</f>
        <v>N/A</v>
      </c>
      <c r="AR920" s="15" t="s">
        <v>40</v>
      </c>
      <c r="AS920" s="15" t="s">
        <v>40</v>
      </c>
      <c r="AT920" s="15" t="s">
        <v>40</v>
      </c>
      <c r="AU920" s="15" t="s">
        <v>40</v>
      </c>
      <c r="AV920" s="15" t="s">
        <v>40</v>
      </c>
      <c r="AW920" s="15" t="s">
        <v>40</v>
      </c>
      <c r="AX920" s="15" t="s">
        <v>40</v>
      </c>
      <c r="AY920" s="15" t="s">
        <v>40</v>
      </c>
      <c r="AZ920" s="15" t="s">
        <v>40</v>
      </c>
      <c r="BA920" s="15" t="s">
        <v>40</v>
      </c>
      <c r="BB920" s="15" t="s">
        <v>40</v>
      </c>
      <c r="BC920" s="15" t="s">
        <v>40</v>
      </c>
      <c r="BD920" s="15" t="s">
        <v>40</v>
      </c>
      <c r="BE920" s="15" t="s">
        <v>40</v>
      </c>
      <c r="BF920" s="15" t="s">
        <v>40</v>
      </c>
      <c r="BG920" s="15" t="s">
        <v>40</v>
      </c>
      <c r="BH920" s="15" t="s">
        <v>40</v>
      </c>
      <c r="BJ920" s="16" t="e">
        <f>IF(AR920="R", $CA920, IF(OR(AR920="P", AR920="T", AR920="N"), 0, IF($C920="DM", $T920, IF(OR(AR920="Y", AR920="IR"),$AM920,IF(AR920="C", IF($BI920="Y", IF($AF920="N/A", $Q920, $AF920), IF($AG920="N/A", $T920,$AG920)))))))</f>
        <v>#VALUE!</v>
      </c>
      <c r="BK920" s="16" t="e">
        <f>IF(AS920="R", $CA920, IF(OR(AS920="P", AS920="T", AS920="N"), 0, IF($C920="DM", $T920, IF(OR(AS920="Y", AS920="IR"),$AM920,IF(AS920="C", IF($BI920="Y", IF($AF920="N/A", $Q920, $AF920), IF($AG920="N/A", $T920,$AG920)))))))</f>
        <v>#VALUE!</v>
      </c>
      <c r="BL920" s="16" t="e">
        <f>IF(AT920="R", $CA920, IF(OR(AT920="P", AT920="T", AT920="N"), 0, IF($C920="DM", $T920, IF(OR(AT920="Y", AT920="IR"),$AM920,IF(AT920="C", IF($BI920="Y", IF($AF920="N/A", $Q920, $AF920), IF($AG920="N/A", $T920,$AG920)))))))</f>
        <v>#VALUE!</v>
      </c>
      <c r="BM920" s="16" t="e">
        <f>IF(AU920="R", $CA920, IF(OR(AU920="P", AU920="T", AU920="N"), 0, IF($C920="DM", $T920, IF(OR(AU920="Y", AU920="IR"),$AM920,IF(AU920="C", IF($BI920="Y", IF($AF920="N/A", $Q920, $AF920), IF($AG920="N/A", $T920,$AG920)))))))</f>
        <v>#VALUE!</v>
      </c>
      <c r="BN920" s="16" t="e">
        <f>IF(AV920="R", $CA920, IF(OR(AV920="P", AV920="T", AV920="N"), 0, IF($C920="DM", $T920, IF(OR(AV920="Y", AV920="IR"),$AM920,IF(AV920="C", IF($BI920="Y", IF($AF920="N/A", $Q920, $AF920), IF($AG920="N/A", $T920,$AG920)))))))</f>
        <v>#VALUE!</v>
      </c>
      <c r="BO920" s="16" t="e">
        <f>IF(AW920="R", $CA920, IF(OR(AW920="P", AW920="T", AW920="N"), 0, IF($C920="DM", $T920, IF(OR(AW920="Y", AW920="IR"),$AM920,IF(AW920="C", IF($BI920="Y", IF($AF920="N/A", $Q920, $AF920), IF($AG920="N/A", $T920,$AG920)))))))</f>
        <v>#VALUE!</v>
      </c>
      <c r="BP920" s="16" t="e">
        <f>IF(AX920="R", $CA920, IF(OR(AX920="P", AX920="T", AX920="N"), 0, IF($C920="DM", $T920, IF(OR(AX920="Y", AX920="IR"),$AM920,IF(AX920="C", IF($BI920="Y", IF($AF920="N/A", $Q920, $AF920), IF($AG920="N/A", $T920,$AG920)))))))</f>
        <v>#VALUE!</v>
      </c>
      <c r="BQ920" s="16" t="e">
        <f>IF(AY920="R", $CA920, IF(OR(AY920="P", AY920="T", AY920="N"), 0, IF($C920="DM", $T920, IF(OR(AY920="Y", AY920="IR"),$AM920,IF(AY920="C", IF($BI920="Y", IF($AF920="N/A", $Q920, $AF920), IF($AG920="N/A", $T920,$AG920)))))))</f>
        <v>#VALUE!</v>
      </c>
      <c r="BR920" s="16" t="e">
        <f>IF(AZ920="R", $CA920, IF(OR(AZ920="P", AZ920="T", AZ920="N"), 0, IF($C920="DM", $T920, IF(OR(AZ920="Y", AZ920="IR"),$AM920,IF(AZ920="C", IF($BI920="Y", IF($AF920="N/A", $Q920, $AF920), IF($AG920="N/A", $T920,$AG920)))))))</f>
        <v>#VALUE!</v>
      </c>
      <c r="BS920" s="16" t="e">
        <f>IF(BA920="R", $CA920, IF(OR(BA920="P", BA920="T", BA920="N"), 0, IF($C920="DM", $T920, IF(OR(BA920="Y", BA920="IR"),$AM920,IF(BA920="C", IF($BI920="Y", IF($AF920="N/A", $Q920, $AF920), IF($AG920="N/A", $T920,$AG920)))))))</f>
        <v>#VALUE!</v>
      </c>
      <c r="BT920" s="16" t="e">
        <f>IF(BB920="R", $CA920, IF(OR(BB920="P", BB920="T", BB920="N"), 0, IF($C920="DM", $T920, IF(OR(BB920="Y", BB920="IR"),$AM920,IF(BB920="C", IF($BI920="Y", IF($BA920="C", IF($AF920="N/A", $Q920, $AF920), IF($AF920="N/A", $T920, $AM920)), IF($AG920="N/A", $T920,$AG920)))))))</f>
        <v>#VALUE!</v>
      </c>
      <c r="BU920" s="16" t="e">
        <f>IF(BC920="R", $CA920, IF(OR(BC920="P", BC920="T", BC920="N"), 0, IF($C920="DM", $T920, IF(OR(BC920="Y", BC920="IR"),$AM920,IF(BC920="C", IF($BI920="Y", IF($BA920="C", IF($AF920="N/A", $Q920, $AF920), IF($AF920="N/A", $T920, $AM920)), IF($AG920="N/A", $T920,$AG920)))))))</f>
        <v>#VALUE!</v>
      </c>
      <c r="BV920" s="16" t="e">
        <f>IF(BD920="R", $CA920, IF(OR(BD920="P", BD920="T", BD920="N"), 0, IF($C920="DM", $T920, IF(OR(BD920="Y", BD920="IR"),$AM920,IF(BD920="C", IF($BI920="Y", IF($BA920="C", IF($AF920="N/A", $Q920, $AF920), IF($AF920="N/A", $T920, $AM920)), IF($AG920="N/A", $T920,$AG920)))))))</f>
        <v>#VALUE!</v>
      </c>
      <c r="BW920" s="16" t="e">
        <f>IF(BE920="R", $CA920, IF(OR(BE920="P", BE920="T", BE920="N"), 0, IF($C920="DM", $T920, IF(OR(BE920="Y", BE920="IR"),$AM920,IF(BE920="C", IF($BI920="Y", IF($BA920="C", IF($AF920="N/A", $Q920, $AF920), IF($AF920="N/A", $T920, $AM920)), IF($AG920="N/A", $T920,$AG920)))))))</f>
        <v>#VALUE!</v>
      </c>
      <c r="BX920" s="16" t="e">
        <f>IF(BF920="R", $CA920, IF(OR(BF920="P", BF920="T", BF920="N"), 0, IF($C920="DM", $T920, IF(OR(BF920="Y", BF920="IR"),$AM920,IF(BF920="C", IF($BI920="Y", IF($BA920="C", IF($AF920="N/A", $Q920, $AF920), IF($AF920="N/A", $T920, $AM920)), IF($AG920="N/A", $T920,$AG920)))))))</f>
        <v>#VALUE!</v>
      </c>
      <c r="BY920" s="16" t="e">
        <f>IF(BG920="R", $CA920, IF(OR(BG920="P", BG920="T", BG920="N"), 0, IF($C920="DM", $T920, IF(OR(BG920="Y", BG920="IR"),$AM920,IF(BG920="C", IF($BI920="Y", IF($BA920="C", IF($AF920="N/A", $Q920, $AF920), IF($AF920="N/A", $T920, $AM920)), IF($AG920="N/A", $T920,$AG920)))))))</f>
        <v>#VALUE!</v>
      </c>
      <c r="BZ920" s="16" t="e">
        <f>IF(BH920="R", $CA920, IF(OR(BH920="P", BH920="T", BH920="N"), 0, IF($C920="DM", $T920, IF(OR(BH920="Y", BH920="IR"),$AM920,IF(BH920="C", IF($BI920="Y", IF($BA920="C", IF($AF920="N/A", $Q920, $AF920), IF($AF920="N/A", $T920, $AM920)), IF($AG920="N/A", $T920,$AG920)))))))</f>
        <v>#VALUE!</v>
      </c>
      <c r="CA920" s="15" t="s">
        <v>75</v>
      </c>
      <c r="CB920" s="16" t="e">
        <f>BZ920</f>
        <v>#VALUE!</v>
      </c>
      <c r="CC920" s="15" t="str">
        <f>IF(OR($BH920="T", $BH920="R"), 0, IF($BH920="C", IF($BI920="Y", IF($BA920="C", 0, IF(AF920="N/A", Q920-T920, AF920-AG920)), IF($AF920="N/A", U920, AH920)), AN920))</f>
        <v>N/A</v>
      </c>
      <c r="CD920" s="15" t="str">
        <f>IF(OR($BH920="T", $BH920="R"), 0, IF($BH920="C", IF($BI920="Y", 0, IF($AF920="N/A", V920, AI920)), AO920))</f>
        <v>N/A</v>
      </c>
      <c r="CE920" s="15" t="str">
        <f>IF(OR($BH920="T", $BH920="R"), 0, IF($BH920="C", IF($BI920="Y", 0, IF($AF920="N/A", W920, AJ920)), AP920))</f>
        <v>N/A</v>
      </c>
      <c r="CF920" s="15" t="str">
        <f>IF(OR($BH920="T", $BH920="R"), 0, IF($BH920="C", IF($BI920="Y", 0, IF($AF920="N/A", X920, AK920)), AQ920))</f>
        <v>N/A</v>
      </c>
    </row>
    <row r="921" spans="1:84" x14ac:dyDescent="0.25">
      <c r="A921" s="14">
        <v>5898</v>
      </c>
      <c r="B921" s="15"/>
      <c r="C921" s="15"/>
      <c r="D921" s="15"/>
      <c r="E921" s="15" t="e">
        <f>VLOOKUP(B921, 'Rookie Year'!$A$2:$B$55679,2,FALSE)</f>
        <v>#N/A</v>
      </c>
      <c r="F921" s="15">
        <v>2024</v>
      </c>
      <c r="G921" s="15" t="s">
        <v>42</v>
      </c>
      <c r="H921" s="15"/>
      <c r="I921" s="16"/>
      <c r="J921" s="15"/>
      <c r="K921" s="17">
        <f>IF(AND(G921&lt;&gt;"N",R921="N/A"), IF(I921&lt;4, 0, 0.25),IF(I921=1, IF(J921=1,0.25, 0.25), IF(I921&lt;13, 0.25, IF(I921&lt;26, 0.4, IF(I921&lt;51, 0.6, 0.75)))))</f>
        <v>0.25</v>
      </c>
      <c r="L921" s="16">
        <f>I921-M921</f>
        <v>0</v>
      </c>
      <c r="M921" s="16">
        <f>ROUNDUP(I921*K921,0)</f>
        <v>0</v>
      </c>
      <c r="N921" s="16">
        <f>M921*J921</f>
        <v>0</v>
      </c>
      <c r="O921" s="16">
        <v>0</v>
      </c>
      <c r="P921" s="16">
        <v>0</v>
      </c>
      <c r="Q921" s="16">
        <f>N921-O921-P921</f>
        <v>0</v>
      </c>
      <c r="R921" s="15" t="s">
        <v>75</v>
      </c>
      <c r="S921" s="15">
        <f>IF(R921="N/A", J921-($B$1-F921), J921-($B$1-R921))</f>
        <v>0</v>
      </c>
      <c r="T921" s="16" t="str">
        <f>IF($S921&lt;1, "N/A", $M921)</f>
        <v>N/A</v>
      </c>
      <c r="U921" s="16" t="str">
        <f>IF($S921&lt;2, "N/A", $M921)</f>
        <v>N/A</v>
      </c>
      <c r="V921" s="16" t="str">
        <f>IF($S921&lt;3, "N/A", $M921)</f>
        <v>N/A</v>
      </c>
      <c r="W921" s="16" t="str">
        <f>IF($S921&lt;4, "N/A", $M921)</f>
        <v>N/A</v>
      </c>
      <c r="X921" s="16" t="str">
        <f>IF($S921&lt;5, "N/A", $M921)</f>
        <v>N/A</v>
      </c>
      <c r="Y921" s="15" t="str">
        <f>IF(SUM(T921:X921)&lt;&gt;Q921, "CHECK", "OK")</f>
        <v>OK</v>
      </c>
      <c r="Z921" s="15" t="str">
        <f>IF(F921=$B$1, "No", IF(S921=1, "Yes", "No"))</f>
        <v>No</v>
      </c>
      <c r="AA921" s="18" t="str">
        <f>IF(C921="DM", "N/A", IF(Z921="No","N/A",VLOOKUP(B921,'Extension List'!$A$3:$R$1972,18,FALSE)))</f>
        <v>N/A</v>
      </c>
      <c r="AB921" s="15" t="str">
        <f>IF(C921="DM", "N/A", IF(Z921="No","N/A",VLOOKUP(B921,'Extension List'!$A$3:$T$1972,20,FALSE)))</f>
        <v>N/A</v>
      </c>
      <c r="AC921" s="15" t="str">
        <f>IF(AA921="N/A", "N/A", 0)</f>
        <v>N/A</v>
      </c>
      <c r="AD921" s="16" t="str">
        <f>IF(AE921="N/A", "N/A", AA921-AE921)</f>
        <v>N/A</v>
      </c>
      <c r="AE921" s="16" t="str">
        <f>IF(AA921="N/A", "N/A", IF(AC921&gt;0, IF(AA921&lt;13, ROUNDUP(0.25*AA921,0), IF(AA921&lt;26, ROUNDUP(0.4*AA921,0), IF(AA921&lt;51, ROUNDUP(0.6*AA921,0), ROUNDUP(0.75*AA921,0)))), "N/A"))</f>
        <v>N/A</v>
      </c>
      <c r="AF921" s="16" t="str">
        <f>IF(AD921="N/A","N/A", (AE921*AC921)+Q921)</f>
        <v>N/A</v>
      </c>
      <c r="AG921" s="16" t="str">
        <f>IF($AF921="N/A", "N/A", "TBC")</f>
        <v>N/A</v>
      </c>
      <c r="AH921" s="16" t="str">
        <f>IF($AF921="N/A", "N/A", "TBC")</f>
        <v>N/A</v>
      </c>
      <c r="AI921" s="16" t="str">
        <f>IF($AF921="N/A","N/A",IF(AC921&gt;1,"TBC","N/A"))</f>
        <v>N/A</v>
      </c>
      <c r="AJ921" s="16" t="str">
        <f>IF($AF921="N/A","N/A",IF(AC921&gt;2,"TBC","N/A"))</f>
        <v>N/A</v>
      </c>
      <c r="AK921" s="16" t="str">
        <f>IF($AF921="N/A","N/A",IF(AC921&gt;3,"TBC","N/A"))</f>
        <v>N/A</v>
      </c>
      <c r="AL921" s="16" t="str">
        <f>IF(AC921="N/A","N/A",IF(AC921&gt;0,IF(SUM(AG921:AK921)&lt;&gt;AF921,"CHECK","OK"),"N/A"))</f>
        <v>N/A</v>
      </c>
      <c r="AM921" s="16" t="e">
        <f>IF(AD921="N/A", L921+T921, L921+AG921)</f>
        <v>#VALUE!</v>
      </c>
      <c r="AN921" s="16" t="str">
        <f>IF(AD921="N/A", IF(U921="N/A", "N/A", L921+U921), AD921+AH921)</f>
        <v>N/A</v>
      </c>
      <c r="AO921" s="16" t="str">
        <f>IF(AD921="N/A", IF(V921="N/A", "N/A", L921+V921), IF(AI921="N/A", "N/A", AD921+AI921))</f>
        <v>N/A</v>
      </c>
      <c r="AP921" s="16" t="str">
        <f>IF(AD921="N/A", IF(W921="N/A", "N/A", L921+W921), IF(AJ921="N/A", "N/A", AD921+AJ921))</f>
        <v>N/A</v>
      </c>
      <c r="AQ921" s="16" t="str">
        <f>IF(AD921="N/A", IF(X921="N/A", "N/A", L921+X921), IF(AK921="N/A", "N/A", AD921+AK921))</f>
        <v>N/A</v>
      </c>
      <c r="AR921" s="15" t="s">
        <v>40</v>
      </c>
      <c r="AS921" s="15" t="s">
        <v>40</v>
      </c>
      <c r="AT921" s="15" t="s">
        <v>40</v>
      </c>
      <c r="AU921" s="15" t="s">
        <v>40</v>
      </c>
      <c r="AV921" s="15" t="s">
        <v>40</v>
      </c>
      <c r="AW921" s="15" t="s">
        <v>40</v>
      </c>
      <c r="AX921" s="15" t="s">
        <v>40</v>
      </c>
      <c r="AY921" s="15" t="s">
        <v>40</v>
      </c>
      <c r="AZ921" s="15" t="s">
        <v>40</v>
      </c>
      <c r="BA921" s="15" t="s">
        <v>40</v>
      </c>
      <c r="BB921" s="15" t="s">
        <v>40</v>
      </c>
      <c r="BC921" s="15" t="s">
        <v>40</v>
      </c>
      <c r="BD921" s="15" t="s">
        <v>40</v>
      </c>
      <c r="BE921" s="15" t="s">
        <v>40</v>
      </c>
      <c r="BF921" s="15" t="s">
        <v>40</v>
      </c>
      <c r="BG921" s="15" t="s">
        <v>40</v>
      </c>
      <c r="BH921" s="15" t="s">
        <v>40</v>
      </c>
      <c r="BJ921" s="16" t="e">
        <f>IF(AR921="R", $CA921, IF(OR(AR921="P", AR921="T", AR921="N"), 0, IF($C921="DM", $T921, IF(OR(AR921="Y", AR921="IR"),$AM921,IF(AR921="C", IF($BI921="Y", IF($AF921="N/A", $Q921, $AF921), IF($AG921="N/A", $T921,$AG921)))))))</f>
        <v>#VALUE!</v>
      </c>
      <c r="BK921" s="16" t="e">
        <f>IF(AS921="R", $CA921, IF(OR(AS921="P", AS921="T", AS921="N"), 0, IF($C921="DM", $T921, IF(OR(AS921="Y", AS921="IR"),$AM921,IF(AS921="C", IF($BI921="Y", IF($AF921="N/A", $Q921, $AF921), IF($AG921="N/A", $T921,$AG921)))))))</f>
        <v>#VALUE!</v>
      </c>
      <c r="BL921" s="16" t="e">
        <f>IF(AT921="R", $CA921, IF(OR(AT921="P", AT921="T", AT921="N"), 0, IF($C921="DM", $T921, IF(OR(AT921="Y", AT921="IR"),$AM921,IF(AT921="C", IF($BI921="Y", IF($AF921="N/A", $Q921, $AF921), IF($AG921="N/A", $T921,$AG921)))))))</f>
        <v>#VALUE!</v>
      </c>
      <c r="BM921" s="16" t="e">
        <f>IF(AU921="R", $CA921, IF(OR(AU921="P", AU921="T", AU921="N"), 0, IF($C921="DM", $T921, IF(OR(AU921="Y", AU921="IR"),$AM921,IF(AU921="C", IF($BI921="Y", IF($AF921="N/A", $Q921, $AF921), IF($AG921="N/A", $T921,$AG921)))))))</f>
        <v>#VALUE!</v>
      </c>
      <c r="BN921" s="16" t="e">
        <f>IF(AV921="R", $CA921, IF(OR(AV921="P", AV921="T", AV921="N"), 0, IF($C921="DM", $T921, IF(OR(AV921="Y", AV921="IR"),$AM921,IF(AV921="C", IF($BI921="Y", IF($AF921="N/A", $Q921, $AF921), IF($AG921="N/A", $T921,$AG921)))))))</f>
        <v>#VALUE!</v>
      </c>
      <c r="BO921" s="16" t="e">
        <f>IF(AW921="R", $CA921, IF(OR(AW921="P", AW921="T", AW921="N"), 0, IF($C921="DM", $T921, IF(OR(AW921="Y", AW921="IR"),$AM921,IF(AW921="C", IF($BI921="Y", IF($AF921="N/A", $Q921, $AF921), IF($AG921="N/A", $T921,$AG921)))))))</f>
        <v>#VALUE!</v>
      </c>
      <c r="BP921" s="16" t="e">
        <f>IF(AX921="R", $CA921, IF(OR(AX921="P", AX921="T", AX921="N"), 0, IF($C921="DM", $T921, IF(OR(AX921="Y", AX921="IR"),$AM921,IF(AX921="C", IF($BI921="Y", IF($AF921="N/A", $Q921, $AF921), IF($AG921="N/A", $T921,$AG921)))))))</f>
        <v>#VALUE!</v>
      </c>
      <c r="BQ921" s="16" t="e">
        <f>IF(AY921="R", $CA921, IF(OR(AY921="P", AY921="T", AY921="N"), 0, IF($C921="DM", $T921, IF(OR(AY921="Y", AY921="IR"),$AM921,IF(AY921="C", IF($BI921="Y", IF($AF921="N/A", $Q921, $AF921), IF($AG921="N/A", $T921,$AG921)))))))</f>
        <v>#VALUE!</v>
      </c>
      <c r="BR921" s="16" t="e">
        <f>IF(AZ921="R", $CA921, IF(OR(AZ921="P", AZ921="T", AZ921="N"), 0, IF($C921="DM", $T921, IF(OR(AZ921="Y", AZ921="IR"),$AM921,IF(AZ921="C", IF($BI921="Y", IF($AF921="N/A", $Q921, $AF921), IF($AG921="N/A", $T921,$AG921)))))))</f>
        <v>#VALUE!</v>
      </c>
      <c r="BS921" s="16" t="e">
        <f>IF(BA921="R", $CA921, IF(OR(BA921="P", BA921="T", BA921="N"), 0, IF($C921="DM", $T921, IF(OR(BA921="Y", BA921="IR"),$AM921,IF(BA921="C", IF($BI921="Y", IF($AF921="N/A", $Q921, $AF921), IF($AG921="N/A", $T921,$AG921)))))))</f>
        <v>#VALUE!</v>
      </c>
      <c r="BT921" s="16" t="e">
        <f>IF(BB921="R", $CA921, IF(OR(BB921="P", BB921="T", BB921="N"), 0, IF($C921="DM", $T921, IF(OR(BB921="Y", BB921="IR"),$AM921,IF(BB921="C", IF($BI921="Y", IF($BA921="C", IF($AF921="N/A", $Q921, $AF921), IF($AF921="N/A", $T921, $AM921)), IF($AG921="N/A", $T921,$AG921)))))))</f>
        <v>#VALUE!</v>
      </c>
      <c r="BU921" s="16" t="e">
        <f>IF(BC921="R", $CA921, IF(OR(BC921="P", BC921="T", BC921="N"), 0, IF($C921="DM", $T921, IF(OR(BC921="Y", BC921="IR"),$AM921,IF(BC921="C", IF($BI921="Y", IF($BA921="C", IF($AF921="N/A", $Q921, $AF921), IF($AF921="N/A", $T921, $AM921)), IF($AG921="N/A", $T921,$AG921)))))))</f>
        <v>#VALUE!</v>
      </c>
      <c r="BV921" s="16" t="e">
        <f>IF(BD921="R", $CA921, IF(OR(BD921="P", BD921="T", BD921="N"), 0, IF($C921="DM", $T921, IF(OR(BD921="Y", BD921="IR"),$AM921,IF(BD921="C", IF($BI921="Y", IF($BA921="C", IF($AF921="N/A", $Q921, $AF921), IF($AF921="N/A", $T921, $AM921)), IF($AG921="N/A", $T921,$AG921)))))))</f>
        <v>#VALUE!</v>
      </c>
      <c r="BW921" s="16" t="e">
        <f>IF(BE921="R", $CA921, IF(OR(BE921="P", BE921="T", BE921="N"), 0, IF($C921="DM", $T921, IF(OR(BE921="Y", BE921="IR"),$AM921,IF(BE921="C", IF($BI921="Y", IF($BA921="C", IF($AF921="N/A", $Q921, $AF921), IF($AF921="N/A", $T921, $AM921)), IF($AG921="N/A", $T921,$AG921)))))))</f>
        <v>#VALUE!</v>
      </c>
      <c r="BX921" s="16" t="e">
        <f>IF(BF921="R", $CA921, IF(OR(BF921="P", BF921="T", BF921="N"), 0, IF($C921="DM", $T921, IF(OR(BF921="Y", BF921="IR"),$AM921,IF(BF921="C", IF($BI921="Y", IF($BA921="C", IF($AF921="N/A", $Q921, $AF921), IF($AF921="N/A", $T921, $AM921)), IF($AG921="N/A", $T921,$AG921)))))))</f>
        <v>#VALUE!</v>
      </c>
      <c r="BY921" s="16" t="e">
        <f>IF(BG921="R", $CA921, IF(OR(BG921="P", BG921="T", BG921="N"), 0, IF($C921="DM", $T921, IF(OR(BG921="Y", BG921="IR"),$AM921,IF(BG921="C", IF($BI921="Y", IF($BA921="C", IF($AF921="N/A", $Q921, $AF921), IF($AF921="N/A", $T921, $AM921)), IF($AG921="N/A", $T921,$AG921)))))))</f>
        <v>#VALUE!</v>
      </c>
      <c r="BZ921" s="16" t="e">
        <f>IF(BH921="R", $CA921, IF(OR(BH921="P", BH921="T", BH921="N"), 0, IF($C921="DM", $T921, IF(OR(BH921="Y", BH921="IR"),$AM921,IF(BH921="C", IF($BI921="Y", IF($BA921="C", IF($AF921="N/A", $Q921, $AF921), IF($AF921="N/A", $T921, $AM921)), IF($AG921="N/A", $T921,$AG921)))))))</f>
        <v>#VALUE!</v>
      </c>
      <c r="CA921" s="15" t="s">
        <v>75</v>
      </c>
      <c r="CB921" s="16" t="e">
        <f>BZ921</f>
        <v>#VALUE!</v>
      </c>
      <c r="CC921" s="15" t="str">
        <f>IF(OR($BH921="T", $BH921="R"), 0, IF($BH921="C", IF($BI921="Y", IF($BA921="C", 0, IF(AF921="N/A", Q921-T921, AF921-AG921)), IF($AF921="N/A", U921, AH921)), AN921))</f>
        <v>N/A</v>
      </c>
      <c r="CD921" s="15" t="str">
        <f>IF(OR($BH921="T", $BH921="R"), 0, IF($BH921="C", IF($BI921="Y", 0, IF($AF921="N/A", V921, AI921)), AO921))</f>
        <v>N/A</v>
      </c>
      <c r="CE921" s="15" t="str">
        <f>IF(OR($BH921="T", $BH921="R"), 0, IF($BH921="C", IF($BI921="Y", 0, IF($AF921="N/A", W921, AJ921)), AP921))</f>
        <v>N/A</v>
      </c>
      <c r="CF921" s="15" t="str">
        <f>IF(OR($BH921="T", $BH921="R"), 0, IF($BH921="C", IF($BI921="Y", 0, IF($AF921="N/A", X921, AK921)), AQ921))</f>
        <v>N/A</v>
      </c>
    </row>
    <row r="922" spans="1:84" x14ac:dyDescent="0.25">
      <c r="A922" s="14">
        <v>5899</v>
      </c>
      <c r="B922" s="15"/>
      <c r="C922" s="15"/>
      <c r="D922" s="15"/>
      <c r="E922" s="15" t="e">
        <f>VLOOKUP(B922, 'Rookie Year'!$A$2:$B$55679,2,FALSE)</f>
        <v>#N/A</v>
      </c>
      <c r="F922" s="15">
        <v>2024</v>
      </c>
      <c r="G922" s="15" t="s">
        <v>42</v>
      </c>
      <c r="H922" s="15"/>
      <c r="I922" s="16"/>
      <c r="J922" s="15"/>
      <c r="K922" s="17">
        <f>IF(AND(G922&lt;&gt;"N",R922="N/A"), IF(I922&lt;4, 0, 0.25),IF(I922=1, IF(J922=1,0.25, 0.25), IF(I922&lt;13, 0.25, IF(I922&lt;26, 0.4, IF(I922&lt;51, 0.6, 0.75)))))</f>
        <v>0.25</v>
      </c>
      <c r="L922" s="16">
        <f>I922-M922</f>
        <v>0</v>
      </c>
      <c r="M922" s="16">
        <f>ROUNDUP(I922*K922,0)</f>
        <v>0</v>
      </c>
      <c r="N922" s="16">
        <f>M922*J922</f>
        <v>0</v>
      </c>
      <c r="O922" s="16">
        <v>0</v>
      </c>
      <c r="P922" s="16">
        <v>0</v>
      </c>
      <c r="Q922" s="16">
        <f>N922-O922-P922</f>
        <v>0</v>
      </c>
      <c r="R922" s="15" t="s">
        <v>75</v>
      </c>
      <c r="S922" s="15">
        <f>IF(R922="N/A", J922-($B$1-F922), J922-($B$1-R922))</f>
        <v>0</v>
      </c>
      <c r="T922" s="16" t="str">
        <f>IF($S922&lt;1, "N/A", $M922)</f>
        <v>N/A</v>
      </c>
      <c r="U922" s="16" t="str">
        <f>IF($S922&lt;2, "N/A", $M922)</f>
        <v>N/A</v>
      </c>
      <c r="V922" s="16" t="str">
        <f>IF($S922&lt;3, "N/A", $M922)</f>
        <v>N/A</v>
      </c>
      <c r="W922" s="16" t="str">
        <f>IF($S922&lt;4, "N/A", $M922)</f>
        <v>N/A</v>
      </c>
      <c r="X922" s="16" t="str">
        <f>IF($S922&lt;5, "N/A", $M922)</f>
        <v>N/A</v>
      </c>
      <c r="Y922" s="15" t="str">
        <f>IF(SUM(T922:X922)&lt;&gt;Q922, "CHECK", "OK")</f>
        <v>OK</v>
      </c>
      <c r="Z922" s="15" t="str">
        <f>IF(F922=$B$1, "No", IF(S922=1, "Yes", "No"))</f>
        <v>No</v>
      </c>
      <c r="AA922" s="18" t="str">
        <f>IF(C922="DM", "N/A", IF(Z922="No","N/A",VLOOKUP(B922,'Extension List'!$A$3:$R$1972,18,FALSE)))</f>
        <v>N/A</v>
      </c>
      <c r="AB922" s="15" t="str">
        <f>IF(C922="DM", "N/A", IF(Z922="No","N/A",VLOOKUP(B922,'Extension List'!$A$3:$T$1972,20,FALSE)))</f>
        <v>N/A</v>
      </c>
      <c r="AC922" s="15" t="str">
        <f>IF(AA922="N/A", "N/A", 0)</f>
        <v>N/A</v>
      </c>
      <c r="AD922" s="16" t="str">
        <f>IF(AE922="N/A", "N/A", AA922-AE922)</f>
        <v>N/A</v>
      </c>
      <c r="AE922" s="16" t="str">
        <f>IF(AA922="N/A", "N/A", IF(AC922&gt;0, IF(AA922&lt;13, ROUNDUP(0.25*AA922,0), IF(AA922&lt;26, ROUNDUP(0.4*AA922,0), IF(AA922&lt;51, ROUNDUP(0.6*AA922,0), ROUNDUP(0.75*AA922,0)))), "N/A"))</f>
        <v>N/A</v>
      </c>
      <c r="AF922" s="16" t="str">
        <f>IF(AD922="N/A","N/A", (AE922*AC922)+Q922)</f>
        <v>N/A</v>
      </c>
      <c r="AG922" s="16" t="str">
        <f>IF($AF922="N/A", "N/A", "TBC")</f>
        <v>N/A</v>
      </c>
      <c r="AH922" s="16" t="str">
        <f>IF($AF922="N/A", "N/A", "TBC")</f>
        <v>N/A</v>
      </c>
      <c r="AI922" s="16" t="str">
        <f>IF($AF922="N/A","N/A",IF(AC922&gt;1,"TBC","N/A"))</f>
        <v>N/A</v>
      </c>
      <c r="AJ922" s="16" t="str">
        <f>IF($AF922="N/A","N/A",IF(AC922&gt;2,"TBC","N/A"))</f>
        <v>N/A</v>
      </c>
      <c r="AK922" s="16" t="str">
        <f>IF($AF922="N/A","N/A",IF(AC922&gt;3,"TBC","N/A"))</f>
        <v>N/A</v>
      </c>
      <c r="AL922" s="16" t="str">
        <f>IF(AC922="N/A","N/A",IF(AC922&gt;0,IF(SUM(AG922:AK922)&lt;&gt;AF922,"CHECK","OK"),"N/A"))</f>
        <v>N/A</v>
      </c>
      <c r="AM922" s="16" t="e">
        <f>IF(AD922="N/A", L922+T922, L922+AG922)</f>
        <v>#VALUE!</v>
      </c>
      <c r="AN922" s="16" t="str">
        <f>IF(AD922="N/A", IF(U922="N/A", "N/A", L922+U922), AD922+AH922)</f>
        <v>N/A</v>
      </c>
      <c r="AO922" s="16" t="str">
        <f>IF(AD922="N/A", IF(V922="N/A", "N/A", L922+V922), IF(AI922="N/A", "N/A", AD922+AI922))</f>
        <v>N/A</v>
      </c>
      <c r="AP922" s="16" t="str">
        <f>IF(AD922="N/A", IF(W922="N/A", "N/A", L922+W922), IF(AJ922="N/A", "N/A", AD922+AJ922))</f>
        <v>N/A</v>
      </c>
      <c r="AQ922" s="16" t="str">
        <f>IF(AD922="N/A", IF(X922="N/A", "N/A", L922+X922), IF(AK922="N/A", "N/A", AD922+AK922))</f>
        <v>N/A</v>
      </c>
      <c r="AR922" s="15" t="s">
        <v>40</v>
      </c>
      <c r="AS922" s="15" t="s">
        <v>40</v>
      </c>
      <c r="AT922" s="15" t="s">
        <v>40</v>
      </c>
      <c r="AU922" s="15" t="s">
        <v>40</v>
      </c>
      <c r="AV922" s="15" t="s">
        <v>40</v>
      </c>
      <c r="AW922" s="15" t="s">
        <v>40</v>
      </c>
      <c r="AX922" s="15" t="s">
        <v>40</v>
      </c>
      <c r="AY922" s="15" t="s">
        <v>40</v>
      </c>
      <c r="AZ922" s="15" t="s">
        <v>40</v>
      </c>
      <c r="BA922" s="15" t="s">
        <v>40</v>
      </c>
      <c r="BB922" s="15" t="s">
        <v>40</v>
      </c>
      <c r="BC922" s="15" t="s">
        <v>40</v>
      </c>
      <c r="BD922" s="15" t="s">
        <v>40</v>
      </c>
      <c r="BE922" s="15" t="s">
        <v>40</v>
      </c>
      <c r="BF922" s="15" t="s">
        <v>40</v>
      </c>
      <c r="BG922" s="15" t="s">
        <v>40</v>
      </c>
      <c r="BH922" s="15" t="s">
        <v>40</v>
      </c>
      <c r="BJ922" s="16" t="e">
        <f>IF(AR922="R", $CA922, IF(OR(AR922="P", AR922="T", AR922="N"), 0, IF($C922="DM", $T922, IF(OR(AR922="Y", AR922="IR"),$AM922,IF(AR922="C", IF($BI922="Y", IF($AF922="N/A", $Q922, $AF922), IF($AG922="N/A", $T922,$AG922)))))))</f>
        <v>#VALUE!</v>
      </c>
      <c r="BK922" s="16" t="e">
        <f>IF(AS922="R", $CA922, IF(OR(AS922="P", AS922="T", AS922="N"), 0, IF($C922="DM", $T922, IF(OR(AS922="Y", AS922="IR"),$AM922,IF(AS922="C", IF($BI922="Y", IF($AF922="N/A", $Q922, $AF922), IF($AG922="N/A", $T922,$AG922)))))))</f>
        <v>#VALUE!</v>
      </c>
      <c r="BL922" s="16" t="e">
        <f>IF(AT922="R", $CA922, IF(OR(AT922="P", AT922="T", AT922="N"), 0, IF($C922="DM", $T922, IF(OR(AT922="Y", AT922="IR"),$AM922,IF(AT922="C", IF($BI922="Y", IF($AF922="N/A", $Q922, $AF922), IF($AG922="N/A", $T922,$AG922)))))))</f>
        <v>#VALUE!</v>
      </c>
      <c r="BM922" s="16" t="e">
        <f>IF(AU922="R", $CA922, IF(OR(AU922="P", AU922="T", AU922="N"), 0, IF($C922="DM", $T922, IF(OR(AU922="Y", AU922="IR"),$AM922,IF(AU922="C", IF($BI922="Y", IF($AF922="N/A", $Q922, $AF922), IF($AG922="N/A", $T922,$AG922)))))))</f>
        <v>#VALUE!</v>
      </c>
      <c r="BN922" s="16" t="e">
        <f>IF(AV922="R", $CA922, IF(OR(AV922="P", AV922="T", AV922="N"), 0, IF($C922="DM", $T922, IF(OR(AV922="Y", AV922="IR"),$AM922,IF(AV922="C", IF($BI922="Y", IF($AF922="N/A", $Q922, $AF922), IF($AG922="N/A", $T922,$AG922)))))))</f>
        <v>#VALUE!</v>
      </c>
      <c r="BO922" s="16" t="e">
        <f>IF(AW922="R", $CA922, IF(OR(AW922="P", AW922="T", AW922="N"), 0, IF($C922="DM", $T922, IF(OR(AW922="Y", AW922="IR"),$AM922,IF(AW922="C", IF($BI922="Y", IF($AF922="N/A", $Q922, $AF922), IF($AG922="N/A", $T922,$AG922)))))))</f>
        <v>#VALUE!</v>
      </c>
      <c r="BP922" s="16" t="e">
        <f>IF(AX922="R", $CA922, IF(OR(AX922="P", AX922="T", AX922="N"), 0, IF($C922="DM", $T922, IF(OR(AX922="Y", AX922="IR"),$AM922,IF(AX922="C", IF($BI922="Y", IF($AF922="N/A", $Q922, $AF922), IF($AG922="N/A", $T922,$AG922)))))))</f>
        <v>#VALUE!</v>
      </c>
      <c r="BQ922" s="16" t="e">
        <f>IF(AY922="R", $CA922, IF(OR(AY922="P", AY922="T", AY922="N"), 0, IF($C922="DM", $T922, IF(OR(AY922="Y", AY922="IR"),$AM922,IF(AY922="C", IF($BI922="Y", IF($AF922="N/A", $Q922, $AF922), IF($AG922="N/A", $T922,$AG922)))))))</f>
        <v>#VALUE!</v>
      </c>
      <c r="BR922" s="16" t="e">
        <f>IF(AZ922="R", $CA922, IF(OR(AZ922="P", AZ922="T", AZ922="N"), 0, IF($C922="DM", $T922, IF(OR(AZ922="Y", AZ922="IR"),$AM922,IF(AZ922="C", IF($BI922="Y", IF($AF922="N/A", $Q922, $AF922), IF($AG922="N/A", $T922,$AG922)))))))</f>
        <v>#VALUE!</v>
      </c>
      <c r="BS922" s="16" t="e">
        <f>IF(BA922="R", $CA922, IF(OR(BA922="P", BA922="T", BA922="N"), 0, IF($C922="DM", $T922, IF(OR(BA922="Y", BA922="IR"),$AM922,IF(BA922="C", IF($BI922="Y", IF($AF922="N/A", $Q922, $AF922), IF($AG922="N/A", $T922,$AG922)))))))</f>
        <v>#VALUE!</v>
      </c>
      <c r="BT922" s="16" t="e">
        <f>IF(BB922="R", $CA922, IF(OR(BB922="P", BB922="T", BB922="N"), 0, IF($C922="DM", $T922, IF(OR(BB922="Y", BB922="IR"),$AM922,IF(BB922="C", IF($BI922="Y", IF($BA922="C", IF($AF922="N/A", $Q922, $AF922), IF($AF922="N/A", $T922, $AM922)), IF($AG922="N/A", $T922,$AG922)))))))</f>
        <v>#VALUE!</v>
      </c>
      <c r="BU922" s="16" t="e">
        <f>IF(BC922="R", $CA922, IF(OR(BC922="P", BC922="T", BC922="N"), 0, IF($C922="DM", $T922, IF(OR(BC922="Y", BC922="IR"),$AM922,IF(BC922="C", IF($BI922="Y", IF($BA922="C", IF($AF922="N/A", $Q922, $AF922), IF($AF922="N/A", $T922, $AM922)), IF($AG922="N/A", $T922,$AG922)))))))</f>
        <v>#VALUE!</v>
      </c>
      <c r="BV922" s="16" t="e">
        <f>IF(BD922="R", $CA922, IF(OR(BD922="P", BD922="T", BD922="N"), 0, IF($C922="DM", $T922, IF(OR(BD922="Y", BD922="IR"),$AM922,IF(BD922="C", IF($BI922="Y", IF($BA922="C", IF($AF922="N/A", $Q922, $AF922), IF($AF922="N/A", $T922, $AM922)), IF($AG922="N/A", $T922,$AG922)))))))</f>
        <v>#VALUE!</v>
      </c>
      <c r="BW922" s="16" t="e">
        <f>IF(BE922="R", $CA922, IF(OR(BE922="P", BE922="T", BE922="N"), 0, IF($C922="DM", $T922, IF(OR(BE922="Y", BE922="IR"),$AM922,IF(BE922="C", IF($BI922="Y", IF($BA922="C", IF($AF922="N/A", $Q922, $AF922), IF($AF922="N/A", $T922, $AM922)), IF($AG922="N/A", $T922,$AG922)))))))</f>
        <v>#VALUE!</v>
      </c>
      <c r="BX922" s="16" t="e">
        <f>IF(BF922="R", $CA922, IF(OR(BF922="P", BF922="T", BF922="N"), 0, IF($C922="DM", $T922, IF(OR(BF922="Y", BF922="IR"),$AM922,IF(BF922="C", IF($BI922="Y", IF($BA922="C", IF($AF922="N/A", $Q922, $AF922), IF($AF922="N/A", $T922, $AM922)), IF($AG922="N/A", $T922,$AG922)))))))</f>
        <v>#VALUE!</v>
      </c>
      <c r="BY922" s="16" t="e">
        <f>IF(BG922="R", $CA922, IF(OR(BG922="P", BG922="T", BG922="N"), 0, IF($C922="DM", $T922, IF(OR(BG922="Y", BG922="IR"),$AM922,IF(BG922="C", IF($BI922="Y", IF($BA922="C", IF($AF922="N/A", $Q922, $AF922), IF($AF922="N/A", $T922, $AM922)), IF($AG922="N/A", $T922,$AG922)))))))</f>
        <v>#VALUE!</v>
      </c>
      <c r="BZ922" s="16" t="e">
        <f>IF(BH922="R", $CA922, IF(OR(BH922="P", BH922="T", BH922="N"), 0, IF($C922="DM", $T922, IF(OR(BH922="Y", BH922="IR"),$AM922,IF(BH922="C", IF($BI922="Y", IF($BA922="C", IF($AF922="N/A", $Q922, $AF922), IF($AF922="N/A", $T922, $AM922)), IF($AG922="N/A", $T922,$AG922)))))))</f>
        <v>#VALUE!</v>
      </c>
      <c r="CA922" s="15" t="s">
        <v>75</v>
      </c>
      <c r="CB922" s="16" t="e">
        <f>BZ922</f>
        <v>#VALUE!</v>
      </c>
      <c r="CC922" s="15" t="str">
        <f>IF(OR($BH922="T", $BH922="R"), 0, IF($BH922="C", IF($BI922="Y", IF($BA922="C", 0, IF(AF922="N/A", Q922-T922, AF922-AG922)), IF($AF922="N/A", U922, AH922)), AN922))</f>
        <v>N/A</v>
      </c>
      <c r="CD922" s="15" t="str">
        <f>IF(OR($BH922="T", $BH922="R"), 0, IF($BH922="C", IF($BI922="Y", 0, IF($AF922="N/A", V922, AI922)), AO922))</f>
        <v>N/A</v>
      </c>
      <c r="CE922" s="15" t="str">
        <f>IF(OR($BH922="T", $BH922="R"), 0, IF($BH922="C", IF($BI922="Y", 0, IF($AF922="N/A", W922, AJ922)), AP922))</f>
        <v>N/A</v>
      </c>
      <c r="CF922" s="15" t="str">
        <f>IF(OR($BH922="T", $BH922="R"), 0, IF($BH922="C", IF($BI922="Y", 0, IF($AF922="N/A", X922, AK922)), AQ922))</f>
        <v>N/A</v>
      </c>
    </row>
    <row r="923" spans="1:84" x14ac:dyDescent="0.25">
      <c r="A923" s="14">
        <v>5900</v>
      </c>
      <c r="B923" s="15"/>
      <c r="C923" s="15"/>
      <c r="D923" s="15"/>
      <c r="E923" s="15" t="e">
        <f>VLOOKUP(B923, 'Rookie Year'!$A$2:$B$55679,2,FALSE)</f>
        <v>#N/A</v>
      </c>
      <c r="F923" s="15">
        <v>2024</v>
      </c>
      <c r="G923" s="15" t="s">
        <v>42</v>
      </c>
      <c r="H923" s="15"/>
      <c r="I923" s="16"/>
      <c r="J923" s="15"/>
      <c r="K923" s="17">
        <f>IF(AND(G923&lt;&gt;"N",R923="N/A"), IF(I923&lt;4, 0, 0.25),IF(I923=1, IF(J923=1,0.25, 0.25), IF(I923&lt;13, 0.25, IF(I923&lt;26, 0.4, IF(I923&lt;51, 0.6, 0.75)))))</f>
        <v>0.25</v>
      </c>
      <c r="L923" s="16">
        <f>I923-M923</f>
        <v>0</v>
      </c>
      <c r="M923" s="16">
        <f>ROUNDUP(I923*K923,0)</f>
        <v>0</v>
      </c>
      <c r="N923" s="16">
        <f>M923*J923</f>
        <v>0</v>
      </c>
      <c r="O923" s="16">
        <v>0</v>
      </c>
      <c r="P923" s="16">
        <v>0</v>
      </c>
      <c r="Q923" s="16">
        <f>N923-O923-P923</f>
        <v>0</v>
      </c>
      <c r="R923" s="15" t="s">
        <v>75</v>
      </c>
      <c r="S923" s="15">
        <f>IF(R923="N/A", J923-($B$1-F923), J923-($B$1-R923))</f>
        <v>0</v>
      </c>
      <c r="T923" s="16" t="str">
        <f>IF($S923&lt;1, "N/A", $M923)</f>
        <v>N/A</v>
      </c>
      <c r="U923" s="16" t="str">
        <f>IF($S923&lt;2, "N/A", $M923)</f>
        <v>N/A</v>
      </c>
      <c r="V923" s="16" t="str">
        <f>IF($S923&lt;3, "N/A", $M923)</f>
        <v>N/A</v>
      </c>
      <c r="W923" s="16" t="str">
        <f>IF($S923&lt;4, "N/A", $M923)</f>
        <v>N/A</v>
      </c>
      <c r="X923" s="16" t="str">
        <f>IF($S923&lt;5, "N/A", $M923)</f>
        <v>N/A</v>
      </c>
      <c r="Y923" s="15" t="str">
        <f>IF(SUM(T923:X923)&lt;&gt;Q923, "CHECK", "OK")</f>
        <v>OK</v>
      </c>
      <c r="Z923" s="15" t="str">
        <f>IF(F923=$B$1, "No", IF(S923=1, "Yes", "No"))</f>
        <v>No</v>
      </c>
      <c r="AA923" s="18" t="str">
        <f>IF(C923="DM", "N/A", IF(Z923="No","N/A",VLOOKUP(B923,'Extension List'!$A$3:$R$1972,18,FALSE)))</f>
        <v>N/A</v>
      </c>
      <c r="AB923" s="15" t="str">
        <f>IF(C923="DM", "N/A", IF(Z923="No","N/A",VLOOKUP(B923,'Extension List'!$A$3:$T$1972,20,FALSE)))</f>
        <v>N/A</v>
      </c>
      <c r="AC923" s="15" t="str">
        <f>IF(AA923="N/A", "N/A", 0)</f>
        <v>N/A</v>
      </c>
      <c r="AD923" s="16" t="str">
        <f>IF(AE923="N/A", "N/A", AA923-AE923)</f>
        <v>N/A</v>
      </c>
      <c r="AE923" s="16" t="str">
        <f>IF(AA923="N/A", "N/A", IF(AC923&gt;0, IF(AA923&lt;13, ROUNDUP(0.25*AA923,0), IF(AA923&lt;26, ROUNDUP(0.4*AA923,0), IF(AA923&lt;51, ROUNDUP(0.6*AA923,0), ROUNDUP(0.75*AA923,0)))), "N/A"))</f>
        <v>N/A</v>
      </c>
      <c r="AF923" s="16" t="str">
        <f>IF(AD923="N/A","N/A", (AE923*AC923)+Q923)</f>
        <v>N/A</v>
      </c>
      <c r="AG923" s="16" t="str">
        <f>IF($AF923="N/A", "N/A", "TBC")</f>
        <v>N/A</v>
      </c>
      <c r="AH923" s="16" t="str">
        <f>IF($AF923="N/A", "N/A", "TBC")</f>
        <v>N/A</v>
      </c>
      <c r="AI923" s="16" t="str">
        <f>IF($AF923="N/A","N/A",IF(AC923&gt;1,"TBC","N/A"))</f>
        <v>N/A</v>
      </c>
      <c r="AJ923" s="16" t="str">
        <f>IF($AF923="N/A","N/A",IF(AC923&gt;2,"TBC","N/A"))</f>
        <v>N/A</v>
      </c>
      <c r="AK923" s="16" t="str">
        <f>IF($AF923="N/A","N/A",IF(AC923&gt;3,"TBC","N/A"))</f>
        <v>N/A</v>
      </c>
      <c r="AL923" s="16" t="str">
        <f>IF(AC923="N/A","N/A",IF(AC923&gt;0,IF(SUM(AG923:AK923)&lt;&gt;AF923,"CHECK","OK"),"N/A"))</f>
        <v>N/A</v>
      </c>
      <c r="AM923" s="16" t="e">
        <f>IF(AD923="N/A", L923+T923, L923+AG923)</f>
        <v>#VALUE!</v>
      </c>
      <c r="AN923" s="16" t="str">
        <f>IF(AD923="N/A", IF(U923="N/A", "N/A", L923+U923), AD923+AH923)</f>
        <v>N/A</v>
      </c>
      <c r="AO923" s="16" t="str">
        <f>IF(AD923="N/A", IF(V923="N/A", "N/A", L923+V923), IF(AI923="N/A", "N/A", AD923+AI923))</f>
        <v>N/A</v>
      </c>
      <c r="AP923" s="16" t="str">
        <f>IF(AD923="N/A", IF(W923="N/A", "N/A", L923+W923), IF(AJ923="N/A", "N/A", AD923+AJ923))</f>
        <v>N/A</v>
      </c>
      <c r="AQ923" s="16" t="str">
        <f>IF(AD923="N/A", IF(X923="N/A", "N/A", L923+X923), IF(AK923="N/A", "N/A", AD923+AK923))</f>
        <v>N/A</v>
      </c>
      <c r="AR923" s="15" t="s">
        <v>40</v>
      </c>
      <c r="AS923" s="15" t="s">
        <v>40</v>
      </c>
      <c r="AT923" s="15" t="s">
        <v>40</v>
      </c>
      <c r="AU923" s="15" t="s">
        <v>40</v>
      </c>
      <c r="AV923" s="15" t="s">
        <v>40</v>
      </c>
      <c r="AW923" s="15" t="s">
        <v>40</v>
      </c>
      <c r="AX923" s="15" t="s">
        <v>40</v>
      </c>
      <c r="AY923" s="15" t="s">
        <v>40</v>
      </c>
      <c r="AZ923" s="15" t="s">
        <v>40</v>
      </c>
      <c r="BA923" s="15" t="s">
        <v>40</v>
      </c>
      <c r="BB923" s="15" t="s">
        <v>40</v>
      </c>
      <c r="BC923" s="15" t="s">
        <v>40</v>
      </c>
      <c r="BD923" s="15" t="s">
        <v>40</v>
      </c>
      <c r="BE923" s="15" t="s">
        <v>40</v>
      </c>
      <c r="BF923" s="15" t="s">
        <v>40</v>
      </c>
      <c r="BG923" s="15" t="s">
        <v>40</v>
      </c>
      <c r="BH923" s="15" t="s">
        <v>40</v>
      </c>
      <c r="BJ923" s="16" t="e">
        <f>IF(AR923="R", $CA923, IF(OR(AR923="P", AR923="T", AR923="N"), 0, IF($C923="DM", $T923, IF(OR(AR923="Y", AR923="IR"),$AM923,IF(AR923="C", IF($BI923="Y", IF($AF923="N/A", $Q923, $AF923), IF($AG923="N/A", $T923,$AG923)))))))</f>
        <v>#VALUE!</v>
      </c>
      <c r="BK923" s="16" t="e">
        <f>IF(AS923="R", $CA923, IF(OR(AS923="P", AS923="T", AS923="N"), 0, IF($C923="DM", $T923, IF(OR(AS923="Y", AS923="IR"),$AM923,IF(AS923="C", IF($BI923="Y", IF($AF923="N/A", $Q923, $AF923), IF($AG923="N/A", $T923,$AG923)))))))</f>
        <v>#VALUE!</v>
      </c>
      <c r="BL923" s="16" t="e">
        <f>IF(AT923="R", $CA923, IF(OR(AT923="P", AT923="T", AT923="N"), 0, IF($C923="DM", $T923, IF(OR(AT923="Y", AT923="IR"),$AM923,IF(AT923="C", IF($BI923="Y", IF($AF923="N/A", $Q923, $AF923), IF($AG923="N/A", $T923,$AG923)))))))</f>
        <v>#VALUE!</v>
      </c>
      <c r="BM923" s="16" t="e">
        <f>IF(AU923="R", $CA923, IF(OR(AU923="P", AU923="T", AU923="N"), 0, IF($C923="DM", $T923, IF(OR(AU923="Y", AU923="IR"),$AM923,IF(AU923="C", IF($BI923="Y", IF($AF923="N/A", $Q923, $AF923), IF($AG923="N/A", $T923,$AG923)))))))</f>
        <v>#VALUE!</v>
      </c>
      <c r="BN923" s="16" t="e">
        <f>IF(AV923="R", $CA923, IF(OR(AV923="P", AV923="T", AV923="N"), 0, IF($C923="DM", $T923, IF(OR(AV923="Y", AV923="IR"),$AM923,IF(AV923="C", IF($BI923="Y", IF($AF923="N/A", $Q923, $AF923), IF($AG923="N/A", $T923,$AG923)))))))</f>
        <v>#VALUE!</v>
      </c>
      <c r="BO923" s="16" t="e">
        <f>IF(AW923="R", $CA923, IF(OR(AW923="P", AW923="T", AW923="N"), 0, IF($C923="DM", $T923, IF(OR(AW923="Y", AW923="IR"),$AM923,IF(AW923="C", IF($BI923="Y", IF($AF923="N/A", $Q923, $AF923), IF($AG923="N/A", $T923,$AG923)))))))</f>
        <v>#VALUE!</v>
      </c>
      <c r="BP923" s="16" t="e">
        <f>IF(AX923="R", $CA923, IF(OR(AX923="P", AX923="T", AX923="N"), 0, IF($C923="DM", $T923, IF(OR(AX923="Y", AX923="IR"),$AM923,IF(AX923="C", IF($BI923="Y", IF($AF923="N/A", $Q923, $AF923), IF($AG923="N/A", $T923,$AG923)))))))</f>
        <v>#VALUE!</v>
      </c>
      <c r="BQ923" s="16" t="e">
        <f>IF(AY923="R", $CA923, IF(OR(AY923="P", AY923="T", AY923="N"), 0, IF($C923="DM", $T923, IF(OR(AY923="Y", AY923="IR"),$AM923,IF(AY923="C", IF($BI923="Y", IF($AF923="N/A", $Q923, $AF923), IF($AG923="N/A", $T923,$AG923)))))))</f>
        <v>#VALUE!</v>
      </c>
      <c r="BR923" s="16" t="e">
        <f>IF(AZ923="R", $CA923, IF(OR(AZ923="P", AZ923="T", AZ923="N"), 0, IF($C923="DM", $T923, IF(OR(AZ923="Y", AZ923="IR"),$AM923,IF(AZ923="C", IF($BI923="Y", IF($AF923="N/A", $Q923, $AF923), IF($AG923="N/A", $T923,$AG923)))))))</f>
        <v>#VALUE!</v>
      </c>
      <c r="BS923" s="16" t="e">
        <f>IF(BA923="R", $CA923, IF(OR(BA923="P", BA923="T", BA923="N"), 0, IF($C923="DM", $T923, IF(OR(BA923="Y", BA923="IR"),$AM923,IF(BA923="C", IF($BI923="Y", IF($AF923="N/A", $Q923, $AF923), IF($AG923="N/A", $T923,$AG923)))))))</f>
        <v>#VALUE!</v>
      </c>
      <c r="BT923" s="16" t="e">
        <f>IF(BB923="R", $CA923, IF(OR(BB923="P", BB923="T", BB923="N"), 0, IF($C923="DM", $T923, IF(OR(BB923="Y", BB923="IR"),$AM923,IF(BB923="C", IF($BI923="Y", IF($BA923="C", IF($AF923="N/A", $Q923, $AF923), IF($AF923="N/A", $T923, $AM923)), IF($AG923="N/A", $T923,$AG923)))))))</f>
        <v>#VALUE!</v>
      </c>
      <c r="BU923" s="16" t="e">
        <f>IF(BC923="R", $CA923, IF(OR(BC923="P", BC923="T", BC923="N"), 0, IF($C923="DM", $T923, IF(OR(BC923="Y", BC923="IR"),$AM923,IF(BC923="C", IF($BI923="Y", IF($BA923="C", IF($AF923="N/A", $Q923, $AF923), IF($AF923="N/A", $T923, $AM923)), IF($AG923="N/A", $T923,$AG923)))))))</f>
        <v>#VALUE!</v>
      </c>
      <c r="BV923" s="16" t="e">
        <f>IF(BD923="R", $CA923, IF(OR(BD923="P", BD923="T", BD923="N"), 0, IF($C923="DM", $T923, IF(OR(BD923="Y", BD923="IR"),$AM923,IF(BD923="C", IF($BI923="Y", IF($BA923="C", IF($AF923="N/A", $Q923, $AF923), IF($AF923="N/A", $T923, $AM923)), IF($AG923="N/A", $T923,$AG923)))))))</f>
        <v>#VALUE!</v>
      </c>
      <c r="BW923" s="16" t="e">
        <f>IF(BE923="R", $CA923, IF(OR(BE923="P", BE923="T", BE923="N"), 0, IF($C923="DM", $T923, IF(OR(BE923="Y", BE923="IR"),$AM923,IF(BE923="C", IF($BI923="Y", IF($BA923="C", IF($AF923="N/A", $Q923, $AF923), IF($AF923="N/A", $T923, $AM923)), IF($AG923="N/A", $T923,$AG923)))))))</f>
        <v>#VALUE!</v>
      </c>
      <c r="BX923" s="16" t="e">
        <f>IF(BF923="R", $CA923, IF(OR(BF923="P", BF923="T", BF923="N"), 0, IF($C923="DM", $T923, IF(OR(BF923="Y", BF923="IR"),$AM923,IF(BF923="C", IF($BI923="Y", IF($BA923="C", IF($AF923="N/A", $Q923, $AF923), IF($AF923="N/A", $T923, $AM923)), IF($AG923="N/A", $T923,$AG923)))))))</f>
        <v>#VALUE!</v>
      </c>
      <c r="BY923" s="16" t="e">
        <f>IF(BG923="R", $CA923, IF(OR(BG923="P", BG923="T", BG923="N"), 0, IF($C923="DM", $T923, IF(OR(BG923="Y", BG923="IR"),$AM923,IF(BG923="C", IF($BI923="Y", IF($BA923="C", IF($AF923="N/A", $Q923, $AF923), IF($AF923="N/A", $T923, $AM923)), IF($AG923="N/A", $T923,$AG923)))))))</f>
        <v>#VALUE!</v>
      </c>
      <c r="BZ923" s="16" t="e">
        <f>IF(BH923="R", $CA923, IF(OR(BH923="P", BH923="T", BH923="N"), 0, IF($C923="DM", $T923, IF(OR(BH923="Y", BH923="IR"),$AM923,IF(BH923="C", IF($BI923="Y", IF($BA923="C", IF($AF923="N/A", $Q923, $AF923), IF($AF923="N/A", $T923, $AM923)), IF($AG923="N/A", $T923,$AG923)))))))</f>
        <v>#VALUE!</v>
      </c>
      <c r="CA923" s="15" t="s">
        <v>75</v>
      </c>
      <c r="CB923" s="16" t="e">
        <f>BZ923</f>
        <v>#VALUE!</v>
      </c>
      <c r="CC923" s="15" t="str">
        <f>IF(OR($BH923="T", $BH923="R"), 0, IF($BH923="C", IF($BI923="Y", IF($BA923="C", 0, IF(AF923="N/A", Q923-T923, AF923-AG923)), IF($AF923="N/A", U923, AH923)), AN923))</f>
        <v>N/A</v>
      </c>
      <c r="CD923" s="15" t="str">
        <f>IF(OR($BH923="T", $BH923="R"), 0, IF($BH923="C", IF($BI923="Y", 0, IF($AF923="N/A", V923, AI923)), AO923))</f>
        <v>N/A</v>
      </c>
      <c r="CE923" s="15" t="str">
        <f>IF(OR($BH923="T", $BH923="R"), 0, IF($BH923="C", IF($BI923="Y", 0, IF($AF923="N/A", W923, AJ923)), AP923))</f>
        <v>N/A</v>
      </c>
      <c r="CF923" s="15" t="str">
        <f>IF(OR($BH923="T", $BH923="R"), 0, IF($BH923="C", IF($BI923="Y", 0, IF($AF923="N/A", X923, AK923)), AQ923))</f>
        <v>N/A</v>
      </c>
    </row>
    <row r="924" spans="1:84" x14ac:dyDescent="0.25">
      <c r="A924" s="14">
        <v>5901</v>
      </c>
      <c r="B924" s="15"/>
      <c r="C924" s="15"/>
      <c r="D924" s="15"/>
      <c r="E924" s="15" t="e">
        <f>VLOOKUP(B924, 'Rookie Year'!$A$2:$B$55679,2,FALSE)</f>
        <v>#N/A</v>
      </c>
      <c r="F924" s="15">
        <v>2024</v>
      </c>
      <c r="G924" s="15" t="s">
        <v>42</v>
      </c>
      <c r="H924" s="15"/>
      <c r="I924" s="16"/>
      <c r="J924" s="15"/>
      <c r="K924" s="17">
        <f>IF(AND(G924&lt;&gt;"N",R924="N/A"), IF(I924&lt;4, 0, 0.25),IF(I924=1, IF(J924=1,0.25, 0.25), IF(I924&lt;13, 0.25, IF(I924&lt;26, 0.4, IF(I924&lt;51, 0.6, 0.75)))))</f>
        <v>0.25</v>
      </c>
      <c r="L924" s="16">
        <f>I924-M924</f>
        <v>0</v>
      </c>
      <c r="M924" s="16">
        <f>ROUNDUP(I924*K924,0)</f>
        <v>0</v>
      </c>
      <c r="N924" s="16">
        <f>M924*J924</f>
        <v>0</v>
      </c>
      <c r="O924" s="16">
        <v>0</v>
      </c>
      <c r="P924" s="16">
        <v>0</v>
      </c>
      <c r="Q924" s="16">
        <f>N924-O924-P924</f>
        <v>0</v>
      </c>
      <c r="R924" s="15" t="s">
        <v>75</v>
      </c>
      <c r="S924" s="15">
        <f>IF(R924="N/A", J924-($B$1-F924), J924-($B$1-R924))</f>
        <v>0</v>
      </c>
      <c r="T924" s="16" t="str">
        <f>IF($S924&lt;1, "N/A", $M924)</f>
        <v>N/A</v>
      </c>
      <c r="U924" s="16" t="str">
        <f>IF($S924&lt;2, "N/A", $M924)</f>
        <v>N/A</v>
      </c>
      <c r="V924" s="16" t="str">
        <f>IF($S924&lt;3, "N/A", $M924)</f>
        <v>N/A</v>
      </c>
      <c r="W924" s="16" t="str">
        <f>IF($S924&lt;4, "N/A", $M924)</f>
        <v>N/A</v>
      </c>
      <c r="X924" s="16" t="str">
        <f>IF($S924&lt;5, "N/A", $M924)</f>
        <v>N/A</v>
      </c>
      <c r="Y924" s="15" t="str">
        <f>IF(SUM(T924:X924)&lt;&gt;Q924, "CHECK", "OK")</f>
        <v>OK</v>
      </c>
      <c r="Z924" s="15" t="str">
        <f>IF(F924=$B$1, "No", IF(S924=1, "Yes", "No"))</f>
        <v>No</v>
      </c>
      <c r="AA924" s="18" t="str">
        <f>IF(C924="DM", "N/A", IF(Z924="No","N/A",VLOOKUP(B924,'Extension List'!$A$3:$R$1972,18,FALSE)))</f>
        <v>N/A</v>
      </c>
      <c r="AB924" s="15" t="str">
        <f>IF(C924="DM", "N/A", IF(Z924="No","N/A",VLOOKUP(B924,'Extension List'!$A$3:$T$1972,20,FALSE)))</f>
        <v>N/A</v>
      </c>
      <c r="AC924" s="15" t="str">
        <f>IF(AA924="N/A", "N/A", 0)</f>
        <v>N/A</v>
      </c>
      <c r="AD924" s="16" t="str">
        <f>IF(AE924="N/A", "N/A", AA924-AE924)</f>
        <v>N/A</v>
      </c>
      <c r="AE924" s="16" t="str">
        <f>IF(AA924="N/A", "N/A", IF(AC924&gt;0, IF(AA924&lt;13, ROUNDUP(0.25*AA924,0), IF(AA924&lt;26, ROUNDUP(0.4*AA924,0), IF(AA924&lt;51, ROUNDUP(0.6*AA924,0), ROUNDUP(0.75*AA924,0)))), "N/A"))</f>
        <v>N/A</v>
      </c>
      <c r="AF924" s="16" t="str">
        <f>IF(AD924="N/A","N/A", (AE924*AC924)+Q924)</f>
        <v>N/A</v>
      </c>
      <c r="AG924" s="16" t="str">
        <f>IF($AF924="N/A", "N/A", "TBC")</f>
        <v>N/A</v>
      </c>
      <c r="AH924" s="16" t="str">
        <f>IF($AF924="N/A", "N/A", "TBC")</f>
        <v>N/A</v>
      </c>
      <c r="AI924" s="16" t="str">
        <f>IF($AF924="N/A","N/A",IF(AC924&gt;1,"TBC","N/A"))</f>
        <v>N/A</v>
      </c>
      <c r="AJ924" s="16" t="str">
        <f>IF($AF924="N/A","N/A",IF(AC924&gt;2,"TBC","N/A"))</f>
        <v>N/A</v>
      </c>
      <c r="AK924" s="16" t="str">
        <f>IF($AF924="N/A","N/A",IF(AC924&gt;3,"TBC","N/A"))</f>
        <v>N/A</v>
      </c>
      <c r="AL924" s="16" t="str">
        <f>IF(AC924="N/A","N/A",IF(AC924&gt;0,IF(SUM(AG924:AK924)&lt;&gt;AF924,"CHECK","OK"),"N/A"))</f>
        <v>N/A</v>
      </c>
      <c r="AM924" s="16" t="e">
        <f>IF(AD924="N/A", L924+T924, L924+AG924)</f>
        <v>#VALUE!</v>
      </c>
      <c r="AN924" s="16" t="str">
        <f>IF(AD924="N/A", IF(U924="N/A", "N/A", L924+U924), AD924+AH924)</f>
        <v>N/A</v>
      </c>
      <c r="AO924" s="16" t="str">
        <f>IF(AD924="N/A", IF(V924="N/A", "N/A", L924+V924), IF(AI924="N/A", "N/A", AD924+AI924))</f>
        <v>N/A</v>
      </c>
      <c r="AP924" s="16" t="str">
        <f>IF(AD924="N/A", IF(W924="N/A", "N/A", L924+W924), IF(AJ924="N/A", "N/A", AD924+AJ924))</f>
        <v>N/A</v>
      </c>
      <c r="AQ924" s="16" t="str">
        <f>IF(AD924="N/A", IF(X924="N/A", "N/A", L924+X924), IF(AK924="N/A", "N/A", AD924+AK924))</f>
        <v>N/A</v>
      </c>
      <c r="AR924" s="15" t="s">
        <v>40</v>
      </c>
      <c r="AS924" s="15" t="s">
        <v>40</v>
      </c>
      <c r="AT924" s="15" t="s">
        <v>40</v>
      </c>
      <c r="AU924" s="15" t="s">
        <v>40</v>
      </c>
      <c r="AV924" s="15" t="s">
        <v>40</v>
      </c>
      <c r="AW924" s="15" t="s">
        <v>40</v>
      </c>
      <c r="AX924" s="15" t="s">
        <v>40</v>
      </c>
      <c r="AY924" s="15" t="s">
        <v>40</v>
      </c>
      <c r="AZ924" s="15" t="s">
        <v>40</v>
      </c>
      <c r="BA924" s="15" t="s">
        <v>40</v>
      </c>
      <c r="BB924" s="15" t="s">
        <v>40</v>
      </c>
      <c r="BC924" s="15" t="s">
        <v>40</v>
      </c>
      <c r="BD924" s="15" t="s">
        <v>40</v>
      </c>
      <c r="BE924" s="15" t="s">
        <v>40</v>
      </c>
      <c r="BF924" s="15" t="s">
        <v>40</v>
      </c>
      <c r="BG924" s="15" t="s">
        <v>40</v>
      </c>
      <c r="BH924" s="15" t="s">
        <v>40</v>
      </c>
      <c r="BJ924" s="16" t="e">
        <f>IF(AR924="R", $CA924, IF(OR(AR924="P", AR924="T", AR924="N"), 0, IF($C924="DM", $T924, IF(OR(AR924="Y", AR924="IR"),$AM924,IF(AR924="C", IF($BI924="Y", IF($AF924="N/A", $Q924, $AF924), IF($AG924="N/A", $T924,$AG924)))))))</f>
        <v>#VALUE!</v>
      </c>
      <c r="BK924" s="16" t="e">
        <f>IF(AS924="R", $CA924, IF(OR(AS924="P", AS924="T", AS924="N"), 0, IF($C924="DM", $T924, IF(OR(AS924="Y", AS924="IR"),$AM924,IF(AS924="C", IF($BI924="Y", IF($AF924="N/A", $Q924, $AF924), IF($AG924="N/A", $T924,$AG924)))))))</f>
        <v>#VALUE!</v>
      </c>
      <c r="BL924" s="16" t="e">
        <f>IF(AT924="R", $CA924, IF(OR(AT924="P", AT924="T", AT924="N"), 0, IF($C924="DM", $T924, IF(OR(AT924="Y", AT924="IR"),$AM924,IF(AT924="C", IF($BI924="Y", IF($AF924="N/A", $Q924, $AF924), IF($AG924="N/A", $T924,$AG924)))))))</f>
        <v>#VALUE!</v>
      </c>
      <c r="BM924" s="16" t="e">
        <f>IF(AU924="R", $CA924, IF(OR(AU924="P", AU924="T", AU924="N"), 0, IF($C924="DM", $T924, IF(OR(AU924="Y", AU924="IR"),$AM924,IF(AU924="C", IF($BI924="Y", IF($AF924="N/A", $Q924, $AF924), IF($AG924="N/A", $T924,$AG924)))))))</f>
        <v>#VALUE!</v>
      </c>
      <c r="BN924" s="16" t="e">
        <f>IF(AV924="R", $CA924, IF(OR(AV924="P", AV924="T", AV924="N"), 0, IF($C924="DM", $T924, IF(OR(AV924="Y", AV924="IR"),$AM924,IF(AV924="C", IF($BI924="Y", IF($AF924="N/A", $Q924, $AF924), IF($AG924="N/A", $T924,$AG924)))))))</f>
        <v>#VALUE!</v>
      </c>
      <c r="BO924" s="16" t="e">
        <f>IF(AW924="R", $CA924, IF(OR(AW924="P", AW924="T", AW924="N"), 0, IF($C924="DM", $T924, IF(OR(AW924="Y", AW924="IR"),$AM924,IF(AW924="C", IF($BI924="Y", IF($AF924="N/A", $Q924, $AF924), IF($AG924="N/A", $T924,$AG924)))))))</f>
        <v>#VALUE!</v>
      </c>
      <c r="BP924" s="16" t="e">
        <f>IF(AX924="R", $CA924, IF(OR(AX924="P", AX924="T", AX924="N"), 0, IF($C924="DM", $T924, IF(OR(AX924="Y", AX924="IR"),$AM924,IF(AX924="C", IF($BI924="Y", IF($AF924="N/A", $Q924, $AF924), IF($AG924="N/A", $T924,$AG924)))))))</f>
        <v>#VALUE!</v>
      </c>
      <c r="BQ924" s="16" t="e">
        <f>IF(AY924="R", $CA924, IF(OR(AY924="P", AY924="T", AY924="N"), 0, IF($C924="DM", $T924, IF(OR(AY924="Y", AY924="IR"),$AM924,IF(AY924="C", IF($BI924="Y", IF($AF924="N/A", $Q924, $AF924), IF($AG924="N/A", $T924,$AG924)))))))</f>
        <v>#VALUE!</v>
      </c>
      <c r="BR924" s="16" t="e">
        <f>IF(AZ924="R", $CA924, IF(OR(AZ924="P", AZ924="T", AZ924="N"), 0, IF($C924="DM", $T924, IF(OR(AZ924="Y", AZ924="IR"),$AM924,IF(AZ924="C", IF($BI924="Y", IF($AF924="N/A", $Q924, $AF924), IF($AG924="N/A", $T924,$AG924)))))))</f>
        <v>#VALUE!</v>
      </c>
      <c r="BS924" s="16" t="e">
        <f>IF(BA924="R", $CA924, IF(OR(BA924="P", BA924="T", BA924="N"), 0, IF($C924="DM", $T924, IF(OR(BA924="Y", BA924="IR"),$AM924,IF(BA924="C", IF($BI924="Y", IF($AF924="N/A", $Q924, $AF924), IF($AG924="N/A", $T924,$AG924)))))))</f>
        <v>#VALUE!</v>
      </c>
      <c r="BT924" s="16" t="e">
        <f>IF(BB924="R", $CA924, IF(OR(BB924="P", BB924="T", BB924="N"), 0, IF($C924="DM", $T924, IF(OR(BB924="Y", BB924="IR"),$AM924,IF(BB924="C", IF($BI924="Y", IF($BA924="C", IF($AF924="N/A", $Q924, $AF924), IF($AF924="N/A", $T924, $AM924)), IF($AG924="N/A", $T924,$AG924)))))))</f>
        <v>#VALUE!</v>
      </c>
      <c r="BU924" s="16" t="e">
        <f>IF(BC924="R", $CA924, IF(OR(BC924="P", BC924="T", BC924="N"), 0, IF($C924="DM", $T924, IF(OR(BC924="Y", BC924="IR"),$AM924,IF(BC924="C", IF($BI924="Y", IF($BA924="C", IF($AF924="N/A", $Q924, $AF924), IF($AF924="N/A", $T924, $AM924)), IF($AG924="N/A", $T924,$AG924)))))))</f>
        <v>#VALUE!</v>
      </c>
      <c r="BV924" s="16" t="e">
        <f>IF(BD924="R", $CA924, IF(OR(BD924="P", BD924="T", BD924="N"), 0, IF($C924="DM", $T924, IF(OR(BD924="Y", BD924="IR"),$AM924,IF(BD924="C", IF($BI924="Y", IF($BA924="C", IF($AF924="N/A", $Q924, $AF924), IF($AF924="N/A", $T924, $AM924)), IF($AG924="N/A", $T924,$AG924)))))))</f>
        <v>#VALUE!</v>
      </c>
      <c r="BW924" s="16" t="e">
        <f>IF(BE924="R", $CA924, IF(OR(BE924="P", BE924="T", BE924="N"), 0, IF($C924="DM", $T924, IF(OR(BE924="Y", BE924="IR"),$AM924,IF(BE924="C", IF($BI924="Y", IF($BA924="C", IF($AF924="N/A", $Q924, $AF924), IF($AF924="N/A", $T924, $AM924)), IF($AG924="N/A", $T924,$AG924)))))))</f>
        <v>#VALUE!</v>
      </c>
      <c r="BX924" s="16" t="e">
        <f>IF(BF924="R", $CA924, IF(OR(BF924="P", BF924="T", BF924="N"), 0, IF($C924="DM", $T924, IF(OR(BF924="Y", BF924="IR"),$AM924,IF(BF924="C", IF($BI924="Y", IF($BA924="C", IF($AF924="N/A", $Q924, $AF924), IF($AF924="N/A", $T924, $AM924)), IF($AG924="N/A", $T924,$AG924)))))))</f>
        <v>#VALUE!</v>
      </c>
      <c r="BY924" s="16" t="e">
        <f>IF(BG924="R", $CA924, IF(OR(BG924="P", BG924="T", BG924="N"), 0, IF($C924="DM", $T924, IF(OR(BG924="Y", BG924="IR"),$AM924,IF(BG924="C", IF($BI924="Y", IF($BA924="C", IF($AF924="N/A", $Q924, $AF924), IF($AF924="N/A", $T924, $AM924)), IF($AG924="N/A", $T924,$AG924)))))))</f>
        <v>#VALUE!</v>
      </c>
      <c r="BZ924" s="16" t="e">
        <f>IF(BH924="R", $CA924, IF(OR(BH924="P", BH924="T", BH924="N"), 0, IF($C924="DM", $T924, IF(OR(BH924="Y", BH924="IR"),$AM924,IF(BH924="C", IF($BI924="Y", IF($BA924="C", IF($AF924="N/A", $Q924, $AF924), IF($AF924="N/A", $T924, $AM924)), IF($AG924="N/A", $T924,$AG924)))))))</f>
        <v>#VALUE!</v>
      </c>
      <c r="CA924" s="15" t="s">
        <v>75</v>
      </c>
      <c r="CB924" s="16" t="e">
        <f>BZ924</f>
        <v>#VALUE!</v>
      </c>
      <c r="CC924" s="15" t="str">
        <f>IF(OR($BH924="T", $BH924="R"), 0, IF($BH924="C", IF($BI924="Y", IF($BA924="C", 0, IF(AF924="N/A", Q924-T924, AF924-AG924)), IF($AF924="N/A", U924, AH924)), AN924))</f>
        <v>N/A</v>
      </c>
      <c r="CD924" s="15" t="str">
        <f>IF(OR($BH924="T", $BH924="R"), 0, IF($BH924="C", IF($BI924="Y", 0, IF($AF924="N/A", V924, AI924)), AO924))</f>
        <v>N/A</v>
      </c>
      <c r="CE924" s="15" t="str">
        <f>IF(OR($BH924="T", $BH924="R"), 0, IF($BH924="C", IF($BI924="Y", 0, IF($AF924="N/A", W924, AJ924)), AP924))</f>
        <v>N/A</v>
      </c>
      <c r="CF924" s="15" t="str">
        <f>IF(OR($BH924="T", $BH924="R"), 0, IF($BH924="C", IF($BI924="Y", 0, IF($AF924="N/A", X924, AK924)), AQ924))</f>
        <v>N/A</v>
      </c>
    </row>
    <row r="925" spans="1:84" x14ac:dyDescent="0.25">
      <c r="A925" s="14">
        <v>5902</v>
      </c>
      <c r="B925" s="15"/>
      <c r="C925" s="15"/>
      <c r="D925" s="15"/>
      <c r="E925" s="15" t="e">
        <f>VLOOKUP(B925, 'Rookie Year'!$A$2:$B$55679,2,FALSE)</f>
        <v>#N/A</v>
      </c>
      <c r="F925" s="15">
        <v>2024</v>
      </c>
      <c r="G925" s="15" t="s">
        <v>42</v>
      </c>
      <c r="H925" s="15"/>
      <c r="I925" s="16"/>
      <c r="J925" s="15"/>
      <c r="K925" s="17">
        <f>IF(AND(G925&lt;&gt;"N",R925="N/A"), IF(I925&lt;4, 0, 0.25),IF(I925=1, IF(J925=1,0.25, 0.25), IF(I925&lt;13, 0.25, IF(I925&lt;26, 0.4, IF(I925&lt;51, 0.6, 0.75)))))</f>
        <v>0.25</v>
      </c>
      <c r="L925" s="16">
        <f>I925-M925</f>
        <v>0</v>
      </c>
      <c r="M925" s="16">
        <f>ROUNDUP(I925*K925,0)</f>
        <v>0</v>
      </c>
      <c r="N925" s="16">
        <f>M925*J925</f>
        <v>0</v>
      </c>
      <c r="O925" s="16">
        <v>0</v>
      </c>
      <c r="P925" s="16">
        <v>0</v>
      </c>
      <c r="Q925" s="16">
        <f>N925-O925-P925</f>
        <v>0</v>
      </c>
      <c r="R925" s="15" t="s">
        <v>75</v>
      </c>
      <c r="S925" s="15">
        <f>IF(R925="N/A", J925-($B$1-F925), J925-($B$1-R925))</f>
        <v>0</v>
      </c>
      <c r="T925" s="16" t="str">
        <f>IF($S925&lt;1, "N/A", $M925)</f>
        <v>N/A</v>
      </c>
      <c r="U925" s="16" t="str">
        <f>IF($S925&lt;2, "N/A", $M925)</f>
        <v>N/A</v>
      </c>
      <c r="V925" s="16" t="str">
        <f>IF($S925&lt;3, "N/A", $M925)</f>
        <v>N/A</v>
      </c>
      <c r="W925" s="16" t="str">
        <f>IF($S925&lt;4, "N/A", $M925)</f>
        <v>N/A</v>
      </c>
      <c r="X925" s="16" t="str">
        <f>IF($S925&lt;5, "N/A", $M925)</f>
        <v>N/A</v>
      </c>
      <c r="Y925" s="15" t="str">
        <f>IF(SUM(T925:X925)&lt;&gt;Q925, "CHECK", "OK")</f>
        <v>OK</v>
      </c>
      <c r="Z925" s="15" t="str">
        <f>IF(F925=$B$1, "No", IF(S925=1, "Yes", "No"))</f>
        <v>No</v>
      </c>
      <c r="AA925" s="18" t="str">
        <f>IF(C925="DM", "N/A", IF(Z925="No","N/A",VLOOKUP(B925,'Extension List'!$A$3:$R$1972,18,FALSE)))</f>
        <v>N/A</v>
      </c>
      <c r="AB925" s="15" t="str">
        <f>IF(C925="DM", "N/A", IF(Z925="No","N/A",VLOOKUP(B925,'Extension List'!$A$3:$T$1972,20,FALSE)))</f>
        <v>N/A</v>
      </c>
      <c r="AC925" s="15" t="str">
        <f>IF(AA925="N/A", "N/A", 0)</f>
        <v>N/A</v>
      </c>
      <c r="AD925" s="16" t="str">
        <f>IF(AE925="N/A", "N/A", AA925-AE925)</f>
        <v>N/A</v>
      </c>
      <c r="AE925" s="16" t="str">
        <f>IF(AA925="N/A", "N/A", IF(AC925&gt;0, IF(AA925&lt;13, ROUNDUP(0.25*AA925,0), IF(AA925&lt;26, ROUNDUP(0.4*AA925,0), IF(AA925&lt;51, ROUNDUP(0.6*AA925,0), ROUNDUP(0.75*AA925,0)))), "N/A"))</f>
        <v>N/A</v>
      </c>
      <c r="AF925" s="16" t="str">
        <f>IF(AD925="N/A","N/A", (AE925*AC925)+Q925)</f>
        <v>N/A</v>
      </c>
      <c r="AG925" s="16" t="str">
        <f>IF($AF925="N/A", "N/A", "TBC")</f>
        <v>N/A</v>
      </c>
      <c r="AH925" s="16" t="str">
        <f>IF($AF925="N/A", "N/A", "TBC")</f>
        <v>N/A</v>
      </c>
      <c r="AI925" s="16" t="str">
        <f>IF($AF925="N/A","N/A",IF(AC925&gt;1,"TBC","N/A"))</f>
        <v>N/A</v>
      </c>
      <c r="AJ925" s="16" t="str">
        <f>IF($AF925="N/A","N/A",IF(AC925&gt;2,"TBC","N/A"))</f>
        <v>N/A</v>
      </c>
      <c r="AK925" s="16" t="str">
        <f>IF($AF925="N/A","N/A",IF(AC925&gt;3,"TBC","N/A"))</f>
        <v>N/A</v>
      </c>
      <c r="AL925" s="16" t="str">
        <f>IF(AC925="N/A","N/A",IF(AC925&gt;0,IF(SUM(AG925:AK925)&lt;&gt;AF925,"CHECK","OK"),"N/A"))</f>
        <v>N/A</v>
      </c>
      <c r="AM925" s="16" t="e">
        <f>IF(AD925="N/A", L925+T925, L925+AG925)</f>
        <v>#VALUE!</v>
      </c>
      <c r="AN925" s="16" t="str">
        <f>IF(AD925="N/A", IF(U925="N/A", "N/A", L925+U925), AD925+AH925)</f>
        <v>N/A</v>
      </c>
      <c r="AO925" s="16" t="str">
        <f>IF(AD925="N/A", IF(V925="N/A", "N/A", L925+V925), IF(AI925="N/A", "N/A", AD925+AI925))</f>
        <v>N/A</v>
      </c>
      <c r="AP925" s="16" t="str">
        <f>IF(AD925="N/A", IF(W925="N/A", "N/A", L925+W925), IF(AJ925="N/A", "N/A", AD925+AJ925))</f>
        <v>N/A</v>
      </c>
      <c r="AQ925" s="16" t="str">
        <f>IF(AD925="N/A", IF(X925="N/A", "N/A", L925+X925), IF(AK925="N/A", "N/A", AD925+AK925))</f>
        <v>N/A</v>
      </c>
      <c r="AR925" s="15" t="s">
        <v>40</v>
      </c>
      <c r="AS925" s="15" t="s">
        <v>40</v>
      </c>
      <c r="AT925" s="15" t="s">
        <v>40</v>
      </c>
      <c r="AU925" s="15" t="s">
        <v>40</v>
      </c>
      <c r="AV925" s="15" t="s">
        <v>40</v>
      </c>
      <c r="AW925" s="15" t="s">
        <v>40</v>
      </c>
      <c r="AX925" s="15" t="s">
        <v>40</v>
      </c>
      <c r="AY925" s="15" t="s">
        <v>40</v>
      </c>
      <c r="AZ925" s="15" t="s">
        <v>40</v>
      </c>
      <c r="BA925" s="15" t="s">
        <v>40</v>
      </c>
      <c r="BB925" s="15" t="s">
        <v>40</v>
      </c>
      <c r="BC925" s="15" t="s">
        <v>40</v>
      </c>
      <c r="BD925" s="15" t="s">
        <v>40</v>
      </c>
      <c r="BE925" s="15" t="s">
        <v>40</v>
      </c>
      <c r="BF925" s="15" t="s">
        <v>40</v>
      </c>
      <c r="BG925" s="15" t="s">
        <v>40</v>
      </c>
      <c r="BH925" s="15" t="s">
        <v>40</v>
      </c>
      <c r="BJ925" s="16" t="e">
        <f>IF(AR925="R", $CA925, IF(OR(AR925="P", AR925="T", AR925="N"), 0, IF($C925="DM", $T925, IF(OR(AR925="Y", AR925="IR"),$AM925,IF(AR925="C", IF($BI925="Y", IF($AF925="N/A", $Q925, $AF925), IF($AG925="N/A", $T925,$AG925)))))))</f>
        <v>#VALUE!</v>
      </c>
      <c r="BK925" s="16" t="e">
        <f>IF(AS925="R", $CA925, IF(OR(AS925="P", AS925="T", AS925="N"), 0, IF($C925="DM", $T925, IF(OR(AS925="Y", AS925="IR"),$AM925,IF(AS925="C", IF($BI925="Y", IF($AF925="N/A", $Q925, $AF925), IF($AG925="N/A", $T925,$AG925)))))))</f>
        <v>#VALUE!</v>
      </c>
      <c r="BL925" s="16" t="e">
        <f>IF(AT925="R", $CA925, IF(OR(AT925="P", AT925="T", AT925="N"), 0, IF($C925="DM", $T925, IF(OR(AT925="Y", AT925="IR"),$AM925,IF(AT925="C", IF($BI925="Y", IF($AF925="N/A", $Q925, $AF925), IF($AG925="N/A", $T925,$AG925)))))))</f>
        <v>#VALUE!</v>
      </c>
      <c r="BM925" s="16" t="e">
        <f>IF(AU925="R", $CA925, IF(OR(AU925="P", AU925="T", AU925="N"), 0, IF($C925="DM", $T925, IF(OR(AU925="Y", AU925="IR"),$AM925,IF(AU925="C", IF($BI925="Y", IF($AF925="N/A", $Q925, $AF925), IF($AG925="N/A", $T925,$AG925)))))))</f>
        <v>#VALUE!</v>
      </c>
      <c r="BN925" s="16" t="e">
        <f>IF(AV925="R", $CA925, IF(OR(AV925="P", AV925="T", AV925="N"), 0, IF($C925="DM", $T925, IF(OR(AV925="Y", AV925="IR"),$AM925,IF(AV925="C", IF($BI925="Y", IF($AF925="N/A", $Q925, $AF925), IF($AG925="N/A", $T925,$AG925)))))))</f>
        <v>#VALUE!</v>
      </c>
      <c r="BO925" s="16" t="e">
        <f>IF(AW925="R", $CA925, IF(OR(AW925="P", AW925="T", AW925="N"), 0, IF($C925="DM", $T925, IF(OR(AW925="Y", AW925="IR"),$AM925,IF(AW925="C", IF($BI925="Y", IF($AF925="N/A", $Q925, $AF925), IF($AG925="N/A", $T925,$AG925)))))))</f>
        <v>#VALUE!</v>
      </c>
      <c r="BP925" s="16" t="e">
        <f>IF(AX925="R", $CA925, IF(OR(AX925="P", AX925="T", AX925="N"), 0, IF($C925="DM", $T925, IF(OR(AX925="Y", AX925="IR"),$AM925,IF(AX925="C", IF($BI925="Y", IF($AF925="N/A", $Q925, $AF925), IF($AG925="N/A", $T925,$AG925)))))))</f>
        <v>#VALUE!</v>
      </c>
      <c r="BQ925" s="16" t="e">
        <f>IF(AY925="R", $CA925, IF(OR(AY925="P", AY925="T", AY925="N"), 0, IF($C925="DM", $T925, IF(OR(AY925="Y", AY925="IR"),$AM925,IF(AY925="C", IF($BI925="Y", IF($AF925="N/A", $Q925, $AF925), IF($AG925="N/A", $T925,$AG925)))))))</f>
        <v>#VALUE!</v>
      </c>
      <c r="BR925" s="16" t="e">
        <f>IF(AZ925="R", $CA925, IF(OR(AZ925="P", AZ925="T", AZ925="N"), 0, IF($C925="DM", $T925, IF(OR(AZ925="Y", AZ925="IR"),$AM925,IF(AZ925="C", IF($BI925="Y", IF($AF925="N/A", $Q925, $AF925), IF($AG925="N/A", $T925,$AG925)))))))</f>
        <v>#VALUE!</v>
      </c>
      <c r="BS925" s="16" t="e">
        <f>IF(BA925="R", $CA925, IF(OR(BA925="P", BA925="T", BA925="N"), 0, IF($C925="DM", $T925, IF(OR(BA925="Y", BA925="IR"),$AM925,IF(BA925="C", IF($BI925="Y", IF($AF925="N/A", $Q925, $AF925), IF($AG925="N/A", $T925,$AG925)))))))</f>
        <v>#VALUE!</v>
      </c>
      <c r="BT925" s="16" t="e">
        <f>IF(BB925="R", $CA925, IF(OR(BB925="P", BB925="T", BB925="N"), 0, IF($C925="DM", $T925, IF(OR(BB925="Y", BB925="IR"),$AM925,IF(BB925="C", IF($BI925="Y", IF($BA925="C", IF($AF925="N/A", $Q925, $AF925), IF($AF925="N/A", $T925, $AM925)), IF($AG925="N/A", $T925,$AG925)))))))</f>
        <v>#VALUE!</v>
      </c>
      <c r="BU925" s="16" t="e">
        <f>IF(BC925="R", $CA925, IF(OR(BC925="P", BC925="T", BC925="N"), 0, IF($C925="DM", $T925, IF(OR(BC925="Y", BC925="IR"),$AM925,IF(BC925="C", IF($BI925="Y", IF($BA925="C", IF($AF925="N/A", $Q925, $AF925), IF($AF925="N/A", $T925, $AM925)), IF($AG925="N/A", $T925,$AG925)))))))</f>
        <v>#VALUE!</v>
      </c>
      <c r="BV925" s="16" t="e">
        <f>IF(BD925="R", $CA925, IF(OR(BD925="P", BD925="T", BD925="N"), 0, IF($C925="DM", $T925, IF(OR(BD925="Y", BD925="IR"),$AM925,IF(BD925="C", IF($BI925="Y", IF($BA925="C", IF($AF925="N/A", $Q925, $AF925), IF($AF925="N/A", $T925, $AM925)), IF($AG925="N/A", $T925,$AG925)))))))</f>
        <v>#VALUE!</v>
      </c>
      <c r="BW925" s="16" t="e">
        <f>IF(BE925="R", $CA925, IF(OR(BE925="P", BE925="T", BE925="N"), 0, IF($C925="DM", $T925, IF(OR(BE925="Y", BE925="IR"),$AM925,IF(BE925="C", IF($BI925="Y", IF($BA925="C", IF($AF925="N/A", $Q925, $AF925), IF($AF925="N/A", $T925, $AM925)), IF($AG925="N/A", $T925,$AG925)))))))</f>
        <v>#VALUE!</v>
      </c>
      <c r="BX925" s="16" t="e">
        <f>IF(BF925="R", $CA925, IF(OR(BF925="P", BF925="T", BF925="N"), 0, IF($C925="DM", $T925, IF(OR(BF925="Y", BF925="IR"),$AM925,IF(BF925="C", IF($BI925="Y", IF($BA925="C", IF($AF925="N/A", $Q925, $AF925), IF($AF925="N/A", $T925, $AM925)), IF($AG925="N/A", $T925,$AG925)))))))</f>
        <v>#VALUE!</v>
      </c>
      <c r="BY925" s="16" t="e">
        <f>IF(BG925="R", $CA925, IF(OR(BG925="P", BG925="T", BG925="N"), 0, IF($C925="DM", $T925, IF(OR(BG925="Y", BG925="IR"),$AM925,IF(BG925="C", IF($BI925="Y", IF($BA925="C", IF($AF925="N/A", $Q925, $AF925), IF($AF925="N/A", $T925, $AM925)), IF($AG925="N/A", $T925,$AG925)))))))</f>
        <v>#VALUE!</v>
      </c>
      <c r="BZ925" s="16" t="e">
        <f>IF(BH925="R", $CA925, IF(OR(BH925="P", BH925="T", BH925="N"), 0, IF($C925="DM", $T925, IF(OR(BH925="Y", BH925="IR"),$AM925,IF(BH925="C", IF($BI925="Y", IF($BA925="C", IF($AF925="N/A", $Q925, $AF925), IF($AF925="N/A", $T925, $AM925)), IF($AG925="N/A", $T925,$AG925)))))))</f>
        <v>#VALUE!</v>
      </c>
      <c r="CA925" s="15" t="s">
        <v>75</v>
      </c>
      <c r="CB925" s="16" t="e">
        <f>BZ925</f>
        <v>#VALUE!</v>
      </c>
      <c r="CC925" s="15" t="str">
        <f>IF(OR($BH925="T", $BH925="R"), 0, IF($BH925="C", IF($BI925="Y", IF($BA925="C", 0, IF(AF925="N/A", Q925-T925, AF925-AG925)), IF($AF925="N/A", U925, AH925)), AN925))</f>
        <v>N/A</v>
      </c>
      <c r="CD925" s="15" t="str">
        <f>IF(OR($BH925="T", $BH925="R"), 0, IF($BH925="C", IF($BI925="Y", 0, IF($AF925="N/A", V925, AI925)), AO925))</f>
        <v>N/A</v>
      </c>
      <c r="CE925" s="15" t="str">
        <f>IF(OR($BH925="T", $BH925="R"), 0, IF($BH925="C", IF($BI925="Y", 0, IF($AF925="N/A", W925, AJ925)), AP925))</f>
        <v>N/A</v>
      </c>
      <c r="CF925" s="15" t="str">
        <f>IF(OR($BH925="T", $BH925="R"), 0, IF($BH925="C", IF($BI925="Y", 0, IF($AF925="N/A", X925, AK925)), AQ925))</f>
        <v>N/A</v>
      </c>
    </row>
    <row r="926" spans="1:84" x14ac:dyDescent="0.25">
      <c r="A926" s="14">
        <v>5903</v>
      </c>
      <c r="B926" s="15"/>
      <c r="C926" s="15"/>
      <c r="D926" s="15"/>
      <c r="E926" s="15" t="e">
        <f>VLOOKUP(B926, 'Rookie Year'!$A$2:$B$55679,2,FALSE)</f>
        <v>#N/A</v>
      </c>
      <c r="F926" s="15">
        <v>2024</v>
      </c>
      <c r="G926" s="15" t="s">
        <v>42</v>
      </c>
      <c r="H926" s="15"/>
      <c r="I926" s="16"/>
      <c r="J926" s="15"/>
      <c r="K926" s="17">
        <f>IF(AND(G926&lt;&gt;"N",R926="N/A"), IF(I926&lt;4, 0, 0.25),IF(I926=1, IF(J926=1,0.25, 0.25), IF(I926&lt;13, 0.25, IF(I926&lt;26, 0.4, IF(I926&lt;51, 0.6, 0.75)))))</f>
        <v>0.25</v>
      </c>
      <c r="L926" s="16">
        <f>I926-M926</f>
        <v>0</v>
      </c>
      <c r="M926" s="16">
        <f>ROUNDUP(I926*K926,0)</f>
        <v>0</v>
      </c>
      <c r="N926" s="16">
        <f>M926*J926</f>
        <v>0</v>
      </c>
      <c r="O926" s="16">
        <v>0</v>
      </c>
      <c r="P926" s="16">
        <v>0</v>
      </c>
      <c r="Q926" s="16">
        <f>N926-O926-P926</f>
        <v>0</v>
      </c>
      <c r="R926" s="15" t="s">
        <v>75</v>
      </c>
      <c r="S926" s="15">
        <f>IF(R926="N/A", J926-($B$1-F926), J926-($B$1-R926))</f>
        <v>0</v>
      </c>
      <c r="T926" s="16" t="str">
        <f>IF($S926&lt;1, "N/A", $M926)</f>
        <v>N/A</v>
      </c>
      <c r="U926" s="16" t="str">
        <f>IF($S926&lt;2, "N/A", $M926)</f>
        <v>N/A</v>
      </c>
      <c r="V926" s="16" t="str">
        <f>IF($S926&lt;3, "N/A", $M926)</f>
        <v>N/A</v>
      </c>
      <c r="W926" s="16" t="str">
        <f>IF($S926&lt;4, "N/A", $M926)</f>
        <v>N/A</v>
      </c>
      <c r="X926" s="16" t="str">
        <f>IF($S926&lt;5, "N/A", $M926)</f>
        <v>N/A</v>
      </c>
      <c r="Y926" s="15" t="str">
        <f>IF(SUM(T926:X926)&lt;&gt;Q926, "CHECK", "OK")</f>
        <v>OK</v>
      </c>
      <c r="Z926" s="15" t="str">
        <f>IF(F926=$B$1, "No", IF(S926=1, "Yes", "No"))</f>
        <v>No</v>
      </c>
      <c r="AA926" s="18" t="str">
        <f>IF(C926="DM", "N/A", IF(Z926="No","N/A",VLOOKUP(B926,'Extension List'!$A$3:$R$1972,18,FALSE)))</f>
        <v>N/A</v>
      </c>
      <c r="AB926" s="15" t="str">
        <f>IF(C926="DM", "N/A", IF(Z926="No","N/A",VLOOKUP(B926,'Extension List'!$A$3:$T$1972,20,FALSE)))</f>
        <v>N/A</v>
      </c>
      <c r="AC926" s="15" t="str">
        <f>IF(AA926="N/A", "N/A", 0)</f>
        <v>N/A</v>
      </c>
      <c r="AD926" s="16" t="str">
        <f>IF(AE926="N/A", "N/A", AA926-AE926)</f>
        <v>N/A</v>
      </c>
      <c r="AE926" s="16" t="str">
        <f>IF(AA926="N/A", "N/A", IF(AC926&gt;0, IF(AA926&lt;13, ROUNDUP(0.25*AA926,0), IF(AA926&lt;26, ROUNDUP(0.4*AA926,0), IF(AA926&lt;51, ROUNDUP(0.6*AA926,0), ROUNDUP(0.75*AA926,0)))), "N/A"))</f>
        <v>N/A</v>
      </c>
      <c r="AF926" s="16" t="str">
        <f>IF(AD926="N/A","N/A", (AE926*AC926)+Q926)</f>
        <v>N/A</v>
      </c>
      <c r="AG926" s="16" t="str">
        <f>IF($AF926="N/A", "N/A", "TBC")</f>
        <v>N/A</v>
      </c>
      <c r="AH926" s="16" t="str">
        <f>IF($AF926="N/A", "N/A", "TBC")</f>
        <v>N/A</v>
      </c>
      <c r="AI926" s="16" t="str">
        <f>IF($AF926="N/A","N/A",IF(AC926&gt;1,"TBC","N/A"))</f>
        <v>N/A</v>
      </c>
      <c r="AJ926" s="16" t="str">
        <f>IF($AF926="N/A","N/A",IF(AC926&gt;2,"TBC","N/A"))</f>
        <v>N/A</v>
      </c>
      <c r="AK926" s="16" t="str">
        <f>IF($AF926="N/A","N/A",IF(AC926&gt;3,"TBC","N/A"))</f>
        <v>N/A</v>
      </c>
      <c r="AL926" s="16" t="str">
        <f>IF(AC926="N/A","N/A",IF(AC926&gt;0,IF(SUM(AG926:AK926)&lt;&gt;AF926,"CHECK","OK"),"N/A"))</f>
        <v>N/A</v>
      </c>
      <c r="AM926" s="16" t="e">
        <f>IF(AD926="N/A", L926+T926, L926+AG926)</f>
        <v>#VALUE!</v>
      </c>
      <c r="AN926" s="16" t="str">
        <f>IF(AD926="N/A", IF(U926="N/A", "N/A", L926+U926), AD926+AH926)</f>
        <v>N/A</v>
      </c>
      <c r="AO926" s="16" t="str">
        <f>IF(AD926="N/A", IF(V926="N/A", "N/A", L926+V926), IF(AI926="N/A", "N/A", AD926+AI926))</f>
        <v>N/A</v>
      </c>
      <c r="AP926" s="16" t="str">
        <f>IF(AD926="N/A", IF(W926="N/A", "N/A", L926+W926), IF(AJ926="N/A", "N/A", AD926+AJ926))</f>
        <v>N/A</v>
      </c>
      <c r="AQ926" s="16" t="str">
        <f>IF(AD926="N/A", IF(X926="N/A", "N/A", L926+X926), IF(AK926="N/A", "N/A", AD926+AK926))</f>
        <v>N/A</v>
      </c>
      <c r="AR926" s="15" t="s">
        <v>40</v>
      </c>
      <c r="AS926" s="15" t="s">
        <v>40</v>
      </c>
      <c r="AT926" s="15" t="s">
        <v>40</v>
      </c>
      <c r="AU926" s="15" t="s">
        <v>40</v>
      </c>
      <c r="AV926" s="15" t="s">
        <v>40</v>
      </c>
      <c r="AW926" s="15" t="s">
        <v>40</v>
      </c>
      <c r="AX926" s="15" t="s">
        <v>40</v>
      </c>
      <c r="AY926" s="15" t="s">
        <v>40</v>
      </c>
      <c r="AZ926" s="15" t="s">
        <v>40</v>
      </c>
      <c r="BA926" s="15" t="s">
        <v>40</v>
      </c>
      <c r="BB926" s="15" t="s">
        <v>40</v>
      </c>
      <c r="BC926" s="15" t="s">
        <v>40</v>
      </c>
      <c r="BD926" s="15" t="s">
        <v>40</v>
      </c>
      <c r="BE926" s="15" t="s">
        <v>40</v>
      </c>
      <c r="BF926" s="15" t="s">
        <v>40</v>
      </c>
      <c r="BG926" s="15" t="s">
        <v>40</v>
      </c>
      <c r="BH926" s="15" t="s">
        <v>40</v>
      </c>
      <c r="BJ926" s="16" t="e">
        <f>IF(AR926="R", $CA926, IF(OR(AR926="P", AR926="T", AR926="N"), 0, IF($C926="DM", $T926, IF(OR(AR926="Y", AR926="IR"),$AM926,IF(AR926="C", IF($BI926="Y", IF($AF926="N/A", $Q926, $AF926), IF($AG926="N/A", $T926,$AG926)))))))</f>
        <v>#VALUE!</v>
      </c>
      <c r="BK926" s="16" t="e">
        <f>IF(AS926="R", $CA926, IF(OR(AS926="P", AS926="T", AS926="N"), 0, IF($C926="DM", $T926, IF(OR(AS926="Y", AS926="IR"),$AM926,IF(AS926="C", IF($BI926="Y", IF($AF926="N/A", $Q926, $AF926), IF($AG926="N/A", $T926,$AG926)))))))</f>
        <v>#VALUE!</v>
      </c>
      <c r="BL926" s="16" t="e">
        <f>IF(AT926="R", $CA926, IF(OR(AT926="P", AT926="T", AT926="N"), 0, IF($C926="DM", $T926, IF(OR(AT926="Y", AT926="IR"),$AM926,IF(AT926="C", IF($BI926="Y", IF($AF926="N/A", $Q926, $AF926), IF($AG926="N/A", $T926,$AG926)))))))</f>
        <v>#VALUE!</v>
      </c>
      <c r="BM926" s="16" t="e">
        <f>IF(AU926="R", $CA926, IF(OR(AU926="P", AU926="T", AU926="N"), 0, IF($C926="DM", $T926, IF(OR(AU926="Y", AU926="IR"),$AM926,IF(AU926="C", IF($BI926="Y", IF($AF926="N/A", $Q926, $AF926), IF($AG926="N/A", $T926,$AG926)))))))</f>
        <v>#VALUE!</v>
      </c>
      <c r="BN926" s="16" t="e">
        <f>IF(AV926="R", $CA926, IF(OR(AV926="P", AV926="T", AV926="N"), 0, IF($C926="DM", $T926, IF(OR(AV926="Y", AV926="IR"),$AM926,IF(AV926="C", IF($BI926="Y", IF($AF926="N/A", $Q926, $AF926), IF($AG926="N/A", $T926,$AG926)))))))</f>
        <v>#VALUE!</v>
      </c>
      <c r="BO926" s="16" t="e">
        <f>IF(AW926="R", $CA926, IF(OR(AW926="P", AW926="T", AW926="N"), 0, IF($C926="DM", $T926, IF(OR(AW926="Y", AW926="IR"),$AM926,IF(AW926="C", IF($BI926="Y", IF($AF926="N/A", $Q926, $AF926), IF($AG926="N/A", $T926,$AG926)))))))</f>
        <v>#VALUE!</v>
      </c>
      <c r="BP926" s="16" t="e">
        <f>IF(AX926="R", $CA926, IF(OR(AX926="P", AX926="T", AX926="N"), 0, IF($C926="DM", $T926, IF(OR(AX926="Y", AX926="IR"),$AM926,IF(AX926="C", IF($BI926="Y", IF($AF926="N/A", $Q926, $AF926), IF($AG926="N/A", $T926,$AG926)))))))</f>
        <v>#VALUE!</v>
      </c>
      <c r="BQ926" s="16" t="e">
        <f>IF(AY926="R", $CA926, IF(OR(AY926="P", AY926="T", AY926="N"), 0, IF($C926="DM", $T926, IF(OR(AY926="Y", AY926="IR"),$AM926,IF(AY926="C", IF($BI926="Y", IF($AF926="N/A", $Q926, $AF926), IF($AG926="N/A", $T926,$AG926)))))))</f>
        <v>#VALUE!</v>
      </c>
      <c r="BR926" s="16" t="e">
        <f>IF(AZ926="R", $CA926, IF(OR(AZ926="P", AZ926="T", AZ926="N"), 0, IF($C926="DM", $T926, IF(OR(AZ926="Y", AZ926="IR"),$AM926,IF(AZ926="C", IF($BI926="Y", IF($AF926="N/A", $Q926, $AF926), IF($AG926="N/A", $T926,$AG926)))))))</f>
        <v>#VALUE!</v>
      </c>
      <c r="BS926" s="16" t="e">
        <f>IF(BA926="R", $CA926, IF(OR(BA926="P", BA926="T", BA926="N"), 0, IF($C926="DM", $T926, IF(OR(BA926="Y", BA926="IR"),$AM926,IF(BA926="C", IF($BI926="Y", IF($AF926="N/A", $Q926, $AF926), IF($AG926="N/A", $T926,$AG926)))))))</f>
        <v>#VALUE!</v>
      </c>
      <c r="BT926" s="16" t="e">
        <f>IF(BB926="R", $CA926, IF(OR(BB926="P", BB926="T", BB926="N"), 0, IF($C926="DM", $T926, IF(OR(BB926="Y", BB926="IR"),$AM926,IF(BB926="C", IF($BI926="Y", IF($BA926="C", IF($AF926="N/A", $Q926, $AF926), IF($AF926="N/A", $T926, $AM926)), IF($AG926="N/A", $T926,$AG926)))))))</f>
        <v>#VALUE!</v>
      </c>
      <c r="BU926" s="16" t="e">
        <f>IF(BC926="R", $CA926, IF(OR(BC926="P", BC926="T", BC926="N"), 0, IF($C926="DM", $T926, IF(OR(BC926="Y", BC926="IR"),$AM926,IF(BC926="C", IF($BI926="Y", IF($BA926="C", IF($AF926="N/A", $Q926, $AF926), IF($AF926="N/A", $T926, $AM926)), IF($AG926="N/A", $T926,$AG926)))))))</f>
        <v>#VALUE!</v>
      </c>
      <c r="BV926" s="16" t="e">
        <f>IF(BD926="R", $CA926, IF(OR(BD926="P", BD926="T", BD926="N"), 0, IF($C926="DM", $T926, IF(OR(BD926="Y", BD926="IR"),$AM926,IF(BD926="C", IF($BI926="Y", IF($BA926="C", IF($AF926="N/A", $Q926, $AF926), IF($AF926="N/A", $T926, $AM926)), IF($AG926="N/A", $T926,$AG926)))))))</f>
        <v>#VALUE!</v>
      </c>
      <c r="BW926" s="16" t="e">
        <f>IF(BE926="R", $CA926, IF(OR(BE926="P", BE926="T", BE926="N"), 0, IF($C926="DM", $T926, IF(OR(BE926="Y", BE926="IR"),$AM926,IF(BE926="C", IF($BI926="Y", IF($BA926="C", IF($AF926="N/A", $Q926, $AF926), IF($AF926="N/A", $T926, $AM926)), IF($AG926="N/A", $T926,$AG926)))))))</f>
        <v>#VALUE!</v>
      </c>
      <c r="BX926" s="16" t="e">
        <f>IF(BF926="R", $CA926, IF(OR(BF926="P", BF926="T", BF926="N"), 0, IF($C926="DM", $T926, IF(OR(BF926="Y", BF926="IR"),$AM926,IF(BF926="C", IF($BI926="Y", IF($BA926="C", IF($AF926="N/A", $Q926, $AF926), IF($AF926="N/A", $T926, $AM926)), IF($AG926="N/A", $T926,$AG926)))))))</f>
        <v>#VALUE!</v>
      </c>
      <c r="BY926" s="16" t="e">
        <f>IF(BG926="R", $CA926, IF(OR(BG926="P", BG926="T", BG926="N"), 0, IF($C926="DM", $T926, IF(OR(BG926="Y", BG926="IR"),$AM926,IF(BG926="C", IF($BI926="Y", IF($BA926="C", IF($AF926="N/A", $Q926, $AF926), IF($AF926="N/A", $T926, $AM926)), IF($AG926="N/A", $T926,$AG926)))))))</f>
        <v>#VALUE!</v>
      </c>
      <c r="BZ926" s="16" t="e">
        <f>IF(BH926="R", $CA926, IF(OR(BH926="P", BH926="T", BH926="N"), 0, IF($C926="DM", $T926, IF(OR(BH926="Y", BH926="IR"),$AM926,IF(BH926="C", IF($BI926="Y", IF($BA926="C", IF($AF926="N/A", $Q926, $AF926), IF($AF926="N/A", $T926, $AM926)), IF($AG926="N/A", $T926,$AG926)))))))</f>
        <v>#VALUE!</v>
      </c>
      <c r="CA926" s="15" t="s">
        <v>75</v>
      </c>
      <c r="CB926" s="16" t="e">
        <f>BZ926</f>
        <v>#VALUE!</v>
      </c>
      <c r="CC926" s="15" t="str">
        <f>IF(OR($BH926="T", $BH926="R"), 0, IF($BH926="C", IF($BI926="Y", IF($BA926="C", 0, IF(AF926="N/A", Q926-T926, AF926-AG926)), IF($AF926="N/A", U926, AH926)), AN926))</f>
        <v>N/A</v>
      </c>
      <c r="CD926" s="15" t="str">
        <f>IF(OR($BH926="T", $BH926="R"), 0, IF($BH926="C", IF($BI926="Y", 0, IF($AF926="N/A", V926, AI926)), AO926))</f>
        <v>N/A</v>
      </c>
      <c r="CE926" s="15" t="str">
        <f>IF(OR($BH926="T", $BH926="R"), 0, IF($BH926="C", IF($BI926="Y", 0, IF($AF926="N/A", W926, AJ926)), AP926))</f>
        <v>N/A</v>
      </c>
      <c r="CF926" s="15" t="str">
        <f>IF(OR($BH926="T", $BH926="R"), 0, IF($BH926="C", IF($BI926="Y", 0, IF($AF926="N/A", X926, AK926)), AQ926))</f>
        <v>N/A</v>
      </c>
    </row>
    <row r="927" spans="1:84" x14ac:dyDescent="0.25">
      <c r="A927" s="14">
        <v>5904</v>
      </c>
      <c r="B927" s="15"/>
      <c r="C927" s="15"/>
      <c r="D927" s="15"/>
      <c r="E927" s="15" t="e">
        <f>VLOOKUP(B927, 'Rookie Year'!$A$2:$B$55679,2,FALSE)</f>
        <v>#N/A</v>
      </c>
      <c r="F927" s="15">
        <v>2024</v>
      </c>
      <c r="G927" s="15" t="s">
        <v>42</v>
      </c>
      <c r="H927" s="15"/>
      <c r="I927" s="16"/>
      <c r="J927" s="15"/>
      <c r="K927" s="17">
        <f>IF(AND(G927&lt;&gt;"N",R927="N/A"), IF(I927&lt;4, 0, 0.25),IF(I927=1, IF(J927=1,0.25, 0.25), IF(I927&lt;13, 0.25, IF(I927&lt;26, 0.4, IF(I927&lt;51, 0.6, 0.75)))))</f>
        <v>0.25</v>
      </c>
      <c r="L927" s="16">
        <f>I927-M927</f>
        <v>0</v>
      </c>
      <c r="M927" s="16">
        <f>ROUNDUP(I927*K927,0)</f>
        <v>0</v>
      </c>
      <c r="N927" s="16">
        <f>M927*J927</f>
        <v>0</v>
      </c>
      <c r="O927" s="16">
        <v>0</v>
      </c>
      <c r="P927" s="16">
        <v>0</v>
      </c>
      <c r="Q927" s="16">
        <f>N927-O927-P927</f>
        <v>0</v>
      </c>
      <c r="R927" s="15" t="s">
        <v>75</v>
      </c>
      <c r="S927" s="15">
        <f>IF(R927="N/A", J927-($B$1-F927), J927-($B$1-R927))</f>
        <v>0</v>
      </c>
      <c r="T927" s="16" t="str">
        <f>IF($S927&lt;1, "N/A", $M927)</f>
        <v>N/A</v>
      </c>
      <c r="U927" s="16" t="str">
        <f>IF($S927&lt;2, "N/A", $M927)</f>
        <v>N/A</v>
      </c>
      <c r="V927" s="16" t="str">
        <f>IF($S927&lt;3, "N/A", $M927)</f>
        <v>N/A</v>
      </c>
      <c r="W927" s="16" t="str">
        <f>IF($S927&lt;4, "N/A", $M927)</f>
        <v>N/A</v>
      </c>
      <c r="X927" s="16" t="str">
        <f>IF($S927&lt;5, "N/A", $M927)</f>
        <v>N/A</v>
      </c>
      <c r="Y927" s="15" t="str">
        <f>IF(SUM(T927:X927)&lt;&gt;Q927, "CHECK", "OK")</f>
        <v>OK</v>
      </c>
      <c r="Z927" s="15" t="str">
        <f>IF(F927=$B$1, "No", IF(S927=1, "Yes", "No"))</f>
        <v>No</v>
      </c>
      <c r="AA927" s="18" t="str">
        <f>IF(C927="DM", "N/A", IF(Z927="No","N/A",VLOOKUP(B927,'Extension List'!$A$3:$R$1972,18,FALSE)))</f>
        <v>N/A</v>
      </c>
      <c r="AB927" s="15" t="str">
        <f>IF(C927="DM", "N/A", IF(Z927="No","N/A",VLOOKUP(B927,'Extension List'!$A$3:$T$1972,20,FALSE)))</f>
        <v>N/A</v>
      </c>
      <c r="AC927" s="15" t="str">
        <f>IF(AA927="N/A", "N/A", 0)</f>
        <v>N/A</v>
      </c>
      <c r="AD927" s="16" t="str">
        <f>IF(AE927="N/A", "N/A", AA927-AE927)</f>
        <v>N/A</v>
      </c>
      <c r="AE927" s="16" t="str">
        <f>IF(AA927="N/A", "N/A", IF(AC927&gt;0, IF(AA927&lt;13, ROUNDUP(0.25*AA927,0), IF(AA927&lt;26, ROUNDUP(0.4*AA927,0), IF(AA927&lt;51, ROUNDUP(0.6*AA927,0), ROUNDUP(0.75*AA927,0)))), "N/A"))</f>
        <v>N/A</v>
      </c>
      <c r="AF927" s="16" t="str">
        <f>IF(AD927="N/A","N/A", (AE927*AC927)+Q927)</f>
        <v>N/A</v>
      </c>
      <c r="AG927" s="16" t="str">
        <f>IF($AF927="N/A", "N/A", "TBC")</f>
        <v>N/A</v>
      </c>
      <c r="AH927" s="16" t="str">
        <f>IF($AF927="N/A", "N/A", "TBC")</f>
        <v>N/A</v>
      </c>
      <c r="AI927" s="16" t="str">
        <f>IF($AF927="N/A","N/A",IF(AC927&gt;1,"TBC","N/A"))</f>
        <v>N/A</v>
      </c>
      <c r="AJ927" s="16" t="str">
        <f>IF($AF927="N/A","N/A",IF(AC927&gt;2,"TBC","N/A"))</f>
        <v>N/A</v>
      </c>
      <c r="AK927" s="16" t="str">
        <f>IF($AF927="N/A","N/A",IF(AC927&gt;3,"TBC","N/A"))</f>
        <v>N/A</v>
      </c>
      <c r="AL927" s="16" t="str">
        <f>IF(AC927="N/A","N/A",IF(AC927&gt;0,IF(SUM(AG927:AK927)&lt;&gt;AF927,"CHECK","OK"),"N/A"))</f>
        <v>N/A</v>
      </c>
      <c r="AM927" s="16" t="e">
        <f>IF(AD927="N/A", L927+T927, L927+AG927)</f>
        <v>#VALUE!</v>
      </c>
      <c r="AN927" s="16" t="str">
        <f>IF(AD927="N/A", IF(U927="N/A", "N/A", L927+U927), AD927+AH927)</f>
        <v>N/A</v>
      </c>
      <c r="AO927" s="16" t="str">
        <f>IF(AD927="N/A", IF(V927="N/A", "N/A", L927+V927), IF(AI927="N/A", "N/A", AD927+AI927))</f>
        <v>N/A</v>
      </c>
      <c r="AP927" s="16" t="str">
        <f>IF(AD927="N/A", IF(W927="N/A", "N/A", L927+W927), IF(AJ927="N/A", "N/A", AD927+AJ927))</f>
        <v>N/A</v>
      </c>
      <c r="AQ927" s="16" t="str">
        <f>IF(AD927="N/A", IF(X927="N/A", "N/A", L927+X927), IF(AK927="N/A", "N/A", AD927+AK927))</f>
        <v>N/A</v>
      </c>
      <c r="AR927" s="15" t="s">
        <v>40</v>
      </c>
      <c r="AS927" s="15" t="s">
        <v>40</v>
      </c>
      <c r="AT927" s="15" t="s">
        <v>40</v>
      </c>
      <c r="AU927" s="15" t="s">
        <v>40</v>
      </c>
      <c r="AV927" s="15" t="s">
        <v>40</v>
      </c>
      <c r="AW927" s="15" t="s">
        <v>40</v>
      </c>
      <c r="AX927" s="15" t="s">
        <v>40</v>
      </c>
      <c r="AY927" s="15" t="s">
        <v>40</v>
      </c>
      <c r="AZ927" s="15" t="s">
        <v>40</v>
      </c>
      <c r="BA927" s="15" t="s">
        <v>40</v>
      </c>
      <c r="BB927" s="15" t="s">
        <v>40</v>
      </c>
      <c r="BC927" s="15" t="s">
        <v>40</v>
      </c>
      <c r="BD927" s="15" t="s">
        <v>40</v>
      </c>
      <c r="BE927" s="15" t="s">
        <v>40</v>
      </c>
      <c r="BF927" s="15" t="s">
        <v>40</v>
      </c>
      <c r="BG927" s="15" t="s">
        <v>40</v>
      </c>
      <c r="BH927" s="15" t="s">
        <v>40</v>
      </c>
      <c r="BJ927" s="16" t="e">
        <f>IF(AR927="R", $CA927, IF(OR(AR927="P", AR927="T", AR927="N"), 0, IF($C927="DM", $T927, IF(OR(AR927="Y", AR927="IR"),$AM927,IF(AR927="C", IF($BI927="Y", IF($AF927="N/A", $Q927, $AF927), IF($AG927="N/A", $T927,$AG927)))))))</f>
        <v>#VALUE!</v>
      </c>
      <c r="BK927" s="16" t="e">
        <f>IF(AS927="R", $CA927, IF(OR(AS927="P", AS927="T", AS927="N"), 0, IF($C927="DM", $T927, IF(OR(AS927="Y", AS927="IR"),$AM927,IF(AS927="C", IF($BI927="Y", IF($AF927="N/A", $Q927, $AF927), IF($AG927="N/A", $T927,$AG927)))))))</f>
        <v>#VALUE!</v>
      </c>
      <c r="BL927" s="16" t="e">
        <f>IF(AT927="R", $CA927, IF(OR(AT927="P", AT927="T", AT927="N"), 0, IF($C927="DM", $T927, IF(OR(AT927="Y", AT927="IR"),$AM927,IF(AT927="C", IF($BI927="Y", IF($AF927="N/A", $Q927, $AF927), IF($AG927="N/A", $T927,$AG927)))))))</f>
        <v>#VALUE!</v>
      </c>
      <c r="BM927" s="16" t="e">
        <f>IF(AU927="R", $CA927, IF(OR(AU927="P", AU927="T", AU927="N"), 0, IF($C927="DM", $T927, IF(OR(AU927="Y", AU927="IR"),$AM927,IF(AU927="C", IF($BI927="Y", IF($AF927="N/A", $Q927, $AF927), IF($AG927="N/A", $T927,$AG927)))))))</f>
        <v>#VALUE!</v>
      </c>
      <c r="BN927" s="16" t="e">
        <f>IF(AV927="R", $CA927, IF(OR(AV927="P", AV927="T", AV927="N"), 0, IF($C927="DM", $T927, IF(OR(AV927="Y", AV927="IR"),$AM927,IF(AV927="C", IF($BI927="Y", IF($AF927="N/A", $Q927, $AF927), IF($AG927="N/A", $T927,$AG927)))))))</f>
        <v>#VALUE!</v>
      </c>
      <c r="BO927" s="16" t="e">
        <f>IF(AW927="R", $CA927, IF(OR(AW927="P", AW927="T", AW927="N"), 0, IF($C927="DM", $T927, IF(OR(AW927="Y", AW927="IR"),$AM927,IF(AW927="C", IF($BI927="Y", IF($AF927="N/A", $Q927, $AF927), IF($AG927="N/A", $T927,$AG927)))))))</f>
        <v>#VALUE!</v>
      </c>
      <c r="BP927" s="16" t="e">
        <f>IF(AX927="R", $CA927, IF(OR(AX927="P", AX927="T", AX927="N"), 0, IF($C927="DM", $T927, IF(OR(AX927="Y", AX927="IR"),$AM927,IF(AX927="C", IF($BI927="Y", IF($AF927="N/A", $Q927, $AF927), IF($AG927="N/A", $T927,$AG927)))))))</f>
        <v>#VALUE!</v>
      </c>
      <c r="BQ927" s="16" t="e">
        <f>IF(AY927="R", $CA927, IF(OR(AY927="P", AY927="T", AY927="N"), 0, IF($C927="DM", $T927, IF(OR(AY927="Y", AY927="IR"),$AM927,IF(AY927="C", IF($BI927="Y", IF($AF927="N/A", $Q927, $AF927), IF($AG927="N/A", $T927,$AG927)))))))</f>
        <v>#VALUE!</v>
      </c>
      <c r="BR927" s="16" t="e">
        <f>IF(AZ927="R", $CA927, IF(OR(AZ927="P", AZ927="T", AZ927="N"), 0, IF($C927="DM", $T927, IF(OR(AZ927="Y", AZ927="IR"),$AM927,IF(AZ927="C", IF($BI927="Y", IF($AF927="N/A", $Q927, $AF927), IF($AG927="N/A", $T927,$AG927)))))))</f>
        <v>#VALUE!</v>
      </c>
      <c r="BS927" s="16" t="e">
        <f>IF(BA927="R", $CA927, IF(OR(BA927="P", BA927="T", BA927="N"), 0, IF($C927="DM", $T927, IF(OR(BA927="Y", BA927="IR"),$AM927,IF(BA927="C", IF($BI927="Y", IF($AF927="N/A", $Q927, $AF927), IF($AG927="N/A", $T927,$AG927)))))))</f>
        <v>#VALUE!</v>
      </c>
      <c r="BT927" s="16" t="e">
        <f>IF(BB927="R", $CA927, IF(OR(BB927="P", BB927="T", BB927="N"), 0, IF($C927="DM", $T927, IF(OR(BB927="Y", BB927="IR"),$AM927,IF(BB927="C", IF($BI927="Y", IF($BA927="C", IF($AF927="N/A", $Q927, $AF927), IF($AF927="N/A", $T927, $AM927)), IF($AG927="N/A", $T927,$AG927)))))))</f>
        <v>#VALUE!</v>
      </c>
      <c r="BU927" s="16" t="e">
        <f>IF(BC927="R", $CA927, IF(OR(BC927="P", BC927="T", BC927="N"), 0, IF($C927="DM", $T927, IF(OR(BC927="Y", BC927="IR"),$AM927,IF(BC927="C", IF($BI927="Y", IF($BA927="C", IF($AF927="N/A", $Q927, $AF927), IF($AF927="N/A", $T927, $AM927)), IF($AG927="N/A", $T927,$AG927)))))))</f>
        <v>#VALUE!</v>
      </c>
      <c r="BV927" s="16" t="e">
        <f>IF(BD927="R", $CA927, IF(OR(BD927="P", BD927="T", BD927="N"), 0, IF($C927="DM", $T927, IF(OR(BD927="Y", BD927="IR"),$AM927,IF(BD927="C", IF($BI927="Y", IF($BA927="C", IF($AF927="N/A", $Q927, $AF927), IF($AF927="N/A", $T927, $AM927)), IF($AG927="N/A", $T927,$AG927)))))))</f>
        <v>#VALUE!</v>
      </c>
      <c r="BW927" s="16" t="e">
        <f>IF(BE927="R", $CA927, IF(OR(BE927="P", BE927="T", BE927="N"), 0, IF($C927="DM", $T927, IF(OR(BE927="Y", BE927="IR"),$AM927,IF(BE927="C", IF($BI927="Y", IF($BA927="C", IF($AF927="N/A", $Q927, $AF927), IF($AF927="N/A", $T927, $AM927)), IF($AG927="N/A", $T927,$AG927)))))))</f>
        <v>#VALUE!</v>
      </c>
      <c r="BX927" s="16" t="e">
        <f>IF(BF927="R", $CA927, IF(OR(BF927="P", BF927="T", BF927="N"), 0, IF($C927="DM", $T927, IF(OR(BF927="Y", BF927="IR"),$AM927,IF(BF927="C", IF($BI927="Y", IF($BA927="C", IF($AF927="N/A", $Q927, $AF927), IF($AF927="N/A", $T927, $AM927)), IF($AG927="N/A", $T927,$AG927)))))))</f>
        <v>#VALUE!</v>
      </c>
      <c r="BY927" s="16" t="e">
        <f>IF(BG927="R", $CA927, IF(OR(BG927="P", BG927="T", BG927="N"), 0, IF($C927="DM", $T927, IF(OR(BG927="Y", BG927="IR"),$AM927,IF(BG927="C", IF($BI927="Y", IF($BA927="C", IF($AF927="N/A", $Q927, $AF927), IF($AF927="N/A", $T927, $AM927)), IF($AG927="N/A", $T927,$AG927)))))))</f>
        <v>#VALUE!</v>
      </c>
      <c r="BZ927" s="16" t="e">
        <f>IF(BH927="R", $CA927, IF(OR(BH927="P", BH927="T", BH927="N"), 0, IF($C927="DM", $T927, IF(OR(BH927="Y", BH927="IR"),$AM927,IF(BH927="C", IF($BI927="Y", IF($BA927="C", IF($AF927="N/A", $Q927, $AF927), IF($AF927="N/A", $T927, $AM927)), IF($AG927="N/A", $T927,$AG927)))))))</f>
        <v>#VALUE!</v>
      </c>
      <c r="CA927" s="15" t="s">
        <v>75</v>
      </c>
      <c r="CB927" s="16" t="e">
        <f>BZ927</f>
        <v>#VALUE!</v>
      </c>
      <c r="CC927" s="15" t="str">
        <f>IF(OR($BH927="T", $BH927="R"), 0, IF($BH927="C", IF($BI927="Y", IF($BA927="C", 0, IF(AF927="N/A", Q927-T927, AF927-AG927)), IF($AF927="N/A", U927, AH927)), AN927))</f>
        <v>N/A</v>
      </c>
      <c r="CD927" s="15" t="str">
        <f>IF(OR($BH927="T", $BH927="R"), 0, IF($BH927="C", IF($BI927="Y", 0, IF($AF927="N/A", V927, AI927)), AO927))</f>
        <v>N/A</v>
      </c>
      <c r="CE927" s="15" t="str">
        <f>IF(OR($BH927="T", $BH927="R"), 0, IF($BH927="C", IF($BI927="Y", 0, IF($AF927="N/A", W927, AJ927)), AP927))</f>
        <v>N/A</v>
      </c>
      <c r="CF927" s="15" t="str">
        <f>IF(OR($BH927="T", $BH927="R"), 0, IF($BH927="C", IF($BI927="Y", 0, IF($AF927="N/A", X927, AK927)), AQ927))</f>
        <v>N/A</v>
      </c>
    </row>
    <row r="928" spans="1:84" x14ac:dyDescent="0.25">
      <c r="A928" s="14">
        <v>5905</v>
      </c>
      <c r="B928" s="15"/>
      <c r="C928" s="15"/>
      <c r="D928" s="15"/>
      <c r="E928" s="15" t="e">
        <f>VLOOKUP(B928, 'Rookie Year'!$A$2:$B$55679,2,FALSE)</f>
        <v>#N/A</v>
      </c>
      <c r="F928" s="15">
        <v>2024</v>
      </c>
      <c r="G928" s="15" t="s">
        <v>42</v>
      </c>
      <c r="H928" s="15"/>
      <c r="I928" s="16"/>
      <c r="J928" s="15"/>
      <c r="K928" s="17">
        <f>IF(AND(G928&lt;&gt;"N",R928="N/A"), IF(I928&lt;4, 0, 0.25),IF(I928=1, IF(J928=1,0.25, 0.25), IF(I928&lt;13, 0.25, IF(I928&lt;26, 0.4, IF(I928&lt;51, 0.6, 0.75)))))</f>
        <v>0.25</v>
      </c>
      <c r="L928" s="16">
        <f>I928-M928</f>
        <v>0</v>
      </c>
      <c r="M928" s="16">
        <f>ROUNDUP(I928*K928,0)</f>
        <v>0</v>
      </c>
      <c r="N928" s="16">
        <f>M928*J928</f>
        <v>0</v>
      </c>
      <c r="O928" s="16">
        <v>0</v>
      </c>
      <c r="P928" s="16">
        <v>0</v>
      </c>
      <c r="Q928" s="16">
        <f>N928-O928-P928</f>
        <v>0</v>
      </c>
      <c r="R928" s="15" t="s">
        <v>75</v>
      </c>
      <c r="S928" s="15">
        <f>IF(R928="N/A", J928-($B$1-F928), J928-($B$1-R928))</f>
        <v>0</v>
      </c>
      <c r="T928" s="16" t="str">
        <f>IF($S928&lt;1, "N/A", $M928)</f>
        <v>N/A</v>
      </c>
      <c r="U928" s="16" t="str">
        <f>IF($S928&lt;2, "N/A", $M928)</f>
        <v>N/A</v>
      </c>
      <c r="V928" s="16" t="str">
        <f>IF($S928&lt;3, "N/A", $M928)</f>
        <v>N/A</v>
      </c>
      <c r="W928" s="16" t="str">
        <f>IF($S928&lt;4, "N/A", $M928)</f>
        <v>N/A</v>
      </c>
      <c r="X928" s="16" t="str">
        <f>IF($S928&lt;5, "N/A", $M928)</f>
        <v>N/A</v>
      </c>
      <c r="Y928" s="15" t="str">
        <f>IF(SUM(T928:X928)&lt;&gt;Q928, "CHECK", "OK")</f>
        <v>OK</v>
      </c>
      <c r="Z928" s="15" t="str">
        <f>IF(F928=$B$1, "No", IF(S928=1, "Yes", "No"))</f>
        <v>No</v>
      </c>
      <c r="AA928" s="18" t="str">
        <f>IF(C928="DM", "N/A", IF(Z928="No","N/A",VLOOKUP(B928,'Extension List'!$A$3:$R$1972,18,FALSE)))</f>
        <v>N/A</v>
      </c>
      <c r="AB928" s="15" t="str">
        <f>IF(C928="DM", "N/A", IF(Z928="No","N/A",VLOOKUP(B928,'Extension List'!$A$3:$T$1972,20,FALSE)))</f>
        <v>N/A</v>
      </c>
      <c r="AC928" s="15" t="str">
        <f>IF(AA928="N/A", "N/A", 0)</f>
        <v>N/A</v>
      </c>
      <c r="AD928" s="16" t="str">
        <f>IF(AE928="N/A", "N/A", AA928-AE928)</f>
        <v>N/A</v>
      </c>
      <c r="AE928" s="16" t="str">
        <f>IF(AA928="N/A", "N/A", IF(AC928&gt;0, IF(AA928&lt;13, ROUNDUP(0.25*AA928,0), IF(AA928&lt;26, ROUNDUP(0.4*AA928,0), IF(AA928&lt;51, ROUNDUP(0.6*AA928,0), ROUNDUP(0.75*AA928,0)))), "N/A"))</f>
        <v>N/A</v>
      </c>
      <c r="AF928" s="16" t="str">
        <f>IF(AD928="N/A","N/A", (AE928*AC928)+Q928)</f>
        <v>N/A</v>
      </c>
      <c r="AG928" s="16" t="str">
        <f>IF($AF928="N/A", "N/A", "TBC")</f>
        <v>N/A</v>
      </c>
      <c r="AH928" s="16" t="str">
        <f>IF($AF928="N/A", "N/A", "TBC")</f>
        <v>N/A</v>
      </c>
      <c r="AI928" s="16" t="str">
        <f>IF($AF928="N/A","N/A",IF(AC928&gt;1,"TBC","N/A"))</f>
        <v>N/A</v>
      </c>
      <c r="AJ928" s="16" t="str">
        <f>IF($AF928="N/A","N/A",IF(AC928&gt;2,"TBC","N/A"))</f>
        <v>N/A</v>
      </c>
      <c r="AK928" s="16" t="str">
        <f>IF($AF928="N/A","N/A",IF(AC928&gt;3,"TBC","N/A"))</f>
        <v>N/A</v>
      </c>
      <c r="AL928" s="16" t="str">
        <f>IF(AC928="N/A","N/A",IF(AC928&gt;0,IF(SUM(AG928:AK928)&lt;&gt;AF928,"CHECK","OK"),"N/A"))</f>
        <v>N/A</v>
      </c>
      <c r="AM928" s="16" t="e">
        <f>IF(AD928="N/A", L928+T928, L928+AG928)</f>
        <v>#VALUE!</v>
      </c>
      <c r="AN928" s="16" t="str">
        <f>IF(AD928="N/A", IF(U928="N/A", "N/A", L928+U928), AD928+AH928)</f>
        <v>N/A</v>
      </c>
      <c r="AO928" s="16" t="str">
        <f>IF(AD928="N/A", IF(V928="N/A", "N/A", L928+V928), IF(AI928="N/A", "N/A", AD928+AI928))</f>
        <v>N/A</v>
      </c>
      <c r="AP928" s="16" t="str">
        <f>IF(AD928="N/A", IF(W928="N/A", "N/A", L928+W928), IF(AJ928="N/A", "N/A", AD928+AJ928))</f>
        <v>N/A</v>
      </c>
      <c r="AQ928" s="16" t="str">
        <f>IF(AD928="N/A", IF(X928="N/A", "N/A", L928+X928), IF(AK928="N/A", "N/A", AD928+AK928))</f>
        <v>N/A</v>
      </c>
      <c r="AR928" s="15" t="s">
        <v>40</v>
      </c>
      <c r="AS928" s="15" t="s">
        <v>40</v>
      </c>
      <c r="AT928" s="15" t="s">
        <v>40</v>
      </c>
      <c r="AU928" s="15" t="s">
        <v>40</v>
      </c>
      <c r="AV928" s="15" t="s">
        <v>40</v>
      </c>
      <c r="AW928" s="15" t="s">
        <v>40</v>
      </c>
      <c r="AX928" s="15" t="s">
        <v>40</v>
      </c>
      <c r="AY928" s="15" t="s">
        <v>40</v>
      </c>
      <c r="AZ928" s="15" t="s">
        <v>40</v>
      </c>
      <c r="BA928" s="15" t="s">
        <v>40</v>
      </c>
      <c r="BB928" s="15" t="s">
        <v>40</v>
      </c>
      <c r="BC928" s="15" t="s">
        <v>40</v>
      </c>
      <c r="BD928" s="15" t="s">
        <v>40</v>
      </c>
      <c r="BE928" s="15" t="s">
        <v>40</v>
      </c>
      <c r="BF928" s="15" t="s">
        <v>40</v>
      </c>
      <c r="BG928" s="15" t="s">
        <v>40</v>
      </c>
      <c r="BH928" s="15" t="s">
        <v>40</v>
      </c>
      <c r="BJ928" s="16" t="e">
        <f>IF(AR928="R", $CA928, IF(OR(AR928="P", AR928="T", AR928="N"), 0, IF($C928="DM", $T928, IF(OR(AR928="Y", AR928="IR"),$AM928,IF(AR928="C", IF($BI928="Y", IF($AF928="N/A", $Q928, $AF928), IF($AG928="N/A", $T928,$AG928)))))))</f>
        <v>#VALUE!</v>
      </c>
      <c r="BK928" s="16" t="e">
        <f>IF(AS928="R", $CA928, IF(OR(AS928="P", AS928="T", AS928="N"), 0, IF($C928="DM", $T928, IF(OR(AS928="Y", AS928="IR"),$AM928,IF(AS928="C", IF($BI928="Y", IF($AF928="N/A", $Q928, $AF928), IF($AG928="N/A", $T928,$AG928)))))))</f>
        <v>#VALUE!</v>
      </c>
      <c r="BL928" s="16" t="e">
        <f>IF(AT928="R", $CA928, IF(OR(AT928="P", AT928="T", AT928="N"), 0, IF($C928="DM", $T928, IF(OR(AT928="Y", AT928="IR"),$AM928,IF(AT928="C", IF($BI928="Y", IF($AF928="N/A", $Q928, $AF928), IF($AG928="N/A", $T928,$AG928)))))))</f>
        <v>#VALUE!</v>
      </c>
      <c r="BM928" s="16" t="e">
        <f>IF(AU928="R", $CA928, IF(OR(AU928="P", AU928="T", AU928="N"), 0, IF($C928="DM", $T928, IF(OR(AU928="Y", AU928="IR"),$AM928,IF(AU928="C", IF($BI928="Y", IF($AF928="N/A", $Q928, $AF928), IF($AG928="N/A", $T928,$AG928)))))))</f>
        <v>#VALUE!</v>
      </c>
      <c r="BN928" s="16" t="e">
        <f>IF(AV928="R", $CA928, IF(OR(AV928="P", AV928="T", AV928="N"), 0, IF($C928="DM", $T928, IF(OR(AV928="Y", AV928="IR"),$AM928,IF(AV928="C", IF($BI928="Y", IF($AF928="N/A", $Q928, $AF928), IF($AG928="N/A", $T928,$AG928)))))))</f>
        <v>#VALUE!</v>
      </c>
      <c r="BO928" s="16" t="e">
        <f>IF(AW928="R", $CA928, IF(OR(AW928="P", AW928="T", AW928="N"), 0, IF($C928="DM", $T928, IF(OR(AW928="Y", AW928="IR"),$AM928,IF(AW928="C", IF($BI928="Y", IF($AF928="N/A", $Q928, $AF928), IF($AG928="N/A", $T928,$AG928)))))))</f>
        <v>#VALUE!</v>
      </c>
      <c r="BP928" s="16" t="e">
        <f>IF(AX928="R", $CA928, IF(OR(AX928="P", AX928="T", AX928="N"), 0, IF($C928="DM", $T928, IF(OR(AX928="Y", AX928="IR"),$AM928,IF(AX928="C", IF($BI928="Y", IF($AF928="N/A", $Q928, $AF928), IF($AG928="N/A", $T928,$AG928)))))))</f>
        <v>#VALUE!</v>
      </c>
      <c r="BQ928" s="16" t="e">
        <f>IF(AY928="R", $CA928, IF(OR(AY928="P", AY928="T", AY928="N"), 0, IF($C928="DM", $T928, IF(OR(AY928="Y", AY928="IR"),$AM928,IF(AY928="C", IF($BI928="Y", IF($AF928="N/A", $Q928, $AF928), IF($AG928="N/A", $T928,$AG928)))))))</f>
        <v>#VALUE!</v>
      </c>
      <c r="BR928" s="16" t="e">
        <f>IF(AZ928="R", $CA928, IF(OR(AZ928="P", AZ928="T", AZ928="N"), 0, IF($C928="DM", $T928, IF(OR(AZ928="Y", AZ928="IR"),$AM928,IF(AZ928="C", IF($BI928="Y", IF($AF928="N/A", $Q928, $AF928), IF($AG928="N/A", $T928,$AG928)))))))</f>
        <v>#VALUE!</v>
      </c>
      <c r="BS928" s="16" t="e">
        <f>IF(BA928="R", $CA928, IF(OR(BA928="P", BA928="T", BA928="N"), 0, IF($C928="DM", $T928, IF(OR(BA928="Y", BA928="IR"),$AM928,IF(BA928="C", IF($BI928="Y", IF($AF928="N/A", $Q928, $AF928), IF($AG928="N/A", $T928,$AG928)))))))</f>
        <v>#VALUE!</v>
      </c>
      <c r="BT928" s="16" t="e">
        <f>IF(BB928="R", $CA928, IF(OR(BB928="P", BB928="T", BB928="N"), 0, IF($C928="DM", $T928, IF(OR(BB928="Y", BB928="IR"),$AM928,IF(BB928="C", IF($BI928="Y", IF($BA928="C", IF($AF928="N/A", $Q928, $AF928), IF($AF928="N/A", $T928, $AM928)), IF($AG928="N/A", $T928,$AG928)))))))</f>
        <v>#VALUE!</v>
      </c>
      <c r="BU928" s="16" t="e">
        <f>IF(BC928="R", $CA928, IF(OR(BC928="P", BC928="T", BC928="N"), 0, IF($C928="DM", $T928, IF(OR(BC928="Y", BC928="IR"),$AM928,IF(BC928="C", IF($BI928="Y", IF($BA928="C", IF($AF928="N/A", $Q928, $AF928), IF($AF928="N/A", $T928, $AM928)), IF($AG928="N/A", $T928,$AG928)))))))</f>
        <v>#VALUE!</v>
      </c>
      <c r="BV928" s="16" t="e">
        <f>IF(BD928="R", $CA928, IF(OR(BD928="P", BD928="T", BD928="N"), 0, IF($C928="DM", $T928, IF(OR(BD928="Y", BD928="IR"),$AM928,IF(BD928="C", IF($BI928="Y", IF($BA928="C", IF($AF928="N/A", $Q928, $AF928), IF($AF928="N/A", $T928, $AM928)), IF($AG928="N/A", $T928,$AG928)))))))</f>
        <v>#VALUE!</v>
      </c>
      <c r="BW928" s="16" t="e">
        <f>IF(BE928="R", $CA928, IF(OR(BE928="P", BE928="T", BE928="N"), 0, IF($C928="DM", $T928, IF(OR(BE928="Y", BE928="IR"),$AM928,IF(BE928="C", IF($BI928="Y", IF($BA928="C", IF($AF928="N/A", $Q928, $AF928), IF($AF928="N/A", $T928, $AM928)), IF($AG928="N/A", $T928,$AG928)))))))</f>
        <v>#VALUE!</v>
      </c>
      <c r="BX928" s="16" t="e">
        <f>IF(BF928="R", $CA928, IF(OR(BF928="P", BF928="T", BF928="N"), 0, IF($C928="DM", $T928, IF(OR(BF928="Y", BF928="IR"),$AM928,IF(BF928="C", IF($BI928="Y", IF($BA928="C", IF($AF928="N/A", $Q928, $AF928), IF($AF928="N/A", $T928, $AM928)), IF($AG928="N/A", $T928,$AG928)))))))</f>
        <v>#VALUE!</v>
      </c>
      <c r="BY928" s="16" t="e">
        <f>IF(BG928="R", $CA928, IF(OR(BG928="P", BG928="T", BG928="N"), 0, IF($C928="DM", $T928, IF(OR(BG928="Y", BG928="IR"),$AM928,IF(BG928="C", IF($BI928="Y", IF($BA928="C", IF($AF928="N/A", $Q928, $AF928), IF($AF928="N/A", $T928, $AM928)), IF($AG928="N/A", $T928,$AG928)))))))</f>
        <v>#VALUE!</v>
      </c>
      <c r="BZ928" s="16" t="e">
        <f>IF(BH928="R", $CA928, IF(OR(BH928="P", BH928="T", BH928="N"), 0, IF($C928="DM", $T928, IF(OR(BH928="Y", BH928="IR"),$AM928,IF(BH928="C", IF($BI928="Y", IF($BA928="C", IF($AF928="N/A", $Q928, $AF928), IF($AF928="N/A", $T928, $AM928)), IF($AG928="N/A", $T928,$AG928)))))))</f>
        <v>#VALUE!</v>
      </c>
      <c r="CA928" s="15" t="s">
        <v>75</v>
      </c>
      <c r="CB928" s="16" t="e">
        <f>BZ928</f>
        <v>#VALUE!</v>
      </c>
      <c r="CC928" s="15" t="str">
        <f>IF(OR($BH928="T", $BH928="R"), 0, IF($BH928="C", IF($BI928="Y", IF($BA928="C", 0, IF(AF928="N/A", Q928-T928, AF928-AG928)), IF($AF928="N/A", U928, AH928)), AN928))</f>
        <v>N/A</v>
      </c>
      <c r="CD928" s="15" t="str">
        <f>IF(OR($BH928="T", $BH928="R"), 0, IF($BH928="C", IF($BI928="Y", 0, IF($AF928="N/A", V928, AI928)), AO928))</f>
        <v>N/A</v>
      </c>
      <c r="CE928" s="15" t="str">
        <f>IF(OR($BH928="T", $BH928="R"), 0, IF($BH928="C", IF($BI928="Y", 0, IF($AF928="N/A", W928, AJ928)), AP928))</f>
        <v>N/A</v>
      </c>
      <c r="CF928" s="15" t="str">
        <f>IF(OR($BH928="T", $BH928="R"), 0, IF($BH928="C", IF($BI928="Y", 0, IF($AF928="N/A", X928, AK928)), AQ928))</f>
        <v>N/A</v>
      </c>
    </row>
    <row r="929" spans="1:84" x14ac:dyDescent="0.25">
      <c r="A929" s="14">
        <v>5906</v>
      </c>
      <c r="B929" s="15"/>
      <c r="C929" s="15"/>
      <c r="D929" s="15"/>
      <c r="E929" s="15" t="e">
        <f>VLOOKUP(B929, 'Rookie Year'!$A$2:$B$55679,2,FALSE)</f>
        <v>#N/A</v>
      </c>
      <c r="F929" s="15">
        <v>2024</v>
      </c>
      <c r="G929" s="15" t="s">
        <v>42</v>
      </c>
      <c r="H929" s="15"/>
      <c r="I929" s="16"/>
      <c r="J929" s="15"/>
      <c r="K929" s="17">
        <f>IF(AND(G929&lt;&gt;"N",R929="N/A"), IF(I929&lt;4, 0, 0.25),IF(I929=1, IF(J929=1,0.25, 0.25), IF(I929&lt;13, 0.25, IF(I929&lt;26, 0.4, IF(I929&lt;51, 0.6, 0.75)))))</f>
        <v>0.25</v>
      </c>
      <c r="L929" s="16">
        <f>I929-M929</f>
        <v>0</v>
      </c>
      <c r="M929" s="16">
        <f>ROUNDUP(I929*K929,0)</f>
        <v>0</v>
      </c>
      <c r="N929" s="16">
        <f>M929*J929</f>
        <v>0</v>
      </c>
      <c r="O929" s="16">
        <v>0</v>
      </c>
      <c r="P929" s="16">
        <v>0</v>
      </c>
      <c r="Q929" s="16">
        <f>N929-O929-P929</f>
        <v>0</v>
      </c>
      <c r="R929" s="15" t="s">
        <v>75</v>
      </c>
      <c r="S929" s="15">
        <f>IF(R929="N/A", J929-($B$1-F929), J929-($B$1-R929))</f>
        <v>0</v>
      </c>
      <c r="T929" s="16" t="str">
        <f>IF($S929&lt;1, "N/A", $M929)</f>
        <v>N/A</v>
      </c>
      <c r="U929" s="16" t="str">
        <f>IF($S929&lt;2, "N/A", $M929)</f>
        <v>N/A</v>
      </c>
      <c r="V929" s="16" t="str">
        <f>IF($S929&lt;3, "N/A", $M929)</f>
        <v>N/A</v>
      </c>
      <c r="W929" s="16" t="str">
        <f>IF($S929&lt;4, "N/A", $M929)</f>
        <v>N/A</v>
      </c>
      <c r="X929" s="16" t="str">
        <f>IF($S929&lt;5, "N/A", $M929)</f>
        <v>N/A</v>
      </c>
      <c r="Y929" s="15" t="str">
        <f>IF(SUM(T929:X929)&lt;&gt;Q929, "CHECK", "OK")</f>
        <v>OK</v>
      </c>
      <c r="Z929" s="15" t="str">
        <f>IF(F929=$B$1, "No", IF(S929=1, "Yes", "No"))</f>
        <v>No</v>
      </c>
      <c r="AA929" s="18" t="str">
        <f>IF(C929="DM", "N/A", IF(Z929="No","N/A",VLOOKUP(B929,'Extension List'!$A$3:$R$1972,18,FALSE)))</f>
        <v>N/A</v>
      </c>
      <c r="AB929" s="15" t="str">
        <f>IF(C929="DM", "N/A", IF(Z929="No","N/A",VLOOKUP(B929,'Extension List'!$A$3:$T$1972,20,FALSE)))</f>
        <v>N/A</v>
      </c>
      <c r="AC929" s="15" t="str">
        <f>IF(AA929="N/A", "N/A", 0)</f>
        <v>N/A</v>
      </c>
      <c r="AD929" s="16" t="str">
        <f>IF(AE929="N/A", "N/A", AA929-AE929)</f>
        <v>N/A</v>
      </c>
      <c r="AE929" s="16" t="str">
        <f>IF(AA929="N/A", "N/A", IF(AC929&gt;0, IF(AA929&lt;13, ROUNDUP(0.25*AA929,0), IF(AA929&lt;26, ROUNDUP(0.4*AA929,0), IF(AA929&lt;51, ROUNDUP(0.6*AA929,0), ROUNDUP(0.75*AA929,0)))), "N/A"))</f>
        <v>N/A</v>
      </c>
      <c r="AF929" s="16" t="str">
        <f>IF(AD929="N/A","N/A", (AE929*AC929)+Q929)</f>
        <v>N/A</v>
      </c>
      <c r="AG929" s="16" t="str">
        <f>IF($AF929="N/A", "N/A", "TBC")</f>
        <v>N/A</v>
      </c>
      <c r="AH929" s="16" t="str">
        <f>IF($AF929="N/A", "N/A", "TBC")</f>
        <v>N/A</v>
      </c>
      <c r="AI929" s="16" t="str">
        <f>IF($AF929="N/A","N/A",IF(AC929&gt;1,"TBC","N/A"))</f>
        <v>N/A</v>
      </c>
      <c r="AJ929" s="16" t="str">
        <f>IF($AF929="N/A","N/A",IF(AC929&gt;2,"TBC","N/A"))</f>
        <v>N/A</v>
      </c>
      <c r="AK929" s="16" t="str">
        <f>IF($AF929="N/A","N/A",IF(AC929&gt;3,"TBC","N/A"))</f>
        <v>N/A</v>
      </c>
      <c r="AL929" s="16" t="str">
        <f>IF(AC929="N/A","N/A",IF(AC929&gt;0,IF(SUM(AG929:AK929)&lt;&gt;AF929,"CHECK","OK"),"N/A"))</f>
        <v>N/A</v>
      </c>
      <c r="AM929" s="16" t="e">
        <f>IF(AD929="N/A", L929+T929, L929+AG929)</f>
        <v>#VALUE!</v>
      </c>
      <c r="AN929" s="16" t="str">
        <f>IF(AD929="N/A", IF(U929="N/A", "N/A", L929+U929), AD929+AH929)</f>
        <v>N/A</v>
      </c>
      <c r="AO929" s="16" t="str">
        <f>IF(AD929="N/A", IF(V929="N/A", "N/A", L929+V929), IF(AI929="N/A", "N/A", AD929+AI929))</f>
        <v>N/A</v>
      </c>
      <c r="AP929" s="16" t="str">
        <f>IF(AD929="N/A", IF(W929="N/A", "N/A", L929+W929), IF(AJ929="N/A", "N/A", AD929+AJ929))</f>
        <v>N/A</v>
      </c>
      <c r="AQ929" s="16" t="str">
        <f>IF(AD929="N/A", IF(X929="N/A", "N/A", L929+X929), IF(AK929="N/A", "N/A", AD929+AK929))</f>
        <v>N/A</v>
      </c>
      <c r="AR929" s="15" t="s">
        <v>40</v>
      </c>
      <c r="AS929" s="15" t="s">
        <v>40</v>
      </c>
      <c r="AT929" s="15" t="s">
        <v>40</v>
      </c>
      <c r="AU929" s="15" t="s">
        <v>40</v>
      </c>
      <c r="AV929" s="15" t="s">
        <v>40</v>
      </c>
      <c r="AW929" s="15" t="s">
        <v>40</v>
      </c>
      <c r="AX929" s="15" t="s">
        <v>40</v>
      </c>
      <c r="AY929" s="15" t="s">
        <v>40</v>
      </c>
      <c r="AZ929" s="15" t="s">
        <v>40</v>
      </c>
      <c r="BA929" s="15" t="s">
        <v>40</v>
      </c>
      <c r="BB929" s="15" t="s">
        <v>40</v>
      </c>
      <c r="BC929" s="15" t="s">
        <v>40</v>
      </c>
      <c r="BD929" s="15" t="s">
        <v>40</v>
      </c>
      <c r="BE929" s="15" t="s">
        <v>40</v>
      </c>
      <c r="BF929" s="15" t="s">
        <v>40</v>
      </c>
      <c r="BG929" s="15" t="s">
        <v>40</v>
      </c>
      <c r="BH929" s="15" t="s">
        <v>40</v>
      </c>
      <c r="BJ929" s="16" t="e">
        <f>IF(AR929="R", $CA929, IF(OR(AR929="P", AR929="T", AR929="N"), 0, IF($C929="DM", $T929, IF(OR(AR929="Y", AR929="IR"),$AM929,IF(AR929="C", IF($BI929="Y", IF($AF929="N/A", $Q929, $AF929), IF($AG929="N/A", $T929,$AG929)))))))</f>
        <v>#VALUE!</v>
      </c>
      <c r="BK929" s="16" t="e">
        <f>IF(AS929="R", $CA929, IF(OR(AS929="P", AS929="T", AS929="N"), 0, IF($C929="DM", $T929, IF(OR(AS929="Y", AS929="IR"),$AM929,IF(AS929="C", IF($BI929="Y", IF($AF929="N/A", $Q929, $AF929), IF($AG929="N/A", $T929,$AG929)))))))</f>
        <v>#VALUE!</v>
      </c>
      <c r="BL929" s="16" t="e">
        <f>IF(AT929="R", $CA929, IF(OR(AT929="P", AT929="T", AT929="N"), 0, IF($C929="DM", $T929, IF(OR(AT929="Y", AT929="IR"),$AM929,IF(AT929="C", IF($BI929="Y", IF($AF929="N/A", $Q929, $AF929), IF($AG929="N/A", $T929,$AG929)))))))</f>
        <v>#VALUE!</v>
      </c>
      <c r="BM929" s="16" t="e">
        <f>IF(AU929="R", $CA929, IF(OR(AU929="P", AU929="T", AU929="N"), 0, IF($C929="DM", $T929, IF(OR(AU929="Y", AU929="IR"),$AM929,IF(AU929="C", IF($BI929="Y", IF($AF929="N/A", $Q929, $AF929), IF($AG929="N/A", $T929,$AG929)))))))</f>
        <v>#VALUE!</v>
      </c>
      <c r="BN929" s="16" t="e">
        <f>IF(AV929="R", $CA929, IF(OR(AV929="P", AV929="T", AV929="N"), 0, IF($C929="DM", $T929, IF(OR(AV929="Y", AV929="IR"),$AM929,IF(AV929="C", IF($BI929="Y", IF($AF929="N/A", $Q929, $AF929), IF($AG929="N/A", $T929,$AG929)))))))</f>
        <v>#VALUE!</v>
      </c>
      <c r="BO929" s="16" t="e">
        <f>IF(AW929="R", $CA929, IF(OR(AW929="P", AW929="T", AW929="N"), 0, IF($C929="DM", $T929, IF(OR(AW929="Y", AW929="IR"),$AM929,IF(AW929="C", IF($BI929="Y", IF($AF929="N/A", $Q929, $AF929), IF($AG929="N/A", $T929,$AG929)))))))</f>
        <v>#VALUE!</v>
      </c>
      <c r="BP929" s="16" t="e">
        <f>IF(AX929="R", $CA929, IF(OR(AX929="P", AX929="T", AX929="N"), 0, IF($C929="DM", $T929, IF(OR(AX929="Y", AX929="IR"),$AM929,IF(AX929="C", IF($BI929="Y", IF($AF929="N/A", $Q929, $AF929), IF($AG929="N/A", $T929,$AG929)))))))</f>
        <v>#VALUE!</v>
      </c>
      <c r="BQ929" s="16" t="e">
        <f>IF(AY929="R", $CA929, IF(OR(AY929="P", AY929="T", AY929="N"), 0, IF($C929="DM", $T929, IF(OR(AY929="Y", AY929="IR"),$AM929,IF(AY929="C", IF($BI929="Y", IF($AF929="N/A", $Q929, $AF929), IF($AG929="N/A", $T929,$AG929)))))))</f>
        <v>#VALUE!</v>
      </c>
      <c r="BR929" s="16" t="e">
        <f>IF(AZ929="R", $CA929, IF(OR(AZ929="P", AZ929="T", AZ929="N"), 0, IF($C929="DM", $T929, IF(OR(AZ929="Y", AZ929="IR"),$AM929,IF(AZ929="C", IF($BI929="Y", IF($AF929="N/A", $Q929, $AF929), IF($AG929="N/A", $T929,$AG929)))))))</f>
        <v>#VALUE!</v>
      </c>
      <c r="BS929" s="16" t="e">
        <f>IF(BA929="R", $CA929, IF(OR(BA929="P", BA929="T", BA929="N"), 0, IF($C929="DM", $T929, IF(OR(BA929="Y", BA929="IR"),$AM929,IF(BA929="C", IF($BI929="Y", IF($AF929="N/A", $Q929, $AF929), IF($AG929="N/A", $T929,$AG929)))))))</f>
        <v>#VALUE!</v>
      </c>
      <c r="BT929" s="16" t="e">
        <f>IF(BB929="R", $CA929, IF(OR(BB929="P", BB929="T", BB929="N"), 0, IF($C929="DM", $T929, IF(OR(BB929="Y", BB929="IR"),$AM929,IF(BB929="C", IF($BI929="Y", IF($BA929="C", IF($AF929="N/A", $Q929, $AF929), IF($AF929="N/A", $T929, $AM929)), IF($AG929="N/A", $T929,$AG929)))))))</f>
        <v>#VALUE!</v>
      </c>
      <c r="BU929" s="16" t="e">
        <f>IF(BC929="R", $CA929, IF(OR(BC929="P", BC929="T", BC929="N"), 0, IF($C929="DM", $T929, IF(OR(BC929="Y", BC929="IR"),$AM929,IF(BC929="C", IF($BI929="Y", IF($BA929="C", IF($AF929="N/A", $Q929, $AF929), IF($AF929="N/A", $T929, $AM929)), IF($AG929="N/A", $T929,$AG929)))))))</f>
        <v>#VALUE!</v>
      </c>
      <c r="BV929" s="16" t="e">
        <f>IF(BD929="R", $CA929, IF(OR(BD929="P", BD929="T", BD929="N"), 0, IF($C929="DM", $T929, IF(OR(BD929="Y", BD929="IR"),$AM929,IF(BD929="C", IF($BI929="Y", IF($BA929="C", IF($AF929="N/A", $Q929, $AF929), IF($AF929="N/A", $T929, $AM929)), IF($AG929="N/A", $T929,$AG929)))))))</f>
        <v>#VALUE!</v>
      </c>
      <c r="BW929" s="16" t="e">
        <f>IF(BE929="R", $CA929, IF(OR(BE929="P", BE929="T", BE929="N"), 0, IF($C929="DM", $T929, IF(OR(BE929="Y", BE929="IR"),$AM929,IF(BE929="C", IF($BI929="Y", IF($BA929="C", IF($AF929="N/A", $Q929, $AF929), IF($AF929="N/A", $T929, $AM929)), IF($AG929="N/A", $T929,$AG929)))))))</f>
        <v>#VALUE!</v>
      </c>
      <c r="BX929" s="16" t="e">
        <f>IF(BF929="R", $CA929, IF(OR(BF929="P", BF929="T", BF929="N"), 0, IF($C929="DM", $T929, IF(OR(BF929="Y", BF929="IR"),$AM929,IF(BF929="C", IF($BI929="Y", IF($BA929="C", IF($AF929="N/A", $Q929, $AF929), IF($AF929="N/A", $T929, $AM929)), IF($AG929="N/A", $T929,$AG929)))))))</f>
        <v>#VALUE!</v>
      </c>
      <c r="BY929" s="16" t="e">
        <f>IF(BG929="R", $CA929, IF(OR(BG929="P", BG929="T", BG929="N"), 0, IF($C929="DM", $T929, IF(OR(BG929="Y", BG929="IR"),$AM929,IF(BG929="C", IF($BI929="Y", IF($BA929="C", IF($AF929="N/A", $Q929, $AF929), IF($AF929="N/A", $T929, $AM929)), IF($AG929="N/A", $T929,$AG929)))))))</f>
        <v>#VALUE!</v>
      </c>
      <c r="BZ929" s="16" t="e">
        <f>IF(BH929="R", $CA929, IF(OR(BH929="P", BH929="T", BH929="N"), 0, IF($C929="DM", $T929, IF(OR(BH929="Y", BH929="IR"),$AM929,IF(BH929="C", IF($BI929="Y", IF($BA929="C", IF($AF929="N/A", $Q929, $AF929), IF($AF929="N/A", $T929, $AM929)), IF($AG929="N/A", $T929,$AG929)))))))</f>
        <v>#VALUE!</v>
      </c>
      <c r="CA929" s="15" t="s">
        <v>75</v>
      </c>
      <c r="CB929" s="16" t="e">
        <f>BZ929</f>
        <v>#VALUE!</v>
      </c>
      <c r="CC929" s="15" t="str">
        <f>IF(OR($BH929="T", $BH929="R"), 0, IF($BH929="C", IF($BI929="Y", IF($BA929="C", 0, IF(AF929="N/A", Q929-T929, AF929-AG929)), IF($AF929="N/A", U929, AH929)), AN929))</f>
        <v>N/A</v>
      </c>
      <c r="CD929" s="15" t="str">
        <f>IF(OR($BH929="T", $BH929="R"), 0, IF($BH929="C", IF($BI929="Y", 0, IF($AF929="N/A", V929, AI929)), AO929))</f>
        <v>N/A</v>
      </c>
      <c r="CE929" s="15" t="str">
        <f>IF(OR($BH929="T", $BH929="R"), 0, IF($BH929="C", IF($BI929="Y", 0, IF($AF929="N/A", W929, AJ929)), AP929))</f>
        <v>N/A</v>
      </c>
      <c r="CF929" s="15" t="str">
        <f>IF(OR($BH929="T", $BH929="R"), 0, IF($BH929="C", IF($BI929="Y", 0, IF($AF929="N/A", X929, AK929)), AQ929))</f>
        <v>N/A</v>
      </c>
    </row>
    <row r="930" spans="1:84" x14ac:dyDescent="0.25">
      <c r="A930" s="14">
        <v>5907</v>
      </c>
      <c r="B930" s="15"/>
      <c r="C930" s="15"/>
      <c r="D930" s="15"/>
      <c r="E930" s="15" t="e">
        <f>VLOOKUP(B930, 'Rookie Year'!$A$2:$B$55679,2,FALSE)</f>
        <v>#N/A</v>
      </c>
      <c r="F930" s="15">
        <v>2024</v>
      </c>
      <c r="G930" s="15" t="s">
        <v>42</v>
      </c>
      <c r="H930" s="15"/>
      <c r="I930" s="16"/>
      <c r="J930" s="15"/>
      <c r="K930" s="17">
        <f>IF(AND(G930&lt;&gt;"N",R930="N/A"), IF(I930&lt;4, 0, 0.25),IF(I930=1, IF(J930=1,0.25, 0.25), IF(I930&lt;13, 0.25, IF(I930&lt;26, 0.4, IF(I930&lt;51, 0.6, 0.75)))))</f>
        <v>0.25</v>
      </c>
      <c r="L930" s="16">
        <f>I930-M930</f>
        <v>0</v>
      </c>
      <c r="M930" s="16">
        <f>ROUNDUP(I930*K930,0)</f>
        <v>0</v>
      </c>
      <c r="N930" s="16">
        <f>M930*J930</f>
        <v>0</v>
      </c>
      <c r="O930" s="16">
        <v>0</v>
      </c>
      <c r="P930" s="16">
        <v>0</v>
      </c>
      <c r="Q930" s="16">
        <f>N930-O930-P930</f>
        <v>0</v>
      </c>
      <c r="R930" s="15" t="s">
        <v>75</v>
      </c>
      <c r="S930" s="15">
        <f>IF(R930="N/A", J930-($B$1-F930), J930-($B$1-R930))</f>
        <v>0</v>
      </c>
      <c r="T930" s="16" t="str">
        <f>IF($S930&lt;1, "N/A", $M930)</f>
        <v>N/A</v>
      </c>
      <c r="U930" s="16" t="str">
        <f>IF($S930&lt;2, "N/A", $M930)</f>
        <v>N/A</v>
      </c>
      <c r="V930" s="16" t="str">
        <f>IF($S930&lt;3, "N/A", $M930)</f>
        <v>N/A</v>
      </c>
      <c r="W930" s="16" t="str">
        <f>IF($S930&lt;4, "N/A", $M930)</f>
        <v>N/A</v>
      </c>
      <c r="X930" s="16" t="str">
        <f>IF($S930&lt;5, "N/A", $M930)</f>
        <v>N/A</v>
      </c>
      <c r="Y930" s="15" t="str">
        <f>IF(SUM(T930:X930)&lt;&gt;Q930, "CHECK", "OK")</f>
        <v>OK</v>
      </c>
      <c r="Z930" s="15" t="str">
        <f>IF(F930=$B$1, "No", IF(S930=1, "Yes", "No"))</f>
        <v>No</v>
      </c>
      <c r="AA930" s="18" t="str">
        <f>IF(C930="DM", "N/A", IF(Z930="No","N/A",VLOOKUP(B930,'Extension List'!$A$3:$R$1972,18,FALSE)))</f>
        <v>N/A</v>
      </c>
      <c r="AB930" s="15" t="str">
        <f>IF(C930="DM", "N/A", IF(Z930="No","N/A",VLOOKUP(B930,'Extension List'!$A$3:$T$1972,20,FALSE)))</f>
        <v>N/A</v>
      </c>
      <c r="AC930" s="15" t="str">
        <f>IF(AA930="N/A", "N/A", 0)</f>
        <v>N/A</v>
      </c>
      <c r="AD930" s="16" t="str">
        <f>IF(AE930="N/A", "N/A", AA930-AE930)</f>
        <v>N/A</v>
      </c>
      <c r="AE930" s="16" t="str">
        <f>IF(AA930="N/A", "N/A", IF(AC930&gt;0, IF(AA930&lt;13, ROUNDUP(0.25*AA930,0), IF(AA930&lt;26, ROUNDUP(0.4*AA930,0), IF(AA930&lt;51, ROUNDUP(0.6*AA930,0), ROUNDUP(0.75*AA930,0)))), "N/A"))</f>
        <v>N/A</v>
      </c>
      <c r="AF930" s="16" t="str">
        <f>IF(AD930="N/A","N/A", (AE930*AC930)+Q930)</f>
        <v>N/A</v>
      </c>
      <c r="AG930" s="16" t="str">
        <f>IF($AF930="N/A", "N/A", "TBC")</f>
        <v>N/A</v>
      </c>
      <c r="AH930" s="16" t="str">
        <f>IF($AF930="N/A", "N/A", "TBC")</f>
        <v>N/A</v>
      </c>
      <c r="AI930" s="16" t="str">
        <f>IF($AF930="N/A","N/A",IF(AC930&gt;1,"TBC","N/A"))</f>
        <v>N/A</v>
      </c>
      <c r="AJ930" s="16" t="str">
        <f>IF($AF930="N/A","N/A",IF(AC930&gt;2,"TBC","N/A"))</f>
        <v>N/A</v>
      </c>
      <c r="AK930" s="16" t="str">
        <f>IF($AF930="N/A","N/A",IF(AC930&gt;3,"TBC","N/A"))</f>
        <v>N/A</v>
      </c>
      <c r="AL930" s="16" t="str">
        <f>IF(AC930="N/A","N/A",IF(AC930&gt;0,IF(SUM(AG930:AK930)&lt;&gt;AF930,"CHECK","OK"),"N/A"))</f>
        <v>N/A</v>
      </c>
      <c r="AM930" s="16" t="e">
        <f>IF(AD930="N/A", L930+T930, L930+AG930)</f>
        <v>#VALUE!</v>
      </c>
      <c r="AN930" s="16" t="str">
        <f>IF(AD930="N/A", IF(U930="N/A", "N/A", L930+U930), AD930+AH930)</f>
        <v>N/A</v>
      </c>
      <c r="AO930" s="16" t="str">
        <f>IF(AD930="N/A", IF(V930="N/A", "N/A", L930+V930), IF(AI930="N/A", "N/A", AD930+AI930))</f>
        <v>N/A</v>
      </c>
      <c r="AP930" s="16" t="str">
        <f>IF(AD930="N/A", IF(W930="N/A", "N/A", L930+W930), IF(AJ930="N/A", "N/A", AD930+AJ930))</f>
        <v>N/A</v>
      </c>
      <c r="AQ930" s="16" t="str">
        <f>IF(AD930="N/A", IF(X930="N/A", "N/A", L930+X930), IF(AK930="N/A", "N/A", AD930+AK930))</f>
        <v>N/A</v>
      </c>
      <c r="AR930" s="15" t="s">
        <v>40</v>
      </c>
      <c r="AS930" s="15" t="s">
        <v>40</v>
      </c>
      <c r="AT930" s="15" t="s">
        <v>40</v>
      </c>
      <c r="AU930" s="15" t="s">
        <v>40</v>
      </c>
      <c r="AV930" s="15" t="s">
        <v>40</v>
      </c>
      <c r="AW930" s="15" t="s">
        <v>40</v>
      </c>
      <c r="AX930" s="15" t="s">
        <v>40</v>
      </c>
      <c r="AY930" s="15" t="s">
        <v>40</v>
      </c>
      <c r="AZ930" s="15" t="s">
        <v>40</v>
      </c>
      <c r="BA930" s="15" t="s">
        <v>40</v>
      </c>
      <c r="BB930" s="15" t="s">
        <v>40</v>
      </c>
      <c r="BC930" s="15" t="s">
        <v>40</v>
      </c>
      <c r="BD930" s="15" t="s">
        <v>40</v>
      </c>
      <c r="BE930" s="15" t="s">
        <v>40</v>
      </c>
      <c r="BF930" s="15" t="s">
        <v>40</v>
      </c>
      <c r="BG930" s="15" t="s">
        <v>40</v>
      </c>
      <c r="BH930" s="15" t="s">
        <v>40</v>
      </c>
      <c r="BJ930" s="16" t="e">
        <f>IF(AR930="R", $CA930, IF(OR(AR930="P", AR930="T", AR930="N"), 0, IF($C930="DM", $T930, IF(OR(AR930="Y", AR930="IR"),$AM930,IF(AR930="C", IF($BI930="Y", IF($AF930="N/A", $Q930, $AF930), IF($AG930="N/A", $T930,$AG930)))))))</f>
        <v>#VALUE!</v>
      </c>
      <c r="BK930" s="16" t="e">
        <f>IF(AS930="R", $CA930, IF(OR(AS930="P", AS930="T", AS930="N"), 0, IF($C930="DM", $T930, IF(OR(AS930="Y", AS930="IR"),$AM930,IF(AS930="C", IF($BI930="Y", IF($AF930="N/A", $Q930, $AF930), IF($AG930="N/A", $T930,$AG930)))))))</f>
        <v>#VALUE!</v>
      </c>
      <c r="BL930" s="16" t="e">
        <f>IF(AT930="R", $CA930, IF(OR(AT930="P", AT930="T", AT930="N"), 0, IF($C930="DM", $T930, IF(OR(AT930="Y", AT930="IR"),$AM930,IF(AT930="C", IF($BI930="Y", IF($AF930="N/A", $Q930, $AF930), IF($AG930="N/A", $T930,$AG930)))))))</f>
        <v>#VALUE!</v>
      </c>
      <c r="BM930" s="16" t="e">
        <f>IF(AU930="R", $CA930, IF(OR(AU930="P", AU930="T", AU930="N"), 0, IF($C930="DM", $T930, IF(OR(AU930="Y", AU930="IR"),$AM930,IF(AU930="C", IF($BI930="Y", IF($AF930="N/A", $Q930, $AF930), IF($AG930="N/A", $T930,$AG930)))))))</f>
        <v>#VALUE!</v>
      </c>
      <c r="BN930" s="16" t="e">
        <f>IF(AV930="R", $CA930, IF(OR(AV930="P", AV930="T", AV930="N"), 0, IF($C930="DM", $T930, IF(OR(AV930="Y", AV930="IR"),$AM930,IF(AV930="C", IF($BI930="Y", IF($AF930="N/A", $Q930, $AF930), IF($AG930="N/A", $T930,$AG930)))))))</f>
        <v>#VALUE!</v>
      </c>
      <c r="BO930" s="16" t="e">
        <f>IF(AW930="R", $CA930, IF(OR(AW930="P", AW930="T", AW930="N"), 0, IF($C930="DM", $T930, IF(OR(AW930="Y", AW930="IR"),$AM930,IF(AW930="C", IF($BI930="Y", IF($AF930="N/A", $Q930, $AF930), IF($AG930="N/A", $T930,$AG930)))))))</f>
        <v>#VALUE!</v>
      </c>
      <c r="BP930" s="16" t="e">
        <f>IF(AX930="R", $CA930, IF(OR(AX930="P", AX930="T", AX930="N"), 0, IF($C930="DM", $T930, IF(OR(AX930="Y", AX930="IR"),$AM930,IF(AX930="C", IF($BI930="Y", IF($AF930="N/A", $Q930, $AF930), IF($AG930="N/A", $T930,$AG930)))))))</f>
        <v>#VALUE!</v>
      </c>
      <c r="BQ930" s="16" t="e">
        <f>IF(AY930="R", $CA930, IF(OR(AY930="P", AY930="T", AY930="N"), 0, IF($C930="DM", $T930, IF(OR(AY930="Y", AY930="IR"),$AM930,IF(AY930="C", IF($BI930="Y", IF($AF930="N/A", $Q930, $AF930), IF($AG930="N/A", $T930,$AG930)))))))</f>
        <v>#VALUE!</v>
      </c>
      <c r="BR930" s="16" t="e">
        <f>IF(AZ930="R", $CA930, IF(OR(AZ930="P", AZ930="T", AZ930="N"), 0, IF($C930="DM", $T930, IF(OR(AZ930="Y", AZ930="IR"),$AM930,IF(AZ930="C", IF($BI930="Y", IF($AF930="N/A", $Q930, $AF930), IF($AG930="N/A", $T930,$AG930)))))))</f>
        <v>#VALUE!</v>
      </c>
      <c r="BS930" s="16" t="e">
        <f>IF(BA930="R", $CA930, IF(OR(BA930="P", BA930="T", BA930="N"), 0, IF($C930="DM", $T930, IF(OR(BA930="Y", BA930="IR"),$AM930,IF(BA930="C", IF($BI930="Y", IF($AF930="N/A", $Q930, $AF930), IF($AG930="N/A", $T930,$AG930)))))))</f>
        <v>#VALUE!</v>
      </c>
      <c r="BT930" s="16" t="e">
        <f>IF(BB930="R", $CA930, IF(OR(BB930="P", BB930="T", BB930="N"), 0, IF($C930="DM", $T930, IF(OR(BB930="Y", BB930="IR"),$AM930,IF(BB930="C", IF($BI930="Y", IF($BA930="C", IF($AF930="N/A", $Q930, $AF930), IF($AF930="N/A", $T930, $AM930)), IF($AG930="N/A", $T930,$AG930)))))))</f>
        <v>#VALUE!</v>
      </c>
      <c r="BU930" s="16" t="e">
        <f>IF(BC930="R", $CA930, IF(OR(BC930="P", BC930="T", BC930="N"), 0, IF($C930="DM", $T930, IF(OR(BC930="Y", BC930="IR"),$AM930,IF(BC930="C", IF($BI930="Y", IF($BA930="C", IF($AF930="N/A", $Q930, $AF930), IF($AF930="N/A", $T930, $AM930)), IF($AG930="N/A", $T930,$AG930)))))))</f>
        <v>#VALUE!</v>
      </c>
      <c r="BV930" s="16" t="e">
        <f>IF(BD930="R", $CA930, IF(OR(BD930="P", BD930="T", BD930="N"), 0, IF($C930="DM", $T930, IF(OR(BD930="Y", BD930="IR"),$AM930,IF(BD930="C", IF($BI930="Y", IF($BA930="C", IF($AF930="N/A", $Q930, $AF930), IF($AF930="N/A", $T930, $AM930)), IF($AG930="N/A", $T930,$AG930)))))))</f>
        <v>#VALUE!</v>
      </c>
      <c r="BW930" s="16" t="e">
        <f>IF(BE930="R", $CA930, IF(OR(BE930="P", BE930="T", BE930="N"), 0, IF($C930="DM", $T930, IF(OR(BE930="Y", BE930="IR"),$AM930,IF(BE930="C", IF($BI930="Y", IF($BA930="C", IF($AF930="N/A", $Q930, $AF930), IF($AF930="N/A", $T930, $AM930)), IF($AG930="N/A", $T930,$AG930)))))))</f>
        <v>#VALUE!</v>
      </c>
      <c r="BX930" s="16" t="e">
        <f>IF(BF930="R", $CA930, IF(OR(BF930="P", BF930="T", BF930="N"), 0, IF($C930="DM", $T930, IF(OR(BF930="Y", BF930="IR"),$AM930,IF(BF930="C", IF($BI930="Y", IF($BA930="C", IF($AF930="N/A", $Q930, $AF930), IF($AF930="N/A", $T930, $AM930)), IF($AG930="N/A", $T930,$AG930)))))))</f>
        <v>#VALUE!</v>
      </c>
      <c r="BY930" s="16" t="e">
        <f>IF(BG930="R", $CA930, IF(OR(BG930="P", BG930="T", BG930="N"), 0, IF($C930="DM", $T930, IF(OR(BG930="Y", BG930="IR"),$AM930,IF(BG930="C", IF($BI930="Y", IF($BA930="C", IF($AF930="N/A", $Q930, $AF930), IF($AF930="N/A", $T930, $AM930)), IF($AG930="N/A", $T930,$AG930)))))))</f>
        <v>#VALUE!</v>
      </c>
      <c r="BZ930" s="16" t="e">
        <f>IF(BH930="R", $CA930, IF(OR(BH930="P", BH930="T", BH930="N"), 0, IF($C930="DM", $T930, IF(OR(BH930="Y", BH930="IR"),$AM930,IF(BH930="C", IF($BI930="Y", IF($BA930="C", IF($AF930="N/A", $Q930, $AF930), IF($AF930="N/A", $T930, $AM930)), IF($AG930="N/A", $T930,$AG930)))))))</f>
        <v>#VALUE!</v>
      </c>
      <c r="CA930" s="15" t="s">
        <v>75</v>
      </c>
      <c r="CB930" s="16" t="e">
        <f>BZ930</f>
        <v>#VALUE!</v>
      </c>
      <c r="CC930" s="15" t="str">
        <f>IF(OR($BH930="T", $BH930="R"), 0, IF($BH930="C", IF($BI930="Y", IF($BA930="C", 0, IF(AF930="N/A", Q930-T930, AF930-AG930)), IF($AF930="N/A", U930, AH930)), AN930))</f>
        <v>N/A</v>
      </c>
      <c r="CD930" s="15" t="str">
        <f>IF(OR($BH930="T", $BH930="R"), 0, IF($BH930="C", IF($BI930="Y", 0, IF($AF930="N/A", V930, AI930)), AO930))</f>
        <v>N/A</v>
      </c>
      <c r="CE930" s="15" t="str">
        <f>IF(OR($BH930="T", $BH930="R"), 0, IF($BH930="C", IF($BI930="Y", 0, IF($AF930="N/A", W930, AJ930)), AP930))</f>
        <v>N/A</v>
      </c>
      <c r="CF930" s="15" t="str">
        <f>IF(OR($BH930="T", $BH930="R"), 0, IF($BH930="C", IF($BI930="Y", 0, IF($AF930="N/A", X930, AK930)), AQ930))</f>
        <v>N/A</v>
      </c>
    </row>
    <row r="931" spans="1:84" x14ac:dyDescent="0.25">
      <c r="A931" s="14">
        <v>5908</v>
      </c>
      <c r="B931" s="15"/>
      <c r="C931" s="15"/>
      <c r="D931" s="15"/>
      <c r="E931" s="15" t="e">
        <f>VLOOKUP(B931, 'Rookie Year'!$A$2:$B$55679,2,FALSE)</f>
        <v>#N/A</v>
      </c>
      <c r="F931" s="15">
        <v>2024</v>
      </c>
      <c r="G931" s="15" t="s">
        <v>42</v>
      </c>
      <c r="H931" s="15"/>
      <c r="I931" s="16"/>
      <c r="J931" s="15"/>
      <c r="K931" s="17">
        <f>IF(AND(G931&lt;&gt;"N",R931="N/A"), IF(I931&lt;4, 0, 0.25),IF(I931=1, IF(J931=1,0.25, 0.25), IF(I931&lt;13, 0.25, IF(I931&lt;26, 0.4, IF(I931&lt;51, 0.6, 0.75)))))</f>
        <v>0.25</v>
      </c>
      <c r="L931" s="16">
        <f>I931-M931</f>
        <v>0</v>
      </c>
      <c r="M931" s="16">
        <f>ROUNDUP(I931*K931,0)</f>
        <v>0</v>
      </c>
      <c r="N931" s="16">
        <f>M931*J931</f>
        <v>0</v>
      </c>
      <c r="O931" s="16">
        <v>0</v>
      </c>
      <c r="P931" s="16">
        <v>0</v>
      </c>
      <c r="Q931" s="16">
        <f>N931-O931-P931</f>
        <v>0</v>
      </c>
      <c r="R931" s="15" t="s">
        <v>75</v>
      </c>
      <c r="S931" s="15">
        <f>IF(R931="N/A", J931-($B$1-F931), J931-($B$1-R931))</f>
        <v>0</v>
      </c>
      <c r="T931" s="16" t="str">
        <f>IF($S931&lt;1, "N/A", $M931)</f>
        <v>N/A</v>
      </c>
      <c r="U931" s="16" t="str">
        <f>IF($S931&lt;2, "N/A", $M931)</f>
        <v>N/A</v>
      </c>
      <c r="V931" s="16" t="str">
        <f>IF($S931&lt;3, "N/A", $M931)</f>
        <v>N/A</v>
      </c>
      <c r="W931" s="16" t="str">
        <f>IF($S931&lt;4, "N/A", $M931)</f>
        <v>N/A</v>
      </c>
      <c r="X931" s="16" t="str">
        <f>IF($S931&lt;5, "N/A", $M931)</f>
        <v>N/A</v>
      </c>
      <c r="Y931" s="15" t="str">
        <f>IF(SUM(T931:X931)&lt;&gt;Q931, "CHECK", "OK")</f>
        <v>OK</v>
      </c>
      <c r="Z931" s="15" t="str">
        <f>IF(F931=$B$1, "No", IF(S931=1, "Yes", "No"))</f>
        <v>No</v>
      </c>
      <c r="AA931" s="18" t="str">
        <f>IF(C931="DM", "N/A", IF(Z931="No","N/A",VLOOKUP(B931,'Extension List'!$A$3:$R$1972,18,FALSE)))</f>
        <v>N/A</v>
      </c>
      <c r="AB931" s="15" t="str">
        <f>IF(C931="DM", "N/A", IF(Z931="No","N/A",VLOOKUP(B931,'Extension List'!$A$3:$T$1972,20,FALSE)))</f>
        <v>N/A</v>
      </c>
      <c r="AC931" s="15" t="str">
        <f>IF(AA931="N/A", "N/A", 0)</f>
        <v>N/A</v>
      </c>
      <c r="AD931" s="16" t="str">
        <f>IF(AE931="N/A", "N/A", AA931-AE931)</f>
        <v>N/A</v>
      </c>
      <c r="AE931" s="16" t="str">
        <f>IF(AA931="N/A", "N/A", IF(AC931&gt;0, IF(AA931&lt;13, ROUNDUP(0.25*AA931,0), IF(AA931&lt;26, ROUNDUP(0.4*AA931,0), IF(AA931&lt;51, ROUNDUP(0.6*AA931,0), ROUNDUP(0.75*AA931,0)))), "N/A"))</f>
        <v>N/A</v>
      </c>
      <c r="AF931" s="16" t="str">
        <f>IF(AD931="N/A","N/A", (AE931*AC931)+Q931)</f>
        <v>N/A</v>
      </c>
      <c r="AG931" s="16" t="str">
        <f>IF($AF931="N/A", "N/A", "TBC")</f>
        <v>N/A</v>
      </c>
      <c r="AH931" s="16" t="str">
        <f>IF($AF931="N/A", "N/A", "TBC")</f>
        <v>N/A</v>
      </c>
      <c r="AI931" s="16" t="str">
        <f>IF($AF931="N/A","N/A",IF(AC931&gt;1,"TBC","N/A"))</f>
        <v>N/A</v>
      </c>
      <c r="AJ931" s="16" t="str">
        <f>IF($AF931="N/A","N/A",IF(AC931&gt;2,"TBC","N/A"))</f>
        <v>N/A</v>
      </c>
      <c r="AK931" s="16" t="str">
        <f>IF($AF931="N/A","N/A",IF(AC931&gt;3,"TBC","N/A"))</f>
        <v>N/A</v>
      </c>
      <c r="AL931" s="16" t="str">
        <f>IF(AC931="N/A","N/A",IF(AC931&gt;0,IF(SUM(AG931:AK931)&lt;&gt;AF931,"CHECK","OK"),"N/A"))</f>
        <v>N/A</v>
      </c>
      <c r="AM931" s="16" t="e">
        <f>IF(AD931="N/A", L931+T931, L931+AG931)</f>
        <v>#VALUE!</v>
      </c>
      <c r="AN931" s="16" t="str">
        <f>IF(AD931="N/A", IF(U931="N/A", "N/A", L931+U931), AD931+AH931)</f>
        <v>N/A</v>
      </c>
      <c r="AO931" s="16" t="str">
        <f>IF(AD931="N/A", IF(V931="N/A", "N/A", L931+V931), IF(AI931="N/A", "N/A", AD931+AI931))</f>
        <v>N/A</v>
      </c>
      <c r="AP931" s="16" t="str">
        <f>IF(AD931="N/A", IF(W931="N/A", "N/A", L931+W931), IF(AJ931="N/A", "N/A", AD931+AJ931))</f>
        <v>N/A</v>
      </c>
      <c r="AQ931" s="16" t="str">
        <f>IF(AD931="N/A", IF(X931="N/A", "N/A", L931+X931), IF(AK931="N/A", "N/A", AD931+AK931))</f>
        <v>N/A</v>
      </c>
      <c r="AR931" s="15" t="s">
        <v>40</v>
      </c>
      <c r="AS931" s="15" t="s">
        <v>40</v>
      </c>
      <c r="AT931" s="15" t="s">
        <v>40</v>
      </c>
      <c r="AU931" s="15" t="s">
        <v>40</v>
      </c>
      <c r="AV931" s="15" t="s">
        <v>40</v>
      </c>
      <c r="AW931" s="15" t="s">
        <v>40</v>
      </c>
      <c r="AX931" s="15" t="s">
        <v>40</v>
      </c>
      <c r="AY931" s="15" t="s">
        <v>40</v>
      </c>
      <c r="AZ931" s="15" t="s">
        <v>40</v>
      </c>
      <c r="BA931" s="15" t="s">
        <v>40</v>
      </c>
      <c r="BB931" s="15" t="s">
        <v>40</v>
      </c>
      <c r="BC931" s="15" t="s">
        <v>40</v>
      </c>
      <c r="BD931" s="15" t="s">
        <v>40</v>
      </c>
      <c r="BE931" s="15" t="s">
        <v>40</v>
      </c>
      <c r="BF931" s="15" t="s">
        <v>40</v>
      </c>
      <c r="BG931" s="15" t="s">
        <v>40</v>
      </c>
      <c r="BH931" s="15" t="s">
        <v>40</v>
      </c>
      <c r="BJ931" s="16" t="e">
        <f>IF(AR931="R", $CA931, IF(OR(AR931="P", AR931="T", AR931="N"), 0, IF($C931="DM", $T931, IF(OR(AR931="Y", AR931="IR"),$AM931,IF(AR931="C", IF($BI931="Y", IF($AF931="N/A", $Q931, $AF931), IF($AG931="N/A", $T931,$AG931)))))))</f>
        <v>#VALUE!</v>
      </c>
      <c r="BK931" s="16" t="e">
        <f>IF(AS931="R", $CA931, IF(OR(AS931="P", AS931="T", AS931="N"), 0, IF($C931="DM", $T931, IF(OR(AS931="Y", AS931="IR"),$AM931,IF(AS931="C", IF($BI931="Y", IF($AF931="N/A", $Q931, $AF931), IF($AG931="N/A", $T931,$AG931)))))))</f>
        <v>#VALUE!</v>
      </c>
      <c r="BL931" s="16" t="e">
        <f>IF(AT931="R", $CA931, IF(OR(AT931="P", AT931="T", AT931="N"), 0, IF($C931="DM", $T931, IF(OR(AT931="Y", AT931="IR"),$AM931,IF(AT931="C", IF($BI931="Y", IF($AF931="N/A", $Q931, $AF931), IF($AG931="N/A", $T931,$AG931)))))))</f>
        <v>#VALUE!</v>
      </c>
      <c r="BM931" s="16" t="e">
        <f>IF(AU931="R", $CA931, IF(OR(AU931="P", AU931="T", AU931="N"), 0, IF($C931="DM", $T931, IF(OR(AU931="Y", AU931="IR"),$AM931,IF(AU931="C", IF($BI931="Y", IF($AF931="N/A", $Q931, $AF931), IF($AG931="N/A", $T931,$AG931)))))))</f>
        <v>#VALUE!</v>
      </c>
      <c r="BN931" s="16" t="e">
        <f>IF(AV931="R", $CA931, IF(OR(AV931="P", AV931="T", AV931="N"), 0, IF($C931="DM", $T931, IF(OR(AV931="Y", AV931="IR"),$AM931,IF(AV931="C", IF($BI931="Y", IF($AF931="N/A", $Q931, $AF931), IF($AG931="N/A", $T931,$AG931)))))))</f>
        <v>#VALUE!</v>
      </c>
      <c r="BO931" s="16" t="e">
        <f>IF(AW931="R", $CA931, IF(OR(AW931="P", AW931="T", AW931="N"), 0, IF($C931="DM", $T931, IF(OR(AW931="Y", AW931="IR"),$AM931,IF(AW931="C", IF($BI931="Y", IF($AF931="N/A", $Q931, $AF931), IF($AG931="N/A", $T931,$AG931)))))))</f>
        <v>#VALUE!</v>
      </c>
      <c r="BP931" s="16" t="e">
        <f>IF(AX931="R", $CA931, IF(OR(AX931="P", AX931="T", AX931="N"), 0, IF($C931="DM", $T931, IF(OR(AX931="Y", AX931="IR"),$AM931,IF(AX931="C", IF($BI931="Y", IF($AF931="N/A", $Q931, $AF931), IF($AG931="N/A", $T931,$AG931)))))))</f>
        <v>#VALUE!</v>
      </c>
      <c r="BQ931" s="16" t="e">
        <f>IF(AY931="R", $CA931, IF(OR(AY931="P", AY931="T", AY931="N"), 0, IF($C931="DM", $T931, IF(OR(AY931="Y", AY931="IR"),$AM931,IF(AY931="C", IF($BI931="Y", IF($AF931="N/A", $Q931, $AF931), IF($AG931="N/A", $T931,$AG931)))))))</f>
        <v>#VALUE!</v>
      </c>
      <c r="BR931" s="16" t="e">
        <f>IF(AZ931="R", $CA931, IF(OR(AZ931="P", AZ931="T", AZ931="N"), 0, IF($C931="DM", $T931, IF(OR(AZ931="Y", AZ931="IR"),$AM931,IF(AZ931="C", IF($BI931="Y", IF($AF931="N/A", $Q931, $AF931), IF($AG931="N/A", $T931,$AG931)))))))</f>
        <v>#VALUE!</v>
      </c>
      <c r="BS931" s="16" t="e">
        <f>IF(BA931="R", $CA931, IF(OR(BA931="P", BA931="T", BA931="N"), 0, IF($C931="DM", $T931, IF(OR(BA931="Y", BA931="IR"),$AM931,IF(BA931="C", IF($BI931="Y", IF($AF931="N/A", $Q931, $AF931), IF($AG931="N/A", $T931,$AG931)))))))</f>
        <v>#VALUE!</v>
      </c>
      <c r="BT931" s="16" t="e">
        <f>IF(BB931="R", $CA931, IF(OR(BB931="P", BB931="T", BB931="N"), 0, IF($C931="DM", $T931, IF(OR(BB931="Y", BB931="IR"),$AM931,IF(BB931="C", IF($BI931="Y", IF($BA931="C", IF($AF931="N/A", $Q931, $AF931), IF($AF931="N/A", $T931, $AM931)), IF($AG931="N/A", $T931,$AG931)))))))</f>
        <v>#VALUE!</v>
      </c>
      <c r="BU931" s="16" t="e">
        <f>IF(BC931="R", $CA931, IF(OR(BC931="P", BC931="T", BC931="N"), 0, IF($C931="DM", $T931, IF(OR(BC931="Y", BC931="IR"),$AM931,IF(BC931="C", IF($BI931="Y", IF($BA931="C", IF($AF931="N/A", $Q931, $AF931), IF($AF931="N/A", $T931, $AM931)), IF($AG931="N/A", $T931,$AG931)))))))</f>
        <v>#VALUE!</v>
      </c>
      <c r="BV931" s="16" t="e">
        <f>IF(BD931="R", $CA931, IF(OR(BD931="P", BD931="T", BD931="N"), 0, IF($C931="DM", $T931, IF(OR(BD931="Y", BD931="IR"),$AM931,IF(BD931="C", IF($BI931="Y", IF($BA931="C", IF($AF931="N/A", $Q931, $AF931), IF($AF931="N/A", $T931, $AM931)), IF($AG931="N/A", $T931,$AG931)))))))</f>
        <v>#VALUE!</v>
      </c>
      <c r="BW931" s="16" t="e">
        <f>IF(BE931="R", $CA931, IF(OR(BE931="P", BE931="T", BE931="N"), 0, IF($C931="DM", $T931, IF(OR(BE931="Y", BE931="IR"),$AM931,IF(BE931="C", IF($BI931="Y", IF($BA931="C", IF($AF931="N/A", $Q931, $AF931), IF($AF931="N/A", $T931, $AM931)), IF($AG931="N/A", $T931,$AG931)))))))</f>
        <v>#VALUE!</v>
      </c>
      <c r="BX931" s="16" t="e">
        <f>IF(BF931="R", $CA931, IF(OR(BF931="P", BF931="T", BF931="N"), 0, IF($C931="DM", $T931, IF(OR(BF931="Y", BF931="IR"),$AM931,IF(BF931="C", IF($BI931="Y", IF($BA931="C", IF($AF931="N/A", $Q931, $AF931), IF($AF931="N/A", $T931, $AM931)), IF($AG931="N/A", $T931,$AG931)))))))</f>
        <v>#VALUE!</v>
      </c>
      <c r="BY931" s="16" t="e">
        <f>IF(BG931="R", $CA931, IF(OR(BG931="P", BG931="T", BG931="N"), 0, IF($C931="DM", $T931, IF(OR(BG931="Y", BG931="IR"),$AM931,IF(BG931="C", IF($BI931="Y", IF($BA931="C", IF($AF931="N/A", $Q931, $AF931), IF($AF931="N/A", $T931, $AM931)), IF($AG931="N/A", $T931,$AG931)))))))</f>
        <v>#VALUE!</v>
      </c>
      <c r="BZ931" s="16" t="e">
        <f>IF(BH931="R", $CA931, IF(OR(BH931="P", BH931="T", BH931="N"), 0, IF($C931="DM", $T931, IF(OR(BH931="Y", BH931="IR"),$AM931,IF(BH931="C", IF($BI931="Y", IF($BA931="C", IF($AF931="N/A", $Q931, $AF931), IF($AF931="N/A", $T931, $AM931)), IF($AG931="N/A", $T931,$AG931)))))))</f>
        <v>#VALUE!</v>
      </c>
      <c r="CA931" s="15" t="s">
        <v>75</v>
      </c>
      <c r="CB931" s="16" t="e">
        <f>BZ931</f>
        <v>#VALUE!</v>
      </c>
      <c r="CC931" s="15" t="str">
        <f>IF(OR($BH931="T", $BH931="R"), 0, IF($BH931="C", IF($BI931="Y", IF($BA931="C", 0, IF(AF931="N/A", Q931-T931, AF931-AG931)), IF($AF931="N/A", U931, AH931)), AN931))</f>
        <v>N/A</v>
      </c>
      <c r="CD931" s="15" t="str">
        <f>IF(OR($BH931="T", $BH931="R"), 0, IF($BH931="C", IF($BI931="Y", 0, IF($AF931="N/A", V931, AI931)), AO931))</f>
        <v>N/A</v>
      </c>
      <c r="CE931" s="15" t="str">
        <f>IF(OR($BH931="T", $BH931="R"), 0, IF($BH931="C", IF($BI931="Y", 0, IF($AF931="N/A", W931, AJ931)), AP931))</f>
        <v>N/A</v>
      </c>
      <c r="CF931" s="15" t="str">
        <f>IF(OR($BH931="T", $BH931="R"), 0, IF($BH931="C", IF($BI931="Y", 0, IF($AF931="N/A", X931, AK931)), AQ931))</f>
        <v>N/A</v>
      </c>
    </row>
    <row r="932" spans="1:84" x14ac:dyDescent="0.25">
      <c r="A932" s="14">
        <v>5909</v>
      </c>
      <c r="B932" s="15"/>
      <c r="C932" s="15"/>
      <c r="D932" s="15"/>
      <c r="E932" s="15" t="e">
        <f>VLOOKUP(B932, 'Rookie Year'!$A$2:$B$55679,2,FALSE)</f>
        <v>#N/A</v>
      </c>
      <c r="F932" s="15">
        <v>2024</v>
      </c>
      <c r="G932" s="15" t="s">
        <v>42</v>
      </c>
      <c r="H932" s="15"/>
      <c r="I932" s="16"/>
      <c r="J932" s="15"/>
      <c r="K932" s="17">
        <f>IF(AND(G932&lt;&gt;"N",R932="N/A"), IF(I932&lt;4, 0, 0.25),IF(I932=1, IF(J932=1,0.25, 0.25), IF(I932&lt;13, 0.25, IF(I932&lt;26, 0.4, IF(I932&lt;51, 0.6, 0.75)))))</f>
        <v>0.25</v>
      </c>
      <c r="L932" s="16">
        <f>I932-M932</f>
        <v>0</v>
      </c>
      <c r="M932" s="16">
        <f>ROUNDUP(I932*K932,0)</f>
        <v>0</v>
      </c>
      <c r="N932" s="16">
        <f>M932*J932</f>
        <v>0</v>
      </c>
      <c r="O932" s="16">
        <v>0</v>
      </c>
      <c r="P932" s="16">
        <v>0</v>
      </c>
      <c r="Q932" s="16">
        <f>N932-O932-P932</f>
        <v>0</v>
      </c>
      <c r="R932" s="15" t="s">
        <v>75</v>
      </c>
      <c r="S932" s="15">
        <f>IF(R932="N/A", J932-($B$1-F932), J932-($B$1-R932))</f>
        <v>0</v>
      </c>
      <c r="T932" s="16" t="str">
        <f>IF($S932&lt;1, "N/A", $M932)</f>
        <v>N/A</v>
      </c>
      <c r="U932" s="16" t="str">
        <f>IF($S932&lt;2, "N/A", $M932)</f>
        <v>N/A</v>
      </c>
      <c r="V932" s="16" t="str">
        <f>IF($S932&lt;3, "N/A", $M932)</f>
        <v>N/A</v>
      </c>
      <c r="W932" s="16" t="str">
        <f>IF($S932&lt;4, "N/A", $M932)</f>
        <v>N/A</v>
      </c>
      <c r="X932" s="16" t="str">
        <f>IF($S932&lt;5, "N/A", $M932)</f>
        <v>N/A</v>
      </c>
      <c r="Y932" s="15" t="str">
        <f>IF(SUM(T932:X932)&lt;&gt;Q932, "CHECK", "OK")</f>
        <v>OK</v>
      </c>
      <c r="Z932" s="15" t="str">
        <f>IF(F932=$B$1, "No", IF(S932=1, "Yes", "No"))</f>
        <v>No</v>
      </c>
      <c r="AA932" s="18" t="str">
        <f>IF(C932="DM", "N/A", IF(Z932="No","N/A",VLOOKUP(B932,'Extension List'!$A$3:$R$1972,18,FALSE)))</f>
        <v>N/A</v>
      </c>
      <c r="AB932" s="15" t="str">
        <f>IF(C932="DM", "N/A", IF(Z932="No","N/A",VLOOKUP(B932,'Extension List'!$A$3:$T$1972,20,FALSE)))</f>
        <v>N/A</v>
      </c>
      <c r="AC932" s="15" t="str">
        <f>IF(AA932="N/A", "N/A", 0)</f>
        <v>N/A</v>
      </c>
      <c r="AD932" s="16" t="str">
        <f>IF(AE932="N/A", "N/A", AA932-AE932)</f>
        <v>N/A</v>
      </c>
      <c r="AE932" s="16" t="str">
        <f>IF(AA932="N/A", "N/A", IF(AC932&gt;0, IF(AA932&lt;13, ROUNDUP(0.25*AA932,0), IF(AA932&lt;26, ROUNDUP(0.4*AA932,0), IF(AA932&lt;51, ROUNDUP(0.6*AA932,0), ROUNDUP(0.75*AA932,0)))), "N/A"))</f>
        <v>N/A</v>
      </c>
      <c r="AF932" s="16" t="str">
        <f>IF(AD932="N/A","N/A", (AE932*AC932)+Q932)</f>
        <v>N/A</v>
      </c>
      <c r="AG932" s="16" t="str">
        <f>IF($AF932="N/A", "N/A", "TBC")</f>
        <v>N/A</v>
      </c>
      <c r="AH932" s="16" t="str">
        <f>IF($AF932="N/A", "N/A", "TBC")</f>
        <v>N/A</v>
      </c>
      <c r="AI932" s="16" t="str">
        <f>IF($AF932="N/A","N/A",IF(AC932&gt;1,"TBC","N/A"))</f>
        <v>N/A</v>
      </c>
      <c r="AJ932" s="16" t="str">
        <f>IF($AF932="N/A","N/A",IF(AC932&gt;2,"TBC","N/A"))</f>
        <v>N/A</v>
      </c>
      <c r="AK932" s="16" t="str">
        <f>IF($AF932="N/A","N/A",IF(AC932&gt;3,"TBC","N/A"))</f>
        <v>N/A</v>
      </c>
      <c r="AL932" s="16" t="str">
        <f>IF(AC932="N/A","N/A",IF(AC932&gt;0,IF(SUM(AG932:AK932)&lt;&gt;AF932,"CHECK","OK"),"N/A"))</f>
        <v>N/A</v>
      </c>
      <c r="AM932" s="16" t="e">
        <f>IF(AD932="N/A", L932+T932, L932+AG932)</f>
        <v>#VALUE!</v>
      </c>
      <c r="AN932" s="16" t="str">
        <f>IF(AD932="N/A", IF(U932="N/A", "N/A", L932+U932), AD932+AH932)</f>
        <v>N/A</v>
      </c>
      <c r="AO932" s="16" t="str">
        <f>IF(AD932="N/A", IF(V932="N/A", "N/A", L932+V932), IF(AI932="N/A", "N/A", AD932+AI932))</f>
        <v>N/A</v>
      </c>
      <c r="AP932" s="16" t="str">
        <f>IF(AD932="N/A", IF(W932="N/A", "N/A", L932+W932), IF(AJ932="N/A", "N/A", AD932+AJ932))</f>
        <v>N/A</v>
      </c>
      <c r="AQ932" s="16" t="str">
        <f>IF(AD932="N/A", IF(X932="N/A", "N/A", L932+X932), IF(AK932="N/A", "N/A", AD932+AK932))</f>
        <v>N/A</v>
      </c>
      <c r="AR932" s="15" t="s">
        <v>40</v>
      </c>
      <c r="AS932" s="15" t="s">
        <v>40</v>
      </c>
      <c r="AT932" s="15" t="s">
        <v>40</v>
      </c>
      <c r="AU932" s="15" t="s">
        <v>40</v>
      </c>
      <c r="AV932" s="15" t="s">
        <v>40</v>
      </c>
      <c r="AW932" s="15" t="s">
        <v>40</v>
      </c>
      <c r="AX932" s="15" t="s">
        <v>40</v>
      </c>
      <c r="AY932" s="15" t="s">
        <v>40</v>
      </c>
      <c r="AZ932" s="15" t="s">
        <v>40</v>
      </c>
      <c r="BA932" s="15" t="s">
        <v>40</v>
      </c>
      <c r="BB932" s="15" t="s">
        <v>40</v>
      </c>
      <c r="BC932" s="15" t="s">
        <v>40</v>
      </c>
      <c r="BD932" s="15" t="s">
        <v>40</v>
      </c>
      <c r="BE932" s="15" t="s">
        <v>40</v>
      </c>
      <c r="BF932" s="15" t="s">
        <v>40</v>
      </c>
      <c r="BG932" s="15" t="s">
        <v>40</v>
      </c>
      <c r="BH932" s="15" t="s">
        <v>40</v>
      </c>
      <c r="BJ932" s="16" t="e">
        <f>IF(AR932="R", $CA932, IF(OR(AR932="P", AR932="T", AR932="N"), 0, IF($C932="DM", $T932, IF(OR(AR932="Y", AR932="IR"),$AM932,IF(AR932="C", IF($BI932="Y", IF($AF932="N/A", $Q932, $AF932), IF($AG932="N/A", $T932,$AG932)))))))</f>
        <v>#VALUE!</v>
      </c>
      <c r="BK932" s="16" t="e">
        <f>IF(AS932="R", $CA932, IF(OR(AS932="P", AS932="T", AS932="N"), 0, IF($C932="DM", $T932, IF(OR(AS932="Y", AS932="IR"),$AM932,IF(AS932="C", IF($BI932="Y", IF($AF932="N/A", $Q932, $AF932), IF($AG932="N/A", $T932,$AG932)))))))</f>
        <v>#VALUE!</v>
      </c>
      <c r="BL932" s="16" t="e">
        <f>IF(AT932="R", $CA932, IF(OR(AT932="P", AT932="T", AT932="N"), 0, IF($C932="DM", $T932, IF(OR(AT932="Y", AT932="IR"),$AM932,IF(AT932="C", IF($BI932="Y", IF($AF932="N/A", $Q932, $AF932), IF($AG932="N/A", $T932,$AG932)))))))</f>
        <v>#VALUE!</v>
      </c>
      <c r="BM932" s="16" t="e">
        <f>IF(AU932="R", $CA932, IF(OR(AU932="P", AU932="T", AU932="N"), 0, IF($C932="DM", $T932, IF(OR(AU932="Y", AU932="IR"),$AM932,IF(AU932="C", IF($BI932="Y", IF($AF932="N/A", $Q932, $AF932), IF($AG932="N/A", $T932,$AG932)))))))</f>
        <v>#VALUE!</v>
      </c>
      <c r="BN932" s="16" t="e">
        <f>IF(AV932="R", $CA932, IF(OR(AV932="P", AV932="T", AV932="N"), 0, IF($C932="DM", $T932, IF(OR(AV932="Y", AV932="IR"),$AM932,IF(AV932="C", IF($BI932="Y", IF($AF932="N/A", $Q932, $AF932), IF($AG932="N/A", $T932,$AG932)))))))</f>
        <v>#VALUE!</v>
      </c>
      <c r="BO932" s="16" t="e">
        <f>IF(AW932="R", $CA932, IF(OR(AW932="P", AW932="T", AW932="N"), 0, IF($C932="DM", $T932, IF(OR(AW932="Y", AW932="IR"),$AM932,IF(AW932="C", IF($BI932="Y", IF($AF932="N/A", $Q932, $AF932), IF($AG932="N/A", $T932,$AG932)))))))</f>
        <v>#VALUE!</v>
      </c>
      <c r="BP932" s="16" t="e">
        <f>IF(AX932="R", $CA932, IF(OR(AX932="P", AX932="T", AX932="N"), 0, IF($C932="DM", $T932, IF(OR(AX932="Y", AX932="IR"),$AM932,IF(AX932="C", IF($BI932="Y", IF($AF932="N/A", $Q932, $AF932), IF($AG932="N/A", $T932,$AG932)))))))</f>
        <v>#VALUE!</v>
      </c>
      <c r="BQ932" s="16" t="e">
        <f>IF(AY932="R", $CA932, IF(OR(AY932="P", AY932="T", AY932="N"), 0, IF($C932="DM", $T932, IF(OR(AY932="Y", AY932="IR"),$AM932,IF(AY932="C", IF($BI932="Y", IF($AF932="N/A", $Q932, $AF932), IF($AG932="N/A", $T932,$AG932)))))))</f>
        <v>#VALUE!</v>
      </c>
      <c r="BR932" s="16" t="e">
        <f>IF(AZ932="R", $CA932, IF(OR(AZ932="P", AZ932="T", AZ932="N"), 0, IF($C932="DM", $T932, IF(OR(AZ932="Y", AZ932="IR"),$AM932,IF(AZ932="C", IF($BI932="Y", IF($AF932="N/A", $Q932, $AF932), IF($AG932="N/A", $T932,$AG932)))))))</f>
        <v>#VALUE!</v>
      </c>
      <c r="BS932" s="16" t="e">
        <f>IF(BA932="R", $CA932, IF(OR(BA932="P", BA932="T", BA932="N"), 0, IF($C932="DM", $T932, IF(OR(BA932="Y", BA932="IR"),$AM932,IF(BA932="C", IF($BI932="Y", IF($AF932="N/A", $Q932, $AF932), IF($AG932="N/A", $T932,$AG932)))))))</f>
        <v>#VALUE!</v>
      </c>
      <c r="BT932" s="16" t="e">
        <f>IF(BB932="R", $CA932, IF(OR(BB932="P", BB932="T", BB932="N"), 0, IF($C932="DM", $T932, IF(OR(BB932="Y", BB932="IR"),$AM932,IF(BB932="C", IF($BI932="Y", IF($BA932="C", IF($AF932="N/A", $Q932, $AF932), IF($AF932="N/A", $T932, $AM932)), IF($AG932="N/A", $T932,$AG932)))))))</f>
        <v>#VALUE!</v>
      </c>
      <c r="BU932" s="16" t="e">
        <f>IF(BC932="R", $CA932, IF(OR(BC932="P", BC932="T", BC932="N"), 0, IF($C932="DM", $T932, IF(OR(BC932="Y", BC932="IR"),$AM932,IF(BC932="C", IF($BI932="Y", IF($BA932="C", IF($AF932="N/A", $Q932, $AF932), IF($AF932="N/A", $T932, $AM932)), IF($AG932="N/A", $T932,$AG932)))))))</f>
        <v>#VALUE!</v>
      </c>
      <c r="BV932" s="16" t="e">
        <f>IF(BD932="R", $CA932, IF(OR(BD932="P", BD932="T", BD932="N"), 0, IF($C932="DM", $T932, IF(OR(BD932="Y", BD932="IR"),$AM932,IF(BD932="C", IF($BI932="Y", IF($BA932="C", IF($AF932="N/A", $Q932, $AF932), IF($AF932="N/A", $T932, $AM932)), IF($AG932="N/A", $T932,$AG932)))))))</f>
        <v>#VALUE!</v>
      </c>
      <c r="BW932" s="16" t="e">
        <f>IF(BE932="R", $CA932, IF(OR(BE932="P", BE932="T", BE932="N"), 0, IF($C932="DM", $T932, IF(OR(BE932="Y", BE932="IR"),$AM932,IF(BE932="C", IF($BI932="Y", IF($BA932="C", IF($AF932="N/A", $Q932, $AF932), IF($AF932="N/A", $T932, $AM932)), IF($AG932="N/A", $T932,$AG932)))))))</f>
        <v>#VALUE!</v>
      </c>
      <c r="BX932" s="16" t="e">
        <f>IF(BF932="R", $CA932, IF(OR(BF932="P", BF932="T", BF932="N"), 0, IF($C932="DM", $T932, IF(OR(BF932="Y", BF932="IR"),$AM932,IF(BF932="C", IF($BI932="Y", IF($BA932="C", IF($AF932="N/A", $Q932, $AF932), IF($AF932="N/A", $T932, $AM932)), IF($AG932="N/A", $T932,$AG932)))))))</f>
        <v>#VALUE!</v>
      </c>
      <c r="BY932" s="16" t="e">
        <f>IF(BG932="R", $CA932, IF(OR(BG932="P", BG932="T", BG932="N"), 0, IF($C932="DM", $T932, IF(OR(BG932="Y", BG932="IR"),$AM932,IF(BG932="C", IF($BI932="Y", IF($BA932="C", IF($AF932="N/A", $Q932, $AF932), IF($AF932="N/A", $T932, $AM932)), IF($AG932="N/A", $T932,$AG932)))))))</f>
        <v>#VALUE!</v>
      </c>
      <c r="BZ932" s="16" t="e">
        <f>IF(BH932="R", $CA932, IF(OR(BH932="P", BH932="T", BH932="N"), 0, IF($C932="DM", $T932, IF(OR(BH932="Y", BH932="IR"),$AM932,IF(BH932="C", IF($BI932="Y", IF($BA932="C", IF($AF932="N/A", $Q932, $AF932), IF($AF932="N/A", $T932, $AM932)), IF($AG932="N/A", $T932,$AG932)))))))</f>
        <v>#VALUE!</v>
      </c>
      <c r="CA932" s="15" t="s">
        <v>75</v>
      </c>
      <c r="CB932" s="16" t="e">
        <f>BZ932</f>
        <v>#VALUE!</v>
      </c>
      <c r="CC932" s="15" t="str">
        <f>IF(OR($BH932="T", $BH932="R"), 0, IF($BH932="C", IF($BI932="Y", IF($BA932="C", 0, IF(AF932="N/A", Q932-T932, AF932-AG932)), IF($AF932="N/A", U932, AH932)), AN932))</f>
        <v>N/A</v>
      </c>
      <c r="CD932" s="15" t="str">
        <f>IF(OR($BH932="T", $BH932="R"), 0, IF($BH932="C", IF($BI932="Y", 0, IF($AF932="N/A", V932, AI932)), AO932))</f>
        <v>N/A</v>
      </c>
      <c r="CE932" s="15" t="str">
        <f>IF(OR($BH932="T", $BH932="R"), 0, IF($BH932="C", IF($BI932="Y", 0, IF($AF932="N/A", W932, AJ932)), AP932))</f>
        <v>N/A</v>
      </c>
      <c r="CF932" s="15" t="str">
        <f>IF(OR($BH932="T", $BH932="R"), 0, IF($BH932="C", IF($BI932="Y", 0, IF($AF932="N/A", X932, AK932)), AQ932))</f>
        <v>N/A</v>
      </c>
    </row>
    <row r="933" spans="1:84" x14ac:dyDescent="0.25">
      <c r="A933" s="14">
        <v>5910</v>
      </c>
      <c r="B933" s="15"/>
      <c r="C933" s="15"/>
      <c r="D933" s="15"/>
      <c r="E933" s="15" t="e">
        <f>VLOOKUP(B933, 'Rookie Year'!$A$2:$B$55679,2,FALSE)</f>
        <v>#N/A</v>
      </c>
      <c r="F933" s="15">
        <v>2024</v>
      </c>
      <c r="G933" s="15" t="s">
        <v>42</v>
      </c>
      <c r="H933" s="15"/>
      <c r="I933" s="16"/>
      <c r="J933" s="15"/>
      <c r="K933" s="17">
        <f>IF(AND(G933&lt;&gt;"N",R933="N/A"), IF(I933&lt;4, 0, 0.25),IF(I933=1, IF(J933=1,0.25, 0.25), IF(I933&lt;13, 0.25, IF(I933&lt;26, 0.4, IF(I933&lt;51, 0.6, 0.75)))))</f>
        <v>0.25</v>
      </c>
      <c r="L933" s="16">
        <f>I933-M933</f>
        <v>0</v>
      </c>
      <c r="M933" s="16">
        <f>ROUNDUP(I933*K933,0)</f>
        <v>0</v>
      </c>
      <c r="N933" s="16">
        <f>M933*J933</f>
        <v>0</v>
      </c>
      <c r="O933" s="16">
        <v>0</v>
      </c>
      <c r="P933" s="16">
        <v>0</v>
      </c>
      <c r="Q933" s="16">
        <f>N933-O933-P933</f>
        <v>0</v>
      </c>
      <c r="R933" s="15" t="s">
        <v>75</v>
      </c>
      <c r="S933" s="15">
        <f>IF(R933="N/A", J933-($B$1-F933), J933-($B$1-R933))</f>
        <v>0</v>
      </c>
      <c r="T933" s="16" t="str">
        <f>IF($S933&lt;1, "N/A", $M933)</f>
        <v>N/A</v>
      </c>
      <c r="U933" s="16" t="str">
        <f>IF($S933&lt;2, "N/A", $M933)</f>
        <v>N/A</v>
      </c>
      <c r="V933" s="16" t="str">
        <f>IF($S933&lt;3, "N/A", $M933)</f>
        <v>N/A</v>
      </c>
      <c r="W933" s="16" t="str">
        <f>IF($S933&lt;4, "N/A", $M933)</f>
        <v>N/A</v>
      </c>
      <c r="X933" s="16" t="str">
        <f>IF($S933&lt;5, "N/A", $M933)</f>
        <v>N/A</v>
      </c>
      <c r="Y933" s="15" t="str">
        <f>IF(SUM(T933:X933)&lt;&gt;Q933, "CHECK", "OK")</f>
        <v>OK</v>
      </c>
      <c r="Z933" s="15" t="str">
        <f>IF(F933=$B$1, "No", IF(S933=1, "Yes", "No"))</f>
        <v>No</v>
      </c>
      <c r="AA933" s="18" t="str">
        <f>IF(C933="DM", "N/A", IF(Z933="No","N/A",VLOOKUP(B933,'Extension List'!$A$3:$R$1972,18,FALSE)))</f>
        <v>N/A</v>
      </c>
      <c r="AB933" s="15" t="str">
        <f>IF(C933="DM", "N/A", IF(Z933="No","N/A",VLOOKUP(B933,'Extension List'!$A$3:$T$1972,20,FALSE)))</f>
        <v>N/A</v>
      </c>
      <c r="AC933" s="15" t="str">
        <f>IF(AA933="N/A", "N/A", 0)</f>
        <v>N/A</v>
      </c>
      <c r="AD933" s="16" t="str">
        <f>IF(AE933="N/A", "N/A", AA933-AE933)</f>
        <v>N/A</v>
      </c>
      <c r="AE933" s="16" t="str">
        <f>IF(AA933="N/A", "N/A", IF(AC933&gt;0, IF(AA933&lt;13, ROUNDUP(0.25*AA933,0), IF(AA933&lt;26, ROUNDUP(0.4*AA933,0), IF(AA933&lt;51, ROUNDUP(0.6*AA933,0), ROUNDUP(0.75*AA933,0)))), "N/A"))</f>
        <v>N/A</v>
      </c>
      <c r="AF933" s="16" t="str">
        <f>IF(AD933="N/A","N/A", (AE933*AC933)+Q933)</f>
        <v>N/A</v>
      </c>
      <c r="AG933" s="16" t="str">
        <f>IF($AF933="N/A", "N/A", "TBC")</f>
        <v>N/A</v>
      </c>
      <c r="AH933" s="16" t="str">
        <f>IF($AF933="N/A", "N/A", "TBC")</f>
        <v>N/A</v>
      </c>
      <c r="AI933" s="16" t="str">
        <f>IF($AF933="N/A","N/A",IF(AC933&gt;1,"TBC","N/A"))</f>
        <v>N/A</v>
      </c>
      <c r="AJ933" s="16" t="str">
        <f>IF($AF933="N/A","N/A",IF(AC933&gt;2,"TBC","N/A"))</f>
        <v>N/A</v>
      </c>
      <c r="AK933" s="16" t="str">
        <f>IF($AF933="N/A","N/A",IF(AC933&gt;3,"TBC","N/A"))</f>
        <v>N/A</v>
      </c>
      <c r="AL933" s="16" t="str">
        <f>IF(AC933="N/A","N/A",IF(AC933&gt;0,IF(SUM(AG933:AK933)&lt;&gt;AF933,"CHECK","OK"),"N/A"))</f>
        <v>N/A</v>
      </c>
      <c r="AM933" s="16" t="e">
        <f>IF(AD933="N/A", L933+T933, L933+AG933)</f>
        <v>#VALUE!</v>
      </c>
      <c r="AN933" s="16" t="str">
        <f>IF(AD933="N/A", IF(U933="N/A", "N/A", L933+U933), AD933+AH933)</f>
        <v>N/A</v>
      </c>
      <c r="AO933" s="16" t="str">
        <f>IF(AD933="N/A", IF(V933="N/A", "N/A", L933+V933), IF(AI933="N/A", "N/A", AD933+AI933))</f>
        <v>N/A</v>
      </c>
      <c r="AP933" s="16" t="str">
        <f>IF(AD933="N/A", IF(W933="N/A", "N/A", L933+W933), IF(AJ933="N/A", "N/A", AD933+AJ933))</f>
        <v>N/A</v>
      </c>
      <c r="AQ933" s="16" t="str">
        <f>IF(AD933="N/A", IF(X933="N/A", "N/A", L933+X933), IF(AK933="N/A", "N/A", AD933+AK933))</f>
        <v>N/A</v>
      </c>
      <c r="AR933" s="15" t="s">
        <v>40</v>
      </c>
      <c r="AS933" s="15" t="s">
        <v>40</v>
      </c>
      <c r="AT933" s="15" t="s">
        <v>40</v>
      </c>
      <c r="AU933" s="15" t="s">
        <v>40</v>
      </c>
      <c r="AV933" s="15" t="s">
        <v>40</v>
      </c>
      <c r="AW933" s="15" t="s">
        <v>40</v>
      </c>
      <c r="AX933" s="15" t="s">
        <v>40</v>
      </c>
      <c r="AY933" s="15" t="s">
        <v>40</v>
      </c>
      <c r="AZ933" s="15" t="s">
        <v>40</v>
      </c>
      <c r="BA933" s="15" t="s">
        <v>40</v>
      </c>
      <c r="BB933" s="15" t="s">
        <v>40</v>
      </c>
      <c r="BC933" s="15" t="s">
        <v>40</v>
      </c>
      <c r="BD933" s="15" t="s">
        <v>40</v>
      </c>
      <c r="BE933" s="15" t="s">
        <v>40</v>
      </c>
      <c r="BF933" s="15" t="s">
        <v>40</v>
      </c>
      <c r="BG933" s="15" t="s">
        <v>40</v>
      </c>
      <c r="BH933" s="15" t="s">
        <v>40</v>
      </c>
      <c r="BJ933" s="16" t="e">
        <f>IF(AR933="R", $CA933, IF(OR(AR933="P", AR933="T", AR933="N"), 0, IF($C933="DM", $T933, IF(OR(AR933="Y", AR933="IR"),$AM933,IF(AR933="C", IF($BI933="Y", IF($AF933="N/A", $Q933, $AF933), IF($AG933="N/A", $T933,$AG933)))))))</f>
        <v>#VALUE!</v>
      </c>
      <c r="BK933" s="16" t="e">
        <f>IF(AS933="R", $CA933, IF(OR(AS933="P", AS933="T", AS933="N"), 0, IF($C933="DM", $T933, IF(OR(AS933="Y", AS933="IR"),$AM933,IF(AS933="C", IF($BI933="Y", IF($AF933="N/A", $Q933, $AF933), IF($AG933="N/A", $T933,$AG933)))))))</f>
        <v>#VALUE!</v>
      </c>
      <c r="BL933" s="16" t="e">
        <f>IF(AT933="R", $CA933, IF(OR(AT933="P", AT933="T", AT933="N"), 0, IF($C933="DM", $T933, IF(OR(AT933="Y", AT933="IR"),$AM933,IF(AT933="C", IF($BI933="Y", IF($AF933="N/A", $Q933, $AF933), IF($AG933="N/A", $T933,$AG933)))))))</f>
        <v>#VALUE!</v>
      </c>
      <c r="BM933" s="16" t="e">
        <f>IF(AU933="R", $CA933, IF(OR(AU933="P", AU933="T", AU933="N"), 0, IF($C933="DM", $T933, IF(OR(AU933="Y", AU933="IR"),$AM933,IF(AU933="C", IF($BI933="Y", IF($AF933="N/A", $Q933, $AF933), IF($AG933="N/A", $T933,$AG933)))))))</f>
        <v>#VALUE!</v>
      </c>
      <c r="BN933" s="16" t="e">
        <f>IF(AV933="R", $CA933, IF(OR(AV933="P", AV933="T", AV933="N"), 0, IF($C933="DM", $T933, IF(OR(AV933="Y", AV933="IR"),$AM933,IF(AV933="C", IF($BI933="Y", IF($AF933="N/A", $Q933, $AF933), IF($AG933="N/A", $T933,$AG933)))))))</f>
        <v>#VALUE!</v>
      </c>
      <c r="BO933" s="16" t="e">
        <f>IF(AW933="R", $CA933, IF(OR(AW933="P", AW933="T", AW933="N"), 0, IF($C933="DM", $T933, IF(OR(AW933="Y", AW933="IR"),$AM933,IF(AW933="C", IF($BI933="Y", IF($AF933="N/A", $Q933, $AF933), IF($AG933="N/A", $T933,$AG933)))))))</f>
        <v>#VALUE!</v>
      </c>
      <c r="BP933" s="16" t="e">
        <f>IF(AX933="R", $CA933, IF(OR(AX933="P", AX933="T", AX933="N"), 0, IF($C933="DM", $T933, IF(OR(AX933="Y", AX933="IR"),$AM933,IF(AX933="C", IF($BI933="Y", IF($AF933="N/A", $Q933, $AF933), IF($AG933="N/A", $T933,$AG933)))))))</f>
        <v>#VALUE!</v>
      </c>
      <c r="BQ933" s="16" t="e">
        <f>IF(AY933="R", $CA933, IF(OR(AY933="P", AY933="T", AY933="N"), 0, IF($C933="DM", $T933, IF(OR(AY933="Y", AY933="IR"),$AM933,IF(AY933="C", IF($BI933="Y", IF($AF933="N/A", $Q933, $AF933), IF($AG933="N/A", $T933,$AG933)))))))</f>
        <v>#VALUE!</v>
      </c>
      <c r="BR933" s="16" t="e">
        <f>IF(AZ933="R", $CA933, IF(OR(AZ933="P", AZ933="T", AZ933="N"), 0, IF($C933="DM", $T933, IF(OR(AZ933="Y", AZ933="IR"),$AM933,IF(AZ933="C", IF($BI933="Y", IF($AF933="N/A", $Q933, $AF933), IF($AG933="N/A", $T933,$AG933)))))))</f>
        <v>#VALUE!</v>
      </c>
      <c r="BS933" s="16" t="e">
        <f>IF(BA933="R", $CA933, IF(OR(BA933="P", BA933="T", BA933="N"), 0, IF($C933="DM", $T933, IF(OR(BA933="Y", BA933="IR"),$AM933,IF(BA933="C", IF($BI933="Y", IF($AF933="N/A", $Q933, $AF933), IF($AG933="N/A", $T933,$AG933)))))))</f>
        <v>#VALUE!</v>
      </c>
      <c r="BT933" s="16" t="e">
        <f>IF(BB933="R", $CA933, IF(OR(BB933="P", BB933="T", BB933="N"), 0, IF($C933="DM", $T933, IF(OR(BB933="Y", BB933="IR"),$AM933,IF(BB933="C", IF($BI933="Y", IF($BA933="C", IF($AF933="N/A", $Q933, $AF933), IF($AF933="N/A", $T933, $AM933)), IF($AG933="N/A", $T933,$AG933)))))))</f>
        <v>#VALUE!</v>
      </c>
      <c r="BU933" s="16" t="e">
        <f>IF(BC933="R", $CA933, IF(OR(BC933="P", BC933="T", BC933="N"), 0, IF($C933="DM", $T933, IF(OR(BC933="Y", BC933="IR"),$AM933,IF(BC933="C", IF($BI933="Y", IF($BA933="C", IF($AF933="N/A", $Q933, $AF933), IF($AF933="N/A", $T933, $AM933)), IF($AG933="N/A", $T933,$AG933)))))))</f>
        <v>#VALUE!</v>
      </c>
      <c r="BV933" s="16" t="e">
        <f>IF(BD933="R", $CA933, IF(OR(BD933="P", BD933="T", BD933="N"), 0, IF($C933="DM", $T933, IF(OR(BD933="Y", BD933="IR"),$AM933,IF(BD933="C", IF($BI933="Y", IF($BA933="C", IF($AF933="N/A", $Q933, $AF933), IF($AF933="N/A", $T933, $AM933)), IF($AG933="N/A", $T933,$AG933)))))))</f>
        <v>#VALUE!</v>
      </c>
      <c r="BW933" s="16" t="e">
        <f>IF(BE933="R", $CA933, IF(OR(BE933="P", BE933="T", BE933="N"), 0, IF($C933="DM", $T933, IF(OR(BE933="Y", BE933="IR"),$AM933,IF(BE933="C", IF($BI933="Y", IF($BA933="C", IF($AF933="N/A", $Q933, $AF933), IF($AF933="N/A", $T933, $AM933)), IF($AG933="N/A", $T933,$AG933)))))))</f>
        <v>#VALUE!</v>
      </c>
      <c r="BX933" s="16" t="e">
        <f>IF(BF933="R", $CA933, IF(OR(BF933="P", BF933="T", BF933="N"), 0, IF($C933="DM", $T933, IF(OR(BF933="Y", BF933="IR"),$AM933,IF(BF933="C", IF($BI933="Y", IF($BA933="C", IF($AF933="N/A", $Q933, $AF933), IF($AF933="N/A", $T933, $AM933)), IF($AG933="N/A", $T933,$AG933)))))))</f>
        <v>#VALUE!</v>
      </c>
      <c r="BY933" s="16" t="e">
        <f>IF(BG933="R", $CA933, IF(OR(BG933="P", BG933="T", BG933="N"), 0, IF($C933="DM", $T933, IF(OR(BG933="Y", BG933="IR"),$AM933,IF(BG933="C", IF($BI933="Y", IF($BA933="C", IF($AF933="N/A", $Q933, $AF933), IF($AF933="N/A", $T933, $AM933)), IF($AG933="N/A", $T933,$AG933)))))))</f>
        <v>#VALUE!</v>
      </c>
      <c r="BZ933" s="16" t="e">
        <f>IF(BH933="R", $CA933, IF(OR(BH933="P", BH933="T", BH933="N"), 0, IF($C933="DM", $T933, IF(OR(BH933="Y", BH933="IR"),$AM933,IF(BH933="C", IF($BI933="Y", IF($BA933="C", IF($AF933="N/A", $Q933, $AF933), IF($AF933="N/A", $T933, $AM933)), IF($AG933="N/A", $T933,$AG933)))))))</f>
        <v>#VALUE!</v>
      </c>
      <c r="CA933" s="15" t="s">
        <v>75</v>
      </c>
      <c r="CB933" s="16" t="e">
        <f>BZ933</f>
        <v>#VALUE!</v>
      </c>
      <c r="CC933" s="15" t="str">
        <f>IF(OR($BH933="T", $BH933="R"), 0, IF($BH933="C", IF($BI933="Y", IF($BA933="C", 0, IF(AF933="N/A", Q933-T933, AF933-AG933)), IF($AF933="N/A", U933, AH933)), AN933))</f>
        <v>N/A</v>
      </c>
      <c r="CD933" s="15" t="str">
        <f>IF(OR($BH933="T", $BH933="R"), 0, IF($BH933="C", IF($BI933="Y", 0, IF($AF933="N/A", V933, AI933)), AO933))</f>
        <v>N/A</v>
      </c>
      <c r="CE933" s="15" t="str">
        <f>IF(OR($BH933="T", $BH933="R"), 0, IF($BH933="C", IF($BI933="Y", 0, IF($AF933="N/A", W933, AJ933)), AP933))</f>
        <v>N/A</v>
      </c>
      <c r="CF933" s="15" t="str">
        <f>IF(OR($BH933="T", $BH933="R"), 0, IF($BH933="C", IF($BI933="Y", 0, IF($AF933="N/A", X933, AK933)), AQ933))</f>
        <v>N/A</v>
      </c>
    </row>
    <row r="934" spans="1:84" x14ac:dyDescent="0.25">
      <c r="A934" s="14">
        <v>5911</v>
      </c>
      <c r="B934" s="15"/>
      <c r="C934" s="15"/>
      <c r="D934" s="15"/>
      <c r="E934" s="15" t="e">
        <f>VLOOKUP(B934, 'Rookie Year'!$A$2:$B$55679,2,FALSE)</f>
        <v>#N/A</v>
      </c>
      <c r="F934" s="15">
        <v>2024</v>
      </c>
      <c r="G934" s="15" t="s">
        <v>42</v>
      </c>
      <c r="H934" s="15"/>
      <c r="I934" s="16"/>
      <c r="J934" s="15"/>
      <c r="K934" s="17">
        <f>IF(AND(G934&lt;&gt;"N",R934="N/A"), IF(I934&lt;4, 0, 0.25),IF(I934=1, IF(J934=1,0.25, 0.25), IF(I934&lt;13, 0.25, IF(I934&lt;26, 0.4, IF(I934&lt;51, 0.6, 0.75)))))</f>
        <v>0.25</v>
      </c>
      <c r="L934" s="16">
        <f>I934-M934</f>
        <v>0</v>
      </c>
      <c r="M934" s="16">
        <f>ROUNDUP(I934*K934,0)</f>
        <v>0</v>
      </c>
      <c r="N934" s="16">
        <f>M934*J934</f>
        <v>0</v>
      </c>
      <c r="O934" s="16">
        <v>0</v>
      </c>
      <c r="P934" s="16">
        <v>0</v>
      </c>
      <c r="Q934" s="16">
        <f>N934-O934-P934</f>
        <v>0</v>
      </c>
      <c r="R934" s="15" t="s">
        <v>75</v>
      </c>
      <c r="S934" s="15">
        <f>IF(R934="N/A", J934-($B$1-F934), J934-($B$1-R934))</f>
        <v>0</v>
      </c>
      <c r="T934" s="16" t="str">
        <f>IF($S934&lt;1, "N/A", $M934)</f>
        <v>N/A</v>
      </c>
      <c r="U934" s="16" t="str">
        <f>IF($S934&lt;2, "N/A", $M934)</f>
        <v>N/A</v>
      </c>
      <c r="V934" s="16" t="str">
        <f>IF($S934&lt;3, "N/A", $M934)</f>
        <v>N/A</v>
      </c>
      <c r="W934" s="16" t="str">
        <f>IF($S934&lt;4, "N/A", $M934)</f>
        <v>N/A</v>
      </c>
      <c r="X934" s="16" t="str">
        <f>IF($S934&lt;5, "N/A", $M934)</f>
        <v>N/A</v>
      </c>
      <c r="Y934" s="15" t="str">
        <f>IF(SUM(T934:X934)&lt;&gt;Q934, "CHECK", "OK")</f>
        <v>OK</v>
      </c>
      <c r="Z934" s="15" t="str">
        <f>IF(F934=$B$1, "No", IF(S934=1, "Yes", "No"))</f>
        <v>No</v>
      </c>
      <c r="AA934" s="18" t="str">
        <f>IF(C934="DM", "N/A", IF(Z934="No","N/A",VLOOKUP(B934,'Extension List'!$A$3:$R$1972,18,FALSE)))</f>
        <v>N/A</v>
      </c>
      <c r="AB934" s="15" t="str">
        <f>IF(C934="DM", "N/A", IF(Z934="No","N/A",VLOOKUP(B934,'Extension List'!$A$3:$T$1972,20,FALSE)))</f>
        <v>N/A</v>
      </c>
      <c r="AC934" s="15" t="str">
        <f>IF(AA934="N/A", "N/A", 0)</f>
        <v>N/A</v>
      </c>
      <c r="AD934" s="16" t="str">
        <f>IF(AE934="N/A", "N/A", AA934-AE934)</f>
        <v>N/A</v>
      </c>
      <c r="AE934" s="16" t="str">
        <f>IF(AA934="N/A", "N/A", IF(AC934&gt;0, IF(AA934&lt;13, ROUNDUP(0.25*AA934,0), IF(AA934&lt;26, ROUNDUP(0.4*AA934,0), IF(AA934&lt;51, ROUNDUP(0.6*AA934,0), ROUNDUP(0.75*AA934,0)))), "N/A"))</f>
        <v>N/A</v>
      </c>
      <c r="AF934" s="16" t="str">
        <f>IF(AD934="N/A","N/A", (AE934*AC934)+Q934)</f>
        <v>N/A</v>
      </c>
      <c r="AG934" s="16" t="str">
        <f>IF($AF934="N/A", "N/A", "TBC")</f>
        <v>N/A</v>
      </c>
      <c r="AH934" s="16" t="str">
        <f>IF($AF934="N/A", "N/A", "TBC")</f>
        <v>N/A</v>
      </c>
      <c r="AI934" s="16" t="str">
        <f>IF($AF934="N/A","N/A",IF(AC934&gt;1,"TBC","N/A"))</f>
        <v>N/A</v>
      </c>
      <c r="AJ934" s="16" t="str">
        <f>IF($AF934="N/A","N/A",IF(AC934&gt;2,"TBC","N/A"))</f>
        <v>N/A</v>
      </c>
      <c r="AK934" s="16" t="str">
        <f>IF($AF934="N/A","N/A",IF(AC934&gt;3,"TBC","N/A"))</f>
        <v>N/A</v>
      </c>
      <c r="AL934" s="16" t="str">
        <f>IF(AC934="N/A","N/A",IF(AC934&gt;0,IF(SUM(AG934:AK934)&lt;&gt;AF934,"CHECK","OK"),"N/A"))</f>
        <v>N/A</v>
      </c>
      <c r="AM934" s="16" t="e">
        <f>IF(AD934="N/A", L934+T934, L934+AG934)</f>
        <v>#VALUE!</v>
      </c>
      <c r="AN934" s="16" t="str">
        <f>IF(AD934="N/A", IF(U934="N/A", "N/A", L934+U934), AD934+AH934)</f>
        <v>N/A</v>
      </c>
      <c r="AO934" s="16" t="str">
        <f>IF(AD934="N/A", IF(V934="N/A", "N/A", L934+V934), IF(AI934="N/A", "N/A", AD934+AI934))</f>
        <v>N/A</v>
      </c>
      <c r="AP934" s="16" t="str">
        <f>IF(AD934="N/A", IF(W934="N/A", "N/A", L934+W934), IF(AJ934="N/A", "N/A", AD934+AJ934))</f>
        <v>N/A</v>
      </c>
      <c r="AQ934" s="16" t="str">
        <f>IF(AD934="N/A", IF(X934="N/A", "N/A", L934+X934), IF(AK934="N/A", "N/A", AD934+AK934))</f>
        <v>N/A</v>
      </c>
      <c r="AR934" s="15" t="s">
        <v>40</v>
      </c>
      <c r="AS934" s="15" t="s">
        <v>40</v>
      </c>
      <c r="AT934" s="15" t="s">
        <v>40</v>
      </c>
      <c r="AU934" s="15" t="s">
        <v>40</v>
      </c>
      <c r="AV934" s="15" t="s">
        <v>40</v>
      </c>
      <c r="AW934" s="15" t="s">
        <v>40</v>
      </c>
      <c r="AX934" s="15" t="s">
        <v>40</v>
      </c>
      <c r="AY934" s="15" t="s">
        <v>40</v>
      </c>
      <c r="AZ934" s="15" t="s">
        <v>40</v>
      </c>
      <c r="BA934" s="15" t="s">
        <v>40</v>
      </c>
      <c r="BB934" s="15" t="s">
        <v>40</v>
      </c>
      <c r="BC934" s="15" t="s">
        <v>40</v>
      </c>
      <c r="BD934" s="15" t="s">
        <v>40</v>
      </c>
      <c r="BE934" s="15" t="s">
        <v>40</v>
      </c>
      <c r="BF934" s="15" t="s">
        <v>40</v>
      </c>
      <c r="BG934" s="15" t="s">
        <v>40</v>
      </c>
      <c r="BH934" s="15" t="s">
        <v>40</v>
      </c>
      <c r="BJ934" s="16" t="e">
        <f>IF(AR934="R", $CA934, IF(OR(AR934="P", AR934="T", AR934="N"), 0, IF($C934="DM", $T934, IF(OR(AR934="Y", AR934="IR"),$AM934,IF(AR934="C", IF($BI934="Y", IF($AF934="N/A", $Q934, $AF934), IF($AG934="N/A", $T934,$AG934)))))))</f>
        <v>#VALUE!</v>
      </c>
      <c r="BK934" s="16" t="e">
        <f>IF(AS934="R", $CA934, IF(OR(AS934="P", AS934="T", AS934="N"), 0, IF($C934="DM", $T934, IF(OR(AS934="Y", AS934="IR"),$AM934,IF(AS934="C", IF($BI934="Y", IF($AF934="N/A", $Q934, $AF934), IF($AG934="N/A", $T934,$AG934)))))))</f>
        <v>#VALUE!</v>
      </c>
      <c r="BL934" s="16" t="e">
        <f>IF(AT934="R", $CA934, IF(OR(AT934="P", AT934="T", AT934="N"), 0, IF($C934="DM", $T934, IF(OR(AT934="Y", AT934="IR"),$AM934,IF(AT934="C", IF($BI934="Y", IF($AF934="N/A", $Q934, $AF934), IF($AG934="N/A", $T934,$AG934)))))))</f>
        <v>#VALUE!</v>
      </c>
      <c r="BM934" s="16" t="e">
        <f>IF(AU934="R", $CA934, IF(OR(AU934="P", AU934="T", AU934="N"), 0, IF($C934="DM", $T934, IF(OR(AU934="Y", AU934="IR"),$AM934,IF(AU934="C", IF($BI934="Y", IF($AF934="N/A", $Q934, $AF934), IF($AG934="N/A", $T934,$AG934)))))))</f>
        <v>#VALUE!</v>
      </c>
      <c r="BN934" s="16" t="e">
        <f>IF(AV934="R", $CA934, IF(OR(AV934="P", AV934="T", AV934="N"), 0, IF($C934="DM", $T934, IF(OR(AV934="Y", AV934="IR"),$AM934,IF(AV934="C", IF($BI934="Y", IF($AF934="N/A", $Q934, $AF934), IF($AG934="N/A", $T934,$AG934)))))))</f>
        <v>#VALUE!</v>
      </c>
      <c r="BO934" s="16" t="e">
        <f>IF(AW934="R", $CA934, IF(OR(AW934="P", AW934="T", AW934="N"), 0, IF($C934="DM", $T934, IF(OR(AW934="Y", AW934="IR"),$AM934,IF(AW934="C", IF($BI934="Y", IF($AF934="N/A", $Q934, $AF934), IF($AG934="N/A", $T934,$AG934)))))))</f>
        <v>#VALUE!</v>
      </c>
      <c r="BP934" s="16" t="e">
        <f>IF(AX934="R", $CA934, IF(OR(AX934="P", AX934="T", AX934="N"), 0, IF($C934="DM", $T934, IF(OR(AX934="Y", AX934="IR"),$AM934,IF(AX934="C", IF($BI934="Y", IF($AF934="N/A", $Q934, $AF934), IF($AG934="N/A", $T934,$AG934)))))))</f>
        <v>#VALUE!</v>
      </c>
      <c r="BQ934" s="16" t="e">
        <f>IF(AY934="R", $CA934, IF(OR(AY934="P", AY934="T", AY934="N"), 0, IF($C934="DM", $T934, IF(OR(AY934="Y", AY934="IR"),$AM934,IF(AY934="C", IF($BI934="Y", IF($AF934="N/A", $Q934, $AF934), IF($AG934="N/A", $T934,$AG934)))))))</f>
        <v>#VALUE!</v>
      </c>
      <c r="BR934" s="16" t="e">
        <f>IF(AZ934="R", $CA934, IF(OR(AZ934="P", AZ934="T", AZ934="N"), 0, IF($C934="DM", $T934, IF(OR(AZ934="Y", AZ934="IR"),$AM934,IF(AZ934="C", IF($BI934="Y", IF($AF934="N/A", $Q934, $AF934), IF($AG934="N/A", $T934,$AG934)))))))</f>
        <v>#VALUE!</v>
      </c>
      <c r="BS934" s="16" t="e">
        <f>IF(BA934="R", $CA934, IF(OR(BA934="P", BA934="T", BA934="N"), 0, IF($C934="DM", $T934, IF(OR(BA934="Y", BA934="IR"),$AM934,IF(BA934="C", IF($BI934="Y", IF($AF934="N/A", $Q934, $AF934), IF($AG934="N/A", $T934,$AG934)))))))</f>
        <v>#VALUE!</v>
      </c>
      <c r="BT934" s="16" t="e">
        <f>IF(BB934="R", $CA934, IF(OR(BB934="P", BB934="T", BB934="N"), 0, IF($C934="DM", $T934, IF(OR(BB934="Y", BB934="IR"),$AM934,IF(BB934="C", IF($BI934="Y", IF($BA934="C", IF($AF934="N/A", $Q934, $AF934), IF($AF934="N/A", $T934, $AM934)), IF($AG934="N/A", $T934,$AG934)))))))</f>
        <v>#VALUE!</v>
      </c>
      <c r="BU934" s="16" t="e">
        <f>IF(BC934="R", $CA934, IF(OR(BC934="P", BC934="T", BC934="N"), 0, IF($C934="DM", $T934, IF(OR(BC934="Y", BC934="IR"),$AM934,IF(BC934="C", IF($BI934="Y", IF($BA934="C", IF($AF934="N/A", $Q934, $AF934), IF($AF934="N/A", $T934, $AM934)), IF($AG934="N/A", $T934,$AG934)))))))</f>
        <v>#VALUE!</v>
      </c>
      <c r="BV934" s="16" t="e">
        <f>IF(BD934="R", $CA934, IF(OR(BD934="P", BD934="T", BD934="N"), 0, IF($C934="DM", $T934, IF(OR(BD934="Y", BD934="IR"),$AM934,IF(BD934="C", IF($BI934="Y", IF($BA934="C", IF($AF934="N/A", $Q934, $AF934), IF($AF934="N/A", $T934, $AM934)), IF($AG934="N/A", $T934,$AG934)))))))</f>
        <v>#VALUE!</v>
      </c>
      <c r="BW934" s="16" t="e">
        <f>IF(BE934="R", $CA934, IF(OR(BE934="P", BE934="T", BE934="N"), 0, IF($C934="DM", $T934, IF(OR(BE934="Y", BE934="IR"),$AM934,IF(BE934="C", IF($BI934="Y", IF($BA934="C", IF($AF934="N/A", $Q934, $AF934), IF($AF934="N/A", $T934, $AM934)), IF($AG934="N/A", $T934,$AG934)))))))</f>
        <v>#VALUE!</v>
      </c>
      <c r="BX934" s="16" t="e">
        <f>IF(BF934="R", $CA934, IF(OR(BF934="P", BF934="T", BF934="N"), 0, IF($C934="DM", $T934, IF(OR(BF934="Y", BF934="IR"),$AM934,IF(BF934="C", IF($BI934="Y", IF($BA934="C", IF($AF934="N/A", $Q934, $AF934), IF($AF934="N/A", $T934, $AM934)), IF($AG934="N/A", $T934,$AG934)))))))</f>
        <v>#VALUE!</v>
      </c>
      <c r="BY934" s="16" t="e">
        <f>IF(BG934="R", $CA934, IF(OR(BG934="P", BG934="T", BG934="N"), 0, IF($C934="DM", $T934, IF(OR(BG934="Y", BG934="IR"),$AM934,IF(BG934="C", IF($BI934="Y", IF($BA934="C", IF($AF934="N/A", $Q934, $AF934), IF($AF934="N/A", $T934, $AM934)), IF($AG934="N/A", $T934,$AG934)))))))</f>
        <v>#VALUE!</v>
      </c>
      <c r="BZ934" s="16" t="e">
        <f>IF(BH934="R", $CA934, IF(OR(BH934="P", BH934="T", BH934="N"), 0, IF($C934="DM", $T934, IF(OR(BH934="Y", BH934="IR"),$AM934,IF(BH934="C", IF($BI934="Y", IF($BA934="C", IF($AF934="N/A", $Q934, $AF934), IF($AF934="N/A", $T934, $AM934)), IF($AG934="N/A", $T934,$AG934)))))))</f>
        <v>#VALUE!</v>
      </c>
      <c r="CA934" s="15" t="s">
        <v>75</v>
      </c>
      <c r="CB934" s="16" t="e">
        <f>BZ934</f>
        <v>#VALUE!</v>
      </c>
      <c r="CC934" s="15" t="str">
        <f>IF(OR($BH934="T", $BH934="R"), 0, IF($BH934="C", IF($BI934="Y", IF($BA934="C", 0, IF(AF934="N/A", Q934-T934, AF934-AG934)), IF($AF934="N/A", U934, AH934)), AN934))</f>
        <v>N/A</v>
      </c>
      <c r="CD934" s="15" t="str">
        <f>IF(OR($BH934="T", $BH934="R"), 0, IF($BH934="C", IF($BI934="Y", 0, IF($AF934="N/A", V934, AI934)), AO934))</f>
        <v>N/A</v>
      </c>
      <c r="CE934" s="15" t="str">
        <f>IF(OR($BH934="T", $BH934="R"), 0, IF($BH934="C", IF($BI934="Y", 0, IF($AF934="N/A", W934, AJ934)), AP934))</f>
        <v>N/A</v>
      </c>
      <c r="CF934" s="15" t="str">
        <f>IF(OR($BH934="T", $BH934="R"), 0, IF($BH934="C", IF($BI934="Y", 0, IF($AF934="N/A", X934, AK934)), AQ934))</f>
        <v>N/A</v>
      </c>
    </row>
    <row r="935" spans="1:84" x14ac:dyDescent="0.25">
      <c r="A935" s="14">
        <v>5912</v>
      </c>
      <c r="B935" s="15"/>
      <c r="C935" s="15"/>
      <c r="D935" s="15"/>
      <c r="E935" s="15" t="e">
        <f>VLOOKUP(B935, 'Rookie Year'!$A$2:$B$55679,2,FALSE)</f>
        <v>#N/A</v>
      </c>
      <c r="F935" s="15">
        <v>2024</v>
      </c>
      <c r="G935" s="15" t="s">
        <v>42</v>
      </c>
      <c r="H935" s="15"/>
      <c r="I935" s="16"/>
      <c r="J935" s="15"/>
      <c r="K935" s="17">
        <f>IF(AND(G935&lt;&gt;"N",R935="N/A"), IF(I935&lt;4, 0, 0.25),IF(I935=1, IF(J935=1,0.25, 0.25), IF(I935&lt;13, 0.25, IF(I935&lt;26, 0.4, IF(I935&lt;51, 0.6, 0.75)))))</f>
        <v>0.25</v>
      </c>
      <c r="L935" s="16">
        <f>I935-M935</f>
        <v>0</v>
      </c>
      <c r="M935" s="16">
        <f>ROUNDUP(I935*K935,0)</f>
        <v>0</v>
      </c>
      <c r="N935" s="16">
        <f>M935*J935</f>
        <v>0</v>
      </c>
      <c r="O935" s="16">
        <v>0</v>
      </c>
      <c r="P935" s="16">
        <v>0</v>
      </c>
      <c r="Q935" s="16">
        <f>N935-O935-P935</f>
        <v>0</v>
      </c>
      <c r="R935" s="15" t="s">
        <v>75</v>
      </c>
      <c r="S935" s="15">
        <f>IF(R935="N/A", J935-($B$1-F935), J935-($B$1-R935))</f>
        <v>0</v>
      </c>
      <c r="T935" s="16" t="str">
        <f>IF($S935&lt;1, "N/A", $M935)</f>
        <v>N/A</v>
      </c>
      <c r="U935" s="16" t="str">
        <f>IF($S935&lt;2, "N/A", $M935)</f>
        <v>N/A</v>
      </c>
      <c r="V935" s="16" t="str">
        <f>IF($S935&lt;3, "N/A", $M935)</f>
        <v>N/A</v>
      </c>
      <c r="W935" s="16" t="str">
        <f>IF($S935&lt;4, "N/A", $M935)</f>
        <v>N/A</v>
      </c>
      <c r="X935" s="16" t="str">
        <f>IF($S935&lt;5, "N/A", $M935)</f>
        <v>N/A</v>
      </c>
      <c r="Y935" s="15" t="str">
        <f>IF(SUM(T935:X935)&lt;&gt;Q935, "CHECK", "OK")</f>
        <v>OK</v>
      </c>
      <c r="Z935" s="15" t="str">
        <f>IF(F935=$B$1, "No", IF(S935=1, "Yes", "No"))</f>
        <v>No</v>
      </c>
      <c r="AA935" s="18" t="str">
        <f>IF(C935="DM", "N/A", IF(Z935="No","N/A",VLOOKUP(B935,'Extension List'!$A$3:$R$1972,18,FALSE)))</f>
        <v>N/A</v>
      </c>
      <c r="AB935" s="15" t="str">
        <f>IF(C935="DM", "N/A", IF(Z935="No","N/A",VLOOKUP(B935,'Extension List'!$A$3:$T$1972,20,FALSE)))</f>
        <v>N/A</v>
      </c>
      <c r="AC935" s="15" t="str">
        <f>IF(AA935="N/A", "N/A", 0)</f>
        <v>N/A</v>
      </c>
      <c r="AD935" s="16" t="str">
        <f>IF(AE935="N/A", "N/A", AA935-AE935)</f>
        <v>N/A</v>
      </c>
      <c r="AE935" s="16" t="str">
        <f>IF(AA935="N/A", "N/A", IF(AC935&gt;0, IF(AA935&lt;13, ROUNDUP(0.25*AA935,0), IF(AA935&lt;26, ROUNDUP(0.4*AA935,0), IF(AA935&lt;51, ROUNDUP(0.6*AA935,0), ROUNDUP(0.75*AA935,0)))), "N/A"))</f>
        <v>N/A</v>
      </c>
      <c r="AF935" s="16" t="str">
        <f>IF(AD935="N/A","N/A", (AE935*AC935)+Q935)</f>
        <v>N/A</v>
      </c>
      <c r="AG935" s="16" t="str">
        <f>IF($AF935="N/A", "N/A", "TBC")</f>
        <v>N/A</v>
      </c>
      <c r="AH935" s="16" t="str">
        <f>IF($AF935="N/A", "N/A", "TBC")</f>
        <v>N/A</v>
      </c>
      <c r="AI935" s="16" t="str">
        <f>IF($AF935="N/A","N/A",IF(AC935&gt;1,"TBC","N/A"))</f>
        <v>N/A</v>
      </c>
      <c r="AJ935" s="16" t="str">
        <f>IF($AF935="N/A","N/A",IF(AC935&gt;2,"TBC","N/A"))</f>
        <v>N/A</v>
      </c>
      <c r="AK935" s="16" t="str">
        <f>IF($AF935="N/A","N/A",IF(AC935&gt;3,"TBC","N/A"))</f>
        <v>N/A</v>
      </c>
      <c r="AL935" s="16" t="str">
        <f>IF(AC935="N/A","N/A",IF(AC935&gt;0,IF(SUM(AG935:AK935)&lt;&gt;AF935,"CHECK","OK"),"N/A"))</f>
        <v>N/A</v>
      </c>
      <c r="AM935" s="16" t="e">
        <f>IF(AD935="N/A", L935+T935, L935+AG935)</f>
        <v>#VALUE!</v>
      </c>
      <c r="AN935" s="16" t="str">
        <f>IF(AD935="N/A", IF(U935="N/A", "N/A", L935+U935), AD935+AH935)</f>
        <v>N/A</v>
      </c>
      <c r="AO935" s="16" t="str">
        <f>IF(AD935="N/A", IF(V935="N/A", "N/A", L935+V935), IF(AI935="N/A", "N/A", AD935+AI935))</f>
        <v>N/A</v>
      </c>
      <c r="AP935" s="16" t="str">
        <f>IF(AD935="N/A", IF(W935="N/A", "N/A", L935+W935), IF(AJ935="N/A", "N/A", AD935+AJ935))</f>
        <v>N/A</v>
      </c>
      <c r="AQ935" s="16" t="str">
        <f>IF(AD935="N/A", IF(X935="N/A", "N/A", L935+X935), IF(AK935="N/A", "N/A", AD935+AK935))</f>
        <v>N/A</v>
      </c>
      <c r="AR935" s="15" t="s">
        <v>40</v>
      </c>
      <c r="AS935" s="15" t="s">
        <v>40</v>
      </c>
      <c r="AT935" s="15" t="s">
        <v>40</v>
      </c>
      <c r="AU935" s="15" t="s">
        <v>40</v>
      </c>
      <c r="AV935" s="15" t="s">
        <v>40</v>
      </c>
      <c r="AW935" s="15" t="s">
        <v>40</v>
      </c>
      <c r="AX935" s="15" t="s">
        <v>40</v>
      </c>
      <c r="AY935" s="15" t="s">
        <v>40</v>
      </c>
      <c r="AZ935" s="15" t="s">
        <v>40</v>
      </c>
      <c r="BA935" s="15" t="s">
        <v>40</v>
      </c>
      <c r="BB935" s="15" t="s">
        <v>40</v>
      </c>
      <c r="BC935" s="15" t="s">
        <v>40</v>
      </c>
      <c r="BD935" s="15" t="s">
        <v>40</v>
      </c>
      <c r="BE935" s="15" t="s">
        <v>40</v>
      </c>
      <c r="BF935" s="15" t="s">
        <v>40</v>
      </c>
      <c r="BG935" s="15" t="s">
        <v>40</v>
      </c>
      <c r="BH935" s="15" t="s">
        <v>40</v>
      </c>
      <c r="BJ935" s="16" t="e">
        <f>IF(AR935="R", $CA935, IF(OR(AR935="P", AR935="T", AR935="N"), 0, IF($C935="DM", $T935, IF(OR(AR935="Y", AR935="IR"),$AM935,IF(AR935="C", IF($BI935="Y", IF($AF935="N/A", $Q935, $AF935), IF($AG935="N/A", $T935,$AG935)))))))</f>
        <v>#VALUE!</v>
      </c>
      <c r="BK935" s="16" t="e">
        <f>IF(AS935="R", $CA935, IF(OR(AS935="P", AS935="T", AS935="N"), 0, IF($C935="DM", $T935, IF(OR(AS935="Y", AS935="IR"),$AM935,IF(AS935="C", IF($BI935="Y", IF($AF935="N/A", $Q935, $AF935), IF($AG935="N/A", $T935,$AG935)))))))</f>
        <v>#VALUE!</v>
      </c>
      <c r="BL935" s="16" t="e">
        <f>IF(AT935="R", $CA935, IF(OR(AT935="P", AT935="T", AT935="N"), 0, IF($C935="DM", $T935, IF(OR(AT935="Y", AT935="IR"),$AM935,IF(AT935="C", IF($BI935="Y", IF($AF935="N/A", $Q935, $AF935), IF($AG935="N/A", $T935,$AG935)))))))</f>
        <v>#VALUE!</v>
      </c>
      <c r="BM935" s="16" t="e">
        <f>IF(AU935="R", $CA935, IF(OR(AU935="P", AU935="T", AU935="N"), 0, IF($C935="DM", $T935, IF(OR(AU935="Y", AU935="IR"),$AM935,IF(AU935="C", IF($BI935="Y", IF($AF935="N/A", $Q935, $AF935), IF($AG935="N/A", $T935,$AG935)))))))</f>
        <v>#VALUE!</v>
      </c>
      <c r="BN935" s="16" t="e">
        <f>IF(AV935="R", $CA935, IF(OR(AV935="P", AV935="T", AV935="N"), 0, IF($C935="DM", $T935, IF(OR(AV935="Y", AV935="IR"),$AM935,IF(AV935="C", IF($BI935="Y", IF($AF935="N/A", $Q935, $AF935), IF($AG935="N/A", $T935,$AG935)))))))</f>
        <v>#VALUE!</v>
      </c>
      <c r="BO935" s="16" t="e">
        <f>IF(AW935="R", $CA935, IF(OR(AW935="P", AW935="T", AW935="N"), 0, IF($C935="DM", $T935, IF(OR(AW935="Y", AW935="IR"),$AM935,IF(AW935="C", IF($BI935="Y", IF($AF935="N/A", $Q935, $AF935), IF($AG935="N/A", $T935,$AG935)))))))</f>
        <v>#VALUE!</v>
      </c>
      <c r="BP935" s="16" t="e">
        <f>IF(AX935="R", $CA935, IF(OR(AX935="P", AX935="T", AX935="N"), 0, IF($C935="DM", $T935, IF(OR(AX935="Y", AX935="IR"),$AM935,IF(AX935="C", IF($BI935="Y", IF($AF935="N/A", $Q935, $AF935), IF($AG935="N/A", $T935,$AG935)))))))</f>
        <v>#VALUE!</v>
      </c>
      <c r="BQ935" s="16" t="e">
        <f>IF(AY935="R", $CA935, IF(OR(AY935="P", AY935="T", AY935="N"), 0, IF($C935="DM", $T935, IF(OR(AY935="Y", AY935="IR"),$AM935,IF(AY935="C", IF($BI935="Y", IF($AF935="N/A", $Q935, $AF935), IF($AG935="N/A", $T935,$AG935)))))))</f>
        <v>#VALUE!</v>
      </c>
      <c r="BR935" s="16" t="e">
        <f>IF(AZ935="R", $CA935, IF(OR(AZ935="P", AZ935="T", AZ935="N"), 0, IF($C935="DM", $T935, IF(OR(AZ935="Y", AZ935="IR"),$AM935,IF(AZ935="C", IF($BI935="Y", IF($AF935="N/A", $Q935, $AF935), IF($AG935="N/A", $T935,$AG935)))))))</f>
        <v>#VALUE!</v>
      </c>
      <c r="BS935" s="16" t="e">
        <f>IF(BA935="R", $CA935, IF(OR(BA935="P", BA935="T", BA935="N"), 0, IF($C935="DM", $T935, IF(OR(BA935="Y", BA935="IR"),$AM935,IF(BA935="C", IF($BI935="Y", IF($AF935="N/A", $Q935, $AF935), IF($AG935="N/A", $T935,$AG935)))))))</f>
        <v>#VALUE!</v>
      </c>
      <c r="BT935" s="16" t="e">
        <f>IF(BB935="R", $CA935, IF(OR(BB935="P", BB935="T", BB935="N"), 0, IF($C935="DM", $T935, IF(OR(BB935="Y", BB935="IR"),$AM935,IF(BB935="C", IF($BI935="Y", IF($BA935="C", IF($AF935="N/A", $Q935, $AF935), IF($AF935="N/A", $T935, $AM935)), IF($AG935="N/A", $T935,$AG935)))))))</f>
        <v>#VALUE!</v>
      </c>
      <c r="BU935" s="16" t="e">
        <f>IF(BC935="R", $CA935, IF(OR(BC935="P", BC935="T", BC935="N"), 0, IF($C935="DM", $T935, IF(OR(BC935="Y", BC935="IR"),$AM935,IF(BC935="C", IF($BI935="Y", IF($BA935="C", IF($AF935="N/A", $Q935, $AF935), IF($AF935="N/A", $T935, $AM935)), IF($AG935="N/A", $T935,$AG935)))))))</f>
        <v>#VALUE!</v>
      </c>
      <c r="BV935" s="16" t="e">
        <f>IF(BD935="R", $CA935, IF(OR(BD935="P", BD935="T", BD935="N"), 0, IF($C935="DM", $T935, IF(OR(BD935="Y", BD935="IR"),$AM935,IF(BD935="C", IF($BI935="Y", IF($BA935="C", IF($AF935="N/A", $Q935, $AF935), IF($AF935="N/A", $T935, $AM935)), IF($AG935="N/A", $T935,$AG935)))))))</f>
        <v>#VALUE!</v>
      </c>
      <c r="BW935" s="16" t="e">
        <f>IF(BE935="R", $CA935, IF(OR(BE935="P", BE935="T", BE935="N"), 0, IF($C935="DM", $T935, IF(OR(BE935="Y", BE935="IR"),$AM935,IF(BE935="C", IF($BI935="Y", IF($BA935="C", IF($AF935="N/A", $Q935, $AF935), IF($AF935="N/A", $T935, $AM935)), IF($AG935="N/A", $T935,$AG935)))))))</f>
        <v>#VALUE!</v>
      </c>
      <c r="BX935" s="16" t="e">
        <f>IF(BF935="R", $CA935, IF(OR(BF935="P", BF935="T", BF935="N"), 0, IF($C935="DM", $T935, IF(OR(BF935="Y", BF935="IR"),$AM935,IF(BF935="C", IF($BI935="Y", IF($BA935="C", IF($AF935="N/A", $Q935, $AF935), IF($AF935="N/A", $T935, $AM935)), IF($AG935="N/A", $T935,$AG935)))))))</f>
        <v>#VALUE!</v>
      </c>
      <c r="BY935" s="16" t="e">
        <f>IF(BG935="R", $CA935, IF(OR(BG935="P", BG935="T", BG935="N"), 0, IF($C935="DM", $T935, IF(OR(BG935="Y", BG935="IR"),$AM935,IF(BG935="C", IF($BI935="Y", IF($BA935="C", IF($AF935="N/A", $Q935, $AF935), IF($AF935="N/A", $T935, $AM935)), IF($AG935="N/A", $T935,$AG935)))))))</f>
        <v>#VALUE!</v>
      </c>
      <c r="BZ935" s="16" t="e">
        <f>IF(BH935="R", $CA935, IF(OR(BH935="P", BH935="T", BH935="N"), 0, IF($C935="DM", $T935, IF(OR(BH935="Y", BH935="IR"),$AM935,IF(BH935="C", IF($BI935="Y", IF($BA935="C", IF($AF935="N/A", $Q935, $AF935), IF($AF935="N/A", $T935, $AM935)), IF($AG935="N/A", $T935,$AG935)))))))</f>
        <v>#VALUE!</v>
      </c>
      <c r="CA935" s="15" t="s">
        <v>75</v>
      </c>
      <c r="CB935" s="16" t="e">
        <f>BZ935</f>
        <v>#VALUE!</v>
      </c>
      <c r="CC935" s="15" t="str">
        <f>IF(OR($BH935="T", $BH935="R"), 0, IF($BH935="C", IF($BI935="Y", IF($BA935="C", 0, IF(AF935="N/A", Q935-T935, AF935-AG935)), IF($AF935="N/A", U935, AH935)), AN935))</f>
        <v>N/A</v>
      </c>
      <c r="CD935" s="15" t="str">
        <f>IF(OR($BH935="T", $BH935="R"), 0, IF($BH935="C", IF($BI935="Y", 0, IF($AF935="N/A", V935, AI935)), AO935))</f>
        <v>N/A</v>
      </c>
      <c r="CE935" s="15" t="str">
        <f>IF(OR($BH935="T", $BH935="R"), 0, IF($BH935="C", IF($BI935="Y", 0, IF($AF935="N/A", W935, AJ935)), AP935))</f>
        <v>N/A</v>
      </c>
      <c r="CF935" s="15" t="str">
        <f>IF(OR($BH935="T", $BH935="R"), 0, IF($BH935="C", IF($BI935="Y", 0, IF($AF935="N/A", X935, AK935)), AQ935))</f>
        <v>N/A</v>
      </c>
    </row>
    <row r="936" spans="1:84" x14ac:dyDescent="0.25">
      <c r="A936" s="14">
        <v>5913</v>
      </c>
      <c r="B936" s="15"/>
      <c r="C936" s="15"/>
      <c r="D936" s="15"/>
      <c r="E936" s="15" t="e">
        <f>VLOOKUP(B936, 'Rookie Year'!$A$2:$B$55679,2,FALSE)</f>
        <v>#N/A</v>
      </c>
      <c r="F936" s="15">
        <v>2024</v>
      </c>
      <c r="G936" s="15" t="s">
        <v>42</v>
      </c>
      <c r="H936" s="15"/>
      <c r="I936" s="16"/>
      <c r="J936" s="15"/>
      <c r="K936" s="17">
        <f>IF(AND(G936&lt;&gt;"N",R936="N/A"), IF(I936&lt;4, 0, 0.25),IF(I936=1, IF(J936=1,0.25, 0.25), IF(I936&lt;13, 0.25, IF(I936&lt;26, 0.4, IF(I936&lt;51, 0.6, 0.75)))))</f>
        <v>0.25</v>
      </c>
      <c r="L936" s="16">
        <f>I936-M936</f>
        <v>0</v>
      </c>
      <c r="M936" s="16">
        <f>ROUNDUP(I936*K936,0)</f>
        <v>0</v>
      </c>
      <c r="N936" s="16">
        <f>M936*J936</f>
        <v>0</v>
      </c>
      <c r="O936" s="16">
        <v>0</v>
      </c>
      <c r="P936" s="16">
        <v>0</v>
      </c>
      <c r="Q936" s="16">
        <f>N936-O936-P936</f>
        <v>0</v>
      </c>
      <c r="R936" s="15" t="s">
        <v>75</v>
      </c>
      <c r="S936" s="15">
        <f>IF(R936="N/A", J936-($B$1-F936), J936-($B$1-R936))</f>
        <v>0</v>
      </c>
      <c r="T936" s="16" t="str">
        <f>IF($S936&lt;1, "N/A", $M936)</f>
        <v>N/A</v>
      </c>
      <c r="U936" s="16" t="str">
        <f>IF($S936&lt;2, "N/A", $M936)</f>
        <v>N/A</v>
      </c>
      <c r="V936" s="16" t="str">
        <f>IF($S936&lt;3, "N/A", $M936)</f>
        <v>N/A</v>
      </c>
      <c r="W936" s="16" t="str">
        <f>IF($S936&lt;4, "N/A", $M936)</f>
        <v>N/A</v>
      </c>
      <c r="X936" s="16" t="str">
        <f>IF($S936&lt;5, "N/A", $M936)</f>
        <v>N/A</v>
      </c>
      <c r="Y936" s="15" t="str">
        <f>IF(SUM(T936:X936)&lt;&gt;Q936, "CHECK", "OK")</f>
        <v>OK</v>
      </c>
      <c r="Z936" s="15" t="str">
        <f>IF(F936=$B$1, "No", IF(S936=1, "Yes", "No"))</f>
        <v>No</v>
      </c>
      <c r="AA936" s="18" t="str">
        <f>IF(C936="DM", "N/A", IF(Z936="No","N/A",VLOOKUP(B936,'Extension List'!$A$3:$R$1972,18,FALSE)))</f>
        <v>N/A</v>
      </c>
      <c r="AB936" s="15" t="str">
        <f>IF(C936="DM", "N/A", IF(Z936="No","N/A",VLOOKUP(B936,'Extension List'!$A$3:$T$1972,20,FALSE)))</f>
        <v>N/A</v>
      </c>
      <c r="AC936" s="15" t="str">
        <f>IF(AA936="N/A", "N/A", 0)</f>
        <v>N/A</v>
      </c>
      <c r="AD936" s="16" t="str">
        <f>IF(AE936="N/A", "N/A", AA936-AE936)</f>
        <v>N/A</v>
      </c>
      <c r="AE936" s="16" t="str">
        <f>IF(AA936="N/A", "N/A", IF(AC936&gt;0, IF(AA936&lt;13, ROUNDUP(0.25*AA936,0), IF(AA936&lt;26, ROUNDUP(0.4*AA936,0), IF(AA936&lt;51, ROUNDUP(0.6*AA936,0), ROUNDUP(0.75*AA936,0)))), "N/A"))</f>
        <v>N/A</v>
      </c>
      <c r="AF936" s="16" t="str">
        <f>IF(AD936="N/A","N/A", (AE936*AC936)+Q936)</f>
        <v>N/A</v>
      </c>
      <c r="AG936" s="16" t="str">
        <f>IF($AF936="N/A", "N/A", "TBC")</f>
        <v>N/A</v>
      </c>
      <c r="AH936" s="16" t="str">
        <f>IF($AF936="N/A", "N/A", "TBC")</f>
        <v>N/A</v>
      </c>
      <c r="AI936" s="16" t="str">
        <f>IF($AF936="N/A","N/A",IF(AC936&gt;1,"TBC","N/A"))</f>
        <v>N/A</v>
      </c>
      <c r="AJ936" s="16" t="str">
        <f>IF($AF936="N/A","N/A",IF(AC936&gt;2,"TBC","N/A"))</f>
        <v>N/A</v>
      </c>
      <c r="AK936" s="16" t="str">
        <f>IF($AF936="N/A","N/A",IF(AC936&gt;3,"TBC","N/A"))</f>
        <v>N/A</v>
      </c>
      <c r="AL936" s="16" t="str">
        <f>IF(AC936="N/A","N/A",IF(AC936&gt;0,IF(SUM(AG936:AK936)&lt;&gt;AF936,"CHECK","OK"),"N/A"))</f>
        <v>N/A</v>
      </c>
      <c r="AM936" s="16" t="e">
        <f>IF(AD936="N/A", L936+T936, L936+AG936)</f>
        <v>#VALUE!</v>
      </c>
      <c r="AN936" s="16" t="str">
        <f>IF(AD936="N/A", IF(U936="N/A", "N/A", L936+U936), AD936+AH936)</f>
        <v>N/A</v>
      </c>
      <c r="AO936" s="16" t="str">
        <f>IF(AD936="N/A", IF(V936="N/A", "N/A", L936+V936), IF(AI936="N/A", "N/A", AD936+AI936))</f>
        <v>N/A</v>
      </c>
      <c r="AP936" s="16" t="str">
        <f>IF(AD936="N/A", IF(W936="N/A", "N/A", L936+W936), IF(AJ936="N/A", "N/A", AD936+AJ936))</f>
        <v>N/A</v>
      </c>
      <c r="AQ936" s="16" t="str">
        <f>IF(AD936="N/A", IF(X936="N/A", "N/A", L936+X936), IF(AK936="N/A", "N/A", AD936+AK936))</f>
        <v>N/A</v>
      </c>
      <c r="AR936" s="15" t="s">
        <v>40</v>
      </c>
      <c r="AS936" s="15" t="s">
        <v>40</v>
      </c>
      <c r="AT936" s="15" t="s">
        <v>40</v>
      </c>
      <c r="AU936" s="15" t="s">
        <v>40</v>
      </c>
      <c r="AV936" s="15" t="s">
        <v>40</v>
      </c>
      <c r="AW936" s="15" t="s">
        <v>40</v>
      </c>
      <c r="AX936" s="15" t="s">
        <v>40</v>
      </c>
      <c r="AY936" s="15" t="s">
        <v>40</v>
      </c>
      <c r="AZ936" s="15" t="s">
        <v>40</v>
      </c>
      <c r="BA936" s="15" t="s">
        <v>40</v>
      </c>
      <c r="BB936" s="15" t="s">
        <v>40</v>
      </c>
      <c r="BC936" s="15" t="s">
        <v>40</v>
      </c>
      <c r="BD936" s="15" t="s">
        <v>40</v>
      </c>
      <c r="BE936" s="15" t="s">
        <v>40</v>
      </c>
      <c r="BF936" s="15" t="s">
        <v>40</v>
      </c>
      <c r="BG936" s="15" t="s">
        <v>40</v>
      </c>
      <c r="BH936" s="15" t="s">
        <v>40</v>
      </c>
      <c r="BJ936" s="16" t="e">
        <f>IF(AR936="R", $CA936, IF(OR(AR936="P", AR936="T", AR936="N"), 0, IF($C936="DM", $T936, IF(OR(AR936="Y", AR936="IR"),$AM936,IF(AR936="C", IF($BI936="Y", IF($AF936="N/A", $Q936, $AF936), IF($AG936="N/A", $T936,$AG936)))))))</f>
        <v>#VALUE!</v>
      </c>
      <c r="BK936" s="16" t="e">
        <f>IF(AS936="R", $CA936, IF(OR(AS936="P", AS936="T", AS936="N"), 0, IF($C936="DM", $T936, IF(OR(AS936="Y", AS936="IR"),$AM936,IF(AS936="C", IF($BI936="Y", IF($AF936="N/A", $Q936, $AF936), IF($AG936="N/A", $T936,$AG936)))))))</f>
        <v>#VALUE!</v>
      </c>
      <c r="BL936" s="16" t="e">
        <f>IF(AT936="R", $CA936, IF(OR(AT936="P", AT936="T", AT936="N"), 0, IF($C936="DM", $T936, IF(OR(AT936="Y", AT936="IR"),$AM936,IF(AT936="C", IF($BI936="Y", IF($AF936="N/A", $Q936, $AF936), IF($AG936="N/A", $T936,$AG936)))))))</f>
        <v>#VALUE!</v>
      </c>
      <c r="BM936" s="16" t="e">
        <f>IF(AU936="R", $CA936, IF(OR(AU936="P", AU936="T", AU936="N"), 0, IF($C936="DM", $T936, IF(OR(AU936="Y", AU936="IR"),$AM936,IF(AU936="C", IF($BI936="Y", IF($AF936="N/A", $Q936, $AF936), IF($AG936="N/A", $T936,$AG936)))))))</f>
        <v>#VALUE!</v>
      </c>
      <c r="BN936" s="16" t="e">
        <f>IF(AV936="R", $CA936, IF(OR(AV936="P", AV936="T", AV936="N"), 0, IF($C936="DM", $T936, IF(OR(AV936="Y", AV936="IR"),$AM936,IF(AV936="C", IF($BI936="Y", IF($AF936="N/A", $Q936, $AF936), IF($AG936="N/A", $T936,$AG936)))))))</f>
        <v>#VALUE!</v>
      </c>
      <c r="BO936" s="16" t="e">
        <f>IF(AW936="R", $CA936, IF(OR(AW936="P", AW936="T", AW936="N"), 0, IF($C936="DM", $T936, IF(OR(AW936="Y", AW936="IR"),$AM936,IF(AW936="C", IF($BI936="Y", IF($AF936="N/A", $Q936, $AF936), IF($AG936="N/A", $T936,$AG936)))))))</f>
        <v>#VALUE!</v>
      </c>
      <c r="BP936" s="16" t="e">
        <f>IF(AX936="R", $CA936, IF(OR(AX936="P", AX936="T", AX936="N"), 0, IF($C936="DM", $T936, IF(OR(AX936="Y", AX936="IR"),$AM936,IF(AX936="C", IF($BI936="Y", IF($AF936="N/A", $Q936, $AF936), IF($AG936="N/A", $T936,$AG936)))))))</f>
        <v>#VALUE!</v>
      </c>
      <c r="BQ936" s="16" t="e">
        <f>IF(AY936="R", $CA936, IF(OR(AY936="P", AY936="T", AY936="N"), 0, IF($C936="DM", $T936, IF(OR(AY936="Y", AY936="IR"),$AM936,IF(AY936="C", IF($BI936="Y", IF($AF936="N/A", $Q936, $AF936), IF($AG936="N/A", $T936,$AG936)))))))</f>
        <v>#VALUE!</v>
      </c>
      <c r="BR936" s="16" t="e">
        <f>IF(AZ936="R", $CA936, IF(OR(AZ936="P", AZ936="T", AZ936="N"), 0, IF($C936="DM", $T936, IF(OR(AZ936="Y", AZ936="IR"),$AM936,IF(AZ936="C", IF($BI936="Y", IF($AF936="N/A", $Q936, $AF936), IF($AG936="N/A", $T936,$AG936)))))))</f>
        <v>#VALUE!</v>
      </c>
      <c r="BS936" s="16" t="e">
        <f>IF(BA936="R", $CA936, IF(OR(BA936="P", BA936="T", BA936="N"), 0, IF($C936="DM", $T936, IF(OR(BA936="Y", BA936="IR"),$AM936,IF(BA936="C", IF($BI936="Y", IF($AF936="N/A", $Q936, $AF936), IF($AG936="N/A", $T936,$AG936)))))))</f>
        <v>#VALUE!</v>
      </c>
      <c r="BT936" s="16" t="e">
        <f>IF(BB936="R", $CA936, IF(OR(BB936="P", BB936="T", BB936="N"), 0, IF($C936="DM", $T936, IF(OR(BB936="Y", BB936="IR"),$AM936,IF(BB936="C", IF($BI936="Y", IF($BA936="C", IF($AF936="N/A", $Q936, $AF936), IF($AF936="N/A", $T936, $AM936)), IF($AG936="N/A", $T936,$AG936)))))))</f>
        <v>#VALUE!</v>
      </c>
      <c r="BU936" s="16" t="e">
        <f>IF(BC936="R", $CA936, IF(OR(BC936="P", BC936="T", BC936="N"), 0, IF($C936="DM", $T936, IF(OR(BC936="Y", BC936="IR"),$AM936,IF(BC936="C", IF($BI936="Y", IF($BA936="C", IF($AF936="N/A", $Q936, $AF936), IF($AF936="N/A", $T936, $AM936)), IF($AG936="N/A", $T936,$AG936)))))))</f>
        <v>#VALUE!</v>
      </c>
      <c r="BV936" s="16" t="e">
        <f>IF(BD936="R", $CA936, IF(OR(BD936="P", BD936="T", BD936="N"), 0, IF($C936="DM", $T936, IF(OR(BD936="Y", BD936="IR"),$AM936,IF(BD936="C", IF($BI936="Y", IF($BA936="C", IF($AF936="N/A", $Q936, $AF936), IF($AF936="N/A", $T936, $AM936)), IF($AG936="N/A", $T936,$AG936)))))))</f>
        <v>#VALUE!</v>
      </c>
      <c r="BW936" s="16" t="e">
        <f>IF(BE936="R", $CA936, IF(OR(BE936="P", BE936="T", BE936="N"), 0, IF($C936="DM", $T936, IF(OR(BE936="Y", BE936="IR"),$AM936,IF(BE936="C", IF($BI936="Y", IF($BA936="C", IF($AF936="N/A", $Q936, $AF936), IF($AF936="N/A", $T936, $AM936)), IF($AG936="N/A", $T936,$AG936)))))))</f>
        <v>#VALUE!</v>
      </c>
      <c r="BX936" s="16" t="e">
        <f>IF(BF936="R", $CA936, IF(OR(BF936="P", BF936="T", BF936="N"), 0, IF($C936="DM", $T936, IF(OR(BF936="Y", BF936="IR"),$AM936,IF(BF936="C", IF($BI936="Y", IF($BA936="C", IF($AF936="N/A", $Q936, $AF936), IF($AF936="N/A", $T936, $AM936)), IF($AG936="N/A", $T936,$AG936)))))))</f>
        <v>#VALUE!</v>
      </c>
      <c r="BY936" s="16" t="e">
        <f>IF(BG936="R", $CA936, IF(OR(BG936="P", BG936="T", BG936="N"), 0, IF($C936="DM", $T936, IF(OR(BG936="Y", BG936="IR"),$AM936,IF(BG936="C", IF($BI936="Y", IF($BA936="C", IF($AF936="N/A", $Q936, $AF936), IF($AF936="N/A", $T936, $AM936)), IF($AG936="N/A", $T936,$AG936)))))))</f>
        <v>#VALUE!</v>
      </c>
      <c r="BZ936" s="16" t="e">
        <f>IF(BH936="R", $CA936, IF(OR(BH936="P", BH936="T", BH936="N"), 0, IF($C936="DM", $T936, IF(OR(BH936="Y", BH936="IR"),$AM936,IF(BH936="C", IF($BI936="Y", IF($BA936="C", IF($AF936="N/A", $Q936, $AF936), IF($AF936="N/A", $T936, $AM936)), IF($AG936="N/A", $T936,$AG936)))))))</f>
        <v>#VALUE!</v>
      </c>
      <c r="CA936" s="15" t="s">
        <v>75</v>
      </c>
      <c r="CB936" s="16" t="e">
        <f>BZ936</f>
        <v>#VALUE!</v>
      </c>
      <c r="CC936" s="15" t="str">
        <f>IF(OR($BH936="T", $BH936="R"), 0, IF($BH936="C", IF($BI936="Y", IF($BA936="C", 0, IF(AF936="N/A", Q936-T936, AF936-AG936)), IF($AF936="N/A", U936, AH936)), AN936))</f>
        <v>N/A</v>
      </c>
      <c r="CD936" s="15" t="str">
        <f>IF(OR($BH936="T", $BH936="R"), 0, IF($BH936="C", IF($BI936="Y", 0, IF($AF936="N/A", V936, AI936)), AO936))</f>
        <v>N/A</v>
      </c>
      <c r="CE936" s="15" t="str">
        <f>IF(OR($BH936="T", $BH936="R"), 0, IF($BH936="C", IF($BI936="Y", 0, IF($AF936="N/A", W936, AJ936)), AP936))</f>
        <v>N/A</v>
      </c>
      <c r="CF936" s="15" t="str">
        <f>IF(OR($BH936="T", $BH936="R"), 0, IF($BH936="C", IF($BI936="Y", 0, IF($AF936="N/A", X936, AK936)), AQ936))</f>
        <v>N/A</v>
      </c>
    </row>
    <row r="937" spans="1:84" x14ac:dyDescent="0.25">
      <c r="A937" s="14">
        <v>5914</v>
      </c>
      <c r="B937" s="15"/>
      <c r="C937" s="15"/>
      <c r="D937" s="15"/>
      <c r="E937" s="15" t="e">
        <f>VLOOKUP(B937, 'Rookie Year'!$A$2:$B$55679,2,FALSE)</f>
        <v>#N/A</v>
      </c>
      <c r="F937" s="15">
        <v>2024</v>
      </c>
      <c r="G937" s="15" t="s">
        <v>42</v>
      </c>
      <c r="H937" s="15"/>
      <c r="I937" s="16"/>
      <c r="J937" s="15"/>
      <c r="K937" s="17">
        <f>IF(AND(G937&lt;&gt;"N",R937="N/A"), IF(I937&lt;4, 0, 0.25),IF(I937=1, IF(J937=1,0.25, 0.25), IF(I937&lt;13, 0.25, IF(I937&lt;26, 0.4, IF(I937&lt;51, 0.6, 0.75)))))</f>
        <v>0.25</v>
      </c>
      <c r="L937" s="16">
        <f>I937-M937</f>
        <v>0</v>
      </c>
      <c r="M937" s="16">
        <f>ROUNDUP(I937*K937,0)</f>
        <v>0</v>
      </c>
      <c r="N937" s="16">
        <f>M937*J937</f>
        <v>0</v>
      </c>
      <c r="O937" s="16">
        <v>0</v>
      </c>
      <c r="P937" s="16">
        <v>0</v>
      </c>
      <c r="Q937" s="16">
        <f>N937-O937-P937</f>
        <v>0</v>
      </c>
      <c r="R937" s="15" t="s">
        <v>75</v>
      </c>
      <c r="S937" s="15">
        <f>IF(R937="N/A", J937-($B$1-F937), J937-($B$1-R937))</f>
        <v>0</v>
      </c>
      <c r="T937" s="16" t="str">
        <f>IF($S937&lt;1, "N/A", $M937)</f>
        <v>N/A</v>
      </c>
      <c r="U937" s="16" t="str">
        <f>IF($S937&lt;2, "N/A", $M937)</f>
        <v>N/A</v>
      </c>
      <c r="V937" s="16" t="str">
        <f>IF($S937&lt;3, "N/A", $M937)</f>
        <v>N/A</v>
      </c>
      <c r="W937" s="16" t="str">
        <f>IF($S937&lt;4, "N/A", $M937)</f>
        <v>N/A</v>
      </c>
      <c r="X937" s="16" t="str">
        <f>IF($S937&lt;5, "N/A", $M937)</f>
        <v>N/A</v>
      </c>
      <c r="Y937" s="15" t="str">
        <f>IF(SUM(T937:X937)&lt;&gt;Q937, "CHECK", "OK")</f>
        <v>OK</v>
      </c>
      <c r="Z937" s="15" t="str">
        <f>IF(F937=$B$1, "No", IF(S937=1, "Yes", "No"))</f>
        <v>No</v>
      </c>
      <c r="AA937" s="18" t="str">
        <f>IF(C937="DM", "N/A", IF(Z937="No","N/A",VLOOKUP(B937,'Extension List'!$A$3:$R$1972,18,FALSE)))</f>
        <v>N/A</v>
      </c>
      <c r="AB937" s="15" t="str">
        <f>IF(C937="DM", "N/A", IF(Z937="No","N/A",VLOOKUP(B937,'Extension List'!$A$3:$T$1972,20,FALSE)))</f>
        <v>N/A</v>
      </c>
      <c r="AC937" s="15" t="str">
        <f>IF(AA937="N/A", "N/A", 0)</f>
        <v>N/A</v>
      </c>
      <c r="AD937" s="16" t="str">
        <f>IF(AE937="N/A", "N/A", AA937-AE937)</f>
        <v>N/A</v>
      </c>
      <c r="AE937" s="16" t="str">
        <f>IF(AA937="N/A", "N/A", IF(AC937&gt;0, IF(AA937&lt;13, ROUNDUP(0.25*AA937,0), IF(AA937&lt;26, ROUNDUP(0.4*AA937,0), IF(AA937&lt;51, ROUNDUP(0.6*AA937,0), ROUNDUP(0.75*AA937,0)))), "N/A"))</f>
        <v>N/A</v>
      </c>
      <c r="AF937" s="16" t="str">
        <f>IF(AD937="N/A","N/A", (AE937*AC937)+Q937)</f>
        <v>N/A</v>
      </c>
      <c r="AG937" s="16" t="str">
        <f>IF($AF937="N/A", "N/A", "TBC")</f>
        <v>N/A</v>
      </c>
      <c r="AH937" s="16" t="str">
        <f>IF($AF937="N/A", "N/A", "TBC")</f>
        <v>N/A</v>
      </c>
      <c r="AI937" s="16" t="str">
        <f>IF($AF937="N/A","N/A",IF(AC937&gt;1,"TBC","N/A"))</f>
        <v>N/A</v>
      </c>
      <c r="AJ937" s="16" t="str">
        <f>IF($AF937="N/A","N/A",IF(AC937&gt;2,"TBC","N/A"))</f>
        <v>N/A</v>
      </c>
      <c r="AK937" s="16" t="str">
        <f>IF($AF937="N/A","N/A",IF(AC937&gt;3,"TBC","N/A"))</f>
        <v>N/A</v>
      </c>
      <c r="AL937" s="16" t="str">
        <f>IF(AC937="N/A","N/A",IF(AC937&gt;0,IF(SUM(AG937:AK937)&lt;&gt;AF937,"CHECK","OK"),"N/A"))</f>
        <v>N/A</v>
      </c>
      <c r="AM937" s="16" t="e">
        <f>IF(AD937="N/A", L937+T937, L937+AG937)</f>
        <v>#VALUE!</v>
      </c>
      <c r="AN937" s="16" t="str">
        <f>IF(AD937="N/A", IF(U937="N/A", "N/A", L937+U937), AD937+AH937)</f>
        <v>N/A</v>
      </c>
      <c r="AO937" s="16" t="str">
        <f>IF(AD937="N/A", IF(V937="N/A", "N/A", L937+V937), IF(AI937="N/A", "N/A", AD937+AI937))</f>
        <v>N/A</v>
      </c>
      <c r="AP937" s="16" t="str">
        <f>IF(AD937="N/A", IF(W937="N/A", "N/A", L937+W937), IF(AJ937="N/A", "N/A", AD937+AJ937))</f>
        <v>N/A</v>
      </c>
      <c r="AQ937" s="16" t="str">
        <f>IF(AD937="N/A", IF(X937="N/A", "N/A", L937+X937), IF(AK937="N/A", "N/A", AD937+AK937))</f>
        <v>N/A</v>
      </c>
      <c r="AR937" s="15" t="s">
        <v>40</v>
      </c>
      <c r="AS937" s="15" t="s">
        <v>40</v>
      </c>
      <c r="AT937" s="15" t="s">
        <v>40</v>
      </c>
      <c r="AU937" s="15" t="s">
        <v>40</v>
      </c>
      <c r="AV937" s="15" t="s">
        <v>40</v>
      </c>
      <c r="AW937" s="15" t="s">
        <v>40</v>
      </c>
      <c r="AX937" s="15" t="s">
        <v>40</v>
      </c>
      <c r="AY937" s="15" t="s">
        <v>40</v>
      </c>
      <c r="AZ937" s="15" t="s">
        <v>40</v>
      </c>
      <c r="BA937" s="15" t="s">
        <v>40</v>
      </c>
      <c r="BB937" s="15" t="s">
        <v>40</v>
      </c>
      <c r="BC937" s="15" t="s">
        <v>40</v>
      </c>
      <c r="BD937" s="15" t="s">
        <v>40</v>
      </c>
      <c r="BE937" s="15" t="s">
        <v>40</v>
      </c>
      <c r="BF937" s="15" t="s">
        <v>40</v>
      </c>
      <c r="BG937" s="15" t="s">
        <v>40</v>
      </c>
      <c r="BH937" s="15" t="s">
        <v>40</v>
      </c>
      <c r="BJ937" s="16" t="e">
        <f>IF(AR937="R", $CA937, IF(OR(AR937="P", AR937="T", AR937="N"), 0, IF($C937="DM", $T937, IF(OR(AR937="Y", AR937="IR"),$AM937,IF(AR937="C", IF($BI937="Y", IF($AF937="N/A", $Q937, $AF937), IF($AG937="N/A", $T937,$AG937)))))))</f>
        <v>#VALUE!</v>
      </c>
      <c r="BK937" s="16" t="e">
        <f>IF(AS937="R", $CA937, IF(OR(AS937="P", AS937="T", AS937="N"), 0, IF($C937="DM", $T937, IF(OR(AS937="Y", AS937="IR"),$AM937,IF(AS937="C", IF($BI937="Y", IF($AF937="N/A", $Q937, $AF937), IF($AG937="N/A", $T937,$AG937)))))))</f>
        <v>#VALUE!</v>
      </c>
      <c r="BL937" s="16" t="e">
        <f>IF(AT937="R", $CA937, IF(OR(AT937="P", AT937="T", AT937="N"), 0, IF($C937="DM", $T937, IF(OR(AT937="Y", AT937="IR"),$AM937,IF(AT937="C", IF($BI937="Y", IF($AF937="N/A", $Q937, $AF937), IF($AG937="N/A", $T937,$AG937)))))))</f>
        <v>#VALUE!</v>
      </c>
      <c r="BM937" s="16" t="e">
        <f>IF(AU937="R", $CA937, IF(OR(AU937="P", AU937="T", AU937="N"), 0, IF($C937="DM", $T937, IF(OR(AU937="Y", AU937="IR"),$AM937,IF(AU937="C", IF($BI937="Y", IF($AF937="N/A", $Q937, $AF937), IF($AG937="N/A", $T937,$AG937)))))))</f>
        <v>#VALUE!</v>
      </c>
      <c r="BN937" s="16" t="e">
        <f>IF(AV937="R", $CA937, IF(OR(AV937="P", AV937="T", AV937="N"), 0, IF($C937="DM", $T937, IF(OR(AV937="Y", AV937="IR"),$AM937,IF(AV937="C", IF($BI937="Y", IF($AF937="N/A", $Q937, $AF937), IF($AG937="N/A", $T937,$AG937)))))))</f>
        <v>#VALUE!</v>
      </c>
      <c r="BO937" s="16" t="e">
        <f>IF(AW937="R", $CA937, IF(OR(AW937="P", AW937="T", AW937="N"), 0, IF($C937="DM", $T937, IF(OR(AW937="Y", AW937="IR"),$AM937,IF(AW937="C", IF($BI937="Y", IF($AF937="N/A", $Q937, $AF937), IF($AG937="N/A", $T937,$AG937)))))))</f>
        <v>#VALUE!</v>
      </c>
      <c r="BP937" s="16" t="e">
        <f>IF(AX937="R", $CA937, IF(OR(AX937="P", AX937="T", AX937="N"), 0, IF($C937="DM", $T937, IF(OR(AX937="Y", AX937="IR"),$AM937,IF(AX937="C", IF($BI937="Y", IF($AF937="N/A", $Q937, $AF937), IF($AG937="N/A", $T937,$AG937)))))))</f>
        <v>#VALUE!</v>
      </c>
      <c r="BQ937" s="16" t="e">
        <f>IF(AY937="R", $CA937, IF(OR(AY937="P", AY937="T", AY937="N"), 0, IF($C937="DM", $T937, IF(OR(AY937="Y", AY937="IR"),$AM937,IF(AY937="C", IF($BI937="Y", IF($AF937="N/A", $Q937, $AF937), IF($AG937="N/A", $T937,$AG937)))))))</f>
        <v>#VALUE!</v>
      </c>
      <c r="BR937" s="16" t="e">
        <f>IF(AZ937="R", $CA937, IF(OR(AZ937="P", AZ937="T", AZ937="N"), 0, IF($C937="DM", $T937, IF(OR(AZ937="Y", AZ937="IR"),$AM937,IF(AZ937="C", IF($BI937="Y", IF($AF937="N/A", $Q937, $AF937), IF($AG937="N/A", $T937,$AG937)))))))</f>
        <v>#VALUE!</v>
      </c>
      <c r="BS937" s="16" t="e">
        <f>IF(BA937="R", $CA937, IF(OR(BA937="P", BA937="T", BA937="N"), 0, IF($C937="DM", $T937, IF(OR(BA937="Y", BA937="IR"),$AM937,IF(BA937="C", IF($BI937="Y", IF($AF937="N/A", $Q937, $AF937), IF($AG937="N/A", $T937,$AG937)))))))</f>
        <v>#VALUE!</v>
      </c>
      <c r="BT937" s="16" t="e">
        <f>IF(BB937="R", $CA937, IF(OR(BB937="P", BB937="T", BB937="N"), 0, IF($C937="DM", $T937, IF(OR(BB937="Y", BB937="IR"),$AM937,IF(BB937="C", IF($BI937="Y", IF($BA937="C", IF($AF937="N/A", $Q937, $AF937), IF($AF937="N/A", $T937, $AM937)), IF($AG937="N/A", $T937,$AG937)))))))</f>
        <v>#VALUE!</v>
      </c>
      <c r="BU937" s="16" t="e">
        <f>IF(BC937="R", $CA937, IF(OR(BC937="P", BC937="T", BC937="N"), 0, IF($C937="DM", $T937, IF(OR(BC937="Y", BC937="IR"),$AM937,IF(BC937="C", IF($BI937="Y", IF($BA937="C", IF($AF937="N/A", $Q937, $AF937), IF($AF937="N/A", $T937, $AM937)), IF($AG937="N/A", $T937,$AG937)))))))</f>
        <v>#VALUE!</v>
      </c>
      <c r="BV937" s="16" t="e">
        <f>IF(BD937="R", $CA937, IF(OR(BD937="P", BD937="T", BD937="N"), 0, IF($C937="DM", $T937, IF(OR(BD937="Y", BD937="IR"),$AM937,IF(BD937="C", IF($BI937="Y", IF($BA937="C", IF($AF937="N/A", $Q937, $AF937), IF($AF937="N/A", $T937, $AM937)), IF($AG937="N/A", $T937,$AG937)))))))</f>
        <v>#VALUE!</v>
      </c>
      <c r="BW937" s="16" t="e">
        <f>IF(BE937="R", $CA937, IF(OR(BE937="P", BE937="T", BE937="N"), 0, IF($C937="DM", $T937, IF(OR(BE937="Y", BE937="IR"),$AM937,IF(BE937="C", IF($BI937="Y", IF($BA937="C", IF($AF937="N/A", $Q937, $AF937), IF($AF937="N/A", $T937, $AM937)), IF($AG937="N/A", $T937,$AG937)))))))</f>
        <v>#VALUE!</v>
      </c>
      <c r="BX937" s="16" t="e">
        <f>IF(BF937="R", $CA937, IF(OR(BF937="P", BF937="T", BF937="N"), 0, IF($C937="DM", $T937, IF(OR(BF937="Y", BF937="IR"),$AM937,IF(BF937="C", IF($BI937="Y", IF($BA937="C", IF($AF937="N/A", $Q937, $AF937), IF($AF937="N/A", $T937, $AM937)), IF($AG937="N/A", $T937,$AG937)))))))</f>
        <v>#VALUE!</v>
      </c>
      <c r="BY937" s="16" t="e">
        <f>IF(BG937="R", $CA937, IF(OR(BG937="P", BG937="T", BG937="N"), 0, IF($C937="DM", $T937, IF(OR(BG937="Y", BG937="IR"),$AM937,IF(BG937="C", IF($BI937="Y", IF($BA937="C", IF($AF937="N/A", $Q937, $AF937), IF($AF937="N/A", $T937, $AM937)), IF($AG937="N/A", $T937,$AG937)))))))</f>
        <v>#VALUE!</v>
      </c>
      <c r="BZ937" s="16" t="e">
        <f>IF(BH937="R", $CA937, IF(OR(BH937="P", BH937="T", BH937="N"), 0, IF($C937="DM", $T937, IF(OR(BH937="Y", BH937="IR"),$AM937,IF(BH937="C", IF($BI937="Y", IF($BA937="C", IF($AF937="N/A", $Q937, $AF937), IF($AF937="N/A", $T937, $AM937)), IF($AG937="N/A", $T937,$AG937)))))))</f>
        <v>#VALUE!</v>
      </c>
      <c r="CA937" s="15" t="s">
        <v>75</v>
      </c>
      <c r="CB937" s="16" t="e">
        <f>BZ937</f>
        <v>#VALUE!</v>
      </c>
      <c r="CC937" s="15" t="str">
        <f>IF(OR($BH937="T", $BH937="R"), 0, IF($BH937="C", IF($BI937="Y", IF($BA937="C", 0, IF(AF937="N/A", Q937-T937, AF937-AG937)), IF($AF937="N/A", U937, AH937)), AN937))</f>
        <v>N/A</v>
      </c>
      <c r="CD937" s="15" t="str">
        <f>IF(OR($BH937="T", $BH937="R"), 0, IF($BH937="C", IF($BI937="Y", 0, IF($AF937="N/A", V937, AI937)), AO937))</f>
        <v>N/A</v>
      </c>
      <c r="CE937" s="15" t="str">
        <f>IF(OR($BH937="T", $BH937="R"), 0, IF($BH937="C", IF($BI937="Y", 0, IF($AF937="N/A", W937, AJ937)), AP937))</f>
        <v>N/A</v>
      </c>
      <c r="CF937" s="15" t="str">
        <f>IF(OR($BH937="T", $BH937="R"), 0, IF($BH937="C", IF($BI937="Y", 0, IF($AF937="N/A", X937, AK937)), AQ937))</f>
        <v>N/A</v>
      </c>
    </row>
    <row r="938" spans="1:84" x14ac:dyDescent="0.25">
      <c r="A938" s="14">
        <v>5915</v>
      </c>
      <c r="B938" s="15"/>
      <c r="C938" s="15"/>
      <c r="D938" s="15"/>
      <c r="E938" s="15" t="e">
        <f>VLOOKUP(B938, 'Rookie Year'!$A$2:$B$55679,2,FALSE)</f>
        <v>#N/A</v>
      </c>
      <c r="F938" s="15">
        <v>2024</v>
      </c>
      <c r="G938" s="15" t="s">
        <v>42</v>
      </c>
      <c r="H938" s="15"/>
      <c r="I938" s="16"/>
      <c r="J938" s="15"/>
      <c r="K938" s="17">
        <f>IF(AND(G938&lt;&gt;"N",R938="N/A"), IF(I938&lt;4, 0, 0.25),IF(I938=1, IF(J938=1,0.25, 0.25), IF(I938&lt;13, 0.25, IF(I938&lt;26, 0.4, IF(I938&lt;51, 0.6, 0.75)))))</f>
        <v>0.25</v>
      </c>
      <c r="L938" s="16">
        <f>I938-M938</f>
        <v>0</v>
      </c>
      <c r="M938" s="16">
        <f>ROUNDUP(I938*K938,0)</f>
        <v>0</v>
      </c>
      <c r="N938" s="16">
        <f>M938*J938</f>
        <v>0</v>
      </c>
      <c r="O938" s="16">
        <v>0</v>
      </c>
      <c r="P938" s="16">
        <v>0</v>
      </c>
      <c r="Q938" s="16">
        <f>N938-O938-P938</f>
        <v>0</v>
      </c>
      <c r="R938" s="15" t="s">
        <v>75</v>
      </c>
      <c r="S938" s="15">
        <f>IF(R938="N/A", J938-($B$1-F938), J938-($B$1-R938))</f>
        <v>0</v>
      </c>
      <c r="T938" s="16" t="str">
        <f>IF($S938&lt;1, "N/A", $M938)</f>
        <v>N/A</v>
      </c>
      <c r="U938" s="16" t="str">
        <f>IF($S938&lt;2, "N/A", $M938)</f>
        <v>N/A</v>
      </c>
      <c r="V938" s="16" t="str">
        <f>IF($S938&lt;3, "N/A", $M938)</f>
        <v>N/A</v>
      </c>
      <c r="W938" s="16" t="str">
        <f>IF($S938&lt;4, "N/A", $M938)</f>
        <v>N/A</v>
      </c>
      <c r="X938" s="16" t="str">
        <f>IF($S938&lt;5, "N/A", $M938)</f>
        <v>N/A</v>
      </c>
      <c r="Y938" s="15" t="str">
        <f>IF(SUM(T938:X938)&lt;&gt;Q938, "CHECK", "OK")</f>
        <v>OK</v>
      </c>
      <c r="Z938" s="15" t="str">
        <f>IF(F938=$B$1, "No", IF(S938=1, "Yes", "No"))</f>
        <v>No</v>
      </c>
      <c r="AA938" s="18" t="str">
        <f>IF(C938="DM", "N/A", IF(Z938="No","N/A",VLOOKUP(B938,'Extension List'!$A$3:$R$1972,18,FALSE)))</f>
        <v>N/A</v>
      </c>
      <c r="AB938" s="15" t="str">
        <f>IF(C938="DM", "N/A", IF(Z938="No","N/A",VLOOKUP(B938,'Extension List'!$A$3:$T$1972,20,FALSE)))</f>
        <v>N/A</v>
      </c>
      <c r="AC938" s="15" t="str">
        <f>IF(AA938="N/A", "N/A", 0)</f>
        <v>N/A</v>
      </c>
      <c r="AD938" s="16" t="str">
        <f>IF(AE938="N/A", "N/A", AA938-AE938)</f>
        <v>N/A</v>
      </c>
      <c r="AE938" s="16" t="str">
        <f>IF(AA938="N/A", "N/A", IF(AC938&gt;0, IF(AA938&lt;13, ROUNDUP(0.25*AA938,0), IF(AA938&lt;26, ROUNDUP(0.4*AA938,0), IF(AA938&lt;51, ROUNDUP(0.6*AA938,0), ROUNDUP(0.75*AA938,0)))), "N/A"))</f>
        <v>N/A</v>
      </c>
      <c r="AF938" s="16" t="str">
        <f>IF(AD938="N/A","N/A", (AE938*AC938)+Q938)</f>
        <v>N/A</v>
      </c>
      <c r="AG938" s="16" t="str">
        <f>IF($AF938="N/A", "N/A", "TBC")</f>
        <v>N/A</v>
      </c>
      <c r="AH938" s="16" t="str">
        <f>IF($AF938="N/A", "N/A", "TBC")</f>
        <v>N/A</v>
      </c>
      <c r="AI938" s="16" t="str">
        <f>IF($AF938="N/A","N/A",IF(AC938&gt;1,"TBC","N/A"))</f>
        <v>N/A</v>
      </c>
      <c r="AJ938" s="16" t="str">
        <f>IF($AF938="N/A","N/A",IF(AC938&gt;2,"TBC","N/A"))</f>
        <v>N/A</v>
      </c>
      <c r="AK938" s="16" t="str">
        <f>IF($AF938="N/A","N/A",IF(AC938&gt;3,"TBC","N/A"))</f>
        <v>N/A</v>
      </c>
      <c r="AL938" s="16" t="str">
        <f>IF(AC938="N/A","N/A",IF(AC938&gt;0,IF(SUM(AG938:AK938)&lt;&gt;AF938,"CHECK","OK"),"N/A"))</f>
        <v>N/A</v>
      </c>
      <c r="AM938" s="16" t="e">
        <f>IF(AD938="N/A", L938+T938, L938+AG938)</f>
        <v>#VALUE!</v>
      </c>
      <c r="AN938" s="16" t="str">
        <f>IF(AD938="N/A", IF(U938="N/A", "N/A", L938+U938), AD938+AH938)</f>
        <v>N/A</v>
      </c>
      <c r="AO938" s="16" t="str">
        <f>IF(AD938="N/A", IF(V938="N/A", "N/A", L938+V938), IF(AI938="N/A", "N/A", AD938+AI938))</f>
        <v>N/A</v>
      </c>
      <c r="AP938" s="16" t="str">
        <f>IF(AD938="N/A", IF(W938="N/A", "N/A", L938+W938), IF(AJ938="N/A", "N/A", AD938+AJ938))</f>
        <v>N/A</v>
      </c>
      <c r="AQ938" s="16" t="str">
        <f>IF(AD938="N/A", IF(X938="N/A", "N/A", L938+X938), IF(AK938="N/A", "N/A", AD938+AK938))</f>
        <v>N/A</v>
      </c>
      <c r="AR938" s="15" t="s">
        <v>40</v>
      </c>
      <c r="AS938" s="15" t="s">
        <v>40</v>
      </c>
      <c r="AT938" s="15" t="s">
        <v>40</v>
      </c>
      <c r="AU938" s="15" t="s">
        <v>40</v>
      </c>
      <c r="AV938" s="15" t="s">
        <v>40</v>
      </c>
      <c r="AW938" s="15" t="s">
        <v>40</v>
      </c>
      <c r="AX938" s="15" t="s">
        <v>40</v>
      </c>
      <c r="AY938" s="15" t="s">
        <v>40</v>
      </c>
      <c r="AZ938" s="15" t="s">
        <v>40</v>
      </c>
      <c r="BA938" s="15" t="s">
        <v>40</v>
      </c>
      <c r="BB938" s="15" t="s">
        <v>40</v>
      </c>
      <c r="BC938" s="15" t="s">
        <v>40</v>
      </c>
      <c r="BD938" s="15" t="s">
        <v>40</v>
      </c>
      <c r="BE938" s="15" t="s">
        <v>40</v>
      </c>
      <c r="BF938" s="15" t="s">
        <v>40</v>
      </c>
      <c r="BG938" s="15" t="s">
        <v>40</v>
      </c>
      <c r="BH938" s="15" t="s">
        <v>40</v>
      </c>
      <c r="BJ938" s="16" t="e">
        <f>IF(AR938="R", $CA938, IF(OR(AR938="P", AR938="T", AR938="N"), 0, IF($C938="DM", $T938, IF(OR(AR938="Y", AR938="IR"),$AM938,IF(AR938="C", IF($BI938="Y", IF($AF938="N/A", $Q938, $AF938), IF($AG938="N/A", $T938,$AG938)))))))</f>
        <v>#VALUE!</v>
      </c>
      <c r="BK938" s="16" t="e">
        <f>IF(AS938="R", $CA938, IF(OR(AS938="P", AS938="T", AS938="N"), 0, IF($C938="DM", $T938, IF(OR(AS938="Y", AS938="IR"),$AM938,IF(AS938="C", IF($BI938="Y", IF($AF938="N/A", $Q938, $AF938), IF($AG938="N/A", $T938,$AG938)))))))</f>
        <v>#VALUE!</v>
      </c>
      <c r="BL938" s="16" t="e">
        <f>IF(AT938="R", $CA938, IF(OR(AT938="P", AT938="T", AT938="N"), 0, IF($C938="DM", $T938, IF(OR(AT938="Y", AT938="IR"),$AM938,IF(AT938="C", IF($BI938="Y", IF($AF938="N/A", $Q938, $AF938), IF($AG938="N/A", $T938,$AG938)))))))</f>
        <v>#VALUE!</v>
      </c>
      <c r="BM938" s="16" t="e">
        <f>IF(AU938="R", $CA938, IF(OR(AU938="P", AU938="T", AU938="N"), 0, IF($C938="DM", $T938, IF(OR(AU938="Y", AU938="IR"),$AM938,IF(AU938="C", IF($BI938="Y", IF($AF938="N/A", $Q938, $AF938), IF($AG938="N/A", $T938,$AG938)))))))</f>
        <v>#VALUE!</v>
      </c>
      <c r="BN938" s="16" t="e">
        <f>IF(AV938="R", $CA938, IF(OR(AV938="P", AV938="T", AV938="N"), 0, IF($C938="DM", $T938, IF(OR(AV938="Y", AV938="IR"),$AM938,IF(AV938="C", IF($BI938="Y", IF($AF938="N/A", $Q938, $AF938), IF($AG938="N/A", $T938,$AG938)))))))</f>
        <v>#VALUE!</v>
      </c>
      <c r="BO938" s="16" t="e">
        <f>IF(AW938="R", $CA938, IF(OR(AW938="P", AW938="T", AW938="N"), 0, IF($C938="DM", $T938, IF(OR(AW938="Y", AW938="IR"),$AM938,IF(AW938="C", IF($BI938="Y", IF($AF938="N/A", $Q938, $AF938), IF($AG938="N/A", $T938,$AG938)))))))</f>
        <v>#VALUE!</v>
      </c>
      <c r="BP938" s="16" t="e">
        <f>IF(AX938="R", $CA938, IF(OR(AX938="P", AX938="T", AX938="N"), 0, IF($C938="DM", $T938, IF(OR(AX938="Y", AX938="IR"),$AM938,IF(AX938="C", IF($BI938="Y", IF($AF938="N/A", $Q938, $AF938), IF($AG938="N/A", $T938,$AG938)))))))</f>
        <v>#VALUE!</v>
      </c>
      <c r="BQ938" s="16" t="e">
        <f>IF(AY938="R", $CA938, IF(OR(AY938="P", AY938="T", AY938="N"), 0, IF($C938="DM", $T938, IF(OR(AY938="Y", AY938="IR"),$AM938,IF(AY938="C", IF($BI938="Y", IF($AF938="N/A", $Q938, $AF938), IF($AG938="N/A", $T938,$AG938)))))))</f>
        <v>#VALUE!</v>
      </c>
      <c r="BR938" s="16" t="e">
        <f>IF(AZ938="R", $CA938, IF(OR(AZ938="P", AZ938="T", AZ938="N"), 0, IF($C938="DM", $T938, IF(OR(AZ938="Y", AZ938="IR"),$AM938,IF(AZ938="C", IF($BI938="Y", IF($AF938="N/A", $Q938, $AF938), IF($AG938="N/A", $T938,$AG938)))))))</f>
        <v>#VALUE!</v>
      </c>
      <c r="BS938" s="16" t="e">
        <f>IF(BA938="R", $CA938, IF(OR(BA938="P", BA938="T", BA938="N"), 0, IF($C938="DM", $T938, IF(OR(BA938="Y", BA938="IR"),$AM938,IF(BA938="C", IF($BI938="Y", IF($AF938="N/A", $Q938, $AF938), IF($AG938="N/A", $T938,$AG938)))))))</f>
        <v>#VALUE!</v>
      </c>
      <c r="BT938" s="16" t="e">
        <f>IF(BB938="R", $CA938, IF(OR(BB938="P", BB938="T", BB938="N"), 0, IF($C938="DM", $T938, IF(OR(BB938="Y", BB938="IR"),$AM938,IF(BB938="C", IF($BI938="Y", IF($BA938="C", IF($AF938="N/A", $Q938, $AF938), IF($AF938="N/A", $T938, $AM938)), IF($AG938="N/A", $T938,$AG938)))))))</f>
        <v>#VALUE!</v>
      </c>
      <c r="BU938" s="16" t="e">
        <f>IF(BC938="R", $CA938, IF(OR(BC938="P", BC938="T", BC938="N"), 0, IF($C938="DM", $T938, IF(OR(BC938="Y", BC938="IR"),$AM938,IF(BC938="C", IF($BI938="Y", IF($BA938="C", IF($AF938="N/A", $Q938, $AF938), IF($AF938="N/A", $T938, $AM938)), IF($AG938="N/A", $T938,$AG938)))))))</f>
        <v>#VALUE!</v>
      </c>
      <c r="BV938" s="16" t="e">
        <f>IF(BD938="R", $CA938, IF(OR(BD938="P", BD938="T", BD938="N"), 0, IF($C938="DM", $T938, IF(OR(BD938="Y", BD938="IR"),$AM938,IF(BD938="C", IF($BI938="Y", IF($BA938="C", IF($AF938="N/A", $Q938, $AF938), IF($AF938="N/A", $T938, $AM938)), IF($AG938="N/A", $T938,$AG938)))))))</f>
        <v>#VALUE!</v>
      </c>
      <c r="BW938" s="16" t="e">
        <f>IF(BE938="R", $CA938, IF(OR(BE938="P", BE938="T", BE938="N"), 0, IF($C938="DM", $T938, IF(OR(BE938="Y", BE938="IR"),$AM938,IF(BE938="C", IF($BI938="Y", IF($BA938="C", IF($AF938="N/A", $Q938, $AF938), IF($AF938="N/A", $T938, $AM938)), IF($AG938="N/A", $T938,$AG938)))))))</f>
        <v>#VALUE!</v>
      </c>
      <c r="BX938" s="16" t="e">
        <f>IF(BF938="R", $CA938, IF(OR(BF938="P", BF938="T", BF938="N"), 0, IF($C938="DM", $T938, IF(OR(BF938="Y", BF938="IR"),$AM938,IF(BF938="C", IF($BI938="Y", IF($BA938="C", IF($AF938="N/A", $Q938, $AF938), IF($AF938="N/A", $T938, $AM938)), IF($AG938="N/A", $T938,$AG938)))))))</f>
        <v>#VALUE!</v>
      </c>
      <c r="BY938" s="16" t="e">
        <f>IF(BG938="R", $CA938, IF(OR(BG938="P", BG938="T", BG938="N"), 0, IF($C938="DM", $T938, IF(OR(BG938="Y", BG938="IR"),$AM938,IF(BG938="C", IF($BI938="Y", IF($BA938="C", IF($AF938="N/A", $Q938, $AF938), IF($AF938="N/A", $T938, $AM938)), IF($AG938="N/A", $T938,$AG938)))))))</f>
        <v>#VALUE!</v>
      </c>
      <c r="BZ938" s="16" t="e">
        <f>IF(BH938="R", $CA938, IF(OR(BH938="P", BH938="T", BH938="N"), 0, IF($C938="DM", $T938, IF(OR(BH938="Y", BH938="IR"),$AM938,IF(BH938="C", IF($BI938="Y", IF($BA938="C", IF($AF938="N/A", $Q938, $AF938), IF($AF938="N/A", $T938, $AM938)), IF($AG938="N/A", $T938,$AG938)))))))</f>
        <v>#VALUE!</v>
      </c>
      <c r="CA938" s="15" t="s">
        <v>75</v>
      </c>
      <c r="CB938" s="16" t="e">
        <f>BZ938</f>
        <v>#VALUE!</v>
      </c>
      <c r="CC938" s="15" t="str">
        <f>IF(OR($BH938="T", $BH938="R"), 0, IF($BH938="C", IF($BI938="Y", IF($BA938="C", 0, IF(AF938="N/A", Q938-T938, AF938-AG938)), IF($AF938="N/A", U938, AH938)), AN938))</f>
        <v>N/A</v>
      </c>
      <c r="CD938" s="15" t="str">
        <f>IF(OR($BH938="T", $BH938="R"), 0, IF($BH938="C", IF($BI938="Y", 0, IF($AF938="N/A", V938, AI938)), AO938))</f>
        <v>N/A</v>
      </c>
      <c r="CE938" s="15" t="str">
        <f>IF(OR($BH938="T", $BH938="R"), 0, IF($BH938="C", IF($BI938="Y", 0, IF($AF938="N/A", W938, AJ938)), AP938))</f>
        <v>N/A</v>
      </c>
      <c r="CF938" s="15" t="str">
        <f>IF(OR($BH938="T", $BH938="R"), 0, IF($BH938="C", IF($BI938="Y", 0, IF($AF938="N/A", X938, AK938)), AQ938))</f>
        <v>N/A</v>
      </c>
    </row>
    <row r="939" spans="1:84" x14ac:dyDescent="0.25">
      <c r="A939" s="14">
        <v>5916</v>
      </c>
      <c r="B939" s="15"/>
      <c r="C939" s="15"/>
      <c r="D939" s="15"/>
      <c r="E939" s="15" t="e">
        <f>VLOOKUP(B939, 'Rookie Year'!$A$2:$B$55679,2,FALSE)</f>
        <v>#N/A</v>
      </c>
      <c r="F939" s="15">
        <v>2024</v>
      </c>
      <c r="G939" s="15" t="s">
        <v>42</v>
      </c>
      <c r="H939" s="15"/>
      <c r="I939" s="16"/>
      <c r="J939" s="15"/>
      <c r="K939" s="17">
        <f>IF(AND(G939&lt;&gt;"N",R939="N/A"), IF(I939&lt;4, 0, 0.25),IF(I939=1, IF(J939=1,0.25, 0.25), IF(I939&lt;13, 0.25, IF(I939&lt;26, 0.4, IF(I939&lt;51, 0.6, 0.75)))))</f>
        <v>0.25</v>
      </c>
      <c r="L939" s="16">
        <f>I939-M939</f>
        <v>0</v>
      </c>
      <c r="M939" s="16">
        <f>ROUNDUP(I939*K939,0)</f>
        <v>0</v>
      </c>
      <c r="N939" s="16">
        <f>M939*J939</f>
        <v>0</v>
      </c>
      <c r="O939" s="16">
        <v>0</v>
      </c>
      <c r="P939" s="16">
        <v>0</v>
      </c>
      <c r="Q939" s="16">
        <f>N939-O939-P939</f>
        <v>0</v>
      </c>
      <c r="R939" s="15" t="s">
        <v>75</v>
      </c>
      <c r="S939" s="15">
        <f>IF(R939="N/A", J939-($B$1-F939), J939-($B$1-R939))</f>
        <v>0</v>
      </c>
      <c r="T939" s="16" t="str">
        <f>IF($S939&lt;1, "N/A", $M939)</f>
        <v>N/A</v>
      </c>
      <c r="U939" s="16" t="str">
        <f>IF($S939&lt;2, "N/A", $M939)</f>
        <v>N/A</v>
      </c>
      <c r="V939" s="16" t="str">
        <f>IF($S939&lt;3, "N/A", $M939)</f>
        <v>N/A</v>
      </c>
      <c r="W939" s="16" t="str">
        <f>IF($S939&lt;4, "N/A", $M939)</f>
        <v>N/A</v>
      </c>
      <c r="X939" s="16" t="str">
        <f>IF($S939&lt;5, "N/A", $M939)</f>
        <v>N/A</v>
      </c>
      <c r="Y939" s="15" t="str">
        <f>IF(SUM(T939:X939)&lt;&gt;Q939, "CHECK", "OK")</f>
        <v>OK</v>
      </c>
      <c r="Z939" s="15" t="str">
        <f>IF(F939=$B$1, "No", IF(S939=1, "Yes", "No"))</f>
        <v>No</v>
      </c>
      <c r="AA939" s="18" t="str">
        <f>IF(C939="DM", "N/A", IF(Z939="No","N/A",VLOOKUP(B939,'Extension List'!$A$3:$R$1972,18,FALSE)))</f>
        <v>N/A</v>
      </c>
      <c r="AB939" s="15" t="str">
        <f>IF(C939="DM", "N/A", IF(Z939="No","N/A",VLOOKUP(B939,'Extension List'!$A$3:$T$1972,20,FALSE)))</f>
        <v>N/A</v>
      </c>
      <c r="AC939" s="15" t="str">
        <f>IF(AA939="N/A", "N/A", 0)</f>
        <v>N/A</v>
      </c>
      <c r="AD939" s="16" t="str">
        <f>IF(AE939="N/A", "N/A", AA939-AE939)</f>
        <v>N/A</v>
      </c>
      <c r="AE939" s="16" t="str">
        <f>IF(AA939="N/A", "N/A", IF(AC939&gt;0, IF(AA939&lt;13, ROUNDUP(0.25*AA939,0), IF(AA939&lt;26, ROUNDUP(0.4*AA939,0), IF(AA939&lt;51, ROUNDUP(0.6*AA939,0), ROUNDUP(0.75*AA939,0)))), "N/A"))</f>
        <v>N/A</v>
      </c>
      <c r="AF939" s="16" t="str">
        <f>IF(AD939="N/A","N/A", (AE939*AC939)+Q939)</f>
        <v>N/A</v>
      </c>
      <c r="AG939" s="16" t="str">
        <f>IF($AF939="N/A", "N/A", "TBC")</f>
        <v>N/A</v>
      </c>
      <c r="AH939" s="16" t="str">
        <f>IF($AF939="N/A", "N/A", "TBC")</f>
        <v>N/A</v>
      </c>
      <c r="AI939" s="16" t="str">
        <f>IF($AF939="N/A","N/A",IF(AC939&gt;1,"TBC","N/A"))</f>
        <v>N/A</v>
      </c>
      <c r="AJ939" s="16" t="str">
        <f>IF($AF939="N/A","N/A",IF(AC939&gt;2,"TBC","N/A"))</f>
        <v>N/A</v>
      </c>
      <c r="AK939" s="16" t="str">
        <f>IF($AF939="N/A","N/A",IF(AC939&gt;3,"TBC","N/A"))</f>
        <v>N/A</v>
      </c>
      <c r="AL939" s="16" t="str">
        <f>IF(AC939="N/A","N/A",IF(AC939&gt;0,IF(SUM(AG939:AK939)&lt;&gt;AF939,"CHECK","OK"),"N/A"))</f>
        <v>N/A</v>
      </c>
      <c r="AM939" s="16" t="e">
        <f>IF(AD939="N/A", L939+T939, L939+AG939)</f>
        <v>#VALUE!</v>
      </c>
      <c r="AN939" s="16" t="str">
        <f>IF(AD939="N/A", IF(U939="N/A", "N/A", L939+U939), AD939+AH939)</f>
        <v>N/A</v>
      </c>
      <c r="AO939" s="16" t="str">
        <f>IF(AD939="N/A", IF(V939="N/A", "N/A", L939+V939), IF(AI939="N/A", "N/A", AD939+AI939))</f>
        <v>N/A</v>
      </c>
      <c r="AP939" s="16" t="str">
        <f>IF(AD939="N/A", IF(W939="N/A", "N/A", L939+W939), IF(AJ939="N/A", "N/A", AD939+AJ939))</f>
        <v>N/A</v>
      </c>
      <c r="AQ939" s="16" t="str">
        <f>IF(AD939="N/A", IF(X939="N/A", "N/A", L939+X939), IF(AK939="N/A", "N/A", AD939+AK939))</f>
        <v>N/A</v>
      </c>
      <c r="AR939" s="15" t="s">
        <v>40</v>
      </c>
      <c r="AS939" s="15" t="s">
        <v>40</v>
      </c>
      <c r="AT939" s="15" t="s">
        <v>40</v>
      </c>
      <c r="AU939" s="15" t="s">
        <v>40</v>
      </c>
      <c r="AV939" s="15" t="s">
        <v>40</v>
      </c>
      <c r="AW939" s="15" t="s">
        <v>40</v>
      </c>
      <c r="AX939" s="15" t="s">
        <v>40</v>
      </c>
      <c r="AY939" s="15" t="s">
        <v>40</v>
      </c>
      <c r="AZ939" s="15" t="s">
        <v>40</v>
      </c>
      <c r="BA939" s="15" t="s">
        <v>40</v>
      </c>
      <c r="BB939" s="15" t="s">
        <v>40</v>
      </c>
      <c r="BC939" s="15" t="s">
        <v>40</v>
      </c>
      <c r="BD939" s="15" t="s">
        <v>40</v>
      </c>
      <c r="BE939" s="15" t="s">
        <v>40</v>
      </c>
      <c r="BF939" s="15" t="s">
        <v>40</v>
      </c>
      <c r="BG939" s="15" t="s">
        <v>40</v>
      </c>
      <c r="BH939" s="15" t="s">
        <v>40</v>
      </c>
      <c r="BJ939" s="16" t="e">
        <f>IF(AR939="R", $CA939, IF(OR(AR939="P", AR939="T", AR939="N"), 0, IF($C939="DM", $T939, IF(OR(AR939="Y", AR939="IR"),$AM939,IF(AR939="C", IF($BI939="Y", IF($AF939="N/A", $Q939, $AF939), IF($AG939="N/A", $T939,$AG939)))))))</f>
        <v>#VALUE!</v>
      </c>
      <c r="BK939" s="16" t="e">
        <f>IF(AS939="R", $CA939, IF(OR(AS939="P", AS939="T", AS939="N"), 0, IF($C939="DM", $T939, IF(OR(AS939="Y", AS939="IR"),$AM939,IF(AS939="C", IF($BI939="Y", IF($AF939="N/A", $Q939, $AF939), IF($AG939="N/A", $T939,$AG939)))))))</f>
        <v>#VALUE!</v>
      </c>
      <c r="BL939" s="16" t="e">
        <f>IF(AT939="R", $CA939, IF(OR(AT939="P", AT939="T", AT939="N"), 0, IF($C939="DM", $T939, IF(OR(AT939="Y", AT939="IR"),$AM939,IF(AT939="C", IF($BI939="Y", IF($AF939="N/A", $Q939, $AF939), IF($AG939="N/A", $T939,$AG939)))))))</f>
        <v>#VALUE!</v>
      </c>
      <c r="BM939" s="16" t="e">
        <f>IF(AU939="R", $CA939, IF(OR(AU939="P", AU939="T", AU939="N"), 0, IF($C939="DM", $T939, IF(OR(AU939="Y", AU939="IR"),$AM939,IF(AU939="C", IF($BI939="Y", IF($AF939="N/A", $Q939, $AF939), IF($AG939="N/A", $T939,$AG939)))))))</f>
        <v>#VALUE!</v>
      </c>
      <c r="BN939" s="16" t="e">
        <f>IF(AV939="R", $CA939, IF(OR(AV939="P", AV939="T", AV939="N"), 0, IF($C939="DM", $T939, IF(OR(AV939="Y", AV939="IR"),$AM939,IF(AV939="C", IF($BI939="Y", IF($AF939="N/A", $Q939, $AF939), IF($AG939="N/A", $T939,$AG939)))))))</f>
        <v>#VALUE!</v>
      </c>
      <c r="BO939" s="16" t="e">
        <f>IF(AW939="R", $CA939, IF(OR(AW939="P", AW939="T", AW939="N"), 0, IF($C939="DM", $T939, IF(OR(AW939="Y", AW939="IR"),$AM939,IF(AW939="C", IF($BI939="Y", IF($AF939="N/A", $Q939, $AF939), IF($AG939="N/A", $T939,$AG939)))))))</f>
        <v>#VALUE!</v>
      </c>
      <c r="BP939" s="16" t="e">
        <f>IF(AX939="R", $CA939, IF(OR(AX939="P", AX939="T", AX939="N"), 0, IF($C939="DM", $T939, IF(OR(AX939="Y", AX939="IR"),$AM939,IF(AX939="C", IF($BI939="Y", IF($AF939="N/A", $Q939, $AF939), IF($AG939="N/A", $T939,$AG939)))))))</f>
        <v>#VALUE!</v>
      </c>
      <c r="BQ939" s="16" t="e">
        <f>IF(AY939="R", $CA939, IF(OR(AY939="P", AY939="T", AY939="N"), 0, IF($C939="DM", $T939, IF(OR(AY939="Y", AY939="IR"),$AM939,IF(AY939="C", IF($BI939="Y", IF($AF939="N/A", $Q939, $AF939), IF($AG939="N/A", $T939,$AG939)))))))</f>
        <v>#VALUE!</v>
      </c>
      <c r="BR939" s="16" t="e">
        <f>IF(AZ939="R", $CA939, IF(OR(AZ939="P", AZ939="T", AZ939="N"), 0, IF($C939="DM", $T939, IF(OR(AZ939="Y", AZ939="IR"),$AM939,IF(AZ939="C", IF($BI939="Y", IF($AF939="N/A", $Q939, $AF939), IF($AG939="N/A", $T939,$AG939)))))))</f>
        <v>#VALUE!</v>
      </c>
      <c r="BS939" s="16" t="e">
        <f>IF(BA939="R", $CA939, IF(OR(BA939="P", BA939="T", BA939="N"), 0, IF($C939="DM", $T939, IF(OR(BA939="Y", BA939="IR"),$AM939,IF(BA939="C", IF($BI939="Y", IF($AF939="N/A", $Q939, $AF939), IF($AG939="N/A", $T939,$AG939)))))))</f>
        <v>#VALUE!</v>
      </c>
      <c r="BT939" s="16" t="e">
        <f>IF(BB939="R", $CA939, IF(OR(BB939="P", BB939="T", BB939="N"), 0, IF($C939="DM", $T939, IF(OR(BB939="Y", BB939="IR"),$AM939,IF(BB939="C", IF($BI939="Y", IF($BA939="C", IF($AF939="N/A", $Q939, $AF939), IF($AF939="N/A", $T939, $AM939)), IF($AG939="N/A", $T939,$AG939)))))))</f>
        <v>#VALUE!</v>
      </c>
      <c r="BU939" s="16" t="e">
        <f>IF(BC939="R", $CA939, IF(OR(BC939="P", BC939="T", BC939="N"), 0, IF($C939="DM", $T939, IF(OR(BC939="Y", BC939="IR"),$AM939,IF(BC939="C", IF($BI939="Y", IF($BA939="C", IF($AF939="N/A", $Q939, $AF939), IF($AF939="N/A", $T939, $AM939)), IF($AG939="N/A", $T939,$AG939)))))))</f>
        <v>#VALUE!</v>
      </c>
      <c r="BV939" s="16" t="e">
        <f>IF(BD939="R", $CA939, IF(OR(BD939="P", BD939="T", BD939="N"), 0, IF($C939="DM", $T939, IF(OR(BD939="Y", BD939="IR"),$AM939,IF(BD939="C", IF($BI939="Y", IF($BA939="C", IF($AF939="N/A", $Q939, $AF939), IF($AF939="N/A", $T939, $AM939)), IF($AG939="N/A", $T939,$AG939)))))))</f>
        <v>#VALUE!</v>
      </c>
      <c r="BW939" s="16" t="e">
        <f>IF(BE939="R", $CA939, IF(OR(BE939="P", BE939="T", BE939="N"), 0, IF($C939="DM", $T939, IF(OR(BE939="Y", BE939="IR"),$AM939,IF(BE939="C", IF($BI939="Y", IF($BA939="C", IF($AF939="N/A", $Q939, $AF939), IF($AF939="N/A", $T939, $AM939)), IF($AG939="N/A", $T939,$AG939)))))))</f>
        <v>#VALUE!</v>
      </c>
      <c r="BX939" s="16" t="e">
        <f>IF(BF939="R", $CA939, IF(OR(BF939="P", BF939="T", BF939="N"), 0, IF($C939="DM", $T939, IF(OR(BF939="Y", BF939="IR"),$AM939,IF(BF939="C", IF($BI939="Y", IF($BA939="C", IF($AF939="N/A", $Q939, $AF939), IF($AF939="N/A", $T939, $AM939)), IF($AG939="N/A", $T939,$AG939)))))))</f>
        <v>#VALUE!</v>
      </c>
      <c r="BY939" s="16" t="e">
        <f>IF(BG939="R", $CA939, IF(OR(BG939="P", BG939="T", BG939="N"), 0, IF($C939="DM", $T939, IF(OR(BG939="Y", BG939="IR"),$AM939,IF(BG939="C", IF($BI939="Y", IF($BA939="C", IF($AF939="N/A", $Q939, $AF939), IF($AF939="N/A", $T939, $AM939)), IF($AG939="N/A", $T939,$AG939)))))))</f>
        <v>#VALUE!</v>
      </c>
      <c r="BZ939" s="16" t="e">
        <f>IF(BH939="R", $CA939, IF(OR(BH939="P", BH939="T", BH939="N"), 0, IF($C939="DM", $T939, IF(OR(BH939="Y", BH939="IR"),$AM939,IF(BH939="C", IF($BI939="Y", IF($BA939="C", IF($AF939="N/A", $Q939, $AF939), IF($AF939="N/A", $T939, $AM939)), IF($AG939="N/A", $T939,$AG939)))))))</f>
        <v>#VALUE!</v>
      </c>
      <c r="CA939" s="15" t="s">
        <v>75</v>
      </c>
      <c r="CB939" s="16" t="e">
        <f>BZ939</f>
        <v>#VALUE!</v>
      </c>
      <c r="CC939" s="15" t="str">
        <f>IF(OR($BH939="T", $BH939="R"), 0, IF($BH939="C", IF($BI939="Y", IF($BA939="C", 0, IF(AF939="N/A", Q939-T939, AF939-AG939)), IF($AF939="N/A", U939, AH939)), AN939))</f>
        <v>N/A</v>
      </c>
      <c r="CD939" s="15" t="str">
        <f>IF(OR($BH939="T", $BH939="R"), 0, IF($BH939="C", IF($BI939="Y", 0, IF($AF939="N/A", V939, AI939)), AO939))</f>
        <v>N/A</v>
      </c>
      <c r="CE939" s="15" t="str">
        <f>IF(OR($BH939="T", $BH939="R"), 0, IF($BH939="C", IF($BI939="Y", 0, IF($AF939="N/A", W939, AJ939)), AP939))</f>
        <v>N/A</v>
      </c>
      <c r="CF939" s="15" t="str">
        <f>IF(OR($BH939="T", $BH939="R"), 0, IF($BH939="C", IF($BI939="Y", 0, IF($AF939="N/A", X939, AK939)), AQ939))</f>
        <v>N/A</v>
      </c>
    </row>
    <row r="940" spans="1:84" x14ac:dyDescent="0.25">
      <c r="A940" s="14">
        <v>5917</v>
      </c>
      <c r="B940" s="15"/>
      <c r="C940" s="15"/>
      <c r="D940" s="15"/>
      <c r="E940" s="15" t="e">
        <f>VLOOKUP(B940, 'Rookie Year'!$A$2:$B$55679,2,FALSE)</f>
        <v>#N/A</v>
      </c>
      <c r="F940" s="15">
        <v>2024</v>
      </c>
      <c r="G940" s="15" t="s">
        <v>42</v>
      </c>
      <c r="H940" s="15"/>
      <c r="I940" s="16"/>
      <c r="J940" s="15"/>
      <c r="K940" s="17">
        <f>IF(AND(G940&lt;&gt;"N",R940="N/A"), IF(I940&lt;4, 0, 0.25),IF(I940=1, IF(J940=1,0.25, 0.25), IF(I940&lt;13, 0.25, IF(I940&lt;26, 0.4, IF(I940&lt;51, 0.6, 0.75)))))</f>
        <v>0.25</v>
      </c>
      <c r="L940" s="16">
        <f>I940-M940</f>
        <v>0</v>
      </c>
      <c r="M940" s="16">
        <f>ROUNDUP(I940*K940,0)</f>
        <v>0</v>
      </c>
      <c r="N940" s="16">
        <f>M940*J940</f>
        <v>0</v>
      </c>
      <c r="O940" s="16">
        <v>0</v>
      </c>
      <c r="P940" s="16">
        <v>0</v>
      </c>
      <c r="Q940" s="16">
        <f>N940-O940-P940</f>
        <v>0</v>
      </c>
      <c r="R940" s="15" t="s">
        <v>75</v>
      </c>
      <c r="S940" s="15">
        <f>IF(R940="N/A", J940-($B$1-F940), J940-($B$1-R940))</f>
        <v>0</v>
      </c>
      <c r="T940" s="16" t="str">
        <f>IF($S940&lt;1, "N/A", $M940)</f>
        <v>N/A</v>
      </c>
      <c r="U940" s="16" t="str">
        <f>IF($S940&lt;2, "N/A", $M940)</f>
        <v>N/A</v>
      </c>
      <c r="V940" s="16" t="str">
        <f>IF($S940&lt;3, "N/A", $M940)</f>
        <v>N/A</v>
      </c>
      <c r="W940" s="16" t="str">
        <f>IF($S940&lt;4, "N/A", $M940)</f>
        <v>N/A</v>
      </c>
      <c r="X940" s="16" t="str">
        <f>IF($S940&lt;5, "N/A", $M940)</f>
        <v>N/A</v>
      </c>
      <c r="Y940" s="15" t="str">
        <f>IF(SUM(T940:X940)&lt;&gt;Q940, "CHECK", "OK")</f>
        <v>OK</v>
      </c>
      <c r="Z940" s="15" t="str">
        <f>IF(F940=$B$1, "No", IF(S940=1, "Yes", "No"))</f>
        <v>No</v>
      </c>
      <c r="AA940" s="18" t="str">
        <f>IF(C940="DM", "N/A", IF(Z940="No","N/A",VLOOKUP(B940,'Extension List'!$A$3:$R$1972,18,FALSE)))</f>
        <v>N/A</v>
      </c>
      <c r="AB940" s="15" t="str">
        <f>IF(C940="DM", "N/A", IF(Z940="No","N/A",VLOOKUP(B940,'Extension List'!$A$3:$T$1972,20,FALSE)))</f>
        <v>N/A</v>
      </c>
      <c r="AC940" s="15" t="str">
        <f>IF(AA940="N/A", "N/A", 0)</f>
        <v>N/A</v>
      </c>
      <c r="AD940" s="16" t="str">
        <f>IF(AE940="N/A", "N/A", AA940-AE940)</f>
        <v>N/A</v>
      </c>
      <c r="AE940" s="16" t="str">
        <f>IF(AA940="N/A", "N/A", IF(AC940&gt;0, IF(AA940&lt;13, ROUNDUP(0.25*AA940,0), IF(AA940&lt;26, ROUNDUP(0.4*AA940,0), IF(AA940&lt;51, ROUNDUP(0.6*AA940,0), ROUNDUP(0.75*AA940,0)))), "N/A"))</f>
        <v>N/A</v>
      </c>
      <c r="AF940" s="16" t="str">
        <f>IF(AD940="N/A","N/A", (AE940*AC940)+Q940)</f>
        <v>N/A</v>
      </c>
      <c r="AG940" s="16" t="str">
        <f>IF($AF940="N/A", "N/A", "TBC")</f>
        <v>N/A</v>
      </c>
      <c r="AH940" s="16" t="str">
        <f>IF($AF940="N/A", "N/A", "TBC")</f>
        <v>N/A</v>
      </c>
      <c r="AI940" s="16" t="str">
        <f>IF($AF940="N/A","N/A",IF(AC940&gt;1,"TBC","N/A"))</f>
        <v>N/A</v>
      </c>
      <c r="AJ940" s="16" t="str">
        <f>IF($AF940="N/A","N/A",IF(AC940&gt;2,"TBC","N/A"))</f>
        <v>N/A</v>
      </c>
      <c r="AK940" s="16" t="str">
        <f>IF($AF940="N/A","N/A",IF(AC940&gt;3,"TBC","N/A"))</f>
        <v>N/A</v>
      </c>
      <c r="AL940" s="16" t="str">
        <f>IF(AC940="N/A","N/A",IF(AC940&gt;0,IF(SUM(AG940:AK940)&lt;&gt;AF940,"CHECK","OK"),"N/A"))</f>
        <v>N/A</v>
      </c>
      <c r="AM940" s="16" t="e">
        <f>IF(AD940="N/A", L940+T940, L940+AG940)</f>
        <v>#VALUE!</v>
      </c>
      <c r="AN940" s="16" t="str">
        <f>IF(AD940="N/A", IF(U940="N/A", "N/A", L940+U940), AD940+AH940)</f>
        <v>N/A</v>
      </c>
      <c r="AO940" s="16" t="str">
        <f>IF(AD940="N/A", IF(V940="N/A", "N/A", L940+V940), IF(AI940="N/A", "N/A", AD940+AI940))</f>
        <v>N/A</v>
      </c>
      <c r="AP940" s="16" t="str">
        <f>IF(AD940="N/A", IF(W940="N/A", "N/A", L940+W940), IF(AJ940="N/A", "N/A", AD940+AJ940))</f>
        <v>N/A</v>
      </c>
      <c r="AQ940" s="16" t="str">
        <f>IF(AD940="N/A", IF(X940="N/A", "N/A", L940+X940), IF(AK940="N/A", "N/A", AD940+AK940))</f>
        <v>N/A</v>
      </c>
      <c r="AR940" s="15" t="s">
        <v>40</v>
      </c>
      <c r="AS940" s="15" t="s">
        <v>40</v>
      </c>
      <c r="AT940" s="15" t="s">
        <v>40</v>
      </c>
      <c r="AU940" s="15" t="s">
        <v>40</v>
      </c>
      <c r="AV940" s="15" t="s">
        <v>40</v>
      </c>
      <c r="AW940" s="15" t="s">
        <v>40</v>
      </c>
      <c r="AX940" s="15" t="s">
        <v>40</v>
      </c>
      <c r="AY940" s="15" t="s">
        <v>40</v>
      </c>
      <c r="AZ940" s="15" t="s">
        <v>40</v>
      </c>
      <c r="BA940" s="15" t="s">
        <v>40</v>
      </c>
      <c r="BB940" s="15" t="s">
        <v>40</v>
      </c>
      <c r="BC940" s="15" t="s">
        <v>40</v>
      </c>
      <c r="BD940" s="15" t="s">
        <v>40</v>
      </c>
      <c r="BE940" s="15" t="s">
        <v>40</v>
      </c>
      <c r="BF940" s="15" t="s">
        <v>40</v>
      </c>
      <c r="BG940" s="15" t="s">
        <v>40</v>
      </c>
      <c r="BH940" s="15" t="s">
        <v>40</v>
      </c>
      <c r="BJ940" s="16" t="e">
        <f>IF(AR940="R", $CA940, IF(OR(AR940="P", AR940="T", AR940="N"), 0, IF($C940="DM", $T940, IF(OR(AR940="Y", AR940="IR"),$AM940,IF(AR940="C", IF($BI940="Y", IF($AF940="N/A", $Q940, $AF940), IF($AG940="N/A", $T940,$AG940)))))))</f>
        <v>#VALUE!</v>
      </c>
      <c r="BK940" s="16" t="e">
        <f>IF(AS940="R", $CA940, IF(OR(AS940="P", AS940="T", AS940="N"), 0, IF($C940="DM", $T940, IF(OR(AS940="Y", AS940="IR"),$AM940,IF(AS940="C", IF($BI940="Y", IF($AF940="N/A", $Q940, $AF940), IF($AG940="N/A", $T940,$AG940)))))))</f>
        <v>#VALUE!</v>
      </c>
      <c r="BL940" s="16" t="e">
        <f>IF(AT940="R", $CA940, IF(OR(AT940="P", AT940="T", AT940="N"), 0, IF($C940="DM", $T940, IF(OR(AT940="Y", AT940="IR"),$AM940,IF(AT940="C", IF($BI940="Y", IF($AF940="N/A", $Q940, $AF940), IF($AG940="N/A", $T940,$AG940)))))))</f>
        <v>#VALUE!</v>
      </c>
      <c r="BM940" s="16" t="e">
        <f>IF(AU940="R", $CA940, IF(OR(AU940="P", AU940="T", AU940="N"), 0, IF($C940="DM", $T940, IF(OR(AU940="Y", AU940="IR"),$AM940,IF(AU940="C", IF($BI940="Y", IF($AF940="N/A", $Q940, $AF940), IF($AG940="N/A", $T940,$AG940)))))))</f>
        <v>#VALUE!</v>
      </c>
      <c r="BN940" s="16" t="e">
        <f>IF(AV940="R", $CA940, IF(OR(AV940="P", AV940="T", AV940="N"), 0, IF($C940="DM", $T940, IF(OR(AV940="Y", AV940="IR"),$AM940,IF(AV940="C", IF($BI940="Y", IF($AF940="N/A", $Q940, $AF940), IF($AG940="N/A", $T940,$AG940)))))))</f>
        <v>#VALUE!</v>
      </c>
      <c r="BO940" s="16" t="e">
        <f>IF(AW940="R", $CA940, IF(OR(AW940="P", AW940="T", AW940="N"), 0, IF($C940="DM", $T940, IF(OR(AW940="Y", AW940="IR"),$AM940,IF(AW940="C", IF($BI940="Y", IF($AF940="N/A", $Q940, $AF940), IF($AG940="N/A", $T940,$AG940)))))))</f>
        <v>#VALUE!</v>
      </c>
      <c r="BP940" s="16" t="e">
        <f>IF(AX940="R", $CA940, IF(OR(AX940="P", AX940="T", AX940="N"), 0, IF($C940="DM", $T940, IF(OR(AX940="Y", AX940="IR"),$AM940,IF(AX940="C", IF($BI940="Y", IF($AF940="N/A", $Q940, $AF940), IF($AG940="N/A", $T940,$AG940)))))))</f>
        <v>#VALUE!</v>
      </c>
      <c r="BQ940" s="16" t="e">
        <f>IF(AY940="R", $CA940, IF(OR(AY940="P", AY940="T", AY940="N"), 0, IF($C940="DM", $T940, IF(OR(AY940="Y", AY940="IR"),$AM940,IF(AY940="C", IF($BI940="Y", IF($AF940="N/A", $Q940, $AF940), IF($AG940="N/A", $T940,$AG940)))))))</f>
        <v>#VALUE!</v>
      </c>
      <c r="BR940" s="16" t="e">
        <f>IF(AZ940="R", $CA940, IF(OR(AZ940="P", AZ940="T", AZ940="N"), 0, IF($C940="DM", $T940, IF(OR(AZ940="Y", AZ940="IR"),$AM940,IF(AZ940="C", IF($BI940="Y", IF($AF940="N/A", $Q940, $AF940), IF($AG940="N/A", $T940,$AG940)))))))</f>
        <v>#VALUE!</v>
      </c>
      <c r="BS940" s="16" t="e">
        <f>IF(BA940="R", $CA940, IF(OR(BA940="P", BA940="T", BA940="N"), 0, IF($C940="DM", $T940, IF(OR(BA940="Y", BA940="IR"),$AM940,IF(BA940="C", IF($BI940="Y", IF($AF940="N/A", $Q940, $AF940), IF($AG940="N/A", $T940,$AG940)))))))</f>
        <v>#VALUE!</v>
      </c>
      <c r="BT940" s="16" t="e">
        <f>IF(BB940="R", $CA940, IF(OR(BB940="P", BB940="T", BB940="N"), 0, IF($C940="DM", $T940, IF(OR(BB940="Y", BB940="IR"),$AM940,IF(BB940="C", IF($BI940="Y", IF($BA940="C", IF($AF940="N/A", $Q940, $AF940), IF($AF940="N/A", $T940, $AM940)), IF($AG940="N/A", $T940,$AG940)))))))</f>
        <v>#VALUE!</v>
      </c>
      <c r="BU940" s="16" t="e">
        <f>IF(BC940="R", $CA940, IF(OR(BC940="P", BC940="T", BC940="N"), 0, IF($C940="DM", $T940, IF(OR(BC940="Y", BC940="IR"),$AM940,IF(BC940="C", IF($BI940="Y", IF($BA940="C", IF($AF940="N/A", $Q940, $AF940), IF($AF940="N/A", $T940, $AM940)), IF($AG940="N/A", $T940,$AG940)))))))</f>
        <v>#VALUE!</v>
      </c>
      <c r="BV940" s="16" t="e">
        <f>IF(BD940="R", $CA940, IF(OR(BD940="P", BD940="T", BD940="N"), 0, IF($C940="DM", $T940, IF(OR(BD940="Y", BD940="IR"),$AM940,IF(BD940="C", IF($BI940="Y", IF($BA940="C", IF($AF940="N/A", $Q940, $AF940), IF($AF940="N/A", $T940, $AM940)), IF($AG940="N/A", $T940,$AG940)))))))</f>
        <v>#VALUE!</v>
      </c>
      <c r="BW940" s="16" t="e">
        <f>IF(BE940="R", $CA940, IF(OR(BE940="P", BE940="T", BE940="N"), 0, IF($C940="DM", $T940, IF(OR(BE940="Y", BE940="IR"),$AM940,IF(BE940="C", IF($BI940="Y", IF($BA940="C", IF($AF940="N/A", $Q940, $AF940), IF($AF940="N/A", $T940, $AM940)), IF($AG940="N/A", $T940,$AG940)))))))</f>
        <v>#VALUE!</v>
      </c>
      <c r="BX940" s="16" t="e">
        <f>IF(BF940="R", $CA940, IF(OR(BF940="P", BF940="T", BF940="N"), 0, IF($C940="DM", $T940, IF(OR(BF940="Y", BF940="IR"),$AM940,IF(BF940="C", IF($BI940="Y", IF($BA940="C", IF($AF940="N/A", $Q940, $AF940), IF($AF940="N/A", $T940, $AM940)), IF($AG940="N/A", $T940,$AG940)))))))</f>
        <v>#VALUE!</v>
      </c>
      <c r="BY940" s="16" t="e">
        <f>IF(BG940="R", $CA940, IF(OR(BG940="P", BG940="T", BG940="N"), 0, IF($C940="DM", $T940, IF(OR(BG940="Y", BG940="IR"),$AM940,IF(BG940="C", IF($BI940="Y", IF($BA940="C", IF($AF940="N/A", $Q940, $AF940), IF($AF940="N/A", $T940, $AM940)), IF($AG940="N/A", $T940,$AG940)))))))</f>
        <v>#VALUE!</v>
      </c>
      <c r="BZ940" s="16" t="e">
        <f>IF(BH940="R", $CA940, IF(OR(BH940="P", BH940="T", BH940="N"), 0, IF($C940="DM", $T940, IF(OR(BH940="Y", BH940="IR"),$AM940,IF(BH940="C", IF($BI940="Y", IF($BA940="C", IF($AF940="N/A", $Q940, $AF940), IF($AF940="N/A", $T940, $AM940)), IF($AG940="N/A", $T940,$AG940)))))))</f>
        <v>#VALUE!</v>
      </c>
      <c r="CA940" s="15" t="s">
        <v>75</v>
      </c>
      <c r="CB940" s="16" t="e">
        <f>BZ940</f>
        <v>#VALUE!</v>
      </c>
      <c r="CC940" s="15" t="str">
        <f>IF(OR($BH940="T", $BH940="R"), 0, IF($BH940="C", IF($BI940="Y", IF($BA940="C", 0, IF(AF940="N/A", Q940-T940, AF940-AG940)), IF($AF940="N/A", U940, AH940)), AN940))</f>
        <v>N/A</v>
      </c>
      <c r="CD940" s="15" t="str">
        <f>IF(OR($BH940="T", $BH940="R"), 0, IF($BH940="C", IF($BI940="Y", 0, IF($AF940="N/A", V940, AI940)), AO940))</f>
        <v>N/A</v>
      </c>
      <c r="CE940" s="15" t="str">
        <f>IF(OR($BH940="T", $BH940="R"), 0, IF($BH940="C", IF($BI940="Y", 0, IF($AF940="N/A", W940, AJ940)), AP940))</f>
        <v>N/A</v>
      </c>
      <c r="CF940" s="15" t="str">
        <f>IF(OR($BH940="T", $BH940="R"), 0, IF($BH940="C", IF($BI940="Y", 0, IF($AF940="N/A", X940, AK940)), AQ940))</f>
        <v>N/A</v>
      </c>
    </row>
    <row r="941" spans="1:84" x14ac:dyDescent="0.25">
      <c r="A941" s="14">
        <v>5918</v>
      </c>
      <c r="B941" s="15"/>
      <c r="C941" s="15"/>
      <c r="D941" s="15"/>
      <c r="E941" s="15" t="e">
        <f>VLOOKUP(B941, 'Rookie Year'!$A$2:$B$55679,2,FALSE)</f>
        <v>#N/A</v>
      </c>
      <c r="F941" s="15">
        <v>2024</v>
      </c>
      <c r="G941" s="15" t="s">
        <v>42</v>
      </c>
      <c r="H941" s="15"/>
      <c r="I941" s="16"/>
      <c r="J941" s="15"/>
      <c r="K941" s="17">
        <f>IF(AND(G941&lt;&gt;"N",R941="N/A"), IF(I941&lt;4, 0, 0.25),IF(I941=1, IF(J941=1,0.25, 0.25), IF(I941&lt;13, 0.25, IF(I941&lt;26, 0.4, IF(I941&lt;51, 0.6, 0.75)))))</f>
        <v>0.25</v>
      </c>
      <c r="L941" s="16">
        <f>I941-M941</f>
        <v>0</v>
      </c>
      <c r="M941" s="16">
        <f>ROUNDUP(I941*K941,0)</f>
        <v>0</v>
      </c>
      <c r="N941" s="16">
        <f>M941*J941</f>
        <v>0</v>
      </c>
      <c r="O941" s="16">
        <v>0</v>
      </c>
      <c r="P941" s="16">
        <v>0</v>
      </c>
      <c r="Q941" s="16">
        <f>N941-O941-P941</f>
        <v>0</v>
      </c>
      <c r="R941" s="15" t="s">
        <v>75</v>
      </c>
      <c r="S941" s="15">
        <f>IF(R941="N/A", J941-($B$1-F941), J941-($B$1-R941))</f>
        <v>0</v>
      </c>
      <c r="T941" s="16" t="str">
        <f>IF($S941&lt;1, "N/A", $M941)</f>
        <v>N/A</v>
      </c>
      <c r="U941" s="16" t="str">
        <f>IF($S941&lt;2, "N/A", $M941)</f>
        <v>N/A</v>
      </c>
      <c r="V941" s="16" t="str">
        <f>IF($S941&lt;3, "N/A", $M941)</f>
        <v>N/A</v>
      </c>
      <c r="W941" s="16" t="str">
        <f>IF($S941&lt;4, "N/A", $M941)</f>
        <v>N/A</v>
      </c>
      <c r="X941" s="16" t="str">
        <f>IF($S941&lt;5, "N/A", $M941)</f>
        <v>N/A</v>
      </c>
      <c r="Y941" s="15" t="str">
        <f>IF(SUM(T941:X941)&lt;&gt;Q941, "CHECK", "OK")</f>
        <v>OK</v>
      </c>
      <c r="Z941" s="15" t="str">
        <f>IF(F941=$B$1, "No", IF(S941=1, "Yes", "No"))</f>
        <v>No</v>
      </c>
      <c r="AA941" s="18" t="str">
        <f>IF(C941="DM", "N/A", IF(Z941="No","N/A",VLOOKUP(B941,'Extension List'!$A$3:$R$1972,18,FALSE)))</f>
        <v>N/A</v>
      </c>
      <c r="AB941" s="15" t="str">
        <f>IF(C941="DM", "N/A", IF(Z941="No","N/A",VLOOKUP(B941,'Extension List'!$A$3:$T$1972,20,FALSE)))</f>
        <v>N/A</v>
      </c>
      <c r="AC941" s="15" t="str">
        <f>IF(AA941="N/A", "N/A", 0)</f>
        <v>N/A</v>
      </c>
      <c r="AD941" s="16" t="str">
        <f>IF(AE941="N/A", "N/A", AA941-AE941)</f>
        <v>N/A</v>
      </c>
      <c r="AE941" s="16" t="str">
        <f>IF(AA941="N/A", "N/A", IF(AC941&gt;0, IF(AA941&lt;13, ROUNDUP(0.25*AA941,0), IF(AA941&lt;26, ROUNDUP(0.4*AA941,0), IF(AA941&lt;51, ROUNDUP(0.6*AA941,0), ROUNDUP(0.75*AA941,0)))), "N/A"))</f>
        <v>N/A</v>
      </c>
      <c r="AF941" s="16" t="str">
        <f>IF(AD941="N/A","N/A", (AE941*AC941)+Q941)</f>
        <v>N/A</v>
      </c>
      <c r="AG941" s="16" t="str">
        <f>IF($AF941="N/A", "N/A", "TBC")</f>
        <v>N/A</v>
      </c>
      <c r="AH941" s="16" t="str">
        <f>IF($AF941="N/A", "N/A", "TBC")</f>
        <v>N/A</v>
      </c>
      <c r="AI941" s="16" t="str">
        <f>IF($AF941="N/A","N/A",IF(AC941&gt;1,"TBC","N/A"))</f>
        <v>N/A</v>
      </c>
      <c r="AJ941" s="16" t="str">
        <f>IF($AF941="N/A","N/A",IF(AC941&gt;2,"TBC","N/A"))</f>
        <v>N/A</v>
      </c>
      <c r="AK941" s="16" t="str">
        <f>IF($AF941="N/A","N/A",IF(AC941&gt;3,"TBC","N/A"))</f>
        <v>N/A</v>
      </c>
      <c r="AL941" s="16" t="str">
        <f>IF(AC941="N/A","N/A",IF(AC941&gt;0,IF(SUM(AG941:AK941)&lt;&gt;AF941,"CHECK","OK"),"N/A"))</f>
        <v>N/A</v>
      </c>
      <c r="AM941" s="16" t="e">
        <f>IF(AD941="N/A", L941+T941, L941+AG941)</f>
        <v>#VALUE!</v>
      </c>
      <c r="AN941" s="16" t="str">
        <f>IF(AD941="N/A", IF(U941="N/A", "N/A", L941+U941), AD941+AH941)</f>
        <v>N/A</v>
      </c>
      <c r="AO941" s="16" t="str">
        <f>IF(AD941="N/A", IF(V941="N/A", "N/A", L941+V941), IF(AI941="N/A", "N/A", AD941+AI941))</f>
        <v>N/A</v>
      </c>
      <c r="AP941" s="16" t="str">
        <f>IF(AD941="N/A", IF(W941="N/A", "N/A", L941+W941), IF(AJ941="N/A", "N/A", AD941+AJ941))</f>
        <v>N/A</v>
      </c>
      <c r="AQ941" s="16" t="str">
        <f>IF(AD941="N/A", IF(X941="N/A", "N/A", L941+X941), IF(AK941="N/A", "N/A", AD941+AK941))</f>
        <v>N/A</v>
      </c>
      <c r="AR941" s="15" t="s">
        <v>40</v>
      </c>
      <c r="AS941" s="15" t="s">
        <v>40</v>
      </c>
      <c r="AT941" s="15" t="s">
        <v>40</v>
      </c>
      <c r="AU941" s="15" t="s">
        <v>40</v>
      </c>
      <c r="AV941" s="15" t="s">
        <v>40</v>
      </c>
      <c r="AW941" s="15" t="s">
        <v>40</v>
      </c>
      <c r="AX941" s="15" t="s">
        <v>40</v>
      </c>
      <c r="AY941" s="15" t="s">
        <v>40</v>
      </c>
      <c r="AZ941" s="15" t="s">
        <v>40</v>
      </c>
      <c r="BA941" s="15" t="s">
        <v>40</v>
      </c>
      <c r="BB941" s="15" t="s">
        <v>40</v>
      </c>
      <c r="BC941" s="15" t="s">
        <v>40</v>
      </c>
      <c r="BD941" s="15" t="s">
        <v>40</v>
      </c>
      <c r="BE941" s="15" t="s">
        <v>40</v>
      </c>
      <c r="BF941" s="15" t="s">
        <v>40</v>
      </c>
      <c r="BG941" s="15" t="s">
        <v>40</v>
      </c>
      <c r="BH941" s="15" t="s">
        <v>40</v>
      </c>
      <c r="BJ941" s="16" t="e">
        <f>IF(AR941="R", $CA941, IF(OR(AR941="P", AR941="T", AR941="N"), 0, IF($C941="DM", $T941, IF(OR(AR941="Y", AR941="IR"),$AM941,IF(AR941="C", IF($BI941="Y", IF($AF941="N/A", $Q941, $AF941), IF($AG941="N/A", $T941,$AG941)))))))</f>
        <v>#VALUE!</v>
      </c>
      <c r="BK941" s="16" t="e">
        <f>IF(AS941="R", $CA941, IF(OR(AS941="P", AS941="T", AS941="N"), 0, IF($C941="DM", $T941, IF(OR(AS941="Y", AS941="IR"),$AM941,IF(AS941="C", IF($BI941="Y", IF($AF941="N/A", $Q941, $AF941), IF($AG941="N/A", $T941,$AG941)))))))</f>
        <v>#VALUE!</v>
      </c>
      <c r="BL941" s="16" t="e">
        <f>IF(AT941="R", $CA941, IF(OR(AT941="P", AT941="T", AT941="N"), 0, IF($C941="DM", $T941, IF(OR(AT941="Y", AT941="IR"),$AM941,IF(AT941="C", IF($BI941="Y", IF($AF941="N/A", $Q941, $AF941), IF($AG941="N/A", $T941,$AG941)))))))</f>
        <v>#VALUE!</v>
      </c>
      <c r="BM941" s="16" t="e">
        <f>IF(AU941="R", $CA941, IF(OR(AU941="P", AU941="T", AU941="N"), 0, IF($C941="DM", $T941, IF(OR(AU941="Y", AU941="IR"),$AM941,IF(AU941="C", IF($BI941="Y", IF($AF941="N/A", $Q941, $AF941), IF($AG941="N/A", $T941,$AG941)))))))</f>
        <v>#VALUE!</v>
      </c>
      <c r="BN941" s="16" t="e">
        <f>IF(AV941="R", $CA941, IF(OR(AV941="P", AV941="T", AV941="N"), 0, IF($C941="DM", $T941, IF(OR(AV941="Y", AV941="IR"),$AM941,IF(AV941="C", IF($BI941="Y", IF($AF941="N/A", $Q941, $AF941), IF($AG941="N/A", $T941,$AG941)))))))</f>
        <v>#VALUE!</v>
      </c>
      <c r="BO941" s="16" t="e">
        <f>IF(AW941="R", $CA941, IF(OR(AW941="P", AW941="T", AW941="N"), 0, IF($C941="DM", $T941, IF(OR(AW941="Y", AW941="IR"),$AM941,IF(AW941="C", IF($BI941="Y", IF($AF941="N/A", $Q941, $AF941), IF($AG941="N/A", $T941,$AG941)))))))</f>
        <v>#VALUE!</v>
      </c>
      <c r="BP941" s="16" t="e">
        <f>IF(AX941="R", $CA941, IF(OR(AX941="P", AX941="T", AX941="N"), 0, IF($C941="DM", $T941, IF(OR(AX941="Y", AX941="IR"),$AM941,IF(AX941="C", IF($BI941="Y", IF($AF941="N/A", $Q941, $AF941), IF($AG941="N/A", $T941,$AG941)))))))</f>
        <v>#VALUE!</v>
      </c>
      <c r="BQ941" s="16" t="e">
        <f>IF(AY941="R", $CA941, IF(OR(AY941="P", AY941="T", AY941="N"), 0, IF($C941="DM", $T941, IF(OR(AY941="Y", AY941="IR"),$AM941,IF(AY941="C", IF($BI941="Y", IF($AF941="N/A", $Q941, $AF941), IF($AG941="N/A", $T941,$AG941)))))))</f>
        <v>#VALUE!</v>
      </c>
      <c r="BR941" s="16" t="e">
        <f>IF(AZ941="R", $CA941, IF(OR(AZ941="P", AZ941="T", AZ941="N"), 0, IF($C941="DM", $T941, IF(OR(AZ941="Y", AZ941="IR"),$AM941,IF(AZ941="C", IF($BI941="Y", IF($AF941="N/A", $Q941, $AF941), IF($AG941="N/A", $T941,$AG941)))))))</f>
        <v>#VALUE!</v>
      </c>
      <c r="BS941" s="16" t="e">
        <f>IF(BA941="R", $CA941, IF(OR(BA941="P", BA941="T", BA941="N"), 0, IF($C941="DM", $T941, IF(OR(BA941="Y", BA941="IR"),$AM941,IF(BA941="C", IF($BI941="Y", IF($AF941="N/A", $Q941, $AF941), IF($AG941="N/A", $T941,$AG941)))))))</f>
        <v>#VALUE!</v>
      </c>
      <c r="BT941" s="16" t="e">
        <f>IF(BB941="R", $CA941, IF(OR(BB941="P", BB941="T", BB941="N"), 0, IF($C941="DM", $T941, IF(OR(BB941="Y", BB941="IR"),$AM941,IF(BB941="C", IF($BI941="Y", IF($BA941="C", IF($AF941="N/A", $Q941, $AF941), IF($AF941="N/A", $T941, $AM941)), IF($AG941="N/A", $T941,$AG941)))))))</f>
        <v>#VALUE!</v>
      </c>
      <c r="BU941" s="16" t="e">
        <f>IF(BC941="R", $CA941, IF(OR(BC941="P", BC941="T", BC941="N"), 0, IF($C941="DM", $T941, IF(OR(BC941="Y", BC941="IR"),$AM941,IF(BC941="C", IF($BI941="Y", IF($BA941="C", IF($AF941="N/A", $Q941, $AF941), IF($AF941="N/A", $T941, $AM941)), IF($AG941="N/A", $T941,$AG941)))))))</f>
        <v>#VALUE!</v>
      </c>
      <c r="BV941" s="16" t="e">
        <f>IF(BD941="R", $CA941, IF(OR(BD941="P", BD941="T", BD941="N"), 0, IF($C941="DM", $T941, IF(OR(BD941="Y", BD941="IR"),$AM941,IF(BD941="C", IF($BI941="Y", IF($BA941="C", IF($AF941="N/A", $Q941, $AF941), IF($AF941="N/A", $T941, $AM941)), IF($AG941="N/A", $T941,$AG941)))))))</f>
        <v>#VALUE!</v>
      </c>
      <c r="BW941" s="16" t="e">
        <f>IF(BE941="R", $CA941, IF(OR(BE941="P", BE941="T", BE941="N"), 0, IF($C941="DM", $T941, IF(OR(BE941="Y", BE941="IR"),$AM941,IF(BE941="C", IF($BI941="Y", IF($BA941="C", IF($AF941="N/A", $Q941, $AF941), IF($AF941="N/A", $T941, $AM941)), IF($AG941="N/A", $T941,$AG941)))))))</f>
        <v>#VALUE!</v>
      </c>
      <c r="BX941" s="16" t="e">
        <f>IF(BF941="R", $CA941, IF(OR(BF941="P", BF941="T", BF941="N"), 0, IF($C941="DM", $T941, IF(OR(BF941="Y", BF941="IR"),$AM941,IF(BF941="C", IF($BI941="Y", IF($BA941="C", IF($AF941="N/A", $Q941, $AF941), IF($AF941="N/A", $T941, $AM941)), IF($AG941="N/A", $T941,$AG941)))))))</f>
        <v>#VALUE!</v>
      </c>
      <c r="BY941" s="16" t="e">
        <f>IF(BG941="R", $CA941, IF(OR(BG941="P", BG941="T", BG941="N"), 0, IF($C941="DM", $T941, IF(OR(BG941="Y", BG941="IR"),$AM941,IF(BG941="C", IF($BI941="Y", IF($BA941="C", IF($AF941="N/A", $Q941, $AF941), IF($AF941="N/A", $T941, $AM941)), IF($AG941="N/A", $T941,$AG941)))))))</f>
        <v>#VALUE!</v>
      </c>
      <c r="BZ941" s="16" t="e">
        <f>IF(BH941="R", $CA941, IF(OR(BH941="P", BH941="T", BH941="N"), 0, IF($C941="DM", $T941, IF(OR(BH941="Y", BH941="IR"),$AM941,IF(BH941="C", IF($BI941="Y", IF($BA941="C", IF($AF941="N/A", $Q941, $AF941), IF($AF941="N/A", $T941, $AM941)), IF($AG941="N/A", $T941,$AG941)))))))</f>
        <v>#VALUE!</v>
      </c>
      <c r="CA941" s="15" t="s">
        <v>75</v>
      </c>
      <c r="CB941" s="16" t="e">
        <f>BZ941</f>
        <v>#VALUE!</v>
      </c>
      <c r="CC941" s="15" t="str">
        <f>IF(OR($BH941="T", $BH941="R"), 0, IF($BH941="C", IF($BI941="Y", IF($BA941="C", 0, IF(AF941="N/A", Q941-T941, AF941-AG941)), IF($AF941="N/A", U941, AH941)), AN941))</f>
        <v>N/A</v>
      </c>
      <c r="CD941" s="15" t="str">
        <f>IF(OR($BH941="T", $BH941="R"), 0, IF($BH941="C", IF($BI941="Y", 0, IF($AF941="N/A", V941, AI941)), AO941))</f>
        <v>N/A</v>
      </c>
      <c r="CE941" s="15" t="str">
        <f>IF(OR($BH941="T", $BH941="R"), 0, IF($BH941="C", IF($BI941="Y", 0, IF($AF941="N/A", W941, AJ941)), AP941))</f>
        <v>N/A</v>
      </c>
      <c r="CF941" s="15" t="str">
        <f>IF(OR($BH941="T", $BH941="R"), 0, IF($BH941="C", IF($BI941="Y", 0, IF($AF941="N/A", X941, AK941)), AQ941))</f>
        <v>N/A</v>
      </c>
    </row>
    <row r="942" spans="1:84" x14ac:dyDescent="0.25">
      <c r="A942" s="14">
        <v>5919</v>
      </c>
      <c r="B942" s="15"/>
      <c r="C942" s="15"/>
      <c r="D942" s="15"/>
      <c r="E942" s="15" t="e">
        <f>VLOOKUP(B942, 'Rookie Year'!$A$2:$B$55679,2,FALSE)</f>
        <v>#N/A</v>
      </c>
      <c r="F942" s="15">
        <v>2024</v>
      </c>
      <c r="G942" s="15" t="s">
        <v>42</v>
      </c>
      <c r="H942" s="15"/>
      <c r="I942" s="16"/>
      <c r="J942" s="15"/>
      <c r="K942" s="17">
        <f>IF(AND(G942&lt;&gt;"N",R942="N/A"), IF(I942&lt;4, 0, 0.25),IF(I942=1, IF(J942=1,0.25, 0.25), IF(I942&lt;13, 0.25, IF(I942&lt;26, 0.4, IF(I942&lt;51, 0.6, 0.75)))))</f>
        <v>0.25</v>
      </c>
      <c r="L942" s="16">
        <f>I942-M942</f>
        <v>0</v>
      </c>
      <c r="M942" s="16">
        <f>ROUNDUP(I942*K942,0)</f>
        <v>0</v>
      </c>
      <c r="N942" s="16">
        <f>M942*J942</f>
        <v>0</v>
      </c>
      <c r="O942" s="16">
        <v>0</v>
      </c>
      <c r="P942" s="16">
        <v>0</v>
      </c>
      <c r="Q942" s="16">
        <f>N942-O942-P942</f>
        <v>0</v>
      </c>
      <c r="R942" s="15" t="s">
        <v>75</v>
      </c>
      <c r="S942" s="15">
        <f>IF(R942="N/A", J942-($B$1-F942), J942-($B$1-R942))</f>
        <v>0</v>
      </c>
      <c r="T942" s="16" t="str">
        <f>IF($S942&lt;1, "N/A", $M942)</f>
        <v>N/A</v>
      </c>
      <c r="U942" s="16" t="str">
        <f>IF($S942&lt;2, "N/A", $M942)</f>
        <v>N/A</v>
      </c>
      <c r="V942" s="16" t="str">
        <f>IF($S942&lt;3, "N/A", $M942)</f>
        <v>N/A</v>
      </c>
      <c r="W942" s="16" t="str">
        <f>IF($S942&lt;4, "N/A", $M942)</f>
        <v>N/A</v>
      </c>
      <c r="X942" s="16" t="str">
        <f>IF($S942&lt;5, "N/A", $M942)</f>
        <v>N/A</v>
      </c>
      <c r="Y942" s="15" t="str">
        <f>IF(SUM(T942:X942)&lt;&gt;Q942, "CHECK", "OK")</f>
        <v>OK</v>
      </c>
      <c r="Z942" s="15" t="str">
        <f>IF(F942=$B$1, "No", IF(S942=1, "Yes", "No"))</f>
        <v>No</v>
      </c>
      <c r="AA942" s="18" t="str">
        <f>IF(C942="DM", "N/A", IF(Z942="No","N/A",VLOOKUP(B942,'Extension List'!$A$3:$R$1972,18,FALSE)))</f>
        <v>N/A</v>
      </c>
      <c r="AB942" s="15" t="str">
        <f>IF(C942="DM", "N/A", IF(Z942="No","N/A",VLOOKUP(B942,'Extension List'!$A$3:$T$1972,20,FALSE)))</f>
        <v>N/A</v>
      </c>
      <c r="AC942" s="15" t="str">
        <f>IF(AA942="N/A", "N/A", 0)</f>
        <v>N/A</v>
      </c>
      <c r="AD942" s="16" t="str">
        <f>IF(AE942="N/A", "N/A", AA942-AE942)</f>
        <v>N/A</v>
      </c>
      <c r="AE942" s="16" t="str">
        <f>IF(AA942="N/A", "N/A", IF(AC942&gt;0, IF(AA942&lt;13, ROUNDUP(0.25*AA942,0), IF(AA942&lt;26, ROUNDUP(0.4*AA942,0), IF(AA942&lt;51, ROUNDUP(0.6*AA942,0), ROUNDUP(0.75*AA942,0)))), "N/A"))</f>
        <v>N/A</v>
      </c>
      <c r="AF942" s="16" t="str">
        <f>IF(AD942="N/A","N/A", (AE942*AC942)+Q942)</f>
        <v>N/A</v>
      </c>
      <c r="AG942" s="16" t="str">
        <f>IF($AF942="N/A", "N/A", "TBC")</f>
        <v>N/A</v>
      </c>
      <c r="AH942" s="16" t="str">
        <f>IF($AF942="N/A", "N/A", "TBC")</f>
        <v>N/A</v>
      </c>
      <c r="AI942" s="16" t="str">
        <f>IF($AF942="N/A","N/A",IF(AC942&gt;1,"TBC","N/A"))</f>
        <v>N/A</v>
      </c>
      <c r="AJ942" s="16" t="str">
        <f>IF($AF942="N/A","N/A",IF(AC942&gt;2,"TBC","N/A"))</f>
        <v>N/A</v>
      </c>
      <c r="AK942" s="16" t="str">
        <f>IF($AF942="N/A","N/A",IF(AC942&gt;3,"TBC","N/A"))</f>
        <v>N/A</v>
      </c>
      <c r="AL942" s="16" t="str">
        <f>IF(AC942="N/A","N/A",IF(AC942&gt;0,IF(SUM(AG942:AK942)&lt;&gt;AF942,"CHECK","OK"),"N/A"))</f>
        <v>N/A</v>
      </c>
      <c r="AM942" s="16" t="e">
        <f>IF(AD942="N/A", L942+T942, L942+AG942)</f>
        <v>#VALUE!</v>
      </c>
      <c r="AN942" s="16" t="str">
        <f>IF(AD942="N/A", IF(U942="N/A", "N/A", L942+U942), AD942+AH942)</f>
        <v>N/A</v>
      </c>
      <c r="AO942" s="16" t="str">
        <f>IF(AD942="N/A", IF(V942="N/A", "N/A", L942+V942), IF(AI942="N/A", "N/A", AD942+AI942))</f>
        <v>N/A</v>
      </c>
      <c r="AP942" s="16" t="str">
        <f>IF(AD942="N/A", IF(W942="N/A", "N/A", L942+W942), IF(AJ942="N/A", "N/A", AD942+AJ942))</f>
        <v>N/A</v>
      </c>
      <c r="AQ942" s="16" t="str">
        <f>IF(AD942="N/A", IF(X942="N/A", "N/A", L942+X942), IF(AK942="N/A", "N/A", AD942+AK942))</f>
        <v>N/A</v>
      </c>
      <c r="AR942" s="15" t="s">
        <v>40</v>
      </c>
      <c r="AS942" s="15" t="s">
        <v>40</v>
      </c>
      <c r="AT942" s="15" t="s">
        <v>40</v>
      </c>
      <c r="AU942" s="15" t="s">
        <v>40</v>
      </c>
      <c r="AV942" s="15" t="s">
        <v>40</v>
      </c>
      <c r="AW942" s="15" t="s">
        <v>40</v>
      </c>
      <c r="AX942" s="15" t="s">
        <v>40</v>
      </c>
      <c r="AY942" s="15" t="s">
        <v>40</v>
      </c>
      <c r="AZ942" s="15" t="s">
        <v>40</v>
      </c>
      <c r="BA942" s="15" t="s">
        <v>40</v>
      </c>
      <c r="BB942" s="15" t="s">
        <v>40</v>
      </c>
      <c r="BC942" s="15" t="s">
        <v>40</v>
      </c>
      <c r="BD942" s="15" t="s">
        <v>40</v>
      </c>
      <c r="BE942" s="15" t="s">
        <v>40</v>
      </c>
      <c r="BF942" s="15" t="s">
        <v>40</v>
      </c>
      <c r="BG942" s="15" t="s">
        <v>40</v>
      </c>
      <c r="BH942" s="15" t="s">
        <v>40</v>
      </c>
      <c r="BJ942" s="16" t="e">
        <f>IF(AR942="R", $CA942, IF(OR(AR942="P", AR942="T", AR942="N"), 0, IF($C942="DM", $T942, IF(OR(AR942="Y", AR942="IR"),$AM942,IF(AR942="C", IF($BI942="Y", IF($AF942="N/A", $Q942, $AF942), IF($AG942="N/A", $T942,$AG942)))))))</f>
        <v>#VALUE!</v>
      </c>
      <c r="BK942" s="16" t="e">
        <f>IF(AS942="R", $CA942, IF(OR(AS942="P", AS942="T", AS942="N"), 0, IF($C942="DM", $T942, IF(OR(AS942="Y", AS942="IR"),$AM942,IF(AS942="C", IF($BI942="Y", IF($AF942="N/A", $Q942, $AF942), IF($AG942="N/A", $T942,$AG942)))))))</f>
        <v>#VALUE!</v>
      </c>
      <c r="BL942" s="16" t="e">
        <f>IF(AT942="R", $CA942, IF(OR(AT942="P", AT942="T", AT942="N"), 0, IF($C942="DM", $T942, IF(OR(AT942="Y", AT942="IR"),$AM942,IF(AT942="C", IF($BI942="Y", IF($AF942="N/A", $Q942, $AF942), IF($AG942="N/A", $T942,$AG942)))))))</f>
        <v>#VALUE!</v>
      </c>
      <c r="BM942" s="16" t="e">
        <f>IF(AU942="R", $CA942, IF(OR(AU942="P", AU942="T", AU942="N"), 0, IF($C942="DM", $T942, IF(OR(AU942="Y", AU942="IR"),$AM942,IF(AU942="C", IF($BI942="Y", IF($AF942="N/A", $Q942, $AF942), IF($AG942="N/A", $T942,$AG942)))))))</f>
        <v>#VALUE!</v>
      </c>
      <c r="BN942" s="16" t="e">
        <f>IF(AV942="R", $CA942, IF(OR(AV942="P", AV942="T", AV942="N"), 0, IF($C942="DM", $T942, IF(OR(AV942="Y", AV942="IR"),$AM942,IF(AV942="C", IF($BI942="Y", IF($AF942="N/A", $Q942, $AF942), IF($AG942="N/A", $T942,$AG942)))))))</f>
        <v>#VALUE!</v>
      </c>
      <c r="BO942" s="16" t="e">
        <f>IF(AW942="R", $CA942, IF(OR(AW942="P", AW942="T", AW942="N"), 0, IF($C942="DM", $T942, IF(OR(AW942="Y", AW942="IR"),$AM942,IF(AW942="C", IF($BI942="Y", IF($AF942="N/A", $Q942, $AF942), IF($AG942="N/A", $T942,$AG942)))))))</f>
        <v>#VALUE!</v>
      </c>
      <c r="BP942" s="16" t="e">
        <f>IF(AX942="R", $CA942, IF(OR(AX942="P", AX942="T", AX942="N"), 0, IF($C942="DM", $T942, IF(OR(AX942="Y", AX942="IR"),$AM942,IF(AX942="C", IF($BI942="Y", IF($AF942="N/A", $Q942, $AF942), IF($AG942="N/A", $T942,$AG942)))))))</f>
        <v>#VALUE!</v>
      </c>
      <c r="BQ942" s="16" t="e">
        <f>IF(AY942="R", $CA942, IF(OR(AY942="P", AY942="T", AY942="N"), 0, IF($C942="DM", $T942, IF(OR(AY942="Y", AY942="IR"),$AM942,IF(AY942="C", IF($BI942="Y", IF($AF942="N/A", $Q942, $AF942), IF($AG942="N/A", $T942,$AG942)))))))</f>
        <v>#VALUE!</v>
      </c>
      <c r="BR942" s="16" t="e">
        <f>IF(AZ942="R", $CA942, IF(OR(AZ942="P", AZ942="T", AZ942="N"), 0, IF($C942="DM", $T942, IF(OR(AZ942="Y", AZ942="IR"),$AM942,IF(AZ942="C", IF($BI942="Y", IF($AF942="N/A", $Q942, $AF942), IF($AG942="N/A", $T942,$AG942)))))))</f>
        <v>#VALUE!</v>
      </c>
      <c r="BS942" s="16" t="e">
        <f>IF(BA942="R", $CA942, IF(OR(BA942="P", BA942="T", BA942="N"), 0, IF($C942="DM", $T942, IF(OR(BA942="Y", BA942="IR"),$AM942,IF(BA942="C", IF($BI942="Y", IF($AF942="N/A", $Q942, $AF942), IF($AG942="N/A", $T942,$AG942)))))))</f>
        <v>#VALUE!</v>
      </c>
      <c r="BT942" s="16" t="e">
        <f>IF(BB942="R", $CA942, IF(OR(BB942="P", BB942="T", BB942="N"), 0, IF($C942="DM", $T942, IF(OR(BB942="Y", BB942="IR"),$AM942,IF(BB942="C", IF($BI942="Y", IF($BA942="C", IF($AF942="N/A", $Q942, $AF942), IF($AF942="N/A", $T942, $AM942)), IF($AG942="N/A", $T942,$AG942)))))))</f>
        <v>#VALUE!</v>
      </c>
      <c r="BU942" s="16" t="e">
        <f>IF(BC942="R", $CA942, IF(OR(BC942="P", BC942="T", BC942="N"), 0, IF($C942="DM", $T942, IF(OR(BC942="Y", BC942="IR"),$AM942,IF(BC942="C", IF($BI942="Y", IF($BA942="C", IF($AF942="N/A", $Q942, $AF942), IF($AF942="N/A", $T942, $AM942)), IF($AG942="N/A", $T942,$AG942)))))))</f>
        <v>#VALUE!</v>
      </c>
      <c r="BV942" s="16" t="e">
        <f>IF(BD942="R", $CA942, IF(OR(BD942="P", BD942="T", BD942="N"), 0, IF($C942="DM", $T942, IF(OR(BD942="Y", BD942="IR"),$AM942,IF(BD942="C", IF($BI942="Y", IF($BA942="C", IF($AF942="N/A", $Q942, $AF942), IF($AF942="N/A", $T942, $AM942)), IF($AG942="N/A", $T942,$AG942)))))))</f>
        <v>#VALUE!</v>
      </c>
      <c r="BW942" s="16" t="e">
        <f>IF(BE942="R", $CA942, IF(OR(BE942="P", BE942="T", BE942="N"), 0, IF($C942="DM", $T942, IF(OR(BE942="Y", BE942="IR"),$AM942,IF(BE942="C", IF($BI942="Y", IF($BA942="C", IF($AF942="N/A", $Q942, $AF942), IF($AF942="N/A", $T942, $AM942)), IF($AG942="N/A", $T942,$AG942)))))))</f>
        <v>#VALUE!</v>
      </c>
      <c r="BX942" s="16" t="e">
        <f>IF(BF942="R", $CA942, IF(OR(BF942="P", BF942="T", BF942="N"), 0, IF($C942="DM", $T942, IF(OR(BF942="Y", BF942="IR"),$AM942,IF(BF942="C", IF($BI942="Y", IF($BA942="C", IF($AF942="N/A", $Q942, $AF942), IF($AF942="N/A", $T942, $AM942)), IF($AG942="N/A", $T942,$AG942)))))))</f>
        <v>#VALUE!</v>
      </c>
      <c r="BY942" s="16" t="e">
        <f>IF(BG942="R", $CA942, IF(OR(BG942="P", BG942="T", BG942="N"), 0, IF($C942="DM", $T942, IF(OR(BG942="Y", BG942="IR"),$AM942,IF(BG942="C", IF($BI942="Y", IF($BA942="C", IF($AF942="N/A", $Q942, $AF942), IF($AF942="N/A", $T942, $AM942)), IF($AG942="N/A", $T942,$AG942)))))))</f>
        <v>#VALUE!</v>
      </c>
      <c r="BZ942" s="16" t="e">
        <f>IF(BH942="R", $CA942, IF(OR(BH942="P", BH942="T", BH942="N"), 0, IF($C942="DM", $T942, IF(OR(BH942="Y", BH942="IR"),$AM942,IF(BH942="C", IF($BI942="Y", IF($BA942="C", IF($AF942="N/A", $Q942, $AF942), IF($AF942="N/A", $T942, $AM942)), IF($AG942="N/A", $T942,$AG942)))))))</f>
        <v>#VALUE!</v>
      </c>
      <c r="CA942" s="15" t="s">
        <v>75</v>
      </c>
      <c r="CB942" s="16" t="e">
        <f>BZ942</f>
        <v>#VALUE!</v>
      </c>
      <c r="CC942" s="15" t="str">
        <f>IF(OR($BH942="T", $BH942="R"), 0, IF($BH942="C", IF($BI942="Y", IF($BA942="C", 0, IF(AF942="N/A", Q942-T942, AF942-AG942)), IF($AF942="N/A", U942, AH942)), AN942))</f>
        <v>N/A</v>
      </c>
      <c r="CD942" s="15" t="str">
        <f>IF(OR($BH942="T", $BH942="R"), 0, IF($BH942="C", IF($BI942="Y", 0, IF($AF942="N/A", V942, AI942)), AO942))</f>
        <v>N/A</v>
      </c>
      <c r="CE942" s="15" t="str">
        <f>IF(OR($BH942="T", $BH942="R"), 0, IF($BH942="C", IF($BI942="Y", 0, IF($AF942="N/A", W942, AJ942)), AP942))</f>
        <v>N/A</v>
      </c>
      <c r="CF942" s="15" t="str">
        <f>IF(OR($BH942="T", $BH942="R"), 0, IF($BH942="C", IF($BI942="Y", 0, IF($AF942="N/A", X942, AK942)), AQ942))</f>
        <v>N/A</v>
      </c>
    </row>
    <row r="943" spans="1:84" x14ac:dyDescent="0.25">
      <c r="A943" s="14">
        <v>5920</v>
      </c>
      <c r="B943" s="15"/>
      <c r="C943" s="15"/>
      <c r="D943" s="15"/>
      <c r="E943" s="15" t="e">
        <f>VLOOKUP(B943, 'Rookie Year'!$A$2:$B$55679,2,FALSE)</f>
        <v>#N/A</v>
      </c>
      <c r="F943" s="15">
        <v>2024</v>
      </c>
      <c r="G943" s="15" t="s">
        <v>42</v>
      </c>
      <c r="H943" s="15"/>
      <c r="I943" s="16"/>
      <c r="J943" s="15"/>
      <c r="K943" s="17">
        <f>IF(AND(G943&lt;&gt;"N",R943="N/A"), IF(I943&lt;4, 0, 0.25),IF(I943=1, IF(J943=1,0.25, 0.25), IF(I943&lt;13, 0.25, IF(I943&lt;26, 0.4, IF(I943&lt;51, 0.6, 0.75)))))</f>
        <v>0.25</v>
      </c>
      <c r="L943" s="16">
        <f>I943-M943</f>
        <v>0</v>
      </c>
      <c r="M943" s="16">
        <f>ROUNDUP(I943*K943,0)</f>
        <v>0</v>
      </c>
      <c r="N943" s="16">
        <f>M943*J943</f>
        <v>0</v>
      </c>
      <c r="O943" s="16">
        <v>0</v>
      </c>
      <c r="P943" s="16">
        <v>0</v>
      </c>
      <c r="Q943" s="16">
        <f>N943-O943-P943</f>
        <v>0</v>
      </c>
      <c r="R943" s="15" t="s">
        <v>75</v>
      </c>
      <c r="S943" s="15">
        <f>IF(R943="N/A", J943-($B$1-F943), J943-($B$1-R943))</f>
        <v>0</v>
      </c>
      <c r="T943" s="16" t="str">
        <f>IF($S943&lt;1, "N/A", $M943)</f>
        <v>N/A</v>
      </c>
      <c r="U943" s="16" t="str">
        <f>IF($S943&lt;2, "N/A", $M943)</f>
        <v>N/A</v>
      </c>
      <c r="V943" s="16" t="str">
        <f>IF($S943&lt;3, "N/A", $M943)</f>
        <v>N/A</v>
      </c>
      <c r="W943" s="16" t="str">
        <f>IF($S943&lt;4, "N/A", $M943)</f>
        <v>N/A</v>
      </c>
      <c r="X943" s="16" t="str">
        <f>IF($S943&lt;5, "N/A", $M943)</f>
        <v>N/A</v>
      </c>
      <c r="Y943" s="15" t="str">
        <f>IF(SUM(T943:X943)&lt;&gt;Q943, "CHECK", "OK")</f>
        <v>OK</v>
      </c>
      <c r="Z943" s="15" t="str">
        <f>IF(F943=$B$1, "No", IF(S943=1, "Yes", "No"))</f>
        <v>No</v>
      </c>
      <c r="AA943" s="18" t="str">
        <f>IF(C943="DM", "N/A", IF(Z943="No","N/A",VLOOKUP(B943,'Extension List'!$A$3:$R$1972,18,FALSE)))</f>
        <v>N/A</v>
      </c>
      <c r="AB943" s="15" t="str">
        <f>IF(C943="DM", "N/A", IF(Z943="No","N/A",VLOOKUP(B943,'Extension List'!$A$3:$T$1972,20,FALSE)))</f>
        <v>N/A</v>
      </c>
      <c r="AC943" s="15" t="str">
        <f>IF(AA943="N/A", "N/A", 0)</f>
        <v>N/A</v>
      </c>
      <c r="AD943" s="16" t="str">
        <f>IF(AE943="N/A", "N/A", AA943-AE943)</f>
        <v>N/A</v>
      </c>
      <c r="AE943" s="16" t="str">
        <f>IF(AA943="N/A", "N/A", IF(AC943&gt;0, IF(AA943&lt;13, ROUNDUP(0.25*AA943,0), IF(AA943&lt;26, ROUNDUP(0.4*AA943,0), IF(AA943&lt;51, ROUNDUP(0.6*AA943,0), ROUNDUP(0.75*AA943,0)))), "N/A"))</f>
        <v>N/A</v>
      </c>
      <c r="AF943" s="16" t="str">
        <f>IF(AD943="N/A","N/A", (AE943*AC943)+Q943)</f>
        <v>N/A</v>
      </c>
      <c r="AG943" s="16" t="str">
        <f>IF($AF943="N/A", "N/A", "TBC")</f>
        <v>N/A</v>
      </c>
      <c r="AH943" s="16" t="str">
        <f>IF($AF943="N/A", "N/A", "TBC")</f>
        <v>N/A</v>
      </c>
      <c r="AI943" s="16" t="str">
        <f>IF($AF943="N/A","N/A",IF(AC943&gt;1,"TBC","N/A"))</f>
        <v>N/A</v>
      </c>
      <c r="AJ943" s="16" t="str">
        <f>IF($AF943="N/A","N/A",IF(AC943&gt;2,"TBC","N/A"))</f>
        <v>N/A</v>
      </c>
      <c r="AK943" s="16" t="str">
        <f>IF($AF943="N/A","N/A",IF(AC943&gt;3,"TBC","N/A"))</f>
        <v>N/A</v>
      </c>
      <c r="AL943" s="16" t="str">
        <f>IF(AC943="N/A","N/A",IF(AC943&gt;0,IF(SUM(AG943:AK943)&lt;&gt;AF943,"CHECK","OK"),"N/A"))</f>
        <v>N/A</v>
      </c>
      <c r="AM943" s="16" t="e">
        <f>IF(AD943="N/A", L943+T943, L943+AG943)</f>
        <v>#VALUE!</v>
      </c>
      <c r="AN943" s="16" t="str">
        <f>IF(AD943="N/A", IF(U943="N/A", "N/A", L943+U943), AD943+AH943)</f>
        <v>N/A</v>
      </c>
      <c r="AO943" s="16" t="str">
        <f>IF(AD943="N/A", IF(V943="N/A", "N/A", L943+V943), IF(AI943="N/A", "N/A", AD943+AI943))</f>
        <v>N/A</v>
      </c>
      <c r="AP943" s="16" t="str">
        <f>IF(AD943="N/A", IF(W943="N/A", "N/A", L943+W943), IF(AJ943="N/A", "N/A", AD943+AJ943))</f>
        <v>N/A</v>
      </c>
      <c r="AQ943" s="16" t="str">
        <f>IF(AD943="N/A", IF(X943="N/A", "N/A", L943+X943), IF(AK943="N/A", "N/A", AD943+AK943))</f>
        <v>N/A</v>
      </c>
      <c r="AR943" s="15" t="s">
        <v>40</v>
      </c>
      <c r="AS943" s="15" t="s">
        <v>40</v>
      </c>
      <c r="AT943" s="15" t="s">
        <v>40</v>
      </c>
      <c r="AU943" s="15" t="s">
        <v>40</v>
      </c>
      <c r="AV943" s="15" t="s">
        <v>40</v>
      </c>
      <c r="AW943" s="15" t="s">
        <v>40</v>
      </c>
      <c r="AX943" s="15" t="s">
        <v>40</v>
      </c>
      <c r="AY943" s="15" t="s">
        <v>40</v>
      </c>
      <c r="AZ943" s="15" t="s">
        <v>40</v>
      </c>
      <c r="BA943" s="15" t="s">
        <v>40</v>
      </c>
      <c r="BB943" s="15" t="s">
        <v>40</v>
      </c>
      <c r="BC943" s="15" t="s">
        <v>40</v>
      </c>
      <c r="BD943" s="15" t="s">
        <v>40</v>
      </c>
      <c r="BE943" s="15" t="s">
        <v>40</v>
      </c>
      <c r="BF943" s="15" t="s">
        <v>40</v>
      </c>
      <c r="BG943" s="15" t="s">
        <v>40</v>
      </c>
      <c r="BH943" s="15" t="s">
        <v>40</v>
      </c>
      <c r="BJ943" s="16" t="e">
        <f>IF(AR943="R", $CA943, IF(OR(AR943="P", AR943="T", AR943="N"), 0, IF($C943="DM", $T943, IF(OR(AR943="Y", AR943="IR"),$AM943,IF(AR943="C", IF($BI943="Y", IF($AF943="N/A", $Q943, $AF943), IF($AG943="N/A", $T943,$AG943)))))))</f>
        <v>#VALUE!</v>
      </c>
      <c r="BK943" s="16" t="e">
        <f>IF(AS943="R", $CA943, IF(OR(AS943="P", AS943="T", AS943="N"), 0, IF($C943="DM", $T943, IF(OR(AS943="Y", AS943="IR"),$AM943,IF(AS943="C", IF($BI943="Y", IF($AF943="N/A", $Q943, $AF943), IF($AG943="N/A", $T943,$AG943)))))))</f>
        <v>#VALUE!</v>
      </c>
      <c r="BL943" s="16" t="e">
        <f>IF(AT943="R", $CA943, IF(OR(AT943="P", AT943="T", AT943="N"), 0, IF($C943="DM", $T943, IF(OR(AT943="Y", AT943="IR"),$AM943,IF(AT943="C", IF($BI943="Y", IF($AF943="N/A", $Q943, $AF943), IF($AG943="N/A", $T943,$AG943)))))))</f>
        <v>#VALUE!</v>
      </c>
      <c r="BM943" s="16" t="e">
        <f>IF(AU943="R", $CA943, IF(OR(AU943="P", AU943="T", AU943="N"), 0, IF($C943="DM", $T943, IF(OR(AU943="Y", AU943="IR"),$AM943,IF(AU943="C", IF($BI943="Y", IF($AF943="N/A", $Q943, $AF943), IF($AG943="N/A", $T943,$AG943)))))))</f>
        <v>#VALUE!</v>
      </c>
      <c r="BN943" s="16" t="e">
        <f>IF(AV943="R", $CA943, IF(OR(AV943="P", AV943="T", AV943="N"), 0, IF($C943="DM", $T943, IF(OR(AV943="Y", AV943="IR"),$AM943,IF(AV943="C", IF($BI943="Y", IF($AF943="N/A", $Q943, $AF943), IF($AG943="N/A", $T943,$AG943)))))))</f>
        <v>#VALUE!</v>
      </c>
      <c r="BO943" s="16" t="e">
        <f>IF(AW943="R", $CA943, IF(OR(AW943="P", AW943="T", AW943="N"), 0, IF($C943="DM", $T943, IF(OR(AW943="Y", AW943="IR"),$AM943,IF(AW943="C", IF($BI943="Y", IF($AF943="N/A", $Q943, $AF943), IF($AG943="N/A", $T943,$AG943)))))))</f>
        <v>#VALUE!</v>
      </c>
      <c r="BP943" s="16" t="e">
        <f>IF(AX943="R", $CA943, IF(OR(AX943="P", AX943="T", AX943="N"), 0, IF($C943="DM", $T943, IF(OR(AX943="Y", AX943="IR"),$AM943,IF(AX943="C", IF($BI943="Y", IF($AF943="N/A", $Q943, $AF943), IF($AG943="N/A", $T943,$AG943)))))))</f>
        <v>#VALUE!</v>
      </c>
      <c r="BQ943" s="16" t="e">
        <f>IF(AY943="R", $CA943, IF(OR(AY943="P", AY943="T", AY943="N"), 0, IF($C943="DM", $T943, IF(OR(AY943="Y", AY943="IR"),$AM943,IF(AY943="C", IF($BI943="Y", IF($AF943="N/A", $Q943, $AF943), IF($AG943="N/A", $T943,$AG943)))))))</f>
        <v>#VALUE!</v>
      </c>
      <c r="BR943" s="16" t="e">
        <f>IF(AZ943="R", $CA943, IF(OR(AZ943="P", AZ943="T", AZ943="N"), 0, IF($C943="DM", $T943, IF(OR(AZ943="Y", AZ943="IR"),$AM943,IF(AZ943="C", IF($BI943="Y", IF($AF943="N/A", $Q943, $AF943), IF($AG943="N/A", $T943,$AG943)))))))</f>
        <v>#VALUE!</v>
      </c>
      <c r="BS943" s="16" t="e">
        <f>IF(BA943="R", $CA943, IF(OR(BA943="P", BA943="T", BA943="N"), 0, IF($C943="DM", $T943, IF(OR(BA943="Y", BA943="IR"),$AM943,IF(BA943="C", IF($BI943="Y", IF($AF943="N/A", $Q943, $AF943), IF($AG943="N/A", $T943,$AG943)))))))</f>
        <v>#VALUE!</v>
      </c>
      <c r="BT943" s="16" t="e">
        <f>IF(BB943="R", $CA943, IF(OR(BB943="P", BB943="T", BB943="N"), 0, IF($C943="DM", $T943, IF(OR(BB943="Y", BB943="IR"),$AM943,IF(BB943="C", IF($BI943="Y", IF($BA943="C", IF($AF943="N/A", $Q943, $AF943), IF($AF943="N/A", $T943, $AM943)), IF($AG943="N/A", $T943,$AG943)))))))</f>
        <v>#VALUE!</v>
      </c>
      <c r="BU943" s="16" t="e">
        <f>IF(BC943="R", $CA943, IF(OR(BC943="P", BC943="T", BC943="N"), 0, IF($C943="DM", $T943, IF(OR(BC943="Y", BC943="IR"),$AM943,IF(BC943="C", IF($BI943="Y", IF($BA943="C", IF($AF943="N/A", $Q943, $AF943), IF($AF943="N/A", $T943, $AM943)), IF($AG943="N/A", $T943,$AG943)))))))</f>
        <v>#VALUE!</v>
      </c>
      <c r="BV943" s="16" t="e">
        <f>IF(BD943="R", $CA943, IF(OR(BD943="P", BD943="T", BD943="N"), 0, IF($C943="DM", $T943, IF(OR(BD943="Y", BD943="IR"),$AM943,IF(BD943="C", IF($BI943="Y", IF($BA943="C", IF($AF943="N/A", $Q943, $AF943), IF($AF943="N/A", $T943, $AM943)), IF($AG943="N/A", $T943,$AG943)))))))</f>
        <v>#VALUE!</v>
      </c>
      <c r="BW943" s="16" t="e">
        <f>IF(BE943="R", $CA943, IF(OR(BE943="P", BE943="T", BE943="N"), 0, IF($C943="DM", $T943, IF(OR(BE943="Y", BE943="IR"),$AM943,IF(BE943="C", IF($BI943="Y", IF($BA943="C", IF($AF943="N/A", $Q943, $AF943), IF($AF943="N/A", $T943, $AM943)), IF($AG943="N/A", $T943,$AG943)))))))</f>
        <v>#VALUE!</v>
      </c>
      <c r="BX943" s="16" t="e">
        <f>IF(BF943="R", $CA943, IF(OR(BF943="P", BF943="T", BF943="N"), 0, IF($C943="DM", $T943, IF(OR(BF943="Y", BF943="IR"),$AM943,IF(BF943="C", IF($BI943="Y", IF($BA943="C", IF($AF943="N/A", $Q943, $AF943), IF($AF943="N/A", $T943, $AM943)), IF($AG943="N/A", $T943,$AG943)))))))</f>
        <v>#VALUE!</v>
      </c>
      <c r="BY943" s="16" t="e">
        <f>IF(BG943="R", $CA943, IF(OR(BG943="P", BG943="T", BG943="N"), 0, IF($C943="DM", $T943, IF(OR(BG943="Y", BG943="IR"),$AM943,IF(BG943="C", IF($BI943="Y", IF($BA943="C", IF($AF943="N/A", $Q943, $AF943), IF($AF943="N/A", $T943, $AM943)), IF($AG943="N/A", $T943,$AG943)))))))</f>
        <v>#VALUE!</v>
      </c>
      <c r="BZ943" s="16" t="e">
        <f>IF(BH943="R", $CA943, IF(OR(BH943="P", BH943="T", BH943="N"), 0, IF($C943="DM", $T943, IF(OR(BH943="Y", BH943="IR"),$AM943,IF(BH943="C", IF($BI943="Y", IF($BA943="C", IF($AF943="N/A", $Q943, $AF943), IF($AF943="N/A", $T943, $AM943)), IF($AG943="N/A", $T943,$AG943)))))))</f>
        <v>#VALUE!</v>
      </c>
      <c r="CA943" s="15" t="s">
        <v>75</v>
      </c>
      <c r="CB943" s="16" t="e">
        <f>BZ943</f>
        <v>#VALUE!</v>
      </c>
      <c r="CC943" s="15" t="str">
        <f>IF(OR($BH943="T", $BH943="R"), 0, IF($BH943="C", IF($BI943="Y", IF($BA943="C", 0, IF(AF943="N/A", Q943-T943, AF943-AG943)), IF($AF943="N/A", U943, AH943)), AN943))</f>
        <v>N/A</v>
      </c>
      <c r="CD943" s="15" t="str">
        <f>IF(OR($BH943="T", $BH943="R"), 0, IF($BH943="C", IF($BI943="Y", 0, IF($AF943="N/A", V943, AI943)), AO943))</f>
        <v>N/A</v>
      </c>
      <c r="CE943" s="15" t="str">
        <f>IF(OR($BH943="T", $BH943="R"), 0, IF($BH943="C", IF($BI943="Y", 0, IF($AF943="N/A", W943, AJ943)), AP943))</f>
        <v>N/A</v>
      </c>
      <c r="CF943" s="15" t="str">
        <f>IF(OR($BH943="T", $BH943="R"), 0, IF($BH943="C", IF($BI943="Y", 0, IF($AF943="N/A", X943, AK943)), AQ943))</f>
        <v>N/A</v>
      </c>
    </row>
    <row r="944" spans="1:84" x14ac:dyDescent="0.25">
      <c r="A944" s="14">
        <v>5921</v>
      </c>
      <c r="B944" s="15"/>
      <c r="C944" s="15"/>
      <c r="D944" s="15"/>
      <c r="E944" s="15" t="e">
        <f>VLOOKUP(B944, 'Rookie Year'!$A$2:$B$55679,2,FALSE)</f>
        <v>#N/A</v>
      </c>
      <c r="F944" s="15">
        <v>2024</v>
      </c>
      <c r="G944" s="15" t="s">
        <v>42</v>
      </c>
      <c r="H944" s="15"/>
      <c r="I944" s="16"/>
      <c r="J944" s="15"/>
      <c r="K944" s="17">
        <f>IF(AND(G944&lt;&gt;"N",R944="N/A"), IF(I944&lt;4, 0, 0.25),IF(I944=1, IF(J944=1,0.25, 0.25), IF(I944&lt;13, 0.25, IF(I944&lt;26, 0.4, IF(I944&lt;51, 0.6, 0.75)))))</f>
        <v>0.25</v>
      </c>
      <c r="L944" s="16">
        <f>I944-M944</f>
        <v>0</v>
      </c>
      <c r="M944" s="16">
        <f>ROUNDUP(I944*K944,0)</f>
        <v>0</v>
      </c>
      <c r="N944" s="16">
        <f>M944*J944</f>
        <v>0</v>
      </c>
      <c r="O944" s="16">
        <v>0</v>
      </c>
      <c r="P944" s="16">
        <v>0</v>
      </c>
      <c r="Q944" s="16">
        <f>N944-O944-P944</f>
        <v>0</v>
      </c>
      <c r="R944" s="15" t="s">
        <v>75</v>
      </c>
      <c r="S944" s="15">
        <f>IF(R944="N/A", J944-($B$1-F944), J944-($B$1-R944))</f>
        <v>0</v>
      </c>
      <c r="T944" s="16" t="str">
        <f>IF($S944&lt;1, "N/A", $M944)</f>
        <v>N/A</v>
      </c>
      <c r="U944" s="16" t="str">
        <f>IF($S944&lt;2, "N/A", $M944)</f>
        <v>N/A</v>
      </c>
      <c r="V944" s="16" t="str">
        <f>IF($S944&lt;3, "N/A", $M944)</f>
        <v>N/A</v>
      </c>
      <c r="W944" s="16" t="str">
        <f>IF($S944&lt;4, "N/A", $M944)</f>
        <v>N/A</v>
      </c>
      <c r="X944" s="16" t="str">
        <f>IF($S944&lt;5, "N/A", $M944)</f>
        <v>N/A</v>
      </c>
      <c r="Y944" s="15" t="str">
        <f>IF(SUM(T944:X944)&lt;&gt;Q944, "CHECK", "OK")</f>
        <v>OK</v>
      </c>
      <c r="Z944" s="15" t="str">
        <f>IF(F944=$B$1, "No", IF(S944=1, "Yes", "No"))</f>
        <v>No</v>
      </c>
      <c r="AA944" s="18" t="str">
        <f>IF(C944="DM", "N/A", IF(Z944="No","N/A",VLOOKUP(B944,'Extension List'!$A$3:$R$1972,18,FALSE)))</f>
        <v>N/A</v>
      </c>
      <c r="AB944" s="15" t="str">
        <f>IF(C944="DM", "N/A", IF(Z944="No","N/A",VLOOKUP(B944,'Extension List'!$A$3:$T$1972,20,FALSE)))</f>
        <v>N/A</v>
      </c>
      <c r="AC944" s="15" t="str">
        <f>IF(AA944="N/A", "N/A", 0)</f>
        <v>N/A</v>
      </c>
      <c r="AD944" s="16" t="str">
        <f>IF(AE944="N/A", "N/A", AA944-AE944)</f>
        <v>N/A</v>
      </c>
      <c r="AE944" s="16" t="str">
        <f>IF(AA944="N/A", "N/A", IF(AC944&gt;0, IF(AA944&lt;13, ROUNDUP(0.25*AA944,0), IF(AA944&lt;26, ROUNDUP(0.4*AA944,0), IF(AA944&lt;51, ROUNDUP(0.6*AA944,0), ROUNDUP(0.75*AA944,0)))), "N/A"))</f>
        <v>N/A</v>
      </c>
      <c r="AF944" s="16" t="str">
        <f>IF(AD944="N/A","N/A", (AE944*AC944)+Q944)</f>
        <v>N/A</v>
      </c>
      <c r="AG944" s="16" t="str">
        <f>IF($AF944="N/A", "N/A", "TBC")</f>
        <v>N/A</v>
      </c>
      <c r="AH944" s="16" t="str">
        <f>IF($AF944="N/A", "N/A", "TBC")</f>
        <v>N/A</v>
      </c>
      <c r="AI944" s="16" t="str">
        <f>IF($AF944="N/A","N/A",IF(AC944&gt;1,"TBC","N/A"))</f>
        <v>N/A</v>
      </c>
      <c r="AJ944" s="16" t="str">
        <f>IF($AF944="N/A","N/A",IF(AC944&gt;2,"TBC","N/A"))</f>
        <v>N/A</v>
      </c>
      <c r="AK944" s="16" t="str">
        <f>IF($AF944="N/A","N/A",IF(AC944&gt;3,"TBC","N/A"))</f>
        <v>N/A</v>
      </c>
      <c r="AL944" s="16" t="str">
        <f>IF(AC944="N/A","N/A",IF(AC944&gt;0,IF(SUM(AG944:AK944)&lt;&gt;AF944,"CHECK","OK"),"N/A"))</f>
        <v>N/A</v>
      </c>
      <c r="AM944" s="16" t="e">
        <f>IF(AD944="N/A", L944+T944, L944+AG944)</f>
        <v>#VALUE!</v>
      </c>
      <c r="AN944" s="16" t="str">
        <f>IF(AD944="N/A", IF(U944="N/A", "N/A", L944+U944), AD944+AH944)</f>
        <v>N/A</v>
      </c>
      <c r="AO944" s="16" t="str">
        <f>IF(AD944="N/A", IF(V944="N/A", "N/A", L944+V944), IF(AI944="N/A", "N/A", AD944+AI944))</f>
        <v>N/A</v>
      </c>
      <c r="AP944" s="16" t="str">
        <f>IF(AD944="N/A", IF(W944="N/A", "N/A", L944+W944), IF(AJ944="N/A", "N/A", AD944+AJ944))</f>
        <v>N/A</v>
      </c>
      <c r="AQ944" s="16" t="str">
        <f>IF(AD944="N/A", IF(X944="N/A", "N/A", L944+X944), IF(AK944="N/A", "N/A", AD944+AK944))</f>
        <v>N/A</v>
      </c>
      <c r="AR944" s="15" t="s">
        <v>40</v>
      </c>
      <c r="AS944" s="15" t="s">
        <v>40</v>
      </c>
      <c r="AT944" s="15" t="s">
        <v>40</v>
      </c>
      <c r="AU944" s="15" t="s">
        <v>40</v>
      </c>
      <c r="AV944" s="15" t="s">
        <v>40</v>
      </c>
      <c r="AW944" s="15" t="s">
        <v>40</v>
      </c>
      <c r="AX944" s="15" t="s">
        <v>40</v>
      </c>
      <c r="AY944" s="15" t="s">
        <v>40</v>
      </c>
      <c r="AZ944" s="15" t="s">
        <v>40</v>
      </c>
      <c r="BA944" s="15" t="s">
        <v>40</v>
      </c>
      <c r="BB944" s="15" t="s">
        <v>40</v>
      </c>
      <c r="BC944" s="15" t="s">
        <v>40</v>
      </c>
      <c r="BD944" s="15" t="s">
        <v>40</v>
      </c>
      <c r="BE944" s="15" t="s">
        <v>40</v>
      </c>
      <c r="BF944" s="15" t="s">
        <v>40</v>
      </c>
      <c r="BG944" s="15" t="s">
        <v>40</v>
      </c>
      <c r="BH944" s="15" t="s">
        <v>40</v>
      </c>
      <c r="BJ944" s="16" t="e">
        <f>IF(AR944="R", $CA944, IF(OR(AR944="P", AR944="T", AR944="N"), 0, IF($C944="DM", $T944, IF(OR(AR944="Y", AR944="IR"),$AM944,IF(AR944="C", IF($BI944="Y", IF($AF944="N/A", $Q944, $AF944), IF($AG944="N/A", $T944,$AG944)))))))</f>
        <v>#VALUE!</v>
      </c>
      <c r="BK944" s="16" t="e">
        <f>IF(AS944="R", $CA944, IF(OR(AS944="P", AS944="T", AS944="N"), 0, IF($C944="DM", $T944, IF(OR(AS944="Y", AS944="IR"),$AM944,IF(AS944="C", IF($BI944="Y", IF($AF944="N/A", $Q944, $AF944), IF($AG944="N/A", $T944,$AG944)))))))</f>
        <v>#VALUE!</v>
      </c>
      <c r="BL944" s="16" t="e">
        <f>IF(AT944="R", $CA944, IF(OR(AT944="P", AT944="T", AT944="N"), 0, IF($C944="DM", $T944, IF(OR(AT944="Y", AT944="IR"),$AM944,IF(AT944="C", IF($BI944="Y", IF($AF944="N/A", $Q944, $AF944), IF($AG944="N/A", $T944,$AG944)))))))</f>
        <v>#VALUE!</v>
      </c>
      <c r="BM944" s="16" t="e">
        <f>IF(AU944="R", $CA944, IF(OR(AU944="P", AU944="T", AU944="N"), 0, IF($C944="DM", $T944, IF(OR(AU944="Y", AU944="IR"),$AM944,IF(AU944="C", IF($BI944="Y", IF($AF944="N/A", $Q944, $AF944), IF($AG944="N/A", $T944,$AG944)))))))</f>
        <v>#VALUE!</v>
      </c>
      <c r="BN944" s="16" t="e">
        <f>IF(AV944="R", $CA944, IF(OR(AV944="P", AV944="T", AV944="N"), 0, IF($C944="DM", $T944, IF(OR(AV944="Y", AV944="IR"),$AM944,IF(AV944="C", IF($BI944="Y", IF($AF944="N/A", $Q944, $AF944), IF($AG944="N/A", $T944,$AG944)))))))</f>
        <v>#VALUE!</v>
      </c>
      <c r="BO944" s="16" t="e">
        <f>IF(AW944="R", $CA944, IF(OR(AW944="P", AW944="T", AW944="N"), 0, IF($C944="DM", $T944, IF(OR(AW944="Y", AW944="IR"),$AM944,IF(AW944="C", IF($BI944="Y", IF($AF944="N/A", $Q944, $AF944), IF($AG944="N/A", $T944,$AG944)))))))</f>
        <v>#VALUE!</v>
      </c>
      <c r="BP944" s="16" t="e">
        <f>IF(AX944="R", $CA944, IF(OR(AX944="P", AX944="T", AX944="N"), 0, IF($C944="DM", $T944, IF(OR(AX944="Y", AX944="IR"),$AM944,IF(AX944="C", IF($BI944="Y", IF($AF944="N/A", $Q944, $AF944), IF($AG944="N/A", $T944,$AG944)))))))</f>
        <v>#VALUE!</v>
      </c>
      <c r="BQ944" s="16" t="e">
        <f>IF(AY944="R", $CA944, IF(OR(AY944="P", AY944="T", AY944="N"), 0, IF($C944="DM", $T944, IF(OR(AY944="Y", AY944="IR"),$AM944,IF(AY944="C", IF($BI944="Y", IF($AF944="N/A", $Q944, $AF944), IF($AG944="N/A", $T944,$AG944)))))))</f>
        <v>#VALUE!</v>
      </c>
      <c r="BR944" s="16" t="e">
        <f>IF(AZ944="R", $CA944, IF(OR(AZ944="P", AZ944="T", AZ944="N"), 0, IF($C944="DM", $T944, IF(OR(AZ944="Y", AZ944="IR"),$AM944,IF(AZ944="C", IF($BI944="Y", IF($AF944="N/A", $Q944, $AF944), IF($AG944="N/A", $T944,$AG944)))))))</f>
        <v>#VALUE!</v>
      </c>
      <c r="BS944" s="16" t="e">
        <f>IF(BA944="R", $CA944, IF(OR(BA944="P", BA944="T", BA944="N"), 0, IF($C944="DM", $T944, IF(OR(BA944="Y", BA944="IR"),$AM944,IF(BA944="C", IF($BI944="Y", IF($AF944="N/A", $Q944, $AF944), IF($AG944="N/A", $T944,$AG944)))))))</f>
        <v>#VALUE!</v>
      </c>
      <c r="BT944" s="16" t="e">
        <f>IF(BB944="R", $CA944, IF(OR(BB944="P", BB944="T", BB944="N"), 0, IF($C944="DM", $T944, IF(OR(BB944="Y", BB944="IR"),$AM944,IF(BB944="C", IF($BI944="Y", IF($BA944="C", IF($AF944="N/A", $Q944, $AF944), IF($AF944="N/A", $T944, $AM944)), IF($AG944="N/A", $T944,$AG944)))))))</f>
        <v>#VALUE!</v>
      </c>
      <c r="BU944" s="16" t="e">
        <f>IF(BC944="R", $CA944, IF(OR(BC944="P", BC944="T", BC944="N"), 0, IF($C944="DM", $T944, IF(OR(BC944="Y", BC944="IR"),$AM944,IF(BC944="C", IF($BI944="Y", IF($BA944="C", IF($AF944="N/A", $Q944, $AF944), IF($AF944="N/A", $T944, $AM944)), IF($AG944="N/A", $T944,$AG944)))))))</f>
        <v>#VALUE!</v>
      </c>
      <c r="BV944" s="16" t="e">
        <f>IF(BD944="R", $CA944, IF(OR(BD944="P", BD944="T", BD944="N"), 0, IF($C944="DM", $T944, IF(OR(BD944="Y", BD944="IR"),$AM944,IF(BD944="C", IF($BI944="Y", IF($BA944="C", IF($AF944="N/A", $Q944, $AF944), IF($AF944="N/A", $T944, $AM944)), IF($AG944="N/A", $T944,$AG944)))))))</f>
        <v>#VALUE!</v>
      </c>
      <c r="BW944" s="16" t="e">
        <f>IF(BE944="R", $CA944, IF(OR(BE944="P", BE944="T", BE944="N"), 0, IF($C944="DM", $T944, IF(OR(BE944="Y", BE944="IR"),$AM944,IF(BE944="C", IF($BI944="Y", IF($BA944="C", IF($AF944="N/A", $Q944, $AF944), IF($AF944="N/A", $T944, $AM944)), IF($AG944="N/A", $T944,$AG944)))))))</f>
        <v>#VALUE!</v>
      </c>
      <c r="BX944" s="16" t="e">
        <f>IF(BF944="R", $CA944, IF(OR(BF944="P", BF944="T", BF944="N"), 0, IF($C944="DM", $T944, IF(OR(BF944="Y", BF944="IR"),$AM944,IF(BF944="C", IF($BI944="Y", IF($BA944="C", IF($AF944="N/A", $Q944, $AF944), IF($AF944="N/A", $T944, $AM944)), IF($AG944="N/A", $T944,$AG944)))))))</f>
        <v>#VALUE!</v>
      </c>
      <c r="BY944" s="16" t="e">
        <f>IF(BG944="R", $CA944, IF(OR(BG944="P", BG944="T", BG944="N"), 0, IF($C944="DM", $T944, IF(OR(BG944="Y", BG944="IR"),$AM944,IF(BG944="C", IF($BI944="Y", IF($BA944="C", IF($AF944="N/A", $Q944, $AF944), IF($AF944="N/A", $T944, $AM944)), IF($AG944="N/A", $T944,$AG944)))))))</f>
        <v>#VALUE!</v>
      </c>
      <c r="BZ944" s="16" t="e">
        <f>IF(BH944="R", $CA944, IF(OR(BH944="P", BH944="T", BH944="N"), 0, IF($C944="DM", $T944, IF(OR(BH944="Y", BH944="IR"),$AM944,IF(BH944="C", IF($BI944="Y", IF($BA944="C", IF($AF944="N/A", $Q944, $AF944), IF($AF944="N/A", $T944, $AM944)), IF($AG944="N/A", $T944,$AG944)))))))</f>
        <v>#VALUE!</v>
      </c>
      <c r="CA944" s="15" t="s">
        <v>75</v>
      </c>
      <c r="CB944" s="16" t="e">
        <f>BZ944</f>
        <v>#VALUE!</v>
      </c>
      <c r="CC944" s="15" t="str">
        <f>IF(OR($BH944="T", $BH944="R"), 0, IF($BH944="C", IF($BI944="Y", IF($BA944="C", 0, IF(AF944="N/A", Q944-T944, AF944-AG944)), IF($AF944="N/A", U944, AH944)), AN944))</f>
        <v>N/A</v>
      </c>
      <c r="CD944" s="15" t="str">
        <f>IF(OR($BH944="T", $BH944="R"), 0, IF($BH944="C", IF($BI944="Y", 0, IF($AF944="N/A", V944, AI944)), AO944))</f>
        <v>N/A</v>
      </c>
      <c r="CE944" s="15" t="str">
        <f>IF(OR($BH944="T", $BH944="R"), 0, IF($BH944="C", IF($BI944="Y", 0, IF($AF944="N/A", W944, AJ944)), AP944))</f>
        <v>N/A</v>
      </c>
      <c r="CF944" s="15" t="str">
        <f>IF(OR($BH944="T", $BH944="R"), 0, IF($BH944="C", IF($BI944="Y", 0, IF($AF944="N/A", X944, AK944)), AQ944))</f>
        <v>N/A</v>
      </c>
    </row>
    <row r="945" spans="1:84" x14ac:dyDescent="0.25">
      <c r="A945" s="14">
        <v>5922</v>
      </c>
      <c r="B945" s="15"/>
      <c r="C945" s="15"/>
      <c r="D945" s="15"/>
      <c r="E945" s="15" t="e">
        <f>VLOOKUP(B945, 'Rookie Year'!$A$2:$B$55679,2,FALSE)</f>
        <v>#N/A</v>
      </c>
      <c r="F945" s="15">
        <v>2024</v>
      </c>
      <c r="G945" s="15" t="s">
        <v>42</v>
      </c>
      <c r="H945" s="15"/>
      <c r="I945" s="16"/>
      <c r="J945" s="15"/>
      <c r="K945" s="17">
        <f>IF(AND(G945&lt;&gt;"N",R945="N/A"), IF(I945&lt;4, 0, 0.25),IF(I945=1, IF(J945=1,0.25, 0.25), IF(I945&lt;13, 0.25, IF(I945&lt;26, 0.4, IF(I945&lt;51, 0.6, 0.75)))))</f>
        <v>0.25</v>
      </c>
      <c r="L945" s="16">
        <f>I945-M945</f>
        <v>0</v>
      </c>
      <c r="M945" s="16">
        <f>ROUNDUP(I945*K945,0)</f>
        <v>0</v>
      </c>
      <c r="N945" s="16">
        <f>M945*J945</f>
        <v>0</v>
      </c>
      <c r="O945" s="16">
        <v>0</v>
      </c>
      <c r="P945" s="16">
        <v>0</v>
      </c>
      <c r="Q945" s="16">
        <f>N945-O945-P945</f>
        <v>0</v>
      </c>
      <c r="R945" s="15" t="s">
        <v>75</v>
      </c>
      <c r="S945" s="15">
        <f>IF(R945="N/A", J945-($B$1-F945), J945-($B$1-R945))</f>
        <v>0</v>
      </c>
      <c r="T945" s="16" t="str">
        <f>IF($S945&lt;1, "N/A", $M945)</f>
        <v>N/A</v>
      </c>
      <c r="U945" s="16" t="str">
        <f>IF($S945&lt;2, "N/A", $M945)</f>
        <v>N/A</v>
      </c>
      <c r="V945" s="16" t="str">
        <f>IF($S945&lt;3, "N/A", $M945)</f>
        <v>N/A</v>
      </c>
      <c r="W945" s="16" t="str">
        <f>IF($S945&lt;4, "N/A", $M945)</f>
        <v>N/A</v>
      </c>
      <c r="X945" s="16" t="str">
        <f>IF($S945&lt;5, "N/A", $M945)</f>
        <v>N/A</v>
      </c>
      <c r="Y945" s="15" t="str">
        <f>IF(SUM(T945:X945)&lt;&gt;Q945, "CHECK", "OK")</f>
        <v>OK</v>
      </c>
      <c r="Z945" s="15" t="str">
        <f>IF(F945=$B$1, "No", IF(S945=1, "Yes", "No"))</f>
        <v>No</v>
      </c>
      <c r="AA945" s="18" t="str">
        <f>IF(C945="DM", "N/A", IF(Z945="No","N/A",VLOOKUP(B945,'Extension List'!$A$3:$R$1972,18,FALSE)))</f>
        <v>N/A</v>
      </c>
      <c r="AB945" s="15" t="str">
        <f>IF(C945="DM", "N/A", IF(Z945="No","N/A",VLOOKUP(B945,'Extension List'!$A$3:$T$1972,20,FALSE)))</f>
        <v>N/A</v>
      </c>
      <c r="AC945" s="15" t="str">
        <f>IF(AA945="N/A", "N/A", 0)</f>
        <v>N/A</v>
      </c>
      <c r="AD945" s="16" t="str">
        <f>IF(AE945="N/A", "N/A", AA945-AE945)</f>
        <v>N/A</v>
      </c>
      <c r="AE945" s="16" t="str">
        <f>IF(AA945="N/A", "N/A", IF(AC945&gt;0, IF(AA945&lt;13, ROUNDUP(0.25*AA945,0), IF(AA945&lt;26, ROUNDUP(0.4*AA945,0), IF(AA945&lt;51, ROUNDUP(0.6*AA945,0), ROUNDUP(0.75*AA945,0)))), "N/A"))</f>
        <v>N/A</v>
      </c>
      <c r="AF945" s="16" t="str">
        <f>IF(AD945="N/A","N/A", (AE945*AC945)+Q945)</f>
        <v>N/A</v>
      </c>
      <c r="AG945" s="16" t="str">
        <f>IF($AF945="N/A", "N/A", "TBC")</f>
        <v>N/A</v>
      </c>
      <c r="AH945" s="16" t="str">
        <f>IF($AF945="N/A", "N/A", "TBC")</f>
        <v>N/A</v>
      </c>
      <c r="AI945" s="16" t="str">
        <f>IF($AF945="N/A","N/A",IF(AC945&gt;1,"TBC","N/A"))</f>
        <v>N/A</v>
      </c>
      <c r="AJ945" s="16" t="str">
        <f>IF($AF945="N/A","N/A",IF(AC945&gt;2,"TBC","N/A"))</f>
        <v>N/A</v>
      </c>
      <c r="AK945" s="16" t="str">
        <f>IF($AF945="N/A","N/A",IF(AC945&gt;3,"TBC","N/A"))</f>
        <v>N/A</v>
      </c>
      <c r="AL945" s="16" t="str">
        <f>IF(AC945="N/A","N/A",IF(AC945&gt;0,IF(SUM(AG945:AK945)&lt;&gt;AF945,"CHECK","OK"),"N/A"))</f>
        <v>N/A</v>
      </c>
      <c r="AM945" s="16" t="e">
        <f>IF(AD945="N/A", L945+T945, L945+AG945)</f>
        <v>#VALUE!</v>
      </c>
      <c r="AN945" s="16" t="str">
        <f>IF(AD945="N/A", IF(U945="N/A", "N/A", L945+U945), AD945+AH945)</f>
        <v>N/A</v>
      </c>
      <c r="AO945" s="16" t="str">
        <f>IF(AD945="N/A", IF(V945="N/A", "N/A", L945+V945), IF(AI945="N/A", "N/A", AD945+AI945))</f>
        <v>N/A</v>
      </c>
      <c r="AP945" s="16" t="str">
        <f>IF(AD945="N/A", IF(W945="N/A", "N/A", L945+W945), IF(AJ945="N/A", "N/A", AD945+AJ945))</f>
        <v>N/A</v>
      </c>
      <c r="AQ945" s="16" t="str">
        <f>IF(AD945="N/A", IF(X945="N/A", "N/A", L945+X945), IF(AK945="N/A", "N/A", AD945+AK945))</f>
        <v>N/A</v>
      </c>
      <c r="AR945" s="15" t="s">
        <v>40</v>
      </c>
      <c r="AS945" s="15" t="s">
        <v>40</v>
      </c>
      <c r="AT945" s="15" t="s">
        <v>40</v>
      </c>
      <c r="AU945" s="15" t="s">
        <v>40</v>
      </c>
      <c r="AV945" s="15" t="s">
        <v>40</v>
      </c>
      <c r="AW945" s="15" t="s">
        <v>40</v>
      </c>
      <c r="AX945" s="15" t="s">
        <v>40</v>
      </c>
      <c r="AY945" s="15" t="s">
        <v>40</v>
      </c>
      <c r="AZ945" s="15" t="s">
        <v>40</v>
      </c>
      <c r="BA945" s="15" t="s">
        <v>40</v>
      </c>
      <c r="BB945" s="15" t="s">
        <v>40</v>
      </c>
      <c r="BC945" s="15" t="s">
        <v>40</v>
      </c>
      <c r="BD945" s="15" t="s">
        <v>40</v>
      </c>
      <c r="BE945" s="15" t="s">
        <v>40</v>
      </c>
      <c r="BF945" s="15" t="s">
        <v>40</v>
      </c>
      <c r="BG945" s="15" t="s">
        <v>40</v>
      </c>
      <c r="BH945" s="15" t="s">
        <v>40</v>
      </c>
      <c r="BJ945" s="16" t="e">
        <f>IF(AR945="R", $CA945, IF(OR(AR945="P", AR945="T", AR945="N"), 0, IF($C945="DM", $T945, IF(OR(AR945="Y", AR945="IR"),$AM945,IF(AR945="C", IF($BI945="Y", IF($AF945="N/A", $Q945, $AF945), IF($AG945="N/A", $T945,$AG945)))))))</f>
        <v>#VALUE!</v>
      </c>
      <c r="BK945" s="16" t="e">
        <f>IF(AS945="R", $CA945, IF(OR(AS945="P", AS945="T", AS945="N"), 0, IF($C945="DM", $T945, IF(OR(AS945="Y", AS945="IR"),$AM945,IF(AS945="C", IF($BI945="Y", IF($AF945="N/A", $Q945, $AF945), IF($AG945="N/A", $T945,$AG945)))))))</f>
        <v>#VALUE!</v>
      </c>
      <c r="BL945" s="16" t="e">
        <f>IF(AT945="R", $CA945, IF(OR(AT945="P", AT945="T", AT945="N"), 0, IF($C945="DM", $T945, IF(OR(AT945="Y", AT945="IR"),$AM945,IF(AT945="C", IF($BI945="Y", IF($AF945="N/A", $Q945, $AF945), IF($AG945="N/A", $T945,$AG945)))))))</f>
        <v>#VALUE!</v>
      </c>
      <c r="BM945" s="16" t="e">
        <f>IF(AU945="R", $CA945, IF(OR(AU945="P", AU945="T", AU945="N"), 0, IF($C945="DM", $T945, IF(OR(AU945="Y", AU945="IR"),$AM945,IF(AU945="C", IF($BI945="Y", IF($AF945="N/A", $Q945, $AF945), IF($AG945="N/A", $T945,$AG945)))))))</f>
        <v>#VALUE!</v>
      </c>
      <c r="BN945" s="16" t="e">
        <f>IF(AV945="R", $CA945, IF(OR(AV945="P", AV945="T", AV945="N"), 0, IF($C945="DM", $T945, IF(OR(AV945="Y", AV945="IR"),$AM945,IF(AV945="C", IF($BI945="Y", IF($AF945="N/A", $Q945, $AF945), IF($AG945="N/A", $T945,$AG945)))))))</f>
        <v>#VALUE!</v>
      </c>
      <c r="BO945" s="16" t="e">
        <f>IF(AW945="R", $CA945, IF(OR(AW945="P", AW945="T", AW945="N"), 0, IF($C945="DM", $T945, IF(OR(AW945="Y", AW945="IR"),$AM945,IF(AW945="C", IF($BI945="Y", IF($AF945="N/A", $Q945, $AF945), IF($AG945="N/A", $T945,$AG945)))))))</f>
        <v>#VALUE!</v>
      </c>
      <c r="BP945" s="16" t="e">
        <f>IF(AX945="R", $CA945, IF(OR(AX945="P", AX945="T", AX945="N"), 0, IF($C945="DM", $T945, IF(OR(AX945="Y", AX945="IR"),$AM945,IF(AX945="C", IF($BI945="Y", IF($AF945="N/A", $Q945, $AF945), IF($AG945="N/A", $T945,$AG945)))))))</f>
        <v>#VALUE!</v>
      </c>
      <c r="BQ945" s="16" t="e">
        <f>IF(AY945="R", $CA945, IF(OR(AY945="P", AY945="T", AY945="N"), 0, IF($C945="DM", $T945, IF(OR(AY945="Y", AY945="IR"),$AM945,IF(AY945="C", IF($BI945="Y", IF($AF945="N/A", $Q945, $AF945), IF($AG945="N/A", $T945,$AG945)))))))</f>
        <v>#VALUE!</v>
      </c>
      <c r="BR945" s="16" t="e">
        <f>IF(AZ945="R", $CA945, IF(OR(AZ945="P", AZ945="T", AZ945="N"), 0, IF($C945="DM", $T945, IF(OR(AZ945="Y", AZ945="IR"),$AM945,IF(AZ945="C", IF($BI945="Y", IF($AF945="N/A", $Q945, $AF945), IF($AG945="N/A", $T945,$AG945)))))))</f>
        <v>#VALUE!</v>
      </c>
      <c r="BS945" s="16" t="e">
        <f>IF(BA945="R", $CA945, IF(OR(BA945="P", BA945="T", BA945="N"), 0, IF($C945="DM", $T945, IF(OR(BA945="Y", BA945="IR"),$AM945,IF(BA945="C", IF($BI945="Y", IF($AF945="N/A", $Q945, $AF945), IF($AG945="N/A", $T945,$AG945)))))))</f>
        <v>#VALUE!</v>
      </c>
      <c r="BT945" s="16" t="e">
        <f>IF(BB945="R", $CA945, IF(OR(BB945="P", BB945="T", BB945="N"), 0, IF($C945="DM", $T945, IF(OR(BB945="Y", BB945="IR"),$AM945,IF(BB945="C", IF($BI945="Y", IF($BA945="C", IF($AF945="N/A", $Q945, $AF945), IF($AF945="N/A", $T945, $AM945)), IF($AG945="N/A", $T945,$AG945)))))))</f>
        <v>#VALUE!</v>
      </c>
      <c r="BU945" s="16" t="e">
        <f>IF(BC945="R", $CA945, IF(OR(BC945="P", BC945="T", BC945="N"), 0, IF($C945="DM", $T945, IF(OR(BC945="Y", BC945="IR"),$AM945,IF(BC945="C", IF($BI945="Y", IF($BA945="C", IF($AF945="N/A", $Q945, $AF945), IF($AF945="N/A", $T945, $AM945)), IF($AG945="N/A", $T945,$AG945)))))))</f>
        <v>#VALUE!</v>
      </c>
      <c r="BV945" s="16" t="e">
        <f>IF(BD945="R", $CA945, IF(OR(BD945="P", BD945="T", BD945="N"), 0, IF($C945="DM", $T945, IF(OR(BD945="Y", BD945="IR"),$AM945,IF(BD945="C", IF($BI945="Y", IF($BA945="C", IF($AF945="N/A", $Q945, $AF945), IF($AF945="N/A", $T945, $AM945)), IF($AG945="N/A", $T945,$AG945)))))))</f>
        <v>#VALUE!</v>
      </c>
      <c r="BW945" s="16" t="e">
        <f>IF(BE945="R", $CA945, IF(OR(BE945="P", BE945="T", BE945="N"), 0, IF($C945="DM", $T945, IF(OR(BE945="Y", BE945="IR"),$AM945,IF(BE945="C", IF($BI945="Y", IF($BA945="C", IF($AF945="N/A", $Q945, $AF945), IF($AF945="N/A", $T945, $AM945)), IF($AG945="N/A", $T945,$AG945)))))))</f>
        <v>#VALUE!</v>
      </c>
      <c r="BX945" s="16" t="e">
        <f>IF(BF945="R", $CA945, IF(OR(BF945="P", BF945="T", BF945="N"), 0, IF($C945="DM", $T945, IF(OR(BF945="Y", BF945="IR"),$AM945,IF(BF945="C", IF($BI945="Y", IF($BA945="C", IF($AF945="N/A", $Q945, $AF945), IF($AF945="N/A", $T945, $AM945)), IF($AG945="N/A", $T945,$AG945)))))))</f>
        <v>#VALUE!</v>
      </c>
      <c r="BY945" s="16" t="e">
        <f>IF(BG945="R", $CA945, IF(OR(BG945="P", BG945="T", BG945="N"), 0, IF($C945="DM", $T945, IF(OR(BG945="Y", BG945="IR"),$AM945,IF(BG945="C", IF($BI945="Y", IF($BA945="C", IF($AF945="N/A", $Q945, $AF945), IF($AF945="N/A", $T945, $AM945)), IF($AG945="N/A", $T945,$AG945)))))))</f>
        <v>#VALUE!</v>
      </c>
      <c r="BZ945" s="16" t="e">
        <f>IF(BH945="R", $CA945, IF(OR(BH945="P", BH945="T", BH945="N"), 0, IF($C945="DM", $T945, IF(OR(BH945="Y", BH945="IR"),$AM945,IF(BH945="C", IF($BI945="Y", IF($BA945="C", IF($AF945="N/A", $Q945, $AF945), IF($AF945="N/A", $T945, $AM945)), IF($AG945="N/A", $T945,$AG945)))))))</f>
        <v>#VALUE!</v>
      </c>
      <c r="CA945" s="15" t="s">
        <v>75</v>
      </c>
      <c r="CB945" s="16" t="e">
        <f>BZ945</f>
        <v>#VALUE!</v>
      </c>
      <c r="CC945" s="15" t="str">
        <f>IF(OR($BH945="T", $BH945="R"), 0, IF($BH945="C", IF($BI945="Y", IF($BA945="C", 0, IF(AF945="N/A", Q945-T945, AF945-AG945)), IF($AF945="N/A", U945, AH945)), AN945))</f>
        <v>N/A</v>
      </c>
      <c r="CD945" s="15" t="str">
        <f>IF(OR($BH945="T", $BH945="R"), 0, IF($BH945="C", IF($BI945="Y", 0, IF($AF945="N/A", V945, AI945)), AO945))</f>
        <v>N/A</v>
      </c>
      <c r="CE945" s="15" t="str">
        <f>IF(OR($BH945="T", $BH945="R"), 0, IF($BH945="C", IF($BI945="Y", 0, IF($AF945="N/A", W945, AJ945)), AP945))</f>
        <v>N/A</v>
      </c>
      <c r="CF945" s="15" t="str">
        <f>IF(OR($BH945="T", $BH945="R"), 0, IF($BH945="C", IF($BI945="Y", 0, IF($AF945="N/A", X945, AK945)), AQ945))</f>
        <v>N/A</v>
      </c>
    </row>
    <row r="946" spans="1:84" x14ac:dyDescent="0.25">
      <c r="A946" s="14">
        <v>5923</v>
      </c>
      <c r="B946" s="15"/>
      <c r="C946" s="15"/>
      <c r="D946" s="15"/>
      <c r="E946" s="15" t="e">
        <f>VLOOKUP(B946, 'Rookie Year'!$A$2:$B$55679,2,FALSE)</f>
        <v>#N/A</v>
      </c>
      <c r="F946" s="15">
        <v>2024</v>
      </c>
      <c r="G946" s="15" t="s">
        <v>42</v>
      </c>
      <c r="H946" s="15"/>
      <c r="I946" s="16"/>
      <c r="J946" s="15"/>
      <c r="K946" s="17">
        <f>IF(AND(G946&lt;&gt;"N",R946="N/A"), IF(I946&lt;4, 0, 0.25),IF(I946=1, IF(J946=1,0.25, 0.25), IF(I946&lt;13, 0.25, IF(I946&lt;26, 0.4, IF(I946&lt;51, 0.6, 0.75)))))</f>
        <v>0.25</v>
      </c>
      <c r="L946" s="16">
        <f>I946-M946</f>
        <v>0</v>
      </c>
      <c r="M946" s="16">
        <f>ROUNDUP(I946*K946,0)</f>
        <v>0</v>
      </c>
      <c r="N946" s="16">
        <f>M946*J946</f>
        <v>0</v>
      </c>
      <c r="O946" s="16">
        <v>0</v>
      </c>
      <c r="P946" s="16">
        <v>0</v>
      </c>
      <c r="Q946" s="16">
        <f>N946-O946-P946</f>
        <v>0</v>
      </c>
      <c r="R946" s="15" t="s">
        <v>75</v>
      </c>
      <c r="S946" s="15">
        <f>IF(R946="N/A", J946-($B$1-F946), J946-($B$1-R946))</f>
        <v>0</v>
      </c>
      <c r="T946" s="16" t="str">
        <f>IF($S946&lt;1, "N/A", $M946)</f>
        <v>N/A</v>
      </c>
      <c r="U946" s="16" t="str">
        <f>IF($S946&lt;2, "N/A", $M946)</f>
        <v>N/A</v>
      </c>
      <c r="V946" s="16" t="str">
        <f>IF($S946&lt;3, "N/A", $M946)</f>
        <v>N/A</v>
      </c>
      <c r="W946" s="16" t="str">
        <f>IF($S946&lt;4, "N/A", $M946)</f>
        <v>N/A</v>
      </c>
      <c r="X946" s="16" t="str">
        <f>IF($S946&lt;5, "N/A", $M946)</f>
        <v>N/A</v>
      </c>
      <c r="Y946" s="15" t="str">
        <f>IF(SUM(T946:X946)&lt;&gt;Q946, "CHECK", "OK")</f>
        <v>OK</v>
      </c>
      <c r="Z946" s="15" t="str">
        <f>IF(F946=$B$1, "No", IF(S946=1, "Yes", "No"))</f>
        <v>No</v>
      </c>
      <c r="AA946" s="18" t="str">
        <f>IF(C946="DM", "N/A", IF(Z946="No","N/A",VLOOKUP(B946,'Extension List'!$A$3:$R$1972,18,FALSE)))</f>
        <v>N/A</v>
      </c>
      <c r="AB946" s="15" t="str">
        <f>IF(C946="DM", "N/A", IF(Z946="No","N/A",VLOOKUP(B946,'Extension List'!$A$3:$T$1972,20,FALSE)))</f>
        <v>N/A</v>
      </c>
      <c r="AC946" s="15" t="str">
        <f>IF(AA946="N/A", "N/A", 0)</f>
        <v>N/A</v>
      </c>
      <c r="AD946" s="16" t="str">
        <f>IF(AE946="N/A", "N/A", AA946-AE946)</f>
        <v>N/A</v>
      </c>
      <c r="AE946" s="16" t="str">
        <f>IF(AA946="N/A", "N/A", IF(AC946&gt;0, IF(AA946&lt;13, ROUNDUP(0.25*AA946,0), IF(AA946&lt;26, ROUNDUP(0.4*AA946,0), IF(AA946&lt;51, ROUNDUP(0.6*AA946,0), ROUNDUP(0.75*AA946,0)))), "N/A"))</f>
        <v>N/A</v>
      </c>
      <c r="AF946" s="16" t="str">
        <f>IF(AD946="N/A","N/A", (AE946*AC946)+Q946)</f>
        <v>N/A</v>
      </c>
      <c r="AG946" s="16" t="str">
        <f>IF($AF946="N/A", "N/A", "TBC")</f>
        <v>N/A</v>
      </c>
      <c r="AH946" s="16" t="str">
        <f>IF($AF946="N/A", "N/A", "TBC")</f>
        <v>N/A</v>
      </c>
      <c r="AI946" s="16" t="str">
        <f>IF($AF946="N/A","N/A",IF(AC946&gt;1,"TBC","N/A"))</f>
        <v>N/A</v>
      </c>
      <c r="AJ946" s="16" t="str">
        <f>IF($AF946="N/A","N/A",IF(AC946&gt;2,"TBC","N/A"))</f>
        <v>N/A</v>
      </c>
      <c r="AK946" s="16" t="str">
        <f>IF($AF946="N/A","N/A",IF(AC946&gt;3,"TBC","N/A"))</f>
        <v>N/A</v>
      </c>
      <c r="AL946" s="16" t="str">
        <f>IF(AC946="N/A","N/A",IF(AC946&gt;0,IF(SUM(AG946:AK946)&lt;&gt;AF946,"CHECK","OK"),"N/A"))</f>
        <v>N/A</v>
      </c>
      <c r="AM946" s="16" t="e">
        <f>IF(AD946="N/A", L946+T946, L946+AG946)</f>
        <v>#VALUE!</v>
      </c>
      <c r="AN946" s="16" t="str">
        <f>IF(AD946="N/A", IF(U946="N/A", "N/A", L946+U946), AD946+AH946)</f>
        <v>N/A</v>
      </c>
      <c r="AO946" s="16" t="str">
        <f>IF(AD946="N/A", IF(V946="N/A", "N/A", L946+V946), IF(AI946="N/A", "N/A", AD946+AI946))</f>
        <v>N/A</v>
      </c>
      <c r="AP946" s="16" t="str">
        <f>IF(AD946="N/A", IF(W946="N/A", "N/A", L946+W946), IF(AJ946="N/A", "N/A", AD946+AJ946))</f>
        <v>N/A</v>
      </c>
      <c r="AQ946" s="16" t="str">
        <f>IF(AD946="N/A", IF(X946="N/A", "N/A", L946+X946), IF(AK946="N/A", "N/A", AD946+AK946))</f>
        <v>N/A</v>
      </c>
      <c r="AR946" s="15" t="s">
        <v>40</v>
      </c>
      <c r="AS946" s="15" t="s">
        <v>40</v>
      </c>
      <c r="AT946" s="15" t="s">
        <v>40</v>
      </c>
      <c r="AU946" s="15" t="s">
        <v>40</v>
      </c>
      <c r="AV946" s="15" t="s">
        <v>40</v>
      </c>
      <c r="AW946" s="15" t="s">
        <v>40</v>
      </c>
      <c r="AX946" s="15" t="s">
        <v>40</v>
      </c>
      <c r="AY946" s="15" t="s">
        <v>40</v>
      </c>
      <c r="AZ946" s="15" t="s">
        <v>40</v>
      </c>
      <c r="BA946" s="15" t="s">
        <v>40</v>
      </c>
      <c r="BB946" s="15" t="s">
        <v>40</v>
      </c>
      <c r="BC946" s="15" t="s">
        <v>40</v>
      </c>
      <c r="BD946" s="15" t="s">
        <v>40</v>
      </c>
      <c r="BE946" s="15" t="s">
        <v>40</v>
      </c>
      <c r="BF946" s="15" t="s">
        <v>40</v>
      </c>
      <c r="BG946" s="15" t="s">
        <v>40</v>
      </c>
      <c r="BH946" s="15" t="s">
        <v>40</v>
      </c>
      <c r="BJ946" s="16" t="e">
        <f>IF(AR946="R", $CA946, IF(OR(AR946="P", AR946="T", AR946="N"), 0, IF($C946="DM", $T946, IF(OR(AR946="Y", AR946="IR"),$AM946,IF(AR946="C", IF($BI946="Y", IF($AF946="N/A", $Q946, $AF946), IF($AG946="N/A", $T946,$AG946)))))))</f>
        <v>#VALUE!</v>
      </c>
      <c r="BK946" s="16" t="e">
        <f>IF(AS946="R", $CA946, IF(OR(AS946="P", AS946="T", AS946="N"), 0, IF($C946="DM", $T946, IF(OR(AS946="Y", AS946="IR"),$AM946,IF(AS946="C", IF($BI946="Y", IF($AF946="N/A", $Q946, $AF946), IF($AG946="N/A", $T946,$AG946)))))))</f>
        <v>#VALUE!</v>
      </c>
      <c r="BL946" s="16" t="e">
        <f>IF(AT946="R", $CA946, IF(OR(AT946="P", AT946="T", AT946="N"), 0, IF($C946="DM", $T946, IF(OR(AT946="Y", AT946="IR"),$AM946,IF(AT946="C", IF($BI946="Y", IF($AF946="N/A", $Q946, $AF946), IF($AG946="N/A", $T946,$AG946)))))))</f>
        <v>#VALUE!</v>
      </c>
      <c r="BM946" s="16" t="e">
        <f>IF(AU946="R", $CA946, IF(OR(AU946="P", AU946="T", AU946="N"), 0, IF($C946="DM", $T946, IF(OR(AU946="Y", AU946="IR"),$AM946,IF(AU946="C", IF($BI946="Y", IF($AF946="N/A", $Q946, $AF946), IF($AG946="N/A", $T946,$AG946)))))))</f>
        <v>#VALUE!</v>
      </c>
      <c r="BN946" s="16" t="e">
        <f>IF(AV946="R", $CA946, IF(OR(AV946="P", AV946="T", AV946="N"), 0, IF($C946="DM", $T946, IF(OR(AV946="Y", AV946="IR"),$AM946,IF(AV946="C", IF($BI946="Y", IF($AF946="N/A", $Q946, $AF946), IF($AG946="N/A", $T946,$AG946)))))))</f>
        <v>#VALUE!</v>
      </c>
      <c r="BO946" s="16" t="e">
        <f>IF(AW946="R", $CA946, IF(OR(AW946="P", AW946="T", AW946="N"), 0, IF($C946="DM", $T946, IF(OR(AW946="Y", AW946="IR"),$AM946,IF(AW946="C", IF($BI946="Y", IF($AF946="N/A", $Q946, $AF946), IF($AG946="N/A", $T946,$AG946)))))))</f>
        <v>#VALUE!</v>
      </c>
      <c r="BP946" s="16" t="e">
        <f>IF(AX946="R", $CA946, IF(OR(AX946="P", AX946="T", AX946="N"), 0, IF($C946="DM", $T946, IF(OR(AX946="Y", AX946="IR"),$AM946,IF(AX946="C", IF($BI946="Y", IF($AF946="N/A", $Q946, $AF946), IF($AG946="N/A", $T946,$AG946)))))))</f>
        <v>#VALUE!</v>
      </c>
      <c r="BQ946" s="16" t="e">
        <f>IF(AY946="R", $CA946, IF(OR(AY946="P", AY946="T", AY946="N"), 0, IF($C946="DM", $T946, IF(OR(AY946="Y", AY946="IR"),$AM946,IF(AY946="C", IF($BI946="Y", IF($AF946="N/A", $Q946, $AF946), IF($AG946="N/A", $T946,$AG946)))))))</f>
        <v>#VALUE!</v>
      </c>
      <c r="BR946" s="16" t="e">
        <f>IF(AZ946="R", $CA946, IF(OR(AZ946="P", AZ946="T", AZ946="N"), 0, IF($C946="DM", $T946, IF(OR(AZ946="Y", AZ946="IR"),$AM946,IF(AZ946="C", IF($BI946="Y", IF($AF946="N/A", $Q946, $AF946), IF($AG946="N/A", $T946,$AG946)))))))</f>
        <v>#VALUE!</v>
      </c>
      <c r="BS946" s="16" t="e">
        <f>IF(BA946="R", $CA946, IF(OR(BA946="P", BA946="T", BA946="N"), 0, IF($C946="DM", $T946, IF(OR(BA946="Y", BA946="IR"),$AM946,IF(BA946="C", IF($BI946="Y", IF($AF946="N/A", $Q946, $AF946), IF($AG946="N/A", $T946,$AG946)))))))</f>
        <v>#VALUE!</v>
      </c>
      <c r="BT946" s="16" t="e">
        <f>IF(BB946="R", $CA946, IF(OR(BB946="P", BB946="T", BB946="N"), 0, IF($C946="DM", $T946, IF(OR(BB946="Y", BB946="IR"),$AM946,IF(BB946="C", IF($BI946="Y", IF($BA946="C", IF($AF946="N/A", $Q946, $AF946), IF($AF946="N/A", $T946, $AM946)), IF($AG946="N/A", $T946,$AG946)))))))</f>
        <v>#VALUE!</v>
      </c>
      <c r="BU946" s="16" t="e">
        <f>IF(BC946="R", $CA946, IF(OR(BC946="P", BC946="T", BC946="N"), 0, IF($C946="DM", $T946, IF(OR(BC946="Y", BC946="IR"),$AM946,IF(BC946="C", IF($BI946="Y", IF($BA946="C", IF($AF946="N/A", $Q946, $AF946), IF($AF946="N/A", $T946, $AM946)), IF($AG946="N/A", $T946,$AG946)))))))</f>
        <v>#VALUE!</v>
      </c>
      <c r="BV946" s="16" t="e">
        <f>IF(BD946="R", $CA946, IF(OR(BD946="P", BD946="T", BD946="N"), 0, IF($C946="DM", $T946, IF(OR(BD946="Y", BD946="IR"),$AM946,IF(BD946="C", IF($BI946="Y", IF($BA946="C", IF($AF946="N/A", $Q946, $AF946), IF($AF946="N/A", $T946, $AM946)), IF($AG946="N/A", $T946,$AG946)))))))</f>
        <v>#VALUE!</v>
      </c>
      <c r="BW946" s="16" t="e">
        <f>IF(BE946="R", $CA946, IF(OR(BE946="P", BE946="T", BE946="N"), 0, IF($C946="DM", $T946, IF(OR(BE946="Y", BE946="IR"),$AM946,IF(BE946="C", IF($BI946="Y", IF($BA946="C", IF($AF946="N/A", $Q946, $AF946), IF($AF946="N/A", $T946, $AM946)), IF($AG946="N/A", $T946,$AG946)))))))</f>
        <v>#VALUE!</v>
      </c>
      <c r="BX946" s="16" t="e">
        <f>IF(BF946="R", $CA946, IF(OR(BF946="P", BF946="T", BF946="N"), 0, IF($C946="DM", $T946, IF(OR(BF946="Y", BF946="IR"),$AM946,IF(BF946="C", IF($BI946="Y", IF($BA946="C", IF($AF946="N/A", $Q946, $AF946), IF($AF946="N/A", $T946, $AM946)), IF($AG946="N/A", $T946,$AG946)))))))</f>
        <v>#VALUE!</v>
      </c>
      <c r="BY946" s="16" t="e">
        <f>IF(BG946="R", $CA946, IF(OR(BG946="P", BG946="T", BG946="N"), 0, IF($C946="DM", $T946, IF(OR(BG946="Y", BG946="IR"),$AM946,IF(BG946="C", IF($BI946="Y", IF($BA946="C", IF($AF946="N/A", $Q946, $AF946), IF($AF946="N/A", $T946, $AM946)), IF($AG946="N/A", $T946,$AG946)))))))</f>
        <v>#VALUE!</v>
      </c>
      <c r="BZ946" s="16" t="e">
        <f>IF(BH946="R", $CA946, IF(OR(BH946="P", BH946="T", BH946="N"), 0, IF($C946="DM", $T946, IF(OR(BH946="Y", BH946="IR"),$AM946,IF(BH946="C", IF($BI946="Y", IF($BA946="C", IF($AF946="N/A", $Q946, $AF946), IF($AF946="N/A", $T946, $AM946)), IF($AG946="N/A", $T946,$AG946)))))))</f>
        <v>#VALUE!</v>
      </c>
      <c r="CA946" s="15" t="s">
        <v>75</v>
      </c>
      <c r="CB946" s="16" t="e">
        <f>BZ946</f>
        <v>#VALUE!</v>
      </c>
      <c r="CC946" s="15" t="str">
        <f>IF(OR($BH946="T", $BH946="R"), 0, IF($BH946="C", IF($BI946="Y", IF($BA946="C", 0, IF(AF946="N/A", Q946-T946, AF946-AG946)), IF($AF946="N/A", U946, AH946)), AN946))</f>
        <v>N/A</v>
      </c>
      <c r="CD946" s="15" t="str">
        <f>IF(OR($BH946="T", $BH946="R"), 0, IF($BH946="C", IF($BI946="Y", 0, IF($AF946="N/A", V946, AI946)), AO946))</f>
        <v>N/A</v>
      </c>
      <c r="CE946" s="15" t="str">
        <f>IF(OR($BH946="T", $BH946="R"), 0, IF($BH946="C", IF($BI946="Y", 0, IF($AF946="N/A", W946, AJ946)), AP946))</f>
        <v>N/A</v>
      </c>
      <c r="CF946" s="15" t="str">
        <f>IF(OR($BH946="T", $BH946="R"), 0, IF($BH946="C", IF($BI946="Y", 0, IF($AF946="N/A", X946, AK946)), AQ946))</f>
        <v>N/A</v>
      </c>
    </row>
    <row r="947" spans="1:84" x14ac:dyDescent="0.25">
      <c r="A947" s="14">
        <v>5924</v>
      </c>
      <c r="B947" s="15"/>
      <c r="C947" s="15"/>
      <c r="D947" s="15"/>
      <c r="E947" s="15" t="e">
        <f>VLOOKUP(B947, 'Rookie Year'!$A$2:$B$55679,2,FALSE)</f>
        <v>#N/A</v>
      </c>
      <c r="F947" s="15">
        <v>2024</v>
      </c>
      <c r="G947" s="15" t="s">
        <v>42</v>
      </c>
      <c r="H947" s="15"/>
      <c r="I947" s="16"/>
      <c r="J947" s="15"/>
      <c r="K947" s="17">
        <f>IF(AND(G947&lt;&gt;"N",R947="N/A"), IF(I947&lt;4, 0, 0.25),IF(I947=1, IF(J947=1,0.25, 0.25), IF(I947&lt;13, 0.25, IF(I947&lt;26, 0.4, IF(I947&lt;51, 0.6, 0.75)))))</f>
        <v>0.25</v>
      </c>
      <c r="L947" s="16">
        <f>I947-M947</f>
        <v>0</v>
      </c>
      <c r="M947" s="16">
        <f>ROUNDUP(I947*K947,0)</f>
        <v>0</v>
      </c>
      <c r="N947" s="16">
        <f>M947*J947</f>
        <v>0</v>
      </c>
      <c r="O947" s="16">
        <v>0</v>
      </c>
      <c r="P947" s="16">
        <v>0</v>
      </c>
      <c r="Q947" s="16">
        <f>N947-O947-P947</f>
        <v>0</v>
      </c>
      <c r="R947" s="15" t="s">
        <v>75</v>
      </c>
      <c r="S947" s="15">
        <f>IF(R947="N/A", J947-($B$1-F947), J947-($B$1-R947))</f>
        <v>0</v>
      </c>
      <c r="T947" s="16" t="str">
        <f>IF($S947&lt;1, "N/A", $M947)</f>
        <v>N/A</v>
      </c>
      <c r="U947" s="16" t="str">
        <f>IF($S947&lt;2, "N/A", $M947)</f>
        <v>N/A</v>
      </c>
      <c r="V947" s="16" t="str">
        <f>IF($S947&lt;3, "N/A", $M947)</f>
        <v>N/A</v>
      </c>
      <c r="W947" s="16" t="str">
        <f>IF($S947&lt;4, "N/A", $M947)</f>
        <v>N/A</v>
      </c>
      <c r="X947" s="16" t="str">
        <f>IF($S947&lt;5, "N/A", $M947)</f>
        <v>N/A</v>
      </c>
      <c r="Y947" s="15" t="str">
        <f>IF(SUM(T947:X947)&lt;&gt;Q947, "CHECK", "OK")</f>
        <v>OK</v>
      </c>
      <c r="Z947" s="15" t="str">
        <f>IF(F947=$B$1, "No", IF(S947=1, "Yes", "No"))</f>
        <v>No</v>
      </c>
      <c r="AA947" s="18" t="str">
        <f>IF(C947="DM", "N/A", IF(Z947="No","N/A",VLOOKUP(B947,'Extension List'!$A$3:$R$1972,18,FALSE)))</f>
        <v>N/A</v>
      </c>
      <c r="AB947" s="15" t="str">
        <f>IF(C947="DM", "N/A", IF(Z947="No","N/A",VLOOKUP(B947,'Extension List'!$A$3:$T$1972,20,FALSE)))</f>
        <v>N/A</v>
      </c>
      <c r="AC947" s="15" t="str">
        <f>IF(AA947="N/A", "N/A", 0)</f>
        <v>N/A</v>
      </c>
      <c r="AD947" s="16" t="str">
        <f>IF(AE947="N/A", "N/A", AA947-AE947)</f>
        <v>N/A</v>
      </c>
      <c r="AE947" s="16" t="str">
        <f>IF(AA947="N/A", "N/A", IF(AC947&gt;0, IF(AA947&lt;13, ROUNDUP(0.25*AA947,0), IF(AA947&lt;26, ROUNDUP(0.4*AA947,0), IF(AA947&lt;51, ROUNDUP(0.6*AA947,0), ROUNDUP(0.75*AA947,0)))), "N/A"))</f>
        <v>N/A</v>
      </c>
      <c r="AF947" s="16" t="str">
        <f>IF(AD947="N/A","N/A", (AE947*AC947)+Q947)</f>
        <v>N/A</v>
      </c>
      <c r="AG947" s="16" t="str">
        <f>IF($AF947="N/A", "N/A", "TBC")</f>
        <v>N/A</v>
      </c>
      <c r="AH947" s="16" t="str">
        <f>IF($AF947="N/A", "N/A", "TBC")</f>
        <v>N/A</v>
      </c>
      <c r="AI947" s="16" t="str">
        <f>IF($AF947="N/A","N/A",IF(AC947&gt;1,"TBC","N/A"))</f>
        <v>N/A</v>
      </c>
      <c r="AJ947" s="16" t="str">
        <f>IF($AF947="N/A","N/A",IF(AC947&gt;2,"TBC","N/A"))</f>
        <v>N/A</v>
      </c>
      <c r="AK947" s="16" t="str">
        <f>IF($AF947="N/A","N/A",IF(AC947&gt;3,"TBC","N/A"))</f>
        <v>N/A</v>
      </c>
      <c r="AL947" s="16" t="str">
        <f>IF(AC947="N/A","N/A",IF(AC947&gt;0,IF(SUM(AG947:AK947)&lt;&gt;AF947,"CHECK","OK"),"N/A"))</f>
        <v>N/A</v>
      </c>
      <c r="AM947" s="16" t="e">
        <f>IF(AD947="N/A", L947+T947, L947+AG947)</f>
        <v>#VALUE!</v>
      </c>
      <c r="AN947" s="16" t="str">
        <f>IF(AD947="N/A", IF(U947="N/A", "N/A", L947+U947), AD947+AH947)</f>
        <v>N/A</v>
      </c>
      <c r="AO947" s="16" t="str">
        <f>IF(AD947="N/A", IF(V947="N/A", "N/A", L947+V947), IF(AI947="N/A", "N/A", AD947+AI947))</f>
        <v>N/A</v>
      </c>
      <c r="AP947" s="16" t="str">
        <f>IF(AD947="N/A", IF(W947="N/A", "N/A", L947+W947), IF(AJ947="N/A", "N/A", AD947+AJ947))</f>
        <v>N/A</v>
      </c>
      <c r="AQ947" s="16" t="str">
        <f>IF(AD947="N/A", IF(X947="N/A", "N/A", L947+X947), IF(AK947="N/A", "N/A", AD947+AK947))</f>
        <v>N/A</v>
      </c>
      <c r="AR947" s="15" t="s">
        <v>40</v>
      </c>
      <c r="AS947" s="15" t="s">
        <v>40</v>
      </c>
      <c r="AT947" s="15" t="s">
        <v>40</v>
      </c>
      <c r="AU947" s="15" t="s">
        <v>40</v>
      </c>
      <c r="AV947" s="15" t="s">
        <v>40</v>
      </c>
      <c r="AW947" s="15" t="s">
        <v>40</v>
      </c>
      <c r="AX947" s="15" t="s">
        <v>40</v>
      </c>
      <c r="AY947" s="15" t="s">
        <v>40</v>
      </c>
      <c r="AZ947" s="15" t="s">
        <v>40</v>
      </c>
      <c r="BA947" s="15" t="s">
        <v>40</v>
      </c>
      <c r="BB947" s="15" t="s">
        <v>40</v>
      </c>
      <c r="BC947" s="15" t="s">
        <v>40</v>
      </c>
      <c r="BD947" s="15" t="s">
        <v>40</v>
      </c>
      <c r="BE947" s="15" t="s">
        <v>40</v>
      </c>
      <c r="BF947" s="15" t="s">
        <v>40</v>
      </c>
      <c r="BG947" s="15" t="s">
        <v>40</v>
      </c>
      <c r="BH947" s="15" t="s">
        <v>40</v>
      </c>
      <c r="BJ947" s="16" t="e">
        <f>IF(AR947="R", $CA947, IF(OR(AR947="P", AR947="T", AR947="N"), 0, IF($C947="DM", $T947, IF(OR(AR947="Y", AR947="IR"),$AM947,IF(AR947="C", IF($BI947="Y", IF($AF947="N/A", $Q947, $AF947), IF($AG947="N/A", $T947,$AG947)))))))</f>
        <v>#VALUE!</v>
      </c>
      <c r="BK947" s="16" t="e">
        <f>IF(AS947="R", $CA947, IF(OR(AS947="P", AS947="T", AS947="N"), 0, IF($C947="DM", $T947, IF(OR(AS947="Y", AS947="IR"),$AM947,IF(AS947="C", IF($BI947="Y", IF($AF947="N/A", $Q947, $AF947), IF($AG947="N/A", $T947,$AG947)))))))</f>
        <v>#VALUE!</v>
      </c>
      <c r="BL947" s="16" t="e">
        <f>IF(AT947="R", $CA947, IF(OR(AT947="P", AT947="T", AT947="N"), 0, IF($C947="DM", $T947, IF(OR(AT947="Y", AT947="IR"),$AM947,IF(AT947="C", IF($BI947="Y", IF($AF947="N/A", $Q947, $AF947), IF($AG947="N/A", $T947,$AG947)))))))</f>
        <v>#VALUE!</v>
      </c>
      <c r="BM947" s="16" t="e">
        <f>IF(AU947="R", $CA947, IF(OR(AU947="P", AU947="T", AU947="N"), 0, IF($C947="DM", $T947, IF(OR(AU947="Y", AU947="IR"),$AM947,IF(AU947="C", IF($BI947="Y", IF($AF947="N/A", $Q947, $AF947), IF($AG947="N/A", $T947,$AG947)))))))</f>
        <v>#VALUE!</v>
      </c>
      <c r="BN947" s="16" t="e">
        <f>IF(AV947="R", $CA947, IF(OR(AV947="P", AV947="T", AV947="N"), 0, IF($C947="DM", $T947, IF(OR(AV947="Y", AV947="IR"),$AM947,IF(AV947="C", IF($BI947="Y", IF($AF947="N/A", $Q947, $AF947), IF($AG947="N/A", $T947,$AG947)))))))</f>
        <v>#VALUE!</v>
      </c>
      <c r="BO947" s="16" t="e">
        <f>IF(AW947="R", $CA947, IF(OR(AW947="P", AW947="T", AW947="N"), 0, IF($C947="DM", $T947, IF(OR(AW947="Y", AW947="IR"),$AM947,IF(AW947="C", IF($BI947="Y", IF($AF947="N/A", $Q947, $AF947), IF($AG947="N/A", $T947,$AG947)))))))</f>
        <v>#VALUE!</v>
      </c>
      <c r="BP947" s="16" t="e">
        <f>IF(AX947="R", $CA947, IF(OR(AX947="P", AX947="T", AX947="N"), 0, IF($C947="DM", $T947, IF(OR(AX947="Y", AX947="IR"),$AM947,IF(AX947="C", IF($BI947="Y", IF($AF947="N/A", $Q947, $AF947), IF($AG947="N/A", $T947,$AG947)))))))</f>
        <v>#VALUE!</v>
      </c>
      <c r="BQ947" s="16" t="e">
        <f>IF(AY947="R", $CA947, IF(OR(AY947="P", AY947="T", AY947="N"), 0, IF($C947="DM", $T947, IF(OR(AY947="Y", AY947="IR"),$AM947,IF(AY947="C", IF($BI947="Y", IF($AF947="N/A", $Q947, $AF947), IF($AG947="N/A", $T947,$AG947)))))))</f>
        <v>#VALUE!</v>
      </c>
      <c r="BR947" s="16" t="e">
        <f>IF(AZ947="R", $CA947, IF(OR(AZ947="P", AZ947="T", AZ947="N"), 0, IF($C947="DM", $T947, IF(OR(AZ947="Y", AZ947="IR"),$AM947,IF(AZ947="C", IF($BI947="Y", IF($AF947="N/A", $Q947, $AF947), IF($AG947="N/A", $T947,$AG947)))))))</f>
        <v>#VALUE!</v>
      </c>
      <c r="BS947" s="16" t="e">
        <f>IF(BA947="R", $CA947, IF(OR(BA947="P", BA947="T", BA947="N"), 0, IF($C947="DM", $T947, IF(OR(BA947="Y", BA947="IR"),$AM947,IF(BA947="C", IF($BI947="Y", IF($AF947="N/A", $Q947, $AF947), IF($AG947="N/A", $T947,$AG947)))))))</f>
        <v>#VALUE!</v>
      </c>
      <c r="BT947" s="16" t="e">
        <f>IF(BB947="R", $CA947, IF(OR(BB947="P", BB947="T", BB947="N"), 0, IF($C947="DM", $T947, IF(OR(BB947="Y", BB947="IR"),$AM947,IF(BB947="C", IF($BI947="Y", IF($BA947="C", IF($AF947="N/A", $Q947, $AF947), IF($AF947="N/A", $T947, $AM947)), IF($AG947="N/A", $T947,$AG947)))))))</f>
        <v>#VALUE!</v>
      </c>
      <c r="BU947" s="16" t="e">
        <f>IF(BC947="R", $CA947, IF(OR(BC947="P", BC947="T", BC947="N"), 0, IF($C947="DM", $T947, IF(OR(BC947="Y", BC947="IR"),$AM947,IF(BC947="C", IF($BI947="Y", IF($BA947="C", IF($AF947="N/A", $Q947, $AF947), IF($AF947="N/A", $T947, $AM947)), IF($AG947="N/A", $T947,$AG947)))))))</f>
        <v>#VALUE!</v>
      </c>
      <c r="BV947" s="16" t="e">
        <f>IF(BD947="R", $CA947, IF(OR(BD947="P", BD947="T", BD947="N"), 0, IF($C947="DM", $T947, IF(OR(BD947="Y", BD947="IR"),$AM947,IF(BD947="C", IF($BI947="Y", IF($BA947="C", IF($AF947="N/A", $Q947, $AF947), IF($AF947="N/A", $T947, $AM947)), IF($AG947="N/A", $T947,$AG947)))))))</f>
        <v>#VALUE!</v>
      </c>
      <c r="BW947" s="16" t="e">
        <f>IF(BE947="R", $CA947, IF(OR(BE947="P", BE947="T", BE947="N"), 0, IF($C947="DM", $T947, IF(OR(BE947="Y", BE947="IR"),$AM947,IF(BE947="C", IF($BI947="Y", IF($BA947="C", IF($AF947="N/A", $Q947, $AF947), IF($AF947="N/A", $T947, $AM947)), IF($AG947="N/A", $T947,$AG947)))))))</f>
        <v>#VALUE!</v>
      </c>
      <c r="BX947" s="16" t="e">
        <f>IF(BF947="R", $CA947, IF(OR(BF947="P", BF947="T", BF947="N"), 0, IF($C947="DM", $T947, IF(OR(BF947="Y", BF947="IR"),$AM947,IF(BF947="C", IF($BI947="Y", IF($BA947="C", IF($AF947="N/A", $Q947, $AF947), IF($AF947="N/A", $T947, $AM947)), IF($AG947="N/A", $T947,$AG947)))))))</f>
        <v>#VALUE!</v>
      </c>
      <c r="BY947" s="16" t="e">
        <f>IF(BG947="R", $CA947, IF(OR(BG947="P", BG947="T", BG947="N"), 0, IF($C947="DM", $T947, IF(OR(BG947="Y", BG947="IR"),$AM947,IF(BG947="C", IF($BI947="Y", IF($BA947="C", IF($AF947="N/A", $Q947, $AF947), IF($AF947="N/A", $T947, $AM947)), IF($AG947="N/A", $T947,$AG947)))))))</f>
        <v>#VALUE!</v>
      </c>
      <c r="BZ947" s="16" t="e">
        <f>IF(BH947="R", $CA947, IF(OR(BH947="P", BH947="T", BH947="N"), 0, IF($C947="DM", $T947, IF(OR(BH947="Y", BH947="IR"),$AM947,IF(BH947="C", IF($BI947="Y", IF($BA947="C", IF($AF947="N/A", $Q947, $AF947), IF($AF947="N/A", $T947, $AM947)), IF($AG947="N/A", $T947,$AG947)))))))</f>
        <v>#VALUE!</v>
      </c>
      <c r="CA947" s="15" t="s">
        <v>75</v>
      </c>
      <c r="CB947" s="16" t="e">
        <f>BZ947</f>
        <v>#VALUE!</v>
      </c>
      <c r="CC947" s="15" t="str">
        <f>IF(OR($BH947="T", $BH947="R"), 0, IF($BH947="C", IF($BI947="Y", IF($BA947="C", 0, IF(AF947="N/A", Q947-T947, AF947-AG947)), IF($AF947="N/A", U947, AH947)), AN947))</f>
        <v>N/A</v>
      </c>
      <c r="CD947" s="15" t="str">
        <f>IF(OR($BH947="T", $BH947="R"), 0, IF($BH947="C", IF($BI947="Y", 0, IF($AF947="N/A", V947, AI947)), AO947))</f>
        <v>N/A</v>
      </c>
      <c r="CE947" s="15" t="str">
        <f>IF(OR($BH947="T", $BH947="R"), 0, IF($BH947="C", IF($BI947="Y", 0, IF($AF947="N/A", W947, AJ947)), AP947))</f>
        <v>N/A</v>
      </c>
      <c r="CF947" s="15" t="str">
        <f>IF(OR($BH947="T", $BH947="R"), 0, IF($BH947="C", IF($BI947="Y", 0, IF($AF947="N/A", X947, AK947)), AQ947))</f>
        <v>N/A</v>
      </c>
    </row>
    <row r="948" spans="1:84" x14ac:dyDescent="0.25">
      <c r="A948" s="14">
        <v>5925</v>
      </c>
      <c r="B948" s="15"/>
      <c r="C948" s="15"/>
      <c r="D948" s="15"/>
      <c r="E948" s="15" t="e">
        <f>VLOOKUP(B948, 'Rookie Year'!$A$2:$B$55679,2,FALSE)</f>
        <v>#N/A</v>
      </c>
      <c r="F948" s="15">
        <v>2024</v>
      </c>
      <c r="G948" s="15" t="s">
        <v>42</v>
      </c>
      <c r="H948" s="15"/>
      <c r="I948" s="16"/>
      <c r="J948" s="15"/>
      <c r="K948" s="17">
        <f>IF(AND(G948&lt;&gt;"N",R948="N/A"), IF(I948&lt;4, 0, 0.25),IF(I948=1, IF(J948=1,0.25, 0.25), IF(I948&lt;13, 0.25, IF(I948&lt;26, 0.4, IF(I948&lt;51, 0.6, 0.75)))))</f>
        <v>0.25</v>
      </c>
      <c r="L948" s="16">
        <f>I948-M948</f>
        <v>0</v>
      </c>
      <c r="M948" s="16">
        <f>ROUNDUP(I948*K948,0)</f>
        <v>0</v>
      </c>
      <c r="N948" s="16">
        <f>M948*J948</f>
        <v>0</v>
      </c>
      <c r="O948" s="16">
        <v>0</v>
      </c>
      <c r="P948" s="16">
        <v>0</v>
      </c>
      <c r="Q948" s="16">
        <f>N948-O948-P948</f>
        <v>0</v>
      </c>
      <c r="R948" s="15" t="s">
        <v>75</v>
      </c>
      <c r="S948" s="15">
        <f>IF(R948="N/A", J948-($B$1-F948), J948-($B$1-R948))</f>
        <v>0</v>
      </c>
      <c r="T948" s="16" t="str">
        <f>IF($S948&lt;1, "N/A", $M948)</f>
        <v>N/A</v>
      </c>
      <c r="U948" s="16" t="str">
        <f>IF($S948&lt;2, "N/A", $M948)</f>
        <v>N/A</v>
      </c>
      <c r="V948" s="16" t="str">
        <f>IF($S948&lt;3, "N/A", $M948)</f>
        <v>N/A</v>
      </c>
      <c r="W948" s="16" t="str">
        <f>IF($S948&lt;4, "N/A", $M948)</f>
        <v>N/A</v>
      </c>
      <c r="X948" s="16" t="str">
        <f>IF($S948&lt;5, "N/A", $M948)</f>
        <v>N/A</v>
      </c>
      <c r="Y948" s="15" t="str">
        <f>IF(SUM(T948:X948)&lt;&gt;Q948, "CHECK", "OK")</f>
        <v>OK</v>
      </c>
      <c r="Z948" s="15" t="str">
        <f>IF(F948=$B$1, "No", IF(S948=1, "Yes", "No"))</f>
        <v>No</v>
      </c>
      <c r="AA948" s="18" t="str">
        <f>IF(C948="DM", "N/A", IF(Z948="No","N/A",VLOOKUP(B948,'Extension List'!$A$3:$R$1972,18,FALSE)))</f>
        <v>N/A</v>
      </c>
      <c r="AB948" s="15" t="str">
        <f>IF(C948="DM", "N/A", IF(Z948="No","N/A",VLOOKUP(B948,'Extension List'!$A$3:$T$1972,20,FALSE)))</f>
        <v>N/A</v>
      </c>
      <c r="AC948" s="15" t="str">
        <f>IF(AA948="N/A", "N/A", 0)</f>
        <v>N/A</v>
      </c>
      <c r="AD948" s="16" t="str">
        <f>IF(AE948="N/A", "N/A", AA948-AE948)</f>
        <v>N/A</v>
      </c>
      <c r="AE948" s="16" t="str">
        <f>IF(AA948="N/A", "N/A", IF(AC948&gt;0, IF(AA948&lt;13, ROUNDUP(0.25*AA948,0), IF(AA948&lt;26, ROUNDUP(0.4*AA948,0), IF(AA948&lt;51, ROUNDUP(0.6*AA948,0), ROUNDUP(0.75*AA948,0)))), "N/A"))</f>
        <v>N/A</v>
      </c>
      <c r="AF948" s="16" t="str">
        <f>IF(AD948="N/A","N/A", (AE948*AC948)+Q948)</f>
        <v>N/A</v>
      </c>
      <c r="AG948" s="16" t="str">
        <f>IF($AF948="N/A", "N/A", "TBC")</f>
        <v>N/A</v>
      </c>
      <c r="AH948" s="16" t="str">
        <f>IF($AF948="N/A", "N/A", "TBC")</f>
        <v>N/A</v>
      </c>
      <c r="AI948" s="16" t="str">
        <f>IF($AF948="N/A","N/A",IF(AC948&gt;1,"TBC","N/A"))</f>
        <v>N/A</v>
      </c>
      <c r="AJ948" s="16" t="str">
        <f>IF($AF948="N/A","N/A",IF(AC948&gt;2,"TBC","N/A"))</f>
        <v>N/A</v>
      </c>
      <c r="AK948" s="16" t="str">
        <f>IF($AF948="N/A","N/A",IF(AC948&gt;3,"TBC","N/A"))</f>
        <v>N/A</v>
      </c>
      <c r="AL948" s="16" t="str">
        <f>IF(AC948="N/A","N/A",IF(AC948&gt;0,IF(SUM(AG948:AK948)&lt;&gt;AF948,"CHECK","OK"),"N/A"))</f>
        <v>N/A</v>
      </c>
      <c r="AM948" s="16" t="e">
        <f>IF(AD948="N/A", L948+T948, L948+AG948)</f>
        <v>#VALUE!</v>
      </c>
      <c r="AN948" s="16" t="str">
        <f>IF(AD948="N/A", IF(U948="N/A", "N/A", L948+U948), AD948+AH948)</f>
        <v>N/A</v>
      </c>
      <c r="AO948" s="16" t="str">
        <f>IF(AD948="N/A", IF(V948="N/A", "N/A", L948+V948), IF(AI948="N/A", "N/A", AD948+AI948))</f>
        <v>N/A</v>
      </c>
      <c r="AP948" s="16" t="str">
        <f>IF(AD948="N/A", IF(W948="N/A", "N/A", L948+W948), IF(AJ948="N/A", "N/A", AD948+AJ948))</f>
        <v>N/A</v>
      </c>
      <c r="AQ948" s="16" t="str">
        <f>IF(AD948="N/A", IF(X948="N/A", "N/A", L948+X948), IF(AK948="N/A", "N/A", AD948+AK948))</f>
        <v>N/A</v>
      </c>
      <c r="AR948" s="15" t="s">
        <v>40</v>
      </c>
      <c r="AS948" s="15" t="s">
        <v>40</v>
      </c>
      <c r="AT948" s="15" t="s">
        <v>40</v>
      </c>
      <c r="AU948" s="15" t="s">
        <v>40</v>
      </c>
      <c r="AV948" s="15" t="s">
        <v>40</v>
      </c>
      <c r="AW948" s="15" t="s">
        <v>40</v>
      </c>
      <c r="AX948" s="15" t="s">
        <v>40</v>
      </c>
      <c r="AY948" s="15" t="s">
        <v>40</v>
      </c>
      <c r="AZ948" s="15" t="s">
        <v>40</v>
      </c>
      <c r="BA948" s="15" t="s">
        <v>40</v>
      </c>
      <c r="BB948" s="15" t="s">
        <v>40</v>
      </c>
      <c r="BC948" s="15" t="s">
        <v>40</v>
      </c>
      <c r="BD948" s="15" t="s">
        <v>40</v>
      </c>
      <c r="BE948" s="15" t="s">
        <v>40</v>
      </c>
      <c r="BF948" s="15" t="s">
        <v>40</v>
      </c>
      <c r="BG948" s="15" t="s">
        <v>40</v>
      </c>
      <c r="BH948" s="15" t="s">
        <v>40</v>
      </c>
      <c r="BJ948" s="16" t="e">
        <f>IF(AR948="R", $CA948, IF(OR(AR948="P", AR948="T", AR948="N"), 0, IF($C948="DM", $T948, IF(OR(AR948="Y", AR948="IR"),$AM948,IF(AR948="C", IF($BI948="Y", IF($AF948="N/A", $Q948, $AF948), IF($AG948="N/A", $T948,$AG948)))))))</f>
        <v>#VALUE!</v>
      </c>
      <c r="BK948" s="16" t="e">
        <f>IF(AS948="R", $CA948, IF(OR(AS948="P", AS948="T", AS948="N"), 0, IF($C948="DM", $T948, IF(OR(AS948="Y", AS948="IR"),$AM948,IF(AS948="C", IF($BI948="Y", IF($AF948="N/A", $Q948, $AF948), IF($AG948="N/A", $T948,$AG948)))))))</f>
        <v>#VALUE!</v>
      </c>
      <c r="BL948" s="16" t="e">
        <f>IF(AT948="R", $CA948, IF(OR(AT948="P", AT948="T", AT948="N"), 0, IF($C948="DM", $T948, IF(OR(AT948="Y", AT948="IR"),$AM948,IF(AT948="C", IF($BI948="Y", IF($AF948="N/A", $Q948, $AF948), IF($AG948="N/A", $T948,$AG948)))))))</f>
        <v>#VALUE!</v>
      </c>
      <c r="BM948" s="16" t="e">
        <f>IF(AU948="R", $CA948, IF(OR(AU948="P", AU948="T", AU948="N"), 0, IF($C948="DM", $T948, IF(OR(AU948="Y", AU948="IR"),$AM948,IF(AU948="C", IF($BI948="Y", IF($AF948="N/A", $Q948, $AF948), IF($AG948="N/A", $T948,$AG948)))))))</f>
        <v>#VALUE!</v>
      </c>
      <c r="BN948" s="16" t="e">
        <f>IF(AV948="R", $CA948, IF(OR(AV948="P", AV948="T", AV948="N"), 0, IF($C948="DM", $T948, IF(OR(AV948="Y", AV948="IR"),$AM948,IF(AV948="C", IF($BI948="Y", IF($AF948="N/A", $Q948, $AF948), IF($AG948="N/A", $T948,$AG948)))))))</f>
        <v>#VALUE!</v>
      </c>
      <c r="BO948" s="16" t="e">
        <f>IF(AW948="R", $CA948, IF(OR(AW948="P", AW948="T", AW948="N"), 0, IF($C948="DM", $T948, IF(OR(AW948="Y", AW948="IR"),$AM948,IF(AW948="C", IF($BI948="Y", IF($AF948="N/A", $Q948, $AF948), IF($AG948="N/A", $T948,$AG948)))))))</f>
        <v>#VALUE!</v>
      </c>
      <c r="BP948" s="16" t="e">
        <f>IF(AX948="R", $CA948, IF(OR(AX948="P", AX948="T", AX948="N"), 0, IF($C948="DM", $T948, IF(OR(AX948="Y", AX948="IR"),$AM948,IF(AX948="C", IF($BI948="Y", IF($AF948="N/A", $Q948, $AF948), IF($AG948="N/A", $T948,$AG948)))))))</f>
        <v>#VALUE!</v>
      </c>
      <c r="BQ948" s="16" t="e">
        <f>IF(AY948="R", $CA948, IF(OR(AY948="P", AY948="T", AY948="N"), 0, IF($C948="DM", $T948, IF(OR(AY948="Y", AY948="IR"),$AM948,IF(AY948="C", IF($BI948="Y", IF($AF948="N/A", $Q948, $AF948), IF($AG948="N/A", $T948,$AG948)))))))</f>
        <v>#VALUE!</v>
      </c>
      <c r="BR948" s="16" t="e">
        <f>IF(AZ948="R", $CA948, IF(OR(AZ948="P", AZ948="T", AZ948="N"), 0, IF($C948="DM", $T948, IF(OR(AZ948="Y", AZ948="IR"),$AM948,IF(AZ948="C", IF($BI948="Y", IF($AF948="N/A", $Q948, $AF948), IF($AG948="N/A", $T948,$AG948)))))))</f>
        <v>#VALUE!</v>
      </c>
      <c r="BS948" s="16" t="e">
        <f>IF(BA948="R", $CA948, IF(OR(BA948="P", BA948="T", BA948="N"), 0, IF($C948="DM", $T948, IF(OR(BA948="Y", BA948="IR"),$AM948,IF(BA948="C", IF($BI948="Y", IF($AF948="N/A", $Q948, $AF948), IF($AG948="N/A", $T948,$AG948)))))))</f>
        <v>#VALUE!</v>
      </c>
      <c r="BT948" s="16" t="e">
        <f>IF(BB948="R", $CA948, IF(OR(BB948="P", BB948="T", BB948="N"), 0, IF($C948="DM", $T948, IF(OR(BB948="Y", BB948="IR"),$AM948,IF(BB948="C", IF($BI948="Y", IF($BA948="C", IF($AF948="N/A", $Q948, $AF948), IF($AF948="N/A", $T948, $AM948)), IF($AG948="N/A", $T948,$AG948)))))))</f>
        <v>#VALUE!</v>
      </c>
      <c r="BU948" s="16" t="e">
        <f>IF(BC948="R", $CA948, IF(OR(BC948="P", BC948="T", BC948="N"), 0, IF($C948="DM", $T948, IF(OR(BC948="Y", BC948="IR"),$AM948,IF(BC948="C", IF($BI948="Y", IF($BA948="C", IF($AF948="N/A", $Q948, $AF948), IF($AF948="N/A", $T948, $AM948)), IF($AG948="N/A", $T948,$AG948)))))))</f>
        <v>#VALUE!</v>
      </c>
      <c r="BV948" s="16" t="e">
        <f>IF(BD948="R", $CA948, IF(OR(BD948="P", BD948="T", BD948="N"), 0, IF($C948="DM", $T948, IF(OR(BD948="Y", BD948="IR"),$AM948,IF(BD948="C", IF($BI948="Y", IF($BA948="C", IF($AF948="N/A", $Q948, $AF948), IF($AF948="N/A", $T948, $AM948)), IF($AG948="N/A", $T948,$AG948)))))))</f>
        <v>#VALUE!</v>
      </c>
      <c r="BW948" s="16" t="e">
        <f>IF(BE948="R", $CA948, IF(OR(BE948="P", BE948="T", BE948="N"), 0, IF($C948="DM", $T948, IF(OR(BE948="Y", BE948="IR"),$AM948,IF(BE948="C", IF($BI948="Y", IF($BA948="C", IF($AF948="N/A", $Q948, $AF948), IF($AF948="N/A", $T948, $AM948)), IF($AG948="N/A", $T948,$AG948)))))))</f>
        <v>#VALUE!</v>
      </c>
      <c r="BX948" s="16" t="e">
        <f>IF(BF948="R", $CA948, IF(OR(BF948="P", BF948="T", BF948="N"), 0, IF($C948="DM", $T948, IF(OR(BF948="Y", BF948="IR"),$AM948,IF(BF948="C", IF($BI948="Y", IF($BA948="C", IF($AF948="N/A", $Q948, $AF948), IF($AF948="N/A", $T948, $AM948)), IF($AG948="N/A", $T948,$AG948)))))))</f>
        <v>#VALUE!</v>
      </c>
      <c r="BY948" s="16" t="e">
        <f>IF(BG948="R", $CA948, IF(OR(BG948="P", BG948="T", BG948="N"), 0, IF($C948="DM", $T948, IF(OR(BG948="Y", BG948="IR"),$AM948,IF(BG948="C", IF($BI948="Y", IF($BA948="C", IF($AF948="N/A", $Q948, $AF948), IF($AF948="N/A", $T948, $AM948)), IF($AG948="N/A", $T948,$AG948)))))))</f>
        <v>#VALUE!</v>
      </c>
      <c r="BZ948" s="16" t="e">
        <f>IF(BH948="R", $CA948, IF(OR(BH948="P", BH948="T", BH948="N"), 0, IF($C948="DM", $T948, IF(OR(BH948="Y", BH948="IR"),$AM948,IF(BH948="C", IF($BI948="Y", IF($BA948="C", IF($AF948="N/A", $Q948, $AF948), IF($AF948="N/A", $T948, $AM948)), IF($AG948="N/A", $T948,$AG948)))))))</f>
        <v>#VALUE!</v>
      </c>
      <c r="CA948" s="15" t="s">
        <v>75</v>
      </c>
      <c r="CB948" s="16" t="e">
        <f>BZ948</f>
        <v>#VALUE!</v>
      </c>
      <c r="CC948" s="15" t="str">
        <f>IF(OR($BH948="T", $BH948="R"), 0, IF($BH948="C", IF($BI948="Y", IF($BA948="C", 0, IF(AF948="N/A", Q948-T948, AF948-AG948)), IF($AF948="N/A", U948, AH948)), AN948))</f>
        <v>N/A</v>
      </c>
      <c r="CD948" s="15" t="str">
        <f>IF(OR($BH948="T", $BH948="R"), 0, IF($BH948="C", IF($BI948="Y", 0, IF($AF948="N/A", V948, AI948)), AO948))</f>
        <v>N/A</v>
      </c>
      <c r="CE948" s="15" t="str">
        <f>IF(OR($BH948="T", $BH948="R"), 0, IF($BH948="C", IF($BI948="Y", 0, IF($AF948="N/A", W948, AJ948)), AP948))</f>
        <v>N/A</v>
      </c>
      <c r="CF948" s="15" t="str">
        <f>IF(OR($BH948="T", $BH948="R"), 0, IF($BH948="C", IF($BI948="Y", 0, IF($AF948="N/A", X948, AK948)), AQ948))</f>
        <v>N/A</v>
      </c>
    </row>
    <row r="949" spans="1:84" x14ac:dyDescent="0.25">
      <c r="A949" s="14">
        <v>5926</v>
      </c>
      <c r="B949" s="15"/>
      <c r="C949" s="15"/>
      <c r="D949" s="15"/>
      <c r="E949" s="15" t="e">
        <f>VLOOKUP(B949, 'Rookie Year'!$A$2:$B$55679,2,FALSE)</f>
        <v>#N/A</v>
      </c>
      <c r="F949" s="15">
        <v>2024</v>
      </c>
      <c r="G949" s="15" t="s">
        <v>42</v>
      </c>
      <c r="H949" s="15"/>
      <c r="I949" s="16"/>
      <c r="J949" s="15"/>
      <c r="K949" s="17">
        <f>IF(AND(G949&lt;&gt;"N",R949="N/A"), IF(I949&lt;4, 0, 0.25),IF(I949=1, IF(J949=1,0.25, 0.25), IF(I949&lt;13, 0.25, IF(I949&lt;26, 0.4, IF(I949&lt;51, 0.6, 0.75)))))</f>
        <v>0.25</v>
      </c>
      <c r="L949" s="16">
        <f>I949-M949</f>
        <v>0</v>
      </c>
      <c r="M949" s="16">
        <f>ROUNDUP(I949*K949,0)</f>
        <v>0</v>
      </c>
      <c r="N949" s="16">
        <f>M949*J949</f>
        <v>0</v>
      </c>
      <c r="O949" s="16">
        <v>0</v>
      </c>
      <c r="P949" s="16">
        <v>0</v>
      </c>
      <c r="Q949" s="16">
        <f>N949-O949-P949</f>
        <v>0</v>
      </c>
      <c r="R949" s="15" t="s">
        <v>75</v>
      </c>
      <c r="S949" s="15">
        <f>IF(R949="N/A", J949-($B$1-F949), J949-($B$1-R949))</f>
        <v>0</v>
      </c>
      <c r="T949" s="16" t="str">
        <f>IF($S949&lt;1, "N/A", $M949)</f>
        <v>N/A</v>
      </c>
      <c r="U949" s="16" t="str">
        <f>IF($S949&lt;2, "N/A", $M949)</f>
        <v>N/A</v>
      </c>
      <c r="V949" s="16" t="str">
        <f>IF($S949&lt;3, "N/A", $M949)</f>
        <v>N/A</v>
      </c>
      <c r="W949" s="16" t="str">
        <f>IF($S949&lt;4, "N/A", $M949)</f>
        <v>N/A</v>
      </c>
      <c r="X949" s="16" t="str">
        <f>IF($S949&lt;5, "N/A", $M949)</f>
        <v>N/A</v>
      </c>
      <c r="Y949" s="15" t="str">
        <f>IF(SUM(T949:X949)&lt;&gt;Q949, "CHECK", "OK")</f>
        <v>OK</v>
      </c>
      <c r="Z949" s="15" t="str">
        <f>IF(F949=$B$1, "No", IF(S949=1, "Yes", "No"))</f>
        <v>No</v>
      </c>
      <c r="AA949" s="18" t="str">
        <f>IF(C949="DM", "N/A", IF(Z949="No","N/A",VLOOKUP(B949,'Extension List'!$A$3:$R$1972,18,FALSE)))</f>
        <v>N/A</v>
      </c>
      <c r="AB949" s="15" t="str">
        <f>IF(C949="DM", "N/A", IF(Z949="No","N/A",VLOOKUP(B949,'Extension List'!$A$3:$T$1972,20,FALSE)))</f>
        <v>N/A</v>
      </c>
      <c r="AC949" s="15" t="str">
        <f>IF(AA949="N/A", "N/A", 0)</f>
        <v>N/A</v>
      </c>
      <c r="AD949" s="16" t="str">
        <f>IF(AE949="N/A", "N/A", AA949-AE949)</f>
        <v>N/A</v>
      </c>
      <c r="AE949" s="16" t="str">
        <f>IF(AA949="N/A", "N/A", IF(AC949&gt;0, IF(AA949&lt;13, ROUNDUP(0.25*AA949,0), IF(AA949&lt;26, ROUNDUP(0.4*AA949,0), IF(AA949&lt;51, ROUNDUP(0.6*AA949,0), ROUNDUP(0.75*AA949,0)))), "N/A"))</f>
        <v>N/A</v>
      </c>
      <c r="AF949" s="16" t="str">
        <f>IF(AD949="N/A","N/A", (AE949*AC949)+Q949)</f>
        <v>N/A</v>
      </c>
      <c r="AG949" s="16" t="str">
        <f>IF($AF949="N/A", "N/A", "TBC")</f>
        <v>N/A</v>
      </c>
      <c r="AH949" s="16" t="str">
        <f>IF($AF949="N/A", "N/A", "TBC")</f>
        <v>N/A</v>
      </c>
      <c r="AI949" s="16" t="str">
        <f>IF($AF949="N/A","N/A",IF(AC949&gt;1,"TBC","N/A"))</f>
        <v>N/A</v>
      </c>
      <c r="AJ949" s="16" t="str">
        <f>IF($AF949="N/A","N/A",IF(AC949&gt;2,"TBC","N/A"))</f>
        <v>N/A</v>
      </c>
      <c r="AK949" s="16" t="str">
        <f>IF($AF949="N/A","N/A",IF(AC949&gt;3,"TBC","N/A"))</f>
        <v>N/A</v>
      </c>
      <c r="AL949" s="16" t="str">
        <f>IF(AC949="N/A","N/A",IF(AC949&gt;0,IF(SUM(AG949:AK949)&lt;&gt;AF949,"CHECK","OK"),"N/A"))</f>
        <v>N/A</v>
      </c>
      <c r="AM949" s="16" t="e">
        <f>IF(AD949="N/A", L949+T949, L949+AG949)</f>
        <v>#VALUE!</v>
      </c>
      <c r="AN949" s="16" t="str">
        <f>IF(AD949="N/A", IF(U949="N/A", "N/A", L949+U949), AD949+AH949)</f>
        <v>N/A</v>
      </c>
      <c r="AO949" s="16" t="str">
        <f>IF(AD949="N/A", IF(V949="N/A", "N/A", L949+V949), IF(AI949="N/A", "N/A", AD949+AI949))</f>
        <v>N/A</v>
      </c>
      <c r="AP949" s="16" t="str">
        <f>IF(AD949="N/A", IF(W949="N/A", "N/A", L949+W949), IF(AJ949="N/A", "N/A", AD949+AJ949))</f>
        <v>N/A</v>
      </c>
      <c r="AQ949" s="16" t="str">
        <f>IF(AD949="N/A", IF(X949="N/A", "N/A", L949+X949), IF(AK949="N/A", "N/A", AD949+AK949))</f>
        <v>N/A</v>
      </c>
      <c r="AR949" s="15" t="s">
        <v>40</v>
      </c>
      <c r="AS949" s="15" t="s">
        <v>40</v>
      </c>
      <c r="AT949" s="15" t="s">
        <v>40</v>
      </c>
      <c r="AU949" s="15" t="s">
        <v>40</v>
      </c>
      <c r="AV949" s="15" t="s">
        <v>40</v>
      </c>
      <c r="AW949" s="15" t="s">
        <v>40</v>
      </c>
      <c r="AX949" s="15" t="s">
        <v>40</v>
      </c>
      <c r="AY949" s="15" t="s">
        <v>40</v>
      </c>
      <c r="AZ949" s="15" t="s">
        <v>40</v>
      </c>
      <c r="BA949" s="15" t="s">
        <v>40</v>
      </c>
      <c r="BB949" s="15" t="s">
        <v>40</v>
      </c>
      <c r="BC949" s="15" t="s">
        <v>40</v>
      </c>
      <c r="BD949" s="15" t="s">
        <v>40</v>
      </c>
      <c r="BE949" s="15" t="s">
        <v>40</v>
      </c>
      <c r="BF949" s="15" t="s">
        <v>40</v>
      </c>
      <c r="BG949" s="15" t="s">
        <v>40</v>
      </c>
      <c r="BH949" s="15" t="s">
        <v>40</v>
      </c>
      <c r="BJ949" s="16" t="e">
        <f>IF(AR949="R", $CA949, IF(OR(AR949="P", AR949="T", AR949="N"), 0, IF($C949="DM", $T949, IF(OR(AR949="Y", AR949="IR"),$AM949,IF(AR949="C", IF($BI949="Y", IF($AF949="N/A", $Q949, $AF949), IF($AG949="N/A", $T949,$AG949)))))))</f>
        <v>#VALUE!</v>
      </c>
      <c r="BK949" s="16" t="e">
        <f>IF(AS949="R", $CA949, IF(OR(AS949="P", AS949="T", AS949="N"), 0, IF($C949="DM", $T949, IF(OR(AS949="Y", AS949="IR"),$AM949,IF(AS949="C", IF($BI949="Y", IF($AF949="N/A", $Q949, $AF949), IF($AG949="N/A", $T949,$AG949)))))))</f>
        <v>#VALUE!</v>
      </c>
      <c r="BL949" s="16" t="e">
        <f>IF(AT949="R", $CA949, IF(OR(AT949="P", AT949="T", AT949="N"), 0, IF($C949="DM", $T949, IF(OR(AT949="Y", AT949="IR"),$AM949,IF(AT949="C", IF($BI949="Y", IF($AF949="N/A", $Q949, $AF949), IF($AG949="N/A", $T949,$AG949)))))))</f>
        <v>#VALUE!</v>
      </c>
      <c r="BM949" s="16" t="e">
        <f>IF(AU949="R", $CA949, IF(OR(AU949="P", AU949="T", AU949="N"), 0, IF($C949="DM", $T949, IF(OR(AU949="Y", AU949="IR"),$AM949,IF(AU949="C", IF($BI949="Y", IF($AF949="N/A", $Q949, $AF949), IF($AG949="N/A", $T949,$AG949)))))))</f>
        <v>#VALUE!</v>
      </c>
      <c r="BN949" s="16" t="e">
        <f>IF(AV949="R", $CA949, IF(OR(AV949="P", AV949="T", AV949="N"), 0, IF($C949="DM", $T949, IF(OR(AV949="Y", AV949="IR"),$AM949,IF(AV949="C", IF($BI949="Y", IF($AF949="N/A", $Q949, $AF949), IF($AG949="N/A", $T949,$AG949)))))))</f>
        <v>#VALUE!</v>
      </c>
      <c r="BO949" s="16" t="e">
        <f>IF(AW949="R", $CA949, IF(OR(AW949="P", AW949="T", AW949="N"), 0, IF($C949="DM", $T949, IF(OR(AW949="Y", AW949="IR"),$AM949,IF(AW949="C", IF($BI949="Y", IF($AF949="N/A", $Q949, $AF949), IF($AG949="N/A", $T949,$AG949)))))))</f>
        <v>#VALUE!</v>
      </c>
      <c r="BP949" s="16" t="e">
        <f>IF(AX949="R", $CA949, IF(OR(AX949="P", AX949="T", AX949="N"), 0, IF($C949="DM", $T949, IF(OR(AX949="Y", AX949="IR"),$AM949,IF(AX949="C", IF($BI949="Y", IF($AF949="N/A", $Q949, $AF949), IF($AG949="N/A", $T949,$AG949)))))))</f>
        <v>#VALUE!</v>
      </c>
      <c r="BQ949" s="16" t="e">
        <f>IF(AY949="R", $CA949, IF(OR(AY949="P", AY949="T", AY949="N"), 0, IF($C949="DM", $T949, IF(OR(AY949="Y", AY949="IR"),$AM949,IF(AY949="C", IF($BI949="Y", IF($AF949="N/A", $Q949, $AF949), IF($AG949="N/A", $T949,$AG949)))))))</f>
        <v>#VALUE!</v>
      </c>
      <c r="BR949" s="16" t="e">
        <f>IF(AZ949="R", $CA949, IF(OR(AZ949="P", AZ949="T", AZ949="N"), 0, IF($C949="DM", $T949, IF(OR(AZ949="Y", AZ949="IR"),$AM949,IF(AZ949="C", IF($BI949="Y", IF($AF949="N/A", $Q949, $AF949), IF($AG949="N/A", $T949,$AG949)))))))</f>
        <v>#VALUE!</v>
      </c>
      <c r="BS949" s="16" t="e">
        <f>IF(BA949="R", $CA949, IF(OR(BA949="P", BA949="T", BA949="N"), 0, IF($C949="DM", $T949, IF(OR(BA949="Y", BA949="IR"),$AM949,IF(BA949="C", IF($BI949="Y", IF($AF949="N/A", $Q949, $AF949), IF($AG949="N/A", $T949,$AG949)))))))</f>
        <v>#VALUE!</v>
      </c>
      <c r="BT949" s="16" t="e">
        <f>IF(BB949="R", $CA949, IF(OR(BB949="P", BB949="T", BB949="N"), 0, IF($C949="DM", $T949, IF(OR(BB949="Y", BB949="IR"),$AM949,IF(BB949="C", IF($BI949="Y", IF($BA949="C", IF($AF949="N/A", $Q949, $AF949), IF($AF949="N/A", $T949, $AM949)), IF($AG949="N/A", $T949,$AG949)))))))</f>
        <v>#VALUE!</v>
      </c>
      <c r="BU949" s="16" t="e">
        <f>IF(BC949="R", $CA949, IF(OR(BC949="P", BC949="T", BC949="N"), 0, IF($C949="DM", $T949, IF(OR(BC949="Y", BC949="IR"),$AM949,IF(BC949="C", IF($BI949="Y", IF($BA949="C", IF($AF949="N/A", $Q949, $AF949), IF($AF949="N/A", $T949, $AM949)), IF($AG949="N/A", $T949,$AG949)))))))</f>
        <v>#VALUE!</v>
      </c>
      <c r="BV949" s="16" t="e">
        <f>IF(BD949="R", $CA949, IF(OR(BD949="P", BD949="T", BD949="N"), 0, IF($C949="DM", $T949, IF(OR(BD949="Y", BD949="IR"),$AM949,IF(BD949="C", IF($BI949="Y", IF($BA949="C", IF($AF949="N/A", $Q949, $AF949), IF($AF949="N/A", $T949, $AM949)), IF($AG949="N/A", $T949,$AG949)))))))</f>
        <v>#VALUE!</v>
      </c>
      <c r="BW949" s="16" t="e">
        <f>IF(BE949="R", $CA949, IF(OR(BE949="P", BE949="T", BE949="N"), 0, IF($C949="DM", $T949, IF(OR(BE949="Y", BE949="IR"),$AM949,IF(BE949="C", IF($BI949="Y", IF($BA949="C", IF($AF949="N/A", $Q949, $AF949), IF($AF949="N/A", $T949, $AM949)), IF($AG949="N/A", $T949,$AG949)))))))</f>
        <v>#VALUE!</v>
      </c>
      <c r="BX949" s="16" t="e">
        <f>IF(BF949="R", $CA949, IF(OR(BF949="P", BF949="T", BF949="N"), 0, IF($C949="DM", $T949, IF(OR(BF949="Y", BF949="IR"),$AM949,IF(BF949="C", IF($BI949="Y", IF($BA949="C", IF($AF949="N/A", $Q949, $AF949), IF($AF949="N/A", $T949, $AM949)), IF($AG949="N/A", $T949,$AG949)))))))</f>
        <v>#VALUE!</v>
      </c>
      <c r="BY949" s="16" t="e">
        <f>IF(BG949="R", $CA949, IF(OR(BG949="P", BG949="T", BG949="N"), 0, IF($C949="DM", $T949, IF(OR(BG949="Y", BG949="IR"),$AM949,IF(BG949="C", IF($BI949="Y", IF($BA949="C", IF($AF949="N/A", $Q949, $AF949), IF($AF949="N/A", $T949, $AM949)), IF($AG949="N/A", $T949,$AG949)))))))</f>
        <v>#VALUE!</v>
      </c>
      <c r="BZ949" s="16" t="e">
        <f>IF(BH949="R", $CA949, IF(OR(BH949="P", BH949="T", BH949="N"), 0, IF($C949="DM", $T949, IF(OR(BH949="Y", BH949="IR"),$AM949,IF(BH949="C", IF($BI949="Y", IF($BA949="C", IF($AF949="N/A", $Q949, $AF949), IF($AF949="N/A", $T949, $AM949)), IF($AG949="N/A", $T949,$AG949)))))))</f>
        <v>#VALUE!</v>
      </c>
      <c r="CA949" s="15" t="s">
        <v>75</v>
      </c>
      <c r="CB949" s="16" t="e">
        <f>BZ949</f>
        <v>#VALUE!</v>
      </c>
      <c r="CC949" s="15" t="str">
        <f>IF(OR($BH949="T", $BH949="R"), 0, IF($BH949="C", IF($BI949="Y", IF($BA949="C", 0, IF(AF949="N/A", Q949-T949, AF949-AG949)), IF($AF949="N/A", U949, AH949)), AN949))</f>
        <v>N/A</v>
      </c>
      <c r="CD949" s="15" t="str">
        <f>IF(OR($BH949="T", $BH949="R"), 0, IF($BH949="C", IF($BI949="Y", 0, IF($AF949="N/A", V949, AI949)), AO949))</f>
        <v>N/A</v>
      </c>
      <c r="CE949" s="15" t="str">
        <f>IF(OR($BH949="T", $BH949="R"), 0, IF($BH949="C", IF($BI949="Y", 0, IF($AF949="N/A", W949, AJ949)), AP949))</f>
        <v>N/A</v>
      </c>
      <c r="CF949" s="15" t="str">
        <f>IF(OR($BH949="T", $BH949="R"), 0, IF($BH949="C", IF($BI949="Y", 0, IF($AF949="N/A", X949, AK949)), AQ949))</f>
        <v>N/A</v>
      </c>
    </row>
    <row r="950" spans="1:84" x14ac:dyDescent="0.25">
      <c r="A950" s="14">
        <v>5927</v>
      </c>
      <c r="B950" s="15"/>
      <c r="C950" s="15"/>
      <c r="D950" s="15"/>
      <c r="E950" s="15" t="e">
        <f>VLOOKUP(B950, 'Rookie Year'!$A$2:$B$55679,2,FALSE)</f>
        <v>#N/A</v>
      </c>
      <c r="F950" s="15">
        <v>2024</v>
      </c>
      <c r="G950" s="15" t="s">
        <v>42</v>
      </c>
      <c r="H950" s="15"/>
      <c r="I950" s="16"/>
      <c r="J950" s="15"/>
      <c r="K950" s="17">
        <f>IF(AND(G950&lt;&gt;"N",R950="N/A"), IF(I950&lt;4, 0, 0.25),IF(I950=1, IF(J950=1,0.25, 0.25), IF(I950&lt;13, 0.25, IF(I950&lt;26, 0.4, IF(I950&lt;51, 0.6, 0.75)))))</f>
        <v>0.25</v>
      </c>
      <c r="L950" s="16">
        <f>I950-M950</f>
        <v>0</v>
      </c>
      <c r="M950" s="16">
        <f>ROUNDUP(I950*K950,0)</f>
        <v>0</v>
      </c>
      <c r="N950" s="16">
        <f>M950*J950</f>
        <v>0</v>
      </c>
      <c r="O950" s="16">
        <v>0</v>
      </c>
      <c r="P950" s="16">
        <v>0</v>
      </c>
      <c r="Q950" s="16">
        <f>N950-O950-P950</f>
        <v>0</v>
      </c>
      <c r="R950" s="15" t="s">
        <v>75</v>
      </c>
      <c r="S950" s="15">
        <f>IF(R950="N/A", J950-($B$1-F950), J950-($B$1-R950))</f>
        <v>0</v>
      </c>
      <c r="T950" s="16" t="str">
        <f>IF($S950&lt;1, "N/A", $M950)</f>
        <v>N/A</v>
      </c>
      <c r="U950" s="16" t="str">
        <f>IF($S950&lt;2, "N/A", $M950)</f>
        <v>N/A</v>
      </c>
      <c r="V950" s="16" t="str">
        <f>IF($S950&lt;3, "N/A", $M950)</f>
        <v>N/A</v>
      </c>
      <c r="W950" s="16" t="str">
        <f>IF($S950&lt;4, "N/A", $M950)</f>
        <v>N/A</v>
      </c>
      <c r="X950" s="16" t="str">
        <f>IF($S950&lt;5, "N/A", $M950)</f>
        <v>N/A</v>
      </c>
      <c r="Y950" s="15" t="str">
        <f>IF(SUM(T950:X950)&lt;&gt;Q950, "CHECK", "OK")</f>
        <v>OK</v>
      </c>
      <c r="Z950" s="15" t="str">
        <f>IF(F950=$B$1, "No", IF(S950=1, "Yes", "No"))</f>
        <v>No</v>
      </c>
      <c r="AA950" s="18" t="str">
        <f>IF(C950="DM", "N/A", IF(Z950="No","N/A",VLOOKUP(B950,'Extension List'!$A$3:$R$1972,18,FALSE)))</f>
        <v>N/A</v>
      </c>
      <c r="AB950" s="15" t="str">
        <f>IF(C950="DM", "N/A", IF(Z950="No","N/A",VLOOKUP(B950,'Extension List'!$A$3:$T$1972,20,FALSE)))</f>
        <v>N/A</v>
      </c>
      <c r="AC950" s="15" t="str">
        <f>IF(AA950="N/A", "N/A", 0)</f>
        <v>N/A</v>
      </c>
      <c r="AD950" s="16" t="str">
        <f>IF(AE950="N/A", "N/A", AA950-AE950)</f>
        <v>N/A</v>
      </c>
      <c r="AE950" s="16" t="str">
        <f>IF(AA950="N/A", "N/A", IF(AC950&gt;0, IF(AA950&lt;13, ROUNDUP(0.25*AA950,0), IF(AA950&lt;26, ROUNDUP(0.4*AA950,0), IF(AA950&lt;51, ROUNDUP(0.6*AA950,0), ROUNDUP(0.75*AA950,0)))), "N/A"))</f>
        <v>N/A</v>
      </c>
      <c r="AF950" s="16" t="str">
        <f>IF(AD950="N/A","N/A", (AE950*AC950)+Q950)</f>
        <v>N/A</v>
      </c>
      <c r="AG950" s="16" t="str">
        <f>IF($AF950="N/A", "N/A", "TBC")</f>
        <v>N/A</v>
      </c>
      <c r="AH950" s="16" t="str">
        <f>IF($AF950="N/A", "N/A", "TBC")</f>
        <v>N/A</v>
      </c>
      <c r="AI950" s="16" t="str">
        <f>IF($AF950="N/A","N/A",IF(AC950&gt;1,"TBC","N/A"))</f>
        <v>N/A</v>
      </c>
      <c r="AJ950" s="16" t="str">
        <f>IF($AF950="N/A","N/A",IF(AC950&gt;2,"TBC","N/A"))</f>
        <v>N/A</v>
      </c>
      <c r="AK950" s="16" t="str">
        <f>IF($AF950="N/A","N/A",IF(AC950&gt;3,"TBC","N/A"))</f>
        <v>N/A</v>
      </c>
      <c r="AL950" s="16" t="str">
        <f>IF(AC950="N/A","N/A",IF(AC950&gt;0,IF(SUM(AG950:AK950)&lt;&gt;AF950,"CHECK","OK"),"N/A"))</f>
        <v>N/A</v>
      </c>
      <c r="AM950" s="16" t="e">
        <f>IF(AD950="N/A", L950+T950, L950+AG950)</f>
        <v>#VALUE!</v>
      </c>
      <c r="AN950" s="16" t="str">
        <f>IF(AD950="N/A", IF(U950="N/A", "N/A", L950+U950), AD950+AH950)</f>
        <v>N/A</v>
      </c>
      <c r="AO950" s="16" t="str">
        <f>IF(AD950="N/A", IF(V950="N/A", "N/A", L950+V950), IF(AI950="N/A", "N/A", AD950+AI950))</f>
        <v>N/A</v>
      </c>
      <c r="AP950" s="16" t="str">
        <f>IF(AD950="N/A", IF(W950="N/A", "N/A", L950+W950), IF(AJ950="N/A", "N/A", AD950+AJ950))</f>
        <v>N/A</v>
      </c>
      <c r="AQ950" s="16" t="str">
        <f>IF(AD950="N/A", IF(X950="N/A", "N/A", L950+X950), IF(AK950="N/A", "N/A", AD950+AK950))</f>
        <v>N/A</v>
      </c>
      <c r="AR950" s="15" t="s">
        <v>40</v>
      </c>
      <c r="AS950" s="15" t="s">
        <v>40</v>
      </c>
      <c r="AT950" s="15" t="s">
        <v>40</v>
      </c>
      <c r="AU950" s="15" t="s">
        <v>40</v>
      </c>
      <c r="AV950" s="15" t="s">
        <v>40</v>
      </c>
      <c r="AW950" s="15" t="s">
        <v>40</v>
      </c>
      <c r="AX950" s="15" t="s">
        <v>40</v>
      </c>
      <c r="AY950" s="15" t="s">
        <v>40</v>
      </c>
      <c r="AZ950" s="15" t="s">
        <v>40</v>
      </c>
      <c r="BA950" s="15" t="s">
        <v>40</v>
      </c>
      <c r="BB950" s="15" t="s">
        <v>40</v>
      </c>
      <c r="BC950" s="15" t="s">
        <v>40</v>
      </c>
      <c r="BD950" s="15" t="s">
        <v>40</v>
      </c>
      <c r="BE950" s="15" t="s">
        <v>40</v>
      </c>
      <c r="BF950" s="15" t="s">
        <v>40</v>
      </c>
      <c r="BG950" s="15" t="s">
        <v>40</v>
      </c>
      <c r="BH950" s="15" t="s">
        <v>40</v>
      </c>
      <c r="BJ950" s="16" t="e">
        <f>IF(AR950="R", $CA950, IF(OR(AR950="P", AR950="T", AR950="N"), 0, IF($C950="DM", $T950, IF(OR(AR950="Y", AR950="IR"),$AM950,IF(AR950="C", IF($BI950="Y", IF($AF950="N/A", $Q950, $AF950), IF($AG950="N/A", $T950,$AG950)))))))</f>
        <v>#VALUE!</v>
      </c>
      <c r="BK950" s="16" t="e">
        <f>IF(AS950="R", $CA950, IF(OR(AS950="P", AS950="T", AS950="N"), 0, IF($C950="DM", $T950, IF(OR(AS950="Y", AS950="IR"),$AM950,IF(AS950="C", IF($BI950="Y", IF($AF950="N/A", $Q950, $AF950), IF($AG950="N/A", $T950,$AG950)))))))</f>
        <v>#VALUE!</v>
      </c>
      <c r="BL950" s="16" t="e">
        <f>IF(AT950="R", $CA950, IF(OR(AT950="P", AT950="T", AT950="N"), 0, IF($C950="DM", $T950, IF(OR(AT950="Y", AT950="IR"),$AM950,IF(AT950="C", IF($BI950="Y", IF($AF950="N/A", $Q950, $AF950), IF($AG950="N/A", $T950,$AG950)))))))</f>
        <v>#VALUE!</v>
      </c>
      <c r="BM950" s="16" t="e">
        <f>IF(AU950="R", $CA950, IF(OR(AU950="P", AU950="T", AU950="N"), 0, IF($C950="DM", $T950, IF(OR(AU950="Y", AU950="IR"),$AM950,IF(AU950="C", IF($BI950="Y", IF($AF950="N/A", $Q950, $AF950), IF($AG950="N/A", $T950,$AG950)))))))</f>
        <v>#VALUE!</v>
      </c>
      <c r="BN950" s="16" t="e">
        <f>IF(AV950="R", $CA950, IF(OR(AV950="P", AV950="T", AV950="N"), 0, IF($C950="DM", $T950, IF(OR(AV950="Y", AV950="IR"),$AM950,IF(AV950="C", IF($BI950="Y", IF($AF950="N/A", $Q950, $AF950), IF($AG950="N/A", $T950,$AG950)))))))</f>
        <v>#VALUE!</v>
      </c>
      <c r="BO950" s="16" t="e">
        <f>IF(AW950="R", $CA950, IF(OR(AW950="P", AW950="T", AW950="N"), 0, IF($C950="DM", $T950, IF(OR(AW950="Y", AW950="IR"),$AM950,IF(AW950="C", IF($BI950="Y", IF($AF950="N/A", $Q950, $AF950), IF($AG950="N/A", $T950,$AG950)))))))</f>
        <v>#VALUE!</v>
      </c>
      <c r="BP950" s="16" t="e">
        <f>IF(AX950="R", $CA950, IF(OR(AX950="P", AX950="T", AX950="N"), 0, IF($C950="DM", $T950, IF(OR(AX950="Y", AX950="IR"),$AM950,IF(AX950="C", IF($BI950="Y", IF($AF950="N/A", $Q950, $AF950), IF($AG950="N/A", $T950,$AG950)))))))</f>
        <v>#VALUE!</v>
      </c>
      <c r="BQ950" s="16" t="e">
        <f>IF(AY950="R", $CA950, IF(OR(AY950="P", AY950="T", AY950="N"), 0, IF($C950="DM", $T950, IF(OR(AY950="Y", AY950="IR"),$AM950,IF(AY950="C", IF($BI950="Y", IF($AF950="N/A", $Q950, $AF950), IF($AG950="N/A", $T950,$AG950)))))))</f>
        <v>#VALUE!</v>
      </c>
      <c r="BR950" s="16" t="e">
        <f>IF(AZ950="R", $CA950, IF(OR(AZ950="P", AZ950="T", AZ950="N"), 0, IF($C950="DM", $T950, IF(OR(AZ950="Y", AZ950="IR"),$AM950,IF(AZ950="C", IF($BI950="Y", IF($AF950="N/A", $Q950, $AF950), IF($AG950="N/A", $T950,$AG950)))))))</f>
        <v>#VALUE!</v>
      </c>
      <c r="BS950" s="16" t="e">
        <f>IF(BA950="R", $CA950, IF(OR(BA950="P", BA950="T", BA950="N"), 0, IF($C950="DM", $T950, IF(OR(BA950="Y", BA950="IR"),$AM950,IF(BA950="C", IF($BI950="Y", IF($AF950="N/A", $Q950, $AF950), IF($AG950="N/A", $T950,$AG950)))))))</f>
        <v>#VALUE!</v>
      </c>
      <c r="BT950" s="16" t="e">
        <f>IF(BB950="R", $CA950, IF(OR(BB950="P", BB950="T", BB950="N"), 0, IF($C950="DM", $T950, IF(OR(BB950="Y", BB950="IR"),$AM950,IF(BB950="C", IF($BI950="Y", IF($BA950="C", IF($AF950="N/A", $Q950, $AF950), IF($AF950="N/A", $T950, $AM950)), IF($AG950="N/A", $T950,$AG950)))))))</f>
        <v>#VALUE!</v>
      </c>
      <c r="BU950" s="16" t="e">
        <f>IF(BC950="R", $CA950, IF(OR(BC950="P", BC950="T", BC950="N"), 0, IF($C950="DM", $T950, IF(OR(BC950="Y", BC950="IR"),$AM950,IF(BC950="C", IF($BI950="Y", IF($BA950="C", IF($AF950="N/A", $Q950, $AF950), IF($AF950="N/A", $T950, $AM950)), IF($AG950="N/A", $T950,$AG950)))))))</f>
        <v>#VALUE!</v>
      </c>
      <c r="BV950" s="16" t="e">
        <f>IF(BD950="R", $CA950, IF(OR(BD950="P", BD950="T", BD950="N"), 0, IF($C950="DM", $T950, IF(OR(BD950="Y", BD950="IR"),$AM950,IF(BD950="C", IF($BI950="Y", IF($BA950="C", IF($AF950="N/A", $Q950, $AF950), IF($AF950="N/A", $T950, $AM950)), IF($AG950="N/A", $T950,$AG950)))))))</f>
        <v>#VALUE!</v>
      </c>
      <c r="BW950" s="16" t="e">
        <f>IF(BE950="R", $CA950, IF(OR(BE950="P", BE950="T", BE950="N"), 0, IF($C950="DM", $T950, IF(OR(BE950="Y", BE950="IR"),$AM950,IF(BE950="C", IF($BI950="Y", IF($BA950="C", IF($AF950="N/A", $Q950, $AF950), IF($AF950="N/A", $T950, $AM950)), IF($AG950="N/A", $T950,$AG950)))))))</f>
        <v>#VALUE!</v>
      </c>
      <c r="BX950" s="16" t="e">
        <f>IF(BF950="R", $CA950, IF(OR(BF950="P", BF950="T", BF950="N"), 0, IF($C950="DM", $T950, IF(OR(BF950="Y", BF950="IR"),$AM950,IF(BF950="C", IF($BI950="Y", IF($BA950="C", IF($AF950="N/A", $Q950, $AF950), IF($AF950="N/A", $T950, $AM950)), IF($AG950="N/A", $T950,$AG950)))))))</f>
        <v>#VALUE!</v>
      </c>
      <c r="BY950" s="16" t="e">
        <f>IF(BG950="R", $CA950, IF(OR(BG950="P", BG950="T", BG950="N"), 0, IF($C950="DM", $T950, IF(OR(BG950="Y", BG950="IR"),$AM950,IF(BG950="C", IF($BI950="Y", IF($BA950="C", IF($AF950="N/A", $Q950, $AF950), IF($AF950="N/A", $T950, $AM950)), IF($AG950="N/A", $T950,$AG950)))))))</f>
        <v>#VALUE!</v>
      </c>
      <c r="BZ950" s="16" t="e">
        <f>IF(BH950="R", $CA950, IF(OR(BH950="P", BH950="T", BH950="N"), 0, IF($C950="DM", $T950, IF(OR(BH950="Y", BH950="IR"),$AM950,IF(BH950="C", IF($BI950="Y", IF($BA950="C", IF($AF950="N/A", $Q950, $AF950), IF($AF950="N/A", $T950, $AM950)), IF($AG950="N/A", $T950,$AG950)))))))</f>
        <v>#VALUE!</v>
      </c>
      <c r="CA950" s="15" t="s">
        <v>75</v>
      </c>
      <c r="CB950" s="16" t="e">
        <f>BZ950</f>
        <v>#VALUE!</v>
      </c>
      <c r="CC950" s="15" t="str">
        <f>IF(OR($BH950="T", $BH950="R"), 0, IF($BH950="C", IF($BI950="Y", IF($BA950="C", 0, IF(AF950="N/A", Q950-T950, AF950-AG950)), IF($AF950="N/A", U950, AH950)), AN950))</f>
        <v>N/A</v>
      </c>
      <c r="CD950" s="15" t="str">
        <f>IF(OR($BH950="T", $BH950="R"), 0, IF($BH950="C", IF($BI950="Y", 0, IF($AF950="N/A", V950, AI950)), AO950))</f>
        <v>N/A</v>
      </c>
      <c r="CE950" s="15" t="str">
        <f>IF(OR($BH950="T", $BH950="R"), 0, IF($BH950="C", IF($BI950="Y", 0, IF($AF950="N/A", W950, AJ950)), AP950))</f>
        <v>N/A</v>
      </c>
      <c r="CF950" s="15" t="str">
        <f>IF(OR($BH950="T", $BH950="R"), 0, IF($BH950="C", IF($BI950="Y", 0, IF($AF950="N/A", X950, AK950)), AQ950))</f>
        <v>N/A</v>
      </c>
    </row>
    <row r="951" spans="1:84" x14ac:dyDescent="0.25">
      <c r="A951" s="14">
        <v>5928</v>
      </c>
      <c r="B951" s="15"/>
      <c r="C951" s="15"/>
      <c r="D951" s="15"/>
      <c r="E951" s="15" t="e">
        <f>VLOOKUP(B951, 'Rookie Year'!$A$2:$B$55679,2,FALSE)</f>
        <v>#N/A</v>
      </c>
      <c r="F951" s="15">
        <v>2024</v>
      </c>
      <c r="G951" s="15" t="s">
        <v>42</v>
      </c>
      <c r="H951" s="15"/>
      <c r="I951" s="16"/>
      <c r="J951" s="15"/>
      <c r="K951" s="17">
        <f>IF(AND(G951&lt;&gt;"N",R951="N/A"), IF(I951&lt;4, 0, 0.25),IF(I951=1, IF(J951=1,0.25, 0.25), IF(I951&lt;13, 0.25, IF(I951&lt;26, 0.4, IF(I951&lt;51, 0.6, 0.75)))))</f>
        <v>0.25</v>
      </c>
      <c r="L951" s="16">
        <f>I951-M951</f>
        <v>0</v>
      </c>
      <c r="M951" s="16">
        <f>ROUNDUP(I951*K951,0)</f>
        <v>0</v>
      </c>
      <c r="N951" s="16">
        <f>M951*J951</f>
        <v>0</v>
      </c>
      <c r="O951" s="16">
        <v>0</v>
      </c>
      <c r="P951" s="16">
        <v>0</v>
      </c>
      <c r="Q951" s="16">
        <f>N951-O951-P951</f>
        <v>0</v>
      </c>
      <c r="R951" s="15" t="s">
        <v>75</v>
      </c>
      <c r="S951" s="15">
        <f>IF(R951="N/A", J951-($B$1-F951), J951-($B$1-R951))</f>
        <v>0</v>
      </c>
      <c r="T951" s="16" t="str">
        <f>IF($S951&lt;1, "N/A", $M951)</f>
        <v>N/A</v>
      </c>
      <c r="U951" s="16" t="str">
        <f>IF($S951&lt;2, "N/A", $M951)</f>
        <v>N/A</v>
      </c>
      <c r="V951" s="16" t="str">
        <f>IF($S951&lt;3, "N/A", $M951)</f>
        <v>N/A</v>
      </c>
      <c r="W951" s="16" t="str">
        <f>IF($S951&lt;4, "N/A", $M951)</f>
        <v>N/A</v>
      </c>
      <c r="X951" s="16" t="str">
        <f>IF($S951&lt;5, "N/A", $M951)</f>
        <v>N/A</v>
      </c>
      <c r="Y951" s="15" t="str">
        <f>IF(SUM(T951:X951)&lt;&gt;Q951, "CHECK", "OK")</f>
        <v>OK</v>
      </c>
      <c r="Z951" s="15" t="str">
        <f>IF(F951=$B$1, "No", IF(S951=1, "Yes", "No"))</f>
        <v>No</v>
      </c>
      <c r="AA951" s="18" t="str">
        <f>IF(C951="DM", "N/A", IF(Z951="No","N/A",VLOOKUP(B951,'Extension List'!$A$3:$R$1972,18,FALSE)))</f>
        <v>N/A</v>
      </c>
      <c r="AB951" s="15" t="str">
        <f>IF(C951="DM", "N/A", IF(Z951="No","N/A",VLOOKUP(B951,'Extension List'!$A$3:$T$1972,20,FALSE)))</f>
        <v>N/A</v>
      </c>
      <c r="AC951" s="15" t="str">
        <f>IF(AA951="N/A", "N/A", 0)</f>
        <v>N/A</v>
      </c>
      <c r="AD951" s="16" t="str">
        <f>IF(AE951="N/A", "N/A", AA951-AE951)</f>
        <v>N/A</v>
      </c>
      <c r="AE951" s="16" t="str">
        <f>IF(AA951="N/A", "N/A", IF(AC951&gt;0, IF(AA951&lt;13, ROUNDUP(0.25*AA951,0), IF(AA951&lt;26, ROUNDUP(0.4*AA951,0), IF(AA951&lt;51, ROUNDUP(0.6*AA951,0), ROUNDUP(0.75*AA951,0)))), "N/A"))</f>
        <v>N/A</v>
      </c>
      <c r="AF951" s="16" t="str">
        <f>IF(AD951="N/A","N/A", (AE951*AC951)+Q951)</f>
        <v>N/A</v>
      </c>
      <c r="AG951" s="16" t="str">
        <f>IF($AF951="N/A", "N/A", "TBC")</f>
        <v>N/A</v>
      </c>
      <c r="AH951" s="16" t="str">
        <f>IF($AF951="N/A", "N/A", "TBC")</f>
        <v>N/A</v>
      </c>
      <c r="AI951" s="16" t="str">
        <f>IF($AF951="N/A","N/A",IF(AC951&gt;1,"TBC","N/A"))</f>
        <v>N/A</v>
      </c>
      <c r="AJ951" s="16" t="str">
        <f>IF($AF951="N/A","N/A",IF(AC951&gt;2,"TBC","N/A"))</f>
        <v>N/A</v>
      </c>
      <c r="AK951" s="16" t="str">
        <f>IF($AF951="N/A","N/A",IF(AC951&gt;3,"TBC","N/A"))</f>
        <v>N/A</v>
      </c>
      <c r="AL951" s="16" t="str">
        <f>IF(AC951="N/A","N/A",IF(AC951&gt;0,IF(SUM(AG951:AK951)&lt;&gt;AF951,"CHECK","OK"),"N/A"))</f>
        <v>N/A</v>
      </c>
      <c r="AM951" s="16" t="e">
        <f>IF(AD951="N/A", L951+T951, L951+AG951)</f>
        <v>#VALUE!</v>
      </c>
      <c r="AN951" s="16" t="str">
        <f>IF(AD951="N/A", IF(U951="N/A", "N/A", L951+U951), AD951+AH951)</f>
        <v>N/A</v>
      </c>
      <c r="AO951" s="16" t="str">
        <f>IF(AD951="N/A", IF(V951="N/A", "N/A", L951+V951), IF(AI951="N/A", "N/A", AD951+AI951))</f>
        <v>N/A</v>
      </c>
      <c r="AP951" s="16" t="str">
        <f>IF(AD951="N/A", IF(W951="N/A", "N/A", L951+W951), IF(AJ951="N/A", "N/A", AD951+AJ951))</f>
        <v>N/A</v>
      </c>
      <c r="AQ951" s="16" t="str">
        <f>IF(AD951="N/A", IF(X951="N/A", "N/A", L951+X951), IF(AK951="N/A", "N/A", AD951+AK951))</f>
        <v>N/A</v>
      </c>
      <c r="AR951" s="15" t="s">
        <v>40</v>
      </c>
      <c r="AS951" s="15" t="s">
        <v>40</v>
      </c>
      <c r="AT951" s="15" t="s">
        <v>40</v>
      </c>
      <c r="AU951" s="15" t="s">
        <v>40</v>
      </c>
      <c r="AV951" s="15" t="s">
        <v>40</v>
      </c>
      <c r="AW951" s="15" t="s">
        <v>40</v>
      </c>
      <c r="AX951" s="15" t="s">
        <v>40</v>
      </c>
      <c r="AY951" s="15" t="s">
        <v>40</v>
      </c>
      <c r="AZ951" s="15" t="s">
        <v>40</v>
      </c>
      <c r="BA951" s="15" t="s">
        <v>40</v>
      </c>
      <c r="BB951" s="15" t="s">
        <v>40</v>
      </c>
      <c r="BC951" s="15" t="s">
        <v>40</v>
      </c>
      <c r="BD951" s="15" t="s">
        <v>40</v>
      </c>
      <c r="BE951" s="15" t="s">
        <v>40</v>
      </c>
      <c r="BF951" s="15" t="s">
        <v>40</v>
      </c>
      <c r="BG951" s="15" t="s">
        <v>40</v>
      </c>
      <c r="BH951" s="15" t="s">
        <v>40</v>
      </c>
      <c r="BJ951" s="16" t="e">
        <f>IF(AR951="R", $CA951, IF(OR(AR951="P", AR951="T", AR951="N"), 0, IF($C951="DM", $T951, IF(OR(AR951="Y", AR951="IR"),$AM951,IF(AR951="C", IF($BI951="Y", IF($AF951="N/A", $Q951, $AF951), IF($AG951="N/A", $T951,$AG951)))))))</f>
        <v>#VALUE!</v>
      </c>
      <c r="BK951" s="16" t="e">
        <f>IF(AS951="R", $CA951, IF(OR(AS951="P", AS951="T", AS951="N"), 0, IF($C951="DM", $T951, IF(OR(AS951="Y", AS951="IR"),$AM951,IF(AS951="C", IF($BI951="Y", IF($AF951="N/A", $Q951, $AF951), IF($AG951="N/A", $T951,$AG951)))))))</f>
        <v>#VALUE!</v>
      </c>
      <c r="BL951" s="16" t="e">
        <f>IF(AT951="R", $CA951, IF(OR(AT951="P", AT951="T", AT951="N"), 0, IF($C951="DM", $T951, IF(OR(AT951="Y", AT951="IR"),$AM951,IF(AT951="C", IF($BI951="Y", IF($AF951="N/A", $Q951, $AF951), IF($AG951="N/A", $T951,$AG951)))))))</f>
        <v>#VALUE!</v>
      </c>
      <c r="BM951" s="16" t="e">
        <f>IF(AU951="R", $CA951, IF(OR(AU951="P", AU951="T", AU951="N"), 0, IF($C951="DM", $T951, IF(OR(AU951="Y", AU951="IR"),$AM951,IF(AU951="C", IF($BI951="Y", IF($AF951="N/A", $Q951, $AF951), IF($AG951="N/A", $T951,$AG951)))))))</f>
        <v>#VALUE!</v>
      </c>
      <c r="BN951" s="16" t="e">
        <f>IF(AV951="R", $CA951, IF(OR(AV951="P", AV951="T", AV951="N"), 0, IF($C951="DM", $T951, IF(OR(AV951="Y", AV951="IR"),$AM951,IF(AV951="C", IF($BI951="Y", IF($AF951="N/A", $Q951, $AF951), IF($AG951="N/A", $T951,$AG951)))))))</f>
        <v>#VALUE!</v>
      </c>
      <c r="BO951" s="16" t="e">
        <f>IF(AW951="R", $CA951, IF(OR(AW951="P", AW951="T", AW951="N"), 0, IF($C951="DM", $T951, IF(OR(AW951="Y", AW951="IR"),$AM951,IF(AW951="C", IF($BI951="Y", IF($AF951="N/A", $Q951, $AF951), IF($AG951="N/A", $T951,$AG951)))))))</f>
        <v>#VALUE!</v>
      </c>
      <c r="BP951" s="16" t="e">
        <f>IF(AX951="R", $CA951, IF(OR(AX951="P", AX951="T", AX951="N"), 0, IF($C951="DM", $T951, IF(OR(AX951="Y", AX951="IR"),$AM951,IF(AX951="C", IF($BI951="Y", IF($AF951="N/A", $Q951, $AF951), IF($AG951="N/A", $T951,$AG951)))))))</f>
        <v>#VALUE!</v>
      </c>
      <c r="BQ951" s="16" t="e">
        <f>IF(AY951="R", $CA951, IF(OR(AY951="P", AY951="T", AY951="N"), 0, IF($C951="DM", $T951, IF(OR(AY951="Y", AY951="IR"),$AM951,IF(AY951="C", IF($BI951="Y", IF($AF951="N/A", $Q951, $AF951), IF($AG951="N/A", $T951,$AG951)))))))</f>
        <v>#VALUE!</v>
      </c>
      <c r="BR951" s="16" t="e">
        <f>IF(AZ951="R", $CA951, IF(OR(AZ951="P", AZ951="T", AZ951="N"), 0, IF($C951="DM", $T951, IF(OR(AZ951="Y", AZ951="IR"),$AM951,IF(AZ951="C", IF($BI951="Y", IF($AF951="N/A", $Q951, $AF951), IF($AG951="N/A", $T951,$AG951)))))))</f>
        <v>#VALUE!</v>
      </c>
      <c r="BS951" s="16" t="e">
        <f>IF(BA951="R", $CA951, IF(OR(BA951="P", BA951="T", BA951="N"), 0, IF($C951="DM", $T951, IF(OR(BA951="Y", BA951="IR"),$AM951,IF(BA951="C", IF($BI951="Y", IF($AF951="N/A", $Q951, $AF951), IF($AG951="N/A", $T951,$AG951)))))))</f>
        <v>#VALUE!</v>
      </c>
      <c r="BT951" s="16" t="e">
        <f>IF(BB951="R", $CA951, IF(OR(BB951="P", BB951="T", BB951="N"), 0, IF($C951="DM", $T951, IF(OR(BB951="Y", BB951="IR"),$AM951,IF(BB951="C", IF($BI951="Y", IF($BA951="C", IF($AF951="N/A", $Q951, $AF951), IF($AF951="N/A", $T951, $AM951)), IF($AG951="N/A", $T951,$AG951)))))))</f>
        <v>#VALUE!</v>
      </c>
      <c r="BU951" s="16" t="e">
        <f>IF(BC951="R", $CA951, IF(OR(BC951="P", BC951="T", BC951="N"), 0, IF($C951="DM", $T951, IF(OR(BC951="Y", BC951="IR"),$AM951,IF(BC951="C", IF($BI951="Y", IF($BA951="C", IF($AF951="N/A", $Q951, $AF951), IF($AF951="N/A", $T951, $AM951)), IF($AG951="N/A", $T951,$AG951)))))))</f>
        <v>#VALUE!</v>
      </c>
      <c r="BV951" s="16" t="e">
        <f>IF(BD951="R", $CA951, IF(OR(BD951="P", BD951="T", BD951="N"), 0, IF($C951="DM", $T951, IF(OR(BD951="Y", BD951="IR"),$AM951,IF(BD951="C", IF($BI951="Y", IF($BA951="C", IF($AF951="N/A", $Q951, $AF951), IF($AF951="N/A", $T951, $AM951)), IF($AG951="N/A", $T951,$AG951)))))))</f>
        <v>#VALUE!</v>
      </c>
      <c r="BW951" s="16" t="e">
        <f>IF(BE951="R", $CA951, IF(OR(BE951="P", BE951="T", BE951="N"), 0, IF($C951="DM", $T951, IF(OR(BE951="Y", BE951="IR"),$AM951,IF(BE951="C", IF($BI951="Y", IF($BA951="C", IF($AF951="N/A", $Q951, $AF951), IF($AF951="N/A", $T951, $AM951)), IF($AG951="N/A", $T951,$AG951)))))))</f>
        <v>#VALUE!</v>
      </c>
      <c r="BX951" s="16" t="e">
        <f>IF(BF951="R", $CA951, IF(OR(BF951="P", BF951="T", BF951="N"), 0, IF($C951="DM", $T951, IF(OR(BF951="Y", BF951="IR"),$AM951,IF(BF951="C", IF($BI951="Y", IF($BA951="C", IF($AF951="N/A", $Q951, $AF951), IF($AF951="N/A", $T951, $AM951)), IF($AG951="N/A", $T951,$AG951)))))))</f>
        <v>#VALUE!</v>
      </c>
      <c r="BY951" s="16" t="e">
        <f>IF(BG951="R", $CA951, IF(OR(BG951="P", BG951="T", BG951="N"), 0, IF($C951="DM", $T951, IF(OR(BG951="Y", BG951="IR"),$AM951,IF(BG951="C", IF($BI951="Y", IF($BA951="C", IF($AF951="N/A", $Q951, $AF951), IF($AF951="N/A", $T951, $AM951)), IF($AG951="N/A", $T951,$AG951)))))))</f>
        <v>#VALUE!</v>
      </c>
      <c r="BZ951" s="16" t="e">
        <f>IF(BH951="R", $CA951, IF(OR(BH951="P", BH951="T", BH951="N"), 0, IF($C951="DM", $T951, IF(OR(BH951="Y", BH951="IR"),$AM951,IF(BH951="C", IF($BI951="Y", IF($BA951="C", IF($AF951="N/A", $Q951, $AF951), IF($AF951="N/A", $T951, $AM951)), IF($AG951="N/A", $T951,$AG951)))))))</f>
        <v>#VALUE!</v>
      </c>
      <c r="CA951" s="15" t="s">
        <v>75</v>
      </c>
      <c r="CB951" s="16" t="e">
        <f>BZ951</f>
        <v>#VALUE!</v>
      </c>
      <c r="CC951" s="15" t="str">
        <f>IF(OR($BH951="T", $BH951="R"), 0, IF($BH951="C", IF($BI951="Y", IF($BA951="C", 0, IF(AF951="N/A", Q951-T951, AF951-AG951)), IF($AF951="N/A", U951, AH951)), AN951))</f>
        <v>N/A</v>
      </c>
      <c r="CD951" s="15" t="str">
        <f>IF(OR($BH951="T", $BH951="R"), 0, IF($BH951="C", IF($BI951="Y", 0, IF($AF951="N/A", V951, AI951)), AO951))</f>
        <v>N/A</v>
      </c>
      <c r="CE951" s="15" t="str">
        <f>IF(OR($BH951="T", $BH951="R"), 0, IF($BH951="C", IF($BI951="Y", 0, IF($AF951="N/A", W951, AJ951)), AP951))</f>
        <v>N/A</v>
      </c>
      <c r="CF951" s="15" t="str">
        <f>IF(OR($BH951="T", $BH951="R"), 0, IF($BH951="C", IF($BI951="Y", 0, IF($AF951="N/A", X951, AK951)), AQ951))</f>
        <v>N/A</v>
      </c>
    </row>
    <row r="952" spans="1:84" x14ac:dyDescent="0.25">
      <c r="A952" s="14">
        <v>5929</v>
      </c>
      <c r="B952" s="15"/>
      <c r="C952" s="15"/>
      <c r="D952" s="15"/>
      <c r="E952" s="15" t="e">
        <f>VLOOKUP(B952, 'Rookie Year'!$A$2:$B$55679,2,FALSE)</f>
        <v>#N/A</v>
      </c>
      <c r="F952" s="15">
        <v>2024</v>
      </c>
      <c r="G952" s="15" t="s">
        <v>42</v>
      </c>
      <c r="H952" s="15"/>
      <c r="I952" s="16"/>
      <c r="J952" s="15"/>
      <c r="K952" s="17">
        <f>IF(AND(G952&lt;&gt;"N",R952="N/A"), IF(I952&lt;4, 0, 0.25),IF(I952=1, IF(J952=1,0.25, 0.25), IF(I952&lt;13, 0.25, IF(I952&lt;26, 0.4, IF(I952&lt;51, 0.6, 0.75)))))</f>
        <v>0.25</v>
      </c>
      <c r="L952" s="16">
        <f>I952-M952</f>
        <v>0</v>
      </c>
      <c r="M952" s="16">
        <f>ROUNDUP(I952*K952,0)</f>
        <v>0</v>
      </c>
      <c r="N952" s="16">
        <f>M952*J952</f>
        <v>0</v>
      </c>
      <c r="O952" s="16">
        <v>0</v>
      </c>
      <c r="P952" s="16">
        <v>0</v>
      </c>
      <c r="Q952" s="16">
        <f>N952-O952-P952</f>
        <v>0</v>
      </c>
      <c r="R952" s="15" t="s">
        <v>75</v>
      </c>
      <c r="S952" s="15">
        <f>IF(R952="N/A", J952-($B$1-F952), J952-($B$1-R952))</f>
        <v>0</v>
      </c>
      <c r="T952" s="16" t="str">
        <f>IF($S952&lt;1, "N/A", $M952)</f>
        <v>N/A</v>
      </c>
      <c r="U952" s="16" t="str">
        <f>IF($S952&lt;2, "N/A", $M952)</f>
        <v>N/A</v>
      </c>
      <c r="V952" s="16" t="str">
        <f>IF($S952&lt;3, "N/A", $M952)</f>
        <v>N/A</v>
      </c>
      <c r="W952" s="16" t="str">
        <f>IF($S952&lt;4, "N/A", $M952)</f>
        <v>N/A</v>
      </c>
      <c r="X952" s="16" t="str">
        <f>IF($S952&lt;5, "N/A", $M952)</f>
        <v>N/A</v>
      </c>
      <c r="Y952" s="15" t="str">
        <f>IF(SUM(T952:X952)&lt;&gt;Q952, "CHECK", "OK")</f>
        <v>OK</v>
      </c>
      <c r="Z952" s="15" t="str">
        <f>IF(F952=$B$1, "No", IF(S952=1, "Yes", "No"))</f>
        <v>No</v>
      </c>
      <c r="AA952" s="18" t="str">
        <f>IF(C952="DM", "N/A", IF(Z952="No","N/A",VLOOKUP(B952,'Extension List'!$A$3:$R$1972,18,FALSE)))</f>
        <v>N/A</v>
      </c>
      <c r="AB952" s="15" t="str">
        <f>IF(C952="DM", "N/A", IF(Z952="No","N/A",VLOOKUP(B952,'Extension List'!$A$3:$T$1972,20,FALSE)))</f>
        <v>N/A</v>
      </c>
      <c r="AC952" s="15" t="str">
        <f>IF(AA952="N/A", "N/A", 0)</f>
        <v>N/A</v>
      </c>
      <c r="AD952" s="16" t="str">
        <f>IF(AE952="N/A", "N/A", AA952-AE952)</f>
        <v>N/A</v>
      </c>
      <c r="AE952" s="16" t="str">
        <f>IF(AA952="N/A", "N/A", IF(AC952&gt;0, IF(AA952&lt;13, ROUNDUP(0.25*AA952,0), IF(AA952&lt;26, ROUNDUP(0.4*AA952,0), IF(AA952&lt;51, ROUNDUP(0.6*AA952,0), ROUNDUP(0.75*AA952,0)))), "N/A"))</f>
        <v>N/A</v>
      </c>
      <c r="AF952" s="16" t="str">
        <f>IF(AD952="N/A","N/A", (AE952*AC952)+Q952)</f>
        <v>N/A</v>
      </c>
      <c r="AG952" s="16" t="str">
        <f>IF($AF952="N/A", "N/A", "TBC")</f>
        <v>N/A</v>
      </c>
      <c r="AH952" s="16" t="str">
        <f>IF($AF952="N/A", "N/A", "TBC")</f>
        <v>N/A</v>
      </c>
      <c r="AI952" s="16" t="str">
        <f>IF($AF952="N/A","N/A",IF(AC952&gt;1,"TBC","N/A"))</f>
        <v>N/A</v>
      </c>
      <c r="AJ952" s="16" t="str">
        <f>IF($AF952="N/A","N/A",IF(AC952&gt;2,"TBC","N/A"))</f>
        <v>N/A</v>
      </c>
      <c r="AK952" s="16" t="str">
        <f>IF($AF952="N/A","N/A",IF(AC952&gt;3,"TBC","N/A"))</f>
        <v>N/A</v>
      </c>
      <c r="AL952" s="16" t="str">
        <f>IF(AC952="N/A","N/A",IF(AC952&gt;0,IF(SUM(AG952:AK952)&lt;&gt;AF952,"CHECK","OK"),"N/A"))</f>
        <v>N/A</v>
      </c>
      <c r="AM952" s="16" t="e">
        <f>IF(AD952="N/A", L952+T952, L952+AG952)</f>
        <v>#VALUE!</v>
      </c>
      <c r="AN952" s="16" t="str">
        <f>IF(AD952="N/A", IF(U952="N/A", "N/A", L952+U952), AD952+AH952)</f>
        <v>N/A</v>
      </c>
      <c r="AO952" s="16" t="str">
        <f>IF(AD952="N/A", IF(V952="N/A", "N/A", L952+V952), IF(AI952="N/A", "N/A", AD952+AI952))</f>
        <v>N/A</v>
      </c>
      <c r="AP952" s="16" t="str">
        <f>IF(AD952="N/A", IF(W952="N/A", "N/A", L952+W952), IF(AJ952="N/A", "N/A", AD952+AJ952))</f>
        <v>N/A</v>
      </c>
      <c r="AQ952" s="16" t="str">
        <f>IF(AD952="N/A", IF(X952="N/A", "N/A", L952+X952), IF(AK952="N/A", "N/A", AD952+AK952))</f>
        <v>N/A</v>
      </c>
      <c r="AR952" s="15" t="s">
        <v>40</v>
      </c>
      <c r="AS952" s="15" t="s">
        <v>40</v>
      </c>
      <c r="AT952" s="15" t="s">
        <v>40</v>
      </c>
      <c r="AU952" s="15" t="s">
        <v>40</v>
      </c>
      <c r="AV952" s="15" t="s">
        <v>40</v>
      </c>
      <c r="AW952" s="15" t="s">
        <v>40</v>
      </c>
      <c r="AX952" s="15" t="s">
        <v>40</v>
      </c>
      <c r="AY952" s="15" t="s">
        <v>40</v>
      </c>
      <c r="AZ952" s="15" t="s">
        <v>40</v>
      </c>
      <c r="BA952" s="15" t="s">
        <v>40</v>
      </c>
      <c r="BB952" s="15" t="s">
        <v>40</v>
      </c>
      <c r="BC952" s="15" t="s">
        <v>40</v>
      </c>
      <c r="BD952" s="15" t="s">
        <v>40</v>
      </c>
      <c r="BE952" s="15" t="s">
        <v>40</v>
      </c>
      <c r="BF952" s="15" t="s">
        <v>40</v>
      </c>
      <c r="BG952" s="15" t="s">
        <v>40</v>
      </c>
      <c r="BH952" s="15" t="s">
        <v>40</v>
      </c>
      <c r="BJ952" s="16" t="e">
        <f>IF(AR952="R", $CA952, IF(OR(AR952="P", AR952="T", AR952="N"), 0, IF($C952="DM", $T952, IF(OR(AR952="Y", AR952="IR"),$AM952,IF(AR952="C", IF($BI952="Y", IF($AF952="N/A", $Q952, $AF952), IF($AG952="N/A", $T952,$AG952)))))))</f>
        <v>#VALUE!</v>
      </c>
      <c r="BK952" s="16" t="e">
        <f>IF(AS952="R", $CA952, IF(OR(AS952="P", AS952="T", AS952="N"), 0, IF($C952="DM", $T952, IF(OR(AS952="Y", AS952="IR"),$AM952,IF(AS952="C", IF($BI952="Y", IF($AF952="N/A", $Q952, $AF952), IF($AG952="N/A", $T952,$AG952)))))))</f>
        <v>#VALUE!</v>
      </c>
      <c r="BL952" s="16" t="e">
        <f>IF(AT952="R", $CA952, IF(OR(AT952="P", AT952="T", AT952="N"), 0, IF($C952="DM", $T952, IF(OR(AT952="Y", AT952="IR"),$AM952,IF(AT952="C", IF($BI952="Y", IF($AF952="N/A", $Q952, $AF952), IF($AG952="N/A", $T952,$AG952)))))))</f>
        <v>#VALUE!</v>
      </c>
      <c r="BM952" s="16" t="e">
        <f>IF(AU952="R", $CA952, IF(OR(AU952="P", AU952="T", AU952="N"), 0, IF($C952="DM", $T952, IF(OR(AU952="Y", AU952="IR"),$AM952,IF(AU952="C", IF($BI952="Y", IF($AF952="N/A", $Q952, $AF952), IF($AG952="N/A", $T952,$AG952)))))))</f>
        <v>#VALUE!</v>
      </c>
      <c r="BN952" s="16" t="e">
        <f>IF(AV952="R", $CA952, IF(OR(AV952="P", AV952="T", AV952="N"), 0, IF($C952="DM", $T952, IF(OR(AV952="Y", AV952="IR"),$AM952,IF(AV952="C", IF($BI952="Y", IF($AF952="N/A", $Q952, $AF952), IF($AG952="N/A", $T952,$AG952)))))))</f>
        <v>#VALUE!</v>
      </c>
      <c r="BO952" s="16" t="e">
        <f>IF(AW952="R", $CA952, IF(OR(AW952="P", AW952="T", AW952="N"), 0, IF($C952="DM", $T952, IF(OR(AW952="Y", AW952="IR"),$AM952,IF(AW952="C", IF($BI952="Y", IF($AF952="N/A", $Q952, $AF952), IF($AG952="N/A", $T952,$AG952)))))))</f>
        <v>#VALUE!</v>
      </c>
      <c r="BP952" s="16" t="e">
        <f>IF(AX952="R", $CA952, IF(OR(AX952="P", AX952="T", AX952="N"), 0, IF($C952="DM", $T952, IF(OR(AX952="Y", AX952="IR"),$AM952,IF(AX952="C", IF($BI952="Y", IF($AF952="N/A", $Q952, $AF952), IF($AG952="N/A", $T952,$AG952)))))))</f>
        <v>#VALUE!</v>
      </c>
      <c r="BQ952" s="16" t="e">
        <f>IF(AY952="R", $CA952, IF(OR(AY952="P", AY952="T", AY952="N"), 0, IF($C952="DM", $T952, IF(OR(AY952="Y", AY952="IR"),$AM952,IF(AY952="C", IF($BI952="Y", IF($AF952="N/A", $Q952, $AF952), IF($AG952="N/A", $T952,$AG952)))))))</f>
        <v>#VALUE!</v>
      </c>
      <c r="BR952" s="16" t="e">
        <f>IF(AZ952="R", $CA952, IF(OR(AZ952="P", AZ952="T", AZ952="N"), 0, IF($C952="DM", $T952, IF(OR(AZ952="Y", AZ952="IR"),$AM952,IF(AZ952="C", IF($BI952="Y", IF($AF952="N/A", $Q952, $AF952), IF($AG952="N/A", $T952,$AG952)))))))</f>
        <v>#VALUE!</v>
      </c>
      <c r="BS952" s="16" t="e">
        <f>IF(BA952="R", $CA952, IF(OR(BA952="P", BA952="T", BA952="N"), 0, IF($C952="DM", $T952, IF(OR(BA952="Y", BA952="IR"),$AM952,IF(BA952="C", IF($BI952="Y", IF($AF952="N/A", $Q952, $AF952), IF($AG952="N/A", $T952,$AG952)))))))</f>
        <v>#VALUE!</v>
      </c>
      <c r="BT952" s="16" t="e">
        <f>IF(BB952="R", $CA952, IF(OR(BB952="P", BB952="T", BB952="N"), 0, IF($C952="DM", $T952, IF(OR(BB952="Y", BB952="IR"),$AM952,IF(BB952="C", IF($BI952="Y", IF($BA952="C", IF($AF952="N/A", $Q952, $AF952), IF($AF952="N/A", $T952, $AM952)), IF($AG952="N/A", $T952,$AG952)))))))</f>
        <v>#VALUE!</v>
      </c>
      <c r="BU952" s="16" t="e">
        <f>IF(BC952="R", $CA952, IF(OR(BC952="P", BC952="T", BC952="N"), 0, IF($C952="DM", $T952, IF(OR(BC952="Y", BC952="IR"),$AM952,IF(BC952="C", IF($BI952="Y", IF($BA952="C", IF($AF952="N/A", $Q952, $AF952), IF($AF952="N/A", $T952, $AM952)), IF($AG952="N/A", $T952,$AG952)))))))</f>
        <v>#VALUE!</v>
      </c>
      <c r="BV952" s="16" t="e">
        <f>IF(BD952="R", $CA952, IF(OR(BD952="P", BD952="T", BD952="N"), 0, IF($C952="DM", $T952, IF(OR(BD952="Y", BD952="IR"),$AM952,IF(BD952="C", IF($BI952="Y", IF($BA952="C", IF($AF952="N/A", $Q952, $AF952), IF($AF952="N/A", $T952, $AM952)), IF($AG952="N/A", $T952,$AG952)))))))</f>
        <v>#VALUE!</v>
      </c>
      <c r="BW952" s="16" t="e">
        <f>IF(BE952="R", $CA952, IF(OR(BE952="P", BE952="T", BE952="N"), 0, IF($C952="DM", $T952, IF(OR(BE952="Y", BE952="IR"),$AM952,IF(BE952="C", IF($BI952="Y", IF($BA952="C", IF($AF952="N/A", $Q952, $AF952), IF($AF952="N/A", $T952, $AM952)), IF($AG952="N/A", $T952,$AG952)))))))</f>
        <v>#VALUE!</v>
      </c>
      <c r="BX952" s="16" t="e">
        <f>IF(BF952="R", $CA952, IF(OR(BF952="P", BF952="T", BF952="N"), 0, IF($C952="DM", $T952, IF(OR(BF952="Y", BF952="IR"),$AM952,IF(BF952="C", IF($BI952="Y", IF($BA952="C", IF($AF952="N/A", $Q952, $AF952), IF($AF952="N/A", $T952, $AM952)), IF($AG952="N/A", $T952,$AG952)))))))</f>
        <v>#VALUE!</v>
      </c>
      <c r="BY952" s="16" t="e">
        <f>IF(BG952="R", $CA952, IF(OR(BG952="P", BG952="T", BG952="N"), 0, IF($C952="DM", $T952, IF(OR(BG952="Y", BG952="IR"),$AM952,IF(BG952="C", IF($BI952="Y", IF($BA952="C", IF($AF952="N/A", $Q952, $AF952), IF($AF952="N/A", $T952, $AM952)), IF($AG952="N/A", $T952,$AG952)))))))</f>
        <v>#VALUE!</v>
      </c>
      <c r="BZ952" s="16" t="e">
        <f>IF(BH952="R", $CA952, IF(OR(BH952="P", BH952="T", BH952="N"), 0, IF($C952="DM", $T952, IF(OR(BH952="Y", BH952="IR"),$AM952,IF(BH952="C", IF($BI952="Y", IF($BA952="C", IF($AF952="N/A", $Q952, $AF952), IF($AF952="N/A", $T952, $AM952)), IF($AG952="N/A", $T952,$AG952)))))))</f>
        <v>#VALUE!</v>
      </c>
      <c r="CA952" s="15" t="s">
        <v>75</v>
      </c>
      <c r="CB952" s="16" t="e">
        <f>BZ952</f>
        <v>#VALUE!</v>
      </c>
      <c r="CC952" s="15" t="str">
        <f>IF(OR($BH952="T", $BH952="R"), 0, IF($BH952="C", IF($BI952="Y", IF($BA952="C", 0, IF(AF952="N/A", Q952-T952, AF952-AG952)), IF($AF952="N/A", U952, AH952)), AN952))</f>
        <v>N/A</v>
      </c>
      <c r="CD952" s="15" t="str">
        <f>IF(OR($BH952="T", $BH952="R"), 0, IF($BH952="C", IF($BI952="Y", 0, IF($AF952="N/A", V952, AI952)), AO952))</f>
        <v>N/A</v>
      </c>
      <c r="CE952" s="15" t="str">
        <f>IF(OR($BH952="T", $BH952="R"), 0, IF($BH952="C", IF($BI952="Y", 0, IF($AF952="N/A", W952, AJ952)), AP952))</f>
        <v>N/A</v>
      </c>
      <c r="CF952" s="15" t="str">
        <f>IF(OR($BH952="T", $BH952="R"), 0, IF($BH952="C", IF($BI952="Y", 0, IF($AF952="N/A", X952, AK952)), AQ952))</f>
        <v>N/A</v>
      </c>
    </row>
    <row r="953" spans="1:84" x14ac:dyDescent="0.25">
      <c r="A953" s="14">
        <v>5930</v>
      </c>
      <c r="B953" s="15"/>
      <c r="C953" s="15"/>
      <c r="D953" s="15"/>
      <c r="E953" s="15" t="e">
        <f>VLOOKUP(B953, 'Rookie Year'!$A$2:$B$55679,2,FALSE)</f>
        <v>#N/A</v>
      </c>
      <c r="F953" s="15">
        <v>2024</v>
      </c>
      <c r="G953" s="15" t="s">
        <v>42</v>
      </c>
      <c r="H953" s="15"/>
      <c r="I953" s="16"/>
      <c r="J953" s="15"/>
      <c r="K953" s="17">
        <f>IF(AND(G953&lt;&gt;"N",R953="N/A"), IF(I953&lt;4, 0, 0.25),IF(I953=1, IF(J953=1,0.25, 0.25), IF(I953&lt;13, 0.25, IF(I953&lt;26, 0.4, IF(I953&lt;51, 0.6, 0.75)))))</f>
        <v>0.25</v>
      </c>
      <c r="L953" s="16">
        <f>I953-M953</f>
        <v>0</v>
      </c>
      <c r="M953" s="16">
        <f>ROUNDUP(I953*K953,0)</f>
        <v>0</v>
      </c>
      <c r="N953" s="16">
        <f>M953*J953</f>
        <v>0</v>
      </c>
      <c r="O953" s="16">
        <v>0</v>
      </c>
      <c r="P953" s="16">
        <v>0</v>
      </c>
      <c r="Q953" s="16">
        <f>N953-O953-P953</f>
        <v>0</v>
      </c>
      <c r="R953" s="15" t="s">
        <v>75</v>
      </c>
      <c r="S953" s="15">
        <f>IF(R953="N/A", J953-($B$1-F953), J953-($B$1-R953))</f>
        <v>0</v>
      </c>
      <c r="T953" s="16" t="str">
        <f>IF($S953&lt;1, "N/A", $M953)</f>
        <v>N/A</v>
      </c>
      <c r="U953" s="16" t="str">
        <f>IF($S953&lt;2, "N/A", $M953)</f>
        <v>N/A</v>
      </c>
      <c r="V953" s="16" t="str">
        <f>IF($S953&lt;3, "N/A", $M953)</f>
        <v>N/A</v>
      </c>
      <c r="W953" s="16" t="str">
        <f>IF($S953&lt;4, "N/A", $M953)</f>
        <v>N/A</v>
      </c>
      <c r="X953" s="16" t="str">
        <f>IF($S953&lt;5, "N/A", $M953)</f>
        <v>N/A</v>
      </c>
      <c r="Y953" s="15" t="str">
        <f>IF(SUM(T953:X953)&lt;&gt;Q953, "CHECK", "OK")</f>
        <v>OK</v>
      </c>
      <c r="Z953" s="15" t="str">
        <f>IF(F953=$B$1, "No", IF(S953=1, "Yes", "No"))</f>
        <v>No</v>
      </c>
      <c r="AA953" s="18" t="str">
        <f>IF(C953="DM", "N/A", IF(Z953="No","N/A",VLOOKUP(B953,'Extension List'!$A$3:$R$1972,18,FALSE)))</f>
        <v>N/A</v>
      </c>
      <c r="AB953" s="15" t="str">
        <f>IF(C953="DM", "N/A", IF(Z953="No","N/A",VLOOKUP(B953,'Extension List'!$A$3:$T$1972,20,FALSE)))</f>
        <v>N/A</v>
      </c>
      <c r="AC953" s="15" t="str">
        <f>IF(AA953="N/A", "N/A", 0)</f>
        <v>N/A</v>
      </c>
      <c r="AD953" s="16" t="str">
        <f>IF(AE953="N/A", "N/A", AA953-AE953)</f>
        <v>N/A</v>
      </c>
      <c r="AE953" s="16" t="str">
        <f>IF(AA953="N/A", "N/A", IF(AC953&gt;0, IF(AA953&lt;13, ROUNDUP(0.25*AA953,0), IF(AA953&lt;26, ROUNDUP(0.4*AA953,0), IF(AA953&lt;51, ROUNDUP(0.6*AA953,0), ROUNDUP(0.75*AA953,0)))), "N/A"))</f>
        <v>N/A</v>
      </c>
      <c r="AF953" s="16" t="str">
        <f>IF(AD953="N/A","N/A", (AE953*AC953)+Q953)</f>
        <v>N/A</v>
      </c>
      <c r="AG953" s="16" t="str">
        <f>IF($AF953="N/A", "N/A", "TBC")</f>
        <v>N/A</v>
      </c>
      <c r="AH953" s="16" t="str">
        <f>IF($AF953="N/A", "N/A", "TBC")</f>
        <v>N/A</v>
      </c>
      <c r="AI953" s="16" t="str">
        <f>IF($AF953="N/A","N/A",IF(AC953&gt;1,"TBC","N/A"))</f>
        <v>N/A</v>
      </c>
      <c r="AJ953" s="16" t="str">
        <f>IF($AF953="N/A","N/A",IF(AC953&gt;2,"TBC","N/A"))</f>
        <v>N/A</v>
      </c>
      <c r="AK953" s="16" t="str">
        <f>IF($AF953="N/A","N/A",IF(AC953&gt;3,"TBC","N/A"))</f>
        <v>N/A</v>
      </c>
      <c r="AL953" s="16" t="str">
        <f>IF(AC953="N/A","N/A",IF(AC953&gt;0,IF(SUM(AG953:AK953)&lt;&gt;AF953,"CHECK","OK"),"N/A"))</f>
        <v>N/A</v>
      </c>
      <c r="AM953" s="16" t="e">
        <f>IF(AD953="N/A", L953+T953, L953+AG953)</f>
        <v>#VALUE!</v>
      </c>
      <c r="AN953" s="16" t="str">
        <f>IF(AD953="N/A", IF(U953="N/A", "N/A", L953+U953), AD953+AH953)</f>
        <v>N/A</v>
      </c>
      <c r="AO953" s="16" t="str">
        <f>IF(AD953="N/A", IF(V953="N/A", "N/A", L953+V953), IF(AI953="N/A", "N/A", AD953+AI953))</f>
        <v>N/A</v>
      </c>
      <c r="AP953" s="16" t="str">
        <f>IF(AD953="N/A", IF(W953="N/A", "N/A", L953+W953), IF(AJ953="N/A", "N/A", AD953+AJ953))</f>
        <v>N/A</v>
      </c>
      <c r="AQ953" s="16" t="str">
        <f>IF(AD953="N/A", IF(X953="N/A", "N/A", L953+X953), IF(AK953="N/A", "N/A", AD953+AK953))</f>
        <v>N/A</v>
      </c>
      <c r="AR953" s="15" t="s">
        <v>40</v>
      </c>
      <c r="AS953" s="15" t="s">
        <v>40</v>
      </c>
      <c r="AT953" s="15" t="s">
        <v>40</v>
      </c>
      <c r="AU953" s="15" t="s">
        <v>40</v>
      </c>
      <c r="AV953" s="15" t="s">
        <v>40</v>
      </c>
      <c r="AW953" s="15" t="s">
        <v>40</v>
      </c>
      <c r="AX953" s="15" t="s">
        <v>40</v>
      </c>
      <c r="AY953" s="15" t="s">
        <v>40</v>
      </c>
      <c r="AZ953" s="15" t="s">
        <v>40</v>
      </c>
      <c r="BA953" s="15" t="s">
        <v>40</v>
      </c>
      <c r="BB953" s="15" t="s">
        <v>40</v>
      </c>
      <c r="BC953" s="15" t="s">
        <v>40</v>
      </c>
      <c r="BD953" s="15" t="s">
        <v>40</v>
      </c>
      <c r="BE953" s="15" t="s">
        <v>40</v>
      </c>
      <c r="BF953" s="15" t="s">
        <v>40</v>
      </c>
      <c r="BG953" s="15" t="s">
        <v>40</v>
      </c>
      <c r="BH953" s="15" t="s">
        <v>40</v>
      </c>
      <c r="BJ953" s="16" t="e">
        <f>IF(AR953="R", $CA953, IF(OR(AR953="P", AR953="T", AR953="N"), 0, IF($C953="DM", $T953, IF(OR(AR953="Y", AR953="IR"),$AM953,IF(AR953="C", IF($BI953="Y", IF($AF953="N/A", $Q953, $AF953), IF($AG953="N/A", $T953,$AG953)))))))</f>
        <v>#VALUE!</v>
      </c>
      <c r="BK953" s="16" t="e">
        <f>IF(AS953="R", $CA953, IF(OR(AS953="P", AS953="T", AS953="N"), 0, IF($C953="DM", $T953, IF(OR(AS953="Y", AS953="IR"),$AM953,IF(AS953="C", IF($BI953="Y", IF($AF953="N/A", $Q953, $AF953), IF($AG953="N/A", $T953,$AG953)))))))</f>
        <v>#VALUE!</v>
      </c>
      <c r="BL953" s="16" t="e">
        <f>IF(AT953="R", $CA953, IF(OR(AT953="P", AT953="T", AT953="N"), 0, IF($C953="DM", $T953, IF(OR(AT953="Y", AT953="IR"),$AM953,IF(AT953="C", IF($BI953="Y", IF($AF953="N/A", $Q953, $AF953), IF($AG953="N/A", $T953,$AG953)))))))</f>
        <v>#VALUE!</v>
      </c>
      <c r="BM953" s="16" t="e">
        <f>IF(AU953="R", $CA953, IF(OR(AU953="P", AU953="T", AU953="N"), 0, IF($C953="DM", $T953, IF(OR(AU953="Y", AU953="IR"),$AM953,IF(AU953="C", IF($BI953="Y", IF($AF953="N/A", $Q953, $AF953), IF($AG953="N/A", $T953,$AG953)))))))</f>
        <v>#VALUE!</v>
      </c>
      <c r="BN953" s="16" t="e">
        <f>IF(AV953="R", $CA953, IF(OR(AV953="P", AV953="T", AV953="N"), 0, IF($C953="DM", $T953, IF(OR(AV953="Y", AV953="IR"),$AM953,IF(AV953="C", IF($BI953="Y", IF($AF953="N/A", $Q953, $AF953), IF($AG953="N/A", $T953,$AG953)))))))</f>
        <v>#VALUE!</v>
      </c>
      <c r="BO953" s="16" t="e">
        <f>IF(AW953="R", $CA953, IF(OR(AW953="P", AW953="T", AW953="N"), 0, IF($C953="DM", $T953, IF(OR(AW953="Y", AW953="IR"),$AM953,IF(AW953="C", IF($BI953="Y", IF($AF953="N/A", $Q953, $AF953), IF($AG953="N/A", $T953,$AG953)))))))</f>
        <v>#VALUE!</v>
      </c>
      <c r="BP953" s="16" t="e">
        <f>IF(AX953="R", $CA953, IF(OR(AX953="P", AX953="T", AX953="N"), 0, IF($C953="DM", $T953, IF(OR(AX953="Y", AX953="IR"),$AM953,IF(AX953="C", IF($BI953="Y", IF($AF953="N/A", $Q953, $AF953), IF($AG953="N/A", $T953,$AG953)))))))</f>
        <v>#VALUE!</v>
      </c>
      <c r="BQ953" s="16" t="e">
        <f>IF(AY953="R", $CA953, IF(OR(AY953="P", AY953="T", AY953="N"), 0, IF($C953="DM", $T953, IF(OR(AY953="Y", AY953="IR"),$AM953,IF(AY953="C", IF($BI953="Y", IF($AF953="N/A", $Q953, $AF953), IF($AG953="N/A", $T953,$AG953)))))))</f>
        <v>#VALUE!</v>
      </c>
      <c r="BR953" s="16" t="e">
        <f>IF(AZ953="R", $CA953, IF(OR(AZ953="P", AZ953="T", AZ953="N"), 0, IF($C953="DM", $T953, IF(OR(AZ953="Y", AZ953="IR"),$AM953,IF(AZ953="C", IF($BI953="Y", IF($AF953="N/A", $Q953, $AF953), IF($AG953="N/A", $T953,$AG953)))))))</f>
        <v>#VALUE!</v>
      </c>
      <c r="BS953" s="16" t="e">
        <f>IF(BA953="R", $CA953, IF(OR(BA953="P", BA953="T", BA953="N"), 0, IF($C953="DM", $T953, IF(OR(BA953="Y", BA953="IR"),$AM953,IF(BA953="C", IF($BI953="Y", IF($AF953="N/A", $Q953, $AF953), IF($AG953="N/A", $T953,$AG953)))))))</f>
        <v>#VALUE!</v>
      </c>
      <c r="BT953" s="16" t="e">
        <f>IF(BB953="R", $CA953, IF(OR(BB953="P", BB953="T", BB953="N"), 0, IF($C953="DM", $T953, IF(OR(BB953="Y", BB953="IR"),$AM953,IF(BB953="C", IF($BI953="Y", IF($BA953="C", IF($AF953="N/A", $Q953, $AF953), IF($AF953="N/A", $T953, $AM953)), IF($AG953="N/A", $T953,$AG953)))))))</f>
        <v>#VALUE!</v>
      </c>
      <c r="BU953" s="16" t="e">
        <f>IF(BC953="R", $CA953, IF(OR(BC953="P", BC953="T", BC953="N"), 0, IF($C953="DM", $T953, IF(OR(BC953="Y", BC953="IR"),$AM953,IF(BC953="C", IF($BI953="Y", IF($BA953="C", IF($AF953="N/A", $Q953, $AF953), IF($AF953="N/A", $T953, $AM953)), IF($AG953="N/A", $T953,$AG953)))))))</f>
        <v>#VALUE!</v>
      </c>
      <c r="BV953" s="16" t="e">
        <f>IF(BD953="R", $CA953, IF(OR(BD953="P", BD953="T", BD953="N"), 0, IF($C953="DM", $T953, IF(OR(BD953="Y", BD953="IR"),$AM953,IF(BD953="C", IF($BI953="Y", IF($BA953="C", IF($AF953="N/A", $Q953, $AF953), IF($AF953="N/A", $T953, $AM953)), IF($AG953="N/A", $T953,$AG953)))))))</f>
        <v>#VALUE!</v>
      </c>
      <c r="BW953" s="16" t="e">
        <f>IF(BE953="R", $CA953, IF(OR(BE953="P", BE953="T", BE953="N"), 0, IF($C953="DM", $T953, IF(OR(BE953="Y", BE953="IR"),$AM953,IF(BE953="C", IF($BI953="Y", IF($BA953="C", IF($AF953="N/A", $Q953, $AF953), IF($AF953="N/A", $T953, $AM953)), IF($AG953="N/A", $T953,$AG953)))))))</f>
        <v>#VALUE!</v>
      </c>
      <c r="BX953" s="16" t="e">
        <f>IF(BF953="R", $CA953, IF(OR(BF953="P", BF953="T", BF953="N"), 0, IF($C953="DM", $T953, IF(OR(BF953="Y", BF953="IR"),$AM953,IF(BF953="C", IF($BI953="Y", IF($BA953="C", IF($AF953="N/A", $Q953, $AF953), IF($AF953="N/A", $T953, $AM953)), IF($AG953="N/A", $T953,$AG953)))))))</f>
        <v>#VALUE!</v>
      </c>
      <c r="BY953" s="16" t="e">
        <f>IF(BG953="R", $CA953, IF(OR(BG953="P", BG953="T", BG953="N"), 0, IF($C953="DM", $T953, IF(OR(BG953="Y", BG953="IR"),$AM953,IF(BG953="C", IF($BI953="Y", IF($BA953="C", IF($AF953="N/A", $Q953, $AF953), IF($AF953="N/A", $T953, $AM953)), IF($AG953="N/A", $T953,$AG953)))))))</f>
        <v>#VALUE!</v>
      </c>
      <c r="BZ953" s="16" t="e">
        <f>IF(BH953="R", $CA953, IF(OR(BH953="P", BH953="T", BH953="N"), 0, IF($C953="DM", $T953, IF(OR(BH953="Y", BH953="IR"),$AM953,IF(BH953="C", IF($BI953="Y", IF($BA953="C", IF($AF953="N/A", $Q953, $AF953), IF($AF953="N/A", $T953, $AM953)), IF($AG953="N/A", $T953,$AG953)))))))</f>
        <v>#VALUE!</v>
      </c>
      <c r="CA953" s="15" t="s">
        <v>75</v>
      </c>
      <c r="CB953" s="16" t="e">
        <f>BZ953</f>
        <v>#VALUE!</v>
      </c>
      <c r="CC953" s="15" t="str">
        <f>IF(OR($BH953="T", $BH953="R"), 0, IF($BH953="C", IF($BI953="Y", IF($BA953="C", 0, IF(AF953="N/A", Q953-T953, AF953-AG953)), IF($AF953="N/A", U953, AH953)), AN953))</f>
        <v>N/A</v>
      </c>
      <c r="CD953" s="15" t="str">
        <f>IF(OR($BH953="T", $BH953="R"), 0, IF($BH953="C", IF($BI953="Y", 0, IF($AF953="N/A", V953, AI953)), AO953))</f>
        <v>N/A</v>
      </c>
      <c r="CE953" s="15" t="str">
        <f>IF(OR($BH953="T", $BH953="R"), 0, IF($BH953="C", IF($BI953="Y", 0, IF($AF953="N/A", W953, AJ953)), AP953))</f>
        <v>N/A</v>
      </c>
      <c r="CF953" s="15" t="str">
        <f>IF(OR($BH953="T", $BH953="R"), 0, IF($BH953="C", IF($BI953="Y", 0, IF($AF953="N/A", X953, AK953)), AQ953))</f>
        <v>N/A</v>
      </c>
    </row>
    <row r="954" spans="1:84" x14ac:dyDescent="0.25">
      <c r="A954" s="14">
        <v>5931</v>
      </c>
      <c r="B954" s="15"/>
      <c r="C954" s="15"/>
      <c r="D954" s="15"/>
      <c r="E954" s="15" t="e">
        <f>VLOOKUP(B954, 'Rookie Year'!$A$2:$B$55679,2,FALSE)</f>
        <v>#N/A</v>
      </c>
      <c r="F954" s="15">
        <v>2024</v>
      </c>
      <c r="G954" s="15" t="s">
        <v>42</v>
      </c>
      <c r="H954" s="15"/>
      <c r="I954" s="16"/>
      <c r="J954" s="15"/>
      <c r="K954" s="17">
        <f>IF(AND(G954&lt;&gt;"N",R954="N/A"), IF(I954&lt;4, 0, 0.25),IF(I954=1, IF(J954=1,0.25, 0.25), IF(I954&lt;13, 0.25, IF(I954&lt;26, 0.4, IF(I954&lt;51, 0.6, 0.75)))))</f>
        <v>0.25</v>
      </c>
      <c r="L954" s="16">
        <f>I954-M954</f>
        <v>0</v>
      </c>
      <c r="M954" s="16">
        <f>ROUNDUP(I954*K954,0)</f>
        <v>0</v>
      </c>
      <c r="N954" s="16">
        <f>M954*J954</f>
        <v>0</v>
      </c>
      <c r="O954" s="16">
        <v>0</v>
      </c>
      <c r="P954" s="16">
        <v>0</v>
      </c>
      <c r="Q954" s="16">
        <f>N954-O954-P954</f>
        <v>0</v>
      </c>
      <c r="R954" s="15" t="s">
        <v>75</v>
      </c>
      <c r="S954" s="15">
        <f>IF(R954="N/A", J954-($B$1-F954), J954-($B$1-R954))</f>
        <v>0</v>
      </c>
      <c r="T954" s="16" t="str">
        <f>IF($S954&lt;1, "N/A", $M954)</f>
        <v>N/A</v>
      </c>
      <c r="U954" s="16" t="str">
        <f>IF($S954&lt;2, "N/A", $M954)</f>
        <v>N/A</v>
      </c>
      <c r="V954" s="16" t="str">
        <f>IF($S954&lt;3, "N/A", $M954)</f>
        <v>N/A</v>
      </c>
      <c r="W954" s="16" t="str">
        <f>IF($S954&lt;4, "N/A", $M954)</f>
        <v>N/A</v>
      </c>
      <c r="X954" s="16" t="str">
        <f>IF($S954&lt;5, "N/A", $M954)</f>
        <v>N/A</v>
      </c>
      <c r="Y954" s="15" t="str">
        <f>IF(SUM(T954:X954)&lt;&gt;Q954, "CHECK", "OK")</f>
        <v>OK</v>
      </c>
      <c r="Z954" s="15" t="str">
        <f>IF(F954=$B$1, "No", IF(S954=1, "Yes", "No"))</f>
        <v>No</v>
      </c>
      <c r="AA954" s="18" t="str">
        <f>IF(C954="DM", "N/A", IF(Z954="No","N/A",VLOOKUP(B954,'Extension List'!$A$3:$R$1972,18,FALSE)))</f>
        <v>N/A</v>
      </c>
      <c r="AB954" s="15" t="str">
        <f>IF(C954="DM", "N/A", IF(Z954="No","N/A",VLOOKUP(B954,'Extension List'!$A$3:$T$1972,20,FALSE)))</f>
        <v>N/A</v>
      </c>
      <c r="AC954" s="15" t="str">
        <f>IF(AA954="N/A", "N/A", 0)</f>
        <v>N/A</v>
      </c>
      <c r="AD954" s="16" t="str">
        <f>IF(AE954="N/A", "N/A", AA954-AE954)</f>
        <v>N/A</v>
      </c>
      <c r="AE954" s="16" t="str">
        <f>IF(AA954="N/A", "N/A", IF(AC954&gt;0, IF(AA954&lt;13, ROUNDUP(0.25*AA954,0), IF(AA954&lt;26, ROUNDUP(0.4*AA954,0), IF(AA954&lt;51, ROUNDUP(0.6*AA954,0), ROUNDUP(0.75*AA954,0)))), "N/A"))</f>
        <v>N/A</v>
      </c>
      <c r="AF954" s="16" t="str">
        <f>IF(AD954="N/A","N/A", (AE954*AC954)+Q954)</f>
        <v>N/A</v>
      </c>
      <c r="AG954" s="16" t="str">
        <f>IF($AF954="N/A", "N/A", "TBC")</f>
        <v>N/A</v>
      </c>
      <c r="AH954" s="16" t="str">
        <f>IF($AF954="N/A", "N/A", "TBC")</f>
        <v>N/A</v>
      </c>
      <c r="AI954" s="16" t="str">
        <f>IF($AF954="N/A","N/A",IF(AC954&gt;1,"TBC","N/A"))</f>
        <v>N/A</v>
      </c>
      <c r="AJ954" s="16" t="str">
        <f>IF($AF954="N/A","N/A",IF(AC954&gt;2,"TBC","N/A"))</f>
        <v>N/A</v>
      </c>
      <c r="AK954" s="16" t="str">
        <f>IF($AF954="N/A","N/A",IF(AC954&gt;3,"TBC","N/A"))</f>
        <v>N/A</v>
      </c>
      <c r="AL954" s="16" t="str">
        <f>IF(AC954="N/A","N/A",IF(AC954&gt;0,IF(SUM(AG954:AK954)&lt;&gt;AF954,"CHECK","OK"),"N/A"))</f>
        <v>N/A</v>
      </c>
      <c r="AM954" s="16" t="e">
        <f>IF(AD954="N/A", L954+T954, L954+AG954)</f>
        <v>#VALUE!</v>
      </c>
      <c r="AN954" s="16" t="str">
        <f>IF(AD954="N/A", IF(U954="N/A", "N/A", L954+U954), AD954+AH954)</f>
        <v>N/A</v>
      </c>
      <c r="AO954" s="16" t="str">
        <f>IF(AD954="N/A", IF(V954="N/A", "N/A", L954+V954), IF(AI954="N/A", "N/A", AD954+AI954))</f>
        <v>N/A</v>
      </c>
      <c r="AP954" s="16" t="str">
        <f>IF(AD954="N/A", IF(W954="N/A", "N/A", L954+W954), IF(AJ954="N/A", "N/A", AD954+AJ954))</f>
        <v>N/A</v>
      </c>
      <c r="AQ954" s="16" t="str">
        <f>IF(AD954="N/A", IF(X954="N/A", "N/A", L954+X954), IF(AK954="N/A", "N/A", AD954+AK954))</f>
        <v>N/A</v>
      </c>
      <c r="AR954" s="15" t="s">
        <v>40</v>
      </c>
      <c r="AS954" s="15" t="s">
        <v>40</v>
      </c>
      <c r="AT954" s="15" t="s">
        <v>40</v>
      </c>
      <c r="AU954" s="15" t="s">
        <v>40</v>
      </c>
      <c r="AV954" s="15" t="s">
        <v>40</v>
      </c>
      <c r="AW954" s="15" t="s">
        <v>40</v>
      </c>
      <c r="AX954" s="15" t="s">
        <v>40</v>
      </c>
      <c r="AY954" s="15" t="s">
        <v>40</v>
      </c>
      <c r="AZ954" s="15" t="s">
        <v>40</v>
      </c>
      <c r="BA954" s="15" t="s">
        <v>40</v>
      </c>
      <c r="BB954" s="15" t="s">
        <v>40</v>
      </c>
      <c r="BC954" s="15" t="s">
        <v>40</v>
      </c>
      <c r="BD954" s="15" t="s">
        <v>40</v>
      </c>
      <c r="BE954" s="15" t="s">
        <v>40</v>
      </c>
      <c r="BF954" s="15" t="s">
        <v>40</v>
      </c>
      <c r="BG954" s="15" t="s">
        <v>40</v>
      </c>
      <c r="BH954" s="15" t="s">
        <v>40</v>
      </c>
      <c r="BJ954" s="16" t="e">
        <f>IF(AR954="R", $CA954, IF(OR(AR954="P", AR954="T", AR954="N"), 0, IF($C954="DM", $T954, IF(OR(AR954="Y", AR954="IR"),$AM954,IF(AR954="C", IF($BI954="Y", IF($AF954="N/A", $Q954, $AF954), IF($AG954="N/A", $T954,$AG954)))))))</f>
        <v>#VALUE!</v>
      </c>
      <c r="BK954" s="16" t="e">
        <f>IF(AS954="R", $CA954, IF(OR(AS954="P", AS954="T", AS954="N"), 0, IF($C954="DM", $T954, IF(OR(AS954="Y", AS954="IR"),$AM954,IF(AS954="C", IF($BI954="Y", IF($AF954="N/A", $Q954, $AF954), IF($AG954="N/A", $T954,$AG954)))))))</f>
        <v>#VALUE!</v>
      </c>
      <c r="BL954" s="16" t="e">
        <f>IF(AT954="R", $CA954, IF(OR(AT954="P", AT954="T", AT954="N"), 0, IF($C954="DM", $T954, IF(OR(AT954="Y", AT954="IR"),$AM954,IF(AT954="C", IF($BI954="Y", IF($AF954="N/A", $Q954, $AF954), IF($AG954="N/A", $T954,$AG954)))))))</f>
        <v>#VALUE!</v>
      </c>
      <c r="BM954" s="16" t="e">
        <f>IF(AU954="R", $CA954, IF(OR(AU954="P", AU954="T", AU954="N"), 0, IF($C954="DM", $T954, IF(OR(AU954="Y", AU954="IR"),$AM954,IF(AU954="C", IF($BI954="Y", IF($AF954="N/A", $Q954, $AF954), IF($AG954="N/A", $T954,$AG954)))))))</f>
        <v>#VALUE!</v>
      </c>
      <c r="BN954" s="16" t="e">
        <f>IF(AV954="R", $CA954, IF(OR(AV954="P", AV954="T", AV954="N"), 0, IF($C954="DM", $T954, IF(OR(AV954="Y", AV954="IR"),$AM954,IF(AV954="C", IF($BI954="Y", IF($AF954="N/A", $Q954, $AF954), IF($AG954="N/A", $T954,$AG954)))))))</f>
        <v>#VALUE!</v>
      </c>
      <c r="BO954" s="16" t="e">
        <f>IF(AW954="R", $CA954, IF(OR(AW954="P", AW954="T", AW954="N"), 0, IF($C954="DM", $T954, IF(OR(AW954="Y", AW954="IR"),$AM954,IF(AW954="C", IF($BI954="Y", IF($AF954="N/A", $Q954, $AF954), IF($AG954="N/A", $T954,$AG954)))))))</f>
        <v>#VALUE!</v>
      </c>
      <c r="BP954" s="16" t="e">
        <f>IF(AX954="R", $CA954, IF(OR(AX954="P", AX954="T", AX954="N"), 0, IF($C954="DM", $T954, IF(OR(AX954="Y", AX954="IR"),$AM954,IF(AX954="C", IF($BI954="Y", IF($AF954="N/A", $Q954, $AF954), IF($AG954="N/A", $T954,$AG954)))))))</f>
        <v>#VALUE!</v>
      </c>
      <c r="BQ954" s="16" t="e">
        <f>IF(AY954="R", $CA954, IF(OR(AY954="P", AY954="T", AY954="N"), 0, IF($C954="DM", $T954, IF(OR(AY954="Y", AY954="IR"),$AM954,IF(AY954="C", IF($BI954="Y", IF($AF954="N/A", $Q954, $AF954), IF($AG954="N/A", $T954,$AG954)))))))</f>
        <v>#VALUE!</v>
      </c>
      <c r="BR954" s="16" t="e">
        <f>IF(AZ954="R", $CA954, IF(OR(AZ954="P", AZ954="T", AZ954="N"), 0, IF($C954="DM", $T954, IF(OR(AZ954="Y", AZ954="IR"),$AM954,IF(AZ954="C", IF($BI954="Y", IF($AF954="N/A", $Q954, $AF954), IF($AG954="N/A", $T954,$AG954)))))))</f>
        <v>#VALUE!</v>
      </c>
      <c r="BS954" s="16" t="e">
        <f>IF(BA954="R", $CA954, IF(OR(BA954="P", BA954="T", BA954="N"), 0, IF($C954="DM", $T954, IF(OR(BA954="Y", BA954="IR"),$AM954,IF(BA954="C", IF($BI954="Y", IF($AF954="N/A", $Q954, $AF954), IF($AG954="N/A", $T954,$AG954)))))))</f>
        <v>#VALUE!</v>
      </c>
      <c r="BT954" s="16" t="e">
        <f>IF(BB954="R", $CA954, IF(OR(BB954="P", BB954="T", BB954="N"), 0, IF($C954="DM", $T954, IF(OR(BB954="Y", BB954="IR"),$AM954,IF(BB954="C", IF($BI954="Y", IF($BA954="C", IF($AF954="N/A", $Q954, $AF954), IF($AF954="N/A", $T954, $AM954)), IF($AG954="N/A", $T954,$AG954)))))))</f>
        <v>#VALUE!</v>
      </c>
      <c r="BU954" s="16" t="e">
        <f>IF(BC954="R", $CA954, IF(OR(BC954="P", BC954="T", BC954="N"), 0, IF($C954="DM", $T954, IF(OR(BC954="Y", BC954="IR"),$AM954,IF(BC954="C", IF($BI954="Y", IF($BA954="C", IF($AF954="N/A", $Q954, $AF954), IF($AF954="N/A", $T954, $AM954)), IF($AG954="N/A", $T954,$AG954)))))))</f>
        <v>#VALUE!</v>
      </c>
      <c r="BV954" s="16" t="e">
        <f>IF(BD954="R", $CA954, IF(OR(BD954="P", BD954="T", BD954="N"), 0, IF($C954="DM", $T954, IF(OR(BD954="Y", BD954="IR"),$AM954,IF(BD954="C", IF($BI954="Y", IF($BA954="C", IF($AF954="N/A", $Q954, $AF954), IF($AF954="N/A", $T954, $AM954)), IF($AG954="N/A", $T954,$AG954)))))))</f>
        <v>#VALUE!</v>
      </c>
      <c r="BW954" s="16" t="e">
        <f>IF(BE954="R", $CA954, IF(OR(BE954="P", BE954="T", BE954="N"), 0, IF($C954="DM", $T954, IF(OR(BE954="Y", BE954="IR"),$AM954,IF(BE954="C", IF($BI954="Y", IF($BA954="C", IF($AF954="N/A", $Q954, $AF954), IF($AF954="N/A", $T954, $AM954)), IF($AG954="N/A", $T954,$AG954)))))))</f>
        <v>#VALUE!</v>
      </c>
      <c r="BX954" s="16" t="e">
        <f>IF(BF954="R", $CA954, IF(OR(BF954="P", BF954="T", BF954="N"), 0, IF($C954="DM", $T954, IF(OR(BF954="Y", BF954="IR"),$AM954,IF(BF954="C", IF($BI954="Y", IF($BA954="C", IF($AF954="N/A", $Q954, $AF954), IF($AF954="N/A", $T954, $AM954)), IF($AG954="N/A", $T954,$AG954)))))))</f>
        <v>#VALUE!</v>
      </c>
      <c r="BY954" s="16" t="e">
        <f>IF(BG954="R", $CA954, IF(OR(BG954="P", BG954="T", BG954="N"), 0, IF($C954="DM", $T954, IF(OR(BG954="Y", BG954="IR"),$AM954,IF(BG954="C", IF($BI954="Y", IF($BA954="C", IF($AF954="N/A", $Q954, $AF954), IF($AF954="N/A", $T954, $AM954)), IF($AG954="N/A", $T954,$AG954)))))))</f>
        <v>#VALUE!</v>
      </c>
      <c r="BZ954" s="16" t="e">
        <f>IF(BH954="R", $CA954, IF(OR(BH954="P", BH954="T", BH954="N"), 0, IF($C954="DM", $T954, IF(OR(BH954="Y", BH954="IR"),$AM954,IF(BH954="C", IF($BI954="Y", IF($BA954="C", IF($AF954="N/A", $Q954, $AF954), IF($AF954="N/A", $T954, $AM954)), IF($AG954="N/A", $T954,$AG954)))))))</f>
        <v>#VALUE!</v>
      </c>
      <c r="CA954" s="15" t="s">
        <v>75</v>
      </c>
      <c r="CB954" s="16" t="e">
        <f>BZ954</f>
        <v>#VALUE!</v>
      </c>
      <c r="CC954" s="15" t="str">
        <f>IF(OR($BH954="T", $BH954="R"), 0, IF($BH954="C", IF($BI954="Y", IF($BA954="C", 0, IF(AF954="N/A", Q954-T954, AF954-AG954)), IF($AF954="N/A", U954, AH954)), AN954))</f>
        <v>N/A</v>
      </c>
      <c r="CD954" s="15" t="str">
        <f>IF(OR($BH954="T", $BH954="R"), 0, IF($BH954="C", IF($BI954="Y", 0, IF($AF954="N/A", V954, AI954)), AO954))</f>
        <v>N/A</v>
      </c>
      <c r="CE954" s="15" t="str">
        <f>IF(OR($BH954="T", $BH954="R"), 0, IF($BH954="C", IF($BI954="Y", 0, IF($AF954="N/A", W954, AJ954)), AP954))</f>
        <v>N/A</v>
      </c>
      <c r="CF954" s="15" t="str">
        <f>IF(OR($BH954="T", $BH954="R"), 0, IF($BH954="C", IF($BI954="Y", 0, IF($AF954="N/A", X954, AK954)), AQ954))</f>
        <v>N/A</v>
      </c>
    </row>
    <row r="955" spans="1:84" x14ac:dyDescent="0.25">
      <c r="A955" s="14">
        <v>5932</v>
      </c>
      <c r="B955" s="15"/>
      <c r="C955" s="15"/>
      <c r="D955" s="15"/>
      <c r="E955" s="15" t="e">
        <f>VLOOKUP(B955, 'Rookie Year'!$A$2:$B$55679,2,FALSE)</f>
        <v>#N/A</v>
      </c>
      <c r="F955" s="15">
        <v>2024</v>
      </c>
      <c r="G955" s="15" t="s">
        <v>42</v>
      </c>
      <c r="H955" s="15"/>
      <c r="I955" s="16"/>
      <c r="J955" s="15"/>
      <c r="K955" s="17">
        <f>IF(AND(G955&lt;&gt;"N",R955="N/A"), IF(I955&lt;4, 0, 0.25),IF(I955=1, IF(J955=1,0.25, 0.25), IF(I955&lt;13, 0.25, IF(I955&lt;26, 0.4, IF(I955&lt;51, 0.6, 0.75)))))</f>
        <v>0.25</v>
      </c>
      <c r="L955" s="16">
        <f>I955-M955</f>
        <v>0</v>
      </c>
      <c r="M955" s="16">
        <f>ROUNDUP(I955*K955,0)</f>
        <v>0</v>
      </c>
      <c r="N955" s="16">
        <f>M955*J955</f>
        <v>0</v>
      </c>
      <c r="O955" s="16">
        <v>0</v>
      </c>
      <c r="P955" s="16">
        <v>0</v>
      </c>
      <c r="Q955" s="16">
        <f>N955-O955-P955</f>
        <v>0</v>
      </c>
      <c r="R955" s="15" t="s">
        <v>75</v>
      </c>
      <c r="S955" s="15">
        <f>IF(R955="N/A", J955-($B$1-F955), J955-($B$1-R955))</f>
        <v>0</v>
      </c>
      <c r="T955" s="16" t="str">
        <f>IF($S955&lt;1, "N/A", $M955)</f>
        <v>N/A</v>
      </c>
      <c r="U955" s="16" t="str">
        <f>IF($S955&lt;2, "N/A", $M955)</f>
        <v>N/A</v>
      </c>
      <c r="V955" s="16" t="str">
        <f>IF($S955&lt;3, "N/A", $M955)</f>
        <v>N/A</v>
      </c>
      <c r="W955" s="16" t="str">
        <f>IF($S955&lt;4, "N/A", $M955)</f>
        <v>N/A</v>
      </c>
      <c r="X955" s="16" t="str">
        <f>IF($S955&lt;5, "N/A", $M955)</f>
        <v>N/A</v>
      </c>
      <c r="Y955" s="15" t="str">
        <f>IF(SUM(T955:X955)&lt;&gt;Q955, "CHECK", "OK")</f>
        <v>OK</v>
      </c>
      <c r="Z955" s="15" t="str">
        <f>IF(F955=$B$1, "No", IF(S955=1, "Yes", "No"))</f>
        <v>No</v>
      </c>
      <c r="AA955" s="18" t="str">
        <f>IF(C955="DM", "N/A", IF(Z955="No","N/A",VLOOKUP(B955,'Extension List'!$A$3:$R$1972,18,FALSE)))</f>
        <v>N/A</v>
      </c>
      <c r="AB955" s="15" t="str">
        <f>IF(C955="DM", "N/A", IF(Z955="No","N/A",VLOOKUP(B955,'Extension List'!$A$3:$T$1972,20,FALSE)))</f>
        <v>N/A</v>
      </c>
      <c r="AC955" s="15" t="str">
        <f>IF(AA955="N/A", "N/A", 0)</f>
        <v>N/A</v>
      </c>
      <c r="AD955" s="16" t="str">
        <f>IF(AE955="N/A", "N/A", AA955-AE955)</f>
        <v>N/A</v>
      </c>
      <c r="AE955" s="16" t="str">
        <f>IF(AA955="N/A", "N/A", IF(AC955&gt;0, IF(AA955&lt;13, ROUNDUP(0.25*AA955,0), IF(AA955&lt;26, ROUNDUP(0.4*AA955,0), IF(AA955&lt;51, ROUNDUP(0.6*AA955,0), ROUNDUP(0.75*AA955,0)))), "N/A"))</f>
        <v>N/A</v>
      </c>
      <c r="AF955" s="16" t="str">
        <f>IF(AD955="N/A","N/A", (AE955*AC955)+Q955)</f>
        <v>N/A</v>
      </c>
      <c r="AG955" s="16" t="str">
        <f>IF($AF955="N/A", "N/A", "TBC")</f>
        <v>N/A</v>
      </c>
      <c r="AH955" s="16" t="str">
        <f>IF($AF955="N/A", "N/A", "TBC")</f>
        <v>N/A</v>
      </c>
      <c r="AI955" s="16" t="str">
        <f>IF($AF955="N/A","N/A",IF(AC955&gt;1,"TBC","N/A"))</f>
        <v>N/A</v>
      </c>
      <c r="AJ955" s="16" t="str">
        <f>IF($AF955="N/A","N/A",IF(AC955&gt;2,"TBC","N/A"))</f>
        <v>N/A</v>
      </c>
      <c r="AK955" s="16" t="str">
        <f>IF($AF955="N/A","N/A",IF(AC955&gt;3,"TBC","N/A"))</f>
        <v>N/A</v>
      </c>
      <c r="AL955" s="16" t="str">
        <f>IF(AC955="N/A","N/A",IF(AC955&gt;0,IF(SUM(AG955:AK955)&lt;&gt;AF955,"CHECK","OK"),"N/A"))</f>
        <v>N/A</v>
      </c>
      <c r="AM955" s="16" t="e">
        <f>IF(AD955="N/A", L955+T955, L955+AG955)</f>
        <v>#VALUE!</v>
      </c>
      <c r="AN955" s="16" t="str">
        <f>IF(AD955="N/A", IF(U955="N/A", "N/A", L955+U955), AD955+AH955)</f>
        <v>N/A</v>
      </c>
      <c r="AO955" s="16" t="str">
        <f>IF(AD955="N/A", IF(V955="N/A", "N/A", L955+V955), IF(AI955="N/A", "N/A", AD955+AI955))</f>
        <v>N/A</v>
      </c>
      <c r="AP955" s="16" t="str">
        <f>IF(AD955="N/A", IF(W955="N/A", "N/A", L955+W955), IF(AJ955="N/A", "N/A", AD955+AJ955))</f>
        <v>N/A</v>
      </c>
      <c r="AQ955" s="16" t="str">
        <f>IF(AD955="N/A", IF(X955="N/A", "N/A", L955+X955), IF(AK955="N/A", "N/A", AD955+AK955))</f>
        <v>N/A</v>
      </c>
      <c r="AR955" s="15" t="s">
        <v>40</v>
      </c>
      <c r="AS955" s="15" t="s">
        <v>40</v>
      </c>
      <c r="AT955" s="15" t="s">
        <v>40</v>
      </c>
      <c r="AU955" s="15" t="s">
        <v>40</v>
      </c>
      <c r="AV955" s="15" t="s">
        <v>40</v>
      </c>
      <c r="AW955" s="15" t="s">
        <v>40</v>
      </c>
      <c r="AX955" s="15" t="s">
        <v>40</v>
      </c>
      <c r="AY955" s="15" t="s">
        <v>40</v>
      </c>
      <c r="AZ955" s="15" t="s">
        <v>40</v>
      </c>
      <c r="BA955" s="15" t="s">
        <v>40</v>
      </c>
      <c r="BB955" s="15" t="s">
        <v>40</v>
      </c>
      <c r="BC955" s="15" t="s">
        <v>40</v>
      </c>
      <c r="BD955" s="15" t="s">
        <v>40</v>
      </c>
      <c r="BE955" s="15" t="s">
        <v>40</v>
      </c>
      <c r="BF955" s="15" t="s">
        <v>40</v>
      </c>
      <c r="BG955" s="15" t="s">
        <v>40</v>
      </c>
      <c r="BH955" s="15" t="s">
        <v>40</v>
      </c>
      <c r="BJ955" s="16" t="e">
        <f>IF(AR955="R", $CA955, IF(OR(AR955="P", AR955="T", AR955="N"), 0, IF($C955="DM", $T955, IF(OR(AR955="Y", AR955="IR"),$AM955,IF(AR955="C", IF($BI955="Y", IF($AF955="N/A", $Q955, $AF955), IF($AG955="N/A", $T955,$AG955)))))))</f>
        <v>#VALUE!</v>
      </c>
      <c r="BK955" s="16" t="e">
        <f>IF(AS955="R", $CA955, IF(OR(AS955="P", AS955="T", AS955="N"), 0, IF($C955="DM", $T955, IF(OR(AS955="Y", AS955="IR"),$AM955,IF(AS955="C", IF($BI955="Y", IF($AF955="N/A", $Q955, $AF955), IF($AG955="N/A", $T955,$AG955)))))))</f>
        <v>#VALUE!</v>
      </c>
      <c r="BL955" s="16" t="e">
        <f>IF(AT955="R", $CA955, IF(OR(AT955="P", AT955="T", AT955="N"), 0, IF($C955="DM", $T955, IF(OR(AT955="Y", AT955="IR"),$AM955,IF(AT955="C", IF($BI955="Y", IF($AF955="N/A", $Q955, $AF955), IF($AG955="N/A", $T955,$AG955)))))))</f>
        <v>#VALUE!</v>
      </c>
      <c r="BM955" s="16" t="e">
        <f>IF(AU955="R", $CA955, IF(OR(AU955="P", AU955="T", AU955="N"), 0, IF($C955="DM", $T955, IF(OR(AU955="Y", AU955="IR"),$AM955,IF(AU955="C", IF($BI955="Y", IF($AF955="N/A", $Q955, $AF955), IF($AG955="N/A", $T955,$AG955)))))))</f>
        <v>#VALUE!</v>
      </c>
      <c r="BN955" s="16" t="e">
        <f>IF(AV955="R", $CA955, IF(OR(AV955="P", AV955="T", AV955="N"), 0, IF($C955="DM", $T955, IF(OR(AV955="Y", AV955="IR"),$AM955,IF(AV955="C", IF($BI955="Y", IF($AF955="N/A", $Q955, $AF955), IF($AG955="N/A", $T955,$AG955)))))))</f>
        <v>#VALUE!</v>
      </c>
      <c r="BO955" s="16" t="e">
        <f>IF(AW955="R", $CA955, IF(OR(AW955="P", AW955="T", AW955="N"), 0, IF($C955="DM", $T955, IF(OR(AW955="Y", AW955="IR"),$AM955,IF(AW955="C", IF($BI955="Y", IF($AF955="N/A", $Q955, $AF955), IF($AG955="N/A", $T955,$AG955)))))))</f>
        <v>#VALUE!</v>
      </c>
      <c r="BP955" s="16" t="e">
        <f>IF(AX955="R", $CA955, IF(OR(AX955="P", AX955="T", AX955="N"), 0, IF($C955="DM", $T955, IF(OR(AX955="Y", AX955="IR"),$AM955,IF(AX955="C", IF($BI955="Y", IF($AF955="N/A", $Q955, $AF955), IF($AG955="N/A", $T955,$AG955)))))))</f>
        <v>#VALUE!</v>
      </c>
      <c r="BQ955" s="16" t="e">
        <f>IF(AY955="R", $CA955, IF(OR(AY955="P", AY955="T", AY955="N"), 0, IF($C955="DM", $T955, IF(OR(AY955="Y", AY955="IR"),$AM955,IF(AY955="C", IF($BI955="Y", IF($AF955="N/A", $Q955, $AF955), IF($AG955="N/A", $T955,$AG955)))))))</f>
        <v>#VALUE!</v>
      </c>
      <c r="BR955" s="16" t="e">
        <f>IF(AZ955="R", $CA955, IF(OR(AZ955="P", AZ955="T", AZ955="N"), 0, IF($C955="DM", $T955, IF(OR(AZ955="Y", AZ955="IR"),$AM955,IF(AZ955="C", IF($BI955="Y", IF($AF955="N/A", $Q955, $AF955), IF($AG955="N/A", $T955,$AG955)))))))</f>
        <v>#VALUE!</v>
      </c>
      <c r="BS955" s="16" t="e">
        <f>IF(BA955="R", $CA955, IF(OR(BA955="P", BA955="T", BA955="N"), 0, IF($C955="DM", $T955, IF(OR(BA955="Y", BA955="IR"),$AM955,IF(BA955="C", IF($BI955="Y", IF($AF955="N/A", $Q955, $AF955), IF($AG955="N/A", $T955,$AG955)))))))</f>
        <v>#VALUE!</v>
      </c>
      <c r="BT955" s="16" t="e">
        <f>IF(BB955="R", $CA955, IF(OR(BB955="P", BB955="T", BB955="N"), 0, IF($C955="DM", $T955, IF(OR(BB955="Y", BB955="IR"),$AM955,IF(BB955="C", IF($BI955="Y", IF($BA955="C", IF($AF955="N/A", $Q955, $AF955), IF($AF955="N/A", $T955, $AM955)), IF($AG955="N/A", $T955,$AG955)))))))</f>
        <v>#VALUE!</v>
      </c>
      <c r="BU955" s="16" t="e">
        <f>IF(BC955="R", $CA955, IF(OR(BC955="P", BC955="T", BC955="N"), 0, IF($C955="DM", $T955, IF(OR(BC955="Y", BC955="IR"),$AM955,IF(BC955="C", IF($BI955="Y", IF($BA955="C", IF($AF955="N/A", $Q955, $AF955), IF($AF955="N/A", $T955, $AM955)), IF($AG955="N/A", $T955,$AG955)))))))</f>
        <v>#VALUE!</v>
      </c>
      <c r="BV955" s="16" t="e">
        <f>IF(BD955="R", $CA955, IF(OR(BD955="P", BD955="T", BD955="N"), 0, IF($C955="DM", $T955, IF(OR(BD955="Y", BD955="IR"),$AM955,IF(BD955="C", IF($BI955="Y", IF($BA955="C", IF($AF955="N/A", $Q955, $AF955), IF($AF955="N/A", $T955, $AM955)), IF($AG955="N/A", $T955,$AG955)))))))</f>
        <v>#VALUE!</v>
      </c>
      <c r="BW955" s="16" t="e">
        <f>IF(BE955="R", $CA955, IF(OR(BE955="P", BE955="T", BE955="N"), 0, IF($C955="DM", $T955, IF(OR(BE955="Y", BE955="IR"),$AM955,IF(BE955="C", IF($BI955="Y", IF($BA955="C", IF($AF955="N/A", $Q955, $AF955), IF($AF955="N/A", $T955, $AM955)), IF($AG955="N/A", $T955,$AG955)))))))</f>
        <v>#VALUE!</v>
      </c>
      <c r="BX955" s="16" t="e">
        <f>IF(BF955="R", $CA955, IF(OR(BF955="P", BF955="T", BF955="N"), 0, IF($C955="DM", $T955, IF(OR(BF955="Y", BF955="IR"),$AM955,IF(BF955="C", IF($BI955="Y", IF($BA955="C", IF($AF955="N/A", $Q955, $AF955), IF($AF955="N/A", $T955, $AM955)), IF($AG955="N/A", $T955,$AG955)))))))</f>
        <v>#VALUE!</v>
      </c>
      <c r="BY955" s="16" t="e">
        <f>IF(BG955="R", $CA955, IF(OR(BG955="P", BG955="T", BG955="N"), 0, IF($C955="DM", $T955, IF(OR(BG955="Y", BG955="IR"),$AM955,IF(BG955="C", IF($BI955="Y", IF($BA955="C", IF($AF955="N/A", $Q955, $AF955), IF($AF955="N/A", $T955, $AM955)), IF($AG955="N/A", $T955,$AG955)))))))</f>
        <v>#VALUE!</v>
      </c>
      <c r="BZ955" s="16" t="e">
        <f>IF(BH955="R", $CA955, IF(OR(BH955="P", BH955="T", BH955="N"), 0, IF($C955="DM", $T955, IF(OR(BH955="Y", BH955="IR"),$AM955,IF(BH955="C", IF($BI955="Y", IF($BA955="C", IF($AF955="N/A", $Q955, $AF955), IF($AF955="N/A", $T955, $AM955)), IF($AG955="N/A", $T955,$AG955)))))))</f>
        <v>#VALUE!</v>
      </c>
      <c r="CA955" s="15" t="s">
        <v>75</v>
      </c>
      <c r="CB955" s="16" t="e">
        <f>BZ955</f>
        <v>#VALUE!</v>
      </c>
      <c r="CC955" s="15" t="str">
        <f>IF(OR($BH955="T", $BH955="R"), 0, IF($BH955="C", IF($BI955="Y", IF($BA955="C", 0, IF(AF955="N/A", Q955-T955, AF955-AG955)), IF($AF955="N/A", U955, AH955)), AN955))</f>
        <v>N/A</v>
      </c>
      <c r="CD955" s="15" t="str">
        <f>IF(OR($BH955="T", $BH955="R"), 0, IF($BH955="C", IF($BI955="Y", 0, IF($AF955="N/A", V955, AI955)), AO955))</f>
        <v>N/A</v>
      </c>
      <c r="CE955" s="15" t="str">
        <f>IF(OR($BH955="T", $BH955="R"), 0, IF($BH955="C", IF($BI955="Y", 0, IF($AF955="N/A", W955, AJ955)), AP955))</f>
        <v>N/A</v>
      </c>
      <c r="CF955" s="15" t="str">
        <f>IF(OR($BH955="T", $BH955="R"), 0, IF($BH955="C", IF($BI955="Y", 0, IF($AF955="N/A", X955, AK955)), AQ955))</f>
        <v>N/A</v>
      </c>
    </row>
    <row r="956" spans="1:84" x14ac:dyDescent="0.25">
      <c r="A956" s="14">
        <v>5933</v>
      </c>
      <c r="B956" s="15"/>
      <c r="C956" s="15"/>
      <c r="D956" s="15"/>
      <c r="E956" s="15" t="e">
        <f>VLOOKUP(B956, 'Rookie Year'!$A$2:$B$55679,2,FALSE)</f>
        <v>#N/A</v>
      </c>
      <c r="F956" s="15">
        <v>2024</v>
      </c>
      <c r="G956" s="15" t="s">
        <v>42</v>
      </c>
      <c r="H956" s="15"/>
      <c r="I956" s="16"/>
      <c r="J956" s="15"/>
      <c r="K956" s="17">
        <f>IF(AND(G956&lt;&gt;"N",R956="N/A"), IF(I956&lt;4, 0, 0.25),IF(I956=1, IF(J956=1,0.25, 0.25), IF(I956&lt;13, 0.25, IF(I956&lt;26, 0.4, IF(I956&lt;51, 0.6, 0.75)))))</f>
        <v>0.25</v>
      </c>
      <c r="L956" s="16">
        <f>I956-M956</f>
        <v>0</v>
      </c>
      <c r="M956" s="16">
        <f>ROUNDUP(I956*K956,0)</f>
        <v>0</v>
      </c>
      <c r="N956" s="16">
        <f>M956*J956</f>
        <v>0</v>
      </c>
      <c r="O956" s="16">
        <v>0</v>
      </c>
      <c r="P956" s="16">
        <v>0</v>
      </c>
      <c r="Q956" s="16">
        <f>N956-O956-P956</f>
        <v>0</v>
      </c>
      <c r="R956" s="15" t="s">
        <v>75</v>
      </c>
      <c r="S956" s="15">
        <f>IF(R956="N/A", J956-($B$1-F956), J956-($B$1-R956))</f>
        <v>0</v>
      </c>
      <c r="T956" s="16" t="str">
        <f>IF($S956&lt;1, "N/A", $M956)</f>
        <v>N/A</v>
      </c>
      <c r="U956" s="16" t="str">
        <f>IF($S956&lt;2, "N/A", $M956)</f>
        <v>N/A</v>
      </c>
      <c r="V956" s="16" t="str">
        <f>IF($S956&lt;3, "N/A", $M956)</f>
        <v>N/A</v>
      </c>
      <c r="W956" s="16" t="str">
        <f>IF($S956&lt;4, "N/A", $M956)</f>
        <v>N/A</v>
      </c>
      <c r="X956" s="16" t="str">
        <f>IF($S956&lt;5, "N/A", $M956)</f>
        <v>N/A</v>
      </c>
      <c r="Y956" s="15" t="str">
        <f>IF(SUM(T956:X956)&lt;&gt;Q956, "CHECK", "OK")</f>
        <v>OK</v>
      </c>
      <c r="Z956" s="15" t="str">
        <f>IF(F956=$B$1, "No", IF(S956=1, "Yes", "No"))</f>
        <v>No</v>
      </c>
      <c r="AA956" s="18" t="str">
        <f>IF(C956="DM", "N/A", IF(Z956="No","N/A",VLOOKUP(B956,'Extension List'!$A$3:$R$1972,18,FALSE)))</f>
        <v>N/A</v>
      </c>
      <c r="AB956" s="15" t="str">
        <f>IF(C956="DM", "N/A", IF(Z956="No","N/A",VLOOKUP(B956,'Extension List'!$A$3:$T$1972,20,FALSE)))</f>
        <v>N/A</v>
      </c>
      <c r="AC956" s="15" t="str">
        <f>IF(AA956="N/A", "N/A", 0)</f>
        <v>N/A</v>
      </c>
      <c r="AD956" s="16" t="str">
        <f>IF(AE956="N/A", "N/A", AA956-AE956)</f>
        <v>N/A</v>
      </c>
      <c r="AE956" s="16" t="str">
        <f>IF(AA956="N/A", "N/A", IF(AC956&gt;0, IF(AA956&lt;13, ROUNDUP(0.25*AA956,0), IF(AA956&lt;26, ROUNDUP(0.4*AA956,0), IF(AA956&lt;51, ROUNDUP(0.6*AA956,0), ROUNDUP(0.75*AA956,0)))), "N/A"))</f>
        <v>N/A</v>
      </c>
      <c r="AF956" s="16" t="str">
        <f>IF(AD956="N/A","N/A", (AE956*AC956)+Q956)</f>
        <v>N/A</v>
      </c>
      <c r="AG956" s="16" t="str">
        <f>IF($AF956="N/A", "N/A", "TBC")</f>
        <v>N/A</v>
      </c>
      <c r="AH956" s="16" t="str">
        <f>IF($AF956="N/A", "N/A", "TBC")</f>
        <v>N/A</v>
      </c>
      <c r="AI956" s="16" t="str">
        <f>IF($AF956="N/A","N/A",IF(AC956&gt;1,"TBC","N/A"))</f>
        <v>N/A</v>
      </c>
      <c r="AJ956" s="16" t="str">
        <f>IF($AF956="N/A","N/A",IF(AC956&gt;2,"TBC","N/A"))</f>
        <v>N/A</v>
      </c>
      <c r="AK956" s="16" t="str">
        <f>IF($AF956="N/A","N/A",IF(AC956&gt;3,"TBC","N/A"))</f>
        <v>N/A</v>
      </c>
      <c r="AL956" s="16" t="str">
        <f>IF(AC956="N/A","N/A",IF(AC956&gt;0,IF(SUM(AG956:AK956)&lt;&gt;AF956,"CHECK","OK"),"N/A"))</f>
        <v>N/A</v>
      </c>
      <c r="AM956" s="16" t="e">
        <f>IF(AD956="N/A", L956+T956, L956+AG956)</f>
        <v>#VALUE!</v>
      </c>
      <c r="AN956" s="16" t="str">
        <f>IF(AD956="N/A", IF(U956="N/A", "N/A", L956+U956), AD956+AH956)</f>
        <v>N/A</v>
      </c>
      <c r="AO956" s="16" t="str">
        <f>IF(AD956="N/A", IF(V956="N/A", "N/A", L956+V956), IF(AI956="N/A", "N/A", AD956+AI956))</f>
        <v>N/A</v>
      </c>
      <c r="AP956" s="16" t="str">
        <f>IF(AD956="N/A", IF(W956="N/A", "N/A", L956+W956), IF(AJ956="N/A", "N/A", AD956+AJ956))</f>
        <v>N/A</v>
      </c>
      <c r="AQ956" s="16" t="str">
        <f>IF(AD956="N/A", IF(X956="N/A", "N/A", L956+X956), IF(AK956="N/A", "N/A", AD956+AK956))</f>
        <v>N/A</v>
      </c>
      <c r="AR956" s="15" t="s">
        <v>40</v>
      </c>
      <c r="AS956" s="15" t="s">
        <v>40</v>
      </c>
      <c r="AT956" s="15" t="s">
        <v>40</v>
      </c>
      <c r="AU956" s="15" t="s">
        <v>40</v>
      </c>
      <c r="AV956" s="15" t="s">
        <v>40</v>
      </c>
      <c r="AW956" s="15" t="s">
        <v>40</v>
      </c>
      <c r="AX956" s="15" t="s">
        <v>40</v>
      </c>
      <c r="AY956" s="15" t="s">
        <v>40</v>
      </c>
      <c r="AZ956" s="15" t="s">
        <v>40</v>
      </c>
      <c r="BA956" s="15" t="s">
        <v>40</v>
      </c>
      <c r="BB956" s="15" t="s">
        <v>40</v>
      </c>
      <c r="BC956" s="15" t="s">
        <v>40</v>
      </c>
      <c r="BD956" s="15" t="s">
        <v>40</v>
      </c>
      <c r="BE956" s="15" t="s">
        <v>40</v>
      </c>
      <c r="BF956" s="15" t="s">
        <v>40</v>
      </c>
      <c r="BG956" s="15" t="s">
        <v>40</v>
      </c>
      <c r="BH956" s="15" t="s">
        <v>40</v>
      </c>
      <c r="BJ956" s="16" t="e">
        <f>IF(AR956="R", $CA956, IF(OR(AR956="P", AR956="T", AR956="N"), 0, IF($C956="DM", $T956, IF(OR(AR956="Y", AR956="IR"),$AM956,IF(AR956="C", IF($BI956="Y", IF($AF956="N/A", $Q956, $AF956), IF($AG956="N/A", $T956,$AG956)))))))</f>
        <v>#VALUE!</v>
      </c>
      <c r="BK956" s="16" t="e">
        <f>IF(AS956="R", $CA956, IF(OR(AS956="P", AS956="T", AS956="N"), 0, IF($C956="DM", $T956, IF(OR(AS956="Y", AS956="IR"),$AM956,IF(AS956="C", IF($BI956="Y", IF($AF956="N/A", $Q956, $AF956), IF($AG956="N/A", $T956,$AG956)))))))</f>
        <v>#VALUE!</v>
      </c>
      <c r="BL956" s="16" t="e">
        <f>IF(AT956="R", $CA956, IF(OR(AT956="P", AT956="T", AT956="N"), 0, IF($C956="DM", $T956, IF(OR(AT956="Y", AT956="IR"),$AM956,IF(AT956="C", IF($BI956="Y", IF($AF956="N/A", $Q956, $AF956), IF($AG956="N/A", $T956,$AG956)))))))</f>
        <v>#VALUE!</v>
      </c>
      <c r="BM956" s="16" t="e">
        <f>IF(AU956="R", $CA956, IF(OR(AU956="P", AU956="T", AU956="N"), 0, IF($C956="DM", $T956, IF(OR(AU956="Y", AU956="IR"),$AM956,IF(AU956="C", IF($BI956="Y", IF($AF956="N/A", $Q956, $AF956), IF($AG956="N/A", $T956,$AG956)))))))</f>
        <v>#VALUE!</v>
      </c>
      <c r="BN956" s="16" t="e">
        <f>IF(AV956="R", $CA956, IF(OR(AV956="P", AV956="T", AV956="N"), 0, IF($C956="DM", $T956, IF(OR(AV956="Y", AV956="IR"),$AM956,IF(AV956="C", IF($BI956="Y", IF($AF956="N/A", $Q956, $AF956), IF($AG956="N/A", $T956,$AG956)))))))</f>
        <v>#VALUE!</v>
      </c>
      <c r="BO956" s="16" t="e">
        <f>IF(AW956="R", $CA956, IF(OR(AW956="P", AW956="T", AW956="N"), 0, IF($C956="DM", $T956, IF(OR(AW956="Y", AW956="IR"),$AM956,IF(AW956="C", IF($BI956="Y", IF($AF956="N/A", $Q956, $AF956), IF($AG956="N/A", $T956,$AG956)))))))</f>
        <v>#VALUE!</v>
      </c>
      <c r="BP956" s="16" t="e">
        <f>IF(AX956="R", $CA956, IF(OR(AX956="P", AX956="T", AX956="N"), 0, IF($C956="DM", $T956, IF(OR(AX956="Y", AX956="IR"),$AM956,IF(AX956="C", IF($BI956="Y", IF($AF956="N/A", $Q956, $AF956), IF($AG956="N/A", $T956,$AG956)))))))</f>
        <v>#VALUE!</v>
      </c>
      <c r="BQ956" s="16" t="e">
        <f>IF(AY956="R", $CA956, IF(OR(AY956="P", AY956="T", AY956="N"), 0, IF($C956="DM", $T956, IF(OR(AY956="Y", AY956="IR"),$AM956,IF(AY956="C", IF($BI956="Y", IF($AF956="N/A", $Q956, $AF956), IF($AG956="N/A", $T956,$AG956)))))))</f>
        <v>#VALUE!</v>
      </c>
      <c r="BR956" s="16" t="e">
        <f>IF(AZ956="R", $CA956, IF(OR(AZ956="P", AZ956="T", AZ956="N"), 0, IF($C956="DM", $T956, IF(OR(AZ956="Y", AZ956="IR"),$AM956,IF(AZ956="C", IF($BI956="Y", IF($AF956="N/A", $Q956, $AF956), IF($AG956="N/A", $T956,$AG956)))))))</f>
        <v>#VALUE!</v>
      </c>
      <c r="BS956" s="16" t="e">
        <f>IF(BA956="R", $CA956, IF(OR(BA956="P", BA956="T", BA956="N"), 0, IF($C956="DM", $T956, IF(OR(BA956="Y", BA956="IR"),$AM956,IF(BA956="C", IF($BI956="Y", IF($AF956="N/A", $Q956, $AF956), IF($AG956="N/A", $T956,$AG956)))))))</f>
        <v>#VALUE!</v>
      </c>
      <c r="BT956" s="16" t="e">
        <f>IF(BB956="R", $CA956, IF(OR(BB956="P", BB956="T", BB956="N"), 0, IF($C956="DM", $T956, IF(OR(BB956="Y", BB956="IR"),$AM956,IF(BB956="C", IF($BI956="Y", IF($BA956="C", IF($AF956="N/A", $Q956, $AF956), IF($AF956="N/A", $T956, $AM956)), IF($AG956="N/A", $T956,$AG956)))))))</f>
        <v>#VALUE!</v>
      </c>
      <c r="BU956" s="16" t="e">
        <f>IF(BC956="R", $CA956, IF(OR(BC956="P", BC956="T", BC956="N"), 0, IF($C956="DM", $T956, IF(OR(BC956="Y", BC956="IR"),$AM956,IF(BC956="C", IF($BI956="Y", IF($BA956="C", IF($AF956="N/A", $Q956, $AF956), IF($AF956="N/A", $T956, $AM956)), IF($AG956="N/A", $T956,$AG956)))))))</f>
        <v>#VALUE!</v>
      </c>
      <c r="BV956" s="16" t="e">
        <f>IF(BD956="R", $CA956, IF(OR(BD956="P", BD956="T", BD956="N"), 0, IF($C956="DM", $T956, IF(OR(BD956="Y", BD956="IR"),$AM956,IF(BD956="C", IF($BI956="Y", IF($BA956="C", IF($AF956="N/A", $Q956, $AF956), IF($AF956="N/A", $T956, $AM956)), IF($AG956="N/A", $T956,$AG956)))))))</f>
        <v>#VALUE!</v>
      </c>
      <c r="BW956" s="16" t="e">
        <f>IF(BE956="R", $CA956, IF(OR(BE956="P", BE956="T", BE956="N"), 0, IF($C956="DM", $T956, IF(OR(BE956="Y", BE956="IR"),$AM956,IF(BE956="C", IF($BI956="Y", IF($BA956="C", IF($AF956="N/A", $Q956, $AF956), IF($AF956="N/A", $T956, $AM956)), IF($AG956="N/A", $T956,$AG956)))))))</f>
        <v>#VALUE!</v>
      </c>
      <c r="BX956" s="16" t="e">
        <f>IF(BF956="R", $CA956, IF(OR(BF956="P", BF956="T", BF956="N"), 0, IF($C956="DM", $T956, IF(OR(BF956="Y", BF956="IR"),$AM956,IF(BF956="C", IF($BI956="Y", IF($BA956="C", IF($AF956="N/A", $Q956, $AF956), IF($AF956="N/A", $T956, $AM956)), IF($AG956="N/A", $T956,$AG956)))))))</f>
        <v>#VALUE!</v>
      </c>
      <c r="BY956" s="16" t="e">
        <f>IF(BG956="R", $CA956, IF(OR(BG956="P", BG956="T", BG956="N"), 0, IF($C956="DM", $T956, IF(OR(BG956="Y", BG956="IR"),$AM956,IF(BG956="C", IF($BI956="Y", IF($BA956="C", IF($AF956="N/A", $Q956, $AF956), IF($AF956="N/A", $T956, $AM956)), IF($AG956="N/A", $T956,$AG956)))))))</f>
        <v>#VALUE!</v>
      </c>
      <c r="BZ956" s="16" t="e">
        <f>IF(BH956="R", $CA956, IF(OR(BH956="P", BH956="T", BH956="N"), 0, IF($C956="DM", $T956, IF(OR(BH956="Y", BH956="IR"),$AM956,IF(BH956="C", IF($BI956="Y", IF($BA956="C", IF($AF956="N/A", $Q956, $AF956), IF($AF956="N/A", $T956, $AM956)), IF($AG956="N/A", $T956,$AG956)))))))</f>
        <v>#VALUE!</v>
      </c>
      <c r="CA956" s="15" t="s">
        <v>75</v>
      </c>
      <c r="CB956" s="16" t="e">
        <f>BZ956</f>
        <v>#VALUE!</v>
      </c>
      <c r="CC956" s="15" t="str">
        <f>IF(OR($BH956="T", $BH956="R"), 0, IF($BH956="C", IF($BI956="Y", IF($BA956="C", 0, IF(AF956="N/A", Q956-T956, AF956-AG956)), IF($AF956="N/A", U956, AH956)), AN956))</f>
        <v>N/A</v>
      </c>
      <c r="CD956" s="15" t="str">
        <f>IF(OR($BH956="T", $BH956="R"), 0, IF($BH956="C", IF($BI956="Y", 0, IF($AF956="N/A", V956, AI956)), AO956))</f>
        <v>N/A</v>
      </c>
      <c r="CE956" s="15" t="str">
        <f>IF(OR($BH956="T", $BH956="R"), 0, IF($BH956="C", IF($BI956="Y", 0, IF($AF956="N/A", W956, AJ956)), AP956))</f>
        <v>N/A</v>
      </c>
      <c r="CF956" s="15" t="str">
        <f>IF(OR($BH956="T", $BH956="R"), 0, IF($BH956="C", IF($BI956="Y", 0, IF($AF956="N/A", X956, AK956)), AQ956))</f>
        <v>N/A</v>
      </c>
    </row>
    <row r="957" spans="1:84" x14ac:dyDescent="0.25">
      <c r="A957" s="14">
        <v>5934</v>
      </c>
      <c r="B957" s="15"/>
      <c r="C957" s="15"/>
      <c r="D957" s="15"/>
      <c r="E957" s="15" t="e">
        <f>VLOOKUP(B957, 'Rookie Year'!$A$2:$B$55679,2,FALSE)</f>
        <v>#N/A</v>
      </c>
      <c r="F957" s="15">
        <v>2024</v>
      </c>
      <c r="G957" s="15" t="s">
        <v>42</v>
      </c>
      <c r="H957" s="15"/>
      <c r="I957" s="16"/>
      <c r="J957" s="15"/>
      <c r="K957" s="17">
        <f>IF(AND(G957&lt;&gt;"N",R957="N/A"), IF(I957&lt;4, 0, 0.25),IF(I957=1, IF(J957=1,0.25, 0.25), IF(I957&lt;13, 0.25, IF(I957&lt;26, 0.4, IF(I957&lt;51, 0.6, 0.75)))))</f>
        <v>0.25</v>
      </c>
      <c r="L957" s="16">
        <f>I957-M957</f>
        <v>0</v>
      </c>
      <c r="M957" s="16">
        <f>ROUNDUP(I957*K957,0)</f>
        <v>0</v>
      </c>
      <c r="N957" s="16">
        <f>M957*J957</f>
        <v>0</v>
      </c>
      <c r="O957" s="16">
        <v>0</v>
      </c>
      <c r="P957" s="16">
        <v>0</v>
      </c>
      <c r="Q957" s="16">
        <f>N957-O957-P957</f>
        <v>0</v>
      </c>
      <c r="R957" s="15" t="s">
        <v>75</v>
      </c>
      <c r="S957" s="15">
        <f>IF(R957="N/A", J957-($B$1-F957), J957-($B$1-R957))</f>
        <v>0</v>
      </c>
      <c r="T957" s="16" t="str">
        <f>IF($S957&lt;1, "N/A", $M957)</f>
        <v>N/A</v>
      </c>
      <c r="U957" s="16" t="str">
        <f>IF($S957&lt;2, "N/A", $M957)</f>
        <v>N/A</v>
      </c>
      <c r="V957" s="16" t="str">
        <f>IF($S957&lt;3, "N/A", $M957)</f>
        <v>N/A</v>
      </c>
      <c r="W957" s="16" t="str">
        <f>IF($S957&lt;4, "N/A", $M957)</f>
        <v>N/A</v>
      </c>
      <c r="X957" s="16" t="str">
        <f>IF($S957&lt;5, "N/A", $M957)</f>
        <v>N/A</v>
      </c>
      <c r="Y957" s="15" t="str">
        <f>IF(SUM(T957:X957)&lt;&gt;Q957, "CHECK", "OK")</f>
        <v>OK</v>
      </c>
      <c r="Z957" s="15" t="str">
        <f>IF(F957=$B$1, "No", IF(S957=1, "Yes", "No"))</f>
        <v>No</v>
      </c>
      <c r="AA957" s="18" t="str">
        <f>IF(C957="DM", "N/A", IF(Z957="No","N/A",VLOOKUP(B957,'Extension List'!$A$3:$R$1972,18,FALSE)))</f>
        <v>N/A</v>
      </c>
      <c r="AB957" s="15" t="str">
        <f>IF(C957="DM", "N/A", IF(Z957="No","N/A",VLOOKUP(B957,'Extension List'!$A$3:$T$1972,20,FALSE)))</f>
        <v>N/A</v>
      </c>
      <c r="AC957" s="15" t="str">
        <f>IF(AA957="N/A", "N/A", 0)</f>
        <v>N/A</v>
      </c>
      <c r="AD957" s="16" t="str">
        <f>IF(AE957="N/A", "N/A", AA957-AE957)</f>
        <v>N/A</v>
      </c>
      <c r="AE957" s="16" t="str">
        <f>IF(AA957="N/A", "N/A", IF(AC957&gt;0, IF(AA957&lt;13, ROUNDUP(0.25*AA957,0), IF(AA957&lt;26, ROUNDUP(0.4*AA957,0), IF(AA957&lt;51, ROUNDUP(0.6*AA957,0), ROUNDUP(0.75*AA957,0)))), "N/A"))</f>
        <v>N/A</v>
      </c>
      <c r="AF957" s="16" t="str">
        <f>IF(AD957="N/A","N/A", (AE957*AC957)+Q957)</f>
        <v>N/A</v>
      </c>
      <c r="AG957" s="16" t="str">
        <f>IF($AF957="N/A", "N/A", "TBC")</f>
        <v>N/A</v>
      </c>
      <c r="AH957" s="16" t="str">
        <f>IF($AF957="N/A", "N/A", "TBC")</f>
        <v>N/A</v>
      </c>
      <c r="AI957" s="16" t="str">
        <f>IF($AF957="N/A","N/A",IF(AC957&gt;1,"TBC","N/A"))</f>
        <v>N/A</v>
      </c>
      <c r="AJ957" s="16" t="str">
        <f>IF($AF957="N/A","N/A",IF(AC957&gt;2,"TBC","N/A"))</f>
        <v>N/A</v>
      </c>
      <c r="AK957" s="16" t="str">
        <f>IF($AF957="N/A","N/A",IF(AC957&gt;3,"TBC","N/A"))</f>
        <v>N/A</v>
      </c>
      <c r="AL957" s="16" t="str">
        <f>IF(AC957="N/A","N/A",IF(AC957&gt;0,IF(SUM(AG957:AK957)&lt;&gt;AF957,"CHECK","OK"),"N/A"))</f>
        <v>N/A</v>
      </c>
      <c r="AM957" s="16" t="e">
        <f>IF(AD957="N/A", L957+T957, L957+AG957)</f>
        <v>#VALUE!</v>
      </c>
      <c r="AN957" s="16" t="str">
        <f>IF(AD957="N/A", IF(U957="N/A", "N/A", L957+U957), AD957+AH957)</f>
        <v>N/A</v>
      </c>
      <c r="AO957" s="16" t="str">
        <f>IF(AD957="N/A", IF(V957="N/A", "N/A", L957+V957), IF(AI957="N/A", "N/A", AD957+AI957))</f>
        <v>N/A</v>
      </c>
      <c r="AP957" s="16" t="str">
        <f>IF(AD957="N/A", IF(W957="N/A", "N/A", L957+W957), IF(AJ957="N/A", "N/A", AD957+AJ957))</f>
        <v>N/A</v>
      </c>
      <c r="AQ957" s="16" t="str">
        <f>IF(AD957="N/A", IF(X957="N/A", "N/A", L957+X957), IF(AK957="N/A", "N/A", AD957+AK957))</f>
        <v>N/A</v>
      </c>
      <c r="AR957" s="15" t="s">
        <v>40</v>
      </c>
      <c r="AS957" s="15" t="s">
        <v>40</v>
      </c>
      <c r="AT957" s="15" t="s">
        <v>40</v>
      </c>
      <c r="AU957" s="15" t="s">
        <v>40</v>
      </c>
      <c r="AV957" s="15" t="s">
        <v>40</v>
      </c>
      <c r="AW957" s="15" t="s">
        <v>40</v>
      </c>
      <c r="AX957" s="15" t="s">
        <v>40</v>
      </c>
      <c r="AY957" s="15" t="s">
        <v>40</v>
      </c>
      <c r="AZ957" s="15" t="s">
        <v>40</v>
      </c>
      <c r="BA957" s="15" t="s">
        <v>40</v>
      </c>
      <c r="BB957" s="15" t="s">
        <v>40</v>
      </c>
      <c r="BC957" s="15" t="s">
        <v>40</v>
      </c>
      <c r="BD957" s="15" t="s">
        <v>40</v>
      </c>
      <c r="BE957" s="15" t="s">
        <v>40</v>
      </c>
      <c r="BF957" s="15" t="s">
        <v>40</v>
      </c>
      <c r="BG957" s="15" t="s">
        <v>40</v>
      </c>
      <c r="BH957" s="15" t="s">
        <v>40</v>
      </c>
      <c r="BJ957" s="16" t="e">
        <f>IF(AR957="R", $CA957, IF(OR(AR957="P", AR957="T", AR957="N"), 0, IF($C957="DM", $T957, IF(OR(AR957="Y", AR957="IR"),$AM957,IF(AR957="C", IF($BI957="Y", IF($AF957="N/A", $Q957, $AF957), IF($AG957="N/A", $T957,$AG957)))))))</f>
        <v>#VALUE!</v>
      </c>
      <c r="BK957" s="16" t="e">
        <f>IF(AS957="R", $CA957, IF(OR(AS957="P", AS957="T", AS957="N"), 0, IF($C957="DM", $T957, IF(OR(AS957="Y", AS957="IR"),$AM957,IF(AS957="C", IF($BI957="Y", IF($AF957="N/A", $Q957, $AF957), IF($AG957="N/A", $T957,$AG957)))))))</f>
        <v>#VALUE!</v>
      </c>
      <c r="BL957" s="16" t="e">
        <f>IF(AT957="R", $CA957, IF(OR(AT957="P", AT957="T", AT957="N"), 0, IF($C957="DM", $T957, IF(OR(AT957="Y", AT957="IR"),$AM957,IF(AT957="C", IF($BI957="Y", IF($AF957="N/A", $Q957, $AF957), IF($AG957="N/A", $T957,$AG957)))))))</f>
        <v>#VALUE!</v>
      </c>
      <c r="BM957" s="16" t="e">
        <f>IF(AU957="R", $CA957, IF(OR(AU957="P", AU957="T", AU957="N"), 0, IF($C957="DM", $T957, IF(OR(AU957="Y", AU957="IR"),$AM957,IF(AU957="C", IF($BI957="Y", IF($AF957="N/A", $Q957, $AF957), IF($AG957="N/A", $T957,$AG957)))))))</f>
        <v>#VALUE!</v>
      </c>
      <c r="BN957" s="16" t="e">
        <f>IF(AV957="R", $CA957, IF(OR(AV957="P", AV957="T", AV957="N"), 0, IF($C957="DM", $T957, IF(OR(AV957="Y", AV957="IR"),$AM957,IF(AV957="C", IF($BI957="Y", IF($AF957="N/A", $Q957, $AF957), IF($AG957="N/A", $T957,$AG957)))))))</f>
        <v>#VALUE!</v>
      </c>
      <c r="BO957" s="16" t="e">
        <f>IF(AW957="R", $CA957, IF(OR(AW957="P", AW957="T", AW957="N"), 0, IF($C957="DM", $T957, IF(OR(AW957="Y", AW957="IR"),$AM957,IF(AW957="C", IF($BI957="Y", IF($AF957="N/A", $Q957, $AF957), IF($AG957="N/A", $T957,$AG957)))))))</f>
        <v>#VALUE!</v>
      </c>
      <c r="BP957" s="16" t="e">
        <f>IF(AX957="R", $CA957, IF(OR(AX957="P", AX957="T", AX957="N"), 0, IF($C957="DM", $T957, IF(OR(AX957="Y", AX957="IR"),$AM957,IF(AX957="C", IF($BI957="Y", IF($AF957="N/A", $Q957, $AF957), IF($AG957="N/A", $T957,$AG957)))))))</f>
        <v>#VALUE!</v>
      </c>
      <c r="BQ957" s="16" t="e">
        <f>IF(AY957="R", $CA957, IF(OR(AY957="P", AY957="T", AY957="N"), 0, IF($C957="DM", $T957, IF(OR(AY957="Y", AY957="IR"),$AM957,IF(AY957="C", IF($BI957="Y", IF($AF957="N/A", $Q957, $AF957), IF($AG957="N/A", $T957,$AG957)))))))</f>
        <v>#VALUE!</v>
      </c>
      <c r="BR957" s="16" t="e">
        <f>IF(AZ957="R", $CA957, IF(OR(AZ957="P", AZ957="T", AZ957="N"), 0, IF($C957="DM", $T957, IF(OR(AZ957="Y", AZ957="IR"),$AM957,IF(AZ957="C", IF($BI957="Y", IF($AF957="N/A", $Q957, $AF957), IF($AG957="N/A", $T957,$AG957)))))))</f>
        <v>#VALUE!</v>
      </c>
      <c r="BS957" s="16" t="e">
        <f>IF(BA957="R", $CA957, IF(OR(BA957="P", BA957="T", BA957="N"), 0, IF($C957="DM", $T957, IF(OR(BA957="Y", BA957="IR"),$AM957,IF(BA957="C", IF($BI957="Y", IF($AF957="N/A", $Q957, $AF957), IF($AG957="N/A", $T957,$AG957)))))))</f>
        <v>#VALUE!</v>
      </c>
      <c r="BT957" s="16" t="e">
        <f>IF(BB957="R", $CA957, IF(OR(BB957="P", BB957="T", BB957="N"), 0, IF($C957="DM", $T957, IF(OR(BB957="Y", BB957="IR"),$AM957,IF(BB957="C", IF($BI957="Y", IF($BA957="C", IF($AF957="N/A", $Q957, $AF957), IF($AF957="N/A", $T957, $AM957)), IF($AG957="N/A", $T957,$AG957)))))))</f>
        <v>#VALUE!</v>
      </c>
      <c r="BU957" s="16" t="e">
        <f>IF(BC957="R", $CA957, IF(OR(BC957="P", BC957="T", BC957="N"), 0, IF($C957="DM", $T957, IF(OR(BC957="Y", BC957="IR"),$AM957,IF(BC957="C", IF($BI957="Y", IF($BA957="C", IF($AF957="N/A", $Q957, $AF957), IF($AF957="N/A", $T957, $AM957)), IF($AG957="N/A", $T957,$AG957)))))))</f>
        <v>#VALUE!</v>
      </c>
      <c r="BV957" s="16" t="e">
        <f>IF(BD957="R", $CA957, IF(OR(BD957="P", BD957="T", BD957="N"), 0, IF($C957="DM", $T957, IF(OR(BD957="Y", BD957="IR"),$AM957,IF(BD957="C", IF($BI957="Y", IF($BA957="C", IF($AF957="N/A", $Q957, $AF957), IF($AF957="N/A", $T957, $AM957)), IF($AG957="N/A", $T957,$AG957)))))))</f>
        <v>#VALUE!</v>
      </c>
      <c r="BW957" s="16" t="e">
        <f>IF(BE957="R", $CA957, IF(OR(BE957="P", BE957="T", BE957="N"), 0, IF($C957="DM", $T957, IF(OR(BE957="Y", BE957="IR"),$AM957,IF(BE957="C", IF($BI957="Y", IF($BA957="C", IF($AF957="N/A", $Q957, $AF957), IF($AF957="N/A", $T957, $AM957)), IF($AG957="N/A", $T957,$AG957)))))))</f>
        <v>#VALUE!</v>
      </c>
      <c r="BX957" s="16" t="e">
        <f>IF(BF957="R", $CA957, IF(OR(BF957="P", BF957="T", BF957="N"), 0, IF($C957="DM", $T957, IF(OR(BF957="Y", BF957="IR"),$AM957,IF(BF957="C", IF($BI957="Y", IF($BA957="C", IF($AF957="N/A", $Q957, $AF957), IF($AF957="N/A", $T957, $AM957)), IF($AG957="N/A", $T957,$AG957)))))))</f>
        <v>#VALUE!</v>
      </c>
      <c r="BY957" s="16" t="e">
        <f>IF(BG957="R", $CA957, IF(OR(BG957="P", BG957="T", BG957="N"), 0, IF($C957="DM", $T957, IF(OR(BG957="Y", BG957="IR"),$AM957,IF(BG957="C", IF($BI957="Y", IF($BA957="C", IF($AF957="N/A", $Q957, $AF957), IF($AF957="N/A", $T957, $AM957)), IF($AG957="N/A", $T957,$AG957)))))))</f>
        <v>#VALUE!</v>
      </c>
      <c r="BZ957" s="16" t="e">
        <f>IF(BH957="R", $CA957, IF(OR(BH957="P", BH957="T", BH957="N"), 0, IF($C957="DM", $T957, IF(OR(BH957="Y", BH957="IR"),$AM957,IF(BH957="C", IF($BI957="Y", IF($BA957="C", IF($AF957="N/A", $Q957, $AF957), IF($AF957="N/A", $T957, $AM957)), IF($AG957="N/A", $T957,$AG957)))))))</f>
        <v>#VALUE!</v>
      </c>
      <c r="CA957" s="15" t="s">
        <v>75</v>
      </c>
      <c r="CB957" s="16" t="e">
        <f>BZ957</f>
        <v>#VALUE!</v>
      </c>
      <c r="CC957" s="15" t="str">
        <f>IF(OR($BH957="T", $BH957="R"), 0, IF($BH957="C", IF($BI957="Y", IF($BA957="C", 0, IF(AF957="N/A", Q957-T957, AF957-AG957)), IF($AF957="N/A", U957, AH957)), AN957))</f>
        <v>N/A</v>
      </c>
      <c r="CD957" s="15" t="str">
        <f>IF(OR($BH957="T", $BH957="R"), 0, IF($BH957="C", IF($BI957="Y", 0, IF($AF957="N/A", V957, AI957)), AO957))</f>
        <v>N/A</v>
      </c>
      <c r="CE957" s="15" t="str">
        <f>IF(OR($BH957="T", $BH957="R"), 0, IF($BH957="C", IF($BI957="Y", 0, IF($AF957="N/A", W957, AJ957)), AP957))</f>
        <v>N/A</v>
      </c>
      <c r="CF957" s="15" t="str">
        <f>IF(OR($BH957="T", $BH957="R"), 0, IF($BH957="C", IF($BI957="Y", 0, IF($AF957="N/A", X957, AK957)), AQ957))</f>
        <v>N/A</v>
      </c>
    </row>
    <row r="958" spans="1:84" x14ac:dyDescent="0.25">
      <c r="A958" s="14">
        <v>5935</v>
      </c>
      <c r="B958" s="15"/>
      <c r="C958" s="15"/>
      <c r="D958" s="15"/>
      <c r="E958" s="15" t="e">
        <f>VLOOKUP(B958, 'Rookie Year'!$A$2:$B$55679,2,FALSE)</f>
        <v>#N/A</v>
      </c>
      <c r="F958" s="15">
        <v>2024</v>
      </c>
      <c r="G958" s="15" t="s">
        <v>42</v>
      </c>
      <c r="H958" s="15"/>
      <c r="I958" s="16"/>
      <c r="J958" s="15"/>
      <c r="K958" s="17">
        <f>IF(AND(G958&lt;&gt;"N",R958="N/A"), IF(I958&lt;4, 0, 0.25),IF(I958=1, IF(J958=1,0.25, 0.25), IF(I958&lt;13, 0.25, IF(I958&lt;26, 0.4, IF(I958&lt;51, 0.6, 0.75)))))</f>
        <v>0.25</v>
      </c>
      <c r="L958" s="16">
        <f>I958-M958</f>
        <v>0</v>
      </c>
      <c r="M958" s="16">
        <f>ROUNDUP(I958*K958,0)</f>
        <v>0</v>
      </c>
      <c r="N958" s="16">
        <f>M958*J958</f>
        <v>0</v>
      </c>
      <c r="O958" s="16">
        <v>0</v>
      </c>
      <c r="P958" s="16">
        <v>0</v>
      </c>
      <c r="Q958" s="16">
        <f>N958-O958-P958</f>
        <v>0</v>
      </c>
      <c r="R958" s="15" t="s">
        <v>75</v>
      </c>
      <c r="S958" s="15">
        <f>IF(R958="N/A", J958-($B$1-F958), J958-($B$1-R958))</f>
        <v>0</v>
      </c>
      <c r="T958" s="16" t="str">
        <f>IF($S958&lt;1, "N/A", $M958)</f>
        <v>N/A</v>
      </c>
      <c r="U958" s="16" t="str">
        <f>IF($S958&lt;2, "N/A", $M958)</f>
        <v>N/A</v>
      </c>
      <c r="V958" s="16" t="str">
        <f>IF($S958&lt;3, "N/A", $M958)</f>
        <v>N/A</v>
      </c>
      <c r="W958" s="16" t="str">
        <f>IF($S958&lt;4, "N/A", $M958)</f>
        <v>N/A</v>
      </c>
      <c r="X958" s="16" t="str">
        <f>IF($S958&lt;5, "N/A", $M958)</f>
        <v>N/A</v>
      </c>
      <c r="Y958" s="15" t="str">
        <f>IF(SUM(T958:X958)&lt;&gt;Q958, "CHECK", "OK")</f>
        <v>OK</v>
      </c>
      <c r="Z958" s="15" t="str">
        <f>IF(F958=$B$1, "No", IF(S958=1, "Yes", "No"))</f>
        <v>No</v>
      </c>
      <c r="AA958" s="18" t="str">
        <f>IF(C958="DM", "N/A", IF(Z958="No","N/A",VLOOKUP(B958,'Extension List'!$A$3:$R$1972,18,FALSE)))</f>
        <v>N/A</v>
      </c>
      <c r="AB958" s="15" t="str">
        <f>IF(C958="DM", "N/A", IF(Z958="No","N/A",VLOOKUP(B958,'Extension List'!$A$3:$T$1972,20,FALSE)))</f>
        <v>N/A</v>
      </c>
      <c r="AC958" s="15" t="str">
        <f>IF(AA958="N/A", "N/A", 0)</f>
        <v>N/A</v>
      </c>
      <c r="AD958" s="16" t="str">
        <f>IF(AE958="N/A", "N/A", AA958-AE958)</f>
        <v>N/A</v>
      </c>
      <c r="AE958" s="16" t="str">
        <f>IF(AA958="N/A", "N/A", IF(AC958&gt;0, IF(AA958&lt;13, ROUNDUP(0.25*AA958,0), IF(AA958&lt;26, ROUNDUP(0.4*AA958,0), IF(AA958&lt;51, ROUNDUP(0.6*AA958,0), ROUNDUP(0.75*AA958,0)))), "N/A"))</f>
        <v>N/A</v>
      </c>
      <c r="AF958" s="16" t="str">
        <f>IF(AD958="N/A","N/A", (AE958*AC958)+Q958)</f>
        <v>N/A</v>
      </c>
      <c r="AG958" s="16" t="str">
        <f>IF($AF958="N/A", "N/A", "TBC")</f>
        <v>N/A</v>
      </c>
      <c r="AH958" s="16" t="str">
        <f>IF($AF958="N/A", "N/A", "TBC")</f>
        <v>N/A</v>
      </c>
      <c r="AI958" s="16" t="str">
        <f>IF($AF958="N/A","N/A",IF(AC958&gt;1,"TBC","N/A"))</f>
        <v>N/A</v>
      </c>
      <c r="AJ958" s="16" t="str">
        <f>IF($AF958="N/A","N/A",IF(AC958&gt;2,"TBC","N/A"))</f>
        <v>N/A</v>
      </c>
      <c r="AK958" s="16" t="str">
        <f>IF($AF958="N/A","N/A",IF(AC958&gt;3,"TBC","N/A"))</f>
        <v>N/A</v>
      </c>
      <c r="AL958" s="16" t="str">
        <f>IF(AC958="N/A","N/A",IF(AC958&gt;0,IF(SUM(AG958:AK958)&lt;&gt;AF958,"CHECK","OK"),"N/A"))</f>
        <v>N/A</v>
      </c>
      <c r="AM958" s="16" t="e">
        <f>IF(AD958="N/A", L958+T958, L958+AG958)</f>
        <v>#VALUE!</v>
      </c>
      <c r="AN958" s="16" t="str">
        <f>IF(AD958="N/A", IF(U958="N/A", "N/A", L958+U958), AD958+AH958)</f>
        <v>N/A</v>
      </c>
      <c r="AO958" s="16" t="str">
        <f>IF(AD958="N/A", IF(V958="N/A", "N/A", L958+V958), IF(AI958="N/A", "N/A", AD958+AI958))</f>
        <v>N/A</v>
      </c>
      <c r="AP958" s="16" t="str">
        <f>IF(AD958="N/A", IF(W958="N/A", "N/A", L958+W958), IF(AJ958="N/A", "N/A", AD958+AJ958))</f>
        <v>N/A</v>
      </c>
      <c r="AQ958" s="16" t="str">
        <f>IF(AD958="N/A", IF(X958="N/A", "N/A", L958+X958), IF(AK958="N/A", "N/A", AD958+AK958))</f>
        <v>N/A</v>
      </c>
      <c r="AR958" s="15" t="s">
        <v>40</v>
      </c>
      <c r="AS958" s="15" t="s">
        <v>40</v>
      </c>
      <c r="AT958" s="15" t="s">
        <v>40</v>
      </c>
      <c r="AU958" s="15" t="s">
        <v>40</v>
      </c>
      <c r="AV958" s="15" t="s">
        <v>40</v>
      </c>
      <c r="AW958" s="15" t="s">
        <v>40</v>
      </c>
      <c r="AX958" s="15" t="s">
        <v>40</v>
      </c>
      <c r="AY958" s="15" t="s">
        <v>40</v>
      </c>
      <c r="AZ958" s="15" t="s">
        <v>40</v>
      </c>
      <c r="BA958" s="15" t="s">
        <v>40</v>
      </c>
      <c r="BB958" s="15" t="s">
        <v>40</v>
      </c>
      <c r="BC958" s="15" t="s">
        <v>40</v>
      </c>
      <c r="BD958" s="15" t="s">
        <v>40</v>
      </c>
      <c r="BE958" s="15" t="s">
        <v>40</v>
      </c>
      <c r="BF958" s="15" t="s">
        <v>40</v>
      </c>
      <c r="BG958" s="15" t="s">
        <v>40</v>
      </c>
      <c r="BH958" s="15" t="s">
        <v>40</v>
      </c>
      <c r="BJ958" s="16" t="e">
        <f>IF(AR958="R", $CA958, IF(OR(AR958="P", AR958="T", AR958="N"), 0, IF($C958="DM", $T958, IF(OR(AR958="Y", AR958="IR"),$AM958,IF(AR958="C", IF($BI958="Y", IF($AF958="N/A", $Q958, $AF958), IF($AG958="N/A", $T958,$AG958)))))))</f>
        <v>#VALUE!</v>
      </c>
      <c r="BK958" s="16" t="e">
        <f>IF(AS958="R", $CA958, IF(OR(AS958="P", AS958="T", AS958="N"), 0, IF($C958="DM", $T958, IF(OR(AS958="Y", AS958="IR"),$AM958,IF(AS958="C", IF($BI958="Y", IF($AF958="N/A", $Q958, $AF958), IF($AG958="N/A", $T958,$AG958)))))))</f>
        <v>#VALUE!</v>
      </c>
      <c r="BL958" s="16" t="e">
        <f>IF(AT958="R", $CA958, IF(OR(AT958="P", AT958="T", AT958="N"), 0, IF($C958="DM", $T958, IF(OR(AT958="Y", AT958="IR"),$AM958,IF(AT958="C", IF($BI958="Y", IF($AF958="N/A", $Q958, $AF958), IF($AG958="N/A", $T958,$AG958)))))))</f>
        <v>#VALUE!</v>
      </c>
      <c r="BM958" s="16" t="e">
        <f>IF(AU958="R", $CA958, IF(OR(AU958="P", AU958="T", AU958="N"), 0, IF($C958="DM", $T958, IF(OR(AU958="Y", AU958="IR"),$AM958,IF(AU958="C", IF($BI958="Y", IF($AF958="N/A", $Q958, $AF958), IF($AG958="N/A", $T958,$AG958)))))))</f>
        <v>#VALUE!</v>
      </c>
      <c r="BN958" s="16" t="e">
        <f>IF(AV958="R", $CA958, IF(OR(AV958="P", AV958="T", AV958="N"), 0, IF($C958="DM", $T958, IF(OR(AV958="Y", AV958="IR"),$AM958,IF(AV958="C", IF($BI958="Y", IF($AF958="N/A", $Q958, $AF958), IF($AG958="N/A", $T958,$AG958)))))))</f>
        <v>#VALUE!</v>
      </c>
      <c r="BO958" s="16" t="e">
        <f>IF(AW958="R", $CA958, IF(OR(AW958="P", AW958="T", AW958="N"), 0, IF($C958="DM", $T958, IF(OR(AW958="Y", AW958="IR"),$AM958,IF(AW958="C", IF($BI958="Y", IF($AF958="N/A", $Q958, $AF958), IF($AG958="N/A", $T958,$AG958)))))))</f>
        <v>#VALUE!</v>
      </c>
      <c r="BP958" s="16" t="e">
        <f>IF(AX958="R", $CA958, IF(OR(AX958="P", AX958="T", AX958="N"), 0, IF($C958="DM", $T958, IF(OR(AX958="Y", AX958="IR"),$AM958,IF(AX958="C", IF($BI958="Y", IF($AF958="N/A", $Q958, $AF958), IF($AG958="N/A", $T958,$AG958)))))))</f>
        <v>#VALUE!</v>
      </c>
      <c r="BQ958" s="16" t="e">
        <f>IF(AY958="R", $CA958, IF(OR(AY958="P", AY958="T", AY958="N"), 0, IF($C958="DM", $T958, IF(OR(AY958="Y", AY958="IR"),$AM958,IF(AY958="C", IF($BI958="Y", IF($AF958="N/A", $Q958, $AF958), IF($AG958="N/A", $T958,$AG958)))))))</f>
        <v>#VALUE!</v>
      </c>
      <c r="BR958" s="16" t="e">
        <f>IF(AZ958="R", $CA958, IF(OR(AZ958="P", AZ958="T", AZ958="N"), 0, IF($C958="DM", $T958, IF(OR(AZ958="Y", AZ958="IR"),$AM958,IF(AZ958="C", IF($BI958="Y", IF($AF958="N/A", $Q958, $AF958), IF($AG958="N/A", $T958,$AG958)))))))</f>
        <v>#VALUE!</v>
      </c>
      <c r="BS958" s="16" t="e">
        <f>IF(BA958="R", $CA958, IF(OR(BA958="P", BA958="T", BA958="N"), 0, IF($C958="DM", $T958, IF(OR(BA958="Y", BA958="IR"),$AM958,IF(BA958="C", IF($BI958="Y", IF($AF958="N/A", $Q958, $AF958), IF($AG958="N/A", $T958,$AG958)))))))</f>
        <v>#VALUE!</v>
      </c>
      <c r="BT958" s="16" t="e">
        <f>IF(BB958="R", $CA958, IF(OR(BB958="P", BB958="T", BB958="N"), 0, IF($C958="DM", $T958, IF(OR(BB958="Y", BB958="IR"),$AM958,IF(BB958="C", IF($BI958="Y", IF($BA958="C", IF($AF958="N/A", $Q958, $AF958), IF($AF958="N/A", $T958, $AM958)), IF($AG958="N/A", $T958,$AG958)))))))</f>
        <v>#VALUE!</v>
      </c>
      <c r="BU958" s="16" t="e">
        <f>IF(BC958="R", $CA958, IF(OR(BC958="P", BC958="T", BC958="N"), 0, IF($C958="DM", $T958, IF(OR(BC958="Y", BC958="IR"),$AM958,IF(BC958="C", IF($BI958="Y", IF($BA958="C", IF($AF958="N/A", $Q958, $AF958), IF($AF958="N/A", $T958, $AM958)), IF($AG958="N/A", $T958,$AG958)))))))</f>
        <v>#VALUE!</v>
      </c>
      <c r="BV958" s="16" t="e">
        <f>IF(BD958="R", $CA958, IF(OR(BD958="P", BD958="T", BD958="N"), 0, IF($C958="DM", $T958, IF(OR(BD958="Y", BD958="IR"),$AM958,IF(BD958="C", IF($BI958="Y", IF($BA958="C", IF($AF958="N/A", $Q958, $AF958), IF($AF958="N/A", $T958, $AM958)), IF($AG958="N/A", $T958,$AG958)))))))</f>
        <v>#VALUE!</v>
      </c>
      <c r="BW958" s="16" t="e">
        <f>IF(BE958="R", $CA958, IF(OR(BE958="P", BE958="T", BE958="N"), 0, IF($C958="DM", $T958, IF(OR(BE958="Y", BE958="IR"),$AM958,IF(BE958="C", IF($BI958="Y", IF($BA958="C", IF($AF958="N/A", $Q958, $AF958), IF($AF958="N/A", $T958, $AM958)), IF($AG958="N/A", $T958,$AG958)))))))</f>
        <v>#VALUE!</v>
      </c>
      <c r="BX958" s="16" t="e">
        <f>IF(BF958="R", $CA958, IF(OR(BF958="P", BF958="T", BF958="N"), 0, IF($C958="DM", $T958, IF(OR(BF958="Y", BF958="IR"),$AM958,IF(BF958="C", IF($BI958="Y", IF($BA958="C", IF($AF958="N/A", $Q958, $AF958), IF($AF958="N/A", $T958, $AM958)), IF($AG958="N/A", $T958,$AG958)))))))</f>
        <v>#VALUE!</v>
      </c>
      <c r="BY958" s="16" t="e">
        <f>IF(BG958="R", $CA958, IF(OR(BG958="P", BG958="T", BG958="N"), 0, IF($C958="DM", $T958, IF(OR(BG958="Y", BG958="IR"),$AM958,IF(BG958="C", IF($BI958="Y", IF($BA958="C", IF($AF958="N/A", $Q958, $AF958), IF($AF958="N/A", $T958, $AM958)), IF($AG958="N/A", $T958,$AG958)))))))</f>
        <v>#VALUE!</v>
      </c>
      <c r="BZ958" s="16" t="e">
        <f>IF(BH958="R", $CA958, IF(OR(BH958="P", BH958="T", BH958="N"), 0, IF($C958="DM", $T958, IF(OR(BH958="Y", BH958="IR"),$AM958,IF(BH958="C", IF($BI958="Y", IF($BA958="C", IF($AF958="N/A", $Q958, $AF958), IF($AF958="N/A", $T958, $AM958)), IF($AG958="N/A", $T958,$AG958)))))))</f>
        <v>#VALUE!</v>
      </c>
      <c r="CA958" s="15" t="s">
        <v>75</v>
      </c>
      <c r="CB958" s="16" t="e">
        <f>BZ958</f>
        <v>#VALUE!</v>
      </c>
      <c r="CC958" s="15" t="str">
        <f>IF(OR($BH958="T", $BH958="R"), 0, IF($BH958="C", IF($BI958="Y", IF($BA958="C", 0, IF(AF958="N/A", Q958-T958, AF958-AG958)), IF($AF958="N/A", U958, AH958)), AN958))</f>
        <v>N/A</v>
      </c>
      <c r="CD958" s="15" t="str">
        <f>IF(OR($BH958="T", $BH958="R"), 0, IF($BH958="C", IF($BI958="Y", 0, IF($AF958="N/A", V958, AI958)), AO958))</f>
        <v>N/A</v>
      </c>
      <c r="CE958" s="15" t="str">
        <f>IF(OR($BH958="T", $BH958="R"), 0, IF($BH958="C", IF($BI958="Y", 0, IF($AF958="N/A", W958, AJ958)), AP958))</f>
        <v>N/A</v>
      </c>
      <c r="CF958" s="15" t="str">
        <f>IF(OR($BH958="T", $BH958="R"), 0, IF($BH958="C", IF($BI958="Y", 0, IF($AF958="N/A", X958, AK958)), AQ958))</f>
        <v>N/A</v>
      </c>
    </row>
    <row r="959" spans="1:84" x14ac:dyDescent="0.25">
      <c r="A959" s="14">
        <v>5936</v>
      </c>
      <c r="B959" s="15"/>
      <c r="C959" s="15"/>
      <c r="D959" s="15"/>
      <c r="E959" s="15" t="e">
        <f>VLOOKUP(B959, 'Rookie Year'!$A$2:$B$55679,2,FALSE)</f>
        <v>#N/A</v>
      </c>
      <c r="F959" s="15">
        <v>2024</v>
      </c>
      <c r="G959" s="15" t="s">
        <v>42</v>
      </c>
      <c r="H959" s="15"/>
      <c r="I959" s="16"/>
      <c r="J959" s="15"/>
      <c r="K959" s="17">
        <f>IF(AND(G959&lt;&gt;"N",R959="N/A"), IF(I959&lt;4, 0, 0.25),IF(I959=1, IF(J959=1,0.25, 0.25), IF(I959&lt;13, 0.25, IF(I959&lt;26, 0.4, IF(I959&lt;51, 0.6, 0.75)))))</f>
        <v>0.25</v>
      </c>
      <c r="L959" s="16">
        <f>I959-M959</f>
        <v>0</v>
      </c>
      <c r="M959" s="16">
        <f>ROUNDUP(I959*K959,0)</f>
        <v>0</v>
      </c>
      <c r="N959" s="16">
        <f>M959*J959</f>
        <v>0</v>
      </c>
      <c r="O959" s="16">
        <v>0</v>
      </c>
      <c r="P959" s="16">
        <v>0</v>
      </c>
      <c r="Q959" s="16">
        <f>N959-O959-P959</f>
        <v>0</v>
      </c>
      <c r="R959" s="15" t="s">
        <v>75</v>
      </c>
      <c r="S959" s="15">
        <f>IF(R959="N/A", J959-($B$1-F959), J959-($B$1-R959))</f>
        <v>0</v>
      </c>
      <c r="T959" s="16" t="str">
        <f>IF($S959&lt;1, "N/A", $M959)</f>
        <v>N/A</v>
      </c>
      <c r="U959" s="16" t="str">
        <f>IF($S959&lt;2, "N/A", $M959)</f>
        <v>N/A</v>
      </c>
      <c r="V959" s="16" t="str">
        <f>IF($S959&lt;3, "N/A", $M959)</f>
        <v>N/A</v>
      </c>
      <c r="W959" s="16" t="str">
        <f>IF($S959&lt;4, "N/A", $M959)</f>
        <v>N/A</v>
      </c>
      <c r="X959" s="16" t="str">
        <f>IF($S959&lt;5, "N/A", $M959)</f>
        <v>N/A</v>
      </c>
      <c r="Y959" s="15" t="str">
        <f>IF(SUM(T959:X959)&lt;&gt;Q959, "CHECK", "OK")</f>
        <v>OK</v>
      </c>
      <c r="Z959" s="15" t="str">
        <f>IF(F959=$B$1, "No", IF(S959=1, "Yes", "No"))</f>
        <v>No</v>
      </c>
      <c r="AA959" s="18" t="str">
        <f>IF(C959="DM", "N/A", IF(Z959="No","N/A",VLOOKUP(B959,'Extension List'!$A$3:$R$1972,18,FALSE)))</f>
        <v>N/A</v>
      </c>
      <c r="AB959" s="15" t="str">
        <f>IF(C959="DM", "N/A", IF(Z959="No","N/A",VLOOKUP(B959,'Extension List'!$A$3:$T$1972,20,FALSE)))</f>
        <v>N/A</v>
      </c>
      <c r="AC959" s="15" t="str">
        <f>IF(AA959="N/A", "N/A", 0)</f>
        <v>N/A</v>
      </c>
      <c r="AD959" s="16" t="str">
        <f>IF(AE959="N/A", "N/A", AA959-AE959)</f>
        <v>N/A</v>
      </c>
      <c r="AE959" s="16" t="str">
        <f>IF(AA959="N/A", "N/A", IF(AC959&gt;0, IF(AA959&lt;13, ROUNDUP(0.25*AA959,0), IF(AA959&lt;26, ROUNDUP(0.4*AA959,0), IF(AA959&lt;51, ROUNDUP(0.6*AA959,0), ROUNDUP(0.75*AA959,0)))), "N/A"))</f>
        <v>N/A</v>
      </c>
      <c r="AF959" s="16" t="str">
        <f>IF(AD959="N/A","N/A", (AE959*AC959)+Q959)</f>
        <v>N/A</v>
      </c>
      <c r="AG959" s="16" t="str">
        <f>IF($AF959="N/A", "N/A", "TBC")</f>
        <v>N/A</v>
      </c>
      <c r="AH959" s="16" t="str">
        <f>IF($AF959="N/A", "N/A", "TBC")</f>
        <v>N/A</v>
      </c>
      <c r="AI959" s="16" t="str">
        <f>IF($AF959="N/A","N/A",IF(AC959&gt;1,"TBC","N/A"))</f>
        <v>N/A</v>
      </c>
      <c r="AJ959" s="16" t="str">
        <f>IF($AF959="N/A","N/A",IF(AC959&gt;2,"TBC","N/A"))</f>
        <v>N/A</v>
      </c>
      <c r="AK959" s="16" t="str">
        <f>IF($AF959="N/A","N/A",IF(AC959&gt;3,"TBC","N/A"))</f>
        <v>N/A</v>
      </c>
      <c r="AL959" s="16" t="str">
        <f>IF(AC959="N/A","N/A",IF(AC959&gt;0,IF(SUM(AG959:AK959)&lt;&gt;AF959,"CHECK","OK"),"N/A"))</f>
        <v>N/A</v>
      </c>
      <c r="AM959" s="16" t="e">
        <f>IF(AD959="N/A", L959+T959, L959+AG959)</f>
        <v>#VALUE!</v>
      </c>
      <c r="AN959" s="16" t="str">
        <f>IF(AD959="N/A", IF(U959="N/A", "N/A", L959+U959), AD959+AH959)</f>
        <v>N/A</v>
      </c>
      <c r="AO959" s="16" t="str">
        <f>IF(AD959="N/A", IF(V959="N/A", "N/A", L959+V959), IF(AI959="N/A", "N/A", AD959+AI959))</f>
        <v>N/A</v>
      </c>
      <c r="AP959" s="16" t="str">
        <f>IF(AD959="N/A", IF(W959="N/A", "N/A", L959+W959), IF(AJ959="N/A", "N/A", AD959+AJ959))</f>
        <v>N/A</v>
      </c>
      <c r="AQ959" s="16" t="str">
        <f>IF(AD959="N/A", IF(X959="N/A", "N/A", L959+X959), IF(AK959="N/A", "N/A", AD959+AK959))</f>
        <v>N/A</v>
      </c>
      <c r="AR959" s="15" t="s">
        <v>40</v>
      </c>
      <c r="AS959" s="15" t="s">
        <v>40</v>
      </c>
      <c r="AT959" s="15" t="s">
        <v>40</v>
      </c>
      <c r="AU959" s="15" t="s">
        <v>40</v>
      </c>
      <c r="AV959" s="15" t="s">
        <v>40</v>
      </c>
      <c r="AW959" s="15" t="s">
        <v>40</v>
      </c>
      <c r="AX959" s="15" t="s">
        <v>40</v>
      </c>
      <c r="AY959" s="15" t="s">
        <v>40</v>
      </c>
      <c r="AZ959" s="15" t="s">
        <v>40</v>
      </c>
      <c r="BA959" s="15" t="s">
        <v>40</v>
      </c>
      <c r="BB959" s="15" t="s">
        <v>40</v>
      </c>
      <c r="BC959" s="15" t="s">
        <v>40</v>
      </c>
      <c r="BD959" s="15" t="s">
        <v>40</v>
      </c>
      <c r="BE959" s="15" t="s">
        <v>40</v>
      </c>
      <c r="BF959" s="15" t="s">
        <v>40</v>
      </c>
      <c r="BG959" s="15" t="s">
        <v>40</v>
      </c>
      <c r="BH959" s="15" t="s">
        <v>40</v>
      </c>
      <c r="BJ959" s="16" t="e">
        <f>IF(AR959="R", $CA959, IF(OR(AR959="P", AR959="T", AR959="N"), 0, IF($C959="DM", $T959, IF(OR(AR959="Y", AR959="IR"),$AM959,IF(AR959="C", IF($BI959="Y", IF($AF959="N/A", $Q959, $AF959), IF($AG959="N/A", $T959,$AG959)))))))</f>
        <v>#VALUE!</v>
      </c>
      <c r="BK959" s="16" t="e">
        <f>IF(AS959="R", $CA959, IF(OR(AS959="P", AS959="T", AS959="N"), 0, IF($C959="DM", $T959, IF(OR(AS959="Y", AS959="IR"),$AM959,IF(AS959="C", IF($BI959="Y", IF($AF959="N/A", $Q959, $AF959), IF($AG959="N/A", $T959,$AG959)))))))</f>
        <v>#VALUE!</v>
      </c>
      <c r="BL959" s="16" t="e">
        <f>IF(AT959="R", $CA959, IF(OR(AT959="P", AT959="T", AT959="N"), 0, IF($C959="DM", $T959, IF(OR(AT959="Y", AT959="IR"),$AM959,IF(AT959="C", IF($BI959="Y", IF($AF959="N/A", $Q959, $AF959), IF($AG959="N/A", $T959,$AG959)))))))</f>
        <v>#VALUE!</v>
      </c>
      <c r="BM959" s="16" t="e">
        <f>IF(AU959="R", $CA959, IF(OR(AU959="P", AU959="T", AU959="N"), 0, IF($C959="DM", $T959, IF(OR(AU959="Y", AU959="IR"),$AM959,IF(AU959="C", IF($BI959="Y", IF($AF959="N/A", $Q959, $AF959), IF($AG959="N/A", $T959,$AG959)))))))</f>
        <v>#VALUE!</v>
      </c>
      <c r="BN959" s="16" t="e">
        <f>IF(AV959="R", $CA959, IF(OR(AV959="P", AV959="T", AV959="N"), 0, IF($C959="DM", $T959, IF(OR(AV959="Y", AV959="IR"),$AM959,IF(AV959="C", IF($BI959="Y", IF($AF959="N/A", $Q959, $AF959), IF($AG959="N/A", $T959,$AG959)))))))</f>
        <v>#VALUE!</v>
      </c>
      <c r="BO959" s="16" t="e">
        <f>IF(AW959="R", $CA959, IF(OR(AW959="P", AW959="T", AW959="N"), 0, IF($C959="DM", $T959, IF(OR(AW959="Y", AW959="IR"),$AM959,IF(AW959="C", IF($BI959="Y", IF($AF959="N/A", $Q959, $AF959), IF($AG959="N/A", $T959,$AG959)))))))</f>
        <v>#VALUE!</v>
      </c>
      <c r="BP959" s="16" t="e">
        <f>IF(AX959="R", $CA959, IF(OR(AX959="P", AX959="T", AX959="N"), 0, IF($C959="DM", $T959, IF(OR(AX959="Y", AX959="IR"),$AM959,IF(AX959="C", IF($BI959="Y", IF($AF959="N/A", $Q959, $AF959), IF($AG959="N/A", $T959,$AG959)))))))</f>
        <v>#VALUE!</v>
      </c>
      <c r="BQ959" s="16" t="e">
        <f>IF(AY959="R", $CA959, IF(OR(AY959="P", AY959="T", AY959="N"), 0, IF($C959="DM", $T959, IF(OR(AY959="Y", AY959="IR"),$AM959,IF(AY959="C", IF($BI959="Y", IF($AF959="N/A", $Q959, $AF959), IF($AG959="N/A", $T959,$AG959)))))))</f>
        <v>#VALUE!</v>
      </c>
      <c r="BR959" s="16" t="e">
        <f>IF(AZ959="R", $CA959, IF(OR(AZ959="P", AZ959="T", AZ959="N"), 0, IF($C959="DM", $T959, IF(OR(AZ959="Y", AZ959="IR"),$AM959,IF(AZ959="C", IF($BI959="Y", IF($AF959="N/A", $Q959, $AF959), IF($AG959="N/A", $T959,$AG959)))))))</f>
        <v>#VALUE!</v>
      </c>
      <c r="BS959" s="16" t="e">
        <f>IF(BA959="R", $CA959, IF(OR(BA959="P", BA959="T", BA959="N"), 0, IF($C959="DM", $T959, IF(OR(BA959="Y", BA959="IR"),$AM959,IF(BA959="C", IF($BI959="Y", IF($AF959="N/A", $Q959, $AF959), IF($AG959="N/A", $T959,$AG959)))))))</f>
        <v>#VALUE!</v>
      </c>
      <c r="BT959" s="16" t="e">
        <f>IF(BB959="R", $CA959, IF(OR(BB959="P", BB959="T", BB959="N"), 0, IF($C959="DM", $T959, IF(OR(BB959="Y", BB959="IR"),$AM959,IF(BB959="C", IF($BI959="Y", IF($BA959="C", IF($AF959="N/A", $Q959, $AF959), IF($AF959="N/A", $T959, $AM959)), IF($AG959="N/A", $T959,$AG959)))))))</f>
        <v>#VALUE!</v>
      </c>
      <c r="BU959" s="16" t="e">
        <f>IF(BC959="R", $CA959, IF(OR(BC959="P", BC959="T", BC959="N"), 0, IF($C959="DM", $T959, IF(OR(BC959="Y", BC959="IR"),$AM959,IF(BC959="C", IF($BI959="Y", IF($BA959="C", IF($AF959="N/A", $Q959, $AF959), IF($AF959="N/A", $T959, $AM959)), IF($AG959="N/A", $T959,$AG959)))))))</f>
        <v>#VALUE!</v>
      </c>
      <c r="BV959" s="16" t="e">
        <f>IF(BD959="R", $CA959, IF(OR(BD959="P", BD959="T", BD959="N"), 0, IF($C959="DM", $T959, IF(OR(BD959="Y", BD959="IR"),$AM959,IF(BD959="C", IF($BI959="Y", IF($BA959="C", IF($AF959="N/A", $Q959, $AF959), IF($AF959="N/A", $T959, $AM959)), IF($AG959="N/A", $T959,$AG959)))))))</f>
        <v>#VALUE!</v>
      </c>
      <c r="BW959" s="16" t="e">
        <f>IF(BE959="R", $CA959, IF(OR(BE959="P", BE959="T", BE959="N"), 0, IF($C959="DM", $T959, IF(OR(BE959="Y", BE959="IR"),$AM959,IF(BE959="C", IF($BI959="Y", IF($BA959="C", IF($AF959="N/A", $Q959, $AF959), IF($AF959="N/A", $T959, $AM959)), IF($AG959="N/A", $T959,$AG959)))))))</f>
        <v>#VALUE!</v>
      </c>
      <c r="BX959" s="16" t="e">
        <f>IF(BF959="R", $CA959, IF(OR(BF959="P", BF959="T", BF959="N"), 0, IF($C959="DM", $T959, IF(OR(BF959="Y", BF959="IR"),$AM959,IF(BF959="C", IF($BI959="Y", IF($BA959="C", IF($AF959="N/A", $Q959, $AF959), IF($AF959="N/A", $T959, $AM959)), IF($AG959="N/A", $T959,$AG959)))))))</f>
        <v>#VALUE!</v>
      </c>
      <c r="BY959" s="16" t="e">
        <f>IF(BG959="R", $CA959, IF(OR(BG959="P", BG959="T", BG959="N"), 0, IF($C959="DM", $T959, IF(OR(BG959="Y", BG959="IR"),$AM959,IF(BG959="C", IF($BI959="Y", IF($BA959="C", IF($AF959="N/A", $Q959, $AF959), IF($AF959="N/A", $T959, $AM959)), IF($AG959="N/A", $T959,$AG959)))))))</f>
        <v>#VALUE!</v>
      </c>
      <c r="BZ959" s="16" t="e">
        <f>IF(BH959="R", $CA959, IF(OR(BH959="P", BH959="T", BH959="N"), 0, IF($C959="DM", $T959, IF(OR(BH959="Y", BH959="IR"),$AM959,IF(BH959="C", IF($BI959="Y", IF($BA959="C", IF($AF959="N/A", $Q959, $AF959), IF($AF959="N/A", $T959, $AM959)), IF($AG959="N/A", $T959,$AG959)))))))</f>
        <v>#VALUE!</v>
      </c>
      <c r="CA959" s="15" t="s">
        <v>75</v>
      </c>
      <c r="CB959" s="16" t="e">
        <f>BZ959</f>
        <v>#VALUE!</v>
      </c>
      <c r="CC959" s="15" t="str">
        <f>IF(OR($BH959="T", $BH959="R"), 0, IF($BH959="C", IF($BI959="Y", IF($BA959="C", 0, IF(AF959="N/A", Q959-T959, AF959-AG959)), IF($AF959="N/A", U959, AH959)), AN959))</f>
        <v>N/A</v>
      </c>
      <c r="CD959" s="15" t="str">
        <f>IF(OR($BH959="T", $BH959="R"), 0, IF($BH959="C", IF($BI959="Y", 0, IF($AF959="N/A", V959, AI959)), AO959))</f>
        <v>N/A</v>
      </c>
      <c r="CE959" s="15" t="str">
        <f>IF(OR($BH959="T", $BH959="R"), 0, IF($BH959="C", IF($BI959="Y", 0, IF($AF959="N/A", W959, AJ959)), AP959))</f>
        <v>N/A</v>
      </c>
      <c r="CF959" s="15" t="str">
        <f>IF(OR($BH959="T", $BH959="R"), 0, IF($BH959="C", IF($BI959="Y", 0, IF($AF959="N/A", X959, AK959)), AQ959))</f>
        <v>N/A</v>
      </c>
    </row>
    <row r="960" spans="1:84" x14ac:dyDescent="0.25">
      <c r="A960" s="14">
        <v>5937</v>
      </c>
      <c r="B960" s="15"/>
      <c r="C960" s="15"/>
      <c r="D960" s="15"/>
      <c r="E960" s="15" t="e">
        <f>VLOOKUP(B960, 'Rookie Year'!$A$2:$B$55679,2,FALSE)</f>
        <v>#N/A</v>
      </c>
      <c r="F960" s="15">
        <v>2024</v>
      </c>
      <c r="G960" s="15" t="s">
        <v>42</v>
      </c>
      <c r="H960" s="15"/>
      <c r="I960" s="16"/>
      <c r="J960" s="15"/>
      <c r="K960" s="17">
        <f>IF(AND(G960&lt;&gt;"N",R960="N/A"), IF(I960&lt;4, 0, 0.25),IF(I960=1, IF(J960=1,0.25, 0.25), IF(I960&lt;13, 0.25, IF(I960&lt;26, 0.4, IF(I960&lt;51, 0.6, 0.75)))))</f>
        <v>0.25</v>
      </c>
      <c r="L960" s="16">
        <f>I960-M960</f>
        <v>0</v>
      </c>
      <c r="M960" s="16">
        <f>ROUNDUP(I960*K960,0)</f>
        <v>0</v>
      </c>
      <c r="N960" s="16">
        <f>M960*J960</f>
        <v>0</v>
      </c>
      <c r="O960" s="16">
        <v>0</v>
      </c>
      <c r="P960" s="16">
        <v>0</v>
      </c>
      <c r="Q960" s="16">
        <f>N960-O960-P960</f>
        <v>0</v>
      </c>
      <c r="R960" s="15" t="s">
        <v>75</v>
      </c>
      <c r="S960" s="15">
        <f>IF(R960="N/A", J960-($B$1-F960), J960-($B$1-R960))</f>
        <v>0</v>
      </c>
      <c r="T960" s="16" t="str">
        <f>IF($S960&lt;1, "N/A", $M960)</f>
        <v>N/A</v>
      </c>
      <c r="U960" s="16" t="str">
        <f>IF($S960&lt;2, "N/A", $M960)</f>
        <v>N/A</v>
      </c>
      <c r="V960" s="16" t="str">
        <f>IF($S960&lt;3, "N/A", $M960)</f>
        <v>N/A</v>
      </c>
      <c r="W960" s="16" t="str">
        <f>IF($S960&lt;4, "N/A", $M960)</f>
        <v>N/A</v>
      </c>
      <c r="X960" s="16" t="str">
        <f>IF($S960&lt;5, "N/A", $M960)</f>
        <v>N/A</v>
      </c>
      <c r="Y960" s="15" t="str">
        <f>IF(SUM(T960:X960)&lt;&gt;Q960, "CHECK", "OK")</f>
        <v>OK</v>
      </c>
      <c r="Z960" s="15" t="str">
        <f>IF(F960=$B$1, "No", IF(S960=1, "Yes", "No"))</f>
        <v>No</v>
      </c>
      <c r="AA960" s="18" t="str">
        <f>IF(C960="DM", "N/A", IF(Z960="No","N/A",VLOOKUP(B960,'Extension List'!$A$3:$R$1972,18,FALSE)))</f>
        <v>N/A</v>
      </c>
      <c r="AB960" s="15" t="str">
        <f>IF(C960="DM", "N/A", IF(Z960="No","N/A",VLOOKUP(B960,'Extension List'!$A$3:$T$1972,20,FALSE)))</f>
        <v>N/A</v>
      </c>
      <c r="AC960" s="15" t="str">
        <f>IF(AA960="N/A", "N/A", 0)</f>
        <v>N/A</v>
      </c>
      <c r="AD960" s="16" t="str">
        <f>IF(AE960="N/A", "N/A", AA960-AE960)</f>
        <v>N/A</v>
      </c>
      <c r="AE960" s="16" t="str">
        <f>IF(AA960="N/A", "N/A", IF(AC960&gt;0, IF(AA960&lt;13, ROUNDUP(0.25*AA960,0), IF(AA960&lt;26, ROUNDUP(0.4*AA960,0), IF(AA960&lt;51, ROUNDUP(0.6*AA960,0), ROUNDUP(0.75*AA960,0)))), "N/A"))</f>
        <v>N/A</v>
      </c>
      <c r="AF960" s="16" t="str">
        <f>IF(AD960="N/A","N/A", (AE960*AC960)+Q960)</f>
        <v>N/A</v>
      </c>
      <c r="AG960" s="16" t="str">
        <f>IF($AF960="N/A", "N/A", "TBC")</f>
        <v>N/A</v>
      </c>
      <c r="AH960" s="16" t="str">
        <f>IF($AF960="N/A", "N/A", "TBC")</f>
        <v>N/A</v>
      </c>
      <c r="AI960" s="16" t="str">
        <f>IF($AF960="N/A","N/A",IF(AC960&gt;1,"TBC","N/A"))</f>
        <v>N/A</v>
      </c>
      <c r="AJ960" s="16" t="str">
        <f>IF($AF960="N/A","N/A",IF(AC960&gt;2,"TBC","N/A"))</f>
        <v>N/A</v>
      </c>
      <c r="AK960" s="16" t="str">
        <f>IF($AF960="N/A","N/A",IF(AC960&gt;3,"TBC","N/A"))</f>
        <v>N/A</v>
      </c>
      <c r="AL960" s="16" t="str">
        <f>IF(AC960="N/A","N/A",IF(AC960&gt;0,IF(SUM(AG960:AK960)&lt;&gt;AF960,"CHECK","OK"),"N/A"))</f>
        <v>N/A</v>
      </c>
      <c r="AM960" s="16" t="e">
        <f>IF(AD960="N/A", L960+T960, L960+AG960)</f>
        <v>#VALUE!</v>
      </c>
      <c r="AN960" s="16" t="str">
        <f>IF(AD960="N/A", IF(U960="N/A", "N/A", L960+U960), AD960+AH960)</f>
        <v>N/A</v>
      </c>
      <c r="AO960" s="16" t="str">
        <f>IF(AD960="N/A", IF(V960="N/A", "N/A", L960+V960), IF(AI960="N/A", "N/A", AD960+AI960))</f>
        <v>N/A</v>
      </c>
      <c r="AP960" s="16" t="str">
        <f>IF(AD960="N/A", IF(W960="N/A", "N/A", L960+W960), IF(AJ960="N/A", "N/A", AD960+AJ960))</f>
        <v>N/A</v>
      </c>
      <c r="AQ960" s="16" t="str">
        <f>IF(AD960="N/A", IF(X960="N/A", "N/A", L960+X960), IF(AK960="N/A", "N/A", AD960+AK960))</f>
        <v>N/A</v>
      </c>
      <c r="AR960" s="15" t="s">
        <v>40</v>
      </c>
      <c r="AS960" s="15" t="s">
        <v>40</v>
      </c>
      <c r="AT960" s="15" t="s">
        <v>40</v>
      </c>
      <c r="AU960" s="15" t="s">
        <v>40</v>
      </c>
      <c r="AV960" s="15" t="s">
        <v>40</v>
      </c>
      <c r="AW960" s="15" t="s">
        <v>40</v>
      </c>
      <c r="AX960" s="15" t="s">
        <v>40</v>
      </c>
      <c r="AY960" s="15" t="s">
        <v>40</v>
      </c>
      <c r="AZ960" s="15" t="s">
        <v>40</v>
      </c>
      <c r="BA960" s="15" t="s">
        <v>40</v>
      </c>
      <c r="BB960" s="15" t="s">
        <v>40</v>
      </c>
      <c r="BC960" s="15" t="s">
        <v>40</v>
      </c>
      <c r="BD960" s="15" t="s">
        <v>40</v>
      </c>
      <c r="BE960" s="15" t="s">
        <v>40</v>
      </c>
      <c r="BF960" s="15" t="s">
        <v>40</v>
      </c>
      <c r="BG960" s="15" t="s">
        <v>40</v>
      </c>
      <c r="BH960" s="15" t="s">
        <v>40</v>
      </c>
      <c r="BJ960" s="16" t="e">
        <f>IF(AR960="R", $CA960, IF(OR(AR960="P", AR960="T", AR960="N"), 0, IF($C960="DM", $T960, IF(OR(AR960="Y", AR960="IR"),$AM960,IF(AR960="C", IF($BI960="Y", IF($AF960="N/A", $Q960, $AF960), IF($AG960="N/A", $T960,$AG960)))))))</f>
        <v>#VALUE!</v>
      </c>
      <c r="BK960" s="16" t="e">
        <f>IF(AS960="R", $CA960, IF(OR(AS960="P", AS960="T", AS960="N"), 0, IF($C960="DM", $T960, IF(OR(AS960="Y", AS960="IR"),$AM960,IF(AS960="C", IF($BI960="Y", IF($AF960="N/A", $Q960, $AF960), IF($AG960="N/A", $T960,$AG960)))))))</f>
        <v>#VALUE!</v>
      </c>
      <c r="BL960" s="16" t="e">
        <f>IF(AT960="R", $CA960, IF(OR(AT960="P", AT960="T", AT960="N"), 0, IF($C960="DM", $T960, IF(OR(AT960="Y", AT960="IR"),$AM960,IF(AT960="C", IF($BI960="Y", IF($AF960="N/A", $Q960, $AF960), IF($AG960="N/A", $T960,$AG960)))))))</f>
        <v>#VALUE!</v>
      </c>
      <c r="BM960" s="16" t="e">
        <f>IF(AU960="R", $CA960, IF(OR(AU960="P", AU960="T", AU960="N"), 0, IF($C960="DM", $T960, IF(OR(AU960="Y", AU960="IR"),$AM960,IF(AU960="C", IF($BI960="Y", IF($AF960="N/A", $Q960, $AF960), IF($AG960="N/A", $T960,$AG960)))))))</f>
        <v>#VALUE!</v>
      </c>
      <c r="BN960" s="16" t="e">
        <f>IF(AV960="R", $CA960, IF(OR(AV960="P", AV960="T", AV960="N"), 0, IF($C960="DM", $T960, IF(OR(AV960="Y", AV960="IR"),$AM960,IF(AV960="C", IF($BI960="Y", IF($AF960="N/A", $Q960, $AF960), IF($AG960="N/A", $T960,$AG960)))))))</f>
        <v>#VALUE!</v>
      </c>
      <c r="BO960" s="16" t="e">
        <f>IF(AW960="R", $CA960, IF(OR(AW960="P", AW960="T", AW960="N"), 0, IF($C960="DM", $T960, IF(OR(AW960="Y", AW960="IR"),$AM960,IF(AW960="C", IF($BI960="Y", IF($AF960="N/A", $Q960, $AF960), IF($AG960="N/A", $T960,$AG960)))))))</f>
        <v>#VALUE!</v>
      </c>
      <c r="BP960" s="16" t="e">
        <f>IF(AX960="R", $CA960, IF(OR(AX960="P", AX960="T", AX960="N"), 0, IF($C960="DM", $T960, IF(OR(AX960="Y", AX960="IR"),$AM960,IF(AX960="C", IF($BI960="Y", IF($AF960="N/A", $Q960, $AF960), IF($AG960="N/A", $T960,$AG960)))))))</f>
        <v>#VALUE!</v>
      </c>
      <c r="BQ960" s="16" t="e">
        <f>IF(AY960="R", $CA960, IF(OR(AY960="P", AY960="T", AY960="N"), 0, IF($C960="DM", $T960, IF(OR(AY960="Y", AY960="IR"),$AM960,IF(AY960="C", IF($BI960="Y", IF($AF960="N/A", $Q960, $AF960), IF($AG960="N/A", $T960,$AG960)))))))</f>
        <v>#VALUE!</v>
      </c>
      <c r="BR960" s="16" t="e">
        <f>IF(AZ960="R", $CA960, IF(OR(AZ960="P", AZ960="T", AZ960="N"), 0, IF($C960="DM", $T960, IF(OR(AZ960="Y", AZ960="IR"),$AM960,IF(AZ960="C", IF($BI960="Y", IF($AF960="N/A", $Q960, $AF960), IF($AG960="N/A", $T960,$AG960)))))))</f>
        <v>#VALUE!</v>
      </c>
      <c r="BS960" s="16" t="e">
        <f>IF(BA960="R", $CA960, IF(OR(BA960="P", BA960="T", BA960="N"), 0, IF($C960="DM", $T960, IF(OR(BA960="Y", BA960="IR"),$AM960,IF(BA960="C", IF($BI960="Y", IF($AF960="N/A", $Q960, $AF960), IF($AG960="N/A", $T960,$AG960)))))))</f>
        <v>#VALUE!</v>
      </c>
      <c r="BT960" s="16" t="e">
        <f>IF(BB960="R", $CA960, IF(OR(BB960="P", BB960="T", BB960="N"), 0, IF($C960="DM", $T960, IF(OR(BB960="Y", BB960="IR"),$AM960,IF(BB960="C", IF($BI960="Y", IF($BA960="C", IF($AF960="N/A", $Q960, $AF960), IF($AF960="N/A", $T960, $AM960)), IF($AG960="N/A", $T960,$AG960)))))))</f>
        <v>#VALUE!</v>
      </c>
      <c r="BU960" s="16" t="e">
        <f>IF(BC960="R", $CA960, IF(OR(BC960="P", BC960="T", BC960="N"), 0, IF($C960="DM", $T960, IF(OR(BC960="Y", BC960="IR"),$AM960,IF(BC960="C", IF($BI960="Y", IF($BA960="C", IF($AF960="N/A", $Q960, $AF960), IF($AF960="N/A", $T960, $AM960)), IF($AG960="N/A", $T960,$AG960)))))))</f>
        <v>#VALUE!</v>
      </c>
      <c r="BV960" s="16" t="e">
        <f>IF(BD960="R", $CA960, IF(OR(BD960="P", BD960="T", BD960="N"), 0, IF($C960="DM", $T960, IF(OR(BD960="Y", BD960="IR"),$AM960,IF(BD960="C", IF($BI960="Y", IF($BA960="C", IF($AF960="N/A", $Q960, $AF960), IF($AF960="N/A", $T960, $AM960)), IF($AG960="N/A", $T960,$AG960)))))))</f>
        <v>#VALUE!</v>
      </c>
      <c r="BW960" s="16" t="e">
        <f>IF(BE960="R", $CA960, IF(OR(BE960="P", BE960="T", BE960="N"), 0, IF($C960="DM", $T960, IF(OR(BE960="Y", BE960="IR"),$AM960,IF(BE960="C", IF($BI960="Y", IF($BA960="C", IF($AF960="N/A", $Q960, $AF960), IF($AF960="N/A", $T960, $AM960)), IF($AG960="N/A", $T960,$AG960)))))))</f>
        <v>#VALUE!</v>
      </c>
      <c r="BX960" s="16" t="e">
        <f>IF(BF960="R", $CA960, IF(OR(BF960="P", BF960="T", BF960="N"), 0, IF($C960="DM", $T960, IF(OR(BF960="Y", BF960="IR"),$AM960,IF(BF960="C", IF($BI960="Y", IF($BA960="C", IF($AF960="N/A", $Q960, $AF960), IF($AF960="N/A", $T960, $AM960)), IF($AG960="N/A", $T960,$AG960)))))))</f>
        <v>#VALUE!</v>
      </c>
      <c r="BY960" s="16" t="e">
        <f>IF(BG960="R", $CA960, IF(OR(BG960="P", BG960="T", BG960="N"), 0, IF($C960="DM", $T960, IF(OR(BG960="Y", BG960="IR"),$AM960,IF(BG960="C", IF($BI960="Y", IF($BA960="C", IF($AF960="N/A", $Q960, $AF960), IF($AF960="N/A", $T960, $AM960)), IF($AG960="N/A", $T960,$AG960)))))))</f>
        <v>#VALUE!</v>
      </c>
      <c r="BZ960" s="16" t="e">
        <f>IF(BH960="R", $CA960, IF(OR(BH960="P", BH960="T", BH960="N"), 0, IF($C960="DM", $T960, IF(OR(BH960="Y", BH960="IR"),$AM960,IF(BH960="C", IF($BI960="Y", IF($BA960="C", IF($AF960="N/A", $Q960, $AF960), IF($AF960="N/A", $T960, $AM960)), IF($AG960="N/A", $T960,$AG960)))))))</f>
        <v>#VALUE!</v>
      </c>
      <c r="CA960" s="15" t="s">
        <v>75</v>
      </c>
      <c r="CB960" s="16" t="e">
        <f>BZ960</f>
        <v>#VALUE!</v>
      </c>
      <c r="CC960" s="15" t="str">
        <f>IF(OR($BH960="T", $BH960="R"), 0, IF($BH960="C", IF($BI960="Y", IF($BA960="C", 0, IF(AF960="N/A", Q960-T960, AF960-AG960)), IF($AF960="N/A", U960, AH960)), AN960))</f>
        <v>N/A</v>
      </c>
      <c r="CD960" s="15" t="str">
        <f>IF(OR($BH960="T", $BH960="R"), 0, IF($BH960="C", IF($BI960="Y", 0, IF($AF960="N/A", V960, AI960)), AO960))</f>
        <v>N/A</v>
      </c>
      <c r="CE960" s="15" t="str">
        <f>IF(OR($BH960="T", $BH960="R"), 0, IF($BH960="C", IF($BI960="Y", 0, IF($AF960="N/A", W960, AJ960)), AP960))</f>
        <v>N/A</v>
      </c>
      <c r="CF960" s="15" t="str">
        <f>IF(OR($BH960="T", $BH960="R"), 0, IF($BH960="C", IF($BI960="Y", 0, IF($AF960="N/A", X960, AK960)), AQ960))</f>
        <v>N/A</v>
      </c>
    </row>
    <row r="961" spans="1:84" x14ac:dyDescent="0.25">
      <c r="A961" s="14">
        <v>5938</v>
      </c>
      <c r="B961" s="15"/>
      <c r="C961" s="15"/>
      <c r="D961" s="15"/>
      <c r="E961" s="15" t="e">
        <f>VLOOKUP(B961, 'Rookie Year'!$A$2:$B$55679,2,FALSE)</f>
        <v>#N/A</v>
      </c>
      <c r="F961" s="15">
        <v>2024</v>
      </c>
      <c r="G961" s="15" t="s">
        <v>42</v>
      </c>
      <c r="H961" s="15"/>
      <c r="I961" s="16"/>
      <c r="J961" s="15"/>
      <c r="K961" s="17">
        <f>IF(AND(G961&lt;&gt;"N",R961="N/A"), IF(I961&lt;4, 0, 0.25),IF(I961=1, IF(J961=1,0.25, 0.25), IF(I961&lt;13, 0.25, IF(I961&lt;26, 0.4, IF(I961&lt;51, 0.6, 0.75)))))</f>
        <v>0.25</v>
      </c>
      <c r="L961" s="16">
        <f>I961-M961</f>
        <v>0</v>
      </c>
      <c r="M961" s="16">
        <f>ROUNDUP(I961*K961,0)</f>
        <v>0</v>
      </c>
      <c r="N961" s="16">
        <f>M961*J961</f>
        <v>0</v>
      </c>
      <c r="O961" s="16">
        <v>0</v>
      </c>
      <c r="P961" s="16">
        <v>0</v>
      </c>
      <c r="Q961" s="16">
        <f>N961-O961-P961</f>
        <v>0</v>
      </c>
      <c r="R961" s="15" t="s">
        <v>75</v>
      </c>
      <c r="S961" s="15">
        <f>IF(R961="N/A", J961-($B$1-F961), J961-($B$1-R961))</f>
        <v>0</v>
      </c>
      <c r="T961" s="16" t="str">
        <f>IF($S961&lt;1, "N/A", $M961)</f>
        <v>N/A</v>
      </c>
      <c r="U961" s="16" t="str">
        <f>IF($S961&lt;2, "N/A", $M961)</f>
        <v>N/A</v>
      </c>
      <c r="V961" s="16" t="str">
        <f>IF($S961&lt;3, "N/A", $M961)</f>
        <v>N/A</v>
      </c>
      <c r="W961" s="16" t="str">
        <f>IF($S961&lt;4, "N/A", $M961)</f>
        <v>N/A</v>
      </c>
      <c r="X961" s="16" t="str">
        <f>IF($S961&lt;5, "N/A", $M961)</f>
        <v>N/A</v>
      </c>
      <c r="Y961" s="15" t="str">
        <f>IF(SUM(T961:X961)&lt;&gt;Q961, "CHECK", "OK")</f>
        <v>OK</v>
      </c>
      <c r="Z961" s="15" t="str">
        <f>IF(F961=$B$1, "No", IF(S961=1, "Yes", "No"))</f>
        <v>No</v>
      </c>
      <c r="AA961" s="18" t="str">
        <f>IF(C961="DM", "N/A", IF(Z961="No","N/A",VLOOKUP(B961,'Extension List'!$A$3:$R$1972,18,FALSE)))</f>
        <v>N/A</v>
      </c>
      <c r="AB961" s="15" t="str">
        <f>IF(C961="DM", "N/A", IF(Z961="No","N/A",VLOOKUP(B961,'Extension List'!$A$3:$T$1972,20,FALSE)))</f>
        <v>N/A</v>
      </c>
      <c r="AC961" s="15" t="str">
        <f>IF(AA961="N/A", "N/A", 0)</f>
        <v>N/A</v>
      </c>
      <c r="AD961" s="16" t="str">
        <f>IF(AE961="N/A", "N/A", AA961-AE961)</f>
        <v>N/A</v>
      </c>
      <c r="AE961" s="16" t="str">
        <f>IF(AA961="N/A", "N/A", IF(AC961&gt;0, IF(AA961&lt;13, ROUNDUP(0.25*AA961,0), IF(AA961&lt;26, ROUNDUP(0.4*AA961,0), IF(AA961&lt;51, ROUNDUP(0.6*AA961,0), ROUNDUP(0.75*AA961,0)))), "N/A"))</f>
        <v>N/A</v>
      </c>
      <c r="AF961" s="16" t="str">
        <f>IF(AD961="N/A","N/A", (AE961*AC961)+Q961)</f>
        <v>N/A</v>
      </c>
      <c r="AG961" s="16" t="str">
        <f>IF($AF961="N/A", "N/A", "TBC")</f>
        <v>N/A</v>
      </c>
      <c r="AH961" s="16" t="str">
        <f>IF($AF961="N/A", "N/A", "TBC")</f>
        <v>N/A</v>
      </c>
      <c r="AI961" s="16" t="str">
        <f>IF($AF961="N/A","N/A",IF(AC961&gt;1,"TBC","N/A"))</f>
        <v>N/A</v>
      </c>
      <c r="AJ961" s="16" t="str">
        <f>IF($AF961="N/A","N/A",IF(AC961&gt;2,"TBC","N/A"))</f>
        <v>N/A</v>
      </c>
      <c r="AK961" s="16" t="str">
        <f>IF($AF961="N/A","N/A",IF(AC961&gt;3,"TBC","N/A"))</f>
        <v>N/A</v>
      </c>
      <c r="AL961" s="16" t="str">
        <f>IF(AC961="N/A","N/A",IF(AC961&gt;0,IF(SUM(AG961:AK961)&lt;&gt;AF961,"CHECK","OK"),"N/A"))</f>
        <v>N/A</v>
      </c>
      <c r="AM961" s="16" t="e">
        <f>IF(AD961="N/A", L961+T961, L961+AG961)</f>
        <v>#VALUE!</v>
      </c>
      <c r="AN961" s="16" t="str">
        <f>IF(AD961="N/A", IF(U961="N/A", "N/A", L961+U961), AD961+AH961)</f>
        <v>N/A</v>
      </c>
      <c r="AO961" s="16" t="str">
        <f>IF(AD961="N/A", IF(V961="N/A", "N/A", L961+V961), IF(AI961="N/A", "N/A", AD961+AI961))</f>
        <v>N/A</v>
      </c>
      <c r="AP961" s="16" t="str">
        <f>IF(AD961="N/A", IF(W961="N/A", "N/A", L961+W961), IF(AJ961="N/A", "N/A", AD961+AJ961))</f>
        <v>N/A</v>
      </c>
      <c r="AQ961" s="16" t="str">
        <f>IF(AD961="N/A", IF(X961="N/A", "N/A", L961+X961), IF(AK961="N/A", "N/A", AD961+AK961))</f>
        <v>N/A</v>
      </c>
      <c r="AR961" s="15" t="s">
        <v>40</v>
      </c>
      <c r="AS961" s="15" t="s">
        <v>40</v>
      </c>
      <c r="AT961" s="15" t="s">
        <v>40</v>
      </c>
      <c r="AU961" s="15" t="s">
        <v>40</v>
      </c>
      <c r="AV961" s="15" t="s">
        <v>40</v>
      </c>
      <c r="AW961" s="15" t="s">
        <v>40</v>
      </c>
      <c r="AX961" s="15" t="s">
        <v>40</v>
      </c>
      <c r="AY961" s="15" t="s">
        <v>40</v>
      </c>
      <c r="AZ961" s="15" t="s">
        <v>40</v>
      </c>
      <c r="BA961" s="15" t="s">
        <v>40</v>
      </c>
      <c r="BB961" s="15" t="s">
        <v>40</v>
      </c>
      <c r="BC961" s="15" t="s">
        <v>40</v>
      </c>
      <c r="BD961" s="15" t="s">
        <v>40</v>
      </c>
      <c r="BE961" s="15" t="s">
        <v>40</v>
      </c>
      <c r="BF961" s="15" t="s">
        <v>40</v>
      </c>
      <c r="BG961" s="15" t="s">
        <v>40</v>
      </c>
      <c r="BH961" s="15" t="s">
        <v>40</v>
      </c>
      <c r="BJ961" s="16" t="e">
        <f>IF(AR961="R", $CA961, IF(OR(AR961="P", AR961="T", AR961="N"), 0, IF($C961="DM", $T961, IF(OR(AR961="Y", AR961="IR"),$AM961,IF(AR961="C", IF($BI961="Y", IF($AF961="N/A", $Q961, $AF961), IF($AG961="N/A", $T961,$AG961)))))))</f>
        <v>#VALUE!</v>
      </c>
      <c r="BK961" s="16" t="e">
        <f>IF(AS961="R", $CA961, IF(OR(AS961="P", AS961="T", AS961="N"), 0, IF($C961="DM", $T961, IF(OR(AS961="Y", AS961="IR"),$AM961,IF(AS961="C", IF($BI961="Y", IF($AF961="N/A", $Q961, $AF961), IF($AG961="N/A", $T961,$AG961)))))))</f>
        <v>#VALUE!</v>
      </c>
      <c r="BL961" s="16" t="e">
        <f>IF(AT961="R", $CA961, IF(OR(AT961="P", AT961="T", AT961="N"), 0, IF($C961="DM", $T961, IF(OR(AT961="Y", AT961="IR"),$AM961,IF(AT961="C", IF($BI961="Y", IF($AF961="N/A", $Q961, $AF961), IF($AG961="N/A", $T961,$AG961)))))))</f>
        <v>#VALUE!</v>
      </c>
      <c r="BM961" s="16" t="e">
        <f>IF(AU961="R", $CA961, IF(OR(AU961="P", AU961="T", AU961="N"), 0, IF($C961="DM", $T961, IF(OR(AU961="Y", AU961="IR"),$AM961,IF(AU961="C", IF($BI961="Y", IF($AF961="N/A", $Q961, $AF961), IF($AG961="N/A", $T961,$AG961)))))))</f>
        <v>#VALUE!</v>
      </c>
      <c r="BN961" s="16" t="e">
        <f>IF(AV961="R", $CA961, IF(OR(AV961="P", AV961="T", AV961="N"), 0, IF($C961="DM", $T961, IF(OR(AV961="Y", AV961="IR"),$AM961,IF(AV961="C", IF($BI961="Y", IF($AF961="N/A", $Q961, $AF961), IF($AG961="N/A", $T961,$AG961)))))))</f>
        <v>#VALUE!</v>
      </c>
      <c r="BO961" s="16" t="e">
        <f>IF(AW961="R", $CA961, IF(OR(AW961="P", AW961="T", AW961="N"), 0, IF($C961="DM", $T961, IF(OR(AW961="Y", AW961="IR"),$AM961,IF(AW961="C", IF($BI961="Y", IF($AF961="N/A", $Q961, $AF961), IF($AG961="N/A", $T961,$AG961)))))))</f>
        <v>#VALUE!</v>
      </c>
      <c r="BP961" s="16" t="e">
        <f>IF(AX961="R", $CA961, IF(OR(AX961="P", AX961="T", AX961="N"), 0, IF($C961="DM", $T961, IF(OR(AX961="Y", AX961="IR"),$AM961,IF(AX961="C", IF($BI961="Y", IF($AF961="N/A", $Q961, $AF961), IF($AG961="N/A", $T961,$AG961)))))))</f>
        <v>#VALUE!</v>
      </c>
      <c r="BQ961" s="16" t="e">
        <f>IF(AY961="R", $CA961, IF(OR(AY961="P", AY961="T", AY961="N"), 0, IF($C961="DM", $T961, IF(OR(AY961="Y", AY961="IR"),$AM961,IF(AY961="C", IF($BI961="Y", IF($AF961="N/A", $Q961, $AF961), IF($AG961="N/A", $T961,$AG961)))))))</f>
        <v>#VALUE!</v>
      </c>
      <c r="BR961" s="16" t="e">
        <f>IF(AZ961="R", $CA961, IF(OR(AZ961="P", AZ961="T", AZ961="N"), 0, IF($C961="DM", $T961, IF(OR(AZ961="Y", AZ961="IR"),$AM961,IF(AZ961="C", IF($BI961="Y", IF($AF961="N/A", $Q961, $AF961), IF($AG961="N/A", $T961,$AG961)))))))</f>
        <v>#VALUE!</v>
      </c>
      <c r="BS961" s="16" t="e">
        <f>IF(BA961="R", $CA961, IF(OR(BA961="P", BA961="T", BA961="N"), 0, IF($C961="DM", $T961, IF(OR(BA961="Y", BA961="IR"),$AM961,IF(BA961="C", IF($BI961="Y", IF($AF961="N/A", $Q961, $AF961), IF($AG961="N/A", $T961,$AG961)))))))</f>
        <v>#VALUE!</v>
      </c>
      <c r="BT961" s="16" t="e">
        <f>IF(BB961="R", $CA961, IF(OR(BB961="P", BB961="T", BB961="N"), 0, IF($C961="DM", $T961, IF(OR(BB961="Y", BB961="IR"),$AM961,IF(BB961="C", IF($BI961="Y", IF($BA961="C", IF($AF961="N/A", $Q961, $AF961), IF($AF961="N/A", $T961, $AM961)), IF($AG961="N/A", $T961,$AG961)))))))</f>
        <v>#VALUE!</v>
      </c>
      <c r="BU961" s="16" t="e">
        <f>IF(BC961="R", $CA961, IF(OR(BC961="P", BC961="T", BC961="N"), 0, IF($C961="DM", $T961, IF(OR(BC961="Y", BC961="IR"),$AM961,IF(BC961="C", IF($BI961="Y", IF($BA961="C", IF($AF961="N/A", $Q961, $AF961), IF($AF961="N/A", $T961, $AM961)), IF($AG961="N/A", $T961,$AG961)))))))</f>
        <v>#VALUE!</v>
      </c>
      <c r="BV961" s="16" t="e">
        <f>IF(BD961="R", $CA961, IF(OR(BD961="P", BD961="T", BD961="N"), 0, IF($C961="DM", $T961, IF(OR(BD961="Y", BD961="IR"),$AM961,IF(BD961="C", IF($BI961="Y", IF($BA961="C", IF($AF961="N/A", $Q961, $AF961), IF($AF961="N/A", $T961, $AM961)), IF($AG961="N/A", $T961,$AG961)))))))</f>
        <v>#VALUE!</v>
      </c>
      <c r="BW961" s="16" t="e">
        <f>IF(BE961="R", $CA961, IF(OR(BE961="P", BE961="T", BE961="N"), 0, IF($C961="DM", $T961, IF(OR(BE961="Y", BE961="IR"),$AM961,IF(BE961="C", IF($BI961="Y", IF($BA961="C", IF($AF961="N/A", $Q961, $AF961), IF($AF961="N/A", $T961, $AM961)), IF($AG961="N/A", $T961,$AG961)))))))</f>
        <v>#VALUE!</v>
      </c>
      <c r="BX961" s="16" t="e">
        <f>IF(BF961="R", $CA961, IF(OR(BF961="P", BF961="T", BF961="N"), 0, IF($C961="DM", $T961, IF(OR(BF961="Y", BF961="IR"),$AM961,IF(BF961="C", IF($BI961="Y", IF($BA961="C", IF($AF961="N/A", $Q961, $AF961), IF($AF961="N/A", $T961, $AM961)), IF($AG961="N/A", $T961,$AG961)))))))</f>
        <v>#VALUE!</v>
      </c>
      <c r="BY961" s="16" t="e">
        <f>IF(BG961="R", $CA961, IF(OR(BG961="P", BG961="T", BG961="N"), 0, IF($C961="DM", $T961, IF(OR(BG961="Y", BG961="IR"),$AM961,IF(BG961="C", IF($BI961="Y", IF($BA961="C", IF($AF961="N/A", $Q961, $AF961), IF($AF961="N/A", $T961, $AM961)), IF($AG961="N/A", $T961,$AG961)))))))</f>
        <v>#VALUE!</v>
      </c>
      <c r="BZ961" s="16" t="e">
        <f>IF(BH961="R", $CA961, IF(OR(BH961="P", BH961="T", BH961="N"), 0, IF($C961="DM", $T961, IF(OR(BH961="Y", BH961="IR"),$AM961,IF(BH961="C", IF($BI961="Y", IF($BA961="C", IF($AF961="N/A", $Q961, $AF961), IF($AF961="N/A", $T961, $AM961)), IF($AG961="N/A", $T961,$AG961)))))))</f>
        <v>#VALUE!</v>
      </c>
      <c r="CA961" s="15" t="s">
        <v>75</v>
      </c>
      <c r="CB961" s="16" t="e">
        <f>BZ961</f>
        <v>#VALUE!</v>
      </c>
      <c r="CC961" s="15" t="str">
        <f>IF(OR($BH961="T", $BH961="R"), 0, IF($BH961="C", IF($BI961="Y", IF($BA961="C", 0, IF(AF961="N/A", Q961-T961, AF961-AG961)), IF($AF961="N/A", U961, AH961)), AN961))</f>
        <v>N/A</v>
      </c>
      <c r="CD961" s="15" t="str">
        <f>IF(OR($BH961="T", $BH961="R"), 0, IF($BH961="C", IF($BI961="Y", 0, IF($AF961="N/A", V961, AI961)), AO961))</f>
        <v>N/A</v>
      </c>
      <c r="CE961" s="15" t="str">
        <f>IF(OR($BH961="T", $BH961="R"), 0, IF($BH961="C", IF($BI961="Y", 0, IF($AF961="N/A", W961, AJ961)), AP961))</f>
        <v>N/A</v>
      </c>
      <c r="CF961" s="15" t="str">
        <f>IF(OR($BH961="T", $BH961="R"), 0, IF($BH961="C", IF($BI961="Y", 0, IF($AF961="N/A", X961, AK961)), AQ961))</f>
        <v>N/A</v>
      </c>
    </row>
    <row r="962" spans="1:84" x14ac:dyDescent="0.25">
      <c r="A962" s="14">
        <v>5939</v>
      </c>
      <c r="B962" s="15"/>
      <c r="C962" s="15"/>
      <c r="D962" s="15"/>
      <c r="E962" s="15" t="e">
        <f>VLOOKUP(B962, 'Rookie Year'!$A$2:$B$55679,2,FALSE)</f>
        <v>#N/A</v>
      </c>
      <c r="F962" s="15">
        <v>2024</v>
      </c>
      <c r="G962" s="15" t="s">
        <v>42</v>
      </c>
      <c r="H962" s="15"/>
      <c r="I962" s="16"/>
      <c r="J962" s="15"/>
      <c r="K962" s="17">
        <f>IF(AND(G962&lt;&gt;"N",R962="N/A"), IF(I962&lt;4, 0, 0.25),IF(I962=1, IF(J962=1,0.25, 0.25), IF(I962&lt;13, 0.25, IF(I962&lt;26, 0.4, IF(I962&lt;51, 0.6, 0.75)))))</f>
        <v>0.25</v>
      </c>
      <c r="L962" s="16">
        <f>I962-M962</f>
        <v>0</v>
      </c>
      <c r="M962" s="16">
        <f>ROUNDUP(I962*K962,0)</f>
        <v>0</v>
      </c>
      <c r="N962" s="16">
        <f>M962*J962</f>
        <v>0</v>
      </c>
      <c r="O962" s="16">
        <v>0</v>
      </c>
      <c r="P962" s="16">
        <v>0</v>
      </c>
      <c r="Q962" s="16">
        <f>N962-O962-P962</f>
        <v>0</v>
      </c>
      <c r="R962" s="15" t="s">
        <v>75</v>
      </c>
      <c r="S962" s="15">
        <f>IF(R962="N/A", J962-($B$1-F962), J962-($B$1-R962))</f>
        <v>0</v>
      </c>
      <c r="T962" s="16" t="str">
        <f>IF($S962&lt;1, "N/A", $M962)</f>
        <v>N/A</v>
      </c>
      <c r="U962" s="16" t="str">
        <f>IF($S962&lt;2, "N/A", $M962)</f>
        <v>N/A</v>
      </c>
      <c r="V962" s="16" t="str">
        <f>IF($S962&lt;3, "N/A", $M962)</f>
        <v>N/A</v>
      </c>
      <c r="W962" s="16" t="str">
        <f>IF($S962&lt;4, "N/A", $M962)</f>
        <v>N/A</v>
      </c>
      <c r="X962" s="16" t="str">
        <f>IF($S962&lt;5, "N/A", $M962)</f>
        <v>N/A</v>
      </c>
      <c r="Y962" s="15" t="str">
        <f>IF(SUM(T962:X962)&lt;&gt;Q962, "CHECK", "OK")</f>
        <v>OK</v>
      </c>
      <c r="Z962" s="15" t="str">
        <f>IF(F962=$B$1, "No", IF(S962=1, "Yes", "No"))</f>
        <v>No</v>
      </c>
      <c r="AA962" s="18" t="str">
        <f>IF(C962="DM", "N/A", IF(Z962="No","N/A",VLOOKUP(B962,'Extension List'!$A$3:$R$1972,18,FALSE)))</f>
        <v>N/A</v>
      </c>
      <c r="AB962" s="15" t="str">
        <f>IF(C962="DM", "N/A", IF(Z962="No","N/A",VLOOKUP(B962,'Extension List'!$A$3:$T$1972,20,FALSE)))</f>
        <v>N/A</v>
      </c>
      <c r="AC962" s="15" t="str">
        <f>IF(AA962="N/A", "N/A", 0)</f>
        <v>N/A</v>
      </c>
      <c r="AD962" s="16" t="str">
        <f>IF(AE962="N/A", "N/A", AA962-AE962)</f>
        <v>N/A</v>
      </c>
      <c r="AE962" s="16" t="str">
        <f>IF(AA962="N/A", "N/A", IF(AC962&gt;0, IF(AA962&lt;13, ROUNDUP(0.25*AA962,0), IF(AA962&lt;26, ROUNDUP(0.4*AA962,0), IF(AA962&lt;51, ROUNDUP(0.6*AA962,0), ROUNDUP(0.75*AA962,0)))), "N/A"))</f>
        <v>N/A</v>
      </c>
      <c r="AF962" s="16" t="str">
        <f>IF(AD962="N/A","N/A", (AE962*AC962)+Q962)</f>
        <v>N/A</v>
      </c>
      <c r="AG962" s="16" t="str">
        <f>IF($AF962="N/A", "N/A", "TBC")</f>
        <v>N/A</v>
      </c>
      <c r="AH962" s="16" t="str">
        <f>IF($AF962="N/A", "N/A", "TBC")</f>
        <v>N/A</v>
      </c>
      <c r="AI962" s="16" t="str">
        <f>IF($AF962="N/A","N/A",IF(AC962&gt;1,"TBC","N/A"))</f>
        <v>N/A</v>
      </c>
      <c r="AJ962" s="16" t="str">
        <f>IF($AF962="N/A","N/A",IF(AC962&gt;2,"TBC","N/A"))</f>
        <v>N/A</v>
      </c>
      <c r="AK962" s="16" t="str">
        <f>IF($AF962="N/A","N/A",IF(AC962&gt;3,"TBC","N/A"))</f>
        <v>N/A</v>
      </c>
      <c r="AL962" s="16" t="str">
        <f>IF(AC962="N/A","N/A",IF(AC962&gt;0,IF(SUM(AG962:AK962)&lt;&gt;AF962,"CHECK","OK"),"N/A"))</f>
        <v>N/A</v>
      </c>
      <c r="AM962" s="16" t="e">
        <f>IF(AD962="N/A", L962+T962, L962+AG962)</f>
        <v>#VALUE!</v>
      </c>
      <c r="AN962" s="16" t="str">
        <f>IF(AD962="N/A", IF(U962="N/A", "N/A", L962+U962), AD962+AH962)</f>
        <v>N/A</v>
      </c>
      <c r="AO962" s="16" t="str">
        <f>IF(AD962="N/A", IF(V962="N/A", "N/A", L962+V962), IF(AI962="N/A", "N/A", AD962+AI962))</f>
        <v>N/A</v>
      </c>
      <c r="AP962" s="16" t="str">
        <f>IF(AD962="N/A", IF(W962="N/A", "N/A", L962+W962), IF(AJ962="N/A", "N/A", AD962+AJ962))</f>
        <v>N/A</v>
      </c>
      <c r="AQ962" s="16" t="str">
        <f>IF(AD962="N/A", IF(X962="N/A", "N/A", L962+X962), IF(AK962="N/A", "N/A", AD962+AK962))</f>
        <v>N/A</v>
      </c>
      <c r="AR962" s="15" t="s">
        <v>40</v>
      </c>
      <c r="AS962" s="15" t="s">
        <v>40</v>
      </c>
      <c r="AT962" s="15" t="s">
        <v>40</v>
      </c>
      <c r="AU962" s="15" t="s">
        <v>40</v>
      </c>
      <c r="AV962" s="15" t="s">
        <v>40</v>
      </c>
      <c r="AW962" s="15" t="s">
        <v>40</v>
      </c>
      <c r="AX962" s="15" t="s">
        <v>40</v>
      </c>
      <c r="AY962" s="15" t="s">
        <v>40</v>
      </c>
      <c r="AZ962" s="15" t="s">
        <v>40</v>
      </c>
      <c r="BA962" s="15" t="s">
        <v>40</v>
      </c>
      <c r="BB962" s="15" t="s">
        <v>40</v>
      </c>
      <c r="BC962" s="15" t="s">
        <v>40</v>
      </c>
      <c r="BD962" s="15" t="s">
        <v>40</v>
      </c>
      <c r="BE962" s="15" t="s">
        <v>40</v>
      </c>
      <c r="BF962" s="15" t="s">
        <v>40</v>
      </c>
      <c r="BG962" s="15" t="s">
        <v>40</v>
      </c>
      <c r="BH962" s="15" t="s">
        <v>40</v>
      </c>
      <c r="BJ962" s="16" t="e">
        <f>IF(AR962="R", $CA962, IF(OR(AR962="P", AR962="T", AR962="N"), 0, IF($C962="DM", $T962, IF(OR(AR962="Y", AR962="IR"),$AM962,IF(AR962="C", IF($BI962="Y", IF($AF962="N/A", $Q962, $AF962), IF($AG962="N/A", $T962,$AG962)))))))</f>
        <v>#VALUE!</v>
      </c>
      <c r="BK962" s="16" t="e">
        <f>IF(AS962="R", $CA962, IF(OR(AS962="P", AS962="T", AS962="N"), 0, IF($C962="DM", $T962, IF(OR(AS962="Y", AS962="IR"),$AM962,IF(AS962="C", IF($BI962="Y", IF($AF962="N/A", $Q962, $AF962), IF($AG962="N/A", $T962,$AG962)))))))</f>
        <v>#VALUE!</v>
      </c>
      <c r="BL962" s="16" t="e">
        <f>IF(AT962="R", $CA962, IF(OR(AT962="P", AT962="T", AT962="N"), 0, IF($C962="DM", $T962, IF(OR(AT962="Y", AT962="IR"),$AM962,IF(AT962="C", IF($BI962="Y", IF($AF962="N/A", $Q962, $AF962), IF($AG962="N/A", $T962,$AG962)))))))</f>
        <v>#VALUE!</v>
      </c>
      <c r="BM962" s="16" t="e">
        <f>IF(AU962="R", $CA962, IF(OR(AU962="P", AU962="T", AU962="N"), 0, IF($C962="DM", $T962, IF(OR(AU962="Y", AU962="IR"),$AM962,IF(AU962="C", IF($BI962="Y", IF($AF962="N/A", $Q962, $AF962), IF($AG962="N/A", $T962,$AG962)))))))</f>
        <v>#VALUE!</v>
      </c>
      <c r="BN962" s="16" t="e">
        <f>IF(AV962="R", $CA962, IF(OR(AV962="P", AV962="T", AV962="N"), 0, IF($C962="DM", $T962, IF(OR(AV962="Y", AV962="IR"),$AM962,IF(AV962="C", IF($BI962="Y", IF($AF962="N/A", $Q962, $AF962), IF($AG962="N/A", $T962,$AG962)))))))</f>
        <v>#VALUE!</v>
      </c>
      <c r="BO962" s="16" t="e">
        <f>IF(AW962="R", $CA962, IF(OR(AW962="P", AW962="T", AW962="N"), 0, IF($C962="DM", $T962, IF(OR(AW962="Y", AW962="IR"),$AM962,IF(AW962="C", IF($BI962="Y", IF($AF962="N/A", $Q962, $AF962), IF($AG962="N/A", $T962,$AG962)))))))</f>
        <v>#VALUE!</v>
      </c>
      <c r="BP962" s="16" t="e">
        <f>IF(AX962="R", $CA962, IF(OR(AX962="P", AX962="T", AX962="N"), 0, IF($C962="DM", $T962, IF(OR(AX962="Y", AX962="IR"),$AM962,IF(AX962="C", IF($BI962="Y", IF($AF962="N/A", $Q962, $AF962), IF($AG962="N/A", $T962,$AG962)))))))</f>
        <v>#VALUE!</v>
      </c>
      <c r="BQ962" s="16" t="e">
        <f>IF(AY962="R", $CA962, IF(OR(AY962="P", AY962="T", AY962="N"), 0, IF($C962="DM", $T962, IF(OR(AY962="Y", AY962="IR"),$AM962,IF(AY962="C", IF($BI962="Y", IF($AF962="N/A", $Q962, $AF962), IF($AG962="N/A", $T962,$AG962)))))))</f>
        <v>#VALUE!</v>
      </c>
      <c r="BR962" s="16" t="e">
        <f>IF(AZ962="R", $CA962, IF(OR(AZ962="P", AZ962="T", AZ962="N"), 0, IF($C962="DM", $T962, IF(OR(AZ962="Y", AZ962="IR"),$AM962,IF(AZ962="C", IF($BI962="Y", IF($AF962="N/A", $Q962, $AF962), IF($AG962="N/A", $T962,$AG962)))))))</f>
        <v>#VALUE!</v>
      </c>
      <c r="BS962" s="16" t="e">
        <f>IF(BA962="R", $CA962, IF(OR(BA962="P", BA962="T", BA962="N"), 0, IF($C962="DM", $T962, IF(OR(BA962="Y", BA962="IR"),$AM962,IF(BA962="C", IF($BI962="Y", IF($AF962="N/A", $Q962, $AF962), IF($AG962="N/A", $T962,$AG962)))))))</f>
        <v>#VALUE!</v>
      </c>
      <c r="BT962" s="16" t="e">
        <f>IF(BB962="R", $CA962, IF(OR(BB962="P", BB962="T", BB962="N"), 0, IF($C962="DM", $T962, IF(OR(BB962="Y", BB962="IR"),$AM962,IF(BB962="C", IF($BI962="Y", IF($BA962="C", IF($AF962="N/A", $Q962, $AF962), IF($AF962="N/A", $T962, $AM962)), IF($AG962="N/A", $T962,$AG962)))))))</f>
        <v>#VALUE!</v>
      </c>
      <c r="BU962" s="16" t="e">
        <f>IF(BC962="R", $CA962, IF(OR(BC962="P", BC962="T", BC962="N"), 0, IF($C962="DM", $T962, IF(OR(BC962="Y", BC962="IR"),$AM962,IF(BC962="C", IF($BI962="Y", IF($BA962="C", IF($AF962="N/A", $Q962, $AF962), IF($AF962="N/A", $T962, $AM962)), IF($AG962="N/A", $T962,$AG962)))))))</f>
        <v>#VALUE!</v>
      </c>
      <c r="BV962" s="16" t="e">
        <f>IF(BD962="R", $CA962, IF(OR(BD962="P", BD962="T", BD962="N"), 0, IF($C962="DM", $T962, IF(OR(BD962="Y", BD962="IR"),$AM962,IF(BD962="C", IF($BI962="Y", IF($BA962="C", IF($AF962="N/A", $Q962, $AF962), IF($AF962="N/A", $T962, $AM962)), IF($AG962="N/A", $T962,$AG962)))))))</f>
        <v>#VALUE!</v>
      </c>
      <c r="BW962" s="16" t="e">
        <f>IF(BE962="R", $CA962, IF(OR(BE962="P", BE962="T", BE962="N"), 0, IF($C962="DM", $T962, IF(OR(BE962="Y", BE962="IR"),$AM962,IF(BE962="C", IF($BI962="Y", IF($BA962="C", IF($AF962="N/A", $Q962, $AF962), IF($AF962="N/A", $T962, $AM962)), IF($AG962="N/A", $T962,$AG962)))))))</f>
        <v>#VALUE!</v>
      </c>
      <c r="BX962" s="16" t="e">
        <f>IF(BF962="R", $CA962, IF(OR(BF962="P", BF962="T", BF962="N"), 0, IF($C962="DM", $T962, IF(OR(BF962="Y", BF962="IR"),$AM962,IF(BF962="C", IF($BI962="Y", IF($BA962="C", IF($AF962="N/A", $Q962, $AF962), IF($AF962="N/A", $T962, $AM962)), IF($AG962="N/A", $T962,$AG962)))))))</f>
        <v>#VALUE!</v>
      </c>
      <c r="BY962" s="16" t="e">
        <f>IF(BG962="R", $CA962, IF(OR(BG962="P", BG962="T", BG962="N"), 0, IF($C962="DM", $T962, IF(OR(BG962="Y", BG962="IR"),$AM962,IF(BG962="C", IF($BI962="Y", IF($BA962="C", IF($AF962="N/A", $Q962, $AF962), IF($AF962="N/A", $T962, $AM962)), IF($AG962="N/A", $T962,$AG962)))))))</f>
        <v>#VALUE!</v>
      </c>
      <c r="BZ962" s="16" t="e">
        <f>IF(BH962="R", $CA962, IF(OR(BH962="P", BH962="T", BH962="N"), 0, IF($C962="DM", $T962, IF(OR(BH962="Y", BH962="IR"),$AM962,IF(BH962="C", IF($BI962="Y", IF($BA962="C", IF($AF962="N/A", $Q962, $AF962), IF($AF962="N/A", $T962, $AM962)), IF($AG962="N/A", $T962,$AG962)))))))</f>
        <v>#VALUE!</v>
      </c>
      <c r="CA962" s="15" t="s">
        <v>75</v>
      </c>
      <c r="CB962" s="16" t="e">
        <f>BZ962</f>
        <v>#VALUE!</v>
      </c>
      <c r="CC962" s="15" t="str">
        <f>IF(OR($BH962="T", $BH962="R"), 0, IF($BH962="C", IF($BI962="Y", IF($BA962="C", 0, IF(AF962="N/A", Q962-T962, AF962-AG962)), IF($AF962="N/A", U962, AH962)), AN962))</f>
        <v>N/A</v>
      </c>
      <c r="CD962" s="15" t="str">
        <f>IF(OR($BH962="T", $BH962="R"), 0, IF($BH962="C", IF($BI962="Y", 0, IF($AF962="N/A", V962, AI962)), AO962))</f>
        <v>N/A</v>
      </c>
      <c r="CE962" s="15" t="str">
        <f>IF(OR($BH962="T", $BH962="R"), 0, IF($BH962="C", IF($BI962="Y", 0, IF($AF962="N/A", W962, AJ962)), AP962))</f>
        <v>N/A</v>
      </c>
      <c r="CF962" s="15" t="str">
        <f>IF(OR($BH962="T", $BH962="R"), 0, IF($BH962="C", IF($BI962="Y", 0, IF($AF962="N/A", X962, AK962)), AQ962))</f>
        <v>N/A</v>
      </c>
    </row>
    <row r="963" spans="1:84" x14ac:dyDescent="0.25">
      <c r="A963" s="14">
        <v>5940</v>
      </c>
      <c r="B963" s="15"/>
      <c r="C963" s="15"/>
      <c r="D963" s="15"/>
      <c r="E963" s="15" t="e">
        <f>VLOOKUP(B963, 'Rookie Year'!$A$2:$B$55679,2,FALSE)</f>
        <v>#N/A</v>
      </c>
      <c r="F963" s="15">
        <v>2024</v>
      </c>
      <c r="G963" s="15" t="s">
        <v>42</v>
      </c>
      <c r="H963" s="15"/>
      <c r="I963" s="16"/>
      <c r="J963" s="15"/>
      <c r="K963" s="17">
        <f>IF(AND(G963&lt;&gt;"N",R963="N/A"), IF(I963&lt;4, 0, 0.25),IF(I963=1, IF(J963=1,0.25, 0.25), IF(I963&lt;13, 0.25, IF(I963&lt;26, 0.4, IF(I963&lt;51, 0.6, 0.75)))))</f>
        <v>0.25</v>
      </c>
      <c r="L963" s="16">
        <f>I963-M963</f>
        <v>0</v>
      </c>
      <c r="M963" s="16">
        <f>ROUNDUP(I963*K963,0)</f>
        <v>0</v>
      </c>
      <c r="N963" s="16">
        <f>M963*J963</f>
        <v>0</v>
      </c>
      <c r="O963" s="16">
        <v>0</v>
      </c>
      <c r="P963" s="16">
        <v>0</v>
      </c>
      <c r="Q963" s="16">
        <f>N963-O963-P963</f>
        <v>0</v>
      </c>
      <c r="R963" s="15" t="s">
        <v>75</v>
      </c>
      <c r="S963" s="15">
        <f>IF(R963="N/A", J963-($B$1-F963), J963-($B$1-R963))</f>
        <v>0</v>
      </c>
      <c r="T963" s="16" t="str">
        <f>IF($S963&lt;1, "N/A", $M963)</f>
        <v>N/A</v>
      </c>
      <c r="U963" s="16" t="str">
        <f>IF($S963&lt;2, "N/A", $M963)</f>
        <v>N/A</v>
      </c>
      <c r="V963" s="16" t="str">
        <f>IF($S963&lt;3, "N/A", $M963)</f>
        <v>N/A</v>
      </c>
      <c r="W963" s="16" t="str">
        <f>IF($S963&lt;4, "N/A", $M963)</f>
        <v>N/A</v>
      </c>
      <c r="X963" s="16" t="str">
        <f>IF($S963&lt;5, "N/A", $M963)</f>
        <v>N/A</v>
      </c>
      <c r="Y963" s="15" t="str">
        <f>IF(SUM(T963:X963)&lt;&gt;Q963, "CHECK", "OK")</f>
        <v>OK</v>
      </c>
      <c r="Z963" s="15" t="str">
        <f>IF(F963=$B$1, "No", IF(S963=1, "Yes", "No"))</f>
        <v>No</v>
      </c>
      <c r="AA963" s="18" t="str">
        <f>IF(C963="DM", "N/A", IF(Z963="No","N/A",VLOOKUP(B963,'Extension List'!$A$3:$R$1972,18,FALSE)))</f>
        <v>N/A</v>
      </c>
      <c r="AB963" s="15" t="str">
        <f>IF(C963="DM", "N/A", IF(Z963="No","N/A",VLOOKUP(B963,'Extension List'!$A$3:$T$1972,20,FALSE)))</f>
        <v>N/A</v>
      </c>
      <c r="AC963" s="15" t="str">
        <f>IF(AA963="N/A", "N/A", 0)</f>
        <v>N/A</v>
      </c>
      <c r="AD963" s="16" t="str">
        <f>IF(AE963="N/A", "N/A", AA963-AE963)</f>
        <v>N/A</v>
      </c>
      <c r="AE963" s="16" t="str">
        <f>IF(AA963="N/A", "N/A", IF(AC963&gt;0, IF(AA963&lt;13, ROUNDUP(0.25*AA963,0), IF(AA963&lt;26, ROUNDUP(0.4*AA963,0), IF(AA963&lt;51, ROUNDUP(0.6*AA963,0), ROUNDUP(0.75*AA963,0)))), "N/A"))</f>
        <v>N/A</v>
      </c>
      <c r="AF963" s="16" t="str">
        <f>IF(AD963="N/A","N/A", (AE963*AC963)+Q963)</f>
        <v>N/A</v>
      </c>
      <c r="AG963" s="16" t="str">
        <f>IF($AF963="N/A", "N/A", "TBC")</f>
        <v>N/A</v>
      </c>
      <c r="AH963" s="16" t="str">
        <f>IF($AF963="N/A", "N/A", "TBC")</f>
        <v>N/A</v>
      </c>
      <c r="AI963" s="16" t="str">
        <f>IF($AF963="N/A","N/A",IF(AC963&gt;1,"TBC","N/A"))</f>
        <v>N/A</v>
      </c>
      <c r="AJ963" s="16" t="str">
        <f>IF($AF963="N/A","N/A",IF(AC963&gt;2,"TBC","N/A"))</f>
        <v>N/A</v>
      </c>
      <c r="AK963" s="16" t="str">
        <f>IF($AF963="N/A","N/A",IF(AC963&gt;3,"TBC","N/A"))</f>
        <v>N/A</v>
      </c>
      <c r="AL963" s="16" t="str">
        <f>IF(AC963="N/A","N/A",IF(AC963&gt;0,IF(SUM(AG963:AK963)&lt;&gt;AF963,"CHECK","OK"),"N/A"))</f>
        <v>N/A</v>
      </c>
      <c r="AM963" s="16" t="e">
        <f>IF(AD963="N/A", L963+T963, L963+AG963)</f>
        <v>#VALUE!</v>
      </c>
      <c r="AN963" s="16" t="str">
        <f>IF(AD963="N/A", IF(U963="N/A", "N/A", L963+U963), AD963+AH963)</f>
        <v>N/A</v>
      </c>
      <c r="AO963" s="16" t="str">
        <f>IF(AD963="N/A", IF(V963="N/A", "N/A", L963+V963), IF(AI963="N/A", "N/A", AD963+AI963))</f>
        <v>N/A</v>
      </c>
      <c r="AP963" s="16" t="str">
        <f>IF(AD963="N/A", IF(W963="N/A", "N/A", L963+W963), IF(AJ963="N/A", "N/A", AD963+AJ963))</f>
        <v>N/A</v>
      </c>
      <c r="AQ963" s="16" t="str">
        <f>IF(AD963="N/A", IF(X963="N/A", "N/A", L963+X963), IF(AK963="N/A", "N/A", AD963+AK963))</f>
        <v>N/A</v>
      </c>
      <c r="AR963" s="15" t="s">
        <v>40</v>
      </c>
      <c r="AS963" s="15" t="s">
        <v>40</v>
      </c>
      <c r="AT963" s="15" t="s">
        <v>40</v>
      </c>
      <c r="AU963" s="15" t="s">
        <v>40</v>
      </c>
      <c r="AV963" s="15" t="s">
        <v>40</v>
      </c>
      <c r="AW963" s="15" t="s">
        <v>40</v>
      </c>
      <c r="AX963" s="15" t="s">
        <v>40</v>
      </c>
      <c r="AY963" s="15" t="s">
        <v>40</v>
      </c>
      <c r="AZ963" s="15" t="s">
        <v>40</v>
      </c>
      <c r="BA963" s="15" t="s">
        <v>40</v>
      </c>
      <c r="BB963" s="15" t="s">
        <v>40</v>
      </c>
      <c r="BC963" s="15" t="s">
        <v>40</v>
      </c>
      <c r="BD963" s="15" t="s">
        <v>40</v>
      </c>
      <c r="BE963" s="15" t="s">
        <v>40</v>
      </c>
      <c r="BF963" s="15" t="s">
        <v>40</v>
      </c>
      <c r="BG963" s="15" t="s">
        <v>40</v>
      </c>
      <c r="BH963" s="15" t="s">
        <v>40</v>
      </c>
      <c r="BJ963" s="16" t="e">
        <f>IF(AR963="R", $CA963, IF(OR(AR963="P", AR963="T", AR963="N"), 0, IF($C963="DM", $T963, IF(OR(AR963="Y", AR963="IR"),$AM963,IF(AR963="C", IF($BI963="Y", IF($AF963="N/A", $Q963, $AF963), IF($AG963="N/A", $T963,$AG963)))))))</f>
        <v>#VALUE!</v>
      </c>
      <c r="BK963" s="16" t="e">
        <f>IF(AS963="R", $CA963, IF(OR(AS963="P", AS963="T", AS963="N"), 0, IF($C963="DM", $T963, IF(OR(AS963="Y", AS963="IR"),$AM963,IF(AS963="C", IF($BI963="Y", IF($AF963="N/A", $Q963, $AF963), IF($AG963="N/A", $T963,$AG963)))))))</f>
        <v>#VALUE!</v>
      </c>
      <c r="BL963" s="16" t="e">
        <f>IF(AT963="R", $CA963, IF(OR(AT963="P", AT963="T", AT963="N"), 0, IF($C963="DM", $T963, IF(OR(AT963="Y", AT963="IR"),$AM963,IF(AT963="C", IF($BI963="Y", IF($AF963="N/A", $Q963, $AF963), IF($AG963="N/A", $T963,$AG963)))))))</f>
        <v>#VALUE!</v>
      </c>
      <c r="BM963" s="16" t="e">
        <f>IF(AU963="R", $CA963, IF(OR(AU963="P", AU963="T", AU963="N"), 0, IF($C963="DM", $T963, IF(OR(AU963="Y", AU963="IR"),$AM963,IF(AU963="C", IF($BI963="Y", IF($AF963="N/A", $Q963, $AF963), IF($AG963="N/A", $T963,$AG963)))))))</f>
        <v>#VALUE!</v>
      </c>
      <c r="BN963" s="16" t="e">
        <f>IF(AV963="R", $CA963, IF(OR(AV963="P", AV963="T", AV963="N"), 0, IF($C963="DM", $T963, IF(OR(AV963="Y", AV963="IR"),$AM963,IF(AV963="C", IF($BI963="Y", IF($AF963="N/A", $Q963, $AF963), IF($AG963="N/A", $T963,$AG963)))))))</f>
        <v>#VALUE!</v>
      </c>
      <c r="BO963" s="16" t="e">
        <f>IF(AW963="R", $CA963, IF(OR(AW963="P", AW963="T", AW963="N"), 0, IF($C963="DM", $T963, IF(OR(AW963="Y", AW963="IR"),$AM963,IF(AW963="C", IF($BI963="Y", IF($AF963="N/A", $Q963, $AF963), IF($AG963="N/A", $T963,$AG963)))))))</f>
        <v>#VALUE!</v>
      </c>
      <c r="BP963" s="16" t="e">
        <f>IF(AX963="R", $CA963, IF(OR(AX963="P", AX963="T", AX963="N"), 0, IF($C963="DM", $T963, IF(OR(AX963="Y", AX963="IR"),$AM963,IF(AX963="C", IF($BI963="Y", IF($AF963="N/A", $Q963, $AF963), IF($AG963="N/A", $T963,$AG963)))))))</f>
        <v>#VALUE!</v>
      </c>
      <c r="BQ963" s="16" t="e">
        <f>IF(AY963="R", $CA963, IF(OR(AY963="P", AY963="T", AY963="N"), 0, IF($C963="DM", $T963, IF(OR(AY963="Y", AY963="IR"),$AM963,IF(AY963="C", IF($BI963="Y", IF($AF963="N/A", $Q963, $AF963), IF($AG963="N/A", $T963,$AG963)))))))</f>
        <v>#VALUE!</v>
      </c>
      <c r="BR963" s="16" t="e">
        <f>IF(AZ963="R", $CA963, IF(OR(AZ963="P", AZ963="T", AZ963="N"), 0, IF($C963="DM", $T963, IF(OR(AZ963="Y", AZ963="IR"),$AM963,IF(AZ963="C", IF($BI963="Y", IF($AF963="N/A", $Q963, $AF963), IF($AG963="N/A", $T963,$AG963)))))))</f>
        <v>#VALUE!</v>
      </c>
      <c r="BS963" s="16" t="e">
        <f>IF(BA963="R", $CA963, IF(OR(BA963="P", BA963="T", BA963="N"), 0, IF($C963="DM", $T963, IF(OR(BA963="Y", BA963="IR"),$AM963,IF(BA963="C", IF($BI963="Y", IF($AF963="N/A", $Q963, $AF963), IF($AG963="N/A", $T963,$AG963)))))))</f>
        <v>#VALUE!</v>
      </c>
      <c r="BT963" s="16" t="e">
        <f>IF(BB963="R", $CA963, IF(OR(BB963="P", BB963="T", BB963="N"), 0, IF($C963="DM", $T963, IF(OR(BB963="Y", BB963="IR"),$AM963,IF(BB963="C", IF($BI963="Y", IF($BA963="C", IF($AF963="N/A", $Q963, $AF963), IF($AF963="N/A", $T963, $AM963)), IF($AG963="N/A", $T963,$AG963)))))))</f>
        <v>#VALUE!</v>
      </c>
      <c r="BU963" s="16" t="e">
        <f>IF(BC963="R", $CA963, IF(OR(BC963="P", BC963="T", BC963="N"), 0, IF($C963="DM", $T963, IF(OR(BC963="Y", BC963="IR"),$AM963,IF(BC963="C", IF($BI963="Y", IF($BA963="C", IF($AF963="N/A", $Q963, $AF963), IF($AF963="N/A", $T963, $AM963)), IF($AG963="N/A", $T963,$AG963)))))))</f>
        <v>#VALUE!</v>
      </c>
      <c r="BV963" s="16" t="e">
        <f>IF(BD963="R", $CA963, IF(OR(BD963="P", BD963="T", BD963="N"), 0, IF($C963="DM", $T963, IF(OR(BD963="Y", BD963="IR"),$AM963,IF(BD963="C", IF($BI963="Y", IF($BA963="C", IF($AF963="N/A", $Q963, $AF963), IF($AF963="N/A", $T963, $AM963)), IF($AG963="N/A", $T963,$AG963)))))))</f>
        <v>#VALUE!</v>
      </c>
      <c r="BW963" s="16" t="e">
        <f>IF(BE963="R", $CA963, IF(OR(BE963="P", BE963="T", BE963="N"), 0, IF($C963="DM", $T963, IF(OR(BE963="Y", BE963="IR"),$AM963,IF(BE963="C", IF($BI963="Y", IF($BA963="C", IF($AF963="N/A", $Q963, $AF963), IF($AF963="N/A", $T963, $AM963)), IF($AG963="N/A", $T963,$AG963)))))))</f>
        <v>#VALUE!</v>
      </c>
      <c r="BX963" s="16" t="e">
        <f>IF(BF963="R", $CA963, IF(OR(BF963="P", BF963="T", BF963="N"), 0, IF($C963="DM", $T963, IF(OR(BF963="Y", BF963="IR"),$AM963,IF(BF963="C", IF($BI963="Y", IF($BA963="C", IF($AF963="N/A", $Q963, $AF963), IF($AF963="N/A", $T963, $AM963)), IF($AG963="N/A", $T963,$AG963)))))))</f>
        <v>#VALUE!</v>
      </c>
      <c r="BY963" s="16" t="e">
        <f>IF(BG963="R", $CA963, IF(OR(BG963="P", BG963="T", BG963="N"), 0, IF($C963="DM", $T963, IF(OR(BG963="Y", BG963="IR"),$AM963,IF(BG963="C", IF($BI963="Y", IF($BA963="C", IF($AF963="N/A", $Q963, $AF963), IF($AF963="N/A", $T963, $AM963)), IF($AG963="N/A", $T963,$AG963)))))))</f>
        <v>#VALUE!</v>
      </c>
      <c r="BZ963" s="16" t="e">
        <f>IF(BH963="R", $CA963, IF(OR(BH963="P", BH963="T", BH963="N"), 0, IF($C963="DM", $T963, IF(OR(BH963="Y", BH963="IR"),$AM963,IF(BH963="C", IF($BI963="Y", IF($BA963="C", IF($AF963="N/A", $Q963, $AF963), IF($AF963="N/A", $T963, $AM963)), IF($AG963="N/A", $T963,$AG963)))))))</f>
        <v>#VALUE!</v>
      </c>
      <c r="CA963" s="15" t="s">
        <v>75</v>
      </c>
      <c r="CB963" s="16" t="e">
        <f>BZ963</f>
        <v>#VALUE!</v>
      </c>
      <c r="CC963" s="15" t="str">
        <f>IF(OR($BH963="T", $BH963="R"), 0, IF($BH963="C", IF($BI963="Y", IF($BA963="C", 0, IF(AF963="N/A", Q963-T963, AF963-AG963)), IF($AF963="N/A", U963, AH963)), AN963))</f>
        <v>N/A</v>
      </c>
      <c r="CD963" s="15" t="str">
        <f>IF(OR($BH963="T", $BH963="R"), 0, IF($BH963="C", IF($BI963="Y", 0, IF($AF963="N/A", V963, AI963)), AO963))</f>
        <v>N/A</v>
      </c>
      <c r="CE963" s="15" t="str">
        <f>IF(OR($BH963="T", $BH963="R"), 0, IF($BH963="C", IF($BI963="Y", 0, IF($AF963="N/A", W963, AJ963)), AP963))</f>
        <v>N/A</v>
      </c>
      <c r="CF963" s="15" t="str">
        <f>IF(OR($BH963="T", $BH963="R"), 0, IF($BH963="C", IF($BI963="Y", 0, IF($AF963="N/A", X963, AK963)), AQ963))</f>
        <v>N/A</v>
      </c>
    </row>
    <row r="964" spans="1:84" x14ac:dyDescent="0.25">
      <c r="A964" s="14">
        <v>5941</v>
      </c>
      <c r="B964" s="15"/>
      <c r="C964" s="15"/>
      <c r="D964" s="15"/>
      <c r="E964" s="15" t="e">
        <f>VLOOKUP(B964, 'Rookie Year'!$A$2:$B$55679,2,FALSE)</f>
        <v>#N/A</v>
      </c>
      <c r="F964" s="15">
        <v>2024</v>
      </c>
      <c r="G964" s="15" t="s">
        <v>42</v>
      </c>
      <c r="H964" s="15"/>
      <c r="I964" s="16"/>
      <c r="J964" s="15"/>
      <c r="K964" s="17">
        <f>IF(AND(G964&lt;&gt;"N",R964="N/A"), IF(I964&lt;4, 0, 0.25),IF(I964=1, IF(J964=1,0.25, 0.25), IF(I964&lt;13, 0.25, IF(I964&lt;26, 0.4, IF(I964&lt;51, 0.6, 0.75)))))</f>
        <v>0.25</v>
      </c>
      <c r="L964" s="16">
        <f>I964-M964</f>
        <v>0</v>
      </c>
      <c r="M964" s="16">
        <f>ROUNDUP(I964*K964,0)</f>
        <v>0</v>
      </c>
      <c r="N964" s="16">
        <f>M964*J964</f>
        <v>0</v>
      </c>
      <c r="O964" s="16">
        <v>0</v>
      </c>
      <c r="P964" s="16">
        <v>0</v>
      </c>
      <c r="Q964" s="16">
        <f>N964-O964-P964</f>
        <v>0</v>
      </c>
      <c r="R964" s="15" t="s">
        <v>75</v>
      </c>
      <c r="S964" s="15">
        <f>IF(R964="N/A", J964-($B$1-F964), J964-($B$1-R964))</f>
        <v>0</v>
      </c>
      <c r="T964" s="16" t="str">
        <f>IF($S964&lt;1, "N/A", $M964)</f>
        <v>N/A</v>
      </c>
      <c r="U964" s="16" t="str">
        <f>IF($S964&lt;2, "N/A", $M964)</f>
        <v>N/A</v>
      </c>
      <c r="V964" s="16" t="str">
        <f>IF($S964&lt;3, "N/A", $M964)</f>
        <v>N/A</v>
      </c>
      <c r="W964" s="16" t="str">
        <f>IF($S964&lt;4, "N/A", $M964)</f>
        <v>N/A</v>
      </c>
      <c r="X964" s="16" t="str">
        <f>IF($S964&lt;5, "N/A", $M964)</f>
        <v>N/A</v>
      </c>
      <c r="Y964" s="15" t="str">
        <f>IF(SUM(T964:X964)&lt;&gt;Q964, "CHECK", "OK")</f>
        <v>OK</v>
      </c>
      <c r="Z964" s="15" t="str">
        <f>IF(F964=$B$1, "No", IF(S964=1, "Yes", "No"))</f>
        <v>No</v>
      </c>
      <c r="AA964" s="18" t="str">
        <f>IF(C964="DM", "N/A", IF(Z964="No","N/A",VLOOKUP(B964,'Extension List'!$A$3:$R$1972,18,FALSE)))</f>
        <v>N/A</v>
      </c>
      <c r="AB964" s="15" t="str">
        <f>IF(C964="DM", "N/A", IF(Z964="No","N/A",VLOOKUP(B964,'Extension List'!$A$3:$T$1972,20,FALSE)))</f>
        <v>N/A</v>
      </c>
      <c r="AC964" s="15" t="str">
        <f>IF(AA964="N/A", "N/A", 0)</f>
        <v>N/A</v>
      </c>
      <c r="AD964" s="16" t="str">
        <f>IF(AE964="N/A", "N/A", AA964-AE964)</f>
        <v>N/A</v>
      </c>
      <c r="AE964" s="16" t="str">
        <f>IF(AA964="N/A", "N/A", IF(AC964&gt;0, IF(AA964&lt;13, ROUNDUP(0.25*AA964,0), IF(AA964&lt;26, ROUNDUP(0.4*AA964,0), IF(AA964&lt;51, ROUNDUP(0.6*AA964,0), ROUNDUP(0.75*AA964,0)))), "N/A"))</f>
        <v>N/A</v>
      </c>
      <c r="AF964" s="16" t="str">
        <f>IF(AD964="N/A","N/A", (AE964*AC964)+Q964)</f>
        <v>N/A</v>
      </c>
      <c r="AG964" s="16" t="str">
        <f>IF($AF964="N/A", "N/A", "TBC")</f>
        <v>N/A</v>
      </c>
      <c r="AH964" s="16" t="str">
        <f>IF($AF964="N/A", "N/A", "TBC")</f>
        <v>N/A</v>
      </c>
      <c r="AI964" s="16" t="str">
        <f>IF($AF964="N/A","N/A",IF(AC964&gt;1,"TBC","N/A"))</f>
        <v>N/A</v>
      </c>
      <c r="AJ964" s="16" t="str">
        <f>IF($AF964="N/A","N/A",IF(AC964&gt;2,"TBC","N/A"))</f>
        <v>N/A</v>
      </c>
      <c r="AK964" s="16" t="str">
        <f>IF($AF964="N/A","N/A",IF(AC964&gt;3,"TBC","N/A"))</f>
        <v>N/A</v>
      </c>
      <c r="AL964" s="16" t="str">
        <f>IF(AC964="N/A","N/A",IF(AC964&gt;0,IF(SUM(AG964:AK964)&lt;&gt;AF964,"CHECK","OK"),"N/A"))</f>
        <v>N/A</v>
      </c>
      <c r="AM964" s="16" t="e">
        <f>IF(AD964="N/A", L964+T964, L964+AG964)</f>
        <v>#VALUE!</v>
      </c>
      <c r="AN964" s="16" t="str">
        <f>IF(AD964="N/A", IF(U964="N/A", "N/A", L964+U964), AD964+AH964)</f>
        <v>N/A</v>
      </c>
      <c r="AO964" s="16" t="str">
        <f>IF(AD964="N/A", IF(V964="N/A", "N/A", L964+V964), IF(AI964="N/A", "N/A", AD964+AI964))</f>
        <v>N/A</v>
      </c>
      <c r="AP964" s="16" t="str">
        <f>IF(AD964="N/A", IF(W964="N/A", "N/A", L964+W964), IF(AJ964="N/A", "N/A", AD964+AJ964))</f>
        <v>N/A</v>
      </c>
      <c r="AQ964" s="16" t="str">
        <f>IF(AD964="N/A", IF(X964="N/A", "N/A", L964+X964), IF(AK964="N/A", "N/A", AD964+AK964))</f>
        <v>N/A</v>
      </c>
      <c r="AR964" s="15" t="s">
        <v>40</v>
      </c>
      <c r="AS964" s="15" t="s">
        <v>40</v>
      </c>
      <c r="AT964" s="15" t="s">
        <v>40</v>
      </c>
      <c r="AU964" s="15" t="s">
        <v>40</v>
      </c>
      <c r="AV964" s="15" t="s">
        <v>40</v>
      </c>
      <c r="AW964" s="15" t="s">
        <v>40</v>
      </c>
      <c r="AX964" s="15" t="s">
        <v>40</v>
      </c>
      <c r="AY964" s="15" t="s">
        <v>40</v>
      </c>
      <c r="AZ964" s="15" t="s">
        <v>40</v>
      </c>
      <c r="BA964" s="15" t="s">
        <v>40</v>
      </c>
      <c r="BB964" s="15" t="s">
        <v>40</v>
      </c>
      <c r="BC964" s="15" t="s">
        <v>40</v>
      </c>
      <c r="BD964" s="15" t="s">
        <v>40</v>
      </c>
      <c r="BE964" s="15" t="s">
        <v>40</v>
      </c>
      <c r="BF964" s="15" t="s">
        <v>40</v>
      </c>
      <c r="BG964" s="15" t="s">
        <v>40</v>
      </c>
      <c r="BH964" s="15" t="s">
        <v>40</v>
      </c>
      <c r="BJ964" s="16" t="e">
        <f>IF(AR964="R", $CA964, IF(OR(AR964="P", AR964="T", AR964="N"), 0, IF($C964="DM", $T964, IF(OR(AR964="Y", AR964="IR"),$AM964,IF(AR964="C", IF($BI964="Y", IF($AF964="N/A", $Q964, $AF964), IF($AG964="N/A", $T964,$AG964)))))))</f>
        <v>#VALUE!</v>
      </c>
      <c r="BK964" s="16" t="e">
        <f>IF(AS964="R", $CA964, IF(OR(AS964="P", AS964="T", AS964="N"), 0, IF($C964="DM", $T964, IF(OR(AS964="Y", AS964="IR"),$AM964,IF(AS964="C", IF($BI964="Y", IF($AF964="N/A", $Q964, $AF964), IF($AG964="N/A", $T964,$AG964)))))))</f>
        <v>#VALUE!</v>
      </c>
      <c r="BL964" s="16" t="e">
        <f>IF(AT964="R", $CA964, IF(OR(AT964="P", AT964="T", AT964="N"), 0, IF($C964="DM", $T964, IF(OR(AT964="Y", AT964="IR"),$AM964,IF(AT964="C", IF($BI964="Y", IF($AF964="N/A", $Q964, $AF964), IF($AG964="N/A", $T964,$AG964)))))))</f>
        <v>#VALUE!</v>
      </c>
      <c r="BM964" s="16" t="e">
        <f>IF(AU964="R", $CA964, IF(OR(AU964="P", AU964="T", AU964="N"), 0, IF($C964="DM", $T964, IF(OR(AU964="Y", AU964="IR"),$AM964,IF(AU964="C", IF($BI964="Y", IF($AF964="N/A", $Q964, $AF964), IF($AG964="N/A", $T964,$AG964)))))))</f>
        <v>#VALUE!</v>
      </c>
      <c r="BN964" s="16" t="e">
        <f>IF(AV964="R", $CA964, IF(OR(AV964="P", AV964="T", AV964="N"), 0, IF($C964="DM", $T964, IF(OR(AV964="Y", AV964="IR"),$AM964,IF(AV964="C", IF($BI964="Y", IF($AF964="N/A", $Q964, $AF964), IF($AG964="N/A", $T964,$AG964)))))))</f>
        <v>#VALUE!</v>
      </c>
      <c r="BO964" s="16" t="e">
        <f>IF(AW964="R", $CA964, IF(OR(AW964="P", AW964="T", AW964="N"), 0, IF($C964="DM", $T964, IF(OR(AW964="Y", AW964="IR"),$AM964,IF(AW964="C", IF($BI964="Y", IF($AF964="N/A", $Q964, $AF964), IF($AG964="N/A", $T964,$AG964)))))))</f>
        <v>#VALUE!</v>
      </c>
      <c r="BP964" s="16" t="e">
        <f>IF(AX964="R", $CA964, IF(OR(AX964="P", AX964="T", AX964="N"), 0, IF($C964="DM", $T964, IF(OR(AX964="Y", AX964="IR"),$AM964,IF(AX964="C", IF($BI964="Y", IF($AF964="N/A", $Q964, $AF964), IF($AG964="N/A", $T964,$AG964)))))))</f>
        <v>#VALUE!</v>
      </c>
      <c r="BQ964" s="16" t="e">
        <f>IF(AY964="R", $CA964, IF(OR(AY964="P", AY964="T", AY964="N"), 0, IF($C964="DM", $T964, IF(OR(AY964="Y", AY964="IR"),$AM964,IF(AY964="C", IF($BI964="Y", IF($AF964="N/A", $Q964, $AF964), IF($AG964="N/A", $T964,$AG964)))))))</f>
        <v>#VALUE!</v>
      </c>
      <c r="BR964" s="16" t="e">
        <f>IF(AZ964="R", $CA964, IF(OR(AZ964="P", AZ964="T", AZ964="N"), 0, IF($C964="DM", $T964, IF(OR(AZ964="Y", AZ964="IR"),$AM964,IF(AZ964="C", IF($BI964="Y", IF($AF964="N/A", $Q964, $AF964), IF($AG964="N/A", $T964,$AG964)))))))</f>
        <v>#VALUE!</v>
      </c>
      <c r="BS964" s="16" t="e">
        <f>IF(BA964="R", $CA964, IF(OR(BA964="P", BA964="T", BA964="N"), 0, IF($C964="DM", $T964, IF(OR(BA964="Y", BA964="IR"),$AM964,IF(BA964="C", IF($BI964="Y", IF($AF964="N/A", $Q964, $AF964), IF($AG964="N/A", $T964,$AG964)))))))</f>
        <v>#VALUE!</v>
      </c>
      <c r="BT964" s="16" t="e">
        <f>IF(BB964="R", $CA964, IF(OR(BB964="P", BB964="T", BB964="N"), 0, IF($C964="DM", $T964, IF(OR(BB964="Y", BB964="IR"),$AM964,IF(BB964="C", IF($BI964="Y", IF($BA964="C", IF($AF964="N/A", $Q964, $AF964), IF($AF964="N/A", $T964, $AM964)), IF($AG964="N/A", $T964,$AG964)))))))</f>
        <v>#VALUE!</v>
      </c>
      <c r="BU964" s="16" t="e">
        <f>IF(BC964="R", $CA964, IF(OR(BC964="P", BC964="T", BC964="N"), 0, IF($C964="DM", $T964, IF(OR(BC964="Y", BC964="IR"),$AM964,IF(BC964="C", IF($BI964="Y", IF($BA964="C", IF($AF964="N/A", $Q964, $AF964), IF($AF964="N/A", $T964, $AM964)), IF($AG964="N/A", $T964,$AG964)))))))</f>
        <v>#VALUE!</v>
      </c>
      <c r="BV964" s="16" t="e">
        <f>IF(BD964="R", $CA964, IF(OR(BD964="P", BD964="T", BD964="N"), 0, IF($C964="DM", $T964, IF(OR(BD964="Y", BD964="IR"),$AM964,IF(BD964="C", IF($BI964="Y", IF($BA964="C", IF($AF964="N/A", $Q964, $AF964), IF($AF964="N/A", $T964, $AM964)), IF($AG964="N/A", $T964,$AG964)))))))</f>
        <v>#VALUE!</v>
      </c>
      <c r="BW964" s="16" t="e">
        <f>IF(BE964="R", $CA964, IF(OR(BE964="P", BE964="T", BE964="N"), 0, IF($C964="DM", $T964, IF(OR(BE964="Y", BE964="IR"),$AM964,IF(BE964="C", IF($BI964="Y", IF($BA964="C", IF($AF964="N/A", $Q964, $AF964), IF($AF964="N/A", $T964, $AM964)), IF($AG964="N/A", $T964,$AG964)))))))</f>
        <v>#VALUE!</v>
      </c>
      <c r="BX964" s="16" t="e">
        <f>IF(BF964="R", $CA964, IF(OR(BF964="P", BF964="T", BF964="N"), 0, IF($C964="DM", $T964, IF(OR(BF964="Y", BF964="IR"),$AM964,IF(BF964="C", IF($BI964="Y", IF($BA964="C", IF($AF964="N/A", $Q964, $AF964), IF($AF964="N/A", $T964, $AM964)), IF($AG964="N/A", $T964,$AG964)))))))</f>
        <v>#VALUE!</v>
      </c>
      <c r="BY964" s="16" t="e">
        <f>IF(BG964="R", $CA964, IF(OR(BG964="P", BG964="T", BG964="N"), 0, IF($C964="DM", $T964, IF(OR(BG964="Y", BG964="IR"),$AM964,IF(BG964="C", IF($BI964="Y", IF($BA964="C", IF($AF964="N/A", $Q964, $AF964), IF($AF964="N/A", $T964, $AM964)), IF($AG964="N/A", $T964,$AG964)))))))</f>
        <v>#VALUE!</v>
      </c>
      <c r="BZ964" s="16" t="e">
        <f>IF(BH964="R", $CA964, IF(OR(BH964="P", BH964="T", BH964="N"), 0, IF($C964="DM", $T964, IF(OR(BH964="Y", BH964="IR"),$AM964,IF(BH964="C", IF($BI964="Y", IF($BA964="C", IF($AF964="N/A", $Q964, $AF964), IF($AF964="N/A", $T964, $AM964)), IF($AG964="N/A", $T964,$AG964)))))))</f>
        <v>#VALUE!</v>
      </c>
      <c r="CA964" s="15" t="s">
        <v>75</v>
      </c>
      <c r="CB964" s="16" t="e">
        <f>BZ964</f>
        <v>#VALUE!</v>
      </c>
      <c r="CC964" s="15" t="str">
        <f>IF(OR($BH964="T", $BH964="R"), 0, IF($BH964="C", IF($BI964="Y", IF($BA964="C", 0, IF(AF964="N/A", Q964-T964, AF964-AG964)), IF($AF964="N/A", U964, AH964)), AN964))</f>
        <v>N/A</v>
      </c>
      <c r="CD964" s="15" t="str">
        <f>IF(OR($BH964="T", $BH964="R"), 0, IF($BH964="C", IF($BI964="Y", 0, IF($AF964="N/A", V964, AI964)), AO964))</f>
        <v>N/A</v>
      </c>
      <c r="CE964" s="15" t="str">
        <f>IF(OR($BH964="T", $BH964="R"), 0, IF($BH964="C", IF($BI964="Y", 0, IF($AF964="N/A", W964, AJ964)), AP964))</f>
        <v>N/A</v>
      </c>
      <c r="CF964" s="15" t="str">
        <f>IF(OR($BH964="T", $BH964="R"), 0, IF($BH964="C", IF($BI964="Y", 0, IF($AF964="N/A", X964, AK964)), AQ964))</f>
        <v>N/A</v>
      </c>
    </row>
    <row r="965" spans="1:84" x14ac:dyDescent="0.25">
      <c r="A965" s="14">
        <v>5942</v>
      </c>
      <c r="B965" s="15"/>
      <c r="C965" s="15"/>
      <c r="D965" s="15"/>
      <c r="E965" s="15" t="e">
        <f>VLOOKUP(B965, 'Rookie Year'!$A$2:$B$55679,2,FALSE)</f>
        <v>#N/A</v>
      </c>
      <c r="F965" s="15">
        <v>2024</v>
      </c>
      <c r="G965" s="15" t="s">
        <v>42</v>
      </c>
      <c r="H965" s="15"/>
      <c r="I965" s="16"/>
      <c r="J965" s="15"/>
      <c r="K965" s="17">
        <f>IF(AND(G965&lt;&gt;"N",R965="N/A"), IF(I965&lt;4, 0, 0.25),IF(I965=1, IF(J965=1,0.25, 0.25), IF(I965&lt;13, 0.25, IF(I965&lt;26, 0.4, IF(I965&lt;51, 0.6, 0.75)))))</f>
        <v>0.25</v>
      </c>
      <c r="L965" s="16">
        <f>I965-M965</f>
        <v>0</v>
      </c>
      <c r="M965" s="16">
        <f>ROUNDUP(I965*K965,0)</f>
        <v>0</v>
      </c>
      <c r="N965" s="16">
        <f>M965*J965</f>
        <v>0</v>
      </c>
      <c r="O965" s="16">
        <v>0</v>
      </c>
      <c r="P965" s="16">
        <v>0</v>
      </c>
      <c r="Q965" s="16">
        <f>N965-O965-P965</f>
        <v>0</v>
      </c>
      <c r="R965" s="15" t="s">
        <v>75</v>
      </c>
      <c r="S965" s="15">
        <f>IF(R965="N/A", J965-($B$1-F965), J965-($B$1-R965))</f>
        <v>0</v>
      </c>
      <c r="T965" s="16" t="str">
        <f>IF($S965&lt;1, "N/A", $M965)</f>
        <v>N/A</v>
      </c>
      <c r="U965" s="16" t="str">
        <f>IF($S965&lt;2, "N/A", $M965)</f>
        <v>N/A</v>
      </c>
      <c r="V965" s="16" t="str">
        <f>IF($S965&lt;3, "N/A", $M965)</f>
        <v>N/A</v>
      </c>
      <c r="W965" s="16" t="str">
        <f>IF($S965&lt;4, "N/A", $M965)</f>
        <v>N/A</v>
      </c>
      <c r="X965" s="16" t="str">
        <f>IF($S965&lt;5, "N/A", $M965)</f>
        <v>N/A</v>
      </c>
      <c r="Y965" s="15" t="str">
        <f>IF(SUM(T965:X965)&lt;&gt;Q965, "CHECK", "OK")</f>
        <v>OK</v>
      </c>
      <c r="Z965" s="15" t="str">
        <f>IF(F965=$B$1, "No", IF(S965=1, "Yes", "No"))</f>
        <v>No</v>
      </c>
      <c r="AA965" s="18" t="str">
        <f>IF(C965="DM", "N/A", IF(Z965="No","N/A",VLOOKUP(B965,'Extension List'!$A$3:$R$1972,18,FALSE)))</f>
        <v>N/A</v>
      </c>
      <c r="AB965" s="15" t="str">
        <f>IF(C965="DM", "N/A", IF(Z965="No","N/A",VLOOKUP(B965,'Extension List'!$A$3:$T$1972,20,FALSE)))</f>
        <v>N/A</v>
      </c>
      <c r="AC965" s="15" t="str">
        <f>IF(AA965="N/A", "N/A", 0)</f>
        <v>N/A</v>
      </c>
      <c r="AD965" s="16" t="str">
        <f>IF(AE965="N/A", "N/A", AA965-AE965)</f>
        <v>N/A</v>
      </c>
      <c r="AE965" s="16" t="str">
        <f>IF(AA965="N/A", "N/A", IF(AC965&gt;0, IF(AA965&lt;13, ROUNDUP(0.25*AA965,0), IF(AA965&lt;26, ROUNDUP(0.4*AA965,0), IF(AA965&lt;51, ROUNDUP(0.6*AA965,0), ROUNDUP(0.75*AA965,0)))), "N/A"))</f>
        <v>N/A</v>
      </c>
      <c r="AF965" s="16" t="str">
        <f>IF(AD965="N/A","N/A", (AE965*AC965)+Q965)</f>
        <v>N/A</v>
      </c>
      <c r="AG965" s="16" t="str">
        <f>IF($AF965="N/A", "N/A", "TBC")</f>
        <v>N/A</v>
      </c>
      <c r="AH965" s="16" t="str">
        <f>IF($AF965="N/A", "N/A", "TBC")</f>
        <v>N/A</v>
      </c>
      <c r="AI965" s="16" t="str">
        <f>IF($AF965="N/A","N/A",IF(AC965&gt;1,"TBC","N/A"))</f>
        <v>N/A</v>
      </c>
      <c r="AJ965" s="16" t="str">
        <f>IF($AF965="N/A","N/A",IF(AC965&gt;2,"TBC","N/A"))</f>
        <v>N/A</v>
      </c>
      <c r="AK965" s="16" t="str">
        <f>IF($AF965="N/A","N/A",IF(AC965&gt;3,"TBC","N/A"))</f>
        <v>N/A</v>
      </c>
      <c r="AL965" s="16" t="str">
        <f>IF(AC965="N/A","N/A",IF(AC965&gt;0,IF(SUM(AG965:AK965)&lt;&gt;AF965,"CHECK","OK"),"N/A"))</f>
        <v>N/A</v>
      </c>
      <c r="AM965" s="16" t="e">
        <f>IF(AD965="N/A", L965+T965, L965+AG965)</f>
        <v>#VALUE!</v>
      </c>
      <c r="AN965" s="16" t="str">
        <f>IF(AD965="N/A", IF(U965="N/A", "N/A", L965+U965), AD965+AH965)</f>
        <v>N/A</v>
      </c>
      <c r="AO965" s="16" t="str">
        <f>IF(AD965="N/A", IF(V965="N/A", "N/A", L965+V965), IF(AI965="N/A", "N/A", AD965+AI965))</f>
        <v>N/A</v>
      </c>
      <c r="AP965" s="16" t="str">
        <f>IF(AD965="N/A", IF(W965="N/A", "N/A", L965+W965), IF(AJ965="N/A", "N/A", AD965+AJ965))</f>
        <v>N/A</v>
      </c>
      <c r="AQ965" s="16" t="str">
        <f>IF(AD965="N/A", IF(X965="N/A", "N/A", L965+X965), IF(AK965="N/A", "N/A", AD965+AK965))</f>
        <v>N/A</v>
      </c>
      <c r="AR965" s="15" t="s">
        <v>40</v>
      </c>
      <c r="AS965" s="15" t="s">
        <v>40</v>
      </c>
      <c r="AT965" s="15" t="s">
        <v>40</v>
      </c>
      <c r="AU965" s="15" t="s">
        <v>40</v>
      </c>
      <c r="AV965" s="15" t="s">
        <v>40</v>
      </c>
      <c r="AW965" s="15" t="s">
        <v>40</v>
      </c>
      <c r="AX965" s="15" t="s">
        <v>40</v>
      </c>
      <c r="AY965" s="15" t="s">
        <v>40</v>
      </c>
      <c r="AZ965" s="15" t="s">
        <v>40</v>
      </c>
      <c r="BA965" s="15" t="s">
        <v>40</v>
      </c>
      <c r="BB965" s="15" t="s">
        <v>40</v>
      </c>
      <c r="BC965" s="15" t="s">
        <v>40</v>
      </c>
      <c r="BD965" s="15" t="s">
        <v>40</v>
      </c>
      <c r="BE965" s="15" t="s">
        <v>40</v>
      </c>
      <c r="BF965" s="15" t="s">
        <v>40</v>
      </c>
      <c r="BG965" s="15" t="s">
        <v>40</v>
      </c>
      <c r="BH965" s="15" t="s">
        <v>40</v>
      </c>
      <c r="BJ965" s="16" t="e">
        <f>IF(AR965="R", $CA965, IF(OR(AR965="P", AR965="T", AR965="N"), 0, IF($C965="DM", $T965, IF(OR(AR965="Y", AR965="IR"),$AM965,IF(AR965="C", IF($BI965="Y", IF($AF965="N/A", $Q965, $AF965), IF($AG965="N/A", $T965,$AG965)))))))</f>
        <v>#VALUE!</v>
      </c>
      <c r="BK965" s="16" t="e">
        <f>IF(AS965="R", $CA965, IF(OR(AS965="P", AS965="T", AS965="N"), 0, IF($C965="DM", $T965, IF(OR(AS965="Y", AS965="IR"),$AM965,IF(AS965="C", IF($BI965="Y", IF($AF965="N/A", $Q965, $AF965), IF($AG965="N/A", $T965,$AG965)))))))</f>
        <v>#VALUE!</v>
      </c>
      <c r="BL965" s="16" t="e">
        <f>IF(AT965="R", $CA965, IF(OR(AT965="P", AT965="T", AT965="N"), 0, IF($C965="DM", $T965, IF(OR(AT965="Y", AT965="IR"),$AM965,IF(AT965="C", IF($BI965="Y", IF($AF965="N/A", $Q965, $AF965), IF($AG965="N/A", $T965,$AG965)))))))</f>
        <v>#VALUE!</v>
      </c>
      <c r="BM965" s="16" t="e">
        <f>IF(AU965="R", $CA965, IF(OR(AU965="P", AU965="T", AU965="N"), 0, IF($C965="DM", $T965, IF(OR(AU965="Y", AU965="IR"),$AM965,IF(AU965="C", IF($BI965="Y", IF($AF965="N/A", $Q965, $AF965), IF($AG965="N/A", $T965,$AG965)))))))</f>
        <v>#VALUE!</v>
      </c>
      <c r="BN965" s="16" t="e">
        <f>IF(AV965="R", $CA965, IF(OR(AV965="P", AV965="T", AV965="N"), 0, IF($C965="DM", $T965, IF(OR(AV965="Y", AV965="IR"),$AM965,IF(AV965="C", IF($BI965="Y", IF($AF965="N/A", $Q965, $AF965), IF($AG965="N/A", $T965,$AG965)))))))</f>
        <v>#VALUE!</v>
      </c>
      <c r="BO965" s="16" t="e">
        <f>IF(AW965="R", $CA965, IF(OR(AW965="P", AW965="T", AW965="N"), 0, IF($C965="DM", $T965, IF(OR(AW965="Y", AW965="IR"),$AM965,IF(AW965="C", IF($BI965="Y", IF($AF965="N/A", $Q965, $AF965), IF($AG965="N/A", $T965,$AG965)))))))</f>
        <v>#VALUE!</v>
      </c>
      <c r="BP965" s="16" t="e">
        <f>IF(AX965="R", $CA965, IF(OR(AX965="P", AX965="T", AX965="N"), 0, IF($C965="DM", $T965, IF(OR(AX965="Y", AX965="IR"),$AM965,IF(AX965="C", IF($BI965="Y", IF($AF965="N/A", $Q965, $AF965), IF($AG965="N/A", $T965,$AG965)))))))</f>
        <v>#VALUE!</v>
      </c>
      <c r="BQ965" s="16" t="e">
        <f>IF(AY965="R", $CA965, IF(OR(AY965="P", AY965="T", AY965="N"), 0, IF($C965="DM", $T965, IF(OR(AY965="Y", AY965="IR"),$AM965,IF(AY965="C", IF($BI965="Y", IF($AF965="N/A", $Q965, $AF965), IF($AG965="N/A", $T965,$AG965)))))))</f>
        <v>#VALUE!</v>
      </c>
      <c r="BR965" s="16" t="e">
        <f>IF(AZ965="R", $CA965, IF(OR(AZ965="P", AZ965="T", AZ965="N"), 0, IF($C965="DM", $T965, IF(OR(AZ965="Y", AZ965="IR"),$AM965,IF(AZ965="C", IF($BI965="Y", IF($AF965="N/A", $Q965, $AF965), IF($AG965="N/A", $T965,$AG965)))))))</f>
        <v>#VALUE!</v>
      </c>
      <c r="BS965" s="16" t="e">
        <f>IF(BA965="R", $CA965, IF(OR(BA965="P", BA965="T", BA965="N"), 0, IF($C965="DM", $T965, IF(OR(BA965="Y", BA965="IR"),$AM965,IF(BA965="C", IF($BI965="Y", IF($AF965="N/A", $Q965, $AF965), IF($AG965="N/A", $T965,$AG965)))))))</f>
        <v>#VALUE!</v>
      </c>
      <c r="BT965" s="16" t="e">
        <f>IF(BB965="R", $CA965, IF(OR(BB965="P", BB965="T", BB965="N"), 0, IF($C965="DM", $T965, IF(OR(BB965="Y", BB965="IR"),$AM965,IF(BB965="C", IF($BI965="Y", IF($BA965="C", IF($AF965="N/A", $Q965, $AF965), IF($AF965="N/A", $T965, $AM965)), IF($AG965="N/A", $T965,$AG965)))))))</f>
        <v>#VALUE!</v>
      </c>
      <c r="BU965" s="16" t="e">
        <f>IF(BC965="R", $CA965, IF(OR(BC965="P", BC965="T", BC965="N"), 0, IF($C965="DM", $T965, IF(OR(BC965="Y", BC965="IR"),$AM965,IF(BC965="C", IF($BI965="Y", IF($BA965="C", IF($AF965="N/A", $Q965, $AF965), IF($AF965="N/A", $T965, $AM965)), IF($AG965="N/A", $T965,$AG965)))))))</f>
        <v>#VALUE!</v>
      </c>
      <c r="BV965" s="16" t="e">
        <f>IF(BD965="R", $CA965, IF(OR(BD965="P", BD965="T", BD965="N"), 0, IF($C965="DM", $T965, IF(OR(BD965="Y", BD965="IR"),$AM965,IF(BD965="C", IF($BI965="Y", IF($BA965="C", IF($AF965="N/A", $Q965, $AF965), IF($AF965="N/A", $T965, $AM965)), IF($AG965="N/A", $T965,$AG965)))))))</f>
        <v>#VALUE!</v>
      </c>
      <c r="BW965" s="16" t="e">
        <f>IF(BE965="R", $CA965, IF(OR(BE965="P", BE965="T", BE965="N"), 0, IF($C965="DM", $T965, IF(OR(BE965="Y", BE965="IR"),$AM965,IF(BE965="C", IF($BI965="Y", IF($BA965="C", IF($AF965="N/A", $Q965, $AF965), IF($AF965="N/A", $T965, $AM965)), IF($AG965="N/A", $T965,$AG965)))))))</f>
        <v>#VALUE!</v>
      </c>
      <c r="BX965" s="16" t="e">
        <f>IF(BF965="R", $CA965, IF(OR(BF965="P", BF965="T", BF965="N"), 0, IF($C965="DM", $T965, IF(OR(BF965="Y", BF965="IR"),$AM965,IF(BF965="C", IF($BI965="Y", IF($BA965="C", IF($AF965="N/A", $Q965, $AF965), IF($AF965="N/A", $T965, $AM965)), IF($AG965="N/A", $T965,$AG965)))))))</f>
        <v>#VALUE!</v>
      </c>
      <c r="BY965" s="16" t="e">
        <f>IF(BG965="R", $CA965, IF(OR(BG965="P", BG965="T", BG965="N"), 0, IF($C965="DM", $T965, IF(OR(BG965="Y", BG965="IR"),$AM965,IF(BG965="C", IF($BI965="Y", IF($BA965="C", IF($AF965="N/A", $Q965, $AF965), IF($AF965="N/A", $T965, $AM965)), IF($AG965="N/A", $T965,$AG965)))))))</f>
        <v>#VALUE!</v>
      </c>
      <c r="BZ965" s="16" t="e">
        <f>IF(BH965="R", $CA965, IF(OR(BH965="P", BH965="T", BH965="N"), 0, IF($C965="DM", $T965, IF(OR(BH965="Y", BH965="IR"),$AM965,IF(BH965="C", IF($BI965="Y", IF($BA965="C", IF($AF965="N/A", $Q965, $AF965), IF($AF965="N/A", $T965, $AM965)), IF($AG965="N/A", $T965,$AG965)))))))</f>
        <v>#VALUE!</v>
      </c>
      <c r="CA965" s="15" t="s">
        <v>75</v>
      </c>
      <c r="CB965" s="16" t="e">
        <f>BZ965</f>
        <v>#VALUE!</v>
      </c>
      <c r="CC965" s="15" t="str">
        <f>IF(OR($BH965="T", $BH965="R"), 0, IF($BH965="C", IF($BI965="Y", IF($BA965="C", 0, IF(AF965="N/A", Q965-T965, AF965-AG965)), IF($AF965="N/A", U965, AH965)), AN965))</f>
        <v>N/A</v>
      </c>
      <c r="CD965" s="15" t="str">
        <f>IF(OR($BH965="T", $BH965="R"), 0, IF($BH965="C", IF($BI965="Y", 0, IF($AF965="N/A", V965, AI965)), AO965))</f>
        <v>N/A</v>
      </c>
      <c r="CE965" s="15" t="str">
        <f>IF(OR($BH965="T", $BH965="R"), 0, IF($BH965="C", IF($BI965="Y", 0, IF($AF965="N/A", W965, AJ965)), AP965))</f>
        <v>N/A</v>
      </c>
      <c r="CF965" s="15" t="str">
        <f>IF(OR($BH965="T", $BH965="R"), 0, IF($BH965="C", IF($BI965="Y", 0, IF($AF965="N/A", X965, AK965)), AQ965))</f>
        <v>N/A</v>
      </c>
    </row>
    <row r="966" spans="1:84" x14ac:dyDescent="0.25">
      <c r="A966" s="14">
        <v>5943</v>
      </c>
      <c r="B966" s="15"/>
      <c r="C966" s="15"/>
      <c r="D966" s="15"/>
      <c r="E966" s="15" t="e">
        <f>VLOOKUP(B966, 'Rookie Year'!$A$2:$B$55679,2,FALSE)</f>
        <v>#N/A</v>
      </c>
      <c r="F966" s="15">
        <v>2024</v>
      </c>
      <c r="G966" s="15" t="s">
        <v>42</v>
      </c>
      <c r="H966" s="15"/>
      <c r="I966" s="16"/>
      <c r="J966" s="15"/>
      <c r="K966" s="17">
        <f>IF(AND(G966&lt;&gt;"N",R966="N/A"), IF(I966&lt;4, 0, 0.25),IF(I966=1, IF(J966=1,0.25, 0.25), IF(I966&lt;13, 0.25, IF(I966&lt;26, 0.4, IF(I966&lt;51, 0.6, 0.75)))))</f>
        <v>0.25</v>
      </c>
      <c r="L966" s="16">
        <f>I966-M966</f>
        <v>0</v>
      </c>
      <c r="M966" s="16">
        <f>ROUNDUP(I966*K966,0)</f>
        <v>0</v>
      </c>
      <c r="N966" s="16">
        <f>M966*J966</f>
        <v>0</v>
      </c>
      <c r="O966" s="16">
        <v>0</v>
      </c>
      <c r="P966" s="16">
        <v>0</v>
      </c>
      <c r="Q966" s="16">
        <f>N966-O966-P966</f>
        <v>0</v>
      </c>
      <c r="R966" s="15" t="s">
        <v>75</v>
      </c>
      <c r="S966" s="15">
        <f>IF(R966="N/A", J966-($B$1-F966), J966-($B$1-R966))</f>
        <v>0</v>
      </c>
      <c r="T966" s="16" t="str">
        <f>IF($S966&lt;1, "N/A", $M966)</f>
        <v>N/A</v>
      </c>
      <c r="U966" s="16" t="str">
        <f>IF($S966&lt;2, "N/A", $M966)</f>
        <v>N/A</v>
      </c>
      <c r="V966" s="16" t="str">
        <f>IF($S966&lt;3, "N/A", $M966)</f>
        <v>N/A</v>
      </c>
      <c r="W966" s="16" t="str">
        <f>IF($S966&lt;4, "N/A", $M966)</f>
        <v>N/A</v>
      </c>
      <c r="X966" s="16" t="str">
        <f>IF($S966&lt;5, "N/A", $M966)</f>
        <v>N/A</v>
      </c>
      <c r="Y966" s="15" t="str">
        <f>IF(SUM(T966:X966)&lt;&gt;Q966, "CHECK", "OK")</f>
        <v>OK</v>
      </c>
      <c r="Z966" s="15" t="str">
        <f>IF(F966=$B$1, "No", IF(S966=1, "Yes", "No"))</f>
        <v>No</v>
      </c>
      <c r="AA966" s="18" t="str">
        <f>IF(C966="DM", "N/A", IF(Z966="No","N/A",VLOOKUP(B966,'Extension List'!$A$3:$R$1972,18,FALSE)))</f>
        <v>N/A</v>
      </c>
      <c r="AB966" s="15" t="str">
        <f>IF(C966="DM", "N/A", IF(Z966="No","N/A",VLOOKUP(B966,'Extension List'!$A$3:$T$1972,20,FALSE)))</f>
        <v>N/A</v>
      </c>
      <c r="AC966" s="15" t="str">
        <f>IF(AA966="N/A", "N/A", 0)</f>
        <v>N/A</v>
      </c>
      <c r="AD966" s="16" t="str">
        <f>IF(AE966="N/A", "N/A", AA966-AE966)</f>
        <v>N/A</v>
      </c>
      <c r="AE966" s="16" t="str">
        <f>IF(AA966="N/A", "N/A", IF(AC966&gt;0, IF(AA966&lt;13, ROUNDUP(0.25*AA966,0), IF(AA966&lt;26, ROUNDUP(0.4*AA966,0), IF(AA966&lt;51, ROUNDUP(0.6*AA966,0), ROUNDUP(0.75*AA966,0)))), "N/A"))</f>
        <v>N/A</v>
      </c>
      <c r="AF966" s="16" t="str">
        <f>IF(AD966="N/A","N/A", (AE966*AC966)+Q966)</f>
        <v>N/A</v>
      </c>
      <c r="AG966" s="16" t="str">
        <f>IF($AF966="N/A", "N/A", "TBC")</f>
        <v>N/A</v>
      </c>
      <c r="AH966" s="16" t="str">
        <f>IF($AF966="N/A", "N/A", "TBC")</f>
        <v>N/A</v>
      </c>
      <c r="AI966" s="16" t="str">
        <f>IF($AF966="N/A","N/A",IF(AC966&gt;1,"TBC","N/A"))</f>
        <v>N/A</v>
      </c>
      <c r="AJ966" s="16" t="str">
        <f>IF($AF966="N/A","N/A",IF(AC966&gt;2,"TBC","N/A"))</f>
        <v>N/A</v>
      </c>
      <c r="AK966" s="16" t="str">
        <f>IF($AF966="N/A","N/A",IF(AC966&gt;3,"TBC","N/A"))</f>
        <v>N/A</v>
      </c>
      <c r="AL966" s="16" t="str">
        <f>IF(AC966="N/A","N/A",IF(AC966&gt;0,IF(SUM(AG966:AK966)&lt;&gt;AF966,"CHECK","OK"),"N/A"))</f>
        <v>N/A</v>
      </c>
      <c r="AM966" s="16" t="e">
        <f>IF(AD966="N/A", L966+T966, L966+AG966)</f>
        <v>#VALUE!</v>
      </c>
      <c r="AN966" s="16" t="str">
        <f>IF(AD966="N/A", IF(U966="N/A", "N/A", L966+U966), AD966+AH966)</f>
        <v>N/A</v>
      </c>
      <c r="AO966" s="16" t="str">
        <f>IF(AD966="N/A", IF(V966="N/A", "N/A", L966+V966), IF(AI966="N/A", "N/A", AD966+AI966))</f>
        <v>N/A</v>
      </c>
      <c r="AP966" s="16" t="str">
        <f>IF(AD966="N/A", IF(W966="N/A", "N/A", L966+W966), IF(AJ966="N/A", "N/A", AD966+AJ966))</f>
        <v>N/A</v>
      </c>
      <c r="AQ966" s="16" t="str">
        <f>IF(AD966="N/A", IF(X966="N/A", "N/A", L966+X966), IF(AK966="N/A", "N/A", AD966+AK966))</f>
        <v>N/A</v>
      </c>
      <c r="AR966" s="15" t="s">
        <v>40</v>
      </c>
      <c r="AS966" s="15" t="s">
        <v>40</v>
      </c>
      <c r="AT966" s="15" t="s">
        <v>40</v>
      </c>
      <c r="AU966" s="15" t="s">
        <v>40</v>
      </c>
      <c r="AV966" s="15" t="s">
        <v>40</v>
      </c>
      <c r="AW966" s="15" t="s">
        <v>40</v>
      </c>
      <c r="AX966" s="15" t="s">
        <v>40</v>
      </c>
      <c r="AY966" s="15" t="s">
        <v>40</v>
      </c>
      <c r="AZ966" s="15" t="s">
        <v>40</v>
      </c>
      <c r="BA966" s="15" t="s">
        <v>40</v>
      </c>
      <c r="BB966" s="15" t="s">
        <v>40</v>
      </c>
      <c r="BC966" s="15" t="s">
        <v>40</v>
      </c>
      <c r="BD966" s="15" t="s">
        <v>40</v>
      </c>
      <c r="BE966" s="15" t="s">
        <v>40</v>
      </c>
      <c r="BF966" s="15" t="s">
        <v>40</v>
      </c>
      <c r="BG966" s="15" t="s">
        <v>40</v>
      </c>
      <c r="BH966" s="15" t="s">
        <v>40</v>
      </c>
      <c r="BJ966" s="16" t="e">
        <f>IF(AR966="R", $CA966, IF(OR(AR966="P", AR966="T", AR966="N"), 0, IF($C966="DM", $T966, IF(OR(AR966="Y", AR966="IR"),$AM966,IF(AR966="C", IF($BI966="Y", IF($AF966="N/A", $Q966, $AF966), IF($AG966="N/A", $T966,$AG966)))))))</f>
        <v>#VALUE!</v>
      </c>
      <c r="BK966" s="16" t="e">
        <f>IF(AS966="R", $CA966, IF(OR(AS966="P", AS966="T", AS966="N"), 0, IF($C966="DM", $T966, IF(OR(AS966="Y", AS966="IR"),$AM966,IF(AS966="C", IF($BI966="Y", IF($AF966="N/A", $Q966, $AF966), IF($AG966="N/A", $T966,$AG966)))))))</f>
        <v>#VALUE!</v>
      </c>
      <c r="BL966" s="16" t="e">
        <f>IF(AT966="R", $CA966, IF(OR(AT966="P", AT966="T", AT966="N"), 0, IF($C966="DM", $T966, IF(OR(AT966="Y", AT966="IR"),$AM966,IF(AT966="C", IF($BI966="Y", IF($AF966="N/A", $Q966, $AF966), IF($AG966="N/A", $T966,$AG966)))))))</f>
        <v>#VALUE!</v>
      </c>
      <c r="BM966" s="16" t="e">
        <f>IF(AU966="R", $CA966, IF(OR(AU966="P", AU966="T", AU966="N"), 0, IF($C966="DM", $T966, IF(OR(AU966="Y", AU966="IR"),$AM966,IF(AU966="C", IF($BI966="Y", IF($AF966="N/A", $Q966, $AF966), IF($AG966="N/A", $T966,$AG966)))))))</f>
        <v>#VALUE!</v>
      </c>
      <c r="BN966" s="16" t="e">
        <f>IF(AV966="R", $CA966, IF(OR(AV966="P", AV966="T", AV966="N"), 0, IF($C966="DM", $T966, IF(OR(AV966="Y", AV966="IR"),$AM966,IF(AV966="C", IF($BI966="Y", IF($AF966="N/A", $Q966, $AF966), IF($AG966="N/A", $T966,$AG966)))))))</f>
        <v>#VALUE!</v>
      </c>
      <c r="BO966" s="16" t="e">
        <f>IF(AW966="R", $CA966, IF(OR(AW966="P", AW966="T", AW966="N"), 0, IF($C966="DM", $T966, IF(OR(AW966="Y", AW966="IR"),$AM966,IF(AW966="C", IF($BI966="Y", IF($AF966="N/A", $Q966, $AF966), IF($AG966="N/A", $T966,$AG966)))))))</f>
        <v>#VALUE!</v>
      </c>
      <c r="BP966" s="16" t="e">
        <f>IF(AX966="R", $CA966, IF(OR(AX966="P", AX966="T", AX966="N"), 0, IF($C966="DM", $T966, IF(OR(AX966="Y", AX966="IR"),$AM966,IF(AX966="C", IF($BI966="Y", IF($AF966="N/A", $Q966, $AF966), IF($AG966="N/A", $T966,$AG966)))))))</f>
        <v>#VALUE!</v>
      </c>
      <c r="BQ966" s="16" t="e">
        <f>IF(AY966="R", $CA966, IF(OR(AY966="P", AY966="T", AY966="N"), 0, IF($C966="DM", $T966, IF(OR(AY966="Y", AY966="IR"),$AM966,IF(AY966="C", IF($BI966="Y", IF($AF966="N/A", $Q966, $AF966), IF($AG966="N/A", $T966,$AG966)))))))</f>
        <v>#VALUE!</v>
      </c>
      <c r="BR966" s="16" t="e">
        <f>IF(AZ966="R", $CA966, IF(OR(AZ966="P", AZ966="T", AZ966="N"), 0, IF($C966="DM", $T966, IF(OR(AZ966="Y", AZ966="IR"),$AM966,IF(AZ966="C", IF($BI966="Y", IF($AF966="N/A", $Q966, $AF966), IF($AG966="N/A", $T966,$AG966)))))))</f>
        <v>#VALUE!</v>
      </c>
      <c r="BS966" s="16" t="e">
        <f>IF(BA966="R", $CA966, IF(OR(BA966="P", BA966="T", BA966="N"), 0, IF($C966="DM", $T966, IF(OR(BA966="Y", BA966="IR"),$AM966,IF(BA966="C", IF($BI966="Y", IF($AF966="N/A", $Q966, $AF966), IF($AG966="N/A", $T966,$AG966)))))))</f>
        <v>#VALUE!</v>
      </c>
      <c r="BT966" s="16" t="e">
        <f>IF(BB966="R", $CA966, IF(OR(BB966="P", BB966="T", BB966="N"), 0, IF($C966="DM", $T966, IF(OR(BB966="Y", BB966="IR"),$AM966,IF(BB966="C", IF($BI966="Y", IF($BA966="C", IF($AF966="N/A", $Q966, $AF966), IF($AF966="N/A", $T966, $AM966)), IF($AG966="N/A", $T966,$AG966)))))))</f>
        <v>#VALUE!</v>
      </c>
      <c r="BU966" s="16" t="e">
        <f>IF(BC966="R", $CA966, IF(OR(BC966="P", BC966="T", BC966="N"), 0, IF($C966="DM", $T966, IF(OR(BC966="Y", BC966="IR"),$AM966,IF(BC966="C", IF($BI966="Y", IF($BA966="C", IF($AF966="N/A", $Q966, $AF966), IF($AF966="N/A", $T966, $AM966)), IF($AG966="N/A", $T966,$AG966)))))))</f>
        <v>#VALUE!</v>
      </c>
      <c r="BV966" s="16" t="e">
        <f>IF(BD966="R", $CA966, IF(OR(BD966="P", BD966="T", BD966="N"), 0, IF($C966="DM", $T966, IF(OR(BD966="Y", BD966="IR"),$AM966,IF(BD966="C", IF($BI966="Y", IF($BA966="C", IF($AF966="N/A", $Q966, $AF966), IF($AF966="N/A", $T966, $AM966)), IF($AG966="N/A", $T966,$AG966)))))))</f>
        <v>#VALUE!</v>
      </c>
      <c r="BW966" s="16" t="e">
        <f>IF(BE966="R", $CA966, IF(OR(BE966="P", BE966="T", BE966="N"), 0, IF($C966="DM", $T966, IF(OR(BE966="Y", BE966="IR"),$AM966,IF(BE966="C", IF($BI966="Y", IF($BA966="C", IF($AF966="N/A", $Q966, $AF966), IF($AF966="N/A", $T966, $AM966)), IF($AG966="N/A", $T966,$AG966)))))))</f>
        <v>#VALUE!</v>
      </c>
      <c r="BX966" s="16" t="e">
        <f>IF(BF966="R", $CA966, IF(OR(BF966="P", BF966="T", BF966="N"), 0, IF($C966="DM", $T966, IF(OR(BF966="Y", BF966="IR"),$AM966,IF(BF966="C", IF($BI966="Y", IF($BA966="C", IF($AF966="N/A", $Q966, $AF966), IF($AF966="N/A", $T966, $AM966)), IF($AG966="N/A", $T966,$AG966)))))))</f>
        <v>#VALUE!</v>
      </c>
      <c r="BY966" s="16" t="e">
        <f>IF(BG966="R", $CA966, IF(OR(BG966="P", BG966="T", BG966="N"), 0, IF($C966="DM", $T966, IF(OR(BG966="Y", BG966="IR"),$AM966,IF(BG966="C", IF($BI966="Y", IF($BA966="C", IF($AF966="N/A", $Q966, $AF966), IF($AF966="N/A", $T966, $AM966)), IF($AG966="N/A", $T966,$AG966)))))))</f>
        <v>#VALUE!</v>
      </c>
      <c r="BZ966" s="16" t="e">
        <f>IF(BH966="R", $CA966, IF(OR(BH966="P", BH966="T", BH966="N"), 0, IF($C966="DM", $T966, IF(OR(BH966="Y", BH966="IR"),$AM966,IF(BH966="C", IF($BI966="Y", IF($BA966="C", IF($AF966="N/A", $Q966, $AF966), IF($AF966="N/A", $T966, $AM966)), IF($AG966="N/A", $T966,$AG966)))))))</f>
        <v>#VALUE!</v>
      </c>
      <c r="CA966" s="15" t="s">
        <v>75</v>
      </c>
      <c r="CB966" s="16" t="e">
        <f>BZ966</f>
        <v>#VALUE!</v>
      </c>
      <c r="CC966" s="15" t="str">
        <f>IF(OR($BH966="T", $BH966="R"), 0, IF($BH966="C", IF($BI966="Y", IF($BA966="C", 0, IF(AF966="N/A", Q966-T966, AF966-AG966)), IF($AF966="N/A", U966, AH966)), AN966))</f>
        <v>N/A</v>
      </c>
      <c r="CD966" s="15" t="str">
        <f>IF(OR($BH966="T", $BH966="R"), 0, IF($BH966="C", IF($BI966="Y", 0, IF($AF966="N/A", V966, AI966)), AO966))</f>
        <v>N/A</v>
      </c>
      <c r="CE966" s="15" t="str">
        <f>IF(OR($BH966="T", $BH966="R"), 0, IF($BH966="C", IF($BI966="Y", 0, IF($AF966="N/A", W966, AJ966)), AP966))</f>
        <v>N/A</v>
      </c>
      <c r="CF966" s="15" t="str">
        <f>IF(OR($BH966="T", $BH966="R"), 0, IF($BH966="C", IF($BI966="Y", 0, IF($AF966="N/A", X966, AK966)), AQ966))</f>
        <v>N/A</v>
      </c>
    </row>
    <row r="967" spans="1:84" x14ac:dyDescent="0.25">
      <c r="A967" s="14">
        <v>5944</v>
      </c>
      <c r="B967" s="15"/>
      <c r="C967" s="15"/>
      <c r="D967" s="15"/>
      <c r="E967" s="15" t="e">
        <f>VLOOKUP(B967, 'Rookie Year'!$A$2:$B$55679,2,FALSE)</f>
        <v>#N/A</v>
      </c>
      <c r="F967" s="15">
        <v>2024</v>
      </c>
      <c r="G967" s="15" t="s">
        <v>42</v>
      </c>
      <c r="H967" s="15"/>
      <c r="I967" s="16"/>
      <c r="J967" s="15"/>
      <c r="K967" s="17">
        <f>IF(AND(G967&lt;&gt;"N",R967="N/A"), IF(I967&lt;4, 0, 0.25),IF(I967=1, IF(J967=1,0.25, 0.25), IF(I967&lt;13, 0.25, IF(I967&lt;26, 0.4, IF(I967&lt;51, 0.6, 0.75)))))</f>
        <v>0.25</v>
      </c>
      <c r="L967" s="16">
        <f>I967-M967</f>
        <v>0</v>
      </c>
      <c r="M967" s="16">
        <f>ROUNDUP(I967*K967,0)</f>
        <v>0</v>
      </c>
      <c r="N967" s="16">
        <f>M967*J967</f>
        <v>0</v>
      </c>
      <c r="O967" s="16">
        <v>0</v>
      </c>
      <c r="P967" s="16">
        <v>0</v>
      </c>
      <c r="Q967" s="16">
        <f>N967-O967-P967</f>
        <v>0</v>
      </c>
      <c r="R967" s="15" t="s">
        <v>75</v>
      </c>
      <c r="S967" s="15">
        <f>IF(R967="N/A", J967-($B$1-F967), J967-($B$1-R967))</f>
        <v>0</v>
      </c>
      <c r="T967" s="16" t="str">
        <f>IF($S967&lt;1, "N/A", $M967)</f>
        <v>N/A</v>
      </c>
      <c r="U967" s="16" t="str">
        <f>IF($S967&lt;2, "N/A", $M967)</f>
        <v>N/A</v>
      </c>
      <c r="V967" s="16" t="str">
        <f>IF($S967&lt;3, "N/A", $M967)</f>
        <v>N/A</v>
      </c>
      <c r="W967" s="16" t="str">
        <f>IF($S967&lt;4, "N/A", $M967)</f>
        <v>N/A</v>
      </c>
      <c r="X967" s="16" t="str">
        <f>IF($S967&lt;5, "N/A", $M967)</f>
        <v>N/A</v>
      </c>
      <c r="Y967" s="15" t="str">
        <f>IF(SUM(T967:X967)&lt;&gt;Q967, "CHECK", "OK")</f>
        <v>OK</v>
      </c>
      <c r="Z967" s="15" t="str">
        <f>IF(F967=$B$1, "No", IF(S967=1, "Yes", "No"))</f>
        <v>No</v>
      </c>
      <c r="AA967" s="18" t="str">
        <f>IF(C967="DM", "N/A", IF(Z967="No","N/A",VLOOKUP(B967,'Extension List'!$A$3:$R$1972,18,FALSE)))</f>
        <v>N/A</v>
      </c>
      <c r="AB967" s="15" t="str">
        <f>IF(C967="DM", "N/A", IF(Z967="No","N/A",VLOOKUP(B967,'Extension List'!$A$3:$T$1972,20,FALSE)))</f>
        <v>N/A</v>
      </c>
      <c r="AC967" s="15" t="str">
        <f>IF(AA967="N/A", "N/A", 0)</f>
        <v>N/A</v>
      </c>
      <c r="AD967" s="16" t="str">
        <f>IF(AE967="N/A", "N/A", AA967-AE967)</f>
        <v>N/A</v>
      </c>
      <c r="AE967" s="16" t="str">
        <f>IF(AA967="N/A", "N/A", IF(AC967&gt;0, IF(AA967&lt;13, ROUNDUP(0.25*AA967,0), IF(AA967&lt;26, ROUNDUP(0.4*AA967,0), IF(AA967&lt;51, ROUNDUP(0.6*AA967,0), ROUNDUP(0.75*AA967,0)))), "N/A"))</f>
        <v>N/A</v>
      </c>
      <c r="AF967" s="16" t="str">
        <f>IF(AD967="N/A","N/A", (AE967*AC967)+Q967)</f>
        <v>N/A</v>
      </c>
      <c r="AG967" s="16" t="str">
        <f>IF($AF967="N/A", "N/A", "TBC")</f>
        <v>N/A</v>
      </c>
      <c r="AH967" s="16" t="str">
        <f>IF($AF967="N/A", "N/A", "TBC")</f>
        <v>N/A</v>
      </c>
      <c r="AI967" s="16" t="str">
        <f>IF($AF967="N/A","N/A",IF(AC967&gt;1,"TBC","N/A"))</f>
        <v>N/A</v>
      </c>
      <c r="AJ967" s="16" t="str">
        <f>IF($AF967="N/A","N/A",IF(AC967&gt;2,"TBC","N/A"))</f>
        <v>N/A</v>
      </c>
      <c r="AK967" s="16" t="str">
        <f>IF($AF967="N/A","N/A",IF(AC967&gt;3,"TBC","N/A"))</f>
        <v>N/A</v>
      </c>
      <c r="AL967" s="16" t="str">
        <f>IF(AC967="N/A","N/A",IF(AC967&gt;0,IF(SUM(AG967:AK967)&lt;&gt;AF967,"CHECK","OK"),"N/A"))</f>
        <v>N/A</v>
      </c>
      <c r="AM967" s="16" t="e">
        <f>IF(AD967="N/A", L967+T967, L967+AG967)</f>
        <v>#VALUE!</v>
      </c>
      <c r="AN967" s="16" t="str">
        <f>IF(AD967="N/A", IF(U967="N/A", "N/A", L967+U967), AD967+AH967)</f>
        <v>N/A</v>
      </c>
      <c r="AO967" s="16" t="str">
        <f>IF(AD967="N/A", IF(V967="N/A", "N/A", L967+V967), IF(AI967="N/A", "N/A", AD967+AI967))</f>
        <v>N/A</v>
      </c>
      <c r="AP967" s="16" t="str">
        <f>IF(AD967="N/A", IF(W967="N/A", "N/A", L967+W967), IF(AJ967="N/A", "N/A", AD967+AJ967))</f>
        <v>N/A</v>
      </c>
      <c r="AQ967" s="16" t="str">
        <f>IF(AD967="N/A", IF(X967="N/A", "N/A", L967+X967), IF(AK967="N/A", "N/A", AD967+AK967))</f>
        <v>N/A</v>
      </c>
      <c r="AR967" s="15" t="s">
        <v>40</v>
      </c>
      <c r="AS967" s="15" t="s">
        <v>40</v>
      </c>
      <c r="AT967" s="15" t="s">
        <v>40</v>
      </c>
      <c r="AU967" s="15" t="s">
        <v>40</v>
      </c>
      <c r="AV967" s="15" t="s">
        <v>40</v>
      </c>
      <c r="AW967" s="15" t="s">
        <v>40</v>
      </c>
      <c r="AX967" s="15" t="s">
        <v>40</v>
      </c>
      <c r="AY967" s="15" t="s">
        <v>40</v>
      </c>
      <c r="AZ967" s="15" t="s">
        <v>40</v>
      </c>
      <c r="BA967" s="15" t="s">
        <v>40</v>
      </c>
      <c r="BB967" s="15" t="s">
        <v>40</v>
      </c>
      <c r="BC967" s="15" t="s">
        <v>40</v>
      </c>
      <c r="BD967" s="15" t="s">
        <v>40</v>
      </c>
      <c r="BE967" s="15" t="s">
        <v>40</v>
      </c>
      <c r="BF967" s="15" t="s">
        <v>40</v>
      </c>
      <c r="BG967" s="15" t="s">
        <v>40</v>
      </c>
      <c r="BH967" s="15" t="s">
        <v>40</v>
      </c>
      <c r="BJ967" s="16" t="e">
        <f>IF(AR967="R", $CA967, IF(OR(AR967="P", AR967="T", AR967="N"), 0, IF($C967="DM", $T967, IF(OR(AR967="Y", AR967="IR"),$AM967,IF(AR967="C", IF($BI967="Y", IF($AF967="N/A", $Q967, $AF967), IF($AG967="N/A", $T967,$AG967)))))))</f>
        <v>#VALUE!</v>
      </c>
      <c r="BK967" s="16" t="e">
        <f>IF(AS967="R", $CA967, IF(OR(AS967="P", AS967="T", AS967="N"), 0, IF($C967="DM", $T967, IF(OR(AS967="Y", AS967="IR"),$AM967,IF(AS967="C", IF($BI967="Y", IF($AF967="N/A", $Q967, $AF967), IF($AG967="N/A", $T967,$AG967)))))))</f>
        <v>#VALUE!</v>
      </c>
      <c r="BL967" s="16" t="e">
        <f>IF(AT967="R", $CA967, IF(OR(AT967="P", AT967="T", AT967="N"), 0, IF($C967="DM", $T967, IF(OR(AT967="Y", AT967="IR"),$AM967,IF(AT967="C", IF($BI967="Y", IF($AF967="N/A", $Q967, $AF967), IF($AG967="N/A", $T967,$AG967)))))))</f>
        <v>#VALUE!</v>
      </c>
      <c r="BM967" s="16" t="e">
        <f>IF(AU967="R", $CA967, IF(OR(AU967="P", AU967="T", AU967="N"), 0, IF($C967="DM", $T967, IF(OR(AU967="Y", AU967="IR"),$AM967,IF(AU967="C", IF($BI967="Y", IF($AF967="N/A", $Q967, $AF967), IF($AG967="N/A", $T967,$AG967)))))))</f>
        <v>#VALUE!</v>
      </c>
      <c r="BN967" s="16" t="e">
        <f>IF(AV967="R", $CA967, IF(OR(AV967="P", AV967="T", AV967="N"), 0, IF($C967="DM", $T967, IF(OR(AV967="Y", AV967="IR"),$AM967,IF(AV967="C", IF($BI967="Y", IF($AF967="N/A", $Q967, $AF967), IF($AG967="N/A", $T967,$AG967)))))))</f>
        <v>#VALUE!</v>
      </c>
      <c r="BO967" s="16" t="e">
        <f>IF(AW967="R", $CA967, IF(OR(AW967="P", AW967="T", AW967="N"), 0, IF($C967="DM", $T967, IF(OR(AW967="Y", AW967="IR"),$AM967,IF(AW967="C", IF($BI967="Y", IF($AF967="N/A", $Q967, $AF967), IF($AG967="N/A", $T967,$AG967)))))))</f>
        <v>#VALUE!</v>
      </c>
      <c r="BP967" s="16" t="e">
        <f>IF(AX967="R", $CA967, IF(OR(AX967="P", AX967="T", AX967="N"), 0, IF($C967="DM", $T967, IF(OR(AX967="Y", AX967="IR"),$AM967,IF(AX967="C", IF($BI967="Y", IF($AF967="N/A", $Q967, $AF967), IF($AG967="N/A", $T967,$AG967)))))))</f>
        <v>#VALUE!</v>
      </c>
      <c r="BQ967" s="16" t="e">
        <f>IF(AY967="R", $CA967, IF(OR(AY967="P", AY967="T", AY967="N"), 0, IF($C967="DM", $T967, IF(OR(AY967="Y", AY967="IR"),$AM967,IF(AY967="C", IF($BI967="Y", IF($AF967="N/A", $Q967, $AF967), IF($AG967="N/A", $T967,$AG967)))))))</f>
        <v>#VALUE!</v>
      </c>
      <c r="BR967" s="16" t="e">
        <f>IF(AZ967="R", $CA967, IF(OR(AZ967="P", AZ967="T", AZ967="N"), 0, IF($C967="DM", $T967, IF(OR(AZ967="Y", AZ967="IR"),$AM967,IF(AZ967="C", IF($BI967="Y", IF($AF967="N/A", $Q967, $AF967), IF($AG967="N/A", $T967,$AG967)))))))</f>
        <v>#VALUE!</v>
      </c>
      <c r="BS967" s="16" t="e">
        <f>IF(BA967="R", $CA967, IF(OR(BA967="P", BA967="T", BA967="N"), 0, IF($C967="DM", $T967, IF(OR(BA967="Y", BA967="IR"),$AM967,IF(BA967="C", IF($BI967="Y", IF($AF967="N/A", $Q967, $AF967), IF($AG967="N/A", $T967,$AG967)))))))</f>
        <v>#VALUE!</v>
      </c>
      <c r="BT967" s="16" t="e">
        <f>IF(BB967="R", $CA967, IF(OR(BB967="P", BB967="T", BB967="N"), 0, IF($C967="DM", $T967, IF(OR(BB967="Y", BB967="IR"),$AM967,IF(BB967="C", IF($BI967="Y", IF($BA967="C", IF($AF967="N/A", $Q967, $AF967), IF($AF967="N/A", $T967, $AM967)), IF($AG967="N/A", $T967,$AG967)))))))</f>
        <v>#VALUE!</v>
      </c>
      <c r="BU967" s="16" t="e">
        <f>IF(BC967="R", $CA967, IF(OR(BC967="P", BC967="T", BC967="N"), 0, IF($C967="DM", $T967, IF(OR(BC967="Y", BC967="IR"),$AM967,IF(BC967="C", IF($BI967="Y", IF($BA967="C", IF($AF967="N/A", $Q967, $AF967), IF($AF967="N/A", $T967, $AM967)), IF($AG967="N/A", $T967,$AG967)))))))</f>
        <v>#VALUE!</v>
      </c>
      <c r="BV967" s="16" t="e">
        <f>IF(BD967="R", $CA967, IF(OR(BD967="P", BD967="T", BD967="N"), 0, IF($C967="DM", $T967, IF(OR(BD967="Y", BD967="IR"),$AM967,IF(BD967="C", IF($BI967="Y", IF($BA967="C", IF($AF967="N/A", $Q967, $AF967), IF($AF967="N/A", $T967, $AM967)), IF($AG967="N/A", $T967,$AG967)))))))</f>
        <v>#VALUE!</v>
      </c>
      <c r="BW967" s="16" t="e">
        <f>IF(BE967="R", $CA967, IF(OR(BE967="P", BE967="T", BE967="N"), 0, IF($C967="DM", $T967, IF(OR(BE967="Y", BE967="IR"),$AM967,IF(BE967="C", IF($BI967="Y", IF($BA967="C", IF($AF967="N/A", $Q967, $AF967), IF($AF967="N/A", $T967, $AM967)), IF($AG967="N/A", $T967,$AG967)))))))</f>
        <v>#VALUE!</v>
      </c>
      <c r="BX967" s="16" t="e">
        <f>IF(BF967="R", $CA967, IF(OR(BF967="P", BF967="T", BF967="N"), 0, IF($C967="DM", $T967, IF(OR(BF967="Y", BF967="IR"),$AM967,IF(BF967="C", IF($BI967="Y", IF($BA967="C", IF($AF967="N/A", $Q967, $AF967), IF($AF967="N/A", $T967, $AM967)), IF($AG967="N/A", $T967,$AG967)))))))</f>
        <v>#VALUE!</v>
      </c>
      <c r="BY967" s="16" t="e">
        <f>IF(BG967="R", $CA967, IF(OR(BG967="P", BG967="T", BG967="N"), 0, IF($C967="DM", $T967, IF(OR(BG967="Y", BG967="IR"),$AM967,IF(BG967="C", IF($BI967="Y", IF($BA967="C", IF($AF967="N/A", $Q967, $AF967), IF($AF967="N/A", $T967, $AM967)), IF($AG967="N/A", $T967,$AG967)))))))</f>
        <v>#VALUE!</v>
      </c>
      <c r="BZ967" s="16" t="e">
        <f>IF(BH967="R", $CA967, IF(OR(BH967="P", BH967="T", BH967="N"), 0, IF($C967="DM", $T967, IF(OR(BH967="Y", BH967="IR"),$AM967,IF(BH967="C", IF($BI967="Y", IF($BA967="C", IF($AF967="N/A", $Q967, $AF967), IF($AF967="N/A", $T967, $AM967)), IF($AG967="N/A", $T967,$AG967)))))))</f>
        <v>#VALUE!</v>
      </c>
      <c r="CA967" s="15" t="s">
        <v>75</v>
      </c>
      <c r="CB967" s="16" t="e">
        <f>BZ967</f>
        <v>#VALUE!</v>
      </c>
      <c r="CC967" s="15" t="str">
        <f>IF(OR($BH967="T", $BH967="R"), 0, IF($BH967="C", IF($BI967="Y", IF($BA967="C", 0, IF(AF967="N/A", Q967-T967, AF967-AG967)), IF($AF967="N/A", U967, AH967)), AN967))</f>
        <v>N/A</v>
      </c>
      <c r="CD967" s="15" t="str">
        <f>IF(OR($BH967="T", $BH967="R"), 0, IF($BH967="C", IF($BI967="Y", 0, IF($AF967="N/A", V967, AI967)), AO967))</f>
        <v>N/A</v>
      </c>
      <c r="CE967" s="15" t="str">
        <f>IF(OR($BH967="T", $BH967="R"), 0, IF($BH967="C", IF($BI967="Y", 0, IF($AF967="N/A", W967, AJ967)), AP967))</f>
        <v>N/A</v>
      </c>
      <c r="CF967" s="15" t="str">
        <f>IF(OR($BH967="T", $BH967="R"), 0, IF($BH967="C", IF($BI967="Y", 0, IF($AF967="N/A", X967, AK967)), AQ967))</f>
        <v>N/A</v>
      </c>
    </row>
    <row r="968" spans="1:84" x14ac:dyDescent="0.25">
      <c r="A968" s="14">
        <v>5945</v>
      </c>
      <c r="B968" s="15"/>
      <c r="C968" s="15"/>
      <c r="D968" s="15"/>
      <c r="E968" s="15" t="e">
        <f>VLOOKUP(B968, 'Rookie Year'!$A$2:$B$55679,2,FALSE)</f>
        <v>#N/A</v>
      </c>
      <c r="F968" s="15">
        <v>2024</v>
      </c>
      <c r="G968" s="15" t="s">
        <v>42</v>
      </c>
      <c r="H968" s="15"/>
      <c r="I968" s="16"/>
      <c r="J968" s="15"/>
      <c r="K968" s="17">
        <f>IF(AND(G968&lt;&gt;"N",R968="N/A"), IF(I968&lt;4, 0, 0.25),IF(I968=1, IF(J968=1,0.25, 0.25), IF(I968&lt;13, 0.25, IF(I968&lt;26, 0.4, IF(I968&lt;51, 0.6, 0.75)))))</f>
        <v>0.25</v>
      </c>
      <c r="L968" s="16">
        <f>I968-M968</f>
        <v>0</v>
      </c>
      <c r="M968" s="16">
        <f>ROUNDUP(I968*K968,0)</f>
        <v>0</v>
      </c>
      <c r="N968" s="16">
        <f>M968*J968</f>
        <v>0</v>
      </c>
      <c r="O968" s="16">
        <v>0</v>
      </c>
      <c r="P968" s="16">
        <v>0</v>
      </c>
      <c r="Q968" s="16">
        <f>N968-O968-P968</f>
        <v>0</v>
      </c>
      <c r="R968" s="15" t="s">
        <v>75</v>
      </c>
      <c r="S968" s="15">
        <f>IF(R968="N/A", J968-($B$1-F968), J968-($B$1-R968))</f>
        <v>0</v>
      </c>
      <c r="T968" s="16" t="str">
        <f>IF($S968&lt;1, "N/A", $M968)</f>
        <v>N/A</v>
      </c>
      <c r="U968" s="16" t="str">
        <f>IF($S968&lt;2, "N/A", $M968)</f>
        <v>N/A</v>
      </c>
      <c r="V968" s="16" t="str">
        <f>IF($S968&lt;3, "N/A", $M968)</f>
        <v>N/A</v>
      </c>
      <c r="W968" s="16" t="str">
        <f>IF($S968&lt;4, "N/A", $M968)</f>
        <v>N/A</v>
      </c>
      <c r="X968" s="16" t="str">
        <f>IF($S968&lt;5, "N/A", $M968)</f>
        <v>N/A</v>
      </c>
      <c r="Y968" s="15" t="str">
        <f>IF(SUM(T968:X968)&lt;&gt;Q968, "CHECK", "OK")</f>
        <v>OK</v>
      </c>
      <c r="Z968" s="15" t="str">
        <f>IF(F968=$B$1, "No", IF(S968=1, "Yes", "No"))</f>
        <v>No</v>
      </c>
      <c r="AA968" s="18" t="str">
        <f>IF(C968="DM", "N/A", IF(Z968="No","N/A",VLOOKUP(B968,'Extension List'!$A$3:$R$1972,18,FALSE)))</f>
        <v>N/A</v>
      </c>
      <c r="AB968" s="15" t="str">
        <f>IF(C968="DM", "N/A", IF(Z968="No","N/A",VLOOKUP(B968,'Extension List'!$A$3:$T$1972,20,FALSE)))</f>
        <v>N/A</v>
      </c>
      <c r="AC968" s="15" t="str">
        <f>IF(AA968="N/A", "N/A", 0)</f>
        <v>N/A</v>
      </c>
      <c r="AD968" s="16" t="str">
        <f>IF(AE968="N/A", "N/A", AA968-AE968)</f>
        <v>N/A</v>
      </c>
      <c r="AE968" s="16" t="str">
        <f>IF(AA968="N/A", "N/A", IF(AC968&gt;0, IF(AA968&lt;13, ROUNDUP(0.25*AA968,0), IF(AA968&lt;26, ROUNDUP(0.4*AA968,0), IF(AA968&lt;51, ROUNDUP(0.6*AA968,0), ROUNDUP(0.75*AA968,0)))), "N/A"))</f>
        <v>N/A</v>
      </c>
      <c r="AF968" s="16" t="str">
        <f>IF(AD968="N/A","N/A", (AE968*AC968)+Q968)</f>
        <v>N/A</v>
      </c>
      <c r="AG968" s="16" t="str">
        <f>IF($AF968="N/A", "N/A", "TBC")</f>
        <v>N/A</v>
      </c>
      <c r="AH968" s="16" t="str">
        <f>IF($AF968="N/A", "N/A", "TBC")</f>
        <v>N/A</v>
      </c>
      <c r="AI968" s="16" t="str">
        <f>IF($AF968="N/A","N/A",IF(AC968&gt;1,"TBC","N/A"))</f>
        <v>N/A</v>
      </c>
      <c r="AJ968" s="16" t="str">
        <f>IF($AF968="N/A","N/A",IF(AC968&gt;2,"TBC","N/A"))</f>
        <v>N/A</v>
      </c>
      <c r="AK968" s="16" t="str">
        <f>IF($AF968="N/A","N/A",IF(AC968&gt;3,"TBC","N/A"))</f>
        <v>N/A</v>
      </c>
      <c r="AL968" s="16" t="str">
        <f>IF(AC968="N/A","N/A",IF(AC968&gt;0,IF(SUM(AG968:AK968)&lt;&gt;AF968,"CHECK","OK"),"N/A"))</f>
        <v>N/A</v>
      </c>
      <c r="AM968" s="16" t="e">
        <f>IF(AD968="N/A", L968+T968, L968+AG968)</f>
        <v>#VALUE!</v>
      </c>
      <c r="AN968" s="16" t="str">
        <f>IF(AD968="N/A", IF(U968="N/A", "N/A", L968+U968), AD968+AH968)</f>
        <v>N/A</v>
      </c>
      <c r="AO968" s="16" t="str">
        <f>IF(AD968="N/A", IF(V968="N/A", "N/A", L968+V968), IF(AI968="N/A", "N/A", AD968+AI968))</f>
        <v>N/A</v>
      </c>
      <c r="AP968" s="16" t="str">
        <f>IF(AD968="N/A", IF(W968="N/A", "N/A", L968+W968), IF(AJ968="N/A", "N/A", AD968+AJ968))</f>
        <v>N/A</v>
      </c>
      <c r="AQ968" s="16" t="str">
        <f>IF(AD968="N/A", IF(X968="N/A", "N/A", L968+X968), IF(AK968="N/A", "N/A", AD968+AK968))</f>
        <v>N/A</v>
      </c>
      <c r="AR968" s="15" t="s">
        <v>40</v>
      </c>
      <c r="AS968" s="15" t="s">
        <v>40</v>
      </c>
      <c r="AT968" s="15" t="s">
        <v>40</v>
      </c>
      <c r="AU968" s="15" t="s">
        <v>40</v>
      </c>
      <c r="AV968" s="15" t="s">
        <v>40</v>
      </c>
      <c r="AW968" s="15" t="s">
        <v>40</v>
      </c>
      <c r="AX968" s="15" t="s">
        <v>40</v>
      </c>
      <c r="AY968" s="15" t="s">
        <v>40</v>
      </c>
      <c r="AZ968" s="15" t="s">
        <v>40</v>
      </c>
      <c r="BA968" s="15" t="s">
        <v>40</v>
      </c>
      <c r="BB968" s="15" t="s">
        <v>40</v>
      </c>
      <c r="BC968" s="15" t="s">
        <v>40</v>
      </c>
      <c r="BD968" s="15" t="s">
        <v>40</v>
      </c>
      <c r="BE968" s="15" t="s">
        <v>40</v>
      </c>
      <c r="BF968" s="15" t="s">
        <v>40</v>
      </c>
      <c r="BG968" s="15" t="s">
        <v>40</v>
      </c>
      <c r="BH968" s="15" t="s">
        <v>40</v>
      </c>
      <c r="BJ968" s="16" t="e">
        <f>IF(AR968="R", $CA968, IF(OR(AR968="P", AR968="T", AR968="N"), 0, IF($C968="DM", $T968, IF(OR(AR968="Y", AR968="IR"),$AM968,IF(AR968="C", IF($BI968="Y", IF($AF968="N/A", $Q968, $AF968), IF($AG968="N/A", $T968,$AG968)))))))</f>
        <v>#VALUE!</v>
      </c>
      <c r="BK968" s="16" t="e">
        <f>IF(AS968="R", $CA968, IF(OR(AS968="P", AS968="T", AS968="N"), 0, IF($C968="DM", $T968, IF(OR(AS968="Y", AS968="IR"),$AM968,IF(AS968="C", IF($BI968="Y", IF($AF968="N/A", $Q968, $AF968), IF($AG968="N/A", $T968,$AG968)))))))</f>
        <v>#VALUE!</v>
      </c>
      <c r="BL968" s="16" t="e">
        <f>IF(AT968="R", $CA968, IF(OR(AT968="P", AT968="T", AT968="N"), 0, IF($C968="DM", $T968, IF(OR(AT968="Y", AT968="IR"),$AM968,IF(AT968="C", IF($BI968="Y", IF($AF968="N/A", $Q968, $AF968), IF($AG968="N/A", $T968,$AG968)))))))</f>
        <v>#VALUE!</v>
      </c>
      <c r="BM968" s="16" t="e">
        <f>IF(AU968="R", $CA968, IF(OR(AU968="P", AU968="T", AU968="N"), 0, IF($C968="DM", $T968, IF(OR(AU968="Y", AU968="IR"),$AM968,IF(AU968="C", IF($BI968="Y", IF($AF968="N/A", $Q968, $AF968), IF($AG968="N/A", $T968,$AG968)))))))</f>
        <v>#VALUE!</v>
      </c>
      <c r="BN968" s="16" t="e">
        <f>IF(AV968="R", $CA968, IF(OR(AV968="P", AV968="T", AV968="N"), 0, IF($C968="DM", $T968, IF(OR(AV968="Y", AV968="IR"),$AM968,IF(AV968="C", IF($BI968="Y", IF($AF968="N/A", $Q968, $AF968), IF($AG968="N/A", $T968,$AG968)))))))</f>
        <v>#VALUE!</v>
      </c>
      <c r="BO968" s="16" t="e">
        <f>IF(AW968="R", $CA968, IF(OR(AW968="P", AW968="T", AW968="N"), 0, IF($C968="DM", $T968, IF(OR(AW968="Y", AW968="IR"),$AM968,IF(AW968="C", IF($BI968="Y", IF($AF968="N/A", $Q968, $AF968), IF($AG968="N/A", $T968,$AG968)))))))</f>
        <v>#VALUE!</v>
      </c>
      <c r="BP968" s="16" t="e">
        <f>IF(AX968="R", $CA968, IF(OR(AX968="P", AX968="T", AX968="N"), 0, IF($C968="DM", $T968, IF(OR(AX968="Y", AX968="IR"),$AM968,IF(AX968="C", IF($BI968="Y", IF($AF968="N/A", $Q968, $AF968), IF($AG968="N/A", $T968,$AG968)))))))</f>
        <v>#VALUE!</v>
      </c>
      <c r="BQ968" s="16" t="e">
        <f>IF(AY968="R", $CA968, IF(OR(AY968="P", AY968="T", AY968="N"), 0, IF($C968="DM", $T968, IF(OR(AY968="Y", AY968="IR"),$AM968,IF(AY968="C", IF($BI968="Y", IF($AF968="N/A", $Q968, $AF968), IF($AG968="N/A", $T968,$AG968)))))))</f>
        <v>#VALUE!</v>
      </c>
      <c r="BR968" s="16" t="e">
        <f>IF(AZ968="R", $CA968, IF(OR(AZ968="P", AZ968="T", AZ968="N"), 0, IF($C968="DM", $T968, IF(OR(AZ968="Y", AZ968="IR"),$AM968,IF(AZ968="C", IF($BI968="Y", IF($AF968="N/A", $Q968, $AF968), IF($AG968="N/A", $T968,$AG968)))))))</f>
        <v>#VALUE!</v>
      </c>
      <c r="BS968" s="16" t="e">
        <f>IF(BA968="R", $CA968, IF(OR(BA968="P", BA968="T", BA968="N"), 0, IF($C968="DM", $T968, IF(OR(BA968="Y", BA968="IR"),$AM968,IF(BA968="C", IF($BI968="Y", IF($AF968="N/A", $Q968, $AF968), IF($AG968="N/A", $T968,$AG968)))))))</f>
        <v>#VALUE!</v>
      </c>
      <c r="BT968" s="16" t="e">
        <f>IF(BB968="R", $CA968, IF(OR(BB968="P", BB968="T", BB968="N"), 0, IF($C968="DM", $T968, IF(OR(BB968="Y", BB968="IR"),$AM968,IF(BB968="C", IF($BI968="Y", IF($BA968="C", IF($AF968="N/A", $Q968, $AF968), IF($AF968="N/A", $T968, $AM968)), IF($AG968="N/A", $T968,$AG968)))))))</f>
        <v>#VALUE!</v>
      </c>
      <c r="BU968" s="16" t="e">
        <f>IF(BC968="R", $CA968, IF(OR(BC968="P", BC968="T", BC968="N"), 0, IF($C968="DM", $T968, IF(OR(BC968="Y", BC968="IR"),$AM968,IF(BC968="C", IF($BI968="Y", IF($BA968="C", IF($AF968="N/A", $Q968, $AF968), IF($AF968="N/A", $T968, $AM968)), IF($AG968="N/A", $T968,$AG968)))))))</f>
        <v>#VALUE!</v>
      </c>
      <c r="BV968" s="16" t="e">
        <f>IF(BD968="R", $CA968, IF(OR(BD968="P", BD968="T", BD968="N"), 0, IF($C968="DM", $T968, IF(OR(BD968="Y", BD968="IR"),$AM968,IF(BD968="C", IF($BI968="Y", IF($BA968="C", IF($AF968="N/A", $Q968, $AF968), IF($AF968="N/A", $T968, $AM968)), IF($AG968="N/A", $T968,$AG968)))))))</f>
        <v>#VALUE!</v>
      </c>
      <c r="BW968" s="16" t="e">
        <f>IF(BE968="R", $CA968, IF(OR(BE968="P", BE968="T", BE968="N"), 0, IF($C968="DM", $T968, IF(OR(BE968="Y", BE968="IR"),$AM968,IF(BE968="C", IF($BI968="Y", IF($BA968="C", IF($AF968="N/A", $Q968, $AF968), IF($AF968="N/A", $T968, $AM968)), IF($AG968="N/A", $T968,$AG968)))))))</f>
        <v>#VALUE!</v>
      </c>
      <c r="BX968" s="16" t="e">
        <f>IF(BF968="R", $CA968, IF(OR(BF968="P", BF968="T", BF968="N"), 0, IF($C968="DM", $T968, IF(OR(BF968="Y", BF968="IR"),$AM968,IF(BF968="C", IF($BI968="Y", IF($BA968="C", IF($AF968="N/A", $Q968, $AF968), IF($AF968="N/A", $T968, $AM968)), IF($AG968="N/A", $T968,$AG968)))))))</f>
        <v>#VALUE!</v>
      </c>
      <c r="BY968" s="16" t="e">
        <f>IF(BG968="R", $CA968, IF(OR(BG968="P", BG968="T", BG968="N"), 0, IF($C968="DM", $T968, IF(OR(BG968="Y", BG968="IR"),$AM968,IF(BG968="C", IF($BI968="Y", IF($BA968="C", IF($AF968="N/A", $Q968, $AF968), IF($AF968="N/A", $T968, $AM968)), IF($AG968="N/A", $T968,$AG968)))))))</f>
        <v>#VALUE!</v>
      </c>
      <c r="BZ968" s="16" t="e">
        <f>IF(BH968="R", $CA968, IF(OR(BH968="P", BH968="T", BH968="N"), 0, IF($C968="DM", $T968, IF(OR(BH968="Y", BH968="IR"),$AM968,IF(BH968="C", IF($BI968="Y", IF($BA968="C", IF($AF968="N/A", $Q968, $AF968), IF($AF968="N/A", $T968, $AM968)), IF($AG968="N/A", $T968,$AG968)))))))</f>
        <v>#VALUE!</v>
      </c>
      <c r="CA968" s="15" t="s">
        <v>75</v>
      </c>
      <c r="CB968" s="16" t="e">
        <f>BZ968</f>
        <v>#VALUE!</v>
      </c>
      <c r="CC968" s="15" t="str">
        <f>IF(OR($BH968="T", $BH968="R"), 0, IF($BH968="C", IF($BI968="Y", IF($BA968="C", 0, IF(AF968="N/A", Q968-T968, AF968-AG968)), IF($AF968="N/A", U968, AH968)), AN968))</f>
        <v>N/A</v>
      </c>
      <c r="CD968" s="15" t="str">
        <f>IF(OR($BH968="T", $BH968="R"), 0, IF($BH968="C", IF($BI968="Y", 0, IF($AF968="N/A", V968, AI968)), AO968))</f>
        <v>N/A</v>
      </c>
      <c r="CE968" s="15" t="str">
        <f>IF(OR($BH968="T", $BH968="R"), 0, IF($BH968="C", IF($BI968="Y", 0, IF($AF968="N/A", W968, AJ968)), AP968))</f>
        <v>N/A</v>
      </c>
      <c r="CF968" s="15" t="str">
        <f>IF(OR($BH968="T", $BH968="R"), 0, IF($BH968="C", IF($BI968="Y", 0, IF($AF968="N/A", X968, AK968)), AQ968))</f>
        <v>N/A</v>
      </c>
    </row>
    <row r="969" spans="1:84" x14ac:dyDescent="0.25">
      <c r="A969" s="14">
        <v>5946</v>
      </c>
      <c r="B969" s="15"/>
      <c r="C969" s="15"/>
      <c r="D969" s="15"/>
      <c r="E969" s="15" t="e">
        <f>VLOOKUP(B969, 'Rookie Year'!$A$2:$B$55679,2,FALSE)</f>
        <v>#N/A</v>
      </c>
      <c r="F969" s="15">
        <v>2024</v>
      </c>
      <c r="G969" s="15" t="s">
        <v>42</v>
      </c>
      <c r="H969" s="15"/>
      <c r="I969" s="16"/>
      <c r="J969" s="15"/>
      <c r="K969" s="17">
        <f>IF(AND(G969&lt;&gt;"N",R969="N/A"), IF(I969&lt;4, 0, 0.25),IF(I969=1, IF(J969=1,0.25, 0.25), IF(I969&lt;13, 0.25, IF(I969&lt;26, 0.4, IF(I969&lt;51, 0.6, 0.75)))))</f>
        <v>0.25</v>
      </c>
      <c r="L969" s="16">
        <f>I969-M969</f>
        <v>0</v>
      </c>
      <c r="M969" s="16">
        <f>ROUNDUP(I969*K969,0)</f>
        <v>0</v>
      </c>
      <c r="N969" s="16">
        <f>M969*J969</f>
        <v>0</v>
      </c>
      <c r="O969" s="16">
        <v>0</v>
      </c>
      <c r="P969" s="16">
        <v>0</v>
      </c>
      <c r="Q969" s="16">
        <f>N969-O969-P969</f>
        <v>0</v>
      </c>
      <c r="R969" s="15" t="s">
        <v>75</v>
      </c>
      <c r="S969" s="15">
        <f>IF(R969="N/A", J969-($B$1-F969), J969-($B$1-R969))</f>
        <v>0</v>
      </c>
      <c r="T969" s="16" t="str">
        <f>IF($S969&lt;1, "N/A", $M969)</f>
        <v>N/A</v>
      </c>
      <c r="U969" s="16" t="str">
        <f>IF($S969&lt;2, "N/A", $M969)</f>
        <v>N/A</v>
      </c>
      <c r="V969" s="16" t="str">
        <f>IF($S969&lt;3, "N/A", $M969)</f>
        <v>N/A</v>
      </c>
      <c r="W969" s="16" t="str">
        <f>IF($S969&lt;4, "N/A", $M969)</f>
        <v>N/A</v>
      </c>
      <c r="X969" s="16" t="str">
        <f>IF($S969&lt;5, "N/A", $M969)</f>
        <v>N/A</v>
      </c>
      <c r="Y969" s="15" t="str">
        <f>IF(SUM(T969:X969)&lt;&gt;Q969, "CHECK", "OK")</f>
        <v>OK</v>
      </c>
      <c r="Z969" s="15" t="str">
        <f>IF(F969=$B$1, "No", IF(S969=1, "Yes", "No"))</f>
        <v>No</v>
      </c>
      <c r="AA969" s="18" t="str">
        <f>IF(C969="DM", "N/A", IF(Z969="No","N/A",VLOOKUP(B969,'Extension List'!$A$3:$R$1972,18,FALSE)))</f>
        <v>N/A</v>
      </c>
      <c r="AB969" s="15" t="str">
        <f>IF(C969="DM", "N/A", IF(Z969="No","N/A",VLOOKUP(B969,'Extension List'!$A$3:$T$1972,20,FALSE)))</f>
        <v>N/A</v>
      </c>
      <c r="AC969" s="15" t="str">
        <f>IF(AA969="N/A", "N/A", 0)</f>
        <v>N/A</v>
      </c>
      <c r="AD969" s="16" t="str">
        <f>IF(AE969="N/A", "N/A", AA969-AE969)</f>
        <v>N/A</v>
      </c>
      <c r="AE969" s="16" t="str">
        <f>IF(AA969="N/A", "N/A", IF(AC969&gt;0, IF(AA969&lt;13, ROUNDUP(0.25*AA969,0), IF(AA969&lt;26, ROUNDUP(0.4*AA969,0), IF(AA969&lt;51, ROUNDUP(0.6*AA969,0), ROUNDUP(0.75*AA969,0)))), "N/A"))</f>
        <v>N/A</v>
      </c>
      <c r="AF969" s="16" t="str">
        <f>IF(AD969="N/A","N/A", (AE969*AC969)+Q969)</f>
        <v>N/A</v>
      </c>
      <c r="AG969" s="16" t="str">
        <f>IF($AF969="N/A", "N/A", "TBC")</f>
        <v>N/A</v>
      </c>
      <c r="AH969" s="16" t="str">
        <f>IF($AF969="N/A", "N/A", "TBC")</f>
        <v>N/A</v>
      </c>
      <c r="AI969" s="16" t="str">
        <f>IF($AF969="N/A","N/A",IF(AC969&gt;1,"TBC","N/A"))</f>
        <v>N/A</v>
      </c>
      <c r="AJ969" s="16" t="str">
        <f>IF($AF969="N/A","N/A",IF(AC969&gt;2,"TBC","N/A"))</f>
        <v>N/A</v>
      </c>
      <c r="AK969" s="16" t="str">
        <f>IF($AF969="N/A","N/A",IF(AC969&gt;3,"TBC","N/A"))</f>
        <v>N/A</v>
      </c>
      <c r="AL969" s="16" t="str">
        <f>IF(AC969="N/A","N/A",IF(AC969&gt;0,IF(SUM(AG969:AK969)&lt;&gt;AF969,"CHECK","OK"),"N/A"))</f>
        <v>N/A</v>
      </c>
      <c r="AM969" s="16" t="e">
        <f>IF(AD969="N/A", L969+T969, L969+AG969)</f>
        <v>#VALUE!</v>
      </c>
      <c r="AN969" s="16" t="str">
        <f>IF(AD969="N/A", IF(U969="N/A", "N/A", L969+U969), AD969+AH969)</f>
        <v>N/A</v>
      </c>
      <c r="AO969" s="16" t="str">
        <f>IF(AD969="N/A", IF(V969="N/A", "N/A", L969+V969), IF(AI969="N/A", "N/A", AD969+AI969))</f>
        <v>N/A</v>
      </c>
      <c r="AP969" s="16" t="str">
        <f>IF(AD969="N/A", IF(W969="N/A", "N/A", L969+W969), IF(AJ969="N/A", "N/A", AD969+AJ969))</f>
        <v>N/A</v>
      </c>
      <c r="AQ969" s="16" t="str">
        <f>IF(AD969="N/A", IF(X969="N/A", "N/A", L969+X969), IF(AK969="N/A", "N/A", AD969+AK969))</f>
        <v>N/A</v>
      </c>
      <c r="AR969" s="15" t="s">
        <v>40</v>
      </c>
      <c r="AS969" s="15" t="s">
        <v>40</v>
      </c>
      <c r="AT969" s="15" t="s">
        <v>40</v>
      </c>
      <c r="AU969" s="15" t="s">
        <v>40</v>
      </c>
      <c r="AV969" s="15" t="s">
        <v>40</v>
      </c>
      <c r="AW969" s="15" t="s">
        <v>40</v>
      </c>
      <c r="AX969" s="15" t="s">
        <v>40</v>
      </c>
      <c r="AY969" s="15" t="s">
        <v>40</v>
      </c>
      <c r="AZ969" s="15" t="s">
        <v>40</v>
      </c>
      <c r="BA969" s="15" t="s">
        <v>40</v>
      </c>
      <c r="BB969" s="15" t="s">
        <v>40</v>
      </c>
      <c r="BC969" s="15" t="s">
        <v>40</v>
      </c>
      <c r="BD969" s="15" t="s">
        <v>40</v>
      </c>
      <c r="BE969" s="15" t="s">
        <v>40</v>
      </c>
      <c r="BF969" s="15" t="s">
        <v>40</v>
      </c>
      <c r="BG969" s="15" t="s">
        <v>40</v>
      </c>
      <c r="BH969" s="15" t="s">
        <v>40</v>
      </c>
      <c r="BJ969" s="16" t="e">
        <f>IF(AR969="R", $CA969, IF(OR(AR969="P", AR969="T", AR969="N"), 0, IF($C969="DM", $T969, IF(OR(AR969="Y", AR969="IR"),$AM969,IF(AR969="C", IF($BI969="Y", IF($AF969="N/A", $Q969, $AF969), IF($AG969="N/A", $T969,$AG969)))))))</f>
        <v>#VALUE!</v>
      </c>
      <c r="BK969" s="16" t="e">
        <f>IF(AS969="R", $CA969, IF(OR(AS969="P", AS969="T", AS969="N"), 0, IF($C969="DM", $T969, IF(OR(AS969="Y", AS969="IR"),$AM969,IF(AS969="C", IF($BI969="Y", IF($AF969="N/A", $Q969, $AF969), IF($AG969="N/A", $T969,$AG969)))))))</f>
        <v>#VALUE!</v>
      </c>
      <c r="BL969" s="16" t="e">
        <f>IF(AT969="R", $CA969, IF(OR(AT969="P", AT969="T", AT969="N"), 0, IF($C969="DM", $T969, IF(OR(AT969="Y", AT969="IR"),$AM969,IF(AT969="C", IF($BI969="Y", IF($AF969="N/A", $Q969, $AF969), IF($AG969="N/A", $T969,$AG969)))))))</f>
        <v>#VALUE!</v>
      </c>
      <c r="BM969" s="16" t="e">
        <f>IF(AU969="R", $CA969, IF(OR(AU969="P", AU969="T", AU969="N"), 0, IF($C969="DM", $T969, IF(OR(AU969="Y", AU969="IR"),$AM969,IF(AU969="C", IF($BI969="Y", IF($AF969="N/A", $Q969, $AF969), IF($AG969="N/A", $T969,$AG969)))))))</f>
        <v>#VALUE!</v>
      </c>
      <c r="BN969" s="16" t="e">
        <f>IF(AV969="R", $CA969, IF(OR(AV969="P", AV969="T", AV969="N"), 0, IF($C969="DM", $T969, IF(OR(AV969="Y", AV969="IR"),$AM969,IF(AV969="C", IF($BI969="Y", IF($AF969="N/A", $Q969, $AF969), IF($AG969="N/A", $T969,$AG969)))))))</f>
        <v>#VALUE!</v>
      </c>
      <c r="BO969" s="16" t="e">
        <f>IF(AW969="R", $CA969, IF(OR(AW969="P", AW969="T", AW969="N"), 0, IF($C969="DM", $T969, IF(OR(AW969="Y", AW969="IR"),$AM969,IF(AW969="C", IF($BI969="Y", IF($AF969="N/A", $Q969, $AF969), IF($AG969="N/A", $T969,$AG969)))))))</f>
        <v>#VALUE!</v>
      </c>
      <c r="BP969" s="16" t="e">
        <f>IF(AX969="R", $CA969, IF(OR(AX969="P", AX969="T", AX969="N"), 0, IF($C969="DM", $T969, IF(OR(AX969="Y", AX969="IR"),$AM969,IF(AX969="C", IF($BI969="Y", IF($AF969="N/A", $Q969, $AF969), IF($AG969="N/A", $T969,$AG969)))))))</f>
        <v>#VALUE!</v>
      </c>
      <c r="BQ969" s="16" t="e">
        <f>IF(AY969="R", $CA969, IF(OR(AY969="P", AY969="T", AY969="N"), 0, IF($C969="DM", $T969, IF(OR(AY969="Y", AY969="IR"),$AM969,IF(AY969="C", IF($BI969="Y", IF($AF969="N/A", $Q969, $AF969), IF($AG969="N/A", $T969,$AG969)))))))</f>
        <v>#VALUE!</v>
      </c>
      <c r="BR969" s="16" t="e">
        <f>IF(AZ969="R", $CA969, IF(OR(AZ969="P", AZ969="T", AZ969="N"), 0, IF($C969="DM", $T969, IF(OR(AZ969="Y", AZ969="IR"),$AM969,IF(AZ969="C", IF($BI969="Y", IF($AF969="N/A", $Q969, $AF969), IF($AG969="N/A", $T969,$AG969)))))))</f>
        <v>#VALUE!</v>
      </c>
      <c r="BS969" s="16" t="e">
        <f>IF(BA969="R", $CA969, IF(OR(BA969="P", BA969="T", BA969="N"), 0, IF($C969="DM", $T969, IF(OR(BA969="Y", BA969="IR"),$AM969,IF(BA969="C", IF($BI969="Y", IF($AF969="N/A", $Q969, $AF969), IF($AG969="N/A", $T969,$AG969)))))))</f>
        <v>#VALUE!</v>
      </c>
      <c r="BT969" s="16" t="e">
        <f>IF(BB969="R", $CA969, IF(OR(BB969="P", BB969="T", BB969="N"), 0, IF($C969="DM", $T969, IF(OR(BB969="Y", BB969="IR"),$AM969,IF(BB969="C", IF($BI969="Y", IF($BA969="C", IF($AF969="N/A", $Q969, $AF969), IF($AF969="N/A", $T969, $AM969)), IF($AG969="N/A", $T969,$AG969)))))))</f>
        <v>#VALUE!</v>
      </c>
      <c r="BU969" s="16" t="e">
        <f>IF(BC969="R", $CA969, IF(OR(BC969="P", BC969="T", BC969="N"), 0, IF($C969="DM", $T969, IF(OR(BC969="Y", BC969="IR"),$AM969,IF(BC969="C", IF($BI969="Y", IF($BA969="C", IF($AF969="N/A", $Q969, $AF969), IF($AF969="N/A", $T969, $AM969)), IF($AG969="N/A", $T969,$AG969)))))))</f>
        <v>#VALUE!</v>
      </c>
      <c r="BV969" s="16" t="e">
        <f>IF(BD969="R", $CA969, IF(OR(BD969="P", BD969="T", BD969="N"), 0, IF($C969="DM", $T969, IF(OR(BD969="Y", BD969="IR"),$AM969,IF(BD969="C", IF($BI969="Y", IF($BA969="C", IF($AF969="N/A", $Q969, $AF969), IF($AF969="N/A", $T969, $AM969)), IF($AG969="N/A", $T969,$AG969)))))))</f>
        <v>#VALUE!</v>
      </c>
      <c r="BW969" s="16" t="e">
        <f>IF(BE969="R", $CA969, IF(OR(BE969="P", BE969="T", BE969="N"), 0, IF($C969="DM", $T969, IF(OR(BE969="Y", BE969="IR"),$AM969,IF(BE969="C", IF($BI969="Y", IF($BA969="C", IF($AF969="N/A", $Q969, $AF969), IF($AF969="N/A", $T969, $AM969)), IF($AG969="N/A", $T969,$AG969)))))))</f>
        <v>#VALUE!</v>
      </c>
      <c r="BX969" s="16" t="e">
        <f>IF(BF969="R", $CA969, IF(OR(BF969="P", BF969="T", BF969="N"), 0, IF($C969="DM", $T969, IF(OR(BF969="Y", BF969="IR"),$AM969,IF(BF969="C", IF($BI969="Y", IF($BA969="C", IF($AF969="N/A", $Q969, $AF969), IF($AF969="N/A", $T969, $AM969)), IF($AG969="N/A", $T969,$AG969)))))))</f>
        <v>#VALUE!</v>
      </c>
      <c r="BY969" s="16" t="e">
        <f>IF(BG969="R", $CA969, IF(OR(BG969="P", BG969="T", BG969="N"), 0, IF($C969="DM", $T969, IF(OR(BG969="Y", BG969="IR"),$AM969,IF(BG969="C", IF($BI969="Y", IF($BA969="C", IF($AF969="N/A", $Q969, $AF969), IF($AF969="N/A", $T969, $AM969)), IF($AG969="N/A", $T969,$AG969)))))))</f>
        <v>#VALUE!</v>
      </c>
      <c r="BZ969" s="16" t="e">
        <f>IF(BH969="R", $CA969, IF(OR(BH969="P", BH969="T", BH969="N"), 0, IF($C969="DM", $T969, IF(OR(BH969="Y", BH969="IR"),$AM969,IF(BH969="C", IF($BI969="Y", IF($BA969="C", IF($AF969="N/A", $Q969, $AF969), IF($AF969="N/A", $T969, $AM969)), IF($AG969="N/A", $T969,$AG969)))))))</f>
        <v>#VALUE!</v>
      </c>
      <c r="CA969" s="15" t="s">
        <v>75</v>
      </c>
      <c r="CB969" s="16" t="e">
        <f>BZ969</f>
        <v>#VALUE!</v>
      </c>
      <c r="CC969" s="15" t="str">
        <f>IF(OR($BH969="T", $BH969="R"), 0, IF($BH969="C", IF($BI969="Y", IF($BA969="C", 0, IF(AF969="N/A", Q969-T969, AF969-AG969)), IF($AF969="N/A", U969, AH969)), AN969))</f>
        <v>N/A</v>
      </c>
      <c r="CD969" s="15" t="str">
        <f>IF(OR($BH969="T", $BH969="R"), 0, IF($BH969="C", IF($BI969="Y", 0, IF($AF969="N/A", V969, AI969)), AO969))</f>
        <v>N/A</v>
      </c>
      <c r="CE969" s="15" t="str">
        <f>IF(OR($BH969="T", $BH969="R"), 0, IF($BH969="C", IF($BI969="Y", 0, IF($AF969="N/A", W969, AJ969)), AP969))</f>
        <v>N/A</v>
      </c>
      <c r="CF969" s="15" t="str">
        <f>IF(OR($BH969="T", $BH969="R"), 0, IF($BH969="C", IF($BI969="Y", 0, IF($AF969="N/A", X969, AK969)), AQ969))</f>
        <v>N/A</v>
      </c>
    </row>
    <row r="970" spans="1:84" x14ac:dyDescent="0.25">
      <c r="A970" s="14">
        <v>5947</v>
      </c>
      <c r="B970" s="15"/>
      <c r="C970" s="15"/>
      <c r="D970" s="15"/>
      <c r="E970" s="15" t="e">
        <f>VLOOKUP(B970, 'Rookie Year'!$A$2:$B$55679,2,FALSE)</f>
        <v>#N/A</v>
      </c>
      <c r="F970" s="15">
        <v>2024</v>
      </c>
      <c r="G970" s="15" t="s">
        <v>42</v>
      </c>
      <c r="H970" s="15"/>
      <c r="I970" s="16"/>
      <c r="J970" s="15"/>
      <c r="K970" s="17">
        <f>IF(AND(G970&lt;&gt;"N",R970="N/A"), IF(I970&lt;4, 0, 0.25),IF(I970=1, IF(J970=1,0.25, 0.25), IF(I970&lt;13, 0.25, IF(I970&lt;26, 0.4, IF(I970&lt;51, 0.6, 0.75)))))</f>
        <v>0.25</v>
      </c>
      <c r="L970" s="16">
        <f>I970-M970</f>
        <v>0</v>
      </c>
      <c r="M970" s="16">
        <f>ROUNDUP(I970*K970,0)</f>
        <v>0</v>
      </c>
      <c r="N970" s="16">
        <f>M970*J970</f>
        <v>0</v>
      </c>
      <c r="O970" s="16">
        <v>0</v>
      </c>
      <c r="P970" s="16">
        <v>0</v>
      </c>
      <c r="Q970" s="16">
        <f>N970-O970-P970</f>
        <v>0</v>
      </c>
      <c r="R970" s="15" t="s">
        <v>75</v>
      </c>
      <c r="S970" s="15">
        <f>IF(R970="N/A", J970-($B$1-F970), J970-($B$1-R970))</f>
        <v>0</v>
      </c>
      <c r="T970" s="16" t="str">
        <f>IF($S970&lt;1, "N/A", $M970)</f>
        <v>N/A</v>
      </c>
      <c r="U970" s="16" t="str">
        <f>IF($S970&lt;2, "N/A", $M970)</f>
        <v>N/A</v>
      </c>
      <c r="V970" s="16" t="str">
        <f>IF($S970&lt;3, "N/A", $M970)</f>
        <v>N/A</v>
      </c>
      <c r="W970" s="16" t="str">
        <f>IF($S970&lt;4, "N/A", $M970)</f>
        <v>N/A</v>
      </c>
      <c r="X970" s="16" t="str">
        <f>IF($S970&lt;5, "N/A", $M970)</f>
        <v>N/A</v>
      </c>
      <c r="Y970" s="15" t="str">
        <f>IF(SUM(T970:X970)&lt;&gt;Q970, "CHECK", "OK")</f>
        <v>OK</v>
      </c>
      <c r="Z970" s="15" t="str">
        <f>IF(F970=$B$1, "No", IF(S970=1, "Yes", "No"))</f>
        <v>No</v>
      </c>
      <c r="AA970" s="18" t="str">
        <f>IF(C970="DM", "N/A", IF(Z970="No","N/A",VLOOKUP(B970,'Extension List'!$A$3:$R$1972,18,FALSE)))</f>
        <v>N/A</v>
      </c>
      <c r="AB970" s="15" t="str">
        <f>IF(C970="DM", "N/A", IF(Z970="No","N/A",VLOOKUP(B970,'Extension List'!$A$3:$T$1972,20,FALSE)))</f>
        <v>N/A</v>
      </c>
      <c r="AC970" s="15" t="str">
        <f>IF(AA970="N/A", "N/A", 0)</f>
        <v>N/A</v>
      </c>
      <c r="AD970" s="16" t="str">
        <f>IF(AE970="N/A", "N/A", AA970-AE970)</f>
        <v>N/A</v>
      </c>
      <c r="AE970" s="16" t="str">
        <f>IF(AA970="N/A", "N/A", IF(AC970&gt;0, IF(AA970&lt;13, ROUNDUP(0.25*AA970,0), IF(AA970&lt;26, ROUNDUP(0.4*AA970,0), IF(AA970&lt;51, ROUNDUP(0.6*AA970,0), ROUNDUP(0.75*AA970,0)))), "N/A"))</f>
        <v>N/A</v>
      </c>
      <c r="AF970" s="16" t="str">
        <f>IF(AD970="N/A","N/A", (AE970*AC970)+Q970)</f>
        <v>N/A</v>
      </c>
      <c r="AG970" s="16" t="str">
        <f>IF($AF970="N/A", "N/A", "TBC")</f>
        <v>N/A</v>
      </c>
      <c r="AH970" s="16" t="str">
        <f>IF($AF970="N/A", "N/A", "TBC")</f>
        <v>N/A</v>
      </c>
      <c r="AI970" s="16" t="str">
        <f>IF($AF970="N/A","N/A",IF(AC970&gt;1,"TBC","N/A"))</f>
        <v>N/A</v>
      </c>
      <c r="AJ970" s="16" t="str">
        <f>IF($AF970="N/A","N/A",IF(AC970&gt;2,"TBC","N/A"))</f>
        <v>N/A</v>
      </c>
      <c r="AK970" s="16" t="str">
        <f>IF($AF970="N/A","N/A",IF(AC970&gt;3,"TBC","N/A"))</f>
        <v>N/A</v>
      </c>
      <c r="AL970" s="16" t="str">
        <f>IF(AC970="N/A","N/A",IF(AC970&gt;0,IF(SUM(AG970:AK970)&lt;&gt;AF970,"CHECK","OK"),"N/A"))</f>
        <v>N/A</v>
      </c>
      <c r="AM970" s="16" t="e">
        <f>IF(AD970="N/A", L970+T970, L970+AG970)</f>
        <v>#VALUE!</v>
      </c>
      <c r="AN970" s="16" t="str">
        <f>IF(AD970="N/A", IF(U970="N/A", "N/A", L970+U970), AD970+AH970)</f>
        <v>N/A</v>
      </c>
      <c r="AO970" s="16" t="str">
        <f>IF(AD970="N/A", IF(V970="N/A", "N/A", L970+V970), IF(AI970="N/A", "N/A", AD970+AI970))</f>
        <v>N/A</v>
      </c>
      <c r="AP970" s="16" t="str">
        <f>IF(AD970="N/A", IF(W970="N/A", "N/A", L970+W970), IF(AJ970="N/A", "N/A", AD970+AJ970))</f>
        <v>N/A</v>
      </c>
      <c r="AQ970" s="16" t="str">
        <f>IF(AD970="N/A", IF(X970="N/A", "N/A", L970+X970), IF(AK970="N/A", "N/A", AD970+AK970))</f>
        <v>N/A</v>
      </c>
      <c r="AR970" s="15" t="s">
        <v>40</v>
      </c>
      <c r="AS970" s="15" t="s">
        <v>40</v>
      </c>
      <c r="AT970" s="15" t="s">
        <v>40</v>
      </c>
      <c r="AU970" s="15" t="s">
        <v>40</v>
      </c>
      <c r="AV970" s="15" t="s">
        <v>40</v>
      </c>
      <c r="AW970" s="15" t="s">
        <v>40</v>
      </c>
      <c r="AX970" s="15" t="s">
        <v>40</v>
      </c>
      <c r="AY970" s="15" t="s">
        <v>40</v>
      </c>
      <c r="AZ970" s="15" t="s">
        <v>40</v>
      </c>
      <c r="BA970" s="15" t="s">
        <v>40</v>
      </c>
      <c r="BB970" s="15" t="s">
        <v>40</v>
      </c>
      <c r="BC970" s="15" t="s">
        <v>40</v>
      </c>
      <c r="BD970" s="15" t="s">
        <v>40</v>
      </c>
      <c r="BE970" s="15" t="s">
        <v>40</v>
      </c>
      <c r="BF970" s="15" t="s">
        <v>40</v>
      </c>
      <c r="BG970" s="15" t="s">
        <v>40</v>
      </c>
      <c r="BH970" s="15" t="s">
        <v>40</v>
      </c>
      <c r="BJ970" s="16" t="e">
        <f>IF(AR970="R", $CA970, IF(OR(AR970="P", AR970="T", AR970="N"), 0, IF($C970="DM", $T970, IF(OR(AR970="Y", AR970="IR"),$AM970,IF(AR970="C", IF($BI970="Y", IF($AF970="N/A", $Q970, $AF970), IF($AG970="N/A", $T970,$AG970)))))))</f>
        <v>#VALUE!</v>
      </c>
      <c r="BK970" s="16" t="e">
        <f>IF(AS970="R", $CA970, IF(OR(AS970="P", AS970="T", AS970="N"), 0, IF($C970="DM", $T970, IF(OR(AS970="Y", AS970="IR"),$AM970,IF(AS970="C", IF($BI970="Y", IF($AF970="N/A", $Q970, $AF970), IF($AG970="N/A", $T970,$AG970)))))))</f>
        <v>#VALUE!</v>
      </c>
      <c r="BL970" s="16" t="e">
        <f>IF(AT970="R", $CA970, IF(OR(AT970="P", AT970="T", AT970="N"), 0, IF($C970="DM", $T970, IF(OR(AT970="Y", AT970="IR"),$AM970,IF(AT970="C", IF($BI970="Y", IF($AF970="N/A", $Q970, $AF970), IF($AG970="N/A", $T970,$AG970)))))))</f>
        <v>#VALUE!</v>
      </c>
      <c r="BM970" s="16" t="e">
        <f>IF(AU970="R", $CA970, IF(OR(AU970="P", AU970="T", AU970="N"), 0, IF($C970="DM", $T970, IF(OR(AU970="Y", AU970="IR"),$AM970,IF(AU970="C", IF($BI970="Y", IF($AF970="N/A", $Q970, $AF970), IF($AG970="N/A", $T970,$AG970)))))))</f>
        <v>#VALUE!</v>
      </c>
      <c r="BN970" s="16" t="e">
        <f>IF(AV970="R", $CA970, IF(OR(AV970="P", AV970="T", AV970="N"), 0, IF($C970="DM", $T970, IF(OR(AV970="Y", AV970="IR"),$AM970,IF(AV970="C", IF($BI970="Y", IF($AF970="N/A", $Q970, $AF970), IF($AG970="N/A", $T970,$AG970)))))))</f>
        <v>#VALUE!</v>
      </c>
      <c r="BO970" s="16" t="e">
        <f>IF(AW970="R", $CA970, IF(OR(AW970="P", AW970="T", AW970="N"), 0, IF($C970="DM", $T970, IF(OR(AW970="Y", AW970="IR"),$AM970,IF(AW970="C", IF($BI970="Y", IF($AF970="N/A", $Q970, $AF970), IF($AG970="N/A", $T970,$AG970)))))))</f>
        <v>#VALUE!</v>
      </c>
      <c r="BP970" s="16" t="e">
        <f>IF(AX970="R", $CA970, IF(OR(AX970="P", AX970="T", AX970="N"), 0, IF($C970="DM", $T970, IF(OR(AX970="Y", AX970="IR"),$AM970,IF(AX970="C", IF($BI970="Y", IF($AF970="N/A", $Q970, $AF970), IF($AG970="N/A", $T970,$AG970)))))))</f>
        <v>#VALUE!</v>
      </c>
      <c r="BQ970" s="16" t="e">
        <f>IF(AY970="R", $CA970, IF(OR(AY970="P", AY970="T", AY970="N"), 0, IF($C970="DM", $T970, IF(OR(AY970="Y", AY970="IR"),$AM970,IF(AY970="C", IF($BI970="Y", IF($AF970="N/A", $Q970, $AF970), IF($AG970="N/A", $T970,$AG970)))))))</f>
        <v>#VALUE!</v>
      </c>
      <c r="BR970" s="16" t="e">
        <f>IF(AZ970="R", $CA970, IF(OR(AZ970="P", AZ970="T", AZ970="N"), 0, IF($C970="DM", $T970, IF(OR(AZ970="Y", AZ970="IR"),$AM970,IF(AZ970="C", IF($BI970="Y", IF($AF970="N/A", $Q970, $AF970), IF($AG970="N/A", $T970,$AG970)))))))</f>
        <v>#VALUE!</v>
      </c>
      <c r="BS970" s="16" t="e">
        <f>IF(BA970="R", $CA970, IF(OR(BA970="P", BA970="T", BA970="N"), 0, IF($C970="DM", $T970, IF(OR(BA970="Y", BA970="IR"),$AM970,IF(BA970="C", IF($BI970="Y", IF($AF970="N/A", $Q970, $AF970), IF($AG970="N/A", $T970,$AG970)))))))</f>
        <v>#VALUE!</v>
      </c>
      <c r="BT970" s="16" t="e">
        <f>IF(BB970="R", $CA970, IF(OR(BB970="P", BB970="T", BB970="N"), 0, IF($C970="DM", $T970, IF(OR(BB970="Y", BB970="IR"),$AM970,IF(BB970="C", IF($BI970="Y", IF($BA970="C", IF($AF970="N/A", $Q970, $AF970), IF($AF970="N/A", $T970, $AM970)), IF($AG970="N/A", $T970,$AG970)))))))</f>
        <v>#VALUE!</v>
      </c>
      <c r="BU970" s="16" t="e">
        <f>IF(BC970="R", $CA970, IF(OR(BC970="P", BC970="T", BC970="N"), 0, IF($C970="DM", $T970, IF(OR(BC970="Y", BC970="IR"),$AM970,IF(BC970="C", IF($BI970="Y", IF($BA970="C", IF($AF970="N/A", $Q970, $AF970), IF($AF970="N/A", $T970, $AM970)), IF($AG970="N/A", $T970,$AG970)))))))</f>
        <v>#VALUE!</v>
      </c>
      <c r="BV970" s="16" t="e">
        <f>IF(BD970="R", $CA970, IF(OR(BD970="P", BD970="T", BD970="N"), 0, IF($C970="DM", $T970, IF(OR(BD970="Y", BD970="IR"),$AM970,IF(BD970="C", IF($BI970="Y", IF($BA970="C", IF($AF970="N/A", $Q970, $AF970), IF($AF970="N/A", $T970, $AM970)), IF($AG970="N/A", $T970,$AG970)))))))</f>
        <v>#VALUE!</v>
      </c>
      <c r="BW970" s="16" t="e">
        <f>IF(BE970="R", $CA970, IF(OR(BE970="P", BE970="T", BE970="N"), 0, IF($C970="DM", $T970, IF(OR(BE970="Y", BE970="IR"),$AM970,IF(BE970="C", IF($BI970="Y", IF($BA970="C", IF($AF970="N/A", $Q970, $AF970), IF($AF970="N/A", $T970, $AM970)), IF($AG970="N/A", $T970,$AG970)))))))</f>
        <v>#VALUE!</v>
      </c>
      <c r="BX970" s="16" t="e">
        <f>IF(BF970="R", $CA970, IF(OR(BF970="P", BF970="T", BF970="N"), 0, IF($C970="DM", $T970, IF(OR(BF970="Y", BF970="IR"),$AM970,IF(BF970="C", IF($BI970="Y", IF($BA970="C", IF($AF970="N/A", $Q970, $AF970), IF($AF970="N/A", $T970, $AM970)), IF($AG970="N/A", $T970,$AG970)))))))</f>
        <v>#VALUE!</v>
      </c>
      <c r="BY970" s="16" t="e">
        <f>IF(BG970="R", $CA970, IF(OR(BG970="P", BG970="T", BG970="N"), 0, IF($C970="DM", $T970, IF(OR(BG970="Y", BG970="IR"),$AM970,IF(BG970="C", IF($BI970="Y", IF($BA970="C", IF($AF970="N/A", $Q970, $AF970), IF($AF970="N/A", $T970, $AM970)), IF($AG970="N/A", $T970,$AG970)))))))</f>
        <v>#VALUE!</v>
      </c>
      <c r="BZ970" s="16" t="e">
        <f>IF(BH970="R", $CA970, IF(OR(BH970="P", BH970="T", BH970="N"), 0, IF($C970="DM", $T970, IF(OR(BH970="Y", BH970="IR"),$AM970,IF(BH970="C", IF($BI970="Y", IF($BA970="C", IF($AF970="N/A", $Q970, $AF970), IF($AF970="N/A", $T970, $AM970)), IF($AG970="N/A", $T970,$AG970)))))))</f>
        <v>#VALUE!</v>
      </c>
      <c r="CA970" s="15" t="s">
        <v>75</v>
      </c>
      <c r="CB970" s="16" t="e">
        <f>BZ970</f>
        <v>#VALUE!</v>
      </c>
      <c r="CC970" s="15" t="str">
        <f>IF(OR($BH970="T", $BH970="R"), 0, IF($BH970="C", IF($BI970="Y", IF($BA970="C", 0, IF(AF970="N/A", Q970-T970, AF970-AG970)), IF($AF970="N/A", U970, AH970)), AN970))</f>
        <v>N/A</v>
      </c>
      <c r="CD970" s="15" t="str">
        <f>IF(OR($BH970="T", $BH970="R"), 0, IF($BH970="C", IF($BI970="Y", 0, IF($AF970="N/A", V970, AI970)), AO970))</f>
        <v>N/A</v>
      </c>
      <c r="CE970" s="15" t="str">
        <f>IF(OR($BH970="T", $BH970="R"), 0, IF($BH970="C", IF($BI970="Y", 0, IF($AF970="N/A", W970, AJ970)), AP970))</f>
        <v>N/A</v>
      </c>
      <c r="CF970" s="15" t="str">
        <f>IF(OR($BH970="T", $BH970="R"), 0, IF($BH970="C", IF($BI970="Y", 0, IF($AF970="N/A", X970, AK970)), AQ970))</f>
        <v>N/A</v>
      </c>
    </row>
    <row r="971" spans="1:84" x14ac:dyDescent="0.25">
      <c r="A971" s="14">
        <v>5948</v>
      </c>
      <c r="B971" s="15"/>
      <c r="C971" s="15"/>
      <c r="D971" s="15"/>
      <c r="E971" s="15" t="e">
        <f>VLOOKUP(B971, 'Rookie Year'!$A$2:$B$55679,2,FALSE)</f>
        <v>#N/A</v>
      </c>
      <c r="F971" s="15">
        <v>2024</v>
      </c>
      <c r="G971" s="15" t="s">
        <v>42</v>
      </c>
      <c r="H971" s="15"/>
      <c r="I971" s="16"/>
      <c r="J971" s="15"/>
      <c r="K971" s="17">
        <f>IF(AND(G971&lt;&gt;"N",R971="N/A"), IF(I971&lt;4, 0, 0.25),IF(I971=1, IF(J971=1,0.25, 0.25), IF(I971&lt;13, 0.25, IF(I971&lt;26, 0.4, IF(I971&lt;51, 0.6, 0.75)))))</f>
        <v>0.25</v>
      </c>
      <c r="L971" s="16">
        <f>I971-M971</f>
        <v>0</v>
      </c>
      <c r="M971" s="16">
        <f>ROUNDUP(I971*K971,0)</f>
        <v>0</v>
      </c>
      <c r="N971" s="16">
        <f>M971*J971</f>
        <v>0</v>
      </c>
      <c r="O971" s="16">
        <v>0</v>
      </c>
      <c r="P971" s="16">
        <v>0</v>
      </c>
      <c r="Q971" s="16">
        <f>N971-O971-P971</f>
        <v>0</v>
      </c>
      <c r="R971" s="15" t="s">
        <v>75</v>
      </c>
      <c r="S971" s="15">
        <f>IF(R971="N/A", J971-($B$1-F971), J971-($B$1-R971))</f>
        <v>0</v>
      </c>
      <c r="T971" s="16" t="str">
        <f>IF($S971&lt;1, "N/A", $M971)</f>
        <v>N/A</v>
      </c>
      <c r="U971" s="16" t="str">
        <f>IF($S971&lt;2, "N/A", $M971)</f>
        <v>N/A</v>
      </c>
      <c r="V971" s="16" t="str">
        <f>IF($S971&lt;3, "N/A", $M971)</f>
        <v>N/A</v>
      </c>
      <c r="W971" s="16" t="str">
        <f>IF($S971&lt;4, "N/A", $M971)</f>
        <v>N/A</v>
      </c>
      <c r="X971" s="16" t="str">
        <f>IF($S971&lt;5, "N/A", $M971)</f>
        <v>N/A</v>
      </c>
      <c r="Y971" s="15" t="str">
        <f>IF(SUM(T971:X971)&lt;&gt;Q971, "CHECK", "OK")</f>
        <v>OK</v>
      </c>
      <c r="Z971" s="15" t="str">
        <f>IF(F971=$B$1, "No", IF(S971=1, "Yes", "No"))</f>
        <v>No</v>
      </c>
      <c r="AA971" s="18" t="str">
        <f>IF(C971="DM", "N/A", IF(Z971="No","N/A",VLOOKUP(B971,'Extension List'!$A$3:$R$1972,18,FALSE)))</f>
        <v>N/A</v>
      </c>
      <c r="AB971" s="15" t="str">
        <f>IF(C971="DM", "N/A", IF(Z971="No","N/A",VLOOKUP(B971,'Extension List'!$A$3:$T$1972,20,FALSE)))</f>
        <v>N/A</v>
      </c>
      <c r="AC971" s="15" t="str">
        <f>IF(AA971="N/A", "N/A", 0)</f>
        <v>N/A</v>
      </c>
      <c r="AD971" s="16" t="str">
        <f>IF(AE971="N/A", "N/A", AA971-AE971)</f>
        <v>N/A</v>
      </c>
      <c r="AE971" s="16" t="str">
        <f>IF(AA971="N/A", "N/A", IF(AC971&gt;0, IF(AA971&lt;13, ROUNDUP(0.25*AA971,0), IF(AA971&lt;26, ROUNDUP(0.4*AA971,0), IF(AA971&lt;51, ROUNDUP(0.6*AA971,0), ROUNDUP(0.75*AA971,0)))), "N/A"))</f>
        <v>N/A</v>
      </c>
      <c r="AF971" s="16" t="str">
        <f>IF(AD971="N/A","N/A", (AE971*AC971)+Q971)</f>
        <v>N/A</v>
      </c>
      <c r="AG971" s="16" t="str">
        <f>IF($AF971="N/A", "N/A", "TBC")</f>
        <v>N/A</v>
      </c>
      <c r="AH971" s="16" t="str">
        <f>IF($AF971="N/A", "N/A", "TBC")</f>
        <v>N/A</v>
      </c>
      <c r="AI971" s="16" t="str">
        <f>IF($AF971="N/A","N/A",IF(AC971&gt;1,"TBC","N/A"))</f>
        <v>N/A</v>
      </c>
      <c r="AJ971" s="16" t="str">
        <f>IF($AF971="N/A","N/A",IF(AC971&gt;2,"TBC","N/A"))</f>
        <v>N/A</v>
      </c>
      <c r="AK971" s="16" t="str">
        <f>IF($AF971="N/A","N/A",IF(AC971&gt;3,"TBC","N/A"))</f>
        <v>N/A</v>
      </c>
      <c r="AL971" s="16" t="str">
        <f>IF(AC971="N/A","N/A",IF(AC971&gt;0,IF(SUM(AG971:AK971)&lt;&gt;AF971,"CHECK","OK"),"N/A"))</f>
        <v>N/A</v>
      </c>
      <c r="AM971" s="16" t="e">
        <f>IF(AD971="N/A", L971+T971, L971+AG971)</f>
        <v>#VALUE!</v>
      </c>
      <c r="AN971" s="16" t="str">
        <f>IF(AD971="N/A", IF(U971="N/A", "N/A", L971+U971), AD971+AH971)</f>
        <v>N/A</v>
      </c>
      <c r="AO971" s="16" t="str">
        <f>IF(AD971="N/A", IF(V971="N/A", "N/A", L971+V971), IF(AI971="N/A", "N/A", AD971+AI971))</f>
        <v>N/A</v>
      </c>
      <c r="AP971" s="16" t="str">
        <f>IF(AD971="N/A", IF(W971="N/A", "N/A", L971+W971), IF(AJ971="N/A", "N/A", AD971+AJ971))</f>
        <v>N/A</v>
      </c>
      <c r="AQ971" s="16" t="str">
        <f>IF(AD971="N/A", IF(X971="N/A", "N/A", L971+X971), IF(AK971="N/A", "N/A", AD971+AK971))</f>
        <v>N/A</v>
      </c>
      <c r="AR971" s="15" t="s">
        <v>40</v>
      </c>
      <c r="AS971" s="15" t="s">
        <v>40</v>
      </c>
      <c r="AT971" s="15" t="s">
        <v>40</v>
      </c>
      <c r="AU971" s="15" t="s">
        <v>40</v>
      </c>
      <c r="AV971" s="15" t="s">
        <v>40</v>
      </c>
      <c r="AW971" s="15" t="s">
        <v>40</v>
      </c>
      <c r="AX971" s="15" t="s">
        <v>40</v>
      </c>
      <c r="AY971" s="15" t="s">
        <v>40</v>
      </c>
      <c r="AZ971" s="15" t="s">
        <v>40</v>
      </c>
      <c r="BA971" s="15" t="s">
        <v>40</v>
      </c>
      <c r="BB971" s="15" t="s">
        <v>40</v>
      </c>
      <c r="BC971" s="15" t="s">
        <v>40</v>
      </c>
      <c r="BD971" s="15" t="s">
        <v>40</v>
      </c>
      <c r="BE971" s="15" t="s">
        <v>40</v>
      </c>
      <c r="BF971" s="15" t="s">
        <v>40</v>
      </c>
      <c r="BG971" s="15" t="s">
        <v>40</v>
      </c>
      <c r="BH971" s="15" t="s">
        <v>40</v>
      </c>
      <c r="BJ971" s="16" t="e">
        <f>IF(AR971="R", $CA971, IF(OR(AR971="P", AR971="T", AR971="N"), 0, IF($C971="DM", $T971, IF(OR(AR971="Y", AR971="IR"),$AM971,IF(AR971="C", IF($BI971="Y", IF($AF971="N/A", $Q971, $AF971), IF($AG971="N/A", $T971,$AG971)))))))</f>
        <v>#VALUE!</v>
      </c>
      <c r="BK971" s="16" t="e">
        <f>IF(AS971="R", $CA971, IF(OR(AS971="P", AS971="T", AS971="N"), 0, IF($C971="DM", $T971, IF(OR(AS971="Y", AS971="IR"),$AM971,IF(AS971="C", IF($BI971="Y", IF($AF971="N/A", $Q971, $AF971), IF($AG971="N/A", $T971,$AG971)))))))</f>
        <v>#VALUE!</v>
      </c>
      <c r="BL971" s="16" t="e">
        <f>IF(AT971="R", $CA971, IF(OR(AT971="P", AT971="T", AT971="N"), 0, IF($C971="DM", $T971, IF(OR(AT971="Y", AT971="IR"),$AM971,IF(AT971="C", IF($BI971="Y", IF($AF971="N/A", $Q971, $AF971), IF($AG971="N/A", $T971,$AG971)))))))</f>
        <v>#VALUE!</v>
      </c>
      <c r="BM971" s="16" t="e">
        <f>IF(AU971="R", $CA971, IF(OR(AU971="P", AU971="T", AU971="N"), 0, IF($C971="DM", $T971, IF(OR(AU971="Y", AU971="IR"),$AM971,IF(AU971="C", IF($BI971="Y", IF($AF971="N/A", $Q971, $AF971), IF($AG971="N/A", $T971,$AG971)))))))</f>
        <v>#VALUE!</v>
      </c>
      <c r="BN971" s="16" t="e">
        <f>IF(AV971="R", $CA971, IF(OR(AV971="P", AV971="T", AV971="N"), 0, IF($C971="DM", $T971, IF(OR(AV971="Y", AV971="IR"),$AM971,IF(AV971="C", IF($BI971="Y", IF($AF971="N/A", $Q971, $AF971), IF($AG971="N/A", $T971,$AG971)))))))</f>
        <v>#VALUE!</v>
      </c>
      <c r="BO971" s="16" t="e">
        <f>IF(AW971="R", $CA971, IF(OR(AW971="P", AW971="T", AW971="N"), 0, IF($C971="DM", $T971, IF(OR(AW971="Y", AW971="IR"),$AM971,IF(AW971="C", IF($BI971="Y", IF($AF971="N/A", $Q971, $AF971), IF($AG971="N/A", $T971,$AG971)))))))</f>
        <v>#VALUE!</v>
      </c>
      <c r="BP971" s="16" t="e">
        <f>IF(AX971="R", $CA971, IF(OR(AX971="P", AX971="T", AX971="N"), 0, IF($C971="DM", $T971, IF(OR(AX971="Y", AX971="IR"),$AM971,IF(AX971="C", IF($BI971="Y", IF($AF971="N/A", $Q971, $AF971), IF($AG971="N/A", $T971,$AG971)))))))</f>
        <v>#VALUE!</v>
      </c>
      <c r="BQ971" s="16" t="e">
        <f>IF(AY971="R", $CA971, IF(OR(AY971="P", AY971="T", AY971="N"), 0, IF($C971="DM", $T971, IF(OR(AY971="Y", AY971="IR"),$AM971,IF(AY971="C", IF($BI971="Y", IF($AF971="N/A", $Q971, $AF971), IF($AG971="N/A", $T971,$AG971)))))))</f>
        <v>#VALUE!</v>
      </c>
      <c r="BR971" s="16" t="e">
        <f>IF(AZ971="R", $CA971, IF(OR(AZ971="P", AZ971="T", AZ971="N"), 0, IF($C971="DM", $T971, IF(OR(AZ971="Y", AZ971="IR"),$AM971,IF(AZ971="C", IF($BI971="Y", IF($AF971="N/A", $Q971, $AF971), IF($AG971="N/A", $T971,$AG971)))))))</f>
        <v>#VALUE!</v>
      </c>
      <c r="BS971" s="16" t="e">
        <f>IF(BA971="R", $CA971, IF(OR(BA971="P", BA971="T", BA971="N"), 0, IF($C971="DM", $T971, IF(OR(BA971="Y", BA971="IR"),$AM971,IF(BA971="C", IF($BI971="Y", IF($AF971="N/A", $Q971, $AF971), IF($AG971="N/A", $T971,$AG971)))))))</f>
        <v>#VALUE!</v>
      </c>
      <c r="BT971" s="16" t="e">
        <f>IF(BB971="R", $CA971, IF(OR(BB971="P", BB971="T", BB971="N"), 0, IF($C971="DM", $T971, IF(OR(BB971="Y", BB971="IR"),$AM971,IF(BB971="C", IF($BI971="Y", IF($BA971="C", IF($AF971="N/A", $Q971, $AF971), IF($AF971="N/A", $T971, $AM971)), IF($AG971="N/A", $T971,$AG971)))))))</f>
        <v>#VALUE!</v>
      </c>
      <c r="BU971" s="16" t="e">
        <f>IF(BC971="R", $CA971, IF(OR(BC971="P", BC971="T", BC971="N"), 0, IF($C971="DM", $T971, IF(OR(BC971="Y", BC971="IR"),$AM971,IF(BC971="C", IF($BI971="Y", IF($BA971="C", IF($AF971="N/A", $Q971, $AF971), IF($AF971="N/A", $T971, $AM971)), IF($AG971="N/A", $T971,$AG971)))))))</f>
        <v>#VALUE!</v>
      </c>
      <c r="BV971" s="16" t="e">
        <f>IF(BD971="R", $CA971, IF(OR(BD971="P", BD971="T", BD971="N"), 0, IF($C971="DM", $T971, IF(OR(BD971="Y", BD971="IR"),$AM971,IF(BD971="C", IF($BI971="Y", IF($BA971="C", IF($AF971="N/A", $Q971, $AF971), IF($AF971="N/A", $T971, $AM971)), IF($AG971="N/A", $T971,$AG971)))))))</f>
        <v>#VALUE!</v>
      </c>
      <c r="BW971" s="16" t="e">
        <f>IF(BE971="R", $CA971, IF(OR(BE971="P", BE971="T", BE971="N"), 0, IF($C971="DM", $T971, IF(OR(BE971="Y", BE971="IR"),$AM971,IF(BE971="C", IF($BI971="Y", IF($BA971="C", IF($AF971="N/A", $Q971, $AF971), IF($AF971="N/A", $T971, $AM971)), IF($AG971="N/A", $T971,$AG971)))))))</f>
        <v>#VALUE!</v>
      </c>
      <c r="BX971" s="16" t="e">
        <f>IF(BF971="R", $CA971, IF(OR(BF971="P", BF971="T", BF971="N"), 0, IF($C971="DM", $T971, IF(OR(BF971="Y", BF971="IR"),$AM971,IF(BF971="C", IF($BI971="Y", IF($BA971="C", IF($AF971="N/A", $Q971, $AF971), IF($AF971="N/A", $T971, $AM971)), IF($AG971="N/A", $T971,$AG971)))))))</f>
        <v>#VALUE!</v>
      </c>
      <c r="BY971" s="16" t="e">
        <f>IF(BG971="R", $CA971, IF(OR(BG971="P", BG971="T", BG971="N"), 0, IF($C971="DM", $T971, IF(OR(BG971="Y", BG971="IR"),$AM971,IF(BG971="C", IF($BI971="Y", IF($BA971="C", IF($AF971="N/A", $Q971, $AF971), IF($AF971="N/A", $T971, $AM971)), IF($AG971="N/A", $T971,$AG971)))))))</f>
        <v>#VALUE!</v>
      </c>
      <c r="BZ971" s="16" t="e">
        <f>IF(BH971="R", $CA971, IF(OR(BH971="P", BH971="T", BH971="N"), 0, IF($C971="DM", $T971, IF(OR(BH971="Y", BH971="IR"),$AM971,IF(BH971="C", IF($BI971="Y", IF($BA971="C", IF($AF971="N/A", $Q971, $AF971), IF($AF971="N/A", $T971, $AM971)), IF($AG971="N/A", $T971,$AG971)))))))</f>
        <v>#VALUE!</v>
      </c>
      <c r="CA971" s="15" t="s">
        <v>75</v>
      </c>
      <c r="CB971" s="16" t="e">
        <f>BZ971</f>
        <v>#VALUE!</v>
      </c>
      <c r="CC971" s="15" t="str">
        <f>IF(OR($BH971="T", $BH971="R"), 0, IF($BH971="C", IF($BI971="Y", IF($BA971="C", 0, IF(AF971="N/A", Q971-T971, AF971-AG971)), IF($AF971="N/A", U971, AH971)), AN971))</f>
        <v>N/A</v>
      </c>
      <c r="CD971" s="15" t="str">
        <f>IF(OR($BH971="T", $BH971="R"), 0, IF($BH971="C", IF($BI971="Y", 0, IF($AF971="N/A", V971, AI971)), AO971))</f>
        <v>N/A</v>
      </c>
      <c r="CE971" s="15" t="str">
        <f>IF(OR($BH971="T", $BH971="R"), 0, IF($BH971="C", IF($BI971="Y", 0, IF($AF971="N/A", W971, AJ971)), AP971))</f>
        <v>N/A</v>
      </c>
      <c r="CF971" s="15" t="str">
        <f>IF(OR($BH971="T", $BH971="R"), 0, IF($BH971="C", IF($BI971="Y", 0, IF($AF971="N/A", X971, AK971)), AQ971))</f>
        <v>N/A</v>
      </c>
    </row>
    <row r="972" spans="1:84" x14ac:dyDescent="0.25">
      <c r="A972" s="14">
        <v>5949</v>
      </c>
      <c r="B972" s="15"/>
      <c r="C972" s="15"/>
      <c r="D972" s="15"/>
      <c r="E972" s="15" t="e">
        <f>VLOOKUP(B972, 'Rookie Year'!$A$2:$B$55679,2,FALSE)</f>
        <v>#N/A</v>
      </c>
      <c r="F972" s="15">
        <v>2024</v>
      </c>
      <c r="G972" s="15" t="s">
        <v>42</v>
      </c>
      <c r="H972" s="15"/>
      <c r="I972" s="16"/>
      <c r="J972" s="15"/>
      <c r="K972" s="17">
        <f>IF(AND(G972&lt;&gt;"N",R972="N/A"), IF(I972&lt;4, 0, 0.25),IF(I972=1, IF(J972=1,0.25, 0.25), IF(I972&lt;13, 0.25, IF(I972&lt;26, 0.4, IF(I972&lt;51, 0.6, 0.75)))))</f>
        <v>0.25</v>
      </c>
      <c r="L972" s="16">
        <f>I972-M972</f>
        <v>0</v>
      </c>
      <c r="M972" s="16">
        <f>ROUNDUP(I972*K972,0)</f>
        <v>0</v>
      </c>
      <c r="N972" s="16">
        <f>M972*J972</f>
        <v>0</v>
      </c>
      <c r="O972" s="16">
        <v>0</v>
      </c>
      <c r="P972" s="16">
        <v>0</v>
      </c>
      <c r="Q972" s="16">
        <f>N972-O972-P972</f>
        <v>0</v>
      </c>
      <c r="R972" s="15" t="s">
        <v>75</v>
      </c>
      <c r="S972" s="15">
        <f>IF(R972="N/A", J972-($B$1-F972), J972-($B$1-R972))</f>
        <v>0</v>
      </c>
      <c r="T972" s="16" t="str">
        <f>IF($S972&lt;1, "N/A", $M972)</f>
        <v>N/A</v>
      </c>
      <c r="U972" s="16" t="str">
        <f>IF($S972&lt;2, "N/A", $M972)</f>
        <v>N/A</v>
      </c>
      <c r="V972" s="16" t="str">
        <f>IF($S972&lt;3, "N/A", $M972)</f>
        <v>N/A</v>
      </c>
      <c r="W972" s="16" t="str">
        <f>IF($S972&lt;4, "N/A", $M972)</f>
        <v>N/A</v>
      </c>
      <c r="X972" s="16" t="str">
        <f>IF($S972&lt;5, "N/A", $M972)</f>
        <v>N/A</v>
      </c>
      <c r="Y972" s="15" t="str">
        <f>IF(SUM(T972:X972)&lt;&gt;Q972, "CHECK", "OK")</f>
        <v>OK</v>
      </c>
      <c r="Z972" s="15" t="str">
        <f>IF(F972=$B$1, "No", IF(S972=1, "Yes", "No"))</f>
        <v>No</v>
      </c>
      <c r="AA972" s="18" t="str">
        <f>IF(C972="DM", "N/A", IF(Z972="No","N/A",VLOOKUP(B972,'Extension List'!$A$3:$R$1972,18,FALSE)))</f>
        <v>N/A</v>
      </c>
      <c r="AB972" s="15" t="str">
        <f>IF(C972="DM", "N/A", IF(Z972="No","N/A",VLOOKUP(B972,'Extension List'!$A$3:$T$1972,20,FALSE)))</f>
        <v>N/A</v>
      </c>
      <c r="AC972" s="15" t="str">
        <f>IF(AA972="N/A", "N/A", 0)</f>
        <v>N/A</v>
      </c>
      <c r="AD972" s="16" t="str">
        <f>IF(AE972="N/A", "N/A", AA972-AE972)</f>
        <v>N/A</v>
      </c>
      <c r="AE972" s="16" t="str">
        <f>IF(AA972="N/A", "N/A", IF(AC972&gt;0, IF(AA972&lt;13, ROUNDUP(0.25*AA972,0), IF(AA972&lt;26, ROUNDUP(0.4*AA972,0), IF(AA972&lt;51, ROUNDUP(0.6*AA972,0), ROUNDUP(0.75*AA972,0)))), "N/A"))</f>
        <v>N/A</v>
      </c>
      <c r="AF972" s="16" t="str">
        <f>IF(AD972="N/A","N/A", (AE972*AC972)+Q972)</f>
        <v>N/A</v>
      </c>
      <c r="AG972" s="16" t="str">
        <f>IF($AF972="N/A", "N/A", "TBC")</f>
        <v>N/A</v>
      </c>
      <c r="AH972" s="16" t="str">
        <f>IF($AF972="N/A", "N/A", "TBC")</f>
        <v>N/A</v>
      </c>
      <c r="AI972" s="16" t="str">
        <f>IF($AF972="N/A","N/A",IF(AC972&gt;1,"TBC","N/A"))</f>
        <v>N/A</v>
      </c>
      <c r="AJ972" s="16" t="str">
        <f>IF($AF972="N/A","N/A",IF(AC972&gt;2,"TBC","N/A"))</f>
        <v>N/A</v>
      </c>
      <c r="AK972" s="16" t="str">
        <f>IF($AF972="N/A","N/A",IF(AC972&gt;3,"TBC","N/A"))</f>
        <v>N/A</v>
      </c>
      <c r="AL972" s="16" t="str">
        <f>IF(AC972="N/A","N/A",IF(AC972&gt;0,IF(SUM(AG972:AK972)&lt;&gt;AF972,"CHECK","OK"),"N/A"))</f>
        <v>N/A</v>
      </c>
      <c r="AM972" s="16" t="e">
        <f>IF(AD972="N/A", L972+T972, L972+AG972)</f>
        <v>#VALUE!</v>
      </c>
      <c r="AN972" s="16" t="str">
        <f>IF(AD972="N/A", IF(U972="N/A", "N/A", L972+U972), AD972+AH972)</f>
        <v>N/A</v>
      </c>
      <c r="AO972" s="16" t="str">
        <f>IF(AD972="N/A", IF(V972="N/A", "N/A", L972+V972), IF(AI972="N/A", "N/A", AD972+AI972))</f>
        <v>N/A</v>
      </c>
      <c r="AP972" s="16" t="str">
        <f>IF(AD972="N/A", IF(W972="N/A", "N/A", L972+W972), IF(AJ972="N/A", "N/A", AD972+AJ972))</f>
        <v>N/A</v>
      </c>
      <c r="AQ972" s="16" t="str">
        <f>IF(AD972="N/A", IF(X972="N/A", "N/A", L972+X972), IF(AK972="N/A", "N/A", AD972+AK972))</f>
        <v>N/A</v>
      </c>
      <c r="AR972" s="15" t="s">
        <v>40</v>
      </c>
      <c r="AS972" s="15" t="s">
        <v>40</v>
      </c>
      <c r="AT972" s="15" t="s">
        <v>40</v>
      </c>
      <c r="AU972" s="15" t="s">
        <v>40</v>
      </c>
      <c r="AV972" s="15" t="s">
        <v>40</v>
      </c>
      <c r="AW972" s="15" t="s">
        <v>40</v>
      </c>
      <c r="AX972" s="15" t="s">
        <v>40</v>
      </c>
      <c r="AY972" s="15" t="s">
        <v>40</v>
      </c>
      <c r="AZ972" s="15" t="s">
        <v>40</v>
      </c>
      <c r="BA972" s="15" t="s">
        <v>40</v>
      </c>
      <c r="BB972" s="15" t="s">
        <v>40</v>
      </c>
      <c r="BC972" s="15" t="s">
        <v>40</v>
      </c>
      <c r="BD972" s="15" t="s">
        <v>40</v>
      </c>
      <c r="BE972" s="15" t="s">
        <v>40</v>
      </c>
      <c r="BF972" s="15" t="s">
        <v>40</v>
      </c>
      <c r="BG972" s="15" t="s">
        <v>40</v>
      </c>
      <c r="BH972" s="15" t="s">
        <v>40</v>
      </c>
      <c r="BJ972" s="16" t="e">
        <f>IF(AR972="R", $CA972, IF(OR(AR972="P", AR972="T", AR972="N"), 0, IF($C972="DM", $T972, IF(OR(AR972="Y", AR972="IR"),$AM972,IF(AR972="C", IF($BI972="Y", IF($AF972="N/A", $Q972, $AF972), IF($AG972="N/A", $T972,$AG972)))))))</f>
        <v>#VALUE!</v>
      </c>
      <c r="BK972" s="16" t="e">
        <f>IF(AS972="R", $CA972, IF(OR(AS972="P", AS972="T", AS972="N"), 0, IF($C972="DM", $T972, IF(OR(AS972="Y", AS972="IR"),$AM972,IF(AS972="C", IF($BI972="Y", IF($AF972="N/A", $Q972, $AF972), IF($AG972="N/A", $T972,$AG972)))))))</f>
        <v>#VALUE!</v>
      </c>
      <c r="BL972" s="16" t="e">
        <f>IF(AT972="R", $CA972, IF(OR(AT972="P", AT972="T", AT972="N"), 0, IF($C972="DM", $T972, IF(OR(AT972="Y", AT972="IR"),$AM972,IF(AT972="C", IF($BI972="Y", IF($AF972="N/A", $Q972, $AF972), IF($AG972="N/A", $T972,$AG972)))))))</f>
        <v>#VALUE!</v>
      </c>
      <c r="BM972" s="16" t="e">
        <f>IF(AU972="R", $CA972, IF(OR(AU972="P", AU972="T", AU972="N"), 0, IF($C972="DM", $T972, IF(OR(AU972="Y", AU972="IR"),$AM972,IF(AU972="C", IF($BI972="Y", IF($AF972="N/A", $Q972, $AF972), IF($AG972="N/A", $T972,$AG972)))))))</f>
        <v>#VALUE!</v>
      </c>
      <c r="BN972" s="16" t="e">
        <f>IF(AV972="R", $CA972, IF(OR(AV972="P", AV972="T", AV972="N"), 0, IF($C972="DM", $T972, IF(OR(AV972="Y", AV972="IR"),$AM972,IF(AV972="C", IF($BI972="Y", IF($AF972="N/A", $Q972, $AF972), IF($AG972="N/A", $T972,$AG972)))))))</f>
        <v>#VALUE!</v>
      </c>
      <c r="BO972" s="16" t="e">
        <f>IF(AW972="R", $CA972, IF(OR(AW972="P", AW972="T", AW972="N"), 0, IF($C972="DM", $T972, IF(OR(AW972="Y", AW972="IR"),$AM972,IF(AW972="C", IF($BI972="Y", IF($AF972="N/A", $Q972, $AF972), IF($AG972="N/A", $T972,$AG972)))))))</f>
        <v>#VALUE!</v>
      </c>
      <c r="BP972" s="16" t="e">
        <f>IF(AX972="R", $CA972, IF(OR(AX972="P", AX972="T", AX972="N"), 0, IF($C972="DM", $T972, IF(OR(AX972="Y", AX972="IR"),$AM972,IF(AX972="C", IF($BI972="Y", IF($AF972="N/A", $Q972, $AF972), IF($AG972="N/A", $T972,$AG972)))))))</f>
        <v>#VALUE!</v>
      </c>
      <c r="BQ972" s="16" t="e">
        <f>IF(AY972="R", $CA972, IF(OR(AY972="P", AY972="T", AY972="N"), 0, IF($C972="DM", $T972, IF(OR(AY972="Y", AY972="IR"),$AM972,IF(AY972="C", IF($BI972="Y", IF($AF972="N/A", $Q972, $AF972), IF($AG972="N/A", $T972,$AG972)))))))</f>
        <v>#VALUE!</v>
      </c>
      <c r="BR972" s="16" t="e">
        <f>IF(AZ972="R", $CA972, IF(OR(AZ972="P", AZ972="T", AZ972="N"), 0, IF($C972="DM", $T972, IF(OR(AZ972="Y", AZ972="IR"),$AM972,IF(AZ972="C", IF($BI972="Y", IF($AF972="N/A", $Q972, $AF972), IF($AG972="N/A", $T972,$AG972)))))))</f>
        <v>#VALUE!</v>
      </c>
      <c r="BS972" s="16" t="e">
        <f>IF(BA972="R", $CA972, IF(OR(BA972="P", BA972="T", BA972="N"), 0, IF($C972="DM", $T972, IF(OR(BA972="Y", BA972="IR"),$AM972,IF(BA972="C", IF($BI972="Y", IF($AF972="N/A", $Q972, $AF972), IF($AG972="N/A", $T972,$AG972)))))))</f>
        <v>#VALUE!</v>
      </c>
      <c r="BT972" s="16" t="e">
        <f>IF(BB972="R", $CA972, IF(OR(BB972="P", BB972="T", BB972="N"), 0, IF($C972="DM", $T972, IF(OR(BB972="Y", BB972="IR"),$AM972,IF(BB972="C", IF($BI972="Y", IF($BA972="C", IF($AF972="N/A", $Q972, $AF972), IF($AF972="N/A", $T972, $AM972)), IF($AG972="N/A", $T972,$AG972)))))))</f>
        <v>#VALUE!</v>
      </c>
      <c r="BU972" s="16" t="e">
        <f>IF(BC972="R", $CA972, IF(OR(BC972="P", BC972="T", BC972="N"), 0, IF($C972="DM", $T972, IF(OR(BC972="Y", BC972="IR"),$AM972,IF(BC972="C", IF($BI972="Y", IF($BA972="C", IF($AF972="N/A", $Q972, $AF972), IF($AF972="N/A", $T972, $AM972)), IF($AG972="N/A", $T972,$AG972)))))))</f>
        <v>#VALUE!</v>
      </c>
      <c r="BV972" s="16" t="e">
        <f>IF(BD972="R", $CA972, IF(OR(BD972="P", BD972="T", BD972="N"), 0, IF($C972="DM", $T972, IF(OR(BD972="Y", BD972="IR"),$AM972,IF(BD972="C", IF($BI972="Y", IF($BA972="C", IF($AF972="N/A", $Q972, $AF972), IF($AF972="N/A", $T972, $AM972)), IF($AG972="N/A", $T972,$AG972)))))))</f>
        <v>#VALUE!</v>
      </c>
      <c r="BW972" s="16" t="e">
        <f>IF(BE972="R", $CA972, IF(OR(BE972="P", BE972="T", BE972="N"), 0, IF($C972="DM", $T972, IF(OR(BE972="Y", BE972="IR"),$AM972,IF(BE972="C", IF($BI972="Y", IF($BA972="C", IF($AF972="N/A", $Q972, $AF972), IF($AF972="N/A", $T972, $AM972)), IF($AG972="N/A", $T972,$AG972)))))))</f>
        <v>#VALUE!</v>
      </c>
      <c r="BX972" s="16" t="e">
        <f>IF(BF972="R", $CA972, IF(OR(BF972="P", BF972="T", BF972="N"), 0, IF($C972="DM", $T972, IF(OR(BF972="Y", BF972="IR"),$AM972,IF(BF972="C", IF($BI972="Y", IF($BA972="C", IF($AF972="N/A", $Q972, $AF972), IF($AF972="N/A", $T972, $AM972)), IF($AG972="N/A", $T972,$AG972)))))))</f>
        <v>#VALUE!</v>
      </c>
      <c r="BY972" s="16" t="e">
        <f>IF(BG972="R", $CA972, IF(OR(BG972="P", BG972="T", BG972="N"), 0, IF($C972="DM", $T972, IF(OR(BG972="Y", BG972="IR"),$AM972,IF(BG972="C", IF($BI972="Y", IF($BA972="C", IF($AF972="N/A", $Q972, $AF972), IF($AF972="N/A", $T972, $AM972)), IF($AG972="N/A", $T972,$AG972)))))))</f>
        <v>#VALUE!</v>
      </c>
      <c r="BZ972" s="16" t="e">
        <f>IF(BH972="R", $CA972, IF(OR(BH972="P", BH972="T", BH972="N"), 0, IF($C972="DM", $T972, IF(OR(BH972="Y", BH972="IR"),$AM972,IF(BH972="C", IF($BI972="Y", IF($BA972="C", IF($AF972="N/A", $Q972, $AF972), IF($AF972="N/A", $T972, $AM972)), IF($AG972="N/A", $T972,$AG972)))))))</f>
        <v>#VALUE!</v>
      </c>
      <c r="CA972" s="15" t="s">
        <v>75</v>
      </c>
      <c r="CB972" s="16" t="e">
        <f>BZ972</f>
        <v>#VALUE!</v>
      </c>
      <c r="CC972" s="15" t="str">
        <f>IF(OR($BH972="T", $BH972="R"), 0, IF($BH972="C", IF($BI972="Y", IF($BA972="C", 0, IF(AF972="N/A", Q972-T972, AF972-AG972)), IF($AF972="N/A", U972, AH972)), AN972))</f>
        <v>N/A</v>
      </c>
      <c r="CD972" s="15" t="str">
        <f>IF(OR($BH972="T", $BH972="R"), 0, IF($BH972="C", IF($BI972="Y", 0, IF($AF972="N/A", V972, AI972)), AO972))</f>
        <v>N/A</v>
      </c>
      <c r="CE972" s="15" t="str">
        <f>IF(OR($BH972="T", $BH972="R"), 0, IF($BH972="C", IF($BI972="Y", 0, IF($AF972="N/A", W972, AJ972)), AP972))</f>
        <v>N/A</v>
      </c>
      <c r="CF972" s="15" t="str">
        <f>IF(OR($BH972="T", $BH972="R"), 0, IF($BH972="C", IF($BI972="Y", 0, IF($AF972="N/A", X972, AK972)), AQ972))</f>
        <v>N/A</v>
      </c>
    </row>
    <row r="973" spans="1:84" x14ac:dyDescent="0.25">
      <c r="A973" s="14">
        <v>5950</v>
      </c>
      <c r="B973" s="15"/>
      <c r="C973" s="15"/>
      <c r="D973" s="15"/>
      <c r="E973" s="15" t="e">
        <f>VLOOKUP(B973, 'Rookie Year'!$A$2:$B$55679,2,FALSE)</f>
        <v>#N/A</v>
      </c>
      <c r="F973" s="15">
        <v>2024</v>
      </c>
      <c r="G973" s="15" t="s">
        <v>42</v>
      </c>
      <c r="H973" s="15"/>
      <c r="I973" s="16"/>
      <c r="J973" s="15"/>
      <c r="K973" s="17">
        <f>IF(AND(G973&lt;&gt;"N",R973="N/A"), IF(I973&lt;4, 0, 0.25),IF(I973=1, IF(J973=1,0.25, 0.25), IF(I973&lt;13, 0.25, IF(I973&lt;26, 0.4, IF(I973&lt;51, 0.6, 0.75)))))</f>
        <v>0.25</v>
      </c>
      <c r="L973" s="16">
        <f>I973-M973</f>
        <v>0</v>
      </c>
      <c r="M973" s="16">
        <f>ROUNDUP(I973*K973,0)</f>
        <v>0</v>
      </c>
      <c r="N973" s="16">
        <f>M973*J973</f>
        <v>0</v>
      </c>
      <c r="O973" s="16">
        <v>0</v>
      </c>
      <c r="P973" s="16">
        <v>0</v>
      </c>
      <c r="Q973" s="16">
        <f>N973-O973-P973</f>
        <v>0</v>
      </c>
      <c r="R973" s="15" t="s">
        <v>75</v>
      </c>
      <c r="S973" s="15">
        <f>IF(R973="N/A", J973-($B$1-F973), J973-($B$1-R973))</f>
        <v>0</v>
      </c>
      <c r="T973" s="16" t="str">
        <f>IF($S973&lt;1, "N/A", $M973)</f>
        <v>N/A</v>
      </c>
      <c r="U973" s="16" t="str">
        <f>IF($S973&lt;2, "N/A", $M973)</f>
        <v>N/A</v>
      </c>
      <c r="V973" s="16" t="str">
        <f>IF($S973&lt;3, "N/A", $M973)</f>
        <v>N/A</v>
      </c>
      <c r="W973" s="16" t="str">
        <f>IF($S973&lt;4, "N/A", $M973)</f>
        <v>N/A</v>
      </c>
      <c r="X973" s="16" t="str">
        <f>IF($S973&lt;5, "N/A", $M973)</f>
        <v>N/A</v>
      </c>
      <c r="Y973" s="15" t="str">
        <f>IF(SUM(T973:X973)&lt;&gt;Q973, "CHECK", "OK")</f>
        <v>OK</v>
      </c>
      <c r="Z973" s="15" t="str">
        <f>IF(F973=$B$1, "No", IF(S973=1, "Yes", "No"))</f>
        <v>No</v>
      </c>
      <c r="AA973" s="18" t="str">
        <f>IF(C973="DM", "N/A", IF(Z973="No","N/A",VLOOKUP(B973,'Extension List'!$A$3:$R$1972,18,FALSE)))</f>
        <v>N/A</v>
      </c>
      <c r="AB973" s="15" t="str">
        <f>IF(C973="DM", "N/A", IF(Z973="No","N/A",VLOOKUP(B973,'Extension List'!$A$3:$T$1972,20,FALSE)))</f>
        <v>N/A</v>
      </c>
      <c r="AC973" s="15" t="str">
        <f>IF(AA973="N/A", "N/A", 0)</f>
        <v>N/A</v>
      </c>
      <c r="AD973" s="16" t="str">
        <f>IF(AE973="N/A", "N/A", AA973-AE973)</f>
        <v>N/A</v>
      </c>
      <c r="AE973" s="16" t="str">
        <f>IF(AA973="N/A", "N/A", IF(AC973&gt;0, IF(AA973&lt;13, ROUNDUP(0.25*AA973,0), IF(AA973&lt;26, ROUNDUP(0.4*AA973,0), IF(AA973&lt;51, ROUNDUP(0.6*AA973,0), ROUNDUP(0.75*AA973,0)))), "N/A"))</f>
        <v>N/A</v>
      </c>
      <c r="AF973" s="16" t="str">
        <f>IF(AD973="N/A","N/A", (AE973*AC973)+Q973)</f>
        <v>N/A</v>
      </c>
      <c r="AG973" s="16" t="str">
        <f>IF($AF973="N/A", "N/A", "TBC")</f>
        <v>N/A</v>
      </c>
      <c r="AH973" s="16" t="str">
        <f>IF($AF973="N/A", "N/A", "TBC")</f>
        <v>N/A</v>
      </c>
      <c r="AI973" s="16" t="str">
        <f>IF($AF973="N/A","N/A",IF(AC973&gt;1,"TBC","N/A"))</f>
        <v>N/A</v>
      </c>
      <c r="AJ973" s="16" t="str">
        <f>IF($AF973="N/A","N/A",IF(AC973&gt;2,"TBC","N/A"))</f>
        <v>N/A</v>
      </c>
      <c r="AK973" s="16" t="str">
        <f>IF($AF973="N/A","N/A",IF(AC973&gt;3,"TBC","N/A"))</f>
        <v>N/A</v>
      </c>
      <c r="AL973" s="16" t="str">
        <f>IF(AC973="N/A","N/A",IF(AC973&gt;0,IF(SUM(AG973:AK973)&lt;&gt;AF973,"CHECK","OK"),"N/A"))</f>
        <v>N/A</v>
      </c>
      <c r="AM973" s="16" t="e">
        <f>IF(AD973="N/A", L973+T973, L973+AG973)</f>
        <v>#VALUE!</v>
      </c>
      <c r="AN973" s="16" t="str">
        <f>IF(AD973="N/A", IF(U973="N/A", "N/A", L973+U973), AD973+AH973)</f>
        <v>N/A</v>
      </c>
      <c r="AO973" s="16" t="str">
        <f>IF(AD973="N/A", IF(V973="N/A", "N/A", L973+V973), IF(AI973="N/A", "N/A", AD973+AI973))</f>
        <v>N/A</v>
      </c>
      <c r="AP973" s="16" t="str">
        <f>IF(AD973="N/A", IF(W973="N/A", "N/A", L973+W973), IF(AJ973="N/A", "N/A", AD973+AJ973))</f>
        <v>N/A</v>
      </c>
      <c r="AQ973" s="16" t="str">
        <f>IF(AD973="N/A", IF(X973="N/A", "N/A", L973+X973), IF(AK973="N/A", "N/A", AD973+AK973))</f>
        <v>N/A</v>
      </c>
      <c r="AR973" s="15" t="s">
        <v>40</v>
      </c>
      <c r="AS973" s="15" t="s">
        <v>40</v>
      </c>
      <c r="AT973" s="15" t="s">
        <v>40</v>
      </c>
      <c r="AU973" s="15" t="s">
        <v>40</v>
      </c>
      <c r="AV973" s="15" t="s">
        <v>40</v>
      </c>
      <c r="AW973" s="15" t="s">
        <v>40</v>
      </c>
      <c r="AX973" s="15" t="s">
        <v>40</v>
      </c>
      <c r="AY973" s="15" t="s">
        <v>40</v>
      </c>
      <c r="AZ973" s="15" t="s">
        <v>40</v>
      </c>
      <c r="BA973" s="15" t="s">
        <v>40</v>
      </c>
      <c r="BB973" s="15" t="s">
        <v>40</v>
      </c>
      <c r="BC973" s="15" t="s">
        <v>40</v>
      </c>
      <c r="BD973" s="15" t="s">
        <v>40</v>
      </c>
      <c r="BE973" s="15" t="s">
        <v>40</v>
      </c>
      <c r="BF973" s="15" t="s">
        <v>40</v>
      </c>
      <c r="BG973" s="15" t="s">
        <v>40</v>
      </c>
      <c r="BH973" s="15" t="s">
        <v>40</v>
      </c>
      <c r="BJ973" s="16" t="e">
        <f>IF(AR973="R", $CA973, IF(OR(AR973="P", AR973="T", AR973="N"), 0, IF($C973="DM", $T973, IF(OR(AR973="Y", AR973="IR"),$AM973,IF(AR973="C", IF($BI973="Y", IF($AF973="N/A", $Q973, $AF973), IF($AG973="N/A", $T973,$AG973)))))))</f>
        <v>#VALUE!</v>
      </c>
      <c r="BK973" s="16" t="e">
        <f>IF(AS973="R", $CA973, IF(OR(AS973="P", AS973="T", AS973="N"), 0, IF($C973="DM", $T973, IF(OR(AS973="Y", AS973="IR"),$AM973,IF(AS973="C", IF($BI973="Y", IF($AF973="N/A", $Q973, $AF973), IF($AG973="N/A", $T973,$AG973)))))))</f>
        <v>#VALUE!</v>
      </c>
      <c r="BL973" s="16" t="e">
        <f>IF(AT973="R", $CA973, IF(OR(AT973="P", AT973="T", AT973="N"), 0, IF($C973="DM", $T973, IF(OR(AT973="Y", AT973="IR"),$AM973,IF(AT973="C", IF($BI973="Y", IF($AF973="N/A", $Q973, $AF973), IF($AG973="N/A", $T973,$AG973)))))))</f>
        <v>#VALUE!</v>
      </c>
      <c r="BM973" s="16" t="e">
        <f>IF(AU973="R", $CA973, IF(OR(AU973="P", AU973="T", AU973="N"), 0, IF($C973="DM", $T973, IF(OR(AU973="Y", AU973="IR"),$AM973,IF(AU973="C", IF($BI973="Y", IF($AF973="N/A", $Q973, $AF973), IF($AG973="N/A", $T973,$AG973)))))))</f>
        <v>#VALUE!</v>
      </c>
      <c r="BN973" s="16" t="e">
        <f>IF(AV973="R", $CA973, IF(OR(AV973="P", AV973="T", AV973="N"), 0, IF($C973="DM", $T973, IF(OR(AV973="Y", AV973="IR"),$AM973,IF(AV973="C", IF($BI973="Y", IF($AF973="N/A", $Q973, $AF973), IF($AG973="N/A", $T973,$AG973)))))))</f>
        <v>#VALUE!</v>
      </c>
      <c r="BO973" s="16" t="e">
        <f>IF(AW973="R", $CA973, IF(OR(AW973="P", AW973="T", AW973="N"), 0, IF($C973="DM", $T973, IF(OR(AW973="Y", AW973="IR"),$AM973,IF(AW973="C", IF($BI973="Y", IF($AF973="N/A", $Q973, $AF973), IF($AG973="N/A", $T973,$AG973)))))))</f>
        <v>#VALUE!</v>
      </c>
      <c r="BP973" s="16" t="e">
        <f>IF(AX973="R", $CA973, IF(OR(AX973="P", AX973="T", AX973="N"), 0, IF($C973="DM", $T973, IF(OR(AX973="Y", AX973="IR"),$AM973,IF(AX973="C", IF($BI973="Y", IF($AF973="N/A", $Q973, $AF973), IF($AG973="N/A", $T973,$AG973)))))))</f>
        <v>#VALUE!</v>
      </c>
      <c r="BQ973" s="16" t="e">
        <f>IF(AY973="R", $CA973, IF(OR(AY973="P", AY973="T", AY973="N"), 0, IF($C973="DM", $T973, IF(OR(AY973="Y", AY973="IR"),$AM973,IF(AY973="C", IF($BI973="Y", IF($AF973="N/A", $Q973, $AF973), IF($AG973="N/A", $T973,$AG973)))))))</f>
        <v>#VALUE!</v>
      </c>
      <c r="BR973" s="16" t="e">
        <f>IF(AZ973="R", $CA973, IF(OR(AZ973="P", AZ973="T", AZ973="N"), 0, IF($C973="DM", $T973, IF(OR(AZ973="Y", AZ973="IR"),$AM973,IF(AZ973="C", IF($BI973="Y", IF($AF973="N/A", $Q973, $AF973), IF($AG973="N/A", $T973,$AG973)))))))</f>
        <v>#VALUE!</v>
      </c>
      <c r="BS973" s="16" t="e">
        <f>IF(BA973="R", $CA973, IF(OR(BA973="P", BA973="T", BA973="N"), 0, IF($C973="DM", $T973, IF(OR(BA973="Y", BA973="IR"),$AM973,IF(BA973="C", IF($BI973="Y", IF($AF973="N/A", $Q973, $AF973), IF($AG973="N/A", $T973,$AG973)))))))</f>
        <v>#VALUE!</v>
      </c>
      <c r="BT973" s="16" t="e">
        <f>IF(BB973="R", $CA973, IF(OR(BB973="P", BB973="T", BB973="N"), 0, IF($C973="DM", $T973, IF(OR(BB973="Y", BB973="IR"),$AM973,IF(BB973="C", IF($BI973="Y", IF($BA973="C", IF($AF973="N/A", $Q973, $AF973), IF($AF973="N/A", $T973, $AM973)), IF($AG973="N/A", $T973,$AG973)))))))</f>
        <v>#VALUE!</v>
      </c>
      <c r="BU973" s="16" t="e">
        <f>IF(BC973="R", $CA973, IF(OR(BC973="P", BC973="T", BC973="N"), 0, IF($C973="DM", $T973, IF(OR(BC973="Y", BC973="IR"),$AM973,IF(BC973="C", IF($BI973="Y", IF($BA973="C", IF($AF973="N/A", $Q973, $AF973), IF($AF973="N/A", $T973, $AM973)), IF($AG973="N/A", $T973,$AG973)))))))</f>
        <v>#VALUE!</v>
      </c>
      <c r="BV973" s="16" t="e">
        <f>IF(BD973="R", $CA973, IF(OR(BD973="P", BD973="T", BD973="N"), 0, IF($C973="DM", $T973, IF(OR(BD973="Y", BD973="IR"),$AM973,IF(BD973="C", IF($BI973="Y", IF($BA973="C", IF($AF973="N/A", $Q973, $AF973), IF($AF973="N/A", $T973, $AM973)), IF($AG973="N/A", $T973,$AG973)))))))</f>
        <v>#VALUE!</v>
      </c>
      <c r="BW973" s="16" t="e">
        <f>IF(BE973="R", $CA973, IF(OR(BE973="P", BE973="T", BE973="N"), 0, IF($C973="DM", $T973, IF(OR(BE973="Y", BE973="IR"),$AM973,IF(BE973="C", IF($BI973="Y", IF($BA973="C", IF($AF973="N/A", $Q973, $AF973), IF($AF973="N/A", $T973, $AM973)), IF($AG973="N/A", $T973,$AG973)))))))</f>
        <v>#VALUE!</v>
      </c>
      <c r="BX973" s="16" t="e">
        <f>IF(BF973="R", $CA973, IF(OR(BF973="P", BF973="T", BF973="N"), 0, IF($C973="DM", $T973, IF(OR(BF973="Y", BF973="IR"),$AM973,IF(BF973="C", IF($BI973="Y", IF($BA973="C", IF($AF973="N/A", $Q973, $AF973), IF($AF973="N/A", $T973, $AM973)), IF($AG973="N/A", $T973,$AG973)))))))</f>
        <v>#VALUE!</v>
      </c>
      <c r="BY973" s="16" t="e">
        <f>IF(BG973="R", $CA973, IF(OR(BG973="P", BG973="T", BG973="N"), 0, IF($C973="DM", $T973, IF(OR(BG973="Y", BG973="IR"),$AM973,IF(BG973="C", IF($BI973="Y", IF($BA973="C", IF($AF973="N/A", $Q973, $AF973), IF($AF973="N/A", $T973, $AM973)), IF($AG973="N/A", $T973,$AG973)))))))</f>
        <v>#VALUE!</v>
      </c>
      <c r="BZ973" s="16" t="e">
        <f>IF(BH973="R", $CA973, IF(OR(BH973="P", BH973="T", BH973="N"), 0, IF($C973="DM", $T973, IF(OR(BH973="Y", BH973="IR"),$AM973,IF(BH973="C", IF($BI973="Y", IF($BA973="C", IF($AF973="N/A", $Q973, $AF973), IF($AF973="N/A", $T973, $AM973)), IF($AG973="N/A", $T973,$AG973)))))))</f>
        <v>#VALUE!</v>
      </c>
      <c r="CA973" s="15" t="s">
        <v>75</v>
      </c>
      <c r="CB973" s="16" t="e">
        <f>BZ973</f>
        <v>#VALUE!</v>
      </c>
      <c r="CC973" s="15" t="str">
        <f>IF(OR($BH973="T", $BH973="R"), 0, IF($BH973="C", IF($BI973="Y", IF($BA973="C", 0, IF(AF973="N/A", Q973-T973, AF973-AG973)), IF($AF973="N/A", U973, AH973)), AN973))</f>
        <v>N/A</v>
      </c>
      <c r="CD973" s="15" t="str">
        <f>IF(OR($BH973="T", $BH973="R"), 0, IF($BH973="C", IF($BI973="Y", 0, IF($AF973="N/A", V973, AI973)), AO973))</f>
        <v>N/A</v>
      </c>
      <c r="CE973" s="15" t="str">
        <f>IF(OR($BH973="T", $BH973="R"), 0, IF($BH973="C", IF($BI973="Y", 0, IF($AF973="N/A", W973, AJ973)), AP973))</f>
        <v>N/A</v>
      </c>
      <c r="CF973" s="15" t="str">
        <f>IF(OR($BH973="T", $BH973="R"), 0, IF($BH973="C", IF($BI973="Y", 0, IF($AF973="N/A", X973, AK973)), AQ973))</f>
        <v>N/A</v>
      </c>
    </row>
    <row r="974" spans="1:84" x14ac:dyDescent="0.25">
      <c r="A974" s="14">
        <v>5951</v>
      </c>
      <c r="B974" s="15"/>
      <c r="C974" s="15"/>
      <c r="D974" s="15"/>
      <c r="E974" s="15" t="e">
        <f>VLOOKUP(B974, 'Rookie Year'!$A$2:$B$55679,2,FALSE)</f>
        <v>#N/A</v>
      </c>
      <c r="F974" s="15">
        <v>2024</v>
      </c>
      <c r="G974" s="15" t="s">
        <v>42</v>
      </c>
      <c r="H974" s="15"/>
      <c r="I974" s="16"/>
      <c r="J974" s="15"/>
      <c r="K974" s="17">
        <f>IF(AND(G974&lt;&gt;"N",R974="N/A"), IF(I974&lt;4, 0, 0.25),IF(I974=1, IF(J974=1,0.25, 0.25), IF(I974&lt;13, 0.25, IF(I974&lt;26, 0.4, IF(I974&lt;51, 0.6, 0.75)))))</f>
        <v>0.25</v>
      </c>
      <c r="L974" s="16">
        <f>I974-M974</f>
        <v>0</v>
      </c>
      <c r="M974" s="16">
        <f>ROUNDUP(I974*K974,0)</f>
        <v>0</v>
      </c>
      <c r="N974" s="16">
        <f>M974*J974</f>
        <v>0</v>
      </c>
      <c r="O974" s="16">
        <v>0</v>
      </c>
      <c r="P974" s="16">
        <v>0</v>
      </c>
      <c r="Q974" s="16">
        <f>N974-O974-P974</f>
        <v>0</v>
      </c>
      <c r="R974" s="15" t="s">
        <v>75</v>
      </c>
      <c r="S974" s="15">
        <f>IF(R974="N/A", J974-($B$1-F974), J974-($B$1-R974))</f>
        <v>0</v>
      </c>
      <c r="T974" s="16" t="str">
        <f>IF($S974&lt;1, "N/A", $M974)</f>
        <v>N/A</v>
      </c>
      <c r="U974" s="16" t="str">
        <f>IF($S974&lt;2, "N/A", $M974)</f>
        <v>N/A</v>
      </c>
      <c r="V974" s="16" t="str">
        <f>IF($S974&lt;3, "N/A", $M974)</f>
        <v>N/A</v>
      </c>
      <c r="W974" s="16" t="str">
        <f>IF($S974&lt;4, "N/A", $M974)</f>
        <v>N/A</v>
      </c>
      <c r="X974" s="16" t="str">
        <f>IF($S974&lt;5, "N/A", $M974)</f>
        <v>N/A</v>
      </c>
      <c r="Y974" s="15" t="str">
        <f>IF(SUM(T974:X974)&lt;&gt;Q974, "CHECK", "OK")</f>
        <v>OK</v>
      </c>
      <c r="Z974" s="15" t="str">
        <f>IF(F974=$B$1, "No", IF(S974=1, "Yes", "No"))</f>
        <v>No</v>
      </c>
      <c r="AA974" s="18" t="str">
        <f>IF(C974="DM", "N/A", IF(Z974="No","N/A",VLOOKUP(B974,'Extension List'!$A$3:$R$1972,18,FALSE)))</f>
        <v>N/A</v>
      </c>
      <c r="AB974" s="15" t="str">
        <f>IF(C974="DM", "N/A", IF(Z974="No","N/A",VLOOKUP(B974,'Extension List'!$A$3:$T$1972,20,FALSE)))</f>
        <v>N/A</v>
      </c>
      <c r="AC974" s="15" t="str">
        <f>IF(AA974="N/A", "N/A", 0)</f>
        <v>N/A</v>
      </c>
      <c r="AD974" s="16" t="str">
        <f>IF(AE974="N/A", "N/A", AA974-AE974)</f>
        <v>N/A</v>
      </c>
      <c r="AE974" s="16" t="str">
        <f>IF(AA974="N/A", "N/A", IF(AC974&gt;0, IF(AA974&lt;13, ROUNDUP(0.25*AA974,0), IF(AA974&lt;26, ROUNDUP(0.4*AA974,0), IF(AA974&lt;51, ROUNDUP(0.6*AA974,0), ROUNDUP(0.75*AA974,0)))), "N/A"))</f>
        <v>N/A</v>
      </c>
      <c r="AF974" s="16" t="str">
        <f>IF(AD974="N/A","N/A", (AE974*AC974)+Q974)</f>
        <v>N/A</v>
      </c>
      <c r="AG974" s="16" t="str">
        <f>IF($AF974="N/A", "N/A", "TBC")</f>
        <v>N/A</v>
      </c>
      <c r="AH974" s="16" t="str">
        <f>IF($AF974="N/A", "N/A", "TBC")</f>
        <v>N/A</v>
      </c>
      <c r="AI974" s="16" t="str">
        <f>IF($AF974="N/A","N/A",IF(AC974&gt;1,"TBC","N/A"))</f>
        <v>N/A</v>
      </c>
      <c r="AJ974" s="16" t="str">
        <f>IF($AF974="N/A","N/A",IF(AC974&gt;2,"TBC","N/A"))</f>
        <v>N/A</v>
      </c>
      <c r="AK974" s="16" t="str">
        <f>IF($AF974="N/A","N/A",IF(AC974&gt;3,"TBC","N/A"))</f>
        <v>N/A</v>
      </c>
      <c r="AL974" s="16" t="str">
        <f>IF(AC974="N/A","N/A",IF(AC974&gt;0,IF(SUM(AG974:AK974)&lt;&gt;AF974,"CHECK","OK"),"N/A"))</f>
        <v>N/A</v>
      </c>
      <c r="AM974" s="16" t="e">
        <f>IF(AD974="N/A", L974+T974, L974+AG974)</f>
        <v>#VALUE!</v>
      </c>
      <c r="AN974" s="16" t="str">
        <f>IF(AD974="N/A", IF(U974="N/A", "N/A", L974+U974), AD974+AH974)</f>
        <v>N/A</v>
      </c>
      <c r="AO974" s="16" t="str">
        <f>IF(AD974="N/A", IF(V974="N/A", "N/A", L974+V974), IF(AI974="N/A", "N/A", AD974+AI974))</f>
        <v>N/A</v>
      </c>
      <c r="AP974" s="16" t="str">
        <f>IF(AD974="N/A", IF(W974="N/A", "N/A", L974+W974), IF(AJ974="N/A", "N/A", AD974+AJ974))</f>
        <v>N/A</v>
      </c>
      <c r="AQ974" s="16" t="str">
        <f>IF(AD974="N/A", IF(X974="N/A", "N/A", L974+X974), IF(AK974="N/A", "N/A", AD974+AK974))</f>
        <v>N/A</v>
      </c>
      <c r="AR974" s="15" t="s">
        <v>40</v>
      </c>
      <c r="AS974" s="15" t="s">
        <v>40</v>
      </c>
      <c r="AT974" s="15" t="s">
        <v>40</v>
      </c>
      <c r="AU974" s="15" t="s">
        <v>40</v>
      </c>
      <c r="AV974" s="15" t="s">
        <v>40</v>
      </c>
      <c r="AW974" s="15" t="s">
        <v>40</v>
      </c>
      <c r="AX974" s="15" t="s">
        <v>40</v>
      </c>
      <c r="AY974" s="15" t="s">
        <v>40</v>
      </c>
      <c r="AZ974" s="15" t="s">
        <v>40</v>
      </c>
      <c r="BA974" s="15" t="s">
        <v>40</v>
      </c>
      <c r="BB974" s="15" t="s">
        <v>40</v>
      </c>
      <c r="BC974" s="15" t="s">
        <v>40</v>
      </c>
      <c r="BD974" s="15" t="s">
        <v>40</v>
      </c>
      <c r="BE974" s="15" t="s">
        <v>40</v>
      </c>
      <c r="BF974" s="15" t="s">
        <v>40</v>
      </c>
      <c r="BG974" s="15" t="s">
        <v>40</v>
      </c>
      <c r="BH974" s="15" t="s">
        <v>40</v>
      </c>
      <c r="BJ974" s="16" t="e">
        <f>IF(AR974="R", $CA974, IF(OR(AR974="P", AR974="T", AR974="N"), 0, IF($C974="DM", $T974, IF(OR(AR974="Y", AR974="IR"),$AM974,IF(AR974="C", IF($BI974="Y", IF($AF974="N/A", $Q974, $AF974), IF($AG974="N/A", $T974,$AG974)))))))</f>
        <v>#VALUE!</v>
      </c>
      <c r="BK974" s="16" t="e">
        <f>IF(AS974="R", $CA974, IF(OR(AS974="P", AS974="T", AS974="N"), 0, IF($C974="DM", $T974, IF(OR(AS974="Y", AS974="IR"),$AM974,IF(AS974="C", IF($BI974="Y", IF($AF974="N/A", $Q974, $AF974), IF($AG974="N/A", $T974,$AG974)))))))</f>
        <v>#VALUE!</v>
      </c>
      <c r="BL974" s="16" t="e">
        <f>IF(AT974="R", $CA974, IF(OR(AT974="P", AT974="T", AT974="N"), 0, IF($C974="DM", $T974, IF(OR(AT974="Y", AT974="IR"),$AM974,IF(AT974="C", IF($BI974="Y", IF($AF974="N/A", $Q974, $AF974), IF($AG974="N/A", $T974,$AG974)))))))</f>
        <v>#VALUE!</v>
      </c>
      <c r="BM974" s="16" t="e">
        <f>IF(AU974="R", $CA974, IF(OR(AU974="P", AU974="T", AU974="N"), 0, IF($C974="DM", $T974, IF(OR(AU974="Y", AU974="IR"),$AM974,IF(AU974="C", IF($BI974="Y", IF($AF974="N/A", $Q974, $AF974), IF($AG974="N/A", $T974,$AG974)))))))</f>
        <v>#VALUE!</v>
      </c>
      <c r="BN974" s="16" t="e">
        <f>IF(AV974="R", $CA974, IF(OR(AV974="P", AV974="T", AV974="N"), 0, IF($C974="DM", $T974, IF(OR(AV974="Y", AV974="IR"),$AM974,IF(AV974="C", IF($BI974="Y", IF($AF974="N/A", $Q974, $AF974), IF($AG974="N/A", $T974,$AG974)))))))</f>
        <v>#VALUE!</v>
      </c>
      <c r="BO974" s="16" t="e">
        <f>IF(AW974="R", $CA974, IF(OR(AW974="P", AW974="T", AW974="N"), 0, IF($C974="DM", $T974, IF(OR(AW974="Y", AW974="IR"),$AM974,IF(AW974="C", IF($BI974="Y", IF($AF974="N/A", $Q974, $AF974), IF($AG974="N/A", $T974,$AG974)))))))</f>
        <v>#VALUE!</v>
      </c>
      <c r="BP974" s="16" t="e">
        <f>IF(AX974="R", $CA974, IF(OR(AX974="P", AX974="T", AX974="N"), 0, IF($C974="DM", $T974, IF(OR(AX974="Y", AX974="IR"),$AM974,IF(AX974="C", IF($BI974="Y", IF($AF974="N/A", $Q974, $AF974), IF($AG974="N/A", $T974,$AG974)))))))</f>
        <v>#VALUE!</v>
      </c>
      <c r="BQ974" s="16" t="e">
        <f>IF(AY974="R", $CA974, IF(OR(AY974="P", AY974="T", AY974="N"), 0, IF($C974="DM", $T974, IF(OR(AY974="Y", AY974="IR"),$AM974,IF(AY974="C", IF($BI974="Y", IF($AF974="N/A", $Q974, $AF974), IF($AG974="N/A", $T974,$AG974)))))))</f>
        <v>#VALUE!</v>
      </c>
      <c r="BR974" s="16" t="e">
        <f>IF(AZ974="R", $CA974, IF(OR(AZ974="P", AZ974="T", AZ974="N"), 0, IF($C974="DM", $T974, IF(OR(AZ974="Y", AZ974="IR"),$AM974,IF(AZ974="C", IF($BI974="Y", IF($AF974="N/A", $Q974, $AF974), IF($AG974="N/A", $T974,$AG974)))))))</f>
        <v>#VALUE!</v>
      </c>
      <c r="BS974" s="16" t="e">
        <f>IF(BA974="R", $CA974, IF(OR(BA974="P", BA974="T", BA974="N"), 0, IF($C974="DM", $T974, IF(OR(BA974="Y", BA974="IR"),$AM974,IF(BA974="C", IF($BI974="Y", IF($AF974="N/A", $Q974, $AF974), IF($AG974="N/A", $T974,$AG974)))))))</f>
        <v>#VALUE!</v>
      </c>
      <c r="BT974" s="16" t="e">
        <f>IF(BB974="R", $CA974, IF(OR(BB974="P", BB974="T", BB974="N"), 0, IF($C974="DM", $T974, IF(OR(BB974="Y", BB974="IR"),$AM974,IF(BB974="C", IF($BI974="Y", IF($BA974="C", IF($AF974="N/A", $Q974, $AF974), IF($AF974="N/A", $T974, $AM974)), IF($AG974="N/A", $T974,$AG974)))))))</f>
        <v>#VALUE!</v>
      </c>
      <c r="BU974" s="16" t="e">
        <f>IF(BC974="R", $CA974, IF(OR(BC974="P", BC974="T", BC974="N"), 0, IF($C974="DM", $T974, IF(OR(BC974="Y", BC974="IR"),$AM974,IF(BC974="C", IF($BI974="Y", IF($BA974="C", IF($AF974="N/A", $Q974, $AF974), IF($AF974="N/A", $T974, $AM974)), IF($AG974="N/A", $T974,$AG974)))))))</f>
        <v>#VALUE!</v>
      </c>
      <c r="BV974" s="16" t="e">
        <f>IF(BD974="R", $CA974, IF(OR(BD974="P", BD974="T", BD974="N"), 0, IF($C974="DM", $T974, IF(OR(BD974="Y", BD974="IR"),$AM974,IF(BD974="C", IF($BI974="Y", IF($BA974="C", IF($AF974="N/A", $Q974, $AF974), IF($AF974="N/A", $T974, $AM974)), IF($AG974="N/A", $T974,$AG974)))))))</f>
        <v>#VALUE!</v>
      </c>
      <c r="BW974" s="16" t="e">
        <f>IF(BE974="R", $CA974, IF(OR(BE974="P", BE974="T", BE974="N"), 0, IF($C974="DM", $T974, IF(OR(BE974="Y", BE974="IR"),$AM974,IF(BE974="C", IF($BI974="Y", IF($BA974="C", IF($AF974="N/A", $Q974, $AF974), IF($AF974="N/A", $T974, $AM974)), IF($AG974="N/A", $T974,$AG974)))))))</f>
        <v>#VALUE!</v>
      </c>
      <c r="BX974" s="16" t="e">
        <f>IF(BF974="R", $CA974, IF(OR(BF974="P", BF974="T", BF974="N"), 0, IF($C974="DM", $T974, IF(OR(BF974="Y", BF974="IR"),$AM974,IF(BF974="C", IF($BI974="Y", IF($BA974="C", IF($AF974="N/A", $Q974, $AF974), IF($AF974="N/A", $T974, $AM974)), IF($AG974="N/A", $T974,$AG974)))))))</f>
        <v>#VALUE!</v>
      </c>
      <c r="BY974" s="16" t="e">
        <f>IF(BG974="R", $CA974, IF(OR(BG974="P", BG974="T", BG974="N"), 0, IF($C974="DM", $T974, IF(OR(BG974="Y", BG974="IR"),$AM974,IF(BG974="C", IF($BI974="Y", IF($BA974="C", IF($AF974="N/A", $Q974, $AF974), IF($AF974="N/A", $T974, $AM974)), IF($AG974="N/A", $T974,$AG974)))))))</f>
        <v>#VALUE!</v>
      </c>
      <c r="BZ974" s="16" t="e">
        <f>IF(BH974="R", $CA974, IF(OR(BH974="P", BH974="T", BH974="N"), 0, IF($C974="DM", $T974, IF(OR(BH974="Y", BH974="IR"),$AM974,IF(BH974="C", IF($BI974="Y", IF($BA974="C", IF($AF974="N/A", $Q974, $AF974), IF($AF974="N/A", $T974, $AM974)), IF($AG974="N/A", $T974,$AG974)))))))</f>
        <v>#VALUE!</v>
      </c>
      <c r="CA974" s="15" t="s">
        <v>75</v>
      </c>
      <c r="CB974" s="16" t="e">
        <f>BZ974</f>
        <v>#VALUE!</v>
      </c>
      <c r="CC974" s="15" t="str">
        <f>IF(OR($BH974="T", $BH974="R"), 0, IF($BH974="C", IF($BI974="Y", IF($BA974="C", 0, IF(AF974="N/A", Q974-T974, AF974-AG974)), IF($AF974="N/A", U974, AH974)), AN974))</f>
        <v>N/A</v>
      </c>
      <c r="CD974" s="15" t="str">
        <f>IF(OR($BH974="T", $BH974="R"), 0, IF($BH974="C", IF($BI974="Y", 0, IF($AF974="N/A", V974, AI974)), AO974))</f>
        <v>N/A</v>
      </c>
      <c r="CE974" s="15" t="str">
        <f>IF(OR($BH974="T", $BH974="R"), 0, IF($BH974="C", IF($BI974="Y", 0, IF($AF974="N/A", W974, AJ974)), AP974))</f>
        <v>N/A</v>
      </c>
      <c r="CF974" s="15" t="str">
        <f>IF(OR($BH974="T", $BH974="R"), 0, IF($BH974="C", IF($BI974="Y", 0, IF($AF974="N/A", X974, AK974)), AQ974))</f>
        <v>N/A</v>
      </c>
    </row>
    <row r="975" spans="1:84" x14ac:dyDescent="0.25">
      <c r="A975" s="14">
        <v>5952</v>
      </c>
      <c r="B975" s="15"/>
      <c r="C975" s="15"/>
      <c r="D975" s="15"/>
      <c r="E975" s="15" t="e">
        <f>VLOOKUP(B975, 'Rookie Year'!$A$2:$B$55679,2,FALSE)</f>
        <v>#N/A</v>
      </c>
      <c r="F975" s="15">
        <v>2024</v>
      </c>
      <c r="G975" s="15" t="s">
        <v>42</v>
      </c>
      <c r="H975" s="15"/>
      <c r="I975" s="16"/>
      <c r="J975" s="15"/>
      <c r="K975" s="17">
        <f>IF(AND(G975&lt;&gt;"N",R975="N/A"), IF(I975&lt;4, 0, 0.25),IF(I975=1, IF(J975=1,0.25, 0.25), IF(I975&lt;13, 0.25, IF(I975&lt;26, 0.4, IF(I975&lt;51, 0.6, 0.75)))))</f>
        <v>0.25</v>
      </c>
      <c r="L975" s="16">
        <f>I975-M975</f>
        <v>0</v>
      </c>
      <c r="M975" s="16">
        <f>ROUNDUP(I975*K975,0)</f>
        <v>0</v>
      </c>
      <c r="N975" s="16">
        <f>M975*J975</f>
        <v>0</v>
      </c>
      <c r="O975" s="16">
        <v>0</v>
      </c>
      <c r="P975" s="16">
        <v>0</v>
      </c>
      <c r="Q975" s="16">
        <f>N975-O975-P975</f>
        <v>0</v>
      </c>
      <c r="R975" s="15" t="s">
        <v>75</v>
      </c>
      <c r="S975" s="15">
        <f>IF(R975="N/A", J975-($B$1-F975), J975-($B$1-R975))</f>
        <v>0</v>
      </c>
      <c r="T975" s="16" t="str">
        <f>IF($S975&lt;1, "N/A", $M975)</f>
        <v>N/A</v>
      </c>
      <c r="U975" s="16" t="str">
        <f>IF($S975&lt;2, "N/A", $M975)</f>
        <v>N/A</v>
      </c>
      <c r="V975" s="16" t="str">
        <f>IF($S975&lt;3, "N/A", $M975)</f>
        <v>N/A</v>
      </c>
      <c r="W975" s="16" t="str">
        <f>IF($S975&lt;4, "N/A", $M975)</f>
        <v>N/A</v>
      </c>
      <c r="X975" s="16" t="str">
        <f>IF($S975&lt;5, "N/A", $M975)</f>
        <v>N/A</v>
      </c>
      <c r="Y975" s="15" t="str">
        <f>IF(SUM(T975:X975)&lt;&gt;Q975, "CHECK", "OK")</f>
        <v>OK</v>
      </c>
      <c r="Z975" s="15" t="str">
        <f>IF(F975=$B$1, "No", IF(S975=1, "Yes", "No"))</f>
        <v>No</v>
      </c>
      <c r="AA975" s="18" t="str">
        <f>IF(C975="DM", "N/A", IF(Z975="No","N/A",VLOOKUP(B975,'Extension List'!$A$3:$R$1972,18,FALSE)))</f>
        <v>N/A</v>
      </c>
      <c r="AB975" s="15" t="str">
        <f>IF(C975="DM", "N/A", IF(Z975="No","N/A",VLOOKUP(B975,'Extension List'!$A$3:$T$1972,20,FALSE)))</f>
        <v>N/A</v>
      </c>
      <c r="AC975" s="15" t="str">
        <f>IF(AA975="N/A", "N/A", 0)</f>
        <v>N/A</v>
      </c>
      <c r="AD975" s="16" t="str">
        <f>IF(AE975="N/A", "N/A", AA975-AE975)</f>
        <v>N/A</v>
      </c>
      <c r="AE975" s="16" t="str">
        <f>IF(AA975="N/A", "N/A", IF(AC975&gt;0, IF(AA975&lt;13, ROUNDUP(0.25*AA975,0), IF(AA975&lt;26, ROUNDUP(0.4*AA975,0), IF(AA975&lt;51, ROUNDUP(0.6*AA975,0), ROUNDUP(0.75*AA975,0)))), "N/A"))</f>
        <v>N/A</v>
      </c>
      <c r="AF975" s="16" t="str">
        <f>IF(AD975="N/A","N/A", (AE975*AC975)+Q975)</f>
        <v>N/A</v>
      </c>
      <c r="AG975" s="16" t="str">
        <f>IF($AF975="N/A", "N/A", "TBC")</f>
        <v>N/A</v>
      </c>
      <c r="AH975" s="16" t="str">
        <f>IF($AF975="N/A", "N/A", "TBC")</f>
        <v>N/A</v>
      </c>
      <c r="AI975" s="16" t="str">
        <f>IF($AF975="N/A","N/A",IF(AC975&gt;1,"TBC","N/A"))</f>
        <v>N/A</v>
      </c>
      <c r="AJ975" s="16" t="str">
        <f>IF($AF975="N/A","N/A",IF(AC975&gt;2,"TBC","N/A"))</f>
        <v>N/A</v>
      </c>
      <c r="AK975" s="16" t="str">
        <f>IF($AF975="N/A","N/A",IF(AC975&gt;3,"TBC","N/A"))</f>
        <v>N/A</v>
      </c>
      <c r="AL975" s="16" t="str">
        <f>IF(AC975="N/A","N/A",IF(AC975&gt;0,IF(SUM(AG975:AK975)&lt;&gt;AF975,"CHECK","OK"),"N/A"))</f>
        <v>N/A</v>
      </c>
      <c r="AM975" s="16" t="e">
        <f>IF(AD975="N/A", L975+T975, L975+AG975)</f>
        <v>#VALUE!</v>
      </c>
      <c r="AN975" s="16" t="str">
        <f>IF(AD975="N/A", IF(U975="N/A", "N/A", L975+U975), AD975+AH975)</f>
        <v>N/A</v>
      </c>
      <c r="AO975" s="16" t="str">
        <f>IF(AD975="N/A", IF(V975="N/A", "N/A", L975+V975), IF(AI975="N/A", "N/A", AD975+AI975))</f>
        <v>N/A</v>
      </c>
      <c r="AP975" s="16" t="str">
        <f>IF(AD975="N/A", IF(W975="N/A", "N/A", L975+W975), IF(AJ975="N/A", "N/A", AD975+AJ975))</f>
        <v>N/A</v>
      </c>
      <c r="AQ975" s="16" t="str">
        <f>IF(AD975="N/A", IF(X975="N/A", "N/A", L975+X975), IF(AK975="N/A", "N/A", AD975+AK975))</f>
        <v>N/A</v>
      </c>
      <c r="AR975" s="15" t="s">
        <v>40</v>
      </c>
      <c r="AS975" s="15" t="s">
        <v>40</v>
      </c>
      <c r="AT975" s="15" t="s">
        <v>40</v>
      </c>
      <c r="AU975" s="15" t="s">
        <v>40</v>
      </c>
      <c r="AV975" s="15" t="s">
        <v>40</v>
      </c>
      <c r="AW975" s="15" t="s">
        <v>40</v>
      </c>
      <c r="AX975" s="15" t="s">
        <v>40</v>
      </c>
      <c r="AY975" s="15" t="s">
        <v>40</v>
      </c>
      <c r="AZ975" s="15" t="s">
        <v>40</v>
      </c>
      <c r="BA975" s="15" t="s">
        <v>40</v>
      </c>
      <c r="BB975" s="15" t="s">
        <v>40</v>
      </c>
      <c r="BC975" s="15" t="s">
        <v>40</v>
      </c>
      <c r="BD975" s="15" t="s">
        <v>40</v>
      </c>
      <c r="BE975" s="15" t="s">
        <v>40</v>
      </c>
      <c r="BF975" s="15" t="s">
        <v>40</v>
      </c>
      <c r="BG975" s="15" t="s">
        <v>40</v>
      </c>
      <c r="BH975" s="15" t="s">
        <v>40</v>
      </c>
      <c r="BJ975" s="16" t="e">
        <f>IF(AR975="R", $CA975, IF(OR(AR975="P", AR975="T", AR975="N"), 0, IF($C975="DM", $T975, IF(OR(AR975="Y", AR975="IR"),$AM975,IF(AR975="C", IF($BI975="Y", IF($AF975="N/A", $Q975, $AF975), IF($AG975="N/A", $T975,$AG975)))))))</f>
        <v>#VALUE!</v>
      </c>
      <c r="BK975" s="16" t="e">
        <f>IF(AS975="R", $CA975, IF(OR(AS975="P", AS975="T", AS975="N"), 0, IF($C975="DM", $T975, IF(OR(AS975="Y", AS975="IR"),$AM975,IF(AS975="C", IF($BI975="Y", IF($AF975="N/A", $Q975, $AF975), IF($AG975="N/A", $T975,$AG975)))))))</f>
        <v>#VALUE!</v>
      </c>
      <c r="BL975" s="16" t="e">
        <f>IF(AT975="R", $CA975, IF(OR(AT975="P", AT975="T", AT975="N"), 0, IF($C975="DM", $T975, IF(OR(AT975="Y", AT975="IR"),$AM975,IF(AT975="C", IF($BI975="Y", IF($AF975="N/A", $Q975, $AF975), IF($AG975="N/A", $T975,$AG975)))))))</f>
        <v>#VALUE!</v>
      </c>
      <c r="BM975" s="16" t="e">
        <f>IF(AU975="R", $CA975, IF(OR(AU975="P", AU975="T", AU975="N"), 0, IF($C975="DM", $T975, IF(OR(AU975="Y", AU975="IR"),$AM975,IF(AU975="C", IF($BI975="Y", IF($AF975="N/A", $Q975, $AF975), IF($AG975="N/A", $T975,$AG975)))))))</f>
        <v>#VALUE!</v>
      </c>
      <c r="BN975" s="16" t="e">
        <f>IF(AV975="R", $CA975, IF(OR(AV975="P", AV975="T", AV975="N"), 0, IF($C975="DM", $T975, IF(OR(AV975="Y", AV975="IR"),$AM975,IF(AV975="C", IF($BI975="Y", IF($AF975="N/A", $Q975, $AF975), IF($AG975="N/A", $T975,$AG975)))))))</f>
        <v>#VALUE!</v>
      </c>
      <c r="BO975" s="16" t="e">
        <f>IF(AW975="R", $CA975, IF(OR(AW975="P", AW975="T", AW975="N"), 0, IF($C975="DM", $T975, IF(OR(AW975="Y", AW975="IR"),$AM975,IF(AW975="C", IF($BI975="Y", IF($AF975="N/A", $Q975, $AF975), IF($AG975="N/A", $T975,$AG975)))))))</f>
        <v>#VALUE!</v>
      </c>
      <c r="BP975" s="16" t="e">
        <f>IF(AX975="R", $CA975, IF(OR(AX975="P", AX975="T", AX975="N"), 0, IF($C975="DM", $T975, IF(OR(AX975="Y", AX975="IR"),$AM975,IF(AX975="C", IF($BI975="Y", IF($AF975="N/A", $Q975, $AF975), IF($AG975="N/A", $T975,$AG975)))))))</f>
        <v>#VALUE!</v>
      </c>
      <c r="BQ975" s="16" t="e">
        <f>IF(AY975="R", $CA975, IF(OR(AY975="P", AY975="T", AY975="N"), 0, IF($C975="DM", $T975, IF(OR(AY975="Y", AY975="IR"),$AM975,IF(AY975="C", IF($BI975="Y", IF($AF975="N/A", $Q975, $AF975), IF($AG975="N/A", $T975,$AG975)))))))</f>
        <v>#VALUE!</v>
      </c>
      <c r="BR975" s="16" t="e">
        <f>IF(AZ975="R", $CA975, IF(OR(AZ975="P", AZ975="T", AZ975="N"), 0, IF($C975="DM", $T975, IF(OR(AZ975="Y", AZ975="IR"),$AM975,IF(AZ975="C", IF($BI975="Y", IF($AF975="N/A", $Q975, $AF975), IF($AG975="N/A", $T975,$AG975)))))))</f>
        <v>#VALUE!</v>
      </c>
      <c r="BS975" s="16" t="e">
        <f>IF(BA975="R", $CA975, IF(OR(BA975="P", BA975="T", BA975="N"), 0, IF($C975="DM", $T975, IF(OR(BA975="Y", BA975="IR"),$AM975,IF(BA975="C", IF($BI975="Y", IF($AF975="N/A", $Q975, $AF975), IF($AG975="N/A", $T975,$AG975)))))))</f>
        <v>#VALUE!</v>
      </c>
      <c r="BT975" s="16" t="e">
        <f>IF(BB975="R", $CA975, IF(OR(BB975="P", BB975="T", BB975="N"), 0, IF($C975="DM", $T975, IF(OR(BB975="Y", BB975="IR"),$AM975,IF(BB975="C", IF($BI975="Y", IF($BA975="C", IF($AF975="N/A", $Q975, $AF975), IF($AF975="N/A", $T975, $AM975)), IF($AG975="N/A", $T975,$AG975)))))))</f>
        <v>#VALUE!</v>
      </c>
      <c r="BU975" s="16" t="e">
        <f>IF(BC975="R", $CA975, IF(OR(BC975="P", BC975="T", BC975="N"), 0, IF($C975="DM", $T975, IF(OR(BC975="Y", BC975="IR"),$AM975,IF(BC975="C", IF($BI975="Y", IF($BA975="C", IF($AF975="N/A", $Q975, $AF975), IF($AF975="N/A", $T975, $AM975)), IF($AG975="N/A", $T975,$AG975)))))))</f>
        <v>#VALUE!</v>
      </c>
      <c r="BV975" s="16" t="e">
        <f>IF(BD975="R", $CA975, IF(OR(BD975="P", BD975="T", BD975="N"), 0, IF($C975="DM", $T975, IF(OR(BD975="Y", BD975="IR"),$AM975,IF(BD975="C", IF($BI975="Y", IF($BA975="C", IF($AF975="N/A", $Q975, $AF975), IF($AF975="N/A", $T975, $AM975)), IF($AG975="N/A", $T975,$AG975)))))))</f>
        <v>#VALUE!</v>
      </c>
      <c r="BW975" s="16" t="e">
        <f>IF(BE975="R", $CA975, IF(OR(BE975="P", BE975="T", BE975="N"), 0, IF($C975="DM", $T975, IF(OR(BE975="Y", BE975="IR"),$AM975,IF(BE975="C", IF($BI975="Y", IF($BA975="C", IF($AF975="N/A", $Q975, $AF975), IF($AF975="N/A", $T975, $AM975)), IF($AG975="N/A", $T975,$AG975)))))))</f>
        <v>#VALUE!</v>
      </c>
      <c r="BX975" s="16" t="e">
        <f>IF(BF975="R", $CA975, IF(OR(BF975="P", BF975="T", BF975="N"), 0, IF($C975="DM", $T975, IF(OR(BF975="Y", BF975="IR"),$AM975,IF(BF975="C", IF($BI975="Y", IF($BA975="C", IF($AF975="N/A", $Q975, $AF975), IF($AF975="N/A", $T975, $AM975)), IF($AG975="N/A", $T975,$AG975)))))))</f>
        <v>#VALUE!</v>
      </c>
      <c r="BY975" s="16" t="e">
        <f>IF(BG975="R", $CA975, IF(OR(BG975="P", BG975="T", BG975="N"), 0, IF($C975="DM", $T975, IF(OR(BG975="Y", BG975="IR"),$AM975,IF(BG975="C", IF($BI975="Y", IF($BA975="C", IF($AF975="N/A", $Q975, $AF975), IF($AF975="N/A", $T975, $AM975)), IF($AG975="N/A", $T975,$AG975)))))))</f>
        <v>#VALUE!</v>
      </c>
      <c r="BZ975" s="16" t="e">
        <f>IF(BH975="R", $CA975, IF(OR(BH975="P", BH975="T", BH975="N"), 0, IF($C975="DM", $T975, IF(OR(BH975="Y", BH975="IR"),$AM975,IF(BH975="C", IF($BI975="Y", IF($BA975="C", IF($AF975="N/A", $Q975, $AF975), IF($AF975="N/A", $T975, $AM975)), IF($AG975="N/A", $T975,$AG975)))))))</f>
        <v>#VALUE!</v>
      </c>
      <c r="CA975" s="15" t="s">
        <v>75</v>
      </c>
      <c r="CB975" s="16" t="e">
        <f>BZ975</f>
        <v>#VALUE!</v>
      </c>
      <c r="CC975" s="15" t="str">
        <f>IF(OR($BH975="T", $BH975="R"), 0, IF($BH975="C", IF($BI975="Y", IF($BA975="C", 0, IF(AF975="N/A", Q975-T975, AF975-AG975)), IF($AF975="N/A", U975, AH975)), AN975))</f>
        <v>N/A</v>
      </c>
      <c r="CD975" s="15" t="str">
        <f>IF(OR($BH975="T", $BH975="R"), 0, IF($BH975="C", IF($BI975="Y", 0, IF($AF975="N/A", V975, AI975)), AO975))</f>
        <v>N/A</v>
      </c>
      <c r="CE975" s="15" t="str">
        <f>IF(OR($BH975="T", $BH975="R"), 0, IF($BH975="C", IF($BI975="Y", 0, IF($AF975="N/A", W975, AJ975)), AP975))</f>
        <v>N/A</v>
      </c>
      <c r="CF975" s="15" t="str">
        <f>IF(OR($BH975="T", $BH975="R"), 0, IF($BH975="C", IF($BI975="Y", 0, IF($AF975="N/A", X975, AK975)), AQ975))</f>
        <v>N/A</v>
      </c>
    </row>
    <row r="976" spans="1:84" x14ac:dyDescent="0.25">
      <c r="A976" s="14">
        <v>5953</v>
      </c>
      <c r="B976" s="15"/>
      <c r="C976" s="15"/>
      <c r="D976" s="15"/>
      <c r="E976" s="15" t="e">
        <f>VLOOKUP(B976, 'Rookie Year'!$A$2:$B$55679,2,FALSE)</f>
        <v>#N/A</v>
      </c>
      <c r="F976" s="15">
        <v>2024</v>
      </c>
      <c r="G976" s="15" t="s">
        <v>42</v>
      </c>
      <c r="H976" s="15"/>
      <c r="I976" s="16"/>
      <c r="J976" s="15"/>
      <c r="K976" s="17">
        <f>IF(AND(G976&lt;&gt;"N",R976="N/A"), IF(I976&lt;4, 0, 0.25),IF(I976=1, IF(J976=1,0.25, 0.25), IF(I976&lt;13, 0.25, IF(I976&lt;26, 0.4, IF(I976&lt;51, 0.6, 0.75)))))</f>
        <v>0.25</v>
      </c>
      <c r="L976" s="16">
        <f>I976-M976</f>
        <v>0</v>
      </c>
      <c r="M976" s="16">
        <f>ROUNDUP(I976*K976,0)</f>
        <v>0</v>
      </c>
      <c r="N976" s="16">
        <f>M976*J976</f>
        <v>0</v>
      </c>
      <c r="O976" s="16">
        <v>0</v>
      </c>
      <c r="P976" s="16">
        <v>0</v>
      </c>
      <c r="Q976" s="16">
        <f>N976-O976-P976</f>
        <v>0</v>
      </c>
      <c r="R976" s="15" t="s">
        <v>75</v>
      </c>
      <c r="S976" s="15">
        <f>IF(R976="N/A", J976-($B$1-F976), J976-($B$1-R976))</f>
        <v>0</v>
      </c>
      <c r="T976" s="16" t="str">
        <f>IF($S976&lt;1, "N/A", $M976)</f>
        <v>N/A</v>
      </c>
      <c r="U976" s="16" t="str">
        <f>IF($S976&lt;2, "N/A", $M976)</f>
        <v>N/A</v>
      </c>
      <c r="V976" s="16" t="str">
        <f>IF($S976&lt;3, "N/A", $M976)</f>
        <v>N/A</v>
      </c>
      <c r="W976" s="16" t="str">
        <f>IF($S976&lt;4, "N/A", $M976)</f>
        <v>N/A</v>
      </c>
      <c r="X976" s="16" t="str">
        <f>IF($S976&lt;5, "N/A", $M976)</f>
        <v>N/A</v>
      </c>
      <c r="Y976" s="15" t="str">
        <f>IF(SUM(T976:X976)&lt;&gt;Q976, "CHECK", "OK")</f>
        <v>OK</v>
      </c>
      <c r="Z976" s="15" t="str">
        <f>IF(F976=$B$1, "No", IF(S976=1, "Yes", "No"))</f>
        <v>No</v>
      </c>
      <c r="AA976" s="18" t="str">
        <f>IF(C976="DM", "N/A", IF(Z976="No","N/A",VLOOKUP(B976,'Extension List'!$A$3:$R$1972,18,FALSE)))</f>
        <v>N/A</v>
      </c>
      <c r="AB976" s="15" t="str">
        <f>IF(C976="DM", "N/A", IF(Z976="No","N/A",VLOOKUP(B976,'Extension List'!$A$3:$T$1972,20,FALSE)))</f>
        <v>N/A</v>
      </c>
      <c r="AC976" s="15" t="str">
        <f>IF(AA976="N/A", "N/A", 0)</f>
        <v>N/A</v>
      </c>
      <c r="AD976" s="16" t="str">
        <f>IF(AE976="N/A", "N/A", AA976-AE976)</f>
        <v>N/A</v>
      </c>
      <c r="AE976" s="16" t="str">
        <f>IF(AA976="N/A", "N/A", IF(AC976&gt;0, IF(AA976&lt;13, ROUNDUP(0.25*AA976,0), IF(AA976&lt;26, ROUNDUP(0.4*AA976,0), IF(AA976&lt;51, ROUNDUP(0.6*AA976,0), ROUNDUP(0.75*AA976,0)))), "N/A"))</f>
        <v>N/A</v>
      </c>
      <c r="AF976" s="16" t="str">
        <f>IF(AD976="N/A","N/A", (AE976*AC976)+Q976)</f>
        <v>N/A</v>
      </c>
      <c r="AG976" s="16" t="str">
        <f>IF($AF976="N/A", "N/A", "TBC")</f>
        <v>N/A</v>
      </c>
      <c r="AH976" s="16" t="str">
        <f>IF($AF976="N/A", "N/A", "TBC")</f>
        <v>N/A</v>
      </c>
      <c r="AI976" s="16" t="str">
        <f>IF($AF976="N/A","N/A",IF(AC976&gt;1,"TBC","N/A"))</f>
        <v>N/A</v>
      </c>
      <c r="AJ976" s="16" t="str">
        <f>IF($AF976="N/A","N/A",IF(AC976&gt;2,"TBC","N/A"))</f>
        <v>N/A</v>
      </c>
      <c r="AK976" s="16" t="str">
        <f>IF($AF976="N/A","N/A",IF(AC976&gt;3,"TBC","N/A"))</f>
        <v>N/A</v>
      </c>
      <c r="AL976" s="16" t="str">
        <f>IF(AC976="N/A","N/A",IF(AC976&gt;0,IF(SUM(AG976:AK976)&lt;&gt;AF976,"CHECK","OK"),"N/A"))</f>
        <v>N/A</v>
      </c>
      <c r="AM976" s="16" t="e">
        <f>IF(AD976="N/A", L976+T976, L976+AG976)</f>
        <v>#VALUE!</v>
      </c>
      <c r="AN976" s="16" t="str">
        <f>IF(AD976="N/A", IF(U976="N/A", "N/A", L976+U976), AD976+AH976)</f>
        <v>N/A</v>
      </c>
      <c r="AO976" s="16" t="str">
        <f>IF(AD976="N/A", IF(V976="N/A", "N/A", L976+V976), IF(AI976="N/A", "N/A", AD976+AI976))</f>
        <v>N/A</v>
      </c>
      <c r="AP976" s="16" t="str">
        <f>IF(AD976="N/A", IF(W976="N/A", "N/A", L976+W976), IF(AJ976="N/A", "N/A", AD976+AJ976))</f>
        <v>N/A</v>
      </c>
      <c r="AQ976" s="16" t="str">
        <f>IF(AD976="N/A", IF(X976="N/A", "N/A", L976+X976), IF(AK976="N/A", "N/A", AD976+AK976))</f>
        <v>N/A</v>
      </c>
      <c r="AR976" s="15" t="s">
        <v>40</v>
      </c>
      <c r="AS976" s="15" t="s">
        <v>40</v>
      </c>
      <c r="AT976" s="15" t="s">
        <v>40</v>
      </c>
      <c r="AU976" s="15" t="s">
        <v>40</v>
      </c>
      <c r="AV976" s="15" t="s">
        <v>40</v>
      </c>
      <c r="AW976" s="15" t="s">
        <v>40</v>
      </c>
      <c r="AX976" s="15" t="s">
        <v>40</v>
      </c>
      <c r="AY976" s="15" t="s">
        <v>40</v>
      </c>
      <c r="AZ976" s="15" t="s">
        <v>40</v>
      </c>
      <c r="BA976" s="15" t="s">
        <v>40</v>
      </c>
      <c r="BB976" s="15" t="s">
        <v>40</v>
      </c>
      <c r="BC976" s="15" t="s">
        <v>40</v>
      </c>
      <c r="BD976" s="15" t="s">
        <v>40</v>
      </c>
      <c r="BE976" s="15" t="s">
        <v>40</v>
      </c>
      <c r="BF976" s="15" t="s">
        <v>40</v>
      </c>
      <c r="BG976" s="15" t="s">
        <v>40</v>
      </c>
      <c r="BH976" s="15" t="s">
        <v>40</v>
      </c>
      <c r="BJ976" s="16" t="e">
        <f>IF(AR976="R", $CA976, IF(OR(AR976="P", AR976="T", AR976="N"), 0, IF($C976="DM", $T976, IF(OR(AR976="Y", AR976="IR"),$AM976,IF(AR976="C", IF($BI976="Y", IF($AF976="N/A", $Q976, $AF976), IF($AG976="N/A", $T976,$AG976)))))))</f>
        <v>#VALUE!</v>
      </c>
      <c r="BK976" s="16" t="e">
        <f>IF(AS976="R", $CA976, IF(OR(AS976="P", AS976="T", AS976="N"), 0, IF($C976="DM", $T976, IF(OR(AS976="Y", AS976="IR"),$AM976,IF(AS976="C", IF($BI976="Y", IF($AF976="N/A", $Q976, $AF976), IF($AG976="N/A", $T976,$AG976)))))))</f>
        <v>#VALUE!</v>
      </c>
      <c r="BL976" s="16" t="e">
        <f>IF(AT976="R", $CA976, IF(OR(AT976="P", AT976="T", AT976="N"), 0, IF($C976="DM", $T976, IF(OR(AT976="Y", AT976="IR"),$AM976,IF(AT976="C", IF($BI976="Y", IF($AF976="N/A", $Q976, $AF976), IF($AG976="N/A", $T976,$AG976)))))))</f>
        <v>#VALUE!</v>
      </c>
      <c r="BM976" s="16" t="e">
        <f>IF(AU976="R", $CA976, IF(OR(AU976="P", AU976="T", AU976="N"), 0, IF($C976="DM", $T976, IF(OR(AU976="Y", AU976="IR"),$AM976,IF(AU976="C", IF($BI976="Y", IF($AF976="N/A", $Q976, $AF976), IF($AG976="N/A", $T976,$AG976)))))))</f>
        <v>#VALUE!</v>
      </c>
      <c r="BN976" s="16" t="e">
        <f>IF(AV976="R", $CA976, IF(OR(AV976="P", AV976="T", AV976="N"), 0, IF($C976="DM", $T976, IF(OR(AV976="Y", AV976="IR"),$AM976,IF(AV976="C", IF($BI976="Y", IF($AF976="N/A", $Q976, $AF976), IF($AG976="N/A", $T976,$AG976)))))))</f>
        <v>#VALUE!</v>
      </c>
      <c r="BO976" s="16" t="e">
        <f>IF(AW976="R", $CA976, IF(OR(AW976="P", AW976="T", AW976="N"), 0, IF($C976="DM", $T976, IF(OR(AW976="Y", AW976="IR"),$AM976,IF(AW976="C", IF($BI976="Y", IF($AF976="N/A", $Q976, $AF976), IF($AG976="N/A", $T976,$AG976)))))))</f>
        <v>#VALUE!</v>
      </c>
      <c r="BP976" s="16" t="e">
        <f>IF(AX976="R", $CA976, IF(OR(AX976="P", AX976="T", AX976="N"), 0, IF($C976="DM", $T976, IF(OR(AX976="Y", AX976="IR"),$AM976,IF(AX976="C", IF($BI976="Y", IF($AF976="N/A", $Q976, $AF976), IF($AG976="N/A", $T976,$AG976)))))))</f>
        <v>#VALUE!</v>
      </c>
      <c r="BQ976" s="16" t="e">
        <f>IF(AY976="R", $CA976, IF(OR(AY976="P", AY976="T", AY976="N"), 0, IF($C976="DM", $T976, IF(OR(AY976="Y", AY976="IR"),$AM976,IF(AY976="C", IF($BI976="Y", IF($AF976="N/A", $Q976, $AF976), IF($AG976="N/A", $T976,$AG976)))))))</f>
        <v>#VALUE!</v>
      </c>
      <c r="BR976" s="16" t="e">
        <f>IF(AZ976="R", $CA976, IF(OR(AZ976="P", AZ976="T", AZ976="N"), 0, IF($C976="DM", $T976, IF(OR(AZ976="Y", AZ976="IR"),$AM976,IF(AZ976="C", IF($BI976="Y", IF($AF976="N/A", $Q976, $AF976), IF($AG976="N/A", $T976,$AG976)))))))</f>
        <v>#VALUE!</v>
      </c>
      <c r="BS976" s="16" t="e">
        <f>IF(BA976="R", $CA976, IF(OR(BA976="P", BA976="T", BA976="N"), 0, IF($C976="DM", $T976, IF(OR(BA976="Y", BA976="IR"),$AM976,IF(BA976="C", IF($BI976="Y", IF($AF976="N/A", $Q976, $AF976), IF($AG976="N/A", $T976,$AG976)))))))</f>
        <v>#VALUE!</v>
      </c>
      <c r="BT976" s="16" t="e">
        <f>IF(BB976="R", $CA976, IF(OR(BB976="P", BB976="T", BB976="N"), 0, IF($C976="DM", $T976, IF(OR(BB976="Y", BB976="IR"),$AM976,IF(BB976="C", IF($BI976="Y", IF($BA976="C", IF($AF976="N/A", $Q976, $AF976), IF($AF976="N/A", $T976, $AM976)), IF($AG976="N/A", $T976,$AG976)))))))</f>
        <v>#VALUE!</v>
      </c>
      <c r="BU976" s="16" t="e">
        <f>IF(BC976="R", $CA976, IF(OR(BC976="P", BC976="T", BC976="N"), 0, IF($C976="DM", $T976, IF(OR(BC976="Y", BC976="IR"),$AM976,IF(BC976="C", IF($BI976="Y", IF($BA976="C", IF($AF976="N/A", $Q976, $AF976), IF($AF976="N/A", $T976, $AM976)), IF($AG976="N/A", $T976,$AG976)))))))</f>
        <v>#VALUE!</v>
      </c>
      <c r="BV976" s="16" t="e">
        <f>IF(BD976="R", $CA976, IF(OR(BD976="P", BD976="T", BD976="N"), 0, IF($C976="DM", $T976, IF(OR(BD976="Y", BD976="IR"),$AM976,IF(BD976="C", IF($BI976="Y", IF($BA976="C", IF($AF976="N/A", $Q976, $AF976), IF($AF976="N/A", $T976, $AM976)), IF($AG976="N/A", $T976,$AG976)))))))</f>
        <v>#VALUE!</v>
      </c>
      <c r="BW976" s="16" t="e">
        <f>IF(BE976="R", $CA976, IF(OR(BE976="P", BE976="T", BE976="N"), 0, IF($C976="DM", $T976, IF(OR(BE976="Y", BE976="IR"),$AM976,IF(BE976="C", IF($BI976="Y", IF($BA976="C", IF($AF976="N/A", $Q976, $AF976), IF($AF976="N/A", $T976, $AM976)), IF($AG976="N/A", $T976,$AG976)))))))</f>
        <v>#VALUE!</v>
      </c>
      <c r="BX976" s="16" t="e">
        <f>IF(BF976="R", $CA976, IF(OR(BF976="P", BF976="T", BF976="N"), 0, IF($C976="DM", $T976, IF(OR(BF976="Y", BF976="IR"),$AM976,IF(BF976="C", IF($BI976="Y", IF($BA976="C", IF($AF976="N/A", $Q976, $AF976), IF($AF976="N/A", $T976, $AM976)), IF($AG976="N/A", $T976,$AG976)))))))</f>
        <v>#VALUE!</v>
      </c>
      <c r="BY976" s="16" t="e">
        <f>IF(BG976="R", $CA976, IF(OR(BG976="P", BG976="T", BG976="N"), 0, IF($C976="DM", $T976, IF(OR(BG976="Y", BG976="IR"),$AM976,IF(BG976="C", IF($BI976="Y", IF($BA976="C", IF($AF976="N/A", $Q976, $AF976), IF($AF976="N/A", $T976, $AM976)), IF($AG976="N/A", $T976,$AG976)))))))</f>
        <v>#VALUE!</v>
      </c>
      <c r="BZ976" s="16" t="e">
        <f>IF(BH976="R", $CA976, IF(OR(BH976="P", BH976="T", BH976="N"), 0, IF($C976="DM", $T976, IF(OR(BH976="Y", BH976="IR"),$AM976,IF(BH976="C", IF($BI976="Y", IF($BA976="C", IF($AF976="N/A", $Q976, $AF976), IF($AF976="N/A", $T976, $AM976)), IF($AG976="N/A", $T976,$AG976)))))))</f>
        <v>#VALUE!</v>
      </c>
      <c r="CA976" s="15" t="s">
        <v>75</v>
      </c>
      <c r="CB976" s="16" t="e">
        <f>BZ976</f>
        <v>#VALUE!</v>
      </c>
      <c r="CC976" s="15" t="str">
        <f>IF(OR($BH976="T", $BH976="R"), 0, IF($BH976="C", IF($BI976="Y", IF($BA976="C", 0, IF(AF976="N/A", Q976-T976, AF976-AG976)), IF($AF976="N/A", U976, AH976)), AN976))</f>
        <v>N/A</v>
      </c>
      <c r="CD976" s="15" t="str">
        <f>IF(OR($BH976="T", $BH976="R"), 0, IF($BH976="C", IF($BI976="Y", 0, IF($AF976="N/A", V976, AI976)), AO976))</f>
        <v>N/A</v>
      </c>
      <c r="CE976" s="15" t="str">
        <f>IF(OR($BH976="T", $BH976="R"), 0, IF($BH976="C", IF($BI976="Y", 0, IF($AF976="N/A", W976, AJ976)), AP976))</f>
        <v>N/A</v>
      </c>
      <c r="CF976" s="15" t="str">
        <f>IF(OR($BH976="T", $BH976="R"), 0, IF($BH976="C", IF($BI976="Y", 0, IF($AF976="N/A", X976, AK976)), AQ976))</f>
        <v>N/A</v>
      </c>
    </row>
    <row r="977" spans="1:84" x14ac:dyDescent="0.25">
      <c r="A977" s="14">
        <v>5954</v>
      </c>
      <c r="B977" s="15"/>
      <c r="C977" s="15"/>
      <c r="D977" s="15"/>
      <c r="E977" s="15" t="e">
        <f>VLOOKUP(B977, 'Rookie Year'!$A$2:$B$55679,2,FALSE)</f>
        <v>#N/A</v>
      </c>
      <c r="F977" s="15">
        <v>2024</v>
      </c>
      <c r="G977" s="15" t="s">
        <v>42</v>
      </c>
      <c r="H977" s="15"/>
      <c r="I977" s="16"/>
      <c r="J977" s="15"/>
      <c r="K977" s="17">
        <f>IF(AND(G977&lt;&gt;"N",R977="N/A"), IF(I977&lt;4, 0, 0.25),IF(I977=1, IF(J977=1,0.25, 0.25), IF(I977&lt;13, 0.25, IF(I977&lt;26, 0.4, IF(I977&lt;51, 0.6, 0.75)))))</f>
        <v>0.25</v>
      </c>
      <c r="L977" s="16">
        <f>I977-M977</f>
        <v>0</v>
      </c>
      <c r="M977" s="16">
        <f>ROUNDUP(I977*K977,0)</f>
        <v>0</v>
      </c>
      <c r="N977" s="16">
        <f>M977*J977</f>
        <v>0</v>
      </c>
      <c r="O977" s="16">
        <v>0</v>
      </c>
      <c r="P977" s="16">
        <v>0</v>
      </c>
      <c r="Q977" s="16">
        <f>N977-O977-P977</f>
        <v>0</v>
      </c>
      <c r="R977" s="15" t="s">
        <v>75</v>
      </c>
      <c r="S977" s="15">
        <f>IF(R977="N/A", J977-($B$1-F977), J977-($B$1-R977))</f>
        <v>0</v>
      </c>
      <c r="T977" s="16" t="str">
        <f>IF($S977&lt;1, "N/A", $M977)</f>
        <v>N/A</v>
      </c>
      <c r="U977" s="16" t="str">
        <f>IF($S977&lt;2, "N/A", $M977)</f>
        <v>N/A</v>
      </c>
      <c r="V977" s="16" t="str">
        <f>IF($S977&lt;3, "N/A", $M977)</f>
        <v>N/A</v>
      </c>
      <c r="W977" s="16" t="str">
        <f>IF($S977&lt;4, "N/A", $M977)</f>
        <v>N/A</v>
      </c>
      <c r="X977" s="16" t="str">
        <f>IF($S977&lt;5, "N/A", $M977)</f>
        <v>N/A</v>
      </c>
      <c r="Y977" s="15" t="str">
        <f>IF(SUM(T977:X977)&lt;&gt;Q977, "CHECK", "OK")</f>
        <v>OK</v>
      </c>
      <c r="Z977" s="15" t="str">
        <f>IF(F977=$B$1, "No", IF(S977=1, "Yes", "No"))</f>
        <v>No</v>
      </c>
      <c r="AA977" s="18" t="str">
        <f>IF(C977="DM", "N/A", IF(Z977="No","N/A",VLOOKUP(B977,'Extension List'!$A$3:$R$1972,18,FALSE)))</f>
        <v>N/A</v>
      </c>
      <c r="AB977" s="15" t="str">
        <f>IF(C977="DM", "N/A", IF(Z977="No","N/A",VLOOKUP(B977,'Extension List'!$A$3:$T$1972,20,FALSE)))</f>
        <v>N/A</v>
      </c>
      <c r="AC977" s="15" t="str">
        <f>IF(AA977="N/A", "N/A", 0)</f>
        <v>N/A</v>
      </c>
      <c r="AD977" s="16" t="str">
        <f>IF(AE977="N/A", "N/A", AA977-AE977)</f>
        <v>N/A</v>
      </c>
      <c r="AE977" s="16" t="str">
        <f>IF(AA977="N/A", "N/A", IF(AC977&gt;0, IF(AA977&lt;13, ROUNDUP(0.25*AA977,0), IF(AA977&lt;26, ROUNDUP(0.4*AA977,0), IF(AA977&lt;51, ROUNDUP(0.6*AA977,0), ROUNDUP(0.75*AA977,0)))), "N/A"))</f>
        <v>N/A</v>
      </c>
      <c r="AF977" s="16" t="str">
        <f>IF(AD977="N/A","N/A", (AE977*AC977)+Q977)</f>
        <v>N/A</v>
      </c>
      <c r="AG977" s="16" t="str">
        <f>IF($AF977="N/A", "N/A", "TBC")</f>
        <v>N/A</v>
      </c>
      <c r="AH977" s="16" t="str">
        <f>IF($AF977="N/A", "N/A", "TBC")</f>
        <v>N/A</v>
      </c>
      <c r="AI977" s="16" t="str">
        <f>IF($AF977="N/A","N/A",IF(AC977&gt;1,"TBC","N/A"))</f>
        <v>N/A</v>
      </c>
      <c r="AJ977" s="16" t="str">
        <f>IF($AF977="N/A","N/A",IF(AC977&gt;2,"TBC","N/A"))</f>
        <v>N/A</v>
      </c>
      <c r="AK977" s="16" t="str">
        <f>IF($AF977="N/A","N/A",IF(AC977&gt;3,"TBC","N/A"))</f>
        <v>N/A</v>
      </c>
      <c r="AL977" s="16" t="str">
        <f>IF(AC977="N/A","N/A",IF(AC977&gt;0,IF(SUM(AG977:AK977)&lt;&gt;AF977,"CHECK","OK"),"N/A"))</f>
        <v>N/A</v>
      </c>
      <c r="AM977" s="16" t="e">
        <f>IF(AD977="N/A", L977+T977, L977+AG977)</f>
        <v>#VALUE!</v>
      </c>
      <c r="AN977" s="16" t="str">
        <f>IF(AD977="N/A", IF(U977="N/A", "N/A", L977+U977), AD977+AH977)</f>
        <v>N/A</v>
      </c>
      <c r="AO977" s="16" t="str">
        <f>IF(AD977="N/A", IF(V977="N/A", "N/A", L977+V977), IF(AI977="N/A", "N/A", AD977+AI977))</f>
        <v>N/A</v>
      </c>
      <c r="AP977" s="16" t="str">
        <f>IF(AD977="N/A", IF(W977="N/A", "N/A", L977+W977), IF(AJ977="N/A", "N/A", AD977+AJ977))</f>
        <v>N/A</v>
      </c>
      <c r="AQ977" s="16" t="str">
        <f>IF(AD977="N/A", IF(X977="N/A", "N/A", L977+X977), IF(AK977="N/A", "N/A", AD977+AK977))</f>
        <v>N/A</v>
      </c>
      <c r="AR977" s="15" t="s">
        <v>40</v>
      </c>
      <c r="AS977" s="15" t="s">
        <v>40</v>
      </c>
      <c r="AT977" s="15" t="s">
        <v>40</v>
      </c>
      <c r="AU977" s="15" t="s">
        <v>40</v>
      </c>
      <c r="AV977" s="15" t="s">
        <v>40</v>
      </c>
      <c r="AW977" s="15" t="s">
        <v>40</v>
      </c>
      <c r="AX977" s="15" t="s">
        <v>40</v>
      </c>
      <c r="AY977" s="15" t="s">
        <v>40</v>
      </c>
      <c r="AZ977" s="15" t="s">
        <v>40</v>
      </c>
      <c r="BA977" s="15" t="s">
        <v>40</v>
      </c>
      <c r="BB977" s="15" t="s">
        <v>40</v>
      </c>
      <c r="BC977" s="15" t="s">
        <v>40</v>
      </c>
      <c r="BD977" s="15" t="s">
        <v>40</v>
      </c>
      <c r="BE977" s="15" t="s">
        <v>40</v>
      </c>
      <c r="BF977" s="15" t="s">
        <v>40</v>
      </c>
      <c r="BG977" s="15" t="s">
        <v>40</v>
      </c>
      <c r="BH977" s="15" t="s">
        <v>40</v>
      </c>
      <c r="BJ977" s="16" t="e">
        <f>IF(AR977="R", $CA977, IF(OR(AR977="P", AR977="T", AR977="N"), 0, IF($C977="DM", $T977, IF(OR(AR977="Y", AR977="IR"),$AM977,IF(AR977="C", IF($BI977="Y", IF($AF977="N/A", $Q977, $AF977), IF($AG977="N/A", $T977,$AG977)))))))</f>
        <v>#VALUE!</v>
      </c>
      <c r="BK977" s="16" t="e">
        <f>IF(AS977="R", $CA977, IF(OR(AS977="P", AS977="T", AS977="N"), 0, IF($C977="DM", $T977, IF(OR(AS977="Y", AS977="IR"),$AM977,IF(AS977="C", IF($BI977="Y", IF($AF977="N/A", $Q977, $AF977), IF($AG977="N/A", $T977,$AG977)))))))</f>
        <v>#VALUE!</v>
      </c>
      <c r="BL977" s="16" t="e">
        <f>IF(AT977="R", $CA977, IF(OR(AT977="P", AT977="T", AT977="N"), 0, IF($C977="DM", $T977, IF(OR(AT977="Y", AT977="IR"),$AM977,IF(AT977="C", IF($BI977="Y", IF($AF977="N/A", $Q977, $AF977), IF($AG977="N/A", $T977,$AG977)))))))</f>
        <v>#VALUE!</v>
      </c>
      <c r="BM977" s="16" t="e">
        <f>IF(AU977="R", $CA977, IF(OR(AU977="P", AU977="T", AU977="N"), 0, IF($C977="DM", $T977, IF(OR(AU977="Y", AU977="IR"),$AM977,IF(AU977="C", IF($BI977="Y", IF($AF977="N/A", $Q977, $AF977), IF($AG977="N/A", $T977,$AG977)))))))</f>
        <v>#VALUE!</v>
      </c>
      <c r="BN977" s="16" t="e">
        <f>IF(AV977="R", $CA977, IF(OR(AV977="P", AV977="T", AV977="N"), 0, IF($C977="DM", $T977, IF(OR(AV977="Y", AV977="IR"),$AM977,IF(AV977="C", IF($BI977="Y", IF($AF977="N/A", $Q977, $AF977), IF($AG977="N/A", $T977,$AG977)))))))</f>
        <v>#VALUE!</v>
      </c>
      <c r="BO977" s="16" t="e">
        <f>IF(AW977="R", $CA977, IF(OR(AW977="P", AW977="T", AW977="N"), 0, IF($C977="DM", $T977, IF(OR(AW977="Y", AW977="IR"),$AM977,IF(AW977="C", IF($BI977="Y", IF($AF977="N/A", $Q977, $AF977), IF($AG977="N/A", $T977,$AG977)))))))</f>
        <v>#VALUE!</v>
      </c>
      <c r="BP977" s="16" t="e">
        <f>IF(AX977="R", $CA977, IF(OR(AX977="P", AX977="T", AX977="N"), 0, IF($C977="DM", $T977, IF(OR(AX977="Y", AX977="IR"),$AM977,IF(AX977="C", IF($BI977="Y", IF($AF977="N/A", $Q977, $AF977), IF($AG977="N/A", $T977,$AG977)))))))</f>
        <v>#VALUE!</v>
      </c>
      <c r="BQ977" s="16" t="e">
        <f>IF(AY977="R", $CA977, IF(OR(AY977="P", AY977="T", AY977="N"), 0, IF($C977="DM", $T977, IF(OR(AY977="Y", AY977="IR"),$AM977,IF(AY977="C", IF($BI977="Y", IF($AF977="N/A", $Q977, $AF977), IF($AG977="N/A", $T977,$AG977)))))))</f>
        <v>#VALUE!</v>
      </c>
      <c r="BR977" s="16" t="e">
        <f>IF(AZ977="R", $CA977, IF(OR(AZ977="P", AZ977="T", AZ977="N"), 0, IF($C977="DM", $T977, IF(OR(AZ977="Y", AZ977="IR"),$AM977,IF(AZ977="C", IF($BI977="Y", IF($AF977="N/A", $Q977, $AF977), IF($AG977="N/A", $T977,$AG977)))))))</f>
        <v>#VALUE!</v>
      </c>
      <c r="BS977" s="16" t="e">
        <f>IF(BA977="R", $CA977, IF(OR(BA977="P", BA977="T", BA977="N"), 0, IF($C977="DM", $T977, IF(OR(BA977="Y", BA977="IR"),$AM977,IF(BA977="C", IF($BI977="Y", IF($AF977="N/A", $Q977, $AF977), IF($AG977="N/A", $T977,$AG977)))))))</f>
        <v>#VALUE!</v>
      </c>
      <c r="BT977" s="16" t="e">
        <f>IF(BB977="R", $CA977, IF(OR(BB977="P", BB977="T", BB977="N"), 0, IF($C977="DM", $T977, IF(OR(BB977="Y", BB977="IR"),$AM977,IF(BB977="C", IF($BI977="Y", IF($BA977="C", IF($AF977="N/A", $Q977, $AF977), IF($AF977="N/A", $T977, $AM977)), IF($AG977="N/A", $T977,$AG977)))))))</f>
        <v>#VALUE!</v>
      </c>
      <c r="BU977" s="16" t="e">
        <f>IF(BC977="R", $CA977, IF(OR(BC977="P", BC977="T", BC977="N"), 0, IF($C977="DM", $T977, IF(OR(BC977="Y", BC977="IR"),$AM977,IF(BC977="C", IF($BI977="Y", IF($BA977="C", IF($AF977="N/A", $Q977, $AF977), IF($AF977="N/A", $T977, $AM977)), IF($AG977="N/A", $T977,$AG977)))))))</f>
        <v>#VALUE!</v>
      </c>
      <c r="BV977" s="16" t="e">
        <f>IF(BD977="R", $CA977, IF(OR(BD977="P", BD977="T", BD977="N"), 0, IF($C977="DM", $T977, IF(OR(BD977="Y", BD977="IR"),$AM977,IF(BD977="C", IF($BI977="Y", IF($BA977="C", IF($AF977="N/A", $Q977, $AF977), IF($AF977="N/A", $T977, $AM977)), IF($AG977="N/A", $T977,$AG977)))))))</f>
        <v>#VALUE!</v>
      </c>
      <c r="BW977" s="16" t="e">
        <f>IF(BE977="R", $CA977, IF(OR(BE977="P", BE977="T", BE977="N"), 0, IF($C977="DM", $T977, IF(OR(BE977="Y", BE977="IR"),$AM977,IF(BE977="C", IF($BI977="Y", IF($BA977="C", IF($AF977="N/A", $Q977, $AF977), IF($AF977="N/A", $T977, $AM977)), IF($AG977="N/A", $T977,$AG977)))))))</f>
        <v>#VALUE!</v>
      </c>
      <c r="BX977" s="16" t="e">
        <f>IF(BF977="R", $CA977, IF(OR(BF977="P", BF977="T", BF977="N"), 0, IF($C977="DM", $T977, IF(OR(BF977="Y", BF977="IR"),$AM977,IF(BF977="C", IF($BI977="Y", IF($BA977="C", IF($AF977="N/A", $Q977, $AF977), IF($AF977="N/A", $T977, $AM977)), IF($AG977="N/A", $T977,$AG977)))))))</f>
        <v>#VALUE!</v>
      </c>
      <c r="BY977" s="16" t="e">
        <f>IF(BG977="R", $CA977, IF(OR(BG977="P", BG977="T", BG977="N"), 0, IF($C977="DM", $T977, IF(OR(BG977="Y", BG977="IR"),$AM977,IF(BG977="C", IF($BI977="Y", IF($BA977="C", IF($AF977="N/A", $Q977, $AF977), IF($AF977="N/A", $T977, $AM977)), IF($AG977="N/A", $T977,$AG977)))))))</f>
        <v>#VALUE!</v>
      </c>
      <c r="BZ977" s="16" t="e">
        <f>IF(BH977="R", $CA977, IF(OR(BH977="P", BH977="T", BH977="N"), 0, IF($C977="DM", $T977, IF(OR(BH977="Y", BH977="IR"),$AM977,IF(BH977="C", IF($BI977="Y", IF($BA977="C", IF($AF977="N/A", $Q977, $AF977), IF($AF977="N/A", $T977, $AM977)), IF($AG977="N/A", $T977,$AG977)))))))</f>
        <v>#VALUE!</v>
      </c>
      <c r="CA977" s="15" t="s">
        <v>75</v>
      </c>
      <c r="CB977" s="16" t="e">
        <f>BZ977</f>
        <v>#VALUE!</v>
      </c>
      <c r="CC977" s="15" t="str">
        <f>IF(OR($BH977="T", $BH977="R"), 0, IF($BH977="C", IF($BI977="Y", IF($BA977="C", 0, IF(AF977="N/A", Q977-T977, AF977-AG977)), IF($AF977="N/A", U977, AH977)), AN977))</f>
        <v>N/A</v>
      </c>
      <c r="CD977" s="15" t="str">
        <f>IF(OR($BH977="T", $BH977="R"), 0, IF($BH977="C", IF($BI977="Y", 0, IF($AF977="N/A", V977, AI977)), AO977))</f>
        <v>N/A</v>
      </c>
      <c r="CE977" s="15" t="str">
        <f>IF(OR($BH977="T", $BH977="R"), 0, IF($BH977="C", IF($BI977="Y", 0, IF($AF977="N/A", W977, AJ977)), AP977))</f>
        <v>N/A</v>
      </c>
      <c r="CF977" s="15" t="str">
        <f>IF(OR($BH977="T", $BH977="R"), 0, IF($BH977="C", IF($BI977="Y", 0, IF($AF977="N/A", X977, AK977)), AQ977))</f>
        <v>N/A</v>
      </c>
    </row>
    <row r="978" spans="1:84" x14ac:dyDescent="0.25">
      <c r="A978" s="14">
        <v>5955</v>
      </c>
      <c r="B978" s="15"/>
      <c r="C978" s="15"/>
      <c r="D978" s="15"/>
      <c r="E978" s="15" t="e">
        <f>VLOOKUP(B978, 'Rookie Year'!$A$2:$B$55679,2,FALSE)</f>
        <v>#N/A</v>
      </c>
      <c r="F978" s="15">
        <v>2024</v>
      </c>
      <c r="G978" s="15" t="s">
        <v>42</v>
      </c>
      <c r="H978" s="15"/>
      <c r="I978" s="16"/>
      <c r="J978" s="15"/>
      <c r="K978" s="17">
        <f>IF(AND(G978&lt;&gt;"N",R978="N/A"), IF(I978&lt;4, 0, 0.25),IF(I978=1, IF(J978=1,0.25, 0.25), IF(I978&lt;13, 0.25, IF(I978&lt;26, 0.4, IF(I978&lt;51, 0.6, 0.75)))))</f>
        <v>0.25</v>
      </c>
      <c r="L978" s="16">
        <f>I978-M978</f>
        <v>0</v>
      </c>
      <c r="M978" s="16">
        <f>ROUNDUP(I978*K978,0)</f>
        <v>0</v>
      </c>
      <c r="N978" s="16">
        <f>M978*J978</f>
        <v>0</v>
      </c>
      <c r="O978" s="16">
        <v>0</v>
      </c>
      <c r="P978" s="16">
        <v>0</v>
      </c>
      <c r="Q978" s="16">
        <f>N978-O978-P978</f>
        <v>0</v>
      </c>
      <c r="R978" s="15" t="s">
        <v>75</v>
      </c>
      <c r="S978" s="15">
        <f>IF(R978="N/A", J978-($B$1-F978), J978-($B$1-R978))</f>
        <v>0</v>
      </c>
      <c r="T978" s="16" t="str">
        <f>IF($S978&lt;1, "N/A", $M978)</f>
        <v>N/A</v>
      </c>
      <c r="U978" s="16" t="str">
        <f>IF($S978&lt;2, "N/A", $M978)</f>
        <v>N/A</v>
      </c>
      <c r="V978" s="16" t="str">
        <f>IF($S978&lt;3, "N/A", $M978)</f>
        <v>N/A</v>
      </c>
      <c r="W978" s="16" t="str">
        <f>IF($S978&lt;4, "N/A", $M978)</f>
        <v>N/A</v>
      </c>
      <c r="X978" s="16" t="str">
        <f>IF($S978&lt;5, "N/A", $M978)</f>
        <v>N/A</v>
      </c>
      <c r="Y978" s="15" t="str">
        <f>IF(SUM(T978:X978)&lt;&gt;Q978, "CHECK", "OK")</f>
        <v>OK</v>
      </c>
      <c r="Z978" s="15" t="str">
        <f>IF(F978=$B$1, "No", IF(S978=1, "Yes", "No"))</f>
        <v>No</v>
      </c>
      <c r="AA978" s="18" t="str">
        <f>IF(C978="DM", "N/A", IF(Z978="No","N/A",VLOOKUP(B978,'Extension List'!$A$3:$R$1972,18,FALSE)))</f>
        <v>N/A</v>
      </c>
      <c r="AB978" s="15" t="str">
        <f>IF(C978="DM", "N/A", IF(Z978="No","N/A",VLOOKUP(B978,'Extension List'!$A$3:$T$1972,20,FALSE)))</f>
        <v>N/A</v>
      </c>
      <c r="AC978" s="15" t="str">
        <f>IF(AA978="N/A", "N/A", 0)</f>
        <v>N/A</v>
      </c>
      <c r="AD978" s="16" t="str">
        <f>IF(AE978="N/A", "N/A", AA978-AE978)</f>
        <v>N/A</v>
      </c>
      <c r="AE978" s="16" t="str">
        <f>IF(AA978="N/A", "N/A", IF(AC978&gt;0, IF(AA978&lt;13, ROUNDUP(0.25*AA978,0), IF(AA978&lt;26, ROUNDUP(0.4*AA978,0), IF(AA978&lt;51, ROUNDUP(0.6*AA978,0), ROUNDUP(0.75*AA978,0)))), "N/A"))</f>
        <v>N/A</v>
      </c>
      <c r="AF978" s="16" t="str">
        <f>IF(AD978="N/A","N/A", (AE978*AC978)+Q978)</f>
        <v>N/A</v>
      </c>
      <c r="AG978" s="16" t="str">
        <f>IF($AF978="N/A", "N/A", "TBC")</f>
        <v>N/A</v>
      </c>
      <c r="AH978" s="16" t="str">
        <f>IF($AF978="N/A", "N/A", "TBC")</f>
        <v>N/A</v>
      </c>
      <c r="AI978" s="16" t="str">
        <f>IF($AF978="N/A","N/A",IF(AC978&gt;1,"TBC","N/A"))</f>
        <v>N/A</v>
      </c>
      <c r="AJ978" s="16" t="str">
        <f>IF($AF978="N/A","N/A",IF(AC978&gt;2,"TBC","N/A"))</f>
        <v>N/A</v>
      </c>
      <c r="AK978" s="16" t="str">
        <f>IF($AF978="N/A","N/A",IF(AC978&gt;3,"TBC","N/A"))</f>
        <v>N/A</v>
      </c>
      <c r="AL978" s="16" t="str">
        <f>IF(AC978="N/A","N/A",IF(AC978&gt;0,IF(SUM(AG978:AK978)&lt;&gt;AF978,"CHECK","OK"),"N/A"))</f>
        <v>N/A</v>
      </c>
      <c r="AM978" s="16" t="e">
        <f>IF(AD978="N/A", L978+T978, L978+AG978)</f>
        <v>#VALUE!</v>
      </c>
      <c r="AN978" s="16" t="str">
        <f>IF(AD978="N/A", IF(U978="N/A", "N/A", L978+U978), AD978+AH978)</f>
        <v>N/A</v>
      </c>
      <c r="AO978" s="16" t="str">
        <f>IF(AD978="N/A", IF(V978="N/A", "N/A", L978+V978), IF(AI978="N/A", "N/A", AD978+AI978))</f>
        <v>N/A</v>
      </c>
      <c r="AP978" s="16" t="str">
        <f>IF(AD978="N/A", IF(W978="N/A", "N/A", L978+W978), IF(AJ978="N/A", "N/A", AD978+AJ978))</f>
        <v>N/A</v>
      </c>
      <c r="AQ978" s="16" t="str">
        <f>IF(AD978="N/A", IF(X978="N/A", "N/A", L978+X978), IF(AK978="N/A", "N/A", AD978+AK978))</f>
        <v>N/A</v>
      </c>
      <c r="AR978" s="15" t="s">
        <v>40</v>
      </c>
      <c r="AS978" s="15" t="s">
        <v>40</v>
      </c>
      <c r="AT978" s="15" t="s">
        <v>40</v>
      </c>
      <c r="AU978" s="15" t="s">
        <v>40</v>
      </c>
      <c r="AV978" s="15" t="s">
        <v>40</v>
      </c>
      <c r="AW978" s="15" t="s">
        <v>40</v>
      </c>
      <c r="AX978" s="15" t="s">
        <v>40</v>
      </c>
      <c r="AY978" s="15" t="s">
        <v>40</v>
      </c>
      <c r="AZ978" s="15" t="s">
        <v>40</v>
      </c>
      <c r="BA978" s="15" t="s">
        <v>40</v>
      </c>
      <c r="BB978" s="15" t="s">
        <v>40</v>
      </c>
      <c r="BC978" s="15" t="s">
        <v>40</v>
      </c>
      <c r="BD978" s="15" t="s">
        <v>40</v>
      </c>
      <c r="BE978" s="15" t="s">
        <v>40</v>
      </c>
      <c r="BF978" s="15" t="s">
        <v>40</v>
      </c>
      <c r="BG978" s="15" t="s">
        <v>40</v>
      </c>
      <c r="BH978" s="15" t="s">
        <v>40</v>
      </c>
      <c r="BJ978" s="16" t="e">
        <f>IF(AR978="R", $CA978, IF(OR(AR978="P", AR978="T", AR978="N"), 0, IF($C978="DM", $T978, IF(OR(AR978="Y", AR978="IR"),$AM978,IF(AR978="C", IF($BI978="Y", IF($AF978="N/A", $Q978, $AF978), IF($AG978="N/A", $T978,$AG978)))))))</f>
        <v>#VALUE!</v>
      </c>
      <c r="BK978" s="16" t="e">
        <f>IF(AS978="R", $CA978, IF(OR(AS978="P", AS978="T", AS978="N"), 0, IF($C978="DM", $T978, IF(OR(AS978="Y", AS978="IR"),$AM978,IF(AS978="C", IF($BI978="Y", IF($AF978="N/A", $Q978, $AF978), IF($AG978="N/A", $T978,$AG978)))))))</f>
        <v>#VALUE!</v>
      </c>
      <c r="BL978" s="16" t="e">
        <f>IF(AT978="R", $CA978, IF(OR(AT978="P", AT978="T", AT978="N"), 0, IF($C978="DM", $T978, IF(OR(AT978="Y", AT978="IR"),$AM978,IF(AT978="C", IF($BI978="Y", IF($AF978="N/A", $Q978, $AF978), IF($AG978="N/A", $T978,$AG978)))))))</f>
        <v>#VALUE!</v>
      </c>
      <c r="BM978" s="16" t="e">
        <f>IF(AU978="R", $CA978, IF(OR(AU978="P", AU978="T", AU978="N"), 0, IF($C978="DM", $T978, IF(OR(AU978="Y", AU978="IR"),$AM978,IF(AU978="C", IF($BI978="Y", IF($AF978="N/A", $Q978, $AF978), IF($AG978="N/A", $T978,$AG978)))))))</f>
        <v>#VALUE!</v>
      </c>
      <c r="BN978" s="16" t="e">
        <f>IF(AV978="R", $CA978, IF(OR(AV978="P", AV978="T", AV978="N"), 0, IF($C978="DM", $T978, IF(OR(AV978="Y", AV978="IR"),$AM978,IF(AV978="C", IF($BI978="Y", IF($AF978="N/A", $Q978, $AF978), IF($AG978="N/A", $T978,$AG978)))))))</f>
        <v>#VALUE!</v>
      </c>
      <c r="BO978" s="16" t="e">
        <f>IF(AW978="R", $CA978, IF(OR(AW978="P", AW978="T", AW978="N"), 0, IF($C978="DM", $T978, IF(OR(AW978="Y", AW978="IR"),$AM978,IF(AW978="C", IF($BI978="Y", IF($AF978="N/A", $Q978, $AF978), IF($AG978="N/A", $T978,$AG978)))))))</f>
        <v>#VALUE!</v>
      </c>
      <c r="BP978" s="16" t="e">
        <f>IF(AX978="R", $CA978, IF(OR(AX978="P", AX978="T", AX978="N"), 0, IF($C978="DM", $T978, IF(OR(AX978="Y", AX978="IR"),$AM978,IF(AX978="C", IF($BI978="Y", IF($AF978="N/A", $Q978, $AF978), IF($AG978="N/A", $T978,$AG978)))))))</f>
        <v>#VALUE!</v>
      </c>
      <c r="BQ978" s="16" t="e">
        <f>IF(AY978="R", $CA978, IF(OR(AY978="P", AY978="T", AY978="N"), 0, IF($C978="DM", $T978, IF(OR(AY978="Y", AY978="IR"),$AM978,IF(AY978="C", IF($BI978="Y", IF($AF978="N/A", $Q978, $AF978), IF($AG978="N/A", $T978,$AG978)))))))</f>
        <v>#VALUE!</v>
      </c>
      <c r="BR978" s="16" t="e">
        <f>IF(AZ978="R", $CA978, IF(OR(AZ978="P", AZ978="T", AZ978="N"), 0, IF($C978="DM", $T978, IF(OR(AZ978="Y", AZ978="IR"),$AM978,IF(AZ978="C", IF($BI978="Y", IF($AF978="N/A", $Q978, $AF978), IF($AG978="N/A", $T978,$AG978)))))))</f>
        <v>#VALUE!</v>
      </c>
      <c r="BS978" s="16" t="e">
        <f>IF(BA978="R", $CA978, IF(OR(BA978="P", BA978="T", BA978="N"), 0, IF($C978="DM", $T978, IF(OR(BA978="Y", BA978="IR"),$AM978,IF(BA978="C", IF($BI978="Y", IF($AF978="N/A", $Q978, $AF978), IF($AG978="N/A", $T978,$AG978)))))))</f>
        <v>#VALUE!</v>
      </c>
      <c r="BT978" s="16" t="e">
        <f>IF(BB978="R", $CA978, IF(OR(BB978="P", BB978="T", BB978="N"), 0, IF($C978="DM", $T978, IF(OR(BB978="Y", BB978="IR"),$AM978,IF(BB978="C", IF($BI978="Y", IF($BA978="C", IF($AF978="N/A", $Q978, $AF978), IF($AF978="N/A", $T978, $AM978)), IF($AG978="N/A", $T978,$AG978)))))))</f>
        <v>#VALUE!</v>
      </c>
      <c r="BU978" s="16" t="e">
        <f>IF(BC978="R", $CA978, IF(OR(BC978="P", BC978="T", BC978="N"), 0, IF($C978="DM", $T978, IF(OR(BC978="Y", BC978="IR"),$AM978,IF(BC978="C", IF($BI978="Y", IF($BA978="C", IF($AF978="N/A", $Q978, $AF978), IF($AF978="N/A", $T978, $AM978)), IF($AG978="N/A", $T978,$AG978)))))))</f>
        <v>#VALUE!</v>
      </c>
      <c r="BV978" s="16" t="e">
        <f>IF(BD978="R", $CA978, IF(OR(BD978="P", BD978="T", BD978="N"), 0, IF($C978="DM", $T978, IF(OR(BD978="Y", BD978="IR"),$AM978,IF(BD978="C", IF($BI978="Y", IF($BA978="C", IF($AF978="N/A", $Q978, $AF978), IF($AF978="N/A", $T978, $AM978)), IF($AG978="N/A", $T978,$AG978)))))))</f>
        <v>#VALUE!</v>
      </c>
      <c r="BW978" s="16" t="e">
        <f>IF(BE978="R", $CA978, IF(OR(BE978="P", BE978="T", BE978="N"), 0, IF($C978="DM", $T978, IF(OR(BE978="Y", BE978="IR"),$AM978,IF(BE978="C", IF($BI978="Y", IF($BA978="C", IF($AF978="N/A", $Q978, $AF978), IF($AF978="N/A", $T978, $AM978)), IF($AG978="N/A", $T978,$AG978)))))))</f>
        <v>#VALUE!</v>
      </c>
      <c r="BX978" s="16" t="e">
        <f>IF(BF978="R", $CA978, IF(OR(BF978="P", BF978="T", BF978="N"), 0, IF($C978="DM", $T978, IF(OR(BF978="Y", BF978="IR"),$AM978,IF(BF978="C", IF($BI978="Y", IF($BA978="C", IF($AF978="N/A", $Q978, $AF978), IF($AF978="N/A", $T978, $AM978)), IF($AG978="N/A", $T978,$AG978)))))))</f>
        <v>#VALUE!</v>
      </c>
      <c r="BY978" s="16" t="e">
        <f>IF(BG978="R", $CA978, IF(OR(BG978="P", BG978="T", BG978="N"), 0, IF($C978="DM", $T978, IF(OR(BG978="Y", BG978="IR"),$AM978,IF(BG978="C", IF($BI978="Y", IF($BA978="C", IF($AF978="N/A", $Q978, $AF978), IF($AF978="N/A", $T978, $AM978)), IF($AG978="N/A", $T978,$AG978)))))))</f>
        <v>#VALUE!</v>
      </c>
      <c r="BZ978" s="16" t="e">
        <f>IF(BH978="R", $CA978, IF(OR(BH978="P", BH978="T", BH978="N"), 0, IF($C978="DM", $T978, IF(OR(BH978="Y", BH978="IR"),$AM978,IF(BH978="C", IF($BI978="Y", IF($BA978="C", IF($AF978="N/A", $Q978, $AF978), IF($AF978="N/A", $T978, $AM978)), IF($AG978="N/A", $T978,$AG978)))))))</f>
        <v>#VALUE!</v>
      </c>
      <c r="CA978" s="15" t="s">
        <v>75</v>
      </c>
      <c r="CB978" s="16" t="e">
        <f>BZ978</f>
        <v>#VALUE!</v>
      </c>
      <c r="CC978" s="15" t="str">
        <f>IF(OR($BH978="T", $BH978="R"), 0, IF($BH978="C", IF($BI978="Y", IF($BA978="C", 0, IF(AF978="N/A", Q978-T978, AF978-AG978)), IF($AF978="N/A", U978, AH978)), AN978))</f>
        <v>N/A</v>
      </c>
      <c r="CD978" s="15" t="str">
        <f>IF(OR($BH978="T", $BH978="R"), 0, IF($BH978="C", IF($BI978="Y", 0, IF($AF978="N/A", V978, AI978)), AO978))</f>
        <v>N/A</v>
      </c>
      <c r="CE978" s="15" t="str">
        <f>IF(OR($BH978="T", $BH978="R"), 0, IF($BH978="C", IF($BI978="Y", 0, IF($AF978="N/A", W978, AJ978)), AP978))</f>
        <v>N/A</v>
      </c>
      <c r="CF978" s="15" t="str">
        <f>IF(OR($BH978="T", $BH978="R"), 0, IF($BH978="C", IF($BI978="Y", 0, IF($AF978="N/A", X978, AK978)), AQ978))</f>
        <v>N/A</v>
      </c>
    </row>
    <row r="979" spans="1:84" x14ac:dyDescent="0.25">
      <c r="A979" s="14">
        <v>5956</v>
      </c>
      <c r="B979" s="15"/>
      <c r="C979" s="15"/>
      <c r="D979" s="15"/>
      <c r="E979" s="15" t="e">
        <f>VLOOKUP(B979, 'Rookie Year'!$A$2:$B$55679,2,FALSE)</f>
        <v>#N/A</v>
      </c>
      <c r="F979" s="15">
        <v>2024</v>
      </c>
      <c r="G979" s="15" t="s">
        <v>42</v>
      </c>
      <c r="H979" s="15"/>
      <c r="I979" s="16"/>
      <c r="J979" s="15"/>
      <c r="K979" s="17">
        <f>IF(AND(G979&lt;&gt;"N",R979="N/A"), IF(I979&lt;4, 0, 0.25),IF(I979=1, IF(J979=1,0.25, 0.25), IF(I979&lt;13, 0.25, IF(I979&lt;26, 0.4, IF(I979&lt;51, 0.6, 0.75)))))</f>
        <v>0.25</v>
      </c>
      <c r="L979" s="16">
        <f>I979-M979</f>
        <v>0</v>
      </c>
      <c r="M979" s="16">
        <f>ROUNDUP(I979*K979,0)</f>
        <v>0</v>
      </c>
      <c r="N979" s="16">
        <f>M979*J979</f>
        <v>0</v>
      </c>
      <c r="O979" s="16">
        <v>0</v>
      </c>
      <c r="P979" s="16">
        <v>0</v>
      </c>
      <c r="Q979" s="16">
        <f>N979-O979-P979</f>
        <v>0</v>
      </c>
      <c r="R979" s="15" t="s">
        <v>75</v>
      </c>
      <c r="S979" s="15">
        <f>IF(R979="N/A", J979-($B$1-F979), J979-($B$1-R979))</f>
        <v>0</v>
      </c>
      <c r="T979" s="16" t="str">
        <f>IF($S979&lt;1, "N/A", $M979)</f>
        <v>N/A</v>
      </c>
      <c r="U979" s="16" t="str">
        <f>IF($S979&lt;2, "N/A", $M979)</f>
        <v>N/A</v>
      </c>
      <c r="V979" s="16" t="str">
        <f>IF($S979&lt;3, "N/A", $M979)</f>
        <v>N/A</v>
      </c>
      <c r="W979" s="16" t="str">
        <f>IF($S979&lt;4, "N/A", $M979)</f>
        <v>N/A</v>
      </c>
      <c r="X979" s="16" t="str">
        <f>IF($S979&lt;5, "N/A", $M979)</f>
        <v>N/A</v>
      </c>
      <c r="Y979" s="15" t="str">
        <f>IF(SUM(T979:X979)&lt;&gt;Q979, "CHECK", "OK")</f>
        <v>OK</v>
      </c>
      <c r="Z979" s="15" t="str">
        <f>IF(F979=$B$1, "No", IF(S979=1, "Yes", "No"))</f>
        <v>No</v>
      </c>
      <c r="AA979" s="18" t="str">
        <f>IF(C979="DM", "N/A", IF(Z979="No","N/A",VLOOKUP(B979,'Extension List'!$A$3:$R$1972,18,FALSE)))</f>
        <v>N/A</v>
      </c>
      <c r="AB979" s="15" t="str">
        <f>IF(C979="DM", "N/A", IF(Z979="No","N/A",VLOOKUP(B979,'Extension List'!$A$3:$T$1972,20,FALSE)))</f>
        <v>N/A</v>
      </c>
      <c r="AC979" s="15" t="str">
        <f>IF(AA979="N/A", "N/A", 0)</f>
        <v>N/A</v>
      </c>
      <c r="AD979" s="16" t="str">
        <f>IF(AE979="N/A", "N/A", AA979-AE979)</f>
        <v>N/A</v>
      </c>
      <c r="AE979" s="16" t="str">
        <f>IF(AA979="N/A", "N/A", IF(AC979&gt;0, IF(AA979&lt;13, ROUNDUP(0.25*AA979,0), IF(AA979&lt;26, ROUNDUP(0.4*AA979,0), IF(AA979&lt;51, ROUNDUP(0.6*AA979,0), ROUNDUP(0.75*AA979,0)))), "N/A"))</f>
        <v>N/A</v>
      </c>
      <c r="AF979" s="16" t="str">
        <f>IF(AD979="N/A","N/A", (AE979*AC979)+Q979)</f>
        <v>N/A</v>
      </c>
      <c r="AG979" s="16" t="str">
        <f>IF($AF979="N/A", "N/A", "TBC")</f>
        <v>N/A</v>
      </c>
      <c r="AH979" s="16" t="str">
        <f>IF($AF979="N/A", "N/A", "TBC")</f>
        <v>N/A</v>
      </c>
      <c r="AI979" s="16" t="str">
        <f>IF($AF979="N/A","N/A",IF(AC979&gt;1,"TBC","N/A"))</f>
        <v>N/A</v>
      </c>
      <c r="AJ979" s="16" t="str">
        <f>IF($AF979="N/A","N/A",IF(AC979&gt;2,"TBC","N/A"))</f>
        <v>N/A</v>
      </c>
      <c r="AK979" s="16" t="str">
        <f>IF($AF979="N/A","N/A",IF(AC979&gt;3,"TBC","N/A"))</f>
        <v>N/A</v>
      </c>
      <c r="AL979" s="16" t="str">
        <f>IF(AC979="N/A","N/A",IF(AC979&gt;0,IF(SUM(AG979:AK979)&lt;&gt;AF979,"CHECK","OK"),"N/A"))</f>
        <v>N/A</v>
      </c>
      <c r="AM979" s="16" t="e">
        <f>IF(AD979="N/A", L979+T979, L979+AG979)</f>
        <v>#VALUE!</v>
      </c>
      <c r="AN979" s="16" t="str">
        <f>IF(AD979="N/A", IF(U979="N/A", "N/A", L979+U979), AD979+AH979)</f>
        <v>N/A</v>
      </c>
      <c r="AO979" s="16" t="str">
        <f>IF(AD979="N/A", IF(V979="N/A", "N/A", L979+V979), IF(AI979="N/A", "N/A", AD979+AI979))</f>
        <v>N/A</v>
      </c>
      <c r="AP979" s="16" t="str">
        <f>IF(AD979="N/A", IF(W979="N/A", "N/A", L979+W979), IF(AJ979="N/A", "N/A", AD979+AJ979))</f>
        <v>N/A</v>
      </c>
      <c r="AQ979" s="16" t="str">
        <f>IF(AD979="N/A", IF(X979="N/A", "N/A", L979+X979), IF(AK979="N/A", "N/A", AD979+AK979))</f>
        <v>N/A</v>
      </c>
      <c r="AR979" s="15" t="s">
        <v>40</v>
      </c>
      <c r="AS979" s="15" t="s">
        <v>40</v>
      </c>
      <c r="AT979" s="15" t="s">
        <v>40</v>
      </c>
      <c r="AU979" s="15" t="s">
        <v>40</v>
      </c>
      <c r="AV979" s="15" t="s">
        <v>40</v>
      </c>
      <c r="AW979" s="15" t="s">
        <v>40</v>
      </c>
      <c r="AX979" s="15" t="s">
        <v>40</v>
      </c>
      <c r="AY979" s="15" t="s">
        <v>40</v>
      </c>
      <c r="AZ979" s="15" t="s">
        <v>40</v>
      </c>
      <c r="BA979" s="15" t="s">
        <v>40</v>
      </c>
      <c r="BB979" s="15" t="s">
        <v>40</v>
      </c>
      <c r="BC979" s="15" t="s">
        <v>40</v>
      </c>
      <c r="BD979" s="15" t="s">
        <v>40</v>
      </c>
      <c r="BE979" s="15" t="s">
        <v>40</v>
      </c>
      <c r="BF979" s="15" t="s">
        <v>40</v>
      </c>
      <c r="BG979" s="15" t="s">
        <v>40</v>
      </c>
      <c r="BH979" s="15" t="s">
        <v>40</v>
      </c>
      <c r="BJ979" s="16" t="e">
        <f>IF(AR979="R", $CA979, IF(OR(AR979="P", AR979="T", AR979="N"), 0, IF($C979="DM", $T979, IF(OR(AR979="Y", AR979="IR"),$AM979,IF(AR979="C", IF($BI979="Y", IF($AF979="N/A", $Q979, $AF979), IF($AG979="N/A", $T979,$AG979)))))))</f>
        <v>#VALUE!</v>
      </c>
      <c r="BK979" s="16" t="e">
        <f>IF(AS979="R", $CA979, IF(OR(AS979="P", AS979="T", AS979="N"), 0, IF($C979="DM", $T979, IF(OR(AS979="Y", AS979="IR"),$AM979,IF(AS979="C", IF($BI979="Y", IF($AF979="N/A", $Q979, $AF979), IF($AG979="N/A", $T979,$AG979)))))))</f>
        <v>#VALUE!</v>
      </c>
      <c r="BL979" s="16" t="e">
        <f>IF(AT979="R", $CA979, IF(OR(AT979="P", AT979="T", AT979="N"), 0, IF($C979="DM", $T979, IF(OR(AT979="Y", AT979="IR"),$AM979,IF(AT979="C", IF($BI979="Y", IF($AF979="N/A", $Q979, $AF979), IF($AG979="N/A", $T979,$AG979)))))))</f>
        <v>#VALUE!</v>
      </c>
      <c r="BM979" s="16" t="e">
        <f>IF(AU979="R", $CA979, IF(OR(AU979="P", AU979="T", AU979="N"), 0, IF($C979="DM", $T979, IF(OR(AU979="Y", AU979="IR"),$AM979,IF(AU979="C", IF($BI979="Y", IF($AF979="N/A", $Q979, $AF979), IF($AG979="N/A", $T979,$AG979)))))))</f>
        <v>#VALUE!</v>
      </c>
      <c r="BN979" s="16" t="e">
        <f>IF(AV979="R", $CA979, IF(OR(AV979="P", AV979="T", AV979="N"), 0, IF($C979="DM", $T979, IF(OR(AV979="Y", AV979="IR"),$AM979,IF(AV979="C", IF($BI979="Y", IF($AF979="N/A", $Q979, $AF979), IF($AG979="N/A", $T979,$AG979)))))))</f>
        <v>#VALUE!</v>
      </c>
      <c r="BO979" s="16" t="e">
        <f>IF(AW979="R", $CA979, IF(OR(AW979="P", AW979="T", AW979="N"), 0, IF($C979="DM", $T979, IF(OR(AW979="Y", AW979="IR"),$AM979,IF(AW979="C", IF($BI979="Y", IF($AF979="N/A", $Q979, $AF979), IF($AG979="N/A", $T979,$AG979)))))))</f>
        <v>#VALUE!</v>
      </c>
      <c r="BP979" s="16" t="e">
        <f>IF(AX979="R", $CA979, IF(OR(AX979="P", AX979="T", AX979="N"), 0, IF($C979="DM", $T979, IF(OR(AX979="Y", AX979="IR"),$AM979,IF(AX979="C", IF($BI979="Y", IF($AF979="N/A", $Q979, $AF979), IF($AG979="N/A", $T979,$AG979)))))))</f>
        <v>#VALUE!</v>
      </c>
      <c r="BQ979" s="16" t="e">
        <f>IF(AY979="R", $CA979, IF(OR(AY979="P", AY979="T", AY979="N"), 0, IF($C979="DM", $T979, IF(OR(AY979="Y", AY979="IR"),$AM979,IF(AY979="C", IF($BI979="Y", IF($AF979="N/A", $Q979, $AF979), IF($AG979="N/A", $T979,$AG979)))))))</f>
        <v>#VALUE!</v>
      </c>
      <c r="BR979" s="16" t="e">
        <f>IF(AZ979="R", $CA979, IF(OR(AZ979="P", AZ979="T", AZ979="N"), 0, IF($C979="DM", $T979, IF(OR(AZ979="Y", AZ979="IR"),$AM979,IF(AZ979="C", IF($BI979="Y", IF($AF979="N/A", $Q979, $AF979), IF($AG979="N/A", $T979,$AG979)))))))</f>
        <v>#VALUE!</v>
      </c>
      <c r="BS979" s="16" t="e">
        <f>IF(BA979="R", $CA979, IF(OR(BA979="P", BA979="T", BA979="N"), 0, IF($C979="DM", $T979, IF(OR(BA979="Y", BA979="IR"),$AM979,IF(BA979="C", IF($BI979="Y", IF($AF979="N/A", $Q979, $AF979), IF($AG979="N/A", $T979,$AG979)))))))</f>
        <v>#VALUE!</v>
      </c>
      <c r="BT979" s="16" t="e">
        <f>IF(BB979="R", $CA979, IF(OR(BB979="P", BB979="T", BB979="N"), 0, IF($C979="DM", $T979, IF(OR(BB979="Y", BB979="IR"),$AM979,IF(BB979="C", IF($BI979="Y", IF($BA979="C", IF($AF979="N/A", $Q979, $AF979), IF($AF979="N/A", $T979, $AM979)), IF($AG979="N/A", $T979,$AG979)))))))</f>
        <v>#VALUE!</v>
      </c>
      <c r="BU979" s="16" t="e">
        <f>IF(BC979="R", $CA979, IF(OR(BC979="P", BC979="T", BC979="N"), 0, IF($C979="DM", $T979, IF(OR(BC979="Y", BC979="IR"),$AM979,IF(BC979="C", IF($BI979="Y", IF($BA979="C", IF($AF979="N/A", $Q979, $AF979), IF($AF979="N/A", $T979, $AM979)), IF($AG979="N/A", $T979,$AG979)))))))</f>
        <v>#VALUE!</v>
      </c>
      <c r="BV979" s="16" t="e">
        <f>IF(BD979="R", $CA979, IF(OR(BD979="P", BD979="T", BD979="N"), 0, IF($C979="DM", $T979, IF(OR(BD979="Y", BD979="IR"),$AM979,IF(BD979="C", IF($BI979="Y", IF($BA979="C", IF($AF979="N/A", $Q979, $AF979), IF($AF979="N/A", $T979, $AM979)), IF($AG979="N/A", $T979,$AG979)))))))</f>
        <v>#VALUE!</v>
      </c>
      <c r="BW979" s="16" t="e">
        <f>IF(BE979="R", $CA979, IF(OR(BE979="P", BE979="T", BE979="N"), 0, IF($C979="DM", $T979, IF(OR(BE979="Y", BE979="IR"),$AM979,IF(BE979="C", IF($BI979="Y", IF($BA979="C", IF($AF979="N/A", $Q979, $AF979), IF($AF979="N/A", $T979, $AM979)), IF($AG979="N/A", $T979,$AG979)))))))</f>
        <v>#VALUE!</v>
      </c>
      <c r="BX979" s="16" t="e">
        <f>IF(BF979="R", $CA979, IF(OR(BF979="P", BF979="T", BF979="N"), 0, IF($C979="DM", $T979, IF(OR(BF979="Y", BF979="IR"),$AM979,IF(BF979="C", IF($BI979="Y", IF($BA979="C", IF($AF979="N/A", $Q979, $AF979), IF($AF979="N/A", $T979, $AM979)), IF($AG979="N/A", $T979,$AG979)))))))</f>
        <v>#VALUE!</v>
      </c>
      <c r="BY979" s="16" t="e">
        <f>IF(BG979="R", $CA979, IF(OR(BG979="P", BG979="T", BG979="N"), 0, IF($C979="DM", $T979, IF(OR(BG979="Y", BG979="IR"),$AM979,IF(BG979="C", IF($BI979="Y", IF($BA979="C", IF($AF979="N/A", $Q979, $AF979), IF($AF979="N/A", $T979, $AM979)), IF($AG979="N/A", $T979,$AG979)))))))</f>
        <v>#VALUE!</v>
      </c>
      <c r="BZ979" s="16" t="e">
        <f>IF(BH979="R", $CA979, IF(OR(BH979="P", BH979="T", BH979="N"), 0, IF($C979="DM", $T979, IF(OR(BH979="Y", BH979="IR"),$AM979,IF(BH979="C", IF($BI979="Y", IF($BA979="C", IF($AF979="N/A", $Q979, $AF979), IF($AF979="N/A", $T979, $AM979)), IF($AG979="N/A", $T979,$AG979)))))))</f>
        <v>#VALUE!</v>
      </c>
      <c r="CA979" s="15" t="s">
        <v>75</v>
      </c>
      <c r="CB979" s="16" t="e">
        <f>BZ979</f>
        <v>#VALUE!</v>
      </c>
      <c r="CC979" s="15" t="str">
        <f>IF(OR($BH979="T", $BH979="R"), 0, IF($BH979="C", IF($BI979="Y", IF($BA979="C", 0, IF(AF979="N/A", Q979-T979, AF979-AG979)), IF($AF979="N/A", U979, AH979)), AN979))</f>
        <v>N/A</v>
      </c>
      <c r="CD979" s="15" t="str">
        <f>IF(OR($BH979="T", $BH979="R"), 0, IF($BH979="C", IF($BI979="Y", 0, IF($AF979="N/A", V979, AI979)), AO979))</f>
        <v>N/A</v>
      </c>
      <c r="CE979" s="15" t="str">
        <f>IF(OR($BH979="T", $BH979="R"), 0, IF($BH979="C", IF($BI979="Y", 0, IF($AF979="N/A", W979, AJ979)), AP979))</f>
        <v>N/A</v>
      </c>
      <c r="CF979" s="15" t="str">
        <f>IF(OR($BH979="T", $BH979="R"), 0, IF($BH979="C", IF($BI979="Y", 0, IF($AF979="N/A", X979, AK979)), AQ979))</f>
        <v>N/A</v>
      </c>
    </row>
    <row r="980" spans="1:84" x14ac:dyDescent="0.25">
      <c r="A980" s="14">
        <v>5957</v>
      </c>
      <c r="B980" s="15"/>
      <c r="C980" s="15"/>
      <c r="D980" s="15"/>
      <c r="E980" s="15" t="e">
        <f>VLOOKUP(B980, 'Rookie Year'!$A$2:$B$55679,2,FALSE)</f>
        <v>#N/A</v>
      </c>
      <c r="F980" s="15">
        <v>2024</v>
      </c>
      <c r="G980" s="15" t="s">
        <v>42</v>
      </c>
      <c r="H980" s="15"/>
      <c r="I980" s="16"/>
      <c r="J980" s="15"/>
      <c r="K980" s="17">
        <f>IF(AND(G980&lt;&gt;"N",R980="N/A"), IF(I980&lt;4, 0, 0.25),IF(I980=1, IF(J980=1,0.25, 0.25), IF(I980&lt;13, 0.25, IF(I980&lt;26, 0.4, IF(I980&lt;51, 0.6, 0.75)))))</f>
        <v>0.25</v>
      </c>
      <c r="L980" s="16">
        <f>I980-M980</f>
        <v>0</v>
      </c>
      <c r="M980" s="16">
        <f>ROUNDUP(I980*K980,0)</f>
        <v>0</v>
      </c>
      <c r="N980" s="16">
        <f>M980*J980</f>
        <v>0</v>
      </c>
      <c r="O980" s="16">
        <v>0</v>
      </c>
      <c r="P980" s="16">
        <v>0</v>
      </c>
      <c r="Q980" s="16">
        <f>N980-O980-P980</f>
        <v>0</v>
      </c>
      <c r="R980" s="15" t="s">
        <v>75</v>
      </c>
      <c r="S980" s="15">
        <f>IF(R980="N/A", J980-($B$1-F980), J980-($B$1-R980))</f>
        <v>0</v>
      </c>
      <c r="T980" s="16" t="str">
        <f>IF($S980&lt;1, "N/A", $M980)</f>
        <v>N/A</v>
      </c>
      <c r="U980" s="16" t="str">
        <f>IF($S980&lt;2, "N/A", $M980)</f>
        <v>N/A</v>
      </c>
      <c r="V980" s="16" t="str">
        <f>IF($S980&lt;3, "N/A", $M980)</f>
        <v>N/A</v>
      </c>
      <c r="W980" s="16" t="str">
        <f>IF($S980&lt;4, "N/A", $M980)</f>
        <v>N/A</v>
      </c>
      <c r="X980" s="16" t="str">
        <f>IF($S980&lt;5, "N/A", $M980)</f>
        <v>N/A</v>
      </c>
      <c r="Y980" s="15" t="str">
        <f>IF(SUM(T980:X980)&lt;&gt;Q980, "CHECK", "OK")</f>
        <v>OK</v>
      </c>
      <c r="Z980" s="15" t="str">
        <f>IF(F980=$B$1, "No", IF(S980=1, "Yes", "No"))</f>
        <v>No</v>
      </c>
      <c r="AA980" s="18" t="str">
        <f>IF(C980="DM", "N/A", IF(Z980="No","N/A",VLOOKUP(B980,'Extension List'!$A$3:$R$1972,18,FALSE)))</f>
        <v>N/A</v>
      </c>
      <c r="AB980" s="15" t="str">
        <f>IF(C980="DM", "N/A", IF(Z980="No","N/A",VLOOKUP(B980,'Extension List'!$A$3:$T$1972,20,FALSE)))</f>
        <v>N/A</v>
      </c>
      <c r="AC980" s="15" t="str">
        <f>IF(AA980="N/A", "N/A", 0)</f>
        <v>N/A</v>
      </c>
      <c r="AD980" s="16" t="str">
        <f>IF(AE980="N/A", "N/A", AA980-AE980)</f>
        <v>N/A</v>
      </c>
      <c r="AE980" s="16" t="str">
        <f>IF(AA980="N/A", "N/A", IF(AC980&gt;0, IF(AA980&lt;13, ROUNDUP(0.25*AA980,0), IF(AA980&lt;26, ROUNDUP(0.4*AA980,0), IF(AA980&lt;51, ROUNDUP(0.6*AA980,0), ROUNDUP(0.75*AA980,0)))), "N/A"))</f>
        <v>N/A</v>
      </c>
      <c r="AF980" s="16" t="str">
        <f>IF(AD980="N/A","N/A", (AE980*AC980)+Q980)</f>
        <v>N/A</v>
      </c>
      <c r="AG980" s="16" t="str">
        <f>IF($AF980="N/A", "N/A", "TBC")</f>
        <v>N/A</v>
      </c>
      <c r="AH980" s="16" t="str">
        <f>IF($AF980="N/A", "N/A", "TBC")</f>
        <v>N/A</v>
      </c>
      <c r="AI980" s="16" t="str">
        <f>IF($AF980="N/A","N/A",IF(AC980&gt;1,"TBC","N/A"))</f>
        <v>N/A</v>
      </c>
      <c r="AJ980" s="16" t="str">
        <f>IF($AF980="N/A","N/A",IF(AC980&gt;2,"TBC","N/A"))</f>
        <v>N/A</v>
      </c>
      <c r="AK980" s="16" t="str">
        <f>IF($AF980="N/A","N/A",IF(AC980&gt;3,"TBC","N/A"))</f>
        <v>N/A</v>
      </c>
      <c r="AL980" s="16" t="str">
        <f>IF(AC980="N/A","N/A",IF(AC980&gt;0,IF(SUM(AG980:AK980)&lt;&gt;AF980,"CHECK","OK"),"N/A"))</f>
        <v>N/A</v>
      </c>
      <c r="AM980" s="16" t="e">
        <f>IF(AD980="N/A", L980+T980, L980+AG980)</f>
        <v>#VALUE!</v>
      </c>
      <c r="AN980" s="16" t="str">
        <f>IF(AD980="N/A", IF(U980="N/A", "N/A", L980+U980), AD980+AH980)</f>
        <v>N/A</v>
      </c>
      <c r="AO980" s="16" t="str">
        <f>IF(AD980="N/A", IF(V980="N/A", "N/A", L980+V980), IF(AI980="N/A", "N/A", AD980+AI980))</f>
        <v>N/A</v>
      </c>
      <c r="AP980" s="16" t="str">
        <f>IF(AD980="N/A", IF(W980="N/A", "N/A", L980+W980), IF(AJ980="N/A", "N/A", AD980+AJ980))</f>
        <v>N/A</v>
      </c>
      <c r="AQ980" s="16" t="str">
        <f>IF(AD980="N/A", IF(X980="N/A", "N/A", L980+X980), IF(AK980="N/A", "N/A", AD980+AK980))</f>
        <v>N/A</v>
      </c>
      <c r="AR980" s="15" t="s">
        <v>40</v>
      </c>
      <c r="AS980" s="15" t="s">
        <v>40</v>
      </c>
      <c r="AT980" s="15" t="s">
        <v>40</v>
      </c>
      <c r="AU980" s="15" t="s">
        <v>40</v>
      </c>
      <c r="AV980" s="15" t="s">
        <v>40</v>
      </c>
      <c r="AW980" s="15" t="s">
        <v>40</v>
      </c>
      <c r="AX980" s="15" t="s">
        <v>40</v>
      </c>
      <c r="AY980" s="15" t="s">
        <v>40</v>
      </c>
      <c r="AZ980" s="15" t="s">
        <v>40</v>
      </c>
      <c r="BA980" s="15" t="s">
        <v>40</v>
      </c>
      <c r="BB980" s="15" t="s">
        <v>40</v>
      </c>
      <c r="BC980" s="15" t="s">
        <v>40</v>
      </c>
      <c r="BD980" s="15" t="s">
        <v>40</v>
      </c>
      <c r="BE980" s="15" t="s">
        <v>40</v>
      </c>
      <c r="BF980" s="15" t="s">
        <v>40</v>
      </c>
      <c r="BG980" s="15" t="s">
        <v>40</v>
      </c>
      <c r="BH980" s="15" t="s">
        <v>40</v>
      </c>
      <c r="BJ980" s="16" t="e">
        <f>IF(AR980="R", $CA980, IF(OR(AR980="P", AR980="T", AR980="N"), 0, IF($C980="DM", $T980, IF(OR(AR980="Y", AR980="IR"),$AM980,IF(AR980="C", IF($BI980="Y", IF($AF980="N/A", $Q980, $AF980), IF($AG980="N/A", $T980,$AG980)))))))</f>
        <v>#VALUE!</v>
      </c>
      <c r="BK980" s="16" t="e">
        <f>IF(AS980="R", $CA980, IF(OR(AS980="P", AS980="T", AS980="N"), 0, IF($C980="DM", $T980, IF(OR(AS980="Y", AS980="IR"),$AM980,IF(AS980="C", IF($BI980="Y", IF($AF980="N/A", $Q980, $AF980), IF($AG980="N/A", $T980,$AG980)))))))</f>
        <v>#VALUE!</v>
      </c>
      <c r="BL980" s="16" t="e">
        <f>IF(AT980="R", $CA980, IF(OR(AT980="P", AT980="T", AT980="N"), 0, IF($C980="DM", $T980, IF(OR(AT980="Y", AT980="IR"),$AM980,IF(AT980="C", IF($BI980="Y", IF($AF980="N/A", $Q980, $AF980), IF($AG980="N/A", $T980,$AG980)))))))</f>
        <v>#VALUE!</v>
      </c>
      <c r="BM980" s="16" t="e">
        <f>IF(AU980="R", $CA980, IF(OR(AU980="P", AU980="T", AU980="N"), 0, IF($C980="DM", $T980, IF(OR(AU980="Y", AU980="IR"),$AM980,IF(AU980="C", IF($BI980="Y", IF($AF980="N/A", $Q980, $AF980), IF($AG980="N/A", $T980,$AG980)))))))</f>
        <v>#VALUE!</v>
      </c>
      <c r="BN980" s="16" t="e">
        <f>IF(AV980="R", $CA980, IF(OR(AV980="P", AV980="T", AV980="N"), 0, IF($C980="DM", $T980, IF(OR(AV980="Y", AV980="IR"),$AM980,IF(AV980="C", IF($BI980="Y", IF($AF980="N/A", $Q980, $AF980), IF($AG980="N/A", $T980,$AG980)))))))</f>
        <v>#VALUE!</v>
      </c>
      <c r="BO980" s="16" t="e">
        <f>IF(AW980="R", $CA980, IF(OR(AW980="P", AW980="T", AW980="N"), 0, IF($C980="DM", $T980, IF(OR(AW980="Y", AW980="IR"),$AM980,IF(AW980="C", IF($BI980="Y", IF($AF980="N/A", $Q980, $AF980), IF($AG980="N/A", $T980,$AG980)))))))</f>
        <v>#VALUE!</v>
      </c>
      <c r="BP980" s="16" t="e">
        <f>IF(AX980="R", $CA980, IF(OR(AX980="P", AX980="T", AX980="N"), 0, IF($C980="DM", $T980, IF(OR(AX980="Y", AX980="IR"),$AM980,IF(AX980="C", IF($BI980="Y", IF($AF980="N/A", $Q980, $AF980), IF($AG980="N/A", $T980,$AG980)))))))</f>
        <v>#VALUE!</v>
      </c>
      <c r="BQ980" s="16" t="e">
        <f>IF(AY980="R", $CA980, IF(OR(AY980="P", AY980="T", AY980="N"), 0, IF($C980="DM", $T980, IF(OR(AY980="Y", AY980="IR"),$AM980,IF(AY980="C", IF($BI980="Y", IF($AF980="N/A", $Q980, $AF980), IF($AG980="N/A", $T980,$AG980)))))))</f>
        <v>#VALUE!</v>
      </c>
      <c r="BR980" s="16" t="e">
        <f>IF(AZ980="R", $CA980, IF(OR(AZ980="P", AZ980="T", AZ980="N"), 0, IF($C980="DM", $T980, IF(OR(AZ980="Y", AZ980="IR"),$AM980,IF(AZ980="C", IF($BI980="Y", IF($AF980="N/A", $Q980, $AF980), IF($AG980="N/A", $T980,$AG980)))))))</f>
        <v>#VALUE!</v>
      </c>
      <c r="BS980" s="16" t="e">
        <f>IF(BA980="R", $CA980, IF(OR(BA980="P", BA980="T", BA980="N"), 0, IF($C980="DM", $T980, IF(OR(BA980="Y", BA980="IR"),$AM980,IF(BA980="C", IF($BI980="Y", IF($AF980="N/A", $Q980, $AF980), IF($AG980="N/A", $T980,$AG980)))))))</f>
        <v>#VALUE!</v>
      </c>
      <c r="BT980" s="16" t="e">
        <f>IF(BB980="R", $CA980, IF(OR(BB980="P", BB980="T", BB980="N"), 0, IF($C980="DM", $T980, IF(OR(BB980="Y", BB980="IR"),$AM980,IF(BB980="C", IF($BI980="Y", IF($BA980="C", IF($AF980="N/A", $Q980, $AF980), IF($AF980="N/A", $T980, $AM980)), IF($AG980="N/A", $T980,$AG980)))))))</f>
        <v>#VALUE!</v>
      </c>
      <c r="BU980" s="16" t="e">
        <f>IF(BC980="R", $CA980, IF(OR(BC980="P", BC980="T", BC980="N"), 0, IF($C980="DM", $T980, IF(OR(BC980="Y", BC980="IR"),$AM980,IF(BC980="C", IF($BI980="Y", IF($BA980="C", IF($AF980="N/A", $Q980, $AF980), IF($AF980="N/A", $T980, $AM980)), IF($AG980="N/A", $T980,$AG980)))))))</f>
        <v>#VALUE!</v>
      </c>
      <c r="BV980" s="16" t="e">
        <f>IF(BD980="R", $CA980, IF(OR(BD980="P", BD980="T", BD980="N"), 0, IF($C980="DM", $T980, IF(OR(BD980="Y", BD980="IR"),$AM980,IF(BD980="C", IF($BI980="Y", IF($BA980="C", IF($AF980="N/A", $Q980, $AF980), IF($AF980="N/A", $T980, $AM980)), IF($AG980="N/A", $T980,$AG980)))))))</f>
        <v>#VALUE!</v>
      </c>
      <c r="BW980" s="16" t="e">
        <f>IF(BE980="R", $CA980, IF(OR(BE980="P", BE980="T", BE980="N"), 0, IF($C980="DM", $T980, IF(OR(BE980="Y", BE980="IR"),$AM980,IF(BE980="C", IF($BI980="Y", IF($BA980="C", IF($AF980="N/A", $Q980, $AF980), IF($AF980="N/A", $T980, $AM980)), IF($AG980="N/A", $T980,$AG980)))))))</f>
        <v>#VALUE!</v>
      </c>
      <c r="BX980" s="16" t="e">
        <f>IF(BF980="R", $CA980, IF(OR(BF980="P", BF980="T", BF980="N"), 0, IF($C980="DM", $T980, IF(OR(BF980="Y", BF980="IR"),$AM980,IF(BF980="C", IF($BI980="Y", IF($BA980="C", IF($AF980="N/A", $Q980, $AF980), IF($AF980="N/A", $T980, $AM980)), IF($AG980="N/A", $T980,$AG980)))))))</f>
        <v>#VALUE!</v>
      </c>
      <c r="BY980" s="16" t="e">
        <f>IF(BG980="R", $CA980, IF(OR(BG980="P", BG980="T", BG980="N"), 0, IF($C980="DM", $T980, IF(OR(BG980="Y", BG980="IR"),$AM980,IF(BG980="C", IF($BI980="Y", IF($BA980="C", IF($AF980="N/A", $Q980, $AF980), IF($AF980="N/A", $T980, $AM980)), IF($AG980="N/A", $T980,$AG980)))))))</f>
        <v>#VALUE!</v>
      </c>
      <c r="BZ980" s="16" t="e">
        <f>IF(BH980="R", $CA980, IF(OR(BH980="P", BH980="T", BH980="N"), 0, IF($C980="DM", $T980, IF(OR(BH980="Y", BH980="IR"),$AM980,IF(BH980="C", IF($BI980="Y", IF($BA980="C", IF($AF980="N/A", $Q980, $AF980), IF($AF980="N/A", $T980, $AM980)), IF($AG980="N/A", $T980,$AG980)))))))</f>
        <v>#VALUE!</v>
      </c>
      <c r="CA980" s="15" t="s">
        <v>75</v>
      </c>
      <c r="CB980" s="16" t="e">
        <f>BZ980</f>
        <v>#VALUE!</v>
      </c>
      <c r="CC980" s="15" t="str">
        <f>IF(OR($BH980="T", $BH980="R"), 0, IF($BH980="C", IF($BI980="Y", IF($BA980="C", 0, IF(AF980="N/A", Q980-T980, AF980-AG980)), IF($AF980="N/A", U980, AH980)), AN980))</f>
        <v>N/A</v>
      </c>
      <c r="CD980" s="15" t="str">
        <f>IF(OR($BH980="T", $BH980="R"), 0, IF($BH980="C", IF($BI980="Y", 0, IF($AF980="N/A", V980, AI980)), AO980))</f>
        <v>N/A</v>
      </c>
      <c r="CE980" s="15" t="str">
        <f>IF(OR($BH980="T", $BH980="R"), 0, IF($BH980="C", IF($BI980="Y", 0, IF($AF980="N/A", W980, AJ980)), AP980))</f>
        <v>N/A</v>
      </c>
      <c r="CF980" s="15" t="str">
        <f>IF(OR($BH980="T", $BH980="R"), 0, IF($BH980="C", IF($BI980="Y", 0, IF($AF980="N/A", X980, AK980)), AQ980))</f>
        <v>N/A</v>
      </c>
    </row>
    <row r="981" spans="1:84" x14ac:dyDescent="0.25">
      <c r="A981" s="14">
        <v>5958</v>
      </c>
      <c r="B981" s="15"/>
      <c r="C981" s="15"/>
      <c r="D981" s="15"/>
      <c r="E981" s="15" t="e">
        <f>VLOOKUP(B981, 'Rookie Year'!$A$2:$B$55679,2,FALSE)</f>
        <v>#N/A</v>
      </c>
      <c r="F981" s="15">
        <v>2024</v>
      </c>
      <c r="G981" s="15" t="s">
        <v>42</v>
      </c>
      <c r="H981" s="15"/>
      <c r="I981" s="16"/>
      <c r="J981" s="15"/>
      <c r="K981" s="17">
        <f>IF(AND(G981&lt;&gt;"N",R981="N/A"), IF(I981&lt;4, 0, 0.25),IF(I981=1, IF(J981=1,0.25, 0.25), IF(I981&lt;13, 0.25, IF(I981&lt;26, 0.4, IF(I981&lt;51, 0.6, 0.75)))))</f>
        <v>0.25</v>
      </c>
      <c r="L981" s="16">
        <f>I981-M981</f>
        <v>0</v>
      </c>
      <c r="M981" s="16">
        <f>ROUNDUP(I981*K981,0)</f>
        <v>0</v>
      </c>
      <c r="N981" s="16">
        <f>M981*J981</f>
        <v>0</v>
      </c>
      <c r="O981" s="16">
        <v>0</v>
      </c>
      <c r="P981" s="16">
        <v>0</v>
      </c>
      <c r="Q981" s="16">
        <f>N981-O981-P981</f>
        <v>0</v>
      </c>
      <c r="R981" s="15" t="s">
        <v>75</v>
      </c>
      <c r="S981" s="15">
        <f>IF(R981="N/A", J981-($B$1-F981), J981-($B$1-R981))</f>
        <v>0</v>
      </c>
      <c r="T981" s="16" t="str">
        <f>IF($S981&lt;1, "N/A", $M981)</f>
        <v>N/A</v>
      </c>
      <c r="U981" s="16" t="str">
        <f>IF($S981&lt;2, "N/A", $M981)</f>
        <v>N/A</v>
      </c>
      <c r="V981" s="16" t="str">
        <f>IF($S981&lt;3, "N/A", $M981)</f>
        <v>N/A</v>
      </c>
      <c r="W981" s="16" t="str">
        <f>IF($S981&lt;4, "N/A", $M981)</f>
        <v>N/A</v>
      </c>
      <c r="X981" s="16" t="str">
        <f>IF($S981&lt;5, "N/A", $M981)</f>
        <v>N/A</v>
      </c>
      <c r="Y981" s="15" t="str">
        <f>IF(SUM(T981:X981)&lt;&gt;Q981, "CHECK", "OK")</f>
        <v>OK</v>
      </c>
      <c r="Z981" s="15" t="str">
        <f>IF(F981=$B$1, "No", IF(S981=1, "Yes", "No"))</f>
        <v>No</v>
      </c>
      <c r="AA981" s="18" t="str">
        <f>IF(C981="DM", "N/A", IF(Z981="No","N/A",VLOOKUP(B981,'Extension List'!$A$3:$R$1972,18,FALSE)))</f>
        <v>N/A</v>
      </c>
      <c r="AB981" s="15" t="str">
        <f>IF(C981="DM", "N/A", IF(Z981="No","N/A",VLOOKUP(B981,'Extension List'!$A$3:$T$1972,20,FALSE)))</f>
        <v>N/A</v>
      </c>
      <c r="AC981" s="15" t="str">
        <f>IF(AA981="N/A", "N/A", 0)</f>
        <v>N/A</v>
      </c>
      <c r="AD981" s="16" t="str">
        <f>IF(AE981="N/A", "N/A", AA981-AE981)</f>
        <v>N/A</v>
      </c>
      <c r="AE981" s="16" t="str">
        <f>IF(AA981="N/A", "N/A", IF(AC981&gt;0, IF(AA981&lt;13, ROUNDUP(0.25*AA981,0), IF(AA981&lt;26, ROUNDUP(0.4*AA981,0), IF(AA981&lt;51, ROUNDUP(0.6*AA981,0), ROUNDUP(0.75*AA981,0)))), "N/A"))</f>
        <v>N/A</v>
      </c>
      <c r="AF981" s="16" t="str">
        <f>IF(AD981="N/A","N/A", (AE981*AC981)+Q981)</f>
        <v>N/A</v>
      </c>
      <c r="AG981" s="16" t="str">
        <f>IF($AF981="N/A", "N/A", "TBC")</f>
        <v>N/A</v>
      </c>
      <c r="AH981" s="16" t="str">
        <f>IF($AF981="N/A", "N/A", "TBC")</f>
        <v>N/A</v>
      </c>
      <c r="AI981" s="16" t="str">
        <f>IF($AF981="N/A","N/A",IF(AC981&gt;1,"TBC","N/A"))</f>
        <v>N/A</v>
      </c>
      <c r="AJ981" s="16" t="str">
        <f>IF($AF981="N/A","N/A",IF(AC981&gt;2,"TBC","N/A"))</f>
        <v>N/A</v>
      </c>
      <c r="AK981" s="16" t="str">
        <f>IF($AF981="N/A","N/A",IF(AC981&gt;3,"TBC","N/A"))</f>
        <v>N/A</v>
      </c>
      <c r="AL981" s="16" t="str">
        <f>IF(AC981="N/A","N/A",IF(AC981&gt;0,IF(SUM(AG981:AK981)&lt;&gt;AF981,"CHECK","OK"),"N/A"))</f>
        <v>N/A</v>
      </c>
      <c r="AM981" s="16" t="e">
        <f>IF(AD981="N/A", L981+T981, L981+AG981)</f>
        <v>#VALUE!</v>
      </c>
      <c r="AN981" s="16" t="str">
        <f>IF(AD981="N/A", IF(U981="N/A", "N/A", L981+U981), AD981+AH981)</f>
        <v>N/A</v>
      </c>
      <c r="AO981" s="16" t="str">
        <f>IF(AD981="N/A", IF(V981="N/A", "N/A", L981+V981), IF(AI981="N/A", "N/A", AD981+AI981))</f>
        <v>N/A</v>
      </c>
      <c r="AP981" s="16" t="str">
        <f>IF(AD981="N/A", IF(W981="N/A", "N/A", L981+W981), IF(AJ981="N/A", "N/A", AD981+AJ981))</f>
        <v>N/A</v>
      </c>
      <c r="AQ981" s="16" t="str">
        <f>IF(AD981="N/A", IF(X981="N/A", "N/A", L981+X981), IF(AK981="N/A", "N/A", AD981+AK981))</f>
        <v>N/A</v>
      </c>
      <c r="AR981" s="15" t="s">
        <v>40</v>
      </c>
      <c r="AS981" s="15" t="s">
        <v>40</v>
      </c>
      <c r="AT981" s="15" t="s">
        <v>40</v>
      </c>
      <c r="AU981" s="15" t="s">
        <v>40</v>
      </c>
      <c r="AV981" s="15" t="s">
        <v>40</v>
      </c>
      <c r="AW981" s="15" t="s">
        <v>40</v>
      </c>
      <c r="AX981" s="15" t="s">
        <v>40</v>
      </c>
      <c r="AY981" s="15" t="s">
        <v>40</v>
      </c>
      <c r="AZ981" s="15" t="s">
        <v>40</v>
      </c>
      <c r="BA981" s="15" t="s">
        <v>40</v>
      </c>
      <c r="BB981" s="15" t="s">
        <v>40</v>
      </c>
      <c r="BC981" s="15" t="s">
        <v>40</v>
      </c>
      <c r="BD981" s="15" t="s">
        <v>40</v>
      </c>
      <c r="BE981" s="15" t="s">
        <v>40</v>
      </c>
      <c r="BF981" s="15" t="s">
        <v>40</v>
      </c>
      <c r="BG981" s="15" t="s">
        <v>40</v>
      </c>
      <c r="BH981" s="15" t="s">
        <v>40</v>
      </c>
      <c r="BJ981" s="16" t="e">
        <f>IF(AR981="R", $CA981, IF(OR(AR981="P", AR981="T", AR981="N"), 0, IF($C981="DM", $T981, IF(OR(AR981="Y", AR981="IR"),$AM981,IF(AR981="C", IF($BI981="Y", IF($AF981="N/A", $Q981, $AF981), IF($AG981="N/A", $T981,$AG981)))))))</f>
        <v>#VALUE!</v>
      </c>
      <c r="BK981" s="16" t="e">
        <f>IF(AS981="R", $CA981, IF(OR(AS981="P", AS981="T", AS981="N"), 0, IF($C981="DM", $T981, IF(OR(AS981="Y", AS981="IR"),$AM981,IF(AS981="C", IF($BI981="Y", IF($AF981="N/A", $Q981, $AF981), IF($AG981="N/A", $T981,$AG981)))))))</f>
        <v>#VALUE!</v>
      </c>
      <c r="BL981" s="16" t="e">
        <f>IF(AT981="R", $CA981, IF(OR(AT981="P", AT981="T", AT981="N"), 0, IF($C981="DM", $T981, IF(OR(AT981="Y", AT981="IR"),$AM981,IF(AT981="C", IF($BI981="Y", IF($AF981="N/A", $Q981, $AF981), IF($AG981="N/A", $T981,$AG981)))))))</f>
        <v>#VALUE!</v>
      </c>
      <c r="BM981" s="16" t="e">
        <f>IF(AU981="R", $CA981, IF(OR(AU981="P", AU981="T", AU981="N"), 0, IF($C981="DM", $T981, IF(OR(AU981="Y", AU981="IR"),$AM981,IF(AU981="C", IF($BI981="Y", IF($AF981="N/A", $Q981, $AF981), IF($AG981="N/A", $T981,$AG981)))))))</f>
        <v>#VALUE!</v>
      </c>
      <c r="BN981" s="16" t="e">
        <f>IF(AV981="R", $CA981, IF(OR(AV981="P", AV981="T", AV981="N"), 0, IF($C981="DM", $T981, IF(OR(AV981="Y", AV981="IR"),$AM981,IF(AV981="C", IF($BI981="Y", IF($AF981="N/A", $Q981, $AF981), IF($AG981="N/A", $T981,$AG981)))))))</f>
        <v>#VALUE!</v>
      </c>
      <c r="BO981" s="16" t="e">
        <f>IF(AW981="R", $CA981, IF(OR(AW981="P", AW981="T", AW981="N"), 0, IF($C981="DM", $T981, IF(OR(AW981="Y", AW981="IR"),$AM981,IF(AW981="C", IF($BI981="Y", IF($AF981="N/A", $Q981, $AF981), IF($AG981="N/A", $T981,$AG981)))))))</f>
        <v>#VALUE!</v>
      </c>
      <c r="BP981" s="16" t="e">
        <f>IF(AX981="R", $CA981, IF(OR(AX981="P", AX981="T", AX981="N"), 0, IF($C981="DM", $T981, IF(OR(AX981="Y", AX981="IR"),$AM981,IF(AX981="C", IF($BI981="Y", IF($AF981="N/A", $Q981, $AF981), IF($AG981="N/A", $T981,$AG981)))))))</f>
        <v>#VALUE!</v>
      </c>
      <c r="BQ981" s="16" t="e">
        <f>IF(AY981="R", $CA981, IF(OR(AY981="P", AY981="T", AY981="N"), 0, IF($C981="DM", $T981, IF(OR(AY981="Y", AY981="IR"),$AM981,IF(AY981="C", IF($BI981="Y", IF($AF981="N/A", $Q981, $AF981), IF($AG981="N/A", $T981,$AG981)))))))</f>
        <v>#VALUE!</v>
      </c>
      <c r="BR981" s="16" t="e">
        <f>IF(AZ981="R", $CA981, IF(OR(AZ981="P", AZ981="T", AZ981="N"), 0, IF($C981="DM", $T981, IF(OR(AZ981="Y", AZ981="IR"),$AM981,IF(AZ981="C", IF($BI981="Y", IF($AF981="N/A", $Q981, $AF981), IF($AG981="N/A", $T981,$AG981)))))))</f>
        <v>#VALUE!</v>
      </c>
      <c r="BS981" s="16" t="e">
        <f>IF(BA981="R", $CA981, IF(OR(BA981="P", BA981="T", BA981="N"), 0, IF($C981="DM", $T981, IF(OR(BA981="Y", BA981="IR"),$AM981,IF(BA981="C", IF($BI981="Y", IF($AF981="N/A", $Q981, $AF981), IF($AG981="N/A", $T981,$AG981)))))))</f>
        <v>#VALUE!</v>
      </c>
      <c r="BT981" s="16" t="e">
        <f>IF(BB981="R", $CA981, IF(OR(BB981="P", BB981="T", BB981="N"), 0, IF($C981="DM", $T981, IF(OR(BB981="Y", BB981="IR"),$AM981,IF(BB981="C", IF($BI981="Y", IF($BA981="C", IF($AF981="N/A", $Q981, $AF981), IF($AF981="N/A", $T981, $AM981)), IF($AG981="N/A", $T981,$AG981)))))))</f>
        <v>#VALUE!</v>
      </c>
      <c r="BU981" s="16" t="e">
        <f>IF(BC981="R", $CA981, IF(OR(BC981="P", BC981="T", BC981="N"), 0, IF($C981="DM", $T981, IF(OR(BC981="Y", BC981="IR"),$AM981,IF(BC981="C", IF($BI981="Y", IF($BA981="C", IF($AF981="N/A", $Q981, $AF981), IF($AF981="N/A", $T981, $AM981)), IF($AG981="N/A", $T981,$AG981)))))))</f>
        <v>#VALUE!</v>
      </c>
      <c r="BV981" s="16" t="e">
        <f>IF(BD981="R", $CA981, IF(OR(BD981="P", BD981="T", BD981="N"), 0, IF($C981="DM", $T981, IF(OR(BD981="Y", BD981="IR"),$AM981,IF(BD981="C", IF($BI981="Y", IF($BA981="C", IF($AF981="N/A", $Q981, $AF981), IF($AF981="N/A", $T981, $AM981)), IF($AG981="N/A", $T981,$AG981)))))))</f>
        <v>#VALUE!</v>
      </c>
      <c r="BW981" s="16" t="e">
        <f>IF(BE981="R", $CA981, IF(OR(BE981="P", BE981="T", BE981="N"), 0, IF($C981="DM", $T981, IF(OR(BE981="Y", BE981="IR"),$AM981,IF(BE981="C", IF($BI981="Y", IF($BA981="C", IF($AF981="N/A", $Q981, $AF981), IF($AF981="N/A", $T981, $AM981)), IF($AG981="N/A", $T981,$AG981)))))))</f>
        <v>#VALUE!</v>
      </c>
      <c r="BX981" s="16" t="e">
        <f>IF(BF981="R", $CA981, IF(OR(BF981="P", BF981="T", BF981="N"), 0, IF($C981="DM", $T981, IF(OR(BF981="Y", BF981="IR"),$AM981,IF(BF981="C", IF($BI981="Y", IF($BA981="C", IF($AF981="N/A", $Q981, $AF981), IF($AF981="N/A", $T981, $AM981)), IF($AG981="N/A", $T981,$AG981)))))))</f>
        <v>#VALUE!</v>
      </c>
      <c r="BY981" s="16" t="e">
        <f>IF(BG981="R", $CA981, IF(OR(BG981="P", BG981="T", BG981="N"), 0, IF($C981="DM", $T981, IF(OR(BG981="Y", BG981="IR"),$AM981,IF(BG981="C", IF($BI981="Y", IF($BA981="C", IF($AF981="N/A", $Q981, $AF981), IF($AF981="N/A", $T981, $AM981)), IF($AG981="N/A", $T981,$AG981)))))))</f>
        <v>#VALUE!</v>
      </c>
      <c r="BZ981" s="16" t="e">
        <f>IF(BH981="R", $CA981, IF(OR(BH981="P", BH981="T", BH981="N"), 0, IF($C981="DM", $T981, IF(OR(BH981="Y", BH981="IR"),$AM981,IF(BH981="C", IF($BI981="Y", IF($BA981="C", IF($AF981="N/A", $Q981, $AF981), IF($AF981="N/A", $T981, $AM981)), IF($AG981="N/A", $T981,$AG981)))))))</f>
        <v>#VALUE!</v>
      </c>
      <c r="CA981" s="15" t="s">
        <v>75</v>
      </c>
      <c r="CB981" s="16" t="e">
        <f>BZ981</f>
        <v>#VALUE!</v>
      </c>
      <c r="CC981" s="15" t="str">
        <f>IF(OR($BH981="T", $BH981="R"), 0, IF($BH981="C", IF($BI981="Y", IF($BA981="C", 0, IF(AF981="N/A", Q981-T981, AF981-AG981)), IF($AF981="N/A", U981, AH981)), AN981))</f>
        <v>N/A</v>
      </c>
      <c r="CD981" s="15" t="str">
        <f>IF(OR($BH981="T", $BH981="R"), 0, IF($BH981="C", IF($BI981="Y", 0, IF($AF981="N/A", V981, AI981)), AO981))</f>
        <v>N/A</v>
      </c>
      <c r="CE981" s="15" t="str">
        <f>IF(OR($BH981="T", $BH981="R"), 0, IF($BH981="C", IF($BI981="Y", 0, IF($AF981="N/A", W981, AJ981)), AP981))</f>
        <v>N/A</v>
      </c>
      <c r="CF981" s="15" t="str">
        <f>IF(OR($BH981="T", $BH981="R"), 0, IF($BH981="C", IF($BI981="Y", 0, IF($AF981="N/A", X981, AK981)), AQ981))</f>
        <v>N/A</v>
      </c>
    </row>
    <row r="982" spans="1:84" x14ac:dyDescent="0.25">
      <c r="A982" s="14">
        <v>5959</v>
      </c>
      <c r="B982" s="15"/>
      <c r="C982" s="15"/>
      <c r="D982" s="15"/>
      <c r="E982" s="15" t="e">
        <f>VLOOKUP(B982, 'Rookie Year'!$A$2:$B$55679,2,FALSE)</f>
        <v>#N/A</v>
      </c>
      <c r="F982" s="15">
        <v>2024</v>
      </c>
      <c r="G982" s="15" t="s">
        <v>42</v>
      </c>
      <c r="H982" s="15"/>
      <c r="I982" s="16"/>
      <c r="J982" s="15"/>
      <c r="K982" s="17">
        <f>IF(AND(G982&lt;&gt;"N",R982="N/A"), IF(I982&lt;4, 0, 0.25),IF(I982=1, IF(J982=1,0.25, 0.25), IF(I982&lt;13, 0.25, IF(I982&lt;26, 0.4, IF(I982&lt;51, 0.6, 0.75)))))</f>
        <v>0.25</v>
      </c>
      <c r="L982" s="16">
        <f>I982-M982</f>
        <v>0</v>
      </c>
      <c r="M982" s="16">
        <f>ROUNDUP(I982*K982,0)</f>
        <v>0</v>
      </c>
      <c r="N982" s="16">
        <f>M982*J982</f>
        <v>0</v>
      </c>
      <c r="O982" s="16">
        <v>0</v>
      </c>
      <c r="P982" s="16">
        <v>0</v>
      </c>
      <c r="Q982" s="16">
        <f>N982-O982-P982</f>
        <v>0</v>
      </c>
      <c r="R982" s="15" t="s">
        <v>75</v>
      </c>
      <c r="S982" s="15">
        <f>IF(R982="N/A", J982-($B$1-F982), J982-($B$1-R982))</f>
        <v>0</v>
      </c>
      <c r="T982" s="16" t="str">
        <f>IF($S982&lt;1, "N/A", $M982)</f>
        <v>N/A</v>
      </c>
      <c r="U982" s="16" t="str">
        <f>IF($S982&lt;2, "N/A", $M982)</f>
        <v>N/A</v>
      </c>
      <c r="V982" s="16" t="str">
        <f>IF($S982&lt;3, "N/A", $M982)</f>
        <v>N/A</v>
      </c>
      <c r="W982" s="16" t="str">
        <f>IF($S982&lt;4, "N/A", $M982)</f>
        <v>N/A</v>
      </c>
      <c r="X982" s="16" t="str">
        <f>IF($S982&lt;5, "N/A", $M982)</f>
        <v>N/A</v>
      </c>
      <c r="Y982" s="15" t="str">
        <f>IF(SUM(T982:X982)&lt;&gt;Q982, "CHECK", "OK")</f>
        <v>OK</v>
      </c>
      <c r="Z982" s="15" t="str">
        <f>IF(F982=$B$1, "No", IF(S982=1, "Yes", "No"))</f>
        <v>No</v>
      </c>
      <c r="AA982" s="18" t="str">
        <f>IF(C982="DM", "N/A", IF(Z982="No","N/A",VLOOKUP(B982,'Extension List'!$A$3:$R$1972,18,FALSE)))</f>
        <v>N/A</v>
      </c>
      <c r="AB982" s="15" t="str">
        <f>IF(C982="DM", "N/A", IF(Z982="No","N/A",VLOOKUP(B982,'Extension List'!$A$3:$T$1972,20,FALSE)))</f>
        <v>N/A</v>
      </c>
      <c r="AC982" s="15" t="str">
        <f>IF(AA982="N/A", "N/A", 0)</f>
        <v>N/A</v>
      </c>
      <c r="AD982" s="16" t="str">
        <f>IF(AE982="N/A", "N/A", AA982-AE982)</f>
        <v>N/A</v>
      </c>
      <c r="AE982" s="16" t="str">
        <f>IF(AA982="N/A", "N/A", IF(AC982&gt;0, IF(AA982&lt;13, ROUNDUP(0.25*AA982,0), IF(AA982&lt;26, ROUNDUP(0.4*AA982,0), IF(AA982&lt;51, ROUNDUP(0.6*AA982,0), ROUNDUP(0.75*AA982,0)))), "N/A"))</f>
        <v>N/A</v>
      </c>
      <c r="AF982" s="16" t="str">
        <f>IF(AD982="N/A","N/A", (AE982*AC982)+Q982)</f>
        <v>N/A</v>
      </c>
      <c r="AG982" s="16" t="str">
        <f>IF($AF982="N/A", "N/A", "TBC")</f>
        <v>N/A</v>
      </c>
      <c r="AH982" s="16" t="str">
        <f>IF($AF982="N/A", "N/A", "TBC")</f>
        <v>N/A</v>
      </c>
      <c r="AI982" s="16" t="str">
        <f>IF($AF982="N/A","N/A",IF(AC982&gt;1,"TBC","N/A"))</f>
        <v>N/A</v>
      </c>
      <c r="AJ982" s="16" t="str">
        <f>IF($AF982="N/A","N/A",IF(AC982&gt;2,"TBC","N/A"))</f>
        <v>N/A</v>
      </c>
      <c r="AK982" s="16" t="str">
        <f>IF($AF982="N/A","N/A",IF(AC982&gt;3,"TBC","N/A"))</f>
        <v>N/A</v>
      </c>
      <c r="AL982" s="16" t="str">
        <f>IF(AC982="N/A","N/A",IF(AC982&gt;0,IF(SUM(AG982:AK982)&lt;&gt;AF982,"CHECK","OK"),"N/A"))</f>
        <v>N/A</v>
      </c>
      <c r="AM982" s="16" t="e">
        <f>IF(AD982="N/A", L982+T982, L982+AG982)</f>
        <v>#VALUE!</v>
      </c>
      <c r="AN982" s="16" t="str">
        <f>IF(AD982="N/A", IF(U982="N/A", "N/A", L982+U982), AD982+AH982)</f>
        <v>N/A</v>
      </c>
      <c r="AO982" s="16" t="str">
        <f>IF(AD982="N/A", IF(V982="N/A", "N/A", L982+V982), IF(AI982="N/A", "N/A", AD982+AI982))</f>
        <v>N/A</v>
      </c>
      <c r="AP982" s="16" t="str">
        <f>IF(AD982="N/A", IF(W982="N/A", "N/A", L982+W982), IF(AJ982="N/A", "N/A", AD982+AJ982))</f>
        <v>N/A</v>
      </c>
      <c r="AQ982" s="16" t="str">
        <f>IF(AD982="N/A", IF(X982="N/A", "N/A", L982+X982), IF(AK982="N/A", "N/A", AD982+AK982))</f>
        <v>N/A</v>
      </c>
      <c r="AR982" s="15" t="s">
        <v>40</v>
      </c>
      <c r="AS982" s="15" t="s">
        <v>40</v>
      </c>
      <c r="AT982" s="15" t="s">
        <v>40</v>
      </c>
      <c r="AU982" s="15" t="s">
        <v>40</v>
      </c>
      <c r="AV982" s="15" t="s">
        <v>40</v>
      </c>
      <c r="AW982" s="15" t="s">
        <v>40</v>
      </c>
      <c r="AX982" s="15" t="s">
        <v>40</v>
      </c>
      <c r="AY982" s="15" t="s">
        <v>40</v>
      </c>
      <c r="AZ982" s="15" t="s">
        <v>40</v>
      </c>
      <c r="BA982" s="15" t="s">
        <v>40</v>
      </c>
      <c r="BB982" s="15" t="s">
        <v>40</v>
      </c>
      <c r="BC982" s="15" t="s">
        <v>40</v>
      </c>
      <c r="BD982" s="15" t="s">
        <v>40</v>
      </c>
      <c r="BE982" s="15" t="s">
        <v>40</v>
      </c>
      <c r="BF982" s="15" t="s">
        <v>40</v>
      </c>
      <c r="BG982" s="15" t="s">
        <v>40</v>
      </c>
      <c r="BH982" s="15" t="s">
        <v>40</v>
      </c>
      <c r="BJ982" s="16" t="e">
        <f>IF(AR982="R", $CA982, IF(OR(AR982="P", AR982="T", AR982="N"), 0, IF($C982="DM", $T982, IF(OR(AR982="Y", AR982="IR"),$AM982,IF(AR982="C", IF($BI982="Y", IF($AF982="N/A", $Q982, $AF982), IF($AG982="N/A", $T982,$AG982)))))))</f>
        <v>#VALUE!</v>
      </c>
      <c r="BK982" s="16" t="e">
        <f>IF(AS982="R", $CA982, IF(OR(AS982="P", AS982="T", AS982="N"), 0, IF($C982="DM", $T982, IF(OR(AS982="Y", AS982="IR"),$AM982,IF(AS982="C", IF($BI982="Y", IF($AF982="N/A", $Q982, $AF982), IF($AG982="N/A", $T982,$AG982)))))))</f>
        <v>#VALUE!</v>
      </c>
      <c r="BL982" s="16" t="e">
        <f>IF(AT982="R", $CA982, IF(OR(AT982="P", AT982="T", AT982="N"), 0, IF($C982="DM", $T982, IF(OR(AT982="Y", AT982="IR"),$AM982,IF(AT982="C", IF($BI982="Y", IF($AF982="N/A", $Q982, $AF982), IF($AG982="N/A", $T982,$AG982)))))))</f>
        <v>#VALUE!</v>
      </c>
      <c r="BM982" s="16" t="e">
        <f>IF(AU982="R", $CA982, IF(OR(AU982="P", AU982="T", AU982="N"), 0, IF($C982="DM", $T982, IF(OR(AU982="Y", AU982="IR"),$AM982,IF(AU982="C", IF($BI982="Y", IF($AF982="N/A", $Q982, $AF982), IF($AG982="N/A", $T982,$AG982)))))))</f>
        <v>#VALUE!</v>
      </c>
      <c r="BN982" s="16" t="e">
        <f>IF(AV982="R", $CA982, IF(OR(AV982="P", AV982="T", AV982="N"), 0, IF($C982="DM", $T982, IF(OR(AV982="Y", AV982="IR"),$AM982,IF(AV982="C", IF($BI982="Y", IF($AF982="N/A", $Q982, $AF982), IF($AG982="N/A", $T982,$AG982)))))))</f>
        <v>#VALUE!</v>
      </c>
      <c r="BO982" s="16" t="e">
        <f>IF(AW982="R", $CA982, IF(OR(AW982="P", AW982="T", AW982="N"), 0, IF($C982="DM", $T982, IF(OR(AW982="Y", AW982="IR"),$AM982,IF(AW982="C", IF($BI982="Y", IF($AF982="N/A", $Q982, $AF982), IF($AG982="N/A", $T982,$AG982)))))))</f>
        <v>#VALUE!</v>
      </c>
      <c r="BP982" s="16" t="e">
        <f>IF(AX982="R", $CA982, IF(OR(AX982="P", AX982="T", AX982="N"), 0, IF($C982="DM", $T982, IF(OR(AX982="Y", AX982="IR"),$AM982,IF(AX982="C", IF($BI982="Y", IF($AF982="N/A", $Q982, $AF982), IF($AG982="N/A", $T982,$AG982)))))))</f>
        <v>#VALUE!</v>
      </c>
      <c r="BQ982" s="16" t="e">
        <f>IF(AY982="R", $CA982, IF(OR(AY982="P", AY982="T", AY982="N"), 0, IF($C982="DM", $T982, IF(OR(AY982="Y", AY982="IR"),$AM982,IF(AY982="C", IF($BI982="Y", IF($AF982="N/A", $Q982, $AF982), IF($AG982="N/A", $T982,$AG982)))))))</f>
        <v>#VALUE!</v>
      </c>
      <c r="BR982" s="16" t="e">
        <f>IF(AZ982="R", $CA982, IF(OR(AZ982="P", AZ982="T", AZ982="N"), 0, IF($C982="DM", $T982, IF(OR(AZ982="Y", AZ982="IR"),$AM982,IF(AZ982="C", IF($BI982="Y", IF($AF982="N/A", $Q982, $AF982), IF($AG982="N/A", $T982,$AG982)))))))</f>
        <v>#VALUE!</v>
      </c>
      <c r="BS982" s="16" t="e">
        <f>IF(BA982="R", $CA982, IF(OR(BA982="P", BA982="T", BA982="N"), 0, IF($C982="DM", $T982, IF(OR(BA982="Y", BA982="IR"),$AM982,IF(BA982="C", IF($BI982="Y", IF($AF982="N/A", $Q982, $AF982), IF($AG982="N/A", $T982,$AG982)))))))</f>
        <v>#VALUE!</v>
      </c>
      <c r="BT982" s="16" t="e">
        <f>IF(BB982="R", $CA982, IF(OR(BB982="P", BB982="T", BB982="N"), 0, IF($C982="DM", $T982, IF(OR(BB982="Y", BB982="IR"),$AM982,IF(BB982="C", IF($BI982="Y", IF($BA982="C", IF($AF982="N/A", $Q982, $AF982), IF($AF982="N/A", $T982, $AM982)), IF($AG982="N/A", $T982,$AG982)))))))</f>
        <v>#VALUE!</v>
      </c>
      <c r="BU982" s="16" t="e">
        <f>IF(BC982="R", $CA982, IF(OR(BC982="P", BC982="T", BC982="N"), 0, IF($C982="DM", $T982, IF(OR(BC982="Y", BC982="IR"),$AM982,IF(BC982="C", IF($BI982="Y", IF($BA982="C", IF($AF982="N/A", $Q982, $AF982), IF($AF982="N/A", $T982, $AM982)), IF($AG982="N/A", $T982,$AG982)))))))</f>
        <v>#VALUE!</v>
      </c>
      <c r="BV982" s="16" t="e">
        <f>IF(BD982="R", $CA982, IF(OR(BD982="P", BD982="T", BD982="N"), 0, IF($C982="DM", $T982, IF(OR(BD982="Y", BD982="IR"),$AM982,IF(BD982="C", IF($BI982="Y", IF($BA982="C", IF($AF982="N/A", $Q982, $AF982), IF($AF982="N/A", $T982, $AM982)), IF($AG982="N/A", $T982,$AG982)))))))</f>
        <v>#VALUE!</v>
      </c>
      <c r="BW982" s="16" t="e">
        <f>IF(BE982="R", $CA982, IF(OR(BE982="P", BE982="T", BE982="N"), 0, IF($C982="DM", $T982, IF(OR(BE982="Y", BE982="IR"),$AM982,IF(BE982="C", IF($BI982="Y", IF($BA982="C", IF($AF982="N/A", $Q982, $AF982), IF($AF982="N/A", $T982, $AM982)), IF($AG982="N/A", $T982,$AG982)))))))</f>
        <v>#VALUE!</v>
      </c>
      <c r="BX982" s="16" t="e">
        <f>IF(BF982="R", $CA982, IF(OR(BF982="P", BF982="T", BF982="N"), 0, IF($C982="DM", $T982, IF(OR(BF982="Y", BF982="IR"),$AM982,IF(BF982="C", IF($BI982="Y", IF($BA982="C", IF($AF982="N/A", $Q982, $AF982), IF($AF982="N/A", $T982, $AM982)), IF($AG982="N/A", $T982,$AG982)))))))</f>
        <v>#VALUE!</v>
      </c>
      <c r="BY982" s="16" t="e">
        <f>IF(BG982="R", $CA982, IF(OR(BG982="P", BG982="T", BG982="N"), 0, IF($C982="DM", $T982, IF(OR(BG982="Y", BG982="IR"),$AM982,IF(BG982="C", IF($BI982="Y", IF($BA982="C", IF($AF982="N/A", $Q982, $AF982), IF($AF982="N/A", $T982, $AM982)), IF($AG982="N/A", $T982,$AG982)))))))</f>
        <v>#VALUE!</v>
      </c>
      <c r="BZ982" s="16" t="e">
        <f>IF(BH982="R", $CA982, IF(OR(BH982="P", BH982="T", BH982="N"), 0, IF($C982="DM", $T982, IF(OR(BH982="Y", BH982="IR"),$AM982,IF(BH982="C", IF($BI982="Y", IF($BA982="C", IF($AF982="N/A", $Q982, $AF982), IF($AF982="N/A", $T982, $AM982)), IF($AG982="N/A", $T982,$AG982)))))))</f>
        <v>#VALUE!</v>
      </c>
      <c r="CA982" s="15" t="s">
        <v>75</v>
      </c>
      <c r="CB982" s="16" t="e">
        <f>BZ982</f>
        <v>#VALUE!</v>
      </c>
      <c r="CC982" s="15" t="str">
        <f>IF(OR($BH982="T", $BH982="R"), 0, IF($BH982="C", IF($BI982="Y", IF($BA982="C", 0, IF(AF982="N/A", Q982-T982, AF982-AG982)), IF($AF982="N/A", U982, AH982)), AN982))</f>
        <v>N/A</v>
      </c>
      <c r="CD982" s="15" t="str">
        <f>IF(OR($BH982="T", $BH982="R"), 0, IF($BH982="C", IF($BI982="Y", 0, IF($AF982="N/A", V982, AI982)), AO982))</f>
        <v>N/A</v>
      </c>
      <c r="CE982" s="15" t="str">
        <f>IF(OR($BH982="T", $BH982="R"), 0, IF($BH982="C", IF($BI982="Y", 0, IF($AF982="N/A", W982, AJ982)), AP982))</f>
        <v>N/A</v>
      </c>
      <c r="CF982" s="15" t="str">
        <f>IF(OR($BH982="T", $BH982="R"), 0, IF($BH982="C", IF($BI982="Y", 0, IF($AF982="N/A", X982, AK982)), AQ982))</f>
        <v>N/A</v>
      </c>
    </row>
    <row r="983" spans="1:84" x14ac:dyDescent="0.25">
      <c r="A983" s="14">
        <v>5960</v>
      </c>
      <c r="B983" s="15"/>
      <c r="C983" s="15"/>
      <c r="D983" s="15"/>
      <c r="E983" s="15" t="e">
        <f>VLOOKUP(B983, 'Rookie Year'!$A$2:$B$55679,2,FALSE)</f>
        <v>#N/A</v>
      </c>
      <c r="F983" s="15">
        <v>2024</v>
      </c>
      <c r="G983" s="15" t="s">
        <v>42</v>
      </c>
      <c r="H983" s="15"/>
      <c r="I983" s="16"/>
      <c r="J983" s="15"/>
      <c r="K983" s="17">
        <f>IF(AND(G983&lt;&gt;"N",R983="N/A"), IF(I983&lt;4, 0, 0.25),IF(I983=1, IF(J983=1,0.25, 0.25), IF(I983&lt;13, 0.25, IF(I983&lt;26, 0.4, IF(I983&lt;51, 0.6, 0.75)))))</f>
        <v>0.25</v>
      </c>
      <c r="L983" s="16">
        <f>I983-M983</f>
        <v>0</v>
      </c>
      <c r="M983" s="16">
        <f>ROUNDUP(I983*K983,0)</f>
        <v>0</v>
      </c>
      <c r="N983" s="16">
        <f>M983*J983</f>
        <v>0</v>
      </c>
      <c r="O983" s="16">
        <v>0</v>
      </c>
      <c r="P983" s="16">
        <v>0</v>
      </c>
      <c r="Q983" s="16">
        <f>N983-O983-P983</f>
        <v>0</v>
      </c>
      <c r="R983" s="15" t="s">
        <v>75</v>
      </c>
      <c r="S983" s="15">
        <f>IF(R983="N/A", J983-($B$1-F983), J983-($B$1-R983))</f>
        <v>0</v>
      </c>
      <c r="T983" s="16" t="str">
        <f>IF($S983&lt;1, "N/A", $M983)</f>
        <v>N/A</v>
      </c>
      <c r="U983" s="16" t="str">
        <f>IF($S983&lt;2, "N/A", $M983)</f>
        <v>N/A</v>
      </c>
      <c r="V983" s="16" t="str">
        <f>IF($S983&lt;3, "N/A", $M983)</f>
        <v>N/A</v>
      </c>
      <c r="W983" s="16" t="str">
        <f>IF($S983&lt;4, "N/A", $M983)</f>
        <v>N/A</v>
      </c>
      <c r="X983" s="16" t="str">
        <f>IF($S983&lt;5, "N/A", $M983)</f>
        <v>N/A</v>
      </c>
      <c r="Y983" s="15" t="str">
        <f>IF(SUM(T983:X983)&lt;&gt;Q983, "CHECK", "OK")</f>
        <v>OK</v>
      </c>
      <c r="Z983" s="15" t="str">
        <f>IF(F983=$B$1, "No", IF(S983=1, "Yes", "No"))</f>
        <v>No</v>
      </c>
      <c r="AA983" s="18" t="str">
        <f>IF(C983="DM", "N/A", IF(Z983="No","N/A",VLOOKUP(B983,'Extension List'!$A$3:$R$1972,18,FALSE)))</f>
        <v>N/A</v>
      </c>
      <c r="AB983" s="15" t="str">
        <f>IF(C983="DM", "N/A", IF(Z983="No","N/A",VLOOKUP(B983,'Extension List'!$A$3:$T$1972,20,FALSE)))</f>
        <v>N/A</v>
      </c>
      <c r="AC983" s="15" t="str">
        <f>IF(AA983="N/A", "N/A", 0)</f>
        <v>N/A</v>
      </c>
      <c r="AD983" s="16" t="str">
        <f>IF(AE983="N/A", "N/A", AA983-AE983)</f>
        <v>N/A</v>
      </c>
      <c r="AE983" s="16" t="str">
        <f>IF(AA983="N/A", "N/A", IF(AC983&gt;0, IF(AA983&lt;13, ROUNDUP(0.25*AA983,0), IF(AA983&lt;26, ROUNDUP(0.4*AA983,0), IF(AA983&lt;51, ROUNDUP(0.6*AA983,0), ROUNDUP(0.75*AA983,0)))), "N/A"))</f>
        <v>N/A</v>
      </c>
      <c r="AF983" s="16" t="str">
        <f>IF(AD983="N/A","N/A", (AE983*AC983)+Q983)</f>
        <v>N/A</v>
      </c>
      <c r="AG983" s="16" t="str">
        <f>IF($AF983="N/A", "N/A", "TBC")</f>
        <v>N/A</v>
      </c>
      <c r="AH983" s="16" t="str">
        <f>IF($AF983="N/A", "N/A", "TBC")</f>
        <v>N/A</v>
      </c>
      <c r="AI983" s="16" t="str">
        <f>IF($AF983="N/A","N/A",IF(AC983&gt;1,"TBC","N/A"))</f>
        <v>N/A</v>
      </c>
      <c r="AJ983" s="16" t="str">
        <f>IF($AF983="N/A","N/A",IF(AC983&gt;2,"TBC","N/A"))</f>
        <v>N/A</v>
      </c>
      <c r="AK983" s="16" t="str">
        <f>IF($AF983="N/A","N/A",IF(AC983&gt;3,"TBC","N/A"))</f>
        <v>N/A</v>
      </c>
      <c r="AL983" s="16" t="str">
        <f>IF(AC983="N/A","N/A",IF(AC983&gt;0,IF(SUM(AG983:AK983)&lt;&gt;AF983,"CHECK","OK"),"N/A"))</f>
        <v>N/A</v>
      </c>
      <c r="AM983" s="16" t="e">
        <f>IF(AD983="N/A", L983+T983, L983+AG983)</f>
        <v>#VALUE!</v>
      </c>
      <c r="AN983" s="16" t="str">
        <f>IF(AD983="N/A", IF(U983="N/A", "N/A", L983+U983), AD983+AH983)</f>
        <v>N/A</v>
      </c>
      <c r="AO983" s="16" t="str">
        <f>IF(AD983="N/A", IF(V983="N/A", "N/A", L983+V983), IF(AI983="N/A", "N/A", AD983+AI983))</f>
        <v>N/A</v>
      </c>
      <c r="AP983" s="16" t="str">
        <f>IF(AD983="N/A", IF(W983="N/A", "N/A", L983+W983), IF(AJ983="N/A", "N/A", AD983+AJ983))</f>
        <v>N/A</v>
      </c>
      <c r="AQ983" s="16" t="str">
        <f>IF(AD983="N/A", IF(X983="N/A", "N/A", L983+X983), IF(AK983="N/A", "N/A", AD983+AK983))</f>
        <v>N/A</v>
      </c>
      <c r="AR983" s="15" t="s">
        <v>40</v>
      </c>
      <c r="AS983" s="15" t="s">
        <v>40</v>
      </c>
      <c r="AT983" s="15" t="s">
        <v>40</v>
      </c>
      <c r="AU983" s="15" t="s">
        <v>40</v>
      </c>
      <c r="AV983" s="15" t="s">
        <v>40</v>
      </c>
      <c r="AW983" s="15" t="s">
        <v>40</v>
      </c>
      <c r="AX983" s="15" t="s">
        <v>40</v>
      </c>
      <c r="AY983" s="15" t="s">
        <v>40</v>
      </c>
      <c r="AZ983" s="15" t="s">
        <v>40</v>
      </c>
      <c r="BA983" s="15" t="s">
        <v>40</v>
      </c>
      <c r="BB983" s="15" t="s">
        <v>40</v>
      </c>
      <c r="BC983" s="15" t="s">
        <v>40</v>
      </c>
      <c r="BD983" s="15" t="s">
        <v>40</v>
      </c>
      <c r="BE983" s="15" t="s">
        <v>40</v>
      </c>
      <c r="BF983" s="15" t="s">
        <v>40</v>
      </c>
      <c r="BG983" s="15" t="s">
        <v>40</v>
      </c>
      <c r="BH983" s="15" t="s">
        <v>40</v>
      </c>
      <c r="BJ983" s="16" t="e">
        <f>IF(AR983="R", $CA983, IF(OR(AR983="P", AR983="T", AR983="N"), 0, IF($C983="DM", $T983, IF(OR(AR983="Y", AR983="IR"),$AM983,IF(AR983="C", IF($BI983="Y", IF($AF983="N/A", $Q983, $AF983), IF($AG983="N/A", $T983,$AG983)))))))</f>
        <v>#VALUE!</v>
      </c>
      <c r="BK983" s="16" t="e">
        <f>IF(AS983="R", $CA983, IF(OR(AS983="P", AS983="T", AS983="N"), 0, IF($C983="DM", $T983, IF(OR(AS983="Y", AS983="IR"),$AM983,IF(AS983="C", IF($BI983="Y", IF($AF983="N/A", $Q983, $AF983), IF($AG983="N/A", $T983,$AG983)))))))</f>
        <v>#VALUE!</v>
      </c>
      <c r="BL983" s="16" t="e">
        <f>IF(AT983="R", $CA983, IF(OR(AT983="P", AT983="T", AT983="N"), 0, IF($C983="DM", $T983, IF(OR(AT983="Y", AT983="IR"),$AM983,IF(AT983="C", IF($BI983="Y", IF($AF983="N/A", $Q983, $AF983), IF($AG983="N/A", $T983,$AG983)))))))</f>
        <v>#VALUE!</v>
      </c>
      <c r="BM983" s="16" t="e">
        <f>IF(AU983="R", $CA983, IF(OR(AU983="P", AU983="T", AU983="N"), 0, IF($C983="DM", $T983, IF(OR(AU983="Y", AU983="IR"),$AM983,IF(AU983="C", IF($BI983="Y", IF($AF983="N/A", $Q983, $AF983), IF($AG983="N/A", $T983,$AG983)))))))</f>
        <v>#VALUE!</v>
      </c>
      <c r="BN983" s="16" t="e">
        <f>IF(AV983="R", $CA983, IF(OR(AV983="P", AV983="T", AV983="N"), 0, IF($C983="DM", $T983, IF(OR(AV983="Y", AV983="IR"),$AM983,IF(AV983="C", IF($BI983="Y", IF($AF983="N/A", $Q983, $AF983), IF($AG983="N/A", $T983,$AG983)))))))</f>
        <v>#VALUE!</v>
      </c>
      <c r="BO983" s="16" t="e">
        <f>IF(AW983="R", $CA983, IF(OR(AW983="P", AW983="T", AW983="N"), 0, IF($C983="DM", $T983, IF(OR(AW983="Y", AW983="IR"),$AM983,IF(AW983="C", IF($BI983="Y", IF($AF983="N/A", $Q983, $AF983), IF($AG983="N/A", $T983,$AG983)))))))</f>
        <v>#VALUE!</v>
      </c>
      <c r="BP983" s="16" t="e">
        <f>IF(AX983="R", $CA983, IF(OR(AX983="P", AX983="T", AX983="N"), 0, IF($C983="DM", $T983, IF(OR(AX983="Y", AX983="IR"),$AM983,IF(AX983="C", IF($BI983="Y", IF($AF983="N/A", $Q983, $AF983), IF($AG983="N/A", $T983,$AG983)))))))</f>
        <v>#VALUE!</v>
      </c>
      <c r="BQ983" s="16" t="e">
        <f>IF(AY983="R", $CA983, IF(OR(AY983="P", AY983="T", AY983="N"), 0, IF($C983="DM", $T983, IF(OR(AY983="Y", AY983="IR"),$AM983,IF(AY983="C", IF($BI983="Y", IF($AF983="N/A", $Q983, $AF983), IF($AG983="N/A", $T983,$AG983)))))))</f>
        <v>#VALUE!</v>
      </c>
      <c r="BR983" s="16" t="e">
        <f>IF(AZ983="R", $CA983, IF(OR(AZ983="P", AZ983="T", AZ983="N"), 0, IF($C983="DM", $T983, IF(OR(AZ983="Y", AZ983="IR"),$AM983,IF(AZ983="C", IF($BI983="Y", IF($AF983="N/A", $Q983, $AF983), IF($AG983="N/A", $T983,$AG983)))))))</f>
        <v>#VALUE!</v>
      </c>
      <c r="BS983" s="16" t="e">
        <f>IF(BA983="R", $CA983, IF(OR(BA983="P", BA983="T", BA983="N"), 0, IF($C983="DM", $T983, IF(OR(BA983="Y", BA983="IR"),$AM983,IF(BA983="C", IF($BI983="Y", IF($AF983="N/A", $Q983, $AF983), IF($AG983="N/A", $T983,$AG983)))))))</f>
        <v>#VALUE!</v>
      </c>
      <c r="BT983" s="16" t="e">
        <f>IF(BB983="R", $CA983, IF(OR(BB983="P", BB983="T", BB983="N"), 0, IF($C983="DM", $T983, IF(OR(BB983="Y", BB983="IR"),$AM983,IF(BB983="C", IF($BI983="Y", IF($BA983="C", IF($AF983="N/A", $Q983, $AF983), IF($AF983="N/A", $T983, $AM983)), IF($AG983="N/A", $T983,$AG983)))))))</f>
        <v>#VALUE!</v>
      </c>
      <c r="BU983" s="16" t="e">
        <f>IF(BC983="R", $CA983, IF(OR(BC983="P", BC983="T", BC983="N"), 0, IF($C983="DM", $T983, IF(OR(BC983="Y", BC983="IR"),$AM983,IF(BC983="C", IF($BI983="Y", IF($BA983="C", IF($AF983="N/A", $Q983, $AF983), IF($AF983="N/A", $T983, $AM983)), IF($AG983="N/A", $T983,$AG983)))))))</f>
        <v>#VALUE!</v>
      </c>
      <c r="BV983" s="16" t="e">
        <f>IF(BD983="R", $CA983, IF(OR(BD983="P", BD983="T", BD983="N"), 0, IF($C983="DM", $T983, IF(OR(BD983="Y", BD983="IR"),$AM983,IF(BD983="C", IF($BI983="Y", IF($BA983="C", IF($AF983="N/A", $Q983, $AF983), IF($AF983="N/A", $T983, $AM983)), IF($AG983="N/A", $T983,$AG983)))))))</f>
        <v>#VALUE!</v>
      </c>
      <c r="BW983" s="16" t="e">
        <f>IF(BE983="R", $CA983, IF(OR(BE983="P", BE983="T", BE983="N"), 0, IF($C983="DM", $T983, IF(OR(BE983="Y", BE983="IR"),$AM983,IF(BE983="C", IF($BI983="Y", IF($BA983="C", IF($AF983="N/A", $Q983, $AF983), IF($AF983="N/A", $T983, $AM983)), IF($AG983="N/A", $T983,$AG983)))))))</f>
        <v>#VALUE!</v>
      </c>
      <c r="BX983" s="16" t="e">
        <f>IF(BF983="R", $CA983, IF(OR(BF983="P", BF983="T", BF983="N"), 0, IF($C983="DM", $T983, IF(OR(BF983="Y", BF983="IR"),$AM983,IF(BF983="C", IF($BI983="Y", IF($BA983="C", IF($AF983="N/A", $Q983, $AF983), IF($AF983="N/A", $T983, $AM983)), IF($AG983="N/A", $T983,$AG983)))))))</f>
        <v>#VALUE!</v>
      </c>
      <c r="BY983" s="16" t="e">
        <f>IF(BG983="R", $CA983, IF(OR(BG983="P", BG983="T", BG983="N"), 0, IF($C983="DM", $T983, IF(OR(BG983="Y", BG983="IR"),$AM983,IF(BG983="C", IF($BI983="Y", IF($BA983="C", IF($AF983="N/A", $Q983, $AF983), IF($AF983="N/A", $T983, $AM983)), IF($AG983="N/A", $T983,$AG983)))))))</f>
        <v>#VALUE!</v>
      </c>
      <c r="BZ983" s="16" t="e">
        <f>IF(BH983="R", $CA983, IF(OR(BH983="P", BH983="T", BH983="N"), 0, IF($C983="DM", $T983, IF(OR(BH983="Y", BH983="IR"),$AM983,IF(BH983="C", IF($BI983="Y", IF($BA983="C", IF($AF983="N/A", $Q983, $AF983), IF($AF983="N/A", $T983, $AM983)), IF($AG983="N/A", $T983,$AG983)))))))</f>
        <v>#VALUE!</v>
      </c>
      <c r="CA983" s="15" t="s">
        <v>75</v>
      </c>
      <c r="CB983" s="16" t="e">
        <f>BZ983</f>
        <v>#VALUE!</v>
      </c>
      <c r="CC983" s="15" t="str">
        <f>IF(OR($BH983="T", $BH983="R"), 0, IF($BH983="C", IF($BI983="Y", IF($BA983="C", 0, IF(AF983="N/A", Q983-T983, AF983-AG983)), IF($AF983="N/A", U983, AH983)), AN983))</f>
        <v>N/A</v>
      </c>
      <c r="CD983" s="15" t="str">
        <f>IF(OR($BH983="T", $BH983="R"), 0, IF($BH983="C", IF($BI983="Y", 0, IF($AF983="N/A", V983, AI983)), AO983))</f>
        <v>N/A</v>
      </c>
      <c r="CE983" s="15" t="str">
        <f>IF(OR($BH983="T", $BH983="R"), 0, IF($BH983="C", IF($BI983="Y", 0, IF($AF983="N/A", W983, AJ983)), AP983))</f>
        <v>N/A</v>
      </c>
      <c r="CF983" s="15" t="str">
        <f>IF(OR($BH983="T", $BH983="R"), 0, IF($BH983="C", IF($BI983="Y", 0, IF($AF983="N/A", X983, AK983)), AQ983))</f>
        <v>N/A</v>
      </c>
    </row>
    <row r="984" spans="1:84" x14ac:dyDescent="0.25">
      <c r="A984" s="14">
        <v>5961</v>
      </c>
      <c r="B984" s="15"/>
      <c r="C984" s="15"/>
      <c r="D984" s="15"/>
      <c r="E984" s="15" t="e">
        <f>VLOOKUP(B984, 'Rookie Year'!$A$2:$B$55679,2,FALSE)</f>
        <v>#N/A</v>
      </c>
      <c r="F984" s="15">
        <v>2024</v>
      </c>
      <c r="G984" s="15" t="s">
        <v>42</v>
      </c>
      <c r="H984" s="15"/>
      <c r="I984" s="16"/>
      <c r="J984" s="15"/>
      <c r="K984" s="17">
        <f>IF(AND(G984&lt;&gt;"N",R984="N/A"), IF(I984&lt;4, 0, 0.25),IF(I984=1, IF(J984=1,0.25, 0.25), IF(I984&lt;13, 0.25, IF(I984&lt;26, 0.4, IF(I984&lt;51, 0.6, 0.75)))))</f>
        <v>0.25</v>
      </c>
      <c r="L984" s="16">
        <f>I984-M984</f>
        <v>0</v>
      </c>
      <c r="M984" s="16">
        <f>ROUNDUP(I984*K984,0)</f>
        <v>0</v>
      </c>
      <c r="N984" s="16">
        <f>M984*J984</f>
        <v>0</v>
      </c>
      <c r="O984" s="16">
        <v>0</v>
      </c>
      <c r="P984" s="16">
        <v>0</v>
      </c>
      <c r="Q984" s="16">
        <f>N984-O984-P984</f>
        <v>0</v>
      </c>
      <c r="R984" s="15" t="s">
        <v>75</v>
      </c>
      <c r="S984" s="15">
        <f>IF(R984="N/A", J984-($B$1-F984), J984-($B$1-R984))</f>
        <v>0</v>
      </c>
      <c r="T984" s="16" t="str">
        <f>IF($S984&lt;1, "N/A", $M984)</f>
        <v>N/A</v>
      </c>
      <c r="U984" s="16" t="str">
        <f>IF($S984&lt;2, "N/A", $M984)</f>
        <v>N/A</v>
      </c>
      <c r="V984" s="16" t="str">
        <f>IF($S984&lt;3, "N/A", $M984)</f>
        <v>N/A</v>
      </c>
      <c r="W984" s="16" t="str">
        <f>IF($S984&lt;4, "N/A", $M984)</f>
        <v>N/A</v>
      </c>
      <c r="X984" s="16" t="str">
        <f>IF($S984&lt;5, "N/A", $M984)</f>
        <v>N/A</v>
      </c>
      <c r="Y984" s="15" t="str">
        <f>IF(SUM(T984:X984)&lt;&gt;Q984, "CHECK", "OK")</f>
        <v>OK</v>
      </c>
      <c r="Z984" s="15" t="str">
        <f>IF(F984=$B$1, "No", IF(S984=1, "Yes", "No"))</f>
        <v>No</v>
      </c>
      <c r="AA984" s="18" t="str">
        <f>IF(C984="DM", "N/A", IF(Z984="No","N/A",VLOOKUP(B984,'Extension List'!$A$3:$R$1972,18,FALSE)))</f>
        <v>N/A</v>
      </c>
      <c r="AB984" s="15" t="str">
        <f>IF(C984="DM", "N/A", IF(Z984="No","N/A",VLOOKUP(B984,'Extension List'!$A$3:$T$1972,20,FALSE)))</f>
        <v>N/A</v>
      </c>
      <c r="AC984" s="15" t="str">
        <f>IF(AA984="N/A", "N/A", 0)</f>
        <v>N/A</v>
      </c>
      <c r="AD984" s="16" t="str">
        <f>IF(AE984="N/A", "N/A", AA984-AE984)</f>
        <v>N/A</v>
      </c>
      <c r="AE984" s="16" t="str">
        <f>IF(AA984="N/A", "N/A", IF(AC984&gt;0, IF(AA984&lt;13, ROUNDUP(0.25*AA984,0), IF(AA984&lt;26, ROUNDUP(0.4*AA984,0), IF(AA984&lt;51, ROUNDUP(0.6*AA984,0), ROUNDUP(0.75*AA984,0)))), "N/A"))</f>
        <v>N/A</v>
      </c>
      <c r="AF984" s="16" t="str">
        <f>IF(AD984="N/A","N/A", (AE984*AC984)+Q984)</f>
        <v>N/A</v>
      </c>
      <c r="AG984" s="16" t="str">
        <f>IF($AF984="N/A", "N/A", "TBC")</f>
        <v>N/A</v>
      </c>
      <c r="AH984" s="16" t="str">
        <f>IF($AF984="N/A", "N/A", "TBC")</f>
        <v>N/A</v>
      </c>
      <c r="AI984" s="16" t="str">
        <f>IF($AF984="N/A","N/A",IF(AC984&gt;1,"TBC","N/A"))</f>
        <v>N/A</v>
      </c>
      <c r="AJ984" s="16" t="str">
        <f>IF($AF984="N/A","N/A",IF(AC984&gt;2,"TBC","N/A"))</f>
        <v>N/A</v>
      </c>
      <c r="AK984" s="16" t="str">
        <f>IF($AF984="N/A","N/A",IF(AC984&gt;3,"TBC","N/A"))</f>
        <v>N/A</v>
      </c>
      <c r="AL984" s="16" t="str">
        <f>IF(AC984="N/A","N/A",IF(AC984&gt;0,IF(SUM(AG984:AK984)&lt;&gt;AF984,"CHECK","OK"),"N/A"))</f>
        <v>N/A</v>
      </c>
      <c r="AM984" s="16" t="e">
        <f>IF(AD984="N/A", L984+T984, L984+AG984)</f>
        <v>#VALUE!</v>
      </c>
      <c r="AN984" s="16" t="str">
        <f>IF(AD984="N/A", IF(U984="N/A", "N/A", L984+U984), AD984+AH984)</f>
        <v>N/A</v>
      </c>
      <c r="AO984" s="16" t="str">
        <f>IF(AD984="N/A", IF(V984="N/A", "N/A", L984+V984), IF(AI984="N/A", "N/A", AD984+AI984))</f>
        <v>N/A</v>
      </c>
      <c r="AP984" s="16" t="str">
        <f>IF(AD984="N/A", IF(W984="N/A", "N/A", L984+W984), IF(AJ984="N/A", "N/A", AD984+AJ984))</f>
        <v>N/A</v>
      </c>
      <c r="AQ984" s="16" t="str">
        <f>IF(AD984="N/A", IF(X984="N/A", "N/A", L984+X984), IF(AK984="N/A", "N/A", AD984+AK984))</f>
        <v>N/A</v>
      </c>
      <c r="AR984" s="15" t="s">
        <v>40</v>
      </c>
      <c r="AS984" s="15" t="s">
        <v>40</v>
      </c>
      <c r="AT984" s="15" t="s">
        <v>40</v>
      </c>
      <c r="AU984" s="15" t="s">
        <v>40</v>
      </c>
      <c r="AV984" s="15" t="s">
        <v>40</v>
      </c>
      <c r="AW984" s="15" t="s">
        <v>40</v>
      </c>
      <c r="AX984" s="15" t="s">
        <v>40</v>
      </c>
      <c r="AY984" s="15" t="s">
        <v>40</v>
      </c>
      <c r="AZ984" s="15" t="s">
        <v>40</v>
      </c>
      <c r="BA984" s="15" t="s">
        <v>40</v>
      </c>
      <c r="BB984" s="15" t="s">
        <v>40</v>
      </c>
      <c r="BC984" s="15" t="s">
        <v>40</v>
      </c>
      <c r="BD984" s="15" t="s">
        <v>40</v>
      </c>
      <c r="BE984" s="15" t="s">
        <v>40</v>
      </c>
      <c r="BF984" s="15" t="s">
        <v>40</v>
      </c>
      <c r="BG984" s="15" t="s">
        <v>40</v>
      </c>
      <c r="BH984" s="15" t="s">
        <v>40</v>
      </c>
      <c r="BJ984" s="16" t="e">
        <f>IF(AR984="R", $CA984, IF(OR(AR984="P", AR984="T", AR984="N"), 0, IF($C984="DM", $T984, IF(OR(AR984="Y", AR984="IR"),$AM984,IF(AR984="C", IF($BI984="Y", IF($AF984="N/A", $Q984, $AF984), IF($AG984="N/A", $T984,$AG984)))))))</f>
        <v>#VALUE!</v>
      </c>
      <c r="BK984" s="16" t="e">
        <f>IF(AS984="R", $CA984, IF(OR(AS984="P", AS984="T", AS984="N"), 0, IF($C984="DM", $T984, IF(OR(AS984="Y", AS984="IR"),$AM984,IF(AS984="C", IF($BI984="Y", IF($AF984="N/A", $Q984, $AF984), IF($AG984="N/A", $T984,$AG984)))))))</f>
        <v>#VALUE!</v>
      </c>
      <c r="BL984" s="16" t="e">
        <f>IF(AT984="R", $CA984, IF(OR(AT984="P", AT984="T", AT984="N"), 0, IF($C984="DM", $T984, IF(OR(AT984="Y", AT984="IR"),$AM984,IF(AT984="C", IF($BI984="Y", IF($AF984="N/A", $Q984, $AF984), IF($AG984="N/A", $T984,$AG984)))))))</f>
        <v>#VALUE!</v>
      </c>
      <c r="BM984" s="16" t="e">
        <f>IF(AU984="R", $CA984, IF(OR(AU984="P", AU984="T", AU984="N"), 0, IF($C984="DM", $T984, IF(OR(AU984="Y", AU984="IR"),$AM984,IF(AU984="C", IF($BI984="Y", IF($AF984="N/A", $Q984, $AF984), IF($AG984="N/A", $T984,$AG984)))))))</f>
        <v>#VALUE!</v>
      </c>
      <c r="BN984" s="16" t="e">
        <f>IF(AV984="R", $CA984, IF(OR(AV984="P", AV984="T", AV984="N"), 0, IF($C984="DM", $T984, IF(OR(AV984="Y", AV984="IR"),$AM984,IF(AV984="C", IF($BI984="Y", IF($AF984="N/A", $Q984, $AF984), IF($AG984="N/A", $T984,$AG984)))))))</f>
        <v>#VALUE!</v>
      </c>
      <c r="BO984" s="16" t="e">
        <f>IF(AW984="R", $CA984, IF(OR(AW984="P", AW984="T", AW984="N"), 0, IF($C984="DM", $T984, IF(OR(AW984="Y", AW984="IR"),$AM984,IF(AW984="C", IF($BI984="Y", IF($AF984="N/A", $Q984, $AF984), IF($AG984="N/A", $T984,$AG984)))))))</f>
        <v>#VALUE!</v>
      </c>
      <c r="BP984" s="16" t="e">
        <f>IF(AX984="R", $CA984, IF(OR(AX984="P", AX984="T", AX984="N"), 0, IF($C984="DM", $T984, IF(OR(AX984="Y", AX984="IR"),$AM984,IF(AX984="C", IF($BI984="Y", IF($AF984="N/A", $Q984, $AF984), IF($AG984="N/A", $T984,$AG984)))))))</f>
        <v>#VALUE!</v>
      </c>
      <c r="BQ984" s="16" t="e">
        <f>IF(AY984="R", $CA984, IF(OR(AY984="P", AY984="T", AY984="N"), 0, IF($C984="DM", $T984, IF(OR(AY984="Y", AY984="IR"),$AM984,IF(AY984="C", IF($BI984="Y", IF($AF984="N/A", $Q984, $AF984), IF($AG984="N/A", $T984,$AG984)))))))</f>
        <v>#VALUE!</v>
      </c>
      <c r="BR984" s="16" t="e">
        <f>IF(AZ984="R", $CA984, IF(OR(AZ984="P", AZ984="T", AZ984="N"), 0, IF($C984="DM", $T984, IF(OR(AZ984="Y", AZ984="IR"),$AM984,IF(AZ984="C", IF($BI984="Y", IF($AF984="N/A", $Q984, $AF984), IF($AG984="N/A", $T984,$AG984)))))))</f>
        <v>#VALUE!</v>
      </c>
      <c r="BS984" s="16" t="e">
        <f>IF(BA984="R", $CA984, IF(OR(BA984="P", BA984="T", BA984="N"), 0, IF($C984="DM", $T984, IF(OR(BA984="Y", BA984="IR"),$AM984,IF(BA984="C", IF($BI984="Y", IF($AF984="N/A", $Q984, $AF984), IF($AG984="N/A", $T984,$AG984)))))))</f>
        <v>#VALUE!</v>
      </c>
      <c r="BT984" s="16" t="e">
        <f>IF(BB984="R", $CA984, IF(OR(BB984="P", BB984="T", BB984="N"), 0, IF($C984="DM", $T984, IF(OR(BB984="Y", BB984="IR"),$AM984,IF(BB984="C", IF($BI984="Y", IF($BA984="C", IF($AF984="N/A", $Q984, $AF984), IF($AF984="N/A", $T984, $AM984)), IF($AG984="N/A", $T984,$AG984)))))))</f>
        <v>#VALUE!</v>
      </c>
      <c r="BU984" s="16" t="e">
        <f>IF(BC984="R", $CA984, IF(OR(BC984="P", BC984="T", BC984="N"), 0, IF($C984="DM", $T984, IF(OR(BC984="Y", BC984="IR"),$AM984,IF(BC984="C", IF($BI984="Y", IF($BA984="C", IF($AF984="N/A", $Q984, $AF984), IF($AF984="N/A", $T984, $AM984)), IF($AG984="N/A", $T984,$AG984)))))))</f>
        <v>#VALUE!</v>
      </c>
      <c r="BV984" s="16" t="e">
        <f>IF(BD984="R", $CA984, IF(OR(BD984="P", BD984="T", BD984="N"), 0, IF($C984="DM", $T984, IF(OR(BD984="Y", BD984="IR"),$AM984,IF(BD984="C", IF($BI984="Y", IF($BA984="C", IF($AF984="N/A", $Q984, $AF984), IF($AF984="N/A", $T984, $AM984)), IF($AG984="N/A", $T984,$AG984)))))))</f>
        <v>#VALUE!</v>
      </c>
      <c r="BW984" s="16" t="e">
        <f>IF(BE984="R", $CA984, IF(OR(BE984="P", BE984="T", BE984="N"), 0, IF($C984="DM", $T984, IF(OR(BE984="Y", BE984="IR"),$AM984,IF(BE984="C", IF($BI984="Y", IF($BA984="C", IF($AF984="N/A", $Q984, $AF984), IF($AF984="N/A", $T984, $AM984)), IF($AG984="N/A", $T984,$AG984)))))))</f>
        <v>#VALUE!</v>
      </c>
      <c r="BX984" s="16" t="e">
        <f>IF(BF984="R", $CA984, IF(OR(BF984="P", BF984="T", BF984="N"), 0, IF($C984="DM", $T984, IF(OR(BF984="Y", BF984="IR"),$AM984,IF(BF984="C", IF($BI984="Y", IF($BA984="C", IF($AF984="N/A", $Q984, $AF984), IF($AF984="N/A", $T984, $AM984)), IF($AG984="N/A", $T984,$AG984)))))))</f>
        <v>#VALUE!</v>
      </c>
      <c r="BY984" s="16" t="e">
        <f>IF(BG984="R", $CA984, IF(OR(BG984="P", BG984="T", BG984="N"), 0, IF($C984="DM", $T984, IF(OR(BG984="Y", BG984="IR"),$AM984,IF(BG984="C", IF($BI984="Y", IF($BA984="C", IF($AF984="N/A", $Q984, $AF984), IF($AF984="N/A", $T984, $AM984)), IF($AG984="N/A", $T984,$AG984)))))))</f>
        <v>#VALUE!</v>
      </c>
      <c r="BZ984" s="16" t="e">
        <f>IF(BH984="R", $CA984, IF(OR(BH984="P", BH984="T", BH984="N"), 0, IF($C984="DM", $T984, IF(OR(BH984="Y", BH984="IR"),$AM984,IF(BH984="C", IF($BI984="Y", IF($BA984="C", IF($AF984="N/A", $Q984, $AF984), IF($AF984="N/A", $T984, $AM984)), IF($AG984="N/A", $T984,$AG984)))))))</f>
        <v>#VALUE!</v>
      </c>
      <c r="CA984" s="15" t="s">
        <v>75</v>
      </c>
      <c r="CB984" s="16" t="e">
        <f>BZ984</f>
        <v>#VALUE!</v>
      </c>
      <c r="CC984" s="15" t="str">
        <f>IF(OR($BH984="T", $BH984="R"), 0, IF($BH984="C", IF($BI984="Y", IF($BA984="C", 0, IF(AF984="N/A", Q984-T984, AF984-AG984)), IF($AF984="N/A", U984, AH984)), AN984))</f>
        <v>N/A</v>
      </c>
      <c r="CD984" s="15" t="str">
        <f>IF(OR($BH984="T", $BH984="R"), 0, IF($BH984="C", IF($BI984="Y", 0, IF($AF984="N/A", V984, AI984)), AO984))</f>
        <v>N/A</v>
      </c>
      <c r="CE984" s="15" t="str">
        <f>IF(OR($BH984="T", $BH984="R"), 0, IF($BH984="C", IF($BI984="Y", 0, IF($AF984="N/A", W984, AJ984)), AP984))</f>
        <v>N/A</v>
      </c>
      <c r="CF984" s="15" t="str">
        <f>IF(OR($BH984="T", $BH984="R"), 0, IF($BH984="C", IF($BI984="Y", 0, IF($AF984="N/A", X984, AK984)), AQ984))</f>
        <v>N/A</v>
      </c>
    </row>
    <row r="985" spans="1:84" x14ac:dyDescent="0.25">
      <c r="A985" s="14">
        <v>5962</v>
      </c>
      <c r="B985" s="15"/>
      <c r="C985" s="15"/>
      <c r="D985" s="15"/>
      <c r="E985" s="15" t="e">
        <f>VLOOKUP(B985, 'Rookie Year'!$A$2:$B$55679,2,FALSE)</f>
        <v>#N/A</v>
      </c>
      <c r="F985" s="15">
        <v>2024</v>
      </c>
      <c r="G985" s="15" t="s">
        <v>42</v>
      </c>
      <c r="H985" s="15"/>
      <c r="I985" s="16"/>
      <c r="J985" s="15"/>
      <c r="K985" s="17">
        <f>IF(AND(G985&lt;&gt;"N",R985="N/A"), IF(I985&lt;4, 0, 0.25),IF(I985=1, IF(J985=1,0.25, 0.25), IF(I985&lt;13, 0.25, IF(I985&lt;26, 0.4, IF(I985&lt;51, 0.6, 0.75)))))</f>
        <v>0.25</v>
      </c>
      <c r="L985" s="16">
        <f>I985-M985</f>
        <v>0</v>
      </c>
      <c r="M985" s="16">
        <f>ROUNDUP(I985*K985,0)</f>
        <v>0</v>
      </c>
      <c r="N985" s="16">
        <f>M985*J985</f>
        <v>0</v>
      </c>
      <c r="O985" s="16">
        <v>0</v>
      </c>
      <c r="P985" s="16">
        <v>0</v>
      </c>
      <c r="Q985" s="16">
        <f>N985-O985-P985</f>
        <v>0</v>
      </c>
      <c r="R985" s="15" t="s">
        <v>75</v>
      </c>
      <c r="S985" s="15">
        <f>IF(R985="N/A", J985-($B$1-F985), J985-($B$1-R985))</f>
        <v>0</v>
      </c>
      <c r="T985" s="16" t="str">
        <f>IF($S985&lt;1, "N/A", $M985)</f>
        <v>N/A</v>
      </c>
      <c r="U985" s="16" t="str">
        <f>IF($S985&lt;2, "N/A", $M985)</f>
        <v>N/A</v>
      </c>
      <c r="V985" s="16" t="str">
        <f>IF($S985&lt;3, "N/A", $M985)</f>
        <v>N/A</v>
      </c>
      <c r="W985" s="16" t="str">
        <f>IF($S985&lt;4, "N/A", $M985)</f>
        <v>N/A</v>
      </c>
      <c r="X985" s="16" t="str">
        <f>IF($S985&lt;5, "N/A", $M985)</f>
        <v>N/A</v>
      </c>
      <c r="Y985" s="15" t="str">
        <f>IF(SUM(T985:X985)&lt;&gt;Q985, "CHECK", "OK")</f>
        <v>OK</v>
      </c>
      <c r="Z985" s="15" t="str">
        <f>IF(F985=$B$1, "No", IF(S985=1, "Yes", "No"))</f>
        <v>No</v>
      </c>
      <c r="AA985" s="18" t="str">
        <f>IF(C985="DM", "N/A", IF(Z985="No","N/A",VLOOKUP(B985,'Extension List'!$A$3:$R$1972,18,FALSE)))</f>
        <v>N/A</v>
      </c>
      <c r="AB985" s="15" t="str">
        <f>IF(C985="DM", "N/A", IF(Z985="No","N/A",VLOOKUP(B985,'Extension List'!$A$3:$T$1972,20,FALSE)))</f>
        <v>N/A</v>
      </c>
      <c r="AC985" s="15" t="str">
        <f>IF(AA985="N/A", "N/A", 0)</f>
        <v>N/A</v>
      </c>
      <c r="AD985" s="16" t="str">
        <f>IF(AE985="N/A", "N/A", AA985-AE985)</f>
        <v>N/A</v>
      </c>
      <c r="AE985" s="16" t="str">
        <f>IF(AA985="N/A", "N/A", IF(AC985&gt;0, IF(AA985&lt;13, ROUNDUP(0.25*AA985,0), IF(AA985&lt;26, ROUNDUP(0.4*AA985,0), IF(AA985&lt;51, ROUNDUP(0.6*AA985,0), ROUNDUP(0.75*AA985,0)))), "N/A"))</f>
        <v>N/A</v>
      </c>
      <c r="AF985" s="16" t="str">
        <f>IF(AD985="N/A","N/A", (AE985*AC985)+Q985)</f>
        <v>N/A</v>
      </c>
      <c r="AG985" s="16" t="str">
        <f>IF($AF985="N/A", "N/A", "TBC")</f>
        <v>N/A</v>
      </c>
      <c r="AH985" s="16" t="str">
        <f>IF($AF985="N/A", "N/A", "TBC")</f>
        <v>N/A</v>
      </c>
      <c r="AI985" s="16" t="str">
        <f>IF($AF985="N/A","N/A",IF(AC985&gt;1,"TBC","N/A"))</f>
        <v>N/A</v>
      </c>
      <c r="AJ985" s="16" t="str">
        <f>IF($AF985="N/A","N/A",IF(AC985&gt;2,"TBC","N/A"))</f>
        <v>N/A</v>
      </c>
      <c r="AK985" s="16" t="str">
        <f>IF($AF985="N/A","N/A",IF(AC985&gt;3,"TBC","N/A"))</f>
        <v>N/A</v>
      </c>
      <c r="AL985" s="16" t="str">
        <f>IF(AC985="N/A","N/A",IF(AC985&gt;0,IF(SUM(AG985:AK985)&lt;&gt;AF985,"CHECK","OK"),"N/A"))</f>
        <v>N/A</v>
      </c>
      <c r="AM985" s="16" t="e">
        <f>IF(AD985="N/A", L985+T985, L985+AG985)</f>
        <v>#VALUE!</v>
      </c>
      <c r="AN985" s="16" t="str">
        <f>IF(AD985="N/A", IF(U985="N/A", "N/A", L985+U985), AD985+AH985)</f>
        <v>N/A</v>
      </c>
      <c r="AO985" s="16" t="str">
        <f>IF(AD985="N/A", IF(V985="N/A", "N/A", L985+V985), IF(AI985="N/A", "N/A", AD985+AI985))</f>
        <v>N/A</v>
      </c>
      <c r="AP985" s="16" t="str">
        <f>IF(AD985="N/A", IF(W985="N/A", "N/A", L985+W985), IF(AJ985="N/A", "N/A", AD985+AJ985))</f>
        <v>N/A</v>
      </c>
      <c r="AQ985" s="16" t="str">
        <f>IF(AD985="N/A", IF(X985="N/A", "N/A", L985+X985), IF(AK985="N/A", "N/A", AD985+AK985))</f>
        <v>N/A</v>
      </c>
      <c r="AR985" s="15" t="s">
        <v>40</v>
      </c>
      <c r="AS985" s="15" t="s">
        <v>40</v>
      </c>
      <c r="AT985" s="15" t="s">
        <v>40</v>
      </c>
      <c r="AU985" s="15" t="s">
        <v>40</v>
      </c>
      <c r="AV985" s="15" t="s">
        <v>40</v>
      </c>
      <c r="AW985" s="15" t="s">
        <v>40</v>
      </c>
      <c r="AX985" s="15" t="s">
        <v>40</v>
      </c>
      <c r="AY985" s="15" t="s">
        <v>40</v>
      </c>
      <c r="AZ985" s="15" t="s">
        <v>40</v>
      </c>
      <c r="BA985" s="15" t="s">
        <v>40</v>
      </c>
      <c r="BB985" s="15" t="s">
        <v>40</v>
      </c>
      <c r="BC985" s="15" t="s">
        <v>40</v>
      </c>
      <c r="BD985" s="15" t="s">
        <v>40</v>
      </c>
      <c r="BE985" s="15" t="s">
        <v>40</v>
      </c>
      <c r="BF985" s="15" t="s">
        <v>40</v>
      </c>
      <c r="BG985" s="15" t="s">
        <v>40</v>
      </c>
      <c r="BH985" s="15" t="s">
        <v>40</v>
      </c>
      <c r="BJ985" s="16" t="e">
        <f>IF(AR985="R", $CA985, IF(OR(AR985="P", AR985="T", AR985="N"), 0, IF($C985="DM", $T985, IF(OR(AR985="Y", AR985="IR"),$AM985,IF(AR985="C", IF($BI985="Y", IF($AF985="N/A", $Q985, $AF985), IF($AG985="N/A", $T985,$AG985)))))))</f>
        <v>#VALUE!</v>
      </c>
      <c r="BK985" s="16" t="e">
        <f>IF(AS985="R", $CA985, IF(OR(AS985="P", AS985="T", AS985="N"), 0, IF($C985="DM", $T985, IF(OR(AS985="Y", AS985="IR"),$AM985,IF(AS985="C", IF($BI985="Y", IF($AF985="N/A", $Q985, $AF985), IF($AG985="N/A", $T985,$AG985)))))))</f>
        <v>#VALUE!</v>
      </c>
      <c r="BL985" s="16" t="e">
        <f>IF(AT985="R", $CA985, IF(OR(AT985="P", AT985="T", AT985="N"), 0, IF($C985="DM", $T985, IF(OR(AT985="Y", AT985="IR"),$AM985,IF(AT985="C", IF($BI985="Y", IF($AF985="N/A", $Q985, $AF985), IF($AG985="N/A", $T985,$AG985)))))))</f>
        <v>#VALUE!</v>
      </c>
      <c r="BM985" s="16" t="e">
        <f>IF(AU985="R", $CA985, IF(OR(AU985="P", AU985="T", AU985="N"), 0, IF($C985="DM", $T985, IF(OR(AU985="Y", AU985="IR"),$AM985,IF(AU985="C", IF($BI985="Y", IF($AF985="N/A", $Q985, $AF985), IF($AG985="N/A", $T985,$AG985)))))))</f>
        <v>#VALUE!</v>
      </c>
      <c r="BN985" s="16" t="e">
        <f>IF(AV985="R", $CA985, IF(OR(AV985="P", AV985="T", AV985="N"), 0, IF($C985="DM", $T985, IF(OR(AV985="Y", AV985="IR"),$AM985,IF(AV985="C", IF($BI985="Y", IF($AF985="N/A", $Q985, $AF985), IF($AG985="N/A", $T985,$AG985)))))))</f>
        <v>#VALUE!</v>
      </c>
      <c r="BO985" s="16" t="e">
        <f>IF(AW985="R", $CA985, IF(OR(AW985="P", AW985="T", AW985="N"), 0, IF($C985="DM", $T985, IF(OR(AW985="Y", AW985="IR"),$AM985,IF(AW985="C", IF($BI985="Y", IF($AF985="N/A", $Q985, $AF985), IF($AG985="N/A", $T985,$AG985)))))))</f>
        <v>#VALUE!</v>
      </c>
      <c r="BP985" s="16" t="e">
        <f>IF(AX985="R", $CA985, IF(OR(AX985="P", AX985="T", AX985="N"), 0, IF($C985="DM", $T985, IF(OR(AX985="Y", AX985="IR"),$AM985,IF(AX985="C", IF($BI985="Y", IF($AF985="N/A", $Q985, $AF985), IF($AG985="N/A", $T985,$AG985)))))))</f>
        <v>#VALUE!</v>
      </c>
      <c r="BQ985" s="16" t="e">
        <f>IF(AY985="R", $CA985, IF(OR(AY985="P", AY985="T", AY985="N"), 0, IF($C985="DM", $T985, IF(OR(AY985="Y", AY985="IR"),$AM985,IF(AY985="C", IF($BI985="Y", IF($AF985="N/A", $Q985, $AF985), IF($AG985="N/A", $T985,$AG985)))))))</f>
        <v>#VALUE!</v>
      </c>
      <c r="BR985" s="16" t="e">
        <f>IF(AZ985="R", $CA985, IF(OR(AZ985="P", AZ985="T", AZ985="N"), 0, IF($C985="DM", $T985, IF(OR(AZ985="Y", AZ985="IR"),$AM985,IF(AZ985="C", IF($BI985="Y", IF($AF985="N/A", $Q985, $AF985), IF($AG985="N/A", $T985,$AG985)))))))</f>
        <v>#VALUE!</v>
      </c>
      <c r="BS985" s="16" t="e">
        <f>IF(BA985="R", $CA985, IF(OR(BA985="P", BA985="T", BA985="N"), 0, IF($C985="DM", $T985, IF(OR(BA985="Y", BA985="IR"),$AM985,IF(BA985="C", IF($BI985="Y", IF($AF985="N/A", $Q985, $AF985), IF($AG985="N/A", $T985,$AG985)))))))</f>
        <v>#VALUE!</v>
      </c>
      <c r="BT985" s="16" t="e">
        <f>IF(BB985="R", $CA985, IF(OR(BB985="P", BB985="T", BB985="N"), 0, IF($C985="DM", $T985, IF(OR(BB985="Y", BB985="IR"),$AM985,IF(BB985="C", IF($BI985="Y", IF($BA985="C", IF($AF985="N/A", $Q985, $AF985), IF($AF985="N/A", $T985, $AM985)), IF($AG985="N/A", $T985,$AG985)))))))</f>
        <v>#VALUE!</v>
      </c>
      <c r="BU985" s="16" t="e">
        <f>IF(BC985="R", $CA985, IF(OR(BC985="P", BC985="T", BC985="N"), 0, IF($C985="DM", $T985, IF(OR(BC985="Y", BC985="IR"),$AM985,IF(BC985="C", IF($BI985="Y", IF($BA985="C", IF($AF985="N/A", $Q985, $AF985), IF($AF985="N/A", $T985, $AM985)), IF($AG985="N/A", $T985,$AG985)))))))</f>
        <v>#VALUE!</v>
      </c>
      <c r="BV985" s="16" t="e">
        <f>IF(BD985="R", $CA985, IF(OR(BD985="P", BD985="T", BD985="N"), 0, IF($C985="DM", $T985, IF(OR(BD985="Y", BD985="IR"),$AM985,IF(BD985="C", IF($BI985="Y", IF($BA985="C", IF($AF985="N/A", $Q985, $AF985), IF($AF985="N/A", $T985, $AM985)), IF($AG985="N/A", $T985,$AG985)))))))</f>
        <v>#VALUE!</v>
      </c>
      <c r="BW985" s="16" t="e">
        <f>IF(BE985="R", $CA985, IF(OR(BE985="P", BE985="T", BE985="N"), 0, IF($C985="DM", $T985, IF(OR(BE985="Y", BE985="IR"),$AM985,IF(BE985="C", IF($BI985="Y", IF($BA985="C", IF($AF985="N/A", $Q985, $AF985), IF($AF985="N/A", $T985, $AM985)), IF($AG985="N/A", $T985,$AG985)))))))</f>
        <v>#VALUE!</v>
      </c>
      <c r="BX985" s="16" t="e">
        <f>IF(BF985="R", $CA985, IF(OR(BF985="P", BF985="T", BF985="N"), 0, IF($C985="DM", $T985, IF(OR(BF985="Y", BF985="IR"),$AM985,IF(BF985="C", IF($BI985="Y", IF($BA985="C", IF($AF985="N/A", $Q985, $AF985), IF($AF985="N/A", $T985, $AM985)), IF($AG985="N/A", $T985,$AG985)))))))</f>
        <v>#VALUE!</v>
      </c>
      <c r="BY985" s="16" t="e">
        <f>IF(BG985="R", $CA985, IF(OR(BG985="P", BG985="T", BG985="N"), 0, IF($C985="DM", $T985, IF(OR(BG985="Y", BG985="IR"),$AM985,IF(BG985="C", IF($BI985="Y", IF($BA985="C", IF($AF985="N/A", $Q985, $AF985), IF($AF985="N/A", $T985, $AM985)), IF($AG985="N/A", $T985,$AG985)))))))</f>
        <v>#VALUE!</v>
      </c>
      <c r="BZ985" s="16" t="e">
        <f>IF(BH985="R", $CA985, IF(OR(BH985="P", BH985="T", BH985="N"), 0, IF($C985="DM", $T985, IF(OR(BH985="Y", BH985="IR"),$AM985,IF(BH985="C", IF($BI985="Y", IF($BA985="C", IF($AF985="N/A", $Q985, $AF985), IF($AF985="N/A", $T985, $AM985)), IF($AG985="N/A", $T985,$AG985)))))))</f>
        <v>#VALUE!</v>
      </c>
      <c r="CA985" s="15" t="s">
        <v>75</v>
      </c>
      <c r="CB985" s="16" t="e">
        <f>BZ985</f>
        <v>#VALUE!</v>
      </c>
      <c r="CC985" s="15" t="str">
        <f>IF(OR($BH985="T", $BH985="R"), 0, IF($BH985="C", IF($BI985="Y", IF($BA985="C", 0, IF(AF985="N/A", Q985-T985, AF985-AG985)), IF($AF985="N/A", U985, AH985)), AN985))</f>
        <v>N/A</v>
      </c>
      <c r="CD985" s="15" t="str">
        <f>IF(OR($BH985="T", $BH985="R"), 0, IF($BH985="C", IF($BI985="Y", 0, IF($AF985="N/A", V985, AI985)), AO985))</f>
        <v>N/A</v>
      </c>
      <c r="CE985" s="15" t="str">
        <f>IF(OR($BH985="T", $BH985="R"), 0, IF($BH985="C", IF($BI985="Y", 0, IF($AF985="N/A", W985, AJ985)), AP985))</f>
        <v>N/A</v>
      </c>
      <c r="CF985" s="15" t="str">
        <f>IF(OR($BH985="T", $BH985="R"), 0, IF($BH985="C", IF($BI985="Y", 0, IF($AF985="N/A", X985, AK985)), AQ985))</f>
        <v>N/A</v>
      </c>
    </row>
    <row r="986" spans="1:84" x14ac:dyDescent="0.25">
      <c r="A986" s="14">
        <v>5963</v>
      </c>
      <c r="B986" s="15"/>
      <c r="C986" s="15"/>
      <c r="D986" s="15"/>
      <c r="E986" s="15" t="e">
        <f>VLOOKUP(B986, 'Rookie Year'!$A$2:$B$55679,2,FALSE)</f>
        <v>#N/A</v>
      </c>
      <c r="F986" s="15">
        <v>2024</v>
      </c>
      <c r="G986" s="15" t="s">
        <v>42</v>
      </c>
      <c r="H986" s="15"/>
      <c r="I986" s="16"/>
      <c r="J986" s="15"/>
      <c r="K986" s="17">
        <f>IF(AND(G986&lt;&gt;"N",R986="N/A"), IF(I986&lt;4, 0, 0.25),IF(I986=1, IF(J986=1,0.25, 0.25), IF(I986&lt;13, 0.25, IF(I986&lt;26, 0.4, IF(I986&lt;51, 0.6, 0.75)))))</f>
        <v>0.25</v>
      </c>
      <c r="L986" s="16">
        <f>I986-M986</f>
        <v>0</v>
      </c>
      <c r="M986" s="16">
        <f>ROUNDUP(I986*K986,0)</f>
        <v>0</v>
      </c>
      <c r="N986" s="16">
        <f>M986*J986</f>
        <v>0</v>
      </c>
      <c r="O986" s="16">
        <v>0</v>
      </c>
      <c r="P986" s="16">
        <v>0</v>
      </c>
      <c r="Q986" s="16">
        <f>N986-O986-P986</f>
        <v>0</v>
      </c>
      <c r="R986" s="15" t="s">
        <v>75</v>
      </c>
      <c r="S986" s="15">
        <f>IF(R986="N/A", J986-($B$1-F986), J986-($B$1-R986))</f>
        <v>0</v>
      </c>
      <c r="T986" s="16" t="str">
        <f>IF($S986&lt;1, "N/A", $M986)</f>
        <v>N/A</v>
      </c>
      <c r="U986" s="16" t="str">
        <f>IF($S986&lt;2, "N/A", $M986)</f>
        <v>N/A</v>
      </c>
      <c r="V986" s="16" t="str">
        <f>IF($S986&lt;3, "N/A", $M986)</f>
        <v>N/A</v>
      </c>
      <c r="W986" s="16" t="str">
        <f>IF($S986&lt;4, "N/A", $M986)</f>
        <v>N/A</v>
      </c>
      <c r="X986" s="16" t="str">
        <f>IF($S986&lt;5, "N/A", $M986)</f>
        <v>N/A</v>
      </c>
      <c r="Y986" s="15" t="str">
        <f>IF(SUM(T986:X986)&lt;&gt;Q986, "CHECK", "OK")</f>
        <v>OK</v>
      </c>
      <c r="Z986" s="15" t="str">
        <f>IF(F986=$B$1, "No", IF(S986=1, "Yes", "No"))</f>
        <v>No</v>
      </c>
      <c r="AA986" s="18" t="str">
        <f>IF(C986="DM", "N/A", IF(Z986="No","N/A",VLOOKUP(B986,'Extension List'!$A$3:$R$1972,18,FALSE)))</f>
        <v>N/A</v>
      </c>
      <c r="AB986" s="15" t="str">
        <f>IF(C986="DM", "N/A", IF(Z986="No","N/A",VLOOKUP(B986,'Extension List'!$A$3:$T$1972,20,FALSE)))</f>
        <v>N/A</v>
      </c>
      <c r="AC986" s="15" t="str">
        <f>IF(AA986="N/A", "N/A", 0)</f>
        <v>N/A</v>
      </c>
      <c r="AD986" s="16" t="str">
        <f>IF(AE986="N/A", "N/A", AA986-AE986)</f>
        <v>N/A</v>
      </c>
      <c r="AE986" s="16" t="str">
        <f>IF(AA986="N/A", "N/A", IF(AC986&gt;0, IF(AA986&lt;13, ROUNDUP(0.25*AA986,0), IF(AA986&lt;26, ROUNDUP(0.4*AA986,0), IF(AA986&lt;51, ROUNDUP(0.6*AA986,0), ROUNDUP(0.75*AA986,0)))), "N/A"))</f>
        <v>N/A</v>
      </c>
      <c r="AF986" s="16" t="str">
        <f>IF(AD986="N/A","N/A", (AE986*AC986)+Q986)</f>
        <v>N/A</v>
      </c>
      <c r="AG986" s="16" t="str">
        <f>IF($AF986="N/A", "N/A", "TBC")</f>
        <v>N/A</v>
      </c>
      <c r="AH986" s="16" t="str">
        <f>IF($AF986="N/A", "N/A", "TBC")</f>
        <v>N/A</v>
      </c>
      <c r="AI986" s="16" t="str">
        <f>IF($AF986="N/A","N/A",IF(AC986&gt;1,"TBC","N/A"))</f>
        <v>N/A</v>
      </c>
      <c r="AJ986" s="16" t="str">
        <f>IF($AF986="N/A","N/A",IF(AC986&gt;2,"TBC","N/A"))</f>
        <v>N/A</v>
      </c>
      <c r="AK986" s="16" t="str">
        <f>IF($AF986="N/A","N/A",IF(AC986&gt;3,"TBC","N/A"))</f>
        <v>N/A</v>
      </c>
      <c r="AL986" s="16" t="str">
        <f>IF(AC986="N/A","N/A",IF(AC986&gt;0,IF(SUM(AG986:AK986)&lt;&gt;AF986,"CHECK","OK"),"N/A"))</f>
        <v>N/A</v>
      </c>
      <c r="AM986" s="16" t="e">
        <f>IF(AD986="N/A", L986+T986, L986+AG986)</f>
        <v>#VALUE!</v>
      </c>
      <c r="AN986" s="16" t="str">
        <f>IF(AD986="N/A", IF(U986="N/A", "N/A", L986+U986), AD986+AH986)</f>
        <v>N/A</v>
      </c>
      <c r="AO986" s="16" t="str">
        <f>IF(AD986="N/A", IF(V986="N/A", "N/A", L986+V986), IF(AI986="N/A", "N/A", AD986+AI986))</f>
        <v>N/A</v>
      </c>
      <c r="AP986" s="16" t="str">
        <f>IF(AD986="N/A", IF(W986="N/A", "N/A", L986+W986), IF(AJ986="N/A", "N/A", AD986+AJ986))</f>
        <v>N/A</v>
      </c>
      <c r="AQ986" s="16" t="str">
        <f>IF(AD986="N/A", IF(X986="N/A", "N/A", L986+X986), IF(AK986="N/A", "N/A", AD986+AK986))</f>
        <v>N/A</v>
      </c>
      <c r="AR986" s="15" t="s">
        <v>40</v>
      </c>
      <c r="AS986" s="15" t="s">
        <v>40</v>
      </c>
      <c r="AT986" s="15" t="s">
        <v>40</v>
      </c>
      <c r="AU986" s="15" t="s">
        <v>40</v>
      </c>
      <c r="AV986" s="15" t="s">
        <v>40</v>
      </c>
      <c r="AW986" s="15" t="s">
        <v>40</v>
      </c>
      <c r="AX986" s="15" t="s">
        <v>40</v>
      </c>
      <c r="AY986" s="15" t="s">
        <v>40</v>
      </c>
      <c r="AZ986" s="15" t="s">
        <v>40</v>
      </c>
      <c r="BA986" s="15" t="s">
        <v>40</v>
      </c>
      <c r="BB986" s="15" t="s">
        <v>40</v>
      </c>
      <c r="BC986" s="15" t="s">
        <v>40</v>
      </c>
      <c r="BD986" s="15" t="s">
        <v>40</v>
      </c>
      <c r="BE986" s="15" t="s">
        <v>40</v>
      </c>
      <c r="BF986" s="15" t="s">
        <v>40</v>
      </c>
      <c r="BG986" s="15" t="s">
        <v>40</v>
      </c>
      <c r="BH986" s="15" t="s">
        <v>40</v>
      </c>
      <c r="BJ986" s="16" t="e">
        <f>IF(AR986="R", $CA986, IF(OR(AR986="P", AR986="T", AR986="N"), 0, IF($C986="DM", $T986, IF(OR(AR986="Y", AR986="IR"),$AM986,IF(AR986="C", IF($BI986="Y", IF($AF986="N/A", $Q986, $AF986), IF($AG986="N/A", $T986,$AG986)))))))</f>
        <v>#VALUE!</v>
      </c>
      <c r="BK986" s="16" t="e">
        <f>IF(AS986="R", $CA986, IF(OR(AS986="P", AS986="T", AS986="N"), 0, IF($C986="DM", $T986, IF(OR(AS986="Y", AS986="IR"),$AM986,IF(AS986="C", IF($BI986="Y", IF($AF986="N/A", $Q986, $AF986), IF($AG986="N/A", $T986,$AG986)))))))</f>
        <v>#VALUE!</v>
      </c>
      <c r="BL986" s="16" t="e">
        <f>IF(AT986="R", $CA986, IF(OR(AT986="P", AT986="T", AT986="N"), 0, IF($C986="DM", $T986, IF(OR(AT986="Y", AT986="IR"),$AM986,IF(AT986="C", IF($BI986="Y", IF($AF986="N/A", $Q986, $AF986), IF($AG986="N/A", $T986,$AG986)))))))</f>
        <v>#VALUE!</v>
      </c>
      <c r="BM986" s="16" t="e">
        <f>IF(AU986="R", $CA986, IF(OR(AU986="P", AU986="T", AU986="N"), 0, IF($C986="DM", $T986, IF(OR(AU986="Y", AU986="IR"),$AM986,IF(AU986="C", IF($BI986="Y", IF($AF986="N/A", $Q986, $AF986), IF($AG986="N/A", $T986,$AG986)))))))</f>
        <v>#VALUE!</v>
      </c>
      <c r="BN986" s="16" t="e">
        <f>IF(AV986="R", $CA986, IF(OR(AV986="P", AV986="T", AV986="N"), 0, IF($C986="DM", $T986, IF(OR(AV986="Y", AV986="IR"),$AM986,IF(AV986="C", IF($BI986="Y", IF($AF986="N/A", $Q986, $AF986), IF($AG986="N/A", $T986,$AG986)))))))</f>
        <v>#VALUE!</v>
      </c>
      <c r="BO986" s="16" t="e">
        <f>IF(AW986="R", $CA986, IF(OR(AW986="P", AW986="T", AW986="N"), 0, IF($C986="DM", $T986, IF(OR(AW986="Y", AW986="IR"),$AM986,IF(AW986="C", IF($BI986="Y", IF($AF986="N/A", $Q986, $AF986), IF($AG986="N/A", $T986,$AG986)))))))</f>
        <v>#VALUE!</v>
      </c>
      <c r="BP986" s="16" t="e">
        <f>IF(AX986="R", $CA986, IF(OR(AX986="P", AX986="T", AX986="N"), 0, IF($C986="DM", $T986, IF(OR(AX986="Y", AX986="IR"),$AM986,IF(AX986="C", IF($BI986="Y", IF($AF986="N/A", $Q986, $AF986), IF($AG986="N/A", $T986,$AG986)))))))</f>
        <v>#VALUE!</v>
      </c>
      <c r="BQ986" s="16" t="e">
        <f>IF(AY986="R", $CA986, IF(OR(AY986="P", AY986="T", AY986="N"), 0, IF($C986="DM", $T986, IF(OR(AY986="Y", AY986="IR"),$AM986,IF(AY986="C", IF($BI986="Y", IF($AF986="N/A", $Q986, $AF986), IF($AG986="N/A", $T986,$AG986)))))))</f>
        <v>#VALUE!</v>
      </c>
      <c r="BR986" s="16" t="e">
        <f>IF(AZ986="R", $CA986, IF(OR(AZ986="P", AZ986="T", AZ986="N"), 0, IF($C986="DM", $T986, IF(OR(AZ986="Y", AZ986="IR"),$AM986,IF(AZ986="C", IF($BI986="Y", IF($AF986="N/A", $Q986, $AF986), IF($AG986="N/A", $T986,$AG986)))))))</f>
        <v>#VALUE!</v>
      </c>
      <c r="BS986" s="16" t="e">
        <f>IF(BA986="R", $CA986, IF(OR(BA986="P", BA986="T", BA986="N"), 0, IF($C986="DM", $T986, IF(OR(BA986="Y", BA986="IR"),$AM986,IF(BA986="C", IF($BI986="Y", IF($AF986="N/A", $Q986, $AF986), IF($AG986="N/A", $T986,$AG986)))))))</f>
        <v>#VALUE!</v>
      </c>
      <c r="BT986" s="16" t="e">
        <f>IF(BB986="R", $CA986, IF(OR(BB986="P", BB986="T", BB986="N"), 0, IF($C986="DM", $T986, IF(OR(BB986="Y", BB986="IR"),$AM986,IF(BB986="C", IF($BI986="Y", IF($BA986="C", IF($AF986="N/A", $Q986, $AF986), IF($AF986="N/A", $T986, $AM986)), IF($AG986="N/A", $T986,$AG986)))))))</f>
        <v>#VALUE!</v>
      </c>
      <c r="BU986" s="16" t="e">
        <f>IF(BC986="R", $CA986, IF(OR(BC986="P", BC986="T", BC986="N"), 0, IF($C986="DM", $T986, IF(OR(BC986="Y", BC986="IR"),$AM986,IF(BC986="C", IF($BI986="Y", IF($BA986="C", IF($AF986="N/A", $Q986, $AF986), IF($AF986="N/A", $T986, $AM986)), IF($AG986="N/A", $T986,$AG986)))))))</f>
        <v>#VALUE!</v>
      </c>
      <c r="BV986" s="16" t="e">
        <f>IF(BD986="R", $CA986, IF(OR(BD986="P", BD986="T", BD986="N"), 0, IF($C986="DM", $T986, IF(OR(BD986="Y", BD986="IR"),$AM986,IF(BD986="C", IF($BI986="Y", IF($BA986="C", IF($AF986="N/A", $Q986, $AF986), IF($AF986="N/A", $T986, $AM986)), IF($AG986="N/A", $T986,$AG986)))))))</f>
        <v>#VALUE!</v>
      </c>
      <c r="BW986" s="16" t="e">
        <f>IF(BE986="R", $CA986, IF(OR(BE986="P", BE986="T", BE986="N"), 0, IF($C986="DM", $T986, IF(OR(BE986="Y", BE986="IR"),$AM986,IF(BE986="C", IF($BI986="Y", IF($BA986="C", IF($AF986="N/A", $Q986, $AF986), IF($AF986="N/A", $T986, $AM986)), IF($AG986="N/A", $T986,$AG986)))))))</f>
        <v>#VALUE!</v>
      </c>
      <c r="BX986" s="16" t="e">
        <f>IF(BF986="R", $CA986, IF(OR(BF986="P", BF986="T", BF986="N"), 0, IF($C986="DM", $T986, IF(OR(BF986="Y", BF986="IR"),$AM986,IF(BF986="C", IF($BI986="Y", IF($BA986="C", IF($AF986="N/A", $Q986, $AF986), IF($AF986="N/A", $T986, $AM986)), IF($AG986="N/A", $T986,$AG986)))))))</f>
        <v>#VALUE!</v>
      </c>
      <c r="BY986" s="16" t="e">
        <f>IF(BG986="R", $CA986, IF(OR(BG986="P", BG986="T", BG986="N"), 0, IF($C986="DM", $T986, IF(OR(BG986="Y", BG986="IR"),$AM986,IF(BG986="C", IF($BI986="Y", IF($BA986="C", IF($AF986="N/A", $Q986, $AF986), IF($AF986="N/A", $T986, $AM986)), IF($AG986="N/A", $T986,$AG986)))))))</f>
        <v>#VALUE!</v>
      </c>
      <c r="BZ986" s="16" t="e">
        <f>IF(BH986="R", $CA986, IF(OR(BH986="P", BH986="T", BH986="N"), 0, IF($C986="DM", $T986, IF(OR(BH986="Y", BH986="IR"),$AM986,IF(BH986="C", IF($BI986="Y", IF($BA986="C", IF($AF986="N/A", $Q986, $AF986), IF($AF986="N/A", $T986, $AM986)), IF($AG986="N/A", $T986,$AG986)))))))</f>
        <v>#VALUE!</v>
      </c>
      <c r="CA986" s="15" t="s">
        <v>75</v>
      </c>
      <c r="CB986" s="16" t="e">
        <f>BZ986</f>
        <v>#VALUE!</v>
      </c>
      <c r="CC986" s="15" t="str">
        <f>IF(OR($BH986="T", $BH986="R"), 0, IF($BH986="C", IF($BI986="Y", IF($BA986="C", 0, IF(AF986="N/A", Q986-T986, AF986-AG986)), IF($AF986="N/A", U986, AH986)), AN986))</f>
        <v>N/A</v>
      </c>
      <c r="CD986" s="15" t="str">
        <f>IF(OR($BH986="T", $BH986="R"), 0, IF($BH986="C", IF($BI986="Y", 0, IF($AF986="N/A", V986, AI986)), AO986))</f>
        <v>N/A</v>
      </c>
      <c r="CE986" s="15" t="str">
        <f>IF(OR($BH986="T", $BH986="R"), 0, IF($BH986="C", IF($BI986="Y", 0, IF($AF986="N/A", W986, AJ986)), AP986))</f>
        <v>N/A</v>
      </c>
      <c r="CF986" s="15" t="str">
        <f>IF(OR($BH986="T", $BH986="R"), 0, IF($BH986="C", IF($BI986="Y", 0, IF($AF986="N/A", X986, AK986)), AQ986))</f>
        <v>N/A</v>
      </c>
    </row>
    <row r="987" spans="1:84" x14ac:dyDescent="0.25">
      <c r="A987" s="14">
        <v>5964</v>
      </c>
      <c r="B987" s="15"/>
      <c r="C987" s="15"/>
      <c r="D987" s="15"/>
      <c r="E987" s="15" t="e">
        <f>VLOOKUP(B987, 'Rookie Year'!$A$2:$B$55679,2,FALSE)</f>
        <v>#N/A</v>
      </c>
      <c r="F987" s="15">
        <v>2024</v>
      </c>
      <c r="G987" s="15" t="s">
        <v>42</v>
      </c>
      <c r="H987" s="15"/>
      <c r="I987" s="16"/>
      <c r="J987" s="15"/>
      <c r="K987" s="17">
        <f>IF(AND(G987&lt;&gt;"N",R987="N/A"), IF(I987&lt;4, 0, 0.25),IF(I987=1, IF(J987=1,0.25, 0.25), IF(I987&lt;13, 0.25, IF(I987&lt;26, 0.4, IF(I987&lt;51, 0.6, 0.75)))))</f>
        <v>0.25</v>
      </c>
      <c r="L987" s="16">
        <f>I987-M987</f>
        <v>0</v>
      </c>
      <c r="M987" s="16">
        <f>ROUNDUP(I987*K987,0)</f>
        <v>0</v>
      </c>
      <c r="N987" s="16">
        <f>M987*J987</f>
        <v>0</v>
      </c>
      <c r="O987" s="16">
        <v>0</v>
      </c>
      <c r="P987" s="16">
        <v>0</v>
      </c>
      <c r="Q987" s="16">
        <f>N987-O987-P987</f>
        <v>0</v>
      </c>
      <c r="R987" s="15" t="s">
        <v>75</v>
      </c>
      <c r="S987" s="15">
        <f>IF(R987="N/A", J987-($B$1-F987), J987-($B$1-R987))</f>
        <v>0</v>
      </c>
      <c r="T987" s="16" t="str">
        <f>IF($S987&lt;1, "N/A", $M987)</f>
        <v>N/A</v>
      </c>
      <c r="U987" s="16" t="str">
        <f>IF($S987&lt;2, "N/A", $M987)</f>
        <v>N/A</v>
      </c>
      <c r="V987" s="16" t="str">
        <f>IF($S987&lt;3, "N/A", $M987)</f>
        <v>N/A</v>
      </c>
      <c r="W987" s="16" t="str">
        <f>IF($S987&lt;4, "N/A", $M987)</f>
        <v>N/A</v>
      </c>
      <c r="X987" s="16" t="str">
        <f>IF($S987&lt;5, "N/A", $M987)</f>
        <v>N/A</v>
      </c>
      <c r="Y987" s="15" t="str">
        <f>IF(SUM(T987:X987)&lt;&gt;Q987, "CHECK", "OK")</f>
        <v>OK</v>
      </c>
      <c r="Z987" s="15" t="str">
        <f>IF(F987=$B$1, "No", IF(S987=1, "Yes", "No"))</f>
        <v>No</v>
      </c>
      <c r="AA987" s="18" t="str">
        <f>IF(C987="DM", "N/A", IF(Z987="No","N/A",VLOOKUP(B987,'Extension List'!$A$3:$R$1972,18,FALSE)))</f>
        <v>N/A</v>
      </c>
      <c r="AB987" s="15" t="str">
        <f>IF(C987="DM", "N/A", IF(Z987="No","N/A",VLOOKUP(B987,'Extension List'!$A$3:$T$1972,20,FALSE)))</f>
        <v>N/A</v>
      </c>
      <c r="AC987" s="15" t="str">
        <f>IF(AA987="N/A", "N/A", 0)</f>
        <v>N/A</v>
      </c>
      <c r="AD987" s="16" t="str">
        <f>IF(AE987="N/A", "N/A", AA987-AE987)</f>
        <v>N/A</v>
      </c>
      <c r="AE987" s="16" t="str">
        <f>IF(AA987="N/A", "N/A", IF(AC987&gt;0, IF(AA987&lt;13, ROUNDUP(0.25*AA987,0), IF(AA987&lt;26, ROUNDUP(0.4*AA987,0), IF(AA987&lt;51, ROUNDUP(0.6*AA987,0), ROUNDUP(0.75*AA987,0)))), "N/A"))</f>
        <v>N/A</v>
      </c>
      <c r="AF987" s="16" t="str">
        <f>IF(AD987="N/A","N/A", (AE987*AC987)+Q987)</f>
        <v>N/A</v>
      </c>
      <c r="AG987" s="16" t="str">
        <f>IF($AF987="N/A", "N/A", "TBC")</f>
        <v>N/A</v>
      </c>
      <c r="AH987" s="16" t="str">
        <f>IF($AF987="N/A", "N/A", "TBC")</f>
        <v>N/A</v>
      </c>
      <c r="AI987" s="16" t="str">
        <f>IF($AF987="N/A","N/A",IF(AC987&gt;1,"TBC","N/A"))</f>
        <v>N/A</v>
      </c>
      <c r="AJ987" s="16" t="str">
        <f>IF($AF987="N/A","N/A",IF(AC987&gt;2,"TBC","N/A"))</f>
        <v>N/A</v>
      </c>
      <c r="AK987" s="16" t="str">
        <f>IF($AF987="N/A","N/A",IF(AC987&gt;3,"TBC","N/A"))</f>
        <v>N/A</v>
      </c>
      <c r="AL987" s="16" t="str">
        <f>IF(AC987="N/A","N/A",IF(AC987&gt;0,IF(SUM(AG987:AK987)&lt;&gt;AF987,"CHECK","OK"),"N/A"))</f>
        <v>N/A</v>
      </c>
      <c r="AM987" s="16" t="e">
        <f>IF(AD987="N/A", L987+T987, L987+AG987)</f>
        <v>#VALUE!</v>
      </c>
      <c r="AN987" s="16" t="str">
        <f>IF(AD987="N/A", IF(U987="N/A", "N/A", L987+U987), AD987+AH987)</f>
        <v>N/A</v>
      </c>
      <c r="AO987" s="16" t="str">
        <f>IF(AD987="N/A", IF(V987="N/A", "N/A", L987+V987), IF(AI987="N/A", "N/A", AD987+AI987))</f>
        <v>N/A</v>
      </c>
      <c r="AP987" s="16" t="str">
        <f>IF(AD987="N/A", IF(W987="N/A", "N/A", L987+W987), IF(AJ987="N/A", "N/A", AD987+AJ987))</f>
        <v>N/A</v>
      </c>
      <c r="AQ987" s="16" t="str">
        <f>IF(AD987="N/A", IF(X987="N/A", "N/A", L987+X987), IF(AK987="N/A", "N/A", AD987+AK987))</f>
        <v>N/A</v>
      </c>
      <c r="AR987" s="15" t="s">
        <v>40</v>
      </c>
      <c r="AS987" s="15" t="s">
        <v>40</v>
      </c>
      <c r="AT987" s="15" t="s">
        <v>40</v>
      </c>
      <c r="AU987" s="15" t="s">
        <v>40</v>
      </c>
      <c r="AV987" s="15" t="s">
        <v>40</v>
      </c>
      <c r="AW987" s="15" t="s">
        <v>40</v>
      </c>
      <c r="AX987" s="15" t="s">
        <v>40</v>
      </c>
      <c r="AY987" s="15" t="s">
        <v>40</v>
      </c>
      <c r="AZ987" s="15" t="s">
        <v>40</v>
      </c>
      <c r="BA987" s="15" t="s">
        <v>40</v>
      </c>
      <c r="BB987" s="15" t="s">
        <v>40</v>
      </c>
      <c r="BC987" s="15" t="s">
        <v>40</v>
      </c>
      <c r="BD987" s="15" t="s">
        <v>40</v>
      </c>
      <c r="BE987" s="15" t="s">
        <v>40</v>
      </c>
      <c r="BF987" s="15" t="s">
        <v>40</v>
      </c>
      <c r="BG987" s="15" t="s">
        <v>40</v>
      </c>
      <c r="BH987" s="15" t="s">
        <v>40</v>
      </c>
      <c r="BJ987" s="16" t="e">
        <f>IF(AR987="R", $CA987, IF(OR(AR987="P", AR987="T", AR987="N"), 0, IF($C987="DM", $T987, IF(OR(AR987="Y", AR987="IR"),$AM987,IF(AR987="C", IF($BI987="Y", IF($AF987="N/A", $Q987, $AF987), IF($AG987="N/A", $T987,$AG987)))))))</f>
        <v>#VALUE!</v>
      </c>
      <c r="BK987" s="16" t="e">
        <f>IF(AS987="R", $CA987, IF(OR(AS987="P", AS987="T", AS987="N"), 0, IF($C987="DM", $T987, IF(OR(AS987="Y", AS987="IR"),$AM987,IF(AS987="C", IF($BI987="Y", IF($AF987="N/A", $Q987, $AF987), IF($AG987="N/A", $T987,$AG987)))))))</f>
        <v>#VALUE!</v>
      </c>
      <c r="BL987" s="16" t="e">
        <f>IF(AT987="R", $CA987, IF(OR(AT987="P", AT987="T", AT987="N"), 0, IF($C987="DM", $T987, IF(OR(AT987="Y", AT987="IR"),$AM987,IF(AT987="C", IF($BI987="Y", IF($AF987="N/A", $Q987, $AF987), IF($AG987="N/A", $T987,$AG987)))))))</f>
        <v>#VALUE!</v>
      </c>
      <c r="BM987" s="16" t="e">
        <f>IF(AU987="R", $CA987, IF(OR(AU987="P", AU987="T", AU987="N"), 0, IF($C987="DM", $T987, IF(OR(AU987="Y", AU987="IR"),$AM987,IF(AU987="C", IF($BI987="Y", IF($AF987="N/A", $Q987, $AF987), IF($AG987="N/A", $T987,$AG987)))))))</f>
        <v>#VALUE!</v>
      </c>
      <c r="BN987" s="16" t="e">
        <f>IF(AV987="R", $CA987, IF(OR(AV987="P", AV987="T", AV987="N"), 0, IF($C987="DM", $T987, IF(OR(AV987="Y", AV987="IR"),$AM987,IF(AV987="C", IF($BI987="Y", IF($AF987="N/A", $Q987, $AF987), IF($AG987="N/A", $T987,$AG987)))))))</f>
        <v>#VALUE!</v>
      </c>
      <c r="BO987" s="16" t="e">
        <f>IF(AW987="R", $CA987, IF(OR(AW987="P", AW987="T", AW987="N"), 0, IF($C987="DM", $T987, IF(OR(AW987="Y", AW987="IR"),$AM987,IF(AW987="C", IF($BI987="Y", IF($AF987="N/A", $Q987, $AF987), IF($AG987="N/A", $T987,$AG987)))))))</f>
        <v>#VALUE!</v>
      </c>
      <c r="BP987" s="16" t="e">
        <f>IF(AX987="R", $CA987, IF(OR(AX987="P", AX987="T", AX987="N"), 0, IF($C987="DM", $T987, IF(OR(AX987="Y", AX987="IR"),$AM987,IF(AX987="C", IF($BI987="Y", IF($AF987="N/A", $Q987, $AF987), IF($AG987="N/A", $T987,$AG987)))))))</f>
        <v>#VALUE!</v>
      </c>
      <c r="BQ987" s="16" t="e">
        <f>IF(AY987="R", $CA987, IF(OR(AY987="P", AY987="T", AY987="N"), 0, IF($C987="DM", $T987, IF(OR(AY987="Y", AY987="IR"),$AM987,IF(AY987="C", IF($BI987="Y", IF($AF987="N/A", $Q987, $AF987), IF($AG987="N/A", $T987,$AG987)))))))</f>
        <v>#VALUE!</v>
      </c>
      <c r="BR987" s="16" t="e">
        <f>IF(AZ987="R", $CA987, IF(OR(AZ987="P", AZ987="T", AZ987="N"), 0, IF($C987="DM", $T987, IF(OR(AZ987="Y", AZ987="IR"),$AM987,IF(AZ987="C", IF($BI987="Y", IF($AF987="N/A", $Q987, $AF987), IF($AG987="N/A", $T987,$AG987)))))))</f>
        <v>#VALUE!</v>
      </c>
      <c r="BS987" s="16" t="e">
        <f>IF(BA987="R", $CA987, IF(OR(BA987="P", BA987="T", BA987="N"), 0, IF($C987="DM", $T987, IF(OR(BA987="Y", BA987="IR"),$AM987,IF(BA987="C", IF($BI987="Y", IF($AF987="N/A", $Q987, $AF987), IF($AG987="N/A", $T987,$AG987)))))))</f>
        <v>#VALUE!</v>
      </c>
      <c r="BT987" s="16" t="e">
        <f>IF(BB987="R", $CA987, IF(OR(BB987="P", BB987="T", BB987="N"), 0, IF($C987="DM", $T987, IF(OR(BB987="Y", BB987="IR"),$AM987,IF(BB987="C", IF($BI987="Y", IF($BA987="C", IF($AF987="N/A", $Q987, $AF987), IF($AF987="N/A", $T987, $AM987)), IF($AG987="N/A", $T987,$AG987)))))))</f>
        <v>#VALUE!</v>
      </c>
      <c r="BU987" s="16" t="e">
        <f>IF(BC987="R", $CA987, IF(OR(BC987="P", BC987="T", BC987="N"), 0, IF($C987="DM", $T987, IF(OR(BC987="Y", BC987="IR"),$AM987,IF(BC987="C", IF($BI987="Y", IF($BA987="C", IF($AF987="N/A", $Q987, $AF987), IF($AF987="N/A", $T987, $AM987)), IF($AG987="N/A", $T987,$AG987)))))))</f>
        <v>#VALUE!</v>
      </c>
      <c r="BV987" s="16" t="e">
        <f>IF(BD987="R", $CA987, IF(OR(BD987="P", BD987="T", BD987="N"), 0, IF($C987="DM", $T987, IF(OR(BD987="Y", BD987="IR"),$AM987,IF(BD987="C", IF($BI987="Y", IF($BA987="C", IF($AF987="N/A", $Q987, $AF987), IF($AF987="N/A", $T987, $AM987)), IF($AG987="N/A", $T987,$AG987)))))))</f>
        <v>#VALUE!</v>
      </c>
      <c r="BW987" s="16" t="e">
        <f>IF(BE987="R", $CA987, IF(OR(BE987="P", BE987="T", BE987="N"), 0, IF($C987="DM", $T987, IF(OR(BE987="Y", BE987="IR"),$AM987,IF(BE987="C", IF($BI987="Y", IF($BA987="C", IF($AF987="N/A", $Q987, $AF987), IF($AF987="N/A", $T987, $AM987)), IF($AG987="N/A", $T987,$AG987)))))))</f>
        <v>#VALUE!</v>
      </c>
      <c r="BX987" s="16" t="e">
        <f>IF(BF987="R", $CA987, IF(OR(BF987="P", BF987="T", BF987="N"), 0, IF($C987="DM", $T987, IF(OR(BF987="Y", BF987="IR"),$AM987,IF(BF987="C", IF($BI987="Y", IF($BA987="C", IF($AF987="N/A", $Q987, $AF987), IF($AF987="N/A", $T987, $AM987)), IF($AG987="N/A", $T987,$AG987)))))))</f>
        <v>#VALUE!</v>
      </c>
      <c r="BY987" s="16" t="e">
        <f>IF(BG987="R", $CA987, IF(OR(BG987="P", BG987="T", BG987="N"), 0, IF($C987="DM", $T987, IF(OR(BG987="Y", BG987="IR"),$AM987,IF(BG987="C", IF($BI987="Y", IF($BA987="C", IF($AF987="N/A", $Q987, $AF987), IF($AF987="N/A", $T987, $AM987)), IF($AG987="N/A", $T987,$AG987)))))))</f>
        <v>#VALUE!</v>
      </c>
      <c r="BZ987" s="16" t="e">
        <f>IF(BH987="R", $CA987, IF(OR(BH987="P", BH987="T", BH987="N"), 0, IF($C987="DM", $T987, IF(OR(BH987="Y", BH987="IR"),$AM987,IF(BH987="C", IF($BI987="Y", IF($BA987="C", IF($AF987="N/A", $Q987, $AF987), IF($AF987="N/A", $T987, $AM987)), IF($AG987="N/A", $T987,$AG987)))))))</f>
        <v>#VALUE!</v>
      </c>
      <c r="CA987" s="15" t="s">
        <v>75</v>
      </c>
      <c r="CB987" s="16" t="e">
        <f>BZ987</f>
        <v>#VALUE!</v>
      </c>
      <c r="CC987" s="15" t="str">
        <f>IF(OR($BH987="T", $BH987="R"), 0, IF($BH987="C", IF($BI987="Y", IF($BA987="C", 0, IF(AF987="N/A", Q987-T987, AF987-AG987)), IF($AF987="N/A", U987, AH987)), AN987))</f>
        <v>N/A</v>
      </c>
      <c r="CD987" s="15" t="str">
        <f>IF(OR($BH987="T", $BH987="R"), 0, IF($BH987="C", IF($BI987="Y", 0, IF($AF987="N/A", V987, AI987)), AO987))</f>
        <v>N/A</v>
      </c>
      <c r="CE987" s="15" t="str">
        <f>IF(OR($BH987="T", $BH987="R"), 0, IF($BH987="C", IF($BI987="Y", 0, IF($AF987="N/A", W987, AJ987)), AP987))</f>
        <v>N/A</v>
      </c>
      <c r="CF987" s="15" t="str">
        <f>IF(OR($BH987="T", $BH987="R"), 0, IF($BH987="C", IF($BI987="Y", 0, IF($AF987="N/A", X987, AK987)), AQ987))</f>
        <v>N/A</v>
      </c>
    </row>
    <row r="988" spans="1:84" x14ac:dyDescent="0.25">
      <c r="A988" s="14">
        <v>5965</v>
      </c>
      <c r="B988" s="15"/>
      <c r="C988" s="15"/>
      <c r="D988" s="15"/>
      <c r="E988" s="15" t="e">
        <f>VLOOKUP(B988, 'Rookie Year'!$A$2:$B$55679,2,FALSE)</f>
        <v>#N/A</v>
      </c>
      <c r="F988" s="15">
        <v>2024</v>
      </c>
      <c r="G988" s="15" t="s">
        <v>42</v>
      </c>
      <c r="H988" s="15"/>
      <c r="I988" s="16"/>
      <c r="J988" s="15"/>
      <c r="K988" s="17">
        <f>IF(AND(G988&lt;&gt;"N",R988="N/A"), IF(I988&lt;4, 0, 0.25),IF(I988=1, IF(J988=1,0.25, 0.25), IF(I988&lt;13, 0.25, IF(I988&lt;26, 0.4, IF(I988&lt;51, 0.6, 0.75)))))</f>
        <v>0.25</v>
      </c>
      <c r="L988" s="16">
        <f>I988-M988</f>
        <v>0</v>
      </c>
      <c r="M988" s="16">
        <f>ROUNDUP(I988*K988,0)</f>
        <v>0</v>
      </c>
      <c r="N988" s="16">
        <f>M988*J988</f>
        <v>0</v>
      </c>
      <c r="O988" s="16">
        <v>0</v>
      </c>
      <c r="P988" s="16">
        <v>0</v>
      </c>
      <c r="Q988" s="16">
        <f>N988-O988-P988</f>
        <v>0</v>
      </c>
      <c r="R988" s="15" t="s">
        <v>75</v>
      </c>
      <c r="S988" s="15">
        <f>IF(R988="N/A", J988-($B$1-F988), J988-($B$1-R988))</f>
        <v>0</v>
      </c>
      <c r="T988" s="16" t="str">
        <f>IF($S988&lt;1, "N/A", $M988)</f>
        <v>N/A</v>
      </c>
      <c r="U988" s="16" t="str">
        <f>IF($S988&lt;2, "N/A", $M988)</f>
        <v>N/A</v>
      </c>
      <c r="V988" s="16" t="str">
        <f>IF($S988&lt;3, "N/A", $M988)</f>
        <v>N/A</v>
      </c>
      <c r="W988" s="16" t="str">
        <f>IF($S988&lt;4, "N/A", $M988)</f>
        <v>N/A</v>
      </c>
      <c r="X988" s="16" t="str">
        <f>IF($S988&lt;5, "N/A", $M988)</f>
        <v>N/A</v>
      </c>
      <c r="Y988" s="15" t="str">
        <f>IF(SUM(T988:X988)&lt;&gt;Q988, "CHECK", "OK")</f>
        <v>OK</v>
      </c>
      <c r="Z988" s="15" t="str">
        <f>IF(F988=$B$1, "No", IF(S988=1, "Yes", "No"))</f>
        <v>No</v>
      </c>
      <c r="AA988" s="18" t="str">
        <f>IF(C988="DM", "N/A", IF(Z988="No","N/A",VLOOKUP(B988,'Extension List'!$A$3:$R$1972,18,FALSE)))</f>
        <v>N/A</v>
      </c>
      <c r="AB988" s="15" t="str">
        <f>IF(C988="DM", "N/A", IF(Z988="No","N/A",VLOOKUP(B988,'Extension List'!$A$3:$T$1972,20,FALSE)))</f>
        <v>N/A</v>
      </c>
      <c r="AC988" s="15" t="str">
        <f>IF(AA988="N/A", "N/A", 0)</f>
        <v>N/A</v>
      </c>
      <c r="AD988" s="16" t="str">
        <f>IF(AE988="N/A", "N/A", AA988-AE988)</f>
        <v>N/A</v>
      </c>
      <c r="AE988" s="16" t="str">
        <f>IF(AA988="N/A", "N/A", IF(AC988&gt;0, IF(AA988&lt;13, ROUNDUP(0.25*AA988,0), IF(AA988&lt;26, ROUNDUP(0.4*AA988,0), IF(AA988&lt;51, ROUNDUP(0.6*AA988,0), ROUNDUP(0.75*AA988,0)))), "N/A"))</f>
        <v>N/A</v>
      </c>
      <c r="AF988" s="16" t="str">
        <f>IF(AD988="N/A","N/A", (AE988*AC988)+Q988)</f>
        <v>N/A</v>
      </c>
      <c r="AG988" s="16" t="str">
        <f>IF($AF988="N/A", "N/A", "TBC")</f>
        <v>N/A</v>
      </c>
      <c r="AH988" s="16" t="str">
        <f>IF($AF988="N/A", "N/A", "TBC")</f>
        <v>N/A</v>
      </c>
      <c r="AI988" s="16" t="str">
        <f>IF($AF988="N/A","N/A",IF(AC988&gt;1,"TBC","N/A"))</f>
        <v>N/A</v>
      </c>
      <c r="AJ988" s="16" t="str">
        <f>IF($AF988="N/A","N/A",IF(AC988&gt;2,"TBC","N/A"))</f>
        <v>N/A</v>
      </c>
      <c r="AK988" s="16" t="str">
        <f>IF($AF988="N/A","N/A",IF(AC988&gt;3,"TBC","N/A"))</f>
        <v>N/A</v>
      </c>
      <c r="AL988" s="16" t="str">
        <f>IF(AC988="N/A","N/A",IF(AC988&gt;0,IF(SUM(AG988:AK988)&lt;&gt;AF988,"CHECK","OK"),"N/A"))</f>
        <v>N/A</v>
      </c>
      <c r="AM988" s="16" t="e">
        <f>IF(AD988="N/A", L988+T988, L988+AG988)</f>
        <v>#VALUE!</v>
      </c>
      <c r="AN988" s="16" t="str">
        <f>IF(AD988="N/A", IF(U988="N/A", "N/A", L988+U988), AD988+AH988)</f>
        <v>N/A</v>
      </c>
      <c r="AO988" s="16" t="str">
        <f>IF(AD988="N/A", IF(V988="N/A", "N/A", L988+V988), IF(AI988="N/A", "N/A", AD988+AI988))</f>
        <v>N/A</v>
      </c>
      <c r="AP988" s="16" t="str">
        <f>IF(AD988="N/A", IF(W988="N/A", "N/A", L988+W988), IF(AJ988="N/A", "N/A", AD988+AJ988))</f>
        <v>N/A</v>
      </c>
      <c r="AQ988" s="16" t="str">
        <f>IF(AD988="N/A", IF(X988="N/A", "N/A", L988+X988), IF(AK988="N/A", "N/A", AD988+AK988))</f>
        <v>N/A</v>
      </c>
      <c r="AR988" s="15" t="s">
        <v>40</v>
      </c>
      <c r="AS988" s="15" t="s">
        <v>40</v>
      </c>
      <c r="AT988" s="15" t="s">
        <v>40</v>
      </c>
      <c r="AU988" s="15" t="s">
        <v>40</v>
      </c>
      <c r="AV988" s="15" t="s">
        <v>40</v>
      </c>
      <c r="AW988" s="15" t="s">
        <v>40</v>
      </c>
      <c r="AX988" s="15" t="s">
        <v>40</v>
      </c>
      <c r="AY988" s="15" t="s">
        <v>40</v>
      </c>
      <c r="AZ988" s="15" t="s">
        <v>40</v>
      </c>
      <c r="BA988" s="15" t="s">
        <v>40</v>
      </c>
      <c r="BB988" s="15" t="s">
        <v>40</v>
      </c>
      <c r="BC988" s="15" t="s">
        <v>40</v>
      </c>
      <c r="BD988" s="15" t="s">
        <v>40</v>
      </c>
      <c r="BE988" s="15" t="s">
        <v>40</v>
      </c>
      <c r="BF988" s="15" t="s">
        <v>40</v>
      </c>
      <c r="BG988" s="15" t="s">
        <v>40</v>
      </c>
      <c r="BH988" s="15" t="s">
        <v>40</v>
      </c>
      <c r="BJ988" s="16" t="e">
        <f>IF(AR988="R", $CA988, IF(OR(AR988="P", AR988="T", AR988="N"), 0, IF($C988="DM", $T988, IF(OR(AR988="Y", AR988="IR"),$AM988,IF(AR988="C", IF($BI988="Y", IF($AF988="N/A", $Q988, $AF988), IF($AG988="N/A", $T988,$AG988)))))))</f>
        <v>#VALUE!</v>
      </c>
      <c r="BK988" s="16" t="e">
        <f>IF(AS988="R", $CA988, IF(OR(AS988="P", AS988="T", AS988="N"), 0, IF($C988="DM", $T988, IF(OR(AS988="Y", AS988="IR"),$AM988,IF(AS988="C", IF($BI988="Y", IF($AF988="N/A", $Q988, $AF988), IF($AG988="N/A", $T988,$AG988)))))))</f>
        <v>#VALUE!</v>
      </c>
      <c r="BL988" s="16" t="e">
        <f>IF(AT988="R", $CA988, IF(OR(AT988="P", AT988="T", AT988="N"), 0, IF($C988="DM", $T988, IF(OR(AT988="Y", AT988="IR"),$AM988,IF(AT988="C", IF($BI988="Y", IF($AF988="N/A", $Q988, $AF988), IF($AG988="N/A", $T988,$AG988)))))))</f>
        <v>#VALUE!</v>
      </c>
      <c r="BM988" s="16" t="e">
        <f>IF(AU988="R", $CA988, IF(OR(AU988="P", AU988="T", AU988="N"), 0, IF($C988="DM", $T988, IF(OR(AU988="Y", AU988="IR"),$AM988,IF(AU988="C", IF($BI988="Y", IF($AF988="N/A", $Q988, $AF988), IF($AG988="N/A", $T988,$AG988)))))))</f>
        <v>#VALUE!</v>
      </c>
      <c r="BN988" s="16" t="e">
        <f>IF(AV988="R", $CA988, IF(OR(AV988="P", AV988="T", AV988="N"), 0, IF($C988="DM", $T988, IF(OR(AV988="Y", AV988="IR"),$AM988,IF(AV988="C", IF($BI988="Y", IF($AF988="N/A", $Q988, $AF988), IF($AG988="N/A", $T988,$AG988)))))))</f>
        <v>#VALUE!</v>
      </c>
      <c r="BO988" s="16" t="e">
        <f>IF(AW988="R", $CA988, IF(OR(AW988="P", AW988="T", AW988="N"), 0, IF($C988="DM", $T988, IF(OR(AW988="Y", AW988="IR"),$AM988,IF(AW988="C", IF($BI988="Y", IF($AF988="N/A", $Q988, $AF988), IF($AG988="N/A", $T988,$AG988)))))))</f>
        <v>#VALUE!</v>
      </c>
      <c r="BP988" s="16" t="e">
        <f>IF(AX988="R", $CA988, IF(OR(AX988="P", AX988="T", AX988="N"), 0, IF($C988="DM", $T988, IF(OR(AX988="Y", AX988="IR"),$AM988,IF(AX988="C", IF($BI988="Y", IF($AF988="N/A", $Q988, $AF988), IF($AG988="N/A", $T988,$AG988)))))))</f>
        <v>#VALUE!</v>
      </c>
      <c r="BQ988" s="16" t="e">
        <f>IF(AY988="R", $CA988, IF(OR(AY988="P", AY988="T", AY988="N"), 0, IF($C988="DM", $T988, IF(OR(AY988="Y", AY988="IR"),$AM988,IF(AY988="C", IF($BI988="Y", IF($AF988="N/A", $Q988, $AF988), IF($AG988="N/A", $T988,$AG988)))))))</f>
        <v>#VALUE!</v>
      </c>
      <c r="BR988" s="16" t="e">
        <f>IF(AZ988="R", $CA988, IF(OR(AZ988="P", AZ988="T", AZ988="N"), 0, IF($C988="DM", $T988, IF(OR(AZ988="Y", AZ988="IR"),$AM988,IF(AZ988="C", IF($BI988="Y", IF($AF988="N/A", $Q988, $AF988), IF($AG988="N/A", $T988,$AG988)))))))</f>
        <v>#VALUE!</v>
      </c>
      <c r="BS988" s="16" t="e">
        <f>IF(BA988="R", $CA988, IF(OR(BA988="P", BA988="T", BA988="N"), 0, IF($C988="DM", $T988, IF(OR(BA988="Y", BA988="IR"),$AM988,IF(BA988="C", IF($BI988="Y", IF($AF988="N/A", $Q988, $AF988), IF($AG988="N/A", $T988,$AG988)))))))</f>
        <v>#VALUE!</v>
      </c>
      <c r="BT988" s="16" t="e">
        <f>IF(BB988="R", $CA988, IF(OR(BB988="P", BB988="T", BB988="N"), 0, IF($C988="DM", $T988, IF(OR(BB988="Y", BB988="IR"),$AM988,IF(BB988="C", IF($BI988="Y", IF($BA988="C", IF($AF988="N/A", $Q988, $AF988), IF($AF988="N/A", $T988, $AM988)), IF($AG988="N/A", $T988,$AG988)))))))</f>
        <v>#VALUE!</v>
      </c>
      <c r="BU988" s="16" t="e">
        <f>IF(BC988="R", $CA988, IF(OR(BC988="P", BC988="T", BC988="N"), 0, IF($C988="DM", $T988, IF(OR(BC988="Y", BC988="IR"),$AM988,IF(BC988="C", IF($BI988="Y", IF($BA988="C", IF($AF988="N/A", $Q988, $AF988), IF($AF988="N/A", $T988, $AM988)), IF($AG988="N/A", $T988,$AG988)))))))</f>
        <v>#VALUE!</v>
      </c>
      <c r="BV988" s="16" t="e">
        <f>IF(BD988="R", $CA988, IF(OR(BD988="P", BD988="T", BD988="N"), 0, IF($C988="DM", $T988, IF(OR(BD988="Y", BD988="IR"),$AM988,IF(BD988="C", IF($BI988="Y", IF($BA988="C", IF($AF988="N/A", $Q988, $AF988), IF($AF988="N/A", $T988, $AM988)), IF($AG988="N/A", $T988,$AG988)))))))</f>
        <v>#VALUE!</v>
      </c>
      <c r="BW988" s="16" t="e">
        <f>IF(BE988="R", $CA988, IF(OR(BE988="P", BE988="T", BE988="N"), 0, IF($C988="DM", $T988, IF(OR(BE988="Y", BE988="IR"),$AM988,IF(BE988="C", IF($BI988="Y", IF($BA988="C", IF($AF988="N/A", $Q988, $AF988), IF($AF988="N/A", $T988, $AM988)), IF($AG988="N/A", $T988,$AG988)))))))</f>
        <v>#VALUE!</v>
      </c>
      <c r="BX988" s="16" t="e">
        <f>IF(BF988="R", $CA988, IF(OR(BF988="P", BF988="T", BF988="N"), 0, IF($C988="DM", $T988, IF(OR(BF988="Y", BF988="IR"),$AM988,IF(BF988="C", IF($BI988="Y", IF($BA988="C", IF($AF988="N/A", $Q988, $AF988), IF($AF988="N/A", $T988, $AM988)), IF($AG988="N/A", $T988,$AG988)))))))</f>
        <v>#VALUE!</v>
      </c>
      <c r="BY988" s="16" t="e">
        <f>IF(BG988="R", $CA988, IF(OR(BG988="P", BG988="T", BG988="N"), 0, IF($C988="DM", $T988, IF(OR(BG988="Y", BG988="IR"),$AM988,IF(BG988="C", IF($BI988="Y", IF($BA988="C", IF($AF988="N/A", $Q988, $AF988), IF($AF988="N/A", $T988, $AM988)), IF($AG988="N/A", $T988,$AG988)))))))</f>
        <v>#VALUE!</v>
      </c>
      <c r="BZ988" s="16" t="e">
        <f>IF(BH988="R", $CA988, IF(OR(BH988="P", BH988="T", BH988="N"), 0, IF($C988="DM", $T988, IF(OR(BH988="Y", BH988="IR"),$AM988,IF(BH988="C", IF($BI988="Y", IF($BA988="C", IF($AF988="N/A", $Q988, $AF988), IF($AF988="N/A", $T988, $AM988)), IF($AG988="N/A", $T988,$AG988)))))))</f>
        <v>#VALUE!</v>
      </c>
      <c r="CA988" s="15" t="s">
        <v>75</v>
      </c>
      <c r="CB988" s="16" t="e">
        <f>BZ988</f>
        <v>#VALUE!</v>
      </c>
      <c r="CC988" s="15" t="str">
        <f>IF(OR($BH988="T", $BH988="R"), 0, IF($BH988="C", IF($BI988="Y", IF($BA988="C", 0, IF(AF988="N/A", Q988-T988, AF988-AG988)), IF($AF988="N/A", U988, AH988)), AN988))</f>
        <v>N/A</v>
      </c>
      <c r="CD988" s="15" t="str">
        <f>IF(OR($BH988="T", $BH988="R"), 0, IF($BH988="C", IF($BI988="Y", 0, IF($AF988="N/A", V988, AI988)), AO988))</f>
        <v>N/A</v>
      </c>
      <c r="CE988" s="15" t="str">
        <f>IF(OR($BH988="T", $BH988="R"), 0, IF($BH988="C", IF($BI988="Y", 0, IF($AF988="N/A", W988, AJ988)), AP988))</f>
        <v>N/A</v>
      </c>
      <c r="CF988" s="15" t="str">
        <f>IF(OR($BH988="T", $BH988="R"), 0, IF($BH988="C", IF($BI988="Y", 0, IF($AF988="N/A", X988, AK988)), AQ988))</f>
        <v>N/A</v>
      </c>
    </row>
    <row r="989" spans="1:84" x14ac:dyDescent="0.25">
      <c r="A989" s="14">
        <v>5966</v>
      </c>
      <c r="B989" s="15"/>
      <c r="C989" s="15"/>
      <c r="D989" s="15"/>
      <c r="E989" s="15" t="e">
        <f>VLOOKUP(B989, 'Rookie Year'!$A$2:$B$55679,2,FALSE)</f>
        <v>#N/A</v>
      </c>
      <c r="F989" s="15">
        <v>2024</v>
      </c>
      <c r="G989" s="15" t="s">
        <v>42</v>
      </c>
      <c r="H989" s="15"/>
      <c r="I989" s="16"/>
      <c r="J989" s="15"/>
      <c r="K989" s="17">
        <f>IF(AND(G989&lt;&gt;"N",R989="N/A"), IF(I989&lt;4, 0, 0.25),IF(I989=1, IF(J989=1,0.25, 0.25), IF(I989&lt;13, 0.25, IF(I989&lt;26, 0.4, IF(I989&lt;51, 0.6, 0.75)))))</f>
        <v>0.25</v>
      </c>
      <c r="L989" s="16">
        <f>I989-M989</f>
        <v>0</v>
      </c>
      <c r="M989" s="16">
        <f>ROUNDUP(I989*K989,0)</f>
        <v>0</v>
      </c>
      <c r="N989" s="16">
        <f>M989*J989</f>
        <v>0</v>
      </c>
      <c r="O989" s="16">
        <v>0</v>
      </c>
      <c r="P989" s="16">
        <v>0</v>
      </c>
      <c r="Q989" s="16">
        <f>N989-O989-P989</f>
        <v>0</v>
      </c>
      <c r="R989" s="15" t="s">
        <v>75</v>
      </c>
      <c r="S989" s="15">
        <f>IF(R989="N/A", J989-($B$1-F989), J989-($B$1-R989))</f>
        <v>0</v>
      </c>
      <c r="T989" s="16" t="str">
        <f>IF($S989&lt;1, "N/A", $M989)</f>
        <v>N/A</v>
      </c>
      <c r="U989" s="16" t="str">
        <f>IF($S989&lt;2, "N/A", $M989)</f>
        <v>N/A</v>
      </c>
      <c r="V989" s="16" t="str">
        <f>IF($S989&lt;3, "N/A", $M989)</f>
        <v>N/A</v>
      </c>
      <c r="W989" s="16" t="str">
        <f>IF($S989&lt;4, "N/A", $M989)</f>
        <v>N/A</v>
      </c>
      <c r="X989" s="16" t="str">
        <f>IF($S989&lt;5, "N/A", $M989)</f>
        <v>N/A</v>
      </c>
      <c r="Y989" s="15" t="str">
        <f>IF(SUM(T989:X989)&lt;&gt;Q989, "CHECK", "OK")</f>
        <v>OK</v>
      </c>
      <c r="Z989" s="15" t="str">
        <f>IF(F989=$B$1, "No", IF(S989=1, "Yes", "No"))</f>
        <v>No</v>
      </c>
      <c r="AA989" s="18" t="str">
        <f>IF(C989="DM", "N/A", IF(Z989="No","N/A",VLOOKUP(B989,'Extension List'!$A$3:$R$1972,18,FALSE)))</f>
        <v>N/A</v>
      </c>
      <c r="AB989" s="15" t="str">
        <f>IF(C989="DM", "N/A", IF(Z989="No","N/A",VLOOKUP(B989,'Extension List'!$A$3:$T$1972,20,FALSE)))</f>
        <v>N/A</v>
      </c>
      <c r="AC989" s="15" t="str">
        <f>IF(AA989="N/A", "N/A", 0)</f>
        <v>N/A</v>
      </c>
      <c r="AD989" s="16" t="str">
        <f>IF(AE989="N/A", "N/A", AA989-AE989)</f>
        <v>N/A</v>
      </c>
      <c r="AE989" s="16" t="str">
        <f>IF(AA989="N/A", "N/A", IF(AC989&gt;0, IF(AA989&lt;13, ROUNDUP(0.25*AA989,0), IF(AA989&lt;26, ROUNDUP(0.4*AA989,0), IF(AA989&lt;51, ROUNDUP(0.6*AA989,0), ROUNDUP(0.75*AA989,0)))), "N/A"))</f>
        <v>N/A</v>
      </c>
      <c r="AF989" s="16" t="str">
        <f>IF(AD989="N/A","N/A", (AE989*AC989)+Q989)</f>
        <v>N/A</v>
      </c>
      <c r="AG989" s="16" t="str">
        <f>IF($AF989="N/A", "N/A", "TBC")</f>
        <v>N/A</v>
      </c>
      <c r="AH989" s="16" t="str">
        <f>IF($AF989="N/A", "N/A", "TBC")</f>
        <v>N/A</v>
      </c>
      <c r="AI989" s="16" t="str">
        <f>IF($AF989="N/A","N/A",IF(AC989&gt;1,"TBC","N/A"))</f>
        <v>N/A</v>
      </c>
      <c r="AJ989" s="16" t="str">
        <f>IF($AF989="N/A","N/A",IF(AC989&gt;2,"TBC","N/A"))</f>
        <v>N/A</v>
      </c>
      <c r="AK989" s="16" t="str">
        <f>IF($AF989="N/A","N/A",IF(AC989&gt;3,"TBC","N/A"))</f>
        <v>N/A</v>
      </c>
      <c r="AL989" s="16" t="str">
        <f>IF(AC989="N/A","N/A",IF(AC989&gt;0,IF(SUM(AG989:AK989)&lt;&gt;AF989,"CHECK","OK"),"N/A"))</f>
        <v>N/A</v>
      </c>
      <c r="AM989" s="16" t="e">
        <f>IF(AD989="N/A", L989+T989, L989+AG989)</f>
        <v>#VALUE!</v>
      </c>
      <c r="AN989" s="16" t="str">
        <f>IF(AD989="N/A", IF(U989="N/A", "N/A", L989+U989), AD989+AH989)</f>
        <v>N/A</v>
      </c>
      <c r="AO989" s="16" t="str">
        <f>IF(AD989="N/A", IF(V989="N/A", "N/A", L989+V989), IF(AI989="N/A", "N/A", AD989+AI989))</f>
        <v>N/A</v>
      </c>
      <c r="AP989" s="16" t="str">
        <f>IF(AD989="N/A", IF(W989="N/A", "N/A", L989+W989), IF(AJ989="N/A", "N/A", AD989+AJ989))</f>
        <v>N/A</v>
      </c>
      <c r="AQ989" s="16" t="str">
        <f>IF(AD989="N/A", IF(X989="N/A", "N/A", L989+X989), IF(AK989="N/A", "N/A", AD989+AK989))</f>
        <v>N/A</v>
      </c>
      <c r="AR989" s="15" t="s">
        <v>40</v>
      </c>
      <c r="AS989" s="15" t="s">
        <v>40</v>
      </c>
      <c r="AT989" s="15" t="s">
        <v>40</v>
      </c>
      <c r="AU989" s="15" t="s">
        <v>40</v>
      </c>
      <c r="AV989" s="15" t="s">
        <v>40</v>
      </c>
      <c r="AW989" s="15" t="s">
        <v>40</v>
      </c>
      <c r="AX989" s="15" t="s">
        <v>40</v>
      </c>
      <c r="AY989" s="15" t="s">
        <v>40</v>
      </c>
      <c r="AZ989" s="15" t="s">
        <v>40</v>
      </c>
      <c r="BA989" s="15" t="s">
        <v>40</v>
      </c>
      <c r="BB989" s="15" t="s">
        <v>40</v>
      </c>
      <c r="BC989" s="15" t="s">
        <v>40</v>
      </c>
      <c r="BD989" s="15" t="s">
        <v>40</v>
      </c>
      <c r="BE989" s="15" t="s">
        <v>40</v>
      </c>
      <c r="BF989" s="15" t="s">
        <v>40</v>
      </c>
      <c r="BG989" s="15" t="s">
        <v>40</v>
      </c>
      <c r="BH989" s="15" t="s">
        <v>40</v>
      </c>
      <c r="BJ989" s="16" t="e">
        <f>IF(AR989="R", $CA989, IF(OR(AR989="P", AR989="T", AR989="N"), 0, IF($C989="DM", $T989, IF(OR(AR989="Y", AR989="IR"),$AM989,IF(AR989="C", IF($BI989="Y", IF($AF989="N/A", $Q989, $AF989), IF($AG989="N/A", $T989,$AG989)))))))</f>
        <v>#VALUE!</v>
      </c>
      <c r="BK989" s="16" t="e">
        <f>IF(AS989="R", $CA989, IF(OR(AS989="P", AS989="T", AS989="N"), 0, IF($C989="DM", $T989, IF(OR(AS989="Y", AS989="IR"),$AM989,IF(AS989="C", IF($BI989="Y", IF($AF989="N/A", $Q989, $AF989), IF($AG989="N/A", $T989,$AG989)))))))</f>
        <v>#VALUE!</v>
      </c>
      <c r="BL989" s="16" t="e">
        <f>IF(AT989="R", $CA989, IF(OR(AT989="P", AT989="T", AT989="N"), 0, IF($C989="DM", $T989, IF(OR(AT989="Y", AT989="IR"),$AM989,IF(AT989="C", IF($BI989="Y", IF($AF989="N/A", $Q989, $AF989), IF($AG989="N/A", $T989,$AG989)))))))</f>
        <v>#VALUE!</v>
      </c>
      <c r="BM989" s="16" t="e">
        <f>IF(AU989="R", $CA989, IF(OR(AU989="P", AU989="T", AU989="N"), 0, IF($C989="DM", $T989, IF(OR(AU989="Y", AU989="IR"),$AM989,IF(AU989="C", IF($BI989="Y", IF($AF989="N/A", $Q989, $AF989), IF($AG989="N/A", $T989,$AG989)))))))</f>
        <v>#VALUE!</v>
      </c>
      <c r="BN989" s="16" t="e">
        <f>IF(AV989="R", $CA989, IF(OR(AV989="P", AV989="T", AV989="N"), 0, IF($C989="DM", $T989, IF(OR(AV989="Y", AV989="IR"),$AM989,IF(AV989="C", IF($BI989="Y", IF($AF989="N/A", $Q989, $AF989), IF($AG989="N/A", $T989,$AG989)))))))</f>
        <v>#VALUE!</v>
      </c>
      <c r="BO989" s="16" t="e">
        <f>IF(AW989="R", $CA989, IF(OR(AW989="P", AW989="T", AW989="N"), 0, IF($C989="DM", $T989, IF(OR(AW989="Y", AW989="IR"),$AM989,IF(AW989="C", IF($BI989="Y", IF($AF989="N/A", $Q989, $AF989), IF($AG989="N/A", $T989,$AG989)))))))</f>
        <v>#VALUE!</v>
      </c>
      <c r="BP989" s="16" t="e">
        <f>IF(AX989="R", $CA989, IF(OR(AX989="P", AX989="T", AX989="N"), 0, IF($C989="DM", $T989, IF(OR(AX989="Y", AX989="IR"),$AM989,IF(AX989="C", IF($BI989="Y", IF($AF989="N/A", $Q989, $AF989), IF($AG989="N/A", $T989,$AG989)))))))</f>
        <v>#VALUE!</v>
      </c>
      <c r="BQ989" s="16" t="e">
        <f>IF(AY989="R", $CA989, IF(OR(AY989="P", AY989="T", AY989="N"), 0, IF($C989="DM", $T989, IF(OR(AY989="Y", AY989="IR"),$AM989,IF(AY989="C", IF($BI989="Y", IF($AF989="N/A", $Q989, $AF989), IF($AG989="N/A", $T989,$AG989)))))))</f>
        <v>#VALUE!</v>
      </c>
      <c r="BR989" s="16" t="e">
        <f>IF(AZ989="R", $CA989, IF(OR(AZ989="P", AZ989="T", AZ989="N"), 0, IF($C989="DM", $T989, IF(OR(AZ989="Y", AZ989="IR"),$AM989,IF(AZ989="C", IF($BI989="Y", IF($AF989="N/A", $Q989, $AF989), IF($AG989="N/A", $T989,$AG989)))))))</f>
        <v>#VALUE!</v>
      </c>
      <c r="BS989" s="16" t="e">
        <f>IF(BA989="R", $CA989, IF(OR(BA989="P", BA989="T", BA989="N"), 0, IF($C989="DM", $T989, IF(OR(BA989="Y", BA989="IR"),$AM989,IF(BA989="C", IF($BI989="Y", IF($AF989="N/A", $Q989, $AF989), IF($AG989="N/A", $T989,$AG989)))))))</f>
        <v>#VALUE!</v>
      </c>
      <c r="BT989" s="16" t="e">
        <f>IF(BB989="R", $CA989, IF(OR(BB989="P", BB989="T", BB989="N"), 0, IF($C989="DM", $T989, IF(OR(BB989="Y", BB989="IR"),$AM989,IF(BB989="C", IF($BI989="Y", IF($BA989="C", IF($AF989="N/A", $Q989, $AF989), IF($AF989="N/A", $T989, $AM989)), IF($AG989="N/A", $T989,$AG989)))))))</f>
        <v>#VALUE!</v>
      </c>
      <c r="BU989" s="16" t="e">
        <f>IF(BC989="R", $CA989, IF(OR(BC989="P", BC989="T", BC989="N"), 0, IF($C989="DM", $T989, IF(OR(BC989="Y", BC989="IR"),$AM989,IF(BC989="C", IF($BI989="Y", IF($BA989="C", IF($AF989="N/A", $Q989, $AF989), IF($AF989="N/A", $T989, $AM989)), IF($AG989="N/A", $T989,$AG989)))))))</f>
        <v>#VALUE!</v>
      </c>
      <c r="BV989" s="16" t="e">
        <f>IF(BD989="R", $CA989, IF(OR(BD989="P", BD989="T", BD989="N"), 0, IF($C989="DM", $T989, IF(OR(BD989="Y", BD989="IR"),$AM989,IF(BD989="C", IF($BI989="Y", IF($BA989="C", IF($AF989="N/A", $Q989, $AF989), IF($AF989="N/A", $T989, $AM989)), IF($AG989="N/A", $T989,$AG989)))))))</f>
        <v>#VALUE!</v>
      </c>
      <c r="BW989" s="16" t="e">
        <f>IF(BE989="R", $CA989, IF(OR(BE989="P", BE989="T", BE989="N"), 0, IF($C989="DM", $T989, IF(OR(BE989="Y", BE989="IR"),$AM989,IF(BE989="C", IF($BI989="Y", IF($BA989="C", IF($AF989="N/A", $Q989, $AF989), IF($AF989="N/A", $T989, $AM989)), IF($AG989="N/A", $T989,$AG989)))))))</f>
        <v>#VALUE!</v>
      </c>
      <c r="BX989" s="16" t="e">
        <f>IF(BF989="R", $CA989, IF(OR(BF989="P", BF989="T", BF989="N"), 0, IF($C989="DM", $T989, IF(OR(BF989="Y", BF989="IR"),$AM989,IF(BF989="C", IF($BI989="Y", IF($BA989="C", IF($AF989="N/A", $Q989, $AF989), IF($AF989="N/A", $T989, $AM989)), IF($AG989="N/A", $T989,$AG989)))))))</f>
        <v>#VALUE!</v>
      </c>
      <c r="BY989" s="16" t="e">
        <f>IF(BG989="R", $CA989, IF(OR(BG989="P", BG989="T", BG989="N"), 0, IF($C989="DM", $T989, IF(OR(BG989="Y", BG989="IR"),$AM989,IF(BG989="C", IF($BI989="Y", IF($BA989="C", IF($AF989="N/A", $Q989, $AF989), IF($AF989="N/A", $T989, $AM989)), IF($AG989="N/A", $T989,$AG989)))))))</f>
        <v>#VALUE!</v>
      </c>
      <c r="BZ989" s="16" t="e">
        <f>IF(BH989="R", $CA989, IF(OR(BH989="P", BH989="T", BH989="N"), 0, IF($C989="DM", $T989, IF(OR(BH989="Y", BH989="IR"),$AM989,IF(BH989="C", IF($BI989="Y", IF($BA989="C", IF($AF989="N/A", $Q989, $AF989), IF($AF989="N/A", $T989, $AM989)), IF($AG989="N/A", $T989,$AG989)))))))</f>
        <v>#VALUE!</v>
      </c>
      <c r="CA989" s="15" t="s">
        <v>75</v>
      </c>
      <c r="CB989" s="16" t="e">
        <f>BZ989</f>
        <v>#VALUE!</v>
      </c>
      <c r="CC989" s="15" t="str">
        <f>IF(OR($BH989="T", $BH989="R"), 0, IF($BH989="C", IF($BI989="Y", IF($BA989="C", 0, IF(AF989="N/A", Q989-T989, AF989-AG989)), IF($AF989="N/A", U989, AH989)), AN989))</f>
        <v>N/A</v>
      </c>
      <c r="CD989" s="15" t="str">
        <f>IF(OR($BH989="T", $BH989="R"), 0, IF($BH989="C", IF($BI989="Y", 0, IF($AF989="N/A", V989, AI989)), AO989))</f>
        <v>N/A</v>
      </c>
      <c r="CE989" s="15" t="str">
        <f>IF(OR($BH989="T", $BH989="R"), 0, IF($BH989="C", IF($BI989="Y", 0, IF($AF989="N/A", W989, AJ989)), AP989))</f>
        <v>N/A</v>
      </c>
      <c r="CF989" s="15" t="str">
        <f>IF(OR($BH989="T", $BH989="R"), 0, IF($BH989="C", IF($BI989="Y", 0, IF($AF989="N/A", X989, AK989)), AQ989))</f>
        <v>N/A</v>
      </c>
    </row>
    <row r="990" spans="1:84" x14ac:dyDescent="0.25">
      <c r="A990" s="14">
        <v>5967</v>
      </c>
      <c r="B990" s="15"/>
      <c r="C990" s="15"/>
      <c r="D990" s="15"/>
      <c r="E990" s="15" t="e">
        <f>VLOOKUP(B990, 'Rookie Year'!$A$2:$B$55679,2,FALSE)</f>
        <v>#N/A</v>
      </c>
      <c r="F990" s="15">
        <v>2024</v>
      </c>
      <c r="G990" s="15" t="s">
        <v>42</v>
      </c>
      <c r="H990" s="15"/>
      <c r="I990" s="16"/>
      <c r="J990" s="15"/>
      <c r="K990" s="17">
        <f>IF(AND(G990&lt;&gt;"N",R990="N/A"), IF(I990&lt;4, 0, 0.25),IF(I990=1, IF(J990=1,0.25, 0.25), IF(I990&lt;13, 0.25, IF(I990&lt;26, 0.4, IF(I990&lt;51, 0.6, 0.75)))))</f>
        <v>0.25</v>
      </c>
      <c r="L990" s="16">
        <f>I990-M990</f>
        <v>0</v>
      </c>
      <c r="M990" s="16">
        <f>ROUNDUP(I990*K990,0)</f>
        <v>0</v>
      </c>
      <c r="N990" s="16">
        <f>M990*J990</f>
        <v>0</v>
      </c>
      <c r="O990" s="16">
        <v>0</v>
      </c>
      <c r="P990" s="16">
        <v>0</v>
      </c>
      <c r="Q990" s="16">
        <f>N990-O990-P990</f>
        <v>0</v>
      </c>
      <c r="R990" s="15" t="s">
        <v>75</v>
      </c>
      <c r="S990" s="15">
        <f>IF(R990="N/A", J990-($B$1-F990), J990-($B$1-R990))</f>
        <v>0</v>
      </c>
      <c r="T990" s="16" t="str">
        <f>IF($S990&lt;1, "N/A", $M990)</f>
        <v>N/A</v>
      </c>
      <c r="U990" s="16" t="str">
        <f>IF($S990&lt;2, "N/A", $M990)</f>
        <v>N/A</v>
      </c>
      <c r="V990" s="16" t="str">
        <f>IF($S990&lt;3, "N/A", $M990)</f>
        <v>N/A</v>
      </c>
      <c r="W990" s="16" t="str">
        <f>IF($S990&lt;4, "N/A", $M990)</f>
        <v>N/A</v>
      </c>
      <c r="X990" s="16" t="str">
        <f>IF($S990&lt;5, "N/A", $M990)</f>
        <v>N/A</v>
      </c>
      <c r="Y990" s="15" t="str">
        <f>IF(SUM(T990:X990)&lt;&gt;Q990, "CHECK", "OK")</f>
        <v>OK</v>
      </c>
      <c r="Z990" s="15" t="str">
        <f>IF(F990=$B$1, "No", IF(S990=1, "Yes", "No"))</f>
        <v>No</v>
      </c>
      <c r="AA990" s="18" t="str">
        <f>IF(C990="DM", "N/A", IF(Z990="No","N/A",VLOOKUP(B990,'Extension List'!$A$3:$R$1972,18,FALSE)))</f>
        <v>N/A</v>
      </c>
      <c r="AB990" s="15" t="str">
        <f>IF(C990="DM", "N/A", IF(Z990="No","N/A",VLOOKUP(B990,'Extension List'!$A$3:$T$1972,20,FALSE)))</f>
        <v>N/A</v>
      </c>
      <c r="AC990" s="15" t="str">
        <f>IF(AA990="N/A", "N/A", 0)</f>
        <v>N/A</v>
      </c>
      <c r="AD990" s="16" t="str">
        <f>IF(AE990="N/A", "N/A", AA990-AE990)</f>
        <v>N/A</v>
      </c>
      <c r="AE990" s="16" t="str">
        <f>IF(AA990="N/A", "N/A", IF(AC990&gt;0, IF(AA990&lt;13, ROUNDUP(0.25*AA990,0), IF(AA990&lt;26, ROUNDUP(0.4*AA990,0), IF(AA990&lt;51, ROUNDUP(0.6*AA990,0), ROUNDUP(0.75*AA990,0)))), "N/A"))</f>
        <v>N/A</v>
      </c>
      <c r="AF990" s="16" t="str">
        <f>IF(AD990="N/A","N/A", (AE990*AC990)+Q990)</f>
        <v>N/A</v>
      </c>
      <c r="AG990" s="16" t="str">
        <f>IF($AF990="N/A", "N/A", "TBC")</f>
        <v>N/A</v>
      </c>
      <c r="AH990" s="16" t="str">
        <f>IF($AF990="N/A", "N/A", "TBC")</f>
        <v>N/A</v>
      </c>
      <c r="AI990" s="16" t="str">
        <f>IF($AF990="N/A","N/A",IF(AC990&gt;1,"TBC","N/A"))</f>
        <v>N/A</v>
      </c>
      <c r="AJ990" s="16" t="str">
        <f>IF($AF990="N/A","N/A",IF(AC990&gt;2,"TBC","N/A"))</f>
        <v>N/A</v>
      </c>
      <c r="AK990" s="16" t="str">
        <f>IF($AF990="N/A","N/A",IF(AC990&gt;3,"TBC","N/A"))</f>
        <v>N/A</v>
      </c>
      <c r="AL990" s="16" t="str">
        <f>IF(AC990="N/A","N/A",IF(AC990&gt;0,IF(SUM(AG990:AK990)&lt;&gt;AF990,"CHECK","OK"),"N/A"))</f>
        <v>N/A</v>
      </c>
      <c r="AM990" s="16" t="e">
        <f>IF(AD990="N/A", L990+T990, L990+AG990)</f>
        <v>#VALUE!</v>
      </c>
      <c r="AN990" s="16" t="str">
        <f>IF(AD990="N/A", IF(U990="N/A", "N/A", L990+U990), AD990+AH990)</f>
        <v>N/A</v>
      </c>
      <c r="AO990" s="16" t="str">
        <f>IF(AD990="N/A", IF(V990="N/A", "N/A", L990+V990), IF(AI990="N/A", "N/A", AD990+AI990))</f>
        <v>N/A</v>
      </c>
      <c r="AP990" s="16" t="str">
        <f>IF(AD990="N/A", IF(W990="N/A", "N/A", L990+W990), IF(AJ990="N/A", "N/A", AD990+AJ990))</f>
        <v>N/A</v>
      </c>
      <c r="AQ990" s="16" t="str">
        <f>IF(AD990="N/A", IF(X990="N/A", "N/A", L990+X990), IF(AK990="N/A", "N/A", AD990+AK990))</f>
        <v>N/A</v>
      </c>
      <c r="AR990" s="15" t="s">
        <v>40</v>
      </c>
      <c r="AS990" s="15" t="s">
        <v>40</v>
      </c>
      <c r="AT990" s="15" t="s">
        <v>40</v>
      </c>
      <c r="AU990" s="15" t="s">
        <v>40</v>
      </c>
      <c r="AV990" s="15" t="s">
        <v>40</v>
      </c>
      <c r="AW990" s="15" t="s">
        <v>40</v>
      </c>
      <c r="AX990" s="15" t="s">
        <v>40</v>
      </c>
      <c r="AY990" s="15" t="s">
        <v>40</v>
      </c>
      <c r="AZ990" s="15" t="s">
        <v>40</v>
      </c>
      <c r="BA990" s="15" t="s">
        <v>40</v>
      </c>
      <c r="BB990" s="15" t="s">
        <v>40</v>
      </c>
      <c r="BC990" s="15" t="s">
        <v>40</v>
      </c>
      <c r="BD990" s="15" t="s">
        <v>40</v>
      </c>
      <c r="BE990" s="15" t="s">
        <v>40</v>
      </c>
      <c r="BF990" s="15" t="s">
        <v>40</v>
      </c>
      <c r="BG990" s="15" t="s">
        <v>40</v>
      </c>
      <c r="BH990" s="15" t="s">
        <v>40</v>
      </c>
      <c r="BJ990" s="16" t="e">
        <f>IF(AR990="R", $CA990, IF(OR(AR990="P", AR990="T", AR990="N"), 0, IF($C990="DM", $T990, IF(OR(AR990="Y", AR990="IR"),$AM990,IF(AR990="C", IF($BI990="Y", IF($AF990="N/A", $Q990, $AF990), IF($AG990="N/A", $T990,$AG990)))))))</f>
        <v>#VALUE!</v>
      </c>
      <c r="BK990" s="16" t="e">
        <f>IF(AS990="R", $CA990, IF(OR(AS990="P", AS990="T", AS990="N"), 0, IF($C990="DM", $T990, IF(OR(AS990="Y", AS990="IR"),$AM990,IF(AS990="C", IF($BI990="Y", IF($AF990="N/A", $Q990, $AF990), IF($AG990="N/A", $T990,$AG990)))))))</f>
        <v>#VALUE!</v>
      </c>
      <c r="BL990" s="16" t="e">
        <f>IF(AT990="R", $CA990, IF(OR(AT990="P", AT990="T", AT990="N"), 0, IF($C990="DM", $T990, IF(OR(AT990="Y", AT990="IR"),$AM990,IF(AT990="C", IF($BI990="Y", IF($AF990="N/A", $Q990, $AF990), IF($AG990="N/A", $T990,$AG990)))))))</f>
        <v>#VALUE!</v>
      </c>
      <c r="BM990" s="16" t="e">
        <f>IF(AU990="R", $CA990, IF(OR(AU990="P", AU990="T", AU990="N"), 0, IF($C990="DM", $T990, IF(OR(AU990="Y", AU990="IR"),$AM990,IF(AU990="C", IF($BI990="Y", IF($AF990="N/A", $Q990, $AF990), IF($AG990="N/A", $T990,$AG990)))))))</f>
        <v>#VALUE!</v>
      </c>
      <c r="BN990" s="16" t="e">
        <f>IF(AV990="R", $CA990, IF(OR(AV990="P", AV990="T", AV990="N"), 0, IF($C990="DM", $T990, IF(OR(AV990="Y", AV990="IR"),$AM990,IF(AV990="C", IF($BI990="Y", IF($AF990="N/A", $Q990, $AF990), IF($AG990="N/A", $T990,$AG990)))))))</f>
        <v>#VALUE!</v>
      </c>
      <c r="BO990" s="16" t="e">
        <f>IF(AW990="R", $CA990, IF(OR(AW990="P", AW990="T", AW990="N"), 0, IF($C990="DM", $T990, IF(OR(AW990="Y", AW990="IR"),$AM990,IF(AW990="C", IF($BI990="Y", IF($AF990="N/A", $Q990, $AF990), IF($AG990="N/A", $T990,$AG990)))))))</f>
        <v>#VALUE!</v>
      </c>
      <c r="BP990" s="16" t="e">
        <f>IF(AX990="R", $CA990, IF(OR(AX990="P", AX990="T", AX990="N"), 0, IF($C990="DM", $T990, IF(OR(AX990="Y", AX990="IR"),$AM990,IF(AX990="C", IF($BI990="Y", IF($AF990="N/A", $Q990, $AF990), IF($AG990="N/A", $T990,$AG990)))))))</f>
        <v>#VALUE!</v>
      </c>
      <c r="BQ990" s="16" t="e">
        <f>IF(AY990="R", $CA990, IF(OR(AY990="P", AY990="T", AY990="N"), 0, IF($C990="DM", $T990, IF(OR(AY990="Y", AY990="IR"),$AM990,IF(AY990="C", IF($BI990="Y", IF($AF990="N/A", $Q990, $AF990), IF($AG990="N/A", $T990,$AG990)))))))</f>
        <v>#VALUE!</v>
      </c>
      <c r="BR990" s="16" t="e">
        <f>IF(AZ990="R", $CA990, IF(OR(AZ990="P", AZ990="T", AZ990="N"), 0, IF($C990="DM", $T990, IF(OR(AZ990="Y", AZ990="IR"),$AM990,IF(AZ990="C", IF($BI990="Y", IF($AF990="N/A", $Q990, $AF990), IF($AG990="N/A", $T990,$AG990)))))))</f>
        <v>#VALUE!</v>
      </c>
      <c r="BS990" s="16" t="e">
        <f>IF(BA990="R", $CA990, IF(OR(BA990="P", BA990="T", BA990="N"), 0, IF($C990="DM", $T990, IF(OR(BA990="Y", BA990="IR"),$AM990,IF(BA990="C", IF($BI990="Y", IF($AF990="N/A", $Q990, $AF990), IF($AG990="N/A", $T990,$AG990)))))))</f>
        <v>#VALUE!</v>
      </c>
      <c r="BT990" s="16" t="e">
        <f>IF(BB990="R", $CA990, IF(OR(BB990="P", BB990="T", BB990="N"), 0, IF($C990="DM", $T990, IF(OR(BB990="Y", BB990="IR"),$AM990,IF(BB990="C", IF($BI990="Y", IF($BA990="C", IF($AF990="N/A", $Q990, $AF990), IF($AF990="N/A", $T990, $AM990)), IF($AG990="N/A", $T990,$AG990)))))))</f>
        <v>#VALUE!</v>
      </c>
      <c r="BU990" s="16" t="e">
        <f>IF(BC990="R", $CA990, IF(OR(BC990="P", BC990="T", BC990="N"), 0, IF($C990="DM", $T990, IF(OR(BC990="Y", BC990="IR"),$AM990,IF(BC990="C", IF($BI990="Y", IF($BA990="C", IF($AF990="N/A", $Q990, $AF990), IF($AF990="N/A", $T990, $AM990)), IF($AG990="N/A", $T990,$AG990)))))))</f>
        <v>#VALUE!</v>
      </c>
      <c r="BV990" s="16" t="e">
        <f>IF(BD990="R", $CA990, IF(OR(BD990="P", BD990="T", BD990="N"), 0, IF($C990="DM", $T990, IF(OR(BD990="Y", BD990="IR"),$AM990,IF(BD990="C", IF($BI990="Y", IF($BA990="C", IF($AF990="N/A", $Q990, $AF990), IF($AF990="N/A", $T990, $AM990)), IF($AG990="N/A", $T990,$AG990)))))))</f>
        <v>#VALUE!</v>
      </c>
      <c r="BW990" s="16" t="e">
        <f>IF(BE990="R", $CA990, IF(OR(BE990="P", BE990="T", BE990="N"), 0, IF($C990="DM", $T990, IF(OR(BE990="Y", BE990="IR"),$AM990,IF(BE990="C", IF($BI990="Y", IF($BA990="C", IF($AF990="N/A", $Q990, $AF990), IF($AF990="N/A", $T990, $AM990)), IF($AG990="N/A", $T990,$AG990)))))))</f>
        <v>#VALUE!</v>
      </c>
      <c r="BX990" s="16" t="e">
        <f>IF(BF990="R", $CA990, IF(OR(BF990="P", BF990="T", BF990="N"), 0, IF($C990="DM", $T990, IF(OR(BF990="Y", BF990="IR"),$AM990,IF(BF990="C", IF($BI990="Y", IF($BA990="C", IF($AF990="N/A", $Q990, $AF990), IF($AF990="N/A", $T990, $AM990)), IF($AG990="N/A", $T990,$AG990)))))))</f>
        <v>#VALUE!</v>
      </c>
      <c r="BY990" s="16" t="e">
        <f>IF(BG990="R", $CA990, IF(OR(BG990="P", BG990="T", BG990="N"), 0, IF($C990="DM", $T990, IF(OR(BG990="Y", BG990="IR"),$AM990,IF(BG990="C", IF($BI990="Y", IF($BA990="C", IF($AF990="N/A", $Q990, $AF990), IF($AF990="N/A", $T990, $AM990)), IF($AG990="N/A", $T990,$AG990)))))))</f>
        <v>#VALUE!</v>
      </c>
      <c r="BZ990" s="16" t="e">
        <f>IF(BH990="R", $CA990, IF(OR(BH990="P", BH990="T", BH990="N"), 0, IF($C990="DM", $T990, IF(OR(BH990="Y", BH990="IR"),$AM990,IF(BH990="C", IF($BI990="Y", IF($BA990="C", IF($AF990="N/A", $Q990, $AF990), IF($AF990="N/A", $T990, $AM990)), IF($AG990="N/A", $T990,$AG990)))))))</f>
        <v>#VALUE!</v>
      </c>
      <c r="CA990" s="15" t="s">
        <v>75</v>
      </c>
      <c r="CB990" s="16" t="e">
        <f>BZ990</f>
        <v>#VALUE!</v>
      </c>
      <c r="CC990" s="15" t="str">
        <f>IF(OR($BH990="T", $BH990="R"), 0, IF($BH990="C", IF($BI990="Y", IF($BA990="C", 0, IF(AF990="N/A", Q990-T990, AF990-AG990)), IF($AF990="N/A", U990, AH990)), AN990))</f>
        <v>N/A</v>
      </c>
      <c r="CD990" s="15" t="str">
        <f>IF(OR($BH990="T", $BH990="R"), 0, IF($BH990="C", IF($BI990="Y", 0, IF($AF990="N/A", V990, AI990)), AO990))</f>
        <v>N/A</v>
      </c>
      <c r="CE990" s="15" t="str">
        <f>IF(OR($BH990="T", $BH990="R"), 0, IF($BH990="C", IF($BI990="Y", 0, IF($AF990="N/A", W990, AJ990)), AP990))</f>
        <v>N/A</v>
      </c>
      <c r="CF990" s="15" t="str">
        <f>IF(OR($BH990="T", $BH990="R"), 0, IF($BH990="C", IF($BI990="Y", 0, IF($AF990="N/A", X990, AK990)), AQ990))</f>
        <v>N/A</v>
      </c>
    </row>
    <row r="991" spans="1:84" x14ac:dyDescent="0.25">
      <c r="A991" s="14">
        <v>5968</v>
      </c>
      <c r="B991" s="15"/>
      <c r="C991" s="15"/>
      <c r="D991" s="15"/>
      <c r="E991" s="15" t="e">
        <f>VLOOKUP(B991, 'Rookie Year'!$A$2:$B$55679,2,FALSE)</f>
        <v>#N/A</v>
      </c>
      <c r="F991" s="15">
        <v>2024</v>
      </c>
      <c r="G991" s="15" t="s">
        <v>42</v>
      </c>
      <c r="H991" s="15"/>
      <c r="I991" s="16"/>
      <c r="J991" s="15"/>
      <c r="K991" s="17">
        <f>IF(AND(G991&lt;&gt;"N",R991="N/A"), IF(I991&lt;4, 0, 0.25),IF(I991=1, IF(J991=1,0.25, 0.25), IF(I991&lt;13, 0.25, IF(I991&lt;26, 0.4, IF(I991&lt;51, 0.6, 0.75)))))</f>
        <v>0.25</v>
      </c>
      <c r="L991" s="16">
        <f>I991-M991</f>
        <v>0</v>
      </c>
      <c r="M991" s="16">
        <f>ROUNDUP(I991*K991,0)</f>
        <v>0</v>
      </c>
      <c r="N991" s="16">
        <f>M991*J991</f>
        <v>0</v>
      </c>
      <c r="O991" s="16">
        <v>0</v>
      </c>
      <c r="P991" s="16">
        <v>0</v>
      </c>
      <c r="Q991" s="16">
        <f>N991-O991-P991</f>
        <v>0</v>
      </c>
      <c r="R991" s="15" t="s">
        <v>75</v>
      </c>
      <c r="S991" s="15">
        <f>IF(R991="N/A", J991-($B$1-F991), J991-($B$1-R991))</f>
        <v>0</v>
      </c>
      <c r="T991" s="16" t="str">
        <f>IF($S991&lt;1, "N/A", $M991)</f>
        <v>N/A</v>
      </c>
      <c r="U991" s="16" t="str">
        <f>IF($S991&lt;2, "N/A", $M991)</f>
        <v>N/A</v>
      </c>
      <c r="V991" s="16" t="str">
        <f>IF($S991&lt;3, "N/A", $M991)</f>
        <v>N/A</v>
      </c>
      <c r="W991" s="16" t="str">
        <f>IF($S991&lt;4, "N/A", $M991)</f>
        <v>N/A</v>
      </c>
      <c r="X991" s="16" t="str">
        <f>IF($S991&lt;5, "N/A", $M991)</f>
        <v>N/A</v>
      </c>
      <c r="Y991" s="15" t="str">
        <f>IF(SUM(T991:X991)&lt;&gt;Q991, "CHECK", "OK")</f>
        <v>OK</v>
      </c>
      <c r="Z991" s="15" t="str">
        <f>IF(F991=$B$1, "No", IF(S991=1, "Yes", "No"))</f>
        <v>No</v>
      </c>
      <c r="AA991" s="18" t="str">
        <f>IF(C991="DM", "N/A", IF(Z991="No","N/A",VLOOKUP(B991,'Extension List'!$A$3:$R$1972,18,FALSE)))</f>
        <v>N/A</v>
      </c>
      <c r="AB991" s="15" t="str">
        <f>IF(C991="DM", "N/A", IF(Z991="No","N/A",VLOOKUP(B991,'Extension List'!$A$3:$T$1972,20,FALSE)))</f>
        <v>N/A</v>
      </c>
      <c r="AC991" s="15" t="str">
        <f>IF(AA991="N/A", "N/A", 0)</f>
        <v>N/A</v>
      </c>
      <c r="AD991" s="16" t="str">
        <f>IF(AE991="N/A", "N/A", AA991-AE991)</f>
        <v>N/A</v>
      </c>
      <c r="AE991" s="16" t="str">
        <f>IF(AA991="N/A", "N/A", IF(AC991&gt;0, IF(AA991&lt;13, ROUNDUP(0.25*AA991,0), IF(AA991&lt;26, ROUNDUP(0.4*AA991,0), IF(AA991&lt;51, ROUNDUP(0.6*AA991,0), ROUNDUP(0.75*AA991,0)))), "N/A"))</f>
        <v>N/A</v>
      </c>
      <c r="AF991" s="16" t="str">
        <f>IF(AD991="N/A","N/A", (AE991*AC991)+Q991)</f>
        <v>N/A</v>
      </c>
      <c r="AG991" s="16" t="str">
        <f>IF($AF991="N/A", "N/A", "TBC")</f>
        <v>N/A</v>
      </c>
      <c r="AH991" s="16" t="str">
        <f>IF($AF991="N/A", "N/A", "TBC")</f>
        <v>N/A</v>
      </c>
      <c r="AI991" s="16" t="str">
        <f>IF($AF991="N/A","N/A",IF(AC991&gt;1,"TBC","N/A"))</f>
        <v>N/A</v>
      </c>
      <c r="AJ991" s="16" t="str">
        <f>IF($AF991="N/A","N/A",IF(AC991&gt;2,"TBC","N/A"))</f>
        <v>N/A</v>
      </c>
      <c r="AK991" s="16" t="str">
        <f>IF($AF991="N/A","N/A",IF(AC991&gt;3,"TBC","N/A"))</f>
        <v>N/A</v>
      </c>
      <c r="AL991" s="16" t="str">
        <f>IF(AC991="N/A","N/A",IF(AC991&gt;0,IF(SUM(AG991:AK991)&lt;&gt;AF991,"CHECK","OK"),"N/A"))</f>
        <v>N/A</v>
      </c>
      <c r="AM991" s="16" t="e">
        <f>IF(AD991="N/A", L991+T991, L991+AG991)</f>
        <v>#VALUE!</v>
      </c>
      <c r="AN991" s="16" t="str">
        <f>IF(AD991="N/A", IF(U991="N/A", "N/A", L991+U991), AD991+AH991)</f>
        <v>N/A</v>
      </c>
      <c r="AO991" s="16" t="str">
        <f>IF(AD991="N/A", IF(V991="N/A", "N/A", L991+V991), IF(AI991="N/A", "N/A", AD991+AI991))</f>
        <v>N/A</v>
      </c>
      <c r="AP991" s="16" t="str">
        <f>IF(AD991="N/A", IF(W991="N/A", "N/A", L991+W991), IF(AJ991="N/A", "N/A", AD991+AJ991))</f>
        <v>N/A</v>
      </c>
      <c r="AQ991" s="16" t="str">
        <f>IF(AD991="N/A", IF(X991="N/A", "N/A", L991+X991), IF(AK991="N/A", "N/A", AD991+AK991))</f>
        <v>N/A</v>
      </c>
      <c r="AR991" s="15" t="s">
        <v>40</v>
      </c>
      <c r="AS991" s="15" t="s">
        <v>40</v>
      </c>
      <c r="AT991" s="15" t="s">
        <v>40</v>
      </c>
      <c r="AU991" s="15" t="s">
        <v>40</v>
      </c>
      <c r="AV991" s="15" t="s">
        <v>40</v>
      </c>
      <c r="AW991" s="15" t="s">
        <v>40</v>
      </c>
      <c r="AX991" s="15" t="s">
        <v>40</v>
      </c>
      <c r="AY991" s="15" t="s">
        <v>40</v>
      </c>
      <c r="AZ991" s="15" t="s">
        <v>40</v>
      </c>
      <c r="BA991" s="15" t="s">
        <v>40</v>
      </c>
      <c r="BB991" s="15" t="s">
        <v>40</v>
      </c>
      <c r="BC991" s="15" t="s">
        <v>40</v>
      </c>
      <c r="BD991" s="15" t="s">
        <v>40</v>
      </c>
      <c r="BE991" s="15" t="s">
        <v>40</v>
      </c>
      <c r="BF991" s="15" t="s">
        <v>40</v>
      </c>
      <c r="BG991" s="15" t="s">
        <v>40</v>
      </c>
      <c r="BH991" s="15" t="s">
        <v>40</v>
      </c>
      <c r="BJ991" s="16" t="e">
        <f>IF(AR991="R", $CA991, IF(OR(AR991="P", AR991="T", AR991="N"), 0, IF($C991="DM", $T991, IF(OR(AR991="Y", AR991="IR"),$AM991,IF(AR991="C", IF($BI991="Y", IF($AF991="N/A", $Q991, $AF991), IF($AG991="N/A", $T991,$AG991)))))))</f>
        <v>#VALUE!</v>
      </c>
      <c r="BK991" s="16" t="e">
        <f>IF(AS991="R", $CA991, IF(OR(AS991="P", AS991="T", AS991="N"), 0, IF($C991="DM", $T991, IF(OR(AS991="Y", AS991="IR"),$AM991,IF(AS991="C", IF($BI991="Y", IF($AF991="N/A", $Q991, $AF991), IF($AG991="N/A", $T991,$AG991)))))))</f>
        <v>#VALUE!</v>
      </c>
      <c r="BL991" s="16" t="e">
        <f>IF(AT991="R", $CA991, IF(OR(AT991="P", AT991="T", AT991="N"), 0, IF($C991="DM", $T991, IF(OR(AT991="Y", AT991="IR"),$AM991,IF(AT991="C", IF($BI991="Y", IF($AF991="N/A", $Q991, $AF991), IF($AG991="N/A", $T991,$AG991)))))))</f>
        <v>#VALUE!</v>
      </c>
      <c r="BM991" s="16" t="e">
        <f>IF(AU991="R", $CA991, IF(OR(AU991="P", AU991="T", AU991="N"), 0, IF($C991="DM", $T991, IF(OR(AU991="Y", AU991="IR"),$AM991,IF(AU991="C", IF($BI991="Y", IF($AF991="N/A", $Q991, $AF991), IF($AG991="N/A", $T991,$AG991)))))))</f>
        <v>#VALUE!</v>
      </c>
      <c r="BN991" s="16" t="e">
        <f>IF(AV991="R", $CA991, IF(OR(AV991="P", AV991="T", AV991="N"), 0, IF($C991="DM", $T991, IF(OR(AV991="Y", AV991="IR"),$AM991,IF(AV991="C", IF($BI991="Y", IF($AF991="N/A", $Q991, $AF991), IF($AG991="N/A", $T991,$AG991)))))))</f>
        <v>#VALUE!</v>
      </c>
      <c r="BO991" s="16" t="e">
        <f>IF(AW991="R", $CA991, IF(OR(AW991="P", AW991="T", AW991="N"), 0, IF($C991="DM", $T991, IF(OR(AW991="Y", AW991="IR"),$AM991,IF(AW991="C", IF($BI991="Y", IF($AF991="N/A", $Q991, $AF991), IF($AG991="N/A", $T991,$AG991)))))))</f>
        <v>#VALUE!</v>
      </c>
      <c r="BP991" s="16" t="e">
        <f>IF(AX991="R", $CA991, IF(OR(AX991="P", AX991="T", AX991="N"), 0, IF($C991="DM", $T991, IF(OR(AX991="Y", AX991="IR"),$AM991,IF(AX991="C", IF($BI991="Y", IF($AF991="N/A", $Q991, $AF991), IF($AG991="N/A", $T991,$AG991)))))))</f>
        <v>#VALUE!</v>
      </c>
      <c r="BQ991" s="16" t="e">
        <f>IF(AY991="R", $CA991, IF(OR(AY991="P", AY991="T", AY991="N"), 0, IF($C991="DM", $T991, IF(OR(AY991="Y", AY991="IR"),$AM991,IF(AY991="C", IF($BI991="Y", IF($AF991="N/A", $Q991, $AF991), IF($AG991="N/A", $T991,$AG991)))))))</f>
        <v>#VALUE!</v>
      </c>
      <c r="BR991" s="16" t="e">
        <f>IF(AZ991="R", $CA991, IF(OR(AZ991="P", AZ991="T", AZ991="N"), 0, IF($C991="DM", $T991, IF(OR(AZ991="Y", AZ991="IR"),$AM991,IF(AZ991="C", IF($BI991="Y", IF($AF991="N/A", $Q991, $AF991), IF($AG991="N/A", $T991,$AG991)))))))</f>
        <v>#VALUE!</v>
      </c>
      <c r="BS991" s="16" t="e">
        <f>IF(BA991="R", $CA991, IF(OR(BA991="P", BA991="T", BA991="N"), 0, IF($C991="DM", $T991, IF(OR(BA991="Y", BA991="IR"),$AM991,IF(BA991="C", IF($BI991="Y", IF($AF991="N/A", $Q991, $AF991), IF($AG991="N/A", $T991,$AG991)))))))</f>
        <v>#VALUE!</v>
      </c>
      <c r="BT991" s="16" t="e">
        <f>IF(BB991="R", $CA991, IF(OR(BB991="P", BB991="T", BB991="N"), 0, IF($C991="DM", $T991, IF(OR(BB991="Y", BB991="IR"),$AM991,IF(BB991="C", IF($BI991="Y", IF($BA991="C", IF($AF991="N/A", $Q991, $AF991), IF($AF991="N/A", $T991, $AM991)), IF($AG991="N/A", $T991,$AG991)))))))</f>
        <v>#VALUE!</v>
      </c>
      <c r="BU991" s="16" t="e">
        <f>IF(BC991="R", $CA991, IF(OR(BC991="P", BC991="T", BC991="N"), 0, IF($C991="DM", $T991, IF(OR(BC991="Y", BC991="IR"),$AM991,IF(BC991="C", IF($BI991="Y", IF($BA991="C", IF($AF991="N/A", $Q991, $AF991), IF($AF991="N/A", $T991, $AM991)), IF($AG991="N/A", $T991,$AG991)))))))</f>
        <v>#VALUE!</v>
      </c>
      <c r="BV991" s="16" t="e">
        <f>IF(BD991="R", $CA991, IF(OR(BD991="P", BD991="T", BD991="N"), 0, IF($C991="DM", $T991, IF(OR(BD991="Y", BD991="IR"),$AM991,IF(BD991="C", IF($BI991="Y", IF($BA991="C", IF($AF991="N/A", $Q991, $AF991), IF($AF991="N/A", $T991, $AM991)), IF($AG991="N/A", $T991,$AG991)))))))</f>
        <v>#VALUE!</v>
      </c>
      <c r="BW991" s="16" t="e">
        <f>IF(BE991="R", $CA991, IF(OR(BE991="P", BE991="T", BE991="N"), 0, IF($C991="DM", $T991, IF(OR(BE991="Y", BE991="IR"),$AM991,IF(BE991="C", IF($BI991="Y", IF($BA991="C", IF($AF991="N/A", $Q991, $AF991), IF($AF991="N/A", $T991, $AM991)), IF($AG991="N/A", $T991,$AG991)))))))</f>
        <v>#VALUE!</v>
      </c>
      <c r="BX991" s="16" t="e">
        <f>IF(BF991="R", $CA991, IF(OR(BF991="P", BF991="T", BF991="N"), 0, IF($C991="DM", $T991, IF(OR(BF991="Y", BF991="IR"),$AM991,IF(BF991="C", IF($BI991="Y", IF($BA991="C", IF($AF991="N/A", $Q991, $AF991), IF($AF991="N/A", $T991, $AM991)), IF($AG991="N/A", $T991,$AG991)))))))</f>
        <v>#VALUE!</v>
      </c>
      <c r="BY991" s="16" t="e">
        <f>IF(BG991="R", $CA991, IF(OR(BG991="P", BG991="T", BG991="N"), 0, IF($C991="DM", $T991, IF(OR(BG991="Y", BG991="IR"),$AM991,IF(BG991="C", IF($BI991="Y", IF($BA991="C", IF($AF991="N/A", $Q991, $AF991), IF($AF991="N/A", $T991, $AM991)), IF($AG991="N/A", $T991,$AG991)))))))</f>
        <v>#VALUE!</v>
      </c>
      <c r="BZ991" s="16" t="e">
        <f>IF(BH991="R", $CA991, IF(OR(BH991="P", BH991="T", BH991="N"), 0, IF($C991="DM", $T991, IF(OR(BH991="Y", BH991="IR"),$AM991,IF(BH991="C", IF($BI991="Y", IF($BA991="C", IF($AF991="N/A", $Q991, $AF991), IF($AF991="N/A", $T991, $AM991)), IF($AG991="N/A", $T991,$AG991)))))))</f>
        <v>#VALUE!</v>
      </c>
      <c r="CA991" s="15" t="s">
        <v>75</v>
      </c>
      <c r="CB991" s="16" t="e">
        <f>BZ991</f>
        <v>#VALUE!</v>
      </c>
      <c r="CC991" s="15" t="str">
        <f>IF(OR($BH991="T", $BH991="R"), 0, IF($BH991="C", IF($BI991="Y", IF($BA991="C", 0, IF(AF991="N/A", Q991-T991, AF991-AG991)), IF($AF991="N/A", U991, AH991)), AN991))</f>
        <v>N/A</v>
      </c>
      <c r="CD991" s="15" t="str">
        <f>IF(OR($BH991="T", $BH991="R"), 0, IF($BH991="C", IF($BI991="Y", 0, IF($AF991="N/A", V991, AI991)), AO991))</f>
        <v>N/A</v>
      </c>
      <c r="CE991" s="15" t="str">
        <f>IF(OR($BH991="T", $BH991="R"), 0, IF($BH991="C", IF($BI991="Y", 0, IF($AF991="N/A", W991, AJ991)), AP991))</f>
        <v>N/A</v>
      </c>
      <c r="CF991" s="15" t="str">
        <f>IF(OR($BH991="T", $BH991="R"), 0, IF($BH991="C", IF($BI991="Y", 0, IF($AF991="N/A", X991, AK991)), AQ991))</f>
        <v>N/A</v>
      </c>
    </row>
    <row r="992" spans="1:84" x14ac:dyDescent="0.25">
      <c r="A992" s="14">
        <v>5969</v>
      </c>
      <c r="B992" s="15"/>
      <c r="C992" s="15"/>
      <c r="D992" s="15"/>
      <c r="E992" s="15" t="e">
        <f>VLOOKUP(B992, 'Rookie Year'!$A$2:$B$55679,2,FALSE)</f>
        <v>#N/A</v>
      </c>
      <c r="F992" s="15">
        <v>2024</v>
      </c>
      <c r="G992" s="15" t="s">
        <v>42</v>
      </c>
      <c r="H992" s="15"/>
      <c r="I992" s="16"/>
      <c r="J992" s="15"/>
      <c r="K992" s="17">
        <f>IF(AND(G992&lt;&gt;"N",R992="N/A"), IF(I992&lt;4, 0, 0.25),IF(I992=1, IF(J992=1,0.25, 0.25), IF(I992&lt;13, 0.25, IF(I992&lt;26, 0.4, IF(I992&lt;51, 0.6, 0.75)))))</f>
        <v>0.25</v>
      </c>
      <c r="L992" s="16">
        <f>I992-M992</f>
        <v>0</v>
      </c>
      <c r="M992" s="16">
        <f>ROUNDUP(I992*K992,0)</f>
        <v>0</v>
      </c>
      <c r="N992" s="16">
        <f>M992*J992</f>
        <v>0</v>
      </c>
      <c r="O992" s="16">
        <v>0</v>
      </c>
      <c r="P992" s="16">
        <v>0</v>
      </c>
      <c r="Q992" s="16">
        <f>N992-O992-P992</f>
        <v>0</v>
      </c>
      <c r="R992" s="15" t="s">
        <v>75</v>
      </c>
      <c r="S992" s="15">
        <f>IF(R992="N/A", J992-($B$1-F992), J992-($B$1-R992))</f>
        <v>0</v>
      </c>
      <c r="T992" s="16" t="str">
        <f>IF($S992&lt;1, "N/A", $M992)</f>
        <v>N/A</v>
      </c>
      <c r="U992" s="16" t="str">
        <f>IF($S992&lt;2, "N/A", $M992)</f>
        <v>N/A</v>
      </c>
      <c r="V992" s="16" t="str">
        <f>IF($S992&lt;3, "N/A", $M992)</f>
        <v>N/A</v>
      </c>
      <c r="W992" s="16" t="str">
        <f>IF($S992&lt;4, "N/A", $M992)</f>
        <v>N/A</v>
      </c>
      <c r="X992" s="16" t="str">
        <f>IF($S992&lt;5, "N/A", $M992)</f>
        <v>N/A</v>
      </c>
      <c r="Y992" s="15" t="str">
        <f>IF(SUM(T992:X992)&lt;&gt;Q992, "CHECK", "OK")</f>
        <v>OK</v>
      </c>
      <c r="Z992" s="15" t="str">
        <f>IF(F992=$B$1, "No", IF(S992=1, "Yes", "No"))</f>
        <v>No</v>
      </c>
      <c r="AA992" s="18" t="str">
        <f>IF(C992="DM", "N/A", IF(Z992="No","N/A",VLOOKUP(B992,'Extension List'!$A$3:$R$1972,18,FALSE)))</f>
        <v>N/A</v>
      </c>
      <c r="AB992" s="15" t="str">
        <f>IF(C992="DM", "N/A", IF(Z992="No","N/A",VLOOKUP(B992,'Extension List'!$A$3:$T$1972,20,FALSE)))</f>
        <v>N/A</v>
      </c>
      <c r="AC992" s="15" t="str">
        <f>IF(AA992="N/A", "N/A", 0)</f>
        <v>N/A</v>
      </c>
      <c r="AD992" s="16" t="str">
        <f>IF(AE992="N/A", "N/A", AA992-AE992)</f>
        <v>N/A</v>
      </c>
      <c r="AE992" s="16" t="str">
        <f>IF(AA992="N/A", "N/A", IF(AC992&gt;0, IF(AA992&lt;13, ROUNDUP(0.25*AA992,0), IF(AA992&lt;26, ROUNDUP(0.4*AA992,0), IF(AA992&lt;51, ROUNDUP(0.6*AA992,0), ROUNDUP(0.75*AA992,0)))), "N/A"))</f>
        <v>N/A</v>
      </c>
      <c r="AF992" s="16" t="str">
        <f>IF(AD992="N/A","N/A", (AE992*AC992)+Q992)</f>
        <v>N/A</v>
      </c>
      <c r="AG992" s="16" t="str">
        <f>IF($AF992="N/A", "N/A", "TBC")</f>
        <v>N/A</v>
      </c>
      <c r="AH992" s="16" t="str">
        <f>IF($AF992="N/A", "N/A", "TBC")</f>
        <v>N/A</v>
      </c>
      <c r="AI992" s="16" t="str">
        <f>IF($AF992="N/A","N/A",IF(AC992&gt;1,"TBC","N/A"))</f>
        <v>N/A</v>
      </c>
      <c r="AJ992" s="16" t="str">
        <f>IF($AF992="N/A","N/A",IF(AC992&gt;2,"TBC","N/A"))</f>
        <v>N/A</v>
      </c>
      <c r="AK992" s="16" t="str">
        <f>IF($AF992="N/A","N/A",IF(AC992&gt;3,"TBC","N/A"))</f>
        <v>N/A</v>
      </c>
      <c r="AL992" s="16" t="str">
        <f>IF(AC992="N/A","N/A",IF(AC992&gt;0,IF(SUM(AG992:AK992)&lt;&gt;AF992,"CHECK","OK"),"N/A"))</f>
        <v>N/A</v>
      </c>
      <c r="AM992" s="16" t="e">
        <f>IF(AD992="N/A", L992+T992, L992+AG992)</f>
        <v>#VALUE!</v>
      </c>
      <c r="AN992" s="16" t="str">
        <f>IF(AD992="N/A", IF(U992="N/A", "N/A", L992+U992), AD992+AH992)</f>
        <v>N/A</v>
      </c>
      <c r="AO992" s="16" t="str">
        <f>IF(AD992="N/A", IF(V992="N/A", "N/A", L992+V992), IF(AI992="N/A", "N/A", AD992+AI992))</f>
        <v>N/A</v>
      </c>
      <c r="AP992" s="16" t="str">
        <f>IF(AD992="N/A", IF(W992="N/A", "N/A", L992+W992), IF(AJ992="N/A", "N/A", AD992+AJ992))</f>
        <v>N/A</v>
      </c>
      <c r="AQ992" s="16" t="str">
        <f>IF(AD992="N/A", IF(X992="N/A", "N/A", L992+X992), IF(AK992="N/A", "N/A", AD992+AK992))</f>
        <v>N/A</v>
      </c>
      <c r="AR992" s="15" t="s">
        <v>40</v>
      </c>
      <c r="AS992" s="15" t="s">
        <v>40</v>
      </c>
      <c r="AT992" s="15" t="s">
        <v>40</v>
      </c>
      <c r="AU992" s="15" t="s">
        <v>40</v>
      </c>
      <c r="AV992" s="15" t="s">
        <v>40</v>
      </c>
      <c r="AW992" s="15" t="s">
        <v>40</v>
      </c>
      <c r="AX992" s="15" t="s">
        <v>40</v>
      </c>
      <c r="AY992" s="15" t="s">
        <v>40</v>
      </c>
      <c r="AZ992" s="15" t="s">
        <v>40</v>
      </c>
      <c r="BA992" s="15" t="s">
        <v>40</v>
      </c>
      <c r="BB992" s="15" t="s">
        <v>40</v>
      </c>
      <c r="BC992" s="15" t="s">
        <v>40</v>
      </c>
      <c r="BD992" s="15" t="s">
        <v>40</v>
      </c>
      <c r="BE992" s="15" t="s">
        <v>40</v>
      </c>
      <c r="BF992" s="15" t="s">
        <v>40</v>
      </c>
      <c r="BG992" s="15" t="s">
        <v>40</v>
      </c>
      <c r="BH992" s="15" t="s">
        <v>40</v>
      </c>
      <c r="BJ992" s="16" t="e">
        <f>IF(AR992="R", $CA992, IF(OR(AR992="P", AR992="T", AR992="N"), 0, IF($C992="DM", $T992, IF(OR(AR992="Y", AR992="IR"),$AM992,IF(AR992="C", IF($BI992="Y", IF($AF992="N/A", $Q992, $AF992), IF($AG992="N/A", $T992,$AG992)))))))</f>
        <v>#VALUE!</v>
      </c>
      <c r="BK992" s="16" t="e">
        <f>IF(AS992="R", $CA992, IF(OR(AS992="P", AS992="T", AS992="N"), 0, IF($C992="DM", $T992, IF(OR(AS992="Y", AS992="IR"),$AM992,IF(AS992="C", IF($BI992="Y", IF($AF992="N/A", $Q992, $AF992), IF($AG992="N/A", $T992,$AG992)))))))</f>
        <v>#VALUE!</v>
      </c>
      <c r="BL992" s="16" t="e">
        <f>IF(AT992="R", $CA992, IF(OR(AT992="P", AT992="T", AT992="N"), 0, IF($C992="DM", $T992, IF(OR(AT992="Y", AT992="IR"),$AM992,IF(AT992="C", IF($BI992="Y", IF($AF992="N/A", $Q992, $AF992), IF($AG992="N/A", $T992,$AG992)))))))</f>
        <v>#VALUE!</v>
      </c>
      <c r="BM992" s="16" t="e">
        <f>IF(AU992="R", $CA992, IF(OR(AU992="P", AU992="T", AU992="N"), 0, IF($C992="DM", $T992, IF(OR(AU992="Y", AU992="IR"),$AM992,IF(AU992="C", IF($BI992="Y", IF($AF992="N/A", $Q992, $AF992), IF($AG992="N/A", $T992,$AG992)))))))</f>
        <v>#VALUE!</v>
      </c>
      <c r="BN992" s="16" t="e">
        <f>IF(AV992="R", $CA992, IF(OR(AV992="P", AV992="T", AV992="N"), 0, IF($C992="DM", $T992, IF(OR(AV992="Y", AV992="IR"),$AM992,IF(AV992="C", IF($BI992="Y", IF($AF992="N/A", $Q992, $AF992), IF($AG992="N/A", $T992,$AG992)))))))</f>
        <v>#VALUE!</v>
      </c>
      <c r="BO992" s="16" t="e">
        <f>IF(AW992="R", $CA992, IF(OR(AW992="P", AW992="T", AW992="N"), 0, IF($C992="DM", $T992, IF(OR(AW992="Y", AW992="IR"),$AM992,IF(AW992="C", IF($BI992="Y", IF($AF992="N/A", $Q992, $AF992), IF($AG992="N/A", $T992,$AG992)))))))</f>
        <v>#VALUE!</v>
      </c>
      <c r="BP992" s="16" t="e">
        <f>IF(AX992="R", $CA992, IF(OR(AX992="P", AX992="T", AX992="N"), 0, IF($C992="DM", $T992, IF(OR(AX992="Y", AX992="IR"),$AM992,IF(AX992="C", IF($BI992="Y", IF($AF992="N/A", $Q992, $AF992), IF($AG992="N/A", $T992,$AG992)))))))</f>
        <v>#VALUE!</v>
      </c>
      <c r="BQ992" s="16" t="e">
        <f>IF(AY992="R", $CA992, IF(OR(AY992="P", AY992="T", AY992="N"), 0, IF($C992="DM", $T992, IF(OR(AY992="Y", AY992="IR"),$AM992,IF(AY992="C", IF($BI992="Y", IF($AF992="N/A", $Q992, $AF992), IF($AG992="N/A", $T992,$AG992)))))))</f>
        <v>#VALUE!</v>
      </c>
      <c r="BR992" s="16" t="e">
        <f>IF(AZ992="R", $CA992, IF(OR(AZ992="P", AZ992="T", AZ992="N"), 0, IF($C992="DM", $T992, IF(OR(AZ992="Y", AZ992="IR"),$AM992,IF(AZ992="C", IF($BI992="Y", IF($AF992="N/A", $Q992, $AF992), IF($AG992="N/A", $T992,$AG992)))))))</f>
        <v>#VALUE!</v>
      </c>
      <c r="BS992" s="16" t="e">
        <f>IF(BA992="R", $CA992, IF(OR(BA992="P", BA992="T", BA992="N"), 0, IF($C992="DM", $T992, IF(OR(BA992="Y", BA992="IR"),$AM992,IF(BA992="C", IF($BI992="Y", IF($AF992="N/A", $Q992, $AF992), IF($AG992="N/A", $T992,$AG992)))))))</f>
        <v>#VALUE!</v>
      </c>
      <c r="BT992" s="16" t="e">
        <f>IF(BB992="R", $CA992, IF(OR(BB992="P", BB992="T", BB992="N"), 0, IF($C992="DM", $T992, IF(OR(BB992="Y", BB992="IR"),$AM992,IF(BB992="C", IF($BI992="Y", IF($BA992="C", IF($AF992="N/A", $Q992, $AF992), IF($AF992="N/A", $T992, $AM992)), IF($AG992="N/A", $T992,$AG992)))))))</f>
        <v>#VALUE!</v>
      </c>
      <c r="BU992" s="16" t="e">
        <f>IF(BC992="R", $CA992, IF(OR(BC992="P", BC992="T", BC992="N"), 0, IF($C992="DM", $T992, IF(OR(BC992="Y", BC992="IR"),$AM992,IF(BC992="C", IF($BI992="Y", IF($BA992="C", IF($AF992="N/A", $Q992, $AF992), IF($AF992="N/A", $T992, $AM992)), IF($AG992="N/A", $T992,$AG992)))))))</f>
        <v>#VALUE!</v>
      </c>
      <c r="BV992" s="16" t="e">
        <f>IF(BD992="R", $CA992, IF(OR(BD992="P", BD992="T", BD992="N"), 0, IF($C992="DM", $T992, IF(OR(BD992="Y", BD992="IR"),$AM992,IF(BD992="C", IF($BI992="Y", IF($BA992="C", IF($AF992="N/A", $Q992, $AF992), IF($AF992="N/A", $T992, $AM992)), IF($AG992="N/A", $T992,$AG992)))))))</f>
        <v>#VALUE!</v>
      </c>
      <c r="BW992" s="16" t="e">
        <f>IF(BE992="R", $CA992, IF(OR(BE992="P", BE992="T", BE992="N"), 0, IF($C992="DM", $T992, IF(OR(BE992="Y", BE992="IR"),$AM992,IF(BE992="C", IF($BI992="Y", IF($BA992="C", IF($AF992="N/A", $Q992, $AF992), IF($AF992="N/A", $T992, $AM992)), IF($AG992="N/A", $T992,$AG992)))))))</f>
        <v>#VALUE!</v>
      </c>
      <c r="BX992" s="16" t="e">
        <f>IF(BF992="R", $CA992, IF(OR(BF992="P", BF992="T", BF992="N"), 0, IF($C992="DM", $T992, IF(OR(BF992="Y", BF992="IR"),$AM992,IF(BF992="C", IF($BI992="Y", IF($BA992="C", IF($AF992="N/A", $Q992, $AF992), IF($AF992="N/A", $T992, $AM992)), IF($AG992="N/A", $T992,$AG992)))))))</f>
        <v>#VALUE!</v>
      </c>
      <c r="BY992" s="16" t="e">
        <f>IF(BG992="R", $CA992, IF(OR(BG992="P", BG992="T", BG992="N"), 0, IF($C992="DM", $T992, IF(OR(BG992="Y", BG992="IR"),$AM992,IF(BG992="C", IF($BI992="Y", IF($BA992="C", IF($AF992="N/A", $Q992, $AF992), IF($AF992="N/A", $T992, $AM992)), IF($AG992="N/A", $T992,$AG992)))))))</f>
        <v>#VALUE!</v>
      </c>
      <c r="BZ992" s="16" t="e">
        <f>IF(BH992="R", $CA992, IF(OR(BH992="P", BH992="T", BH992="N"), 0, IF($C992="DM", $T992, IF(OR(BH992="Y", BH992="IR"),$AM992,IF(BH992="C", IF($BI992="Y", IF($BA992="C", IF($AF992="N/A", $Q992, $AF992), IF($AF992="N/A", $T992, $AM992)), IF($AG992="N/A", $T992,$AG992)))))))</f>
        <v>#VALUE!</v>
      </c>
      <c r="CA992" s="15" t="s">
        <v>75</v>
      </c>
      <c r="CB992" s="16" t="e">
        <f>BZ992</f>
        <v>#VALUE!</v>
      </c>
      <c r="CC992" s="15" t="str">
        <f>IF(OR($BH992="T", $BH992="R"), 0, IF($BH992="C", IF($BI992="Y", IF($BA992="C", 0, IF(AF992="N/A", Q992-T992, AF992-AG992)), IF($AF992="N/A", U992, AH992)), AN992))</f>
        <v>N/A</v>
      </c>
      <c r="CD992" s="15" t="str">
        <f>IF(OR($BH992="T", $BH992="R"), 0, IF($BH992="C", IF($BI992="Y", 0, IF($AF992="N/A", V992, AI992)), AO992))</f>
        <v>N/A</v>
      </c>
      <c r="CE992" s="15" t="str">
        <f>IF(OR($BH992="T", $BH992="R"), 0, IF($BH992="C", IF($BI992="Y", 0, IF($AF992="N/A", W992, AJ992)), AP992))</f>
        <v>N/A</v>
      </c>
      <c r="CF992" s="15" t="str">
        <f>IF(OR($BH992="T", $BH992="R"), 0, IF($BH992="C", IF($BI992="Y", 0, IF($AF992="N/A", X992, AK992)), AQ992))</f>
        <v>N/A</v>
      </c>
    </row>
    <row r="993" spans="1:84" x14ac:dyDescent="0.25">
      <c r="A993" s="14">
        <v>5970</v>
      </c>
      <c r="B993" s="15"/>
      <c r="C993" s="15"/>
      <c r="D993" s="15"/>
      <c r="E993" s="15" t="e">
        <f>VLOOKUP(B993, 'Rookie Year'!$A$2:$B$55679,2,FALSE)</f>
        <v>#N/A</v>
      </c>
      <c r="F993" s="15">
        <v>2024</v>
      </c>
      <c r="G993" s="15" t="s">
        <v>42</v>
      </c>
      <c r="H993" s="15"/>
      <c r="I993" s="16"/>
      <c r="J993" s="15"/>
      <c r="K993" s="17">
        <f>IF(AND(G993&lt;&gt;"N",R993="N/A"), IF(I993&lt;4, 0, 0.25),IF(I993=1, IF(J993=1,0.25, 0.25), IF(I993&lt;13, 0.25, IF(I993&lt;26, 0.4, IF(I993&lt;51, 0.6, 0.75)))))</f>
        <v>0.25</v>
      </c>
      <c r="L993" s="16">
        <f>I993-M993</f>
        <v>0</v>
      </c>
      <c r="M993" s="16">
        <f>ROUNDUP(I993*K993,0)</f>
        <v>0</v>
      </c>
      <c r="N993" s="16">
        <f>M993*J993</f>
        <v>0</v>
      </c>
      <c r="O993" s="16">
        <v>0</v>
      </c>
      <c r="P993" s="16">
        <v>0</v>
      </c>
      <c r="Q993" s="16">
        <f>N993-O993-P993</f>
        <v>0</v>
      </c>
      <c r="R993" s="15" t="s">
        <v>75</v>
      </c>
      <c r="S993" s="15">
        <f>IF(R993="N/A", J993-($B$1-F993), J993-($B$1-R993))</f>
        <v>0</v>
      </c>
      <c r="T993" s="16" t="str">
        <f>IF($S993&lt;1, "N/A", $M993)</f>
        <v>N/A</v>
      </c>
      <c r="U993" s="16" t="str">
        <f>IF($S993&lt;2, "N/A", $M993)</f>
        <v>N/A</v>
      </c>
      <c r="V993" s="16" t="str">
        <f>IF($S993&lt;3, "N/A", $M993)</f>
        <v>N/A</v>
      </c>
      <c r="W993" s="16" t="str">
        <f>IF($S993&lt;4, "N/A", $M993)</f>
        <v>N/A</v>
      </c>
      <c r="X993" s="16" t="str">
        <f>IF($S993&lt;5, "N/A", $M993)</f>
        <v>N/A</v>
      </c>
      <c r="Y993" s="15" t="str">
        <f>IF(SUM(T993:X993)&lt;&gt;Q993, "CHECK", "OK")</f>
        <v>OK</v>
      </c>
      <c r="Z993" s="15" t="str">
        <f>IF(F993=$B$1, "No", IF(S993=1, "Yes", "No"))</f>
        <v>No</v>
      </c>
      <c r="AA993" s="18" t="str">
        <f>IF(C993="DM", "N/A", IF(Z993="No","N/A",VLOOKUP(B993,'Extension List'!$A$3:$R$1972,18,FALSE)))</f>
        <v>N/A</v>
      </c>
      <c r="AB993" s="15" t="str">
        <f>IF(C993="DM", "N/A", IF(Z993="No","N/A",VLOOKUP(B993,'Extension List'!$A$3:$T$1972,20,FALSE)))</f>
        <v>N/A</v>
      </c>
      <c r="AC993" s="15" t="str">
        <f>IF(AA993="N/A", "N/A", 0)</f>
        <v>N/A</v>
      </c>
      <c r="AD993" s="16" t="str">
        <f>IF(AE993="N/A", "N/A", AA993-AE993)</f>
        <v>N/A</v>
      </c>
      <c r="AE993" s="16" t="str">
        <f>IF(AA993="N/A", "N/A", IF(AC993&gt;0, IF(AA993&lt;13, ROUNDUP(0.25*AA993,0), IF(AA993&lt;26, ROUNDUP(0.4*AA993,0), IF(AA993&lt;51, ROUNDUP(0.6*AA993,0), ROUNDUP(0.75*AA993,0)))), "N/A"))</f>
        <v>N/A</v>
      </c>
      <c r="AF993" s="16" t="str">
        <f>IF(AD993="N/A","N/A", (AE993*AC993)+Q993)</f>
        <v>N/A</v>
      </c>
      <c r="AG993" s="16" t="str">
        <f>IF($AF993="N/A", "N/A", "TBC")</f>
        <v>N/A</v>
      </c>
      <c r="AH993" s="16" t="str">
        <f>IF($AF993="N/A", "N/A", "TBC")</f>
        <v>N/A</v>
      </c>
      <c r="AI993" s="16" t="str">
        <f>IF($AF993="N/A","N/A",IF(AC993&gt;1,"TBC","N/A"))</f>
        <v>N/A</v>
      </c>
      <c r="AJ993" s="16" t="str">
        <f>IF($AF993="N/A","N/A",IF(AC993&gt;2,"TBC","N/A"))</f>
        <v>N/A</v>
      </c>
      <c r="AK993" s="16" t="str">
        <f>IF($AF993="N/A","N/A",IF(AC993&gt;3,"TBC","N/A"))</f>
        <v>N/A</v>
      </c>
      <c r="AL993" s="16" t="str">
        <f>IF(AC993="N/A","N/A",IF(AC993&gt;0,IF(SUM(AG993:AK993)&lt;&gt;AF993,"CHECK","OK"),"N/A"))</f>
        <v>N/A</v>
      </c>
      <c r="AM993" s="16" t="e">
        <f>IF(AD993="N/A", L993+T993, L993+AG993)</f>
        <v>#VALUE!</v>
      </c>
      <c r="AN993" s="16" t="str">
        <f>IF(AD993="N/A", IF(U993="N/A", "N/A", L993+U993), AD993+AH993)</f>
        <v>N/A</v>
      </c>
      <c r="AO993" s="16" t="str">
        <f>IF(AD993="N/A", IF(V993="N/A", "N/A", L993+V993), IF(AI993="N/A", "N/A", AD993+AI993))</f>
        <v>N/A</v>
      </c>
      <c r="AP993" s="16" t="str">
        <f>IF(AD993="N/A", IF(W993="N/A", "N/A", L993+W993), IF(AJ993="N/A", "N/A", AD993+AJ993))</f>
        <v>N/A</v>
      </c>
      <c r="AQ993" s="16" t="str">
        <f>IF(AD993="N/A", IF(X993="N/A", "N/A", L993+X993), IF(AK993="N/A", "N/A", AD993+AK993))</f>
        <v>N/A</v>
      </c>
      <c r="AR993" s="15" t="s">
        <v>40</v>
      </c>
      <c r="AS993" s="15" t="s">
        <v>40</v>
      </c>
      <c r="AT993" s="15" t="s">
        <v>40</v>
      </c>
      <c r="AU993" s="15" t="s">
        <v>40</v>
      </c>
      <c r="AV993" s="15" t="s">
        <v>40</v>
      </c>
      <c r="AW993" s="15" t="s">
        <v>40</v>
      </c>
      <c r="AX993" s="15" t="s">
        <v>40</v>
      </c>
      <c r="AY993" s="15" t="s">
        <v>40</v>
      </c>
      <c r="AZ993" s="15" t="s">
        <v>40</v>
      </c>
      <c r="BA993" s="15" t="s">
        <v>40</v>
      </c>
      <c r="BB993" s="15" t="s">
        <v>40</v>
      </c>
      <c r="BC993" s="15" t="s">
        <v>40</v>
      </c>
      <c r="BD993" s="15" t="s">
        <v>40</v>
      </c>
      <c r="BE993" s="15" t="s">
        <v>40</v>
      </c>
      <c r="BF993" s="15" t="s">
        <v>40</v>
      </c>
      <c r="BG993" s="15" t="s">
        <v>40</v>
      </c>
      <c r="BH993" s="15" t="s">
        <v>40</v>
      </c>
      <c r="BJ993" s="16" t="e">
        <f>IF(AR993="R", $CA993, IF(OR(AR993="P", AR993="T", AR993="N"), 0, IF($C993="DM", $T993, IF(OR(AR993="Y", AR993="IR"),$AM993,IF(AR993="C", IF($BI993="Y", IF($AF993="N/A", $Q993, $AF993), IF($AG993="N/A", $T993,$AG993)))))))</f>
        <v>#VALUE!</v>
      </c>
      <c r="BK993" s="16" t="e">
        <f>IF(AS993="R", $CA993, IF(OR(AS993="P", AS993="T", AS993="N"), 0, IF($C993="DM", $T993, IF(OR(AS993="Y", AS993="IR"),$AM993,IF(AS993="C", IF($BI993="Y", IF($AF993="N/A", $Q993, $AF993), IF($AG993="N/A", $T993,$AG993)))))))</f>
        <v>#VALUE!</v>
      </c>
      <c r="BL993" s="16" t="e">
        <f>IF(AT993="R", $CA993, IF(OR(AT993="P", AT993="T", AT993="N"), 0, IF($C993="DM", $T993, IF(OR(AT993="Y", AT993="IR"),$AM993,IF(AT993="C", IF($BI993="Y", IF($AF993="N/A", $Q993, $AF993), IF($AG993="N/A", $T993,$AG993)))))))</f>
        <v>#VALUE!</v>
      </c>
      <c r="BM993" s="16" t="e">
        <f>IF(AU993="R", $CA993, IF(OR(AU993="P", AU993="T", AU993="N"), 0, IF($C993="DM", $T993, IF(OR(AU993="Y", AU993="IR"),$AM993,IF(AU993="C", IF($BI993="Y", IF($AF993="N/A", $Q993, $AF993), IF($AG993="N/A", $T993,$AG993)))))))</f>
        <v>#VALUE!</v>
      </c>
      <c r="BN993" s="16" t="e">
        <f>IF(AV993="R", $CA993, IF(OR(AV993="P", AV993="T", AV993="N"), 0, IF($C993="DM", $T993, IF(OR(AV993="Y", AV993="IR"),$AM993,IF(AV993="C", IF($BI993="Y", IF($AF993="N/A", $Q993, $AF993), IF($AG993="N/A", $T993,$AG993)))))))</f>
        <v>#VALUE!</v>
      </c>
      <c r="BO993" s="16" t="e">
        <f>IF(AW993="R", $CA993, IF(OR(AW993="P", AW993="T", AW993="N"), 0, IF($C993="DM", $T993, IF(OR(AW993="Y", AW993="IR"),$AM993,IF(AW993="C", IF($BI993="Y", IF($AF993="N/A", $Q993, $AF993), IF($AG993="N/A", $T993,$AG993)))))))</f>
        <v>#VALUE!</v>
      </c>
      <c r="BP993" s="16" t="e">
        <f>IF(AX993="R", $CA993, IF(OR(AX993="P", AX993="T", AX993="N"), 0, IF($C993="DM", $T993, IF(OR(AX993="Y", AX993="IR"),$AM993,IF(AX993="C", IF($BI993="Y", IF($AF993="N/A", $Q993, $AF993), IF($AG993="N/A", $T993,$AG993)))))))</f>
        <v>#VALUE!</v>
      </c>
      <c r="BQ993" s="16" t="e">
        <f>IF(AY993="R", $CA993, IF(OR(AY993="P", AY993="T", AY993="N"), 0, IF($C993="DM", $T993, IF(OR(AY993="Y", AY993="IR"),$AM993,IF(AY993="C", IF($BI993="Y", IF($AF993="N/A", $Q993, $AF993), IF($AG993="N/A", $T993,$AG993)))))))</f>
        <v>#VALUE!</v>
      </c>
      <c r="BR993" s="16" t="e">
        <f>IF(AZ993="R", $CA993, IF(OR(AZ993="P", AZ993="T", AZ993="N"), 0, IF($C993="DM", $T993, IF(OR(AZ993="Y", AZ993="IR"),$AM993,IF(AZ993="C", IF($BI993="Y", IF($AF993="N/A", $Q993, $AF993), IF($AG993="N/A", $T993,$AG993)))))))</f>
        <v>#VALUE!</v>
      </c>
      <c r="BS993" s="16" t="e">
        <f>IF(BA993="R", $CA993, IF(OR(BA993="P", BA993="T", BA993="N"), 0, IF($C993="DM", $T993, IF(OR(BA993="Y", BA993="IR"),$AM993,IF(BA993="C", IF($BI993="Y", IF($AF993="N/A", $Q993, $AF993), IF($AG993="N/A", $T993,$AG993)))))))</f>
        <v>#VALUE!</v>
      </c>
      <c r="BT993" s="16" t="e">
        <f>IF(BB993="R", $CA993, IF(OR(BB993="P", BB993="T", BB993="N"), 0, IF($C993="DM", $T993, IF(OR(BB993="Y", BB993="IR"),$AM993,IF(BB993="C", IF($BI993="Y", IF($BA993="C", IF($AF993="N/A", $Q993, $AF993), IF($AF993="N/A", $T993, $AM993)), IF($AG993="N/A", $T993,$AG993)))))))</f>
        <v>#VALUE!</v>
      </c>
      <c r="BU993" s="16" t="e">
        <f>IF(BC993="R", $CA993, IF(OR(BC993="P", BC993="T", BC993="N"), 0, IF($C993="DM", $T993, IF(OR(BC993="Y", BC993="IR"),$AM993,IF(BC993="C", IF($BI993="Y", IF($BA993="C", IF($AF993="N/A", $Q993, $AF993), IF($AF993="N/A", $T993, $AM993)), IF($AG993="N/A", $T993,$AG993)))))))</f>
        <v>#VALUE!</v>
      </c>
      <c r="BV993" s="16" t="e">
        <f>IF(BD993="R", $CA993, IF(OR(BD993="P", BD993="T", BD993="N"), 0, IF($C993="DM", $T993, IF(OR(BD993="Y", BD993="IR"),$AM993,IF(BD993="C", IF($BI993="Y", IF($BA993="C", IF($AF993="N/A", $Q993, $AF993), IF($AF993="N/A", $T993, $AM993)), IF($AG993="N/A", $T993,$AG993)))))))</f>
        <v>#VALUE!</v>
      </c>
      <c r="BW993" s="16" t="e">
        <f>IF(BE993="R", $CA993, IF(OR(BE993="P", BE993="T", BE993="N"), 0, IF($C993="DM", $T993, IF(OR(BE993="Y", BE993="IR"),$AM993,IF(BE993="C", IF($BI993="Y", IF($BA993="C", IF($AF993="N/A", $Q993, $AF993), IF($AF993="N/A", $T993, $AM993)), IF($AG993="N/A", $T993,$AG993)))))))</f>
        <v>#VALUE!</v>
      </c>
      <c r="BX993" s="16" t="e">
        <f>IF(BF993="R", $CA993, IF(OR(BF993="P", BF993="T", BF993="N"), 0, IF($C993="DM", $T993, IF(OR(BF993="Y", BF993="IR"),$AM993,IF(BF993="C", IF($BI993="Y", IF($BA993="C", IF($AF993="N/A", $Q993, $AF993), IF($AF993="N/A", $T993, $AM993)), IF($AG993="N/A", $T993,$AG993)))))))</f>
        <v>#VALUE!</v>
      </c>
      <c r="BY993" s="16" t="e">
        <f>IF(BG993="R", $CA993, IF(OR(BG993="P", BG993="T", BG993="N"), 0, IF($C993="DM", $T993, IF(OR(BG993="Y", BG993="IR"),$AM993,IF(BG993="C", IF($BI993="Y", IF($BA993="C", IF($AF993="N/A", $Q993, $AF993), IF($AF993="N/A", $T993, $AM993)), IF($AG993="N/A", $T993,$AG993)))))))</f>
        <v>#VALUE!</v>
      </c>
      <c r="BZ993" s="16" t="e">
        <f>IF(BH993="R", $CA993, IF(OR(BH993="P", BH993="T", BH993="N"), 0, IF($C993="DM", $T993, IF(OR(BH993="Y", BH993="IR"),$AM993,IF(BH993="C", IF($BI993="Y", IF($BA993="C", IF($AF993="N/A", $Q993, $AF993), IF($AF993="N/A", $T993, $AM993)), IF($AG993="N/A", $T993,$AG993)))))))</f>
        <v>#VALUE!</v>
      </c>
      <c r="CA993" s="15" t="s">
        <v>75</v>
      </c>
      <c r="CB993" s="16" t="e">
        <f>BZ993</f>
        <v>#VALUE!</v>
      </c>
      <c r="CC993" s="15" t="str">
        <f>IF(OR($BH993="T", $BH993="R"), 0, IF($BH993="C", IF($BI993="Y", IF($BA993="C", 0, IF(AF993="N/A", Q993-T993, AF993-AG993)), IF($AF993="N/A", U993, AH993)), AN993))</f>
        <v>N/A</v>
      </c>
      <c r="CD993" s="15" t="str">
        <f>IF(OR($BH993="T", $BH993="R"), 0, IF($BH993="C", IF($BI993="Y", 0, IF($AF993="N/A", V993, AI993)), AO993))</f>
        <v>N/A</v>
      </c>
      <c r="CE993" s="15" t="str">
        <f>IF(OR($BH993="T", $BH993="R"), 0, IF($BH993="C", IF($BI993="Y", 0, IF($AF993="N/A", W993, AJ993)), AP993))</f>
        <v>N/A</v>
      </c>
      <c r="CF993" s="15" t="str">
        <f>IF(OR($BH993="T", $BH993="R"), 0, IF($BH993="C", IF($BI993="Y", 0, IF($AF993="N/A", X993, AK993)), AQ993))</f>
        <v>N/A</v>
      </c>
    </row>
    <row r="994" spans="1:84" x14ac:dyDescent="0.25">
      <c r="A994" s="14">
        <v>5971</v>
      </c>
      <c r="B994" s="15"/>
      <c r="C994" s="15"/>
      <c r="D994" s="15"/>
      <c r="E994" s="15" t="e">
        <f>VLOOKUP(B994, 'Rookie Year'!$A$2:$B$55679,2,FALSE)</f>
        <v>#N/A</v>
      </c>
      <c r="F994" s="15">
        <v>2024</v>
      </c>
      <c r="G994" s="15" t="s">
        <v>42</v>
      </c>
      <c r="H994" s="15"/>
      <c r="I994" s="16"/>
      <c r="J994" s="15"/>
      <c r="K994" s="17">
        <f>IF(AND(G994&lt;&gt;"N",R994="N/A"), IF(I994&lt;4, 0, 0.25),IF(I994=1, IF(J994=1,0.25, 0.25), IF(I994&lt;13, 0.25, IF(I994&lt;26, 0.4, IF(I994&lt;51, 0.6, 0.75)))))</f>
        <v>0.25</v>
      </c>
      <c r="L994" s="16">
        <f>I994-M994</f>
        <v>0</v>
      </c>
      <c r="M994" s="16">
        <f>ROUNDUP(I994*K994,0)</f>
        <v>0</v>
      </c>
      <c r="N994" s="16">
        <f>M994*J994</f>
        <v>0</v>
      </c>
      <c r="O994" s="16">
        <v>0</v>
      </c>
      <c r="P994" s="16">
        <v>0</v>
      </c>
      <c r="Q994" s="16">
        <f>N994-O994-P994</f>
        <v>0</v>
      </c>
      <c r="R994" s="15" t="s">
        <v>75</v>
      </c>
      <c r="S994" s="15">
        <f>IF(R994="N/A", J994-($B$1-F994), J994-($B$1-R994))</f>
        <v>0</v>
      </c>
      <c r="T994" s="16" t="str">
        <f>IF($S994&lt;1, "N/A", $M994)</f>
        <v>N/A</v>
      </c>
      <c r="U994" s="16" t="str">
        <f>IF($S994&lt;2, "N/A", $M994)</f>
        <v>N/A</v>
      </c>
      <c r="V994" s="16" t="str">
        <f>IF($S994&lt;3, "N/A", $M994)</f>
        <v>N/A</v>
      </c>
      <c r="W994" s="16" t="str">
        <f>IF($S994&lt;4, "N/A", $M994)</f>
        <v>N/A</v>
      </c>
      <c r="X994" s="16" t="str">
        <f>IF($S994&lt;5, "N/A", $M994)</f>
        <v>N/A</v>
      </c>
      <c r="Y994" s="15" t="str">
        <f>IF(SUM(T994:X994)&lt;&gt;Q994, "CHECK", "OK")</f>
        <v>OK</v>
      </c>
      <c r="Z994" s="15" t="str">
        <f>IF(F994=$B$1, "No", IF(S994=1, "Yes", "No"))</f>
        <v>No</v>
      </c>
      <c r="AA994" s="18" t="str">
        <f>IF(C994="DM", "N/A", IF(Z994="No","N/A",VLOOKUP(B994,'Extension List'!$A$3:$R$1972,18,FALSE)))</f>
        <v>N/A</v>
      </c>
      <c r="AB994" s="15" t="str">
        <f>IF(C994="DM", "N/A", IF(Z994="No","N/A",VLOOKUP(B994,'Extension List'!$A$3:$T$1972,20,FALSE)))</f>
        <v>N/A</v>
      </c>
      <c r="AC994" s="15" t="str">
        <f>IF(AA994="N/A", "N/A", 0)</f>
        <v>N/A</v>
      </c>
      <c r="AD994" s="16" t="str">
        <f>IF(AE994="N/A", "N/A", AA994-AE994)</f>
        <v>N/A</v>
      </c>
      <c r="AE994" s="16" t="str">
        <f>IF(AA994="N/A", "N/A", IF(AC994&gt;0, IF(AA994&lt;13, ROUNDUP(0.25*AA994,0), IF(AA994&lt;26, ROUNDUP(0.4*AA994,0), IF(AA994&lt;51, ROUNDUP(0.6*AA994,0), ROUNDUP(0.75*AA994,0)))), "N/A"))</f>
        <v>N/A</v>
      </c>
      <c r="AF994" s="16" t="str">
        <f>IF(AD994="N/A","N/A", (AE994*AC994)+Q994)</f>
        <v>N/A</v>
      </c>
      <c r="AG994" s="16" t="str">
        <f>IF($AF994="N/A", "N/A", "TBC")</f>
        <v>N/A</v>
      </c>
      <c r="AH994" s="16" t="str">
        <f>IF($AF994="N/A", "N/A", "TBC")</f>
        <v>N/A</v>
      </c>
      <c r="AI994" s="16" t="str">
        <f>IF($AF994="N/A","N/A",IF(AC994&gt;1,"TBC","N/A"))</f>
        <v>N/A</v>
      </c>
      <c r="AJ994" s="16" t="str">
        <f>IF($AF994="N/A","N/A",IF(AC994&gt;2,"TBC","N/A"))</f>
        <v>N/A</v>
      </c>
      <c r="AK994" s="16" t="str">
        <f>IF($AF994="N/A","N/A",IF(AC994&gt;3,"TBC","N/A"))</f>
        <v>N/A</v>
      </c>
      <c r="AL994" s="16" t="str">
        <f>IF(AC994="N/A","N/A",IF(AC994&gt;0,IF(SUM(AG994:AK994)&lt;&gt;AF994,"CHECK","OK"),"N/A"))</f>
        <v>N/A</v>
      </c>
      <c r="AM994" s="16" t="e">
        <f>IF(AD994="N/A", L994+T994, L994+AG994)</f>
        <v>#VALUE!</v>
      </c>
      <c r="AN994" s="16" t="str">
        <f>IF(AD994="N/A", IF(U994="N/A", "N/A", L994+U994), AD994+AH994)</f>
        <v>N/A</v>
      </c>
      <c r="AO994" s="16" t="str">
        <f>IF(AD994="N/A", IF(V994="N/A", "N/A", L994+V994), IF(AI994="N/A", "N/A", AD994+AI994))</f>
        <v>N/A</v>
      </c>
      <c r="AP994" s="16" t="str">
        <f>IF(AD994="N/A", IF(W994="N/A", "N/A", L994+W994), IF(AJ994="N/A", "N/A", AD994+AJ994))</f>
        <v>N/A</v>
      </c>
      <c r="AQ994" s="16" t="str">
        <f>IF(AD994="N/A", IF(X994="N/A", "N/A", L994+X994), IF(AK994="N/A", "N/A", AD994+AK994))</f>
        <v>N/A</v>
      </c>
      <c r="AR994" s="15" t="s">
        <v>40</v>
      </c>
      <c r="AS994" s="15" t="s">
        <v>40</v>
      </c>
      <c r="AT994" s="15" t="s">
        <v>40</v>
      </c>
      <c r="AU994" s="15" t="s">
        <v>40</v>
      </c>
      <c r="AV994" s="15" t="s">
        <v>40</v>
      </c>
      <c r="AW994" s="15" t="s">
        <v>40</v>
      </c>
      <c r="AX994" s="15" t="s">
        <v>40</v>
      </c>
      <c r="AY994" s="15" t="s">
        <v>40</v>
      </c>
      <c r="AZ994" s="15" t="s">
        <v>40</v>
      </c>
      <c r="BA994" s="15" t="s">
        <v>40</v>
      </c>
      <c r="BB994" s="15" t="s">
        <v>40</v>
      </c>
      <c r="BC994" s="15" t="s">
        <v>40</v>
      </c>
      <c r="BD994" s="15" t="s">
        <v>40</v>
      </c>
      <c r="BE994" s="15" t="s">
        <v>40</v>
      </c>
      <c r="BF994" s="15" t="s">
        <v>40</v>
      </c>
      <c r="BG994" s="15" t="s">
        <v>40</v>
      </c>
      <c r="BH994" s="15" t="s">
        <v>40</v>
      </c>
      <c r="BJ994" s="16" t="e">
        <f>IF(AR994="R", $CA994, IF(OR(AR994="P", AR994="T", AR994="N"), 0, IF($C994="DM", $T994, IF(OR(AR994="Y", AR994="IR"),$AM994,IF(AR994="C", IF($BI994="Y", IF($AF994="N/A", $Q994, $AF994), IF($AG994="N/A", $T994,$AG994)))))))</f>
        <v>#VALUE!</v>
      </c>
      <c r="BK994" s="16" t="e">
        <f>IF(AS994="R", $CA994, IF(OR(AS994="P", AS994="T", AS994="N"), 0, IF($C994="DM", $T994, IF(OR(AS994="Y", AS994="IR"),$AM994,IF(AS994="C", IF($BI994="Y", IF($AF994="N/A", $Q994, $AF994), IF($AG994="N/A", $T994,$AG994)))))))</f>
        <v>#VALUE!</v>
      </c>
      <c r="BL994" s="16" t="e">
        <f>IF(AT994="R", $CA994, IF(OR(AT994="P", AT994="T", AT994="N"), 0, IF($C994="DM", $T994, IF(OR(AT994="Y", AT994="IR"),$AM994,IF(AT994="C", IF($BI994="Y", IF($AF994="N/A", $Q994, $AF994), IF($AG994="N/A", $T994,$AG994)))))))</f>
        <v>#VALUE!</v>
      </c>
      <c r="BM994" s="16" t="e">
        <f>IF(AU994="R", $CA994, IF(OR(AU994="P", AU994="T", AU994="N"), 0, IF($C994="DM", $T994, IF(OR(AU994="Y", AU994="IR"),$AM994,IF(AU994="C", IF($BI994="Y", IF($AF994="N/A", $Q994, $AF994), IF($AG994="N/A", $T994,$AG994)))))))</f>
        <v>#VALUE!</v>
      </c>
      <c r="BN994" s="16" t="e">
        <f>IF(AV994="R", $CA994, IF(OR(AV994="P", AV994="T", AV994="N"), 0, IF($C994="DM", $T994, IF(OR(AV994="Y", AV994="IR"),$AM994,IF(AV994="C", IF($BI994="Y", IF($AF994="N/A", $Q994, $AF994), IF($AG994="N/A", $T994,$AG994)))))))</f>
        <v>#VALUE!</v>
      </c>
      <c r="BO994" s="16" t="e">
        <f>IF(AW994="R", $CA994, IF(OR(AW994="P", AW994="T", AW994="N"), 0, IF($C994="DM", $T994, IF(OR(AW994="Y", AW994="IR"),$AM994,IF(AW994="C", IF($BI994="Y", IF($AF994="N/A", $Q994, $AF994), IF($AG994="N/A", $T994,$AG994)))))))</f>
        <v>#VALUE!</v>
      </c>
      <c r="BP994" s="16" t="e">
        <f>IF(AX994="R", $CA994, IF(OR(AX994="P", AX994="T", AX994="N"), 0, IF($C994="DM", $T994, IF(OR(AX994="Y", AX994="IR"),$AM994,IF(AX994="C", IF($BI994="Y", IF($AF994="N/A", $Q994, $AF994), IF($AG994="N/A", $T994,$AG994)))))))</f>
        <v>#VALUE!</v>
      </c>
      <c r="BQ994" s="16" t="e">
        <f>IF(AY994="R", $CA994, IF(OR(AY994="P", AY994="T", AY994="N"), 0, IF($C994="DM", $T994, IF(OR(AY994="Y", AY994="IR"),$AM994,IF(AY994="C", IF($BI994="Y", IF($AF994="N/A", $Q994, $AF994), IF($AG994="N/A", $T994,$AG994)))))))</f>
        <v>#VALUE!</v>
      </c>
      <c r="BR994" s="16" t="e">
        <f>IF(AZ994="R", $CA994, IF(OR(AZ994="P", AZ994="T", AZ994="N"), 0, IF($C994="DM", $T994, IF(OR(AZ994="Y", AZ994="IR"),$AM994,IF(AZ994="C", IF($BI994="Y", IF($AF994="N/A", $Q994, $AF994), IF($AG994="N/A", $T994,$AG994)))))))</f>
        <v>#VALUE!</v>
      </c>
      <c r="BS994" s="16" t="e">
        <f>IF(BA994="R", $CA994, IF(OR(BA994="P", BA994="T", BA994="N"), 0, IF($C994="DM", $T994, IF(OR(BA994="Y", BA994="IR"),$AM994,IF(BA994="C", IF($BI994="Y", IF($AF994="N/A", $Q994, $AF994), IF($AG994="N/A", $T994,$AG994)))))))</f>
        <v>#VALUE!</v>
      </c>
      <c r="BT994" s="16" t="e">
        <f>IF(BB994="R", $CA994, IF(OR(BB994="P", BB994="T", BB994="N"), 0, IF($C994="DM", $T994, IF(OR(BB994="Y", BB994="IR"),$AM994,IF(BB994="C", IF($BI994="Y", IF($BA994="C", IF($AF994="N/A", $Q994, $AF994), IF($AF994="N/A", $T994, $AM994)), IF($AG994="N/A", $T994,$AG994)))))))</f>
        <v>#VALUE!</v>
      </c>
      <c r="BU994" s="16" t="e">
        <f>IF(BC994="R", $CA994, IF(OR(BC994="P", BC994="T", BC994="N"), 0, IF($C994="DM", $T994, IF(OR(BC994="Y", BC994="IR"),$AM994,IF(BC994="C", IF($BI994="Y", IF($BA994="C", IF($AF994="N/A", $Q994, $AF994), IF($AF994="N/A", $T994, $AM994)), IF($AG994="N/A", $T994,$AG994)))))))</f>
        <v>#VALUE!</v>
      </c>
      <c r="BV994" s="16" t="e">
        <f>IF(BD994="R", $CA994, IF(OR(BD994="P", BD994="T", BD994="N"), 0, IF($C994="DM", $T994, IF(OR(BD994="Y", BD994="IR"),$AM994,IF(BD994="C", IF($BI994="Y", IF($BA994="C", IF($AF994="N/A", $Q994, $AF994), IF($AF994="N/A", $T994, $AM994)), IF($AG994="N/A", $T994,$AG994)))))))</f>
        <v>#VALUE!</v>
      </c>
      <c r="BW994" s="16" t="e">
        <f>IF(BE994="R", $CA994, IF(OR(BE994="P", BE994="T", BE994="N"), 0, IF($C994="DM", $T994, IF(OR(BE994="Y", BE994="IR"),$AM994,IF(BE994="C", IF($BI994="Y", IF($BA994="C", IF($AF994="N/A", $Q994, $AF994), IF($AF994="N/A", $T994, $AM994)), IF($AG994="N/A", $T994,$AG994)))))))</f>
        <v>#VALUE!</v>
      </c>
      <c r="BX994" s="16" t="e">
        <f>IF(BF994="R", $CA994, IF(OR(BF994="P", BF994="T", BF994="N"), 0, IF($C994="DM", $T994, IF(OR(BF994="Y", BF994="IR"),$AM994,IF(BF994="C", IF($BI994="Y", IF($BA994="C", IF($AF994="N/A", $Q994, $AF994), IF($AF994="N/A", $T994, $AM994)), IF($AG994="N/A", $T994,$AG994)))))))</f>
        <v>#VALUE!</v>
      </c>
      <c r="BY994" s="16" t="e">
        <f>IF(BG994="R", $CA994, IF(OR(BG994="P", BG994="T", BG994="N"), 0, IF($C994="DM", $T994, IF(OR(BG994="Y", BG994="IR"),$AM994,IF(BG994="C", IF($BI994="Y", IF($BA994="C", IF($AF994="N/A", $Q994, $AF994), IF($AF994="N/A", $T994, $AM994)), IF($AG994="N/A", $T994,$AG994)))))))</f>
        <v>#VALUE!</v>
      </c>
      <c r="BZ994" s="16" t="e">
        <f>IF(BH994="R", $CA994, IF(OR(BH994="P", BH994="T", BH994="N"), 0, IF($C994="DM", $T994, IF(OR(BH994="Y", BH994="IR"),$AM994,IF(BH994="C", IF($BI994="Y", IF($BA994="C", IF($AF994="N/A", $Q994, $AF994), IF($AF994="N/A", $T994, $AM994)), IF($AG994="N/A", $T994,$AG994)))))))</f>
        <v>#VALUE!</v>
      </c>
      <c r="CA994" s="15" t="s">
        <v>75</v>
      </c>
      <c r="CB994" s="16" t="e">
        <f>BZ994</f>
        <v>#VALUE!</v>
      </c>
      <c r="CC994" s="15" t="str">
        <f>IF(OR($BH994="T", $BH994="R"), 0, IF($BH994="C", IF($BI994="Y", IF($BA994="C", 0, IF(AF994="N/A", Q994-T994, AF994-AG994)), IF($AF994="N/A", U994, AH994)), AN994))</f>
        <v>N/A</v>
      </c>
      <c r="CD994" s="15" t="str">
        <f>IF(OR($BH994="T", $BH994="R"), 0, IF($BH994="C", IF($BI994="Y", 0, IF($AF994="N/A", V994, AI994)), AO994))</f>
        <v>N/A</v>
      </c>
      <c r="CE994" s="15" t="str">
        <f>IF(OR($BH994="T", $BH994="R"), 0, IF($BH994="C", IF($BI994="Y", 0, IF($AF994="N/A", W994, AJ994)), AP994))</f>
        <v>N/A</v>
      </c>
      <c r="CF994" s="15" t="str">
        <f>IF(OR($BH994="T", $BH994="R"), 0, IF($BH994="C", IF($BI994="Y", 0, IF($AF994="N/A", X994, AK994)), AQ994))</f>
        <v>N/A</v>
      </c>
    </row>
    <row r="995" spans="1:84" x14ac:dyDescent="0.25">
      <c r="A995" s="14">
        <v>5972</v>
      </c>
      <c r="B995" s="15"/>
      <c r="C995" s="15"/>
      <c r="D995" s="15"/>
      <c r="E995" s="15" t="e">
        <f>VLOOKUP(B995, 'Rookie Year'!$A$2:$B$55679,2,FALSE)</f>
        <v>#N/A</v>
      </c>
      <c r="F995" s="15">
        <v>2024</v>
      </c>
      <c r="G995" s="15" t="s">
        <v>42</v>
      </c>
      <c r="H995" s="15"/>
      <c r="I995" s="16"/>
      <c r="J995" s="15"/>
      <c r="K995" s="17">
        <f>IF(AND(G995&lt;&gt;"N",R995="N/A"), IF(I995&lt;4, 0, 0.25),IF(I995=1, IF(J995=1,0.25, 0.25), IF(I995&lt;13, 0.25, IF(I995&lt;26, 0.4, IF(I995&lt;51, 0.6, 0.75)))))</f>
        <v>0.25</v>
      </c>
      <c r="L995" s="16">
        <f>I995-M995</f>
        <v>0</v>
      </c>
      <c r="M995" s="16">
        <f>ROUNDUP(I995*K995,0)</f>
        <v>0</v>
      </c>
      <c r="N995" s="16">
        <f>M995*J995</f>
        <v>0</v>
      </c>
      <c r="O995" s="16">
        <v>0</v>
      </c>
      <c r="P995" s="16">
        <v>0</v>
      </c>
      <c r="Q995" s="16">
        <f>N995-O995-P995</f>
        <v>0</v>
      </c>
      <c r="R995" s="15" t="s">
        <v>75</v>
      </c>
      <c r="S995" s="15">
        <f>IF(R995="N/A", J995-($B$1-F995), J995-($B$1-R995))</f>
        <v>0</v>
      </c>
      <c r="T995" s="16" t="str">
        <f>IF($S995&lt;1, "N/A", $M995)</f>
        <v>N/A</v>
      </c>
      <c r="U995" s="16" t="str">
        <f>IF($S995&lt;2, "N/A", $M995)</f>
        <v>N/A</v>
      </c>
      <c r="V995" s="16" t="str">
        <f>IF($S995&lt;3, "N/A", $M995)</f>
        <v>N/A</v>
      </c>
      <c r="W995" s="16" t="str">
        <f>IF($S995&lt;4, "N/A", $M995)</f>
        <v>N/A</v>
      </c>
      <c r="X995" s="16" t="str">
        <f>IF($S995&lt;5, "N/A", $M995)</f>
        <v>N/A</v>
      </c>
      <c r="Y995" s="15" t="str">
        <f>IF(SUM(T995:X995)&lt;&gt;Q995, "CHECK", "OK")</f>
        <v>OK</v>
      </c>
      <c r="Z995" s="15" t="str">
        <f>IF(F995=$B$1, "No", IF(S995=1, "Yes", "No"))</f>
        <v>No</v>
      </c>
      <c r="AA995" s="18" t="str">
        <f>IF(C995="DM", "N/A", IF(Z995="No","N/A",VLOOKUP(B995,'Extension List'!$A$3:$R$1972,18,FALSE)))</f>
        <v>N/A</v>
      </c>
      <c r="AB995" s="15" t="str">
        <f>IF(C995="DM", "N/A", IF(Z995="No","N/A",VLOOKUP(B995,'Extension List'!$A$3:$T$1972,20,FALSE)))</f>
        <v>N/A</v>
      </c>
      <c r="AC995" s="15" t="str">
        <f>IF(AA995="N/A", "N/A", 0)</f>
        <v>N/A</v>
      </c>
      <c r="AD995" s="16" t="str">
        <f>IF(AE995="N/A", "N/A", AA995-AE995)</f>
        <v>N/A</v>
      </c>
      <c r="AE995" s="16" t="str">
        <f>IF(AA995="N/A", "N/A", IF(AC995&gt;0, IF(AA995&lt;13, ROUNDUP(0.25*AA995,0), IF(AA995&lt;26, ROUNDUP(0.4*AA995,0), IF(AA995&lt;51, ROUNDUP(0.6*AA995,0), ROUNDUP(0.75*AA995,0)))), "N/A"))</f>
        <v>N/A</v>
      </c>
      <c r="AF995" s="16" t="str">
        <f>IF(AD995="N/A","N/A", (AE995*AC995)+Q995)</f>
        <v>N/A</v>
      </c>
      <c r="AG995" s="16" t="str">
        <f>IF($AF995="N/A", "N/A", "TBC")</f>
        <v>N/A</v>
      </c>
      <c r="AH995" s="16" t="str">
        <f>IF($AF995="N/A", "N/A", "TBC")</f>
        <v>N/A</v>
      </c>
      <c r="AI995" s="16" t="str">
        <f>IF($AF995="N/A","N/A",IF(AC995&gt;1,"TBC","N/A"))</f>
        <v>N/A</v>
      </c>
      <c r="AJ995" s="16" t="str">
        <f>IF($AF995="N/A","N/A",IF(AC995&gt;2,"TBC","N/A"))</f>
        <v>N/A</v>
      </c>
      <c r="AK995" s="16" t="str">
        <f>IF($AF995="N/A","N/A",IF(AC995&gt;3,"TBC","N/A"))</f>
        <v>N/A</v>
      </c>
      <c r="AL995" s="16" t="str">
        <f>IF(AC995="N/A","N/A",IF(AC995&gt;0,IF(SUM(AG995:AK995)&lt;&gt;AF995,"CHECK","OK"),"N/A"))</f>
        <v>N/A</v>
      </c>
      <c r="AM995" s="16" t="e">
        <f>IF(AD995="N/A", L995+T995, L995+AG995)</f>
        <v>#VALUE!</v>
      </c>
      <c r="AN995" s="16" t="str">
        <f>IF(AD995="N/A", IF(U995="N/A", "N/A", L995+U995), AD995+AH995)</f>
        <v>N/A</v>
      </c>
      <c r="AO995" s="16" t="str">
        <f>IF(AD995="N/A", IF(V995="N/A", "N/A", L995+V995), IF(AI995="N/A", "N/A", AD995+AI995))</f>
        <v>N/A</v>
      </c>
      <c r="AP995" s="16" t="str">
        <f>IF(AD995="N/A", IF(W995="N/A", "N/A", L995+W995), IF(AJ995="N/A", "N/A", AD995+AJ995))</f>
        <v>N/A</v>
      </c>
      <c r="AQ995" s="16" t="str">
        <f>IF(AD995="N/A", IF(X995="N/A", "N/A", L995+X995), IF(AK995="N/A", "N/A", AD995+AK995))</f>
        <v>N/A</v>
      </c>
      <c r="AR995" s="15" t="s">
        <v>40</v>
      </c>
      <c r="AS995" s="15" t="s">
        <v>40</v>
      </c>
      <c r="AT995" s="15" t="s">
        <v>40</v>
      </c>
      <c r="AU995" s="15" t="s">
        <v>40</v>
      </c>
      <c r="AV995" s="15" t="s">
        <v>40</v>
      </c>
      <c r="AW995" s="15" t="s">
        <v>40</v>
      </c>
      <c r="AX995" s="15" t="s">
        <v>40</v>
      </c>
      <c r="AY995" s="15" t="s">
        <v>40</v>
      </c>
      <c r="AZ995" s="15" t="s">
        <v>40</v>
      </c>
      <c r="BA995" s="15" t="s">
        <v>40</v>
      </c>
      <c r="BB995" s="15" t="s">
        <v>40</v>
      </c>
      <c r="BC995" s="15" t="s">
        <v>40</v>
      </c>
      <c r="BD995" s="15" t="s">
        <v>40</v>
      </c>
      <c r="BE995" s="15" t="s">
        <v>40</v>
      </c>
      <c r="BF995" s="15" t="s">
        <v>40</v>
      </c>
      <c r="BG995" s="15" t="s">
        <v>40</v>
      </c>
      <c r="BH995" s="15" t="s">
        <v>40</v>
      </c>
      <c r="BJ995" s="16" t="e">
        <f>IF(AR995="R", $CA995, IF(OR(AR995="P", AR995="T", AR995="N"), 0, IF($C995="DM", $T995, IF(OR(AR995="Y", AR995="IR"),$AM995,IF(AR995="C", IF($BI995="Y", IF($AF995="N/A", $Q995, $AF995), IF($AG995="N/A", $T995,$AG995)))))))</f>
        <v>#VALUE!</v>
      </c>
      <c r="BK995" s="16" t="e">
        <f>IF(AS995="R", $CA995, IF(OR(AS995="P", AS995="T", AS995="N"), 0, IF($C995="DM", $T995, IF(OR(AS995="Y", AS995="IR"),$AM995,IF(AS995="C", IF($BI995="Y", IF($AF995="N/A", $Q995, $AF995), IF($AG995="N/A", $T995,$AG995)))))))</f>
        <v>#VALUE!</v>
      </c>
      <c r="BL995" s="16" t="e">
        <f>IF(AT995="R", $CA995, IF(OR(AT995="P", AT995="T", AT995="N"), 0, IF($C995="DM", $T995, IF(OR(AT995="Y", AT995="IR"),$AM995,IF(AT995="C", IF($BI995="Y", IF($AF995="N/A", $Q995, $AF995), IF($AG995="N/A", $T995,$AG995)))))))</f>
        <v>#VALUE!</v>
      </c>
      <c r="BM995" s="16" t="e">
        <f>IF(AU995="R", $CA995, IF(OR(AU995="P", AU995="T", AU995="N"), 0, IF($C995="DM", $T995, IF(OR(AU995="Y", AU995="IR"),$AM995,IF(AU995="C", IF($BI995="Y", IF($AF995="N/A", $Q995, $AF995), IF($AG995="N/A", $T995,$AG995)))))))</f>
        <v>#VALUE!</v>
      </c>
      <c r="BN995" s="16" t="e">
        <f>IF(AV995="R", $CA995, IF(OR(AV995="P", AV995="T", AV995="N"), 0, IF($C995="DM", $T995, IF(OR(AV995="Y", AV995="IR"),$AM995,IF(AV995="C", IF($BI995="Y", IF($AF995="N/A", $Q995, $AF995), IF($AG995="N/A", $T995,$AG995)))))))</f>
        <v>#VALUE!</v>
      </c>
      <c r="BO995" s="16" t="e">
        <f>IF(AW995="R", $CA995, IF(OR(AW995="P", AW995="T", AW995="N"), 0, IF($C995="DM", $T995, IF(OR(AW995="Y", AW995="IR"),$AM995,IF(AW995="C", IF($BI995="Y", IF($AF995="N/A", $Q995, $AF995), IF($AG995="N/A", $T995,$AG995)))))))</f>
        <v>#VALUE!</v>
      </c>
      <c r="BP995" s="16" t="e">
        <f>IF(AX995="R", $CA995, IF(OR(AX995="P", AX995="T", AX995="N"), 0, IF($C995="DM", $T995, IF(OR(AX995="Y", AX995="IR"),$AM995,IF(AX995="C", IF($BI995="Y", IF($AF995="N/A", $Q995, $AF995), IF($AG995="N/A", $T995,$AG995)))))))</f>
        <v>#VALUE!</v>
      </c>
      <c r="BQ995" s="16" t="e">
        <f>IF(AY995="R", $CA995, IF(OR(AY995="P", AY995="T", AY995="N"), 0, IF($C995="DM", $T995, IF(OR(AY995="Y", AY995="IR"),$AM995,IF(AY995="C", IF($BI995="Y", IF($AF995="N/A", $Q995, $AF995), IF($AG995="N/A", $T995,$AG995)))))))</f>
        <v>#VALUE!</v>
      </c>
      <c r="BR995" s="16" t="e">
        <f>IF(AZ995="R", $CA995, IF(OR(AZ995="P", AZ995="T", AZ995="N"), 0, IF($C995="DM", $T995, IF(OR(AZ995="Y", AZ995="IR"),$AM995,IF(AZ995="C", IF($BI995="Y", IF($AF995="N/A", $Q995, $AF995), IF($AG995="N/A", $T995,$AG995)))))))</f>
        <v>#VALUE!</v>
      </c>
      <c r="BS995" s="16" t="e">
        <f>IF(BA995="R", $CA995, IF(OR(BA995="P", BA995="T", BA995="N"), 0, IF($C995="DM", $T995, IF(OR(BA995="Y", BA995="IR"),$AM995,IF(BA995="C", IF($BI995="Y", IF($AF995="N/A", $Q995, $AF995), IF($AG995="N/A", $T995,$AG995)))))))</f>
        <v>#VALUE!</v>
      </c>
      <c r="BT995" s="16" t="e">
        <f>IF(BB995="R", $CA995, IF(OR(BB995="P", BB995="T", BB995="N"), 0, IF($C995="DM", $T995, IF(OR(BB995="Y", BB995="IR"),$AM995,IF(BB995="C", IF($BI995="Y", IF($BA995="C", IF($AF995="N/A", $Q995, $AF995), IF($AF995="N/A", $T995, $AM995)), IF($AG995="N/A", $T995,$AG995)))))))</f>
        <v>#VALUE!</v>
      </c>
      <c r="BU995" s="16" t="e">
        <f>IF(BC995="R", $CA995, IF(OR(BC995="P", BC995="T", BC995="N"), 0, IF($C995="DM", $T995, IF(OR(BC995="Y", BC995="IR"),$AM995,IF(BC995="C", IF($BI995="Y", IF($BA995="C", IF($AF995="N/A", $Q995, $AF995), IF($AF995="N/A", $T995, $AM995)), IF($AG995="N/A", $T995,$AG995)))))))</f>
        <v>#VALUE!</v>
      </c>
      <c r="BV995" s="16" t="e">
        <f>IF(BD995="R", $CA995, IF(OR(BD995="P", BD995="T", BD995="N"), 0, IF($C995="DM", $T995, IF(OR(BD995="Y", BD995="IR"),$AM995,IF(BD995="C", IF($BI995="Y", IF($BA995="C", IF($AF995="N/A", $Q995, $AF995), IF($AF995="N/A", $T995, $AM995)), IF($AG995="N/A", $T995,$AG995)))))))</f>
        <v>#VALUE!</v>
      </c>
      <c r="BW995" s="16" t="e">
        <f>IF(BE995="R", $CA995, IF(OR(BE995="P", BE995="T", BE995="N"), 0, IF($C995="DM", $T995, IF(OR(BE995="Y", BE995="IR"),$AM995,IF(BE995="C", IF($BI995="Y", IF($BA995="C", IF($AF995="N/A", $Q995, $AF995), IF($AF995="N/A", $T995, $AM995)), IF($AG995="N/A", $T995,$AG995)))))))</f>
        <v>#VALUE!</v>
      </c>
      <c r="BX995" s="16" t="e">
        <f>IF(BF995="R", $CA995, IF(OR(BF995="P", BF995="T", BF995="N"), 0, IF($C995="DM", $T995, IF(OR(BF995="Y", BF995="IR"),$AM995,IF(BF995="C", IF($BI995="Y", IF($BA995="C", IF($AF995="N/A", $Q995, $AF995), IF($AF995="N/A", $T995, $AM995)), IF($AG995="N/A", $T995,$AG995)))))))</f>
        <v>#VALUE!</v>
      </c>
      <c r="BY995" s="16" t="e">
        <f>IF(BG995="R", $CA995, IF(OR(BG995="P", BG995="T", BG995="N"), 0, IF($C995="DM", $T995, IF(OR(BG995="Y", BG995="IR"),$AM995,IF(BG995="C", IF($BI995="Y", IF($BA995="C", IF($AF995="N/A", $Q995, $AF995), IF($AF995="N/A", $T995, $AM995)), IF($AG995="N/A", $T995,$AG995)))))))</f>
        <v>#VALUE!</v>
      </c>
      <c r="BZ995" s="16" t="e">
        <f>IF(BH995="R", $CA995, IF(OR(BH995="P", BH995="T", BH995="N"), 0, IF($C995="DM", $T995, IF(OR(BH995="Y", BH995="IR"),$AM995,IF(BH995="C", IF($BI995="Y", IF($BA995="C", IF($AF995="N/A", $Q995, $AF995), IF($AF995="N/A", $T995, $AM995)), IF($AG995="N/A", $T995,$AG995)))))))</f>
        <v>#VALUE!</v>
      </c>
      <c r="CA995" s="15" t="s">
        <v>75</v>
      </c>
      <c r="CB995" s="16" t="e">
        <f>BZ995</f>
        <v>#VALUE!</v>
      </c>
      <c r="CC995" s="15" t="str">
        <f>IF(OR($BH995="T", $BH995="R"), 0, IF($BH995="C", IF($BI995="Y", IF($BA995="C", 0, IF(AF995="N/A", Q995-T995, AF995-AG995)), IF($AF995="N/A", U995, AH995)), AN995))</f>
        <v>N/A</v>
      </c>
      <c r="CD995" s="15" t="str">
        <f>IF(OR($BH995="T", $BH995="R"), 0, IF($BH995="C", IF($BI995="Y", 0, IF($AF995="N/A", V995, AI995)), AO995))</f>
        <v>N/A</v>
      </c>
      <c r="CE995" s="15" t="str">
        <f>IF(OR($BH995="T", $BH995="R"), 0, IF($BH995="C", IF($BI995="Y", 0, IF($AF995="N/A", W995, AJ995)), AP995))</f>
        <v>N/A</v>
      </c>
      <c r="CF995" s="15" t="str">
        <f>IF(OR($BH995="T", $BH995="R"), 0, IF($BH995="C", IF($BI995="Y", 0, IF($AF995="N/A", X995, AK995)), AQ995))</f>
        <v>N/A</v>
      </c>
    </row>
    <row r="996" spans="1:84" x14ac:dyDescent="0.25">
      <c r="A996" s="14">
        <v>5973</v>
      </c>
      <c r="B996" s="15"/>
      <c r="C996" s="15"/>
      <c r="D996" s="15"/>
      <c r="E996" s="15" t="e">
        <f>VLOOKUP(B996, 'Rookie Year'!$A$2:$B$55679,2,FALSE)</f>
        <v>#N/A</v>
      </c>
      <c r="F996" s="15">
        <v>2024</v>
      </c>
      <c r="G996" s="15" t="s">
        <v>42</v>
      </c>
      <c r="H996" s="15"/>
      <c r="I996" s="16"/>
      <c r="J996" s="15"/>
      <c r="K996" s="17">
        <f>IF(AND(G996&lt;&gt;"N",R996="N/A"), IF(I996&lt;4, 0, 0.25),IF(I996=1, IF(J996=1,0.25, 0.25), IF(I996&lt;13, 0.25, IF(I996&lt;26, 0.4, IF(I996&lt;51, 0.6, 0.75)))))</f>
        <v>0.25</v>
      </c>
      <c r="L996" s="16">
        <f>I996-M996</f>
        <v>0</v>
      </c>
      <c r="M996" s="16">
        <f>ROUNDUP(I996*K996,0)</f>
        <v>0</v>
      </c>
      <c r="N996" s="16">
        <f>M996*J996</f>
        <v>0</v>
      </c>
      <c r="O996" s="16">
        <v>0</v>
      </c>
      <c r="P996" s="16">
        <v>0</v>
      </c>
      <c r="Q996" s="16">
        <f>N996-O996-P996</f>
        <v>0</v>
      </c>
      <c r="R996" s="15" t="s">
        <v>75</v>
      </c>
      <c r="S996" s="15">
        <f>IF(R996="N/A", J996-($B$1-F996), J996-($B$1-R996))</f>
        <v>0</v>
      </c>
      <c r="T996" s="16" t="str">
        <f>IF($S996&lt;1, "N/A", $M996)</f>
        <v>N/A</v>
      </c>
      <c r="U996" s="16" t="str">
        <f>IF($S996&lt;2, "N/A", $M996)</f>
        <v>N/A</v>
      </c>
      <c r="V996" s="16" t="str">
        <f>IF($S996&lt;3, "N/A", $M996)</f>
        <v>N/A</v>
      </c>
      <c r="W996" s="16" t="str">
        <f>IF($S996&lt;4, "N/A", $M996)</f>
        <v>N/A</v>
      </c>
      <c r="X996" s="16" t="str">
        <f>IF($S996&lt;5, "N/A", $M996)</f>
        <v>N/A</v>
      </c>
      <c r="Y996" s="15" t="str">
        <f>IF(SUM(T996:X996)&lt;&gt;Q996, "CHECK", "OK")</f>
        <v>OK</v>
      </c>
      <c r="Z996" s="15" t="str">
        <f>IF(F996=$B$1, "No", IF(S996=1, "Yes", "No"))</f>
        <v>No</v>
      </c>
      <c r="AA996" s="18" t="str">
        <f>IF(C996="DM", "N/A", IF(Z996="No","N/A",VLOOKUP(B996,'Extension List'!$A$3:$R$1972,18,FALSE)))</f>
        <v>N/A</v>
      </c>
      <c r="AB996" s="15" t="str">
        <f>IF(C996="DM", "N/A", IF(Z996="No","N/A",VLOOKUP(B996,'Extension List'!$A$3:$T$1972,20,FALSE)))</f>
        <v>N/A</v>
      </c>
      <c r="AC996" s="15" t="str">
        <f>IF(AA996="N/A", "N/A", 0)</f>
        <v>N/A</v>
      </c>
      <c r="AD996" s="16" t="str">
        <f>IF(AE996="N/A", "N/A", AA996-AE996)</f>
        <v>N/A</v>
      </c>
      <c r="AE996" s="16" t="str">
        <f>IF(AA996="N/A", "N/A", IF(AC996&gt;0, IF(AA996&lt;13, ROUNDUP(0.25*AA996,0), IF(AA996&lt;26, ROUNDUP(0.4*AA996,0), IF(AA996&lt;51, ROUNDUP(0.6*AA996,0), ROUNDUP(0.75*AA996,0)))), "N/A"))</f>
        <v>N/A</v>
      </c>
      <c r="AF996" s="16" t="str">
        <f>IF(AD996="N/A","N/A", (AE996*AC996)+Q996)</f>
        <v>N/A</v>
      </c>
      <c r="AG996" s="16" t="str">
        <f>IF($AF996="N/A", "N/A", "TBC")</f>
        <v>N/A</v>
      </c>
      <c r="AH996" s="16" t="str">
        <f>IF($AF996="N/A", "N/A", "TBC")</f>
        <v>N/A</v>
      </c>
      <c r="AI996" s="16" t="str">
        <f>IF($AF996="N/A","N/A",IF(AC996&gt;1,"TBC","N/A"))</f>
        <v>N/A</v>
      </c>
      <c r="AJ996" s="16" t="str">
        <f>IF($AF996="N/A","N/A",IF(AC996&gt;2,"TBC","N/A"))</f>
        <v>N/A</v>
      </c>
      <c r="AK996" s="16" t="str">
        <f>IF($AF996="N/A","N/A",IF(AC996&gt;3,"TBC","N/A"))</f>
        <v>N/A</v>
      </c>
      <c r="AL996" s="16" t="str">
        <f>IF(AC996="N/A","N/A",IF(AC996&gt;0,IF(SUM(AG996:AK996)&lt;&gt;AF996,"CHECK","OK"),"N/A"))</f>
        <v>N/A</v>
      </c>
      <c r="AM996" s="16" t="e">
        <f>IF(AD996="N/A", L996+T996, L996+AG996)</f>
        <v>#VALUE!</v>
      </c>
      <c r="AN996" s="16" t="str">
        <f>IF(AD996="N/A", IF(U996="N/A", "N/A", L996+U996), AD996+AH996)</f>
        <v>N/A</v>
      </c>
      <c r="AO996" s="16" t="str">
        <f>IF(AD996="N/A", IF(V996="N/A", "N/A", L996+V996), IF(AI996="N/A", "N/A", AD996+AI996))</f>
        <v>N/A</v>
      </c>
      <c r="AP996" s="16" t="str">
        <f>IF(AD996="N/A", IF(W996="N/A", "N/A", L996+W996), IF(AJ996="N/A", "N/A", AD996+AJ996))</f>
        <v>N/A</v>
      </c>
      <c r="AQ996" s="16" t="str">
        <f>IF(AD996="N/A", IF(X996="N/A", "N/A", L996+X996), IF(AK996="N/A", "N/A", AD996+AK996))</f>
        <v>N/A</v>
      </c>
      <c r="AR996" s="15" t="s">
        <v>40</v>
      </c>
      <c r="AS996" s="15" t="s">
        <v>40</v>
      </c>
      <c r="AT996" s="15" t="s">
        <v>40</v>
      </c>
      <c r="AU996" s="15" t="s">
        <v>40</v>
      </c>
      <c r="AV996" s="15" t="s">
        <v>40</v>
      </c>
      <c r="AW996" s="15" t="s">
        <v>40</v>
      </c>
      <c r="AX996" s="15" t="s">
        <v>40</v>
      </c>
      <c r="AY996" s="15" t="s">
        <v>40</v>
      </c>
      <c r="AZ996" s="15" t="s">
        <v>40</v>
      </c>
      <c r="BA996" s="15" t="s">
        <v>40</v>
      </c>
      <c r="BB996" s="15" t="s">
        <v>40</v>
      </c>
      <c r="BC996" s="15" t="s">
        <v>40</v>
      </c>
      <c r="BD996" s="15" t="s">
        <v>40</v>
      </c>
      <c r="BE996" s="15" t="s">
        <v>40</v>
      </c>
      <c r="BF996" s="15" t="s">
        <v>40</v>
      </c>
      <c r="BG996" s="15" t="s">
        <v>40</v>
      </c>
      <c r="BH996" s="15" t="s">
        <v>40</v>
      </c>
      <c r="BJ996" s="16" t="e">
        <f>IF(AR996="R", $CA996, IF(OR(AR996="P", AR996="T", AR996="N"), 0, IF($C996="DM", $T996, IF(OR(AR996="Y", AR996="IR"),$AM996,IF(AR996="C", IF($BI996="Y", IF($AF996="N/A", $Q996, $AF996), IF($AG996="N/A", $T996,$AG996)))))))</f>
        <v>#VALUE!</v>
      </c>
      <c r="BK996" s="16" t="e">
        <f>IF(AS996="R", $CA996, IF(OR(AS996="P", AS996="T", AS996="N"), 0, IF($C996="DM", $T996, IF(OR(AS996="Y", AS996="IR"),$AM996,IF(AS996="C", IF($BI996="Y", IF($AF996="N/A", $Q996, $AF996), IF($AG996="N/A", $T996,$AG996)))))))</f>
        <v>#VALUE!</v>
      </c>
      <c r="BL996" s="16" t="e">
        <f>IF(AT996="R", $CA996, IF(OR(AT996="P", AT996="T", AT996="N"), 0, IF($C996="DM", $T996, IF(OR(AT996="Y", AT996="IR"),$AM996,IF(AT996="C", IF($BI996="Y", IF($AF996="N/A", $Q996, $AF996), IF($AG996="N/A", $T996,$AG996)))))))</f>
        <v>#VALUE!</v>
      </c>
      <c r="BM996" s="16" t="e">
        <f>IF(AU996="R", $CA996, IF(OR(AU996="P", AU996="T", AU996="N"), 0, IF($C996="DM", $T996, IF(OR(AU996="Y", AU996="IR"),$AM996,IF(AU996="C", IF($BI996="Y", IF($AF996="N/A", $Q996, $AF996), IF($AG996="N/A", $T996,$AG996)))))))</f>
        <v>#VALUE!</v>
      </c>
      <c r="BN996" s="16" t="e">
        <f>IF(AV996="R", $CA996, IF(OR(AV996="P", AV996="T", AV996="N"), 0, IF($C996="DM", $T996, IF(OR(AV996="Y", AV996="IR"),$AM996,IF(AV996="C", IF($BI996="Y", IF($AF996="N/A", $Q996, $AF996), IF($AG996="N/A", $T996,$AG996)))))))</f>
        <v>#VALUE!</v>
      </c>
      <c r="BO996" s="16" t="e">
        <f>IF(AW996="R", $CA996, IF(OR(AW996="P", AW996="T", AW996="N"), 0, IF($C996="DM", $T996, IF(OR(AW996="Y", AW996="IR"),$AM996,IF(AW996="C", IF($BI996="Y", IF($AF996="N/A", $Q996, $AF996), IF($AG996="N/A", $T996,$AG996)))))))</f>
        <v>#VALUE!</v>
      </c>
      <c r="BP996" s="16" t="e">
        <f>IF(AX996="R", $CA996, IF(OR(AX996="P", AX996="T", AX996="N"), 0, IF($C996="DM", $T996, IF(OR(AX996="Y", AX996="IR"),$AM996,IF(AX996="C", IF($BI996="Y", IF($AF996="N/A", $Q996, $AF996), IF($AG996="N/A", $T996,$AG996)))))))</f>
        <v>#VALUE!</v>
      </c>
      <c r="BQ996" s="16" t="e">
        <f>IF(AY996="R", $CA996, IF(OR(AY996="P", AY996="T", AY996="N"), 0, IF($C996="DM", $T996, IF(OR(AY996="Y", AY996="IR"),$AM996,IF(AY996="C", IF($BI996="Y", IF($AF996="N/A", $Q996, $AF996), IF($AG996="N/A", $T996,$AG996)))))))</f>
        <v>#VALUE!</v>
      </c>
      <c r="BR996" s="16" t="e">
        <f>IF(AZ996="R", $CA996, IF(OR(AZ996="P", AZ996="T", AZ996="N"), 0, IF($C996="DM", $T996, IF(OR(AZ996="Y", AZ996="IR"),$AM996,IF(AZ996="C", IF($BI996="Y", IF($AF996="N/A", $Q996, $AF996), IF($AG996="N/A", $T996,$AG996)))))))</f>
        <v>#VALUE!</v>
      </c>
      <c r="BS996" s="16" t="e">
        <f>IF(BA996="R", $CA996, IF(OR(BA996="P", BA996="T", BA996="N"), 0, IF($C996="DM", $T996, IF(OR(BA996="Y", BA996="IR"),$AM996,IF(BA996="C", IF($BI996="Y", IF($AF996="N/A", $Q996, $AF996), IF($AG996="N/A", $T996,$AG996)))))))</f>
        <v>#VALUE!</v>
      </c>
      <c r="BT996" s="16" t="e">
        <f>IF(BB996="R", $CA996, IF(OR(BB996="P", BB996="T", BB996="N"), 0, IF($C996="DM", $T996, IF(OR(BB996="Y", BB996="IR"),$AM996,IF(BB996="C", IF($BI996="Y", IF($BA996="C", IF($AF996="N/A", $Q996, $AF996), IF($AF996="N/A", $T996, $AM996)), IF($AG996="N/A", $T996,$AG996)))))))</f>
        <v>#VALUE!</v>
      </c>
      <c r="BU996" s="16" t="e">
        <f>IF(BC996="R", $CA996, IF(OR(BC996="P", BC996="T", BC996="N"), 0, IF($C996="DM", $T996, IF(OR(BC996="Y", BC996="IR"),$AM996,IF(BC996="C", IF($BI996="Y", IF($BA996="C", IF($AF996="N/A", $Q996, $AF996), IF($AF996="N/A", $T996, $AM996)), IF($AG996="N/A", $T996,$AG996)))))))</f>
        <v>#VALUE!</v>
      </c>
      <c r="BV996" s="16" t="e">
        <f>IF(BD996="R", $CA996, IF(OR(BD996="P", BD996="T", BD996="N"), 0, IF($C996="DM", $T996, IF(OR(BD996="Y", BD996="IR"),$AM996,IF(BD996="C", IF($BI996="Y", IF($BA996="C", IF($AF996="N/A", $Q996, $AF996), IF($AF996="N/A", $T996, $AM996)), IF($AG996="N/A", $T996,$AG996)))))))</f>
        <v>#VALUE!</v>
      </c>
      <c r="BW996" s="16" t="e">
        <f>IF(BE996="R", $CA996, IF(OR(BE996="P", BE996="T", BE996="N"), 0, IF($C996="DM", $T996, IF(OR(BE996="Y", BE996="IR"),$AM996,IF(BE996="C", IF($BI996="Y", IF($BA996="C", IF($AF996="N/A", $Q996, $AF996), IF($AF996="N/A", $T996, $AM996)), IF($AG996="N/A", $T996,$AG996)))))))</f>
        <v>#VALUE!</v>
      </c>
      <c r="BX996" s="16" t="e">
        <f>IF(BF996="R", $CA996, IF(OR(BF996="P", BF996="T", BF996="N"), 0, IF($C996="DM", $T996, IF(OR(BF996="Y", BF996="IR"),$AM996,IF(BF996="C", IF($BI996="Y", IF($BA996="C", IF($AF996="N/A", $Q996, $AF996), IF($AF996="N/A", $T996, $AM996)), IF($AG996="N/A", $T996,$AG996)))))))</f>
        <v>#VALUE!</v>
      </c>
      <c r="BY996" s="16" t="e">
        <f>IF(BG996="R", $CA996, IF(OR(BG996="P", BG996="T", BG996="N"), 0, IF($C996="DM", $T996, IF(OR(BG996="Y", BG996="IR"),$AM996,IF(BG996="C", IF($BI996="Y", IF($BA996="C", IF($AF996="N/A", $Q996, $AF996), IF($AF996="N/A", $T996, $AM996)), IF($AG996="N/A", $T996,$AG996)))))))</f>
        <v>#VALUE!</v>
      </c>
      <c r="BZ996" s="16" t="e">
        <f>IF(BH996="R", $CA996, IF(OR(BH996="P", BH996="T", BH996="N"), 0, IF($C996="DM", $T996, IF(OR(BH996="Y", BH996="IR"),$AM996,IF(BH996="C", IF($BI996="Y", IF($BA996="C", IF($AF996="N/A", $Q996, $AF996), IF($AF996="N/A", $T996, $AM996)), IF($AG996="N/A", $T996,$AG996)))))))</f>
        <v>#VALUE!</v>
      </c>
      <c r="CA996" s="15" t="s">
        <v>75</v>
      </c>
      <c r="CB996" s="16" t="e">
        <f>BZ996</f>
        <v>#VALUE!</v>
      </c>
      <c r="CC996" s="15" t="str">
        <f>IF(OR($BH996="T", $BH996="R"), 0, IF($BH996="C", IF($BI996="Y", IF($BA996="C", 0, IF(AF996="N/A", Q996-T996, AF996-AG996)), IF($AF996="N/A", U996, AH996)), AN996))</f>
        <v>N/A</v>
      </c>
      <c r="CD996" s="15" t="str">
        <f>IF(OR($BH996="T", $BH996="R"), 0, IF($BH996="C", IF($BI996="Y", 0, IF($AF996="N/A", V996, AI996)), AO996))</f>
        <v>N/A</v>
      </c>
      <c r="CE996" s="15" t="str">
        <f>IF(OR($BH996="T", $BH996="R"), 0, IF($BH996="C", IF($BI996="Y", 0, IF($AF996="N/A", W996, AJ996)), AP996))</f>
        <v>N/A</v>
      </c>
      <c r="CF996" s="15" t="str">
        <f>IF(OR($BH996="T", $BH996="R"), 0, IF($BH996="C", IF($BI996="Y", 0, IF($AF996="N/A", X996, AK996)), AQ996))</f>
        <v>N/A</v>
      </c>
    </row>
    <row r="997" spans="1:84" x14ac:dyDescent="0.25">
      <c r="A997" s="14">
        <v>5974</v>
      </c>
      <c r="B997" s="15"/>
      <c r="C997" s="15"/>
      <c r="D997" s="15"/>
      <c r="E997" s="15" t="e">
        <f>VLOOKUP(B997, 'Rookie Year'!$A$2:$B$55679,2,FALSE)</f>
        <v>#N/A</v>
      </c>
      <c r="F997" s="15">
        <v>2024</v>
      </c>
      <c r="G997" s="15" t="s">
        <v>42</v>
      </c>
      <c r="H997" s="15"/>
      <c r="I997" s="16"/>
      <c r="J997" s="15"/>
      <c r="K997" s="17">
        <f>IF(AND(G997&lt;&gt;"N",R997="N/A"), IF(I997&lt;4, 0, 0.25),IF(I997=1, IF(J997=1,0.25, 0.25), IF(I997&lt;13, 0.25, IF(I997&lt;26, 0.4, IF(I997&lt;51, 0.6, 0.75)))))</f>
        <v>0.25</v>
      </c>
      <c r="L997" s="16">
        <f>I997-M997</f>
        <v>0</v>
      </c>
      <c r="M997" s="16">
        <f>ROUNDUP(I997*K997,0)</f>
        <v>0</v>
      </c>
      <c r="N997" s="16">
        <f>M997*J997</f>
        <v>0</v>
      </c>
      <c r="O997" s="16">
        <v>0</v>
      </c>
      <c r="P997" s="16">
        <v>0</v>
      </c>
      <c r="Q997" s="16">
        <f>N997-O997-P997</f>
        <v>0</v>
      </c>
      <c r="R997" s="15" t="s">
        <v>75</v>
      </c>
      <c r="S997" s="15">
        <f>IF(R997="N/A", J997-($B$1-F997), J997-($B$1-R997))</f>
        <v>0</v>
      </c>
      <c r="T997" s="16" t="str">
        <f>IF($S997&lt;1, "N/A", $M997)</f>
        <v>N/A</v>
      </c>
      <c r="U997" s="16" t="str">
        <f>IF($S997&lt;2, "N/A", $M997)</f>
        <v>N/A</v>
      </c>
      <c r="V997" s="16" t="str">
        <f>IF($S997&lt;3, "N/A", $M997)</f>
        <v>N/A</v>
      </c>
      <c r="W997" s="16" t="str">
        <f>IF($S997&lt;4, "N/A", $M997)</f>
        <v>N/A</v>
      </c>
      <c r="X997" s="16" t="str">
        <f>IF($S997&lt;5, "N/A", $M997)</f>
        <v>N/A</v>
      </c>
      <c r="Y997" s="15" t="str">
        <f>IF(SUM(T997:X997)&lt;&gt;Q997, "CHECK", "OK")</f>
        <v>OK</v>
      </c>
      <c r="Z997" s="15" t="str">
        <f>IF(F997=$B$1, "No", IF(S997=1, "Yes", "No"))</f>
        <v>No</v>
      </c>
      <c r="AA997" s="18" t="str">
        <f>IF(C997="DM", "N/A", IF(Z997="No","N/A",VLOOKUP(B997,'Extension List'!$A$3:$R$1972,18,FALSE)))</f>
        <v>N/A</v>
      </c>
      <c r="AB997" s="15" t="str">
        <f>IF(C997="DM", "N/A", IF(Z997="No","N/A",VLOOKUP(B997,'Extension List'!$A$3:$T$1972,20,FALSE)))</f>
        <v>N/A</v>
      </c>
      <c r="AC997" s="15" t="str">
        <f>IF(AA997="N/A", "N/A", 0)</f>
        <v>N/A</v>
      </c>
      <c r="AD997" s="16" t="str">
        <f>IF(AE997="N/A", "N/A", AA997-AE997)</f>
        <v>N/A</v>
      </c>
      <c r="AE997" s="16" t="str">
        <f>IF(AA997="N/A", "N/A", IF(AC997&gt;0, IF(AA997&lt;13, ROUNDUP(0.25*AA997,0), IF(AA997&lt;26, ROUNDUP(0.4*AA997,0), IF(AA997&lt;51, ROUNDUP(0.6*AA997,0), ROUNDUP(0.75*AA997,0)))), "N/A"))</f>
        <v>N/A</v>
      </c>
      <c r="AF997" s="16" t="str">
        <f>IF(AD997="N/A","N/A", (AE997*AC997)+Q997)</f>
        <v>N/A</v>
      </c>
      <c r="AG997" s="16" t="str">
        <f>IF($AF997="N/A", "N/A", "TBC")</f>
        <v>N/A</v>
      </c>
      <c r="AH997" s="16" t="str">
        <f>IF($AF997="N/A", "N/A", "TBC")</f>
        <v>N/A</v>
      </c>
      <c r="AI997" s="16" t="str">
        <f>IF($AF997="N/A","N/A",IF(AC997&gt;1,"TBC","N/A"))</f>
        <v>N/A</v>
      </c>
      <c r="AJ997" s="16" t="str">
        <f>IF($AF997="N/A","N/A",IF(AC997&gt;2,"TBC","N/A"))</f>
        <v>N/A</v>
      </c>
      <c r="AK997" s="16" t="str">
        <f>IF($AF997="N/A","N/A",IF(AC997&gt;3,"TBC","N/A"))</f>
        <v>N/A</v>
      </c>
      <c r="AL997" s="16" t="str">
        <f>IF(AC997="N/A","N/A",IF(AC997&gt;0,IF(SUM(AG997:AK997)&lt;&gt;AF997,"CHECK","OK"),"N/A"))</f>
        <v>N/A</v>
      </c>
      <c r="AM997" s="16" t="e">
        <f>IF(AD997="N/A", L997+T997, L997+AG997)</f>
        <v>#VALUE!</v>
      </c>
      <c r="AN997" s="16" t="str">
        <f>IF(AD997="N/A", IF(U997="N/A", "N/A", L997+U997), AD997+AH997)</f>
        <v>N/A</v>
      </c>
      <c r="AO997" s="16" t="str">
        <f>IF(AD997="N/A", IF(V997="N/A", "N/A", L997+V997), IF(AI997="N/A", "N/A", AD997+AI997))</f>
        <v>N/A</v>
      </c>
      <c r="AP997" s="16" t="str">
        <f>IF(AD997="N/A", IF(W997="N/A", "N/A", L997+W997), IF(AJ997="N/A", "N/A", AD997+AJ997))</f>
        <v>N/A</v>
      </c>
      <c r="AQ997" s="16" t="str">
        <f>IF(AD997="N/A", IF(X997="N/A", "N/A", L997+X997), IF(AK997="N/A", "N/A", AD997+AK997))</f>
        <v>N/A</v>
      </c>
      <c r="AR997" s="15" t="s">
        <v>40</v>
      </c>
      <c r="AS997" s="15" t="s">
        <v>40</v>
      </c>
      <c r="AT997" s="15" t="s">
        <v>40</v>
      </c>
      <c r="AU997" s="15" t="s">
        <v>40</v>
      </c>
      <c r="AV997" s="15" t="s">
        <v>40</v>
      </c>
      <c r="AW997" s="15" t="s">
        <v>40</v>
      </c>
      <c r="AX997" s="15" t="s">
        <v>40</v>
      </c>
      <c r="AY997" s="15" t="s">
        <v>40</v>
      </c>
      <c r="AZ997" s="15" t="s">
        <v>40</v>
      </c>
      <c r="BA997" s="15" t="s">
        <v>40</v>
      </c>
      <c r="BB997" s="15" t="s">
        <v>40</v>
      </c>
      <c r="BC997" s="15" t="s">
        <v>40</v>
      </c>
      <c r="BD997" s="15" t="s">
        <v>40</v>
      </c>
      <c r="BE997" s="15" t="s">
        <v>40</v>
      </c>
      <c r="BF997" s="15" t="s">
        <v>40</v>
      </c>
      <c r="BG997" s="15" t="s">
        <v>40</v>
      </c>
      <c r="BH997" s="15" t="s">
        <v>40</v>
      </c>
      <c r="BJ997" s="16" t="e">
        <f>IF(AR997="R", $CA997, IF(OR(AR997="P", AR997="T", AR997="N"), 0, IF($C997="DM", $T997, IF(OR(AR997="Y", AR997="IR"),$AM997,IF(AR997="C", IF($BI997="Y", IF($AF997="N/A", $Q997, $AF997), IF($AG997="N/A", $T997,$AG997)))))))</f>
        <v>#VALUE!</v>
      </c>
      <c r="BK997" s="16" t="e">
        <f>IF(AS997="R", $CA997, IF(OR(AS997="P", AS997="T", AS997="N"), 0, IF($C997="DM", $T997, IF(OR(AS997="Y", AS997="IR"),$AM997,IF(AS997="C", IF($BI997="Y", IF($AF997="N/A", $Q997, $AF997), IF($AG997="N/A", $T997,$AG997)))))))</f>
        <v>#VALUE!</v>
      </c>
      <c r="BL997" s="16" t="e">
        <f>IF(AT997="R", $CA997, IF(OR(AT997="P", AT997="T", AT997="N"), 0, IF($C997="DM", $T997, IF(OR(AT997="Y", AT997="IR"),$AM997,IF(AT997="C", IF($BI997="Y", IF($AF997="N/A", $Q997, $AF997), IF($AG997="N/A", $T997,$AG997)))))))</f>
        <v>#VALUE!</v>
      </c>
      <c r="BM997" s="16" t="e">
        <f>IF(AU997="R", $CA997, IF(OR(AU997="P", AU997="T", AU997="N"), 0, IF($C997="DM", $T997, IF(OR(AU997="Y", AU997="IR"),$AM997,IF(AU997="C", IF($BI997="Y", IF($AF997="N/A", $Q997, $AF997), IF($AG997="N/A", $T997,$AG997)))))))</f>
        <v>#VALUE!</v>
      </c>
      <c r="BN997" s="16" t="e">
        <f>IF(AV997="R", $CA997, IF(OR(AV997="P", AV997="T", AV997="N"), 0, IF($C997="DM", $T997, IF(OR(AV997="Y", AV997="IR"),$AM997,IF(AV997="C", IF($BI997="Y", IF($AF997="N/A", $Q997, $AF997), IF($AG997="N/A", $T997,$AG997)))))))</f>
        <v>#VALUE!</v>
      </c>
      <c r="BO997" s="16" t="e">
        <f>IF(AW997="R", $CA997, IF(OR(AW997="P", AW997="T", AW997="N"), 0, IF($C997="DM", $T997, IF(OR(AW997="Y", AW997="IR"),$AM997,IF(AW997="C", IF($BI997="Y", IF($AF997="N/A", $Q997, $AF997), IF($AG997="N/A", $T997,$AG997)))))))</f>
        <v>#VALUE!</v>
      </c>
      <c r="BP997" s="16" t="e">
        <f>IF(AX997="R", $CA997, IF(OR(AX997="P", AX997="T", AX997="N"), 0, IF($C997="DM", $T997, IF(OR(AX997="Y", AX997="IR"),$AM997,IF(AX997="C", IF($BI997="Y", IF($AF997="N/A", $Q997, $AF997), IF($AG997="N/A", $T997,$AG997)))))))</f>
        <v>#VALUE!</v>
      </c>
      <c r="BQ997" s="16" t="e">
        <f>IF(AY997="R", $CA997, IF(OR(AY997="P", AY997="T", AY997="N"), 0, IF($C997="DM", $T997, IF(OR(AY997="Y", AY997="IR"),$AM997,IF(AY997="C", IF($BI997="Y", IF($AF997="N/A", $Q997, $AF997), IF($AG997="N/A", $T997,$AG997)))))))</f>
        <v>#VALUE!</v>
      </c>
      <c r="BR997" s="16" t="e">
        <f>IF(AZ997="R", $CA997, IF(OR(AZ997="P", AZ997="T", AZ997="N"), 0, IF($C997="DM", $T997, IF(OR(AZ997="Y", AZ997="IR"),$AM997,IF(AZ997="C", IF($BI997="Y", IF($AF997="N/A", $Q997, $AF997), IF($AG997="N/A", $T997,$AG997)))))))</f>
        <v>#VALUE!</v>
      </c>
      <c r="BS997" s="16" t="e">
        <f>IF(BA997="R", $CA997, IF(OR(BA997="P", BA997="T", BA997="N"), 0, IF($C997="DM", $T997, IF(OR(BA997="Y", BA997="IR"),$AM997,IF(BA997="C", IF($BI997="Y", IF($AF997="N/A", $Q997, $AF997), IF($AG997="N/A", $T997,$AG997)))))))</f>
        <v>#VALUE!</v>
      </c>
      <c r="BT997" s="16" t="e">
        <f>IF(BB997="R", $CA997, IF(OR(BB997="P", BB997="T", BB997="N"), 0, IF($C997="DM", $T997, IF(OR(BB997="Y", BB997="IR"),$AM997,IF(BB997="C", IF($BI997="Y", IF($BA997="C", IF($AF997="N/A", $Q997, $AF997), IF($AF997="N/A", $T997, $AM997)), IF($AG997="N/A", $T997,$AG997)))))))</f>
        <v>#VALUE!</v>
      </c>
      <c r="BU997" s="16" t="e">
        <f>IF(BC997="R", $CA997, IF(OR(BC997="P", BC997="T", BC997="N"), 0, IF($C997="DM", $T997, IF(OR(BC997="Y", BC997="IR"),$AM997,IF(BC997="C", IF($BI997="Y", IF($BA997="C", IF($AF997="N/A", $Q997, $AF997), IF($AF997="N/A", $T997, $AM997)), IF($AG997="N/A", $T997,$AG997)))))))</f>
        <v>#VALUE!</v>
      </c>
      <c r="BV997" s="16" t="e">
        <f>IF(BD997="R", $CA997, IF(OR(BD997="P", BD997="T", BD997="N"), 0, IF($C997="DM", $T997, IF(OR(BD997="Y", BD997="IR"),$AM997,IF(BD997="C", IF($BI997="Y", IF($BA997="C", IF($AF997="N/A", $Q997, $AF997), IF($AF997="N/A", $T997, $AM997)), IF($AG997="N/A", $T997,$AG997)))))))</f>
        <v>#VALUE!</v>
      </c>
      <c r="BW997" s="16" t="e">
        <f>IF(BE997="R", $CA997, IF(OR(BE997="P", BE997="T", BE997="N"), 0, IF($C997="DM", $T997, IF(OR(BE997="Y", BE997="IR"),$AM997,IF(BE997="C", IF($BI997="Y", IF($BA997="C", IF($AF997="N/A", $Q997, $AF997), IF($AF997="N/A", $T997, $AM997)), IF($AG997="N/A", $T997,$AG997)))))))</f>
        <v>#VALUE!</v>
      </c>
      <c r="BX997" s="16" t="e">
        <f>IF(BF997="R", $CA997, IF(OR(BF997="P", BF997="T", BF997="N"), 0, IF($C997="DM", $T997, IF(OR(BF997="Y", BF997="IR"),$AM997,IF(BF997="C", IF($BI997="Y", IF($BA997="C", IF($AF997="N/A", $Q997, $AF997), IF($AF997="N/A", $T997, $AM997)), IF($AG997="N/A", $T997,$AG997)))))))</f>
        <v>#VALUE!</v>
      </c>
      <c r="BY997" s="16" t="e">
        <f>IF(BG997="R", $CA997, IF(OR(BG997="P", BG997="T", BG997="N"), 0, IF($C997="DM", $T997, IF(OR(BG997="Y", BG997="IR"),$AM997,IF(BG997="C", IF($BI997="Y", IF($BA997="C", IF($AF997="N/A", $Q997, $AF997), IF($AF997="N/A", $T997, $AM997)), IF($AG997="N/A", $T997,$AG997)))))))</f>
        <v>#VALUE!</v>
      </c>
      <c r="BZ997" s="16" t="e">
        <f>IF(BH997="R", $CA997, IF(OR(BH997="P", BH997="T", BH997="N"), 0, IF($C997="DM", $T997, IF(OR(BH997="Y", BH997="IR"),$AM997,IF(BH997="C", IF($BI997="Y", IF($BA997="C", IF($AF997="N/A", $Q997, $AF997), IF($AF997="N/A", $T997, $AM997)), IF($AG997="N/A", $T997,$AG997)))))))</f>
        <v>#VALUE!</v>
      </c>
      <c r="CA997" s="15" t="s">
        <v>75</v>
      </c>
      <c r="CB997" s="16" t="e">
        <f>BZ997</f>
        <v>#VALUE!</v>
      </c>
      <c r="CC997" s="15" t="str">
        <f>IF(OR($BH997="T", $BH997="R"), 0, IF($BH997="C", IF($BI997="Y", IF($BA997="C", 0, IF(AF997="N/A", Q997-T997, AF997-AG997)), IF($AF997="N/A", U997, AH997)), AN997))</f>
        <v>N/A</v>
      </c>
      <c r="CD997" s="15" t="str">
        <f>IF(OR($BH997="T", $BH997="R"), 0, IF($BH997="C", IF($BI997="Y", 0, IF($AF997="N/A", V997, AI997)), AO997))</f>
        <v>N/A</v>
      </c>
      <c r="CE997" s="15" t="str">
        <f>IF(OR($BH997="T", $BH997="R"), 0, IF($BH997="C", IF($BI997="Y", 0, IF($AF997="N/A", W997, AJ997)), AP997))</f>
        <v>N/A</v>
      </c>
      <c r="CF997" s="15" t="str">
        <f>IF(OR($BH997="T", $BH997="R"), 0, IF($BH997="C", IF($BI997="Y", 0, IF($AF997="N/A", X997, AK997)), AQ997))</f>
        <v>N/A</v>
      </c>
    </row>
    <row r="998" spans="1:84" x14ac:dyDescent="0.25">
      <c r="A998" s="14">
        <v>5975</v>
      </c>
      <c r="B998" s="15"/>
      <c r="C998" s="15"/>
      <c r="D998" s="15"/>
      <c r="E998" s="15" t="e">
        <f>VLOOKUP(B998, 'Rookie Year'!$A$2:$B$55679,2,FALSE)</f>
        <v>#N/A</v>
      </c>
      <c r="F998" s="15">
        <v>2024</v>
      </c>
      <c r="G998" s="15" t="s">
        <v>42</v>
      </c>
      <c r="H998" s="15"/>
      <c r="I998" s="16"/>
      <c r="J998" s="15"/>
      <c r="K998" s="17">
        <f>IF(AND(G998&lt;&gt;"N",R998="N/A"), IF(I998&lt;4, 0, 0.25),IF(I998=1, IF(J998=1,0.25, 0.25), IF(I998&lt;13, 0.25, IF(I998&lt;26, 0.4, IF(I998&lt;51, 0.6, 0.75)))))</f>
        <v>0.25</v>
      </c>
      <c r="L998" s="16">
        <f>I998-M998</f>
        <v>0</v>
      </c>
      <c r="M998" s="16">
        <f>ROUNDUP(I998*K998,0)</f>
        <v>0</v>
      </c>
      <c r="N998" s="16">
        <f>M998*J998</f>
        <v>0</v>
      </c>
      <c r="O998" s="16">
        <v>0</v>
      </c>
      <c r="P998" s="16">
        <v>0</v>
      </c>
      <c r="Q998" s="16">
        <f>N998-O998-P998</f>
        <v>0</v>
      </c>
      <c r="R998" s="15" t="s">
        <v>75</v>
      </c>
      <c r="S998" s="15">
        <f>IF(R998="N/A", J998-($B$1-F998), J998-($B$1-R998))</f>
        <v>0</v>
      </c>
      <c r="T998" s="16" t="str">
        <f>IF($S998&lt;1, "N/A", $M998)</f>
        <v>N/A</v>
      </c>
      <c r="U998" s="16" t="str">
        <f>IF($S998&lt;2, "N/A", $M998)</f>
        <v>N/A</v>
      </c>
      <c r="V998" s="16" t="str">
        <f>IF($S998&lt;3, "N/A", $M998)</f>
        <v>N/A</v>
      </c>
      <c r="W998" s="16" t="str">
        <f>IF($S998&lt;4, "N/A", $M998)</f>
        <v>N/A</v>
      </c>
      <c r="X998" s="16" t="str">
        <f>IF($S998&lt;5, "N/A", $M998)</f>
        <v>N/A</v>
      </c>
      <c r="Y998" s="15" t="str">
        <f>IF(SUM(T998:X998)&lt;&gt;Q998, "CHECK", "OK")</f>
        <v>OK</v>
      </c>
      <c r="Z998" s="15" t="str">
        <f>IF(F998=$B$1, "No", IF(S998=1, "Yes", "No"))</f>
        <v>No</v>
      </c>
      <c r="AA998" s="18" t="str">
        <f>IF(C998="DM", "N/A", IF(Z998="No","N/A",VLOOKUP(B998,'Extension List'!$A$3:$R$1972,18,FALSE)))</f>
        <v>N/A</v>
      </c>
      <c r="AB998" s="15" t="str">
        <f>IF(C998="DM", "N/A", IF(Z998="No","N/A",VLOOKUP(B998,'Extension List'!$A$3:$T$1972,20,FALSE)))</f>
        <v>N/A</v>
      </c>
      <c r="AC998" s="15" t="str">
        <f>IF(AA998="N/A", "N/A", 0)</f>
        <v>N/A</v>
      </c>
      <c r="AD998" s="16" t="str">
        <f>IF(AE998="N/A", "N/A", AA998-AE998)</f>
        <v>N/A</v>
      </c>
      <c r="AE998" s="16" t="str">
        <f>IF(AA998="N/A", "N/A", IF(AC998&gt;0, IF(AA998&lt;13, ROUNDUP(0.25*AA998,0), IF(AA998&lt;26, ROUNDUP(0.4*AA998,0), IF(AA998&lt;51, ROUNDUP(0.6*AA998,0), ROUNDUP(0.75*AA998,0)))), "N/A"))</f>
        <v>N/A</v>
      </c>
      <c r="AF998" s="16" t="str">
        <f>IF(AD998="N/A","N/A", (AE998*AC998)+Q998)</f>
        <v>N/A</v>
      </c>
      <c r="AG998" s="16" t="str">
        <f>IF($AF998="N/A", "N/A", "TBC")</f>
        <v>N/A</v>
      </c>
      <c r="AH998" s="16" t="str">
        <f>IF($AF998="N/A", "N/A", "TBC")</f>
        <v>N/A</v>
      </c>
      <c r="AI998" s="16" t="str">
        <f>IF($AF998="N/A","N/A",IF(AC998&gt;1,"TBC","N/A"))</f>
        <v>N/A</v>
      </c>
      <c r="AJ998" s="16" t="str">
        <f>IF($AF998="N/A","N/A",IF(AC998&gt;2,"TBC","N/A"))</f>
        <v>N/A</v>
      </c>
      <c r="AK998" s="16" t="str">
        <f>IF($AF998="N/A","N/A",IF(AC998&gt;3,"TBC","N/A"))</f>
        <v>N/A</v>
      </c>
      <c r="AL998" s="16" t="str">
        <f>IF(AC998="N/A","N/A",IF(AC998&gt;0,IF(SUM(AG998:AK998)&lt;&gt;AF998,"CHECK","OK"),"N/A"))</f>
        <v>N/A</v>
      </c>
      <c r="AM998" s="16" t="e">
        <f>IF(AD998="N/A", L998+T998, L998+AG998)</f>
        <v>#VALUE!</v>
      </c>
      <c r="AN998" s="16" t="str">
        <f>IF(AD998="N/A", IF(U998="N/A", "N/A", L998+U998), AD998+AH998)</f>
        <v>N/A</v>
      </c>
      <c r="AO998" s="16" t="str">
        <f>IF(AD998="N/A", IF(V998="N/A", "N/A", L998+V998), IF(AI998="N/A", "N/A", AD998+AI998))</f>
        <v>N/A</v>
      </c>
      <c r="AP998" s="16" t="str">
        <f>IF(AD998="N/A", IF(W998="N/A", "N/A", L998+W998), IF(AJ998="N/A", "N/A", AD998+AJ998))</f>
        <v>N/A</v>
      </c>
      <c r="AQ998" s="16" t="str">
        <f>IF(AD998="N/A", IF(X998="N/A", "N/A", L998+X998), IF(AK998="N/A", "N/A", AD998+AK998))</f>
        <v>N/A</v>
      </c>
      <c r="AR998" s="15" t="s">
        <v>40</v>
      </c>
      <c r="AS998" s="15" t="s">
        <v>40</v>
      </c>
      <c r="AT998" s="15" t="s">
        <v>40</v>
      </c>
      <c r="AU998" s="15" t="s">
        <v>40</v>
      </c>
      <c r="AV998" s="15" t="s">
        <v>40</v>
      </c>
      <c r="AW998" s="15" t="s">
        <v>40</v>
      </c>
      <c r="AX998" s="15" t="s">
        <v>40</v>
      </c>
      <c r="AY998" s="15" t="s">
        <v>40</v>
      </c>
      <c r="AZ998" s="15" t="s">
        <v>40</v>
      </c>
      <c r="BA998" s="15" t="s">
        <v>40</v>
      </c>
      <c r="BB998" s="15" t="s">
        <v>40</v>
      </c>
      <c r="BC998" s="15" t="s">
        <v>40</v>
      </c>
      <c r="BD998" s="15" t="s">
        <v>40</v>
      </c>
      <c r="BE998" s="15" t="s">
        <v>40</v>
      </c>
      <c r="BF998" s="15" t="s">
        <v>40</v>
      </c>
      <c r="BG998" s="15" t="s">
        <v>40</v>
      </c>
      <c r="BH998" s="15" t="s">
        <v>40</v>
      </c>
      <c r="BJ998" s="16" t="e">
        <f>IF(AR998="R", $CA998, IF(OR(AR998="P", AR998="T", AR998="N"), 0, IF($C998="DM", $T998, IF(OR(AR998="Y", AR998="IR"),$AM998,IF(AR998="C", IF($BI998="Y", IF($AF998="N/A", $Q998, $AF998), IF($AG998="N/A", $T998,$AG998)))))))</f>
        <v>#VALUE!</v>
      </c>
      <c r="BK998" s="16" t="e">
        <f>IF(AS998="R", $CA998, IF(OR(AS998="P", AS998="T", AS998="N"), 0, IF($C998="DM", $T998, IF(OR(AS998="Y", AS998="IR"),$AM998,IF(AS998="C", IF($BI998="Y", IF($AF998="N/A", $Q998, $AF998), IF($AG998="N/A", $T998,$AG998)))))))</f>
        <v>#VALUE!</v>
      </c>
      <c r="BL998" s="16" t="e">
        <f>IF(AT998="R", $CA998, IF(OR(AT998="P", AT998="T", AT998="N"), 0, IF($C998="DM", $T998, IF(OR(AT998="Y", AT998="IR"),$AM998,IF(AT998="C", IF($BI998="Y", IF($AF998="N/A", $Q998, $AF998), IF($AG998="N/A", $T998,$AG998)))))))</f>
        <v>#VALUE!</v>
      </c>
      <c r="BM998" s="16" t="e">
        <f>IF(AU998="R", $CA998, IF(OR(AU998="P", AU998="T", AU998="N"), 0, IF($C998="DM", $T998, IF(OR(AU998="Y", AU998="IR"),$AM998,IF(AU998="C", IF($BI998="Y", IF($AF998="N/A", $Q998, $AF998), IF($AG998="N/A", $T998,$AG998)))))))</f>
        <v>#VALUE!</v>
      </c>
      <c r="BN998" s="16" t="e">
        <f>IF(AV998="R", $CA998, IF(OR(AV998="P", AV998="T", AV998="N"), 0, IF($C998="DM", $T998, IF(OR(AV998="Y", AV998="IR"),$AM998,IF(AV998="C", IF($BI998="Y", IF($AF998="N/A", $Q998, $AF998), IF($AG998="N/A", $T998,$AG998)))))))</f>
        <v>#VALUE!</v>
      </c>
      <c r="BO998" s="16" t="e">
        <f>IF(AW998="R", $CA998, IF(OR(AW998="P", AW998="T", AW998="N"), 0, IF($C998="DM", $T998, IF(OR(AW998="Y", AW998="IR"),$AM998,IF(AW998="C", IF($BI998="Y", IF($AF998="N/A", $Q998, $AF998), IF($AG998="N/A", $T998,$AG998)))))))</f>
        <v>#VALUE!</v>
      </c>
      <c r="BP998" s="16" t="e">
        <f>IF(AX998="R", $CA998, IF(OR(AX998="P", AX998="T", AX998="N"), 0, IF($C998="DM", $T998, IF(OR(AX998="Y", AX998="IR"),$AM998,IF(AX998="C", IF($BI998="Y", IF($AF998="N/A", $Q998, $AF998), IF($AG998="N/A", $T998,$AG998)))))))</f>
        <v>#VALUE!</v>
      </c>
      <c r="BQ998" s="16" t="e">
        <f>IF(AY998="R", $CA998, IF(OR(AY998="P", AY998="T", AY998="N"), 0, IF($C998="DM", $T998, IF(OR(AY998="Y", AY998="IR"),$AM998,IF(AY998="C", IF($BI998="Y", IF($AF998="N/A", $Q998, $AF998), IF($AG998="N/A", $T998,$AG998)))))))</f>
        <v>#VALUE!</v>
      </c>
      <c r="BR998" s="16" t="e">
        <f>IF(AZ998="R", $CA998, IF(OR(AZ998="P", AZ998="T", AZ998="N"), 0, IF($C998="DM", $T998, IF(OR(AZ998="Y", AZ998="IR"),$AM998,IF(AZ998="C", IF($BI998="Y", IF($AF998="N/A", $Q998, $AF998), IF($AG998="N/A", $T998,$AG998)))))))</f>
        <v>#VALUE!</v>
      </c>
      <c r="BS998" s="16" t="e">
        <f>IF(BA998="R", $CA998, IF(OR(BA998="P", BA998="T", BA998="N"), 0, IF($C998="DM", $T998, IF(OR(BA998="Y", BA998="IR"),$AM998,IF(BA998="C", IF($BI998="Y", IF($AF998="N/A", $Q998, $AF998), IF($AG998="N/A", $T998,$AG998)))))))</f>
        <v>#VALUE!</v>
      </c>
      <c r="BT998" s="16" t="e">
        <f>IF(BB998="R", $CA998, IF(OR(BB998="P", BB998="T", BB998="N"), 0, IF($C998="DM", $T998, IF(OR(BB998="Y", BB998="IR"),$AM998,IF(BB998="C", IF($BI998="Y", IF($BA998="C", IF($AF998="N/A", $Q998, $AF998), IF($AF998="N/A", $T998, $AM998)), IF($AG998="N/A", $T998,$AG998)))))))</f>
        <v>#VALUE!</v>
      </c>
      <c r="BU998" s="16" t="e">
        <f>IF(BC998="R", $CA998, IF(OR(BC998="P", BC998="T", BC998="N"), 0, IF($C998="DM", $T998, IF(OR(BC998="Y", BC998="IR"),$AM998,IF(BC998="C", IF($BI998="Y", IF($BA998="C", IF($AF998="N/A", $Q998, $AF998), IF($AF998="N/A", $T998, $AM998)), IF($AG998="N/A", $T998,$AG998)))))))</f>
        <v>#VALUE!</v>
      </c>
      <c r="BV998" s="16" t="e">
        <f>IF(BD998="R", $CA998, IF(OR(BD998="P", BD998="T", BD998="N"), 0, IF($C998="DM", $T998, IF(OR(BD998="Y", BD998="IR"),$AM998,IF(BD998="C", IF($BI998="Y", IF($BA998="C", IF($AF998="N/A", $Q998, $AF998), IF($AF998="N/A", $T998, $AM998)), IF($AG998="N/A", $T998,$AG998)))))))</f>
        <v>#VALUE!</v>
      </c>
      <c r="BW998" s="16" t="e">
        <f>IF(BE998="R", $CA998, IF(OR(BE998="P", BE998="T", BE998="N"), 0, IF($C998="DM", $T998, IF(OR(BE998="Y", BE998="IR"),$AM998,IF(BE998="C", IF($BI998="Y", IF($BA998="C", IF($AF998="N/A", $Q998, $AF998), IF($AF998="N/A", $T998, $AM998)), IF($AG998="N/A", $T998,$AG998)))))))</f>
        <v>#VALUE!</v>
      </c>
      <c r="BX998" s="16" t="e">
        <f>IF(BF998="R", $CA998, IF(OR(BF998="P", BF998="T", BF998="N"), 0, IF($C998="DM", $T998, IF(OR(BF998="Y", BF998="IR"),$AM998,IF(BF998="C", IF($BI998="Y", IF($BA998="C", IF($AF998="N/A", $Q998, $AF998), IF($AF998="N/A", $T998, $AM998)), IF($AG998="N/A", $T998,$AG998)))))))</f>
        <v>#VALUE!</v>
      </c>
      <c r="BY998" s="16" t="e">
        <f>IF(BG998="R", $CA998, IF(OR(BG998="P", BG998="T", BG998="N"), 0, IF($C998="DM", $T998, IF(OR(BG998="Y", BG998="IR"),$AM998,IF(BG998="C", IF($BI998="Y", IF($BA998="C", IF($AF998="N/A", $Q998, $AF998), IF($AF998="N/A", $T998, $AM998)), IF($AG998="N/A", $T998,$AG998)))))))</f>
        <v>#VALUE!</v>
      </c>
      <c r="BZ998" s="16" t="e">
        <f>IF(BH998="R", $CA998, IF(OR(BH998="P", BH998="T", BH998="N"), 0, IF($C998="DM", $T998, IF(OR(BH998="Y", BH998="IR"),$AM998,IF(BH998="C", IF($BI998="Y", IF($BA998="C", IF($AF998="N/A", $Q998, $AF998), IF($AF998="N/A", $T998, $AM998)), IF($AG998="N/A", $T998,$AG998)))))))</f>
        <v>#VALUE!</v>
      </c>
      <c r="CA998" s="15" t="s">
        <v>75</v>
      </c>
      <c r="CB998" s="16" t="e">
        <f>BZ998</f>
        <v>#VALUE!</v>
      </c>
      <c r="CC998" s="15" t="str">
        <f>IF(OR($BH998="T", $BH998="R"), 0, IF($BH998="C", IF($BI998="Y", IF($BA998="C", 0, IF(AF998="N/A", Q998-T998, AF998-AG998)), IF($AF998="N/A", U998, AH998)), AN998))</f>
        <v>N/A</v>
      </c>
      <c r="CD998" s="15" t="str">
        <f>IF(OR($BH998="T", $BH998="R"), 0, IF($BH998="C", IF($BI998="Y", 0, IF($AF998="N/A", V998, AI998)), AO998))</f>
        <v>N/A</v>
      </c>
      <c r="CE998" s="15" t="str">
        <f>IF(OR($BH998="T", $BH998="R"), 0, IF($BH998="C", IF($BI998="Y", 0, IF($AF998="N/A", W998, AJ998)), AP998))</f>
        <v>N/A</v>
      </c>
      <c r="CF998" s="15" t="str">
        <f>IF(OR($BH998="T", $BH998="R"), 0, IF($BH998="C", IF($BI998="Y", 0, IF($AF998="N/A", X998, AK998)), AQ998))</f>
        <v>N/A</v>
      </c>
    </row>
    <row r="999" spans="1:84" x14ac:dyDescent="0.25">
      <c r="A999" s="14">
        <v>5976</v>
      </c>
      <c r="B999" s="15"/>
      <c r="C999" s="15"/>
      <c r="D999" s="15"/>
      <c r="E999" s="15" t="e">
        <f>VLOOKUP(B999, 'Rookie Year'!$A$2:$B$55679,2,FALSE)</f>
        <v>#N/A</v>
      </c>
      <c r="F999" s="15">
        <v>2024</v>
      </c>
      <c r="G999" s="15" t="s">
        <v>42</v>
      </c>
      <c r="H999" s="15"/>
      <c r="I999" s="16"/>
      <c r="J999" s="15"/>
      <c r="K999" s="17">
        <f>IF(AND(G999&lt;&gt;"N",R999="N/A"), IF(I999&lt;4, 0, 0.25),IF(I999=1, IF(J999=1,0.25, 0.25), IF(I999&lt;13, 0.25, IF(I999&lt;26, 0.4, IF(I999&lt;51, 0.6, 0.75)))))</f>
        <v>0.25</v>
      </c>
      <c r="L999" s="16">
        <f>I999-M999</f>
        <v>0</v>
      </c>
      <c r="M999" s="16">
        <f>ROUNDUP(I999*K999,0)</f>
        <v>0</v>
      </c>
      <c r="N999" s="16">
        <f>M999*J999</f>
        <v>0</v>
      </c>
      <c r="O999" s="16">
        <v>0</v>
      </c>
      <c r="P999" s="16">
        <v>0</v>
      </c>
      <c r="Q999" s="16">
        <f>N999-O999-P999</f>
        <v>0</v>
      </c>
      <c r="R999" s="15" t="s">
        <v>75</v>
      </c>
      <c r="S999" s="15">
        <f>IF(R999="N/A", J999-($B$1-F999), J999-($B$1-R999))</f>
        <v>0</v>
      </c>
      <c r="T999" s="16" t="str">
        <f>IF($S999&lt;1, "N/A", $M999)</f>
        <v>N/A</v>
      </c>
      <c r="U999" s="16" t="str">
        <f>IF($S999&lt;2, "N/A", $M999)</f>
        <v>N/A</v>
      </c>
      <c r="V999" s="16" t="str">
        <f>IF($S999&lt;3, "N/A", $M999)</f>
        <v>N/A</v>
      </c>
      <c r="W999" s="16" t="str">
        <f>IF($S999&lt;4, "N/A", $M999)</f>
        <v>N/A</v>
      </c>
      <c r="X999" s="16" t="str">
        <f>IF($S999&lt;5, "N/A", $M999)</f>
        <v>N/A</v>
      </c>
      <c r="Y999" s="15" t="str">
        <f>IF(SUM(T999:X999)&lt;&gt;Q999, "CHECK", "OK")</f>
        <v>OK</v>
      </c>
      <c r="Z999" s="15" t="str">
        <f>IF(F999=$B$1, "No", IF(S999=1, "Yes", "No"))</f>
        <v>No</v>
      </c>
      <c r="AA999" s="18" t="str">
        <f>IF(C999="DM", "N/A", IF(Z999="No","N/A",VLOOKUP(B999,'Extension List'!$A$3:$R$1972,18,FALSE)))</f>
        <v>N/A</v>
      </c>
      <c r="AB999" s="15" t="str">
        <f>IF(C999="DM", "N/A", IF(Z999="No","N/A",VLOOKUP(B999,'Extension List'!$A$3:$T$1972,20,FALSE)))</f>
        <v>N/A</v>
      </c>
      <c r="AC999" s="15" t="str">
        <f>IF(AA999="N/A", "N/A", 0)</f>
        <v>N/A</v>
      </c>
      <c r="AD999" s="16" t="str">
        <f>IF(AE999="N/A", "N/A", AA999-AE999)</f>
        <v>N/A</v>
      </c>
      <c r="AE999" s="16" t="str">
        <f>IF(AA999="N/A", "N/A", IF(AC999&gt;0, IF(AA999&lt;13, ROUNDUP(0.25*AA999,0), IF(AA999&lt;26, ROUNDUP(0.4*AA999,0), IF(AA999&lt;51, ROUNDUP(0.6*AA999,0), ROUNDUP(0.75*AA999,0)))), "N/A"))</f>
        <v>N/A</v>
      </c>
      <c r="AF999" s="16" t="str">
        <f>IF(AD999="N/A","N/A", (AE999*AC999)+Q999)</f>
        <v>N/A</v>
      </c>
      <c r="AG999" s="16" t="str">
        <f>IF($AF999="N/A", "N/A", "TBC")</f>
        <v>N/A</v>
      </c>
      <c r="AH999" s="16" t="str">
        <f>IF($AF999="N/A", "N/A", "TBC")</f>
        <v>N/A</v>
      </c>
      <c r="AI999" s="16" t="str">
        <f>IF($AF999="N/A","N/A",IF(AC999&gt;1,"TBC","N/A"))</f>
        <v>N/A</v>
      </c>
      <c r="AJ999" s="16" t="str">
        <f>IF($AF999="N/A","N/A",IF(AC999&gt;2,"TBC","N/A"))</f>
        <v>N/A</v>
      </c>
      <c r="AK999" s="16" t="str">
        <f>IF($AF999="N/A","N/A",IF(AC999&gt;3,"TBC","N/A"))</f>
        <v>N/A</v>
      </c>
      <c r="AL999" s="16" t="str">
        <f>IF(AC999="N/A","N/A",IF(AC999&gt;0,IF(SUM(AG999:AK999)&lt;&gt;AF999,"CHECK","OK"),"N/A"))</f>
        <v>N/A</v>
      </c>
      <c r="AM999" s="16" t="e">
        <f>IF(AD999="N/A", L999+T999, L999+AG999)</f>
        <v>#VALUE!</v>
      </c>
      <c r="AN999" s="16" t="str">
        <f>IF(AD999="N/A", IF(U999="N/A", "N/A", L999+U999), AD999+AH999)</f>
        <v>N/A</v>
      </c>
      <c r="AO999" s="16" t="str">
        <f>IF(AD999="N/A", IF(V999="N/A", "N/A", L999+V999), IF(AI999="N/A", "N/A", AD999+AI999))</f>
        <v>N/A</v>
      </c>
      <c r="AP999" s="16" t="str">
        <f>IF(AD999="N/A", IF(W999="N/A", "N/A", L999+W999), IF(AJ999="N/A", "N/A", AD999+AJ999))</f>
        <v>N/A</v>
      </c>
      <c r="AQ999" s="16" t="str">
        <f>IF(AD999="N/A", IF(X999="N/A", "N/A", L999+X999), IF(AK999="N/A", "N/A", AD999+AK999))</f>
        <v>N/A</v>
      </c>
      <c r="AR999" s="15" t="s">
        <v>40</v>
      </c>
      <c r="AS999" s="15" t="s">
        <v>40</v>
      </c>
      <c r="AT999" s="15" t="s">
        <v>40</v>
      </c>
      <c r="AU999" s="15" t="s">
        <v>40</v>
      </c>
      <c r="AV999" s="15" t="s">
        <v>40</v>
      </c>
      <c r="AW999" s="15" t="s">
        <v>40</v>
      </c>
      <c r="AX999" s="15" t="s">
        <v>40</v>
      </c>
      <c r="AY999" s="15" t="s">
        <v>40</v>
      </c>
      <c r="AZ999" s="15" t="s">
        <v>40</v>
      </c>
      <c r="BA999" s="15" t="s">
        <v>40</v>
      </c>
      <c r="BB999" s="15" t="s">
        <v>40</v>
      </c>
      <c r="BC999" s="15" t="s">
        <v>40</v>
      </c>
      <c r="BD999" s="15" t="s">
        <v>40</v>
      </c>
      <c r="BE999" s="15" t="s">
        <v>40</v>
      </c>
      <c r="BF999" s="15" t="s">
        <v>40</v>
      </c>
      <c r="BG999" s="15" t="s">
        <v>40</v>
      </c>
      <c r="BH999" s="15" t="s">
        <v>40</v>
      </c>
      <c r="BJ999" s="16" t="e">
        <f>IF(AR999="R", $CA999, IF(OR(AR999="P", AR999="T", AR999="N"), 0, IF($C999="DM", $T999, IF(OR(AR999="Y", AR999="IR"),$AM999,IF(AR999="C", IF($BI999="Y", IF($AF999="N/A", $Q999, $AF999), IF($AG999="N/A", $T999,$AG999)))))))</f>
        <v>#VALUE!</v>
      </c>
      <c r="BK999" s="16" t="e">
        <f>IF(AS999="R", $CA999, IF(OR(AS999="P", AS999="T", AS999="N"), 0, IF($C999="DM", $T999, IF(OR(AS999="Y", AS999="IR"),$AM999,IF(AS999="C", IF($BI999="Y", IF($AF999="N/A", $Q999, $AF999), IF($AG999="N/A", $T999,$AG999)))))))</f>
        <v>#VALUE!</v>
      </c>
      <c r="BL999" s="16" t="e">
        <f>IF(AT999="R", $CA999, IF(OR(AT999="P", AT999="T", AT999="N"), 0, IF($C999="DM", $T999, IF(OR(AT999="Y", AT999="IR"),$AM999,IF(AT999="C", IF($BI999="Y", IF($AF999="N/A", $Q999, $AF999), IF($AG999="N/A", $T999,$AG999)))))))</f>
        <v>#VALUE!</v>
      </c>
      <c r="BM999" s="16" t="e">
        <f>IF(AU999="R", $CA999, IF(OR(AU999="P", AU999="T", AU999="N"), 0, IF($C999="DM", $T999, IF(OR(AU999="Y", AU999="IR"),$AM999,IF(AU999="C", IF($BI999="Y", IF($AF999="N/A", $Q999, $AF999), IF($AG999="N/A", $T999,$AG999)))))))</f>
        <v>#VALUE!</v>
      </c>
      <c r="BN999" s="16" t="e">
        <f>IF(AV999="R", $CA999, IF(OR(AV999="P", AV999="T", AV999="N"), 0, IF($C999="DM", $T999, IF(OR(AV999="Y", AV999="IR"),$AM999,IF(AV999="C", IF($BI999="Y", IF($AF999="N/A", $Q999, $AF999), IF($AG999="N/A", $T999,$AG999)))))))</f>
        <v>#VALUE!</v>
      </c>
      <c r="BO999" s="16" t="e">
        <f>IF(AW999="R", $CA999, IF(OR(AW999="P", AW999="T", AW999="N"), 0, IF($C999="DM", $T999, IF(OR(AW999="Y", AW999="IR"),$AM999,IF(AW999="C", IF($BI999="Y", IF($AF999="N/A", $Q999, $AF999), IF($AG999="N/A", $T999,$AG999)))))))</f>
        <v>#VALUE!</v>
      </c>
      <c r="BP999" s="16" t="e">
        <f>IF(AX999="R", $CA999, IF(OR(AX999="P", AX999="T", AX999="N"), 0, IF($C999="DM", $T999, IF(OR(AX999="Y", AX999="IR"),$AM999,IF(AX999="C", IF($BI999="Y", IF($AF999="N/A", $Q999, $AF999), IF($AG999="N/A", $T999,$AG999)))))))</f>
        <v>#VALUE!</v>
      </c>
      <c r="BQ999" s="16" t="e">
        <f>IF(AY999="R", $CA999, IF(OR(AY999="P", AY999="T", AY999="N"), 0, IF($C999="DM", $T999, IF(OR(AY999="Y", AY999="IR"),$AM999,IF(AY999="C", IF($BI999="Y", IF($AF999="N/A", $Q999, $AF999), IF($AG999="N/A", $T999,$AG999)))))))</f>
        <v>#VALUE!</v>
      </c>
      <c r="BR999" s="16" t="e">
        <f>IF(AZ999="R", $CA999, IF(OR(AZ999="P", AZ999="T", AZ999="N"), 0, IF($C999="DM", $T999, IF(OR(AZ999="Y", AZ999="IR"),$AM999,IF(AZ999="C", IF($BI999="Y", IF($AF999="N/A", $Q999, $AF999), IF($AG999="N/A", $T999,$AG999)))))))</f>
        <v>#VALUE!</v>
      </c>
      <c r="BS999" s="16" t="e">
        <f>IF(BA999="R", $CA999, IF(OR(BA999="P", BA999="T", BA999="N"), 0, IF($C999="DM", $T999, IF(OR(BA999="Y", BA999="IR"),$AM999,IF(BA999="C", IF($BI999="Y", IF($AF999="N/A", $Q999, $AF999), IF($AG999="N/A", $T999,$AG999)))))))</f>
        <v>#VALUE!</v>
      </c>
      <c r="BT999" s="16" t="e">
        <f>IF(BB999="R", $CA999, IF(OR(BB999="P", BB999="T", BB999="N"), 0, IF($C999="DM", $T999, IF(OR(BB999="Y", BB999="IR"),$AM999,IF(BB999="C", IF($BI999="Y", IF($BA999="C", IF($AF999="N/A", $Q999, $AF999), IF($AF999="N/A", $T999, $AM999)), IF($AG999="N/A", $T999,$AG999)))))))</f>
        <v>#VALUE!</v>
      </c>
      <c r="BU999" s="16" t="e">
        <f>IF(BC999="R", $CA999, IF(OR(BC999="P", BC999="T", BC999="N"), 0, IF($C999="DM", $T999, IF(OR(BC999="Y", BC999="IR"),$AM999,IF(BC999="C", IF($BI999="Y", IF($BA999="C", IF($AF999="N/A", $Q999, $AF999), IF($AF999="N/A", $T999, $AM999)), IF($AG999="N/A", $T999,$AG999)))))))</f>
        <v>#VALUE!</v>
      </c>
      <c r="BV999" s="16" t="e">
        <f>IF(BD999="R", $CA999, IF(OR(BD999="P", BD999="T", BD999="N"), 0, IF($C999="DM", $T999, IF(OR(BD999="Y", BD999="IR"),$AM999,IF(BD999="C", IF($BI999="Y", IF($BA999="C", IF($AF999="N/A", $Q999, $AF999), IF($AF999="N/A", $T999, $AM999)), IF($AG999="N/A", $T999,$AG999)))))))</f>
        <v>#VALUE!</v>
      </c>
      <c r="BW999" s="16" t="e">
        <f>IF(BE999="R", $CA999, IF(OR(BE999="P", BE999="T", BE999="N"), 0, IF($C999="DM", $T999, IF(OR(BE999="Y", BE999="IR"),$AM999,IF(BE999="C", IF($BI999="Y", IF($BA999="C", IF($AF999="N/A", $Q999, $AF999), IF($AF999="N/A", $T999, $AM999)), IF($AG999="N/A", $T999,$AG999)))))))</f>
        <v>#VALUE!</v>
      </c>
      <c r="BX999" s="16" t="e">
        <f>IF(BF999="R", $CA999, IF(OR(BF999="P", BF999="T", BF999="N"), 0, IF($C999="DM", $T999, IF(OR(BF999="Y", BF999="IR"),$AM999,IF(BF999="C", IF($BI999="Y", IF($BA999="C", IF($AF999="N/A", $Q999, $AF999), IF($AF999="N/A", $T999, $AM999)), IF($AG999="N/A", $T999,$AG999)))))))</f>
        <v>#VALUE!</v>
      </c>
      <c r="BY999" s="16" t="e">
        <f>IF(BG999="R", $CA999, IF(OR(BG999="P", BG999="T", BG999="N"), 0, IF($C999="DM", $T999, IF(OR(BG999="Y", BG999="IR"),$AM999,IF(BG999="C", IF($BI999="Y", IF($BA999="C", IF($AF999="N/A", $Q999, $AF999), IF($AF999="N/A", $T999, $AM999)), IF($AG999="N/A", $T999,$AG999)))))))</f>
        <v>#VALUE!</v>
      </c>
      <c r="BZ999" s="16" t="e">
        <f>IF(BH999="R", $CA999, IF(OR(BH999="P", BH999="T", BH999="N"), 0, IF($C999="DM", $T999, IF(OR(BH999="Y", BH999="IR"),$AM999,IF(BH999="C", IF($BI999="Y", IF($BA999="C", IF($AF999="N/A", $Q999, $AF999), IF($AF999="N/A", $T999, $AM999)), IF($AG999="N/A", $T999,$AG999)))))))</f>
        <v>#VALUE!</v>
      </c>
      <c r="CA999" s="15" t="s">
        <v>75</v>
      </c>
      <c r="CB999" s="16" t="e">
        <f>BZ999</f>
        <v>#VALUE!</v>
      </c>
      <c r="CC999" s="15" t="str">
        <f>IF(OR($BH999="T", $BH999="R"), 0, IF($BH999="C", IF($BI999="Y", IF($BA999="C", 0, IF(AF999="N/A", Q999-T999, AF999-AG999)), IF($AF999="N/A", U999, AH999)), AN999))</f>
        <v>N/A</v>
      </c>
      <c r="CD999" s="15" t="str">
        <f>IF(OR($BH999="T", $BH999="R"), 0, IF($BH999="C", IF($BI999="Y", 0, IF($AF999="N/A", V999, AI999)), AO999))</f>
        <v>N/A</v>
      </c>
      <c r="CE999" s="15" t="str">
        <f>IF(OR($BH999="T", $BH999="R"), 0, IF($BH999="C", IF($BI999="Y", 0, IF($AF999="N/A", W999, AJ999)), AP999))</f>
        <v>N/A</v>
      </c>
      <c r="CF999" s="15" t="str">
        <f>IF(OR($BH999="T", $BH999="R"), 0, IF($BH999="C", IF($BI999="Y", 0, IF($AF999="N/A", X999, AK999)), AQ999))</f>
        <v>N/A</v>
      </c>
    </row>
    <row r="1000" spans="1:84" x14ac:dyDescent="0.25">
      <c r="A1000" s="14">
        <v>5977</v>
      </c>
      <c r="B1000" s="15"/>
      <c r="C1000" s="15"/>
      <c r="D1000" s="15"/>
      <c r="E1000" s="15" t="e">
        <f>VLOOKUP(B1000, 'Rookie Year'!$A$2:$B$55679,2,FALSE)</f>
        <v>#N/A</v>
      </c>
      <c r="F1000" s="15">
        <v>2024</v>
      </c>
      <c r="G1000" s="15" t="s">
        <v>42</v>
      </c>
      <c r="H1000" s="15"/>
      <c r="I1000" s="16"/>
      <c r="J1000" s="15"/>
      <c r="K1000" s="17">
        <f>IF(AND(G1000&lt;&gt;"N",R1000="N/A"), IF(I1000&lt;4, 0, 0.25),IF(I1000=1, IF(J1000=1,0.25, 0.25), IF(I1000&lt;13, 0.25, IF(I1000&lt;26, 0.4, IF(I1000&lt;51, 0.6, 0.75)))))</f>
        <v>0.25</v>
      </c>
      <c r="L1000" s="16">
        <f>I1000-M1000</f>
        <v>0</v>
      </c>
      <c r="M1000" s="16">
        <f>ROUNDUP(I1000*K1000,0)</f>
        <v>0</v>
      </c>
      <c r="N1000" s="16">
        <f>M1000*J1000</f>
        <v>0</v>
      </c>
      <c r="O1000" s="16">
        <v>0</v>
      </c>
      <c r="P1000" s="16">
        <v>0</v>
      </c>
      <c r="Q1000" s="16">
        <f>N1000-O1000-P1000</f>
        <v>0</v>
      </c>
      <c r="R1000" s="15" t="s">
        <v>75</v>
      </c>
      <c r="S1000" s="15">
        <f>IF(R1000="N/A", J1000-($B$1-F1000), J1000-($B$1-R1000))</f>
        <v>0</v>
      </c>
      <c r="T1000" s="16" t="str">
        <f>IF($S1000&lt;1, "N/A", $M1000)</f>
        <v>N/A</v>
      </c>
      <c r="U1000" s="16" t="str">
        <f>IF($S1000&lt;2, "N/A", $M1000)</f>
        <v>N/A</v>
      </c>
      <c r="V1000" s="16" t="str">
        <f>IF($S1000&lt;3, "N/A", $M1000)</f>
        <v>N/A</v>
      </c>
      <c r="W1000" s="16" t="str">
        <f>IF($S1000&lt;4, "N/A", $M1000)</f>
        <v>N/A</v>
      </c>
      <c r="X1000" s="16" t="str">
        <f>IF($S1000&lt;5, "N/A", $M1000)</f>
        <v>N/A</v>
      </c>
      <c r="Y1000" s="15" t="str">
        <f>IF(SUM(T1000:X1000)&lt;&gt;Q1000, "CHECK", "OK")</f>
        <v>OK</v>
      </c>
      <c r="Z1000" s="15" t="str">
        <f>IF(F1000=$B$1, "No", IF(S1000=1, "Yes", "No"))</f>
        <v>No</v>
      </c>
      <c r="AA1000" s="18" t="str">
        <f>IF(C1000="DM", "N/A", IF(Z1000="No","N/A",VLOOKUP(B1000,'Extension List'!$A$3:$R$1972,18,FALSE)))</f>
        <v>N/A</v>
      </c>
      <c r="AB1000" s="15" t="str">
        <f>IF(C1000="DM", "N/A", IF(Z1000="No","N/A",VLOOKUP(B1000,'Extension List'!$A$3:$T$1972,20,FALSE)))</f>
        <v>N/A</v>
      </c>
      <c r="AC1000" s="15" t="str">
        <f>IF(AA1000="N/A", "N/A", 0)</f>
        <v>N/A</v>
      </c>
      <c r="AD1000" s="16" t="str">
        <f>IF(AE1000="N/A", "N/A", AA1000-AE1000)</f>
        <v>N/A</v>
      </c>
      <c r="AE1000" s="16" t="str">
        <f>IF(AA1000="N/A", "N/A", IF(AC1000&gt;0, IF(AA1000&lt;13, ROUNDUP(0.25*AA1000,0), IF(AA1000&lt;26, ROUNDUP(0.4*AA1000,0), IF(AA1000&lt;51, ROUNDUP(0.6*AA1000,0), ROUNDUP(0.75*AA1000,0)))), "N/A"))</f>
        <v>N/A</v>
      </c>
      <c r="AF1000" s="16" t="str">
        <f>IF(AD1000="N/A","N/A", (AE1000*AC1000)+Q1000)</f>
        <v>N/A</v>
      </c>
      <c r="AG1000" s="16" t="str">
        <f>IF($AF1000="N/A", "N/A", "TBC")</f>
        <v>N/A</v>
      </c>
      <c r="AH1000" s="16" t="str">
        <f>IF($AF1000="N/A", "N/A", "TBC")</f>
        <v>N/A</v>
      </c>
      <c r="AI1000" s="16" t="str">
        <f>IF($AF1000="N/A","N/A",IF(AC1000&gt;1,"TBC","N/A"))</f>
        <v>N/A</v>
      </c>
      <c r="AJ1000" s="16" t="str">
        <f>IF($AF1000="N/A","N/A",IF(AC1000&gt;2,"TBC","N/A"))</f>
        <v>N/A</v>
      </c>
      <c r="AK1000" s="16" t="str">
        <f>IF($AF1000="N/A","N/A",IF(AC1000&gt;3,"TBC","N/A"))</f>
        <v>N/A</v>
      </c>
      <c r="AL1000" s="16" t="str">
        <f>IF(AC1000="N/A","N/A",IF(AC1000&gt;0,IF(SUM(AG1000:AK1000)&lt;&gt;AF1000,"CHECK","OK"),"N/A"))</f>
        <v>N/A</v>
      </c>
      <c r="AM1000" s="16" t="e">
        <f>IF(AD1000="N/A", L1000+T1000, L1000+AG1000)</f>
        <v>#VALUE!</v>
      </c>
      <c r="AN1000" s="16" t="str">
        <f>IF(AD1000="N/A", IF(U1000="N/A", "N/A", L1000+U1000), AD1000+AH1000)</f>
        <v>N/A</v>
      </c>
      <c r="AO1000" s="16" t="str">
        <f>IF(AD1000="N/A", IF(V1000="N/A", "N/A", L1000+V1000), IF(AI1000="N/A", "N/A", AD1000+AI1000))</f>
        <v>N/A</v>
      </c>
      <c r="AP1000" s="16" t="str">
        <f>IF(AD1000="N/A", IF(W1000="N/A", "N/A", L1000+W1000), IF(AJ1000="N/A", "N/A", AD1000+AJ1000))</f>
        <v>N/A</v>
      </c>
      <c r="AQ1000" s="16" t="str">
        <f>IF(AD1000="N/A", IF(X1000="N/A", "N/A", L1000+X1000), IF(AK1000="N/A", "N/A", AD1000+AK1000))</f>
        <v>N/A</v>
      </c>
      <c r="AR1000" s="15" t="s">
        <v>40</v>
      </c>
      <c r="AS1000" s="15" t="s">
        <v>40</v>
      </c>
      <c r="AT1000" s="15" t="s">
        <v>40</v>
      </c>
      <c r="AU1000" s="15" t="s">
        <v>40</v>
      </c>
      <c r="AV1000" s="15" t="s">
        <v>40</v>
      </c>
      <c r="AW1000" s="15" t="s">
        <v>40</v>
      </c>
      <c r="AX1000" s="15" t="s">
        <v>40</v>
      </c>
      <c r="AY1000" s="15" t="s">
        <v>40</v>
      </c>
      <c r="AZ1000" s="15" t="s">
        <v>40</v>
      </c>
      <c r="BA1000" s="15" t="s">
        <v>40</v>
      </c>
      <c r="BB1000" s="15" t="s">
        <v>40</v>
      </c>
      <c r="BC1000" s="15" t="s">
        <v>40</v>
      </c>
      <c r="BD1000" s="15" t="s">
        <v>40</v>
      </c>
      <c r="BE1000" s="15" t="s">
        <v>40</v>
      </c>
      <c r="BF1000" s="15" t="s">
        <v>40</v>
      </c>
      <c r="BG1000" s="15" t="s">
        <v>40</v>
      </c>
      <c r="BH1000" s="15" t="s">
        <v>40</v>
      </c>
      <c r="BJ1000" s="16" t="e">
        <f>IF(AR1000="R", $CA1000, IF(OR(AR1000="P", AR1000="T", AR1000="N"), 0, IF($C1000="DM", $T1000, IF(OR(AR1000="Y", AR1000="IR"),$AM1000,IF(AR1000="C", IF($BI1000="Y", IF($AF1000="N/A", $Q1000, $AF1000), IF($AG1000="N/A", $T1000,$AG1000)))))))</f>
        <v>#VALUE!</v>
      </c>
      <c r="BK1000" s="16" t="e">
        <f>IF(AS1000="R", $CA1000, IF(OR(AS1000="P", AS1000="T", AS1000="N"), 0, IF($C1000="DM", $T1000, IF(OR(AS1000="Y", AS1000="IR"),$AM1000,IF(AS1000="C", IF($BI1000="Y", IF($AF1000="N/A", $Q1000, $AF1000), IF($AG1000="N/A", $T1000,$AG1000)))))))</f>
        <v>#VALUE!</v>
      </c>
      <c r="BL1000" s="16" t="e">
        <f>IF(AT1000="R", $CA1000, IF(OR(AT1000="P", AT1000="T", AT1000="N"), 0, IF($C1000="DM", $T1000, IF(OR(AT1000="Y", AT1000="IR"),$AM1000,IF(AT1000="C", IF($BI1000="Y", IF($AF1000="N/A", $Q1000, $AF1000), IF($AG1000="N/A", $T1000,$AG1000)))))))</f>
        <v>#VALUE!</v>
      </c>
      <c r="BM1000" s="16" t="e">
        <f>IF(AU1000="R", $CA1000, IF(OR(AU1000="P", AU1000="T", AU1000="N"), 0, IF($C1000="DM", $T1000, IF(OR(AU1000="Y", AU1000="IR"),$AM1000,IF(AU1000="C", IF($BI1000="Y", IF($AF1000="N/A", $Q1000, $AF1000), IF($AG1000="N/A", $T1000,$AG1000)))))))</f>
        <v>#VALUE!</v>
      </c>
      <c r="BN1000" s="16" t="e">
        <f>IF(AV1000="R", $CA1000, IF(OR(AV1000="P", AV1000="T", AV1000="N"), 0, IF($C1000="DM", $T1000, IF(OR(AV1000="Y", AV1000="IR"),$AM1000,IF(AV1000="C", IF($BI1000="Y", IF($AF1000="N/A", $Q1000, $AF1000), IF($AG1000="N/A", $T1000,$AG1000)))))))</f>
        <v>#VALUE!</v>
      </c>
      <c r="BO1000" s="16" t="e">
        <f>IF(AW1000="R", $CA1000, IF(OR(AW1000="P", AW1000="T", AW1000="N"), 0, IF($C1000="DM", $T1000, IF(OR(AW1000="Y", AW1000="IR"),$AM1000,IF(AW1000="C", IF($BI1000="Y", IF($AF1000="N/A", $Q1000, $AF1000), IF($AG1000="N/A", $T1000,$AG1000)))))))</f>
        <v>#VALUE!</v>
      </c>
      <c r="BP1000" s="16" t="e">
        <f>IF(AX1000="R", $CA1000, IF(OR(AX1000="P", AX1000="T", AX1000="N"), 0, IF($C1000="DM", $T1000, IF(OR(AX1000="Y", AX1000="IR"),$AM1000,IF(AX1000="C", IF($BI1000="Y", IF($AF1000="N/A", $Q1000, $AF1000), IF($AG1000="N/A", $T1000,$AG1000)))))))</f>
        <v>#VALUE!</v>
      </c>
      <c r="BQ1000" s="16" t="e">
        <f>IF(AY1000="R", $CA1000, IF(OR(AY1000="P", AY1000="T", AY1000="N"), 0, IF($C1000="DM", $T1000, IF(OR(AY1000="Y", AY1000="IR"),$AM1000,IF(AY1000="C", IF($BI1000="Y", IF($AF1000="N/A", $Q1000, $AF1000), IF($AG1000="N/A", $T1000,$AG1000)))))))</f>
        <v>#VALUE!</v>
      </c>
      <c r="BR1000" s="16" t="e">
        <f>IF(AZ1000="R", $CA1000, IF(OR(AZ1000="P", AZ1000="T", AZ1000="N"), 0, IF($C1000="DM", $T1000, IF(OR(AZ1000="Y", AZ1000="IR"),$AM1000,IF(AZ1000="C", IF($BI1000="Y", IF($AF1000="N/A", $Q1000, $AF1000), IF($AG1000="N/A", $T1000,$AG1000)))))))</f>
        <v>#VALUE!</v>
      </c>
      <c r="BS1000" s="16" t="e">
        <f>IF(BA1000="R", $CA1000, IF(OR(BA1000="P", BA1000="T", BA1000="N"), 0, IF($C1000="DM", $T1000, IF(OR(BA1000="Y", BA1000="IR"),$AM1000,IF(BA1000="C", IF($BI1000="Y", IF($AF1000="N/A", $Q1000, $AF1000), IF($AG1000="N/A", $T1000,$AG1000)))))))</f>
        <v>#VALUE!</v>
      </c>
      <c r="BT1000" s="16" t="e">
        <f>IF(BB1000="R", $CA1000, IF(OR(BB1000="P", BB1000="T", BB1000="N"), 0, IF($C1000="DM", $T1000, IF(OR(BB1000="Y", BB1000="IR"),$AM1000,IF(BB1000="C", IF($BI1000="Y", IF($BA1000="C", IF($AF1000="N/A", $Q1000, $AF1000), IF($AF1000="N/A", $T1000, $AM1000)), IF($AG1000="N/A", $T1000,$AG1000)))))))</f>
        <v>#VALUE!</v>
      </c>
      <c r="BU1000" s="16" t="e">
        <f>IF(BC1000="R", $CA1000, IF(OR(BC1000="P", BC1000="T", BC1000="N"), 0, IF($C1000="DM", $T1000, IF(OR(BC1000="Y", BC1000="IR"),$AM1000,IF(BC1000="C", IF($BI1000="Y", IF($BA1000="C", IF($AF1000="N/A", $Q1000, $AF1000), IF($AF1000="N/A", $T1000, $AM1000)), IF($AG1000="N/A", $T1000,$AG1000)))))))</f>
        <v>#VALUE!</v>
      </c>
      <c r="BV1000" s="16" t="e">
        <f>IF(BD1000="R", $CA1000, IF(OR(BD1000="P", BD1000="T", BD1000="N"), 0, IF($C1000="DM", $T1000, IF(OR(BD1000="Y", BD1000="IR"),$AM1000,IF(BD1000="C", IF($BI1000="Y", IF($BA1000="C", IF($AF1000="N/A", $Q1000, $AF1000), IF($AF1000="N/A", $T1000, $AM1000)), IF($AG1000="N/A", $T1000,$AG1000)))))))</f>
        <v>#VALUE!</v>
      </c>
      <c r="BW1000" s="16" t="e">
        <f>IF(BE1000="R", $CA1000, IF(OR(BE1000="P", BE1000="T", BE1000="N"), 0, IF($C1000="DM", $T1000, IF(OR(BE1000="Y", BE1000="IR"),$AM1000,IF(BE1000="C", IF($BI1000="Y", IF($BA1000="C", IF($AF1000="N/A", $Q1000, $AF1000), IF($AF1000="N/A", $T1000, $AM1000)), IF($AG1000="N/A", $T1000,$AG1000)))))))</f>
        <v>#VALUE!</v>
      </c>
      <c r="BX1000" s="16" t="e">
        <f>IF(BF1000="R", $CA1000, IF(OR(BF1000="P", BF1000="T", BF1000="N"), 0, IF($C1000="DM", $T1000, IF(OR(BF1000="Y", BF1000="IR"),$AM1000,IF(BF1000="C", IF($BI1000="Y", IF($BA1000="C", IF($AF1000="N/A", $Q1000, $AF1000), IF($AF1000="N/A", $T1000, $AM1000)), IF($AG1000="N/A", $T1000,$AG1000)))))))</f>
        <v>#VALUE!</v>
      </c>
      <c r="BY1000" s="16" t="e">
        <f>IF(BG1000="R", $CA1000, IF(OR(BG1000="P", BG1000="T", BG1000="N"), 0, IF($C1000="DM", $T1000, IF(OR(BG1000="Y", BG1000="IR"),$AM1000,IF(BG1000="C", IF($BI1000="Y", IF($BA1000="C", IF($AF1000="N/A", $Q1000, $AF1000), IF($AF1000="N/A", $T1000, $AM1000)), IF($AG1000="N/A", $T1000,$AG1000)))))))</f>
        <v>#VALUE!</v>
      </c>
      <c r="BZ1000" s="16" t="e">
        <f>IF(BH1000="R", $CA1000, IF(OR(BH1000="P", BH1000="T", BH1000="N"), 0, IF($C1000="DM", $T1000, IF(OR(BH1000="Y", BH1000="IR"),$AM1000,IF(BH1000="C", IF($BI1000="Y", IF($BA1000="C", IF($AF1000="N/A", $Q1000, $AF1000), IF($AF1000="N/A", $T1000, $AM1000)), IF($AG1000="N/A", $T1000,$AG1000)))))))</f>
        <v>#VALUE!</v>
      </c>
      <c r="CA1000" s="15" t="s">
        <v>75</v>
      </c>
      <c r="CB1000" s="16" t="e">
        <f>BZ1000</f>
        <v>#VALUE!</v>
      </c>
      <c r="CC1000" s="15" t="str">
        <f>IF(OR($BH1000="T", $BH1000="R"), 0, IF($BH1000="C", IF($BI1000="Y", IF($BA1000="C", 0, IF(AF1000="N/A", Q1000-T1000, AF1000-AG1000)), IF($AF1000="N/A", U1000, AH1000)), AN1000))</f>
        <v>N/A</v>
      </c>
      <c r="CD1000" s="15" t="str">
        <f>IF(OR($BH1000="T", $BH1000="R"), 0, IF($BH1000="C", IF($BI1000="Y", 0, IF($AF1000="N/A", V1000, AI1000)), AO1000))</f>
        <v>N/A</v>
      </c>
      <c r="CE1000" s="15" t="str">
        <f>IF(OR($BH1000="T", $BH1000="R"), 0, IF($BH1000="C", IF($BI1000="Y", 0, IF($AF1000="N/A", W1000, AJ1000)), AP1000))</f>
        <v>N/A</v>
      </c>
      <c r="CF1000" s="15" t="str">
        <f>IF(OR($BH1000="T", $BH1000="R"), 0, IF($BH1000="C", IF($BI1000="Y", 0, IF($AF1000="N/A", X1000, AK1000)), AQ1000))</f>
        <v>N/A</v>
      </c>
    </row>
    <row r="1001" spans="1:84" x14ac:dyDescent="0.25">
      <c r="A1001" s="14">
        <v>5978</v>
      </c>
      <c r="B1001" s="15"/>
      <c r="C1001" s="15"/>
      <c r="D1001" s="15"/>
      <c r="E1001" s="15" t="e">
        <f>VLOOKUP(B1001, 'Rookie Year'!$A$2:$B$55679,2,FALSE)</f>
        <v>#N/A</v>
      </c>
      <c r="F1001" s="15">
        <v>2024</v>
      </c>
      <c r="G1001" s="15" t="s">
        <v>42</v>
      </c>
      <c r="H1001" s="15"/>
      <c r="I1001" s="16"/>
      <c r="J1001" s="15"/>
      <c r="K1001" s="17">
        <f>IF(AND(G1001&lt;&gt;"N",R1001="N/A"), IF(I1001&lt;4, 0, 0.25),IF(I1001=1, IF(J1001=1,0.25, 0.25), IF(I1001&lt;13, 0.25, IF(I1001&lt;26, 0.4, IF(I1001&lt;51, 0.6, 0.75)))))</f>
        <v>0.25</v>
      </c>
      <c r="L1001" s="16">
        <f>I1001-M1001</f>
        <v>0</v>
      </c>
      <c r="M1001" s="16">
        <f>ROUNDUP(I1001*K1001,0)</f>
        <v>0</v>
      </c>
      <c r="N1001" s="16">
        <f>M1001*J1001</f>
        <v>0</v>
      </c>
      <c r="O1001" s="16">
        <v>0</v>
      </c>
      <c r="P1001" s="16">
        <v>0</v>
      </c>
      <c r="Q1001" s="16">
        <f>N1001-O1001-P1001</f>
        <v>0</v>
      </c>
      <c r="R1001" s="15" t="s">
        <v>75</v>
      </c>
      <c r="S1001" s="15">
        <f>IF(R1001="N/A", J1001-($B$1-F1001), J1001-($B$1-R1001))</f>
        <v>0</v>
      </c>
      <c r="T1001" s="16" t="str">
        <f>IF($S1001&lt;1, "N/A", $M1001)</f>
        <v>N/A</v>
      </c>
      <c r="U1001" s="16" t="str">
        <f>IF($S1001&lt;2, "N/A", $M1001)</f>
        <v>N/A</v>
      </c>
      <c r="V1001" s="16" t="str">
        <f>IF($S1001&lt;3, "N/A", $M1001)</f>
        <v>N/A</v>
      </c>
      <c r="W1001" s="16" t="str">
        <f>IF($S1001&lt;4, "N/A", $M1001)</f>
        <v>N/A</v>
      </c>
      <c r="X1001" s="16" t="str">
        <f>IF($S1001&lt;5, "N/A", $M1001)</f>
        <v>N/A</v>
      </c>
      <c r="Y1001" s="15" t="str">
        <f>IF(SUM(T1001:X1001)&lt;&gt;Q1001, "CHECK", "OK")</f>
        <v>OK</v>
      </c>
      <c r="Z1001" s="15" t="str">
        <f>IF(F1001=$B$1, "No", IF(S1001=1, "Yes", "No"))</f>
        <v>No</v>
      </c>
      <c r="AA1001" s="18" t="str">
        <f>IF(C1001="DM", "N/A", IF(Z1001="No","N/A",VLOOKUP(B1001,'Extension List'!$A$3:$R$1972,18,FALSE)))</f>
        <v>N/A</v>
      </c>
      <c r="AB1001" s="15" t="str">
        <f>IF(C1001="DM", "N/A", IF(Z1001="No","N/A",VLOOKUP(B1001,'Extension List'!$A$3:$T$1972,20,FALSE)))</f>
        <v>N/A</v>
      </c>
      <c r="AC1001" s="15" t="str">
        <f>IF(AA1001="N/A", "N/A", 0)</f>
        <v>N/A</v>
      </c>
      <c r="AD1001" s="16" t="str">
        <f>IF(AE1001="N/A", "N/A", AA1001-AE1001)</f>
        <v>N/A</v>
      </c>
      <c r="AE1001" s="16" t="str">
        <f>IF(AA1001="N/A", "N/A", IF(AC1001&gt;0, IF(AA1001&lt;13, ROUNDUP(0.25*AA1001,0), IF(AA1001&lt;26, ROUNDUP(0.4*AA1001,0), IF(AA1001&lt;51, ROUNDUP(0.6*AA1001,0), ROUNDUP(0.75*AA1001,0)))), "N/A"))</f>
        <v>N/A</v>
      </c>
      <c r="AF1001" s="16" t="str">
        <f>IF(AD1001="N/A","N/A", (AE1001*AC1001)+Q1001)</f>
        <v>N/A</v>
      </c>
      <c r="AG1001" s="16" t="str">
        <f>IF($AF1001="N/A", "N/A", "TBC")</f>
        <v>N/A</v>
      </c>
      <c r="AH1001" s="16" t="str">
        <f>IF($AF1001="N/A", "N/A", "TBC")</f>
        <v>N/A</v>
      </c>
      <c r="AI1001" s="16" t="str">
        <f>IF($AF1001="N/A","N/A",IF(AC1001&gt;1,"TBC","N/A"))</f>
        <v>N/A</v>
      </c>
      <c r="AJ1001" s="16" t="str">
        <f>IF($AF1001="N/A","N/A",IF(AC1001&gt;2,"TBC","N/A"))</f>
        <v>N/A</v>
      </c>
      <c r="AK1001" s="16" t="str">
        <f>IF($AF1001="N/A","N/A",IF(AC1001&gt;3,"TBC","N/A"))</f>
        <v>N/A</v>
      </c>
      <c r="AL1001" s="16" t="str">
        <f>IF(AC1001="N/A","N/A",IF(AC1001&gt;0,IF(SUM(AG1001:AK1001)&lt;&gt;AF1001,"CHECK","OK"),"N/A"))</f>
        <v>N/A</v>
      </c>
      <c r="AM1001" s="16" t="e">
        <f>IF(AD1001="N/A", L1001+T1001, L1001+AG1001)</f>
        <v>#VALUE!</v>
      </c>
      <c r="AN1001" s="16" t="str">
        <f>IF(AD1001="N/A", IF(U1001="N/A", "N/A", L1001+U1001), AD1001+AH1001)</f>
        <v>N/A</v>
      </c>
      <c r="AO1001" s="16" t="str">
        <f>IF(AD1001="N/A", IF(V1001="N/A", "N/A", L1001+V1001), IF(AI1001="N/A", "N/A", AD1001+AI1001))</f>
        <v>N/A</v>
      </c>
      <c r="AP1001" s="16" t="str">
        <f>IF(AD1001="N/A", IF(W1001="N/A", "N/A", L1001+W1001), IF(AJ1001="N/A", "N/A", AD1001+AJ1001))</f>
        <v>N/A</v>
      </c>
      <c r="AQ1001" s="16" t="str">
        <f>IF(AD1001="N/A", IF(X1001="N/A", "N/A", L1001+X1001), IF(AK1001="N/A", "N/A", AD1001+AK1001))</f>
        <v>N/A</v>
      </c>
      <c r="AR1001" s="15" t="s">
        <v>40</v>
      </c>
      <c r="AS1001" s="15" t="s">
        <v>40</v>
      </c>
      <c r="AT1001" s="15" t="s">
        <v>40</v>
      </c>
      <c r="AU1001" s="15" t="s">
        <v>40</v>
      </c>
      <c r="AV1001" s="15" t="s">
        <v>40</v>
      </c>
      <c r="AW1001" s="15" t="s">
        <v>40</v>
      </c>
      <c r="AX1001" s="15" t="s">
        <v>40</v>
      </c>
      <c r="AY1001" s="15" t="s">
        <v>40</v>
      </c>
      <c r="AZ1001" s="15" t="s">
        <v>40</v>
      </c>
      <c r="BA1001" s="15" t="s">
        <v>40</v>
      </c>
      <c r="BB1001" s="15" t="s">
        <v>40</v>
      </c>
      <c r="BC1001" s="15" t="s">
        <v>40</v>
      </c>
      <c r="BD1001" s="15" t="s">
        <v>40</v>
      </c>
      <c r="BE1001" s="15" t="s">
        <v>40</v>
      </c>
      <c r="BF1001" s="15" t="s">
        <v>40</v>
      </c>
      <c r="BG1001" s="15" t="s">
        <v>40</v>
      </c>
      <c r="BH1001" s="15" t="s">
        <v>40</v>
      </c>
      <c r="BJ1001" s="16" t="e">
        <f>IF(AR1001="R", $CA1001, IF(OR(AR1001="P", AR1001="T", AR1001="N"), 0, IF($C1001="DM", $T1001, IF(OR(AR1001="Y", AR1001="IR"),$AM1001,IF(AR1001="C", IF($BI1001="Y", IF($AF1001="N/A", $Q1001, $AF1001), IF($AG1001="N/A", $T1001,$AG1001)))))))</f>
        <v>#VALUE!</v>
      </c>
      <c r="BK1001" s="16" t="e">
        <f>IF(AS1001="R", $CA1001, IF(OR(AS1001="P", AS1001="T", AS1001="N"), 0, IF($C1001="DM", $T1001, IF(OR(AS1001="Y", AS1001="IR"),$AM1001,IF(AS1001="C", IF($BI1001="Y", IF($AF1001="N/A", $Q1001, $AF1001), IF($AG1001="N/A", $T1001,$AG1001)))))))</f>
        <v>#VALUE!</v>
      </c>
      <c r="BL1001" s="16" t="e">
        <f>IF(AT1001="R", $CA1001, IF(OR(AT1001="P", AT1001="T", AT1001="N"), 0, IF($C1001="DM", $T1001, IF(OR(AT1001="Y", AT1001="IR"),$AM1001,IF(AT1001="C", IF($BI1001="Y", IF($AF1001="N/A", $Q1001, $AF1001), IF($AG1001="N/A", $T1001,$AG1001)))))))</f>
        <v>#VALUE!</v>
      </c>
      <c r="BM1001" s="16" t="e">
        <f>IF(AU1001="R", $CA1001, IF(OR(AU1001="P", AU1001="T", AU1001="N"), 0, IF($C1001="DM", $T1001, IF(OR(AU1001="Y", AU1001="IR"),$AM1001,IF(AU1001="C", IF($BI1001="Y", IF($AF1001="N/A", $Q1001, $AF1001), IF($AG1001="N/A", $T1001,$AG1001)))))))</f>
        <v>#VALUE!</v>
      </c>
      <c r="BN1001" s="16" t="e">
        <f>IF(AV1001="R", $CA1001, IF(OR(AV1001="P", AV1001="T", AV1001="N"), 0, IF($C1001="DM", $T1001, IF(OR(AV1001="Y", AV1001="IR"),$AM1001,IF(AV1001="C", IF($BI1001="Y", IF($AF1001="N/A", $Q1001, $AF1001), IF($AG1001="N/A", $T1001,$AG1001)))))))</f>
        <v>#VALUE!</v>
      </c>
      <c r="BO1001" s="16" t="e">
        <f>IF(AW1001="R", $CA1001, IF(OR(AW1001="P", AW1001="T", AW1001="N"), 0, IF($C1001="DM", $T1001, IF(OR(AW1001="Y", AW1001="IR"),$AM1001,IF(AW1001="C", IF($BI1001="Y", IF($AF1001="N/A", $Q1001, $AF1001), IF($AG1001="N/A", $T1001,$AG1001)))))))</f>
        <v>#VALUE!</v>
      </c>
      <c r="BP1001" s="16" t="e">
        <f>IF(AX1001="R", $CA1001, IF(OR(AX1001="P", AX1001="T", AX1001="N"), 0, IF($C1001="DM", $T1001, IF(OR(AX1001="Y", AX1001="IR"),$AM1001,IF(AX1001="C", IF($BI1001="Y", IF($AF1001="N/A", $Q1001, $AF1001), IF($AG1001="N/A", $T1001,$AG1001)))))))</f>
        <v>#VALUE!</v>
      </c>
      <c r="BQ1001" s="16" t="e">
        <f>IF(AY1001="R", $CA1001, IF(OR(AY1001="P", AY1001="T", AY1001="N"), 0, IF($C1001="DM", $T1001, IF(OR(AY1001="Y", AY1001="IR"),$AM1001,IF(AY1001="C", IF($BI1001="Y", IF($AF1001="N/A", $Q1001, $AF1001), IF($AG1001="N/A", $T1001,$AG1001)))))))</f>
        <v>#VALUE!</v>
      </c>
      <c r="BR1001" s="16" t="e">
        <f>IF(AZ1001="R", $CA1001, IF(OR(AZ1001="P", AZ1001="T", AZ1001="N"), 0, IF($C1001="DM", $T1001, IF(OR(AZ1001="Y", AZ1001="IR"),$AM1001,IF(AZ1001="C", IF($BI1001="Y", IF($AF1001="N/A", $Q1001, $AF1001), IF($AG1001="N/A", $T1001,$AG1001)))))))</f>
        <v>#VALUE!</v>
      </c>
      <c r="BS1001" s="16" t="e">
        <f>IF(BA1001="R", $CA1001, IF(OR(BA1001="P", BA1001="T", BA1001="N"), 0, IF($C1001="DM", $T1001, IF(OR(BA1001="Y", BA1001="IR"),$AM1001,IF(BA1001="C", IF($BI1001="Y", IF($AF1001="N/A", $Q1001, $AF1001), IF($AG1001="N/A", $T1001,$AG1001)))))))</f>
        <v>#VALUE!</v>
      </c>
      <c r="BT1001" s="16" t="e">
        <f>IF(BB1001="R", $CA1001, IF(OR(BB1001="P", BB1001="T", BB1001="N"), 0, IF($C1001="DM", $T1001, IF(OR(BB1001="Y", BB1001="IR"),$AM1001,IF(BB1001="C", IF($BI1001="Y", IF($BA1001="C", IF($AF1001="N/A", $Q1001, $AF1001), IF($AF1001="N/A", $T1001, $AM1001)), IF($AG1001="N/A", $T1001,$AG1001)))))))</f>
        <v>#VALUE!</v>
      </c>
      <c r="BU1001" s="16" t="e">
        <f>IF(BC1001="R", $CA1001, IF(OR(BC1001="P", BC1001="T", BC1001="N"), 0, IF($C1001="DM", $T1001, IF(OR(BC1001="Y", BC1001="IR"),$AM1001,IF(BC1001="C", IF($BI1001="Y", IF($BA1001="C", IF($AF1001="N/A", $Q1001, $AF1001), IF($AF1001="N/A", $T1001, $AM1001)), IF($AG1001="N/A", $T1001,$AG1001)))))))</f>
        <v>#VALUE!</v>
      </c>
      <c r="BV1001" s="16" t="e">
        <f>IF(BD1001="R", $CA1001, IF(OR(BD1001="P", BD1001="T", BD1001="N"), 0, IF($C1001="DM", $T1001, IF(OR(BD1001="Y", BD1001="IR"),$AM1001,IF(BD1001="C", IF($BI1001="Y", IF($BA1001="C", IF($AF1001="N/A", $Q1001, $AF1001), IF($AF1001="N/A", $T1001, $AM1001)), IF($AG1001="N/A", $T1001,$AG1001)))))))</f>
        <v>#VALUE!</v>
      </c>
      <c r="BW1001" s="16" t="e">
        <f>IF(BE1001="R", $CA1001, IF(OR(BE1001="P", BE1001="T", BE1001="N"), 0, IF($C1001="DM", $T1001, IF(OR(BE1001="Y", BE1001="IR"),$AM1001,IF(BE1001="C", IF($BI1001="Y", IF($BA1001="C", IF($AF1001="N/A", $Q1001, $AF1001), IF($AF1001="N/A", $T1001, $AM1001)), IF($AG1001="N/A", $T1001,$AG1001)))))))</f>
        <v>#VALUE!</v>
      </c>
      <c r="BX1001" s="16" t="e">
        <f>IF(BF1001="R", $CA1001, IF(OR(BF1001="P", BF1001="T", BF1001="N"), 0, IF($C1001="DM", $T1001, IF(OR(BF1001="Y", BF1001="IR"),$AM1001,IF(BF1001="C", IF($BI1001="Y", IF($BA1001="C", IF($AF1001="N/A", $Q1001, $AF1001), IF($AF1001="N/A", $T1001, $AM1001)), IF($AG1001="N/A", $T1001,$AG1001)))))))</f>
        <v>#VALUE!</v>
      </c>
      <c r="BY1001" s="16" t="e">
        <f>IF(BG1001="R", $CA1001, IF(OR(BG1001="P", BG1001="T", BG1001="N"), 0, IF($C1001="DM", $T1001, IF(OR(BG1001="Y", BG1001="IR"),$AM1001,IF(BG1001="C", IF($BI1001="Y", IF($BA1001="C", IF($AF1001="N/A", $Q1001, $AF1001), IF($AF1001="N/A", $T1001, $AM1001)), IF($AG1001="N/A", $T1001,$AG1001)))))))</f>
        <v>#VALUE!</v>
      </c>
      <c r="BZ1001" s="16" t="e">
        <f>IF(BH1001="R", $CA1001, IF(OR(BH1001="P", BH1001="T", BH1001="N"), 0, IF($C1001="DM", $T1001, IF(OR(BH1001="Y", BH1001="IR"),$AM1001,IF(BH1001="C", IF($BI1001="Y", IF($BA1001="C", IF($AF1001="N/A", $Q1001, $AF1001), IF($AF1001="N/A", $T1001, $AM1001)), IF($AG1001="N/A", $T1001,$AG1001)))))))</f>
        <v>#VALUE!</v>
      </c>
      <c r="CA1001" s="15" t="s">
        <v>75</v>
      </c>
      <c r="CB1001" s="16">
        <v>0</v>
      </c>
      <c r="CC1001" s="15">
        <v>0</v>
      </c>
      <c r="CD1001" s="15">
        <v>0</v>
      </c>
      <c r="CE1001" s="15">
        <v>0</v>
      </c>
      <c r="CF1001" s="15">
        <v>0</v>
      </c>
    </row>
    <row r="1002" spans="1:84" x14ac:dyDescent="0.25">
      <c r="A1002" s="14">
        <v>5979</v>
      </c>
      <c r="B1002" s="15"/>
      <c r="C1002" s="15"/>
      <c r="D1002" s="15"/>
      <c r="E1002" s="15" t="e">
        <f>VLOOKUP(B1002, 'Rookie Year'!$A$2:$B$55679,2,FALSE)</f>
        <v>#N/A</v>
      </c>
      <c r="F1002" s="15">
        <v>2024</v>
      </c>
      <c r="G1002" s="15" t="s">
        <v>42</v>
      </c>
      <c r="H1002" s="15"/>
      <c r="I1002" s="16"/>
      <c r="J1002" s="15"/>
      <c r="K1002" s="17">
        <f>IF(AND(G1002&lt;&gt;"N",R1002="N/A"), IF(I1002&lt;4, 0, 0.25),IF(I1002=1, IF(J1002=1,0.25, 0.25), IF(I1002&lt;13, 0.25, IF(I1002&lt;26, 0.4, IF(I1002&lt;51, 0.6, 0.75)))))</f>
        <v>0.25</v>
      </c>
      <c r="L1002" s="16">
        <f>I1002-M1002</f>
        <v>0</v>
      </c>
      <c r="M1002" s="16">
        <f>ROUNDUP(I1002*K1002,0)</f>
        <v>0</v>
      </c>
      <c r="N1002" s="16">
        <f>M1002*J1002</f>
        <v>0</v>
      </c>
      <c r="O1002" s="16">
        <v>0</v>
      </c>
      <c r="P1002" s="16">
        <v>0</v>
      </c>
      <c r="Q1002" s="16">
        <f>N1002-O1002-P1002</f>
        <v>0</v>
      </c>
      <c r="R1002" s="15" t="s">
        <v>75</v>
      </c>
      <c r="S1002" s="15">
        <f>IF(R1002="N/A", J1002-($B$1-F1002), J1002-($B$1-R1002))</f>
        <v>0</v>
      </c>
      <c r="T1002" s="16" t="str">
        <f>IF($S1002&lt;1, "N/A", $M1002)</f>
        <v>N/A</v>
      </c>
      <c r="U1002" s="16" t="str">
        <f>IF($S1002&lt;2, "N/A", $M1002)</f>
        <v>N/A</v>
      </c>
      <c r="V1002" s="16" t="str">
        <f>IF($S1002&lt;3, "N/A", $M1002)</f>
        <v>N/A</v>
      </c>
      <c r="W1002" s="16" t="str">
        <f>IF($S1002&lt;4, "N/A", $M1002)</f>
        <v>N/A</v>
      </c>
      <c r="X1002" s="16" t="str">
        <f>IF($S1002&lt;5, "N/A", $M1002)</f>
        <v>N/A</v>
      </c>
      <c r="Y1002" s="15" t="str">
        <f>IF(SUM(T1002:X1002)&lt;&gt;Q1002, "CHECK", "OK")</f>
        <v>OK</v>
      </c>
      <c r="Z1002" s="15" t="str">
        <f>IF(F1002=$B$1, "No", IF(S1002=1, "Yes", "No"))</f>
        <v>No</v>
      </c>
      <c r="AA1002" s="18" t="str">
        <f>IF(C1002="DM", "N/A", IF(Z1002="No","N/A",VLOOKUP(B1002,'Extension List'!$A$3:$R$1972,18,FALSE)))</f>
        <v>N/A</v>
      </c>
      <c r="AB1002" s="15" t="str">
        <f>IF(C1002="DM", "N/A", IF(Z1002="No","N/A",VLOOKUP(B1002,'Extension List'!$A$3:$T$1972,20,FALSE)))</f>
        <v>N/A</v>
      </c>
      <c r="AC1002" s="15" t="str">
        <f>IF(AA1002="N/A", "N/A", 0)</f>
        <v>N/A</v>
      </c>
      <c r="AD1002" s="16" t="str">
        <f>IF(AE1002="N/A", "N/A", AA1002-AE1002)</f>
        <v>N/A</v>
      </c>
      <c r="AE1002" s="16" t="str">
        <f>IF(AA1002="N/A", "N/A", IF(AC1002&gt;0, IF(AA1002&lt;13, ROUNDUP(0.25*AA1002,0), IF(AA1002&lt;26, ROUNDUP(0.4*AA1002,0), IF(AA1002&lt;51, ROUNDUP(0.6*AA1002,0), ROUNDUP(0.75*AA1002,0)))), "N/A"))</f>
        <v>N/A</v>
      </c>
      <c r="AF1002" s="16" t="str">
        <f>IF(AD1002="N/A","N/A", (AE1002*AC1002)+Q1002)</f>
        <v>N/A</v>
      </c>
      <c r="AG1002" s="16" t="str">
        <f>IF($AF1002="N/A", "N/A", "TBC")</f>
        <v>N/A</v>
      </c>
      <c r="AH1002" s="16" t="str">
        <f>IF($AF1002="N/A", "N/A", "TBC")</f>
        <v>N/A</v>
      </c>
      <c r="AI1002" s="16" t="str">
        <f>IF($AF1002="N/A","N/A",IF(AC1002&gt;1,"TBC","N/A"))</f>
        <v>N/A</v>
      </c>
      <c r="AJ1002" s="16" t="str">
        <f>IF($AF1002="N/A","N/A",IF(AC1002&gt;2,"TBC","N/A"))</f>
        <v>N/A</v>
      </c>
      <c r="AK1002" s="16" t="str">
        <f>IF($AF1002="N/A","N/A",IF(AC1002&gt;3,"TBC","N/A"))</f>
        <v>N/A</v>
      </c>
      <c r="AL1002" s="16" t="str">
        <f>IF(AC1002="N/A","N/A",IF(AC1002&gt;0,IF(SUM(AG1002:AK1002)&lt;&gt;AF1002,"CHECK","OK"),"N/A"))</f>
        <v>N/A</v>
      </c>
      <c r="AM1002" s="16" t="e">
        <f>IF(AD1002="N/A", L1002+T1002, L1002+AG1002)</f>
        <v>#VALUE!</v>
      </c>
      <c r="AN1002" s="16" t="str">
        <f>IF(AD1002="N/A", IF(U1002="N/A", "N/A", L1002+U1002), AD1002+AH1002)</f>
        <v>N/A</v>
      </c>
      <c r="AO1002" s="16" t="str">
        <f>IF(AD1002="N/A", IF(V1002="N/A", "N/A", L1002+V1002), IF(AI1002="N/A", "N/A", AD1002+AI1002))</f>
        <v>N/A</v>
      </c>
      <c r="AP1002" s="16" t="str">
        <f>IF(AD1002="N/A", IF(W1002="N/A", "N/A", L1002+W1002), IF(AJ1002="N/A", "N/A", AD1002+AJ1002))</f>
        <v>N/A</v>
      </c>
      <c r="AQ1002" s="16" t="str">
        <f>IF(AD1002="N/A", IF(X1002="N/A", "N/A", L1002+X1002), IF(AK1002="N/A", "N/A", AD1002+AK1002))</f>
        <v>N/A</v>
      </c>
      <c r="AR1002" s="15" t="s">
        <v>40</v>
      </c>
      <c r="AS1002" s="15" t="s">
        <v>40</v>
      </c>
      <c r="AT1002" s="15" t="s">
        <v>40</v>
      </c>
      <c r="AU1002" s="15" t="s">
        <v>40</v>
      </c>
      <c r="AV1002" s="15" t="s">
        <v>40</v>
      </c>
      <c r="AW1002" s="15" t="s">
        <v>40</v>
      </c>
      <c r="AX1002" s="15" t="s">
        <v>40</v>
      </c>
      <c r="AY1002" s="15" t="s">
        <v>40</v>
      </c>
      <c r="AZ1002" s="15" t="s">
        <v>40</v>
      </c>
      <c r="BA1002" s="15" t="s">
        <v>40</v>
      </c>
      <c r="BB1002" s="15" t="s">
        <v>40</v>
      </c>
      <c r="BC1002" s="15" t="s">
        <v>40</v>
      </c>
      <c r="BD1002" s="15" t="s">
        <v>40</v>
      </c>
      <c r="BE1002" s="15" t="s">
        <v>40</v>
      </c>
      <c r="BF1002" s="15" t="s">
        <v>40</v>
      </c>
      <c r="BG1002" s="15" t="s">
        <v>40</v>
      </c>
      <c r="BH1002" s="15" t="s">
        <v>40</v>
      </c>
      <c r="BJ1002" s="16" t="e">
        <f>IF(AR1002="R", $CA1002, IF(OR(AR1002="P", AR1002="T", AR1002="N"), 0, IF($C1002="DM", $T1002, IF(OR(AR1002="Y", AR1002="IR"),$AM1002,IF(AR1002="C", IF($BI1002="Y", IF($AF1002="N/A", $Q1002, $AF1002), IF($AG1002="N/A", $T1002,$AG1002)))))))</f>
        <v>#VALUE!</v>
      </c>
      <c r="BK1002" s="16" t="e">
        <f>IF(AS1002="R", $CA1002, IF(OR(AS1002="P", AS1002="T", AS1002="N"), 0, IF($C1002="DM", $T1002, IF(OR(AS1002="Y", AS1002="IR"),$AM1002,IF(AS1002="C", IF($BI1002="Y", IF($AF1002="N/A", $Q1002, $AF1002), IF($AG1002="N/A", $T1002,$AG1002)))))))</f>
        <v>#VALUE!</v>
      </c>
      <c r="BL1002" s="16" t="e">
        <f>IF(AT1002="R", $CA1002, IF(OR(AT1002="P", AT1002="T", AT1002="N"), 0, IF($C1002="DM", $T1002, IF(OR(AT1002="Y", AT1002="IR"),$AM1002,IF(AT1002="C", IF($BI1002="Y", IF($AF1002="N/A", $Q1002, $AF1002), IF($AG1002="N/A", $T1002,$AG1002)))))))</f>
        <v>#VALUE!</v>
      </c>
      <c r="BM1002" s="16" t="e">
        <f>IF(AU1002="R", $CA1002, IF(OR(AU1002="P", AU1002="T", AU1002="N"), 0, IF($C1002="DM", $T1002, IF(OR(AU1002="Y", AU1002="IR"),$AM1002,IF(AU1002="C", IF($BI1002="Y", IF($AF1002="N/A", $Q1002, $AF1002), IF($AG1002="N/A", $T1002,$AG1002)))))))</f>
        <v>#VALUE!</v>
      </c>
      <c r="BN1002" s="16" t="e">
        <f>IF(AV1002="R", $CA1002, IF(OR(AV1002="P", AV1002="T", AV1002="N"), 0, IF($C1002="DM", $T1002, IF(OR(AV1002="Y", AV1002="IR"),$AM1002,IF(AV1002="C", IF($BI1002="Y", IF($AF1002="N/A", $Q1002, $AF1002), IF($AG1002="N/A", $T1002,$AG1002)))))))</f>
        <v>#VALUE!</v>
      </c>
      <c r="BO1002" s="16" t="e">
        <f>IF(AW1002="R", $CA1002, IF(OR(AW1002="P", AW1002="T", AW1002="N"), 0, IF($C1002="DM", $T1002, IF(OR(AW1002="Y", AW1002="IR"),$AM1002,IF(AW1002="C", IF($BI1002="Y", IF($AF1002="N/A", $Q1002, $AF1002), IF($AG1002="N/A", $T1002,$AG1002)))))))</f>
        <v>#VALUE!</v>
      </c>
      <c r="BP1002" s="16" t="e">
        <f>IF(AX1002="R", $CA1002, IF(OR(AX1002="P", AX1002="T", AX1002="N"), 0, IF($C1002="DM", $T1002, IF(OR(AX1002="Y", AX1002="IR"),$AM1002,IF(AX1002="C", IF($BI1002="Y", IF($AF1002="N/A", $Q1002, $AF1002), IF($AG1002="N/A", $T1002,$AG1002)))))))</f>
        <v>#VALUE!</v>
      </c>
      <c r="BQ1002" s="16" t="e">
        <f>IF(AY1002="R", $CA1002, IF(OR(AY1002="P", AY1002="T", AY1002="N"), 0, IF($C1002="DM", $T1002, IF(OR(AY1002="Y", AY1002="IR"),$AM1002,IF(AY1002="C", IF($BI1002="Y", IF($AF1002="N/A", $Q1002, $AF1002), IF($AG1002="N/A", $T1002,$AG1002)))))))</f>
        <v>#VALUE!</v>
      </c>
      <c r="BR1002" s="16" t="e">
        <f>IF(AZ1002="R", $CA1002, IF(OR(AZ1002="P", AZ1002="T", AZ1002="N"), 0, IF($C1002="DM", $T1002, IF(OR(AZ1002="Y", AZ1002="IR"),$AM1002,IF(AZ1002="C", IF($BI1002="Y", IF($AF1002="N/A", $Q1002, $AF1002), IF($AG1002="N/A", $T1002,$AG1002)))))))</f>
        <v>#VALUE!</v>
      </c>
      <c r="BS1002" s="16" t="e">
        <f>IF(BA1002="R", $CA1002, IF(OR(BA1002="P", BA1002="T", BA1002="N"), 0, IF($C1002="DM", $T1002, IF(OR(BA1002="Y", BA1002="IR"),$AM1002,IF(BA1002="C", IF($BI1002="Y", IF($AF1002="N/A", $Q1002, $AF1002), IF($AG1002="N/A", $T1002,$AG1002)))))))</f>
        <v>#VALUE!</v>
      </c>
      <c r="BT1002" s="16" t="e">
        <f>IF(BB1002="R", $CA1002, IF(OR(BB1002="P", BB1002="T", BB1002="N"), 0, IF($C1002="DM", $T1002, IF(OR(BB1002="Y", BB1002="IR"),$AM1002,IF(BB1002="C", IF($BI1002="Y", IF($BA1002="C", IF($AF1002="N/A", $Q1002, $AF1002), IF($AF1002="N/A", $T1002, $AM1002)), IF($AG1002="N/A", $T1002,$AG1002)))))))</f>
        <v>#VALUE!</v>
      </c>
      <c r="BU1002" s="16" t="e">
        <f>IF(BC1002="R", $CA1002, IF(OR(BC1002="P", BC1002="T", BC1002="N"), 0, IF($C1002="DM", $T1002, IF(OR(BC1002="Y", BC1002="IR"),$AM1002,IF(BC1002="C", IF($BI1002="Y", IF($BA1002="C", IF($AF1002="N/A", $Q1002, $AF1002), IF($AF1002="N/A", $T1002, $AM1002)), IF($AG1002="N/A", $T1002,$AG1002)))))))</f>
        <v>#VALUE!</v>
      </c>
      <c r="BV1002" s="16" t="e">
        <f>IF(BD1002="R", $CA1002, IF(OR(BD1002="P", BD1002="T", BD1002="N"), 0, IF($C1002="DM", $T1002, IF(OR(BD1002="Y", BD1002="IR"),$AM1002,IF(BD1002="C", IF($BI1002="Y", IF($BA1002="C", IF($AF1002="N/A", $Q1002, $AF1002), IF($AF1002="N/A", $T1002, $AM1002)), IF($AG1002="N/A", $T1002,$AG1002)))))))</f>
        <v>#VALUE!</v>
      </c>
      <c r="BW1002" s="16" t="e">
        <f>IF(BE1002="R", $CA1002, IF(OR(BE1002="P", BE1002="T", BE1002="N"), 0, IF($C1002="DM", $T1002, IF(OR(BE1002="Y", BE1002="IR"),$AM1002,IF(BE1002="C", IF($BI1002="Y", IF($BA1002="C", IF($AF1002="N/A", $Q1002, $AF1002), IF($AF1002="N/A", $T1002, $AM1002)), IF($AG1002="N/A", $T1002,$AG1002)))))))</f>
        <v>#VALUE!</v>
      </c>
      <c r="BX1002" s="16" t="e">
        <f>IF(BF1002="R", $CA1002, IF(OR(BF1002="P", BF1002="T", BF1002="N"), 0, IF($C1002="DM", $T1002, IF(OR(BF1002="Y", BF1002="IR"),$AM1002,IF(BF1002="C", IF($BI1002="Y", IF($BA1002="C", IF($AF1002="N/A", $Q1002, $AF1002), IF($AF1002="N/A", $T1002, $AM1002)), IF($AG1002="N/A", $T1002,$AG1002)))))))</f>
        <v>#VALUE!</v>
      </c>
      <c r="BY1002" s="16" t="e">
        <f>IF(BG1002="R", $CA1002, IF(OR(BG1002="P", BG1002="T", BG1002="N"), 0, IF($C1002="DM", $T1002, IF(OR(BG1002="Y", BG1002="IR"),$AM1002,IF(BG1002="C", IF($BI1002="Y", IF($BA1002="C", IF($AF1002="N/A", $Q1002, $AF1002), IF($AF1002="N/A", $T1002, $AM1002)), IF($AG1002="N/A", $T1002,$AG1002)))))))</f>
        <v>#VALUE!</v>
      </c>
      <c r="BZ1002" s="16" t="e">
        <f>IF(BH1002="R", $CA1002, IF(OR(BH1002="P", BH1002="T", BH1002="N"), 0, IF($C1002="DM", $T1002, IF(OR(BH1002="Y", BH1002="IR"),$AM1002,IF(BH1002="C", IF($BI1002="Y", IF($BA1002="C", IF($AF1002="N/A", $Q1002, $AF1002), IF($AF1002="N/A", $T1002, $AM1002)), IF($AG1002="N/A", $T1002,$AG1002)))))))</f>
        <v>#VALUE!</v>
      </c>
      <c r="CA1002" s="15" t="s">
        <v>75</v>
      </c>
      <c r="CB1002" s="16" t="e">
        <f>BZ1002</f>
        <v>#VALUE!</v>
      </c>
      <c r="CC1002" s="15" t="str">
        <f>IF(OR($BH1002="T", $BH1002="R"), 0, IF($BH1002="C", IF($BI1002="Y", IF($BA1002="C", 0, IF(AF1002="N/A", Q1002-T1002, AF1002-AG1002)), IF($AF1002="N/A", U1002, AH1002)), AN1002))</f>
        <v>N/A</v>
      </c>
      <c r="CD1002" s="15" t="str">
        <f>IF(OR($BH1002="T", $BH1002="R"), 0, IF($BH1002="C", IF($BI1002="Y", 0, IF($AF1002="N/A", V1002, AI1002)), AO1002))</f>
        <v>N/A</v>
      </c>
      <c r="CE1002" s="15" t="str">
        <f>IF(OR($BH1002="T", $BH1002="R"), 0, IF($BH1002="C", IF($BI1002="Y", 0, IF($AF1002="N/A", W1002, AJ1002)), AP1002))</f>
        <v>N/A</v>
      </c>
      <c r="CF1002" s="15" t="str">
        <f>IF(OR($BH1002="T", $BH1002="R"), 0, IF($BH1002="C", IF($BI1002="Y", 0, IF($AF1002="N/A", X1002, AK1002)), AQ1002))</f>
        <v>N/A</v>
      </c>
    </row>
    <row r="1003" spans="1:84" x14ac:dyDescent="0.25">
      <c r="A1003" s="14">
        <v>5980</v>
      </c>
      <c r="B1003" s="15"/>
      <c r="C1003" s="15"/>
      <c r="D1003" s="15"/>
      <c r="E1003" s="15" t="e">
        <f>VLOOKUP(B1003, 'Rookie Year'!$A$2:$B$55679,2,FALSE)</f>
        <v>#N/A</v>
      </c>
      <c r="F1003" s="15">
        <v>2024</v>
      </c>
      <c r="G1003" s="15" t="s">
        <v>42</v>
      </c>
      <c r="H1003" s="15"/>
      <c r="I1003" s="16"/>
      <c r="J1003" s="15"/>
      <c r="K1003" s="17">
        <f>IF(AND(G1003&lt;&gt;"N",R1003="N/A"), IF(I1003&lt;4, 0, 0.25),IF(I1003=1, IF(J1003=1,0.25, 0.25), IF(I1003&lt;13, 0.25, IF(I1003&lt;26, 0.4, IF(I1003&lt;51, 0.6, 0.75)))))</f>
        <v>0.25</v>
      </c>
      <c r="L1003" s="16">
        <f>I1003-M1003</f>
        <v>0</v>
      </c>
      <c r="M1003" s="16">
        <f>ROUNDUP(I1003*K1003,0)</f>
        <v>0</v>
      </c>
      <c r="N1003" s="16">
        <f>M1003*J1003</f>
        <v>0</v>
      </c>
      <c r="O1003" s="16">
        <v>0</v>
      </c>
      <c r="P1003" s="16">
        <v>0</v>
      </c>
      <c r="Q1003" s="16">
        <f>N1003-O1003-P1003</f>
        <v>0</v>
      </c>
      <c r="R1003" s="15" t="s">
        <v>75</v>
      </c>
      <c r="S1003" s="15">
        <f>IF(R1003="N/A", J1003-($B$1-F1003), J1003-($B$1-R1003))</f>
        <v>0</v>
      </c>
      <c r="T1003" s="16" t="str">
        <f>IF($S1003&lt;1, "N/A", $M1003)</f>
        <v>N/A</v>
      </c>
      <c r="U1003" s="16" t="str">
        <f>IF($S1003&lt;2, "N/A", $M1003)</f>
        <v>N/A</v>
      </c>
      <c r="V1003" s="16" t="str">
        <f>IF($S1003&lt;3, "N/A", $M1003)</f>
        <v>N/A</v>
      </c>
      <c r="W1003" s="16" t="str">
        <f>IF($S1003&lt;4, "N/A", $M1003)</f>
        <v>N/A</v>
      </c>
      <c r="X1003" s="16" t="str">
        <f>IF($S1003&lt;5, "N/A", $M1003)</f>
        <v>N/A</v>
      </c>
      <c r="Y1003" s="15" t="str">
        <f>IF(SUM(T1003:X1003)&lt;&gt;Q1003, "CHECK", "OK")</f>
        <v>OK</v>
      </c>
      <c r="Z1003" s="15" t="str">
        <f>IF(F1003=$B$1, "No", IF(S1003=1, "Yes", "No"))</f>
        <v>No</v>
      </c>
      <c r="AA1003" s="18" t="str">
        <f>IF(C1003="DM", "N/A", IF(Z1003="No","N/A",VLOOKUP(B1003,'Extension List'!$A$3:$R$1972,18,FALSE)))</f>
        <v>N/A</v>
      </c>
      <c r="AB1003" s="15" t="str">
        <f>IF(C1003="DM", "N/A", IF(Z1003="No","N/A",VLOOKUP(B1003,'Extension List'!$A$3:$T$1972,20,FALSE)))</f>
        <v>N/A</v>
      </c>
      <c r="AC1003" s="15" t="str">
        <f>IF(AA1003="N/A", "N/A", 0)</f>
        <v>N/A</v>
      </c>
      <c r="AD1003" s="16" t="str">
        <f>IF(AE1003="N/A", "N/A", AA1003-AE1003)</f>
        <v>N/A</v>
      </c>
      <c r="AE1003" s="16" t="str">
        <f>IF(AA1003="N/A", "N/A", IF(AC1003&gt;0, IF(AA1003&lt;13, ROUNDUP(0.25*AA1003,0), IF(AA1003&lt;26, ROUNDUP(0.4*AA1003,0), IF(AA1003&lt;51, ROUNDUP(0.6*AA1003,0), ROUNDUP(0.75*AA1003,0)))), "N/A"))</f>
        <v>N/A</v>
      </c>
      <c r="AF1003" s="16" t="str">
        <f>IF(AD1003="N/A","N/A", (AE1003*AC1003)+Q1003)</f>
        <v>N/A</v>
      </c>
      <c r="AG1003" s="16" t="str">
        <f>IF($AF1003="N/A", "N/A", "TBC")</f>
        <v>N/A</v>
      </c>
      <c r="AH1003" s="16" t="str">
        <f>IF($AF1003="N/A", "N/A", "TBC")</f>
        <v>N/A</v>
      </c>
      <c r="AI1003" s="16" t="str">
        <f>IF($AF1003="N/A","N/A",IF(AC1003&gt;1,"TBC","N/A"))</f>
        <v>N/A</v>
      </c>
      <c r="AJ1003" s="16" t="str">
        <f>IF($AF1003="N/A","N/A",IF(AC1003&gt;2,"TBC","N/A"))</f>
        <v>N/A</v>
      </c>
      <c r="AK1003" s="16" t="str">
        <f>IF($AF1003="N/A","N/A",IF(AC1003&gt;3,"TBC","N/A"))</f>
        <v>N/A</v>
      </c>
      <c r="AL1003" s="16" t="str">
        <f>IF(AC1003="N/A","N/A",IF(AC1003&gt;0,IF(SUM(AG1003:AK1003)&lt;&gt;AF1003,"CHECK","OK"),"N/A"))</f>
        <v>N/A</v>
      </c>
      <c r="AM1003" s="16" t="e">
        <f>IF(AD1003="N/A", L1003+T1003, L1003+AG1003)</f>
        <v>#VALUE!</v>
      </c>
      <c r="AN1003" s="16" t="str">
        <f>IF(AD1003="N/A", IF(U1003="N/A", "N/A", L1003+U1003), AD1003+AH1003)</f>
        <v>N/A</v>
      </c>
      <c r="AO1003" s="16" t="str">
        <f>IF(AD1003="N/A", IF(V1003="N/A", "N/A", L1003+V1003), IF(AI1003="N/A", "N/A", AD1003+AI1003))</f>
        <v>N/A</v>
      </c>
      <c r="AP1003" s="16" t="str">
        <f>IF(AD1003="N/A", IF(W1003="N/A", "N/A", L1003+W1003), IF(AJ1003="N/A", "N/A", AD1003+AJ1003))</f>
        <v>N/A</v>
      </c>
      <c r="AQ1003" s="16" t="str">
        <f>IF(AD1003="N/A", IF(X1003="N/A", "N/A", L1003+X1003), IF(AK1003="N/A", "N/A", AD1003+AK1003))</f>
        <v>N/A</v>
      </c>
      <c r="AR1003" s="15" t="s">
        <v>40</v>
      </c>
      <c r="AS1003" s="15" t="s">
        <v>40</v>
      </c>
      <c r="AT1003" s="15" t="s">
        <v>40</v>
      </c>
      <c r="AU1003" s="15" t="s">
        <v>40</v>
      </c>
      <c r="AV1003" s="15" t="s">
        <v>40</v>
      </c>
      <c r="AW1003" s="15" t="s">
        <v>40</v>
      </c>
      <c r="AX1003" s="15" t="s">
        <v>40</v>
      </c>
      <c r="AY1003" s="15" t="s">
        <v>40</v>
      </c>
      <c r="AZ1003" s="15" t="s">
        <v>40</v>
      </c>
      <c r="BA1003" s="15" t="s">
        <v>40</v>
      </c>
      <c r="BB1003" s="15" t="s">
        <v>40</v>
      </c>
      <c r="BC1003" s="15" t="s">
        <v>40</v>
      </c>
      <c r="BD1003" s="15" t="s">
        <v>40</v>
      </c>
      <c r="BE1003" s="15" t="s">
        <v>40</v>
      </c>
      <c r="BF1003" s="15" t="s">
        <v>40</v>
      </c>
      <c r="BG1003" s="15" t="s">
        <v>40</v>
      </c>
      <c r="BH1003" s="15" t="s">
        <v>40</v>
      </c>
      <c r="BJ1003" s="16" t="e">
        <f>IF(AR1003="R", $CA1003, IF(OR(AR1003="P", AR1003="T", AR1003="N"), 0, IF($C1003="DM", $T1003, IF(OR(AR1003="Y", AR1003="IR"),$AM1003,IF(AR1003="C", IF($BI1003="Y", IF($AF1003="N/A", $Q1003, $AF1003), IF($AG1003="N/A", $T1003,$AG1003)))))))</f>
        <v>#VALUE!</v>
      </c>
      <c r="BK1003" s="16" t="e">
        <f>IF(AS1003="R", $CA1003, IF(OR(AS1003="P", AS1003="T", AS1003="N"), 0, IF($C1003="DM", $T1003, IF(OR(AS1003="Y", AS1003="IR"),$AM1003,IF(AS1003="C", IF($BI1003="Y", IF($AF1003="N/A", $Q1003, $AF1003), IF($AG1003="N/A", $T1003,$AG1003)))))))</f>
        <v>#VALUE!</v>
      </c>
      <c r="BL1003" s="16" t="e">
        <f>IF(AT1003="R", $CA1003, IF(OR(AT1003="P", AT1003="T", AT1003="N"), 0, IF($C1003="DM", $T1003, IF(OR(AT1003="Y", AT1003="IR"),$AM1003,IF(AT1003="C", IF($BI1003="Y", IF($AF1003="N/A", $Q1003, $AF1003), IF($AG1003="N/A", $T1003,$AG1003)))))))</f>
        <v>#VALUE!</v>
      </c>
      <c r="BM1003" s="16" t="e">
        <f>IF(AU1003="R", $CA1003, IF(OR(AU1003="P", AU1003="T", AU1003="N"), 0, IF($C1003="DM", $T1003, IF(OR(AU1003="Y", AU1003="IR"),$AM1003,IF(AU1003="C", IF($BI1003="Y", IF($AF1003="N/A", $Q1003, $AF1003), IF($AG1003="N/A", $T1003,$AG1003)))))))</f>
        <v>#VALUE!</v>
      </c>
      <c r="BN1003" s="16" t="e">
        <f>IF(AV1003="R", $CA1003, IF(OR(AV1003="P", AV1003="T", AV1003="N"), 0, IF($C1003="DM", $T1003, IF(OR(AV1003="Y", AV1003="IR"),$AM1003,IF(AV1003="C", IF($BI1003="Y", IF($AF1003="N/A", $Q1003, $AF1003), IF($AG1003="N/A", $T1003,$AG1003)))))))</f>
        <v>#VALUE!</v>
      </c>
      <c r="BO1003" s="16" t="e">
        <f>IF(AW1003="R", $CA1003, IF(OR(AW1003="P", AW1003="T", AW1003="N"), 0, IF($C1003="DM", $T1003, IF(OR(AW1003="Y", AW1003="IR"),$AM1003,IF(AW1003="C", IF($BI1003="Y", IF($AF1003="N/A", $Q1003, $AF1003), IF($AG1003="N/A", $T1003,$AG1003)))))))</f>
        <v>#VALUE!</v>
      </c>
      <c r="BP1003" s="16" t="e">
        <f>IF(AX1003="R", $CA1003, IF(OR(AX1003="P", AX1003="T", AX1003="N"), 0, IF($C1003="DM", $T1003, IF(OR(AX1003="Y", AX1003="IR"),$AM1003,IF(AX1003="C", IF($BI1003="Y", IF($AF1003="N/A", $Q1003, $AF1003), IF($AG1003="N/A", $T1003,$AG1003)))))))</f>
        <v>#VALUE!</v>
      </c>
      <c r="BQ1003" s="16" t="e">
        <f>IF(AY1003="R", $CA1003, IF(OR(AY1003="P", AY1003="T", AY1003="N"), 0, IF($C1003="DM", $T1003, IF(OR(AY1003="Y", AY1003="IR"),$AM1003,IF(AY1003="C", IF($BI1003="Y", IF($AF1003="N/A", $Q1003, $AF1003), IF($AG1003="N/A", $T1003,$AG1003)))))))</f>
        <v>#VALUE!</v>
      </c>
      <c r="BR1003" s="16" t="e">
        <f>IF(AZ1003="R", $CA1003, IF(OR(AZ1003="P", AZ1003="T", AZ1003="N"), 0, IF($C1003="DM", $T1003, IF(OR(AZ1003="Y", AZ1003="IR"),$AM1003,IF(AZ1003="C", IF($BI1003="Y", IF($AF1003="N/A", $Q1003, $AF1003), IF($AG1003="N/A", $T1003,$AG1003)))))))</f>
        <v>#VALUE!</v>
      </c>
      <c r="BS1003" s="16" t="e">
        <f>IF(BA1003="R", $CA1003, IF(OR(BA1003="P", BA1003="T", BA1003="N"), 0, IF($C1003="DM", $T1003, IF(OR(BA1003="Y", BA1003="IR"),$AM1003,IF(BA1003="C", IF($BI1003="Y", IF($AF1003="N/A", $Q1003, $AF1003), IF($AG1003="N/A", $T1003,$AG1003)))))))</f>
        <v>#VALUE!</v>
      </c>
      <c r="BT1003" s="16" t="e">
        <f>IF(BB1003="R", $CA1003, IF(OR(BB1003="P", BB1003="T", BB1003="N"), 0, IF($C1003="DM", $T1003, IF(OR(BB1003="Y", BB1003="IR"),$AM1003,IF(BB1003="C", IF($BI1003="Y", IF($BA1003="C", IF($AF1003="N/A", $Q1003, $AF1003), IF($AF1003="N/A", $T1003, $AM1003)), IF($AG1003="N/A", $T1003,$AG1003)))))))</f>
        <v>#VALUE!</v>
      </c>
      <c r="BU1003" s="16" t="e">
        <f>IF(BC1003="R", $CA1003, IF(OR(BC1003="P", BC1003="T", BC1003="N"), 0, IF($C1003="DM", $T1003, IF(OR(BC1003="Y", BC1003="IR"),$AM1003,IF(BC1003="C", IF($BI1003="Y", IF($BA1003="C", IF($AF1003="N/A", $Q1003, $AF1003), IF($AF1003="N/A", $T1003, $AM1003)), IF($AG1003="N/A", $T1003,$AG1003)))))))</f>
        <v>#VALUE!</v>
      </c>
      <c r="BV1003" s="16" t="e">
        <f>IF(BD1003="R", $CA1003, IF(OR(BD1003="P", BD1003="T", BD1003="N"), 0, IF($C1003="DM", $T1003, IF(OR(BD1003="Y", BD1003="IR"),$AM1003,IF(BD1003="C", IF($BI1003="Y", IF($BA1003="C", IF($AF1003="N/A", $Q1003, $AF1003), IF($AF1003="N/A", $T1003, $AM1003)), IF($AG1003="N/A", $T1003,$AG1003)))))))</f>
        <v>#VALUE!</v>
      </c>
      <c r="BW1003" s="16" t="e">
        <f>IF(BE1003="R", $CA1003, IF(OR(BE1003="P", BE1003="T", BE1003="N"), 0, IF($C1003="DM", $T1003, IF(OR(BE1003="Y", BE1003="IR"),$AM1003,IF(BE1003="C", IF($BI1003="Y", IF($BA1003="C", IF($AF1003="N/A", $Q1003, $AF1003), IF($AF1003="N/A", $T1003, $AM1003)), IF($AG1003="N/A", $T1003,$AG1003)))))))</f>
        <v>#VALUE!</v>
      </c>
      <c r="BX1003" s="16" t="e">
        <f>IF(BF1003="R", $CA1003, IF(OR(BF1003="P", BF1003="T", BF1003="N"), 0, IF($C1003="DM", $T1003, IF(OR(BF1003="Y", BF1003="IR"),$AM1003,IF(BF1003="C", IF($BI1003="Y", IF($BA1003="C", IF($AF1003="N/A", $Q1003, $AF1003), IF($AF1003="N/A", $T1003, $AM1003)), IF($AG1003="N/A", $T1003,$AG1003)))))))</f>
        <v>#VALUE!</v>
      </c>
      <c r="BY1003" s="16" t="e">
        <f>IF(BG1003="R", $CA1003, IF(OR(BG1003="P", BG1003="T", BG1003="N"), 0, IF($C1003="DM", $T1003, IF(OR(BG1003="Y", BG1003="IR"),$AM1003,IF(BG1003="C", IF($BI1003="Y", IF($BA1003="C", IF($AF1003="N/A", $Q1003, $AF1003), IF($AF1003="N/A", $T1003, $AM1003)), IF($AG1003="N/A", $T1003,$AG1003)))))))</f>
        <v>#VALUE!</v>
      </c>
      <c r="BZ1003" s="16" t="e">
        <f>IF(BH1003="R", $CA1003, IF(OR(BH1003="P", BH1003="T", BH1003="N"), 0, IF($C1003="DM", $T1003, IF(OR(BH1003="Y", BH1003="IR"),$AM1003,IF(BH1003="C", IF($BI1003="Y", IF($BA1003="C", IF($AF1003="N/A", $Q1003, $AF1003), IF($AF1003="N/A", $T1003, $AM1003)), IF($AG1003="N/A", $T1003,$AG1003)))))))</f>
        <v>#VALUE!</v>
      </c>
      <c r="CA1003" s="15" t="s">
        <v>75</v>
      </c>
      <c r="CB1003" s="16" t="e">
        <f>BZ1003</f>
        <v>#VALUE!</v>
      </c>
      <c r="CC1003" s="15" t="str">
        <f>IF(OR($BH1003="T", $BH1003="R"), 0, IF($BH1003="C", IF($BI1003="Y", IF($BA1003="C", 0, IF(AF1003="N/A", Q1003-T1003, AF1003-AG1003)), IF($AF1003="N/A", U1003, AH1003)), AN1003))</f>
        <v>N/A</v>
      </c>
      <c r="CD1003" s="15" t="str">
        <f>IF(OR($BH1003="T", $BH1003="R"), 0, IF($BH1003="C", IF($BI1003="Y", 0, IF($AF1003="N/A", V1003, AI1003)), AO1003))</f>
        <v>N/A</v>
      </c>
      <c r="CE1003" s="15" t="str">
        <f>IF(OR($BH1003="T", $BH1003="R"), 0, IF($BH1003="C", IF($BI1003="Y", 0, IF($AF1003="N/A", W1003, AJ1003)), AP1003))</f>
        <v>N/A</v>
      </c>
      <c r="CF1003" s="15" t="str">
        <f>IF(OR($BH1003="T", $BH1003="R"), 0, IF($BH1003="C", IF($BI1003="Y", 0, IF($AF1003="N/A", X1003, AK1003)), AQ1003))</f>
        <v>N/A</v>
      </c>
    </row>
    <row r="1004" spans="1:84" x14ac:dyDescent="0.25">
      <c r="A1004" s="14">
        <v>5981</v>
      </c>
      <c r="B1004" s="15"/>
      <c r="C1004" s="15"/>
      <c r="D1004" s="15"/>
      <c r="E1004" s="15" t="e">
        <f>VLOOKUP(B1004, 'Rookie Year'!$A$2:$B$55679,2,FALSE)</f>
        <v>#N/A</v>
      </c>
      <c r="F1004" s="15">
        <v>2024</v>
      </c>
      <c r="G1004" s="15" t="s">
        <v>42</v>
      </c>
      <c r="H1004" s="15"/>
      <c r="I1004" s="16"/>
      <c r="J1004" s="15"/>
      <c r="K1004" s="17">
        <f>IF(AND(G1004&lt;&gt;"N",R1004="N/A"), IF(I1004&lt;4, 0, 0.25),IF(I1004=1, IF(J1004=1,0.25, 0.25), IF(I1004&lt;13, 0.25, IF(I1004&lt;26, 0.4, IF(I1004&lt;51, 0.6, 0.75)))))</f>
        <v>0.25</v>
      </c>
      <c r="L1004" s="16">
        <f>I1004-M1004</f>
        <v>0</v>
      </c>
      <c r="M1004" s="16">
        <f>ROUNDUP(I1004*K1004,0)</f>
        <v>0</v>
      </c>
      <c r="N1004" s="16">
        <f>M1004*J1004</f>
        <v>0</v>
      </c>
      <c r="O1004" s="16">
        <v>0</v>
      </c>
      <c r="P1004" s="16">
        <v>0</v>
      </c>
      <c r="Q1004" s="16">
        <f>N1004-O1004-P1004</f>
        <v>0</v>
      </c>
      <c r="R1004" s="15" t="s">
        <v>75</v>
      </c>
      <c r="S1004" s="15">
        <f>IF(R1004="N/A", J1004-($B$1-F1004), J1004-($B$1-R1004))</f>
        <v>0</v>
      </c>
      <c r="T1004" s="16" t="str">
        <f>IF($S1004&lt;1, "N/A", $M1004)</f>
        <v>N/A</v>
      </c>
      <c r="U1004" s="16" t="str">
        <f>IF($S1004&lt;2, "N/A", $M1004)</f>
        <v>N/A</v>
      </c>
      <c r="V1004" s="16" t="str">
        <f>IF($S1004&lt;3, "N/A", $M1004)</f>
        <v>N/A</v>
      </c>
      <c r="W1004" s="16" t="str">
        <f>IF($S1004&lt;4, "N/A", $M1004)</f>
        <v>N/A</v>
      </c>
      <c r="X1004" s="16" t="str">
        <f>IF($S1004&lt;5, "N/A", $M1004)</f>
        <v>N/A</v>
      </c>
      <c r="Y1004" s="15" t="str">
        <f>IF(SUM(T1004:X1004)&lt;&gt;Q1004, "CHECK", "OK")</f>
        <v>OK</v>
      </c>
      <c r="Z1004" s="15" t="str">
        <f>IF(F1004=$B$1, "No", IF(S1004=1, "Yes", "No"))</f>
        <v>No</v>
      </c>
      <c r="AA1004" s="18" t="str">
        <f>IF(C1004="DM", "N/A", IF(Z1004="No","N/A",VLOOKUP(B1004,'Extension List'!$A$3:$R$1972,18,FALSE)))</f>
        <v>N/A</v>
      </c>
      <c r="AB1004" s="15" t="str">
        <f>IF(C1004="DM", "N/A", IF(Z1004="No","N/A",VLOOKUP(B1004,'Extension List'!$A$3:$T$1972,20,FALSE)))</f>
        <v>N/A</v>
      </c>
      <c r="AC1004" s="15" t="str">
        <f>IF(AA1004="N/A", "N/A", 0)</f>
        <v>N/A</v>
      </c>
      <c r="AD1004" s="16" t="str">
        <f>IF(AE1004="N/A", "N/A", AA1004-AE1004)</f>
        <v>N/A</v>
      </c>
      <c r="AE1004" s="16" t="str">
        <f>IF(AA1004="N/A", "N/A", IF(AC1004&gt;0, IF(AA1004&lt;13, ROUNDUP(0.25*AA1004,0), IF(AA1004&lt;26, ROUNDUP(0.4*AA1004,0), IF(AA1004&lt;51, ROUNDUP(0.6*AA1004,0), ROUNDUP(0.75*AA1004,0)))), "N/A"))</f>
        <v>N/A</v>
      </c>
      <c r="AF1004" s="16" t="str">
        <f>IF(AD1004="N/A","N/A", (AE1004*AC1004)+Q1004)</f>
        <v>N/A</v>
      </c>
      <c r="AG1004" s="16" t="str">
        <f>IF($AF1004="N/A", "N/A", "TBC")</f>
        <v>N/A</v>
      </c>
      <c r="AH1004" s="16" t="str">
        <f>IF($AF1004="N/A", "N/A", "TBC")</f>
        <v>N/A</v>
      </c>
      <c r="AI1004" s="16" t="str">
        <f>IF($AF1004="N/A","N/A",IF(AC1004&gt;1,"TBC","N/A"))</f>
        <v>N/A</v>
      </c>
      <c r="AJ1004" s="16" t="str">
        <f>IF($AF1004="N/A","N/A",IF(AC1004&gt;2,"TBC","N/A"))</f>
        <v>N/A</v>
      </c>
      <c r="AK1004" s="16" t="str">
        <f>IF($AF1004="N/A","N/A",IF(AC1004&gt;3,"TBC","N/A"))</f>
        <v>N/A</v>
      </c>
      <c r="AL1004" s="16" t="str">
        <f>IF(AC1004="N/A","N/A",IF(AC1004&gt;0,IF(SUM(AG1004:AK1004)&lt;&gt;AF1004,"CHECK","OK"),"N/A"))</f>
        <v>N/A</v>
      </c>
      <c r="AM1004" s="16" t="e">
        <f>IF(AD1004="N/A", L1004+T1004, L1004+AG1004)</f>
        <v>#VALUE!</v>
      </c>
      <c r="AN1004" s="16" t="str">
        <f>IF(AD1004="N/A", IF(U1004="N/A", "N/A", L1004+U1004), AD1004+AH1004)</f>
        <v>N/A</v>
      </c>
      <c r="AO1004" s="16" t="str">
        <f>IF(AD1004="N/A", IF(V1004="N/A", "N/A", L1004+V1004), IF(AI1004="N/A", "N/A", AD1004+AI1004))</f>
        <v>N/A</v>
      </c>
      <c r="AP1004" s="16" t="str">
        <f>IF(AD1004="N/A", IF(W1004="N/A", "N/A", L1004+W1004), IF(AJ1004="N/A", "N/A", AD1004+AJ1004))</f>
        <v>N/A</v>
      </c>
      <c r="AQ1004" s="16" t="str">
        <f>IF(AD1004="N/A", IF(X1004="N/A", "N/A", L1004+X1004), IF(AK1004="N/A", "N/A", AD1004+AK1004))</f>
        <v>N/A</v>
      </c>
      <c r="AR1004" s="15" t="s">
        <v>40</v>
      </c>
      <c r="AS1004" s="15" t="s">
        <v>40</v>
      </c>
      <c r="AT1004" s="15" t="s">
        <v>40</v>
      </c>
      <c r="AU1004" s="15" t="s">
        <v>40</v>
      </c>
      <c r="AV1004" s="15" t="s">
        <v>40</v>
      </c>
      <c r="AW1004" s="15" t="s">
        <v>40</v>
      </c>
      <c r="AX1004" s="15" t="s">
        <v>40</v>
      </c>
      <c r="AY1004" s="15" t="s">
        <v>40</v>
      </c>
      <c r="AZ1004" s="15" t="s">
        <v>40</v>
      </c>
      <c r="BA1004" s="15" t="s">
        <v>40</v>
      </c>
      <c r="BB1004" s="15" t="s">
        <v>40</v>
      </c>
      <c r="BC1004" s="15" t="s">
        <v>40</v>
      </c>
      <c r="BD1004" s="15" t="s">
        <v>40</v>
      </c>
      <c r="BE1004" s="15" t="s">
        <v>40</v>
      </c>
      <c r="BF1004" s="15" t="s">
        <v>40</v>
      </c>
      <c r="BG1004" s="15" t="s">
        <v>40</v>
      </c>
      <c r="BH1004" s="15" t="s">
        <v>40</v>
      </c>
      <c r="BJ1004" s="16" t="e">
        <f>IF(AR1004="R", $CA1004, IF(OR(AR1004="P", AR1004="T", AR1004="N"), 0, IF($C1004="DM", $T1004, IF(OR(AR1004="Y", AR1004="IR"),$AM1004,IF(AR1004="C", IF($BI1004="Y", IF($AF1004="N/A", $Q1004, $AF1004), IF($AG1004="N/A", $T1004,$AG1004)))))))</f>
        <v>#VALUE!</v>
      </c>
      <c r="BK1004" s="16" t="e">
        <f>IF(AS1004="R", $CA1004, IF(OR(AS1004="P", AS1004="T", AS1004="N"), 0, IF($C1004="DM", $T1004, IF(OR(AS1004="Y", AS1004="IR"),$AM1004,IF(AS1004="C", IF($BI1004="Y", IF($AF1004="N/A", $Q1004, $AF1004), IF($AG1004="N/A", $T1004,$AG1004)))))))</f>
        <v>#VALUE!</v>
      </c>
      <c r="BL1004" s="16" t="e">
        <f>IF(AT1004="R", $CA1004, IF(OR(AT1004="P", AT1004="T", AT1004="N"), 0, IF($C1004="DM", $T1004, IF(OR(AT1004="Y", AT1004="IR"),$AM1004,IF(AT1004="C", IF($BI1004="Y", IF($AF1004="N/A", $Q1004, $AF1004), IF($AG1004="N/A", $T1004,$AG1004)))))))</f>
        <v>#VALUE!</v>
      </c>
      <c r="BM1004" s="16" t="e">
        <f>IF(AU1004="R", $CA1004, IF(OR(AU1004="P", AU1004="T", AU1004="N"), 0, IF($C1004="DM", $T1004, IF(OR(AU1004="Y", AU1004="IR"),$AM1004,IF(AU1004="C", IF($BI1004="Y", IF($AF1004="N/A", $Q1004, $AF1004), IF($AG1004="N/A", $T1004,$AG1004)))))))</f>
        <v>#VALUE!</v>
      </c>
      <c r="BN1004" s="16" t="e">
        <f>IF(AV1004="R", $CA1004, IF(OR(AV1004="P", AV1004="T", AV1004="N"), 0, IF($C1004="DM", $T1004, IF(OR(AV1004="Y", AV1004="IR"),$AM1004,IF(AV1004="C", IF($BI1004="Y", IF($AF1004="N/A", $Q1004, $AF1004), IF($AG1004="N/A", $T1004,$AG1004)))))))</f>
        <v>#VALUE!</v>
      </c>
      <c r="BO1004" s="16" t="e">
        <f>IF(AW1004="R", $CA1004, IF(OR(AW1004="P", AW1004="T", AW1004="N"), 0, IF($C1004="DM", $T1004, IF(OR(AW1004="Y", AW1004="IR"),$AM1004,IF(AW1004="C", IF($BI1004="Y", IF($AF1004="N/A", $Q1004, $AF1004), IF($AG1004="N/A", $T1004,$AG1004)))))))</f>
        <v>#VALUE!</v>
      </c>
      <c r="BP1004" s="16" t="e">
        <f>IF(AX1004="R", $CA1004, IF(OR(AX1004="P", AX1004="T", AX1004="N"), 0, IF($C1004="DM", $T1004, IF(OR(AX1004="Y", AX1004="IR"),$AM1004,IF(AX1004="C", IF($BI1004="Y", IF($AF1004="N/A", $Q1004, $AF1004), IF($AG1004="N/A", $T1004,$AG1004)))))))</f>
        <v>#VALUE!</v>
      </c>
      <c r="BQ1004" s="16" t="e">
        <f>IF(AY1004="R", $CA1004, IF(OR(AY1004="P", AY1004="T", AY1004="N"), 0, IF($C1004="DM", $T1004, IF(OR(AY1004="Y", AY1004="IR"),$AM1004,IF(AY1004="C", IF($BI1004="Y", IF($AF1004="N/A", $Q1004, $AF1004), IF($AG1004="N/A", $T1004,$AG1004)))))))</f>
        <v>#VALUE!</v>
      </c>
      <c r="BR1004" s="16" t="e">
        <f>IF(AZ1004="R", $CA1004, IF(OR(AZ1004="P", AZ1004="T", AZ1004="N"), 0, IF($C1004="DM", $T1004, IF(OR(AZ1004="Y", AZ1004="IR"),$AM1004,IF(AZ1004="C", IF($BI1004="Y", IF($AF1004="N/A", $Q1004, $AF1004), IF($AG1004="N/A", $T1004,$AG1004)))))))</f>
        <v>#VALUE!</v>
      </c>
      <c r="BS1004" s="16" t="e">
        <f>IF(BA1004="R", $CA1004, IF(OR(BA1004="P", BA1004="T", BA1004="N"), 0, IF($C1004="DM", $T1004, IF(OR(BA1004="Y", BA1004="IR"),$AM1004,IF(BA1004="C", IF($BI1004="Y", IF($AF1004="N/A", $Q1004, $AF1004), IF($AG1004="N/A", $T1004,$AG1004)))))))</f>
        <v>#VALUE!</v>
      </c>
      <c r="BT1004" s="16" t="e">
        <f>IF(BB1004="R", $CA1004, IF(OR(BB1004="P", BB1004="T", BB1004="N"), 0, IF($C1004="DM", $T1004, IF(OR(BB1004="Y", BB1004="IR"),$AM1004,IF(BB1004="C", IF($BI1004="Y", IF($BA1004="C", IF($AF1004="N/A", $Q1004, $AF1004), IF($AF1004="N/A", $T1004, $AM1004)), IF($AG1004="N/A", $T1004,$AG1004)))))))</f>
        <v>#VALUE!</v>
      </c>
      <c r="BU1004" s="16" t="e">
        <f>IF(BC1004="R", $CA1004, IF(OR(BC1004="P", BC1004="T", BC1004="N"), 0, IF($C1004="DM", $T1004, IF(OR(BC1004="Y", BC1004="IR"),$AM1004,IF(BC1004="C", IF($BI1004="Y", IF($BA1004="C", IF($AF1004="N/A", $Q1004, $AF1004), IF($AF1004="N/A", $T1004, $AM1004)), IF($AG1004="N/A", $T1004,$AG1004)))))))</f>
        <v>#VALUE!</v>
      </c>
      <c r="BV1004" s="16" t="e">
        <f>IF(BD1004="R", $CA1004, IF(OR(BD1004="P", BD1004="T", BD1004="N"), 0, IF($C1004="DM", $T1004, IF(OR(BD1004="Y", BD1004="IR"),$AM1004,IF(BD1004="C", IF($BI1004="Y", IF($BA1004="C", IF($AF1004="N/A", $Q1004, $AF1004), IF($AF1004="N/A", $T1004, $AM1004)), IF($AG1004="N/A", $T1004,$AG1004)))))))</f>
        <v>#VALUE!</v>
      </c>
      <c r="BW1004" s="16" t="e">
        <f>IF(BE1004="R", $CA1004, IF(OR(BE1004="P", BE1004="T", BE1004="N"), 0, IF($C1004="DM", $T1004, IF(OR(BE1004="Y", BE1004="IR"),$AM1004,IF(BE1004="C", IF($BI1004="Y", IF($BA1004="C", IF($AF1004="N/A", $Q1004, $AF1004), IF($AF1004="N/A", $T1004, $AM1004)), IF($AG1004="N/A", $T1004,$AG1004)))))))</f>
        <v>#VALUE!</v>
      </c>
      <c r="BX1004" s="16" t="e">
        <f>IF(BF1004="R", $CA1004, IF(OR(BF1004="P", BF1004="T", BF1004="N"), 0, IF($C1004="DM", $T1004, IF(OR(BF1004="Y", BF1004="IR"),$AM1004,IF(BF1004="C", IF($BI1004="Y", IF($BA1004="C", IF($AF1004="N/A", $Q1004, $AF1004), IF($AF1004="N/A", $T1004, $AM1004)), IF($AG1004="N/A", $T1004,$AG1004)))))))</f>
        <v>#VALUE!</v>
      </c>
      <c r="BY1004" s="16" t="e">
        <f>IF(BG1004="R", $CA1004, IF(OR(BG1004="P", BG1004="T", BG1004="N"), 0, IF($C1004="DM", $T1004, IF(OR(BG1004="Y", BG1004="IR"),$AM1004,IF(BG1004="C", IF($BI1004="Y", IF($BA1004="C", IF($AF1004="N/A", $Q1004, $AF1004), IF($AF1004="N/A", $T1004, $AM1004)), IF($AG1004="N/A", $T1004,$AG1004)))))))</f>
        <v>#VALUE!</v>
      </c>
      <c r="BZ1004" s="16" t="e">
        <f>IF(BH1004="R", $CA1004, IF(OR(BH1004="P", BH1004="T", BH1004="N"), 0, IF($C1004="DM", $T1004, IF(OR(BH1004="Y", BH1004="IR"),$AM1004,IF(BH1004="C", IF($BI1004="Y", IF($BA1004="C", IF($AF1004="N/A", $Q1004, $AF1004), IF($AF1004="N/A", $T1004, $AM1004)), IF($AG1004="N/A", $T1004,$AG1004)))))))</f>
        <v>#VALUE!</v>
      </c>
      <c r="CA1004" s="15" t="s">
        <v>75</v>
      </c>
      <c r="CB1004" s="16" t="e">
        <f>BZ1004</f>
        <v>#VALUE!</v>
      </c>
      <c r="CC1004" s="15" t="str">
        <f>IF(OR($BH1004="T", $BH1004="R"), 0, IF($BH1004="C", IF($BI1004="Y", IF($BA1004="C", 0, IF(AF1004="N/A", Q1004-T1004, AF1004-AG1004)), IF($AF1004="N/A", U1004, AH1004)), AN1004))</f>
        <v>N/A</v>
      </c>
      <c r="CD1004" s="15" t="str">
        <f>IF(OR($BH1004="T", $BH1004="R"), 0, IF($BH1004="C", IF($BI1004="Y", 0, IF($AF1004="N/A", V1004, AI1004)), AO1004))</f>
        <v>N/A</v>
      </c>
      <c r="CE1004" s="15" t="str">
        <f>IF(OR($BH1004="T", $BH1004="R"), 0, IF($BH1004="C", IF($BI1004="Y", 0, IF($AF1004="N/A", W1004, AJ1004)), AP1004))</f>
        <v>N/A</v>
      </c>
      <c r="CF1004" s="15" t="str">
        <f>IF(OR($BH1004="T", $BH1004="R"), 0, IF($BH1004="C", IF($BI1004="Y", 0, IF($AF1004="N/A", X1004, AK1004)), AQ1004))</f>
        <v>N/A</v>
      </c>
    </row>
    <row r="1005" spans="1:84" x14ac:dyDescent="0.25">
      <c r="A1005" s="14">
        <v>5982</v>
      </c>
      <c r="B1005" s="15"/>
      <c r="C1005" s="15"/>
      <c r="D1005" s="15"/>
      <c r="E1005" s="15" t="e">
        <f>VLOOKUP(B1005, 'Rookie Year'!$A$2:$B$55679,2,FALSE)</f>
        <v>#N/A</v>
      </c>
      <c r="F1005" s="15">
        <v>2024</v>
      </c>
      <c r="G1005" s="15" t="s">
        <v>42</v>
      </c>
      <c r="H1005" s="15"/>
      <c r="I1005" s="16"/>
      <c r="J1005" s="15"/>
      <c r="K1005" s="17">
        <f>IF(AND(G1005&lt;&gt;"N",R1005="N/A"), IF(I1005&lt;4, 0, 0.25),IF(I1005=1, IF(J1005=1,0.25, 0.25), IF(I1005&lt;13, 0.25, IF(I1005&lt;26, 0.4, IF(I1005&lt;51, 0.6, 0.75)))))</f>
        <v>0.25</v>
      </c>
      <c r="L1005" s="16">
        <f>I1005-M1005</f>
        <v>0</v>
      </c>
      <c r="M1005" s="16">
        <f>ROUNDUP(I1005*K1005,0)</f>
        <v>0</v>
      </c>
      <c r="N1005" s="16">
        <f>M1005*J1005</f>
        <v>0</v>
      </c>
      <c r="O1005" s="16">
        <v>0</v>
      </c>
      <c r="P1005" s="16">
        <v>0</v>
      </c>
      <c r="Q1005" s="16">
        <f>N1005-O1005-P1005</f>
        <v>0</v>
      </c>
      <c r="R1005" s="15" t="s">
        <v>75</v>
      </c>
      <c r="S1005" s="15">
        <f>IF(R1005="N/A", J1005-($B$1-F1005), J1005-($B$1-R1005))</f>
        <v>0</v>
      </c>
      <c r="T1005" s="16" t="str">
        <f>IF($S1005&lt;1, "N/A", $M1005)</f>
        <v>N/A</v>
      </c>
      <c r="U1005" s="16" t="str">
        <f>IF($S1005&lt;2, "N/A", $M1005)</f>
        <v>N/A</v>
      </c>
      <c r="V1005" s="16" t="str">
        <f>IF($S1005&lt;3, "N/A", $M1005)</f>
        <v>N/A</v>
      </c>
      <c r="W1005" s="16" t="str">
        <f>IF($S1005&lt;4, "N/A", $M1005)</f>
        <v>N/A</v>
      </c>
      <c r="X1005" s="16" t="str">
        <f>IF($S1005&lt;5, "N/A", $M1005)</f>
        <v>N/A</v>
      </c>
      <c r="Y1005" s="15" t="str">
        <f>IF(SUM(T1005:X1005)&lt;&gt;Q1005, "CHECK", "OK")</f>
        <v>OK</v>
      </c>
      <c r="Z1005" s="15" t="str">
        <f>IF(F1005=$B$1, "No", IF(S1005=1, "Yes", "No"))</f>
        <v>No</v>
      </c>
      <c r="AA1005" s="18" t="str">
        <f>IF(C1005="DM", "N/A", IF(Z1005="No","N/A",VLOOKUP(B1005,'Extension List'!$A$3:$R$1972,18,FALSE)))</f>
        <v>N/A</v>
      </c>
      <c r="AB1005" s="15" t="str">
        <f>IF(C1005="DM", "N/A", IF(Z1005="No","N/A",VLOOKUP(B1005,'Extension List'!$A$3:$T$1972,20,FALSE)))</f>
        <v>N/A</v>
      </c>
      <c r="AC1005" s="15" t="str">
        <f>IF(AA1005="N/A", "N/A", 0)</f>
        <v>N/A</v>
      </c>
      <c r="AD1005" s="16" t="str">
        <f>IF(AE1005="N/A", "N/A", AA1005-AE1005)</f>
        <v>N/A</v>
      </c>
      <c r="AE1005" s="16" t="str">
        <f>IF(AA1005="N/A", "N/A", IF(AC1005&gt;0, IF(AA1005&lt;13, ROUNDUP(0.25*AA1005,0), IF(AA1005&lt;26, ROUNDUP(0.4*AA1005,0), IF(AA1005&lt;51, ROUNDUP(0.6*AA1005,0), ROUNDUP(0.75*AA1005,0)))), "N/A"))</f>
        <v>N/A</v>
      </c>
      <c r="AF1005" s="16" t="str">
        <f>IF(AD1005="N/A","N/A", (AE1005*AC1005)+Q1005)</f>
        <v>N/A</v>
      </c>
      <c r="AG1005" s="16" t="str">
        <f>IF($AF1005="N/A", "N/A", "TBC")</f>
        <v>N/A</v>
      </c>
      <c r="AH1005" s="16" t="str">
        <f>IF($AF1005="N/A", "N/A", "TBC")</f>
        <v>N/A</v>
      </c>
      <c r="AI1005" s="16" t="str">
        <f>IF($AF1005="N/A","N/A",IF(AC1005&gt;1,"TBC","N/A"))</f>
        <v>N/A</v>
      </c>
      <c r="AJ1005" s="16" t="str">
        <f>IF($AF1005="N/A","N/A",IF(AC1005&gt;2,"TBC","N/A"))</f>
        <v>N/A</v>
      </c>
      <c r="AK1005" s="16" t="str">
        <f>IF($AF1005="N/A","N/A",IF(AC1005&gt;3,"TBC","N/A"))</f>
        <v>N/A</v>
      </c>
      <c r="AL1005" s="16" t="str">
        <f>IF(AC1005="N/A","N/A",IF(AC1005&gt;0,IF(SUM(AG1005:AK1005)&lt;&gt;AF1005,"CHECK","OK"),"N/A"))</f>
        <v>N/A</v>
      </c>
      <c r="AM1005" s="16" t="e">
        <f>IF(AD1005="N/A", L1005+T1005, L1005+AG1005)</f>
        <v>#VALUE!</v>
      </c>
      <c r="AN1005" s="16" t="str">
        <f>IF(AD1005="N/A", IF(U1005="N/A", "N/A", L1005+U1005), AD1005+AH1005)</f>
        <v>N/A</v>
      </c>
      <c r="AO1005" s="16" t="str">
        <f>IF(AD1005="N/A", IF(V1005="N/A", "N/A", L1005+V1005), IF(AI1005="N/A", "N/A", AD1005+AI1005))</f>
        <v>N/A</v>
      </c>
      <c r="AP1005" s="16" t="str">
        <f>IF(AD1005="N/A", IF(W1005="N/A", "N/A", L1005+W1005), IF(AJ1005="N/A", "N/A", AD1005+AJ1005))</f>
        <v>N/A</v>
      </c>
      <c r="AQ1005" s="16" t="str">
        <f>IF(AD1005="N/A", IF(X1005="N/A", "N/A", L1005+X1005), IF(AK1005="N/A", "N/A", AD1005+AK1005))</f>
        <v>N/A</v>
      </c>
      <c r="AR1005" s="15" t="s">
        <v>40</v>
      </c>
      <c r="AS1005" s="15" t="s">
        <v>40</v>
      </c>
      <c r="AT1005" s="15" t="s">
        <v>40</v>
      </c>
      <c r="AU1005" s="15" t="s">
        <v>40</v>
      </c>
      <c r="AV1005" s="15" t="s">
        <v>40</v>
      </c>
      <c r="AW1005" s="15" t="s">
        <v>40</v>
      </c>
      <c r="AX1005" s="15" t="s">
        <v>40</v>
      </c>
      <c r="AY1005" s="15" t="s">
        <v>40</v>
      </c>
      <c r="AZ1005" s="15" t="s">
        <v>40</v>
      </c>
      <c r="BA1005" s="15" t="s">
        <v>40</v>
      </c>
      <c r="BB1005" s="15" t="s">
        <v>40</v>
      </c>
      <c r="BC1005" s="15" t="s">
        <v>40</v>
      </c>
      <c r="BD1005" s="15" t="s">
        <v>40</v>
      </c>
      <c r="BE1005" s="15" t="s">
        <v>40</v>
      </c>
      <c r="BF1005" s="15" t="s">
        <v>40</v>
      </c>
      <c r="BG1005" s="15" t="s">
        <v>40</v>
      </c>
      <c r="BH1005" s="15" t="s">
        <v>40</v>
      </c>
      <c r="BJ1005" s="16" t="e">
        <f>IF(AR1005="R", $CA1005, IF(OR(AR1005="P", AR1005="T", AR1005="N"), 0, IF($C1005="DM", $T1005, IF(OR(AR1005="Y", AR1005="IR"),$AM1005,IF(AR1005="C", IF($BI1005="Y", IF($AF1005="N/A", $Q1005, $AF1005), IF($AG1005="N/A", $T1005,$AG1005)))))))</f>
        <v>#VALUE!</v>
      </c>
      <c r="BK1005" s="16" t="e">
        <f>IF(AS1005="R", $CA1005, IF(OR(AS1005="P", AS1005="T", AS1005="N"), 0, IF($C1005="DM", $T1005, IF(OR(AS1005="Y", AS1005="IR"),$AM1005,IF(AS1005="C", IF($BI1005="Y", IF($AF1005="N/A", $Q1005, $AF1005), IF($AG1005="N/A", $T1005,$AG1005)))))))</f>
        <v>#VALUE!</v>
      </c>
      <c r="BL1005" s="16" t="e">
        <f>IF(AT1005="R", $CA1005, IF(OR(AT1005="P", AT1005="T", AT1005="N"), 0, IF($C1005="DM", $T1005, IF(OR(AT1005="Y", AT1005="IR"),$AM1005,IF(AT1005="C", IF($BI1005="Y", IF($AF1005="N/A", $Q1005, $AF1005), IF($AG1005="N/A", $T1005,$AG1005)))))))</f>
        <v>#VALUE!</v>
      </c>
      <c r="BM1005" s="16" t="e">
        <f>IF(AU1005="R", $CA1005, IF(OR(AU1005="P", AU1005="T", AU1005="N"), 0, IF($C1005="DM", $T1005, IF(OR(AU1005="Y", AU1005="IR"),$AM1005,IF(AU1005="C", IF($BI1005="Y", IF($AF1005="N/A", $Q1005, $AF1005), IF($AG1005="N/A", $T1005,$AG1005)))))))</f>
        <v>#VALUE!</v>
      </c>
      <c r="BN1005" s="16" t="e">
        <f>IF(AV1005="R", $CA1005, IF(OR(AV1005="P", AV1005="T", AV1005="N"), 0, IF($C1005="DM", $T1005, IF(OR(AV1005="Y", AV1005="IR"),$AM1005,IF(AV1005="C", IF($BI1005="Y", IF($AF1005="N/A", $Q1005, $AF1005), IF($AG1005="N/A", $T1005,$AG1005)))))))</f>
        <v>#VALUE!</v>
      </c>
      <c r="BO1005" s="16" t="e">
        <f>IF(AW1005="R", $CA1005, IF(OR(AW1005="P", AW1005="T", AW1005="N"), 0, IF($C1005="DM", $T1005, IF(OR(AW1005="Y", AW1005="IR"),$AM1005,IF(AW1005="C", IF($BI1005="Y", IF($AF1005="N/A", $Q1005, $AF1005), IF($AG1005="N/A", $T1005,$AG1005)))))))</f>
        <v>#VALUE!</v>
      </c>
      <c r="BP1005" s="16" t="e">
        <f>IF(AX1005="R", $CA1005, IF(OR(AX1005="P", AX1005="T", AX1005="N"), 0, IF($C1005="DM", $T1005, IF(OR(AX1005="Y", AX1005="IR"),$AM1005,IF(AX1005="C", IF($BI1005="Y", IF($AF1005="N/A", $Q1005, $AF1005), IF($AG1005="N/A", $T1005,$AG1005)))))))</f>
        <v>#VALUE!</v>
      </c>
      <c r="BQ1005" s="16" t="e">
        <f>IF(AY1005="R", $CA1005, IF(OR(AY1005="P", AY1005="T", AY1005="N"), 0, IF($C1005="DM", $T1005, IF(OR(AY1005="Y", AY1005="IR"),$AM1005,IF(AY1005="C", IF($BI1005="Y", IF($AF1005="N/A", $Q1005, $AF1005), IF($AG1005="N/A", $T1005,$AG1005)))))))</f>
        <v>#VALUE!</v>
      </c>
      <c r="BR1005" s="16" t="e">
        <f>IF(AZ1005="R", $CA1005, IF(OR(AZ1005="P", AZ1005="T", AZ1005="N"), 0, IF($C1005="DM", $T1005, IF(OR(AZ1005="Y", AZ1005="IR"),$AM1005,IF(AZ1005="C", IF($BI1005="Y", IF($AF1005="N/A", $Q1005, $AF1005), IF($AG1005="N/A", $T1005,$AG1005)))))))</f>
        <v>#VALUE!</v>
      </c>
      <c r="BS1005" s="16" t="e">
        <f>IF(BA1005="R", $CA1005, IF(OR(BA1005="P", BA1005="T", BA1005="N"), 0, IF($C1005="DM", $T1005, IF(OR(BA1005="Y", BA1005="IR"),$AM1005,IF(BA1005="C", IF($BI1005="Y", IF($AF1005="N/A", $Q1005, $AF1005), IF($AG1005="N/A", $T1005,$AG1005)))))))</f>
        <v>#VALUE!</v>
      </c>
      <c r="BT1005" s="16" t="e">
        <f>IF(BB1005="R", $CA1005, IF(OR(BB1005="P", BB1005="T", BB1005="N"), 0, IF($C1005="DM", $T1005, IF(OR(BB1005="Y", BB1005="IR"),$AM1005,IF(BB1005="C", IF($BI1005="Y", IF($BA1005="C", IF($AF1005="N/A", $Q1005, $AF1005), IF($AF1005="N/A", $T1005, $AM1005)), IF($AG1005="N/A", $T1005,$AG1005)))))))</f>
        <v>#VALUE!</v>
      </c>
      <c r="BU1005" s="16" t="e">
        <f>IF(BC1005="R", $CA1005, IF(OR(BC1005="P", BC1005="T", BC1005="N"), 0, IF($C1005="DM", $T1005, IF(OR(BC1005="Y", BC1005="IR"),$AM1005,IF(BC1005="C", IF($BI1005="Y", IF($BA1005="C", IF($AF1005="N/A", $Q1005, $AF1005), IF($AF1005="N/A", $T1005, $AM1005)), IF($AG1005="N/A", $T1005,$AG1005)))))))</f>
        <v>#VALUE!</v>
      </c>
      <c r="BV1005" s="16" t="e">
        <f>IF(BD1005="R", $CA1005, IF(OR(BD1005="P", BD1005="T", BD1005="N"), 0, IF($C1005="DM", $T1005, IF(OR(BD1005="Y", BD1005="IR"),$AM1005,IF(BD1005="C", IF($BI1005="Y", IF($BA1005="C", IF($AF1005="N/A", $Q1005, $AF1005), IF($AF1005="N/A", $T1005, $AM1005)), IF($AG1005="N/A", $T1005,$AG1005)))))))</f>
        <v>#VALUE!</v>
      </c>
      <c r="BW1005" s="16" t="e">
        <f>IF(BE1005="R", $CA1005, IF(OR(BE1005="P", BE1005="T", BE1005="N"), 0, IF($C1005="DM", $T1005, IF(OR(BE1005="Y", BE1005="IR"),$AM1005,IF(BE1005="C", IF($BI1005="Y", IF($BA1005="C", IF($AF1005="N/A", $Q1005, $AF1005), IF($AF1005="N/A", $T1005, $AM1005)), IF($AG1005="N/A", $T1005,$AG1005)))))))</f>
        <v>#VALUE!</v>
      </c>
      <c r="BX1005" s="16" t="e">
        <f>IF(BF1005="R", $CA1005, IF(OR(BF1005="P", BF1005="T", BF1005="N"), 0, IF($C1005="DM", $T1005, IF(OR(BF1005="Y", BF1005="IR"),$AM1005,IF(BF1005="C", IF($BI1005="Y", IF($BA1005="C", IF($AF1005="N/A", $Q1005, $AF1005), IF($AF1005="N/A", $T1005, $AM1005)), IF($AG1005="N/A", $T1005,$AG1005)))))))</f>
        <v>#VALUE!</v>
      </c>
      <c r="BY1005" s="16" t="e">
        <f>IF(BG1005="R", $CA1005, IF(OR(BG1005="P", BG1005="T", BG1005="N"), 0, IF($C1005="DM", $T1005, IF(OR(BG1005="Y", BG1005="IR"),$AM1005,IF(BG1005="C", IF($BI1005="Y", IF($BA1005="C", IF($AF1005="N/A", $Q1005, $AF1005), IF($AF1005="N/A", $T1005, $AM1005)), IF($AG1005="N/A", $T1005,$AG1005)))))))</f>
        <v>#VALUE!</v>
      </c>
      <c r="BZ1005" s="16" t="e">
        <f>IF(BH1005="R", $CA1005, IF(OR(BH1005="P", BH1005="T", BH1005="N"), 0, IF($C1005="DM", $T1005, IF(OR(BH1005="Y", BH1005="IR"),$AM1005,IF(BH1005="C", IF($BI1005="Y", IF($BA1005="C", IF($AF1005="N/A", $Q1005, $AF1005), IF($AF1005="N/A", $T1005, $AM1005)), IF($AG1005="N/A", $T1005,$AG1005)))))))</f>
        <v>#VALUE!</v>
      </c>
      <c r="CA1005" s="15" t="s">
        <v>75</v>
      </c>
      <c r="CB1005" s="16" t="e">
        <f>BZ1005</f>
        <v>#VALUE!</v>
      </c>
      <c r="CC1005" s="15" t="str">
        <f>IF(OR($BH1005="T", $BH1005="R"), 0, IF($BH1005="C", IF($BI1005="Y", IF($BA1005="C", 0, IF(AF1005="N/A", Q1005-T1005, AF1005-AG1005)), IF($AF1005="N/A", U1005, AH1005)), AN1005))</f>
        <v>N/A</v>
      </c>
      <c r="CD1005" s="15" t="str">
        <f>IF(OR($BH1005="T", $BH1005="R"), 0, IF($BH1005="C", IF($BI1005="Y", 0, IF($AF1005="N/A", V1005, AI1005)), AO1005))</f>
        <v>N/A</v>
      </c>
      <c r="CE1005" s="15" t="str">
        <f>IF(OR($BH1005="T", $BH1005="R"), 0, IF($BH1005="C", IF($BI1005="Y", 0, IF($AF1005="N/A", W1005, AJ1005)), AP1005))</f>
        <v>N/A</v>
      </c>
      <c r="CF1005" s="15" t="str">
        <f>IF(OR($BH1005="T", $BH1005="R"), 0, IF($BH1005="C", IF($BI1005="Y", 0, IF($AF1005="N/A", X1005, AK1005)), AQ1005))</f>
        <v>N/A</v>
      </c>
    </row>
    <row r="1006" spans="1:84" x14ac:dyDescent="0.25">
      <c r="A1006" s="14">
        <v>5983</v>
      </c>
      <c r="B1006" s="15"/>
      <c r="C1006" s="15"/>
      <c r="D1006" s="15"/>
      <c r="E1006" s="15" t="e">
        <f>VLOOKUP(B1006, 'Rookie Year'!$A$2:$B$55679,2,FALSE)</f>
        <v>#N/A</v>
      </c>
      <c r="F1006" s="15">
        <v>2024</v>
      </c>
      <c r="G1006" s="15" t="s">
        <v>42</v>
      </c>
      <c r="H1006" s="15"/>
      <c r="I1006" s="16"/>
      <c r="J1006" s="15"/>
      <c r="K1006" s="17">
        <f>IF(AND(G1006&lt;&gt;"N",R1006="N/A"), IF(I1006&lt;4, 0, 0.25),IF(I1006=1, IF(J1006=1,0.25, 0.25), IF(I1006&lt;13, 0.25, IF(I1006&lt;26, 0.4, IF(I1006&lt;51, 0.6, 0.75)))))</f>
        <v>0.25</v>
      </c>
      <c r="L1006" s="16">
        <f>I1006-M1006</f>
        <v>0</v>
      </c>
      <c r="M1006" s="16">
        <f>ROUNDUP(I1006*K1006,0)</f>
        <v>0</v>
      </c>
      <c r="N1006" s="16">
        <f>M1006*J1006</f>
        <v>0</v>
      </c>
      <c r="O1006" s="16">
        <v>0</v>
      </c>
      <c r="P1006" s="16">
        <v>0</v>
      </c>
      <c r="Q1006" s="16">
        <f>N1006-O1006-P1006</f>
        <v>0</v>
      </c>
      <c r="R1006" s="15" t="s">
        <v>75</v>
      </c>
      <c r="S1006" s="15">
        <f>IF(R1006="N/A", J1006-($B$1-F1006), J1006-($B$1-R1006))</f>
        <v>0</v>
      </c>
      <c r="T1006" s="16" t="str">
        <f>IF($S1006&lt;1, "N/A", $M1006)</f>
        <v>N/A</v>
      </c>
      <c r="U1006" s="16" t="str">
        <f>IF($S1006&lt;2, "N/A", $M1006)</f>
        <v>N/A</v>
      </c>
      <c r="V1006" s="16" t="str">
        <f>IF($S1006&lt;3, "N/A", $M1006)</f>
        <v>N/A</v>
      </c>
      <c r="W1006" s="16" t="str">
        <f>IF($S1006&lt;4, "N/A", $M1006)</f>
        <v>N/A</v>
      </c>
      <c r="X1006" s="16" t="str">
        <f>IF($S1006&lt;5, "N/A", $M1006)</f>
        <v>N/A</v>
      </c>
      <c r="Y1006" s="15" t="str">
        <f>IF(SUM(T1006:X1006)&lt;&gt;Q1006, "CHECK", "OK")</f>
        <v>OK</v>
      </c>
      <c r="Z1006" s="15" t="str">
        <f>IF(F1006=$B$1, "No", IF(S1006=1, "Yes", "No"))</f>
        <v>No</v>
      </c>
      <c r="AA1006" s="18" t="str">
        <f>IF(C1006="DM", "N/A", IF(Z1006="No","N/A",VLOOKUP(B1006,'Extension List'!$A$3:$R$1972,18,FALSE)))</f>
        <v>N/A</v>
      </c>
      <c r="AB1006" s="15" t="str">
        <f>IF(C1006="DM", "N/A", IF(Z1006="No","N/A",VLOOKUP(B1006,'Extension List'!$A$3:$T$1972,20,FALSE)))</f>
        <v>N/A</v>
      </c>
      <c r="AC1006" s="15" t="str">
        <f>IF(AA1006="N/A", "N/A", 0)</f>
        <v>N/A</v>
      </c>
      <c r="AD1006" s="16" t="str">
        <f>IF(AE1006="N/A", "N/A", AA1006-AE1006)</f>
        <v>N/A</v>
      </c>
      <c r="AE1006" s="16" t="str">
        <f>IF(AA1006="N/A", "N/A", IF(AC1006&gt;0, IF(AA1006&lt;13, ROUNDUP(0.25*AA1006,0), IF(AA1006&lt;26, ROUNDUP(0.4*AA1006,0), IF(AA1006&lt;51, ROUNDUP(0.6*AA1006,0), ROUNDUP(0.75*AA1006,0)))), "N/A"))</f>
        <v>N/A</v>
      </c>
      <c r="AF1006" s="16" t="str">
        <f>IF(AD1006="N/A","N/A", (AE1006*AC1006)+Q1006)</f>
        <v>N/A</v>
      </c>
      <c r="AG1006" s="16" t="str">
        <f>IF($AF1006="N/A", "N/A", "TBC")</f>
        <v>N/A</v>
      </c>
      <c r="AH1006" s="16" t="str">
        <f>IF($AF1006="N/A", "N/A", "TBC")</f>
        <v>N/A</v>
      </c>
      <c r="AI1006" s="16" t="str">
        <f>IF($AF1006="N/A","N/A",IF(AC1006&gt;1,"TBC","N/A"))</f>
        <v>N/A</v>
      </c>
      <c r="AJ1006" s="16" t="str">
        <f>IF($AF1006="N/A","N/A",IF(AC1006&gt;2,"TBC","N/A"))</f>
        <v>N/A</v>
      </c>
      <c r="AK1006" s="16" t="str">
        <f>IF($AF1006="N/A","N/A",IF(AC1006&gt;3,"TBC","N/A"))</f>
        <v>N/A</v>
      </c>
      <c r="AL1006" s="16" t="str">
        <f>IF(AC1006="N/A","N/A",IF(AC1006&gt;0,IF(SUM(AG1006:AK1006)&lt;&gt;AF1006,"CHECK","OK"),"N/A"))</f>
        <v>N/A</v>
      </c>
      <c r="AM1006" s="16" t="e">
        <f>IF(AD1006="N/A", L1006+T1006, L1006+AG1006)</f>
        <v>#VALUE!</v>
      </c>
      <c r="AN1006" s="16" t="str">
        <f>IF(AD1006="N/A", IF(U1006="N/A", "N/A", L1006+U1006), AD1006+AH1006)</f>
        <v>N/A</v>
      </c>
      <c r="AO1006" s="16" t="str">
        <f>IF(AD1006="N/A", IF(V1006="N/A", "N/A", L1006+V1006), IF(AI1006="N/A", "N/A", AD1006+AI1006))</f>
        <v>N/A</v>
      </c>
      <c r="AP1006" s="16" t="str">
        <f>IF(AD1006="N/A", IF(W1006="N/A", "N/A", L1006+W1006), IF(AJ1006="N/A", "N/A", AD1006+AJ1006))</f>
        <v>N/A</v>
      </c>
      <c r="AQ1006" s="16" t="str">
        <f>IF(AD1006="N/A", IF(X1006="N/A", "N/A", L1006+X1006), IF(AK1006="N/A", "N/A", AD1006+AK1006))</f>
        <v>N/A</v>
      </c>
      <c r="AR1006" s="15" t="s">
        <v>40</v>
      </c>
      <c r="AS1006" s="15" t="s">
        <v>40</v>
      </c>
      <c r="AT1006" s="15" t="s">
        <v>40</v>
      </c>
      <c r="AU1006" s="15" t="s">
        <v>40</v>
      </c>
      <c r="AV1006" s="15" t="s">
        <v>40</v>
      </c>
      <c r="AW1006" s="15" t="s">
        <v>40</v>
      </c>
      <c r="AX1006" s="15" t="s">
        <v>40</v>
      </c>
      <c r="AY1006" s="15" t="s">
        <v>40</v>
      </c>
      <c r="AZ1006" s="15" t="s">
        <v>40</v>
      </c>
      <c r="BA1006" s="15" t="s">
        <v>40</v>
      </c>
      <c r="BB1006" s="15" t="s">
        <v>40</v>
      </c>
      <c r="BC1006" s="15" t="s">
        <v>40</v>
      </c>
      <c r="BD1006" s="15" t="s">
        <v>40</v>
      </c>
      <c r="BE1006" s="15" t="s">
        <v>40</v>
      </c>
      <c r="BF1006" s="15" t="s">
        <v>40</v>
      </c>
      <c r="BG1006" s="15" t="s">
        <v>40</v>
      </c>
      <c r="BH1006" s="15" t="s">
        <v>40</v>
      </c>
      <c r="BJ1006" s="16" t="e">
        <f>IF(AR1006="R", $CA1006, IF(OR(AR1006="P", AR1006="T", AR1006="N"), 0, IF($C1006="DM", $T1006, IF(OR(AR1006="Y", AR1006="IR"),$AM1006,IF(AR1006="C", IF($BI1006="Y", IF($AF1006="N/A", $Q1006, $AF1006), IF($AG1006="N/A", $T1006,$AG1006)))))))</f>
        <v>#VALUE!</v>
      </c>
      <c r="BK1006" s="16" t="e">
        <f>IF(AS1006="R", $CA1006, IF(OR(AS1006="P", AS1006="T", AS1006="N"), 0, IF($C1006="DM", $T1006, IF(OR(AS1006="Y", AS1006="IR"),$AM1006,IF(AS1006="C", IF($BI1006="Y", IF($AF1006="N/A", $Q1006, $AF1006), IF($AG1006="N/A", $T1006,$AG1006)))))))</f>
        <v>#VALUE!</v>
      </c>
      <c r="BL1006" s="16" t="e">
        <f>IF(AT1006="R", $CA1006, IF(OR(AT1006="P", AT1006="T", AT1006="N"), 0, IF($C1006="DM", $T1006, IF(OR(AT1006="Y", AT1006="IR"),$AM1006,IF(AT1006="C", IF($BI1006="Y", IF($AF1006="N/A", $Q1006, $AF1006), IF($AG1006="N/A", $T1006,$AG1006)))))))</f>
        <v>#VALUE!</v>
      </c>
      <c r="BM1006" s="16" t="e">
        <f>IF(AU1006="R", $CA1006, IF(OR(AU1006="P", AU1006="T", AU1006="N"), 0, IF($C1006="DM", $T1006, IF(OR(AU1006="Y", AU1006="IR"),$AM1006,IF(AU1006="C", IF($BI1006="Y", IF($AF1006="N/A", $Q1006, $AF1006), IF($AG1006="N/A", $T1006,$AG1006)))))))</f>
        <v>#VALUE!</v>
      </c>
      <c r="BN1006" s="16" t="e">
        <f>IF(AV1006="R", $CA1006, IF(OR(AV1006="P", AV1006="T", AV1006="N"), 0, IF($C1006="DM", $T1006, IF(OR(AV1006="Y", AV1006="IR"),$AM1006,IF(AV1006="C", IF($BI1006="Y", IF($AF1006="N/A", $Q1006, $AF1006), IF($AG1006="N/A", $T1006,$AG1006)))))))</f>
        <v>#VALUE!</v>
      </c>
      <c r="BO1006" s="16" t="e">
        <f>IF(AW1006="R", $CA1006, IF(OR(AW1006="P", AW1006="T", AW1006="N"), 0, IF($C1006="DM", $T1006, IF(OR(AW1006="Y", AW1006="IR"),$AM1006,IF(AW1006="C", IF($BI1006="Y", IF($AF1006="N/A", $Q1006, $AF1006), IF($AG1006="N/A", $T1006,$AG1006)))))))</f>
        <v>#VALUE!</v>
      </c>
      <c r="BP1006" s="16" t="e">
        <f>IF(AX1006="R", $CA1006, IF(OR(AX1006="P", AX1006="T", AX1006="N"), 0, IF($C1006="DM", $T1006, IF(OR(AX1006="Y", AX1006="IR"),$AM1006,IF(AX1006="C", IF($BI1006="Y", IF($AF1006="N/A", $Q1006, $AF1006), IF($AG1006="N/A", $T1006,$AG1006)))))))</f>
        <v>#VALUE!</v>
      </c>
      <c r="BQ1006" s="16" t="e">
        <f>IF(AY1006="R", $CA1006, IF(OR(AY1006="P", AY1006="T", AY1006="N"), 0, IF($C1006="DM", $T1006, IF(OR(AY1006="Y", AY1006="IR"),$AM1006,IF(AY1006="C", IF($BI1006="Y", IF($AF1006="N/A", $Q1006, $AF1006), IF($AG1006="N/A", $T1006,$AG1006)))))))</f>
        <v>#VALUE!</v>
      </c>
      <c r="BR1006" s="16" t="e">
        <f>IF(AZ1006="R", $CA1006, IF(OR(AZ1006="P", AZ1006="T", AZ1006="N"), 0, IF($C1006="DM", $T1006, IF(OR(AZ1006="Y", AZ1006="IR"),$AM1006,IF(AZ1006="C", IF($BI1006="Y", IF($AF1006="N/A", $Q1006, $AF1006), IF($AG1006="N/A", $T1006,$AG1006)))))))</f>
        <v>#VALUE!</v>
      </c>
      <c r="BS1006" s="16" t="e">
        <f>IF(BA1006="R", $CA1006, IF(OR(BA1006="P", BA1006="T", BA1006="N"), 0, IF($C1006="DM", $T1006, IF(OR(BA1006="Y", BA1006="IR"),$AM1006,IF(BA1006="C", IF($BI1006="Y", IF($AF1006="N/A", $Q1006, $AF1006), IF($AG1006="N/A", $T1006,$AG1006)))))))</f>
        <v>#VALUE!</v>
      </c>
      <c r="BT1006" s="16" t="e">
        <f>IF(BB1006="R", $CA1006, IF(OR(BB1006="P", BB1006="T", BB1006="N"), 0, IF($C1006="DM", $T1006, IF(OR(BB1006="Y", BB1006="IR"),$AM1006,IF(BB1006="C", IF($BI1006="Y", IF($BA1006="C", IF($AF1006="N/A", $Q1006, $AF1006), IF($AF1006="N/A", $T1006, $AM1006)), IF($AG1006="N/A", $T1006,$AG1006)))))))</f>
        <v>#VALUE!</v>
      </c>
      <c r="BU1006" s="16" t="e">
        <f>IF(BC1006="R", $CA1006, IF(OR(BC1006="P", BC1006="T", BC1006="N"), 0, IF($C1006="DM", $T1006, IF(OR(BC1006="Y", BC1006="IR"),$AM1006,IF(BC1006="C", IF($BI1006="Y", IF($BA1006="C", IF($AF1006="N/A", $Q1006, $AF1006), IF($AF1006="N/A", $T1006, $AM1006)), IF($AG1006="N/A", $T1006,$AG1006)))))))</f>
        <v>#VALUE!</v>
      </c>
      <c r="BV1006" s="16" t="e">
        <f>IF(BD1006="R", $CA1006, IF(OR(BD1006="P", BD1006="T", BD1006="N"), 0, IF($C1006="DM", $T1006, IF(OR(BD1006="Y", BD1006="IR"),$AM1006,IF(BD1006="C", IF($BI1006="Y", IF($BA1006="C", IF($AF1006="N/A", $Q1006, $AF1006), IF($AF1006="N/A", $T1006, $AM1006)), IF($AG1006="N/A", $T1006,$AG1006)))))))</f>
        <v>#VALUE!</v>
      </c>
      <c r="BW1006" s="16" t="e">
        <f>IF(BE1006="R", $CA1006, IF(OR(BE1006="P", BE1006="T", BE1006="N"), 0, IF($C1006="DM", $T1006, IF(OR(BE1006="Y", BE1006="IR"),$AM1006,IF(BE1006="C", IF($BI1006="Y", IF($BA1006="C", IF($AF1006="N/A", $Q1006, $AF1006), IF($AF1006="N/A", $T1006, $AM1006)), IF($AG1006="N/A", $T1006,$AG1006)))))))</f>
        <v>#VALUE!</v>
      </c>
      <c r="BX1006" s="16" t="e">
        <f>IF(BF1006="R", $CA1006, IF(OR(BF1006="P", BF1006="T", BF1006="N"), 0, IF($C1006="DM", $T1006, IF(OR(BF1006="Y", BF1006="IR"),$AM1006,IF(BF1006="C", IF($BI1006="Y", IF($BA1006="C", IF($AF1006="N/A", $Q1006, $AF1006), IF($AF1006="N/A", $T1006, $AM1006)), IF($AG1006="N/A", $T1006,$AG1006)))))))</f>
        <v>#VALUE!</v>
      </c>
      <c r="BY1006" s="16" t="e">
        <f>IF(BG1006="R", $CA1006, IF(OR(BG1006="P", BG1006="T", BG1006="N"), 0, IF($C1006="DM", $T1006, IF(OR(BG1006="Y", BG1006="IR"),$AM1006,IF(BG1006="C", IF($BI1006="Y", IF($BA1006="C", IF($AF1006="N/A", $Q1006, $AF1006), IF($AF1006="N/A", $T1006, $AM1006)), IF($AG1006="N/A", $T1006,$AG1006)))))))</f>
        <v>#VALUE!</v>
      </c>
      <c r="BZ1006" s="16" t="e">
        <f>IF(BH1006="R", $CA1006, IF(OR(BH1006="P", BH1006="T", BH1006="N"), 0, IF($C1006="DM", $T1006, IF(OR(BH1006="Y", BH1006="IR"),$AM1006,IF(BH1006="C", IF($BI1006="Y", IF($BA1006="C", IF($AF1006="N/A", $Q1006, $AF1006), IF($AF1006="N/A", $T1006, $AM1006)), IF($AG1006="N/A", $T1006,$AG1006)))))))</f>
        <v>#VALUE!</v>
      </c>
      <c r="CA1006" s="15" t="s">
        <v>75</v>
      </c>
      <c r="CB1006" s="16" t="e">
        <f>BZ1006</f>
        <v>#VALUE!</v>
      </c>
      <c r="CC1006" s="15" t="str">
        <f>IF(OR($BH1006="T", $BH1006="R"), 0, IF($BH1006="C", IF($BI1006="Y", IF($BA1006="C", 0, IF(AF1006="N/A", Q1006-T1006, AF1006-AG1006)), IF($AF1006="N/A", U1006, AH1006)), AN1006))</f>
        <v>N/A</v>
      </c>
      <c r="CD1006" s="15" t="str">
        <f>IF(OR($BH1006="T", $BH1006="R"), 0, IF($BH1006="C", IF($BI1006="Y", 0, IF($AF1006="N/A", V1006, AI1006)), AO1006))</f>
        <v>N/A</v>
      </c>
      <c r="CE1006" s="15" t="str">
        <f>IF(OR($BH1006="T", $BH1006="R"), 0, IF($BH1006="C", IF($BI1006="Y", 0, IF($AF1006="N/A", W1006, AJ1006)), AP1006))</f>
        <v>N/A</v>
      </c>
      <c r="CF1006" s="15" t="str">
        <f>IF(OR($BH1006="T", $BH1006="R"), 0, IF($BH1006="C", IF($BI1006="Y", 0, IF($AF1006="N/A", X1006, AK1006)), AQ1006))</f>
        <v>N/A</v>
      </c>
    </row>
    <row r="1007" spans="1:84" x14ac:dyDescent="0.25">
      <c r="A1007" s="14">
        <v>5984</v>
      </c>
      <c r="B1007" s="15"/>
      <c r="C1007" s="15"/>
      <c r="D1007" s="15"/>
      <c r="E1007" s="15" t="e">
        <f>VLOOKUP(B1007, 'Rookie Year'!$A$2:$B$55679,2,FALSE)</f>
        <v>#N/A</v>
      </c>
      <c r="F1007" s="15">
        <v>2024</v>
      </c>
      <c r="G1007" s="15" t="s">
        <v>42</v>
      </c>
      <c r="H1007" s="15"/>
      <c r="I1007" s="16"/>
      <c r="J1007" s="15"/>
      <c r="K1007" s="17">
        <f>IF(AND(G1007&lt;&gt;"N",R1007="N/A"), IF(I1007&lt;4, 0, 0.25),IF(I1007=1, IF(J1007=1,0.25, 0.25), IF(I1007&lt;13, 0.25, IF(I1007&lt;26, 0.4, IF(I1007&lt;51, 0.6, 0.75)))))</f>
        <v>0.25</v>
      </c>
      <c r="L1007" s="16">
        <f>I1007-M1007</f>
        <v>0</v>
      </c>
      <c r="M1007" s="16">
        <f>ROUNDUP(I1007*K1007,0)</f>
        <v>0</v>
      </c>
      <c r="N1007" s="16">
        <f>M1007*J1007</f>
        <v>0</v>
      </c>
      <c r="O1007" s="16">
        <v>0</v>
      </c>
      <c r="P1007" s="16">
        <v>0</v>
      </c>
      <c r="Q1007" s="16">
        <f>N1007-O1007-P1007</f>
        <v>0</v>
      </c>
      <c r="R1007" s="15" t="s">
        <v>75</v>
      </c>
      <c r="S1007" s="15">
        <f>IF(R1007="N/A", J1007-($B$1-F1007), J1007-($B$1-R1007))</f>
        <v>0</v>
      </c>
      <c r="T1007" s="16" t="str">
        <f>IF($S1007&lt;1, "N/A", $M1007)</f>
        <v>N/A</v>
      </c>
      <c r="U1007" s="16" t="str">
        <f>IF($S1007&lt;2, "N/A", $M1007)</f>
        <v>N/A</v>
      </c>
      <c r="V1007" s="16" t="str">
        <f>IF($S1007&lt;3, "N/A", $M1007)</f>
        <v>N/A</v>
      </c>
      <c r="W1007" s="16" t="str">
        <f>IF($S1007&lt;4, "N/A", $M1007)</f>
        <v>N/A</v>
      </c>
      <c r="X1007" s="16" t="str">
        <f>IF($S1007&lt;5, "N/A", $M1007)</f>
        <v>N/A</v>
      </c>
      <c r="Y1007" s="15" t="str">
        <f>IF(SUM(T1007:X1007)&lt;&gt;Q1007, "CHECK", "OK")</f>
        <v>OK</v>
      </c>
      <c r="Z1007" s="15" t="str">
        <f>IF(F1007=$B$1, "No", IF(S1007=1, "Yes", "No"))</f>
        <v>No</v>
      </c>
      <c r="AA1007" s="18" t="str">
        <f>IF(C1007="DM", "N/A", IF(Z1007="No","N/A",VLOOKUP(B1007,'Extension List'!$A$3:$R$1972,18,FALSE)))</f>
        <v>N/A</v>
      </c>
      <c r="AB1007" s="15" t="str">
        <f>IF(C1007="DM", "N/A", IF(Z1007="No","N/A",VLOOKUP(B1007,'Extension List'!$A$3:$T$1972,20,FALSE)))</f>
        <v>N/A</v>
      </c>
      <c r="AC1007" s="15" t="str">
        <f>IF(AA1007="N/A", "N/A", 0)</f>
        <v>N/A</v>
      </c>
      <c r="AD1007" s="16" t="str">
        <f>IF(AE1007="N/A", "N/A", AA1007-AE1007)</f>
        <v>N/A</v>
      </c>
      <c r="AE1007" s="16" t="str">
        <f>IF(AA1007="N/A", "N/A", IF(AC1007&gt;0, IF(AA1007&lt;13, ROUNDUP(0.25*AA1007,0), IF(AA1007&lt;26, ROUNDUP(0.4*AA1007,0), IF(AA1007&lt;51, ROUNDUP(0.6*AA1007,0), ROUNDUP(0.75*AA1007,0)))), "N/A"))</f>
        <v>N/A</v>
      </c>
      <c r="AF1007" s="16" t="str">
        <f>IF(AD1007="N/A","N/A", (AE1007*AC1007)+Q1007)</f>
        <v>N/A</v>
      </c>
      <c r="AG1007" s="16" t="str">
        <f>IF($AF1007="N/A", "N/A", "TBC")</f>
        <v>N/A</v>
      </c>
      <c r="AH1007" s="16" t="str">
        <f>IF($AF1007="N/A", "N/A", "TBC")</f>
        <v>N/A</v>
      </c>
      <c r="AI1007" s="16" t="str">
        <f>IF($AF1007="N/A","N/A",IF(AC1007&gt;1,"TBC","N/A"))</f>
        <v>N/A</v>
      </c>
      <c r="AJ1007" s="16" t="str">
        <f>IF($AF1007="N/A","N/A",IF(AC1007&gt;2,"TBC","N/A"))</f>
        <v>N/A</v>
      </c>
      <c r="AK1007" s="16" t="str">
        <f>IF($AF1007="N/A","N/A",IF(AC1007&gt;3,"TBC","N/A"))</f>
        <v>N/A</v>
      </c>
      <c r="AL1007" s="16" t="str">
        <f>IF(AC1007="N/A","N/A",IF(AC1007&gt;0,IF(SUM(AG1007:AK1007)&lt;&gt;AF1007,"CHECK","OK"),"N/A"))</f>
        <v>N/A</v>
      </c>
      <c r="AM1007" s="16" t="e">
        <f>IF(AD1007="N/A", L1007+T1007, L1007+AG1007)</f>
        <v>#VALUE!</v>
      </c>
      <c r="AN1007" s="16" t="str">
        <f>IF(AD1007="N/A", IF(U1007="N/A", "N/A", L1007+U1007), AD1007+AH1007)</f>
        <v>N/A</v>
      </c>
      <c r="AO1007" s="16" t="str">
        <f>IF(AD1007="N/A", IF(V1007="N/A", "N/A", L1007+V1007), IF(AI1007="N/A", "N/A", AD1007+AI1007))</f>
        <v>N/A</v>
      </c>
      <c r="AP1007" s="16" t="str">
        <f>IF(AD1007="N/A", IF(W1007="N/A", "N/A", L1007+W1007), IF(AJ1007="N/A", "N/A", AD1007+AJ1007))</f>
        <v>N/A</v>
      </c>
      <c r="AQ1007" s="16" t="str">
        <f>IF(AD1007="N/A", IF(X1007="N/A", "N/A", L1007+X1007), IF(AK1007="N/A", "N/A", AD1007+AK1007))</f>
        <v>N/A</v>
      </c>
      <c r="AR1007" s="15" t="s">
        <v>40</v>
      </c>
      <c r="AS1007" s="15" t="s">
        <v>40</v>
      </c>
      <c r="AT1007" s="15" t="s">
        <v>40</v>
      </c>
      <c r="AU1007" s="15" t="s">
        <v>40</v>
      </c>
      <c r="AV1007" s="15" t="s">
        <v>40</v>
      </c>
      <c r="AW1007" s="15" t="s">
        <v>40</v>
      </c>
      <c r="AX1007" s="15" t="s">
        <v>40</v>
      </c>
      <c r="AY1007" s="15" t="s">
        <v>40</v>
      </c>
      <c r="AZ1007" s="15" t="s">
        <v>40</v>
      </c>
      <c r="BA1007" s="15" t="s">
        <v>40</v>
      </c>
      <c r="BB1007" s="15" t="s">
        <v>40</v>
      </c>
      <c r="BC1007" s="15" t="s">
        <v>40</v>
      </c>
      <c r="BD1007" s="15" t="s">
        <v>40</v>
      </c>
      <c r="BE1007" s="15" t="s">
        <v>40</v>
      </c>
      <c r="BF1007" s="15" t="s">
        <v>40</v>
      </c>
      <c r="BG1007" s="15" t="s">
        <v>40</v>
      </c>
      <c r="BH1007" s="15" t="s">
        <v>40</v>
      </c>
      <c r="BJ1007" s="16" t="e">
        <f>IF(AR1007="R", $CA1007, IF(OR(AR1007="P", AR1007="T", AR1007="N"), 0, IF($C1007="DM", $T1007, IF(OR(AR1007="Y", AR1007="IR"),$AM1007,IF(AR1007="C", IF($BI1007="Y", IF($AF1007="N/A", $Q1007, $AF1007), IF($AG1007="N/A", $T1007,$AG1007)))))))</f>
        <v>#VALUE!</v>
      </c>
      <c r="BK1007" s="16" t="e">
        <f>IF(AS1007="R", $CA1007, IF(OR(AS1007="P", AS1007="T", AS1007="N"), 0, IF($C1007="DM", $T1007, IF(OR(AS1007="Y", AS1007="IR"),$AM1007,IF(AS1007="C", IF($BI1007="Y", IF($AF1007="N/A", $Q1007, $AF1007), IF($AG1007="N/A", $T1007,$AG1007)))))))</f>
        <v>#VALUE!</v>
      </c>
      <c r="BL1007" s="16" t="e">
        <f>IF(AT1007="R", $CA1007, IF(OR(AT1007="P", AT1007="T", AT1007="N"), 0, IF($C1007="DM", $T1007, IF(OR(AT1007="Y", AT1007="IR"),$AM1007,IF(AT1007="C", IF($BI1007="Y", IF($AF1007="N/A", $Q1007, $AF1007), IF($AG1007="N/A", $T1007,$AG1007)))))))</f>
        <v>#VALUE!</v>
      </c>
      <c r="BM1007" s="16" t="e">
        <f>IF(AU1007="R", $CA1007, IF(OR(AU1007="P", AU1007="T", AU1007="N"), 0, IF($C1007="DM", $T1007, IF(OR(AU1007="Y", AU1007="IR"),$AM1007,IF(AU1007="C", IF($BI1007="Y", IF($AF1007="N/A", $Q1007, $AF1007), IF($AG1007="N/A", $T1007,$AG1007)))))))</f>
        <v>#VALUE!</v>
      </c>
      <c r="BN1007" s="16" t="e">
        <f>IF(AV1007="R", $CA1007, IF(OR(AV1007="P", AV1007="T", AV1007="N"), 0, IF($C1007="DM", $T1007, IF(OR(AV1007="Y", AV1007="IR"),$AM1007,IF(AV1007="C", IF($BI1007="Y", IF($AF1007="N/A", $Q1007, $AF1007), IF($AG1007="N/A", $T1007,$AG1007)))))))</f>
        <v>#VALUE!</v>
      </c>
      <c r="BO1007" s="16" t="e">
        <f>IF(AW1007="R", $CA1007, IF(OR(AW1007="P", AW1007="T", AW1007="N"), 0, IF($C1007="DM", $T1007, IF(OR(AW1007="Y", AW1007="IR"),$AM1007,IF(AW1007="C", IF($BI1007="Y", IF($AF1007="N/A", $Q1007, $AF1007), IF($AG1007="N/A", $T1007,$AG1007)))))))</f>
        <v>#VALUE!</v>
      </c>
      <c r="BP1007" s="16" t="e">
        <f>IF(AX1007="R", $CA1007, IF(OR(AX1007="P", AX1007="T", AX1007="N"), 0, IF($C1007="DM", $T1007, IF(OR(AX1007="Y", AX1007="IR"),$AM1007,IF(AX1007="C", IF($BI1007="Y", IF($AF1007="N/A", $Q1007, $AF1007), IF($AG1007="N/A", $T1007,$AG1007)))))))</f>
        <v>#VALUE!</v>
      </c>
      <c r="BQ1007" s="16" t="e">
        <f>IF(AY1007="R", $CA1007, IF(OR(AY1007="P", AY1007="T", AY1007="N"), 0, IF($C1007="DM", $T1007, IF(OR(AY1007="Y", AY1007="IR"),$AM1007,IF(AY1007="C", IF($BI1007="Y", IF($AF1007="N/A", $Q1007, $AF1007), IF($AG1007="N/A", $T1007,$AG1007)))))))</f>
        <v>#VALUE!</v>
      </c>
      <c r="BR1007" s="16" t="e">
        <f>IF(AZ1007="R", $CA1007, IF(OR(AZ1007="P", AZ1007="T", AZ1007="N"), 0, IF($C1007="DM", $T1007, IF(OR(AZ1007="Y", AZ1007="IR"),$AM1007,IF(AZ1007="C", IF($BI1007="Y", IF($AF1007="N/A", $Q1007, $AF1007), IF($AG1007="N/A", $T1007,$AG1007)))))))</f>
        <v>#VALUE!</v>
      </c>
      <c r="BS1007" s="16" t="e">
        <f>IF(BA1007="R", $CA1007, IF(OR(BA1007="P", BA1007="T", BA1007="N"), 0, IF($C1007="DM", $T1007, IF(OR(BA1007="Y", BA1007="IR"),$AM1007,IF(BA1007="C", IF($BI1007="Y", IF($AF1007="N/A", $Q1007, $AF1007), IF($AG1007="N/A", $T1007,$AG1007)))))))</f>
        <v>#VALUE!</v>
      </c>
      <c r="BT1007" s="16" t="e">
        <f>IF(BB1007="R", $CA1007, IF(OR(BB1007="P", BB1007="T", BB1007="N"), 0, IF($C1007="DM", $T1007, IF(OR(BB1007="Y", BB1007="IR"),$AM1007,IF(BB1007="C", IF($BI1007="Y", IF($BA1007="C", IF($AF1007="N/A", $Q1007, $AF1007), IF($AF1007="N/A", $T1007, $AM1007)), IF($AG1007="N/A", $T1007,$AG1007)))))))</f>
        <v>#VALUE!</v>
      </c>
      <c r="BU1007" s="16" t="e">
        <f>IF(BC1007="R", $CA1007, IF(OR(BC1007="P", BC1007="T", BC1007="N"), 0, IF($C1007="DM", $T1007, IF(OR(BC1007="Y", BC1007="IR"),$AM1007,IF(BC1007="C", IF($BI1007="Y", IF($BA1007="C", IF($AF1007="N/A", $Q1007, $AF1007), IF($AF1007="N/A", $T1007, $AM1007)), IF($AG1007="N/A", $T1007,$AG1007)))))))</f>
        <v>#VALUE!</v>
      </c>
      <c r="BV1007" s="16" t="e">
        <f>IF(BD1007="R", $CA1007, IF(OR(BD1007="P", BD1007="T", BD1007="N"), 0, IF($C1007="DM", $T1007, IF(OR(BD1007="Y", BD1007="IR"),$AM1007,IF(BD1007="C", IF($BI1007="Y", IF($BA1007="C", IF($AF1007="N/A", $Q1007, $AF1007), IF($AF1007="N/A", $T1007, $AM1007)), IF($AG1007="N/A", $T1007,$AG1007)))))))</f>
        <v>#VALUE!</v>
      </c>
      <c r="BW1007" s="16" t="e">
        <f>IF(BE1007="R", $CA1007, IF(OR(BE1007="P", BE1007="T", BE1007="N"), 0, IF($C1007="DM", $T1007, IF(OR(BE1007="Y", BE1007="IR"),$AM1007,IF(BE1007="C", IF($BI1007="Y", IF($BA1007="C", IF($AF1007="N/A", $Q1007, $AF1007), IF($AF1007="N/A", $T1007, $AM1007)), IF($AG1007="N/A", $T1007,$AG1007)))))))</f>
        <v>#VALUE!</v>
      </c>
      <c r="BX1007" s="16" t="e">
        <f>IF(BF1007="R", $CA1007, IF(OR(BF1007="P", BF1007="T", BF1007="N"), 0, IF($C1007="DM", $T1007, IF(OR(BF1007="Y", BF1007="IR"),$AM1007,IF(BF1007="C", IF($BI1007="Y", IF($BA1007="C", IF($AF1007="N/A", $Q1007, $AF1007), IF($AF1007="N/A", $T1007, $AM1007)), IF($AG1007="N/A", $T1007,$AG1007)))))))</f>
        <v>#VALUE!</v>
      </c>
      <c r="BY1007" s="16" t="e">
        <f>IF(BG1007="R", $CA1007, IF(OR(BG1007="P", BG1007="T", BG1007="N"), 0, IF($C1007="DM", $T1007, IF(OR(BG1007="Y", BG1007="IR"),$AM1007,IF(BG1007="C", IF($BI1007="Y", IF($BA1007="C", IF($AF1007="N/A", $Q1007, $AF1007), IF($AF1007="N/A", $T1007, $AM1007)), IF($AG1007="N/A", $T1007,$AG1007)))))))</f>
        <v>#VALUE!</v>
      </c>
      <c r="BZ1007" s="16" t="e">
        <f>IF(BH1007="R", $CA1007, IF(OR(BH1007="P", BH1007="T", BH1007="N"), 0, IF($C1007="DM", $T1007, IF(OR(BH1007="Y", BH1007="IR"),$AM1007,IF(BH1007="C", IF($BI1007="Y", IF($BA1007="C", IF($AF1007="N/A", $Q1007, $AF1007), IF($AF1007="N/A", $T1007, $AM1007)), IF($AG1007="N/A", $T1007,$AG1007)))))))</f>
        <v>#VALUE!</v>
      </c>
      <c r="CA1007" s="15" t="s">
        <v>75</v>
      </c>
      <c r="CB1007" s="16" t="e">
        <f>BZ1007</f>
        <v>#VALUE!</v>
      </c>
      <c r="CC1007" s="15" t="str">
        <f>IF(OR($BH1007="T", $BH1007="R"), 0, IF($BH1007="C", IF($BI1007="Y", IF($BA1007="C", 0, IF(AF1007="N/A", Q1007-T1007, AF1007-AG1007)), IF($AF1007="N/A", U1007, AH1007)), AN1007))</f>
        <v>N/A</v>
      </c>
      <c r="CD1007" s="15" t="str">
        <f>IF(OR($BH1007="T", $BH1007="R"), 0, IF($BH1007="C", IF($BI1007="Y", 0, IF($AF1007="N/A", V1007, AI1007)), AO1007))</f>
        <v>N/A</v>
      </c>
      <c r="CE1007" s="15" t="str">
        <f>IF(OR($BH1007="T", $BH1007="R"), 0, IF($BH1007="C", IF($BI1007="Y", 0, IF($AF1007="N/A", W1007, AJ1007)), AP1007))</f>
        <v>N/A</v>
      </c>
      <c r="CF1007" s="15" t="str">
        <f>IF(OR($BH1007="T", $BH1007="R"), 0, IF($BH1007="C", IF($BI1007="Y", 0, IF($AF1007="N/A", X1007, AK1007)), AQ1007))</f>
        <v>N/A</v>
      </c>
    </row>
    <row r="1008" spans="1:84" x14ac:dyDescent="0.25">
      <c r="A1008" s="14">
        <v>5985</v>
      </c>
      <c r="B1008" s="15"/>
      <c r="C1008" s="15"/>
      <c r="D1008" s="15"/>
      <c r="E1008" s="15" t="e">
        <f>VLOOKUP(B1008, 'Rookie Year'!$A$2:$B$55679,2,FALSE)</f>
        <v>#N/A</v>
      </c>
      <c r="F1008" s="15">
        <v>2024</v>
      </c>
      <c r="G1008" s="15" t="s">
        <v>42</v>
      </c>
      <c r="H1008" s="15"/>
      <c r="I1008" s="16"/>
      <c r="J1008" s="15"/>
      <c r="K1008" s="17">
        <f>IF(AND(G1008&lt;&gt;"N",R1008="N/A"), IF(I1008&lt;4, 0, 0.25),IF(I1008=1, IF(J1008=1,0.25, 0.25), IF(I1008&lt;13, 0.25, IF(I1008&lt;26, 0.4, IF(I1008&lt;51, 0.6, 0.75)))))</f>
        <v>0.25</v>
      </c>
      <c r="L1008" s="16">
        <f>I1008-M1008</f>
        <v>0</v>
      </c>
      <c r="M1008" s="16">
        <f>ROUNDUP(I1008*K1008,0)</f>
        <v>0</v>
      </c>
      <c r="N1008" s="16">
        <f>M1008*J1008</f>
        <v>0</v>
      </c>
      <c r="O1008" s="16">
        <v>0</v>
      </c>
      <c r="P1008" s="16">
        <v>0</v>
      </c>
      <c r="Q1008" s="16">
        <f>N1008-O1008-P1008</f>
        <v>0</v>
      </c>
      <c r="R1008" s="15" t="s">
        <v>75</v>
      </c>
      <c r="S1008" s="15">
        <f>IF(R1008="N/A", J1008-($B$1-F1008), J1008-($B$1-R1008))</f>
        <v>0</v>
      </c>
      <c r="T1008" s="16" t="str">
        <f>IF($S1008&lt;1, "N/A", $M1008)</f>
        <v>N/A</v>
      </c>
      <c r="U1008" s="16" t="str">
        <f>IF($S1008&lt;2, "N/A", $M1008)</f>
        <v>N/A</v>
      </c>
      <c r="V1008" s="16" t="str">
        <f>IF($S1008&lt;3, "N/A", $M1008)</f>
        <v>N/A</v>
      </c>
      <c r="W1008" s="16" t="str">
        <f>IF($S1008&lt;4, "N/A", $M1008)</f>
        <v>N/A</v>
      </c>
      <c r="X1008" s="16" t="str">
        <f>IF($S1008&lt;5, "N/A", $M1008)</f>
        <v>N/A</v>
      </c>
      <c r="Y1008" s="15" t="str">
        <f>IF(SUM(T1008:X1008)&lt;&gt;Q1008, "CHECK", "OK")</f>
        <v>OK</v>
      </c>
      <c r="Z1008" s="15" t="str">
        <f>IF(F1008=$B$1, "No", IF(S1008=1, "Yes", "No"))</f>
        <v>No</v>
      </c>
      <c r="AA1008" s="18" t="str">
        <f>IF(C1008="DM", "N/A", IF(Z1008="No","N/A",VLOOKUP(B1008,'Extension List'!$A$3:$R$1972,18,FALSE)))</f>
        <v>N/A</v>
      </c>
      <c r="AB1008" s="15" t="str">
        <f>IF(C1008="DM", "N/A", IF(Z1008="No","N/A",VLOOKUP(B1008,'Extension List'!$A$3:$T$1972,20,FALSE)))</f>
        <v>N/A</v>
      </c>
      <c r="AC1008" s="15" t="str">
        <f>IF(AA1008="N/A", "N/A", 0)</f>
        <v>N/A</v>
      </c>
      <c r="AD1008" s="16" t="str">
        <f>IF(AE1008="N/A", "N/A", AA1008-AE1008)</f>
        <v>N/A</v>
      </c>
      <c r="AE1008" s="16" t="str">
        <f>IF(AA1008="N/A", "N/A", IF(AC1008&gt;0, IF(AA1008&lt;13, ROUNDUP(0.25*AA1008,0), IF(AA1008&lt;26, ROUNDUP(0.4*AA1008,0), IF(AA1008&lt;51, ROUNDUP(0.6*AA1008,0), ROUNDUP(0.75*AA1008,0)))), "N/A"))</f>
        <v>N/A</v>
      </c>
      <c r="AF1008" s="16" t="str">
        <f>IF(AD1008="N/A","N/A", (AE1008*AC1008)+Q1008)</f>
        <v>N/A</v>
      </c>
      <c r="AG1008" s="16" t="str">
        <f>IF($AF1008="N/A", "N/A", "TBC")</f>
        <v>N/A</v>
      </c>
      <c r="AH1008" s="16" t="str">
        <f>IF($AF1008="N/A", "N/A", "TBC")</f>
        <v>N/A</v>
      </c>
      <c r="AI1008" s="16" t="str">
        <f>IF($AF1008="N/A","N/A",IF(AC1008&gt;1,"TBC","N/A"))</f>
        <v>N/A</v>
      </c>
      <c r="AJ1008" s="16" t="str">
        <f>IF($AF1008="N/A","N/A",IF(AC1008&gt;2,"TBC","N/A"))</f>
        <v>N/A</v>
      </c>
      <c r="AK1008" s="16" t="str">
        <f>IF($AF1008="N/A","N/A",IF(AC1008&gt;3,"TBC","N/A"))</f>
        <v>N/A</v>
      </c>
      <c r="AL1008" s="16" t="str">
        <f>IF(AC1008="N/A","N/A",IF(AC1008&gt;0,IF(SUM(AG1008:AK1008)&lt;&gt;AF1008,"CHECK","OK"),"N/A"))</f>
        <v>N/A</v>
      </c>
      <c r="AM1008" s="16" t="e">
        <f>IF(AD1008="N/A", L1008+T1008, L1008+AG1008)</f>
        <v>#VALUE!</v>
      </c>
      <c r="AN1008" s="16" t="str">
        <f>IF(AD1008="N/A", IF(U1008="N/A", "N/A", L1008+U1008), AD1008+AH1008)</f>
        <v>N/A</v>
      </c>
      <c r="AO1008" s="16" t="str">
        <f>IF(AD1008="N/A", IF(V1008="N/A", "N/A", L1008+V1008), IF(AI1008="N/A", "N/A", AD1008+AI1008))</f>
        <v>N/A</v>
      </c>
      <c r="AP1008" s="16" t="str">
        <f>IF(AD1008="N/A", IF(W1008="N/A", "N/A", L1008+W1008), IF(AJ1008="N/A", "N/A", AD1008+AJ1008))</f>
        <v>N/A</v>
      </c>
      <c r="AQ1008" s="16" t="str">
        <f>IF(AD1008="N/A", IF(X1008="N/A", "N/A", L1008+X1008), IF(AK1008="N/A", "N/A", AD1008+AK1008))</f>
        <v>N/A</v>
      </c>
      <c r="AR1008" s="15" t="s">
        <v>40</v>
      </c>
      <c r="AS1008" s="15" t="s">
        <v>40</v>
      </c>
      <c r="AT1008" s="15" t="s">
        <v>40</v>
      </c>
      <c r="AU1008" s="15" t="s">
        <v>40</v>
      </c>
      <c r="AV1008" s="15" t="s">
        <v>40</v>
      </c>
      <c r="AW1008" s="15" t="s">
        <v>40</v>
      </c>
      <c r="AX1008" s="15" t="s">
        <v>40</v>
      </c>
      <c r="AY1008" s="15" t="s">
        <v>40</v>
      </c>
      <c r="AZ1008" s="15" t="s">
        <v>40</v>
      </c>
      <c r="BA1008" s="15" t="s">
        <v>40</v>
      </c>
      <c r="BB1008" s="15" t="s">
        <v>40</v>
      </c>
      <c r="BC1008" s="15" t="s">
        <v>40</v>
      </c>
      <c r="BD1008" s="15" t="s">
        <v>40</v>
      </c>
      <c r="BE1008" s="15" t="s">
        <v>40</v>
      </c>
      <c r="BF1008" s="15" t="s">
        <v>40</v>
      </c>
      <c r="BG1008" s="15" t="s">
        <v>40</v>
      </c>
      <c r="BH1008" s="15" t="s">
        <v>40</v>
      </c>
      <c r="BJ1008" s="16" t="e">
        <f>IF(AR1008="R", $CA1008, IF(OR(AR1008="P", AR1008="T", AR1008="N"), 0, IF($C1008="DM", $T1008, IF(OR(AR1008="Y", AR1008="IR"),$AM1008,IF(AR1008="C", IF($BI1008="Y", IF($AF1008="N/A", $Q1008, $AF1008), IF($AG1008="N/A", $T1008,$AG1008)))))))</f>
        <v>#VALUE!</v>
      </c>
      <c r="BK1008" s="16" t="e">
        <f>IF(AS1008="R", $CA1008, IF(OR(AS1008="P", AS1008="T", AS1008="N"), 0, IF($C1008="DM", $T1008, IF(OR(AS1008="Y", AS1008="IR"),$AM1008,IF(AS1008="C", IF($BI1008="Y", IF($AF1008="N/A", $Q1008, $AF1008), IF($AG1008="N/A", $T1008,$AG1008)))))))</f>
        <v>#VALUE!</v>
      </c>
      <c r="BL1008" s="16" t="e">
        <f>IF(AT1008="R", $CA1008, IF(OR(AT1008="P", AT1008="T", AT1008="N"), 0, IF($C1008="DM", $T1008, IF(OR(AT1008="Y", AT1008="IR"),$AM1008,IF(AT1008="C", IF($BI1008="Y", IF($AF1008="N/A", $Q1008, $AF1008), IF($AG1008="N/A", $T1008,$AG1008)))))))</f>
        <v>#VALUE!</v>
      </c>
      <c r="BM1008" s="16" t="e">
        <f>IF(AU1008="R", $CA1008, IF(OR(AU1008="P", AU1008="T", AU1008="N"), 0, IF($C1008="DM", $T1008, IF(OR(AU1008="Y", AU1008="IR"),$AM1008,IF(AU1008="C", IF($BI1008="Y", IF($AF1008="N/A", $Q1008, $AF1008), IF($AG1008="N/A", $T1008,$AG1008)))))))</f>
        <v>#VALUE!</v>
      </c>
      <c r="BN1008" s="16" t="e">
        <f>IF(AV1008="R", $CA1008, IF(OR(AV1008="P", AV1008="T", AV1008="N"), 0, IF($C1008="DM", $T1008, IF(OR(AV1008="Y", AV1008="IR"),$AM1008,IF(AV1008="C", IF($BI1008="Y", IF($AF1008="N/A", $Q1008, $AF1008), IF($AG1008="N/A", $T1008,$AG1008)))))))</f>
        <v>#VALUE!</v>
      </c>
      <c r="BO1008" s="16" t="e">
        <f>IF(AW1008="R", $CA1008, IF(OR(AW1008="P", AW1008="T", AW1008="N"), 0, IF($C1008="DM", $T1008, IF(OR(AW1008="Y", AW1008="IR"),$AM1008,IF(AW1008="C", IF($BI1008="Y", IF($AF1008="N/A", $Q1008, $AF1008), IF($AG1008="N/A", $T1008,$AG1008)))))))</f>
        <v>#VALUE!</v>
      </c>
      <c r="BP1008" s="16" t="e">
        <f>IF(AX1008="R", $CA1008, IF(OR(AX1008="P", AX1008="T", AX1008="N"), 0, IF($C1008="DM", $T1008, IF(OR(AX1008="Y", AX1008="IR"),$AM1008,IF(AX1008="C", IF($BI1008="Y", IF($AF1008="N/A", $Q1008, $AF1008), IF($AG1008="N/A", $T1008,$AG1008)))))))</f>
        <v>#VALUE!</v>
      </c>
      <c r="BQ1008" s="16" t="e">
        <f>IF(AY1008="R", $CA1008, IF(OR(AY1008="P", AY1008="T", AY1008="N"), 0, IF($C1008="DM", $T1008, IF(OR(AY1008="Y", AY1008="IR"),$AM1008,IF(AY1008="C", IF($BI1008="Y", IF($AF1008="N/A", $Q1008, $AF1008), IF($AG1008="N/A", $T1008,$AG1008)))))))</f>
        <v>#VALUE!</v>
      </c>
      <c r="BR1008" s="16" t="e">
        <f>IF(AZ1008="R", $CA1008, IF(OR(AZ1008="P", AZ1008="T", AZ1008="N"), 0, IF($C1008="DM", $T1008, IF(OR(AZ1008="Y", AZ1008="IR"),$AM1008,IF(AZ1008="C", IF($BI1008="Y", IF($AF1008="N/A", $Q1008, $AF1008), IF($AG1008="N/A", $T1008,$AG1008)))))))</f>
        <v>#VALUE!</v>
      </c>
      <c r="BS1008" s="16" t="e">
        <f>IF(BA1008="R", $CA1008, IF(OR(BA1008="P", BA1008="T", BA1008="N"), 0, IF($C1008="DM", $T1008, IF(OR(BA1008="Y", BA1008="IR"),$AM1008,IF(BA1008="C", IF($BI1008="Y", IF($AF1008="N/A", $Q1008, $AF1008), IF($AG1008="N/A", $T1008,$AG1008)))))))</f>
        <v>#VALUE!</v>
      </c>
      <c r="BT1008" s="16" t="e">
        <f>IF(BB1008="R", $CA1008, IF(OR(BB1008="P", BB1008="T", BB1008="N"), 0, IF($C1008="DM", $T1008, IF(OR(BB1008="Y", BB1008="IR"),$AM1008,IF(BB1008="C", IF($BI1008="Y", IF($BA1008="C", IF($AF1008="N/A", $Q1008, $AF1008), IF($AF1008="N/A", $T1008, $AM1008)), IF($AG1008="N/A", $T1008,$AG1008)))))))</f>
        <v>#VALUE!</v>
      </c>
      <c r="BU1008" s="16" t="e">
        <f>IF(BC1008="R", $CA1008, IF(OR(BC1008="P", BC1008="T", BC1008="N"), 0, IF($C1008="DM", $T1008, IF(OR(BC1008="Y", BC1008="IR"),$AM1008,IF(BC1008="C", IF($BI1008="Y", IF($BA1008="C", IF($AF1008="N/A", $Q1008, $AF1008), IF($AF1008="N/A", $T1008, $AM1008)), IF($AG1008="N/A", $T1008,$AG1008)))))))</f>
        <v>#VALUE!</v>
      </c>
      <c r="BV1008" s="16" t="e">
        <f>IF(BD1008="R", $CA1008, IF(OR(BD1008="P", BD1008="T", BD1008="N"), 0, IF($C1008="DM", $T1008, IF(OR(BD1008="Y", BD1008="IR"),$AM1008,IF(BD1008="C", IF($BI1008="Y", IF($BA1008="C", IF($AF1008="N/A", $Q1008, $AF1008), IF($AF1008="N/A", $T1008, $AM1008)), IF($AG1008="N/A", $T1008,$AG1008)))))))</f>
        <v>#VALUE!</v>
      </c>
      <c r="BW1008" s="16" t="e">
        <f>IF(BE1008="R", $CA1008, IF(OR(BE1008="P", BE1008="T", BE1008="N"), 0, IF($C1008="DM", $T1008, IF(OR(BE1008="Y", BE1008="IR"),$AM1008,IF(BE1008="C", IF($BI1008="Y", IF($BA1008="C", IF($AF1008="N/A", $Q1008, $AF1008), IF($AF1008="N/A", $T1008, $AM1008)), IF($AG1008="N/A", $T1008,$AG1008)))))))</f>
        <v>#VALUE!</v>
      </c>
      <c r="BX1008" s="16" t="e">
        <f>IF(BF1008="R", $CA1008, IF(OR(BF1008="P", BF1008="T", BF1008="N"), 0, IF($C1008="DM", $T1008, IF(OR(BF1008="Y", BF1008="IR"),$AM1008,IF(BF1008="C", IF($BI1008="Y", IF($BA1008="C", IF($AF1008="N/A", $Q1008, $AF1008), IF($AF1008="N/A", $T1008, $AM1008)), IF($AG1008="N/A", $T1008,$AG1008)))))))</f>
        <v>#VALUE!</v>
      </c>
      <c r="BY1008" s="16" t="e">
        <f>IF(BG1008="R", $CA1008, IF(OR(BG1008="P", BG1008="T", BG1008="N"), 0, IF($C1008="DM", $T1008, IF(OR(BG1008="Y", BG1008="IR"),$AM1008,IF(BG1008="C", IF($BI1008="Y", IF($BA1008="C", IF($AF1008="N/A", $Q1008, $AF1008), IF($AF1008="N/A", $T1008, $AM1008)), IF($AG1008="N/A", $T1008,$AG1008)))))))</f>
        <v>#VALUE!</v>
      </c>
      <c r="BZ1008" s="16" t="e">
        <f>IF(BH1008="R", $CA1008, IF(OR(BH1008="P", BH1008="T", BH1008="N"), 0, IF($C1008="DM", $T1008, IF(OR(BH1008="Y", BH1008="IR"),$AM1008,IF(BH1008="C", IF($BI1008="Y", IF($BA1008="C", IF($AF1008="N/A", $Q1008, $AF1008), IF($AF1008="N/A", $T1008, $AM1008)), IF($AG1008="N/A", $T1008,$AG1008)))))))</f>
        <v>#VALUE!</v>
      </c>
      <c r="CA1008" s="15" t="s">
        <v>75</v>
      </c>
      <c r="CB1008" s="16" t="e">
        <f>BZ1008</f>
        <v>#VALUE!</v>
      </c>
      <c r="CC1008" s="15" t="str">
        <f>IF(OR($BH1008="T", $BH1008="R"), 0, IF($BH1008="C", IF($BI1008="Y", IF($BA1008="C", 0, IF(AF1008="N/A", Q1008-T1008, AF1008-AG1008)), IF($AF1008="N/A", U1008, AH1008)), AN1008))</f>
        <v>N/A</v>
      </c>
      <c r="CD1008" s="15" t="str">
        <f>IF(OR($BH1008="T", $BH1008="R"), 0, IF($BH1008="C", IF($BI1008="Y", 0, IF($AF1008="N/A", V1008, AI1008)), AO1008))</f>
        <v>N/A</v>
      </c>
      <c r="CE1008" s="15" t="str">
        <f>IF(OR($BH1008="T", $BH1008="R"), 0, IF($BH1008="C", IF($BI1008="Y", 0, IF($AF1008="N/A", W1008, AJ1008)), AP1008))</f>
        <v>N/A</v>
      </c>
      <c r="CF1008" s="15" t="str">
        <f>IF(OR($BH1008="T", $BH1008="R"), 0, IF($BH1008="C", IF($BI1008="Y", 0, IF($AF1008="N/A", X1008, AK1008)), AQ1008))</f>
        <v>N/A</v>
      </c>
    </row>
    <row r="1009" spans="1:84" x14ac:dyDescent="0.25">
      <c r="A1009" s="14">
        <v>5986</v>
      </c>
      <c r="B1009" s="15"/>
      <c r="C1009" s="15"/>
      <c r="D1009" s="15"/>
      <c r="E1009" s="15" t="e">
        <f>VLOOKUP(B1009, 'Rookie Year'!$A$2:$B$55679,2,FALSE)</f>
        <v>#N/A</v>
      </c>
      <c r="F1009" s="15">
        <v>2024</v>
      </c>
      <c r="G1009" s="15" t="s">
        <v>42</v>
      </c>
      <c r="H1009" s="15"/>
      <c r="I1009" s="16"/>
      <c r="J1009" s="15"/>
      <c r="K1009" s="17">
        <f>IF(AND(G1009&lt;&gt;"N",R1009="N/A"), IF(I1009&lt;4, 0, 0.25),IF(I1009=1, IF(J1009=1,0.25, 0.25), IF(I1009&lt;13, 0.25, IF(I1009&lt;26, 0.4, IF(I1009&lt;51, 0.6, 0.75)))))</f>
        <v>0.25</v>
      </c>
      <c r="L1009" s="16">
        <f>I1009-M1009</f>
        <v>0</v>
      </c>
      <c r="M1009" s="16">
        <f>ROUNDUP(I1009*K1009,0)</f>
        <v>0</v>
      </c>
      <c r="N1009" s="16">
        <f>M1009*J1009</f>
        <v>0</v>
      </c>
      <c r="O1009" s="16">
        <v>0</v>
      </c>
      <c r="P1009" s="16">
        <v>0</v>
      </c>
      <c r="Q1009" s="16">
        <f>N1009-O1009-P1009</f>
        <v>0</v>
      </c>
      <c r="R1009" s="15" t="s">
        <v>75</v>
      </c>
      <c r="S1009" s="15">
        <f>IF(R1009="N/A", J1009-($B$1-F1009), J1009-($B$1-R1009))</f>
        <v>0</v>
      </c>
      <c r="T1009" s="16" t="str">
        <f>IF($S1009&lt;1, "N/A", $M1009)</f>
        <v>N/A</v>
      </c>
      <c r="U1009" s="16" t="str">
        <f>IF($S1009&lt;2, "N/A", $M1009)</f>
        <v>N/A</v>
      </c>
      <c r="V1009" s="16" t="str">
        <f>IF($S1009&lt;3, "N/A", $M1009)</f>
        <v>N/A</v>
      </c>
      <c r="W1009" s="16" t="str">
        <f>IF($S1009&lt;4, "N/A", $M1009)</f>
        <v>N/A</v>
      </c>
      <c r="X1009" s="16" t="str">
        <f>IF($S1009&lt;5, "N/A", $M1009)</f>
        <v>N/A</v>
      </c>
      <c r="Y1009" s="15" t="str">
        <f>IF(SUM(T1009:X1009)&lt;&gt;Q1009, "CHECK", "OK")</f>
        <v>OK</v>
      </c>
      <c r="Z1009" s="15" t="str">
        <f>IF(F1009=$B$1, "No", IF(S1009=1, "Yes", "No"))</f>
        <v>No</v>
      </c>
      <c r="AA1009" s="18" t="str">
        <f>IF(C1009="DM", "N/A", IF(Z1009="No","N/A",VLOOKUP(B1009,'Extension List'!$A$3:$R$1972,18,FALSE)))</f>
        <v>N/A</v>
      </c>
      <c r="AB1009" s="15" t="str">
        <f>IF(C1009="DM", "N/A", IF(Z1009="No","N/A",VLOOKUP(B1009,'Extension List'!$A$3:$T$1972,20,FALSE)))</f>
        <v>N/A</v>
      </c>
      <c r="AC1009" s="15" t="str">
        <f>IF(AA1009="N/A", "N/A", 0)</f>
        <v>N/A</v>
      </c>
      <c r="AD1009" s="16" t="str">
        <f>IF(AE1009="N/A", "N/A", AA1009-AE1009)</f>
        <v>N/A</v>
      </c>
      <c r="AE1009" s="16" t="str">
        <f>IF(AA1009="N/A", "N/A", IF(AC1009&gt;0, IF(AA1009&lt;13, ROUNDUP(0.25*AA1009,0), IF(AA1009&lt;26, ROUNDUP(0.4*AA1009,0), IF(AA1009&lt;51, ROUNDUP(0.6*AA1009,0), ROUNDUP(0.75*AA1009,0)))), "N/A"))</f>
        <v>N/A</v>
      </c>
      <c r="AF1009" s="16" t="str">
        <f>IF(AD1009="N/A","N/A", (AE1009*AC1009)+Q1009)</f>
        <v>N/A</v>
      </c>
      <c r="AG1009" s="16" t="str">
        <f>IF($AF1009="N/A", "N/A", "TBC")</f>
        <v>N/A</v>
      </c>
      <c r="AH1009" s="16" t="str">
        <f>IF($AF1009="N/A", "N/A", "TBC")</f>
        <v>N/A</v>
      </c>
      <c r="AI1009" s="16" t="str">
        <f>IF($AF1009="N/A","N/A",IF(AC1009&gt;1,"TBC","N/A"))</f>
        <v>N/A</v>
      </c>
      <c r="AJ1009" s="16" t="str">
        <f>IF($AF1009="N/A","N/A",IF(AC1009&gt;2,"TBC","N/A"))</f>
        <v>N/A</v>
      </c>
      <c r="AK1009" s="16" t="str">
        <f>IF($AF1009="N/A","N/A",IF(AC1009&gt;3,"TBC","N/A"))</f>
        <v>N/A</v>
      </c>
      <c r="AL1009" s="16" t="str">
        <f>IF(AC1009="N/A","N/A",IF(AC1009&gt;0,IF(SUM(AG1009:AK1009)&lt;&gt;AF1009,"CHECK","OK"),"N/A"))</f>
        <v>N/A</v>
      </c>
      <c r="AM1009" s="16" t="e">
        <f>IF(AD1009="N/A", L1009+T1009, L1009+AG1009)</f>
        <v>#VALUE!</v>
      </c>
      <c r="AN1009" s="16" t="str">
        <f>IF(AD1009="N/A", IF(U1009="N/A", "N/A", L1009+U1009), AD1009+AH1009)</f>
        <v>N/A</v>
      </c>
      <c r="AO1009" s="16" t="str">
        <f>IF(AD1009="N/A", IF(V1009="N/A", "N/A", L1009+V1009), IF(AI1009="N/A", "N/A", AD1009+AI1009))</f>
        <v>N/A</v>
      </c>
      <c r="AP1009" s="16" t="str">
        <f>IF(AD1009="N/A", IF(W1009="N/A", "N/A", L1009+W1009), IF(AJ1009="N/A", "N/A", AD1009+AJ1009))</f>
        <v>N/A</v>
      </c>
      <c r="AQ1009" s="16" t="str">
        <f>IF(AD1009="N/A", IF(X1009="N/A", "N/A", L1009+X1009), IF(AK1009="N/A", "N/A", AD1009+AK1009))</f>
        <v>N/A</v>
      </c>
      <c r="AR1009" s="15" t="s">
        <v>40</v>
      </c>
      <c r="AS1009" s="15" t="s">
        <v>40</v>
      </c>
      <c r="AT1009" s="15" t="s">
        <v>40</v>
      </c>
      <c r="AU1009" s="15" t="s">
        <v>40</v>
      </c>
      <c r="AV1009" s="15" t="s">
        <v>40</v>
      </c>
      <c r="AW1009" s="15" t="s">
        <v>40</v>
      </c>
      <c r="AX1009" s="15" t="s">
        <v>40</v>
      </c>
      <c r="AY1009" s="15" t="s">
        <v>40</v>
      </c>
      <c r="AZ1009" s="15" t="s">
        <v>40</v>
      </c>
      <c r="BA1009" s="15" t="s">
        <v>40</v>
      </c>
      <c r="BB1009" s="15" t="s">
        <v>40</v>
      </c>
      <c r="BC1009" s="15" t="s">
        <v>40</v>
      </c>
      <c r="BD1009" s="15" t="s">
        <v>40</v>
      </c>
      <c r="BE1009" s="15" t="s">
        <v>40</v>
      </c>
      <c r="BF1009" s="15" t="s">
        <v>40</v>
      </c>
      <c r="BG1009" s="15" t="s">
        <v>40</v>
      </c>
      <c r="BH1009" s="15" t="s">
        <v>40</v>
      </c>
      <c r="BJ1009" s="16" t="e">
        <f>IF(AR1009="R", $CA1009, IF(OR(AR1009="P", AR1009="T", AR1009="N"), 0, IF($C1009="DM", $T1009, IF(OR(AR1009="Y", AR1009="IR"),$AM1009,IF(AR1009="C", IF($BI1009="Y", IF($AF1009="N/A", $Q1009, $AF1009), IF($AG1009="N/A", $T1009,$AG1009)))))))</f>
        <v>#VALUE!</v>
      </c>
      <c r="BK1009" s="16" t="e">
        <f>IF(AS1009="R", $CA1009, IF(OR(AS1009="P", AS1009="T", AS1009="N"), 0, IF($C1009="DM", $T1009, IF(OR(AS1009="Y", AS1009="IR"),$AM1009,IF(AS1009="C", IF($BI1009="Y", IF($AF1009="N/A", $Q1009, $AF1009), IF($AG1009="N/A", $T1009,$AG1009)))))))</f>
        <v>#VALUE!</v>
      </c>
      <c r="BL1009" s="16" t="e">
        <f>IF(AT1009="R", $CA1009, IF(OR(AT1009="P", AT1009="T", AT1009="N"), 0, IF($C1009="DM", $T1009, IF(OR(AT1009="Y", AT1009="IR"),$AM1009,IF(AT1009="C", IF($BI1009="Y", IF($AF1009="N/A", $Q1009, $AF1009), IF($AG1009="N/A", $T1009,$AG1009)))))))</f>
        <v>#VALUE!</v>
      </c>
      <c r="BM1009" s="16" t="e">
        <f>IF(AU1009="R", $CA1009, IF(OR(AU1009="P", AU1009="T", AU1009="N"), 0, IF($C1009="DM", $T1009, IF(OR(AU1009="Y", AU1009="IR"),$AM1009,IF(AU1009="C", IF($BI1009="Y", IF($AF1009="N/A", $Q1009, $AF1009), IF($AG1009="N/A", $T1009,$AG1009)))))))</f>
        <v>#VALUE!</v>
      </c>
      <c r="BN1009" s="16" t="e">
        <f>IF(AV1009="R", $CA1009, IF(OR(AV1009="P", AV1009="T", AV1009="N"), 0, IF($C1009="DM", $T1009, IF(OR(AV1009="Y", AV1009="IR"),$AM1009,IF(AV1009="C", IF($BI1009="Y", IF($AF1009="N/A", $Q1009, $AF1009), IF($AG1009="N/A", $T1009,$AG1009)))))))</f>
        <v>#VALUE!</v>
      </c>
      <c r="BO1009" s="16" t="e">
        <f>IF(AW1009="R", $CA1009, IF(OR(AW1009="P", AW1009="T", AW1009="N"), 0, IF($C1009="DM", $T1009, IF(OR(AW1009="Y", AW1009="IR"),$AM1009,IF(AW1009="C", IF($BI1009="Y", IF($AF1009="N/A", $Q1009, $AF1009), IF($AG1009="N/A", $T1009,$AG1009)))))))</f>
        <v>#VALUE!</v>
      </c>
      <c r="BP1009" s="16" t="e">
        <f>IF(AX1009="R", $CA1009, IF(OR(AX1009="P", AX1009="T", AX1009="N"), 0, IF($C1009="DM", $T1009, IF(OR(AX1009="Y", AX1009="IR"),$AM1009,IF(AX1009="C", IF($BI1009="Y", IF($AF1009="N/A", $Q1009, $AF1009), IF($AG1009="N/A", $T1009,$AG1009)))))))</f>
        <v>#VALUE!</v>
      </c>
      <c r="BQ1009" s="16" t="e">
        <f>IF(AY1009="R", $CA1009, IF(OR(AY1009="P", AY1009="T", AY1009="N"), 0, IF($C1009="DM", $T1009, IF(OR(AY1009="Y", AY1009="IR"),$AM1009,IF(AY1009="C", IF($BI1009="Y", IF($AF1009="N/A", $Q1009, $AF1009), IF($AG1009="N/A", $T1009,$AG1009)))))))</f>
        <v>#VALUE!</v>
      </c>
      <c r="BR1009" s="16" t="e">
        <f>IF(AZ1009="R", $CA1009, IF(OR(AZ1009="P", AZ1009="T", AZ1009="N"), 0, IF($C1009="DM", $T1009, IF(OR(AZ1009="Y", AZ1009="IR"),$AM1009,IF(AZ1009="C", IF($BI1009="Y", IF($AF1009="N/A", $Q1009, $AF1009), IF($AG1009="N/A", $T1009,$AG1009)))))))</f>
        <v>#VALUE!</v>
      </c>
      <c r="BS1009" s="16" t="e">
        <f>IF(BA1009="R", $CA1009, IF(OR(BA1009="P", BA1009="T", BA1009="N"), 0, IF($C1009="DM", $T1009, IF(OR(BA1009="Y", BA1009="IR"),$AM1009,IF(BA1009="C", IF($BI1009="Y", IF($AF1009="N/A", $Q1009, $AF1009), IF($AG1009="N/A", $T1009,$AG1009)))))))</f>
        <v>#VALUE!</v>
      </c>
      <c r="BT1009" s="16" t="e">
        <f>IF(BB1009="R", $CA1009, IF(OR(BB1009="P", BB1009="T", BB1009="N"), 0, IF($C1009="DM", $T1009, IF(OR(BB1009="Y", BB1009="IR"),$AM1009,IF(BB1009="C", IF($BI1009="Y", IF($BA1009="C", IF($AF1009="N/A", $Q1009, $AF1009), IF($AF1009="N/A", $T1009, $AM1009)), IF($AG1009="N/A", $T1009,$AG1009)))))))</f>
        <v>#VALUE!</v>
      </c>
      <c r="BU1009" s="16" t="e">
        <f>IF(BC1009="R", $CA1009, IF(OR(BC1009="P", BC1009="T", BC1009="N"), 0, IF($C1009="DM", $T1009, IF(OR(BC1009="Y", BC1009="IR"),$AM1009,IF(BC1009="C", IF($BI1009="Y", IF($BA1009="C", IF($AF1009="N/A", $Q1009, $AF1009), IF($AF1009="N/A", $T1009, $AM1009)), IF($AG1009="N/A", $T1009,$AG1009)))))))</f>
        <v>#VALUE!</v>
      </c>
      <c r="BV1009" s="16" t="e">
        <f>IF(BD1009="R", $CA1009, IF(OR(BD1009="P", BD1009="T", BD1009="N"), 0, IF($C1009="DM", $T1009, IF(OR(BD1009="Y", BD1009="IR"),$AM1009,IF(BD1009="C", IF($BI1009="Y", IF($BA1009="C", IF($AF1009="N/A", $Q1009, $AF1009), IF($AF1009="N/A", $T1009, $AM1009)), IF($AG1009="N/A", $T1009,$AG1009)))))))</f>
        <v>#VALUE!</v>
      </c>
      <c r="BW1009" s="16" t="e">
        <f>IF(BE1009="R", $CA1009, IF(OR(BE1009="P", BE1009="T", BE1009="N"), 0, IF($C1009="DM", $T1009, IF(OR(BE1009="Y", BE1009="IR"),$AM1009,IF(BE1009="C", IF($BI1009="Y", IF($BA1009="C", IF($AF1009="N/A", $Q1009, $AF1009), IF($AF1009="N/A", $T1009, $AM1009)), IF($AG1009="N/A", $T1009,$AG1009)))))))</f>
        <v>#VALUE!</v>
      </c>
      <c r="BX1009" s="16" t="e">
        <f>IF(BF1009="R", $CA1009, IF(OR(BF1009="P", BF1009="T", BF1009="N"), 0, IF($C1009="DM", $T1009, IF(OR(BF1009="Y", BF1009="IR"),$AM1009,IF(BF1009="C", IF($BI1009="Y", IF($BA1009="C", IF($AF1009="N/A", $Q1009, $AF1009), IF($AF1009="N/A", $T1009, $AM1009)), IF($AG1009="N/A", $T1009,$AG1009)))))))</f>
        <v>#VALUE!</v>
      </c>
      <c r="BY1009" s="16" t="e">
        <f>IF(BG1009="R", $CA1009, IF(OR(BG1009="P", BG1009="T", BG1009="N"), 0, IF($C1009="DM", $T1009, IF(OR(BG1009="Y", BG1009="IR"),$AM1009,IF(BG1009="C", IF($BI1009="Y", IF($BA1009="C", IF($AF1009="N/A", $Q1009, $AF1009), IF($AF1009="N/A", $T1009, $AM1009)), IF($AG1009="N/A", $T1009,$AG1009)))))))</f>
        <v>#VALUE!</v>
      </c>
      <c r="BZ1009" s="16" t="e">
        <f>IF(BH1009="R", $CA1009, IF(OR(BH1009="P", BH1009="T", BH1009="N"), 0, IF($C1009="DM", $T1009, IF(OR(BH1009="Y", BH1009="IR"),$AM1009,IF(BH1009="C", IF($BI1009="Y", IF($BA1009="C", IF($AF1009="N/A", $Q1009, $AF1009), IF($AF1009="N/A", $T1009, $AM1009)), IF($AG1009="N/A", $T1009,$AG1009)))))))</f>
        <v>#VALUE!</v>
      </c>
      <c r="CA1009" s="15" t="s">
        <v>75</v>
      </c>
      <c r="CB1009" s="16" t="e">
        <f>BZ1009</f>
        <v>#VALUE!</v>
      </c>
      <c r="CC1009" s="15" t="str">
        <f>IF(OR($BH1009="T", $BH1009="R"), 0, IF($BH1009="C", IF($BI1009="Y", IF($BA1009="C", 0, IF(AF1009="N/A", Q1009-T1009, AF1009-AG1009)), IF($AF1009="N/A", U1009, AH1009)), AN1009))</f>
        <v>N/A</v>
      </c>
      <c r="CD1009" s="15" t="str">
        <f>IF(OR($BH1009="T", $BH1009="R"), 0, IF($BH1009="C", IF($BI1009="Y", 0, IF($AF1009="N/A", V1009, AI1009)), AO1009))</f>
        <v>N/A</v>
      </c>
      <c r="CE1009" s="15" t="str">
        <f>IF(OR($BH1009="T", $BH1009="R"), 0, IF($BH1009="C", IF($BI1009="Y", 0, IF($AF1009="N/A", W1009, AJ1009)), AP1009))</f>
        <v>N/A</v>
      </c>
      <c r="CF1009" s="15" t="str">
        <f>IF(OR($BH1009="T", $BH1009="R"), 0, IF($BH1009="C", IF($BI1009="Y", 0, IF($AF1009="N/A", X1009, AK1009)), AQ1009))</f>
        <v>N/A</v>
      </c>
    </row>
    <row r="1010" spans="1:84" x14ac:dyDescent="0.25">
      <c r="A1010" s="14">
        <v>5987</v>
      </c>
      <c r="B1010" s="15"/>
      <c r="C1010" s="15"/>
      <c r="D1010" s="15"/>
      <c r="E1010" s="15" t="e">
        <f>VLOOKUP(B1010, 'Rookie Year'!$A$2:$B$55679,2,FALSE)</f>
        <v>#N/A</v>
      </c>
      <c r="F1010" s="15">
        <v>2024</v>
      </c>
      <c r="G1010" s="15" t="s">
        <v>42</v>
      </c>
      <c r="H1010" s="15"/>
      <c r="I1010" s="16"/>
      <c r="J1010" s="15"/>
      <c r="K1010" s="17">
        <f>IF(AND(G1010&lt;&gt;"N",R1010="N/A"), IF(I1010&lt;4, 0, 0.25),IF(I1010=1, IF(J1010=1,0.25, 0.25), IF(I1010&lt;13, 0.25, IF(I1010&lt;26, 0.4, IF(I1010&lt;51, 0.6, 0.75)))))</f>
        <v>0.25</v>
      </c>
      <c r="L1010" s="16">
        <f>I1010-M1010</f>
        <v>0</v>
      </c>
      <c r="M1010" s="16">
        <f>ROUNDUP(I1010*K1010,0)</f>
        <v>0</v>
      </c>
      <c r="N1010" s="16">
        <f>M1010*J1010</f>
        <v>0</v>
      </c>
      <c r="O1010" s="16">
        <v>0</v>
      </c>
      <c r="P1010" s="16">
        <v>0</v>
      </c>
      <c r="Q1010" s="16">
        <f>N1010-O1010-P1010</f>
        <v>0</v>
      </c>
      <c r="R1010" s="15" t="s">
        <v>75</v>
      </c>
      <c r="S1010" s="15">
        <f>IF(R1010="N/A", J1010-($B$1-F1010), J1010-($B$1-R1010))</f>
        <v>0</v>
      </c>
      <c r="T1010" s="16" t="str">
        <f>IF($S1010&lt;1, "N/A", $M1010)</f>
        <v>N/A</v>
      </c>
      <c r="U1010" s="16" t="str">
        <f>IF($S1010&lt;2, "N/A", $M1010)</f>
        <v>N/A</v>
      </c>
      <c r="V1010" s="16" t="str">
        <f>IF($S1010&lt;3, "N/A", $M1010)</f>
        <v>N/A</v>
      </c>
      <c r="W1010" s="16" t="str">
        <f>IF($S1010&lt;4, "N/A", $M1010)</f>
        <v>N/A</v>
      </c>
      <c r="X1010" s="16" t="str">
        <f>IF($S1010&lt;5, "N/A", $M1010)</f>
        <v>N/A</v>
      </c>
      <c r="Y1010" s="15" t="str">
        <f>IF(SUM(T1010:X1010)&lt;&gt;Q1010, "CHECK", "OK")</f>
        <v>OK</v>
      </c>
      <c r="Z1010" s="15" t="str">
        <f>IF(F1010=$B$1, "No", IF(S1010=1, "Yes", "No"))</f>
        <v>No</v>
      </c>
      <c r="AA1010" s="18" t="str">
        <f>IF(C1010="DM", "N/A", IF(Z1010="No","N/A",VLOOKUP(B1010,'Extension List'!$A$3:$R$1972,18,FALSE)))</f>
        <v>N/A</v>
      </c>
      <c r="AB1010" s="15" t="str">
        <f>IF(C1010="DM", "N/A", IF(Z1010="No","N/A",VLOOKUP(B1010,'Extension List'!$A$3:$T$1972,20,FALSE)))</f>
        <v>N/A</v>
      </c>
      <c r="AC1010" s="15" t="str">
        <f>IF(AA1010="N/A", "N/A", 0)</f>
        <v>N/A</v>
      </c>
      <c r="AD1010" s="16" t="str">
        <f>IF(AE1010="N/A", "N/A", AA1010-AE1010)</f>
        <v>N/A</v>
      </c>
      <c r="AE1010" s="16" t="str">
        <f>IF(AA1010="N/A", "N/A", IF(AC1010&gt;0, IF(AA1010&lt;13, ROUNDUP(0.25*AA1010,0), IF(AA1010&lt;26, ROUNDUP(0.4*AA1010,0), IF(AA1010&lt;51, ROUNDUP(0.6*AA1010,0), ROUNDUP(0.75*AA1010,0)))), "N/A"))</f>
        <v>N/A</v>
      </c>
      <c r="AF1010" s="16" t="str">
        <f>IF(AD1010="N/A","N/A", (AE1010*AC1010)+Q1010)</f>
        <v>N/A</v>
      </c>
      <c r="AG1010" s="16" t="str">
        <f>IF($AF1010="N/A", "N/A", "TBC")</f>
        <v>N/A</v>
      </c>
      <c r="AH1010" s="16" t="str">
        <f>IF($AF1010="N/A", "N/A", "TBC")</f>
        <v>N/A</v>
      </c>
      <c r="AI1010" s="16" t="str">
        <f>IF($AF1010="N/A","N/A",IF(AC1010&gt;1,"TBC","N/A"))</f>
        <v>N/A</v>
      </c>
      <c r="AJ1010" s="16" t="str">
        <f>IF($AF1010="N/A","N/A",IF(AC1010&gt;2,"TBC","N/A"))</f>
        <v>N/A</v>
      </c>
      <c r="AK1010" s="16" t="str">
        <f>IF($AF1010="N/A","N/A",IF(AC1010&gt;3,"TBC","N/A"))</f>
        <v>N/A</v>
      </c>
      <c r="AL1010" s="16" t="str">
        <f>IF(AC1010="N/A","N/A",IF(AC1010&gt;0,IF(SUM(AG1010:AK1010)&lt;&gt;AF1010,"CHECK","OK"),"N/A"))</f>
        <v>N/A</v>
      </c>
      <c r="AM1010" s="16" t="e">
        <f>IF(AD1010="N/A", L1010+T1010, L1010+AG1010)</f>
        <v>#VALUE!</v>
      </c>
      <c r="AN1010" s="16" t="str">
        <f>IF(AD1010="N/A", IF(U1010="N/A", "N/A", L1010+U1010), AD1010+AH1010)</f>
        <v>N/A</v>
      </c>
      <c r="AO1010" s="16" t="str">
        <f>IF(AD1010="N/A", IF(V1010="N/A", "N/A", L1010+V1010), IF(AI1010="N/A", "N/A", AD1010+AI1010))</f>
        <v>N/A</v>
      </c>
      <c r="AP1010" s="16" t="str">
        <f>IF(AD1010="N/A", IF(W1010="N/A", "N/A", L1010+W1010), IF(AJ1010="N/A", "N/A", AD1010+AJ1010))</f>
        <v>N/A</v>
      </c>
      <c r="AQ1010" s="16" t="str">
        <f>IF(AD1010="N/A", IF(X1010="N/A", "N/A", L1010+X1010), IF(AK1010="N/A", "N/A", AD1010+AK1010))</f>
        <v>N/A</v>
      </c>
      <c r="AR1010" s="15" t="s">
        <v>40</v>
      </c>
      <c r="AS1010" s="15" t="s">
        <v>40</v>
      </c>
      <c r="AT1010" s="15" t="s">
        <v>40</v>
      </c>
      <c r="AU1010" s="15" t="s">
        <v>40</v>
      </c>
      <c r="AV1010" s="15" t="s">
        <v>40</v>
      </c>
      <c r="AW1010" s="15" t="s">
        <v>40</v>
      </c>
      <c r="AX1010" s="15" t="s">
        <v>40</v>
      </c>
      <c r="AY1010" s="15" t="s">
        <v>40</v>
      </c>
      <c r="AZ1010" s="15" t="s">
        <v>40</v>
      </c>
      <c r="BA1010" s="15" t="s">
        <v>40</v>
      </c>
      <c r="BB1010" s="15" t="s">
        <v>40</v>
      </c>
      <c r="BC1010" s="15" t="s">
        <v>40</v>
      </c>
      <c r="BD1010" s="15" t="s">
        <v>40</v>
      </c>
      <c r="BE1010" s="15" t="s">
        <v>40</v>
      </c>
      <c r="BF1010" s="15" t="s">
        <v>40</v>
      </c>
      <c r="BG1010" s="15" t="s">
        <v>40</v>
      </c>
      <c r="BH1010" s="15" t="s">
        <v>40</v>
      </c>
      <c r="BJ1010" s="16" t="e">
        <f>IF(AR1010="R", $CA1010, IF(OR(AR1010="P", AR1010="T", AR1010="N"), 0, IF($C1010="DM", $T1010, IF(OR(AR1010="Y", AR1010="IR"),$AM1010,IF(AR1010="C", IF($BI1010="Y", IF($AF1010="N/A", $Q1010, $AF1010), IF($AG1010="N/A", $T1010,$AG1010)))))))</f>
        <v>#VALUE!</v>
      </c>
      <c r="BK1010" s="16" t="e">
        <f>IF(AS1010="R", $CA1010, IF(OR(AS1010="P", AS1010="T", AS1010="N"), 0, IF($C1010="DM", $T1010, IF(OR(AS1010="Y", AS1010="IR"),$AM1010,IF(AS1010="C", IF($BI1010="Y", IF($AF1010="N/A", $Q1010, $AF1010), IF($AG1010="N/A", $T1010,$AG1010)))))))</f>
        <v>#VALUE!</v>
      </c>
      <c r="BL1010" s="16" t="e">
        <f>IF(AT1010="R", $CA1010, IF(OR(AT1010="P", AT1010="T", AT1010="N"), 0, IF($C1010="DM", $T1010, IF(OR(AT1010="Y", AT1010="IR"),$AM1010,IF(AT1010="C", IF($BI1010="Y", IF($AF1010="N/A", $Q1010, $AF1010), IF($AG1010="N/A", $T1010,$AG1010)))))))</f>
        <v>#VALUE!</v>
      </c>
      <c r="BM1010" s="16" t="e">
        <f>IF(AU1010="R", $CA1010, IF(OR(AU1010="P", AU1010="T", AU1010="N"), 0, IF($C1010="DM", $T1010, IF(OR(AU1010="Y", AU1010="IR"),$AM1010,IF(AU1010="C", IF($BI1010="Y", IF($AF1010="N/A", $Q1010, $AF1010), IF($AG1010="N/A", $T1010,$AG1010)))))))</f>
        <v>#VALUE!</v>
      </c>
      <c r="BN1010" s="16" t="e">
        <f>IF(AV1010="R", $CA1010, IF(OR(AV1010="P", AV1010="T", AV1010="N"), 0, IF($C1010="DM", $T1010, IF(OR(AV1010="Y", AV1010="IR"),$AM1010,IF(AV1010="C", IF($BI1010="Y", IF($AF1010="N/A", $Q1010, $AF1010), IF($AG1010="N/A", $T1010,$AG1010)))))))</f>
        <v>#VALUE!</v>
      </c>
      <c r="BO1010" s="16" t="e">
        <f>IF(AW1010="R", $CA1010, IF(OR(AW1010="P", AW1010="T", AW1010="N"), 0, IF($C1010="DM", $T1010, IF(OR(AW1010="Y", AW1010="IR"),$AM1010,IF(AW1010="C", IF($BI1010="Y", IF($AF1010="N/A", $Q1010, $AF1010), IF($AG1010="N/A", $T1010,$AG1010)))))))</f>
        <v>#VALUE!</v>
      </c>
      <c r="BP1010" s="16" t="e">
        <f>IF(AX1010="R", $CA1010, IF(OR(AX1010="P", AX1010="T", AX1010="N"), 0, IF($C1010="DM", $T1010, IF(OR(AX1010="Y", AX1010="IR"),$AM1010,IF(AX1010="C", IF($BI1010="Y", IF($AF1010="N/A", $Q1010, $AF1010), IF($AG1010="N/A", $T1010,$AG1010)))))))</f>
        <v>#VALUE!</v>
      </c>
      <c r="BQ1010" s="16" t="e">
        <f>IF(AY1010="R", $CA1010, IF(OR(AY1010="P", AY1010="T", AY1010="N"), 0, IF($C1010="DM", $T1010, IF(OR(AY1010="Y", AY1010="IR"),$AM1010,IF(AY1010="C", IF($BI1010="Y", IF($AF1010="N/A", $Q1010, $AF1010), IF($AG1010="N/A", $T1010,$AG1010)))))))</f>
        <v>#VALUE!</v>
      </c>
      <c r="BR1010" s="16" t="e">
        <f>IF(AZ1010="R", $CA1010, IF(OR(AZ1010="P", AZ1010="T", AZ1010="N"), 0, IF($C1010="DM", $T1010, IF(OR(AZ1010="Y", AZ1010="IR"),$AM1010,IF(AZ1010="C", IF($BI1010="Y", IF($AF1010="N/A", $Q1010, $AF1010), IF($AG1010="N/A", $T1010,$AG1010)))))))</f>
        <v>#VALUE!</v>
      </c>
      <c r="BS1010" s="16" t="e">
        <f>IF(BA1010="R", $CA1010, IF(OR(BA1010="P", BA1010="T", BA1010="N"), 0, IF($C1010="DM", $T1010, IF(OR(BA1010="Y", BA1010="IR"),$AM1010,IF(BA1010="C", IF($BI1010="Y", IF($AF1010="N/A", $Q1010, $AF1010), IF($AG1010="N/A", $T1010,$AG1010)))))))</f>
        <v>#VALUE!</v>
      </c>
      <c r="BT1010" s="16" t="e">
        <f>IF(BB1010="R", $CA1010, IF(OR(BB1010="P", BB1010="T", BB1010="N"), 0, IF($C1010="DM", $T1010, IF(OR(BB1010="Y", BB1010="IR"),$AM1010,IF(BB1010="C", IF($BI1010="Y", IF($BA1010="C", IF($AF1010="N/A", $Q1010, $AF1010), IF($AF1010="N/A", $T1010, $AM1010)), IF($AG1010="N/A", $T1010,$AG1010)))))))</f>
        <v>#VALUE!</v>
      </c>
      <c r="BU1010" s="16" t="e">
        <f>IF(BC1010="R", $CA1010, IF(OR(BC1010="P", BC1010="T", BC1010="N"), 0, IF($C1010="DM", $T1010, IF(OR(BC1010="Y", BC1010="IR"),$AM1010,IF(BC1010="C", IF($BI1010="Y", IF($BA1010="C", IF($AF1010="N/A", $Q1010, $AF1010), IF($AF1010="N/A", $T1010, $AM1010)), IF($AG1010="N/A", $T1010,$AG1010)))))))</f>
        <v>#VALUE!</v>
      </c>
      <c r="BV1010" s="16" t="e">
        <f>IF(BD1010="R", $CA1010, IF(OR(BD1010="P", BD1010="T", BD1010="N"), 0, IF($C1010="DM", $T1010, IF(OR(BD1010="Y", BD1010="IR"),$AM1010,IF(BD1010="C", IF($BI1010="Y", IF($BA1010="C", IF($AF1010="N/A", $Q1010, $AF1010), IF($AF1010="N/A", $T1010, $AM1010)), IF($AG1010="N/A", $T1010,$AG1010)))))))</f>
        <v>#VALUE!</v>
      </c>
      <c r="BW1010" s="16" t="e">
        <f>IF(BE1010="R", $CA1010, IF(OR(BE1010="P", BE1010="T", BE1010="N"), 0, IF($C1010="DM", $T1010, IF(OR(BE1010="Y", BE1010="IR"),$AM1010,IF(BE1010="C", IF($BI1010="Y", IF($BA1010="C", IF($AF1010="N/A", $Q1010, $AF1010), IF($AF1010="N/A", $T1010, $AM1010)), IF($AG1010="N/A", $T1010,$AG1010)))))))</f>
        <v>#VALUE!</v>
      </c>
      <c r="BX1010" s="16" t="e">
        <f>IF(BF1010="R", $CA1010, IF(OR(BF1010="P", BF1010="T", BF1010="N"), 0, IF($C1010="DM", $T1010, IF(OR(BF1010="Y", BF1010="IR"),$AM1010,IF(BF1010="C", IF($BI1010="Y", IF($BA1010="C", IF($AF1010="N/A", $Q1010, $AF1010), IF($AF1010="N/A", $T1010, $AM1010)), IF($AG1010="N/A", $T1010,$AG1010)))))))</f>
        <v>#VALUE!</v>
      </c>
      <c r="BY1010" s="16" t="e">
        <f>IF(BG1010="R", $CA1010, IF(OR(BG1010="P", BG1010="T", BG1010="N"), 0, IF($C1010="DM", $T1010, IF(OR(BG1010="Y", BG1010="IR"),$AM1010,IF(BG1010="C", IF($BI1010="Y", IF($BA1010="C", IF($AF1010="N/A", $Q1010, $AF1010), IF($AF1010="N/A", $T1010, $AM1010)), IF($AG1010="N/A", $T1010,$AG1010)))))))</f>
        <v>#VALUE!</v>
      </c>
      <c r="BZ1010" s="16" t="e">
        <f>IF(BH1010="R", $CA1010, IF(OR(BH1010="P", BH1010="T", BH1010="N"), 0, IF($C1010="DM", $T1010, IF(OR(BH1010="Y", BH1010="IR"),$AM1010,IF(BH1010="C", IF($BI1010="Y", IF($BA1010="C", IF($AF1010="N/A", $Q1010, $AF1010), IF($AF1010="N/A", $T1010, $AM1010)), IF($AG1010="N/A", $T1010,$AG1010)))))))</f>
        <v>#VALUE!</v>
      </c>
      <c r="CA1010" s="15" t="s">
        <v>75</v>
      </c>
      <c r="CB1010" s="16" t="e">
        <f>BZ1010</f>
        <v>#VALUE!</v>
      </c>
      <c r="CC1010" s="15" t="str">
        <f>IF(OR($BH1010="T", $BH1010="R"), 0, IF($BH1010="C", IF($BI1010="Y", IF($BA1010="C", 0, IF(AF1010="N/A", Q1010-T1010, AF1010-AG1010)), IF($AF1010="N/A", U1010, AH1010)), AN1010))</f>
        <v>N/A</v>
      </c>
      <c r="CD1010" s="15" t="str">
        <f>IF(OR($BH1010="T", $BH1010="R"), 0, IF($BH1010="C", IF($BI1010="Y", 0, IF($AF1010="N/A", V1010, AI1010)), AO1010))</f>
        <v>N/A</v>
      </c>
      <c r="CE1010" s="15" t="str">
        <f>IF(OR($BH1010="T", $BH1010="R"), 0, IF($BH1010="C", IF($BI1010="Y", 0, IF($AF1010="N/A", W1010, AJ1010)), AP1010))</f>
        <v>N/A</v>
      </c>
      <c r="CF1010" s="15" t="str">
        <f>IF(OR($BH1010="T", $BH1010="R"), 0, IF($BH1010="C", IF($BI1010="Y", 0, IF($AF1010="N/A", X1010, AK1010)), AQ1010))</f>
        <v>N/A</v>
      </c>
    </row>
    <row r="1011" spans="1:84" x14ac:dyDescent="0.25">
      <c r="A1011" s="14">
        <v>5988</v>
      </c>
      <c r="B1011" s="15"/>
      <c r="C1011" s="15"/>
      <c r="D1011" s="15"/>
      <c r="E1011" s="15" t="e">
        <f>VLOOKUP(B1011, 'Rookie Year'!$A$2:$B$55679,2,FALSE)</f>
        <v>#N/A</v>
      </c>
      <c r="F1011" s="15">
        <v>2024</v>
      </c>
      <c r="G1011" s="15" t="s">
        <v>42</v>
      </c>
      <c r="H1011" s="15"/>
      <c r="I1011" s="16"/>
      <c r="J1011" s="15"/>
      <c r="K1011" s="17">
        <f>IF(AND(G1011&lt;&gt;"N",R1011="N/A"), IF(I1011&lt;4, 0, 0.25),IF(I1011=1, IF(J1011=1,0.25, 0.25), IF(I1011&lt;13, 0.25, IF(I1011&lt;26, 0.4, IF(I1011&lt;51, 0.6, 0.75)))))</f>
        <v>0.25</v>
      </c>
      <c r="L1011" s="16">
        <f>I1011-M1011</f>
        <v>0</v>
      </c>
      <c r="M1011" s="16">
        <f>ROUNDUP(I1011*K1011,0)</f>
        <v>0</v>
      </c>
      <c r="N1011" s="16">
        <f>M1011*J1011</f>
        <v>0</v>
      </c>
      <c r="O1011" s="16">
        <v>0</v>
      </c>
      <c r="P1011" s="16">
        <v>0</v>
      </c>
      <c r="Q1011" s="16">
        <f>N1011-O1011-P1011</f>
        <v>0</v>
      </c>
      <c r="R1011" s="15" t="s">
        <v>75</v>
      </c>
      <c r="S1011" s="15">
        <f>IF(R1011="N/A", J1011-($B$1-F1011), J1011-($B$1-R1011))</f>
        <v>0</v>
      </c>
      <c r="T1011" s="16" t="str">
        <f>IF($S1011&lt;1, "N/A", $M1011)</f>
        <v>N/A</v>
      </c>
      <c r="U1011" s="16" t="str">
        <f>IF($S1011&lt;2, "N/A", $M1011)</f>
        <v>N/A</v>
      </c>
      <c r="V1011" s="16" t="str">
        <f>IF($S1011&lt;3, "N/A", $M1011)</f>
        <v>N/A</v>
      </c>
      <c r="W1011" s="16" t="str">
        <f>IF($S1011&lt;4, "N/A", $M1011)</f>
        <v>N/A</v>
      </c>
      <c r="X1011" s="16" t="str">
        <f>IF($S1011&lt;5, "N/A", $M1011)</f>
        <v>N/A</v>
      </c>
      <c r="Y1011" s="15" t="str">
        <f>IF(SUM(T1011:X1011)&lt;&gt;Q1011, "CHECK", "OK")</f>
        <v>OK</v>
      </c>
      <c r="Z1011" s="15" t="str">
        <f>IF(F1011=$B$1, "No", IF(S1011=1, "Yes", "No"))</f>
        <v>No</v>
      </c>
      <c r="AA1011" s="18" t="str">
        <f>IF(C1011="DM", "N/A", IF(Z1011="No","N/A",VLOOKUP(B1011,'Extension List'!$A$3:$R$1972,18,FALSE)))</f>
        <v>N/A</v>
      </c>
      <c r="AB1011" s="15" t="str">
        <f>IF(C1011="DM", "N/A", IF(Z1011="No","N/A",VLOOKUP(B1011,'Extension List'!$A$3:$T$1972,20,FALSE)))</f>
        <v>N/A</v>
      </c>
      <c r="AC1011" s="15" t="str">
        <f>IF(AA1011="N/A", "N/A", 0)</f>
        <v>N/A</v>
      </c>
      <c r="AD1011" s="16" t="str">
        <f>IF(AE1011="N/A", "N/A", AA1011-AE1011)</f>
        <v>N/A</v>
      </c>
      <c r="AE1011" s="16" t="str">
        <f>IF(AA1011="N/A", "N/A", IF(AC1011&gt;0, IF(AA1011&lt;13, ROUNDUP(0.25*AA1011,0), IF(AA1011&lt;26, ROUNDUP(0.4*AA1011,0), IF(AA1011&lt;51, ROUNDUP(0.6*AA1011,0), ROUNDUP(0.75*AA1011,0)))), "N/A"))</f>
        <v>N/A</v>
      </c>
      <c r="AF1011" s="16" t="str">
        <f>IF(AD1011="N/A","N/A", (AE1011*AC1011)+Q1011)</f>
        <v>N/A</v>
      </c>
      <c r="AG1011" s="16" t="str">
        <f>IF($AF1011="N/A", "N/A", "TBC")</f>
        <v>N/A</v>
      </c>
      <c r="AH1011" s="16" t="str">
        <f>IF($AF1011="N/A", "N/A", "TBC")</f>
        <v>N/A</v>
      </c>
      <c r="AI1011" s="16" t="str">
        <f>IF($AF1011="N/A","N/A",IF(AC1011&gt;1,"TBC","N/A"))</f>
        <v>N/A</v>
      </c>
      <c r="AJ1011" s="16" t="str">
        <f>IF($AF1011="N/A","N/A",IF(AC1011&gt;2,"TBC","N/A"))</f>
        <v>N/A</v>
      </c>
      <c r="AK1011" s="16" t="str">
        <f>IF($AF1011="N/A","N/A",IF(AC1011&gt;3,"TBC","N/A"))</f>
        <v>N/A</v>
      </c>
      <c r="AL1011" s="16" t="str">
        <f>IF(AC1011="N/A","N/A",IF(AC1011&gt;0,IF(SUM(AG1011:AK1011)&lt;&gt;AF1011,"CHECK","OK"),"N/A"))</f>
        <v>N/A</v>
      </c>
      <c r="AM1011" s="16" t="e">
        <f>IF(AD1011="N/A", L1011+T1011, L1011+AG1011)</f>
        <v>#VALUE!</v>
      </c>
      <c r="AN1011" s="16" t="str">
        <f>IF(AD1011="N/A", IF(U1011="N/A", "N/A", L1011+U1011), AD1011+AH1011)</f>
        <v>N/A</v>
      </c>
      <c r="AO1011" s="16" t="str">
        <f>IF(AD1011="N/A", IF(V1011="N/A", "N/A", L1011+V1011), IF(AI1011="N/A", "N/A", AD1011+AI1011))</f>
        <v>N/A</v>
      </c>
      <c r="AP1011" s="16" t="str">
        <f>IF(AD1011="N/A", IF(W1011="N/A", "N/A", L1011+W1011), IF(AJ1011="N/A", "N/A", AD1011+AJ1011))</f>
        <v>N/A</v>
      </c>
      <c r="AQ1011" s="16" t="str">
        <f>IF(AD1011="N/A", IF(X1011="N/A", "N/A", L1011+X1011), IF(AK1011="N/A", "N/A", AD1011+AK1011))</f>
        <v>N/A</v>
      </c>
      <c r="AR1011" s="15" t="s">
        <v>40</v>
      </c>
      <c r="AS1011" s="15" t="s">
        <v>40</v>
      </c>
      <c r="AT1011" s="15" t="s">
        <v>40</v>
      </c>
      <c r="AU1011" s="15" t="s">
        <v>40</v>
      </c>
      <c r="AV1011" s="15" t="s">
        <v>40</v>
      </c>
      <c r="AW1011" s="15" t="s">
        <v>40</v>
      </c>
      <c r="AX1011" s="15" t="s">
        <v>40</v>
      </c>
      <c r="AY1011" s="15" t="s">
        <v>40</v>
      </c>
      <c r="AZ1011" s="15" t="s">
        <v>40</v>
      </c>
      <c r="BA1011" s="15" t="s">
        <v>40</v>
      </c>
      <c r="BB1011" s="15" t="s">
        <v>40</v>
      </c>
      <c r="BC1011" s="15" t="s">
        <v>40</v>
      </c>
      <c r="BD1011" s="15" t="s">
        <v>40</v>
      </c>
      <c r="BE1011" s="15" t="s">
        <v>40</v>
      </c>
      <c r="BF1011" s="15" t="s">
        <v>40</v>
      </c>
      <c r="BG1011" s="15" t="s">
        <v>40</v>
      </c>
      <c r="BH1011" s="15" t="s">
        <v>40</v>
      </c>
      <c r="BJ1011" s="16" t="e">
        <f>IF(AR1011="R", $CA1011, IF(OR(AR1011="P", AR1011="T", AR1011="N"), 0, IF($C1011="DM", $T1011, IF(OR(AR1011="Y", AR1011="IR"),$AM1011,IF(AR1011="C", IF($BI1011="Y", IF($AF1011="N/A", $Q1011, $AF1011), IF($AG1011="N/A", $T1011,$AG1011)))))))</f>
        <v>#VALUE!</v>
      </c>
      <c r="BK1011" s="16" t="e">
        <f>IF(AS1011="R", $CA1011, IF(OR(AS1011="P", AS1011="T", AS1011="N"), 0, IF($C1011="DM", $T1011, IF(OR(AS1011="Y", AS1011="IR"),$AM1011,IF(AS1011="C", IF($BI1011="Y", IF($AF1011="N/A", $Q1011, $AF1011), IF($AG1011="N/A", $T1011,$AG1011)))))))</f>
        <v>#VALUE!</v>
      </c>
      <c r="BL1011" s="16" t="e">
        <f>IF(AT1011="R", $CA1011, IF(OR(AT1011="P", AT1011="T", AT1011="N"), 0, IF($C1011="DM", $T1011, IF(OR(AT1011="Y", AT1011="IR"),$AM1011,IF(AT1011="C", IF($BI1011="Y", IF($AF1011="N/A", $Q1011, $AF1011), IF($AG1011="N/A", $T1011,$AG1011)))))))</f>
        <v>#VALUE!</v>
      </c>
      <c r="BM1011" s="16" t="e">
        <f>IF(AU1011="R", $CA1011, IF(OR(AU1011="P", AU1011="T", AU1011="N"), 0, IF($C1011="DM", $T1011, IF(OR(AU1011="Y", AU1011="IR"),$AM1011,IF(AU1011="C", IF($BI1011="Y", IF($AF1011="N/A", $Q1011, $AF1011), IF($AG1011="N/A", $T1011,$AG1011)))))))</f>
        <v>#VALUE!</v>
      </c>
      <c r="BN1011" s="16" t="e">
        <f>IF(AV1011="R", $CA1011, IF(OR(AV1011="P", AV1011="T", AV1011="N"), 0, IF($C1011="DM", $T1011, IF(OR(AV1011="Y", AV1011="IR"),$AM1011,IF(AV1011="C", IF($BI1011="Y", IF($AF1011="N/A", $Q1011, $AF1011), IF($AG1011="N/A", $T1011,$AG1011)))))))</f>
        <v>#VALUE!</v>
      </c>
      <c r="BO1011" s="16" t="e">
        <f>IF(AW1011="R", $CA1011, IF(OR(AW1011="P", AW1011="T", AW1011="N"), 0, IF($C1011="DM", $T1011, IF(OR(AW1011="Y", AW1011="IR"),$AM1011,IF(AW1011="C", IF($BI1011="Y", IF($AF1011="N/A", $Q1011, $AF1011), IF($AG1011="N/A", $T1011,$AG1011)))))))</f>
        <v>#VALUE!</v>
      </c>
      <c r="BP1011" s="16" t="e">
        <f>IF(AX1011="R", $CA1011, IF(OR(AX1011="P", AX1011="T", AX1011="N"), 0, IF($C1011="DM", $T1011, IF(OR(AX1011="Y", AX1011="IR"),$AM1011,IF(AX1011="C", IF($BI1011="Y", IF($AF1011="N/A", $Q1011, $AF1011), IF($AG1011="N/A", $T1011,$AG1011)))))))</f>
        <v>#VALUE!</v>
      </c>
      <c r="BQ1011" s="16" t="e">
        <f>IF(AY1011="R", $CA1011, IF(OR(AY1011="P", AY1011="T", AY1011="N"), 0, IF($C1011="DM", $T1011, IF(OR(AY1011="Y", AY1011="IR"),$AM1011,IF(AY1011="C", IF($BI1011="Y", IF($AF1011="N/A", $Q1011, $AF1011), IF($AG1011="N/A", $T1011,$AG1011)))))))</f>
        <v>#VALUE!</v>
      </c>
      <c r="BR1011" s="16" t="e">
        <f>IF(AZ1011="R", $CA1011, IF(OR(AZ1011="P", AZ1011="T", AZ1011="N"), 0, IF($C1011="DM", $T1011, IF(OR(AZ1011="Y", AZ1011="IR"),$AM1011,IF(AZ1011="C", IF($BI1011="Y", IF($AF1011="N/A", $Q1011, $AF1011), IF($AG1011="N/A", $T1011,$AG1011)))))))</f>
        <v>#VALUE!</v>
      </c>
      <c r="BS1011" s="16" t="e">
        <f>IF(BA1011="R", $CA1011, IF(OR(BA1011="P", BA1011="T", BA1011="N"), 0, IF($C1011="DM", $T1011, IF(OR(BA1011="Y", BA1011="IR"),$AM1011,IF(BA1011="C", IF($BI1011="Y", IF($AF1011="N/A", $Q1011, $AF1011), IF($AG1011="N/A", $T1011,$AG1011)))))))</f>
        <v>#VALUE!</v>
      </c>
      <c r="BT1011" s="16" t="e">
        <f>IF(BB1011="R", $CA1011, IF(OR(BB1011="P", BB1011="T", BB1011="N"), 0, IF($C1011="DM", $T1011, IF(OR(BB1011="Y", BB1011="IR"),$AM1011,IF(BB1011="C", IF($BI1011="Y", IF($BA1011="C", IF($AF1011="N/A", $Q1011, $AF1011), IF($AF1011="N/A", $T1011, $AM1011)), IF($AG1011="N/A", $T1011,$AG1011)))))))</f>
        <v>#VALUE!</v>
      </c>
      <c r="BU1011" s="16" t="e">
        <f>IF(BC1011="R", $CA1011, IF(OR(BC1011="P", BC1011="T", BC1011="N"), 0, IF($C1011="DM", $T1011, IF(OR(BC1011="Y", BC1011="IR"),$AM1011,IF(BC1011="C", IF($BI1011="Y", IF($BA1011="C", IF($AF1011="N/A", $Q1011, $AF1011), IF($AF1011="N/A", $T1011, $AM1011)), IF($AG1011="N/A", $T1011,$AG1011)))))))</f>
        <v>#VALUE!</v>
      </c>
      <c r="BV1011" s="16" t="e">
        <f>IF(BD1011="R", $CA1011, IF(OR(BD1011="P", BD1011="T", BD1011="N"), 0, IF($C1011="DM", $T1011, IF(OR(BD1011="Y", BD1011="IR"),$AM1011,IF(BD1011="C", IF($BI1011="Y", IF($BA1011="C", IF($AF1011="N/A", $Q1011, $AF1011), IF($AF1011="N/A", $T1011, $AM1011)), IF($AG1011="N/A", $T1011,$AG1011)))))))</f>
        <v>#VALUE!</v>
      </c>
      <c r="BW1011" s="16" t="e">
        <f>IF(BE1011="R", $CA1011, IF(OR(BE1011="P", BE1011="T", BE1011="N"), 0, IF($C1011="DM", $T1011, IF(OR(BE1011="Y", BE1011="IR"),$AM1011,IF(BE1011="C", IF($BI1011="Y", IF($BA1011="C", IF($AF1011="N/A", $Q1011, $AF1011), IF($AF1011="N/A", $T1011, $AM1011)), IF($AG1011="N/A", $T1011,$AG1011)))))))</f>
        <v>#VALUE!</v>
      </c>
      <c r="BX1011" s="16" t="e">
        <f>IF(BF1011="R", $CA1011, IF(OR(BF1011="P", BF1011="T", BF1011="N"), 0, IF($C1011="DM", $T1011, IF(OR(BF1011="Y", BF1011="IR"),$AM1011,IF(BF1011="C", IF($BI1011="Y", IF($BA1011="C", IF($AF1011="N/A", $Q1011, $AF1011), IF($AF1011="N/A", $T1011, $AM1011)), IF($AG1011="N/A", $T1011,$AG1011)))))))</f>
        <v>#VALUE!</v>
      </c>
      <c r="BY1011" s="16" t="e">
        <f>IF(BG1011="R", $CA1011, IF(OR(BG1011="P", BG1011="T", BG1011="N"), 0, IF($C1011="DM", $T1011, IF(OR(BG1011="Y", BG1011="IR"),$AM1011,IF(BG1011="C", IF($BI1011="Y", IF($BA1011="C", IF($AF1011="N/A", $Q1011, $AF1011), IF($AF1011="N/A", $T1011, $AM1011)), IF($AG1011="N/A", $T1011,$AG1011)))))))</f>
        <v>#VALUE!</v>
      </c>
      <c r="BZ1011" s="16" t="e">
        <f>IF(BH1011="R", $CA1011, IF(OR(BH1011="P", BH1011="T", BH1011="N"), 0, IF($C1011="DM", $T1011, IF(OR(BH1011="Y", BH1011="IR"),$AM1011,IF(BH1011="C", IF($BI1011="Y", IF($BA1011="C", IF($AF1011="N/A", $Q1011, $AF1011), IF($AF1011="N/A", $T1011, $AM1011)), IF($AG1011="N/A", $T1011,$AG1011)))))))</f>
        <v>#VALUE!</v>
      </c>
      <c r="CA1011" s="15" t="s">
        <v>75</v>
      </c>
      <c r="CB1011" s="16" t="e">
        <f>BZ1011</f>
        <v>#VALUE!</v>
      </c>
      <c r="CC1011" s="15" t="str">
        <f>IF(OR($BH1011="T", $BH1011="R"), 0, IF($BH1011="C", IF($BI1011="Y", IF($BA1011="C", 0, IF(AF1011="N/A", Q1011-T1011, AF1011-AG1011)), IF($AF1011="N/A", U1011, AH1011)), AN1011))</f>
        <v>N/A</v>
      </c>
      <c r="CD1011" s="15" t="str">
        <f>IF(OR($BH1011="T", $BH1011="R"), 0, IF($BH1011="C", IF($BI1011="Y", 0, IF($AF1011="N/A", V1011, AI1011)), AO1011))</f>
        <v>N/A</v>
      </c>
      <c r="CE1011" s="15" t="str">
        <f>IF(OR($BH1011="T", $BH1011="R"), 0, IF($BH1011="C", IF($BI1011="Y", 0, IF($AF1011="N/A", W1011, AJ1011)), AP1011))</f>
        <v>N/A</v>
      </c>
      <c r="CF1011" s="15" t="str">
        <f>IF(OR($BH1011="T", $BH1011="R"), 0, IF($BH1011="C", IF($BI1011="Y", 0, IF($AF1011="N/A", X1011, AK1011)), AQ1011))</f>
        <v>N/A</v>
      </c>
    </row>
    <row r="1012" spans="1:84" x14ac:dyDescent="0.25">
      <c r="A1012" s="14">
        <v>5989</v>
      </c>
      <c r="B1012" s="15"/>
      <c r="C1012" s="15"/>
      <c r="D1012" s="15"/>
      <c r="E1012" s="15" t="e">
        <f>VLOOKUP(B1012, 'Rookie Year'!$A$2:$B$55679,2,FALSE)</f>
        <v>#N/A</v>
      </c>
      <c r="F1012" s="15">
        <v>2024</v>
      </c>
      <c r="G1012" s="15" t="s">
        <v>42</v>
      </c>
      <c r="H1012" s="15"/>
      <c r="I1012" s="16"/>
      <c r="J1012" s="15"/>
      <c r="K1012" s="17">
        <f>IF(AND(G1012&lt;&gt;"N",R1012="N/A"), IF(I1012&lt;4, 0, 0.25),IF(I1012=1, IF(J1012=1,0.25, 0.25), IF(I1012&lt;13, 0.25, IF(I1012&lt;26, 0.4, IF(I1012&lt;51, 0.6, 0.75)))))</f>
        <v>0.25</v>
      </c>
      <c r="L1012" s="16">
        <f>I1012-M1012</f>
        <v>0</v>
      </c>
      <c r="M1012" s="16">
        <f>ROUNDUP(I1012*K1012,0)</f>
        <v>0</v>
      </c>
      <c r="N1012" s="16">
        <f>M1012*J1012</f>
        <v>0</v>
      </c>
      <c r="O1012" s="16">
        <v>0</v>
      </c>
      <c r="P1012" s="16">
        <v>0</v>
      </c>
      <c r="Q1012" s="16">
        <f>N1012-O1012-P1012</f>
        <v>0</v>
      </c>
      <c r="R1012" s="15" t="s">
        <v>75</v>
      </c>
      <c r="S1012" s="15">
        <f>IF(R1012="N/A", J1012-($B$1-F1012), J1012-($B$1-R1012))</f>
        <v>0</v>
      </c>
      <c r="T1012" s="16" t="str">
        <f>IF($S1012&lt;1, "N/A", $M1012)</f>
        <v>N/A</v>
      </c>
      <c r="U1012" s="16" t="str">
        <f>IF($S1012&lt;2, "N/A", $M1012)</f>
        <v>N/A</v>
      </c>
      <c r="V1012" s="16" t="str">
        <f>IF($S1012&lt;3, "N/A", $M1012)</f>
        <v>N/A</v>
      </c>
      <c r="W1012" s="16" t="str">
        <f>IF($S1012&lt;4, "N/A", $M1012)</f>
        <v>N/A</v>
      </c>
      <c r="X1012" s="16" t="str">
        <f>IF($S1012&lt;5, "N/A", $M1012)</f>
        <v>N/A</v>
      </c>
      <c r="Y1012" s="15" t="str">
        <f>IF(SUM(T1012:X1012)&lt;&gt;Q1012, "CHECK", "OK")</f>
        <v>OK</v>
      </c>
      <c r="Z1012" s="15" t="str">
        <f>IF(F1012=$B$1, "No", IF(S1012=1, "Yes", "No"))</f>
        <v>No</v>
      </c>
      <c r="AA1012" s="18" t="str">
        <f>IF(C1012="DM", "N/A", IF(Z1012="No","N/A",VLOOKUP(B1012,'Extension List'!$A$3:$R$1972,18,FALSE)))</f>
        <v>N/A</v>
      </c>
      <c r="AB1012" s="15" t="str">
        <f>IF(C1012="DM", "N/A", IF(Z1012="No","N/A",VLOOKUP(B1012,'Extension List'!$A$3:$T$1972,20,FALSE)))</f>
        <v>N/A</v>
      </c>
      <c r="AC1012" s="15" t="str">
        <f>IF(AA1012="N/A", "N/A", 0)</f>
        <v>N/A</v>
      </c>
      <c r="AD1012" s="16" t="str">
        <f>IF(AE1012="N/A", "N/A", AA1012-AE1012)</f>
        <v>N/A</v>
      </c>
      <c r="AE1012" s="16" t="str">
        <f>IF(AA1012="N/A", "N/A", IF(AC1012&gt;0, IF(AA1012&lt;13, ROUNDUP(0.25*AA1012,0), IF(AA1012&lt;26, ROUNDUP(0.4*AA1012,0), IF(AA1012&lt;51, ROUNDUP(0.6*AA1012,0), ROUNDUP(0.75*AA1012,0)))), "N/A"))</f>
        <v>N/A</v>
      </c>
      <c r="AF1012" s="16" t="str">
        <f>IF(AD1012="N/A","N/A", (AE1012*AC1012)+Q1012)</f>
        <v>N/A</v>
      </c>
      <c r="AG1012" s="16" t="str">
        <f>IF($AF1012="N/A", "N/A", "TBC")</f>
        <v>N/A</v>
      </c>
      <c r="AH1012" s="16" t="str">
        <f>IF($AF1012="N/A", "N/A", "TBC")</f>
        <v>N/A</v>
      </c>
      <c r="AI1012" s="16" t="str">
        <f>IF($AF1012="N/A","N/A",IF(AC1012&gt;1,"TBC","N/A"))</f>
        <v>N/A</v>
      </c>
      <c r="AJ1012" s="16" t="str">
        <f>IF($AF1012="N/A","N/A",IF(AC1012&gt;2,"TBC","N/A"))</f>
        <v>N/A</v>
      </c>
      <c r="AK1012" s="16" t="str">
        <f>IF($AF1012="N/A","N/A",IF(AC1012&gt;3,"TBC","N/A"))</f>
        <v>N/A</v>
      </c>
      <c r="AL1012" s="16" t="str">
        <f>IF(AC1012="N/A","N/A",IF(AC1012&gt;0,IF(SUM(AG1012:AK1012)&lt;&gt;AF1012,"CHECK","OK"),"N/A"))</f>
        <v>N/A</v>
      </c>
      <c r="AM1012" s="16" t="e">
        <f>IF(AD1012="N/A", L1012+T1012, L1012+AG1012)</f>
        <v>#VALUE!</v>
      </c>
      <c r="AN1012" s="16" t="str">
        <f>IF(AD1012="N/A", IF(U1012="N/A", "N/A", L1012+U1012), AD1012+AH1012)</f>
        <v>N/A</v>
      </c>
      <c r="AO1012" s="16" t="str">
        <f>IF(AD1012="N/A", IF(V1012="N/A", "N/A", L1012+V1012), IF(AI1012="N/A", "N/A", AD1012+AI1012))</f>
        <v>N/A</v>
      </c>
      <c r="AP1012" s="16" t="str">
        <f>IF(AD1012="N/A", IF(W1012="N/A", "N/A", L1012+W1012), IF(AJ1012="N/A", "N/A", AD1012+AJ1012))</f>
        <v>N/A</v>
      </c>
      <c r="AQ1012" s="16" t="str">
        <f>IF(AD1012="N/A", IF(X1012="N/A", "N/A", L1012+X1012), IF(AK1012="N/A", "N/A", AD1012+AK1012))</f>
        <v>N/A</v>
      </c>
      <c r="AR1012" s="15" t="s">
        <v>40</v>
      </c>
      <c r="AS1012" s="15" t="s">
        <v>40</v>
      </c>
      <c r="AT1012" s="15" t="s">
        <v>40</v>
      </c>
      <c r="AU1012" s="15" t="s">
        <v>40</v>
      </c>
      <c r="AV1012" s="15" t="s">
        <v>40</v>
      </c>
      <c r="AW1012" s="15" t="s">
        <v>40</v>
      </c>
      <c r="AX1012" s="15" t="s">
        <v>40</v>
      </c>
      <c r="AY1012" s="15" t="s">
        <v>40</v>
      </c>
      <c r="AZ1012" s="15" t="s">
        <v>40</v>
      </c>
      <c r="BA1012" s="15" t="s">
        <v>40</v>
      </c>
      <c r="BB1012" s="15" t="s">
        <v>40</v>
      </c>
      <c r="BC1012" s="15" t="s">
        <v>40</v>
      </c>
      <c r="BD1012" s="15" t="s">
        <v>40</v>
      </c>
      <c r="BE1012" s="15" t="s">
        <v>40</v>
      </c>
      <c r="BF1012" s="15" t="s">
        <v>40</v>
      </c>
      <c r="BG1012" s="15" t="s">
        <v>40</v>
      </c>
      <c r="BH1012" s="15" t="s">
        <v>40</v>
      </c>
      <c r="BJ1012" s="16" t="e">
        <f>IF(AR1012="R", $CA1012, IF(OR(AR1012="P", AR1012="T", AR1012="N"), 0, IF($C1012="DM", $T1012, IF(OR(AR1012="Y", AR1012="IR"),$AM1012,IF(AR1012="C", IF($BI1012="Y", IF($AF1012="N/A", $Q1012, $AF1012), IF($AG1012="N/A", $T1012,$AG1012)))))))</f>
        <v>#VALUE!</v>
      </c>
      <c r="BK1012" s="16" t="e">
        <f>IF(AS1012="R", $CA1012, IF(OR(AS1012="P", AS1012="T", AS1012="N"), 0, IF($C1012="DM", $T1012, IF(OR(AS1012="Y", AS1012="IR"),$AM1012,IF(AS1012="C", IF($BI1012="Y", IF($AF1012="N/A", $Q1012, $AF1012), IF($AG1012="N/A", $T1012,$AG1012)))))))</f>
        <v>#VALUE!</v>
      </c>
      <c r="BL1012" s="16" t="e">
        <f>IF(AT1012="R", $CA1012, IF(OR(AT1012="P", AT1012="T", AT1012="N"), 0, IF($C1012="DM", $T1012, IF(OR(AT1012="Y", AT1012="IR"),$AM1012,IF(AT1012="C", IF($BI1012="Y", IF($AF1012="N/A", $Q1012, $AF1012), IF($AG1012="N/A", $T1012,$AG1012)))))))</f>
        <v>#VALUE!</v>
      </c>
      <c r="BM1012" s="16" t="e">
        <f>IF(AU1012="R", $CA1012, IF(OR(AU1012="P", AU1012="T", AU1012="N"), 0, IF($C1012="DM", $T1012, IF(OR(AU1012="Y", AU1012="IR"),$AM1012,IF(AU1012="C", IF($BI1012="Y", IF($AF1012="N/A", $Q1012, $AF1012), IF($AG1012="N/A", $T1012,$AG1012)))))))</f>
        <v>#VALUE!</v>
      </c>
      <c r="BN1012" s="16" t="e">
        <f>IF(AV1012="R", $CA1012, IF(OR(AV1012="P", AV1012="T", AV1012="N"), 0, IF($C1012="DM", $T1012, IF(OR(AV1012="Y", AV1012="IR"),$AM1012,IF(AV1012="C", IF($BI1012="Y", IF($AF1012="N/A", $Q1012, $AF1012), IF($AG1012="N/A", $T1012,$AG1012)))))))</f>
        <v>#VALUE!</v>
      </c>
      <c r="BO1012" s="16" t="e">
        <f>IF(AW1012="R", $CA1012, IF(OR(AW1012="P", AW1012="T", AW1012="N"), 0, IF($C1012="DM", $T1012, IF(OR(AW1012="Y", AW1012="IR"),$AM1012,IF(AW1012="C", IF($BI1012="Y", IF($AF1012="N/A", $Q1012, $AF1012), IF($AG1012="N/A", $T1012,$AG1012)))))))</f>
        <v>#VALUE!</v>
      </c>
      <c r="BP1012" s="16" t="e">
        <f>IF(AX1012="R", $CA1012, IF(OR(AX1012="P", AX1012="T", AX1012="N"), 0, IF($C1012="DM", $T1012, IF(OR(AX1012="Y", AX1012="IR"),$AM1012,IF(AX1012="C", IF($BI1012="Y", IF($AF1012="N/A", $Q1012, $AF1012), IF($AG1012="N/A", $T1012,$AG1012)))))))</f>
        <v>#VALUE!</v>
      </c>
      <c r="BQ1012" s="16" t="e">
        <f>IF(AY1012="R", $CA1012, IF(OR(AY1012="P", AY1012="T", AY1012="N"), 0, IF($C1012="DM", $T1012, IF(OR(AY1012="Y", AY1012="IR"),$AM1012,IF(AY1012="C", IF($BI1012="Y", IF($AF1012="N/A", $Q1012, $AF1012), IF($AG1012="N/A", $T1012,$AG1012)))))))</f>
        <v>#VALUE!</v>
      </c>
      <c r="BR1012" s="16" t="e">
        <f>IF(AZ1012="R", $CA1012, IF(OR(AZ1012="P", AZ1012="T", AZ1012="N"), 0, IF($C1012="DM", $T1012, IF(OR(AZ1012="Y", AZ1012="IR"),$AM1012,IF(AZ1012="C", IF($BI1012="Y", IF($AF1012="N/A", $Q1012, $AF1012), IF($AG1012="N/A", $T1012,$AG1012)))))))</f>
        <v>#VALUE!</v>
      </c>
      <c r="BS1012" s="16" t="e">
        <f>IF(BA1012="R", $CA1012, IF(OR(BA1012="P", BA1012="T", BA1012="N"), 0, IF($C1012="DM", $T1012, IF(OR(BA1012="Y", BA1012="IR"),$AM1012,IF(BA1012="C", IF($BI1012="Y", IF($AF1012="N/A", $Q1012, $AF1012), IF($AG1012="N/A", $T1012,$AG1012)))))))</f>
        <v>#VALUE!</v>
      </c>
      <c r="BT1012" s="16" t="e">
        <f>IF(BB1012="R", $CA1012, IF(OR(BB1012="P", BB1012="T", BB1012="N"), 0, IF($C1012="DM", $T1012, IF(OR(BB1012="Y", BB1012="IR"),$AM1012,IF(BB1012="C", IF($BI1012="Y", IF($BA1012="C", IF($AF1012="N/A", $Q1012, $AF1012), IF($AF1012="N/A", $T1012, $AM1012)), IF($AG1012="N/A", $T1012,$AG1012)))))))</f>
        <v>#VALUE!</v>
      </c>
      <c r="BU1012" s="16" t="e">
        <f>IF(BC1012="R", $CA1012, IF(OR(BC1012="P", BC1012="T", BC1012="N"), 0, IF($C1012="DM", $T1012, IF(OR(BC1012="Y", BC1012="IR"),$AM1012,IF(BC1012="C", IF($BI1012="Y", IF($BA1012="C", IF($AF1012="N/A", $Q1012, $AF1012), IF($AF1012="N/A", $T1012, $AM1012)), IF($AG1012="N/A", $T1012,$AG1012)))))))</f>
        <v>#VALUE!</v>
      </c>
      <c r="BV1012" s="16" t="e">
        <f>IF(BD1012="R", $CA1012, IF(OR(BD1012="P", BD1012="T", BD1012="N"), 0, IF($C1012="DM", $T1012, IF(OR(BD1012="Y", BD1012="IR"),$AM1012,IF(BD1012="C", IF($BI1012="Y", IF($BA1012="C", IF($AF1012="N/A", $Q1012, $AF1012), IF($AF1012="N/A", $T1012, $AM1012)), IF($AG1012="N/A", $T1012,$AG1012)))))))</f>
        <v>#VALUE!</v>
      </c>
      <c r="BW1012" s="16" t="e">
        <f>IF(BE1012="R", $CA1012, IF(OR(BE1012="P", BE1012="T", BE1012="N"), 0, IF($C1012="DM", $T1012, IF(OR(BE1012="Y", BE1012="IR"),$AM1012,IF(BE1012="C", IF($BI1012="Y", IF($BA1012="C", IF($AF1012="N/A", $Q1012, $AF1012), IF($AF1012="N/A", $T1012, $AM1012)), IF($AG1012="N/A", $T1012,$AG1012)))))))</f>
        <v>#VALUE!</v>
      </c>
      <c r="BX1012" s="16" t="e">
        <f>IF(BF1012="R", $CA1012, IF(OR(BF1012="P", BF1012="T", BF1012="N"), 0, IF($C1012="DM", $T1012, IF(OR(BF1012="Y", BF1012="IR"),$AM1012,IF(BF1012="C", IF($BI1012="Y", IF($BA1012="C", IF($AF1012="N/A", $Q1012, $AF1012), IF($AF1012="N/A", $T1012, $AM1012)), IF($AG1012="N/A", $T1012,$AG1012)))))))</f>
        <v>#VALUE!</v>
      </c>
      <c r="BY1012" s="16" t="e">
        <f>IF(BG1012="R", $CA1012, IF(OR(BG1012="P", BG1012="T", BG1012="N"), 0, IF($C1012="DM", $T1012, IF(OR(BG1012="Y", BG1012="IR"),$AM1012,IF(BG1012="C", IF($BI1012="Y", IF($BA1012="C", IF($AF1012="N/A", $Q1012, $AF1012), IF($AF1012="N/A", $T1012, $AM1012)), IF($AG1012="N/A", $T1012,$AG1012)))))))</f>
        <v>#VALUE!</v>
      </c>
      <c r="BZ1012" s="16" t="e">
        <f>IF(BH1012="R", $CA1012, IF(OR(BH1012="P", BH1012="T", BH1012="N"), 0, IF($C1012="DM", $T1012, IF(OR(BH1012="Y", BH1012="IR"),$AM1012,IF(BH1012="C", IF($BI1012="Y", IF($BA1012="C", IF($AF1012="N/A", $Q1012, $AF1012), IF($AF1012="N/A", $T1012, $AM1012)), IF($AG1012="N/A", $T1012,$AG1012)))))))</f>
        <v>#VALUE!</v>
      </c>
      <c r="CA1012" s="15" t="s">
        <v>75</v>
      </c>
      <c r="CB1012" s="16" t="e">
        <f>BZ1012</f>
        <v>#VALUE!</v>
      </c>
      <c r="CC1012" s="15" t="str">
        <f>IF(OR($BH1012="T", $BH1012="R"), 0, IF($BH1012="C", IF($BI1012="Y", IF($BA1012="C", 0, IF(AF1012="N/A", Q1012-T1012, AF1012-AG1012)), IF($AF1012="N/A", U1012, AH1012)), AN1012))</f>
        <v>N/A</v>
      </c>
      <c r="CD1012" s="15" t="str">
        <f>IF(OR($BH1012="T", $BH1012="R"), 0, IF($BH1012="C", IF($BI1012="Y", 0, IF($AF1012="N/A", V1012, AI1012)), AO1012))</f>
        <v>N/A</v>
      </c>
      <c r="CE1012" s="15" t="str">
        <f>IF(OR($BH1012="T", $BH1012="R"), 0, IF($BH1012="C", IF($BI1012="Y", 0, IF($AF1012="N/A", W1012, AJ1012)), AP1012))</f>
        <v>N/A</v>
      </c>
      <c r="CF1012" s="15" t="str">
        <f>IF(OR($BH1012="T", $BH1012="R"), 0, IF($BH1012="C", IF($BI1012="Y", 0, IF($AF1012="N/A", X1012, AK1012)), AQ1012))</f>
        <v>N/A</v>
      </c>
    </row>
    <row r="1013" spans="1:84" x14ac:dyDescent="0.25">
      <c r="A1013" s="14">
        <v>5990</v>
      </c>
      <c r="B1013" s="15"/>
      <c r="C1013" s="15"/>
      <c r="D1013" s="15"/>
      <c r="E1013" s="15" t="e">
        <f>VLOOKUP(B1013, 'Rookie Year'!$A$2:$B$55679,2,FALSE)</f>
        <v>#N/A</v>
      </c>
      <c r="F1013" s="15">
        <v>2024</v>
      </c>
      <c r="G1013" s="15" t="s">
        <v>42</v>
      </c>
      <c r="H1013" s="15"/>
      <c r="I1013" s="16"/>
      <c r="J1013" s="15"/>
      <c r="K1013" s="17">
        <f>IF(AND(G1013&lt;&gt;"N",R1013="N/A"), IF(I1013&lt;4, 0, 0.25),IF(I1013=1, IF(J1013=1,0.25, 0.25), IF(I1013&lt;13, 0.25, IF(I1013&lt;26, 0.4, IF(I1013&lt;51, 0.6, 0.75)))))</f>
        <v>0.25</v>
      </c>
      <c r="L1013" s="16">
        <f>I1013-M1013</f>
        <v>0</v>
      </c>
      <c r="M1013" s="16">
        <f>ROUNDUP(I1013*K1013,0)</f>
        <v>0</v>
      </c>
      <c r="N1013" s="16">
        <f>M1013*J1013</f>
        <v>0</v>
      </c>
      <c r="O1013" s="16">
        <v>0</v>
      </c>
      <c r="P1013" s="16">
        <v>0</v>
      </c>
      <c r="Q1013" s="16">
        <f>N1013-O1013-P1013</f>
        <v>0</v>
      </c>
      <c r="R1013" s="15" t="s">
        <v>75</v>
      </c>
      <c r="S1013" s="15">
        <f>IF(R1013="N/A", J1013-($B$1-F1013), J1013-($B$1-R1013))</f>
        <v>0</v>
      </c>
      <c r="T1013" s="16" t="str">
        <f>IF($S1013&lt;1, "N/A", $M1013)</f>
        <v>N/A</v>
      </c>
      <c r="U1013" s="16" t="str">
        <f>IF($S1013&lt;2, "N/A", $M1013)</f>
        <v>N/A</v>
      </c>
      <c r="V1013" s="16" t="str">
        <f>IF($S1013&lt;3, "N/A", $M1013)</f>
        <v>N/A</v>
      </c>
      <c r="W1013" s="16" t="str">
        <f>IF($S1013&lt;4, "N/A", $M1013)</f>
        <v>N/A</v>
      </c>
      <c r="X1013" s="16" t="str">
        <f>IF($S1013&lt;5, "N/A", $M1013)</f>
        <v>N/A</v>
      </c>
      <c r="Y1013" s="15" t="str">
        <f>IF(SUM(T1013:X1013)&lt;&gt;Q1013, "CHECK", "OK")</f>
        <v>OK</v>
      </c>
      <c r="Z1013" s="15" t="str">
        <f>IF(F1013=$B$1, "No", IF(S1013=1, "Yes", "No"))</f>
        <v>No</v>
      </c>
      <c r="AA1013" s="18" t="str">
        <f>IF(C1013="DM", "N/A", IF(Z1013="No","N/A",VLOOKUP(B1013,'Extension List'!$A$3:$R$1972,18,FALSE)))</f>
        <v>N/A</v>
      </c>
      <c r="AB1013" s="15" t="str">
        <f>IF(C1013="DM", "N/A", IF(Z1013="No","N/A",VLOOKUP(B1013,'Extension List'!$A$3:$T$1972,20,FALSE)))</f>
        <v>N/A</v>
      </c>
      <c r="AC1013" s="15" t="str">
        <f>IF(AA1013="N/A", "N/A", 0)</f>
        <v>N/A</v>
      </c>
      <c r="AD1013" s="16" t="str">
        <f>IF(AE1013="N/A", "N/A", AA1013-AE1013)</f>
        <v>N/A</v>
      </c>
      <c r="AE1013" s="16" t="str">
        <f>IF(AA1013="N/A", "N/A", IF(AC1013&gt;0, IF(AA1013&lt;13, ROUNDUP(0.25*AA1013,0), IF(AA1013&lt;26, ROUNDUP(0.4*AA1013,0), IF(AA1013&lt;51, ROUNDUP(0.6*AA1013,0), ROUNDUP(0.75*AA1013,0)))), "N/A"))</f>
        <v>N/A</v>
      </c>
      <c r="AF1013" s="16" t="str">
        <f>IF(AD1013="N/A","N/A", (AE1013*AC1013)+Q1013)</f>
        <v>N/A</v>
      </c>
      <c r="AG1013" s="16" t="str">
        <f>IF($AF1013="N/A", "N/A", "TBC")</f>
        <v>N/A</v>
      </c>
      <c r="AH1013" s="16" t="str">
        <f>IF($AF1013="N/A", "N/A", "TBC")</f>
        <v>N/A</v>
      </c>
      <c r="AI1013" s="16" t="str">
        <f>IF($AF1013="N/A","N/A",IF(AC1013&gt;1,"TBC","N/A"))</f>
        <v>N/A</v>
      </c>
      <c r="AJ1013" s="16" t="str">
        <f>IF($AF1013="N/A","N/A",IF(AC1013&gt;2,"TBC","N/A"))</f>
        <v>N/A</v>
      </c>
      <c r="AK1013" s="16" t="str">
        <f>IF($AF1013="N/A","N/A",IF(AC1013&gt;3,"TBC","N/A"))</f>
        <v>N/A</v>
      </c>
      <c r="AL1013" s="16" t="str">
        <f>IF(AC1013="N/A","N/A",IF(AC1013&gt;0,IF(SUM(AG1013:AK1013)&lt;&gt;AF1013,"CHECK","OK"),"N/A"))</f>
        <v>N/A</v>
      </c>
      <c r="AM1013" s="16" t="e">
        <f>IF(AD1013="N/A", L1013+T1013, L1013+AG1013)</f>
        <v>#VALUE!</v>
      </c>
      <c r="AN1013" s="16" t="str">
        <f>IF(AD1013="N/A", IF(U1013="N/A", "N/A", L1013+U1013), AD1013+AH1013)</f>
        <v>N/A</v>
      </c>
      <c r="AO1013" s="16" t="str">
        <f>IF(AD1013="N/A", IF(V1013="N/A", "N/A", L1013+V1013), IF(AI1013="N/A", "N/A", AD1013+AI1013))</f>
        <v>N/A</v>
      </c>
      <c r="AP1013" s="16" t="str">
        <f>IF(AD1013="N/A", IF(W1013="N/A", "N/A", L1013+W1013), IF(AJ1013="N/A", "N/A", AD1013+AJ1013))</f>
        <v>N/A</v>
      </c>
      <c r="AQ1013" s="16" t="str">
        <f>IF(AD1013="N/A", IF(X1013="N/A", "N/A", L1013+X1013), IF(AK1013="N/A", "N/A", AD1013+AK1013))</f>
        <v>N/A</v>
      </c>
      <c r="AR1013" s="15" t="s">
        <v>40</v>
      </c>
      <c r="AS1013" s="15" t="s">
        <v>40</v>
      </c>
      <c r="AT1013" s="15" t="s">
        <v>40</v>
      </c>
      <c r="AU1013" s="15" t="s">
        <v>40</v>
      </c>
      <c r="AV1013" s="15" t="s">
        <v>40</v>
      </c>
      <c r="AW1013" s="15" t="s">
        <v>40</v>
      </c>
      <c r="AX1013" s="15" t="s">
        <v>40</v>
      </c>
      <c r="AY1013" s="15" t="s">
        <v>40</v>
      </c>
      <c r="AZ1013" s="15" t="s">
        <v>40</v>
      </c>
      <c r="BA1013" s="15" t="s">
        <v>40</v>
      </c>
      <c r="BB1013" s="15" t="s">
        <v>40</v>
      </c>
      <c r="BC1013" s="15" t="s">
        <v>40</v>
      </c>
      <c r="BD1013" s="15" t="s">
        <v>40</v>
      </c>
      <c r="BE1013" s="15" t="s">
        <v>40</v>
      </c>
      <c r="BF1013" s="15" t="s">
        <v>40</v>
      </c>
      <c r="BG1013" s="15" t="s">
        <v>40</v>
      </c>
      <c r="BH1013" s="15" t="s">
        <v>40</v>
      </c>
      <c r="BJ1013" s="16" t="e">
        <f>IF(AR1013="R", $CA1013, IF(OR(AR1013="P", AR1013="T", AR1013="N"), 0, IF($C1013="DM", $T1013, IF(OR(AR1013="Y", AR1013="IR"),$AM1013,IF(AR1013="C", IF($BI1013="Y", IF($AF1013="N/A", $Q1013, $AF1013), IF($AG1013="N/A", $T1013,$AG1013)))))))</f>
        <v>#VALUE!</v>
      </c>
      <c r="BK1013" s="16" t="e">
        <f>IF(AS1013="R", $CA1013, IF(OR(AS1013="P", AS1013="T", AS1013="N"), 0, IF($C1013="DM", $T1013, IF(OR(AS1013="Y", AS1013="IR"),$AM1013,IF(AS1013="C", IF($BI1013="Y", IF($AF1013="N/A", $Q1013, $AF1013), IF($AG1013="N/A", $T1013,$AG1013)))))))</f>
        <v>#VALUE!</v>
      </c>
      <c r="BL1013" s="16" t="e">
        <f>IF(AT1013="R", $CA1013, IF(OR(AT1013="P", AT1013="T", AT1013="N"), 0, IF($C1013="DM", $T1013, IF(OR(AT1013="Y", AT1013="IR"),$AM1013,IF(AT1013="C", IF($BI1013="Y", IF($AF1013="N/A", $Q1013, $AF1013), IF($AG1013="N/A", $T1013,$AG1013)))))))</f>
        <v>#VALUE!</v>
      </c>
      <c r="BM1013" s="16" t="e">
        <f>IF(AU1013="R", $CA1013, IF(OR(AU1013="P", AU1013="T", AU1013="N"), 0, IF($C1013="DM", $T1013, IF(OR(AU1013="Y", AU1013="IR"),$AM1013,IF(AU1013="C", IF($BI1013="Y", IF($AF1013="N/A", $Q1013, $AF1013), IF($AG1013="N/A", $T1013,$AG1013)))))))</f>
        <v>#VALUE!</v>
      </c>
      <c r="BN1013" s="16" t="e">
        <f>IF(AV1013="R", $CA1013, IF(OR(AV1013="P", AV1013="T", AV1013="N"), 0, IF($C1013="DM", $T1013, IF(OR(AV1013="Y", AV1013="IR"),$AM1013,IF(AV1013="C", IF($BI1013="Y", IF($AF1013="N/A", $Q1013, $AF1013), IF($AG1013="N/A", $T1013,$AG1013)))))))</f>
        <v>#VALUE!</v>
      </c>
      <c r="BO1013" s="16" t="e">
        <f>IF(AW1013="R", $CA1013, IF(OR(AW1013="P", AW1013="T", AW1013="N"), 0, IF($C1013="DM", $T1013, IF(OR(AW1013="Y", AW1013="IR"),$AM1013,IF(AW1013="C", IF($BI1013="Y", IF($AF1013="N/A", $Q1013, $AF1013), IF($AG1013="N/A", $T1013,$AG1013)))))))</f>
        <v>#VALUE!</v>
      </c>
      <c r="BP1013" s="16" t="e">
        <f>IF(AX1013="R", $CA1013, IF(OR(AX1013="P", AX1013="T", AX1013="N"), 0, IF($C1013="DM", $T1013, IF(OR(AX1013="Y", AX1013="IR"),$AM1013,IF(AX1013="C", IF($BI1013="Y", IF($AF1013="N/A", $Q1013, $AF1013), IF($AG1013="N/A", $T1013,$AG1013)))))))</f>
        <v>#VALUE!</v>
      </c>
      <c r="BQ1013" s="16" t="e">
        <f>IF(AY1013="R", $CA1013, IF(OR(AY1013="P", AY1013="T", AY1013="N"), 0, IF($C1013="DM", $T1013, IF(OR(AY1013="Y", AY1013="IR"),$AM1013,IF(AY1013="C", IF($BI1013="Y", IF($AF1013="N/A", $Q1013, $AF1013), IF($AG1013="N/A", $T1013,$AG1013)))))))</f>
        <v>#VALUE!</v>
      </c>
      <c r="BR1013" s="16" t="e">
        <f>IF(AZ1013="R", $CA1013, IF(OR(AZ1013="P", AZ1013="T", AZ1013="N"), 0, IF($C1013="DM", $T1013, IF(OR(AZ1013="Y", AZ1013="IR"),$AM1013,IF(AZ1013="C", IF($BI1013="Y", IF($AF1013="N/A", $Q1013, $AF1013), IF($AG1013="N/A", $T1013,$AG1013)))))))</f>
        <v>#VALUE!</v>
      </c>
      <c r="BS1013" s="16" t="e">
        <f>IF(BA1013="R", $CA1013, IF(OR(BA1013="P", BA1013="T", BA1013="N"), 0, IF($C1013="DM", $T1013, IF(OR(BA1013="Y", BA1013="IR"),$AM1013,IF(BA1013="C", IF($BI1013="Y", IF($AF1013="N/A", $Q1013, $AF1013), IF($AG1013="N/A", $T1013,$AG1013)))))))</f>
        <v>#VALUE!</v>
      </c>
      <c r="BT1013" s="16" t="e">
        <f>IF(BB1013="R", $CA1013, IF(OR(BB1013="P", BB1013="T", BB1013="N"), 0, IF($C1013="DM", $T1013, IF(OR(BB1013="Y", BB1013="IR"),$AM1013,IF(BB1013="C", IF($BI1013="Y", IF($BA1013="C", IF($AF1013="N/A", $Q1013, $AF1013), IF($AF1013="N/A", $T1013, $AM1013)), IF($AG1013="N/A", $T1013,$AG1013)))))))</f>
        <v>#VALUE!</v>
      </c>
      <c r="BU1013" s="16" t="e">
        <f>IF(BC1013="R", $CA1013, IF(OR(BC1013="P", BC1013="T", BC1013="N"), 0, IF($C1013="DM", $T1013, IF(OR(BC1013="Y", BC1013="IR"),$AM1013,IF(BC1013="C", IF($BI1013="Y", IF($BA1013="C", IF($AF1013="N/A", $Q1013, $AF1013), IF($AF1013="N/A", $T1013, $AM1013)), IF($AG1013="N/A", $T1013,$AG1013)))))))</f>
        <v>#VALUE!</v>
      </c>
      <c r="BV1013" s="16" t="e">
        <f>IF(BD1013="R", $CA1013, IF(OR(BD1013="P", BD1013="T", BD1013="N"), 0, IF($C1013="DM", $T1013, IF(OR(BD1013="Y", BD1013="IR"),$AM1013,IF(BD1013="C", IF($BI1013="Y", IF($BA1013="C", IF($AF1013="N/A", $Q1013, $AF1013), IF($AF1013="N/A", $T1013, $AM1013)), IF($AG1013="N/A", $T1013,$AG1013)))))))</f>
        <v>#VALUE!</v>
      </c>
      <c r="BW1013" s="16" t="e">
        <f>IF(BE1013="R", $CA1013, IF(OR(BE1013="P", BE1013="T", BE1013="N"), 0, IF($C1013="DM", $T1013, IF(OR(BE1013="Y", BE1013="IR"),$AM1013,IF(BE1013="C", IF($BI1013="Y", IF($BA1013="C", IF($AF1013="N/A", $Q1013, $AF1013), IF($AF1013="N/A", $T1013, $AM1013)), IF($AG1013="N/A", $T1013,$AG1013)))))))</f>
        <v>#VALUE!</v>
      </c>
      <c r="BX1013" s="16" t="e">
        <f>IF(BF1013="R", $CA1013, IF(OR(BF1013="P", BF1013="T", BF1013="N"), 0, IF($C1013="DM", $T1013, IF(OR(BF1013="Y", BF1013="IR"),$AM1013,IF(BF1013="C", IF($BI1013="Y", IF($BA1013="C", IF($AF1013="N/A", $Q1013, $AF1013), IF($AF1013="N/A", $T1013, $AM1013)), IF($AG1013="N/A", $T1013,$AG1013)))))))</f>
        <v>#VALUE!</v>
      </c>
      <c r="BY1013" s="16" t="e">
        <f>IF(BG1013="R", $CA1013, IF(OR(BG1013="P", BG1013="T", BG1013="N"), 0, IF($C1013="DM", $T1013, IF(OR(BG1013="Y", BG1013="IR"),$AM1013,IF(BG1013="C", IF($BI1013="Y", IF($BA1013="C", IF($AF1013="N/A", $Q1013, $AF1013), IF($AF1013="N/A", $T1013, $AM1013)), IF($AG1013="N/A", $T1013,$AG1013)))))))</f>
        <v>#VALUE!</v>
      </c>
      <c r="BZ1013" s="16" t="e">
        <f>IF(BH1013="R", $CA1013, IF(OR(BH1013="P", BH1013="T", BH1013="N"), 0, IF($C1013="DM", $T1013, IF(OR(BH1013="Y", BH1013="IR"),$AM1013,IF(BH1013="C", IF($BI1013="Y", IF($BA1013="C", IF($AF1013="N/A", $Q1013, $AF1013), IF($AF1013="N/A", $T1013, $AM1013)), IF($AG1013="N/A", $T1013,$AG1013)))))))</f>
        <v>#VALUE!</v>
      </c>
      <c r="CA1013" s="15" t="s">
        <v>75</v>
      </c>
      <c r="CB1013" s="16" t="e">
        <f>BZ1013</f>
        <v>#VALUE!</v>
      </c>
      <c r="CC1013" s="15" t="str">
        <f>IF(OR($BH1013="T", $BH1013="R"), 0, IF($BH1013="C", IF($BI1013="Y", IF($BA1013="C", 0, IF(AF1013="N/A", Q1013-T1013, AF1013-AG1013)), IF($AF1013="N/A", U1013, AH1013)), AN1013))</f>
        <v>N/A</v>
      </c>
      <c r="CD1013" s="15" t="str">
        <f>IF(OR($BH1013="T", $BH1013="R"), 0, IF($BH1013="C", IF($BI1013="Y", 0, IF($AF1013="N/A", V1013, AI1013)), AO1013))</f>
        <v>N/A</v>
      </c>
      <c r="CE1013" s="15" t="str">
        <f>IF(OR($BH1013="T", $BH1013="R"), 0, IF($BH1013="C", IF($BI1013="Y", 0, IF($AF1013="N/A", W1013, AJ1013)), AP1013))</f>
        <v>N/A</v>
      </c>
      <c r="CF1013" s="15" t="str">
        <f>IF(OR($BH1013="T", $BH1013="R"), 0, IF($BH1013="C", IF($BI1013="Y", 0, IF($AF1013="N/A", X1013, AK1013)), AQ1013))</f>
        <v>N/A</v>
      </c>
    </row>
    <row r="1014" spans="1:84" x14ac:dyDescent="0.25">
      <c r="A1014" s="14">
        <v>5991</v>
      </c>
      <c r="B1014" s="15"/>
      <c r="C1014" s="15"/>
      <c r="D1014" s="15"/>
      <c r="E1014" s="15" t="e">
        <f>VLOOKUP(B1014, 'Rookie Year'!$A$2:$B$55679,2,FALSE)</f>
        <v>#N/A</v>
      </c>
      <c r="F1014" s="15">
        <v>2024</v>
      </c>
      <c r="G1014" s="15" t="s">
        <v>42</v>
      </c>
      <c r="H1014" s="15"/>
      <c r="I1014" s="16"/>
      <c r="J1014" s="15"/>
      <c r="K1014" s="17">
        <f>IF(AND(G1014&lt;&gt;"N",R1014="N/A"), IF(I1014&lt;4, 0, 0.25),IF(I1014=1, IF(J1014=1,0.25, 0.25), IF(I1014&lt;13, 0.25, IF(I1014&lt;26, 0.4, IF(I1014&lt;51, 0.6, 0.75)))))</f>
        <v>0.25</v>
      </c>
      <c r="L1014" s="16">
        <f>I1014-M1014</f>
        <v>0</v>
      </c>
      <c r="M1014" s="16">
        <f>ROUNDUP(I1014*K1014,0)</f>
        <v>0</v>
      </c>
      <c r="N1014" s="16">
        <f>M1014*J1014</f>
        <v>0</v>
      </c>
      <c r="O1014" s="16">
        <v>0</v>
      </c>
      <c r="P1014" s="16">
        <v>0</v>
      </c>
      <c r="Q1014" s="16">
        <f>N1014-O1014-P1014</f>
        <v>0</v>
      </c>
      <c r="R1014" s="15" t="s">
        <v>75</v>
      </c>
      <c r="S1014" s="15">
        <f>IF(R1014="N/A", J1014-($B$1-F1014), J1014-($B$1-R1014))</f>
        <v>0</v>
      </c>
      <c r="T1014" s="16" t="str">
        <f>IF($S1014&lt;1, "N/A", $M1014)</f>
        <v>N/A</v>
      </c>
      <c r="U1014" s="16" t="str">
        <f>IF($S1014&lt;2, "N/A", $M1014)</f>
        <v>N/A</v>
      </c>
      <c r="V1014" s="16" t="str">
        <f>IF($S1014&lt;3, "N/A", $M1014)</f>
        <v>N/A</v>
      </c>
      <c r="W1014" s="16" t="str">
        <f>IF($S1014&lt;4, "N/A", $M1014)</f>
        <v>N/A</v>
      </c>
      <c r="X1014" s="16" t="str">
        <f>IF($S1014&lt;5, "N/A", $M1014)</f>
        <v>N/A</v>
      </c>
      <c r="Y1014" s="15" t="str">
        <f>IF(SUM(T1014:X1014)&lt;&gt;Q1014, "CHECK", "OK")</f>
        <v>OK</v>
      </c>
      <c r="Z1014" s="15" t="str">
        <f>IF(F1014=$B$1, "No", IF(S1014=1, "Yes", "No"))</f>
        <v>No</v>
      </c>
      <c r="AA1014" s="18" t="str">
        <f>IF(C1014="DM", "N/A", IF(Z1014="No","N/A",VLOOKUP(B1014,'Extension List'!$A$3:$R$1972,18,FALSE)))</f>
        <v>N/A</v>
      </c>
      <c r="AB1014" s="15" t="str">
        <f>IF(C1014="DM", "N/A", IF(Z1014="No","N/A",VLOOKUP(B1014,'Extension List'!$A$3:$T$1972,20,FALSE)))</f>
        <v>N/A</v>
      </c>
      <c r="AC1014" s="15" t="str">
        <f>IF(AA1014="N/A", "N/A", 0)</f>
        <v>N/A</v>
      </c>
      <c r="AD1014" s="16" t="str">
        <f>IF(AE1014="N/A", "N/A", AA1014-AE1014)</f>
        <v>N/A</v>
      </c>
      <c r="AE1014" s="16" t="str">
        <f>IF(AA1014="N/A", "N/A", IF(AC1014&gt;0, IF(AA1014&lt;13, ROUNDUP(0.25*AA1014,0), IF(AA1014&lt;26, ROUNDUP(0.4*AA1014,0), IF(AA1014&lt;51, ROUNDUP(0.6*AA1014,0), ROUNDUP(0.75*AA1014,0)))), "N/A"))</f>
        <v>N/A</v>
      </c>
      <c r="AF1014" s="16" t="str">
        <f>IF(AD1014="N/A","N/A", (AE1014*AC1014)+Q1014)</f>
        <v>N/A</v>
      </c>
      <c r="AG1014" s="16" t="str">
        <f>IF($AF1014="N/A", "N/A", "TBC")</f>
        <v>N/A</v>
      </c>
      <c r="AH1014" s="16" t="str">
        <f>IF($AF1014="N/A", "N/A", "TBC")</f>
        <v>N/A</v>
      </c>
      <c r="AI1014" s="16" t="str">
        <f>IF($AF1014="N/A","N/A",IF(AC1014&gt;1,"TBC","N/A"))</f>
        <v>N/A</v>
      </c>
      <c r="AJ1014" s="16" t="str">
        <f>IF($AF1014="N/A","N/A",IF(AC1014&gt;2,"TBC","N/A"))</f>
        <v>N/A</v>
      </c>
      <c r="AK1014" s="16" t="str">
        <f>IF($AF1014="N/A","N/A",IF(AC1014&gt;3,"TBC","N/A"))</f>
        <v>N/A</v>
      </c>
      <c r="AL1014" s="16" t="str">
        <f>IF(AC1014="N/A","N/A",IF(AC1014&gt;0,IF(SUM(AG1014:AK1014)&lt;&gt;AF1014,"CHECK","OK"),"N/A"))</f>
        <v>N/A</v>
      </c>
      <c r="AM1014" s="16" t="e">
        <f>IF(AD1014="N/A", L1014+T1014, L1014+AG1014)</f>
        <v>#VALUE!</v>
      </c>
      <c r="AN1014" s="16" t="str">
        <f>IF(AD1014="N/A", IF(U1014="N/A", "N/A", L1014+U1014), AD1014+AH1014)</f>
        <v>N/A</v>
      </c>
      <c r="AO1014" s="16" t="str">
        <f>IF(AD1014="N/A", IF(V1014="N/A", "N/A", L1014+V1014), IF(AI1014="N/A", "N/A", AD1014+AI1014))</f>
        <v>N/A</v>
      </c>
      <c r="AP1014" s="16" t="str">
        <f>IF(AD1014="N/A", IF(W1014="N/A", "N/A", L1014+W1014), IF(AJ1014="N/A", "N/A", AD1014+AJ1014))</f>
        <v>N/A</v>
      </c>
      <c r="AQ1014" s="16" t="str">
        <f>IF(AD1014="N/A", IF(X1014="N/A", "N/A", L1014+X1014), IF(AK1014="N/A", "N/A", AD1014+AK1014))</f>
        <v>N/A</v>
      </c>
      <c r="AR1014" s="15" t="s">
        <v>40</v>
      </c>
      <c r="AS1014" s="15" t="s">
        <v>40</v>
      </c>
      <c r="AT1014" s="15" t="s">
        <v>40</v>
      </c>
      <c r="AU1014" s="15" t="s">
        <v>40</v>
      </c>
      <c r="AV1014" s="15" t="s">
        <v>40</v>
      </c>
      <c r="AW1014" s="15" t="s">
        <v>40</v>
      </c>
      <c r="AX1014" s="15" t="s">
        <v>40</v>
      </c>
      <c r="AY1014" s="15" t="s">
        <v>40</v>
      </c>
      <c r="AZ1014" s="15" t="s">
        <v>40</v>
      </c>
      <c r="BA1014" s="15" t="s">
        <v>40</v>
      </c>
      <c r="BB1014" s="15" t="s">
        <v>40</v>
      </c>
      <c r="BC1014" s="15" t="s">
        <v>40</v>
      </c>
      <c r="BD1014" s="15" t="s">
        <v>40</v>
      </c>
      <c r="BE1014" s="15" t="s">
        <v>40</v>
      </c>
      <c r="BF1014" s="15" t="s">
        <v>40</v>
      </c>
      <c r="BG1014" s="15" t="s">
        <v>40</v>
      </c>
      <c r="BH1014" s="15" t="s">
        <v>40</v>
      </c>
      <c r="BJ1014" s="16" t="e">
        <f>IF(AR1014="R", $CA1014, IF(OR(AR1014="P", AR1014="T", AR1014="N"), 0, IF($C1014="DM", $T1014, IF(OR(AR1014="Y", AR1014="IR"),$AM1014,IF(AR1014="C", IF($BI1014="Y", IF($AF1014="N/A", $Q1014, $AF1014), IF($AG1014="N/A", $T1014,$AG1014)))))))</f>
        <v>#VALUE!</v>
      </c>
      <c r="BK1014" s="16" t="e">
        <f>IF(AS1014="R", $CA1014, IF(OR(AS1014="P", AS1014="T", AS1014="N"), 0, IF($C1014="DM", $T1014, IF(OR(AS1014="Y", AS1014="IR"),$AM1014,IF(AS1014="C", IF($BI1014="Y", IF($AF1014="N/A", $Q1014, $AF1014), IF($AG1014="N/A", $T1014,$AG1014)))))))</f>
        <v>#VALUE!</v>
      </c>
      <c r="BL1014" s="16" t="e">
        <f>IF(AT1014="R", $CA1014, IF(OR(AT1014="P", AT1014="T", AT1014="N"), 0, IF($C1014="DM", $T1014, IF(OR(AT1014="Y", AT1014="IR"),$AM1014,IF(AT1014="C", IF($BI1014="Y", IF($AF1014="N/A", $Q1014, $AF1014), IF($AG1014="N/A", $T1014,$AG1014)))))))</f>
        <v>#VALUE!</v>
      </c>
      <c r="BM1014" s="16" t="e">
        <f>IF(AU1014="R", $CA1014, IF(OR(AU1014="P", AU1014="T", AU1014="N"), 0, IF($C1014="DM", $T1014, IF(OR(AU1014="Y", AU1014="IR"),$AM1014,IF(AU1014="C", IF($BI1014="Y", IF($AF1014="N/A", $Q1014, $AF1014), IF($AG1014="N/A", $T1014,$AG1014)))))))</f>
        <v>#VALUE!</v>
      </c>
      <c r="BN1014" s="16" t="e">
        <f>IF(AV1014="R", $CA1014, IF(OR(AV1014="P", AV1014="T", AV1014="N"), 0, IF($C1014="DM", $T1014, IF(OR(AV1014="Y", AV1014="IR"),$AM1014,IF(AV1014="C", IF($BI1014="Y", IF($AF1014="N/A", $Q1014, $AF1014), IF($AG1014="N/A", $T1014,$AG1014)))))))</f>
        <v>#VALUE!</v>
      </c>
      <c r="BO1014" s="16" t="e">
        <f>IF(AW1014="R", $CA1014, IF(OR(AW1014="P", AW1014="T", AW1014="N"), 0, IF($C1014="DM", $T1014, IF(OR(AW1014="Y", AW1014="IR"),$AM1014,IF(AW1014="C", IF($BI1014="Y", IF($AF1014="N/A", $Q1014, $AF1014), IF($AG1014="N/A", $T1014,$AG1014)))))))</f>
        <v>#VALUE!</v>
      </c>
      <c r="BP1014" s="16" t="e">
        <f>IF(AX1014="R", $CA1014, IF(OR(AX1014="P", AX1014="T", AX1014="N"), 0, IF($C1014="DM", $T1014, IF(OR(AX1014="Y", AX1014="IR"),$AM1014,IF(AX1014="C", IF($BI1014="Y", IF($AF1014="N/A", $Q1014, $AF1014), IF($AG1014="N/A", $T1014,$AG1014)))))))</f>
        <v>#VALUE!</v>
      </c>
      <c r="BQ1014" s="16" t="e">
        <f>IF(AY1014="R", $CA1014, IF(OR(AY1014="P", AY1014="T", AY1014="N"), 0, IF($C1014="DM", $T1014, IF(OR(AY1014="Y", AY1014="IR"),$AM1014,IF(AY1014="C", IF($BI1014="Y", IF($AF1014="N/A", $Q1014, $AF1014), IF($AG1014="N/A", $T1014,$AG1014)))))))</f>
        <v>#VALUE!</v>
      </c>
      <c r="BR1014" s="16" t="e">
        <f>IF(AZ1014="R", $CA1014, IF(OR(AZ1014="P", AZ1014="T", AZ1014="N"), 0, IF($C1014="DM", $T1014, IF(OR(AZ1014="Y", AZ1014="IR"),$AM1014,IF(AZ1014="C", IF($BI1014="Y", IF($AF1014="N/A", $Q1014, $AF1014), IF($AG1014="N/A", $T1014,$AG1014)))))))</f>
        <v>#VALUE!</v>
      </c>
      <c r="BS1014" s="16" t="e">
        <f>IF(BA1014="R", $CA1014, IF(OR(BA1014="P", BA1014="T", BA1014="N"), 0, IF($C1014="DM", $T1014, IF(OR(BA1014="Y", BA1014="IR"),$AM1014,IF(BA1014="C", IF($BI1014="Y", IF($AF1014="N/A", $Q1014, $AF1014), IF($AG1014="N/A", $T1014,$AG1014)))))))</f>
        <v>#VALUE!</v>
      </c>
      <c r="BT1014" s="16" t="e">
        <f>IF(BB1014="R", $CA1014, IF(OR(BB1014="P", BB1014="T", BB1014="N"), 0, IF($C1014="DM", $T1014, IF(OR(BB1014="Y", BB1014="IR"),$AM1014,IF(BB1014="C", IF($BI1014="Y", IF($BA1014="C", IF($AF1014="N/A", $Q1014, $AF1014), IF($AF1014="N/A", $T1014, $AM1014)), IF($AG1014="N/A", $T1014,$AG1014)))))))</f>
        <v>#VALUE!</v>
      </c>
      <c r="BU1014" s="16" t="e">
        <f>IF(BC1014="R", $CA1014, IF(OR(BC1014="P", BC1014="T", BC1014="N"), 0, IF($C1014="DM", $T1014, IF(OR(BC1014="Y", BC1014="IR"),$AM1014,IF(BC1014="C", IF($BI1014="Y", IF($BA1014="C", IF($AF1014="N/A", $Q1014, $AF1014), IF($AF1014="N/A", $T1014, $AM1014)), IF($AG1014="N/A", $T1014,$AG1014)))))))</f>
        <v>#VALUE!</v>
      </c>
      <c r="BV1014" s="16" t="e">
        <f>IF(BD1014="R", $CA1014, IF(OR(BD1014="P", BD1014="T", BD1014="N"), 0, IF($C1014="DM", $T1014, IF(OR(BD1014="Y", BD1014="IR"),$AM1014,IF(BD1014="C", IF($BI1014="Y", IF($BA1014="C", IF($AF1014="N/A", $Q1014, $AF1014), IF($AF1014="N/A", $T1014, $AM1014)), IF($AG1014="N/A", $T1014,$AG1014)))))))</f>
        <v>#VALUE!</v>
      </c>
      <c r="BW1014" s="16" t="e">
        <f>IF(BE1014="R", $CA1014, IF(OR(BE1014="P", BE1014="T", BE1014="N"), 0, IF($C1014="DM", $T1014, IF(OR(BE1014="Y", BE1014="IR"),$AM1014,IF(BE1014="C", IF($BI1014="Y", IF($BA1014="C", IF($AF1014="N/A", $Q1014, $AF1014), IF($AF1014="N/A", $T1014, $AM1014)), IF($AG1014="N/A", $T1014,$AG1014)))))))</f>
        <v>#VALUE!</v>
      </c>
      <c r="BX1014" s="16" t="e">
        <f>IF(BF1014="R", $CA1014, IF(OR(BF1014="P", BF1014="T", BF1014="N"), 0, IF($C1014="DM", $T1014, IF(OR(BF1014="Y", BF1014="IR"),$AM1014,IF(BF1014="C", IF($BI1014="Y", IF($BA1014="C", IF($AF1014="N/A", $Q1014, $AF1014), IF($AF1014="N/A", $T1014, $AM1014)), IF($AG1014="N/A", $T1014,$AG1014)))))))</f>
        <v>#VALUE!</v>
      </c>
      <c r="BY1014" s="16" t="e">
        <f>IF(BG1014="R", $CA1014, IF(OR(BG1014="P", BG1014="T", BG1014="N"), 0, IF($C1014="DM", $T1014, IF(OR(BG1014="Y", BG1014="IR"),$AM1014,IF(BG1014="C", IF($BI1014="Y", IF($BA1014="C", IF($AF1014="N/A", $Q1014, $AF1014), IF($AF1014="N/A", $T1014, $AM1014)), IF($AG1014="N/A", $T1014,$AG1014)))))))</f>
        <v>#VALUE!</v>
      </c>
      <c r="BZ1014" s="16" t="e">
        <f>IF(BH1014="R", $CA1014, IF(OR(BH1014="P", BH1014="T", BH1014="N"), 0, IF($C1014="DM", $T1014, IF(OR(BH1014="Y", BH1014="IR"),$AM1014,IF(BH1014="C", IF($BI1014="Y", IF($BA1014="C", IF($AF1014="N/A", $Q1014, $AF1014), IF($AF1014="N/A", $T1014, $AM1014)), IF($AG1014="N/A", $T1014,$AG1014)))))))</f>
        <v>#VALUE!</v>
      </c>
      <c r="CA1014" s="15" t="s">
        <v>75</v>
      </c>
      <c r="CB1014" s="16" t="e">
        <f>BZ1014</f>
        <v>#VALUE!</v>
      </c>
      <c r="CC1014" s="15" t="str">
        <f>IF(OR($BH1014="T", $BH1014="R"), 0, IF($BH1014="C", IF($BI1014="Y", IF($BA1014="C", 0, IF(AF1014="N/A", Q1014-T1014, AF1014-AG1014)), IF($AF1014="N/A", U1014, AH1014)), AN1014))</f>
        <v>N/A</v>
      </c>
      <c r="CD1014" s="15" t="str">
        <f>IF(OR($BH1014="T", $BH1014="R"), 0, IF($BH1014="C", IF($BI1014="Y", 0, IF($AF1014="N/A", V1014, AI1014)), AO1014))</f>
        <v>N/A</v>
      </c>
      <c r="CE1014" s="15" t="str">
        <f>IF(OR($BH1014="T", $BH1014="R"), 0, IF($BH1014="C", IF($BI1014="Y", 0, IF($AF1014="N/A", W1014, AJ1014)), AP1014))</f>
        <v>N/A</v>
      </c>
      <c r="CF1014" s="15" t="str">
        <f>IF(OR($BH1014="T", $BH1014="R"), 0, IF($BH1014="C", IF($BI1014="Y", 0, IF($AF1014="N/A", X1014, AK1014)), AQ1014))</f>
        <v>N/A</v>
      </c>
    </row>
    <row r="1015" spans="1:84" x14ac:dyDescent="0.25">
      <c r="A1015" s="14">
        <v>5992</v>
      </c>
      <c r="B1015" s="15"/>
      <c r="C1015" s="15"/>
      <c r="D1015" s="15"/>
      <c r="E1015" s="15" t="e">
        <f>VLOOKUP(B1015, 'Rookie Year'!$A$2:$B$55679,2,FALSE)</f>
        <v>#N/A</v>
      </c>
      <c r="F1015" s="15">
        <v>2024</v>
      </c>
      <c r="G1015" s="15" t="s">
        <v>42</v>
      </c>
      <c r="H1015" s="15"/>
      <c r="I1015" s="16"/>
      <c r="J1015" s="15"/>
      <c r="K1015" s="17">
        <f>IF(AND(G1015&lt;&gt;"N",R1015="N/A"), IF(I1015&lt;4, 0, 0.25),IF(I1015=1, IF(J1015=1,0.25, 0.25), IF(I1015&lt;13, 0.25, IF(I1015&lt;26, 0.4, IF(I1015&lt;51, 0.6, 0.75)))))</f>
        <v>0.25</v>
      </c>
      <c r="L1015" s="16">
        <f>I1015-M1015</f>
        <v>0</v>
      </c>
      <c r="M1015" s="16">
        <f>ROUNDUP(I1015*K1015,0)</f>
        <v>0</v>
      </c>
      <c r="N1015" s="16">
        <f>M1015*J1015</f>
        <v>0</v>
      </c>
      <c r="O1015" s="16">
        <v>0</v>
      </c>
      <c r="P1015" s="16">
        <v>0</v>
      </c>
      <c r="Q1015" s="16">
        <f>N1015-O1015-P1015</f>
        <v>0</v>
      </c>
      <c r="R1015" s="15" t="s">
        <v>75</v>
      </c>
      <c r="S1015" s="15">
        <f>IF(R1015="N/A", J1015-($B$1-F1015), J1015-($B$1-R1015))</f>
        <v>0</v>
      </c>
      <c r="T1015" s="16" t="str">
        <f>IF($S1015&lt;1, "N/A", $M1015)</f>
        <v>N/A</v>
      </c>
      <c r="U1015" s="16" t="str">
        <f>IF($S1015&lt;2, "N/A", $M1015)</f>
        <v>N/A</v>
      </c>
      <c r="V1015" s="16" t="str">
        <f>IF($S1015&lt;3, "N/A", $M1015)</f>
        <v>N/A</v>
      </c>
      <c r="W1015" s="16" t="str">
        <f>IF($S1015&lt;4, "N/A", $M1015)</f>
        <v>N/A</v>
      </c>
      <c r="X1015" s="16" t="str">
        <f>IF($S1015&lt;5, "N/A", $M1015)</f>
        <v>N/A</v>
      </c>
      <c r="Y1015" s="15" t="str">
        <f>IF(SUM(T1015:X1015)&lt;&gt;Q1015, "CHECK", "OK")</f>
        <v>OK</v>
      </c>
      <c r="Z1015" s="15" t="str">
        <f>IF(F1015=$B$1, "No", IF(S1015=1, "Yes", "No"))</f>
        <v>No</v>
      </c>
      <c r="AA1015" s="18" t="str">
        <f>IF(C1015="DM", "N/A", IF(Z1015="No","N/A",VLOOKUP(B1015,'Extension List'!$A$3:$R$1972,18,FALSE)))</f>
        <v>N/A</v>
      </c>
      <c r="AB1015" s="15" t="str">
        <f>IF(C1015="DM", "N/A", IF(Z1015="No","N/A",VLOOKUP(B1015,'Extension List'!$A$3:$T$1972,20,FALSE)))</f>
        <v>N/A</v>
      </c>
      <c r="AC1015" s="15" t="str">
        <f>IF(AA1015="N/A", "N/A", 0)</f>
        <v>N/A</v>
      </c>
      <c r="AD1015" s="16" t="str">
        <f>IF(AE1015="N/A", "N/A", AA1015-AE1015)</f>
        <v>N/A</v>
      </c>
      <c r="AE1015" s="16" t="str">
        <f>IF(AA1015="N/A", "N/A", IF(AC1015&gt;0, IF(AA1015&lt;13, ROUNDUP(0.25*AA1015,0), IF(AA1015&lt;26, ROUNDUP(0.4*AA1015,0), IF(AA1015&lt;51, ROUNDUP(0.6*AA1015,0), ROUNDUP(0.75*AA1015,0)))), "N/A"))</f>
        <v>N/A</v>
      </c>
      <c r="AF1015" s="16" t="str">
        <f>IF(AD1015="N/A","N/A", (AE1015*AC1015)+Q1015)</f>
        <v>N/A</v>
      </c>
      <c r="AG1015" s="16" t="str">
        <f>IF($AF1015="N/A", "N/A", "TBC")</f>
        <v>N/A</v>
      </c>
      <c r="AH1015" s="16" t="str">
        <f>IF($AF1015="N/A", "N/A", "TBC")</f>
        <v>N/A</v>
      </c>
      <c r="AI1015" s="16" t="str">
        <f>IF($AF1015="N/A","N/A",IF(AC1015&gt;1,"TBC","N/A"))</f>
        <v>N/A</v>
      </c>
      <c r="AJ1015" s="16" t="str">
        <f>IF($AF1015="N/A","N/A",IF(AC1015&gt;2,"TBC","N/A"))</f>
        <v>N/A</v>
      </c>
      <c r="AK1015" s="16" t="str">
        <f>IF($AF1015="N/A","N/A",IF(AC1015&gt;3,"TBC","N/A"))</f>
        <v>N/A</v>
      </c>
      <c r="AL1015" s="16" t="str">
        <f>IF(AC1015="N/A","N/A",IF(AC1015&gt;0,IF(SUM(AG1015:AK1015)&lt;&gt;AF1015,"CHECK","OK"),"N/A"))</f>
        <v>N/A</v>
      </c>
      <c r="AM1015" s="16" t="e">
        <f>IF(AD1015="N/A", L1015+T1015, L1015+AG1015)</f>
        <v>#VALUE!</v>
      </c>
      <c r="AN1015" s="16" t="str">
        <f>IF(AD1015="N/A", IF(U1015="N/A", "N/A", L1015+U1015), AD1015+AH1015)</f>
        <v>N/A</v>
      </c>
      <c r="AO1015" s="16" t="str">
        <f>IF(AD1015="N/A", IF(V1015="N/A", "N/A", L1015+V1015), IF(AI1015="N/A", "N/A", AD1015+AI1015))</f>
        <v>N/A</v>
      </c>
      <c r="AP1015" s="16" t="str">
        <f>IF(AD1015="N/A", IF(W1015="N/A", "N/A", L1015+W1015), IF(AJ1015="N/A", "N/A", AD1015+AJ1015))</f>
        <v>N/A</v>
      </c>
      <c r="AQ1015" s="16" t="str">
        <f>IF(AD1015="N/A", IF(X1015="N/A", "N/A", L1015+X1015), IF(AK1015="N/A", "N/A", AD1015+AK1015))</f>
        <v>N/A</v>
      </c>
      <c r="AR1015" s="15" t="s">
        <v>40</v>
      </c>
      <c r="AS1015" s="15" t="s">
        <v>40</v>
      </c>
      <c r="AT1015" s="15" t="s">
        <v>40</v>
      </c>
      <c r="AU1015" s="15" t="s">
        <v>40</v>
      </c>
      <c r="AV1015" s="15" t="s">
        <v>40</v>
      </c>
      <c r="AW1015" s="15" t="s">
        <v>40</v>
      </c>
      <c r="AX1015" s="15" t="s">
        <v>40</v>
      </c>
      <c r="AY1015" s="15" t="s">
        <v>40</v>
      </c>
      <c r="AZ1015" s="15" t="s">
        <v>40</v>
      </c>
      <c r="BA1015" s="15" t="s">
        <v>40</v>
      </c>
      <c r="BB1015" s="15" t="s">
        <v>40</v>
      </c>
      <c r="BC1015" s="15" t="s">
        <v>40</v>
      </c>
      <c r="BD1015" s="15" t="s">
        <v>40</v>
      </c>
      <c r="BE1015" s="15" t="s">
        <v>40</v>
      </c>
      <c r="BF1015" s="15" t="s">
        <v>40</v>
      </c>
      <c r="BG1015" s="15" t="s">
        <v>40</v>
      </c>
      <c r="BH1015" s="15" t="s">
        <v>40</v>
      </c>
      <c r="BJ1015" s="16" t="e">
        <f>IF(AR1015="R", $CA1015, IF(OR(AR1015="P", AR1015="T", AR1015="N"), 0, IF($C1015="DM", $T1015, IF(OR(AR1015="Y", AR1015="IR"),$AM1015,IF(AR1015="C", IF($BI1015="Y", IF($AF1015="N/A", $Q1015, $AF1015), IF($AG1015="N/A", $T1015,$AG1015)))))))</f>
        <v>#VALUE!</v>
      </c>
      <c r="BK1015" s="16" t="e">
        <f>IF(AS1015="R", $CA1015, IF(OR(AS1015="P", AS1015="T", AS1015="N"), 0, IF($C1015="DM", $T1015, IF(OR(AS1015="Y", AS1015="IR"),$AM1015,IF(AS1015="C", IF($BI1015="Y", IF($AF1015="N/A", $Q1015, $AF1015), IF($AG1015="N/A", $T1015,$AG1015)))))))</f>
        <v>#VALUE!</v>
      </c>
      <c r="BL1015" s="16" t="e">
        <f>IF(AT1015="R", $CA1015, IF(OR(AT1015="P", AT1015="T", AT1015="N"), 0, IF($C1015="DM", $T1015, IF(OR(AT1015="Y", AT1015="IR"),$AM1015,IF(AT1015="C", IF($BI1015="Y", IF($AF1015="N/A", $Q1015, $AF1015), IF($AG1015="N/A", $T1015,$AG1015)))))))</f>
        <v>#VALUE!</v>
      </c>
      <c r="BM1015" s="16" t="e">
        <f>IF(AU1015="R", $CA1015, IF(OR(AU1015="P", AU1015="T", AU1015="N"), 0, IF($C1015="DM", $T1015, IF(OR(AU1015="Y", AU1015="IR"),$AM1015,IF(AU1015="C", IF($BI1015="Y", IF($AF1015="N/A", $Q1015, $AF1015), IF($AG1015="N/A", $T1015,$AG1015)))))))</f>
        <v>#VALUE!</v>
      </c>
      <c r="BN1015" s="16" t="e">
        <f>IF(AV1015="R", $CA1015, IF(OR(AV1015="P", AV1015="T", AV1015="N"), 0, IF($C1015="DM", $T1015, IF(OR(AV1015="Y", AV1015="IR"),$AM1015,IF(AV1015="C", IF($BI1015="Y", IF($AF1015="N/A", $Q1015, $AF1015), IF($AG1015="N/A", $T1015,$AG1015)))))))</f>
        <v>#VALUE!</v>
      </c>
      <c r="BO1015" s="16" t="e">
        <f>IF(AW1015="R", $CA1015, IF(OR(AW1015="P", AW1015="T", AW1015="N"), 0, IF($C1015="DM", $T1015, IF(OR(AW1015="Y", AW1015="IR"),$AM1015,IF(AW1015="C", IF($BI1015="Y", IF($AF1015="N/A", $Q1015, $AF1015), IF($AG1015="N/A", $T1015,$AG1015)))))))</f>
        <v>#VALUE!</v>
      </c>
      <c r="BP1015" s="16" t="e">
        <f>IF(AX1015="R", $CA1015, IF(OR(AX1015="P", AX1015="T", AX1015="N"), 0, IF($C1015="DM", $T1015, IF(OR(AX1015="Y", AX1015="IR"),$AM1015,IF(AX1015="C", IF($BI1015="Y", IF($AF1015="N/A", $Q1015, $AF1015), IF($AG1015="N/A", $T1015,$AG1015)))))))</f>
        <v>#VALUE!</v>
      </c>
      <c r="BQ1015" s="16" t="e">
        <f>IF(AY1015="R", $CA1015, IF(OR(AY1015="P", AY1015="T", AY1015="N"), 0, IF($C1015="DM", $T1015, IF(OR(AY1015="Y", AY1015="IR"),$AM1015,IF(AY1015="C", IF($BI1015="Y", IF($AF1015="N/A", $Q1015, $AF1015), IF($AG1015="N/A", $T1015,$AG1015)))))))</f>
        <v>#VALUE!</v>
      </c>
      <c r="BR1015" s="16" t="e">
        <f>IF(AZ1015="R", $CA1015, IF(OR(AZ1015="P", AZ1015="T", AZ1015="N"), 0, IF($C1015="DM", $T1015, IF(OR(AZ1015="Y", AZ1015="IR"),$AM1015,IF(AZ1015="C", IF($BI1015="Y", IF($AF1015="N/A", $Q1015, $AF1015), IF($AG1015="N/A", $T1015,$AG1015)))))))</f>
        <v>#VALUE!</v>
      </c>
      <c r="BS1015" s="16" t="e">
        <f>IF(BA1015="R", $CA1015, IF(OR(BA1015="P", BA1015="T", BA1015="N"), 0, IF($C1015="DM", $T1015, IF(OR(BA1015="Y", BA1015="IR"),$AM1015,IF(BA1015="C", IF($BI1015="Y", IF($AF1015="N/A", $Q1015, $AF1015), IF($AG1015="N/A", $T1015,$AG1015)))))))</f>
        <v>#VALUE!</v>
      </c>
      <c r="BT1015" s="16" t="e">
        <f>IF(BB1015="R", $CA1015, IF(OR(BB1015="P", BB1015="T", BB1015="N"), 0, IF($C1015="DM", $T1015, IF(OR(BB1015="Y", BB1015="IR"),$AM1015,IF(BB1015="C", IF($BI1015="Y", IF($BA1015="C", IF($AF1015="N/A", $Q1015, $AF1015), IF($AF1015="N/A", $T1015, $AM1015)), IF($AG1015="N/A", $T1015,$AG1015)))))))</f>
        <v>#VALUE!</v>
      </c>
      <c r="BU1015" s="16" t="e">
        <f>IF(BC1015="R", $CA1015, IF(OR(BC1015="P", BC1015="T", BC1015="N"), 0, IF($C1015="DM", $T1015, IF(OR(BC1015="Y", BC1015="IR"),$AM1015,IF(BC1015="C", IF($BI1015="Y", IF($BA1015="C", IF($AF1015="N/A", $Q1015, $AF1015), IF($AF1015="N/A", $T1015, $AM1015)), IF($AG1015="N/A", $T1015,$AG1015)))))))</f>
        <v>#VALUE!</v>
      </c>
      <c r="BV1015" s="16" t="e">
        <f>IF(BD1015="R", $CA1015, IF(OR(BD1015="P", BD1015="T", BD1015="N"), 0, IF($C1015="DM", $T1015, IF(OR(BD1015="Y", BD1015="IR"),$AM1015,IF(BD1015="C", IF($BI1015="Y", IF($BA1015="C", IF($AF1015="N/A", $Q1015, $AF1015), IF($AF1015="N/A", $T1015, $AM1015)), IF($AG1015="N/A", $T1015,$AG1015)))))))</f>
        <v>#VALUE!</v>
      </c>
      <c r="BW1015" s="16" t="e">
        <f>IF(BE1015="R", $CA1015, IF(OR(BE1015="P", BE1015="T", BE1015="N"), 0, IF($C1015="DM", $T1015, IF(OR(BE1015="Y", BE1015="IR"),$AM1015,IF(BE1015="C", IF($BI1015="Y", IF($BA1015="C", IF($AF1015="N/A", $Q1015, $AF1015), IF($AF1015="N/A", $T1015, $AM1015)), IF($AG1015="N/A", $T1015,$AG1015)))))))</f>
        <v>#VALUE!</v>
      </c>
      <c r="BX1015" s="16" t="e">
        <f>IF(BF1015="R", $CA1015, IF(OR(BF1015="P", BF1015="T", BF1015="N"), 0, IF($C1015="DM", $T1015, IF(OR(BF1015="Y", BF1015="IR"),$AM1015,IF(BF1015="C", IF($BI1015="Y", IF($BA1015="C", IF($AF1015="N/A", $Q1015, $AF1015), IF($AF1015="N/A", $T1015, $AM1015)), IF($AG1015="N/A", $T1015,$AG1015)))))))</f>
        <v>#VALUE!</v>
      </c>
      <c r="BY1015" s="16" t="e">
        <f>IF(BG1015="R", $CA1015, IF(OR(BG1015="P", BG1015="T", BG1015="N"), 0, IF($C1015="DM", $T1015, IF(OR(BG1015="Y", BG1015="IR"),$AM1015,IF(BG1015="C", IF($BI1015="Y", IF($BA1015="C", IF($AF1015="N/A", $Q1015, $AF1015), IF($AF1015="N/A", $T1015, $AM1015)), IF($AG1015="N/A", $T1015,$AG1015)))))))</f>
        <v>#VALUE!</v>
      </c>
      <c r="BZ1015" s="16" t="e">
        <f>IF(BH1015="R", $CA1015, IF(OR(BH1015="P", BH1015="T", BH1015="N"), 0, IF($C1015="DM", $T1015, IF(OR(BH1015="Y", BH1015="IR"),$AM1015,IF(BH1015="C", IF($BI1015="Y", IF($BA1015="C", IF($AF1015="N/A", $Q1015, $AF1015), IF($AF1015="N/A", $T1015, $AM1015)), IF($AG1015="N/A", $T1015,$AG1015)))))))</f>
        <v>#VALUE!</v>
      </c>
      <c r="CA1015" s="15" t="s">
        <v>75</v>
      </c>
      <c r="CB1015" s="16" t="e">
        <f>BZ1015</f>
        <v>#VALUE!</v>
      </c>
      <c r="CC1015" s="15" t="str">
        <f>IF(OR($BH1015="T", $BH1015="R"), 0, IF($BH1015="C", IF($BI1015="Y", IF($BA1015="C", 0, IF(AF1015="N/A", Q1015-T1015, AF1015-AG1015)), IF($AF1015="N/A", U1015, AH1015)), AN1015))</f>
        <v>N/A</v>
      </c>
      <c r="CD1015" s="15" t="str">
        <f>IF(OR($BH1015="T", $BH1015="R"), 0, IF($BH1015="C", IF($BI1015="Y", 0, IF($AF1015="N/A", V1015, AI1015)), AO1015))</f>
        <v>N/A</v>
      </c>
      <c r="CE1015" s="15" t="str">
        <f>IF(OR($BH1015="T", $BH1015="R"), 0, IF($BH1015="C", IF($BI1015="Y", 0, IF($AF1015="N/A", W1015, AJ1015)), AP1015))</f>
        <v>N/A</v>
      </c>
      <c r="CF1015" s="15" t="str">
        <f>IF(OR($BH1015="T", $BH1015="R"), 0, IF($BH1015="C", IF($BI1015="Y", 0, IF($AF1015="N/A", X1015, AK1015)), AQ1015))</f>
        <v>N/A</v>
      </c>
    </row>
    <row r="1016" spans="1:84" x14ac:dyDescent="0.25">
      <c r="A1016" s="14">
        <v>5993</v>
      </c>
      <c r="B1016" s="15"/>
      <c r="C1016" s="15"/>
      <c r="D1016" s="15"/>
      <c r="E1016" s="15" t="e">
        <f>VLOOKUP(B1016, 'Rookie Year'!$A$2:$B$55679,2,FALSE)</f>
        <v>#N/A</v>
      </c>
      <c r="F1016" s="15">
        <v>2024</v>
      </c>
      <c r="G1016" s="15" t="s">
        <v>42</v>
      </c>
      <c r="H1016" s="15"/>
      <c r="I1016" s="16"/>
      <c r="J1016" s="15"/>
      <c r="K1016" s="17">
        <f>IF(AND(G1016&lt;&gt;"N",R1016="N/A"), IF(I1016&lt;4, 0, 0.25),IF(I1016=1, IF(J1016=1,0.25, 0.25), IF(I1016&lt;13, 0.25, IF(I1016&lt;26, 0.4, IF(I1016&lt;51, 0.6, 0.75)))))</f>
        <v>0.25</v>
      </c>
      <c r="L1016" s="16">
        <f>I1016-M1016</f>
        <v>0</v>
      </c>
      <c r="M1016" s="16">
        <f>ROUNDUP(I1016*K1016,0)</f>
        <v>0</v>
      </c>
      <c r="N1016" s="16">
        <f>M1016*J1016</f>
        <v>0</v>
      </c>
      <c r="O1016" s="16">
        <v>0</v>
      </c>
      <c r="P1016" s="16">
        <v>0</v>
      </c>
      <c r="Q1016" s="16">
        <f>N1016-O1016-P1016</f>
        <v>0</v>
      </c>
      <c r="R1016" s="15" t="s">
        <v>75</v>
      </c>
      <c r="S1016" s="15">
        <f>IF(R1016="N/A", J1016-($B$1-F1016), J1016-($B$1-R1016))</f>
        <v>0</v>
      </c>
      <c r="T1016" s="16" t="str">
        <f>IF($S1016&lt;1, "N/A", $M1016)</f>
        <v>N/A</v>
      </c>
      <c r="U1016" s="16" t="str">
        <f>IF($S1016&lt;2, "N/A", $M1016)</f>
        <v>N/A</v>
      </c>
      <c r="V1016" s="16" t="str">
        <f>IF($S1016&lt;3, "N/A", $M1016)</f>
        <v>N/A</v>
      </c>
      <c r="W1016" s="16" t="str">
        <f>IF($S1016&lt;4, "N/A", $M1016)</f>
        <v>N/A</v>
      </c>
      <c r="X1016" s="16" t="str">
        <f>IF($S1016&lt;5, "N/A", $M1016)</f>
        <v>N/A</v>
      </c>
      <c r="Y1016" s="15" t="str">
        <f>IF(SUM(T1016:X1016)&lt;&gt;Q1016, "CHECK", "OK")</f>
        <v>OK</v>
      </c>
      <c r="Z1016" s="15" t="str">
        <f>IF(F1016=$B$1, "No", IF(S1016=1, "Yes", "No"))</f>
        <v>No</v>
      </c>
      <c r="AA1016" s="18" t="str">
        <f>IF(C1016="DM", "N/A", IF(Z1016="No","N/A",VLOOKUP(B1016,'Extension List'!$A$3:$R$1972,18,FALSE)))</f>
        <v>N/A</v>
      </c>
      <c r="AB1016" s="15" t="str">
        <f>IF(C1016="DM", "N/A", IF(Z1016="No","N/A",VLOOKUP(B1016,'Extension List'!$A$3:$T$1972,20,FALSE)))</f>
        <v>N/A</v>
      </c>
      <c r="AC1016" s="15" t="str">
        <f>IF(AA1016="N/A", "N/A", 0)</f>
        <v>N/A</v>
      </c>
      <c r="AD1016" s="16" t="str">
        <f>IF(AE1016="N/A", "N/A", AA1016-AE1016)</f>
        <v>N/A</v>
      </c>
      <c r="AE1016" s="16" t="str">
        <f>IF(AA1016="N/A", "N/A", IF(AC1016&gt;0, IF(AA1016&lt;13, ROUNDUP(0.25*AA1016,0), IF(AA1016&lt;26, ROUNDUP(0.4*AA1016,0), IF(AA1016&lt;51, ROUNDUP(0.6*AA1016,0), ROUNDUP(0.75*AA1016,0)))), "N/A"))</f>
        <v>N/A</v>
      </c>
      <c r="AF1016" s="16" t="str">
        <f>IF(AD1016="N/A","N/A", (AE1016*AC1016)+Q1016)</f>
        <v>N/A</v>
      </c>
      <c r="AG1016" s="16" t="str">
        <f>IF($AF1016="N/A", "N/A", "TBC")</f>
        <v>N/A</v>
      </c>
      <c r="AH1016" s="16" t="str">
        <f>IF($AF1016="N/A", "N/A", "TBC")</f>
        <v>N/A</v>
      </c>
      <c r="AI1016" s="16" t="str">
        <f>IF($AF1016="N/A","N/A",IF(AC1016&gt;1,"TBC","N/A"))</f>
        <v>N/A</v>
      </c>
      <c r="AJ1016" s="16" t="str">
        <f>IF($AF1016="N/A","N/A",IF(AC1016&gt;2,"TBC","N/A"))</f>
        <v>N/A</v>
      </c>
      <c r="AK1016" s="16" t="str">
        <f>IF($AF1016="N/A","N/A",IF(AC1016&gt;3,"TBC","N/A"))</f>
        <v>N/A</v>
      </c>
      <c r="AL1016" s="16" t="str">
        <f>IF(AC1016="N/A","N/A",IF(AC1016&gt;0,IF(SUM(AG1016:AK1016)&lt;&gt;AF1016,"CHECK","OK"),"N/A"))</f>
        <v>N/A</v>
      </c>
      <c r="AM1016" s="16" t="e">
        <f>IF(AD1016="N/A", L1016+T1016, L1016+AG1016)</f>
        <v>#VALUE!</v>
      </c>
      <c r="AN1016" s="16" t="str">
        <f>IF(AD1016="N/A", IF(U1016="N/A", "N/A", L1016+U1016), AD1016+AH1016)</f>
        <v>N/A</v>
      </c>
      <c r="AO1016" s="16" t="str">
        <f>IF(AD1016="N/A", IF(V1016="N/A", "N/A", L1016+V1016), IF(AI1016="N/A", "N/A", AD1016+AI1016))</f>
        <v>N/A</v>
      </c>
      <c r="AP1016" s="16" t="str">
        <f>IF(AD1016="N/A", IF(W1016="N/A", "N/A", L1016+W1016), IF(AJ1016="N/A", "N/A", AD1016+AJ1016))</f>
        <v>N/A</v>
      </c>
      <c r="AQ1016" s="16" t="str">
        <f>IF(AD1016="N/A", IF(X1016="N/A", "N/A", L1016+X1016), IF(AK1016="N/A", "N/A", AD1016+AK1016))</f>
        <v>N/A</v>
      </c>
      <c r="AR1016" s="15" t="s">
        <v>40</v>
      </c>
      <c r="AS1016" s="15" t="s">
        <v>40</v>
      </c>
      <c r="AT1016" s="15" t="s">
        <v>40</v>
      </c>
      <c r="AU1016" s="15" t="s">
        <v>40</v>
      </c>
      <c r="AV1016" s="15" t="s">
        <v>40</v>
      </c>
      <c r="AW1016" s="15" t="s">
        <v>40</v>
      </c>
      <c r="AX1016" s="15" t="s">
        <v>40</v>
      </c>
      <c r="AY1016" s="15" t="s">
        <v>40</v>
      </c>
      <c r="AZ1016" s="15" t="s">
        <v>40</v>
      </c>
      <c r="BA1016" s="15" t="s">
        <v>40</v>
      </c>
      <c r="BB1016" s="15" t="s">
        <v>40</v>
      </c>
      <c r="BC1016" s="15" t="s">
        <v>40</v>
      </c>
      <c r="BD1016" s="15" t="s">
        <v>40</v>
      </c>
      <c r="BE1016" s="15" t="s">
        <v>40</v>
      </c>
      <c r="BF1016" s="15" t="s">
        <v>40</v>
      </c>
      <c r="BG1016" s="15" t="s">
        <v>40</v>
      </c>
      <c r="BH1016" s="15" t="s">
        <v>40</v>
      </c>
      <c r="BJ1016" s="16" t="e">
        <f>IF(AR1016="R", $CA1016, IF(OR(AR1016="P", AR1016="T", AR1016="N"), 0, IF($C1016="DM", $T1016, IF(OR(AR1016="Y", AR1016="IR"),$AM1016,IF(AR1016="C", IF($BI1016="Y", IF($AF1016="N/A", $Q1016, $AF1016), IF($AG1016="N/A", $T1016,$AG1016)))))))</f>
        <v>#VALUE!</v>
      </c>
      <c r="BK1016" s="16" t="e">
        <f>IF(AS1016="R", $CA1016, IF(OR(AS1016="P", AS1016="T", AS1016="N"), 0, IF($C1016="DM", $T1016, IF(OR(AS1016="Y", AS1016="IR"),$AM1016,IF(AS1016="C", IF($BI1016="Y", IF($AF1016="N/A", $Q1016, $AF1016), IF($AG1016="N/A", $T1016,$AG1016)))))))</f>
        <v>#VALUE!</v>
      </c>
      <c r="BL1016" s="16" t="e">
        <f>IF(AT1016="R", $CA1016, IF(OR(AT1016="P", AT1016="T", AT1016="N"), 0, IF($C1016="DM", $T1016, IF(OR(AT1016="Y", AT1016="IR"),$AM1016,IF(AT1016="C", IF($BI1016="Y", IF($AF1016="N/A", $Q1016, $AF1016), IF($AG1016="N/A", $T1016,$AG1016)))))))</f>
        <v>#VALUE!</v>
      </c>
      <c r="BM1016" s="16" t="e">
        <f>IF(AU1016="R", $CA1016, IF(OR(AU1016="P", AU1016="T", AU1016="N"), 0, IF($C1016="DM", $T1016, IF(OR(AU1016="Y", AU1016="IR"),$AM1016,IF(AU1016="C", IF($BI1016="Y", IF($AF1016="N/A", $Q1016, $AF1016), IF($AG1016="N/A", $T1016,$AG1016)))))))</f>
        <v>#VALUE!</v>
      </c>
      <c r="BN1016" s="16" t="e">
        <f>IF(AV1016="R", $CA1016, IF(OR(AV1016="P", AV1016="T", AV1016="N"), 0, IF($C1016="DM", $T1016, IF(OR(AV1016="Y", AV1016="IR"),$AM1016,IF(AV1016="C", IF($BI1016="Y", IF($AF1016="N/A", $Q1016, $AF1016), IF($AG1016="N/A", $T1016,$AG1016)))))))</f>
        <v>#VALUE!</v>
      </c>
      <c r="BO1016" s="16" t="e">
        <f>IF(AW1016="R", $CA1016, IF(OR(AW1016="P", AW1016="T", AW1016="N"), 0, IF($C1016="DM", $T1016, IF(OR(AW1016="Y", AW1016="IR"),$AM1016,IF(AW1016="C", IF($BI1016="Y", IF($AF1016="N/A", $Q1016, $AF1016), IF($AG1016="N/A", $T1016,$AG1016)))))))</f>
        <v>#VALUE!</v>
      </c>
      <c r="BP1016" s="16" t="e">
        <f>IF(AX1016="R", $CA1016, IF(OR(AX1016="P", AX1016="T", AX1016="N"), 0, IF($C1016="DM", $T1016, IF(OR(AX1016="Y", AX1016="IR"),$AM1016,IF(AX1016="C", IF($BI1016="Y", IF($AF1016="N/A", $Q1016, $AF1016), IF($AG1016="N/A", $T1016,$AG1016)))))))</f>
        <v>#VALUE!</v>
      </c>
      <c r="BQ1016" s="16" t="e">
        <f>IF(AY1016="R", $CA1016, IF(OR(AY1016="P", AY1016="T", AY1016="N"), 0, IF($C1016="DM", $T1016, IF(OR(AY1016="Y", AY1016="IR"),$AM1016,IF(AY1016="C", IF($BI1016="Y", IF($AF1016="N/A", $Q1016, $AF1016), IF($AG1016="N/A", $T1016,$AG1016)))))))</f>
        <v>#VALUE!</v>
      </c>
      <c r="BR1016" s="16" t="e">
        <f>IF(AZ1016="R", $CA1016, IF(OR(AZ1016="P", AZ1016="T", AZ1016="N"), 0, IF($C1016="DM", $T1016, IF(OR(AZ1016="Y", AZ1016="IR"),$AM1016,IF(AZ1016="C", IF($BI1016="Y", IF($AF1016="N/A", $Q1016, $AF1016), IF($AG1016="N/A", $T1016,$AG1016)))))))</f>
        <v>#VALUE!</v>
      </c>
      <c r="BS1016" s="16" t="e">
        <f>IF(BA1016="R", $CA1016, IF(OR(BA1016="P", BA1016="T", BA1016="N"), 0, IF($C1016="DM", $T1016, IF(OR(BA1016="Y", BA1016="IR"),$AM1016,IF(BA1016="C", IF($BI1016="Y", IF($AF1016="N/A", $Q1016, $AF1016), IF($AG1016="N/A", $T1016,$AG1016)))))))</f>
        <v>#VALUE!</v>
      </c>
      <c r="BT1016" s="16" t="e">
        <f>IF(BB1016="R", $CA1016, IF(OR(BB1016="P", BB1016="T", BB1016="N"), 0, IF($C1016="DM", $T1016, IF(OR(BB1016="Y", BB1016="IR"),$AM1016,IF(BB1016="C", IF($BI1016="Y", IF($BA1016="C", IF($AF1016="N/A", $Q1016, $AF1016), IF($AF1016="N/A", $T1016, $AM1016)), IF($AG1016="N/A", $T1016,$AG1016)))))))</f>
        <v>#VALUE!</v>
      </c>
      <c r="BU1016" s="16" t="e">
        <f>IF(BC1016="R", $CA1016, IF(OR(BC1016="P", BC1016="T", BC1016="N"), 0, IF($C1016="DM", $T1016, IF(OR(BC1016="Y", BC1016="IR"),$AM1016,IF(BC1016="C", IF($BI1016="Y", IF($BA1016="C", IF($AF1016="N/A", $Q1016, $AF1016), IF($AF1016="N/A", $T1016, $AM1016)), IF($AG1016="N/A", $T1016,$AG1016)))))))</f>
        <v>#VALUE!</v>
      </c>
      <c r="BV1016" s="16" t="e">
        <f>IF(BD1016="R", $CA1016, IF(OR(BD1016="P", BD1016="T", BD1016="N"), 0, IF($C1016="DM", $T1016, IF(OR(BD1016="Y", BD1016="IR"),$AM1016,IF(BD1016="C", IF($BI1016="Y", IF($BA1016="C", IF($AF1016="N/A", $Q1016, $AF1016), IF($AF1016="N/A", $T1016, $AM1016)), IF($AG1016="N/A", $T1016,$AG1016)))))))</f>
        <v>#VALUE!</v>
      </c>
      <c r="BW1016" s="16" t="e">
        <f>IF(BE1016="R", $CA1016, IF(OR(BE1016="P", BE1016="T", BE1016="N"), 0, IF($C1016="DM", $T1016, IF(OR(BE1016="Y", BE1016="IR"),$AM1016,IF(BE1016="C", IF($BI1016="Y", IF($BA1016="C", IF($AF1016="N/A", $Q1016, $AF1016), IF($AF1016="N/A", $T1016, $AM1016)), IF($AG1016="N/A", $T1016,$AG1016)))))))</f>
        <v>#VALUE!</v>
      </c>
      <c r="BX1016" s="16" t="e">
        <f>IF(BF1016="R", $CA1016, IF(OR(BF1016="P", BF1016="T", BF1016="N"), 0, IF($C1016="DM", $T1016, IF(OR(BF1016="Y", BF1016="IR"),$AM1016,IF(BF1016="C", IF($BI1016="Y", IF($BA1016="C", IF($AF1016="N/A", $Q1016, $AF1016), IF($AF1016="N/A", $T1016, $AM1016)), IF($AG1016="N/A", $T1016,$AG1016)))))))</f>
        <v>#VALUE!</v>
      </c>
      <c r="BY1016" s="16" t="e">
        <f>IF(BG1016="R", $CA1016, IF(OR(BG1016="P", BG1016="T", BG1016="N"), 0, IF($C1016="DM", $T1016, IF(OR(BG1016="Y", BG1016="IR"),$AM1016,IF(BG1016="C", IF($BI1016="Y", IF($BA1016="C", IF($AF1016="N/A", $Q1016, $AF1016), IF($AF1016="N/A", $T1016, $AM1016)), IF($AG1016="N/A", $T1016,$AG1016)))))))</f>
        <v>#VALUE!</v>
      </c>
      <c r="BZ1016" s="16" t="e">
        <f>IF(BH1016="R", $CA1016, IF(OR(BH1016="P", BH1016="T", BH1016="N"), 0, IF($C1016="DM", $T1016, IF(OR(BH1016="Y", BH1016="IR"),$AM1016,IF(BH1016="C", IF($BI1016="Y", IF($BA1016="C", IF($AF1016="N/A", $Q1016, $AF1016), IF($AF1016="N/A", $T1016, $AM1016)), IF($AG1016="N/A", $T1016,$AG1016)))))))</f>
        <v>#VALUE!</v>
      </c>
      <c r="CA1016" s="15" t="s">
        <v>75</v>
      </c>
      <c r="CB1016" s="16" t="e">
        <f>BZ1016</f>
        <v>#VALUE!</v>
      </c>
      <c r="CC1016" s="15" t="str">
        <f>IF(OR($BH1016="T", $BH1016="R"), 0, IF($BH1016="C", IF($BI1016="Y", IF($BA1016="C", 0, IF(AF1016="N/A", Q1016-T1016, AF1016-AG1016)), IF($AF1016="N/A", U1016, AH1016)), AN1016))</f>
        <v>N/A</v>
      </c>
      <c r="CD1016" s="15" t="str">
        <f>IF(OR($BH1016="T", $BH1016="R"), 0, IF($BH1016="C", IF($BI1016="Y", 0, IF($AF1016="N/A", V1016, AI1016)), AO1016))</f>
        <v>N/A</v>
      </c>
      <c r="CE1016" s="15" t="str">
        <f>IF(OR($BH1016="T", $BH1016="R"), 0, IF($BH1016="C", IF($BI1016="Y", 0, IF($AF1016="N/A", W1016, AJ1016)), AP1016))</f>
        <v>N/A</v>
      </c>
      <c r="CF1016" s="15" t="str">
        <f>IF(OR($BH1016="T", $BH1016="R"), 0, IF($BH1016="C", IF($BI1016="Y", 0, IF($AF1016="N/A", X1016, AK1016)), AQ1016))</f>
        <v>N/A</v>
      </c>
    </row>
    <row r="1017" spans="1:84" x14ac:dyDescent="0.25">
      <c r="A1017" s="14">
        <v>5994</v>
      </c>
      <c r="B1017" s="15"/>
      <c r="C1017" s="15"/>
      <c r="D1017" s="15"/>
      <c r="E1017" s="15" t="e">
        <f>VLOOKUP(B1017, 'Rookie Year'!$A$2:$B$55679,2,FALSE)</f>
        <v>#N/A</v>
      </c>
      <c r="F1017" s="15">
        <v>2024</v>
      </c>
      <c r="G1017" s="15" t="s">
        <v>42</v>
      </c>
      <c r="H1017" s="15"/>
      <c r="I1017" s="16"/>
      <c r="J1017" s="15"/>
      <c r="K1017" s="17">
        <f>IF(AND(G1017&lt;&gt;"N",R1017="N/A"), IF(I1017&lt;4, 0, 0.25),IF(I1017=1, IF(J1017=1,0.25, 0.25), IF(I1017&lt;13, 0.25, IF(I1017&lt;26, 0.4, IF(I1017&lt;51, 0.6, 0.75)))))</f>
        <v>0.25</v>
      </c>
      <c r="L1017" s="16">
        <f>I1017-M1017</f>
        <v>0</v>
      </c>
      <c r="M1017" s="16">
        <f>ROUNDUP(I1017*K1017,0)</f>
        <v>0</v>
      </c>
      <c r="N1017" s="16">
        <f>M1017*J1017</f>
        <v>0</v>
      </c>
      <c r="O1017" s="16">
        <v>0</v>
      </c>
      <c r="P1017" s="16">
        <v>0</v>
      </c>
      <c r="Q1017" s="16">
        <f>N1017-O1017-P1017</f>
        <v>0</v>
      </c>
      <c r="R1017" s="15" t="s">
        <v>75</v>
      </c>
      <c r="S1017" s="15">
        <f>IF(R1017="N/A", J1017-($B$1-F1017), J1017-($B$1-R1017))</f>
        <v>0</v>
      </c>
      <c r="T1017" s="16" t="str">
        <f>IF($S1017&lt;1, "N/A", $M1017)</f>
        <v>N/A</v>
      </c>
      <c r="U1017" s="16" t="str">
        <f>IF($S1017&lt;2, "N/A", $M1017)</f>
        <v>N/A</v>
      </c>
      <c r="V1017" s="16" t="str">
        <f>IF($S1017&lt;3, "N/A", $M1017)</f>
        <v>N/A</v>
      </c>
      <c r="W1017" s="16" t="str">
        <f>IF($S1017&lt;4, "N/A", $M1017)</f>
        <v>N/A</v>
      </c>
      <c r="X1017" s="16" t="str">
        <f>IF($S1017&lt;5, "N/A", $M1017)</f>
        <v>N/A</v>
      </c>
      <c r="Y1017" s="15" t="str">
        <f>IF(SUM(T1017:X1017)&lt;&gt;Q1017, "CHECK", "OK")</f>
        <v>OK</v>
      </c>
      <c r="Z1017" s="15" t="str">
        <f>IF(F1017=$B$1, "No", IF(S1017=1, "Yes", "No"))</f>
        <v>No</v>
      </c>
      <c r="AA1017" s="18" t="str">
        <f>IF(C1017="DM", "N/A", IF(Z1017="No","N/A",VLOOKUP(B1017,'Extension List'!$A$3:$R$1972,18,FALSE)))</f>
        <v>N/A</v>
      </c>
      <c r="AB1017" s="15" t="str">
        <f>IF(C1017="DM", "N/A", IF(Z1017="No","N/A",VLOOKUP(B1017,'Extension List'!$A$3:$T$1972,20,FALSE)))</f>
        <v>N/A</v>
      </c>
      <c r="AC1017" s="15" t="str">
        <f>IF(AA1017="N/A", "N/A", 0)</f>
        <v>N/A</v>
      </c>
      <c r="AD1017" s="16" t="str">
        <f>IF(AE1017="N/A", "N/A", AA1017-AE1017)</f>
        <v>N/A</v>
      </c>
      <c r="AE1017" s="16" t="str">
        <f>IF(AA1017="N/A", "N/A", IF(AC1017&gt;0, IF(AA1017&lt;13, ROUNDUP(0.25*AA1017,0), IF(AA1017&lt;26, ROUNDUP(0.4*AA1017,0), IF(AA1017&lt;51, ROUNDUP(0.6*AA1017,0), ROUNDUP(0.75*AA1017,0)))), "N/A"))</f>
        <v>N/A</v>
      </c>
      <c r="AF1017" s="16" t="str">
        <f>IF(AD1017="N/A","N/A", (AE1017*AC1017)+Q1017)</f>
        <v>N/A</v>
      </c>
      <c r="AG1017" s="16" t="str">
        <f>IF($AF1017="N/A", "N/A", "TBC")</f>
        <v>N/A</v>
      </c>
      <c r="AH1017" s="16" t="str">
        <f>IF($AF1017="N/A", "N/A", "TBC")</f>
        <v>N/A</v>
      </c>
      <c r="AI1017" s="16" t="str">
        <f>IF($AF1017="N/A","N/A",IF(AC1017&gt;1,"TBC","N/A"))</f>
        <v>N/A</v>
      </c>
      <c r="AJ1017" s="16" t="str">
        <f>IF($AF1017="N/A","N/A",IF(AC1017&gt;2,"TBC","N/A"))</f>
        <v>N/A</v>
      </c>
      <c r="AK1017" s="16" t="str">
        <f>IF($AF1017="N/A","N/A",IF(AC1017&gt;3,"TBC","N/A"))</f>
        <v>N/A</v>
      </c>
      <c r="AL1017" s="16" t="str">
        <f>IF(AC1017="N/A","N/A",IF(AC1017&gt;0,IF(SUM(AG1017:AK1017)&lt;&gt;AF1017,"CHECK","OK"),"N/A"))</f>
        <v>N/A</v>
      </c>
      <c r="AM1017" s="16" t="e">
        <f>IF(AD1017="N/A", L1017+T1017, L1017+AG1017)</f>
        <v>#VALUE!</v>
      </c>
      <c r="AN1017" s="16" t="str">
        <f>IF(AD1017="N/A", IF(U1017="N/A", "N/A", L1017+U1017), AD1017+AH1017)</f>
        <v>N/A</v>
      </c>
      <c r="AO1017" s="16" t="str">
        <f>IF(AD1017="N/A", IF(V1017="N/A", "N/A", L1017+V1017), IF(AI1017="N/A", "N/A", AD1017+AI1017))</f>
        <v>N/A</v>
      </c>
      <c r="AP1017" s="16" t="str">
        <f>IF(AD1017="N/A", IF(W1017="N/A", "N/A", L1017+W1017), IF(AJ1017="N/A", "N/A", AD1017+AJ1017))</f>
        <v>N/A</v>
      </c>
      <c r="AQ1017" s="16" t="str">
        <f>IF(AD1017="N/A", IF(X1017="N/A", "N/A", L1017+X1017), IF(AK1017="N/A", "N/A", AD1017+AK1017))</f>
        <v>N/A</v>
      </c>
      <c r="AR1017" s="15" t="s">
        <v>40</v>
      </c>
      <c r="AS1017" s="15" t="s">
        <v>40</v>
      </c>
      <c r="AT1017" s="15" t="s">
        <v>40</v>
      </c>
      <c r="AU1017" s="15" t="s">
        <v>40</v>
      </c>
      <c r="AV1017" s="15" t="s">
        <v>40</v>
      </c>
      <c r="AW1017" s="15" t="s">
        <v>40</v>
      </c>
      <c r="AX1017" s="15" t="s">
        <v>40</v>
      </c>
      <c r="AY1017" s="15" t="s">
        <v>40</v>
      </c>
      <c r="AZ1017" s="15" t="s">
        <v>40</v>
      </c>
      <c r="BA1017" s="15" t="s">
        <v>40</v>
      </c>
      <c r="BB1017" s="15" t="s">
        <v>40</v>
      </c>
      <c r="BC1017" s="15" t="s">
        <v>40</v>
      </c>
      <c r="BD1017" s="15" t="s">
        <v>40</v>
      </c>
      <c r="BE1017" s="15" t="s">
        <v>40</v>
      </c>
      <c r="BF1017" s="15" t="s">
        <v>40</v>
      </c>
      <c r="BG1017" s="15" t="s">
        <v>40</v>
      </c>
      <c r="BH1017" s="15" t="s">
        <v>40</v>
      </c>
      <c r="BJ1017" s="16" t="e">
        <f>IF(AR1017="R", $CA1017, IF(OR(AR1017="P", AR1017="T", AR1017="N"), 0, IF($C1017="DM", $T1017, IF(OR(AR1017="Y", AR1017="IR"),$AM1017,IF(AR1017="C", IF($BI1017="Y", IF($AF1017="N/A", $Q1017, $AF1017), IF($AG1017="N/A", $T1017,$AG1017)))))))</f>
        <v>#VALUE!</v>
      </c>
      <c r="BK1017" s="16" t="e">
        <f>IF(AS1017="R", $CA1017, IF(OR(AS1017="P", AS1017="T", AS1017="N"), 0, IF($C1017="DM", $T1017, IF(OR(AS1017="Y", AS1017="IR"),$AM1017,IF(AS1017="C", IF($BI1017="Y", IF($AF1017="N/A", $Q1017, $AF1017), IF($AG1017="N/A", $T1017,$AG1017)))))))</f>
        <v>#VALUE!</v>
      </c>
      <c r="BL1017" s="16" t="e">
        <f>IF(AT1017="R", $CA1017, IF(OR(AT1017="P", AT1017="T", AT1017="N"), 0, IF($C1017="DM", $T1017, IF(OR(AT1017="Y", AT1017="IR"),$AM1017,IF(AT1017="C", IF($BI1017="Y", IF($AF1017="N/A", $Q1017, $AF1017), IF($AG1017="N/A", $T1017,$AG1017)))))))</f>
        <v>#VALUE!</v>
      </c>
      <c r="BM1017" s="16" t="e">
        <f>IF(AU1017="R", $CA1017, IF(OR(AU1017="P", AU1017="T", AU1017="N"), 0, IF($C1017="DM", $T1017, IF(OR(AU1017="Y", AU1017="IR"),$AM1017,IF(AU1017="C", IF($BI1017="Y", IF($AF1017="N/A", $Q1017, $AF1017), IF($AG1017="N/A", $T1017,$AG1017)))))))</f>
        <v>#VALUE!</v>
      </c>
      <c r="BN1017" s="16" t="e">
        <f>IF(AV1017="R", $CA1017, IF(OR(AV1017="P", AV1017="T", AV1017="N"), 0, IF($C1017="DM", $T1017, IF(OR(AV1017="Y", AV1017="IR"),$AM1017,IF(AV1017="C", IF($BI1017="Y", IF($AF1017="N/A", $Q1017, $AF1017), IF($AG1017="N/A", $T1017,$AG1017)))))))</f>
        <v>#VALUE!</v>
      </c>
      <c r="BO1017" s="16" t="e">
        <f>IF(AW1017="R", $CA1017, IF(OR(AW1017="P", AW1017="T", AW1017="N"), 0, IF($C1017="DM", $T1017, IF(OR(AW1017="Y", AW1017="IR"),$AM1017,IF(AW1017="C", IF($BI1017="Y", IF($AF1017="N/A", $Q1017, $AF1017), IF($AG1017="N/A", $T1017,$AG1017)))))))</f>
        <v>#VALUE!</v>
      </c>
      <c r="BP1017" s="16" t="e">
        <f>IF(AX1017="R", $CA1017, IF(OR(AX1017="P", AX1017="T", AX1017="N"), 0, IF($C1017="DM", $T1017, IF(OR(AX1017="Y", AX1017="IR"),$AM1017,IF(AX1017="C", IF($BI1017="Y", IF($AF1017="N/A", $Q1017, $AF1017), IF($AG1017="N/A", $T1017,$AG1017)))))))</f>
        <v>#VALUE!</v>
      </c>
      <c r="BQ1017" s="16" t="e">
        <f>IF(AY1017="R", $CA1017, IF(OR(AY1017="P", AY1017="T", AY1017="N"), 0, IF($C1017="DM", $T1017, IF(OR(AY1017="Y", AY1017="IR"),$AM1017,IF(AY1017="C", IF($BI1017="Y", IF($AF1017="N/A", $Q1017, $AF1017), IF($AG1017="N/A", $T1017,$AG1017)))))))</f>
        <v>#VALUE!</v>
      </c>
      <c r="BR1017" s="16" t="e">
        <f>IF(AZ1017="R", $CA1017, IF(OR(AZ1017="P", AZ1017="T", AZ1017="N"), 0, IF($C1017="DM", $T1017, IF(OR(AZ1017="Y", AZ1017="IR"),$AM1017,IF(AZ1017="C", IF($BI1017="Y", IF($AF1017="N/A", $Q1017, $AF1017), IF($AG1017="N/A", $T1017,$AG1017)))))))</f>
        <v>#VALUE!</v>
      </c>
      <c r="BS1017" s="16" t="e">
        <f>IF(BA1017="R", $CA1017, IF(OR(BA1017="P", BA1017="T", BA1017="N"), 0, IF($C1017="DM", $T1017, IF(OR(BA1017="Y", BA1017="IR"),$AM1017,IF(BA1017="C", IF($BI1017="Y", IF($AF1017="N/A", $Q1017, $AF1017), IF($AG1017="N/A", $T1017,$AG1017)))))))</f>
        <v>#VALUE!</v>
      </c>
      <c r="BT1017" s="16" t="e">
        <f>IF(BB1017="R", $CA1017, IF(OR(BB1017="P", BB1017="T", BB1017="N"), 0, IF($C1017="DM", $T1017, IF(OR(BB1017="Y", BB1017="IR"),$AM1017,IF(BB1017="C", IF($BI1017="Y", IF($BA1017="C", IF($AF1017="N/A", $Q1017, $AF1017), IF($AF1017="N/A", $T1017, $AM1017)), IF($AG1017="N/A", $T1017,$AG1017)))))))</f>
        <v>#VALUE!</v>
      </c>
      <c r="BU1017" s="16" t="e">
        <f>IF(BC1017="R", $CA1017, IF(OR(BC1017="P", BC1017="T", BC1017="N"), 0, IF($C1017="DM", $T1017, IF(OR(BC1017="Y", BC1017="IR"),$AM1017,IF(BC1017="C", IF($BI1017="Y", IF($BA1017="C", IF($AF1017="N/A", $Q1017, $AF1017), IF($AF1017="N/A", $T1017, $AM1017)), IF($AG1017="N/A", $T1017,$AG1017)))))))</f>
        <v>#VALUE!</v>
      </c>
      <c r="BV1017" s="16" t="e">
        <f>IF(BD1017="R", $CA1017, IF(OR(BD1017="P", BD1017="T", BD1017="N"), 0, IF($C1017="DM", $T1017, IF(OR(BD1017="Y", BD1017="IR"),$AM1017,IF(BD1017="C", IF($BI1017="Y", IF($BA1017="C", IF($AF1017="N/A", $Q1017, $AF1017), IF($AF1017="N/A", $T1017, $AM1017)), IF($AG1017="N/A", $T1017,$AG1017)))))))</f>
        <v>#VALUE!</v>
      </c>
      <c r="BW1017" s="16" t="e">
        <f>IF(BE1017="R", $CA1017, IF(OR(BE1017="P", BE1017="T", BE1017="N"), 0, IF($C1017="DM", $T1017, IF(OR(BE1017="Y", BE1017="IR"),$AM1017,IF(BE1017="C", IF($BI1017="Y", IF($BA1017="C", IF($AF1017="N/A", $Q1017, $AF1017), IF($AF1017="N/A", $T1017, $AM1017)), IF($AG1017="N/A", $T1017,$AG1017)))))))</f>
        <v>#VALUE!</v>
      </c>
      <c r="BX1017" s="16" t="e">
        <f>IF(BF1017="R", $CA1017, IF(OR(BF1017="P", BF1017="T", BF1017="N"), 0, IF($C1017="DM", $T1017, IF(OR(BF1017="Y", BF1017="IR"),$AM1017,IF(BF1017="C", IF($BI1017="Y", IF($BA1017="C", IF($AF1017="N/A", $Q1017, $AF1017), IF($AF1017="N/A", $T1017, $AM1017)), IF($AG1017="N/A", $T1017,$AG1017)))))))</f>
        <v>#VALUE!</v>
      </c>
      <c r="BY1017" s="16" t="e">
        <f>IF(BG1017="R", $CA1017, IF(OR(BG1017="P", BG1017="T", BG1017="N"), 0, IF($C1017="DM", $T1017, IF(OR(BG1017="Y", BG1017="IR"),$AM1017,IF(BG1017="C", IF($BI1017="Y", IF($BA1017="C", IF($AF1017="N/A", $Q1017, $AF1017), IF($AF1017="N/A", $T1017, $AM1017)), IF($AG1017="N/A", $T1017,$AG1017)))))))</f>
        <v>#VALUE!</v>
      </c>
      <c r="BZ1017" s="16" t="e">
        <f>IF(BH1017="R", $CA1017, IF(OR(BH1017="P", BH1017="T", BH1017="N"), 0, IF($C1017="DM", $T1017, IF(OR(BH1017="Y", BH1017="IR"),$AM1017,IF(BH1017="C", IF($BI1017="Y", IF($BA1017="C", IF($AF1017="N/A", $Q1017, $AF1017), IF($AF1017="N/A", $T1017, $AM1017)), IF($AG1017="N/A", $T1017,$AG1017)))))))</f>
        <v>#VALUE!</v>
      </c>
      <c r="CA1017" s="15" t="s">
        <v>75</v>
      </c>
      <c r="CB1017" s="16" t="e">
        <f>BZ1017</f>
        <v>#VALUE!</v>
      </c>
      <c r="CC1017" s="15" t="str">
        <f>IF(OR($BH1017="T", $BH1017="R"), 0, IF($BH1017="C", IF($BI1017="Y", IF($BA1017="C", 0, IF(AF1017="N/A", Q1017-T1017, AF1017-AG1017)), IF($AF1017="N/A", U1017, AH1017)), AN1017))</f>
        <v>N/A</v>
      </c>
      <c r="CD1017" s="15" t="str">
        <f>IF(OR($BH1017="T", $BH1017="R"), 0, IF($BH1017="C", IF($BI1017="Y", 0, IF($AF1017="N/A", V1017, AI1017)), AO1017))</f>
        <v>N/A</v>
      </c>
      <c r="CE1017" s="15" t="str">
        <f>IF(OR($BH1017="T", $BH1017="R"), 0, IF($BH1017="C", IF($BI1017="Y", 0, IF($AF1017="N/A", W1017, AJ1017)), AP1017))</f>
        <v>N/A</v>
      </c>
      <c r="CF1017" s="15" t="str">
        <f>IF(OR($BH1017="T", $BH1017="R"), 0, IF($BH1017="C", IF($BI1017="Y", 0, IF($AF1017="N/A", X1017, AK1017)), AQ1017))</f>
        <v>N/A</v>
      </c>
    </row>
    <row r="1018" spans="1:84" x14ac:dyDescent="0.25">
      <c r="A1018" s="14">
        <v>5995</v>
      </c>
      <c r="B1018" s="15"/>
      <c r="C1018" s="15"/>
      <c r="D1018" s="15"/>
      <c r="E1018" s="15" t="e">
        <f>VLOOKUP(B1018, 'Rookie Year'!$A$2:$B$55679,2,FALSE)</f>
        <v>#N/A</v>
      </c>
      <c r="F1018" s="15">
        <v>2024</v>
      </c>
      <c r="G1018" s="15" t="s">
        <v>42</v>
      </c>
      <c r="H1018" s="15"/>
      <c r="I1018" s="16"/>
      <c r="J1018" s="15"/>
      <c r="K1018" s="17">
        <f>IF(AND(G1018&lt;&gt;"N",R1018="N/A"), IF(I1018&lt;4, 0, 0.25),IF(I1018=1, IF(J1018=1,0.25, 0.25), IF(I1018&lt;13, 0.25, IF(I1018&lt;26, 0.4, IF(I1018&lt;51, 0.6, 0.75)))))</f>
        <v>0.25</v>
      </c>
      <c r="L1018" s="16">
        <f>I1018-M1018</f>
        <v>0</v>
      </c>
      <c r="M1018" s="16">
        <f>ROUNDUP(I1018*K1018,0)</f>
        <v>0</v>
      </c>
      <c r="N1018" s="16">
        <f>M1018*J1018</f>
        <v>0</v>
      </c>
      <c r="O1018" s="16">
        <v>0</v>
      </c>
      <c r="P1018" s="16">
        <v>0</v>
      </c>
      <c r="Q1018" s="16">
        <f>N1018-O1018-P1018</f>
        <v>0</v>
      </c>
      <c r="R1018" s="15" t="s">
        <v>75</v>
      </c>
      <c r="S1018" s="15">
        <f>IF(R1018="N/A", J1018-($B$1-F1018), J1018-($B$1-R1018))</f>
        <v>0</v>
      </c>
      <c r="T1018" s="16" t="str">
        <f>IF($S1018&lt;1, "N/A", $M1018)</f>
        <v>N/A</v>
      </c>
      <c r="U1018" s="16" t="str">
        <f>IF($S1018&lt;2, "N/A", $M1018)</f>
        <v>N/A</v>
      </c>
      <c r="V1018" s="16" t="str">
        <f>IF($S1018&lt;3, "N/A", $M1018)</f>
        <v>N/A</v>
      </c>
      <c r="W1018" s="16" t="str">
        <f>IF($S1018&lt;4, "N/A", $M1018)</f>
        <v>N/A</v>
      </c>
      <c r="X1018" s="16" t="str">
        <f>IF($S1018&lt;5, "N/A", $M1018)</f>
        <v>N/A</v>
      </c>
      <c r="Y1018" s="15" t="str">
        <f>IF(SUM(T1018:X1018)&lt;&gt;Q1018, "CHECK", "OK")</f>
        <v>OK</v>
      </c>
      <c r="Z1018" s="15" t="str">
        <f>IF(F1018=$B$1, "No", IF(S1018=1, "Yes", "No"))</f>
        <v>No</v>
      </c>
      <c r="AA1018" s="18" t="str">
        <f>IF(C1018="DM", "N/A", IF(Z1018="No","N/A",VLOOKUP(B1018,'Extension List'!$A$3:$R$1972,18,FALSE)))</f>
        <v>N/A</v>
      </c>
      <c r="AB1018" s="15" t="str">
        <f>IF(C1018="DM", "N/A", IF(Z1018="No","N/A",VLOOKUP(B1018,'Extension List'!$A$3:$T$1972,20,FALSE)))</f>
        <v>N/A</v>
      </c>
      <c r="AC1018" s="15" t="str">
        <f>IF(AA1018="N/A", "N/A", 0)</f>
        <v>N/A</v>
      </c>
      <c r="AD1018" s="16" t="str">
        <f>IF(AE1018="N/A", "N/A", AA1018-AE1018)</f>
        <v>N/A</v>
      </c>
      <c r="AE1018" s="16" t="str">
        <f>IF(AA1018="N/A", "N/A", IF(AC1018&gt;0, IF(AA1018&lt;13, ROUNDUP(0.25*AA1018,0), IF(AA1018&lt;26, ROUNDUP(0.4*AA1018,0), IF(AA1018&lt;51, ROUNDUP(0.6*AA1018,0), ROUNDUP(0.75*AA1018,0)))), "N/A"))</f>
        <v>N/A</v>
      </c>
      <c r="AF1018" s="16" t="str">
        <f>IF(AD1018="N/A","N/A", (AE1018*AC1018)+Q1018)</f>
        <v>N/A</v>
      </c>
      <c r="AG1018" s="16" t="str">
        <f>IF($AF1018="N/A", "N/A", "TBC")</f>
        <v>N/A</v>
      </c>
      <c r="AH1018" s="16" t="str">
        <f>IF($AF1018="N/A", "N/A", "TBC")</f>
        <v>N/A</v>
      </c>
      <c r="AI1018" s="16" t="str">
        <f>IF($AF1018="N/A","N/A",IF(AC1018&gt;1,"TBC","N/A"))</f>
        <v>N/A</v>
      </c>
      <c r="AJ1018" s="16" t="str">
        <f>IF($AF1018="N/A","N/A",IF(AC1018&gt;2,"TBC","N/A"))</f>
        <v>N/A</v>
      </c>
      <c r="AK1018" s="16" t="str">
        <f>IF($AF1018="N/A","N/A",IF(AC1018&gt;3,"TBC","N/A"))</f>
        <v>N/A</v>
      </c>
      <c r="AL1018" s="16" t="str">
        <f>IF(AC1018="N/A","N/A",IF(AC1018&gt;0,IF(SUM(AG1018:AK1018)&lt;&gt;AF1018,"CHECK","OK"),"N/A"))</f>
        <v>N/A</v>
      </c>
      <c r="AM1018" s="16" t="e">
        <f>IF(AD1018="N/A", L1018+T1018, L1018+AG1018)</f>
        <v>#VALUE!</v>
      </c>
      <c r="AN1018" s="16" t="str">
        <f>IF(AD1018="N/A", IF(U1018="N/A", "N/A", L1018+U1018), AD1018+AH1018)</f>
        <v>N/A</v>
      </c>
      <c r="AO1018" s="16" t="str">
        <f>IF(AD1018="N/A", IF(V1018="N/A", "N/A", L1018+V1018), IF(AI1018="N/A", "N/A", AD1018+AI1018))</f>
        <v>N/A</v>
      </c>
      <c r="AP1018" s="16" t="str">
        <f>IF(AD1018="N/A", IF(W1018="N/A", "N/A", L1018+W1018), IF(AJ1018="N/A", "N/A", AD1018+AJ1018))</f>
        <v>N/A</v>
      </c>
      <c r="AQ1018" s="16" t="str">
        <f>IF(AD1018="N/A", IF(X1018="N/A", "N/A", L1018+X1018), IF(AK1018="N/A", "N/A", AD1018+AK1018))</f>
        <v>N/A</v>
      </c>
      <c r="AR1018" s="15" t="s">
        <v>40</v>
      </c>
      <c r="AS1018" s="15" t="s">
        <v>40</v>
      </c>
      <c r="AT1018" s="15" t="s">
        <v>40</v>
      </c>
      <c r="AU1018" s="15" t="s">
        <v>40</v>
      </c>
      <c r="AV1018" s="15" t="s">
        <v>40</v>
      </c>
      <c r="AW1018" s="15" t="s">
        <v>40</v>
      </c>
      <c r="AX1018" s="15" t="s">
        <v>40</v>
      </c>
      <c r="AY1018" s="15" t="s">
        <v>40</v>
      </c>
      <c r="AZ1018" s="15" t="s">
        <v>40</v>
      </c>
      <c r="BA1018" s="15" t="s">
        <v>40</v>
      </c>
      <c r="BB1018" s="15" t="s">
        <v>40</v>
      </c>
      <c r="BC1018" s="15" t="s">
        <v>40</v>
      </c>
      <c r="BD1018" s="15" t="s">
        <v>40</v>
      </c>
      <c r="BE1018" s="15" t="s">
        <v>40</v>
      </c>
      <c r="BF1018" s="15" t="s">
        <v>40</v>
      </c>
      <c r="BG1018" s="15" t="s">
        <v>40</v>
      </c>
      <c r="BH1018" s="15" t="s">
        <v>40</v>
      </c>
      <c r="BJ1018" s="16" t="e">
        <f>IF(AR1018="R", $CA1018, IF(OR(AR1018="P", AR1018="T", AR1018="N"), 0, IF($C1018="DM", $T1018, IF(OR(AR1018="Y", AR1018="IR"),$AM1018,IF(AR1018="C", IF($BI1018="Y", IF($AF1018="N/A", $Q1018, $AF1018), IF($AG1018="N/A", $T1018,$AG1018)))))))</f>
        <v>#VALUE!</v>
      </c>
      <c r="BK1018" s="16" t="e">
        <f>IF(AS1018="R", $CA1018, IF(OR(AS1018="P", AS1018="T", AS1018="N"), 0, IF($C1018="DM", $T1018, IF(OR(AS1018="Y", AS1018="IR"),$AM1018,IF(AS1018="C", IF($BI1018="Y", IF($AF1018="N/A", $Q1018, $AF1018), IF($AG1018="N/A", $T1018,$AG1018)))))))</f>
        <v>#VALUE!</v>
      </c>
      <c r="BL1018" s="16" t="e">
        <f>IF(AT1018="R", $CA1018, IF(OR(AT1018="P", AT1018="T", AT1018="N"), 0, IF($C1018="DM", $T1018, IF(OR(AT1018="Y", AT1018="IR"),$AM1018,IF(AT1018="C", IF($BI1018="Y", IF($AF1018="N/A", $Q1018, $AF1018), IF($AG1018="N/A", $T1018,$AG1018)))))))</f>
        <v>#VALUE!</v>
      </c>
      <c r="BM1018" s="16" t="e">
        <f>IF(AU1018="R", $CA1018, IF(OR(AU1018="P", AU1018="T", AU1018="N"), 0, IF($C1018="DM", $T1018, IF(OR(AU1018="Y", AU1018="IR"),$AM1018,IF(AU1018="C", IF($BI1018="Y", IF($AF1018="N/A", $Q1018, $AF1018), IF($AG1018="N/A", $T1018,$AG1018)))))))</f>
        <v>#VALUE!</v>
      </c>
      <c r="BN1018" s="16" t="e">
        <f>IF(AV1018="R", $CA1018, IF(OR(AV1018="P", AV1018="T", AV1018="N"), 0, IF($C1018="DM", $T1018, IF(OR(AV1018="Y", AV1018="IR"),$AM1018,IF(AV1018="C", IF($BI1018="Y", IF($AF1018="N/A", $Q1018, $AF1018), IF($AG1018="N/A", $T1018,$AG1018)))))))</f>
        <v>#VALUE!</v>
      </c>
      <c r="BO1018" s="16" t="e">
        <f>IF(AW1018="R", $CA1018, IF(OR(AW1018="P", AW1018="T", AW1018="N"), 0, IF($C1018="DM", $T1018, IF(OR(AW1018="Y", AW1018="IR"),$AM1018,IF(AW1018="C", IF($BI1018="Y", IF($AF1018="N/A", $Q1018, $AF1018), IF($AG1018="N/A", $T1018,$AG1018)))))))</f>
        <v>#VALUE!</v>
      </c>
      <c r="BP1018" s="16" t="e">
        <f>IF(AX1018="R", $CA1018, IF(OR(AX1018="P", AX1018="T", AX1018="N"), 0, IF($C1018="DM", $T1018, IF(OR(AX1018="Y", AX1018="IR"),$AM1018,IF(AX1018="C", IF($BI1018="Y", IF($AF1018="N/A", $Q1018, $AF1018), IF($AG1018="N/A", $T1018,$AG1018)))))))</f>
        <v>#VALUE!</v>
      </c>
      <c r="BQ1018" s="16" t="e">
        <f>IF(AY1018="R", $CA1018, IF(OR(AY1018="P", AY1018="T", AY1018="N"), 0, IF($C1018="DM", $T1018, IF(OR(AY1018="Y", AY1018="IR"),$AM1018,IF(AY1018="C", IF($BI1018="Y", IF($AF1018="N/A", $Q1018, $AF1018), IF($AG1018="N/A", $T1018,$AG1018)))))))</f>
        <v>#VALUE!</v>
      </c>
      <c r="BR1018" s="16" t="e">
        <f>IF(AZ1018="R", $CA1018, IF(OR(AZ1018="P", AZ1018="T", AZ1018="N"), 0, IF($C1018="DM", $T1018, IF(OR(AZ1018="Y", AZ1018="IR"),$AM1018,IF(AZ1018="C", IF($BI1018="Y", IF($AF1018="N/A", $Q1018, $AF1018), IF($AG1018="N/A", $T1018,$AG1018)))))))</f>
        <v>#VALUE!</v>
      </c>
      <c r="BS1018" s="16" t="e">
        <f>IF(BA1018="R", $CA1018, IF(OR(BA1018="P", BA1018="T", BA1018="N"), 0, IF($C1018="DM", $T1018, IF(OR(BA1018="Y", BA1018="IR"),$AM1018,IF(BA1018="C", IF($BI1018="Y", IF($AF1018="N/A", $Q1018, $AF1018), IF($AG1018="N/A", $T1018,$AG1018)))))))</f>
        <v>#VALUE!</v>
      </c>
      <c r="BT1018" s="16" t="e">
        <f>IF(BB1018="R", $CA1018, IF(OR(BB1018="P", BB1018="T", BB1018="N"), 0, IF($C1018="DM", $T1018, IF(OR(BB1018="Y", BB1018="IR"),$AM1018,IF(BB1018="C", IF($BI1018="Y", IF($BA1018="C", IF($AF1018="N/A", $Q1018, $AF1018), IF($AF1018="N/A", $T1018, $AM1018)), IF($AG1018="N/A", $T1018,$AG1018)))))))</f>
        <v>#VALUE!</v>
      </c>
      <c r="BU1018" s="16" t="e">
        <f>IF(BC1018="R", $CA1018, IF(OR(BC1018="P", BC1018="T", BC1018="N"), 0, IF($C1018="DM", $T1018, IF(OR(BC1018="Y", BC1018="IR"),$AM1018,IF(BC1018="C", IF($BI1018="Y", IF($BA1018="C", IF($AF1018="N/A", $Q1018, $AF1018), IF($AF1018="N/A", $T1018, $AM1018)), IF($AG1018="N/A", $T1018,$AG1018)))))))</f>
        <v>#VALUE!</v>
      </c>
      <c r="BV1018" s="16" t="e">
        <f>IF(BD1018="R", $CA1018, IF(OR(BD1018="P", BD1018="T", BD1018="N"), 0, IF($C1018="DM", $T1018, IF(OR(BD1018="Y", BD1018="IR"),$AM1018,IF(BD1018="C", IF($BI1018="Y", IF($BA1018="C", IF($AF1018="N/A", $Q1018, $AF1018), IF($AF1018="N/A", $T1018, $AM1018)), IF($AG1018="N/A", $T1018,$AG1018)))))))</f>
        <v>#VALUE!</v>
      </c>
      <c r="BW1018" s="16" t="e">
        <f>IF(BE1018="R", $CA1018, IF(OR(BE1018="P", BE1018="T", BE1018="N"), 0, IF($C1018="DM", $T1018, IF(OR(BE1018="Y", BE1018="IR"),$AM1018,IF(BE1018="C", IF($BI1018="Y", IF($BA1018="C", IF($AF1018="N/A", $Q1018, $AF1018), IF($AF1018="N/A", $T1018, $AM1018)), IF($AG1018="N/A", $T1018,$AG1018)))))))</f>
        <v>#VALUE!</v>
      </c>
      <c r="BX1018" s="16" t="e">
        <f>IF(BF1018="R", $CA1018, IF(OR(BF1018="P", BF1018="T", BF1018="N"), 0, IF($C1018="DM", $T1018, IF(OR(BF1018="Y", BF1018="IR"),$AM1018,IF(BF1018="C", IF($BI1018="Y", IF($BA1018="C", IF($AF1018="N/A", $Q1018, $AF1018), IF($AF1018="N/A", $T1018, $AM1018)), IF($AG1018="N/A", $T1018,$AG1018)))))))</f>
        <v>#VALUE!</v>
      </c>
      <c r="BY1018" s="16" t="e">
        <f>IF(BG1018="R", $CA1018, IF(OR(BG1018="P", BG1018="T", BG1018="N"), 0, IF($C1018="DM", $T1018, IF(OR(BG1018="Y", BG1018="IR"),$AM1018,IF(BG1018="C", IF($BI1018="Y", IF($BA1018="C", IF($AF1018="N/A", $Q1018, $AF1018), IF($AF1018="N/A", $T1018, $AM1018)), IF($AG1018="N/A", $T1018,$AG1018)))))))</f>
        <v>#VALUE!</v>
      </c>
      <c r="BZ1018" s="16" t="e">
        <f>IF(BH1018="R", $CA1018, IF(OR(BH1018="P", BH1018="T", BH1018="N"), 0, IF($C1018="DM", $T1018, IF(OR(BH1018="Y", BH1018="IR"),$AM1018,IF(BH1018="C", IF($BI1018="Y", IF($BA1018="C", IF($AF1018="N/A", $Q1018, $AF1018), IF($AF1018="N/A", $T1018, $AM1018)), IF($AG1018="N/A", $T1018,$AG1018)))))))</f>
        <v>#VALUE!</v>
      </c>
      <c r="CA1018" s="15" t="s">
        <v>75</v>
      </c>
      <c r="CB1018" s="16" t="e">
        <f>BZ1018</f>
        <v>#VALUE!</v>
      </c>
      <c r="CC1018" s="15" t="str">
        <f>IF(OR($BH1018="T", $BH1018="R"), 0, IF($BH1018="C", IF($BI1018="Y", IF($BA1018="C", 0, IF(AF1018="N/A", Q1018-T1018, AF1018-AG1018)), IF($AF1018="N/A", U1018, AH1018)), AN1018))</f>
        <v>N/A</v>
      </c>
      <c r="CD1018" s="15" t="str">
        <f>IF(OR($BH1018="T", $BH1018="R"), 0, IF($BH1018="C", IF($BI1018="Y", 0, IF($AF1018="N/A", V1018, AI1018)), AO1018))</f>
        <v>N/A</v>
      </c>
      <c r="CE1018" s="15" t="str">
        <f>IF(OR($BH1018="T", $BH1018="R"), 0, IF($BH1018="C", IF($BI1018="Y", 0, IF($AF1018="N/A", W1018, AJ1018)), AP1018))</f>
        <v>N/A</v>
      </c>
      <c r="CF1018" s="15" t="str">
        <f>IF(OR($BH1018="T", $BH1018="R"), 0, IF($BH1018="C", IF($BI1018="Y", 0, IF($AF1018="N/A", X1018, AK1018)), AQ1018))</f>
        <v>N/A</v>
      </c>
    </row>
    <row r="1019" spans="1:84" x14ac:dyDescent="0.25">
      <c r="A1019" s="14">
        <v>5996</v>
      </c>
      <c r="B1019" s="15"/>
      <c r="C1019" s="15"/>
      <c r="D1019" s="15"/>
      <c r="E1019" s="15" t="e">
        <f>VLOOKUP(B1019, 'Rookie Year'!$A$2:$B$55679,2,FALSE)</f>
        <v>#N/A</v>
      </c>
      <c r="F1019" s="15">
        <v>2024</v>
      </c>
      <c r="G1019" s="15" t="s">
        <v>42</v>
      </c>
      <c r="H1019" s="15"/>
      <c r="I1019" s="16"/>
      <c r="J1019" s="15"/>
      <c r="K1019" s="17">
        <f>IF(AND(G1019&lt;&gt;"N",R1019="N/A"), IF(I1019&lt;4, 0, 0.25),IF(I1019=1, IF(J1019=1,0.25, 0.25), IF(I1019&lt;13, 0.25, IF(I1019&lt;26, 0.4, IF(I1019&lt;51, 0.6, 0.75)))))</f>
        <v>0.25</v>
      </c>
      <c r="L1019" s="16">
        <f>I1019-M1019</f>
        <v>0</v>
      </c>
      <c r="M1019" s="16">
        <f>ROUNDUP(I1019*K1019,0)</f>
        <v>0</v>
      </c>
      <c r="N1019" s="16">
        <f>M1019*J1019</f>
        <v>0</v>
      </c>
      <c r="O1019" s="16">
        <v>0</v>
      </c>
      <c r="P1019" s="16">
        <v>0</v>
      </c>
      <c r="Q1019" s="16">
        <f>N1019-O1019-P1019</f>
        <v>0</v>
      </c>
      <c r="R1019" s="15" t="s">
        <v>75</v>
      </c>
      <c r="S1019" s="15">
        <f>IF(R1019="N/A", J1019-($B$1-F1019), J1019-($B$1-R1019))</f>
        <v>0</v>
      </c>
      <c r="T1019" s="16" t="str">
        <f>IF($S1019&lt;1, "N/A", $M1019)</f>
        <v>N/A</v>
      </c>
      <c r="U1019" s="16" t="str">
        <f>IF($S1019&lt;2, "N/A", $M1019)</f>
        <v>N/A</v>
      </c>
      <c r="V1019" s="16" t="str">
        <f>IF($S1019&lt;3, "N/A", $M1019)</f>
        <v>N/A</v>
      </c>
      <c r="W1019" s="16" t="str">
        <f>IF($S1019&lt;4, "N/A", $M1019)</f>
        <v>N/A</v>
      </c>
      <c r="X1019" s="16" t="str">
        <f>IF($S1019&lt;5, "N/A", $M1019)</f>
        <v>N/A</v>
      </c>
      <c r="Y1019" s="15" t="str">
        <f>IF(SUM(T1019:X1019)&lt;&gt;Q1019, "CHECK", "OK")</f>
        <v>OK</v>
      </c>
      <c r="Z1019" s="15" t="str">
        <f>IF(F1019=$B$1, "No", IF(S1019=1, "Yes", "No"))</f>
        <v>No</v>
      </c>
      <c r="AA1019" s="18" t="str">
        <f>IF(C1019="DM", "N/A", IF(Z1019="No","N/A",VLOOKUP(B1019,'Extension List'!$A$3:$R$1972,18,FALSE)))</f>
        <v>N/A</v>
      </c>
      <c r="AB1019" s="15" t="str">
        <f>IF(C1019="DM", "N/A", IF(Z1019="No","N/A",VLOOKUP(B1019,'Extension List'!$A$3:$T$1972,20,FALSE)))</f>
        <v>N/A</v>
      </c>
      <c r="AC1019" s="15" t="str">
        <f>IF(AA1019="N/A", "N/A", 0)</f>
        <v>N/A</v>
      </c>
      <c r="AD1019" s="16" t="str">
        <f>IF(AE1019="N/A", "N/A", AA1019-AE1019)</f>
        <v>N/A</v>
      </c>
      <c r="AE1019" s="16" t="str">
        <f>IF(AA1019="N/A", "N/A", IF(AC1019&gt;0, IF(AA1019&lt;13, ROUNDUP(0.25*AA1019,0), IF(AA1019&lt;26, ROUNDUP(0.4*AA1019,0), IF(AA1019&lt;51, ROUNDUP(0.6*AA1019,0), ROUNDUP(0.75*AA1019,0)))), "N/A"))</f>
        <v>N/A</v>
      </c>
      <c r="AF1019" s="16" t="str">
        <f>IF(AD1019="N/A","N/A", (AE1019*AC1019)+Q1019)</f>
        <v>N/A</v>
      </c>
      <c r="AG1019" s="16" t="str">
        <f>IF($AF1019="N/A", "N/A", "TBC")</f>
        <v>N/A</v>
      </c>
      <c r="AH1019" s="16" t="str">
        <f>IF($AF1019="N/A", "N/A", "TBC")</f>
        <v>N/A</v>
      </c>
      <c r="AI1019" s="16" t="str">
        <f>IF($AF1019="N/A","N/A",IF(AC1019&gt;1,"TBC","N/A"))</f>
        <v>N/A</v>
      </c>
      <c r="AJ1019" s="16" t="str">
        <f>IF($AF1019="N/A","N/A",IF(AC1019&gt;2,"TBC","N/A"))</f>
        <v>N/A</v>
      </c>
      <c r="AK1019" s="16" t="str">
        <f>IF($AF1019="N/A","N/A",IF(AC1019&gt;3,"TBC","N/A"))</f>
        <v>N/A</v>
      </c>
      <c r="AL1019" s="16" t="str">
        <f>IF(AC1019="N/A","N/A",IF(AC1019&gt;0,IF(SUM(AG1019:AK1019)&lt;&gt;AF1019,"CHECK","OK"),"N/A"))</f>
        <v>N/A</v>
      </c>
      <c r="AM1019" s="16" t="e">
        <f>IF(AD1019="N/A", L1019+T1019, L1019+AG1019)</f>
        <v>#VALUE!</v>
      </c>
      <c r="AN1019" s="16" t="str">
        <f>IF(AD1019="N/A", IF(U1019="N/A", "N/A", L1019+U1019), AD1019+AH1019)</f>
        <v>N/A</v>
      </c>
      <c r="AO1019" s="16" t="str">
        <f>IF(AD1019="N/A", IF(V1019="N/A", "N/A", L1019+V1019), IF(AI1019="N/A", "N/A", AD1019+AI1019))</f>
        <v>N/A</v>
      </c>
      <c r="AP1019" s="16" t="str">
        <f>IF(AD1019="N/A", IF(W1019="N/A", "N/A", L1019+W1019), IF(AJ1019="N/A", "N/A", AD1019+AJ1019))</f>
        <v>N/A</v>
      </c>
      <c r="AQ1019" s="16" t="str">
        <f>IF(AD1019="N/A", IF(X1019="N/A", "N/A", L1019+X1019), IF(AK1019="N/A", "N/A", AD1019+AK1019))</f>
        <v>N/A</v>
      </c>
      <c r="AR1019" s="15" t="s">
        <v>40</v>
      </c>
      <c r="AS1019" s="15" t="s">
        <v>40</v>
      </c>
      <c r="AT1019" s="15" t="s">
        <v>40</v>
      </c>
      <c r="AU1019" s="15" t="s">
        <v>40</v>
      </c>
      <c r="AV1019" s="15" t="s">
        <v>40</v>
      </c>
      <c r="AW1019" s="15" t="s">
        <v>40</v>
      </c>
      <c r="AX1019" s="15" t="s">
        <v>40</v>
      </c>
      <c r="AY1019" s="15" t="s">
        <v>40</v>
      </c>
      <c r="AZ1019" s="15" t="s">
        <v>40</v>
      </c>
      <c r="BA1019" s="15" t="s">
        <v>40</v>
      </c>
      <c r="BB1019" s="15" t="s">
        <v>40</v>
      </c>
      <c r="BC1019" s="15" t="s">
        <v>40</v>
      </c>
      <c r="BD1019" s="15" t="s">
        <v>40</v>
      </c>
      <c r="BE1019" s="15" t="s">
        <v>40</v>
      </c>
      <c r="BF1019" s="15" t="s">
        <v>40</v>
      </c>
      <c r="BG1019" s="15" t="s">
        <v>40</v>
      </c>
      <c r="BH1019" s="15" t="s">
        <v>40</v>
      </c>
      <c r="BJ1019" s="16" t="e">
        <f>IF(AR1019="R", $CA1019, IF(OR(AR1019="P", AR1019="T", AR1019="N"), 0, IF($C1019="DM", $T1019, IF(OR(AR1019="Y", AR1019="IR"),$AM1019,IF(AR1019="C", IF($BI1019="Y", IF($AF1019="N/A", $Q1019, $AF1019), IF($AG1019="N/A", $T1019,$AG1019)))))))</f>
        <v>#VALUE!</v>
      </c>
      <c r="BK1019" s="16" t="e">
        <f>IF(AS1019="R", $CA1019, IF(OR(AS1019="P", AS1019="T", AS1019="N"), 0, IF($C1019="DM", $T1019, IF(OR(AS1019="Y", AS1019="IR"),$AM1019,IF(AS1019="C", IF($BI1019="Y", IF($AF1019="N/A", $Q1019, $AF1019), IF($AG1019="N/A", $T1019,$AG1019)))))))</f>
        <v>#VALUE!</v>
      </c>
      <c r="BL1019" s="16" t="e">
        <f>IF(AT1019="R", $CA1019, IF(OR(AT1019="P", AT1019="T", AT1019="N"), 0, IF($C1019="DM", $T1019, IF(OR(AT1019="Y", AT1019="IR"),$AM1019,IF(AT1019="C", IF($BI1019="Y", IF($AF1019="N/A", $Q1019, $AF1019), IF($AG1019="N/A", $T1019,$AG1019)))))))</f>
        <v>#VALUE!</v>
      </c>
      <c r="BM1019" s="16" t="e">
        <f>IF(AU1019="R", $CA1019, IF(OR(AU1019="P", AU1019="T", AU1019="N"), 0, IF($C1019="DM", $T1019, IF(OR(AU1019="Y", AU1019="IR"),$AM1019,IF(AU1019="C", IF($BI1019="Y", IF($AF1019="N/A", $Q1019, $AF1019), IF($AG1019="N/A", $T1019,$AG1019)))))))</f>
        <v>#VALUE!</v>
      </c>
      <c r="BN1019" s="16" t="e">
        <f>IF(AV1019="R", $CA1019, IF(OR(AV1019="P", AV1019="T", AV1019="N"), 0, IF($C1019="DM", $T1019, IF(OR(AV1019="Y", AV1019="IR"),$AM1019,IF(AV1019="C", IF($BI1019="Y", IF($AF1019="N/A", $Q1019, $AF1019), IF($AG1019="N/A", $T1019,$AG1019)))))))</f>
        <v>#VALUE!</v>
      </c>
      <c r="BO1019" s="16" t="e">
        <f>IF(AW1019="R", $CA1019, IF(OR(AW1019="P", AW1019="T", AW1019="N"), 0, IF($C1019="DM", $T1019, IF(OR(AW1019="Y", AW1019="IR"),$AM1019,IF(AW1019="C", IF($BI1019="Y", IF($AF1019="N/A", $Q1019, $AF1019), IF($AG1019="N/A", $T1019,$AG1019)))))))</f>
        <v>#VALUE!</v>
      </c>
      <c r="BP1019" s="16" t="e">
        <f>IF(AX1019="R", $CA1019, IF(OR(AX1019="P", AX1019="T", AX1019="N"), 0, IF($C1019="DM", $T1019, IF(OR(AX1019="Y", AX1019="IR"),$AM1019,IF(AX1019="C", IF($BI1019="Y", IF($AF1019="N/A", $Q1019, $AF1019), IF($AG1019="N/A", $T1019,$AG1019)))))))</f>
        <v>#VALUE!</v>
      </c>
      <c r="BQ1019" s="16" t="e">
        <f>IF(AY1019="R", $CA1019, IF(OR(AY1019="P", AY1019="T", AY1019="N"), 0, IF($C1019="DM", $T1019, IF(OR(AY1019="Y", AY1019="IR"),$AM1019,IF(AY1019="C", IF($BI1019="Y", IF($AF1019="N/A", $Q1019, $AF1019), IF($AG1019="N/A", $T1019,$AG1019)))))))</f>
        <v>#VALUE!</v>
      </c>
      <c r="BR1019" s="16" t="e">
        <f>IF(AZ1019="R", $CA1019, IF(OR(AZ1019="P", AZ1019="T", AZ1019="N"), 0, IF($C1019="DM", $T1019, IF(OR(AZ1019="Y", AZ1019="IR"),$AM1019,IF(AZ1019="C", IF($BI1019="Y", IF($AF1019="N/A", $Q1019, $AF1019), IF($AG1019="N/A", $T1019,$AG1019)))))))</f>
        <v>#VALUE!</v>
      </c>
      <c r="BS1019" s="16" t="e">
        <f>IF(BA1019="R", $CA1019, IF(OR(BA1019="P", BA1019="T", BA1019="N"), 0, IF($C1019="DM", $T1019, IF(OR(BA1019="Y", BA1019="IR"),$AM1019,IF(BA1019="C", IF($BI1019="Y", IF($AF1019="N/A", $Q1019, $AF1019), IF($AG1019="N/A", $T1019,$AG1019)))))))</f>
        <v>#VALUE!</v>
      </c>
      <c r="BT1019" s="16" t="e">
        <f>IF(BB1019="R", $CA1019, IF(OR(BB1019="P", BB1019="T", BB1019="N"), 0, IF($C1019="DM", $T1019, IF(OR(BB1019="Y", BB1019="IR"),$AM1019,IF(BB1019="C", IF($BI1019="Y", IF($BA1019="C", IF($AF1019="N/A", $Q1019, $AF1019), IF($AF1019="N/A", $T1019, $AM1019)), IF($AG1019="N/A", $T1019,$AG1019)))))))</f>
        <v>#VALUE!</v>
      </c>
      <c r="BU1019" s="16" t="e">
        <f>IF(BC1019="R", $CA1019, IF(OR(BC1019="P", BC1019="T", BC1019="N"), 0, IF($C1019="DM", $T1019, IF(OR(BC1019="Y", BC1019="IR"),$AM1019,IF(BC1019="C", IF($BI1019="Y", IF($BA1019="C", IF($AF1019="N/A", $Q1019, $AF1019), IF($AF1019="N/A", $T1019, $AM1019)), IF($AG1019="N/A", $T1019,$AG1019)))))))</f>
        <v>#VALUE!</v>
      </c>
      <c r="BV1019" s="16" t="e">
        <f>IF(BD1019="R", $CA1019, IF(OR(BD1019="P", BD1019="T", BD1019="N"), 0, IF($C1019="DM", $T1019, IF(OR(BD1019="Y", BD1019="IR"),$AM1019,IF(BD1019="C", IF($BI1019="Y", IF($BA1019="C", IF($AF1019="N/A", $Q1019, $AF1019), IF($AF1019="N/A", $T1019, $AM1019)), IF($AG1019="N/A", $T1019,$AG1019)))))))</f>
        <v>#VALUE!</v>
      </c>
      <c r="BW1019" s="16" t="e">
        <f>IF(BE1019="R", $CA1019, IF(OR(BE1019="P", BE1019="T", BE1019="N"), 0, IF($C1019="DM", $T1019, IF(OR(BE1019="Y", BE1019="IR"),$AM1019,IF(BE1019="C", IF($BI1019="Y", IF($BA1019="C", IF($AF1019="N/A", $Q1019, $AF1019), IF($AF1019="N/A", $T1019, $AM1019)), IF($AG1019="N/A", $T1019,$AG1019)))))))</f>
        <v>#VALUE!</v>
      </c>
      <c r="BX1019" s="16" t="e">
        <f>IF(BF1019="R", $CA1019, IF(OR(BF1019="P", BF1019="T", BF1019="N"), 0, IF($C1019="DM", $T1019, IF(OR(BF1019="Y", BF1019="IR"),$AM1019,IF(BF1019="C", IF($BI1019="Y", IF($BA1019="C", IF($AF1019="N/A", $Q1019, $AF1019), IF($AF1019="N/A", $T1019, $AM1019)), IF($AG1019="N/A", $T1019,$AG1019)))))))</f>
        <v>#VALUE!</v>
      </c>
      <c r="BY1019" s="16" t="e">
        <f>IF(BG1019="R", $CA1019, IF(OR(BG1019="P", BG1019="T", BG1019="N"), 0, IF($C1019="DM", $T1019, IF(OR(BG1019="Y", BG1019="IR"),$AM1019,IF(BG1019="C", IF($BI1019="Y", IF($BA1019="C", IF($AF1019="N/A", $Q1019, $AF1019), IF($AF1019="N/A", $T1019, $AM1019)), IF($AG1019="N/A", $T1019,$AG1019)))))))</f>
        <v>#VALUE!</v>
      </c>
      <c r="BZ1019" s="16" t="e">
        <f>IF(BH1019="R", $CA1019, IF(OR(BH1019="P", BH1019="T", BH1019="N"), 0, IF($C1019="DM", $T1019, IF(OR(BH1019="Y", BH1019="IR"),$AM1019,IF(BH1019="C", IF($BI1019="Y", IF($BA1019="C", IF($AF1019="N/A", $Q1019, $AF1019), IF($AF1019="N/A", $T1019, $AM1019)), IF($AG1019="N/A", $T1019,$AG1019)))))))</f>
        <v>#VALUE!</v>
      </c>
      <c r="CA1019" s="15" t="s">
        <v>75</v>
      </c>
      <c r="CB1019" s="16" t="e">
        <f>BZ1019</f>
        <v>#VALUE!</v>
      </c>
      <c r="CC1019" s="15" t="str">
        <f>IF(OR($BH1019="T", $BH1019="R"), 0, IF($BH1019="C", IF($BI1019="Y", IF($BA1019="C", 0, IF(AF1019="N/A", Q1019-T1019, AF1019-AG1019)), IF($AF1019="N/A", U1019, AH1019)), AN1019))</f>
        <v>N/A</v>
      </c>
      <c r="CD1019" s="15" t="str">
        <f>IF(OR($BH1019="T", $BH1019="R"), 0, IF($BH1019="C", IF($BI1019="Y", 0, IF($AF1019="N/A", V1019, AI1019)), AO1019))</f>
        <v>N/A</v>
      </c>
      <c r="CE1019" s="15" t="str">
        <f>IF(OR($BH1019="T", $BH1019="R"), 0, IF($BH1019="C", IF($BI1019="Y", 0, IF($AF1019="N/A", W1019, AJ1019)), AP1019))</f>
        <v>N/A</v>
      </c>
      <c r="CF1019" s="15" t="str">
        <f>IF(OR($BH1019="T", $BH1019="R"), 0, IF($BH1019="C", IF($BI1019="Y", 0, IF($AF1019="N/A", X1019, AK1019)), AQ1019))</f>
        <v>N/A</v>
      </c>
    </row>
    <row r="1020" spans="1:84" x14ac:dyDescent="0.25">
      <c r="A1020" s="14">
        <v>5997</v>
      </c>
      <c r="B1020" s="15"/>
      <c r="C1020" s="15"/>
      <c r="D1020" s="15"/>
      <c r="E1020" s="15" t="e">
        <f>VLOOKUP(B1020, 'Rookie Year'!$A$2:$B$55679,2,FALSE)</f>
        <v>#N/A</v>
      </c>
      <c r="F1020" s="15">
        <v>2024</v>
      </c>
      <c r="G1020" s="15" t="s">
        <v>42</v>
      </c>
      <c r="H1020" s="15"/>
      <c r="I1020" s="16"/>
      <c r="J1020" s="15"/>
      <c r="K1020" s="17">
        <f>IF(AND(G1020&lt;&gt;"N",R1020="N/A"), IF(I1020&lt;4, 0, 0.25),IF(I1020=1, IF(J1020=1,0.25, 0.25), IF(I1020&lt;13, 0.25, IF(I1020&lt;26, 0.4, IF(I1020&lt;51, 0.6, 0.75)))))</f>
        <v>0.25</v>
      </c>
      <c r="L1020" s="16">
        <f>I1020-M1020</f>
        <v>0</v>
      </c>
      <c r="M1020" s="16">
        <f>ROUNDUP(I1020*K1020,0)</f>
        <v>0</v>
      </c>
      <c r="N1020" s="16">
        <f>M1020*J1020</f>
        <v>0</v>
      </c>
      <c r="O1020" s="16">
        <v>0</v>
      </c>
      <c r="P1020" s="16">
        <v>0</v>
      </c>
      <c r="Q1020" s="16">
        <f>N1020-O1020-P1020</f>
        <v>0</v>
      </c>
      <c r="R1020" s="15" t="s">
        <v>75</v>
      </c>
      <c r="S1020" s="15">
        <f>IF(R1020="N/A", J1020-($B$1-F1020), J1020-($B$1-R1020))</f>
        <v>0</v>
      </c>
      <c r="T1020" s="16" t="str">
        <f>IF($S1020&lt;1, "N/A", $M1020)</f>
        <v>N/A</v>
      </c>
      <c r="U1020" s="16" t="str">
        <f>IF($S1020&lt;2, "N/A", $M1020)</f>
        <v>N/A</v>
      </c>
      <c r="V1020" s="16" t="str">
        <f>IF($S1020&lt;3, "N/A", $M1020)</f>
        <v>N/A</v>
      </c>
      <c r="W1020" s="16" t="str">
        <f>IF($S1020&lt;4, "N/A", $M1020)</f>
        <v>N/A</v>
      </c>
      <c r="X1020" s="16" t="str">
        <f>IF($S1020&lt;5, "N/A", $M1020)</f>
        <v>N/A</v>
      </c>
      <c r="Y1020" s="15" t="str">
        <f>IF(SUM(T1020:X1020)&lt;&gt;Q1020, "CHECK", "OK")</f>
        <v>OK</v>
      </c>
      <c r="Z1020" s="15" t="str">
        <f>IF(F1020=$B$1, "No", IF(S1020=1, "Yes", "No"))</f>
        <v>No</v>
      </c>
      <c r="AA1020" s="18" t="str">
        <f>IF(C1020="DM", "N/A", IF(Z1020="No","N/A",VLOOKUP(B1020,'Extension List'!$A$3:$R$1972,18,FALSE)))</f>
        <v>N/A</v>
      </c>
      <c r="AB1020" s="15" t="str">
        <f>IF(C1020="DM", "N/A", IF(Z1020="No","N/A",VLOOKUP(B1020,'Extension List'!$A$3:$T$1972,20,FALSE)))</f>
        <v>N/A</v>
      </c>
      <c r="AC1020" s="15" t="str">
        <f>IF(AA1020="N/A", "N/A", 0)</f>
        <v>N/A</v>
      </c>
      <c r="AD1020" s="16" t="str">
        <f>IF(AE1020="N/A", "N/A", AA1020-AE1020)</f>
        <v>N/A</v>
      </c>
      <c r="AE1020" s="16" t="str">
        <f>IF(AA1020="N/A", "N/A", IF(AC1020&gt;0, IF(AA1020&lt;13, ROUNDUP(0.25*AA1020,0), IF(AA1020&lt;26, ROUNDUP(0.4*AA1020,0), IF(AA1020&lt;51, ROUNDUP(0.6*AA1020,0), ROUNDUP(0.75*AA1020,0)))), "N/A"))</f>
        <v>N/A</v>
      </c>
      <c r="AF1020" s="16" t="str">
        <f>IF(AD1020="N/A","N/A", (AE1020*AC1020)+Q1020)</f>
        <v>N/A</v>
      </c>
      <c r="AG1020" s="16" t="str">
        <f>IF($AF1020="N/A", "N/A", "TBC")</f>
        <v>N/A</v>
      </c>
      <c r="AH1020" s="16" t="str">
        <f>IF($AF1020="N/A", "N/A", "TBC")</f>
        <v>N/A</v>
      </c>
      <c r="AI1020" s="16" t="str">
        <f>IF($AF1020="N/A","N/A",IF(AC1020&gt;1,"TBC","N/A"))</f>
        <v>N/A</v>
      </c>
      <c r="AJ1020" s="16" t="str">
        <f>IF($AF1020="N/A","N/A",IF(AC1020&gt;2,"TBC","N/A"))</f>
        <v>N/A</v>
      </c>
      <c r="AK1020" s="16" t="str">
        <f>IF($AF1020="N/A","N/A",IF(AC1020&gt;3,"TBC","N/A"))</f>
        <v>N/A</v>
      </c>
      <c r="AL1020" s="16" t="str">
        <f>IF(AC1020="N/A","N/A",IF(AC1020&gt;0,IF(SUM(AG1020:AK1020)&lt;&gt;AF1020,"CHECK","OK"),"N/A"))</f>
        <v>N/A</v>
      </c>
      <c r="AM1020" s="16" t="e">
        <f>IF(AD1020="N/A", L1020+T1020, L1020+AG1020)</f>
        <v>#VALUE!</v>
      </c>
      <c r="AN1020" s="16" t="str">
        <f>IF(AD1020="N/A", IF(U1020="N/A", "N/A", L1020+U1020), AD1020+AH1020)</f>
        <v>N/A</v>
      </c>
      <c r="AO1020" s="16" t="str">
        <f>IF(AD1020="N/A", IF(V1020="N/A", "N/A", L1020+V1020), IF(AI1020="N/A", "N/A", AD1020+AI1020))</f>
        <v>N/A</v>
      </c>
      <c r="AP1020" s="16" t="str">
        <f>IF(AD1020="N/A", IF(W1020="N/A", "N/A", L1020+W1020), IF(AJ1020="N/A", "N/A", AD1020+AJ1020))</f>
        <v>N/A</v>
      </c>
      <c r="AQ1020" s="16" t="str">
        <f>IF(AD1020="N/A", IF(X1020="N/A", "N/A", L1020+X1020), IF(AK1020="N/A", "N/A", AD1020+AK1020))</f>
        <v>N/A</v>
      </c>
      <c r="AR1020" s="15" t="s">
        <v>40</v>
      </c>
      <c r="AS1020" s="15" t="s">
        <v>40</v>
      </c>
      <c r="AT1020" s="15" t="s">
        <v>40</v>
      </c>
      <c r="AU1020" s="15" t="s">
        <v>40</v>
      </c>
      <c r="AV1020" s="15" t="s">
        <v>40</v>
      </c>
      <c r="AW1020" s="15" t="s">
        <v>40</v>
      </c>
      <c r="AX1020" s="15" t="s">
        <v>40</v>
      </c>
      <c r="AY1020" s="15" t="s">
        <v>40</v>
      </c>
      <c r="AZ1020" s="15" t="s">
        <v>40</v>
      </c>
      <c r="BA1020" s="15" t="s">
        <v>40</v>
      </c>
      <c r="BB1020" s="15" t="s">
        <v>40</v>
      </c>
      <c r="BC1020" s="15" t="s">
        <v>40</v>
      </c>
      <c r="BD1020" s="15" t="s">
        <v>40</v>
      </c>
      <c r="BE1020" s="15" t="s">
        <v>40</v>
      </c>
      <c r="BF1020" s="15" t="s">
        <v>40</v>
      </c>
      <c r="BG1020" s="15" t="s">
        <v>40</v>
      </c>
      <c r="BH1020" s="15" t="s">
        <v>40</v>
      </c>
      <c r="BJ1020" s="16" t="e">
        <f>IF(AR1020="R", $CA1020, IF(OR(AR1020="P", AR1020="T", AR1020="N"), 0, IF($C1020="DM", $T1020, IF(OR(AR1020="Y", AR1020="IR"),$AM1020,IF(AR1020="C", IF($BI1020="Y", IF($AF1020="N/A", $Q1020, $AF1020), IF($AG1020="N/A", $T1020,$AG1020)))))))</f>
        <v>#VALUE!</v>
      </c>
      <c r="BK1020" s="16" t="e">
        <f>IF(AS1020="R", $CA1020, IF(OR(AS1020="P", AS1020="T", AS1020="N"), 0, IF($C1020="DM", $T1020, IF(OR(AS1020="Y", AS1020="IR"),$AM1020,IF(AS1020="C", IF($BI1020="Y", IF($AF1020="N/A", $Q1020, $AF1020), IF($AG1020="N/A", $T1020,$AG1020)))))))</f>
        <v>#VALUE!</v>
      </c>
      <c r="BL1020" s="16" t="e">
        <f>IF(AT1020="R", $CA1020, IF(OR(AT1020="P", AT1020="T", AT1020="N"), 0, IF($C1020="DM", $T1020, IF(OR(AT1020="Y", AT1020="IR"),$AM1020,IF(AT1020="C", IF($BI1020="Y", IF($AF1020="N/A", $Q1020, $AF1020), IF($AG1020="N/A", $T1020,$AG1020)))))))</f>
        <v>#VALUE!</v>
      </c>
      <c r="BM1020" s="16" t="e">
        <f>IF(AU1020="R", $CA1020, IF(OR(AU1020="P", AU1020="T", AU1020="N"), 0, IF($C1020="DM", $T1020, IF(OR(AU1020="Y", AU1020="IR"),$AM1020,IF(AU1020="C", IF($BI1020="Y", IF($AF1020="N/A", $Q1020, $AF1020), IF($AG1020="N/A", $T1020,$AG1020)))))))</f>
        <v>#VALUE!</v>
      </c>
      <c r="BN1020" s="16" t="e">
        <f>IF(AV1020="R", $CA1020, IF(OR(AV1020="P", AV1020="T", AV1020="N"), 0, IF($C1020="DM", $T1020, IF(OR(AV1020="Y", AV1020="IR"),$AM1020,IF(AV1020="C", IF($BI1020="Y", IF($AF1020="N/A", $Q1020, $AF1020), IF($AG1020="N/A", $T1020,$AG1020)))))))</f>
        <v>#VALUE!</v>
      </c>
      <c r="BO1020" s="16" t="e">
        <f>IF(AW1020="R", $CA1020, IF(OR(AW1020="P", AW1020="T", AW1020="N"), 0, IF($C1020="DM", $T1020, IF(OR(AW1020="Y", AW1020="IR"),$AM1020,IF(AW1020="C", IF($BI1020="Y", IF($AF1020="N/A", $Q1020, $AF1020), IF($AG1020="N/A", $T1020,$AG1020)))))))</f>
        <v>#VALUE!</v>
      </c>
      <c r="BP1020" s="16" t="e">
        <f>IF(AX1020="R", $CA1020, IF(OR(AX1020="P", AX1020="T", AX1020="N"), 0, IF($C1020="DM", $T1020, IF(OR(AX1020="Y", AX1020="IR"),$AM1020,IF(AX1020="C", IF($BI1020="Y", IF($AF1020="N/A", $Q1020, $AF1020), IF($AG1020="N/A", $T1020,$AG1020)))))))</f>
        <v>#VALUE!</v>
      </c>
      <c r="BQ1020" s="16" t="e">
        <f>IF(AY1020="R", $CA1020, IF(OR(AY1020="P", AY1020="T", AY1020="N"), 0, IF($C1020="DM", $T1020, IF(OR(AY1020="Y", AY1020="IR"),$AM1020,IF(AY1020="C", IF($BI1020="Y", IF($AF1020="N/A", $Q1020, $AF1020), IF($AG1020="N/A", $T1020,$AG1020)))))))</f>
        <v>#VALUE!</v>
      </c>
      <c r="BR1020" s="16" t="e">
        <f>IF(AZ1020="R", $CA1020, IF(OR(AZ1020="P", AZ1020="T", AZ1020="N"), 0, IF($C1020="DM", $T1020, IF(OR(AZ1020="Y", AZ1020="IR"),$AM1020,IF(AZ1020="C", IF($BI1020="Y", IF($AF1020="N/A", $Q1020, $AF1020), IF($AG1020="N/A", $T1020,$AG1020)))))))</f>
        <v>#VALUE!</v>
      </c>
      <c r="BS1020" s="16" t="e">
        <f>IF(BA1020="R", $CA1020, IF(OR(BA1020="P", BA1020="T", BA1020="N"), 0, IF($C1020="DM", $T1020, IF(OR(BA1020="Y", BA1020="IR"),$AM1020,IF(BA1020="C", IF($BI1020="Y", IF($AF1020="N/A", $Q1020, $AF1020), IF($AG1020="N/A", $T1020,$AG1020)))))))</f>
        <v>#VALUE!</v>
      </c>
      <c r="BT1020" s="16" t="e">
        <f>IF(BB1020="R", $CA1020, IF(OR(BB1020="P", BB1020="T", BB1020="N"), 0, IF($C1020="DM", $T1020, IF(OR(BB1020="Y", BB1020="IR"),$AM1020,IF(BB1020="C", IF($BI1020="Y", IF($BA1020="C", IF($AF1020="N/A", $Q1020, $AF1020), IF($AF1020="N/A", $T1020, $AM1020)), IF($AG1020="N/A", $T1020,$AG1020)))))))</f>
        <v>#VALUE!</v>
      </c>
      <c r="BU1020" s="16" t="e">
        <f>IF(BC1020="R", $CA1020, IF(OR(BC1020="P", BC1020="T", BC1020="N"), 0, IF($C1020="DM", $T1020, IF(OR(BC1020="Y", BC1020="IR"),$AM1020,IF(BC1020="C", IF($BI1020="Y", IF($BA1020="C", IF($AF1020="N/A", $Q1020, $AF1020), IF($AF1020="N/A", $T1020, $AM1020)), IF($AG1020="N/A", $T1020,$AG1020)))))))</f>
        <v>#VALUE!</v>
      </c>
      <c r="BV1020" s="16" t="e">
        <f>IF(BD1020="R", $CA1020, IF(OR(BD1020="P", BD1020="T", BD1020="N"), 0, IF($C1020="DM", $T1020, IF(OR(BD1020="Y", BD1020="IR"),$AM1020,IF(BD1020="C", IF($BI1020="Y", IF($BA1020="C", IF($AF1020="N/A", $Q1020, $AF1020), IF($AF1020="N/A", $T1020, $AM1020)), IF($AG1020="N/A", $T1020,$AG1020)))))))</f>
        <v>#VALUE!</v>
      </c>
      <c r="BW1020" s="16" t="e">
        <f>IF(BE1020="R", $CA1020, IF(OR(BE1020="P", BE1020="T", BE1020="N"), 0, IF($C1020="DM", $T1020, IF(OR(BE1020="Y", BE1020="IR"),$AM1020,IF(BE1020="C", IF($BI1020="Y", IF($BA1020="C", IF($AF1020="N/A", $Q1020, $AF1020), IF($AF1020="N/A", $T1020, $AM1020)), IF($AG1020="N/A", $T1020,$AG1020)))))))</f>
        <v>#VALUE!</v>
      </c>
      <c r="BX1020" s="16" t="e">
        <f>IF(BF1020="R", $CA1020, IF(OR(BF1020="P", BF1020="T", BF1020="N"), 0, IF($C1020="DM", $T1020, IF(OR(BF1020="Y", BF1020="IR"),$AM1020,IF(BF1020="C", IF($BI1020="Y", IF($BA1020="C", IF($AF1020="N/A", $Q1020, $AF1020), IF($AF1020="N/A", $T1020, $AM1020)), IF($AG1020="N/A", $T1020,$AG1020)))))))</f>
        <v>#VALUE!</v>
      </c>
      <c r="BY1020" s="16" t="e">
        <f>IF(BG1020="R", $CA1020, IF(OR(BG1020="P", BG1020="T", BG1020="N"), 0, IF($C1020="DM", $T1020, IF(OR(BG1020="Y", BG1020="IR"),$AM1020,IF(BG1020="C", IF($BI1020="Y", IF($BA1020="C", IF($AF1020="N/A", $Q1020, $AF1020), IF($AF1020="N/A", $T1020, $AM1020)), IF($AG1020="N/A", $T1020,$AG1020)))))))</f>
        <v>#VALUE!</v>
      </c>
      <c r="BZ1020" s="16" t="e">
        <f>IF(BH1020="R", $CA1020, IF(OR(BH1020="P", BH1020="T", BH1020="N"), 0, IF($C1020="DM", $T1020, IF(OR(BH1020="Y", BH1020="IR"),$AM1020,IF(BH1020="C", IF($BI1020="Y", IF($BA1020="C", IF($AF1020="N/A", $Q1020, $AF1020), IF($AF1020="N/A", $T1020, $AM1020)), IF($AG1020="N/A", $T1020,$AG1020)))))))</f>
        <v>#VALUE!</v>
      </c>
      <c r="CA1020" s="15" t="s">
        <v>75</v>
      </c>
      <c r="CB1020" s="16" t="e">
        <f>BZ1020</f>
        <v>#VALUE!</v>
      </c>
      <c r="CC1020" s="15" t="str">
        <f>IF(OR($BH1020="T", $BH1020="R"), 0, IF($BH1020="C", IF($BI1020="Y", IF($BA1020="C", 0, IF(AF1020="N/A", Q1020-T1020, AF1020-AG1020)), IF($AF1020="N/A", U1020, AH1020)), AN1020))</f>
        <v>N/A</v>
      </c>
      <c r="CD1020" s="15" t="str">
        <f>IF(OR($BH1020="T", $BH1020="R"), 0, IF($BH1020="C", IF($BI1020="Y", 0, IF($AF1020="N/A", V1020, AI1020)), AO1020))</f>
        <v>N/A</v>
      </c>
      <c r="CE1020" s="15" t="str">
        <f>IF(OR($BH1020="T", $BH1020="R"), 0, IF($BH1020="C", IF($BI1020="Y", 0, IF($AF1020="N/A", W1020, AJ1020)), AP1020))</f>
        <v>N/A</v>
      </c>
      <c r="CF1020" s="15" t="str">
        <f>IF(OR($BH1020="T", $BH1020="R"), 0, IF($BH1020="C", IF($BI1020="Y", 0, IF($AF1020="N/A", X1020, AK1020)), AQ1020))</f>
        <v>N/A</v>
      </c>
    </row>
    <row r="1021" spans="1:84" x14ac:dyDescent="0.25">
      <c r="A1021" s="14">
        <v>5998</v>
      </c>
      <c r="B1021" s="15"/>
      <c r="C1021" s="15"/>
      <c r="D1021" s="15"/>
      <c r="E1021" s="15" t="e">
        <f>VLOOKUP(B1021, 'Rookie Year'!$A$2:$B$55679,2,FALSE)</f>
        <v>#N/A</v>
      </c>
      <c r="F1021" s="15">
        <v>2024</v>
      </c>
      <c r="G1021" s="15" t="s">
        <v>42</v>
      </c>
      <c r="H1021" s="15"/>
      <c r="I1021" s="16"/>
      <c r="J1021" s="15"/>
      <c r="K1021" s="17">
        <f>IF(AND(G1021&lt;&gt;"N",R1021="N/A"), IF(I1021&lt;4, 0, 0.25),IF(I1021=1, IF(J1021=1,0.25, 0.25), IF(I1021&lt;13, 0.25, IF(I1021&lt;26, 0.4, IF(I1021&lt;51, 0.6, 0.75)))))</f>
        <v>0.25</v>
      </c>
      <c r="L1021" s="16">
        <f>I1021-M1021</f>
        <v>0</v>
      </c>
      <c r="M1021" s="16">
        <f>ROUNDUP(I1021*K1021,0)</f>
        <v>0</v>
      </c>
      <c r="N1021" s="16">
        <f>M1021*J1021</f>
        <v>0</v>
      </c>
      <c r="O1021" s="16">
        <v>0</v>
      </c>
      <c r="P1021" s="16">
        <v>0</v>
      </c>
      <c r="Q1021" s="16">
        <f>N1021-O1021-P1021</f>
        <v>0</v>
      </c>
      <c r="R1021" s="15" t="s">
        <v>75</v>
      </c>
      <c r="S1021" s="15">
        <f>IF(R1021="N/A", J1021-($B$1-F1021), J1021-($B$1-R1021))</f>
        <v>0</v>
      </c>
      <c r="T1021" s="16" t="str">
        <f>IF($S1021&lt;1, "N/A", $M1021)</f>
        <v>N/A</v>
      </c>
      <c r="U1021" s="16" t="str">
        <f>IF($S1021&lt;2, "N/A", $M1021)</f>
        <v>N/A</v>
      </c>
      <c r="V1021" s="16" t="str">
        <f>IF($S1021&lt;3, "N/A", $M1021)</f>
        <v>N/A</v>
      </c>
      <c r="W1021" s="16" t="str">
        <f>IF($S1021&lt;4, "N/A", $M1021)</f>
        <v>N/A</v>
      </c>
      <c r="X1021" s="16" t="str">
        <f>IF($S1021&lt;5, "N/A", $M1021)</f>
        <v>N/A</v>
      </c>
      <c r="Y1021" s="15" t="str">
        <f>IF(SUM(T1021:X1021)&lt;&gt;Q1021, "CHECK", "OK")</f>
        <v>OK</v>
      </c>
      <c r="Z1021" s="15" t="str">
        <f>IF(F1021=$B$1, "No", IF(S1021=1, "Yes", "No"))</f>
        <v>No</v>
      </c>
      <c r="AA1021" s="18" t="str">
        <f>IF(C1021="DM", "N/A", IF(Z1021="No","N/A",VLOOKUP(B1021,'Extension List'!$A$3:$R$1972,18,FALSE)))</f>
        <v>N/A</v>
      </c>
      <c r="AB1021" s="15" t="str">
        <f>IF(C1021="DM", "N/A", IF(Z1021="No","N/A",VLOOKUP(B1021,'Extension List'!$A$3:$T$1972,20,FALSE)))</f>
        <v>N/A</v>
      </c>
      <c r="AC1021" s="15" t="str">
        <f>IF(AA1021="N/A", "N/A", 0)</f>
        <v>N/A</v>
      </c>
      <c r="AD1021" s="16" t="str">
        <f>IF(AE1021="N/A", "N/A", AA1021-AE1021)</f>
        <v>N/A</v>
      </c>
      <c r="AE1021" s="16" t="str">
        <f>IF(AA1021="N/A", "N/A", IF(AC1021&gt;0, IF(AA1021&lt;13, ROUNDUP(0.25*AA1021,0), IF(AA1021&lt;26, ROUNDUP(0.4*AA1021,0), IF(AA1021&lt;51, ROUNDUP(0.6*AA1021,0), ROUNDUP(0.75*AA1021,0)))), "N/A"))</f>
        <v>N/A</v>
      </c>
      <c r="AF1021" s="16" t="str">
        <f>IF(AD1021="N/A","N/A", (AE1021*AC1021)+Q1021)</f>
        <v>N/A</v>
      </c>
      <c r="AG1021" s="16" t="str">
        <f>IF($AF1021="N/A", "N/A", "TBC")</f>
        <v>N/A</v>
      </c>
      <c r="AH1021" s="16" t="str">
        <f>IF($AF1021="N/A", "N/A", "TBC")</f>
        <v>N/A</v>
      </c>
      <c r="AI1021" s="16" t="str">
        <f>IF($AF1021="N/A","N/A",IF(AC1021&gt;1,"TBC","N/A"))</f>
        <v>N/A</v>
      </c>
      <c r="AJ1021" s="16" t="str">
        <f>IF($AF1021="N/A","N/A",IF(AC1021&gt;2,"TBC","N/A"))</f>
        <v>N/A</v>
      </c>
      <c r="AK1021" s="16" t="str">
        <f>IF($AF1021="N/A","N/A",IF(AC1021&gt;3,"TBC","N/A"))</f>
        <v>N/A</v>
      </c>
      <c r="AL1021" s="16" t="str">
        <f>IF(AC1021="N/A","N/A",IF(AC1021&gt;0,IF(SUM(AG1021:AK1021)&lt;&gt;AF1021,"CHECK","OK"),"N/A"))</f>
        <v>N/A</v>
      </c>
      <c r="AM1021" s="16" t="e">
        <f>IF(AD1021="N/A", L1021+T1021, L1021+AG1021)</f>
        <v>#VALUE!</v>
      </c>
      <c r="AN1021" s="16" t="str">
        <f>IF(AD1021="N/A", IF(U1021="N/A", "N/A", L1021+U1021), AD1021+AH1021)</f>
        <v>N/A</v>
      </c>
      <c r="AO1021" s="16" t="str">
        <f>IF(AD1021="N/A", IF(V1021="N/A", "N/A", L1021+V1021), IF(AI1021="N/A", "N/A", AD1021+AI1021))</f>
        <v>N/A</v>
      </c>
      <c r="AP1021" s="16" t="str">
        <f>IF(AD1021="N/A", IF(W1021="N/A", "N/A", L1021+W1021), IF(AJ1021="N/A", "N/A", AD1021+AJ1021))</f>
        <v>N/A</v>
      </c>
      <c r="AQ1021" s="16" t="str">
        <f>IF(AD1021="N/A", IF(X1021="N/A", "N/A", L1021+X1021), IF(AK1021="N/A", "N/A", AD1021+AK1021))</f>
        <v>N/A</v>
      </c>
      <c r="AR1021" s="15" t="s">
        <v>40</v>
      </c>
      <c r="AS1021" s="15" t="s">
        <v>40</v>
      </c>
      <c r="AT1021" s="15" t="s">
        <v>40</v>
      </c>
      <c r="AU1021" s="15" t="s">
        <v>40</v>
      </c>
      <c r="AV1021" s="15" t="s">
        <v>40</v>
      </c>
      <c r="AW1021" s="15" t="s">
        <v>40</v>
      </c>
      <c r="AX1021" s="15" t="s">
        <v>40</v>
      </c>
      <c r="AY1021" s="15" t="s">
        <v>40</v>
      </c>
      <c r="AZ1021" s="15" t="s">
        <v>40</v>
      </c>
      <c r="BA1021" s="15" t="s">
        <v>40</v>
      </c>
      <c r="BB1021" s="15" t="s">
        <v>40</v>
      </c>
      <c r="BC1021" s="15" t="s">
        <v>40</v>
      </c>
      <c r="BD1021" s="15" t="s">
        <v>40</v>
      </c>
      <c r="BE1021" s="15" t="s">
        <v>40</v>
      </c>
      <c r="BF1021" s="15" t="s">
        <v>40</v>
      </c>
      <c r="BG1021" s="15" t="s">
        <v>40</v>
      </c>
      <c r="BH1021" s="15" t="s">
        <v>40</v>
      </c>
      <c r="BJ1021" s="16" t="e">
        <f>IF(AR1021="R", $CA1021, IF(OR(AR1021="P", AR1021="T", AR1021="N"), 0, IF($C1021="DM", $T1021, IF(OR(AR1021="Y", AR1021="IR"),$AM1021,IF(AR1021="C", IF($BI1021="Y", IF($AF1021="N/A", $Q1021, $AF1021), IF($AG1021="N/A", $T1021,$AG1021)))))))</f>
        <v>#VALUE!</v>
      </c>
      <c r="BK1021" s="16" t="e">
        <f>IF(AS1021="R", $CA1021, IF(OR(AS1021="P", AS1021="T", AS1021="N"), 0, IF($C1021="DM", $T1021, IF(OR(AS1021="Y", AS1021="IR"),$AM1021,IF(AS1021="C", IF($BI1021="Y", IF($AF1021="N/A", $Q1021, $AF1021), IF($AG1021="N/A", $T1021,$AG1021)))))))</f>
        <v>#VALUE!</v>
      </c>
      <c r="BL1021" s="16" t="e">
        <f>IF(AT1021="R", $CA1021, IF(OR(AT1021="P", AT1021="T", AT1021="N"), 0, IF($C1021="DM", $T1021, IF(OR(AT1021="Y", AT1021="IR"),$AM1021,IF(AT1021="C", IF($BI1021="Y", IF($AF1021="N/A", $Q1021, $AF1021), IF($AG1021="N/A", $T1021,$AG1021)))))))</f>
        <v>#VALUE!</v>
      </c>
      <c r="BM1021" s="16" t="e">
        <f>IF(AU1021="R", $CA1021, IF(OR(AU1021="P", AU1021="T", AU1021="N"), 0, IF($C1021="DM", $T1021, IF(OR(AU1021="Y", AU1021="IR"),$AM1021,IF(AU1021="C", IF($BI1021="Y", IF($AF1021="N/A", $Q1021, $AF1021), IF($AG1021="N/A", $T1021,$AG1021)))))))</f>
        <v>#VALUE!</v>
      </c>
      <c r="BN1021" s="16" t="e">
        <f>IF(AV1021="R", $CA1021, IF(OR(AV1021="P", AV1021="T", AV1021="N"), 0, IF($C1021="DM", $T1021, IF(OR(AV1021="Y", AV1021="IR"),$AM1021,IF(AV1021="C", IF($BI1021="Y", IF($AF1021="N/A", $Q1021, $AF1021), IF($AG1021="N/A", $T1021,$AG1021)))))))</f>
        <v>#VALUE!</v>
      </c>
      <c r="BO1021" s="16" t="e">
        <f>IF(AW1021="R", $CA1021, IF(OR(AW1021="P", AW1021="T", AW1021="N"), 0, IF($C1021="DM", $T1021, IF(OR(AW1021="Y", AW1021="IR"),$AM1021,IF(AW1021="C", IF($BI1021="Y", IF($AF1021="N/A", $Q1021, $AF1021), IF($AG1021="N/A", $T1021,$AG1021)))))))</f>
        <v>#VALUE!</v>
      </c>
      <c r="BP1021" s="16" t="e">
        <f>IF(AX1021="R", $CA1021, IF(OR(AX1021="P", AX1021="T", AX1021="N"), 0, IF($C1021="DM", $T1021, IF(OR(AX1021="Y", AX1021="IR"),$AM1021,IF(AX1021="C", IF($BI1021="Y", IF($AF1021="N/A", $Q1021, $AF1021), IF($AG1021="N/A", $T1021,$AG1021)))))))</f>
        <v>#VALUE!</v>
      </c>
      <c r="BQ1021" s="16" t="e">
        <f>IF(AY1021="R", $CA1021, IF(OR(AY1021="P", AY1021="T", AY1021="N"), 0, IF($C1021="DM", $T1021, IF(OR(AY1021="Y", AY1021="IR"),$AM1021,IF(AY1021="C", IF($BI1021="Y", IF($AF1021="N/A", $Q1021, $AF1021), IF($AG1021="N/A", $T1021,$AG1021)))))))</f>
        <v>#VALUE!</v>
      </c>
      <c r="BR1021" s="16" t="e">
        <f>IF(AZ1021="R", $CA1021, IF(OR(AZ1021="P", AZ1021="T", AZ1021="N"), 0, IF($C1021="DM", $T1021, IF(OR(AZ1021="Y", AZ1021="IR"),$AM1021,IF(AZ1021="C", IF($BI1021="Y", IF($AF1021="N/A", $Q1021, $AF1021), IF($AG1021="N/A", $T1021,$AG1021)))))))</f>
        <v>#VALUE!</v>
      </c>
      <c r="BS1021" s="16" t="e">
        <f>IF(BA1021="R", $CA1021, IF(OR(BA1021="P", BA1021="T", BA1021="N"), 0, IF($C1021="DM", $T1021, IF(OR(BA1021="Y", BA1021="IR"),$AM1021,IF(BA1021="C", IF($BI1021="Y", IF($AF1021="N/A", $Q1021, $AF1021), IF($AG1021="N/A", $T1021,$AG1021)))))))</f>
        <v>#VALUE!</v>
      </c>
      <c r="BT1021" s="16" t="e">
        <f>IF(BB1021="R", $CA1021, IF(OR(BB1021="P", BB1021="T", BB1021="N"), 0, IF($C1021="DM", $T1021, IF(OR(BB1021="Y", BB1021="IR"),$AM1021,IF(BB1021="C", IF($BI1021="Y", IF($BA1021="C", IF($AF1021="N/A", $Q1021, $AF1021), IF($AF1021="N/A", $T1021, $AM1021)), IF($AG1021="N/A", $T1021,$AG1021)))))))</f>
        <v>#VALUE!</v>
      </c>
      <c r="BU1021" s="16" t="e">
        <f>IF(BC1021="R", $CA1021, IF(OR(BC1021="P", BC1021="T", BC1021="N"), 0, IF($C1021="DM", $T1021, IF(OR(BC1021="Y", BC1021="IR"),$AM1021,IF(BC1021="C", IF($BI1021="Y", IF($BA1021="C", IF($AF1021="N/A", $Q1021, $AF1021), IF($AF1021="N/A", $T1021, $AM1021)), IF($AG1021="N/A", $T1021,$AG1021)))))))</f>
        <v>#VALUE!</v>
      </c>
      <c r="BV1021" s="16" t="e">
        <f>IF(BD1021="R", $CA1021, IF(OR(BD1021="P", BD1021="T", BD1021="N"), 0, IF($C1021="DM", $T1021, IF(OR(BD1021="Y", BD1021="IR"),$AM1021,IF(BD1021="C", IF($BI1021="Y", IF($BA1021="C", IF($AF1021="N/A", $Q1021, $AF1021), IF($AF1021="N/A", $T1021, $AM1021)), IF($AG1021="N/A", $T1021,$AG1021)))))))</f>
        <v>#VALUE!</v>
      </c>
      <c r="BW1021" s="16" t="e">
        <f>IF(BE1021="R", $CA1021, IF(OR(BE1021="P", BE1021="T", BE1021="N"), 0, IF($C1021="DM", $T1021, IF(OR(BE1021="Y", BE1021="IR"),$AM1021,IF(BE1021="C", IF($BI1021="Y", IF($BA1021="C", IF($AF1021="N/A", $Q1021, $AF1021), IF($AF1021="N/A", $T1021, $AM1021)), IF($AG1021="N/A", $T1021,$AG1021)))))))</f>
        <v>#VALUE!</v>
      </c>
      <c r="BX1021" s="16" t="e">
        <f>IF(BF1021="R", $CA1021, IF(OR(BF1021="P", BF1021="T", BF1021="N"), 0, IF($C1021="DM", $T1021, IF(OR(BF1021="Y", BF1021="IR"),$AM1021,IF(BF1021="C", IF($BI1021="Y", IF($BA1021="C", IF($AF1021="N/A", $Q1021, $AF1021), IF($AF1021="N/A", $T1021, $AM1021)), IF($AG1021="N/A", $T1021,$AG1021)))))))</f>
        <v>#VALUE!</v>
      </c>
      <c r="BY1021" s="16" t="e">
        <f>IF(BG1021="R", $CA1021, IF(OR(BG1021="P", BG1021="T", BG1021="N"), 0, IF($C1021="DM", $T1021, IF(OR(BG1021="Y", BG1021="IR"),$AM1021,IF(BG1021="C", IF($BI1021="Y", IF($BA1021="C", IF($AF1021="N/A", $Q1021, $AF1021), IF($AF1021="N/A", $T1021, $AM1021)), IF($AG1021="N/A", $T1021,$AG1021)))))))</f>
        <v>#VALUE!</v>
      </c>
      <c r="BZ1021" s="16" t="e">
        <f>IF(BH1021="R", $CA1021, IF(OR(BH1021="P", BH1021="T", BH1021="N"), 0, IF($C1021="DM", $T1021, IF(OR(BH1021="Y", BH1021="IR"),$AM1021,IF(BH1021="C", IF($BI1021="Y", IF($BA1021="C", IF($AF1021="N/A", $Q1021, $AF1021), IF($AF1021="N/A", $T1021, $AM1021)), IF($AG1021="N/A", $T1021,$AG1021)))))))</f>
        <v>#VALUE!</v>
      </c>
      <c r="CA1021" s="15" t="s">
        <v>75</v>
      </c>
      <c r="CB1021" s="16" t="e">
        <f>BZ1021</f>
        <v>#VALUE!</v>
      </c>
      <c r="CC1021" s="15" t="str">
        <f>IF(OR($BH1021="T", $BH1021="R"), 0, IF($BH1021="C", IF($BI1021="Y", IF($BA1021="C", 0, IF(AF1021="N/A", Q1021-T1021, AF1021-AG1021)), IF($AF1021="N/A", U1021, AH1021)), AN1021))</f>
        <v>N/A</v>
      </c>
      <c r="CD1021" s="15" t="str">
        <f>IF(OR($BH1021="T", $BH1021="R"), 0, IF($BH1021="C", IF($BI1021="Y", 0, IF($AF1021="N/A", V1021, AI1021)), AO1021))</f>
        <v>N/A</v>
      </c>
      <c r="CE1021" s="15" t="str">
        <f>IF(OR($BH1021="T", $BH1021="R"), 0, IF($BH1021="C", IF($BI1021="Y", 0, IF($AF1021="N/A", W1021, AJ1021)), AP1021))</f>
        <v>N/A</v>
      </c>
      <c r="CF1021" s="15" t="str">
        <f>IF(OR($BH1021="T", $BH1021="R"), 0, IF($BH1021="C", IF($BI1021="Y", 0, IF($AF1021="N/A", X1021, AK1021)), AQ1021))</f>
        <v>N/A</v>
      </c>
    </row>
    <row r="1022" spans="1:84" x14ac:dyDescent="0.25">
      <c r="A1022" s="14">
        <v>5999</v>
      </c>
      <c r="B1022" s="15"/>
      <c r="C1022" s="15"/>
      <c r="D1022" s="15"/>
      <c r="E1022" s="15" t="e">
        <f>VLOOKUP(B1022, 'Rookie Year'!$A$2:$B$55679,2,FALSE)</f>
        <v>#N/A</v>
      </c>
      <c r="F1022" s="15">
        <v>2024</v>
      </c>
      <c r="G1022" s="15" t="s">
        <v>42</v>
      </c>
      <c r="H1022" s="15"/>
      <c r="I1022" s="16"/>
      <c r="J1022" s="15"/>
      <c r="K1022" s="17">
        <f>IF(AND(G1022&lt;&gt;"N",R1022="N/A"), IF(I1022&lt;4, 0, 0.25),IF(I1022=1, IF(J1022=1,0.25, 0.25), IF(I1022&lt;13, 0.25, IF(I1022&lt;26, 0.4, IF(I1022&lt;51, 0.6, 0.75)))))</f>
        <v>0.25</v>
      </c>
      <c r="L1022" s="16">
        <f>I1022-M1022</f>
        <v>0</v>
      </c>
      <c r="M1022" s="16">
        <f>ROUNDUP(I1022*K1022,0)</f>
        <v>0</v>
      </c>
      <c r="N1022" s="16">
        <f>M1022*J1022</f>
        <v>0</v>
      </c>
      <c r="O1022" s="16">
        <v>0</v>
      </c>
      <c r="P1022" s="16">
        <v>0</v>
      </c>
      <c r="Q1022" s="16">
        <f>N1022-O1022-P1022</f>
        <v>0</v>
      </c>
      <c r="R1022" s="15" t="s">
        <v>75</v>
      </c>
      <c r="S1022" s="15">
        <f>IF(R1022="N/A", J1022-($B$1-F1022), J1022-($B$1-R1022))</f>
        <v>0</v>
      </c>
      <c r="T1022" s="16" t="str">
        <f>IF($S1022&lt;1, "N/A", $M1022)</f>
        <v>N/A</v>
      </c>
      <c r="U1022" s="16" t="str">
        <f>IF($S1022&lt;2, "N/A", $M1022)</f>
        <v>N/A</v>
      </c>
      <c r="V1022" s="16" t="str">
        <f>IF($S1022&lt;3, "N/A", $M1022)</f>
        <v>N/A</v>
      </c>
      <c r="W1022" s="16" t="str">
        <f>IF($S1022&lt;4, "N/A", $M1022)</f>
        <v>N/A</v>
      </c>
      <c r="X1022" s="16" t="str">
        <f>IF($S1022&lt;5, "N/A", $M1022)</f>
        <v>N/A</v>
      </c>
      <c r="Y1022" s="15" t="str">
        <f>IF(SUM(T1022:X1022)&lt;&gt;Q1022, "CHECK", "OK")</f>
        <v>OK</v>
      </c>
      <c r="Z1022" s="15" t="str">
        <f>IF(F1022=$B$1, "No", IF(S1022=1, "Yes", "No"))</f>
        <v>No</v>
      </c>
      <c r="AA1022" s="18" t="str">
        <f>IF(C1022="DM", "N/A", IF(Z1022="No","N/A",VLOOKUP(B1022,'Extension List'!$A$3:$R$1972,18,FALSE)))</f>
        <v>N/A</v>
      </c>
      <c r="AB1022" s="15" t="str">
        <f>IF(C1022="DM", "N/A", IF(Z1022="No","N/A",VLOOKUP(B1022,'Extension List'!$A$3:$T$1972,20,FALSE)))</f>
        <v>N/A</v>
      </c>
      <c r="AC1022" s="15" t="str">
        <f>IF(AA1022="N/A", "N/A", 0)</f>
        <v>N/A</v>
      </c>
      <c r="AD1022" s="16" t="str">
        <f>IF(AE1022="N/A", "N/A", AA1022-AE1022)</f>
        <v>N/A</v>
      </c>
      <c r="AE1022" s="16" t="str">
        <f>IF(AA1022="N/A", "N/A", IF(AC1022&gt;0, IF(AA1022&lt;13, ROUNDUP(0.25*AA1022,0), IF(AA1022&lt;26, ROUNDUP(0.4*AA1022,0), IF(AA1022&lt;51, ROUNDUP(0.6*AA1022,0), ROUNDUP(0.75*AA1022,0)))), "N/A"))</f>
        <v>N/A</v>
      </c>
      <c r="AF1022" s="16" t="str">
        <f>IF(AD1022="N/A","N/A", (AE1022*AC1022)+Q1022)</f>
        <v>N/A</v>
      </c>
      <c r="AG1022" s="16" t="str">
        <f>IF($AF1022="N/A", "N/A", "TBC")</f>
        <v>N/A</v>
      </c>
      <c r="AH1022" s="16" t="str">
        <f>IF($AF1022="N/A", "N/A", "TBC")</f>
        <v>N/A</v>
      </c>
      <c r="AI1022" s="16" t="str">
        <f>IF($AF1022="N/A","N/A",IF(AC1022&gt;1,"TBC","N/A"))</f>
        <v>N/A</v>
      </c>
      <c r="AJ1022" s="16" t="str">
        <f>IF($AF1022="N/A","N/A",IF(AC1022&gt;2,"TBC","N/A"))</f>
        <v>N/A</v>
      </c>
      <c r="AK1022" s="16" t="str">
        <f>IF($AF1022="N/A","N/A",IF(AC1022&gt;3,"TBC","N/A"))</f>
        <v>N/A</v>
      </c>
      <c r="AL1022" s="16" t="str">
        <f>IF(AC1022="N/A","N/A",IF(AC1022&gt;0,IF(SUM(AG1022:AK1022)&lt;&gt;AF1022,"CHECK","OK"),"N/A"))</f>
        <v>N/A</v>
      </c>
      <c r="AM1022" s="16" t="e">
        <f>IF(AD1022="N/A", L1022+T1022, L1022+AG1022)</f>
        <v>#VALUE!</v>
      </c>
      <c r="AN1022" s="16" t="str">
        <f>IF(AD1022="N/A", IF(U1022="N/A", "N/A", L1022+U1022), AD1022+AH1022)</f>
        <v>N/A</v>
      </c>
      <c r="AO1022" s="16" t="str">
        <f>IF(AD1022="N/A", IF(V1022="N/A", "N/A", L1022+V1022), IF(AI1022="N/A", "N/A", AD1022+AI1022))</f>
        <v>N/A</v>
      </c>
      <c r="AP1022" s="16" t="str">
        <f>IF(AD1022="N/A", IF(W1022="N/A", "N/A", L1022+W1022), IF(AJ1022="N/A", "N/A", AD1022+AJ1022))</f>
        <v>N/A</v>
      </c>
      <c r="AQ1022" s="16" t="str">
        <f>IF(AD1022="N/A", IF(X1022="N/A", "N/A", L1022+X1022), IF(AK1022="N/A", "N/A", AD1022+AK1022))</f>
        <v>N/A</v>
      </c>
      <c r="AR1022" s="15" t="s">
        <v>40</v>
      </c>
      <c r="AS1022" s="15" t="s">
        <v>40</v>
      </c>
      <c r="AT1022" s="15" t="s">
        <v>40</v>
      </c>
      <c r="AU1022" s="15" t="s">
        <v>40</v>
      </c>
      <c r="AV1022" s="15" t="s">
        <v>40</v>
      </c>
      <c r="AW1022" s="15" t="s">
        <v>40</v>
      </c>
      <c r="AX1022" s="15" t="s">
        <v>40</v>
      </c>
      <c r="AY1022" s="15" t="s">
        <v>40</v>
      </c>
      <c r="AZ1022" s="15" t="s">
        <v>40</v>
      </c>
      <c r="BA1022" s="15" t="s">
        <v>40</v>
      </c>
      <c r="BB1022" s="15" t="s">
        <v>40</v>
      </c>
      <c r="BC1022" s="15" t="s">
        <v>40</v>
      </c>
      <c r="BD1022" s="15" t="s">
        <v>40</v>
      </c>
      <c r="BE1022" s="15" t="s">
        <v>40</v>
      </c>
      <c r="BF1022" s="15" t="s">
        <v>40</v>
      </c>
      <c r="BG1022" s="15" t="s">
        <v>40</v>
      </c>
      <c r="BH1022" s="15" t="s">
        <v>40</v>
      </c>
      <c r="BJ1022" s="16" t="e">
        <f>IF(AR1022="R", $CA1022, IF(OR(AR1022="P", AR1022="T", AR1022="N"), 0, IF($C1022="DM", $T1022, IF(OR(AR1022="Y", AR1022="IR"),$AM1022,IF(AR1022="C", IF($BI1022="Y", IF($AF1022="N/A", $Q1022, $AF1022), IF($AG1022="N/A", $T1022,$AG1022)))))))</f>
        <v>#VALUE!</v>
      </c>
      <c r="BK1022" s="16" t="e">
        <f>IF(AS1022="R", $CA1022, IF(OR(AS1022="P", AS1022="T", AS1022="N"), 0, IF($C1022="DM", $T1022, IF(OR(AS1022="Y", AS1022="IR"),$AM1022,IF(AS1022="C", IF($BI1022="Y", IF($AF1022="N/A", $Q1022, $AF1022), IF($AG1022="N/A", $T1022,$AG1022)))))))</f>
        <v>#VALUE!</v>
      </c>
      <c r="BL1022" s="16" t="e">
        <f>IF(AT1022="R", $CA1022, IF(OR(AT1022="P", AT1022="T", AT1022="N"), 0, IF($C1022="DM", $T1022, IF(OR(AT1022="Y", AT1022="IR"),$AM1022,IF(AT1022="C", IF($BI1022="Y", IF($AF1022="N/A", $Q1022, $AF1022), IF($AG1022="N/A", $T1022,$AG1022)))))))</f>
        <v>#VALUE!</v>
      </c>
      <c r="BM1022" s="16" t="e">
        <f>IF(AU1022="R", $CA1022, IF(OR(AU1022="P", AU1022="T", AU1022="N"), 0, IF($C1022="DM", $T1022, IF(OR(AU1022="Y", AU1022="IR"),$AM1022,IF(AU1022="C", IF($BI1022="Y", IF($AF1022="N/A", $Q1022, $AF1022), IF($AG1022="N/A", $T1022,$AG1022)))))))</f>
        <v>#VALUE!</v>
      </c>
      <c r="BN1022" s="16" t="e">
        <f>IF(AV1022="R", $CA1022, IF(OR(AV1022="P", AV1022="T", AV1022="N"), 0, IF($C1022="DM", $T1022, IF(OR(AV1022="Y", AV1022="IR"),$AM1022,IF(AV1022="C", IF($BI1022="Y", IF($AF1022="N/A", $Q1022, $AF1022), IF($AG1022="N/A", $T1022,$AG1022)))))))</f>
        <v>#VALUE!</v>
      </c>
      <c r="BO1022" s="16" t="e">
        <f>IF(AW1022="R", $CA1022, IF(OR(AW1022="P", AW1022="T", AW1022="N"), 0, IF($C1022="DM", $T1022, IF(OR(AW1022="Y", AW1022="IR"),$AM1022,IF(AW1022="C", IF($BI1022="Y", IF($AF1022="N/A", $Q1022, $AF1022), IF($AG1022="N/A", $T1022,$AG1022)))))))</f>
        <v>#VALUE!</v>
      </c>
      <c r="BP1022" s="16" t="e">
        <f>IF(AX1022="R", $CA1022, IF(OR(AX1022="P", AX1022="T", AX1022="N"), 0, IF($C1022="DM", $T1022, IF(OR(AX1022="Y", AX1022="IR"),$AM1022,IF(AX1022="C", IF($BI1022="Y", IF($AF1022="N/A", $Q1022, $AF1022), IF($AG1022="N/A", $T1022,$AG1022)))))))</f>
        <v>#VALUE!</v>
      </c>
      <c r="BQ1022" s="16" t="e">
        <f>IF(AY1022="R", $CA1022, IF(OR(AY1022="P", AY1022="T", AY1022="N"), 0, IF($C1022="DM", $T1022, IF(OR(AY1022="Y", AY1022="IR"),$AM1022,IF(AY1022="C", IF($BI1022="Y", IF($AF1022="N/A", $Q1022, $AF1022), IF($AG1022="N/A", $T1022,$AG1022)))))))</f>
        <v>#VALUE!</v>
      </c>
      <c r="BR1022" s="16" t="e">
        <f>IF(AZ1022="R", $CA1022, IF(OR(AZ1022="P", AZ1022="T", AZ1022="N"), 0, IF($C1022="DM", $T1022, IF(OR(AZ1022="Y", AZ1022="IR"),$AM1022,IF(AZ1022="C", IF($BI1022="Y", IF($AF1022="N/A", $Q1022, $AF1022), IF($AG1022="N/A", $T1022,$AG1022)))))))</f>
        <v>#VALUE!</v>
      </c>
      <c r="BS1022" s="16" t="e">
        <f>IF(BA1022="R", $CA1022, IF(OR(BA1022="P", BA1022="T", BA1022="N"), 0, IF($C1022="DM", $T1022, IF(OR(BA1022="Y", BA1022="IR"),$AM1022,IF(BA1022="C", IF($BI1022="Y", IF($AF1022="N/A", $Q1022, $AF1022), IF($AG1022="N/A", $T1022,$AG1022)))))))</f>
        <v>#VALUE!</v>
      </c>
      <c r="BT1022" s="16" t="e">
        <f>IF(BB1022="R", $CA1022, IF(OR(BB1022="P", BB1022="T", BB1022="N"), 0, IF($C1022="DM", $T1022, IF(OR(BB1022="Y", BB1022="IR"),$AM1022,IF(BB1022="C", IF($BI1022="Y", IF($BA1022="C", IF($AF1022="N/A", $Q1022, $AF1022), IF($AF1022="N/A", $T1022, $AM1022)), IF($AG1022="N/A", $T1022,$AG1022)))))))</f>
        <v>#VALUE!</v>
      </c>
      <c r="BU1022" s="16" t="e">
        <f>IF(BC1022="R", $CA1022, IF(OR(BC1022="P", BC1022="T", BC1022="N"), 0, IF($C1022="DM", $T1022, IF(OR(BC1022="Y", BC1022="IR"),$AM1022,IF(BC1022="C", IF($BI1022="Y", IF($BA1022="C", IF($AF1022="N/A", $Q1022, $AF1022), IF($AF1022="N/A", $T1022, $AM1022)), IF($AG1022="N/A", $T1022,$AG1022)))))))</f>
        <v>#VALUE!</v>
      </c>
      <c r="BV1022" s="16" t="e">
        <f>IF(BD1022="R", $CA1022, IF(OR(BD1022="P", BD1022="T", BD1022="N"), 0, IF($C1022="DM", $T1022, IF(OR(BD1022="Y", BD1022="IR"),$AM1022,IF(BD1022="C", IF($BI1022="Y", IF($BA1022="C", IF($AF1022="N/A", $Q1022, $AF1022), IF($AF1022="N/A", $T1022, $AM1022)), IF($AG1022="N/A", $T1022,$AG1022)))))))</f>
        <v>#VALUE!</v>
      </c>
      <c r="BW1022" s="16" t="e">
        <f>IF(BE1022="R", $CA1022, IF(OR(BE1022="P", BE1022="T", BE1022="N"), 0, IF($C1022="DM", $T1022, IF(OR(BE1022="Y", BE1022="IR"),$AM1022,IF(BE1022="C", IF($BI1022="Y", IF($BA1022="C", IF($AF1022="N/A", $Q1022, $AF1022), IF($AF1022="N/A", $T1022, $AM1022)), IF($AG1022="N/A", $T1022,$AG1022)))))))</f>
        <v>#VALUE!</v>
      </c>
      <c r="BX1022" s="16" t="e">
        <f>IF(BF1022="R", $CA1022, IF(OR(BF1022="P", BF1022="T", BF1022="N"), 0, IF($C1022="DM", $T1022, IF(OR(BF1022="Y", BF1022="IR"),$AM1022,IF(BF1022="C", IF($BI1022="Y", IF($BA1022="C", IF($AF1022="N/A", $Q1022, $AF1022), IF($AF1022="N/A", $T1022, $AM1022)), IF($AG1022="N/A", $T1022,$AG1022)))))))</f>
        <v>#VALUE!</v>
      </c>
      <c r="BY1022" s="16" t="e">
        <f>IF(BG1022="R", $CA1022, IF(OR(BG1022="P", BG1022="T", BG1022="N"), 0, IF($C1022="DM", $T1022, IF(OR(BG1022="Y", BG1022="IR"),$AM1022,IF(BG1022="C", IF($BI1022="Y", IF($BA1022="C", IF($AF1022="N/A", $Q1022, $AF1022), IF($AF1022="N/A", $T1022, $AM1022)), IF($AG1022="N/A", $T1022,$AG1022)))))))</f>
        <v>#VALUE!</v>
      </c>
      <c r="BZ1022" s="16" t="e">
        <f>IF(BH1022="R", $CA1022, IF(OR(BH1022="P", BH1022="T", BH1022="N"), 0, IF($C1022="DM", $T1022, IF(OR(BH1022="Y", BH1022="IR"),$AM1022,IF(BH1022="C", IF($BI1022="Y", IF($BA1022="C", IF($AF1022="N/A", $Q1022, $AF1022), IF($AF1022="N/A", $T1022, $AM1022)), IF($AG1022="N/A", $T1022,$AG1022)))))))</f>
        <v>#VALUE!</v>
      </c>
      <c r="CA1022" s="15" t="s">
        <v>75</v>
      </c>
      <c r="CB1022" s="16" t="e">
        <f>BZ1022</f>
        <v>#VALUE!</v>
      </c>
      <c r="CC1022" s="15" t="str">
        <f>IF(OR($BH1022="T", $BH1022="R"), 0, IF($BH1022="C", IF($BI1022="Y", IF($BA1022="C", 0, IF(AF1022="N/A", Q1022-T1022, AF1022-AG1022)), IF($AF1022="N/A", U1022, AH1022)), AN1022))</f>
        <v>N/A</v>
      </c>
      <c r="CD1022" s="15" t="str">
        <f>IF(OR($BH1022="T", $BH1022="R"), 0, IF($BH1022="C", IF($BI1022="Y", 0, IF($AF1022="N/A", V1022, AI1022)), AO1022))</f>
        <v>N/A</v>
      </c>
      <c r="CE1022" s="15" t="str">
        <f>IF(OR($BH1022="T", $BH1022="R"), 0, IF($BH1022="C", IF($BI1022="Y", 0, IF($AF1022="N/A", W1022, AJ1022)), AP1022))</f>
        <v>N/A</v>
      </c>
      <c r="CF1022" s="15" t="str">
        <f>IF(OR($BH1022="T", $BH1022="R"), 0, IF($BH1022="C", IF($BI1022="Y", 0, IF($AF1022="N/A", X1022, AK1022)), AQ1022))</f>
        <v>N/A</v>
      </c>
    </row>
    <row r="1023" spans="1:84" x14ac:dyDescent="0.25">
      <c r="A1023" s="14">
        <v>6000</v>
      </c>
      <c r="B1023" s="15"/>
      <c r="C1023" s="15"/>
      <c r="D1023" s="15"/>
      <c r="E1023" s="15" t="e">
        <f>VLOOKUP(B1023, 'Rookie Year'!$A$2:$B$55679,2,FALSE)</f>
        <v>#N/A</v>
      </c>
      <c r="F1023" s="15">
        <v>2024</v>
      </c>
      <c r="G1023" s="15" t="s">
        <v>42</v>
      </c>
      <c r="H1023" s="15"/>
      <c r="I1023" s="16"/>
      <c r="J1023" s="15"/>
      <c r="K1023" s="17">
        <f>IF(AND(G1023&lt;&gt;"N",R1023="N/A"), IF(I1023&lt;4, 0, 0.25),IF(I1023=1, IF(J1023=1,0.25, 0.25), IF(I1023&lt;13, 0.25, IF(I1023&lt;26, 0.4, IF(I1023&lt;51, 0.6, 0.75)))))</f>
        <v>0.25</v>
      </c>
      <c r="L1023" s="16">
        <f>I1023-M1023</f>
        <v>0</v>
      </c>
      <c r="M1023" s="16">
        <f>ROUNDUP(I1023*K1023,0)</f>
        <v>0</v>
      </c>
      <c r="N1023" s="16">
        <f>M1023*J1023</f>
        <v>0</v>
      </c>
      <c r="O1023" s="16">
        <v>0</v>
      </c>
      <c r="P1023" s="16">
        <v>0</v>
      </c>
      <c r="Q1023" s="16">
        <f>N1023-O1023-P1023</f>
        <v>0</v>
      </c>
      <c r="R1023" s="15" t="s">
        <v>75</v>
      </c>
      <c r="S1023" s="15">
        <f>IF(R1023="N/A", J1023-($B$1-F1023), J1023-($B$1-R1023))</f>
        <v>0</v>
      </c>
      <c r="T1023" s="16" t="str">
        <f>IF($S1023&lt;1, "N/A", $M1023)</f>
        <v>N/A</v>
      </c>
      <c r="U1023" s="16" t="str">
        <f>IF($S1023&lt;2, "N/A", $M1023)</f>
        <v>N/A</v>
      </c>
      <c r="V1023" s="16" t="str">
        <f>IF($S1023&lt;3, "N/A", $M1023)</f>
        <v>N/A</v>
      </c>
      <c r="W1023" s="16" t="str">
        <f>IF($S1023&lt;4, "N/A", $M1023)</f>
        <v>N/A</v>
      </c>
      <c r="X1023" s="16" t="str">
        <f>IF($S1023&lt;5, "N/A", $M1023)</f>
        <v>N/A</v>
      </c>
      <c r="Y1023" s="15" t="str">
        <f>IF(SUM(T1023:X1023)&lt;&gt;Q1023, "CHECK", "OK")</f>
        <v>OK</v>
      </c>
      <c r="Z1023" s="15" t="str">
        <f>IF(F1023=$B$1, "No", IF(S1023=1, "Yes", "No"))</f>
        <v>No</v>
      </c>
      <c r="AA1023" s="18" t="str">
        <f>IF(C1023="DM", "N/A", IF(Z1023="No","N/A",VLOOKUP(B1023,'Extension List'!$A$3:$R$1972,18,FALSE)))</f>
        <v>N/A</v>
      </c>
      <c r="AB1023" s="15" t="str">
        <f>IF(C1023="DM", "N/A", IF(Z1023="No","N/A",VLOOKUP(B1023,'Extension List'!$A$3:$T$1972,20,FALSE)))</f>
        <v>N/A</v>
      </c>
      <c r="AC1023" s="15" t="str">
        <f>IF(AA1023="N/A", "N/A", 0)</f>
        <v>N/A</v>
      </c>
      <c r="AD1023" s="16" t="str">
        <f>IF(AE1023="N/A", "N/A", AA1023-AE1023)</f>
        <v>N/A</v>
      </c>
      <c r="AE1023" s="16" t="str">
        <f>IF(AA1023="N/A", "N/A", IF(AC1023&gt;0, IF(AA1023&lt;13, ROUNDUP(0.25*AA1023,0), IF(AA1023&lt;26, ROUNDUP(0.4*AA1023,0), IF(AA1023&lt;51, ROUNDUP(0.6*AA1023,0), ROUNDUP(0.75*AA1023,0)))), "N/A"))</f>
        <v>N/A</v>
      </c>
      <c r="AF1023" s="16" t="str">
        <f>IF(AD1023="N/A","N/A", (AE1023*AC1023)+Q1023)</f>
        <v>N/A</v>
      </c>
      <c r="AG1023" s="16" t="str">
        <f>IF($AF1023="N/A", "N/A", "TBC")</f>
        <v>N/A</v>
      </c>
      <c r="AH1023" s="16" t="str">
        <f>IF($AF1023="N/A", "N/A", "TBC")</f>
        <v>N/A</v>
      </c>
      <c r="AI1023" s="16" t="str">
        <f>IF($AF1023="N/A","N/A",IF(AC1023&gt;1,"TBC","N/A"))</f>
        <v>N/A</v>
      </c>
      <c r="AJ1023" s="16" t="str">
        <f>IF($AF1023="N/A","N/A",IF(AC1023&gt;2,"TBC","N/A"))</f>
        <v>N/A</v>
      </c>
      <c r="AK1023" s="16" t="str">
        <f>IF($AF1023="N/A","N/A",IF(AC1023&gt;3,"TBC","N/A"))</f>
        <v>N/A</v>
      </c>
      <c r="AL1023" s="16" t="str">
        <f>IF(AC1023="N/A","N/A",IF(AC1023&gt;0,IF(SUM(AG1023:AK1023)&lt;&gt;AF1023,"CHECK","OK"),"N/A"))</f>
        <v>N/A</v>
      </c>
      <c r="AM1023" s="16" t="e">
        <f>IF(AD1023="N/A", L1023+T1023, L1023+AG1023)</f>
        <v>#VALUE!</v>
      </c>
      <c r="AN1023" s="16" t="str">
        <f>IF(AD1023="N/A", IF(U1023="N/A", "N/A", L1023+U1023), AD1023+AH1023)</f>
        <v>N/A</v>
      </c>
      <c r="AO1023" s="16" t="str">
        <f>IF(AD1023="N/A", IF(V1023="N/A", "N/A", L1023+V1023), IF(AI1023="N/A", "N/A", AD1023+AI1023))</f>
        <v>N/A</v>
      </c>
      <c r="AP1023" s="16" t="str">
        <f>IF(AD1023="N/A", IF(W1023="N/A", "N/A", L1023+W1023), IF(AJ1023="N/A", "N/A", AD1023+AJ1023))</f>
        <v>N/A</v>
      </c>
      <c r="AQ1023" s="16" t="str">
        <f>IF(AD1023="N/A", IF(X1023="N/A", "N/A", L1023+X1023), IF(AK1023="N/A", "N/A", AD1023+AK1023))</f>
        <v>N/A</v>
      </c>
      <c r="AR1023" s="15" t="s">
        <v>40</v>
      </c>
      <c r="AS1023" s="15" t="s">
        <v>40</v>
      </c>
      <c r="AT1023" s="15" t="s">
        <v>40</v>
      </c>
      <c r="AU1023" s="15" t="s">
        <v>40</v>
      </c>
      <c r="AV1023" s="15" t="s">
        <v>40</v>
      </c>
      <c r="AW1023" s="15" t="s">
        <v>40</v>
      </c>
      <c r="AX1023" s="15" t="s">
        <v>40</v>
      </c>
      <c r="AY1023" s="15" t="s">
        <v>40</v>
      </c>
      <c r="AZ1023" s="15" t="s">
        <v>40</v>
      </c>
      <c r="BA1023" s="15" t="s">
        <v>40</v>
      </c>
      <c r="BB1023" s="15" t="s">
        <v>40</v>
      </c>
      <c r="BC1023" s="15" t="s">
        <v>40</v>
      </c>
      <c r="BD1023" s="15" t="s">
        <v>40</v>
      </c>
      <c r="BE1023" s="15" t="s">
        <v>40</v>
      </c>
      <c r="BF1023" s="15" t="s">
        <v>40</v>
      </c>
      <c r="BG1023" s="15" t="s">
        <v>40</v>
      </c>
      <c r="BH1023" s="15" t="s">
        <v>40</v>
      </c>
      <c r="BJ1023" s="16" t="e">
        <f>IF(AR1023="R", $CA1023, IF(OR(AR1023="P", AR1023="T", AR1023="N"), 0, IF($C1023="DM", $T1023, IF(OR(AR1023="Y", AR1023="IR"),$AM1023,IF(AR1023="C", IF($BI1023="Y", IF($AF1023="N/A", $Q1023, $AF1023), IF($AG1023="N/A", $T1023,$AG1023)))))))</f>
        <v>#VALUE!</v>
      </c>
      <c r="BK1023" s="16" t="e">
        <f>IF(AS1023="R", $CA1023, IF(OR(AS1023="P", AS1023="T", AS1023="N"), 0, IF($C1023="DM", $T1023, IF(OR(AS1023="Y", AS1023="IR"),$AM1023,IF(AS1023="C", IF($BI1023="Y", IF($AF1023="N/A", $Q1023, $AF1023), IF($AG1023="N/A", $T1023,$AG1023)))))))</f>
        <v>#VALUE!</v>
      </c>
      <c r="BL1023" s="16" t="e">
        <f>IF(AT1023="R", $CA1023, IF(OR(AT1023="P", AT1023="T", AT1023="N"), 0, IF($C1023="DM", $T1023, IF(OR(AT1023="Y", AT1023="IR"),$AM1023,IF(AT1023="C", IF($BI1023="Y", IF($AF1023="N/A", $Q1023, $AF1023), IF($AG1023="N/A", $T1023,$AG1023)))))))</f>
        <v>#VALUE!</v>
      </c>
      <c r="BM1023" s="16" t="e">
        <f>IF(AU1023="R", $CA1023, IF(OR(AU1023="P", AU1023="T", AU1023="N"), 0, IF($C1023="DM", $T1023, IF(OR(AU1023="Y", AU1023="IR"),$AM1023,IF(AU1023="C", IF($BI1023="Y", IF($AF1023="N/A", $Q1023, $AF1023), IF($AG1023="N/A", $T1023,$AG1023)))))))</f>
        <v>#VALUE!</v>
      </c>
      <c r="BN1023" s="16" t="e">
        <f>IF(AV1023="R", $CA1023, IF(OR(AV1023="P", AV1023="T", AV1023="N"), 0, IF($C1023="DM", $T1023, IF(OR(AV1023="Y", AV1023="IR"),$AM1023,IF(AV1023="C", IF($BI1023="Y", IF($AF1023="N/A", $Q1023, $AF1023), IF($AG1023="N/A", $T1023,$AG1023)))))))</f>
        <v>#VALUE!</v>
      </c>
      <c r="BO1023" s="16" t="e">
        <f>IF(AW1023="R", $CA1023, IF(OR(AW1023="P", AW1023="T", AW1023="N"), 0, IF($C1023="DM", $T1023, IF(OR(AW1023="Y", AW1023="IR"),$AM1023,IF(AW1023="C", IF($BI1023="Y", IF($AF1023="N/A", $Q1023, $AF1023), IF($AG1023="N/A", $T1023,$AG1023)))))))</f>
        <v>#VALUE!</v>
      </c>
      <c r="BP1023" s="16" t="e">
        <f>IF(AX1023="R", $CA1023, IF(OR(AX1023="P", AX1023="T", AX1023="N"), 0, IF($C1023="DM", $T1023, IF(OR(AX1023="Y", AX1023="IR"),$AM1023,IF(AX1023="C", IF($BI1023="Y", IF($AF1023="N/A", $Q1023, $AF1023), IF($AG1023="N/A", $T1023,$AG1023)))))))</f>
        <v>#VALUE!</v>
      </c>
      <c r="BQ1023" s="16" t="e">
        <f>IF(AY1023="R", $CA1023, IF(OR(AY1023="P", AY1023="T", AY1023="N"), 0, IF($C1023="DM", $T1023, IF(OR(AY1023="Y", AY1023="IR"),$AM1023,IF(AY1023="C", IF($BI1023="Y", IF($AF1023="N/A", $Q1023, $AF1023), IF($AG1023="N/A", $T1023,$AG1023)))))))</f>
        <v>#VALUE!</v>
      </c>
      <c r="BR1023" s="16" t="e">
        <f>IF(AZ1023="R", $CA1023, IF(OR(AZ1023="P", AZ1023="T", AZ1023="N"), 0, IF($C1023="DM", $T1023, IF(OR(AZ1023="Y", AZ1023="IR"),$AM1023,IF(AZ1023="C", IF($BI1023="Y", IF($AF1023="N/A", $Q1023, $AF1023), IF($AG1023="N/A", $T1023,$AG1023)))))))</f>
        <v>#VALUE!</v>
      </c>
      <c r="BS1023" s="16" t="e">
        <f>IF(BA1023="R", $CA1023, IF(OR(BA1023="P", BA1023="T", BA1023="N"), 0, IF($C1023="DM", $T1023, IF(OR(BA1023="Y", BA1023="IR"),$AM1023,IF(BA1023="C", IF($BI1023="Y", IF($AF1023="N/A", $Q1023, $AF1023), IF($AG1023="N/A", $T1023,$AG1023)))))))</f>
        <v>#VALUE!</v>
      </c>
      <c r="BT1023" s="16" t="e">
        <f>IF(BB1023="R", $CA1023, IF(OR(BB1023="P", BB1023="T", BB1023="N"), 0, IF($C1023="DM", $T1023, IF(OR(BB1023="Y", BB1023="IR"),$AM1023,IF(BB1023="C", IF($BI1023="Y", IF($BA1023="C", IF($AF1023="N/A", $Q1023, $AF1023), IF($AF1023="N/A", $T1023, $AM1023)), IF($AG1023="N/A", $T1023,$AG1023)))))))</f>
        <v>#VALUE!</v>
      </c>
      <c r="BU1023" s="16" t="e">
        <f>IF(BC1023="R", $CA1023, IF(OR(BC1023="P", BC1023="T", BC1023="N"), 0, IF($C1023="DM", $T1023, IF(OR(BC1023="Y", BC1023="IR"),$AM1023,IF(BC1023="C", IF($BI1023="Y", IF($BA1023="C", IF($AF1023="N/A", $Q1023, $AF1023), IF($AF1023="N/A", $T1023, $AM1023)), IF($AG1023="N/A", $T1023,$AG1023)))))))</f>
        <v>#VALUE!</v>
      </c>
      <c r="BV1023" s="16" t="e">
        <f>IF(BD1023="R", $CA1023, IF(OR(BD1023="P", BD1023="T", BD1023="N"), 0, IF($C1023="DM", $T1023, IF(OR(BD1023="Y", BD1023="IR"),$AM1023,IF(BD1023="C", IF($BI1023="Y", IF($BA1023="C", IF($AF1023="N/A", $Q1023, $AF1023), IF($AF1023="N/A", $T1023, $AM1023)), IF($AG1023="N/A", $T1023,$AG1023)))))))</f>
        <v>#VALUE!</v>
      </c>
      <c r="BW1023" s="16" t="e">
        <f>IF(BE1023="R", $CA1023, IF(OR(BE1023="P", BE1023="T", BE1023="N"), 0, IF($C1023="DM", $T1023, IF(OR(BE1023="Y", BE1023="IR"),$AM1023,IF(BE1023="C", IF($BI1023="Y", IF($BA1023="C", IF($AF1023="N/A", $Q1023, $AF1023), IF($AF1023="N/A", $T1023, $AM1023)), IF($AG1023="N/A", $T1023,$AG1023)))))))</f>
        <v>#VALUE!</v>
      </c>
      <c r="BX1023" s="16" t="e">
        <f>IF(BF1023="R", $CA1023, IF(OR(BF1023="P", BF1023="T", BF1023="N"), 0, IF($C1023="DM", $T1023, IF(OR(BF1023="Y", BF1023="IR"),$AM1023,IF(BF1023="C", IF($BI1023="Y", IF($BA1023="C", IF($AF1023="N/A", $Q1023, $AF1023), IF($AF1023="N/A", $T1023, $AM1023)), IF($AG1023="N/A", $T1023,$AG1023)))))))</f>
        <v>#VALUE!</v>
      </c>
      <c r="BY1023" s="16" t="e">
        <f>IF(BG1023="R", $CA1023, IF(OR(BG1023="P", BG1023="T", BG1023="N"), 0, IF($C1023="DM", $T1023, IF(OR(BG1023="Y", BG1023="IR"),$AM1023,IF(BG1023="C", IF($BI1023="Y", IF($BA1023="C", IF($AF1023="N/A", $Q1023, $AF1023), IF($AF1023="N/A", $T1023, $AM1023)), IF($AG1023="N/A", $T1023,$AG1023)))))))</f>
        <v>#VALUE!</v>
      </c>
      <c r="BZ1023" s="16" t="e">
        <f>IF(BH1023="R", $CA1023, IF(OR(BH1023="P", BH1023="T", BH1023="N"), 0, IF($C1023="DM", $T1023, IF(OR(BH1023="Y", BH1023="IR"),$AM1023,IF(BH1023="C", IF($BI1023="Y", IF($BA1023="C", IF($AF1023="N/A", $Q1023, $AF1023), IF($AF1023="N/A", $T1023, $AM1023)), IF($AG1023="N/A", $T1023,$AG1023)))))))</f>
        <v>#VALUE!</v>
      </c>
      <c r="CA1023" s="15" t="s">
        <v>75</v>
      </c>
      <c r="CB1023" s="16" t="e">
        <f>BZ1023</f>
        <v>#VALUE!</v>
      </c>
      <c r="CC1023" s="15" t="str">
        <f>IF(OR($BH1023="T", $BH1023="R"), 0, IF($BH1023="C", IF($BI1023="Y", IF($BA1023="C", 0, IF(AF1023="N/A", Q1023-T1023, AF1023-AG1023)), IF($AF1023="N/A", U1023, AH1023)), AN1023))</f>
        <v>N/A</v>
      </c>
      <c r="CD1023" s="15" t="str">
        <f>IF(OR($BH1023="T", $BH1023="R"), 0, IF($BH1023="C", IF($BI1023="Y", 0, IF($AF1023="N/A", V1023, AI1023)), AO1023))</f>
        <v>N/A</v>
      </c>
      <c r="CE1023" s="15" t="str">
        <f>IF(OR($BH1023="T", $BH1023="R"), 0, IF($BH1023="C", IF($BI1023="Y", 0, IF($AF1023="N/A", W1023, AJ1023)), AP1023))</f>
        <v>N/A</v>
      </c>
      <c r="CF1023" s="15" t="str">
        <f>IF(OR($BH1023="T", $BH1023="R"), 0, IF($BH1023="C", IF($BI1023="Y", 0, IF($AF1023="N/A", X1023, AK1023)), AQ1023))</f>
        <v>N/A</v>
      </c>
    </row>
    <row r="1024" spans="1:84" x14ac:dyDescent="0.25">
      <c r="A1024" s="14">
        <v>6001</v>
      </c>
      <c r="B1024" s="15"/>
      <c r="C1024" s="15"/>
      <c r="D1024" s="15"/>
      <c r="E1024" s="15" t="e">
        <f>VLOOKUP(B1024, 'Rookie Year'!$A$2:$B$55679,2,FALSE)</f>
        <v>#N/A</v>
      </c>
      <c r="F1024" s="15">
        <v>2024</v>
      </c>
      <c r="G1024" s="15" t="s">
        <v>42</v>
      </c>
      <c r="H1024" s="15"/>
      <c r="I1024" s="16"/>
      <c r="J1024" s="15"/>
      <c r="K1024" s="17">
        <f>IF(AND(G1024&lt;&gt;"N",R1024="N/A"), IF(I1024&lt;4, 0, 0.25),IF(I1024=1, IF(J1024=1,0.25, 0.25), IF(I1024&lt;13, 0.25, IF(I1024&lt;26, 0.4, IF(I1024&lt;51, 0.6, 0.75)))))</f>
        <v>0.25</v>
      </c>
      <c r="L1024" s="16">
        <f>I1024-M1024</f>
        <v>0</v>
      </c>
      <c r="M1024" s="16">
        <f>ROUNDUP(I1024*K1024,0)</f>
        <v>0</v>
      </c>
      <c r="N1024" s="16">
        <f>M1024*J1024</f>
        <v>0</v>
      </c>
      <c r="O1024" s="16">
        <v>0</v>
      </c>
      <c r="P1024" s="16">
        <v>0</v>
      </c>
      <c r="Q1024" s="16">
        <f>N1024-O1024-P1024</f>
        <v>0</v>
      </c>
      <c r="R1024" s="15" t="s">
        <v>75</v>
      </c>
      <c r="S1024" s="15">
        <f>IF(R1024="N/A", J1024-($B$1-F1024), J1024-($B$1-R1024))</f>
        <v>0</v>
      </c>
      <c r="T1024" s="16" t="str">
        <f>IF($S1024&lt;1, "N/A", $M1024)</f>
        <v>N/A</v>
      </c>
      <c r="U1024" s="16" t="str">
        <f>IF($S1024&lt;2, "N/A", $M1024)</f>
        <v>N/A</v>
      </c>
      <c r="V1024" s="16" t="str">
        <f>IF($S1024&lt;3, "N/A", $M1024)</f>
        <v>N/A</v>
      </c>
      <c r="W1024" s="16" t="str">
        <f>IF($S1024&lt;4, "N/A", $M1024)</f>
        <v>N/A</v>
      </c>
      <c r="X1024" s="16" t="str">
        <f>IF($S1024&lt;5, "N/A", $M1024)</f>
        <v>N/A</v>
      </c>
      <c r="Y1024" s="15" t="str">
        <f>IF(SUM(T1024:X1024)&lt;&gt;Q1024, "CHECK", "OK")</f>
        <v>OK</v>
      </c>
      <c r="Z1024" s="15" t="str">
        <f>IF(F1024=$B$1, "No", IF(S1024=1, "Yes", "No"))</f>
        <v>No</v>
      </c>
      <c r="AA1024" s="18" t="str">
        <f>IF(C1024="DM", "N/A", IF(Z1024="No","N/A",VLOOKUP(B1024,'Extension List'!$A$3:$R$1972,18,FALSE)))</f>
        <v>N/A</v>
      </c>
      <c r="AB1024" s="15" t="str">
        <f>IF(C1024="DM", "N/A", IF(Z1024="No","N/A",VLOOKUP(B1024,'Extension List'!$A$3:$T$1972,20,FALSE)))</f>
        <v>N/A</v>
      </c>
      <c r="AC1024" s="15" t="str">
        <f>IF(AA1024="N/A", "N/A", 0)</f>
        <v>N/A</v>
      </c>
      <c r="AD1024" s="16" t="str">
        <f>IF(AE1024="N/A", "N/A", AA1024-AE1024)</f>
        <v>N/A</v>
      </c>
      <c r="AE1024" s="16" t="str">
        <f>IF(AA1024="N/A", "N/A", IF(AC1024&gt;0, IF(AA1024&lt;13, ROUNDUP(0.25*AA1024,0), IF(AA1024&lt;26, ROUNDUP(0.4*AA1024,0), IF(AA1024&lt;51, ROUNDUP(0.6*AA1024,0), ROUNDUP(0.75*AA1024,0)))), "N/A"))</f>
        <v>N/A</v>
      </c>
      <c r="AF1024" s="16" t="str">
        <f>IF(AD1024="N/A","N/A", (AE1024*AC1024)+Q1024)</f>
        <v>N/A</v>
      </c>
      <c r="AG1024" s="16" t="str">
        <f>IF($AF1024="N/A", "N/A", "TBC")</f>
        <v>N/A</v>
      </c>
      <c r="AH1024" s="16" t="str">
        <f>IF($AF1024="N/A", "N/A", "TBC")</f>
        <v>N/A</v>
      </c>
      <c r="AI1024" s="16" t="str">
        <f>IF($AF1024="N/A","N/A",IF(AC1024&gt;1,"TBC","N/A"))</f>
        <v>N/A</v>
      </c>
      <c r="AJ1024" s="16" t="str">
        <f>IF($AF1024="N/A","N/A",IF(AC1024&gt;2,"TBC","N/A"))</f>
        <v>N/A</v>
      </c>
      <c r="AK1024" s="16" t="str">
        <f>IF($AF1024="N/A","N/A",IF(AC1024&gt;3,"TBC","N/A"))</f>
        <v>N/A</v>
      </c>
      <c r="AL1024" s="16" t="str">
        <f>IF(AC1024="N/A","N/A",IF(AC1024&gt;0,IF(SUM(AG1024:AK1024)&lt;&gt;AF1024,"CHECK","OK"),"N/A"))</f>
        <v>N/A</v>
      </c>
      <c r="AM1024" s="16" t="e">
        <f>IF(AD1024="N/A", L1024+T1024, L1024+AG1024)</f>
        <v>#VALUE!</v>
      </c>
      <c r="AN1024" s="16" t="str">
        <f>IF(AD1024="N/A", IF(U1024="N/A", "N/A", L1024+U1024), AD1024+AH1024)</f>
        <v>N/A</v>
      </c>
      <c r="AO1024" s="16" t="str">
        <f>IF(AD1024="N/A", IF(V1024="N/A", "N/A", L1024+V1024), IF(AI1024="N/A", "N/A", AD1024+AI1024))</f>
        <v>N/A</v>
      </c>
      <c r="AP1024" s="16" t="str">
        <f>IF(AD1024="N/A", IF(W1024="N/A", "N/A", L1024+W1024), IF(AJ1024="N/A", "N/A", AD1024+AJ1024))</f>
        <v>N/A</v>
      </c>
      <c r="AQ1024" s="16" t="str">
        <f>IF(AD1024="N/A", IF(X1024="N/A", "N/A", L1024+X1024), IF(AK1024="N/A", "N/A", AD1024+AK1024))</f>
        <v>N/A</v>
      </c>
      <c r="AR1024" s="15" t="s">
        <v>40</v>
      </c>
      <c r="AS1024" s="15" t="s">
        <v>40</v>
      </c>
      <c r="AT1024" s="15" t="s">
        <v>40</v>
      </c>
      <c r="AU1024" s="15" t="s">
        <v>40</v>
      </c>
      <c r="AV1024" s="15" t="s">
        <v>40</v>
      </c>
      <c r="AW1024" s="15" t="s">
        <v>40</v>
      </c>
      <c r="AX1024" s="15" t="s">
        <v>40</v>
      </c>
      <c r="AY1024" s="15" t="s">
        <v>40</v>
      </c>
      <c r="AZ1024" s="15" t="s">
        <v>40</v>
      </c>
      <c r="BA1024" s="15" t="s">
        <v>40</v>
      </c>
      <c r="BB1024" s="15" t="s">
        <v>40</v>
      </c>
      <c r="BC1024" s="15" t="s">
        <v>40</v>
      </c>
      <c r="BD1024" s="15" t="s">
        <v>40</v>
      </c>
      <c r="BE1024" s="15" t="s">
        <v>40</v>
      </c>
      <c r="BF1024" s="15" t="s">
        <v>40</v>
      </c>
      <c r="BG1024" s="15" t="s">
        <v>40</v>
      </c>
      <c r="BH1024" s="15" t="s">
        <v>40</v>
      </c>
      <c r="BJ1024" s="16" t="e">
        <f>IF(AR1024="R", $CA1024, IF(OR(AR1024="P", AR1024="T", AR1024="N"), 0, IF($C1024="DM", $T1024, IF(OR(AR1024="Y", AR1024="IR"),$AM1024,IF(AR1024="C", IF($BI1024="Y", IF($AF1024="N/A", $Q1024, $AF1024), IF($AG1024="N/A", $T1024,$AG1024)))))))</f>
        <v>#VALUE!</v>
      </c>
      <c r="BK1024" s="16" t="e">
        <f>IF(AS1024="R", $CA1024, IF(OR(AS1024="P", AS1024="T", AS1024="N"), 0, IF($C1024="DM", $T1024, IF(OR(AS1024="Y", AS1024="IR"),$AM1024,IF(AS1024="C", IF($BI1024="Y", IF($AF1024="N/A", $Q1024, $AF1024), IF($AG1024="N/A", $T1024,$AG1024)))))))</f>
        <v>#VALUE!</v>
      </c>
      <c r="BL1024" s="16" t="e">
        <f>IF(AT1024="R", $CA1024, IF(OR(AT1024="P", AT1024="T", AT1024="N"), 0, IF($C1024="DM", $T1024, IF(OR(AT1024="Y", AT1024="IR"),$AM1024,IF(AT1024="C", IF($BI1024="Y", IF($AF1024="N/A", $Q1024, $AF1024), IF($AG1024="N/A", $T1024,$AG1024)))))))</f>
        <v>#VALUE!</v>
      </c>
      <c r="BM1024" s="16" t="e">
        <f>IF(AU1024="R", $CA1024, IF(OR(AU1024="P", AU1024="T", AU1024="N"), 0, IF($C1024="DM", $T1024, IF(OR(AU1024="Y", AU1024="IR"),$AM1024,IF(AU1024="C", IF($BI1024="Y", IF($AF1024="N/A", $Q1024, $AF1024), IF($AG1024="N/A", $T1024,$AG1024)))))))</f>
        <v>#VALUE!</v>
      </c>
      <c r="BN1024" s="16" t="e">
        <f>IF(AV1024="R", $CA1024, IF(OR(AV1024="P", AV1024="T", AV1024="N"), 0, IF($C1024="DM", $T1024, IF(OR(AV1024="Y", AV1024="IR"),$AM1024,IF(AV1024="C", IF($BI1024="Y", IF($AF1024="N/A", $Q1024, $AF1024), IF($AG1024="N/A", $T1024,$AG1024)))))))</f>
        <v>#VALUE!</v>
      </c>
      <c r="BO1024" s="16" t="e">
        <f>IF(AW1024="R", $CA1024, IF(OR(AW1024="P", AW1024="T", AW1024="N"), 0, IF($C1024="DM", $T1024, IF(OR(AW1024="Y", AW1024="IR"),$AM1024,IF(AW1024="C", IF($BI1024="Y", IF($AF1024="N/A", $Q1024, $AF1024), IF($AG1024="N/A", $T1024,$AG1024)))))))</f>
        <v>#VALUE!</v>
      </c>
      <c r="BP1024" s="16" t="e">
        <f>IF(AX1024="R", $CA1024, IF(OR(AX1024="P", AX1024="T", AX1024="N"), 0, IF($C1024="DM", $T1024, IF(OR(AX1024="Y", AX1024="IR"),$AM1024,IF(AX1024="C", IF($BI1024="Y", IF($AF1024="N/A", $Q1024, $AF1024), IF($AG1024="N/A", $T1024,$AG1024)))))))</f>
        <v>#VALUE!</v>
      </c>
      <c r="BQ1024" s="16" t="e">
        <f>IF(AY1024="R", $CA1024, IF(OR(AY1024="P", AY1024="T", AY1024="N"), 0, IF($C1024="DM", $T1024, IF(OR(AY1024="Y", AY1024="IR"),$AM1024,IF(AY1024="C", IF($BI1024="Y", IF($AF1024="N/A", $Q1024, $AF1024), IF($AG1024="N/A", $T1024,$AG1024)))))))</f>
        <v>#VALUE!</v>
      </c>
      <c r="BR1024" s="16" t="e">
        <f>IF(AZ1024="R", $CA1024, IF(OR(AZ1024="P", AZ1024="T", AZ1024="N"), 0, IF($C1024="DM", $T1024, IF(OR(AZ1024="Y", AZ1024="IR"),$AM1024,IF(AZ1024="C", IF($BI1024="Y", IF($AF1024="N/A", $Q1024, $AF1024), IF($AG1024="N/A", $T1024,$AG1024)))))))</f>
        <v>#VALUE!</v>
      </c>
      <c r="BS1024" s="16" t="e">
        <f>IF(BA1024="R", $CA1024, IF(OR(BA1024="P", BA1024="T", BA1024="N"), 0, IF($C1024="DM", $T1024, IF(OR(BA1024="Y", BA1024="IR"),$AM1024,IF(BA1024="C", IF($BI1024="Y", IF($AF1024="N/A", $Q1024, $AF1024), IF($AG1024="N/A", $T1024,$AG1024)))))))</f>
        <v>#VALUE!</v>
      </c>
      <c r="BT1024" s="16" t="e">
        <f>IF(BB1024="R", $CA1024, IF(OR(BB1024="P", BB1024="T", BB1024="N"), 0, IF($C1024="DM", $T1024, IF(OR(BB1024="Y", BB1024="IR"),$AM1024,IF(BB1024="C", IF($BI1024="Y", IF($BA1024="C", IF($AF1024="N/A", $Q1024, $AF1024), IF($AF1024="N/A", $T1024, $AM1024)), IF($AG1024="N/A", $T1024,$AG1024)))))))</f>
        <v>#VALUE!</v>
      </c>
      <c r="BU1024" s="16" t="e">
        <f>IF(BC1024="R", $CA1024, IF(OR(BC1024="P", BC1024="T", BC1024="N"), 0, IF($C1024="DM", $T1024, IF(OR(BC1024="Y", BC1024="IR"),$AM1024,IF(BC1024="C", IF($BI1024="Y", IF($BA1024="C", IF($AF1024="N/A", $Q1024, $AF1024), IF($AF1024="N/A", $T1024, $AM1024)), IF($AG1024="N/A", $T1024,$AG1024)))))))</f>
        <v>#VALUE!</v>
      </c>
      <c r="BV1024" s="16" t="e">
        <f>IF(BD1024="R", $CA1024, IF(OR(BD1024="P", BD1024="T", BD1024="N"), 0, IF($C1024="DM", $T1024, IF(OR(BD1024="Y", BD1024="IR"),$AM1024,IF(BD1024="C", IF($BI1024="Y", IF($BA1024="C", IF($AF1024="N/A", $Q1024, $AF1024), IF($AF1024="N/A", $T1024, $AM1024)), IF($AG1024="N/A", $T1024,$AG1024)))))))</f>
        <v>#VALUE!</v>
      </c>
      <c r="BW1024" s="16" t="e">
        <f>IF(BE1024="R", $CA1024, IF(OR(BE1024="P", BE1024="T", BE1024="N"), 0, IF($C1024="DM", $T1024, IF(OR(BE1024="Y", BE1024="IR"),$AM1024,IF(BE1024="C", IF($BI1024="Y", IF($BA1024="C", IF($AF1024="N/A", $Q1024, $AF1024), IF($AF1024="N/A", $T1024, $AM1024)), IF($AG1024="N/A", $T1024,$AG1024)))))))</f>
        <v>#VALUE!</v>
      </c>
      <c r="BX1024" s="16" t="e">
        <f>IF(BF1024="R", $CA1024, IF(OR(BF1024="P", BF1024="T", BF1024="N"), 0, IF($C1024="DM", $T1024, IF(OR(BF1024="Y", BF1024="IR"),$AM1024,IF(BF1024="C", IF($BI1024="Y", IF($BA1024="C", IF($AF1024="N/A", $Q1024, $AF1024), IF($AF1024="N/A", $T1024, $AM1024)), IF($AG1024="N/A", $T1024,$AG1024)))))))</f>
        <v>#VALUE!</v>
      </c>
      <c r="BY1024" s="16" t="e">
        <f>IF(BG1024="R", $CA1024, IF(OR(BG1024="P", BG1024="T", BG1024="N"), 0, IF($C1024="DM", $T1024, IF(OR(BG1024="Y", BG1024="IR"),$AM1024,IF(BG1024="C", IF($BI1024="Y", IF($BA1024="C", IF($AF1024="N/A", $Q1024, $AF1024), IF($AF1024="N/A", $T1024, $AM1024)), IF($AG1024="N/A", $T1024,$AG1024)))))))</f>
        <v>#VALUE!</v>
      </c>
      <c r="BZ1024" s="16" t="e">
        <f>IF(BH1024="R", $CA1024, IF(OR(BH1024="P", BH1024="T", BH1024="N"), 0, IF($C1024="DM", $T1024, IF(OR(BH1024="Y", BH1024="IR"),$AM1024,IF(BH1024="C", IF($BI1024="Y", IF($BA1024="C", IF($AF1024="N/A", $Q1024, $AF1024), IF($AF1024="N/A", $T1024, $AM1024)), IF($AG1024="N/A", $T1024,$AG1024)))))))</f>
        <v>#VALUE!</v>
      </c>
      <c r="CA1024" s="15" t="s">
        <v>75</v>
      </c>
      <c r="CB1024" s="16" t="e">
        <f>BZ1024</f>
        <v>#VALUE!</v>
      </c>
      <c r="CC1024" s="15" t="str">
        <f>IF(OR($BH1024="T", $BH1024="R"), 0, IF($BH1024="C", IF($BI1024="Y", IF($BA1024="C", 0, IF(AF1024="N/A", Q1024-T1024, AF1024-AG1024)), IF($AF1024="N/A", U1024, AH1024)), AN1024))</f>
        <v>N/A</v>
      </c>
      <c r="CD1024" s="15" t="str">
        <f>IF(OR($BH1024="T", $BH1024="R"), 0, IF($BH1024="C", IF($BI1024="Y", 0, IF($AF1024="N/A", V1024, AI1024)), AO1024))</f>
        <v>N/A</v>
      </c>
      <c r="CE1024" s="15" t="str">
        <f>IF(OR($BH1024="T", $BH1024="R"), 0, IF($BH1024="C", IF($BI1024="Y", 0, IF($AF1024="N/A", W1024, AJ1024)), AP1024))</f>
        <v>N/A</v>
      </c>
      <c r="CF1024" s="15" t="str">
        <f>IF(OR($BH1024="T", $BH1024="R"), 0, IF($BH1024="C", IF($BI1024="Y", 0, IF($AF1024="N/A", X1024, AK1024)), AQ1024))</f>
        <v>N/A</v>
      </c>
    </row>
    <row r="1025" spans="1:84" x14ac:dyDescent="0.25">
      <c r="A1025" s="14">
        <v>6002</v>
      </c>
      <c r="B1025" s="15"/>
      <c r="C1025" s="15"/>
      <c r="D1025" s="15"/>
      <c r="E1025" s="15" t="e">
        <f>VLOOKUP(B1025, 'Rookie Year'!$A$2:$B$55679,2,FALSE)</f>
        <v>#N/A</v>
      </c>
      <c r="F1025" s="15">
        <v>2024</v>
      </c>
      <c r="G1025" s="15" t="s">
        <v>42</v>
      </c>
      <c r="H1025" s="15"/>
      <c r="I1025" s="16"/>
      <c r="J1025" s="15"/>
      <c r="K1025" s="17">
        <f>IF(AND(G1025&lt;&gt;"N",R1025="N/A"), IF(I1025&lt;4, 0, 0.25),IF(I1025=1, IF(J1025=1,0.25, 0.25), IF(I1025&lt;13, 0.25, IF(I1025&lt;26, 0.4, IF(I1025&lt;51, 0.6, 0.75)))))</f>
        <v>0.25</v>
      </c>
      <c r="L1025" s="16">
        <f>I1025-M1025</f>
        <v>0</v>
      </c>
      <c r="M1025" s="16">
        <f>ROUNDUP(I1025*K1025,0)</f>
        <v>0</v>
      </c>
      <c r="N1025" s="16">
        <f>M1025*J1025</f>
        <v>0</v>
      </c>
      <c r="O1025" s="16">
        <v>0</v>
      </c>
      <c r="P1025" s="16">
        <v>0</v>
      </c>
      <c r="Q1025" s="16">
        <f>N1025-O1025-P1025</f>
        <v>0</v>
      </c>
      <c r="R1025" s="15" t="s">
        <v>75</v>
      </c>
      <c r="S1025" s="15">
        <f>IF(R1025="N/A", J1025-($B$1-F1025), J1025-($B$1-R1025))</f>
        <v>0</v>
      </c>
      <c r="T1025" s="16" t="str">
        <f>IF($S1025&lt;1, "N/A", $M1025)</f>
        <v>N/A</v>
      </c>
      <c r="U1025" s="16" t="str">
        <f>IF($S1025&lt;2, "N/A", $M1025)</f>
        <v>N/A</v>
      </c>
      <c r="V1025" s="16" t="str">
        <f>IF($S1025&lt;3, "N/A", $M1025)</f>
        <v>N/A</v>
      </c>
      <c r="W1025" s="16" t="str">
        <f>IF($S1025&lt;4, "N/A", $M1025)</f>
        <v>N/A</v>
      </c>
      <c r="X1025" s="16" t="str">
        <f>IF($S1025&lt;5, "N/A", $M1025)</f>
        <v>N/A</v>
      </c>
      <c r="Y1025" s="15" t="str">
        <f>IF(SUM(T1025:X1025)&lt;&gt;Q1025, "CHECK", "OK")</f>
        <v>OK</v>
      </c>
      <c r="Z1025" s="15" t="str">
        <f>IF(F1025=$B$1, "No", IF(S1025=1, "Yes", "No"))</f>
        <v>No</v>
      </c>
      <c r="AA1025" s="18" t="str">
        <f>IF(C1025="DM", "N/A", IF(Z1025="No","N/A",VLOOKUP(B1025,'Extension List'!$A$3:$R$1972,18,FALSE)))</f>
        <v>N/A</v>
      </c>
      <c r="AB1025" s="15" t="str">
        <f>IF(C1025="DM", "N/A", IF(Z1025="No","N/A",VLOOKUP(B1025,'Extension List'!$A$3:$T$1972,20,FALSE)))</f>
        <v>N/A</v>
      </c>
      <c r="AC1025" s="15" t="str">
        <f>IF(AA1025="N/A", "N/A", 0)</f>
        <v>N/A</v>
      </c>
      <c r="AD1025" s="16" t="str">
        <f>IF(AE1025="N/A", "N/A", AA1025-AE1025)</f>
        <v>N/A</v>
      </c>
      <c r="AE1025" s="16" t="str">
        <f>IF(AA1025="N/A", "N/A", IF(AC1025&gt;0, IF(AA1025&lt;13, ROUNDUP(0.25*AA1025,0), IF(AA1025&lt;26, ROUNDUP(0.4*AA1025,0), IF(AA1025&lt;51, ROUNDUP(0.6*AA1025,0), ROUNDUP(0.75*AA1025,0)))), "N/A"))</f>
        <v>N/A</v>
      </c>
      <c r="AF1025" s="16" t="str">
        <f>IF(AD1025="N/A","N/A", (AE1025*AC1025)+Q1025)</f>
        <v>N/A</v>
      </c>
      <c r="AG1025" s="16" t="str">
        <f>IF($AF1025="N/A", "N/A", "TBC")</f>
        <v>N/A</v>
      </c>
      <c r="AH1025" s="16" t="str">
        <f>IF($AF1025="N/A", "N/A", "TBC")</f>
        <v>N/A</v>
      </c>
      <c r="AI1025" s="16" t="str">
        <f>IF($AF1025="N/A","N/A",IF(AC1025&gt;1,"TBC","N/A"))</f>
        <v>N/A</v>
      </c>
      <c r="AJ1025" s="16" t="str">
        <f>IF($AF1025="N/A","N/A",IF(AC1025&gt;2,"TBC","N/A"))</f>
        <v>N/A</v>
      </c>
      <c r="AK1025" s="16" t="str">
        <f>IF($AF1025="N/A","N/A",IF(AC1025&gt;3,"TBC","N/A"))</f>
        <v>N/A</v>
      </c>
      <c r="AL1025" s="16" t="str">
        <f>IF(AC1025="N/A","N/A",IF(AC1025&gt;0,IF(SUM(AG1025:AK1025)&lt;&gt;AF1025,"CHECK","OK"),"N/A"))</f>
        <v>N/A</v>
      </c>
      <c r="AM1025" s="16" t="e">
        <f>IF(AD1025="N/A", L1025+T1025, L1025+AG1025)</f>
        <v>#VALUE!</v>
      </c>
      <c r="AN1025" s="16" t="str">
        <f>IF(AD1025="N/A", IF(U1025="N/A", "N/A", L1025+U1025), AD1025+AH1025)</f>
        <v>N/A</v>
      </c>
      <c r="AO1025" s="16" t="str">
        <f>IF(AD1025="N/A", IF(V1025="N/A", "N/A", L1025+V1025), IF(AI1025="N/A", "N/A", AD1025+AI1025))</f>
        <v>N/A</v>
      </c>
      <c r="AP1025" s="16" t="str">
        <f>IF(AD1025="N/A", IF(W1025="N/A", "N/A", L1025+W1025), IF(AJ1025="N/A", "N/A", AD1025+AJ1025))</f>
        <v>N/A</v>
      </c>
      <c r="AQ1025" s="16" t="str">
        <f>IF(AD1025="N/A", IF(X1025="N/A", "N/A", L1025+X1025), IF(AK1025="N/A", "N/A", AD1025+AK1025))</f>
        <v>N/A</v>
      </c>
      <c r="AR1025" s="15" t="s">
        <v>40</v>
      </c>
      <c r="AS1025" s="15" t="s">
        <v>40</v>
      </c>
      <c r="AT1025" s="15" t="s">
        <v>40</v>
      </c>
      <c r="AU1025" s="15" t="s">
        <v>40</v>
      </c>
      <c r="AV1025" s="15" t="s">
        <v>40</v>
      </c>
      <c r="AW1025" s="15" t="s">
        <v>40</v>
      </c>
      <c r="AX1025" s="15" t="s">
        <v>40</v>
      </c>
      <c r="AY1025" s="15" t="s">
        <v>40</v>
      </c>
      <c r="AZ1025" s="15" t="s">
        <v>40</v>
      </c>
      <c r="BA1025" s="15" t="s">
        <v>40</v>
      </c>
      <c r="BB1025" s="15" t="s">
        <v>40</v>
      </c>
      <c r="BC1025" s="15" t="s">
        <v>40</v>
      </c>
      <c r="BD1025" s="15" t="s">
        <v>40</v>
      </c>
      <c r="BE1025" s="15" t="s">
        <v>40</v>
      </c>
      <c r="BF1025" s="15" t="s">
        <v>40</v>
      </c>
      <c r="BG1025" s="15" t="s">
        <v>40</v>
      </c>
      <c r="BH1025" s="15" t="s">
        <v>40</v>
      </c>
      <c r="BJ1025" s="16" t="e">
        <f>IF(AR1025="R", $CA1025, IF(OR(AR1025="P", AR1025="T", AR1025="N"), 0, IF($C1025="DM", $T1025, IF(OR(AR1025="Y", AR1025="IR"),$AM1025,IF(AR1025="C", IF($BI1025="Y", IF($AF1025="N/A", $Q1025, $AF1025), IF($AG1025="N/A", $T1025,$AG1025)))))))</f>
        <v>#VALUE!</v>
      </c>
      <c r="BK1025" s="16" t="e">
        <f>IF(AS1025="R", $CA1025, IF(OR(AS1025="P", AS1025="T", AS1025="N"), 0, IF($C1025="DM", $T1025, IF(OR(AS1025="Y", AS1025="IR"),$AM1025,IF(AS1025="C", IF($BI1025="Y", IF($AF1025="N/A", $Q1025, $AF1025), IF($AG1025="N/A", $T1025,$AG1025)))))))</f>
        <v>#VALUE!</v>
      </c>
      <c r="BL1025" s="16" t="e">
        <f>IF(AT1025="R", $CA1025, IF(OR(AT1025="P", AT1025="T", AT1025="N"), 0, IF($C1025="DM", $T1025, IF(OR(AT1025="Y", AT1025="IR"),$AM1025,IF(AT1025="C", IF($BI1025="Y", IF($AF1025="N/A", $Q1025, $AF1025), IF($AG1025="N/A", $T1025,$AG1025)))))))</f>
        <v>#VALUE!</v>
      </c>
      <c r="BM1025" s="16" t="e">
        <f>IF(AU1025="R", $CA1025, IF(OR(AU1025="P", AU1025="T", AU1025="N"), 0, IF($C1025="DM", $T1025, IF(OR(AU1025="Y", AU1025="IR"),$AM1025,IF(AU1025="C", IF($BI1025="Y", IF($AF1025="N/A", $Q1025, $AF1025), IF($AG1025="N/A", $T1025,$AG1025)))))))</f>
        <v>#VALUE!</v>
      </c>
      <c r="BN1025" s="16" t="e">
        <f>IF(AV1025="R", $CA1025, IF(OR(AV1025="P", AV1025="T", AV1025="N"), 0, IF($C1025="DM", $T1025, IF(OR(AV1025="Y", AV1025="IR"),$AM1025,IF(AV1025="C", IF($BI1025="Y", IF($AF1025="N/A", $Q1025, $AF1025), IF($AG1025="N/A", $T1025,$AG1025)))))))</f>
        <v>#VALUE!</v>
      </c>
      <c r="BO1025" s="16" t="e">
        <f>IF(AW1025="R", $CA1025, IF(OR(AW1025="P", AW1025="T", AW1025="N"), 0, IF($C1025="DM", $T1025, IF(OR(AW1025="Y", AW1025="IR"),$AM1025,IF(AW1025="C", IF($BI1025="Y", IF($AF1025="N/A", $Q1025, $AF1025), IF($AG1025="N/A", $T1025,$AG1025)))))))</f>
        <v>#VALUE!</v>
      </c>
      <c r="BP1025" s="16" t="e">
        <f>IF(AX1025="R", $CA1025, IF(OR(AX1025="P", AX1025="T", AX1025="N"), 0, IF($C1025="DM", $T1025, IF(OR(AX1025="Y", AX1025="IR"),$AM1025,IF(AX1025="C", IF($BI1025="Y", IF($AF1025="N/A", $Q1025, $AF1025), IF($AG1025="N/A", $T1025,$AG1025)))))))</f>
        <v>#VALUE!</v>
      </c>
      <c r="BQ1025" s="16" t="e">
        <f>IF(AY1025="R", $CA1025, IF(OR(AY1025="P", AY1025="T", AY1025="N"), 0, IF($C1025="DM", $T1025, IF(OR(AY1025="Y", AY1025="IR"),$AM1025,IF(AY1025="C", IF($BI1025="Y", IF($AF1025="N/A", $Q1025, $AF1025), IF($AG1025="N/A", $T1025,$AG1025)))))))</f>
        <v>#VALUE!</v>
      </c>
      <c r="BR1025" s="16" t="e">
        <f>IF(AZ1025="R", $CA1025, IF(OR(AZ1025="P", AZ1025="T", AZ1025="N"), 0, IF($C1025="DM", $T1025, IF(OR(AZ1025="Y", AZ1025="IR"),$AM1025,IF(AZ1025="C", IF($BI1025="Y", IF($AF1025="N/A", $Q1025, $AF1025), IF($AG1025="N/A", $T1025,$AG1025)))))))</f>
        <v>#VALUE!</v>
      </c>
      <c r="BS1025" s="16" t="e">
        <f>IF(BA1025="R", $CA1025, IF(OR(BA1025="P", BA1025="T", BA1025="N"), 0, IF($C1025="DM", $T1025, IF(OR(BA1025="Y", BA1025="IR"),$AM1025,IF(BA1025="C", IF($BI1025="Y", IF($AF1025="N/A", $Q1025, $AF1025), IF($AG1025="N/A", $T1025,$AG1025)))))))</f>
        <v>#VALUE!</v>
      </c>
      <c r="BT1025" s="16" t="e">
        <f>IF(BB1025="R", $CA1025, IF(OR(BB1025="P", BB1025="T", BB1025="N"), 0, IF($C1025="DM", $T1025, IF(OR(BB1025="Y", BB1025="IR"),$AM1025,IF(BB1025="C", IF($BI1025="Y", IF($BA1025="C", IF($AF1025="N/A", $Q1025, $AF1025), IF($AF1025="N/A", $T1025, $AM1025)), IF($AG1025="N/A", $T1025,$AG1025)))))))</f>
        <v>#VALUE!</v>
      </c>
      <c r="BU1025" s="16" t="e">
        <f>IF(BC1025="R", $CA1025, IF(OR(BC1025="P", BC1025="T", BC1025="N"), 0, IF($C1025="DM", $T1025, IF(OR(BC1025="Y", BC1025="IR"),$AM1025,IF(BC1025="C", IF($BI1025="Y", IF($BA1025="C", IF($AF1025="N/A", $Q1025, $AF1025), IF($AF1025="N/A", $T1025, $AM1025)), IF($AG1025="N/A", $T1025,$AG1025)))))))</f>
        <v>#VALUE!</v>
      </c>
      <c r="BV1025" s="16" t="e">
        <f>IF(BD1025="R", $CA1025, IF(OR(BD1025="P", BD1025="T", BD1025="N"), 0, IF($C1025="DM", $T1025, IF(OR(BD1025="Y", BD1025="IR"),$AM1025,IF(BD1025="C", IF($BI1025="Y", IF($BA1025="C", IF($AF1025="N/A", $Q1025, $AF1025), IF($AF1025="N/A", $T1025, $AM1025)), IF($AG1025="N/A", $T1025,$AG1025)))))))</f>
        <v>#VALUE!</v>
      </c>
      <c r="BW1025" s="16" t="e">
        <f>IF(BE1025="R", $CA1025, IF(OR(BE1025="P", BE1025="T", BE1025="N"), 0, IF($C1025="DM", $T1025, IF(OR(BE1025="Y", BE1025="IR"),$AM1025,IF(BE1025="C", IF($BI1025="Y", IF($BA1025="C", IF($AF1025="N/A", $Q1025, $AF1025), IF($AF1025="N/A", $T1025, $AM1025)), IF($AG1025="N/A", $T1025,$AG1025)))))))</f>
        <v>#VALUE!</v>
      </c>
      <c r="BX1025" s="16" t="e">
        <f>IF(BF1025="R", $CA1025, IF(OR(BF1025="P", BF1025="T", BF1025="N"), 0, IF($C1025="DM", $T1025, IF(OR(BF1025="Y", BF1025="IR"),$AM1025,IF(BF1025="C", IF($BI1025="Y", IF($BA1025="C", IF($AF1025="N/A", $Q1025, $AF1025), IF($AF1025="N/A", $T1025, $AM1025)), IF($AG1025="N/A", $T1025,$AG1025)))))))</f>
        <v>#VALUE!</v>
      </c>
      <c r="BY1025" s="16" t="e">
        <f>IF(BG1025="R", $CA1025, IF(OR(BG1025="P", BG1025="T", BG1025="N"), 0, IF($C1025="DM", $T1025, IF(OR(BG1025="Y", BG1025="IR"),$AM1025,IF(BG1025="C", IF($BI1025="Y", IF($BA1025="C", IF($AF1025="N/A", $Q1025, $AF1025), IF($AF1025="N/A", $T1025, $AM1025)), IF($AG1025="N/A", $T1025,$AG1025)))))))</f>
        <v>#VALUE!</v>
      </c>
      <c r="BZ1025" s="16" t="e">
        <f>IF(BH1025="R", $CA1025, IF(OR(BH1025="P", BH1025="T", BH1025="N"), 0, IF($C1025="DM", $T1025, IF(OR(BH1025="Y", BH1025="IR"),$AM1025,IF(BH1025="C", IF($BI1025="Y", IF($BA1025="C", IF($AF1025="N/A", $Q1025, $AF1025), IF($AF1025="N/A", $T1025, $AM1025)), IF($AG1025="N/A", $T1025,$AG1025)))))))</f>
        <v>#VALUE!</v>
      </c>
      <c r="CA1025" s="15" t="s">
        <v>75</v>
      </c>
      <c r="CB1025" s="16" t="e">
        <f>BZ1025</f>
        <v>#VALUE!</v>
      </c>
      <c r="CC1025" s="15" t="str">
        <f>IF(OR($BH1025="T", $BH1025="R"), 0, IF($BH1025="C", IF($BI1025="Y", IF($BA1025="C", 0, IF(AF1025="N/A", Q1025-T1025, AF1025-AG1025)), IF($AF1025="N/A", U1025, AH1025)), AN1025))</f>
        <v>N/A</v>
      </c>
      <c r="CD1025" s="15" t="str">
        <f>IF(OR($BH1025="T", $BH1025="R"), 0, IF($BH1025="C", IF($BI1025="Y", 0, IF($AF1025="N/A", V1025, AI1025)), AO1025))</f>
        <v>N/A</v>
      </c>
      <c r="CE1025" s="15" t="str">
        <f>IF(OR($BH1025="T", $BH1025="R"), 0, IF($BH1025="C", IF($BI1025="Y", 0, IF($AF1025="N/A", W1025, AJ1025)), AP1025))</f>
        <v>N/A</v>
      </c>
      <c r="CF1025" s="15" t="str">
        <f>IF(OR($BH1025="T", $BH1025="R"), 0, IF($BH1025="C", IF($BI1025="Y", 0, IF($AF1025="N/A", X1025, AK1025)), AQ1025))</f>
        <v>N/A</v>
      </c>
    </row>
    <row r="1026" spans="1:84" x14ac:dyDescent="0.25">
      <c r="A1026" s="14">
        <v>6003</v>
      </c>
      <c r="B1026" s="15"/>
      <c r="C1026" s="15"/>
      <c r="D1026" s="15"/>
      <c r="E1026" s="15" t="e">
        <f>VLOOKUP(B1026, 'Rookie Year'!$A$2:$B$55679,2,FALSE)</f>
        <v>#N/A</v>
      </c>
      <c r="F1026" s="15">
        <v>2024</v>
      </c>
      <c r="G1026" s="15" t="s">
        <v>42</v>
      </c>
      <c r="H1026" s="15"/>
      <c r="I1026" s="16"/>
      <c r="J1026" s="15"/>
      <c r="K1026" s="17">
        <f>IF(AND(G1026&lt;&gt;"N",R1026="N/A"), IF(I1026&lt;4, 0, 0.25),IF(I1026=1, IF(J1026=1,0.25, 0.25), IF(I1026&lt;13, 0.25, IF(I1026&lt;26, 0.4, IF(I1026&lt;51, 0.6, 0.75)))))</f>
        <v>0.25</v>
      </c>
      <c r="L1026" s="16">
        <f>I1026-M1026</f>
        <v>0</v>
      </c>
      <c r="M1026" s="16">
        <f>ROUNDUP(I1026*K1026,0)</f>
        <v>0</v>
      </c>
      <c r="N1026" s="16">
        <f>M1026*J1026</f>
        <v>0</v>
      </c>
      <c r="O1026" s="16">
        <v>0</v>
      </c>
      <c r="P1026" s="16">
        <v>0</v>
      </c>
      <c r="Q1026" s="16">
        <f>N1026-O1026-P1026</f>
        <v>0</v>
      </c>
      <c r="R1026" s="15" t="s">
        <v>75</v>
      </c>
      <c r="S1026" s="15">
        <f>IF(R1026="N/A", J1026-($B$1-F1026), J1026-($B$1-R1026))</f>
        <v>0</v>
      </c>
      <c r="T1026" s="16" t="str">
        <f>IF($S1026&lt;1, "N/A", $M1026)</f>
        <v>N/A</v>
      </c>
      <c r="U1026" s="16" t="str">
        <f>IF($S1026&lt;2, "N/A", $M1026)</f>
        <v>N/A</v>
      </c>
      <c r="V1026" s="16" t="str">
        <f>IF($S1026&lt;3, "N/A", $M1026)</f>
        <v>N/A</v>
      </c>
      <c r="W1026" s="16" t="str">
        <f>IF($S1026&lt;4, "N/A", $M1026)</f>
        <v>N/A</v>
      </c>
      <c r="X1026" s="16" t="str">
        <f>IF($S1026&lt;5, "N/A", $M1026)</f>
        <v>N/A</v>
      </c>
      <c r="Y1026" s="15" t="str">
        <f>IF(SUM(T1026:X1026)&lt;&gt;Q1026, "CHECK", "OK")</f>
        <v>OK</v>
      </c>
      <c r="Z1026" s="15" t="str">
        <f>IF(F1026=$B$1, "No", IF(S1026=1, "Yes", "No"))</f>
        <v>No</v>
      </c>
      <c r="AA1026" s="18" t="str">
        <f>IF(C1026="DM", "N/A", IF(Z1026="No","N/A",VLOOKUP(B1026,'Extension List'!$A$3:$R$1972,18,FALSE)))</f>
        <v>N/A</v>
      </c>
      <c r="AB1026" s="15" t="str">
        <f>IF(C1026="DM", "N/A", IF(Z1026="No","N/A",VLOOKUP(B1026,'Extension List'!$A$3:$T$1972,20,FALSE)))</f>
        <v>N/A</v>
      </c>
      <c r="AC1026" s="15" t="str">
        <f>IF(AA1026="N/A", "N/A", 0)</f>
        <v>N/A</v>
      </c>
      <c r="AD1026" s="16" t="str">
        <f>IF(AE1026="N/A", "N/A", AA1026-AE1026)</f>
        <v>N/A</v>
      </c>
      <c r="AE1026" s="16" t="str">
        <f>IF(AA1026="N/A", "N/A", IF(AC1026&gt;0, IF(AA1026&lt;13, ROUNDUP(0.25*AA1026,0), IF(AA1026&lt;26, ROUNDUP(0.4*AA1026,0), IF(AA1026&lt;51, ROUNDUP(0.6*AA1026,0), ROUNDUP(0.75*AA1026,0)))), "N/A"))</f>
        <v>N/A</v>
      </c>
      <c r="AF1026" s="16" t="str">
        <f>IF(AD1026="N/A","N/A", (AE1026*AC1026)+Q1026)</f>
        <v>N/A</v>
      </c>
      <c r="AG1026" s="16" t="str">
        <f>IF($AF1026="N/A", "N/A", "TBC")</f>
        <v>N/A</v>
      </c>
      <c r="AH1026" s="16" t="str">
        <f>IF($AF1026="N/A", "N/A", "TBC")</f>
        <v>N/A</v>
      </c>
      <c r="AI1026" s="16" t="str">
        <f>IF($AF1026="N/A","N/A",IF(AC1026&gt;1,"TBC","N/A"))</f>
        <v>N/A</v>
      </c>
      <c r="AJ1026" s="16" t="str">
        <f>IF($AF1026="N/A","N/A",IF(AC1026&gt;2,"TBC","N/A"))</f>
        <v>N/A</v>
      </c>
      <c r="AK1026" s="16" t="str">
        <f>IF($AF1026="N/A","N/A",IF(AC1026&gt;3,"TBC","N/A"))</f>
        <v>N/A</v>
      </c>
      <c r="AL1026" s="16" t="str">
        <f>IF(AC1026="N/A","N/A",IF(AC1026&gt;0,IF(SUM(AG1026:AK1026)&lt;&gt;AF1026,"CHECK","OK"),"N/A"))</f>
        <v>N/A</v>
      </c>
      <c r="AM1026" s="16" t="e">
        <f>IF(AD1026="N/A", L1026+T1026, L1026+AG1026)</f>
        <v>#VALUE!</v>
      </c>
      <c r="AN1026" s="16" t="str">
        <f>IF(AD1026="N/A", IF(U1026="N/A", "N/A", L1026+U1026), AD1026+AH1026)</f>
        <v>N/A</v>
      </c>
      <c r="AO1026" s="16" t="str">
        <f>IF(AD1026="N/A", IF(V1026="N/A", "N/A", L1026+V1026), IF(AI1026="N/A", "N/A", AD1026+AI1026))</f>
        <v>N/A</v>
      </c>
      <c r="AP1026" s="16" t="str">
        <f>IF(AD1026="N/A", IF(W1026="N/A", "N/A", L1026+W1026), IF(AJ1026="N/A", "N/A", AD1026+AJ1026))</f>
        <v>N/A</v>
      </c>
      <c r="AQ1026" s="16" t="str">
        <f>IF(AD1026="N/A", IF(X1026="N/A", "N/A", L1026+X1026), IF(AK1026="N/A", "N/A", AD1026+AK1026))</f>
        <v>N/A</v>
      </c>
      <c r="AR1026" s="15" t="s">
        <v>40</v>
      </c>
      <c r="AS1026" s="15" t="s">
        <v>40</v>
      </c>
      <c r="AT1026" s="15" t="s">
        <v>40</v>
      </c>
      <c r="AU1026" s="15" t="s">
        <v>40</v>
      </c>
      <c r="AV1026" s="15" t="s">
        <v>40</v>
      </c>
      <c r="AW1026" s="15" t="s">
        <v>40</v>
      </c>
      <c r="AX1026" s="15" t="s">
        <v>40</v>
      </c>
      <c r="AY1026" s="15" t="s">
        <v>40</v>
      </c>
      <c r="AZ1026" s="15" t="s">
        <v>40</v>
      </c>
      <c r="BA1026" s="15" t="s">
        <v>40</v>
      </c>
      <c r="BB1026" s="15" t="s">
        <v>40</v>
      </c>
      <c r="BC1026" s="15" t="s">
        <v>40</v>
      </c>
      <c r="BD1026" s="15" t="s">
        <v>40</v>
      </c>
      <c r="BE1026" s="15" t="s">
        <v>40</v>
      </c>
      <c r="BF1026" s="15" t="s">
        <v>40</v>
      </c>
      <c r="BG1026" s="15" t="s">
        <v>40</v>
      </c>
      <c r="BH1026" s="15" t="s">
        <v>40</v>
      </c>
      <c r="BJ1026" s="16" t="e">
        <f>IF(AR1026="R", $CA1026, IF(OR(AR1026="P", AR1026="T", AR1026="N"), 0, IF($C1026="DM", $T1026, IF(OR(AR1026="Y", AR1026="IR"),$AM1026,IF(AR1026="C", IF($BI1026="Y", IF($AF1026="N/A", $Q1026, $AF1026), IF($AG1026="N/A", $T1026,$AG1026)))))))</f>
        <v>#VALUE!</v>
      </c>
      <c r="BK1026" s="16" t="e">
        <f>IF(AS1026="R", $CA1026, IF(OR(AS1026="P", AS1026="T", AS1026="N"), 0, IF($C1026="DM", $T1026, IF(OR(AS1026="Y", AS1026="IR"),$AM1026,IF(AS1026="C", IF($BI1026="Y", IF($AF1026="N/A", $Q1026, $AF1026), IF($AG1026="N/A", $T1026,$AG1026)))))))</f>
        <v>#VALUE!</v>
      </c>
      <c r="BL1026" s="16" t="e">
        <f>IF(AT1026="R", $CA1026, IF(OR(AT1026="P", AT1026="T", AT1026="N"), 0, IF($C1026="DM", $T1026, IF(OR(AT1026="Y", AT1026="IR"),$AM1026,IF(AT1026="C", IF($BI1026="Y", IF($AF1026="N/A", $Q1026, $AF1026), IF($AG1026="N/A", $T1026,$AG1026)))))))</f>
        <v>#VALUE!</v>
      </c>
      <c r="BM1026" s="16" t="e">
        <f>IF(AU1026="R", $CA1026, IF(OR(AU1026="P", AU1026="T", AU1026="N"), 0, IF($C1026="DM", $T1026, IF(OR(AU1026="Y", AU1026="IR"),$AM1026,IF(AU1026="C", IF($BI1026="Y", IF($AF1026="N/A", $Q1026, $AF1026), IF($AG1026="N/A", $T1026,$AG1026)))))))</f>
        <v>#VALUE!</v>
      </c>
      <c r="BN1026" s="16" t="e">
        <f>IF(AV1026="R", $CA1026, IF(OR(AV1026="P", AV1026="T", AV1026="N"), 0, IF($C1026="DM", $T1026, IF(OR(AV1026="Y", AV1026="IR"),$AM1026,IF(AV1026="C", IF($BI1026="Y", IF($AF1026="N/A", $Q1026, $AF1026), IF($AG1026="N/A", $T1026,$AG1026)))))))</f>
        <v>#VALUE!</v>
      </c>
      <c r="BO1026" s="16" t="e">
        <f>IF(AW1026="R", $CA1026, IF(OR(AW1026="P", AW1026="T", AW1026="N"), 0, IF($C1026="DM", $T1026, IF(OR(AW1026="Y", AW1026="IR"),$AM1026,IF(AW1026="C", IF($BI1026="Y", IF($AF1026="N/A", $Q1026, $AF1026), IF($AG1026="N/A", $T1026,$AG1026)))))))</f>
        <v>#VALUE!</v>
      </c>
      <c r="BP1026" s="16" t="e">
        <f>IF(AX1026="R", $CA1026, IF(OR(AX1026="P", AX1026="T", AX1026="N"), 0, IF($C1026="DM", $T1026, IF(OR(AX1026="Y", AX1026="IR"),$AM1026,IF(AX1026="C", IF($BI1026="Y", IF($AF1026="N/A", $Q1026, $AF1026), IF($AG1026="N/A", $T1026,$AG1026)))))))</f>
        <v>#VALUE!</v>
      </c>
      <c r="BQ1026" s="16" t="e">
        <f>IF(AY1026="R", $CA1026, IF(OR(AY1026="P", AY1026="T", AY1026="N"), 0, IF($C1026="DM", $T1026, IF(OR(AY1026="Y", AY1026="IR"),$AM1026,IF(AY1026="C", IF($BI1026="Y", IF($AF1026="N/A", $Q1026, $AF1026), IF($AG1026="N/A", $T1026,$AG1026)))))))</f>
        <v>#VALUE!</v>
      </c>
      <c r="BR1026" s="16" t="e">
        <f>IF(AZ1026="R", $CA1026, IF(OR(AZ1026="P", AZ1026="T", AZ1026="N"), 0, IF($C1026="DM", $T1026, IF(OR(AZ1026="Y", AZ1026="IR"),$AM1026,IF(AZ1026="C", IF($BI1026="Y", IF($AF1026="N/A", $Q1026, $AF1026), IF($AG1026="N/A", $T1026,$AG1026)))))))</f>
        <v>#VALUE!</v>
      </c>
      <c r="BS1026" s="16" t="e">
        <f>IF(BA1026="R", $CA1026, IF(OR(BA1026="P", BA1026="T", BA1026="N"), 0, IF($C1026="DM", $T1026, IF(OR(BA1026="Y", BA1026="IR"),$AM1026,IF(BA1026="C", IF($BI1026="Y", IF($AF1026="N/A", $Q1026, $AF1026), IF($AG1026="N/A", $T1026,$AG1026)))))))</f>
        <v>#VALUE!</v>
      </c>
      <c r="BT1026" s="16" t="e">
        <f>IF(BB1026="R", $CA1026, IF(OR(BB1026="P", BB1026="T", BB1026="N"), 0, IF($C1026="DM", $T1026, IF(OR(BB1026="Y", BB1026="IR"),$AM1026,IF(BB1026="C", IF($BI1026="Y", IF($BA1026="C", IF($AF1026="N/A", $Q1026, $AF1026), IF($AF1026="N/A", $T1026, $AM1026)), IF($AG1026="N/A", $T1026,$AG1026)))))))</f>
        <v>#VALUE!</v>
      </c>
      <c r="BU1026" s="16" t="e">
        <f>IF(BC1026="R", $CA1026, IF(OR(BC1026="P", BC1026="T", BC1026="N"), 0, IF($C1026="DM", $T1026, IF(OR(BC1026="Y", BC1026="IR"),$AM1026,IF(BC1026="C", IF($BI1026="Y", IF($BA1026="C", IF($AF1026="N/A", $Q1026, $AF1026), IF($AF1026="N/A", $T1026, $AM1026)), IF($AG1026="N/A", $T1026,$AG1026)))))))</f>
        <v>#VALUE!</v>
      </c>
      <c r="BV1026" s="16" t="e">
        <f>IF(BD1026="R", $CA1026, IF(OR(BD1026="P", BD1026="T", BD1026="N"), 0, IF($C1026="DM", $T1026, IF(OR(BD1026="Y", BD1026="IR"),$AM1026,IF(BD1026="C", IF($BI1026="Y", IF($BA1026="C", IF($AF1026="N/A", $Q1026, $AF1026), IF($AF1026="N/A", $T1026, $AM1026)), IF($AG1026="N/A", $T1026,$AG1026)))))))</f>
        <v>#VALUE!</v>
      </c>
      <c r="BW1026" s="16" t="e">
        <f>IF(BE1026="R", $CA1026, IF(OR(BE1026="P", BE1026="T", BE1026="N"), 0, IF($C1026="DM", $T1026, IF(OR(BE1026="Y", BE1026="IR"),$AM1026,IF(BE1026="C", IF($BI1026="Y", IF($BA1026="C", IF($AF1026="N/A", $Q1026, $AF1026), IF($AF1026="N/A", $T1026, $AM1026)), IF($AG1026="N/A", $T1026,$AG1026)))))))</f>
        <v>#VALUE!</v>
      </c>
      <c r="BX1026" s="16" t="e">
        <f>IF(BF1026="R", $CA1026, IF(OR(BF1026="P", BF1026="T", BF1026="N"), 0, IF($C1026="DM", $T1026, IF(OR(BF1026="Y", BF1026="IR"),$AM1026,IF(BF1026="C", IF($BI1026="Y", IF($BA1026="C", IF($AF1026="N/A", $Q1026, $AF1026), IF($AF1026="N/A", $T1026, $AM1026)), IF($AG1026="N/A", $T1026,$AG1026)))))))</f>
        <v>#VALUE!</v>
      </c>
      <c r="BY1026" s="16" t="e">
        <f>IF(BG1026="R", $CA1026, IF(OR(BG1026="P", BG1026="T", BG1026="N"), 0, IF($C1026="DM", $T1026, IF(OR(BG1026="Y", BG1026="IR"),$AM1026,IF(BG1026="C", IF($BI1026="Y", IF($BA1026="C", IF($AF1026="N/A", $Q1026, $AF1026), IF($AF1026="N/A", $T1026, $AM1026)), IF($AG1026="N/A", $T1026,$AG1026)))))))</f>
        <v>#VALUE!</v>
      </c>
      <c r="BZ1026" s="16" t="e">
        <f>IF(BH1026="R", $CA1026, IF(OR(BH1026="P", BH1026="T", BH1026="N"), 0, IF($C1026="DM", $T1026, IF(OR(BH1026="Y", BH1026="IR"),$AM1026,IF(BH1026="C", IF($BI1026="Y", IF($BA1026="C", IF($AF1026="N/A", $Q1026, $AF1026), IF($AF1026="N/A", $T1026, $AM1026)), IF($AG1026="N/A", $T1026,$AG1026)))))))</f>
        <v>#VALUE!</v>
      </c>
      <c r="CA1026" s="15" t="s">
        <v>75</v>
      </c>
      <c r="CB1026" s="16" t="e">
        <f>BZ1026</f>
        <v>#VALUE!</v>
      </c>
      <c r="CC1026" s="15" t="str">
        <f>IF(OR($BH1026="T", $BH1026="R"), 0, IF($BH1026="C", IF($BI1026="Y", IF($BA1026="C", 0, IF(AF1026="N/A", Q1026-T1026, AF1026-AG1026)), IF($AF1026="N/A", U1026, AH1026)), AN1026))</f>
        <v>N/A</v>
      </c>
      <c r="CD1026" s="15" t="str">
        <f>IF(OR($BH1026="T", $BH1026="R"), 0, IF($BH1026="C", IF($BI1026="Y", 0, IF($AF1026="N/A", V1026, AI1026)), AO1026))</f>
        <v>N/A</v>
      </c>
      <c r="CE1026" s="15" t="str">
        <f>IF(OR($BH1026="T", $BH1026="R"), 0, IF($BH1026="C", IF($BI1026="Y", 0, IF($AF1026="N/A", W1026, AJ1026)), AP1026))</f>
        <v>N/A</v>
      </c>
      <c r="CF1026" s="15" t="str">
        <f>IF(OR($BH1026="T", $BH1026="R"), 0, IF($BH1026="C", IF($BI1026="Y", 0, IF($AF1026="N/A", X1026, AK1026)), AQ1026))</f>
        <v>N/A</v>
      </c>
    </row>
    <row r="1027" spans="1:84" x14ac:dyDescent="0.25">
      <c r="A1027" s="14">
        <v>6004</v>
      </c>
      <c r="B1027" s="15"/>
      <c r="C1027" s="15"/>
      <c r="D1027" s="15"/>
      <c r="E1027" s="15" t="e">
        <f>VLOOKUP(B1027, 'Rookie Year'!$A$2:$B$55679,2,FALSE)</f>
        <v>#N/A</v>
      </c>
      <c r="F1027" s="15">
        <v>2024</v>
      </c>
      <c r="G1027" s="15" t="s">
        <v>42</v>
      </c>
      <c r="H1027" s="15"/>
      <c r="I1027" s="16"/>
      <c r="J1027" s="15"/>
      <c r="K1027" s="17">
        <f>IF(AND(G1027&lt;&gt;"N",R1027="N/A"), IF(I1027&lt;4, 0, 0.25),IF(I1027=1, IF(J1027=1,0.25, 0.25), IF(I1027&lt;13, 0.25, IF(I1027&lt;26, 0.4, IF(I1027&lt;51, 0.6, 0.75)))))</f>
        <v>0.25</v>
      </c>
      <c r="L1027" s="16">
        <f>I1027-M1027</f>
        <v>0</v>
      </c>
      <c r="M1027" s="16">
        <f>ROUNDUP(I1027*K1027,0)</f>
        <v>0</v>
      </c>
      <c r="N1027" s="16">
        <f>M1027*J1027</f>
        <v>0</v>
      </c>
      <c r="O1027" s="16">
        <v>0</v>
      </c>
      <c r="P1027" s="16">
        <v>0</v>
      </c>
      <c r="Q1027" s="16">
        <f>N1027-O1027-P1027</f>
        <v>0</v>
      </c>
      <c r="R1027" s="15" t="s">
        <v>75</v>
      </c>
      <c r="S1027" s="15">
        <f>IF(R1027="N/A", J1027-($B$1-F1027), J1027-($B$1-R1027))</f>
        <v>0</v>
      </c>
      <c r="T1027" s="16" t="str">
        <f>IF($S1027&lt;1, "N/A", $M1027)</f>
        <v>N/A</v>
      </c>
      <c r="U1027" s="16" t="str">
        <f>IF($S1027&lt;2, "N/A", $M1027)</f>
        <v>N/A</v>
      </c>
      <c r="V1027" s="16" t="str">
        <f>IF($S1027&lt;3, "N/A", $M1027)</f>
        <v>N/A</v>
      </c>
      <c r="W1027" s="16" t="str">
        <f>IF($S1027&lt;4, "N/A", $M1027)</f>
        <v>N/A</v>
      </c>
      <c r="X1027" s="16" t="str">
        <f>IF($S1027&lt;5, "N/A", $M1027)</f>
        <v>N/A</v>
      </c>
      <c r="Y1027" s="15" t="str">
        <f>IF(SUM(T1027:X1027)&lt;&gt;Q1027, "CHECK", "OK")</f>
        <v>OK</v>
      </c>
      <c r="Z1027" s="15" t="str">
        <f>IF(F1027=$B$1, "No", IF(S1027=1, "Yes", "No"))</f>
        <v>No</v>
      </c>
      <c r="AA1027" s="18" t="str">
        <f>IF(C1027="DM", "N/A", IF(Z1027="No","N/A",VLOOKUP(B1027,'Extension List'!$A$3:$R$1972,18,FALSE)))</f>
        <v>N/A</v>
      </c>
      <c r="AB1027" s="15" t="str">
        <f>IF(C1027="DM", "N/A", IF(Z1027="No","N/A",VLOOKUP(B1027,'Extension List'!$A$3:$T$1972,20,FALSE)))</f>
        <v>N/A</v>
      </c>
      <c r="AC1027" s="15" t="str">
        <f>IF(AA1027="N/A", "N/A", 0)</f>
        <v>N/A</v>
      </c>
      <c r="AD1027" s="16" t="str">
        <f>IF(AE1027="N/A", "N/A", AA1027-AE1027)</f>
        <v>N/A</v>
      </c>
      <c r="AE1027" s="16" t="str">
        <f>IF(AA1027="N/A", "N/A", IF(AC1027&gt;0, IF(AA1027&lt;13, ROUNDUP(0.25*AA1027,0), IF(AA1027&lt;26, ROUNDUP(0.4*AA1027,0), IF(AA1027&lt;51, ROUNDUP(0.6*AA1027,0), ROUNDUP(0.75*AA1027,0)))), "N/A"))</f>
        <v>N/A</v>
      </c>
      <c r="AF1027" s="16" t="str">
        <f>IF(AD1027="N/A","N/A", (AE1027*AC1027)+Q1027)</f>
        <v>N/A</v>
      </c>
      <c r="AG1027" s="16" t="str">
        <f>IF($AF1027="N/A", "N/A", "TBC")</f>
        <v>N/A</v>
      </c>
      <c r="AH1027" s="16" t="str">
        <f>IF($AF1027="N/A", "N/A", "TBC")</f>
        <v>N/A</v>
      </c>
      <c r="AI1027" s="16" t="str">
        <f>IF($AF1027="N/A","N/A",IF(AC1027&gt;1,"TBC","N/A"))</f>
        <v>N/A</v>
      </c>
      <c r="AJ1027" s="16" t="str">
        <f>IF($AF1027="N/A","N/A",IF(AC1027&gt;2,"TBC","N/A"))</f>
        <v>N/A</v>
      </c>
      <c r="AK1027" s="16" t="str">
        <f>IF($AF1027="N/A","N/A",IF(AC1027&gt;3,"TBC","N/A"))</f>
        <v>N/A</v>
      </c>
      <c r="AL1027" s="16" t="str">
        <f>IF(AC1027="N/A","N/A",IF(AC1027&gt;0,IF(SUM(AG1027:AK1027)&lt;&gt;AF1027,"CHECK","OK"),"N/A"))</f>
        <v>N/A</v>
      </c>
      <c r="AM1027" s="16" t="e">
        <f>IF(AD1027="N/A", L1027+T1027, L1027+AG1027)</f>
        <v>#VALUE!</v>
      </c>
      <c r="AN1027" s="16" t="str">
        <f>IF(AD1027="N/A", IF(U1027="N/A", "N/A", L1027+U1027), AD1027+AH1027)</f>
        <v>N/A</v>
      </c>
      <c r="AO1027" s="16" t="str">
        <f>IF(AD1027="N/A", IF(V1027="N/A", "N/A", L1027+V1027), IF(AI1027="N/A", "N/A", AD1027+AI1027))</f>
        <v>N/A</v>
      </c>
      <c r="AP1027" s="16" t="str">
        <f>IF(AD1027="N/A", IF(W1027="N/A", "N/A", L1027+W1027), IF(AJ1027="N/A", "N/A", AD1027+AJ1027))</f>
        <v>N/A</v>
      </c>
      <c r="AQ1027" s="16" t="str">
        <f>IF(AD1027="N/A", IF(X1027="N/A", "N/A", L1027+X1027), IF(AK1027="N/A", "N/A", AD1027+AK1027))</f>
        <v>N/A</v>
      </c>
      <c r="AR1027" s="15" t="s">
        <v>40</v>
      </c>
      <c r="AS1027" s="15" t="s">
        <v>40</v>
      </c>
      <c r="AT1027" s="15" t="s">
        <v>40</v>
      </c>
      <c r="AU1027" s="15" t="s">
        <v>40</v>
      </c>
      <c r="AV1027" s="15" t="s">
        <v>40</v>
      </c>
      <c r="AW1027" s="15" t="s">
        <v>40</v>
      </c>
      <c r="AX1027" s="15" t="s">
        <v>40</v>
      </c>
      <c r="AY1027" s="15" t="s">
        <v>40</v>
      </c>
      <c r="AZ1027" s="15" t="s">
        <v>40</v>
      </c>
      <c r="BA1027" s="15" t="s">
        <v>40</v>
      </c>
      <c r="BB1027" s="15" t="s">
        <v>40</v>
      </c>
      <c r="BC1027" s="15" t="s">
        <v>40</v>
      </c>
      <c r="BD1027" s="15" t="s">
        <v>40</v>
      </c>
      <c r="BE1027" s="15" t="s">
        <v>40</v>
      </c>
      <c r="BF1027" s="15" t="s">
        <v>40</v>
      </c>
      <c r="BG1027" s="15" t="s">
        <v>40</v>
      </c>
      <c r="BH1027" s="15" t="s">
        <v>40</v>
      </c>
      <c r="BJ1027" s="16" t="e">
        <f>IF(AR1027="R", $CA1027, IF(OR(AR1027="P", AR1027="T", AR1027="N"), 0, IF($C1027="DM", $T1027, IF(OR(AR1027="Y", AR1027="IR"),$AM1027,IF(AR1027="C", IF($BI1027="Y", IF($AF1027="N/A", $Q1027, $AF1027), IF($AG1027="N/A", $T1027,$AG1027)))))))</f>
        <v>#VALUE!</v>
      </c>
      <c r="BK1027" s="16" t="e">
        <f>IF(AS1027="R", $CA1027, IF(OR(AS1027="P", AS1027="T", AS1027="N"), 0, IF($C1027="DM", $T1027, IF(OR(AS1027="Y", AS1027="IR"),$AM1027,IF(AS1027="C", IF($BI1027="Y", IF($AF1027="N/A", $Q1027, $AF1027), IF($AG1027="N/A", $T1027,$AG1027)))))))</f>
        <v>#VALUE!</v>
      </c>
      <c r="BL1027" s="16" t="e">
        <f>IF(AT1027="R", $CA1027, IF(OR(AT1027="P", AT1027="T", AT1027="N"), 0, IF($C1027="DM", $T1027, IF(OR(AT1027="Y", AT1027="IR"),$AM1027,IF(AT1027="C", IF($BI1027="Y", IF($AF1027="N/A", $Q1027, $AF1027), IF($AG1027="N/A", $T1027,$AG1027)))))))</f>
        <v>#VALUE!</v>
      </c>
      <c r="BM1027" s="16" t="e">
        <f>IF(AU1027="R", $CA1027, IF(OR(AU1027="P", AU1027="T", AU1027="N"), 0, IF($C1027="DM", $T1027, IF(OR(AU1027="Y", AU1027="IR"),$AM1027,IF(AU1027="C", IF($BI1027="Y", IF($AF1027="N/A", $Q1027, $AF1027), IF($AG1027="N/A", $T1027,$AG1027)))))))</f>
        <v>#VALUE!</v>
      </c>
      <c r="BN1027" s="16" t="e">
        <f>IF(AV1027="R", $CA1027, IF(OR(AV1027="P", AV1027="T", AV1027="N"), 0, IF($C1027="DM", $T1027, IF(OR(AV1027="Y", AV1027="IR"),$AM1027,IF(AV1027="C", IF($BI1027="Y", IF($AF1027="N/A", $Q1027, $AF1027), IF($AG1027="N/A", $T1027,$AG1027)))))))</f>
        <v>#VALUE!</v>
      </c>
      <c r="BO1027" s="16" t="e">
        <f>IF(AW1027="R", $CA1027, IF(OR(AW1027="P", AW1027="T", AW1027="N"), 0, IF($C1027="DM", $T1027, IF(OR(AW1027="Y", AW1027="IR"),$AM1027,IF(AW1027="C", IF($BI1027="Y", IF($AF1027="N/A", $Q1027, $AF1027), IF($AG1027="N/A", $T1027,$AG1027)))))))</f>
        <v>#VALUE!</v>
      </c>
      <c r="BP1027" s="16" t="e">
        <f>IF(AX1027="R", $CA1027, IF(OR(AX1027="P", AX1027="T", AX1027="N"), 0, IF($C1027="DM", $T1027, IF(OR(AX1027="Y", AX1027="IR"),$AM1027,IF(AX1027="C", IF($BI1027="Y", IF($AF1027="N/A", $Q1027, $AF1027), IF($AG1027="N/A", $T1027,$AG1027)))))))</f>
        <v>#VALUE!</v>
      </c>
      <c r="BQ1027" s="16" t="e">
        <f>IF(AY1027="R", $CA1027, IF(OR(AY1027="P", AY1027="T", AY1027="N"), 0, IF($C1027="DM", $T1027, IF(OR(AY1027="Y", AY1027="IR"),$AM1027,IF(AY1027="C", IF($BI1027="Y", IF($AF1027="N/A", $Q1027, $AF1027), IF($AG1027="N/A", $T1027,$AG1027)))))))</f>
        <v>#VALUE!</v>
      </c>
      <c r="BR1027" s="16" t="e">
        <f>IF(AZ1027="R", $CA1027, IF(OR(AZ1027="P", AZ1027="T", AZ1027="N"), 0, IF($C1027="DM", $T1027, IF(OR(AZ1027="Y", AZ1027="IR"),$AM1027,IF(AZ1027="C", IF($BI1027="Y", IF($AF1027="N/A", $Q1027, $AF1027), IF($AG1027="N/A", $T1027,$AG1027)))))))</f>
        <v>#VALUE!</v>
      </c>
      <c r="BS1027" s="16" t="e">
        <f>IF(BA1027="R", $CA1027, IF(OR(BA1027="P", BA1027="T", BA1027="N"), 0, IF($C1027="DM", $T1027, IF(OR(BA1027="Y", BA1027="IR"),$AM1027,IF(BA1027="C", IF($BI1027="Y", IF($AF1027="N/A", $Q1027, $AF1027), IF($AG1027="N/A", $T1027,$AG1027)))))))</f>
        <v>#VALUE!</v>
      </c>
      <c r="BT1027" s="16" t="e">
        <f>IF(BB1027="R", $CA1027, IF(OR(BB1027="P", BB1027="T", BB1027="N"), 0, IF($C1027="DM", $T1027, IF(OR(BB1027="Y", BB1027="IR"),$AM1027,IF(BB1027="C", IF($BI1027="Y", IF($BA1027="C", IF($AF1027="N/A", $Q1027, $AF1027), IF($AF1027="N/A", $T1027, $AM1027)), IF($AG1027="N/A", $T1027,$AG1027)))))))</f>
        <v>#VALUE!</v>
      </c>
      <c r="BU1027" s="16" t="e">
        <f>IF(BC1027="R", $CA1027, IF(OR(BC1027="P", BC1027="T", BC1027="N"), 0, IF($C1027="DM", $T1027, IF(OR(BC1027="Y", BC1027="IR"),$AM1027,IF(BC1027="C", IF($BI1027="Y", IF($BA1027="C", IF($AF1027="N/A", $Q1027, $AF1027), IF($AF1027="N/A", $T1027, $AM1027)), IF($AG1027="N/A", $T1027,$AG1027)))))))</f>
        <v>#VALUE!</v>
      </c>
      <c r="BV1027" s="16" t="e">
        <f>IF(BD1027="R", $CA1027, IF(OR(BD1027="P", BD1027="T", BD1027="N"), 0, IF($C1027="DM", $T1027, IF(OR(BD1027="Y", BD1027="IR"),$AM1027,IF(BD1027="C", IF($BI1027="Y", IF($BA1027="C", IF($AF1027="N/A", $Q1027, $AF1027), IF($AF1027="N/A", $T1027, $AM1027)), IF($AG1027="N/A", $T1027,$AG1027)))))))</f>
        <v>#VALUE!</v>
      </c>
      <c r="BW1027" s="16" t="e">
        <f>IF(BE1027="R", $CA1027, IF(OR(BE1027="P", BE1027="T", BE1027="N"), 0, IF($C1027="DM", $T1027, IF(OR(BE1027="Y", BE1027="IR"),$AM1027,IF(BE1027="C", IF($BI1027="Y", IF($BA1027="C", IF($AF1027="N/A", $Q1027, $AF1027), IF($AF1027="N/A", $T1027, $AM1027)), IF($AG1027="N/A", $T1027,$AG1027)))))))</f>
        <v>#VALUE!</v>
      </c>
      <c r="BX1027" s="16" t="e">
        <f>IF(BF1027="R", $CA1027, IF(OR(BF1027="P", BF1027="T", BF1027="N"), 0, IF($C1027="DM", $T1027, IF(OR(BF1027="Y", BF1027="IR"),$AM1027,IF(BF1027="C", IF($BI1027="Y", IF($BA1027="C", IF($AF1027="N/A", $Q1027, $AF1027), IF($AF1027="N/A", $T1027, $AM1027)), IF($AG1027="N/A", $T1027,$AG1027)))))))</f>
        <v>#VALUE!</v>
      </c>
      <c r="BY1027" s="16" t="e">
        <f>IF(BG1027="R", $CA1027, IF(OR(BG1027="P", BG1027="T", BG1027="N"), 0, IF($C1027="DM", $T1027, IF(OR(BG1027="Y", BG1027="IR"),$AM1027,IF(BG1027="C", IF($BI1027="Y", IF($BA1027="C", IF($AF1027="N/A", $Q1027, $AF1027), IF($AF1027="N/A", $T1027, $AM1027)), IF($AG1027="N/A", $T1027,$AG1027)))))))</f>
        <v>#VALUE!</v>
      </c>
      <c r="BZ1027" s="16" t="e">
        <f>IF(BH1027="R", $CA1027, IF(OR(BH1027="P", BH1027="T", BH1027="N"), 0, IF($C1027="DM", $T1027, IF(OR(BH1027="Y", BH1027="IR"),$AM1027,IF(BH1027="C", IF($BI1027="Y", IF($BA1027="C", IF($AF1027="N/A", $Q1027, $AF1027), IF($AF1027="N/A", $T1027, $AM1027)), IF($AG1027="N/A", $T1027,$AG1027)))))))</f>
        <v>#VALUE!</v>
      </c>
      <c r="CA1027" s="15" t="s">
        <v>75</v>
      </c>
      <c r="CB1027" s="16" t="e">
        <f>BZ1027</f>
        <v>#VALUE!</v>
      </c>
      <c r="CC1027" s="15" t="str">
        <f>IF(OR($BH1027="T", $BH1027="R"), 0, IF($BH1027="C", IF($BI1027="Y", IF($BA1027="C", 0, IF(AF1027="N/A", Q1027-T1027, AF1027-AG1027)), IF($AF1027="N/A", U1027, AH1027)), AN1027))</f>
        <v>N/A</v>
      </c>
      <c r="CD1027" s="15" t="str">
        <f>IF(OR($BH1027="T", $BH1027="R"), 0, IF($BH1027="C", IF($BI1027="Y", 0, IF($AF1027="N/A", V1027, AI1027)), AO1027))</f>
        <v>N/A</v>
      </c>
      <c r="CE1027" s="15" t="str">
        <f>IF(OR($BH1027="T", $BH1027="R"), 0, IF($BH1027="C", IF($BI1027="Y", 0, IF($AF1027="N/A", W1027, AJ1027)), AP1027))</f>
        <v>N/A</v>
      </c>
      <c r="CF1027" s="15" t="str">
        <f>IF(OR($BH1027="T", $BH1027="R"), 0, IF($BH1027="C", IF($BI1027="Y", 0, IF($AF1027="N/A", X1027, AK1027)), AQ1027))</f>
        <v>N/A</v>
      </c>
    </row>
    <row r="1028" spans="1:84" x14ac:dyDescent="0.25">
      <c r="A1028" s="14">
        <v>6005</v>
      </c>
      <c r="B1028" s="15"/>
      <c r="C1028" s="15"/>
      <c r="D1028" s="15"/>
      <c r="E1028" s="15" t="e">
        <f>VLOOKUP(B1028, 'Rookie Year'!$A$2:$B$55679,2,FALSE)</f>
        <v>#N/A</v>
      </c>
      <c r="F1028" s="15">
        <v>2024</v>
      </c>
      <c r="G1028" s="15" t="s">
        <v>42</v>
      </c>
      <c r="H1028" s="15"/>
      <c r="I1028" s="16"/>
      <c r="J1028" s="15"/>
      <c r="K1028" s="17">
        <f>IF(AND(G1028&lt;&gt;"N",R1028="N/A"), IF(I1028&lt;4, 0, 0.25),IF(I1028=1, IF(J1028=1,0.25, 0.25), IF(I1028&lt;13, 0.25, IF(I1028&lt;26, 0.4, IF(I1028&lt;51, 0.6, 0.75)))))</f>
        <v>0.25</v>
      </c>
      <c r="L1028" s="16">
        <f>I1028-M1028</f>
        <v>0</v>
      </c>
      <c r="M1028" s="16">
        <f>ROUNDUP(I1028*K1028,0)</f>
        <v>0</v>
      </c>
      <c r="N1028" s="16">
        <f>M1028*J1028</f>
        <v>0</v>
      </c>
      <c r="O1028" s="16">
        <v>0</v>
      </c>
      <c r="P1028" s="16">
        <v>0</v>
      </c>
      <c r="Q1028" s="16">
        <f>N1028-O1028-P1028</f>
        <v>0</v>
      </c>
      <c r="R1028" s="15" t="s">
        <v>75</v>
      </c>
      <c r="S1028" s="15">
        <f>IF(R1028="N/A", J1028-($B$1-F1028), J1028-($B$1-R1028))</f>
        <v>0</v>
      </c>
      <c r="T1028" s="16" t="str">
        <f>IF($S1028&lt;1, "N/A", $M1028)</f>
        <v>N/A</v>
      </c>
      <c r="U1028" s="16" t="str">
        <f>IF($S1028&lt;2, "N/A", $M1028)</f>
        <v>N/A</v>
      </c>
      <c r="V1028" s="16" t="str">
        <f>IF($S1028&lt;3, "N/A", $M1028)</f>
        <v>N/A</v>
      </c>
      <c r="W1028" s="16" t="str">
        <f>IF($S1028&lt;4, "N/A", $M1028)</f>
        <v>N/A</v>
      </c>
      <c r="X1028" s="16" t="str">
        <f>IF($S1028&lt;5, "N/A", $M1028)</f>
        <v>N/A</v>
      </c>
      <c r="Y1028" s="15" t="str">
        <f>IF(SUM(T1028:X1028)&lt;&gt;Q1028, "CHECK", "OK")</f>
        <v>OK</v>
      </c>
      <c r="Z1028" s="15" t="str">
        <f>IF(F1028=$B$1, "No", IF(S1028=1, "Yes", "No"))</f>
        <v>No</v>
      </c>
      <c r="AA1028" s="18" t="str">
        <f>IF(C1028="DM", "N/A", IF(Z1028="No","N/A",VLOOKUP(B1028,'Extension List'!$A$3:$R$1972,18,FALSE)))</f>
        <v>N/A</v>
      </c>
      <c r="AB1028" s="15" t="str">
        <f>IF(C1028="DM", "N/A", IF(Z1028="No","N/A",VLOOKUP(B1028,'Extension List'!$A$3:$T$1972,20,FALSE)))</f>
        <v>N/A</v>
      </c>
      <c r="AC1028" s="15" t="str">
        <f>IF(AA1028="N/A", "N/A", 0)</f>
        <v>N/A</v>
      </c>
      <c r="AD1028" s="16" t="str">
        <f>IF(AE1028="N/A", "N/A", AA1028-AE1028)</f>
        <v>N/A</v>
      </c>
      <c r="AE1028" s="16" t="str">
        <f>IF(AA1028="N/A", "N/A", IF(AC1028&gt;0, IF(AA1028&lt;13, ROUNDUP(0.25*AA1028,0), IF(AA1028&lt;26, ROUNDUP(0.4*AA1028,0), IF(AA1028&lt;51, ROUNDUP(0.6*AA1028,0), ROUNDUP(0.75*AA1028,0)))), "N/A"))</f>
        <v>N/A</v>
      </c>
      <c r="AF1028" s="16" t="str">
        <f>IF(AD1028="N/A","N/A", (AE1028*AC1028)+Q1028)</f>
        <v>N/A</v>
      </c>
      <c r="AG1028" s="16" t="str">
        <f>IF($AF1028="N/A", "N/A", "TBC")</f>
        <v>N/A</v>
      </c>
      <c r="AH1028" s="16" t="str">
        <f>IF($AF1028="N/A", "N/A", "TBC")</f>
        <v>N/A</v>
      </c>
      <c r="AI1028" s="16" t="str">
        <f>IF($AF1028="N/A","N/A",IF(AC1028&gt;1,"TBC","N/A"))</f>
        <v>N/A</v>
      </c>
      <c r="AJ1028" s="16" t="str">
        <f>IF($AF1028="N/A","N/A",IF(AC1028&gt;2,"TBC","N/A"))</f>
        <v>N/A</v>
      </c>
      <c r="AK1028" s="16" t="str">
        <f>IF($AF1028="N/A","N/A",IF(AC1028&gt;3,"TBC","N/A"))</f>
        <v>N/A</v>
      </c>
      <c r="AL1028" s="16" t="str">
        <f>IF(AC1028="N/A","N/A",IF(AC1028&gt;0,IF(SUM(AG1028:AK1028)&lt;&gt;AF1028,"CHECK","OK"),"N/A"))</f>
        <v>N/A</v>
      </c>
      <c r="AM1028" s="16" t="e">
        <f>IF(AD1028="N/A", L1028+T1028, L1028+AG1028)</f>
        <v>#VALUE!</v>
      </c>
      <c r="AN1028" s="16" t="str">
        <f>IF(AD1028="N/A", IF(U1028="N/A", "N/A", L1028+U1028), AD1028+AH1028)</f>
        <v>N/A</v>
      </c>
      <c r="AO1028" s="16" t="str">
        <f>IF(AD1028="N/A", IF(V1028="N/A", "N/A", L1028+V1028), IF(AI1028="N/A", "N/A", AD1028+AI1028))</f>
        <v>N/A</v>
      </c>
      <c r="AP1028" s="16" t="str">
        <f>IF(AD1028="N/A", IF(W1028="N/A", "N/A", L1028+W1028), IF(AJ1028="N/A", "N/A", AD1028+AJ1028))</f>
        <v>N/A</v>
      </c>
      <c r="AQ1028" s="16" t="str">
        <f>IF(AD1028="N/A", IF(X1028="N/A", "N/A", L1028+X1028), IF(AK1028="N/A", "N/A", AD1028+AK1028))</f>
        <v>N/A</v>
      </c>
      <c r="AR1028" s="15" t="s">
        <v>40</v>
      </c>
      <c r="AS1028" s="15" t="s">
        <v>40</v>
      </c>
      <c r="AT1028" s="15" t="s">
        <v>40</v>
      </c>
      <c r="AU1028" s="15" t="s">
        <v>40</v>
      </c>
      <c r="AV1028" s="15" t="s">
        <v>40</v>
      </c>
      <c r="AW1028" s="15" t="s">
        <v>40</v>
      </c>
      <c r="AX1028" s="15" t="s">
        <v>40</v>
      </c>
      <c r="AY1028" s="15" t="s">
        <v>40</v>
      </c>
      <c r="AZ1028" s="15" t="s">
        <v>40</v>
      </c>
      <c r="BA1028" s="15" t="s">
        <v>40</v>
      </c>
      <c r="BB1028" s="15" t="s">
        <v>40</v>
      </c>
      <c r="BC1028" s="15" t="s">
        <v>40</v>
      </c>
      <c r="BD1028" s="15" t="s">
        <v>40</v>
      </c>
      <c r="BE1028" s="15" t="s">
        <v>40</v>
      </c>
      <c r="BF1028" s="15" t="s">
        <v>40</v>
      </c>
      <c r="BG1028" s="15" t="s">
        <v>40</v>
      </c>
      <c r="BH1028" s="15" t="s">
        <v>40</v>
      </c>
      <c r="BJ1028" s="16" t="e">
        <f>IF(AR1028="R", $CA1028, IF(OR(AR1028="P", AR1028="T", AR1028="N"), 0, IF($C1028="DM", $T1028, IF(OR(AR1028="Y", AR1028="IR"),$AM1028,IF(AR1028="C", IF($BI1028="Y", IF($AF1028="N/A", $Q1028, $AF1028), IF($AG1028="N/A", $T1028,$AG1028)))))))</f>
        <v>#VALUE!</v>
      </c>
      <c r="BK1028" s="16" t="e">
        <f>IF(AS1028="R", $CA1028, IF(OR(AS1028="P", AS1028="T", AS1028="N"), 0, IF($C1028="DM", $T1028, IF(OR(AS1028="Y", AS1028="IR"),$AM1028,IF(AS1028="C", IF($BI1028="Y", IF($AF1028="N/A", $Q1028, $AF1028), IF($AG1028="N/A", $T1028,$AG1028)))))))</f>
        <v>#VALUE!</v>
      </c>
      <c r="BL1028" s="16" t="e">
        <f>IF(AT1028="R", $CA1028, IF(OR(AT1028="P", AT1028="T", AT1028="N"), 0, IF($C1028="DM", $T1028, IF(OR(AT1028="Y", AT1028="IR"),$AM1028,IF(AT1028="C", IF($BI1028="Y", IF($AF1028="N/A", $Q1028, $AF1028), IF($AG1028="N/A", $T1028,$AG1028)))))))</f>
        <v>#VALUE!</v>
      </c>
      <c r="BM1028" s="16" t="e">
        <f>IF(AU1028="R", $CA1028, IF(OR(AU1028="P", AU1028="T", AU1028="N"), 0, IF($C1028="DM", $T1028, IF(OR(AU1028="Y", AU1028="IR"),$AM1028,IF(AU1028="C", IF($BI1028="Y", IF($AF1028="N/A", $Q1028, $AF1028), IF($AG1028="N/A", $T1028,$AG1028)))))))</f>
        <v>#VALUE!</v>
      </c>
      <c r="BN1028" s="16" t="e">
        <f>IF(AV1028="R", $CA1028, IF(OR(AV1028="P", AV1028="T", AV1028="N"), 0, IF($C1028="DM", $T1028, IF(OR(AV1028="Y", AV1028="IR"),$AM1028,IF(AV1028="C", IF($BI1028="Y", IF($AF1028="N/A", $Q1028, $AF1028), IF($AG1028="N/A", $T1028,$AG1028)))))))</f>
        <v>#VALUE!</v>
      </c>
      <c r="BO1028" s="16" t="e">
        <f>IF(AW1028="R", $CA1028, IF(OR(AW1028="P", AW1028="T", AW1028="N"), 0, IF($C1028="DM", $T1028, IF(OR(AW1028="Y", AW1028="IR"),$AM1028,IF(AW1028="C", IF($BI1028="Y", IF($AF1028="N/A", $Q1028, $AF1028), IF($AG1028="N/A", $T1028,$AG1028)))))))</f>
        <v>#VALUE!</v>
      </c>
      <c r="BP1028" s="16" t="e">
        <f>IF(AX1028="R", $CA1028, IF(OR(AX1028="P", AX1028="T", AX1028="N"), 0, IF($C1028="DM", $T1028, IF(OR(AX1028="Y", AX1028="IR"),$AM1028,IF(AX1028="C", IF($BI1028="Y", IF($AF1028="N/A", $Q1028, $AF1028), IF($AG1028="N/A", $T1028,$AG1028)))))))</f>
        <v>#VALUE!</v>
      </c>
      <c r="BQ1028" s="16" t="e">
        <f>IF(AY1028="R", $CA1028, IF(OR(AY1028="P", AY1028="T", AY1028="N"), 0, IF($C1028="DM", $T1028, IF(OR(AY1028="Y", AY1028="IR"),$AM1028,IF(AY1028="C", IF($BI1028="Y", IF($AF1028="N/A", $Q1028, $AF1028), IF($AG1028="N/A", $T1028,$AG1028)))))))</f>
        <v>#VALUE!</v>
      </c>
      <c r="BR1028" s="16" t="e">
        <f>IF(AZ1028="R", $CA1028, IF(OR(AZ1028="P", AZ1028="T", AZ1028="N"), 0, IF($C1028="DM", $T1028, IF(OR(AZ1028="Y", AZ1028="IR"),$AM1028,IF(AZ1028="C", IF($BI1028="Y", IF($AF1028="N/A", $Q1028, $AF1028), IF($AG1028="N/A", $T1028,$AG1028)))))))</f>
        <v>#VALUE!</v>
      </c>
      <c r="BS1028" s="16" t="e">
        <f>IF(BA1028="R", $CA1028, IF(OR(BA1028="P", BA1028="T", BA1028="N"), 0, IF($C1028="DM", $T1028, IF(OR(BA1028="Y", BA1028="IR"),$AM1028,IF(BA1028="C", IF($BI1028="Y", IF($AF1028="N/A", $Q1028, $AF1028), IF($AG1028="N/A", $T1028,$AG1028)))))))</f>
        <v>#VALUE!</v>
      </c>
      <c r="BT1028" s="16" t="e">
        <f>IF(BB1028="R", $CA1028, IF(OR(BB1028="P", BB1028="T", BB1028="N"), 0, IF($C1028="DM", $T1028, IF(OR(BB1028="Y", BB1028="IR"),$AM1028,IF(BB1028="C", IF($BI1028="Y", IF($BA1028="C", IF($AF1028="N/A", $Q1028, $AF1028), IF($AF1028="N/A", $T1028, $AM1028)), IF($AG1028="N/A", $T1028,$AG1028)))))))</f>
        <v>#VALUE!</v>
      </c>
      <c r="BU1028" s="16" t="e">
        <f>IF(BC1028="R", $CA1028, IF(OR(BC1028="P", BC1028="T", BC1028="N"), 0, IF($C1028="DM", $T1028, IF(OR(BC1028="Y", BC1028="IR"),$AM1028,IF(BC1028="C", IF($BI1028="Y", IF($BA1028="C", IF($AF1028="N/A", $Q1028, $AF1028), IF($AF1028="N/A", $T1028, $AM1028)), IF($AG1028="N/A", $T1028,$AG1028)))))))</f>
        <v>#VALUE!</v>
      </c>
      <c r="BV1028" s="16" t="e">
        <f>IF(BD1028="R", $CA1028, IF(OR(BD1028="P", BD1028="T", BD1028="N"), 0, IF($C1028="DM", $T1028, IF(OR(BD1028="Y", BD1028="IR"),$AM1028,IF(BD1028="C", IF($BI1028="Y", IF($BA1028="C", IF($AF1028="N/A", $Q1028, $AF1028), IF($AF1028="N/A", $T1028, $AM1028)), IF($AG1028="N/A", $T1028,$AG1028)))))))</f>
        <v>#VALUE!</v>
      </c>
      <c r="BW1028" s="16" t="e">
        <f>IF(BE1028="R", $CA1028, IF(OR(BE1028="P", BE1028="T", BE1028="N"), 0, IF($C1028="DM", $T1028, IF(OR(BE1028="Y", BE1028="IR"),$AM1028,IF(BE1028="C", IF($BI1028="Y", IF($BA1028="C", IF($AF1028="N/A", $Q1028, $AF1028), IF($AF1028="N/A", $T1028, $AM1028)), IF($AG1028="N/A", $T1028,$AG1028)))))))</f>
        <v>#VALUE!</v>
      </c>
      <c r="BX1028" s="16" t="e">
        <f>IF(BF1028="R", $CA1028, IF(OR(BF1028="P", BF1028="T", BF1028="N"), 0, IF($C1028="DM", $T1028, IF(OR(BF1028="Y", BF1028="IR"),$AM1028,IF(BF1028="C", IF($BI1028="Y", IF($BA1028="C", IF($AF1028="N/A", $Q1028, $AF1028), IF($AF1028="N/A", $T1028, $AM1028)), IF($AG1028="N/A", $T1028,$AG1028)))))))</f>
        <v>#VALUE!</v>
      </c>
      <c r="BY1028" s="16" t="e">
        <f>IF(BG1028="R", $CA1028, IF(OR(BG1028="P", BG1028="T", BG1028="N"), 0, IF($C1028="DM", $T1028, IF(OR(BG1028="Y", BG1028="IR"),$AM1028,IF(BG1028="C", IF($BI1028="Y", IF($BA1028="C", IF($AF1028="N/A", $Q1028, $AF1028), IF($AF1028="N/A", $T1028, $AM1028)), IF($AG1028="N/A", $T1028,$AG1028)))))))</f>
        <v>#VALUE!</v>
      </c>
      <c r="BZ1028" s="16" t="e">
        <f>IF(BH1028="R", $CA1028, IF(OR(BH1028="P", BH1028="T", BH1028="N"), 0, IF($C1028="DM", $T1028, IF(OR(BH1028="Y", BH1028="IR"),$AM1028,IF(BH1028="C", IF($BI1028="Y", IF($BA1028="C", IF($AF1028="N/A", $Q1028, $AF1028), IF($AF1028="N/A", $T1028, $AM1028)), IF($AG1028="N/A", $T1028,$AG1028)))))))</f>
        <v>#VALUE!</v>
      </c>
      <c r="CA1028" s="15" t="s">
        <v>75</v>
      </c>
      <c r="CB1028" s="16" t="e">
        <f>BZ1028</f>
        <v>#VALUE!</v>
      </c>
      <c r="CC1028" s="15" t="str">
        <f>IF(OR($BH1028="T", $BH1028="R"), 0, IF($BH1028="C", IF($BI1028="Y", IF($BA1028="C", 0, IF(AF1028="N/A", Q1028-T1028, AF1028-AG1028)), IF($AF1028="N/A", U1028, AH1028)), AN1028))</f>
        <v>N/A</v>
      </c>
      <c r="CD1028" s="15" t="str">
        <f>IF(OR($BH1028="T", $BH1028="R"), 0, IF($BH1028="C", IF($BI1028="Y", 0, IF($AF1028="N/A", V1028, AI1028)), AO1028))</f>
        <v>N/A</v>
      </c>
      <c r="CE1028" s="15" t="str">
        <f>IF(OR($BH1028="T", $BH1028="R"), 0, IF($BH1028="C", IF($BI1028="Y", 0, IF($AF1028="N/A", W1028, AJ1028)), AP1028))</f>
        <v>N/A</v>
      </c>
      <c r="CF1028" s="15" t="str">
        <f>IF(OR($BH1028="T", $BH1028="R"), 0, IF($BH1028="C", IF($BI1028="Y", 0, IF($AF1028="N/A", X1028, AK1028)), AQ1028))</f>
        <v>N/A</v>
      </c>
    </row>
    <row r="1029" spans="1:84" x14ac:dyDescent="0.25">
      <c r="A1029" s="14">
        <v>6006</v>
      </c>
      <c r="B1029" s="15"/>
      <c r="C1029" s="15"/>
      <c r="D1029" s="15"/>
      <c r="E1029" s="15" t="e">
        <f>VLOOKUP(B1029, 'Rookie Year'!$A$2:$B$55679,2,FALSE)</f>
        <v>#N/A</v>
      </c>
      <c r="F1029" s="15">
        <v>2024</v>
      </c>
      <c r="G1029" s="15" t="s">
        <v>42</v>
      </c>
      <c r="H1029" s="15"/>
      <c r="I1029" s="16"/>
      <c r="J1029" s="15"/>
      <c r="K1029" s="17">
        <f>IF(AND(G1029&lt;&gt;"N",R1029="N/A"), IF(I1029&lt;4, 0, 0.25),IF(I1029=1, IF(J1029=1,0.25, 0.25), IF(I1029&lt;13, 0.25, IF(I1029&lt;26, 0.4, IF(I1029&lt;51, 0.6, 0.75)))))</f>
        <v>0.25</v>
      </c>
      <c r="L1029" s="16">
        <f>I1029-M1029</f>
        <v>0</v>
      </c>
      <c r="M1029" s="16">
        <f>ROUNDUP(I1029*K1029,0)</f>
        <v>0</v>
      </c>
      <c r="N1029" s="16">
        <f>M1029*J1029</f>
        <v>0</v>
      </c>
      <c r="O1029" s="16">
        <v>0</v>
      </c>
      <c r="P1029" s="16">
        <v>0</v>
      </c>
      <c r="Q1029" s="16">
        <f>N1029-O1029-P1029</f>
        <v>0</v>
      </c>
      <c r="R1029" s="15" t="s">
        <v>75</v>
      </c>
      <c r="S1029" s="15">
        <f>IF(R1029="N/A", J1029-($B$1-F1029), J1029-($B$1-R1029))</f>
        <v>0</v>
      </c>
      <c r="T1029" s="16" t="str">
        <f>IF($S1029&lt;1, "N/A", $M1029)</f>
        <v>N/A</v>
      </c>
      <c r="U1029" s="16" t="str">
        <f>IF($S1029&lt;2, "N/A", $M1029)</f>
        <v>N/A</v>
      </c>
      <c r="V1029" s="16" t="str">
        <f>IF($S1029&lt;3, "N/A", $M1029)</f>
        <v>N/A</v>
      </c>
      <c r="W1029" s="16" t="str">
        <f>IF($S1029&lt;4, "N/A", $M1029)</f>
        <v>N/A</v>
      </c>
      <c r="X1029" s="16" t="str">
        <f>IF($S1029&lt;5, "N/A", $M1029)</f>
        <v>N/A</v>
      </c>
      <c r="Y1029" s="15" t="str">
        <f>IF(SUM(T1029:X1029)&lt;&gt;Q1029, "CHECK", "OK")</f>
        <v>OK</v>
      </c>
      <c r="Z1029" s="15" t="str">
        <f>IF(F1029=$B$1, "No", IF(S1029=1, "Yes", "No"))</f>
        <v>No</v>
      </c>
      <c r="AA1029" s="18" t="str">
        <f>IF(C1029="DM", "N/A", IF(Z1029="No","N/A",VLOOKUP(B1029,'Extension List'!$A$3:$R$1972,18,FALSE)))</f>
        <v>N/A</v>
      </c>
      <c r="AB1029" s="15" t="str">
        <f>IF(C1029="DM", "N/A", IF(Z1029="No","N/A",VLOOKUP(B1029,'Extension List'!$A$3:$T$1972,20,FALSE)))</f>
        <v>N/A</v>
      </c>
      <c r="AC1029" s="15" t="str">
        <f>IF(AA1029="N/A", "N/A", 0)</f>
        <v>N/A</v>
      </c>
      <c r="AD1029" s="16" t="str">
        <f>IF(AE1029="N/A", "N/A", AA1029-AE1029)</f>
        <v>N/A</v>
      </c>
      <c r="AE1029" s="16" t="str">
        <f>IF(AA1029="N/A", "N/A", IF(AC1029&gt;0, IF(AA1029&lt;13, ROUNDUP(0.25*AA1029,0), IF(AA1029&lt;26, ROUNDUP(0.4*AA1029,0), IF(AA1029&lt;51, ROUNDUP(0.6*AA1029,0), ROUNDUP(0.75*AA1029,0)))), "N/A"))</f>
        <v>N/A</v>
      </c>
      <c r="AF1029" s="16" t="str">
        <f>IF(AD1029="N/A","N/A", (AE1029*AC1029)+Q1029)</f>
        <v>N/A</v>
      </c>
      <c r="AG1029" s="16" t="str">
        <f>IF($AF1029="N/A", "N/A", "TBC")</f>
        <v>N/A</v>
      </c>
      <c r="AH1029" s="16" t="str">
        <f>IF($AF1029="N/A", "N/A", "TBC")</f>
        <v>N/A</v>
      </c>
      <c r="AI1029" s="16" t="str">
        <f>IF($AF1029="N/A","N/A",IF(AC1029&gt;1,"TBC","N/A"))</f>
        <v>N/A</v>
      </c>
      <c r="AJ1029" s="16" t="str">
        <f>IF($AF1029="N/A","N/A",IF(AC1029&gt;2,"TBC","N/A"))</f>
        <v>N/A</v>
      </c>
      <c r="AK1029" s="16" t="str">
        <f>IF($AF1029="N/A","N/A",IF(AC1029&gt;3,"TBC","N/A"))</f>
        <v>N/A</v>
      </c>
      <c r="AL1029" s="16" t="str">
        <f>IF(AC1029="N/A","N/A",IF(AC1029&gt;0,IF(SUM(AG1029:AK1029)&lt;&gt;AF1029,"CHECK","OK"),"N/A"))</f>
        <v>N/A</v>
      </c>
      <c r="AM1029" s="16" t="e">
        <f>IF(AD1029="N/A", L1029+T1029, L1029+AG1029)</f>
        <v>#VALUE!</v>
      </c>
      <c r="AN1029" s="16" t="str">
        <f>IF(AD1029="N/A", IF(U1029="N/A", "N/A", L1029+U1029), AD1029+AH1029)</f>
        <v>N/A</v>
      </c>
      <c r="AO1029" s="16" t="str">
        <f>IF(AD1029="N/A", IF(V1029="N/A", "N/A", L1029+V1029), IF(AI1029="N/A", "N/A", AD1029+AI1029))</f>
        <v>N/A</v>
      </c>
      <c r="AP1029" s="16" t="str">
        <f>IF(AD1029="N/A", IF(W1029="N/A", "N/A", L1029+W1029), IF(AJ1029="N/A", "N/A", AD1029+AJ1029))</f>
        <v>N/A</v>
      </c>
      <c r="AQ1029" s="16" t="str">
        <f>IF(AD1029="N/A", IF(X1029="N/A", "N/A", L1029+X1029), IF(AK1029="N/A", "N/A", AD1029+AK1029))</f>
        <v>N/A</v>
      </c>
      <c r="AR1029" s="15" t="s">
        <v>40</v>
      </c>
      <c r="AS1029" s="15" t="s">
        <v>40</v>
      </c>
      <c r="AT1029" s="15" t="s">
        <v>40</v>
      </c>
      <c r="AU1029" s="15" t="s">
        <v>40</v>
      </c>
      <c r="AV1029" s="15" t="s">
        <v>40</v>
      </c>
      <c r="AW1029" s="15" t="s">
        <v>40</v>
      </c>
      <c r="AX1029" s="15" t="s">
        <v>40</v>
      </c>
      <c r="AY1029" s="15" t="s">
        <v>40</v>
      </c>
      <c r="AZ1029" s="15" t="s">
        <v>40</v>
      </c>
      <c r="BA1029" s="15" t="s">
        <v>40</v>
      </c>
      <c r="BB1029" s="15" t="s">
        <v>40</v>
      </c>
      <c r="BC1029" s="15" t="s">
        <v>40</v>
      </c>
      <c r="BD1029" s="15" t="s">
        <v>40</v>
      </c>
      <c r="BE1029" s="15" t="s">
        <v>40</v>
      </c>
      <c r="BF1029" s="15" t="s">
        <v>40</v>
      </c>
      <c r="BG1029" s="15" t="s">
        <v>40</v>
      </c>
      <c r="BH1029" s="15" t="s">
        <v>40</v>
      </c>
      <c r="BJ1029" s="16" t="e">
        <f>IF(AR1029="R", $CA1029, IF(OR(AR1029="P", AR1029="T", AR1029="N"), 0, IF($C1029="DM", $T1029, IF(OR(AR1029="Y", AR1029="IR"),$AM1029,IF(AR1029="C", IF($BI1029="Y", IF($AF1029="N/A", $Q1029, $AF1029), IF($AG1029="N/A", $T1029,$AG1029)))))))</f>
        <v>#VALUE!</v>
      </c>
      <c r="BK1029" s="16" t="e">
        <f>IF(AS1029="R", $CA1029, IF(OR(AS1029="P", AS1029="T", AS1029="N"), 0, IF($C1029="DM", $T1029, IF(OR(AS1029="Y", AS1029="IR"),$AM1029,IF(AS1029="C", IF($BI1029="Y", IF($AF1029="N/A", $Q1029, $AF1029), IF($AG1029="N/A", $T1029,$AG1029)))))))</f>
        <v>#VALUE!</v>
      </c>
      <c r="BL1029" s="16" t="e">
        <f>IF(AT1029="R", $CA1029, IF(OR(AT1029="P", AT1029="T", AT1029="N"), 0, IF($C1029="DM", $T1029, IF(OR(AT1029="Y", AT1029="IR"),$AM1029,IF(AT1029="C", IF($BI1029="Y", IF($AF1029="N/A", $Q1029, $AF1029), IF($AG1029="N/A", $T1029,$AG1029)))))))</f>
        <v>#VALUE!</v>
      </c>
      <c r="BM1029" s="16" t="e">
        <f>IF(AU1029="R", $CA1029, IF(OR(AU1029="P", AU1029="T", AU1029="N"), 0, IF($C1029="DM", $T1029, IF(OR(AU1029="Y", AU1029="IR"),$AM1029,IF(AU1029="C", IF($BI1029="Y", IF($AF1029="N/A", $Q1029, $AF1029), IF($AG1029="N/A", $T1029,$AG1029)))))))</f>
        <v>#VALUE!</v>
      </c>
      <c r="BN1029" s="16" t="e">
        <f>IF(AV1029="R", $CA1029, IF(OR(AV1029="P", AV1029="T", AV1029="N"), 0, IF($C1029="DM", $T1029, IF(OR(AV1029="Y", AV1029="IR"),$AM1029,IF(AV1029="C", IF($BI1029="Y", IF($AF1029="N/A", $Q1029, $AF1029), IF($AG1029="N/A", $T1029,$AG1029)))))))</f>
        <v>#VALUE!</v>
      </c>
      <c r="BO1029" s="16" t="e">
        <f>IF(AW1029="R", $CA1029, IF(OR(AW1029="P", AW1029="T", AW1029="N"), 0, IF($C1029="DM", $T1029, IF(OR(AW1029="Y", AW1029="IR"),$AM1029,IF(AW1029="C", IF($BI1029="Y", IF($AF1029="N/A", $Q1029, $AF1029), IF($AG1029="N/A", $T1029,$AG1029)))))))</f>
        <v>#VALUE!</v>
      </c>
      <c r="BP1029" s="16" t="e">
        <f>IF(AX1029="R", $CA1029, IF(OR(AX1029="P", AX1029="T", AX1029="N"), 0, IF($C1029="DM", $T1029, IF(OR(AX1029="Y", AX1029="IR"),$AM1029,IF(AX1029="C", IF($BI1029="Y", IF($AF1029="N/A", $Q1029, $AF1029), IF($AG1029="N/A", $T1029,$AG1029)))))))</f>
        <v>#VALUE!</v>
      </c>
      <c r="BQ1029" s="16" t="e">
        <f>IF(AY1029="R", $CA1029, IF(OR(AY1029="P", AY1029="T", AY1029="N"), 0, IF($C1029="DM", $T1029, IF(OR(AY1029="Y", AY1029="IR"),$AM1029,IF(AY1029="C", IF($BI1029="Y", IF($AF1029="N/A", $Q1029, $AF1029), IF($AG1029="N/A", $T1029,$AG1029)))))))</f>
        <v>#VALUE!</v>
      </c>
      <c r="BR1029" s="16" t="e">
        <f>IF(AZ1029="R", $CA1029, IF(OR(AZ1029="P", AZ1029="T", AZ1029="N"), 0, IF($C1029="DM", $T1029, IF(OR(AZ1029="Y", AZ1029="IR"),$AM1029,IF(AZ1029="C", IF($BI1029="Y", IF($AF1029="N/A", $Q1029, $AF1029), IF($AG1029="N/A", $T1029,$AG1029)))))))</f>
        <v>#VALUE!</v>
      </c>
      <c r="BS1029" s="16" t="e">
        <f>IF(BA1029="R", $CA1029, IF(OR(BA1029="P", BA1029="T", BA1029="N"), 0, IF($C1029="DM", $T1029, IF(OR(BA1029="Y", BA1029="IR"),$AM1029,IF(BA1029="C", IF($BI1029="Y", IF($AF1029="N/A", $Q1029, $AF1029), IF($AG1029="N/A", $T1029,$AG1029)))))))</f>
        <v>#VALUE!</v>
      </c>
      <c r="BT1029" s="16" t="e">
        <f>IF(BB1029="R", $CA1029, IF(OR(BB1029="P", BB1029="T", BB1029="N"), 0, IF($C1029="DM", $T1029, IF(OR(BB1029="Y", BB1029="IR"),$AM1029,IF(BB1029="C", IF($BI1029="Y", IF($BA1029="C", IF($AF1029="N/A", $Q1029, $AF1029), IF($AF1029="N/A", $T1029, $AM1029)), IF($AG1029="N/A", $T1029,$AG1029)))))))</f>
        <v>#VALUE!</v>
      </c>
      <c r="BU1029" s="16" t="e">
        <f>IF(BC1029="R", $CA1029, IF(OR(BC1029="P", BC1029="T", BC1029="N"), 0, IF($C1029="DM", $T1029, IF(OR(BC1029="Y", BC1029="IR"),$AM1029,IF(BC1029="C", IF($BI1029="Y", IF($BA1029="C", IF($AF1029="N/A", $Q1029, $AF1029), IF($AF1029="N/A", $T1029, $AM1029)), IF($AG1029="N/A", $T1029,$AG1029)))))))</f>
        <v>#VALUE!</v>
      </c>
      <c r="BV1029" s="16" t="e">
        <f>IF(BD1029="R", $CA1029, IF(OR(BD1029="P", BD1029="T", BD1029="N"), 0, IF($C1029="DM", $T1029, IF(OR(BD1029="Y", BD1029="IR"),$AM1029,IF(BD1029="C", IF($BI1029="Y", IF($BA1029="C", IF($AF1029="N/A", $Q1029, $AF1029), IF($AF1029="N/A", $T1029, $AM1029)), IF($AG1029="N/A", $T1029,$AG1029)))))))</f>
        <v>#VALUE!</v>
      </c>
      <c r="BW1029" s="16" t="e">
        <f>IF(BE1029="R", $CA1029, IF(OR(BE1029="P", BE1029="T", BE1029="N"), 0, IF($C1029="DM", $T1029, IF(OR(BE1029="Y", BE1029="IR"),$AM1029,IF(BE1029="C", IF($BI1029="Y", IF($BA1029="C", IF($AF1029="N/A", $Q1029, $AF1029), IF($AF1029="N/A", $T1029, $AM1029)), IF($AG1029="N/A", $T1029,$AG1029)))))))</f>
        <v>#VALUE!</v>
      </c>
      <c r="BX1029" s="16" t="e">
        <f>IF(BF1029="R", $CA1029, IF(OR(BF1029="P", BF1029="T", BF1029="N"), 0, IF($C1029="DM", $T1029, IF(OR(BF1029="Y", BF1029="IR"),$AM1029,IF(BF1029="C", IF($BI1029="Y", IF($BA1029="C", IF($AF1029="N/A", $Q1029, $AF1029), IF($AF1029="N/A", $T1029, $AM1029)), IF($AG1029="N/A", $T1029,$AG1029)))))))</f>
        <v>#VALUE!</v>
      </c>
      <c r="BY1029" s="16" t="e">
        <f>IF(BG1029="R", $CA1029, IF(OR(BG1029="P", BG1029="T", BG1029="N"), 0, IF($C1029="DM", $T1029, IF(OR(BG1029="Y", BG1029="IR"),$AM1029,IF(BG1029="C", IF($BI1029="Y", IF($BA1029="C", IF($AF1029="N/A", $Q1029, $AF1029), IF($AF1029="N/A", $T1029, $AM1029)), IF($AG1029="N/A", $T1029,$AG1029)))))))</f>
        <v>#VALUE!</v>
      </c>
      <c r="BZ1029" s="16" t="e">
        <f>IF(BH1029="R", $CA1029, IF(OR(BH1029="P", BH1029="T", BH1029="N"), 0, IF($C1029="DM", $T1029, IF(OR(BH1029="Y", BH1029="IR"),$AM1029,IF(BH1029="C", IF($BI1029="Y", IF($BA1029="C", IF($AF1029="N/A", $Q1029, $AF1029), IF($AF1029="N/A", $T1029, $AM1029)), IF($AG1029="N/A", $T1029,$AG1029)))))))</f>
        <v>#VALUE!</v>
      </c>
      <c r="CA1029" s="15" t="s">
        <v>75</v>
      </c>
      <c r="CB1029" s="16" t="e">
        <f>BZ1029</f>
        <v>#VALUE!</v>
      </c>
      <c r="CC1029" s="15" t="str">
        <f>IF(OR($BH1029="T", $BH1029="R"), 0, IF($BH1029="C", IF($BI1029="Y", IF($BA1029="C", 0, IF(AF1029="N/A", Q1029-T1029, AF1029-AG1029)), IF($AF1029="N/A", U1029, AH1029)), AN1029))</f>
        <v>N/A</v>
      </c>
      <c r="CD1029" s="15" t="str">
        <f>IF(OR($BH1029="T", $BH1029="R"), 0, IF($BH1029="C", IF($BI1029="Y", 0, IF($AF1029="N/A", V1029, AI1029)), AO1029))</f>
        <v>N/A</v>
      </c>
      <c r="CE1029" s="15" t="str">
        <f>IF(OR($BH1029="T", $BH1029="R"), 0, IF($BH1029="C", IF($BI1029="Y", 0, IF($AF1029="N/A", W1029, AJ1029)), AP1029))</f>
        <v>N/A</v>
      </c>
      <c r="CF1029" s="15" t="str">
        <f>IF(OR($BH1029="T", $BH1029="R"), 0, IF($BH1029="C", IF($BI1029="Y", 0, IF($AF1029="N/A", X1029, AK1029)), AQ1029))</f>
        <v>N/A</v>
      </c>
    </row>
    <row r="1030" spans="1:84" x14ac:dyDescent="0.25">
      <c r="A1030" s="14">
        <v>6007</v>
      </c>
      <c r="B1030" s="15"/>
      <c r="C1030" s="15"/>
      <c r="D1030" s="15"/>
      <c r="E1030" s="15" t="e">
        <f>VLOOKUP(B1030, 'Rookie Year'!$A$2:$B$55679,2,FALSE)</f>
        <v>#N/A</v>
      </c>
      <c r="F1030" s="15">
        <v>2024</v>
      </c>
      <c r="G1030" s="15" t="s">
        <v>42</v>
      </c>
      <c r="H1030" s="15"/>
      <c r="I1030" s="16"/>
      <c r="J1030" s="15"/>
      <c r="K1030" s="17">
        <f>IF(AND(G1030&lt;&gt;"N",R1030="N/A"), IF(I1030&lt;4, 0, 0.25),IF(I1030=1, IF(J1030=1,0.25, 0.25), IF(I1030&lt;13, 0.25, IF(I1030&lt;26, 0.4, IF(I1030&lt;51, 0.6, 0.75)))))</f>
        <v>0.25</v>
      </c>
      <c r="L1030" s="16">
        <f>I1030-M1030</f>
        <v>0</v>
      </c>
      <c r="M1030" s="16">
        <f>ROUNDUP(I1030*K1030,0)</f>
        <v>0</v>
      </c>
      <c r="N1030" s="16">
        <f>M1030*J1030</f>
        <v>0</v>
      </c>
      <c r="O1030" s="16">
        <v>0</v>
      </c>
      <c r="P1030" s="16">
        <v>0</v>
      </c>
      <c r="Q1030" s="16">
        <f>N1030-O1030-P1030</f>
        <v>0</v>
      </c>
      <c r="R1030" s="15" t="s">
        <v>75</v>
      </c>
      <c r="S1030" s="15">
        <f>IF(R1030="N/A", J1030-($B$1-F1030), J1030-($B$1-R1030))</f>
        <v>0</v>
      </c>
      <c r="T1030" s="16" t="str">
        <f>IF($S1030&lt;1, "N/A", $M1030)</f>
        <v>N/A</v>
      </c>
      <c r="U1030" s="16" t="str">
        <f>IF($S1030&lt;2, "N/A", $M1030)</f>
        <v>N/A</v>
      </c>
      <c r="V1030" s="16" t="str">
        <f>IF($S1030&lt;3, "N/A", $M1030)</f>
        <v>N/A</v>
      </c>
      <c r="W1030" s="16" t="str">
        <f>IF($S1030&lt;4, "N/A", $M1030)</f>
        <v>N/A</v>
      </c>
      <c r="X1030" s="16" t="str">
        <f>IF($S1030&lt;5, "N/A", $M1030)</f>
        <v>N/A</v>
      </c>
      <c r="Y1030" s="15" t="str">
        <f>IF(SUM(T1030:X1030)&lt;&gt;Q1030, "CHECK", "OK")</f>
        <v>OK</v>
      </c>
      <c r="Z1030" s="15" t="str">
        <f>IF(F1030=$B$1, "No", IF(S1030=1, "Yes", "No"))</f>
        <v>No</v>
      </c>
      <c r="AA1030" s="18" t="str">
        <f>IF(C1030="DM", "N/A", IF(Z1030="No","N/A",VLOOKUP(B1030,'Extension List'!$A$3:$R$1972,18,FALSE)))</f>
        <v>N/A</v>
      </c>
      <c r="AB1030" s="15" t="str">
        <f>IF(C1030="DM", "N/A", IF(Z1030="No","N/A",VLOOKUP(B1030,'Extension List'!$A$3:$T$1972,20,FALSE)))</f>
        <v>N/A</v>
      </c>
      <c r="AC1030" s="15" t="str">
        <f>IF(AA1030="N/A", "N/A", 0)</f>
        <v>N/A</v>
      </c>
      <c r="AD1030" s="16" t="str">
        <f>IF(AE1030="N/A", "N/A", AA1030-AE1030)</f>
        <v>N/A</v>
      </c>
      <c r="AE1030" s="16" t="str">
        <f>IF(AA1030="N/A", "N/A", IF(AC1030&gt;0, IF(AA1030&lt;13, ROUNDUP(0.25*AA1030,0), IF(AA1030&lt;26, ROUNDUP(0.4*AA1030,0), IF(AA1030&lt;51, ROUNDUP(0.6*AA1030,0), ROUNDUP(0.75*AA1030,0)))), "N/A"))</f>
        <v>N/A</v>
      </c>
      <c r="AF1030" s="16" t="str">
        <f>IF(AD1030="N/A","N/A", (AE1030*AC1030)+Q1030)</f>
        <v>N/A</v>
      </c>
      <c r="AG1030" s="16" t="str">
        <f>IF($AF1030="N/A", "N/A", "TBC")</f>
        <v>N/A</v>
      </c>
      <c r="AH1030" s="16" t="str">
        <f>IF($AF1030="N/A", "N/A", "TBC")</f>
        <v>N/A</v>
      </c>
      <c r="AI1030" s="16" t="str">
        <f>IF($AF1030="N/A","N/A",IF(AC1030&gt;1,"TBC","N/A"))</f>
        <v>N/A</v>
      </c>
      <c r="AJ1030" s="16" t="str">
        <f>IF($AF1030="N/A","N/A",IF(AC1030&gt;2,"TBC","N/A"))</f>
        <v>N/A</v>
      </c>
      <c r="AK1030" s="16" t="str">
        <f>IF($AF1030="N/A","N/A",IF(AC1030&gt;3,"TBC","N/A"))</f>
        <v>N/A</v>
      </c>
      <c r="AL1030" s="16" t="str">
        <f>IF(AC1030="N/A","N/A",IF(AC1030&gt;0,IF(SUM(AG1030:AK1030)&lt;&gt;AF1030,"CHECK","OK"),"N/A"))</f>
        <v>N/A</v>
      </c>
      <c r="AM1030" s="16" t="e">
        <f>IF(AD1030="N/A", L1030+T1030, L1030+AG1030)</f>
        <v>#VALUE!</v>
      </c>
      <c r="AN1030" s="16" t="str">
        <f>IF(AD1030="N/A", IF(U1030="N/A", "N/A", L1030+U1030), AD1030+AH1030)</f>
        <v>N/A</v>
      </c>
      <c r="AO1030" s="16" t="str">
        <f>IF(AD1030="N/A", IF(V1030="N/A", "N/A", L1030+V1030), IF(AI1030="N/A", "N/A", AD1030+AI1030))</f>
        <v>N/A</v>
      </c>
      <c r="AP1030" s="16" t="str">
        <f>IF(AD1030="N/A", IF(W1030="N/A", "N/A", L1030+W1030), IF(AJ1030="N/A", "N/A", AD1030+AJ1030))</f>
        <v>N/A</v>
      </c>
      <c r="AQ1030" s="16" t="str">
        <f>IF(AD1030="N/A", IF(X1030="N/A", "N/A", L1030+X1030), IF(AK1030="N/A", "N/A", AD1030+AK1030))</f>
        <v>N/A</v>
      </c>
      <c r="AR1030" s="15" t="s">
        <v>40</v>
      </c>
      <c r="AS1030" s="15" t="s">
        <v>40</v>
      </c>
      <c r="AT1030" s="15" t="s">
        <v>40</v>
      </c>
      <c r="AU1030" s="15" t="s">
        <v>40</v>
      </c>
      <c r="AV1030" s="15" t="s">
        <v>40</v>
      </c>
      <c r="AW1030" s="15" t="s">
        <v>40</v>
      </c>
      <c r="AX1030" s="15" t="s">
        <v>40</v>
      </c>
      <c r="AY1030" s="15" t="s">
        <v>40</v>
      </c>
      <c r="AZ1030" s="15" t="s">
        <v>40</v>
      </c>
      <c r="BA1030" s="15" t="s">
        <v>40</v>
      </c>
      <c r="BB1030" s="15" t="s">
        <v>40</v>
      </c>
      <c r="BC1030" s="15" t="s">
        <v>40</v>
      </c>
      <c r="BD1030" s="15" t="s">
        <v>40</v>
      </c>
      <c r="BE1030" s="15" t="s">
        <v>40</v>
      </c>
      <c r="BF1030" s="15" t="s">
        <v>40</v>
      </c>
      <c r="BG1030" s="15" t="s">
        <v>40</v>
      </c>
      <c r="BH1030" s="15" t="s">
        <v>40</v>
      </c>
      <c r="BJ1030" s="16" t="e">
        <f>IF(AR1030="R", $CA1030, IF(OR(AR1030="P", AR1030="T", AR1030="N"), 0, IF($C1030="DM", $T1030, IF(OR(AR1030="Y", AR1030="IR"),$AM1030,IF(AR1030="C", IF($BI1030="Y", IF($AF1030="N/A", $Q1030, $AF1030), IF($AG1030="N/A", $T1030,$AG1030)))))))</f>
        <v>#VALUE!</v>
      </c>
      <c r="BK1030" s="16" t="e">
        <f>IF(AS1030="R", $CA1030, IF(OR(AS1030="P", AS1030="T", AS1030="N"), 0, IF($C1030="DM", $T1030, IF(OR(AS1030="Y", AS1030="IR"),$AM1030,IF(AS1030="C", IF($BI1030="Y", IF($AF1030="N/A", $Q1030, $AF1030), IF($AG1030="N/A", $T1030,$AG1030)))))))</f>
        <v>#VALUE!</v>
      </c>
      <c r="BL1030" s="16" t="e">
        <f>IF(AT1030="R", $CA1030, IF(OR(AT1030="P", AT1030="T", AT1030="N"), 0, IF($C1030="DM", $T1030, IF(OR(AT1030="Y", AT1030="IR"),$AM1030,IF(AT1030="C", IF($BI1030="Y", IF($AF1030="N/A", $Q1030, $AF1030), IF($AG1030="N/A", $T1030,$AG1030)))))))</f>
        <v>#VALUE!</v>
      </c>
      <c r="BM1030" s="16" t="e">
        <f>IF(AU1030="R", $CA1030, IF(OR(AU1030="P", AU1030="T", AU1030="N"), 0, IF($C1030="DM", $T1030, IF(OR(AU1030="Y", AU1030="IR"),$AM1030,IF(AU1030="C", IF($BI1030="Y", IF($AF1030="N/A", $Q1030, $AF1030), IF($AG1030="N/A", $T1030,$AG1030)))))))</f>
        <v>#VALUE!</v>
      </c>
      <c r="BN1030" s="16" t="e">
        <f>IF(AV1030="R", $CA1030, IF(OR(AV1030="P", AV1030="T", AV1030="N"), 0, IF($C1030="DM", $T1030, IF(OR(AV1030="Y", AV1030="IR"),$AM1030,IF(AV1030="C", IF($BI1030="Y", IF($AF1030="N/A", $Q1030, $AF1030), IF($AG1030="N/A", $T1030,$AG1030)))))))</f>
        <v>#VALUE!</v>
      </c>
      <c r="BO1030" s="16" t="e">
        <f>IF(AW1030="R", $CA1030, IF(OR(AW1030="P", AW1030="T", AW1030="N"), 0, IF($C1030="DM", $T1030, IF(OR(AW1030="Y", AW1030="IR"),$AM1030,IF(AW1030="C", IF($BI1030="Y", IF($AF1030="N/A", $Q1030, $AF1030), IF($AG1030="N/A", $T1030,$AG1030)))))))</f>
        <v>#VALUE!</v>
      </c>
      <c r="BP1030" s="16" t="e">
        <f>IF(AX1030="R", $CA1030, IF(OR(AX1030="P", AX1030="T", AX1030="N"), 0, IF($C1030="DM", $T1030, IF(OR(AX1030="Y", AX1030="IR"),$AM1030,IF(AX1030="C", IF($BI1030="Y", IF($AF1030="N/A", $Q1030, $AF1030), IF($AG1030="N/A", $T1030,$AG1030)))))))</f>
        <v>#VALUE!</v>
      </c>
      <c r="BQ1030" s="16" t="e">
        <f>IF(AY1030="R", $CA1030, IF(OR(AY1030="P", AY1030="T", AY1030="N"), 0, IF($C1030="DM", $T1030, IF(OR(AY1030="Y", AY1030="IR"),$AM1030,IF(AY1030="C", IF($BI1030="Y", IF($AF1030="N/A", $Q1030, $AF1030), IF($AG1030="N/A", $T1030,$AG1030)))))))</f>
        <v>#VALUE!</v>
      </c>
      <c r="BR1030" s="16" t="e">
        <f>IF(AZ1030="R", $CA1030, IF(OR(AZ1030="P", AZ1030="T", AZ1030="N"), 0, IF($C1030="DM", $T1030, IF(OR(AZ1030="Y", AZ1030="IR"),$AM1030,IF(AZ1030="C", IF($BI1030="Y", IF($AF1030="N/A", $Q1030, $AF1030), IF($AG1030="N/A", $T1030,$AG1030)))))))</f>
        <v>#VALUE!</v>
      </c>
      <c r="BS1030" s="16" t="e">
        <f>IF(BA1030="R", $CA1030, IF(OR(BA1030="P", BA1030="T", BA1030="N"), 0, IF($C1030="DM", $T1030, IF(OR(BA1030="Y", BA1030="IR"),$AM1030,IF(BA1030="C", IF($BI1030="Y", IF($AF1030="N/A", $Q1030, $AF1030), IF($AG1030="N/A", $T1030,$AG1030)))))))</f>
        <v>#VALUE!</v>
      </c>
      <c r="BT1030" s="16" t="e">
        <f>IF(BB1030="R", $CA1030, IF(OR(BB1030="P", BB1030="T", BB1030="N"), 0, IF($C1030="DM", $T1030, IF(OR(BB1030="Y", BB1030="IR"),$AM1030,IF(BB1030="C", IF($BI1030="Y", IF($BA1030="C", IF($AF1030="N/A", $Q1030, $AF1030), IF($AF1030="N/A", $T1030, $AM1030)), IF($AG1030="N/A", $T1030,$AG1030)))))))</f>
        <v>#VALUE!</v>
      </c>
      <c r="BU1030" s="16" t="e">
        <f>IF(BC1030="R", $CA1030, IF(OR(BC1030="P", BC1030="T", BC1030="N"), 0, IF($C1030="DM", $T1030, IF(OR(BC1030="Y", BC1030="IR"),$AM1030,IF(BC1030="C", IF($BI1030="Y", IF($BA1030="C", IF($AF1030="N/A", $Q1030, $AF1030), IF($AF1030="N/A", $T1030, $AM1030)), IF($AG1030="N/A", $T1030,$AG1030)))))))</f>
        <v>#VALUE!</v>
      </c>
      <c r="BV1030" s="16" t="e">
        <f>IF(BD1030="R", $CA1030, IF(OR(BD1030="P", BD1030="T", BD1030="N"), 0, IF($C1030="DM", $T1030, IF(OR(BD1030="Y", BD1030="IR"),$AM1030,IF(BD1030="C", IF($BI1030="Y", IF($BA1030="C", IF($AF1030="N/A", $Q1030, $AF1030), IF($AF1030="N/A", $T1030, $AM1030)), IF($AG1030="N/A", $T1030,$AG1030)))))))</f>
        <v>#VALUE!</v>
      </c>
      <c r="BW1030" s="16" t="e">
        <f>IF(BE1030="R", $CA1030, IF(OR(BE1030="P", BE1030="T", BE1030="N"), 0, IF($C1030="DM", $T1030, IF(OR(BE1030="Y", BE1030="IR"),$AM1030,IF(BE1030="C", IF($BI1030="Y", IF($BA1030="C", IF($AF1030="N/A", $Q1030, $AF1030), IF($AF1030="N/A", $T1030, $AM1030)), IF($AG1030="N/A", $T1030,$AG1030)))))))</f>
        <v>#VALUE!</v>
      </c>
      <c r="BX1030" s="16" t="e">
        <f>IF(BF1030="R", $CA1030, IF(OR(BF1030="P", BF1030="T", BF1030="N"), 0, IF($C1030="DM", $T1030, IF(OR(BF1030="Y", BF1030="IR"),$AM1030,IF(BF1030="C", IF($BI1030="Y", IF($BA1030="C", IF($AF1030="N/A", $Q1030, $AF1030), IF($AF1030="N/A", $T1030, $AM1030)), IF($AG1030="N/A", $T1030,$AG1030)))))))</f>
        <v>#VALUE!</v>
      </c>
      <c r="BY1030" s="16" t="e">
        <f>IF(BG1030="R", $CA1030, IF(OR(BG1030="P", BG1030="T", BG1030="N"), 0, IF($C1030="DM", $T1030, IF(OR(BG1030="Y", BG1030="IR"),$AM1030,IF(BG1030="C", IF($BI1030="Y", IF($BA1030="C", IF($AF1030="N/A", $Q1030, $AF1030), IF($AF1030="N/A", $T1030, $AM1030)), IF($AG1030="N/A", $T1030,$AG1030)))))))</f>
        <v>#VALUE!</v>
      </c>
      <c r="BZ1030" s="16" t="e">
        <f>IF(BH1030="R", $CA1030, IF(OR(BH1030="P", BH1030="T", BH1030="N"), 0, IF($C1030="DM", $T1030, IF(OR(BH1030="Y", BH1030="IR"),$AM1030,IF(BH1030="C", IF($BI1030="Y", IF($BA1030="C", IF($AF1030="N/A", $Q1030, $AF1030), IF($AF1030="N/A", $T1030, $AM1030)), IF($AG1030="N/A", $T1030,$AG1030)))))))</f>
        <v>#VALUE!</v>
      </c>
      <c r="CA1030" s="15" t="s">
        <v>75</v>
      </c>
      <c r="CB1030" s="16" t="e">
        <f>BZ1030</f>
        <v>#VALUE!</v>
      </c>
      <c r="CC1030" s="15" t="str">
        <f>IF(OR($BH1030="T", $BH1030="R"), 0, IF($BH1030="C", IF($BI1030="Y", IF($BA1030="C", 0, IF(AF1030="N/A", Q1030-T1030, AF1030-AG1030)), IF($AF1030="N/A", U1030, AH1030)), AN1030))</f>
        <v>N/A</v>
      </c>
      <c r="CD1030" s="15" t="str">
        <f>IF(OR($BH1030="T", $BH1030="R"), 0, IF($BH1030="C", IF($BI1030="Y", 0, IF($AF1030="N/A", V1030, AI1030)), AO1030))</f>
        <v>N/A</v>
      </c>
      <c r="CE1030" s="15" t="str">
        <f>IF(OR($BH1030="T", $BH1030="R"), 0, IF($BH1030="C", IF($BI1030="Y", 0, IF($AF1030="N/A", W1030, AJ1030)), AP1030))</f>
        <v>N/A</v>
      </c>
      <c r="CF1030" s="15" t="str">
        <f>IF(OR($BH1030="T", $BH1030="R"), 0, IF($BH1030="C", IF($BI1030="Y", 0, IF($AF1030="N/A", X1030, AK1030)), AQ1030))</f>
        <v>N/A</v>
      </c>
    </row>
    <row r="1031" spans="1:84" x14ac:dyDescent="0.25">
      <c r="A1031" s="14">
        <v>6008</v>
      </c>
      <c r="B1031" s="15"/>
      <c r="C1031" s="15"/>
      <c r="D1031" s="15"/>
      <c r="E1031" s="15" t="e">
        <f>VLOOKUP(B1031, 'Rookie Year'!$A$2:$B$55679,2,FALSE)</f>
        <v>#N/A</v>
      </c>
      <c r="F1031" s="15">
        <v>2024</v>
      </c>
      <c r="G1031" s="15" t="s">
        <v>42</v>
      </c>
      <c r="H1031" s="15"/>
      <c r="I1031" s="16"/>
      <c r="J1031" s="15"/>
      <c r="K1031" s="17">
        <f>IF(AND(G1031&lt;&gt;"N",R1031="N/A"), IF(I1031&lt;4, 0, 0.25),IF(I1031=1, IF(J1031=1,0.25, 0.25), IF(I1031&lt;13, 0.25, IF(I1031&lt;26, 0.4, IF(I1031&lt;51, 0.6, 0.75)))))</f>
        <v>0.25</v>
      </c>
      <c r="L1031" s="16">
        <f>I1031-M1031</f>
        <v>0</v>
      </c>
      <c r="M1031" s="16">
        <f>ROUNDUP(I1031*K1031,0)</f>
        <v>0</v>
      </c>
      <c r="N1031" s="16">
        <f>M1031*J1031</f>
        <v>0</v>
      </c>
      <c r="O1031" s="16">
        <v>0</v>
      </c>
      <c r="P1031" s="16">
        <v>0</v>
      </c>
      <c r="Q1031" s="16">
        <f>N1031-O1031-P1031</f>
        <v>0</v>
      </c>
      <c r="R1031" s="15" t="s">
        <v>75</v>
      </c>
      <c r="S1031" s="15">
        <f>IF(R1031="N/A", J1031-($B$1-F1031), J1031-($B$1-R1031))</f>
        <v>0</v>
      </c>
      <c r="T1031" s="16" t="str">
        <f>IF($S1031&lt;1, "N/A", $M1031)</f>
        <v>N/A</v>
      </c>
      <c r="U1031" s="16" t="str">
        <f>IF($S1031&lt;2, "N/A", $M1031)</f>
        <v>N/A</v>
      </c>
      <c r="V1031" s="16" t="str">
        <f>IF($S1031&lt;3, "N/A", $M1031)</f>
        <v>N/A</v>
      </c>
      <c r="W1031" s="16" t="str">
        <f>IF($S1031&lt;4, "N/A", $M1031)</f>
        <v>N/A</v>
      </c>
      <c r="X1031" s="16" t="str">
        <f>IF($S1031&lt;5, "N/A", $M1031)</f>
        <v>N/A</v>
      </c>
      <c r="Y1031" s="15" t="str">
        <f>IF(SUM(T1031:X1031)&lt;&gt;Q1031, "CHECK", "OK")</f>
        <v>OK</v>
      </c>
      <c r="Z1031" s="15" t="str">
        <f>IF(F1031=$B$1, "No", IF(S1031=1, "Yes", "No"))</f>
        <v>No</v>
      </c>
      <c r="AA1031" s="18" t="str">
        <f>IF(C1031="DM", "N/A", IF(Z1031="No","N/A",VLOOKUP(B1031,'Extension List'!$A$3:$R$1972,18,FALSE)))</f>
        <v>N/A</v>
      </c>
      <c r="AB1031" s="15" t="str">
        <f>IF(C1031="DM", "N/A", IF(Z1031="No","N/A",VLOOKUP(B1031,'Extension List'!$A$3:$T$1972,20,FALSE)))</f>
        <v>N/A</v>
      </c>
      <c r="AC1031" s="15" t="str">
        <f>IF(AA1031="N/A", "N/A", 0)</f>
        <v>N/A</v>
      </c>
      <c r="AD1031" s="16" t="str">
        <f>IF(AE1031="N/A", "N/A", AA1031-AE1031)</f>
        <v>N/A</v>
      </c>
      <c r="AE1031" s="16" t="str">
        <f>IF(AA1031="N/A", "N/A", IF(AC1031&gt;0, IF(AA1031&lt;13, ROUNDUP(0.25*AA1031,0), IF(AA1031&lt;26, ROUNDUP(0.4*AA1031,0), IF(AA1031&lt;51, ROUNDUP(0.6*AA1031,0), ROUNDUP(0.75*AA1031,0)))), "N/A"))</f>
        <v>N/A</v>
      </c>
      <c r="AF1031" s="16" t="str">
        <f>IF(AD1031="N/A","N/A", (AE1031*AC1031)+Q1031)</f>
        <v>N/A</v>
      </c>
      <c r="AG1031" s="16" t="str">
        <f>IF($AF1031="N/A", "N/A", "TBC")</f>
        <v>N/A</v>
      </c>
      <c r="AH1031" s="16" t="str">
        <f>IF($AF1031="N/A", "N/A", "TBC")</f>
        <v>N/A</v>
      </c>
      <c r="AI1031" s="16" t="str">
        <f>IF($AF1031="N/A","N/A",IF(AC1031&gt;1,"TBC","N/A"))</f>
        <v>N/A</v>
      </c>
      <c r="AJ1031" s="16" t="str">
        <f>IF($AF1031="N/A","N/A",IF(AC1031&gt;2,"TBC","N/A"))</f>
        <v>N/A</v>
      </c>
      <c r="AK1031" s="16" t="str">
        <f>IF($AF1031="N/A","N/A",IF(AC1031&gt;3,"TBC","N/A"))</f>
        <v>N/A</v>
      </c>
      <c r="AL1031" s="16" t="str">
        <f>IF(AC1031="N/A","N/A",IF(AC1031&gt;0,IF(SUM(AG1031:AK1031)&lt;&gt;AF1031,"CHECK","OK"),"N/A"))</f>
        <v>N/A</v>
      </c>
      <c r="AM1031" s="16" t="e">
        <f>IF(AD1031="N/A", L1031+T1031, L1031+AG1031)</f>
        <v>#VALUE!</v>
      </c>
      <c r="AN1031" s="16" t="str">
        <f>IF(AD1031="N/A", IF(U1031="N/A", "N/A", L1031+U1031), AD1031+AH1031)</f>
        <v>N/A</v>
      </c>
      <c r="AO1031" s="16" t="str">
        <f>IF(AD1031="N/A", IF(V1031="N/A", "N/A", L1031+V1031), IF(AI1031="N/A", "N/A", AD1031+AI1031))</f>
        <v>N/A</v>
      </c>
      <c r="AP1031" s="16" t="str">
        <f>IF(AD1031="N/A", IF(W1031="N/A", "N/A", L1031+W1031), IF(AJ1031="N/A", "N/A", AD1031+AJ1031))</f>
        <v>N/A</v>
      </c>
      <c r="AQ1031" s="16" t="str">
        <f>IF(AD1031="N/A", IF(X1031="N/A", "N/A", L1031+X1031), IF(AK1031="N/A", "N/A", AD1031+AK1031))</f>
        <v>N/A</v>
      </c>
      <c r="AR1031" s="15" t="s">
        <v>40</v>
      </c>
      <c r="AS1031" s="15" t="s">
        <v>40</v>
      </c>
      <c r="AT1031" s="15" t="s">
        <v>40</v>
      </c>
      <c r="AU1031" s="15" t="s">
        <v>40</v>
      </c>
      <c r="AV1031" s="15" t="s">
        <v>40</v>
      </c>
      <c r="AW1031" s="15" t="s">
        <v>40</v>
      </c>
      <c r="AX1031" s="15" t="s">
        <v>40</v>
      </c>
      <c r="AY1031" s="15" t="s">
        <v>40</v>
      </c>
      <c r="AZ1031" s="15" t="s">
        <v>40</v>
      </c>
      <c r="BA1031" s="15" t="s">
        <v>40</v>
      </c>
      <c r="BB1031" s="15" t="s">
        <v>40</v>
      </c>
      <c r="BC1031" s="15" t="s">
        <v>40</v>
      </c>
      <c r="BD1031" s="15" t="s">
        <v>40</v>
      </c>
      <c r="BE1031" s="15" t="s">
        <v>40</v>
      </c>
      <c r="BF1031" s="15" t="s">
        <v>40</v>
      </c>
      <c r="BG1031" s="15" t="s">
        <v>40</v>
      </c>
      <c r="BH1031" s="15" t="s">
        <v>40</v>
      </c>
      <c r="BJ1031" s="16" t="e">
        <f>IF(AR1031="R", $CA1031, IF(OR(AR1031="P", AR1031="T", AR1031="N"), 0, IF($C1031="DM", $T1031, IF(OR(AR1031="Y", AR1031="IR"),$AM1031,IF(AR1031="C", IF($BI1031="Y", IF($AF1031="N/A", $Q1031, $AF1031), IF($AG1031="N/A", $T1031,$AG1031)))))))</f>
        <v>#VALUE!</v>
      </c>
      <c r="BK1031" s="16" t="e">
        <f>IF(AS1031="R", $CA1031, IF(OR(AS1031="P", AS1031="T", AS1031="N"), 0, IF($C1031="DM", $T1031, IF(OR(AS1031="Y", AS1031="IR"),$AM1031,IF(AS1031="C", IF($BI1031="Y", IF($AF1031="N/A", $Q1031, $AF1031), IF($AG1031="N/A", $T1031,$AG1031)))))))</f>
        <v>#VALUE!</v>
      </c>
      <c r="BL1031" s="16" t="e">
        <f>IF(AT1031="R", $CA1031, IF(OR(AT1031="P", AT1031="T", AT1031="N"), 0, IF($C1031="DM", $T1031, IF(OR(AT1031="Y", AT1031="IR"),$AM1031,IF(AT1031="C", IF($BI1031="Y", IF($AF1031="N/A", $Q1031, $AF1031), IF($AG1031="N/A", $T1031,$AG1031)))))))</f>
        <v>#VALUE!</v>
      </c>
      <c r="BM1031" s="16" t="e">
        <f>IF(AU1031="R", $CA1031, IF(OR(AU1031="P", AU1031="T", AU1031="N"), 0, IF($C1031="DM", $T1031, IF(OR(AU1031="Y", AU1031="IR"),$AM1031,IF(AU1031="C", IF($BI1031="Y", IF($AF1031="N/A", $Q1031, $AF1031), IF($AG1031="N/A", $T1031,$AG1031)))))))</f>
        <v>#VALUE!</v>
      </c>
      <c r="BN1031" s="16" t="e">
        <f>IF(AV1031="R", $CA1031, IF(OR(AV1031="P", AV1031="T", AV1031="N"), 0, IF($C1031="DM", $T1031, IF(OR(AV1031="Y", AV1031="IR"),$AM1031,IF(AV1031="C", IF($BI1031="Y", IF($AF1031="N/A", $Q1031, $AF1031), IF($AG1031="N/A", $T1031,$AG1031)))))))</f>
        <v>#VALUE!</v>
      </c>
      <c r="BO1031" s="16" t="e">
        <f>IF(AW1031="R", $CA1031, IF(OR(AW1031="P", AW1031="T", AW1031="N"), 0, IF($C1031="DM", $T1031, IF(OR(AW1031="Y", AW1031="IR"),$AM1031,IF(AW1031="C", IF($BI1031="Y", IF($AF1031="N/A", $Q1031, $AF1031), IF($AG1031="N/A", $T1031,$AG1031)))))))</f>
        <v>#VALUE!</v>
      </c>
      <c r="BP1031" s="16" t="e">
        <f>IF(AX1031="R", $CA1031, IF(OR(AX1031="P", AX1031="T", AX1031="N"), 0, IF($C1031="DM", $T1031, IF(OR(AX1031="Y", AX1031="IR"),$AM1031,IF(AX1031="C", IF($BI1031="Y", IF($AF1031="N/A", $Q1031, $AF1031), IF($AG1031="N/A", $T1031,$AG1031)))))))</f>
        <v>#VALUE!</v>
      </c>
      <c r="BQ1031" s="16" t="e">
        <f>IF(AY1031="R", $CA1031, IF(OR(AY1031="P", AY1031="T", AY1031="N"), 0, IF($C1031="DM", $T1031, IF(OR(AY1031="Y", AY1031="IR"),$AM1031,IF(AY1031="C", IF($BI1031="Y", IF($AF1031="N/A", $Q1031, $AF1031), IF($AG1031="N/A", $T1031,$AG1031)))))))</f>
        <v>#VALUE!</v>
      </c>
      <c r="BR1031" s="16" t="e">
        <f>IF(AZ1031="R", $CA1031, IF(OR(AZ1031="P", AZ1031="T", AZ1031="N"), 0, IF($C1031="DM", $T1031, IF(OR(AZ1031="Y", AZ1031="IR"),$AM1031,IF(AZ1031="C", IF($BI1031="Y", IF($AF1031="N/A", $Q1031, $AF1031), IF($AG1031="N/A", $T1031,$AG1031)))))))</f>
        <v>#VALUE!</v>
      </c>
      <c r="BS1031" s="16" t="e">
        <f>IF(BA1031="R", $CA1031, IF(OR(BA1031="P", BA1031="T", BA1031="N"), 0, IF($C1031="DM", $T1031, IF(OR(BA1031="Y", BA1031="IR"),$AM1031,IF(BA1031="C", IF($BI1031="Y", IF($AF1031="N/A", $Q1031, $AF1031), IF($AG1031="N/A", $T1031,$AG1031)))))))</f>
        <v>#VALUE!</v>
      </c>
      <c r="BT1031" s="16" t="e">
        <f>IF(BB1031="R", $CA1031, IF(OR(BB1031="P", BB1031="T", BB1031="N"), 0, IF($C1031="DM", $T1031, IF(OR(BB1031="Y", BB1031="IR"),$AM1031,IF(BB1031="C", IF($BI1031="Y", IF($BA1031="C", IF($AF1031="N/A", $Q1031, $AF1031), IF($AF1031="N/A", $T1031, $AM1031)), IF($AG1031="N/A", $T1031,$AG1031)))))))</f>
        <v>#VALUE!</v>
      </c>
      <c r="BU1031" s="16" t="e">
        <f>IF(BC1031="R", $CA1031, IF(OR(BC1031="P", BC1031="T", BC1031="N"), 0, IF($C1031="DM", $T1031, IF(OR(BC1031="Y", BC1031="IR"),$AM1031,IF(BC1031="C", IF($BI1031="Y", IF($BA1031="C", IF($AF1031="N/A", $Q1031, $AF1031), IF($AF1031="N/A", $T1031, $AM1031)), IF($AG1031="N/A", $T1031,$AG1031)))))))</f>
        <v>#VALUE!</v>
      </c>
      <c r="BV1031" s="16" t="e">
        <f>IF(BD1031="R", $CA1031, IF(OR(BD1031="P", BD1031="T", BD1031="N"), 0, IF($C1031="DM", $T1031, IF(OR(BD1031="Y", BD1031="IR"),$AM1031,IF(BD1031="C", IF($BI1031="Y", IF($BA1031="C", IF($AF1031="N/A", $Q1031, $AF1031), IF($AF1031="N/A", $T1031, $AM1031)), IF($AG1031="N/A", $T1031,$AG1031)))))))</f>
        <v>#VALUE!</v>
      </c>
      <c r="BW1031" s="16" t="e">
        <f>IF(BE1031="R", $CA1031, IF(OR(BE1031="P", BE1031="T", BE1031="N"), 0, IF($C1031="DM", $T1031, IF(OR(BE1031="Y", BE1031="IR"),$AM1031,IF(BE1031="C", IF($BI1031="Y", IF($BA1031="C", IF($AF1031="N/A", $Q1031, $AF1031), IF($AF1031="N/A", $T1031, $AM1031)), IF($AG1031="N/A", $T1031,$AG1031)))))))</f>
        <v>#VALUE!</v>
      </c>
      <c r="BX1031" s="16" t="e">
        <f>IF(BF1031="R", $CA1031, IF(OR(BF1031="P", BF1031="T", BF1031="N"), 0, IF($C1031="DM", $T1031, IF(OR(BF1031="Y", BF1031="IR"),$AM1031,IF(BF1031="C", IF($BI1031="Y", IF($BA1031="C", IF($AF1031="N/A", $Q1031, $AF1031), IF($AF1031="N/A", $T1031, $AM1031)), IF($AG1031="N/A", $T1031,$AG1031)))))))</f>
        <v>#VALUE!</v>
      </c>
      <c r="BY1031" s="16" t="e">
        <f>IF(BG1031="R", $CA1031, IF(OR(BG1031="P", BG1031="T", BG1031="N"), 0, IF($C1031="DM", $T1031, IF(OR(BG1031="Y", BG1031="IR"),$AM1031,IF(BG1031="C", IF($BI1031="Y", IF($BA1031="C", IF($AF1031="N/A", $Q1031, $AF1031), IF($AF1031="N/A", $T1031, $AM1031)), IF($AG1031="N/A", $T1031,$AG1031)))))))</f>
        <v>#VALUE!</v>
      </c>
      <c r="BZ1031" s="16" t="e">
        <f>IF(BH1031="R", $CA1031, IF(OR(BH1031="P", BH1031="T", BH1031="N"), 0, IF($C1031="DM", $T1031, IF(OR(BH1031="Y", BH1031="IR"),$AM1031,IF(BH1031="C", IF($BI1031="Y", IF($BA1031="C", IF($AF1031="N/A", $Q1031, $AF1031), IF($AF1031="N/A", $T1031, $AM1031)), IF($AG1031="N/A", $T1031,$AG1031)))))))</f>
        <v>#VALUE!</v>
      </c>
      <c r="CA1031" s="15" t="s">
        <v>75</v>
      </c>
      <c r="CB1031" s="16" t="e">
        <f>BZ1031</f>
        <v>#VALUE!</v>
      </c>
      <c r="CC1031" s="15" t="str">
        <f>IF(OR($BH1031="T", $BH1031="R"), 0, IF($BH1031="C", IF($BI1031="Y", IF($BA1031="C", 0, IF(AF1031="N/A", Q1031-T1031, AF1031-AG1031)), IF($AF1031="N/A", U1031, AH1031)), AN1031))</f>
        <v>N/A</v>
      </c>
      <c r="CD1031" s="15" t="str">
        <f>IF(OR($BH1031="T", $BH1031="R"), 0, IF($BH1031="C", IF($BI1031="Y", 0, IF($AF1031="N/A", V1031, AI1031)), AO1031))</f>
        <v>N/A</v>
      </c>
      <c r="CE1031" s="15" t="str">
        <f>IF(OR($BH1031="T", $BH1031="R"), 0, IF($BH1031="C", IF($BI1031="Y", 0, IF($AF1031="N/A", W1031, AJ1031)), AP1031))</f>
        <v>N/A</v>
      </c>
      <c r="CF1031" s="15" t="str">
        <f>IF(OR($BH1031="T", $BH1031="R"), 0, IF($BH1031="C", IF($BI1031="Y", 0, IF($AF1031="N/A", X1031, AK1031)), AQ1031))</f>
        <v>N/A</v>
      </c>
    </row>
    <row r="1032" spans="1:84" x14ac:dyDescent="0.25">
      <c r="A1032" s="14">
        <v>6009</v>
      </c>
      <c r="B1032" s="15"/>
      <c r="C1032" s="15"/>
      <c r="D1032" s="15"/>
      <c r="E1032" s="15" t="e">
        <f>VLOOKUP(B1032, 'Rookie Year'!$A$2:$B$55679,2,FALSE)</f>
        <v>#N/A</v>
      </c>
      <c r="F1032" s="15">
        <v>2024</v>
      </c>
      <c r="G1032" s="15" t="s">
        <v>42</v>
      </c>
      <c r="H1032" s="15"/>
      <c r="I1032" s="16"/>
      <c r="J1032" s="15"/>
      <c r="K1032" s="17">
        <f>IF(AND(G1032&lt;&gt;"N",R1032="N/A"), IF(I1032&lt;4, 0, 0.25),IF(I1032=1, IF(J1032=1,0.25, 0.25), IF(I1032&lt;13, 0.25, IF(I1032&lt;26, 0.4, IF(I1032&lt;51, 0.6, 0.75)))))</f>
        <v>0.25</v>
      </c>
      <c r="L1032" s="16">
        <f>I1032-M1032</f>
        <v>0</v>
      </c>
      <c r="M1032" s="16">
        <f>ROUNDUP(I1032*K1032,0)</f>
        <v>0</v>
      </c>
      <c r="N1032" s="16">
        <f>M1032*J1032</f>
        <v>0</v>
      </c>
      <c r="O1032" s="16">
        <v>0</v>
      </c>
      <c r="P1032" s="16">
        <v>0</v>
      </c>
      <c r="Q1032" s="16">
        <f>N1032-O1032-P1032</f>
        <v>0</v>
      </c>
      <c r="R1032" s="15" t="s">
        <v>75</v>
      </c>
      <c r="S1032" s="15">
        <f>IF(R1032="N/A", J1032-($B$1-F1032), J1032-($B$1-R1032))</f>
        <v>0</v>
      </c>
      <c r="T1032" s="16" t="str">
        <f>IF($S1032&lt;1, "N/A", $M1032)</f>
        <v>N/A</v>
      </c>
      <c r="U1032" s="16" t="str">
        <f>IF($S1032&lt;2, "N/A", $M1032)</f>
        <v>N/A</v>
      </c>
      <c r="V1032" s="16" t="str">
        <f>IF($S1032&lt;3, "N/A", $M1032)</f>
        <v>N/A</v>
      </c>
      <c r="W1032" s="16" t="str">
        <f>IF($S1032&lt;4, "N/A", $M1032)</f>
        <v>N/A</v>
      </c>
      <c r="X1032" s="16" t="str">
        <f>IF($S1032&lt;5, "N/A", $M1032)</f>
        <v>N/A</v>
      </c>
      <c r="Y1032" s="15" t="str">
        <f>IF(SUM(T1032:X1032)&lt;&gt;Q1032, "CHECK", "OK")</f>
        <v>OK</v>
      </c>
      <c r="Z1032" s="15" t="str">
        <f>IF(F1032=$B$1, "No", IF(S1032=1, "Yes", "No"))</f>
        <v>No</v>
      </c>
      <c r="AA1032" s="18" t="str">
        <f>IF(C1032="DM", "N/A", IF(Z1032="No","N/A",VLOOKUP(B1032,'Extension List'!$A$3:$R$1972,18,FALSE)))</f>
        <v>N/A</v>
      </c>
      <c r="AB1032" s="15" t="str">
        <f>IF(C1032="DM", "N/A", IF(Z1032="No","N/A",VLOOKUP(B1032,'Extension List'!$A$3:$T$1972,20,FALSE)))</f>
        <v>N/A</v>
      </c>
      <c r="AC1032" s="15" t="str">
        <f>IF(AA1032="N/A", "N/A", 0)</f>
        <v>N/A</v>
      </c>
      <c r="AD1032" s="16" t="str">
        <f>IF(AE1032="N/A", "N/A", AA1032-AE1032)</f>
        <v>N/A</v>
      </c>
      <c r="AE1032" s="16" t="str">
        <f>IF(AA1032="N/A", "N/A", IF(AC1032&gt;0, IF(AA1032&lt;13, ROUNDUP(0.25*AA1032,0), IF(AA1032&lt;26, ROUNDUP(0.4*AA1032,0), IF(AA1032&lt;51, ROUNDUP(0.6*AA1032,0), ROUNDUP(0.75*AA1032,0)))), "N/A"))</f>
        <v>N/A</v>
      </c>
      <c r="AF1032" s="16" t="str">
        <f>IF(AD1032="N/A","N/A", (AE1032*AC1032)+Q1032)</f>
        <v>N/A</v>
      </c>
      <c r="AG1032" s="16" t="str">
        <f>IF($AF1032="N/A", "N/A", "TBC")</f>
        <v>N/A</v>
      </c>
      <c r="AH1032" s="16" t="str">
        <f>IF($AF1032="N/A", "N/A", "TBC")</f>
        <v>N/A</v>
      </c>
      <c r="AI1032" s="16" t="str">
        <f>IF($AF1032="N/A","N/A",IF(AC1032&gt;1,"TBC","N/A"))</f>
        <v>N/A</v>
      </c>
      <c r="AJ1032" s="16" t="str">
        <f>IF($AF1032="N/A","N/A",IF(AC1032&gt;2,"TBC","N/A"))</f>
        <v>N/A</v>
      </c>
      <c r="AK1032" s="16" t="str">
        <f>IF($AF1032="N/A","N/A",IF(AC1032&gt;3,"TBC","N/A"))</f>
        <v>N/A</v>
      </c>
      <c r="AL1032" s="16" t="str">
        <f>IF(AC1032="N/A","N/A",IF(AC1032&gt;0,IF(SUM(AG1032:AK1032)&lt;&gt;AF1032,"CHECK","OK"),"N/A"))</f>
        <v>N/A</v>
      </c>
      <c r="AM1032" s="16" t="e">
        <f>IF(AD1032="N/A", L1032+T1032, L1032+AG1032)</f>
        <v>#VALUE!</v>
      </c>
      <c r="AN1032" s="16" t="str">
        <f>IF(AD1032="N/A", IF(U1032="N/A", "N/A", L1032+U1032), AD1032+AH1032)</f>
        <v>N/A</v>
      </c>
      <c r="AO1032" s="16" t="str">
        <f>IF(AD1032="N/A", IF(V1032="N/A", "N/A", L1032+V1032), IF(AI1032="N/A", "N/A", AD1032+AI1032))</f>
        <v>N/A</v>
      </c>
      <c r="AP1032" s="16" t="str">
        <f>IF(AD1032="N/A", IF(W1032="N/A", "N/A", L1032+W1032), IF(AJ1032="N/A", "N/A", AD1032+AJ1032))</f>
        <v>N/A</v>
      </c>
      <c r="AQ1032" s="16" t="str">
        <f>IF(AD1032="N/A", IF(X1032="N/A", "N/A", L1032+X1032), IF(AK1032="N/A", "N/A", AD1032+AK1032))</f>
        <v>N/A</v>
      </c>
      <c r="AR1032" s="15" t="s">
        <v>40</v>
      </c>
      <c r="AS1032" s="15" t="s">
        <v>40</v>
      </c>
      <c r="AT1032" s="15" t="s">
        <v>40</v>
      </c>
      <c r="AU1032" s="15" t="s">
        <v>40</v>
      </c>
      <c r="AV1032" s="15" t="s">
        <v>40</v>
      </c>
      <c r="AW1032" s="15" t="s">
        <v>40</v>
      </c>
      <c r="AX1032" s="15" t="s">
        <v>40</v>
      </c>
      <c r="AY1032" s="15" t="s">
        <v>40</v>
      </c>
      <c r="AZ1032" s="15" t="s">
        <v>40</v>
      </c>
      <c r="BA1032" s="15" t="s">
        <v>40</v>
      </c>
      <c r="BB1032" s="15" t="s">
        <v>40</v>
      </c>
      <c r="BC1032" s="15" t="s">
        <v>40</v>
      </c>
      <c r="BD1032" s="15" t="s">
        <v>40</v>
      </c>
      <c r="BE1032" s="15" t="s">
        <v>40</v>
      </c>
      <c r="BF1032" s="15" t="s">
        <v>40</v>
      </c>
      <c r="BG1032" s="15" t="s">
        <v>40</v>
      </c>
      <c r="BH1032" s="15" t="s">
        <v>40</v>
      </c>
      <c r="BJ1032" s="16" t="e">
        <f>IF(AR1032="R", $CA1032, IF(OR(AR1032="P", AR1032="T", AR1032="N"), 0, IF($C1032="DM", $T1032, IF(OR(AR1032="Y", AR1032="IR"),$AM1032,IF(AR1032="C", IF($BI1032="Y", IF($AF1032="N/A", $Q1032, $AF1032), IF($AG1032="N/A", $T1032,$AG1032)))))))</f>
        <v>#VALUE!</v>
      </c>
      <c r="BK1032" s="16" t="e">
        <f>IF(AS1032="R", $CA1032, IF(OR(AS1032="P", AS1032="T", AS1032="N"), 0, IF($C1032="DM", $T1032, IF(OR(AS1032="Y", AS1032="IR"),$AM1032,IF(AS1032="C", IF($BI1032="Y", IF($AF1032="N/A", $Q1032, $AF1032), IF($AG1032="N/A", $T1032,$AG1032)))))))</f>
        <v>#VALUE!</v>
      </c>
      <c r="BL1032" s="16" t="e">
        <f>IF(AT1032="R", $CA1032, IF(OR(AT1032="P", AT1032="T", AT1032="N"), 0, IF($C1032="DM", $T1032, IF(OR(AT1032="Y", AT1032="IR"),$AM1032,IF(AT1032="C", IF($BI1032="Y", IF($AF1032="N/A", $Q1032, $AF1032), IF($AG1032="N/A", $T1032,$AG1032)))))))</f>
        <v>#VALUE!</v>
      </c>
      <c r="BM1032" s="16" t="e">
        <f>IF(AU1032="R", $CA1032, IF(OR(AU1032="P", AU1032="T", AU1032="N"), 0, IF($C1032="DM", $T1032, IF(OR(AU1032="Y", AU1032="IR"),$AM1032,IF(AU1032="C", IF($BI1032="Y", IF($AF1032="N/A", $Q1032, $AF1032), IF($AG1032="N/A", $T1032,$AG1032)))))))</f>
        <v>#VALUE!</v>
      </c>
      <c r="BN1032" s="16" t="e">
        <f>IF(AV1032="R", $CA1032, IF(OR(AV1032="P", AV1032="T", AV1032="N"), 0, IF($C1032="DM", $T1032, IF(OR(AV1032="Y", AV1032="IR"),$AM1032,IF(AV1032="C", IF($BI1032="Y", IF($AF1032="N/A", $Q1032, $AF1032), IF($AG1032="N/A", $T1032,$AG1032)))))))</f>
        <v>#VALUE!</v>
      </c>
      <c r="BO1032" s="16" t="e">
        <f>IF(AW1032="R", $CA1032, IF(OR(AW1032="P", AW1032="T", AW1032="N"), 0, IF($C1032="DM", $T1032, IF(OR(AW1032="Y", AW1032="IR"),$AM1032,IF(AW1032="C", IF($BI1032="Y", IF($AF1032="N/A", $Q1032, $AF1032), IF($AG1032="N/A", $T1032,$AG1032)))))))</f>
        <v>#VALUE!</v>
      </c>
      <c r="BP1032" s="16" t="e">
        <f>IF(AX1032="R", $CA1032, IF(OR(AX1032="P", AX1032="T", AX1032="N"), 0, IF($C1032="DM", $T1032, IF(OR(AX1032="Y", AX1032="IR"),$AM1032,IF(AX1032="C", IF($BI1032="Y", IF($AF1032="N/A", $Q1032, $AF1032), IF($AG1032="N/A", $T1032,$AG1032)))))))</f>
        <v>#VALUE!</v>
      </c>
      <c r="BQ1032" s="16" t="e">
        <f>IF(AY1032="R", $CA1032, IF(OR(AY1032="P", AY1032="T", AY1032="N"), 0, IF($C1032="DM", $T1032, IF(OR(AY1032="Y", AY1032="IR"),$AM1032,IF(AY1032="C", IF($BI1032="Y", IF($AF1032="N/A", $Q1032, $AF1032), IF($AG1032="N/A", $T1032,$AG1032)))))))</f>
        <v>#VALUE!</v>
      </c>
      <c r="BR1032" s="16" t="e">
        <f>IF(AZ1032="R", $CA1032, IF(OR(AZ1032="P", AZ1032="T", AZ1032="N"), 0, IF($C1032="DM", $T1032, IF(OR(AZ1032="Y", AZ1032="IR"),$AM1032,IF(AZ1032="C", IF($BI1032="Y", IF($AF1032="N/A", $Q1032, $AF1032), IF($AG1032="N/A", $T1032,$AG1032)))))))</f>
        <v>#VALUE!</v>
      </c>
      <c r="BS1032" s="16" t="e">
        <f>IF(BA1032="R", $CA1032, IF(OR(BA1032="P", BA1032="T", BA1032="N"), 0, IF($C1032="DM", $T1032, IF(OR(BA1032="Y", BA1032="IR"),$AM1032,IF(BA1032="C", IF($BI1032="Y", IF($AF1032="N/A", $Q1032, $AF1032), IF($AG1032="N/A", $T1032,$AG1032)))))))</f>
        <v>#VALUE!</v>
      </c>
      <c r="BT1032" s="16" t="e">
        <f>IF(BB1032="R", $CA1032, IF(OR(BB1032="P", BB1032="T", BB1032="N"), 0, IF($C1032="DM", $T1032, IF(OR(BB1032="Y", BB1032="IR"),$AM1032,IF(BB1032="C", IF($BI1032="Y", IF($BA1032="C", IF($AF1032="N/A", $Q1032, $AF1032), IF($AF1032="N/A", $T1032, $AM1032)), IF($AG1032="N/A", $T1032,$AG1032)))))))</f>
        <v>#VALUE!</v>
      </c>
      <c r="BU1032" s="16" t="e">
        <f>IF(BC1032="R", $CA1032, IF(OR(BC1032="P", BC1032="T", BC1032="N"), 0, IF($C1032="DM", $T1032, IF(OR(BC1032="Y", BC1032="IR"),$AM1032,IF(BC1032="C", IF($BI1032="Y", IF($BA1032="C", IF($AF1032="N/A", $Q1032, $AF1032), IF($AF1032="N/A", $T1032, $AM1032)), IF($AG1032="N/A", $T1032,$AG1032)))))))</f>
        <v>#VALUE!</v>
      </c>
      <c r="BV1032" s="16" t="e">
        <f>IF(BD1032="R", $CA1032, IF(OR(BD1032="P", BD1032="T", BD1032="N"), 0, IF($C1032="DM", $T1032, IF(OR(BD1032="Y", BD1032="IR"),$AM1032,IF(BD1032="C", IF($BI1032="Y", IF($BA1032="C", IF($AF1032="N/A", $Q1032, $AF1032), IF($AF1032="N/A", $T1032, $AM1032)), IF($AG1032="N/A", $T1032,$AG1032)))))))</f>
        <v>#VALUE!</v>
      </c>
      <c r="BW1032" s="16" t="e">
        <f>IF(BE1032="R", $CA1032, IF(OR(BE1032="P", BE1032="T", BE1032="N"), 0, IF($C1032="DM", $T1032, IF(OR(BE1032="Y", BE1032="IR"),$AM1032,IF(BE1032="C", IF($BI1032="Y", IF($BA1032="C", IF($AF1032="N/A", $Q1032, $AF1032), IF($AF1032="N/A", $T1032, $AM1032)), IF($AG1032="N/A", $T1032,$AG1032)))))))</f>
        <v>#VALUE!</v>
      </c>
      <c r="BX1032" s="16" t="e">
        <f>IF(BF1032="R", $CA1032, IF(OR(BF1032="P", BF1032="T", BF1032="N"), 0, IF($C1032="DM", $T1032, IF(OR(BF1032="Y", BF1032="IR"),$AM1032,IF(BF1032="C", IF($BI1032="Y", IF($BA1032="C", IF($AF1032="N/A", $Q1032, $AF1032), IF($AF1032="N/A", $T1032, $AM1032)), IF($AG1032="N/A", $T1032,$AG1032)))))))</f>
        <v>#VALUE!</v>
      </c>
      <c r="BY1032" s="16" t="e">
        <f>IF(BG1032="R", $CA1032, IF(OR(BG1032="P", BG1032="T", BG1032="N"), 0, IF($C1032="DM", $T1032, IF(OR(BG1032="Y", BG1032="IR"),$AM1032,IF(BG1032="C", IF($BI1032="Y", IF($BA1032="C", IF($AF1032="N/A", $Q1032, $AF1032), IF($AF1032="N/A", $T1032, $AM1032)), IF($AG1032="N/A", $T1032,$AG1032)))))))</f>
        <v>#VALUE!</v>
      </c>
      <c r="BZ1032" s="16" t="e">
        <f>IF(BH1032="R", $CA1032, IF(OR(BH1032="P", BH1032="T", BH1032="N"), 0, IF($C1032="DM", $T1032, IF(OR(BH1032="Y", BH1032="IR"),$AM1032,IF(BH1032="C", IF($BI1032="Y", IF($BA1032="C", IF($AF1032="N/A", $Q1032, $AF1032), IF($AF1032="N/A", $T1032, $AM1032)), IF($AG1032="N/A", $T1032,$AG1032)))))))</f>
        <v>#VALUE!</v>
      </c>
      <c r="CA1032" s="15" t="s">
        <v>75</v>
      </c>
      <c r="CB1032" s="16" t="e">
        <f>BZ1032</f>
        <v>#VALUE!</v>
      </c>
      <c r="CC1032" s="15" t="str">
        <f>IF(OR($BH1032="T", $BH1032="R"), 0, IF($BH1032="C", IF($BI1032="Y", IF($BA1032="C", 0, IF(AF1032="N/A", Q1032-T1032, AF1032-AG1032)), IF($AF1032="N/A", U1032, AH1032)), AN1032))</f>
        <v>N/A</v>
      </c>
      <c r="CD1032" s="15" t="str">
        <f>IF(OR($BH1032="T", $BH1032="R"), 0, IF($BH1032="C", IF($BI1032="Y", 0, IF($AF1032="N/A", V1032, AI1032)), AO1032))</f>
        <v>N/A</v>
      </c>
      <c r="CE1032" s="15" t="str">
        <f>IF(OR($BH1032="T", $BH1032="R"), 0, IF($BH1032="C", IF($BI1032="Y", 0, IF($AF1032="N/A", W1032, AJ1032)), AP1032))</f>
        <v>N/A</v>
      </c>
      <c r="CF1032" s="15" t="str">
        <f>IF(OR($BH1032="T", $BH1032="R"), 0, IF($BH1032="C", IF($BI1032="Y", 0, IF($AF1032="N/A", X1032, AK1032)), AQ1032))</f>
        <v>N/A</v>
      </c>
    </row>
    <row r="1033" spans="1:84" x14ac:dyDescent="0.25">
      <c r="A1033" s="14">
        <v>6010</v>
      </c>
      <c r="B1033" s="15"/>
      <c r="C1033" s="15"/>
      <c r="D1033" s="15"/>
      <c r="E1033" s="15" t="e">
        <f>VLOOKUP(B1033, 'Rookie Year'!$A$2:$B$55679,2,FALSE)</f>
        <v>#N/A</v>
      </c>
      <c r="F1033" s="15">
        <v>2024</v>
      </c>
      <c r="G1033" s="15" t="s">
        <v>42</v>
      </c>
      <c r="H1033" s="15"/>
      <c r="I1033" s="16"/>
      <c r="J1033" s="15"/>
      <c r="K1033" s="17">
        <f>IF(AND(G1033&lt;&gt;"N",R1033="N/A"), IF(I1033&lt;4, 0, 0.25),IF(I1033=1, IF(J1033=1,0.25, 0.25), IF(I1033&lt;13, 0.25, IF(I1033&lt;26, 0.4, IF(I1033&lt;51, 0.6, 0.75)))))</f>
        <v>0.25</v>
      </c>
      <c r="L1033" s="16">
        <f>I1033-M1033</f>
        <v>0</v>
      </c>
      <c r="M1033" s="16">
        <f>ROUNDUP(I1033*K1033,0)</f>
        <v>0</v>
      </c>
      <c r="N1033" s="16">
        <f>M1033*J1033</f>
        <v>0</v>
      </c>
      <c r="O1033" s="16">
        <v>0</v>
      </c>
      <c r="P1033" s="16">
        <v>0</v>
      </c>
      <c r="Q1033" s="16">
        <f>N1033-O1033-P1033</f>
        <v>0</v>
      </c>
      <c r="R1033" s="15" t="s">
        <v>75</v>
      </c>
      <c r="S1033" s="15">
        <f>IF(R1033="N/A", J1033-($B$1-F1033), J1033-($B$1-R1033))</f>
        <v>0</v>
      </c>
      <c r="T1033" s="16" t="str">
        <f>IF($S1033&lt;1, "N/A", $M1033)</f>
        <v>N/A</v>
      </c>
      <c r="U1033" s="16" t="str">
        <f>IF($S1033&lt;2, "N/A", $M1033)</f>
        <v>N/A</v>
      </c>
      <c r="V1033" s="16" t="str">
        <f>IF($S1033&lt;3, "N/A", $M1033)</f>
        <v>N/A</v>
      </c>
      <c r="W1033" s="16" t="str">
        <f>IF($S1033&lt;4, "N/A", $M1033)</f>
        <v>N/A</v>
      </c>
      <c r="X1033" s="16" t="str">
        <f>IF($S1033&lt;5, "N/A", $M1033)</f>
        <v>N/A</v>
      </c>
      <c r="Y1033" s="15" t="str">
        <f>IF(SUM(T1033:X1033)&lt;&gt;Q1033, "CHECK", "OK")</f>
        <v>OK</v>
      </c>
      <c r="Z1033" s="15" t="str">
        <f>IF(F1033=$B$1, "No", IF(S1033=1, "Yes", "No"))</f>
        <v>No</v>
      </c>
      <c r="AA1033" s="18" t="str">
        <f>IF(C1033="DM", "N/A", IF(Z1033="No","N/A",VLOOKUP(B1033,'Extension List'!$A$3:$R$1972,18,FALSE)))</f>
        <v>N/A</v>
      </c>
      <c r="AB1033" s="15" t="str">
        <f>IF(C1033="DM", "N/A", IF(Z1033="No","N/A",VLOOKUP(B1033,'Extension List'!$A$3:$T$1972,20,FALSE)))</f>
        <v>N/A</v>
      </c>
      <c r="AC1033" s="15" t="str">
        <f>IF(AA1033="N/A", "N/A", 0)</f>
        <v>N/A</v>
      </c>
      <c r="AD1033" s="16" t="str">
        <f>IF(AE1033="N/A", "N/A", AA1033-AE1033)</f>
        <v>N/A</v>
      </c>
      <c r="AE1033" s="16" t="str">
        <f>IF(AA1033="N/A", "N/A", IF(AC1033&gt;0, IF(AA1033&lt;13, ROUNDUP(0.25*AA1033,0), IF(AA1033&lt;26, ROUNDUP(0.4*AA1033,0), IF(AA1033&lt;51, ROUNDUP(0.6*AA1033,0), ROUNDUP(0.75*AA1033,0)))), "N/A"))</f>
        <v>N/A</v>
      </c>
      <c r="AF1033" s="16" t="str">
        <f>IF(AD1033="N/A","N/A", (AE1033*AC1033)+Q1033)</f>
        <v>N/A</v>
      </c>
      <c r="AG1033" s="16" t="str">
        <f>IF($AF1033="N/A", "N/A", "TBC")</f>
        <v>N/A</v>
      </c>
      <c r="AH1033" s="16" t="str">
        <f>IF($AF1033="N/A", "N/A", "TBC")</f>
        <v>N/A</v>
      </c>
      <c r="AI1033" s="16" t="str">
        <f>IF($AF1033="N/A","N/A",IF(AC1033&gt;1,"TBC","N/A"))</f>
        <v>N/A</v>
      </c>
      <c r="AJ1033" s="16" t="str">
        <f>IF($AF1033="N/A","N/A",IF(AC1033&gt;2,"TBC","N/A"))</f>
        <v>N/A</v>
      </c>
      <c r="AK1033" s="16" t="str">
        <f>IF($AF1033="N/A","N/A",IF(AC1033&gt;3,"TBC","N/A"))</f>
        <v>N/A</v>
      </c>
      <c r="AL1033" s="16" t="str">
        <f>IF(AC1033="N/A","N/A",IF(AC1033&gt;0,IF(SUM(AG1033:AK1033)&lt;&gt;AF1033,"CHECK","OK"),"N/A"))</f>
        <v>N/A</v>
      </c>
      <c r="AM1033" s="16" t="e">
        <f>IF(AD1033="N/A", L1033+T1033, L1033+AG1033)</f>
        <v>#VALUE!</v>
      </c>
      <c r="AN1033" s="16" t="str">
        <f>IF(AD1033="N/A", IF(U1033="N/A", "N/A", L1033+U1033), AD1033+AH1033)</f>
        <v>N/A</v>
      </c>
      <c r="AO1033" s="16" t="str">
        <f>IF(AD1033="N/A", IF(V1033="N/A", "N/A", L1033+V1033), IF(AI1033="N/A", "N/A", AD1033+AI1033))</f>
        <v>N/A</v>
      </c>
      <c r="AP1033" s="16" t="str">
        <f>IF(AD1033="N/A", IF(W1033="N/A", "N/A", L1033+W1033), IF(AJ1033="N/A", "N/A", AD1033+AJ1033))</f>
        <v>N/A</v>
      </c>
      <c r="AQ1033" s="16" t="str">
        <f>IF(AD1033="N/A", IF(X1033="N/A", "N/A", L1033+X1033), IF(AK1033="N/A", "N/A", AD1033+AK1033))</f>
        <v>N/A</v>
      </c>
      <c r="AR1033" s="15" t="s">
        <v>40</v>
      </c>
      <c r="AS1033" s="15" t="s">
        <v>40</v>
      </c>
      <c r="AT1033" s="15" t="s">
        <v>40</v>
      </c>
      <c r="AU1033" s="15" t="s">
        <v>40</v>
      </c>
      <c r="AV1033" s="15" t="s">
        <v>40</v>
      </c>
      <c r="AW1033" s="15" t="s">
        <v>40</v>
      </c>
      <c r="AX1033" s="15" t="s">
        <v>40</v>
      </c>
      <c r="AY1033" s="15" t="s">
        <v>40</v>
      </c>
      <c r="AZ1033" s="15" t="s">
        <v>40</v>
      </c>
      <c r="BA1033" s="15" t="s">
        <v>40</v>
      </c>
      <c r="BB1033" s="15" t="s">
        <v>40</v>
      </c>
      <c r="BC1033" s="15" t="s">
        <v>40</v>
      </c>
      <c r="BD1033" s="15" t="s">
        <v>40</v>
      </c>
      <c r="BE1033" s="15" t="s">
        <v>40</v>
      </c>
      <c r="BF1033" s="15" t="s">
        <v>40</v>
      </c>
      <c r="BG1033" s="15" t="s">
        <v>40</v>
      </c>
      <c r="BH1033" s="15" t="s">
        <v>40</v>
      </c>
      <c r="BJ1033" s="16" t="e">
        <f>IF(AR1033="R", $CA1033, IF(OR(AR1033="P", AR1033="T", AR1033="N"), 0, IF($C1033="DM", $T1033, IF(OR(AR1033="Y", AR1033="IR"),$AM1033,IF(AR1033="C", IF($BI1033="Y", IF($AF1033="N/A", $Q1033, $AF1033), IF($AG1033="N/A", $T1033,$AG1033)))))))</f>
        <v>#VALUE!</v>
      </c>
      <c r="BK1033" s="16" t="e">
        <f>IF(AS1033="R", $CA1033, IF(OR(AS1033="P", AS1033="T", AS1033="N"), 0, IF($C1033="DM", $T1033, IF(OR(AS1033="Y", AS1033="IR"),$AM1033,IF(AS1033="C", IF($BI1033="Y", IF($AF1033="N/A", $Q1033, $AF1033), IF($AG1033="N/A", $T1033,$AG1033)))))))</f>
        <v>#VALUE!</v>
      </c>
      <c r="BL1033" s="16" t="e">
        <f>IF(AT1033="R", $CA1033, IF(OR(AT1033="P", AT1033="T", AT1033="N"), 0, IF($C1033="DM", $T1033, IF(OR(AT1033="Y", AT1033="IR"),$AM1033,IF(AT1033="C", IF($BI1033="Y", IF($AF1033="N/A", $Q1033, $AF1033), IF($AG1033="N/A", $T1033,$AG1033)))))))</f>
        <v>#VALUE!</v>
      </c>
      <c r="BM1033" s="16" t="e">
        <f>IF(AU1033="R", $CA1033, IF(OR(AU1033="P", AU1033="T", AU1033="N"), 0, IF($C1033="DM", $T1033, IF(OR(AU1033="Y", AU1033="IR"),$AM1033,IF(AU1033="C", IF($BI1033="Y", IF($AF1033="N/A", $Q1033, $AF1033), IF($AG1033="N/A", $T1033,$AG1033)))))))</f>
        <v>#VALUE!</v>
      </c>
      <c r="BN1033" s="16" t="e">
        <f>IF(AV1033="R", $CA1033, IF(OR(AV1033="P", AV1033="T", AV1033="N"), 0, IF($C1033="DM", $T1033, IF(OR(AV1033="Y", AV1033="IR"),$AM1033,IF(AV1033="C", IF($BI1033="Y", IF($AF1033="N/A", $Q1033, $AF1033), IF($AG1033="N/A", $T1033,$AG1033)))))))</f>
        <v>#VALUE!</v>
      </c>
      <c r="BO1033" s="16" t="e">
        <f>IF(AW1033="R", $CA1033, IF(OR(AW1033="P", AW1033="T", AW1033="N"), 0, IF($C1033="DM", $T1033, IF(OR(AW1033="Y", AW1033="IR"),$AM1033,IF(AW1033="C", IF($BI1033="Y", IF($AF1033="N/A", $Q1033, $AF1033), IF($AG1033="N/A", $T1033,$AG1033)))))))</f>
        <v>#VALUE!</v>
      </c>
      <c r="BP1033" s="16" t="e">
        <f>IF(AX1033="R", $CA1033, IF(OR(AX1033="P", AX1033="T", AX1033="N"), 0, IF($C1033="DM", $T1033, IF(OR(AX1033="Y", AX1033="IR"),$AM1033,IF(AX1033="C", IF($BI1033="Y", IF($AF1033="N/A", $Q1033, $AF1033), IF($AG1033="N/A", $T1033,$AG1033)))))))</f>
        <v>#VALUE!</v>
      </c>
      <c r="BQ1033" s="16" t="e">
        <f>IF(AY1033="R", $CA1033, IF(OR(AY1033="P", AY1033="T", AY1033="N"), 0, IF($C1033="DM", $T1033, IF(OR(AY1033="Y", AY1033="IR"),$AM1033,IF(AY1033="C", IF($BI1033="Y", IF($AF1033="N/A", $Q1033, $AF1033), IF($AG1033="N/A", $T1033,$AG1033)))))))</f>
        <v>#VALUE!</v>
      </c>
      <c r="BR1033" s="16" t="e">
        <f>IF(AZ1033="R", $CA1033, IF(OR(AZ1033="P", AZ1033="T", AZ1033="N"), 0, IF($C1033="DM", $T1033, IF(OR(AZ1033="Y", AZ1033="IR"),$AM1033,IF(AZ1033="C", IF($BI1033="Y", IF($AF1033="N/A", $Q1033, $AF1033), IF($AG1033="N/A", $T1033,$AG1033)))))))</f>
        <v>#VALUE!</v>
      </c>
      <c r="BS1033" s="16" t="e">
        <f>IF(BA1033="R", $CA1033, IF(OR(BA1033="P", BA1033="T", BA1033="N"), 0, IF($C1033="DM", $T1033, IF(OR(BA1033="Y", BA1033="IR"),$AM1033,IF(BA1033="C", IF($BI1033="Y", IF($AF1033="N/A", $Q1033, $AF1033), IF($AG1033="N/A", $T1033,$AG1033)))))))</f>
        <v>#VALUE!</v>
      </c>
      <c r="BT1033" s="16" t="e">
        <f>IF(BB1033="R", $CA1033, IF(OR(BB1033="P", BB1033="T", BB1033="N"), 0, IF($C1033="DM", $T1033, IF(OR(BB1033="Y", BB1033="IR"),$AM1033,IF(BB1033="C", IF($BI1033="Y", IF($BA1033="C", IF($AF1033="N/A", $Q1033, $AF1033), IF($AF1033="N/A", $T1033, $AM1033)), IF($AG1033="N/A", $T1033,$AG1033)))))))</f>
        <v>#VALUE!</v>
      </c>
      <c r="BU1033" s="16" t="e">
        <f>IF(BC1033="R", $CA1033, IF(OR(BC1033="P", BC1033="T", BC1033="N"), 0, IF($C1033="DM", $T1033, IF(OR(BC1033="Y", BC1033="IR"),$AM1033,IF(BC1033="C", IF($BI1033="Y", IF($BA1033="C", IF($AF1033="N/A", $Q1033, $AF1033), IF($AF1033="N/A", $T1033, $AM1033)), IF($AG1033="N/A", $T1033,$AG1033)))))))</f>
        <v>#VALUE!</v>
      </c>
      <c r="BV1033" s="16" t="e">
        <f>IF(BD1033="R", $CA1033, IF(OR(BD1033="P", BD1033="T", BD1033="N"), 0, IF($C1033="DM", $T1033, IF(OR(BD1033="Y", BD1033="IR"),$AM1033,IF(BD1033="C", IF($BI1033="Y", IF($BA1033="C", IF($AF1033="N/A", $Q1033, $AF1033), IF($AF1033="N/A", $T1033, $AM1033)), IF($AG1033="N/A", $T1033,$AG1033)))))))</f>
        <v>#VALUE!</v>
      </c>
      <c r="BW1033" s="16" t="e">
        <f>IF(BE1033="R", $CA1033, IF(OR(BE1033="P", BE1033="T", BE1033="N"), 0, IF($C1033="DM", $T1033, IF(OR(BE1033="Y", BE1033="IR"),$AM1033,IF(BE1033="C", IF($BI1033="Y", IF($BA1033="C", IF($AF1033="N/A", $Q1033, $AF1033), IF($AF1033="N/A", $T1033, $AM1033)), IF($AG1033="N/A", $T1033,$AG1033)))))))</f>
        <v>#VALUE!</v>
      </c>
      <c r="BX1033" s="16" t="e">
        <f>IF(BF1033="R", $CA1033, IF(OR(BF1033="P", BF1033="T", BF1033="N"), 0, IF($C1033="DM", $T1033, IF(OR(BF1033="Y", BF1033="IR"),$AM1033,IF(BF1033="C", IF($BI1033="Y", IF($BA1033="C", IF($AF1033="N/A", $Q1033, $AF1033), IF($AF1033="N/A", $T1033, $AM1033)), IF($AG1033="N/A", $T1033,$AG1033)))))))</f>
        <v>#VALUE!</v>
      </c>
      <c r="BY1033" s="16" t="e">
        <f>IF(BG1033="R", $CA1033, IF(OR(BG1033="P", BG1033="T", BG1033="N"), 0, IF($C1033="DM", $T1033, IF(OR(BG1033="Y", BG1033="IR"),$AM1033,IF(BG1033="C", IF($BI1033="Y", IF($BA1033="C", IF($AF1033="N/A", $Q1033, $AF1033), IF($AF1033="N/A", $T1033, $AM1033)), IF($AG1033="N/A", $T1033,$AG1033)))))))</f>
        <v>#VALUE!</v>
      </c>
      <c r="BZ1033" s="16" t="e">
        <f>IF(BH1033="R", $CA1033, IF(OR(BH1033="P", BH1033="T", BH1033="N"), 0, IF($C1033="DM", $T1033, IF(OR(BH1033="Y", BH1033="IR"),$AM1033,IF(BH1033="C", IF($BI1033="Y", IF($BA1033="C", IF($AF1033="N/A", $Q1033, $AF1033), IF($AF1033="N/A", $T1033, $AM1033)), IF($AG1033="N/A", $T1033,$AG1033)))))))</f>
        <v>#VALUE!</v>
      </c>
      <c r="CA1033" s="15" t="s">
        <v>75</v>
      </c>
      <c r="CB1033" s="16" t="e">
        <f>BZ1033</f>
        <v>#VALUE!</v>
      </c>
      <c r="CC1033" s="15" t="str">
        <f>IF(OR($BH1033="T", $BH1033="R"), 0, IF($BH1033="C", IF($BI1033="Y", IF($BA1033="C", 0, IF(AF1033="N/A", Q1033-T1033, AF1033-AG1033)), IF($AF1033="N/A", U1033, AH1033)), AN1033))</f>
        <v>N/A</v>
      </c>
      <c r="CD1033" s="15" t="str">
        <f>IF(OR($BH1033="T", $BH1033="R"), 0, IF($BH1033="C", IF($BI1033="Y", 0, IF($AF1033="N/A", V1033, AI1033)), AO1033))</f>
        <v>N/A</v>
      </c>
      <c r="CE1033" s="15" t="str">
        <f>IF(OR($BH1033="T", $BH1033="R"), 0, IF($BH1033="C", IF($BI1033="Y", 0, IF($AF1033="N/A", W1033, AJ1033)), AP1033))</f>
        <v>N/A</v>
      </c>
      <c r="CF1033" s="15" t="str">
        <f>IF(OR($BH1033="T", $BH1033="R"), 0, IF($BH1033="C", IF($BI1033="Y", 0, IF($AF1033="N/A", X1033, AK1033)), AQ1033))</f>
        <v>N/A</v>
      </c>
    </row>
    <row r="1034" spans="1:84" x14ac:dyDescent="0.25">
      <c r="A1034" s="14">
        <v>6011</v>
      </c>
      <c r="B1034" s="15"/>
      <c r="C1034" s="15"/>
      <c r="D1034" s="15"/>
      <c r="E1034" s="15" t="e">
        <f>VLOOKUP(B1034, 'Rookie Year'!$A$2:$B$55679,2,FALSE)</f>
        <v>#N/A</v>
      </c>
      <c r="F1034" s="15">
        <v>2024</v>
      </c>
      <c r="G1034" s="15" t="s">
        <v>42</v>
      </c>
      <c r="H1034" s="15"/>
      <c r="I1034" s="16"/>
      <c r="J1034" s="15"/>
      <c r="K1034" s="17">
        <f>IF(AND(G1034&lt;&gt;"N",R1034="N/A"), IF(I1034&lt;4, 0, 0.25),IF(I1034=1, IF(J1034=1,0.25, 0.25), IF(I1034&lt;13, 0.25, IF(I1034&lt;26, 0.4, IF(I1034&lt;51, 0.6, 0.75)))))</f>
        <v>0.25</v>
      </c>
      <c r="L1034" s="16">
        <f>I1034-M1034</f>
        <v>0</v>
      </c>
      <c r="M1034" s="16">
        <f>ROUNDUP(I1034*K1034,0)</f>
        <v>0</v>
      </c>
      <c r="N1034" s="16">
        <f>M1034*J1034</f>
        <v>0</v>
      </c>
      <c r="O1034" s="16">
        <v>0</v>
      </c>
      <c r="P1034" s="16">
        <v>0</v>
      </c>
      <c r="Q1034" s="16">
        <f>N1034-O1034-P1034</f>
        <v>0</v>
      </c>
      <c r="R1034" s="15" t="s">
        <v>75</v>
      </c>
      <c r="S1034" s="15">
        <f>IF(R1034="N/A", J1034-($B$1-F1034), J1034-($B$1-R1034))</f>
        <v>0</v>
      </c>
      <c r="T1034" s="16" t="str">
        <f>IF($S1034&lt;1, "N/A", $M1034)</f>
        <v>N/A</v>
      </c>
      <c r="U1034" s="16" t="str">
        <f>IF($S1034&lt;2, "N/A", $M1034)</f>
        <v>N/A</v>
      </c>
      <c r="V1034" s="16" t="str">
        <f>IF($S1034&lt;3, "N/A", $M1034)</f>
        <v>N/A</v>
      </c>
      <c r="W1034" s="16" t="str">
        <f>IF($S1034&lt;4, "N/A", $M1034)</f>
        <v>N/A</v>
      </c>
      <c r="X1034" s="16" t="str">
        <f>IF($S1034&lt;5, "N/A", $M1034)</f>
        <v>N/A</v>
      </c>
      <c r="Y1034" s="15" t="str">
        <f>IF(SUM(T1034:X1034)&lt;&gt;Q1034, "CHECK", "OK")</f>
        <v>OK</v>
      </c>
      <c r="Z1034" s="15" t="str">
        <f>IF(F1034=$B$1, "No", IF(S1034=1, "Yes", "No"))</f>
        <v>No</v>
      </c>
      <c r="AA1034" s="18" t="str">
        <f>IF(C1034="DM", "N/A", IF(Z1034="No","N/A",VLOOKUP(B1034,'Extension List'!$A$3:$R$1972,18,FALSE)))</f>
        <v>N/A</v>
      </c>
      <c r="AB1034" s="15" t="str">
        <f>IF(C1034="DM", "N/A", IF(Z1034="No","N/A",VLOOKUP(B1034,'Extension List'!$A$3:$T$1972,20,FALSE)))</f>
        <v>N/A</v>
      </c>
      <c r="AC1034" s="15" t="str">
        <f>IF(AA1034="N/A", "N/A", 0)</f>
        <v>N/A</v>
      </c>
      <c r="AD1034" s="16" t="str">
        <f>IF(AE1034="N/A", "N/A", AA1034-AE1034)</f>
        <v>N/A</v>
      </c>
      <c r="AE1034" s="16" t="str">
        <f>IF(AA1034="N/A", "N/A", IF(AC1034&gt;0, IF(AA1034&lt;13, ROUNDUP(0.25*AA1034,0), IF(AA1034&lt;26, ROUNDUP(0.4*AA1034,0), IF(AA1034&lt;51, ROUNDUP(0.6*AA1034,0), ROUNDUP(0.75*AA1034,0)))), "N/A"))</f>
        <v>N/A</v>
      </c>
      <c r="AF1034" s="16" t="str">
        <f>IF(AD1034="N/A","N/A", (AE1034*AC1034)+Q1034)</f>
        <v>N/A</v>
      </c>
      <c r="AG1034" s="16" t="str">
        <f>IF($AF1034="N/A", "N/A", "TBC")</f>
        <v>N/A</v>
      </c>
      <c r="AH1034" s="16" t="str">
        <f>IF($AF1034="N/A", "N/A", "TBC")</f>
        <v>N/A</v>
      </c>
      <c r="AI1034" s="16" t="str">
        <f>IF($AF1034="N/A","N/A",IF(AC1034&gt;1,"TBC","N/A"))</f>
        <v>N/A</v>
      </c>
      <c r="AJ1034" s="16" t="str">
        <f>IF($AF1034="N/A","N/A",IF(AC1034&gt;2,"TBC","N/A"))</f>
        <v>N/A</v>
      </c>
      <c r="AK1034" s="16" t="str">
        <f>IF($AF1034="N/A","N/A",IF(AC1034&gt;3,"TBC","N/A"))</f>
        <v>N/A</v>
      </c>
      <c r="AL1034" s="16" t="str">
        <f>IF(AC1034="N/A","N/A",IF(AC1034&gt;0,IF(SUM(AG1034:AK1034)&lt;&gt;AF1034,"CHECK","OK"),"N/A"))</f>
        <v>N/A</v>
      </c>
      <c r="AM1034" s="16" t="e">
        <f>IF(AD1034="N/A", L1034+T1034, L1034+AG1034)</f>
        <v>#VALUE!</v>
      </c>
      <c r="AN1034" s="16" t="str">
        <f>IF(AD1034="N/A", IF(U1034="N/A", "N/A", L1034+U1034), AD1034+AH1034)</f>
        <v>N/A</v>
      </c>
      <c r="AO1034" s="16" t="str">
        <f>IF(AD1034="N/A", IF(V1034="N/A", "N/A", L1034+V1034), IF(AI1034="N/A", "N/A", AD1034+AI1034))</f>
        <v>N/A</v>
      </c>
      <c r="AP1034" s="16" t="str">
        <f>IF(AD1034="N/A", IF(W1034="N/A", "N/A", L1034+W1034), IF(AJ1034="N/A", "N/A", AD1034+AJ1034))</f>
        <v>N/A</v>
      </c>
      <c r="AQ1034" s="16" t="str">
        <f>IF(AD1034="N/A", IF(X1034="N/A", "N/A", L1034+X1034), IF(AK1034="N/A", "N/A", AD1034+AK1034))</f>
        <v>N/A</v>
      </c>
      <c r="AR1034" s="15" t="s">
        <v>40</v>
      </c>
      <c r="AS1034" s="15" t="s">
        <v>40</v>
      </c>
      <c r="AT1034" s="15" t="s">
        <v>40</v>
      </c>
      <c r="AU1034" s="15" t="s">
        <v>40</v>
      </c>
      <c r="AV1034" s="15" t="s">
        <v>40</v>
      </c>
      <c r="AW1034" s="15" t="s">
        <v>40</v>
      </c>
      <c r="AX1034" s="15" t="s">
        <v>40</v>
      </c>
      <c r="AY1034" s="15" t="s">
        <v>40</v>
      </c>
      <c r="AZ1034" s="15" t="s">
        <v>40</v>
      </c>
      <c r="BA1034" s="15" t="s">
        <v>40</v>
      </c>
      <c r="BB1034" s="15" t="s">
        <v>40</v>
      </c>
      <c r="BC1034" s="15" t="s">
        <v>40</v>
      </c>
      <c r="BD1034" s="15" t="s">
        <v>40</v>
      </c>
      <c r="BE1034" s="15" t="s">
        <v>40</v>
      </c>
      <c r="BF1034" s="15" t="s">
        <v>40</v>
      </c>
      <c r="BG1034" s="15" t="s">
        <v>40</v>
      </c>
      <c r="BH1034" s="15" t="s">
        <v>40</v>
      </c>
      <c r="BJ1034" s="16" t="e">
        <f>IF(AR1034="R", $CA1034, IF(OR(AR1034="P", AR1034="T", AR1034="N"), 0, IF($C1034="DM", $T1034, IF(OR(AR1034="Y", AR1034="IR"),$AM1034,IF(AR1034="C", IF($BI1034="Y", IF($AF1034="N/A", $Q1034, $AF1034), IF($AG1034="N/A", $T1034,$AG1034)))))))</f>
        <v>#VALUE!</v>
      </c>
      <c r="BK1034" s="16" t="e">
        <f>IF(AS1034="R", $CA1034, IF(OR(AS1034="P", AS1034="T", AS1034="N"), 0, IF($C1034="DM", $T1034, IF(OR(AS1034="Y", AS1034="IR"),$AM1034,IF(AS1034="C", IF($BI1034="Y", IF($AF1034="N/A", $Q1034, $AF1034), IF($AG1034="N/A", $T1034,$AG1034)))))))</f>
        <v>#VALUE!</v>
      </c>
      <c r="BL1034" s="16" t="e">
        <f>IF(AT1034="R", $CA1034, IF(OR(AT1034="P", AT1034="T", AT1034="N"), 0, IF($C1034="DM", $T1034, IF(OR(AT1034="Y", AT1034="IR"),$AM1034,IF(AT1034="C", IF($BI1034="Y", IF($AF1034="N/A", $Q1034, $AF1034), IF($AG1034="N/A", $T1034,$AG1034)))))))</f>
        <v>#VALUE!</v>
      </c>
      <c r="BM1034" s="16" t="e">
        <f>IF(AU1034="R", $CA1034, IF(OR(AU1034="P", AU1034="T", AU1034="N"), 0, IF($C1034="DM", $T1034, IF(OR(AU1034="Y", AU1034="IR"),$AM1034,IF(AU1034="C", IF($BI1034="Y", IF($AF1034="N/A", $Q1034, $AF1034), IF($AG1034="N/A", $T1034,$AG1034)))))))</f>
        <v>#VALUE!</v>
      </c>
      <c r="BN1034" s="16" t="e">
        <f>IF(AV1034="R", $CA1034, IF(OR(AV1034="P", AV1034="T", AV1034="N"), 0, IF($C1034="DM", $T1034, IF(OR(AV1034="Y", AV1034="IR"),$AM1034,IF(AV1034="C", IF($BI1034="Y", IF($AF1034="N/A", $Q1034, $AF1034), IF($AG1034="N/A", $T1034,$AG1034)))))))</f>
        <v>#VALUE!</v>
      </c>
      <c r="BO1034" s="16" t="e">
        <f>IF(AW1034="R", $CA1034, IF(OR(AW1034="P", AW1034="T", AW1034="N"), 0, IF($C1034="DM", $T1034, IF(OR(AW1034="Y", AW1034="IR"),$AM1034,IF(AW1034="C", IF($BI1034="Y", IF($AF1034="N/A", $Q1034, $AF1034), IF($AG1034="N/A", $T1034,$AG1034)))))))</f>
        <v>#VALUE!</v>
      </c>
      <c r="BP1034" s="16" t="e">
        <f>IF(AX1034="R", $CA1034, IF(OR(AX1034="P", AX1034="T", AX1034="N"), 0, IF($C1034="DM", $T1034, IF(OR(AX1034="Y", AX1034="IR"),$AM1034,IF(AX1034="C", IF($BI1034="Y", IF($AF1034="N/A", $Q1034, $AF1034), IF($AG1034="N/A", $T1034,$AG1034)))))))</f>
        <v>#VALUE!</v>
      </c>
      <c r="BQ1034" s="16" t="e">
        <f>IF(AY1034="R", $CA1034, IF(OR(AY1034="P", AY1034="T", AY1034="N"), 0, IF($C1034="DM", $T1034, IF(OR(AY1034="Y", AY1034="IR"),$AM1034,IF(AY1034="C", IF($BI1034="Y", IF($AF1034="N/A", $Q1034, $AF1034), IF($AG1034="N/A", $T1034,$AG1034)))))))</f>
        <v>#VALUE!</v>
      </c>
      <c r="BR1034" s="16" t="e">
        <f>IF(AZ1034="R", $CA1034, IF(OR(AZ1034="P", AZ1034="T", AZ1034="N"), 0, IF($C1034="DM", $T1034, IF(OR(AZ1034="Y", AZ1034="IR"),$AM1034,IF(AZ1034="C", IF($BI1034="Y", IF($AF1034="N/A", $Q1034, $AF1034), IF($AG1034="N/A", $T1034,$AG1034)))))))</f>
        <v>#VALUE!</v>
      </c>
      <c r="BS1034" s="16" t="e">
        <f>IF(BA1034="R", $CA1034, IF(OR(BA1034="P", BA1034="T", BA1034="N"), 0, IF($C1034="DM", $T1034, IF(OR(BA1034="Y", BA1034="IR"),$AM1034,IF(BA1034="C", IF($BI1034="Y", IF($AF1034="N/A", $Q1034, $AF1034), IF($AG1034="N/A", $T1034,$AG1034)))))))</f>
        <v>#VALUE!</v>
      </c>
      <c r="BT1034" s="16" t="e">
        <f>IF(BB1034="R", $CA1034, IF(OR(BB1034="P", BB1034="T", BB1034="N"), 0, IF($C1034="DM", $T1034, IF(OR(BB1034="Y", BB1034="IR"),$AM1034,IF(BB1034="C", IF($BI1034="Y", IF($BA1034="C", IF($AF1034="N/A", $Q1034, $AF1034), IF($AF1034="N/A", $T1034, $AM1034)), IF($AG1034="N/A", $T1034,$AG1034)))))))</f>
        <v>#VALUE!</v>
      </c>
      <c r="BU1034" s="16" t="e">
        <f>IF(BC1034="R", $CA1034, IF(OR(BC1034="P", BC1034="T", BC1034="N"), 0, IF($C1034="DM", $T1034, IF(OR(BC1034="Y", BC1034="IR"),$AM1034,IF(BC1034="C", IF($BI1034="Y", IF($BA1034="C", IF($AF1034="N/A", $Q1034, $AF1034), IF($AF1034="N/A", $T1034, $AM1034)), IF($AG1034="N/A", $T1034,$AG1034)))))))</f>
        <v>#VALUE!</v>
      </c>
      <c r="BV1034" s="16" t="e">
        <f>IF(BD1034="R", $CA1034, IF(OR(BD1034="P", BD1034="T", BD1034="N"), 0, IF($C1034="DM", $T1034, IF(OR(BD1034="Y", BD1034="IR"),$AM1034,IF(BD1034="C", IF($BI1034="Y", IF($BA1034="C", IF($AF1034="N/A", $Q1034, $AF1034), IF($AF1034="N/A", $T1034, $AM1034)), IF($AG1034="N/A", $T1034,$AG1034)))))))</f>
        <v>#VALUE!</v>
      </c>
      <c r="BW1034" s="16" t="e">
        <f>IF(BE1034="R", $CA1034, IF(OR(BE1034="P", BE1034="T", BE1034="N"), 0, IF($C1034="DM", $T1034, IF(OR(BE1034="Y", BE1034="IR"),$AM1034,IF(BE1034="C", IF($BI1034="Y", IF($BA1034="C", IF($AF1034="N/A", $Q1034, $AF1034), IF($AF1034="N/A", $T1034, $AM1034)), IF($AG1034="N/A", $T1034,$AG1034)))))))</f>
        <v>#VALUE!</v>
      </c>
      <c r="BX1034" s="16" t="e">
        <f>IF(BF1034="R", $CA1034, IF(OR(BF1034="P", BF1034="T", BF1034="N"), 0, IF($C1034="DM", $T1034, IF(OR(BF1034="Y", BF1034="IR"),$AM1034,IF(BF1034="C", IF($BI1034="Y", IF($BA1034="C", IF($AF1034="N/A", $Q1034, $AF1034), IF($AF1034="N/A", $T1034, $AM1034)), IF($AG1034="N/A", $T1034,$AG1034)))))))</f>
        <v>#VALUE!</v>
      </c>
      <c r="BY1034" s="16" t="e">
        <f>IF(BG1034="R", $CA1034, IF(OR(BG1034="P", BG1034="T", BG1034="N"), 0, IF($C1034="DM", $T1034, IF(OR(BG1034="Y", BG1034="IR"),$AM1034,IF(BG1034="C", IF($BI1034="Y", IF($BA1034="C", IF($AF1034="N/A", $Q1034, $AF1034), IF($AF1034="N/A", $T1034, $AM1034)), IF($AG1034="N/A", $T1034,$AG1034)))))))</f>
        <v>#VALUE!</v>
      </c>
      <c r="BZ1034" s="16" t="e">
        <f>IF(BH1034="R", $CA1034, IF(OR(BH1034="P", BH1034="T", BH1034="N"), 0, IF($C1034="DM", $T1034, IF(OR(BH1034="Y", BH1034="IR"),$AM1034,IF(BH1034="C", IF($BI1034="Y", IF($BA1034="C", IF($AF1034="N/A", $Q1034, $AF1034), IF($AF1034="N/A", $T1034, $AM1034)), IF($AG1034="N/A", $T1034,$AG1034)))))))</f>
        <v>#VALUE!</v>
      </c>
      <c r="CA1034" s="15" t="s">
        <v>75</v>
      </c>
      <c r="CB1034" s="16" t="e">
        <f>BZ1034</f>
        <v>#VALUE!</v>
      </c>
      <c r="CC1034" s="15" t="str">
        <f>IF(OR($BH1034="T", $BH1034="R"), 0, IF($BH1034="C", IF($BI1034="Y", IF($BA1034="C", 0, IF(AF1034="N/A", Q1034-T1034, AF1034-AG1034)), IF($AF1034="N/A", U1034, AH1034)), AN1034))</f>
        <v>N/A</v>
      </c>
      <c r="CD1034" s="15" t="str">
        <f>IF(OR($BH1034="T", $BH1034="R"), 0, IF($BH1034="C", IF($BI1034="Y", 0, IF($AF1034="N/A", V1034, AI1034)), AO1034))</f>
        <v>N/A</v>
      </c>
      <c r="CE1034" s="15" t="str">
        <f>IF(OR($BH1034="T", $BH1034="R"), 0, IF($BH1034="C", IF($BI1034="Y", 0, IF($AF1034="N/A", W1034, AJ1034)), AP1034))</f>
        <v>N/A</v>
      </c>
      <c r="CF1034" s="15" t="str">
        <f>IF(OR($BH1034="T", $BH1034="R"), 0, IF($BH1034="C", IF($BI1034="Y", 0, IF($AF1034="N/A", X1034, AK1034)), AQ1034))</f>
        <v>N/A</v>
      </c>
    </row>
    <row r="1035" spans="1:84" x14ac:dyDescent="0.25">
      <c r="A1035" s="14">
        <v>6012</v>
      </c>
      <c r="B1035" s="15"/>
      <c r="C1035" s="15"/>
      <c r="D1035" s="15"/>
      <c r="E1035" s="15" t="e">
        <f>VLOOKUP(B1035, 'Rookie Year'!$A$2:$B$55679,2,FALSE)</f>
        <v>#N/A</v>
      </c>
      <c r="F1035" s="15">
        <v>2024</v>
      </c>
      <c r="G1035" s="15" t="s">
        <v>42</v>
      </c>
      <c r="H1035" s="15"/>
      <c r="I1035" s="16"/>
      <c r="J1035" s="15"/>
      <c r="K1035" s="17">
        <f>IF(AND(G1035&lt;&gt;"N",R1035="N/A"), IF(I1035&lt;4, 0, 0.25),IF(I1035=1, IF(J1035=1,0.25, 0.25), IF(I1035&lt;13, 0.25, IF(I1035&lt;26, 0.4, IF(I1035&lt;51, 0.6, 0.75)))))</f>
        <v>0.25</v>
      </c>
      <c r="L1035" s="16">
        <f>I1035-M1035</f>
        <v>0</v>
      </c>
      <c r="M1035" s="16">
        <f>ROUNDUP(I1035*K1035,0)</f>
        <v>0</v>
      </c>
      <c r="N1035" s="16">
        <f>M1035*J1035</f>
        <v>0</v>
      </c>
      <c r="O1035" s="16">
        <v>0</v>
      </c>
      <c r="P1035" s="16">
        <v>0</v>
      </c>
      <c r="Q1035" s="16">
        <f>N1035-O1035-P1035</f>
        <v>0</v>
      </c>
      <c r="R1035" s="15" t="s">
        <v>75</v>
      </c>
      <c r="S1035" s="15">
        <f>IF(R1035="N/A", J1035-($B$1-F1035), J1035-($B$1-R1035))</f>
        <v>0</v>
      </c>
      <c r="T1035" s="16" t="str">
        <f>IF($S1035&lt;1, "N/A", $M1035)</f>
        <v>N/A</v>
      </c>
      <c r="U1035" s="16" t="str">
        <f>IF($S1035&lt;2, "N/A", $M1035)</f>
        <v>N/A</v>
      </c>
      <c r="V1035" s="16" t="str">
        <f>IF($S1035&lt;3, "N/A", $M1035)</f>
        <v>N/A</v>
      </c>
      <c r="W1035" s="16" t="str">
        <f>IF($S1035&lt;4, "N/A", $M1035)</f>
        <v>N/A</v>
      </c>
      <c r="X1035" s="16" t="str">
        <f>IF($S1035&lt;5, "N/A", $M1035)</f>
        <v>N/A</v>
      </c>
      <c r="Y1035" s="15" t="str">
        <f>IF(SUM(T1035:X1035)&lt;&gt;Q1035, "CHECK", "OK")</f>
        <v>OK</v>
      </c>
      <c r="Z1035" s="15" t="str">
        <f>IF(F1035=$B$1, "No", IF(S1035=1, "Yes", "No"))</f>
        <v>No</v>
      </c>
      <c r="AA1035" s="18" t="str">
        <f>IF(C1035="DM", "N/A", IF(Z1035="No","N/A",VLOOKUP(B1035,'Extension List'!$A$3:$R$1972,18,FALSE)))</f>
        <v>N/A</v>
      </c>
      <c r="AB1035" s="15" t="str">
        <f>IF(C1035="DM", "N/A", IF(Z1035="No","N/A",VLOOKUP(B1035,'Extension List'!$A$3:$T$1972,20,FALSE)))</f>
        <v>N/A</v>
      </c>
      <c r="AC1035" s="15" t="str">
        <f>IF(AA1035="N/A", "N/A", 0)</f>
        <v>N/A</v>
      </c>
      <c r="AD1035" s="16" t="str">
        <f>IF(AE1035="N/A", "N/A", AA1035-AE1035)</f>
        <v>N/A</v>
      </c>
      <c r="AE1035" s="16" t="str">
        <f>IF(AA1035="N/A", "N/A", IF(AC1035&gt;0, IF(AA1035&lt;13, ROUNDUP(0.25*AA1035,0), IF(AA1035&lt;26, ROUNDUP(0.4*AA1035,0), IF(AA1035&lt;51, ROUNDUP(0.6*AA1035,0), ROUNDUP(0.75*AA1035,0)))), "N/A"))</f>
        <v>N/A</v>
      </c>
      <c r="AF1035" s="16" t="str">
        <f>IF(AD1035="N/A","N/A", (AE1035*AC1035)+Q1035)</f>
        <v>N/A</v>
      </c>
      <c r="AG1035" s="16" t="str">
        <f>IF($AF1035="N/A", "N/A", "TBC")</f>
        <v>N/A</v>
      </c>
      <c r="AH1035" s="16" t="str">
        <f>IF($AF1035="N/A", "N/A", "TBC")</f>
        <v>N/A</v>
      </c>
      <c r="AI1035" s="16" t="str">
        <f>IF($AF1035="N/A","N/A",IF(AC1035&gt;1,"TBC","N/A"))</f>
        <v>N/A</v>
      </c>
      <c r="AJ1035" s="16" t="str">
        <f>IF($AF1035="N/A","N/A",IF(AC1035&gt;2,"TBC","N/A"))</f>
        <v>N/A</v>
      </c>
      <c r="AK1035" s="16" t="str">
        <f>IF($AF1035="N/A","N/A",IF(AC1035&gt;3,"TBC","N/A"))</f>
        <v>N/A</v>
      </c>
      <c r="AL1035" s="16" t="str">
        <f>IF(AC1035="N/A","N/A",IF(AC1035&gt;0,IF(SUM(AG1035:AK1035)&lt;&gt;AF1035,"CHECK","OK"),"N/A"))</f>
        <v>N/A</v>
      </c>
      <c r="AM1035" s="16" t="e">
        <f>IF(AD1035="N/A", L1035+T1035, L1035+AG1035)</f>
        <v>#VALUE!</v>
      </c>
      <c r="AN1035" s="16" t="str">
        <f>IF(AD1035="N/A", IF(U1035="N/A", "N/A", L1035+U1035), AD1035+AH1035)</f>
        <v>N/A</v>
      </c>
      <c r="AO1035" s="16" t="str">
        <f>IF(AD1035="N/A", IF(V1035="N/A", "N/A", L1035+V1035), IF(AI1035="N/A", "N/A", AD1035+AI1035))</f>
        <v>N/A</v>
      </c>
      <c r="AP1035" s="16" t="str">
        <f>IF(AD1035="N/A", IF(W1035="N/A", "N/A", L1035+W1035), IF(AJ1035="N/A", "N/A", AD1035+AJ1035))</f>
        <v>N/A</v>
      </c>
      <c r="AQ1035" s="16" t="str">
        <f>IF(AD1035="N/A", IF(X1035="N/A", "N/A", L1035+X1035), IF(AK1035="N/A", "N/A", AD1035+AK1035))</f>
        <v>N/A</v>
      </c>
      <c r="AR1035" s="15" t="s">
        <v>40</v>
      </c>
      <c r="AS1035" s="15" t="s">
        <v>40</v>
      </c>
      <c r="AT1035" s="15" t="s">
        <v>40</v>
      </c>
      <c r="AU1035" s="15" t="s">
        <v>40</v>
      </c>
      <c r="AV1035" s="15" t="s">
        <v>40</v>
      </c>
      <c r="AW1035" s="15" t="s">
        <v>40</v>
      </c>
      <c r="AX1035" s="15" t="s">
        <v>40</v>
      </c>
      <c r="AY1035" s="15" t="s">
        <v>40</v>
      </c>
      <c r="AZ1035" s="15" t="s">
        <v>40</v>
      </c>
      <c r="BA1035" s="15" t="s">
        <v>40</v>
      </c>
      <c r="BB1035" s="15" t="s">
        <v>40</v>
      </c>
      <c r="BC1035" s="15" t="s">
        <v>40</v>
      </c>
      <c r="BD1035" s="15" t="s">
        <v>40</v>
      </c>
      <c r="BE1035" s="15" t="s">
        <v>40</v>
      </c>
      <c r="BF1035" s="15" t="s">
        <v>40</v>
      </c>
      <c r="BG1035" s="15" t="s">
        <v>40</v>
      </c>
      <c r="BH1035" s="15" t="s">
        <v>40</v>
      </c>
      <c r="BJ1035" s="16" t="e">
        <f>IF(AR1035="R", $CA1035, IF(OR(AR1035="P", AR1035="T", AR1035="N"), 0, IF($C1035="DM", $T1035, IF(OR(AR1035="Y", AR1035="IR"),$AM1035,IF(AR1035="C", IF($BI1035="Y", IF($AF1035="N/A", $Q1035, $AF1035), IF($AG1035="N/A", $T1035,$AG1035)))))))</f>
        <v>#VALUE!</v>
      </c>
      <c r="BK1035" s="16" t="e">
        <f>IF(AS1035="R", $CA1035, IF(OR(AS1035="P", AS1035="T", AS1035="N"), 0, IF($C1035="DM", $T1035, IF(OR(AS1035="Y", AS1035="IR"),$AM1035,IF(AS1035="C", IF($BI1035="Y", IF($AF1035="N/A", $Q1035, $AF1035), IF($AG1035="N/A", $T1035,$AG1035)))))))</f>
        <v>#VALUE!</v>
      </c>
      <c r="BL1035" s="16" t="e">
        <f>IF(AT1035="R", $CA1035, IF(OR(AT1035="P", AT1035="T", AT1035="N"), 0, IF($C1035="DM", $T1035, IF(OR(AT1035="Y", AT1035="IR"),$AM1035,IF(AT1035="C", IF($BI1035="Y", IF($AF1035="N/A", $Q1035, $AF1035), IF($AG1035="N/A", $T1035,$AG1035)))))))</f>
        <v>#VALUE!</v>
      </c>
      <c r="BM1035" s="16" t="e">
        <f>IF(AU1035="R", $CA1035, IF(OR(AU1035="P", AU1035="T", AU1035="N"), 0, IF($C1035="DM", $T1035, IF(OR(AU1035="Y", AU1035="IR"),$AM1035,IF(AU1035="C", IF($BI1035="Y", IF($AF1035="N/A", $Q1035, $AF1035), IF($AG1035="N/A", $T1035,$AG1035)))))))</f>
        <v>#VALUE!</v>
      </c>
      <c r="BN1035" s="16" t="e">
        <f>IF(AV1035="R", $CA1035, IF(OR(AV1035="P", AV1035="T", AV1035="N"), 0, IF($C1035="DM", $T1035, IF(OR(AV1035="Y", AV1035="IR"),$AM1035,IF(AV1035="C", IF($BI1035="Y", IF($AF1035="N/A", $Q1035, $AF1035), IF($AG1035="N/A", $T1035,$AG1035)))))))</f>
        <v>#VALUE!</v>
      </c>
      <c r="BO1035" s="16" t="e">
        <f>IF(AW1035="R", $CA1035, IF(OR(AW1035="P", AW1035="T", AW1035="N"), 0, IF($C1035="DM", $T1035, IF(OR(AW1035="Y", AW1035="IR"),$AM1035,IF(AW1035="C", IF($BI1035="Y", IF($AF1035="N/A", $Q1035, $AF1035), IF($AG1035="N/A", $T1035,$AG1035)))))))</f>
        <v>#VALUE!</v>
      </c>
      <c r="BP1035" s="16" t="e">
        <f>IF(AX1035="R", $CA1035, IF(OR(AX1035="P", AX1035="T", AX1035="N"), 0, IF($C1035="DM", $T1035, IF(OR(AX1035="Y", AX1035="IR"),$AM1035,IF(AX1035="C", IF($BI1035="Y", IF($AF1035="N/A", $Q1035, $AF1035), IF($AG1035="N/A", $T1035,$AG1035)))))))</f>
        <v>#VALUE!</v>
      </c>
      <c r="BQ1035" s="16" t="e">
        <f>IF(AY1035="R", $CA1035, IF(OR(AY1035="P", AY1035="T", AY1035="N"), 0, IF($C1035="DM", $T1035, IF(OR(AY1035="Y", AY1035="IR"),$AM1035,IF(AY1035="C", IF($BI1035="Y", IF($AF1035="N/A", $Q1035, $AF1035), IF($AG1035="N/A", $T1035,$AG1035)))))))</f>
        <v>#VALUE!</v>
      </c>
      <c r="BR1035" s="16" t="e">
        <f>IF(AZ1035="R", $CA1035, IF(OR(AZ1035="P", AZ1035="T", AZ1035="N"), 0, IF($C1035="DM", $T1035, IF(OR(AZ1035="Y", AZ1035="IR"),$AM1035,IF(AZ1035="C", IF($BI1035="Y", IF($AF1035="N/A", $Q1035, $AF1035), IF($AG1035="N/A", $T1035,$AG1035)))))))</f>
        <v>#VALUE!</v>
      </c>
      <c r="BS1035" s="16" t="e">
        <f>IF(BA1035="R", $CA1035, IF(OR(BA1035="P", BA1035="T", BA1035="N"), 0, IF($C1035="DM", $T1035, IF(OR(BA1035="Y", BA1035="IR"),$AM1035,IF(BA1035="C", IF($BI1035="Y", IF($AF1035="N/A", $Q1035, $AF1035), IF($AG1035="N/A", $T1035,$AG1035)))))))</f>
        <v>#VALUE!</v>
      </c>
      <c r="BT1035" s="16" t="e">
        <f>IF(BB1035="R", $CA1035, IF(OR(BB1035="P", BB1035="T", BB1035="N"), 0, IF($C1035="DM", $T1035, IF(OR(BB1035="Y", BB1035="IR"),$AM1035,IF(BB1035="C", IF($BI1035="Y", IF($BA1035="C", IF($AF1035="N/A", $Q1035, $AF1035), IF($AF1035="N/A", $T1035, $AM1035)), IF($AG1035="N/A", $T1035,$AG1035)))))))</f>
        <v>#VALUE!</v>
      </c>
      <c r="BU1035" s="16" t="e">
        <f>IF(BC1035="R", $CA1035, IF(OR(BC1035="P", BC1035="T", BC1035="N"), 0, IF($C1035="DM", $T1035, IF(OR(BC1035="Y", BC1035="IR"),$AM1035,IF(BC1035="C", IF($BI1035="Y", IF($BA1035="C", IF($AF1035="N/A", $Q1035, $AF1035), IF($AF1035="N/A", $T1035, $AM1035)), IF($AG1035="N/A", $T1035,$AG1035)))))))</f>
        <v>#VALUE!</v>
      </c>
      <c r="BV1035" s="16" t="e">
        <f>IF(BD1035="R", $CA1035, IF(OR(BD1035="P", BD1035="T", BD1035="N"), 0, IF($C1035="DM", $T1035, IF(OR(BD1035="Y", BD1035="IR"),$AM1035,IF(BD1035="C", IF($BI1035="Y", IF($BA1035="C", IF($AF1035="N/A", $Q1035, $AF1035), IF($AF1035="N/A", $T1035, $AM1035)), IF($AG1035="N/A", $T1035,$AG1035)))))))</f>
        <v>#VALUE!</v>
      </c>
      <c r="BW1035" s="16" t="e">
        <f>IF(BE1035="R", $CA1035, IF(OR(BE1035="P", BE1035="T", BE1035="N"), 0, IF($C1035="DM", $T1035, IF(OR(BE1035="Y", BE1035="IR"),$AM1035,IF(BE1035="C", IF($BI1035="Y", IF($BA1035="C", IF($AF1035="N/A", $Q1035, $AF1035), IF($AF1035="N/A", $T1035, $AM1035)), IF($AG1035="N/A", $T1035,$AG1035)))))))</f>
        <v>#VALUE!</v>
      </c>
      <c r="BX1035" s="16" t="e">
        <f>IF(BF1035="R", $CA1035, IF(OR(BF1035="P", BF1035="T", BF1035="N"), 0, IF($C1035="DM", $T1035, IF(OR(BF1035="Y", BF1035="IR"),$AM1035,IF(BF1035="C", IF($BI1035="Y", IF($BA1035="C", IF($AF1035="N/A", $Q1035, $AF1035), IF($AF1035="N/A", $T1035, $AM1035)), IF($AG1035="N/A", $T1035,$AG1035)))))))</f>
        <v>#VALUE!</v>
      </c>
      <c r="BY1035" s="16" t="e">
        <f>IF(BG1035="R", $CA1035, IF(OR(BG1035="P", BG1035="T", BG1035="N"), 0, IF($C1035="DM", $T1035, IF(OR(BG1035="Y", BG1035="IR"),$AM1035,IF(BG1035="C", IF($BI1035="Y", IF($BA1035="C", IF($AF1035="N/A", $Q1035, $AF1035), IF($AF1035="N/A", $T1035, $AM1035)), IF($AG1035="N/A", $T1035,$AG1035)))))))</f>
        <v>#VALUE!</v>
      </c>
      <c r="BZ1035" s="16" t="e">
        <f>IF(BH1035="R", $CA1035, IF(OR(BH1035="P", BH1035="T", BH1035="N"), 0, IF($C1035="DM", $T1035, IF(OR(BH1035="Y", BH1035="IR"),$AM1035,IF(BH1035="C", IF($BI1035="Y", IF($BA1035="C", IF($AF1035="N/A", $Q1035, $AF1035), IF($AF1035="N/A", $T1035, $AM1035)), IF($AG1035="N/A", $T1035,$AG1035)))))))</f>
        <v>#VALUE!</v>
      </c>
      <c r="CA1035" s="15" t="s">
        <v>75</v>
      </c>
      <c r="CB1035" s="16" t="e">
        <f>BZ1035</f>
        <v>#VALUE!</v>
      </c>
      <c r="CC1035" s="15" t="str">
        <f>IF(OR($BH1035="T", $BH1035="R"), 0, IF($BH1035="C", IF($BI1035="Y", IF($BA1035="C", 0, IF(AF1035="N/A", Q1035-T1035, AF1035-AG1035)), IF($AF1035="N/A", U1035, AH1035)), AN1035))</f>
        <v>N/A</v>
      </c>
      <c r="CD1035" s="15" t="str">
        <f>IF(OR($BH1035="T", $BH1035="R"), 0, IF($BH1035="C", IF($BI1035="Y", 0, IF($AF1035="N/A", V1035, AI1035)), AO1035))</f>
        <v>N/A</v>
      </c>
      <c r="CE1035" s="15" t="str">
        <f>IF(OR($BH1035="T", $BH1035="R"), 0, IF($BH1035="C", IF($BI1035="Y", 0, IF($AF1035="N/A", W1035, AJ1035)), AP1035))</f>
        <v>N/A</v>
      </c>
      <c r="CF1035" s="15" t="str">
        <f>IF(OR($BH1035="T", $BH1035="R"), 0, IF($BH1035="C", IF($BI1035="Y", 0, IF($AF1035="N/A", X1035, AK1035)), AQ1035))</f>
        <v>N/A</v>
      </c>
    </row>
    <row r="1036" spans="1:84" x14ac:dyDescent="0.25">
      <c r="A1036" s="14">
        <v>6013</v>
      </c>
      <c r="B1036" s="15"/>
      <c r="C1036" s="15"/>
      <c r="D1036" s="15"/>
      <c r="E1036" s="15" t="e">
        <f>VLOOKUP(B1036, 'Rookie Year'!$A$2:$B$55679,2,FALSE)</f>
        <v>#N/A</v>
      </c>
      <c r="F1036" s="15">
        <v>2024</v>
      </c>
      <c r="G1036" s="15" t="s">
        <v>42</v>
      </c>
      <c r="H1036" s="15"/>
      <c r="I1036" s="16"/>
      <c r="J1036" s="15"/>
      <c r="K1036" s="17">
        <f>IF(AND(G1036&lt;&gt;"N",R1036="N/A"), IF(I1036&lt;4, 0, 0.25),IF(I1036=1, IF(J1036=1,0.25, 0.25), IF(I1036&lt;13, 0.25, IF(I1036&lt;26, 0.4, IF(I1036&lt;51, 0.6, 0.75)))))</f>
        <v>0.25</v>
      </c>
      <c r="L1036" s="16">
        <f>I1036-M1036</f>
        <v>0</v>
      </c>
      <c r="M1036" s="16">
        <f>ROUNDUP(I1036*K1036,0)</f>
        <v>0</v>
      </c>
      <c r="N1036" s="16">
        <f>M1036*J1036</f>
        <v>0</v>
      </c>
      <c r="O1036" s="16">
        <v>0</v>
      </c>
      <c r="P1036" s="16">
        <v>0</v>
      </c>
      <c r="Q1036" s="16">
        <f>N1036-O1036-P1036</f>
        <v>0</v>
      </c>
      <c r="R1036" s="15" t="s">
        <v>75</v>
      </c>
      <c r="S1036" s="15">
        <f>IF(R1036="N/A", J1036-($B$1-F1036), J1036-($B$1-R1036))</f>
        <v>0</v>
      </c>
      <c r="T1036" s="16" t="str">
        <f>IF($S1036&lt;1, "N/A", $M1036)</f>
        <v>N/A</v>
      </c>
      <c r="U1036" s="16" t="str">
        <f>IF($S1036&lt;2, "N/A", $M1036)</f>
        <v>N/A</v>
      </c>
      <c r="V1036" s="16" t="str">
        <f>IF($S1036&lt;3, "N/A", $M1036)</f>
        <v>N/A</v>
      </c>
      <c r="W1036" s="16" t="str">
        <f>IF($S1036&lt;4, "N/A", $M1036)</f>
        <v>N/A</v>
      </c>
      <c r="X1036" s="16" t="str">
        <f>IF($S1036&lt;5, "N/A", $M1036)</f>
        <v>N/A</v>
      </c>
      <c r="Y1036" s="15" t="str">
        <f>IF(SUM(T1036:X1036)&lt;&gt;Q1036, "CHECK", "OK")</f>
        <v>OK</v>
      </c>
      <c r="Z1036" s="15" t="str">
        <f>IF(F1036=$B$1, "No", IF(S1036=1, "Yes", "No"))</f>
        <v>No</v>
      </c>
      <c r="AA1036" s="18" t="str">
        <f>IF(C1036="DM", "N/A", IF(Z1036="No","N/A",VLOOKUP(B1036,'Extension List'!$A$3:$R$1972,18,FALSE)))</f>
        <v>N/A</v>
      </c>
      <c r="AB1036" s="15" t="str">
        <f>IF(C1036="DM", "N/A", IF(Z1036="No","N/A",VLOOKUP(B1036,'Extension List'!$A$3:$T$1972,20,FALSE)))</f>
        <v>N/A</v>
      </c>
      <c r="AC1036" s="15" t="str">
        <f>IF(AA1036="N/A", "N/A", 0)</f>
        <v>N/A</v>
      </c>
      <c r="AD1036" s="16" t="str">
        <f>IF(AE1036="N/A", "N/A", AA1036-AE1036)</f>
        <v>N/A</v>
      </c>
      <c r="AE1036" s="16" t="str">
        <f>IF(AA1036="N/A", "N/A", IF(AC1036&gt;0, IF(AA1036&lt;13, ROUNDUP(0.25*AA1036,0), IF(AA1036&lt;26, ROUNDUP(0.4*AA1036,0), IF(AA1036&lt;51, ROUNDUP(0.6*AA1036,0), ROUNDUP(0.75*AA1036,0)))), "N/A"))</f>
        <v>N/A</v>
      </c>
      <c r="AF1036" s="16" t="str">
        <f>IF(AD1036="N/A","N/A", (AE1036*AC1036)+Q1036)</f>
        <v>N/A</v>
      </c>
      <c r="AG1036" s="16" t="str">
        <f>IF($AF1036="N/A", "N/A", "TBC")</f>
        <v>N/A</v>
      </c>
      <c r="AH1036" s="16" t="str">
        <f>IF($AF1036="N/A", "N/A", "TBC")</f>
        <v>N/A</v>
      </c>
      <c r="AI1036" s="16" t="str">
        <f>IF($AF1036="N/A","N/A",IF(AC1036&gt;1,"TBC","N/A"))</f>
        <v>N/A</v>
      </c>
      <c r="AJ1036" s="16" t="str">
        <f>IF($AF1036="N/A","N/A",IF(AC1036&gt;2,"TBC","N/A"))</f>
        <v>N/A</v>
      </c>
      <c r="AK1036" s="16" t="str">
        <f>IF($AF1036="N/A","N/A",IF(AC1036&gt;3,"TBC","N/A"))</f>
        <v>N/A</v>
      </c>
      <c r="AL1036" s="16" t="str">
        <f>IF(AC1036="N/A","N/A",IF(AC1036&gt;0,IF(SUM(AG1036:AK1036)&lt;&gt;AF1036,"CHECK","OK"),"N/A"))</f>
        <v>N/A</v>
      </c>
      <c r="AM1036" s="16" t="e">
        <f>IF(AD1036="N/A", L1036+T1036, L1036+AG1036)</f>
        <v>#VALUE!</v>
      </c>
      <c r="AN1036" s="16" t="str">
        <f>IF(AD1036="N/A", IF(U1036="N/A", "N/A", L1036+U1036), AD1036+AH1036)</f>
        <v>N/A</v>
      </c>
      <c r="AO1036" s="16" t="str">
        <f>IF(AD1036="N/A", IF(V1036="N/A", "N/A", L1036+V1036), IF(AI1036="N/A", "N/A", AD1036+AI1036))</f>
        <v>N/A</v>
      </c>
      <c r="AP1036" s="16" t="str">
        <f>IF(AD1036="N/A", IF(W1036="N/A", "N/A", L1036+W1036), IF(AJ1036="N/A", "N/A", AD1036+AJ1036))</f>
        <v>N/A</v>
      </c>
      <c r="AQ1036" s="16" t="str">
        <f>IF(AD1036="N/A", IF(X1036="N/A", "N/A", L1036+X1036), IF(AK1036="N/A", "N/A", AD1036+AK1036))</f>
        <v>N/A</v>
      </c>
      <c r="AR1036" s="15" t="s">
        <v>40</v>
      </c>
      <c r="AS1036" s="15" t="s">
        <v>40</v>
      </c>
      <c r="AT1036" s="15" t="s">
        <v>40</v>
      </c>
      <c r="AU1036" s="15" t="s">
        <v>40</v>
      </c>
      <c r="AV1036" s="15" t="s">
        <v>40</v>
      </c>
      <c r="AW1036" s="15" t="s">
        <v>40</v>
      </c>
      <c r="AX1036" s="15" t="s">
        <v>40</v>
      </c>
      <c r="AY1036" s="15" t="s">
        <v>40</v>
      </c>
      <c r="AZ1036" s="15" t="s">
        <v>40</v>
      </c>
      <c r="BA1036" s="15" t="s">
        <v>40</v>
      </c>
      <c r="BB1036" s="15" t="s">
        <v>40</v>
      </c>
      <c r="BC1036" s="15" t="s">
        <v>40</v>
      </c>
      <c r="BD1036" s="15" t="s">
        <v>40</v>
      </c>
      <c r="BE1036" s="15" t="s">
        <v>40</v>
      </c>
      <c r="BF1036" s="15" t="s">
        <v>40</v>
      </c>
      <c r="BG1036" s="15" t="s">
        <v>40</v>
      </c>
      <c r="BH1036" s="15" t="s">
        <v>40</v>
      </c>
      <c r="BJ1036" s="16" t="e">
        <f>IF(AR1036="R", $CA1036, IF(OR(AR1036="P", AR1036="T", AR1036="N"), 0, IF($C1036="DM", $T1036, IF(OR(AR1036="Y", AR1036="IR"),$AM1036,IF(AR1036="C", IF($BI1036="Y", IF($AF1036="N/A", $Q1036, $AF1036), IF($AG1036="N/A", $T1036,$AG1036)))))))</f>
        <v>#VALUE!</v>
      </c>
      <c r="BK1036" s="16" t="e">
        <f>IF(AS1036="R", $CA1036, IF(OR(AS1036="P", AS1036="T", AS1036="N"), 0, IF($C1036="DM", $T1036, IF(OR(AS1036="Y", AS1036="IR"),$AM1036,IF(AS1036="C", IF($BI1036="Y", IF($AF1036="N/A", $Q1036, $AF1036), IF($AG1036="N/A", $T1036,$AG1036)))))))</f>
        <v>#VALUE!</v>
      </c>
      <c r="BL1036" s="16" t="e">
        <f>IF(AT1036="R", $CA1036, IF(OR(AT1036="P", AT1036="T", AT1036="N"), 0, IF($C1036="DM", $T1036, IF(OR(AT1036="Y", AT1036="IR"),$AM1036,IF(AT1036="C", IF($BI1036="Y", IF($AF1036="N/A", $Q1036, $AF1036), IF($AG1036="N/A", $T1036,$AG1036)))))))</f>
        <v>#VALUE!</v>
      </c>
      <c r="BM1036" s="16" t="e">
        <f>IF(AU1036="R", $CA1036, IF(OR(AU1036="P", AU1036="T", AU1036="N"), 0, IF($C1036="DM", $T1036, IF(OR(AU1036="Y", AU1036="IR"),$AM1036,IF(AU1036="C", IF($BI1036="Y", IF($AF1036="N/A", $Q1036, $AF1036), IF($AG1036="N/A", $T1036,$AG1036)))))))</f>
        <v>#VALUE!</v>
      </c>
      <c r="BN1036" s="16" t="e">
        <f>IF(AV1036="R", $CA1036, IF(OR(AV1036="P", AV1036="T", AV1036="N"), 0, IF($C1036="DM", $T1036, IF(OR(AV1036="Y", AV1036="IR"),$AM1036,IF(AV1036="C", IF($BI1036="Y", IF($AF1036="N/A", $Q1036, $AF1036), IF($AG1036="N/A", $T1036,$AG1036)))))))</f>
        <v>#VALUE!</v>
      </c>
      <c r="BO1036" s="16" t="e">
        <f>IF(AW1036="R", $CA1036, IF(OR(AW1036="P", AW1036="T", AW1036="N"), 0, IF($C1036="DM", $T1036, IF(OR(AW1036="Y", AW1036="IR"),$AM1036,IF(AW1036="C", IF($BI1036="Y", IF($AF1036="N/A", $Q1036, $AF1036), IF($AG1036="N/A", $T1036,$AG1036)))))))</f>
        <v>#VALUE!</v>
      </c>
      <c r="BP1036" s="16" t="e">
        <f>IF(AX1036="R", $CA1036, IF(OR(AX1036="P", AX1036="T", AX1036="N"), 0, IF($C1036="DM", $T1036, IF(OR(AX1036="Y", AX1036="IR"),$AM1036,IF(AX1036="C", IF($BI1036="Y", IF($AF1036="N/A", $Q1036, $AF1036), IF($AG1036="N/A", $T1036,$AG1036)))))))</f>
        <v>#VALUE!</v>
      </c>
      <c r="BQ1036" s="16" t="e">
        <f>IF(AY1036="R", $CA1036, IF(OR(AY1036="P", AY1036="T", AY1036="N"), 0, IF($C1036="DM", $T1036, IF(OR(AY1036="Y", AY1036="IR"),$AM1036,IF(AY1036="C", IF($BI1036="Y", IF($AF1036="N/A", $Q1036, $AF1036), IF($AG1036="N/A", $T1036,$AG1036)))))))</f>
        <v>#VALUE!</v>
      </c>
      <c r="BR1036" s="16" t="e">
        <f>IF(AZ1036="R", $CA1036, IF(OR(AZ1036="P", AZ1036="T", AZ1036="N"), 0, IF($C1036="DM", $T1036, IF(OR(AZ1036="Y", AZ1036="IR"),$AM1036,IF(AZ1036="C", IF($BI1036="Y", IF($AF1036="N/A", $Q1036, $AF1036), IF($AG1036="N/A", $T1036,$AG1036)))))))</f>
        <v>#VALUE!</v>
      </c>
      <c r="BS1036" s="16" t="e">
        <f>IF(BA1036="R", $CA1036, IF(OR(BA1036="P", BA1036="T", BA1036="N"), 0, IF($C1036="DM", $T1036, IF(OR(BA1036="Y", BA1036="IR"),$AM1036,IF(BA1036="C", IF($BI1036="Y", IF($AF1036="N/A", $Q1036, $AF1036), IF($AG1036="N/A", $T1036,$AG1036)))))))</f>
        <v>#VALUE!</v>
      </c>
      <c r="BT1036" s="16" t="e">
        <f>IF(BB1036="R", $CA1036, IF(OR(BB1036="P", BB1036="T", BB1036="N"), 0, IF($C1036="DM", $T1036, IF(OR(BB1036="Y", BB1036="IR"),$AM1036,IF(BB1036="C", IF($BI1036="Y", IF($BA1036="C", IF($AF1036="N/A", $Q1036, $AF1036), IF($AF1036="N/A", $T1036, $AM1036)), IF($AG1036="N/A", $T1036,$AG1036)))))))</f>
        <v>#VALUE!</v>
      </c>
      <c r="BU1036" s="16" t="e">
        <f>IF(BC1036="R", $CA1036, IF(OR(BC1036="P", BC1036="T", BC1036="N"), 0, IF($C1036="DM", $T1036, IF(OR(BC1036="Y", BC1036="IR"),$AM1036,IF(BC1036="C", IF($BI1036="Y", IF($BA1036="C", IF($AF1036="N/A", $Q1036, $AF1036), IF($AF1036="N/A", $T1036, $AM1036)), IF($AG1036="N/A", $T1036,$AG1036)))))))</f>
        <v>#VALUE!</v>
      </c>
      <c r="BV1036" s="16" t="e">
        <f>IF(BD1036="R", $CA1036, IF(OR(BD1036="P", BD1036="T", BD1036="N"), 0, IF($C1036="DM", $T1036, IF(OR(BD1036="Y", BD1036="IR"),$AM1036,IF(BD1036="C", IF($BI1036="Y", IF($BA1036="C", IF($AF1036="N/A", $Q1036, $AF1036), IF($AF1036="N/A", $T1036, $AM1036)), IF($AG1036="N/A", $T1036,$AG1036)))))))</f>
        <v>#VALUE!</v>
      </c>
      <c r="BW1036" s="16" t="e">
        <f>IF(BE1036="R", $CA1036, IF(OR(BE1036="P", BE1036="T", BE1036="N"), 0, IF($C1036="DM", $T1036, IF(OR(BE1036="Y", BE1036="IR"),$AM1036,IF(BE1036="C", IF($BI1036="Y", IF($BA1036="C", IF($AF1036="N/A", $Q1036, $AF1036), IF($AF1036="N/A", $T1036, $AM1036)), IF($AG1036="N/A", $T1036,$AG1036)))))))</f>
        <v>#VALUE!</v>
      </c>
      <c r="BX1036" s="16" t="e">
        <f>IF(BF1036="R", $CA1036, IF(OR(BF1036="P", BF1036="T", BF1036="N"), 0, IF($C1036="DM", $T1036, IF(OR(BF1036="Y", BF1036="IR"),$AM1036,IF(BF1036="C", IF($BI1036="Y", IF($BA1036="C", IF($AF1036="N/A", $Q1036, $AF1036), IF($AF1036="N/A", $T1036, $AM1036)), IF($AG1036="N/A", $T1036,$AG1036)))))))</f>
        <v>#VALUE!</v>
      </c>
      <c r="BY1036" s="16" t="e">
        <f>IF(BG1036="R", $CA1036, IF(OR(BG1036="P", BG1036="T", BG1036="N"), 0, IF($C1036="DM", $T1036, IF(OR(BG1036="Y", BG1036="IR"),$AM1036,IF(BG1036="C", IF($BI1036="Y", IF($BA1036="C", IF($AF1036="N/A", $Q1036, $AF1036), IF($AF1036="N/A", $T1036, $AM1036)), IF($AG1036="N/A", $T1036,$AG1036)))))))</f>
        <v>#VALUE!</v>
      </c>
      <c r="BZ1036" s="16" t="e">
        <f>IF(BH1036="R", $CA1036, IF(OR(BH1036="P", BH1036="T", BH1036="N"), 0, IF($C1036="DM", $T1036, IF(OR(BH1036="Y", BH1036="IR"),$AM1036,IF(BH1036="C", IF($BI1036="Y", IF($BA1036="C", IF($AF1036="N/A", $Q1036, $AF1036), IF($AF1036="N/A", $T1036, $AM1036)), IF($AG1036="N/A", $T1036,$AG1036)))))))</f>
        <v>#VALUE!</v>
      </c>
      <c r="CA1036" s="15" t="s">
        <v>75</v>
      </c>
      <c r="CB1036" s="16" t="e">
        <f>BZ1036</f>
        <v>#VALUE!</v>
      </c>
      <c r="CC1036" s="15" t="str">
        <f>IF(OR($BH1036="T", $BH1036="R"), 0, IF($BH1036="C", IF($BI1036="Y", IF($BA1036="C", 0, IF(AF1036="N/A", Q1036-T1036, AF1036-AG1036)), IF($AF1036="N/A", U1036, AH1036)), AN1036))</f>
        <v>N/A</v>
      </c>
      <c r="CD1036" s="15" t="str">
        <f>IF(OR($BH1036="T", $BH1036="R"), 0, IF($BH1036="C", IF($BI1036="Y", 0, IF($AF1036="N/A", V1036, AI1036)), AO1036))</f>
        <v>N/A</v>
      </c>
      <c r="CE1036" s="15" t="str">
        <f>IF(OR($BH1036="T", $BH1036="R"), 0, IF($BH1036="C", IF($BI1036="Y", 0, IF($AF1036="N/A", W1036, AJ1036)), AP1036))</f>
        <v>N/A</v>
      </c>
      <c r="CF1036" s="15" t="str">
        <f>IF(OR($BH1036="T", $BH1036="R"), 0, IF($BH1036="C", IF($BI1036="Y", 0, IF($AF1036="N/A", X1036, AK1036)), AQ1036))</f>
        <v>N/A</v>
      </c>
    </row>
    <row r="1037" spans="1:84" x14ac:dyDescent="0.25">
      <c r="A1037" s="14">
        <v>6014</v>
      </c>
      <c r="B1037" s="15"/>
      <c r="C1037" s="15"/>
      <c r="D1037" s="15"/>
      <c r="E1037" s="15" t="e">
        <f>VLOOKUP(B1037, 'Rookie Year'!$A$2:$B$55679,2,FALSE)</f>
        <v>#N/A</v>
      </c>
      <c r="F1037" s="15">
        <v>2024</v>
      </c>
      <c r="G1037" s="15" t="s">
        <v>42</v>
      </c>
      <c r="H1037" s="15"/>
      <c r="I1037" s="16"/>
      <c r="J1037" s="15"/>
      <c r="K1037" s="17">
        <f>IF(AND(G1037&lt;&gt;"N",R1037="N/A"), IF(I1037&lt;4, 0, 0.25),IF(I1037=1, IF(J1037=1,0.25, 0.25), IF(I1037&lt;13, 0.25, IF(I1037&lt;26, 0.4, IF(I1037&lt;51, 0.6, 0.75)))))</f>
        <v>0.25</v>
      </c>
      <c r="L1037" s="16">
        <f>I1037-M1037</f>
        <v>0</v>
      </c>
      <c r="M1037" s="16">
        <f>ROUNDUP(I1037*K1037,0)</f>
        <v>0</v>
      </c>
      <c r="N1037" s="16">
        <f>M1037*J1037</f>
        <v>0</v>
      </c>
      <c r="O1037" s="16">
        <v>0</v>
      </c>
      <c r="P1037" s="16">
        <v>0</v>
      </c>
      <c r="Q1037" s="16">
        <f>N1037-O1037-P1037</f>
        <v>0</v>
      </c>
      <c r="R1037" s="15" t="s">
        <v>75</v>
      </c>
      <c r="S1037" s="15">
        <f>IF(R1037="N/A", J1037-($B$1-F1037), J1037-($B$1-R1037))</f>
        <v>0</v>
      </c>
      <c r="T1037" s="16" t="str">
        <f>IF($S1037&lt;1, "N/A", $M1037)</f>
        <v>N/A</v>
      </c>
      <c r="U1037" s="16" t="str">
        <f>IF($S1037&lt;2, "N/A", $M1037)</f>
        <v>N/A</v>
      </c>
      <c r="V1037" s="16" t="str">
        <f>IF($S1037&lt;3, "N/A", $M1037)</f>
        <v>N/A</v>
      </c>
      <c r="W1037" s="16" t="str">
        <f>IF($S1037&lt;4, "N/A", $M1037)</f>
        <v>N/A</v>
      </c>
      <c r="X1037" s="16" t="str">
        <f>IF($S1037&lt;5, "N/A", $M1037)</f>
        <v>N/A</v>
      </c>
      <c r="Y1037" s="15" t="str">
        <f>IF(SUM(T1037:X1037)&lt;&gt;Q1037, "CHECK", "OK")</f>
        <v>OK</v>
      </c>
      <c r="Z1037" s="15" t="str">
        <f>IF(F1037=$B$1, "No", IF(S1037=1, "Yes", "No"))</f>
        <v>No</v>
      </c>
      <c r="AA1037" s="18" t="str">
        <f>IF(C1037="DM", "N/A", IF(Z1037="No","N/A",VLOOKUP(B1037,'Extension List'!$A$3:$R$1972,18,FALSE)))</f>
        <v>N/A</v>
      </c>
      <c r="AB1037" s="15" t="str">
        <f>IF(C1037="DM", "N/A", IF(Z1037="No","N/A",VLOOKUP(B1037,'Extension List'!$A$3:$T$1972,20,FALSE)))</f>
        <v>N/A</v>
      </c>
      <c r="AC1037" s="15" t="str">
        <f>IF(AA1037="N/A", "N/A", 0)</f>
        <v>N/A</v>
      </c>
      <c r="AD1037" s="16" t="str">
        <f>IF(AE1037="N/A", "N/A", AA1037-AE1037)</f>
        <v>N/A</v>
      </c>
      <c r="AE1037" s="16" t="str">
        <f>IF(AA1037="N/A", "N/A", IF(AC1037&gt;0, IF(AA1037&lt;13, ROUNDUP(0.25*AA1037,0), IF(AA1037&lt;26, ROUNDUP(0.4*AA1037,0), IF(AA1037&lt;51, ROUNDUP(0.6*AA1037,0), ROUNDUP(0.75*AA1037,0)))), "N/A"))</f>
        <v>N/A</v>
      </c>
      <c r="AF1037" s="16" t="str">
        <f>IF(AD1037="N/A","N/A", (AE1037*AC1037)+Q1037)</f>
        <v>N/A</v>
      </c>
      <c r="AG1037" s="16" t="str">
        <f>IF($AF1037="N/A", "N/A", "TBC")</f>
        <v>N/A</v>
      </c>
      <c r="AH1037" s="16" t="str">
        <f>IF($AF1037="N/A", "N/A", "TBC")</f>
        <v>N/A</v>
      </c>
      <c r="AI1037" s="16" t="str">
        <f>IF($AF1037="N/A","N/A",IF(AC1037&gt;1,"TBC","N/A"))</f>
        <v>N/A</v>
      </c>
      <c r="AJ1037" s="16" t="str">
        <f>IF($AF1037="N/A","N/A",IF(AC1037&gt;2,"TBC","N/A"))</f>
        <v>N/A</v>
      </c>
      <c r="AK1037" s="16" t="str">
        <f>IF($AF1037="N/A","N/A",IF(AC1037&gt;3,"TBC","N/A"))</f>
        <v>N/A</v>
      </c>
      <c r="AL1037" s="16" t="str">
        <f>IF(AC1037="N/A","N/A",IF(AC1037&gt;0,IF(SUM(AG1037:AK1037)&lt;&gt;AF1037,"CHECK","OK"),"N/A"))</f>
        <v>N/A</v>
      </c>
      <c r="AM1037" s="16" t="e">
        <f>IF(AD1037="N/A", L1037+T1037, L1037+AG1037)</f>
        <v>#VALUE!</v>
      </c>
      <c r="AN1037" s="16" t="str">
        <f>IF(AD1037="N/A", IF(U1037="N/A", "N/A", L1037+U1037), AD1037+AH1037)</f>
        <v>N/A</v>
      </c>
      <c r="AO1037" s="16" t="str">
        <f>IF(AD1037="N/A", IF(V1037="N/A", "N/A", L1037+V1037), IF(AI1037="N/A", "N/A", AD1037+AI1037))</f>
        <v>N/A</v>
      </c>
      <c r="AP1037" s="16" t="str">
        <f>IF(AD1037="N/A", IF(W1037="N/A", "N/A", L1037+W1037), IF(AJ1037="N/A", "N/A", AD1037+AJ1037))</f>
        <v>N/A</v>
      </c>
      <c r="AQ1037" s="16" t="str">
        <f>IF(AD1037="N/A", IF(X1037="N/A", "N/A", L1037+X1037), IF(AK1037="N/A", "N/A", AD1037+AK1037))</f>
        <v>N/A</v>
      </c>
      <c r="AR1037" s="15" t="s">
        <v>40</v>
      </c>
      <c r="AS1037" s="15" t="s">
        <v>40</v>
      </c>
      <c r="AT1037" s="15" t="s">
        <v>40</v>
      </c>
      <c r="AU1037" s="15" t="s">
        <v>40</v>
      </c>
      <c r="AV1037" s="15" t="s">
        <v>40</v>
      </c>
      <c r="AW1037" s="15" t="s">
        <v>40</v>
      </c>
      <c r="AX1037" s="15" t="s">
        <v>40</v>
      </c>
      <c r="AY1037" s="15" t="s">
        <v>40</v>
      </c>
      <c r="AZ1037" s="15" t="s">
        <v>40</v>
      </c>
      <c r="BA1037" s="15" t="s">
        <v>40</v>
      </c>
      <c r="BB1037" s="15" t="s">
        <v>40</v>
      </c>
      <c r="BC1037" s="15" t="s">
        <v>40</v>
      </c>
      <c r="BD1037" s="15" t="s">
        <v>40</v>
      </c>
      <c r="BE1037" s="15" t="s">
        <v>40</v>
      </c>
      <c r="BF1037" s="15" t="s">
        <v>40</v>
      </c>
      <c r="BG1037" s="15" t="s">
        <v>40</v>
      </c>
      <c r="BH1037" s="15" t="s">
        <v>40</v>
      </c>
      <c r="BJ1037" s="16" t="e">
        <f>IF(AR1037="R", $CA1037, IF(OR(AR1037="P", AR1037="T", AR1037="N"), 0, IF($C1037="DM", $T1037, IF(OR(AR1037="Y", AR1037="IR"),$AM1037,IF(AR1037="C", IF($BI1037="Y", IF($AF1037="N/A", $Q1037, $AF1037), IF($AG1037="N/A", $T1037,$AG1037)))))))</f>
        <v>#VALUE!</v>
      </c>
      <c r="BK1037" s="16" t="e">
        <f>IF(AS1037="R", $CA1037, IF(OR(AS1037="P", AS1037="T", AS1037="N"), 0, IF($C1037="DM", $T1037, IF(OR(AS1037="Y", AS1037="IR"),$AM1037,IF(AS1037="C", IF($BI1037="Y", IF($AF1037="N/A", $Q1037, $AF1037), IF($AG1037="N/A", $T1037,$AG1037)))))))</f>
        <v>#VALUE!</v>
      </c>
      <c r="BL1037" s="16" t="e">
        <f>IF(AT1037="R", $CA1037, IF(OR(AT1037="P", AT1037="T", AT1037="N"), 0, IF($C1037="DM", $T1037, IF(OR(AT1037="Y", AT1037="IR"),$AM1037,IF(AT1037="C", IF($BI1037="Y", IF($AF1037="N/A", $Q1037, $AF1037), IF($AG1037="N/A", $T1037,$AG1037)))))))</f>
        <v>#VALUE!</v>
      </c>
      <c r="BM1037" s="16" t="e">
        <f>IF(AU1037="R", $CA1037, IF(OR(AU1037="P", AU1037="T", AU1037="N"), 0, IF($C1037="DM", $T1037, IF(OR(AU1037="Y", AU1037="IR"),$AM1037,IF(AU1037="C", IF($BI1037="Y", IF($AF1037="N/A", $Q1037, $AF1037), IF($AG1037="N/A", $T1037,$AG1037)))))))</f>
        <v>#VALUE!</v>
      </c>
      <c r="BN1037" s="16" t="e">
        <f>IF(AV1037="R", $CA1037, IF(OR(AV1037="P", AV1037="T", AV1037="N"), 0, IF($C1037="DM", $T1037, IF(OR(AV1037="Y", AV1037="IR"),$AM1037,IF(AV1037="C", IF($BI1037="Y", IF($AF1037="N/A", $Q1037, $AF1037), IF($AG1037="N/A", $T1037,$AG1037)))))))</f>
        <v>#VALUE!</v>
      </c>
      <c r="BO1037" s="16" t="e">
        <f>IF(AW1037="R", $CA1037, IF(OR(AW1037="P", AW1037="T", AW1037="N"), 0, IF($C1037="DM", $T1037, IF(OR(AW1037="Y", AW1037="IR"),$AM1037,IF(AW1037="C", IF($BI1037="Y", IF($AF1037="N/A", $Q1037, $AF1037), IF($AG1037="N/A", $T1037,$AG1037)))))))</f>
        <v>#VALUE!</v>
      </c>
      <c r="BP1037" s="16" t="e">
        <f>IF(AX1037="R", $CA1037, IF(OR(AX1037="P", AX1037="T", AX1037="N"), 0, IF($C1037="DM", $T1037, IF(OR(AX1037="Y", AX1037="IR"),$AM1037,IF(AX1037="C", IF($BI1037="Y", IF($AF1037="N/A", $Q1037, $AF1037), IF($AG1037="N/A", $T1037,$AG1037)))))))</f>
        <v>#VALUE!</v>
      </c>
      <c r="BQ1037" s="16" t="e">
        <f>IF(AY1037="R", $CA1037, IF(OR(AY1037="P", AY1037="T", AY1037="N"), 0, IF($C1037="DM", $T1037, IF(OR(AY1037="Y", AY1037="IR"),$AM1037,IF(AY1037="C", IF($BI1037="Y", IF($AF1037="N/A", $Q1037, $AF1037), IF($AG1037="N/A", $T1037,$AG1037)))))))</f>
        <v>#VALUE!</v>
      </c>
      <c r="BR1037" s="16" t="e">
        <f>IF(AZ1037="R", $CA1037, IF(OR(AZ1037="P", AZ1037="T", AZ1037="N"), 0, IF($C1037="DM", $T1037, IF(OR(AZ1037="Y", AZ1037="IR"),$AM1037,IF(AZ1037="C", IF($BI1037="Y", IF($AF1037="N/A", $Q1037, $AF1037), IF($AG1037="N/A", $T1037,$AG1037)))))))</f>
        <v>#VALUE!</v>
      </c>
      <c r="BS1037" s="16" t="e">
        <f>IF(BA1037="R", $CA1037, IF(OR(BA1037="P", BA1037="T", BA1037="N"), 0, IF($C1037="DM", $T1037, IF(OR(BA1037="Y", BA1037="IR"),$AM1037,IF(BA1037="C", IF($BI1037="Y", IF($AF1037="N/A", $Q1037, $AF1037), IF($AG1037="N/A", $T1037,$AG1037)))))))</f>
        <v>#VALUE!</v>
      </c>
      <c r="BT1037" s="16" t="e">
        <f>IF(BB1037="R", $CA1037, IF(OR(BB1037="P", BB1037="T", BB1037="N"), 0, IF($C1037="DM", $T1037, IF(OR(BB1037="Y", BB1037="IR"),$AM1037,IF(BB1037="C", IF($BI1037="Y", IF($BA1037="C", IF($AF1037="N/A", $Q1037, $AF1037), IF($AF1037="N/A", $T1037, $AM1037)), IF($AG1037="N/A", $T1037,$AG1037)))))))</f>
        <v>#VALUE!</v>
      </c>
      <c r="BU1037" s="16" t="e">
        <f>IF(BC1037="R", $CA1037, IF(OR(BC1037="P", BC1037="T", BC1037="N"), 0, IF($C1037="DM", $T1037, IF(OR(BC1037="Y", BC1037="IR"),$AM1037,IF(BC1037="C", IF($BI1037="Y", IF($BA1037="C", IF($AF1037="N/A", $Q1037, $AF1037), IF($AF1037="N/A", $T1037, $AM1037)), IF($AG1037="N/A", $T1037,$AG1037)))))))</f>
        <v>#VALUE!</v>
      </c>
      <c r="BV1037" s="16" t="e">
        <f>IF(BD1037="R", $CA1037, IF(OR(BD1037="P", BD1037="T", BD1037="N"), 0, IF($C1037="DM", $T1037, IF(OR(BD1037="Y", BD1037="IR"),$AM1037,IF(BD1037="C", IF($BI1037="Y", IF($BA1037="C", IF($AF1037="N/A", $Q1037, $AF1037), IF($AF1037="N/A", $T1037, $AM1037)), IF($AG1037="N/A", $T1037,$AG1037)))))))</f>
        <v>#VALUE!</v>
      </c>
      <c r="BW1037" s="16" t="e">
        <f>IF(BE1037="R", $CA1037, IF(OR(BE1037="P", BE1037="T", BE1037="N"), 0, IF($C1037="DM", $T1037, IF(OR(BE1037="Y", BE1037="IR"),$AM1037,IF(BE1037="C", IF($BI1037="Y", IF($BA1037="C", IF($AF1037="N/A", $Q1037, $AF1037), IF($AF1037="N/A", $T1037, $AM1037)), IF($AG1037="N/A", $T1037,$AG1037)))))))</f>
        <v>#VALUE!</v>
      </c>
      <c r="BX1037" s="16" t="e">
        <f>IF(BF1037="R", $CA1037, IF(OR(BF1037="P", BF1037="T", BF1037="N"), 0, IF($C1037="DM", $T1037, IF(OR(BF1037="Y", BF1037="IR"),$AM1037,IF(BF1037="C", IF($BI1037="Y", IF($BA1037="C", IF($AF1037="N/A", $Q1037, $AF1037), IF($AF1037="N/A", $T1037, $AM1037)), IF($AG1037="N/A", $T1037,$AG1037)))))))</f>
        <v>#VALUE!</v>
      </c>
      <c r="BY1037" s="16" t="e">
        <f>IF(BG1037="R", $CA1037, IF(OR(BG1037="P", BG1037="T", BG1037="N"), 0, IF($C1037="DM", $T1037, IF(OR(BG1037="Y", BG1037="IR"),$AM1037,IF(BG1037="C", IF($BI1037="Y", IF($BA1037="C", IF($AF1037="N/A", $Q1037, $AF1037), IF($AF1037="N/A", $T1037, $AM1037)), IF($AG1037="N/A", $T1037,$AG1037)))))))</f>
        <v>#VALUE!</v>
      </c>
      <c r="BZ1037" s="16" t="e">
        <f>IF(BH1037="R", $CA1037, IF(OR(BH1037="P", BH1037="T", BH1037="N"), 0, IF($C1037="DM", $T1037, IF(OR(BH1037="Y", BH1037="IR"),$AM1037,IF(BH1037="C", IF($BI1037="Y", IF($BA1037="C", IF($AF1037="N/A", $Q1037, $AF1037), IF($AF1037="N/A", $T1037, $AM1037)), IF($AG1037="N/A", $T1037,$AG1037)))))))</f>
        <v>#VALUE!</v>
      </c>
      <c r="CA1037" s="15" t="s">
        <v>75</v>
      </c>
      <c r="CB1037" s="16" t="e">
        <f>BZ1037</f>
        <v>#VALUE!</v>
      </c>
      <c r="CC1037" s="15" t="str">
        <f>IF(OR($BH1037="T", $BH1037="R"), 0, IF($BH1037="C", IF($BI1037="Y", IF($BA1037="C", 0, IF(AF1037="N/A", Q1037-T1037, AF1037-AG1037)), IF($AF1037="N/A", U1037, AH1037)), AN1037))</f>
        <v>N/A</v>
      </c>
      <c r="CD1037" s="15" t="str">
        <f>IF(OR($BH1037="T", $BH1037="R"), 0, IF($BH1037="C", IF($BI1037="Y", 0, IF($AF1037="N/A", V1037, AI1037)), AO1037))</f>
        <v>N/A</v>
      </c>
      <c r="CE1037" s="15" t="str">
        <f>IF(OR($BH1037="T", $BH1037="R"), 0, IF($BH1037="C", IF($BI1037="Y", 0, IF($AF1037="N/A", W1037, AJ1037)), AP1037))</f>
        <v>N/A</v>
      </c>
      <c r="CF1037" s="15" t="str">
        <f>IF(OR($BH1037="T", $BH1037="R"), 0, IF($BH1037="C", IF($BI1037="Y", 0, IF($AF1037="N/A", X1037, AK1037)), AQ1037))</f>
        <v>N/A</v>
      </c>
    </row>
    <row r="1038" spans="1:84" x14ac:dyDescent="0.25">
      <c r="A1038" s="14">
        <v>6015</v>
      </c>
      <c r="B1038" s="15"/>
      <c r="C1038" s="15"/>
      <c r="D1038" s="15"/>
      <c r="E1038" s="15" t="e">
        <f>VLOOKUP(B1038, 'Rookie Year'!$A$2:$B$55679,2,FALSE)</f>
        <v>#N/A</v>
      </c>
      <c r="F1038" s="15">
        <v>2024</v>
      </c>
      <c r="G1038" s="15" t="s">
        <v>42</v>
      </c>
      <c r="H1038" s="15"/>
      <c r="I1038" s="16"/>
      <c r="J1038" s="15"/>
      <c r="K1038" s="17">
        <f>IF(AND(G1038&lt;&gt;"N",R1038="N/A"), IF(I1038&lt;4, 0, 0.25),IF(I1038=1, IF(J1038=1,0.25, 0.25), IF(I1038&lt;13, 0.25, IF(I1038&lt;26, 0.4, IF(I1038&lt;51, 0.6, 0.75)))))</f>
        <v>0.25</v>
      </c>
      <c r="L1038" s="16">
        <f>I1038-M1038</f>
        <v>0</v>
      </c>
      <c r="M1038" s="16">
        <f>ROUNDUP(I1038*K1038,0)</f>
        <v>0</v>
      </c>
      <c r="N1038" s="16">
        <f>M1038*J1038</f>
        <v>0</v>
      </c>
      <c r="O1038" s="16">
        <v>0</v>
      </c>
      <c r="P1038" s="16">
        <v>0</v>
      </c>
      <c r="Q1038" s="16">
        <f>N1038-O1038-P1038</f>
        <v>0</v>
      </c>
      <c r="R1038" s="15" t="s">
        <v>75</v>
      </c>
      <c r="S1038" s="15">
        <f>IF(R1038="N/A", J1038-($B$1-F1038), J1038-($B$1-R1038))</f>
        <v>0</v>
      </c>
      <c r="T1038" s="16" t="str">
        <f>IF($S1038&lt;1, "N/A", $M1038)</f>
        <v>N/A</v>
      </c>
      <c r="U1038" s="16" t="str">
        <f>IF($S1038&lt;2, "N/A", $M1038)</f>
        <v>N/A</v>
      </c>
      <c r="V1038" s="16" t="str">
        <f>IF($S1038&lt;3, "N/A", $M1038)</f>
        <v>N/A</v>
      </c>
      <c r="W1038" s="16" t="str">
        <f>IF($S1038&lt;4, "N/A", $M1038)</f>
        <v>N/A</v>
      </c>
      <c r="X1038" s="16" t="str">
        <f>IF($S1038&lt;5, "N/A", $M1038)</f>
        <v>N/A</v>
      </c>
      <c r="Y1038" s="15" t="str">
        <f>IF(SUM(T1038:X1038)&lt;&gt;Q1038, "CHECK", "OK")</f>
        <v>OK</v>
      </c>
      <c r="Z1038" s="15" t="str">
        <f>IF(F1038=$B$1, "No", IF(S1038=1, "Yes", "No"))</f>
        <v>No</v>
      </c>
      <c r="AA1038" s="18" t="str">
        <f>IF(C1038="DM", "N/A", IF(Z1038="No","N/A",VLOOKUP(B1038,'Extension List'!$A$3:$R$1972,18,FALSE)))</f>
        <v>N/A</v>
      </c>
      <c r="AB1038" s="15" t="str">
        <f>IF(C1038="DM", "N/A", IF(Z1038="No","N/A",VLOOKUP(B1038,'Extension List'!$A$3:$T$1972,20,FALSE)))</f>
        <v>N/A</v>
      </c>
      <c r="AC1038" s="15" t="str">
        <f>IF(AA1038="N/A", "N/A", 0)</f>
        <v>N/A</v>
      </c>
      <c r="AD1038" s="16" t="str">
        <f>IF(AE1038="N/A", "N/A", AA1038-AE1038)</f>
        <v>N/A</v>
      </c>
      <c r="AE1038" s="16" t="str">
        <f>IF(AA1038="N/A", "N/A", IF(AC1038&gt;0, IF(AA1038&lt;13, ROUNDUP(0.25*AA1038,0), IF(AA1038&lt;26, ROUNDUP(0.4*AA1038,0), IF(AA1038&lt;51, ROUNDUP(0.6*AA1038,0), ROUNDUP(0.75*AA1038,0)))), "N/A"))</f>
        <v>N/A</v>
      </c>
      <c r="AF1038" s="16" t="str">
        <f>IF(AD1038="N/A","N/A", (AE1038*AC1038)+Q1038)</f>
        <v>N/A</v>
      </c>
      <c r="AG1038" s="16" t="str">
        <f>IF($AF1038="N/A", "N/A", "TBC")</f>
        <v>N/A</v>
      </c>
      <c r="AH1038" s="16" t="str">
        <f>IF($AF1038="N/A", "N/A", "TBC")</f>
        <v>N/A</v>
      </c>
      <c r="AI1038" s="16" t="str">
        <f>IF($AF1038="N/A","N/A",IF(AC1038&gt;1,"TBC","N/A"))</f>
        <v>N/A</v>
      </c>
      <c r="AJ1038" s="16" t="str">
        <f>IF($AF1038="N/A","N/A",IF(AC1038&gt;2,"TBC","N/A"))</f>
        <v>N/A</v>
      </c>
      <c r="AK1038" s="16" t="str">
        <f>IF($AF1038="N/A","N/A",IF(AC1038&gt;3,"TBC","N/A"))</f>
        <v>N/A</v>
      </c>
      <c r="AL1038" s="16" t="str">
        <f>IF(AC1038="N/A","N/A",IF(AC1038&gt;0,IF(SUM(AG1038:AK1038)&lt;&gt;AF1038,"CHECK","OK"),"N/A"))</f>
        <v>N/A</v>
      </c>
      <c r="AM1038" s="16" t="e">
        <f>IF(AD1038="N/A", L1038+T1038, L1038+AG1038)</f>
        <v>#VALUE!</v>
      </c>
      <c r="AN1038" s="16" t="str">
        <f>IF(AD1038="N/A", IF(U1038="N/A", "N/A", L1038+U1038), AD1038+AH1038)</f>
        <v>N/A</v>
      </c>
      <c r="AO1038" s="16" t="str">
        <f>IF(AD1038="N/A", IF(V1038="N/A", "N/A", L1038+V1038), IF(AI1038="N/A", "N/A", AD1038+AI1038))</f>
        <v>N/A</v>
      </c>
      <c r="AP1038" s="16" t="str">
        <f>IF(AD1038="N/A", IF(W1038="N/A", "N/A", L1038+W1038), IF(AJ1038="N/A", "N/A", AD1038+AJ1038))</f>
        <v>N/A</v>
      </c>
      <c r="AQ1038" s="16" t="str">
        <f>IF(AD1038="N/A", IF(X1038="N/A", "N/A", L1038+X1038), IF(AK1038="N/A", "N/A", AD1038+AK1038))</f>
        <v>N/A</v>
      </c>
      <c r="AR1038" s="15" t="s">
        <v>40</v>
      </c>
      <c r="AS1038" s="15" t="s">
        <v>40</v>
      </c>
      <c r="AT1038" s="15" t="s">
        <v>40</v>
      </c>
      <c r="AU1038" s="15" t="s">
        <v>40</v>
      </c>
      <c r="AV1038" s="15" t="s">
        <v>40</v>
      </c>
      <c r="AW1038" s="15" t="s">
        <v>40</v>
      </c>
      <c r="AX1038" s="15" t="s">
        <v>40</v>
      </c>
      <c r="AY1038" s="15" t="s">
        <v>40</v>
      </c>
      <c r="AZ1038" s="15" t="s">
        <v>40</v>
      </c>
      <c r="BA1038" s="15" t="s">
        <v>40</v>
      </c>
      <c r="BB1038" s="15" t="s">
        <v>40</v>
      </c>
      <c r="BC1038" s="15" t="s">
        <v>40</v>
      </c>
      <c r="BD1038" s="15" t="s">
        <v>40</v>
      </c>
      <c r="BE1038" s="15" t="s">
        <v>40</v>
      </c>
      <c r="BF1038" s="15" t="s">
        <v>40</v>
      </c>
      <c r="BG1038" s="15" t="s">
        <v>40</v>
      </c>
      <c r="BH1038" s="15" t="s">
        <v>40</v>
      </c>
      <c r="BJ1038" s="16" t="e">
        <f>IF(AR1038="R", $CA1038, IF(OR(AR1038="P", AR1038="T", AR1038="N"), 0, IF($C1038="DM", $T1038, IF(OR(AR1038="Y", AR1038="IR"),$AM1038,IF(AR1038="C", IF($BI1038="Y", IF($AF1038="N/A", $Q1038, $AF1038), IF($AG1038="N/A", $T1038,$AG1038)))))))</f>
        <v>#VALUE!</v>
      </c>
      <c r="BK1038" s="16" t="e">
        <f>IF(AS1038="R", $CA1038, IF(OR(AS1038="P", AS1038="T", AS1038="N"), 0, IF($C1038="DM", $T1038, IF(OR(AS1038="Y", AS1038="IR"),$AM1038,IF(AS1038="C", IF($BI1038="Y", IF($AF1038="N/A", $Q1038, $AF1038), IF($AG1038="N/A", $T1038,$AG1038)))))))</f>
        <v>#VALUE!</v>
      </c>
      <c r="BL1038" s="16" t="e">
        <f>IF(AT1038="R", $CA1038, IF(OR(AT1038="P", AT1038="T", AT1038="N"), 0, IF($C1038="DM", $T1038, IF(OR(AT1038="Y", AT1038="IR"),$AM1038,IF(AT1038="C", IF($BI1038="Y", IF($AF1038="N/A", $Q1038, $AF1038), IF($AG1038="N/A", $T1038,$AG1038)))))))</f>
        <v>#VALUE!</v>
      </c>
      <c r="BM1038" s="16" t="e">
        <f>IF(AU1038="R", $CA1038, IF(OR(AU1038="P", AU1038="T", AU1038="N"), 0, IF($C1038="DM", $T1038, IF(OR(AU1038="Y", AU1038="IR"),$AM1038,IF(AU1038="C", IF($BI1038="Y", IF($AF1038="N/A", $Q1038, $AF1038), IF($AG1038="N/A", $T1038,$AG1038)))))))</f>
        <v>#VALUE!</v>
      </c>
      <c r="BN1038" s="16" t="e">
        <f>IF(AV1038="R", $CA1038, IF(OR(AV1038="P", AV1038="T", AV1038="N"), 0, IF($C1038="DM", $T1038, IF(OR(AV1038="Y", AV1038="IR"),$AM1038,IF(AV1038="C", IF($BI1038="Y", IF($AF1038="N/A", $Q1038, $AF1038), IF($AG1038="N/A", $T1038,$AG1038)))))))</f>
        <v>#VALUE!</v>
      </c>
      <c r="BO1038" s="16" t="e">
        <f>IF(AW1038="R", $CA1038, IF(OR(AW1038="P", AW1038="T", AW1038="N"), 0, IF($C1038="DM", $T1038, IF(OR(AW1038="Y", AW1038="IR"),$AM1038,IF(AW1038="C", IF($BI1038="Y", IF($AF1038="N/A", $Q1038, $AF1038), IF($AG1038="N/A", $T1038,$AG1038)))))))</f>
        <v>#VALUE!</v>
      </c>
      <c r="BP1038" s="16" t="e">
        <f>IF(AX1038="R", $CA1038, IF(OR(AX1038="P", AX1038="T", AX1038="N"), 0, IF($C1038="DM", $T1038, IF(OR(AX1038="Y", AX1038="IR"),$AM1038,IF(AX1038="C", IF($BI1038="Y", IF($AF1038="N/A", $Q1038, $AF1038), IF($AG1038="N/A", $T1038,$AG1038)))))))</f>
        <v>#VALUE!</v>
      </c>
      <c r="BQ1038" s="16" t="e">
        <f>IF(AY1038="R", $CA1038, IF(OR(AY1038="P", AY1038="T", AY1038="N"), 0, IF($C1038="DM", $T1038, IF(OR(AY1038="Y", AY1038="IR"),$AM1038,IF(AY1038="C", IF($BI1038="Y", IF($AF1038="N/A", $Q1038, $AF1038), IF($AG1038="N/A", $T1038,$AG1038)))))))</f>
        <v>#VALUE!</v>
      </c>
      <c r="BR1038" s="16" t="e">
        <f>IF(AZ1038="R", $CA1038, IF(OR(AZ1038="P", AZ1038="T", AZ1038="N"), 0, IF($C1038="DM", $T1038, IF(OR(AZ1038="Y", AZ1038="IR"),$AM1038,IF(AZ1038="C", IF($BI1038="Y", IF($AF1038="N/A", $Q1038, $AF1038), IF($AG1038="N/A", $T1038,$AG1038)))))))</f>
        <v>#VALUE!</v>
      </c>
      <c r="BS1038" s="16" t="e">
        <f>IF(BA1038="R", $CA1038, IF(OR(BA1038="P", BA1038="T", BA1038="N"), 0, IF($C1038="DM", $T1038, IF(OR(BA1038="Y", BA1038="IR"),$AM1038,IF(BA1038="C", IF($BI1038="Y", IF($AF1038="N/A", $Q1038, $AF1038), IF($AG1038="N/A", $T1038,$AG1038)))))))</f>
        <v>#VALUE!</v>
      </c>
      <c r="BT1038" s="16" t="e">
        <f>IF(BB1038="R", $CA1038, IF(OR(BB1038="P", BB1038="T", BB1038="N"), 0, IF($C1038="DM", $T1038, IF(OR(BB1038="Y", BB1038="IR"),$AM1038,IF(BB1038="C", IF($BI1038="Y", IF($BA1038="C", IF($AF1038="N/A", $Q1038, $AF1038), IF($AF1038="N/A", $T1038, $AM1038)), IF($AG1038="N/A", $T1038,$AG1038)))))))</f>
        <v>#VALUE!</v>
      </c>
      <c r="BU1038" s="16" t="e">
        <f>IF(BC1038="R", $CA1038, IF(OR(BC1038="P", BC1038="T", BC1038="N"), 0, IF($C1038="DM", $T1038, IF(OR(BC1038="Y", BC1038="IR"),$AM1038,IF(BC1038="C", IF($BI1038="Y", IF($BA1038="C", IF($AF1038="N/A", $Q1038, $AF1038), IF($AF1038="N/A", $T1038, $AM1038)), IF($AG1038="N/A", $T1038,$AG1038)))))))</f>
        <v>#VALUE!</v>
      </c>
      <c r="BV1038" s="16" t="e">
        <f>IF(BD1038="R", $CA1038, IF(OR(BD1038="P", BD1038="T", BD1038="N"), 0, IF($C1038="DM", $T1038, IF(OR(BD1038="Y", BD1038="IR"),$AM1038,IF(BD1038="C", IF($BI1038="Y", IF($BA1038="C", IF($AF1038="N/A", $Q1038, $AF1038), IF($AF1038="N/A", $T1038, $AM1038)), IF($AG1038="N/A", $T1038,$AG1038)))))))</f>
        <v>#VALUE!</v>
      </c>
      <c r="BW1038" s="16" t="e">
        <f>IF(BE1038="R", $CA1038, IF(OR(BE1038="P", BE1038="T", BE1038="N"), 0, IF($C1038="DM", $T1038, IF(OR(BE1038="Y", BE1038="IR"),$AM1038,IF(BE1038="C", IF($BI1038="Y", IF($BA1038="C", IF($AF1038="N/A", $Q1038, $AF1038), IF($AF1038="N/A", $T1038, $AM1038)), IF($AG1038="N/A", $T1038,$AG1038)))))))</f>
        <v>#VALUE!</v>
      </c>
      <c r="BX1038" s="16" t="e">
        <f>IF(BF1038="R", $CA1038, IF(OR(BF1038="P", BF1038="T", BF1038="N"), 0, IF($C1038="DM", $T1038, IF(OR(BF1038="Y", BF1038="IR"),$AM1038,IF(BF1038="C", IF($BI1038="Y", IF($BA1038="C", IF($AF1038="N/A", $Q1038, $AF1038), IF($AF1038="N/A", $T1038, $AM1038)), IF($AG1038="N/A", $T1038,$AG1038)))))))</f>
        <v>#VALUE!</v>
      </c>
      <c r="BY1038" s="16" t="e">
        <f>IF(BG1038="R", $CA1038, IF(OR(BG1038="P", BG1038="T", BG1038="N"), 0, IF($C1038="DM", $T1038, IF(OR(BG1038="Y", BG1038="IR"),$AM1038,IF(BG1038="C", IF($BI1038="Y", IF($BA1038="C", IF($AF1038="N/A", $Q1038, $AF1038), IF($AF1038="N/A", $T1038, $AM1038)), IF($AG1038="N/A", $T1038,$AG1038)))))))</f>
        <v>#VALUE!</v>
      </c>
      <c r="BZ1038" s="16" t="e">
        <f>IF(BH1038="R", $CA1038, IF(OR(BH1038="P", BH1038="T", BH1038="N"), 0, IF($C1038="DM", $T1038, IF(OR(BH1038="Y", BH1038="IR"),$AM1038,IF(BH1038="C", IF($BI1038="Y", IF($BA1038="C", IF($AF1038="N/A", $Q1038, $AF1038), IF($AF1038="N/A", $T1038, $AM1038)), IF($AG1038="N/A", $T1038,$AG1038)))))))</f>
        <v>#VALUE!</v>
      </c>
      <c r="CA1038" s="15" t="s">
        <v>75</v>
      </c>
      <c r="CB1038" s="16" t="e">
        <f>BZ1038</f>
        <v>#VALUE!</v>
      </c>
      <c r="CC1038" s="15" t="str">
        <f>IF(OR($BH1038="T", $BH1038="R"), 0, IF($BH1038="C", IF($BI1038="Y", IF($BA1038="C", 0, IF(AF1038="N/A", Q1038-T1038, AF1038-AG1038)), IF($AF1038="N/A", U1038, AH1038)), AN1038))</f>
        <v>N/A</v>
      </c>
      <c r="CD1038" s="15" t="str">
        <f>IF(OR($BH1038="T", $BH1038="R"), 0, IF($BH1038="C", IF($BI1038="Y", 0, IF($AF1038="N/A", V1038, AI1038)), AO1038))</f>
        <v>N/A</v>
      </c>
      <c r="CE1038" s="15" t="str">
        <f>IF(OR($BH1038="T", $BH1038="R"), 0, IF($BH1038="C", IF($BI1038="Y", 0, IF($AF1038="N/A", W1038, AJ1038)), AP1038))</f>
        <v>N/A</v>
      </c>
      <c r="CF1038" s="15" t="str">
        <f>IF(OR($BH1038="T", $BH1038="R"), 0, IF($BH1038="C", IF($BI1038="Y", 0, IF($AF1038="N/A", X1038, AK1038)), AQ1038))</f>
        <v>N/A</v>
      </c>
    </row>
    <row r="1039" spans="1:84" x14ac:dyDescent="0.25">
      <c r="A1039" s="14">
        <v>6016</v>
      </c>
      <c r="B1039" s="15"/>
      <c r="C1039" s="15"/>
      <c r="D1039" s="15"/>
      <c r="E1039" s="15" t="e">
        <f>VLOOKUP(B1039, 'Rookie Year'!$A$2:$B$55679,2,FALSE)</f>
        <v>#N/A</v>
      </c>
      <c r="F1039" s="15">
        <v>2024</v>
      </c>
      <c r="G1039" s="15" t="s">
        <v>42</v>
      </c>
      <c r="H1039" s="15"/>
      <c r="I1039" s="16"/>
      <c r="J1039" s="15"/>
      <c r="K1039" s="17">
        <f>IF(AND(G1039&lt;&gt;"N",R1039="N/A"), IF(I1039&lt;4, 0, 0.25),IF(I1039=1, IF(J1039=1,0.25, 0.25), IF(I1039&lt;13, 0.25, IF(I1039&lt;26, 0.4, IF(I1039&lt;51, 0.6, 0.75)))))</f>
        <v>0.25</v>
      </c>
      <c r="L1039" s="16">
        <f>I1039-M1039</f>
        <v>0</v>
      </c>
      <c r="M1039" s="16">
        <f>ROUNDUP(I1039*K1039,0)</f>
        <v>0</v>
      </c>
      <c r="N1039" s="16">
        <f>M1039*J1039</f>
        <v>0</v>
      </c>
      <c r="O1039" s="16">
        <v>0</v>
      </c>
      <c r="P1039" s="16">
        <v>0</v>
      </c>
      <c r="Q1039" s="16">
        <f>N1039-O1039-P1039</f>
        <v>0</v>
      </c>
      <c r="R1039" s="15" t="s">
        <v>75</v>
      </c>
      <c r="S1039" s="15">
        <f>IF(R1039="N/A", J1039-($B$1-F1039), J1039-($B$1-R1039))</f>
        <v>0</v>
      </c>
      <c r="T1039" s="16" t="str">
        <f>IF($S1039&lt;1, "N/A", $M1039)</f>
        <v>N/A</v>
      </c>
      <c r="U1039" s="16" t="str">
        <f>IF($S1039&lt;2, "N/A", $M1039)</f>
        <v>N/A</v>
      </c>
      <c r="V1039" s="16" t="str">
        <f>IF($S1039&lt;3, "N/A", $M1039)</f>
        <v>N/A</v>
      </c>
      <c r="W1039" s="16" t="str">
        <f>IF($S1039&lt;4, "N/A", $M1039)</f>
        <v>N/A</v>
      </c>
      <c r="X1039" s="16" t="str">
        <f>IF($S1039&lt;5, "N/A", $M1039)</f>
        <v>N/A</v>
      </c>
      <c r="Y1039" s="15" t="str">
        <f>IF(SUM(T1039:X1039)&lt;&gt;Q1039, "CHECK", "OK")</f>
        <v>OK</v>
      </c>
      <c r="Z1039" s="15" t="str">
        <f>IF(F1039=$B$1, "No", IF(S1039=1, "Yes", "No"))</f>
        <v>No</v>
      </c>
      <c r="AA1039" s="18" t="str">
        <f>IF(C1039="DM", "N/A", IF(Z1039="No","N/A",VLOOKUP(B1039,'Extension List'!$A$3:$R$1972,18,FALSE)))</f>
        <v>N/A</v>
      </c>
      <c r="AB1039" s="15" t="str">
        <f>IF(C1039="DM", "N/A", IF(Z1039="No","N/A",VLOOKUP(B1039,'Extension List'!$A$3:$T$1972,20,FALSE)))</f>
        <v>N/A</v>
      </c>
      <c r="AC1039" s="15" t="str">
        <f>IF(AA1039="N/A", "N/A", 0)</f>
        <v>N/A</v>
      </c>
      <c r="AD1039" s="16" t="str">
        <f>IF(AE1039="N/A", "N/A", AA1039-AE1039)</f>
        <v>N/A</v>
      </c>
      <c r="AE1039" s="16" t="str">
        <f>IF(AA1039="N/A", "N/A", IF(AC1039&gt;0, IF(AA1039&lt;13, ROUNDUP(0.25*AA1039,0), IF(AA1039&lt;26, ROUNDUP(0.4*AA1039,0), IF(AA1039&lt;51, ROUNDUP(0.6*AA1039,0), ROUNDUP(0.75*AA1039,0)))), "N/A"))</f>
        <v>N/A</v>
      </c>
      <c r="AF1039" s="16" t="str">
        <f>IF(AD1039="N/A","N/A", (AE1039*AC1039)+Q1039)</f>
        <v>N/A</v>
      </c>
      <c r="AG1039" s="16" t="str">
        <f>IF($AF1039="N/A", "N/A", "TBC")</f>
        <v>N/A</v>
      </c>
      <c r="AH1039" s="16" t="str">
        <f>IF($AF1039="N/A", "N/A", "TBC")</f>
        <v>N/A</v>
      </c>
      <c r="AI1039" s="16" t="str">
        <f>IF($AF1039="N/A","N/A",IF(AC1039&gt;1,"TBC","N/A"))</f>
        <v>N/A</v>
      </c>
      <c r="AJ1039" s="16" t="str">
        <f>IF($AF1039="N/A","N/A",IF(AC1039&gt;2,"TBC","N/A"))</f>
        <v>N/A</v>
      </c>
      <c r="AK1039" s="16" t="str">
        <f>IF($AF1039="N/A","N/A",IF(AC1039&gt;3,"TBC","N/A"))</f>
        <v>N/A</v>
      </c>
      <c r="AL1039" s="16" t="str">
        <f>IF(AC1039="N/A","N/A",IF(AC1039&gt;0,IF(SUM(AG1039:AK1039)&lt;&gt;AF1039,"CHECK","OK"),"N/A"))</f>
        <v>N/A</v>
      </c>
      <c r="AM1039" s="16" t="e">
        <f>IF(AD1039="N/A", L1039+T1039, L1039+AG1039)</f>
        <v>#VALUE!</v>
      </c>
      <c r="AN1039" s="16" t="str">
        <f>IF(AD1039="N/A", IF(U1039="N/A", "N/A", L1039+U1039), AD1039+AH1039)</f>
        <v>N/A</v>
      </c>
      <c r="AO1039" s="16" t="str">
        <f>IF(AD1039="N/A", IF(V1039="N/A", "N/A", L1039+V1039), IF(AI1039="N/A", "N/A", AD1039+AI1039))</f>
        <v>N/A</v>
      </c>
      <c r="AP1039" s="16" t="str">
        <f>IF(AD1039="N/A", IF(W1039="N/A", "N/A", L1039+W1039), IF(AJ1039="N/A", "N/A", AD1039+AJ1039))</f>
        <v>N/A</v>
      </c>
      <c r="AQ1039" s="16" t="str">
        <f>IF(AD1039="N/A", IF(X1039="N/A", "N/A", L1039+X1039), IF(AK1039="N/A", "N/A", AD1039+AK1039))</f>
        <v>N/A</v>
      </c>
      <c r="AR1039" s="15" t="s">
        <v>40</v>
      </c>
      <c r="AS1039" s="15" t="s">
        <v>40</v>
      </c>
      <c r="AT1039" s="15" t="s">
        <v>40</v>
      </c>
      <c r="AU1039" s="15" t="s">
        <v>40</v>
      </c>
      <c r="AV1039" s="15" t="s">
        <v>40</v>
      </c>
      <c r="AW1039" s="15" t="s">
        <v>40</v>
      </c>
      <c r="AX1039" s="15" t="s">
        <v>40</v>
      </c>
      <c r="AY1039" s="15" t="s">
        <v>40</v>
      </c>
      <c r="AZ1039" s="15" t="s">
        <v>40</v>
      </c>
      <c r="BA1039" s="15" t="s">
        <v>40</v>
      </c>
      <c r="BB1039" s="15" t="s">
        <v>40</v>
      </c>
      <c r="BC1039" s="15" t="s">
        <v>40</v>
      </c>
      <c r="BD1039" s="15" t="s">
        <v>40</v>
      </c>
      <c r="BE1039" s="15" t="s">
        <v>40</v>
      </c>
      <c r="BF1039" s="15" t="s">
        <v>40</v>
      </c>
      <c r="BG1039" s="15" t="s">
        <v>40</v>
      </c>
      <c r="BH1039" s="15" t="s">
        <v>40</v>
      </c>
      <c r="BJ1039" s="16" t="e">
        <f>IF(AR1039="R", $CA1039, IF(OR(AR1039="P", AR1039="T", AR1039="N"), 0, IF($C1039="DM", $T1039, IF(OR(AR1039="Y", AR1039="IR"),$AM1039,IF(AR1039="C", IF($BI1039="Y", IF($AF1039="N/A", $Q1039, $AF1039), IF($AG1039="N/A", $T1039,$AG1039)))))))</f>
        <v>#VALUE!</v>
      </c>
      <c r="BK1039" s="16" t="e">
        <f>IF(AS1039="R", $CA1039, IF(OR(AS1039="P", AS1039="T", AS1039="N"), 0, IF($C1039="DM", $T1039, IF(OR(AS1039="Y", AS1039="IR"),$AM1039,IF(AS1039="C", IF($BI1039="Y", IF($AF1039="N/A", $Q1039, $AF1039), IF($AG1039="N/A", $T1039,$AG1039)))))))</f>
        <v>#VALUE!</v>
      </c>
      <c r="BL1039" s="16" t="e">
        <f>IF(AT1039="R", $CA1039, IF(OR(AT1039="P", AT1039="T", AT1039="N"), 0, IF($C1039="DM", $T1039, IF(OR(AT1039="Y", AT1039="IR"),$AM1039,IF(AT1039="C", IF($BI1039="Y", IF($AF1039="N/A", $Q1039, $AF1039), IF($AG1039="N/A", $T1039,$AG1039)))))))</f>
        <v>#VALUE!</v>
      </c>
      <c r="BM1039" s="16" t="e">
        <f>IF(AU1039="R", $CA1039, IF(OR(AU1039="P", AU1039="T", AU1039="N"), 0, IF($C1039="DM", $T1039, IF(OR(AU1039="Y", AU1039="IR"),$AM1039,IF(AU1039="C", IF($BI1039="Y", IF($AF1039="N/A", $Q1039, $AF1039), IF($AG1039="N/A", $T1039,$AG1039)))))))</f>
        <v>#VALUE!</v>
      </c>
      <c r="BN1039" s="16" t="e">
        <f>IF(AV1039="R", $CA1039, IF(OR(AV1039="P", AV1039="T", AV1039="N"), 0, IF($C1039="DM", $T1039, IF(OR(AV1039="Y", AV1039="IR"),$AM1039,IF(AV1039="C", IF($BI1039="Y", IF($AF1039="N/A", $Q1039, $AF1039), IF($AG1039="N/A", $T1039,$AG1039)))))))</f>
        <v>#VALUE!</v>
      </c>
      <c r="BO1039" s="16" t="e">
        <f>IF(AW1039="R", $CA1039, IF(OR(AW1039="P", AW1039="T", AW1039="N"), 0, IF($C1039="DM", $T1039, IF(OR(AW1039="Y", AW1039="IR"),$AM1039,IF(AW1039="C", IF($BI1039="Y", IF($AF1039="N/A", $Q1039, $AF1039), IF($AG1039="N/A", $T1039,$AG1039)))))))</f>
        <v>#VALUE!</v>
      </c>
      <c r="BP1039" s="16" t="e">
        <f>IF(AX1039="R", $CA1039, IF(OR(AX1039="P", AX1039="T", AX1039="N"), 0, IF($C1039="DM", $T1039, IF(OR(AX1039="Y", AX1039="IR"),$AM1039,IF(AX1039="C", IF($BI1039="Y", IF($AF1039="N/A", $Q1039, $AF1039), IF($AG1039="N/A", $T1039,$AG1039)))))))</f>
        <v>#VALUE!</v>
      </c>
      <c r="BQ1039" s="16" t="e">
        <f>IF(AY1039="R", $CA1039, IF(OR(AY1039="P", AY1039="T", AY1039="N"), 0, IF($C1039="DM", $T1039, IF(OR(AY1039="Y", AY1039="IR"),$AM1039,IF(AY1039="C", IF($BI1039="Y", IF($AF1039="N/A", $Q1039, $AF1039), IF($AG1039="N/A", $T1039,$AG1039)))))))</f>
        <v>#VALUE!</v>
      </c>
      <c r="BR1039" s="16" t="e">
        <f>IF(AZ1039="R", $CA1039, IF(OR(AZ1039="P", AZ1039="T", AZ1039="N"), 0, IF($C1039="DM", $T1039, IF(OR(AZ1039="Y", AZ1039="IR"),$AM1039,IF(AZ1039="C", IF($BI1039="Y", IF($AF1039="N/A", $Q1039, $AF1039), IF($AG1039="N/A", $T1039,$AG1039)))))))</f>
        <v>#VALUE!</v>
      </c>
      <c r="BS1039" s="16" t="e">
        <f>IF(BA1039="R", $CA1039, IF(OR(BA1039="P", BA1039="T", BA1039="N"), 0, IF($C1039="DM", $T1039, IF(OR(BA1039="Y", BA1039="IR"),$AM1039,IF(BA1039="C", IF($BI1039="Y", IF($AF1039="N/A", $Q1039, $AF1039), IF($AG1039="N/A", $T1039,$AG1039)))))))</f>
        <v>#VALUE!</v>
      </c>
      <c r="BT1039" s="16" t="e">
        <f>IF(BB1039="R", $CA1039, IF(OR(BB1039="P", BB1039="T", BB1039="N"), 0, IF($C1039="DM", $T1039, IF(OR(BB1039="Y", BB1039="IR"),$AM1039,IF(BB1039="C", IF($BI1039="Y", IF($BA1039="C", IF($AF1039="N/A", $Q1039, $AF1039), IF($AF1039="N/A", $T1039, $AM1039)), IF($AG1039="N/A", $T1039,$AG1039)))))))</f>
        <v>#VALUE!</v>
      </c>
      <c r="BU1039" s="16" t="e">
        <f>IF(BC1039="R", $CA1039, IF(OR(BC1039="P", BC1039="T", BC1039="N"), 0, IF($C1039="DM", $T1039, IF(OR(BC1039="Y", BC1039="IR"),$AM1039,IF(BC1039="C", IF($BI1039="Y", IF($BA1039="C", IF($AF1039="N/A", $Q1039, $AF1039), IF($AF1039="N/A", $T1039, $AM1039)), IF($AG1039="N/A", $T1039,$AG1039)))))))</f>
        <v>#VALUE!</v>
      </c>
      <c r="BV1039" s="16" t="e">
        <f>IF(BD1039="R", $CA1039, IF(OR(BD1039="P", BD1039="T", BD1039="N"), 0, IF($C1039="DM", $T1039, IF(OR(BD1039="Y", BD1039="IR"),$AM1039,IF(BD1039="C", IF($BI1039="Y", IF($BA1039="C", IF($AF1039="N/A", $Q1039, $AF1039), IF($AF1039="N/A", $T1039, $AM1039)), IF($AG1039="N/A", $T1039,$AG1039)))))))</f>
        <v>#VALUE!</v>
      </c>
      <c r="BW1039" s="16" t="e">
        <f>IF(BE1039="R", $CA1039, IF(OR(BE1039="P", BE1039="T", BE1039="N"), 0, IF($C1039="DM", $T1039, IF(OR(BE1039="Y", BE1039="IR"),$AM1039,IF(BE1039="C", IF($BI1039="Y", IF($BA1039="C", IF($AF1039="N/A", $Q1039, $AF1039), IF($AF1039="N/A", $T1039, $AM1039)), IF($AG1039="N/A", $T1039,$AG1039)))))))</f>
        <v>#VALUE!</v>
      </c>
      <c r="BX1039" s="16" t="e">
        <f>IF(BF1039="R", $CA1039, IF(OR(BF1039="P", BF1039="T", BF1039="N"), 0, IF($C1039="DM", $T1039, IF(OR(BF1039="Y", BF1039="IR"),$AM1039,IF(BF1039="C", IF($BI1039="Y", IF($BA1039="C", IF($AF1039="N/A", $Q1039, $AF1039), IF($AF1039="N/A", $T1039, $AM1039)), IF($AG1039="N/A", $T1039,$AG1039)))))))</f>
        <v>#VALUE!</v>
      </c>
      <c r="BY1039" s="16" t="e">
        <f>IF(BG1039="R", $CA1039, IF(OR(BG1039="P", BG1039="T", BG1039="N"), 0, IF($C1039="DM", $T1039, IF(OR(BG1039="Y", BG1039="IR"),$AM1039,IF(BG1039="C", IF($BI1039="Y", IF($BA1039="C", IF($AF1039="N/A", $Q1039, $AF1039), IF($AF1039="N/A", $T1039, $AM1039)), IF($AG1039="N/A", $T1039,$AG1039)))))))</f>
        <v>#VALUE!</v>
      </c>
      <c r="BZ1039" s="16" t="e">
        <f>IF(BH1039="R", $CA1039, IF(OR(BH1039="P", BH1039="T", BH1039="N"), 0, IF($C1039="DM", $T1039, IF(OR(BH1039="Y", BH1039="IR"),$AM1039,IF(BH1039="C", IF($BI1039="Y", IF($BA1039="C", IF($AF1039="N/A", $Q1039, $AF1039), IF($AF1039="N/A", $T1039, $AM1039)), IF($AG1039="N/A", $T1039,$AG1039)))))))</f>
        <v>#VALUE!</v>
      </c>
      <c r="CA1039" s="15" t="s">
        <v>75</v>
      </c>
      <c r="CB1039" s="16" t="e">
        <f>BZ1039</f>
        <v>#VALUE!</v>
      </c>
      <c r="CC1039" s="15" t="str">
        <f>IF(OR($BH1039="T", $BH1039="R"), 0, IF($BH1039="C", IF($BI1039="Y", IF($BA1039="C", 0, IF(AF1039="N/A", Q1039-T1039, AF1039-AG1039)), IF($AF1039="N/A", U1039, AH1039)), AN1039))</f>
        <v>N/A</v>
      </c>
      <c r="CD1039" s="15" t="str">
        <f>IF(OR($BH1039="T", $BH1039="R"), 0, IF($BH1039="C", IF($BI1039="Y", 0, IF($AF1039="N/A", V1039, AI1039)), AO1039))</f>
        <v>N/A</v>
      </c>
      <c r="CE1039" s="15" t="str">
        <f>IF(OR($BH1039="T", $BH1039="R"), 0, IF($BH1039="C", IF($BI1039="Y", 0, IF($AF1039="N/A", W1039, AJ1039)), AP1039))</f>
        <v>N/A</v>
      </c>
      <c r="CF1039" s="15" t="str">
        <f>IF(OR($BH1039="T", $BH1039="R"), 0, IF($BH1039="C", IF($BI1039="Y", 0, IF($AF1039="N/A", X1039, AK1039)), AQ1039))</f>
        <v>N/A</v>
      </c>
    </row>
    <row r="1040" spans="1:84" x14ac:dyDescent="0.25">
      <c r="A1040" s="14">
        <v>6017</v>
      </c>
      <c r="B1040" s="15"/>
      <c r="C1040" s="15"/>
      <c r="D1040" s="15"/>
      <c r="E1040" s="15" t="e">
        <f>VLOOKUP(B1040, 'Rookie Year'!$A$2:$B$55679,2,FALSE)</f>
        <v>#N/A</v>
      </c>
      <c r="F1040" s="15">
        <v>2024</v>
      </c>
      <c r="G1040" s="15" t="s">
        <v>42</v>
      </c>
      <c r="H1040" s="15"/>
      <c r="I1040" s="16"/>
      <c r="J1040" s="15"/>
      <c r="K1040" s="17">
        <f>IF(AND(G1040&lt;&gt;"N",R1040="N/A"), IF(I1040&lt;4, 0, 0.25),IF(I1040=1, IF(J1040=1,0.25, 0.25), IF(I1040&lt;13, 0.25, IF(I1040&lt;26, 0.4, IF(I1040&lt;51, 0.6, 0.75)))))</f>
        <v>0.25</v>
      </c>
      <c r="L1040" s="16">
        <f>I1040-M1040</f>
        <v>0</v>
      </c>
      <c r="M1040" s="16">
        <f>ROUNDUP(I1040*K1040,0)</f>
        <v>0</v>
      </c>
      <c r="N1040" s="16">
        <f>M1040*J1040</f>
        <v>0</v>
      </c>
      <c r="O1040" s="16">
        <v>0</v>
      </c>
      <c r="P1040" s="16">
        <v>0</v>
      </c>
      <c r="Q1040" s="16">
        <f>N1040-O1040-P1040</f>
        <v>0</v>
      </c>
      <c r="R1040" s="15" t="s">
        <v>75</v>
      </c>
      <c r="S1040" s="15">
        <f>IF(R1040="N/A", J1040-($B$1-F1040), J1040-($B$1-R1040))</f>
        <v>0</v>
      </c>
      <c r="T1040" s="16" t="str">
        <f>IF($S1040&lt;1, "N/A", $M1040)</f>
        <v>N/A</v>
      </c>
      <c r="U1040" s="16" t="str">
        <f>IF($S1040&lt;2, "N/A", $M1040)</f>
        <v>N/A</v>
      </c>
      <c r="V1040" s="16" t="str">
        <f>IF($S1040&lt;3, "N/A", $M1040)</f>
        <v>N/A</v>
      </c>
      <c r="W1040" s="16" t="str">
        <f>IF($S1040&lt;4, "N/A", $M1040)</f>
        <v>N/A</v>
      </c>
      <c r="X1040" s="16" t="str">
        <f>IF($S1040&lt;5, "N/A", $M1040)</f>
        <v>N/A</v>
      </c>
      <c r="Y1040" s="15" t="str">
        <f>IF(SUM(T1040:X1040)&lt;&gt;Q1040, "CHECK", "OK")</f>
        <v>OK</v>
      </c>
      <c r="Z1040" s="15" t="str">
        <f>IF(F1040=$B$1, "No", IF(S1040=1, "Yes", "No"))</f>
        <v>No</v>
      </c>
      <c r="AA1040" s="18" t="str">
        <f>IF(C1040="DM", "N/A", IF(Z1040="No","N/A",VLOOKUP(B1040,'Extension List'!$A$3:$R$1972,18,FALSE)))</f>
        <v>N/A</v>
      </c>
      <c r="AB1040" s="15" t="str">
        <f>IF(C1040="DM", "N/A", IF(Z1040="No","N/A",VLOOKUP(B1040,'Extension List'!$A$3:$T$1972,20,FALSE)))</f>
        <v>N/A</v>
      </c>
      <c r="AC1040" s="15" t="str">
        <f>IF(AA1040="N/A", "N/A", 0)</f>
        <v>N/A</v>
      </c>
      <c r="AD1040" s="16" t="str">
        <f>IF(AE1040="N/A", "N/A", AA1040-AE1040)</f>
        <v>N/A</v>
      </c>
      <c r="AE1040" s="16" t="str">
        <f>IF(AA1040="N/A", "N/A", IF(AC1040&gt;0, IF(AA1040&lt;13, ROUNDUP(0.25*AA1040,0), IF(AA1040&lt;26, ROUNDUP(0.4*AA1040,0), IF(AA1040&lt;51, ROUNDUP(0.6*AA1040,0), ROUNDUP(0.75*AA1040,0)))), "N/A"))</f>
        <v>N/A</v>
      </c>
      <c r="AF1040" s="16" t="str">
        <f>IF(AD1040="N/A","N/A", (AE1040*AC1040)+Q1040)</f>
        <v>N/A</v>
      </c>
      <c r="AG1040" s="16" t="str">
        <f>IF($AF1040="N/A", "N/A", "TBC")</f>
        <v>N/A</v>
      </c>
      <c r="AH1040" s="16" t="str">
        <f>IF($AF1040="N/A", "N/A", "TBC")</f>
        <v>N/A</v>
      </c>
      <c r="AI1040" s="16" t="str">
        <f>IF($AF1040="N/A","N/A",IF(AC1040&gt;1,"TBC","N/A"))</f>
        <v>N/A</v>
      </c>
      <c r="AJ1040" s="16" t="str">
        <f>IF($AF1040="N/A","N/A",IF(AC1040&gt;2,"TBC","N/A"))</f>
        <v>N/A</v>
      </c>
      <c r="AK1040" s="16" t="str">
        <f>IF($AF1040="N/A","N/A",IF(AC1040&gt;3,"TBC","N/A"))</f>
        <v>N/A</v>
      </c>
      <c r="AL1040" s="16" t="str">
        <f>IF(AC1040="N/A","N/A",IF(AC1040&gt;0,IF(SUM(AG1040:AK1040)&lt;&gt;AF1040,"CHECK","OK"),"N/A"))</f>
        <v>N/A</v>
      </c>
      <c r="AM1040" s="16" t="e">
        <f>IF(AD1040="N/A", L1040+T1040, L1040+AG1040)</f>
        <v>#VALUE!</v>
      </c>
      <c r="AN1040" s="16" t="str">
        <f>IF(AD1040="N/A", IF(U1040="N/A", "N/A", L1040+U1040), AD1040+AH1040)</f>
        <v>N/A</v>
      </c>
      <c r="AO1040" s="16" t="str">
        <f>IF(AD1040="N/A", IF(V1040="N/A", "N/A", L1040+V1040), IF(AI1040="N/A", "N/A", AD1040+AI1040))</f>
        <v>N/A</v>
      </c>
      <c r="AP1040" s="16" t="str">
        <f>IF(AD1040="N/A", IF(W1040="N/A", "N/A", L1040+W1040), IF(AJ1040="N/A", "N/A", AD1040+AJ1040))</f>
        <v>N/A</v>
      </c>
      <c r="AQ1040" s="16" t="str">
        <f>IF(AD1040="N/A", IF(X1040="N/A", "N/A", L1040+X1040), IF(AK1040="N/A", "N/A", AD1040+AK1040))</f>
        <v>N/A</v>
      </c>
      <c r="AR1040" s="15" t="s">
        <v>40</v>
      </c>
      <c r="AS1040" s="15" t="s">
        <v>40</v>
      </c>
      <c r="AT1040" s="15" t="s">
        <v>40</v>
      </c>
      <c r="AU1040" s="15" t="s">
        <v>40</v>
      </c>
      <c r="AV1040" s="15" t="s">
        <v>40</v>
      </c>
      <c r="AW1040" s="15" t="s">
        <v>40</v>
      </c>
      <c r="AX1040" s="15" t="s">
        <v>40</v>
      </c>
      <c r="AY1040" s="15" t="s">
        <v>40</v>
      </c>
      <c r="AZ1040" s="15" t="s">
        <v>40</v>
      </c>
      <c r="BA1040" s="15" t="s">
        <v>40</v>
      </c>
      <c r="BB1040" s="15" t="s">
        <v>40</v>
      </c>
      <c r="BC1040" s="15" t="s">
        <v>40</v>
      </c>
      <c r="BD1040" s="15" t="s">
        <v>40</v>
      </c>
      <c r="BE1040" s="15" t="s">
        <v>40</v>
      </c>
      <c r="BF1040" s="15" t="s">
        <v>40</v>
      </c>
      <c r="BG1040" s="15" t="s">
        <v>40</v>
      </c>
      <c r="BH1040" s="15" t="s">
        <v>40</v>
      </c>
      <c r="BJ1040" s="16" t="e">
        <f>IF(AR1040="R", $CA1040, IF(OR(AR1040="P", AR1040="T", AR1040="N"), 0, IF($C1040="DM", $T1040, IF(OR(AR1040="Y", AR1040="IR"),$AM1040,IF(AR1040="C", IF($BI1040="Y", IF($AF1040="N/A", $Q1040, $AF1040), IF($AG1040="N/A", $T1040,$AG1040)))))))</f>
        <v>#VALUE!</v>
      </c>
      <c r="BK1040" s="16" t="e">
        <f>IF(AS1040="R", $CA1040, IF(OR(AS1040="P", AS1040="T", AS1040="N"), 0, IF($C1040="DM", $T1040, IF(OR(AS1040="Y", AS1040="IR"),$AM1040,IF(AS1040="C", IF($BI1040="Y", IF($AF1040="N/A", $Q1040, $AF1040), IF($AG1040="N/A", $T1040,$AG1040)))))))</f>
        <v>#VALUE!</v>
      </c>
      <c r="BL1040" s="16" t="e">
        <f>IF(AT1040="R", $CA1040, IF(OR(AT1040="P", AT1040="T", AT1040="N"), 0, IF($C1040="DM", $T1040, IF(OR(AT1040="Y", AT1040="IR"),$AM1040,IF(AT1040="C", IF($BI1040="Y", IF($AF1040="N/A", $Q1040, $AF1040), IF($AG1040="N/A", $T1040,$AG1040)))))))</f>
        <v>#VALUE!</v>
      </c>
      <c r="BM1040" s="16" t="e">
        <f>IF(AU1040="R", $CA1040, IF(OR(AU1040="P", AU1040="T", AU1040="N"), 0, IF($C1040="DM", $T1040, IF(OR(AU1040="Y", AU1040="IR"),$AM1040,IF(AU1040="C", IF($BI1040="Y", IF($AF1040="N/A", $Q1040, $AF1040), IF($AG1040="N/A", $T1040,$AG1040)))))))</f>
        <v>#VALUE!</v>
      </c>
      <c r="BN1040" s="16" t="e">
        <f>IF(AV1040="R", $CA1040, IF(OR(AV1040="P", AV1040="T", AV1040="N"), 0, IF($C1040="DM", $T1040, IF(OR(AV1040="Y", AV1040="IR"),$AM1040,IF(AV1040="C", IF($BI1040="Y", IF($AF1040="N/A", $Q1040, $AF1040), IF($AG1040="N/A", $T1040,$AG1040)))))))</f>
        <v>#VALUE!</v>
      </c>
      <c r="BO1040" s="16" t="e">
        <f>IF(AW1040="R", $CA1040, IF(OR(AW1040="P", AW1040="T", AW1040="N"), 0, IF($C1040="DM", $T1040, IF(OR(AW1040="Y", AW1040="IR"),$AM1040,IF(AW1040="C", IF($BI1040="Y", IF($AF1040="N/A", $Q1040, $AF1040), IF($AG1040="N/A", $T1040,$AG1040)))))))</f>
        <v>#VALUE!</v>
      </c>
      <c r="BP1040" s="16" t="e">
        <f>IF(AX1040="R", $CA1040, IF(OR(AX1040="P", AX1040="T", AX1040="N"), 0, IF($C1040="DM", $T1040, IF(OR(AX1040="Y", AX1040="IR"),$AM1040,IF(AX1040="C", IF($BI1040="Y", IF($AF1040="N/A", $Q1040, $AF1040), IF($AG1040="N/A", $T1040,$AG1040)))))))</f>
        <v>#VALUE!</v>
      </c>
      <c r="BQ1040" s="16" t="e">
        <f>IF(AY1040="R", $CA1040, IF(OR(AY1040="P", AY1040="T", AY1040="N"), 0, IF($C1040="DM", $T1040, IF(OR(AY1040="Y", AY1040="IR"),$AM1040,IF(AY1040="C", IF($BI1040="Y", IF($AF1040="N/A", $Q1040, $AF1040), IF($AG1040="N/A", $T1040,$AG1040)))))))</f>
        <v>#VALUE!</v>
      </c>
      <c r="BR1040" s="16" t="e">
        <f>IF(AZ1040="R", $CA1040, IF(OR(AZ1040="P", AZ1040="T", AZ1040="N"), 0, IF($C1040="DM", $T1040, IF(OR(AZ1040="Y", AZ1040="IR"),$AM1040,IF(AZ1040="C", IF($BI1040="Y", IF($AF1040="N/A", $Q1040, $AF1040), IF($AG1040="N/A", $T1040,$AG1040)))))))</f>
        <v>#VALUE!</v>
      </c>
      <c r="BS1040" s="16" t="e">
        <f>IF(BA1040="R", $CA1040, IF(OR(BA1040="P", BA1040="T", BA1040="N"), 0, IF($C1040="DM", $T1040, IF(OR(BA1040="Y", BA1040="IR"),$AM1040,IF(BA1040="C", IF($BI1040="Y", IF($AF1040="N/A", $Q1040, $AF1040), IF($AG1040="N/A", $T1040,$AG1040)))))))</f>
        <v>#VALUE!</v>
      </c>
      <c r="BT1040" s="16" t="e">
        <f>IF(BB1040="R", $CA1040, IF(OR(BB1040="P", BB1040="T", BB1040="N"), 0, IF($C1040="DM", $T1040, IF(OR(BB1040="Y", BB1040="IR"),$AM1040,IF(BB1040="C", IF($BI1040="Y", IF($BA1040="C", IF($AF1040="N/A", $Q1040, $AF1040), IF($AF1040="N/A", $T1040, $AM1040)), IF($AG1040="N/A", $T1040,$AG1040)))))))</f>
        <v>#VALUE!</v>
      </c>
      <c r="BU1040" s="16" t="e">
        <f>IF(BC1040="R", $CA1040, IF(OR(BC1040="P", BC1040="T", BC1040="N"), 0, IF($C1040="DM", $T1040, IF(OR(BC1040="Y", BC1040="IR"),$AM1040,IF(BC1040="C", IF($BI1040="Y", IF($BA1040="C", IF($AF1040="N/A", $Q1040, $AF1040), IF($AF1040="N/A", $T1040, $AM1040)), IF($AG1040="N/A", $T1040,$AG1040)))))))</f>
        <v>#VALUE!</v>
      </c>
      <c r="BV1040" s="16" t="e">
        <f>IF(BD1040="R", $CA1040, IF(OR(BD1040="P", BD1040="T", BD1040="N"), 0, IF($C1040="DM", $T1040, IF(OR(BD1040="Y", BD1040="IR"),$AM1040,IF(BD1040="C", IF($BI1040="Y", IF($BA1040="C", IF($AF1040="N/A", $Q1040, $AF1040), IF($AF1040="N/A", $T1040, $AM1040)), IF($AG1040="N/A", $T1040,$AG1040)))))))</f>
        <v>#VALUE!</v>
      </c>
      <c r="BW1040" s="16" t="e">
        <f>IF(BE1040="R", $CA1040, IF(OR(BE1040="P", BE1040="T", BE1040="N"), 0, IF($C1040="DM", $T1040, IF(OR(BE1040="Y", BE1040="IR"),$AM1040,IF(BE1040="C", IF($BI1040="Y", IF($BA1040="C", IF($AF1040="N/A", $Q1040, $AF1040), IF($AF1040="N/A", $T1040, $AM1040)), IF($AG1040="N/A", $T1040,$AG1040)))))))</f>
        <v>#VALUE!</v>
      </c>
      <c r="BX1040" s="16" t="e">
        <f>IF(BF1040="R", $CA1040, IF(OR(BF1040="P", BF1040="T", BF1040="N"), 0, IF($C1040="DM", $T1040, IF(OR(BF1040="Y", BF1040="IR"),$AM1040,IF(BF1040="C", IF($BI1040="Y", IF($BA1040="C", IF($AF1040="N/A", $Q1040, $AF1040), IF($AF1040="N/A", $T1040, $AM1040)), IF($AG1040="N/A", $T1040,$AG1040)))))))</f>
        <v>#VALUE!</v>
      </c>
      <c r="BY1040" s="16" t="e">
        <f>IF(BG1040="R", $CA1040, IF(OR(BG1040="P", BG1040="T", BG1040="N"), 0, IF($C1040="DM", $T1040, IF(OR(BG1040="Y", BG1040="IR"),$AM1040,IF(BG1040="C", IF($BI1040="Y", IF($BA1040="C", IF($AF1040="N/A", $Q1040, $AF1040), IF($AF1040="N/A", $T1040, $AM1040)), IF($AG1040="N/A", $T1040,$AG1040)))))))</f>
        <v>#VALUE!</v>
      </c>
      <c r="BZ1040" s="16" t="e">
        <f>IF(BH1040="R", $CA1040, IF(OR(BH1040="P", BH1040="T", BH1040="N"), 0, IF($C1040="DM", $T1040, IF(OR(BH1040="Y", BH1040="IR"),$AM1040,IF(BH1040="C", IF($BI1040="Y", IF($BA1040="C", IF($AF1040="N/A", $Q1040, $AF1040), IF($AF1040="N/A", $T1040, $AM1040)), IF($AG1040="N/A", $T1040,$AG1040)))))))</f>
        <v>#VALUE!</v>
      </c>
      <c r="CA1040" s="15" t="s">
        <v>75</v>
      </c>
      <c r="CB1040" s="16" t="e">
        <f>BZ1040</f>
        <v>#VALUE!</v>
      </c>
      <c r="CC1040" s="15" t="str">
        <f>IF(OR($BH1040="T", $BH1040="R"), 0, IF($BH1040="C", IF($BI1040="Y", IF($BA1040="C", 0, IF(AF1040="N/A", Q1040-T1040, AF1040-AG1040)), IF($AF1040="N/A", U1040, AH1040)), AN1040))</f>
        <v>N/A</v>
      </c>
      <c r="CD1040" s="15" t="str">
        <f>IF(OR($BH1040="T", $BH1040="R"), 0, IF($BH1040="C", IF($BI1040="Y", 0, IF($AF1040="N/A", V1040, AI1040)), AO1040))</f>
        <v>N/A</v>
      </c>
      <c r="CE1040" s="15" t="str">
        <f>IF(OR($BH1040="T", $BH1040="R"), 0, IF($BH1040="C", IF($BI1040="Y", 0, IF($AF1040="N/A", W1040, AJ1040)), AP1040))</f>
        <v>N/A</v>
      </c>
      <c r="CF1040" s="15" t="str">
        <f>IF(OR($BH1040="T", $BH1040="R"), 0, IF($BH1040="C", IF($BI1040="Y", 0, IF($AF1040="N/A", X1040, AK1040)), AQ1040))</f>
        <v>N/A</v>
      </c>
    </row>
    <row r="1041" spans="1:84" x14ac:dyDescent="0.25">
      <c r="A1041" s="14">
        <v>6018</v>
      </c>
      <c r="B1041" s="15"/>
      <c r="C1041" s="15"/>
      <c r="D1041" s="15"/>
      <c r="E1041" s="15" t="e">
        <f>VLOOKUP(B1041, 'Rookie Year'!$A$2:$B$55679,2,FALSE)</f>
        <v>#N/A</v>
      </c>
      <c r="F1041" s="15">
        <v>2024</v>
      </c>
      <c r="G1041" s="15" t="s">
        <v>42</v>
      </c>
      <c r="H1041" s="15"/>
      <c r="I1041" s="16"/>
      <c r="J1041" s="15"/>
      <c r="K1041" s="17">
        <f>IF(AND(G1041&lt;&gt;"N",R1041="N/A"), IF(I1041&lt;4, 0, 0.25),IF(I1041=1, IF(J1041=1,0.25, 0.25), IF(I1041&lt;13, 0.25, IF(I1041&lt;26, 0.4, IF(I1041&lt;51, 0.6, 0.75)))))</f>
        <v>0.25</v>
      </c>
      <c r="L1041" s="16">
        <f>I1041-M1041</f>
        <v>0</v>
      </c>
      <c r="M1041" s="16">
        <f>ROUNDUP(I1041*K1041,0)</f>
        <v>0</v>
      </c>
      <c r="N1041" s="16">
        <f>M1041*J1041</f>
        <v>0</v>
      </c>
      <c r="O1041" s="16">
        <v>0</v>
      </c>
      <c r="P1041" s="16">
        <v>0</v>
      </c>
      <c r="Q1041" s="16">
        <f>N1041-O1041-P1041</f>
        <v>0</v>
      </c>
      <c r="R1041" s="15" t="s">
        <v>75</v>
      </c>
      <c r="S1041" s="15">
        <f>IF(R1041="N/A", J1041-($B$1-F1041), J1041-($B$1-R1041))</f>
        <v>0</v>
      </c>
      <c r="T1041" s="16" t="str">
        <f>IF($S1041&lt;1, "N/A", $M1041)</f>
        <v>N/A</v>
      </c>
      <c r="U1041" s="16" t="str">
        <f>IF($S1041&lt;2, "N/A", $M1041)</f>
        <v>N/A</v>
      </c>
      <c r="V1041" s="16" t="str">
        <f>IF($S1041&lt;3, "N/A", $M1041)</f>
        <v>N/A</v>
      </c>
      <c r="W1041" s="16" t="str">
        <f>IF($S1041&lt;4, "N/A", $M1041)</f>
        <v>N/A</v>
      </c>
      <c r="X1041" s="16" t="str">
        <f>IF($S1041&lt;5, "N/A", $M1041)</f>
        <v>N/A</v>
      </c>
      <c r="Y1041" s="15" t="str">
        <f>IF(SUM(T1041:X1041)&lt;&gt;Q1041, "CHECK", "OK")</f>
        <v>OK</v>
      </c>
      <c r="Z1041" s="15" t="str">
        <f>IF(F1041=$B$1, "No", IF(S1041=1, "Yes", "No"))</f>
        <v>No</v>
      </c>
      <c r="AA1041" s="18" t="str">
        <f>IF(C1041="DM", "N/A", IF(Z1041="No","N/A",VLOOKUP(B1041,'Extension List'!$A$3:$R$1972,18,FALSE)))</f>
        <v>N/A</v>
      </c>
      <c r="AB1041" s="15" t="str">
        <f>IF(C1041="DM", "N/A", IF(Z1041="No","N/A",VLOOKUP(B1041,'Extension List'!$A$3:$T$1972,20,FALSE)))</f>
        <v>N/A</v>
      </c>
      <c r="AC1041" s="15" t="str">
        <f>IF(AA1041="N/A", "N/A", 0)</f>
        <v>N/A</v>
      </c>
      <c r="AD1041" s="16" t="str">
        <f>IF(AE1041="N/A", "N/A", AA1041-AE1041)</f>
        <v>N/A</v>
      </c>
      <c r="AE1041" s="16" t="str">
        <f>IF(AA1041="N/A", "N/A", IF(AC1041&gt;0, IF(AA1041&lt;13, ROUNDUP(0.25*AA1041,0), IF(AA1041&lt;26, ROUNDUP(0.4*AA1041,0), IF(AA1041&lt;51, ROUNDUP(0.6*AA1041,0), ROUNDUP(0.75*AA1041,0)))), "N/A"))</f>
        <v>N/A</v>
      </c>
      <c r="AF1041" s="16" t="str">
        <f>IF(AD1041="N/A","N/A", (AE1041*AC1041)+Q1041)</f>
        <v>N/A</v>
      </c>
      <c r="AG1041" s="16" t="str">
        <f>IF($AF1041="N/A", "N/A", "TBC")</f>
        <v>N/A</v>
      </c>
      <c r="AH1041" s="16" t="str">
        <f>IF($AF1041="N/A", "N/A", "TBC")</f>
        <v>N/A</v>
      </c>
      <c r="AI1041" s="16" t="str">
        <f>IF($AF1041="N/A","N/A",IF(AC1041&gt;1,"TBC","N/A"))</f>
        <v>N/A</v>
      </c>
      <c r="AJ1041" s="16" t="str">
        <f>IF($AF1041="N/A","N/A",IF(AC1041&gt;2,"TBC","N/A"))</f>
        <v>N/A</v>
      </c>
      <c r="AK1041" s="16" t="str">
        <f>IF($AF1041="N/A","N/A",IF(AC1041&gt;3,"TBC","N/A"))</f>
        <v>N/A</v>
      </c>
      <c r="AL1041" s="16" t="str">
        <f>IF(AC1041="N/A","N/A",IF(AC1041&gt;0,IF(SUM(AG1041:AK1041)&lt;&gt;AF1041,"CHECK","OK"),"N/A"))</f>
        <v>N/A</v>
      </c>
      <c r="AM1041" s="16" t="e">
        <f>IF(AD1041="N/A", L1041+T1041, L1041+AG1041)</f>
        <v>#VALUE!</v>
      </c>
      <c r="AN1041" s="16" t="str">
        <f>IF(AD1041="N/A", IF(U1041="N/A", "N/A", L1041+U1041), AD1041+AH1041)</f>
        <v>N/A</v>
      </c>
      <c r="AO1041" s="16" t="str">
        <f>IF(AD1041="N/A", IF(V1041="N/A", "N/A", L1041+V1041), IF(AI1041="N/A", "N/A", AD1041+AI1041))</f>
        <v>N/A</v>
      </c>
      <c r="AP1041" s="16" t="str">
        <f>IF(AD1041="N/A", IF(W1041="N/A", "N/A", L1041+W1041), IF(AJ1041="N/A", "N/A", AD1041+AJ1041))</f>
        <v>N/A</v>
      </c>
      <c r="AQ1041" s="16" t="str">
        <f>IF(AD1041="N/A", IF(X1041="N/A", "N/A", L1041+X1041), IF(AK1041="N/A", "N/A", AD1041+AK1041))</f>
        <v>N/A</v>
      </c>
      <c r="AR1041" s="15" t="s">
        <v>40</v>
      </c>
      <c r="AS1041" s="15" t="s">
        <v>40</v>
      </c>
      <c r="AT1041" s="15" t="s">
        <v>40</v>
      </c>
      <c r="AU1041" s="15" t="s">
        <v>40</v>
      </c>
      <c r="AV1041" s="15" t="s">
        <v>40</v>
      </c>
      <c r="AW1041" s="15" t="s">
        <v>40</v>
      </c>
      <c r="AX1041" s="15" t="s">
        <v>40</v>
      </c>
      <c r="AY1041" s="15" t="s">
        <v>40</v>
      </c>
      <c r="AZ1041" s="15" t="s">
        <v>40</v>
      </c>
      <c r="BA1041" s="15" t="s">
        <v>40</v>
      </c>
      <c r="BB1041" s="15" t="s">
        <v>40</v>
      </c>
      <c r="BC1041" s="15" t="s">
        <v>40</v>
      </c>
      <c r="BD1041" s="15" t="s">
        <v>40</v>
      </c>
      <c r="BE1041" s="15" t="s">
        <v>40</v>
      </c>
      <c r="BF1041" s="15" t="s">
        <v>40</v>
      </c>
      <c r="BG1041" s="15" t="s">
        <v>40</v>
      </c>
      <c r="BH1041" s="15" t="s">
        <v>40</v>
      </c>
      <c r="BJ1041" s="16" t="e">
        <f>IF(AR1041="R", $CA1041, IF(OR(AR1041="P", AR1041="T", AR1041="N"), 0, IF($C1041="DM", $T1041, IF(OR(AR1041="Y", AR1041="IR"),$AM1041,IF(AR1041="C", IF($BI1041="Y", IF($AF1041="N/A", $Q1041, $AF1041), IF($AG1041="N/A", $T1041,$AG1041)))))))</f>
        <v>#VALUE!</v>
      </c>
      <c r="BK1041" s="16" t="e">
        <f>IF(AS1041="R", $CA1041, IF(OR(AS1041="P", AS1041="T", AS1041="N"), 0, IF($C1041="DM", $T1041, IF(OR(AS1041="Y", AS1041="IR"),$AM1041,IF(AS1041="C", IF($BI1041="Y", IF($AF1041="N/A", $Q1041, $AF1041), IF($AG1041="N/A", $T1041,$AG1041)))))))</f>
        <v>#VALUE!</v>
      </c>
      <c r="BL1041" s="16" t="e">
        <f>IF(AT1041="R", $CA1041, IF(OR(AT1041="P", AT1041="T", AT1041="N"), 0, IF($C1041="DM", $T1041, IF(OR(AT1041="Y", AT1041="IR"),$AM1041,IF(AT1041="C", IF($BI1041="Y", IF($AF1041="N/A", $Q1041, $AF1041), IF($AG1041="N/A", $T1041,$AG1041)))))))</f>
        <v>#VALUE!</v>
      </c>
      <c r="BM1041" s="16" t="e">
        <f>IF(AU1041="R", $CA1041, IF(OR(AU1041="P", AU1041="T", AU1041="N"), 0, IF($C1041="DM", $T1041, IF(OR(AU1041="Y", AU1041="IR"),$AM1041,IF(AU1041="C", IF($BI1041="Y", IF($AF1041="N/A", $Q1041, $AF1041), IF($AG1041="N/A", $T1041,$AG1041)))))))</f>
        <v>#VALUE!</v>
      </c>
      <c r="BN1041" s="16" t="e">
        <f>IF(AV1041="R", $CA1041, IF(OR(AV1041="P", AV1041="T", AV1041="N"), 0, IF($C1041="DM", $T1041, IF(OR(AV1041="Y", AV1041="IR"),$AM1041,IF(AV1041="C", IF($BI1041="Y", IF($AF1041="N/A", $Q1041, $AF1041), IF($AG1041="N/A", $T1041,$AG1041)))))))</f>
        <v>#VALUE!</v>
      </c>
      <c r="BO1041" s="16" t="e">
        <f>IF(AW1041="R", $CA1041, IF(OR(AW1041="P", AW1041="T", AW1041="N"), 0, IF($C1041="DM", $T1041, IF(OR(AW1041="Y", AW1041="IR"),$AM1041,IF(AW1041="C", IF($BI1041="Y", IF($AF1041="N/A", $Q1041, $AF1041), IF($AG1041="N/A", $T1041,$AG1041)))))))</f>
        <v>#VALUE!</v>
      </c>
      <c r="BP1041" s="16" t="e">
        <f>IF(AX1041="R", $CA1041, IF(OR(AX1041="P", AX1041="T", AX1041="N"), 0, IF($C1041="DM", $T1041, IF(OR(AX1041="Y", AX1041="IR"),$AM1041,IF(AX1041="C", IF($BI1041="Y", IF($AF1041="N/A", $Q1041, $AF1041), IF($AG1041="N/A", $T1041,$AG1041)))))))</f>
        <v>#VALUE!</v>
      </c>
      <c r="BQ1041" s="16" t="e">
        <f>IF(AY1041="R", $CA1041, IF(OR(AY1041="P", AY1041="T", AY1041="N"), 0, IF($C1041="DM", $T1041, IF(OR(AY1041="Y", AY1041="IR"),$AM1041,IF(AY1041="C", IF($BI1041="Y", IF($AF1041="N/A", $Q1041, $AF1041), IF($AG1041="N/A", $T1041,$AG1041)))))))</f>
        <v>#VALUE!</v>
      </c>
      <c r="BR1041" s="16" t="e">
        <f>IF(AZ1041="R", $CA1041, IF(OR(AZ1041="P", AZ1041="T", AZ1041="N"), 0, IF($C1041="DM", $T1041, IF(OR(AZ1041="Y", AZ1041="IR"),$AM1041,IF(AZ1041="C", IF($BI1041="Y", IF($AF1041="N/A", $Q1041, $AF1041), IF($AG1041="N/A", $T1041,$AG1041)))))))</f>
        <v>#VALUE!</v>
      </c>
      <c r="BS1041" s="16" t="e">
        <f>IF(BA1041="R", $CA1041, IF(OR(BA1041="P", BA1041="T", BA1041="N"), 0, IF($C1041="DM", $T1041, IF(OR(BA1041="Y", BA1041="IR"),$AM1041,IF(BA1041="C", IF($BI1041="Y", IF($AF1041="N/A", $Q1041, $AF1041), IF($AG1041="N/A", $T1041,$AG1041)))))))</f>
        <v>#VALUE!</v>
      </c>
      <c r="BT1041" s="16" t="e">
        <f>IF(BB1041="R", $CA1041, IF(OR(BB1041="P", BB1041="T", BB1041="N"), 0, IF($C1041="DM", $T1041, IF(OR(BB1041="Y", BB1041="IR"),$AM1041,IF(BB1041="C", IF($BI1041="Y", IF($BA1041="C", IF($AF1041="N/A", $Q1041, $AF1041), IF($AF1041="N/A", $T1041, $AM1041)), IF($AG1041="N/A", $T1041,$AG1041)))))))</f>
        <v>#VALUE!</v>
      </c>
      <c r="BU1041" s="16" t="e">
        <f>IF(BC1041="R", $CA1041, IF(OR(BC1041="P", BC1041="T", BC1041="N"), 0, IF($C1041="DM", $T1041, IF(OR(BC1041="Y", BC1041="IR"),$AM1041,IF(BC1041="C", IF($BI1041="Y", IF($BA1041="C", IF($AF1041="N/A", $Q1041, $AF1041), IF($AF1041="N/A", $T1041, $AM1041)), IF($AG1041="N/A", $T1041,$AG1041)))))))</f>
        <v>#VALUE!</v>
      </c>
      <c r="BV1041" s="16" t="e">
        <f>IF(BD1041="R", $CA1041, IF(OR(BD1041="P", BD1041="T", BD1041="N"), 0, IF($C1041="DM", $T1041, IF(OR(BD1041="Y", BD1041="IR"),$AM1041,IF(BD1041="C", IF($BI1041="Y", IF($BA1041="C", IF($AF1041="N/A", $Q1041, $AF1041), IF($AF1041="N/A", $T1041, $AM1041)), IF($AG1041="N/A", $T1041,$AG1041)))))))</f>
        <v>#VALUE!</v>
      </c>
      <c r="BW1041" s="16" t="e">
        <f>IF(BE1041="R", $CA1041, IF(OR(BE1041="P", BE1041="T", BE1041="N"), 0, IF($C1041="DM", $T1041, IF(OR(BE1041="Y", BE1041="IR"),$AM1041,IF(BE1041="C", IF($BI1041="Y", IF($BA1041="C", IF($AF1041="N/A", $Q1041, $AF1041), IF($AF1041="N/A", $T1041, $AM1041)), IF($AG1041="N/A", $T1041,$AG1041)))))))</f>
        <v>#VALUE!</v>
      </c>
      <c r="BX1041" s="16" t="e">
        <f>IF(BF1041="R", $CA1041, IF(OR(BF1041="P", BF1041="T", BF1041="N"), 0, IF($C1041="DM", $T1041, IF(OR(BF1041="Y", BF1041="IR"),$AM1041,IF(BF1041="C", IF($BI1041="Y", IF($BA1041="C", IF($AF1041="N/A", $Q1041, $AF1041), IF($AF1041="N/A", $T1041, $AM1041)), IF($AG1041="N/A", $T1041,$AG1041)))))))</f>
        <v>#VALUE!</v>
      </c>
      <c r="BY1041" s="16" t="e">
        <f>IF(BG1041="R", $CA1041, IF(OR(BG1041="P", BG1041="T", BG1041="N"), 0, IF($C1041="DM", $T1041, IF(OR(BG1041="Y", BG1041="IR"),$AM1041,IF(BG1041="C", IF($BI1041="Y", IF($BA1041="C", IF($AF1041="N/A", $Q1041, $AF1041), IF($AF1041="N/A", $T1041, $AM1041)), IF($AG1041="N/A", $T1041,$AG1041)))))))</f>
        <v>#VALUE!</v>
      </c>
      <c r="BZ1041" s="16" t="e">
        <f>IF(BH1041="R", $CA1041, IF(OR(BH1041="P", BH1041="T", BH1041="N"), 0, IF($C1041="DM", $T1041, IF(OR(BH1041="Y", BH1041="IR"),$AM1041,IF(BH1041="C", IF($BI1041="Y", IF($BA1041="C", IF($AF1041="N/A", $Q1041, $AF1041), IF($AF1041="N/A", $T1041, $AM1041)), IF($AG1041="N/A", $T1041,$AG1041)))))))</f>
        <v>#VALUE!</v>
      </c>
      <c r="CA1041" s="15" t="s">
        <v>75</v>
      </c>
      <c r="CB1041" s="16" t="e">
        <f>BZ1041</f>
        <v>#VALUE!</v>
      </c>
      <c r="CC1041" s="15" t="str">
        <f>IF(OR($BH1041="T", $BH1041="R"), 0, IF($BH1041="C", IF($BI1041="Y", IF($BA1041="C", 0, IF(AF1041="N/A", Q1041-T1041, AF1041-AG1041)), IF($AF1041="N/A", U1041, AH1041)), AN1041))</f>
        <v>N/A</v>
      </c>
      <c r="CD1041" s="15" t="str">
        <f>IF(OR($BH1041="T", $BH1041="R"), 0, IF($BH1041="C", IF($BI1041="Y", 0, IF($AF1041="N/A", V1041, AI1041)), AO1041))</f>
        <v>N/A</v>
      </c>
      <c r="CE1041" s="15" t="str">
        <f>IF(OR($BH1041="T", $BH1041="R"), 0, IF($BH1041="C", IF($BI1041="Y", 0, IF($AF1041="N/A", W1041, AJ1041)), AP1041))</f>
        <v>N/A</v>
      </c>
      <c r="CF1041" s="15" t="str">
        <f>IF(OR($BH1041="T", $BH1041="R"), 0, IF($BH1041="C", IF($BI1041="Y", 0, IF($AF1041="N/A", X1041, AK1041)), AQ1041))</f>
        <v>N/A</v>
      </c>
    </row>
    <row r="1042" spans="1:84" x14ac:dyDescent="0.25">
      <c r="A1042" s="14">
        <v>6019</v>
      </c>
      <c r="B1042" s="15"/>
      <c r="C1042" s="15"/>
      <c r="D1042" s="15"/>
      <c r="E1042" s="15" t="e">
        <f>VLOOKUP(B1042, 'Rookie Year'!$A$2:$B$55679,2,FALSE)</f>
        <v>#N/A</v>
      </c>
      <c r="F1042" s="15">
        <v>2024</v>
      </c>
      <c r="G1042" s="15" t="s">
        <v>42</v>
      </c>
      <c r="H1042" s="15"/>
      <c r="I1042" s="16"/>
      <c r="J1042" s="15"/>
      <c r="K1042" s="17">
        <f>IF(AND(G1042&lt;&gt;"N",R1042="N/A"), IF(I1042&lt;4, 0, 0.25),IF(I1042=1, IF(J1042=1,0.25, 0.25), IF(I1042&lt;13, 0.25, IF(I1042&lt;26, 0.4, IF(I1042&lt;51, 0.6, 0.75)))))</f>
        <v>0.25</v>
      </c>
      <c r="L1042" s="16">
        <f>I1042-M1042</f>
        <v>0</v>
      </c>
      <c r="M1042" s="16">
        <f>ROUNDUP(I1042*K1042,0)</f>
        <v>0</v>
      </c>
      <c r="N1042" s="16">
        <f>M1042*J1042</f>
        <v>0</v>
      </c>
      <c r="O1042" s="16">
        <v>0</v>
      </c>
      <c r="P1042" s="16">
        <v>0</v>
      </c>
      <c r="Q1042" s="16">
        <f>N1042-O1042-P1042</f>
        <v>0</v>
      </c>
      <c r="R1042" s="15" t="s">
        <v>75</v>
      </c>
      <c r="S1042" s="15">
        <f>IF(R1042="N/A", J1042-($B$1-F1042), J1042-($B$1-R1042))</f>
        <v>0</v>
      </c>
      <c r="T1042" s="16" t="str">
        <f>IF($S1042&lt;1, "N/A", $M1042)</f>
        <v>N/A</v>
      </c>
      <c r="U1042" s="16" t="str">
        <f>IF($S1042&lt;2, "N/A", $M1042)</f>
        <v>N/A</v>
      </c>
      <c r="V1042" s="16" t="str">
        <f>IF($S1042&lt;3, "N/A", $M1042)</f>
        <v>N/A</v>
      </c>
      <c r="W1042" s="16" t="str">
        <f>IF($S1042&lt;4, "N/A", $M1042)</f>
        <v>N/A</v>
      </c>
      <c r="X1042" s="16" t="str">
        <f>IF($S1042&lt;5, "N/A", $M1042)</f>
        <v>N/A</v>
      </c>
      <c r="Y1042" s="15" t="str">
        <f>IF(SUM(T1042:X1042)&lt;&gt;Q1042, "CHECK", "OK")</f>
        <v>OK</v>
      </c>
      <c r="Z1042" s="15" t="str">
        <f>IF(F1042=$B$1, "No", IF(S1042=1, "Yes", "No"))</f>
        <v>No</v>
      </c>
      <c r="AA1042" s="18" t="str">
        <f>IF(C1042="DM", "N/A", IF(Z1042="No","N/A",VLOOKUP(B1042,'Extension List'!$A$3:$R$1972,18,FALSE)))</f>
        <v>N/A</v>
      </c>
      <c r="AB1042" s="15" t="str">
        <f>IF(C1042="DM", "N/A", IF(Z1042="No","N/A",VLOOKUP(B1042,'Extension List'!$A$3:$T$1972,20,FALSE)))</f>
        <v>N/A</v>
      </c>
      <c r="AC1042" s="15" t="str">
        <f>IF(AA1042="N/A", "N/A", 0)</f>
        <v>N/A</v>
      </c>
      <c r="AD1042" s="16" t="str">
        <f>IF(AE1042="N/A", "N/A", AA1042-AE1042)</f>
        <v>N/A</v>
      </c>
      <c r="AE1042" s="16" t="str">
        <f>IF(AA1042="N/A", "N/A", IF(AC1042&gt;0, IF(AA1042&lt;13, ROUNDUP(0.25*AA1042,0), IF(AA1042&lt;26, ROUNDUP(0.4*AA1042,0), IF(AA1042&lt;51, ROUNDUP(0.6*AA1042,0), ROUNDUP(0.75*AA1042,0)))), "N/A"))</f>
        <v>N/A</v>
      </c>
      <c r="AF1042" s="16" t="str">
        <f>IF(AD1042="N/A","N/A", (AE1042*AC1042)+Q1042)</f>
        <v>N/A</v>
      </c>
      <c r="AG1042" s="16" t="str">
        <f>IF($AF1042="N/A", "N/A", "TBC")</f>
        <v>N/A</v>
      </c>
      <c r="AH1042" s="16" t="str">
        <f>IF($AF1042="N/A", "N/A", "TBC")</f>
        <v>N/A</v>
      </c>
      <c r="AI1042" s="16" t="str">
        <f>IF($AF1042="N/A","N/A",IF(AC1042&gt;1,"TBC","N/A"))</f>
        <v>N/A</v>
      </c>
      <c r="AJ1042" s="16" t="str">
        <f>IF($AF1042="N/A","N/A",IF(AC1042&gt;2,"TBC","N/A"))</f>
        <v>N/A</v>
      </c>
      <c r="AK1042" s="16" t="str">
        <f>IF($AF1042="N/A","N/A",IF(AC1042&gt;3,"TBC","N/A"))</f>
        <v>N/A</v>
      </c>
      <c r="AL1042" s="16" t="str">
        <f>IF(AC1042="N/A","N/A",IF(AC1042&gt;0,IF(SUM(AG1042:AK1042)&lt;&gt;AF1042,"CHECK","OK"),"N/A"))</f>
        <v>N/A</v>
      </c>
      <c r="AM1042" s="16" t="e">
        <f>IF(AD1042="N/A", L1042+T1042, L1042+AG1042)</f>
        <v>#VALUE!</v>
      </c>
      <c r="AN1042" s="16" t="str">
        <f>IF(AD1042="N/A", IF(U1042="N/A", "N/A", L1042+U1042), AD1042+AH1042)</f>
        <v>N/A</v>
      </c>
      <c r="AO1042" s="16" t="str">
        <f>IF(AD1042="N/A", IF(V1042="N/A", "N/A", L1042+V1042), IF(AI1042="N/A", "N/A", AD1042+AI1042))</f>
        <v>N/A</v>
      </c>
      <c r="AP1042" s="16" t="str">
        <f>IF(AD1042="N/A", IF(W1042="N/A", "N/A", L1042+W1042), IF(AJ1042="N/A", "N/A", AD1042+AJ1042))</f>
        <v>N/A</v>
      </c>
      <c r="AQ1042" s="16" t="str">
        <f>IF(AD1042="N/A", IF(X1042="N/A", "N/A", L1042+X1042), IF(AK1042="N/A", "N/A", AD1042+AK1042))</f>
        <v>N/A</v>
      </c>
      <c r="AR1042" s="15" t="s">
        <v>40</v>
      </c>
      <c r="AS1042" s="15" t="s">
        <v>40</v>
      </c>
      <c r="AT1042" s="15" t="s">
        <v>40</v>
      </c>
      <c r="AU1042" s="15" t="s">
        <v>40</v>
      </c>
      <c r="AV1042" s="15" t="s">
        <v>40</v>
      </c>
      <c r="AW1042" s="15" t="s">
        <v>40</v>
      </c>
      <c r="AX1042" s="15" t="s">
        <v>40</v>
      </c>
      <c r="AY1042" s="15" t="s">
        <v>40</v>
      </c>
      <c r="AZ1042" s="15" t="s">
        <v>40</v>
      </c>
      <c r="BA1042" s="15" t="s">
        <v>40</v>
      </c>
      <c r="BB1042" s="15" t="s">
        <v>40</v>
      </c>
      <c r="BC1042" s="15" t="s">
        <v>40</v>
      </c>
      <c r="BD1042" s="15" t="s">
        <v>40</v>
      </c>
      <c r="BE1042" s="15" t="s">
        <v>40</v>
      </c>
      <c r="BF1042" s="15" t="s">
        <v>40</v>
      </c>
      <c r="BG1042" s="15" t="s">
        <v>40</v>
      </c>
      <c r="BH1042" s="15" t="s">
        <v>40</v>
      </c>
      <c r="BJ1042" s="16" t="e">
        <f>IF(AR1042="R", $CA1042, IF(OR(AR1042="P", AR1042="T", AR1042="N"), 0, IF($C1042="DM", $T1042, IF(OR(AR1042="Y", AR1042="IR"),$AM1042,IF(AR1042="C", IF($BI1042="Y", IF($AF1042="N/A", $Q1042, $AF1042), IF($AG1042="N/A", $T1042,$AG1042)))))))</f>
        <v>#VALUE!</v>
      </c>
      <c r="BK1042" s="16" t="e">
        <f>IF(AS1042="R", $CA1042, IF(OR(AS1042="P", AS1042="T", AS1042="N"), 0, IF($C1042="DM", $T1042, IF(OR(AS1042="Y", AS1042="IR"),$AM1042,IF(AS1042="C", IF($BI1042="Y", IF($AF1042="N/A", $Q1042, $AF1042), IF($AG1042="N/A", $T1042,$AG1042)))))))</f>
        <v>#VALUE!</v>
      </c>
      <c r="BL1042" s="16" t="e">
        <f>IF(AT1042="R", $CA1042, IF(OR(AT1042="P", AT1042="T", AT1042="N"), 0, IF($C1042="DM", $T1042, IF(OR(AT1042="Y", AT1042="IR"),$AM1042,IF(AT1042="C", IF($BI1042="Y", IF($AF1042="N/A", $Q1042, $AF1042), IF($AG1042="N/A", $T1042,$AG1042)))))))</f>
        <v>#VALUE!</v>
      </c>
      <c r="BM1042" s="16" t="e">
        <f>IF(AU1042="R", $CA1042, IF(OR(AU1042="P", AU1042="T", AU1042="N"), 0, IF($C1042="DM", $T1042, IF(OR(AU1042="Y", AU1042="IR"),$AM1042,IF(AU1042="C", IF($BI1042="Y", IF($AF1042="N/A", $Q1042, $AF1042), IF($AG1042="N/A", $T1042,$AG1042)))))))</f>
        <v>#VALUE!</v>
      </c>
      <c r="BN1042" s="16" t="e">
        <f>IF(AV1042="R", $CA1042, IF(OR(AV1042="P", AV1042="T", AV1042="N"), 0, IF($C1042="DM", $T1042, IF(OR(AV1042="Y", AV1042="IR"),$AM1042,IF(AV1042="C", IF($BI1042="Y", IF($AF1042="N/A", $Q1042, $AF1042), IF($AG1042="N/A", $T1042,$AG1042)))))))</f>
        <v>#VALUE!</v>
      </c>
      <c r="BO1042" s="16" t="e">
        <f>IF(AW1042="R", $CA1042, IF(OR(AW1042="P", AW1042="T", AW1042="N"), 0, IF($C1042="DM", $T1042, IF(OR(AW1042="Y", AW1042="IR"),$AM1042,IF(AW1042="C", IF($BI1042="Y", IF($AF1042="N/A", $Q1042, $AF1042), IF($AG1042="N/A", $T1042,$AG1042)))))))</f>
        <v>#VALUE!</v>
      </c>
      <c r="BP1042" s="16" t="e">
        <f>IF(AX1042="R", $CA1042, IF(OR(AX1042="P", AX1042="T", AX1042="N"), 0, IF($C1042="DM", $T1042, IF(OR(AX1042="Y", AX1042="IR"),$AM1042,IF(AX1042="C", IF($BI1042="Y", IF($AF1042="N/A", $Q1042, $AF1042), IF($AG1042="N/A", $T1042,$AG1042)))))))</f>
        <v>#VALUE!</v>
      </c>
      <c r="BQ1042" s="16" t="e">
        <f>IF(AY1042="R", $CA1042, IF(OR(AY1042="P", AY1042="T", AY1042="N"), 0, IF($C1042="DM", $T1042, IF(OR(AY1042="Y", AY1042="IR"),$AM1042,IF(AY1042="C", IF($BI1042="Y", IF($AF1042="N/A", $Q1042, $AF1042), IF($AG1042="N/A", $T1042,$AG1042)))))))</f>
        <v>#VALUE!</v>
      </c>
      <c r="BR1042" s="16" t="e">
        <f>IF(AZ1042="R", $CA1042, IF(OR(AZ1042="P", AZ1042="T", AZ1042="N"), 0, IF($C1042="DM", $T1042, IF(OR(AZ1042="Y", AZ1042="IR"),$AM1042,IF(AZ1042="C", IF($BI1042="Y", IF($AF1042="N/A", $Q1042, $AF1042), IF($AG1042="N/A", $T1042,$AG1042)))))))</f>
        <v>#VALUE!</v>
      </c>
      <c r="BS1042" s="16" t="e">
        <f>IF(BA1042="R", $CA1042, IF(OR(BA1042="P", BA1042="T", BA1042="N"), 0, IF($C1042="DM", $T1042, IF(OR(BA1042="Y", BA1042="IR"),$AM1042,IF(BA1042="C", IF($BI1042="Y", IF($AF1042="N/A", $Q1042, $AF1042), IF($AG1042="N/A", $T1042,$AG1042)))))))</f>
        <v>#VALUE!</v>
      </c>
      <c r="BT1042" s="16" t="e">
        <f>IF(BB1042="R", $CA1042, IF(OR(BB1042="P", BB1042="T", BB1042="N"), 0, IF($C1042="DM", $T1042, IF(OR(BB1042="Y", BB1042="IR"),$AM1042,IF(BB1042="C", IF($BI1042="Y", IF($BA1042="C", IF($AF1042="N/A", $Q1042, $AF1042), IF($AF1042="N/A", $T1042, $AM1042)), IF($AG1042="N/A", $T1042,$AG1042)))))))</f>
        <v>#VALUE!</v>
      </c>
      <c r="BU1042" s="16" t="e">
        <f>IF(BC1042="R", $CA1042, IF(OR(BC1042="P", BC1042="T", BC1042="N"), 0, IF($C1042="DM", $T1042, IF(OR(BC1042="Y", BC1042="IR"),$AM1042,IF(BC1042="C", IF($BI1042="Y", IF($BA1042="C", IF($AF1042="N/A", $Q1042, $AF1042), IF($AF1042="N/A", $T1042, $AM1042)), IF($AG1042="N/A", $T1042,$AG1042)))))))</f>
        <v>#VALUE!</v>
      </c>
      <c r="BV1042" s="16" t="e">
        <f>IF(BD1042="R", $CA1042, IF(OR(BD1042="P", BD1042="T", BD1042="N"), 0, IF($C1042="DM", $T1042, IF(OR(BD1042="Y", BD1042="IR"),$AM1042,IF(BD1042="C", IF($BI1042="Y", IF($BA1042="C", IF($AF1042="N/A", $Q1042, $AF1042), IF($AF1042="N/A", $T1042, $AM1042)), IF($AG1042="N/A", $T1042,$AG1042)))))))</f>
        <v>#VALUE!</v>
      </c>
      <c r="BW1042" s="16" t="e">
        <f>IF(BE1042="R", $CA1042, IF(OR(BE1042="P", BE1042="T", BE1042="N"), 0, IF($C1042="DM", $T1042, IF(OR(BE1042="Y", BE1042="IR"),$AM1042,IF(BE1042="C", IF($BI1042="Y", IF($BA1042="C", IF($AF1042="N/A", $Q1042, $AF1042), IF($AF1042="N/A", $T1042, $AM1042)), IF($AG1042="N/A", $T1042,$AG1042)))))))</f>
        <v>#VALUE!</v>
      </c>
      <c r="BX1042" s="16" t="e">
        <f>IF(BF1042="R", $CA1042, IF(OR(BF1042="P", BF1042="T", BF1042="N"), 0, IF($C1042="DM", $T1042, IF(OR(BF1042="Y", BF1042="IR"),$AM1042,IF(BF1042="C", IF($BI1042="Y", IF($BA1042="C", IF($AF1042="N/A", $Q1042, $AF1042), IF($AF1042="N/A", $T1042, $AM1042)), IF($AG1042="N/A", $T1042,$AG1042)))))))</f>
        <v>#VALUE!</v>
      </c>
      <c r="BY1042" s="16" t="e">
        <f>IF(BG1042="R", $CA1042, IF(OR(BG1042="P", BG1042="T", BG1042="N"), 0, IF($C1042="DM", $T1042, IF(OR(BG1042="Y", BG1042="IR"),$AM1042,IF(BG1042="C", IF($BI1042="Y", IF($BA1042="C", IF($AF1042="N/A", $Q1042, $AF1042), IF($AF1042="N/A", $T1042, $AM1042)), IF($AG1042="N/A", $T1042,$AG1042)))))))</f>
        <v>#VALUE!</v>
      </c>
      <c r="BZ1042" s="16" t="e">
        <f>IF(BH1042="R", $CA1042, IF(OR(BH1042="P", BH1042="T", BH1042="N"), 0, IF($C1042="DM", $T1042, IF(OR(BH1042="Y", BH1042="IR"),$AM1042,IF(BH1042="C", IF($BI1042="Y", IF($BA1042="C", IF($AF1042="N/A", $Q1042, $AF1042), IF($AF1042="N/A", $T1042, $AM1042)), IF($AG1042="N/A", $T1042,$AG1042)))))))</f>
        <v>#VALUE!</v>
      </c>
      <c r="CA1042" s="15" t="s">
        <v>75</v>
      </c>
      <c r="CB1042" s="16" t="e">
        <f>BZ1042</f>
        <v>#VALUE!</v>
      </c>
      <c r="CC1042" s="15" t="str">
        <f>IF(OR($BH1042="T", $BH1042="R"), 0, IF($BH1042="C", IF($BI1042="Y", IF($BA1042="C", 0, IF(AF1042="N/A", Q1042-T1042, AF1042-AG1042)), IF($AF1042="N/A", U1042, AH1042)), AN1042))</f>
        <v>N/A</v>
      </c>
      <c r="CD1042" s="15" t="str">
        <f>IF(OR($BH1042="T", $BH1042="R"), 0, IF($BH1042="C", IF($BI1042="Y", 0, IF($AF1042="N/A", V1042, AI1042)), AO1042))</f>
        <v>N/A</v>
      </c>
      <c r="CE1042" s="15" t="str">
        <f>IF(OR($BH1042="T", $BH1042="R"), 0, IF($BH1042="C", IF($BI1042="Y", 0, IF($AF1042="N/A", W1042, AJ1042)), AP1042))</f>
        <v>N/A</v>
      </c>
      <c r="CF1042" s="15" t="str">
        <f>IF(OR($BH1042="T", $BH1042="R"), 0, IF($BH1042="C", IF($BI1042="Y", 0, IF($AF1042="N/A", X1042, AK1042)), AQ1042))</f>
        <v>N/A</v>
      </c>
    </row>
    <row r="1043" spans="1:84" x14ac:dyDescent="0.25">
      <c r="A1043" s="14">
        <v>6020</v>
      </c>
      <c r="B1043" s="15"/>
      <c r="C1043" s="15"/>
      <c r="D1043" s="15"/>
      <c r="E1043" s="15" t="e">
        <f>VLOOKUP(B1043, 'Rookie Year'!$A$2:$B$55679,2,FALSE)</f>
        <v>#N/A</v>
      </c>
      <c r="F1043" s="15">
        <v>2024</v>
      </c>
      <c r="G1043" s="15" t="s">
        <v>42</v>
      </c>
      <c r="H1043" s="15"/>
      <c r="I1043" s="16"/>
      <c r="J1043" s="15"/>
      <c r="K1043" s="17">
        <f>IF(AND(G1043&lt;&gt;"N",R1043="N/A"), IF(I1043&lt;4, 0, 0.25),IF(I1043=1, IF(J1043=1,0.25, 0.25), IF(I1043&lt;13, 0.25, IF(I1043&lt;26, 0.4, IF(I1043&lt;51, 0.6, 0.75)))))</f>
        <v>0.25</v>
      </c>
      <c r="L1043" s="16">
        <f>I1043-M1043</f>
        <v>0</v>
      </c>
      <c r="M1043" s="16">
        <f>ROUNDUP(I1043*K1043,0)</f>
        <v>0</v>
      </c>
      <c r="N1043" s="16">
        <f>M1043*J1043</f>
        <v>0</v>
      </c>
      <c r="O1043" s="16">
        <v>0</v>
      </c>
      <c r="P1043" s="16">
        <v>0</v>
      </c>
      <c r="Q1043" s="16">
        <f>N1043-O1043-P1043</f>
        <v>0</v>
      </c>
      <c r="R1043" s="15" t="s">
        <v>75</v>
      </c>
      <c r="S1043" s="15">
        <f>IF(R1043="N/A", J1043-($B$1-F1043), J1043-($B$1-R1043))</f>
        <v>0</v>
      </c>
      <c r="T1043" s="16" t="str">
        <f>IF($S1043&lt;1, "N/A", $M1043)</f>
        <v>N/A</v>
      </c>
      <c r="U1043" s="16" t="str">
        <f>IF($S1043&lt;2, "N/A", $M1043)</f>
        <v>N/A</v>
      </c>
      <c r="V1043" s="16" t="str">
        <f>IF($S1043&lt;3, "N/A", $M1043)</f>
        <v>N/A</v>
      </c>
      <c r="W1043" s="16" t="str">
        <f>IF($S1043&lt;4, "N/A", $M1043)</f>
        <v>N/A</v>
      </c>
      <c r="X1043" s="16" t="str">
        <f>IF($S1043&lt;5, "N/A", $M1043)</f>
        <v>N/A</v>
      </c>
      <c r="Y1043" s="15" t="str">
        <f>IF(SUM(T1043:X1043)&lt;&gt;Q1043, "CHECK", "OK")</f>
        <v>OK</v>
      </c>
      <c r="Z1043" s="15" t="str">
        <f>IF(F1043=$B$1, "No", IF(S1043=1, "Yes", "No"))</f>
        <v>No</v>
      </c>
      <c r="AA1043" s="18" t="str">
        <f>IF(C1043="DM", "N/A", IF(Z1043="No","N/A",VLOOKUP(B1043,'Extension List'!$A$3:$R$1972,18,FALSE)))</f>
        <v>N/A</v>
      </c>
      <c r="AB1043" s="15" t="str">
        <f>IF(C1043="DM", "N/A", IF(Z1043="No","N/A",VLOOKUP(B1043,'Extension List'!$A$3:$T$1972,20,FALSE)))</f>
        <v>N/A</v>
      </c>
      <c r="AC1043" s="15" t="str">
        <f>IF(AA1043="N/A", "N/A", 0)</f>
        <v>N/A</v>
      </c>
      <c r="AD1043" s="16" t="str">
        <f>IF(AE1043="N/A", "N/A", AA1043-AE1043)</f>
        <v>N/A</v>
      </c>
      <c r="AE1043" s="16" t="str">
        <f>IF(AA1043="N/A", "N/A", IF(AC1043&gt;0, IF(AA1043&lt;13, ROUNDUP(0.25*AA1043,0), IF(AA1043&lt;26, ROUNDUP(0.4*AA1043,0), IF(AA1043&lt;51, ROUNDUP(0.6*AA1043,0), ROUNDUP(0.75*AA1043,0)))), "N/A"))</f>
        <v>N/A</v>
      </c>
      <c r="AF1043" s="16" t="str">
        <f>IF(AD1043="N/A","N/A", (AE1043*AC1043)+Q1043)</f>
        <v>N/A</v>
      </c>
      <c r="AG1043" s="16" t="str">
        <f>IF($AF1043="N/A", "N/A", "TBC")</f>
        <v>N/A</v>
      </c>
      <c r="AH1043" s="16" t="str">
        <f>IF($AF1043="N/A", "N/A", "TBC")</f>
        <v>N/A</v>
      </c>
      <c r="AI1043" s="16" t="str">
        <f>IF($AF1043="N/A","N/A",IF(AC1043&gt;1,"TBC","N/A"))</f>
        <v>N/A</v>
      </c>
      <c r="AJ1043" s="16" t="str">
        <f>IF($AF1043="N/A","N/A",IF(AC1043&gt;2,"TBC","N/A"))</f>
        <v>N/A</v>
      </c>
      <c r="AK1043" s="16" t="str">
        <f>IF($AF1043="N/A","N/A",IF(AC1043&gt;3,"TBC","N/A"))</f>
        <v>N/A</v>
      </c>
      <c r="AL1043" s="16" t="str">
        <f>IF(AC1043="N/A","N/A",IF(AC1043&gt;0,IF(SUM(AG1043:AK1043)&lt;&gt;AF1043,"CHECK","OK"),"N/A"))</f>
        <v>N/A</v>
      </c>
      <c r="AM1043" s="16" t="e">
        <f>IF(AD1043="N/A", L1043+T1043, L1043+AG1043)</f>
        <v>#VALUE!</v>
      </c>
      <c r="AN1043" s="16" t="str">
        <f>IF(AD1043="N/A", IF(U1043="N/A", "N/A", L1043+U1043), AD1043+AH1043)</f>
        <v>N/A</v>
      </c>
      <c r="AO1043" s="16" t="str">
        <f>IF(AD1043="N/A", IF(V1043="N/A", "N/A", L1043+V1043), IF(AI1043="N/A", "N/A", AD1043+AI1043))</f>
        <v>N/A</v>
      </c>
      <c r="AP1043" s="16" t="str">
        <f>IF(AD1043="N/A", IF(W1043="N/A", "N/A", L1043+W1043), IF(AJ1043="N/A", "N/A", AD1043+AJ1043))</f>
        <v>N/A</v>
      </c>
      <c r="AQ1043" s="16" t="str">
        <f>IF(AD1043="N/A", IF(X1043="N/A", "N/A", L1043+X1043), IF(AK1043="N/A", "N/A", AD1043+AK1043))</f>
        <v>N/A</v>
      </c>
      <c r="AR1043" s="15" t="s">
        <v>40</v>
      </c>
      <c r="AS1043" s="15" t="s">
        <v>40</v>
      </c>
      <c r="AT1043" s="15" t="s">
        <v>40</v>
      </c>
      <c r="AU1043" s="15" t="s">
        <v>40</v>
      </c>
      <c r="AV1043" s="15" t="s">
        <v>40</v>
      </c>
      <c r="AW1043" s="15" t="s">
        <v>40</v>
      </c>
      <c r="AX1043" s="15" t="s">
        <v>40</v>
      </c>
      <c r="AY1043" s="15" t="s">
        <v>40</v>
      </c>
      <c r="AZ1043" s="15" t="s">
        <v>40</v>
      </c>
      <c r="BA1043" s="15" t="s">
        <v>40</v>
      </c>
      <c r="BB1043" s="15" t="s">
        <v>40</v>
      </c>
      <c r="BC1043" s="15" t="s">
        <v>40</v>
      </c>
      <c r="BD1043" s="15" t="s">
        <v>40</v>
      </c>
      <c r="BE1043" s="15" t="s">
        <v>40</v>
      </c>
      <c r="BF1043" s="15" t="s">
        <v>40</v>
      </c>
      <c r="BG1043" s="15" t="s">
        <v>40</v>
      </c>
      <c r="BH1043" s="15" t="s">
        <v>40</v>
      </c>
      <c r="BJ1043" s="16" t="e">
        <f>IF(AR1043="R", $CA1043, IF(OR(AR1043="P", AR1043="T", AR1043="N"), 0, IF($C1043="DM", $T1043, IF(OR(AR1043="Y", AR1043="IR"),$AM1043,IF(AR1043="C", IF($BI1043="Y", IF($AF1043="N/A", $Q1043, $AF1043), IF($AG1043="N/A", $T1043,$AG1043)))))))</f>
        <v>#VALUE!</v>
      </c>
      <c r="BK1043" s="16" t="e">
        <f>IF(AS1043="R", $CA1043, IF(OR(AS1043="P", AS1043="T", AS1043="N"), 0, IF($C1043="DM", $T1043, IF(OR(AS1043="Y", AS1043="IR"),$AM1043,IF(AS1043="C", IF($BI1043="Y", IF($AF1043="N/A", $Q1043, $AF1043), IF($AG1043="N/A", $T1043,$AG1043)))))))</f>
        <v>#VALUE!</v>
      </c>
      <c r="BL1043" s="16" t="e">
        <f>IF(AT1043="R", $CA1043, IF(OR(AT1043="P", AT1043="T", AT1043="N"), 0, IF($C1043="DM", $T1043, IF(OR(AT1043="Y", AT1043="IR"),$AM1043,IF(AT1043="C", IF($BI1043="Y", IF($AF1043="N/A", $Q1043, $AF1043), IF($AG1043="N/A", $T1043,$AG1043)))))))</f>
        <v>#VALUE!</v>
      </c>
      <c r="BM1043" s="16" t="e">
        <f>IF(AU1043="R", $CA1043, IF(OR(AU1043="P", AU1043="T", AU1043="N"), 0, IF($C1043="DM", $T1043, IF(OR(AU1043="Y", AU1043="IR"),$AM1043,IF(AU1043="C", IF($BI1043="Y", IF($AF1043="N/A", $Q1043, $AF1043), IF($AG1043="N/A", $T1043,$AG1043)))))))</f>
        <v>#VALUE!</v>
      </c>
      <c r="BN1043" s="16" t="e">
        <f>IF(AV1043="R", $CA1043, IF(OR(AV1043="P", AV1043="T", AV1043="N"), 0, IF($C1043="DM", $T1043, IF(OR(AV1043="Y", AV1043="IR"),$AM1043,IF(AV1043="C", IF($BI1043="Y", IF($AF1043="N/A", $Q1043, $AF1043), IF($AG1043="N/A", $T1043,$AG1043)))))))</f>
        <v>#VALUE!</v>
      </c>
      <c r="BO1043" s="16" t="e">
        <f>IF(AW1043="R", $CA1043, IF(OR(AW1043="P", AW1043="T", AW1043="N"), 0, IF($C1043="DM", $T1043, IF(OR(AW1043="Y", AW1043="IR"),$AM1043,IF(AW1043="C", IF($BI1043="Y", IF($AF1043="N/A", $Q1043, $AF1043), IF($AG1043="N/A", $T1043,$AG1043)))))))</f>
        <v>#VALUE!</v>
      </c>
      <c r="BP1043" s="16" t="e">
        <f>IF(AX1043="R", $CA1043, IF(OR(AX1043="P", AX1043="T", AX1043="N"), 0, IF($C1043="DM", $T1043, IF(OR(AX1043="Y", AX1043="IR"),$AM1043,IF(AX1043="C", IF($BI1043="Y", IF($AF1043="N/A", $Q1043, $AF1043), IF($AG1043="N/A", $T1043,$AG1043)))))))</f>
        <v>#VALUE!</v>
      </c>
      <c r="BQ1043" s="16" t="e">
        <f>IF(AY1043="R", $CA1043, IF(OR(AY1043="P", AY1043="T", AY1043="N"), 0, IF($C1043="DM", $T1043, IF(OR(AY1043="Y", AY1043="IR"),$AM1043,IF(AY1043="C", IF($BI1043="Y", IF($AF1043="N/A", $Q1043, $AF1043), IF($AG1043="N/A", $T1043,$AG1043)))))))</f>
        <v>#VALUE!</v>
      </c>
      <c r="BR1043" s="16" t="e">
        <f>IF(AZ1043="R", $CA1043, IF(OR(AZ1043="P", AZ1043="T", AZ1043="N"), 0, IF($C1043="DM", $T1043, IF(OR(AZ1043="Y", AZ1043="IR"),$AM1043,IF(AZ1043="C", IF($BI1043="Y", IF($AF1043="N/A", $Q1043, $AF1043), IF($AG1043="N/A", $T1043,$AG1043)))))))</f>
        <v>#VALUE!</v>
      </c>
      <c r="BS1043" s="16" t="e">
        <f>IF(BA1043="R", $CA1043, IF(OR(BA1043="P", BA1043="T", BA1043="N"), 0, IF($C1043="DM", $T1043, IF(OR(BA1043="Y", BA1043="IR"),$AM1043,IF(BA1043="C", IF($BI1043="Y", IF($AF1043="N/A", $Q1043, $AF1043), IF($AG1043="N/A", $T1043,$AG1043)))))))</f>
        <v>#VALUE!</v>
      </c>
      <c r="BT1043" s="16" t="e">
        <f>IF(BB1043="R", $CA1043, IF(OR(BB1043="P", BB1043="T", BB1043="N"), 0, IF($C1043="DM", $T1043, IF(OR(BB1043="Y", BB1043="IR"),$AM1043,IF(BB1043="C", IF($BI1043="Y", IF($BA1043="C", IF($AF1043="N/A", $Q1043, $AF1043), IF($AF1043="N/A", $T1043, $AM1043)), IF($AG1043="N/A", $T1043,$AG1043)))))))</f>
        <v>#VALUE!</v>
      </c>
      <c r="BU1043" s="16" t="e">
        <f>IF(BC1043="R", $CA1043, IF(OR(BC1043="P", BC1043="T", BC1043="N"), 0, IF($C1043="DM", $T1043, IF(OR(BC1043="Y", BC1043="IR"),$AM1043,IF(BC1043="C", IF($BI1043="Y", IF($BA1043="C", IF($AF1043="N/A", $Q1043, $AF1043), IF($AF1043="N/A", $T1043, $AM1043)), IF($AG1043="N/A", $T1043,$AG1043)))))))</f>
        <v>#VALUE!</v>
      </c>
      <c r="BV1043" s="16" t="e">
        <f>IF(BD1043="R", $CA1043, IF(OR(BD1043="P", BD1043="T", BD1043="N"), 0, IF($C1043="DM", $T1043, IF(OR(BD1043="Y", BD1043="IR"),$AM1043,IF(BD1043="C", IF($BI1043="Y", IF($BA1043="C", IF($AF1043="N/A", $Q1043, $AF1043), IF($AF1043="N/A", $T1043, $AM1043)), IF($AG1043="N/A", $T1043,$AG1043)))))))</f>
        <v>#VALUE!</v>
      </c>
      <c r="BW1043" s="16" t="e">
        <f>IF(BE1043="R", $CA1043, IF(OR(BE1043="P", BE1043="T", BE1043="N"), 0, IF($C1043="DM", $T1043, IF(OR(BE1043="Y", BE1043="IR"),$AM1043,IF(BE1043="C", IF($BI1043="Y", IF($BA1043="C", IF($AF1043="N/A", $Q1043, $AF1043), IF($AF1043="N/A", $T1043, $AM1043)), IF($AG1043="N/A", $T1043,$AG1043)))))))</f>
        <v>#VALUE!</v>
      </c>
      <c r="BX1043" s="16" t="e">
        <f>IF(BF1043="R", $CA1043, IF(OR(BF1043="P", BF1043="T", BF1043="N"), 0, IF($C1043="DM", $T1043, IF(OR(BF1043="Y", BF1043="IR"),$AM1043,IF(BF1043="C", IF($BI1043="Y", IF($BA1043="C", IF($AF1043="N/A", $Q1043, $AF1043), IF($AF1043="N/A", $T1043, $AM1043)), IF($AG1043="N/A", $T1043,$AG1043)))))))</f>
        <v>#VALUE!</v>
      </c>
      <c r="BY1043" s="16" t="e">
        <f>IF(BG1043="R", $CA1043, IF(OR(BG1043="P", BG1043="T", BG1043="N"), 0, IF($C1043="DM", $T1043, IF(OR(BG1043="Y", BG1043="IR"),$AM1043,IF(BG1043="C", IF($BI1043="Y", IF($BA1043="C", IF($AF1043="N/A", $Q1043, $AF1043), IF($AF1043="N/A", $T1043, $AM1043)), IF($AG1043="N/A", $T1043,$AG1043)))))))</f>
        <v>#VALUE!</v>
      </c>
      <c r="BZ1043" s="16" t="e">
        <f>IF(BH1043="R", $CA1043, IF(OR(BH1043="P", BH1043="T", BH1043="N"), 0, IF($C1043="DM", $T1043, IF(OR(BH1043="Y", BH1043="IR"),$AM1043,IF(BH1043="C", IF($BI1043="Y", IF($BA1043="C", IF($AF1043="N/A", $Q1043, $AF1043), IF($AF1043="N/A", $T1043, $AM1043)), IF($AG1043="N/A", $T1043,$AG1043)))))))</f>
        <v>#VALUE!</v>
      </c>
      <c r="CA1043" s="15" t="s">
        <v>75</v>
      </c>
      <c r="CB1043" s="16" t="e">
        <f>BZ1043</f>
        <v>#VALUE!</v>
      </c>
      <c r="CC1043" s="15" t="str">
        <f>IF(OR($BH1043="T", $BH1043="R"), 0, IF($BH1043="C", IF($BI1043="Y", IF($BA1043="C", 0, IF(AF1043="N/A", Q1043-T1043, AF1043-AG1043)), IF($AF1043="N/A", U1043, AH1043)), AN1043))</f>
        <v>N/A</v>
      </c>
      <c r="CD1043" s="15" t="str">
        <f>IF(OR($BH1043="T", $BH1043="R"), 0, IF($BH1043="C", IF($BI1043="Y", 0, IF($AF1043="N/A", V1043, AI1043)), AO1043))</f>
        <v>N/A</v>
      </c>
      <c r="CE1043" s="15" t="str">
        <f>IF(OR($BH1043="T", $BH1043="R"), 0, IF($BH1043="C", IF($BI1043="Y", 0, IF($AF1043="N/A", W1043, AJ1043)), AP1043))</f>
        <v>N/A</v>
      </c>
      <c r="CF1043" s="15" t="str">
        <f>IF(OR($BH1043="T", $BH1043="R"), 0, IF($BH1043="C", IF($BI1043="Y", 0, IF($AF1043="N/A", X1043, AK1043)), AQ1043))</f>
        <v>N/A</v>
      </c>
    </row>
    <row r="1044" spans="1:84" x14ac:dyDescent="0.25">
      <c r="A1044" s="14">
        <v>6021</v>
      </c>
      <c r="B1044" s="15"/>
      <c r="C1044" s="15"/>
      <c r="D1044" s="15"/>
      <c r="E1044" s="15" t="e">
        <f>VLOOKUP(B1044, 'Rookie Year'!$A$2:$B$55679,2,FALSE)</f>
        <v>#N/A</v>
      </c>
      <c r="F1044" s="15">
        <v>2024</v>
      </c>
      <c r="G1044" s="15" t="s">
        <v>42</v>
      </c>
      <c r="H1044" s="15"/>
      <c r="I1044" s="16"/>
      <c r="J1044" s="15"/>
      <c r="K1044" s="17">
        <f>IF(AND(G1044&lt;&gt;"N",R1044="N/A"), IF(I1044&lt;4, 0, 0.25),IF(I1044=1, IF(J1044=1,0.25, 0.25), IF(I1044&lt;13, 0.25, IF(I1044&lt;26, 0.4, IF(I1044&lt;51, 0.6, 0.75)))))</f>
        <v>0.25</v>
      </c>
      <c r="L1044" s="16">
        <f>I1044-M1044</f>
        <v>0</v>
      </c>
      <c r="M1044" s="16">
        <f>ROUNDUP(I1044*K1044,0)</f>
        <v>0</v>
      </c>
      <c r="N1044" s="16">
        <f>M1044*J1044</f>
        <v>0</v>
      </c>
      <c r="O1044" s="16">
        <v>0</v>
      </c>
      <c r="P1044" s="16">
        <v>0</v>
      </c>
      <c r="Q1044" s="16">
        <f>N1044-O1044-P1044</f>
        <v>0</v>
      </c>
      <c r="R1044" s="15" t="s">
        <v>75</v>
      </c>
      <c r="S1044" s="15">
        <f>IF(R1044="N/A", J1044-($B$1-F1044), J1044-($B$1-R1044))</f>
        <v>0</v>
      </c>
      <c r="T1044" s="16" t="str">
        <f>IF($S1044&lt;1, "N/A", $M1044)</f>
        <v>N/A</v>
      </c>
      <c r="U1044" s="16" t="str">
        <f>IF($S1044&lt;2, "N/A", $M1044)</f>
        <v>N/A</v>
      </c>
      <c r="V1044" s="16" t="str">
        <f>IF($S1044&lt;3, "N/A", $M1044)</f>
        <v>N/A</v>
      </c>
      <c r="W1044" s="16" t="str">
        <f>IF($S1044&lt;4, "N/A", $M1044)</f>
        <v>N/A</v>
      </c>
      <c r="X1044" s="16" t="str">
        <f>IF($S1044&lt;5, "N/A", $M1044)</f>
        <v>N/A</v>
      </c>
      <c r="Y1044" s="15" t="str">
        <f>IF(SUM(T1044:X1044)&lt;&gt;Q1044, "CHECK", "OK")</f>
        <v>OK</v>
      </c>
      <c r="Z1044" s="15" t="str">
        <f>IF(F1044=$B$1, "No", IF(S1044=1, "Yes", "No"))</f>
        <v>No</v>
      </c>
      <c r="AA1044" s="18" t="str">
        <f>IF(C1044="DM", "N/A", IF(Z1044="No","N/A",VLOOKUP(B1044,'Extension List'!$A$3:$R$1972,18,FALSE)))</f>
        <v>N/A</v>
      </c>
      <c r="AB1044" s="15" t="str">
        <f>IF(C1044="DM", "N/A", IF(Z1044="No","N/A",VLOOKUP(B1044,'Extension List'!$A$3:$T$1972,20,FALSE)))</f>
        <v>N/A</v>
      </c>
      <c r="AC1044" s="15" t="str">
        <f>IF(AA1044="N/A", "N/A", 0)</f>
        <v>N/A</v>
      </c>
      <c r="AD1044" s="16" t="str">
        <f>IF(AE1044="N/A", "N/A", AA1044-AE1044)</f>
        <v>N/A</v>
      </c>
      <c r="AE1044" s="16" t="str">
        <f>IF(AA1044="N/A", "N/A", IF(AC1044&gt;0, IF(AA1044&lt;13, ROUNDUP(0.25*AA1044,0), IF(AA1044&lt;26, ROUNDUP(0.4*AA1044,0), IF(AA1044&lt;51, ROUNDUP(0.6*AA1044,0), ROUNDUP(0.75*AA1044,0)))), "N/A"))</f>
        <v>N/A</v>
      </c>
      <c r="AF1044" s="16" t="str">
        <f>IF(AD1044="N/A","N/A", (AE1044*AC1044)+Q1044)</f>
        <v>N/A</v>
      </c>
      <c r="AG1044" s="16" t="str">
        <f>IF($AF1044="N/A", "N/A", "TBC")</f>
        <v>N/A</v>
      </c>
      <c r="AH1044" s="16" t="str">
        <f>IF($AF1044="N/A", "N/A", "TBC")</f>
        <v>N/A</v>
      </c>
      <c r="AI1044" s="16" t="str">
        <f>IF($AF1044="N/A","N/A",IF(AC1044&gt;1,"TBC","N/A"))</f>
        <v>N/A</v>
      </c>
      <c r="AJ1044" s="16" t="str">
        <f>IF($AF1044="N/A","N/A",IF(AC1044&gt;2,"TBC","N/A"))</f>
        <v>N/A</v>
      </c>
      <c r="AK1044" s="16" t="str">
        <f>IF($AF1044="N/A","N/A",IF(AC1044&gt;3,"TBC","N/A"))</f>
        <v>N/A</v>
      </c>
      <c r="AL1044" s="16" t="str">
        <f>IF(AC1044="N/A","N/A",IF(AC1044&gt;0,IF(SUM(AG1044:AK1044)&lt;&gt;AF1044,"CHECK","OK"),"N/A"))</f>
        <v>N/A</v>
      </c>
      <c r="AM1044" s="16" t="e">
        <f>IF(AD1044="N/A", L1044+T1044, L1044+AG1044)</f>
        <v>#VALUE!</v>
      </c>
      <c r="AN1044" s="16" t="str">
        <f>IF(AD1044="N/A", IF(U1044="N/A", "N/A", L1044+U1044), AD1044+AH1044)</f>
        <v>N/A</v>
      </c>
      <c r="AO1044" s="16" t="str">
        <f>IF(AD1044="N/A", IF(V1044="N/A", "N/A", L1044+V1044), IF(AI1044="N/A", "N/A", AD1044+AI1044))</f>
        <v>N/A</v>
      </c>
      <c r="AP1044" s="16" t="str">
        <f>IF(AD1044="N/A", IF(W1044="N/A", "N/A", L1044+W1044), IF(AJ1044="N/A", "N/A", AD1044+AJ1044))</f>
        <v>N/A</v>
      </c>
      <c r="AQ1044" s="16" t="str">
        <f>IF(AD1044="N/A", IF(X1044="N/A", "N/A", L1044+X1044), IF(AK1044="N/A", "N/A", AD1044+AK1044))</f>
        <v>N/A</v>
      </c>
      <c r="AR1044" s="15" t="s">
        <v>40</v>
      </c>
      <c r="AS1044" s="15" t="s">
        <v>40</v>
      </c>
      <c r="AT1044" s="15" t="s">
        <v>40</v>
      </c>
      <c r="AU1044" s="15" t="s">
        <v>40</v>
      </c>
      <c r="AV1044" s="15" t="s">
        <v>40</v>
      </c>
      <c r="AW1044" s="15" t="s">
        <v>40</v>
      </c>
      <c r="AX1044" s="15" t="s">
        <v>40</v>
      </c>
      <c r="AY1044" s="15" t="s">
        <v>40</v>
      </c>
      <c r="AZ1044" s="15" t="s">
        <v>40</v>
      </c>
      <c r="BA1044" s="15" t="s">
        <v>40</v>
      </c>
      <c r="BB1044" s="15" t="s">
        <v>40</v>
      </c>
      <c r="BC1044" s="15" t="s">
        <v>40</v>
      </c>
      <c r="BD1044" s="15" t="s">
        <v>40</v>
      </c>
      <c r="BE1044" s="15" t="s">
        <v>40</v>
      </c>
      <c r="BF1044" s="15" t="s">
        <v>40</v>
      </c>
      <c r="BG1044" s="15" t="s">
        <v>40</v>
      </c>
      <c r="BH1044" s="15" t="s">
        <v>40</v>
      </c>
      <c r="BJ1044" s="16" t="e">
        <f>IF(AR1044="R", $CA1044, IF(OR(AR1044="P", AR1044="T", AR1044="N"), 0, IF($C1044="DM", $T1044, IF(OR(AR1044="Y", AR1044="IR"),$AM1044,IF(AR1044="C", IF($BI1044="Y", IF($AF1044="N/A", $Q1044, $AF1044), IF($AG1044="N/A", $T1044,$AG1044)))))))</f>
        <v>#VALUE!</v>
      </c>
      <c r="BK1044" s="16" t="e">
        <f>IF(AS1044="R", $CA1044, IF(OR(AS1044="P", AS1044="T", AS1044="N"), 0, IF($C1044="DM", $T1044, IF(OR(AS1044="Y", AS1044="IR"),$AM1044,IF(AS1044="C", IF($BI1044="Y", IF($AF1044="N/A", $Q1044, $AF1044), IF($AG1044="N/A", $T1044,$AG1044)))))))</f>
        <v>#VALUE!</v>
      </c>
      <c r="BL1044" s="16" t="e">
        <f>IF(AT1044="R", $CA1044, IF(OR(AT1044="P", AT1044="T", AT1044="N"), 0, IF($C1044="DM", $T1044, IF(OR(AT1044="Y", AT1044="IR"),$AM1044,IF(AT1044="C", IF($BI1044="Y", IF($AF1044="N/A", $Q1044, $AF1044), IF($AG1044="N/A", $T1044,$AG1044)))))))</f>
        <v>#VALUE!</v>
      </c>
      <c r="BM1044" s="16" t="e">
        <f>IF(AU1044="R", $CA1044, IF(OR(AU1044="P", AU1044="T", AU1044="N"), 0, IF($C1044="DM", $T1044, IF(OR(AU1044="Y", AU1044="IR"),$AM1044,IF(AU1044="C", IF($BI1044="Y", IF($AF1044="N/A", $Q1044, $AF1044), IF($AG1044="N/A", $T1044,$AG1044)))))))</f>
        <v>#VALUE!</v>
      </c>
      <c r="BN1044" s="16" t="e">
        <f>IF(AV1044="R", $CA1044, IF(OR(AV1044="P", AV1044="T", AV1044="N"), 0, IF($C1044="DM", $T1044, IF(OR(AV1044="Y", AV1044="IR"),$AM1044,IF(AV1044="C", IF($BI1044="Y", IF($AF1044="N/A", $Q1044, $AF1044), IF($AG1044="N/A", $T1044,$AG1044)))))))</f>
        <v>#VALUE!</v>
      </c>
      <c r="BO1044" s="16" t="e">
        <f>IF(AW1044="R", $CA1044, IF(OR(AW1044="P", AW1044="T", AW1044="N"), 0, IF($C1044="DM", $T1044, IF(OR(AW1044="Y", AW1044="IR"),$AM1044,IF(AW1044="C", IF($BI1044="Y", IF($AF1044="N/A", $Q1044, $AF1044), IF($AG1044="N/A", $T1044,$AG1044)))))))</f>
        <v>#VALUE!</v>
      </c>
      <c r="BP1044" s="16" t="e">
        <f>IF(AX1044="R", $CA1044, IF(OR(AX1044="P", AX1044="T", AX1044="N"), 0, IF($C1044="DM", $T1044, IF(OR(AX1044="Y", AX1044="IR"),$AM1044,IF(AX1044="C", IF($BI1044="Y", IF($AF1044="N/A", $Q1044, $AF1044), IF($AG1044="N/A", $T1044,$AG1044)))))))</f>
        <v>#VALUE!</v>
      </c>
      <c r="BQ1044" s="16" t="e">
        <f>IF(AY1044="R", $CA1044, IF(OR(AY1044="P", AY1044="T", AY1044="N"), 0, IF($C1044="DM", $T1044, IF(OR(AY1044="Y", AY1044="IR"),$AM1044,IF(AY1044="C", IF($BI1044="Y", IF($AF1044="N/A", $Q1044, $AF1044), IF($AG1044="N/A", $T1044,$AG1044)))))))</f>
        <v>#VALUE!</v>
      </c>
      <c r="BR1044" s="16" t="e">
        <f>IF(AZ1044="R", $CA1044, IF(OR(AZ1044="P", AZ1044="T", AZ1044="N"), 0, IF($C1044="DM", $T1044, IF(OR(AZ1044="Y", AZ1044="IR"),$AM1044,IF(AZ1044="C", IF($BI1044="Y", IF($AF1044="N/A", $Q1044, $AF1044), IF($AG1044="N/A", $T1044,$AG1044)))))))</f>
        <v>#VALUE!</v>
      </c>
      <c r="BS1044" s="16" t="e">
        <f>IF(BA1044="R", $CA1044, IF(OR(BA1044="P", BA1044="T", BA1044="N"), 0, IF($C1044="DM", $T1044, IF(OR(BA1044="Y", BA1044="IR"),$AM1044,IF(BA1044="C", IF($BI1044="Y", IF($AF1044="N/A", $Q1044, $AF1044), IF($AG1044="N/A", $T1044,$AG1044)))))))</f>
        <v>#VALUE!</v>
      </c>
      <c r="BT1044" s="16" t="e">
        <f>IF(BB1044="R", $CA1044, IF(OR(BB1044="P", BB1044="T", BB1044="N"), 0, IF($C1044="DM", $T1044, IF(OR(BB1044="Y", BB1044="IR"),$AM1044,IF(BB1044="C", IF($BI1044="Y", IF($BA1044="C", IF($AF1044="N/A", $Q1044, $AF1044), IF($AF1044="N/A", $T1044, $AM1044)), IF($AG1044="N/A", $T1044,$AG1044)))))))</f>
        <v>#VALUE!</v>
      </c>
      <c r="BU1044" s="16" t="e">
        <f>IF(BC1044="R", $CA1044, IF(OR(BC1044="P", BC1044="T", BC1044="N"), 0, IF($C1044="DM", $T1044, IF(OR(BC1044="Y", BC1044="IR"),$AM1044,IF(BC1044="C", IF($BI1044="Y", IF($BA1044="C", IF($AF1044="N/A", $Q1044, $AF1044), IF($AF1044="N/A", $T1044, $AM1044)), IF($AG1044="N/A", $T1044,$AG1044)))))))</f>
        <v>#VALUE!</v>
      </c>
      <c r="BV1044" s="16" t="e">
        <f>IF(BD1044="R", $CA1044, IF(OR(BD1044="P", BD1044="T", BD1044="N"), 0, IF($C1044="DM", $T1044, IF(OR(BD1044="Y", BD1044="IR"),$AM1044,IF(BD1044="C", IF($BI1044="Y", IF($BA1044="C", IF($AF1044="N/A", $Q1044, $AF1044), IF($AF1044="N/A", $T1044, $AM1044)), IF($AG1044="N/A", $T1044,$AG1044)))))))</f>
        <v>#VALUE!</v>
      </c>
      <c r="BW1044" s="16" t="e">
        <f>IF(BE1044="R", $CA1044, IF(OR(BE1044="P", BE1044="T", BE1044="N"), 0, IF($C1044="DM", $T1044, IF(OR(BE1044="Y", BE1044="IR"),$AM1044,IF(BE1044="C", IF($BI1044="Y", IF($BA1044="C", IF($AF1044="N/A", $Q1044, $AF1044), IF($AF1044="N/A", $T1044, $AM1044)), IF($AG1044="N/A", $T1044,$AG1044)))))))</f>
        <v>#VALUE!</v>
      </c>
      <c r="BX1044" s="16" t="e">
        <f>IF(BF1044="R", $CA1044, IF(OR(BF1044="P", BF1044="T", BF1044="N"), 0, IF($C1044="DM", $T1044, IF(OR(BF1044="Y", BF1044="IR"),$AM1044,IF(BF1044="C", IF($BI1044="Y", IF($BA1044="C", IF($AF1044="N/A", $Q1044, $AF1044), IF($AF1044="N/A", $T1044, $AM1044)), IF($AG1044="N/A", $T1044,$AG1044)))))))</f>
        <v>#VALUE!</v>
      </c>
      <c r="BY1044" s="16" t="e">
        <f>IF(BG1044="R", $CA1044, IF(OR(BG1044="P", BG1044="T", BG1044="N"), 0, IF($C1044="DM", $T1044, IF(OR(BG1044="Y", BG1044="IR"),$AM1044,IF(BG1044="C", IF($BI1044="Y", IF($BA1044="C", IF($AF1044="N/A", $Q1044, $AF1044), IF($AF1044="N/A", $T1044, $AM1044)), IF($AG1044="N/A", $T1044,$AG1044)))))))</f>
        <v>#VALUE!</v>
      </c>
      <c r="BZ1044" s="16" t="e">
        <f>IF(BH1044="R", $CA1044, IF(OR(BH1044="P", BH1044="T", BH1044="N"), 0, IF($C1044="DM", $T1044, IF(OR(BH1044="Y", BH1044="IR"),$AM1044,IF(BH1044="C", IF($BI1044="Y", IF($BA1044="C", IF($AF1044="N/A", $Q1044, $AF1044), IF($AF1044="N/A", $T1044, $AM1044)), IF($AG1044="N/A", $T1044,$AG1044)))))))</f>
        <v>#VALUE!</v>
      </c>
      <c r="CA1044" s="15" t="s">
        <v>75</v>
      </c>
      <c r="CB1044" s="16" t="e">
        <f>BZ1044</f>
        <v>#VALUE!</v>
      </c>
      <c r="CC1044" s="15" t="str">
        <f>IF(OR($BH1044="T", $BH1044="R"), 0, IF($BH1044="C", IF($BI1044="Y", IF($BA1044="C", 0, IF(AF1044="N/A", Q1044-T1044, AF1044-AG1044)), IF($AF1044="N/A", U1044, AH1044)), AN1044))</f>
        <v>N/A</v>
      </c>
      <c r="CD1044" s="15" t="str">
        <f>IF(OR($BH1044="T", $BH1044="R"), 0, IF($BH1044="C", IF($BI1044="Y", 0, IF($AF1044="N/A", V1044, AI1044)), AO1044))</f>
        <v>N/A</v>
      </c>
      <c r="CE1044" s="15" t="str">
        <f>IF(OR($BH1044="T", $BH1044="R"), 0, IF($BH1044="C", IF($BI1044="Y", 0, IF($AF1044="N/A", W1044, AJ1044)), AP1044))</f>
        <v>N/A</v>
      </c>
      <c r="CF1044" s="15" t="str">
        <f>IF(OR($BH1044="T", $BH1044="R"), 0, IF($BH1044="C", IF($BI1044="Y", 0, IF($AF1044="N/A", X1044, AK1044)), AQ1044))</f>
        <v>N/A</v>
      </c>
    </row>
    <row r="1045" spans="1:84" x14ac:dyDescent="0.25">
      <c r="A1045" s="14">
        <v>6022</v>
      </c>
      <c r="B1045" s="15"/>
      <c r="C1045" s="15"/>
      <c r="D1045" s="15"/>
      <c r="E1045" s="15" t="e">
        <f>VLOOKUP(B1045, 'Rookie Year'!$A$2:$B$55679,2,FALSE)</f>
        <v>#N/A</v>
      </c>
      <c r="F1045" s="15">
        <v>2024</v>
      </c>
      <c r="G1045" s="15" t="s">
        <v>42</v>
      </c>
      <c r="H1045" s="15"/>
      <c r="I1045" s="16"/>
      <c r="J1045" s="15"/>
      <c r="K1045" s="17">
        <f>IF(AND(G1045&lt;&gt;"N",R1045="N/A"), IF(I1045&lt;4, 0, 0.25),IF(I1045=1, IF(J1045=1,0.25, 0.25), IF(I1045&lt;13, 0.25, IF(I1045&lt;26, 0.4, IF(I1045&lt;51, 0.6, 0.75)))))</f>
        <v>0.25</v>
      </c>
      <c r="L1045" s="16">
        <f>I1045-M1045</f>
        <v>0</v>
      </c>
      <c r="M1045" s="16">
        <f>ROUNDUP(I1045*K1045,0)</f>
        <v>0</v>
      </c>
      <c r="N1045" s="16">
        <f>M1045*J1045</f>
        <v>0</v>
      </c>
      <c r="O1045" s="16">
        <v>0</v>
      </c>
      <c r="P1045" s="16">
        <v>0</v>
      </c>
      <c r="Q1045" s="16">
        <f>N1045-O1045-P1045</f>
        <v>0</v>
      </c>
      <c r="R1045" s="15" t="s">
        <v>75</v>
      </c>
      <c r="S1045" s="15">
        <f>IF(R1045="N/A", J1045-($B$1-F1045), J1045-($B$1-R1045))</f>
        <v>0</v>
      </c>
      <c r="T1045" s="16" t="str">
        <f>IF($S1045&lt;1, "N/A", $M1045)</f>
        <v>N/A</v>
      </c>
      <c r="U1045" s="16" t="str">
        <f>IF($S1045&lt;2, "N/A", $M1045)</f>
        <v>N/A</v>
      </c>
      <c r="V1045" s="16" t="str">
        <f>IF($S1045&lt;3, "N/A", $M1045)</f>
        <v>N/A</v>
      </c>
      <c r="W1045" s="16" t="str">
        <f>IF($S1045&lt;4, "N/A", $M1045)</f>
        <v>N/A</v>
      </c>
      <c r="X1045" s="16" t="str">
        <f>IF($S1045&lt;5, "N/A", $M1045)</f>
        <v>N/A</v>
      </c>
      <c r="Y1045" s="15" t="str">
        <f>IF(SUM(T1045:X1045)&lt;&gt;Q1045, "CHECK", "OK")</f>
        <v>OK</v>
      </c>
      <c r="Z1045" s="15" t="str">
        <f>IF(F1045=$B$1, "No", IF(S1045=1, "Yes", "No"))</f>
        <v>No</v>
      </c>
      <c r="AA1045" s="18" t="str">
        <f>IF(C1045="DM", "N/A", IF(Z1045="No","N/A",VLOOKUP(B1045,'Extension List'!$A$3:$R$1972,18,FALSE)))</f>
        <v>N/A</v>
      </c>
      <c r="AB1045" s="15" t="str">
        <f>IF(C1045="DM", "N/A", IF(Z1045="No","N/A",VLOOKUP(B1045,'Extension List'!$A$3:$T$1972,20,FALSE)))</f>
        <v>N/A</v>
      </c>
      <c r="AC1045" s="15" t="str">
        <f>IF(AA1045="N/A", "N/A", 0)</f>
        <v>N/A</v>
      </c>
      <c r="AD1045" s="16" t="str">
        <f>IF(AE1045="N/A", "N/A", AA1045-AE1045)</f>
        <v>N/A</v>
      </c>
      <c r="AE1045" s="16" t="str">
        <f>IF(AA1045="N/A", "N/A", IF(AC1045&gt;0, IF(AA1045&lt;13, ROUNDUP(0.25*AA1045,0), IF(AA1045&lt;26, ROUNDUP(0.4*AA1045,0), IF(AA1045&lt;51, ROUNDUP(0.6*AA1045,0), ROUNDUP(0.75*AA1045,0)))), "N/A"))</f>
        <v>N/A</v>
      </c>
      <c r="AF1045" s="16" t="str">
        <f>IF(AD1045="N/A","N/A", (AE1045*AC1045)+Q1045)</f>
        <v>N/A</v>
      </c>
      <c r="AG1045" s="16" t="str">
        <f>IF($AF1045="N/A", "N/A", "TBC")</f>
        <v>N/A</v>
      </c>
      <c r="AH1045" s="16" t="str">
        <f>IF($AF1045="N/A", "N/A", "TBC")</f>
        <v>N/A</v>
      </c>
      <c r="AI1045" s="16" t="str">
        <f>IF($AF1045="N/A","N/A",IF(AC1045&gt;1,"TBC","N/A"))</f>
        <v>N/A</v>
      </c>
      <c r="AJ1045" s="16" t="str">
        <f>IF($AF1045="N/A","N/A",IF(AC1045&gt;2,"TBC","N/A"))</f>
        <v>N/A</v>
      </c>
      <c r="AK1045" s="16" t="str">
        <f>IF($AF1045="N/A","N/A",IF(AC1045&gt;3,"TBC","N/A"))</f>
        <v>N/A</v>
      </c>
      <c r="AL1045" s="16" t="str">
        <f>IF(AC1045="N/A","N/A",IF(AC1045&gt;0,IF(SUM(AG1045:AK1045)&lt;&gt;AF1045,"CHECK","OK"),"N/A"))</f>
        <v>N/A</v>
      </c>
      <c r="AM1045" s="16" t="e">
        <f>IF(AD1045="N/A", L1045+T1045, L1045+AG1045)</f>
        <v>#VALUE!</v>
      </c>
      <c r="AN1045" s="16" t="str">
        <f>IF(AD1045="N/A", IF(U1045="N/A", "N/A", L1045+U1045), AD1045+AH1045)</f>
        <v>N/A</v>
      </c>
      <c r="AO1045" s="16" t="str">
        <f>IF(AD1045="N/A", IF(V1045="N/A", "N/A", L1045+V1045), IF(AI1045="N/A", "N/A", AD1045+AI1045))</f>
        <v>N/A</v>
      </c>
      <c r="AP1045" s="16" t="str">
        <f>IF(AD1045="N/A", IF(W1045="N/A", "N/A", L1045+W1045), IF(AJ1045="N/A", "N/A", AD1045+AJ1045))</f>
        <v>N/A</v>
      </c>
      <c r="AQ1045" s="16" t="str">
        <f>IF(AD1045="N/A", IF(X1045="N/A", "N/A", L1045+X1045), IF(AK1045="N/A", "N/A", AD1045+AK1045))</f>
        <v>N/A</v>
      </c>
      <c r="AR1045" s="15" t="s">
        <v>40</v>
      </c>
      <c r="AS1045" s="15" t="s">
        <v>40</v>
      </c>
      <c r="AT1045" s="15" t="s">
        <v>40</v>
      </c>
      <c r="AU1045" s="15" t="s">
        <v>40</v>
      </c>
      <c r="AV1045" s="15" t="s">
        <v>40</v>
      </c>
      <c r="AW1045" s="15" t="s">
        <v>40</v>
      </c>
      <c r="AX1045" s="15" t="s">
        <v>40</v>
      </c>
      <c r="AY1045" s="15" t="s">
        <v>40</v>
      </c>
      <c r="AZ1045" s="15" t="s">
        <v>40</v>
      </c>
      <c r="BA1045" s="15" t="s">
        <v>40</v>
      </c>
      <c r="BB1045" s="15" t="s">
        <v>40</v>
      </c>
      <c r="BC1045" s="15" t="s">
        <v>40</v>
      </c>
      <c r="BD1045" s="15" t="s">
        <v>40</v>
      </c>
      <c r="BE1045" s="15" t="s">
        <v>40</v>
      </c>
      <c r="BF1045" s="15" t="s">
        <v>40</v>
      </c>
      <c r="BG1045" s="15" t="s">
        <v>40</v>
      </c>
      <c r="BH1045" s="15" t="s">
        <v>40</v>
      </c>
      <c r="BJ1045" s="16" t="e">
        <f>IF(AR1045="R", $CA1045, IF(OR(AR1045="P", AR1045="T", AR1045="N"), 0, IF($C1045="DM", $T1045, IF(OR(AR1045="Y", AR1045="IR"),$AM1045,IF(AR1045="C", IF($BI1045="Y", IF($AF1045="N/A", $Q1045, $AF1045), IF($AG1045="N/A", $T1045,$AG1045)))))))</f>
        <v>#VALUE!</v>
      </c>
      <c r="BK1045" s="16" t="e">
        <f>IF(AS1045="R", $CA1045, IF(OR(AS1045="P", AS1045="T", AS1045="N"), 0, IF($C1045="DM", $T1045, IF(OR(AS1045="Y", AS1045="IR"),$AM1045,IF(AS1045="C", IF($BI1045="Y", IF($AF1045="N/A", $Q1045, $AF1045), IF($AG1045="N/A", $T1045,$AG1045)))))))</f>
        <v>#VALUE!</v>
      </c>
      <c r="BL1045" s="16" t="e">
        <f>IF(AT1045="R", $CA1045, IF(OR(AT1045="P", AT1045="T", AT1045="N"), 0, IF($C1045="DM", $T1045, IF(OR(AT1045="Y", AT1045="IR"),$AM1045,IF(AT1045="C", IF($BI1045="Y", IF($AF1045="N/A", $Q1045, $AF1045), IF($AG1045="N/A", $T1045,$AG1045)))))))</f>
        <v>#VALUE!</v>
      </c>
      <c r="BM1045" s="16" t="e">
        <f>IF(AU1045="R", $CA1045, IF(OR(AU1045="P", AU1045="T", AU1045="N"), 0, IF($C1045="DM", $T1045, IF(OR(AU1045="Y", AU1045="IR"),$AM1045,IF(AU1045="C", IF($BI1045="Y", IF($AF1045="N/A", $Q1045, $AF1045), IF($AG1045="N/A", $T1045,$AG1045)))))))</f>
        <v>#VALUE!</v>
      </c>
      <c r="BN1045" s="16" t="e">
        <f>IF(AV1045="R", $CA1045, IF(OR(AV1045="P", AV1045="T", AV1045="N"), 0, IF($C1045="DM", $T1045, IF(OR(AV1045="Y", AV1045="IR"),$AM1045,IF(AV1045="C", IF($BI1045="Y", IF($AF1045="N/A", $Q1045, $AF1045), IF($AG1045="N/A", $T1045,$AG1045)))))))</f>
        <v>#VALUE!</v>
      </c>
      <c r="BO1045" s="16" t="e">
        <f>IF(AW1045="R", $CA1045, IF(OR(AW1045="P", AW1045="T", AW1045="N"), 0, IF($C1045="DM", $T1045, IF(OR(AW1045="Y", AW1045="IR"),$AM1045,IF(AW1045="C", IF($BI1045="Y", IF($AF1045="N/A", $Q1045, $AF1045), IF($AG1045="N/A", $T1045,$AG1045)))))))</f>
        <v>#VALUE!</v>
      </c>
      <c r="BP1045" s="16" t="e">
        <f>IF(AX1045="R", $CA1045, IF(OR(AX1045="P", AX1045="T", AX1045="N"), 0, IF($C1045="DM", $T1045, IF(OR(AX1045="Y", AX1045="IR"),$AM1045,IF(AX1045="C", IF($BI1045="Y", IF($AF1045="N/A", $Q1045, $AF1045), IF($AG1045="N/A", $T1045,$AG1045)))))))</f>
        <v>#VALUE!</v>
      </c>
      <c r="BQ1045" s="16" t="e">
        <f>IF(AY1045="R", $CA1045, IF(OR(AY1045="P", AY1045="T", AY1045="N"), 0, IF($C1045="DM", $T1045, IF(OR(AY1045="Y", AY1045="IR"),$AM1045,IF(AY1045="C", IF($BI1045="Y", IF($AF1045="N/A", $Q1045, $AF1045), IF($AG1045="N/A", $T1045,$AG1045)))))))</f>
        <v>#VALUE!</v>
      </c>
      <c r="BR1045" s="16" t="e">
        <f>IF(AZ1045="R", $CA1045, IF(OR(AZ1045="P", AZ1045="T", AZ1045="N"), 0, IF($C1045="DM", $T1045, IF(OR(AZ1045="Y", AZ1045="IR"),$AM1045,IF(AZ1045="C", IF($BI1045="Y", IF($AF1045="N/A", $Q1045, $AF1045), IF($AG1045="N/A", $T1045,$AG1045)))))))</f>
        <v>#VALUE!</v>
      </c>
      <c r="BS1045" s="16" t="e">
        <f>IF(BA1045="R", $CA1045, IF(OR(BA1045="P", BA1045="T", BA1045="N"), 0, IF($C1045="DM", $T1045, IF(OR(BA1045="Y", BA1045="IR"),$AM1045,IF(BA1045="C", IF($BI1045="Y", IF($AF1045="N/A", $Q1045, $AF1045), IF($AG1045="N/A", $T1045,$AG1045)))))))</f>
        <v>#VALUE!</v>
      </c>
      <c r="BT1045" s="16" t="e">
        <f>IF(BB1045="R", $CA1045, IF(OR(BB1045="P", BB1045="T", BB1045="N"), 0, IF($C1045="DM", $T1045, IF(OR(BB1045="Y", BB1045="IR"),$AM1045,IF(BB1045="C", IF($BI1045="Y", IF($BA1045="C", IF($AF1045="N/A", $Q1045, $AF1045), IF($AF1045="N/A", $T1045, $AM1045)), IF($AG1045="N/A", $T1045,$AG1045)))))))</f>
        <v>#VALUE!</v>
      </c>
      <c r="BU1045" s="16" t="e">
        <f>IF(BC1045="R", $CA1045, IF(OR(BC1045="P", BC1045="T", BC1045="N"), 0, IF($C1045="DM", $T1045, IF(OR(BC1045="Y", BC1045="IR"),$AM1045,IF(BC1045="C", IF($BI1045="Y", IF($BA1045="C", IF($AF1045="N/A", $Q1045, $AF1045), IF($AF1045="N/A", $T1045, $AM1045)), IF($AG1045="N/A", $T1045,$AG1045)))))))</f>
        <v>#VALUE!</v>
      </c>
      <c r="BV1045" s="16" t="e">
        <f>IF(BD1045="R", $CA1045, IF(OR(BD1045="P", BD1045="T", BD1045="N"), 0, IF($C1045="DM", $T1045, IF(OR(BD1045="Y", BD1045="IR"),$AM1045,IF(BD1045="C", IF($BI1045="Y", IF($BA1045="C", IF($AF1045="N/A", $Q1045, $AF1045), IF($AF1045="N/A", $T1045, $AM1045)), IF($AG1045="N/A", $T1045,$AG1045)))))))</f>
        <v>#VALUE!</v>
      </c>
      <c r="BW1045" s="16" t="e">
        <f>IF(BE1045="R", $CA1045, IF(OR(BE1045="P", BE1045="T", BE1045="N"), 0, IF($C1045="DM", $T1045, IF(OR(BE1045="Y", BE1045="IR"),$AM1045,IF(BE1045="C", IF($BI1045="Y", IF($BA1045="C", IF($AF1045="N/A", $Q1045, $AF1045), IF($AF1045="N/A", $T1045, $AM1045)), IF($AG1045="N/A", $T1045,$AG1045)))))))</f>
        <v>#VALUE!</v>
      </c>
      <c r="BX1045" s="16" t="e">
        <f>IF(BF1045="R", $CA1045, IF(OR(BF1045="P", BF1045="T", BF1045="N"), 0, IF($C1045="DM", $T1045, IF(OR(BF1045="Y", BF1045="IR"),$AM1045,IF(BF1045="C", IF($BI1045="Y", IF($BA1045="C", IF($AF1045="N/A", $Q1045, $AF1045), IF($AF1045="N/A", $T1045, $AM1045)), IF($AG1045="N/A", $T1045,$AG1045)))))))</f>
        <v>#VALUE!</v>
      </c>
      <c r="BY1045" s="16" t="e">
        <f>IF(BG1045="R", $CA1045, IF(OR(BG1045="P", BG1045="T", BG1045="N"), 0, IF($C1045="DM", $T1045, IF(OR(BG1045="Y", BG1045="IR"),$AM1045,IF(BG1045="C", IF($BI1045="Y", IF($BA1045="C", IF($AF1045="N/A", $Q1045, $AF1045), IF($AF1045="N/A", $T1045, $AM1045)), IF($AG1045="N/A", $T1045,$AG1045)))))))</f>
        <v>#VALUE!</v>
      </c>
      <c r="BZ1045" s="16" t="e">
        <f>IF(BH1045="R", $CA1045, IF(OR(BH1045="P", BH1045="T", BH1045="N"), 0, IF($C1045="DM", $T1045, IF(OR(BH1045="Y", BH1045="IR"),$AM1045,IF(BH1045="C", IF($BI1045="Y", IF($BA1045="C", IF($AF1045="N/A", $Q1045, $AF1045), IF($AF1045="N/A", $T1045, $AM1045)), IF($AG1045="N/A", $T1045,$AG1045)))))))</f>
        <v>#VALUE!</v>
      </c>
      <c r="CA1045" s="15" t="s">
        <v>75</v>
      </c>
      <c r="CB1045" s="16" t="e">
        <f>BZ1045</f>
        <v>#VALUE!</v>
      </c>
      <c r="CC1045" s="15" t="str">
        <f>IF(OR($BH1045="T", $BH1045="R"), 0, IF($BH1045="C", IF($BI1045="Y", IF($BA1045="C", 0, IF(AF1045="N/A", Q1045-T1045, AF1045-AG1045)), IF($AF1045="N/A", U1045, AH1045)), AN1045))</f>
        <v>N/A</v>
      </c>
      <c r="CD1045" s="15" t="str">
        <f>IF(OR($BH1045="T", $BH1045="R"), 0, IF($BH1045="C", IF($BI1045="Y", 0, IF($AF1045="N/A", V1045, AI1045)), AO1045))</f>
        <v>N/A</v>
      </c>
      <c r="CE1045" s="15" t="str">
        <f>IF(OR($BH1045="T", $BH1045="R"), 0, IF($BH1045="C", IF($BI1045="Y", 0, IF($AF1045="N/A", W1045, AJ1045)), AP1045))</f>
        <v>N/A</v>
      </c>
      <c r="CF1045" s="15" t="str">
        <f>IF(OR($BH1045="T", $BH1045="R"), 0, IF($BH1045="C", IF($BI1045="Y", 0, IF($AF1045="N/A", X1045, AK1045)), AQ1045))</f>
        <v>N/A</v>
      </c>
    </row>
    <row r="1046" spans="1:84" x14ac:dyDescent="0.25">
      <c r="A1046" s="14">
        <v>6023</v>
      </c>
      <c r="B1046" s="15"/>
      <c r="C1046" s="15"/>
      <c r="D1046" s="15"/>
      <c r="E1046" s="15" t="e">
        <f>VLOOKUP(B1046, 'Rookie Year'!$A$2:$B$55679,2,FALSE)</f>
        <v>#N/A</v>
      </c>
      <c r="F1046" s="15">
        <v>2024</v>
      </c>
      <c r="G1046" s="15" t="s">
        <v>42</v>
      </c>
      <c r="H1046" s="15"/>
      <c r="I1046" s="16"/>
      <c r="J1046" s="15"/>
      <c r="K1046" s="17">
        <f>IF(AND(G1046&lt;&gt;"N",R1046="N/A"), IF(I1046&lt;4, 0, 0.25),IF(I1046=1, IF(J1046=1,0.25, 0.25), IF(I1046&lt;13, 0.25, IF(I1046&lt;26, 0.4, IF(I1046&lt;51, 0.6, 0.75)))))</f>
        <v>0.25</v>
      </c>
      <c r="L1046" s="16">
        <f>I1046-M1046</f>
        <v>0</v>
      </c>
      <c r="M1046" s="16">
        <f>ROUNDUP(I1046*K1046,0)</f>
        <v>0</v>
      </c>
      <c r="N1046" s="16">
        <f>M1046*J1046</f>
        <v>0</v>
      </c>
      <c r="O1046" s="16">
        <v>0</v>
      </c>
      <c r="P1046" s="16">
        <v>0</v>
      </c>
      <c r="Q1046" s="16">
        <f>N1046-O1046-P1046</f>
        <v>0</v>
      </c>
      <c r="R1046" s="15" t="s">
        <v>75</v>
      </c>
      <c r="S1046" s="15">
        <f>IF(R1046="N/A", J1046-($B$1-F1046), J1046-($B$1-R1046))</f>
        <v>0</v>
      </c>
      <c r="T1046" s="16" t="str">
        <f>IF($S1046&lt;1, "N/A", $M1046)</f>
        <v>N/A</v>
      </c>
      <c r="U1046" s="16" t="str">
        <f>IF($S1046&lt;2, "N/A", $M1046)</f>
        <v>N/A</v>
      </c>
      <c r="V1046" s="16" t="str">
        <f>IF($S1046&lt;3, "N/A", $M1046)</f>
        <v>N/A</v>
      </c>
      <c r="W1046" s="16" t="str">
        <f>IF($S1046&lt;4, "N/A", $M1046)</f>
        <v>N/A</v>
      </c>
      <c r="X1046" s="16" t="str">
        <f>IF($S1046&lt;5, "N/A", $M1046)</f>
        <v>N/A</v>
      </c>
      <c r="Y1046" s="15" t="str">
        <f>IF(SUM(T1046:X1046)&lt;&gt;Q1046, "CHECK", "OK")</f>
        <v>OK</v>
      </c>
      <c r="Z1046" s="15" t="str">
        <f>IF(F1046=$B$1, "No", IF(S1046=1, "Yes", "No"))</f>
        <v>No</v>
      </c>
      <c r="AA1046" s="18" t="str">
        <f>IF(C1046="DM", "N/A", IF(Z1046="No","N/A",VLOOKUP(B1046,'Extension List'!$A$3:$R$1972,18,FALSE)))</f>
        <v>N/A</v>
      </c>
      <c r="AB1046" s="15" t="str">
        <f>IF(C1046="DM", "N/A", IF(Z1046="No","N/A",VLOOKUP(B1046,'Extension List'!$A$3:$T$1972,20,FALSE)))</f>
        <v>N/A</v>
      </c>
      <c r="AC1046" s="15" t="str">
        <f>IF(AA1046="N/A", "N/A", 0)</f>
        <v>N/A</v>
      </c>
      <c r="AD1046" s="16" t="str">
        <f>IF(AE1046="N/A", "N/A", AA1046-AE1046)</f>
        <v>N/A</v>
      </c>
      <c r="AE1046" s="16" t="str">
        <f>IF(AA1046="N/A", "N/A", IF(AC1046&gt;0, IF(AA1046&lt;13, ROUNDUP(0.25*AA1046,0), IF(AA1046&lt;26, ROUNDUP(0.4*AA1046,0), IF(AA1046&lt;51, ROUNDUP(0.6*AA1046,0), ROUNDUP(0.75*AA1046,0)))), "N/A"))</f>
        <v>N/A</v>
      </c>
      <c r="AF1046" s="16" t="str">
        <f>IF(AD1046="N/A","N/A", (AE1046*AC1046)+Q1046)</f>
        <v>N/A</v>
      </c>
      <c r="AG1046" s="16" t="str">
        <f>IF($AF1046="N/A", "N/A", "TBC")</f>
        <v>N/A</v>
      </c>
      <c r="AH1046" s="16" t="str">
        <f>IF($AF1046="N/A", "N/A", "TBC")</f>
        <v>N/A</v>
      </c>
      <c r="AI1046" s="16" t="str">
        <f>IF($AF1046="N/A","N/A",IF(AC1046&gt;1,"TBC","N/A"))</f>
        <v>N/A</v>
      </c>
      <c r="AJ1046" s="16" t="str">
        <f>IF($AF1046="N/A","N/A",IF(AC1046&gt;2,"TBC","N/A"))</f>
        <v>N/A</v>
      </c>
      <c r="AK1046" s="16" t="str">
        <f>IF($AF1046="N/A","N/A",IF(AC1046&gt;3,"TBC","N/A"))</f>
        <v>N/A</v>
      </c>
      <c r="AL1046" s="16" t="str">
        <f>IF(AC1046="N/A","N/A",IF(AC1046&gt;0,IF(SUM(AG1046:AK1046)&lt;&gt;AF1046,"CHECK","OK"),"N/A"))</f>
        <v>N/A</v>
      </c>
      <c r="AM1046" s="16" t="e">
        <f>IF(AD1046="N/A", L1046+T1046, L1046+AG1046)</f>
        <v>#VALUE!</v>
      </c>
      <c r="AN1046" s="16" t="str">
        <f>IF(AD1046="N/A", IF(U1046="N/A", "N/A", L1046+U1046), AD1046+AH1046)</f>
        <v>N/A</v>
      </c>
      <c r="AO1046" s="16" t="str">
        <f>IF(AD1046="N/A", IF(V1046="N/A", "N/A", L1046+V1046), IF(AI1046="N/A", "N/A", AD1046+AI1046))</f>
        <v>N/A</v>
      </c>
      <c r="AP1046" s="16" t="str">
        <f>IF(AD1046="N/A", IF(W1046="N/A", "N/A", L1046+W1046), IF(AJ1046="N/A", "N/A", AD1046+AJ1046))</f>
        <v>N/A</v>
      </c>
      <c r="AQ1046" s="16" t="str">
        <f>IF(AD1046="N/A", IF(X1046="N/A", "N/A", L1046+X1046), IF(AK1046="N/A", "N/A", AD1046+AK1046))</f>
        <v>N/A</v>
      </c>
      <c r="AR1046" s="15" t="s">
        <v>40</v>
      </c>
      <c r="AS1046" s="15" t="s">
        <v>40</v>
      </c>
      <c r="AT1046" s="15" t="s">
        <v>40</v>
      </c>
      <c r="AU1046" s="15" t="s">
        <v>40</v>
      </c>
      <c r="AV1046" s="15" t="s">
        <v>40</v>
      </c>
      <c r="AW1046" s="15" t="s">
        <v>40</v>
      </c>
      <c r="AX1046" s="15" t="s">
        <v>40</v>
      </c>
      <c r="AY1046" s="15" t="s">
        <v>40</v>
      </c>
      <c r="AZ1046" s="15" t="s">
        <v>40</v>
      </c>
      <c r="BA1046" s="15" t="s">
        <v>40</v>
      </c>
      <c r="BB1046" s="15" t="s">
        <v>40</v>
      </c>
      <c r="BC1046" s="15" t="s">
        <v>40</v>
      </c>
      <c r="BD1046" s="15" t="s">
        <v>40</v>
      </c>
      <c r="BE1046" s="15" t="s">
        <v>40</v>
      </c>
      <c r="BF1046" s="15" t="s">
        <v>40</v>
      </c>
      <c r="BG1046" s="15" t="s">
        <v>40</v>
      </c>
      <c r="BH1046" s="15" t="s">
        <v>40</v>
      </c>
      <c r="BJ1046" s="16" t="e">
        <f>IF(AR1046="R", $CA1046, IF(OR(AR1046="P", AR1046="T", AR1046="N"), 0, IF($C1046="DM", $T1046, IF(OR(AR1046="Y", AR1046="IR"),$AM1046,IF(AR1046="C", IF($BI1046="Y", IF($AF1046="N/A", $Q1046, $AF1046), IF($AG1046="N/A", $T1046,$AG1046)))))))</f>
        <v>#VALUE!</v>
      </c>
      <c r="BK1046" s="16" t="e">
        <f>IF(AS1046="R", $CA1046, IF(OR(AS1046="P", AS1046="T", AS1046="N"), 0, IF($C1046="DM", $T1046, IF(OR(AS1046="Y", AS1046="IR"),$AM1046,IF(AS1046="C", IF($BI1046="Y", IF($AF1046="N/A", $Q1046, $AF1046), IF($AG1046="N/A", $T1046,$AG1046)))))))</f>
        <v>#VALUE!</v>
      </c>
      <c r="BL1046" s="16" t="e">
        <f>IF(AT1046="R", $CA1046, IF(OR(AT1046="P", AT1046="T", AT1046="N"), 0, IF($C1046="DM", $T1046, IF(OR(AT1046="Y", AT1046="IR"),$AM1046,IF(AT1046="C", IF($BI1046="Y", IF($AF1046="N/A", $Q1046, $AF1046), IF($AG1046="N/A", $T1046,$AG1046)))))))</f>
        <v>#VALUE!</v>
      </c>
      <c r="BM1046" s="16" t="e">
        <f>IF(AU1046="R", $CA1046, IF(OR(AU1046="P", AU1046="T", AU1046="N"), 0, IF($C1046="DM", $T1046, IF(OR(AU1046="Y", AU1046="IR"),$AM1046,IF(AU1046="C", IF($BI1046="Y", IF($AF1046="N/A", $Q1046, $AF1046), IF($AG1046="N/A", $T1046,$AG1046)))))))</f>
        <v>#VALUE!</v>
      </c>
      <c r="BN1046" s="16" t="e">
        <f>IF(AV1046="R", $CA1046, IF(OR(AV1046="P", AV1046="T", AV1046="N"), 0, IF($C1046="DM", $T1046, IF(OR(AV1046="Y", AV1046="IR"),$AM1046,IF(AV1046="C", IF($BI1046="Y", IF($AF1046="N/A", $Q1046, $AF1046), IF($AG1046="N/A", $T1046,$AG1046)))))))</f>
        <v>#VALUE!</v>
      </c>
      <c r="BO1046" s="16" t="e">
        <f>IF(AW1046="R", $CA1046, IF(OR(AW1046="P", AW1046="T", AW1046="N"), 0, IF($C1046="DM", $T1046, IF(OR(AW1046="Y", AW1046="IR"),$AM1046,IF(AW1046="C", IF($BI1046="Y", IF($AF1046="N/A", $Q1046, $AF1046), IF($AG1046="N/A", $T1046,$AG1046)))))))</f>
        <v>#VALUE!</v>
      </c>
      <c r="BP1046" s="16" t="e">
        <f>IF(AX1046="R", $CA1046, IF(OR(AX1046="P", AX1046="T", AX1046="N"), 0, IF($C1046="DM", $T1046, IF(OR(AX1046="Y", AX1046="IR"),$AM1046,IF(AX1046="C", IF($BI1046="Y", IF($AF1046="N/A", $Q1046, $AF1046), IF($AG1046="N/A", $T1046,$AG1046)))))))</f>
        <v>#VALUE!</v>
      </c>
      <c r="BQ1046" s="16" t="e">
        <f>IF(AY1046="R", $CA1046, IF(OR(AY1046="P", AY1046="T", AY1046="N"), 0, IF($C1046="DM", $T1046, IF(OR(AY1046="Y", AY1046="IR"),$AM1046,IF(AY1046="C", IF($BI1046="Y", IF($AF1046="N/A", $Q1046, $AF1046), IF($AG1046="N/A", $T1046,$AG1046)))))))</f>
        <v>#VALUE!</v>
      </c>
      <c r="BR1046" s="16" t="e">
        <f>IF(AZ1046="R", $CA1046, IF(OR(AZ1046="P", AZ1046="T", AZ1046="N"), 0, IF($C1046="DM", $T1046, IF(OR(AZ1046="Y", AZ1046="IR"),$AM1046,IF(AZ1046="C", IF($BI1046="Y", IF($AF1046="N/A", $Q1046, $AF1046), IF($AG1046="N/A", $T1046,$AG1046)))))))</f>
        <v>#VALUE!</v>
      </c>
      <c r="BS1046" s="16" t="e">
        <f>IF(BA1046="R", $CA1046, IF(OR(BA1046="P", BA1046="T", BA1046="N"), 0, IF($C1046="DM", $T1046, IF(OR(BA1046="Y", BA1046="IR"),$AM1046,IF(BA1046="C", IF($BI1046="Y", IF($AF1046="N/A", $Q1046, $AF1046), IF($AG1046="N/A", $T1046,$AG1046)))))))</f>
        <v>#VALUE!</v>
      </c>
      <c r="BT1046" s="16" t="e">
        <f>IF(BB1046="R", $CA1046, IF(OR(BB1046="P", BB1046="T", BB1046="N"), 0, IF($C1046="DM", $T1046, IF(OR(BB1046="Y", BB1046="IR"),$AM1046,IF(BB1046="C", IF($BI1046="Y", IF($BA1046="C", IF($AF1046="N/A", $Q1046, $AF1046), IF($AF1046="N/A", $T1046, $AM1046)), IF($AG1046="N/A", $T1046,$AG1046)))))))</f>
        <v>#VALUE!</v>
      </c>
      <c r="BU1046" s="16" t="e">
        <f>IF(BC1046="R", $CA1046, IF(OR(BC1046="P", BC1046="T", BC1046="N"), 0, IF($C1046="DM", $T1046, IF(OR(BC1046="Y", BC1046="IR"),$AM1046,IF(BC1046="C", IF($BI1046="Y", IF($BA1046="C", IF($AF1046="N/A", $Q1046, $AF1046), IF($AF1046="N/A", $T1046, $AM1046)), IF($AG1046="N/A", $T1046,$AG1046)))))))</f>
        <v>#VALUE!</v>
      </c>
      <c r="BV1046" s="16" t="e">
        <f>IF(BD1046="R", $CA1046, IF(OR(BD1046="P", BD1046="T", BD1046="N"), 0, IF($C1046="DM", $T1046, IF(OR(BD1046="Y", BD1046="IR"),$AM1046,IF(BD1046="C", IF($BI1046="Y", IF($BA1046="C", IF($AF1046="N/A", $Q1046, $AF1046), IF($AF1046="N/A", $T1046, $AM1046)), IF($AG1046="N/A", $T1046,$AG1046)))))))</f>
        <v>#VALUE!</v>
      </c>
      <c r="BW1046" s="16" t="e">
        <f>IF(BE1046="R", $CA1046, IF(OR(BE1046="P", BE1046="T", BE1046="N"), 0, IF($C1046="DM", $T1046, IF(OR(BE1046="Y", BE1046="IR"),$AM1046,IF(BE1046="C", IF($BI1046="Y", IF($BA1046="C", IF($AF1046="N/A", $Q1046, $AF1046), IF($AF1046="N/A", $T1046, $AM1046)), IF($AG1046="N/A", $T1046,$AG1046)))))))</f>
        <v>#VALUE!</v>
      </c>
      <c r="BX1046" s="16" t="e">
        <f>IF(BF1046="R", $CA1046, IF(OR(BF1046="P", BF1046="T", BF1046="N"), 0, IF($C1046="DM", $T1046, IF(OR(BF1046="Y", BF1046="IR"),$AM1046,IF(BF1046="C", IF($BI1046="Y", IF($BA1046="C", IF($AF1046="N/A", $Q1046, $AF1046), IF($AF1046="N/A", $T1046, $AM1046)), IF($AG1046="N/A", $T1046,$AG1046)))))))</f>
        <v>#VALUE!</v>
      </c>
      <c r="BY1046" s="16" t="e">
        <f>IF(BG1046="R", $CA1046, IF(OR(BG1046="P", BG1046="T", BG1046="N"), 0, IF($C1046="DM", $T1046, IF(OR(BG1046="Y", BG1046="IR"),$AM1046,IF(BG1046="C", IF($BI1046="Y", IF($BA1046="C", IF($AF1046="N/A", $Q1046, $AF1046), IF($AF1046="N/A", $T1046, $AM1046)), IF($AG1046="N/A", $T1046,$AG1046)))))))</f>
        <v>#VALUE!</v>
      </c>
      <c r="BZ1046" s="16" t="e">
        <f>IF(BH1046="R", $CA1046, IF(OR(BH1046="P", BH1046="T", BH1046="N"), 0, IF($C1046="DM", $T1046, IF(OR(BH1046="Y", BH1046="IR"),$AM1046,IF(BH1046="C", IF($BI1046="Y", IF($BA1046="C", IF($AF1046="N/A", $Q1046, $AF1046), IF($AF1046="N/A", $T1046, $AM1046)), IF($AG1046="N/A", $T1046,$AG1046)))))))</f>
        <v>#VALUE!</v>
      </c>
      <c r="CA1046" s="15" t="s">
        <v>75</v>
      </c>
      <c r="CB1046" s="16" t="e">
        <f>BZ1046</f>
        <v>#VALUE!</v>
      </c>
      <c r="CC1046" s="15" t="str">
        <f>IF(OR($BH1046="T", $BH1046="R"), 0, IF($BH1046="C", IF($BI1046="Y", IF($BA1046="C", 0, IF(AF1046="N/A", Q1046-T1046, AF1046-AG1046)), IF($AF1046="N/A", U1046, AH1046)), AN1046))</f>
        <v>N/A</v>
      </c>
      <c r="CD1046" s="15" t="str">
        <f>IF(OR($BH1046="T", $BH1046="R"), 0, IF($BH1046="C", IF($BI1046="Y", 0, IF($AF1046="N/A", V1046, AI1046)), AO1046))</f>
        <v>N/A</v>
      </c>
      <c r="CE1046" s="15" t="str">
        <f>IF(OR($BH1046="T", $BH1046="R"), 0, IF($BH1046="C", IF($BI1046="Y", 0, IF($AF1046="N/A", W1046, AJ1046)), AP1046))</f>
        <v>N/A</v>
      </c>
      <c r="CF1046" s="15" t="str">
        <f>IF(OR($BH1046="T", $BH1046="R"), 0, IF($BH1046="C", IF($BI1046="Y", 0, IF($AF1046="N/A", X1046, AK1046)), AQ1046))</f>
        <v>N/A</v>
      </c>
    </row>
    <row r="1047" spans="1:84" x14ac:dyDescent="0.25">
      <c r="A1047" s="14">
        <v>6024</v>
      </c>
      <c r="B1047" s="15"/>
      <c r="C1047" s="15"/>
      <c r="D1047" s="15"/>
      <c r="E1047" s="15" t="e">
        <f>VLOOKUP(B1047, 'Rookie Year'!$A$2:$B$55679,2,FALSE)</f>
        <v>#N/A</v>
      </c>
      <c r="F1047" s="15">
        <v>2024</v>
      </c>
      <c r="G1047" s="15" t="s">
        <v>42</v>
      </c>
      <c r="H1047" s="15"/>
      <c r="I1047" s="16"/>
      <c r="J1047" s="15"/>
      <c r="K1047" s="17">
        <f>IF(AND(G1047&lt;&gt;"N",R1047="N/A"), IF(I1047&lt;4, 0, 0.25),IF(I1047=1, IF(J1047=1,0.25, 0.25), IF(I1047&lt;13, 0.25, IF(I1047&lt;26, 0.4, IF(I1047&lt;51, 0.6, 0.75)))))</f>
        <v>0.25</v>
      </c>
      <c r="L1047" s="16">
        <f>I1047-M1047</f>
        <v>0</v>
      </c>
      <c r="M1047" s="16">
        <f>ROUNDUP(I1047*K1047,0)</f>
        <v>0</v>
      </c>
      <c r="N1047" s="16">
        <f>M1047*J1047</f>
        <v>0</v>
      </c>
      <c r="O1047" s="16">
        <v>0</v>
      </c>
      <c r="P1047" s="16">
        <v>0</v>
      </c>
      <c r="Q1047" s="16">
        <f>N1047-O1047-P1047</f>
        <v>0</v>
      </c>
      <c r="R1047" s="15" t="s">
        <v>75</v>
      </c>
      <c r="S1047" s="15">
        <f>IF(R1047="N/A", J1047-($B$1-F1047), J1047-($B$1-R1047))</f>
        <v>0</v>
      </c>
      <c r="T1047" s="16" t="str">
        <f>IF($S1047&lt;1, "N/A", $M1047)</f>
        <v>N/A</v>
      </c>
      <c r="U1047" s="16" t="str">
        <f>IF($S1047&lt;2, "N/A", $M1047)</f>
        <v>N/A</v>
      </c>
      <c r="V1047" s="16" t="str">
        <f>IF($S1047&lt;3, "N/A", $M1047)</f>
        <v>N/A</v>
      </c>
      <c r="W1047" s="16" t="str">
        <f>IF($S1047&lt;4, "N/A", $M1047)</f>
        <v>N/A</v>
      </c>
      <c r="X1047" s="16" t="str">
        <f>IF($S1047&lt;5, "N/A", $M1047)</f>
        <v>N/A</v>
      </c>
      <c r="Y1047" s="15" t="str">
        <f>IF(SUM(T1047:X1047)&lt;&gt;Q1047, "CHECK", "OK")</f>
        <v>OK</v>
      </c>
      <c r="Z1047" s="15" t="str">
        <f>IF(F1047=$B$1, "No", IF(S1047=1, "Yes", "No"))</f>
        <v>No</v>
      </c>
      <c r="AA1047" s="18" t="str">
        <f>IF(C1047="DM", "N/A", IF(Z1047="No","N/A",VLOOKUP(B1047,'Extension List'!$A$3:$R$1972,18,FALSE)))</f>
        <v>N/A</v>
      </c>
      <c r="AB1047" s="15" t="str">
        <f>IF(C1047="DM", "N/A", IF(Z1047="No","N/A",VLOOKUP(B1047,'Extension List'!$A$3:$T$1972,20,FALSE)))</f>
        <v>N/A</v>
      </c>
      <c r="AC1047" s="15" t="str">
        <f>IF(AA1047="N/A", "N/A", 0)</f>
        <v>N/A</v>
      </c>
      <c r="AD1047" s="16" t="str">
        <f>IF(AE1047="N/A", "N/A", AA1047-AE1047)</f>
        <v>N/A</v>
      </c>
      <c r="AE1047" s="16" t="str">
        <f>IF(AA1047="N/A", "N/A", IF(AC1047&gt;0, IF(AA1047&lt;13, ROUNDUP(0.25*AA1047,0), IF(AA1047&lt;26, ROUNDUP(0.4*AA1047,0), IF(AA1047&lt;51, ROUNDUP(0.6*AA1047,0), ROUNDUP(0.75*AA1047,0)))), "N/A"))</f>
        <v>N/A</v>
      </c>
      <c r="AF1047" s="16" t="str">
        <f>IF(AD1047="N/A","N/A", (AE1047*AC1047)+Q1047)</f>
        <v>N/A</v>
      </c>
      <c r="AG1047" s="16" t="str">
        <f>IF($AF1047="N/A", "N/A", "TBC")</f>
        <v>N/A</v>
      </c>
      <c r="AH1047" s="16" t="str">
        <f>IF($AF1047="N/A", "N/A", "TBC")</f>
        <v>N/A</v>
      </c>
      <c r="AI1047" s="16" t="str">
        <f>IF($AF1047="N/A","N/A",IF(AC1047&gt;1,"TBC","N/A"))</f>
        <v>N/A</v>
      </c>
      <c r="AJ1047" s="16" t="str">
        <f>IF($AF1047="N/A","N/A",IF(AC1047&gt;2,"TBC","N/A"))</f>
        <v>N/A</v>
      </c>
      <c r="AK1047" s="16" t="str">
        <f>IF($AF1047="N/A","N/A",IF(AC1047&gt;3,"TBC","N/A"))</f>
        <v>N/A</v>
      </c>
      <c r="AL1047" s="16" t="str">
        <f>IF(AC1047="N/A","N/A",IF(AC1047&gt;0,IF(SUM(AG1047:AK1047)&lt;&gt;AF1047,"CHECK","OK"),"N/A"))</f>
        <v>N/A</v>
      </c>
      <c r="AM1047" s="16" t="e">
        <f>IF(AD1047="N/A", L1047+T1047, L1047+AG1047)</f>
        <v>#VALUE!</v>
      </c>
      <c r="AN1047" s="16" t="str">
        <f>IF(AD1047="N/A", IF(U1047="N/A", "N/A", L1047+U1047), AD1047+AH1047)</f>
        <v>N/A</v>
      </c>
      <c r="AO1047" s="16" t="str">
        <f>IF(AD1047="N/A", IF(V1047="N/A", "N/A", L1047+V1047), IF(AI1047="N/A", "N/A", AD1047+AI1047))</f>
        <v>N/A</v>
      </c>
      <c r="AP1047" s="16" t="str">
        <f>IF(AD1047="N/A", IF(W1047="N/A", "N/A", L1047+W1047), IF(AJ1047="N/A", "N/A", AD1047+AJ1047))</f>
        <v>N/A</v>
      </c>
      <c r="AQ1047" s="16" t="str">
        <f>IF(AD1047="N/A", IF(X1047="N/A", "N/A", L1047+X1047), IF(AK1047="N/A", "N/A", AD1047+AK1047))</f>
        <v>N/A</v>
      </c>
      <c r="AR1047" s="15" t="s">
        <v>40</v>
      </c>
      <c r="AS1047" s="15" t="s">
        <v>40</v>
      </c>
      <c r="AT1047" s="15" t="s">
        <v>40</v>
      </c>
      <c r="AU1047" s="15" t="s">
        <v>40</v>
      </c>
      <c r="AV1047" s="15" t="s">
        <v>40</v>
      </c>
      <c r="AW1047" s="15" t="s">
        <v>40</v>
      </c>
      <c r="AX1047" s="15" t="s">
        <v>40</v>
      </c>
      <c r="AY1047" s="15" t="s">
        <v>40</v>
      </c>
      <c r="AZ1047" s="15" t="s">
        <v>40</v>
      </c>
      <c r="BA1047" s="15" t="s">
        <v>40</v>
      </c>
      <c r="BB1047" s="15" t="s">
        <v>40</v>
      </c>
      <c r="BC1047" s="15" t="s">
        <v>40</v>
      </c>
      <c r="BD1047" s="15" t="s">
        <v>40</v>
      </c>
      <c r="BE1047" s="15" t="s">
        <v>40</v>
      </c>
      <c r="BF1047" s="15" t="s">
        <v>40</v>
      </c>
      <c r="BG1047" s="15" t="s">
        <v>40</v>
      </c>
      <c r="BH1047" s="15" t="s">
        <v>40</v>
      </c>
      <c r="BJ1047" s="16" t="e">
        <f>IF(AR1047="R", $CA1047, IF(OR(AR1047="P", AR1047="T", AR1047="N"), 0, IF($C1047="DM", $T1047, IF(OR(AR1047="Y", AR1047="IR"),$AM1047,IF(AR1047="C", IF($BI1047="Y", IF($AF1047="N/A", $Q1047, $AF1047), IF($AG1047="N/A", $T1047,$AG1047)))))))</f>
        <v>#VALUE!</v>
      </c>
      <c r="BK1047" s="16" t="e">
        <f>IF(AS1047="R", $CA1047, IF(OR(AS1047="P", AS1047="T", AS1047="N"), 0, IF($C1047="DM", $T1047, IF(OR(AS1047="Y", AS1047="IR"),$AM1047,IF(AS1047="C", IF($BI1047="Y", IF($AF1047="N/A", $Q1047, $AF1047), IF($AG1047="N/A", $T1047,$AG1047)))))))</f>
        <v>#VALUE!</v>
      </c>
      <c r="BL1047" s="16" t="e">
        <f>IF(AT1047="R", $CA1047, IF(OR(AT1047="P", AT1047="T", AT1047="N"), 0, IF($C1047="DM", $T1047, IF(OR(AT1047="Y", AT1047="IR"),$AM1047,IF(AT1047="C", IF($BI1047="Y", IF($AF1047="N/A", $Q1047, $AF1047), IF($AG1047="N/A", $T1047,$AG1047)))))))</f>
        <v>#VALUE!</v>
      </c>
      <c r="BM1047" s="16" t="e">
        <f>IF(AU1047="R", $CA1047, IF(OR(AU1047="P", AU1047="T", AU1047="N"), 0, IF($C1047="DM", $T1047, IF(OR(AU1047="Y", AU1047="IR"),$AM1047,IF(AU1047="C", IF($BI1047="Y", IF($AF1047="N/A", $Q1047, $AF1047), IF($AG1047="N/A", $T1047,$AG1047)))))))</f>
        <v>#VALUE!</v>
      </c>
      <c r="BN1047" s="16" t="e">
        <f>IF(AV1047="R", $CA1047, IF(OR(AV1047="P", AV1047="T", AV1047="N"), 0, IF($C1047="DM", $T1047, IF(OR(AV1047="Y", AV1047="IR"),$AM1047,IF(AV1047="C", IF($BI1047="Y", IF($AF1047="N/A", $Q1047, $AF1047), IF($AG1047="N/A", $T1047,$AG1047)))))))</f>
        <v>#VALUE!</v>
      </c>
      <c r="BO1047" s="16" t="e">
        <f>IF(AW1047="R", $CA1047, IF(OR(AW1047="P", AW1047="T", AW1047="N"), 0, IF($C1047="DM", $T1047, IF(OR(AW1047="Y", AW1047="IR"),$AM1047,IF(AW1047="C", IF($BI1047="Y", IF($AF1047="N/A", $Q1047, $AF1047), IF($AG1047="N/A", $T1047,$AG1047)))))))</f>
        <v>#VALUE!</v>
      </c>
      <c r="BP1047" s="16" t="e">
        <f>IF(AX1047="R", $CA1047, IF(OR(AX1047="P", AX1047="T", AX1047="N"), 0, IF($C1047="DM", $T1047, IF(OR(AX1047="Y", AX1047="IR"),$AM1047,IF(AX1047="C", IF($BI1047="Y", IF($AF1047="N/A", $Q1047, $AF1047), IF($AG1047="N/A", $T1047,$AG1047)))))))</f>
        <v>#VALUE!</v>
      </c>
      <c r="BQ1047" s="16" t="e">
        <f>IF(AY1047="R", $CA1047, IF(OR(AY1047="P", AY1047="T", AY1047="N"), 0, IF($C1047="DM", $T1047, IF(OR(AY1047="Y", AY1047="IR"),$AM1047,IF(AY1047="C", IF($BI1047="Y", IF($AF1047="N/A", $Q1047, $AF1047), IF($AG1047="N/A", $T1047,$AG1047)))))))</f>
        <v>#VALUE!</v>
      </c>
      <c r="BR1047" s="16" t="e">
        <f>IF(AZ1047="R", $CA1047, IF(OR(AZ1047="P", AZ1047="T", AZ1047="N"), 0, IF($C1047="DM", $T1047, IF(OR(AZ1047="Y", AZ1047="IR"),$AM1047,IF(AZ1047="C", IF($BI1047="Y", IF($AF1047="N/A", $Q1047, $AF1047), IF($AG1047="N/A", $T1047,$AG1047)))))))</f>
        <v>#VALUE!</v>
      </c>
      <c r="BS1047" s="16" t="e">
        <f>IF(BA1047="R", $CA1047, IF(OR(BA1047="P", BA1047="T", BA1047="N"), 0, IF($C1047="DM", $T1047, IF(OR(BA1047="Y", BA1047="IR"),$AM1047,IF(BA1047="C", IF($BI1047="Y", IF($AF1047="N/A", $Q1047, $AF1047), IF($AG1047="N/A", $T1047,$AG1047)))))))</f>
        <v>#VALUE!</v>
      </c>
      <c r="BT1047" s="16" t="e">
        <f>IF(BB1047="R", $CA1047, IF(OR(BB1047="P", BB1047="T", BB1047="N"), 0, IF($C1047="DM", $T1047, IF(OR(BB1047="Y", BB1047="IR"),$AM1047,IF(BB1047="C", IF($BI1047="Y", IF($BA1047="C", IF($AF1047="N/A", $Q1047, $AF1047), IF($AF1047="N/A", $T1047, $AM1047)), IF($AG1047="N/A", $T1047,$AG1047)))))))</f>
        <v>#VALUE!</v>
      </c>
      <c r="BU1047" s="16" t="e">
        <f>IF(BC1047="R", $CA1047, IF(OR(BC1047="P", BC1047="T", BC1047="N"), 0, IF($C1047="DM", $T1047, IF(OR(BC1047="Y", BC1047="IR"),$AM1047,IF(BC1047="C", IF($BI1047="Y", IF($BA1047="C", IF($AF1047="N/A", $Q1047, $AF1047), IF($AF1047="N/A", $T1047, $AM1047)), IF($AG1047="N/A", $T1047,$AG1047)))))))</f>
        <v>#VALUE!</v>
      </c>
      <c r="BV1047" s="16" t="e">
        <f>IF(BD1047="R", $CA1047, IF(OR(BD1047="P", BD1047="T", BD1047="N"), 0, IF($C1047="DM", $T1047, IF(OR(BD1047="Y", BD1047="IR"),$AM1047,IF(BD1047="C", IF($BI1047="Y", IF($BA1047="C", IF($AF1047="N/A", $Q1047, $AF1047), IF($AF1047="N/A", $T1047, $AM1047)), IF($AG1047="N/A", $T1047,$AG1047)))))))</f>
        <v>#VALUE!</v>
      </c>
      <c r="BW1047" s="16" t="e">
        <f>IF(BE1047="R", $CA1047, IF(OR(BE1047="P", BE1047="T", BE1047="N"), 0, IF($C1047="DM", $T1047, IF(OR(BE1047="Y", BE1047="IR"),$AM1047,IF(BE1047="C", IF($BI1047="Y", IF($BA1047="C", IF($AF1047="N/A", $Q1047, $AF1047), IF($AF1047="N/A", $T1047, $AM1047)), IF($AG1047="N/A", $T1047,$AG1047)))))))</f>
        <v>#VALUE!</v>
      </c>
      <c r="BX1047" s="16" t="e">
        <f>IF(BF1047="R", $CA1047, IF(OR(BF1047="P", BF1047="T", BF1047="N"), 0, IF($C1047="DM", $T1047, IF(OR(BF1047="Y", BF1047="IR"),$AM1047,IF(BF1047="C", IF($BI1047="Y", IF($BA1047="C", IF($AF1047="N/A", $Q1047, $AF1047), IF($AF1047="N/A", $T1047, $AM1047)), IF($AG1047="N/A", $T1047,$AG1047)))))))</f>
        <v>#VALUE!</v>
      </c>
      <c r="BY1047" s="16" t="e">
        <f>IF(BG1047="R", $CA1047, IF(OR(BG1047="P", BG1047="T", BG1047="N"), 0, IF($C1047="DM", $T1047, IF(OR(BG1047="Y", BG1047="IR"),$AM1047,IF(BG1047="C", IF($BI1047="Y", IF($BA1047="C", IF($AF1047="N/A", $Q1047, $AF1047), IF($AF1047="N/A", $T1047, $AM1047)), IF($AG1047="N/A", $T1047,$AG1047)))))))</f>
        <v>#VALUE!</v>
      </c>
      <c r="BZ1047" s="16" t="e">
        <f>IF(BH1047="R", $CA1047, IF(OR(BH1047="P", BH1047="T", BH1047="N"), 0, IF($C1047="DM", $T1047, IF(OR(BH1047="Y", BH1047="IR"),$AM1047,IF(BH1047="C", IF($BI1047="Y", IF($BA1047="C", IF($AF1047="N/A", $Q1047, $AF1047), IF($AF1047="N/A", $T1047, $AM1047)), IF($AG1047="N/A", $T1047,$AG1047)))))))</f>
        <v>#VALUE!</v>
      </c>
      <c r="CA1047" s="15" t="s">
        <v>75</v>
      </c>
      <c r="CB1047" s="16" t="e">
        <f>BZ1047</f>
        <v>#VALUE!</v>
      </c>
      <c r="CC1047" s="15" t="str">
        <f>IF(OR($BH1047="T", $BH1047="R"), 0, IF($BH1047="C", IF($BI1047="Y", IF($BA1047="C", 0, IF(AF1047="N/A", Q1047-T1047, AF1047-AG1047)), IF($AF1047="N/A", U1047, AH1047)), AN1047))</f>
        <v>N/A</v>
      </c>
      <c r="CD1047" s="15" t="str">
        <f>IF(OR($BH1047="T", $BH1047="R"), 0, IF($BH1047="C", IF($BI1047="Y", 0, IF($AF1047="N/A", V1047, AI1047)), AO1047))</f>
        <v>N/A</v>
      </c>
      <c r="CE1047" s="15" t="str">
        <f>IF(OR($BH1047="T", $BH1047="R"), 0, IF($BH1047="C", IF($BI1047="Y", 0, IF($AF1047="N/A", W1047, AJ1047)), AP1047))</f>
        <v>N/A</v>
      </c>
      <c r="CF1047" s="15" t="str">
        <f>IF(OR($BH1047="T", $BH1047="R"), 0, IF($BH1047="C", IF($BI1047="Y", 0, IF($AF1047="N/A", X1047, AK1047)), AQ1047))</f>
        <v>N/A</v>
      </c>
    </row>
    <row r="1048" spans="1:84" x14ac:dyDescent="0.25">
      <c r="A1048" s="14">
        <v>6025</v>
      </c>
      <c r="B1048" s="15"/>
      <c r="C1048" s="15"/>
      <c r="D1048" s="15"/>
      <c r="E1048" s="15" t="e">
        <f>VLOOKUP(B1048, 'Rookie Year'!$A$2:$B$55679,2,FALSE)</f>
        <v>#N/A</v>
      </c>
      <c r="F1048" s="15">
        <v>2024</v>
      </c>
      <c r="G1048" s="15" t="s">
        <v>42</v>
      </c>
      <c r="H1048" s="15"/>
      <c r="I1048" s="16"/>
      <c r="J1048" s="15"/>
      <c r="K1048" s="17">
        <f>IF(AND(G1048&lt;&gt;"N",R1048="N/A"), IF(I1048&lt;4, 0, 0.25),IF(I1048=1, IF(J1048=1,0.25, 0.25), IF(I1048&lt;13, 0.25, IF(I1048&lt;26, 0.4, IF(I1048&lt;51, 0.6, 0.75)))))</f>
        <v>0.25</v>
      </c>
      <c r="L1048" s="16">
        <f>I1048-M1048</f>
        <v>0</v>
      </c>
      <c r="M1048" s="16">
        <f>ROUNDUP(I1048*K1048,0)</f>
        <v>0</v>
      </c>
      <c r="N1048" s="16">
        <f>M1048*J1048</f>
        <v>0</v>
      </c>
      <c r="O1048" s="16">
        <v>0</v>
      </c>
      <c r="P1048" s="16">
        <v>0</v>
      </c>
      <c r="Q1048" s="16">
        <f>N1048-O1048-P1048</f>
        <v>0</v>
      </c>
      <c r="R1048" s="15" t="s">
        <v>75</v>
      </c>
      <c r="S1048" s="15">
        <f>IF(R1048="N/A", J1048-($B$1-F1048), J1048-($B$1-R1048))</f>
        <v>0</v>
      </c>
      <c r="T1048" s="16" t="str">
        <f>IF($S1048&lt;1, "N/A", $M1048)</f>
        <v>N/A</v>
      </c>
      <c r="U1048" s="16" t="str">
        <f>IF($S1048&lt;2, "N/A", $M1048)</f>
        <v>N/A</v>
      </c>
      <c r="V1048" s="16" t="str">
        <f>IF($S1048&lt;3, "N/A", $M1048)</f>
        <v>N/A</v>
      </c>
      <c r="W1048" s="16" t="str">
        <f>IF($S1048&lt;4, "N/A", $M1048)</f>
        <v>N/A</v>
      </c>
      <c r="X1048" s="16" t="str">
        <f>IF($S1048&lt;5, "N/A", $M1048)</f>
        <v>N/A</v>
      </c>
      <c r="Y1048" s="15" t="str">
        <f>IF(SUM(T1048:X1048)&lt;&gt;Q1048, "CHECK", "OK")</f>
        <v>OK</v>
      </c>
      <c r="Z1048" s="15" t="str">
        <f>IF(F1048=$B$1, "No", IF(S1048=1, "Yes", "No"))</f>
        <v>No</v>
      </c>
      <c r="AA1048" s="18" t="str">
        <f>IF(C1048="DM", "N/A", IF(Z1048="No","N/A",VLOOKUP(B1048,'Extension List'!$A$3:$R$1972,18,FALSE)))</f>
        <v>N/A</v>
      </c>
      <c r="AB1048" s="15" t="str">
        <f>IF(C1048="DM", "N/A", IF(Z1048="No","N/A",VLOOKUP(B1048,'Extension List'!$A$3:$T$1972,20,FALSE)))</f>
        <v>N/A</v>
      </c>
      <c r="AC1048" s="15" t="str">
        <f>IF(AA1048="N/A", "N/A", 0)</f>
        <v>N/A</v>
      </c>
      <c r="AD1048" s="16" t="str">
        <f>IF(AE1048="N/A", "N/A", AA1048-AE1048)</f>
        <v>N/A</v>
      </c>
      <c r="AE1048" s="16" t="str">
        <f>IF(AA1048="N/A", "N/A", IF(AC1048&gt;0, IF(AA1048&lt;13, ROUNDUP(0.25*AA1048,0), IF(AA1048&lt;26, ROUNDUP(0.4*AA1048,0), IF(AA1048&lt;51, ROUNDUP(0.6*AA1048,0), ROUNDUP(0.75*AA1048,0)))), "N/A"))</f>
        <v>N/A</v>
      </c>
      <c r="AF1048" s="16" t="str">
        <f>IF(AD1048="N/A","N/A", (AE1048*AC1048)+Q1048)</f>
        <v>N/A</v>
      </c>
      <c r="AG1048" s="16" t="str">
        <f>IF($AF1048="N/A", "N/A", "TBC")</f>
        <v>N/A</v>
      </c>
      <c r="AH1048" s="16" t="str">
        <f>IF($AF1048="N/A", "N/A", "TBC")</f>
        <v>N/A</v>
      </c>
      <c r="AI1048" s="16" t="str">
        <f>IF($AF1048="N/A","N/A",IF(AC1048&gt;1,"TBC","N/A"))</f>
        <v>N/A</v>
      </c>
      <c r="AJ1048" s="16" t="str">
        <f>IF($AF1048="N/A","N/A",IF(AC1048&gt;2,"TBC","N/A"))</f>
        <v>N/A</v>
      </c>
      <c r="AK1048" s="16" t="str">
        <f>IF($AF1048="N/A","N/A",IF(AC1048&gt;3,"TBC","N/A"))</f>
        <v>N/A</v>
      </c>
      <c r="AL1048" s="16" t="str">
        <f>IF(AC1048="N/A","N/A",IF(AC1048&gt;0,IF(SUM(AG1048:AK1048)&lt;&gt;AF1048,"CHECK","OK"),"N/A"))</f>
        <v>N/A</v>
      </c>
      <c r="AM1048" s="16" t="e">
        <f>IF(AD1048="N/A", L1048+T1048, L1048+AG1048)</f>
        <v>#VALUE!</v>
      </c>
      <c r="AN1048" s="16" t="str">
        <f>IF(AD1048="N/A", IF(U1048="N/A", "N/A", L1048+U1048), AD1048+AH1048)</f>
        <v>N/A</v>
      </c>
      <c r="AO1048" s="16" t="str">
        <f>IF(AD1048="N/A", IF(V1048="N/A", "N/A", L1048+V1048), IF(AI1048="N/A", "N/A", AD1048+AI1048))</f>
        <v>N/A</v>
      </c>
      <c r="AP1048" s="16" t="str">
        <f>IF(AD1048="N/A", IF(W1048="N/A", "N/A", L1048+W1048), IF(AJ1048="N/A", "N/A", AD1048+AJ1048))</f>
        <v>N/A</v>
      </c>
      <c r="AQ1048" s="16" t="str">
        <f>IF(AD1048="N/A", IF(X1048="N/A", "N/A", L1048+X1048), IF(AK1048="N/A", "N/A", AD1048+AK1048))</f>
        <v>N/A</v>
      </c>
      <c r="AR1048" s="15" t="s">
        <v>40</v>
      </c>
      <c r="AS1048" s="15" t="s">
        <v>40</v>
      </c>
      <c r="AT1048" s="15" t="s">
        <v>40</v>
      </c>
      <c r="AU1048" s="15" t="s">
        <v>40</v>
      </c>
      <c r="AV1048" s="15" t="s">
        <v>40</v>
      </c>
      <c r="AW1048" s="15" t="s">
        <v>40</v>
      </c>
      <c r="AX1048" s="15" t="s">
        <v>40</v>
      </c>
      <c r="AY1048" s="15" t="s">
        <v>40</v>
      </c>
      <c r="AZ1048" s="15" t="s">
        <v>40</v>
      </c>
      <c r="BA1048" s="15" t="s">
        <v>40</v>
      </c>
      <c r="BB1048" s="15" t="s">
        <v>40</v>
      </c>
      <c r="BC1048" s="15" t="s">
        <v>40</v>
      </c>
      <c r="BD1048" s="15" t="s">
        <v>40</v>
      </c>
      <c r="BE1048" s="15" t="s">
        <v>40</v>
      </c>
      <c r="BF1048" s="15" t="s">
        <v>40</v>
      </c>
      <c r="BG1048" s="15" t="s">
        <v>40</v>
      </c>
      <c r="BH1048" s="15" t="s">
        <v>40</v>
      </c>
      <c r="BJ1048" s="16" t="e">
        <f>IF(AR1048="R", $CA1048, IF(OR(AR1048="P", AR1048="T", AR1048="N"), 0, IF($C1048="DM", $T1048, IF(OR(AR1048="Y", AR1048="IR"),$AM1048,IF(AR1048="C", IF($BI1048="Y", IF($AF1048="N/A", $Q1048, $AF1048), IF($AG1048="N/A", $T1048,$AG1048)))))))</f>
        <v>#VALUE!</v>
      </c>
      <c r="BK1048" s="16" t="e">
        <f>IF(AS1048="R", $CA1048, IF(OR(AS1048="P", AS1048="T", AS1048="N"), 0, IF($C1048="DM", $T1048, IF(OR(AS1048="Y", AS1048="IR"),$AM1048,IF(AS1048="C", IF($BI1048="Y", IF($AF1048="N/A", $Q1048, $AF1048), IF($AG1048="N/A", $T1048,$AG1048)))))))</f>
        <v>#VALUE!</v>
      </c>
      <c r="BL1048" s="16" t="e">
        <f>IF(AT1048="R", $CA1048, IF(OR(AT1048="P", AT1048="T", AT1048="N"), 0, IF($C1048="DM", $T1048, IF(OR(AT1048="Y", AT1048="IR"),$AM1048,IF(AT1048="C", IF($BI1048="Y", IF($AF1048="N/A", $Q1048, $AF1048), IF($AG1048="N/A", $T1048,$AG1048)))))))</f>
        <v>#VALUE!</v>
      </c>
      <c r="BM1048" s="16" t="e">
        <f>IF(AU1048="R", $CA1048, IF(OR(AU1048="P", AU1048="T", AU1048="N"), 0, IF($C1048="DM", $T1048, IF(OR(AU1048="Y", AU1048="IR"),$AM1048,IF(AU1048="C", IF($BI1048="Y", IF($AF1048="N/A", $Q1048, $AF1048), IF($AG1048="N/A", $T1048,$AG1048)))))))</f>
        <v>#VALUE!</v>
      </c>
      <c r="BN1048" s="16" t="e">
        <f>IF(AV1048="R", $CA1048, IF(OR(AV1048="P", AV1048="T", AV1048="N"), 0, IF($C1048="DM", $T1048, IF(OR(AV1048="Y", AV1048="IR"),$AM1048,IF(AV1048="C", IF($BI1048="Y", IF($AF1048="N/A", $Q1048, $AF1048), IF($AG1048="N/A", $T1048,$AG1048)))))))</f>
        <v>#VALUE!</v>
      </c>
      <c r="BO1048" s="16" t="e">
        <f>IF(AW1048="R", $CA1048, IF(OR(AW1048="P", AW1048="T", AW1048="N"), 0, IF($C1048="DM", $T1048, IF(OR(AW1048="Y", AW1048="IR"),$AM1048,IF(AW1048="C", IF($BI1048="Y", IF($AF1048="N/A", $Q1048, $AF1048), IF($AG1048="N/A", $T1048,$AG1048)))))))</f>
        <v>#VALUE!</v>
      </c>
      <c r="BP1048" s="16" t="e">
        <f>IF(AX1048="R", $CA1048, IF(OR(AX1048="P", AX1048="T", AX1048="N"), 0, IF($C1048="DM", $T1048, IF(OR(AX1048="Y", AX1048="IR"),$AM1048,IF(AX1048="C", IF($BI1048="Y", IF($AF1048="N/A", $Q1048, $AF1048), IF($AG1048="N/A", $T1048,$AG1048)))))))</f>
        <v>#VALUE!</v>
      </c>
      <c r="BQ1048" s="16" t="e">
        <f>IF(AY1048="R", $CA1048, IF(OR(AY1048="P", AY1048="T", AY1048="N"), 0, IF($C1048="DM", $T1048, IF(OR(AY1048="Y", AY1048="IR"),$AM1048,IF(AY1048="C", IF($BI1048="Y", IF($AF1048="N/A", $Q1048, $AF1048), IF($AG1048="N/A", $T1048,$AG1048)))))))</f>
        <v>#VALUE!</v>
      </c>
      <c r="BR1048" s="16" t="e">
        <f>IF(AZ1048="R", $CA1048, IF(OR(AZ1048="P", AZ1048="T", AZ1048="N"), 0, IF($C1048="DM", $T1048, IF(OR(AZ1048="Y", AZ1048="IR"),$AM1048,IF(AZ1048="C", IF($BI1048="Y", IF($AF1048="N/A", $Q1048, $AF1048), IF($AG1048="N/A", $T1048,$AG1048)))))))</f>
        <v>#VALUE!</v>
      </c>
      <c r="BS1048" s="16" t="e">
        <f>IF(BA1048="R", $CA1048, IF(OR(BA1048="P", BA1048="T", BA1048="N"), 0, IF($C1048="DM", $T1048, IF(OR(BA1048="Y", BA1048="IR"),$AM1048,IF(BA1048="C", IF($BI1048="Y", IF($AF1048="N/A", $Q1048, $AF1048), IF($AG1048="N/A", $T1048,$AG1048)))))))</f>
        <v>#VALUE!</v>
      </c>
      <c r="BT1048" s="16" t="e">
        <f>IF(BB1048="R", $CA1048, IF(OR(BB1048="P", BB1048="T", BB1048="N"), 0, IF($C1048="DM", $T1048, IF(OR(BB1048="Y", BB1048="IR"),$AM1048,IF(BB1048="C", IF($BI1048="Y", IF($BA1048="C", IF($AF1048="N/A", $Q1048, $AF1048), IF($AF1048="N/A", $T1048, $AM1048)), IF($AG1048="N/A", $T1048,$AG1048)))))))</f>
        <v>#VALUE!</v>
      </c>
      <c r="BU1048" s="16" t="e">
        <f>IF(BC1048="R", $CA1048, IF(OR(BC1048="P", BC1048="T", BC1048="N"), 0, IF($C1048="DM", $T1048, IF(OR(BC1048="Y", BC1048="IR"),$AM1048,IF(BC1048="C", IF($BI1048="Y", IF($BA1048="C", IF($AF1048="N/A", $Q1048, $AF1048), IF($AF1048="N/A", $T1048, $AM1048)), IF($AG1048="N/A", $T1048,$AG1048)))))))</f>
        <v>#VALUE!</v>
      </c>
      <c r="BV1048" s="16" t="e">
        <f>IF(BD1048="R", $CA1048, IF(OR(BD1048="P", BD1048="T", BD1048="N"), 0, IF($C1048="DM", $T1048, IF(OR(BD1048="Y", BD1048="IR"),$AM1048,IF(BD1048="C", IF($BI1048="Y", IF($BA1048="C", IF($AF1048="N/A", $Q1048, $AF1048), IF($AF1048="N/A", $T1048, $AM1048)), IF($AG1048="N/A", $T1048,$AG1048)))))))</f>
        <v>#VALUE!</v>
      </c>
      <c r="BW1048" s="16" t="e">
        <f>IF(BE1048="R", $CA1048, IF(OR(BE1048="P", BE1048="T", BE1048="N"), 0, IF($C1048="DM", $T1048, IF(OR(BE1048="Y", BE1048="IR"),$AM1048,IF(BE1048="C", IF($BI1048="Y", IF($BA1048="C", IF($AF1048="N/A", $Q1048, $AF1048), IF($AF1048="N/A", $T1048, $AM1048)), IF($AG1048="N/A", $T1048,$AG1048)))))))</f>
        <v>#VALUE!</v>
      </c>
      <c r="BX1048" s="16" t="e">
        <f>IF(BF1048="R", $CA1048, IF(OR(BF1048="P", BF1048="T", BF1048="N"), 0, IF($C1048="DM", $T1048, IF(OR(BF1048="Y", BF1048="IR"),$AM1048,IF(BF1048="C", IF($BI1048="Y", IF($BA1048="C", IF($AF1048="N/A", $Q1048, $AF1048), IF($AF1048="N/A", $T1048, $AM1048)), IF($AG1048="N/A", $T1048,$AG1048)))))))</f>
        <v>#VALUE!</v>
      </c>
      <c r="BY1048" s="16" t="e">
        <f>IF(BG1048="R", $CA1048, IF(OR(BG1048="P", BG1048="T", BG1048="N"), 0, IF($C1048="DM", $T1048, IF(OR(BG1048="Y", BG1048="IR"),$AM1048,IF(BG1048="C", IF($BI1048="Y", IF($BA1048="C", IF($AF1048="N/A", $Q1048, $AF1048), IF($AF1048="N/A", $T1048, $AM1048)), IF($AG1048="N/A", $T1048,$AG1048)))))))</f>
        <v>#VALUE!</v>
      </c>
      <c r="BZ1048" s="16" t="e">
        <f>IF(BH1048="R", $CA1048, IF(OR(BH1048="P", BH1048="T", BH1048="N"), 0, IF($C1048="DM", $T1048, IF(OR(BH1048="Y", BH1048="IR"),$AM1048,IF(BH1048="C", IF($BI1048="Y", IF($BA1048="C", IF($AF1048="N/A", $Q1048, $AF1048), IF($AF1048="N/A", $T1048, $AM1048)), IF($AG1048="N/A", $T1048,$AG1048)))))))</f>
        <v>#VALUE!</v>
      </c>
      <c r="CA1048" s="15" t="s">
        <v>75</v>
      </c>
      <c r="CB1048" s="16" t="e">
        <f>BZ1048</f>
        <v>#VALUE!</v>
      </c>
      <c r="CC1048" s="15" t="str">
        <f>IF(OR($BH1048="T", $BH1048="R"), 0, IF($BH1048="C", IF($BI1048="Y", IF($BA1048="C", 0, IF(AF1048="N/A", Q1048-T1048, AF1048-AG1048)), IF($AF1048="N/A", U1048, AH1048)), AN1048))</f>
        <v>N/A</v>
      </c>
      <c r="CD1048" s="15" t="str">
        <f>IF(OR($BH1048="T", $BH1048="R"), 0, IF($BH1048="C", IF($BI1048="Y", 0, IF($AF1048="N/A", V1048, AI1048)), AO1048))</f>
        <v>N/A</v>
      </c>
      <c r="CE1048" s="15" t="str">
        <f>IF(OR($BH1048="T", $BH1048="R"), 0, IF($BH1048="C", IF($BI1048="Y", 0, IF($AF1048="N/A", W1048, AJ1048)), AP1048))</f>
        <v>N/A</v>
      </c>
      <c r="CF1048" s="15" t="str">
        <f>IF(OR($BH1048="T", $BH1048="R"), 0, IF($BH1048="C", IF($BI1048="Y", 0, IF($AF1048="N/A", X1048, AK1048)), AQ1048))</f>
        <v>N/A</v>
      </c>
    </row>
    <row r="1049" spans="1:84" x14ac:dyDescent="0.25">
      <c r="A1049" s="14">
        <v>6026</v>
      </c>
      <c r="B1049" s="15"/>
      <c r="C1049" s="15"/>
      <c r="D1049" s="15"/>
      <c r="E1049" s="15" t="e">
        <f>VLOOKUP(B1049, 'Rookie Year'!$A$2:$B$55679,2,FALSE)</f>
        <v>#N/A</v>
      </c>
      <c r="F1049" s="15">
        <v>2024</v>
      </c>
      <c r="G1049" s="15" t="s">
        <v>42</v>
      </c>
      <c r="H1049" s="15"/>
      <c r="I1049" s="16"/>
      <c r="J1049" s="15"/>
      <c r="K1049" s="17">
        <f>IF(AND(G1049&lt;&gt;"N",R1049="N/A"), IF(I1049&lt;4, 0, 0.25),IF(I1049=1, IF(J1049=1,0.25, 0.25), IF(I1049&lt;13, 0.25, IF(I1049&lt;26, 0.4, IF(I1049&lt;51, 0.6, 0.75)))))</f>
        <v>0.25</v>
      </c>
      <c r="L1049" s="16">
        <f>I1049-M1049</f>
        <v>0</v>
      </c>
      <c r="M1049" s="16">
        <f>ROUNDUP(I1049*K1049,0)</f>
        <v>0</v>
      </c>
      <c r="N1049" s="16">
        <f>M1049*J1049</f>
        <v>0</v>
      </c>
      <c r="O1049" s="16">
        <v>0</v>
      </c>
      <c r="P1049" s="16">
        <v>0</v>
      </c>
      <c r="Q1049" s="16">
        <f>N1049-O1049-P1049</f>
        <v>0</v>
      </c>
      <c r="R1049" s="15" t="s">
        <v>75</v>
      </c>
      <c r="S1049" s="15">
        <f>IF(R1049="N/A", J1049-($B$1-F1049), J1049-($B$1-R1049))</f>
        <v>0</v>
      </c>
      <c r="T1049" s="16" t="str">
        <f>IF($S1049&lt;1, "N/A", $M1049)</f>
        <v>N/A</v>
      </c>
      <c r="U1049" s="16" t="str">
        <f>IF($S1049&lt;2, "N/A", $M1049)</f>
        <v>N/A</v>
      </c>
      <c r="V1049" s="16" t="str">
        <f>IF($S1049&lt;3, "N/A", $M1049)</f>
        <v>N/A</v>
      </c>
      <c r="W1049" s="16" t="str">
        <f>IF($S1049&lt;4, "N/A", $M1049)</f>
        <v>N/A</v>
      </c>
      <c r="X1049" s="16" t="str">
        <f>IF($S1049&lt;5, "N/A", $M1049)</f>
        <v>N/A</v>
      </c>
      <c r="Y1049" s="15" t="str">
        <f>IF(SUM(T1049:X1049)&lt;&gt;Q1049, "CHECK", "OK")</f>
        <v>OK</v>
      </c>
      <c r="Z1049" s="15" t="str">
        <f>IF(F1049=$B$1, "No", IF(S1049=1, "Yes", "No"))</f>
        <v>No</v>
      </c>
      <c r="AA1049" s="18" t="str">
        <f>IF(C1049="DM", "N/A", IF(Z1049="No","N/A",VLOOKUP(B1049,'Extension List'!$A$3:$R$1972,18,FALSE)))</f>
        <v>N/A</v>
      </c>
      <c r="AB1049" s="15" t="str">
        <f>IF(C1049="DM", "N/A", IF(Z1049="No","N/A",VLOOKUP(B1049,'Extension List'!$A$3:$T$1972,20,FALSE)))</f>
        <v>N/A</v>
      </c>
      <c r="AC1049" s="15" t="str">
        <f>IF(AA1049="N/A", "N/A", 0)</f>
        <v>N/A</v>
      </c>
      <c r="AD1049" s="16" t="str">
        <f>IF(AE1049="N/A", "N/A", AA1049-AE1049)</f>
        <v>N/A</v>
      </c>
      <c r="AE1049" s="16" t="str">
        <f>IF(AA1049="N/A", "N/A", IF(AC1049&gt;0, IF(AA1049&lt;13, ROUNDUP(0.25*AA1049,0), IF(AA1049&lt;26, ROUNDUP(0.4*AA1049,0), IF(AA1049&lt;51, ROUNDUP(0.6*AA1049,0), ROUNDUP(0.75*AA1049,0)))), "N/A"))</f>
        <v>N/A</v>
      </c>
      <c r="AF1049" s="16" t="str">
        <f>IF(AD1049="N/A","N/A", (AE1049*AC1049)+Q1049)</f>
        <v>N/A</v>
      </c>
      <c r="AG1049" s="16" t="str">
        <f>IF($AF1049="N/A", "N/A", "TBC")</f>
        <v>N/A</v>
      </c>
      <c r="AH1049" s="16" t="str">
        <f>IF($AF1049="N/A", "N/A", "TBC")</f>
        <v>N/A</v>
      </c>
      <c r="AI1049" s="16" t="str">
        <f>IF($AF1049="N/A","N/A",IF(AC1049&gt;1,"TBC","N/A"))</f>
        <v>N/A</v>
      </c>
      <c r="AJ1049" s="16" t="str">
        <f>IF($AF1049="N/A","N/A",IF(AC1049&gt;2,"TBC","N/A"))</f>
        <v>N/A</v>
      </c>
      <c r="AK1049" s="16" t="str">
        <f>IF($AF1049="N/A","N/A",IF(AC1049&gt;3,"TBC","N/A"))</f>
        <v>N/A</v>
      </c>
      <c r="AL1049" s="16" t="str">
        <f>IF(AC1049="N/A","N/A",IF(AC1049&gt;0,IF(SUM(AG1049:AK1049)&lt;&gt;AF1049,"CHECK","OK"),"N/A"))</f>
        <v>N/A</v>
      </c>
      <c r="AM1049" s="16" t="e">
        <f>IF(AD1049="N/A", L1049+T1049, L1049+AG1049)</f>
        <v>#VALUE!</v>
      </c>
      <c r="AN1049" s="16" t="str">
        <f>IF(AD1049="N/A", IF(U1049="N/A", "N/A", L1049+U1049), AD1049+AH1049)</f>
        <v>N/A</v>
      </c>
      <c r="AO1049" s="16" t="str">
        <f>IF(AD1049="N/A", IF(V1049="N/A", "N/A", L1049+V1049), IF(AI1049="N/A", "N/A", AD1049+AI1049))</f>
        <v>N/A</v>
      </c>
      <c r="AP1049" s="16" t="str">
        <f>IF(AD1049="N/A", IF(W1049="N/A", "N/A", L1049+W1049), IF(AJ1049="N/A", "N/A", AD1049+AJ1049))</f>
        <v>N/A</v>
      </c>
      <c r="AQ1049" s="16" t="str">
        <f>IF(AD1049="N/A", IF(X1049="N/A", "N/A", L1049+X1049), IF(AK1049="N/A", "N/A", AD1049+AK1049))</f>
        <v>N/A</v>
      </c>
      <c r="AR1049" s="15" t="s">
        <v>40</v>
      </c>
      <c r="AS1049" s="15" t="s">
        <v>40</v>
      </c>
      <c r="AT1049" s="15" t="s">
        <v>40</v>
      </c>
      <c r="AU1049" s="15" t="s">
        <v>40</v>
      </c>
      <c r="AV1049" s="15" t="s">
        <v>40</v>
      </c>
      <c r="AW1049" s="15" t="s">
        <v>40</v>
      </c>
      <c r="AX1049" s="15" t="s">
        <v>40</v>
      </c>
      <c r="AY1049" s="15" t="s">
        <v>40</v>
      </c>
      <c r="AZ1049" s="15" t="s">
        <v>40</v>
      </c>
      <c r="BA1049" s="15" t="s">
        <v>40</v>
      </c>
      <c r="BB1049" s="15" t="s">
        <v>40</v>
      </c>
      <c r="BC1049" s="15" t="s">
        <v>40</v>
      </c>
      <c r="BD1049" s="15" t="s">
        <v>40</v>
      </c>
      <c r="BE1049" s="15" t="s">
        <v>40</v>
      </c>
      <c r="BF1049" s="15" t="s">
        <v>40</v>
      </c>
      <c r="BG1049" s="15" t="s">
        <v>40</v>
      </c>
      <c r="BH1049" s="15" t="s">
        <v>40</v>
      </c>
      <c r="BJ1049" s="16" t="e">
        <f>IF(AR1049="R", $CA1049, IF(OR(AR1049="P", AR1049="T", AR1049="N"), 0, IF($C1049="DM", $T1049, IF(OR(AR1049="Y", AR1049="IR"),$AM1049,IF(AR1049="C", IF($BI1049="Y", IF($AF1049="N/A", $Q1049, $AF1049), IF($AG1049="N/A", $T1049,$AG1049)))))))</f>
        <v>#VALUE!</v>
      </c>
      <c r="BK1049" s="16" t="e">
        <f>IF(AS1049="R", $CA1049, IF(OR(AS1049="P", AS1049="T", AS1049="N"), 0, IF($C1049="DM", $T1049, IF(OR(AS1049="Y", AS1049="IR"),$AM1049,IF(AS1049="C", IF($BI1049="Y", IF($AF1049="N/A", $Q1049, $AF1049), IF($AG1049="N/A", $T1049,$AG1049)))))))</f>
        <v>#VALUE!</v>
      </c>
      <c r="BL1049" s="16" t="e">
        <f>IF(AT1049="R", $CA1049, IF(OR(AT1049="P", AT1049="T", AT1049="N"), 0, IF($C1049="DM", $T1049, IF(OR(AT1049="Y", AT1049="IR"),$AM1049,IF(AT1049="C", IF($BI1049="Y", IF($AF1049="N/A", $Q1049, $AF1049), IF($AG1049="N/A", $T1049,$AG1049)))))))</f>
        <v>#VALUE!</v>
      </c>
      <c r="BM1049" s="16" t="e">
        <f>IF(AU1049="R", $CA1049, IF(OR(AU1049="P", AU1049="T", AU1049="N"), 0, IF($C1049="DM", $T1049, IF(OR(AU1049="Y", AU1049="IR"),$AM1049,IF(AU1049="C", IF($BI1049="Y", IF($AF1049="N/A", $Q1049, $AF1049), IF($AG1049="N/A", $T1049,$AG1049)))))))</f>
        <v>#VALUE!</v>
      </c>
      <c r="BN1049" s="16" t="e">
        <f>IF(AV1049="R", $CA1049, IF(OR(AV1049="P", AV1049="T", AV1049="N"), 0, IF($C1049="DM", $T1049, IF(OR(AV1049="Y", AV1049="IR"),$AM1049,IF(AV1049="C", IF($BI1049="Y", IF($AF1049="N/A", $Q1049, $AF1049), IF($AG1049="N/A", $T1049,$AG1049)))))))</f>
        <v>#VALUE!</v>
      </c>
      <c r="BO1049" s="16" t="e">
        <f>IF(AW1049="R", $CA1049, IF(OR(AW1049="P", AW1049="T", AW1049="N"), 0, IF($C1049="DM", $T1049, IF(OR(AW1049="Y", AW1049="IR"),$AM1049,IF(AW1049="C", IF($BI1049="Y", IF($AF1049="N/A", $Q1049, $AF1049), IF($AG1049="N/A", $T1049,$AG1049)))))))</f>
        <v>#VALUE!</v>
      </c>
      <c r="BP1049" s="16" t="e">
        <f>IF(AX1049="R", $CA1049, IF(OR(AX1049="P", AX1049="T", AX1049="N"), 0, IF($C1049="DM", $T1049, IF(OR(AX1049="Y", AX1049="IR"),$AM1049,IF(AX1049="C", IF($BI1049="Y", IF($AF1049="N/A", $Q1049, $AF1049), IF($AG1049="N/A", $T1049,$AG1049)))))))</f>
        <v>#VALUE!</v>
      </c>
      <c r="BQ1049" s="16" t="e">
        <f>IF(AY1049="R", $CA1049, IF(OR(AY1049="P", AY1049="T", AY1049="N"), 0, IF($C1049="DM", $T1049, IF(OR(AY1049="Y", AY1049="IR"),$AM1049,IF(AY1049="C", IF($BI1049="Y", IF($AF1049="N/A", $Q1049, $AF1049), IF($AG1049="N/A", $T1049,$AG1049)))))))</f>
        <v>#VALUE!</v>
      </c>
      <c r="BR1049" s="16" t="e">
        <f>IF(AZ1049="R", $CA1049, IF(OR(AZ1049="P", AZ1049="T", AZ1049="N"), 0, IF($C1049="DM", $T1049, IF(OR(AZ1049="Y", AZ1049="IR"),$AM1049,IF(AZ1049="C", IF($BI1049="Y", IF($AF1049="N/A", $Q1049, $AF1049), IF($AG1049="N/A", $T1049,$AG1049)))))))</f>
        <v>#VALUE!</v>
      </c>
      <c r="BS1049" s="16" t="e">
        <f>IF(BA1049="R", $CA1049, IF(OR(BA1049="P", BA1049="T", BA1049="N"), 0, IF($C1049="DM", $T1049, IF(OR(BA1049="Y", BA1049="IR"),$AM1049,IF(BA1049="C", IF($BI1049="Y", IF($AF1049="N/A", $Q1049, $AF1049), IF($AG1049="N/A", $T1049,$AG1049)))))))</f>
        <v>#VALUE!</v>
      </c>
      <c r="BT1049" s="16" t="e">
        <f>IF(BB1049="R", $CA1049, IF(OR(BB1049="P", BB1049="T", BB1049="N"), 0, IF($C1049="DM", $T1049, IF(OR(BB1049="Y", BB1049="IR"),$AM1049,IF(BB1049="C", IF($BI1049="Y", IF($BA1049="C", IF($AF1049="N/A", $Q1049, $AF1049), IF($AF1049="N/A", $T1049, $AM1049)), IF($AG1049="N/A", $T1049,$AG1049)))))))</f>
        <v>#VALUE!</v>
      </c>
      <c r="BU1049" s="16" t="e">
        <f>IF(BC1049="R", $CA1049, IF(OR(BC1049="P", BC1049="T", BC1049="N"), 0, IF($C1049="DM", $T1049, IF(OR(BC1049="Y", BC1049="IR"),$AM1049,IF(BC1049="C", IF($BI1049="Y", IF($BA1049="C", IF($AF1049="N/A", $Q1049, $AF1049), IF($AF1049="N/A", $T1049, $AM1049)), IF($AG1049="N/A", $T1049,$AG1049)))))))</f>
        <v>#VALUE!</v>
      </c>
      <c r="BV1049" s="16" t="e">
        <f>IF(BD1049="R", $CA1049, IF(OR(BD1049="P", BD1049="T", BD1049="N"), 0, IF($C1049="DM", $T1049, IF(OR(BD1049="Y", BD1049="IR"),$AM1049,IF(BD1049="C", IF($BI1049="Y", IF($BA1049="C", IF($AF1049="N/A", $Q1049, $AF1049), IF($AF1049="N/A", $T1049, $AM1049)), IF($AG1049="N/A", $T1049,$AG1049)))))))</f>
        <v>#VALUE!</v>
      </c>
      <c r="BW1049" s="16" t="e">
        <f>IF(BE1049="R", $CA1049, IF(OR(BE1049="P", BE1049="T", BE1049="N"), 0, IF($C1049="DM", $T1049, IF(OR(BE1049="Y", BE1049="IR"),$AM1049,IF(BE1049="C", IF($BI1049="Y", IF($BA1049="C", IF($AF1049="N/A", $Q1049, $AF1049), IF($AF1049="N/A", $T1049, $AM1049)), IF($AG1049="N/A", $T1049,$AG1049)))))))</f>
        <v>#VALUE!</v>
      </c>
      <c r="BX1049" s="16" t="e">
        <f>IF(BF1049="R", $CA1049, IF(OR(BF1049="P", BF1049="T", BF1049="N"), 0, IF($C1049="DM", $T1049, IF(OR(BF1049="Y", BF1049="IR"),$AM1049,IF(BF1049="C", IF($BI1049="Y", IF($BA1049="C", IF($AF1049="N/A", $Q1049, $AF1049), IF($AF1049="N/A", $T1049, $AM1049)), IF($AG1049="N/A", $T1049,$AG1049)))))))</f>
        <v>#VALUE!</v>
      </c>
      <c r="BY1049" s="16" t="e">
        <f>IF(BG1049="R", $CA1049, IF(OR(BG1049="P", BG1049="T", BG1049="N"), 0, IF($C1049="DM", $T1049, IF(OR(BG1049="Y", BG1049="IR"),$AM1049,IF(BG1049="C", IF($BI1049="Y", IF($BA1049="C", IF($AF1049="N/A", $Q1049, $AF1049), IF($AF1049="N/A", $T1049, $AM1049)), IF($AG1049="N/A", $T1049,$AG1049)))))))</f>
        <v>#VALUE!</v>
      </c>
      <c r="BZ1049" s="16" t="e">
        <f>IF(BH1049="R", $CA1049, IF(OR(BH1049="P", BH1049="T", BH1049="N"), 0, IF($C1049="DM", $T1049, IF(OR(BH1049="Y", BH1049="IR"),$AM1049,IF(BH1049="C", IF($BI1049="Y", IF($BA1049="C", IF($AF1049="N/A", $Q1049, $AF1049), IF($AF1049="N/A", $T1049, $AM1049)), IF($AG1049="N/A", $T1049,$AG1049)))))))</f>
        <v>#VALUE!</v>
      </c>
      <c r="CA1049" s="15" t="s">
        <v>75</v>
      </c>
      <c r="CB1049" s="16" t="e">
        <f>BZ1049</f>
        <v>#VALUE!</v>
      </c>
      <c r="CC1049" s="15" t="str">
        <f>IF(OR($BH1049="T", $BH1049="R"), 0, IF($BH1049="C", IF($BI1049="Y", IF($BA1049="C", 0, IF(AF1049="N/A", Q1049-T1049, AF1049-AG1049)), IF($AF1049="N/A", U1049, AH1049)), AN1049))</f>
        <v>N/A</v>
      </c>
      <c r="CD1049" s="15" t="str">
        <f>IF(OR($BH1049="T", $BH1049="R"), 0, IF($BH1049="C", IF($BI1049="Y", 0, IF($AF1049="N/A", V1049, AI1049)), AO1049))</f>
        <v>N/A</v>
      </c>
      <c r="CE1049" s="15" t="str">
        <f>IF(OR($BH1049="T", $BH1049="R"), 0, IF($BH1049="C", IF($BI1049="Y", 0, IF($AF1049="N/A", W1049, AJ1049)), AP1049))</f>
        <v>N/A</v>
      </c>
      <c r="CF1049" s="15" t="str">
        <f>IF(OR($BH1049="T", $BH1049="R"), 0, IF($BH1049="C", IF($BI1049="Y", 0, IF($AF1049="N/A", X1049, AK1049)), AQ1049))</f>
        <v>N/A</v>
      </c>
    </row>
    <row r="1050" spans="1:84" x14ac:dyDescent="0.25">
      <c r="A1050" s="14">
        <v>6027</v>
      </c>
      <c r="B1050" s="15"/>
      <c r="C1050" s="15"/>
      <c r="D1050" s="15"/>
      <c r="E1050" s="15" t="e">
        <f>VLOOKUP(B1050, 'Rookie Year'!$A$2:$B$55679,2,FALSE)</f>
        <v>#N/A</v>
      </c>
      <c r="F1050" s="15">
        <v>2024</v>
      </c>
      <c r="G1050" s="15" t="s">
        <v>42</v>
      </c>
      <c r="H1050" s="15"/>
      <c r="I1050" s="16"/>
      <c r="J1050" s="15"/>
      <c r="K1050" s="17">
        <f>IF(AND(G1050&lt;&gt;"N",R1050="N/A"), IF(I1050&lt;4, 0, 0.25),IF(I1050=1, IF(J1050=1,0.25, 0.25), IF(I1050&lt;13, 0.25, IF(I1050&lt;26, 0.4, IF(I1050&lt;51, 0.6, 0.75)))))</f>
        <v>0.25</v>
      </c>
      <c r="L1050" s="16">
        <f>I1050-M1050</f>
        <v>0</v>
      </c>
      <c r="M1050" s="16">
        <f>ROUNDUP(I1050*K1050,0)</f>
        <v>0</v>
      </c>
      <c r="N1050" s="16">
        <f>M1050*J1050</f>
        <v>0</v>
      </c>
      <c r="O1050" s="16">
        <v>0</v>
      </c>
      <c r="P1050" s="16">
        <v>0</v>
      </c>
      <c r="Q1050" s="16">
        <f>N1050-O1050-P1050</f>
        <v>0</v>
      </c>
      <c r="R1050" s="15" t="s">
        <v>75</v>
      </c>
      <c r="S1050" s="15">
        <f>IF(R1050="N/A", J1050-($B$1-F1050), J1050-($B$1-R1050))</f>
        <v>0</v>
      </c>
      <c r="T1050" s="16" t="str">
        <f>IF($S1050&lt;1, "N/A", $M1050)</f>
        <v>N/A</v>
      </c>
      <c r="U1050" s="16" t="str">
        <f>IF($S1050&lt;2, "N/A", $M1050)</f>
        <v>N/A</v>
      </c>
      <c r="V1050" s="16" t="str">
        <f>IF($S1050&lt;3, "N/A", $M1050)</f>
        <v>N/A</v>
      </c>
      <c r="W1050" s="16" t="str">
        <f>IF($S1050&lt;4, "N/A", $M1050)</f>
        <v>N/A</v>
      </c>
      <c r="X1050" s="16" t="str">
        <f>IF($S1050&lt;5, "N/A", $M1050)</f>
        <v>N/A</v>
      </c>
      <c r="Y1050" s="15" t="str">
        <f>IF(SUM(T1050:X1050)&lt;&gt;Q1050, "CHECK", "OK")</f>
        <v>OK</v>
      </c>
      <c r="Z1050" s="15" t="str">
        <f>IF(F1050=$B$1, "No", IF(S1050=1, "Yes", "No"))</f>
        <v>No</v>
      </c>
      <c r="AA1050" s="18" t="str">
        <f>IF(C1050="DM", "N/A", IF(Z1050="No","N/A",VLOOKUP(B1050,'Extension List'!$A$3:$R$1972,18,FALSE)))</f>
        <v>N/A</v>
      </c>
      <c r="AB1050" s="15" t="str">
        <f>IF(C1050="DM", "N/A", IF(Z1050="No","N/A",VLOOKUP(B1050,'Extension List'!$A$3:$T$1972,20,FALSE)))</f>
        <v>N/A</v>
      </c>
      <c r="AC1050" s="15" t="str">
        <f>IF(AA1050="N/A", "N/A", 0)</f>
        <v>N/A</v>
      </c>
      <c r="AD1050" s="16" t="str">
        <f>IF(AE1050="N/A", "N/A", AA1050-AE1050)</f>
        <v>N/A</v>
      </c>
      <c r="AE1050" s="16" t="str">
        <f>IF(AA1050="N/A", "N/A", IF(AC1050&gt;0, IF(AA1050&lt;13, ROUNDUP(0.25*AA1050,0), IF(AA1050&lt;26, ROUNDUP(0.4*AA1050,0), IF(AA1050&lt;51, ROUNDUP(0.6*AA1050,0), ROUNDUP(0.75*AA1050,0)))), "N/A"))</f>
        <v>N/A</v>
      </c>
      <c r="AF1050" s="16" t="str">
        <f>IF(AD1050="N/A","N/A", (AE1050*AC1050)+Q1050)</f>
        <v>N/A</v>
      </c>
      <c r="AG1050" s="16" t="str">
        <f>IF($AF1050="N/A", "N/A", "TBC")</f>
        <v>N/A</v>
      </c>
      <c r="AH1050" s="16" t="str">
        <f>IF($AF1050="N/A", "N/A", "TBC")</f>
        <v>N/A</v>
      </c>
      <c r="AI1050" s="16" t="str">
        <f>IF($AF1050="N/A","N/A",IF(AC1050&gt;1,"TBC","N/A"))</f>
        <v>N/A</v>
      </c>
      <c r="AJ1050" s="16" t="str">
        <f>IF($AF1050="N/A","N/A",IF(AC1050&gt;2,"TBC","N/A"))</f>
        <v>N/A</v>
      </c>
      <c r="AK1050" s="16" t="str">
        <f>IF($AF1050="N/A","N/A",IF(AC1050&gt;3,"TBC","N/A"))</f>
        <v>N/A</v>
      </c>
      <c r="AL1050" s="16" t="str">
        <f>IF(AC1050="N/A","N/A",IF(AC1050&gt;0,IF(SUM(AG1050:AK1050)&lt;&gt;AF1050,"CHECK","OK"),"N/A"))</f>
        <v>N/A</v>
      </c>
      <c r="AM1050" s="16" t="e">
        <f>IF(AD1050="N/A", L1050+T1050, L1050+AG1050)</f>
        <v>#VALUE!</v>
      </c>
      <c r="AN1050" s="16" t="str">
        <f>IF(AD1050="N/A", IF(U1050="N/A", "N/A", L1050+U1050), AD1050+AH1050)</f>
        <v>N/A</v>
      </c>
      <c r="AO1050" s="16" t="str">
        <f>IF(AD1050="N/A", IF(V1050="N/A", "N/A", L1050+V1050), IF(AI1050="N/A", "N/A", AD1050+AI1050))</f>
        <v>N/A</v>
      </c>
      <c r="AP1050" s="16" t="str">
        <f>IF(AD1050="N/A", IF(W1050="N/A", "N/A", L1050+W1050), IF(AJ1050="N/A", "N/A", AD1050+AJ1050))</f>
        <v>N/A</v>
      </c>
      <c r="AQ1050" s="16" t="str">
        <f>IF(AD1050="N/A", IF(X1050="N/A", "N/A", L1050+X1050), IF(AK1050="N/A", "N/A", AD1050+AK1050))</f>
        <v>N/A</v>
      </c>
      <c r="AR1050" s="15" t="s">
        <v>40</v>
      </c>
      <c r="AS1050" s="15" t="s">
        <v>40</v>
      </c>
      <c r="AT1050" s="15" t="s">
        <v>40</v>
      </c>
      <c r="AU1050" s="15" t="s">
        <v>40</v>
      </c>
      <c r="AV1050" s="15" t="s">
        <v>40</v>
      </c>
      <c r="AW1050" s="15" t="s">
        <v>40</v>
      </c>
      <c r="AX1050" s="15" t="s">
        <v>40</v>
      </c>
      <c r="AY1050" s="15" t="s">
        <v>40</v>
      </c>
      <c r="AZ1050" s="15" t="s">
        <v>40</v>
      </c>
      <c r="BA1050" s="15" t="s">
        <v>40</v>
      </c>
      <c r="BB1050" s="15" t="s">
        <v>40</v>
      </c>
      <c r="BC1050" s="15" t="s">
        <v>40</v>
      </c>
      <c r="BD1050" s="15" t="s">
        <v>40</v>
      </c>
      <c r="BE1050" s="15" t="s">
        <v>40</v>
      </c>
      <c r="BF1050" s="15" t="s">
        <v>40</v>
      </c>
      <c r="BG1050" s="15" t="s">
        <v>40</v>
      </c>
      <c r="BH1050" s="15" t="s">
        <v>40</v>
      </c>
      <c r="BJ1050" s="16" t="e">
        <f>IF(AR1050="R", $CA1050, IF(OR(AR1050="P", AR1050="T", AR1050="N"), 0, IF($C1050="DM", $T1050, IF(OR(AR1050="Y", AR1050="IR"),$AM1050,IF(AR1050="C", IF($BI1050="Y", IF($AF1050="N/A", $Q1050, $AF1050), IF($AG1050="N/A", $T1050,$AG1050)))))))</f>
        <v>#VALUE!</v>
      </c>
      <c r="BK1050" s="16" t="e">
        <f>IF(AS1050="R", $CA1050, IF(OR(AS1050="P", AS1050="T", AS1050="N"), 0, IF($C1050="DM", $T1050, IF(OR(AS1050="Y", AS1050="IR"),$AM1050,IF(AS1050="C", IF($BI1050="Y", IF($AF1050="N/A", $Q1050, $AF1050), IF($AG1050="N/A", $T1050,$AG1050)))))))</f>
        <v>#VALUE!</v>
      </c>
      <c r="BL1050" s="16" t="e">
        <f>IF(AT1050="R", $CA1050, IF(OR(AT1050="P", AT1050="T", AT1050="N"), 0, IF($C1050="DM", $T1050, IF(OR(AT1050="Y", AT1050="IR"),$AM1050,IF(AT1050="C", IF($BI1050="Y", IF($AF1050="N/A", $Q1050, $AF1050), IF($AG1050="N/A", $T1050,$AG1050)))))))</f>
        <v>#VALUE!</v>
      </c>
      <c r="BM1050" s="16" t="e">
        <f>IF(AU1050="R", $CA1050, IF(OR(AU1050="P", AU1050="T", AU1050="N"), 0, IF($C1050="DM", $T1050, IF(OR(AU1050="Y", AU1050="IR"),$AM1050,IF(AU1050="C", IF($BI1050="Y", IF($AF1050="N/A", $Q1050, $AF1050), IF($AG1050="N/A", $T1050,$AG1050)))))))</f>
        <v>#VALUE!</v>
      </c>
      <c r="BN1050" s="16" t="e">
        <f>IF(AV1050="R", $CA1050, IF(OR(AV1050="P", AV1050="T", AV1050="N"), 0, IF($C1050="DM", $T1050, IF(OR(AV1050="Y", AV1050="IR"),$AM1050,IF(AV1050="C", IF($BI1050="Y", IF($AF1050="N/A", $Q1050, $AF1050), IF($AG1050="N/A", $T1050,$AG1050)))))))</f>
        <v>#VALUE!</v>
      </c>
      <c r="BO1050" s="16" t="e">
        <f>IF(AW1050="R", $CA1050, IF(OR(AW1050="P", AW1050="T", AW1050="N"), 0, IF($C1050="DM", $T1050, IF(OR(AW1050="Y", AW1050="IR"),$AM1050,IF(AW1050="C", IF($BI1050="Y", IF($AF1050="N/A", $Q1050, $AF1050), IF($AG1050="N/A", $T1050,$AG1050)))))))</f>
        <v>#VALUE!</v>
      </c>
      <c r="BP1050" s="16" t="e">
        <f>IF(AX1050="R", $CA1050, IF(OR(AX1050="P", AX1050="T", AX1050="N"), 0, IF($C1050="DM", $T1050, IF(OR(AX1050="Y", AX1050="IR"),$AM1050,IF(AX1050="C", IF($BI1050="Y", IF($AF1050="N/A", $Q1050, $AF1050), IF($AG1050="N/A", $T1050,$AG1050)))))))</f>
        <v>#VALUE!</v>
      </c>
      <c r="BQ1050" s="16" t="e">
        <f>IF(AY1050="R", $CA1050, IF(OR(AY1050="P", AY1050="T", AY1050="N"), 0, IF($C1050="DM", $T1050, IF(OR(AY1050="Y", AY1050="IR"),$AM1050,IF(AY1050="C", IF($BI1050="Y", IF($AF1050="N/A", $Q1050, $AF1050), IF($AG1050="N/A", $T1050,$AG1050)))))))</f>
        <v>#VALUE!</v>
      </c>
      <c r="BR1050" s="16" t="e">
        <f>IF(AZ1050="R", $CA1050, IF(OR(AZ1050="P", AZ1050="T", AZ1050="N"), 0, IF($C1050="DM", $T1050, IF(OR(AZ1050="Y", AZ1050="IR"),$AM1050,IF(AZ1050="C", IF($BI1050="Y", IF($AF1050="N/A", $Q1050, $AF1050), IF($AG1050="N/A", $T1050,$AG1050)))))))</f>
        <v>#VALUE!</v>
      </c>
      <c r="BS1050" s="16" t="e">
        <f>IF(BA1050="R", $CA1050, IF(OR(BA1050="P", BA1050="T", BA1050="N"), 0, IF($C1050="DM", $T1050, IF(OR(BA1050="Y", BA1050="IR"),$AM1050,IF(BA1050="C", IF($BI1050="Y", IF($AF1050="N/A", $Q1050, $AF1050), IF($AG1050="N/A", $T1050,$AG1050)))))))</f>
        <v>#VALUE!</v>
      </c>
      <c r="BT1050" s="16" t="e">
        <f>IF(BB1050="R", $CA1050, IF(OR(BB1050="P", BB1050="T", BB1050="N"), 0, IF($C1050="DM", $T1050, IF(OR(BB1050="Y", BB1050="IR"),$AM1050,IF(BB1050="C", IF($BI1050="Y", IF($BA1050="C", IF($AF1050="N/A", $Q1050, $AF1050), IF($AF1050="N/A", $T1050, $AM1050)), IF($AG1050="N/A", $T1050,$AG1050)))))))</f>
        <v>#VALUE!</v>
      </c>
      <c r="BU1050" s="16" t="e">
        <f>IF(BC1050="R", $CA1050, IF(OR(BC1050="P", BC1050="T", BC1050="N"), 0, IF($C1050="DM", $T1050, IF(OR(BC1050="Y", BC1050="IR"),$AM1050,IF(BC1050="C", IF($BI1050="Y", IF($BA1050="C", IF($AF1050="N/A", $Q1050, $AF1050), IF($AF1050="N/A", $T1050, $AM1050)), IF($AG1050="N/A", $T1050,$AG1050)))))))</f>
        <v>#VALUE!</v>
      </c>
      <c r="BV1050" s="16" t="e">
        <f>IF(BD1050="R", $CA1050, IF(OR(BD1050="P", BD1050="T", BD1050="N"), 0, IF($C1050="DM", $T1050, IF(OR(BD1050="Y", BD1050="IR"),$AM1050,IF(BD1050="C", IF($BI1050="Y", IF($BA1050="C", IF($AF1050="N/A", $Q1050, $AF1050), IF($AF1050="N/A", $T1050, $AM1050)), IF($AG1050="N/A", $T1050,$AG1050)))))))</f>
        <v>#VALUE!</v>
      </c>
      <c r="BW1050" s="16" t="e">
        <f>IF(BE1050="R", $CA1050, IF(OR(BE1050="P", BE1050="T", BE1050="N"), 0, IF($C1050="DM", $T1050, IF(OR(BE1050="Y", BE1050="IR"),$AM1050,IF(BE1050="C", IF($BI1050="Y", IF($BA1050="C", IF($AF1050="N/A", $Q1050, $AF1050), IF($AF1050="N/A", $T1050, $AM1050)), IF($AG1050="N/A", $T1050,$AG1050)))))))</f>
        <v>#VALUE!</v>
      </c>
      <c r="BX1050" s="16" t="e">
        <f>IF(BF1050="R", $CA1050, IF(OR(BF1050="P", BF1050="T", BF1050="N"), 0, IF($C1050="DM", $T1050, IF(OR(BF1050="Y", BF1050="IR"),$AM1050,IF(BF1050="C", IF($BI1050="Y", IF($BA1050="C", IF($AF1050="N/A", $Q1050, $AF1050), IF($AF1050="N/A", $T1050, $AM1050)), IF($AG1050="N/A", $T1050,$AG1050)))))))</f>
        <v>#VALUE!</v>
      </c>
      <c r="BY1050" s="16" t="e">
        <f>IF(BG1050="R", $CA1050, IF(OR(BG1050="P", BG1050="T", BG1050="N"), 0, IF($C1050="DM", $T1050, IF(OR(BG1050="Y", BG1050="IR"),$AM1050,IF(BG1050="C", IF($BI1050="Y", IF($BA1050="C", IF($AF1050="N/A", $Q1050, $AF1050), IF($AF1050="N/A", $T1050, $AM1050)), IF($AG1050="N/A", $T1050,$AG1050)))))))</f>
        <v>#VALUE!</v>
      </c>
      <c r="BZ1050" s="16" t="e">
        <f>IF(BH1050="R", $CA1050, IF(OR(BH1050="P", BH1050="T", BH1050="N"), 0, IF($C1050="DM", $T1050, IF(OR(BH1050="Y", BH1050="IR"),$AM1050,IF(BH1050="C", IF($BI1050="Y", IF($BA1050="C", IF($AF1050="N/A", $Q1050, $AF1050), IF($AF1050="N/A", $T1050, $AM1050)), IF($AG1050="N/A", $T1050,$AG1050)))))))</f>
        <v>#VALUE!</v>
      </c>
      <c r="CA1050" s="15" t="s">
        <v>75</v>
      </c>
      <c r="CB1050" s="16" t="e">
        <f>BZ1050</f>
        <v>#VALUE!</v>
      </c>
      <c r="CC1050" s="15" t="str">
        <f>IF(OR($BH1050="T", $BH1050="R"), 0, IF($BH1050="C", IF($BI1050="Y", IF($BA1050="C", 0, IF(AF1050="N/A", Q1050-T1050, AF1050-AG1050)), IF($AF1050="N/A", U1050, AH1050)), AN1050))</f>
        <v>N/A</v>
      </c>
      <c r="CD1050" s="15" t="str">
        <f>IF(OR($BH1050="T", $BH1050="R"), 0, IF($BH1050="C", IF($BI1050="Y", 0, IF($AF1050="N/A", V1050, AI1050)), AO1050))</f>
        <v>N/A</v>
      </c>
      <c r="CE1050" s="15" t="str">
        <f>IF(OR($BH1050="T", $BH1050="R"), 0, IF($BH1050="C", IF($BI1050="Y", 0, IF($AF1050="N/A", W1050, AJ1050)), AP1050))</f>
        <v>N/A</v>
      </c>
      <c r="CF1050" s="15" t="str">
        <f>IF(OR($BH1050="T", $BH1050="R"), 0, IF($BH1050="C", IF($BI1050="Y", 0, IF($AF1050="N/A", X1050, AK1050)), AQ1050))</f>
        <v>N/A</v>
      </c>
    </row>
    <row r="1051" spans="1:84" x14ac:dyDescent="0.25">
      <c r="A1051" s="14">
        <v>6028</v>
      </c>
      <c r="B1051" s="15"/>
      <c r="C1051" s="15"/>
      <c r="D1051" s="15"/>
      <c r="E1051" s="15" t="e">
        <f>VLOOKUP(B1051, 'Rookie Year'!$A$2:$B$55679,2,FALSE)</f>
        <v>#N/A</v>
      </c>
      <c r="F1051" s="15">
        <v>2024</v>
      </c>
      <c r="G1051" s="15" t="s">
        <v>42</v>
      </c>
      <c r="H1051" s="15"/>
      <c r="I1051" s="16"/>
      <c r="J1051" s="15"/>
      <c r="K1051" s="17">
        <f>IF(AND(G1051&lt;&gt;"N",R1051="N/A"), IF(I1051&lt;4, 0, 0.25),IF(I1051=1, IF(J1051=1,0.25, 0.25), IF(I1051&lt;13, 0.25, IF(I1051&lt;26, 0.4, IF(I1051&lt;51, 0.6, 0.75)))))</f>
        <v>0.25</v>
      </c>
      <c r="L1051" s="16">
        <f>I1051-M1051</f>
        <v>0</v>
      </c>
      <c r="M1051" s="16">
        <f>ROUNDUP(I1051*K1051,0)</f>
        <v>0</v>
      </c>
      <c r="N1051" s="16">
        <f>M1051*J1051</f>
        <v>0</v>
      </c>
      <c r="O1051" s="16">
        <v>0</v>
      </c>
      <c r="P1051" s="16">
        <v>0</v>
      </c>
      <c r="Q1051" s="16">
        <f>N1051-O1051-P1051</f>
        <v>0</v>
      </c>
      <c r="R1051" s="15" t="s">
        <v>75</v>
      </c>
      <c r="S1051" s="15">
        <f>IF(R1051="N/A", J1051-($B$1-F1051), J1051-($B$1-R1051))</f>
        <v>0</v>
      </c>
      <c r="T1051" s="16" t="str">
        <f>IF($S1051&lt;1, "N/A", $M1051)</f>
        <v>N/A</v>
      </c>
      <c r="U1051" s="16" t="str">
        <f>IF($S1051&lt;2, "N/A", $M1051)</f>
        <v>N/A</v>
      </c>
      <c r="V1051" s="16" t="str">
        <f>IF($S1051&lt;3, "N/A", $M1051)</f>
        <v>N/A</v>
      </c>
      <c r="W1051" s="16" t="str">
        <f>IF($S1051&lt;4, "N/A", $M1051)</f>
        <v>N/A</v>
      </c>
      <c r="X1051" s="16" t="str">
        <f>IF($S1051&lt;5, "N/A", $M1051)</f>
        <v>N/A</v>
      </c>
      <c r="Y1051" s="15" t="str">
        <f>IF(SUM(T1051:X1051)&lt;&gt;Q1051, "CHECK", "OK")</f>
        <v>OK</v>
      </c>
      <c r="Z1051" s="15" t="str">
        <f>IF(F1051=$B$1, "No", IF(S1051=1, "Yes", "No"))</f>
        <v>No</v>
      </c>
      <c r="AA1051" s="18" t="str">
        <f>IF(C1051="DM", "N/A", IF(Z1051="No","N/A",VLOOKUP(B1051,'Extension List'!$A$3:$R$1972,18,FALSE)))</f>
        <v>N/A</v>
      </c>
      <c r="AB1051" s="15" t="str">
        <f>IF(C1051="DM", "N/A", IF(Z1051="No","N/A",VLOOKUP(B1051,'Extension List'!$A$3:$T$1972,20,FALSE)))</f>
        <v>N/A</v>
      </c>
      <c r="AC1051" s="15" t="str">
        <f>IF(AA1051="N/A", "N/A", 0)</f>
        <v>N/A</v>
      </c>
      <c r="AD1051" s="16" t="str">
        <f>IF(AE1051="N/A", "N/A", AA1051-AE1051)</f>
        <v>N/A</v>
      </c>
      <c r="AE1051" s="16" t="str">
        <f>IF(AA1051="N/A", "N/A", IF(AC1051&gt;0, IF(AA1051&lt;13, ROUNDUP(0.25*AA1051,0), IF(AA1051&lt;26, ROUNDUP(0.4*AA1051,0), IF(AA1051&lt;51, ROUNDUP(0.6*AA1051,0), ROUNDUP(0.75*AA1051,0)))), "N/A"))</f>
        <v>N/A</v>
      </c>
      <c r="AF1051" s="16" t="str">
        <f>IF(AD1051="N/A","N/A", (AE1051*AC1051)+Q1051)</f>
        <v>N/A</v>
      </c>
      <c r="AG1051" s="16" t="str">
        <f>IF($AF1051="N/A", "N/A", "TBC")</f>
        <v>N/A</v>
      </c>
      <c r="AH1051" s="16" t="str">
        <f>IF($AF1051="N/A", "N/A", "TBC")</f>
        <v>N/A</v>
      </c>
      <c r="AI1051" s="16" t="str">
        <f>IF($AF1051="N/A","N/A",IF(AC1051&gt;1,"TBC","N/A"))</f>
        <v>N/A</v>
      </c>
      <c r="AJ1051" s="16" t="str">
        <f>IF($AF1051="N/A","N/A",IF(AC1051&gt;2,"TBC","N/A"))</f>
        <v>N/A</v>
      </c>
      <c r="AK1051" s="16" t="str">
        <f>IF($AF1051="N/A","N/A",IF(AC1051&gt;3,"TBC","N/A"))</f>
        <v>N/A</v>
      </c>
      <c r="AL1051" s="16" t="str">
        <f>IF(AC1051="N/A","N/A",IF(AC1051&gt;0,IF(SUM(AG1051:AK1051)&lt;&gt;AF1051,"CHECK","OK"),"N/A"))</f>
        <v>N/A</v>
      </c>
      <c r="AM1051" s="16" t="e">
        <f>IF(AD1051="N/A", L1051+T1051, L1051+AG1051)</f>
        <v>#VALUE!</v>
      </c>
      <c r="AN1051" s="16" t="str">
        <f>IF(AD1051="N/A", IF(U1051="N/A", "N/A", L1051+U1051), AD1051+AH1051)</f>
        <v>N/A</v>
      </c>
      <c r="AO1051" s="16" t="str">
        <f>IF(AD1051="N/A", IF(V1051="N/A", "N/A", L1051+V1051), IF(AI1051="N/A", "N/A", AD1051+AI1051))</f>
        <v>N/A</v>
      </c>
      <c r="AP1051" s="16" t="str">
        <f>IF(AD1051="N/A", IF(W1051="N/A", "N/A", L1051+W1051), IF(AJ1051="N/A", "N/A", AD1051+AJ1051))</f>
        <v>N/A</v>
      </c>
      <c r="AQ1051" s="16" t="str">
        <f>IF(AD1051="N/A", IF(X1051="N/A", "N/A", L1051+X1051), IF(AK1051="N/A", "N/A", AD1051+AK1051))</f>
        <v>N/A</v>
      </c>
      <c r="AR1051" s="15" t="s">
        <v>40</v>
      </c>
      <c r="AS1051" s="15" t="s">
        <v>40</v>
      </c>
      <c r="AT1051" s="15" t="s">
        <v>40</v>
      </c>
      <c r="AU1051" s="15" t="s">
        <v>40</v>
      </c>
      <c r="AV1051" s="15" t="s">
        <v>40</v>
      </c>
      <c r="AW1051" s="15" t="s">
        <v>40</v>
      </c>
      <c r="AX1051" s="15" t="s">
        <v>40</v>
      </c>
      <c r="AY1051" s="15" t="s">
        <v>40</v>
      </c>
      <c r="AZ1051" s="15" t="s">
        <v>40</v>
      </c>
      <c r="BA1051" s="15" t="s">
        <v>40</v>
      </c>
      <c r="BB1051" s="15" t="s">
        <v>40</v>
      </c>
      <c r="BC1051" s="15" t="s">
        <v>40</v>
      </c>
      <c r="BD1051" s="15" t="s">
        <v>40</v>
      </c>
      <c r="BE1051" s="15" t="s">
        <v>40</v>
      </c>
      <c r="BF1051" s="15" t="s">
        <v>40</v>
      </c>
      <c r="BG1051" s="15" t="s">
        <v>40</v>
      </c>
      <c r="BH1051" s="15" t="s">
        <v>40</v>
      </c>
      <c r="BJ1051" s="16" t="e">
        <f>IF(AR1051="R", $CA1051, IF(OR(AR1051="P", AR1051="T", AR1051="N"), 0, IF($C1051="DM", $T1051, IF(OR(AR1051="Y", AR1051="IR"),$AM1051,IF(AR1051="C", IF($BI1051="Y", IF($AF1051="N/A", $Q1051, $AF1051), IF($AG1051="N/A", $T1051,$AG1051)))))))</f>
        <v>#VALUE!</v>
      </c>
      <c r="BK1051" s="16" t="e">
        <f>IF(AS1051="R", $CA1051, IF(OR(AS1051="P", AS1051="T", AS1051="N"), 0, IF($C1051="DM", $T1051, IF(OR(AS1051="Y", AS1051="IR"),$AM1051,IF(AS1051="C", IF($BI1051="Y", IF($AF1051="N/A", $Q1051, $AF1051), IF($AG1051="N/A", $T1051,$AG1051)))))))</f>
        <v>#VALUE!</v>
      </c>
      <c r="BL1051" s="16" t="e">
        <f>IF(AT1051="R", $CA1051, IF(OR(AT1051="P", AT1051="T", AT1051="N"), 0, IF($C1051="DM", $T1051, IF(OR(AT1051="Y", AT1051="IR"),$AM1051,IF(AT1051="C", IF($BI1051="Y", IF($AF1051="N/A", $Q1051, $AF1051), IF($AG1051="N/A", $T1051,$AG1051)))))))</f>
        <v>#VALUE!</v>
      </c>
      <c r="BM1051" s="16" t="e">
        <f>IF(AU1051="R", $CA1051, IF(OR(AU1051="P", AU1051="T", AU1051="N"), 0, IF($C1051="DM", $T1051, IF(OR(AU1051="Y", AU1051="IR"),$AM1051,IF(AU1051="C", IF($BI1051="Y", IF($AF1051="N/A", $Q1051, $AF1051), IF($AG1051="N/A", $T1051,$AG1051)))))))</f>
        <v>#VALUE!</v>
      </c>
      <c r="BN1051" s="16" t="e">
        <f>IF(AV1051="R", $CA1051, IF(OR(AV1051="P", AV1051="T", AV1051="N"), 0, IF($C1051="DM", $T1051, IF(OR(AV1051="Y", AV1051="IR"),$AM1051,IF(AV1051="C", IF($BI1051="Y", IF($AF1051="N/A", $Q1051, $AF1051), IF($AG1051="N/A", $T1051,$AG1051)))))))</f>
        <v>#VALUE!</v>
      </c>
      <c r="BO1051" s="16" t="e">
        <f>IF(AW1051="R", $CA1051, IF(OR(AW1051="P", AW1051="T", AW1051="N"), 0, IF($C1051="DM", $T1051, IF(OR(AW1051="Y", AW1051="IR"),$AM1051,IF(AW1051="C", IF($BI1051="Y", IF($AF1051="N/A", $Q1051, $AF1051), IF($AG1051="N/A", $T1051,$AG1051)))))))</f>
        <v>#VALUE!</v>
      </c>
      <c r="BP1051" s="16" t="e">
        <f>IF(AX1051="R", $CA1051, IF(OR(AX1051="P", AX1051="T", AX1051="N"), 0, IF($C1051="DM", $T1051, IF(OR(AX1051="Y", AX1051="IR"),$AM1051,IF(AX1051="C", IF($BI1051="Y", IF($AF1051="N/A", $Q1051, $AF1051), IF($AG1051="N/A", $T1051,$AG1051)))))))</f>
        <v>#VALUE!</v>
      </c>
      <c r="BQ1051" s="16" t="e">
        <f>IF(AY1051="R", $CA1051, IF(OR(AY1051="P", AY1051="T", AY1051="N"), 0, IF($C1051="DM", $T1051, IF(OR(AY1051="Y", AY1051="IR"),$AM1051,IF(AY1051="C", IF($BI1051="Y", IF($AF1051="N/A", $Q1051, $AF1051), IF($AG1051="N/A", $T1051,$AG1051)))))))</f>
        <v>#VALUE!</v>
      </c>
      <c r="BR1051" s="16" t="e">
        <f>IF(AZ1051="R", $CA1051, IF(OR(AZ1051="P", AZ1051="T", AZ1051="N"), 0, IF($C1051="DM", $T1051, IF(OR(AZ1051="Y", AZ1051="IR"),$AM1051,IF(AZ1051="C", IF($BI1051="Y", IF($AF1051="N/A", $Q1051, $AF1051), IF($AG1051="N/A", $T1051,$AG1051)))))))</f>
        <v>#VALUE!</v>
      </c>
      <c r="BS1051" s="16" t="e">
        <f>IF(BA1051="R", $CA1051, IF(OR(BA1051="P", BA1051="T", BA1051="N"), 0, IF($C1051="DM", $T1051, IF(OR(BA1051="Y", BA1051="IR"),$AM1051,IF(BA1051="C", IF($BI1051="Y", IF($AF1051="N/A", $Q1051, $AF1051), IF($AG1051="N/A", $T1051,$AG1051)))))))</f>
        <v>#VALUE!</v>
      </c>
      <c r="BT1051" s="16" t="e">
        <f>IF(BB1051="R", $CA1051, IF(OR(BB1051="P", BB1051="T", BB1051="N"), 0, IF($C1051="DM", $T1051, IF(OR(BB1051="Y", BB1051="IR"),$AM1051,IF(BB1051="C", IF($BI1051="Y", IF($BA1051="C", IF($AF1051="N/A", $Q1051, $AF1051), IF($AF1051="N/A", $T1051, $AM1051)), IF($AG1051="N/A", $T1051,$AG1051)))))))</f>
        <v>#VALUE!</v>
      </c>
      <c r="BU1051" s="16" t="e">
        <f>IF(BC1051="R", $CA1051, IF(OR(BC1051="P", BC1051="T", BC1051="N"), 0, IF($C1051="DM", $T1051, IF(OR(BC1051="Y", BC1051="IR"),$AM1051,IF(BC1051="C", IF($BI1051="Y", IF($BA1051="C", IF($AF1051="N/A", $Q1051, $AF1051), IF($AF1051="N/A", $T1051, $AM1051)), IF($AG1051="N/A", $T1051,$AG1051)))))))</f>
        <v>#VALUE!</v>
      </c>
      <c r="BV1051" s="16" t="e">
        <f>IF(BD1051="R", $CA1051, IF(OR(BD1051="P", BD1051="T", BD1051="N"), 0, IF($C1051="DM", $T1051, IF(OR(BD1051="Y", BD1051="IR"),$AM1051,IF(BD1051="C", IF($BI1051="Y", IF($BA1051="C", IF($AF1051="N/A", $Q1051, $AF1051), IF($AF1051="N/A", $T1051, $AM1051)), IF($AG1051="N/A", $T1051,$AG1051)))))))</f>
        <v>#VALUE!</v>
      </c>
      <c r="BW1051" s="16" t="e">
        <f>IF(BE1051="R", $CA1051, IF(OR(BE1051="P", BE1051="T", BE1051="N"), 0, IF($C1051="DM", $T1051, IF(OR(BE1051="Y", BE1051="IR"),$AM1051,IF(BE1051="C", IF($BI1051="Y", IF($BA1051="C", IF($AF1051="N/A", $Q1051, $AF1051), IF($AF1051="N/A", $T1051, $AM1051)), IF($AG1051="N/A", $T1051,$AG1051)))))))</f>
        <v>#VALUE!</v>
      </c>
      <c r="BX1051" s="16" t="e">
        <f>IF(BF1051="R", $CA1051, IF(OR(BF1051="P", BF1051="T", BF1051="N"), 0, IF($C1051="DM", $T1051, IF(OR(BF1051="Y", BF1051="IR"),$AM1051,IF(BF1051="C", IF($BI1051="Y", IF($BA1051="C", IF($AF1051="N/A", $Q1051, $AF1051), IF($AF1051="N/A", $T1051, $AM1051)), IF($AG1051="N/A", $T1051,$AG1051)))))))</f>
        <v>#VALUE!</v>
      </c>
      <c r="BY1051" s="16" t="e">
        <f>IF(BG1051="R", $CA1051, IF(OR(BG1051="P", BG1051="T", BG1051="N"), 0, IF($C1051="DM", $T1051, IF(OR(BG1051="Y", BG1051="IR"),$AM1051,IF(BG1051="C", IF($BI1051="Y", IF($BA1051="C", IF($AF1051="N/A", $Q1051, $AF1051), IF($AF1051="N/A", $T1051, $AM1051)), IF($AG1051="N/A", $T1051,$AG1051)))))))</f>
        <v>#VALUE!</v>
      </c>
      <c r="BZ1051" s="16" t="e">
        <f>IF(BH1051="R", $CA1051, IF(OR(BH1051="P", BH1051="T", BH1051="N"), 0, IF($C1051="DM", $T1051, IF(OR(BH1051="Y", BH1051="IR"),$AM1051,IF(BH1051="C", IF($BI1051="Y", IF($BA1051="C", IF($AF1051="N/A", $Q1051, $AF1051), IF($AF1051="N/A", $T1051, $AM1051)), IF($AG1051="N/A", $T1051,$AG1051)))))))</f>
        <v>#VALUE!</v>
      </c>
      <c r="CA1051" s="15" t="s">
        <v>75</v>
      </c>
      <c r="CB1051" s="16" t="e">
        <f>BZ1051</f>
        <v>#VALUE!</v>
      </c>
      <c r="CC1051" s="15" t="str">
        <f>IF(OR($BH1051="T", $BH1051="R"), 0, IF($BH1051="C", IF($BI1051="Y", IF($BA1051="C", 0, IF(AF1051="N/A", Q1051-T1051, AF1051-AG1051)), IF($AF1051="N/A", U1051, AH1051)), AN1051))</f>
        <v>N/A</v>
      </c>
      <c r="CD1051" s="15" t="str">
        <f>IF(OR($BH1051="T", $BH1051="R"), 0, IF($BH1051="C", IF($BI1051="Y", 0, IF($AF1051="N/A", V1051, AI1051)), AO1051))</f>
        <v>N/A</v>
      </c>
      <c r="CE1051" s="15" t="str">
        <f>IF(OR($BH1051="T", $BH1051="R"), 0, IF($BH1051="C", IF($BI1051="Y", 0, IF($AF1051="N/A", W1051, AJ1051)), AP1051))</f>
        <v>N/A</v>
      </c>
      <c r="CF1051" s="15" t="str">
        <f>IF(OR($BH1051="T", $BH1051="R"), 0, IF($BH1051="C", IF($BI1051="Y", 0, IF($AF1051="N/A", X1051, AK1051)), AQ1051))</f>
        <v>N/A</v>
      </c>
    </row>
    <row r="1052" spans="1:84" x14ac:dyDescent="0.25">
      <c r="A1052" s="14">
        <v>6029</v>
      </c>
      <c r="B1052" s="15"/>
      <c r="C1052" s="15"/>
      <c r="D1052" s="15"/>
      <c r="E1052" s="15" t="e">
        <f>VLOOKUP(B1052, 'Rookie Year'!$A$2:$B$55679,2,FALSE)</f>
        <v>#N/A</v>
      </c>
      <c r="F1052" s="15">
        <v>2024</v>
      </c>
      <c r="G1052" s="15" t="s">
        <v>42</v>
      </c>
      <c r="H1052" s="15"/>
      <c r="I1052" s="16"/>
      <c r="J1052" s="15"/>
      <c r="K1052" s="17">
        <f>IF(AND(G1052&lt;&gt;"N",R1052="N/A"), IF(I1052&lt;4, 0, 0.25),IF(I1052=1, IF(J1052=1,0.25, 0.25), IF(I1052&lt;13, 0.25, IF(I1052&lt;26, 0.4, IF(I1052&lt;51, 0.6, 0.75)))))</f>
        <v>0.25</v>
      </c>
      <c r="L1052" s="16">
        <f>I1052-M1052</f>
        <v>0</v>
      </c>
      <c r="M1052" s="16">
        <f>ROUNDUP(I1052*K1052,0)</f>
        <v>0</v>
      </c>
      <c r="N1052" s="16">
        <f>M1052*J1052</f>
        <v>0</v>
      </c>
      <c r="O1052" s="16">
        <v>0</v>
      </c>
      <c r="P1052" s="16">
        <v>0</v>
      </c>
      <c r="Q1052" s="16">
        <f>N1052-O1052-P1052</f>
        <v>0</v>
      </c>
      <c r="R1052" s="15" t="s">
        <v>75</v>
      </c>
      <c r="S1052" s="15">
        <f>IF(R1052="N/A", J1052-($B$1-F1052), J1052-($B$1-R1052))</f>
        <v>0</v>
      </c>
      <c r="T1052" s="16" t="str">
        <f>IF($S1052&lt;1, "N/A", $M1052)</f>
        <v>N/A</v>
      </c>
      <c r="U1052" s="16" t="str">
        <f>IF($S1052&lt;2, "N/A", $M1052)</f>
        <v>N/A</v>
      </c>
      <c r="V1052" s="16" t="str">
        <f>IF($S1052&lt;3, "N/A", $M1052)</f>
        <v>N/A</v>
      </c>
      <c r="W1052" s="16" t="str">
        <f>IF($S1052&lt;4, "N/A", $M1052)</f>
        <v>N/A</v>
      </c>
      <c r="X1052" s="16" t="str">
        <f>IF($S1052&lt;5, "N/A", $M1052)</f>
        <v>N/A</v>
      </c>
      <c r="Y1052" s="15" t="str">
        <f>IF(SUM(T1052:X1052)&lt;&gt;Q1052, "CHECK", "OK")</f>
        <v>OK</v>
      </c>
      <c r="Z1052" s="15" t="str">
        <f>IF(F1052=$B$1, "No", IF(S1052=1, "Yes", "No"))</f>
        <v>No</v>
      </c>
      <c r="AA1052" s="18" t="str">
        <f>IF(C1052="DM", "N/A", IF(Z1052="No","N/A",VLOOKUP(B1052,'Extension List'!$A$3:$R$1972,18,FALSE)))</f>
        <v>N/A</v>
      </c>
      <c r="AB1052" s="15" t="str">
        <f>IF(C1052="DM", "N/A", IF(Z1052="No","N/A",VLOOKUP(B1052,'Extension List'!$A$3:$T$1972,20,FALSE)))</f>
        <v>N/A</v>
      </c>
      <c r="AC1052" s="15" t="str">
        <f>IF(AA1052="N/A", "N/A", 0)</f>
        <v>N/A</v>
      </c>
      <c r="AD1052" s="16" t="str">
        <f>IF(AE1052="N/A", "N/A", AA1052-AE1052)</f>
        <v>N/A</v>
      </c>
      <c r="AE1052" s="16" t="str">
        <f>IF(AA1052="N/A", "N/A", IF(AC1052&gt;0, IF(AA1052&lt;13, ROUNDUP(0.25*AA1052,0), IF(AA1052&lt;26, ROUNDUP(0.4*AA1052,0), IF(AA1052&lt;51, ROUNDUP(0.6*AA1052,0), ROUNDUP(0.75*AA1052,0)))), "N/A"))</f>
        <v>N/A</v>
      </c>
      <c r="AF1052" s="16" t="str">
        <f>IF(AD1052="N/A","N/A", (AE1052*AC1052)+Q1052)</f>
        <v>N/A</v>
      </c>
      <c r="AG1052" s="16" t="str">
        <f>IF($AF1052="N/A", "N/A", "TBC")</f>
        <v>N/A</v>
      </c>
      <c r="AH1052" s="16" t="str">
        <f>IF($AF1052="N/A", "N/A", "TBC")</f>
        <v>N/A</v>
      </c>
      <c r="AI1052" s="16" t="str">
        <f>IF($AF1052="N/A","N/A",IF(AC1052&gt;1,"TBC","N/A"))</f>
        <v>N/A</v>
      </c>
      <c r="AJ1052" s="16" t="str">
        <f>IF($AF1052="N/A","N/A",IF(AC1052&gt;2,"TBC","N/A"))</f>
        <v>N/A</v>
      </c>
      <c r="AK1052" s="16" t="str">
        <f>IF($AF1052="N/A","N/A",IF(AC1052&gt;3,"TBC","N/A"))</f>
        <v>N/A</v>
      </c>
      <c r="AL1052" s="16" t="str">
        <f>IF(AC1052="N/A","N/A",IF(AC1052&gt;0,IF(SUM(AG1052:AK1052)&lt;&gt;AF1052,"CHECK","OK"),"N/A"))</f>
        <v>N/A</v>
      </c>
      <c r="AM1052" s="16" t="e">
        <f>IF(AD1052="N/A", L1052+T1052, L1052+AG1052)</f>
        <v>#VALUE!</v>
      </c>
      <c r="AN1052" s="16" t="str">
        <f>IF(AD1052="N/A", IF(U1052="N/A", "N/A", L1052+U1052), AD1052+AH1052)</f>
        <v>N/A</v>
      </c>
      <c r="AO1052" s="16" t="str">
        <f>IF(AD1052="N/A", IF(V1052="N/A", "N/A", L1052+V1052), IF(AI1052="N/A", "N/A", AD1052+AI1052))</f>
        <v>N/A</v>
      </c>
      <c r="AP1052" s="16" t="str">
        <f>IF(AD1052="N/A", IF(W1052="N/A", "N/A", L1052+W1052), IF(AJ1052="N/A", "N/A", AD1052+AJ1052))</f>
        <v>N/A</v>
      </c>
      <c r="AQ1052" s="16" t="str">
        <f>IF(AD1052="N/A", IF(X1052="N/A", "N/A", L1052+X1052), IF(AK1052="N/A", "N/A", AD1052+AK1052))</f>
        <v>N/A</v>
      </c>
      <c r="AR1052" s="15" t="s">
        <v>40</v>
      </c>
      <c r="AS1052" s="15" t="s">
        <v>40</v>
      </c>
      <c r="AT1052" s="15" t="s">
        <v>40</v>
      </c>
      <c r="AU1052" s="15" t="s">
        <v>40</v>
      </c>
      <c r="AV1052" s="15" t="s">
        <v>40</v>
      </c>
      <c r="AW1052" s="15" t="s">
        <v>40</v>
      </c>
      <c r="AX1052" s="15" t="s">
        <v>40</v>
      </c>
      <c r="AY1052" s="15" t="s">
        <v>40</v>
      </c>
      <c r="AZ1052" s="15" t="s">
        <v>40</v>
      </c>
      <c r="BA1052" s="15" t="s">
        <v>40</v>
      </c>
      <c r="BB1052" s="15" t="s">
        <v>40</v>
      </c>
      <c r="BC1052" s="15" t="s">
        <v>40</v>
      </c>
      <c r="BD1052" s="15" t="s">
        <v>40</v>
      </c>
      <c r="BE1052" s="15" t="s">
        <v>40</v>
      </c>
      <c r="BF1052" s="15" t="s">
        <v>40</v>
      </c>
      <c r="BG1052" s="15" t="s">
        <v>40</v>
      </c>
      <c r="BH1052" s="15" t="s">
        <v>40</v>
      </c>
      <c r="BJ1052" s="16" t="e">
        <f>IF(AR1052="R", $CA1052, IF(OR(AR1052="P", AR1052="T", AR1052="N"), 0, IF($C1052="DM", $T1052, IF(OR(AR1052="Y", AR1052="IR"),$AM1052,IF(AR1052="C", IF($BI1052="Y", IF($AF1052="N/A", $Q1052, $AF1052), IF($AG1052="N/A", $T1052,$AG1052)))))))</f>
        <v>#VALUE!</v>
      </c>
      <c r="BK1052" s="16" t="e">
        <f>IF(AS1052="R", $CA1052, IF(OR(AS1052="P", AS1052="T", AS1052="N"), 0, IF($C1052="DM", $T1052, IF(OR(AS1052="Y", AS1052="IR"),$AM1052,IF(AS1052="C", IF($BI1052="Y", IF($AF1052="N/A", $Q1052, $AF1052), IF($AG1052="N/A", $T1052,$AG1052)))))))</f>
        <v>#VALUE!</v>
      </c>
      <c r="BL1052" s="16" t="e">
        <f>IF(AT1052="R", $CA1052, IF(OR(AT1052="P", AT1052="T", AT1052="N"), 0, IF($C1052="DM", $T1052, IF(OR(AT1052="Y", AT1052="IR"),$AM1052,IF(AT1052="C", IF($BI1052="Y", IF($AF1052="N/A", $Q1052, $AF1052), IF($AG1052="N/A", $T1052,$AG1052)))))))</f>
        <v>#VALUE!</v>
      </c>
      <c r="BM1052" s="16" t="e">
        <f>IF(AU1052="R", $CA1052, IF(OR(AU1052="P", AU1052="T", AU1052="N"), 0, IF($C1052="DM", $T1052, IF(OR(AU1052="Y", AU1052="IR"),$AM1052,IF(AU1052="C", IF($BI1052="Y", IF($AF1052="N/A", $Q1052, $AF1052), IF($AG1052="N/A", $T1052,$AG1052)))))))</f>
        <v>#VALUE!</v>
      </c>
      <c r="BN1052" s="16" t="e">
        <f>IF(AV1052="R", $CA1052, IF(OR(AV1052="P", AV1052="T", AV1052="N"), 0, IF($C1052="DM", $T1052, IF(OR(AV1052="Y", AV1052="IR"),$AM1052,IF(AV1052="C", IF($BI1052="Y", IF($AF1052="N/A", $Q1052, $AF1052), IF($AG1052="N/A", $T1052,$AG1052)))))))</f>
        <v>#VALUE!</v>
      </c>
      <c r="BO1052" s="16" t="e">
        <f>IF(AW1052="R", $CA1052, IF(OR(AW1052="P", AW1052="T", AW1052="N"), 0, IF($C1052="DM", $T1052, IF(OR(AW1052="Y", AW1052="IR"),$AM1052,IF(AW1052="C", IF($BI1052="Y", IF($AF1052="N/A", $Q1052, $AF1052), IF($AG1052="N/A", $T1052,$AG1052)))))))</f>
        <v>#VALUE!</v>
      </c>
      <c r="BP1052" s="16" t="e">
        <f>IF(AX1052="R", $CA1052, IF(OR(AX1052="P", AX1052="T", AX1052="N"), 0, IF($C1052="DM", $T1052, IF(OR(AX1052="Y", AX1052="IR"),$AM1052,IF(AX1052="C", IF($BI1052="Y", IF($AF1052="N/A", $Q1052, $AF1052), IF($AG1052="N/A", $T1052,$AG1052)))))))</f>
        <v>#VALUE!</v>
      </c>
      <c r="BQ1052" s="16" t="e">
        <f>IF(AY1052="R", $CA1052, IF(OR(AY1052="P", AY1052="T", AY1052="N"), 0, IF($C1052="DM", $T1052, IF(OR(AY1052="Y", AY1052="IR"),$AM1052,IF(AY1052="C", IF($BI1052="Y", IF($AF1052="N/A", $Q1052, $AF1052), IF($AG1052="N/A", $T1052,$AG1052)))))))</f>
        <v>#VALUE!</v>
      </c>
      <c r="BR1052" s="16" t="e">
        <f>IF(AZ1052="R", $CA1052, IF(OR(AZ1052="P", AZ1052="T", AZ1052="N"), 0, IF($C1052="DM", $T1052, IF(OR(AZ1052="Y", AZ1052="IR"),$AM1052,IF(AZ1052="C", IF($BI1052="Y", IF($AF1052="N/A", $Q1052, $AF1052), IF($AG1052="N/A", $T1052,$AG1052)))))))</f>
        <v>#VALUE!</v>
      </c>
      <c r="BS1052" s="16" t="e">
        <f>IF(BA1052="R", $CA1052, IF(OR(BA1052="P", BA1052="T", BA1052="N"), 0, IF($C1052="DM", $T1052, IF(OR(BA1052="Y", BA1052="IR"),$AM1052,IF(BA1052="C", IF($BI1052="Y", IF($AF1052="N/A", $Q1052, $AF1052), IF($AG1052="N/A", $T1052,$AG1052)))))))</f>
        <v>#VALUE!</v>
      </c>
      <c r="BT1052" s="16" t="e">
        <f>IF(BB1052="R", $CA1052, IF(OR(BB1052="P", BB1052="T", BB1052="N"), 0, IF($C1052="DM", $T1052, IF(OR(BB1052="Y", BB1052="IR"),$AM1052,IF(BB1052="C", IF($BI1052="Y", IF($BA1052="C", IF($AF1052="N/A", $Q1052, $AF1052), IF($AF1052="N/A", $T1052, $AM1052)), IF($AG1052="N/A", $T1052,$AG1052)))))))</f>
        <v>#VALUE!</v>
      </c>
      <c r="BU1052" s="16" t="e">
        <f>IF(BC1052="R", $CA1052, IF(OR(BC1052="P", BC1052="T", BC1052="N"), 0, IF($C1052="DM", $T1052, IF(OR(BC1052="Y", BC1052="IR"),$AM1052,IF(BC1052="C", IF($BI1052="Y", IF($BA1052="C", IF($AF1052="N/A", $Q1052, $AF1052), IF($AF1052="N/A", $T1052, $AM1052)), IF($AG1052="N/A", $T1052,$AG1052)))))))</f>
        <v>#VALUE!</v>
      </c>
      <c r="BV1052" s="16" t="e">
        <f>IF(BD1052="R", $CA1052, IF(OR(BD1052="P", BD1052="T", BD1052="N"), 0, IF($C1052="DM", $T1052, IF(OR(BD1052="Y", BD1052="IR"),$AM1052,IF(BD1052="C", IF($BI1052="Y", IF($BA1052="C", IF($AF1052="N/A", $Q1052, $AF1052), IF($AF1052="N/A", $T1052, $AM1052)), IF($AG1052="N/A", $T1052,$AG1052)))))))</f>
        <v>#VALUE!</v>
      </c>
      <c r="BW1052" s="16" t="e">
        <f>IF(BE1052="R", $CA1052, IF(OR(BE1052="P", BE1052="T", BE1052="N"), 0, IF($C1052="DM", $T1052, IF(OR(BE1052="Y", BE1052="IR"),$AM1052,IF(BE1052="C", IF($BI1052="Y", IF($BA1052="C", IF($AF1052="N/A", $Q1052, $AF1052), IF($AF1052="N/A", $T1052, $AM1052)), IF($AG1052="N/A", $T1052,$AG1052)))))))</f>
        <v>#VALUE!</v>
      </c>
      <c r="BX1052" s="16" t="e">
        <f>IF(BF1052="R", $CA1052, IF(OR(BF1052="P", BF1052="T", BF1052="N"), 0, IF($C1052="DM", $T1052, IF(OR(BF1052="Y", BF1052="IR"),$AM1052,IF(BF1052="C", IF($BI1052="Y", IF($BA1052="C", IF($AF1052="N/A", $Q1052, $AF1052), IF($AF1052="N/A", $T1052, $AM1052)), IF($AG1052="N/A", $T1052,$AG1052)))))))</f>
        <v>#VALUE!</v>
      </c>
      <c r="BY1052" s="16" t="e">
        <f>IF(BG1052="R", $CA1052, IF(OR(BG1052="P", BG1052="T", BG1052="N"), 0, IF($C1052="DM", $T1052, IF(OR(BG1052="Y", BG1052="IR"),$AM1052,IF(BG1052="C", IF($BI1052="Y", IF($BA1052="C", IF($AF1052="N/A", $Q1052, $AF1052), IF($AF1052="N/A", $T1052, $AM1052)), IF($AG1052="N/A", $T1052,$AG1052)))))))</f>
        <v>#VALUE!</v>
      </c>
      <c r="BZ1052" s="16" t="e">
        <f>IF(BH1052="R", $CA1052, IF(OR(BH1052="P", BH1052="T", BH1052="N"), 0, IF($C1052="DM", $T1052, IF(OR(BH1052="Y", BH1052="IR"),$AM1052,IF(BH1052="C", IF($BI1052="Y", IF($BA1052="C", IF($AF1052="N/A", $Q1052, $AF1052), IF($AF1052="N/A", $T1052, $AM1052)), IF($AG1052="N/A", $T1052,$AG1052)))))))</f>
        <v>#VALUE!</v>
      </c>
      <c r="CA1052" s="15" t="s">
        <v>75</v>
      </c>
      <c r="CB1052" s="16" t="e">
        <f>BZ1052</f>
        <v>#VALUE!</v>
      </c>
      <c r="CC1052" s="15" t="str">
        <f>IF(OR($BH1052="T", $BH1052="R"), 0, IF($BH1052="C", IF($BI1052="Y", IF($BA1052="C", 0, IF(AF1052="N/A", Q1052-T1052, AF1052-AG1052)), IF($AF1052="N/A", U1052, AH1052)), AN1052))</f>
        <v>N/A</v>
      </c>
      <c r="CD1052" s="15" t="str">
        <f>IF(OR($BH1052="T", $BH1052="R"), 0, IF($BH1052="C", IF($BI1052="Y", 0, IF($AF1052="N/A", V1052, AI1052)), AO1052))</f>
        <v>N/A</v>
      </c>
      <c r="CE1052" s="15" t="str">
        <f>IF(OR($BH1052="T", $BH1052="R"), 0, IF($BH1052="C", IF($BI1052="Y", 0, IF($AF1052="N/A", W1052, AJ1052)), AP1052))</f>
        <v>N/A</v>
      </c>
      <c r="CF1052" s="15" t="str">
        <f>IF(OR($BH1052="T", $BH1052="R"), 0, IF($BH1052="C", IF($BI1052="Y", 0, IF($AF1052="N/A", X1052, AK1052)), AQ1052))</f>
        <v>N/A</v>
      </c>
    </row>
    <row r="1053" spans="1:84" x14ac:dyDescent="0.25">
      <c r="A1053" s="14">
        <v>6030</v>
      </c>
      <c r="B1053" s="15"/>
      <c r="C1053" s="15"/>
      <c r="D1053" s="15"/>
      <c r="E1053" s="15" t="e">
        <f>VLOOKUP(B1053, 'Rookie Year'!$A$2:$B$55679,2,FALSE)</f>
        <v>#N/A</v>
      </c>
      <c r="F1053" s="15">
        <v>2024</v>
      </c>
      <c r="G1053" s="15" t="s">
        <v>42</v>
      </c>
      <c r="H1053" s="15"/>
      <c r="I1053" s="16"/>
      <c r="J1053" s="15"/>
      <c r="K1053" s="17">
        <f>IF(AND(G1053&lt;&gt;"N",R1053="N/A"), IF(I1053&lt;4, 0, 0.25),IF(I1053=1, IF(J1053=1,0.25, 0.25), IF(I1053&lt;13, 0.25, IF(I1053&lt;26, 0.4, IF(I1053&lt;51, 0.6, 0.75)))))</f>
        <v>0.25</v>
      </c>
      <c r="L1053" s="16">
        <f>I1053-M1053</f>
        <v>0</v>
      </c>
      <c r="M1053" s="16">
        <f>ROUNDUP(I1053*K1053,0)</f>
        <v>0</v>
      </c>
      <c r="N1053" s="16">
        <f>M1053*J1053</f>
        <v>0</v>
      </c>
      <c r="O1053" s="16">
        <v>0</v>
      </c>
      <c r="P1053" s="16">
        <v>0</v>
      </c>
      <c r="Q1053" s="16">
        <f>N1053-O1053-P1053</f>
        <v>0</v>
      </c>
      <c r="R1053" s="15" t="s">
        <v>75</v>
      </c>
      <c r="S1053" s="15">
        <f>IF(R1053="N/A", J1053-($B$1-F1053), J1053-($B$1-R1053))</f>
        <v>0</v>
      </c>
      <c r="T1053" s="16" t="str">
        <f>IF($S1053&lt;1, "N/A", $M1053)</f>
        <v>N/A</v>
      </c>
      <c r="U1053" s="16" t="str">
        <f>IF($S1053&lt;2, "N/A", $M1053)</f>
        <v>N/A</v>
      </c>
      <c r="V1053" s="16" t="str">
        <f>IF($S1053&lt;3, "N/A", $M1053)</f>
        <v>N/A</v>
      </c>
      <c r="W1053" s="16" t="str">
        <f>IF($S1053&lt;4, "N/A", $M1053)</f>
        <v>N/A</v>
      </c>
      <c r="X1053" s="16" t="str">
        <f>IF($S1053&lt;5, "N/A", $M1053)</f>
        <v>N/A</v>
      </c>
      <c r="Y1053" s="15" t="str">
        <f>IF(SUM(T1053:X1053)&lt;&gt;Q1053, "CHECK", "OK")</f>
        <v>OK</v>
      </c>
      <c r="Z1053" s="15" t="str">
        <f>IF(F1053=$B$1, "No", IF(S1053=1, "Yes", "No"))</f>
        <v>No</v>
      </c>
      <c r="AA1053" s="18" t="str">
        <f>IF(C1053="DM", "N/A", IF(Z1053="No","N/A",VLOOKUP(B1053,'Extension List'!$A$3:$R$1972,18,FALSE)))</f>
        <v>N/A</v>
      </c>
      <c r="AB1053" s="15" t="str">
        <f>IF(C1053="DM", "N/A", IF(Z1053="No","N/A",VLOOKUP(B1053,'Extension List'!$A$3:$T$1972,20,FALSE)))</f>
        <v>N/A</v>
      </c>
      <c r="AC1053" s="15" t="str">
        <f>IF(AA1053="N/A", "N/A", 0)</f>
        <v>N/A</v>
      </c>
      <c r="AD1053" s="16" t="str">
        <f>IF(AE1053="N/A", "N/A", AA1053-AE1053)</f>
        <v>N/A</v>
      </c>
      <c r="AE1053" s="16" t="str">
        <f>IF(AA1053="N/A", "N/A", IF(AC1053&gt;0, IF(AA1053&lt;13, ROUNDUP(0.25*AA1053,0), IF(AA1053&lt;26, ROUNDUP(0.4*AA1053,0), IF(AA1053&lt;51, ROUNDUP(0.6*AA1053,0), ROUNDUP(0.75*AA1053,0)))), "N/A"))</f>
        <v>N/A</v>
      </c>
      <c r="AF1053" s="16" t="str">
        <f>IF(AD1053="N/A","N/A", (AE1053*AC1053)+Q1053)</f>
        <v>N/A</v>
      </c>
      <c r="AG1053" s="16" t="str">
        <f>IF($AF1053="N/A", "N/A", "TBC")</f>
        <v>N/A</v>
      </c>
      <c r="AH1053" s="16" t="str">
        <f>IF($AF1053="N/A", "N/A", "TBC")</f>
        <v>N/A</v>
      </c>
      <c r="AI1053" s="16" t="str">
        <f>IF($AF1053="N/A","N/A",IF(AC1053&gt;1,"TBC","N/A"))</f>
        <v>N/A</v>
      </c>
      <c r="AJ1053" s="16" t="str">
        <f>IF($AF1053="N/A","N/A",IF(AC1053&gt;2,"TBC","N/A"))</f>
        <v>N/A</v>
      </c>
      <c r="AK1053" s="16" t="str">
        <f>IF($AF1053="N/A","N/A",IF(AC1053&gt;3,"TBC","N/A"))</f>
        <v>N/A</v>
      </c>
      <c r="AL1053" s="16" t="str">
        <f>IF(AC1053="N/A","N/A",IF(AC1053&gt;0,IF(SUM(AG1053:AK1053)&lt;&gt;AF1053,"CHECK","OK"),"N/A"))</f>
        <v>N/A</v>
      </c>
      <c r="AM1053" s="16" t="e">
        <f>IF(AD1053="N/A", L1053+T1053, L1053+AG1053)</f>
        <v>#VALUE!</v>
      </c>
      <c r="AN1053" s="16" t="str">
        <f>IF(AD1053="N/A", IF(U1053="N/A", "N/A", L1053+U1053), AD1053+AH1053)</f>
        <v>N/A</v>
      </c>
      <c r="AO1053" s="16" t="str">
        <f>IF(AD1053="N/A", IF(V1053="N/A", "N/A", L1053+V1053), IF(AI1053="N/A", "N/A", AD1053+AI1053))</f>
        <v>N/A</v>
      </c>
      <c r="AP1053" s="16" t="str">
        <f>IF(AD1053="N/A", IF(W1053="N/A", "N/A", L1053+W1053), IF(AJ1053="N/A", "N/A", AD1053+AJ1053))</f>
        <v>N/A</v>
      </c>
      <c r="AQ1053" s="16" t="str">
        <f>IF(AD1053="N/A", IF(X1053="N/A", "N/A", L1053+X1053), IF(AK1053="N/A", "N/A", AD1053+AK1053))</f>
        <v>N/A</v>
      </c>
      <c r="AR1053" s="15" t="s">
        <v>40</v>
      </c>
      <c r="AS1053" s="15" t="s">
        <v>40</v>
      </c>
      <c r="AT1053" s="15" t="s">
        <v>40</v>
      </c>
      <c r="AU1053" s="15" t="s">
        <v>40</v>
      </c>
      <c r="AV1053" s="15" t="s">
        <v>40</v>
      </c>
      <c r="AW1053" s="15" t="s">
        <v>40</v>
      </c>
      <c r="AX1053" s="15" t="s">
        <v>40</v>
      </c>
      <c r="AY1053" s="15" t="s">
        <v>40</v>
      </c>
      <c r="AZ1053" s="15" t="s">
        <v>40</v>
      </c>
      <c r="BA1053" s="15" t="s">
        <v>40</v>
      </c>
      <c r="BB1053" s="15" t="s">
        <v>40</v>
      </c>
      <c r="BC1053" s="15" t="s">
        <v>40</v>
      </c>
      <c r="BD1053" s="15" t="s">
        <v>40</v>
      </c>
      <c r="BE1053" s="15" t="s">
        <v>40</v>
      </c>
      <c r="BF1053" s="15" t="s">
        <v>40</v>
      </c>
      <c r="BG1053" s="15" t="s">
        <v>40</v>
      </c>
      <c r="BH1053" s="15" t="s">
        <v>40</v>
      </c>
      <c r="BJ1053" s="16" t="e">
        <f>IF(AR1053="R", $CA1053, IF(OR(AR1053="P", AR1053="T", AR1053="N"), 0, IF($C1053="DM", $T1053, IF(OR(AR1053="Y", AR1053="IR"),$AM1053,IF(AR1053="C", IF($BI1053="Y", IF($AF1053="N/A", $Q1053, $AF1053), IF($AG1053="N/A", $T1053,$AG1053)))))))</f>
        <v>#VALUE!</v>
      </c>
      <c r="BK1053" s="16" t="e">
        <f>IF(AS1053="R", $CA1053, IF(OR(AS1053="P", AS1053="T", AS1053="N"), 0, IF($C1053="DM", $T1053, IF(OR(AS1053="Y", AS1053="IR"),$AM1053,IF(AS1053="C", IF($BI1053="Y", IF($AF1053="N/A", $Q1053, $AF1053), IF($AG1053="N/A", $T1053,$AG1053)))))))</f>
        <v>#VALUE!</v>
      </c>
      <c r="BL1053" s="16" t="e">
        <f>IF(AT1053="R", $CA1053, IF(OR(AT1053="P", AT1053="T", AT1053="N"), 0, IF($C1053="DM", $T1053, IF(OR(AT1053="Y", AT1053="IR"),$AM1053,IF(AT1053="C", IF($BI1053="Y", IF($AF1053="N/A", $Q1053, $AF1053), IF($AG1053="N/A", $T1053,$AG1053)))))))</f>
        <v>#VALUE!</v>
      </c>
      <c r="BM1053" s="16" t="e">
        <f>IF(AU1053="R", $CA1053, IF(OR(AU1053="P", AU1053="T", AU1053="N"), 0, IF($C1053="DM", $T1053, IF(OR(AU1053="Y", AU1053="IR"),$AM1053,IF(AU1053="C", IF($BI1053="Y", IF($AF1053="N/A", $Q1053, $AF1053), IF($AG1053="N/A", $T1053,$AG1053)))))))</f>
        <v>#VALUE!</v>
      </c>
      <c r="BN1053" s="16" t="e">
        <f>IF(AV1053="R", $CA1053, IF(OR(AV1053="P", AV1053="T", AV1053="N"), 0, IF($C1053="DM", $T1053, IF(OR(AV1053="Y", AV1053="IR"),$AM1053,IF(AV1053="C", IF($BI1053="Y", IF($AF1053="N/A", $Q1053, $AF1053), IF($AG1053="N/A", $T1053,$AG1053)))))))</f>
        <v>#VALUE!</v>
      </c>
      <c r="BO1053" s="16" t="e">
        <f>IF(AW1053="R", $CA1053, IF(OR(AW1053="P", AW1053="T", AW1053="N"), 0, IF($C1053="DM", $T1053, IF(OR(AW1053="Y", AW1053="IR"),$AM1053,IF(AW1053="C", IF($BI1053="Y", IF($AF1053="N/A", $Q1053, $AF1053), IF($AG1053="N/A", $T1053,$AG1053)))))))</f>
        <v>#VALUE!</v>
      </c>
      <c r="BP1053" s="16" t="e">
        <f>IF(AX1053="R", $CA1053, IF(OR(AX1053="P", AX1053="T", AX1053="N"), 0, IF($C1053="DM", $T1053, IF(OR(AX1053="Y", AX1053="IR"),$AM1053,IF(AX1053="C", IF($BI1053="Y", IF($AF1053="N/A", $Q1053, $AF1053), IF($AG1053="N/A", $T1053,$AG1053)))))))</f>
        <v>#VALUE!</v>
      </c>
      <c r="BQ1053" s="16" t="e">
        <f>IF(AY1053="R", $CA1053, IF(OR(AY1053="P", AY1053="T", AY1053="N"), 0, IF($C1053="DM", $T1053, IF(OR(AY1053="Y", AY1053="IR"),$AM1053,IF(AY1053="C", IF($BI1053="Y", IF($AF1053="N/A", $Q1053, $AF1053), IF($AG1053="N/A", $T1053,$AG1053)))))))</f>
        <v>#VALUE!</v>
      </c>
      <c r="BR1053" s="16" t="e">
        <f>IF(AZ1053="R", $CA1053, IF(OR(AZ1053="P", AZ1053="T", AZ1053="N"), 0, IF($C1053="DM", $T1053, IF(OR(AZ1053="Y", AZ1053="IR"),$AM1053,IF(AZ1053="C", IF($BI1053="Y", IF($AF1053="N/A", $Q1053, $AF1053), IF($AG1053="N/A", $T1053,$AG1053)))))))</f>
        <v>#VALUE!</v>
      </c>
      <c r="BS1053" s="16" t="e">
        <f>IF(BA1053="R", $CA1053, IF(OR(BA1053="P", BA1053="T", BA1053="N"), 0, IF($C1053="DM", $T1053, IF(OR(BA1053="Y", BA1053="IR"),$AM1053,IF(BA1053="C", IF($BI1053="Y", IF($AF1053="N/A", $Q1053, $AF1053), IF($AG1053="N/A", $T1053,$AG1053)))))))</f>
        <v>#VALUE!</v>
      </c>
      <c r="BT1053" s="16" t="e">
        <f>IF(BB1053="R", $CA1053, IF(OR(BB1053="P", BB1053="T", BB1053="N"), 0, IF($C1053="DM", $T1053, IF(OR(BB1053="Y", BB1053="IR"),$AM1053,IF(BB1053="C", IF($BI1053="Y", IF($BA1053="C", IF($AF1053="N/A", $Q1053, $AF1053), IF($AF1053="N/A", $T1053, $AM1053)), IF($AG1053="N/A", $T1053,$AG1053)))))))</f>
        <v>#VALUE!</v>
      </c>
      <c r="BU1053" s="16" t="e">
        <f>IF(BC1053="R", $CA1053, IF(OR(BC1053="P", BC1053="T", BC1053="N"), 0, IF($C1053="DM", $T1053, IF(OR(BC1053="Y", BC1053="IR"),$AM1053,IF(BC1053="C", IF($BI1053="Y", IF($BA1053="C", IF($AF1053="N/A", $Q1053, $AF1053), IF($AF1053="N/A", $T1053, $AM1053)), IF($AG1053="N/A", $T1053,$AG1053)))))))</f>
        <v>#VALUE!</v>
      </c>
      <c r="BV1053" s="16" t="e">
        <f>IF(BD1053="R", $CA1053, IF(OR(BD1053="P", BD1053="T", BD1053="N"), 0, IF($C1053="DM", $T1053, IF(OR(BD1053="Y", BD1053="IR"),$AM1053,IF(BD1053="C", IF($BI1053="Y", IF($BA1053="C", IF($AF1053="N/A", $Q1053, $AF1053), IF($AF1053="N/A", $T1053, $AM1053)), IF($AG1053="N/A", $T1053,$AG1053)))))))</f>
        <v>#VALUE!</v>
      </c>
      <c r="BW1053" s="16" t="e">
        <f>IF(BE1053="R", $CA1053, IF(OR(BE1053="P", BE1053="T", BE1053="N"), 0, IF($C1053="DM", $T1053, IF(OR(BE1053="Y", BE1053="IR"),$AM1053,IF(BE1053="C", IF($BI1053="Y", IF($BA1053="C", IF($AF1053="N/A", $Q1053, $AF1053), IF($AF1053="N/A", $T1053, $AM1053)), IF($AG1053="N/A", $T1053,$AG1053)))))))</f>
        <v>#VALUE!</v>
      </c>
      <c r="BX1053" s="16" t="e">
        <f>IF(BF1053="R", $CA1053, IF(OR(BF1053="P", BF1053="T", BF1053="N"), 0, IF($C1053="DM", $T1053, IF(OR(BF1053="Y", BF1053="IR"),$AM1053,IF(BF1053="C", IF($BI1053="Y", IF($BA1053="C", IF($AF1053="N/A", $Q1053, $AF1053), IF($AF1053="N/A", $T1053, $AM1053)), IF($AG1053="N/A", $T1053,$AG1053)))))))</f>
        <v>#VALUE!</v>
      </c>
      <c r="BY1053" s="16" t="e">
        <f>IF(BG1053="R", $CA1053, IF(OR(BG1053="P", BG1053="T", BG1053="N"), 0, IF($C1053="DM", $T1053, IF(OR(BG1053="Y", BG1053="IR"),$AM1053,IF(BG1053="C", IF($BI1053="Y", IF($BA1053="C", IF($AF1053="N/A", $Q1053, $AF1053), IF($AF1053="N/A", $T1053, $AM1053)), IF($AG1053="N/A", $T1053,$AG1053)))))))</f>
        <v>#VALUE!</v>
      </c>
      <c r="BZ1053" s="16" t="e">
        <f>IF(BH1053="R", $CA1053, IF(OR(BH1053="P", BH1053="T", BH1053="N"), 0, IF($C1053="DM", $T1053, IF(OR(BH1053="Y", BH1053="IR"),$AM1053,IF(BH1053="C", IF($BI1053="Y", IF($BA1053="C", IF($AF1053="N/A", $Q1053, $AF1053), IF($AF1053="N/A", $T1053, $AM1053)), IF($AG1053="N/A", $T1053,$AG1053)))))))</f>
        <v>#VALUE!</v>
      </c>
      <c r="CA1053" s="15" t="s">
        <v>75</v>
      </c>
      <c r="CB1053" s="16" t="e">
        <f>BZ1053</f>
        <v>#VALUE!</v>
      </c>
      <c r="CC1053" s="15" t="str">
        <f>IF(OR($BH1053="T", $BH1053="R"), 0, IF($BH1053="C", IF($BI1053="Y", IF($BA1053="C", 0, IF(AF1053="N/A", Q1053-T1053, AF1053-AG1053)), IF($AF1053="N/A", U1053, AH1053)), AN1053))</f>
        <v>N/A</v>
      </c>
      <c r="CD1053" s="15" t="str">
        <f>IF(OR($BH1053="T", $BH1053="R"), 0, IF($BH1053="C", IF($BI1053="Y", 0, IF($AF1053="N/A", V1053, AI1053)), AO1053))</f>
        <v>N/A</v>
      </c>
      <c r="CE1053" s="15" t="str">
        <f>IF(OR($BH1053="T", $BH1053="R"), 0, IF($BH1053="C", IF($BI1053="Y", 0, IF($AF1053="N/A", W1053, AJ1053)), AP1053))</f>
        <v>N/A</v>
      </c>
      <c r="CF1053" s="15" t="str">
        <f>IF(OR($BH1053="T", $BH1053="R"), 0, IF($BH1053="C", IF($BI1053="Y", 0, IF($AF1053="N/A", X1053, AK1053)), AQ1053))</f>
        <v>N/A</v>
      </c>
    </row>
    <row r="1054" spans="1:84" x14ac:dyDescent="0.25">
      <c r="A1054" s="14">
        <v>6031</v>
      </c>
      <c r="B1054" s="15"/>
      <c r="C1054" s="15"/>
      <c r="D1054" s="15"/>
      <c r="E1054" s="15" t="e">
        <f>VLOOKUP(B1054, 'Rookie Year'!$A$2:$B$55679,2,FALSE)</f>
        <v>#N/A</v>
      </c>
      <c r="F1054" s="15">
        <v>2024</v>
      </c>
      <c r="G1054" s="15" t="s">
        <v>42</v>
      </c>
      <c r="H1054" s="15"/>
      <c r="I1054" s="16"/>
      <c r="J1054" s="15"/>
      <c r="K1054" s="17">
        <f>IF(AND(G1054&lt;&gt;"N",R1054="N/A"), IF(I1054&lt;4, 0, 0.25),IF(I1054=1, IF(J1054=1,0.25, 0.25), IF(I1054&lt;13, 0.25, IF(I1054&lt;26, 0.4, IF(I1054&lt;51, 0.6, 0.75)))))</f>
        <v>0.25</v>
      </c>
      <c r="L1054" s="16">
        <f>I1054-M1054</f>
        <v>0</v>
      </c>
      <c r="M1054" s="16">
        <f>ROUNDUP(I1054*K1054,0)</f>
        <v>0</v>
      </c>
      <c r="N1054" s="16">
        <f>M1054*J1054</f>
        <v>0</v>
      </c>
      <c r="O1054" s="16">
        <v>0</v>
      </c>
      <c r="P1054" s="16">
        <v>0</v>
      </c>
      <c r="Q1054" s="16">
        <f>N1054-O1054-P1054</f>
        <v>0</v>
      </c>
      <c r="R1054" s="15" t="s">
        <v>75</v>
      </c>
      <c r="S1054" s="15">
        <f>IF(R1054="N/A", J1054-($B$1-F1054), J1054-($B$1-R1054))</f>
        <v>0</v>
      </c>
      <c r="T1054" s="16" t="str">
        <f>IF($S1054&lt;1, "N/A", $M1054)</f>
        <v>N/A</v>
      </c>
      <c r="U1054" s="16" t="str">
        <f>IF($S1054&lt;2, "N/A", $M1054)</f>
        <v>N/A</v>
      </c>
      <c r="V1054" s="16" t="str">
        <f>IF($S1054&lt;3, "N/A", $M1054)</f>
        <v>N/A</v>
      </c>
      <c r="W1054" s="16" t="str">
        <f>IF($S1054&lt;4, "N/A", $M1054)</f>
        <v>N/A</v>
      </c>
      <c r="X1054" s="16" t="str">
        <f>IF($S1054&lt;5, "N/A", $M1054)</f>
        <v>N/A</v>
      </c>
      <c r="Y1054" s="15" t="str">
        <f>IF(SUM(T1054:X1054)&lt;&gt;Q1054, "CHECK", "OK")</f>
        <v>OK</v>
      </c>
      <c r="Z1054" s="15" t="str">
        <f>IF(F1054=$B$1, "No", IF(S1054=1, "Yes", "No"))</f>
        <v>No</v>
      </c>
      <c r="AA1054" s="18" t="str">
        <f>IF(C1054="DM", "N/A", IF(Z1054="No","N/A",VLOOKUP(B1054,'Extension List'!$A$3:$R$1972,18,FALSE)))</f>
        <v>N/A</v>
      </c>
      <c r="AB1054" s="15" t="str">
        <f>IF(C1054="DM", "N/A", IF(Z1054="No","N/A",VLOOKUP(B1054,'Extension List'!$A$3:$T$1972,20,FALSE)))</f>
        <v>N/A</v>
      </c>
      <c r="AC1054" s="15" t="str">
        <f>IF(AA1054="N/A", "N/A", 0)</f>
        <v>N/A</v>
      </c>
      <c r="AD1054" s="16" t="str">
        <f>IF(AE1054="N/A", "N/A", AA1054-AE1054)</f>
        <v>N/A</v>
      </c>
      <c r="AE1054" s="16" t="str">
        <f>IF(AA1054="N/A", "N/A", IF(AC1054&gt;0, IF(AA1054&lt;13, ROUNDUP(0.25*AA1054,0), IF(AA1054&lt;26, ROUNDUP(0.4*AA1054,0), IF(AA1054&lt;51, ROUNDUP(0.6*AA1054,0), ROUNDUP(0.75*AA1054,0)))), "N/A"))</f>
        <v>N/A</v>
      </c>
      <c r="AF1054" s="16" t="str">
        <f>IF(AD1054="N/A","N/A", (AE1054*AC1054)+Q1054)</f>
        <v>N/A</v>
      </c>
      <c r="AG1054" s="16" t="str">
        <f>IF($AF1054="N/A", "N/A", "TBC")</f>
        <v>N/A</v>
      </c>
      <c r="AH1054" s="16" t="str">
        <f>IF($AF1054="N/A", "N/A", "TBC")</f>
        <v>N/A</v>
      </c>
      <c r="AI1054" s="16" t="str">
        <f>IF($AF1054="N/A","N/A",IF(AC1054&gt;1,"TBC","N/A"))</f>
        <v>N/A</v>
      </c>
      <c r="AJ1054" s="16" t="str">
        <f>IF($AF1054="N/A","N/A",IF(AC1054&gt;2,"TBC","N/A"))</f>
        <v>N/A</v>
      </c>
      <c r="AK1054" s="16" t="str">
        <f>IF($AF1054="N/A","N/A",IF(AC1054&gt;3,"TBC","N/A"))</f>
        <v>N/A</v>
      </c>
      <c r="AL1054" s="16" t="str">
        <f>IF(AC1054="N/A","N/A",IF(AC1054&gt;0,IF(SUM(AG1054:AK1054)&lt;&gt;AF1054,"CHECK","OK"),"N/A"))</f>
        <v>N/A</v>
      </c>
      <c r="AM1054" s="16" t="e">
        <f>IF(AD1054="N/A", L1054+T1054, L1054+AG1054)</f>
        <v>#VALUE!</v>
      </c>
      <c r="AN1054" s="16" t="str">
        <f>IF(AD1054="N/A", IF(U1054="N/A", "N/A", L1054+U1054), AD1054+AH1054)</f>
        <v>N/A</v>
      </c>
      <c r="AO1054" s="16" t="str">
        <f>IF(AD1054="N/A", IF(V1054="N/A", "N/A", L1054+V1054), IF(AI1054="N/A", "N/A", AD1054+AI1054))</f>
        <v>N/A</v>
      </c>
      <c r="AP1054" s="16" t="str">
        <f>IF(AD1054="N/A", IF(W1054="N/A", "N/A", L1054+W1054), IF(AJ1054="N/A", "N/A", AD1054+AJ1054))</f>
        <v>N/A</v>
      </c>
      <c r="AQ1054" s="16" t="str">
        <f>IF(AD1054="N/A", IF(X1054="N/A", "N/A", L1054+X1054), IF(AK1054="N/A", "N/A", AD1054+AK1054))</f>
        <v>N/A</v>
      </c>
      <c r="AR1054" s="15" t="s">
        <v>40</v>
      </c>
      <c r="AS1054" s="15" t="s">
        <v>40</v>
      </c>
      <c r="AT1054" s="15" t="s">
        <v>40</v>
      </c>
      <c r="AU1054" s="15" t="s">
        <v>40</v>
      </c>
      <c r="AV1054" s="15" t="s">
        <v>40</v>
      </c>
      <c r="AW1054" s="15" t="s">
        <v>40</v>
      </c>
      <c r="AX1054" s="15" t="s">
        <v>40</v>
      </c>
      <c r="AY1054" s="15" t="s">
        <v>40</v>
      </c>
      <c r="AZ1054" s="15" t="s">
        <v>40</v>
      </c>
      <c r="BA1054" s="15" t="s">
        <v>40</v>
      </c>
      <c r="BB1054" s="15" t="s">
        <v>40</v>
      </c>
      <c r="BC1054" s="15" t="s">
        <v>40</v>
      </c>
      <c r="BD1054" s="15" t="s">
        <v>40</v>
      </c>
      <c r="BE1054" s="15" t="s">
        <v>40</v>
      </c>
      <c r="BF1054" s="15" t="s">
        <v>40</v>
      </c>
      <c r="BG1054" s="15" t="s">
        <v>40</v>
      </c>
      <c r="BH1054" s="15" t="s">
        <v>40</v>
      </c>
      <c r="BJ1054" s="16" t="e">
        <f>IF(AR1054="R", $CA1054, IF(OR(AR1054="P", AR1054="T", AR1054="N"), 0, IF($C1054="DM", $T1054, IF(OR(AR1054="Y", AR1054="IR"),$AM1054,IF(AR1054="C", IF($BI1054="Y", IF($AF1054="N/A", $Q1054, $AF1054), IF($AG1054="N/A", $T1054,$AG1054)))))))</f>
        <v>#VALUE!</v>
      </c>
      <c r="BK1054" s="16" t="e">
        <f>IF(AS1054="R", $CA1054, IF(OR(AS1054="P", AS1054="T", AS1054="N"), 0, IF($C1054="DM", $T1054, IF(OR(AS1054="Y", AS1054="IR"),$AM1054,IF(AS1054="C", IF($BI1054="Y", IF($AF1054="N/A", $Q1054, $AF1054), IF($AG1054="N/A", $T1054,$AG1054)))))))</f>
        <v>#VALUE!</v>
      </c>
      <c r="BL1054" s="16" t="e">
        <f>IF(AT1054="R", $CA1054, IF(OR(AT1054="P", AT1054="T", AT1054="N"), 0, IF($C1054="DM", $T1054, IF(OR(AT1054="Y", AT1054="IR"),$AM1054,IF(AT1054="C", IF($BI1054="Y", IF($AF1054="N/A", $Q1054, $AF1054), IF($AG1054="N/A", $T1054,$AG1054)))))))</f>
        <v>#VALUE!</v>
      </c>
      <c r="BM1054" s="16" t="e">
        <f>IF(AU1054="R", $CA1054, IF(OR(AU1054="P", AU1054="T", AU1054="N"), 0, IF($C1054="DM", $T1054, IF(OR(AU1054="Y", AU1054="IR"),$AM1054,IF(AU1054="C", IF($BI1054="Y", IF($AF1054="N/A", $Q1054, $AF1054), IF($AG1054="N/A", $T1054,$AG1054)))))))</f>
        <v>#VALUE!</v>
      </c>
      <c r="BN1054" s="16" t="e">
        <f>IF(AV1054="R", $CA1054, IF(OR(AV1054="P", AV1054="T", AV1054="N"), 0, IF($C1054="DM", $T1054, IF(OR(AV1054="Y", AV1054="IR"),$AM1054,IF(AV1054="C", IF($BI1054="Y", IF($AF1054="N/A", $Q1054, $AF1054), IF($AG1054="N/A", $T1054,$AG1054)))))))</f>
        <v>#VALUE!</v>
      </c>
      <c r="BO1054" s="16" t="e">
        <f>IF(AW1054="R", $CA1054, IF(OR(AW1054="P", AW1054="T", AW1054="N"), 0, IF($C1054="DM", $T1054, IF(OR(AW1054="Y", AW1054="IR"),$AM1054,IF(AW1054="C", IF($BI1054="Y", IF($AF1054="N/A", $Q1054, $AF1054), IF($AG1054="N/A", $T1054,$AG1054)))))))</f>
        <v>#VALUE!</v>
      </c>
      <c r="BP1054" s="16" t="e">
        <f>IF(AX1054="R", $CA1054, IF(OR(AX1054="P", AX1054="T", AX1054="N"), 0, IF($C1054="DM", $T1054, IF(OR(AX1054="Y", AX1054="IR"),$AM1054,IF(AX1054="C", IF($BI1054="Y", IF($AF1054="N/A", $Q1054, $AF1054), IF($AG1054="N/A", $T1054,$AG1054)))))))</f>
        <v>#VALUE!</v>
      </c>
      <c r="BQ1054" s="16" t="e">
        <f>IF(AY1054="R", $CA1054, IF(OR(AY1054="P", AY1054="T", AY1054="N"), 0, IF($C1054="DM", $T1054, IF(OR(AY1054="Y", AY1054="IR"),$AM1054,IF(AY1054="C", IF($BI1054="Y", IF($AF1054="N/A", $Q1054, $AF1054), IF($AG1054="N/A", $T1054,$AG1054)))))))</f>
        <v>#VALUE!</v>
      </c>
      <c r="BR1054" s="16" t="e">
        <f>IF(AZ1054="R", $CA1054, IF(OR(AZ1054="P", AZ1054="T", AZ1054="N"), 0, IF($C1054="DM", $T1054, IF(OR(AZ1054="Y", AZ1054="IR"),$AM1054,IF(AZ1054="C", IF($BI1054="Y", IF($AF1054="N/A", $Q1054, $AF1054), IF($AG1054="N/A", $T1054,$AG1054)))))))</f>
        <v>#VALUE!</v>
      </c>
      <c r="BS1054" s="16" t="e">
        <f>IF(BA1054="R", $CA1054, IF(OR(BA1054="P", BA1054="T", BA1054="N"), 0, IF($C1054="DM", $T1054, IF(OR(BA1054="Y", BA1054="IR"),$AM1054,IF(BA1054="C", IF($BI1054="Y", IF($AF1054="N/A", $Q1054, $AF1054), IF($AG1054="N/A", $T1054,$AG1054)))))))</f>
        <v>#VALUE!</v>
      </c>
      <c r="BT1054" s="16" t="e">
        <f>IF(BB1054="R", $CA1054, IF(OR(BB1054="P", BB1054="T", BB1054="N"), 0, IF($C1054="DM", $T1054, IF(OR(BB1054="Y", BB1054="IR"),$AM1054,IF(BB1054="C", IF($BI1054="Y", IF($BA1054="C", IF($AF1054="N/A", $Q1054, $AF1054), IF($AF1054="N/A", $T1054, $AM1054)), IF($AG1054="N/A", $T1054,$AG1054)))))))</f>
        <v>#VALUE!</v>
      </c>
      <c r="BU1054" s="16" t="e">
        <f>IF(BC1054="R", $CA1054, IF(OR(BC1054="P", BC1054="T", BC1054="N"), 0, IF($C1054="DM", $T1054, IF(OR(BC1054="Y", BC1054="IR"),$AM1054,IF(BC1054="C", IF($BI1054="Y", IF($BA1054="C", IF($AF1054="N/A", $Q1054, $AF1054), IF($AF1054="N/A", $T1054, $AM1054)), IF($AG1054="N/A", $T1054,$AG1054)))))))</f>
        <v>#VALUE!</v>
      </c>
      <c r="BV1054" s="16" t="e">
        <f>IF(BD1054="R", $CA1054, IF(OR(BD1054="P", BD1054="T", BD1054="N"), 0, IF($C1054="DM", $T1054, IF(OR(BD1054="Y", BD1054="IR"),$AM1054,IF(BD1054="C", IF($BI1054="Y", IF($BA1054="C", IF($AF1054="N/A", $Q1054, $AF1054), IF($AF1054="N/A", $T1054, $AM1054)), IF($AG1054="N/A", $T1054,$AG1054)))))))</f>
        <v>#VALUE!</v>
      </c>
      <c r="BW1054" s="16" t="e">
        <f>IF(BE1054="R", $CA1054, IF(OR(BE1054="P", BE1054="T", BE1054="N"), 0, IF($C1054="DM", $T1054, IF(OR(BE1054="Y", BE1054="IR"),$AM1054,IF(BE1054="C", IF($BI1054="Y", IF($BA1054="C", IF($AF1054="N/A", $Q1054, $AF1054), IF($AF1054="N/A", $T1054, $AM1054)), IF($AG1054="N/A", $T1054,$AG1054)))))))</f>
        <v>#VALUE!</v>
      </c>
      <c r="BX1054" s="16" t="e">
        <f>IF(BF1054="R", $CA1054, IF(OR(BF1054="P", BF1054="T", BF1054="N"), 0, IF($C1054="DM", $T1054, IF(OR(BF1054="Y", BF1054="IR"),$AM1054,IF(BF1054="C", IF($BI1054="Y", IF($BA1054="C", IF($AF1054="N/A", $Q1054, $AF1054), IF($AF1054="N/A", $T1054, $AM1054)), IF($AG1054="N/A", $T1054,$AG1054)))))))</f>
        <v>#VALUE!</v>
      </c>
      <c r="BY1054" s="16" t="e">
        <f>IF(BG1054="R", $CA1054, IF(OR(BG1054="P", BG1054="T", BG1054="N"), 0, IF($C1054="DM", $T1054, IF(OR(BG1054="Y", BG1054="IR"),$AM1054,IF(BG1054="C", IF($BI1054="Y", IF($BA1054="C", IF($AF1054="N/A", $Q1054, $AF1054), IF($AF1054="N/A", $T1054, $AM1054)), IF($AG1054="N/A", $T1054,$AG1054)))))))</f>
        <v>#VALUE!</v>
      </c>
      <c r="BZ1054" s="16" t="e">
        <f>IF(BH1054="R", $CA1054, IF(OR(BH1054="P", BH1054="T", BH1054="N"), 0, IF($C1054="DM", $T1054, IF(OR(BH1054="Y", BH1054="IR"),$AM1054,IF(BH1054="C", IF($BI1054="Y", IF($BA1054="C", IF($AF1054="N/A", $Q1054, $AF1054), IF($AF1054="N/A", $T1054, $AM1054)), IF($AG1054="N/A", $T1054,$AG1054)))))))</f>
        <v>#VALUE!</v>
      </c>
      <c r="CA1054" s="15" t="s">
        <v>75</v>
      </c>
      <c r="CB1054" s="16" t="e">
        <f>BZ1054</f>
        <v>#VALUE!</v>
      </c>
      <c r="CC1054" s="15" t="str">
        <f>IF(OR($BH1054="T", $BH1054="R"), 0, IF($BH1054="C", IF($BI1054="Y", IF($BA1054="C", 0, IF(AF1054="N/A", Q1054-T1054, AF1054-AG1054)), IF($AF1054="N/A", U1054, AH1054)), AN1054))</f>
        <v>N/A</v>
      </c>
      <c r="CD1054" s="15" t="str">
        <f>IF(OR($BH1054="T", $BH1054="R"), 0, IF($BH1054="C", IF($BI1054="Y", 0, IF($AF1054="N/A", V1054, AI1054)), AO1054))</f>
        <v>N/A</v>
      </c>
      <c r="CE1054" s="15" t="str">
        <f>IF(OR($BH1054="T", $BH1054="R"), 0, IF($BH1054="C", IF($BI1054="Y", 0, IF($AF1054="N/A", W1054, AJ1054)), AP1054))</f>
        <v>N/A</v>
      </c>
      <c r="CF1054" s="15" t="str">
        <f>IF(OR($BH1054="T", $BH1054="R"), 0, IF($BH1054="C", IF($BI1054="Y", 0, IF($AF1054="N/A", X1054, AK1054)), AQ1054))</f>
        <v>N/A</v>
      </c>
    </row>
    <row r="1055" spans="1:84" x14ac:dyDescent="0.25">
      <c r="A1055" s="14">
        <v>6032</v>
      </c>
      <c r="B1055" s="15"/>
      <c r="C1055" s="15"/>
      <c r="D1055" s="15"/>
      <c r="E1055" s="15" t="e">
        <f>VLOOKUP(B1055, 'Rookie Year'!$A$2:$B$55679,2,FALSE)</f>
        <v>#N/A</v>
      </c>
      <c r="F1055" s="15">
        <v>2024</v>
      </c>
      <c r="G1055" s="15" t="s">
        <v>42</v>
      </c>
      <c r="H1055" s="15"/>
      <c r="I1055" s="16"/>
      <c r="J1055" s="15"/>
      <c r="K1055" s="17">
        <f>IF(AND(G1055&lt;&gt;"N",R1055="N/A"), IF(I1055&lt;4, 0, 0.25),IF(I1055=1, IF(J1055=1,0.25, 0.25), IF(I1055&lt;13, 0.25, IF(I1055&lt;26, 0.4, IF(I1055&lt;51, 0.6, 0.75)))))</f>
        <v>0.25</v>
      </c>
      <c r="L1055" s="16">
        <f>I1055-M1055</f>
        <v>0</v>
      </c>
      <c r="M1055" s="16">
        <f>ROUNDUP(I1055*K1055,0)</f>
        <v>0</v>
      </c>
      <c r="N1055" s="16">
        <f>M1055*J1055</f>
        <v>0</v>
      </c>
      <c r="O1055" s="16">
        <v>0</v>
      </c>
      <c r="P1055" s="16">
        <v>0</v>
      </c>
      <c r="Q1055" s="16">
        <f>N1055-O1055-P1055</f>
        <v>0</v>
      </c>
      <c r="R1055" s="15" t="s">
        <v>75</v>
      </c>
      <c r="S1055" s="15">
        <f>IF(R1055="N/A", J1055-($B$1-F1055), J1055-($B$1-R1055))</f>
        <v>0</v>
      </c>
      <c r="T1055" s="16" t="str">
        <f>IF($S1055&lt;1, "N/A", $M1055)</f>
        <v>N/A</v>
      </c>
      <c r="U1055" s="16" t="str">
        <f>IF($S1055&lt;2, "N/A", $M1055)</f>
        <v>N/A</v>
      </c>
      <c r="V1055" s="16" t="str">
        <f>IF($S1055&lt;3, "N/A", $M1055)</f>
        <v>N/A</v>
      </c>
      <c r="W1055" s="16" t="str">
        <f>IF($S1055&lt;4, "N/A", $M1055)</f>
        <v>N/A</v>
      </c>
      <c r="X1055" s="16" t="str">
        <f>IF($S1055&lt;5, "N/A", $M1055)</f>
        <v>N/A</v>
      </c>
      <c r="Y1055" s="15" t="str">
        <f>IF(SUM(T1055:X1055)&lt;&gt;Q1055, "CHECK", "OK")</f>
        <v>OK</v>
      </c>
      <c r="Z1055" s="15" t="str">
        <f>IF(F1055=$B$1, "No", IF(S1055=1, "Yes", "No"))</f>
        <v>No</v>
      </c>
      <c r="AA1055" s="18" t="str">
        <f>IF(C1055="DM", "N/A", IF(Z1055="No","N/A",VLOOKUP(B1055,'Extension List'!$A$3:$R$1972,18,FALSE)))</f>
        <v>N/A</v>
      </c>
      <c r="AB1055" s="15" t="str">
        <f>IF(C1055="DM", "N/A", IF(Z1055="No","N/A",VLOOKUP(B1055,'Extension List'!$A$3:$T$1972,20,FALSE)))</f>
        <v>N/A</v>
      </c>
      <c r="AC1055" s="15" t="str">
        <f>IF(AA1055="N/A", "N/A", 0)</f>
        <v>N/A</v>
      </c>
      <c r="AD1055" s="16" t="str">
        <f>IF(AE1055="N/A", "N/A", AA1055-AE1055)</f>
        <v>N/A</v>
      </c>
      <c r="AE1055" s="16" t="str">
        <f>IF(AA1055="N/A", "N/A", IF(AC1055&gt;0, IF(AA1055&lt;13, ROUNDUP(0.25*AA1055,0), IF(AA1055&lt;26, ROUNDUP(0.4*AA1055,0), IF(AA1055&lt;51, ROUNDUP(0.6*AA1055,0), ROUNDUP(0.75*AA1055,0)))), "N/A"))</f>
        <v>N/A</v>
      </c>
      <c r="AF1055" s="16" t="str">
        <f>IF(AD1055="N/A","N/A", (AE1055*AC1055)+Q1055)</f>
        <v>N/A</v>
      </c>
      <c r="AG1055" s="16" t="str">
        <f>IF($AF1055="N/A", "N/A", "TBC")</f>
        <v>N/A</v>
      </c>
      <c r="AH1055" s="16" t="str">
        <f>IF($AF1055="N/A", "N/A", "TBC")</f>
        <v>N/A</v>
      </c>
      <c r="AI1055" s="16" t="str">
        <f>IF($AF1055="N/A","N/A",IF(AC1055&gt;1,"TBC","N/A"))</f>
        <v>N/A</v>
      </c>
      <c r="AJ1055" s="16" t="str">
        <f>IF($AF1055="N/A","N/A",IF(AC1055&gt;2,"TBC","N/A"))</f>
        <v>N/A</v>
      </c>
      <c r="AK1055" s="16" t="str">
        <f>IF($AF1055="N/A","N/A",IF(AC1055&gt;3,"TBC","N/A"))</f>
        <v>N/A</v>
      </c>
      <c r="AL1055" s="16" t="str">
        <f>IF(AC1055="N/A","N/A",IF(AC1055&gt;0,IF(SUM(AG1055:AK1055)&lt;&gt;AF1055,"CHECK","OK"),"N/A"))</f>
        <v>N/A</v>
      </c>
      <c r="AM1055" s="16" t="e">
        <f>IF(AD1055="N/A", L1055+T1055, L1055+AG1055)</f>
        <v>#VALUE!</v>
      </c>
      <c r="AN1055" s="16" t="str">
        <f>IF(AD1055="N/A", IF(U1055="N/A", "N/A", L1055+U1055), AD1055+AH1055)</f>
        <v>N/A</v>
      </c>
      <c r="AO1055" s="16" t="str">
        <f>IF(AD1055="N/A", IF(V1055="N/A", "N/A", L1055+V1055), IF(AI1055="N/A", "N/A", AD1055+AI1055))</f>
        <v>N/A</v>
      </c>
      <c r="AP1055" s="16" t="str">
        <f>IF(AD1055="N/A", IF(W1055="N/A", "N/A", L1055+W1055), IF(AJ1055="N/A", "N/A", AD1055+AJ1055))</f>
        <v>N/A</v>
      </c>
      <c r="AQ1055" s="16" t="str">
        <f>IF(AD1055="N/A", IF(X1055="N/A", "N/A", L1055+X1055), IF(AK1055="N/A", "N/A", AD1055+AK1055))</f>
        <v>N/A</v>
      </c>
      <c r="AR1055" s="15" t="s">
        <v>40</v>
      </c>
      <c r="AS1055" s="15" t="s">
        <v>40</v>
      </c>
      <c r="AT1055" s="15" t="s">
        <v>40</v>
      </c>
      <c r="AU1055" s="15" t="s">
        <v>40</v>
      </c>
      <c r="AV1055" s="15" t="s">
        <v>40</v>
      </c>
      <c r="AW1055" s="15" t="s">
        <v>40</v>
      </c>
      <c r="AX1055" s="15" t="s">
        <v>40</v>
      </c>
      <c r="AY1055" s="15" t="s">
        <v>40</v>
      </c>
      <c r="AZ1055" s="15" t="s">
        <v>40</v>
      </c>
      <c r="BA1055" s="15" t="s">
        <v>40</v>
      </c>
      <c r="BB1055" s="15" t="s">
        <v>40</v>
      </c>
      <c r="BC1055" s="15" t="s">
        <v>40</v>
      </c>
      <c r="BD1055" s="15" t="s">
        <v>40</v>
      </c>
      <c r="BE1055" s="15" t="s">
        <v>40</v>
      </c>
      <c r="BF1055" s="15" t="s">
        <v>40</v>
      </c>
      <c r="BG1055" s="15" t="s">
        <v>40</v>
      </c>
      <c r="BH1055" s="15" t="s">
        <v>40</v>
      </c>
      <c r="BJ1055" s="16" t="e">
        <f>IF(AR1055="R", $CA1055, IF(OR(AR1055="P", AR1055="T", AR1055="N"), 0, IF($C1055="DM", $T1055, IF(OR(AR1055="Y", AR1055="IR"),$AM1055,IF(AR1055="C", IF($BI1055="Y", IF($AF1055="N/A", $Q1055, $AF1055), IF($AG1055="N/A", $T1055,$AG1055)))))))</f>
        <v>#VALUE!</v>
      </c>
      <c r="BK1055" s="16" t="e">
        <f>IF(AS1055="R", $CA1055, IF(OR(AS1055="P", AS1055="T", AS1055="N"), 0, IF($C1055="DM", $T1055, IF(OR(AS1055="Y", AS1055="IR"),$AM1055,IF(AS1055="C", IF($BI1055="Y", IF($AF1055="N/A", $Q1055, $AF1055), IF($AG1055="N/A", $T1055,$AG1055)))))))</f>
        <v>#VALUE!</v>
      </c>
      <c r="BL1055" s="16" t="e">
        <f>IF(AT1055="R", $CA1055, IF(OR(AT1055="P", AT1055="T", AT1055="N"), 0, IF($C1055="DM", $T1055, IF(OR(AT1055="Y", AT1055="IR"),$AM1055,IF(AT1055="C", IF($BI1055="Y", IF($AF1055="N/A", $Q1055, $AF1055), IF($AG1055="N/A", $T1055,$AG1055)))))))</f>
        <v>#VALUE!</v>
      </c>
      <c r="BM1055" s="16" t="e">
        <f>IF(AU1055="R", $CA1055, IF(OR(AU1055="P", AU1055="T", AU1055="N"), 0, IF($C1055="DM", $T1055, IF(OR(AU1055="Y", AU1055="IR"),$AM1055,IF(AU1055="C", IF($BI1055="Y", IF($AF1055="N/A", $Q1055, $AF1055), IF($AG1055="N/A", $T1055,$AG1055)))))))</f>
        <v>#VALUE!</v>
      </c>
      <c r="BN1055" s="16" t="e">
        <f>IF(AV1055="R", $CA1055, IF(OR(AV1055="P", AV1055="T", AV1055="N"), 0, IF($C1055="DM", $T1055, IF(OR(AV1055="Y", AV1055="IR"),$AM1055,IF(AV1055="C", IF($BI1055="Y", IF($AF1055="N/A", $Q1055, $AF1055), IF($AG1055="N/A", $T1055,$AG1055)))))))</f>
        <v>#VALUE!</v>
      </c>
      <c r="BO1055" s="16" t="e">
        <f>IF(AW1055="R", $CA1055, IF(OR(AW1055="P", AW1055="T", AW1055="N"), 0, IF($C1055="DM", $T1055, IF(OR(AW1055="Y", AW1055="IR"),$AM1055,IF(AW1055="C", IF($BI1055="Y", IF($AF1055="N/A", $Q1055, $AF1055), IF($AG1055="N/A", $T1055,$AG1055)))))))</f>
        <v>#VALUE!</v>
      </c>
      <c r="BP1055" s="16" t="e">
        <f>IF(AX1055="R", $CA1055, IF(OR(AX1055="P", AX1055="T", AX1055="N"), 0, IF($C1055="DM", $T1055, IF(OR(AX1055="Y", AX1055="IR"),$AM1055,IF(AX1055="C", IF($BI1055="Y", IF($AF1055="N/A", $Q1055, $AF1055), IF($AG1055="N/A", $T1055,$AG1055)))))))</f>
        <v>#VALUE!</v>
      </c>
      <c r="BQ1055" s="16" t="e">
        <f>IF(AY1055="R", $CA1055, IF(OR(AY1055="P", AY1055="T", AY1055="N"), 0, IF($C1055="DM", $T1055, IF(OR(AY1055="Y", AY1055="IR"),$AM1055,IF(AY1055="C", IF($BI1055="Y", IF($AF1055="N/A", $Q1055, $AF1055), IF($AG1055="N/A", $T1055,$AG1055)))))))</f>
        <v>#VALUE!</v>
      </c>
      <c r="BR1055" s="16" t="e">
        <f>IF(AZ1055="R", $CA1055, IF(OR(AZ1055="P", AZ1055="T", AZ1055="N"), 0, IF($C1055="DM", $T1055, IF(OR(AZ1055="Y", AZ1055="IR"),$AM1055,IF(AZ1055="C", IF($BI1055="Y", IF($AF1055="N/A", $Q1055, $AF1055), IF($AG1055="N/A", $T1055,$AG1055)))))))</f>
        <v>#VALUE!</v>
      </c>
      <c r="BS1055" s="16" t="e">
        <f>IF(BA1055="R", $CA1055, IF(OR(BA1055="P", BA1055="T", BA1055="N"), 0, IF($C1055="DM", $T1055, IF(OR(BA1055="Y", BA1055="IR"),$AM1055,IF(BA1055="C", IF($BI1055="Y", IF($AF1055="N/A", $Q1055, $AF1055), IF($AG1055="N/A", $T1055,$AG1055)))))))</f>
        <v>#VALUE!</v>
      </c>
      <c r="BT1055" s="16" t="e">
        <f>IF(BB1055="R", $CA1055, IF(OR(BB1055="P", BB1055="T", BB1055="N"), 0, IF($C1055="DM", $T1055, IF(OR(BB1055="Y", BB1055="IR"),$AM1055,IF(BB1055="C", IF($BI1055="Y", IF($BA1055="C", IF($AF1055="N/A", $Q1055, $AF1055), IF($AF1055="N/A", $T1055, $AM1055)), IF($AG1055="N/A", $T1055,$AG1055)))))))</f>
        <v>#VALUE!</v>
      </c>
      <c r="BU1055" s="16" t="e">
        <f>IF(BC1055="R", $CA1055, IF(OR(BC1055="P", BC1055="T", BC1055="N"), 0, IF($C1055="DM", $T1055, IF(OR(BC1055="Y", BC1055="IR"),$AM1055,IF(BC1055="C", IF($BI1055="Y", IF($BA1055="C", IF($AF1055="N/A", $Q1055, $AF1055), IF($AF1055="N/A", $T1055, $AM1055)), IF($AG1055="N/A", $T1055,$AG1055)))))))</f>
        <v>#VALUE!</v>
      </c>
      <c r="BV1055" s="16" t="e">
        <f>IF(BD1055="R", $CA1055, IF(OR(BD1055="P", BD1055="T", BD1055="N"), 0, IF($C1055="DM", $T1055, IF(OR(BD1055="Y", BD1055="IR"),$AM1055,IF(BD1055="C", IF($BI1055="Y", IF($BA1055="C", IF($AF1055="N/A", $Q1055, $AF1055), IF($AF1055="N/A", $T1055, $AM1055)), IF($AG1055="N/A", $T1055,$AG1055)))))))</f>
        <v>#VALUE!</v>
      </c>
      <c r="BW1055" s="16" t="e">
        <f>IF(BE1055="R", $CA1055, IF(OR(BE1055="P", BE1055="T", BE1055="N"), 0, IF($C1055="DM", $T1055, IF(OR(BE1055="Y", BE1055="IR"),$AM1055,IF(BE1055="C", IF($BI1055="Y", IF($BA1055="C", IF($AF1055="N/A", $Q1055, $AF1055), IF($AF1055="N/A", $T1055, $AM1055)), IF($AG1055="N/A", $T1055,$AG1055)))))))</f>
        <v>#VALUE!</v>
      </c>
      <c r="BX1055" s="16" t="e">
        <f>IF(BF1055="R", $CA1055, IF(OR(BF1055="P", BF1055="T", BF1055="N"), 0, IF($C1055="DM", $T1055, IF(OR(BF1055="Y", BF1055="IR"),$AM1055,IF(BF1055="C", IF($BI1055="Y", IF($BA1055="C", IF($AF1055="N/A", $Q1055, $AF1055), IF($AF1055="N/A", $T1055, $AM1055)), IF($AG1055="N/A", $T1055,$AG1055)))))))</f>
        <v>#VALUE!</v>
      </c>
      <c r="BY1055" s="16" t="e">
        <f>IF(BG1055="R", $CA1055, IF(OR(BG1055="P", BG1055="T", BG1055="N"), 0, IF($C1055="DM", $T1055, IF(OR(BG1055="Y", BG1055="IR"),$AM1055,IF(BG1055="C", IF($BI1055="Y", IF($BA1055="C", IF($AF1055="N/A", $Q1055, $AF1055), IF($AF1055="N/A", $T1055, $AM1055)), IF($AG1055="N/A", $T1055,$AG1055)))))))</f>
        <v>#VALUE!</v>
      </c>
      <c r="BZ1055" s="16" t="e">
        <f>IF(BH1055="R", $CA1055, IF(OR(BH1055="P", BH1055="T", BH1055="N"), 0, IF($C1055="DM", $T1055, IF(OR(BH1055="Y", BH1055="IR"),$AM1055,IF(BH1055="C", IF($BI1055="Y", IF($BA1055="C", IF($AF1055="N/A", $Q1055, $AF1055), IF($AF1055="N/A", $T1055, $AM1055)), IF($AG1055="N/A", $T1055,$AG1055)))))))</f>
        <v>#VALUE!</v>
      </c>
      <c r="CA1055" s="15" t="s">
        <v>75</v>
      </c>
      <c r="CB1055" s="16" t="e">
        <f>BZ1055</f>
        <v>#VALUE!</v>
      </c>
      <c r="CC1055" s="15" t="str">
        <f>IF(OR($BH1055="T", $BH1055="R"), 0, IF($BH1055="C", IF($BI1055="Y", IF($BA1055="C", 0, IF(AF1055="N/A", Q1055-T1055, AF1055-AG1055)), IF($AF1055="N/A", U1055, AH1055)), AN1055))</f>
        <v>N/A</v>
      </c>
      <c r="CD1055" s="15" t="str">
        <f>IF(OR($BH1055="T", $BH1055="R"), 0, IF($BH1055="C", IF($BI1055="Y", 0, IF($AF1055="N/A", V1055, AI1055)), AO1055))</f>
        <v>N/A</v>
      </c>
      <c r="CE1055" s="15" t="str">
        <f>IF(OR($BH1055="T", $BH1055="R"), 0, IF($BH1055="C", IF($BI1055="Y", 0, IF($AF1055="N/A", W1055, AJ1055)), AP1055))</f>
        <v>N/A</v>
      </c>
      <c r="CF1055" s="15" t="str">
        <f>IF(OR($BH1055="T", $BH1055="R"), 0, IF($BH1055="C", IF($BI1055="Y", 0, IF($AF1055="N/A", X1055, AK1055)), AQ1055))</f>
        <v>N/A</v>
      </c>
    </row>
    <row r="1056" spans="1:84" x14ac:dyDescent="0.25">
      <c r="A1056" s="14">
        <v>6033</v>
      </c>
      <c r="B1056" s="15"/>
      <c r="C1056" s="15"/>
      <c r="D1056" s="15"/>
      <c r="E1056" s="15" t="e">
        <f>VLOOKUP(B1056, 'Rookie Year'!$A$2:$B$55679,2,FALSE)</f>
        <v>#N/A</v>
      </c>
      <c r="F1056" s="15">
        <v>2024</v>
      </c>
      <c r="G1056" s="15" t="s">
        <v>42</v>
      </c>
      <c r="H1056" s="15"/>
      <c r="I1056" s="16"/>
      <c r="J1056" s="15"/>
      <c r="K1056" s="17">
        <f>IF(AND(G1056&lt;&gt;"N",R1056="N/A"), IF(I1056&lt;4, 0, 0.25),IF(I1056=1, IF(J1056=1,0.25, 0.25), IF(I1056&lt;13, 0.25, IF(I1056&lt;26, 0.4, IF(I1056&lt;51, 0.6, 0.75)))))</f>
        <v>0.25</v>
      </c>
      <c r="L1056" s="16">
        <f>I1056-M1056</f>
        <v>0</v>
      </c>
      <c r="M1056" s="16">
        <f>ROUNDUP(I1056*K1056,0)</f>
        <v>0</v>
      </c>
      <c r="N1056" s="16">
        <f>M1056*J1056</f>
        <v>0</v>
      </c>
      <c r="O1056" s="16">
        <v>0</v>
      </c>
      <c r="P1056" s="16">
        <v>0</v>
      </c>
      <c r="Q1056" s="16">
        <f>N1056-O1056-P1056</f>
        <v>0</v>
      </c>
      <c r="R1056" s="15" t="s">
        <v>75</v>
      </c>
      <c r="S1056" s="15">
        <f>IF(R1056="N/A", J1056-($B$1-F1056), J1056-($B$1-R1056))</f>
        <v>0</v>
      </c>
      <c r="T1056" s="16" t="str">
        <f>IF($S1056&lt;1, "N/A", $M1056)</f>
        <v>N/A</v>
      </c>
      <c r="U1056" s="16" t="str">
        <f>IF($S1056&lt;2, "N/A", $M1056)</f>
        <v>N/A</v>
      </c>
      <c r="V1056" s="16" t="str">
        <f>IF($S1056&lt;3, "N/A", $M1056)</f>
        <v>N/A</v>
      </c>
      <c r="W1056" s="16" t="str">
        <f>IF($S1056&lt;4, "N/A", $M1056)</f>
        <v>N/A</v>
      </c>
      <c r="X1056" s="16" t="str">
        <f>IF($S1056&lt;5, "N/A", $M1056)</f>
        <v>N/A</v>
      </c>
      <c r="Y1056" s="15" t="str">
        <f>IF(SUM(T1056:X1056)&lt;&gt;Q1056, "CHECK", "OK")</f>
        <v>OK</v>
      </c>
      <c r="Z1056" s="15" t="str">
        <f>IF(F1056=$B$1, "No", IF(S1056=1, "Yes", "No"))</f>
        <v>No</v>
      </c>
      <c r="AA1056" s="18" t="str">
        <f>IF(C1056="DM", "N/A", IF(Z1056="No","N/A",VLOOKUP(B1056,'Extension List'!$A$3:$R$1972,18,FALSE)))</f>
        <v>N/A</v>
      </c>
      <c r="AB1056" s="15" t="str">
        <f>IF(C1056="DM", "N/A", IF(Z1056="No","N/A",VLOOKUP(B1056,'Extension List'!$A$3:$T$1972,20,FALSE)))</f>
        <v>N/A</v>
      </c>
      <c r="AC1056" s="15" t="str">
        <f>IF(AA1056="N/A", "N/A", 0)</f>
        <v>N/A</v>
      </c>
      <c r="AD1056" s="16" t="str">
        <f>IF(AE1056="N/A", "N/A", AA1056-AE1056)</f>
        <v>N/A</v>
      </c>
      <c r="AE1056" s="16" t="str">
        <f>IF(AA1056="N/A", "N/A", IF(AC1056&gt;0, IF(AA1056&lt;13, ROUNDUP(0.25*AA1056,0), IF(AA1056&lt;26, ROUNDUP(0.4*AA1056,0), IF(AA1056&lt;51, ROUNDUP(0.6*AA1056,0), ROUNDUP(0.75*AA1056,0)))), "N/A"))</f>
        <v>N/A</v>
      </c>
      <c r="AF1056" s="16" t="str">
        <f>IF(AD1056="N/A","N/A", (AE1056*AC1056)+Q1056)</f>
        <v>N/A</v>
      </c>
      <c r="AG1056" s="16" t="str">
        <f>IF($AF1056="N/A", "N/A", "TBC")</f>
        <v>N/A</v>
      </c>
      <c r="AH1056" s="16" t="str">
        <f>IF($AF1056="N/A", "N/A", "TBC")</f>
        <v>N/A</v>
      </c>
      <c r="AI1056" s="16" t="str">
        <f>IF($AF1056="N/A","N/A",IF(AC1056&gt;1,"TBC","N/A"))</f>
        <v>N/A</v>
      </c>
      <c r="AJ1056" s="16" t="str">
        <f>IF($AF1056="N/A","N/A",IF(AC1056&gt;2,"TBC","N/A"))</f>
        <v>N/A</v>
      </c>
      <c r="AK1056" s="16" t="str">
        <f>IF($AF1056="N/A","N/A",IF(AC1056&gt;3,"TBC","N/A"))</f>
        <v>N/A</v>
      </c>
      <c r="AL1056" s="16" t="str">
        <f>IF(AC1056="N/A","N/A",IF(AC1056&gt;0,IF(SUM(AG1056:AK1056)&lt;&gt;AF1056,"CHECK","OK"),"N/A"))</f>
        <v>N/A</v>
      </c>
      <c r="AM1056" s="16" t="e">
        <f>IF(AD1056="N/A", L1056+T1056, L1056+AG1056)</f>
        <v>#VALUE!</v>
      </c>
      <c r="AN1056" s="16" t="str">
        <f>IF(AD1056="N/A", IF(U1056="N/A", "N/A", L1056+U1056), AD1056+AH1056)</f>
        <v>N/A</v>
      </c>
      <c r="AO1056" s="16" t="str">
        <f>IF(AD1056="N/A", IF(V1056="N/A", "N/A", L1056+V1056), IF(AI1056="N/A", "N/A", AD1056+AI1056))</f>
        <v>N/A</v>
      </c>
      <c r="AP1056" s="16" t="str">
        <f>IF(AD1056="N/A", IF(W1056="N/A", "N/A", L1056+W1056), IF(AJ1056="N/A", "N/A", AD1056+AJ1056))</f>
        <v>N/A</v>
      </c>
      <c r="AQ1056" s="16" t="str">
        <f>IF(AD1056="N/A", IF(X1056="N/A", "N/A", L1056+X1056), IF(AK1056="N/A", "N/A", AD1056+AK1056))</f>
        <v>N/A</v>
      </c>
      <c r="AR1056" s="15" t="s">
        <v>40</v>
      </c>
      <c r="AS1056" s="15" t="s">
        <v>40</v>
      </c>
      <c r="AT1056" s="15" t="s">
        <v>40</v>
      </c>
      <c r="AU1056" s="15" t="s">
        <v>40</v>
      </c>
      <c r="AV1056" s="15" t="s">
        <v>40</v>
      </c>
      <c r="AW1056" s="15" t="s">
        <v>40</v>
      </c>
      <c r="AX1056" s="15" t="s">
        <v>40</v>
      </c>
      <c r="AY1056" s="15" t="s">
        <v>40</v>
      </c>
      <c r="AZ1056" s="15" t="s">
        <v>40</v>
      </c>
      <c r="BA1056" s="15" t="s">
        <v>40</v>
      </c>
      <c r="BB1056" s="15" t="s">
        <v>40</v>
      </c>
      <c r="BC1056" s="15" t="s">
        <v>40</v>
      </c>
      <c r="BD1056" s="15" t="s">
        <v>40</v>
      </c>
      <c r="BE1056" s="15" t="s">
        <v>40</v>
      </c>
      <c r="BF1056" s="15" t="s">
        <v>40</v>
      </c>
      <c r="BG1056" s="15" t="s">
        <v>40</v>
      </c>
      <c r="BH1056" s="15" t="s">
        <v>40</v>
      </c>
      <c r="BJ1056" s="16" t="e">
        <f>IF(AR1056="R", $CA1056, IF(OR(AR1056="P", AR1056="T", AR1056="N"), 0, IF($C1056="DM", $T1056, IF(OR(AR1056="Y", AR1056="IR"),$AM1056,IF(AR1056="C", IF($BI1056="Y", IF($AF1056="N/A", $Q1056, $AF1056), IF($AG1056="N/A", $T1056,$AG1056)))))))</f>
        <v>#VALUE!</v>
      </c>
      <c r="BK1056" s="16" t="e">
        <f>IF(AS1056="R", $CA1056, IF(OR(AS1056="P", AS1056="T", AS1056="N"), 0, IF($C1056="DM", $T1056, IF(OR(AS1056="Y", AS1056="IR"),$AM1056,IF(AS1056="C", IF($BI1056="Y", IF($AF1056="N/A", $Q1056, $AF1056), IF($AG1056="N/A", $T1056,$AG1056)))))))</f>
        <v>#VALUE!</v>
      </c>
      <c r="BL1056" s="16" t="e">
        <f>IF(AT1056="R", $CA1056, IF(OR(AT1056="P", AT1056="T", AT1056="N"), 0, IF($C1056="DM", $T1056, IF(OR(AT1056="Y", AT1056="IR"),$AM1056,IF(AT1056="C", IF($BI1056="Y", IF($AF1056="N/A", $Q1056, $AF1056), IF($AG1056="N/A", $T1056,$AG1056)))))))</f>
        <v>#VALUE!</v>
      </c>
      <c r="BM1056" s="16" t="e">
        <f>IF(AU1056="R", $CA1056, IF(OR(AU1056="P", AU1056="T", AU1056="N"), 0, IF($C1056="DM", $T1056, IF(OR(AU1056="Y", AU1056="IR"),$AM1056,IF(AU1056="C", IF($BI1056="Y", IF($AF1056="N/A", $Q1056, $AF1056), IF($AG1056="N/A", $T1056,$AG1056)))))))</f>
        <v>#VALUE!</v>
      </c>
      <c r="BN1056" s="16" t="e">
        <f>IF(AV1056="R", $CA1056, IF(OR(AV1056="P", AV1056="T", AV1056="N"), 0, IF($C1056="DM", $T1056, IF(OR(AV1056="Y", AV1056="IR"),$AM1056,IF(AV1056="C", IF($BI1056="Y", IF($AF1056="N/A", $Q1056, $AF1056), IF($AG1056="N/A", $T1056,$AG1056)))))))</f>
        <v>#VALUE!</v>
      </c>
      <c r="BO1056" s="16" t="e">
        <f>IF(AW1056="R", $CA1056, IF(OR(AW1056="P", AW1056="T", AW1056="N"), 0, IF($C1056="DM", $T1056, IF(OR(AW1056="Y", AW1056="IR"),$AM1056,IF(AW1056="C", IF($BI1056="Y", IF($AF1056="N/A", $Q1056, $AF1056), IF($AG1056="N/A", $T1056,$AG1056)))))))</f>
        <v>#VALUE!</v>
      </c>
      <c r="BP1056" s="16" t="e">
        <f>IF(AX1056="R", $CA1056, IF(OR(AX1056="P", AX1056="T", AX1056="N"), 0, IF($C1056="DM", $T1056, IF(OR(AX1056="Y", AX1056="IR"),$AM1056,IF(AX1056="C", IF($BI1056="Y", IF($AF1056="N/A", $Q1056, $AF1056), IF($AG1056="N/A", $T1056,$AG1056)))))))</f>
        <v>#VALUE!</v>
      </c>
      <c r="BQ1056" s="16" t="e">
        <f>IF(AY1056="R", $CA1056, IF(OR(AY1056="P", AY1056="T", AY1056="N"), 0, IF($C1056="DM", $T1056, IF(OR(AY1056="Y", AY1056="IR"),$AM1056,IF(AY1056="C", IF($BI1056="Y", IF($AF1056="N/A", $Q1056, $AF1056), IF($AG1056="N/A", $T1056,$AG1056)))))))</f>
        <v>#VALUE!</v>
      </c>
      <c r="BR1056" s="16" t="e">
        <f>IF(AZ1056="R", $CA1056, IF(OR(AZ1056="P", AZ1056="T", AZ1056="N"), 0, IF($C1056="DM", $T1056, IF(OR(AZ1056="Y", AZ1056="IR"),$AM1056,IF(AZ1056="C", IF($BI1056="Y", IF($AF1056="N/A", $Q1056, $AF1056), IF($AG1056="N/A", $T1056,$AG1056)))))))</f>
        <v>#VALUE!</v>
      </c>
      <c r="BS1056" s="16" t="e">
        <f>IF(BA1056="R", $CA1056, IF(OR(BA1056="P", BA1056="T", BA1056="N"), 0, IF($C1056="DM", $T1056, IF(OR(BA1056="Y", BA1056="IR"),$AM1056,IF(BA1056="C", IF($BI1056="Y", IF($AF1056="N/A", $Q1056, $AF1056), IF($AG1056="N/A", $T1056,$AG1056)))))))</f>
        <v>#VALUE!</v>
      </c>
      <c r="BT1056" s="16" t="e">
        <f>IF(BB1056="R", $CA1056, IF(OR(BB1056="P", BB1056="T", BB1056="N"), 0, IF($C1056="DM", $T1056, IF(OR(BB1056="Y", BB1056="IR"),$AM1056,IF(BB1056="C", IF($BI1056="Y", IF($BA1056="C", IF($AF1056="N/A", $Q1056, $AF1056), IF($AF1056="N/A", $T1056, $AM1056)), IF($AG1056="N/A", $T1056,$AG1056)))))))</f>
        <v>#VALUE!</v>
      </c>
      <c r="BU1056" s="16" t="e">
        <f>IF(BC1056="R", $CA1056, IF(OR(BC1056="P", BC1056="T", BC1056="N"), 0, IF($C1056="DM", $T1056, IF(OR(BC1056="Y", BC1056="IR"),$AM1056,IF(BC1056="C", IF($BI1056="Y", IF($BA1056="C", IF($AF1056="N/A", $Q1056, $AF1056), IF($AF1056="N/A", $T1056, $AM1056)), IF($AG1056="N/A", $T1056,$AG1056)))))))</f>
        <v>#VALUE!</v>
      </c>
      <c r="BV1056" s="16" t="e">
        <f>IF(BD1056="R", $CA1056, IF(OR(BD1056="P", BD1056="T", BD1056="N"), 0, IF($C1056="DM", $T1056, IF(OR(BD1056="Y", BD1056="IR"),$AM1056,IF(BD1056="C", IF($BI1056="Y", IF($BA1056="C", IF($AF1056="N/A", $Q1056, $AF1056), IF($AF1056="N/A", $T1056, $AM1056)), IF($AG1056="N/A", $T1056,$AG1056)))))))</f>
        <v>#VALUE!</v>
      </c>
      <c r="BW1056" s="16" t="e">
        <f>IF(BE1056="R", $CA1056, IF(OR(BE1056="P", BE1056="T", BE1056="N"), 0, IF($C1056="DM", $T1056, IF(OR(BE1056="Y", BE1056="IR"),$AM1056,IF(BE1056="C", IF($BI1056="Y", IF($BA1056="C", IF($AF1056="N/A", $Q1056, $AF1056), IF($AF1056="N/A", $T1056, $AM1056)), IF($AG1056="N/A", $T1056,$AG1056)))))))</f>
        <v>#VALUE!</v>
      </c>
      <c r="BX1056" s="16" t="e">
        <f>IF(BF1056="R", $CA1056, IF(OR(BF1056="P", BF1056="T", BF1056="N"), 0, IF($C1056="DM", $T1056, IF(OR(BF1056="Y", BF1056="IR"),$AM1056,IF(BF1056="C", IF($BI1056="Y", IF($BA1056="C", IF($AF1056="N/A", $Q1056, $AF1056), IF($AF1056="N/A", $T1056, $AM1056)), IF($AG1056="N/A", $T1056,$AG1056)))))))</f>
        <v>#VALUE!</v>
      </c>
      <c r="BY1056" s="16" t="e">
        <f>IF(BG1056="R", $CA1056, IF(OR(BG1056="P", BG1056="T", BG1056="N"), 0, IF($C1056="DM", $T1056, IF(OR(BG1056="Y", BG1056="IR"),$AM1056,IF(BG1056="C", IF($BI1056="Y", IF($BA1056="C", IF($AF1056="N/A", $Q1056, $AF1056), IF($AF1056="N/A", $T1056, $AM1056)), IF($AG1056="N/A", $T1056,$AG1056)))))))</f>
        <v>#VALUE!</v>
      </c>
      <c r="BZ1056" s="16" t="e">
        <f>IF(BH1056="R", $CA1056, IF(OR(BH1056="P", BH1056="T", BH1056="N"), 0, IF($C1056="DM", $T1056, IF(OR(BH1056="Y", BH1056="IR"),$AM1056,IF(BH1056="C", IF($BI1056="Y", IF($BA1056="C", IF($AF1056="N/A", $Q1056, $AF1056), IF($AF1056="N/A", $T1056, $AM1056)), IF($AG1056="N/A", $T1056,$AG1056)))))))</f>
        <v>#VALUE!</v>
      </c>
      <c r="CA1056" s="15" t="s">
        <v>75</v>
      </c>
      <c r="CB1056" s="16" t="e">
        <f>BZ1056</f>
        <v>#VALUE!</v>
      </c>
      <c r="CC1056" s="15" t="str">
        <f>IF(OR($BH1056="T", $BH1056="R"), 0, IF($BH1056="C", IF($BI1056="Y", IF($BA1056="C", 0, IF(AF1056="N/A", Q1056-T1056, AF1056-AG1056)), IF($AF1056="N/A", U1056, AH1056)), AN1056))</f>
        <v>N/A</v>
      </c>
      <c r="CD1056" s="15" t="str">
        <f>IF(OR($BH1056="T", $BH1056="R"), 0, IF($BH1056="C", IF($BI1056="Y", 0, IF($AF1056="N/A", V1056, AI1056)), AO1056))</f>
        <v>N/A</v>
      </c>
      <c r="CE1056" s="15" t="str">
        <f>IF(OR($BH1056="T", $BH1056="R"), 0, IF($BH1056="C", IF($BI1056="Y", 0, IF($AF1056="N/A", W1056, AJ1056)), AP1056))</f>
        <v>N/A</v>
      </c>
      <c r="CF1056" s="15" t="str">
        <f>IF(OR($BH1056="T", $BH1056="R"), 0, IF($BH1056="C", IF($BI1056="Y", 0, IF($AF1056="N/A", X1056, AK1056)), AQ1056))</f>
        <v>N/A</v>
      </c>
    </row>
    <row r="1057" spans="1:84" x14ac:dyDescent="0.25">
      <c r="A1057" s="14">
        <v>6034</v>
      </c>
      <c r="B1057" s="15"/>
      <c r="C1057" s="15"/>
      <c r="D1057" s="15"/>
      <c r="E1057" s="15" t="e">
        <f>VLOOKUP(B1057, 'Rookie Year'!$A$2:$B$55679,2,FALSE)</f>
        <v>#N/A</v>
      </c>
      <c r="F1057" s="15">
        <v>2024</v>
      </c>
      <c r="G1057" s="15" t="s">
        <v>42</v>
      </c>
      <c r="H1057" s="15"/>
      <c r="I1057" s="16"/>
      <c r="J1057" s="15"/>
      <c r="K1057" s="17">
        <f>IF(AND(G1057&lt;&gt;"N",R1057="N/A"), IF(I1057&lt;4, 0, 0.25),IF(I1057=1, IF(J1057=1,0.25, 0.25), IF(I1057&lt;13, 0.25, IF(I1057&lt;26, 0.4, IF(I1057&lt;51, 0.6, 0.75)))))</f>
        <v>0.25</v>
      </c>
      <c r="L1057" s="16">
        <f>I1057-M1057</f>
        <v>0</v>
      </c>
      <c r="M1057" s="16">
        <f>ROUNDUP(I1057*K1057,0)</f>
        <v>0</v>
      </c>
      <c r="N1057" s="16">
        <f>M1057*J1057</f>
        <v>0</v>
      </c>
      <c r="O1057" s="16">
        <v>0</v>
      </c>
      <c r="P1057" s="16">
        <v>0</v>
      </c>
      <c r="Q1057" s="16">
        <f>N1057-O1057-P1057</f>
        <v>0</v>
      </c>
      <c r="R1057" s="15" t="s">
        <v>75</v>
      </c>
      <c r="S1057" s="15">
        <f>IF(R1057="N/A", J1057-($B$1-F1057), J1057-($B$1-R1057))</f>
        <v>0</v>
      </c>
      <c r="T1057" s="16" t="str">
        <f>IF($S1057&lt;1, "N/A", $M1057)</f>
        <v>N/A</v>
      </c>
      <c r="U1057" s="16" t="str">
        <f>IF($S1057&lt;2, "N/A", $M1057)</f>
        <v>N/A</v>
      </c>
      <c r="V1057" s="16" t="str">
        <f>IF($S1057&lt;3, "N/A", $M1057)</f>
        <v>N/A</v>
      </c>
      <c r="W1057" s="16" t="str">
        <f>IF($S1057&lt;4, "N/A", $M1057)</f>
        <v>N/A</v>
      </c>
      <c r="X1057" s="16" t="str">
        <f>IF($S1057&lt;5, "N/A", $M1057)</f>
        <v>N/A</v>
      </c>
      <c r="Y1057" s="15" t="str">
        <f>IF(SUM(T1057:X1057)&lt;&gt;Q1057, "CHECK", "OK")</f>
        <v>OK</v>
      </c>
      <c r="Z1057" s="15" t="str">
        <f>IF(F1057=$B$1, "No", IF(S1057=1, "Yes", "No"))</f>
        <v>No</v>
      </c>
      <c r="AA1057" s="18" t="str">
        <f>IF(C1057="DM", "N/A", IF(Z1057="No","N/A",VLOOKUP(B1057,'Extension List'!$A$3:$R$1972,18,FALSE)))</f>
        <v>N/A</v>
      </c>
      <c r="AB1057" s="15" t="str">
        <f>IF(C1057="DM", "N/A", IF(Z1057="No","N/A",VLOOKUP(B1057,'Extension List'!$A$3:$T$1972,20,FALSE)))</f>
        <v>N/A</v>
      </c>
      <c r="AC1057" s="15" t="str">
        <f>IF(AA1057="N/A", "N/A", 0)</f>
        <v>N/A</v>
      </c>
      <c r="AD1057" s="16" t="str">
        <f>IF(AE1057="N/A", "N/A", AA1057-AE1057)</f>
        <v>N/A</v>
      </c>
      <c r="AE1057" s="16" t="str">
        <f>IF(AA1057="N/A", "N/A", IF(AC1057&gt;0, IF(AA1057&lt;13, ROUNDUP(0.25*AA1057,0), IF(AA1057&lt;26, ROUNDUP(0.4*AA1057,0), IF(AA1057&lt;51, ROUNDUP(0.6*AA1057,0), ROUNDUP(0.75*AA1057,0)))), "N/A"))</f>
        <v>N/A</v>
      </c>
      <c r="AF1057" s="16" t="str">
        <f>IF(AD1057="N/A","N/A", (AE1057*AC1057)+Q1057)</f>
        <v>N/A</v>
      </c>
      <c r="AG1057" s="16" t="str">
        <f>IF($AF1057="N/A", "N/A", "TBC")</f>
        <v>N/A</v>
      </c>
      <c r="AH1057" s="16" t="str">
        <f>IF($AF1057="N/A", "N/A", "TBC")</f>
        <v>N/A</v>
      </c>
      <c r="AI1057" s="16" t="str">
        <f>IF($AF1057="N/A","N/A",IF(AC1057&gt;1,"TBC","N/A"))</f>
        <v>N/A</v>
      </c>
      <c r="AJ1057" s="16" t="str">
        <f>IF($AF1057="N/A","N/A",IF(AC1057&gt;2,"TBC","N/A"))</f>
        <v>N/A</v>
      </c>
      <c r="AK1057" s="16" t="str">
        <f>IF($AF1057="N/A","N/A",IF(AC1057&gt;3,"TBC","N/A"))</f>
        <v>N/A</v>
      </c>
      <c r="AL1057" s="16" t="str">
        <f>IF(AC1057="N/A","N/A",IF(AC1057&gt;0,IF(SUM(AG1057:AK1057)&lt;&gt;AF1057,"CHECK","OK"),"N/A"))</f>
        <v>N/A</v>
      </c>
      <c r="AM1057" s="16" t="e">
        <f>IF(AD1057="N/A", L1057+T1057, L1057+AG1057)</f>
        <v>#VALUE!</v>
      </c>
      <c r="AN1057" s="16" t="str">
        <f>IF(AD1057="N/A", IF(U1057="N/A", "N/A", L1057+U1057), AD1057+AH1057)</f>
        <v>N/A</v>
      </c>
      <c r="AO1057" s="16" t="str">
        <f>IF(AD1057="N/A", IF(V1057="N/A", "N/A", L1057+V1057), IF(AI1057="N/A", "N/A", AD1057+AI1057))</f>
        <v>N/A</v>
      </c>
      <c r="AP1057" s="16" t="str">
        <f>IF(AD1057="N/A", IF(W1057="N/A", "N/A", L1057+W1057), IF(AJ1057="N/A", "N/A", AD1057+AJ1057))</f>
        <v>N/A</v>
      </c>
      <c r="AQ1057" s="16" t="str">
        <f>IF(AD1057="N/A", IF(X1057="N/A", "N/A", L1057+X1057), IF(AK1057="N/A", "N/A", AD1057+AK1057))</f>
        <v>N/A</v>
      </c>
      <c r="AR1057" s="15" t="s">
        <v>40</v>
      </c>
      <c r="AS1057" s="15" t="s">
        <v>40</v>
      </c>
      <c r="AT1057" s="15" t="s">
        <v>40</v>
      </c>
      <c r="AU1057" s="15" t="s">
        <v>40</v>
      </c>
      <c r="AV1057" s="15" t="s">
        <v>40</v>
      </c>
      <c r="AW1057" s="15" t="s">
        <v>40</v>
      </c>
      <c r="AX1057" s="15" t="s">
        <v>40</v>
      </c>
      <c r="AY1057" s="15" t="s">
        <v>40</v>
      </c>
      <c r="AZ1057" s="15" t="s">
        <v>40</v>
      </c>
      <c r="BA1057" s="15" t="s">
        <v>40</v>
      </c>
      <c r="BB1057" s="15" t="s">
        <v>40</v>
      </c>
      <c r="BC1057" s="15" t="s">
        <v>40</v>
      </c>
      <c r="BD1057" s="15" t="s">
        <v>40</v>
      </c>
      <c r="BE1057" s="15" t="s">
        <v>40</v>
      </c>
      <c r="BF1057" s="15" t="s">
        <v>40</v>
      </c>
      <c r="BG1057" s="15" t="s">
        <v>40</v>
      </c>
      <c r="BH1057" s="15" t="s">
        <v>40</v>
      </c>
      <c r="BJ1057" s="16" t="e">
        <f>IF(AR1057="R", $CA1057, IF(OR(AR1057="P", AR1057="T", AR1057="N"), 0, IF($C1057="DM", $T1057, IF(OR(AR1057="Y", AR1057="IR"),$AM1057,IF(AR1057="C", IF($BI1057="Y", IF($AF1057="N/A", $Q1057, $AF1057), IF($AG1057="N/A", $T1057,$AG1057)))))))</f>
        <v>#VALUE!</v>
      </c>
      <c r="BK1057" s="16" t="e">
        <f>IF(AS1057="R", $CA1057, IF(OR(AS1057="P", AS1057="T", AS1057="N"), 0, IF($C1057="DM", $T1057, IF(OR(AS1057="Y", AS1057="IR"),$AM1057,IF(AS1057="C", IF($BI1057="Y", IF($AF1057="N/A", $Q1057, $AF1057), IF($AG1057="N/A", $T1057,$AG1057)))))))</f>
        <v>#VALUE!</v>
      </c>
      <c r="BL1057" s="16" t="e">
        <f>IF(AT1057="R", $CA1057, IF(OR(AT1057="P", AT1057="T", AT1057="N"), 0, IF($C1057="DM", $T1057, IF(OR(AT1057="Y", AT1057="IR"),$AM1057,IF(AT1057="C", IF($BI1057="Y", IF($AF1057="N/A", $Q1057, $AF1057), IF($AG1057="N/A", $T1057,$AG1057)))))))</f>
        <v>#VALUE!</v>
      </c>
      <c r="BM1057" s="16" t="e">
        <f>IF(AU1057="R", $CA1057, IF(OR(AU1057="P", AU1057="T", AU1057="N"), 0, IF($C1057="DM", $T1057, IF(OR(AU1057="Y", AU1057="IR"),$AM1057,IF(AU1057="C", IF($BI1057="Y", IF($AF1057="N/A", $Q1057, $AF1057), IF($AG1057="N/A", $T1057,$AG1057)))))))</f>
        <v>#VALUE!</v>
      </c>
      <c r="BN1057" s="16" t="e">
        <f>IF(AV1057="R", $CA1057, IF(OR(AV1057="P", AV1057="T", AV1057="N"), 0, IF($C1057="DM", $T1057, IF(OR(AV1057="Y", AV1057="IR"),$AM1057,IF(AV1057="C", IF($BI1057="Y", IF($AF1057="N/A", $Q1057, $AF1057), IF($AG1057="N/A", $T1057,$AG1057)))))))</f>
        <v>#VALUE!</v>
      </c>
      <c r="BO1057" s="16" t="e">
        <f>IF(AW1057="R", $CA1057, IF(OR(AW1057="P", AW1057="T", AW1057="N"), 0, IF($C1057="DM", $T1057, IF(OR(AW1057="Y", AW1057="IR"),$AM1057,IF(AW1057="C", IF($BI1057="Y", IF($AF1057="N/A", $Q1057, $AF1057), IF($AG1057="N/A", $T1057,$AG1057)))))))</f>
        <v>#VALUE!</v>
      </c>
      <c r="BP1057" s="16" t="e">
        <f>IF(AX1057="R", $CA1057, IF(OR(AX1057="P", AX1057="T", AX1057="N"), 0, IF($C1057="DM", $T1057, IF(OR(AX1057="Y", AX1057="IR"),$AM1057,IF(AX1057="C", IF($BI1057="Y", IF($AF1057="N/A", $Q1057, $AF1057), IF($AG1057="N/A", $T1057,$AG1057)))))))</f>
        <v>#VALUE!</v>
      </c>
      <c r="BQ1057" s="16" t="e">
        <f>IF(AY1057="R", $CA1057, IF(OR(AY1057="P", AY1057="T", AY1057="N"), 0, IF($C1057="DM", $T1057, IF(OR(AY1057="Y", AY1057="IR"),$AM1057,IF(AY1057="C", IF($BI1057="Y", IF($AF1057="N/A", $Q1057, $AF1057), IF($AG1057="N/A", $T1057,$AG1057)))))))</f>
        <v>#VALUE!</v>
      </c>
      <c r="BR1057" s="16" t="e">
        <f>IF(AZ1057="R", $CA1057, IF(OR(AZ1057="P", AZ1057="T", AZ1057="N"), 0, IF($C1057="DM", $T1057, IF(OR(AZ1057="Y", AZ1057="IR"),$AM1057,IF(AZ1057="C", IF($BI1057="Y", IF($AF1057="N/A", $Q1057, $AF1057), IF($AG1057="N/A", $T1057,$AG1057)))))))</f>
        <v>#VALUE!</v>
      </c>
      <c r="BS1057" s="16" t="e">
        <f>IF(BA1057="R", $CA1057, IF(OR(BA1057="P", BA1057="T", BA1057="N"), 0, IF($C1057="DM", $T1057, IF(OR(BA1057="Y", BA1057="IR"),$AM1057,IF(BA1057="C", IF($BI1057="Y", IF($AF1057="N/A", $Q1057, $AF1057), IF($AG1057="N/A", $T1057,$AG1057)))))))</f>
        <v>#VALUE!</v>
      </c>
      <c r="BT1057" s="16" t="e">
        <f>IF(BB1057="R", $CA1057, IF(OR(BB1057="P", BB1057="T", BB1057="N"), 0, IF($C1057="DM", $T1057, IF(OR(BB1057="Y", BB1057="IR"),$AM1057,IF(BB1057="C", IF($BI1057="Y", IF($BA1057="C", IF($AF1057="N/A", $Q1057, $AF1057), IF($AF1057="N/A", $T1057, $AM1057)), IF($AG1057="N/A", $T1057,$AG1057)))))))</f>
        <v>#VALUE!</v>
      </c>
      <c r="BU1057" s="16" t="e">
        <f>IF(BC1057="R", $CA1057, IF(OR(BC1057="P", BC1057="T", BC1057="N"), 0, IF($C1057="DM", $T1057, IF(OR(BC1057="Y", BC1057="IR"),$AM1057,IF(BC1057="C", IF($BI1057="Y", IF($BA1057="C", IF($AF1057="N/A", $Q1057, $AF1057), IF($AF1057="N/A", $T1057, $AM1057)), IF($AG1057="N/A", $T1057,$AG1057)))))))</f>
        <v>#VALUE!</v>
      </c>
      <c r="BV1057" s="16" t="e">
        <f>IF(BD1057="R", $CA1057, IF(OR(BD1057="P", BD1057="T", BD1057="N"), 0, IF($C1057="DM", $T1057, IF(OR(BD1057="Y", BD1057="IR"),$AM1057,IF(BD1057="C", IF($BI1057="Y", IF($BA1057="C", IF($AF1057="N/A", $Q1057, $AF1057), IF($AF1057="N/A", $T1057, $AM1057)), IF($AG1057="N/A", $T1057,$AG1057)))))))</f>
        <v>#VALUE!</v>
      </c>
      <c r="BW1057" s="16" t="e">
        <f>IF(BE1057="R", $CA1057, IF(OR(BE1057="P", BE1057="T", BE1057="N"), 0, IF($C1057="DM", $T1057, IF(OR(BE1057="Y", BE1057="IR"),$AM1057,IF(BE1057="C", IF($BI1057="Y", IF($BA1057="C", IF($AF1057="N/A", $Q1057, $AF1057), IF($AF1057="N/A", $T1057, $AM1057)), IF($AG1057="N/A", $T1057,$AG1057)))))))</f>
        <v>#VALUE!</v>
      </c>
      <c r="BX1057" s="16" t="e">
        <f>IF(BF1057="R", $CA1057, IF(OR(BF1057="P", BF1057="T", BF1057="N"), 0, IF($C1057="DM", $T1057, IF(OR(BF1057="Y", BF1057="IR"),$AM1057,IF(BF1057="C", IF($BI1057="Y", IF($BA1057="C", IF($AF1057="N/A", $Q1057, $AF1057), IF($AF1057="N/A", $T1057, $AM1057)), IF($AG1057="N/A", $T1057,$AG1057)))))))</f>
        <v>#VALUE!</v>
      </c>
      <c r="BY1057" s="16" t="e">
        <f>IF(BG1057="R", $CA1057, IF(OR(BG1057="P", BG1057="T", BG1057="N"), 0, IF($C1057="DM", $T1057, IF(OR(BG1057="Y", BG1057="IR"),$AM1057,IF(BG1057="C", IF($BI1057="Y", IF($BA1057="C", IF($AF1057="N/A", $Q1057, $AF1057), IF($AF1057="N/A", $T1057, $AM1057)), IF($AG1057="N/A", $T1057,$AG1057)))))))</f>
        <v>#VALUE!</v>
      </c>
      <c r="BZ1057" s="16" t="e">
        <f>IF(BH1057="R", $CA1057, IF(OR(BH1057="P", BH1057="T", BH1057="N"), 0, IF($C1057="DM", $T1057, IF(OR(BH1057="Y", BH1057="IR"),$AM1057,IF(BH1057="C", IF($BI1057="Y", IF($BA1057="C", IF($AF1057="N/A", $Q1057, $AF1057), IF($AF1057="N/A", $T1057, $AM1057)), IF($AG1057="N/A", $T1057,$AG1057)))))))</f>
        <v>#VALUE!</v>
      </c>
      <c r="CA1057" s="15" t="s">
        <v>75</v>
      </c>
      <c r="CB1057" s="16" t="e">
        <f>BZ1057</f>
        <v>#VALUE!</v>
      </c>
      <c r="CC1057" s="15" t="str">
        <f>IF(OR($BH1057="T", $BH1057="R"), 0, IF($BH1057="C", IF($BI1057="Y", IF($BA1057="C", 0, IF(AF1057="N/A", Q1057-T1057, AF1057-AG1057)), IF($AF1057="N/A", U1057, AH1057)), AN1057))</f>
        <v>N/A</v>
      </c>
      <c r="CD1057" s="15" t="str">
        <f>IF(OR($BH1057="T", $BH1057="R"), 0, IF($BH1057="C", IF($BI1057="Y", 0, IF($AF1057="N/A", V1057, AI1057)), AO1057))</f>
        <v>N/A</v>
      </c>
      <c r="CE1057" s="15" t="str">
        <f>IF(OR($BH1057="T", $BH1057="R"), 0, IF($BH1057="C", IF($BI1057="Y", 0, IF($AF1057="N/A", W1057, AJ1057)), AP1057))</f>
        <v>N/A</v>
      </c>
      <c r="CF1057" s="15" t="str">
        <f>IF(OR($BH1057="T", $BH1057="R"), 0, IF($BH1057="C", IF($BI1057="Y", 0, IF($AF1057="N/A", X1057, AK1057)), AQ1057))</f>
        <v>N/A</v>
      </c>
    </row>
    <row r="1058" spans="1:84" x14ac:dyDescent="0.25">
      <c r="A1058" s="14">
        <v>6035</v>
      </c>
      <c r="B1058" s="15"/>
      <c r="C1058" s="15"/>
      <c r="D1058" s="15"/>
      <c r="E1058" s="15" t="e">
        <f>VLOOKUP(B1058, 'Rookie Year'!$A$2:$B$55679,2,FALSE)</f>
        <v>#N/A</v>
      </c>
      <c r="F1058" s="15">
        <v>2024</v>
      </c>
      <c r="G1058" s="15" t="s">
        <v>42</v>
      </c>
      <c r="H1058" s="15"/>
      <c r="I1058" s="16"/>
      <c r="J1058" s="15"/>
      <c r="K1058" s="17">
        <f>IF(AND(G1058&lt;&gt;"N",R1058="N/A"), IF(I1058&lt;4, 0, 0.25),IF(I1058=1, IF(J1058=1,0.25, 0.25), IF(I1058&lt;13, 0.25, IF(I1058&lt;26, 0.4, IF(I1058&lt;51, 0.6, 0.75)))))</f>
        <v>0.25</v>
      </c>
      <c r="L1058" s="16">
        <f>I1058-M1058</f>
        <v>0</v>
      </c>
      <c r="M1058" s="16">
        <f>ROUNDUP(I1058*K1058,0)</f>
        <v>0</v>
      </c>
      <c r="N1058" s="16">
        <f>M1058*J1058</f>
        <v>0</v>
      </c>
      <c r="O1058" s="16">
        <v>0</v>
      </c>
      <c r="P1058" s="16">
        <v>0</v>
      </c>
      <c r="Q1058" s="16">
        <f>N1058-O1058-P1058</f>
        <v>0</v>
      </c>
      <c r="R1058" s="15" t="s">
        <v>75</v>
      </c>
      <c r="S1058" s="15">
        <f>IF(R1058="N/A", J1058-($B$1-F1058), J1058-($B$1-R1058))</f>
        <v>0</v>
      </c>
      <c r="T1058" s="16" t="str">
        <f>IF($S1058&lt;1, "N/A", $M1058)</f>
        <v>N/A</v>
      </c>
      <c r="U1058" s="16" t="str">
        <f>IF($S1058&lt;2, "N/A", $M1058)</f>
        <v>N/A</v>
      </c>
      <c r="V1058" s="16" t="str">
        <f>IF($S1058&lt;3, "N/A", $M1058)</f>
        <v>N/A</v>
      </c>
      <c r="W1058" s="16" t="str">
        <f>IF($S1058&lt;4, "N/A", $M1058)</f>
        <v>N/A</v>
      </c>
      <c r="X1058" s="16" t="str">
        <f>IF($S1058&lt;5, "N/A", $M1058)</f>
        <v>N/A</v>
      </c>
      <c r="Y1058" s="15" t="str">
        <f>IF(SUM(T1058:X1058)&lt;&gt;Q1058, "CHECK", "OK")</f>
        <v>OK</v>
      </c>
      <c r="Z1058" s="15" t="str">
        <f>IF(F1058=$B$1, "No", IF(S1058=1, "Yes", "No"))</f>
        <v>No</v>
      </c>
      <c r="AA1058" s="18" t="str">
        <f>IF(C1058="DM", "N/A", IF(Z1058="No","N/A",VLOOKUP(B1058,'Extension List'!$A$3:$R$1972,18,FALSE)))</f>
        <v>N/A</v>
      </c>
      <c r="AB1058" s="15" t="str">
        <f>IF(C1058="DM", "N/A", IF(Z1058="No","N/A",VLOOKUP(B1058,'Extension List'!$A$3:$T$1972,20,FALSE)))</f>
        <v>N/A</v>
      </c>
      <c r="AC1058" s="15" t="str">
        <f>IF(AA1058="N/A", "N/A", 0)</f>
        <v>N/A</v>
      </c>
      <c r="AD1058" s="16" t="str">
        <f>IF(AE1058="N/A", "N/A", AA1058-AE1058)</f>
        <v>N/A</v>
      </c>
      <c r="AE1058" s="16" t="str">
        <f>IF(AA1058="N/A", "N/A", IF(AC1058&gt;0, IF(AA1058&lt;13, ROUNDUP(0.25*AA1058,0), IF(AA1058&lt;26, ROUNDUP(0.4*AA1058,0), IF(AA1058&lt;51, ROUNDUP(0.6*AA1058,0), ROUNDUP(0.75*AA1058,0)))), "N/A"))</f>
        <v>N/A</v>
      </c>
      <c r="AF1058" s="16" t="str">
        <f>IF(AD1058="N/A","N/A", (AE1058*AC1058)+Q1058)</f>
        <v>N/A</v>
      </c>
      <c r="AG1058" s="16" t="str">
        <f>IF($AF1058="N/A", "N/A", "TBC")</f>
        <v>N/A</v>
      </c>
      <c r="AH1058" s="16" t="str">
        <f>IF($AF1058="N/A", "N/A", "TBC")</f>
        <v>N/A</v>
      </c>
      <c r="AI1058" s="16" t="str">
        <f>IF($AF1058="N/A","N/A",IF(AC1058&gt;1,"TBC","N/A"))</f>
        <v>N/A</v>
      </c>
      <c r="AJ1058" s="16" t="str">
        <f>IF($AF1058="N/A","N/A",IF(AC1058&gt;2,"TBC","N/A"))</f>
        <v>N/A</v>
      </c>
      <c r="AK1058" s="16" t="str">
        <f>IF($AF1058="N/A","N/A",IF(AC1058&gt;3,"TBC","N/A"))</f>
        <v>N/A</v>
      </c>
      <c r="AL1058" s="16" t="str">
        <f>IF(AC1058="N/A","N/A",IF(AC1058&gt;0,IF(SUM(AG1058:AK1058)&lt;&gt;AF1058,"CHECK","OK"),"N/A"))</f>
        <v>N/A</v>
      </c>
      <c r="AM1058" s="16" t="e">
        <f>IF(AD1058="N/A", L1058+T1058, L1058+AG1058)</f>
        <v>#VALUE!</v>
      </c>
      <c r="AN1058" s="16" t="str">
        <f>IF(AD1058="N/A", IF(U1058="N/A", "N/A", L1058+U1058), AD1058+AH1058)</f>
        <v>N/A</v>
      </c>
      <c r="AO1058" s="16" t="str">
        <f>IF(AD1058="N/A", IF(V1058="N/A", "N/A", L1058+V1058), IF(AI1058="N/A", "N/A", AD1058+AI1058))</f>
        <v>N/A</v>
      </c>
      <c r="AP1058" s="16" t="str">
        <f>IF(AD1058="N/A", IF(W1058="N/A", "N/A", L1058+W1058), IF(AJ1058="N/A", "N/A", AD1058+AJ1058))</f>
        <v>N/A</v>
      </c>
      <c r="AQ1058" s="16" t="str">
        <f>IF(AD1058="N/A", IF(X1058="N/A", "N/A", L1058+X1058), IF(AK1058="N/A", "N/A", AD1058+AK1058))</f>
        <v>N/A</v>
      </c>
      <c r="AR1058" s="15" t="s">
        <v>40</v>
      </c>
      <c r="AS1058" s="15" t="s">
        <v>40</v>
      </c>
      <c r="AT1058" s="15" t="s">
        <v>40</v>
      </c>
      <c r="AU1058" s="15" t="s">
        <v>40</v>
      </c>
      <c r="AV1058" s="15" t="s">
        <v>40</v>
      </c>
      <c r="AW1058" s="15" t="s">
        <v>40</v>
      </c>
      <c r="AX1058" s="15" t="s">
        <v>40</v>
      </c>
      <c r="AY1058" s="15" t="s">
        <v>40</v>
      </c>
      <c r="AZ1058" s="15" t="s">
        <v>40</v>
      </c>
      <c r="BA1058" s="15" t="s">
        <v>40</v>
      </c>
      <c r="BB1058" s="15" t="s">
        <v>40</v>
      </c>
      <c r="BC1058" s="15" t="s">
        <v>40</v>
      </c>
      <c r="BD1058" s="15" t="s">
        <v>40</v>
      </c>
      <c r="BE1058" s="15" t="s">
        <v>40</v>
      </c>
      <c r="BF1058" s="15" t="s">
        <v>40</v>
      </c>
      <c r="BG1058" s="15" t="s">
        <v>40</v>
      </c>
      <c r="BH1058" s="15" t="s">
        <v>40</v>
      </c>
      <c r="BJ1058" s="16" t="e">
        <f>IF(AR1058="R", $CA1058, IF(OR(AR1058="P", AR1058="T", AR1058="N"), 0, IF($C1058="DM", $T1058, IF(OR(AR1058="Y", AR1058="IR"),$AM1058,IF(AR1058="C", IF($BI1058="Y", IF($AF1058="N/A", $Q1058, $AF1058), IF($AG1058="N/A", $T1058,$AG1058)))))))</f>
        <v>#VALUE!</v>
      </c>
      <c r="BK1058" s="16" t="e">
        <f>IF(AS1058="R", $CA1058, IF(OR(AS1058="P", AS1058="T", AS1058="N"), 0, IF($C1058="DM", $T1058, IF(OR(AS1058="Y", AS1058="IR"),$AM1058,IF(AS1058="C", IF($BI1058="Y", IF($AF1058="N/A", $Q1058, $AF1058), IF($AG1058="N/A", $T1058,$AG1058)))))))</f>
        <v>#VALUE!</v>
      </c>
      <c r="BL1058" s="16" t="e">
        <f>IF(AT1058="R", $CA1058, IF(OR(AT1058="P", AT1058="T", AT1058="N"), 0, IF($C1058="DM", $T1058, IF(OR(AT1058="Y", AT1058="IR"),$AM1058,IF(AT1058="C", IF($BI1058="Y", IF($AF1058="N/A", $Q1058, $AF1058), IF($AG1058="N/A", $T1058,$AG1058)))))))</f>
        <v>#VALUE!</v>
      </c>
      <c r="BM1058" s="16" t="e">
        <f>IF(AU1058="R", $CA1058, IF(OR(AU1058="P", AU1058="T", AU1058="N"), 0, IF($C1058="DM", $T1058, IF(OR(AU1058="Y", AU1058="IR"),$AM1058,IF(AU1058="C", IF($BI1058="Y", IF($AF1058="N/A", $Q1058, $AF1058), IF($AG1058="N/A", $T1058,$AG1058)))))))</f>
        <v>#VALUE!</v>
      </c>
      <c r="BN1058" s="16" t="e">
        <f>IF(AV1058="R", $CA1058, IF(OR(AV1058="P", AV1058="T", AV1058="N"), 0, IF($C1058="DM", $T1058, IF(OR(AV1058="Y", AV1058="IR"),$AM1058,IF(AV1058="C", IF($BI1058="Y", IF($AF1058="N/A", $Q1058, $AF1058), IF($AG1058="N/A", $T1058,$AG1058)))))))</f>
        <v>#VALUE!</v>
      </c>
      <c r="BO1058" s="16" t="e">
        <f>IF(AW1058="R", $CA1058, IF(OR(AW1058="P", AW1058="T", AW1058="N"), 0, IF($C1058="DM", $T1058, IF(OR(AW1058="Y", AW1058="IR"),$AM1058,IF(AW1058="C", IF($BI1058="Y", IF($AF1058="N/A", $Q1058, $AF1058), IF($AG1058="N/A", $T1058,$AG1058)))))))</f>
        <v>#VALUE!</v>
      </c>
      <c r="BP1058" s="16" t="e">
        <f>IF(AX1058="R", $CA1058, IF(OR(AX1058="P", AX1058="T", AX1058="N"), 0, IF($C1058="DM", $T1058, IF(OR(AX1058="Y", AX1058="IR"),$AM1058,IF(AX1058="C", IF($BI1058="Y", IF($AF1058="N/A", $Q1058, $AF1058), IF($AG1058="N/A", $T1058,$AG1058)))))))</f>
        <v>#VALUE!</v>
      </c>
      <c r="BQ1058" s="16" t="e">
        <f>IF(AY1058="R", $CA1058, IF(OR(AY1058="P", AY1058="T", AY1058="N"), 0, IF($C1058="DM", $T1058, IF(OR(AY1058="Y", AY1058="IR"),$AM1058,IF(AY1058="C", IF($BI1058="Y", IF($AF1058="N/A", $Q1058, $AF1058), IF($AG1058="N/A", $T1058,$AG1058)))))))</f>
        <v>#VALUE!</v>
      </c>
      <c r="BR1058" s="16" t="e">
        <f>IF(AZ1058="R", $CA1058, IF(OR(AZ1058="P", AZ1058="T", AZ1058="N"), 0, IF($C1058="DM", $T1058, IF(OR(AZ1058="Y", AZ1058="IR"),$AM1058,IF(AZ1058="C", IF($BI1058="Y", IF($AF1058="N/A", $Q1058, $AF1058), IF($AG1058="N/A", $T1058,$AG1058)))))))</f>
        <v>#VALUE!</v>
      </c>
      <c r="BS1058" s="16" t="e">
        <f>IF(BA1058="R", $CA1058, IF(OR(BA1058="P", BA1058="T", BA1058="N"), 0, IF($C1058="DM", $T1058, IF(OR(BA1058="Y", BA1058="IR"),$AM1058,IF(BA1058="C", IF($BI1058="Y", IF($AF1058="N/A", $Q1058, $AF1058), IF($AG1058="N/A", $T1058,$AG1058)))))))</f>
        <v>#VALUE!</v>
      </c>
      <c r="BT1058" s="16" t="e">
        <f>IF(BB1058="R", $CA1058, IF(OR(BB1058="P", BB1058="T", BB1058="N"), 0, IF($C1058="DM", $T1058, IF(OR(BB1058="Y", BB1058="IR"),$AM1058,IF(BB1058="C", IF($BI1058="Y", IF($BA1058="C", IF($AF1058="N/A", $Q1058, $AF1058), IF($AF1058="N/A", $T1058, $AM1058)), IF($AG1058="N/A", $T1058,$AG1058)))))))</f>
        <v>#VALUE!</v>
      </c>
      <c r="BU1058" s="16" t="e">
        <f>IF(BC1058="R", $CA1058, IF(OR(BC1058="P", BC1058="T", BC1058="N"), 0, IF($C1058="DM", $T1058, IF(OR(BC1058="Y", BC1058="IR"),$AM1058,IF(BC1058="C", IF($BI1058="Y", IF($BA1058="C", IF($AF1058="N/A", $Q1058, $AF1058), IF($AF1058="N/A", $T1058, $AM1058)), IF($AG1058="N/A", $T1058,$AG1058)))))))</f>
        <v>#VALUE!</v>
      </c>
      <c r="BV1058" s="16" t="e">
        <f>IF(BD1058="R", $CA1058, IF(OR(BD1058="P", BD1058="T", BD1058="N"), 0, IF($C1058="DM", $T1058, IF(OR(BD1058="Y", BD1058="IR"),$AM1058,IF(BD1058="C", IF($BI1058="Y", IF($BA1058="C", IF($AF1058="N/A", $Q1058, $AF1058), IF($AF1058="N/A", $T1058, $AM1058)), IF($AG1058="N/A", $T1058,$AG1058)))))))</f>
        <v>#VALUE!</v>
      </c>
      <c r="BW1058" s="16" t="e">
        <f>IF(BE1058="R", $CA1058, IF(OR(BE1058="P", BE1058="T", BE1058="N"), 0, IF($C1058="DM", $T1058, IF(OR(BE1058="Y", BE1058="IR"),$AM1058,IF(BE1058="C", IF($BI1058="Y", IF($BA1058="C", IF($AF1058="N/A", $Q1058, $AF1058), IF($AF1058="N/A", $T1058, $AM1058)), IF($AG1058="N/A", $T1058,$AG1058)))))))</f>
        <v>#VALUE!</v>
      </c>
      <c r="BX1058" s="16" t="e">
        <f>IF(BF1058="R", $CA1058, IF(OR(BF1058="P", BF1058="T", BF1058="N"), 0, IF($C1058="DM", $T1058, IF(OR(BF1058="Y", BF1058="IR"),$AM1058,IF(BF1058="C", IF($BI1058="Y", IF($BA1058="C", IF($AF1058="N/A", $Q1058, $AF1058), IF($AF1058="N/A", $T1058, $AM1058)), IF($AG1058="N/A", $T1058,$AG1058)))))))</f>
        <v>#VALUE!</v>
      </c>
      <c r="BY1058" s="16" t="e">
        <f>IF(BG1058="R", $CA1058, IF(OR(BG1058="P", BG1058="T", BG1058="N"), 0, IF($C1058="DM", $T1058, IF(OR(BG1058="Y", BG1058="IR"),$AM1058,IF(BG1058="C", IF($BI1058="Y", IF($BA1058="C", IF($AF1058="N/A", $Q1058, $AF1058), IF($AF1058="N/A", $T1058, $AM1058)), IF($AG1058="N/A", $T1058,$AG1058)))))))</f>
        <v>#VALUE!</v>
      </c>
      <c r="BZ1058" s="16" t="e">
        <f>IF(BH1058="R", $CA1058, IF(OR(BH1058="P", BH1058="T", BH1058="N"), 0, IF($C1058="DM", $T1058, IF(OR(BH1058="Y", BH1058="IR"),$AM1058,IF(BH1058="C", IF($BI1058="Y", IF($BA1058="C", IF($AF1058="N/A", $Q1058, $AF1058), IF($AF1058="N/A", $T1058, $AM1058)), IF($AG1058="N/A", $T1058,$AG1058)))))))</f>
        <v>#VALUE!</v>
      </c>
      <c r="CA1058" s="15" t="s">
        <v>75</v>
      </c>
      <c r="CB1058" s="16" t="e">
        <f>BZ1058</f>
        <v>#VALUE!</v>
      </c>
      <c r="CC1058" s="15" t="str">
        <f>IF(OR($BH1058="T", $BH1058="R"), 0, IF($BH1058="C", IF($BI1058="Y", IF($BA1058="C", 0, IF(AF1058="N/A", Q1058-T1058, AF1058-AG1058)), IF($AF1058="N/A", U1058, AH1058)), AN1058))</f>
        <v>N/A</v>
      </c>
      <c r="CD1058" s="15" t="str">
        <f>IF(OR($BH1058="T", $BH1058="R"), 0, IF($BH1058="C", IF($BI1058="Y", 0, IF($AF1058="N/A", V1058, AI1058)), AO1058))</f>
        <v>N/A</v>
      </c>
      <c r="CE1058" s="15" t="str">
        <f>IF(OR($BH1058="T", $BH1058="R"), 0, IF($BH1058="C", IF($BI1058="Y", 0, IF($AF1058="N/A", W1058, AJ1058)), AP1058))</f>
        <v>N/A</v>
      </c>
      <c r="CF1058" s="15" t="str">
        <f>IF(OR($BH1058="T", $BH1058="R"), 0, IF($BH1058="C", IF($BI1058="Y", 0, IF($AF1058="N/A", X1058, AK1058)), AQ1058))</f>
        <v>N/A</v>
      </c>
    </row>
    <row r="1059" spans="1:84" x14ac:dyDescent="0.25">
      <c r="A1059" s="14">
        <v>6036</v>
      </c>
      <c r="B1059" s="15"/>
      <c r="C1059" s="15"/>
      <c r="D1059" s="15"/>
      <c r="E1059" s="15" t="e">
        <f>VLOOKUP(B1059, 'Rookie Year'!$A$2:$B$55679,2,FALSE)</f>
        <v>#N/A</v>
      </c>
      <c r="F1059" s="15">
        <v>2024</v>
      </c>
      <c r="G1059" s="15" t="s">
        <v>42</v>
      </c>
      <c r="H1059" s="15"/>
      <c r="I1059" s="16"/>
      <c r="J1059" s="15"/>
      <c r="K1059" s="17">
        <f>IF(AND(G1059&lt;&gt;"N",R1059="N/A"), IF(I1059&lt;4, 0, 0.25),IF(I1059=1, IF(J1059=1,0.25, 0.25), IF(I1059&lt;13, 0.25, IF(I1059&lt;26, 0.4, IF(I1059&lt;51, 0.6, 0.75)))))</f>
        <v>0.25</v>
      </c>
      <c r="L1059" s="16">
        <f>I1059-M1059</f>
        <v>0</v>
      </c>
      <c r="M1059" s="16">
        <f>ROUNDUP(I1059*K1059,0)</f>
        <v>0</v>
      </c>
      <c r="N1059" s="16">
        <f>M1059*J1059</f>
        <v>0</v>
      </c>
      <c r="O1059" s="16">
        <v>0</v>
      </c>
      <c r="P1059" s="16">
        <v>0</v>
      </c>
      <c r="Q1059" s="16">
        <f>N1059-O1059-P1059</f>
        <v>0</v>
      </c>
      <c r="R1059" s="15" t="s">
        <v>75</v>
      </c>
      <c r="S1059" s="15">
        <f>IF(R1059="N/A", J1059-($B$1-F1059), J1059-($B$1-R1059))</f>
        <v>0</v>
      </c>
      <c r="T1059" s="16" t="str">
        <f>IF($S1059&lt;1, "N/A", $M1059)</f>
        <v>N/A</v>
      </c>
      <c r="U1059" s="16" t="str">
        <f>IF($S1059&lt;2, "N/A", $M1059)</f>
        <v>N/A</v>
      </c>
      <c r="V1059" s="16" t="str">
        <f>IF($S1059&lt;3, "N/A", $M1059)</f>
        <v>N/A</v>
      </c>
      <c r="W1059" s="16" t="str">
        <f>IF($S1059&lt;4, "N/A", $M1059)</f>
        <v>N/A</v>
      </c>
      <c r="X1059" s="16" t="str">
        <f>IF($S1059&lt;5, "N/A", $M1059)</f>
        <v>N/A</v>
      </c>
      <c r="Y1059" s="15" t="str">
        <f>IF(SUM(T1059:X1059)&lt;&gt;Q1059, "CHECK", "OK")</f>
        <v>OK</v>
      </c>
      <c r="Z1059" s="15" t="str">
        <f>IF(F1059=$B$1, "No", IF(S1059=1, "Yes", "No"))</f>
        <v>No</v>
      </c>
      <c r="AA1059" s="18" t="str">
        <f>IF(C1059="DM", "N/A", IF(Z1059="No","N/A",VLOOKUP(B1059,'Extension List'!$A$3:$R$1972,18,FALSE)))</f>
        <v>N/A</v>
      </c>
      <c r="AB1059" s="15" t="str">
        <f>IF(C1059="DM", "N/A", IF(Z1059="No","N/A",VLOOKUP(B1059,'Extension List'!$A$3:$T$1972,20,FALSE)))</f>
        <v>N/A</v>
      </c>
      <c r="AC1059" s="15" t="str">
        <f>IF(AA1059="N/A", "N/A", 0)</f>
        <v>N/A</v>
      </c>
      <c r="AD1059" s="16" t="str">
        <f>IF(AE1059="N/A", "N/A", AA1059-AE1059)</f>
        <v>N/A</v>
      </c>
      <c r="AE1059" s="16" t="str">
        <f>IF(AA1059="N/A", "N/A", IF(AC1059&gt;0, IF(AA1059&lt;13, ROUNDUP(0.25*AA1059,0), IF(AA1059&lt;26, ROUNDUP(0.4*AA1059,0), IF(AA1059&lt;51, ROUNDUP(0.6*AA1059,0), ROUNDUP(0.75*AA1059,0)))), "N/A"))</f>
        <v>N/A</v>
      </c>
      <c r="AF1059" s="16" t="str">
        <f>IF(AD1059="N/A","N/A", (AE1059*AC1059)+Q1059)</f>
        <v>N/A</v>
      </c>
      <c r="AG1059" s="16" t="str">
        <f>IF($AF1059="N/A", "N/A", "TBC")</f>
        <v>N/A</v>
      </c>
      <c r="AH1059" s="16" t="str">
        <f>IF($AF1059="N/A", "N/A", "TBC")</f>
        <v>N/A</v>
      </c>
      <c r="AI1059" s="16" t="str">
        <f>IF($AF1059="N/A","N/A",IF(AC1059&gt;1,"TBC","N/A"))</f>
        <v>N/A</v>
      </c>
      <c r="AJ1059" s="16" t="str">
        <f>IF($AF1059="N/A","N/A",IF(AC1059&gt;2,"TBC","N/A"))</f>
        <v>N/A</v>
      </c>
      <c r="AK1059" s="16" t="str">
        <f>IF($AF1059="N/A","N/A",IF(AC1059&gt;3,"TBC","N/A"))</f>
        <v>N/A</v>
      </c>
      <c r="AL1059" s="16" t="str">
        <f>IF(AC1059="N/A","N/A",IF(AC1059&gt;0,IF(SUM(AG1059:AK1059)&lt;&gt;AF1059,"CHECK","OK"),"N/A"))</f>
        <v>N/A</v>
      </c>
      <c r="AM1059" s="16" t="e">
        <f>IF(AD1059="N/A", L1059+T1059, L1059+AG1059)</f>
        <v>#VALUE!</v>
      </c>
      <c r="AN1059" s="16" t="str">
        <f>IF(AD1059="N/A", IF(U1059="N/A", "N/A", L1059+U1059), AD1059+AH1059)</f>
        <v>N/A</v>
      </c>
      <c r="AO1059" s="16" t="str">
        <f>IF(AD1059="N/A", IF(V1059="N/A", "N/A", L1059+V1059), IF(AI1059="N/A", "N/A", AD1059+AI1059))</f>
        <v>N/A</v>
      </c>
      <c r="AP1059" s="16" t="str">
        <f>IF(AD1059="N/A", IF(W1059="N/A", "N/A", L1059+W1059), IF(AJ1059="N/A", "N/A", AD1059+AJ1059))</f>
        <v>N/A</v>
      </c>
      <c r="AQ1059" s="16" t="str">
        <f>IF(AD1059="N/A", IF(X1059="N/A", "N/A", L1059+X1059), IF(AK1059="N/A", "N/A", AD1059+AK1059))</f>
        <v>N/A</v>
      </c>
      <c r="AR1059" s="15" t="s">
        <v>40</v>
      </c>
      <c r="AS1059" s="15" t="s">
        <v>40</v>
      </c>
      <c r="AT1059" s="15" t="s">
        <v>40</v>
      </c>
      <c r="AU1059" s="15" t="s">
        <v>40</v>
      </c>
      <c r="AV1059" s="15" t="s">
        <v>40</v>
      </c>
      <c r="AW1059" s="15" t="s">
        <v>40</v>
      </c>
      <c r="AX1059" s="15" t="s">
        <v>40</v>
      </c>
      <c r="AY1059" s="15" t="s">
        <v>40</v>
      </c>
      <c r="AZ1059" s="15" t="s">
        <v>40</v>
      </c>
      <c r="BA1059" s="15" t="s">
        <v>40</v>
      </c>
      <c r="BB1059" s="15" t="s">
        <v>40</v>
      </c>
      <c r="BC1059" s="15" t="s">
        <v>40</v>
      </c>
      <c r="BD1059" s="15" t="s">
        <v>40</v>
      </c>
      <c r="BE1059" s="15" t="s">
        <v>40</v>
      </c>
      <c r="BF1059" s="15" t="s">
        <v>40</v>
      </c>
      <c r="BG1059" s="15" t="s">
        <v>40</v>
      </c>
      <c r="BH1059" s="15" t="s">
        <v>40</v>
      </c>
      <c r="BJ1059" s="16" t="e">
        <f>IF(AR1059="R", $CA1059, IF(OR(AR1059="P", AR1059="T", AR1059="N"), 0, IF($C1059="DM", $T1059, IF(OR(AR1059="Y", AR1059="IR"),$AM1059,IF(AR1059="C", IF($BI1059="Y", IF($AF1059="N/A", $Q1059, $AF1059), IF($AG1059="N/A", $T1059,$AG1059)))))))</f>
        <v>#VALUE!</v>
      </c>
      <c r="BK1059" s="16" t="e">
        <f>IF(AS1059="R", $CA1059, IF(OR(AS1059="P", AS1059="T", AS1059="N"), 0, IF($C1059="DM", $T1059, IF(OR(AS1059="Y", AS1059="IR"),$AM1059,IF(AS1059="C", IF($BI1059="Y", IF($AF1059="N/A", $Q1059, $AF1059), IF($AG1059="N/A", $T1059,$AG1059)))))))</f>
        <v>#VALUE!</v>
      </c>
      <c r="BL1059" s="16" t="e">
        <f>IF(AT1059="R", $CA1059, IF(OR(AT1059="P", AT1059="T", AT1059="N"), 0, IF($C1059="DM", $T1059, IF(OR(AT1059="Y", AT1059="IR"),$AM1059,IF(AT1059="C", IF($BI1059="Y", IF($AF1059="N/A", $Q1059, $AF1059), IF($AG1059="N/A", $T1059,$AG1059)))))))</f>
        <v>#VALUE!</v>
      </c>
      <c r="BM1059" s="16" t="e">
        <f>IF(AU1059="R", $CA1059, IF(OR(AU1059="P", AU1059="T", AU1059="N"), 0, IF($C1059="DM", $T1059, IF(OR(AU1059="Y", AU1059="IR"),$AM1059,IF(AU1059="C", IF($BI1059="Y", IF($AF1059="N/A", $Q1059, $AF1059), IF($AG1059="N/A", $T1059,$AG1059)))))))</f>
        <v>#VALUE!</v>
      </c>
      <c r="BN1059" s="16" t="e">
        <f>IF(AV1059="R", $CA1059, IF(OR(AV1059="P", AV1059="T", AV1059="N"), 0, IF($C1059="DM", $T1059, IF(OR(AV1059="Y", AV1059="IR"),$AM1059,IF(AV1059="C", IF($BI1059="Y", IF($AF1059="N/A", $Q1059, $AF1059), IF($AG1059="N/A", $T1059,$AG1059)))))))</f>
        <v>#VALUE!</v>
      </c>
      <c r="BO1059" s="16" t="e">
        <f>IF(AW1059="R", $CA1059, IF(OR(AW1059="P", AW1059="T", AW1059="N"), 0, IF($C1059="DM", $T1059, IF(OR(AW1059="Y", AW1059="IR"),$AM1059,IF(AW1059="C", IF($BI1059="Y", IF($AF1059="N/A", $Q1059, $AF1059), IF($AG1059="N/A", $T1059,$AG1059)))))))</f>
        <v>#VALUE!</v>
      </c>
      <c r="BP1059" s="16" t="e">
        <f>IF(AX1059="R", $CA1059, IF(OR(AX1059="P", AX1059="T", AX1059="N"), 0, IF($C1059="DM", $T1059, IF(OR(AX1059="Y", AX1059="IR"),$AM1059,IF(AX1059="C", IF($BI1059="Y", IF($AF1059="N/A", $Q1059, $AF1059), IF($AG1059="N/A", $T1059,$AG1059)))))))</f>
        <v>#VALUE!</v>
      </c>
      <c r="BQ1059" s="16" t="e">
        <f>IF(AY1059="R", $CA1059, IF(OR(AY1059="P", AY1059="T", AY1059="N"), 0, IF($C1059="DM", $T1059, IF(OR(AY1059="Y", AY1059="IR"),$AM1059,IF(AY1059="C", IF($BI1059="Y", IF($AF1059="N/A", $Q1059, $AF1059), IF($AG1059="N/A", $T1059,$AG1059)))))))</f>
        <v>#VALUE!</v>
      </c>
      <c r="BR1059" s="16" t="e">
        <f>IF(AZ1059="R", $CA1059, IF(OR(AZ1059="P", AZ1059="T", AZ1059="N"), 0, IF($C1059="DM", $T1059, IF(OR(AZ1059="Y", AZ1059="IR"),$AM1059,IF(AZ1059="C", IF($BI1059="Y", IF($AF1059="N/A", $Q1059, $AF1059), IF($AG1059="N/A", $T1059,$AG1059)))))))</f>
        <v>#VALUE!</v>
      </c>
      <c r="BS1059" s="16" t="e">
        <f>IF(BA1059="R", $CA1059, IF(OR(BA1059="P", BA1059="T", BA1059="N"), 0, IF($C1059="DM", $T1059, IF(OR(BA1059="Y", BA1059="IR"),$AM1059,IF(BA1059="C", IF($BI1059="Y", IF($AF1059="N/A", $Q1059, $AF1059), IF($AG1059="N/A", $T1059,$AG1059)))))))</f>
        <v>#VALUE!</v>
      </c>
      <c r="BT1059" s="16" t="e">
        <f>IF(BB1059="R", $CA1059, IF(OR(BB1059="P", BB1059="T", BB1059="N"), 0, IF($C1059="DM", $T1059, IF(OR(BB1059="Y", BB1059="IR"),$AM1059,IF(BB1059="C", IF($BI1059="Y", IF($BA1059="C", IF($AF1059="N/A", $Q1059, $AF1059), IF($AF1059="N/A", $T1059, $AM1059)), IF($AG1059="N/A", $T1059,$AG1059)))))))</f>
        <v>#VALUE!</v>
      </c>
      <c r="BU1059" s="16" t="e">
        <f>IF(BC1059="R", $CA1059, IF(OR(BC1059="P", BC1059="T", BC1059="N"), 0, IF($C1059="DM", $T1059, IF(OR(BC1059="Y", BC1059="IR"),$AM1059,IF(BC1059="C", IF($BI1059="Y", IF($BA1059="C", IF($AF1059="N/A", $Q1059, $AF1059), IF($AF1059="N/A", $T1059, $AM1059)), IF($AG1059="N/A", $T1059,$AG1059)))))))</f>
        <v>#VALUE!</v>
      </c>
      <c r="BV1059" s="16" t="e">
        <f>IF(BD1059="R", $CA1059, IF(OR(BD1059="P", BD1059="T", BD1059="N"), 0, IF($C1059="DM", $T1059, IF(OR(BD1059="Y", BD1059="IR"),$AM1059,IF(BD1059="C", IF($BI1059="Y", IF($BA1059="C", IF($AF1059="N/A", $Q1059, $AF1059), IF($AF1059="N/A", $T1059, $AM1059)), IF($AG1059="N/A", $T1059,$AG1059)))))))</f>
        <v>#VALUE!</v>
      </c>
      <c r="BW1059" s="16" t="e">
        <f>IF(BE1059="R", $CA1059, IF(OR(BE1059="P", BE1059="T", BE1059="N"), 0, IF($C1059="DM", $T1059, IF(OR(BE1059="Y", BE1059="IR"),$AM1059,IF(BE1059="C", IF($BI1059="Y", IF($BA1059="C", IF($AF1059="N/A", $Q1059, $AF1059), IF($AF1059="N/A", $T1059, $AM1059)), IF($AG1059="N/A", $T1059,$AG1059)))))))</f>
        <v>#VALUE!</v>
      </c>
      <c r="BX1059" s="16" t="e">
        <f>IF(BF1059="R", $CA1059, IF(OR(BF1059="P", BF1059="T", BF1059="N"), 0, IF($C1059="DM", $T1059, IF(OR(BF1059="Y", BF1059="IR"),$AM1059,IF(BF1059="C", IF($BI1059="Y", IF($BA1059="C", IF($AF1059="N/A", $Q1059, $AF1059), IF($AF1059="N/A", $T1059, $AM1059)), IF($AG1059="N/A", $T1059,$AG1059)))))))</f>
        <v>#VALUE!</v>
      </c>
      <c r="BY1059" s="16" t="e">
        <f>IF(BG1059="R", $CA1059, IF(OR(BG1059="P", BG1059="T", BG1059="N"), 0, IF($C1059="DM", $T1059, IF(OR(BG1059="Y", BG1059="IR"),$AM1059,IF(BG1059="C", IF($BI1059="Y", IF($BA1059="C", IF($AF1059="N/A", $Q1059, $AF1059), IF($AF1059="N/A", $T1059, $AM1059)), IF($AG1059="N/A", $T1059,$AG1059)))))))</f>
        <v>#VALUE!</v>
      </c>
      <c r="BZ1059" s="16" t="e">
        <f>IF(BH1059="R", $CA1059, IF(OR(BH1059="P", BH1059="T", BH1059="N"), 0, IF($C1059="DM", $T1059, IF(OR(BH1059="Y", BH1059="IR"),$AM1059,IF(BH1059="C", IF($BI1059="Y", IF($BA1059="C", IF($AF1059="N/A", $Q1059, $AF1059), IF($AF1059="N/A", $T1059, $AM1059)), IF($AG1059="N/A", $T1059,$AG1059)))))))</f>
        <v>#VALUE!</v>
      </c>
      <c r="CA1059" s="15" t="s">
        <v>75</v>
      </c>
      <c r="CB1059" s="16" t="e">
        <f>BZ1059</f>
        <v>#VALUE!</v>
      </c>
      <c r="CC1059" s="15" t="str">
        <f>IF(OR($BH1059="T", $BH1059="R"), 0, IF($BH1059="C", IF($BI1059="Y", IF($BA1059="C", 0, IF(AF1059="N/A", Q1059-T1059, AF1059-AG1059)), IF($AF1059="N/A", U1059, AH1059)), AN1059))</f>
        <v>N/A</v>
      </c>
      <c r="CD1059" s="15" t="str">
        <f>IF(OR($BH1059="T", $BH1059="R"), 0, IF($BH1059="C", IF($BI1059="Y", 0, IF($AF1059="N/A", V1059, AI1059)), AO1059))</f>
        <v>N/A</v>
      </c>
      <c r="CE1059" s="15" t="str">
        <f>IF(OR($BH1059="T", $BH1059="R"), 0, IF($BH1059="C", IF($BI1059="Y", 0, IF($AF1059="N/A", W1059, AJ1059)), AP1059))</f>
        <v>N/A</v>
      </c>
      <c r="CF1059" s="15" t="str">
        <f>IF(OR($BH1059="T", $BH1059="R"), 0, IF($BH1059="C", IF($BI1059="Y", 0, IF($AF1059="N/A", X1059, AK1059)), AQ1059))</f>
        <v>N/A</v>
      </c>
    </row>
    <row r="1060" spans="1:84" x14ac:dyDescent="0.25">
      <c r="A1060" s="14">
        <v>6037</v>
      </c>
      <c r="B1060" s="15"/>
      <c r="C1060" s="15"/>
      <c r="D1060" s="15"/>
      <c r="E1060" s="15" t="e">
        <f>VLOOKUP(B1060, 'Rookie Year'!$A$2:$B$55679,2,FALSE)</f>
        <v>#N/A</v>
      </c>
      <c r="F1060" s="15">
        <v>2024</v>
      </c>
      <c r="G1060" s="15" t="s">
        <v>42</v>
      </c>
      <c r="H1060" s="15"/>
      <c r="I1060" s="16"/>
      <c r="J1060" s="15"/>
      <c r="K1060" s="17">
        <f>IF(AND(G1060&lt;&gt;"N",R1060="N/A"), IF(I1060&lt;4, 0, 0.25),IF(I1060=1, IF(J1060=1,0.25, 0.25), IF(I1060&lt;13, 0.25, IF(I1060&lt;26, 0.4, IF(I1060&lt;51, 0.6, 0.75)))))</f>
        <v>0.25</v>
      </c>
      <c r="L1060" s="16">
        <f>I1060-M1060</f>
        <v>0</v>
      </c>
      <c r="M1060" s="16">
        <f>ROUNDUP(I1060*K1060,0)</f>
        <v>0</v>
      </c>
      <c r="N1060" s="16">
        <f>M1060*J1060</f>
        <v>0</v>
      </c>
      <c r="O1060" s="16">
        <v>0</v>
      </c>
      <c r="P1060" s="16">
        <v>0</v>
      </c>
      <c r="Q1060" s="16">
        <f>N1060-O1060-P1060</f>
        <v>0</v>
      </c>
      <c r="R1060" s="15" t="s">
        <v>75</v>
      </c>
      <c r="S1060" s="15">
        <f>IF(R1060="N/A", J1060-($B$1-F1060), J1060-($B$1-R1060))</f>
        <v>0</v>
      </c>
      <c r="T1060" s="16" t="str">
        <f>IF($S1060&lt;1, "N/A", $M1060)</f>
        <v>N/A</v>
      </c>
      <c r="U1060" s="16" t="str">
        <f>IF($S1060&lt;2, "N/A", $M1060)</f>
        <v>N/A</v>
      </c>
      <c r="V1060" s="16" t="str">
        <f>IF($S1060&lt;3, "N/A", $M1060)</f>
        <v>N/A</v>
      </c>
      <c r="W1060" s="16" t="str">
        <f>IF($S1060&lt;4, "N/A", $M1060)</f>
        <v>N/A</v>
      </c>
      <c r="X1060" s="16" t="str">
        <f>IF($S1060&lt;5, "N/A", $M1060)</f>
        <v>N/A</v>
      </c>
      <c r="Y1060" s="15" t="str">
        <f>IF(SUM(T1060:X1060)&lt;&gt;Q1060, "CHECK", "OK")</f>
        <v>OK</v>
      </c>
      <c r="Z1060" s="15" t="str">
        <f>IF(F1060=$B$1, "No", IF(S1060=1, "Yes", "No"))</f>
        <v>No</v>
      </c>
      <c r="AA1060" s="18" t="str">
        <f>IF(C1060="DM", "N/A", IF(Z1060="No","N/A",VLOOKUP(B1060,'Extension List'!$A$3:$R$1972,18,FALSE)))</f>
        <v>N/A</v>
      </c>
      <c r="AB1060" s="15" t="str">
        <f>IF(C1060="DM", "N/A", IF(Z1060="No","N/A",VLOOKUP(B1060,'Extension List'!$A$3:$T$1972,20,FALSE)))</f>
        <v>N/A</v>
      </c>
      <c r="AC1060" s="15" t="str">
        <f>IF(AA1060="N/A", "N/A", 0)</f>
        <v>N/A</v>
      </c>
      <c r="AD1060" s="16" t="str">
        <f>IF(AE1060="N/A", "N/A", AA1060-AE1060)</f>
        <v>N/A</v>
      </c>
      <c r="AE1060" s="16" t="str">
        <f>IF(AA1060="N/A", "N/A", IF(AC1060&gt;0, IF(AA1060&lt;13, ROUNDUP(0.25*AA1060,0), IF(AA1060&lt;26, ROUNDUP(0.4*AA1060,0), IF(AA1060&lt;51, ROUNDUP(0.6*AA1060,0), ROUNDUP(0.75*AA1060,0)))), "N/A"))</f>
        <v>N/A</v>
      </c>
      <c r="AF1060" s="16" t="str">
        <f>IF(AD1060="N/A","N/A", (AE1060*AC1060)+Q1060)</f>
        <v>N/A</v>
      </c>
      <c r="AG1060" s="16" t="str">
        <f>IF($AF1060="N/A", "N/A", "TBC")</f>
        <v>N/A</v>
      </c>
      <c r="AH1060" s="16" t="str">
        <f>IF($AF1060="N/A", "N/A", "TBC")</f>
        <v>N/A</v>
      </c>
      <c r="AI1060" s="16" t="str">
        <f>IF($AF1060="N/A","N/A",IF(AC1060&gt;1,"TBC","N/A"))</f>
        <v>N/A</v>
      </c>
      <c r="AJ1060" s="16" t="str">
        <f>IF($AF1060="N/A","N/A",IF(AC1060&gt;2,"TBC","N/A"))</f>
        <v>N/A</v>
      </c>
      <c r="AK1060" s="16" t="str">
        <f>IF($AF1060="N/A","N/A",IF(AC1060&gt;3,"TBC","N/A"))</f>
        <v>N/A</v>
      </c>
      <c r="AL1060" s="16" t="str">
        <f>IF(AC1060="N/A","N/A",IF(AC1060&gt;0,IF(SUM(AG1060:AK1060)&lt;&gt;AF1060,"CHECK","OK"),"N/A"))</f>
        <v>N/A</v>
      </c>
      <c r="AM1060" s="16" t="e">
        <f>IF(AD1060="N/A", L1060+T1060, L1060+AG1060)</f>
        <v>#VALUE!</v>
      </c>
      <c r="AN1060" s="16" t="str">
        <f>IF(AD1060="N/A", IF(U1060="N/A", "N/A", L1060+U1060), AD1060+AH1060)</f>
        <v>N/A</v>
      </c>
      <c r="AO1060" s="16" t="str">
        <f>IF(AD1060="N/A", IF(V1060="N/A", "N/A", L1060+V1060), IF(AI1060="N/A", "N/A", AD1060+AI1060))</f>
        <v>N/A</v>
      </c>
      <c r="AP1060" s="16" t="str">
        <f>IF(AD1060="N/A", IF(W1060="N/A", "N/A", L1060+W1060), IF(AJ1060="N/A", "N/A", AD1060+AJ1060))</f>
        <v>N/A</v>
      </c>
      <c r="AQ1060" s="16" t="str">
        <f>IF(AD1060="N/A", IF(X1060="N/A", "N/A", L1060+X1060), IF(AK1060="N/A", "N/A", AD1060+AK1060))</f>
        <v>N/A</v>
      </c>
      <c r="AR1060" s="15" t="s">
        <v>40</v>
      </c>
      <c r="AS1060" s="15" t="s">
        <v>40</v>
      </c>
      <c r="AT1060" s="15" t="s">
        <v>40</v>
      </c>
      <c r="AU1060" s="15" t="s">
        <v>40</v>
      </c>
      <c r="AV1060" s="15" t="s">
        <v>40</v>
      </c>
      <c r="AW1060" s="15" t="s">
        <v>40</v>
      </c>
      <c r="AX1060" s="15" t="s">
        <v>40</v>
      </c>
      <c r="AY1060" s="15" t="s">
        <v>40</v>
      </c>
      <c r="AZ1060" s="15" t="s">
        <v>40</v>
      </c>
      <c r="BA1060" s="15" t="s">
        <v>40</v>
      </c>
      <c r="BB1060" s="15" t="s">
        <v>40</v>
      </c>
      <c r="BC1060" s="15" t="s">
        <v>40</v>
      </c>
      <c r="BD1060" s="15" t="s">
        <v>40</v>
      </c>
      <c r="BE1060" s="15" t="s">
        <v>40</v>
      </c>
      <c r="BF1060" s="15" t="s">
        <v>40</v>
      </c>
      <c r="BG1060" s="15" t="s">
        <v>40</v>
      </c>
      <c r="BH1060" s="15" t="s">
        <v>40</v>
      </c>
      <c r="BJ1060" s="16" t="e">
        <f>IF(AR1060="R", $CA1060, IF(OR(AR1060="P", AR1060="T", AR1060="N"), 0, IF($C1060="DM", $T1060, IF(OR(AR1060="Y", AR1060="IR"),$AM1060,IF(AR1060="C", IF($BI1060="Y", IF($AF1060="N/A", $Q1060, $AF1060), IF($AG1060="N/A", $T1060,$AG1060)))))))</f>
        <v>#VALUE!</v>
      </c>
      <c r="BK1060" s="16" t="e">
        <f>IF(AS1060="R", $CA1060, IF(OR(AS1060="P", AS1060="T", AS1060="N"), 0, IF($C1060="DM", $T1060, IF(OR(AS1060="Y", AS1060="IR"),$AM1060,IF(AS1060="C", IF($BI1060="Y", IF($AF1060="N/A", $Q1060, $AF1060), IF($AG1060="N/A", $T1060,$AG1060)))))))</f>
        <v>#VALUE!</v>
      </c>
      <c r="BL1060" s="16" t="e">
        <f>IF(AT1060="R", $CA1060, IF(OR(AT1060="P", AT1060="T", AT1060="N"), 0, IF($C1060="DM", $T1060, IF(OR(AT1060="Y", AT1060="IR"),$AM1060,IF(AT1060="C", IF($BI1060="Y", IF($AF1060="N/A", $Q1060, $AF1060), IF($AG1060="N/A", $T1060,$AG1060)))))))</f>
        <v>#VALUE!</v>
      </c>
      <c r="BM1060" s="16" t="e">
        <f>IF(AU1060="R", $CA1060, IF(OR(AU1060="P", AU1060="T", AU1060="N"), 0, IF($C1060="DM", $T1060, IF(OR(AU1060="Y", AU1060="IR"),$AM1060,IF(AU1060="C", IF($BI1060="Y", IF($AF1060="N/A", $Q1060, $AF1060), IF($AG1060="N/A", $T1060,$AG1060)))))))</f>
        <v>#VALUE!</v>
      </c>
      <c r="BN1060" s="16" t="e">
        <f>IF(AV1060="R", $CA1060, IF(OR(AV1060="P", AV1060="T", AV1060="N"), 0, IF($C1060="DM", $T1060, IF(OR(AV1060="Y", AV1060="IR"),$AM1060,IF(AV1060="C", IF($BI1060="Y", IF($AF1060="N/A", $Q1060, $AF1060), IF($AG1060="N/A", $T1060,$AG1060)))))))</f>
        <v>#VALUE!</v>
      </c>
      <c r="BO1060" s="16" t="e">
        <f>IF(AW1060="R", $CA1060, IF(OR(AW1060="P", AW1060="T", AW1060="N"), 0, IF($C1060="DM", $T1060, IF(OR(AW1060="Y", AW1060="IR"),$AM1060,IF(AW1060="C", IF($BI1060="Y", IF($AF1060="N/A", $Q1060, $AF1060), IF($AG1060="N/A", $T1060,$AG1060)))))))</f>
        <v>#VALUE!</v>
      </c>
      <c r="BP1060" s="16" t="e">
        <f>IF(AX1060="R", $CA1060, IF(OR(AX1060="P", AX1060="T", AX1060="N"), 0, IF($C1060="DM", $T1060, IF(OR(AX1060="Y", AX1060="IR"),$AM1060,IF(AX1060="C", IF($BI1060="Y", IF($AF1060="N/A", $Q1060, $AF1060), IF($AG1060="N/A", $T1060,$AG1060)))))))</f>
        <v>#VALUE!</v>
      </c>
      <c r="BQ1060" s="16" t="e">
        <f>IF(AY1060="R", $CA1060, IF(OR(AY1060="P", AY1060="T", AY1060="N"), 0, IF($C1060="DM", $T1060, IF(OR(AY1060="Y", AY1060="IR"),$AM1060,IF(AY1060="C", IF($BI1060="Y", IF($AF1060="N/A", $Q1060, $AF1060), IF($AG1060="N/A", $T1060,$AG1060)))))))</f>
        <v>#VALUE!</v>
      </c>
      <c r="BR1060" s="16" t="e">
        <f>IF(AZ1060="R", $CA1060, IF(OR(AZ1060="P", AZ1060="T", AZ1060="N"), 0, IF($C1060="DM", $T1060, IF(OR(AZ1060="Y", AZ1060="IR"),$AM1060,IF(AZ1060="C", IF($BI1060="Y", IF($AF1060="N/A", $Q1060, $AF1060), IF($AG1060="N/A", $T1060,$AG1060)))))))</f>
        <v>#VALUE!</v>
      </c>
      <c r="BS1060" s="16" t="e">
        <f>IF(BA1060="R", $CA1060, IF(OR(BA1060="P", BA1060="T", BA1060="N"), 0, IF($C1060="DM", $T1060, IF(OR(BA1060="Y", BA1060="IR"),$AM1060,IF(BA1060="C", IF($BI1060="Y", IF($AF1060="N/A", $Q1060, $AF1060), IF($AG1060="N/A", $T1060,$AG1060)))))))</f>
        <v>#VALUE!</v>
      </c>
      <c r="BT1060" s="16" t="e">
        <f>IF(BB1060="R", $CA1060, IF(OR(BB1060="P", BB1060="T", BB1060="N"), 0, IF($C1060="DM", $T1060, IF(OR(BB1060="Y", BB1060="IR"),$AM1060,IF(BB1060="C", IF($BI1060="Y", IF($BA1060="C", IF($AF1060="N/A", $Q1060, $AF1060), IF($AF1060="N/A", $T1060, $AM1060)), IF($AG1060="N/A", $T1060,$AG1060)))))))</f>
        <v>#VALUE!</v>
      </c>
      <c r="BU1060" s="16" t="e">
        <f>IF(BC1060="R", $CA1060, IF(OR(BC1060="P", BC1060="T", BC1060="N"), 0, IF($C1060="DM", $T1060, IF(OR(BC1060="Y", BC1060="IR"),$AM1060,IF(BC1060="C", IF($BI1060="Y", IF($BA1060="C", IF($AF1060="N/A", $Q1060, $AF1060), IF($AF1060="N/A", $T1060, $AM1060)), IF($AG1060="N/A", $T1060,$AG1060)))))))</f>
        <v>#VALUE!</v>
      </c>
      <c r="BV1060" s="16" t="e">
        <f>IF(BD1060="R", $CA1060, IF(OR(BD1060="P", BD1060="T", BD1060="N"), 0, IF($C1060="DM", $T1060, IF(OR(BD1060="Y", BD1060="IR"),$AM1060,IF(BD1060="C", IF($BI1060="Y", IF($BA1060="C", IF($AF1060="N/A", $Q1060, $AF1060), IF($AF1060="N/A", $T1060, $AM1060)), IF($AG1060="N/A", $T1060,$AG1060)))))))</f>
        <v>#VALUE!</v>
      </c>
      <c r="BW1060" s="16" t="e">
        <f>IF(BE1060="R", $CA1060, IF(OR(BE1060="P", BE1060="T", BE1060="N"), 0, IF($C1060="DM", $T1060, IF(OR(BE1060="Y", BE1060="IR"),$AM1060,IF(BE1060="C", IF($BI1060="Y", IF($BA1060="C", IF($AF1060="N/A", $Q1060, $AF1060), IF($AF1060="N/A", $T1060, $AM1060)), IF($AG1060="N/A", $T1060,$AG1060)))))))</f>
        <v>#VALUE!</v>
      </c>
      <c r="BX1060" s="16" t="e">
        <f>IF(BF1060="R", $CA1060, IF(OR(BF1060="P", BF1060="T", BF1060="N"), 0, IF($C1060="DM", $T1060, IF(OR(BF1060="Y", BF1060="IR"),$AM1060,IF(BF1060="C", IF($BI1060="Y", IF($BA1060="C", IF($AF1060="N/A", $Q1060, $AF1060), IF($AF1060="N/A", $T1060, $AM1060)), IF($AG1060="N/A", $T1060,$AG1060)))))))</f>
        <v>#VALUE!</v>
      </c>
      <c r="BY1060" s="16" t="e">
        <f>IF(BG1060="R", $CA1060, IF(OR(BG1060="P", BG1060="T", BG1060="N"), 0, IF($C1060="DM", $T1060, IF(OR(BG1060="Y", BG1060="IR"),$AM1060,IF(BG1060="C", IF($BI1060="Y", IF($BA1060="C", IF($AF1060="N/A", $Q1060, $AF1060), IF($AF1060="N/A", $T1060, $AM1060)), IF($AG1060="N/A", $T1060,$AG1060)))))))</f>
        <v>#VALUE!</v>
      </c>
      <c r="BZ1060" s="16" t="e">
        <f>IF(BH1060="R", $CA1060, IF(OR(BH1060="P", BH1060="T", BH1060="N"), 0, IF($C1060="DM", $T1060, IF(OR(BH1060="Y", BH1060="IR"),$AM1060,IF(BH1060="C", IF($BI1060="Y", IF($BA1060="C", IF($AF1060="N/A", $Q1060, $AF1060), IF($AF1060="N/A", $T1060, $AM1060)), IF($AG1060="N/A", $T1060,$AG1060)))))))</f>
        <v>#VALUE!</v>
      </c>
      <c r="CA1060" s="15" t="s">
        <v>75</v>
      </c>
      <c r="CB1060" s="16" t="e">
        <f>BZ1060</f>
        <v>#VALUE!</v>
      </c>
      <c r="CC1060" s="15" t="str">
        <f>IF(OR($BH1060="T", $BH1060="R"), 0, IF($BH1060="C", IF($BI1060="Y", IF($BA1060="C", 0, IF(AF1060="N/A", Q1060-T1060, AF1060-AG1060)), IF($AF1060="N/A", U1060, AH1060)), AN1060))</f>
        <v>N/A</v>
      </c>
      <c r="CD1060" s="15" t="str">
        <f>IF(OR($BH1060="T", $BH1060="R"), 0, IF($BH1060="C", IF($BI1060="Y", 0, IF($AF1060="N/A", V1060, AI1060)), AO1060))</f>
        <v>N/A</v>
      </c>
      <c r="CE1060" s="15" t="str">
        <f>IF(OR($BH1060="T", $BH1060="R"), 0, IF($BH1060="C", IF($BI1060="Y", 0, IF($AF1060="N/A", W1060, AJ1060)), AP1060))</f>
        <v>N/A</v>
      </c>
      <c r="CF1060" s="15" t="str">
        <f>IF(OR($BH1060="T", $BH1060="R"), 0, IF($BH1060="C", IF($BI1060="Y", 0, IF($AF1060="N/A", X1060, AK1060)), AQ1060))</f>
        <v>N/A</v>
      </c>
    </row>
    <row r="1061" spans="1:84" x14ac:dyDescent="0.25">
      <c r="A1061" s="14">
        <v>6038</v>
      </c>
      <c r="B1061" s="15"/>
      <c r="C1061" s="15"/>
      <c r="D1061" s="15"/>
      <c r="E1061" s="15" t="e">
        <f>VLOOKUP(B1061, 'Rookie Year'!$A$2:$B$55679,2,FALSE)</f>
        <v>#N/A</v>
      </c>
      <c r="F1061" s="15">
        <v>2024</v>
      </c>
      <c r="G1061" s="15" t="s">
        <v>42</v>
      </c>
      <c r="H1061" s="15"/>
      <c r="I1061" s="16"/>
      <c r="J1061" s="15"/>
      <c r="K1061" s="17">
        <f>IF(AND(G1061&lt;&gt;"N",R1061="N/A"), IF(I1061&lt;4, 0, 0.25),IF(I1061=1, IF(J1061=1,0.25, 0.25), IF(I1061&lt;13, 0.25, IF(I1061&lt;26, 0.4, IF(I1061&lt;51, 0.6, 0.75)))))</f>
        <v>0.25</v>
      </c>
      <c r="L1061" s="16">
        <f>I1061-M1061</f>
        <v>0</v>
      </c>
      <c r="M1061" s="16">
        <f>ROUNDUP(I1061*K1061,0)</f>
        <v>0</v>
      </c>
      <c r="N1061" s="16">
        <f>M1061*J1061</f>
        <v>0</v>
      </c>
      <c r="O1061" s="16">
        <v>0</v>
      </c>
      <c r="P1061" s="16">
        <v>0</v>
      </c>
      <c r="Q1061" s="16">
        <f>N1061-O1061-P1061</f>
        <v>0</v>
      </c>
      <c r="R1061" s="15" t="s">
        <v>75</v>
      </c>
      <c r="S1061" s="15">
        <f>IF(R1061="N/A", J1061-($B$1-F1061), J1061-($B$1-R1061))</f>
        <v>0</v>
      </c>
      <c r="T1061" s="16" t="str">
        <f>IF($S1061&lt;1, "N/A", $M1061)</f>
        <v>N/A</v>
      </c>
      <c r="U1061" s="16" t="str">
        <f>IF($S1061&lt;2, "N/A", $M1061)</f>
        <v>N/A</v>
      </c>
      <c r="V1061" s="16" t="str">
        <f>IF($S1061&lt;3, "N/A", $M1061)</f>
        <v>N/A</v>
      </c>
      <c r="W1061" s="16" t="str">
        <f>IF($S1061&lt;4, "N/A", $M1061)</f>
        <v>N/A</v>
      </c>
      <c r="X1061" s="16" t="str">
        <f>IF($S1061&lt;5, "N/A", $M1061)</f>
        <v>N/A</v>
      </c>
      <c r="Y1061" s="15" t="str">
        <f>IF(SUM(T1061:X1061)&lt;&gt;Q1061, "CHECK", "OK")</f>
        <v>OK</v>
      </c>
      <c r="Z1061" s="15" t="str">
        <f>IF(F1061=$B$1, "No", IF(S1061=1, "Yes", "No"))</f>
        <v>No</v>
      </c>
      <c r="AA1061" s="18" t="str">
        <f>IF(C1061="DM", "N/A", IF(Z1061="No","N/A",VLOOKUP(B1061,'Extension List'!$A$3:$R$1972,18,FALSE)))</f>
        <v>N/A</v>
      </c>
      <c r="AB1061" s="15" t="str">
        <f>IF(C1061="DM", "N/A", IF(Z1061="No","N/A",VLOOKUP(B1061,'Extension List'!$A$3:$T$1972,20,FALSE)))</f>
        <v>N/A</v>
      </c>
      <c r="AC1061" s="15" t="str">
        <f>IF(AA1061="N/A", "N/A", 0)</f>
        <v>N/A</v>
      </c>
      <c r="AD1061" s="16" t="str">
        <f>IF(AE1061="N/A", "N/A", AA1061-AE1061)</f>
        <v>N/A</v>
      </c>
      <c r="AE1061" s="16" t="str">
        <f>IF(AA1061="N/A", "N/A", IF(AC1061&gt;0, IF(AA1061&lt;13, ROUNDUP(0.25*AA1061,0), IF(AA1061&lt;26, ROUNDUP(0.4*AA1061,0), IF(AA1061&lt;51, ROUNDUP(0.6*AA1061,0), ROUNDUP(0.75*AA1061,0)))), "N/A"))</f>
        <v>N/A</v>
      </c>
      <c r="AF1061" s="16" t="str">
        <f>IF(AD1061="N/A","N/A", (AE1061*AC1061)+Q1061)</f>
        <v>N/A</v>
      </c>
      <c r="AG1061" s="16" t="str">
        <f>IF($AF1061="N/A", "N/A", "TBC")</f>
        <v>N/A</v>
      </c>
      <c r="AH1061" s="16" t="str">
        <f>IF($AF1061="N/A", "N/A", "TBC")</f>
        <v>N/A</v>
      </c>
      <c r="AI1061" s="16" t="str">
        <f>IF($AF1061="N/A","N/A",IF(AC1061&gt;1,"TBC","N/A"))</f>
        <v>N/A</v>
      </c>
      <c r="AJ1061" s="16" t="str">
        <f>IF($AF1061="N/A","N/A",IF(AC1061&gt;2,"TBC","N/A"))</f>
        <v>N/A</v>
      </c>
      <c r="AK1061" s="16" t="str">
        <f>IF($AF1061="N/A","N/A",IF(AC1061&gt;3,"TBC","N/A"))</f>
        <v>N/A</v>
      </c>
      <c r="AL1061" s="16" t="str">
        <f>IF(AC1061="N/A","N/A",IF(AC1061&gt;0,IF(SUM(AG1061:AK1061)&lt;&gt;AF1061,"CHECK","OK"),"N/A"))</f>
        <v>N/A</v>
      </c>
      <c r="AM1061" s="16" t="e">
        <f>IF(AD1061="N/A", L1061+T1061, L1061+AG1061)</f>
        <v>#VALUE!</v>
      </c>
      <c r="AN1061" s="16" t="str">
        <f>IF(AD1061="N/A", IF(U1061="N/A", "N/A", L1061+U1061), AD1061+AH1061)</f>
        <v>N/A</v>
      </c>
      <c r="AO1061" s="16" t="str">
        <f>IF(AD1061="N/A", IF(V1061="N/A", "N/A", L1061+V1061), IF(AI1061="N/A", "N/A", AD1061+AI1061))</f>
        <v>N/A</v>
      </c>
      <c r="AP1061" s="16" t="str">
        <f>IF(AD1061="N/A", IF(W1061="N/A", "N/A", L1061+W1061), IF(AJ1061="N/A", "N/A", AD1061+AJ1061))</f>
        <v>N/A</v>
      </c>
      <c r="AQ1061" s="16" t="str">
        <f>IF(AD1061="N/A", IF(X1061="N/A", "N/A", L1061+X1061), IF(AK1061="N/A", "N/A", AD1061+AK1061))</f>
        <v>N/A</v>
      </c>
      <c r="AR1061" s="15" t="s">
        <v>40</v>
      </c>
      <c r="AS1061" s="15" t="s">
        <v>40</v>
      </c>
      <c r="AT1061" s="15" t="s">
        <v>40</v>
      </c>
      <c r="AU1061" s="15" t="s">
        <v>40</v>
      </c>
      <c r="AV1061" s="15" t="s">
        <v>40</v>
      </c>
      <c r="AW1061" s="15" t="s">
        <v>40</v>
      </c>
      <c r="AX1061" s="15" t="s">
        <v>40</v>
      </c>
      <c r="AY1061" s="15" t="s">
        <v>40</v>
      </c>
      <c r="AZ1061" s="15" t="s">
        <v>40</v>
      </c>
      <c r="BA1061" s="15" t="s">
        <v>40</v>
      </c>
      <c r="BB1061" s="15" t="s">
        <v>40</v>
      </c>
      <c r="BC1061" s="15" t="s">
        <v>40</v>
      </c>
      <c r="BD1061" s="15" t="s">
        <v>40</v>
      </c>
      <c r="BE1061" s="15" t="s">
        <v>40</v>
      </c>
      <c r="BF1061" s="15" t="s">
        <v>40</v>
      </c>
      <c r="BG1061" s="15" t="s">
        <v>40</v>
      </c>
      <c r="BH1061" s="15" t="s">
        <v>40</v>
      </c>
      <c r="BJ1061" s="16" t="e">
        <f>IF(AR1061="R", $CA1061, IF(OR(AR1061="P", AR1061="T", AR1061="N"), 0, IF($C1061="DM", $T1061, IF(OR(AR1061="Y", AR1061="IR"),$AM1061,IF(AR1061="C", IF($BI1061="Y", IF($AF1061="N/A", $Q1061, $AF1061), IF($AG1061="N/A", $T1061,$AG1061)))))))</f>
        <v>#VALUE!</v>
      </c>
      <c r="BK1061" s="16" t="e">
        <f>IF(AS1061="R", $CA1061, IF(OR(AS1061="P", AS1061="T", AS1061="N"), 0, IF($C1061="DM", $T1061, IF(OR(AS1061="Y", AS1061="IR"),$AM1061,IF(AS1061="C", IF($BI1061="Y", IF($AF1061="N/A", $Q1061, $AF1061), IF($AG1061="N/A", $T1061,$AG1061)))))))</f>
        <v>#VALUE!</v>
      </c>
      <c r="BL1061" s="16" t="e">
        <f>IF(AT1061="R", $CA1061, IF(OR(AT1061="P", AT1061="T", AT1061="N"), 0, IF($C1061="DM", $T1061, IF(OR(AT1061="Y", AT1061="IR"),$AM1061,IF(AT1061="C", IF($BI1061="Y", IF($AF1061="N/A", $Q1061, $AF1061), IF($AG1061="N/A", $T1061,$AG1061)))))))</f>
        <v>#VALUE!</v>
      </c>
      <c r="BM1061" s="16" t="e">
        <f>IF(AU1061="R", $CA1061, IF(OR(AU1061="P", AU1061="T", AU1061="N"), 0, IF($C1061="DM", $T1061, IF(OR(AU1061="Y", AU1061="IR"),$AM1061,IF(AU1061="C", IF($BI1061="Y", IF($AF1061="N/A", $Q1061, $AF1061), IF($AG1061="N/A", $T1061,$AG1061)))))))</f>
        <v>#VALUE!</v>
      </c>
      <c r="BN1061" s="16" t="e">
        <f>IF(AV1061="R", $CA1061, IF(OR(AV1061="P", AV1061="T", AV1061="N"), 0, IF($C1061="DM", $T1061, IF(OR(AV1061="Y", AV1061="IR"),$AM1061,IF(AV1061="C", IF($BI1061="Y", IF($AF1061="N/A", $Q1061, $AF1061), IF($AG1061="N/A", $T1061,$AG1061)))))))</f>
        <v>#VALUE!</v>
      </c>
      <c r="BO1061" s="16" t="e">
        <f>IF(AW1061="R", $CA1061, IF(OR(AW1061="P", AW1061="T", AW1061="N"), 0, IF($C1061="DM", $T1061, IF(OR(AW1061="Y", AW1061="IR"),$AM1061,IF(AW1061="C", IF($BI1061="Y", IF($AF1061="N/A", $Q1061, $AF1061), IF($AG1061="N/A", $T1061,$AG1061)))))))</f>
        <v>#VALUE!</v>
      </c>
      <c r="BP1061" s="16" t="e">
        <f>IF(AX1061="R", $CA1061, IF(OR(AX1061="P", AX1061="T", AX1061="N"), 0, IF($C1061="DM", $T1061, IF(OR(AX1061="Y", AX1061="IR"),$AM1061,IF(AX1061="C", IF($BI1061="Y", IF($AF1061="N/A", $Q1061, $AF1061), IF($AG1061="N/A", $T1061,$AG1061)))))))</f>
        <v>#VALUE!</v>
      </c>
      <c r="BQ1061" s="16" t="e">
        <f>IF(AY1061="R", $CA1061, IF(OR(AY1061="P", AY1061="T", AY1061="N"), 0, IF($C1061="DM", $T1061, IF(OR(AY1061="Y", AY1061="IR"),$AM1061,IF(AY1061="C", IF($BI1061="Y", IF($AF1061="N/A", $Q1061, $AF1061), IF($AG1061="N/A", $T1061,$AG1061)))))))</f>
        <v>#VALUE!</v>
      </c>
      <c r="BR1061" s="16" t="e">
        <f>IF(AZ1061="R", $CA1061, IF(OR(AZ1061="P", AZ1061="T", AZ1061="N"), 0, IF($C1061="DM", $T1061, IF(OR(AZ1061="Y", AZ1061="IR"),$AM1061,IF(AZ1061="C", IF($BI1061="Y", IF($AF1061="N/A", $Q1061, $AF1061), IF($AG1061="N/A", $T1061,$AG1061)))))))</f>
        <v>#VALUE!</v>
      </c>
      <c r="BS1061" s="16" t="e">
        <f>IF(BA1061="R", $CA1061, IF(OR(BA1061="P", BA1061="T", BA1061="N"), 0, IF($C1061="DM", $T1061, IF(OR(BA1061="Y", BA1061="IR"),$AM1061,IF(BA1061="C", IF($BI1061="Y", IF($AF1061="N/A", $Q1061, $AF1061), IF($AG1061="N/A", $T1061,$AG1061)))))))</f>
        <v>#VALUE!</v>
      </c>
      <c r="BT1061" s="16" t="e">
        <f>IF(BB1061="R", $CA1061, IF(OR(BB1061="P", BB1061="T", BB1061="N"), 0, IF($C1061="DM", $T1061, IF(OR(BB1061="Y", BB1061="IR"),$AM1061,IF(BB1061="C", IF($BI1061="Y", IF($BA1061="C", IF($AF1061="N/A", $Q1061, $AF1061), IF($AF1061="N/A", $T1061, $AM1061)), IF($AG1061="N/A", $T1061,$AG1061)))))))</f>
        <v>#VALUE!</v>
      </c>
      <c r="BU1061" s="16" t="e">
        <f>IF(BC1061="R", $CA1061, IF(OR(BC1061="P", BC1061="T", BC1061="N"), 0, IF($C1061="DM", $T1061, IF(OR(BC1061="Y", BC1061="IR"),$AM1061,IF(BC1061="C", IF($BI1061="Y", IF($BA1061="C", IF($AF1061="N/A", $Q1061, $AF1061), IF($AF1061="N/A", $T1061, $AM1061)), IF($AG1061="N/A", $T1061,$AG1061)))))))</f>
        <v>#VALUE!</v>
      </c>
      <c r="BV1061" s="16" t="e">
        <f>IF(BD1061="R", $CA1061, IF(OR(BD1061="P", BD1061="T", BD1061="N"), 0, IF($C1061="DM", $T1061, IF(OR(BD1061="Y", BD1061="IR"),$AM1061,IF(BD1061="C", IF($BI1061="Y", IF($BA1061="C", IF($AF1061="N/A", $Q1061, $AF1061), IF($AF1061="N/A", $T1061, $AM1061)), IF($AG1061="N/A", $T1061,$AG1061)))))))</f>
        <v>#VALUE!</v>
      </c>
      <c r="BW1061" s="16" t="e">
        <f>IF(BE1061="R", $CA1061, IF(OR(BE1061="P", BE1061="T", BE1061="N"), 0, IF($C1061="DM", $T1061, IF(OR(BE1061="Y", BE1061="IR"),$AM1061,IF(BE1061="C", IF($BI1061="Y", IF($BA1061="C", IF($AF1061="N/A", $Q1061, $AF1061), IF($AF1061="N/A", $T1061, $AM1061)), IF($AG1061="N/A", $T1061,$AG1061)))))))</f>
        <v>#VALUE!</v>
      </c>
      <c r="BX1061" s="16" t="e">
        <f>IF(BF1061="R", $CA1061, IF(OR(BF1061="P", BF1061="T", BF1061="N"), 0, IF($C1061="DM", $T1061, IF(OR(BF1061="Y", BF1061="IR"),$AM1061,IF(BF1061="C", IF($BI1061="Y", IF($BA1061="C", IF($AF1061="N/A", $Q1061, $AF1061), IF($AF1061="N/A", $T1061, $AM1061)), IF($AG1061="N/A", $T1061,$AG1061)))))))</f>
        <v>#VALUE!</v>
      </c>
      <c r="BY1061" s="16" t="e">
        <f>IF(BG1061="R", $CA1061, IF(OR(BG1061="P", BG1061="T", BG1061="N"), 0, IF($C1061="DM", $T1061, IF(OR(BG1061="Y", BG1061="IR"),$AM1061,IF(BG1061="C", IF($BI1061="Y", IF($BA1061="C", IF($AF1061="N/A", $Q1061, $AF1061), IF($AF1061="N/A", $T1061, $AM1061)), IF($AG1061="N/A", $T1061,$AG1061)))))))</f>
        <v>#VALUE!</v>
      </c>
      <c r="BZ1061" s="16" t="e">
        <f>IF(BH1061="R", $CA1061, IF(OR(BH1061="P", BH1061="T", BH1061="N"), 0, IF($C1061="DM", $T1061, IF(OR(BH1061="Y", BH1061="IR"),$AM1061,IF(BH1061="C", IF($BI1061="Y", IF($BA1061="C", IF($AF1061="N/A", $Q1061, $AF1061), IF($AF1061="N/A", $T1061, $AM1061)), IF($AG1061="N/A", $T1061,$AG1061)))))))</f>
        <v>#VALUE!</v>
      </c>
      <c r="CA1061" s="15" t="s">
        <v>75</v>
      </c>
      <c r="CB1061" s="16" t="e">
        <f>BZ1061</f>
        <v>#VALUE!</v>
      </c>
      <c r="CC1061" s="15" t="str">
        <f>IF(OR($BH1061="T", $BH1061="R"), 0, IF($BH1061="C", IF($BI1061="Y", IF($BA1061="C", 0, IF(AF1061="N/A", Q1061-T1061, AF1061-AG1061)), IF($AF1061="N/A", U1061, AH1061)), AN1061))</f>
        <v>N/A</v>
      </c>
      <c r="CD1061" s="15" t="str">
        <f>IF(OR($BH1061="T", $BH1061="R"), 0, IF($BH1061="C", IF($BI1061="Y", 0, IF($AF1061="N/A", V1061, AI1061)), AO1061))</f>
        <v>N/A</v>
      </c>
      <c r="CE1061" s="15" t="str">
        <f>IF(OR($BH1061="T", $BH1061="R"), 0, IF($BH1061="C", IF($BI1061="Y", 0, IF($AF1061="N/A", W1061, AJ1061)), AP1061))</f>
        <v>N/A</v>
      </c>
      <c r="CF1061" s="15" t="str">
        <f>IF(OR($BH1061="T", $BH1061="R"), 0, IF($BH1061="C", IF($BI1061="Y", 0, IF($AF1061="N/A", X1061, AK1061)), AQ1061))</f>
        <v>N/A</v>
      </c>
    </row>
    <row r="1062" spans="1:84" x14ac:dyDescent="0.25">
      <c r="A1062" s="14">
        <v>6039</v>
      </c>
      <c r="B1062" s="15"/>
      <c r="C1062" s="15"/>
      <c r="D1062" s="15"/>
      <c r="E1062" s="15" t="e">
        <f>VLOOKUP(B1062, 'Rookie Year'!$A$2:$B$55679,2,FALSE)</f>
        <v>#N/A</v>
      </c>
      <c r="F1062" s="15">
        <v>2024</v>
      </c>
      <c r="G1062" s="15" t="s">
        <v>42</v>
      </c>
      <c r="H1062" s="15"/>
      <c r="I1062" s="16"/>
      <c r="J1062" s="15"/>
      <c r="K1062" s="17">
        <f>IF(AND(G1062&lt;&gt;"N",R1062="N/A"), IF(I1062&lt;4, 0, 0.25),IF(I1062=1, IF(J1062=1,0.25, 0.25), IF(I1062&lt;13, 0.25, IF(I1062&lt;26, 0.4, IF(I1062&lt;51, 0.6, 0.75)))))</f>
        <v>0.25</v>
      </c>
      <c r="L1062" s="16">
        <f>I1062-M1062</f>
        <v>0</v>
      </c>
      <c r="M1062" s="16">
        <f>ROUNDUP(I1062*K1062,0)</f>
        <v>0</v>
      </c>
      <c r="N1062" s="16">
        <f>M1062*J1062</f>
        <v>0</v>
      </c>
      <c r="O1062" s="16">
        <v>0</v>
      </c>
      <c r="P1062" s="16">
        <v>0</v>
      </c>
      <c r="Q1062" s="16">
        <f>N1062-O1062-P1062</f>
        <v>0</v>
      </c>
      <c r="R1062" s="15" t="s">
        <v>75</v>
      </c>
      <c r="S1062" s="15">
        <f>IF(R1062="N/A", J1062-($B$1-F1062), J1062-($B$1-R1062))</f>
        <v>0</v>
      </c>
      <c r="T1062" s="16" t="str">
        <f>IF($S1062&lt;1, "N/A", $M1062)</f>
        <v>N/A</v>
      </c>
      <c r="U1062" s="16" t="str">
        <f>IF($S1062&lt;2, "N/A", $M1062)</f>
        <v>N/A</v>
      </c>
      <c r="V1062" s="16" t="str">
        <f>IF($S1062&lt;3, "N/A", $M1062)</f>
        <v>N/A</v>
      </c>
      <c r="W1062" s="16" t="str">
        <f>IF($S1062&lt;4, "N/A", $M1062)</f>
        <v>N/A</v>
      </c>
      <c r="X1062" s="16" t="str">
        <f>IF($S1062&lt;5, "N/A", $M1062)</f>
        <v>N/A</v>
      </c>
      <c r="Y1062" s="15" t="str">
        <f>IF(SUM(T1062:X1062)&lt;&gt;Q1062, "CHECK", "OK")</f>
        <v>OK</v>
      </c>
      <c r="Z1062" s="15" t="str">
        <f>IF(F1062=$B$1, "No", IF(S1062=1, "Yes", "No"))</f>
        <v>No</v>
      </c>
      <c r="AA1062" s="18" t="str">
        <f>IF(C1062="DM", "N/A", IF(Z1062="No","N/A",VLOOKUP(B1062,'Extension List'!$A$3:$R$1972,18,FALSE)))</f>
        <v>N/A</v>
      </c>
      <c r="AB1062" s="15" t="str">
        <f>IF(C1062="DM", "N/A", IF(Z1062="No","N/A",VLOOKUP(B1062,'Extension List'!$A$3:$T$1972,20,FALSE)))</f>
        <v>N/A</v>
      </c>
      <c r="AC1062" s="15" t="str">
        <f>IF(AA1062="N/A", "N/A", 0)</f>
        <v>N/A</v>
      </c>
      <c r="AD1062" s="16" t="str">
        <f>IF(AE1062="N/A", "N/A", AA1062-AE1062)</f>
        <v>N/A</v>
      </c>
      <c r="AE1062" s="16" t="str">
        <f>IF(AA1062="N/A", "N/A", IF(AC1062&gt;0, IF(AA1062&lt;13, ROUNDUP(0.25*AA1062,0), IF(AA1062&lt;26, ROUNDUP(0.4*AA1062,0), IF(AA1062&lt;51, ROUNDUP(0.6*AA1062,0), ROUNDUP(0.75*AA1062,0)))), "N/A"))</f>
        <v>N/A</v>
      </c>
      <c r="AF1062" s="16" t="str">
        <f>IF(AD1062="N/A","N/A", (AE1062*AC1062)+Q1062)</f>
        <v>N/A</v>
      </c>
      <c r="AG1062" s="16" t="str">
        <f>IF($AF1062="N/A", "N/A", "TBC")</f>
        <v>N/A</v>
      </c>
      <c r="AH1062" s="16" t="str">
        <f>IF($AF1062="N/A", "N/A", "TBC")</f>
        <v>N/A</v>
      </c>
      <c r="AI1062" s="16" t="str">
        <f>IF($AF1062="N/A","N/A",IF(AC1062&gt;1,"TBC","N/A"))</f>
        <v>N/A</v>
      </c>
      <c r="AJ1062" s="16" t="str">
        <f>IF($AF1062="N/A","N/A",IF(AC1062&gt;2,"TBC","N/A"))</f>
        <v>N/A</v>
      </c>
      <c r="AK1062" s="16" t="str">
        <f>IF($AF1062="N/A","N/A",IF(AC1062&gt;3,"TBC","N/A"))</f>
        <v>N/A</v>
      </c>
      <c r="AL1062" s="16" t="str">
        <f>IF(AC1062="N/A","N/A",IF(AC1062&gt;0,IF(SUM(AG1062:AK1062)&lt;&gt;AF1062,"CHECK","OK"),"N/A"))</f>
        <v>N/A</v>
      </c>
      <c r="AM1062" s="16" t="e">
        <f>IF(AD1062="N/A", L1062+T1062, L1062+AG1062)</f>
        <v>#VALUE!</v>
      </c>
      <c r="AN1062" s="16" t="str">
        <f>IF(AD1062="N/A", IF(U1062="N/A", "N/A", L1062+U1062), AD1062+AH1062)</f>
        <v>N/A</v>
      </c>
      <c r="AO1062" s="16" t="str">
        <f>IF(AD1062="N/A", IF(V1062="N/A", "N/A", L1062+V1062), IF(AI1062="N/A", "N/A", AD1062+AI1062))</f>
        <v>N/A</v>
      </c>
      <c r="AP1062" s="16" t="str">
        <f>IF(AD1062="N/A", IF(W1062="N/A", "N/A", L1062+W1062), IF(AJ1062="N/A", "N/A", AD1062+AJ1062))</f>
        <v>N/A</v>
      </c>
      <c r="AQ1062" s="16" t="str">
        <f>IF(AD1062="N/A", IF(X1062="N/A", "N/A", L1062+X1062), IF(AK1062="N/A", "N/A", AD1062+AK1062))</f>
        <v>N/A</v>
      </c>
      <c r="AR1062" s="15" t="s">
        <v>40</v>
      </c>
      <c r="AS1062" s="15" t="s">
        <v>40</v>
      </c>
      <c r="AT1062" s="15" t="s">
        <v>40</v>
      </c>
      <c r="AU1062" s="15" t="s">
        <v>40</v>
      </c>
      <c r="AV1062" s="15" t="s">
        <v>40</v>
      </c>
      <c r="AW1062" s="15" t="s">
        <v>40</v>
      </c>
      <c r="AX1062" s="15" t="s">
        <v>40</v>
      </c>
      <c r="AY1062" s="15" t="s">
        <v>40</v>
      </c>
      <c r="AZ1062" s="15" t="s">
        <v>40</v>
      </c>
      <c r="BA1062" s="15" t="s">
        <v>40</v>
      </c>
      <c r="BB1062" s="15" t="s">
        <v>40</v>
      </c>
      <c r="BC1062" s="15" t="s">
        <v>40</v>
      </c>
      <c r="BD1062" s="15" t="s">
        <v>40</v>
      </c>
      <c r="BE1062" s="15" t="s">
        <v>40</v>
      </c>
      <c r="BF1062" s="15" t="s">
        <v>40</v>
      </c>
      <c r="BG1062" s="15" t="s">
        <v>40</v>
      </c>
      <c r="BH1062" s="15" t="s">
        <v>40</v>
      </c>
      <c r="BJ1062" s="16" t="e">
        <f>IF(AR1062="R", $CA1062, IF(OR(AR1062="P", AR1062="T", AR1062="N"), 0, IF($C1062="DM", $T1062, IF(OR(AR1062="Y", AR1062="IR"),$AM1062,IF(AR1062="C", IF($BI1062="Y", IF($AF1062="N/A", $Q1062, $AF1062), IF($AG1062="N/A", $T1062,$AG1062)))))))</f>
        <v>#VALUE!</v>
      </c>
      <c r="BK1062" s="16" t="e">
        <f>IF(AS1062="R", $CA1062, IF(OR(AS1062="P", AS1062="T", AS1062="N"), 0, IF($C1062="DM", $T1062, IF(OR(AS1062="Y", AS1062="IR"),$AM1062,IF(AS1062="C", IF($BI1062="Y", IF($AF1062="N/A", $Q1062, $AF1062), IF($AG1062="N/A", $T1062,$AG1062)))))))</f>
        <v>#VALUE!</v>
      </c>
      <c r="BL1062" s="16" t="e">
        <f>IF(AT1062="R", $CA1062, IF(OR(AT1062="P", AT1062="T", AT1062="N"), 0, IF($C1062="DM", $T1062, IF(OR(AT1062="Y", AT1062="IR"),$AM1062,IF(AT1062="C", IF($BI1062="Y", IF($AF1062="N/A", $Q1062, $AF1062), IF($AG1062="N/A", $T1062,$AG1062)))))))</f>
        <v>#VALUE!</v>
      </c>
      <c r="BM1062" s="16" t="e">
        <f>IF(AU1062="R", $CA1062, IF(OR(AU1062="P", AU1062="T", AU1062="N"), 0, IF($C1062="DM", $T1062, IF(OR(AU1062="Y", AU1062="IR"),$AM1062,IF(AU1062="C", IF($BI1062="Y", IF($AF1062="N/A", $Q1062, $AF1062), IF($AG1062="N/A", $T1062,$AG1062)))))))</f>
        <v>#VALUE!</v>
      </c>
      <c r="BN1062" s="16" t="e">
        <f>IF(AV1062="R", $CA1062, IF(OR(AV1062="P", AV1062="T", AV1062="N"), 0, IF($C1062="DM", $T1062, IF(OR(AV1062="Y", AV1062="IR"),$AM1062,IF(AV1062="C", IF($BI1062="Y", IF($AF1062="N/A", $Q1062, $AF1062), IF($AG1062="N/A", $T1062,$AG1062)))))))</f>
        <v>#VALUE!</v>
      </c>
      <c r="BO1062" s="16" t="e">
        <f>IF(AW1062="R", $CA1062, IF(OR(AW1062="P", AW1062="T", AW1062="N"), 0, IF($C1062="DM", $T1062, IF(OR(AW1062="Y", AW1062="IR"),$AM1062,IF(AW1062="C", IF($BI1062="Y", IF($AF1062="N/A", $Q1062, $AF1062), IF($AG1062="N/A", $T1062,$AG1062)))))))</f>
        <v>#VALUE!</v>
      </c>
      <c r="BP1062" s="16" t="e">
        <f>IF(AX1062="R", $CA1062, IF(OR(AX1062="P", AX1062="T", AX1062="N"), 0, IF($C1062="DM", $T1062, IF(OR(AX1062="Y", AX1062="IR"),$AM1062,IF(AX1062="C", IF($BI1062="Y", IF($AF1062="N/A", $Q1062, $AF1062), IF($AG1062="N/A", $T1062,$AG1062)))))))</f>
        <v>#VALUE!</v>
      </c>
      <c r="BQ1062" s="16" t="e">
        <f>IF(AY1062="R", $CA1062, IF(OR(AY1062="P", AY1062="T", AY1062="N"), 0, IF($C1062="DM", $T1062, IF(OR(AY1062="Y", AY1062="IR"),$AM1062,IF(AY1062="C", IF($BI1062="Y", IF($AF1062="N/A", $Q1062, $AF1062), IF($AG1062="N/A", $T1062,$AG1062)))))))</f>
        <v>#VALUE!</v>
      </c>
      <c r="BR1062" s="16" t="e">
        <f>IF(AZ1062="R", $CA1062, IF(OR(AZ1062="P", AZ1062="T", AZ1062="N"), 0, IF($C1062="DM", $T1062, IF(OR(AZ1062="Y", AZ1062="IR"),$AM1062,IF(AZ1062="C", IF($BI1062="Y", IF($AF1062="N/A", $Q1062, $AF1062), IF($AG1062="N/A", $T1062,$AG1062)))))))</f>
        <v>#VALUE!</v>
      </c>
      <c r="BS1062" s="16" t="e">
        <f>IF(BA1062="R", $CA1062, IF(OR(BA1062="P", BA1062="T", BA1062="N"), 0, IF($C1062="DM", $T1062, IF(OR(BA1062="Y", BA1062="IR"),$AM1062,IF(BA1062="C", IF($BI1062="Y", IF($AF1062="N/A", $Q1062, $AF1062), IF($AG1062="N/A", $T1062,$AG1062)))))))</f>
        <v>#VALUE!</v>
      </c>
      <c r="BT1062" s="16" t="e">
        <f>IF(BB1062="R", $CA1062, IF(OR(BB1062="P", BB1062="T", BB1062="N"), 0, IF($C1062="DM", $T1062, IF(OR(BB1062="Y", BB1062="IR"),$AM1062,IF(BB1062="C", IF($BI1062="Y", IF($BA1062="C", IF($AF1062="N/A", $Q1062, $AF1062), IF($AF1062="N/A", $T1062, $AM1062)), IF($AG1062="N/A", $T1062,$AG1062)))))))</f>
        <v>#VALUE!</v>
      </c>
      <c r="BU1062" s="16" t="e">
        <f>IF(BC1062="R", $CA1062, IF(OR(BC1062="P", BC1062="T", BC1062="N"), 0, IF($C1062="DM", $T1062, IF(OR(BC1062="Y", BC1062="IR"),$AM1062,IF(BC1062="C", IF($BI1062="Y", IF($BA1062="C", IF($AF1062="N/A", $Q1062, $AF1062), IF($AF1062="N/A", $T1062, $AM1062)), IF($AG1062="N/A", $T1062,$AG1062)))))))</f>
        <v>#VALUE!</v>
      </c>
      <c r="BV1062" s="16" t="e">
        <f>IF(BD1062="R", $CA1062, IF(OR(BD1062="P", BD1062="T", BD1062="N"), 0, IF($C1062="DM", $T1062, IF(OR(BD1062="Y", BD1062="IR"),$AM1062,IF(BD1062="C", IF($BI1062="Y", IF($BA1062="C", IF($AF1062="N/A", $Q1062, $AF1062), IF($AF1062="N/A", $T1062, $AM1062)), IF($AG1062="N/A", $T1062,$AG1062)))))))</f>
        <v>#VALUE!</v>
      </c>
      <c r="BW1062" s="16" t="e">
        <f>IF(BE1062="R", $CA1062, IF(OR(BE1062="P", BE1062="T", BE1062="N"), 0, IF($C1062="DM", $T1062, IF(OR(BE1062="Y", BE1062="IR"),$AM1062,IF(BE1062="C", IF($BI1062="Y", IF($BA1062="C", IF($AF1062="N/A", $Q1062, $AF1062), IF($AF1062="N/A", $T1062, $AM1062)), IF($AG1062="N/A", $T1062,$AG1062)))))))</f>
        <v>#VALUE!</v>
      </c>
      <c r="BX1062" s="16" t="e">
        <f>IF(BF1062="R", $CA1062, IF(OR(BF1062="P", BF1062="T", BF1062="N"), 0, IF($C1062="DM", $T1062, IF(OR(BF1062="Y", BF1062="IR"),$AM1062,IF(BF1062="C", IF($BI1062="Y", IF($BA1062="C", IF($AF1062="N/A", $Q1062, $AF1062), IF($AF1062="N/A", $T1062, $AM1062)), IF($AG1062="N/A", $T1062,$AG1062)))))))</f>
        <v>#VALUE!</v>
      </c>
      <c r="BY1062" s="16" t="e">
        <f>IF(BG1062="R", $CA1062, IF(OR(BG1062="P", BG1062="T", BG1062="N"), 0, IF($C1062="DM", $T1062, IF(OR(BG1062="Y", BG1062="IR"),$AM1062,IF(BG1062="C", IF($BI1062="Y", IF($BA1062="C", IF($AF1062="N/A", $Q1062, $AF1062), IF($AF1062="N/A", $T1062, $AM1062)), IF($AG1062="N/A", $T1062,$AG1062)))))))</f>
        <v>#VALUE!</v>
      </c>
      <c r="BZ1062" s="16" t="e">
        <f>IF(BH1062="R", $CA1062, IF(OR(BH1062="P", BH1062="T", BH1062="N"), 0, IF($C1062="DM", $T1062, IF(OR(BH1062="Y", BH1062="IR"),$AM1062,IF(BH1062="C", IF($BI1062="Y", IF($BA1062="C", IF($AF1062="N/A", $Q1062, $AF1062), IF($AF1062="N/A", $T1062, $AM1062)), IF($AG1062="N/A", $T1062,$AG1062)))))))</f>
        <v>#VALUE!</v>
      </c>
      <c r="CA1062" s="15" t="s">
        <v>75</v>
      </c>
      <c r="CB1062" s="16" t="e">
        <f>BZ1062</f>
        <v>#VALUE!</v>
      </c>
      <c r="CC1062" s="15" t="str">
        <f>IF(OR($BH1062="T", $BH1062="R"), 0, IF($BH1062="C", IF($BI1062="Y", IF($BA1062="C", 0, IF(AF1062="N/A", Q1062-T1062, AF1062-AG1062)), IF($AF1062="N/A", U1062, AH1062)), AN1062))</f>
        <v>N/A</v>
      </c>
      <c r="CD1062" s="15" t="str">
        <f>IF(OR($BH1062="T", $BH1062="R"), 0, IF($BH1062="C", IF($BI1062="Y", 0, IF($AF1062="N/A", V1062, AI1062)), AO1062))</f>
        <v>N/A</v>
      </c>
      <c r="CE1062" s="15" t="str">
        <f>IF(OR($BH1062="T", $BH1062="R"), 0, IF($BH1062="C", IF($BI1062="Y", 0, IF($AF1062="N/A", W1062, AJ1062)), AP1062))</f>
        <v>N/A</v>
      </c>
      <c r="CF1062" s="15" t="str">
        <f>IF(OR($BH1062="T", $BH1062="R"), 0, IF($BH1062="C", IF($BI1062="Y", 0, IF($AF1062="N/A", X1062, AK1062)), AQ1062))</f>
        <v>N/A</v>
      </c>
    </row>
    <row r="1063" spans="1:84" x14ac:dyDescent="0.25">
      <c r="A1063" s="14">
        <v>6040</v>
      </c>
      <c r="B1063" s="15"/>
      <c r="C1063" s="15"/>
      <c r="D1063" s="15"/>
      <c r="E1063" s="15" t="e">
        <f>VLOOKUP(B1063, 'Rookie Year'!$A$2:$B$55679,2,FALSE)</f>
        <v>#N/A</v>
      </c>
      <c r="F1063" s="15">
        <v>2024</v>
      </c>
      <c r="G1063" s="15" t="s">
        <v>42</v>
      </c>
      <c r="H1063" s="15"/>
      <c r="I1063" s="16"/>
      <c r="J1063" s="15"/>
      <c r="K1063" s="17">
        <f>IF(AND(G1063&lt;&gt;"N",R1063="N/A"), IF(I1063&lt;4, 0, 0.25),IF(I1063=1, IF(J1063=1,0.25, 0.25), IF(I1063&lt;13, 0.25, IF(I1063&lt;26, 0.4, IF(I1063&lt;51, 0.6, 0.75)))))</f>
        <v>0.25</v>
      </c>
      <c r="L1063" s="16">
        <f>I1063-M1063</f>
        <v>0</v>
      </c>
      <c r="M1063" s="16">
        <f>ROUNDUP(I1063*K1063,0)</f>
        <v>0</v>
      </c>
      <c r="N1063" s="16">
        <f>M1063*J1063</f>
        <v>0</v>
      </c>
      <c r="O1063" s="16">
        <v>0</v>
      </c>
      <c r="P1063" s="16">
        <v>0</v>
      </c>
      <c r="Q1063" s="16">
        <f>N1063-O1063-P1063</f>
        <v>0</v>
      </c>
      <c r="R1063" s="15" t="s">
        <v>75</v>
      </c>
      <c r="S1063" s="15">
        <f>IF(R1063="N/A", J1063-($B$1-F1063), J1063-($B$1-R1063))</f>
        <v>0</v>
      </c>
      <c r="T1063" s="16" t="str">
        <f>IF($S1063&lt;1, "N/A", $M1063)</f>
        <v>N/A</v>
      </c>
      <c r="U1063" s="16" t="str">
        <f>IF($S1063&lt;2, "N/A", $M1063)</f>
        <v>N/A</v>
      </c>
      <c r="V1063" s="16" t="str">
        <f>IF($S1063&lt;3, "N/A", $M1063)</f>
        <v>N/A</v>
      </c>
      <c r="W1063" s="16" t="str">
        <f>IF($S1063&lt;4, "N/A", $M1063)</f>
        <v>N/A</v>
      </c>
      <c r="X1063" s="16" t="str">
        <f>IF($S1063&lt;5, "N/A", $M1063)</f>
        <v>N/A</v>
      </c>
      <c r="Y1063" s="15" t="str">
        <f>IF(SUM(T1063:X1063)&lt;&gt;Q1063, "CHECK", "OK")</f>
        <v>OK</v>
      </c>
      <c r="Z1063" s="15" t="str">
        <f>IF(F1063=$B$1, "No", IF(S1063=1, "Yes", "No"))</f>
        <v>No</v>
      </c>
      <c r="AA1063" s="18" t="str">
        <f>IF(C1063="DM", "N/A", IF(Z1063="No","N/A",VLOOKUP(B1063,'Extension List'!$A$3:$R$1972,18,FALSE)))</f>
        <v>N/A</v>
      </c>
      <c r="AB1063" s="15" t="str">
        <f>IF(C1063="DM", "N/A", IF(Z1063="No","N/A",VLOOKUP(B1063,'Extension List'!$A$3:$T$1972,20,FALSE)))</f>
        <v>N/A</v>
      </c>
      <c r="AC1063" s="15" t="str">
        <f>IF(AA1063="N/A", "N/A", 0)</f>
        <v>N/A</v>
      </c>
      <c r="AD1063" s="16" t="str">
        <f>IF(AE1063="N/A", "N/A", AA1063-AE1063)</f>
        <v>N/A</v>
      </c>
      <c r="AE1063" s="16" t="str">
        <f>IF(AA1063="N/A", "N/A", IF(AC1063&gt;0, IF(AA1063&lt;13, ROUNDUP(0.25*AA1063,0), IF(AA1063&lt;26, ROUNDUP(0.4*AA1063,0), IF(AA1063&lt;51, ROUNDUP(0.6*AA1063,0), ROUNDUP(0.75*AA1063,0)))), "N/A"))</f>
        <v>N/A</v>
      </c>
      <c r="AF1063" s="16" t="str">
        <f>IF(AD1063="N/A","N/A", (AE1063*AC1063)+Q1063)</f>
        <v>N/A</v>
      </c>
      <c r="AG1063" s="16" t="str">
        <f>IF($AF1063="N/A", "N/A", "TBC")</f>
        <v>N/A</v>
      </c>
      <c r="AH1063" s="16" t="str">
        <f>IF($AF1063="N/A", "N/A", "TBC")</f>
        <v>N/A</v>
      </c>
      <c r="AI1063" s="16" t="str">
        <f>IF($AF1063="N/A","N/A",IF(AC1063&gt;1,"TBC","N/A"))</f>
        <v>N/A</v>
      </c>
      <c r="AJ1063" s="16" t="str">
        <f>IF($AF1063="N/A","N/A",IF(AC1063&gt;2,"TBC","N/A"))</f>
        <v>N/A</v>
      </c>
      <c r="AK1063" s="16" t="str">
        <f>IF($AF1063="N/A","N/A",IF(AC1063&gt;3,"TBC","N/A"))</f>
        <v>N/A</v>
      </c>
      <c r="AL1063" s="16" t="str">
        <f>IF(AC1063="N/A","N/A",IF(AC1063&gt;0,IF(SUM(AG1063:AK1063)&lt;&gt;AF1063,"CHECK","OK"),"N/A"))</f>
        <v>N/A</v>
      </c>
      <c r="AM1063" s="16" t="e">
        <f>IF(AD1063="N/A", L1063+T1063, L1063+AG1063)</f>
        <v>#VALUE!</v>
      </c>
      <c r="AN1063" s="16" t="str">
        <f>IF(AD1063="N/A", IF(U1063="N/A", "N/A", L1063+U1063), AD1063+AH1063)</f>
        <v>N/A</v>
      </c>
      <c r="AO1063" s="16" t="str">
        <f>IF(AD1063="N/A", IF(V1063="N/A", "N/A", L1063+V1063), IF(AI1063="N/A", "N/A", AD1063+AI1063))</f>
        <v>N/A</v>
      </c>
      <c r="AP1063" s="16" t="str">
        <f>IF(AD1063="N/A", IF(W1063="N/A", "N/A", L1063+W1063), IF(AJ1063="N/A", "N/A", AD1063+AJ1063))</f>
        <v>N/A</v>
      </c>
      <c r="AQ1063" s="16" t="str">
        <f>IF(AD1063="N/A", IF(X1063="N/A", "N/A", L1063+X1063), IF(AK1063="N/A", "N/A", AD1063+AK1063))</f>
        <v>N/A</v>
      </c>
      <c r="AR1063" s="15" t="s">
        <v>40</v>
      </c>
      <c r="AS1063" s="15" t="s">
        <v>40</v>
      </c>
      <c r="AT1063" s="15" t="s">
        <v>40</v>
      </c>
      <c r="AU1063" s="15" t="s">
        <v>40</v>
      </c>
      <c r="AV1063" s="15" t="s">
        <v>40</v>
      </c>
      <c r="AW1063" s="15" t="s">
        <v>40</v>
      </c>
      <c r="AX1063" s="15" t="s">
        <v>40</v>
      </c>
      <c r="AY1063" s="15" t="s">
        <v>40</v>
      </c>
      <c r="AZ1063" s="15" t="s">
        <v>40</v>
      </c>
      <c r="BA1063" s="15" t="s">
        <v>40</v>
      </c>
      <c r="BB1063" s="15" t="s">
        <v>40</v>
      </c>
      <c r="BC1063" s="15" t="s">
        <v>40</v>
      </c>
      <c r="BD1063" s="15" t="s">
        <v>40</v>
      </c>
      <c r="BE1063" s="15" t="s">
        <v>40</v>
      </c>
      <c r="BF1063" s="15" t="s">
        <v>40</v>
      </c>
      <c r="BG1063" s="15" t="s">
        <v>40</v>
      </c>
      <c r="BH1063" s="15" t="s">
        <v>40</v>
      </c>
      <c r="BJ1063" s="16" t="e">
        <f>IF(AR1063="R", $CA1063, IF(OR(AR1063="P", AR1063="T", AR1063="N"), 0, IF($C1063="DM", $T1063, IF(OR(AR1063="Y", AR1063="IR"),$AM1063,IF(AR1063="C", IF($BI1063="Y", IF($AF1063="N/A", $Q1063, $AF1063), IF($AG1063="N/A", $T1063,$AG1063)))))))</f>
        <v>#VALUE!</v>
      </c>
      <c r="BK1063" s="16" t="e">
        <f>IF(AS1063="R", $CA1063, IF(OR(AS1063="P", AS1063="T", AS1063="N"), 0, IF($C1063="DM", $T1063, IF(OR(AS1063="Y", AS1063="IR"),$AM1063,IF(AS1063="C", IF($BI1063="Y", IF($AF1063="N/A", $Q1063, $AF1063), IF($AG1063="N/A", $T1063,$AG1063)))))))</f>
        <v>#VALUE!</v>
      </c>
      <c r="BL1063" s="16" t="e">
        <f>IF(AT1063="R", $CA1063, IF(OR(AT1063="P", AT1063="T", AT1063="N"), 0, IF($C1063="DM", $T1063, IF(OR(AT1063="Y", AT1063="IR"),$AM1063,IF(AT1063="C", IF($BI1063="Y", IF($AF1063="N/A", $Q1063, $AF1063), IF($AG1063="N/A", $T1063,$AG1063)))))))</f>
        <v>#VALUE!</v>
      </c>
      <c r="BM1063" s="16" t="e">
        <f>IF(AU1063="R", $CA1063, IF(OR(AU1063="P", AU1063="T", AU1063="N"), 0, IF($C1063="DM", $T1063, IF(OR(AU1063="Y", AU1063="IR"),$AM1063,IF(AU1063="C", IF($BI1063="Y", IF($AF1063="N/A", $Q1063, $AF1063), IF($AG1063="N/A", $T1063,$AG1063)))))))</f>
        <v>#VALUE!</v>
      </c>
      <c r="BN1063" s="16" t="e">
        <f>IF(AV1063="R", $CA1063, IF(OR(AV1063="P", AV1063="T", AV1063="N"), 0, IF($C1063="DM", $T1063, IF(OR(AV1063="Y", AV1063="IR"),$AM1063,IF(AV1063="C", IF($BI1063="Y", IF($AF1063="N/A", $Q1063, $AF1063), IF($AG1063="N/A", $T1063,$AG1063)))))))</f>
        <v>#VALUE!</v>
      </c>
      <c r="BO1063" s="16" t="e">
        <f>IF(AW1063="R", $CA1063, IF(OR(AW1063="P", AW1063="T", AW1063="N"), 0, IF($C1063="DM", $T1063, IF(OR(AW1063="Y", AW1063="IR"),$AM1063,IF(AW1063="C", IF($BI1063="Y", IF($AF1063="N/A", $Q1063, $AF1063), IF($AG1063="N/A", $T1063,$AG1063)))))))</f>
        <v>#VALUE!</v>
      </c>
      <c r="BP1063" s="16" t="e">
        <f>IF(AX1063="R", $CA1063, IF(OR(AX1063="P", AX1063="T", AX1063="N"), 0, IF($C1063="DM", $T1063, IF(OR(AX1063="Y", AX1063="IR"),$AM1063,IF(AX1063="C", IF($BI1063="Y", IF($AF1063="N/A", $Q1063, $AF1063), IF($AG1063="N/A", $T1063,$AG1063)))))))</f>
        <v>#VALUE!</v>
      </c>
      <c r="BQ1063" s="16" t="e">
        <f>IF(AY1063="R", $CA1063, IF(OR(AY1063="P", AY1063="T", AY1063="N"), 0, IF($C1063="DM", $T1063, IF(OR(AY1063="Y", AY1063="IR"),$AM1063,IF(AY1063="C", IF($BI1063="Y", IF($AF1063="N/A", $Q1063, $AF1063), IF($AG1063="N/A", $T1063,$AG1063)))))))</f>
        <v>#VALUE!</v>
      </c>
      <c r="BR1063" s="16" t="e">
        <f>IF(AZ1063="R", $CA1063, IF(OR(AZ1063="P", AZ1063="T", AZ1063="N"), 0, IF($C1063="DM", $T1063, IF(OR(AZ1063="Y", AZ1063="IR"),$AM1063,IF(AZ1063="C", IF($BI1063="Y", IF($AF1063="N/A", $Q1063, $AF1063), IF($AG1063="N/A", $T1063,$AG1063)))))))</f>
        <v>#VALUE!</v>
      </c>
      <c r="BS1063" s="16" t="e">
        <f>IF(BA1063="R", $CA1063, IF(OR(BA1063="P", BA1063="T", BA1063="N"), 0, IF($C1063="DM", $T1063, IF(OR(BA1063="Y", BA1063="IR"),$AM1063,IF(BA1063="C", IF($BI1063="Y", IF($AF1063="N/A", $Q1063, $AF1063), IF($AG1063="N/A", $T1063,$AG1063)))))))</f>
        <v>#VALUE!</v>
      </c>
      <c r="BT1063" s="16" t="e">
        <f>IF(BB1063="R", $CA1063, IF(OR(BB1063="P", BB1063="T", BB1063="N"), 0, IF($C1063="DM", $T1063, IF(OR(BB1063="Y", BB1063="IR"),$AM1063,IF(BB1063="C", IF($BI1063="Y", IF($BA1063="C", IF($AF1063="N/A", $Q1063, $AF1063), IF($AF1063="N/A", $T1063, $AM1063)), IF($AG1063="N/A", $T1063,$AG1063)))))))</f>
        <v>#VALUE!</v>
      </c>
      <c r="BU1063" s="16" t="e">
        <f>IF(BC1063="R", $CA1063, IF(OR(BC1063="P", BC1063="T", BC1063="N"), 0, IF($C1063="DM", $T1063, IF(OR(BC1063="Y", BC1063="IR"),$AM1063,IF(BC1063="C", IF($BI1063="Y", IF($BA1063="C", IF($AF1063="N/A", $Q1063, $AF1063), IF($AF1063="N/A", $T1063, $AM1063)), IF($AG1063="N/A", $T1063,$AG1063)))))))</f>
        <v>#VALUE!</v>
      </c>
      <c r="BV1063" s="16" t="e">
        <f>IF(BD1063="R", $CA1063, IF(OR(BD1063="P", BD1063="T", BD1063="N"), 0, IF($C1063="DM", $T1063, IF(OR(BD1063="Y", BD1063="IR"),$AM1063,IF(BD1063="C", IF($BI1063="Y", IF($BA1063="C", IF($AF1063="N/A", $Q1063, $AF1063), IF($AF1063="N/A", $T1063, $AM1063)), IF($AG1063="N/A", $T1063,$AG1063)))))))</f>
        <v>#VALUE!</v>
      </c>
      <c r="BW1063" s="16" t="e">
        <f>IF(BE1063="R", $CA1063, IF(OR(BE1063="P", BE1063="T", BE1063="N"), 0, IF($C1063="DM", $T1063, IF(OR(BE1063="Y", BE1063="IR"),$AM1063,IF(BE1063="C", IF($BI1063="Y", IF($BA1063="C", IF($AF1063="N/A", $Q1063, $AF1063), IF($AF1063="N/A", $T1063, $AM1063)), IF($AG1063="N/A", $T1063,$AG1063)))))))</f>
        <v>#VALUE!</v>
      </c>
      <c r="BX1063" s="16" t="e">
        <f>IF(BF1063="R", $CA1063, IF(OR(BF1063="P", BF1063="T", BF1063="N"), 0, IF($C1063="DM", $T1063, IF(OR(BF1063="Y", BF1063="IR"),$AM1063,IF(BF1063="C", IF($BI1063="Y", IF($BA1063="C", IF($AF1063="N/A", $Q1063, $AF1063), IF($AF1063="N/A", $T1063, $AM1063)), IF($AG1063="N/A", $T1063,$AG1063)))))))</f>
        <v>#VALUE!</v>
      </c>
      <c r="BY1063" s="16" t="e">
        <f>IF(BG1063="R", $CA1063, IF(OR(BG1063="P", BG1063="T", BG1063="N"), 0, IF($C1063="DM", $T1063, IF(OR(BG1063="Y", BG1063="IR"),$AM1063,IF(BG1063="C", IF($BI1063="Y", IF($BA1063="C", IF($AF1063="N/A", $Q1063, $AF1063), IF($AF1063="N/A", $T1063, $AM1063)), IF($AG1063="N/A", $T1063,$AG1063)))))))</f>
        <v>#VALUE!</v>
      </c>
      <c r="BZ1063" s="16" t="e">
        <f>IF(BH1063="R", $CA1063, IF(OR(BH1063="P", BH1063="T", BH1063="N"), 0, IF($C1063="DM", $T1063, IF(OR(BH1063="Y", BH1063="IR"),$AM1063,IF(BH1063="C", IF($BI1063="Y", IF($BA1063="C", IF($AF1063="N/A", $Q1063, $AF1063), IF($AF1063="N/A", $T1063, $AM1063)), IF($AG1063="N/A", $T1063,$AG1063)))))))</f>
        <v>#VALUE!</v>
      </c>
      <c r="CA1063" s="15" t="s">
        <v>75</v>
      </c>
      <c r="CB1063" s="16" t="e">
        <f>BZ1063</f>
        <v>#VALUE!</v>
      </c>
      <c r="CC1063" s="15" t="str">
        <f>IF(OR($BH1063="T", $BH1063="R"), 0, IF($BH1063="C", IF($BI1063="Y", IF($BA1063="C", 0, IF(AF1063="N/A", Q1063-T1063, AF1063-AG1063)), IF($AF1063="N/A", U1063, AH1063)), AN1063))</f>
        <v>N/A</v>
      </c>
      <c r="CD1063" s="15" t="str">
        <f>IF(OR($BH1063="T", $BH1063="R"), 0, IF($BH1063="C", IF($BI1063="Y", 0, IF($AF1063="N/A", V1063, AI1063)), AO1063))</f>
        <v>N/A</v>
      </c>
      <c r="CE1063" s="15" t="str">
        <f>IF(OR($BH1063="T", $BH1063="R"), 0, IF($BH1063="C", IF($BI1063="Y", 0, IF($AF1063="N/A", W1063, AJ1063)), AP1063))</f>
        <v>N/A</v>
      </c>
      <c r="CF1063" s="15" t="str">
        <f>IF(OR($BH1063="T", $BH1063="R"), 0, IF($BH1063="C", IF($BI1063="Y", 0, IF($AF1063="N/A", X1063, AK1063)), AQ1063))</f>
        <v>N/A</v>
      </c>
    </row>
    <row r="1064" spans="1:84" x14ac:dyDescent="0.25">
      <c r="A1064" s="14">
        <v>6041</v>
      </c>
      <c r="B1064" s="15"/>
      <c r="C1064" s="15"/>
      <c r="D1064" s="15"/>
      <c r="E1064" s="15" t="e">
        <f>VLOOKUP(B1064, 'Rookie Year'!$A$2:$B$55679,2,FALSE)</f>
        <v>#N/A</v>
      </c>
      <c r="F1064" s="15">
        <v>2024</v>
      </c>
      <c r="G1064" s="15" t="s">
        <v>42</v>
      </c>
      <c r="H1064" s="15"/>
      <c r="I1064" s="16"/>
      <c r="J1064" s="15"/>
      <c r="K1064" s="17">
        <f>IF(AND(G1064&lt;&gt;"N",R1064="N/A"), IF(I1064&lt;4, 0, 0.25),IF(I1064=1, IF(J1064=1,0.25, 0.25), IF(I1064&lt;13, 0.25, IF(I1064&lt;26, 0.4, IF(I1064&lt;51, 0.6, 0.75)))))</f>
        <v>0.25</v>
      </c>
      <c r="L1064" s="16">
        <f>I1064-M1064</f>
        <v>0</v>
      </c>
      <c r="M1064" s="16">
        <f>ROUNDUP(I1064*K1064,0)</f>
        <v>0</v>
      </c>
      <c r="N1064" s="16">
        <f>M1064*J1064</f>
        <v>0</v>
      </c>
      <c r="O1064" s="16">
        <v>0</v>
      </c>
      <c r="P1064" s="16">
        <v>0</v>
      </c>
      <c r="Q1064" s="16">
        <f>N1064-O1064-P1064</f>
        <v>0</v>
      </c>
      <c r="R1064" s="15" t="s">
        <v>75</v>
      </c>
      <c r="S1064" s="15">
        <f>IF(R1064="N/A", J1064-($B$1-F1064), J1064-($B$1-R1064))</f>
        <v>0</v>
      </c>
      <c r="T1064" s="16" t="str">
        <f>IF($S1064&lt;1, "N/A", $M1064)</f>
        <v>N/A</v>
      </c>
      <c r="U1064" s="16" t="str">
        <f>IF($S1064&lt;2, "N/A", $M1064)</f>
        <v>N/A</v>
      </c>
      <c r="V1064" s="16" t="str">
        <f>IF($S1064&lt;3, "N/A", $M1064)</f>
        <v>N/A</v>
      </c>
      <c r="W1064" s="16" t="str">
        <f>IF($S1064&lt;4, "N/A", $M1064)</f>
        <v>N/A</v>
      </c>
      <c r="X1064" s="16" t="str">
        <f>IF($S1064&lt;5, "N/A", $M1064)</f>
        <v>N/A</v>
      </c>
      <c r="Y1064" s="15" t="str">
        <f>IF(SUM(T1064:X1064)&lt;&gt;Q1064, "CHECK", "OK")</f>
        <v>OK</v>
      </c>
      <c r="Z1064" s="15" t="str">
        <f>IF(F1064=$B$1, "No", IF(S1064=1, "Yes", "No"))</f>
        <v>No</v>
      </c>
      <c r="AA1064" s="18" t="str">
        <f>IF(C1064="DM", "N/A", IF(Z1064="No","N/A",VLOOKUP(B1064,'Extension List'!$A$3:$R$1972,18,FALSE)))</f>
        <v>N/A</v>
      </c>
      <c r="AB1064" s="15" t="str">
        <f>IF(C1064="DM", "N/A", IF(Z1064="No","N/A",VLOOKUP(B1064,'Extension List'!$A$3:$T$1972,20,FALSE)))</f>
        <v>N/A</v>
      </c>
      <c r="AC1064" s="15" t="str">
        <f>IF(AA1064="N/A", "N/A", 0)</f>
        <v>N/A</v>
      </c>
      <c r="AD1064" s="16" t="str">
        <f>IF(AE1064="N/A", "N/A", AA1064-AE1064)</f>
        <v>N/A</v>
      </c>
      <c r="AE1064" s="16" t="str">
        <f>IF(AA1064="N/A", "N/A", IF(AC1064&gt;0, IF(AA1064&lt;13, ROUNDUP(0.25*AA1064,0), IF(AA1064&lt;26, ROUNDUP(0.4*AA1064,0), IF(AA1064&lt;51, ROUNDUP(0.6*AA1064,0), ROUNDUP(0.75*AA1064,0)))), "N/A"))</f>
        <v>N/A</v>
      </c>
      <c r="AF1064" s="16" t="str">
        <f>IF(AD1064="N/A","N/A", (AE1064*AC1064)+Q1064)</f>
        <v>N/A</v>
      </c>
      <c r="AG1064" s="16" t="str">
        <f>IF($AF1064="N/A", "N/A", "TBC")</f>
        <v>N/A</v>
      </c>
      <c r="AH1064" s="16" t="str">
        <f>IF($AF1064="N/A", "N/A", "TBC")</f>
        <v>N/A</v>
      </c>
      <c r="AI1064" s="16" t="str">
        <f>IF($AF1064="N/A","N/A",IF(AC1064&gt;1,"TBC","N/A"))</f>
        <v>N/A</v>
      </c>
      <c r="AJ1064" s="16" t="str">
        <f>IF($AF1064="N/A","N/A",IF(AC1064&gt;2,"TBC","N/A"))</f>
        <v>N/A</v>
      </c>
      <c r="AK1064" s="16" t="str">
        <f>IF($AF1064="N/A","N/A",IF(AC1064&gt;3,"TBC","N/A"))</f>
        <v>N/A</v>
      </c>
      <c r="AL1064" s="16" t="str">
        <f>IF(AC1064="N/A","N/A",IF(AC1064&gt;0,IF(SUM(AG1064:AK1064)&lt;&gt;AF1064,"CHECK","OK"),"N/A"))</f>
        <v>N/A</v>
      </c>
      <c r="AM1064" s="16" t="e">
        <f>IF(AD1064="N/A", L1064+T1064, L1064+AG1064)</f>
        <v>#VALUE!</v>
      </c>
      <c r="AN1064" s="16" t="str">
        <f>IF(AD1064="N/A", IF(U1064="N/A", "N/A", L1064+U1064), AD1064+AH1064)</f>
        <v>N/A</v>
      </c>
      <c r="AO1064" s="16" t="str">
        <f>IF(AD1064="N/A", IF(V1064="N/A", "N/A", L1064+V1064), IF(AI1064="N/A", "N/A", AD1064+AI1064))</f>
        <v>N/A</v>
      </c>
      <c r="AP1064" s="16" t="str">
        <f>IF(AD1064="N/A", IF(W1064="N/A", "N/A", L1064+W1064), IF(AJ1064="N/A", "N/A", AD1064+AJ1064))</f>
        <v>N/A</v>
      </c>
      <c r="AQ1064" s="16" t="str">
        <f>IF(AD1064="N/A", IF(X1064="N/A", "N/A", L1064+X1064), IF(AK1064="N/A", "N/A", AD1064+AK1064))</f>
        <v>N/A</v>
      </c>
      <c r="AR1064" s="15" t="s">
        <v>40</v>
      </c>
      <c r="AS1064" s="15" t="s">
        <v>40</v>
      </c>
      <c r="AT1064" s="15" t="s">
        <v>40</v>
      </c>
      <c r="AU1064" s="15" t="s">
        <v>40</v>
      </c>
      <c r="AV1064" s="15" t="s">
        <v>40</v>
      </c>
      <c r="AW1064" s="15" t="s">
        <v>40</v>
      </c>
      <c r="AX1064" s="15" t="s">
        <v>40</v>
      </c>
      <c r="AY1064" s="15" t="s">
        <v>40</v>
      </c>
      <c r="AZ1064" s="15" t="s">
        <v>40</v>
      </c>
      <c r="BA1064" s="15" t="s">
        <v>40</v>
      </c>
      <c r="BB1064" s="15" t="s">
        <v>40</v>
      </c>
      <c r="BC1064" s="15" t="s">
        <v>40</v>
      </c>
      <c r="BD1064" s="15" t="s">
        <v>40</v>
      </c>
      <c r="BE1064" s="15" t="s">
        <v>40</v>
      </c>
      <c r="BF1064" s="15" t="s">
        <v>40</v>
      </c>
      <c r="BG1064" s="15" t="s">
        <v>40</v>
      </c>
      <c r="BH1064" s="15" t="s">
        <v>40</v>
      </c>
      <c r="BJ1064" s="16" t="e">
        <f>IF(AR1064="R", $CA1064, IF(OR(AR1064="P", AR1064="T", AR1064="N"), 0, IF($C1064="DM", $T1064, IF(OR(AR1064="Y", AR1064="IR"),$AM1064,IF(AR1064="C", IF($BI1064="Y", IF($AF1064="N/A", $Q1064, $AF1064), IF($AG1064="N/A", $T1064,$AG1064)))))))</f>
        <v>#VALUE!</v>
      </c>
      <c r="BK1064" s="16" t="e">
        <f>IF(AS1064="R", $CA1064, IF(OR(AS1064="P", AS1064="T", AS1064="N"), 0, IF($C1064="DM", $T1064, IF(OR(AS1064="Y", AS1064="IR"),$AM1064,IF(AS1064="C", IF($BI1064="Y", IF($AF1064="N/A", $Q1064, $AF1064), IF($AG1064="N/A", $T1064,$AG1064)))))))</f>
        <v>#VALUE!</v>
      </c>
      <c r="BL1064" s="16" t="e">
        <f>IF(AT1064="R", $CA1064, IF(OR(AT1064="P", AT1064="T", AT1064="N"), 0, IF($C1064="DM", $T1064, IF(OR(AT1064="Y", AT1064="IR"),$AM1064,IF(AT1064="C", IF($BI1064="Y", IF($AF1064="N/A", $Q1064, $AF1064), IF($AG1064="N/A", $T1064,$AG1064)))))))</f>
        <v>#VALUE!</v>
      </c>
      <c r="BM1064" s="16" t="e">
        <f>IF(AU1064="R", $CA1064, IF(OR(AU1064="P", AU1064="T", AU1064="N"), 0, IF($C1064="DM", $T1064, IF(OR(AU1064="Y", AU1064="IR"),$AM1064,IF(AU1064="C", IF($BI1064="Y", IF($AF1064="N/A", $Q1064, $AF1064), IF($AG1064="N/A", $T1064,$AG1064)))))))</f>
        <v>#VALUE!</v>
      </c>
      <c r="BN1064" s="16" t="e">
        <f>IF(AV1064="R", $CA1064, IF(OR(AV1064="P", AV1064="T", AV1064="N"), 0, IF($C1064="DM", $T1064, IF(OR(AV1064="Y", AV1064="IR"),$AM1064,IF(AV1064="C", IF($BI1064="Y", IF($AF1064="N/A", $Q1064, $AF1064), IF($AG1064="N/A", $T1064,$AG1064)))))))</f>
        <v>#VALUE!</v>
      </c>
      <c r="BO1064" s="16" t="e">
        <f>IF(AW1064="R", $CA1064, IF(OR(AW1064="P", AW1064="T", AW1064="N"), 0, IF($C1064="DM", $T1064, IF(OR(AW1064="Y", AW1064="IR"),$AM1064,IF(AW1064="C", IF($BI1064="Y", IF($AF1064="N/A", $Q1064, $AF1064), IF($AG1064="N/A", $T1064,$AG1064)))))))</f>
        <v>#VALUE!</v>
      </c>
      <c r="BP1064" s="16" t="e">
        <f>IF(AX1064="R", $CA1064, IF(OR(AX1064="P", AX1064="T", AX1064="N"), 0, IF($C1064="DM", $T1064, IF(OR(AX1064="Y", AX1064="IR"),$AM1064,IF(AX1064="C", IF($BI1064="Y", IF($AF1064="N/A", $Q1064, $AF1064), IF($AG1064="N/A", $T1064,$AG1064)))))))</f>
        <v>#VALUE!</v>
      </c>
      <c r="BQ1064" s="16" t="e">
        <f>IF(AY1064="R", $CA1064, IF(OR(AY1064="P", AY1064="T", AY1064="N"), 0, IF($C1064="DM", $T1064, IF(OR(AY1064="Y", AY1064="IR"),$AM1064,IF(AY1064="C", IF($BI1064="Y", IF($AF1064="N/A", $Q1064, $AF1064), IF($AG1064="N/A", $T1064,$AG1064)))))))</f>
        <v>#VALUE!</v>
      </c>
      <c r="BR1064" s="16" t="e">
        <f>IF(AZ1064="R", $CA1064, IF(OR(AZ1064="P", AZ1064="T", AZ1064="N"), 0, IF($C1064="DM", $T1064, IF(OR(AZ1064="Y", AZ1064="IR"),$AM1064,IF(AZ1064="C", IF($BI1064="Y", IF($AF1064="N/A", $Q1064, $AF1064), IF($AG1064="N/A", $T1064,$AG1064)))))))</f>
        <v>#VALUE!</v>
      </c>
      <c r="BS1064" s="16" t="e">
        <f>IF(BA1064="R", $CA1064, IF(OR(BA1064="P", BA1064="T", BA1064="N"), 0, IF($C1064="DM", $T1064, IF(OR(BA1064="Y", BA1064="IR"),$AM1064,IF(BA1064="C", IF($BI1064="Y", IF($AF1064="N/A", $Q1064, $AF1064), IF($AG1064="N/A", $T1064,$AG1064)))))))</f>
        <v>#VALUE!</v>
      </c>
      <c r="BT1064" s="16" t="e">
        <f>IF(BB1064="R", $CA1064, IF(OR(BB1064="P", BB1064="T", BB1064="N"), 0, IF($C1064="DM", $T1064, IF(OR(BB1064="Y", BB1064="IR"),$AM1064,IF(BB1064="C", IF($BI1064="Y", IF($BA1064="C", IF($AF1064="N/A", $Q1064, $AF1064), IF($AF1064="N/A", $T1064, $AM1064)), IF($AG1064="N/A", $T1064,$AG1064)))))))</f>
        <v>#VALUE!</v>
      </c>
      <c r="BU1064" s="16" t="e">
        <f>IF(BC1064="R", $CA1064, IF(OR(BC1064="P", BC1064="T", BC1064="N"), 0, IF($C1064="DM", $T1064, IF(OR(BC1064="Y", BC1064="IR"),$AM1064,IF(BC1064="C", IF($BI1064="Y", IF($BA1064="C", IF($AF1064="N/A", $Q1064, $AF1064), IF($AF1064="N/A", $T1064, $AM1064)), IF($AG1064="N/A", $T1064,$AG1064)))))))</f>
        <v>#VALUE!</v>
      </c>
      <c r="BV1064" s="16" t="e">
        <f>IF(BD1064="R", $CA1064, IF(OR(BD1064="P", BD1064="T", BD1064="N"), 0, IF($C1064="DM", $T1064, IF(OR(BD1064="Y", BD1064="IR"),$AM1064,IF(BD1064="C", IF($BI1064="Y", IF($BA1064="C", IF($AF1064="N/A", $Q1064, $AF1064), IF($AF1064="N/A", $T1064, $AM1064)), IF($AG1064="N/A", $T1064,$AG1064)))))))</f>
        <v>#VALUE!</v>
      </c>
      <c r="BW1064" s="16" t="e">
        <f>IF(BE1064="R", $CA1064, IF(OR(BE1064="P", BE1064="T", BE1064="N"), 0, IF($C1064="DM", $T1064, IF(OR(BE1064="Y", BE1064="IR"),$AM1064,IF(BE1064="C", IF($BI1064="Y", IF($BA1064="C", IF($AF1064="N/A", $Q1064, $AF1064), IF($AF1064="N/A", $T1064, $AM1064)), IF($AG1064="N/A", $T1064,$AG1064)))))))</f>
        <v>#VALUE!</v>
      </c>
      <c r="BX1064" s="16" t="e">
        <f>IF(BF1064="R", $CA1064, IF(OR(BF1064="P", BF1064="T", BF1064="N"), 0, IF($C1064="DM", $T1064, IF(OR(BF1064="Y", BF1064="IR"),$AM1064,IF(BF1064="C", IF($BI1064="Y", IF($BA1064="C", IF($AF1064="N/A", $Q1064, $AF1064), IF($AF1064="N/A", $T1064, $AM1064)), IF($AG1064="N/A", $T1064,$AG1064)))))))</f>
        <v>#VALUE!</v>
      </c>
      <c r="BY1064" s="16" t="e">
        <f>IF(BG1064="R", $CA1064, IF(OR(BG1064="P", BG1064="T", BG1064="N"), 0, IF($C1064="DM", $T1064, IF(OR(BG1064="Y", BG1064="IR"),$AM1064,IF(BG1064="C", IF($BI1064="Y", IF($BA1064="C", IF($AF1064="N/A", $Q1064, $AF1064), IF($AF1064="N/A", $T1064, $AM1064)), IF($AG1064="N/A", $T1064,$AG1064)))))))</f>
        <v>#VALUE!</v>
      </c>
      <c r="BZ1064" s="16" t="e">
        <f>IF(BH1064="R", $CA1064, IF(OR(BH1064="P", BH1064="T", BH1064="N"), 0, IF($C1064="DM", $T1064, IF(OR(BH1064="Y", BH1064="IR"),$AM1064,IF(BH1064="C", IF($BI1064="Y", IF($BA1064="C", IF($AF1064="N/A", $Q1064, $AF1064), IF($AF1064="N/A", $T1064, $AM1064)), IF($AG1064="N/A", $T1064,$AG1064)))))))</f>
        <v>#VALUE!</v>
      </c>
      <c r="CA1064" s="15" t="s">
        <v>75</v>
      </c>
      <c r="CB1064" s="16" t="e">
        <f>BZ1064</f>
        <v>#VALUE!</v>
      </c>
      <c r="CC1064" s="15" t="str">
        <f>IF(OR($BH1064="T", $BH1064="R"), 0, IF($BH1064="C", IF($BI1064="Y", IF($BA1064="C", 0, IF(AF1064="N/A", Q1064-T1064, AF1064-AG1064)), IF($AF1064="N/A", U1064, AH1064)), AN1064))</f>
        <v>N/A</v>
      </c>
      <c r="CD1064" s="15" t="str">
        <f>IF(OR($BH1064="T", $BH1064="R"), 0, IF($BH1064="C", IF($BI1064="Y", 0, IF($AF1064="N/A", V1064, AI1064)), AO1064))</f>
        <v>N/A</v>
      </c>
      <c r="CE1064" s="15" t="str">
        <f>IF(OR($BH1064="T", $BH1064="R"), 0, IF($BH1064="C", IF($BI1064="Y", 0, IF($AF1064="N/A", W1064, AJ1064)), AP1064))</f>
        <v>N/A</v>
      </c>
      <c r="CF1064" s="15" t="str">
        <f>IF(OR($BH1064="T", $BH1064="R"), 0, IF($BH1064="C", IF($BI1064="Y", 0, IF($AF1064="N/A", X1064, AK1064)), AQ1064))</f>
        <v>N/A</v>
      </c>
    </row>
    <row r="1065" spans="1:84" x14ac:dyDescent="0.25">
      <c r="A1065" s="14">
        <v>6042</v>
      </c>
      <c r="B1065" s="15"/>
      <c r="C1065" s="15"/>
      <c r="D1065" s="15"/>
      <c r="E1065" s="15" t="e">
        <f>VLOOKUP(B1065, 'Rookie Year'!$A$2:$B$55679,2,FALSE)</f>
        <v>#N/A</v>
      </c>
      <c r="F1065" s="15">
        <v>2024</v>
      </c>
      <c r="G1065" s="15" t="s">
        <v>42</v>
      </c>
      <c r="H1065" s="15"/>
      <c r="I1065" s="16"/>
      <c r="J1065" s="15"/>
      <c r="K1065" s="17">
        <f>IF(AND(G1065&lt;&gt;"N",R1065="N/A"), IF(I1065&lt;4, 0, 0.25),IF(I1065=1, IF(J1065=1,0.25, 0.25), IF(I1065&lt;13, 0.25, IF(I1065&lt;26, 0.4, IF(I1065&lt;51, 0.6, 0.75)))))</f>
        <v>0.25</v>
      </c>
      <c r="L1065" s="16">
        <f>I1065-M1065</f>
        <v>0</v>
      </c>
      <c r="M1065" s="16">
        <f>ROUNDUP(I1065*K1065,0)</f>
        <v>0</v>
      </c>
      <c r="N1065" s="16">
        <f>M1065*J1065</f>
        <v>0</v>
      </c>
      <c r="O1065" s="16">
        <v>0</v>
      </c>
      <c r="P1065" s="16">
        <v>0</v>
      </c>
      <c r="Q1065" s="16">
        <f>N1065-O1065-P1065</f>
        <v>0</v>
      </c>
      <c r="R1065" s="15" t="s">
        <v>75</v>
      </c>
      <c r="S1065" s="15">
        <f>IF(R1065="N/A", J1065-($B$1-F1065), J1065-($B$1-R1065))</f>
        <v>0</v>
      </c>
      <c r="T1065" s="16" t="str">
        <f>IF($S1065&lt;1, "N/A", $M1065)</f>
        <v>N/A</v>
      </c>
      <c r="U1065" s="16" t="str">
        <f>IF($S1065&lt;2, "N/A", $M1065)</f>
        <v>N/A</v>
      </c>
      <c r="V1065" s="16" t="str">
        <f>IF($S1065&lt;3, "N/A", $M1065)</f>
        <v>N/A</v>
      </c>
      <c r="W1065" s="16" t="str">
        <f>IF($S1065&lt;4, "N/A", $M1065)</f>
        <v>N/A</v>
      </c>
      <c r="X1065" s="16" t="str">
        <f>IF($S1065&lt;5, "N/A", $M1065)</f>
        <v>N/A</v>
      </c>
      <c r="Y1065" s="15" t="str">
        <f>IF(SUM(T1065:X1065)&lt;&gt;Q1065, "CHECK", "OK")</f>
        <v>OK</v>
      </c>
      <c r="Z1065" s="15" t="str">
        <f>IF(F1065=$B$1, "No", IF(S1065=1, "Yes", "No"))</f>
        <v>No</v>
      </c>
      <c r="AA1065" s="18" t="str">
        <f>IF(C1065="DM", "N/A", IF(Z1065="No","N/A",VLOOKUP(B1065,'Extension List'!$A$3:$R$1972,18,FALSE)))</f>
        <v>N/A</v>
      </c>
      <c r="AB1065" s="15" t="str">
        <f>IF(C1065="DM", "N/A", IF(Z1065="No","N/A",VLOOKUP(B1065,'Extension List'!$A$3:$T$1972,20,FALSE)))</f>
        <v>N/A</v>
      </c>
      <c r="AC1065" s="15" t="str">
        <f>IF(AA1065="N/A", "N/A", 0)</f>
        <v>N/A</v>
      </c>
      <c r="AD1065" s="16" t="str">
        <f>IF(AE1065="N/A", "N/A", AA1065-AE1065)</f>
        <v>N/A</v>
      </c>
      <c r="AE1065" s="16" t="str">
        <f>IF(AA1065="N/A", "N/A", IF(AC1065&gt;0, IF(AA1065&lt;13, ROUNDUP(0.25*AA1065,0), IF(AA1065&lt;26, ROUNDUP(0.4*AA1065,0), IF(AA1065&lt;51, ROUNDUP(0.6*AA1065,0), ROUNDUP(0.75*AA1065,0)))), "N/A"))</f>
        <v>N/A</v>
      </c>
      <c r="AF1065" s="16" t="str">
        <f>IF(AD1065="N/A","N/A", (AE1065*AC1065)+Q1065)</f>
        <v>N/A</v>
      </c>
      <c r="AG1065" s="16" t="str">
        <f>IF($AF1065="N/A", "N/A", "TBC")</f>
        <v>N/A</v>
      </c>
      <c r="AH1065" s="16" t="str">
        <f>IF($AF1065="N/A", "N/A", "TBC")</f>
        <v>N/A</v>
      </c>
      <c r="AI1065" s="16" t="str">
        <f>IF($AF1065="N/A","N/A",IF(AC1065&gt;1,"TBC","N/A"))</f>
        <v>N/A</v>
      </c>
      <c r="AJ1065" s="16" t="str">
        <f>IF($AF1065="N/A","N/A",IF(AC1065&gt;2,"TBC","N/A"))</f>
        <v>N/A</v>
      </c>
      <c r="AK1065" s="16" t="str">
        <f>IF($AF1065="N/A","N/A",IF(AC1065&gt;3,"TBC","N/A"))</f>
        <v>N/A</v>
      </c>
      <c r="AL1065" s="16" t="str">
        <f>IF(AC1065="N/A","N/A",IF(AC1065&gt;0,IF(SUM(AG1065:AK1065)&lt;&gt;AF1065,"CHECK","OK"),"N/A"))</f>
        <v>N/A</v>
      </c>
      <c r="AM1065" s="16" t="e">
        <f>IF(AD1065="N/A", L1065+T1065, L1065+AG1065)</f>
        <v>#VALUE!</v>
      </c>
      <c r="AN1065" s="16" t="str">
        <f>IF(AD1065="N/A", IF(U1065="N/A", "N/A", L1065+U1065), AD1065+AH1065)</f>
        <v>N/A</v>
      </c>
      <c r="AO1065" s="16" t="str">
        <f>IF(AD1065="N/A", IF(V1065="N/A", "N/A", L1065+V1065), IF(AI1065="N/A", "N/A", AD1065+AI1065))</f>
        <v>N/A</v>
      </c>
      <c r="AP1065" s="16" t="str">
        <f>IF(AD1065="N/A", IF(W1065="N/A", "N/A", L1065+W1065), IF(AJ1065="N/A", "N/A", AD1065+AJ1065))</f>
        <v>N/A</v>
      </c>
      <c r="AQ1065" s="16" t="str">
        <f>IF(AD1065="N/A", IF(X1065="N/A", "N/A", L1065+X1065), IF(AK1065="N/A", "N/A", AD1065+AK1065))</f>
        <v>N/A</v>
      </c>
      <c r="AR1065" s="15" t="s">
        <v>40</v>
      </c>
      <c r="AS1065" s="15" t="s">
        <v>40</v>
      </c>
      <c r="AT1065" s="15" t="s">
        <v>40</v>
      </c>
      <c r="AU1065" s="15" t="s">
        <v>40</v>
      </c>
      <c r="AV1065" s="15" t="s">
        <v>40</v>
      </c>
      <c r="AW1065" s="15" t="s">
        <v>40</v>
      </c>
      <c r="AX1065" s="15" t="s">
        <v>40</v>
      </c>
      <c r="AY1065" s="15" t="s">
        <v>40</v>
      </c>
      <c r="AZ1065" s="15" t="s">
        <v>40</v>
      </c>
      <c r="BA1065" s="15" t="s">
        <v>40</v>
      </c>
      <c r="BB1065" s="15" t="s">
        <v>40</v>
      </c>
      <c r="BC1065" s="15" t="s">
        <v>40</v>
      </c>
      <c r="BD1065" s="15" t="s">
        <v>40</v>
      </c>
      <c r="BE1065" s="15" t="s">
        <v>40</v>
      </c>
      <c r="BF1065" s="15" t="s">
        <v>40</v>
      </c>
      <c r="BG1065" s="15" t="s">
        <v>40</v>
      </c>
      <c r="BH1065" s="15" t="s">
        <v>40</v>
      </c>
      <c r="BJ1065" s="16" t="e">
        <f>IF(AR1065="R", $CA1065, IF(OR(AR1065="P", AR1065="T", AR1065="N"), 0, IF($C1065="DM", $T1065, IF(OR(AR1065="Y", AR1065="IR"),$AM1065,IF(AR1065="C", IF($BI1065="Y", IF($AF1065="N/A", $Q1065, $AF1065), IF($AG1065="N/A", $T1065,$AG1065)))))))</f>
        <v>#VALUE!</v>
      </c>
      <c r="BK1065" s="16" t="e">
        <f>IF(AS1065="R", $CA1065, IF(OR(AS1065="P", AS1065="T", AS1065="N"), 0, IF($C1065="DM", $T1065, IF(OR(AS1065="Y", AS1065="IR"),$AM1065,IF(AS1065="C", IF($BI1065="Y", IF($AF1065="N/A", $Q1065, $AF1065), IF($AG1065="N/A", $T1065,$AG1065)))))))</f>
        <v>#VALUE!</v>
      </c>
      <c r="BL1065" s="16" t="e">
        <f>IF(AT1065="R", $CA1065, IF(OR(AT1065="P", AT1065="T", AT1065="N"), 0, IF($C1065="DM", $T1065, IF(OR(AT1065="Y", AT1065="IR"),$AM1065,IF(AT1065="C", IF($BI1065="Y", IF($AF1065="N/A", $Q1065, $AF1065), IF($AG1065="N/A", $T1065,$AG1065)))))))</f>
        <v>#VALUE!</v>
      </c>
      <c r="BM1065" s="16" t="e">
        <f>IF(AU1065="R", $CA1065, IF(OR(AU1065="P", AU1065="T", AU1065="N"), 0, IF($C1065="DM", $T1065, IF(OR(AU1065="Y", AU1065="IR"),$AM1065,IF(AU1065="C", IF($BI1065="Y", IF($AF1065="N/A", $Q1065, $AF1065), IF($AG1065="N/A", $T1065,$AG1065)))))))</f>
        <v>#VALUE!</v>
      </c>
      <c r="BN1065" s="16" t="e">
        <f>IF(AV1065="R", $CA1065, IF(OR(AV1065="P", AV1065="T", AV1065="N"), 0, IF($C1065="DM", $T1065, IF(OR(AV1065="Y", AV1065="IR"),$AM1065,IF(AV1065="C", IF($BI1065="Y", IF($AF1065="N/A", $Q1065, $AF1065), IF($AG1065="N/A", $T1065,$AG1065)))))))</f>
        <v>#VALUE!</v>
      </c>
      <c r="BO1065" s="16" t="e">
        <f>IF(AW1065="R", $CA1065, IF(OR(AW1065="P", AW1065="T", AW1065="N"), 0, IF($C1065="DM", $T1065, IF(OR(AW1065="Y", AW1065="IR"),$AM1065,IF(AW1065="C", IF($BI1065="Y", IF($AF1065="N/A", $Q1065, $AF1065), IF($AG1065="N/A", $T1065,$AG1065)))))))</f>
        <v>#VALUE!</v>
      </c>
      <c r="BP1065" s="16" t="e">
        <f>IF(AX1065="R", $CA1065, IF(OR(AX1065="P", AX1065="T", AX1065="N"), 0, IF($C1065="DM", $T1065, IF(OR(AX1065="Y", AX1065="IR"),$AM1065,IF(AX1065="C", IF($BI1065="Y", IF($AF1065="N/A", $Q1065, $AF1065), IF($AG1065="N/A", $T1065,$AG1065)))))))</f>
        <v>#VALUE!</v>
      </c>
      <c r="BQ1065" s="16" t="e">
        <f>IF(AY1065="R", $CA1065, IF(OR(AY1065="P", AY1065="T", AY1065="N"), 0, IF($C1065="DM", $T1065, IF(OR(AY1065="Y", AY1065="IR"),$AM1065,IF(AY1065="C", IF($BI1065="Y", IF($AF1065="N/A", $Q1065, $AF1065), IF($AG1065="N/A", $T1065,$AG1065)))))))</f>
        <v>#VALUE!</v>
      </c>
      <c r="BR1065" s="16" t="e">
        <f>IF(AZ1065="R", $CA1065, IF(OR(AZ1065="P", AZ1065="T", AZ1065="N"), 0, IF($C1065="DM", $T1065, IF(OR(AZ1065="Y", AZ1065="IR"),$AM1065,IF(AZ1065="C", IF($BI1065="Y", IF($AF1065="N/A", $Q1065, $AF1065), IF($AG1065="N/A", $T1065,$AG1065)))))))</f>
        <v>#VALUE!</v>
      </c>
      <c r="BS1065" s="16" t="e">
        <f>IF(BA1065="R", $CA1065, IF(OR(BA1065="P", BA1065="T", BA1065="N"), 0, IF($C1065="DM", $T1065, IF(OR(BA1065="Y", BA1065="IR"),$AM1065,IF(BA1065="C", IF($BI1065="Y", IF($AF1065="N/A", $Q1065, $AF1065), IF($AG1065="N/A", $T1065,$AG1065)))))))</f>
        <v>#VALUE!</v>
      </c>
      <c r="BT1065" s="16" t="e">
        <f>IF(BB1065="R", $CA1065, IF(OR(BB1065="P", BB1065="T", BB1065="N"), 0, IF($C1065="DM", $T1065, IF(OR(BB1065="Y", BB1065="IR"),$AM1065,IF(BB1065="C", IF($BI1065="Y", IF($BA1065="C", IF($AF1065="N/A", $Q1065, $AF1065), IF($AF1065="N/A", $T1065, $AM1065)), IF($AG1065="N/A", $T1065,$AG1065)))))))</f>
        <v>#VALUE!</v>
      </c>
      <c r="BU1065" s="16" t="e">
        <f>IF(BC1065="R", $CA1065, IF(OR(BC1065="P", BC1065="T", BC1065="N"), 0, IF($C1065="DM", $T1065, IF(OR(BC1065="Y", BC1065="IR"),$AM1065,IF(BC1065="C", IF($BI1065="Y", IF($BA1065="C", IF($AF1065="N/A", $Q1065, $AF1065), IF($AF1065="N/A", $T1065, $AM1065)), IF($AG1065="N/A", $T1065,$AG1065)))))))</f>
        <v>#VALUE!</v>
      </c>
      <c r="BV1065" s="16" t="e">
        <f>IF(BD1065="R", $CA1065, IF(OR(BD1065="P", BD1065="T", BD1065="N"), 0, IF($C1065="DM", $T1065, IF(OR(BD1065="Y", BD1065="IR"),$AM1065,IF(BD1065="C", IF($BI1065="Y", IF($BA1065="C", IF($AF1065="N/A", $Q1065, $AF1065), IF($AF1065="N/A", $T1065, $AM1065)), IF($AG1065="N/A", $T1065,$AG1065)))))))</f>
        <v>#VALUE!</v>
      </c>
      <c r="BW1065" s="16" t="e">
        <f>IF(BE1065="R", $CA1065, IF(OR(BE1065="P", BE1065="T", BE1065="N"), 0, IF($C1065="DM", $T1065, IF(OR(BE1065="Y", BE1065="IR"),$AM1065,IF(BE1065="C", IF($BI1065="Y", IF($BA1065="C", IF($AF1065="N/A", $Q1065, $AF1065), IF($AF1065="N/A", $T1065, $AM1065)), IF($AG1065="N/A", $T1065,$AG1065)))))))</f>
        <v>#VALUE!</v>
      </c>
      <c r="BX1065" s="16" t="e">
        <f>IF(BF1065="R", $CA1065, IF(OR(BF1065="P", BF1065="T", BF1065="N"), 0, IF($C1065="DM", $T1065, IF(OR(BF1065="Y", BF1065="IR"),$AM1065,IF(BF1065="C", IF($BI1065="Y", IF($BA1065="C", IF($AF1065="N/A", $Q1065, $AF1065), IF($AF1065="N/A", $T1065, $AM1065)), IF($AG1065="N/A", $T1065,$AG1065)))))))</f>
        <v>#VALUE!</v>
      </c>
      <c r="BY1065" s="16" t="e">
        <f>IF(BG1065="R", $CA1065, IF(OR(BG1065="P", BG1065="T", BG1065="N"), 0, IF($C1065="DM", $T1065, IF(OR(BG1065="Y", BG1065="IR"),$AM1065,IF(BG1065="C", IF($BI1065="Y", IF($BA1065="C", IF($AF1065="N/A", $Q1065, $AF1065), IF($AF1065="N/A", $T1065, $AM1065)), IF($AG1065="N/A", $T1065,$AG1065)))))))</f>
        <v>#VALUE!</v>
      </c>
      <c r="BZ1065" s="16" t="e">
        <f>IF(BH1065="R", $CA1065, IF(OR(BH1065="P", BH1065="T", BH1065="N"), 0, IF($C1065="DM", $T1065, IF(OR(BH1065="Y", BH1065="IR"),$AM1065,IF(BH1065="C", IF($BI1065="Y", IF($BA1065="C", IF($AF1065="N/A", $Q1065, $AF1065), IF($AF1065="N/A", $T1065, $AM1065)), IF($AG1065="N/A", $T1065,$AG1065)))))))</f>
        <v>#VALUE!</v>
      </c>
      <c r="CA1065" s="15" t="s">
        <v>75</v>
      </c>
      <c r="CB1065" s="16" t="e">
        <f>BZ1065</f>
        <v>#VALUE!</v>
      </c>
      <c r="CC1065" s="15" t="str">
        <f>IF(OR($BH1065="T", $BH1065="R"), 0, IF($BH1065="C", IF($BI1065="Y", IF($BA1065="C", 0, IF(AF1065="N/A", Q1065-T1065, AF1065-AG1065)), IF($AF1065="N/A", U1065, AH1065)), AN1065))</f>
        <v>N/A</v>
      </c>
      <c r="CD1065" s="15" t="str">
        <f>IF(OR($BH1065="T", $BH1065="R"), 0, IF($BH1065="C", IF($BI1065="Y", 0, IF($AF1065="N/A", V1065, AI1065)), AO1065))</f>
        <v>N/A</v>
      </c>
      <c r="CE1065" s="15" t="str">
        <f>IF(OR($BH1065="T", $BH1065="R"), 0, IF($BH1065="C", IF($BI1065="Y", 0, IF($AF1065="N/A", W1065, AJ1065)), AP1065))</f>
        <v>N/A</v>
      </c>
      <c r="CF1065" s="15" t="str">
        <f>IF(OR($BH1065="T", $BH1065="R"), 0, IF($BH1065="C", IF($BI1065="Y", 0, IF($AF1065="N/A", X1065, AK1065)), AQ1065))</f>
        <v>N/A</v>
      </c>
    </row>
    <row r="1066" spans="1:84" x14ac:dyDescent="0.25">
      <c r="A1066" s="14">
        <v>6043</v>
      </c>
      <c r="B1066" s="15"/>
      <c r="C1066" s="15"/>
      <c r="D1066" s="15"/>
      <c r="E1066" s="15" t="e">
        <f>VLOOKUP(B1066, 'Rookie Year'!$A$2:$B$55679,2,FALSE)</f>
        <v>#N/A</v>
      </c>
      <c r="F1066" s="15">
        <v>2024</v>
      </c>
      <c r="G1066" s="15" t="s">
        <v>42</v>
      </c>
      <c r="H1066" s="15"/>
      <c r="I1066" s="16"/>
      <c r="J1066" s="15"/>
      <c r="K1066" s="17">
        <f>IF(AND(G1066&lt;&gt;"N",R1066="N/A"), IF(I1066&lt;4, 0, 0.25),IF(I1066=1, IF(J1066=1,0.25, 0.25), IF(I1066&lt;13, 0.25, IF(I1066&lt;26, 0.4, IF(I1066&lt;51, 0.6, 0.75)))))</f>
        <v>0.25</v>
      </c>
      <c r="L1066" s="16">
        <f>I1066-M1066</f>
        <v>0</v>
      </c>
      <c r="M1066" s="16">
        <f>ROUNDUP(I1066*K1066,0)</f>
        <v>0</v>
      </c>
      <c r="N1066" s="16">
        <f>M1066*J1066</f>
        <v>0</v>
      </c>
      <c r="O1066" s="16">
        <v>0</v>
      </c>
      <c r="P1066" s="16">
        <v>0</v>
      </c>
      <c r="Q1066" s="16">
        <f>N1066-O1066-P1066</f>
        <v>0</v>
      </c>
      <c r="R1066" s="15" t="s">
        <v>75</v>
      </c>
      <c r="S1066" s="15">
        <f>IF(R1066="N/A", J1066-($B$1-F1066), J1066-($B$1-R1066))</f>
        <v>0</v>
      </c>
      <c r="T1066" s="16" t="str">
        <f>IF($S1066&lt;1, "N/A", $M1066)</f>
        <v>N/A</v>
      </c>
      <c r="U1066" s="16" t="str">
        <f>IF($S1066&lt;2, "N/A", $M1066)</f>
        <v>N/A</v>
      </c>
      <c r="V1066" s="16" t="str">
        <f>IF($S1066&lt;3, "N/A", $M1066)</f>
        <v>N/A</v>
      </c>
      <c r="W1066" s="16" t="str">
        <f>IF($S1066&lt;4, "N/A", $M1066)</f>
        <v>N/A</v>
      </c>
      <c r="X1066" s="16" t="str">
        <f>IF($S1066&lt;5, "N/A", $M1066)</f>
        <v>N/A</v>
      </c>
      <c r="Y1066" s="15" t="str">
        <f>IF(SUM(T1066:X1066)&lt;&gt;Q1066, "CHECK", "OK")</f>
        <v>OK</v>
      </c>
      <c r="Z1066" s="15" t="str">
        <f>IF(F1066=$B$1, "No", IF(S1066=1, "Yes", "No"))</f>
        <v>No</v>
      </c>
      <c r="AA1066" s="18" t="str">
        <f>IF(C1066="DM", "N/A", IF(Z1066="No","N/A",VLOOKUP(B1066,'Extension List'!$A$3:$R$1972,18,FALSE)))</f>
        <v>N/A</v>
      </c>
      <c r="AB1066" s="15" t="str">
        <f>IF(C1066="DM", "N/A", IF(Z1066="No","N/A",VLOOKUP(B1066,'Extension List'!$A$3:$T$1972,20,FALSE)))</f>
        <v>N/A</v>
      </c>
      <c r="AC1066" s="15" t="str">
        <f>IF(AA1066="N/A", "N/A", 0)</f>
        <v>N/A</v>
      </c>
      <c r="AD1066" s="16" t="str">
        <f>IF(AE1066="N/A", "N/A", AA1066-AE1066)</f>
        <v>N/A</v>
      </c>
      <c r="AE1066" s="16" t="str">
        <f>IF(AA1066="N/A", "N/A", IF(AC1066&gt;0, IF(AA1066&lt;13, ROUNDUP(0.25*AA1066,0), IF(AA1066&lt;26, ROUNDUP(0.4*AA1066,0), IF(AA1066&lt;51, ROUNDUP(0.6*AA1066,0), ROUNDUP(0.75*AA1066,0)))), "N/A"))</f>
        <v>N/A</v>
      </c>
      <c r="AF1066" s="16" t="str">
        <f>IF(AD1066="N/A","N/A", (AE1066*AC1066)+Q1066)</f>
        <v>N/A</v>
      </c>
      <c r="AG1066" s="16" t="str">
        <f>IF($AF1066="N/A", "N/A", "TBC")</f>
        <v>N/A</v>
      </c>
      <c r="AH1066" s="16" t="str">
        <f>IF($AF1066="N/A", "N/A", "TBC")</f>
        <v>N/A</v>
      </c>
      <c r="AI1066" s="16" t="str">
        <f>IF($AF1066="N/A","N/A",IF(AC1066&gt;1,"TBC","N/A"))</f>
        <v>N/A</v>
      </c>
      <c r="AJ1066" s="16" t="str">
        <f>IF($AF1066="N/A","N/A",IF(AC1066&gt;2,"TBC","N/A"))</f>
        <v>N/A</v>
      </c>
      <c r="AK1066" s="16" t="str">
        <f>IF($AF1066="N/A","N/A",IF(AC1066&gt;3,"TBC","N/A"))</f>
        <v>N/A</v>
      </c>
      <c r="AL1066" s="16" t="str">
        <f>IF(AC1066="N/A","N/A",IF(AC1066&gt;0,IF(SUM(AG1066:AK1066)&lt;&gt;AF1066,"CHECK","OK"),"N/A"))</f>
        <v>N/A</v>
      </c>
      <c r="AM1066" s="16" t="e">
        <f>IF(AD1066="N/A", L1066+T1066, L1066+AG1066)</f>
        <v>#VALUE!</v>
      </c>
      <c r="AN1066" s="16" t="str">
        <f>IF(AD1066="N/A", IF(U1066="N/A", "N/A", L1066+U1066), AD1066+AH1066)</f>
        <v>N/A</v>
      </c>
      <c r="AO1066" s="16" t="str">
        <f>IF(AD1066="N/A", IF(V1066="N/A", "N/A", L1066+V1066), IF(AI1066="N/A", "N/A", AD1066+AI1066))</f>
        <v>N/A</v>
      </c>
      <c r="AP1066" s="16" t="str">
        <f>IF(AD1066="N/A", IF(W1066="N/A", "N/A", L1066+W1066), IF(AJ1066="N/A", "N/A", AD1066+AJ1066))</f>
        <v>N/A</v>
      </c>
      <c r="AQ1066" s="16" t="str">
        <f>IF(AD1066="N/A", IF(X1066="N/A", "N/A", L1066+X1066), IF(AK1066="N/A", "N/A", AD1066+AK1066))</f>
        <v>N/A</v>
      </c>
      <c r="AR1066" s="15" t="s">
        <v>40</v>
      </c>
      <c r="AS1066" s="15" t="s">
        <v>40</v>
      </c>
      <c r="AT1066" s="15" t="s">
        <v>40</v>
      </c>
      <c r="AU1066" s="15" t="s">
        <v>40</v>
      </c>
      <c r="AV1066" s="15" t="s">
        <v>40</v>
      </c>
      <c r="AW1066" s="15" t="s">
        <v>40</v>
      </c>
      <c r="AX1066" s="15" t="s">
        <v>40</v>
      </c>
      <c r="AY1066" s="15" t="s">
        <v>40</v>
      </c>
      <c r="AZ1066" s="15" t="s">
        <v>40</v>
      </c>
      <c r="BA1066" s="15" t="s">
        <v>40</v>
      </c>
      <c r="BB1066" s="15" t="s">
        <v>40</v>
      </c>
      <c r="BC1066" s="15" t="s">
        <v>40</v>
      </c>
      <c r="BD1066" s="15" t="s">
        <v>40</v>
      </c>
      <c r="BE1066" s="15" t="s">
        <v>40</v>
      </c>
      <c r="BF1066" s="15" t="s">
        <v>40</v>
      </c>
      <c r="BG1066" s="15" t="s">
        <v>40</v>
      </c>
      <c r="BH1066" s="15" t="s">
        <v>40</v>
      </c>
      <c r="BJ1066" s="16" t="e">
        <f>IF(AR1066="R", $CA1066, IF(OR(AR1066="P", AR1066="T", AR1066="N"), 0, IF($C1066="DM", $T1066, IF(OR(AR1066="Y", AR1066="IR"),$AM1066,IF(AR1066="C", IF($BI1066="Y", IF($AF1066="N/A", $Q1066, $AF1066), IF($AG1066="N/A", $T1066,$AG1066)))))))</f>
        <v>#VALUE!</v>
      </c>
      <c r="BK1066" s="16" t="e">
        <f>IF(AS1066="R", $CA1066, IF(OR(AS1066="P", AS1066="T", AS1066="N"), 0, IF($C1066="DM", $T1066, IF(OR(AS1066="Y", AS1066="IR"),$AM1066,IF(AS1066="C", IF($BI1066="Y", IF($AF1066="N/A", $Q1066, $AF1066), IF($AG1066="N/A", $T1066,$AG1066)))))))</f>
        <v>#VALUE!</v>
      </c>
      <c r="BL1066" s="16" t="e">
        <f>IF(AT1066="R", $CA1066, IF(OR(AT1066="P", AT1066="T", AT1066="N"), 0, IF($C1066="DM", $T1066, IF(OR(AT1066="Y", AT1066="IR"),$AM1066,IF(AT1066="C", IF($BI1066="Y", IF($AF1066="N/A", $Q1066, $AF1066), IF($AG1066="N/A", $T1066,$AG1066)))))))</f>
        <v>#VALUE!</v>
      </c>
      <c r="BM1066" s="16" t="e">
        <f>IF(AU1066="R", $CA1066, IF(OR(AU1066="P", AU1066="T", AU1066="N"), 0, IF($C1066="DM", $T1066, IF(OR(AU1066="Y", AU1066="IR"),$AM1066,IF(AU1066="C", IF($BI1066="Y", IF($AF1066="N/A", $Q1066, $AF1066), IF($AG1066="N/A", $T1066,$AG1066)))))))</f>
        <v>#VALUE!</v>
      </c>
      <c r="BN1066" s="16" t="e">
        <f>IF(AV1066="R", $CA1066, IF(OR(AV1066="P", AV1066="T", AV1066="N"), 0, IF($C1066="DM", $T1066, IF(OR(AV1066="Y", AV1066="IR"),$AM1066,IF(AV1066="C", IF($BI1066="Y", IF($AF1066="N/A", $Q1066, $AF1066), IF($AG1066="N/A", $T1066,$AG1066)))))))</f>
        <v>#VALUE!</v>
      </c>
      <c r="BO1066" s="16" t="e">
        <f>IF(AW1066="R", $CA1066, IF(OR(AW1066="P", AW1066="T", AW1066="N"), 0, IF($C1066="DM", $T1066, IF(OR(AW1066="Y", AW1066="IR"),$AM1066,IF(AW1066="C", IF($BI1066="Y", IF($AF1066="N/A", $Q1066, $AF1066), IF($AG1066="N/A", $T1066,$AG1066)))))))</f>
        <v>#VALUE!</v>
      </c>
      <c r="BP1066" s="16" t="e">
        <f>IF(AX1066="R", $CA1066, IF(OR(AX1066="P", AX1066="T", AX1066="N"), 0, IF($C1066="DM", $T1066, IF(OR(AX1066="Y", AX1066="IR"),$AM1066,IF(AX1066="C", IF($BI1066="Y", IF($AF1066="N/A", $Q1066, $AF1066), IF($AG1066="N/A", $T1066,$AG1066)))))))</f>
        <v>#VALUE!</v>
      </c>
      <c r="BQ1066" s="16" t="e">
        <f>IF(AY1066="R", $CA1066, IF(OR(AY1066="P", AY1066="T", AY1066="N"), 0, IF($C1066="DM", $T1066, IF(OR(AY1066="Y", AY1066="IR"),$AM1066,IF(AY1066="C", IF($BI1066="Y", IF($AF1066="N/A", $Q1066, $AF1066), IF($AG1066="N/A", $T1066,$AG1066)))))))</f>
        <v>#VALUE!</v>
      </c>
      <c r="BR1066" s="16" t="e">
        <f>IF(AZ1066="R", $CA1066, IF(OR(AZ1066="P", AZ1066="T", AZ1066="N"), 0, IF($C1066="DM", $T1066, IF(OR(AZ1066="Y", AZ1066="IR"),$AM1066,IF(AZ1066="C", IF($BI1066="Y", IF($AF1066="N/A", $Q1066, $AF1066), IF($AG1066="N/A", $T1066,$AG1066)))))))</f>
        <v>#VALUE!</v>
      </c>
      <c r="BS1066" s="16" t="e">
        <f>IF(BA1066="R", $CA1066, IF(OR(BA1066="P", BA1066="T", BA1066="N"), 0, IF($C1066="DM", $T1066, IF(OR(BA1066="Y", BA1066="IR"),$AM1066,IF(BA1066="C", IF($BI1066="Y", IF($AF1066="N/A", $Q1066, $AF1066), IF($AG1066="N/A", $T1066,$AG1066)))))))</f>
        <v>#VALUE!</v>
      </c>
      <c r="BT1066" s="16" t="e">
        <f>IF(BB1066="R", $CA1066, IF(OR(BB1066="P", BB1066="T", BB1066="N"), 0, IF($C1066="DM", $T1066, IF(OR(BB1066="Y", BB1066="IR"),$AM1066,IF(BB1066="C", IF($BI1066="Y", IF($BA1066="C", IF($AF1066="N/A", $Q1066, $AF1066), IF($AF1066="N/A", $T1066, $AM1066)), IF($AG1066="N/A", $T1066,$AG1066)))))))</f>
        <v>#VALUE!</v>
      </c>
      <c r="BU1066" s="16" t="e">
        <f>IF(BC1066="R", $CA1066, IF(OR(BC1066="P", BC1066="T", BC1066="N"), 0, IF($C1066="DM", $T1066, IF(OR(BC1066="Y", BC1066="IR"),$AM1066,IF(BC1066="C", IF($BI1066="Y", IF($BA1066="C", IF($AF1066="N/A", $Q1066, $AF1066), IF($AF1066="N/A", $T1066, $AM1066)), IF($AG1066="N/A", $T1066,$AG1066)))))))</f>
        <v>#VALUE!</v>
      </c>
      <c r="BV1066" s="16" t="e">
        <f>IF(BD1066="R", $CA1066, IF(OR(BD1066="P", BD1066="T", BD1066="N"), 0, IF($C1066="DM", $T1066, IF(OR(BD1066="Y", BD1066="IR"),$AM1066,IF(BD1066="C", IF($BI1066="Y", IF($BA1066="C", IF($AF1066="N/A", $Q1066, $AF1066), IF($AF1066="N/A", $T1066, $AM1066)), IF($AG1066="N/A", $T1066,$AG1066)))))))</f>
        <v>#VALUE!</v>
      </c>
      <c r="BW1066" s="16" t="e">
        <f>IF(BE1066="R", $CA1066, IF(OR(BE1066="P", BE1066="T", BE1066="N"), 0, IF($C1066="DM", $T1066, IF(OR(BE1066="Y", BE1066="IR"),$AM1066,IF(BE1066="C", IF($BI1066="Y", IF($BA1066="C", IF($AF1066="N/A", $Q1066, $AF1066), IF($AF1066="N/A", $T1066, $AM1066)), IF($AG1066="N/A", $T1066,$AG1066)))))))</f>
        <v>#VALUE!</v>
      </c>
      <c r="BX1066" s="16" t="e">
        <f>IF(BF1066="R", $CA1066, IF(OR(BF1066="P", BF1066="T", BF1066="N"), 0, IF($C1066="DM", $T1066, IF(OR(BF1066="Y", BF1066="IR"),$AM1066,IF(BF1066="C", IF($BI1066="Y", IF($BA1066="C", IF($AF1066="N/A", $Q1066, $AF1066), IF($AF1066="N/A", $T1066, $AM1066)), IF($AG1066="N/A", $T1066,$AG1066)))))))</f>
        <v>#VALUE!</v>
      </c>
      <c r="BY1066" s="16" t="e">
        <f>IF(BG1066="R", $CA1066, IF(OR(BG1066="P", BG1066="T", BG1066="N"), 0, IF($C1066="DM", $T1066, IF(OR(BG1066="Y", BG1066="IR"),$AM1066,IF(BG1066="C", IF($BI1066="Y", IF($BA1066="C", IF($AF1066="N/A", $Q1066, $AF1066), IF($AF1066="N/A", $T1066, $AM1066)), IF($AG1066="N/A", $T1066,$AG1066)))))))</f>
        <v>#VALUE!</v>
      </c>
      <c r="BZ1066" s="16" t="e">
        <f>IF(BH1066="R", $CA1066, IF(OR(BH1066="P", BH1066="T", BH1066="N"), 0, IF($C1066="DM", $T1066, IF(OR(BH1066="Y", BH1066="IR"),$AM1066,IF(BH1066="C", IF($BI1066="Y", IF($BA1066="C", IF($AF1066="N/A", $Q1066, $AF1066), IF($AF1066="N/A", $T1066, $AM1066)), IF($AG1066="N/A", $T1066,$AG1066)))))))</f>
        <v>#VALUE!</v>
      </c>
      <c r="CA1066" s="15" t="s">
        <v>75</v>
      </c>
      <c r="CB1066" s="16" t="e">
        <f>BZ1066</f>
        <v>#VALUE!</v>
      </c>
      <c r="CC1066" s="15" t="str">
        <f>IF(OR($BH1066="T", $BH1066="R"), 0, IF($BH1066="C", IF($BI1066="Y", IF($BA1066="C", 0, IF(AF1066="N/A", Q1066-T1066, AF1066-AG1066)), IF($AF1066="N/A", U1066, AH1066)), AN1066))</f>
        <v>N/A</v>
      </c>
      <c r="CD1066" s="15" t="str">
        <f>IF(OR($BH1066="T", $BH1066="R"), 0, IF($BH1066="C", IF($BI1066="Y", 0, IF($AF1066="N/A", V1066, AI1066)), AO1066))</f>
        <v>N/A</v>
      </c>
      <c r="CE1066" s="15" t="str">
        <f>IF(OR($BH1066="T", $BH1066="R"), 0, IF($BH1066="C", IF($BI1066="Y", 0, IF($AF1066="N/A", W1066, AJ1066)), AP1066))</f>
        <v>N/A</v>
      </c>
      <c r="CF1066" s="15" t="str">
        <f>IF(OR($BH1066="T", $BH1066="R"), 0, IF($BH1066="C", IF($BI1066="Y", 0, IF($AF1066="N/A", X1066, AK1066)), AQ1066))</f>
        <v>N/A</v>
      </c>
    </row>
    <row r="1067" spans="1:84" x14ac:dyDescent="0.25">
      <c r="A1067" s="14">
        <v>6044</v>
      </c>
      <c r="B1067" s="15"/>
      <c r="C1067" s="15"/>
      <c r="D1067" s="15"/>
      <c r="E1067" s="15" t="e">
        <f>VLOOKUP(B1067, 'Rookie Year'!$A$2:$B$55679,2,FALSE)</f>
        <v>#N/A</v>
      </c>
      <c r="F1067" s="15">
        <v>2024</v>
      </c>
      <c r="G1067" s="15" t="s">
        <v>42</v>
      </c>
      <c r="H1067" s="15"/>
      <c r="I1067" s="16"/>
      <c r="J1067" s="15"/>
      <c r="K1067" s="17">
        <f>IF(AND(G1067&lt;&gt;"N",R1067="N/A"), IF(I1067&lt;4, 0, 0.25),IF(I1067=1, IF(J1067=1,0.25, 0.25), IF(I1067&lt;13, 0.25, IF(I1067&lt;26, 0.4, IF(I1067&lt;51, 0.6, 0.75)))))</f>
        <v>0.25</v>
      </c>
      <c r="L1067" s="16">
        <f>I1067-M1067</f>
        <v>0</v>
      </c>
      <c r="M1067" s="16">
        <f>ROUNDUP(I1067*K1067,0)</f>
        <v>0</v>
      </c>
      <c r="N1067" s="16">
        <f>M1067*J1067</f>
        <v>0</v>
      </c>
      <c r="O1067" s="16">
        <v>0</v>
      </c>
      <c r="P1067" s="16">
        <v>0</v>
      </c>
      <c r="Q1067" s="16">
        <f>N1067-O1067-P1067</f>
        <v>0</v>
      </c>
      <c r="R1067" s="15" t="s">
        <v>75</v>
      </c>
      <c r="S1067" s="15">
        <f>IF(R1067="N/A", J1067-($B$1-F1067), J1067-($B$1-R1067))</f>
        <v>0</v>
      </c>
      <c r="T1067" s="16" t="str">
        <f>IF($S1067&lt;1, "N/A", $M1067)</f>
        <v>N/A</v>
      </c>
      <c r="U1067" s="16" t="str">
        <f>IF($S1067&lt;2, "N/A", $M1067)</f>
        <v>N/A</v>
      </c>
      <c r="V1067" s="16" t="str">
        <f>IF($S1067&lt;3, "N/A", $M1067)</f>
        <v>N/A</v>
      </c>
      <c r="W1067" s="16" t="str">
        <f>IF($S1067&lt;4, "N/A", $M1067)</f>
        <v>N/A</v>
      </c>
      <c r="X1067" s="16" t="str">
        <f>IF($S1067&lt;5, "N/A", $M1067)</f>
        <v>N/A</v>
      </c>
      <c r="Y1067" s="15" t="str">
        <f>IF(SUM(T1067:X1067)&lt;&gt;Q1067, "CHECK", "OK")</f>
        <v>OK</v>
      </c>
      <c r="Z1067" s="15" t="str">
        <f>IF(F1067=$B$1, "No", IF(S1067=1, "Yes", "No"))</f>
        <v>No</v>
      </c>
      <c r="AA1067" s="18" t="str">
        <f>IF(C1067="DM", "N/A", IF(Z1067="No","N/A",VLOOKUP(B1067,'Extension List'!$A$3:$R$1972,18,FALSE)))</f>
        <v>N/A</v>
      </c>
      <c r="AB1067" s="15" t="str">
        <f>IF(C1067="DM", "N/A", IF(Z1067="No","N/A",VLOOKUP(B1067,'Extension List'!$A$3:$T$1972,20,FALSE)))</f>
        <v>N/A</v>
      </c>
      <c r="AC1067" s="15" t="str">
        <f>IF(AA1067="N/A", "N/A", 0)</f>
        <v>N/A</v>
      </c>
      <c r="AD1067" s="16" t="str">
        <f>IF(AE1067="N/A", "N/A", AA1067-AE1067)</f>
        <v>N/A</v>
      </c>
      <c r="AE1067" s="16" t="str">
        <f>IF(AA1067="N/A", "N/A", IF(AC1067&gt;0, IF(AA1067&lt;13, ROUNDUP(0.25*AA1067,0), IF(AA1067&lt;26, ROUNDUP(0.4*AA1067,0), IF(AA1067&lt;51, ROUNDUP(0.6*AA1067,0), ROUNDUP(0.75*AA1067,0)))), "N/A"))</f>
        <v>N/A</v>
      </c>
      <c r="AF1067" s="16" t="str">
        <f>IF(AD1067="N/A","N/A", (AE1067*AC1067)+Q1067)</f>
        <v>N/A</v>
      </c>
      <c r="AG1067" s="16" t="str">
        <f>IF($AF1067="N/A", "N/A", "TBC")</f>
        <v>N/A</v>
      </c>
      <c r="AH1067" s="16" t="str">
        <f>IF($AF1067="N/A", "N/A", "TBC")</f>
        <v>N/A</v>
      </c>
      <c r="AI1067" s="16" t="str">
        <f>IF($AF1067="N/A","N/A",IF(AC1067&gt;1,"TBC","N/A"))</f>
        <v>N/A</v>
      </c>
      <c r="AJ1067" s="16" t="str">
        <f>IF($AF1067="N/A","N/A",IF(AC1067&gt;2,"TBC","N/A"))</f>
        <v>N/A</v>
      </c>
      <c r="AK1067" s="16" t="str">
        <f>IF($AF1067="N/A","N/A",IF(AC1067&gt;3,"TBC","N/A"))</f>
        <v>N/A</v>
      </c>
      <c r="AL1067" s="16" t="str">
        <f>IF(AC1067="N/A","N/A",IF(AC1067&gt;0,IF(SUM(AG1067:AK1067)&lt;&gt;AF1067,"CHECK","OK"),"N/A"))</f>
        <v>N/A</v>
      </c>
      <c r="AM1067" s="16" t="e">
        <f>IF(AD1067="N/A", L1067+T1067, L1067+AG1067)</f>
        <v>#VALUE!</v>
      </c>
      <c r="AN1067" s="16" t="str">
        <f>IF(AD1067="N/A", IF(U1067="N/A", "N/A", L1067+U1067), AD1067+AH1067)</f>
        <v>N/A</v>
      </c>
      <c r="AO1067" s="16" t="str">
        <f>IF(AD1067="N/A", IF(V1067="N/A", "N/A", L1067+V1067), IF(AI1067="N/A", "N/A", AD1067+AI1067))</f>
        <v>N/A</v>
      </c>
      <c r="AP1067" s="16" t="str">
        <f>IF(AD1067="N/A", IF(W1067="N/A", "N/A", L1067+W1067), IF(AJ1067="N/A", "N/A", AD1067+AJ1067))</f>
        <v>N/A</v>
      </c>
      <c r="AQ1067" s="16" t="str">
        <f>IF(AD1067="N/A", IF(X1067="N/A", "N/A", L1067+X1067), IF(AK1067="N/A", "N/A", AD1067+AK1067))</f>
        <v>N/A</v>
      </c>
      <c r="AR1067" s="15" t="s">
        <v>40</v>
      </c>
      <c r="AS1067" s="15" t="s">
        <v>40</v>
      </c>
      <c r="AT1067" s="15" t="s">
        <v>40</v>
      </c>
      <c r="AU1067" s="15" t="s">
        <v>40</v>
      </c>
      <c r="AV1067" s="15" t="s">
        <v>40</v>
      </c>
      <c r="AW1067" s="15" t="s">
        <v>40</v>
      </c>
      <c r="AX1067" s="15" t="s">
        <v>40</v>
      </c>
      <c r="AY1067" s="15" t="s">
        <v>40</v>
      </c>
      <c r="AZ1067" s="15" t="s">
        <v>40</v>
      </c>
      <c r="BA1067" s="15" t="s">
        <v>40</v>
      </c>
      <c r="BB1067" s="15" t="s">
        <v>40</v>
      </c>
      <c r="BC1067" s="15" t="s">
        <v>40</v>
      </c>
      <c r="BD1067" s="15" t="s">
        <v>40</v>
      </c>
      <c r="BE1067" s="15" t="s">
        <v>40</v>
      </c>
      <c r="BF1067" s="15" t="s">
        <v>40</v>
      </c>
      <c r="BG1067" s="15" t="s">
        <v>40</v>
      </c>
      <c r="BH1067" s="15" t="s">
        <v>40</v>
      </c>
      <c r="BJ1067" s="16" t="e">
        <f>IF(AR1067="R", $CA1067, IF(OR(AR1067="P", AR1067="T", AR1067="N"), 0, IF($C1067="DM", $T1067, IF(OR(AR1067="Y", AR1067="IR"),$AM1067,IF(AR1067="C", IF($BI1067="Y", IF($AF1067="N/A", $Q1067, $AF1067), IF($AG1067="N/A", $T1067,$AG1067)))))))</f>
        <v>#VALUE!</v>
      </c>
      <c r="BK1067" s="16" t="e">
        <f>IF(AS1067="R", $CA1067, IF(OR(AS1067="P", AS1067="T", AS1067="N"), 0, IF($C1067="DM", $T1067, IF(OR(AS1067="Y", AS1067="IR"),$AM1067,IF(AS1067="C", IF($BI1067="Y", IF($AF1067="N/A", $Q1067, $AF1067), IF($AG1067="N/A", $T1067,$AG1067)))))))</f>
        <v>#VALUE!</v>
      </c>
      <c r="BL1067" s="16" t="e">
        <f>IF(AT1067="R", $CA1067, IF(OR(AT1067="P", AT1067="T", AT1067="N"), 0, IF($C1067="DM", $T1067, IF(OR(AT1067="Y", AT1067="IR"),$AM1067,IF(AT1067="C", IF($BI1067="Y", IF($AF1067="N/A", $Q1067, $AF1067), IF($AG1067="N/A", $T1067,$AG1067)))))))</f>
        <v>#VALUE!</v>
      </c>
      <c r="BM1067" s="16" t="e">
        <f>IF(AU1067="R", $CA1067, IF(OR(AU1067="P", AU1067="T", AU1067="N"), 0, IF($C1067="DM", $T1067, IF(OR(AU1067="Y", AU1067="IR"),$AM1067,IF(AU1067="C", IF($BI1067="Y", IF($AF1067="N/A", $Q1067, $AF1067), IF($AG1067="N/A", $T1067,$AG1067)))))))</f>
        <v>#VALUE!</v>
      </c>
      <c r="BN1067" s="16" t="e">
        <f>IF(AV1067="R", $CA1067, IF(OR(AV1067="P", AV1067="T", AV1067="N"), 0, IF($C1067="DM", $T1067, IF(OR(AV1067="Y", AV1067="IR"),$AM1067,IF(AV1067="C", IF($BI1067="Y", IF($AF1067="N/A", $Q1067, $AF1067), IF($AG1067="N/A", $T1067,$AG1067)))))))</f>
        <v>#VALUE!</v>
      </c>
      <c r="BO1067" s="16" t="e">
        <f>IF(AW1067="R", $CA1067, IF(OR(AW1067="P", AW1067="T", AW1067="N"), 0, IF($C1067="DM", $T1067, IF(OR(AW1067="Y", AW1067="IR"),$AM1067,IF(AW1067="C", IF($BI1067="Y", IF($AF1067="N/A", $Q1067, $AF1067), IF($AG1067="N/A", $T1067,$AG1067)))))))</f>
        <v>#VALUE!</v>
      </c>
      <c r="BP1067" s="16" t="e">
        <f>IF(AX1067="R", $CA1067, IF(OR(AX1067="P", AX1067="T", AX1067="N"), 0, IF($C1067="DM", $T1067, IF(OR(AX1067="Y", AX1067="IR"),$AM1067,IF(AX1067="C", IF($BI1067="Y", IF($AF1067="N/A", $Q1067, $AF1067), IF($AG1067="N/A", $T1067,$AG1067)))))))</f>
        <v>#VALUE!</v>
      </c>
      <c r="BQ1067" s="16" t="e">
        <f>IF(AY1067="R", $CA1067, IF(OR(AY1067="P", AY1067="T", AY1067="N"), 0, IF($C1067="DM", $T1067, IF(OR(AY1067="Y", AY1067="IR"),$AM1067,IF(AY1067="C", IF($BI1067="Y", IF($AF1067="N/A", $Q1067, $AF1067), IF($AG1067="N/A", $T1067,$AG1067)))))))</f>
        <v>#VALUE!</v>
      </c>
      <c r="BR1067" s="16" t="e">
        <f>IF(AZ1067="R", $CA1067, IF(OR(AZ1067="P", AZ1067="T", AZ1067="N"), 0, IF($C1067="DM", $T1067, IF(OR(AZ1067="Y", AZ1067="IR"),$AM1067,IF(AZ1067="C", IF($BI1067="Y", IF($AF1067="N/A", $Q1067, $AF1067), IF($AG1067="N/A", $T1067,$AG1067)))))))</f>
        <v>#VALUE!</v>
      </c>
      <c r="BS1067" s="16" t="e">
        <f>IF(BA1067="R", $CA1067, IF(OR(BA1067="P", BA1067="T", BA1067="N"), 0, IF($C1067="DM", $T1067, IF(OR(BA1067="Y", BA1067="IR"),$AM1067,IF(BA1067="C", IF($BI1067="Y", IF($AF1067="N/A", $Q1067, $AF1067), IF($AG1067="N/A", $T1067,$AG1067)))))))</f>
        <v>#VALUE!</v>
      </c>
      <c r="BT1067" s="16" t="e">
        <f>IF(BB1067="R", $CA1067, IF(OR(BB1067="P", BB1067="T", BB1067="N"), 0, IF($C1067="DM", $T1067, IF(OR(BB1067="Y", BB1067="IR"),$AM1067,IF(BB1067="C", IF($BI1067="Y", IF($BA1067="C", IF($AF1067="N/A", $Q1067, $AF1067), IF($AF1067="N/A", $T1067, $AM1067)), IF($AG1067="N/A", $T1067,$AG1067)))))))</f>
        <v>#VALUE!</v>
      </c>
      <c r="BU1067" s="16" t="e">
        <f>IF(BC1067="R", $CA1067, IF(OR(BC1067="P", BC1067="T", BC1067="N"), 0, IF($C1067="DM", $T1067, IF(OR(BC1067="Y", BC1067="IR"),$AM1067,IF(BC1067="C", IF($BI1067="Y", IF($BA1067="C", IF($AF1067="N/A", $Q1067, $AF1067), IF($AF1067="N/A", $T1067, $AM1067)), IF($AG1067="N/A", $T1067,$AG1067)))))))</f>
        <v>#VALUE!</v>
      </c>
      <c r="BV1067" s="16" t="e">
        <f>IF(BD1067="R", $CA1067, IF(OR(BD1067="P", BD1067="T", BD1067="N"), 0, IF($C1067="DM", $T1067, IF(OR(BD1067="Y", BD1067="IR"),$AM1067,IF(BD1067="C", IF($BI1067="Y", IF($BA1067="C", IF($AF1067="N/A", $Q1067, $AF1067), IF($AF1067="N/A", $T1067, $AM1067)), IF($AG1067="N/A", $T1067,$AG1067)))))))</f>
        <v>#VALUE!</v>
      </c>
      <c r="BW1067" s="16" t="e">
        <f>IF(BE1067="R", $CA1067, IF(OR(BE1067="P", BE1067="T", BE1067="N"), 0, IF($C1067="DM", $T1067, IF(OR(BE1067="Y", BE1067="IR"),$AM1067,IF(BE1067="C", IF($BI1067="Y", IF($BA1067="C", IF($AF1067="N/A", $Q1067, $AF1067), IF($AF1067="N/A", $T1067, $AM1067)), IF($AG1067="N/A", $T1067,$AG1067)))))))</f>
        <v>#VALUE!</v>
      </c>
      <c r="BX1067" s="16" t="e">
        <f>IF(BF1067="R", $CA1067, IF(OR(BF1067="P", BF1067="T", BF1067="N"), 0, IF($C1067="DM", $T1067, IF(OR(BF1067="Y", BF1067="IR"),$AM1067,IF(BF1067="C", IF($BI1067="Y", IF($BA1067="C", IF($AF1067="N/A", $Q1067, $AF1067), IF($AF1067="N/A", $T1067, $AM1067)), IF($AG1067="N/A", $T1067,$AG1067)))))))</f>
        <v>#VALUE!</v>
      </c>
      <c r="BY1067" s="16" t="e">
        <f>IF(BG1067="R", $CA1067, IF(OR(BG1067="P", BG1067="T", BG1067="N"), 0, IF($C1067="DM", $T1067, IF(OR(BG1067="Y", BG1067="IR"),$AM1067,IF(BG1067="C", IF($BI1067="Y", IF($BA1067="C", IF($AF1067="N/A", $Q1067, $AF1067), IF($AF1067="N/A", $T1067, $AM1067)), IF($AG1067="N/A", $T1067,$AG1067)))))))</f>
        <v>#VALUE!</v>
      </c>
      <c r="BZ1067" s="16" t="e">
        <f>IF(BH1067="R", $CA1067, IF(OR(BH1067="P", BH1067="T", BH1067="N"), 0, IF($C1067="DM", $T1067, IF(OR(BH1067="Y", BH1067="IR"),$AM1067,IF(BH1067="C", IF($BI1067="Y", IF($BA1067="C", IF($AF1067="N/A", $Q1067, $AF1067), IF($AF1067="N/A", $T1067, $AM1067)), IF($AG1067="N/A", $T1067,$AG1067)))))))</f>
        <v>#VALUE!</v>
      </c>
      <c r="CA1067" s="15" t="s">
        <v>75</v>
      </c>
      <c r="CB1067" s="16" t="e">
        <f>BZ1067</f>
        <v>#VALUE!</v>
      </c>
      <c r="CC1067" s="15" t="str">
        <f>IF(OR($BH1067="T", $BH1067="R"), 0, IF($BH1067="C", IF($BI1067="Y", IF($BA1067="C", 0, IF(AF1067="N/A", Q1067-T1067, AF1067-AG1067)), IF($AF1067="N/A", U1067, AH1067)), AN1067))</f>
        <v>N/A</v>
      </c>
      <c r="CD1067" s="15" t="str">
        <f>IF(OR($BH1067="T", $BH1067="R"), 0, IF($BH1067="C", IF($BI1067="Y", 0, IF($AF1067="N/A", V1067, AI1067)), AO1067))</f>
        <v>N/A</v>
      </c>
      <c r="CE1067" s="15" t="str">
        <f>IF(OR($BH1067="T", $BH1067="R"), 0, IF($BH1067="C", IF($BI1067="Y", 0, IF($AF1067="N/A", W1067, AJ1067)), AP1067))</f>
        <v>N/A</v>
      </c>
      <c r="CF1067" s="15" t="str">
        <f>IF(OR($BH1067="T", $BH1067="R"), 0, IF($BH1067="C", IF($BI1067="Y", 0, IF($AF1067="N/A", X1067, AK1067)), AQ1067))</f>
        <v>N/A</v>
      </c>
    </row>
    <row r="1068" spans="1:84" x14ac:dyDescent="0.25">
      <c r="A1068" s="14">
        <v>6045</v>
      </c>
      <c r="B1068" s="15"/>
      <c r="C1068" s="15"/>
      <c r="D1068" s="15"/>
      <c r="E1068" s="15" t="e">
        <f>VLOOKUP(B1068, 'Rookie Year'!$A$2:$B$55679,2,FALSE)</f>
        <v>#N/A</v>
      </c>
      <c r="F1068" s="15">
        <v>2024</v>
      </c>
      <c r="G1068" s="15" t="s">
        <v>42</v>
      </c>
      <c r="H1068" s="15"/>
      <c r="I1068" s="16"/>
      <c r="J1068" s="15"/>
      <c r="K1068" s="17">
        <f>IF(AND(G1068&lt;&gt;"N",R1068="N/A"), IF(I1068&lt;4, 0, 0.25),IF(I1068=1, IF(J1068=1,0.25, 0.25), IF(I1068&lt;13, 0.25, IF(I1068&lt;26, 0.4, IF(I1068&lt;51, 0.6, 0.75)))))</f>
        <v>0.25</v>
      </c>
      <c r="L1068" s="16">
        <f>I1068-M1068</f>
        <v>0</v>
      </c>
      <c r="M1068" s="16">
        <f>ROUNDUP(I1068*K1068,0)</f>
        <v>0</v>
      </c>
      <c r="N1068" s="16">
        <f>M1068*J1068</f>
        <v>0</v>
      </c>
      <c r="O1068" s="16">
        <v>0</v>
      </c>
      <c r="P1068" s="16">
        <v>0</v>
      </c>
      <c r="Q1068" s="16">
        <f>N1068-O1068-P1068</f>
        <v>0</v>
      </c>
      <c r="R1068" s="15" t="s">
        <v>75</v>
      </c>
      <c r="S1068" s="15">
        <f>IF(R1068="N/A", J1068-($B$1-F1068), J1068-($B$1-R1068))</f>
        <v>0</v>
      </c>
      <c r="T1068" s="16" t="str">
        <f>IF($S1068&lt;1, "N/A", $M1068)</f>
        <v>N/A</v>
      </c>
      <c r="U1068" s="16" t="str">
        <f>IF($S1068&lt;2, "N/A", $M1068)</f>
        <v>N/A</v>
      </c>
      <c r="V1068" s="16" t="str">
        <f>IF($S1068&lt;3, "N/A", $M1068)</f>
        <v>N/A</v>
      </c>
      <c r="W1068" s="16" t="str">
        <f>IF($S1068&lt;4, "N/A", $M1068)</f>
        <v>N/A</v>
      </c>
      <c r="X1068" s="16" t="str">
        <f>IF($S1068&lt;5, "N/A", $M1068)</f>
        <v>N/A</v>
      </c>
      <c r="Y1068" s="15" t="str">
        <f>IF(SUM(T1068:X1068)&lt;&gt;Q1068, "CHECK", "OK")</f>
        <v>OK</v>
      </c>
      <c r="Z1068" s="15" t="str">
        <f>IF(F1068=$B$1, "No", IF(S1068=1, "Yes", "No"))</f>
        <v>No</v>
      </c>
      <c r="AA1068" s="18" t="str">
        <f>IF(C1068="DM", "N/A", IF(Z1068="No","N/A",VLOOKUP(B1068,'Extension List'!$A$3:$R$1972,18,FALSE)))</f>
        <v>N/A</v>
      </c>
      <c r="AB1068" s="15" t="str">
        <f>IF(C1068="DM", "N/A", IF(Z1068="No","N/A",VLOOKUP(B1068,'Extension List'!$A$3:$T$1972,20,FALSE)))</f>
        <v>N/A</v>
      </c>
      <c r="AC1068" s="15" t="str">
        <f>IF(AA1068="N/A", "N/A", 0)</f>
        <v>N/A</v>
      </c>
      <c r="AD1068" s="16" t="str">
        <f>IF(AE1068="N/A", "N/A", AA1068-AE1068)</f>
        <v>N/A</v>
      </c>
      <c r="AE1068" s="16" t="str">
        <f>IF(AA1068="N/A", "N/A", IF(AC1068&gt;0, IF(AA1068&lt;13, ROUNDUP(0.25*AA1068,0), IF(AA1068&lt;26, ROUNDUP(0.4*AA1068,0), IF(AA1068&lt;51, ROUNDUP(0.6*AA1068,0), ROUNDUP(0.75*AA1068,0)))), "N/A"))</f>
        <v>N/A</v>
      </c>
      <c r="AF1068" s="16" t="str">
        <f>IF(AD1068="N/A","N/A", (AE1068*AC1068)+Q1068)</f>
        <v>N/A</v>
      </c>
      <c r="AG1068" s="16" t="str">
        <f>IF($AF1068="N/A", "N/A", "TBC")</f>
        <v>N/A</v>
      </c>
      <c r="AH1068" s="16" t="str">
        <f>IF($AF1068="N/A", "N/A", "TBC")</f>
        <v>N/A</v>
      </c>
      <c r="AI1068" s="16" t="str">
        <f>IF($AF1068="N/A","N/A",IF(AC1068&gt;1,"TBC","N/A"))</f>
        <v>N/A</v>
      </c>
      <c r="AJ1068" s="16" t="str">
        <f>IF($AF1068="N/A","N/A",IF(AC1068&gt;2,"TBC","N/A"))</f>
        <v>N/A</v>
      </c>
      <c r="AK1068" s="16" t="str">
        <f>IF($AF1068="N/A","N/A",IF(AC1068&gt;3,"TBC","N/A"))</f>
        <v>N/A</v>
      </c>
      <c r="AL1068" s="16" t="str">
        <f>IF(AC1068="N/A","N/A",IF(AC1068&gt;0,IF(SUM(AG1068:AK1068)&lt;&gt;AF1068,"CHECK","OK"),"N/A"))</f>
        <v>N/A</v>
      </c>
      <c r="AM1068" s="16" t="e">
        <f>IF(AD1068="N/A", L1068+T1068, L1068+AG1068)</f>
        <v>#VALUE!</v>
      </c>
      <c r="AN1068" s="16" t="str">
        <f>IF(AD1068="N/A", IF(U1068="N/A", "N/A", L1068+U1068), AD1068+AH1068)</f>
        <v>N/A</v>
      </c>
      <c r="AO1068" s="16" t="str">
        <f>IF(AD1068="N/A", IF(V1068="N/A", "N/A", L1068+V1068), IF(AI1068="N/A", "N/A", AD1068+AI1068))</f>
        <v>N/A</v>
      </c>
      <c r="AP1068" s="16" t="str">
        <f>IF(AD1068="N/A", IF(W1068="N/A", "N/A", L1068+W1068), IF(AJ1068="N/A", "N/A", AD1068+AJ1068))</f>
        <v>N/A</v>
      </c>
      <c r="AQ1068" s="16" t="str">
        <f>IF(AD1068="N/A", IF(X1068="N/A", "N/A", L1068+X1068), IF(AK1068="N/A", "N/A", AD1068+AK1068))</f>
        <v>N/A</v>
      </c>
      <c r="AR1068" s="15" t="s">
        <v>40</v>
      </c>
      <c r="AS1068" s="15" t="s">
        <v>40</v>
      </c>
      <c r="AT1068" s="15" t="s">
        <v>40</v>
      </c>
      <c r="AU1068" s="15" t="s">
        <v>40</v>
      </c>
      <c r="AV1068" s="15" t="s">
        <v>40</v>
      </c>
      <c r="AW1068" s="15" t="s">
        <v>40</v>
      </c>
      <c r="AX1068" s="15" t="s">
        <v>40</v>
      </c>
      <c r="AY1068" s="15" t="s">
        <v>40</v>
      </c>
      <c r="AZ1068" s="15" t="s">
        <v>40</v>
      </c>
      <c r="BA1068" s="15" t="s">
        <v>40</v>
      </c>
      <c r="BB1068" s="15" t="s">
        <v>40</v>
      </c>
      <c r="BC1068" s="15" t="s">
        <v>40</v>
      </c>
      <c r="BD1068" s="15" t="s">
        <v>40</v>
      </c>
      <c r="BE1068" s="15" t="s">
        <v>40</v>
      </c>
      <c r="BF1068" s="15" t="s">
        <v>40</v>
      </c>
      <c r="BG1068" s="15" t="s">
        <v>40</v>
      </c>
      <c r="BH1068" s="15" t="s">
        <v>40</v>
      </c>
      <c r="BJ1068" s="16" t="e">
        <f>IF(AR1068="R", $CA1068, IF(OR(AR1068="P", AR1068="T", AR1068="N"), 0, IF($C1068="DM", $T1068, IF(OR(AR1068="Y", AR1068="IR"),$AM1068,IF(AR1068="C", IF($BI1068="Y", IF($AF1068="N/A", $Q1068, $AF1068), IF($AG1068="N/A", $T1068,$AG1068)))))))</f>
        <v>#VALUE!</v>
      </c>
      <c r="BK1068" s="16" t="e">
        <f>IF(AS1068="R", $CA1068, IF(OR(AS1068="P", AS1068="T", AS1068="N"), 0, IF($C1068="DM", $T1068, IF(OR(AS1068="Y", AS1068="IR"),$AM1068,IF(AS1068="C", IF($BI1068="Y", IF($AF1068="N/A", $Q1068, $AF1068), IF($AG1068="N/A", $T1068,$AG1068)))))))</f>
        <v>#VALUE!</v>
      </c>
      <c r="BL1068" s="16" t="e">
        <f>IF(AT1068="R", $CA1068, IF(OR(AT1068="P", AT1068="T", AT1068="N"), 0, IF($C1068="DM", $T1068, IF(OR(AT1068="Y", AT1068="IR"),$AM1068,IF(AT1068="C", IF($BI1068="Y", IF($AF1068="N/A", $Q1068, $AF1068), IF($AG1068="N/A", $T1068,$AG1068)))))))</f>
        <v>#VALUE!</v>
      </c>
      <c r="BM1068" s="16" t="e">
        <f>IF(AU1068="R", $CA1068, IF(OR(AU1068="P", AU1068="T", AU1068="N"), 0, IF($C1068="DM", $T1068, IF(OR(AU1068="Y", AU1068="IR"),$AM1068,IF(AU1068="C", IF($BI1068="Y", IF($AF1068="N/A", $Q1068, $AF1068), IF($AG1068="N/A", $T1068,$AG1068)))))))</f>
        <v>#VALUE!</v>
      </c>
      <c r="BN1068" s="16" t="e">
        <f>IF(AV1068="R", $CA1068, IF(OR(AV1068="P", AV1068="T", AV1068="N"), 0, IF($C1068="DM", $T1068, IF(OR(AV1068="Y", AV1068="IR"),$AM1068,IF(AV1068="C", IF($BI1068="Y", IF($AF1068="N/A", $Q1068, $AF1068), IF($AG1068="N/A", $T1068,$AG1068)))))))</f>
        <v>#VALUE!</v>
      </c>
      <c r="BO1068" s="16" t="e">
        <f>IF(AW1068="R", $CA1068, IF(OR(AW1068="P", AW1068="T", AW1068="N"), 0, IF($C1068="DM", $T1068, IF(OR(AW1068="Y", AW1068="IR"),$AM1068,IF(AW1068="C", IF($BI1068="Y", IF($AF1068="N/A", $Q1068, $AF1068), IF($AG1068="N/A", $T1068,$AG1068)))))))</f>
        <v>#VALUE!</v>
      </c>
      <c r="BP1068" s="16" t="e">
        <f>IF(AX1068="R", $CA1068, IF(OR(AX1068="P", AX1068="T", AX1068="N"), 0, IF($C1068="DM", $T1068, IF(OR(AX1068="Y", AX1068="IR"),$AM1068,IF(AX1068="C", IF($BI1068="Y", IF($AF1068="N/A", $Q1068, $AF1068), IF($AG1068="N/A", $T1068,$AG1068)))))))</f>
        <v>#VALUE!</v>
      </c>
      <c r="BQ1068" s="16" t="e">
        <f>IF(AY1068="R", $CA1068, IF(OR(AY1068="P", AY1068="T", AY1068="N"), 0, IF($C1068="DM", $T1068, IF(OR(AY1068="Y", AY1068="IR"),$AM1068,IF(AY1068="C", IF($BI1068="Y", IF($AF1068="N/A", $Q1068, $AF1068), IF($AG1068="N/A", $T1068,$AG1068)))))))</f>
        <v>#VALUE!</v>
      </c>
      <c r="BR1068" s="16" t="e">
        <f>IF(AZ1068="R", $CA1068, IF(OR(AZ1068="P", AZ1068="T", AZ1068="N"), 0, IF($C1068="DM", $T1068, IF(OR(AZ1068="Y", AZ1068="IR"),$AM1068,IF(AZ1068="C", IF($BI1068="Y", IF($AF1068="N/A", $Q1068, $AF1068), IF($AG1068="N/A", $T1068,$AG1068)))))))</f>
        <v>#VALUE!</v>
      </c>
      <c r="BS1068" s="16" t="e">
        <f>IF(BA1068="R", $CA1068, IF(OR(BA1068="P", BA1068="T", BA1068="N"), 0, IF($C1068="DM", $T1068, IF(OR(BA1068="Y", BA1068="IR"),$AM1068,IF(BA1068="C", IF($BI1068="Y", IF($AF1068="N/A", $Q1068, $AF1068), IF($AG1068="N/A", $T1068,$AG1068)))))))</f>
        <v>#VALUE!</v>
      </c>
      <c r="BT1068" s="16" t="e">
        <f>IF(BB1068="R", $CA1068, IF(OR(BB1068="P", BB1068="T", BB1068="N"), 0, IF($C1068="DM", $T1068, IF(OR(BB1068="Y", BB1068="IR"),$AM1068,IF(BB1068="C", IF($BI1068="Y", IF($BA1068="C", IF($AF1068="N/A", $Q1068, $AF1068), IF($AF1068="N/A", $T1068, $AM1068)), IF($AG1068="N/A", $T1068,$AG1068)))))))</f>
        <v>#VALUE!</v>
      </c>
      <c r="BU1068" s="16" t="e">
        <f>IF(BC1068="R", $CA1068, IF(OR(BC1068="P", BC1068="T", BC1068="N"), 0, IF($C1068="DM", $T1068, IF(OR(BC1068="Y", BC1068="IR"),$AM1068,IF(BC1068="C", IF($BI1068="Y", IF($BA1068="C", IF($AF1068="N/A", $Q1068, $AF1068), IF($AF1068="N/A", $T1068, $AM1068)), IF($AG1068="N/A", $T1068,$AG1068)))))))</f>
        <v>#VALUE!</v>
      </c>
      <c r="BV1068" s="16" t="e">
        <f>IF(BD1068="R", $CA1068, IF(OR(BD1068="P", BD1068="T", BD1068="N"), 0, IF($C1068="DM", $T1068, IF(OR(BD1068="Y", BD1068="IR"),$AM1068,IF(BD1068="C", IF($BI1068="Y", IF($BA1068="C", IF($AF1068="N/A", $Q1068, $AF1068), IF($AF1068="N/A", $T1068, $AM1068)), IF($AG1068="N/A", $T1068,$AG1068)))))))</f>
        <v>#VALUE!</v>
      </c>
      <c r="BW1068" s="16" t="e">
        <f>IF(BE1068="R", $CA1068, IF(OR(BE1068="P", BE1068="T", BE1068="N"), 0, IF($C1068="DM", $T1068, IF(OR(BE1068="Y", BE1068="IR"),$AM1068,IF(BE1068="C", IF($BI1068="Y", IF($BA1068="C", IF($AF1068="N/A", $Q1068, $AF1068), IF($AF1068="N/A", $T1068, $AM1068)), IF($AG1068="N/A", $T1068,$AG1068)))))))</f>
        <v>#VALUE!</v>
      </c>
      <c r="BX1068" s="16" t="e">
        <f>IF(BF1068="R", $CA1068, IF(OR(BF1068="P", BF1068="T", BF1068="N"), 0, IF($C1068="DM", $T1068, IF(OR(BF1068="Y", BF1068="IR"),$AM1068,IF(BF1068="C", IF($BI1068="Y", IF($BA1068="C", IF($AF1068="N/A", $Q1068, $AF1068), IF($AF1068="N/A", $T1068, $AM1068)), IF($AG1068="N/A", $T1068,$AG1068)))))))</f>
        <v>#VALUE!</v>
      </c>
      <c r="BY1068" s="16" t="e">
        <f>IF(BG1068="R", $CA1068, IF(OR(BG1068="P", BG1068="T", BG1068="N"), 0, IF($C1068="DM", $T1068, IF(OR(BG1068="Y", BG1068="IR"),$AM1068,IF(BG1068="C", IF($BI1068="Y", IF($BA1068="C", IF($AF1068="N/A", $Q1068, $AF1068), IF($AF1068="N/A", $T1068, $AM1068)), IF($AG1068="N/A", $T1068,$AG1068)))))))</f>
        <v>#VALUE!</v>
      </c>
      <c r="BZ1068" s="16" t="e">
        <f>IF(BH1068="R", $CA1068, IF(OR(BH1068="P", BH1068="T", BH1068="N"), 0, IF($C1068="DM", $T1068, IF(OR(BH1068="Y", BH1068="IR"),$AM1068,IF(BH1068="C", IF($BI1068="Y", IF($BA1068="C", IF($AF1068="N/A", $Q1068, $AF1068), IF($AF1068="N/A", $T1068, $AM1068)), IF($AG1068="N/A", $T1068,$AG1068)))))))</f>
        <v>#VALUE!</v>
      </c>
      <c r="CA1068" s="15" t="s">
        <v>75</v>
      </c>
      <c r="CB1068" s="16" t="e">
        <f>BZ1068</f>
        <v>#VALUE!</v>
      </c>
      <c r="CC1068" s="15" t="str">
        <f>IF(OR($BH1068="T", $BH1068="R"), 0, IF($BH1068="C", IF($BI1068="Y", IF($BA1068="C", 0, IF(AF1068="N/A", Q1068-T1068, AF1068-AG1068)), IF($AF1068="N/A", U1068, AH1068)), AN1068))</f>
        <v>N/A</v>
      </c>
      <c r="CD1068" s="15" t="str">
        <f>IF(OR($BH1068="T", $BH1068="R"), 0, IF($BH1068="C", IF($BI1068="Y", 0, IF($AF1068="N/A", V1068, AI1068)), AO1068))</f>
        <v>N/A</v>
      </c>
      <c r="CE1068" s="15" t="str">
        <f>IF(OR($BH1068="T", $BH1068="R"), 0, IF($BH1068="C", IF($BI1068="Y", 0, IF($AF1068="N/A", W1068, AJ1068)), AP1068))</f>
        <v>N/A</v>
      </c>
      <c r="CF1068" s="15" t="str">
        <f>IF(OR($BH1068="T", $BH1068="R"), 0, IF($BH1068="C", IF($BI1068="Y", 0, IF($AF1068="N/A", X1068, AK1068)), AQ1068))</f>
        <v>N/A</v>
      </c>
    </row>
    <row r="1069" spans="1:84" x14ac:dyDescent="0.25">
      <c r="A1069" s="14">
        <v>6046</v>
      </c>
      <c r="B1069" s="15"/>
      <c r="C1069" s="15"/>
      <c r="D1069" s="15"/>
      <c r="E1069" s="15" t="e">
        <f>VLOOKUP(B1069, 'Rookie Year'!$A$2:$B$55679,2,FALSE)</f>
        <v>#N/A</v>
      </c>
      <c r="F1069" s="15">
        <v>2024</v>
      </c>
      <c r="G1069" s="15" t="s">
        <v>42</v>
      </c>
      <c r="H1069" s="15"/>
      <c r="I1069" s="16"/>
      <c r="J1069" s="15"/>
      <c r="K1069" s="17">
        <f>IF(AND(G1069&lt;&gt;"N",R1069="N/A"), IF(I1069&lt;4, 0, 0.25),IF(I1069=1, IF(J1069=1,0.25, 0.25), IF(I1069&lt;13, 0.25, IF(I1069&lt;26, 0.4, IF(I1069&lt;51, 0.6, 0.75)))))</f>
        <v>0.25</v>
      </c>
      <c r="L1069" s="16">
        <f>I1069-M1069</f>
        <v>0</v>
      </c>
      <c r="M1069" s="16">
        <f>ROUNDUP(I1069*K1069,0)</f>
        <v>0</v>
      </c>
      <c r="N1069" s="16">
        <f>M1069*J1069</f>
        <v>0</v>
      </c>
      <c r="O1069" s="16">
        <v>0</v>
      </c>
      <c r="P1069" s="16">
        <v>0</v>
      </c>
      <c r="Q1069" s="16">
        <f>N1069-O1069-P1069</f>
        <v>0</v>
      </c>
      <c r="R1069" s="15" t="s">
        <v>75</v>
      </c>
      <c r="S1069" s="15">
        <f>IF(R1069="N/A", J1069-($B$1-F1069), J1069-($B$1-R1069))</f>
        <v>0</v>
      </c>
      <c r="T1069" s="16" t="str">
        <f>IF($S1069&lt;1, "N/A", $M1069)</f>
        <v>N/A</v>
      </c>
      <c r="U1069" s="16" t="str">
        <f>IF($S1069&lt;2, "N/A", $M1069)</f>
        <v>N/A</v>
      </c>
      <c r="V1069" s="16" t="str">
        <f>IF($S1069&lt;3, "N/A", $M1069)</f>
        <v>N/A</v>
      </c>
      <c r="W1069" s="16" t="str">
        <f>IF($S1069&lt;4, "N/A", $M1069)</f>
        <v>N/A</v>
      </c>
      <c r="X1069" s="16" t="str">
        <f>IF($S1069&lt;5, "N/A", $M1069)</f>
        <v>N/A</v>
      </c>
      <c r="Y1069" s="15" t="str">
        <f>IF(SUM(T1069:X1069)&lt;&gt;Q1069, "CHECK", "OK")</f>
        <v>OK</v>
      </c>
      <c r="Z1069" s="15" t="str">
        <f>IF(F1069=$B$1, "No", IF(S1069=1, "Yes", "No"))</f>
        <v>No</v>
      </c>
      <c r="AA1069" s="18" t="str">
        <f>IF(C1069="DM", "N/A", IF(Z1069="No","N/A",VLOOKUP(B1069,'Extension List'!$A$3:$R$1972,18,FALSE)))</f>
        <v>N/A</v>
      </c>
      <c r="AB1069" s="15" t="str">
        <f>IF(C1069="DM", "N/A", IF(Z1069="No","N/A",VLOOKUP(B1069,'Extension List'!$A$3:$T$1972,20,FALSE)))</f>
        <v>N/A</v>
      </c>
      <c r="AC1069" s="15" t="str">
        <f>IF(AA1069="N/A", "N/A", 0)</f>
        <v>N/A</v>
      </c>
      <c r="AD1069" s="16" t="str">
        <f>IF(AE1069="N/A", "N/A", AA1069-AE1069)</f>
        <v>N/A</v>
      </c>
      <c r="AE1069" s="16" t="str">
        <f>IF(AA1069="N/A", "N/A", IF(AC1069&gt;0, IF(AA1069&lt;13, ROUNDUP(0.25*AA1069,0), IF(AA1069&lt;26, ROUNDUP(0.4*AA1069,0), IF(AA1069&lt;51, ROUNDUP(0.6*AA1069,0), ROUNDUP(0.75*AA1069,0)))), "N/A"))</f>
        <v>N/A</v>
      </c>
      <c r="AF1069" s="16" t="str">
        <f>IF(AD1069="N/A","N/A", (AE1069*AC1069)+Q1069)</f>
        <v>N/A</v>
      </c>
      <c r="AG1069" s="16" t="str">
        <f>IF($AF1069="N/A", "N/A", "TBC")</f>
        <v>N/A</v>
      </c>
      <c r="AH1069" s="16" t="str">
        <f>IF($AF1069="N/A", "N/A", "TBC")</f>
        <v>N/A</v>
      </c>
      <c r="AI1069" s="16" t="str">
        <f>IF($AF1069="N/A","N/A",IF(AC1069&gt;1,"TBC","N/A"))</f>
        <v>N/A</v>
      </c>
      <c r="AJ1069" s="16" t="str">
        <f>IF($AF1069="N/A","N/A",IF(AC1069&gt;2,"TBC","N/A"))</f>
        <v>N/A</v>
      </c>
      <c r="AK1069" s="16" t="str">
        <f>IF($AF1069="N/A","N/A",IF(AC1069&gt;3,"TBC","N/A"))</f>
        <v>N/A</v>
      </c>
      <c r="AL1069" s="16" t="str">
        <f>IF(AC1069="N/A","N/A",IF(AC1069&gt;0,IF(SUM(AG1069:AK1069)&lt;&gt;AF1069,"CHECK","OK"),"N/A"))</f>
        <v>N/A</v>
      </c>
      <c r="AM1069" s="16" t="e">
        <f>IF(AD1069="N/A", L1069+T1069, L1069+AG1069)</f>
        <v>#VALUE!</v>
      </c>
      <c r="AN1069" s="16" t="str">
        <f>IF(AD1069="N/A", IF(U1069="N/A", "N/A", L1069+U1069), AD1069+AH1069)</f>
        <v>N/A</v>
      </c>
      <c r="AO1069" s="16" t="str">
        <f>IF(AD1069="N/A", IF(V1069="N/A", "N/A", L1069+V1069), IF(AI1069="N/A", "N/A", AD1069+AI1069))</f>
        <v>N/A</v>
      </c>
      <c r="AP1069" s="16" t="str">
        <f>IF(AD1069="N/A", IF(W1069="N/A", "N/A", L1069+W1069), IF(AJ1069="N/A", "N/A", AD1069+AJ1069))</f>
        <v>N/A</v>
      </c>
      <c r="AQ1069" s="16" t="str">
        <f>IF(AD1069="N/A", IF(X1069="N/A", "N/A", L1069+X1069), IF(AK1069="N/A", "N/A", AD1069+AK1069))</f>
        <v>N/A</v>
      </c>
      <c r="AR1069" s="15" t="s">
        <v>40</v>
      </c>
      <c r="AS1069" s="15" t="s">
        <v>40</v>
      </c>
      <c r="AT1069" s="15" t="s">
        <v>40</v>
      </c>
      <c r="AU1069" s="15" t="s">
        <v>40</v>
      </c>
      <c r="AV1069" s="15" t="s">
        <v>40</v>
      </c>
      <c r="AW1069" s="15" t="s">
        <v>40</v>
      </c>
      <c r="AX1069" s="15" t="s">
        <v>40</v>
      </c>
      <c r="AY1069" s="15" t="s">
        <v>40</v>
      </c>
      <c r="AZ1069" s="15" t="s">
        <v>40</v>
      </c>
      <c r="BA1069" s="15" t="s">
        <v>40</v>
      </c>
      <c r="BB1069" s="15" t="s">
        <v>40</v>
      </c>
      <c r="BC1069" s="15" t="s">
        <v>40</v>
      </c>
      <c r="BD1069" s="15" t="s">
        <v>40</v>
      </c>
      <c r="BE1069" s="15" t="s">
        <v>40</v>
      </c>
      <c r="BF1069" s="15" t="s">
        <v>40</v>
      </c>
      <c r="BG1069" s="15" t="s">
        <v>40</v>
      </c>
      <c r="BH1069" s="15" t="s">
        <v>40</v>
      </c>
      <c r="BJ1069" s="16" t="e">
        <f>IF(AR1069="R", $CA1069, IF(OR(AR1069="P", AR1069="T", AR1069="N"), 0, IF($C1069="DM", $T1069, IF(OR(AR1069="Y", AR1069="IR"),$AM1069,IF(AR1069="C", IF($BI1069="Y", IF($AF1069="N/A", $Q1069, $AF1069), IF($AG1069="N/A", $T1069,$AG1069)))))))</f>
        <v>#VALUE!</v>
      </c>
      <c r="BK1069" s="16" t="e">
        <f>IF(AS1069="R", $CA1069, IF(OR(AS1069="P", AS1069="T", AS1069="N"), 0, IF($C1069="DM", $T1069, IF(OR(AS1069="Y", AS1069="IR"),$AM1069,IF(AS1069="C", IF($BI1069="Y", IF($AF1069="N/A", $Q1069, $AF1069), IF($AG1069="N/A", $T1069,$AG1069)))))))</f>
        <v>#VALUE!</v>
      </c>
      <c r="BL1069" s="16" t="e">
        <f>IF(AT1069="R", $CA1069, IF(OR(AT1069="P", AT1069="T", AT1069="N"), 0, IF($C1069="DM", $T1069, IF(OR(AT1069="Y", AT1069="IR"),$AM1069,IF(AT1069="C", IF($BI1069="Y", IF($AF1069="N/A", $Q1069, $AF1069), IF($AG1069="N/A", $T1069,$AG1069)))))))</f>
        <v>#VALUE!</v>
      </c>
      <c r="BM1069" s="16" t="e">
        <f>IF(AU1069="R", $CA1069, IF(OR(AU1069="P", AU1069="T", AU1069="N"), 0, IF($C1069="DM", $T1069, IF(OR(AU1069="Y", AU1069="IR"),$AM1069,IF(AU1069="C", IF($BI1069="Y", IF($AF1069="N/A", $Q1069, $AF1069), IF($AG1069="N/A", $T1069,$AG1069)))))))</f>
        <v>#VALUE!</v>
      </c>
      <c r="BN1069" s="16" t="e">
        <f>IF(AV1069="R", $CA1069, IF(OR(AV1069="P", AV1069="T", AV1069="N"), 0, IF($C1069="DM", $T1069, IF(OR(AV1069="Y", AV1069="IR"),$AM1069,IF(AV1069="C", IF($BI1069="Y", IF($AF1069="N/A", $Q1069, $AF1069), IF($AG1069="N/A", $T1069,$AG1069)))))))</f>
        <v>#VALUE!</v>
      </c>
      <c r="BO1069" s="16" t="e">
        <f>IF(AW1069="R", $CA1069, IF(OR(AW1069="P", AW1069="T", AW1069="N"), 0, IF($C1069="DM", $T1069, IF(OR(AW1069="Y", AW1069="IR"),$AM1069,IF(AW1069="C", IF($BI1069="Y", IF($AF1069="N/A", $Q1069, $AF1069), IF($AG1069="N/A", $T1069,$AG1069)))))))</f>
        <v>#VALUE!</v>
      </c>
      <c r="BP1069" s="16" t="e">
        <f>IF(AX1069="R", $CA1069, IF(OR(AX1069="P", AX1069="T", AX1069="N"), 0, IF($C1069="DM", $T1069, IF(OR(AX1069="Y", AX1069="IR"),$AM1069,IF(AX1069="C", IF($BI1069="Y", IF($AF1069="N/A", $Q1069, $AF1069), IF($AG1069="N/A", $T1069,$AG1069)))))))</f>
        <v>#VALUE!</v>
      </c>
      <c r="BQ1069" s="16" t="e">
        <f>IF(AY1069="R", $CA1069, IF(OR(AY1069="P", AY1069="T", AY1069="N"), 0, IF($C1069="DM", $T1069, IF(OR(AY1069="Y", AY1069="IR"),$AM1069,IF(AY1069="C", IF($BI1069="Y", IF($AF1069="N/A", $Q1069, $AF1069), IF($AG1069="N/A", $T1069,$AG1069)))))))</f>
        <v>#VALUE!</v>
      </c>
      <c r="BR1069" s="16" t="e">
        <f>IF(AZ1069="R", $CA1069, IF(OR(AZ1069="P", AZ1069="T", AZ1069="N"), 0, IF($C1069="DM", $T1069, IF(OR(AZ1069="Y", AZ1069="IR"),$AM1069,IF(AZ1069="C", IF($BI1069="Y", IF($AF1069="N/A", $Q1069, $AF1069), IF($AG1069="N/A", $T1069,$AG1069)))))))</f>
        <v>#VALUE!</v>
      </c>
      <c r="BS1069" s="16" t="e">
        <f>IF(BA1069="R", $CA1069, IF(OR(BA1069="P", BA1069="T", BA1069="N"), 0, IF($C1069="DM", $T1069, IF(OR(BA1069="Y", BA1069="IR"),$AM1069,IF(BA1069="C", IF($BI1069="Y", IF($AF1069="N/A", $Q1069, $AF1069), IF($AG1069="N/A", $T1069,$AG1069)))))))</f>
        <v>#VALUE!</v>
      </c>
      <c r="BT1069" s="16" t="e">
        <f>IF(BB1069="R", $CA1069, IF(OR(BB1069="P", BB1069="T", BB1069="N"), 0, IF($C1069="DM", $T1069, IF(OR(BB1069="Y", BB1069="IR"),$AM1069,IF(BB1069="C", IF($BI1069="Y", IF($BA1069="C", IF($AF1069="N/A", $Q1069, $AF1069), IF($AF1069="N/A", $T1069, $AM1069)), IF($AG1069="N/A", $T1069,$AG1069)))))))</f>
        <v>#VALUE!</v>
      </c>
      <c r="BU1069" s="16" t="e">
        <f>IF(BC1069="R", $CA1069, IF(OR(BC1069="P", BC1069="T", BC1069="N"), 0, IF($C1069="DM", $T1069, IF(OR(BC1069="Y", BC1069="IR"),$AM1069,IF(BC1069="C", IF($BI1069="Y", IF($BA1069="C", IF($AF1069="N/A", $Q1069, $AF1069), IF($AF1069="N/A", $T1069, $AM1069)), IF($AG1069="N/A", $T1069,$AG1069)))))))</f>
        <v>#VALUE!</v>
      </c>
      <c r="BV1069" s="16" t="e">
        <f>IF(BD1069="R", $CA1069, IF(OR(BD1069="P", BD1069="T", BD1069="N"), 0, IF($C1069="DM", $T1069, IF(OR(BD1069="Y", BD1069="IR"),$AM1069,IF(BD1069="C", IF($BI1069="Y", IF($BA1069="C", IF($AF1069="N/A", $Q1069, $AF1069), IF($AF1069="N/A", $T1069, $AM1069)), IF($AG1069="N/A", $T1069,$AG1069)))))))</f>
        <v>#VALUE!</v>
      </c>
      <c r="BW1069" s="16" t="e">
        <f>IF(BE1069="R", $CA1069, IF(OR(BE1069="P", BE1069="T", BE1069="N"), 0, IF($C1069="DM", $T1069, IF(OR(BE1069="Y", BE1069="IR"),$AM1069,IF(BE1069="C", IF($BI1069="Y", IF($BA1069="C", IF($AF1069="N/A", $Q1069, $AF1069), IF($AF1069="N/A", $T1069, $AM1069)), IF($AG1069="N/A", $T1069,$AG1069)))))))</f>
        <v>#VALUE!</v>
      </c>
      <c r="BX1069" s="16" t="e">
        <f>IF(BF1069="R", $CA1069, IF(OR(BF1069="P", BF1069="T", BF1069="N"), 0, IF($C1069="DM", $T1069, IF(OR(BF1069="Y", BF1069="IR"),$AM1069,IF(BF1069="C", IF($BI1069="Y", IF($BA1069="C", IF($AF1069="N/A", $Q1069, $AF1069), IF($AF1069="N/A", $T1069, $AM1069)), IF($AG1069="N/A", $T1069,$AG1069)))))))</f>
        <v>#VALUE!</v>
      </c>
      <c r="BY1069" s="16" t="e">
        <f>IF(BG1069="R", $CA1069, IF(OR(BG1069="P", BG1069="T", BG1069="N"), 0, IF($C1069="DM", $T1069, IF(OR(BG1069="Y", BG1069="IR"),$AM1069,IF(BG1069="C", IF($BI1069="Y", IF($BA1069="C", IF($AF1069="N/A", $Q1069, $AF1069), IF($AF1069="N/A", $T1069, $AM1069)), IF($AG1069="N/A", $T1069,$AG1069)))))))</f>
        <v>#VALUE!</v>
      </c>
      <c r="BZ1069" s="16" t="e">
        <f>IF(BH1069="R", $CA1069, IF(OR(BH1069="P", BH1069="T", BH1069="N"), 0, IF($C1069="DM", $T1069, IF(OR(BH1069="Y", BH1069="IR"),$AM1069,IF(BH1069="C", IF($BI1069="Y", IF($BA1069="C", IF($AF1069="N/A", $Q1069, $AF1069), IF($AF1069="N/A", $T1069, $AM1069)), IF($AG1069="N/A", $T1069,$AG1069)))))))</f>
        <v>#VALUE!</v>
      </c>
      <c r="CA1069" s="15" t="s">
        <v>75</v>
      </c>
      <c r="CB1069" s="16" t="e">
        <f>BZ1069</f>
        <v>#VALUE!</v>
      </c>
      <c r="CC1069" s="15" t="str">
        <f>IF(OR($BH1069="T", $BH1069="R"), 0, IF($BH1069="C", IF($BI1069="Y", IF($BA1069="C", 0, IF(AF1069="N/A", Q1069-T1069, AF1069-AG1069)), IF($AF1069="N/A", U1069, AH1069)), AN1069))</f>
        <v>N/A</v>
      </c>
      <c r="CD1069" s="15" t="str">
        <f>IF(OR($BH1069="T", $BH1069="R"), 0, IF($BH1069="C", IF($BI1069="Y", 0, IF($AF1069="N/A", V1069, AI1069)), AO1069))</f>
        <v>N/A</v>
      </c>
      <c r="CE1069" s="15" t="str">
        <f>IF(OR($BH1069="T", $BH1069="R"), 0, IF($BH1069="C", IF($BI1069="Y", 0, IF($AF1069="N/A", W1069, AJ1069)), AP1069))</f>
        <v>N/A</v>
      </c>
      <c r="CF1069" s="15" t="str">
        <f>IF(OR($BH1069="T", $BH1069="R"), 0, IF($BH1069="C", IF($BI1069="Y", 0, IF($AF1069="N/A", X1069, AK1069)), AQ1069))</f>
        <v>N/A</v>
      </c>
    </row>
    <row r="1070" spans="1:84" x14ac:dyDescent="0.25">
      <c r="A1070" s="14">
        <v>6047</v>
      </c>
      <c r="B1070" s="15"/>
      <c r="C1070" s="15"/>
      <c r="D1070" s="15"/>
      <c r="E1070" s="15" t="e">
        <f>VLOOKUP(B1070, 'Rookie Year'!$A$2:$B$55679,2,FALSE)</f>
        <v>#N/A</v>
      </c>
      <c r="F1070" s="15">
        <v>2024</v>
      </c>
      <c r="G1070" s="15" t="s">
        <v>42</v>
      </c>
      <c r="H1070" s="15"/>
      <c r="I1070" s="16"/>
      <c r="J1070" s="15"/>
      <c r="K1070" s="17">
        <f>IF(AND(G1070&lt;&gt;"N",R1070="N/A"), IF(I1070&lt;4, 0, 0.25),IF(I1070=1, IF(J1070=1,0.25, 0.25), IF(I1070&lt;13, 0.25, IF(I1070&lt;26, 0.4, IF(I1070&lt;51, 0.6, 0.75)))))</f>
        <v>0.25</v>
      </c>
      <c r="L1070" s="16">
        <f>I1070-M1070</f>
        <v>0</v>
      </c>
      <c r="M1070" s="16">
        <f>ROUNDUP(I1070*K1070,0)</f>
        <v>0</v>
      </c>
      <c r="N1070" s="16">
        <f>M1070*J1070</f>
        <v>0</v>
      </c>
      <c r="O1070" s="16">
        <v>0</v>
      </c>
      <c r="P1070" s="16">
        <v>0</v>
      </c>
      <c r="Q1070" s="16">
        <f>N1070-O1070-P1070</f>
        <v>0</v>
      </c>
      <c r="R1070" s="15" t="s">
        <v>75</v>
      </c>
      <c r="S1070" s="15">
        <f>IF(R1070="N/A", J1070-($B$1-F1070), J1070-($B$1-R1070))</f>
        <v>0</v>
      </c>
      <c r="T1070" s="16" t="str">
        <f>IF($S1070&lt;1, "N/A", $M1070)</f>
        <v>N/A</v>
      </c>
      <c r="U1070" s="16" t="str">
        <f>IF($S1070&lt;2, "N/A", $M1070)</f>
        <v>N/A</v>
      </c>
      <c r="V1070" s="16" t="str">
        <f>IF($S1070&lt;3, "N/A", $M1070)</f>
        <v>N/A</v>
      </c>
      <c r="W1070" s="16" t="str">
        <f>IF($S1070&lt;4, "N/A", $M1070)</f>
        <v>N/A</v>
      </c>
      <c r="X1070" s="16" t="str">
        <f>IF($S1070&lt;5, "N/A", $M1070)</f>
        <v>N/A</v>
      </c>
      <c r="Y1070" s="15" t="str">
        <f>IF(SUM(T1070:X1070)&lt;&gt;Q1070, "CHECK", "OK")</f>
        <v>OK</v>
      </c>
      <c r="Z1070" s="15" t="str">
        <f>IF(F1070=$B$1, "No", IF(S1070=1, "Yes", "No"))</f>
        <v>No</v>
      </c>
      <c r="AA1070" s="18" t="str">
        <f>IF(C1070="DM", "N/A", IF(Z1070="No","N/A",VLOOKUP(B1070,'Extension List'!$A$3:$R$1972,18,FALSE)))</f>
        <v>N/A</v>
      </c>
      <c r="AB1070" s="15" t="str">
        <f>IF(C1070="DM", "N/A", IF(Z1070="No","N/A",VLOOKUP(B1070,'Extension List'!$A$3:$T$1972,20,FALSE)))</f>
        <v>N/A</v>
      </c>
      <c r="AC1070" s="15" t="str">
        <f>IF(AA1070="N/A", "N/A", 0)</f>
        <v>N/A</v>
      </c>
      <c r="AD1070" s="16" t="str">
        <f>IF(AE1070="N/A", "N/A", AA1070-AE1070)</f>
        <v>N/A</v>
      </c>
      <c r="AE1070" s="16" t="str">
        <f>IF(AA1070="N/A", "N/A", IF(AC1070&gt;0, IF(AA1070&lt;13, ROUNDUP(0.25*AA1070,0), IF(AA1070&lt;26, ROUNDUP(0.4*AA1070,0), IF(AA1070&lt;51, ROUNDUP(0.6*AA1070,0), ROUNDUP(0.75*AA1070,0)))), "N/A"))</f>
        <v>N/A</v>
      </c>
      <c r="AF1070" s="16" t="str">
        <f>IF(AD1070="N/A","N/A", (AE1070*AC1070)+Q1070)</f>
        <v>N/A</v>
      </c>
      <c r="AG1070" s="16" t="str">
        <f>IF($AF1070="N/A", "N/A", "TBC")</f>
        <v>N/A</v>
      </c>
      <c r="AH1070" s="16" t="str">
        <f>IF($AF1070="N/A", "N/A", "TBC")</f>
        <v>N/A</v>
      </c>
      <c r="AI1070" s="16" t="str">
        <f>IF($AF1070="N/A","N/A",IF(AC1070&gt;1,"TBC","N/A"))</f>
        <v>N/A</v>
      </c>
      <c r="AJ1070" s="16" t="str">
        <f>IF($AF1070="N/A","N/A",IF(AC1070&gt;2,"TBC","N/A"))</f>
        <v>N/A</v>
      </c>
      <c r="AK1070" s="16" t="str">
        <f>IF($AF1070="N/A","N/A",IF(AC1070&gt;3,"TBC","N/A"))</f>
        <v>N/A</v>
      </c>
      <c r="AL1070" s="16" t="str">
        <f>IF(AC1070="N/A","N/A",IF(AC1070&gt;0,IF(SUM(AG1070:AK1070)&lt;&gt;AF1070,"CHECK","OK"),"N/A"))</f>
        <v>N/A</v>
      </c>
      <c r="AM1070" s="16" t="e">
        <f>IF(AD1070="N/A", L1070+T1070, L1070+AG1070)</f>
        <v>#VALUE!</v>
      </c>
      <c r="AN1070" s="16" t="str">
        <f>IF(AD1070="N/A", IF(U1070="N/A", "N/A", L1070+U1070), AD1070+AH1070)</f>
        <v>N/A</v>
      </c>
      <c r="AO1070" s="16" t="str">
        <f>IF(AD1070="N/A", IF(V1070="N/A", "N/A", L1070+V1070), IF(AI1070="N/A", "N/A", AD1070+AI1070))</f>
        <v>N/A</v>
      </c>
      <c r="AP1070" s="16" t="str">
        <f>IF(AD1070="N/A", IF(W1070="N/A", "N/A", L1070+W1070), IF(AJ1070="N/A", "N/A", AD1070+AJ1070))</f>
        <v>N/A</v>
      </c>
      <c r="AQ1070" s="16" t="str">
        <f>IF(AD1070="N/A", IF(X1070="N/A", "N/A", L1070+X1070), IF(AK1070="N/A", "N/A", AD1070+AK1070))</f>
        <v>N/A</v>
      </c>
      <c r="AR1070" s="15" t="s">
        <v>40</v>
      </c>
      <c r="AS1070" s="15" t="s">
        <v>40</v>
      </c>
      <c r="AT1070" s="15" t="s">
        <v>40</v>
      </c>
      <c r="AU1070" s="15" t="s">
        <v>40</v>
      </c>
      <c r="AV1070" s="15" t="s">
        <v>40</v>
      </c>
      <c r="AW1070" s="15" t="s">
        <v>40</v>
      </c>
      <c r="AX1070" s="15" t="s">
        <v>40</v>
      </c>
      <c r="AY1070" s="15" t="s">
        <v>40</v>
      </c>
      <c r="AZ1070" s="15" t="s">
        <v>40</v>
      </c>
      <c r="BA1070" s="15" t="s">
        <v>40</v>
      </c>
      <c r="BB1070" s="15" t="s">
        <v>40</v>
      </c>
      <c r="BC1070" s="15" t="s">
        <v>40</v>
      </c>
      <c r="BD1070" s="15" t="s">
        <v>40</v>
      </c>
      <c r="BE1070" s="15" t="s">
        <v>40</v>
      </c>
      <c r="BF1070" s="15" t="s">
        <v>40</v>
      </c>
      <c r="BG1070" s="15" t="s">
        <v>40</v>
      </c>
      <c r="BH1070" s="15" t="s">
        <v>40</v>
      </c>
      <c r="BJ1070" s="16" t="e">
        <f>IF(AR1070="R", $CA1070, IF(OR(AR1070="P", AR1070="T", AR1070="N"), 0, IF($C1070="DM", $T1070, IF(OR(AR1070="Y", AR1070="IR"),$AM1070,IF(AR1070="C", IF($BI1070="Y", IF($AF1070="N/A", $Q1070, $AF1070), IF($AG1070="N/A", $T1070,$AG1070)))))))</f>
        <v>#VALUE!</v>
      </c>
      <c r="BK1070" s="16" t="e">
        <f>IF(AS1070="R", $CA1070, IF(OR(AS1070="P", AS1070="T", AS1070="N"), 0, IF($C1070="DM", $T1070, IF(OR(AS1070="Y", AS1070="IR"),$AM1070,IF(AS1070="C", IF($BI1070="Y", IF($AF1070="N/A", $Q1070, $AF1070), IF($AG1070="N/A", $T1070,$AG1070)))))))</f>
        <v>#VALUE!</v>
      </c>
      <c r="BL1070" s="16" t="e">
        <f>IF(AT1070="R", $CA1070, IF(OR(AT1070="P", AT1070="T", AT1070="N"), 0, IF($C1070="DM", $T1070, IF(OR(AT1070="Y", AT1070="IR"),$AM1070,IF(AT1070="C", IF($BI1070="Y", IF($AF1070="N/A", $Q1070, $AF1070), IF($AG1070="N/A", $T1070,$AG1070)))))))</f>
        <v>#VALUE!</v>
      </c>
      <c r="BM1070" s="16" t="e">
        <f>IF(AU1070="R", $CA1070, IF(OR(AU1070="P", AU1070="T", AU1070="N"), 0, IF($C1070="DM", $T1070, IF(OR(AU1070="Y", AU1070="IR"),$AM1070,IF(AU1070="C", IF($BI1070="Y", IF($AF1070="N/A", $Q1070, $AF1070), IF($AG1070="N/A", $T1070,$AG1070)))))))</f>
        <v>#VALUE!</v>
      </c>
      <c r="BN1070" s="16" t="e">
        <f>IF(AV1070="R", $CA1070, IF(OR(AV1070="P", AV1070="T", AV1070="N"), 0, IF($C1070="DM", $T1070, IF(OR(AV1070="Y", AV1070="IR"),$AM1070,IF(AV1070="C", IF($BI1070="Y", IF($AF1070="N/A", $Q1070, $AF1070), IF($AG1070="N/A", $T1070,$AG1070)))))))</f>
        <v>#VALUE!</v>
      </c>
      <c r="BO1070" s="16" t="e">
        <f>IF(AW1070="R", $CA1070, IF(OR(AW1070="P", AW1070="T", AW1070="N"), 0, IF($C1070="DM", $T1070, IF(OR(AW1070="Y", AW1070="IR"),$AM1070,IF(AW1070="C", IF($BI1070="Y", IF($AF1070="N/A", $Q1070, $AF1070), IF($AG1070="N/A", $T1070,$AG1070)))))))</f>
        <v>#VALUE!</v>
      </c>
      <c r="BP1070" s="16" t="e">
        <f>IF(AX1070="R", $CA1070, IF(OR(AX1070="P", AX1070="T", AX1070="N"), 0, IF($C1070="DM", $T1070, IF(OR(AX1070="Y", AX1070="IR"),$AM1070,IF(AX1070="C", IF($BI1070="Y", IF($AF1070="N/A", $Q1070, $AF1070), IF($AG1070="N/A", $T1070,$AG1070)))))))</f>
        <v>#VALUE!</v>
      </c>
      <c r="BQ1070" s="16" t="e">
        <f>IF(AY1070="R", $CA1070, IF(OR(AY1070="P", AY1070="T", AY1070="N"), 0, IF($C1070="DM", $T1070, IF(OR(AY1070="Y", AY1070="IR"),$AM1070,IF(AY1070="C", IF($BI1070="Y", IF($AF1070="N/A", $Q1070, $AF1070), IF($AG1070="N/A", $T1070,$AG1070)))))))</f>
        <v>#VALUE!</v>
      </c>
      <c r="BR1070" s="16" t="e">
        <f>IF(AZ1070="R", $CA1070, IF(OR(AZ1070="P", AZ1070="T", AZ1070="N"), 0, IF($C1070="DM", $T1070, IF(OR(AZ1070="Y", AZ1070="IR"),$AM1070,IF(AZ1070="C", IF($BI1070="Y", IF($AF1070="N/A", $Q1070, $AF1070), IF($AG1070="N/A", $T1070,$AG1070)))))))</f>
        <v>#VALUE!</v>
      </c>
      <c r="BS1070" s="16" t="e">
        <f>IF(BA1070="R", $CA1070, IF(OR(BA1070="P", BA1070="T", BA1070="N"), 0, IF($C1070="DM", $T1070, IF(OR(BA1070="Y", BA1070="IR"),$AM1070,IF(BA1070="C", IF($BI1070="Y", IF($AF1070="N/A", $Q1070, $AF1070), IF($AG1070="N/A", $T1070,$AG1070)))))))</f>
        <v>#VALUE!</v>
      </c>
      <c r="BT1070" s="16" t="e">
        <f>IF(BB1070="R", $CA1070, IF(OR(BB1070="P", BB1070="T", BB1070="N"), 0, IF($C1070="DM", $T1070, IF(OR(BB1070="Y", BB1070="IR"),$AM1070,IF(BB1070="C", IF($BI1070="Y", IF($BA1070="C", IF($AF1070="N/A", $Q1070, $AF1070), IF($AF1070="N/A", $T1070, $AM1070)), IF($AG1070="N/A", $T1070,$AG1070)))))))</f>
        <v>#VALUE!</v>
      </c>
      <c r="BU1070" s="16" t="e">
        <f>IF(BC1070="R", $CA1070, IF(OR(BC1070="P", BC1070="T", BC1070="N"), 0, IF($C1070="DM", $T1070, IF(OR(BC1070="Y", BC1070="IR"),$AM1070,IF(BC1070="C", IF($BI1070="Y", IF($BA1070="C", IF($AF1070="N/A", $Q1070, $AF1070), IF($AF1070="N/A", $T1070, $AM1070)), IF($AG1070="N/A", $T1070,$AG1070)))))))</f>
        <v>#VALUE!</v>
      </c>
      <c r="BV1070" s="16" t="e">
        <f>IF(BD1070="R", $CA1070, IF(OR(BD1070="P", BD1070="T", BD1070="N"), 0, IF($C1070="DM", $T1070, IF(OR(BD1070="Y", BD1070="IR"),$AM1070,IF(BD1070="C", IF($BI1070="Y", IF($BA1070="C", IF($AF1070="N/A", $Q1070, $AF1070), IF($AF1070="N/A", $T1070, $AM1070)), IF($AG1070="N/A", $T1070,$AG1070)))))))</f>
        <v>#VALUE!</v>
      </c>
      <c r="BW1070" s="16" t="e">
        <f>IF(BE1070="R", $CA1070, IF(OR(BE1070="P", BE1070="T", BE1070="N"), 0, IF($C1070="DM", $T1070, IF(OR(BE1070="Y", BE1070="IR"),$AM1070,IF(BE1070="C", IF($BI1070="Y", IF($BA1070="C", IF($AF1070="N/A", $Q1070, $AF1070), IF($AF1070="N/A", $T1070, $AM1070)), IF($AG1070="N/A", $T1070,$AG1070)))))))</f>
        <v>#VALUE!</v>
      </c>
      <c r="BX1070" s="16" t="e">
        <f>IF(BF1070="R", $CA1070, IF(OR(BF1070="P", BF1070="T", BF1070="N"), 0, IF($C1070="DM", $T1070, IF(OR(BF1070="Y", BF1070="IR"),$AM1070,IF(BF1070="C", IF($BI1070="Y", IF($BA1070="C", IF($AF1070="N/A", $Q1070, $AF1070), IF($AF1070="N/A", $T1070, $AM1070)), IF($AG1070="N/A", $T1070,$AG1070)))))))</f>
        <v>#VALUE!</v>
      </c>
      <c r="BY1070" s="16" t="e">
        <f>IF(BG1070="R", $CA1070, IF(OR(BG1070="P", BG1070="T", BG1070="N"), 0, IF($C1070="DM", $T1070, IF(OR(BG1070="Y", BG1070="IR"),$AM1070,IF(BG1070="C", IF($BI1070="Y", IF($BA1070="C", IF($AF1070="N/A", $Q1070, $AF1070), IF($AF1070="N/A", $T1070, $AM1070)), IF($AG1070="N/A", $T1070,$AG1070)))))))</f>
        <v>#VALUE!</v>
      </c>
      <c r="BZ1070" s="16" t="e">
        <f>IF(BH1070="R", $CA1070, IF(OR(BH1070="P", BH1070="T", BH1070="N"), 0, IF($C1070="DM", $T1070, IF(OR(BH1070="Y", BH1070="IR"),$AM1070,IF(BH1070="C", IF($BI1070="Y", IF($BA1070="C", IF($AF1070="N/A", $Q1070, $AF1070), IF($AF1070="N/A", $T1070, $AM1070)), IF($AG1070="N/A", $T1070,$AG1070)))))))</f>
        <v>#VALUE!</v>
      </c>
      <c r="CA1070" s="15" t="s">
        <v>75</v>
      </c>
      <c r="CB1070" s="16" t="e">
        <f>BZ1070</f>
        <v>#VALUE!</v>
      </c>
      <c r="CC1070" s="15" t="str">
        <f>IF(OR($BH1070="T", $BH1070="R"), 0, IF($BH1070="C", IF($BI1070="Y", IF($BA1070="C", 0, IF(AF1070="N/A", Q1070-T1070, AF1070-AG1070)), IF($AF1070="N/A", U1070, AH1070)), AN1070))</f>
        <v>N/A</v>
      </c>
      <c r="CD1070" s="15" t="str">
        <f>IF(OR($BH1070="T", $BH1070="R"), 0, IF($BH1070="C", IF($BI1070="Y", 0, IF($AF1070="N/A", V1070, AI1070)), AO1070))</f>
        <v>N/A</v>
      </c>
      <c r="CE1070" s="15" t="str">
        <f>IF(OR($BH1070="T", $BH1070="R"), 0, IF($BH1070="C", IF($BI1070="Y", 0, IF($AF1070="N/A", W1070, AJ1070)), AP1070))</f>
        <v>N/A</v>
      </c>
      <c r="CF1070" s="15" t="str">
        <f>IF(OR($BH1070="T", $BH1070="R"), 0, IF($BH1070="C", IF($BI1070="Y", 0, IF($AF1070="N/A", X1070, AK1070)), AQ1070))</f>
        <v>N/A</v>
      </c>
    </row>
    <row r="1071" spans="1:84" x14ac:dyDescent="0.25">
      <c r="A1071" s="14">
        <v>6048</v>
      </c>
      <c r="B1071" s="15"/>
      <c r="C1071" s="15"/>
      <c r="D1071" s="15"/>
      <c r="E1071" s="15" t="e">
        <f>VLOOKUP(B1071, 'Rookie Year'!$A$2:$B$55679,2,FALSE)</f>
        <v>#N/A</v>
      </c>
      <c r="F1071" s="15">
        <v>2024</v>
      </c>
      <c r="G1071" s="15" t="s">
        <v>42</v>
      </c>
      <c r="H1071" s="15"/>
      <c r="I1071" s="16"/>
      <c r="J1071" s="15"/>
      <c r="K1071" s="17">
        <f>IF(AND(G1071&lt;&gt;"N",R1071="N/A"), IF(I1071&lt;4, 0, 0.25),IF(I1071=1, IF(J1071=1,0.25, 0.25), IF(I1071&lt;13, 0.25, IF(I1071&lt;26, 0.4, IF(I1071&lt;51, 0.6, 0.75)))))</f>
        <v>0.25</v>
      </c>
      <c r="L1071" s="16">
        <f>I1071-M1071</f>
        <v>0</v>
      </c>
      <c r="M1071" s="16">
        <f>ROUNDUP(I1071*K1071,0)</f>
        <v>0</v>
      </c>
      <c r="N1071" s="16">
        <f>M1071*J1071</f>
        <v>0</v>
      </c>
      <c r="O1071" s="16">
        <v>0</v>
      </c>
      <c r="P1071" s="16">
        <v>0</v>
      </c>
      <c r="Q1071" s="16">
        <f>N1071-O1071-P1071</f>
        <v>0</v>
      </c>
      <c r="R1071" s="15" t="s">
        <v>75</v>
      </c>
      <c r="S1071" s="15">
        <f>IF(R1071="N/A", J1071-($B$1-F1071), J1071-($B$1-R1071))</f>
        <v>0</v>
      </c>
      <c r="T1071" s="16" t="str">
        <f>IF($S1071&lt;1, "N/A", $M1071)</f>
        <v>N/A</v>
      </c>
      <c r="U1071" s="16" t="str">
        <f>IF($S1071&lt;2, "N/A", $M1071)</f>
        <v>N/A</v>
      </c>
      <c r="V1071" s="16" t="str">
        <f>IF($S1071&lt;3, "N/A", $M1071)</f>
        <v>N/A</v>
      </c>
      <c r="W1071" s="16" t="str">
        <f>IF($S1071&lt;4, "N/A", $M1071)</f>
        <v>N/A</v>
      </c>
      <c r="X1071" s="16" t="str">
        <f>IF($S1071&lt;5, "N/A", $M1071)</f>
        <v>N/A</v>
      </c>
      <c r="Y1071" s="15" t="str">
        <f>IF(SUM(T1071:X1071)&lt;&gt;Q1071, "CHECK", "OK")</f>
        <v>OK</v>
      </c>
      <c r="Z1071" s="15" t="str">
        <f>IF(F1071=$B$1, "No", IF(S1071=1, "Yes", "No"))</f>
        <v>No</v>
      </c>
      <c r="AA1071" s="18" t="str">
        <f>IF(C1071="DM", "N/A", IF(Z1071="No","N/A",VLOOKUP(B1071,'Extension List'!$A$3:$R$1972,18,FALSE)))</f>
        <v>N/A</v>
      </c>
      <c r="AB1071" s="15" t="str">
        <f>IF(C1071="DM", "N/A", IF(Z1071="No","N/A",VLOOKUP(B1071,'Extension List'!$A$3:$T$1972,20,FALSE)))</f>
        <v>N/A</v>
      </c>
      <c r="AC1071" s="15" t="str">
        <f>IF(AA1071="N/A", "N/A", 0)</f>
        <v>N/A</v>
      </c>
      <c r="AD1071" s="16" t="str">
        <f>IF(AE1071="N/A", "N/A", AA1071-AE1071)</f>
        <v>N/A</v>
      </c>
      <c r="AE1071" s="16" t="str">
        <f>IF(AA1071="N/A", "N/A", IF(AC1071&gt;0, IF(AA1071&lt;13, ROUNDUP(0.25*AA1071,0), IF(AA1071&lt;26, ROUNDUP(0.4*AA1071,0), IF(AA1071&lt;51, ROUNDUP(0.6*AA1071,0), ROUNDUP(0.75*AA1071,0)))), "N/A"))</f>
        <v>N/A</v>
      </c>
      <c r="AF1071" s="16" t="str">
        <f>IF(AD1071="N/A","N/A", (AE1071*AC1071)+Q1071)</f>
        <v>N/A</v>
      </c>
      <c r="AG1071" s="16" t="str">
        <f>IF($AF1071="N/A", "N/A", "TBC")</f>
        <v>N/A</v>
      </c>
      <c r="AH1071" s="16" t="str">
        <f>IF($AF1071="N/A", "N/A", "TBC")</f>
        <v>N/A</v>
      </c>
      <c r="AI1071" s="16" t="str">
        <f>IF($AF1071="N/A","N/A",IF(AC1071&gt;1,"TBC","N/A"))</f>
        <v>N/A</v>
      </c>
      <c r="AJ1071" s="16" t="str">
        <f>IF($AF1071="N/A","N/A",IF(AC1071&gt;2,"TBC","N/A"))</f>
        <v>N/A</v>
      </c>
      <c r="AK1071" s="16" t="str">
        <f>IF($AF1071="N/A","N/A",IF(AC1071&gt;3,"TBC","N/A"))</f>
        <v>N/A</v>
      </c>
      <c r="AL1071" s="16" t="str">
        <f>IF(AC1071="N/A","N/A",IF(AC1071&gt;0,IF(SUM(AG1071:AK1071)&lt;&gt;AF1071,"CHECK","OK"),"N/A"))</f>
        <v>N/A</v>
      </c>
      <c r="AM1071" s="16" t="e">
        <f>IF(AD1071="N/A", L1071+T1071, L1071+AG1071)</f>
        <v>#VALUE!</v>
      </c>
      <c r="AN1071" s="16" t="str">
        <f>IF(AD1071="N/A", IF(U1071="N/A", "N/A", L1071+U1071), AD1071+AH1071)</f>
        <v>N/A</v>
      </c>
      <c r="AO1071" s="16" t="str">
        <f>IF(AD1071="N/A", IF(V1071="N/A", "N/A", L1071+V1071), IF(AI1071="N/A", "N/A", AD1071+AI1071))</f>
        <v>N/A</v>
      </c>
      <c r="AP1071" s="16" t="str">
        <f>IF(AD1071="N/A", IF(W1071="N/A", "N/A", L1071+W1071), IF(AJ1071="N/A", "N/A", AD1071+AJ1071))</f>
        <v>N/A</v>
      </c>
      <c r="AQ1071" s="16" t="str">
        <f>IF(AD1071="N/A", IF(X1071="N/A", "N/A", L1071+X1071), IF(AK1071="N/A", "N/A", AD1071+AK1071))</f>
        <v>N/A</v>
      </c>
      <c r="AR1071" s="15" t="s">
        <v>40</v>
      </c>
      <c r="AS1071" s="15" t="s">
        <v>40</v>
      </c>
      <c r="AT1071" s="15" t="s">
        <v>40</v>
      </c>
      <c r="AU1071" s="15" t="s">
        <v>40</v>
      </c>
      <c r="AV1071" s="15" t="s">
        <v>40</v>
      </c>
      <c r="AW1071" s="15" t="s">
        <v>40</v>
      </c>
      <c r="AX1071" s="15" t="s">
        <v>40</v>
      </c>
      <c r="AY1071" s="15" t="s">
        <v>40</v>
      </c>
      <c r="AZ1071" s="15" t="s">
        <v>40</v>
      </c>
      <c r="BA1071" s="15" t="s">
        <v>40</v>
      </c>
      <c r="BB1071" s="15" t="s">
        <v>40</v>
      </c>
      <c r="BC1071" s="15" t="s">
        <v>40</v>
      </c>
      <c r="BD1071" s="15" t="s">
        <v>40</v>
      </c>
      <c r="BE1071" s="15" t="s">
        <v>40</v>
      </c>
      <c r="BF1071" s="15" t="s">
        <v>40</v>
      </c>
      <c r="BG1071" s="15" t="s">
        <v>40</v>
      </c>
      <c r="BH1071" s="15" t="s">
        <v>40</v>
      </c>
      <c r="BJ1071" s="16" t="e">
        <f>IF(AR1071="R", $CA1071, IF(OR(AR1071="P", AR1071="T", AR1071="N"), 0, IF($C1071="DM", $T1071, IF(OR(AR1071="Y", AR1071="IR"),$AM1071,IF(AR1071="C", IF($BI1071="Y", IF($AF1071="N/A", $Q1071, $AF1071), IF($AG1071="N/A", $T1071,$AG1071)))))))</f>
        <v>#VALUE!</v>
      </c>
      <c r="BK1071" s="16" t="e">
        <f>IF(AS1071="R", $CA1071, IF(OR(AS1071="P", AS1071="T", AS1071="N"), 0, IF($C1071="DM", $T1071, IF(OR(AS1071="Y", AS1071="IR"),$AM1071,IF(AS1071="C", IF($BI1071="Y", IF($AF1071="N/A", $Q1071, $AF1071), IF($AG1071="N/A", $T1071,$AG1071)))))))</f>
        <v>#VALUE!</v>
      </c>
      <c r="BL1071" s="16" t="e">
        <f>IF(AT1071="R", $CA1071, IF(OR(AT1071="P", AT1071="T", AT1071="N"), 0, IF($C1071="DM", $T1071, IF(OR(AT1071="Y", AT1071="IR"),$AM1071,IF(AT1071="C", IF($BI1071="Y", IF($AF1071="N/A", $Q1071, $AF1071), IF($AG1071="N/A", $T1071,$AG1071)))))))</f>
        <v>#VALUE!</v>
      </c>
      <c r="BM1071" s="16" t="e">
        <f>IF(AU1071="R", $CA1071, IF(OR(AU1071="P", AU1071="T", AU1071="N"), 0, IF($C1071="DM", $T1071, IF(OR(AU1071="Y", AU1071="IR"),$AM1071,IF(AU1071="C", IF($BI1071="Y", IF($AF1071="N/A", $Q1071, $AF1071), IF($AG1071="N/A", $T1071,$AG1071)))))))</f>
        <v>#VALUE!</v>
      </c>
      <c r="BN1071" s="16" t="e">
        <f>IF(AV1071="R", $CA1071, IF(OR(AV1071="P", AV1071="T", AV1071="N"), 0, IF($C1071="DM", $T1071, IF(OR(AV1071="Y", AV1071="IR"),$AM1071,IF(AV1071="C", IF($BI1071="Y", IF($AF1071="N/A", $Q1071, $AF1071), IF($AG1071="N/A", $T1071,$AG1071)))))))</f>
        <v>#VALUE!</v>
      </c>
      <c r="BO1071" s="16" t="e">
        <f>IF(AW1071="R", $CA1071, IF(OR(AW1071="P", AW1071="T", AW1071="N"), 0, IF($C1071="DM", $T1071, IF(OR(AW1071="Y", AW1071="IR"),$AM1071,IF(AW1071="C", IF($BI1071="Y", IF($AF1071="N/A", $Q1071, $AF1071), IF($AG1071="N/A", $T1071,$AG1071)))))))</f>
        <v>#VALUE!</v>
      </c>
      <c r="BP1071" s="16" t="e">
        <f>IF(AX1071="R", $CA1071, IF(OR(AX1071="P", AX1071="T", AX1071="N"), 0, IF($C1071="DM", $T1071, IF(OR(AX1071="Y", AX1071="IR"),$AM1071,IF(AX1071="C", IF($BI1071="Y", IF($AF1071="N/A", $Q1071, $AF1071), IF($AG1071="N/A", $T1071,$AG1071)))))))</f>
        <v>#VALUE!</v>
      </c>
      <c r="BQ1071" s="16" t="e">
        <f>IF(AY1071="R", $CA1071, IF(OR(AY1071="P", AY1071="T", AY1071="N"), 0, IF($C1071="DM", $T1071, IF(OR(AY1071="Y", AY1071="IR"),$AM1071,IF(AY1071="C", IF($BI1071="Y", IF($AF1071="N/A", $Q1071, $AF1071), IF($AG1071="N/A", $T1071,$AG1071)))))))</f>
        <v>#VALUE!</v>
      </c>
      <c r="BR1071" s="16" t="e">
        <f>IF(AZ1071="R", $CA1071, IF(OR(AZ1071="P", AZ1071="T", AZ1071="N"), 0, IF($C1071="DM", $T1071, IF(OR(AZ1071="Y", AZ1071="IR"),$AM1071,IF(AZ1071="C", IF($BI1071="Y", IF($AF1071="N/A", $Q1071, $AF1071), IF($AG1071="N/A", $T1071,$AG1071)))))))</f>
        <v>#VALUE!</v>
      </c>
      <c r="BS1071" s="16" t="e">
        <f>IF(BA1071="R", $CA1071, IF(OR(BA1071="P", BA1071="T", BA1071="N"), 0, IF($C1071="DM", $T1071, IF(OR(BA1071="Y", BA1071="IR"),$AM1071,IF(BA1071="C", IF($BI1071="Y", IF($AF1071="N/A", $Q1071, $AF1071), IF($AG1071="N/A", $T1071,$AG1071)))))))</f>
        <v>#VALUE!</v>
      </c>
      <c r="BT1071" s="16" t="e">
        <f>IF(BB1071="R", $CA1071, IF(OR(BB1071="P", BB1071="T", BB1071="N"), 0, IF($C1071="DM", $T1071, IF(OR(BB1071="Y", BB1071="IR"),$AM1071,IF(BB1071="C", IF($BI1071="Y", IF($BA1071="C", IF($AF1071="N/A", $Q1071, $AF1071), IF($AF1071="N/A", $T1071, $AM1071)), IF($AG1071="N/A", $T1071,$AG1071)))))))</f>
        <v>#VALUE!</v>
      </c>
      <c r="BU1071" s="16" t="e">
        <f>IF(BC1071="R", $CA1071, IF(OR(BC1071="P", BC1071="T", BC1071="N"), 0, IF($C1071="DM", $T1071, IF(OR(BC1071="Y", BC1071="IR"),$AM1071,IF(BC1071="C", IF($BI1071="Y", IF($BA1071="C", IF($AF1071="N/A", $Q1071, $AF1071), IF($AF1071="N/A", $T1071, $AM1071)), IF($AG1071="N/A", $T1071,$AG1071)))))))</f>
        <v>#VALUE!</v>
      </c>
      <c r="BV1071" s="16" t="e">
        <f>IF(BD1071="R", $CA1071, IF(OR(BD1071="P", BD1071="T", BD1071="N"), 0, IF($C1071="DM", $T1071, IF(OR(BD1071="Y", BD1071="IR"),$AM1071,IF(BD1071="C", IF($BI1071="Y", IF($BA1071="C", IF($AF1071="N/A", $Q1071, $AF1071), IF($AF1071="N/A", $T1071, $AM1071)), IF($AG1071="N/A", $T1071,$AG1071)))))))</f>
        <v>#VALUE!</v>
      </c>
      <c r="BW1071" s="16" t="e">
        <f>IF(BE1071="R", $CA1071, IF(OR(BE1071="P", BE1071="T", BE1071="N"), 0, IF($C1071="DM", $T1071, IF(OR(BE1071="Y", BE1071="IR"),$AM1071,IF(BE1071="C", IF($BI1071="Y", IF($BA1071="C", IF($AF1071="N/A", $Q1071, $AF1071), IF($AF1071="N/A", $T1071, $AM1071)), IF($AG1071="N/A", $T1071,$AG1071)))))))</f>
        <v>#VALUE!</v>
      </c>
      <c r="BX1071" s="16" t="e">
        <f>IF(BF1071="R", $CA1071, IF(OR(BF1071="P", BF1071="T", BF1071="N"), 0, IF($C1071="DM", $T1071, IF(OR(BF1071="Y", BF1071="IR"),$AM1071,IF(BF1071="C", IF($BI1071="Y", IF($BA1071="C", IF($AF1071="N/A", $Q1071, $AF1071), IF($AF1071="N/A", $T1071, $AM1071)), IF($AG1071="N/A", $T1071,$AG1071)))))))</f>
        <v>#VALUE!</v>
      </c>
      <c r="BY1071" s="16" t="e">
        <f>IF(BG1071="R", $CA1071, IF(OR(BG1071="P", BG1071="T", BG1071="N"), 0, IF($C1071="DM", $T1071, IF(OR(BG1071="Y", BG1071="IR"),$AM1071,IF(BG1071="C", IF($BI1071="Y", IF($BA1071="C", IF($AF1071="N/A", $Q1071, $AF1071), IF($AF1071="N/A", $T1071, $AM1071)), IF($AG1071="N/A", $T1071,$AG1071)))))))</f>
        <v>#VALUE!</v>
      </c>
      <c r="BZ1071" s="16" t="e">
        <f>IF(BH1071="R", $CA1071, IF(OR(BH1071="P", BH1071="T", BH1071="N"), 0, IF($C1071="DM", $T1071, IF(OR(BH1071="Y", BH1071="IR"),$AM1071,IF(BH1071="C", IF($BI1071="Y", IF($BA1071="C", IF($AF1071="N/A", $Q1071, $AF1071), IF($AF1071="N/A", $T1071, $AM1071)), IF($AG1071="N/A", $T1071,$AG1071)))))))</f>
        <v>#VALUE!</v>
      </c>
      <c r="CA1071" s="15" t="s">
        <v>75</v>
      </c>
      <c r="CB1071" s="16" t="e">
        <f>BZ1071</f>
        <v>#VALUE!</v>
      </c>
      <c r="CC1071" s="15" t="str">
        <f>IF(OR($BH1071="T", $BH1071="R"), 0, IF($BH1071="C", IF($BI1071="Y", IF($BA1071="C", 0, IF(AF1071="N/A", Q1071-T1071, AF1071-AG1071)), IF($AF1071="N/A", U1071, AH1071)), AN1071))</f>
        <v>N/A</v>
      </c>
      <c r="CD1071" s="15" t="str">
        <f>IF(OR($BH1071="T", $BH1071="R"), 0, IF($BH1071="C", IF($BI1071="Y", 0, IF($AF1071="N/A", V1071, AI1071)), AO1071))</f>
        <v>N/A</v>
      </c>
      <c r="CE1071" s="15" t="str">
        <f>IF(OR($BH1071="T", $BH1071="R"), 0, IF($BH1071="C", IF($BI1071="Y", 0, IF($AF1071="N/A", W1071, AJ1071)), AP1071))</f>
        <v>N/A</v>
      </c>
      <c r="CF1071" s="15" t="str">
        <f>IF(OR($BH1071="T", $BH1071="R"), 0, IF($BH1071="C", IF($BI1071="Y", 0, IF($AF1071="N/A", X1071, AK1071)), AQ1071))</f>
        <v>N/A</v>
      </c>
    </row>
    <row r="1072" spans="1:84" x14ac:dyDescent="0.25">
      <c r="A1072" s="14">
        <v>6049</v>
      </c>
      <c r="B1072" s="15"/>
      <c r="C1072" s="15"/>
      <c r="D1072" s="15"/>
      <c r="E1072" s="15" t="e">
        <f>VLOOKUP(B1072, 'Rookie Year'!$A$2:$B$55679,2,FALSE)</f>
        <v>#N/A</v>
      </c>
      <c r="F1072" s="15">
        <v>2024</v>
      </c>
      <c r="G1072" s="15" t="s">
        <v>42</v>
      </c>
      <c r="H1072" s="15"/>
      <c r="I1072" s="16"/>
      <c r="J1072" s="15"/>
      <c r="K1072" s="17">
        <f>IF(AND(G1072&lt;&gt;"N",R1072="N/A"), IF(I1072&lt;4, 0, 0.25),IF(I1072=1, IF(J1072=1,0.25, 0.25), IF(I1072&lt;13, 0.25, IF(I1072&lt;26, 0.4, IF(I1072&lt;51, 0.6, 0.75)))))</f>
        <v>0.25</v>
      </c>
      <c r="L1072" s="16">
        <f>I1072-M1072</f>
        <v>0</v>
      </c>
      <c r="M1072" s="16">
        <f>ROUNDUP(I1072*K1072,0)</f>
        <v>0</v>
      </c>
      <c r="N1072" s="16">
        <f>M1072*J1072</f>
        <v>0</v>
      </c>
      <c r="O1072" s="16">
        <v>0</v>
      </c>
      <c r="P1072" s="16">
        <v>0</v>
      </c>
      <c r="Q1072" s="16">
        <f>N1072-O1072-P1072</f>
        <v>0</v>
      </c>
      <c r="R1072" s="15" t="s">
        <v>75</v>
      </c>
      <c r="S1072" s="15">
        <f>IF(R1072="N/A", J1072-($B$1-F1072), J1072-($B$1-R1072))</f>
        <v>0</v>
      </c>
      <c r="T1072" s="16" t="str">
        <f>IF($S1072&lt;1, "N/A", $M1072)</f>
        <v>N/A</v>
      </c>
      <c r="U1072" s="16" t="str">
        <f>IF($S1072&lt;2, "N/A", $M1072)</f>
        <v>N/A</v>
      </c>
      <c r="V1072" s="16" t="str">
        <f>IF($S1072&lt;3, "N/A", $M1072)</f>
        <v>N/A</v>
      </c>
      <c r="W1072" s="16" t="str">
        <f>IF($S1072&lt;4, "N/A", $M1072)</f>
        <v>N/A</v>
      </c>
      <c r="X1072" s="16" t="str">
        <f>IF($S1072&lt;5, "N/A", $M1072)</f>
        <v>N/A</v>
      </c>
      <c r="Y1072" s="15" t="str">
        <f>IF(SUM(T1072:X1072)&lt;&gt;Q1072, "CHECK", "OK")</f>
        <v>OK</v>
      </c>
      <c r="Z1072" s="15" t="str">
        <f>IF(F1072=$B$1, "No", IF(S1072=1, "Yes", "No"))</f>
        <v>No</v>
      </c>
      <c r="AA1072" s="18" t="str">
        <f>IF(C1072="DM", "N/A", IF(Z1072="No","N/A",VLOOKUP(B1072,'Extension List'!$A$3:$R$1972,18,FALSE)))</f>
        <v>N/A</v>
      </c>
      <c r="AB1072" s="15" t="str">
        <f>IF(C1072="DM", "N/A", IF(Z1072="No","N/A",VLOOKUP(B1072,'Extension List'!$A$3:$T$1972,20,FALSE)))</f>
        <v>N/A</v>
      </c>
      <c r="AC1072" s="15" t="str">
        <f>IF(AA1072="N/A", "N/A", 0)</f>
        <v>N/A</v>
      </c>
      <c r="AD1072" s="16" t="str">
        <f>IF(AE1072="N/A", "N/A", AA1072-AE1072)</f>
        <v>N/A</v>
      </c>
      <c r="AE1072" s="16" t="str">
        <f>IF(AA1072="N/A", "N/A", IF(AC1072&gt;0, IF(AA1072&lt;13, ROUNDUP(0.25*AA1072,0), IF(AA1072&lt;26, ROUNDUP(0.4*AA1072,0), IF(AA1072&lt;51, ROUNDUP(0.6*AA1072,0), ROUNDUP(0.75*AA1072,0)))), "N/A"))</f>
        <v>N/A</v>
      </c>
      <c r="AF1072" s="16" t="str">
        <f>IF(AD1072="N/A","N/A", (AE1072*AC1072)+Q1072)</f>
        <v>N/A</v>
      </c>
      <c r="AG1072" s="16" t="str">
        <f>IF($AF1072="N/A", "N/A", "TBC")</f>
        <v>N/A</v>
      </c>
      <c r="AH1072" s="16" t="str">
        <f>IF($AF1072="N/A", "N/A", "TBC")</f>
        <v>N/A</v>
      </c>
      <c r="AI1072" s="16" t="str">
        <f>IF($AF1072="N/A","N/A",IF(AC1072&gt;1,"TBC","N/A"))</f>
        <v>N/A</v>
      </c>
      <c r="AJ1072" s="16" t="str">
        <f>IF($AF1072="N/A","N/A",IF(AC1072&gt;2,"TBC","N/A"))</f>
        <v>N/A</v>
      </c>
      <c r="AK1072" s="16" t="str">
        <f>IF($AF1072="N/A","N/A",IF(AC1072&gt;3,"TBC","N/A"))</f>
        <v>N/A</v>
      </c>
      <c r="AL1072" s="16" t="str">
        <f>IF(AC1072="N/A","N/A",IF(AC1072&gt;0,IF(SUM(AG1072:AK1072)&lt;&gt;AF1072,"CHECK","OK"),"N/A"))</f>
        <v>N/A</v>
      </c>
      <c r="AM1072" s="16" t="e">
        <f>IF(AD1072="N/A", L1072+T1072, L1072+AG1072)</f>
        <v>#VALUE!</v>
      </c>
      <c r="AN1072" s="16" t="str">
        <f>IF(AD1072="N/A", IF(U1072="N/A", "N/A", L1072+U1072), AD1072+AH1072)</f>
        <v>N/A</v>
      </c>
      <c r="AO1072" s="16" t="str">
        <f>IF(AD1072="N/A", IF(V1072="N/A", "N/A", L1072+V1072), IF(AI1072="N/A", "N/A", AD1072+AI1072))</f>
        <v>N/A</v>
      </c>
      <c r="AP1072" s="16" t="str">
        <f>IF(AD1072="N/A", IF(W1072="N/A", "N/A", L1072+W1072), IF(AJ1072="N/A", "N/A", AD1072+AJ1072))</f>
        <v>N/A</v>
      </c>
      <c r="AQ1072" s="16" t="str">
        <f>IF(AD1072="N/A", IF(X1072="N/A", "N/A", L1072+X1072), IF(AK1072="N/A", "N/A", AD1072+AK1072))</f>
        <v>N/A</v>
      </c>
      <c r="AR1072" s="15" t="s">
        <v>40</v>
      </c>
      <c r="AS1072" s="15" t="s">
        <v>40</v>
      </c>
      <c r="AT1072" s="15" t="s">
        <v>40</v>
      </c>
      <c r="AU1072" s="15" t="s">
        <v>40</v>
      </c>
      <c r="AV1072" s="15" t="s">
        <v>40</v>
      </c>
      <c r="AW1072" s="15" t="s">
        <v>40</v>
      </c>
      <c r="AX1072" s="15" t="s">
        <v>40</v>
      </c>
      <c r="AY1072" s="15" t="s">
        <v>40</v>
      </c>
      <c r="AZ1072" s="15" t="s">
        <v>40</v>
      </c>
      <c r="BA1072" s="15" t="s">
        <v>40</v>
      </c>
      <c r="BB1072" s="15" t="s">
        <v>40</v>
      </c>
      <c r="BC1072" s="15" t="s">
        <v>40</v>
      </c>
      <c r="BD1072" s="15" t="s">
        <v>40</v>
      </c>
      <c r="BE1072" s="15" t="s">
        <v>40</v>
      </c>
      <c r="BF1072" s="15" t="s">
        <v>40</v>
      </c>
      <c r="BG1072" s="15" t="s">
        <v>40</v>
      </c>
      <c r="BH1072" s="15" t="s">
        <v>40</v>
      </c>
      <c r="BJ1072" s="16" t="e">
        <f>IF(AR1072="R", $CA1072, IF(OR(AR1072="P", AR1072="T", AR1072="N"), 0, IF($C1072="DM", $T1072, IF(OR(AR1072="Y", AR1072="IR"),$AM1072,IF(AR1072="C", IF($BI1072="Y", IF($AF1072="N/A", $Q1072, $AF1072), IF($AG1072="N/A", $T1072,$AG1072)))))))</f>
        <v>#VALUE!</v>
      </c>
      <c r="BK1072" s="16" t="e">
        <f>IF(AS1072="R", $CA1072, IF(OR(AS1072="P", AS1072="T", AS1072="N"), 0, IF($C1072="DM", $T1072, IF(OR(AS1072="Y", AS1072="IR"),$AM1072,IF(AS1072="C", IF($BI1072="Y", IF($AF1072="N/A", $Q1072, $AF1072), IF($AG1072="N/A", $T1072,$AG1072)))))))</f>
        <v>#VALUE!</v>
      </c>
      <c r="BL1072" s="16" t="e">
        <f>IF(AT1072="R", $CA1072, IF(OR(AT1072="P", AT1072="T", AT1072="N"), 0, IF($C1072="DM", $T1072, IF(OR(AT1072="Y", AT1072="IR"),$AM1072,IF(AT1072="C", IF($BI1072="Y", IF($AF1072="N/A", $Q1072, $AF1072), IF($AG1072="N/A", $T1072,$AG1072)))))))</f>
        <v>#VALUE!</v>
      </c>
      <c r="BM1072" s="16" t="e">
        <f>IF(AU1072="R", $CA1072, IF(OR(AU1072="P", AU1072="T", AU1072="N"), 0, IF($C1072="DM", $T1072, IF(OR(AU1072="Y", AU1072="IR"),$AM1072,IF(AU1072="C", IF($BI1072="Y", IF($AF1072="N/A", $Q1072, $AF1072), IF($AG1072="N/A", $T1072,$AG1072)))))))</f>
        <v>#VALUE!</v>
      </c>
      <c r="BN1072" s="16" t="e">
        <f>IF(AV1072="R", $CA1072, IF(OR(AV1072="P", AV1072="T", AV1072="N"), 0, IF($C1072="DM", $T1072, IF(OR(AV1072="Y", AV1072="IR"),$AM1072,IF(AV1072="C", IF($BI1072="Y", IF($AF1072="N/A", $Q1072, $AF1072), IF($AG1072="N/A", $T1072,$AG1072)))))))</f>
        <v>#VALUE!</v>
      </c>
      <c r="BO1072" s="16" t="e">
        <f>IF(AW1072="R", $CA1072, IF(OR(AW1072="P", AW1072="T", AW1072="N"), 0, IF($C1072="DM", $T1072, IF(OR(AW1072="Y", AW1072="IR"),$AM1072,IF(AW1072="C", IF($BI1072="Y", IF($AF1072="N/A", $Q1072, $AF1072), IF($AG1072="N/A", $T1072,$AG1072)))))))</f>
        <v>#VALUE!</v>
      </c>
      <c r="BP1072" s="16" t="e">
        <f>IF(AX1072="R", $CA1072, IF(OR(AX1072="P", AX1072="T", AX1072="N"), 0, IF($C1072="DM", $T1072, IF(OR(AX1072="Y", AX1072="IR"),$AM1072,IF(AX1072="C", IF($BI1072="Y", IF($AF1072="N/A", $Q1072, $AF1072), IF($AG1072="N/A", $T1072,$AG1072)))))))</f>
        <v>#VALUE!</v>
      </c>
      <c r="BQ1072" s="16" t="e">
        <f>IF(AY1072="R", $CA1072, IF(OR(AY1072="P", AY1072="T", AY1072="N"), 0, IF($C1072="DM", $T1072, IF(OR(AY1072="Y", AY1072="IR"),$AM1072,IF(AY1072="C", IF($BI1072="Y", IF($AF1072="N/A", $Q1072, $AF1072), IF($AG1072="N/A", $T1072,$AG1072)))))))</f>
        <v>#VALUE!</v>
      </c>
      <c r="BR1072" s="16" t="e">
        <f>IF(AZ1072="R", $CA1072, IF(OR(AZ1072="P", AZ1072="T", AZ1072="N"), 0, IF($C1072="DM", $T1072, IF(OR(AZ1072="Y", AZ1072="IR"),$AM1072,IF(AZ1072="C", IF($BI1072="Y", IF($AF1072="N/A", $Q1072, $AF1072), IF($AG1072="N/A", $T1072,$AG1072)))))))</f>
        <v>#VALUE!</v>
      </c>
      <c r="BS1072" s="16" t="e">
        <f>IF(BA1072="R", $CA1072, IF(OR(BA1072="P", BA1072="T", BA1072="N"), 0, IF($C1072="DM", $T1072, IF(OR(BA1072="Y", BA1072="IR"),$AM1072,IF(BA1072="C", IF($BI1072="Y", IF($AF1072="N/A", $Q1072, $AF1072), IF($AG1072="N/A", $T1072,$AG1072)))))))</f>
        <v>#VALUE!</v>
      </c>
      <c r="BT1072" s="16" t="e">
        <f>IF(BB1072="R", $CA1072, IF(OR(BB1072="P", BB1072="T", BB1072="N"), 0, IF($C1072="DM", $T1072, IF(OR(BB1072="Y", BB1072="IR"),$AM1072,IF(BB1072="C", IF($BI1072="Y", IF($BA1072="C", IF($AF1072="N/A", $Q1072, $AF1072), IF($AF1072="N/A", $T1072, $AM1072)), IF($AG1072="N/A", $T1072,$AG1072)))))))</f>
        <v>#VALUE!</v>
      </c>
      <c r="BU1072" s="16" t="e">
        <f>IF(BC1072="R", $CA1072, IF(OR(BC1072="P", BC1072="T", BC1072="N"), 0, IF($C1072="DM", $T1072, IF(OR(BC1072="Y", BC1072="IR"),$AM1072,IF(BC1072="C", IF($BI1072="Y", IF($BA1072="C", IF($AF1072="N/A", $Q1072, $AF1072), IF($AF1072="N/A", $T1072, $AM1072)), IF($AG1072="N/A", $T1072,$AG1072)))))))</f>
        <v>#VALUE!</v>
      </c>
      <c r="BV1072" s="16" t="e">
        <f>IF(BD1072="R", $CA1072, IF(OR(BD1072="P", BD1072="T", BD1072="N"), 0, IF($C1072="DM", $T1072, IF(OR(BD1072="Y", BD1072="IR"),$AM1072,IF(BD1072="C", IF($BI1072="Y", IF($BA1072="C", IF($AF1072="N/A", $Q1072, $AF1072), IF($AF1072="N/A", $T1072, $AM1072)), IF($AG1072="N/A", $T1072,$AG1072)))))))</f>
        <v>#VALUE!</v>
      </c>
      <c r="BW1072" s="16" t="e">
        <f>IF(BE1072="R", $CA1072, IF(OR(BE1072="P", BE1072="T", BE1072="N"), 0, IF($C1072="DM", $T1072, IF(OR(BE1072="Y", BE1072="IR"),$AM1072,IF(BE1072="C", IF($BI1072="Y", IF($BA1072="C", IF($AF1072="N/A", $Q1072, $AF1072), IF($AF1072="N/A", $T1072, $AM1072)), IF($AG1072="N/A", $T1072,$AG1072)))))))</f>
        <v>#VALUE!</v>
      </c>
      <c r="BX1072" s="16" t="e">
        <f>IF(BF1072="R", $CA1072, IF(OR(BF1072="P", BF1072="T", BF1072="N"), 0, IF($C1072="DM", $T1072, IF(OR(BF1072="Y", BF1072="IR"),$AM1072,IF(BF1072="C", IF($BI1072="Y", IF($BA1072="C", IF($AF1072="N/A", $Q1072, $AF1072), IF($AF1072="N/A", $T1072, $AM1072)), IF($AG1072="N/A", $T1072,$AG1072)))))))</f>
        <v>#VALUE!</v>
      </c>
      <c r="BY1072" s="16" t="e">
        <f>IF(BG1072="R", $CA1072, IF(OR(BG1072="P", BG1072="T", BG1072="N"), 0, IF($C1072="DM", $T1072, IF(OR(BG1072="Y", BG1072="IR"),$AM1072,IF(BG1072="C", IF($BI1072="Y", IF($BA1072="C", IF($AF1072="N/A", $Q1072, $AF1072), IF($AF1072="N/A", $T1072, $AM1072)), IF($AG1072="N/A", $T1072,$AG1072)))))))</f>
        <v>#VALUE!</v>
      </c>
      <c r="BZ1072" s="16" t="e">
        <f>IF(BH1072="R", $CA1072, IF(OR(BH1072="P", BH1072="T", BH1072="N"), 0, IF($C1072="DM", $T1072, IF(OR(BH1072="Y", BH1072="IR"),$AM1072,IF(BH1072="C", IF($BI1072="Y", IF($BA1072="C", IF($AF1072="N/A", $Q1072, $AF1072), IF($AF1072="N/A", $T1072, $AM1072)), IF($AG1072="N/A", $T1072,$AG1072)))))))</f>
        <v>#VALUE!</v>
      </c>
      <c r="CA1072" s="15" t="s">
        <v>75</v>
      </c>
      <c r="CB1072" s="16" t="e">
        <f>BZ1072</f>
        <v>#VALUE!</v>
      </c>
      <c r="CC1072" s="15" t="str">
        <f>IF(OR($BH1072="T", $BH1072="R"), 0, IF($BH1072="C", IF($BI1072="Y", IF($BA1072="C", 0, IF(AF1072="N/A", Q1072-T1072, AF1072-AG1072)), IF($AF1072="N/A", U1072, AH1072)), AN1072))</f>
        <v>N/A</v>
      </c>
      <c r="CD1072" s="15" t="str">
        <f>IF(OR($BH1072="T", $BH1072="R"), 0, IF($BH1072="C", IF($BI1072="Y", 0, IF($AF1072="N/A", V1072, AI1072)), AO1072))</f>
        <v>N/A</v>
      </c>
      <c r="CE1072" s="15" t="str">
        <f>IF(OR($BH1072="T", $BH1072="R"), 0, IF($BH1072="C", IF($BI1072="Y", 0, IF($AF1072="N/A", W1072, AJ1072)), AP1072))</f>
        <v>N/A</v>
      </c>
      <c r="CF1072" s="15" t="str">
        <f>IF(OR($BH1072="T", $BH1072="R"), 0, IF($BH1072="C", IF($BI1072="Y", 0, IF($AF1072="N/A", X1072, AK1072)), AQ1072))</f>
        <v>N/A</v>
      </c>
    </row>
    <row r="1073" spans="1:84" x14ac:dyDescent="0.25">
      <c r="A1073" s="14">
        <v>6050</v>
      </c>
      <c r="B1073" s="15"/>
      <c r="C1073" s="15"/>
      <c r="D1073" s="15"/>
      <c r="E1073" s="15" t="e">
        <f>VLOOKUP(B1073, 'Rookie Year'!$A$2:$B$55679,2,FALSE)</f>
        <v>#N/A</v>
      </c>
      <c r="F1073" s="15">
        <v>2024</v>
      </c>
      <c r="G1073" s="15" t="s">
        <v>42</v>
      </c>
      <c r="H1073" s="15"/>
      <c r="I1073" s="16"/>
      <c r="J1073" s="15"/>
      <c r="K1073" s="17">
        <f>IF(AND(G1073&lt;&gt;"N",R1073="N/A"), IF(I1073&lt;4, 0, 0.25),IF(I1073=1, IF(J1073=1,0.25, 0.25), IF(I1073&lt;13, 0.25, IF(I1073&lt;26, 0.4, IF(I1073&lt;51, 0.6, 0.75)))))</f>
        <v>0.25</v>
      </c>
      <c r="L1073" s="16">
        <f>I1073-M1073</f>
        <v>0</v>
      </c>
      <c r="M1073" s="16">
        <f>ROUNDUP(I1073*K1073,0)</f>
        <v>0</v>
      </c>
      <c r="N1073" s="16">
        <f>M1073*J1073</f>
        <v>0</v>
      </c>
      <c r="O1073" s="16">
        <v>0</v>
      </c>
      <c r="P1073" s="16">
        <v>0</v>
      </c>
      <c r="Q1073" s="16">
        <f>N1073-O1073-P1073</f>
        <v>0</v>
      </c>
      <c r="R1073" s="15" t="s">
        <v>75</v>
      </c>
      <c r="S1073" s="15">
        <f>IF(R1073="N/A", J1073-($B$1-F1073), J1073-($B$1-R1073))</f>
        <v>0</v>
      </c>
      <c r="T1073" s="16" t="str">
        <f>IF($S1073&lt;1, "N/A", $M1073)</f>
        <v>N/A</v>
      </c>
      <c r="U1073" s="16" t="str">
        <f>IF($S1073&lt;2, "N/A", $M1073)</f>
        <v>N/A</v>
      </c>
      <c r="V1073" s="16" t="str">
        <f>IF($S1073&lt;3, "N/A", $M1073)</f>
        <v>N/A</v>
      </c>
      <c r="W1073" s="16" t="str">
        <f>IF($S1073&lt;4, "N/A", $M1073)</f>
        <v>N/A</v>
      </c>
      <c r="X1073" s="16" t="str">
        <f>IF($S1073&lt;5, "N/A", $M1073)</f>
        <v>N/A</v>
      </c>
      <c r="Y1073" s="15" t="str">
        <f>IF(SUM(T1073:X1073)&lt;&gt;Q1073, "CHECK", "OK")</f>
        <v>OK</v>
      </c>
      <c r="Z1073" s="15" t="str">
        <f>IF(F1073=$B$1, "No", IF(S1073=1, "Yes", "No"))</f>
        <v>No</v>
      </c>
      <c r="AA1073" s="18" t="str">
        <f>IF(C1073="DM", "N/A", IF(Z1073="No","N/A",VLOOKUP(B1073,'Extension List'!$A$3:$R$1972,18,FALSE)))</f>
        <v>N/A</v>
      </c>
      <c r="AB1073" s="15" t="str">
        <f>IF(C1073="DM", "N/A", IF(Z1073="No","N/A",VLOOKUP(B1073,'Extension List'!$A$3:$T$1972,20,FALSE)))</f>
        <v>N/A</v>
      </c>
      <c r="AC1073" s="15" t="str">
        <f>IF(AA1073="N/A", "N/A", 0)</f>
        <v>N/A</v>
      </c>
      <c r="AD1073" s="16" t="str">
        <f>IF(AE1073="N/A", "N/A", AA1073-AE1073)</f>
        <v>N/A</v>
      </c>
      <c r="AE1073" s="16" t="str">
        <f>IF(AA1073="N/A", "N/A", IF(AC1073&gt;0, IF(AA1073&lt;13, ROUNDUP(0.25*AA1073,0), IF(AA1073&lt;26, ROUNDUP(0.4*AA1073,0), IF(AA1073&lt;51, ROUNDUP(0.6*AA1073,0), ROUNDUP(0.75*AA1073,0)))), "N/A"))</f>
        <v>N/A</v>
      </c>
      <c r="AF1073" s="16" t="str">
        <f>IF(AD1073="N/A","N/A", (AE1073*AC1073)+Q1073)</f>
        <v>N/A</v>
      </c>
      <c r="AG1073" s="16" t="str">
        <f>IF($AF1073="N/A", "N/A", "TBC")</f>
        <v>N/A</v>
      </c>
      <c r="AH1073" s="16" t="str">
        <f>IF($AF1073="N/A", "N/A", "TBC")</f>
        <v>N/A</v>
      </c>
      <c r="AI1073" s="16" t="str">
        <f>IF($AF1073="N/A","N/A",IF(AC1073&gt;1,"TBC","N/A"))</f>
        <v>N/A</v>
      </c>
      <c r="AJ1073" s="16" t="str">
        <f>IF($AF1073="N/A","N/A",IF(AC1073&gt;2,"TBC","N/A"))</f>
        <v>N/A</v>
      </c>
      <c r="AK1073" s="16" t="str">
        <f>IF($AF1073="N/A","N/A",IF(AC1073&gt;3,"TBC","N/A"))</f>
        <v>N/A</v>
      </c>
      <c r="AL1073" s="16" t="str">
        <f>IF(AC1073="N/A","N/A",IF(AC1073&gt;0,IF(SUM(AG1073:AK1073)&lt;&gt;AF1073,"CHECK","OK"),"N/A"))</f>
        <v>N/A</v>
      </c>
      <c r="AM1073" s="16" t="e">
        <f>IF(AD1073="N/A", L1073+T1073, L1073+AG1073)</f>
        <v>#VALUE!</v>
      </c>
      <c r="AN1073" s="16" t="str">
        <f>IF(AD1073="N/A", IF(U1073="N/A", "N/A", L1073+U1073), AD1073+AH1073)</f>
        <v>N/A</v>
      </c>
      <c r="AO1073" s="16" t="str">
        <f>IF(AD1073="N/A", IF(V1073="N/A", "N/A", L1073+V1073), IF(AI1073="N/A", "N/A", AD1073+AI1073))</f>
        <v>N/A</v>
      </c>
      <c r="AP1073" s="16" t="str">
        <f>IF(AD1073="N/A", IF(W1073="N/A", "N/A", L1073+W1073), IF(AJ1073="N/A", "N/A", AD1073+AJ1073))</f>
        <v>N/A</v>
      </c>
      <c r="AQ1073" s="16" t="str">
        <f>IF(AD1073="N/A", IF(X1073="N/A", "N/A", L1073+X1073), IF(AK1073="N/A", "N/A", AD1073+AK1073))</f>
        <v>N/A</v>
      </c>
      <c r="AR1073" s="15" t="s">
        <v>40</v>
      </c>
      <c r="AS1073" s="15" t="s">
        <v>40</v>
      </c>
      <c r="AT1073" s="15" t="s">
        <v>40</v>
      </c>
      <c r="AU1073" s="15" t="s">
        <v>40</v>
      </c>
      <c r="AV1073" s="15" t="s">
        <v>40</v>
      </c>
      <c r="AW1073" s="15" t="s">
        <v>40</v>
      </c>
      <c r="AX1073" s="15" t="s">
        <v>40</v>
      </c>
      <c r="AY1073" s="15" t="s">
        <v>40</v>
      </c>
      <c r="AZ1073" s="15" t="s">
        <v>40</v>
      </c>
      <c r="BA1073" s="15" t="s">
        <v>40</v>
      </c>
      <c r="BB1073" s="15" t="s">
        <v>40</v>
      </c>
      <c r="BC1073" s="15" t="s">
        <v>40</v>
      </c>
      <c r="BD1073" s="15" t="s">
        <v>40</v>
      </c>
      <c r="BE1073" s="15" t="s">
        <v>40</v>
      </c>
      <c r="BF1073" s="15" t="s">
        <v>40</v>
      </c>
      <c r="BG1073" s="15" t="s">
        <v>40</v>
      </c>
      <c r="BH1073" s="15" t="s">
        <v>40</v>
      </c>
      <c r="BJ1073" s="16" t="e">
        <f>IF(AR1073="R", $CA1073, IF(OR(AR1073="P", AR1073="T", AR1073="N"), 0, IF($C1073="DM", $T1073, IF(OR(AR1073="Y", AR1073="IR"),$AM1073,IF(AR1073="C", IF($BI1073="Y", IF($AF1073="N/A", $Q1073, $AF1073), IF($AG1073="N/A", $T1073,$AG1073)))))))</f>
        <v>#VALUE!</v>
      </c>
      <c r="BK1073" s="16" t="e">
        <f>IF(AS1073="R", $CA1073, IF(OR(AS1073="P", AS1073="T", AS1073="N"), 0, IF($C1073="DM", $T1073, IF(OR(AS1073="Y", AS1073="IR"),$AM1073,IF(AS1073="C", IF($BI1073="Y", IF($AF1073="N/A", $Q1073, $AF1073), IF($AG1073="N/A", $T1073,$AG1073)))))))</f>
        <v>#VALUE!</v>
      </c>
      <c r="BL1073" s="16" t="e">
        <f>IF(AT1073="R", $CA1073, IF(OR(AT1073="P", AT1073="T", AT1073="N"), 0, IF($C1073="DM", $T1073, IF(OR(AT1073="Y", AT1073="IR"),$AM1073,IF(AT1073="C", IF($BI1073="Y", IF($AF1073="N/A", $Q1073, $AF1073), IF($AG1073="N/A", $T1073,$AG1073)))))))</f>
        <v>#VALUE!</v>
      </c>
      <c r="BM1073" s="16" t="e">
        <f>IF(AU1073="R", $CA1073, IF(OR(AU1073="P", AU1073="T", AU1073="N"), 0, IF($C1073="DM", $T1073, IF(OR(AU1073="Y", AU1073="IR"),$AM1073,IF(AU1073="C", IF($BI1073="Y", IF($AF1073="N/A", $Q1073, $AF1073), IF($AG1073="N/A", $T1073,$AG1073)))))))</f>
        <v>#VALUE!</v>
      </c>
      <c r="BN1073" s="16" t="e">
        <f>IF(AV1073="R", $CA1073, IF(OR(AV1073="P", AV1073="T", AV1073="N"), 0, IF($C1073="DM", $T1073, IF(OR(AV1073="Y", AV1073="IR"),$AM1073,IF(AV1073="C", IF($BI1073="Y", IF($AF1073="N/A", $Q1073, $AF1073), IF($AG1073="N/A", $T1073,$AG1073)))))))</f>
        <v>#VALUE!</v>
      </c>
      <c r="BO1073" s="16" t="e">
        <f>IF(AW1073="R", $CA1073, IF(OR(AW1073="P", AW1073="T", AW1073="N"), 0, IF($C1073="DM", $T1073, IF(OR(AW1073="Y", AW1073="IR"),$AM1073,IF(AW1073="C", IF($BI1073="Y", IF($AF1073="N/A", $Q1073, $AF1073), IF($AG1073="N/A", $T1073,$AG1073)))))))</f>
        <v>#VALUE!</v>
      </c>
      <c r="BP1073" s="16" t="e">
        <f>IF(AX1073="R", $CA1073, IF(OR(AX1073="P", AX1073="T", AX1073="N"), 0, IF($C1073="DM", $T1073, IF(OR(AX1073="Y", AX1073="IR"),$AM1073,IF(AX1073="C", IF($BI1073="Y", IF($AF1073="N/A", $Q1073, $AF1073), IF($AG1073="N/A", $T1073,$AG1073)))))))</f>
        <v>#VALUE!</v>
      </c>
      <c r="BQ1073" s="16" t="e">
        <f>IF(AY1073="R", $CA1073, IF(OR(AY1073="P", AY1073="T", AY1073="N"), 0, IF($C1073="DM", $T1073, IF(OR(AY1073="Y", AY1073="IR"),$AM1073,IF(AY1073="C", IF($BI1073="Y", IF($AF1073="N/A", $Q1073, $AF1073), IF($AG1073="N/A", $T1073,$AG1073)))))))</f>
        <v>#VALUE!</v>
      </c>
      <c r="BR1073" s="16" t="e">
        <f>IF(AZ1073="R", $CA1073, IF(OR(AZ1073="P", AZ1073="T", AZ1073="N"), 0, IF($C1073="DM", $T1073, IF(OR(AZ1073="Y", AZ1073="IR"),$AM1073,IF(AZ1073="C", IF($BI1073="Y", IF($AF1073="N/A", $Q1073, $AF1073), IF($AG1073="N/A", $T1073,$AG1073)))))))</f>
        <v>#VALUE!</v>
      </c>
      <c r="BS1073" s="16" t="e">
        <f>IF(BA1073="R", $CA1073, IF(OR(BA1073="P", BA1073="T", BA1073="N"), 0, IF($C1073="DM", $T1073, IF(OR(BA1073="Y", BA1073="IR"),$AM1073,IF(BA1073="C", IF($BI1073="Y", IF($AF1073="N/A", $Q1073, $AF1073), IF($AG1073="N/A", $T1073,$AG1073)))))))</f>
        <v>#VALUE!</v>
      </c>
      <c r="BT1073" s="16" t="e">
        <f>IF(BB1073="R", $CA1073, IF(OR(BB1073="P", BB1073="T", BB1073="N"), 0, IF($C1073="DM", $T1073, IF(OR(BB1073="Y", BB1073="IR"),$AM1073,IF(BB1073="C", IF($BI1073="Y", IF($BA1073="C", IF($AF1073="N/A", $Q1073, $AF1073), IF($AF1073="N/A", $T1073, $AM1073)), IF($AG1073="N/A", $T1073,$AG1073)))))))</f>
        <v>#VALUE!</v>
      </c>
      <c r="BU1073" s="16" t="e">
        <f>IF(BC1073="R", $CA1073, IF(OR(BC1073="P", BC1073="T", BC1073="N"), 0, IF($C1073="DM", $T1073, IF(OR(BC1073="Y", BC1073="IR"),$AM1073,IF(BC1073="C", IF($BI1073="Y", IF($BA1073="C", IF($AF1073="N/A", $Q1073, $AF1073), IF($AF1073="N/A", $T1073, $AM1073)), IF($AG1073="N/A", $T1073,$AG1073)))))))</f>
        <v>#VALUE!</v>
      </c>
      <c r="BV1073" s="16" t="e">
        <f>IF(BD1073="R", $CA1073, IF(OR(BD1073="P", BD1073="T", BD1073="N"), 0, IF($C1073="DM", $T1073, IF(OR(BD1073="Y", BD1073="IR"),$AM1073,IF(BD1073="C", IF($BI1073="Y", IF($BA1073="C", IF($AF1073="N/A", $Q1073, $AF1073), IF($AF1073="N/A", $T1073, $AM1073)), IF($AG1073="N/A", $T1073,$AG1073)))))))</f>
        <v>#VALUE!</v>
      </c>
      <c r="BW1073" s="16" t="e">
        <f>IF(BE1073="R", $CA1073, IF(OR(BE1073="P", BE1073="T", BE1073="N"), 0, IF($C1073="DM", $T1073, IF(OR(BE1073="Y", BE1073="IR"),$AM1073,IF(BE1073="C", IF($BI1073="Y", IF($BA1073="C", IF($AF1073="N/A", $Q1073, $AF1073), IF($AF1073="N/A", $T1073, $AM1073)), IF($AG1073="N/A", $T1073,$AG1073)))))))</f>
        <v>#VALUE!</v>
      </c>
      <c r="BX1073" s="16" t="e">
        <f>IF(BF1073="R", $CA1073, IF(OR(BF1073="P", BF1073="T", BF1073="N"), 0, IF($C1073="DM", $T1073, IF(OR(BF1073="Y", BF1073="IR"),$AM1073,IF(BF1073="C", IF($BI1073="Y", IF($BA1073="C", IF($AF1073="N/A", $Q1073, $AF1073), IF($AF1073="N/A", $T1073, $AM1073)), IF($AG1073="N/A", $T1073,$AG1073)))))))</f>
        <v>#VALUE!</v>
      </c>
      <c r="BY1073" s="16" t="e">
        <f>IF(BG1073="R", $CA1073, IF(OR(BG1073="P", BG1073="T", BG1073="N"), 0, IF($C1073="DM", $T1073, IF(OR(BG1073="Y", BG1073="IR"),$AM1073,IF(BG1073="C", IF($BI1073="Y", IF($BA1073="C", IF($AF1073="N/A", $Q1073, $AF1073), IF($AF1073="N/A", $T1073, $AM1073)), IF($AG1073="N/A", $T1073,$AG1073)))))))</f>
        <v>#VALUE!</v>
      </c>
      <c r="BZ1073" s="16" t="e">
        <f>IF(BH1073="R", $CA1073, IF(OR(BH1073="P", BH1073="T", BH1073="N"), 0, IF($C1073="DM", $T1073, IF(OR(BH1073="Y", BH1073="IR"),$AM1073,IF(BH1073="C", IF($BI1073="Y", IF($BA1073="C", IF($AF1073="N/A", $Q1073, $AF1073), IF($AF1073="N/A", $T1073, $AM1073)), IF($AG1073="N/A", $T1073,$AG1073)))))))</f>
        <v>#VALUE!</v>
      </c>
      <c r="CA1073" s="15" t="s">
        <v>75</v>
      </c>
      <c r="CB1073" s="16" t="e">
        <f>BZ1073</f>
        <v>#VALUE!</v>
      </c>
      <c r="CC1073" s="15" t="str">
        <f>IF(OR($BH1073="T", $BH1073="R"), 0, IF($BH1073="C", IF($BI1073="Y", IF($BA1073="C", 0, IF(AF1073="N/A", Q1073-T1073, AF1073-AG1073)), IF($AF1073="N/A", U1073, AH1073)), AN1073))</f>
        <v>N/A</v>
      </c>
      <c r="CD1073" s="15" t="str">
        <f>IF(OR($BH1073="T", $BH1073="R"), 0, IF($BH1073="C", IF($BI1073="Y", 0, IF($AF1073="N/A", V1073, AI1073)), AO1073))</f>
        <v>N/A</v>
      </c>
      <c r="CE1073" s="15" t="str">
        <f>IF(OR($BH1073="T", $BH1073="R"), 0, IF($BH1073="C", IF($BI1073="Y", 0, IF($AF1073="N/A", W1073, AJ1073)), AP1073))</f>
        <v>N/A</v>
      </c>
      <c r="CF1073" s="15" t="str">
        <f>IF(OR($BH1073="T", $BH1073="R"), 0, IF($BH1073="C", IF($BI1073="Y", 0, IF($AF1073="N/A", X1073, AK1073)), AQ1073))</f>
        <v>N/A</v>
      </c>
    </row>
    <row r="1074" spans="1:84" x14ac:dyDescent="0.25">
      <c r="A1074" s="14">
        <v>6051</v>
      </c>
      <c r="B1074" s="15"/>
      <c r="C1074" s="15"/>
      <c r="D1074" s="15"/>
      <c r="E1074" s="15" t="e">
        <f>VLOOKUP(B1074, 'Rookie Year'!$A$2:$B$55679,2,FALSE)</f>
        <v>#N/A</v>
      </c>
      <c r="F1074" s="15">
        <v>2024</v>
      </c>
      <c r="G1074" s="15" t="s">
        <v>42</v>
      </c>
      <c r="H1074" s="15"/>
      <c r="I1074" s="16"/>
      <c r="J1074" s="15"/>
      <c r="K1074" s="17">
        <f>IF(AND(G1074&lt;&gt;"N",R1074="N/A"), IF(I1074&lt;4, 0, 0.25),IF(I1074=1, IF(J1074=1,0.25, 0.25), IF(I1074&lt;13, 0.25, IF(I1074&lt;26, 0.4, IF(I1074&lt;51, 0.6, 0.75)))))</f>
        <v>0.25</v>
      </c>
      <c r="L1074" s="16">
        <f>I1074-M1074</f>
        <v>0</v>
      </c>
      <c r="M1074" s="16">
        <f>ROUNDUP(I1074*K1074,0)</f>
        <v>0</v>
      </c>
      <c r="N1074" s="16">
        <f>M1074*J1074</f>
        <v>0</v>
      </c>
      <c r="O1074" s="16">
        <v>0</v>
      </c>
      <c r="P1074" s="16">
        <v>0</v>
      </c>
      <c r="Q1074" s="16">
        <f>N1074-O1074-P1074</f>
        <v>0</v>
      </c>
      <c r="R1074" s="15" t="s">
        <v>75</v>
      </c>
      <c r="S1074" s="15">
        <f>IF(R1074="N/A", J1074-($B$1-F1074), J1074-($B$1-R1074))</f>
        <v>0</v>
      </c>
      <c r="T1074" s="16" t="str">
        <f>IF($S1074&lt;1, "N/A", $M1074)</f>
        <v>N/A</v>
      </c>
      <c r="U1074" s="16" t="str">
        <f>IF($S1074&lt;2, "N/A", $M1074)</f>
        <v>N/A</v>
      </c>
      <c r="V1074" s="16" t="str">
        <f>IF($S1074&lt;3, "N/A", $M1074)</f>
        <v>N/A</v>
      </c>
      <c r="W1074" s="16" t="str">
        <f>IF($S1074&lt;4, "N/A", $M1074)</f>
        <v>N/A</v>
      </c>
      <c r="X1074" s="16" t="str">
        <f>IF($S1074&lt;5, "N/A", $M1074)</f>
        <v>N/A</v>
      </c>
      <c r="Y1074" s="15" t="str">
        <f>IF(SUM(T1074:X1074)&lt;&gt;Q1074, "CHECK", "OK")</f>
        <v>OK</v>
      </c>
      <c r="Z1074" s="15" t="str">
        <f>IF(F1074=$B$1, "No", IF(S1074=1, "Yes", "No"))</f>
        <v>No</v>
      </c>
      <c r="AA1074" s="18" t="str">
        <f>IF(C1074="DM", "N/A", IF(Z1074="No","N/A",VLOOKUP(B1074,'Extension List'!$A$3:$R$1972,18,FALSE)))</f>
        <v>N/A</v>
      </c>
      <c r="AB1074" s="15" t="str">
        <f>IF(C1074="DM", "N/A", IF(Z1074="No","N/A",VLOOKUP(B1074,'Extension List'!$A$3:$T$1972,20,FALSE)))</f>
        <v>N/A</v>
      </c>
      <c r="AC1074" s="15" t="str">
        <f>IF(AA1074="N/A", "N/A", 0)</f>
        <v>N/A</v>
      </c>
      <c r="AD1074" s="16" t="str">
        <f>IF(AE1074="N/A", "N/A", AA1074-AE1074)</f>
        <v>N/A</v>
      </c>
      <c r="AE1074" s="16" t="str">
        <f>IF(AA1074="N/A", "N/A", IF(AC1074&gt;0, IF(AA1074&lt;13, ROUNDUP(0.25*AA1074,0), IF(AA1074&lt;26, ROUNDUP(0.4*AA1074,0), IF(AA1074&lt;51, ROUNDUP(0.6*AA1074,0), ROUNDUP(0.75*AA1074,0)))), "N/A"))</f>
        <v>N/A</v>
      </c>
      <c r="AF1074" s="16" t="str">
        <f>IF(AD1074="N/A","N/A", (AE1074*AC1074)+Q1074)</f>
        <v>N/A</v>
      </c>
      <c r="AG1074" s="16" t="str">
        <f>IF($AF1074="N/A", "N/A", "TBC")</f>
        <v>N/A</v>
      </c>
      <c r="AH1074" s="16" t="str">
        <f>IF($AF1074="N/A", "N/A", "TBC")</f>
        <v>N/A</v>
      </c>
      <c r="AI1074" s="16" t="str">
        <f>IF($AF1074="N/A","N/A",IF(AC1074&gt;1,"TBC","N/A"))</f>
        <v>N/A</v>
      </c>
      <c r="AJ1074" s="16" t="str">
        <f>IF($AF1074="N/A","N/A",IF(AC1074&gt;2,"TBC","N/A"))</f>
        <v>N/A</v>
      </c>
      <c r="AK1074" s="16" t="str">
        <f>IF($AF1074="N/A","N/A",IF(AC1074&gt;3,"TBC","N/A"))</f>
        <v>N/A</v>
      </c>
      <c r="AL1074" s="16" t="str">
        <f>IF(AC1074="N/A","N/A",IF(AC1074&gt;0,IF(SUM(AG1074:AK1074)&lt;&gt;AF1074,"CHECK","OK"),"N/A"))</f>
        <v>N/A</v>
      </c>
      <c r="AM1074" s="16" t="e">
        <f>IF(AD1074="N/A", L1074+T1074, L1074+AG1074)</f>
        <v>#VALUE!</v>
      </c>
      <c r="AN1074" s="16" t="str">
        <f>IF(AD1074="N/A", IF(U1074="N/A", "N/A", L1074+U1074), AD1074+AH1074)</f>
        <v>N/A</v>
      </c>
      <c r="AO1074" s="16" t="str">
        <f>IF(AD1074="N/A", IF(V1074="N/A", "N/A", L1074+V1074), IF(AI1074="N/A", "N/A", AD1074+AI1074))</f>
        <v>N/A</v>
      </c>
      <c r="AP1074" s="16" t="str">
        <f>IF(AD1074="N/A", IF(W1074="N/A", "N/A", L1074+W1074), IF(AJ1074="N/A", "N/A", AD1074+AJ1074))</f>
        <v>N/A</v>
      </c>
      <c r="AQ1074" s="16" t="str">
        <f>IF(AD1074="N/A", IF(X1074="N/A", "N/A", L1074+X1074), IF(AK1074="N/A", "N/A", AD1074+AK1074))</f>
        <v>N/A</v>
      </c>
      <c r="AR1074" s="15" t="s">
        <v>40</v>
      </c>
      <c r="AS1074" s="15" t="s">
        <v>40</v>
      </c>
      <c r="AT1074" s="15" t="s">
        <v>40</v>
      </c>
      <c r="AU1074" s="15" t="s">
        <v>40</v>
      </c>
      <c r="AV1074" s="15" t="s">
        <v>40</v>
      </c>
      <c r="AW1074" s="15" t="s">
        <v>40</v>
      </c>
      <c r="AX1074" s="15" t="s">
        <v>40</v>
      </c>
      <c r="AY1074" s="15" t="s">
        <v>40</v>
      </c>
      <c r="AZ1074" s="15" t="s">
        <v>40</v>
      </c>
      <c r="BA1074" s="15" t="s">
        <v>40</v>
      </c>
      <c r="BB1074" s="15" t="s">
        <v>40</v>
      </c>
      <c r="BC1074" s="15" t="s">
        <v>40</v>
      </c>
      <c r="BD1074" s="15" t="s">
        <v>40</v>
      </c>
      <c r="BE1074" s="15" t="s">
        <v>40</v>
      </c>
      <c r="BF1074" s="15" t="s">
        <v>40</v>
      </c>
      <c r="BG1074" s="15" t="s">
        <v>40</v>
      </c>
      <c r="BH1074" s="15" t="s">
        <v>40</v>
      </c>
      <c r="BJ1074" s="16" t="e">
        <f>IF(AR1074="R", $CA1074, IF(OR(AR1074="P", AR1074="T", AR1074="N"), 0, IF($C1074="DM", $T1074, IF(OR(AR1074="Y", AR1074="IR"),$AM1074,IF(AR1074="C", IF($BI1074="Y", IF($AF1074="N/A", $Q1074, $AF1074), IF($AG1074="N/A", $T1074,$AG1074)))))))</f>
        <v>#VALUE!</v>
      </c>
      <c r="BK1074" s="16" t="e">
        <f>IF(AS1074="R", $CA1074, IF(OR(AS1074="P", AS1074="T", AS1074="N"), 0, IF($C1074="DM", $T1074, IF(OR(AS1074="Y", AS1074="IR"),$AM1074,IF(AS1074="C", IF($BI1074="Y", IF($AF1074="N/A", $Q1074, $AF1074), IF($AG1074="N/A", $T1074,$AG1074)))))))</f>
        <v>#VALUE!</v>
      </c>
      <c r="BL1074" s="16" t="e">
        <f>IF(AT1074="R", $CA1074, IF(OR(AT1074="P", AT1074="T", AT1074="N"), 0, IF($C1074="DM", $T1074, IF(OR(AT1074="Y", AT1074="IR"),$AM1074,IF(AT1074="C", IF($BI1074="Y", IF($AF1074="N/A", $Q1074, $AF1074), IF($AG1074="N/A", $T1074,$AG1074)))))))</f>
        <v>#VALUE!</v>
      </c>
      <c r="BM1074" s="16" t="e">
        <f>IF(AU1074="R", $CA1074, IF(OR(AU1074="P", AU1074="T", AU1074="N"), 0, IF($C1074="DM", $T1074, IF(OR(AU1074="Y", AU1074="IR"),$AM1074,IF(AU1074="C", IF($BI1074="Y", IF($AF1074="N/A", $Q1074, $AF1074), IF($AG1074="N/A", $T1074,$AG1074)))))))</f>
        <v>#VALUE!</v>
      </c>
      <c r="BN1074" s="16" t="e">
        <f>IF(AV1074="R", $CA1074, IF(OR(AV1074="P", AV1074="T", AV1074="N"), 0, IF($C1074="DM", $T1074, IF(OR(AV1074="Y", AV1074="IR"),$AM1074,IF(AV1074="C", IF($BI1074="Y", IF($AF1074="N/A", $Q1074, $AF1074), IF($AG1074="N/A", $T1074,$AG1074)))))))</f>
        <v>#VALUE!</v>
      </c>
      <c r="BO1074" s="16" t="e">
        <f>IF(AW1074="R", $CA1074, IF(OR(AW1074="P", AW1074="T", AW1074="N"), 0, IF($C1074="DM", $T1074, IF(OR(AW1074="Y", AW1074="IR"),$AM1074,IF(AW1074="C", IF($BI1074="Y", IF($AF1074="N/A", $Q1074, $AF1074), IF($AG1074="N/A", $T1074,$AG1074)))))))</f>
        <v>#VALUE!</v>
      </c>
      <c r="BP1074" s="16" t="e">
        <f>IF(AX1074="R", $CA1074, IF(OR(AX1074="P", AX1074="T", AX1074="N"), 0, IF($C1074="DM", $T1074, IF(OR(AX1074="Y", AX1074="IR"),$AM1074,IF(AX1074="C", IF($BI1074="Y", IF($AF1074="N/A", $Q1074, $AF1074), IF($AG1074="N/A", $T1074,$AG1074)))))))</f>
        <v>#VALUE!</v>
      </c>
      <c r="BQ1074" s="16" t="e">
        <f>IF(AY1074="R", $CA1074, IF(OR(AY1074="P", AY1074="T", AY1074="N"), 0, IF($C1074="DM", $T1074, IF(OR(AY1074="Y", AY1074="IR"),$AM1074,IF(AY1074="C", IF($BI1074="Y", IF($AF1074="N/A", $Q1074, $AF1074), IF($AG1074="N/A", $T1074,$AG1074)))))))</f>
        <v>#VALUE!</v>
      </c>
      <c r="BR1074" s="16" t="e">
        <f>IF(AZ1074="R", $CA1074, IF(OR(AZ1074="P", AZ1074="T", AZ1074="N"), 0, IF($C1074="DM", $T1074, IF(OR(AZ1074="Y", AZ1074="IR"),$AM1074,IF(AZ1074="C", IF($BI1074="Y", IF($AF1074="N/A", $Q1074, $AF1074), IF($AG1074="N/A", $T1074,$AG1074)))))))</f>
        <v>#VALUE!</v>
      </c>
      <c r="BS1074" s="16" t="e">
        <f>IF(BA1074="R", $CA1074, IF(OR(BA1074="P", BA1074="T", BA1074="N"), 0, IF($C1074="DM", $T1074, IF(OR(BA1074="Y", BA1074="IR"),$AM1074,IF(BA1074="C", IF($BI1074="Y", IF($AF1074="N/A", $Q1074, $AF1074), IF($AG1074="N/A", $T1074,$AG1074)))))))</f>
        <v>#VALUE!</v>
      </c>
      <c r="BT1074" s="16" t="e">
        <f>IF(BB1074="R", $CA1074, IF(OR(BB1074="P", BB1074="T", BB1074="N"), 0, IF($C1074="DM", $T1074, IF(OR(BB1074="Y", BB1074="IR"),$AM1074,IF(BB1074="C", IF($BI1074="Y", IF($BA1074="C", IF($AF1074="N/A", $Q1074, $AF1074), IF($AF1074="N/A", $T1074, $AM1074)), IF($AG1074="N/A", $T1074,$AG1074)))))))</f>
        <v>#VALUE!</v>
      </c>
      <c r="BU1074" s="16" t="e">
        <f>IF(BC1074="R", $CA1074, IF(OR(BC1074="P", BC1074="T", BC1074="N"), 0, IF($C1074="DM", $T1074, IF(OR(BC1074="Y", BC1074="IR"),$AM1074,IF(BC1074="C", IF($BI1074="Y", IF($BA1074="C", IF($AF1074="N/A", $Q1074, $AF1074), IF($AF1074="N/A", $T1074, $AM1074)), IF($AG1074="N/A", $T1074,$AG1074)))))))</f>
        <v>#VALUE!</v>
      </c>
      <c r="BV1074" s="16" t="e">
        <f>IF(BD1074="R", $CA1074, IF(OR(BD1074="P", BD1074="T", BD1074="N"), 0, IF($C1074="DM", $T1074, IF(OR(BD1074="Y", BD1074="IR"),$AM1074,IF(BD1074="C", IF($BI1074="Y", IF($BA1074="C", IF($AF1074="N/A", $Q1074, $AF1074), IF($AF1074="N/A", $T1074, $AM1074)), IF($AG1074="N/A", $T1074,$AG1074)))))))</f>
        <v>#VALUE!</v>
      </c>
      <c r="BW1074" s="16" t="e">
        <f>IF(BE1074="R", $CA1074, IF(OR(BE1074="P", BE1074="T", BE1074="N"), 0, IF($C1074="DM", $T1074, IF(OR(BE1074="Y", BE1074="IR"),$AM1074,IF(BE1074="C", IF($BI1074="Y", IF($BA1074="C", IF($AF1074="N/A", $Q1074, $AF1074), IF($AF1074="N/A", $T1074, $AM1074)), IF($AG1074="N/A", $T1074,$AG1074)))))))</f>
        <v>#VALUE!</v>
      </c>
      <c r="BX1074" s="16" t="e">
        <f>IF(BF1074="R", $CA1074, IF(OR(BF1074="P", BF1074="T", BF1074="N"), 0, IF($C1074="DM", $T1074, IF(OR(BF1074="Y", BF1074="IR"),$AM1074,IF(BF1074="C", IF($BI1074="Y", IF($BA1074="C", IF($AF1074="N/A", $Q1074, $AF1074), IF($AF1074="N/A", $T1074, $AM1074)), IF($AG1074="N/A", $T1074,$AG1074)))))))</f>
        <v>#VALUE!</v>
      </c>
      <c r="BY1074" s="16" t="e">
        <f>IF(BG1074="R", $CA1074, IF(OR(BG1074="P", BG1074="T", BG1074="N"), 0, IF($C1074="DM", $T1074, IF(OR(BG1074="Y", BG1074="IR"),$AM1074,IF(BG1074="C", IF($BI1074="Y", IF($BA1074="C", IF($AF1074="N/A", $Q1074, $AF1074), IF($AF1074="N/A", $T1074, $AM1074)), IF($AG1074="N/A", $T1074,$AG1074)))))))</f>
        <v>#VALUE!</v>
      </c>
      <c r="BZ1074" s="16" t="e">
        <f>IF(BH1074="R", $CA1074, IF(OR(BH1074="P", BH1074="T", BH1074="N"), 0, IF($C1074="DM", $T1074, IF(OR(BH1074="Y", BH1074="IR"),$AM1074,IF(BH1074="C", IF($BI1074="Y", IF($BA1074="C", IF($AF1074="N/A", $Q1074, $AF1074), IF($AF1074="N/A", $T1074, $AM1074)), IF($AG1074="N/A", $T1074,$AG1074)))))))</f>
        <v>#VALUE!</v>
      </c>
      <c r="CA1074" s="15" t="s">
        <v>75</v>
      </c>
      <c r="CB1074" s="16" t="e">
        <f>BZ1074</f>
        <v>#VALUE!</v>
      </c>
      <c r="CC1074" s="15" t="str">
        <f>IF(OR($BH1074="T", $BH1074="R"), 0, IF($BH1074="C", IF($BI1074="Y", IF($BA1074="C", 0, IF(AF1074="N/A", Q1074-T1074, AF1074-AG1074)), IF($AF1074="N/A", U1074, AH1074)), AN1074))</f>
        <v>N/A</v>
      </c>
      <c r="CD1074" s="15" t="str">
        <f>IF(OR($BH1074="T", $BH1074="R"), 0, IF($BH1074="C", IF($BI1074="Y", 0, IF($AF1074="N/A", V1074, AI1074)), AO1074))</f>
        <v>N/A</v>
      </c>
      <c r="CE1074" s="15" t="str">
        <f>IF(OR($BH1074="T", $BH1074="R"), 0, IF($BH1074="C", IF($BI1074="Y", 0, IF($AF1074="N/A", W1074, AJ1074)), AP1074))</f>
        <v>N/A</v>
      </c>
      <c r="CF1074" s="15" t="str">
        <f>IF(OR($BH1074="T", $BH1074="R"), 0, IF($BH1074="C", IF($BI1074="Y", 0, IF($AF1074="N/A", X1074, AK1074)), AQ1074))</f>
        <v>N/A</v>
      </c>
    </row>
    <row r="1075" spans="1:84" x14ac:dyDescent="0.25">
      <c r="A1075" s="14">
        <v>6052</v>
      </c>
      <c r="B1075" s="15"/>
      <c r="C1075" s="15"/>
      <c r="D1075" s="15"/>
      <c r="E1075" s="15" t="e">
        <f>VLOOKUP(B1075, 'Rookie Year'!$A$2:$B$55679,2,FALSE)</f>
        <v>#N/A</v>
      </c>
      <c r="F1075" s="15">
        <v>2024</v>
      </c>
      <c r="G1075" s="15" t="s">
        <v>42</v>
      </c>
      <c r="H1075" s="15"/>
      <c r="I1075" s="16"/>
      <c r="J1075" s="15"/>
      <c r="K1075" s="17">
        <f>IF(AND(G1075&lt;&gt;"N",R1075="N/A"), IF(I1075&lt;4, 0, 0.25),IF(I1075=1, IF(J1075=1,0.25, 0.25), IF(I1075&lt;13, 0.25, IF(I1075&lt;26, 0.4, IF(I1075&lt;51, 0.6, 0.75)))))</f>
        <v>0.25</v>
      </c>
      <c r="L1075" s="16">
        <f>I1075-M1075</f>
        <v>0</v>
      </c>
      <c r="M1075" s="16">
        <f>ROUNDUP(I1075*K1075,0)</f>
        <v>0</v>
      </c>
      <c r="N1075" s="16">
        <f>M1075*J1075</f>
        <v>0</v>
      </c>
      <c r="O1075" s="16">
        <v>0</v>
      </c>
      <c r="P1075" s="16">
        <v>0</v>
      </c>
      <c r="Q1075" s="16">
        <f>N1075-O1075-P1075</f>
        <v>0</v>
      </c>
      <c r="R1075" s="15" t="s">
        <v>75</v>
      </c>
      <c r="S1075" s="15">
        <f>IF(R1075="N/A", J1075-($B$1-F1075), J1075-($B$1-R1075))</f>
        <v>0</v>
      </c>
      <c r="T1075" s="16" t="str">
        <f>IF($S1075&lt;1, "N/A", $M1075)</f>
        <v>N/A</v>
      </c>
      <c r="U1075" s="16" t="str">
        <f>IF($S1075&lt;2, "N/A", $M1075)</f>
        <v>N/A</v>
      </c>
      <c r="V1075" s="16" t="str">
        <f>IF($S1075&lt;3, "N/A", $M1075)</f>
        <v>N/A</v>
      </c>
      <c r="W1075" s="16" t="str">
        <f>IF($S1075&lt;4, "N/A", $M1075)</f>
        <v>N/A</v>
      </c>
      <c r="X1075" s="16" t="str">
        <f>IF($S1075&lt;5, "N/A", $M1075)</f>
        <v>N/A</v>
      </c>
      <c r="Y1075" s="15" t="str">
        <f>IF(SUM(T1075:X1075)&lt;&gt;Q1075, "CHECK", "OK")</f>
        <v>OK</v>
      </c>
      <c r="Z1075" s="15" t="str">
        <f>IF(F1075=$B$1, "No", IF(S1075=1, "Yes", "No"))</f>
        <v>No</v>
      </c>
      <c r="AA1075" s="18" t="str">
        <f>IF(C1075="DM", "N/A", IF(Z1075="No","N/A",VLOOKUP(B1075,'Extension List'!$A$3:$R$1972,18,FALSE)))</f>
        <v>N/A</v>
      </c>
      <c r="AB1075" s="15" t="str">
        <f>IF(C1075="DM", "N/A", IF(Z1075="No","N/A",VLOOKUP(B1075,'Extension List'!$A$3:$T$1972,20,FALSE)))</f>
        <v>N/A</v>
      </c>
      <c r="AC1075" s="15" t="str">
        <f>IF(AA1075="N/A", "N/A", 0)</f>
        <v>N/A</v>
      </c>
      <c r="AD1075" s="16" t="str">
        <f>IF(AE1075="N/A", "N/A", AA1075-AE1075)</f>
        <v>N/A</v>
      </c>
      <c r="AE1075" s="16" t="str">
        <f>IF(AA1075="N/A", "N/A", IF(AC1075&gt;0, IF(AA1075&lt;13, ROUNDUP(0.25*AA1075,0), IF(AA1075&lt;26, ROUNDUP(0.4*AA1075,0), IF(AA1075&lt;51, ROUNDUP(0.6*AA1075,0), ROUNDUP(0.75*AA1075,0)))), "N/A"))</f>
        <v>N/A</v>
      </c>
      <c r="AF1075" s="16" t="str">
        <f>IF(AD1075="N/A","N/A", (AE1075*AC1075)+Q1075)</f>
        <v>N/A</v>
      </c>
      <c r="AG1075" s="16" t="str">
        <f>IF($AF1075="N/A", "N/A", "TBC")</f>
        <v>N/A</v>
      </c>
      <c r="AH1075" s="16" t="str">
        <f>IF($AF1075="N/A", "N/A", "TBC")</f>
        <v>N/A</v>
      </c>
      <c r="AI1075" s="16" t="str">
        <f>IF($AF1075="N/A","N/A",IF(AC1075&gt;1,"TBC","N/A"))</f>
        <v>N/A</v>
      </c>
      <c r="AJ1075" s="16" t="str">
        <f>IF($AF1075="N/A","N/A",IF(AC1075&gt;2,"TBC","N/A"))</f>
        <v>N/A</v>
      </c>
      <c r="AK1075" s="16" t="str">
        <f>IF($AF1075="N/A","N/A",IF(AC1075&gt;3,"TBC","N/A"))</f>
        <v>N/A</v>
      </c>
      <c r="AL1075" s="16" t="str">
        <f>IF(AC1075="N/A","N/A",IF(AC1075&gt;0,IF(SUM(AG1075:AK1075)&lt;&gt;AF1075,"CHECK","OK"),"N/A"))</f>
        <v>N/A</v>
      </c>
      <c r="AM1075" s="16" t="e">
        <f>IF(AD1075="N/A", L1075+T1075, L1075+AG1075)</f>
        <v>#VALUE!</v>
      </c>
      <c r="AN1075" s="16" t="str">
        <f>IF(AD1075="N/A", IF(U1075="N/A", "N/A", L1075+U1075), AD1075+AH1075)</f>
        <v>N/A</v>
      </c>
      <c r="AO1075" s="16" t="str">
        <f>IF(AD1075="N/A", IF(V1075="N/A", "N/A", L1075+V1075), IF(AI1075="N/A", "N/A", AD1075+AI1075))</f>
        <v>N/A</v>
      </c>
      <c r="AP1075" s="16" t="str">
        <f>IF(AD1075="N/A", IF(W1075="N/A", "N/A", L1075+W1075), IF(AJ1075="N/A", "N/A", AD1075+AJ1075))</f>
        <v>N/A</v>
      </c>
      <c r="AQ1075" s="16" t="str">
        <f>IF(AD1075="N/A", IF(X1075="N/A", "N/A", L1075+X1075), IF(AK1075="N/A", "N/A", AD1075+AK1075))</f>
        <v>N/A</v>
      </c>
      <c r="AR1075" s="15" t="s">
        <v>40</v>
      </c>
      <c r="AS1075" s="15" t="s">
        <v>40</v>
      </c>
      <c r="AT1075" s="15" t="s">
        <v>40</v>
      </c>
      <c r="AU1075" s="15" t="s">
        <v>40</v>
      </c>
      <c r="AV1075" s="15" t="s">
        <v>40</v>
      </c>
      <c r="AW1075" s="15" t="s">
        <v>40</v>
      </c>
      <c r="AX1075" s="15" t="s">
        <v>40</v>
      </c>
      <c r="AY1075" s="15" t="s">
        <v>40</v>
      </c>
      <c r="AZ1075" s="15" t="s">
        <v>40</v>
      </c>
      <c r="BA1075" s="15" t="s">
        <v>40</v>
      </c>
      <c r="BB1075" s="15" t="s">
        <v>40</v>
      </c>
      <c r="BC1075" s="15" t="s">
        <v>40</v>
      </c>
      <c r="BD1075" s="15" t="s">
        <v>40</v>
      </c>
      <c r="BE1075" s="15" t="s">
        <v>40</v>
      </c>
      <c r="BF1075" s="15" t="s">
        <v>40</v>
      </c>
      <c r="BG1075" s="15" t="s">
        <v>40</v>
      </c>
      <c r="BH1075" s="15" t="s">
        <v>40</v>
      </c>
      <c r="BJ1075" s="16" t="e">
        <f>IF(AR1075="R", $CA1075, IF(OR(AR1075="P", AR1075="T", AR1075="N"), 0, IF($C1075="DM", $T1075, IF(OR(AR1075="Y", AR1075="IR"),$AM1075,IF(AR1075="C", IF($BI1075="Y", IF($AF1075="N/A", $Q1075, $AF1075), IF($AG1075="N/A", $T1075,$AG1075)))))))</f>
        <v>#VALUE!</v>
      </c>
      <c r="BK1075" s="16" t="e">
        <f>IF(AS1075="R", $CA1075, IF(OR(AS1075="P", AS1075="T", AS1075="N"), 0, IF($C1075="DM", $T1075, IF(OR(AS1075="Y", AS1075="IR"),$AM1075,IF(AS1075="C", IF($BI1075="Y", IF($AF1075="N/A", $Q1075, $AF1075), IF($AG1075="N/A", $T1075,$AG1075)))))))</f>
        <v>#VALUE!</v>
      </c>
      <c r="BL1075" s="16" t="e">
        <f>IF(AT1075="R", $CA1075, IF(OR(AT1075="P", AT1075="T", AT1075="N"), 0, IF($C1075="DM", $T1075, IF(OR(AT1075="Y", AT1075="IR"),$AM1075,IF(AT1075="C", IF($BI1075="Y", IF($AF1075="N/A", $Q1075, $AF1075), IF($AG1075="N/A", $T1075,$AG1075)))))))</f>
        <v>#VALUE!</v>
      </c>
      <c r="BM1075" s="16" t="e">
        <f>IF(AU1075="R", $CA1075, IF(OR(AU1075="P", AU1075="T", AU1075="N"), 0, IF($C1075="DM", $T1075, IF(OR(AU1075="Y", AU1075="IR"),$AM1075,IF(AU1075="C", IF($BI1075="Y", IF($AF1075="N/A", $Q1075, $AF1075), IF($AG1075="N/A", $T1075,$AG1075)))))))</f>
        <v>#VALUE!</v>
      </c>
      <c r="BN1075" s="16" t="e">
        <f>IF(AV1075="R", $CA1075, IF(OR(AV1075="P", AV1075="T", AV1075="N"), 0, IF($C1075="DM", $T1075, IF(OR(AV1075="Y", AV1075="IR"),$AM1075,IF(AV1075="C", IF($BI1075="Y", IF($AF1075="N/A", $Q1075, $AF1075), IF($AG1075="N/A", $T1075,$AG1075)))))))</f>
        <v>#VALUE!</v>
      </c>
      <c r="BO1075" s="16" t="e">
        <f>IF(AW1075="R", $CA1075, IF(OR(AW1075="P", AW1075="T", AW1075="N"), 0, IF($C1075="DM", $T1075, IF(OR(AW1075="Y", AW1075="IR"),$AM1075,IF(AW1075="C", IF($BI1075="Y", IF($AF1075="N/A", $Q1075, $AF1075), IF($AG1075="N/A", $T1075,$AG1075)))))))</f>
        <v>#VALUE!</v>
      </c>
      <c r="BP1075" s="16" t="e">
        <f>IF(AX1075="R", $CA1075, IF(OR(AX1075="P", AX1075="T", AX1075="N"), 0, IF($C1075="DM", $T1075, IF(OR(AX1075="Y", AX1075="IR"),$AM1075,IF(AX1075="C", IF($BI1075="Y", IF($AF1075="N/A", $Q1075, $AF1075), IF($AG1075="N/A", $T1075,$AG1075)))))))</f>
        <v>#VALUE!</v>
      </c>
      <c r="BQ1075" s="16" t="e">
        <f>IF(AY1075="R", $CA1075, IF(OR(AY1075="P", AY1075="T", AY1075="N"), 0, IF($C1075="DM", $T1075, IF(OR(AY1075="Y", AY1075="IR"),$AM1075,IF(AY1075="C", IF($BI1075="Y", IF($AF1075="N/A", $Q1075, $AF1075), IF($AG1075="N/A", $T1075,$AG1075)))))))</f>
        <v>#VALUE!</v>
      </c>
      <c r="BR1075" s="16" t="e">
        <f>IF(AZ1075="R", $CA1075, IF(OR(AZ1075="P", AZ1075="T", AZ1075="N"), 0, IF($C1075="DM", $T1075, IF(OR(AZ1075="Y", AZ1075="IR"),$AM1075,IF(AZ1075="C", IF($BI1075="Y", IF($AF1075="N/A", $Q1075, $AF1075), IF($AG1075="N/A", $T1075,$AG1075)))))))</f>
        <v>#VALUE!</v>
      </c>
      <c r="BS1075" s="16" t="e">
        <f>IF(BA1075="R", $CA1075, IF(OR(BA1075="P", BA1075="T", BA1075="N"), 0, IF($C1075="DM", $T1075, IF(OR(BA1075="Y", BA1075="IR"),$AM1075,IF(BA1075="C", IF($BI1075="Y", IF($AF1075="N/A", $Q1075, $AF1075), IF($AG1075="N/A", $T1075,$AG1075)))))))</f>
        <v>#VALUE!</v>
      </c>
      <c r="BT1075" s="16" t="e">
        <f>IF(BB1075="R", $CA1075, IF(OR(BB1075="P", BB1075="T", BB1075="N"), 0, IF($C1075="DM", $T1075, IF(OR(BB1075="Y", BB1075="IR"),$AM1075,IF(BB1075="C", IF($BI1075="Y", IF($BA1075="C", IF($AF1075="N/A", $Q1075, $AF1075), IF($AF1075="N/A", $T1075, $AM1075)), IF($AG1075="N/A", $T1075,$AG1075)))))))</f>
        <v>#VALUE!</v>
      </c>
      <c r="BU1075" s="16" t="e">
        <f>IF(BC1075="R", $CA1075, IF(OR(BC1075="P", BC1075="T", BC1075="N"), 0, IF($C1075="DM", $T1075, IF(OR(BC1075="Y", BC1075="IR"),$AM1075,IF(BC1075="C", IF($BI1075="Y", IF($BA1075="C", IF($AF1075="N/A", $Q1075, $AF1075), IF($AF1075="N/A", $T1075, $AM1075)), IF($AG1075="N/A", $T1075,$AG1075)))))))</f>
        <v>#VALUE!</v>
      </c>
      <c r="BV1075" s="16" t="e">
        <f>IF(BD1075="R", $CA1075, IF(OR(BD1075="P", BD1075="T", BD1075="N"), 0, IF($C1075="DM", $T1075, IF(OR(BD1075="Y", BD1075="IR"),$AM1075,IF(BD1075="C", IF($BI1075="Y", IF($BA1075="C", IF($AF1075="N/A", $Q1075, $AF1075), IF($AF1075="N/A", $T1075, $AM1075)), IF($AG1075="N/A", $T1075,$AG1075)))))))</f>
        <v>#VALUE!</v>
      </c>
      <c r="BW1075" s="16" t="e">
        <f>IF(BE1075="R", $CA1075, IF(OR(BE1075="P", BE1075="T", BE1075="N"), 0, IF($C1075="DM", $T1075, IF(OR(BE1075="Y", BE1075="IR"),$AM1075,IF(BE1075="C", IF($BI1075="Y", IF($BA1075="C", IF($AF1075="N/A", $Q1075, $AF1075), IF($AF1075="N/A", $T1075, $AM1075)), IF($AG1075="N/A", $T1075,$AG1075)))))))</f>
        <v>#VALUE!</v>
      </c>
      <c r="BX1075" s="16" t="e">
        <f>IF(BF1075="R", $CA1075, IF(OR(BF1075="P", BF1075="T", BF1075="N"), 0, IF($C1075="DM", $T1075, IF(OR(BF1075="Y", BF1075="IR"),$AM1075,IF(BF1075="C", IF($BI1075="Y", IF($BA1075="C", IF($AF1075="N/A", $Q1075, $AF1075), IF($AF1075="N/A", $T1075, $AM1075)), IF($AG1075="N/A", $T1075,$AG1075)))))))</f>
        <v>#VALUE!</v>
      </c>
      <c r="BY1075" s="16" t="e">
        <f>IF(BG1075="R", $CA1075, IF(OR(BG1075="P", BG1075="T", BG1075="N"), 0, IF($C1075="DM", $T1075, IF(OR(BG1075="Y", BG1075="IR"),$AM1075,IF(BG1075="C", IF($BI1075="Y", IF($BA1075="C", IF($AF1075="N/A", $Q1075, $AF1075), IF($AF1075="N/A", $T1075, $AM1075)), IF($AG1075="N/A", $T1075,$AG1075)))))))</f>
        <v>#VALUE!</v>
      </c>
      <c r="BZ1075" s="16" t="e">
        <f>IF(BH1075="R", $CA1075, IF(OR(BH1075="P", BH1075="T", BH1075="N"), 0, IF($C1075="DM", $T1075, IF(OR(BH1075="Y", BH1075="IR"),$AM1075,IF(BH1075="C", IF($BI1075="Y", IF($BA1075="C", IF($AF1075="N/A", $Q1075, $AF1075), IF($AF1075="N/A", $T1075, $AM1075)), IF($AG1075="N/A", $T1075,$AG1075)))))))</f>
        <v>#VALUE!</v>
      </c>
      <c r="CA1075" s="15" t="s">
        <v>75</v>
      </c>
      <c r="CB1075" s="16" t="e">
        <f>BZ1075</f>
        <v>#VALUE!</v>
      </c>
      <c r="CC1075" s="15" t="str">
        <f>IF(OR($BH1075="T", $BH1075="R"), 0, IF($BH1075="C", IF($BI1075="Y", IF($BA1075="C", 0, IF(AF1075="N/A", Q1075-T1075, AF1075-AG1075)), IF($AF1075="N/A", U1075, AH1075)), AN1075))</f>
        <v>N/A</v>
      </c>
      <c r="CD1075" s="15" t="str">
        <f>IF(OR($BH1075="T", $BH1075="R"), 0, IF($BH1075="C", IF($BI1075="Y", 0, IF($AF1075="N/A", V1075, AI1075)), AO1075))</f>
        <v>N/A</v>
      </c>
      <c r="CE1075" s="15" t="str">
        <f>IF(OR($BH1075="T", $BH1075="R"), 0, IF($BH1075="C", IF($BI1075="Y", 0, IF($AF1075="N/A", W1075, AJ1075)), AP1075))</f>
        <v>N/A</v>
      </c>
      <c r="CF1075" s="15" t="str">
        <f>IF(OR($BH1075="T", $BH1075="R"), 0, IF($BH1075="C", IF($BI1075="Y", 0, IF($AF1075="N/A", X1075, AK1075)), AQ1075))</f>
        <v>N/A</v>
      </c>
    </row>
    <row r="1076" spans="1:84" x14ac:dyDescent="0.25">
      <c r="A1076" s="14">
        <v>6053</v>
      </c>
      <c r="B1076" s="15"/>
      <c r="C1076" s="15"/>
      <c r="D1076" s="15"/>
      <c r="E1076" s="15" t="e">
        <f>VLOOKUP(B1076, 'Rookie Year'!$A$2:$B$55679,2,FALSE)</f>
        <v>#N/A</v>
      </c>
      <c r="F1076" s="15">
        <v>2024</v>
      </c>
      <c r="G1076" s="15" t="s">
        <v>42</v>
      </c>
      <c r="H1076" s="15"/>
      <c r="I1076" s="16"/>
      <c r="J1076" s="15"/>
      <c r="K1076" s="17">
        <f>IF(AND(G1076&lt;&gt;"N",R1076="N/A"), IF(I1076&lt;4, 0, 0.25),IF(I1076=1, IF(J1076=1,0.25, 0.25), IF(I1076&lt;13, 0.25, IF(I1076&lt;26, 0.4, IF(I1076&lt;51, 0.6, 0.75)))))</f>
        <v>0.25</v>
      </c>
      <c r="L1076" s="16">
        <f>I1076-M1076</f>
        <v>0</v>
      </c>
      <c r="M1076" s="16">
        <f>ROUNDUP(I1076*K1076,0)</f>
        <v>0</v>
      </c>
      <c r="N1076" s="16">
        <f>M1076*J1076</f>
        <v>0</v>
      </c>
      <c r="O1076" s="16">
        <v>0</v>
      </c>
      <c r="P1076" s="16">
        <v>0</v>
      </c>
      <c r="Q1076" s="16">
        <f>N1076-O1076-P1076</f>
        <v>0</v>
      </c>
      <c r="R1076" s="15" t="s">
        <v>75</v>
      </c>
      <c r="S1076" s="15">
        <f>IF(R1076="N/A", J1076-($B$1-F1076), J1076-($B$1-R1076))</f>
        <v>0</v>
      </c>
      <c r="T1076" s="16" t="str">
        <f>IF($S1076&lt;1, "N/A", $M1076)</f>
        <v>N/A</v>
      </c>
      <c r="U1076" s="16" t="str">
        <f>IF($S1076&lt;2, "N/A", $M1076)</f>
        <v>N/A</v>
      </c>
      <c r="V1076" s="16" t="str">
        <f>IF($S1076&lt;3, "N/A", $M1076)</f>
        <v>N/A</v>
      </c>
      <c r="W1076" s="16" t="str">
        <f>IF($S1076&lt;4, "N/A", $M1076)</f>
        <v>N/A</v>
      </c>
      <c r="X1076" s="16" t="str">
        <f>IF($S1076&lt;5, "N/A", $M1076)</f>
        <v>N/A</v>
      </c>
      <c r="Y1076" s="15" t="str">
        <f>IF(SUM(T1076:X1076)&lt;&gt;Q1076, "CHECK", "OK")</f>
        <v>OK</v>
      </c>
      <c r="Z1076" s="15" t="str">
        <f>IF(F1076=$B$1, "No", IF(S1076=1, "Yes", "No"))</f>
        <v>No</v>
      </c>
      <c r="AA1076" s="18" t="str">
        <f>IF(C1076="DM", "N/A", IF(Z1076="No","N/A",VLOOKUP(B1076,'Extension List'!$A$3:$R$1972,18,FALSE)))</f>
        <v>N/A</v>
      </c>
      <c r="AB1076" s="15" t="str">
        <f>IF(C1076="DM", "N/A", IF(Z1076="No","N/A",VLOOKUP(B1076,'Extension List'!$A$3:$T$1972,20,FALSE)))</f>
        <v>N/A</v>
      </c>
      <c r="AC1076" s="15" t="str">
        <f>IF(AA1076="N/A", "N/A", 0)</f>
        <v>N/A</v>
      </c>
      <c r="AD1076" s="16" t="str">
        <f>IF(AE1076="N/A", "N/A", AA1076-AE1076)</f>
        <v>N/A</v>
      </c>
      <c r="AE1076" s="16" t="str">
        <f>IF(AA1076="N/A", "N/A", IF(AC1076&gt;0, IF(AA1076&lt;13, ROUNDUP(0.25*AA1076,0), IF(AA1076&lt;26, ROUNDUP(0.4*AA1076,0), IF(AA1076&lt;51, ROUNDUP(0.6*AA1076,0), ROUNDUP(0.75*AA1076,0)))), "N/A"))</f>
        <v>N/A</v>
      </c>
      <c r="AF1076" s="16" t="str">
        <f>IF(AD1076="N/A","N/A", (AE1076*AC1076)+Q1076)</f>
        <v>N/A</v>
      </c>
      <c r="AG1076" s="16" t="str">
        <f>IF($AF1076="N/A", "N/A", "TBC")</f>
        <v>N/A</v>
      </c>
      <c r="AH1076" s="16" t="str">
        <f>IF($AF1076="N/A", "N/A", "TBC")</f>
        <v>N/A</v>
      </c>
      <c r="AI1076" s="16" t="str">
        <f>IF($AF1076="N/A","N/A",IF(AC1076&gt;1,"TBC","N/A"))</f>
        <v>N/A</v>
      </c>
      <c r="AJ1076" s="16" t="str">
        <f>IF($AF1076="N/A","N/A",IF(AC1076&gt;2,"TBC","N/A"))</f>
        <v>N/A</v>
      </c>
      <c r="AK1076" s="16" t="str">
        <f>IF($AF1076="N/A","N/A",IF(AC1076&gt;3,"TBC","N/A"))</f>
        <v>N/A</v>
      </c>
      <c r="AL1076" s="16" t="str">
        <f>IF(AC1076="N/A","N/A",IF(AC1076&gt;0,IF(SUM(AG1076:AK1076)&lt;&gt;AF1076,"CHECK","OK"),"N/A"))</f>
        <v>N/A</v>
      </c>
      <c r="AM1076" s="16" t="e">
        <f>IF(AD1076="N/A", L1076+T1076, L1076+AG1076)</f>
        <v>#VALUE!</v>
      </c>
      <c r="AN1076" s="16" t="str">
        <f>IF(AD1076="N/A", IF(U1076="N/A", "N/A", L1076+U1076), AD1076+AH1076)</f>
        <v>N/A</v>
      </c>
      <c r="AO1076" s="16" t="str">
        <f>IF(AD1076="N/A", IF(V1076="N/A", "N/A", L1076+V1076), IF(AI1076="N/A", "N/A", AD1076+AI1076))</f>
        <v>N/A</v>
      </c>
      <c r="AP1076" s="16" t="str">
        <f>IF(AD1076="N/A", IF(W1076="N/A", "N/A", L1076+W1076), IF(AJ1076="N/A", "N/A", AD1076+AJ1076))</f>
        <v>N/A</v>
      </c>
      <c r="AQ1076" s="16" t="str">
        <f>IF(AD1076="N/A", IF(X1076="N/A", "N/A", L1076+X1076), IF(AK1076="N/A", "N/A", AD1076+AK1076))</f>
        <v>N/A</v>
      </c>
      <c r="AR1076" s="15" t="s">
        <v>40</v>
      </c>
      <c r="AS1076" s="15" t="s">
        <v>40</v>
      </c>
      <c r="AT1076" s="15" t="s">
        <v>40</v>
      </c>
      <c r="AU1076" s="15" t="s">
        <v>40</v>
      </c>
      <c r="AV1076" s="15" t="s">
        <v>40</v>
      </c>
      <c r="AW1076" s="15" t="s">
        <v>40</v>
      </c>
      <c r="AX1076" s="15" t="s">
        <v>40</v>
      </c>
      <c r="AY1076" s="15" t="s">
        <v>40</v>
      </c>
      <c r="AZ1076" s="15" t="s">
        <v>40</v>
      </c>
      <c r="BA1076" s="15" t="s">
        <v>40</v>
      </c>
      <c r="BB1076" s="15" t="s">
        <v>40</v>
      </c>
      <c r="BC1076" s="15" t="s">
        <v>40</v>
      </c>
      <c r="BD1076" s="15" t="s">
        <v>40</v>
      </c>
      <c r="BE1076" s="15" t="s">
        <v>40</v>
      </c>
      <c r="BF1076" s="15" t="s">
        <v>40</v>
      </c>
      <c r="BG1076" s="15" t="s">
        <v>40</v>
      </c>
      <c r="BH1076" s="15" t="s">
        <v>40</v>
      </c>
      <c r="BJ1076" s="16" t="e">
        <f>IF(AR1076="R", $CA1076, IF(OR(AR1076="P", AR1076="T", AR1076="N"), 0, IF($C1076="DM", $T1076, IF(OR(AR1076="Y", AR1076="IR"),$AM1076,IF(AR1076="C", IF($BI1076="Y", IF($AF1076="N/A", $Q1076, $AF1076), IF($AG1076="N/A", $T1076,$AG1076)))))))</f>
        <v>#VALUE!</v>
      </c>
      <c r="BK1076" s="16" t="e">
        <f>IF(AS1076="R", $CA1076, IF(OR(AS1076="P", AS1076="T", AS1076="N"), 0, IF($C1076="DM", $T1076, IF(OR(AS1076="Y", AS1076="IR"),$AM1076,IF(AS1076="C", IF($BI1076="Y", IF($AF1076="N/A", $Q1076, $AF1076), IF($AG1076="N/A", $T1076,$AG1076)))))))</f>
        <v>#VALUE!</v>
      </c>
      <c r="BL1076" s="16" t="e">
        <f>IF(AT1076="R", $CA1076, IF(OR(AT1076="P", AT1076="T", AT1076="N"), 0, IF($C1076="DM", $T1076, IF(OR(AT1076="Y", AT1076="IR"),$AM1076,IF(AT1076="C", IF($BI1076="Y", IF($AF1076="N/A", $Q1076, $AF1076), IF($AG1076="N/A", $T1076,$AG1076)))))))</f>
        <v>#VALUE!</v>
      </c>
      <c r="BM1076" s="16" t="e">
        <f>IF(AU1076="R", $CA1076, IF(OR(AU1076="P", AU1076="T", AU1076="N"), 0, IF($C1076="DM", $T1076, IF(OR(AU1076="Y", AU1076="IR"),$AM1076,IF(AU1076="C", IF($BI1076="Y", IF($AF1076="N/A", $Q1076, $AF1076), IF($AG1076="N/A", $T1076,$AG1076)))))))</f>
        <v>#VALUE!</v>
      </c>
      <c r="BN1076" s="16" t="e">
        <f>IF(AV1076="R", $CA1076, IF(OR(AV1076="P", AV1076="T", AV1076="N"), 0, IF($C1076="DM", $T1076, IF(OR(AV1076="Y", AV1076="IR"),$AM1076,IF(AV1076="C", IF($BI1076="Y", IF($AF1076="N/A", $Q1076, $AF1076), IF($AG1076="N/A", $T1076,$AG1076)))))))</f>
        <v>#VALUE!</v>
      </c>
      <c r="BO1076" s="16" t="e">
        <f>IF(AW1076="R", $CA1076, IF(OR(AW1076="P", AW1076="T", AW1076="N"), 0, IF($C1076="DM", $T1076, IF(OR(AW1076="Y", AW1076="IR"),$AM1076,IF(AW1076="C", IF($BI1076="Y", IF($AF1076="N/A", $Q1076, $AF1076), IF($AG1076="N/A", $T1076,$AG1076)))))))</f>
        <v>#VALUE!</v>
      </c>
      <c r="BP1076" s="16" t="e">
        <f>IF(AX1076="R", $CA1076, IF(OR(AX1076="P", AX1076="T", AX1076="N"), 0, IF($C1076="DM", $T1076, IF(OR(AX1076="Y", AX1076="IR"),$AM1076,IF(AX1076="C", IF($BI1076="Y", IF($AF1076="N/A", $Q1076, $AF1076), IF($AG1076="N/A", $T1076,$AG1076)))))))</f>
        <v>#VALUE!</v>
      </c>
      <c r="BQ1076" s="16" t="e">
        <f>IF(AY1076="R", $CA1076, IF(OR(AY1076="P", AY1076="T", AY1076="N"), 0, IF($C1076="DM", $T1076, IF(OR(AY1076="Y", AY1076="IR"),$AM1076,IF(AY1076="C", IF($BI1076="Y", IF($AF1076="N/A", $Q1076, $AF1076), IF($AG1076="N/A", $T1076,$AG1076)))))))</f>
        <v>#VALUE!</v>
      </c>
      <c r="BR1076" s="16" t="e">
        <f>IF(AZ1076="R", $CA1076, IF(OR(AZ1076="P", AZ1076="T", AZ1076="N"), 0, IF($C1076="DM", $T1076, IF(OR(AZ1076="Y", AZ1076="IR"),$AM1076,IF(AZ1076="C", IF($BI1076="Y", IF($AF1076="N/A", $Q1076, $AF1076), IF($AG1076="N/A", $T1076,$AG1076)))))))</f>
        <v>#VALUE!</v>
      </c>
      <c r="BS1076" s="16" t="e">
        <f>IF(BA1076="R", $CA1076, IF(OR(BA1076="P", BA1076="T", BA1076="N"), 0, IF($C1076="DM", $T1076, IF(OR(BA1076="Y", BA1076="IR"),$AM1076,IF(BA1076="C", IF($BI1076="Y", IF($AF1076="N/A", $Q1076, $AF1076), IF($AG1076="N/A", $T1076,$AG1076)))))))</f>
        <v>#VALUE!</v>
      </c>
      <c r="BT1076" s="16" t="e">
        <f>IF(BB1076="R", $CA1076, IF(OR(BB1076="P", BB1076="T", BB1076="N"), 0, IF($C1076="DM", $T1076, IF(OR(BB1076="Y", BB1076="IR"),$AM1076,IF(BB1076="C", IF($BI1076="Y", IF($BA1076="C", IF($AF1076="N/A", $Q1076, $AF1076), IF($AF1076="N/A", $T1076, $AM1076)), IF($AG1076="N/A", $T1076,$AG1076)))))))</f>
        <v>#VALUE!</v>
      </c>
      <c r="BU1076" s="16" t="e">
        <f>IF(BC1076="R", $CA1076, IF(OR(BC1076="P", BC1076="T", BC1076="N"), 0, IF($C1076="DM", $T1076, IF(OR(BC1076="Y", BC1076="IR"),$AM1076,IF(BC1076="C", IF($BI1076="Y", IF($BA1076="C", IF($AF1076="N/A", $Q1076, $AF1076), IF($AF1076="N/A", $T1076, $AM1076)), IF($AG1076="N/A", $T1076,$AG1076)))))))</f>
        <v>#VALUE!</v>
      </c>
      <c r="BV1076" s="16" t="e">
        <f>IF(BD1076="R", $CA1076, IF(OR(BD1076="P", BD1076="T", BD1076="N"), 0, IF($C1076="DM", $T1076, IF(OR(BD1076="Y", BD1076="IR"),$AM1076,IF(BD1076="C", IF($BI1076="Y", IF($BA1076="C", IF($AF1076="N/A", $Q1076, $AF1076), IF($AF1076="N/A", $T1076, $AM1076)), IF($AG1076="N/A", $T1076,$AG1076)))))))</f>
        <v>#VALUE!</v>
      </c>
      <c r="BW1076" s="16" t="e">
        <f>IF(BE1076="R", $CA1076, IF(OR(BE1076="P", BE1076="T", BE1076="N"), 0, IF($C1076="DM", $T1076, IF(OR(BE1076="Y", BE1076="IR"),$AM1076,IF(BE1076="C", IF($BI1076="Y", IF($BA1076="C", IF($AF1076="N/A", $Q1076, $AF1076), IF($AF1076="N/A", $T1076, $AM1076)), IF($AG1076="N/A", $T1076,$AG1076)))))))</f>
        <v>#VALUE!</v>
      </c>
      <c r="BX1076" s="16" t="e">
        <f>IF(BF1076="R", $CA1076, IF(OR(BF1076="P", BF1076="T", BF1076="N"), 0, IF($C1076="DM", $T1076, IF(OR(BF1076="Y", BF1076="IR"),$AM1076,IF(BF1076="C", IF($BI1076="Y", IF($BA1076="C", IF($AF1076="N/A", $Q1076, $AF1076), IF($AF1076="N/A", $T1076, $AM1076)), IF($AG1076="N/A", $T1076,$AG1076)))))))</f>
        <v>#VALUE!</v>
      </c>
      <c r="BY1076" s="16" t="e">
        <f>IF(BG1076="R", $CA1076, IF(OR(BG1076="P", BG1076="T", BG1076="N"), 0, IF($C1076="DM", $T1076, IF(OR(BG1076="Y", BG1076="IR"),$AM1076,IF(BG1076="C", IF($BI1076="Y", IF($BA1076="C", IF($AF1076="N/A", $Q1076, $AF1076), IF($AF1076="N/A", $T1076, $AM1076)), IF($AG1076="N/A", $T1076,$AG1076)))))))</f>
        <v>#VALUE!</v>
      </c>
      <c r="BZ1076" s="16" t="e">
        <f>IF(BH1076="R", $CA1076, IF(OR(BH1076="P", BH1076="T", BH1076="N"), 0, IF($C1076="DM", $T1076, IF(OR(BH1076="Y", BH1076="IR"),$AM1076,IF(BH1076="C", IF($BI1076="Y", IF($BA1076="C", IF($AF1076="N/A", $Q1076, $AF1076), IF($AF1076="N/A", $T1076, $AM1076)), IF($AG1076="N/A", $T1076,$AG1076)))))))</f>
        <v>#VALUE!</v>
      </c>
      <c r="CA1076" s="15" t="s">
        <v>75</v>
      </c>
      <c r="CB1076" s="16" t="e">
        <f>BZ1076</f>
        <v>#VALUE!</v>
      </c>
      <c r="CC1076" s="15" t="str">
        <f>IF(OR($BH1076="T", $BH1076="R"), 0, IF($BH1076="C", IF($BI1076="Y", IF($BA1076="C", 0, IF(AF1076="N/A", Q1076-T1076, AF1076-AG1076)), IF($AF1076="N/A", U1076, AH1076)), AN1076))</f>
        <v>N/A</v>
      </c>
      <c r="CD1076" s="15" t="str">
        <f>IF(OR($BH1076="T", $BH1076="R"), 0, IF($BH1076="C", IF($BI1076="Y", 0, IF($AF1076="N/A", V1076, AI1076)), AO1076))</f>
        <v>N/A</v>
      </c>
      <c r="CE1076" s="15" t="str">
        <f>IF(OR($BH1076="T", $BH1076="R"), 0, IF($BH1076="C", IF($BI1076="Y", 0, IF($AF1076="N/A", W1076, AJ1076)), AP1076))</f>
        <v>N/A</v>
      </c>
      <c r="CF1076" s="15" t="str">
        <f>IF(OR($BH1076="T", $BH1076="R"), 0, IF($BH1076="C", IF($BI1076="Y", 0, IF($AF1076="N/A", X1076, AK1076)), AQ1076))</f>
        <v>N/A</v>
      </c>
    </row>
    <row r="1077" spans="1:84" x14ac:dyDescent="0.25">
      <c r="A1077" s="14">
        <v>6054</v>
      </c>
      <c r="B1077" s="15"/>
      <c r="C1077" s="15"/>
      <c r="D1077" s="15"/>
      <c r="E1077" s="15" t="e">
        <f>VLOOKUP(B1077, 'Rookie Year'!$A$2:$B$55679,2,FALSE)</f>
        <v>#N/A</v>
      </c>
      <c r="F1077" s="15">
        <v>2024</v>
      </c>
      <c r="G1077" s="15" t="s">
        <v>42</v>
      </c>
      <c r="H1077" s="15"/>
      <c r="I1077" s="16"/>
      <c r="J1077" s="15"/>
      <c r="K1077" s="17">
        <f>IF(AND(G1077&lt;&gt;"N",R1077="N/A"), IF(I1077&lt;4, 0, 0.25),IF(I1077=1, IF(J1077=1,0.25, 0.25), IF(I1077&lt;13, 0.25, IF(I1077&lt;26, 0.4, IF(I1077&lt;51, 0.6, 0.75)))))</f>
        <v>0.25</v>
      </c>
      <c r="L1077" s="16">
        <f>I1077-M1077</f>
        <v>0</v>
      </c>
      <c r="M1077" s="16">
        <f>ROUNDUP(I1077*K1077,0)</f>
        <v>0</v>
      </c>
      <c r="N1077" s="16">
        <f>M1077*J1077</f>
        <v>0</v>
      </c>
      <c r="O1077" s="16">
        <v>0</v>
      </c>
      <c r="P1077" s="16">
        <v>0</v>
      </c>
      <c r="Q1077" s="16">
        <f>N1077-O1077-P1077</f>
        <v>0</v>
      </c>
      <c r="R1077" s="15" t="s">
        <v>75</v>
      </c>
      <c r="S1077" s="15">
        <f>IF(R1077="N/A", J1077-($B$1-F1077), J1077-($B$1-R1077))</f>
        <v>0</v>
      </c>
      <c r="T1077" s="16" t="str">
        <f>IF($S1077&lt;1, "N/A", $M1077)</f>
        <v>N/A</v>
      </c>
      <c r="U1077" s="16" t="str">
        <f>IF($S1077&lt;2, "N/A", $M1077)</f>
        <v>N/A</v>
      </c>
      <c r="V1077" s="16" t="str">
        <f>IF($S1077&lt;3, "N/A", $M1077)</f>
        <v>N/A</v>
      </c>
      <c r="W1077" s="16" t="str">
        <f>IF($S1077&lt;4, "N/A", $M1077)</f>
        <v>N/A</v>
      </c>
      <c r="X1077" s="16" t="str">
        <f>IF($S1077&lt;5, "N/A", $M1077)</f>
        <v>N/A</v>
      </c>
      <c r="Y1077" s="15" t="str">
        <f>IF(SUM(T1077:X1077)&lt;&gt;Q1077, "CHECK", "OK")</f>
        <v>OK</v>
      </c>
      <c r="Z1077" s="15" t="str">
        <f>IF(F1077=$B$1, "No", IF(S1077=1, "Yes", "No"))</f>
        <v>No</v>
      </c>
      <c r="AA1077" s="18" t="str">
        <f>IF(C1077="DM", "N/A", IF(Z1077="No","N/A",VLOOKUP(B1077,'Extension List'!$A$3:$R$1972,18,FALSE)))</f>
        <v>N/A</v>
      </c>
      <c r="AB1077" s="15" t="str">
        <f>IF(C1077="DM", "N/A", IF(Z1077="No","N/A",VLOOKUP(B1077,'Extension List'!$A$3:$T$1972,20,FALSE)))</f>
        <v>N/A</v>
      </c>
      <c r="AC1077" s="15" t="str">
        <f>IF(AA1077="N/A", "N/A", 0)</f>
        <v>N/A</v>
      </c>
      <c r="AD1077" s="16" t="str">
        <f>IF(AE1077="N/A", "N/A", AA1077-AE1077)</f>
        <v>N/A</v>
      </c>
      <c r="AE1077" s="16" t="str">
        <f>IF(AA1077="N/A", "N/A", IF(AC1077&gt;0, IF(AA1077&lt;13, ROUNDUP(0.25*AA1077,0), IF(AA1077&lt;26, ROUNDUP(0.4*AA1077,0), IF(AA1077&lt;51, ROUNDUP(0.6*AA1077,0), ROUNDUP(0.75*AA1077,0)))), "N/A"))</f>
        <v>N/A</v>
      </c>
      <c r="AF1077" s="16" t="str">
        <f>IF(AD1077="N/A","N/A", (AE1077*AC1077)+Q1077)</f>
        <v>N/A</v>
      </c>
      <c r="AG1077" s="16" t="str">
        <f>IF($AF1077="N/A", "N/A", "TBC")</f>
        <v>N/A</v>
      </c>
      <c r="AH1077" s="16" t="str">
        <f>IF($AF1077="N/A", "N/A", "TBC")</f>
        <v>N/A</v>
      </c>
      <c r="AI1077" s="16" t="str">
        <f>IF($AF1077="N/A","N/A",IF(AC1077&gt;1,"TBC","N/A"))</f>
        <v>N/A</v>
      </c>
      <c r="AJ1077" s="16" t="str">
        <f>IF($AF1077="N/A","N/A",IF(AC1077&gt;2,"TBC","N/A"))</f>
        <v>N/A</v>
      </c>
      <c r="AK1077" s="16" t="str">
        <f>IF($AF1077="N/A","N/A",IF(AC1077&gt;3,"TBC","N/A"))</f>
        <v>N/A</v>
      </c>
      <c r="AL1077" s="16" t="str">
        <f>IF(AC1077="N/A","N/A",IF(AC1077&gt;0,IF(SUM(AG1077:AK1077)&lt;&gt;AF1077,"CHECK","OK"),"N/A"))</f>
        <v>N/A</v>
      </c>
      <c r="AM1077" s="16" t="e">
        <f>IF(AD1077="N/A", L1077+T1077, L1077+AG1077)</f>
        <v>#VALUE!</v>
      </c>
      <c r="AN1077" s="16" t="str">
        <f>IF(AD1077="N/A", IF(U1077="N/A", "N/A", L1077+U1077), AD1077+AH1077)</f>
        <v>N/A</v>
      </c>
      <c r="AO1077" s="16" t="str">
        <f>IF(AD1077="N/A", IF(V1077="N/A", "N/A", L1077+V1077), IF(AI1077="N/A", "N/A", AD1077+AI1077))</f>
        <v>N/A</v>
      </c>
      <c r="AP1077" s="16" t="str">
        <f>IF(AD1077="N/A", IF(W1077="N/A", "N/A", L1077+W1077), IF(AJ1077="N/A", "N/A", AD1077+AJ1077))</f>
        <v>N/A</v>
      </c>
      <c r="AQ1077" s="16" t="str">
        <f>IF(AD1077="N/A", IF(X1077="N/A", "N/A", L1077+X1077), IF(AK1077="N/A", "N/A", AD1077+AK1077))</f>
        <v>N/A</v>
      </c>
      <c r="AR1077" s="15" t="s">
        <v>40</v>
      </c>
      <c r="AS1077" s="15" t="s">
        <v>40</v>
      </c>
      <c r="AT1077" s="15" t="s">
        <v>40</v>
      </c>
      <c r="AU1077" s="15" t="s">
        <v>40</v>
      </c>
      <c r="AV1077" s="15" t="s">
        <v>40</v>
      </c>
      <c r="AW1077" s="15" t="s">
        <v>40</v>
      </c>
      <c r="AX1077" s="15" t="s">
        <v>40</v>
      </c>
      <c r="AY1077" s="15" t="s">
        <v>40</v>
      </c>
      <c r="AZ1077" s="15" t="s">
        <v>40</v>
      </c>
      <c r="BA1077" s="15" t="s">
        <v>40</v>
      </c>
      <c r="BB1077" s="15" t="s">
        <v>40</v>
      </c>
      <c r="BC1077" s="15" t="s">
        <v>40</v>
      </c>
      <c r="BD1077" s="15" t="s">
        <v>40</v>
      </c>
      <c r="BE1077" s="15" t="s">
        <v>40</v>
      </c>
      <c r="BF1077" s="15" t="s">
        <v>40</v>
      </c>
      <c r="BG1077" s="15" t="s">
        <v>40</v>
      </c>
      <c r="BH1077" s="15" t="s">
        <v>40</v>
      </c>
      <c r="BJ1077" s="16" t="e">
        <f>IF(AR1077="R", $CA1077, IF(OR(AR1077="P", AR1077="T", AR1077="N"), 0, IF($C1077="DM", $T1077, IF(OR(AR1077="Y", AR1077="IR"),$AM1077,IF(AR1077="C", IF($BI1077="Y", IF($AF1077="N/A", $Q1077, $AF1077), IF($AG1077="N/A", $T1077,$AG1077)))))))</f>
        <v>#VALUE!</v>
      </c>
      <c r="BK1077" s="16" t="e">
        <f>IF(AS1077="R", $CA1077, IF(OR(AS1077="P", AS1077="T", AS1077="N"), 0, IF($C1077="DM", $T1077, IF(OR(AS1077="Y", AS1077="IR"),$AM1077,IF(AS1077="C", IF($BI1077="Y", IF($AF1077="N/A", $Q1077, $AF1077), IF($AG1077="N/A", $T1077,$AG1077)))))))</f>
        <v>#VALUE!</v>
      </c>
      <c r="BL1077" s="16" t="e">
        <f>IF(AT1077="R", $CA1077, IF(OR(AT1077="P", AT1077="T", AT1077="N"), 0, IF($C1077="DM", $T1077, IF(OR(AT1077="Y", AT1077="IR"),$AM1077,IF(AT1077="C", IF($BI1077="Y", IF($AF1077="N/A", $Q1077, $AF1077), IF($AG1077="N/A", $T1077,$AG1077)))))))</f>
        <v>#VALUE!</v>
      </c>
      <c r="BM1077" s="16" t="e">
        <f>IF(AU1077="R", $CA1077, IF(OR(AU1077="P", AU1077="T", AU1077="N"), 0, IF($C1077="DM", $T1077, IF(OR(AU1077="Y", AU1077="IR"),$AM1077,IF(AU1077="C", IF($BI1077="Y", IF($AF1077="N/A", $Q1077, $AF1077), IF($AG1077="N/A", $T1077,$AG1077)))))))</f>
        <v>#VALUE!</v>
      </c>
      <c r="BN1077" s="16" t="e">
        <f>IF(AV1077="R", $CA1077, IF(OR(AV1077="P", AV1077="T", AV1077="N"), 0, IF($C1077="DM", $T1077, IF(OR(AV1077="Y", AV1077="IR"),$AM1077,IF(AV1077="C", IF($BI1077="Y", IF($AF1077="N/A", $Q1077, $AF1077), IF($AG1077="N/A", $T1077,$AG1077)))))))</f>
        <v>#VALUE!</v>
      </c>
      <c r="BO1077" s="16" t="e">
        <f>IF(AW1077="R", $CA1077, IF(OR(AW1077="P", AW1077="T", AW1077="N"), 0, IF($C1077="DM", $T1077, IF(OR(AW1077="Y", AW1077="IR"),$AM1077,IF(AW1077="C", IF($BI1077="Y", IF($AF1077="N/A", $Q1077, $AF1077), IF($AG1077="N/A", $T1077,$AG1077)))))))</f>
        <v>#VALUE!</v>
      </c>
      <c r="BP1077" s="16" t="e">
        <f>IF(AX1077="R", $CA1077, IF(OR(AX1077="P", AX1077="T", AX1077="N"), 0, IF($C1077="DM", $T1077, IF(OR(AX1077="Y", AX1077="IR"),$AM1077,IF(AX1077="C", IF($BI1077="Y", IF($AF1077="N/A", $Q1077, $AF1077), IF($AG1077="N/A", $T1077,$AG1077)))))))</f>
        <v>#VALUE!</v>
      </c>
      <c r="BQ1077" s="16" t="e">
        <f>IF(AY1077="R", $CA1077, IF(OR(AY1077="P", AY1077="T", AY1077="N"), 0, IF($C1077="DM", $T1077, IF(OR(AY1077="Y", AY1077="IR"),$AM1077,IF(AY1077="C", IF($BI1077="Y", IF($AF1077="N/A", $Q1077, $AF1077), IF($AG1077="N/A", $T1077,$AG1077)))))))</f>
        <v>#VALUE!</v>
      </c>
      <c r="BR1077" s="16" t="e">
        <f>IF(AZ1077="R", $CA1077, IF(OR(AZ1077="P", AZ1077="T", AZ1077="N"), 0, IF($C1077="DM", $T1077, IF(OR(AZ1077="Y", AZ1077="IR"),$AM1077,IF(AZ1077="C", IF($BI1077="Y", IF($AF1077="N/A", $Q1077, $AF1077), IF($AG1077="N/A", $T1077,$AG1077)))))))</f>
        <v>#VALUE!</v>
      </c>
      <c r="BS1077" s="16" t="e">
        <f>IF(BA1077="R", $CA1077, IF(OR(BA1077="P", BA1077="T", BA1077="N"), 0, IF($C1077="DM", $T1077, IF(OR(BA1077="Y", BA1077="IR"),$AM1077,IF(BA1077="C", IF($BI1077="Y", IF($AF1077="N/A", $Q1077, $AF1077), IF($AG1077="N/A", $T1077,$AG1077)))))))</f>
        <v>#VALUE!</v>
      </c>
      <c r="BT1077" s="16" t="e">
        <f>IF(BB1077="R", $CA1077, IF(OR(BB1077="P", BB1077="T", BB1077="N"), 0, IF($C1077="DM", $T1077, IF(OR(BB1077="Y", BB1077="IR"),$AM1077,IF(BB1077="C", IF($BI1077="Y", IF($BA1077="C", IF($AF1077="N/A", $Q1077, $AF1077), IF($AF1077="N/A", $T1077, $AM1077)), IF($AG1077="N/A", $T1077,$AG1077)))))))</f>
        <v>#VALUE!</v>
      </c>
      <c r="BU1077" s="16" t="e">
        <f>IF(BC1077="R", $CA1077, IF(OR(BC1077="P", BC1077="T", BC1077="N"), 0, IF($C1077="DM", $T1077, IF(OR(BC1077="Y", BC1077="IR"),$AM1077,IF(BC1077="C", IF($BI1077="Y", IF($BA1077="C", IF($AF1077="N/A", $Q1077, $AF1077), IF($AF1077="N/A", $T1077, $AM1077)), IF($AG1077="N/A", $T1077,$AG1077)))))))</f>
        <v>#VALUE!</v>
      </c>
      <c r="BV1077" s="16" t="e">
        <f>IF(BD1077="R", $CA1077, IF(OR(BD1077="P", BD1077="T", BD1077="N"), 0, IF($C1077="DM", $T1077, IF(OR(BD1077="Y", BD1077="IR"),$AM1077,IF(BD1077="C", IF($BI1077="Y", IF($BA1077="C", IF($AF1077="N/A", $Q1077, $AF1077), IF($AF1077="N/A", $T1077, $AM1077)), IF($AG1077="N/A", $T1077,$AG1077)))))))</f>
        <v>#VALUE!</v>
      </c>
      <c r="BW1077" s="16" t="e">
        <f>IF(BE1077="R", $CA1077, IF(OR(BE1077="P", BE1077="T", BE1077="N"), 0, IF($C1077="DM", $T1077, IF(OR(BE1077="Y", BE1077="IR"),$AM1077,IF(BE1077="C", IF($BI1077="Y", IF($BA1077="C", IF($AF1077="N/A", $Q1077, $AF1077), IF($AF1077="N/A", $T1077, $AM1077)), IF($AG1077="N/A", $T1077,$AG1077)))))))</f>
        <v>#VALUE!</v>
      </c>
      <c r="BX1077" s="16" t="e">
        <f>IF(BF1077="R", $CA1077, IF(OR(BF1077="P", BF1077="T", BF1077="N"), 0, IF($C1077="DM", $T1077, IF(OR(BF1077="Y", BF1077="IR"),$AM1077,IF(BF1077="C", IF($BI1077="Y", IF($BA1077="C", IF($AF1077="N/A", $Q1077, $AF1077), IF($AF1077="N/A", $T1077, $AM1077)), IF($AG1077="N/A", $T1077,$AG1077)))))))</f>
        <v>#VALUE!</v>
      </c>
      <c r="BY1077" s="16" t="e">
        <f>IF(BG1077="R", $CA1077, IF(OR(BG1077="P", BG1077="T", BG1077="N"), 0, IF($C1077="DM", $T1077, IF(OR(BG1077="Y", BG1077="IR"),$AM1077,IF(BG1077="C", IF($BI1077="Y", IF($BA1077="C", IF($AF1077="N/A", $Q1077, $AF1077), IF($AF1077="N/A", $T1077, $AM1077)), IF($AG1077="N/A", $T1077,$AG1077)))))))</f>
        <v>#VALUE!</v>
      </c>
      <c r="BZ1077" s="16" t="e">
        <f>IF(BH1077="R", $CA1077, IF(OR(BH1077="P", BH1077="T", BH1077="N"), 0, IF($C1077="DM", $T1077, IF(OR(BH1077="Y", BH1077="IR"),$AM1077,IF(BH1077="C", IF($BI1077="Y", IF($BA1077="C", IF($AF1077="N/A", $Q1077, $AF1077), IF($AF1077="N/A", $T1077, $AM1077)), IF($AG1077="N/A", $T1077,$AG1077)))))))</f>
        <v>#VALUE!</v>
      </c>
      <c r="CA1077" s="15" t="s">
        <v>75</v>
      </c>
      <c r="CB1077" s="16" t="e">
        <f>BZ1077</f>
        <v>#VALUE!</v>
      </c>
      <c r="CC1077" s="15" t="str">
        <f>IF(OR($BH1077="T", $BH1077="R"), 0, IF($BH1077="C", IF($BI1077="Y", IF($BA1077="C", 0, IF(AF1077="N/A", Q1077-T1077, AF1077-AG1077)), IF($AF1077="N/A", U1077, AH1077)), AN1077))</f>
        <v>N/A</v>
      </c>
      <c r="CD1077" s="15" t="str">
        <f>IF(OR($BH1077="T", $BH1077="R"), 0, IF($BH1077="C", IF($BI1077="Y", 0, IF($AF1077="N/A", V1077, AI1077)), AO1077))</f>
        <v>N/A</v>
      </c>
      <c r="CE1077" s="15" t="str">
        <f>IF(OR($BH1077="T", $BH1077="R"), 0, IF($BH1077="C", IF($BI1077="Y", 0, IF($AF1077="N/A", W1077, AJ1077)), AP1077))</f>
        <v>N/A</v>
      </c>
      <c r="CF1077" s="15" t="str">
        <f>IF(OR($BH1077="T", $BH1077="R"), 0, IF($BH1077="C", IF($BI1077="Y", 0, IF($AF1077="N/A", X1077, AK1077)), AQ1077))</f>
        <v>N/A</v>
      </c>
    </row>
    <row r="1078" spans="1:84" x14ac:dyDescent="0.25">
      <c r="A1078" s="14">
        <v>6055</v>
      </c>
      <c r="B1078" s="15"/>
      <c r="C1078" s="15"/>
      <c r="D1078" s="15"/>
      <c r="E1078" s="15" t="e">
        <f>VLOOKUP(B1078, 'Rookie Year'!$A$2:$B$55679,2,FALSE)</f>
        <v>#N/A</v>
      </c>
      <c r="F1078" s="15">
        <v>2024</v>
      </c>
      <c r="G1078" s="15" t="s">
        <v>42</v>
      </c>
      <c r="H1078" s="15"/>
      <c r="I1078" s="16"/>
      <c r="J1078" s="15"/>
      <c r="K1078" s="17">
        <f>IF(AND(G1078&lt;&gt;"N",R1078="N/A"), IF(I1078&lt;4, 0, 0.25),IF(I1078=1, IF(J1078=1,0.25, 0.25), IF(I1078&lt;13, 0.25, IF(I1078&lt;26, 0.4, IF(I1078&lt;51, 0.6, 0.75)))))</f>
        <v>0.25</v>
      </c>
      <c r="L1078" s="16">
        <f>I1078-M1078</f>
        <v>0</v>
      </c>
      <c r="M1078" s="16">
        <f>ROUNDUP(I1078*K1078,0)</f>
        <v>0</v>
      </c>
      <c r="N1078" s="16">
        <f>M1078*J1078</f>
        <v>0</v>
      </c>
      <c r="O1078" s="16">
        <v>0</v>
      </c>
      <c r="P1078" s="16">
        <v>0</v>
      </c>
      <c r="Q1078" s="16">
        <f>N1078-O1078-P1078</f>
        <v>0</v>
      </c>
      <c r="R1078" s="15" t="s">
        <v>75</v>
      </c>
      <c r="S1078" s="15">
        <f>IF(R1078="N/A", J1078-($B$1-F1078), J1078-($B$1-R1078))</f>
        <v>0</v>
      </c>
      <c r="T1078" s="16" t="str">
        <f>IF($S1078&lt;1, "N/A", $M1078)</f>
        <v>N/A</v>
      </c>
      <c r="U1078" s="16" t="str">
        <f>IF($S1078&lt;2, "N/A", $M1078)</f>
        <v>N/A</v>
      </c>
      <c r="V1078" s="16" t="str">
        <f>IF($S1078&lt;3, "N/A", $M1078)</f>
        <v>N/A</v>
      </c>
      <c r="W1078" s="16" t="str">
        <f>IF($S1078&lt;4, "N/A", $M1078)</f>
        <v>N/A</v>
      </c>
      <c r="X1078" s="16" t="str">
        <f>IF($S1078&lt;5, "N/A", $M1078)</f>
        <v>N/A</v>
      </c>
      <c r="Y1078" s="15" t="str">
        <f>IF(SUM(T1078:X1078)&lt;&gt;Q1078, "CHECK", "OK")</f>
        <v>OK</v>
      </c>
      <c r="Z1078" s="15" t="str">
        <f>IF(F1078=$B$1, "No", IF(S1078=1, "Yes", "No"))</f>
        <v>No</v>
      </c>
      <c r="AA1078" s="18" t="str">
        <f>IF(C1078="DM", "N/A", IF(Z1078="No","N/A",VLOOKUP(B1078,'Extension List'!$A$3:$R$1972,18,FALSE)))</f>
        <v>N/A</v>
      </c>
      <c r="AB1078" s="15" t="str">
        <f>IF(C1078="DM", "N/A", IF(Z1078="No","N/A",VLOOKUP(B1078,'Extension List'!$A$3:$T$1972,20,FALSE)))</f>
        <v>N/A</v>
      </c>
      <c r="AC1078" s="15" t="str">
        <f>IF(AA1078="N/A", "N/A", 0)</f>
        <v>N/A</v>
      </c>
      <c r="AD1078" s="16" t="str">
        <f>IF(AE1078="N/A", "N/A", AA1078-AE1078)</f>
        <v>N/A</v>
      </c>
      <c r="AE1078" s="16" t="str">
        <f>IF(AA1078="N/A", "N/A", IF(AC1078&gt;0, IF(AA1078&lt;13, ROUNDUP(0.25*AA1078,0), IF(AA1078&lt;26, ROUNDUP(0.4*AA1078,0), IF(AA1078&lt;51, ROUNDUP(0.6*AA1078,0), ROUNDUP(0.75*AA1078,0)))), "N/A"))</f>
        <v>N/A</v>
      </c>
      <c r="AF1078" s="16" t="str">
        <f>IF(AD1078="N/A","N/A", (AE1078*AC1078)+Q1078)</f>
        <v>N/A</v>
      </c>
      <c r="AG1078" s="16" t="str">
        <f>IF($AF1078="N/A", "N/A", "TBC")</f>
        <v>N/A</v>
      </c>
      <c r="AH1078" s="16" t="str">
        <f>IF($AF1078="N/A", "N/A", "TBC")</f>
        <v>N/A</v>
      </c>
      <c r="AI1078" s="16" t="str">
        <f>IF($AF1078="N/A","N/A",IF(AC1078&gt;1,"TBC","N/A"))</f>
        <v>N/A</v>
      </c>
      <c r="AJ1078" s="16" t="str">
        <f>IF($AF1078="N/A","N/A",IF(AC1078&gt;2,"TBC","N/A"))</f>
        <v>N/A</v>
      </c>
      <c r="AK1078" s="16" t="str">
        <f>IF($AF1078="N/A","N/A",IF(AC1078&gt;3,"TBC","N/A"))</f>
        <v>N/A</v>
      </c>
      <c r="AL1078" s="16" t="str">
        <f>IF(AC1078="N/A","N/A",IF(AC1078&gt;0,IF(SUM(AG1078:AK1078)&lt;&gt;AF1078,"CHECK","OK"),"N/A"))</f>
        <v>N/A</v>
      </c>
      <c r="AM1078" s="16" t="e">
        <f>IF(AD1078="N/A", L1078+T1078, L1078+AG1078)</f>
        <v>#VALUE!</v>
      </c>
      <c r="AN1078" s="16" t="str">
        <f>IF(AD1078="N/A", IF(U1078="N/A", "N/A", L1078+U1078), AD1078+AH1078)</f>
        <v>N/A</v>
      </c>
      <c r="AO1078" s="16" t="str">
        <f>IF(AD1078="N/A", IF(V1078="N/A", "N/A", L1078+V1078), IF(AI1078="N/A", "N/A", AD1078+AI1078))</f>
        <v>N/A</v>
      </c>
      <c r="AP1078" s="16" t="str">
        <f>IF(AD1078="N/A", IF(W1078="N/A", "N/A", L1078+W1078), IF(AJ1078="N/A", "N/A", AD1078+AJ1078))</f>
        <v>N/A</v>
      </c>
      <c r="AQ1078" s="16" t="str">
        <f>IF(AD1078="N/A", IF(X1078="N/A", "N/A", L1078+X1078), IF(AK1078="N/A", "N/A", AD1078+AK1078))</f>
        <v>N/A</v>
      </c>
      <c r="AR1078" s="15" t="s">
        <v>40</v>
      </c>
      <c r="AS1078" s="15" t="s">
        <v>40</v>
      </c>
      <c r="AT1078" s="15" t="s">
        <v>40</v>
      </c>
      <c r="AU1078" s="15" t="s">
        <v>40</v>
      </c>
      <c r="AV1078" s="15" t="s">
        <v>40</v>
      </c>
      <c r="AW1078" s="15" t="s">
        <v>40</v>
      </c>
      <c r="AX1078" s="15" t="s">
        <v>40</v>
      </c>
      <c r="AY1078" s="15" t="s">
        <v>40</v>
      </c>
      <c r="AZ1078" s="15" t="s">
        <v>40</v>
      </c>
      <c r="BA1078" s="15" t="s">
        <v>40</v>
      </c>
      <c r="BB1078" s="15" t="s">
        <v>40</v>
      </c>
      <c r="BC1078" s="15" t="s">
        <v>40</v>
      </c>
      <c r="BD1078" s="15" t="s">
        <v>40</v>
      </c>
      <c r="BE1078" s="15" t="s">
        <v>40</v>
      </c>
      <c r="BF1078" s="15" t="s">
        <v>40</v>
      </c>
      <c r="BG1078" s="15" t="s">
        <v>40</v>
      </c>
      <c r="BH1078" s="15" t="s">
        <v>40</v>
      </c>
      <c r="BJ1078" s="16" t="e">
        <f>IF(AR1078="R", $CA1078, IF(OR(AR1078="P", AR1078="T", AR1078="N"), 0, IF($C1078="DM", $T1078, IF(OR(AR1078="Y", AR1078="IR"),$AM1078,IF(AR1078="C", IF($BI1078="Y", IF($AF1078="N/A", $Q1078, $AF1078), IF($AG1078="N/A", $T1078,$AG1078)))))))</f>
        <v>#VALUE!</v>
      </c>
      <c r="BK1078" s="16" t="e">
        <f>IF(AS1078="R", $CA1078, IF(OR(AS1078="P", AS1078="T", AS1078="N"), 0, IF($C1078="DM", $T1078, IF(OR(AS1078="Y", AS1078="IR"),$AM1078,IF(AS1078="C", IF($BI1078="Y", IF($AF1078="N/A", $Q1078, $AF1078), IF($AG1078="N/A", $T1078,$AG1078)))))))</f>
        <v>#VALUE!</v>
      </c>
      <c r="BL1078" s="16" t="e">
        <f>IF(AT1078="R", $CA1078, IF(OR(AT1078="P", AT1078="T", AT1078="N"), 0, IF($C1078="DM", $T1078, IF(OR(AT1078="Y", AT1078="IR"),$AM1078,IF(AT1078="C", IF($BI1078="Y", IF($AF1078="N/A", $Q1078, $AF1078), IF($AG1078="N/A", $T1078,$AG1078)))))))</f>
        <v>#VALUE!</v>
      </c>
      <c r="BM1078" s="16" t="e">
        <f>IF(AU1078="R", $CA1078, IF(OR(AU1078="P", AU1078="T", AU1078="N"), 0, IF($C1078="DM", $T1078, IF(OR(AU1078="Y", AU1078="IR"),$AM1078,IF(AU1078="C", IF($BI1078="Y", IF($AF1078="N/A", $Q1078, $AF1078), IF($AG1078="N/A", $T1078,$AG1078)))))))</f>
        <v>#VALUE!</v>
      </c>
      <c r="BN1078" s="16" t="e">
        <f>IF(AV1078="R", $CA1078, IF(OR(AV1078="P", AV1078="T", AV1078="N"), 0, IF($C1078="DM", $T1078, IF(OR(AV1078="Y", AV1078="IR"),$AM1078,IF(AV1078="C", IF($BI1078="Y", IF($AF1078="N/A", $Q1078, $AF1078), IF($AG1078="N/A", $T1078,$AG1078)))))))</f>
        <v>#VALUE!</v>
      </c>
      <c r="BO1078" s="16" t="e">
        <f>IF(AW1078="R", $CA1078, IF(OR(AW1078="P", AW1078="T", AW1078="N"), 0, IF($C1078="DM", $T1078, IF(OR(AW1078="Y", AW1078="IR"),$AM1078,IF(AW1078="C", IF($BI1078="Y", IF($AF1078="N/A", $Q1078, $AF1078), IF($AG1078="N/A", $T1078,$AG1078)))))))</f>
        <v>#VALUE!</v>
      </c>
      <c r="BP1078" s="16" t="e">
        <f>IF(AX1078="R", $CA1078, IF(OR(AX1078="P", AX1078="T", AX1078="N"), 0, IF($C1078="DM", $T1078, IF(OR(AX1078="Y", AX1078="IR"),$AM1078,IF(AX1078="C", IF($BI1078="Y", IF($AF1078="N/A", $Q1078, $AF1078), IF($AG1078="N/A", $T1078,$AG1078)))))))</f>
        <v>#VALUE!</v>
      </c>
      <c r="BQ1078" s="16" t="e">
        <f>IF(AY1078="R", $CA1078, IF(OR(AY1078="P", AY1078="T", AY1078="N"), 0, IF($C1078="DM", $T1078, IF(OR(AY1078="Y", AY1078="IR"),$AM1078,IF(AY1078="C", IF($BI1078="Y", IF($AF1078="N/A", $Q1078, $AF1078), IF($AG1078="N/A", $T1078,$AG1078)))))))</f>
        <v>#VALUE!</v>
      </c>
      <c r="BR1078" s="16" t="e">
        <f>IF(AZ1078="R", $CA1078, IF(OR(AZ1078="P", AZ1078="T", AZ1078="N"), 0, IF($C1078="DM", $T1078, IF(OR(AZ1078="Y", AZ1078="IR"),$AM1078,IF(AZ1078="C", IF($BI1078="Y", IF($AF1078="N/A", $Q1078, $AF1078), IF($AG1078="N/A", $T1078,$AG1078)))))))</f>
        <v>#VALUE!</v>
      </c>
      <c r="BS1078" s="16" t="e">
        <f>IF(BA1078="R", $CA1078, IF(OR(BA1078="P", BA1078="T", BA1078="N"), 0, IF($C1078="DM", $T1078, IF(OR(BA1078="Y", BA1078="IR"),$AM1078,IF(BA1078="C", IF($BI1078="Y", IF($AF1078="N/A", $Q1078, $AF1078), IF($AG1078="N/A", $T1078,$AG1078)))))))</f>
        <v>#VALUE!</v>
      </c>
      <c r="BT1078" s="16" t="e">
        <f>IF(BB1078="R", $CA1078, IF(OR(BB1078="P", BB1078="T", BB1078="N"), 0, IF($C1078="DM", $T1078, IF(OR(BB1078="Y", BB1078="IR"),$AM1078,IF(BB1078="C", IF($BI1078="Y", IF($BA1078="C", IF($AF1078="N/A", $Q1078, $AF1078), IF($AF1078="N/A", $T1078, $AM1078)), IF($AG1078="N/A", $T1078,$AG1078)))))))</f>
        <v>#VALUE!</v>
      </c>
      <c r="BU1078" s="16" t="e">
        <f>IF(BC1078="R", $CA1078, IF(OR(BC1078="P", BC1078="T", BC1078="N"), 0, IF($C1078="DM", $T1078, IF(OR(BC1078="Y", BC1078="IR"),$AM1078,IF(BC1078="C", IF($BI1078="Y", IF($BA1078="C", IF($AF1078="N/A", $Q1078, $AF1078), IF($AF1078="N/A", $T1078, $AM1078)), IF($AG1078="N/A", $T1078,$AG1078)))))))</f>
        <v>#VALUE!</v>
      </c>
      <c r="BV1078" s="16" t="e">
        <f>IF(BD1078="R", $CA1078, IF(OR(BD1078="P", BD1078="T", BD1078="N"), 0, IF($C1078="DM", $T1078, IF(OR(BD1078="Y", BD1078="IR"),$AM1078,IF(BD1078="C", IF($BI1078="Y", IF($BA1078="C", IF($AF1078="N/A", $Q1078, $AF1078), IF($AF1078="N/A", $T1078, $AM1078)), IF($AG1078="N/A", $T1078,$AG1078)))))))</f>
        <v>#VALUE!</v>
      </c>
      <c r="BW1078" s="16" t="e">
        <f>IF(BE1078="R", $CA1078, IF(OR(BE1078="P", BE1078="T", BE1078="N"), 0, IF($C1078="DM", $T1078, IF(OR(BE1078="Y", BE1078="IR"),$AM1078,IF(BE1078="C", IF($BI1078="Y", IF($BA1078="C", IF($AF1078="N/A", $Q1078, $AF1078), IF($AF1078="N/A", $T1078, $AM1078)), IF($AG1078="N/A", $T1078,$AG1078)))))))</f>
        <v>#VALUE!</v>
      </c>
      <c r="BX1078" s="16" t="e">
        <f>IF(BF1078="R", $CA1078, IF(OR(BF1078="P", BF1078="T", BF1078="N"), 0, IF($C1078="DM", $T1078, IF(OR(BF1078="Y", BF1078="IR"),$AM1078,IF(BF1078="C", IF($BI1078="Y", IF($BA1078="C", IF($AF1078="N/A", $Q1078, $AF1078), IF($AF1078="N/A", $T1078, $AM1078)), IF($AG1078="N/A", $T1078,$AG1078)))))))</f>
        <v>#VALUE!</v>
      </c>
      <c r="BY1078" s="16" t="e">
        <f>IF(BG1078="R", $CA1078, IF(OR(BG1078="P", BG1078="T", BG1078="N"), 0, IF($C1078="DM", $T1078, IF(OR(BG1078="Y", BG1078="IR"),$AM1078,IF(BG1078="C", IF($BI1078="Y", IF($BA1078="C", IF($AF1078="N/A", $Q1078, $AF1078), IF($AF1078="N/A", $T1078, $AM1078)), IF($AG1078="N/A", $T1078,$AG1078)))))))</f>
        <v>#VALUE!</v>
      </c>
      <c r="BZ1078" s="16" t="e">
        <f>IF(BH1078="R", $CA1078, IF(OR(BH1078="P", BH1078="T", BH1078="N"), 0, IF($C1078="DM", $T1078, IF(OR(BH1078="Y", BH1078="IR"),$AM1078,IF(BH1078="C", IF($BI1078="Y", IF($BA1078="C", IF($AF1078="N/A", $Q1078, $AF1078), IF($AF1078="N/A", $T1078, $AM1078)), IF($AG1078="N/A", $T1078,$AG1078)))))))</f>
        <v>#VALUE!</v>
      </c>
      <c r="CA1078" s="15" t="s">
        <v>75</v>
      </c>
      <c r="CB1078" s="16" t="e">
        <f>BZ1078</f>
        <v>#VALUE!</v>
      </c>
      <c r="CC1078" s="15" t="str">
        <f>IF(OR($BH1078="T", $BH1078="R"), 0, IF($BH1078="C", IF($BI1078="Y", IF($BA1078="C", 0, IF(AF1078="N/A", Q1078-T1078, AF1078-AG1078)), IF($AF1078="N/A", U1078, AH1078)), AN1078))</f>
        <v>N/A</v>
      </c>
      <c r="CD1078" s="15" t="str">
        <f>IF(OR($BH1078="T", $BH1078="R"), 0, IF($BH1078="C", IF($BI1078="Y", 0, IF($AF1078="N/A", V1078, AI1078)), AO1078))</f>
        <v>N/A</v>
      </c>
      <c r="CE1078" s="15" t="str">
        <f>IF(OR($BH1078="T", $BH1078="R"), 0, IF($BH1078="C", IF($BI1078="Y", 0, IF($AF1078="N/A", W1078, AJ1078)), AP1078))</f>
        <v>N/A</v>
      </c>
      <c r="CF1078" s="15" t="str">
        <f>IF(OR($BH1078="T", $BH1078="R"), 0, IF($BH1078="C", IF($BI1078="Y", 0, IF($AF1078="N/A", X1078, AK1078)), AQ1078))</f>
        <v>N/A</v>
      </c>
    </row>
    <row r="1079" spans="1:84" x14ac:dyDescent="0.25">
      <c r="A1079" s="14">
        <v>6056</v>
      </c>
      <c r="B1079" s="15"/>
      <c r="C1079" s="15"/>
      <c r="D1079" s="15"/>
      <c r="E1079" s="15" t="e">
        <f>VLOOKUP(B1079, 'Rookie Year'!$A$2:$B$55679,2,FALSE)</f>
        <v>#N/A</v>
      </c>
      <c r="F1079" s="15">
        <v>2024</v>
      </c>
      <c r="G1079" s="15" t="s">
        <v>42</v>
      </c>
      <c r="H1079" s="15"/>
      <c r="I1079" s="16"/>
      <c r="J1079" s="15"/>
      <c r="K1079" s="17">
        <f>IF(AND(G1079&lt;&gt;"N",R1079="N/A"), IF(I1079&lt;4, 0, 0.25),IF(I1079=1, IF(J1079=1,0.25, 0.25), IF(I1079&lt;13, 0.25, IF(I1079&lt;26, 0.4, IF(I1079&lt;51, 0.6, 0.75)))))</f>
        <v>0.25</v>
      </c>
      <c r="L1079" s="16">
        <f>I1079-M1079</f>
        <v>0</v>
      </c>
      <c r="M1079" s="16">
        <f>ROUNDUP(I1079*K1079,0)</f>
        <v>0</v>
      </c>
      <c r="N1079" s="16">
        <f>M1079*J1079</f>
        <v>0</v>
      </c>
      <c r="O1079" s="16">
        <v>0</v>
      </c>
      <c r="P1079" s="16">
        <v>0</v>
      </c>
      <c r="Q1079" s="16">
        <f>N1079-O1079-P1079</f>
        <v>0</v>
      </c>
      <c r="R1079" s="15" t="s">
        <v>75</v>
      </c>
      <c r="S1079" s="15">
        <f>IF(R1079="N/A", J1079-($B$1-F1079), J1079-($B$1-R1079))</f>
        <v>0</v>
      </c>
      <c r="T1079" s="16" t="str">
        <f>IF($S1079&lt;1, "N/A", $M1079)</f>
        <v>N/A</v>
      </c>
      <c r="U1079" s="16" t="str">
        <f>IF($S1079&lt;2, "N/A", $M1079)</f>
        <v>N/A</v>
      </c>
      <c r="V1079" s="16" t="str">
        <f>IF($S1079&lt;3, "N/A", $M1079)</f>
        <v>N/A</v>
      </c>
      <c r="W1079" s="16" t="str">
        <f>IF($S1079&lt;4, "N/A", $M1079)</f>
        <v>N/A</v>
      </c>
      <c r="X1079" s="16" t="str">
        <f>IF($S1079&lt;5, "N/A", $M1079)</f>
        <v>N/A</v>
      </c>
      <c r="Y1079" s="15" t="str">
        <f>IF(SUM(T1079:X1079)&lt;&gt;Q1079, "CHECK", "OK")</f>
        <v>OK</v>
      </c>
      <c r="Z1079" s="15" t="str">
        <f>IF(F1079=$B$1, "No", IF(S1079=1, "Yes", "No"))</f>
        <v>No</v>
      </c>
      <c r="AA1079" s="18" t="str">
        <f>IF(C1079="DM", "N/A", IF(Z1079="No","N/A",VLOOKUP(B1079,'Extension List'!$A$3:$R$1972,18,FALSE)))</f>
        <v>N/A</v>
      </c>
      <c r="AB1079" s="15" t="str">
        <f>IF(C1079="DM", "N/A", IF(Z1079="No","N/A",VLOOKUP(B1079,'Extension List'!$A$3:$T$1972,20,FALSE)))</f>
        <v>N/A</v>
      </c>
      <c r="AC1079" s="15" t="str">
        <f>IF(AA1079="N/A", "N/A", 0)</f>
        <v>N/A</v>
      </c>
      <c r="AD1079" s="16" t="str">
        <f>IF(AE1079="N/A", "N/A", AA1079-AE1079)</f>
        <v>N/A</v>
      </c>
      <c r="AE1079" s="16" t="str">
        <f>IF(AA1079="N/A", "N/A", IF(AC1079&gt;0, IF(AA1079&lt;13, ROUNDUP(0.25*AA1079,0), IF(AA1079&lt;26, ROUNDUP(0.4*AA1079,0), IF(AA1079&lt;51, ROUNDUP(0.6*AA1079,0), ROUNDUP(0.75*AA1079,0)))), "N/A"))</f>
        <v>N/A</v>
      </c>
      <c r="AF1079" s="16" t="str">
        <f>IF(AD1079="N/A","N/A", (AE1079*AC1079)+Q1079)</f>
        <v>N/A</v>
      </c>
      <c r="AG1079" s="16" t="str">
        <f>IF($AF1079="N/A", "N/A", "TBC")</f>
        <v>N/A</v>
      </c>
      <c r="AH1079" s="16" t="str">
        <f>IF($AF1079="N/A", "N/A", "TBC")</f>
        <v>N/A</v>
      </c>
      <c r="AI1079" s="16" t="str">
        <f>IF($AF1079="N/A","N/A",IF(AC1079&gt;1,"TBC","N/A"))</f>
        <v>N/A</v>
      </c>
      <c r="AJ1079" s="16" t="str">
        <f>IF($AF1079="N/A","N/A",IF(AC1079&gt;2,"TBC","N/A"))</f>
        <v>N/A</v>
      </c>
      <c r="AK1079" s="16" t="str">
        <f>IF($AF1079="N/A","N/A",IF(AC1079&gt;3,"TBC","N/A"))</f>
        <v>N/A</v>
      </c>
      <c r="AL1079" s="16" t="str">
        <f>IF(AC1079="N/A","N/A",IF(AC1079&gt;0,IF(SUM(AG1079:AK1079)&lt;&gt;AF1079,"CHECK","OK"),"N/A"))</f>
        <v>N/A</v>
      </c>
      <c r="AM1079" s="16" t="e">
        <f>IF(AD1079="N/A", L1079+T1079, L1079+AG1079)</f>
        <v>#VALUE!</v>
      </c>
      <c r="AN1079" s="16" t="str">
        <f>IF(AD1079="N/A", IF(U1079="N/A", "N/A", L1079+U1079), AD1079+AH1079)</f>
        <v>N/A</v>
      </c>
      <c r="AO1079" s="16" t="str">
        <f>IF(AD1079="N/A", IF(V1079="N/A", "N/A", L1079+V1079), IF(AI1079="N/A", "N/A", AD1079+AI1079))</f>
        <v>N/A</v>
      </c>
      <c r="AP1079" s="16" t="str">
        <f>IF(AD1079="N/A", IF(W1079="N/A", "N/A", L1079+W1079), IF(AJ1079="N/A", "N/A", AD1079+AJ1079))</f>
        <v>N/A</v>
      </c>
      <c r="AQ1079" s="16" t="str">
        <f>IF(AD1079="N/A", IF(X1079="N/A", "N/A", L1079+X1079), IF(AK1079="N/A", "N/A", AD1079+AK1079))</f>
        <v>N/A</v>
      </c>
      <c r="AR1079" s="15" t="s">
        <v>40</v>
      </c>
      <c r="AS1079" s="15" t="s">
        <v>40</v>
      </c>
      <c r="AT1079" s="15" t="s">
        <v>40</v>
      </c>
      <c r="AU1079" s="15" t="s">
        <v>40</v>
      </c>
      <c r="AV1079" s="15" t="s">
        <v>40</v>
      </c>
      <c r="AW1079" s="15" t="s">
        <v>40</v>
      </c>
      <c r="AX1079" s="15" t="s">
        <v>40</v>
      </c>
      <c r="AY1079" s="15" t="s">
        <v>40</v>
      </c>
      <c r="AZ1079" s="15" t="s">
        <v>40</v>
      </c>
      <c r="BA1079" s="15" t="s">
        <v>40</v>
      </c>
      <c r="BB1079" s="15" t="s">
        <v>40</v>
      </c>
      <c r="BC1079" s="15" t="s">
        <v>40</v>
      </c>
      <c r="BD1079" s="15" t="s">
        <v>40</v>
      </c>
      <c r="BE1079" s="15" t="s">
        <v>40</v>
      </c>
      <c r="BF1079" s="15" t="s">
        <v>40</v>
      </c>
      <c r="BG1079" s="15" t="s">
        <v>40</v>
      </c>
      <c r="BH1079" s="15" t="s">
        <v>40</v>
      </c>
      <c r="BJ1079" s="16" t="e">
        <f>IF(AR1079="R", $CA1079, IF(OR(AR1079="P", AR1079="T", AR1079="N"), 0, IF($C1079="DM", $T1079, IF(OR(AR1079="Y", AR1079="IR"),$AM1079,IF(AR1079="C", IF($BI1079="Y", IF($AF1079="N/A", $Q1079, $AF1079), IF($AG1079="N/A", $T1079,$AG1079)))))))</f>
        <v>#VALUE!</v>
      </c>
      <c r="BK1079" s="16" t="e">
        <f>IF(AS1079="R", $CA1079, IF(OR(AS1079="P", AS1079="T", AS1079="N"), 0, IF($C1079="DM", $T1079, IF(OR(AS1079="Y", AS1079="IR"),$AM1079,IF(AS1079="C", IF($BI1079="Y", IF($AF1079="N/A", $Q1079, $AF1079), IF($AG1079="N/A", $T1079,$AG1079)))))))</f>
        <v>#VALUE!</v>
      </c>
      <c r="BL1079" s="16" t="e">
        <f>IF(AT1079="R", $CA1079, IF(OR(AT1079="P", AT1079="T", AT1079="N"), 0, IF($C1079="DM", $T1079, IF(OR(AT1079="Y", AT1079="IR"),$AM1079,IF(AT1079="C", IF($BI1079="Y", IF($AF1079="N/A", $Q1079, $AF1079), IF($AG1079="N/A", $T1079,$AG1079)))))))</f>
        <v>#VALUE!</v>
      </c>
      <c r="BM1079" s="16" t="e">
        <f>IF(AU1079="R", $CA1079, IF(OR(AU1079="P", AU1079="T", AU1079="N"), 0, IF($C1079="DM", $T1079, IF(OR(AU1079="Y", AU1079="IR"),$AM1079,IF(AU1079="C", IF($BI1079="Y", IF($AF1079="N/A", $Q1079, $AF1079), IF($AG1079="N/A", $T1079,$AG1079)))))))</f>
        <v>#VALUE!</v>
      </c>
      <c r="BN1079" s="16" t="e">
        <f>IF(AV1079="R", $CA1079, IF(OR(AV1079="P", AV1079="T", AV1079="N"), 0, IF($C1079="DM", $T1079, IF(OR(AV1079="Y", AV1079="IR"),$AM1079,IF(AV1079="C", IF($BI1079="Y", IF($AF1079="N/A", $Q1079, $AF1079), IF($AG1079="N/A", $T1079,$AG1079)))))))</f>
        <v>#VALUE!</v>
      </c>
      <c r="BO1079" s="16" t="e">
        <f>IF(AW1079="R", $CA1079, IF(OR(AW1079="P", AW1079="T", AW1079="N"), 0, IF($C1079="DM", $T1079, IF(OR(AW1079="Y", AW1079="IR"),$AM1079,IF(AW1079="C", IF($BI1079="Y", IF($AF1079="N/A", $Q1079, $AF1079), IF($AG1079="N/A", $T1079,$AG1079)))))))</f>
        <v>#VALUE!</v>
      </c>
      <c r="BP1079" s="16" t="e">
        <f>IF(AX1079="R", $CA1079, IF(OR(AX1079="P", AX1079="T", AX1079="N"), 0, IF($C1079="DM", $T1079, IF(OR(AX1079="Y", AX1079="IR"),$AM1079,IF(AX1079="C", IF($BI1079="Y", IF($AF1079="N/A", $Q1079, $AF1079), IF($AG1079="N/A", $T1079,$AG1079)))))))</f>
        <v>#VALUE!</v>
      </c>
      <c r="BQ1079" s="16" t="e">
        <f>IF(AY1079="R", $CA1079, IF(OR(AY1079="P", AY1079="T", AY1079="N"), 0, IF($C1079="DM", $T1079, IF(OR(AY1079="Y", AY1079="IR"),$AM1079,IF(AY1079="C", IF($BI1079="Y", IF($AF1079="N/A", $Q1079, $AF1079), IF($AG1079="N/A", $T1079,$AG1079)))))))</f>
        <v>#VALUE!</v>
      </c>
      <c r="BR1079" s="16" t="e">
        <f>IF(AZ1079="R", $CA1079, IF(OR(AZ1079="P", AZ1079="T", AZ1079="N"), 0, IF($C1079="DM", $T1079, IF(OR(AZ1079="Y", AZ1079="IR"),$AM1079,IF(AZ1079="C", IF($BI1079="Y", IF($AF1079="N/A", $Q1079, $AF1079), IF($AG1079="N/A", $T1079,$AG1079)))))))</f>
        <v>#VALUE!</v>
      </c>
      <c r="BS1079" s="16" t="e">
        <f>IF(BA1079="R", $CA1079, IF(OR(BA1079="P", BA1079="T", BA1079="N"), 0, IF($C1079="DM", $T1079, IF(OR(BA1079="Y", BA1079="IR"),$AM1079,IF(BA1079="C", IF($BI1079="Y", IF($AF1079="N/A", $Q1079, $AF1079), IF($AG1079="N/A", $T1079,$AG1079)))))))</f>
        <v>#VALUE!</v>
      </c>
      <c r="BT1079" s="16" t="e">
        <f>IF(BB1079="R", $CA1079, IF(OR(BB1079="P", BB1079="T", BB1079="N"), 0, IF($C1079="DM", $T1079, IF(OR(BB1079="Y", BB1079="IR"),$AM1079,IF(BB1079="C", IF($BI1079="Y", IF($BA1079="C", IF($AF1079="N/A", $Q1079, $AF1079), IF($AF1079="N/A", $T1079, $AM1079)), IF($AG1079="N/A", $T1079,$AG1079)))))))</f>
        <v>#VALUE!</v>
      </c>
      <c r="BU1079" s="16" t="e">
        <f>IF(BC1079="R", $CA1079, IF(OR(BC1079="P", BC1079="T", BC1079="N"), 0, IF($C1079="DM", $T1079, IF(OR(BC1079="Y", BC1079="IR"),$AM1079,IF(BC1079="C", IF($BI1079="Y", IF($BA1079="C", IF($AF1079="N/A", $Q1079, $AF1079), IF($AF1079="N/A", $T1079, $AM1079)), IF($AG1079="N/A", $T1079,$AG1079)))))))</f>
        <v>#VALUE!</v>
      </c>
      <c r="BV1079" s="16" t="e">
        <f>IF(BD1079="R", $CA1079, IF(OR(BD1079="P", BD1079="T", BD1079="N"), 0, IF($C1079="DM", $T1079, IF(OR(BD1079="Y", BD1079="IR"),$AM1079,IF(BD1079="C", IF($BI1079="Y", IF($BA1079="C", IF($AF1079="N/A", $Q1079, $AF1079), IF($AF1079="N/A", $T1079, $AM1079)), IF($AG1079="N/A", $T1079,$AG1079)))))))</f>
        <v>#VALUE!</v>
      </c>
      <c r="BW1079" s="16" t="e">
        <f>IF(BE1079="R", $CA1079, IF(OR(BE1079="P", BE1079="T", BE1079="N"), 0, IF($C1079="DM", $T1079, IF(OR(BE1079="Y", BE1079="IR"),$AM1079,IF(BE1079="C", IF($BI1079="Y", IF($BA1079="C", IF($AF1079="N/A", $Q1079, $AF1079), IF($AF1079="N/A", $T1079, $AM1079)), IF($AG1079="N/A", $T1079,$AG1079)))))))</f>
        <v>#VALUE!</v>
      </c>
      <c r="BX1079" s="16" t="e">
        <f>IF(BF1079="R", $CA1079, IF(OR(BF1079="P", BF1079="T", BF1079="N"), 0, IF($C1079="DM", $T1079, IF(OR(BF1079="Y", BF1079="IR"),$AM1079,IF(BF1079="C", IF($BI1079="Y", IF($BA1079="C", IF($AF1079="N/A", $Q1079, $AF1079), IF($AF1079="N/A", $T1079, $AM1079)), IF($AG1079="N/A", $T1079,$AG1079)))))))</f>
        <v>#VALUE!</v>
      </c>
      <c r="BY1079" s="16" t="e">
        <f>IF(BG1079="R", $CA1079, IF(OR(BG1079="P", BG1079="T", BG1079="N"), 0, IF($C1079="DM", $T1079, IF(OR(BG1079="Y", BG1079="IR"),$AM1079,IF(BG1079="C", IF($BI1079="Y", IF($BA1079="C", IF($AF1079="N/A", $Q1079, $AF1079), IF($AF1079="N/A", $T1079, $AM1079)), IF($AG1079="N/A", $T1079,$AG1079)))))))</f>
        <v>#VALUE!</v>
      </c>
      <c r="BZ1079" s="16" t="e">
        <f>IF(BH1079="R", $CA1079, IF(OR(BH1079="P", BH1079="T", BH1079="N"), 0, IF($C1079="DM", $T1079, IF(OR(BH1079="Y", BH1079="IR"),$AM1079,IF(BH1079="C", IF($BI1079="Y", IF($BA1079="C", IF($AF1079="N/A", $Q1079, $AF1079), IF($AF1079="N/A", $T1079, $AM1079)), IF($AG1079="N/A", $T1079,$AG1079)))))))</f>
        <v>#VALUE!</v>
      </c>
      <c r="CA1079" s="15" t="s">
        <v>75</v>
      </c>
      <c r="CB1079" s="16" t="e">
        <f>BZ1079</f>
        <v>#VALUE!</v>
      </c>
      <c r="CC1079" s="15" t="str">
        <f>IF(OR($BH1079="T", $BH1079="R"), 0, IF($BH1079="C", IF($BI1079="Y", IF($BA1079="C", 0, IF(AF1079="N/A", Q1079-T1079, AF1079-AG1079)), IF($AF1079="N/A", U1079, AH1079)), AN1079))</f>
        <v>N/A</v>
      </c>
      <c r="CD1079" s="15" t="str">
        <f>IF(OR($BH1079="T", $BH1079="R"), 0, IF($BH1079="C", IF($BI1079="Y", 0, IF($AF1079="N/A", V1079, AI1079)), AO1079))</f>
        <v>N/A</v>
      </c>
      <c r="CE1079" s="15" t="str">
        <f>IF(OR($BH1079="T", $BH1079="R"), 0, IF($BH1079="C", IF($BI1079="Y", 0, IF($AF1079="N/A", W1079, AJ1079)), AP1079))</f>
        <v>N/A</v>
      </c>
      <c r="CF1079" s="15" t="str">
        <f>IF(OR($BH1079="T", $BH1079="R"), 0, IF($BH1079="C", IF($BI1079="Y", 0, IF($AF1079="N/A", X1079, AK1079)), AQ1079))</f>
        <v>N/A</v>
      </c>
    </row>
    <row r="1080" spans="1:84" x14ac:dyDescent="0.25">
      <c r="A1080" s="14">
        <v>6057</v>
      </c>
      <c r="B1080" s="15"/>
      <c r="C1080" s="15"/>
      <c r="D1080" s="15"/>
      <c r="E1080" s="15" t="e">
        <f>VLOOKUP(B1080, 'Rookie Year'!$A$2:$B$55679,2,FALSE)</f>
        <v>#N/A</v>
      </c>
      <c r="F1080" s="15">
        <v>2024</v>
      </c>
      <c r="G1080" s="15" t="s">
        <v>42</v>
      </c>
      <c r="H1080" s="15"/>
      <c r="I1080" s="16"/>
      <c r="J1080" s="15"/>
      <c r="K1080" s="17">
        <f>IF(AND(G1080&lt;&gt;"N",R1080="N/A"), IF(I1080&lt;4, 0, 0.25),IF(I1080=1, IF(J1080=1,0.25, 0.25), IF(I1080&lt;13, 0.25, IF(I1080&lt;26, 0.4, IF(I1080&lt;51, 0.6, 0.75)))))</f>
        <v>0.25</v>
      </c>
      <c r="L1080" s="16">
        <f>I1080-M1080</f>
        <v>0</v>
      </c>
      <c r="M1080" s="16">
        <f>ROUNDUP(I1080*K1080,0)</f>
        <v>0</v>
      </c>
      <c r="N1080" s="16">
        <f>M1080*J1080</f>
        <v>0</v>
      </c>
      <c r="O1080" s="16">
        <v>0</v>
      </c>
      <c r="P1080" s="16">
        <v>0</v>
      </c>
      <c r="Q1080" s="16">
        <f>N1080-O1080-P1080</f>
        <v>0</v>
      </c>
      <c r="R1080" s="15" t="s">
        <v>75</v>
      </c>
      <c r="S1080" s="15">
        <f>IF(R1080="N/A", J1080-($B$1-F1080), J1080-($B$1-R1080))</f>
        <v>0</v>
      </c>
      <c r="T1080" s="16" t="str">
        <f>IF($S1080&lt;1, "N/A", $M1080)</f>
        <v>N/A</v>
      </c>
      <c r="U1080" s="16" t="str">
        <f>IF($S1080&lt;2, "N/A", $M1080)</f>
        <v>N/A</v>
      </c>
      <c r="V1080" s="16" t="str">
        <f>IF($S1080&lt;3, "N/A", $M1080)</f>
        <v>N/A</v>
      </c>
      <c r="W1080" s="16" t="str">
        <f>IF($S1080&lt;4, "N/A", $M1080)</f>
        <v>N/A</v>
      </c>
      <c r="X1080" s="16" t="str">
        <f>IF($S1080&lt;5, "N/A", $M1080)</f>
        <v>N/A</v>
      </c>
      <c r="Y1080" s="15" t="str">
        <f>IF(SUM(T1080:X1080)&lt;&gt;Q1080, "CHECK", "OK")</f>
        <v>OK</v>
      </c>
      <c r="Z1080" s="15" t="str">
        <f>IF(F1080=$B$1, "No", IF(S1080=1, "Yes", "No"))</f>
        <v>No</v>
      </c>
      <c r="AA1080" s="18" t="str">
        <f>IF(C1080="DM", "N/A", IF(Z1080="No","N/A",VLOOKUP(B1080,'Extension List'!$A$3:$R$1972,18,FALSE)))</f>
        <v>N/A</v>
      </c>
      <c r="AB1080" s="15" t="str">
        <f>IF(C1080="DM", "N/A", IF(Z1080="No","N/A",VLOOKUP(B1080,'Extension List'!$A$3:$T$1972,20,FALSE)))</f>
        <v>N/A</v>
      </c>
      <c r="AC1080" s="15" t="str">
        <f>IF(AA1080="N/A", "N/A", 0)</f>
        <v>N/A</v>
      </c>
      <c r="AD1080" s="16" t="str">
        <f>IF(AE1080="N/A", "N/A", AA1080-AE1080)</f>
        <v>N/A</v>
      </c>
      <c r="AE1080" s="16" t="str">
        <f>IF(AA1080="N/A", "N/A", IF(AC1080&gt;0, IF(AA1080&lt;13, ROUNDUP(0.25*AA1080,0), IF(AA1080&lt;26, ROUNDUP(0.4*AA1080,0), IF(AA1080&lt;51, ROUNDUP(0.6*AA1080,0), ROUNDUP(0.75*AA1080,0)))), "N/A"))</f>
        <v>N/A</v>
      </c>
      <c r="AF1080" s="16" t="str">
        <f>IF(AD1080="N/A","N/A", (AE1080*AC1080)+Q1080)</f>
        <v>N/A</v>
      </c>
      <c r="AG1080" s="16" t="str">
        <f>IF($AF1080="N/A", "N/A", "TBC")</f>
        <v>N/A</v>
      </c>
      <c r="AH1080" s="16" t="str">
        <f>IF($AF1080="N/A", "N/A", "TBC")</f>
        <v>N/A</v>
      </c>
      <c r="AI1080" s="16" t="str">
        <f>IF($AF1080="N/A","N/A",IF(AC1080&gt;1,"TBC","N/A"))</f>
        <v>N/A</v>
      </c>
      <c r="AJ1080" s="16" t="str">
        <f>IF($AF1080="N/A","N/A",IF(AC1080&gt;2,"TBC","N/A"))</f>
        <v>N/A</v>
      </c>
      <c r="AK1080" s="16" t="str">
        <f>IF($AF1080="N/A","N/A",IF(AC1080&gt;3,"TBC","N/A"))</f>
        <v>N/A</v>
      </c>
      <c r="AL1080" s="16" t="str">
        <f>IF(AC1080="N/A","N/A",IF(AC1080&gt;0,IF(SUM(AG1080:AK1080)&lt;&gt;AF1080,"CHECK","OK"),"N/A"))</f>
        <v>N/A</v>
      </c>
      <c r="AM1080" s="16" t="e">
        <f>IF(AD1080="N/A", L1080+T1080, L1080+AG1080)</f>
        <v>#VALUE!</v>
      </c>
      <c r="AN1080" s="16" t="str">
        <f>IF(AD1080="N/A", IF(U1080="N/A", "N/A", L1080+U1080), AD1080+AH1080)</f>
        <v>N/A</v>
      </c>
      <c r="AO1080" s="16" t="str">
        <f>IF(AD1080="N/A", IF(V1080="N/A", "N/A", L1080+V1080), IF(AI1080="N/A", "N/A", AD1080+AI1080))</f>
        <v>N/A</v>
      </c>
      <c r="AP1080" s="16" t="str">
        <f>IF(AD1080="N/A", IF(W1080="N/A", "N/A", L1080+W1080), IF(AJ1080="N/A", "N/A", AD1080+AJ1080))</f>
        <v>N/A</v>
      </c>
      <c r="AQ1080" s="16" t="str">
        <f>IF(AD1080="N/A", IF(X1080="N/A", "N/A", L1080+X1080), IF(AK1080="N/A", "N/A", AD1080+AK1080))</f>
        <v>N/A</v>
      </c>
      <c r="AR1080" s="15" t="s">
        <v>40</v>
      </c>
      <c r="AS1080" s="15" t="s">
        <v>40</v>
      </c>
      <c r="AT1080" s="15" t="s">
        <v>40</v>
      </c>
      <c r="AU1080" s="15" t="s">
        <v>40</v>
      </c>
      <c r="AV1080" s="15" t="s">
        <v>40</v>
      </c>
      <c r="AW1080" s="15" t="s">
        <v>40</v>
      </c>
      <c r="AX1080" s="15" t="s">
        <v>40</v>
      </c>
      <c r="AY1080" s="15" t="s">
        <v>40</v>
      </c>
      <c r="AZ1080" s="15" t="s">
        <v>40</v>
      </c>
      <c r="BA1080" s="15" t="s">
        <v>40</v>
      </c>
      <c r="BB1080" s="15" t="s">
        <v>40</v>
      </c>
      <c r="BC1080" s="15" t="s">
        <v>40</v>
      </c>
      <c r="BD1080" s="15" t="s">
        <v>40</v>
      </c>
      <c r="BE1080" s="15" t="s">
        <v>40</v>
      </c>
      <c r="BF1080" s="15" t="s">
        <v>40</v>
      </c>
      <c r="BG1080" s="15" t="s">
        <v>40</v>
      </c>
      <c r="BH1080" s="15" t="s">
        <v>40</v>
      </c>
      <c r="BJ1080" s="16" t="e">
        <f>IF(AR1080="R", $CA1080, IF(OR(AR1080="P", AR1080="T", AR1080="N"), 0, IF($C1080="DM", $T1080, IF(OR(AR1080="Y", AR1080="IR"),$AM1080,IF(AR1080="C", IF($BI1080="Y", IF($AF1080="N/A", $Q1080, $AF1080), IF($AG1080="N/A", $T1080,$AG1080)))))))</f>
        <v>#VALUE!</v>
      </c>
      <c r="BK1080" s="16" t="e">
        <f>IF(AS1080="R", $CA1080, IF(OR(AS1080="P", AS1080="T", AS1080="N"), 0, IF($C1080="DM", $T1080, IF(OR(AS1080="Y", AS1080="IR"),$AM1080,IF(AS1080="C", IF($BI1080="Y", IF($AF1080="N/A", $Q1080, $AF1080), IF($AG1080="N/A", $T1080,$AG1080)))))))</f>
        <v>#VALUE!</v>
      </c>
      <c r="BL1080" s="16" t="e">
        <f>IF(AT1080="R", $CA1080, IF(OR(AT1080="P", AT1080="T", AT1080="N"), 0, IF($C1080="DM", $T1080, IF(OR(AT1080="Y", AT1080="IR"),$AM1080,IF(AT1080="C", IF($BI1080="Y", IF($AF1080="N/A", $Q1080, $AF1080), IF($AG1080="N/A", $T1080,$AG1080)))))))</f>
        <v>#VALUE!</v>
      </c>
      <c r="BM1080" s="16" t="e">
        <f>IF(AU1080="R", $CA1080, IF(OR(AU1080="P", AU1080="T", AU1080="N"), 0, IF($C1080="DM", $T1080, IF(OR(AU1080="Y", AU1080="IR"),$AM1080,IF(AU1080="C", IF($BI1080="Y", IF($AF1080="N/A", $Q1080, $AF1080), IF($AG1080="N/A", $T1080,$AG1080)))))))</f>
        <v>#VALUE!</v>
      </c>
      <c r="BN1080" s="16" t="e">
        <f>IF(AV1080="R", $CA1080, IF(OR(AV1080="P", AV1080="T", AV1080="N"), 0, IF($C1080="DM", $T1080, IF(OR(AV1080="Y", AV1080="IR"),$AM1080,IF(AV1080="C", IF($BI1080="Y", IF($AF1080="N/A", $Q1080, $AF1080), IF($AG1080="N/A", $T1080,$AG1080)))))))</f>
        <v>#VALUE!</v>
      </c>
      <c r="BO1080" s="16" t="e">
        <f>IF(AW1080="R", $CA1080, IF(OR(AW1080="P", AW1080="T", AW1080="N"), 0, IF($C1080="DM", $T1080, IF(OR(AW1080="Y", AW1080="IR"),$AM1080,IF(AW1080="C", IF($BI1080="Y", IF($AF1080="N/A", $Q1080, $AF1080), IF($AG1080="N/A", $T1080,$AG1080)))))))</f>
        <v>#VALUE!</v>
      </c>
      <c r="BP1080" s="16" t="e">
        <f>IF(AX1080="R", $CA1080, IF(OR(AX1080="P", AX1080="T", AX1080="N"), 0, IF($C1080="DM", $T1080, IF(OR(AX1080="Y", AX1080="IR"),$AM1080,IF(AX1080="C", IF($BI1080="Y", IF($AF1080="N/A", $Q1080, $AF1080), IF($AG1080="N/A", $T1080,$AG1080)))))))</f>
        <v>#VALUE!</v>
      </c>
      <c r="BQ1080" s="16" t="e">
        <f>IF(AY1080="R", $CA1080, IF(OR(AY1080="P", AY1080="T", AY1080="N"), 0, IF($C1080="DM", $T1080, IF(OR(AY1080="Y", AY1080="IR"),$AM1080,IF(AY1080="C", IF($BI1080="Y", IF($AF1080="N/A", $Q1080, $AF1080), IF($AG1080="N/A", $T1080,$AG1080)))))))</f>
        <v>#VALUE!</v>
      </c>
      <c r="BR1080" s="16" t="e">
        <f>IF(AZ1080="R", $CA1080, IF(OR(AZ1080="P", AZ1080="T", AZ1080="N"), 0, IF($C1080="DM", $T1080, IF(OR(AZ1080="Y", AZ1080="IR"),$AM1080,IF(AZ1080="C", IF($BI1080="Y", IF($AF1080="N/A", $Q1080, $AF1080), IF($AG1080="N/A", $T1080,$AG1080)))))))</f>
        <v>#VALUE!</v>
      </c>
      <c r="BS1080" s="16" t="e">
        <f>IF(BA1080="R", $CA1080, IF(OR(BA1080="P", BA1080="T", BA1080="N"), 0, IF($C1080="DM", $T1080, IF(OR(BA1080="Y", BA1080="IR"),$AM1080,IF(BA1080="C", IF($BI1080="Y", IF($AF1080="N/A", $Q1080, $AF1080), IF($AG1080="N/A", $T1080,$AG1080)))))))</f>
        <v>#VALUE!</v>
      </c>
      <c r="BT1080" s="16" t="e">
        <f>IF(BB1080="R", $CA1080, IF(OR(BB1080="P", BB1080="T", BB1080="N"), 0, IF($C1080="DM", $T1080, IF(OR(BB1080="Y", BB1080="IR"),$AM1080,IF(BB1080="C", IF($BI1080="Y", IF($BA1080="C", IF($AF1080="N/A", $Q1080, $AF1080), IF($AF1080="N/A", $T1080, $AM1080)), IF($AG1080="N/A", $T1080,$AG1080)))))))</f>
        <v>#VALUE!</v>
      </c>
      <c r="BU1080" s="16" t="e">
        <f>IF(BC1080="R", $CA1080, IF(OR(BC1080="P", BC1080="T", BC1080="N"), 0, IF($C1080="DM", $T1080, IF(OR(BC1080="Y", BC1080="IR"),$AM1080,IF(BC1080="C", IF($BI1080="Y", IF($BA1080="C", IF($AF1080="N/A", $Q1080, $AF1080), IF($AF1080="N/A", $T1080, $AM1080)), IF($AG1080="N/A", $T1080,$AG1080)))))))</f>
        <v>#VALUE!</v>
      </c>
      <c r="BV1080" s="16" t="e">
        <f>IF(BD1080="R", $CA1080, IF(OR(BD1080="P", BD1080="T", BD1080="N"), 0, IF($C1080="DM", $T1080, IF(OR(BD1080="Y", BD1080="IR"),$AM1080,IF(BD1080="C", IF($BI1080="Y", IF($BA1080="C", IF($AF1080="N/A", $Q1080, $AF1080), IF($AF1080="N/A", $T1080, $AM1080)), IF($AG1080="N/A", $T1080,$AG1080)))))))</f>
        <v>#VALUE!</v>
      </c>
      <c r="BW1080" s="16" t="e">
        <f>IF(BE1080="R", $CA1080, IF(OR(BE1080="P", BE1080="T", BE1080="N"), 0, IF($C1080="DM", $T1080, IF(OR(BE1080="Y", BE1080="IR"),$AM1080,IF(BE1080="C", IF($BI1080="Y", IF($BA1080="C", IF($AF1080="N/A", $Q1080, $AF1080), IF($AF1080="N/A", $T1080, $AM1080)), IF($AG1080="N/A", $T1080,$AG1080)))))))</f>
        <v>#VALUE!</v>
      </c>
      <c r="BX1080" s="16" t="e">
        <f>IF(BF1080="R", $CA1080, IF(OR(BF1080="P", BF1080="T", BF1080="N"), 0, IF($C1080="DM", $T1080, IF(OR(BF1080="Y", BF1080="IR"),$AM1080,IF(BF1080="C", IF($BI1080="Y", IF($BA1080="C", IF($AF1080="N/A", $Q1080, $AF1080), IF($AF1080="N/A", $T1080, $AM1080)), IF($AG1080="N/A", $T1080,$AG1080)))))))</f>
        <v>#VALUE!</v>
      </c>
      <c r="BY1080" s="16" t="e">
        <f>IF(BG1080="R", $CA1080, IF(OR(BG1080="P", BG1080="T", BG1080="N"), 0, IF($C1080="DM", $T1080, IF(OR(BG1080="Y", BG1080="IR"),$AM1080,IF(BG1080="C", IF($BI1080="Y", IF($BA1080="C", IF($AF1080="N/A", $Q1080, $AF1080), IF($AF1080="N/A", $T1080, $AM1080)), IF($AG1080="N/A", $T1080,$AG1080)))))))</f>
        <v>#VALUE!</v>
      </c>
      <c r="BZ1080" s="16" t="e">
        <f>IF(BH1080="R", $CA1080, IF(OR(BH1080="P", BH1080="T", BH1080="N"), 0, IF($C1080="DM", $T1080, IF(OR(BH1080="Y", BH1080="IR"),$AM1080,IF(BH1080="C", IF($BI1080="Y", IF($BA1080="C", IF($AF1080="N/A", $Q1080, $AF1080), IF($AF1080="N/A", $T1080, $AM1080)), IF($AG1080="N/A", $T1080,$AG1080)))))))</f>
        <v>#VALUE!</v>
      </c>
      <c r="CA1080" s="15" t="s">
        <v>75</v>
      </c>
      <c r="CB1080" s="16" t="e">
        <f>BZ1080</f>
        <v>#VALUE!</v>
      </c>
      <c r="CC1080" s="15" t="str">
        <f>IF(OR($BH1080="T", $BH1080="R"), 0, IF($BH1080="C", IF($BI1080="Y", IF($BA1080="C", 0, IF(AF1080="N/A", Q1080-T1080, AF1080-AG1080)), IF($AF1080="N/A", U1080, AH1080)), AN1080))</f>
        <v>N/A</v>
      </c>
      <c r="CD1080" s="15" t="str">
        <f>IF(OR($BH1080="T", $BH1080="R"), 0, IF($BH1080="C", IF($BI1080="Y", 0, IF($AF1080="N/A", V1080, AI1080)), AO1080))</f>
        <v>N/A</v>
      </c>
      <c r="CE1080" s="15" t="str">
        <f>IF(OR($BH1080="T", $BH1080="R"), 0, IF($BH1080="C", IF($BI1080="Y", 0, IF($AF1080="N/A", W1080, AJ1080)), AP1080))</f>
        <v>N/A</v>
      </c>
      <c r="CF1080" s="15" t="str">
        <f>IF(OR($BH1080="T", $BH1080="R"), 0, IF($BH1080="C", IF($BI1080="Y", 0, IF($AF1080="N/A", X1080, AK1080)), AQ1080))</f>
        <v>N/A</v>
      </c>
    </row>
    <row r="1081" spans="1:84" x14ac:dyDescent="0.25">
      <c r="A1081" s="14">
        <v>6058</v>
      </c>
      <c r="B1081" s="15"/>
      <c r="C1081" s="15"/>
      <c r="D1081" s="15"/>
      <c r="E1081" s="15" t="e">
        <f>VLOOKUP(B1081, 'Rookie Year'!$A$2:$B$55679,2,FALSE)</f>
        <v>#N/A</v>
      </c>
      <c r="F1081" s="15">
        <v>2024</v>
      </c>
      <c r="G1081" s="15" t="s">
        <v>42</v>
      </c>
      <c r="H1081" s="15"/>
      <c r="I1081" s="16"/>
      <c r="J1081" s="15"/>
      <c r="K1081" s="17">
        <f>IF(AND(G1081&lt;&gt;"N",R1081="N/A"), IF(I1081&lt;4, 0, 0.25),IF(I1081=1, IF(J1081=1,0.25, 0.25), IF(I1081&lt;13, 0.25, IF(I1081&lt;26, 0.4, IF(I1081&lt;51, 0.6, 0.75)))))</f>
        <v>0.25</v>
      </c>
      <c r="L1081" s="16">
        <f>I1081-M1081</f>
        <v>0</v>
      </c>
      <c r="M1081" s="16">
        <f>ROUNDUP(I1081*K1081,0)</f>
        <v>0</v>
      </c>
      <c r="N1081" s="16">
        <f>M1081*J1081</f>
        <v>0</v>
      </c>
      <c r="O1081" s="16">
        <v>0</v>
      </c>
      <c r="P1081" s="16">
        <v>0</v>
      </c>
      <c r="Q1081" s="16">
        <f>N1081-O1081-P1081</f>
        <v>0</v>
      </c>
      <c r="R1081" s="15" t="s">
        <v>75</v>
      </c>
      <c r="S1081" s="15">
        <f>IF(R1081="N/A", J1081-($B$1-F1081), J1081-($B$1-R1081))</f>
        <v>0</v>
      </c>
      <c r="T1081" s="16" t="str">
        <f>IF($S1081&lt;1, "N/A", $M1081)</f>
        <v>N/A</v>
      </c>
      <c r="U1081" s="16" t="str">
        <f>IF($S1081&lt;2, "N/A", $M1081)</f>
        <v>N/A</v>
      </c>
      <c r="V1081" s="16" t="str">
        <f>IF($S1081&lt;3, "N/A", $M1081)</f>
        <v>N/A</v>
      </c>
      <c r="W1081" s="16" t="str">
        <f>IF($S1081&lt;4, "N/A", $M1081)</f>
        <v>N/A</v>
      </c>
      <c r="X1081" s="16" t="str">
        <f>IF($S1081&lt;5, "N/A", $M1081)</f>
        <v>N/A</v>
      </c>
      <c r="Y1081" s="15" t="str">
        <f>IF(SUM(T1081:X1081)&lt;&gt;Q1081, "CHECK", "OK")</f>
        <v>OK</v>
      </c>
      <c r="Z1081" s="15" t="str">
        <f>IF(F1081=$B$1, "No", IF(S1081=1, "Yes", "No"))</f>
        <v>No</v>
      </c>
      <c r="AA1081" s="18" t="str">
        <f>IF(C1081="DM", "N/A", IF(Z1081="No","N/A",VLOOKUP(B1081,'Extension List'!$A$3:$R$1972,18,FALSE)))</f>
        <v>N/A</v>
      </c>
      <c r="AB1081" s="15" t="str">
        <f>IF(C1081="DM", "N/A", IF(Z1081="No","N/A",VLOOKUP(B1081,'Extension List'!$A$3:$T$1972,20,FALSE)))</f>
        <v>N/A</v>
      </c>
      <c r="AC1081" s="15" t="str">
        <f>IF(AA1081="N/A", "N/A", 0)</f>
        <v>N/A</v>
      </c>
      <c r="AD1081" s="16" t="str">
        <f>IF(AE1081="N/A", "N/A", AA1081-AE1081)</f>
        <v>N/A</v>
      </c>
      <c r="AE1081" s="16" t="str">
        <f>IF(AA1081="N/A", "N/A", IF(AC1081&gt;0, IF(AA1081&lt;13, ROUNDUP(0.25*AA1081,0), IF(AA1081&lt;26, ROUNDUP(0.4*AA1081,0), IF(AA1081&lt;51, ROUNDUP(0.6*AA1081,0), ROUNDUP(0.75*AA1081,0)))), "N/A"))</f>
        <v>N/A</v>
      </c>
      <c r="AF1081" s="16" t="str">
        <f>IF(AD1081="N/A","N/A", (AE1081*AC1081)+Q1081)</f>
        <v>N/A</v>
      </c>
      <c r="AG1081" s="16" t="str">
        <f>IF($AF1081="N/A", "N/A", "TBC")</f>
        <v>N/A</v>
      </c>
      <c r="AH1081" s="16" t="str">
        <f>IF($AF1081="N/A", "N/A", "TBC")</f>
        <v>N/A</v>
      </c>
      <c r="AI1081" s="16" t="str">
        <f>IF($AF1081="N/A","N/A",IF(AC1081&gt;1,"TBC","N/A"))</f>
        <v>N/A</v>
      </c>
      <c r="AJ1081" s="16" t="str">
        <f>IF($AF1081="N/A","N/A",IF(AC1081&gt;2,"TBC","N/A"))</f>
        <v>N/A</v>
      </c>
      <c r="AK1081" s="16" t="str">
        <f>IF($AF1081="N/A","N/A",IF(AC1081&gt;3,"TBC","N/A"))</f>
        <v>N/A</v>
      </c>
      <c r="AL1081" s="16" t="str">
        <f>IF(AC1081="N/A","N/A",IF(AC1081&gt;0,IF(SUM(AG1081:AK1081)&lt;&gt;AF1081,"CHECK","OK"),"N/A"))</f>
        <v>N/A</v>
      </c>
      <c r="AM1081" s="16" t="e">
        <f>IF(AD1081="N/A", L1081+T1081, L1081+AG1081)</f>
        <v>#VALUE!</v>
      </c>
      <c r="AN1081" s="16" t="str">
        <f>IF(AD1081="N/A", IF(U1081="N/A", "N/A", L1081+U1081), AD1081+AH1081)</f>
        <v>N/A</v>
      </c>
      <c r="AO1081" s="16" t="str">
        <f>IF(AD1081="N/A", IF(V1081="N/A", "N/A", L1081+V1081), IF(AI1081="N/A", "N/A", AD1081+AI1081))</f>
        <v>N/A</v>
      </c>
      <c r="AP1081" s="16" t="str">
        <f>IF(AD1081="N/A", IF(W1081="N/A", "N/A", L1081+W1081), IF(AJ1081="N/A", "N/A", AD1081+AJ1081))</f>
        <v>N/A</v>
      </c>
      <c r="AQ1081" s="16" t="str">
        <f>IF(AD1081="N/A", IF(X1081="N/A", "N/A", L1081+X1081), IF(AK1081="N/A", "N/A", AD1081+AK1081))</f>
        <v>N/A</v>
      </c>
      <c r="AR1081" s="15" t="s">
        <v>40</v>
      </c>
      <c r="AS1081" s="15" t="s">
        <v>40</v>
      </c>
      <c r="AT1081" s="15" t="s">
        <v>40</v>
      </c>
      <c r="AU1081" s="15" t="s">
        <v>40</v>
      </c>
      <c r="AV1081" s="15" t="s">
        <v>40</v>
      </c>
      <c r="AW1081" s="15" t="s">
        <v>40</v>
      </c>
      <c r="AX1081" s="15" t="s">
        <v>40</v>
      </c>
      <c r="AY1081" s="15" t="s">
        <v>40</v>
      </c>
      <c r="AZ1081" s="15" t="s">
        <v>40</v>
      </c>
      <c r="BA1081" s="15" t="s">
        <v>40</v>
      </c>
      <c r="BB1081" s="15" t="s">
        <v>40</v>
      </c>
      <c r="BC1081" s="15" t="s">
        <v>40</v>
      </c>
      <c r="BD1081" s="15" t="s">
        <v>40</v>
      </c>
      <c r="BE1081" s="15" t="s">
        <v>40</v>
      </c>
      <c r="BF1081" s="15" t="s">
        <v>40</v>
      </c>
      <c r="BG1081" s="15" t="s">
        <v>40</v>
      </c>
      <c r="BH1081" s="15" t="s">
        <v>40</v>
      </c>
      <c r="BJ1081" s="16" t="e">
        <f>IF(AR1081="R", $CA1081, IF(OR(AR1081="P", AR1081="T", AR1081="N"), 0, IF($C1081="DM", $T1081, IF(OR(AR1081="Y", AR1081="IR"),$AM1081,IF(AR1081="C", IF($BI1081="Y", IF($AF1081="N/A", $Q1081, $AF1081), IF($AG1081="N/A", $T1081,$AG1081)))))))</f>
        <v>#VALUE!</v>
      </c>
      <c r="BK1081" s="16" t="e">
        <f>IF(AS1081="R", $CA1081, IF(OR(AS1081="P", AS1081="T", AS1081="N"), 0, IF($C1081="DM", $T1081, IF(OR(AS1081="Y", AS1081="IR"),$AM1081,IF(AS1081="C", IF($BI1081="Y", IF($AF1081="N/A", $Q1081, $AF1081), IF($AG1081="N/A", $T1081,$AG1081)))))))</f>
        <v>#VALUE!</v>
      </c>
      <c r="BL1081" s="16" t="e">
        <f>IF(AT1081="R", $CA1081, IF(OR(AT1081="P", AT1081="T", AT1081="N"), 0, IF($C1081="DM", $T1081, IF(OR(AT1081="Y", AT1081="IR"),$AM1081,IF(AT1081="C", IF($BI1081="Y", IF($AF1081="N/A", $Q1081, $AF1081), IF($AG1081="N/A", $T1081,$AG1081)))))))</f>
        <v>#VALUE!</v>
      </c>
      <c r="BM1081" s="16" t="e">
        <f>IF(AU1081="R", $CA1081, IF(OR(AU1081="P", AU1081="T", AU1081="N"), 0, IF($C1081="DM", $T1081, IF(OR(AU1081="Y", AU1081="IR"),$AM1081,IF(AU1081="C", IF($BI1081="Y", IF($AF1081="N/A", $Q1081, $AF1081), IF($AG1081="N/A", $T1081,$AG1081)))))))</f>
        <v>#VALUE!</v>
      </c>
      <c r="BN1081" s="16" t="e">
        <f>IF(AV1081="R", $CA1081, IF(OR(AV1081="P", AV1081="T", AV1081="N"), 0, IF($C1081="DM", $T1081, IF(OR(AV1081="Y", AV1081="IR"),$AM1081,IF(AV1081="C", IF($BI1081="Y", IF($AF1081="N/A", $Q1081, $AF1081), IF($AG1081="N/A", $T1081,$AG1081)))))))</f>
        <v>#VALUE!</v>
      </c>
      <c r="BO1081" s="16" t="e">
        <f>IF(AW1081="R", $CA1081, IF(OR(AW1081="P", AW1081="T", AW1081="N"), 0, IF($C1081="DM", $T1081, IF(OR(AW1081="Y", AW1081="IR"),$AM1081,IF(AW1081="C", IF($BI1081="Y", IF($AF1081="N/A", $Q1081, $AF1081), IF($AG1081="N/A", $T1081,$AG1081)))))))</f>
        <v>#VALUE!</v>
      </c>
      <c r="BP1081" s="16" t="e">
        <f>IF(AX1081="R", $CA1081, IF(OR(AX1081="P", AX1081="T", AX1081="N"), 0, IF($C1081="DM", $T1081, IF(OR(AX1081="Y", AX1081="IR"),$AM1081,IF(AX1081="C", IF($BI1081="Y", IF($AF1081="N/A", $Q1081, $AF1081), IF($AG1081="N/A", $T1081,$AG1081)))))))</f>
        <v>#VALUE!</v>
      </c>
      <c r="BQ1081" s="16" t="e">
        <f>IF(AY1081="R", $CA1081, IF(OR(AY1081="P", AY1081="T", AY1081="N"), 0, IF($C1081="DM", $T1081, IF(OR(AY1081="Y", AY1081="IR"),$AM1081,IF(AY1081="C", IF($BI1081="Y", IF($AF1081="N/A", $Q1081, $AF1081), IF($AG1081="N/A", $T1081,$AG1081)))))))</f>
        <v>#VALUE!</v>
      </c>
      <c r="BR1081" s="16" t="e">
        <f>IF(AZ1081="R", $CA1081, IF(OR(AZ1081="P", AZ1081="T", AZ1081="N"), 0, IF($C1081="DM", $T1081, IF(OR(AZ1081="Y", AZ1081="IR"),$AM1081,IF(AZ1081="C", IF($BI1081="Y", IF($AF1081="N/A", $Q1081, $AF1081), IF($AG1081="N/A", $T1081,$AG1081)))))))</f>
        <v>#VALUE!</v>
      </c>
      <c r="BS1081" s="16" t="e">
        <f>IF(BA1081="R", $CA1081, IF(OR(BA1081="P", BA1081="T", BA1081="N"), 0, IF($C1081="DM", $T1081, IF(OR(BA1081="Y", BA1081="IR"),$AM1081,IF(BA1081="C", IF($BI1081="Y", IF($AF1081="N/A", $Q1081, $AF1081), IF($AG1081="N/A", $T1081,$AG1081)))))))</f>
        <v>#VALUE!</v>
      </c>
      <c r="BT1081" s="16" t="e">
        <f>IF(BB1081="R", $CA1081, IF(OR(BB1081="P", BB1081="T", BB1081="N"), 0, IF($C1081="DM", $T1081, IF(OR(BB1081="Y", BB1081="IR"),$AM1081,IF(BB1081="C", IF($BI1081="Y", IF($BA1081="C", IF($AF1081="N/A", $Q1081, $AF1081), IF($AF1081="N/A", $T1081, $AM1081)), IF($AG1081="N/A", $T1081,$AG1081)))))))</f>
        <v>#VALUE!</v>
      </c>
      <c r="BU1081" s="16" t="e">
        <f>IF(BC1081="R", $CA1081, IF(OR(BC1081="P", BC1081="T", BC1081="N"), 0, IF($C1081="DM", $T1081, IF(OR(BC1081="Y", BC1081="IR"),$AM1081,IF(BC1081="C", IF($BI1081="Y", IF($BA1081="C", IF($AF1081="N/A", $Q1081, $AF1081), IF($AF1081="N/A", $T1081, $AM1081)), IF($AG1081="N/A", $T1081,$AG1081)))))))</f>
        <v>#VALUE!</v>
      </c>
      <c r="BV1081" s="16" t="e">
        <f>IF(BD1081="R", $CA1081, IF(OR(BD1081="P", BD1081="T", BD1081="N"), 0, IF($C1081="DM", $T1081, IF(OR(BD1081="Y", BD1081="IR"),$AM1081,IF(BD1081="C", IF($BI1081="Y", IF($BA1081="C", IF($AF1081="N/A", $Q1081, $AF1081), IF($AF1081="N/A", $T1081, $AM1081)), IF($AG1081="N/A", $T1081,$AG1081)))))))</f>
        <v>#VALUE!</v>
      </c>
      <c r="BW1081" s="16" t="e">
        <f>IF(BE1081="R", $CA1081, IF(OR(BE1081="P", BE1081="T", BE1081="N"), 0, IF($C1081="DM", $T1081, IF(OR(BE1081="Y", BE1081="IR"),$AM1081,IF(BE1081="C", IF($BI1081="Y", IF($BA1081="C", IF($AF1081="N/A", $Q1081, $AF1081), IF($AF1081="N/A", $T1081, $AM1081)), IF($AG1081="N/A", $T1081,$AG1081)))))))</f>
        <v>#VALUE!</v>
      </c>
      <c r="BX1081" s="16" t="e">
        <f>IF(BF1081="R", $CA1081, IF(OR(BF1081="P", BF1081="T", BF1081="N"), 0, IF($C1081="DM", $T1081, IF(OR(BF1081="Y", BF1081="IR"),$AM1081,IF(BF1081="C", IF($BI1081="Y", IF($BA1081="C", IF($AF1081="N/A", $Q1081, $AF1081), IF($AF1081="N/A", $T1081, $AM1081)), IF($AG1081="N/A", $T1081,$AG1081)))))))</f>
        <v>#VALUE!</v>
      </c>
      <c r="BY1081" s="16" t="e">
        <f>IF(BG1081="R", $CA1081, IF(OR(BG1081="P", BG1081="T", BG1081="N"), 0, IF($C1081="DM", $T1081, IF(OR(BG1081="Y", BG1081="IR"),$AM1081,IF(BG1081="C", IF($BI1081="Y", IF($BA1081="C", IF($AF1081="N/A", $Q1081, $AF1081), IF($AF1081="N/A", $T1081, $AM1081)), IF($AG1081="N/A", $T1081,$AG1081)))))))</f>
        <v>#VALUE!</v>
      </c>
      <c r="BZ1081" s="16" t="e">
        <f>IF(BH1081="R", $CA1081, IF(OR(BH1081="P", BH1081="T", BH1081="N"), 0, IF($C1081="DM", $T1081, IF(OR(BH1081="Y", BH1081="IR"),$AM1081,IF(BH1081="C", IF($BI1081="Y", IF($BA1081="C", IF($AF1081="N/A", $Q1081, $AF1081), IF($AF1081="N/A", $T1081, $AM1081)), IF($AG1081="N/A", $T1081,$AG1081)))))))</f>
        <v>#VALUE!</v>
      </c>
      <c r="CA1081" s="15" t="s">
        <v>75</v>
      </c>
      <c r="CB1081" s="16" t="e">
        <f>BZ1081</f>
        <v>#VALUE!</v>
      </c>
      <c r="CC1081" s="15" t="str">
        <f>IF(OR($BH1081="T", $BH1081="R"), 0, IF($BH1081="C", IF($BI1081="Y", IF($BA1081="C", 0, IF(AF1081="N/A", Q1081-T1081, AF1081-AG1081)), IF($AF1081="N/A", U1081, AH1081)), AN1081))</f>
        <v>N/A</v>
      </c>
      <c r="CD1081" s="15" t="str">
        <f>IF(OR($BH1081="T", $BH1081="R"), 0, IF($BH1081="C", IF($BI1081="Y", 0, IF($AF1081="N/A", V1081, AI1081)), AO1081))</f>
        <v>N/A</v>
      </c>
      <c r="CE1081" s="15" t="str">
        <f>IF(OR($BH1081="T", $BH1081="R"), 0, IF($BH1081="C", IF($BI1081="Y", 0, IF($AF1081="N/A", W1081, AJ1081)), AP1081))</f>
        <v>N/A</v>
      </c>
      <c r="CF1081" s="15" t="str">
        <f>IF(OR($BH1081="T", $BH1081="R"), 0, IF($BH1081="C", IF($BI1081="Y", 0, IF($AF1081="N/A", X1081, AK1081)), AQ1081))</f>
        <v>N/A</v>
      </c>
    </row>
    <row r="1082" spans="1:84" x14ac:dyDescent="0.25">
      <c r="A1082" s="14">
        <v>6059</v>
      </c>
      <c r="B1082" s="15"/>
      <c r="C1082" s="15"/>
      <c r="D1082" s="15"/>
      <c r="E1082" s="15" t="e">
        <f>VLOOKUP(B1082, 'Rookie Year'!$A$2:$B$55679,2,FALSE)</f>
        <v>#N/A</v>
      </c>
      <c r="F1082" s="15">
        <v>2024</v>
      </c>
      <c r="G1082" s="15" t="s">
        <v>42</v>
      </c>
      <c r="H1082" s="15"/>
      <c r="I1082" s="16"/>
      <c r="J1082" s="15"/>
      <c r="K1082" s="17">
        <f>IF(AND(G1082&lt;&gt;"N",R1082="N/A"), IF(I1082&lt;4, 0, 0.25),IF(I1082=1, IF(J1082=1,0.25, 0.25), IF(I1082&lt;13, 0.25, IF(I1082&lt;26, 0.4, IF(I1082&lt;51, 0.6, 0.75)))))</f>
        <v>0.25</v>
      </c>
      <c r="L1082" s="16">
        <f>I1082-M1082</f>
        <v>0</v>
      </c>
      <c r="M1082" s="16">
        <f>ROUNDUP(I1082*K1082,0)</f>
        <v>0</v>
      </c>
      <c r="N1082" s="16">
        <f>M1082*J1082</f>
        <v>0</v>
      </c>
      <c r="O1082" s="16">
        <v>0</v>
      </c>
      <c r="P1082" s="16">
        <v>0</v>
      </c>
      <c r="Q1082" s="16">
        <f>N1082-O1082-P1082</f>
        <v>0</v>
      </c>
      <c r="R1082" s="15" t="s">
        <v>75</v>
      </c>
      <c r="S1082" s="15">
        <f>IF(R1082="N/A", J1082-($B$1-F1082), J1082-($B$1-R1082))</f>
        <v>0</v>
      </c>
      <c r="T1082" s="16" t="str">
        <f>IF($S1082&lt;1, "N/A", $M1082)</f>
        <v>N/A</v>
      </c>
      <c r="U1082" s="16" t="str">
        <f>IF($S1082&lt;2, "N/A", $M1082)</f>
        <v>N/A</v>
      </c>
      <c r="V1082" s="16" t="str">
        <f>IF($S1082&lt;3, "N/A", $M1082)</f>
        <v>N/A</v>
      </c>
      <c r="W1082" s="16" t="str">
        <f>IF($S1082&lt;4, "N/A", $M1082)</f>
        <v>N/A</v>
      </c>
      <c r="X1082" s="16" t="str">
        <f>IF($S1082&lt;5, "N/A", $M1082)</f>
        <v>N/A</v>
      </c>
      <c r="Y1082" s="15" t="str">
        <f>IF(SUM(T1082:X1082)&lt;&gt;Q1082, "CHECK", "OK")</f>
        <v>OK</v>
      </c>
      <c r="Z1082" s="15" t="str">
        <f>IF(F1082=$B$1, "No", IF(S1082=1, "Yes", "No"))</f>
        <v>No</v>
      </c>
      <c r="AA1082" s="18" t="str">
        <f>IF(C1082="DM", "N/A", IF(Z1082="No","N/A",VLOOKUP(B1082,'Extension List'!$A$3:$R$1972,18,FALSE)))</f>
        <v>N/A</v>
      </c>
      <c r="AB1082" s="15" t="str">
        <f>IF(C1082="DM", "N/A", IF(Z1082="No","N/A",VLOOKUP(B1082,'Extension List'!$A$3:$T$1972,20,FALSE)))</f>
        <v>N/A</v>
      </c>
      <c r="AC1082" s="15" t="str">
        <f>IF(AA1082="N/A", "N/A", 0)</f>
        <v>N/A</v>
      </c>
      <c r="AD1082" s="16" t="str">
        <f>IF(AE1082="N/A", "N/A", AA1082-AE1082)</f>
        <v>N/A</v>
      </c>
      <c r="AE1082" s="16" t="str">
        <f>IF(AA1082="N/A", "N/A", IF(AC1082&gt;0, IF(AA1082&lt;13, ROUNDUP(0.25*AA1082,0), IF(AA1082&lt;26, ROUNDUP(0.4*AA1082,0), IF(AA1082&lt;51, ROUNDUP(0.6*AA1082,0), ROUNDUP(0.75*AA1082,0)))), "N/A"))</f>
        <v>N/A</v>
      </c>
      <c r="AF1082" s="16" t="str">
        <f>IF(AD1082="N/A","N/A", (AE1082*AC1082)+Q1082)</f>
        <v>N/A</v>
      </c>
      <c r="AG1082" s="16" t="str">
        <f>IF($AF1082="N/A", "N/A", "TBC")</f>
        <v>N/A</v>
      </c>
      <c r="AH1082" s="16" t="str">
        <f>IF($AF1082="N/A", "N/A", "TBC")</f>
        <v>N/A</v>
      </c>
      <c r="AI1082" s="16" t="str">
        <f>IF($AF1082="N/A","N/A",IF(AC1082&gt;1,"TBC","N/A"))</f>
        <v>N/A</v>
      </c>
      <c r="AJ1082" s="16" t="str">
        <f>IF($AF1082="N/A","N/A",IF(AC1082&gt;2,"TBC","N/A"))</f>
        <v>N/A</v>
      </c>
      <c r="AK1082" s="16" t="str">
        <f>IF($AF1082="N/A","N/A",IF(AC1082&gt;3,"TBC","N/A"))</f>
        <v>N/A</v>
      </c>
      <c r="AL1082" s="16" t="str">
        <f>IF(AC1082="N/A","N/A",IF(AC1082&gt;0,IF(SUM(AG1082:AK1082)&lt;&gt;AF1082,"CHECK","OK"),"N/A"))</f>
        <v>N/A</v>
      </c>
      <c r="AM1082" s="16" t="e">
        <f>IF(AD1082="N/A", L1082+T1082, L1082+AG1082)</f>
        <v>#VALUE!</v>
      </c>
      <c r="AN1082" s="16" t="str">
        <f>IF(AD1082="N/A", IF(U1082="N/A", "N/A", L1082+U1082), AD1082+AH1082)</f>
        <v>N/A</v>
      </c>
      <c r="AO1082" s="16" t="str">
        <f>IF(AD1082="N/A", IF(V1082="N/A", "N/A", L1082+V1082), IF(AI1082="N/A", "N/A", AD1082+AI1082))</f>
        <v>N/A</v>
      </c>
      <c r="AP1082" s="16" t="str">
        <f>IF(AD1082="N/A", IF(W1082="N/A", "N/A", L1082+W1082), IF(AJ1082="N/A", "N/A", AD1082+AJ1082))</f>
        <v>N/A</v>
      </c>
      <c r="AQ1082" s="16" t="str">
        <f>IF(AD1082="N/A", IF(X1082="N/A", "N/A", L1082+X1082), IF(AK1082="N/A", "N/A", AD1082+AK1082))</f>
        <v>N/A</v>
      </c>
      <c r="AR1082" s="15" t="s">
        <v>40</v>
      </c>
      <c r="AS1082" s="15" t="s">
        <v>40</v>
      </c>
      <c r="AT1082" s="15" t="s">
        <v>40</v>
      </c>
      <c r="AU1082" s="15" t="s">
        <v>40</v>
      </c>
      <c r="AV1082" s="15" t="s">
        <v>40</v>
      </c>
      <c r="AW1082" s="15" t="s">
        <v>40</v>
      </c>
      <c r="AX1082" s="15" t="s">
        <v>40</v>
      </c>
      <c r="AY1082" s="15" t="s">
        <v>40</v>
      </c>
      <c r="AZ1082" s="15" t="s">
        <v>40</v>
      </c>
      <c r="BA1082" s="15" t="s">
        <v>40</v>
      </c>
      <c r="BB1082" s="15" t="s">
        <v>40</v>
      </c>
      <c r="BC1082" s="15" t="s">
        <v>40</v>
      </c>
      <c r="BD1082" s="15" t="s">
        <v>40</v>
      </c>
      <c r="BE1082" s="15" t="s">
        <v>40</v>
      </c>
      <c r="BF1082" s="15" t="s">
        <v>40</v>
      </c>
      <c r="BG1082" s="15" t="s">
        <v>40</v>
      </c>
      <c r="BH1082" s="15" t="s">
        <v>40</v>
      </c>
      <c r="BJ1082" s="16" t="e">
        <f>IF(AR1082="R", $CA1082, IF(OR(AR1082="P", AR1082="T", AR1082="N"), 0, IF($C1082="DM", $T1082, IF(OR(AR1082="Y", AR1082="IR"),$AM1082,IF(AR1082="C", IF($BI1082="Y", IF($AF1082="N/A", $Q1082, $AF1082), IF($AG1082="N/A", $T1082,$AG1082)))))))</f>
        <v>#VALUE!</v>
      </c>
      <c r="BK1082" s="16" t="e">
        <f>IF(AS1082="R", $CA1082, IF(OR(AS1082="P", AS1082="T", AS1082="N"), 0, IF($C1082="DM", $T1082, IF(OR(AS1082="Y", AS1082="IR"),$AM1082,IF(AS1082="C", IF($BI1082="Y", IF($AF1082="N/A", $Q1082, $AF1082), IF($AG1082="N/A", $T1082,$AG1082)))))))</f>
        <v>#VALUE!</v>
      </c>
      <c r="BL1082" s="16" t="e">
        <f>IF(AT1082="R", $CA1082, IF(OR(AT1082="P", AT1082="T", AT1082="N"), 0, IF($C1082="DM", $T1082, IF(OR(AT1082="Y", AT1082="IR"),$AM1082,IF(AT1082="C", IF($BI1082="Y", IF($AF1082="N/A", $Q1082, $AF1082), IF($AG1082="N/A", $T1082,$AG1082)))))))</f>
        <v>#VALUE!</v>
      </c>
      <c r="BM1082" s="16" t="e">
        <f>IF(AU1082="R", $CA1082, IF(OR(AU1082="P", AU1082="T", AU1082="N"), 0, IF($C1082="DM", $T1082, IF(OR(AU1082="Y", AU1082="IR"),$AM1082,IF(AU1082="C", IF($BI1082="Y", IF($AF1082="N/A", $Q1082, $AF1082), IF($AG1082="N/A", $T1082,$AG1082)))))))</f>
        <v>#VALUE!</v>
      </c>
      <c r="BN1082" s="16" t="e">
        <f>IF(AV1082="R", $CA1082, IF(OR(AV1082="P", AV1082="T", AV1082="N"), 0, IF($C1082="DM", $T1082, IF(OR(AV1082="Y", AV1082="IR"),$AM1082,IF(AV1082="C", IF($BI1082="Y", IF($AF1082="N/A", $Q1082, $AF1082), IF($AG1082="N/A", $T1082,$AG1082)))))))</f>
        <v>#VALUE!</v>
      </c>
      <c r="BO1082" s="16" t="e">
        <f>IF(AW1082="R", $CA1082, IF(OR(AW1082="P", AW1082="T", AW1082="N"), 0, IF($C1082="DM", $T1082, IF(OR(AW1082="Y", AW1082="IR"),$AM1082,IF(AW1082="C", IF($BI1082="Y", IF($AF1082="N/A", $Q1082, $AF1082), IF($AG1082="N/A", $T1082,$AG1082)))))))</f>
        <v>#VALUE!</v>
      </c>
      <c r="BP1082" s="16" t="e">
        <f>IF(AX1082="R", $CA1082, IF(OR(AX1082="P", AX1082="T", AX1082="N"), 0, IF($C1082="DM", $T1082, IF(OR(AX1082="Y", AX1082="IR"),$AM1082,IF(AX1082="C", IF($BI1082="Y", IF($AF1082="N/A", $Q1082, $AF1082), IF($AG1082="N/A", $T1082,$AG1082)))))))</f>
        <v>#VALUE!</v>
      </c>
      <c r="BQ1082" s="16" t="e">
        <f>IF(AY1082="R", $CA1082, IF(OR(AY1082="P", AY1082="T", AY1082="N"), 0, IF($C1082="DM", $T1082, IF(OR(AY1082="Y", AY1082="IR"),$AM1082,IF(AY1082="C", IF($BI1082="Y", IF($AF1082="N/A", $Q1082, $AF1082), IF($AG1082="N/A", $T1082,$AG1082)))))))</f>
        <v>#VALUE!</v>
      </c>
      <c r="BR1082" s="16" t="e">
        <f>IF(AZ1082="R", $CA1082, IF(OR(AZ1082="P", AZ1082="T", AZ1082="N"), 0, IF($C1082="DM", $T1082, IF(OR(AZ1082="Y", AZ1082="IR"),$AM1082,IF(AZ1082="C", IF($BI1082="Y", IF($AF1082="N/A", $Q1082, $AF1082), IF($AG1082="N/A", $T1082,$AG1082)))))))</f>
        <v>#VALUE!</v>
      </c>
      <c r="BS1082" s="16" t="e">
        <f>IF(BA1082="R", $CA1082, IF(OR(BA1082="P", BA1082="T", BA1082="N"), 0, IF($C1082="DM", $T1082, IF(OR(BA1082="Y", BA1082="IR"),$AM1082,IF(BA1082="C", IF($BI1082="Y", IF($AF1082="N/A", $Q1082, $AF1082), IF($AG1082="N/A", $T1082,$AG1082)))))))</f>
        <v>#VALUE!</v>
      </c>
      <c r="BT1082" s="16" t="e">
        <f>IF(BB1082="R", $CA1082, IF(OR(BB1082="P", BB1082="T", BB1082="N"), 0, IF($C1082="DM", $T1082, IF(OR(BB1082="Y", BB1082="IR"),$AM1082,IF(BB1082="C", IF($BI1082="Y", IF($BA1082="C", IF($AF1082="N/A", $Q1082, $AF1082), IF($AF1082="N/A", $T1082, $AM1082)), IF($AG1082="N/A", $T1082,$AG1082)))))))</f>
        <v>#VALUE!</v>
      </c>
      <c r="BU1082" s="16" t="e">
        <f>IF(BC1082="R", $CA1082, IF(OR(BC1082="P", BC1082="T", BC1082="N"), 0, IF($C1082="DM", $T1082, IF(OR(BC1082="Y", BC1082="IR"),$AM1082,IF(BC1082="C", IF($BI1082="Y", IF($BA1082="C", IF($AF1082="N/A", $Q1082, $AF1082), IF($AF1082="N/A", $T1082, $AM1082)), IF($AG1082="N/A", $T1082,$AG1082)))))))</f>
        <v>#VALUE!</v>
      </c>
      <c r="BV1082" s="16" t="e">
        <f>IF(BD1082="R", $CA1082, IF(OR(BD1082="P", BD1082="T", BD1082="N"), 0, IF($C1082="DM", $T1082, IF(OR(BD1082="Y", BD1082="IR"),$AM1082,IF(BD1082="C", IF($BI1082="Y", IF($BA1082="C", IF($AF1082="N/A", $Q1082, $AF1082), IF($AF1082="N/A", $T1082, $AM1082)), IF($AG1082="N/A", $T1082,$AG1082)))))))</f>
        <v>#VALUE!</v>
      </c>
      <c r="BW1082" s="16" t="e">
        <f>IF(BE1082="R", $CA1082, IF(OR(BE1082="P", BE1082="T", BE1082="N"), 0, IF($C1082="DM", $T1082, IF(OR(BE1082="Y", BE1082="IR"),$AM1082,IF(BE1082="C", IF($BI1082="Y", IF($BA1082="C", IF($AF1082="N/A", $Q1082, $AF1082), IF($AF1082="N/A", $T1082, $AM1082)), IF($AG1082="N/A", $T1082,$AG1082)))))))</f>
        <v>#VALUE!</v>
      </c>
      <c r="BX1082" s="16" t="e">
        <f>IF(BF1082="R", $CA1082, IF(OR(BF1082="P", BF1082="T", BF1082="N"), 0, IF($C1082="DM", $T1082, IF(OR(BF1082="Y", BF1082="IR"),$AM1082,IF(BF1082="C", IF($BI1082="Y", IF($BA1082="C", IF($AF1082="N/A", $Q1082, $AF1082), IF($AF1082="N/A", $T1082, $AM1082)), IF($AG1082="N/A", $T1082,$AG1082)))))))</f>
        <v>#VALUE!</v>
      </c>
      <c r="BY1082" s="16" t="e">
        <f>IF(BG1082="R", $CA1082, IF(OR(BG1082="P", BG1082="T", BG1082="N"), 0, IF($C1082="DM", $T1082, IF(OR(BG1082="Y", BG1082="IR"),$AM1082,IF(BG1082="C", IF($BI1082="Y", IF($BA1082="C", IF($AF1082="N/A", $Q1082, $AF1082), IF($AF1082="N/A", $T1082, $AM1082)), IF($AG1082="N/A", $T1082,$AG1082)))))))</f>
        <v>#VALUE!</v>
      </c>
      <c r="BZ1082" s="16" t="e">
        <f>IF(BH1082="R", $CA1082, IF(OR(BH1082="P", BH1082="T", BH1082="N"), 0, IF($C1082="DM", $T1082, IF(OR(BH1082="Y", BH1082="IR"),$AM1082,IF(BH1082="C", IF($BI1082="Y", IF($BA1082="C", IF($AF1082="N/A", $Q1082, $AF1082), IF($AF1082="N/A", $T1082, $AM1082)), IF($AG1082="N/A", $T1082,$AG1082)))))))</f>
        <v>#VALUE!</v>
      </c>
      <c r="CA1082" s="15" t="s">
        <v>75</v>
      </c>
      <c r="CB1082" s="16" t="e">
        <f>BZ1082</f>
        <v>#VALUE!</v>
      </c>
      <c r="CC1082" s="15" t="str">
        <f>IF(OR($BH1082="T", $BH1082="R"), 0, IF($BH1082="C", IF($BI1082="Y", IF($BA1082="C", 0, IF(AF1082="N/A", Q1082-T1082, AF1082-AG1082)), IF($AF1082="N/A", U1082, AH1082)), AN1082))</f>
        <v>N/A</v>
      </c>
      <c r="CD1082" s="15" t="str">
        <f>IF(OR($BH1082="T", $BH1082="R"), 0, IF($BH1082="C", IF($BI1082="Y", 0, IF($AF1082="N/A", V1082, AI1082)), AO1082))</f>
        <v>N/A</v>
      </c>
      <c r="CE1082" s="15" t="str">
        <f>IF(OR($BH1082="T", $BH1082="R"), 0, IF($BH1082="C", IF($BI1082="Y", 0, IF($AF1082="N/A", W1082, AJ1082)), AP1082))</f>
        <v>N/A</v>
      </c>
      <c r="CF1082" s="15" t="str">
        <f>IF(OR($BH1082="T", $BH1082="R"), 0, IF($BH1082="C", IF($BI1082="Y", 0, IF($AF1082="N/A", X1082, AK1082)), AQ1082))</f>
        <v>N/A</v>
      </c>
    </row>
    <row r="1083" spans="1:84" x14ac:dyDescent="0.25">
      <c r="A1083" s="14">
        <v>6060</v>
      </c>
      <c r="B1083" s="15"/>
      <c r="C1083" s="15"/>
      <c r="D1083" s="15"/>
      <c r="E1083" s="15" t="e">
        <f>VLOOKUP(B1083, 'Rookie Year'!$A$2:$B$55679,2,FALSE)</f>
        <v>#N/A</v>
      </c>
      <c r="F1083" s="15">
        <v>2024</v>
      </c>
      <c r="G1083" s="15" t="s">
        <v>42</v>
      </c>
      <c r="H1083" s="15"/>
      <c r="I1083" s="16"/>
      <c r="J1083" s="15"/>
      <c r="K1083" s="17">
        <f>IF(AND(G1083&lt;&gt;"N",R1083="N/A"), IF(I1083&lt;4, 0, 0.25),IF(I1083=1, IF(J1083=1,0.25, 0.25), IF(I1083&lt;13, 0.25, IF(I1083&lt;26, 0.4, IF(I1083&lt;51, 0.6, 0.75)))))</f>
        <v>0.25</v>
      </c>
      <c r="L1083" s="16">
        <f>I1083-M1083</f>
        <v>0</v>
      </c>
      <c r="M1083" s="16">
        <f>ROUNDUP(I1083*K1083,0)</f>
        <v>0</v>
      </c>
      <c r="N1083" s="16">
        <f>M1083*J1083</f>
        <v>0</v>
      </c>
      <c r="O1083" s="16">
        <v>0</v>
      </c>
      <c r="P1083" s="16">
        <v>0</v>
      </c>
      <c r="Q1083" s="16">
        <f>N1083-O1083-P1083</f>
        <v>0</v>
      </c>
      <c r="R1083" s="15" t="s">
        <v>75</v>
      </c>
      <c r="S1083" s="15">
        <f>IF(R1083="N/A", J1083-($B$1-F1083), J1083-($B$1-R1083))</f>
        <v>0</v>
      </c>
      <c r="T1083" s="16" t="str">
        <f>IF($S1083&lt;1, "N/A", $M1083)</f>
        <v>N/A</v>
      </c>
      <c r="U1083" s="16" t="str">
        <f>IF($S1083&lt;2, "N/A", $M1083)</f>
        <v>N/A</v>
      </c>
      <c r="V1083" s="16" t="str">
        <f>IF($S1083&lt;3, "N/A", $M1083)</f>
        <v>N/A</v>
      </c>
      <c r="W1083" s="16" t="str">
        <f>IF($S1083&lt;4, "N/A", $M1083)</f>
        <v>N/A</v>
      </c>
      <c r="X1083" s="16" t="str">
        <f>IF($S1083&lt;5, "N/A", $M1083)</f>
        <v>N/A</v>
      </c>
      <c r="Y1083" s="15" t="str">
        <f>IF(SUM(T1083:X1083)&lt;&gt;Q1083, "CHECK", "OK")</f>
        <v>OK</v>
      </c>
      <c r="Z1083" s="15" t="str">
        <f>IF(F1083=$B$1, "No", IF(S1083=1, "Yes", "No"))</f>
        <v>No</v>
      </c>
      <c r="AA1083" s="18" t="str">
        <f>IF(C1083="DM", "N/A", IF(Z1083="No","N/A",VLOOKUP(B1083,'Extension List'!$A$3:$R$1972,18,FALSE)))</f>
        <v>N/A</v>
      </c>
      <c r="AB1083" s="15" t="str">
        <f>IF(C1083="DM", "N/A", IF(Z1083="No","N/A",VLOOKUP(B1083,'Extension List'!$A$3:$T$1972,20,FALSE)))</f>
        <v>N/A</v>
      </c>
      <c r="AC1083" s="15" t="str">
        <f>IF(AA1083="N/A", "N/A", 0)</f>
        <v>N/A</v>
      </c>
      <c r="AD1083" s="16" t="str">
        <f>IF(AE1083="N/A", "N/A", AA1083-AE1083)</f>
        <v>N/A</v>
      </c>
      <c r="AE1083" s="16" t="str">
        <f>IF(AA1083="N/A", "N/A", IF(AC1083&gt;0, IF(AA1083&lt;13, ROUNDUP(0.25*AA1083,0), IF(AA1083&lt;26, ROUNDUP(0.4*AA1083,0), IF(AA1083&lt;51, ROUNDUP(0.6*AA1083,0), ROUNDUP(0.75*AA1083,0)))), "N/A"))</f>
        <v>N/A</v>
      </c>
      <c r="AF1083" s="16" t="str">
        <f>IF(AD1083="N/A","N/A", (AE1083*AC1083)+Q1083)</f>
        <v>N/A</v>
      </c>
      <c r="AG1083" s="16" t="str">
        <f>IF($AF1083="N/A", "N/A", "TBC")</f>
        <v>N/A</v>
      </c>
      <c r="AH1083" s="16" t="str">
        <f>IF($AF1083="N/A", "N/A", "TBC")</f>
        <v>N/A</v>
      </c>
      <c r="AI1083" s="16" t="str">
        <f>IF($AF1083="N/A","N/A",IF(AC1083&gt;1,"TBC","N/A"))</f>
        <v>N/A</v>
      </c>
      <c r="AJ1083" s="16" t="str">
        <f>IF($AF1083="N/A","N/A",IF(AC1083&gt;2,"TBC","N/A"))</f>
        <v>N/A</v>
      </c>
      <c r="AK1083" s="16" t="str">
        <f>IF($AF1083="N/A","N/A",IF(AC1083&gt;3,"TBC","N/A"))</f>
        <v>N/A</v>
      </c>
      <c r="AL1083" s="16" t="str">
        <f>IF(AC1083="N/A","N/A",IF(AC1083&gt;0,IF(SUM(AG1083:AK1083)&lt;&gt;AF1083,"CHECK","OK"),"N/A"))</f>
        <v>N/A</v>
      </c>
      <c r="AM1083" s="16" t="e">
        <f>IF(AD1083="N/A", L1083+T1083, L1083+AG1083)</f>
        <v>#VALUE!</v>
      </c>
      <c r="AN1083" s="16" t="str">
        <f>IF(AD1083="N/A", IF(U1083="N/A", "N/A", L1083+U1083), AD1083+AH1083)</f>
        <v>N/A</v>
      </c>
      <c r="AO1083" s="16" t="str">
        <f>IF(AD1083="N/A", IF(V1083="N/A", "N/A", L1083+V1083), IF(AI1083="N/A", "N/A", AD1083+AI1083))</f>
        <v>N/A</v>
      </c>
      <c r="AP1083" s="16" t="str">
        <f>IF(AD1083="N/A", IF(W1083="N/A", "N/A", L1083+W1083), IF(AJ1083="N/A", "N/A", AD1083+AJ1083))</f>
        <v>N/A</v>
      </c>
      <c r="AQ1083" s="16" t="str">
        <f>IF(AD1083="N/A", IF(X1083="N/A", "N/A", L1083+X1083), IF(AK1083="N/A", "N/A", AD1083+AK1083))</f>
        <v>N/A</v>
      </c>
      <c r="AR1083" s="15" t="s">
        <v>40</v>
      </c>
      <c r="AS1083" s="15" t="s">
        <v>40</v>
      </c>
      <c r="AT1083" s="15" t="s">
        <v>40</v>
      </c>
      <c r="AU1083" s="15" t="s">
        <v>40</v>
      </c>
      <c r="AV1083" s="15" t="s">
        <v>40</v>
      </c>
      <c r="AW1083" s="15" t="s">
        <v>40</v>
      </c>
      <c r="AX1083" s="15" t="s">
        <v>40</v>
      </c>
      <c r="AY1083" s="15" t="s">
        <v>40</v>
      </c>
      <c r="AZ1083" s="15" t="s">
        <v>40</v>
      </c>
      <c r="BA1083" s="15" t="s">
        <v>40</v>
      </c>
      <c r="BB1083" s="15" t="s">
        <v>40</v>
      </c>
      <c r="BC1083" s="15" t="s">
        <v>40</v>
      </c>
      <c r="BD1083" s="15" t="s">
        <v>40</v>
      </c>
      <c r="BE1083" s="15" t="s">
        <v>40</v>
      </c>
      <c r="BF1083" s="15" t="s">
        <v>40</v>
      </c>
      <c r="BG1083" s="15" t="s">
        <v>40</v>
      </c>
      <c r="BH1083" s="15" t="s">
        <v>40</v>
      </c>
      <c r="BJ1083" s="16" t="e">
        <f>IF(AR1083="R", $CA1083, IF(OR(AR1083="P", AR1083="T", AR1083="N"), 0, IF($C1083="DM", $T1083, IF(OR(AR1083="Y", AR1083="IR"),$AM1083,IF(AR1083="C", IF($BI1083="Y", IF($AF1083="N/A", $Q1083, $AF1083), IF($AG1083="N/A", $T1083,$AG1083)))))))</f>
        <v>#VALUE!</v>
      </c>
      <c r="BK1083" s="16" t="e">
        <f>IF(AS1083="R", $CA1083, IF(OR(AS1083="P", AS1083="T", AS1083="N"), 0, IF($C1083="DM", $T1083, IF(OR(AS1083="Y", AS1083="IR"),$AM1083,IF(AS1083="C", IF($BI1083="Y", IF($AF1083="N/A", $Q1083, $AF1083), IF($AG1083="N/A", $T1083,$AG1083)))))))</f>
        <v>#VALUE!</v>
      </c>
      <c r="BL1083" s="16" t="e">
        <f>IF(AT1083="R", $CA1083, IF(OR(AT1083="P", AT1083="T", AT1083="N"), 0, IF($C1083="DM", $T1083, IF(OR(AT1083="Y", AT1083="IR"),$AM1083,IF(AT1083="C", IF($BI1083="Y", IF($AF1083="N/A", $Q1083, $AF1083), IF($AG1083="N/A", $T1083,$AG1083)))))))</f>
        <v>#VALUE!</v>
      </c>
      <c r="BM1083" s="16" t="e">
        <f>IF(AU1083="R", $CA1083, IF(OR(AU1083="P", AU1083="T", AU1083="N"), 0, IF($C1083="DM", $T1083, IF(OR(AU1083="Y", AU1083="IR"),$AM1083,IF(AU1083="C", IF($BI1083="Y", IF($AF1083="N/A", $Q1083, $AF1083), IF($AG1083="N/A", $T1083,$AG1083)))))))</f>
        <v>#VALUE!</v>
      </c>
      <c r="BN1083" s="16" t="e">
        <f>IF(AV1083="R", $CA1083, IF(OR(AV1083="P", AV1083="T", AV1083="N"), 0, IF($C1083="DM", $T1083, IF(OR(AV1083="Y", AV1083="IR"),$AM1083,IF(AV1083="C", IF($BI1083="Y", IF($AF1083="N/A", $Q1083, $AF1083), IF($AG1083="N/A", $T1083,$AG1083)))))))</f>
        <v>#VALUE!</v>
      </c>
      <c r="BO1083" s="16" t="e">
        <f>IF(AW1083="R", $CA1083, IF(OR(AW1083="P", AW1083="T", AW1083="N"), 0, IF($C1083="DM", $T1083, IF(OR(AW1083="Y", AW1083="IR"),$AM1083,IF(AW1083="C", IF($BI1083="Y", IF($AF1083="N/A", $Q1083, $AF1083), IF($AG1083="N/A", $T1083,$AG1083)))))))</f>
        <v>#VALUE!</v>
      </c>
      <c r="BP1083" s="16" t="e">
        <f>IF(AX1083="R", $CA1083, IF(OR(AX1083="P", AX1083="T", AX1083="N"), 0, IF($C1083="DM", $T1083, IF(OR(AX1083="Y", AX1083="IR"),$AM1083,IF(AX1083="C", IF($BI1083="Y", IF($AF1083="N/A", $Q1083, $AF1083), IF($AG1083="N/A", $T1083,$AG1083)))))))</f>
        <v>#VALUE!</v>
      </c>
      <c r="BQ1083" s="16" t="e">
        <f>IF(AY1083="R", $CA1083, IF(OR(AY1083="P", AY1083="T", AY1083="N"), 0, IF($C1083="DM", $T1083, IF(OR(AY1083="Y", AY1083="IR"),$AM1083,IF(AY1083="C", IF($BI1083="Y", IF($AF1083="N/A", $Q1083, $AF1083), IF($AG1083="N/A", $T1083,$AG1083)))))))</f>
        <v>#VALUE!</v>
      </c>
      <c r="BR1083" s="16" t="e">
        <f>IF(AZ1083="R", $CA1083, IF(OR(AZ1083="P", AZ1083="T", AZ1083="N"), 0, IF($C1083="DM", $T1083, IF(OR(AZ1083="Y", AZ1083="IR"),$AM1083,IF(AZ1083="C", IF($BI1083="Y", IF($AF1083="N/A", $Q1083, $AF1083), IF($AG1083="N/A", $T1083,$AG1083)))))))</f>
        <v>#VALUE!</v>
      </c>
      <c r="BS1083" s="16" t="e">
        <f>IF(BA1083="R", $CA1083, IF(OR(BA1083="P", BA1083="T", BA1083="N"), 0, IF($C1083="DM", $T1083, IF(OR(BA1083="Y", BA1083="IR"),$AM1083,IF(BA1083="C", IF($BI1083="Y", IF($AF1083="N/A", $Q1083, $AF1083), IF($AG1083="N/A", $T1083,$AG1083)))))))</f>
        <v>#VALUE!</v>
      </c>
      <c r="BT1083" s="16" t="e">
        <f>IF(BB1083="R", $CA1083, IF(OR(BB1083="P", BB1083="T", BB1083="N"), 0, IF($C1083="DM", $T1083, IF(OR(BB1083="Y", BB1083="IR"),$AM1083,IF(BB1083="C", IF($BI1083="Y", IF($BA1083="C", IF($AF1083="N/A", $Q1083, $AF1083), IF($AF1083="N/A", $T1083, $AM1083)), IF($AG1083="N/A", $T1083,$AG1083)))))))</f>
        <v>#VALUE!</v>
      </c>
      <c r="BU1083" s="16" t="e">
        <f>IF(BC1083="R", $CA1083, IF(OR(BC1083="P", BC1083="T", BC1083="N"), 0, IF($C1083="DM", $T1083, IF(OR(BC1083="Y", BC1083="IR"),$AM1083,IF(BC1083="C", IF($BI1083="Y", IF($BA1083="C", IF($AF1083="N/A", $Q1083, $AF1083), IF($AF1083="N/A", $T1083, $AM1083)), IF($AG1083="N/A", $T1083,$AG1083)))))))</f>
        <v>#VALUE!</v>
      </c>
      <c r="BV1083" s="16" t="e">
        <f>IF(BD1083="R", $CA1083, IF(OR(BD1083="P", BD1083="T", BD1083="N"), 0, IF($C1083="DM", $T1083, IF(OR(BD1083="Y", BD1083="IR"),$AM1083,IF(BD1083="C", IF($BI1083="Y", IF($BA1083="C", IF($AF1083="N/A", $Q1083, $AF1083), IF($AF1083="N/A", $T1083, $AM1083)), IF($AG1083="N/A", $T1083,$AG1083)))))))</f>
        <v>#VALUE!</v>
      </c>
      <c r="BW1083" s="16" t="e">
        <f>IF(BE1083="R", $CA1083, IF(OR(BE1083="P", BE1083="T", BE1083="N"), 0, IF($C1083="DM", $T1083, IF(OR(BE1083="Y", BE1083="IR"),$AM1083,IF(BE1083="C", IF($BI1083="Y", IF($BA1083="C", IF($AF1083="N/A", $Q1083, $AF1083), IF($AF1083="N/A", $T1083, $AM1083)), IF($AG1083="N/A", $T1083,$AG1083)))))))</f>
        <v>#VALUE!</v>
      </c>
      <c r="BX1083" s="16" t="e">
        <f>IF(BF1083="R", $CA1083, IF(OR(BF1083="P", BF1083="T", BF1083="N"), 0, IF($C1083="DM", $T1083, IF(OR(BF1083="Y", BF1083="IR"),$AM1083,IF(BF1083="C", IF($BI1083="Y", IF($BA1083="C", IF($AF1083="N/A", $Q1083, $AF1083), IF($AF1083="N/A", $T1083, $AM1083)), IF($AG1083="N/A", $T1083,$AG1083)))))))</f>
        <v>#VALUE!</v>
      </c>
      <c r="BY1083" s="16" t="e">
        <f>IF(BG1083="R", $CA1083, IF(OR(BG1083="P", BG1083="T", BG1083="N"), 0, IF($C1083="DM", $T1083, IF(OR(BG1083="Y", BG1083="IR"),$AM1083,IF(BG1083="C", IF($BI1083="Y", IF($BA1083="C", IF($AF1083="N/A", $Q1083, $AF1083), IF($AF1083="N/A", $T1083, $AM1083)), IF($AG1083="N/A", $T1083,$AG1083)))))))</f>
        <v>#VALUE!</v>
      </c>
      <c r="BZ1083" s="16" t="e">
        <f>IF(BH1083="R", $CA1083, IF(OR(BH1083="P", BH1083="T", BH1083="N"), 0, IF($C1083="DM", $T1083, IF(OR(BH1083="Y", BH1083="IR"),$AM1083,IF(BH1083="C", IF($BI1083="Y", IF($BA1083="C", IF($AF1083="N/A", $Q1083, $AF1083), IF($AF1083="N/A", $T1083, $AM1083)), IF($AG1083="N/A", $T1083,$AG1083)))))))</f>
        <v>#VALUE!</v>
      </c>
      <c r="CA1083" s="15" t="s">
        <v>75</v>
      </c>
      <c r="CB1083" s="16" t="e">
        <f>BZ1083</f>
        <v>#VALUE!</v>
      </c>
      <c r="CC1083" s="15" t="str">
        <f>IF(OR($BH1083="T", $BH1083="R"), 0, IF($BH1083="C", IF($BI1083="Y", IF($BA1083="C", 0, IF(AF1083="N/A", Q1083-T1083, AF1083-AG1083)), IF($AF1083="N/A", U1083, AH1083)), AN1083))</f>
        <v>N/A</v>
      </c>
      <c r="CD1083" s="15" t="str">
        <f>IF(OR($BH1083="T", $BH1083="R"), 0, IF($BH1083="C", IF($BI1083="Y", 0, IF($AF1083="N/A", V1083, AI1083)), AO1083))</f>
        <v>N/A</v>
      </c>
      <c r="CE1083" s="15" t="str">
        <f>IF(OR($BH1083="T", $BH1083="R"), 0, IF($BH1083="C", IF($BI1083="Y", 0, IF($AF1083="N/A", W1083, AJ1083)), AP1083))</f>
        <v>N/A</v>
      </c>
      <c r="CF1083" s="15" t="str">
        <f>IF(OR($BH1083="T", $BH1083="R"), 0, IF($BH1083="C", IF($BI1083="Y", 0, IF($AF1083="N/A", X1083, AK1083)), AQ1083))</f>
        <v>N/A</v>
      </c>
    </row>
    <row r="1084" spans="1:84" x14ac:dyDescent="0.25">
      <c r="A1084" s="14">
        <v>6061</v>
      </c>
      <c r="B1084" s="15"/>
      <c r="C1084" s="15"/>
      <c r="D1084" s="15"/>
      <c r="E1084" s="15" t="e">
        <f>VLOOKUP(B1084, 'Rookie Year'!$A$2:$B$55679,2,FALSE)</f>
        <v>#N/A</v>
      </c>
      <c r="F1084" s="15">
        <v>2024</v>
      </c>
      <c r="G1084" s="15" t="s">
        <v>42</v>
      </c>
      <c r="H1084" s="15"/>
      <c r="I1084" s="16"/>
      <c r="J1084" s="15"/>
      <c r="K1084" s="17">
        <f>IF(AND(G1084&lt;&gt;"N",R1084="N/A"), IF(I1084&lt;4, 0, 0.25),IF(I1084=1, IF(J1084=1,0.25, 0.25), IF(I1084&lt;13, 0.25, IF(I1084&lt;26, 0.4, IF(I1084&lt;51, 0.6, 0.75)))))</f>
        <v>0.25</v>
      </c>
      <c r="L1084" s="16">
        <f>I1084-M1084</f>
        <v>0</v>
      </c>
      <c r="M1084" s="16">
        <f>ROUNDUP(I1084*K1084,0)</f>
        <v>0</v>
      </c>
      <c r="N1084" s="16">
        <f>M1084*J1084</f>
        <v>0</v>
      </c>
      <c r="O1084" s="16">
        <v>0</v>
      </c>
      <c r="P1084" s="16">
        <v>0</v>
      </c>
      <c r="Q1084" s="16">
        <f>N1084-O1084-P1084</f>
        <v>0</v>
      </c>
      <c r="R1084" s="15" t="s">
        <v>75</v>
      </c>
      <c r="S1084" s="15">
        <f>IF(R1084="N/A", J1084-($B$1-F1084), J1084-($B$1-R1084))</f>
        <v>0</v>
      </c>
      <c r="T1084" s="16" t="str">
        <f>IF($S1084&lt;1, "N/A", $M1084)</f>
        <v>N/A</v>
      </c>
      <c r="U1084" s="16" t="str">
        <f>IF($S1084&lt;2, "N/A", $M1084)</f>
        <v>N/A</v>
      </c>
      <c r="V1084" s="16" t="str">
        <f>IF($S1084&lt;3, "N/A", $M1084)</f>
        <v>N/A</v>
      </c>
      <c r="W1084" s="16" t="str">
        <f>IF($S1084&lt;4, "N/A", $M1084)</f>
        <v>N/A</v>
      </c>
      <c r="X1084" s="16" t="str">
        <f>IF($S1084&lt;5, "N/A", $M1084)</f>
        <v>N/A</v>
      </c>
      <c r="Y1084" s="15" t="str">
        <f>IF(SUM(T1084:X1084)&lt;&gt;Q1084, "CHECK", "OK")</f>
        <v>OK</v>
      </c>
      <c r="Z1084" s="15" t="str">
        <f>IF(F1084=$B$1, "No", IF(S1084=1, "Yes", "No"))</f>
        <v>No</v>
      </c>
      <c r="AA1084" s="18" t="str">
        <f>IF(C1084="DM", "N/A", IF(Z1084="No","N/A",VLOOKUP(B1084,'Extension List'!$A$3:$R$1972,18,FALSE)))</f>
        <v>N/A</v>
      </c>
      <c r="AB1084" s="15" t="str">
        <f>IF(C1084="DM", "N/A", IF(Z1084="No","N/A",VLOOKUP(B1084,'Extension List'!$A$3:$T$1972,20,FALSE)))</f>
        <v>N/A</v>
      </c>
      <c r="AC1084" s="15" t="str">
        <f>IF(AA1084="N/A", "N/A", 0)</f>
        <v>N/A</v>
      </c>
      <c r="AD1084" s="16" t="str">
        <f>IF(AE1084="N/A", "N/A", AA1084-AE1084)</f>
        <v>N/A</v>
      </c>
      <c r="AE1084" s="16" t="str">
        <f>IF(AA1084="N/A", "N/A", IF(AC1084&gt;0, IF(AA1084&lt;13, ROUNDUP(0.25*AA1084,0), IF(AA1084&lt;26, ROUNDUP(0.4*AA1084,0), IF(AA1084&lt;51, ROUNDUP(0.6*AA1084,0), ROUNDUP(0.75*AA1084,0)))), "N/A"))</f>
        <v>N/A</v>
      </c>
      <c r="AF1084" s="16" t="str">
        <f>IF(AD1084="N/A","N/A", (AE1084*AC1084)+Q1084)</f>
        <v>N/A</v>
      </c>
      <c r="AG1084" s="16" t="str">
        <f>IF($AF1084="N/A", "N/A", "TBC")</f>
        <v>N/A</v>
      </c>
      <c r="AH1084" s="16" t="str">
        <f>IF($AF1084="N/A", "N/A", "TBC")</f>
        <v>N/A</v>
      </c>
      <c r="AI1084" s="16" t="str">
        <f>IF($AF1084="N/A","N/A",IF(AC1084&gt;1,"TBC","N/A"))</f>
        <v>N/A</v>
      </c>
      <c r="AJ1084" s="16" t="str">
        <f>IF($AF1084="N/A","N/A",IF(AC1084&gt;2,"TBC","N/A"))</f>
        <v>N/A</v>
      </c>
      <c r="AK1084" s="16" t="str">
        <f>IF($AF1084="N/A","N/A",IF(AC1084&gt;3,"TBC","N/A"))</f>
        <v>N/A</v>
      </c>
      <c r="AL1084" s="16" t="str">
        <f>IF(AC1084="N/A","N/A",IF(AC1084&gt;0,IF(SUM(AG1084:AK1084)&lt;&gt;AF1084,"CHECK","OK"),"N/A"))</f>
        <v>N/A</v>
      </c>
      <c r="AM1084" s="16" t="e">
        <f>IF(AD1084="N/A", L1084+T1084, L1084+AG1084)</f>
        <v>#VALUE!</v>
      </c>
      <c r="AN1084" s="16" t="str">
        <f>IF(AD1084="N/A", IF(U1084="N/A", "N/A", L1084+U1084), AD1084+AH1084)</f>
        <v>N/A</v>
      </c>
      <c r="AO1084" s="16" t="str">
        <f>IF(AD1084="N/A", IF(V1084="N/A", "N/A", L1084+V1084), IF(AI1084="N/A", "N/A", AD1084+AI1084))</f>
        <v>N/A</v>
      </c>
      <c r="AP1084" s="16" t="str">
        <f>IF(AD1084="N/A", IF(W1084="N/A", "N/A", L1084+W1084), IF(AJ1084="N/A", "N/A", AD1084+AJ1084))</f>
        <v>N/A</v>
      </c>
      <c r="AQ1084" s="16" t="str">
        <f>IF(AD1084="N/A", IF(X1084="N/A", "N/A", L1084+X1084), IF(AK1084="N/A", "N/A", AD1084+AK1084))</f>
        <v>N/A</v>
      </c>
      <c r="AR1084" s="15" t="s">
        <v>40</v>
      </c>
      <c r="AS1084" s="15" t="s">
        <v>40</v>
      </c>
      <c r="AT1084" s="15" t="s">
        <v>40</v>
      </c>
      <c r="AU1084" s="15" t="s">
        <v>40</v>
      </c>
      <c r="AV1084" s="15" t="s">
        <v>40</v>
      </c>
      <c r="AW1084" s="15" t="s">
        <v>40</v>
      </c>
      <c r="AX1084" s="15" t="s">
        <v>40</v>
      </c>
      <c r="AY1084" s="15" t="s">
        <v>40</v>
      </c>
      <c r="AZ1084" s="15" t="s">
        <v>40</v>
      </c>
      <c r="BA1084" s="15" t="s">
        <v>40</v>
      </c>
      <c r="BB1084" s="15" t="s">
        <v>40</v>
      </c>
      <c r="BC1084" s="15" t="s">
        <v>40</v>
      </c>
      <c r="BD1084" s="15" t="s">
        <v>40</v>
      </c>
      <c r="BE1084" s="15" t="s">
        <v>40</v>
      </c>
      <c r="BF1084" s="15" t="s">
        <v>40</v>
      </c>
      <c r="BG1084" s="15" t="s">
        <v>40</v>
      </c>
      <c r="BH1084" s="15" t="s">
        <v>40</v>
      </c>
      <c r="BJ1084" s="16" t="e">
        <f>IF(AR1084="R", $CA1084, IF(OR(AR1084="P", AR1084="T", AR1084="N"), 0, IF($C1084="DM", $T1084, IF(OR(AR1084="Y", AR1084="IR"),$AM1084,IF(AR1084="C", IF($BI1084="Y", IF($AF1084="N/A", $Q1084, $AF1084), IF($AG1084="N/A", $T1084,$AG1084)))))))</f>
        <v>#VALUE!</v>
      </c>
      <c r="BK1084" s="16" t="e">
        <f>IF(AS1084="R", $CA1084, IF(OR(AS1084="P", AS1084="T", AS1084="N"), 0, IF($C1084="DM", $T1084, IF(OR(AS1084="Y", AS1084="IR"),$AM1084,IF(AS1084="C", IF($BI1084="Y", IF($AF1084="N/A", $Q1084, $AF1084), IF($AG1084="N/A", $T1084,$AG1084)))))))</f>
        <v>#VALUE!</v>
      </c>
      <c r="BL1084" s="16" t="e">
        <f>IF(AT1084="R", $CA1084, IF(OR(AT1084="P", AT1084="T", AT1084="N"), 0, IF($C1084="DM", $T1084, IF(OR(AT1084="Y", AT1084="IR"),$AM1084,IF(AT1084="C", IF($BI1084="Y", IF($AF1084="N/A", $Q1084, $AF1084), IF($AG1084="N/A", $T1084,$AG1084)))))))</f>
        <v>#VALUE!</v>
      </c>
      <c r="BM1084" s="16" t="e">
        <f>IF(AU1084="R", $CA1084, IF(OR(AU1084="P", AU1084="T", AU1084="N"), 0, IF($C1084="DM", $T1084, IF(OR(AU1084="Y", AU1084="IR"),$AM1084,IF(AU1084="C", IF($BI1084="Y", IF($AF1084="N/A", $Q1084, $AF1084), IF($AG1084="N/A", $T1084,$AG1084)))))))</f>
        <v>#VALUE!</v>
      </c>
      <c r="BN1084" s="16" t="e">
        <f>IF(AV1084="R", $CA1084, IF(OR(AV1084="P", AV1084="T", AV1084="N"), 0, IF($C1084="DM", $T1084, IF(OR(AV1084="Y", AV1084="IR"),$AM1084,IF(AV1084="C", IF($BI1084="Y", IF($AF1084="N/A", $Q1084, $AF1084), IF($AG1084="N/A", $T1084,$AG1084)))))))</f>
        <v>#VALUE!</v>
      </c>
      <c r="BO1084" s="16" t="e">
        <f>IF(AW1084="R", $CA1084, IF(OR(AW1084="P", AW1084="T", AW1084="N"), 0, IF($C1084="DM", $T1084, IF(OR(AW1084="Y", AW1084="IR"),$AM1084,IF(AW1084="C", IF($BI1084="Y", IF($AF1084="N/A", $Q1084, $AF1084), IF($AG1084="N/A", $T1084,$AG1084)))))))</f>
        <v>#VALUE!</v>
      </c>
      <c r="BP1084" s="16" t="e">
        <f>IF(AX1084="R", $CA1084, IF(OR(AX1084="P", AX1084="T", AX1084="N"), 0, IF($C1084="DM", $T1084, IF(OR(AX1084="Y", AX1084="IR"),$AM1084,IF(AX1084="C", IF($BI1084="Y", IF($AF1084="N/A", $Q1084, $AF1084), IF($AG1084="N/A", $T1084,$AG1084)))))))</f>
        <v>#VALUE!</v>
      </c>
      <c r="BQ1084" s="16" t="e">
        <f>IF(AY1084="R", $CA1084, IF(OR(AY1084="P", AY1084="T", AY1084="N"), 0, IF($C1084="DM", $T1084, IF(OR(AY1084="Y", AY1084="IR"),$AM1084,IF(AY1084="C", IF($BI1084="Y", IF($AF1084="N/A", $Q1084, $AF1084), IF($AG1084="N/A", $T1084,$AG1084)))))))</f>
        <v>#VALUE!</v>
      </c>
      <c r="BR1084" s="16" t="e">
        <f>IF(AZ1084="R", $CA1084, IF(OR(AZ1084="P", AZ1084="T", AZ1084="N"), 0, IF($C1084="DM", $T1084, IF(OR(AZ1084="Y", AZ1084="IR"),$AM1084,IF(AZ1084="C", IF($BI1084="Y", IF($AF1084="N/A", $Q1084, $AF1084), IF($AG1084="N/A", $T1084,$AG1084)))))))</f>
        <v>#VALUE!</v>
      </c>
      <c r="BS1084" s="16" t="e">
        <f>IF(BA1084="R", $CA1084, IF(OR(BA1084="P", BA1084="T", BA1084="N"), 0, IF($C1084="DM", $T1084, IF(OR(BA1084="Y", BA1084="IR"),$AM1084,IF(BA1084="C", IF($BI1084="Y", IF($AF1084="N/A", $Q1084, $AF1084), IF($AG1084="N/A", $T1084,$AG1084)))))))</f>
        <v>#VALUE!</v>
      </c>
      <c r="BT1084" s="16" t="e">
        <f>IF(BB1084="R", $CA1084, IF(OR(BB1084="P", BB1084="T", BB1084="N"), 0, IF($C1084="DM", $T1084, IF(OR(BB1084="Y", BB1084="IR"),$AM1084,IF(BB1084="C", IF($BI1084="Y", IF($BA1084="C", IF($AF1084="N/A", $Q1084, $AF1084), IF($AF1084="N/A", $T1084, $AM1084)), IF($AG1084="N/A", $T1084,$AG1084)))))))</f>
        <v>#VALUE!</v>
      </c>
      <c r="BU1084" s="16" t="e">
        <f>IF(BC1084="R", $CA1084, IF(OR(BC1084="P", BC1084="T", BC1084="N"), 0, IF($C1084="DM", $T1084, IF(OR(BC1084="Y", BC1084="IR"),$AM1084,IF(BC1084="C", IF($BI1084="Y", IF($BA1084="C", IF($AF1084="N/A", $Q1084, $AF1084), IF($AF1084="N/A", $T1084, $AM1084)), IF($AG1084="N/A", $T1084,$AG1084)))))))</f>
        <v>#VALUE!</v>
      </c>
      <c r="BV1084" s="16" t="e">
        <f>IF(BD1084="R", $CA1084, IF(OR(BD1084="P", BD1084="T", BD1084="N"), 0, IF($C1084="DM", $T1084, IF(OR(BD1084="Y", BD1084="IR"),$AM1084,IF(BD1084="C", IF($BI1084="Y", IF($BA1084="C", IF($AF1084="N/A", $Q1084, $AF1084), IF($AF1084="N/A", $T1084, $AM1084)), IF($AG1084="N/A", $T1084,$AG1084)))))))</f>
        <v>#VALUE!</v>
      </c>
      <c r="BW1084" s="16" t="e">
        <f>IF(BE1084="R", $CA1084, IF(OR(BE1084="P", BE1084="T", BE1084="N"), 0, IF($C1084="DM", $T1084, IF(OR(BE1084="Y", BE1084="IR"),$AM1084,IF(BE1084="C", IF($BI1084="Y", IF($BA1084="C", IF($AF1084="N/A", $Q1084, $AF1084), IF($AF1084="N/A", $T1084, $AM1084)), IF($AG1084="N/A", $T1084,$AG1084)))))))</f>
        <v>#VALUE!</v>
      </c>
      <c r="BX1084" s="16" t="e">
        <f>IF(BF1084="R", $CA1084, IF(OR(BF1084="P", BF1084="T", BF1084="N"), 0, IF($C1084="DM", $T1084, IF(OR(BF1084="Y", BF1084="IR"),$AM1084,IF(BF1084="C", IF($BI1084="Y", IF($BA1084="C", IF($AF1084="N/A", $Q1084, $AF1084), IF($AF1084="N/A", $T1084, $AM1084)), IF($AG1084="N/A", $T1084,$AG1084)))))))</f>
        <v>#VALUE!</v>
      </c>
      <c r="BY1084" s="16" t="e">
        <f>IF(BG1084="R", $CA1084, IF(OR(BG1084="P", BG1084="T", BG1084="N"), 0, IF($C1084="DM", $T1084, IF(OR(BG1084="Y", BG1084="IR"),$AM1084,IF(BG1084="C", IF($BI1084="Y", IF($BA1084="C", IF($AF1084="N/A", $Q1084, $AF1084), IF($AF1084="N/A", $T1084, $AM1084)), IF($AG1084="N/A", $T1084,$AG1084)))))))</f>
        <v>#VALUE!</v>
      </c>
      <c r="BZ1084" s="16" t="e">
        <f>IF(BH1084="R", $CA1084, IF(OR(BH1084="P", BH1084="T", BH1084="N"), 0, IF($C1084="DM", $T1084, IF(OR(BH1084="Y", BH1084="IR"),$AM1084,IF(BH1084="C", IF($BI1084="Y", IF($BA1084="C", IF($AF1084="N/A", $Q1084, $AF1084), IF($AF1084="N/A", $T1084, $AM1084)), IF($AG1084="N/A", $T1084,$AG1084)))))))</f>
        <v>#VALUE!</v>
      </c>
      <c r="CA1084" s="15" t="s">
        <v>75</v>
      </c>
      <c r="CB1084" s="16" t="e">
        <f>BZ1084</f>
        <v>#VALUE!</v>
      </c>
      <c r="CC1084" s="15" t="str">
        <f>IF(OR($BH1084="T", $BH1084="R"), 0, IF($BH1084="C", IF($BI1084="Y", IF($BA1084="C", 0, IF(AF1084="N/A", Q1084-T1084, AF1084-AG1084)), IF($AF1084="N/A", U1084, AH1084)), AN1084))</f>
        <v>N/A</v>
      </c>
      <c r="CD1084" s="15" t="str">
        <f>IF(OR($BH1084="T", $BH1084="R"), 0, IF($BH1084="C", IF($BI1084="Y", 0, IF($AF1084="N/A", V1084, AI1084)), AO1084))</f>
        <v>N/A</v>
      </c>
      <c r="CE1084" s="15" t="str">
        <f>IF(OR($BH1084="T", $BH1084="R"), 0, IF($BH1084="C", IF($BI1084="Y", 0, IF($AF1084="N/A", W1084, AJ1084)), AP1084))</f>
        <v>N/A</v>
      </c>
      <c r="CF1084" s="15" t="str">
        <f>IF(OR($BH1084="T", $BH1084="R"), 0, IF($BH1084="C", IF($BI1084="Y", 0, IF($AF1084="N/A", X1084, AK1084)), AQ1084))</f>
        <v>N/A</v>
      </c>
    </row>
    <row r="1085" spans="1:84" x14ac:dyDescent="0.25">
      <c r="A1085" s="14">
        <v>6062</v>
      </c>
      <c r="B1085" s="15"/>
      <c r="C1085" s="15"/>
      <c r="D1085" s="15"/>
      <c r="E1085" s="15" t="e">
        <f>VLOOKUP(B1085, 'Rookie Year'!$A$2:$B$55679,2,FALSE)</f>
        <v>#N/A</v>
      </c>
      <c r="F1085" s="15">
        <v>2024</v>
      </c>
      <c r="G1085" s="15" t="s">
        <v>42</v>
      </c>
      <c r="H1085" s="15"/>
      <c r="I1085" s="16"/>
      <c r="J1085" s="15"/>
      <c r="K1085" s="17">
        <f>IF(AND(G1085&lt;&gt;"N",R1085="N/A"), IF(I1085&lt;4, 0, 0.25),IF(I1085=1, IF(J1085=1,0.25, 0.25), IF(I1085&lt;13, 0.25, IF(I1085&lt;26, 0.4, IF(I1085&lt;51, 0.6, 0.75)))))</f>
        <v>0.25</v>
      </c>
      <c r="L1085" s="16">
        <f>I1085-M1085</f>
        <v>0</v>
      </c>
      <c r="M1085" s="16">
        <f>ROUNDUP(I1085*K1085,0)</f>
        <v>0</v>
      </c>
      <c r="N1085" s="16">
        <f>M1085*J1085</f>
        <v>0</v>
      </c>
      <c r="O1085" s="16">
        <v>0</v>
      </c>
      <c r="P1085" s="16">
        <v>0</v>
      </c>
      <c r="Q1085" s="16">
        <f>N1085-O1085-P1085</f>
        <v>0</v>
      </c>
      <c r="R1085" s="15" t="s">
        <v>75</v>
      </c>
      <c r="S1085" s="15">
        <f>IF(R1085="N/A", J1085-($B$1-F1085), J1085-($B$1-R1085))</f>
        <v>0</v>
      </c>
      <c r="T1085" s="16" t="str">
        <f>IF($S1085&lt;1, "N/A", $M1085)</f>
        <v>N/A</v>
      </c>
      <c r="U1085" s="16" t="str">
        <f>IF($S1085&lt;2, "N/A", $M1085)</f>
        <v>N/A</v>
      </c>
      <c r="V1085" s="16" t="str">
        <f>IF($S1085&lt;3, "N/A", $M1085)</f>
        <v>N/A</v>
      </c>
      <c r="W1085" s="16" t="str">
        <f>IF($S1085&lt;4, "N/A", $M1085)</f>
        <v>N/A</v>
      </c>
      <c r="X1085" s="16" t="str">
        <f>IF($S1085&lt;5, "N/A", $M1085)</f>
        <v>N/A</v>
      </c>
      <c r="Y1085" s="15" t="str">
        <f>IF(SUM(T1085:X1085)&lt;&gt;Q1085, "CHECK", "OK")</f>
        <v>OK</v>
      </c>
      <c r="Z1085" s="15" t="str">
        <f>IF(F1085=$B$1, "No", IF(S1085=1, "Yes", "No"))</f>
        <v>No</v>
      </c>
      <c r="AA1085" s="18" t="str">
        <f>IF(C1085="DM", "N/A", IF(Z1085="No","N/A",VLOOKUP(B1085,'Extension List'!$A$3:$R$1972,18,FALSE)))</f>
        <v>N/A</v>
      </c>
      <c r="AB1085" s="15" t="str">
        <f>IF(C1085="DM", "N/A", IF(Z1085="No","N/A",VLOOKUP(B1085,'Extension List'!$A$3:$T$1972,20,FALSE)))</f>
        <v>N/A</v>
      </c>
      <c r="AC1085" s="15" t="str">
        <f>IF(AA1085="N/A", "N/A", 0)</f>
        <v>N/A</v>
      </c>
      <c r="AD1085" s="16" t="str">
        <f>IF(AE1085="N/A", "N/A", AA1085-AE1085)</f>
        <v>N/A</v>
      </c>
      <c r="AE1085" s="16" t="str">
        <f>IF(AA1085="N/A", "N/A", IF(AC1085&gt;0, IF(AA1085&lt;13, ROUNDUP(0.25*AA1085,0), IF(AA1085&lt;26, ROUNDUP(0.4*AA1085,0), IF(AA1085&lt;51, ROUNDUP(0.6*AA1085,0), ROUNDUP(0.75*AA1085,0)))), "N/A"))</f>
        <v>N/A</v>
      </c>
      <c r="AF1085" s="16" t="str">
        <f>IF(AD1085="N/A","N/A", (AE1085*AC1085)+Q1085)</f>
        <v>N/A</v>
      </c>
      <c r="AG1085" s="16" t="str">
        <f>IF($AF1085="N/A", "N/A", "TBC")</f>
        <v>N/A</v>
      </c>
      <c r="AH1085" s="16" t="str">
        <f>IF($AF1085="N/A", "N/A", "TBC")</f>
        <v>N/A</v>
      </c>
      <c r="AI1085" s="16" t="str">
        <f>IF($AF1085="N/A","N/A",IF(AC1085&gt;1,"TBC","N/A"))</f>
        <v>N/A</v>
      </c>
      <c r="AJ1085" s="16" t="str">
        <f>IF($AF1085="N/A","N/A",IF(AC1085&gt;2,"TBC","N/A"))</f>
        <v>N/A</v>
      </c>
      <c r="AK1085" s="16" t="str">
        <f>IF($AF1085="N/A","N/A",IF(AC1085&gt;3,"TBC","N/A"))</f>
        <v>N/A</v>
      </c>
      <c r="AL1085" s="16" t="str">
        <f>IF(AC1085="N/A","N/A",IF(AC1085&gt;0,IF(SUM(AG1085:AK1085)&lt;&gt;AF1085,"CHECK","OK"),"N/A"))</f>
        <v>N/A</v>
      </c>
      <c r="AM1085" s="16" t="e">
        <f>IF(AD1085="N/A", L1085+T1085, L1085+AG1085)</f>
        <v>#VALUE!</v>
      </c>
      <c r="AN1085" s="16" t="str">
        <f>IF(AD1085="N/A", IF(U1085="N/A", "N/A", L1085+U1085), AD1085+AH1085)</f>
        <v>N/A</v>
      </c>
      <c r="AO1085" s="16" t="str">
        <f>IF(AD1085="N/A", IF(V1085="N/A", "N/A", L1085+V1085), IF(AI1085="N/A", "N/A", AD1085+AI1085))</f>
        <v>N/A</v>
      </c>
      <c r="AP1085" s="16" t="str">
        <f>IF(AD1085="N/A", IF(W1085="N/A", "N/A", L1085+W1085), IF(AJ1085="N/A", "N/A", AD1085+AJ1085))</f>
        <v>N/A</v>
      </c>
      <c r="AQ1085" s="16" t="str">
        <f>IF(AD1085="N/A", IF(X1085="N/A", "N/A", L1085+X1085), IF(AK1085="N/A", "N/A", AD1085+AK1085))</f>
        <v>N/A</v>
      </c>
      <c r="AR1085" s="15" t="s">
        <v>40</v>
      </c>
      <c r="AS1085" s="15" t="s">
        <v>40</v>
      </c>
      <c r="AT1085" s="15" t="s">
        <v>40</v>
      </c>
      <c r="AU1085" s="15" t="s">
        <v>40</v>
      </c>
      <c r="AV1085" s="15" t="s">
        <v>40</v>
      </c>
      <c r="AW1085" s="15" t="s">
        <v>40</v>
      </c>
      <c r="AX1085" s="15" t="s">
        <v>40</v>
      </c>
      <c r="AY1085" s="15" t="s">
        <v>40</v>
      </c>
      <c r="AZ1085" s="15" t="s">
        <v>40</v>
      </c>
      <c r="BA1085" s="15" t="s">
        <v>40</v>
      </c>
      <c r="BB1085" s="15" t="s">
        <v>40</v>
      </c>
      <c r="BC1085" s="15" t="s">
        <v>40</v>
      </c>
      <c r="BD1085" s="15" t="s">
        <v>40</v>
      </c>
      <c r="BE1085" s="15" t="s">
        <v>40</v>
      </c>
      <c r="BF1085" s="15" t="s">
        <v>40</v>
      </c>
      <c r="BG1085" s="15" t="s">
        <v>40</v>
      </c>
      <c r="BH1085" s="15" t="s">
        <v>40</v>
      </c>
      <c r="BJ1085" s="16" t="e">
        <f>IF(AR1085="R", $CA1085, IF(OR(AR1085="P", AR1085="T", AR1085="N"), 0, IF($C1085="DM", $T1085, IF(OR(AR1085="Y", AR1085="IR"),$AM1085,IF(AR1085="C", IF($BI1085="Y", IF($AF1085="N/A", $Q1085, $AF1085), IF($AG1085="N/A", $T1085,$AG1085)))))))</f>
        <v>#VALUE!</v>
      </c>
      <c r="BK1085" s="16" t="e">
        <f>IF(AS1085="R", $CA1085, IF(OR(AS1085="P", AS1085="T", AS1085="N"), 0, IF($C1085="DM", $T1085, IF(OR(AS1085="Y", AS1085="IR"),$AM1085,IF(AS1085="C", IF($BI1085="Y", IF($AF1085="N/A", $Q1085, $AF1085), IF($AG1085="N/A", $T1085,$AG1085)))))))</f>
        <v>#VALUE!</v>
      </c>
      <c r="BL1085" s="16" t="e">
        <f>IF(AT1085="R", $CA1085, IF(OR(AT1085="P", AT1085="T", AT1085="N"), 0, IF($C1085="DM", $T1085, IF(OR(AT1085="Y", AT1085="IR"),$AM1085,IF(AT1085="C", IF($BI1085="Y", IF($AF1085="N/A", $Q1085, $AF1085), IF($AG1085="N/A", $T1085,$AG1085)))))))</f>
        <v>#VALUE!</v>
      </c>
      <c r="BM1085" s="16" t="e">
        <f>IF(AU1085="R", $CA1085, IF(OR(AU1085="P", AU1085="T", AU1085="N"), 0, IF($C1085="DM", $T1085, IF(OR(AU1085="Y", AU1085="IR"),$AM1085,IF(AU1085="C", IF($BI1085="Y", IF($AF1085="N/A", $Q1085, $AF1085), IF($AG1085="N/A", $T1085,$AG1085)))))))</f>
        <v>#VALUE!</v>
      </c>
      <c r="BN1085" s="16" t="e">
        <f>IF(AV1085="R", $CA1085, IF(OR(AV1085="P", AV1085="T", AV1085="N"), 0, IF($C1085="DM", $T1085, IF(OR(AV1085="Y", AV1085="IR"),$AM1085,IF(AV1085="C", IF($BI1085="Y", IF($AF1085="N/A", $Q1085, $AF1085), IF($AG1085="N/A", $T1085,$AG1085)))))))</f>
        <v>#VALUE!</v>
      </c>
      <c r="BO1085" s="16" t="e">
        <f>IF(AW1085="R", $CA1085, IF(OR(AW1085="P", AW1085="T", AW1085="N"), 0, IF($C1085="DM", $T1085, IF(OR(AW1085="Y", AW1085="IR"),$AM1085,IF(AW1085="C", IF($BI1085="Y", IF($AF1085="N/A", $Q1085, $AF1085), IF($AG1085="N/A", $T1085,$AG1085)))))))</f>
        <v>#VALUE!</v>
      </c>
      <c r="BP1085" s="16" t="e">
        <f>IF(AX1085="R", $CA1085, IF(OR(AX1085="P", AX1085="T", AX1085="N"), 0, IF($C1085="DM", $T1085, IF(OR(AX1085="Y", AX1085="IR"),$AM1085,IF(AX1085="C", IF($BI1085="Y", IF($AF1085="N/A", $Q1085, $AF1085), IF($AG1085="N/A", $T1085,$AG1085)))))))</f>
        <v>#VALUE!</v>
      </c>
      <c r="BQ1085" s="16" t="e">
        <f>IF(AY1085="R", $CA1085, IF(OR(AY1085="P", AY1085="T", AY1085="N"), 0, IF($C1085="DM", $T1085, IF(OR(AY1085="Y", AY1085="IR"),$AM1085,IF(AY1085="C", IF($BI1085="Y", IF($AF1085="N/A", $Q1085, $AF1085), IF($AG1085="N/A", $T1085,$AG1085)))))))</f>
        <v>#VALUE!</v>
      </c>
      <c r="BR1085" s="16" t="e">
        <f>IF(AZ1085="R", $CA1085, IF(OR(AZ1085="P", AZ1085="T", AZ1085="N"), 0, IF($C1085="DM", $T1085, IF(OR(AZ1085="Y", AZ1085="IR"),$AM1085,IF(AZ1085="C", IF($BI1085="Y", IF($AF1085="N/A", $Q1085, $AF1085), IF($AG1085="N/A", $T1085,$AG1085)))))))</f>
        <v>#VALUE!</v>
      </c>
      <c r="BS1085" s="16" t="e">
        <f>IF(BA1085="R", $CA1085, IF(OR(BA1085="P", BA1085="T", BA1085="N"), 0, IF($C1085="DM", $T1085, IF(OR(BA1085="Y", BA1085="IR"),$AM1085,IF(BA1085="C", IF($BI1085="Y", IF($AF1085="N/A", $Q1085, $AF1085), IF($AG1085="N/A", $T1085,$AG1085)))))))</f>
        <v>#VALUE!</v>
      </c>
      <c r="BT1085" s="16" t="e">
        <f>IF(BB1085="R", $CA1085, IF(OR(BB1085="P", BB1085="T", BB1085="N"), 0, IF($C1085="DM", $T1085, IF(OR(BB1085="Y", BB1085="IR"),$AM1085,IF(BB1085="C", IF($BI1085="Y", IF($BA1085="C", IF($AF1085="N/A", $Q1085, $AF1085), IF($AF1085="N/A", $T1085, $AM1085)), IF($AG1085="N/A", $T1085,$AG1085)))))))</f>
        <v>#VALUE!</v>
      </c>
      <c r="BU1085" s="16" t="e">
        <f>IF(BC1085="R", $CA1085, IF(OR(BC1085="P", BC1085="T", BC1085="N"), 0, IF($C1085="DM", $T1085, IF(OR(BC1085="Y", BC1085="IR"),$AM1085,IF(BC1085="C", IF($BI1085="Y", IF($BA1085="C", IF($AF1085="N/A", $Q1085, $AF1085), IF($AF1085="N/A", $T1085, $AM1085)), IF($AG1085="N/A", $T1085,$AG1085)))))))</f>
        <v>#VALUE!</v>
      </c>
      <c r="BV1085" s="16" t="e">
        <f>IF(BD1085="R", $CA1085, IF(OR(BD1085="P", BD1085="T", BD1085="N"), 0, IF($C1085="DM", $T1085, IF(OR(BD1085="Y", BD1085="IR"),$AM1085,IF(BD1085="C", IF($BI1085="Y", IF($BA1085="C", IF($AF1085="N/A", $Q1085, $AF1085), IF($AF1085="N/A", $T1085, $AM1085)), IF($AG1085="N/A", $T1085,$AG1085)))))))</f>
        <v>#VALUE!</v>
      </c>
      <c r="BW1085" s="16" t="e">
        <f>IF(BE1085="R", $CA1085, IF(OR(BE1085="P", BE1085="T", BE1085="N"), 0, IF($C1085="DM", $T1085, IF(OR(BE1085="Y", BE1085="IR"),$AM1085,IF(BE1085="C", IF($BI1085="Y", IF($BA1085="C", IF($AF1085="N/A", $Q1085, $AF1085), IF($AF1085="N/A", $T1085, $AM1085)), IF($AG1085="N/A", $T1085,$AG1085)))))))</f>
        <v>#VALUE!</v>
      </c>
      <c r="BX1085" s="16" t="e">
        <f>IF(BF1085="R", $CA1085, IF(OR(BF1085="P", BF1085="T", BF1085="N"), 0, IF($C1085="DM", $T1085, IF(OR(BF1085="Y", BF1085="IR"),$AM1085,IF(BF1085="C", IF($BI1085="Y", IF($BA1085="C", IF($AF1085="N/A", $Q1085, $AF1085), IF($AF1085="N/A", $T1085, $AM1085)), IF($AG1085="N/A", $T1085,$AG1085)))))))</f>
        <v>#VALUE!</v>
      </c>
      <c r="BY1085" s="16" t="e">
        <f>IF(BG1085="R", $CA1085, IF(OR(BG1085="P", BG1085="T", BG1085="N"), 0, IF($C1085="DM", $T1085, IF(OR(BG1085="Y", BG1085="IR"),$AM1085,IF(BG1085="C", IF($BI1085="Y", IF($BA1085="C", IF($AF1085="N/A", $Q1085, $AF1085), IF($AF1085="N/A", $T1085, $AM1085)), IF($AG1085="N/A", $T1085,$AG1085)))))))</f>
        <v>#VALUE!</v>
      </c>
      <c r="BZ1085" s="16" t="e">
        <f>IF(BH1085="R", $CA1085, IF(OR(BH1085="P", BH1085="T", BH1085="N"), 0, IF($C1085="DM", $T1085, IF(OR(BH1085="Y", BH1085="IR"),$AM1085,IF(BH1085="C", IF($BI1085="Y", IF($BA1085="C", IF($AF1085="N/A", $Q1085, $AF1085), IF($AF1085="N/A", $T1085, $AM1085)), IF($AG1085="N/A", $T1085,$AG1085)))))))</f>
        <v>#VALUE!</v>
      </c>
      <c r="CA1085" s="15" t="s">
        <v>75</v>
      </c>
      <c r="CB1085" s="16" t="e">
        <f>BZ1085</f>
        <v>#VALUE!</v>
      </c>
      <c r="CC1085" s="15" t="str">
        <f>IF(OR($BH1085="T", $BH1085="R"), 0, IF($BH1085="C", IF($BI1085="Y", IF($BA1085="C", 0, IF(AF1085="N/A", Q1085-T1085, AF1085-AG1085)), IF($AF1085="N/A", U1085, AH1085)), AN1085))</f>
        <v>N/A</v>
      </c>
      <c r="CD1085" s="15" t="str">
        <f>IF(OR($BH1085="T", $BH1085="R"), 0, IF($BH1085="C", IF($BI1085="Y", 0, IF($AF1085="N/A", V1085, AI1085)), AO1085))</f>
        <v>N/A</v>
      </c>
      <c r="CE1085" s="15" t="str">
        <f>IF(OR($BH1085="T", $BH1085="R"), 0, IF($BH1085="C", IF($BI1085="Y", 0, IF($AF1085="N/A", W1085, AJ1085)), AP1085))</f>
        <v>N/A</v>
      </c>
      <c r="CF1085" s="15" t="str">
        <f>IF(OR($BH1085="T", $BH1085="R"), 0, IF($BH1085="C", IF($BI1085="Y", 0, IF($AF1085="N/A", X1085, AK1085)), AQ1085))</f>
        <v>N/A</v>
      </c>
    </row>
    <row r="1086" spans="1:84" x14ac:dyDescent="0.25">
      <c r="A1086" s="14">
        <v>6063</v>
      </c>
      <c r="B1086" s="15"/>
      <c r="C1086" s="15"/>
      <c r="D1086" s="15"/>
      <c r="E1086" s="15" t="e">
        <f>VLOOKUP(B1086, 'Rookie Year'!$A$2:$B$55679,2,FALSE)</f>
        <v>#N/A</v>
      </c>
      <c r="F1086" s="15">
        <v>2024</v>
      </c>
      <c r="G1086" s="15" t="s">
        <v>42</v>
      </c>
      <c r="H1086" s="15"/>
      <c r="I1086" s="16"/>
      <c r="J1086" s="15"/>
      <c r="K1086" s="17">
        <f>IF(AND(G1086&lt;&gt;"N",R1086="N/A"), IF(I1086&lt;4, 0, 0.25),IF(I1086=1, IF(J1086=1,0.25, 0.25), IF(I1086&lt;13, 0.25, IF(I1086&lt;26, 0.4, IF(I1086&lt;51, 0.6, 0.75)))))</f>
        <v>0.25</v>
      </c>
      <c r="L1086" s="16">
        <f>I1086-M1086</f>
        <v>0</v>
      </c>
      <c r="M1086" s="16">
        <f>ROUNDUP(I1086*K1086,0)</f>
        <v>0</v>
      </c>
      <c r="N1086" s="16">
        <f>M1086*J1086</f>
        <v>0</v>
      </c>
      <c r="O1086" s="16">
        <v>0</v>
      </c>
      <c r="P1086" s="16">
        <v>0</v>
      </c>
      <c r="Q1086" s="16">
        <f>N1086-O1086-P1086</f>
        <v>0</v>
      </c>
      <c r="R1086" s="15" t="s">
        <v>75</v>
      </c>
      <c r="S1086" s="15">
        <f>IF(R1086="N/A", J1086-($B$1-F1086), J1086-($B$1-R1086))</f>
        <v>0</v>
      </c>
      <c r="T1086" s="16" t="str">
        <f>IF($S1086&lt;1, "N/A", $M1086)</f>
        <v>N/A</v>
      </c>
      <c r="U1086" s="16" t="str">
        <f>IF($S1086&lt;2, "N/A", $M1086)</f>
        <v>N/A</v>
      </c>
      <c r="V1086" s="16" t="str">
        <f>IF($S1086&lt;3, "N/A", $M1086)</f>
        <v>N/A</v>
      </c>
      <c r="W1086" s="16" t="str">
        <f>IF($S1086&lt;4, "N/A", $M1086)</f>
        <v>N/A</v>
      </c>
      <c r="X1086" s="16" t="str">
        <f>IF($S1086&lt;5, "N/A", $M1086)</f>
        <v>N/A</v>
      </c>
      <c r="Y1086" s="15" t="str">
        <f>IF(SUM(T1086:X1086)&lt;&gt;Q1086, "CHECK", "OK")</f>
        <v>OK</v>
      </c>
      <c r="Z1086" s="15" t="str">
        <f>IF(F1086=$B$1, "No", IF(S1086=1, "Yes", "No"))</f>
        <v>No</v>
      </c>
      <c r="AA1086" s="18" t="str">
        <f>IF(C1086="DM", "N/A", IF(Z1086="No","N/A",VLOOKUP(B1086,'Extension List'!$A$3:$R$1972,18,FALSE)))</f>
        <v>N/A</v>
      </c>
      <c r="AB1086" s="15" t="str">
        <f>IF(C1086="DM", "N/A", IF(Z1086="No","N/A",VLOOKUP(B1086,'Extension List'!$A$3:$T$1972,20,FALSE)))</f>
        <v>N/A</v>
      </c>
      <c r="AC1086" s="15" t="str">
        <f>IF(AA1086="N/A", "N/A", 0)</f>
        <v>N/A</v>
      </c>
      <c r="AD1086" s="16" t="str">
        <f>IF(AE1086="N/A", "N/A", AA1086-AE1086)</f>
        <v>N/A</v>
      </c>
      <c r="AE1086" s="16" t="str">
        <f>IF(AA1086="N/A", "N/A", IF(AC1086&gt;0, IF(AA1086&lt;13, ROUNDUP(0.25*AA1086,0), IF(AA1086&lt;26, ROUNDUP(0.4*AA1086,0), IF(AA1086&lt;51, ROUNDUP(0.6*AA1086,0), ROUNDUP(0.75*AA1086,0)))), "N/A"))</f>
        <v>N/A</v>
      </c>
      <c r="AF1086" s="16" t="str">
        <f>IF(AD1086="N/A","N/A", (AE1086*AC1086)+Q1086)</f>
        <v>N/A</v>
      </c>
      <c r="AG1086" s="16" t="str">
        <f>IF($AF1086="N/A", "N/A", "TBC")</f>
        <v>N/A</v>
      </c>
      <c r="AH1086" s="16" t="str">
        <f>IF($AF1086="N/A", "N/A", "TBC")</f>
        <v>N/A</v>
      </c>
      <c r="AI1086" s="16" t="str">
        <f>IF($AF1086="N/A","N/A",IF(AC1086&gt;1,"TBC","N/A"))</f>
        <v>N/A</v>
      </c>
      <c r="AJ1086" s="16" t="str">
        <f>IF($AF1086="N/A","N/A",IF(AC1086&gt;2,"TBC","N/A"))</f>
        <v>N/A</v>
      </c>
      <c r="AK1086" s="16" t="str">
        <f>IF($AF1086="N/A","N/A",IF(AC1086&gt;3,"TBC","N/A"))</f>
        <v>N/A</v>
      </c>
      <c r="AL1086" s="16" t="str">
        <f>IF(AC1086="N/A","N/A",IF(AC1086&gt;0,IF(SUM(AG1086:AK1086)&lt;&gt;AF1086,"CHECK","OK"),"N/A"))</f>
        <v>N/A</v>
      </c>
      <c r="AM1086" s="16" t="e">
        <f>IF(AD1086="N/A", L1086+T1086, L1086+AG1086)</f>
        <v>#VALUE!</v>
      </c>
      <c r="AN1086" s="16" t="str">
        <f>IF(AD1086="N/A", IF(U1086="N/A", "N/A", L1086+U1086), AD1086+AH1086)</f>
        <v>N/A</v>
      </c>
      <c r="AO1086" s="16" t="str">
        <f>IF(AD1086="N/A", IF(V1086="N/A", "N/A", L1086+V1086), IF(AI1086="N/A", "N/A", AD1086+AI1086))</f>
        <v>N/A</v>
      </c>
      <c r="AP1086" s="16" t="str">
        <f>IF(AD1086="N/A", IF(W1086="N/A", "N/A", L1086+W1086), IF(AJ1086="N/A", "N/A", AD1086+AJ1086))</f>
        <v>N/A</v>
      </c>
      <c r="AQ1086" s="16" t="str">
        <f>IF(AD1086="N/A", IF(X1086="N/A", "N/A", L1086+X1086), IF(AK1086="N/A", "N/A", AD1086+AK1086))</f>
        <v>N/A</v>
      </c>
      <c r="AR1086" s="15" t="s">
        <v>40</v>
      </c>
      <c r="AS1086" s="15" t="s">
        <v>40</v>
      </c>
      <c r="AT1086" s="15" t="s">
        <v>40</v>
      </c>
      <c r="AU1086" s="15" t="s">
        <v>40</v>
      </c>
      <c r="AV1086" s="15" t="s">
        <v>40</v>
      </c>
      <c r="AW1086" s="15" t="s">
        <v>40</v>
      </c>
      <c r="AX1086" s="15" t="s">
        <v>40</v>
      </c>
      <c r="AY1086" s="15" t="s">
        <v>40</v>
      </c>
      <c r="AZ1086" s="15" t="s">
        <v>40</v>
      </c>
      <c r="BA1086" s="15" t="s">
        <v>40</v>
      </c>
      <c r="BB1086" s="15" t="s">
        <v>40</v>
      </c>
      <c r="BC1086" s="15" t="s">
        <v>40</v>
      </c>
      <c r="BD1086" s="15" t="s">
        <v>40</v>
      </c>
      <c r="BE1086" s="15" t="s">
        <v>40</v>
      </c>
      <c r="BF1086" s="15" t="s">
        <v>40</v>
      </c>
      <c r="BG1086" s="15" t="s">
        <v>40</v>
      </c>
      <c r="BH1086" s="15" t="s">
        <v>40</v>
      </c>
      <c r="BJ1086" s="16" t="e">
        <f>IF(AR1086="R", $CA1086, IF(OR(AR1086="P", AR1086="T", AR1086="N"), 0, IF($C1086="DM", $T1086, IF(OR(AR1086="Y", AR1086="IR"),$AM1086,IF(AR1086="C", IF($BI1086="Y", IF($AF1086="N/A", $Q1086, $AF1086), IF($AG1086="N/A", $T1086,$AG1086)))))))</f>
        <v>#VALUE!</v>
      </c>
      <c r="BK1086" s="16" t="e">
        <f>IF(AS1086="R", $CA1086, IF(OR(AS1086="P", AS1086="T", AS1086="N"), 0, IF($C1086="DM", $T1086, IF(OR(AS1086="Y", AS1086="IR"),$AM1086,IF(AS1086="C", IF($BI1086="Y", IF($AF1086="N/A", $Q1086, $AF1086), IF($AG1086="N/A", $T1086,$AG1086)))))))</f>
        <v>#VALUE!</v>
      </c>
      <c r="BL1086" s="16" t="e">
        <f>IF(AT1086="R", $CA1086, IF(OR(AT1086="P", AT1086="T", AT1086="N"), 0, IF($C1086="DM", $T1086, IF(OR(AT1086="Y", AT1086="IR"),$AM1086,IF(AT1086="C", IF($BI1086="Y", IF($AF1086="N/A", $Q1086, $AF1086), IF($AG1086="N/A", $T1086,$AG1086)))))))</f>
        <v>#VALUE!</v>
      </c>
      <c r="BM1086" s="16" t="e">
        <f>IF(AU1086="R", $CA1086, IF(OR(AU1086="P", AU1086="T", AU1086="N"), 0, IF($C1086="DM", $T1086, IF(OR(AU1086="Y", AU1086="IR"),$AM1086,IF(AU1086="C", IF($BI1086="Y", IF($AF1086="N/A", $Q1086, $AF1086), IF($AG1086="N/A", $T1086,$AG1086)))))))</f>
        <v>#VALUE!</v>
      </c>
      <c r="BN1086" s="16" t="e">
        <f>IF(AV1086="R", $CA1086, IF(OR(AV1086="P", AV1086="T", AV1086="N"), 0, IF($C1086="DM", $T1086, IF(OR(AV1086="Y", AV1086="IR"),$AM1086,IF(AV1086="C", IF($BI1086="Y", IF($AF1086="N/A", $Q1086, $AF1086), IF($AG1086="N/A", $T1086,$AG1086)))))))</f>
        <v>#VALUE!</v>
      </c>
      <c r="BO1086" s="16" t="e">
        <f>IF(AW1086="R", $CA1086, IF(OR(AW1086="P", AW1086="T", AW1086="N"), 0, IF($C1086="DM", $T1086, IF(OR(AW1086="Y", AW1086="IR"),$AM1086,IF(AW1086="C", IF($BI1086="Y", IF($AF1086="N/A", $Q1086, $AF1086), IF($AG1086="N/A", $T1086,$AG1086)))))))</f>
        <v>#VALUE!</v>
      </c>
      <c r="BP1086" s="16" t="e">
        <f>IF(AX1086="R", $CA1086, IF(OR(AX1086="P", AX1086="T", AX1086="N"), 0, IF($C1086="DM", $T1086, IF(OR(AX1086="Y", AX1086="IR"),$AM1086,IF(AX1086="C", IF($BI1086="Y", IF($AF1086="N/A", $Q1086, $AF1086), IF($AG1086="N/A", $T1086,$AG1086)))))))</f>
        <v>#VALUE!</v>
      </c>
      <c r="BQ1086" s="16" t="e">
        <f>IF(AY1086="R", $CA1086, IF(OR(AY1086="P", AY1086="T", AY1086="N"), 0, IF($C1086="DM", $T1086, IF(OR(AY1086="Y", AY1086="IR"),$AM1086,IF(AY1086="C", IF($BI1086="Y", IF($AF1086="N/A", $Q1086, $AF1086), IF($AG1086="N/A", $T1086,$AG1086)))))))</f>
        <v>#VALUE!</v>
      </c>
      <c r="BR1086" s="16" t="e">
        <f>IF(AZ1086="R", $CA1086, IF(OR(AZ1086="P", AZ1086="T", AZ1086="N"), 0, IF($C1086="DM", $T1086, IF(OR(AZ1086="Y", AZ1086="IR"),$AM1086,IF(AZ1086="C", IF($BI1086="Y", IF($AF1086="N/A", $Q1086, $AF1086), IF($AG1086="N/A", $T1086,$AG1086)))))))</f>
        <v>#VALUE!</v>
      </c>
      <c r="BS1086" s="16" t="e">
        <f>IF(BA1086="R", $CA1086, IF(OR(BA1086="P", BA1086="T", BA1086="N"), 0, IF($C1086="DM", $T1086, IF(OR(BA1086="Y", BA1086="IR"),$AM1086,IF(BA1086="C", IF($BI1086="Y", IF($AF1086="N/A", $Q1086, $AF1086), IF($AG1086="N/A", $T1086,$AG1086)))))))</f>
        <v>#VALUE!</v>
      </c>
      <c r="BT1086" s="16" t="e">
        <f>IF(BB1086="R", $CA1086, IF(OR(BB1086="P", BB1086="T", BB1086="N"), 0, IF($C1086="DM", $T1086, IF(OR(BB1086="Y", BB1086="IR"),$AM1086,IF(BB1086="C", IF($BI1086="Y", IF($BA1086="C", IF($AF1086="N/A", $Q1086, $AF1086), IF($AF1086="N/A", $T1086, $AM1086)), IF($AG1086="N/A", $T1086,$AG1086)))))))</f>
        <v>#VALUE!</v>
      </c>
      <c r="BU1086" s="16" t="e">
        <f>IF(BC1086="R", $CA1086, IF(OR(BC1086="P", BC1086="T", BC1086="N"), 0, IF($C1086="DM", $T1086, IF(OR(BC1086="Y", BC1086="IR"),$AM1086,IF(BC1086="C", IF($BI1086="Y", IF($BA1086="C", IF($AF1086="N/A", $Q1086, $AF1086), IF($AF1086="N/A", $T1086, $AM1086)), IF($AG1086="N/A", $T1086,$AG1086)))))))</f>
        <v>#VALUE!</v>
      </c>
      <c r="BV1086" s="16" t="e">
        <f>IF(BD1086="R", $CA1086, IF(OR(BD1086="P", BD1086="T", BD1086="N"), 0, IF($C1086="DM", $T1086, IF(OR(BD1086="Y", BD1086="IR"),$AM1086,IF(BD1086="C", IF($BI1086="Y", IF($BA1086="C", IF($AF1086="N/A", $Q1086, $AF1086), IF($AF1086="N/A", $T1086, $AM1086)), IF($AG1086="N/A", $T1086,$AG1086)))))))</f>
        <v>#VALUE!</v>
      </c>
      <c r="BW1086" s="16" t="e">
        <f>IF(BE1086="R", $CA1086, IF(OR(BE1086="P", BE1086="T", BE1086="N"), 0, IF($C1086="DM", $T1086, IF(OR(BE1086="Y", BE1086="IR"),$AM1086,IF(BE1086="C", IF($BI1086="Y", IF($BA1086="C", IF($AF1086="N/A", $Q1086, $AF1086), IF($AF1086="N/A", $T1086, $AM1086)), IF($AG1086="N/A", $T1086,$AG1086)))))))</f>
        <v>#VALUE!</v>
      </c>
      <c r="BX1086" s="16" t="e">
        <f>IF(BF1086="R", $CA1086, IF(OR(BF1086="P", BF1086="T", BF1086="N"), 0, IF($C1086="DM", $T1086, IF(OR(BF1086="Y", BF1086="IR"),$AM1086,IF(BF1086="C", IF($BI1086="Y", IF($BA1086="C", IF($AF1086="N/A", $Q1086, $AF1086), IF($AF1086="N/A", $T1086, $AM1086)), IF($AG1086="N/A", $T1086,$AG1086)))))))</f>
        <v>#VALUE!</v>
      </c>
      <c r="BY1086" s="16" t="e">
        <f>IF(BG1086="R", $CA1086, IF(OR(BG1086="P", BG1086="T", BG1086="N"), 0, IF($C1086="DM", $T1086, IF(OR(BG1086="Y", BG1086="IR"),$AM1086,IF(BG1086="C", IF($BI1086="Y", IF($BA1086="C", IF($AF1086="N/A", $Q1086, $AF1086), IF($AF1086="N/A", $T1086, $AM1086)), IF($AG1086="N/A", $T1086,$AG1086)))))))</f>
        <v>#VALUE!</v>
      </c>
      <c r="BZ1086" s="16" t="e">
        <f>IF(BH1086="R", $CA1086, IF(OR(BH1086="P", BH1086="T", BH1086="N"), 0, IF($C1086="DM", $T1086, IF(OR(BH1086="Y", BH1086="IR"),$AM1086,IF(BH1086="C", IF($BI1086="Y", IF($BA1086="C", IF($AF1086="N/A", $Q1086, $AF1086), IF($AF1086="N/A", $T1086, $AM1086)), IF($AG1086="N/A", $T1086,$AG1086)))))))</f>
        <v>#VALUE!</v>
      </c>
      <c r="CA1086" s="15" t="s">
        <v>75</v>
      </c>
      <c r="CB1086" s="16" t="e">
        <f>BZ1086</f>
        <v>#VALUE!</v>
      </c>
      <c r="CC1086" s="15" t="str">
        <f>IF(OR($BH1086="T", $BH1086="R"), 0, IF($BH1086="C", IF($BI1086="Y", IF($BA1086="C", 0, IF(AF1086="N/A", Q1086-T1086, AF1086-AG1086)), IF($AF1086="N/A", U1086, AH1086)), AN1086))</f>
        <v>N/A</v>
      </c>
      <c r="CD1086" s="15" t="str">
        <f>IF(OR($BH1086="T", $BH1086="R"), 0, IF($BH1086="C", IF($BI1086="Y", 0, IF($AF1086="N/A", V1086, AI1086)), AO1086))</f>
        <v>N/A</v>
      </c>
      <c r="CE1086" s="15" t="str">
        <f>IF(OR($BH1086="T", $BH1086="R"), 0, IF($BH1086="C", IF($BI1086="Y", 0, IF($AF1086="N/A", W1086, AJ1086)), AP1086))</f>
        <v>N/A</v>
      </c>
      <c r="CF1086" s="15" t="str">
        <f>IF(OR($BH1086="T", $BH1086="R"), 0, IF($BH1086="C", IF($BI1086="Y", 0, IF($AF1086="N/A", X1086, AK1086)), AQ1086))</f>
        <v>N/A</v>
      </c>
    </row>
    <row r="1087" spans="1:84" x14ac:dyDescent="0.25">
      <c r="A1087" s="14">
        <v>6064</v>
      </c>
      <c r="B1087" s="15"/>
      <c r="C1087" s="15"/>
      <c r="D1087" s="15"/>
      <c r="E1087" s="15" t="e">
        <f>VLOOKUP(B1087, 'Rookie Year'!$A$2:$B$55679,2,FALSE)</f>
        <v>#N/A</v>
      </c>
      <c r="F1087" s="15">
        <v>2024</v>
      </c>
      <c r="G1087" s="15" t="s">
        <v>42</v>
      </c>
      <c r="H1087" s="15"/>
      <c r="I1087" s="16"/>
      <c r="J1087" s="15"/>
      <c r="K1087" s="17">
        <f>IF(AND(G1087&lt;&gt;"N",R1087="N/A"), IF(I1087&lt;4, 0, 0.25),IF(I1087=1, IF(J1087=1,0.25, 0.25), IF(I1087&lt;13, 0.25, IF(I1087&lt;26, 0.4, IF(I1087&lt;51, 0.6, 0.75)))))</f>
        <v>0.25</v>
      </c>
      <c r="L1087" s="16">
        <f>I1087-M1087</f>
        <v>0</v>
      </c>
      <c r="M1087" s="16">
        <f>ROUNDUP(I1087*K1087,0)</f>
        <v>0</v>
      </c>
      <c r="N1087" s="16">
        <f>M1087*J1087</f>
        <v>0</v>
      </c>
      <c r="O1087" s="16">
        <v>0</v>
      </c>
      <c r="P1087" s="16">
        <v>0</v>
      </c>
      <c r="Q1087" s="16">
        <f>N1087-O1087-P1087</f>
        <v>0</v>
      </c>
      <c r="R1087" s="15" t="s">
        <v>75</v>
      </c>
      <c r="S1087" s="15">
        <f>IF(R1087="N/A", J1087-($B$1-F1087), J1087-($B$1-R1087))</f>
        <v>0</v>
      </c>
      <c r="T1087" s="16" t="str">
        <f>IF($S1087&lt;1, "N/A", $M1087)</f>
        <v>N/A</v>
      </c>
      <c r="U1087" s="16" t="str">
        <f>IF($S1087&lt;2, "N/A", $M1087)</f>
        <v>N/A</v>
      </c>
      <c r="V1087" s="16" t="str">
        <f>IF($S1087&lt;3, "N/A", $M1087)</f>
        <v>N/A</v>
      </c>
      <c r="W1087" s="16" t="str">
        <f>IF($S1087&lt;4, "N/A", $M1087)</f>
        <v>N/A</v>
      </c>
      <c r="X1087" s="16" t="str">
        <f>IF($S1087&lt;5, "N/A", $M1087)</f>
        <v>N/A</v>
      </c>
      <c r="Y1087" s="15" t="str">
        <f>IF(SUM(T1087:X1087)&lt;&gt;Q1087, "CHECK", "OK")</f>
        <v>OK</v>
      </c>
      <c r="Z1087" s="15" t="str">
        <f>IF(F1087=$B$1, "No", IF(S1087=1, "Yes", "No"))</f>
        <v>No</v>
      </c>
      <c r="AA1087" s="18" t="str">
        <f>IF(C1087="DM", "N/A", IF(Z1087="No","N/A",VLOOKUP(B1087,'Extension List'!$A$3:$R$1972,18,FALSE)))</f>
        <v>N/A</v>
      </c>
      <c r="AB1087" s="15" t="str">
        <f>IF(C1087="DM", "N/A", IF(Z1087="No","N/A",VLOOKUP(B1087,'Extension List'!$A$3:$T$1972,20,FALSE)))</f>
        <v>N/A</v>
      </c>
      <c r="AC1087" s="15" t="str">
        <f>IF(AA1087="N/A", "N/A", 0)</f>
        <v>N/A</v>
      </c>
      <c r="AD1087" s="16" t="str">
        <f>IF(AE1087="N/A", "N/A", AA1087-AE1087)</f>
        <v>N/A</v>
      </c>
      <c r="AE1087" s="16" t="str">
        <f>IF(AA1087="N/A", "N/A", IF(AC1087&gt;0, IF(AA1087&lt;13, ROUNDUP(0.25*AA1087,0), IF(AA1087&lt;26, ROUNDUP(0.4*AA1087,0), IF(AA1087&lt;51, ROUNDUP(0.6*AA1087,0), ROUNDUP(0.75*AA1087,0)))), "N/A"))</f>
        <v>N/A</v>
      </c>
      <c r="AF1087" s="16" t="str">
        <f>IF(AD1087="N/A","N/A", (AE1087*AC1087)+Q1087)</f>
        <v>N/A</v>
      </c>
      <c r="AG1087" s="16" t="str">
        <f>IF($AF1087="N/A", "N/A", "TBC")</f>
        <v>N/A</v>
      </c>
      <c r="AH1087" s="16" t="str">
        <f>IF($AF1087="N/A", "N/A", "TBC")</f>
        <v>N/A</v>
      </c>
      <c r="AI1087" s="16" t="str">
        <f>IF($AF1087="N/A","N/A",IF(AC1087&gt;1,"TBC","N/A"))</f>
        <v>N/A</v>
      </c>
      <c r="AJ1087" s="16" t="str">
        <f>IF($AF1087="N/A","N/A",IF(AC1087&gt;2,"TBC","N/A"))</f>
        <v>N/A</v>
      </c>
      <c r="AK1087" s="16" t="str">
        <f>IF($AF1087="N/A","N/A",IF(AC1087&gt;3,"TBC","N/A"))</f>
        <v>N/A</v>
      </c>
      <c r="AL1087" s="16" t="str">
        <f>IF(AC1087="N/A","N/A",IF(AC1087&gt;0,IF(SUM(AG1087:AK1087)&lt;&gt;AF1087,"CHECK","OK"),"N/A"))</f>
        <v>N/A</v>
      </c>
      <c r="AM1087" s="16" t="e">
        <f>IF(AD1087="N/A", L1087+T1087, L1087+AG1087)</f>
        <v>#VALUE!</v>
      </c>
      <c r="AN1087" s="16" t="str">
        <f>IF(AD1087="N/A", IF(U1087="N/A", "N/A", L1087+U1087), AD1087+AH1087)</f>
        <v>N/A</v>
      </c>
      <c r="AO1087" s="16" t="str">
        <f>IF(AD1087="N/A", IF(V1087="N/A", "N/A", L1087+V1087), IF(AI1087="N/A", "N/A", AD1087+AI1087))</f>
        <v>N/A</v>
      </c>
      <c r="AP1087" s="16" t="str">
        <f>IF(AD1087="N/A", IF(W1087="N/A", "N/A", L1087+W1087), IF(AJ1087="N/A", "N/A", AD1087+AJ1087))</f>
        <v>N/A</v>
      </c>
      <c r="AQ1087" s="16" t="str">
        <f>IF(AD1087="N/A", IF(X1087="N/A", "N/A", L1087+X1087), IF(AK1087="N/A", "N/A", AD1087+AK1087))</f>
        <v>N/A</v>
      </c>
      <c r="AR1087" s="15" t="s">
        <v>40</v>
      </c>
      <c r="AS1087" s="15" t="s">
        <v>40</v>
      </c>
      <c r="AT1087" s="15" t="s">
        <v>40</v>
      </c>
      <c r="AU1087" s="15" t="s">
        <v>40</v>
      </c>
      <c r="AV1087" s="15" t="s">
        <v>40</v>
      </c>
      <c r="AW1087" s="15" t="s">
        <v>40</v>
      </c>
      <c r="AX1087" s="15" t="s">
        <v>40</v>
      </c>
      <c r="AY1087" s="15" t="s">
        <v>40</v>
      </c>
      <c r="AZ1087" s="15" t="s">
        <v>40</v>
      </c>
      <c r="BA1087" s="15" t="s">
        <v>40</v>
      </c>
      <c r="BB1087" s="15" t="s">
        <v>40</v>
      </c>
      <c r="BC1087" s="15" t="s">
        <v>40</v>
      </c>
      <c r="BD1087" s="15" t="s">
        <v>40</v>
      </c>
      <c r="BE1087" s="15" t="s">
        <v>40</v>
      </c>
      <c r="BF1087" s="15" t="s">
        <v>40</v>
      </c>
      <c r="BG1087" s="15" t="s">
        <v>40</v>
      </c>
      <c r="BH1087" s="15" t="s">
        <v>40</v>
      </c>
      <c r="BJ1087" s="16" t="e">
        <f>IF(AR1087="R", $CA1087, IF(OR(AR1087="P", AR1087="T", AR1087="N"), 0, IF($C1087="DM", $T1087, IF(OR(AR1087="Y", AR1087="IR"),$AM1087,IF(AR1087="C", IF($BI1087="Y", IF($AF1087="N/A", $Q1087, $AF1087), IF($AG1087="N/A", $T1087,$AG1087)))))))</f>
        <v>#VALUE!</v>
      </c>
      <c r="BK1087" s="16" t="e">
        <f>IF(AS1087="R", $CA1087, IF(OR(AS1087="P", AS1087="T", AS1087="N"), 0, IF($C1087="DM", $T1087, IF(OR(AS1087="Y", AS1087="IR"),$AM1087,IF(AS1087="C", IF($BI1087="Y", IF($AF1087="N/A", $Q1087, $AF1087), IF($AG1087="N/A", $T1087,$AG1087)))))))</f>
        <v>#VALUE!</v>
      </c>
      <c r="BL1087" s="16" t="e">
        <f>IF(AT1087="R", $CA1087, IF(OR(AT1087="P", AT1087="T", AT1087="N"), 0, IF($C1087="DM", $T1087, IF(OR(AT1087="Y", AT1087="IR"),$AM1087,IF(AT1087="C", IF($BI1087="Y", IF($AF1087="N/A", $Q1087, $AF1087), IF($AG1087="N/A", $T1087,$AG1087)))))))</f>
        <v>#VALUE!</v>
      </c>
      <c r="BM1087" s="16" t="e">
        <f>IF(AU1087="R", $CA1087, IF(OR(AU1087="P", AU1087="T", AU1087="N"), 0, IF($C1087="DM", $T1087, IF(OR(AU1087="Y", AU1087="IR"),$AM1087,IF(AU1087="C", IF($BI1087="Y", IF($AF1087="N/A", $Q1087, $AF1087), IF($AG1087="N/A", $T1087,$AG1087)))))))</f>
        <v>#VALUE!</v>
      </c>
      <c r="BN1087" s="16" t="e">
        <f>IF(AV1087="R", $CA1087, IF(OR(AV1087="P", AV1087="T", AV1087="N"), 0, IF($C1087="DM", $T1087, IF(OR(AV1087="Y", AV1087="IR"),$AM1087,IF(AV1087="C", IF($BI1087="Y", IF($AF1087="N/A", $Q1087, $AF1087), IF($AG1087="N/A", $T1087,$AG1087)))))))</f>
        <v>#VALUE!</v>
      </c>
      <c r="BO1087" s="16" t="e">
        <f>IF(AW1087="R", $CA1087, IF(OR(AW1087="P", AW1087="T", AW1087="N"), 0, IF($C1087="DM", $T1087, IF(OR(AW1087="Y", AW1087="IR"),$AM1087,IF(AW1087="C", IF($BI1087="Y", IF($AF1087="N/A", $Q1087, $AF1087), IF($AG1087="N/A", $T1087,$AG1087)))))))</f>
        <v>#VALUE!</v>
      </c>
      <c r="BP1087" s="16" t="e">
        <f>IF(AX1087="R", $CA1087, IF(OR(AX1087="P", AX1087="T", AX1087="N"), 0, IF($C1087="DM", $T1087, IF(OR(AX1087="Y", AX1087="IR"),$AM1087,IF(AX1087="C", IF($BI1087="Y", IF($AF1087="N/A", $Q1087, $AF1087), IF($AG1087="N/A", $T1087,$AG1087)))))))</f>
        <v>#VALUE!</v>
      </c>
      <c r="BQ1087" s="16" t="e">
        <f>IF(AY1087="R", $CA1087, IF(OR(AY1087="P", AY1087="T", AY1087="N"), 0, IF($C1087="DM", $T1087, IF(OR(AY1087="Y", AY1087="IR"),$AM1087,IF(AY1087="C", IF($BI1087="Y", IF($AF1087="N/A", $Q1087, $AF1087), IF($AG1087="N/A", $T1087,$AG1087)))))))</f>
        <v>#VALUE!</v>
      </c>
      <c r="BR1087" s="16" t="e">
        <f>IF(AZ1087="R", $CA1087, IF(OR(AZ1087="P", AZ1087="T", AZ1087="N"), 0, IF($C1087="DM", $T1087, IF(OR(AZ1087="Y", AZ1087="IR"),$AM1087,IF(AZ1087="C", IF($BI1087="Y", IF($AF1087="N/A", $Q1087, $AF1087), IF($AG1087="N/A", $T1087,$AG1087)))))))</f>
        <v>#VALUE!</v>
      </c>
      <c r="BS1087" s="16" t="e">
        <f>IF(BA1087="R", $CA1087, IF(OR(BA1087="P", BA1087="T", BA1087="N"), 0, IF($C1087="DM", $T1087, IF(OR(BA1087="Y", BA1087="IR"),$AM1087,IF(BA1087="C", IF($BI1087="Y", IF($AF1087="N/A", $Q1087, $AF1087), IF($AG1087="N/A", $T1087,$AG1087)))))))</f>
        <v>#VALUE!</v>
      </c>
      <c r="BT1087" s="16" t="e">
        <f>IF(BB1087="R", $CA1087, IF(OR(BB1087="P", BB1087="T", BB1087="N"), 0, IF($C1087="DM", $T1087, IF(OR(BB1087="Y", BB1087="IR"),$AM1087,IF(BB1087="C", IF($BI1087="Y", IF($BA1087="C", IF($AF1087="N/A", $Q1087, $AF1087), IF($AF1087="N/A", $T1087, $AM1087)), IF($AG1087="N/A", $T1087,$AG1087)))))))</f>
        <v>#VALUE!</v>
      </c>
      <c r="BU1087" s="16" t="e">
        <f>IF(BC1087="R", $CA1087, IF(OR(BC1087="P", BC1087="T", BC1087="N"), 0, IF($C1087="DM", $T1087, IF(OR(BC1087="Y", BC1087="IR"),$AM1087,IF(BC1087="C", IF($BI1087="Y", IF($BA1087="C", IF($AF1087="N/A", $Q1087, $AF1087), IF($AF1087="N/A", $T1087, $AM1087)), IF($AG1087="N/A", $T1087,$AG1087)))))))</f>
        <v>#VALUE!</v>
      </c>
      <c r="BV1087" s="16" t="e">
        <f>IF(BD1087="R", $CA1087, IF(OR(BD1087="P", BD1087="T", BD1087="N"), 0, IF($C1087="DM", $T1087, IF(OR(BD1087="Y", BD1087="IR"),$AM1087,IF(BD1087="C", IF($BI1087="Y", IF($BA1087="C", IF($AF1087="N/A", $Q1087, $AF1087), IF($AF1087="N/A", $T1087, $AM1087)), IF($AG1087="N/A", $T1087,$AG1087)))))))</f>
        <v>#VALUE!</v>
      </c>
      <c r="BW1087" s="16" t="e">
        <f>IF(BE1087="R", $CA1087, IF(OR(BE1087="P", BE1087="T", BE1087="N"), 0, IF($C1087="DM", $T1087, IF(OR(BE1087="Y", BE1087="IR"),$AM1087,IF(BE1087="C", IF($BI1087="Y", IF($BA1087="C", IF($AF1087="N/A", $Q1087, $AF1087), IF($AF1087="N/A", $T1087, $AM1087)), IF($AG1087="N/A", $T1087,$AG1087)))))))</f>
        <v>#VALUE!</v>
      </c>
      <c r="BX1087" s="16" t="e">
        <f>IF(BF1087="R", $CA1087, IF(OR(BF1087="P", BF1087="T", BF1087="N"), 0, IF($C1087="DM", $T1087, IF(OR(BF1087="Y", BF1087="IR"),$AM1087,IF(BF1087="C", IF($BI1087="Y", IF($BA1087="C", IF($AF1087="N/A", $Q1087, $AF1087), IF($AF1087="N/A", $T1087, $AM1087)), IF($AG1087="N/A", $T1087,$AG1087)))))))</f>
        <v>#VALUE!</v>
      </c>
      <c r="BY1087" s="16" t="e">
        <f>IF(BG1087="R", $CA1087, IF(OR(BG1087="P", BG1087="T", BG1087="N"), 0, IF($C1087="DM", $T1087, IF(OR(BG1087="Y", BG1087="IR"),$AM1087,IF(BG1087="C", IF($BI1087="Y", IF($BA1087="C", IF($AF1087="N/A", $Q1087, $AF1087), IF($AF1087="N/A", $T1087, $AM1087)), IF($AG1087="N/A", $T1087,$AG1087)))))))</f>
        <v>#VALUE!</v>
      </c>
      <c r="BZ1087" s="16" t="e">
        <f>IF(BH1087="R", $CA1087, IF(OR(BH1087="P", BH1087="T", BH1087="N"), 0, IF($C1087="DM", $T1087, IF(OR(BH1087="Y", BH1087="IR"),$AM1087,IF(BH1087="C", IF($BI1087="Y", IF($BA1087="C", IF($AF1087="N/A", $Q1087, $AF1087), IF($AF1087="N/A", $T1087, $AM1087)), IF($AG1087="N/A", $T1087,$AG1087)))))))</f>
        <v>#VALUE!</v>
      </c>
      <c r="CA1087" s="15" t="s">
        <v>75</v>
      </c>
      <c r="CB1087" s="16" t="e">
        <f>BZ1087</f>
        <v>#VALUE!</v>
      </c>
      <c r="CC1087" s="15" t="str">
        <f>IF(OR($BH1087="T", $BH1087="R"), 0, IF($BH1087="C", IF($BI1087="Y", IF($BA1087="C", 0, IF(AF1087="N/A", Q1087-T1087, AF1087-AG1087)), IF($AF1087="N/A", U1087, AH1087)), AN1087))</f>
        <v>N/A</v>
      </c>
      <c r="CD1087" s="15" t="str">
        <f>IF(OR($BH1087="T", $BH1087="R"), 0, IF($BH1087="C", IF($BI1087="Y", 0, IF($AF1087="N/A", V1087, AI1087)), AO1087))</f>
        <v>N/A</v>
      </c>
      <c r="CE1087" s="15" t="str">
        <f>IF(OR($BH1087="T", $BH1087="R"), 0, IF($BH1087="C", IF($BI1087="Y", 0, IF($AF1087="N/A", W1087, AJ1087)), AP1087))</f>
        <v>N/A</v>
      </c>
      <c r="CF1087" s="15" t="str">
        <f>IF(OR($BH1087="T", $BH1087="R"), 0, IF($BH1087="C", IF($BI1087="Y", 0, IF($AF1087="N/A", X1087, AK1087)), AQ1087))</f>
        <v>N/A</v>
      </c>
    </row>
    <row r="1088" spans="1:84" x14ac:dyDescent="0.25">
      <c r="A1088" s="14">
        <v>6065</v>
      </c>
      <c r="B1088" s="15"/>
      <c r="C1088" s="15"/>
      <c r="D1088" s="15"/>
      <c r="E1088" s="15" t="e">
        <f>VLOOKUP(B1088, 'Rookie Year'!$A$2:$B$55679,2,FALSE)</f>
        <v>#N/A</v>
      </c>
      <c r="F1088" s="15">
        <v>2024</v>
      </c>
      <c r="G1088" s="15" t="s">
        <v>42</v>
      </c>
      <c r="H1088" s="15"/>
      <c r="I1088" s="16"/>
      <c r="J1088" s="15"/>
      <c r="K1088" s="17">
        <f>IF(AND(G1088&lt;&gt;"N",R1088="N/A"), IF(I1088&lt;4, 0, 0.25),IF(I1088=1, IF(J1088=1,0.25, 0.25), IF(I1088&lt;13, 0.25, IF(I1088&lt;26, 0.4, IF(I1088&lt;51, 0.6, 0.75)))))</f>
        <v>0.25</v>
      </c>
      <c r="L1088" s="16">
        <f>I1088-M1088</f>
        <v>0</v>
      </c>
      <c r="M1088" s="16">
        <f>ROUNDUP(I1088*K1088,0)</f>
        <v>0</v>
      </c>
      <c r="N1088" s="16">
        <f>M1088*J1088</f>
        <v>0</v>
      </c>
      <c r="O1088" s="16">
        <v>0</v>
      </c>
      <c r="P1088" s="16">
        <v>0</v>
      </c>
      <c r="Q1088" s="16">
        <f>N1088-O1088-P1088</f>
        <v>0</v>
      </c>
      <c r="R1088" s="15" t="s">
        <v>75</v>
      </c>
      <c r="S1088" s="15">
        <f>IF(R1088="N/A", J1088-($B$1-F1088), J1088-($B$1-R1088))</f>
        <v>0</v>
      </c>
      <c r="T1088" s="16" t="str">
        <f>IF($S1088&lt;1, "N/A", $M1088)</f>
        <v>N/A</v>
      </c>
      <c r="U1088" s="16" t="str">
        <f>IF($S1088&lt;2, "N/A", $M1088)</f>
        <v>N/A</v>
      </c>
      <c r="V1088" s="16" t="str">
        <f>IF($S1088&lt;3, "N/A", $M1088)</f>
        <v>N/A</v>
      </c>
      <c r="W1088" s="16" t="str">
        <f>IF($S1088&lt;4, "N/A", $M1088)</f>
        <v>N/A</v>
      </c>
      <c r="X1088" s="16" t="str">
        <f>IF($S1088&lt;5, "N/A", $M1088)</f>
        <v>N/A</v>
      </c>
      <c r="Y1088" s="15" t="str">
        <f>IF(SUM(T1088:X1088)&lt;&gt;Q1088, "CHECK", "OK")</f>
        <v>OK</v>
      </c>
      <c r="Z1088" s="15" t="str">
        <f>IF(F1088=$B$1, "No", IF(S1088=1, "Yes", "No"))</f>
        <v>No</v>
      </c>
      <c r="AA1088" s="18" t="str">
        <f>IF(C1088="DM", "N/A", IF(Z1088="No","N/A",VLOOKUP(B1088,'Extension List'!$A$3:$R$1972,18,FALSE)))</f>
        <v>N/A</v>
      </c>
      <c r="AB1088" s="15" t="str">
        <f>IF(C1088="DM", "N/A", IF(Z1088="No","N/A",VLOOKUP(B1088,'Extension List'!$A$3:$T$1972,20,FALSE)))</f>
        <v>N/A</v>
      </c>
      <c r="AC1088" s="15" t="str">
        <f>IF(AA1088="N/A", "N/A", 0)</f>
        <v>N/A</v>
      </c>
      <c r="AD1088" s="16" t="str">
        <f>IF(AE1088="N/A", "N/A", AA1088-AE1088)</f>
        <v>N/A</v>
      </c>
      <c r="AE1088" s="16" t="str">
        <f>IF(AA1088="N/A", "N/A", IF(AC1088&gt;0, IF(AA1088&lt;13, ROUNDUP(0.25*AA1088,0), IF(AA1088&lt;26, ROUNDUP(0.4*AA1088,0), IF(AA1088&lt;51, ROUNDUP(0.6*AA1088,0), ROUNDUP(0.75*AA1088,0)))), "N/A"))</f>
        <v>N/A</v>
      </c>
      <c r="AF1088" s="16" t="str">
        <f>IF(AD1088="N/A","N/A", (AE1088*AC1088)+Q1088)</f>
        <v>N/A</v>
      </c>
      <c r="AG1088" s="16" t="str">
        <f>IF($AF1088="N/A", "N/A", "TBC")</f>
        <v>N/A</v>
      </c>
      <c r="AH1088" s="16" t="str">
        <f>IF($AF1088="N/A", "N/A", "TBC")</f>
        <v>N/A</v>
      </c>
      <c r="AI1088" s="16" t="str">
        <f>IF($AF1088="N/A","N/A",IF(AC1088&gt;1,"TBC","N/A"))</f>
        <v>N/A</v>
      </c>
      <c r="AJ1088" s="16" t="str">
        <f>IF($AF1088="N/A","N/A",IF(AC1088&gt;2,"TBC","N/A"))</f>
        <v>N/A</v>
      </c>
      <c r="AK1088" s="16" t="str">
        <f>IF($AF1088="N/A","N/A",IF(AC1088&gt;3,"TBC","N/A"))</f>
        <v>N/A</v>
      </c>
      <c r="AL1088" s="16" t="str">
        <f>IF(AC1088="N/A","N/A",IF(AC1088&gt;0,IF(SUM(AG1088:AK1088)&lt;&gt;AF1088,"CHECK","OK"),"N/A"))</f>
        <v>N/A</v>
      </c>
      <c r="AM1088" s="16" t="e">
        <f>IF(AD1088="N/A", L1088+T1088, L1088+AG1088)</f>
        <v>#VALUE!</v>
      </c>
      <c r="AN1088" s="16" t="str">
        <f>IF(AD1088="N/A", IF(U1088="N/A", "N/A", L1088+U1088), AD1088+AH1088)</f>
        <v>N/A</v>
      </c>
      <c r="AO1088" s="16" t="str">
        <f>IF(AD1088="N/A", IF(V1088="N/A", "N/A", L1088+V1088), IF(AI1088="N/A", "N/A", AD1088+AI1088))</f>
        <v>N/A</v>
      </c>
      <c r="AP1088" s="16" t="str">
        <f>IF(AD1088="N/A", IF(W1088="N/A", "N/A", L1088+W1088), IF(AJ1088="N/A", "N/A", AD1088+AJ1088))</f>
        <v>N/A</v>
      </c>
      <c r="AQ1088" s="16" t="str">
        <f>IF(AD1088="N/A", IF(X1088="N/A", "N/A", L1088+X1088), IF(AK1088="N/A", "N/A", AD1088+AK1088))</f>
        <v>N/A</v>
      </c>
      <c r="AR1088" s="15" t="s">
        <v>40</v>
      </c>
      <c r="AS1088" s="15" t="s">
        <v>40</v>
      </c>
      <c r="AT1088" s="15" t="s">
        <v>40</v>
      </c>
      <c r="AU1088" s="15" t="s">
        <v>40</v>
      </c>
      <c r="AV1088" s="15" t="s">
        <v>40</v>
      </c>
      <c r="AW1088" s="15" t="s">
        <v>40</v>
      </c>
      <c r="AX1088" s="15" t="s">
        <v>40</v>
      </c>
      <c r="AY1088" s="15" t="s">
        <v>40</v>
      </c>
      <c r="AZ1088" s="15" t="s">
        <v>40</v>
      </c>
      <c r="BA1088" s="15" t="s">
        <v>40</v>
      </c>
      <c r="BB1088" s="15" t="s">
        <v>40</v>
      </c>
      <c r="BC1088" s="15" t="s">
        <v>40</v>
      </c>
      <c r="BD1088" s="15" t="s">
        <v>40</v>
      </c>
      <c r="BE1088" s="15" t="s">
        <v>40</v>
      </c>
      <c r="BF1088" s="15" t="s">
        <v>40</v>
      </c>
      <c r="BG1088" s="15" t="s">
        <v>40</v>
      </c>
      <c r="BH1088" s="15" t="s">
        <v>40</v>
      </c>
      <c r="BJ1088" s="16" t="e">
        <f>IF(AR1088="R", $CA1088, IF(OR(AR1088="P", AR1088="T", AR1088="N"), 0, IF($C1088="DM", $T1088, IF(OR(AR1088="Y", AR1088="IR"),$AM1088,IF(AR1088="C", IF($BI1088="Y", IF($AF1088="N/A", $Q1088, $AF1088), IF($AG1088="N/A", $T1088,$AG1088)))))))</f>
        <v>#VALUE!</v>
      </c>
      <c r="BK1088" s="16" t="e">
        <f>IF(AS1088="R", $CA1088, IF(OR(AS1088="P", AS1088="T", AS1088="N"), 0, IF($C1088="DM", $T1088, IF(OR(AS1088="Y", AS1088="IR"),$AM1088,IF(AS1088="C", IF($BI1088="Y", IF($AF1088="N/A", $Q1088, $AF1088), IF($AG1088="N/A", $T1088,$AG1088)))))))</f>
        <v>#VALUE!</v>
      </c>
      <c r="BL1088" s="16" t="e">
        <f>IF(AT1088="R", $CA1088, IF(OR(AT1088="P", AT1088="T", AT1088="N"), 0, IF($C1088="DM", $T1088, IF(OR(AT1088="Y", AT1088="IR"),$AM1088,IF(AT1088="C", IF($BI1088="Y", IF($AF1088="N/A", $Q1088, $AF1088), IF($AG1088="N/A", $T1088,$AG1088)))))))</f>
        <v>#VALUE!</v>
      </c>
      <c r="BM1088" s="16" t="e">
        <f>IF(AU1088="R", $CA1088, IF(OR(AU1088="P", AU1088="T", AU1088="N"), 0, IF($C1088="DM", $T1088, IF(OR(AU1088="Y", AU1088="IR"),$AM1088,IF(AU1088="C", IF($BI1088="Y", IF($AF1088="N/A", $Q1088, $AF1088), IF($AG1088="N/A", $T1088,$AG1088)))))))</f>
        <v>#VALUE!</v>
      </c>
      <c r="BN1088" s="16" t="e">
        <f>IF(AV1088="R", $CA1088, IF(OR(AV1088="P", AV1088="T", AV1088="N"), 0, IF($C1088="DM", $T1088, IF(OR(AV1088="Y", AV1088="IR"),$AM1088,IF(AV1088="C", IF($BI1088="Y", IF($AF1088="N/A", $Q1088, $AF1088), IF($AG1088="N/A", $T1088,$AG1088)))))))</f>
        <v>#VALUE!</v>
      </c>
      <c r="BO1088" s="16" t="e">
        <f>IF(AW1088="R", $CA1088, IF(OR(AW1088="P", AW1088="T", AW1088="N"), 0, IF($C1088="DM", $T1088, IF(OR(AW1088="Y", AW1088="IR"),$AM1088,IF(AW1088="C", IF($BI1088="Y", IF($AF1088="N/A", $Q1088, $AF1088), IF($AG1088="N/A", $T1088,$AG1088)))))))</f>
        <v>#VALUE!</v>
      </c>
      <c r="BP1088" s="16" t="e">
        <f>IF(AX1088="R", $CA1088, IF(OR(AX1088="P", AX1088="T", AX1088="N"), 0, IF($C1088="DM", $T1088, IF(OR(AX1088="Y", AX1088="IR"),$AM1088,IF(AX1088="C", IF($BI1088="Y", IF($AF1088="N/A", $Q1088, $AF1088), IF($AG1088="N/A", $T1088,$AG1088)))))))</f>
        <v>#VALUE!</v>
      </c>
      <c r="BQ1088" s="16" t="e">
        <f>IF(AY1088="R", $CA1088, IF(OR(AY1088="P", AY1088="T", AY1088="N"), 0, IF($C1088="DM", $T1088, IF(OR(AY1088="Y", AY1088="IR"),$AM1088,IF(AY1088="C", IF($BI1088="Y", IF($AF1088="N/A", $Q1088, $AF1088), IF($AG1088="N/A", $T1088,$AG1088)))))))</f>
        <v>#VALUE!</v>
      </c>
      <c r="BR1088" s="16" t="e">
        <f>IF(AZ1088="R", $CA1088, IF(OR(AZ1088="P", AZ1088="T", AZ1088="N"), 0, IF($C1088="DM", $T1088, IF(OR(AZ1088="Y", AZ1088="IR"),$AM1088,IF(AZ1088="C", IF($BI1088="Y", IF($AF1088="N/A", $Q1088, $AF1088), IF($AG1088="N/A", $T1088,$AG1088)))))))</f>
        <v>#VALUE!</v>
      </c>
      <c r="BS1088" s="16" t="e">
        <f>IF(BA1088="R", $CA1088, IF(OR(BA1088="P", BA1088="T", BA1088="N"), 0, IF($C1088="DM", $T1088, IF(OR(BA1088="Y", BA1088="IR"),$AM1088,IF(BA1088="C", IF($BI1088="Y", IF($AF1088="N/A", $Q1088, $AF1088), IF($AG1088="N/A", $T1088,$AG1088)))))))</f>
        <v>#VALUE!</v>
      </c>
      <c r="BT1088" s="16" t="e">
        <f>IF(BB1088="R", $CA1088, IF(OR(BB1088="P", BB1088="T", BB1088="N"), 0, IF($C1088="DM", $T1088, IF(OR(BB1088="Y", BB1088="IR"),$AM1088,IF(BB1088="C", IF($BI1088="Y", IF($BA1088="C", IF($AF1088="N/A", $Q1088, $AF1088), IF($AF1088="N/A", $T1088, $AM1088)), IF($AG1088="N/A", $T1088,$AG1088)))))))</f>
        <v>#VALUE!</v>
      </c>
      <c r="BU1088" s="16" t="e">
        <f>IF(BC1088="R", $CA1088, IF(OR(BC1088="P", BC1088="T", BC1088="N"), 0, IF($C1088="DM", $T1088, IF(OR(BC1088="Y", BC1088="IR"),$AM1088,IF(BC1088="C", IF($BI1088="Y", IF($BA1088="C", IF($AF1088="N/A", $Q1088, $AF1088), IF($AF1088="N/A", $T1088, $AM1088)), IF($AG1088="N/A", $T1088,$AG1088)))))))</f>
        <v>#VALUE!</v>
      </c>
      <c r="BV1088" s="16" t="e">
        <f>IF(BD1088="R", $CA1088, IF(OR(BD1088="P", BD1088="T", BD1088="N"), 0, IF($C1088="DM", $T1088, IF(OR(BD1088="Y", BD1088="IR"),$AM1088,IF(BD1088="C", IF($BI1088="Y", IF($BA1088="C", IF($AF1088="N/A", $Q1088, $AF1088), IF($AF1088="N/A", $T1088, $AM1088)), IF($AG1088="N/A", $T1088,$AG1088)))))))</f>
        <v>#VALUE!</v>
      </c>
      <c r="BW1088" s="16" t="e">
        <f>IF(BE1088="R", $CA1088, IF(OR(BE1088="P", BE1088="T", BE1088="N"), 0, IF($C1088="DM", $T1088, IF(OR(BE1088="Y", BE1088="IR"),$AM1088,IF(BE1088="C", IF($BI1088="Y", IF($BA1088="C", IF($AF1088="N/A", $Q1088, $AF1088), IF($AF1088="N/A", $T1088, $AM1088)), IF($AG1088="N/A", $T1088,$AG1088)))))))</f>
        <v>#VALUE!</v>
      </c>
      <c r="BX1088" s="16" t="e">
        <f>IF(BF1088="R", $CA1088, IF(OR(BF1088="P", BF1088="T", BF1088="N"), 0, IF($C1088="DM", $T1088, IF(OR(BF1088="Y", BF1088="IR"),$AM1088,IF(BF1088="C", IF($BI1088="Y", IF($BA1088="C", IF($AF1088="N/A", $Q1088, $AF1088), IF($AF1088="N/A", $T1088, $AM1088)), IF($AG1088="N/A", $T1088,$AG1088)))))))</f>
        <v>#VALUE!</v>
      </c>
      <c r="BY1088" s="16" t="e">
        <f>IF(BG1088="R", $CA1088, IF(OR(BG1088="P", BG1088="T", BG1088="N"), 0, IF($C1088="DM", $T1088, IF(OR(BG1088="Y", BG1088="IR"),$AM1088,IF(BG1088="C", IF($BI1088="Y", IF($BA1088="C", IF($AF1088="N/A", $Q1088, $AF1088), IF($AF1088="N/A", $T1088, $AM1088)), IF($AG1088="N/A", $T1088,$AG1088)))))))</f>
        <v>#VALUE!</v>
      </c>
      <c r="BZ1088" s="16" t="e">
        <f>IF(BH1088="R", $CA1088, IF(OR(BH1088="P", BH1088="T", BH1088="N"), 0, IF($C1088="DM", $T1088, IF(OR(BH1088="Y", BH1088="IR"),$AM1088,IF(BH1088="C", IF($BI1088="Y", IF($BA1088="C", IF($AF1088="N/A", $Q1088, $AF1088), IF($AF1088="N/A", $T1088, $AM1088)), IF($AG1088="N/A", $T1088,$AG1088)))))))</f>
        <v>#VALUE!</v>
      </c>
      <c r="CA1088" s="15" t="s">
        <v>75</v>
      </c>
      <c r="CB1088" s="16" t="e">
        <f>BZ1088</f>
        <v>#VALUE!</v>
      </c>
      <c r="CC1088" s="15" t="str">
        <f>IF(OR($BH1088="T", $BH1088="R"), 0, IF($BH1088="C", IF($BI1088="Y", IF($BA1088="C", 0, IF(AF1088="N/A", Q1088-T1088, AF1088-AG1088)), IF($AF1088="N/A", U1088, AH1088)), AN1088))</f>
        <v>N/A</v>
      </c>
      <c r="CD1088" s="15" t="str">
        <f>IF(OR($BH1088="T", $BH1088="R"), 0, IF($BH1088="C", IF($BI1088="Y", 0, IF($AF1088="N/A", V1088, AI1088)), AO1088))</f>
        <v>N/A</v>
      </c>
      <c r="CE1088" s="15" t="str">
        <f>IF(OR($BH1088="T", $BH1088="R"), 0, IF($BH1088="C", IF($BI1088="Y", 0, IF($AF1088="N/A", W1088, AJ1088)), AP1088))</f>
        <v>N/A</v>
      </c>
      <c r="CF1088" s="15" t="str">
        <f>IF(OR($BH1088="T", $BH1088="R"), 0, IF($BH1088="C", IF($BI1088="Y", 0, IF($AF1088="N/A", X1088, AK1088)), AQ1088))</f>
        <v>N/A</v>
      </c>
    </row>
    <row r="1089" spans="1:84" x14ac:dyDescent="0.25">
      <c r="A1089" s="14">
        <v>6066</v>
      </c>
      <c r="B1089" s="15"/>
      <c r="C1089" s="15"/>
      <c r="D1089" s="15"/>
      <c r="E1089" s="15" t="e">
        <f>VLOOKUP(B1089, 'Rookie Year'!$A$2:$B$55679,2,FALSE)</f>
        <v>#N/A</v>
      </c>
      <c r="F1089" s="15">
        <v>2024</v>
      </c>
      <c r="G1089" s="15" t="s">
        <v>42</v>
      </c>
      <c r="H1089" s="15"/>
      <c r="I1089" s="16"/>
      <c r="J1089" s="15"/>
      <c r="K1089" s="17">
        <f>IF(AND(G1089&lt;&gt;"N",R1089="N/A"), IF(I1089&lt;4, 0, 0.25),IF(I1089=1, IF(J1089=1,0.25, 0.25), IF(I1089&lt;13, 0.25, IF(I1089&lt;26, 0.4, IF(I1089&lt;51, 0.6, 0.75)))))</f>
        <v>0.25</v>
      </c>
      <c r="L1089" s="16">
        <f>I1089-M1089</f>
        <v>0</v>
      </c>
      <c r="M1089" s="16">
        <f>ROUNDUP(I1089*K1089,0)</f>
        <v>0</v>
      </c>
      <c r="N1089" s="16">
        <f>M1089*J1089</f>
        <v>0</v>
      </c>
      <c r="O1089" s="16">
        <v>0</v>
      </c>
      <c r="P1089" s="16">
        <v>0</v>
      </c>
      <c r="Q1089" s="16">
        <f>N1089-O1089-P1089</f>
        <v>0</v>
      </c>
      <c r="R1089" s="15" t="s">
        <v>75</v>
      </c>
      <c r="S1089" s="15">
        <f>IF(R1089="N/A", J1089-($B$1-F1089), J1089-($B$1-R1089))</f>
        <v>0</v>
      </c>
      <c r="T1089" s="16" t="str">
        <f>IF($S1089&lt;1, "N/A", $M1089)</f>
        <v>N/A</v>
      </c>
      <c r="U1089" s="16" t="str">
        <f>IF($S1089&lt;2, "N/A", $M1089)</f>
        <v>N/A</v>
      </c>
      <c r="V1089" s="16" t="str">
        <f>IF($S1089&lt;3, "N/A", $M1089)</f>
        <v>N/A</v>
      </c>
      <c r="W1089" s="16" t="str">
        <f>IF($S1089&lt;4, "N/A", $M1089)</f>
        <v>N/A</v>
      </c>
      <c r="X1089" s="16" t="str">
        <f>IF($S1089&lt;5, "N/A", $M1089)</f>
        <v>N/A</v>
      </c>
      <c r="Y1089" s="15" t="str">
        <f>IF(SUM(T1089:X1089)&lt;&gt;Q1089, "CHECK", "OK")</f>
        <v>OK</v>
      </c>
      <c r="Z1089" s="15" t="str">
        <f>IF(F1089=$B$1, "No", IF(S1089=1, "Yes", "No"))</f>
        <v>No</v>
      </c>
      <c r="AA1089" s="18" t="str">
        <f>IF(C1089="DM", "N/A", IF(Z1089="No","N/A",VLOOKUP(B1089,'Extension List'!$A$3:$R$1972,18,FALSE)))</f>
        <v>N/A</v>
      </c>
      <c r="AB1089" s="15" t="str">
        <f>IF(C1089="DM", "N/A", IF(Z1089="No","N/A",VLOOKUP(B1089,'Extension List'!$A$3:$T$1972,20,FALSE)))</f>
        <v>N/A</v>
      </c>
      <c r="AC1089" s="15" t="str">
        <f>IF(AA1089="N/A", "N/A", 0)</f>
        <v>N/A</v>
      </c>
      <c r="AD1089" s="16" t="str">
        <f>IF(AE1089="N/A", "N/A", AA1089-AE1089)</f>
        <v>N/A</v>
      </c>
      <c r="AE1089" s="16" t="str">
        <f>IF(AA1089="N/A", "N/A", IF(AC1089&gt;0, IF(AA1089&lt;13, ROUNDUP(0.25*AA1089,0), IF(AA1089&lt;26, ROUNDUP(0.4*AA1089,0), IF(AA1089&lt;51, ROUNDUP(0.6*AA1089,0), ROUNDUP(0.75*AA1089,0)))), "N/A"))</f>
        <v>N/A</v>
      </c>
      <c r="AF1089" s="16" t="str">
        <f>IF(AD1089="N/A","N/A", (AE1089*AC1089)+Q1089)</f>
        <v>N/A</v>
      </c>
      <c r="AG1089" s="16" t="str">
        <f>IF($AF1089="N/A", "N/A", "TBC")</f>
        <v>N/A</v>
      </c>
      <c r="AH1089" s="16" t="str">
        <f>IF($AF1089="N/A", "N/A", "TBC")</f>
        <v>N/A</v>
      </c>
      <c r="AI1089" s="16" t="str">
        <f>IF($AF1089="N/A","N/A",IF(AC1089&gt;1,"TBC","N/A"))</f>
        <v>N/A</v>
      </c>
      <c r="AJ1089" s="16" t="str">
        <f>IF($AF1089="N/A","N/A",IF(AC1089&gt;2,"TBC","N/A"))</f>
        <v>N/A</v>
      </c>
      <c r="AK1089" s="16" t="str">
        <f>IF($AF1089="N/A","N/A",IF(AC1089&gt;3,"TBC","N/A"))</f>
        <v>N/A</v>
      </c>
      <c r="AL1089" s="16" t="str">
        <f>IF(AC1089="N/A","N/A",IF(AC1089&gt;0,IF(SUM(AG1089:AK1089)&lt;&gt;AF1089,"CHECK","OK"),"N/A"))</f>
        <v>N/A</v>
      </c>
      <c r="AM1089" s="16" t="e">
        <f>IF(AD1089="N/A", L1089+T1089, L1089+AG1089)</f>
        <v>#VALUE!</v>
      </c>
      <c r="AN1089" s="16" t="str">
        <f>IF(AD1089="N/A", IF(U1089="N/A", "N/A", L1089+U1089), AD1089+AH1089)</f>
        <v>N/A</v>
      </c>
      <c r="AO1089" s="16" t="str">
        <f>IF(AD1089="N/A", IF(V1089="N/A", "N/A", L1089+V1089), IF(AI1089="N/A", "N/A", AD1089+AI1089))</f>
        <v>N/A</v>
      </c>
      <c r="AP1089" s="16" t="str">
        <f>IF(AD1089="N/A", IF(W1089="N/A", "N/A", L1089+W1089), IF(AJ1089="N/A", "N/A", AD1089+AJ1089))</f>
        <v>N/A</v>
      </c>
      <c r="AQ1089" s="16" t="str">
        <f>IF(AD1089="N/A", IF(X1089="N/A", "N/A", L1089+X1089), IF(AK1089="N/A", "N/A", AD1089+AK1089))</f>
        <v>N/A</v>
      </c>
      <c r="AR1089" s="15" t="s">
        <v>40</v>
      </c>
      <c r="AS1089" s="15" t="s">
        <v>40</v>
      </c>
      <c r="AT1089" s="15" t="s">
        <v>40</v>
      </c>
      <c r="AU1089" s="15" t="s">
        <v>40</v>
      </c>
      <c r="AV1089" s="15" t="s">
        <v>40</v>
      </c>
      <c r="AW1089" s="15" t="s">
        <v>40</v>
      </c>
      <c r="AX1089" s="15" t="s">
        <v>40</v>
      </c>
      <c r="AY1089" s="15" t="s">
        <v>40</v>
      </c>
      <c r="AZ1089" s="15" t="s">
        <v>40</v>
      </c>
      <c r="BA1089" s="15" t="s">
        <v>40</v>
      </c>
      <c r="BB1089" s="15" t="s">
        <v>40</v>
      </c>
      <c r="BC1089" s="15" t="s">
        <v>40</v>
      </c>
      <c r="BD1089" s="15" t="s">
        <v>40</v>
      </c>
      <c r="BE1089" s="15" t="s">
        <v>40</v>
      </c>
      <c r="BF1089" s="15" t="s">
        <v>40</v>
      </c>
      <c r="BG1089" s="15" t="s">
        <v>40</v>
      </c>
      <c r="BH1089" s="15" t="s">
        <v>40</v>
      </c>
      <c r="BJ1089" s="16" t="e">
        <f>IF(AR1089="R", $CA1089, IF(OR(AR1089="P", AR1089="T", AR1089="N"), 0, IF($C1089="DM", $T1089, IF(OR(AR1089="Y", AR1089="IR"),$AM1089,IF(AR1089="C", IF($BI1089="Y", IF($AF1089="N/A", $Q1089, $AF1089), IF($AG1089="N/A", $T1089,$AG1089)))))))</f>
        <v>#VALUE!</v>
      </c>
      <c r="BK1089" s="16" t="e">
        <f>IF(AS1089="R", $CA1089, IF(OR(AS1089="P", AS1089="T", AS1089="N"), 0, IF($C1089="DM", $T1089, IF(OR(AS1089="Y", AS1089="IR"),$AM1089,IF(AS1089="C", IF($BI1089="Y", IF($AF1089="N/A", $Q1089, $AF1089), IF($AG1089="N/A", $T1089,$AG1089)))))))</f>
        <v>#VALUE!</v>
      </c>
      <c r="BL1089" s="16" t="e">
        <f>IF(AT1089="R", $CA1089, IF(OR(AT1089="P", AT1089="T", AT1089="N"), 0, IF($C1089="DM", $T1089, IF(OR(AT1089="Y", AT1089="IR"),$AM1089,IF(AT1089="C", IF($BI1089="Y", IF($AF1089="N/A", $Q1089, $AF1089), IF($AG1089="N/A", $T1089,$AG1089)))))))</f>
        <v>#VALUE!</v>
      </c>
      <c r="BM1089" s="16" t="e">
        <f>IF(AU1089="R", $CA1089, IF(OR(AU1089="P", AU1089="T", AU1089="N"), 0, IF($C1089="DM", $T1089, IF(OR(AU1089="Y", AU1089="IR"),$AM1089,IF(AU1089="C", IF($BI1089="Y", IF($AF1089="N/A", $Q1089, $AF1089), IF($AG1089="N/A", $T1089,$AG1089)))))))</f>
        <v>#VALUE!</v>
      </c>
      <c r="BN1089" s="16" t="e">
        <f>IF(AV1089="R", $CA1089, IF(OR(AV1089="P", AV1089="T", AV1089="N"), 0, IF($C1089="DM", $T1089, IF(OR(AV1089="Y", AV1089="IR"),$AM1089,IF(AV1089="C", IF($BI1089="Y", IF($AF1089="N/A", $Q1089, $AF1089), IF($AG1089="N/A", $T1089,$AG1089)))))))</f>
        <v>#VALUE!</v>
      </c>
      <c r="BO1089" s="16" t="e">
        <f>IF(AW1089="R", $CA1089, IF(OR(AW1089="P", AW1089="T", AW1089="N"), 0, IF($C1089="DM", $T1089, IF(OR(AW1089="Y", AW1089="IR"),$AM1089,IF(AW1089="C", IF($BI1089="Y", IF($AF1089="N/A", $Q1089, $AF1089), IF($AG1089="N/A", $T1089,$AG1089)))))))</f>
        <v>#VALUE!</v>
      </c>
      <c r="BP1089" s="16" t="e">
        <f>IF(AX1089="R", $CA1089, IF(OR(AX1089="P", AX1089="T", AX1089="N"), 0, IF($C1089="DM", $T1089, IF(OR(AX1089="Y", AX1089="IR"),$AM1089,IF(AX1089="C", IF($BI1089="Y", IF($AF1089="N/A", $Q1089, $AF1089), IF($AG1089="N/A", $T1089,$AG1089)))))))</f>
        <v>#VALUE!</v>
      </c>
      <c r="BQ1089" s="16" t="e">
        <f>IF(AY1089="R", $CA1089, IF(OR(AY1089="P", AY1089="T", AY1089="N"), 0, IF($C1089="DM", $T1089, IF(OR(AY1089="Y", AY1089="IR"),$AM1089,IF(AY1089="C", IF($BI1089="Y", IF($AF1089="N/A", $Q1089, $AF1089), IF($AG1089="N/A", $T1089,$AG1089)))))))</f>
        <v>#VALUE!</v>
      </c>
      <c r="BR1089" s="16" t="e">
        <f>IF(AZ1089="R", $CA1089, IF(OR(AZ1089="P", AZ1089="T", AZ1089="N"), 0, IF($C1089="DM", $T1089, IF(OR(AZ1089="Y", AZ1089="IR"),$AM1089,IF(AZ1089="C", IF($BI1089="Y", IF($AF1089="N/A", $Q1089, $AF1089), IF($AG1089="N/A", $T1089,$AG1089)))))))</f>
        <v>#VALUE!</v>
      </c>
      <c r="BS1089" s="16" t="e">
        <f>IF(BA1089="R", $CA1089, IF(OR(BA1089="P", BA1089="T", BA1089="N"), 0, IF($C1089="DM", $T1089, IF(OR(BA1089="Y", BA1089="IR"),$AM1089,IF(BA1089="C", IF($BI1089="Y", IF($AF1089="N/A", $Q1089, $AF1089), IF($AG1089="N/A", $T1089,$AG1089)))))))</f>
        <v>#VALUE!</v>
      </c>
      <c r="BT1089" s="16" t="e">
        <f>IF(BB1089="R", $CA1089, IF(OR(BB1089="P", BB1089="T", BB1089="N"), 0, IF($C1089="DM", $T1089, IF(OR(BB1089="Y", BB1089="IR"),$AM1089,IF(BB1089="C", IF($BI1089="Y", IF($BA1089="C", IF($AF1089="N/A", $Q1089, $AF1089), IF($AF1089="N/A", $T1089, $AM1089)), IF($AG1089="N/A", $T1089,$AG1089)))))))</f>
        <v>#VALUE!</v>
      </c>
      <c r="BU1089" s="16" t="e">
        <f>IF(BC1089="R", $CA1089, IF(OR(BC1089="P", BC1089="T", BC1089="N"), 0, IF($C1089="DM", $T1089, IF(OR(BC1089="Y", BC1089="IR"),$AM1089,IF(BC1089="C", IF($BI1089="Y", IF($BA1089="C", IF($AF1089="N/A", $Q1089, $AF1089), IF($AF1089="N/A", $T1089, $AM1089)), IF($AG1089="N/A", $T1089,$AG1089)))))))</f>
        <v>#VALUE!</v>
      </c>
      <c r="BV1089" s="16" t="e">
        <f>IF(BD1089="R", $CA1089, IF(OR(BD1089="P", BD1089="T", BD1089="N"), 0, IF($C1089="DM", $T1089, IF(OR(BD1089="Y", BD1089="IR"),$AM1089,IF(BD1089="C", IF($BI1089="Y", IF($BA1089="C", IF($AF1089="N/A", $Q1089, $AF1089), IF($AF1089="N/A", $T1089, $AM1089)), IF($AG1089="N/A", $T1089,$AG1089)))))))</f>
        <v>#VALUE!</v>
      </c>
      <c r="BW1089" s="16" t="e">
        <f>IF(BE1089="R", $CA1089, IF(OR(BE1089="P", BE1089="T", BE1089="N"), 0, IF($C1089="DM", $T1089, IF(OR(BE1089="Y", BE1089="IR"),$AM1089,IF(BE1089="C", IF($BI1089="Y", IF($BA1089="C", IF($AF1089="N/A", $Q1089, $AF1089), IF($AF1089="N/A", $T1089, $AM1089)), IF($AG1089="N/A", $T1089,$AG1089)))))))</f>
        <v>#VALUE!</v>
      </c>
      <c r="BX1089" s="16" t="e">
        <f>IF(BF1089="R", $CA1089, IF(OR(BF1089="P", BF1089="T", BF1089="N"), 0, IF($C1089="DM", $T1089, IF(OR(BF1089="Y", BF1089="IR"),$AM1089,IF(BF1089="C", IF($BI1089="Y", IF($BA1089="C", IF($AF1089="N/A", $Q1089, $AF1089), IF($AF1089="N/A", $T1089, $AM1089)), IF($AG1089="N/A", $T1089,$AG1089)))))))</f>
        <v>#VALUE!</v>
      </c>
      <c r="BY1089" s="16" t="e">
        <f>IF(BG1089="R", $CA1089, IF(OR(BG1089="P", BG1089="T", BG1089="N"), 0, IF($C1089="DM", $T1089, IF(OR(BG1089="Y", BG1089="IR"),$AM1089,IF(BG1089="C", IF($BI1089="Y", IF($BA1089="C", IF($AF1089="N/A", $Q1089, $AF1089), IF($AF1089="N/A", $T1089, $AM1089)), IF($AG1089="N/A", $T1089,$AG1089)))))))</f>
        <v>#VALUE!</v>
      </c>
      <c r="BZ1089" s="16" t="e">
        <f>IF(BH1089="R", $CA1089, IF(OR(BH1089="P", BH1089="T", BH1089="N"), 0, IF($C1089="DM", $T1089, IF(OR(BH1089="Y", BH1089="IR"),$AM1089,IF(BH1089="C", IF($BI1089="Y", IF($BA1089="C", IF($AF1089="N/A", $Q1089, $AF1089), IF($AF1089="N/A", $T1089, $AM1089)), IF($AG1089="N/A", $T1089,$AG1089)))))))</f>
        <v>#VALUE!</v>
      </c>
      <c r="CA1089" s="15" t="s">
        <v>75</v>
      </c>
      <c r="CB1089" s="16" t="e">
        <f>BZ1089</f>
        <v>#VALUE!</v>
      </c>
      <c r="CC1089" s="15" t="str">
        <f>IF(OR($BH1089="T", $BH1089="R"), 0, IF($BH1089="C", IF($BI1089="Y", IF($BA1089="C", 0, IF(AF1089="N/A", Q1089-T1089, AF1089-AG1089)), IF($AF1089="N/A", U1089, AH1089)), AN1089))</f>
        <v>N/A</v>
      </c>
      <c r="CD1089" s="15" t="str">
        <f>IF(OR($BH1089="T", $BH1089="R"), 0, IF($BH1089="C", IF($BI1089="Y", 0, IF($AF1089="N/A", V1089, AI1089)), AO1089))</f>
        <v>N/A</v>
      </c>
      <c r="CE1089" s="15" t="str">
        <f>IF(OR($BH1089="T", $BH1089="R"), 0, IF($BH1089="C", IF($BI1089="Y", 0, IF($AF1089="N/A", W1089, AJ1089)), AP1089))</f>
        <v>N/A</v>
      </c>
      <c r="CF1089" s="15" t="str">
        <f>IF(OR($BH1089="T", $BH1089="R"), 0, IF($BH1089="C", IF($BI1089="Y", 0, IF($AF1089="N/A", X1089, AK1089)), AQ1089))</f>
        <v>N/A</v>
      </c>
    </row>
    <row r="1090" spans="1:84" x14ac:dyDescent="0.25">
      <c r="A1090" s="14">
        <v>6067</v>
      </c>
      <c r="B1090" s="15"/>
      <c r="C1090" s="15"/>
      <c r="D1090" s="15"/>
      <c r="E1090" s="15" t="e">
        <f>VLOOKUP(B1090, 'Rookie Year'!$A$2:$B$55679,2,FALSE)</f>
        <v>#N/A</v>
      </c>
      <c r="F1090" s="15">
        <v>2024</v>
      </c>
      <c r="G1090" s="15" t="s">
        <v>42</v>
      </c>
      <c r="H1090" s="15"/>
      <c r="I1090" s="16"/>
      <c r="J1090" s="15"/>
      <c r="K1090" s="17">
        <f>IF(AND(G1090&lt;&gt;"N",R1090="N/A"), IF(I1090&lt;4, 0, 0.25),IF(I1090=1, IF(J1090=1,0.25, 0.25), IF(I1090&lt;13, 0.25, IF(I1090&lt;26, 0.4, IF(I1090&lt;51, 0.6, 0.75)))))</f>
        <v>0.25</v>
      </c>
      <c r="L1090" s="16">
        <f>I1090-M1090</f>
        <v>0</v>
      </c>
      <c r="M1090" s="16">
        <f>ROUNDUP(I1090*K1090,0)</f>
        <v>0</v>
      </c>
      <c r="N1090" s="16">
        <f>M1090*J1090</f>
        <v>0</v>
      </c>
      <c r="O1090" s="16">
        <v>0</v>
      </c>
      <c r="P1090" s="16">
        <v>0</v>
      </c>
      <c r="Q1090" s="16">
        <f>N1090-O1090-P1090</f>
        <v>0</v>
      </c>
      <c r="R1090" s="15" t="s">
        <v>75</v>
      </c>
      <c r="S1090" s="15">
        <f>IF(R1090="N/A", J1090-($B$1-F1090), J1090-($B$1-R1090))</f>
        <v>0</v>
      </c>
      <c r="T1090" s="16" t="str">
        <f>IF($S1090&lt;1, "N/A", $M1090)</f>
        <v>N/A</v>
      </c>
      <c r="U1090" s="16" t="str">
        <f>IF($S1090&lt;2, "N/A", $M1090)</f>
        <v>N/A</v>
      </c>
      <c r="V1090" s="16" t="str">
        <f>IF($S1090&lt;3, "N/A", $M1090)</f>
        <v>N/A</v>
      </c>
      <c r="W1090" s="16" t="str">
        <f>IF($S1090&lt;4, "N/A", $M1090)</f>
        <v>N/A</v>
      </c>
      <c r="X1090" s="16" t="str">
        <f>IF($S1090&lt;5, "N/A", $M1090)</f>
        <v>N/A</v>
      </c>
      <c r="Y1090" s="15" t="str">
        <f>IF(SUM(T1090:X1090)&lt;&gt;Q1090, "CHECK", "OK")</f>
        <v>OK</v>
      </c>
      <c r="Z1090" s="15" t="str">
        <f>IF(F1090=$B$1, "No", IF(S1090=1, "Yes", "No"))</f>
        <v>No</v>
      </c>
      <c r="AA1090" s="18" t="str">
        <f>IF(C1090="DM", "N/A", IF(Z1090="No","N/A",VLOOKUP(B1090,'Extension List'!$A$3:$R$1972,18,FALSE)))</f>
        <v>N/A</v>
      </c>
      <c r="AB1090" s="15" t="str">
        <f>IF(C1090="DM", "N/A", IF(Z1090="No","N/A",VLOOKUP(B1090,'Extension List'!$A$3:$T$1972,20,FALSE)))</f>
        <v>N/A</v>
      </c>
      <c r="AC1090" s="15" t="str">
        <f>IF(AA1090="N/A", "N/A", 0)</f>
        <v>N/A</v>
      </c>
      <c r="AD1090" s="16" t="str">
        <f>IF(AE1090="N/A", "N/A", AA1090-AE1090)</f>
        <v>N/A</v>
      </c>
      <c r="AE1090" s="16" t="str">
        <f>IF(AA1090="N/A", "N/A", IF(AC1090&gt;0, IF(AA1090&lt;13, ROUNDUP(0.25*AA1090,0), IF(AA1090&lt;26, ROUNDUP(0.4*AA1090,0), IF(AA1090&lt;51, ROUNDUP(0.6*AA1090,0), ROUNDUP(0.75*AA1090,0)))), "N/A"))</f>
        <v>N/A</v>
      </c>
      <c r="AF1090" s="16" t="str">
        <f>IF(AD1090="N/A","N/A", (AE1090*AC1090)+Q1090)</f>
        <v>N/A</v>
      </c>
      <c r="AG1090" s="16" t="str">
        <f>IF($AF1090="N/A", "N/A", "TBC")</f>
        <v>N/A</v>
      </c>
      <c r="AH1090" s="16" t="str">
        <f>IF($AF1090="N/A", "N/A", "TBC")</f>
        <v>N/A</v>
      </c>
      <c r="AI1090" s="16" t="str">
        <f>IF($AF1090="N/A","N/A",IF(AC1090&gt;1,"TBC","N/A"))</f>
        <v>N/A</v>
      </c>
      <c r="AJ1090" s="16" t="str">
        <f>IF($AF1090="N/A","N/A",IF(AC1090&gt;2,"TBC","N/A"))</f>
        <v>N/A</v>
      </c>
      <c r="AK1090" s="16" t="str">
        <f>IF($AF1090="N/A","N/A",IF(AC1090&gt;3,"TBC","N/A"))</f>
        <v>N/A</v>
      </c>
      <c r="AL1090" s="16" t="str">
        <f>IF(AC1090="N/A","N/A",IF(AC1090&gt;0,IF(SUM(AG1090:AK1090)&lt;&gt;AF1090,"CHECK","OK"),"N/A"))</f>
        <v>N/A</v>
      </c>
      <c r="AM1090" s="16" t="e">
        <f>IF(AD1090="N/A", L1090+T1090, L1090+AG1090)</f>
        <v>#VALUE!</v>
      </c>
      <c r="AN1090" s="16" t="str">
        <f>IF(AD1090="N/A", IF(U1090="N/A", "N/A", L1090+U1090), AD1090+AH1090)</f>
        <v>N/A</v>
      </c>
      <c r="AO1090" s="16" t="str">
        <f>IF(AD1090="N/A", IF(V1090="N/A", "N/A", L1090+V1090), IF(AI1090="N/A", "N/A", AD1090+AI1090))</f>
        <v>N/A</v>
      </c>
      <c r="AP1090" s="16" t="str">
        <f>IF(AD1090="N/A", IF(W1090="N/A", "N/A", L1090+W1090), IF(AJ1090="N/A", "N/A", AD1090+AJ1090))</f>
        <v>N/A</v>
      </c>
      <c r="AQ1090" s="16" t="str">
        <f>IF(AD1090="N/A", IF(X1090="N/A", "N/A", L1090+X1090), IF(AK1090="N/A", "N/A", AD1090+AK1090))</f>
        <v>N/A</v>
      </c>
      <c r="AR1090" s="15" t="s">
        <v>40</v>
      </c>
      <c r="AS1090" s="15" t="s">
        <v>40</v>
      </c>
      <c r="AT1090" s="15" t="s">
        <v>40</v>
      </c>
      <c r="AU1090" s="15" t="s">
        <v>40</v>
      </c>
      <c r="AV1090" s="15" t="s">
        <v>40</v>
      </c>
      <c r="AW1090" s="15" t="s">
        <v>40</v>
      </c>
      <c r="AX1090" s="15" t="s">
        <v>40</v>
      </c>
      <c r="AY1090" s="15" t="s">
        <v>40</v>
      </c>
      <c r="AZ1090" s="15" t="s">
        <v>40</v>
      </c>
      <c r="BA1090" s="15" t="s">
        <v>40</v>
      </c>
      <c r="BB1090" s="15" t="s">
        <v>40</v>
      </c>
      <c r="BC1090" s="15" t="s">
        <v>40</v>
      </c>
      <c r="BD1090" s="15" t="s">
        <v>40</v>
      </c>
      <c r="BE1090" s="15" t="s">
        <v>40</v>
      </c>
      <c r="BF1090" s="15" t="s">
        <v>40</v>
      </c>
      <c r="BG1090" s="15" t="s">
        <v>40</v>
      </c>
      <c r="BH1090" s="15" t="s">
        <v>40</v>
      </c>
      <c r="BJ1090" s="16" t="e">
        <f>IF(AR1090="R", $CA1090, IF(OR(AR1090="P", AR1090="T", AR1090="N"), 0, IF($C1090="DM", $T1090, IF(OR(AR1090="Y", AR1090="IR"),$AM1090,IF(AR1090="C", IF($BI1090="Y", IF($AF1090="N/A", $Q1090, $AF1090), IF($AG1090="N/A", $T1090,$AG1090)))))))</f>
        <v>#VALUE!</v>
      </c>
      <c r="BK1090" s="16" t="e">
        <f>IF(AS1090="R", $CA1090, IF(OR(AS1090="P", AS1090="T", AS1090="N"), 0, IF($C1090="DM", $T1090, IF(OR(AS1090="Y", AS1090="IR"),$AM1090,IF(AS1090="C", IF($BI1090="Y", IF($AF1090="N/A", $Q1090, $AF1090), IF($AG1090="N/A", $T1090,$AG1090)))))))</f>
        <v>#VALUE!</v>
      </c>
      <c r="BL1090" s="16" t="e">
        <f>IF(AT1090="R", $CA1090, IF(OR(AT1090="P", AT1090="T", AT1090="N"), 0, IF($C1090="DM", $T1090, IF(OR(AT1090="Y", AT1090="IR"),$AM1090,IF(AT1090="C", IF($BI1090="Y", IF($AF1090="N/A", $Q1090, $AF1090), IF($AG1090="N/A", $T1090,$AG1090)))))))</f>
        <v>#VALUE!</v>
      </c>
      <c r="BM1090" s="16" t="e">
        <f>IF(AU1090="R", $CA1090, IF(OR(AU1090="P", AU1090="T", AU1090="N"), 0, IF($C1090="DM", $T1090, IF(OR(AU1090="Y", AU1090="IR"),$AM1090,IF(AU1090="C", IF($BI1090="Y", IF($AF1090="N/A", $Q1090, $AF1090), IF($AG1090="N/A", $T1090,$AG1090)))))))</f>
        <v>#VALUE!</v>
      </c>
      <c r="BN1090" s="16" t="e">
        <f>IF(AV1090="R", $CA1090, IF(OR(AV1090="P", AV1090="T", AV1090="N"), 0, IF($C1090="DM", $T1090, IF(OR(AV1090="Y", AV1090="IR"),$AM1090,IF(AV1090="C", IF($BI1090="Y", IF($AF1090="N/A", $Q1090, $AF1090), IF($AG1090="N/A", $T1090,$AG1090)))))))</f>
        <v>#VALUE!</v>
      </c>
      <c r="BO1090" s="16" t="e">
        <f>IF(AW1090="R", $CA1090, IF(OR(AW1090="P", AW1090="T", AW1090="N"), 0, IF($C1090="DM", $T1090, IF(OR(AW1090="Y", AW1090="IR"),$AM1090,IF(AW1090="C", IF($BI1090="Y", IF($AF1090="N/A", $Q1090, $AF1090), IF($AG1090="N/A", $T1090,$AG1090)))))))</f>
        <v>#VALUE!</v>
      </c>
      <c r="BP1090" s="16" t="e">
        <f>IF(AX1090="R", $CA1090, IF(OR(AX1090="P", AX1090="T", AX1090="N"), 0, IF($C1090="DM", $T1090, IF(OR(AX1090="Y", AX1090="IR"),$AM1090,IF(AX1090="C", IF($BI1090="Y", IF($AF1090="N/A", $Q1090, $AF1090), IF($AG1090="N/A", $T1090,$AG1090)))))))</f>
        <v>#VALUE!</v>
      </c>
      <c r="BQ1090" s="16" t="e">
        <f>IF(AY1090="R", $CA1090, IF(OR(AY1090="P", AY1090="T", AY1090="N"), 0, IF($C1090="DM", $T1090, IF(OR(AY1090="Y", AY1090="IR"),$AM1090,IF(AY1090="C", IF($BI1090="Y", IF($AF1090="N/A", $Q1090, $AF1090), IF($AG1090="N/A", $T1090,$AG1090)))))))</f>
        <v>#VALUE!</v>
      </c>
      <c r="BR1090" s="16" t="e">
        <f>IF(AZ1090="R", $CA1090, IF(OR(AZ1090="P", AZ1090="T", AZ1090="N"), 0, IF($C1090="DM", $T1090, IF(OR(AZ1090="Y", AZ1090="IR"),$AM1090,IF(AZ1090="C", IF($BI1090="Y", IF($AF1090="N/A", $Q1090, $AF1090), IF($AG1090="N/A", $T1090,$AG1090)))))))</f>
        <v>#VALUE!</v>
      </c>
      <c r="BS1090" s="16" t="e">
        <f>IF(BA1090="R", $CA1090, IF(OR(BA1090="P", BA1090="T", BA1090="N"), 0, IF($C1090="DM", $T1090, IF(OR(BA1090="Y", BA1090="IR"),$AM1090,IF(BA1090="C", IF($BI1090="Y", IF($AF1090="N/A", $Q1090, $AF1090), IF($AG1090="N/A", $T1090,$AG1090)))))))</f>
        <v>#VALUE!</v>
      </c>
      <c r="BT1090" s="16" t="e">
        <f>IF(BB1090="R", $CA1090, IF(OR(BB1090="P", BB1090="T", BB1090="N"), 0, IF($C1090="DM", $T1090, IF(OR(BB1090="Y", BB1090="IR"),$AM1090,IF(BB1090="C", IF($BI1090="Y", IF($BA1090="C", IF($AF1090="N/A", $Q1090, $AF1090), IF($AF1090="N/A", $T1090, $AM1090)), IF($AG1090="N/A", $T1090,$AG1090)))))))</f>
        <v>#VALUE!</v>
      </c>
      <c r="BU1090" s="16" t="e">
        <f>IF(BC1090="R", $CA1090, IF(OR(BC1090="P", BC1090="T", BC1090="N"), 0, IF($C1090="DM", $T1090, IF(OR(BC1090="Y", BC1090="IR"),$AM1090,IF(BC1090="C", IF($BI1090="Y", IF($BA1090="C", IF($AF1090="N/A", $Q1090, $AF1090), IF($AF1090="N/A", $T1090, $AM1090)), IF($AG1090="N/A", $T1090,$AG1090)))))))</f>
        <v>#VALUE!</v>
      </c>
      <c r="BV1090" s="16" t="e">
        <f>IF(BD1090="R", $CA1090, IF(OR(BD1090="P", BD1090="T", BD1090="N"), 0, IF($C1090="DM", $T1090, IF(OR(BD1090="Y", BD1090="IR"),$AM1090,IF(BD1090="C", IF($BI1090="Y", IF($BA1090="C", IF($AF1090="N/A", $Q1090, $AF1090), IF($AF1090="N/A", $T1090, $AM1090)), IF($AG1090="N/A", $T1090,$AG1090)))))))</f>
        <v>#VALUE!</v>
      </c>
      <c r="BW1090" s="16" t="e">
        <f>IF(BE1090="R", $CA1090, IF(OR(BE1090="P", BE1090="T", BE1090="N"), 0, IF($C1090="DM", $T1090, IF(OR(BE1090="Y", BE1090="IR"),$AM1090,IF(BE1090="C", IF($BI1090="Y", IF($BA1090="C", IF($AF1090="N/A", $Q1090, $AF1090), IF($AF1090="N/A", $T1090, $AM1090)), IF($AG1090="N/A", $T1090,$AG1090)))))))</f>
        <v>#VALUE!</v>
      </c>
      <c r="BX1090" s="16" t="e">
        <f>IF(BF1090="R", $CA1090, IF(OR(BF1090="P", BF1090="T", BF1090="N"), 0, IF($C1090="DM", $T1090, IF(OR(BF1090="Y", BF1090="IR"),$AM1090,IF(BF1090="C", IF($BI1090="Y", IF($BA1090="C", IF($AF1090="N/A", $Q1090, $AF1090), IF($AF1090="N/A", $T1090, $AM1090)), IF($AG1090="N/A", $T1090,$AG1090)))))))</f>
        <v>#VALUE!</v>
      </c>
      <c r="BY1090" s="16" t="e">
        <f>IF(BG1090="R", $CA1090, IF(OR(BG1090="P", BG1090="T", BG1090="N"), 0, IF($C1090="DM", $T1090, IF(OR(BG1090="Y", BG1090="IR"),$AM1090,IF(BG1090="C", IF($BI1090="Y", IF($BA1090="C", IF($AF1090="N/A", $Q1090, $AF1090), IF($AF1090="N/A", $T1090, $AM1090)), IF($AG1090="N/A", $T1090,$AG1090)))))))</f>
        <v>#VALUE!</v>
      </c>
      <c r="BZ1090" s="16" t="e">
        <f>IF(BH1090="R", $CA1090, IF(OR(BH1090="P", BH1090="T", BH1090="N"), 0, IF($C1090="DM", $T1090, IF(OR(BH1090="Y", BH1090="IR"),$AM1090,IF(BH1090="C", IF($BI1090="Y", IF($BA1090="C", IF($AF1090="N/A", $Q1090, $AF1090), IF($AF1090="N/A", $T1090, $AM1090)), IF($AG1090="N/A", $T1090,$AG1090)))))))</f>
        <v>#VALUE!</v>
      </c>
      <c r="CA1090" s="15" t="s">
        <v>75</v>
      </c>
      <c r="CB1090" s="16" t="e">
        <f>BZ1090</f>
        <v>#VALUE!</v>
      </c>
      <c r="CC1090" s="15" t="str">
        <f>IF(OR($BH1090="T", $BH1090="R"), 0, IF($BH1090="C", IF($BI1090="Y", IF($BA1090="C", 0, IF(AF1090="N/A", Q1090-T1090, AF1090-AG1090)), IF($AF1090="N/A", U1090, AH1090)), AN1090))</f>
        <v>N/A</v>
      </c>
      <c r="CD1090" s="15" t="str">
        <f>IF(OR($BH1090="T", $BH1090="R"), 0, IF($BH1090="C", IF($BI1090="Y", 0, IF($AF1090="N/A", V1090, AI1090)), AO1090))</f>
        <v>N/A</v>
      </c>
      <c r="CE1090" s="15" t="str">
        <f>IF(OR($BH1090="T", $BH1090="R"), 0, IF($BH1090="C", IF($BI1090="Y", 0, IF($AF1090="N/A", W1090, AJ1090)), AP1090))</f>
        <v>N/A</v>
      </c>
      <c r="CF1090" s="15" t="str">
        <f>IF(OR($BH1090="T", $BH1090="R"), 0, IF($BH1090="C", IF($BI1090="Y", 0, IF($AF1090="N/A", X1090, AK1090)), AQ1090))</f>
        <v>N/A</v>
      </c>
    </row>
    <row r="1091" spans="1:84" x14ac:dyDescent="0.25">
      <c r="A1091" s="14">
        <v>6068</v>
      </c>
      <c r="B1091" s="15"/>
      <c r="C1091" s="15"/>
      <c r="D1091" s="15"/>
      <c r="E1091" s="15" t="e">
        <f>VLOOKUP(B1091, 'Rookie Year'!$A$2:$B$55679,2,FALSE)</f>
        <v>#N/A</v>
      </c>
      <c r="F1091" s="15">
        <v>2024</v>
      </c>
      <c r="G1091" s="15" t="s">
        <v>42</v>
      </c>
      <c r="H1091" s="15"/>
      <c r="I1091" s="16"/>
      <c r="J1091" s="15"/>
      <c r="K1091" s="17">
        <f>IF(AND(G1091&lt;&gt;"N",R1091="N/A"), IF(I1091&lt;4, 0, 0.25),IF(I1091=1, IF(J1091=1,0.25, 0.25), IF(I1091&lt;13, 0.25, IF(I1091&lt;26, 0.4, IF(I1091&lt;51, 0.6, 0.75)))))</f>
        <v>0.25</v>
      </c>
      <c r="L1091" s="16">
        <f>I1091-M1091</f>
        <v>0</v>
      </c>
      <c r="M1091" s="16">
        <f>ROUNDUP(I1091*K1091,0)</f>
        <v>0</v>
      </c>
      <c r="N1091" s="16">
        <f>M1091*J1091</f>
        <v>0</v>
      </c>
      <c r="O1091" s="16">
        <v>0</v>
      </c>
      <c r="P1091" s="16">
        <v>0</v>
      </c>
      <c r="Q1091" s="16">
        <f>N1091-O1091-P1091</f>
        <v>0</v>
      </c>
      <c r="R1091" s="15" t="s">
        <v>75</v>
      </c>
      <c r="S1091" s="15">
        <f>IF(R1091="N/A", J1091-($B$1-F1091), J1091-($B$1-R1091))</f>
        <v>0</v>
      </c>
      <c r="T1091" s="16" t="str">
        <f>IF($S1091&lt;1, "N/A", $M1091)</f>
        <v>N/A</v>
      </c>
      <c r="U1091" s="16" t="str">
        <f>IF($S1091&lt;2, "N/A", $M1091)</f>
        <v>N/A</v>
      </c>
      <c r="V1091" s="16" t="str">
        <f>IF($S1091&lt;3, "N/A", $M1091)</f>
        <v>N/A</v>
      </c>
      <c r="W1091" s="16" t="str">
        <f>IF($S1091&lt;4, "N/A", $M1091)</f>
        <v>N/A</v>
      </c>
      <c r="X1091" s="16" t="str">
        <f>IF($S1091&lt;5, "N/A", $M1091)</f>
        <v>N/A</v>
      </c>
      <c r="Y1091" s="15" t="str">
        <f>IF(SUM(T1091:X1091)&lt;&gt;Q1091, "CHECK", "OK")</f>
        <v>OK</v>
      </c>
      <c r="Z1091" s="15" t="str">
        <f>IF(F1091=$B$1, "No", IF(S1091=1, "Yes", "No"))</f>
        <v>No</v>
      </c>
      <c r="AA1091" s="18" t="str">
        <f>IF(C1091="DM", "N/A", IF(Z1091="No","N/A",VLOOKUP(B1091,'Extension List'!$A$3:$R$1972,18,FALSE)))</f>
        <v>N/A</v>
      </c>
      <c r="AB1091" s="15" t="str">
        <f>IF(C1091="DM", "N/A", IF(Z1091="No","N/A",VLOOKUP(B1091,'Extension List'!$A$3:$T$1972,20,FALSE)))</f>
        <v>N/A</v>
      </c>
      <c r="AC1091" s="15" t="str">
        <f>IF(AA1091="N/A", "N/A", 0)</f>
        <v>N/A</v>
      </c>
      <c r="AD1091" s="16" t="str">
        <f>IF(AE1091="N/A", "N/A", AA1091-AE1091)</f>
        <v>N/A</v>
      </c>
      <c r="AE1091" s="16" t="str">
        <f>IF(AA1091="N/A", "N/A", IF(AC1091&gt;0, IF(AA1091&lt;13, ROUNDUP(0.25*AA1091,0), IF(AA1091&lt;26, ROUNDUP(0.4*AA1091,0), IF(AA1091&lt;51, ROUNDUP(0.6*AA1091,0), ROUNDUP(0.75*AA1091,0)))), "N/A"))</f>
        <v>N/A</v>
      </c>
      <c r="AF1091" s="16" t="str">
        <f>IF(AD1091="N/A","N/A", (AE1091*AC1091)+Q1091)</f>
        <v>N/A</v>
      </c>
      <c r="AG1091" s="16" t="str">
        <f>IF($AF1091="N/A", "N/A", "TBC")</f>
        <v>N/A</v>
      </c>
      <c r="AH1091" s="16" t="str">
        <f>IF($AF1091="N/A", "N/A", "TBC")</f>
        <v>N/A</v>
      </c>
      <c r="AI1091" s="16" t="str">
        <f>IF($AF1091="N/A","N/A",IF(AC1091&gt;1,"TBC","N/A"))</f>
        <v>N/A</v>
      </c>
      <c r="AJ1091" s="16" t="str">
        <f>IF($AF1091="N/A","N/A",IF(AC1091&gt;2,"TBC","N/A"))</f>
        <v>N/A</v>
      </c>
      <c r="AK1091" s="16" t="str">
        <f>IF($AF1091="N/A","N/A",IF(AC1091&gt;3,"TBC","N/A"))</f>
        <v>N/A</v>
      </c>
      <c r="AL1091" s="16" t="str">
        <f>IF(AC1091="N/A","N/A",IF(AC1091&gt;0,IF(SUM(AG1091:AK1091)&lt;&gt;AF1091,"CHECK","OK"),"N/A"))</f>
        <v>N/A</v>
      </c>
      <c r="AM1091" s="16" t="e">
        <f>IF(AD1091="N/A", L1091+T1091, L1091+AG1091)</f>
        <v>#VALUE!</v>
      </c>
      <c r="AN1091" s="16" t="str">
        <f>IF(AD1091="N/A", IF(U1091="N/A", "N/A", L1091+U1091), AD1091+AH1091)</f>
        <v>N/A</v>
      </c>
      <c r="AO1091" s="16" t="str">
        <f>IF(AD1091="N/A", IF(V1091="N/A", "N/A", L1091+V1091), IF(AI1091="N/A", "N/A", AD1091+AI1091))</f>
        <v>N/A</v>
      </c>
      <c r="AP1091" s="16" t="str">
        <f>IF(AD1091="N/A", IF(W1091="N/A", "N/A", L1091+W1091), IF(AJ1091="N/A", "N/A", AD1091+AJ1091))</f>
        <v>N/A</v>
      </c>
      <c r="AQ1091" s="16" t="str">
        <f>IF(AD1091="N/A", IF(X1091="N/A", "N/A", L1091+X1091), IF(AK1091="N/A", "N/A", AD1091+AK1091))</f>
        <v>N/A</v>
      </c>
      <c r="AR1091" s="15" t="s">
        <v>40</v>
      </c>
      <c r="AS1091" s="15" t="s">
        <v>40</v>
      </c>
      <c r="AT1091" s="15" t="s">
        <v>40</v>
      </c>
      <c r="AU1091" s="15" t="s">
        <v>40</v>
      </c>
      <c r="AV1091" s="15" t="s">
        <v>40</v>
      </c>
      <c r="AW1091" s="15" t="s">
        <v>40</v>
      </c>
      <c r="AX1091" s="15" t="s">
        <v>40</v>
      </c>
      <c r="AY1091" s="15" t="s">
        <v>40</v>
      </c>
      <c r="AZ1091" s="15" t="s">
        <v>40</v>
      </c>
      <c r="BA1091" s="15" t="s">
        <v>40</v>
      </c>
      <c r="BB1091" s="15" t="s">
        <v>40</v>
      </c>
      <c r="BC1091" s="15" t="s">
        <v>40</v>
      </c>
      <c r="BD1091" s="15" t="s">
        <v>40</v>
      </c>
      <c r="BE1091" s="15" t="s">
        <v>40</v>
      </c>
      <c r="BF1091" s="15" t="s">
        <v>40</v>
      </c>
      <c r="BG1091" s="15" t="s">
        <v>40</v>
      </c>
      <c r="BH1091" s="15" t="s">
        <v>40</v>
      </c>
      <c r="BJ1091" s="16" t="e">
        <f>IF(AR1091="R", $CA1091, IF(OR(AR1091="P", AR1091="T", AR1091="N"), 0, IF($C1091="DM", $T1091, IF(OR(AR1091="Y", AR1091="IR"),$AM1091,IF(AR1091="C", IF($BI1091="Y", IF($AF1091="N/A", $Q1091, $AF1091), IF($AG1091="N/A", $T1091,$AG1091)))))))</f>
        <v>#VALUE!</v>
      </c>
      <c r="BK1091" s="16" t="e">
        <f>IF(AS1091="R", $CA1091, IF(OR(AS1091="P", AS1091="T", AS1091="N"), 0, IF($C1091="DM", $T1091, IF(OR(AS1091="Y", AS1091="IR"),$AM1091,IF(AS1091="C", IF($BI1091="Y", IF($AF1091="N/A", $Q1091, $AF1091), IF($AG1091="N/A", $T1091,$AG1091)))))))</f>
        <v>#VALUE!</v>
      </c>
      <c r="BL1091" s="16" t="e">
        <f>IF(AT1091="R", $CA1091, IF(OR(AT1091="P", AT1091="T", AT1091="N"), 0, IF($C1091="DM", $T1091, IF(OR(AT1091="Y", AT1091="IR"),$AM1091,IF(AT1091="C", IF($BI1091="Y", IF($AF1091="N/A", $Q1091, $AF1091), IF($AG1091="N/A", $T1091,$AG1091)))))))</f>
        <v>#VALUE!</v>
      </c>
      <c r="BM1091" s="16" t="e">
        <f>IF(AU1091="R", $CA1091, IF(OR(AU1091="P", AU1091="T", AU1091="N"), 0, IF($C1091="DM", $T1091, IF(OR(AU1091="Y", AU1091="IR"),$AM1091,IF(AU1091="C", IF($BI1091="Y", IF($AF1091="N/A", $Q1091, $AF1091), IF($AG1091="N/A", $T1091,$AG1091)))))))</f>
        <v>#VALUE!</v>
      </c>
      <c r="BN1091" s="16" t="e">
        <f>IF(AV1091="R", $CA1091, IF(OR(AV1091="P", AV1091="T", AV1091="N"), 0, IF($C1091="DM", $T1091, IF(OR(AV1091="Y", AV1091="IR"),$AM1091,IF(AV1091="C", IF($BI1091="Y", IF($AF1091="N/A", $Q1091, $AF1091), IF($AG1091="N/A", $T1091,$AG1091)))))))</f>
        <v>#VALUE!</v>
      </c>
      <c r="BO1091" s="16" t="e">
        <f>IF(AW1091="R", $CA1091, IF(OR(AW1091="P", AW1091="T", AW1091="N"), 0, IF($C1091="DM", $T1091, IF(OR(AW1091="Y", AW1091="IR"),$AM1091,IF(AW1091="C", IF($BI1091="Y", IF($AF1091="N/A", $Q1091, $AF1091), IF($AG1091="N/A", $T1091,$AG1091)))))))</f>
        <v>#VALUE!</v>
      </c>
      <c r="BP1091" s="16" t="e">
        <f>IF(AX1091="R", $CA1091, IF(OR(AX1091="P", AX1091="T", AX1091="N"), 0, IF($C1091="DM", $T1091, IF(OR(AX1091="Y", AX1091="IR"),$AM1091,IF(AX1091="C", IF($BI1091="Y", IF($AF1091="N/A", $Q1091, $AF1091), IF($AG1091="N/A", $T1091,$AG1091)))))))</f>
        <v>#VALUE!</v>
      </c>
      <c r="BQ1091" s="16" t="e">
        <f>IF(AY1091="R", $CA1091, IF(OR(AY1091="P", AY1091="T", AY1091="N"), 0, IF($C1091="DM", $T1091, IF(OR(AY1091="Y", AY1091="IR"),$AM1091,IF(AY1091="C", IF($BI1091="Y", IF($AF1091="N/A", $Q1091, $AF1091), IF($AG1091="N/A", $T1091,$AG1091)))))))</f>
        <v>#VALUE!</v>
      </c>
      <c r="BR1091" s="16" t="e">
        <f>IF(AZ1091="R", $CA1091, IF(OR(AZ1091="P", AZ1091="T", AZ1091="N"), 0, IF($C1091="DM", $T1091, IF(OR(AZ1091="Y", AZ1091="IR"),$AM1091,IF(AZ1091="C", IF($BI1091="Y", IF($AF1091="N/A", $Q1091, $AF1091), IF($AG1091="N/A", $T1091,$AG1091)))))))</f>
        <v>#VALUE!</v>
      </c>
      <c r="BS1091" s="16" t="e">
        <f>IF(BA1091="R", $CA1091, IF(OR(BA1091="P", BA1091="T", BA1091="N"), 0, IF($C1091="DM", $T1091, IF(OR(BA1091="Y", BA1091="IR"),$AM1091,IF(BA1091="C", IF($BI1091="Y", IF($AF1091="N/A", $Q1091, $AF1091), IF($AG1091="N/A", $T1091,$AG1091)))))))</f>
        <v>#VALUE!</v>
      </c>
      <c r="BT1091" s="16" t="e">
        <f>IF(BB1091="R", $CA1091, IF(OR(BB1091="P", BB1091="T", BB1091="N"), 0, IF($C1091="DM", $T1091, IF(OR(BB1091="Y", BB1091="IR"),$AM1091,IF(BB1091="C", IF($BI1091="Y", IF($BA1091="C", IF($AF1091="N/A", $Q1091, $AF1091), IF($AF1091="N/A", $T1091, $AM1091)), IF($AG1091="N/A", $T1091,$AG1091)))))))</f>
        <v>#VALUE!</v>
      </c>
      <c r="BU1091" s="16" t="e">
        <f>IF(BC1091="R", $CA1091, IF(OR(BC1091="P", BC1091="T", BC1091="N"), 0, IF($C1091="DM", $T1091, IF(OR(BC1091="Y", BC1091="IR"),$AM1091,IF(BC1091="C", IF($BI1091="Y", IF($BA1091="C", IF($AF1091="N/A", $Q1091, $AF1091), IF($AF1091="N/A", $T1091, $AM1091)), IF($AG1091="N/A", $T1091,$AG1091)))))))</f>
        <v>#VALUE!</v>
      </c>
      <c r="BV1091" s="16" t="e">
        <f>IF(BD1091="R", $CA1091, IF(OR(BD1091="P", BD1091="T", BD1091="N"), 0, IF($C1091="DM", $T1091, IF(OR(BD1091="Y", BD1091="IR"),$AM1091,IF(BD1091="C", IF($BI1091="Y", IF($BA1091="C", IF($AF1091="N/A", $Q1091, $AF1091), IF($AF1091="N/A", $T1091, $AM1091)), IF($AG1091="N/A", $T1091,$AG1091)))))))</f>
        <v>#VALUE!</v>
      </c>
      <c r="BW1091" s="16" t="e">
        <f>IF(BE1091="R", $CA1091, IF(OR(BE1091="P", BE1091="T", BE1091="N"), 0, IF($C1091="DM", $T1091, IF(OR(BE1091="Y", BE1091="IR"),$AM1091,IF(BE1091="C", IF($BI1091="Y", IF($BA1091="C", IF($AF1091="N/A", $Q1091, $AF1091), IF($AF1091="N/A", $T1091, $AM1091)), IF($AG1091="N/A", $T1091,$AG1091)))))))</f>
        <v>#VALUE!</v>
      </c>
      <c r="BX1091" s="16" t="e">
        <f>IF(BF1091="R", $CA1091, IF(OR(BF1091="P", BF1091="T", BF1091="N"), 0, IF($C1091="DM", $T1091, IF(OR(BF1091="Y", BF1091="IR"),$AM1091,IF(BF1091="C", IF($BI1091="Y", IF($BA1091="C", IF($AF1091="N/A", $Q1091, $AF1091), IF($AF1091="N/A", $T1091, $AM1091)), IF($AG1091="N/A", $T1091,$AG1091)))))))</f>
        <v>#VALUE!</v>
      </c>
      <c r="BY1091" s="16" t="e">
        <f>IF(BG1091="R", $CA1091, IF(OR(BG1091="P", BG1091="T", BG1091="N"), 0, IF($C1091="DM", $T1091, IF(OR(BG1091="Y", BG1091="IR"),$AM1091,IF(BG1091="C", IF($BI1091="Y", IF($BA1091="C", IF($AF1091="N/A", $Q1091, $AF1091), IF($AF1091="N/A", $T1091, $AM1091)), IF($AG1091="N/A", $T1091,$AG1091)))))))</f>
        <v>#VALUE!</v>
      </c>
      <c r="BZ1091" s="16" t="e">
        <f>IF(BH1091="R", $CA1091, IF(OR(BH1091="P", BH1091="T", BH1091="N"), 0, IF($C1091="DM", $T1091, IF(OR(BH1091="Y", BH1091="IR"),$AM1091,IF(BH1091="C", IF($BI1091="Y", IF($BA1091="C", IF($AF1091="N/A", $Q1091, $AF1091), IF($AF1091="N/A", $T1091, $AM1091)), IF($AG1091="N/A", $T1091,$AG1091)))))))</f>
        <v>#VALUE!</v>
      </c>
      <c r="CA1091" s="15" t="s">
        <v>75</v>
      </c>
      <c r="CB1091" s="16" t="e">
        <f>BZ1091</f>
        <v>#VALUE!</v>
      </c>
      <c r="CC1091" s="15" t="str">
        <f>IF(OR($BH1091="T", $BH1091="R"), 0, IF($BH1091="C", IF($BI1091="Y", IF($BA1091="C", 0, IF(AF1091="N/A", Q1091-T1091, AF1091-AG1091)), IF($AF1091="N/A", U1091, AH1091)), AN1091))</f>
        <v>N/A</v>
      </c>
      <c r="CD1091" s="15" t="str">
        <f>IF(OR($BH1091="T", $BH1091="R"), 0, IF($BH1091="C", IF($BI1091="Y", 0, IF($AF1091="N/A", V1091, AI1091)), AO1091))</f>
        <v>N/A</v>
      </c>
      <c r="CE1091" s="15" t="str">
        <f>IF(OR($BH1091="T", $BH1091="R"), 0, IF($BH1091="C", IF($BI1091="Y", 0, IF($AF1091="N/A", W1091, AJ1091)), AP1091))</f>
        <v>N/A</v>
      </c>
      <c r="CF1091" s="15" t="str">
        <f>IF(OR($BH1091="T", $BH1091="R"), 0, IF($BH1091="C", IF($BI1091="Y", 0, IF($AF1091="N/A", X1091, AK1091)), AQ1091))</f>
        <v>N/A</v>
      </c>
    </row>
    <row r="1092" spans="1:84" x14ac:dyDescent="0.25">
      <c r="A1092" s="14">
        <v>6069</v>
      </c>
      <c r="B1092" s="15"/>
      <c r="C1092" s="15"/>
      <c r="D1092" s="15"/>
      <c r="E1092" s="15" t="e">
        <f>VLOOKUP(B1092, 'Rookie Year'!$A$2:$B$55679,2,FALSE)</f>
        <v>#N/A</v>
      </c>
      <c r="F1092" s="15">
        <v>2024</v>
      </c>
      <c r="G1092" s="15" t="s">
        <v>42</v>
      </c>
      <c r="H1092" s="15"/>
      <c r="I1092" s="16"/>
      <c r="J1092" s="15"/>
      <c r="K1092" s="17">
        <f>IF(AND(G1092&lt;&gt;"N",R1092="N/A"), IF(I1092&lt;4, 0, 0.25),IF(I1092=1, IF(J1092=1,0.25, 0.25), IF(I1092&lt;13, 0.25, IF(I1092&lt;26, 0.4, IF(I1092&lt;51, 0.6, 0.75)))))</f>
        <v>0.25</v>
      </c>
      <c r="L1092" s="16">
        <f>I1092-M1092</f>
        <v>0</v>
      </c>
      <c r="M1092" s="16">
        <f>ROUNDUP(I1092*K1092,0)</f>
        <v>0</v>
      </c>
      <c r="N1092" s="16">
        <f>M1092*J1092</f>
        <v>0</v>
      </c>
      <c r="O1092" s="16">
        <v>0</v>
      </c>
      <c r="P1092" s="16">
        <v>0</v>
      </c>
      <c r="Q1092" s="16">
        <f>N1092-O1092-P1092</f>
        <v>0</v>
      </c>
      <c r="R1092" s="15" t="s">
        <v>75</v>
      </c>
      <c r="S1092" s="15">
        <f>IF(R1092="N/A", J1092-($B$1-F1092), J1092-($B$1-R1092))</f>
        <v>0</v>
      </c>
      <c r="T1092" s="16" t="str">
        <f>IF($S1092&lt;1, "N/A", $M1092)</f>
        <v>N/A</v>
      </c>
      <c r="U1092" s="16" t="str">
        <f>IF($S1092&lt;2, "N/A", $M1092)</f>
        <v>N/A</v>
      </c>
      <c r="V1092" s="16" t="str">
        <f>IF($S1092&lt;3, "N/A", $M1092)</f>
        <v>N/A</v>
      </c>
      <c r="W1092" s="16" t="str">
        <f>IF($S1092&lt;4, "N/A", $M1092)</f>
        <v>N/A</v>
      </c>
      <c r="X1092" s="16" t="str">
        <f>IF($S1092&lt;5, "N/A", $M1092)</f>
        <v>N/A</v>
      </c>
      <c r="Y1092" s="15" t="str">
        <f>IF(SUM(T1092:X1092)&lt;&gt;Q1092, "CHECK", "OK")</f>
        <v>OK</v>
      </c>
      <c r="Z1092" s="15" t="str">
        <f>IF(F1092=$B$1, "No", IF(S1092=1, "Yes", "No"))</f>
        <v>No</v>
      </c>
      <c r="AA1092" s="18" t="str">
        <f>IF(C1092="DM", "N/A", IF(Z1092="No","N/A",VLOOKUP(B1092,'Extension List'!$A$3:$R$1972,18,FALSE)))</f>
        <v>N/A</v>
      </c>
      <c r="AB1092" s="15" t="str">
        <f>IF(C1092="DM", "N/A", IF(Z1092="No","N/A",VLOOKUP(B1092,'Extension List'!$A$3:$T$1972,20,FALSE)))</f>
        <v>N/A</v>
      </c>
      <c r="AC1092" s="15" t="str">
        <f>IF(AA1092="N/A", "N/A", 0)</f>
        <v>N/A</v>
      </c>
      <c r="AD1092" s="16" t="str">
        <f>IF(AE1092="N/A", "N/A", AA1092-AE1092)</f>
        <v>N/A</v>
      </c>
      <c r="AE1092" s="16" t="str">
        <f>IF(AA1092="N/A", "N/A", IF(AC1092&gt;0, IF(AA1092&lt;13, ROUNDUP(0.25*AA1092,0), IF(AA1092&lt;26, ROUNDUP(0.4*AA1092,0), IF(AA1092&lt;51, ROUNDUP(0.6*AA1092,0), ROUNDUP(0.75*AA1092,0)))), "N/A"))</f>
        <v>N/A</v>
      </c>
      <c r="AF1092" s="16" t="str">
        <f>IF(AD1092="N/A","N/A", (AE1092*AC1092)+Q1092)</f>
        <v>N/A</v>
      </c>
      <c r="AG1092" s="16" t="str">
        <f>IF($AF1092="N/A", "N/A", "TBC")</f>
        <v>N/A</v>
      </c>
      <c r="AH1092" s="16" t="str">
        <f>IF($AF1092="N/A", "N/A", "TBC")</f>
        <v>N/A</v>
      </c>
      <c r="AI1092" s="16" t="str">
        <f>IF($AF1092="N/A","N/A",IF(AC1092&gt;1,"TBC","N/A"))</f>
        <v>N/A</v>
      </c>
      <c r="AJ1092" s="16" t="str">
        <f>IF($AF1092="N/A","N/A",IF(AC1092&gt;2,"TBC","N/A"))</f>
        <v>N/A</v>
      </c>
      <c r="AK1092" s="16" t="str">
        <f>IF($AF1092="N/A","N/A",IF(AC1092&gt;3,"TBC","N/A"))</f>
        <v>N/A</v>
      </c>
      <c r="AL1092" s="16" t="str">
        <f>IF(AC1092="N/A","N/A",IF(AC1092&gt;0,IF(SUM(AG1092:AK1092)&lt;&gt;AF1092,"CHECK","OK"),"N/A"))</f>
        <v>N/A</v>
      </c>
      <c r="AM1092" s="16" t="e">
        <f>IF(AD1092="N/A", L1092+T1092, L1092+AG1092)</f>
        <v>#VALUE!</v>
      </c>
      <c r="AN1092" s="16" t="str">
        <f>IF(AD1092="N/A", IF(U1092="N/A", "N/A", L1092+U1092), AD1092+AH1092)</f>
        <v>N/A</v>
      </c>
      <c r="AO1092" s="16" t="str">
        <f>IF(AD1092="N/A", IF(V1092="N/A", "N/A", L1092+V1092), IF(AI1092="N/A", "N/A", AD1092+AI1092))</f>
        <v>N/A</v>
      </c>
      <c r="AP1092" s="16" t="str">
        <f>IF(AD1092="N/A", IF(W1092="N/A", "N/A", L1092+W1092), IF(AJ1092="N/A", "N/A", AD1092+AJ1092))</f>
        <v>N/A</v>
      </c>
      <c r="AQ1092" s="16" t="str">
        <f>IF(AD1092="N/A", IF(X1092="N/A", "N/A", L1092+X1092), IF(AK1092="N/A", "N/A", AD1092+AK1092))</f>
        <v>N/A</v>
      </c>
      <c r="AR1092" s="15" t="s">
        <v>40</v>
      </c>
      <c r="AS1092" s="15" t="s">
        <v>40</v>
      </c>
      <c r="AT1092" s="15" t="s">
        <v>40</v>
      </c>
      <c r="AU1092" s="15" t="s">
        <v>40</v>
      </c>
      <c r="AV1092" s="15" t="s">
        <v>40</v>
      </c>
      <c r="AW1092" s="15" t="s">
        <v>40</v>
      </c>
      <c r="AX1092" s="15" t="s">
        <v>40</v>
      </c>
      <c r="AY1092" s="15" t="s">
        <v>40</v>
      </c>
      <c r="AZ1092" s="15" t="s">
        <v>40</v>
      </c>
      <c r="BA1092" s="15" t="s">
        <v>40</v>
      </c>
      <c r="BB1092" s="15" t="s">
        <v>40</v>
      </c>
      <c r="BC1092" s="15" t="s">
        <v>40</v>
      </c>
      <c r="BD1092" s="15" t="s">
        <v>40</v>
      </c>
      <c r="BE1092" s="15" t="s">
        <v>40</v>
      </c>
      <c r="BF1092" s="15" t="s">
        <v>40</v>
      </c>
      <c r="BG1092" s="15" t="s">
        <v>40</v>
      </c>
      <c r="BH1092" s="15" t="s">
        <v>40</v>
      </c>
      <c r="BJ1092" s="16" t="e">
        <f>IF(AR1092="R", $CA1092, IF(OR(AR1092="P", AR1092="T", AR1092="N"), 0, IF($C1092="DM", $T1092, IF(OR(AR1092="Y", AR1092="IR"),$AM1092,IF(AR1092="C", IF($BI1092="Y", IF($AF1092="N/A", $Q1092, $AF1092), IF($AG1092="N/A", $T1092,$AG1092)))))))</f>
        <v>#VALUE!</v>
      </c>
      <c r="BK1092" s="16" t="e">
        <f>IF(AS1092="R", $CA1092, IF(OR(AS1092="P", AS1092="T", AS1092="N"), 0, IF($C1092="DM", $T1092, IF(OR(AS1092="Y", AS1092="IR"),$AM1092,IF(AS1092="C", IF($BI1092="Y", IF($AF1092="N/A", $Q1092, $AF1092), IF($AG1092="N/A", $T1092,$AG1092)))))))</f>
        <v>#VALUE!</v>
      </c>
      <c r="BL1092" s="16" t="e">
        <f>IF(AT1092="R", $CA1092, IF(OR(AT1092="P", AT1092="T", AT1092="N"), 0, IF($C1092="DM", $T1092, IF(OR(AT1092="Y", AT1092="IR"),$AM1092,IF(AT1092="C", IF($BI1092="Y", IF($AF1092="N/A", $Q1092, $AF1092), IF($AG1092="N/A", $T1092,$AG1092)))))))</f>
        <v>#VALUE!</v>
      </c>
      <c r="BM1092" s="16" t="e">
        <f>IF(AU1092="R", $CA1092, IF(OR(AU1092="P", AU1092="T", AU1092="N"), 0, IF($C1092="DM", $T1092, IF(OR(AU1092="Y", AU1092="IR"),$AM1092,IF(AU1092="C", IF($BI1092="Y", IF($AF1092="N/A", $Q1092, $AF1092), IF($AG1092="N/A", $T1092,$AG1092)))))))</f>
        <v>#VALUE!</v>
      </c>
      <c r="BN1092" s="16" t="e">
        <f>IF(AV1092="R", $CA1092, IF(OR(AV1092="P", AV1092="T", AV1092="N"), 0, IF($C1092="DM", $T1092, IF(OR(AV1092="Y", AV1092="IR"),$AM1092,IF(AV1092="C", IF($BI1092="Y", IF($AF1092="N/A", $Q1092, $AF1092), IF($AG1092="N/A", $T1092,$AG1092)))))))</f>
        <v>#VALUE!</v>
      </c>
      <c r="BO1092" s="16" t="e">
        <f>IF(AW1092="R", $CA1092, IF(OR(AW1092="P", AW1092="T", AW1092="N"), 0, IF($C1092="DM", $T1092, IF(OR(AW1092="Y", AW1092="IR"),$AM1092,IF(AW1092="C", IF($BI1092="Y", IF($AF1092="N/A", $Q1092, $AF1092), IF($AG1092="N/A", $T1092,$AG1092)))))))</f>
        <v>#VALUE!</v>
      </c>
      <c r="BP1092" s="16" t="e">
        <f>IF(AX1092="R", $CA1092, IF(OR(AX1092="P", AX1092="T", AX1092="N"), 0, IF($C1092="DM", $T1092, IF(OR(AX1092="Y", AX1092="IR"),$AM1092,IF(AX1092="C", IF($BI1092="Y", IF($AF1092="N/A", $Q1092, $AF1092), IF($AG1092="N/A", $T1092,$AG1092)))))))</f>
        <v>#VALUE!</v>
      </c>
      <c r="BQ1092" s="16" t="e">
        <f>IF(AY1092="R", $CA1092, IF(OR(AY1092="P", AY1092="T", AY1092="N"), 0, IF($C1092="DM", $T1092, IF(OR(AY1092="Y", AY1092="IR"),$AM1092,IF(AY1092="C", IF($BI1092="Y", IF($AF1092="N/A", $Q1092, $AF1092), IF($AG1092="N/A", $T1092,$AG1092)))))))</f>
        <v>#VALUE!</v>
      </c>
      <c r="BR1092" s="16" t="e">
        <f>IF(AZ1092="R", $CA1092, IF(OR(AZ1092="P", AZ1092="T", AZ1092="N"), 0, IF($C1092="DM", $T1092, IF(OR(AZ1092="Y", AZ1092="IR"),$AM1092,IF(AZ1092="C", IF($BI1092="Y", IF($AF1092="N/A", $Q1092, $AF1092), IF($AG1092="N/A", $T1092,$AG1092)))))))</f>
        <v>#VALUE!</v>
      </c>
      <c r="BS1092" s="16" t="e">
        <f>IF(BA1092="R", $CA1092, IF(OR(BA1092="P", BA1092="T", BA1092="N"), 0, IF($C1092="DM", $T1092, IF(OR(BA1092="Y", BA1092="IR"),$AM1092,IF(BA1092="C", IF($BI1092="Y", IF($AF1092="N/A", $Q1092, $AF1092), IF($AG1092="N/A", $T1092,$AG1092)))))))</f>
        <v>#VALUE!</v>
      </c>
      <c r="BT1092" s="16" t="e">
        <f>IF(BB1092="R", $CA1092, IF(OR(BB1092="P", BB1092="T", BB1092="N"), 0, IF($C1092="DM", $T1092, IF(OR(BB1092="Y", BB1092="IR"),$AM1092,IF(BB1092="C", IF($BI1092="Y", IF($BA1092="C", IF($AF1092="N/A", $Q1092, $AF1092), IF($AF1092="N/A", $T1092, $AM1092)), IF($AG1092="N/A", $T1092,$AG1092)))))))</f>
        <v>#VALUE!</v>
      </c>
      <c r="BU1092" s="16" t="e">
        <f>IF(BC1092="R", $CA1092, IF(OR(BC1092="P", BC1092="T", BC1092="N"), 0, IF($C1092="DM", $T1092, IF(OR(BC1092="Y", BC1092="IR"),$AM1092,IF(BC1092="C", IF($BI1092="Y", IF($BA1092="C", IF($AF1092="N/A", $Q1092, $AF1092), IF($AF1092="N/A", $T1092, $AM1092)), IF($AG1092="N/A", $T1092,$AG1092)))))))</f>
        <v>#VALUE!</v>
      </c>
      <c r="BV1092" s="16" t="e">
        <f>IF(BD1092="R", $CA1092, IF(OR(BD1092="P", BD1092="T", BD1092="N"), 0, IF($C1092="DM", $T1092, IF(OR(BD1092="Y", BD1092="IR"),$AM1092,IF(BD1092="C", IF($BI1092="Y", IF($BA1092="C", IF($AF1092="N/A", $Q1092, $AF1092), IF($AF1092="N/A", $T1092, $AM1092)), IF($AG1092="N/A", $T1092,$AG1092)))))))</f>
        <v>#VALUE!</v>
      </c>
      <c r="BW1092" s="16" t="e">
        <f>IF(BE1092="R", $CA1092, IF(OR(BE1092="P", BE1092="T", BE1092="N"), 0, IF($C1092="DM", $T1092, IF(OR(BE1092="Y", BE1092="IR"),$AM1092,IF(BE1092="C", IF($BI1092="Y", IF($BA1092="C", IF($AF1092="N/A", $Q1092, $AF1092), IF($AF1092="N/A", $T1092, $AM1092)), IF($AG1092="N/A", $T1092,$AG1092)))))))</f>
        <v>#VALUE!</v>
      </c>
      <c r="BX1092" s="16" t="e">
        <f>IF(BF1092="R", $CA1092, IF(OR(BF1092="P", BF1092="T", BF1092="N"), 0, IF($C1092="DM", $T1092, IF(OR(BF1092="Y", BF1092="IR"),$AM1092,IF(BF1092="C", IF($BI1092="Y", IF($BA1092="C", IF($AF1092="N/A", $Q1092, $AF1092), IF($AF1092="N/A", $T1092, $AM1092)), IF($AG1092="N/A", $T1092,$AG1092)))))))</f>
        <v>#VALUE!</v>
      </c>
      <c r="BY1092" s="16" t="e">
        <f>IF(BG1092="R", $CA1092, IF(OR(BG1092="P", BG1092="T", BG1092="N"), 0, IF($C1092="DM", $T1092, IF(OR(BG1092="Y", BG1092="IR"),$AM1092,IF(BG1092="C", IF($BI1092="Y", IF($BA1092="C", IF($AF1092="N/A", $Q1092, $AF1092), IF($AF1092="N/A", $T1092, $AM1092)), IF($AG1092="N/A", $T1092,$AG1092)))))))</f>
        <v>#VALUE!</v>
      </c>
      <c r="BZ1092" s="16" t="e">
        <f>IF(BH1092="R", $CA1092, IF(OR(BH1092="P", BH1092="T", BH1092="N"), 0, IF($C1092="DM", $T1092, IF(OR(BH1092="Y", BH1092="IR"),$AM1092,IF(BH1092="C", IF($BI1092="Y", IF($BA1092="C", IF($AF1092="N/A", $Q1092, $AF1092), IF($AF1092="N/A", $T1092, $AM1092)), IF($AG1092="N/A", $T1092,$AG1092)))))))</f>
        <v>#VALUE!</v>
      </c>
      <c r="CA1092" s="15" t="s">
        <v>75</v>
      </c>
      <c r="CB1092" s="16" t="e">
        <f>BZ1092</f>
        <v>#VALUE!</v>
      </c>
      <c r="CC1092" s="15" t="str">
        <f>IF(OR($BH1092="T", $BH1092="R"), 0, IF($BH1092="C", IF($BI1092="Y", IF($BA1092="C", 0, IF(AF1092="N/A", Q1092-T1092, AF1092-AG1092)), IF($AF1092="N/A", U1092, AH1092)), AN1092))</f>
        <v>N/A</v>
      </c>
      <c r="CD1092" s="15" t="str">
        <f>IF(OR($BH1092="T", $BH1092="R"), 0, IF($BH1092="C", IF($BI1092="Y", 0, IF($AF1092="N/A", V1092, AI1092)), AO1092))</f>
        <v>N/A</v>
      </c>
      <c r="CE1092" s="15" t="str">
        <f>IF(OR($BH1092="T", $BH1092="R"), 0, IF($BH1092="C", IF($BI1092="Y", 0, IF($AF1092="N/A", W1092, AJ1092)), AP1092))</f>
        <v>N/A</v>
      </c>
      <c r="CF1092" s="15" t="str">
        <f>IF(OR($BH1092="T", $BH1092="R"), 0, IF($BH1092="C", IF($BI1092="Y", 0, IF($AF1092="N/A", X1092, AK1092)), AQ1092))</f>
        <v>N/A</v>
      </c>
    </row>
    <row r="1093" spans="1:84" x14ac:dyDescent="0.25">
      <c r="A1093" s="14">
        <v>6070</v>
      </c>
      <c r="B1093" s="15"/>
      <c r="C1093" s="15"/>
      <c r="D1093" s="15"/>
      <c r="E1093" s="15" t="e">
        <f>VLOOKUP(B1093, 'Rookie Year'!$A$2:$B$55679,2,FALSE)</f>
        <v>#N/A</v>
      </c>
      <c r="F1093" s="15">
        <v>2024</v>
      </c>
      <c r="G1093" s="15" t="s">
        <v>42</v>
      </c>
      <c r="H1093" s="15"/>
      <c r="I1093" s="16"/>
      <c r="J1093" s="15"/>
      <c r="K1093" s="17">
        <f>IF(AND(G1093&lt;&gt;"N",R1093="N/A"), IF(I1093&lt;4, 0, 0.25),IF(I1093=1, IF(J1093=1,0.25, 0.25), IF(I1093&lt;13, 0.25, IF(I1093&lt;26, 0.4, IF(I1093&lt;51, 0.6, 0.75)))))</f>
        <v>0.25</v>
      </c>
      <c r="L1093" s="16">
        <f>I1093-M1093</f>
        <v>0</v>
      </c>
      <c r="M1093" s="16">
        <f>ROUNDUP(I1093*K1093,0)</f>
        <v>0</v>
      </c>
      <c r="N1093" s="16">
        <f>M1093*J1093</f>
        <v>0</v>
      </c>
      <c r="O1093" s="16">
        <v>0</v>
      </c>
      <c r="P1093" s="16">
        <v>0</v>
      </c>
      <c r="Q1093" s="16">
        <f>N1093-O1093-P1093</f>
        <v>0</v>
      </c>
      <c r="R1093" s="15" t="s">
        <v>75</v>
      </c>
      <c r="S1093" s="15">
        <f>IF(R1093="N/A", J1093-($B$1-F1093), J1093-($B$1-R1093))</f>
        <v>0</v>
      </c>
      <c r="T1093" s="16" t="str">
        <f>IF($S1093&lt;1, "N/A", $M1093)</f>
        <v>N/A</v>
      </c>
      <c r="U1093" s="16" t="str">
        <f>IF($S1093&lt;2, "N/A", $M1093)</f>
        <v>N/A</v>
      </c>
      <c r="V1093" s="16" t="str">
        <f>IF($S1093&lt;3, "N/A", $M1093)</f>
        <v>N/A</v>
      </c>
      <c r="W1093" s="16" t="str">
        <f>IF($S1093&lt;4, "N/A", $M1093)</f>
        <v>N/A</v>
      </c>
      <c r="X1093" s="16" t="str">
        <f>IF($S1093&lt;5, "N/A", $M1093)</f>
        <v>N/A</v>
      </c>
      <c r="Y1093" s="15" t="str">
        <f>IF(SUM(T1093:X1093)&lt;&gt;Q1093, "CHECK", "OK")</f>
        <v>OK</v>
      </c>
      <c r="Z1093" s="15" t="str">
        <f>IF(F1093=$B$1, "No", IF(S1093=1, "Yes", "No"))</f>
        <v>No</v>
      </c>
      <c r="AA1093" s="18" t="str">
        <f>IF(C1093="DM", "N/A", IF(Z1093="No","N/A",VLOOKUP(B1093,'Extension List'!$A$3:$R$1972,18,FALSE)))</f>
        <v>N/A</v>
      </c>
      <c r="AB1093" s="15" t="str">
        <f>IF(C1093="DM", "N/A", IF(Z1093="No","N/A",VLOOKUP(B1093,'Extension List'!$A$3:$T$1972,20,FALSE)))</f>
        <v>N/A</v>
      </c>
      <c r="AC1093" s="15" t="str">
        <f>IF(AA1093="N/A", "N/A", 0)</f>
        <v>N/A</v>
      </c>
      <c r="AD1093" s="16" t="str">
        <f>IF(AE1093="N/A", "N/A", AA1093-AE1093)</f>
        <v>N/A</v>
      </c>
      <c r="AE1093" s="16" t="str">
        <f>IF(AA1093="N/A", "N/A", IF(AC1093&gt;0, IF(AA1093&lt;13, ROUNDUP(0.25*AA1093,0), IF(AA1093&lt;26, ROUNDUP(0.4*AA1093,0), IF(AA1093&lt;51, ROUNDUP(0.6*AA1093,0), ROUNDUP(0.75*AA1093,0)))), "N/A"))</f>
        <v>N/A</v>
      </c>
      <c r="AF1093" s="16" t="str">
        <f>IF(AD1093="N/A","N/A", (AE1093*AC1093)+Q1093)</f>
        <v>N/A</v>
      </c>
      <c r="AG1093" s="16" t="str">
        <f>IF($AF1093="N/A", "N/A", "TBC")</f>
        <v>N/A</v>
      </c>
      <c r="AH1093" s="16" t="str">
        <f>IF($AF1093="N/A", "N/A", "TBC")</f>
        <v>N/A</v>
      </c>
      <c r="AI1093" s="16" t="str">
        <f>IF($AF1093="N/A","N/A",IF(AC1093&gt;1,"TBC","N/A"))</f>
        <v>N/A</v>
      </c>
      <c r="AJ1093" s="16" t="str">
        <f>IF($AF1093="N/A","N/A",IF(AC1093&gt;2,"TBC","N/A"))</f>
        <v>N/A</v>
      </c>
      <c r="AK1093" s="16" t="str">
        <f>IF($AF1093="N/A","N/A",IF(AC1093&gt;3,"TBC","N/A"))</f>
        <v>N/A</v>
      </c>
      <c r="AL1093" s="16" t="str">
        <f>IF(AC1093="N/A","N/A",IF(AC1093&gt;0,IF(SUM(AG1093:AK1093)&lt;&gt;AF1093,"CHECK","OK"),"N/A"))</f>
        <v>N/A</v>
      </c>
      <c r="AM1093" s="16" t="e">
        <f>IF(AD1093="N/A", L1093+T1093, L1093+AG1093)</f>
        <v>#VALUE!</v>
      </c>
      <c r="AN1093" s="16" t="str">
        <f>IF(AD1093="N/A", IF(U1093="N/A", "N/A", L1093+U1093), AD1093+AH1093)</f>
        <v>N/A</v>
      </c>
      <c r="AO1093" s="16" t="str">
        <f>IF(AD1093="N/A", IF(V1093="N/A", "N/A", L1093+V1093), IF(AI1093="N/A", "N/A", AD1093+AI1093))</f>
        <v>N/A</v>
      </c>
      <c r="AP1093" s="16" t="str">
        <f>IF(AD1093="N/A", IF(W1093="N/A", "N/A", L1093+W1093), IF(AJ1093="N/A", "N/A", AD1093+AJ1093))</f>
        <v>N/A</v>
      </c>
      <c r="AQ1093" s="16" t="str">
        <f>IF(AD1093="N/A", IF(X1093="N/A", "N/A", L1093+X1093), IF(AK1093="N/A", "N/A", AD1093+AK1093))</f>
        <v>N/A</v>
      </c>
      <c r="AR1093" s="15" t="s">
        <v>40</v>
      </c>
      <c r="AS1093" s="15" t="s">
        <v>40</v>
      </c>
      <c r="AT1093" s="15" t="s">
        <v>40</v>
      </c>
      <c r="AU1093" s="15" t="s">
        <v>40</v>
      </c>
      <c r="AV1093" s="15" t="s">
        <v>40</v>
      </c>
      <c r="AW1093" s="15" t="s">
        <v>40</v>
      </c>
      <c r="AX1093" s="15" t="s">
        <v>40</v>
      </c>
      <c r="AY1093" s="15" t="s">
        <v>40</v>
      </c>
      <c r="AZ1093" s="15" t="s">
        <v>40</v>
      </c>
      <c r="BA1093" s="15" t="s">
        <v>40</v>
      </c>
      <c r="BB1093" s="15" t="s">
        <v>40</v>
      </c>
      <c r="BC1093" s="15" t="s">
        <v>40</v>
      </c>
      <c r="BD1093" s="15" t="s">
        <v>40</v>
      </c>
      <c r="BE1093" s="15" t="s">
        <v>40</v>
      </c>
      <c r="BF1093" s="15" t="s">
        <v>40</v>
      </c>
      <c r="BG1093" s="15" t="s">
        <v>40</v>
      </c>
      <c r="BH1093" s="15" t="s">
        <v>40</v>
      </c>
      <c r="BJ1093" s="16" t="e">
        <f>IF(AR1093="R", $CA1093, IF(OR(AR1093="P", AR1093="T", AR1093="N"), 0, IF($C1093="DM", $T1093, IF(OR(AR1093="Y", AR1093="IR"),$AM1093,IF(AR1093="C", IF($BI1093="Y", IF($AF1093="N/A", $Q1093, $AF1093), IF($AG1093="N/A", $T1093,$AG1093)))))))</f>
        <v>#VALUE!</v>
      </c>
      <c r="BK1093" s="16" t="e">
        <f>IF(AS1093="R", $CA1093, IF(OR(AS1093="P", AS1093="T", AS1093="N"), 0, IF($C1093="DM", $T1093, IF(OR(AS1093="Y", AS1093="IR"),$AM1093,IF(AS1093="C", IF($BI1093="Y", IF($AF1093="N/A", $Q1093, $AF1093), IF($AG1093="N/A", $T1093,$AG1093)))))))</f>
        <v>#VALUE!</v>
      </c>
      <c r="BL1093" s="16" t="e">
        <f>IF(AT1093="R", $CA1093, IF(OR(AT1093="P", AT1093="T", AT1093="N"), 0, IF($C1093="DM", $T1093, IF(OR(AT1093="Y", AT1093="IR"),$AM1093,IF(AT1093="C", IF($BI1093="Y", IF($AF1093="N/A", $Q1093, $AF1093), IF($AG1093="N/A", $T1093,$AG1093)))))))</f>
        <v>#VALUE!</v>
      </c>
      <c r="BM1093" s="16" t="e">
        <f>IF(AU1093="R", $CA1093, IF(OR(AU1093="P", AU1093="T", AU1093="N"), 0, IF($C1093="DM", $T1093, IF(OR(AU1093="Y", AU1093="IR"),$AM1093,IF(AU1093="C", IF($BI1093="Y", IF($AF1093="N/A", $Q1093, $AF1093), IF($AG1093="N/A", $T1093,$AG1093)))))))</f>
        <v>#VALUE!</v>
      </c>
      <c r="BN1093" s="16" t="e">
        <f>IF(AV1093="R", $CA1093, IF(OR(AV1093="P", AV1093="T", AV1093="N"), 0, IF($C1093="DM", $T1093, IF(OR(AV1093="Y", AV1093="IR"),$AM1093,IF(AV1093="C", IF($BI1093="Y", IF($AF1093="N/A", $Q1093, $AF1093), IF($AG1093="N/A", $T1093,$AG1093)))))))</f>
        <v>#VALUE!</v>
      </c>
      <c r="BO1093" s="16" t="e">
        <f>IF(AW1093="R", $CA1093, IF(OR(AW1093="P", AW1093="T", AW1093="N"), 0, IF($C1093="DM", $T1093, IF(OR(AW1093="Y", AW1093="IR"),$AM1093,IF(AW1093="C", IF($BI1093="Y", IF($AF1093="N/A", $Q1093, $AF1093), IF($AG1093="N/A", $T1093,$AG1093)))))))</f>
        <v>#VALUE!</v>
      </c>
      <c r="BP1093" s="16" t="e">
        <f>IF(AX1093="R", $CA1093, IF(OR(AX1093="P", AX1093="T", AX1093="N"), 0, IF($C1093="DM", $T1093, IF(OR(AX1093="Y", AX1093="IR"),$AM1093,IF(AX1093="C", IF($BI1093="Y", IF($AF1093="N/A", $Q1093, $AF1093), IF($AG1093="N/A", $T1093,$AG1093)))))))</f>
        <v>#VALUE!</v>
      </c>
      <c r="BQ1093" s="16" t="e">
        <f>IF(AY1093="R", $CA1093, IF(OR(AY1093="P", AY1093="T", AY1093="N"), 0, IF($C1093="DM", $T1093, IF(OR(AY1093="Y", AY1093="IR"),$AM1093,IF(AY1093="C", IF($BI1093="Y", IF($AF1093="N/A", $Q1093, $AF1093), IF($AG1093="N/A", $T1093,$AG1093)))))))</f>
        <v>#VALUE!</v>
      </c>
      <c r="BR1093" s="16" t="e">
        <f>IF(AZ1093="R", $CA1093, IF(OR(AZ1093="P", AZ1093="T", AZ1093="N"), 0, IF($C1093="DM", $T1093, IF(OR(AZ1093="Y", AZ1093="IR"),$AM1093,IF(AZ1093="C", IF($BI1093="Y", IF($AF1093="N/A", $Q1093, $AF1093), IF($AG1093="N/A", $T1093,$AG1093)))))))</f>
        <v>#VALUE!</v>
      </c>
      <c r="BS1093" s="16" t="e">
        <f>IF(BA1093="R", $CA1093, IF(OR(BA1093="P", BA1093="T", BA1093="N"), 0, IF($C1093="DM", $T1093, IF(OR(BA1093="Y", BA1093="IR"),$AM1093,IF(BA1093="C", IF($BI1093="Y", IF($AF1093="N/A", $Q1093, $AF1093), IF($AG1093="N/A", $T1093,$AG1093)))))))</f>
        <v>#VALUE!</v>
      </c>
      <c r="BT1093" s="16" t="e">
        <f>IF(BB1093="R", $CA1093, IF(OR(BB1093="P", BB1093="T", BB1093="N"), 0, IF($C1093="DM", $T1093, IF(OR(BB1093="Y", BB1093="IR"),$AM1093,IF(BB1093="C", IF($BI1093="Y", IF($BA1093="C", IF($AF1093="N/A", $Q1093, $AF1093), IF($AF1093="N/A", $T1093, $AM1093)), IF($AG1093="N/A", $T1093,$AG1093)))))))</f>
        <v>#VALUE!</v>
      </c>
      <c r="BU1093" s="16" t="e">
        <f>IF(BC1093="R", $CA1093, IF(OR(BC1093="P", BC1093="T", BC1093="N"), 0, IF($C1093="DM", $T1093, IF(OR(BC1093="Y", BC1093="IR"),$AM1093,IF(BC1093="C", IF($BI1093="Y", IF($BA1093="C", IF($AF1093="N/A", $Q1093, $AF1093), IF($AF1093="N/A", $T1093, $AM1093)), IF($AG1093="N/A", $T1093,$AG1093)))))))</f>
        <v>#VALUE!</v>
      </c>
      <c r="BV1093" s="16" t="e">
        <f>IF(BD1093="R", $CA1093, IF(OR(BD1093="P", BD1093="T", BD1093="N"), 0, IF($C1093="DM", $T1093, IF(OR(BD1093="Y", BD1093="IR"),$AM1093,IF(BD1093="C", IF($BI1093="Y", IF($BA1093="C", IF($AF1093="N/A", $Q1093, $AF1093), IF($AF1093="N/A", $T1093, $AM1093)), IF($AG1093="N/A", $T1093,$AG1093)))))))</f>
        <v>#VALUE!</v>
      </c>
      <c r="BW1093" s="16" t="e">
        <f>IF(BE1093="R", $CA1093, IF(OR(BE1093="P", BE1093="T", BE1093="N"), 0, IF($C1093="DM", $T1093, IF(OR(BE1093="Y", BE1093="IR"),$AM1093,IF(BE1093="C", IF($BI1093="Y", IF($BA1093="C", IF($AF1093="N/A", $Q1093, $AF1093), IF($AF1093="N/A", $T1093, $AM1093)), IF($AG1093="N/A", $T1093,$AG1093)))))))</f>
        <v>#VALUE!</v>
      </c>
      <c r="BX1093" s="16" t="e">
        <f>IF(BF1093="R", $CA1093, IF(OR(BF1093="P", BF1093="T", BF1093="N"), 0, IF($C1093="DM", $T1093, IF(OR(BF1093="Y", BF1093="IR"),$AM1093,IF(BF1093="C", IF($BI1093="Y", IF($BA1093="C", IF($AF1093="N/A", $Q1093, $AF1093), IF($AF1093="N/A", $T1093, $AM1093)), IF($AG1093="N/A", $T1093,$AG1093)))))))</f>
        <v>#VALUE!</v>
      </c>
      <c r="BY1093" s="16" t="e">
        <f>IF(BG1093="R", $CA1093, IF(OR(BG1093="P", BG1093="T", BG1093="N"), 0, IF($C1093="DM", $T1093, IF(OR(BG1093="Y", BG1093="IR"),$AM1093,IF(BG1093="C", IF($BI1093="Y", IF($BA1093="C", IF($AF1093="N/A", $Q1093, $AF1093), IF($AF1093="N/A", $T1093, $AM1093)), IF($AG1093="N/A", $T1093,$AG1093)))))))</f>
        <v>#VALUE!</v>
      </c>
      <c r="BZ1093" s="16" t="e">
        <f>IF(BH1093="R", $CA1093, IF(OR(BH1093="P", BH1093="T", BH1093="N"), 0, IF($C1093="DM", $T1093, IF(OR(BH1093="Y", BH1093="IR"),$AM1093,IF(BH1093="C", IF($BI1093="Y", IF($BA1093="C", IF($AF1093="N/A", $Q1093, $AF1093), IF($AF1093="N/A", $T1093, $AM1093)), IF($AG1093="N/A", $T1093,$AG1093)))))))</f>
        <v>#VALUE!</v>
      </c>
      <c r="CA1093" s="15" t="s">
        <v>75</v>
      </c>
      <c r="CB1093" s="16" t="e">
        <f>BZ1093</f>
        <v>#VALUE!</v>
      </c>
      <c r="CC1093" s="15" t="str">
        <f>IF(OR($BH1093="T", $BH1093="R"), 0, IF($BH1093="C", IF($BI1093="Y", IF($BA1093="C", 0, IF(AF1093="N/A", Q1093-T1093, AF1093-AG1093)), IF($AF1093="N/A", U1093, AH1093)), AN1093))</f>
        <v>N/A</v>
      </c>
      <c r="CD1093" s="15" t="str">
        <f>IF(OR($BH1093="T", $BH1093="R"), 0, IF($BH1093="C", IF($BI1093="Y", 0, IF($AF1093="N/A", V1093, AI1093)), AO1093))</f>
        <v>N/A</v>
      </c>
      <c r="CE1093" s="15" t="str">
        <f>IF(OR($BH1093="T", $BH1093="R"), 0, IF($BH1093="C", IF($BI1093="Y", 0, IF($AF1093="N/A", W1093, AJ1093)), AP1093))</f>
        <v>N/A</v>
      </c>
      <c r="CF1093" s="15" t="str">
        <f>IF(OR($BH1093="T", $BH1093="R"), 0, IF($BH1093="C", IF($BI1093="Y", 0, IF($AF1093="N/A", X1093, AK1093)), AQ1093))</f>
        <v>N/A</v>
      </c>
    </row>
    <row r="1094" spans="1:84" x14ac:dyDescent="0.25">
      <c r="A1094" s="14">
        <v>6071</v>
      </c>
      <c r="B1094" s="15"/>
      <c r="C1094" s="15"/>
      <c r="D1094" s="15"/>
      <c r="E1094" s="15" t="e">
        <f>VLOOKUP(B1094, 'Rookie Year'!$A$2:$B$55679,2,FALSE)</f>
        <v>#N/A</v>
      </c>
      <c r="F1094" s="15">
        <v>2024</v>
      </c>
      <c r="G1094" s="15" t="s">
        <v>42</v>
      </c>
      <c r="H1094" s="15"/>
      <c r="I1094" s="16"/>
      <c r="J1094" s="15"/>
      <c r="K1094" s="17">
        <f>IF(AND(G1094&lt;&gt;"N",R1094="N/A"), IF(I1094&lt;4, 0, 0.25),IF(I1094=1, IF(J1094=1,0.25, 0.25), IF(I1094&lt;13, 0.25, IF(I1094&lt;26, 0.4, IF(I1094&lt;51, 0.6, 0.75)))))</f>
        <v>0.25</v>
      </c>
      <c r="L1094" s="16">
        <f>I1094-M1094</f>
        <v>0</v>
      </c>
      <c r="M1094" s="16">
        <f>ROUNDUP(I1094*K1094,0)</f>
        <v>0</v>
      </c>
      <c r="N1094" s="16">
        <f>M1094*J1094</f>
        <v>0</v>
      </c>
      <c r="O1094" s="16">
        <v>0</v>
      </c>
      <c r="P1094" s="16">
        <v>0</v>
      </c>
      <c r="Q1094" s="16">
        <f>N1094-O1094-P1094</f>
        <v>0</v>
      </c>
      <c r="R1094" s="15" t="s">
        <v>75</v>
      </c>
      <c r="S1094" s="15">
        <f>IF(R1094="N/A", J1094-($B$1-F1094), J1094-($B$1-R1094))</f>
        <v>0</v>
      </c>
      <c r="T1094" s="16" t="str">
        <f>IF($S1094&lt;1, "N/A", $M1094)</f>
        <v>N/A</v>
      </c>
      <c r="U1094" s="16" t="str">
        <f>IF($S1094&lt;2, "N/A", $M1094)</f>
        <v>N/A</v>
      </c>
      <c r="V1094" s="16" t="str">
        <f>IF($S1094&lt;3, "N/A", $M1094)</f>
        <v>N/A</v>
      </c>
      <c r="W1094" s="16" t="str">
        <f>IF($S1094&lt;4, "N/A", $M1094)</f>
        <v>N/A</v>
      </c>
      <c r="X1094" s="16" t="str">
        <f>IF($S1094&lt;5, "N/A", $M1094)</f>
        <v>N/A</v>
      </c>
      <c r="Y1094" s="15" t="str">
        <f>IF(SUM(T1094:X1094)&lt;&gt;Q1094, "CHECK", "OK")</f>
        <v>OK</v>
      </c>
      <c r="Z1094" s="15" t="str">
        <f>IF(F1094=$B$1, "No", IF(S1094=1, "Yes", "No"))</f>
        <v>No</v>
      </c>
      <c r="AA1094" s="18" t="str">
        <f>IF(C1094="DM", "N/A", IF(Z1094="No","N/A",VLOOKUP(B1094,'Extension List'!$A$3:$R$1972,18,FALSE)))</f>
        <v>N/A</v>
      </c>
      <c r="AB1094" s="15" t="str">
        <f>IF(C1094="DM", "N/A", IF(Z1094="No","N/A",VLOOKUP(B1094,'Extension List'!$A$3:$T$1972,20,FALSE)))</f>
        <v>N/A</v>
      </c>
      <c r="AC1094" s="15" t="str">
        <f>IF(AA1094="N/A", "N/A", 0)</f>
        <v>N/A</v>
      </c>
      <c r="AD1094" s="16" t="str">
        <f>IF(AE1094="N/A", "N/A", AA1094-AE1094)</f>
        <v>N/A</v>
      </c>
      <c r="AE1094" s="16" t="str">
        <f>IF(AA1094="N/A", "N/A", IF(AC1094&gt;0, IF(AA1094&lt;13, ROUNDUP(0.25*AA1094,0), IF(AA1094&lt;26, ROUNDUP(0.4*AA1094,0), IF(AA1094&lt;51, ROUNDUP(0.6*AA1094,0), ROUNDUP(0.75*AA1094,0)))), "N/A"))</f>
        <v>N/A</v>
      </c>
      <c r="AF1094" s="16" t="str">
        <f>IF(AD1094="N/A","N/A", (AE1094*AC1094)+Q1094)</f>
        <v>N/A</v>
      </c>
      <c r="AG1094" s="16" t="str">
        <f>IF($AF1094="N/A", "N/A", "TBC")</f>
        <v>N/A</v>
      </c>
      <c r="AH1094" s="16" t="str">
        <f>IF($AF1094="N/A", "N/A", "TBC")</f>
        <v>N/A</v>
      </c>
      <c r="AI1094" s="16" t="str">
        <f>IF($AF1094="N/A","N/A",IF(AC1094&gt;1,"TBC","N/A"))</f>
        <v>N/A</v>
      </c>
      <c r="AJ1094" s="16" t="str">
        <f>IF($AF1094="N/A","N/A",IF(AC1094&gt;2,"TBC","N/A"))</f>
        <v>N/A</v>
      </c>
      <c r="AK1094" s="16" t="str">
        <f>IF($AF1094="N/A","N/A",IF(AC1094&gt;3,"TBC","N/A"))</f>
        <v>N/A</v>
      </c>
      <c r="AL1094" s="16" t="str">
        <f>IF(AC1094="N/A","N/A",IF(AC1094&gt;0,IF(SUM(AG1094:AK1094)&lt;&gt;AF1094,"CHECK","OK"),"N/A"))</f>
        <v>N/A</v>
      </c>
      <c r="AM1094" s="16" t="e">
        <f>IF(AD1094="N/A", L1094+T1094, L1094+AG1094)</f>
        <v>#VALUE!</v>
      </c>
      <c r="AN1094" s="16" t="str">
        <f>IF(AD1094="N/A", IF(U1094="N/A", "N/A", L1094+U1094), AD1094+AH1094)</f>
        <v>N/A</v>
      </c>
      <c r="AO1094" s="16" t="str">
        <f>IF(AD1094="N/A", IF(V1094="N/A", "N/A", L1094+V1094), IF(AI1094="N/A", "N/A", AD1094+AI1094))</f>
        <v>N/A</v>
      </c>
      <c r="AP1094" s="16" t="str">
        <f>IF(AD1094="N/A", IF(W1094="N/A", "N/A", L1094+W1094), IF(AJ1094="N/A", "N/A", AD1094+AJ1094))</f>
        <v>N/A</v>
      </c>
      <c r="AQ1094" s="16" t="str">
        <f>IF(AD1094="N/A", IF(X1094="N/A", "N/A", L1094+X1094), IF(AK1094="N/A", "N/A", AD1094+AK1094))</f>
        <v>N/A</v>
      </c>
      <c r="AR1094" s="15" t="s">
        <v>40</v>
      </c>
      <c r="AS1094" s="15" t="s">
        <v>40</v>
      </c>
      <c r="AT1094" s="15" t="s">
        <v>40</v>
      </c>
      <c r="AU1094" s="15" t="s">
        <v>40</v>
      </c>
      <c r="AV1094" s="15" t="s">
        <v>40</v>
      </c>
      <c r="AW1094" s="15" t="s">
        <v>40</v>
      </c>
      <c r="AX1094" s="15" t="s">
        <v>40</v>
      </c>
      <c r="AY1094" s="15" t="s">
        <v>40</v>
      </c>
      <c r="AZ1094" s="15" t="s">
        <v>40</v>
      </c>
      <c r="BA1094" s="15" t="s">
        <v>40</v>
      </c>
      <c r="BB1094" s="15" t="s">
        <v>40</v>
      </c>
      <c r="BC1094" s="15" t="s">
        <v>40</v>
      </c>
      <c r="BD1094" s="15" t="s">
        <v>40</v>
      </c>
      <c r="BE1094" s="15" t="s">
        <v>40</v>
      </c>
      <c r="BF1094" s="15" t="s">
        <v>40</v>
      </c>
      <c r="BG1094" s="15" t="s">
        <v>40</v>
      </c>
      <c r="BH1094" s="15" t="s">
        <v>40</v>
      </c>
      <c r="BJ1094" s="16" t="e">
        <f>IF(AR1094="R", $CA1094, IF(OR(AR1094="P", AR1094="T", AR1094="N"), 0, IF($C1094="DM", $T1094, IF(OR(AR1094="Y", AR1094="IR"),$AM1094,IF(AR1094="C", IF($BI1094="Y", IF($AF1094="N/A", $Q1094, $AF1094), IF($AG1094="N/A", $T1094,$AG1094)))))))</f>
        <v>#VALUE!</v>
      </c>
      <c r="BK1094" s="16" t="e">
        <f>IF(AS1094="R", $CA1094, IF(OR(AS1094="P", AS1094="T", AS1094="N"), 0, IF($C1094="DM", $T1094, IF(OR(AS1094="Y", AS1094="IR"),$AM1094,IF(AS1094="C", IF($BI1094="Y", IF($AF1094="N/A", $Q1094, $AF1094), IF($AG1094="N/A", $T1094,$AG1094)))))))</f>
        <v>#VALUE!</v>
      </c>
      <c r="BL1094" s="16" t="e">
        <f>IF(AT1094="R", $CA1094, IF(OR(AT1094="P", AT1094="T", AT1094="N"), 0, IF($C1094="DM", $T1094, IF(OR(AT1094="Y", AT1094="IR"),$AM1094,IF(AT1094="C", IF($BI1094="Y", IF($AF1094="N/A", $Q1094, $AF1094), IF($AG1094="N/A", $T1094,$AG1094)))))))</f>
        <v>#VALUE!</v>
      </c>
      <c r="BM1094" s="16" t="e">
        <f>IF(AU1094="R", $CA1094, IF(OR(AU1094="P", AU1094="T", AU1094="N"), 0, IF($C1094="DM", $T1094, IF(OR(AU1094="Y", AU1094="IR"),$AM1094,IF(AU1094="C", IF($BI1094="Y", IF($AF1094="N/A", $Q1094, $AF1094), IF($AG1094="N/A", $T1094,$AG1094)))))))</f>
        <v>#VALUE!</v>
      </c>
      <c r="BN1094" s="16" t="e">
        <f>IF(AV1094="R", $CA1094, IF(OR(AV1094="P", AV1094="T", AV1094="N"), 0, IF($C1094="DM", $T1094, IF(OR(AV1094="Y", AV1094="IR"),$AM1094,IF(AV1094="C", IF($BI1094="Y", IF($AF1094="N/A", $Q1094, $AF1094), IF($AG1094="N/A", $T1094,$AG1094)))))))</f>
        <v>#VALUE!</v>
      </c>
      <c r="BO1094" s="16" t="e">
        <f>IF(AW1094="R", $CA1094, IF(OR(AW1094="P", AW1094="T", AW1094="N"), 0, IF($C1094="DM", $T1094, IF(OR(AW1094="Y", AW1094="IR"),$AM1094,IF(AW1094="C", IF($BI1094="Y", IF($AF1094="N/A", $Q1094, $AF1094), IF($AG1094="N/A", $T1094,$AG1094)))))))</f>
        <v>#VALUE!</v>
      </c>
      <c r="BP1094" s="16" t="e">
        <f>IF(AX1094="R", $CA1094, IF(OR(AX1094="P", AX1094="T", AX1094="N"), 0, IF($C1094="DM", $T1094, IF(OR(AX1094="Y", AX1094="IR"),$AM1094,IF(AX1094="C", IF($BI1094="Y", IF($AF1094="N/A", $Q1094, $AF1094), IF($AG1094="N/A", $T1094,$AG1094)))))))</f>
        <v>#VALUE!</v>
      </c>
      <c r="BQ1094" s="16" t="e">
        <f>IF(AY1094="R", $CA1094, IF(OR(AY1094="P", AY1094="T", AY1094="N"), 0, IF($C1094="DM", $T1094, IF(OR(AY1094="Y", AY1094="IR"),$AM1094,IF(AY1094="C", IF($BI1094="Y", IF($AF1094="N/A", $Q1094, $AF1094), IF($AG1094="N/A", $T1094,$AG1094)))))))</f>
        <v>#VALUE!</v>
      </c>
      <c r="BR1094" s="16" t="e">
        <f>IF(AZ1094="R", $CA1094, IF(OR(AZ1094="P", AZ1094="T", AZ1094="N"), 0, IF($C1094="DM", $T1094, IF(OR(AZ1094="Y", AZ1094="IR"),$AM1094,IF(AZ1094="C", IF($BI1094="Y", IF($AF1094="N/A", $Q1094, $AF1094), IF($AG1094="N/A", $T1094,$AG1094)))))))</f>
        <v>#VALUE!</v>
      </c>
      <c r="BS1094" s="16" t="e">
        <f>IF(BA1094="R", $CA1094, IF(OR(BA1094="P", BA1094="T", BA1094="N"), 0, IF($C1094="DM", $T1094, IF(OR(BA1094="Y", BA1094="IR"),$AM1094,IF(BA1094="C", IF($BI1094="Y", IF($AF1094="N/A", $Q1094, $AF1094), IF($AG1094="N/A", $T1094,$AG1094)))))))</f>
        <v>#VALUE!</v>
      </c>
      <c r="BT1094" s="16" t="e">
        <f>IF(BB1094="R", $CA1094, IF(OR(BB1094="P", BB1094="T", BB1094="N"), 0, IF($C1094="DM", $T1094, IF(OR(BB1094="Y", BB1094="IR"),$AM1094,IF(BB1094="C", IF($BI1094="Y", IF($BA1094="C", IF($AF1094="N/A", $Q1094, $AF1094), IF($AF1094="N/A", $T1094, $AM1094)), IF($AG1094="N/A", $T1094,$AG1094)))))))</f>
        <v>#VALUE!</v>
      </c>
      <c r="BU1094" s="16" t="e">
        <f>IF(BC1094="R", $CA1094, IF(OR(BC1094="P", BC1094="T", BC1094="N"), 0, IF($C1094="DM", $T1094, IF(OR(BC1094="Y", BC1094="IR"),$AM1094,IF(BC1094="C", IF($BI1094="Y", IF($BA1094="C", IF($AF1094="N/A", $Q1094, $AF1094), IF($AF1094="N/A", $T1094, $AM1094)), IF($AG1094="N/A", $T1094,$AG1094)))))))</f>
        <v>#VALUE!</v>
      </c>
      <c r="BV1094" s="16" t="e">
        <f>IF(BD1094="R", $CA1094, IF(OR(BD1094="P", BD1094="T", BD1094="N"), 0, IF($C1094="DM", $T1094, IF(OR(BD1094="Y", BD1094="IR"),$AM1094,IF(BD1094="C", IF($BI1094="Y", IF($BA1094="C", IF($AF1094="N/A", $Q1094, $AF1094), IF($AF1094="N/A", $T1094, $AM1094)), IF($AG1094="N/A", $T1094,$AG1094)))))))</f>
        <v>#VALUE!</v>
      </c>
      <c r="BW1094" s="16" t="e">
        <f>IF(BE1094="R", $CA1094, IF(OR(BE1094="P", BE1094="T", BE1094="N"), 0, IF($C1094="DM", $T1094, IF(OR(BE1094="Y", BE1094="IR"),$AM1094,IF(BE1094="C", IF($BI1094="Y", IF($BA1094="C", IF($AF1094="N/A", $Q1094, $AF1094), IF($AF1094="N/A", $T1094, $AM1094)), IF($AG1094="N/A", $T1094,$AG1094)))))))</f>
        <v>#VALUE!</v>
      </c>
      <c r="BX1094" s="16" t="e">
        <f>IF(BF1094="R", $CA1094, IF(OR(BF1094="P", BF1094="T", BF1094="N"), 0, IF($C1094="DM", $T1094, IF(OR(BF1094="Y", BF1094="IR"),$AM1094,IF(BF1094="C", IF($BI1094="Y", IF($BA1094="C", IF($AF1094="N/A", $Q1094, $AF1094), IF($AF1094="N/A", $T1094, $AM1094)), IF($AG1094="N/A", $T1094,$AG1094)))))))</f>
        <v>#VALUE!</v>
      </c>
      <c r="BY1094" s="16" t="e">
        <f>IF(BG1094="R", $CA1094, IF(OR(BG1094="P", BG1094="T", BG1094="N"), 0, IF($C1094="DM", $T1094, IF(OR(BG1094="Y", BG1094="IR"),$AM1094,IF(BG1094="C", IF($BI1094="Y", IF($BA1094="C", IF($AF1094="N/A", $Q1094, $AF1094), IF($AF1094="N/A", $T1094, $AM1094)), IF($AG1094="N/A", $T1094,$AG1094)))))))</f>
        <v>#VALUE!</v>
      </c>
      <c r="BZ1094" s="16" t="e">
        <f>IF(BH1094="R", $CA1094, IF(OR(BH1094="P", BH1094="T", BH1094="N"), 0, IF($C1094="DM", $T1094, IF(OR(BH1094="Y", BH1094="IR"),$AM1094,IF(BH1094="C", IF($BI1094="Y", IF($BA1094="C", IF($AF1094="N/A", $Q1094, $AF1094), IF($AF1094="N/A", $T1094, $AM1094)), IF($AG1094="N/A", $T1094,$AG1094)))))))</f>
        <v>#VALUE!</v>
      </c>
      <c r="CA1094" s="15" t="s">
        <v>75</v>
      </c>
      <c r="CB1094" s="16" t="e">
        <f>BZ1094</f>
        <v>#VALUE!</v>
      </c>
      <c r="CC1094" s="15" t="str">
        <f>IF(OR($BH1094="T", $BH1094="R"), 0, IF($BH1094="C", IF($BI1094="Y", IF($BA1094="C", 0, IF(AF1094="N/A", Q1094-T1094, AF1094-AG1094)), IF($AF1094="N/A", U1094, AH1094)), AN1094))</f>
        <v>N/A</v>
      </c>
      <c r="CD1094" s="15" t="str">
        <f>IF(OR($BH1094="T", $BH1094="R"), 0, IF($BH1094="C", IF($BI1094="Y", 0, IF($AF1094="N/A", V1094, AI1094)), AO1094))</f>
        <v>N/A</v>
      </c>
      <c r="CE1094" s="15" t="str">
        <f>IF(OR($BH1094="T", $BH1094="R"), 0, IF($BH1094="C", IF($BI1094="Y", 0, IF($AF1094="N/A", W1094, AJ1094)), AP1094))</f>
        <v>N/A</v>
      </c>
      <c r="CF1094" s="15" t="str">
        <f>IF(OR($BH1094="T", $BH1094="R"), 0, IF($BH1094="C", IF($BI1094="Y", 0, IF($AF1094="N/A", X1094, AK1094)), AQ1094))</f>
        <v>N/A</v>
      </c>
    </row>
    <row r="1095" spans="1:84" x14ac:dyDescent="0.25">
      <c r="A1095" s="14">
        <v>6072</v>
      </c>
      <c r="B1095" s="15"/>
      <c r="C1095" s="15"/>
      <c r="D1095" s="15"/>
      <c r="E1095" s="15" t="e">
        <f>VLOOKUP(B1095, 'Rookie Year'!$A$2:$B$55679,2,FALSE)</f>
        <v>#N/A</v>
      </c>
      <c r="F1095" s="15">
        <v>2024</v>
      </c>
      <c r="G1095" s="15" t="s">
        <v>42</v>
      </c>
      <c r="H1095" s="15"/>
      <c r="I1095" s="16"/>
      <c r="J1095" s="15"/>
      <c r="K1095" s="17">
        <f>IF(AND(G1095&lt;&gt;"N",R1095="N/A"), IF(I1095&lt;4, 0, 0.25),IF(I1095=1, IF(J1095=1,0.25, 0.25), IF(I1095&lt;13, 0.25, IF(I1095&lt;26, 0.4, IF(I1095&lt;51, 0.6, 0.75)))))</f>
        <v>0.25</v>
      </c>
      <c r="L1095" s="16">
        <f>I1095-M1095</f>
        <v>0</v>
      </c>
      <c r="M1095" s="16">
        <f>ROUNDUP(I1095*K1095,0)</f>
        <v>0</v>
      </c>
      <c r="N1095" s="16">
        <f>M1095*J1095</f>
        <v>0</v>
      </c>
      <c r="O1095" s="16">
        <v>0</v>
      </c>
      <c r="P1095" s="16">
        <v>0</v>
      </c>
      <c r="Q1095" s="16">
        <f>N1095-O1095-P1095</f>
        <v>0</v>
      </c>
      <c r="R1095" s="15" t="s">
        <v>75</v>
      </c>
      <c r="S1095" s="15">
        <f>IF(R1095="N/A", J1095-($B$1-F1095), J1095-($B$1-R1095))</f>
        <v>0</v>
      </c>
      <c r="T1095" s="16" t="str">
        <f>IF($S1095&lt;1, "N/A", $M1095)</f>
        <v>N/A</v>
      </c>
      <c r="U1095" s="16" t="str">
        <f>IF($S1095&lt;2, "N/A", $M1095)</f>
        <v>N/A</v>
      </c>
      <c r="V1095" s="16" t="str">
        <f>IF($S1095&lt;3, "N/A", $M1095)</f>
        <v>N/A</v>
      </c>
      <c r="W1095" s="16" t="str">
        <f>IF($S1095&lt;4, "N/A", $M1095)</f>
        <v>N/A</v>
      </c>
      <c r="X1095" s="16" t="str">
        <f>IF($S1095&lt;5, "N/A", $M1095)</f>
        <v>N/A</v>
      </c>
      <c r="Y1095" s="15" t="str">
        <f>IF(SUM(T1095:X1095)&lt;&gt;Q1095, "CHECK", "OK")</f>
        <v>OK</v>
      </c>
      <c r="Z1095" s="15" t="str">
        <f>IF(F1095=$B$1, "No", IF(S1095=1, "Yes", "No"))</f>
        <v>No</v>
      </c>
      <c r="AA1095" s="18" t="str">
        <f>IF(C1095="DM", "N/A", IF(Z1095="No","N/A",VLOOKUP(B1095,'Extension List'!$A$3:$R$1972,18,FALSE)))</f>
        <v>N/A</v>
      </c>
      <c r="AB1095" s="15" t="str">
        <f>IF(C1095="DM", "N/A", IF(Z1095="No","N/A",VLOOKUP(B1095,'Extension List'!$A$3:$T$1972,20,FALSE)))</f>
        <v>N/A</v>
      </c>
      <c r="AC1095" s="15" t="str">
        <f>IF(AA1095="N/A", "N/A", 0)</f>
        <v>N/A</v>
      </c>
      <c r="AD1095" s="16" t="str">
        <f>IF(AE1095="N/A", "N/A", AA1095-AE1095)</f>
        <v>N/A</v>
      </c>
      <c r="AE1095" s="16" t="str">
        <f>IF(AA1095="N/A", "N/A", IF(AC1095&gt;0, IF(AA1095&lt;13, ROUNDUP(0.25*AA1095,0), IF(AA1095&lt;26, ROUNDUP(0.4*AA1095,0), IF(AA1095&lt;51, ROUNDUP(0.6*AA1095,0), ROUNDUP(0.75*AA1095,0)))), "N/A"))</f>
        <v>N/A</v>
      </c>
      <c r="AF1095" s="16" t="str">
        <f>IF(AD1095="N/A","N/A", (AE1095*AC1095)+Q1095)</f>
        <v>N/A</v>
      </c>
      <c r="AG1095" s="16" t="str">
        <f>IF($AF1095="N/A", "N/A", "TBC")</f>
        <v>N/A</v>
      </c>
      <c r="AH1095" s="16" t="str">
        <f>IF($AF1095="N/A", "N/A", "TBC")</f>
        <v>N/A</v>
      </c>
      <c r="AI1095" s="16" t="str">
        <f>IF($AF1095="N/A","N/A",IF(AC1095&gt;1,"TBC","N/A"))</f>
        <v>N/A</v>
      </c>
      <c r="AJ1095" s="16" t="str">
        <f>IF($AF1095="N/A","N/A",IF(AC1095&gt;2,"TBC","N/A"))</f>
        <v>N/A</v>
      </c>
      <c r="AK1095" s="16" t="str">
        <f>IF($AF1095="N/A","N/A",IF(AC1095&gt;3,"TBC","N/A"))</f>
        <v>N/A</v>
      </c>
      <c r="AL1095" s="16" t="str">
        <f>IF(AC1095="N/A","N/A",IF(AC1095&gt;0,IF(SUM(AG1095:AK1095)&lt;&gt;AF1095,"CHECK","OK"),"N/A"))</f>
        <v>N/A</v>
      </c>
      <c r="AM1095" s="16" t="e">
        <f>IF(AD1095="N/A", L1095+T1095, L1095+AG1095)</f>
        <v>#VALUE!</v>
      </c>
      <c r="AN1095" s="16" t="str">
        <f>IF(AD1095="N/A", IF(U1095="N/A", "N/A", L1095+U1095), AD1095+AH1095)</f>
        <v>N/A</v>
      </c>
      <c r="AO1095" s="16" t="str">
        <f>IF(AD1095="N/A", IF(V1095="N/A", "N/A", L1095+V1095), IF(AI1095="N/A", "N/A", AD1095+AI1095))</f>
        <v>N/A</v>
      </c>
      <c r="AP1095" s="16" t="str">
        <f>IF(AD1095="N/A", IF(W1095="N/A", "N/A", L1095+W1095), IF(AJ1095="N/A", "N/A", AD1095+AJ1095))</f>
        <v>N/A</v>
      </c>
      <c r="AQ1095" s="16" t="str">
        <f>IF(AD1095="N/A", IF(X1095="N/A", "N/A", L1095+X1095), IF(AK1095="N/A", "N/A", AD1095+AK1095))</f>
        <v>N/A</v>
      </c>
      <c r="AR1095" s="15" t="s">
        <v>40</v>
      </c>
      <c r="AS1095" s="15" t="s">
        <v>40</v>
      </c>
      <c r="AT1095" s="15" t="s">
        <v>40</v>
      </c>
      <c r="AU1095" s="15" t="s">
        <v>40</v>
      </c>
      <c r="AV1095" s="15" t="s">
        <v>40</v>
      </c>
      <c r="AW1095" s="15" t="s">
        <v>40</v>
      </c>
      <c r="AX1095" s="15" t="s">
        <v>40</v>
      </c>
      <c r="AY1095" s="15" t="s">
        <v>40</v>
      </c>
      <c r="AZ1095" s="15" t="s">
        <v>40</v>
      </c>
      <c r="BA1095" s="15" t="s">
        <v>40</v>
      </c>
      <c r="BB1095" s="15" t="s">
        <v>40</v>
      </c>
      <c r="BC1095" s="15" t="s">
        <v>40</v>
      </c>
      <c r="BD1095" s="15" t="s">
        <v>40</v>
      </c>
      <c r="BE1095" s="15" t="s">
        <v>40</v>
      </c>
      <c r="BF1095" s="15" t="s">
        <v>40</v>
      </c>
      <c r="BG1095" s="15" t="s">
        <v>40</v>
      </c>
      <c r="BH1095" s="15" t="s">
        <v>40</v>
      </c>
      <c r="BJ1095" s="16" t="e">
        <f>IF(AR1095="R", $CA1095, IF(OR(AR1095="P", AR1095="T", AR1095="N"), 0, IF($C1095="DM", $T1095, IF(OR(AR1095="Y", AR1095="IR"),$AM1095,IF(AR1095="C", IF($BI1095="Y", IF($AF1095="N/A", $Q1095, $AF1095), IF($AG1095="N/A", $T1095,$AG1095)))))))</f>
        <v>#VALUE!</v>
      </c>
      <c r="BK1095" s="16" t="e">
        <f>IF(AS1095="R", $CA1095, IF(OR(AS1095="P", AS1095="T", AS1095="N"), 0, IF($C1095="DM", $T1095, IF(OR(AS1095="Y", AS1095="IR"),$AM1095,IF(AS1095="C", IF($BI1095="Y", IF($AF1095="N/A", $Q1095, $AF1095), IF($AG1095="N/A", $T1095,$AG1095)))))))</f>
        <v>#VALUE!</v>
      </c>
      <c r="BL1095" s="16" t="e">
        <f>IF(AT1095="R", $CA1095, IF(OR(AT1095="P", AT1095="T", AT1095="N"), 0, IF($C1095="DM", $T1095, IF(OR(AT1095="Y", AT1095="IR"),$AM1095,IF(AT1095="C", IF($BI1095="Y", IF($AF1095="N/A", $Q1095, $AF1095), IF($AG1095="N/A", $T1095,$AG1095)))))))</f>
        <v>#VALUE!</v>
      </c>
      <c r="BM1095" s="16" t="e">
        <f>IF(AU1095="R", $CA1095, IF(OR(AU1095="P", AU1095="T", AU1095="N"), 0, IF($C1095="DM", $T1095, IF(OR(AU1095="Y", AU1095="IR"),$AM1095,IF(AU1095="C", IF($BI1095="Y", IF($AF1095="N/A", $Q1095, $AF1095), IF($AG1095="N/A", $T1095,$AG1095)))))))</f>
        <v>#VALUE!</v>
      </c>
      <c r="BN1095" s="16" t="e">
        <f>IF(AV1095="R", $CA1095, IF(OR(AV1095="P", AV1095="T", AV1095="N"), 0, IF($C1095="DM", $T1095, IF(OR(AV1095="Y", AV1095="IR"),$AM1095,IF(AV1095="C", IF($BI1095="Y", IF($AF1095="N/A", $Q1095, $AF1095), IF($AG1095="N/A", $T1095,$AG1095)))))))</f>
        <v>#VALUE!</v>
      </c>
      <c r="BO1095" s="16" t="e">
        <f>IF(AW1095="R", $CA1095, IF(OR(AW1095="P", AW1095="T", AW1095="N"), 0, IF($C1095="DM", $T1095, IF(OR(AW1095="Y", AW1095="IR"),$AM1095,IF(AW1095="C", IF($BI1095="Y", IF($AF1095="N/A", $Q1095, $AF1095), IF($AG1095="N/A", $T1095,$AG1095)))))))</f>
        <v>#VALUE!</v>
      </c>
      <c r="BP1095" s="16" t="e">
        <f>IF(AX1095="R", $CA1095, IF(OR(AX1095="P", AX1095="T", AX1095="N"), 0, IF($C1095="DM", $T1095, IF(OR(AX1095="Y", AX1095="IR"),$AM1095,IF(AX1095="C", IF($BI1095="Y", IF($AF1095="N/A", $Q1095, $AF1095), IF($AG1095="N/A", $T1095,$AG1095)))))))</f>
        <v>#VALUE!</v>
      </c>
      <c r="BQ1095" s="16" t="e">
        <f>IF(AY1095="R", $CA1095, IF(OR(AY1095="P", AY1095="T", AY1095="N"), 0, IF($C1095="DM", $T1095, IF(OR(AY1095="Y", AY1095="IR"),$AM1095,IF(AY1095="C", IF($BI1095="Y", IF($AF1095="N/A", $Q1095, $AF1095), IF($AG1095="N/A", $T1095,$AG1095)))))))</f>
        <v>#VALUE!</v>
      </c>
      <c r="BR1095" s="16" t="e">
        <f>IF(AZ1095="R", $CA1095, IF(OR(AZ1095="P", AZ1095="T", AZ1095="N"), 0, IF($C1095="DM", $T1095, IF(OR(AZ1095="Y", AZ1095="IR"),$AM1095,IF(AZ1095="C", IF($BI1095="Y", IF($AF1095="N/A", $Q1095, $AF1095), IF($AG1095="N/A", $T1095,$AG1095)))))))</f>
        <v>#VALUE!</v>
      </c>
      <c r="BS1095" s="16" t="e">
        <f>IF(BA1095="R", $CA1095, IF(OR(BA1095="P", BA1095="T", BA1095="N"), 0, IF($C1095="DM", $T1095, IF(OR(BA1095="Y", BA1095="IR"),$AM1095,IF(BA1095="C", IF($BI1095="Y", IF($AF1095="N/A", $Q1095, $AF1095), IF($AG1095="N/A", $T1095,$AG1095)))))))</f>
        <v>#VALUE!</v>
      </c>
      <c r="BT1095" s="16" t="e">
        <f>IF(BB1095="R", $CA1095, IF(OR(BB1095="P", BB1095="T", BB1095="N"), 0, IF($C1095="DM", $T1095, IF(OR(BB1095="Y", BB1095="IR"),$AM1095,IF(BB1095="C", IF($BI1095="Y", IF($BA1095="C", IF($AF1095="N/A", $Q1095, $AF1095), IF($AF1095="N/A", $T1095, $AM1095)), IF($AG1095="N/A", $T1095,$AG1095)))))))</f>
        <v>#VALUE!</v>
      </c>
      <c r="BU1095" s="16" t="e">
        <f>IF(BC1095="R", $CA1095, IF(OR(BC1095="P", BC1095="T", BC1095="N"), 0, IF($C1095="DM", $T1095, IF(OR(BC1095="Y", BC1095="IR"),$AM1095,IF(BC1095="C", IF($BI1095="Y", IF($BA1095="C", IF($AF1095="N/A", $Q1095, $AF1095), IF($AF1095="N/A", $T1095, $AM1095)), IF($AG1095="N/A", $T1095,$AG1095)))))))</f>
        <v>#VALUE!</v>
      </c>
      <c r="BV1095" s="16" t="e">
        <f>IF(BD1095="R", $CA1095, IF(OR(BD1095="P", BD1095="T", BD1095="N"), 0, IF($C1095="DM", $T1095, IF(OR(BD1095="Y", BD1095="IR"),$AM1095,IF(BD1095="C", IF($BI1095="Y", IF($BA1095="C", IF($AF1095="N/A", $Q1095, $AF1095), IF($AF1095="N/A", $T1095, $AM1095)), IF($AG1095="N/A", $T1095,$AG1095)))))))</f>
        <v>#VALUE!</v>
      </c>
      <c r="BW1095" s="16" t="e">
        <f>IF(BE1095="R", $CA1095, IF(OR(BE1095="P", BE1095="T", BE1095="N"), 0, IF($C1095="DM", $T1095, IF(OR(BE1095="Y", BE1095="IR"),$AM1095,IF(BE1095="C", IF($BI1095="Y", IF($BA1095="C", IF($AF1095="N/A", $Q1095, $AF1095), IF($AF1095="N/A", $T1095, $AM1095)), IF($AG1095="N/A", $T1095,$AG1095)))))))</f>
        <v>#VALUE!</v>
      </c>
      <c r="BX1095" s="16" t="e">
        <f>IF(BF1095="R", $CA1095, IF(OR(BF1095="P", BF1095="T", BF1095="N"), 0, IF($C1095="DM", $T1095, IF(OR(BF1095="Y", BF1095="IR"),$AM1095,IF(BF1095="C", IF($BI1095="Y", IF($BA1095="C", IF($AF1095="N/A", $Q1095, $AF1095), IF($AF1095="N/A", $T1095, $AM1095)), IF($AG1095="N/A", $T1095,$AG1095)))))))</f>
        <v>#VALUE!</v>
      </c>
      <c r="BY1095" s="16" t="e">
        <f>IF(BG1095="R", $CA1095, IF(OR(BG1095="P", BG1095="T", BG1095="N"), 0, IF($C1095="DM", $T1095, IF(OR(BG1095="Y", BG1095="IR"),$AM1095,IF(BG1095="C", IF($BI1095="Y", IF($BA1095="C", IF($AF1095="N/A", $Q1095, $AF1095), IF($AF1095="N/A", $T1095, $AM1095)), IF($AG1095="N/A", $T1095,$AG1095)))))))</f>
        <v>#VALUE!</v>
      </c>
      <c r="BZ1095" s="16" t="e">
        <f>IF(BH1095="R", $CA1095, IF(OR(BH1095="P", BH1095="T", BH1095="N"), 0, IF($C1095="DM", $T1095, IF(OR(BH1095="Y", BH1095="IR"),$AM1095,IF(BH1095="C", IF($BI1095="Y", IF($BA1095="C", IF($AF1095="N/A", $Q1095, $AF1095), IF($AF1095="N/A", $T1095, $AM1095)), IF($AG1095="N/A", $T1095,$AG1095)))))))</f>
        <v>#VALUE!</v>
      </c>
      <c r="CA1095" s="15" t="s">
        <v>75</v>
      </c>
      <c r="CB1095" s="16" t="e">
        <f>BZ1095</f>
        <v>#VALUE!</v>
      </c>
      <c r="CC1095" s="15" t="str">
        <f>IF(OR($BH1095="T", $BH1095="R"), 0, IF($BH1095="C", IF($BI1095="Y", IF($BA1095="C", 0, IF(AF1095="N/A", Q1095-T1095, AF1095-AG1095)), IF($AF1095="N/A", U1095, AH1095)), AN1095))</f>
        <v>N/A</v>
      </c>
      <c r="CD1095" s="15" t="str">
        <f>IF(OR($BH1095="T", $BH1095="R"), 0, IF($BH1095="C", IF($BI1095="Y", 0, IF($AF1095="N/A", V1095, AI1095)), AO1095))</f>
        <v>N/A</v>
      </c>
      <c r="CE1095" s="15" t="str">
        <f>IF(OR($BH1095="T", $BH1095="R"), 0, IF($BH1095="C", IF($BI1095="Y", 0, IF($AF1095="N/A", W1095, AJ1095)), AP1095))</f>
        <v>N/A</v>
      </c>
      <c r="CF1095" s="15" t="str">
        <f>IF(OR($BH1095="T", $BH1095="R"), 0, IF($BH1095="C", IF($BI1095="Y", 0, IF($AF1095="N/A", X1095, AK1095)), AQ1095))</f>
        <v>N/A</v>
      </c>
    </row>
    <row r="1096" spans="1:84" x14ac:dyDescent="0.25">
      <c r="A1096" s="14">
        <v>6073</v>
      </c>
      <c r="B1096" s="15"/>
      <c r="C1096" s="15"/>
      <c r="D1096" s="15"/>
      <c r="E1096" s="15" t="e">
        <f>VLOOKUP(B1096, 'Rookie Year'!$A$2:$B$55679,2,FALSE)</f>
        <v>#N/A</v>
      </c>
      <c r="F1096" s="15">
        <v>2024</v>
      </c>
      <c r="G1096" s="15" t="s">
        <v>42</v>
      </c>
      <c r="H1096" s="15"/>
      <c r="I1096" s="16"/>
      <c r="J1096" s="15"/>
      <c r="K1096" s="17">
        <f>IF(AND(G1096&lt;&gt;"N",R1096="N/A"), IF(I1096&lt;4, 0, 0.25),IF(I1096=1, IF(J1096=1,0.25, 0.25), IF(I1096&lt;13, 0.25, IF(I1096&lt;26, 0.4, IF(I1096&lt;51, 0.6, 0.75)))))</f>
        <v>0.25</v>
      </c>
      <c r="L1096" s="16">
        <f>I1096-M1096</f>
        <v>0</v>
      </c>
      <c r="M1096" s="16">
        <f>ROUNDUP(I1096*K1096,0)</f>
        <v>0</v>
      </c>
      <c r="N1096" s="16">
        <f>M1096*J1096</f>
        <v>0</v>
      </c>
      <c r="O1096" s="16">
        <v>0</v>
      </c>
      <c r="P1096" s="16">
        <v>0</v>
      </c>
      <c r="Q1096" s="16">
        <f>N1096-O1096-P1096</f>
        <v>0</v>
      </c>
      <c r="R1096" s="15" t="s">
        <v>75</v>
      </c>
      <c r="S1096" s="15">
        <f>IF(R1096="N/A", J1096-($B$1-F1096), J1096-($B$1-R1096))</f>
        <v>0</v>
      </c>
      <c r="T1096" s="16" t="str">
        <f>IF($S1096&lt;1, "N/A", $M1096)</f>
        <v>N/A</v>
      </c>
      <c r="U1096" s="16" t="str">
        <f>IF($S1096&lt;2, "N/A", $M1096)</f>
        <v>N/A</v>
      </c>
      <c r="V1096" s="16" t="str">
        <f>IF($S1096&lt;3, "N/A", $M1096)</f>
        <v>N/A</v>
      </c>
      <c r="W1096" s="16" t="str">
        <f>IF($S1096&lt;4, "N/A", $M1096)</f>
        <v>N/A</v>
      </c>
      <c r="X1096" s="16" t="str">
        <f>IF($S1096&lt;5, "N/A", $M1096)</f>
        <v>N/A</v>
      </c>
      <c r="Y1096" s="15" t="str">
        <f>IF(SUM(T1096:X1096)&lt;&gt;Q1096, "CHECK", "OK")</f>
        <v>OK</v>
      </c>
      <c r="Z1096" s="15" t="str">
        <f>IF(F1096=$B$1, "No", IF(S1096=1, "Yes", "No"))</f>
        <v>No</v>
      </c>
      <c r="AA1096" s="18" t="str">
        <f>IF(C1096="DM", "N/A", IF(Z1096="No","N/A",VLOOKUP(B1096,'Extension List'!$A$3:$R$1972,18,FALSE)))</f>
        <v>N/A</v>
      </c>
      <c r="AB1096" s="15" t="str">
        <f>IF(C1096="DM", "N/A", IF(Z1096="No","N/A",VLOOKUP(B1096,'Extension List'!$A$3:$T$1972,20,FALSE)))</f>
        <v>N/A</v>
      </c>
      <c r="AC1096" s="15" t="str">
        <f>IF(AA1096="N/A", "N/A", 0)</f>
        <v>N/A</v>
      </c>
      <c r="AD1096" s="16" t="str">
        <f>IF(AE1096="N/A", "N/A", AA1096-AE1096)</f>
        <v>N/A</v>
      </c>
      <c r="AE1096" s="16" t="str">
        <f>IF(AA1096="N/A", "N/A", IF(AC1096&gt;0, IF(AA1096&lt;13, ROUNDUP(0.25*AA1096,0), IF(AA1096&lt;26, ROUNDUP(0.4*AA1096,0), IF(AA1096&lt;51, ROUNDUP(0.6*AA1096,0), ROUNDUP(0.75*AA1096,0)))), "N/A"))</f>
        <v>N/A</v>
      </c>
      <c r="AF1096" s="16" t="str">
        <f>IF(AD1096="N/A","N/A", (AE1096*AC1096)+Q1096)</f>
        <v>N/A</v>
      </c>
      <c r="AG1096" s="16" t="str">
        <f>IF($AF1096="N/A", "N/A", "TBC")</f>
        <v>N/A</v>
      </c>
      <c r="AH1096" s="16" t="str">
        <f>IF($AF1096="N/A", "N/A", "TBC")</f>
        <v>N/A</v>
      </c>
      <c r="AI1096" s="16" t="str">
        <f>IF($AF1096="N/A","N/A",IF(AC1096&gt;1,"TBC","N/A"))</f>
        <v>N/A</v>
      </c>
      <c r="AJ1096" s="16" t="str">
        <f>IF($AF1096="N/A","N/A",IF(AC1096&gt;2,"TBC","N/A"))</f>
        <v>N/A</v>
      </c>
      <c r="AK1096" s="16" t="str">
        <f>IF($AF1096="N/A","N/A",IF(AC1096&gt;3,"TBC","N/A"))</f>
        <v>N/A</v>
      </c>
      <c r="AL1096" s="16" t="str">
        <f>IF(AC1096="N/A","N/A",IF(AC1096&gt;0,IF(SUM(AG1096:AK1096)&lt;&gt;AF1096,"CHECK","OK"),"N/A"))</f>
        <v>N/A</v>
      </c>
      <c r="AM1096" s="16" t="e">
        <f>IF(AD1096="N/A", L1096+T1096, L1096+AG1096)</f>
        <v>#VALUE!</v>
      </c>
      <c r="AN1096" s="16" t="str">
        <f>IF(AD1096="N/A", IF(U1096="N/A", "N/A", L1096+U1096), AD1096+AH1096)</f>
        <v>N/A</v>
      </c>
      <c r="AO1096" s="16" t="str">
        <f>IF(AD1096="N/A", IF(V1096="N/A", "N/A", L1096+V1096), IF(AI1096="N/A", "N/A", AD1096+AI1096))</f>
        <v>N/A</v>
      </c>
      <c r="AP1096" s="16" t="str">
        <f>IF(AD1096="N/A", IF(W1096="N/A", "N/A", L1096+W1096), IF(AJ1096="N/A", "N/A", AD1096+AJ1096))</f>
        <v>N/A</v>
      </c>
      <c r="AQ1096" s="16" t="str">
        <f>IF(AD1096="N/A", IF(X1096="N/A", "N/A", L1096+X1096), IF(AK1096="N/A", "N/A", AD1096+AK1096))</f>
        <v>N/A</v>
      </c>
      <c r="AR1096" s="15" t="s">
        <v>40</v>
      </c>
      <c r="AS1096" s="15" t="s">
        <v>40</v>
      </c>
      <c r="AT1096" s="15" t="s">
        <v>40</v>
      </c>
      <c r="AU1096" s="15" t="s">
        <v>40</v>
      </c>
      <c r="AV1096" s="15" t="s">
        <v>40</v>
      </c>
      <c r="AW1096" s="15" t="s">
        <v>40</v>
      </c>
      <c r="AX1096" s="15" t="s">
        <v>40</v>
      </c>
      <c r="AY1096" s="15" t="s">
        <v>40</v>
      </c>
      <c r="AZ1096" s="15" t="s">
        <v>40</v>
      </c>
      <c r="BA1096" s="15" t="s">
        <v>40</v>
      </c>
      <c r="BB1096" s="15" t="s">
        <v>40</v>
      </c>
      <c r="BC1096" s="15" t="s">
        <v>40</v>
      </c>
      <c r="BD1096" s="15" t="s">
        <v>40</v>
      </c>
      <c r="BE1096" s="15" t="s">
        <v>40</v>
      </c>
      <c r="BF1096" s="15" t="s">
        <v>40</v>
      </c>
      <c r="BG1096" s="15" t="s">
        <v>40</v>
      </c>
      <c r="BH1096" s="15" t="s">
        <v>40</v>
      </c>
      <c r="BJ1096" s="16" t="e">
        <f>IF(AR1096="R", $CA1096, IF(OR(AR1096="P", AR1096="T", AR1096="N"), 0, IF($C1096="DM", $T1096, IF(OR(AR1096="Y", AR1096="IR"),$AM1096,IF(AR1096="C", IF($BI1096="Y", IF($AF1096="N/A", $Q1096, $AF1096), IF($AG1096="N/A", $T1096,$AG1096)))))))</f>
        <v>#VALUE!</v>
      </c>
      <c r="BK1096" s="16" t="e">
        <f>IF(AS1096="R", $CA1096, IF(OR(AS1096="P", AS1096="T", AS1096="N"), 0, IF($C1096="DM", $T1096, IF(OR(AS1096="Y", AS1096="IR"),$AM1096,IF(AS1096="C", IF($BI1096="Y", IF($AF1096="N/A", $Q1096, $AF1096), IF($AG1096="N/A", $T1096,$AG1096)))))))</f>
        <v>#VALUE!</v>
      </c>
      <c r="BL1096" s="16" t="e">
        <f>IF(AT1096="R", $CA1096, IF(OR(AT1096="P", AT1096="T", AT1096="N"), 0, IF($C1096="DM", $T1096, IF(OR(AT1096="Y", AT1096="IR"),$AM1096,IF(AT1096="C", IF($BI1096="Y", IF($AF1096="N/A", $Q1096, $AF1096), IF($AG1096="N/A", $T1096,$AG1096)))))))</f>
        <v>#VALUE!</v>
      </c>
      <c r="BM1096" s="16" t="e">
        <f>IF(AU1096="R", $CA1096, IF(OR(AU1096="P", AU1096="T", AU1096="N"), 0, IF($C1096="DM", $T1096, IF(OR(AU1096="Y", AU1096="IR"),$AM1096,IF(AU1096="C", IF($BI1096="Y", IF($AF1096="N/A", $Q1096, $AF1096), IF($AG1096="N/A", $T1096,$AG1096)))))))</f>
        <v>#VALUE!</v>
      </c>
      <c r="BN1096" s="16" t="e">
        <f>IF(AV1096="R", $CA1096, IF(OR(AV1096="P", AV1096="T", AV1096="N"), 0, IF($C1096="DM", $T1096, IF(OR(AV1096="Y", AV1096="IR"),$AM1096,IF(AV1096="C", IF($BI1096="Y", IF($AF1096="N/A", $Q1096, $AF1096), IF($AG1096="N/A", $T1096,$AG1096)))))))</f>
        <v>#VALUE!</v>
      </c>
      <c r="BO1096" s="16" t="e">
        <f>IF(AW1096="R", $CA1096, IF(OR(AW1096="P", AW1096="T", AW1096="N"), 0, IF($C1096="DM", $T1096, IF(OR(AW1096="Y", AW1096="IR"),$AM1096,IF(AW1096="C", IF($BI1096="Y", IF($AF1096="N/A", $Q1096, $AF1096), IF($AG1096="N/A", $T1096,$AG1096)))))))</f>
        <v>#VALUE!</v>
      </c>
      <c r="BP1096" s="16" t="e">
        <f>IF(AX1096="R", $CA1096, IF(OR(AX1096="P", AX1096="T", AX1096="N"), 0, IF($C1096="DM", $T1096, IF(OR(AX1096="Y", AX1096="IR"),$AM1096,IF(AX1096="C", IF($BI1096="Y", IF($AF1096="N/A", $Q1096, $AF1096), IF($AG1096="N/A", $T1096,$AG1096)))))))</f>
        <v>#VALUE!</v>
      </c>
      <c r="BQ1096" s="16" t="e">
        <f>IF(AY1096="R", $CA1096, IF(OR(AY1096="P", AY1096="T", AY1096="N"), 0, IF($C1096="DM", $T1096, IF(OR(AY1096="Y", AY1096="IR"),$AM1096,IF(AY1096="C", IF($BI1096="Y", IF($AF1096="N/A", $Q1096, $AF1096), IF($AG1096="N/A", $T1096,$AG1096)))))))</f>
        <v>#VALUE!</v>
      </c>
      <c r="BR1096" s="16" t="e">
        <f>IF(AZ1096="R", $CA1096, IF(OR(AZ1096="P", AZ1096="T", AZ1096="N"), 0, IF($C1096="DM", $T1096, IF(OR(AZ1096="Y", AZ1096="IR"),$AM1096,IF(AZ1096="C", IF($BI1096="Y", IF($AF1096="N/A", $Q1096, $AF1096), IF($AG1096="N/A", $T1096,$AG1096)))))))</f>
        <v>#VALUE!</v>
      </c>
      <c r="BS1096" s="16" t="e">
        <f>IF(BA1096="R", $CA1096, IF(OR(BA1096="P", BA1096="T", BA1096="N"), 0, IF($C1096="DM", $T1096, IF(OR(BA1096="Y", BA1096="IR"),$AM1096,IF(BA1096="C", IF($BI1096="Y", IF($AF1096="N/A", $Q1096, $AF1096), IF($AG1096="N/A", $T1096,$AG1096)))))))</f>
        <v>#VALUE!</v>
      </c>
      <c r="BT1096" s="16" t="e">
        <f>IF(BB1096="R", $CA1096, IF(OR(BB1096="P", BB1096="T", BB1096="N"), 0, IF($C1096="DM", $T1096, IF(OR(BB1096="Y", BB1096="IR"),$AM1096,IF(BB1096="C", IF($BI1096="Y", IF($BA1096="C", IF($AF1096="N/A", $Q1096, $AF1096), IF($AF1096="N/A", $T1096, $AM1096)), IF($AG1096="N/A", $T1096,$AG1096)))))))</f>
        <v>#VALUE!</v>
      </c>
      <c r="BU1096" s="16" t="e">
        <f>IF(BC1096="R", $CA1096, IF(OR(BC1096="P", BC1096="T", BC1096="N"), 0, IF($C1096="DM", $T1096, IF(OR(BC1096="Y", BC1096="IR"),$AM1096,IF(BC1096="C", IF($BI1096="Y", IF($BA1096="C", IF($AF1096="N/A", $Q1096, $AF1096), IF($AF1096="N/A", $T1096, $AM1096)), IF($AG1096="N/A", $T1096,$AG1096)))))))</f>
        <v>#VALUE!</v>
      </c>
      <c r="BV1096" s="16" t="e">
        <f>IF(BD1096="R", $CA1096, IF(OR(BD1096="P", BD1096="T", BD1096="N"), 0, IF($C1096="DM", $T1096, IF(OR(BD1096="Y", BD1096="IR"),$AM1096,IF(BD1096="C", IF($BI1096="Y", IF($BA1096="C", IF($AF1096="N/A", $Q1096, $AF1096), IF($AF1096="N/A", $T1096, $AM1096)), IF($AG1096="N/A", $T1096,$AG1096)))))))</f>
        <v>#VALUE!</v>
      </c>
      <c r="BW1096" s="16" t="e">
        <f>IF(BE1096="R", $CA1096, IF(OR(BE1096="P", BE1096="T", BE1096="N"), 0, IF($C1096="DM", $T1096, IF(OR(BE1096="Y", BE1096="IR"),$AM1096,IF(BE1096="C", IF($BI1096="Y", IF($BA1096="C", IF($AF1096="N/A", $Q1096, $AF1096), IF($AF1096="N/A", $T1096, $AM1096)), IF($AG1096="N/A", $T1096,$AG1096)))))))</f>
        <v>#VALUE!</v>
      </c>
      <c r="BX1096" s="16" t="e">
        <f>IF(BF1096="R", $CA1096, IF(OR(BF1096="P", BF1096="T", BF1096="N"), 0, IF($C1096="DM", $T1096, IF(OR(BF1096="Y", BF1096="IR"),$AM1096,IF(BF1096="C", IF($BI1096="Y", IF($BA1096="C", IF($AF1096="N/A", $Q1096, $AF1096), IF($AF1096="N/A", $T1096, $AM1096)), IF($AG1096="N/A", $T1096,$AG1096)))))))</f>
        <v>#VALUE!</v>
      </c>
      <c r="BY1096" s="16" t="e">
        <f>IF(BG1096="R", $CA1096, IF(OR(BG1096="P", BG1096="T", BG1096="N"), 0, IF($C1096="DM", $T1096, IF(OR(BG1096="Y", BG1096="IR"),$AM1096,IF(BG1096="C", IF($BI1096="Y", IF($BA1096="C", IF($AF1096="N/A", $Q1096, $AF1096), IF($AF1096="N/A", $T1096, $AM1096)), IF($AG1096="N/A", $T1096,$AG1096)))))))</f>
        <v>#VALUE!</v>
      </c>
      <c r="BZ1096" s="16" t="e">
        <f>IF(BH1096="R", $CA1096, IF(OR(BH1096="P", BH1096="T", BH1096="N"), 0, IF($C1096="DM", $T1096, IF(OR(BH1096="Y", BH1096="IR"),$AM1096,IF(BH1096="C", IF($BI1096="Y", IF($BA1096="C", IF($AF1096="N/A", $Q1096, $AF1096), IF($AF1096="N/A", $T1096, $AM1096)), IF($AG1096="N/A", $T1096,$AG1096)))))))</f>
        <v>#VALUE!</v>
      </c>
      <c r="CA1096" s="15" t="s">
        <v>75</v>
      </c>
      <c r="CB1096" s="16" t="e">
        <f>BZ1096</f>
        <v>#VALUE!</v>
      </c>
      <c r="CC1096" s="15" t="str">
        <f>IF(OR($BH1096="T", $BH1096="R"), 0, IF($BH1096="C", IF($BI1096="Y", IF($BA1096="C", 0, IF(AF1096="N/A", Q1096-T1096, AF1096-AG1096)), IF($AF1096="N/A", U1096, AH1096)), AN1096))</f>
        <v>N/A</v>
      </c>
      <c r="CD1096" s="15" t="str">
        <f>IF(OR($BH1096="T", $BH1096="R"), 0, IF($BH1096="C", IF($BI1096="Y", 0, IF($AF1096="N/A", V1096, AI1096)), AO1096))</f>
        <v>N/A</v>
      </c>
      <c r="CE1096" s="15" t="str">
        <f>IF(OR($BH1096="T", $BH1096="R"), 0, IF($BH1096="C", IF($BI1096="Y", 0, IF($AF1096="N/A", W1096, AJ1096)), AP1096))</f>
        <v>N/A</v>
      </c>
      <c r="CF1096" s="15" t="str">
        <f>IF(OR($BH1096="T", $BH1096="R"), 0, IF($BH1096="C", IF($BI1096="Y", 0, IF($AF1096="N/A", X1096, AK1096)), AQ1096))</f>
        <v>N/A</v>
      </c>
    </row>
    <row r="1097" spans="1:84" x14ac:dyDescent="0.25">
      <c r="A1097" s="14">
        <v>6074</v>
      </c>
      <c r="B1097" s="15"/>
      <c r="C1097" s="15"/>
      <c r="D1097" s="15"/>
      <c r="E1097" s="15" t="e">
        <f>VLOOKUP(B1097, 'Rookie Year'!$A$2:$B$55679,2,FALSE)</f>
        <v>#N/A</v>
      </c>
      <c r="F1097" s="15">
        <v>2024</v>
      </c>
      <c r="G1097" s="15" t="s">
        <v>42</v>
      </c>
      <c r="H1097" s="15"/>
      <c r="I1097" s="16"/>
      <c r="J1097" s="15"/>
      <c r="K1097" s="17">
        <f>IF(AND(G1097&lt;&gt;"N",R1097="N/A"), IF(I1097&lt;4, 0, 0.25),IF(I1097=1, IF(J1097=1,0.25, 0.25), IF(I1097&lt;13, 0.25, IF(I1097&lt;26, 0.4, IF(I1097&lt;51, 0.6, 0.75)))))</f>
        <v>0.25</v>
      </c>
      <c r="L1097" s="16">
        <f>I1097-M1097</f>
        <v>0</v>
      </c>
      <c r="M1097" s="16">
        <f>ROUNDUP(I1097*K1097,0)</f>
        <v>0</v>
      </c>
      <c r="N1097" s="16">
        <f>M1097*J1097</f>
        <v>0</v>
      </c>
      <c r="O1097" s="16">
        <v>0</v>
      </c>
      <c r="P1097" s="16">
        <v>0</v>
      </c>
      <c r="Q1097" s="16">
        <f>N1097-O1097-P1097</f>
        <v>0</v>
      </c>
      <c r="R1097" s="15" t="s">
        <v>75</v>
      </c>
      <c r="S1097" s="15">
        <f>IF(R1097="N/A", J1097-($B$1-F1097), J1097-($B$1-R1097))</f>
        <v>0</v>
      </c>
      <c r="T1097" s="16" t="str">
        <f>IF($S1097&lt;1, "N/A", $M1097)</f>
        <v>N/A</v>
      </c>
      <c r="U1097" s="16" t="str">
        <f>IF($S1097&lt;2, "N/A", $M1097)</f>
        <v>N/A</v>
      </c>
      <c r="V1097" s="16" t="str">
        <f>IF($S1097&lt;3, "N/A", $M1097)</f>
        <v>N/A</v>
      </c>
      <c r="W1097" s="16" t="str">
        <f>IF($S1097&lt;4, "N/A", $M1097)</f>
        <v>N/A</v>
      </c>
      <c r="X1097" s="16" t="str">
        <f>IF($S1097&lt;5, "N/A", $M1097)</f>
        <v>N/A</v>
      </c>
      <c r="Y1097" s="15" t="str">
        <f>IF(SUM(T1097:X1097)&lt;&gt;Q1097, "CHECK", "OK")</f>
        <v>OK</v>
      </c>
      <c r="Z1097" s="15" t="str">
        <f>IF(F1097=$B$1, "No", IF(S1097=1, "Yes", "No"))</f>
        <v>No</v>
      </c>
      <c r="AA1097" s="18" t="str">
        <f>IF(C1097="DM", "N/A", IF(Z1097="No","N/A",VLOOKUP(B1097,'Extension List'!$A$3:$R$1972,18,FALSE)))</f>
        <v>N/A</v>
      </c>
      <c r="AB1097" s="15" t="str">
        <f>IF(C1097="DM", "N/A", IF(Z1097="No","N/A",VLOOKUP(B1097,'Extension List'!$A$3:$T$1972,20,FALSE)))</f>
        <v>N/A</v>
      </c>
      <c r="AC1097" s="15" t="str">
        <f>IF(AA1097="N/A", "N/A", 0)</f>
        <v>N/A</v>
      </c>
      <c r="AD1097" s="16" t="str">
        <f>IF(AE1097="N/A", "N/A", AA1097-AE1097)</f>
        <v>N/A</v>
      </c>
      <c r="AE1097" s="16" t="str">
        <f>IF(AA1097="N/A", "N/A", IF(AC1097&gt;0, IF(AA1097&lt;13, ROUNDUP(0.25*AA1097,0), IF(AA1097&lt;26, ROUNDUP(0.4*AA1097,0), IF(AA1097&lt;51, ROUNDUP(0.6*AA1097,0), ROUNDUP(0.75*AA1097,0)))), "N/A"))</f>
        <v>N/A</v>
      </c>
      <c r="AF1097" s="16" t="str">
        <f>IF(AD1097="N/A","N/A", (AE1097*AC1097)+Q1097)</f>
        <v>N/A</v>
      </c>
      <c r="AG1097" s="16" t="str">
        <f>IF($AF1097="N/A", "N/A", "TBC")</f>
        <v>N/A</v>
      </c>
      <c r="AH1097" s="16" t="str">
        <f>IF($AF1097="N/A", "N/A", "TBC")</f>
        <v>N/A</v>
      </c>
      <c r="AI1097" s="16" t="str">
        <f>IF($AF1097="N/A","N/A",IF(AC1097&gt;1,"TBC","N/A"))</f>
        <v>N/A</v>
      </c>
      <c r="AJ1097" s="16" t="str">
        <f>IF($AF1097="N/A","N/A",IF(AC1097&gt;2,"TBC","N/A"))</f>
        <v>N/A</v>
      </c>
      <c r="AK1097" s="16" t="str">
        <f>IF($AF1097="N/A","N/A",IF(AC1097&gt;3,"TBC","N/A"))</f>
        <v>N/A</v>
      </c>
      <c r="AL1097" s="16" t="str">
        <f>IF(AC1097="N/A","N/A",IF(AC1097&gt;0,IF(SUM(AG1097:AK1097)&lt;&gt;AF1097,"CHECK","OK"),"N/A"))</f>
        <v>N/A</v>
      </c>
      <c r="AM1097" s="16" t="e">
        <f>IF(AD1097="N/A", L1097+T1097, L1097+AG1097)</f>
        <v>#VALUE!</v>
      </c>
      <c r="AN1097" s="16" t="str">
        <f>IF(AD1097="N/A", IF(U1097="N/A", "N/A", L1097+U1097), AD1097+AH1097)</f>
        <v>N/A</v>
      </c>
      <c r="AO1097" s="16" t="str">
        <f>IF(AD1097="N/A", IF(V1097="N/A", "N/A", L1097+V1097), IF(AI1097="N/A", "N/A", AD1097+AI1097))</f>
        <v>N/A</v>
      </c>
      <c r="AP1097" s="16" t="str">
        <f>IF(AD1097="N/A", IF(W1097="N/A", "N/A", L1097+W1097), IF(AJ1097="N/A", "N/A", AD1097+AJ1097))</f>
        <v>N/A</v>
      </c>
      <c r="AQ1097" s="16" t="str">
        <f>IF(AD1097="N/A", IF(X1097="N/A", "N/A", L1097+X1097), IF(AK1097="N/A", "N/A", AD1097+AK1097))</f>
        <v>N/A</v>
      </c>
      <c r="AR1097" s="15" t="s">
        <v>40</v>
      </c>
      <c r="AS1097" s="15" t="s">
        <v>40</v>
      </c>
      <c r="AT1097" s="15" t="s">
        <v>40</v>
      </c>
      <c r="AU1097" s="15" t="s">
        <v>40</v>
      </c>
      <c r="AV1097" s="15" t="s">
        <v>40</v>
      </c>
      <c r="AW1097" s="15" t="s">
        <v>40</v>
      </c>
      <c r="AX1097" s="15" t="s">
        <v>40</v>
      </c>
      <c r="AY1097" s="15" t="s">
        <v>40</v>
      </c>
      <c r="AZ1097" s="15" t="s">
        <v>40</v>
      </c>
      <c r="BA1097" s="15" t="s">
        <v>40</v>
      </c>
      <c r="BB1097" s="15" t="s">
        <v>40</v>
      </c>
      <c r="BC1097" s="15" t="s">
        <v>40</v>
      </c>
      <c r="BD1097" s="15" t="s">
        <v>40</v>
      </c>
      <c r="BE1097" s="15" t="s">
        <v>40</v>
      </c>
      <c r="BF1097" s="15" t="s">
        <v>40</v>
      </c>
      <c r="BG1097" s="15" t="s">
        <v>40</v>
      </c>
      <c r="BH1097" s="15" t="s">
        <v>40</v>
      </c>
      <c r="BJ1097" s="16" t="e">
        <f>IF(AR1097="R", $CA1097, IF(OR(AR1097="P", AR1097="T", AR1097="N"), 0, IF($C1097="DM", $T1097, IF(OR(AR1097="Y", AR1097="IR"),$AM1097,IF(AR1097="C", IF($BI1097="Y", IF($AF1097="N/A", $Q1097, $AF1097), IF($AG1097="N/A", $T1097,$AG1097)))))))</f>
        <v>#VALUE!</v>
      </c>
      <c r="BK1097" s="16" t="e">
        <f>IF(AS1097="R", $CA1097, IF(OR(AS1097="P", AS1097="T", AS1097="N"), 0, IF($C1097="DM", $T1097, IF(OR(AS1097="Y", AS1097="IR"),$AM1097,IF(AS1097="C", IF($BI1097="Y", IF($AF1097="N/A", $Q1097, $AF1097), IF($AG1097="N/A", $T1097,$AG1097)))))))</f>
        <v>#VALUE!</v>
      </c>
      <c r="BL1097" s="16" t="e">
        <f>IF(AT1097="R", $CA1097, IF(OR(AT1097="P", AT1097="T", AT1097="N"), 0, IF($C1097="DM", $T1097, IF(OR(AT1097="Y", AT1097="IR"),$AM1097,IF(AT1097="C", IF($BI1097="Y", IF($AF1097="N/A", $Q1097, $AF1097), IF($AG1097="N/A", $T1097,$AG1097)))))))</f>
        <v>#VALUE!</v>
      </c>
      <c r="BM1097" s="16" t="e">
        <f>IF(AU1097="R", $CA1097, IF(OR(AU1097="P", AU1097="T", AU1097="N"), 0, IF($C1097="DM", $T1097, IF(OR(AU1097="Y", AU1097="IR"),$AM1097,IF(AU1097="C", IF($BI1097="Y", IF($AF1097="N/A", $Q1097, $AF1097), IF($AG1097="N/A", $T1097,$AG1097)))))))</f>
        <v>#VALUE!</v>
      </c>
      <c r="BN1097" s="16" t="e">
        <f>IF(AV1097="R", $CA1097, IF(OR(AV1097="P", AV1097="T", AV1097="N"), 0, IF($C1097="DM", $T1097, IF(OR(AV1097="Y", AV1097="IR"),$AM1097,IF(AV1097="C", IF($BI1097="Y", IF($AF1097="N/A", $Q1097, $AF1097), IF($AG1097="N/A", $T1097,$AG1097)))))))</f>
        <v>#VALUE!</v>
      </c>
      <c r="BO1097" s="16" t="e">
        <f>IF(AW1097="R", $CA1097, IF(OR(AW1097="P", AW1097="T", AW1097="N"), 0, IF($C1097="DM", $T1097, IF(OR(AW1097="Y", AW1097="IR"),$AM1097,IF(AW1097="C", IF($BI1097="Y", IF($AF1097="N/A", $Q1097, $AF1097), IF($AG1097="N/A", $T1097,$AG1097)))))))</f>
        <v>#VALUE!</v>
      </c>
      <c r="BP1097" s="16" t="e">
        <f>IF(AX1097="R", $CA1097, IF(OR(AX1097="P", AX1097="T", AX1097="N"), 0, IF($C1097="DM", $T1097, IF(OR(AX1097="Y", AX1097="IR"),$AM1097,IF(AX1097="C", IF($BI1097="Y", IF($AF1097="N/A", $Q1097, $AF1097), IF($AG1097="N/A", $T1097,$AG1097)))))))</f>
        <v>#VALUE!</v>
      </c>
      <c r="BQ1097" s="16" t="e">
        <f>IF(AY1097="R", $CA1097, IF(OR(AY1097="P", AY1097="T", AY1097="N"), 0, IF($C1097="DM", $T1097, IF(OR(AY1097="Y", AY1097="IR"),$AM1097,IF(AY1097="C", IF($BI1097="Y", IF($AF1097="N/A", $Q1097, $AF1097), IF($AG1097="N/A", $T1097,$AG1097)))))))</f>
        <v>#VALUE!</v>
      </c>
      <c r="BR1097" s="16" t="e">
        <f>IF(AZ1097="R", $CA1097, IF(OR(AZ1097="P", AZ1097="T", AZ1097="N"), 0, IF($C1097="DM", $T1097, IF(OR(AZ1097="Y", AZ1097="IR"),$AM1097,IF(AZ1097="C", IF($BI1097="Y", IF($AF1097="N/A", $Q1097, $AF1097), IF($AG1097="N/A", $T1097,$AG1097)))))))</f>
        <v>#VALUE!</v>
      </c>
      <c r="BS1097" s="16" t="e">
        <f>IF(BA1097="R", $CA1097, IF(OR(BA1097="P", BA1097="T", BA1097="N"), 0, IF($C1097="DM", $T1097, IF(OR(BA1097="Y", BA1097="IR"),$AM1097,IF(BA1097="C", IF($BI1097="Y", IF($AF1097="N/A", $Q1097, $AF1097), IF($AG1097="N/A", $T1097,$AG1097)))))))</f>
        <v>#VALUE!</v>
      </c>
      <c r="BT1097" s="16" t="e">
        <f>IF(BB1097="R", $CA1097, IF(OR(BB1097="P", BB1097="T", BB1097="N"), 0, IF($C1097="DM", $T1097, IF(OR(BB1097="Y", BB1097="IR"),$AM1097,IF(BB1097="C", IF($BI1097="Y", IF($BA1097="C", IF($AF1097="N/A", $Q1097, $AF1097), IF($AF1097="N/A", $T1097, $AM1097)), IF($AG1097="N/A", $T1097,$AG1097)))))))</f>
        <v>#VALUE!</v>
      </c>
      <c r="BU1097" s="16" t="e">
        <f>IF(BC1097="R", $CA1097, IF(OR(BC1097="P", BC1097="T", BC1097="N"), 0, IF($C1097="DM", $T1097, IF(OR(BC1097="Y", BC1097="IR"),$AM1097,IF(BC1097="C", IF($BI1097="Y", IF($BA1097="C", IF($AF1097="N/A", $Q1097, $AF1097), IF($AF1097="N/A", $T1097, $AM1097)), IF($AG1097="N/A", $T1097,$AG1097)))))))</f>
        <v>#VALUE!</v>
      </c>
      <c r="BV1097" s="16" t="e">
        <f>IF(BD1097="R", $CA1097, IF(OR(BD1097="P", BD1097="T", BD1097="N"), 0, IF($C1097="DM", $T1097, IF(OR(BD1097="Y", BD1097="IR"),$AM1097,IF(BD1097="C", IF($BI1097="Y", IF($BA1097="C", IF($AF1097="N/A", $Q1097, $AF1097), IF($AF1097="N/A", $T1097, $AM1097)), IF($AG1097="N/A", $T1097,$AG1097)))))))</f>
        <v>#VALUE!</v>
      </c>
      <c r="BW1097" s="16" t="e">
        <f>IF(BE1097="R", $CA1097, IF(OR(BE1097="P", BE1097="T", BE1097="N"), 0, IF($C1097="DM", $T1097, IF(OR(BE1097="Y", BE1097="IR"),$AM1097,IF(BE1097="C", IF($BI1097="Y", IF($BA1097="C", IF($AF1097="N/A", $Q1097, $AF1097), IF($AF1097="N/A", $T1097, $AM1097)), IF($AG1097="N/A", $T1097,$AG1097)))))))</f>
        <v>#VALUE!</v>
      </c>
      <c r="BX1097" s="16" t="e">
        <f>IF(BF1097="R", $CA1097, IF(OR(BF1097="P", BF1097="T", BF1097="N"), 0, IF($C1097="DM", $T1097, IF(OR(BF1097="Y", BF1097="IR"),$AM1097,IF(BF1097="C", IF($BI1097="Y", IF($BA1097="C", IF($AF1097="N/A", $Q1097, $AF1097), IF($AF1097="N/A", $T1097, $AM1097)), IF($AG1097="N/A", $T1097,$AG1097)))))))</f>
        <v>#VALUE!</v>
      </c>
      <c r="BY1097" s="16" t="e">
        <f>IF(BG1097="R", $CA1097, IF(OR(BG1097="P", BG1097="T", BG1097="N"), 0, IF($C1097="DM", $T1097, IF(OR(BG1097="Y", BG1097="IR"),$AM1097,IF(BG1097="C", IF($BI1097="Y", IF($BA1097="C", IF($AF1097="N/A", $Q1097, $AF1097), IF($AF1097="N/A", $T1097, $AM1097)), IF($AG1097="N/A", $T1097,$AG1097)))))))</f>
        <v>#VALUE!</v>
      </c>
      <c r="BZ1097" s="16" t="e">
        <f>IF(BH1097="R", $CA1097, IF(OR(BH1097="P", BH1097="T", BH1097="N"), 0, IF($C1097="DM", $T1097, IF(OR(BH1097="Y", BH1097="IR"),$AM1097,IF(BH1097="C", IF($BI1097="Y", IF($BA1097="C", IF($AF1097="N/A", $Q1097, $AF1097), IF($AF1097="N/A", $T1097, $AM1097)), IF($AG1097="N/A", $T1097,$AG1097)))))))</f>
        <v>#VALUE!</v>
      </c>
      <c r="CA1097" s="15" t="s">
        <v>75</v>
      </c>
      <c r="CB1097" s="16" t="e">
        <f>BZ1097</f>
        <v>#VALUE!</v>
      </c>
      <c r="CC1097" s="15" t="str">
        <f>IF(OR($BH1097="T", $BH1097="R"), 0, IF($BH1097="C", IF($BI1097="Y", IF($BA1097="C", 0, IF(AF1097="N/A", Q1097-T1097, AF1097-AG1097)), IF($AF1097="N/A", U1097, AH1097)), AN1097))</f>
        <v>N/A</v>
      </c>
      <c r="CD1097" s="15" t="str">
        <f>IF(OR($BH1097="T", $BH1097="R"), 0, IF($BH1097="C", IF($BI1097="Y", 0, IF($AF1097="N/A", V1097, AI1097)), AO1097))</f>
        <v>N/A</v>
      </c>
      <c r="CE1097" s="15" t="str">
        <f>IF(OR($BH1097="T", $BH1097="R"), 0, IF($BH1097="C", IF($BI1097="Y", 0, IF($AF1097="N/A", W1097, AJ1097)), AP1097))</f>
        <v>N/A</v>
      </c>
      <c r="CF1097" s="15" t="str">
        <f>IF(OR($BH1097="T", $BH1097="R"), 0, IF($BH1097="C", IF($BI1097="Y", 0, IF($AF1097="N/A", X1097, AK1097)), AQ1097))</f>
        <v>N/A</v>
      </c>
    </row>
    <row r="1098" spans="1:84" x14ac:dyDescent="0.25">
      <c r="A1098" s="14">
        <v>6075</v>
      </c>
      <c r="B1098" s="15"/>
      <c r="C1098" s="15"/>
      <c r="D1098" s="15"/>
      <c r="E1098" s="15" t="e">
        <f>VLOOKUP(B1098, 'Rookie Year'!$A$2:$B$55679,2,FALSE)</f>
        <v>#N/A</v>
      </c>
      <c r="F1098" s="15">
        <v>2024</v>
      </c>
      <c r="G1098" s="15" t="s">
        <v>42</v>
      </c>
      <c r="H1098" s="15"/>
      <c r="I1098" s="16"/>
      <c r="J1098" s="15"/>
      <c r="K1098" s="17">
        <f>IF(AND(G1098&lt;&gt;"N",R1098="N/A"), IF(I1098&lt;4, 0, 0.25),IF(I1098=1, IF(J1098=1,0.25, 0.25), IF(I1098&lt;13, 0.25, IF(I1098&lt;26, 0.4, IF(I1098&lt;51, 0.6, 0.75)))))</f>
        <v>0.25</v>
      </c>
      <c r="L1098" s="16">
        <f>I1098-M1098</f>
        <v>0</v>
      </c>
      <c r="M1098" s="16">
        <f>ROUNDUP(I1098*K1098,0)</f>
        <v>0</v>
      </c>
      <c r="N1098" s="16">
        <f>M1098*J1098</f>
        <v>0</v>
      </c>
      <c r="O1098" s="16">
        <v>0</v>
      </c>
      <c r="P1098" s="16">
        <v>0</v>
      </c>
      <c r="Q1098" s="16">
        <f>N1098-O1098-P1098</f>
        <v>0</v>
      </c>
      <c r="R1098" s="15" t="s">
        <v>75</v>
      </c>
      <c r="S1098" s="15">
        <f>IF(R1098="N/A", J1098-($B$1-F1098), J1098-($B$1-R1098))</f>
        <v>0</v>
      </c>
      <c r="T1098" s="16" t="str">
        <f>IF($S1098&lt;1, "N/A", $M1098)</f>
        <v>N/A</v>
      </c>
      <c r="U1098" s="16" t="str">
        <f>IF($S1098&lt;2, "N/A", $M1098)</f>
        <v>N/A</v>
      </c>
      <c r="V1098" s="16" t="str">
        <f>IF($S1098&lt;3, "N/A", $M1098)</f>
        <v>N/A</v>
      </c>
      <c r="W1098" s="16" t="str">
        <f>IF($S1098&lt;4, "N/A", $M1098)</f>
        <v>N/A</v>
      </c>
      <c r="X1098" s="16" t="str">
        <f>IF($S1098&lt;5, "N/A", $M1098)</f>
        <v>N/A</v>
      </c>
      <c r="Y1098" s="15" t="str">
        <f>IF(SUM(T1098:X1098)&lt;&gt;Q1098, "CHECK", "OK")</f>
        <v>OK</v>
      </c>
      <c r="Z1098" s="15" t="str">
        <f>IF(F1098=$B$1, "No", IF(S1098=1, "Yes", "No"))</f>
        <v>No</v>
      </c>
      <c r="AA1098" s="18" t="str">
        <f>IF(C1098="DM", "N/A", IF(Z1098="No","N/A",VLOOKUP(B1098,'Extension List'!$A$3:$R$1972,18,FALSE)))</f>
        <v>N/A</v>
      </c>
      <c r="AB1098" s="15" t="str">
        <f>IF(C1098="DM", "N/A", IF(Z1098="No","N/A",VLOOKUP(B1098,'Extension List'!$A$3:$T$1972,20,FALSE)))</f>
        <v>N/A</v>
      </c>
      <c r="AC1098" s="15" t="str">
        <f>IF(AA1098="N/A", "N/A", 0)</f>
        <v>N/A</v>
      </c>
      <c r="AD1098" s="16" t="str">
        <f>IF(AE1098="N/A", "N/A", AA1098-AE1098)</f>
        <v>N/A</v>
      </c>
      <c r="AE1098" s="16" t="str">
        <f>IF(AA1098="N/A", "N/A", IF(AC1098&gt;0, IF(AA1098&lt;13, ROUNDUP(0.25*AA1098,0), IF(AA1098&lt;26, ROUNDUP(0.4*AA1098,0), IF(AA1098&lt;51, ROUNDUP(0.6*AA1098,0), ROUNDUP(0.75*AA1098,0)))), "N/A"))</f>
        <v>N/A</v>
      </c>
      <c r="AF1098" s="16" t="str">
        <f>IF(AD1098="N/A","N/A", (AE1098*AC1098)+Q1098)</f>
        <v>N/A</v>
      </c>
      <c r="AG1098" s="16" t="str">
        <f>IF($AF1098="N/A", "N/A", "TBC")</f>
        <v>N/A</v>
      </c>
      <c r="AH1098" s="16" t="str">
        <f>IF($AF1098="N/A", "N/A", "TBC")</f>
        <v>N/A</v>
      </c>
      <c r="AI1098" s="16" t="str">
        <f>IF($AF1098="N/A","N/A",IF(AC1098&gt;1,"TBC","N/A"))</f>
        <v>N/A</v>
      </c>
      <c r="AJ1098" s="16" t="str">
        <f>IF($AF1098="N/A","N/A",IF(AC1098&gt;2,"TBC","N/A"))</f>
        <v>N/A</v>
      </c>
      <c r="AK1098" s="16" t="str">
        <f>IF($AF1098="N/A","N/A",IF(AC1098&gt;3,"TBC","N/A"))</f>
        <v>N/A</v>
      </c>
      <c r="AL1098" s="16" t="str">
        <f>IF(AC1098="N/A","N/A",IF(AC1098&gt;0,IF(SUM(AG1098:AK1098)&lt;&gt;AF1098,"CHECK","OK"),"N/A"))</f>
        <v>N/A</v>
      </c>
      <c r="AM1098" s="16" t="e">
        <f>IF(AD1098="N/A", L1098+T1098, L1098+AG1098)</f>
        <v>#VALUE!</v>
      </c>
      <c r="AN1098" s="16" t="str">
        <f>IF(AD1098="N/A", IF(U1098="N/A", "N/A", L1098+U1098), AD1098+AH1098)</f>
        <v>N/A</v>
      </c>
      <c r="AO1098" s="16" t="str">
        <f>IF(AD1098="N/A", IF(V1098="N/A", "N/A", L1098+V1098), IF(AI1098="N/A", "N/A", AD1098+AI1098))</f>
        <v>N/A</v>
      </c>
      <c r="AP1098" s="16" t="str">
        <f>IF(AD1098="N/A", IF(W1098="N/A", "N/A", L1098+W1098), IF(AJ1098="N/A", "N/A", AD1098+AJ1098))</f>
        <v>N/A</v>
      </c>
      <c r="AQ1098" s="16" t="str">
        <f>IF(AD1098="N/A", IF(X1098="N/A", "N/A", L1098+X1098), IF(AK1098="N/A", "N/A", AD1098+AK1098))</f>
        <v>N/A</v>
      </c>
      <c r="AR1098" s="15" t="s">
        <v>40</v>
      </c>
      <c r="AS1098" s="15" t="s">
        <v>40</v>
      </c>
      <c r="AT1098" s="15" t="s">
        <v>40</v>
      </c>
      <c r="AU1098" s="15" t="s">
        <v>40</v>
      </c>
      <c r="AV1098" s="15" t="s">
        <v>40</v>
      </c>
      <c r="AW1098" s="15" t="s">
        <v>40</v>
      </c>
      <c r="AX1098" s="15" t="s">
        <v>40</v>
      </c>
      <c r="AY1098" s="15" t="s">
        <v>40</v>
      </c>
      <c r="AZ1098" s="15" t="s">
        <v>40</v>
      </c>
      <c r="BA1098" s="15" t="s">
        <v>40</v>
      </c>
      <c r="BB1098" s="15" t="s">
        <v>40</v>
      </c>
      <c r="BC1098" s="15" t="s">
        <v>40</v>
      </c>
      <c r="BD1098" s="15" t="s">
        <v>40</v>
      </c>
      <c r="BE1098" s="15" t="s">
        <v>40</v>
      </c>
      <c r="BF1098" s="15" t="s">
        <v>40</v>
      </c>
      <c r="BG1098" s="15" t="s">
        <v>40</v>
      </c>
      <c r="BH1098" s="15" t="s">
        <v>40</v>
      </c>
      <c r="BJ1098" s="16" t="e">
        <f>IF(AR1098="R", $CA1098, IF(OR(AR1098="P", AR1098="T", AR1098="N"), 0, IF($C1098="DM", $T1098, IF(OR(AR1098="Y", AR1098="IR"),$AM1098,IF(AR1098="C", IF($BI1098="Y", IF($AF1098="N/A", $Q1098, $AF1098), IF($AG1098="N/A", $T1098,$AG1098)))))))</f>
        <v>#VALUE!</v>
      </c>
      <c r="BK1098" s="16" t="e">
        <f>IF(AS1098="R", $CA1098, IF(OR(AS1098="P", AS1098="T", AS1098="N"), 0, IF($C1098="DM", $T1098, IF(OR(AS1098="Y", AS1098="IR"),$AM1098,IF(AS1098="C", IF($BI1098="Y", IF($AF1098="N/A", $Q1098, $AF1098), IF($AG1098="N/A", $T1098,$AG1098)))))))</f>
        <v>#VALUE!</v>
      </c>
      <c r="BL1098" s="16" t="e">
        <f>IF(AT1098="R", $CA1098, IF(OR(AT1098="P", AT1098="T", AT1098="N"), 0, IF($C1098="DM", $T1098, IF(OR(AT1098="Y", AT1098="IR"),$AM1098,IF(AT1098="C", IF($BI1098="Y", IF($AF1098="N/A", $Q1098, $AF1098), IF($AG1098="N/A", $T1098,$AG1098)))))))</f>
        <v>#VALUE!</v>
      </c>
      <c r="BM1098" s="16" t="e">
        <f>IF(AU1098="R", $CA1098, IF(OR(AU1098="P", AU1098="T", AU1098="N"), 0, IF($C1098="DM", $T1098, IF(OR(AU1098="Y", AU1098="IR"),$AM1098,IF(AU1098="C", IF($BI1098="Y", IF($AF1098="N/A", $Q1098, $AF1098), IF($AG1098="N/A", $T1098,$AG1098)))))))</f>
        <v>#VALUE!</v>
      </c>
      <c r="BN1098" s="16" t="e">
        <f>IF(AV1098="R", $CA1098, IF(OR(AV1098="P", AV1098="T", AV1098="N"), 0, IF($C1098="DM", $T1098, IF(OR(AV1098="Y", AV1098="IR"),$AM1098,IF(AV1098="C", IF($BI1098="Y", IF($AF1098="N/A", $Q1098, $AF1098), IF($AG1098="N/A", $T1098,$AG1098)))))))</f>
        <v>#VALUE!</v>
      </c>
      <c r="BO1098" s="16" t="e">
        <f>IF(AW1098="R", $CA1098, IF(OR(AW1098="P", AW1098="T", AW1098="N"), 0, IF($C1098="DM", $T1098, IF(OR(AW1098="Y", AW1098="IR"),$AM1098,IF(AW1098="C", IF($BI1098="Y", IF($AF1098="N/A", $Q1098, $AF1098), IF($AG1098="N/A", $T1098,$AG1098)))))))</f>
        <v>#VALUE!</v>
      </c>
      <c r="BP1098" s="16" t="e">
        <f>IF(AX1098="R", $CA1098, IF(OR(AX1098="P", AX1098="T", AX1098="N"), 0, IF($C1098="DM", $T1098, IF(OR(AX1098="Y", AX1098="IR"),$AM1098,IF(AX1098="C", IF($BI1098="Y", IF($AF1098="N/A", $Q1098, $AF1098), IF($AG1098="N/A", $T1098,$AG1098)))))))</f>
        <v>#VALUE!</v>
      </c>
      <c r="BQ1098" s="16" t="e">
        <f>IF(AY1098="R", $CA1098, IF(OR(AY1098="P", AY1098="T", AY1098="N"), 0, IF($C1098="DM", $T1098, IF(OR(AY1098="Y", AY1098="IR"),$AM1098,IF(AY1098="C", IF($BI1098="Y", IF($AF1098="N/A", $Q1098, $AF1098), IF($AG1098="N/A", $T1098,$AG1098)))))))</f>
        <v>#VALUE!</v>
      </c>
      <c r="BR1098" s="16" t="e">
        <f>IF(AZ1098="R", $CA1098, IF(OR(AZ1098="P", AZ1098="T", AZ1098="N"), 0, IF($C1098="DM", $T1098, IF(OR(AZ1098="Y", AZ1098="IR"),$AM1098,IF(AZ1098="C", IF($BI1098="Y", IF($AF1098="N/A", $Q1098, $AF1098), IF($AG1098="N/A", $T1098,$AG1098)))))))</f>
        <v>#VALUE!</v>
      </c>
      <c r="BS1098" s="16" t="e">
        <f>IF(BA1098="R", $CA1098, IF(OR(BA1098="P", BA1098="T", BA1098="N"), 0, IF($C1098="DM", $T1098, IF(OR(BA1098="Y", BA1098="IR"),$AM1098,IF(BA1098="C", IF($BI1098="Y", IF($AF1098="N/A", $Q1098, $AF1098), IF($AG1098="N/A", $T1098,$AG1098)))))))</f>
        <v>#VALUE!</v>
      </c>
      <c r="BT1098" s="16" t="e">
        <f>IF(BB1098="R", $CA1098, IF(OR(BB1098="P", BB1098="T", BB1098="N"), 0, IF($C1098="DM", $T1098, IF(OR(BB1098="Y", BB1098="IR"),$AM1098,IF(BB1098="C", IF($BI1098="Y", IF($BA1098="C", IF($AF1098="N/A", $Q1098, $AF1098), IF($AF1098="N/A", $T1098, $AM1098)), IF($AG1098="N/A", $T1098,$AG1098)))))))</f>
        <v>#VALUE!</v>
      </c>
      <c r="BU1098" s="16" t="e">
        <f>IF(BC1098="R", $CA1098, IF(OR(BC1098="P", BC1098="T", BC1098="N"), 0, IF($C1098="DM", $T1098, IF(OR(BC1098="Y", BC1098="IR"),$AM1098,IF(BC1098="C", IF($BI1098="Y", IF($BA1098="C", IF($AF1098="N/A", $Q1098, $AF1098), IF($AF1098="N/A", $T1098, $AM1098)), IF($AG1098="N/A", $T1098,$AG1098)))))))</f>
        <v>#VALUE!</v>
      </c>
      <c r="BV1098" s="16" t="e">
        <f>IF(BD1098="R", $CA1098, IF(OR(BD1098="P", BD1098="T", BD1098="N"), 0, IF($C1098="DM", $T1098, IF(OR(BD1098="Y", BD1098="IR"),$AM1098,IF(BD1098="C", IF($BI1098="Y", IF($BA1098="C", IF($AF1098="N/A", $Q1098, $AF1098), IF($AF1098="N/A", $T1098, $AM1098)), IF($AG1098="N/A", $T1098,$AG1098)))))))</f>
        <v>#VALUE!</v>
      </c>
      <c r="BW1098" s="16" t="e">
        <f>IF(BE1098="R", $CA1098, IF(OR(BE1098="P", BE1098="T", BE1098="N"), 0, IF($C1098="DM", $T1098, IF(OR(BE1098="Y", BE1098="IR"),$AM1098,IF(BE1098="C", IF($BI1098="Y", IF($BA1098="C", IF($AF1098="N/A", $Q1098, $AF1098), IF($AF1098="N/A", $T1098, $AM1098)), IF($AG1098="N/A", $T1098,$AG1098)))))))</f>
        <v>#VALUE!</v>
      </c>
      <c r="BX1098" s="16" t="e">
        <f>IF(BF1098="R", $CA1098, IF(OR(BF1098="P", BF1098="T", BF1098="N"), 0, IF($C1098="DM", $T1098, IF(OR(BF1098="Y", BF1098="IR"),$AM1098,IF(BF1098="C", IF($BI1098="Y", IF($BA1098="C", IF($AF1098="N/A", $Q1098, $AF1098), IF($AF1098="N/A", $T1098, $AM1098)), IF($AG1098="N/A", $T1098,$AG1098)))))))</f>
        <v>#VALUE!</v>
      </c>
      <c r="BY1098" s="16" t="e">
        <f>IF(BG1098="R", $CA1098, IF(OR(BG1098="P", BG1098="T", BG1098="N"), 0, IF($C1098="DM", $T1098, IF(OR(BG1098="Y", BG1098="IR"),$AM1098,IF(BG1098="C", IF($BI1098="Y", IF($BA1098="C", IF($AF1098="N/A", $Q1098, $AF1098), IF($AF1098="N/A", $T1098, $AM1098)), IF($AG1098="N/A", $T1098,$AG1098)))))))</f>
        <v>#VALUE!</v>
      </c>
      <c r="BZ1098" s="16" t="e">
        <f>IF(BH1098="R", $CA1098, IF(OR(BH1098="P", BH1098="T", BH1098="N"), 0, IF($C1098="DM", $T1098, IF(OR(BH1098="Y", BH1098="IR"),$AM1098,IF(BH1098="C", IF($BI1098="Y", IF($BA1098="C", IF($AF1098="N/A", $Q1098, $AF1098), IF($AF1098="N/A", $T1098, $AM1098)), IF($AG1098="N/A", $T1098,$AG1098)))))))</f>
        <v>#VALUE!</v>
      </c>
      <c r="CA1098" s="15" t="s">
        <v>75</v>
      </c>
      <c r="CB1098" s="16" t="e">
        <f>BZ1098</f>
        <v>#VALUE!</v>
      </c>
      <c r="CC1098" s="15" t="str">
        <f>IF(OR($BH1098="T", $BH1098="R"), 0, IF($BH1098="C", IF($BI1098="Y", IF($BA1098="C", 0, IF(AF1098="N/A", Q1098-T1098, AF1098-AG1098)), IF($AF1098="N/A", U1098, AH1098)), AN1098))</f>
        <v>N/A</v>
      </c>
      <c r="CD1098" s="15" t="str">
        <f>IF(OR($BH1098="T", $BH1098="R"), 0, IF($BH1098="C", IF($BI1098="Y", 0, IF($AF1098="N/A", V1098, AI1098)), AO1098))</f>
        <v>N/A</v>
      </c>
      <c r="CE1098" s="15" t="str">
        <f>IF(OR($BH1098="T", $BH1098="R"), 0, IF($BH1098="C", IF($BI1098="Y", 0, IF($AF1098="N/A", W1098, AJ1098)), AP1098))</f>
        <v>N/A</v>
      </c>
      <c r="CF1098" s="15" t="str">
        <f>IF(OR($BH1098="T", $BH1098="R"), 0, IF($BH1098="C", IF($BI1098="Y", 0, IF($AF1098="N/A", X1098, AK1098)), AQ1098))</f>
        <v>N/A</v>
      </c>
    </row>
    <row r="1099" spans="1:84" x14ac:dyDescent="0.25">
      <c r="A1099" s="14">
        <v>6076</v>
      </c>
      <c r="B1099" s="15"/>
      <c r="C1099" s="15"/>
      <c r="D1099" s="15"/>
      <c r="E1099" s="15" t="e">
        <f>VLOOKUP(B1099, 'Rookie Year'!$A$2:$B$55679,2,FALSE)</f>
        <v>#N/A</v>
      </c>
      <c r="F1099" s="15">
        <v>2024</v>
      </c>
      <c r="G1099" s="15" t="s">
        <v>42</v>
      </c>
      <c r="H1099" s="15"/>
      <c r="I1099" s="16"/>
      <c r="J1099" s="15"/>
      <c r="K1099" s="17">
        <f>IF(AND(G1099&lt;&gt;"N",R1099="N/A"), IF(I1099&lt;4, 0, 0.25),IF(I1099=1, IF(J1099=1,0.25, 0.25), IF(I1099&lt;13, 0.25, IF(I1099&lt;26, 0.4, IF(I1099&lt;51, 0.6, 0.75)))))</f>
        <v>0.25</v>
      </c>
      <c r="L1099" s="16">
        <f>I1099-M1099</f>
        <v>0</v>
      </c>
      <c r="M1099" s="16">
        <f>ROUNDUP(I1099*K1099,0)</f>
        <v>0</v>
      </c>
      <c r="N1099" s="16">
        <f>M1099*J1099</f>
        <v>0</v>
      </c>
      <c r="O1099" s="16">
        <v>0</v>
      </c>
      <c r="P1099" s="16">
        <v>0</v>
      </c>
      <c r="Q1099" s="16">
        <f>N1099-O1099-P1099</f>
        <v>0</v>
      </c>
      <c r="R1099" s="15" t="s">
        <v>75</v>
      </c>
      <c r="S1099" s="15">
        <f>IF(R1099="N/A", J1099-($B$1-F1099), J1099-($B$1-R1099))</f>
        <v>0</v>
      </c>
      <c r="T1099" s="16" t="str">
        <f>IF($S1099&lt;1, "N/A", $M1099)</f>
        <v>N/A</v>
      </c>
      <c r="U1099" s="16" t="str">
        <f>IF($S1099&lt;2, "N/A", $M1099)</f>
        <v>N/A</v>
      </c>
      <c r="V1099" s="16" t="str">
        <f>IF($S1099&lt;3, "N/A", $M1099)</f>
        <v>N/A</v>
      </c>
      <c r="W1099" s="16" t="str">
        <f>IF($S1099&lt;4, "N/A", $M1099)</f>
        <v>N/A</v>
      </c>
      <c r="X1099" s="16" t="str">
        <f>IF($S1099&lt;5, "N/A", $M1099)</f>
        <v>N/A</v>
      </c>
      <c r="Y1099" s="15" t="str">
        <f>IF(SUM(T1099:X1099)&lt;&gt;Q1099, "CHECK", "OK")</f>
        <v>OK</v>
      </c>
      <c r="Z1099" s="15" t="str">
        <f>IF(F1099=$B$1, "No", IF(S1099=1, "Yes", "No"))</f>
        <v>No</v>
      </c>
      <c r="AA1099" s="18" t="str">
        <f>IF(C1099="DM", "N/A", IF(Z1099="No","N/A",VLOOKUP(B1099,'Extension List'!$A$3:$R$1972,18,FALSE)))</f>
        <v>N/A</v>
      </c>
      <c r="AB1099" s="15" t="str">
        <f>IF(C1099="DM", "N/A", IF(Z1099="No","N/A",VLOOKUP(B1099,'Extension List'!$A$3:$T$1972,20,FALSE)))</f>
        <v>N/A</v>
      </c>
      <c r="AC1099" s="15" t="str">
        <f>IF(AA1099="N/A", "N/A", 0)</f>
        <v>N/A</v>
      </c>
      <c r="AD1099" s="16" t="str">
        <f>IF(AE1099="N/A", "N/A", AA1099-AE1099)</f>
        <v>N/A</v>
      </c>
      <c r="AE1099" s="16" t="str">
        <f>IF(AA1099="N/A", "N/A", IF(AC1099&gt;0, IF(AA1099&lt;13, ROUNDUP(0.25*AA1099,0), IF(AA1099&lt;26, ROUNDUP(0.4*AA1099,0), IF(AA1099&lt;51, ROUNDUP(0.6*AA1099,0), ROUNDUP(0.75*AA1099,0)))), "N/A"))</f>
        <v>N/A</v>
      </c>
      <c r="AF1099" s="16" t="str">
        <f>IF(AD1099="N/A","N/A", (AE1099*AC1099)+Q1099)</f>
        <v>N/A</v>
      </c>
      <c r="AG1099" s="16" t="str">
        <f>IF($AF1099="N/A", "N/A", "TBC")</f>
        <v>N/A</v>
      </c>
      <c r="AH1099" s="16" t="str">
        <f>IF($AF1099="N/A", "N/A", "TBC")</f>
        <v>N/A</v>
      </c>
      <c r="AI1099" s="16" t="str">
        <f>IF($AF1099="N/A","N/A",IF(AC1099&gt;1,"TBC","N/A"))</f>
        <v>N/A</v>
      </c>
      <c r="AJ1099" s="16" t="str">
        <f>IF($AF1099="N/A","N/A",IF(AC1099&gt;2,"TBC","N/A"))</f>
        <v>N/A</v>
      </c>
      <c r="AK1099" s="16" t="str">
        <f>IF($AF1099="N/A","N/A",IF(AC1099&gt;3,"TBC","N/A"))</f>
        <v>N/A</v>
      </c>
      <c r="AL1099" s="16" t="str">
        <f>IF(AC1099="N/A","N/A",IF(AC1099&gt;0,IF(SUM(AG1099:AK1099)&lt;&gt;AF1099,"CHECK","OK"),"N/A"))</f>
        <v>N/A</v>
      </c>
      <c r="AM1099" s="16" t="e">
        <f>IF(AD1099="N/A", L1099+T1099, L1099+AG1099)</f>
        <v>#VALUE!</v>
      </c>
      <c r="AN1099" s="16" t="str">
        <f>IF(AD1099="N/A", IF(U1099="N/A", "N/A", L1099+U1099), AD1099+AH1099)</f>
        <v>N/A</v>
      </c>
      <c r="AO1099" s="16" t="str">
        <f>IF(AD1099="N/A", IF(V1099="N/A", "N/A", L1099+V1099), IF(AI1099="N/A", "N/A", AD1099+AI1099))</f>
        <v>N/A</v>
      </c>
      <c r="AP1099" s="16" t="str">
        <f>IF(AD1099="N/A", IF(W1099="N/A", "N/A", L1099+W1099), IF(AJ1099="N/A", "N/A", AD1099+AJ1099))</f>
        <v>N/A</v>
      </c>
      <c r="AQ1099" s="16" t="str">
        <f>IF(AD1099="N/A", IF(X1099="N/A", "N/A", L1099+X1099), IF(AK1099="N/A", "N/A", AD1099+AK1099))</f>
        <v>N/A</v>
      </c>
      <c r="AR1099" s="15" t="s">
        <v>40</v>
      </c>
      <c r="AS1099" s="15" t="s">
        <v>40</v>
      </c>
      <c r="AT1099" s="15" t="s">
        <v>40</v>
      </c>
      <c r="AU1099" s="15" t="s">
        <v>40</v>
      </c>
      <c r="AV1099" s="15" t="s">
        <v>40</v>
      </c>
      <c r="AW1099" s="15" t="s">
        <v>40</v>
      </c>
      <c r="AX1099" s="15" t="s">
        <v>40</v>
      </c>
      <c r="AY1099" s="15" t="s">
        <v>40</v>
      </c>
      <c r="AZ1099" s="15" t="s">
        <v>40</v>
      </c>
      <c r="BA1099" s="15" t="s">
        <v>40</v>
      </c>
      <c r="BB1099" s="15" t="s">
        <v>40</v>
      </c>
      <c r="BC1099" s="15" t="s">
        <v>40</v>
      </c>
      <c r="BD1099" s="15" t="s">
        <v>40</v>
      </c>
      <c r="BE1099" s="15" t="s">
        <v>40</v>
      </c>
      <c r="BF1099" s="15" t="s">
        <v>40</v>
      </c>
      <c r="BG1099" s="15" t="s">
        <v>40</v>
      </c>
      <c r="BH1099" s="15" t="s">
        <v>40</v>
      </c>
      <c r="BJ1099" s="16" t="e">
        <f>IF(AR1099="R", $CA1099, IF(OR(AR1099="P", AR1099="T", AR1099="N"), 0, IF($C1099="DM", $T1099, IF(OR(AR1099="Y", AR1099="IR"),$AM1099,IF(AR1099="C", IF($BI1099="Y", IF($AF1099="N/A", $Q1099, $AF1099), IF($AG1099="N/A", $T1099,$AG1099)))))))</f>
        <v>#VALUE!</v>
      </c>
      <c r="BK1099" s="16" t="e">
        <f>IF(AS1099="R", $CA1099, IF(OR(AS1099="P", AS1099="T", AS1099="N"), 0, IF($C1099="DM", $T1099, IF(OR(AS1099="Y", AS1099="IR"),$AM1099,IF(AS1099="C", IF($BI1099="Y", IF($AF1099="N/A", $Q1099, $AF1099), IF($AG1099="N/A", $T1099,$AG1099)))))))</f>
        <v>#VALUE!</v>
      </c>
      <c r="BL1099" s="16" t="e">
        <f>IF(AT1099="R", $CA1099, IF(OR(AT1099="P", AT1099="T", AT1099="N"), 0, IF($C1099="DM", $T1099, IF(OR(AT1099="Y", AT1099="IR"),$AM1099,IF(AT1099="C", IF($BI1099="Y", IF($AF1099="N/A", $Q1099, $AF1099), IF($AG1099="N/A", $T1099,$AG1099)))))))</f>
        <v>#VALUE!</v>
      </c>
      <c r="BM1099" s="16" t="e">
        <f>IF(AU1099="R", $CA1099, IF(OR(AU1099="P", AU1099="T", AU1099="N"), 0, IF($C1099="DM", $T1099, IF(OR(AU1099="Y", AU1099="IR"),$AM1099,IF(AU1099="C", IF($BI1099="Y", IF($AF1099="N/A", $Q1099, $AF1099), IF($AG1099="N/A", $T1099,$AG1099)))))))</f>
        <v>#VALUE!</v>
      </c>
      <c r="BN1099" s="16" t="e">
        <f>IF(AV1099="R", $CA1099, IF(OR(AV1099="P", AV1099="T", AV1099="N"), 0, IF($C1099="DM", $T1099, IF(OR(AV1099="Y", AV1099="IR"),$AM1099,IF(AV1099="C", IF($BI1099="Y", IF($AF1099="N/A", $Q1099, $AF1099), IF($AG1099="N/A", $T1099,$AG1099)))))))</f>
        <v>#VALUE!</v>
      </c>
      <c r="BO1099" s="16" t="e">
        <f>IF(AW1099="R", $CA1099, IF(OR(AW1099="P", AW1099="T", AW1099="N"), 0, IF($C1099="DM", $T1099, IF(OR(AW1099="Y", AW1099="IR"),$AM1099,IF(AW1099="C", IF($BI1099="Y", IF($AF1099="N/A", $Q1099, $AF1099), IF($AG1099="N/A", $T1099,$AG1099)))))))</f>
        <v>#VALUE!</v>
      </c>
      <c r="BP1099" s="16" t="e">
        <f>IF(AX1099="R", $CA1099, IF(OR(AX1099="P", AX1099="T", AX1099="N"), 0, IF($C1099="DM", $T1099, IF(OR(AX1099="Y", AX1099="IR"),$AM1099,IF(AX1099="C", IF($BI1099="Y", IF($AF1099="N/A", $Q1099, $AF1099), IF($AG1099="N/A", $T1099,$AG1099)))))))</f>
        <v>#VALUE!</v>
      </c>
      <c r="BQ1099" s="16" t="e">
        <f>IF(AY1099="R", $CA1099, IF(OR(AY1099="P", AY1099="T", AY1099="N"), 0, IF($C1099="DM", $T1099, IF(OR(AY1099="Y", AY1099="IR"),$AM1099,IF(AY1099="C", IF($BI1099="Y", IF($AF1099="N/A", $Q1099, $AF1099), IF($AG1099="N/A", $T1099,$AG1099)))))))</f>
        <v>#VALUE!</v>
      </c>
      <c r="BR1099" s="16" t="e">
        <f>IF(AZ1099="R", $CA1099, IF(OR(AZ1099="P", AZ1099="T", AZ1099="N"), 0, IF($C1099="DM", $T1099, IF(OR(AZ1099="Y", AZ1099="IR"),$AM1099,IF(AZ1099="C", IF($BI1099="Y", IF($AF1099="N/A", $Q1099, $AF1099), IF($AG1099="N/A", $T1099,$AG1099)))))))</f>
        <v>#VALUE!</v>
      </c>
      <c r="BS1099" s="16" t="e">
        <f>IF(BA1099="R", $CA1099, IF(OR(BA1099="P", BA1099="T", BA1099="N"), 0, IF($C1099="DM", $T1099, IF(OR(BA1099="Y", BA1099="IR"),$AM1099,IF(BA1099="C", IF($BI1099="Y", IF($AF1099="N/A", $Q1099, $AF1099), IF($AG1099="N/A", $T1099,$AG1099)))))))</f>
        <v>#VALUE!</v>
      </c>
      <c r="BT1099" s="16" t="e">
        <f>IF(BB1099="R", $CA1099, IF(OR(BB1099="P", BB1099="T", BB1099="N"), 0, IF($C1099="DM", $T1099, IF(OR(BB1099="Y", BB1099="IR"),$AM1099,IF(BB1099="C", IF($BI1099="Y", IF($BA1099="C", IF($AF1099="N/A", $Q1099, $AF1099), IF($AF1099="N/A", $T1099, $AM1099)), IF($AG1099="N/A", $T1099,$AG1099)))))))</f>
        <v>#VALUE!</v>
      </c>
      <c r="BU1099" s="16" t="e">
        <f>IF(BC1099="R", $CA1099, IF(OR(BC1099="P", BC1099="T", BC1099="N"), 0, IF($C1099="DM", $T1099, IF(OR(BC1099="Y", BC1099="IR"),$AM1099,IF(BC1099="C", IF($BI1099="Y", IF($BA1099="C", IF($AF1099="N/A", $Q1099, $AF1099), IF($AF1099="N/A", $T1099, $AM1099)), IF($AG1099="N/A", $T1099,$AG1099)))))))</f>
        <v>#VALUE!</v>
      </c>
      <c r="BV1099" s="16" t="e">
        <f>IF(BD1099="R", $CA1099, IF(OR(BD1099="P", BD1099="T", BD1099="N"), 0, IF($C1099="DM", $T1099, IF(OR(BD1099="Y", BD1099="IR"),$AM1099,IF(BD1099="C", IF($BI1099="Y", IF($BA1099="C", IF($AF1099="N/A", $Q1099, $AF1099), IF($AF1099="N/A", $T1099, $AM1099)), IF($AG1099="N/A", $T1099,$AG1099)))))))</f>
        <v>#VALUE!</v>
      </c>
      <c r="BW1099" s="16" t="e">
        <f>IF(BE1099="R", $CA1099, IF(OR(BE1099="P", BE1099="T", BE1099="N"), 0, IF($C1099="DM", $T1099, IF(OR(BE1099="Y", BE1099="IR"),$AM1099,IF(BE1099="C", IF($BI1099="Y", IF($BA1099="C", IF($AF1099="N/A", $Q1099, $AF1099), IF($AF1099="N/A", $T1099, $AM1099)), IF($AG1099="N/A", $T1099,$AG1099)))))))</f>
        <v>#VALUE!</v>
      </c>
      <c r="BX1099" s="16" t="e">
        <f>IF(BF1099="R", $CA1099, IF(OR(BF1099="P", BF1099="T", BF1099="N"), 0, IF($C1099="DM", $T1099, IF(OR(BF1099="Y", BF1099="IR"),$AM1099,IF(BF1099="C", IF($BI1099="Y", IF($BA1099="C", IF($AF1099="N/A", $Q1099, $AF1099), IF($AF1099="N/A", $T1099, $AM1099)), IF($AG1099="N/A", $T1099,$AG1099)))))))</f>
        <v>#VALUE!</v>
      </c>
      <c r="BY1099" s="16" t="e">
        <f>IF(BG1099="R", $CA1099, IF(OR(BG1099="P", BG1099="T", BG1099="N"), 0, IF($C1099="DM", $T1099, IF(OR(BG1099="Y", BG1099="IR"),$AM1099,IF(BG1099="C", IF($BI1099="Y", IF($BA1099="C", IF($AF1099="N/A", $Q1099, $AF1099), IF($AF1099="N/A", $T1099, $AM1099)), IF($AG1099="N/A", $T1099,$AG1099)))))))</f>
        <v>#VALUE!</v>
      </c>
      <c r="BZ1099" s="16" t="e">
        <f>IF(BH1099="R", $CA1099, IF(OR(BH1099="P", BH1099="T", BH1099="N"), 0, IF($C1099="DM", $T1099, IF(OR(BH1099="Y", BH1099="IR"),$AM1099,IF(BH1099="C", IF($BI1099="Y", IF($BA1099="C", IF($AF1099="N/A", $Q1099, $AF1099), IF($AF1099="N/A", $T1099, $AM1099)), IF($AG1099="N/A", $T1099,$AG1099)))))))</f>
        <v>#VALUE!</v>
      </c>
      <c r="CA1099" s="15" t="s">
        <v>75</v>
      </c>
      <c r="CB1099" s="16" t="e">
        <f>BZ1099</f>
        <v>#VALUE!</v>
      </c>
      <c r="CC1099" s="15" t="str">
        <f>IF(OR($BH1099="T", $BH1099="R"), 0, IF($BH1099="C", IF($BI1099="Y", IF($BA1099="C", 0, IF(AF1099="N/A", Q1099-T1099, AF1099-AG1099)), IF($AF1099="N/A", U1099, AH1099)), AN1099))</f>
        <v>N/A</v>
      </c>
      <c r="CD1099" s="15" t="str">
        <f>IF(OR($BH1099="T", $BH1099="R"), 0, IF($BH1099="C", IF($BI1099="Y", 0, IF($AF1099="N/A", V1099, AI1099)), AO1099))</f>
        <v>N/A</v>
      </c>
      <c r="CE1099" s="15" t="str">
        <f>IF(OR($BH1099="T", $BH1099="R"), 0, IF($BH1099="C", IF($BI1099="Y", 0, IF($AF1099="N/A", W1099, AJ1099)), AP1099))</f>
        <v>N/A</v>
      </c>
      <c r="CF1099" s="15" t="str">
        <f>IF(OR($BH1099="T", $BH1099="R"), 0, IF($BH1099="C", IF($BI1099="Y", 0, IF($AF1099="N/A", X1099, AK1099)), AQ1099))</f>
        <v>N/A</v>
      </c>
    </row>
    <row r="1100" spans="1:84" x14ac:dyDescent="0.25">
      <c r="A1100" s="14">
        <v>6077</v>
      </c>
      <c r="B1100" s="15"/>
      <c r="C1100" s="15"/>
      <c r="D1100" s="15"/>
      <c r="E1100" s="15" t="e">
        <f>VLOOKUP(B1100, 'Rookie Year'!$A$2:$B$55679,2,FALSE)</f>
        <v>#N/A</v>
      </c>
      <c r="F1100" s="15">
        <v>2024</v>
      </c>
      <c r="G1100" s="15" t="s">
        <v>42</v>
      </c>
      <c r="H1100" s="15"/>
      <c r="I1100" s="16"/>
      <c r="J1100" s="15"/>
      <c r="K1100" s="17">
        <f>IF(AND(G1100&lt;&gt;"N",R1100="N/A"), IF(I1100&lt;4, 0, 0.25),IF(I1100=1, IF(J1100=1,0.25, 0.25), IF(I1100&lt;13, 0.25, IF(I1100&lt;26, 0.4, IF(I1100&lt;51, 0.6, 0.75)))))</f>
        <v>0.25</v>
      </c>
      <c r="L1100" s="16">
        <f>I1100-M1100</f>
        <v>0</v>
      </c>
      <c r="M1100" s="16">
        <f>ROUNDUP(I1100*K1100,0)</f>
        <v>0</v>
      </c>
      <c r="N1100" s="16">
        <f>M1100*J1100</f>
        <v>0</v>
      </c>
      <c r="O1100" s="16">
        <v>0</v>
      </c>
      <c r="P1100" s="16">
        <v>0</v>
      </c>
      <c r="Q1100" s="16">
        <f>N1100-O1100-P1100</f>
        <v>0</v>
      </c>
      <c r="R1100" s="15" t="s">
        <v>75</v>
      </c>
      <c r="S1100" s="15">
        <f>IF(R1100="N/A", J1100-($B$1-F1100), J1100-($B$1-R1100))</f>
        <v>0</v>
      </c>
      <c r="T1100" s="16" t="str">
        <f>IF($S1100&lt;1, "N/A", $M1100)</f>
        <v>N/A</v>
      </c>
      <c r="U1100" s="16" t="str">
        <f>IF($S1100&lt;2, "N/A", $M1100)</f>
        <v>N/A</v>
      </c>
      <c r="V1100" s="16" t="str">
        <f>IF($S1100&lt;3, "N/A", $M1100)</f>
        <v>N/A</v>
      </c>
      <c r="W1100" s="16" t="str">
        <f>IF($S1100&lt;4, "N/A", $M1100)</f>
        <v>N/A</v>
      </c>
      <c r="X1100" s="16" t="str">
        <f>IF($S1100&lt;5, "N/A", $M1100)</f>
        <v>N/A</v>
      </c>
      <c r="Y1100" s="15" t="str">
        <f>IF(SUM(T1100:X1100)&lt;&gt;Q1100, "CHECK", "OK")</f>
        <v>OK</v>
      </c>
      <c r="Z1100" s="15" t="str">
        <f>IF(F1100=$B$1, "No", IF(S1100=1, "Yes", "No"))</f>
        <v>No</v>
      </c>
      <c r="AA1100" s="18" t="str">
        <f>IF(C1100="DM", "N/A", IF(Z1100="No","N/A",VLOOKUP(B1100,'Extension List'!$A$3:$R$1972,18,FALSE)))</f>
        <v>N/A</v>
      </c>
      <c r="AB1100" s="15" t="str">
        <f>IF(C1100="DM", "N/A", IF(Z1100="No","N/A",VLOOKUP(B1100,'Extension List'!$A$3:$T$1972,20,FALSE)))</f>
        <v>N/A</v>
      </c>
      <c r="AC1100" s="15" t="str">
        <f>IF(AA1100="N/A", "N/A", 0)</f>
        <v>N/A</v>
      </c>
      <c r="AD1100" s="16" t="str">
        <f>IF(AE1100="N/A", "N/A", AA1100-AE1100)</f>
        <v>N/A</v>
      </c>
      <c r="AE1100" s="16" t="str">
        <f>IF(AA1100="N/A", "N/A", IF(AC1100&gt;0, IF(AA1100&lt;13, ROUNDUP(0.25*AA1100,0), IF(AA1100&lt;26, ROUNDUP(0.4*AA1100,0), IF(AA1100&lt;51, ROUNDUP(0.6*AA1100,0), ROUNDUP(0.75*AA1100,0)))), "N/A"))</f>
        <v>N/A</v>
      </c>
      <c r="AF1100" s="16" t="str">
        <f>IF(AD1100="N/A","N/A", (AE1100*AC1100)+Q1100)</f>
        <v>N/A</v>
      </c>
      <c r="AG1100" s="16" t="str">
        <f>IF($AF1100="N/A", "N/A", "TBC")</f>
        <v>N/A</v>
      </c>
      <c r="AH1100" s="16" t="str">
        <f>IF($AF1100="N/A", "N/A", "TBC")</f>
        <v>N/A</v>
      </c>
      <c r="AI1100" s="16" t="str">
        <f>IF($AF1100="N/A","N/A",IF(AC1100&gt;1,"TBC","N/A"))</f>
        <v>N/A</v>
      </c>
      <c r="AJ1100" s="16" t="str">
        <f>IF($AF1100="N/A","N/A",IF(AC1100&gt;2,"TBC","N/A"))</f>
        <v>N/A</v>
      </c>
      <c r="AK1100" s="16" t="str">
        <f>IF($AF1100="N/A","N/A",IF(AC1100&gt;3,"TBC","N/A"))</f>
        <v>N/A</v>
      </c>
      <c r="AL1100" s="16" t="str">
        <f>IF(AC1100="N/A","N/A",IF(AC1100&gt;0,IF(SUM(AG1100:AK1100)&lt;&gt;AF1100,"CHECK","OK"),"N/A"))</f>
        <v>N/A</v>
      </c>
      <c r="AM1100" s="16" t="e">
        <f>IF(AD1100="N/A", L1100+T1100, L1100+AG1100)</f>
        <v>#VALUE!</v>
      </c>
      <c r="AN1100" s="16" t="str">
        <f>IF(AD1100="N/A", IF(U1100="N/A", "N/A", L1100+U1100), AD1100+AH1100)</f>
        <v>N/A</v>
      </c>
      <c r="AO1100" s="16" t="str">
        <f>IF(AD1100="N/A", IF(V1100="N/A", "N/A", L1100+V1100), IF(AI1100="N/A", "N/A", AD1100+AI1100))</f>
        <v>N/A</v>
      </c>
      <c r="AP1100" s="16" t="str">
        <f>IF(AD1100="N/A", IF(W1100="N/A", "N/A", L1100+W1100), IF(AJ1100="N/A", "N/A", AD1100+AJ1100))</f>
        <v>N/A</v>
      </c>
      <c r="AQ1100" s="16" t="str">
        <f>IF(AD1100="N/A", IF(X1100="N/A", "N/A", L1100+X1100), IF(AK1100="N/A", "N/A", AD1100+AK1100))</f>
        <v>N/A</v>
      </c>
      <c r="AR1100" s="15" t="s">
        <v>40</v>
      </c>
      <c r="AS1100" s="15" t="s">
        <v>40</v>
      </c>
      <c r="AT1100" s="15" t="s">
        <v>40</v>
      </c>
      <c r="AU1100" s="15" t="s">
        <v>40</v>
      </c>
      <c r="AV1100" s="15" t="s">
        <v>40</v>
      </c>
      <c r="AW1100" s="15" t="s">
        <v>40</v>
      </c>
      <c r="AX1100" s="15" t="s">
        <v>40</v>
      </c>
      <c r="AY1100" s="15" t="s">
        <v>40</v>
      </c>
      <c r="AZ1100" s="15" t="s">
        <v>40</v>
      </c>
      <c r="BA1100" s="15" t="s">
        <v>40</v>
      </c>
      <c r="BB1100" s="15" t="s">
        <v>40</v>
      </c>
      <c r="BC1100" s="15" t="s">
        <v>40</v>
      </c>
      <c r="BD1100" s="15" t="s">
        <v>40</v>
      </c>
      <c r="BE1100" s="15" t="s">
        <v>40</v>
      </c>
      <c r="BF1100" s="15" t="s">
        <v>40</v>
      </c>
      <c r="BG1100" s="15" t="s">
        <v>40</v>
      </c>
      <c r="BH1100" s="15" t="s">
        <v>40</v>
      </c>
      <c r="BJ1100" s="16" t="e">
        <f>IF(AR1100="R", $CA1100, IF(OR(AR1100="P", AR1100="T", AR1100="N"), 0, IF($C1100="DM", $T1100, IF(OR(AR1100="Y", AR1100="IR"),$AM1100,IF(AR1100="C", IF($BI1100="Y", IF($AF1100="N/A", $Q1100, $AF1100), IF($AG1100="N/A", $T1100,$AG1100)))))))</f>
        <v>#VALUE!</v>
      </c>
      <c r="BK1100" s="16" t="e">
        <f>IF(AS1100="R", $CA1100, IF(OR(AS1100="P", AS1100="T", AS1100="N"), 0, IF($C1100="DM", $T1100, IF(OR(AS1100="Y", AS1100="IR"),$AM1100,IF(AS1100="C", IF($BI1100="Y", IF($AF1100="N/A", $Q1100, $AF1100), IF($AG1100="N/A", $T1100,$AG1100)))))))</f>
        <v>#VALUE!</v>
      </c>
      <c r="BL1100" s="16" t="e">
        <f>IF(AT1100="R", $CA1100, IF(OR(AT1100="P", AT1100="T", AT1100="N"), 0, IF($C1100="DM", $T1100, IF(OR(AT1100="Y", AT1100="IR"),$AM1100,IF(AT1100="C", IF($BI1100="Y", IF($AF1100="N/A", $Q1100, $AF1100), IF($AG1100="N/A", $T1100,$AG1100)))))))</f>
        <v>#VALUE!</v>
      </c>
      <c r="BM1100" s="16" t="e">
        <f>IF(AU1100="R", $CA1100, IF(OR(AU1100="P", AU1100="T", AU1100="N"), 0, IF($C1100="DM", $T1100, IF(OR(AU1100="Y", AU1100="IR"),$AM1100,IF(AU1100="C", IF($BI1100="Y", IF($AF1100="N/A", $Q1100, $AF1100), IF($AG1100="N/A", $T1100,$AG1100)))))))</f>
        <v>#VALUE!</v>
      </c>
      <c r="BN1100" s="16" t="e">
        <f>IF(AV1100="R", $CA1100, IF(OR(AV1100="P", AV1100="T", AV1100="N"), 0, IF($C1100="DM", $T1100, IF(OR(AV1100="Y", AV1100="IR"),$AM1100,IF(AV1100="C", IF($BI1100="Y", IF($AF1100="N/A", $Q1100, $AF1100), IF($AG1100="N/A", $T1100,$AG1100)))))))</f>
        <v>#VALUE!</v>
      </c>
      <c r="BO1100" s="16" t="e">
        <f>IF(AW1100="R", $CA1100, IF(OR(AW1100="P", AW1100="T", AW1100="N"), 0, IF($C1100="DM", $T1100, IF(OR(AW1100="Y", AW1100="IR"),$AM1100,IF(AW1100="C", IF($BI1100="Y", IF($AF1100="N/A", $Q1100, $AF1100), IF($AG1100="N/A", $T1100,$AG1100)))))))</f>
        <v>#VALUE!</v>
      </c>
      <c r="BP1100" s="16" t="e">
        <f>IF(AX1100="R", $CA1100, IF(OR(AX1100="P", AX1100="T", AX1100="N"), 0, IF($C1100="DM", $T1100, IF(OR(AX1100="Y", AX1100="IR"),$AM1100,IF(AX1100="C", IF($BI1100="Y", IF($AF1100="N/A", $Q1100, $AF1100), IF($AG1100="N/A", $T1100,$AG1100)))))))</f>
        <v>#VALUE!</v>
      </c>
      <c r="BQ1100" s="16" t="e">
        <f>IF(AY1100="R", $CA1100, IF(OR(AY1100="P", AY1100="T", AY1100="N"), 0, IF($C1100="DM", $T1100, IF(OR(AY1100="Y", AY1100="IR"),$AM1100,IF(AY1100="C", IF($BI1100="Y", IF($AF1100="N/A", $Q1100, $AF1100), IF($AG1100="N/A", $T1100,$AG1100)))))))</f>
        <v>#VALUE!</v>
      </c>
      <c r="BR1100" s="16" t="e">
        <f>IF(AZ1100="R", $CA1100, IF(OR(AZ1100="P", AZ1100="T", AZ1100="N"), 0, IF($C1100="DM", $T1100, IF(OR(AZ1100="Y", AZ1100="IR"),$AM1100,IF(AZ1100="C", IF($BI1100="Y", IF($AF1100="N/A", $Q1100, $AF1100), IF($AG1100="N/A", $T1100,$AG1100)))))))</f>
        <v>#VALUE!</v>
      </c>
      <c r="BS1100" s="16" t="e">
        <f>IF(BA1100="R", $CA1100, IF(OR(BA1100="P", BA1100="T", BA1100="N"), 0, IF($C1100="DM", $T1100, IF(OR(BA1100="Y", BA1100="IR"),$AM1100,IF(BA1100="C", IF($BI1100="Y", IF($AF1100="N/A", $Q1100, $AF1100), IF($AG1100="N/A", $T1100,$AG1100)))))))</f>
        <v>#VALUE!</v>
      </c>
      <c r="BT1100" s="16" t="e">
        <f>IF(BB1100="R", $CA1100, IF(OR(BB1100="P", BB1100="T", BB1100="N"), 0, IF($C1100="DM", $T1100, IF(OR(BB1100="Y", BB1100="IR"),$AM1100,IF(BB1100="C", IF($BI1100="Y", IF($BA1100="C", IF($AF1100="N/A", $Q1100, $AF1100), IF($AF1100="N/A", $T1100, $AM1100)), IF($AG1100="N/A", $T1100,$AG1100)))))))</f>
        <v>#VALUE!</v>
      </c>
      <c r="BU1100" s="16" t="e">
        <f>IF(BC1100="R", $CA1100, IF(OR(BC1100="P", BC1100="T", BC1100="N"), 0, IF($C1100="DM", $T1100, IF(OR(BC1100="Y", BC1100="IR"),$AM1100,IF(BC1100="C", IF($BI1100="Y", IF($BA1100="C", IF($AF1100="N/A", $Q1100, $AF1100), IF($AF1100="N/A", $T1100, $AM1100)), IF($AG1100="N/A", $T1100,$AG1100)))))))</f>
        <v>#VALUE!</v>
      </c>
      <c r="BV1100" s="16" t="e">
        <f>IF(BD1100="R", $CA1100, IF(OR(BD1100="P", BD1100="T", BD1100="N"), 0, IF($C1100="DM", $T1100, IF(OR(BD1100="Y", BD1100="IR"),$AM1100,IF(BD1100="C", IF($BI1100="Y", IF($BA1100="C", IF($AF1100="N/A", $Q1100, $AF1100), IF($AF1100="N/A", $T1100, $AM1100)), IF($AG1100="N/A", $T1100,$AG1100)))))))</f>
        <v>#VALUE!</v>
      </c>
      <c r="BW1100" s="16" t="e">
        <f>IF(BE1100="R", $CA1100, IF(OR(BE1100="P", BE1100="T", BE1100="N"), 0, IF($C1100="DM", $T1100, IF(OR(BE1100="Y", BE1100="IR"),$AM1100,IF(BE1100="C", IF($BI1100="Y", IF($BA1100="C", IF($AF1100="N/A", $Q1100, $AF1100), IF($AF1100="N/A", $T1100, $AM1100)), IF($AG1100="N/A", $T1100,$AG1100)))))))</f>
        <v>#VALUE!</v>
      </c>
      <c r="BX1100" s="16" t="e">
        <f>IF(BF1100="R", $CA1100, IF(OR(BF1100="P", BF1100="T", BF1100="N"), 0, IF($C1100="DM", $T1100, IF(OR(BF1100="Y", BF1100="IR"),$AM1100,IF(BF1100="C", IF($BI1100="Y", IF($BA1100="C", IF($AF1100="N/A", $Q1100, $AF1100), IF($AF1100="N/A", $T1100, $AM1100)), IF($AG1100="N/A", $T1100,$AG1100)))))))</f>
        <v>#VALUE!</v>
      </c>
      <c r="BY1100" s="16" t="e">
        <f>IF(BG1100="R", $CA1100, IF(OR(BG1100="P", BG1100="T", BG1100="N"), 0, IF($C1100="DM", $T1100, IF(OR(BG1100="Y", BG1100="IR"),$AM1100,IF(BG1100="C", IF($BI1100="Y", IF($BA1100="C", IF($AF1100="N/A", $Q1100, $AF1100), IF($AF1100="N/A", $T1100, $AM1100)), IF($AG1100="N/A", $T1100,$AG1100)))))))</f>
        <v>#VALUE!</v>
      </c>
      <c r="BZ1100" s="16" t="e">
        <f>IF(BH1100="R", $CA1100, IF(OR(BH1100="P", BH1100="T", BH1100="N"), 0, IF($C1100="DM", $T1100, IF(OR(BH1100="Y", BH1100="IR"),$AM1100,IF(BH1100="C", IF($BI1100="Y", IF($BA1100="C", IF($AF1100="N/A", $Q1100, $AF1100), IF($AF1100="N/A", $T1100, $AM1100)), IF($AG1100="N/A", $T1100,$AG1100)))))))</f>
        <v>#VALUE!</v>
      </c>
      <c r="CA1100" s="15" t="s">
        <v>75</v>
      </c>
      <c r="CB1100" s="16" t="e">
        <f>BZ1100</f>
        <v>#VALUE!</v>
      </c>
      <c r="CC1100" s="15" t="str">
        <f>IF(OR($BH1100="T", $BH1100="R"), 0, IF($BH1100="C", IF($BI1100="Y", IF($BA1100="C", 0, IF(AF1100="N/A", Q1100-T1100, AF1100-AG1100)), IF($AF1100="N/A", U1100, AH1100)), AN1100))</f>
        <v>N/A</v>
      </c>
      <c r="CD1100" s="15" t="str">
        <f>IF(OR($BH1100="T", $BH1100="R"), 0, IF($BH1100="C", IF($BI1100="Y", 0, IF($AF1100="N/A", V1100, AI1100)), AO1100))</f>
        <v>N/A</v>
      </c>
      <c r="CE1100" s="15" t="str">
        <f>IF(OR($BH1100="T", $BH1100="R"), 0, IF($BH1100="C", IF($BI1100="Y", 0, IF($AF1100="N/A", W1100, AJ1100)), AP1100))</f>
        <v>N/A</v>
      </c>
      <c r="CF1100" s="15" t="str">
        <f>IF(OR($BH1100="T", $BH1100="R"), 0, IF($BH1100="C", IF($BI1100="Y", 0, IF($AF1100="N/A", X1100, AK1100)), AQ1100))</f>
        <v>N/A</v>
      </c>
    </row>
    <row r="1101" spans="1:84" x14ac:dyDescent="0.25">
      <c r="A1101" s="14">
        <v>6078</v>
      </c>
      <c r="B1101" s="15"/>
      <c r="C1101" s="15"/>
      <c r="D1101" s="15"/>
      <c r="E1101" s="15" t="e">
        <f>VLOOKUP(B1101, 'Rookie Year'!$A$2:$B$55679,2,FALSE)</f>
        <v>#N/A</v>
      </c>
      <c r="F1101" s="15">
        <v>2024</v>
      </c>
      <c r="G1101" s="15" t="s">
        <v>42</v>
      </c>
      <c r="H1101" s="15"/>
      <c r="I1101" s="16"/>
      <c r="J1101" s="15"/>
      <c r="K1101" s="17">
        <f>IF(AND(G1101&lt;&gt;"N",R1101="N/A"), IF(I1101&lt;4, 0, 0.25),IF(I1101=1, IF(J1101=1,0.25, 0.25), IF(I1101&lt;13, 0.25, IF(I1101&lt;26, 0.4, IF(I1101&lt;51, 0.6, 0.75)))))</f>
        <v>0.25</v>
      </c>
      <c r="L1101" s="16">
        <f>I1101-M1101</f>
        <v>0</v>
      </c>
      <c r="M1101" s="16">
        <f>ROUNDUP(I1101*K1101,0)</f>
        <v>0</v>
      </c>
      <c r="N1101" s="16">
        <f>M1101*J1101</f>
        <v>0</v>
      </c>
      <c r="O1101" s="16">
        <v>0</v>
      </c>
      <c r="P1101" s="16">
        <v>0</v>
      </c>
      <c r="Q1101" s="16">
        <f>N1101-O1101-P1101</f>
        <v>0</v>
      </c>
      <c r="R1101" s="15" t="s">
        <v>75</v>
      </c>
      <c r="S1101" s="15">
        <f>IF(R1101="N/A", J1101-($B$1-F1101), J1101-($B$1-R1101))</f>
        <v>0</v>
      </c>
      <c r="T1101" s="16" t="str">
        <f>IF($S1101&lt;1, "N/A", $M1101)</f>
        <v>N/A</v>
      </c>
      <c r="U1101" s="16" t="str">
        <f>IF($S1101&lt;2, "N/A", $M1101)</f>
        <v>N/A</v>
      </c>
      <c r="V1101" s="16" t="str">
        <f>IF($S1101&lt;3, "N/A", $M1101)</f>
        <v>N/A</v>
      </c>
      <c r="W1101" s="16" t="str">
        <f>IF($S1101&lt;4, "N/A", $M1101)</f>
        <v>N/A</v>
      </c>
      <c r="X1101" s="16" t="str">
        <f>IF($S1101&lt;5, "N/A", $M1101)</f>
        <v>N/A</v>
      </c>
      <c r="Y1101" s="15" t="str">
        <f>IF(SUM(T1101:X1101)&lt;&gt;Q1101, "CHECK", "OK")</f>
        <v>OK</v>
      </c>
      <c r="Z1101" s="15" t="str">
        <f>IF(F1101=$B$1, "No", IF(S1101=1, "Yes", "No"))</f>
        <v>No</v>
      </c>
      <c r="AA1101" s="18" t="str">
        <f>IF(C1101="DM", "N/A", IF(Z1101="No","N/A",VLOOKUP(B1101,'Extension List'!$A$3:$R$1972,18,FALSE)))</f>
        <v>N/A</v>
      </c>
      <c r="AB1101" s="15" t="str">
        <f>IF(C1101="DM", "N/A", IF(Z1101="No","N/A",VLOOKUP(B1101,'Extension List'!$A$3:$T$1972,20,FALSE)))</f>
        <v>N/A</v>
      </c>
      <c r="AC1101" s="15" t="str">
        <f>IF(AA1101="N/A", "N/A", 0)</f>
        <v>N/A</v>
      </c>
      <c r="AD1101" s="16" t="str">
        <f>IF(AE1101="N/A", "N/A", AA1101-AE1101)</f>
        <v>N/A</v>
      </c>
      <c r="AE1101" s="16" t="str">
        <f>IF(AA1101="N/A", "N/A", IF(AC1101&gt;0, IF(AA1101&lt;13, ROUNDUP(0.25*AA1101,0), IF(AA1101&lt;26, ROUNDUP(0.4*AA1101,0), IF(AA1101&lt;51, ROUNDUP(0.6*AA1101,0), ROUNDUP(0.75*AA1101,0)))), "N/A"))</f>
        <v>N/A</v>
      </c>
      <c r="AF1101" s="16" t="str">
        <f>IF(AD1101="N/A","N/A", (AE1101*AC1101)+Q1101)</f>
        <v>N/A</v>
      </c>
      <c r="AG1101" s="16" t="str">
        <f>IF($AF1101="N/A", "N/A", "TBC")</f>
        <v>N/A</v>
      </c>
      <c r="AH1101" s="16" t="str">
        <f>IF($AF1101="N/A", "N/A", "TBC")</f>
        <v>N/A</v>
      </c>
      <c r="AI1101" s="16" t="str">
        <f>IF($AF1101="N/A","N/A",IF(AC1101&gt;1,"TBC","N/A"))</f>
        <v>N/A</v>
      </c>
      <c r="AJ1101" s="16" t="str">
        <f>IF($AF1101="N/A","N/A",IF(AC1101&gt;2,"TBC","N/A"))</f>
        <v>N/A</v>
      </c>
      <c r="AK1101" s="16" t="str">
        <f>IF($AF1101="N/A","N/A",IF(AC1101&gt;3,"TBC","N/A"))</f>
        <v>N/A</v>
      </c>
      <c r="AL1101" s="16" t="str">
        <f>IF(AC1101="N/A","N/A",IF(AC1101&gt;0,IF(SUM(AG1101:AK1101)&lt;&gt;AF1101,"CHECK","OK"),"N/A"))</f>
        <v>N/A</v>
      </c>
      <c r="AM1101" s="16" t="e">
        <f>IF(AD1101="N/A", L1101+T1101, L1101+AG1101)</f>
        <v>#VALUE!</v>
      </c>
      <c r="AN1101" s="16" t="str">
        <f>IF(AD1101="N/A", IF(U1101="N/A", "N/A", L1101+U1101), AD1101+AH1101)</f>
        <v>N/A</v>
      </c>
      <c r="AO1101" s="16" t="str">
        <f>IF(AD1101="N/A", IF(V1101="N/A", "N/A", L1101+V1101), IF(AI1101="N/A", "N/A", AD1101+AI1101))</f>
        <v>N/A</v>
      </c>
      <c r="AP1101" s="16" t="str">
        <f>IF(AD1101="N/A", IF(W1101="N/A", "N/A", L1101+W1101), IF(AJ1101="N/A", "N/A", AD1101+AJ1101))</f>
        <v>N/A</v>
      </c>
      <c r="AQ1101" s="16" t="str">
        <f>IF(AD1101="N/A", IF(X1101="N/A", "N/A", L1101+X1101), IF(AK1101="N/A", "N/A", AD1101+AK1101))</f>
        <v>N/A</v>
      </c>
      <c r="AR1101" s="15" t="s">
        <v>40</v>
      </c>
      <c r="AS1101" s="15" t="s">
        <v>40</v>
      </c>
      <c r="AT1101" s="15" t="s">
        <v>40</v>
      </c>
      <c r="AU1101" s="15" t="s">
        <v>40</v>
      </c>
      <c r="AV1101" s="15" t="s">
        <v>40</v>
      </c>
      <c r="AW1101" s="15" t="s">
        <v>40</v>
      </c>
      <c r="AX1101" s="15" t="s">
        <v>40</v>
      </c>
      <c r="AY1101" s="15" t="s">
        <v>40</v>
      </c>
      <c r="AZ1101" s="15" t="s">
        <v>40</v>
      </c>
      <c r="BA1101" s="15" t="s">
        <v>40</v>
      </c>
      <c r="BB1101" s="15" t="s">
        <v>40</v>
      </c>
      <c r="BC1101" s="15" t="s">
        <v>40</v>
      </c>
      <c r="BD1101" s="15" t="s">
        <v>40</v>
      </c>
      <c r="BE1101" s="15" t="s">
        <v>40</v>
      </c>
      <c r="BF1101" s="15" t="s">
        <v>40</v>
      </c>
      <c r="BG1101" s="15" t="s">
        <v>40</v>
      </c>
      <c r="BH1101" s="15" t="s">
        <v>40</v>
      </c>
      <c r="BJ1101" s="16" t="e">
        <f>IF(AR1101="R", $CA1101, IF(OR(AR1101="P", AR1101="T", AR1101="N"), 0, IF($C1101="DM", $T1101, IF(OR(AR1101="Y", AR1101="IR"),$AM1101,IF(AR1101="C", IF($BI1101="Y", IF($AF1101="N/A", $Q1101, $AF1101), IF($AG1101="N/A", $T1101,$AG1101)))))))</f>
        <v>#VALUE!</v>
      </c>
      <c r="BK1101" s="16" t="e">
        <f>IF(AS1101="R", $CA1101, IF(OR(AS1101="P", AS1101="T", AS1101="N"), 0, IF($C1101="DM", $T1101, IF(OR(AS1101="Y", AS1101="IR"),$AM1101,IF(AS1101="C", IF($BI1101="Y", IF($AF1101="N/A", $Q1101, $AF1101), IF($AG1101="N/A", $T1101,$AG1101)))))))</f>
        <v>#VALUE!</v>
      </c>
      <c r="BL1101" s="16" t="e">
        <f>IF(AT1101="R", $CA1101, IF(OR(AT1101="P", AT1101="T", AT1101="N"), 0, IF($C1101="DM", $T1101, IF(OR(AT1101="Y", AT1101="IR"),$AM1101,IF(AT1101="C", IF($BI1101="Y", IF($AF1101="N/A", $Q1101, $AF1101), IF($AG1101="N/A", $T1101,$AG1101)))))))</f>
        <v>#VALUE!</v>
      </c>
      <c r="BM1101" s="16" t="e">
        <f>IF(AU1101="R", $CA1101, IF(OR(AU1101="P", AU1101="T", AU1101="N"), 0, IF($C1101="DM", $T1101, IF(OR(AU1101="Y", AU1101="IR"),$AM1101,IF(AU1101="C", IF($BI1101="Y", IF($AF1101="N/A", $Q1101, $AF1101), IF($AG1101="N/A", $T1101,$AG1101)))))))</f>
        <v>#VALUE!</v>
      </c>
      <c r="BN1101" s="16" t="e">
        <f>IF(AV1101="R", $CA1101, IF(OR(AV1101="P", AV1101="T", AV1101="N"), 0, IF($C1101="DM", $T1101, IF(OR(AV1101="Y", AV1101="IR"),$AM1101,IF(AV1101="C", IF($BI1101="Y", IF($AF1101="N/A", $Q1101, $AF1101), IF($AG1101="N/A", $T1101,$AG1101)))))))</f>
        <v>#VALUE!</v>
      </c>
      <c r="BO1101" s="16" t="e">
        <f>IF(AW1101="R", $CA1101, IF(OR(AW1101="P", AW1101="T", AW1101="N"), 0, IF($C1101="DM", $T1101, IF(OR(AW1101="Y", AW1101="IR"),$AM1101,IF(AW1101="C", IF($BI1101="Y", IF($AF1101="N/A", $Q1101, $AF1101), IF($AG1101="N/A", $T1101,$AG1101)))))))</f>
        <v>#VALUE!</v>
      </c>
      <c r="BP1101" s="16" t="e">
        <f>IF(AX1101="R", $CA1101, IF(OR(AX1101="P", AX1101="T", AX1101="N"), 0, IF($C1101="DM", $T1101, IF(OR(AX1101="Y", AX1101="IR"),$AM1101,IF(AX1101="C", IF($BI1101="Y", IF($AF1101="N/A", $Q1101, $AF1101), IF($AG1101="N/A", $T1101,$AG1101)))))))</f>
        <v>#VALUE!</v>
      </c>
      <c r="BQ1101" s="16" t="e">
        <f>IF(AY1101="R", $CA1101, IF(OR(AY1101="P", AY1101="T", AY1101="N"), 0, IF($C1101="DM", $T1101, IF(OR(AY1101="Y", AY1101="IR"),$AM1101,IF(AY1101="C", IF($BI1101="Y", IF($AF1101="N/A", $Q1101, $AF1101), IF($AG1101="N/A", $T1101,$AG1101)))))))</f>
        <v>#VALUE!</v>
      </c>
      <c r="BR1101" s="16" t="e">
        <f>IF(AZ1101="R", $CA1101, IF(OR(AZ1101="P", AZ1101="T", AZ1101="N"), 0, IF($C1101="DM", $T1101, IF(OR(AZ1101="Y", AZ1101="IR"),$AM1101,IF(AZ1101="C", IF($BI1101="Y", IF($AF1101="N/A", $Q1101, $AF1101), IF($AG1101="N/A", $T1101,$AG1101)))))))</f>
        <v>#VALUE!</v>
      </c>
      <c r="BS1101" s="16" t="e">
        <f>IF(BA1101="R", $CA1101, IF(OR(BA1101="P", BA1101="T", BA1101="N"), 0, IF($C1101="DM", $T1101, IF(OR(BA1101="Y", BA1101="IR"),$AM1101,IF(BA1101="C", IF($BI1101="Y", IF($AF1101="N/A", $Q1101, $AF1101), IF($AG1101="N/A", $T1101,$AG1101)))))))</f>
        <v>#VALUE!</v>
      </c>
      <c r="BT1101" s="16" t="e">
        <f>IF(BB1101="R", $CA1101, IF(OR(BB1101="P", BB1101="T", BB1101="N"), 0, IF($C1101="DM", $T1101, IF(OR(BB1101="Y", BB1101="IR"),$AM1101,IF(BB1101="C", IF($BI1101="Y", IF($BA1101="C", IF($AF1101="N/A", $Q1101, $AF1101), IF($AF1101="N/A", $T1101, $AM1101)), IF($AG1101="N/A", $T1101,$AG1101)))))))</f>
        <v>#VALUE!</v>
      </c>
      <c r="BU1101" s="16" t="e">
        <f>IF(BC1101="R", $CA1101, IF(OR(BC1101="P", BC1101="T", BC1101="N"), 0, IF($C1101="DM", $T1101, IF(OR(BC1101="Y", BC1101="IR"),$AM1101,IF(BC1101="C", IF($BI1101="Y", IF($BA1101="C", IF($AF1101="N/A", $Q1101, $AF1101), IF($AF1101="N/A", $T1101, $AM1101)), IF($AG1101="N/A", $T1101,$AG1101)))))))</f>
        <v>#VALUE!</v>
      </c>
      <c r="BV1101" s="16" t="e">
        <f>IF(BD1101="R", $CA1101, IF(OR(BD1101="P", BD1101="T", BD1101="N"), 0, IF($C1101="DM", $T1101, IF(OR(BD1101="Y", BD1101="IR"),$AM1101,IF(BD1101="C", IF($BI1101="Y", IF($BA1101="C", IF($AF1101="N/A", $Q1101, $AF1101), IF($AF1101="N/A", $T1101, $AM1101)), IF($AG1101="N/A", $T1101,$AG1101)))))))</f>
        <v>#VALUE!</v>
      </c>
      <c r="BW1101" s="16" t="e">
        <f>IF(BE1101="R", $CA1101, IF(OR(BE1101="P", BE1101="T", BE1101="N"), 0, IF($C1101="DM", $T1101, IF(OR(BE1101="Y", BE1101="IR"),$AM1101,IF(BE1101="C", IF($BI1101="Y", IF($BA1101="C", IF($AF1101="N/A", $Q1101, $AF1101), IF($AF1101="N/A", $T1101, $AM1101)), IF($AG1101="N/A", $T1101,$AG1101)))))))</f>
        <v>#VALUE!</v>
      </c>
      <c r="BX1101" s="16" t="e">
        <f>IF(BF1101="R", $CA1101, IF(OR(BF1101="P", BF1101="T", BF1101="N"), 0, IF($C1101="DM", $T1101, IF(OR(BF1101="Y", BF1101="IR"),$AM1101,IF(BF1101="C", IF($BI1101="Y", IF($BA1101="C", IF($AF1101="N/A", $Q1101, $AF1101), IF($AF1101="N/A", $T1101, $AM1101)), IF($AG1101="N/A", $T1101,$AG1101)))))))</f>
        <v>#VALUE!</v>
      </c>
      <c r="BY1101" s="16" t="e">
        <f>IF(BG1101="R", $CA1101, IF(OR(BG1101="P", BG1101="T", BG1101="N"), 0, IF($C1101="DM", $T1101, IF(OR(BG1101="Y", BG1101="IR"),$AM1101,IF(BG1101="C", IF($BI1101="Y", IF($BA1101="C", IF($AF1101="N/A", $Q1101, $AF1101), IF($AF1101="N/A", $T1101, $AM1101)), IF($AG1101="N/A", $T1101,$AG1101)))))))</f>
        <v>#VALUE!</v>
      </c>
      <c r="BZ1101" s="16" t="e">
        <f>IF(BH1101="R", $CA1101, IF(OR(BH1101="P", BH1101="T", BH1101="N"), 0, IF($C1101="DM", $T1101, IF(OR(BH1101="Y", BH1101="IR"),$AM1101,IF(BH1101="C", IF($BI1101="Y", IF($BA1101="C", IF($AF1101="N/A", $Q1101, $AF1101), IF($AF1101="N/A", $T1101, $AM1101)), IF($AG1101="N/A", $T1101,$AG1101)))))))</f>
        <v>#VALUE!</v>
      </c>
      <c r="CA1101" s="15" t="s">
        <v>75</v>
      </c>
      <c r="CB1101" s="16" t="e">
        <f>BZ1101</f>
        <v>#VALUE!</v>
      </c>
      <c r="CC1101" s="15" t="str">
        <f>IF(OR($BH1101="T", $BH1101="R"), 0, IF($BH1101="C", IF($BI1101="Y", IF($BA1101="C", 0, IF(AF1101="N/A", Q1101-T1101, AF1101-AG1101)), IF($AF1101="N/A", U1101, AH1101)), AN1101))</f>
        <v>N/A</v>
      </c>
      <c r="CD1101" s="15" t="str">
        <f>IF(OR($BH1101="T", $BH1101="R"), 0, IF($BH1101="C", IF($BI1101="Y", 0, IF($AF1101="N/A", V1101, AI1101)), AO1101))</f>
        <v>N/A</v>
      </c>
      <c r="CE1101" s="15" t="str">
        <f>IF(OR($BH1101="T", $BH1101="R"), 0, IF($BH1101="C", IF($BI1101="Y", 0, IF($AF1101="N/A", W1101, AJ1101)), AP1101))</f>
        <v>N/A</v>
      </c>
      <c r="CF1101" s="15" t="str">
        <f>IF(OR($BH1101="T", $BH1101="R"), 0, IF($BH1101="C", IF($BI1101="Y", 0, IF($AF1101="N/A", X1101, AK1101)), AQ1101))</f>
        <v>N/A</v>
      </c>
    </row>
    <row r="1102" spans="1:84" x14ac:dyDescent="0.25">
      <c r="A1102" s="14">
        <v>6079</v>
      </c>
      <c r="B1102" s="15"/>
      <c r="C1102" s="15"/>
      <c r="D1102" s="15"/>
      <c r="E1102" s="15" t="e">
        <f>VLOOKUP(B1102, 'Rookie Year'!$A$2:$B$55679,2,FALSE)</f>
        <v>#N/A</v>
      </c>
      <c r="F1102" s="15">
        <v>2024</v>
      </c>
      <c r="G1102" s="15" t="s">
        <v>42</v>
      </c>
      <c r="H1102" s="15"/>
      <c r="I1102" s="16"/>
      <c r="J1102" s="15"/>
      <c r="K1102" s="17">
        <f>IF(AND(G1102&lt;&gt;"N",R1102="N/A"), IF(I1102&lt;4, 0, 0.25),IF(I1102=1, IF(J1102=1,0.25, 0.25), IF(I1102&lt;13, 0.25, IF(I1102&lt;26, 0.4, IF(I1102&lt;51, 0.6, 0.75)))))</f>
        <v>0.25</v>
      </c>
      <c r="L1102" s="16">
        <f>I1102-M1102</f>
        <v>0</v>
      </c>
      <c r="M1102" s="16">
        <f>ROUNDUP(I1102*K1102,0)</f>
        <v>0</v>
      </c>
      <c r="N1102" s="16">
        <f>M1102*J1102</f>
        <v>0</v>
      </c>
      <c r="O1102" s="16">
        <v>0</v>
      </c>
      <c r="P1102" s="16">
        <v>0</v>
      </c>
      <c r="Q1102" s="16">
        <f>N1102-O1102-P1102</f>
        <v>0</v>
      </c>
      <c r="R1102" s="15" t="s">
        <v>75</v>
      </c>
      <c r="S1102" s="15">
        <f>IF(R1102="N/A", J1102-($B$1-F1102), J1102-($B$1-R1102))</f>
        <v>0</v>
      </c>
      <c r="T1102" s="16" t="str">
        <f>IF($S1102&lt;1, "N/A", $M1102)</f>
        <v>N/A</v>
      </c>
      <c r="U1102" s="16" t="str">
        <f>IF($S1102&lt;2, "N/A", $M1102)</f>
        <v>N/A</v>
      </c>
      <c r="V1102" s="16" t="str">
        <f>IF($S1102&lt;3, "N/A", $M1102)</f>
        <v>N/A</v>
      </c>
      <c r="W1102" s="16" t="str">
        <f>IF($S1102&lt;4, "N/A", $M1102)</f>
        <v>N/A</v>
      </c>
      <c r="X1102" s="16" t="str">
        <f>IF($S1102&lt;5, "N/A", $M1102)</f>
        <v>N/A</v>
      </c>
      <c r="Y1102" s="15" t="str">
        <f>IF(SUM(T1102:X1102)&lt;&gt;Q1102, "CHECK", "OK")</f>
        <v>OK</v>
      </c>
      <c r="Z1102" s="15" t="str">
        <f>IF(F1102=$B$1, "No", IF(S1102=1, "Yes", "No"))</f>
        <v>No</v>
      </c>
      <c r="AA1102" s="18" t="str">
        <f>IF(C1102="DM", "N/A", IF(Z1102="No","N/A",VLOOKUP(B1102,'Extension List'!$A$3:$R$1972,18,FALSE)))</f>
        <v>N/A</v>
      </c>
      <c r="AB1102" s="15" t="str">
        <f>IF(C1102="DM", "N/A", IF(Z1102="No","N/A",VLOOKUP(B1102,'Extension List'!$A$3:$T$1972,20,FALSE)))</f>
        <v>N/A</v>
      </c>
      <c r="AC1102" s="15" t="str">
        <f>IF(AA1102="N/A", "N/A", 0)</f>
        <v>N/A</v>
      </c>
      <c r="AD1102" s="16" t="str">
        <f>IF(AE1102="N/A", "N/A", AA1102-AE1102)</f>
        <v>N/A</v>
      </c>
      <c r="AE1102" s="16" t="str">
        <f>IF(AA1102="N/A", "N/A", IF(AC1102&gt;0, IF(AA1102&lt;13, ROUNDUP(0.25*AA1102,0), IF(AA1102&lt;26, ROUNDUP(0.4*AA1102,0), IF(AA1102&lt;51, ROUNDUP(0.6*AA1102,0), ROUNDUP(0.75*AA1102,0)))), "N/A"))</f>
        <v>N/A</v>
      </c>
      <c r="AF1102" s="16" t="str">
        <f>IF(AD1102="N/A","N/A", (AE1102*AC1102)+Q1102)</f>
        <v>N/A</v>
      </c>
      <c r="AG1102" s="16" t="str">
        <f>IF($AF1102="N/A", "N/A", "TBC")</f>
        <v>N/A</v>
      </c>
      <c r="AH1102" s="16" t="str">
        <f>IF($AF1102="N/A", "N/A", "TBC")</f>
        <v>N/A</v>
      </c>
      <c r="AI1102" s="16" t="str">
        <f>IF($AF1102="N/A","N/A",IF(AC1102&gt;1,"TBC","N/A"))</f>
        <v>N/A</v>
      </c>
      <c r="AJ1102" s="16" t="str">
        <f>IF($AF1102="N/A","N/A",IF(AC1102&gt;2,"TBC","N/A"))</f>
        <v>N/A</v>
      </c>
      <c r="AK1102" s="16" t="str">
        <f>IF($AF1102="N/A","N/A",IF(AC1102&gt;3,"TBC","N/A"))</f>
        <v>N/A</v>
      </c>
      <c r="AL1102" s="16" t="str">
        <f>IF(AC1102="N/A","N/A",IF(AC1102&gt;0,IF(SUM(AG1102:AK1102)&lt;&gt;AF1102,"CHECK","OK"),"N/A"))</f>
        <v>N/A</v>
      </c>
      <c r="AM1102" s="16" t="e">
        <f>IF(AD1102="N/A", L1102+T1102, L1102+AG1102)</f>
        <v>#VALUE!</v>
      </c>
      <c r="AN1102" s="16" t="str">
        <f>IF(AD1102="N/A", IF(U1102="N/A", "N/A", L1102+U1102), AD1102+AH1102)</f>
        <v>N/A</v>
      </c>
      <c r="AO1102" s="16" t="str">
        <f>IF(AD1102="N/A", IF(V1102="N/A", "N/A", L1102+V1102), IF(AI1102="N/A", "N/A", AD1102+AI1102))</f>
        <v>N/A</v>
      </c>
      <c r="AP1102" s="16" t="str">
        <f>IF(AD1102="N/A", IF(W1102="N/A", "N/A", L1102+W1102), IF(AJ1102="N/A", "N/A", AD1102+AJ1102))</f>
        <v>N/A</v>
      </c>
      <c r="AQ1102" s="16" t="str">
        <f>IF(AD1102="N/A", IF(X1102="N/A", "N/A", L1102+X1102), IF(AK1102="N/A", "N/A", AD1102+AK1102))</f>
        <v>N/A</v>
      </c>
      <c r="AR1102" s="15" t="s">
        <v>40</v>
      </c>
      <c r="AS1102" s="15" t="s">
        <v>40</v>
      </c>
      <c r="AT1102" s="15" t="s">
        <v>40</v>
      </c>
      <c r="AU1102" s="15" t="s">
        <v>40</v>
      </c>
      <c r="AV1102" s="15" t="s">
        <v>40</v>
      </c>
      <c r="AW1102" s="15" t="s">
        <v>40</v>
      </c>
      <c r="AX1102" s="15" t="s">
        <v>40</v>
      </c>
      <c r="AY1102" s="15" t="s">
        <v>40</v>
      </c>
      <c r="AZ1102" s="15" t="s">
        <v>40</v>
      </c>
      <c r="BA1102" s="15" t="s">
        <v>40</v>
      </c>
      <c r="BB1102" s="15" t="s">
        <v>40</v>
      </c>
      <c r="BC1102" s="15" t="s">
        <v>40</v>
      </c>
      <c r="BD1102" s="15" t="s">
        <v>40</v>
      </c>
      <c r="BE1102" s="15" t="s">
        <v>40</v>
      </c>
      <c r="BF1102" s="15" t="s">
        <v>40</v>
      </c>
      <c r="BG1102" s="15" t="s">
        <v>40</v>
      </c>
      <c r="BH1102" s="15" t="s">
        <v>40</v>
      </c>
      <c r="BJ1102" s="16" t="e">
        <f>IF(AR1102="R", $CA1102, IF(OR(AR1102="P", AR1102="T", AR1102="N"), 0, IF($C1102="DM", $T1102, IF(OR(AR1102="Y", AR1102="IR"),$AM1102,IF(AR1102="C", IF($BI1102="Y", IF($AF1102="N/A", $Q1102, $AF1102), IF($AG1102="N/A", $T1102,$AG1102)))))))</f>
        <v>#VALUE!</v>
      </c>
      <c r="BK1102" s="16" t="e">
        <f>IF(AS1102="R", $CA1102, IF(OR(AS1102="P", AS1102="T", AS1102="N"), 0, IF($C1102="DM", $T1102, IF(OR(AS1102="Y", AS1102="IR"),$AM1102,IF(AS1102="C", IF($BI1102="Y", IF($AF1102="N/A", $Q1102, $AF1102), IF($AG1102="N/A", $T1102,$AG1102)))))))</f>
        <v>#VALUE!</v>
      </c>
      <c r="BL1102" s="16" t="e">
        <f>IF(AT1102="R", $CA1102, IF(OR(AT1102="P", AT1102="T", AT1102="N"), 0, IF($C1102="DM", $T1102, IF(OR(AT1102="Y", AT1102="IR"),$AM1102,IF(AT1102="C", IF($BI1102="Y", IF($AF1102="N/A", $Q1102, $AF1102), IF($AG1102="N/A", $T1102,$AG1102)))))))</f>
        <v>#VALUE!</v>
      </c>
      <c r="BM1102" s="16" t="e">
        <f>IF(AU1102="R", $CA1102, IF(OR(AU1102="P", AU1102="T", AU1102="N"), 0, IF($C1102="DM", $T1102, IF(OR(AU1102="Y", AU1102="IR"),$AM1102,IF(AU1102="C", IF($BI1102="Y", IF($AF1102="N/A", $Q1102, $AF1102), IF($AG1102="N/A", $T1102,$AG1102)))))))</f>
        <v>#VALUE!</v>
      </c>
      <c r="BN1102" s="16" t="e">
        <f>IF(AV1102="R", $CA1102, IF(OR(AV1102="P", AV1102="T", AV1102="N"), 0, IF($C1102="DM", $T1102, IF(OR(AV1102="Y", AV1102="IR"),$AM1102,IF(AV1102="C", IF($BI1102="Y", IF($AF1102="N/A", $Q1102, $AF1102), IF($AG1102="N/A", $T1102,$AG1102)))))))</f>
        <v>#VALUE!</v>
      </c>
      <c r="BO1102" s="16" t="e">
        <f>IF(AW1102="R", $CA1102, IF(OR(AW1102="P", AW1102="T", AW1102="N"), 0, IF($C1102="DM", $T1102, IF(OR(AW1102="Y", AW1102="IR"),$AM1102,IF(AW1102="C", IF($BI1102="Y", IF($AF1102="N/A", $Q1102, $AF1102), IF($AG1102="N/A", $T1102,$AG1102)))))))</f>
        <v>#VALUE!</v>
      </c>
      <c r="BP1102" s="16" t="e">
        <f>IF(AX1102="R", $CA1102, IF(OR(AX1102="P", AX1102="T", AX1102="N"), 0, IF($C1102="DM", $T1102, IF(OR(AX1102="Y", AX1102="IR"),$AM1102,IF(AX1102="C", IF($BI1102="Y", IF($AF1102="N/A", $Q1102, $AF1102), IF($AG1102="N/A", $T1102,$AG1102)))))))</f>
        <v>#VALUE!</v>
      </c>
      <c r="BQ1102" s="16" t="e">
        <f>IF(AY1102="R", $CA1102, IF(OR(AY1102="P", AY1102="T", AY1102="N"), 0, IF($C1102="DM", $T1102, IF(OR(AY1102="Y", AY1102="IR"),$AM1102,IF(AY1102="C", IF($BI1102="Y", IF($AF1102="N/A", $Q1102, $AF1102), IF($AG1102="N/A", $T1102,$AG1102)))))))</f>
        <v>#VALUE!</v>
      </c>
      <c r="BR1102" s="16" t="e">
        <f>IF(AZ1102="R", $CA1102, IF(OR(AZ1102="P", AZ1102="T", AZ1102="N"), 0, IF($C1102="DM", $T1102, IF(OR(AZ1102="Y", AZ1102="IR"),$AM1102,IF(AZ1102="C", IF($BI1102="Y", IF($AF1102="N/A", $Q1102, $AF1102), IF($AG1102="N/A", $T1102,$AG1102)))))))</f>
        <v>#VALUE!</v>
      </c>
      <c r="BS1102" s="16" t="e">
        <f>IF(BA1102="R", $CA1102, IF(OR(BA1102="P", BA1102="T", BA1102="N"), 0, IF($C1102="DM", $T1102, IF(OR(BA1102="Y", BA1102="IR"),$AM1102,IF(BA1102="C", IF($BI1102="Y", IF($AF1102="N/A", $Q1102, $AF1102), IF($AG1102="N/A", $T1102,$AG1102)))))))</f>
        <v>#VALUE!</v>
      </c>
      <c r="BT1102" s="16" t="e">
        <f>IF(BB1102="R", $CA1102, IF(OR(BB1102="P", BB1102="T", BB1102="N"), 0, IF($C1102="DM", $T1102, IF(OR(BB1102="Y", BB1102="IR"),$AM1102,IF(BB1102="C", IF($BI1102="Y", IF($BA1102="C", IF($AF1102="N/A", $Q1102, $AF1102), IF($AF1102="N/A", $T1102, $AM1102)), IF($AG1102="N/A", $T1102,$AG1102)))))))</f>
        <v>#VALUE!</v>
      </c>
      <c r="BU1102" s="16" t="e">
        <f>IF(BC1102="R", $CA1102, IF(OR(BC1102="P", BC1102="T", BC1102="N"), 0, IF($C1102="DM", $T1102, IF(OR(BC1102="Y", BC1102="IR"),$AM1102,IF(BC1102="C", IF($BI1102="Y", IF($BA1102="C", IF($AF1102="N/A", $Q1102, $AF1102), IF($AF1102="N/A", $T1102, $AM1102)), IF($AG1102="N/A", $T1102,$AG1102)))))))</f>
        <v>#VALUE!</v>
      </c>
      <c r="BV1102" s="16" t="e">
        <f>IF(BD1102="R", $CA1102, IF(OR(BD1102="P", BD1102="T", BD1102="N"), 0, IF($C1102="DM", $T1102, IF(OR(BD1102="Y", BD1102="IR"),$AM1102,IF(BD1102="C", IF($BI1102="Y", IF($BA1102="C", IF($AF1102="N/A", $Q1102, $AF1102), IF($AF1102="N/A", $T1102, $AM1102)), IF($AG1102="N/A", $T1102,$AG1102)))))))</f>
        <v>#VALUE!</v>
      </c>
      <c r="BW1102" s="16" t="e">
        <f>IF(BE1102="R", $CA1102, IF(OR(BE1102="P", BE1102="T", BE1102="N"), 0, IF($C1102="DM", $T1102, IF(OR(BE1102="Y", BE1102="IR"),$AM1102,IF(BE1102="C", IF($BI1102="Y", IF($BA1102="C", IF($AF1102="N/A", $Q1102, $AF1102), IF($AF1102="N/A", $T1102, $AM1102)), IF($AG1102="N/A", $T1102,$AG1102)))))))</f>
        <v>#VALUE!</v>
      </c>
      <c r="BX1102" s="16" t="e">
        <f>IF(BF1102="R", $CA1102, IF(OR(BF1102="P", BF1102="T", BF1102="N"), 0, IF($C1102="DM", $T1102, IF(OR(BF1102="Y", BF1102="IR"),$AM1102,IF(BF1102="C", IF($BI1102="Y", IF($BA1102="C", IF($AF1102="N/A", $Q1102, $AF1102), IF($AF1102="N/A", $T1102, $AM1102)), IF($AG1102="N/A", $T1102,$AG1102)))))))</f>
        <v>#VALUE!</v>
      </c>
      <c r="BY1102" s="16" t="e">
        <f>IF(BG1102="R", $CA1102, IF(OR(BG1102="P", BG1102="T", BG1102="N"), 0, IF($C1102="DM", $T1102, IF(OR(BG1102="Y", BG1102="IR"),$AM1102,IF(BG1102="C", IF($BI1102="Y", IF($BA1102="C", IF($AF1102="N/A", $Q1102, $AF1102), IF($AF1102="N/A", $T1102, $AM1102)), IF($AG1102="N/A", $T1102,$AG1102)))))))</f>
        <v>#VALUE!</v>
      </c>
      <c r="BZ1102" s="16" t="e">
        <f>IF(BH1102="R", $CA1102, IF(OR(BH1102="P", BH1102="T", BH1102="N"), 0, IF($C1102="DM", $T1102, IF(OR(BH1102="Y", BH1102="IR"),$AM1102,IF(BH1102="C", IF($BI1102="Y", IF($BA1102="C", IF($AF1102="N/A", $Q1102, $AF1102), IF($AF1102="N/A", $T1102, $AM1102)), IF($AG1102="N/A", $T1102,$AG1102)))))))</f>
        <v>#VALUE!</v>
      </c>
      <c r="CA1102" s="15" t="s">
        <v>75</v>
      </c>
      <c r="CB1102" s="16" t="e">
        <f>BZ1102</f>
        <v>#VALUE!</v>
      </c>
      <c r="CC1102" s="15" t="str">
        <f>IF(OR($BH1102="T", $BH1102="R"), 0, IF($BH1102="C", IF($BI1102="Y", IF($BA1102="C", 0, IF(AF1102="N/A", Q1102-T1102, AF1102-AG1102)), IF($AF1102="N/A", U1102, AH1102)), AN1102))</f>
        <v>N/A</v>
      </c>
      <c r="CD1102" s="15" t="str">
        <f>IF(OR($BH1102="T", $BH1102="R"), 0, IF($BH1102="C", IF($BI1102="Y", 0, IF($AF1102="N/A", V1102, AI1102)), AO1102))</f>
        <v>N/A</v>
      </c>
      <c r="CE1102" s="15" t="str">
        <f>IF(OR($BH1102="T", $BH1102="R"), 0, IF($BH1102="C", IF($BI1102="Y", 0, IF($AF1102="N/A", W1102, AJ1102)), AP1102))</f>
        <v>N/A</v>
      </c>
      <c r="CF1102" s="15" t="str">
        <f>IF(OR($BH1102="T", $BH1102="R"), 0, IF($BH1102="C", IF($BI1102="Y", 0, IF($AF1102="N/A", X1102, AK1102)), AQ1102))</f>
        <v>N/A</v>
      </c>
    </row>
    <row r="1103" spans="1:84" x14ac:dyDescent="0.25">
      <c r="A1103" s="14">
        <v>6080</v>
      </c>
      <c r="B1103" s="15"/>
      <c r="C1103" s="15"/>
      <c r="D1103" s="15"/>
      <c r="E1103" s="15" t="e">
        <f>VLOOKUP(B1103, 'Rookie Year'!$A$2:$B$55679,2,FALSE)</f>
        <v>#N/A</v>
      </c>
      <c r="F1103" s="15">
        <v>2024</v>
      </c>
      <c r="G1103" s="15" t="s">
        <v>42</v>
      </c>
      <c r="H1103" s="15"/>
      <c r="I1103" s="16"/>
      <c r="J1103" s="15"/>
      <c r="K1103" s="17">
        <f>IF(AND(G1103&lt;&gt;"N",R1103="N/A"), IF(I1103&lt;4, 0, 0.25),IF(I1103=1, IF(J1103=1,0.25, 0.25), IF(I1103&lt;13, 0.25, IF(I1103&lt;26, 0.4, IF(I1103&lt;51, 0.6, 0.75)))))</f>
        <v>0.25</v>
      </c>
      <c r="L1103" s="16">
        <f>I1103-M1103</f>
        <v>0</v>
      </c>
      <c r="M1103" s="16">
        <f>ROUNDUP(I1103*K1103,0)</f>
        <v>0</v>
      </c>
      <c r="N1103" s="16">
        <f>M1103*J1103</f>
        <v>0</v>
      </c>
      <c r="O1103" s="16">
        <v>0</v>
      </c>
      <c r="P1103" s="16">
        <v>0</v>
      </c>
      <c r="Q1103" s="16">
        <f>N1103-O1103-P1103</f>
        <v>0</v>
      </c>
      <c r="R1103" s="15" t="s">
        <v>75</v>
      </c>
      <c r="S1103" s="15">
        <f>IF(R1103="N/A", J1103-($B$1-F1103), J1103-($B$1-R1103))</f>
        <v>0</v>
      </c>
      <c r="T1103" s="16" t="str">
        <f>IF($S1103&lt;1, "N/A", $M1103)</f>
        <v>N/A</v>
      </c>
      <c r="U1103" s="16" t="str">
        <f>IF($S1103&lt;2, "N/A", $M1103)</f>
        <v>N/A</v>
      </c>
      <c r="V1103" s="16" t="str">
        <f>IF($S1103&lt;3, "N/A", $M1103)</f>
        <v>N/A</v>
      </c>
      <c r="W1103" s="16" t="str">
        <f>IF($S1103&lt;4, "N/A", $M1103)</f>
        <v>N/A</v>
      </c>
      <c r="X1103" s="16" t="str">
        <f>IF($S1103&lt;5, "N/A", $M1103)</f>
        <v>N/A</v>
      </c>
      <c r="Y1103" s="15" t="str">
        <f>IF(SUM(T1103:X1103)&lt;&gt;Q1103, "CHECK", "OK")</f>
        <v>OK</v>
      </c>
      <c r="Z1103" s="15" t="str">
        <f>IF(F1103=$B$1, "No", IF(S1103=1, "Yes", "No"))</f>
        <v>No</v>
      </c>
      <c r="AA1103" s="18" t="str">
        <f>IF(C1103="DM", "N/A", IF(Z1103="No","N/A",VLOOKUP(B1103,'Extension List'!$A$3:$R$1972,18,FALSE)))</f>
        <v>N/A</v>
      </c>
      <c r="AB1103" s="15" t="str">
        <f>IF(C1103="DM", "N/A", IF(Z1103="No","N/A",VLOOKUP(B1103,'Extension List'!$A$3:$T$1972,20,FALSE)))</f>
        <v>N/A</v>
      </c>
      <c r="AC1103" s="15" t="str">
        <f>IF(AA1103="N/A", "N/A", 0)</f>
        <v>N/A</v>
      </c>
      <c r="AD1103" s="16" t="str">
        <f>IF(AE1103="N/A", "N/A", AA1103-AE1103)</f>
        <v>N/A</v>
      </c>
      <c r="AE1103" s="16" t="str">
        <f>IF(AA1103="N/A", "N/A", IF(AC1103&gt;0, IF(AA1103&lt;13, ROUNDUP(0.25*AA1103,0), IF(AA1103&lt;26, ROUNDUP(0.4*AA1103,0), IF(AA1103&lt;51, ROUNDUP(0.6*AA1103,0), ROUNDUP(0.75*AA1103,0)))), "N/A"))</f>
        <v>N/A</v>
      </c>
      <c r="AF1103" s="16" t="str">
        <f>IF(AD1103="N/A","N/A", (AE1103*AC1103)+Q1103)</f>
        <v>N/A</v>
      </c>
      <c r="AG1103" s="16" t="str">
        <f>IF($AF1103="N/A", "N/A", "TBC")</f>
        <v>N/A</v>
      </c>
      <c r="AH1103" s="16" t="str">
        <f>IF($AF1103="N/A", "N/A", "TBC")</f>
        <v>N/A</v>
      </c>
      <c r="AI1103" s="16" t="str">
        <f>IF($AF1103="N/A","N/A",IF(AC1103&gt;1,"TBC","N/A"))</f>
        <v>N/A</v>
      </c>
      <c r="AJ1103" s="16" t="str">
        <f>IF($AF1103="N/A","N/A",IF(AC1103&gt;2,"TBC","N/A"))</f>
        <v>N/A</v>
      </c>
      <c r="AK1103" s="16" t="str">
        <f>IF($AF1103="N/A","N/A",IF(AC1103&gt;3,"TBC","N/A"))</f>
        <v>N/A</v>
      </c>
      <c r="AL1103" s="16" t="str">
        <f>IF(AC1103="N/A","N/A",IF(AC1103&gt;0,IF(SUM(AG1103:AK1103)&lt;&gt;AF1103,"CHECK","OK"),"N/A"))</f>
        <v>N/A</v>
      </c>
      <c r="AM1103" s="16" t="e">
        <f>IF(AD1103="N/A", L1103+T1103, L1103+AG1103)</f>
        <v>#VALUE!</v>
      </c>
      <c r="AN1103" s="16" t="str">
        <f>IF(AD1103="N/A", IF(U1103="N/A", "N/A", L1103+U1103), AD1103+AH1103)</f>
        <v>N/A</v>
      </c>
      <c r="AO1103" s="16" t="str">
        <f>IF(AD1103="N/A", IF(V1103="N/A", "N/A", L1103+V1103), IF(AI1103="N/A", "N/A", AD1103+AI1103))</f>
        <v>N/A</v>
      </c>
      <c r="AP1103" s="16" t="str">
        <f>IF(AD1103="N/A", IF(W1103="N/A", "N/A", L1103+W1103), IF(AJ1103="N/A", "N/A", AD1103+AJ1103))</f>
        <v>N/A</v>
      </c>
      <c r="AQ1103" s="16" t="str">
        <f>IF(AD1103="N/A", IF(X1103="N/A", "N/A", L1103+X1103), IF(AK1103="N/A", "N/A", AD1103+AK1103))</f>
        <v>N/A</v>
      </c>
      <c r="AR1103" s="15" t="s">
        <v>40</v>
      </c>
      <c r="AS1103" s="15" t="s">
        <v>40</v>
      </c>
      <c r="AT1103" s="15" t="s">
        <v>40</v>
      </c>
      <c r="AU1103" s="15" t="s">
        <v>40</v>
      </c>
      <c r="AV1103" s="15" t="s">
        <v>40</v>
      </c>
      <c r="AW1103" s="15" t="s">
        <v>40</v>
      </c>
      <c r="AX1103" s="15" t="s">
        <v>40</v>
      </c>
      <c r="AY1103" s="15" t="s">
        <v>40</v>
      </c>
      <c r="AZ1103" s="15" t="s">
        <v>40</v>
      </c>
      <c r="BA1103" s="15" t="s">
        <v>40</v>
      </c>
      <c r="BB1103" s="15" t="s">
        <v>40</v>
      </c>
      <c r="BC1103" s="15" t="s">
        <v>40</v>
      </c>
      <c r="BD1103" s="15" t="s">
        <v>40</v>
      </c>
      <c r="BE1103" s="15" t="s">
        <v>40</v>
      </c>
      <c r="BF1103" s="15" t="s">
        <v>40</v>
      </c>
      <c r="BG1103" s="15" t="s">
        <v>40</v>
      </c>
      <c r="BH1103" s="15" t="s">
        <v>40</v>
      </c>
      <c r="BJ1103" s="16" t="e">
        <f>IF(AR1103="R", $CA1103, IF(OR(AR1103="P", AR1103="T", AR1103="N"), 0, IF($C1103="DM", $T1103, IF(OR(AR1103="Y", AR1103="IR"),$AM1103,IF(AR1103="C", IF($BI1103="Y", IF($AF1103="N/A", $Q1103, $AF1103), IF($AG1103="N/A", $T1103,$AG1103)))))))</f>
        <v>#VALUE!</v>
      </c>
      <c r="BK1103" s="16" t="e">
        <f>IF(AS1103="R", $CA1103, IF(OR(AS1103="P", AS1103="T", AS1103="N"), 0, IF($C1103="DM", $T1103, IF(OR(AS1103="Y", AS1103="IR"),$AM1103,IF(AS1103="C", IF($BI1103="Y", IF($AF1103="N/A", $Q1103, $AF1103), IF($AG1103="N/A", $T1103,$AG1103)))))))</f>
        <v>#VALUE!</v>
      </c>
      <c r="BL1103" s="16" t="e">
        <f>IF(AT1103="R", $CA1103, IF(OR(AT1103="P", AT1103="T", AT1103="N"), 0, IF($C1103="DM", $T1103, IF(OR(AT1103="Y", AT1103="IR"),$AM1103,IF(AT1103="C", IF($BI1103="Y", IF($AF1103="N/A", $Q1103, $AF1103), IF($AG1103="N/A", $T1103,$AG1103)))))))</f>
        <v>#VALUE!</v>
      </c>
      <c r="BM1103" s="16" t="e">
        <f>IF(AU1103="R", $CA1103, IF(OR(AU1103="P", AU1103="T", AU1103="N"), 0, IF($C1103="DM", $T1103, IF(OR(AU1103="Y", AU1103="IR"),$AM1103,IF(AU1103="C", IF($BI1103="Y", IF($AF1103="N/A", $Q1103, $AF1103), IF($AG1103="N/A", $T1103,$AG1103)))))))</f>
        <v>#VALUE!</v>
      </c>
      <c r="BN1103" s="16" t="e">
        <f>IF(AV1103="R", $CA1103, IF(OR(AV1103="P", AV1103="T", AV1103="N"), 0, IF($C1103="DM", $T1103, IF(OR(AV1103="Y", AV1103="IR"),$AM1103,IF(AV1103="C", IF($BI1103="Y", IF($AF1103="N/A", $Q1103, $AF1103), IF($AG1103="N/A", $T1103,$AG1103)))))))</f>
        <v>#VALUE!</v>
      </c>
      <c r="BO1103" s="16" t="e">
        <f>IF(AW1103="R", $CA1103, IF(OR(AW1103="P", AW1103="T", AW1103="N"), 0, IF($C1103="DM", $T1103, IF(OR(AW1103="Y", AW1103="IR"),$AM1103,IF(AW1103="C", IF($BI1103="Y", IF($AF1103="N/A", $Q1103, $AF1103), IF($AG1103="N/A", $T1103,$AG1103)))))))</f>
        <v>#VALUE!</v>
      </c>
      <c r="BP1103" s="16" t="e">
        <f>IF(AX1103="R", $CA1103, IF(OR(AX1103="P", AX1103="T", AX1103="N"), 0, IF($C1103="DM", $T1103, IF(OR(AX1103="Y", AX1103="IR"),$AM1103,IF(AX1103="C", IF($BI1103="Y", IF($AF1103="N/A", $Q1103, $AF1103), IF($AG1103="N/A", $T1103,$AG1103)))))))</f>
        <v>#VALUE!</v>
      </c>
      <c r="BQ1103" s="16" t="e">
        <f>IF(AY1103="R", $CA1103, IF(OR(AY1103="P", AY1103="T", AY1103="N"), 0, IF($C1103="DM", $T1103, IF(OR(AY1103="Y", AY1103="IR"),$AM1103,IF(AY1103="C", IF($BI1103="Y", IF($AF1103="N/A", $Q1103, $AF1103), IF($AG1103="N/A", $T1103,$AG1103)))))))</f>
        <v>#VALUE!</v>
      </c>
      <c r="BR1103" s="16" t="e">
        <f>IF(AZ1103="R", $CA1103, IF(OR(AZ1103="P", AZ1103="T", AZ1103="N"), 0, IF($C1103="DM", $T1103, IF(OR(AZ1103="Y", AZ1103="IR"),$AM1103,IF(AZ1103="C", IF($BI1103="Y", IF($AF1103="N/A", $Q1103, $AF1103), IF($AG1103="N/A", $T1103,$AG1103)))))))</f>
        <v>#VALUE!</v>
      </c>
      <c r="BS1103" s="16" t="e">
        <f>IF(BA1103="R", $CA1103, IF(OR(BA1103="P", BA1103="T", BA1103="N"), 0, IF($C1103="DM", $T1103, IF(OR(BA1103="Y", BA1103="IR"),$AM1103,IF(BA1103="C", IF($BI1103="Y", IF($AF1103="N/A", $Q1103, $AF1103), IF($AG1103="N/A", $T1103,$AG1103)))))))</f>
        <v>#VALUE!</v>
      </c>
      <c r="BT1103" s="16" t="e">
        <f>IF(BB1103="R", $CA1103, IF(OR(BB1103="P", BB1103="T", BB1103="N"), 0, IF($C1103="DM", $T1103, IF(OR(BB1103="Y", BB1103="IR"),$AM1103,IF(BB1103="C", IF($BI1103="Y", IF($BA1103="C", IF($AF1103="N/A", $Q1103, $AF1103), IF($AF1103="N/A", $T1103, $AM1103)), IF($AG1103="N/A", $T1103,$AG1103)))))))</f>
        <v>#VALUE!</v>
      </c>
      <c r="BU1103" s="16" t="e">
        <f>IF(BC1103="R", $CA1103, IF(OR(BC1103="P", BC1103="T", BC1103="N"), 0, IF($C1103="DM", $T1103, IF(OR(BC1103="Y", BC1103="IR"),$AM1103,IF(BC1103="C", IF($BI1103="Y", IF($BA1103="C", IF($AF1103="N/A", $Q1103, $AF1103), IF($AF1103="N/A", $T1103, $AM1103)), IF($AG1103="N/A", $T1103,$AG1103)))))))</f>
        <v>#VALUE!</v>
      </c>
      <c r="BV1103" s="16" t="e">
        <f>IF(BD1103="R", $CA1103, IF(OR(BD1103="P", BD1103="T", BD1103="N"), 0, IF($C1103="DM", $T1103, IF(OR(BD1103="Y", BD1103="IR"),$AM1103,IF(BD1103="C", IF($BI1103="Y", IF($BA1103="C", IF($AF1103="N/A", $Q1103, $AF1103), IF($AF1103="N/A", $T1103, $AM1103)), IF($AG1103="N/A", $T1103,$AG1103)))))))</f>
        <v>#VALUE!</v>
      </c>
      <c r="BW1103" s="16" t="e">
        <f>IF(BE1103="R", $CA1103, IF(OR(BE1103="P", BE1103="T", BE1103="N"), 0, IF($C1103="DM", $T1103, IF(OR(BE1103="Y", BE1103="IR"),$AM1103,IF(BE1103="C", IF($BI1103="Y", IF($BA1103="C", IF($AF1103="N/A", $Q1103, $AF1103), IF($AF1103="N/A", $T1103, $AM1103)), IF($AG1103="N/A", $T1103,$AG1103)))))))</f>
        <v>#VALUE!</v>
      </c>
      <c r="BX1103" s="16" t="e">
        <f>IF(BF1103="R", $CA1103, IF(OR(BF1103="P", BF1103="T", BF1103="N"), 0, IF($C1103="DM", $T1103, IF(OR(BF1103="Y", BF1103="IR"),$AM1103,IF(BF1103="C", IF($BI1103="Y", IF($BA1103="C", IF($AF1103="N/A", $Q1103, $AF1103), IF($AF1103="N/A", $T1103, $AM1103)), IF($AG1103="N/A", $T1103,$AG1103)))))))</f>
        <v>#VALUE!</v>
      </c>
      <c r="BY1103" s="16" t="e">
        <f>IF(BG1103="R", $CA1103, IF(OR(BG1103="P", BG1103="T", BG1103="N"), 0, IF($C1103="DM", $T1103, IF(OR(BG1103="Y", BG1103="IR"),$AM1103,IF(BG1103="C", IF($BI1103="Y", IF($BA1103="C", IF($AF1103="N/A", $Q1103, $AF1103), IF($AF1103="N/A", $T1103, $AM1103)), IF($AG1103="N/A", $T1103,$AG1103)))))))</f>
        <v>#VALUE!</v>
      </c>
      <c r="BZ1103" s="16" t="e">
        <f>IF(BH1103="R", $CA1103, IF(OR(BH1103="P", BH1103="T", BH1103="N"), 0, IF($C1103="DM", $T1103, IF(OR(BH1103="Y", BH1103="IR"),$AM1103,IF(BH1103="C", IF($BI1103="Y", IF($BA1103="C", IF($AF1103="N/A", $Q1103, $AF1103), IF($AF1103="N/A", $T1103, $AM1103)), IF($AG1103="N/A", $T1103,$AG1103)))))))</f>
        <v>#VALUE!</v>
      </c>
      <c r="CA1103" s="15" t="s">
        <v>75</v>
      </c>
      <c r="CB1103" s="16" t="e">
        <f>BZ1103</f>
        <v>#VALUE!</v>
      </c>
      <c r="CC1103" s="15" t="str">
        <f>IF(OR($BH1103="T", $BH1103="R"), 0, IF($BH1103="C", IF($BI1103="Y", IF($BA1103="C", 0, IF(AF1103="N/A", Q1103-T1103, AF1103-AG1103)), IF($AF1103="N/A", U1103, AH1103)), AN1103))</f>
        <v>N/A</v>
      </c>
      <c r="CD1103" s="15" t="str">
        <f>IF(OR($BH1103="T", $BH1103="R"), 0, IF($BH1103="C", IF($BI1103="Y", 0, IF($AF1103="N/A", V1103, AI1103)), AO1103))</f>
        <v>N/A</v>
      </c>
      <c r="CE1103" s="15" t="str">
        <f>IF(OR($BH1103="T", $BH1103="R"), 0, IF($BH1103="C", IF($BI1103="Y", 0, IF($AF1103="N/A", W1103, AJ1103)), AP1103))</f>
        <v>N/A</v>
      </c>
      <c r="CF1103" s="15" t="str">
        <f>IF(OR($BH1103="T", $BH1103="R"), 0, IF($BH1103="C", IF($BI1103="Y", 0, IF($AF1103="N/A", X1103, AK1103)), AQ1103))</f>
        <v>N/A</v>
      </c>
    </row>
    <row r="1104" spans="1:84" x14ac:dyDescent="0.25">
      <c r="A1104" s="14">
        <v>6081</v>
      </c>
      <c r="B1104" s="15"/>
      <c r="C1104" s="15"/>
      <c r="D1104" s="15"/>
      <c r="E1104" s="15" t="e">
        <f>VLOOKUP(B1104, 'Rookie Year'!$A$2:$B$55679,2,FALSE)</f>
        <v>#N/A</v>
      </c>
      <c r="F1104" s="15">
        <v>2024</v>
      </c>
      <c r="G1104" s="15" t="s">
        <v>42</v>
      </c>
      <c r="H1104" s="15"/>
      <c r="I1104" s="16"/>
      <c r="J1104" s="15"/>
      <c r="K1104" s="17">
        <f>IF(AND(G1104&lt;&gt;"N",R1104="N/A"), IF(I1104&lt;4, 0, 0.25),IF(I1104=1, IF(J1104=1,0.25, 0.25), IF(I1104&lt;13, 0.25, IF(I1104&lt;26, 0.4, IF(I1104&lt;51, 0.6, 0.75)))))</f>
        <v>0.25</v>
      </c>
      <c r="L1104" s="16">
        <f>I1104-M1104</f>
        <v>0</v>
      </c>
      <c r="M1104" s="16">
        <f>ROUNDUP(I1104*K1104,0)</f>
        <v>0</v>
      </c>
      <c r="N1104" s="16">
        <f>M1104*J1104</f>
        <v>0</v>
      </c>
      <c r="O1104" s="16">
        <v>0</v>
      </c>
      <c r="P1104" s="16">
        <v>0</v>
      </c>
      <c r="Q1104" s="16">
        <f>N1104-O1104-P1104</f>
        <v>0</v>
      </c>
      <c r="R1104" s="15" t="s">
        <v>75</v>
      </c>
      <c r="S1104" s="15">
        <f>IF(R1104="N/A", J1104-($B$1-F1104), J1104-($B$1-R1104))</f>
        <v>0</v>
      </c>
      <c r="T1104" s="16" t="str">
        <f>IF($S1104&lt;1, "N/A", $M1104)</f>
        <v>N/A</v>
      </c>
      <c r="U1104" s="16" t="str">
        <f>IF($S1104&lt;2, "N/A", $M1104)</f>
        <v>N/A</v>
      </c>
      <c r="V1104" s="16" t="str">
        <f>IF($S1104&lt;3, "N/A", $M1104)</f>
        <v>N/A</v>
      </c>
      <c r="W1104" s="16" t="str">
        <f>IF($S1104&lt;4, "N/A", $M1104)</f>
        <v>N/A</v>
      </c>
      <c r="X1104" s="16" t="str">
        <f>IF($S1104&lt;5, "N/A", $M1104)</f>
        <v>N/A</v>
      </c>
      <c r="Y1104" s="15" t="str">
        <f>IF(SUM(T1104:X1104)&lt;&gt;Q1104, "CHECK", "OK")</f>
        <v>OK</v>
      </c>
      <c r="Z1104" s="15" t="str">
        <f>IF(F1104=$B$1, "No", IF(S1104=1, "Yes", "No"))</f>
        <v>No</v>
      </c>
      <c r="AA1104" s="18" t="str">
        <f>IF(C1104="DM", "N/A", IF(Z1104="No","N/A",VLOOKUP(B1104,'Extension List'!$A$3:$R$1972,18,FALSE)))</f>
        <v>N/A</v>
      </c>
      <c r="AB1104" s="15" t="str">
        <f>IF(C1104="DM", "N/A", IF(Z1104="No","N/A",VLOOKUP(B1104,'Extension List'!$A$3:$T$1972,20,FALSE)))</f>
        <v>N/A</v>
      </c>
      <c r="AC1104" s="15" t="str">
        <f>IF(AA1104="N/A", "N/A", 0)</f>
        <v>N/A</v>
      </c>
      <c r="AD1104" s="16" t="str">
        <f>IF(AE1104="N/A", "N/A", AA1104-AE1104)</f>
        <v>N/A</v>
      </c>
      <c r="AE1104" s="16" t="str">
        <f>IF(AA1104="N/A", "N/A", IF(AC1104&gt;0, IF(AA1104&lt;13, ROUNDUP(0.25*AA1104,0), IF(AA1104&lt;26, ROUNDUP(0.4*AA1104,0), IF(AA1104&lt;51, ROUNDUP(0.6*AA1104,0), ROUNDUP(0.75*AA1104,0)))), "N/A"))</f>
        <v>N/A</v>
      </c>
      <c r="AF1104" s="16" t="str">
        <f>IF(AD1104="N/A","N/A", (AE1104*AC1104)+Q1104)</f>
        <v>N/A</v>
      </c>
      <c r="AG1104" s="16" t="str">
        <f>IF($AF1104="N/A", "N/A", "TBC")</f>
        <v>N/A</v>
      </c>
      <c r="AH1104" s="16" t="str">
        <f>IF($AF1104="N/A", "N/A", "TBC")</f>
        <v>N/A</v>
      </c>
      <c r="AI1104" s="16" t="str">
        <f>IF($AF1104="N/A","N/A",IF(AC1104&gt;1,"TBC","N/A"))</f>
        <v>N/A</v>
      </c>
      <c r="AJ1104" s="16" t="str">
        <f>IF($AF1104="N/A","N/A",IF(AC1104&gt;2,"TBC","N/A"))</f>
        <v>N/A</v>
      </c>
      <c r="AK1104" s="16" t="str">
        <f>IF($AF1104="N/A","N/A",IF(AC1104&gt;3,"TBC","N/A"))</f>
        <v>N/A</v>
      </c>
      <c r="AL1104" s="16" t="str">
        <f>IF(AC1104="N/A","N/A",IF(AC1104&gt;0,IF(SUM(AG1104:AK1104)&lt;&gt;AF1104,"CHECK","OK"),"N/A"))</f>
        <v>N/A</v>
      </c>
      <c r="AM1104" s="16" t="e">
        <f>IF(AD1104="N/A", L1104+T1104, L1104+AG1104)</f>
        <v>#VALUE!</v>
      </c>
      <c r="AN1104" s="16" t="str">
        <f>IF(AD1104="N/A", IF(U1104="N/A", "N/A", L1104+U1104), AD1104+AH1104)</f>
        <v>N/A</v>
      </c>
      <c r="AO1104" s="16" t="str">
        <f>IF(AD1104="N/A", IF(V1104="N/A", "N/A", L1104+V1104), IF(AI1104="N/A", "N/A", AD1104+AI1104))</f>
        <v>N/A</v>
      </c>
      <c r="AP1104" s="16" t="str">
        <f>IF(AD1104="N/A", IF(W1104="N/A", "N/A", L1104+W1104), IF(AJ1104="N/A", "N/A", AD1104+AJ1104))</f>
        <v>N/A</v>
      </c>
      <c r="AQ1104" s="16" t="str">
        <f>IF(AD1104="N/A", IF(X1104="N/A", "N/A", L1104+X1104), IF(AK1104="N/A", "N/A", AD1104+AK1104))</f>
        <v>N/A</v>
      </c>
      <c r="AR1104" s="15" t="s">
        <v>40</v>
      </c>
      <c r="AS1104" s="15" t="s">
        <v>40</v>
      </c>
      <c r="AT1104" s="15" t="s">
        <v>40</v>
      </c>
      <c r="AU1104" s="15" t="s">
        <v>40</v>
      </c>
      <c r="AV1104" s="15" t="s">
        <v>40</v>
      </c>
      <c r="AW1104" s="15" t="s">
        <v>40</v>
      </c>
      <c r="AX1104" s="15" t="s">
        <v>40</v>
      </c>
      <c r="AY1104" s="15" t="s">
        <v>40</v>
      </c>
      <c r="AZ1104" s="15" t="s">
        <v>40</v>
      </c>
      <c r="BA1104" s="15" t="s">
        <v>40</v>
      </c>
      <c r="BB1104" s="15" t="s">
        <v>40</v>
      </c>
      <c r="BC1104" s="15" t="s">
        <v>40</v>
      </c>
      <c r="BD1104" s="15" t="s">
        <v>40</v>
      </c>
      <c r="BE1104" s="15" t="s">
        <v>40</v>
      </c>
      <c r="BF1104" s="15" t="s">
        <v>40</v>
      </c>
      <c r="BG1104" s="15" t="s">
        <v>40</v>
      </c>
      <c r="BH1104" s="15" t="s">
        <v>40</v>
      </c>
      <c r="BJ1104" s="16" t="e">
        <f>IF(AR1104="R", $CA1104, IF(OR(AR1104="P", AR1104="T", AR1104="N"), 0, IF($C1104="DM", $T1104, IF(OR(AR1104="Y", AR1104="IR"),$AM1104,IF(AR1104="C", IF($BI1104="Y", IF($AF1104="N/A", $Q1104, $AF1104), IF($AG1104="N/A", $T1104,$AG1104)))))))</f>
        <v>#VALUE!</v>
      </c>
      <c r="BK1104" s="16" t="e">
        <f>IF(AS1104="R", $CA1104, IF(OR(AS1104="P", AS1104="T", AS1104="N"), 0, IF($C1104="DM", $T1104, IF(OR(AS1104="Y", AS1104="IR"),$AM1104,IF(AS1104="C", IF($BI1104="Y", IF($AF1104="N/A", $Q1104, $AF1104), IF($AG1104="N/A", $T1104,$AG1104)))))))</f>
        <v>#VALUE!</v>
      </c>
      <c r="BL1104" s="16" t="e">
        <f>IF(AT1104="R", $CA1104, IF(OR(AT1104="P", AT1104="T", AT1104="N"), 0, IF($C1104="DM", $T1104, IF(OR(AT1104="Y", AT1104="IR"),$AM1104,IF(AT1104="C", IF($BI1104="Y", IF($AF1104="N/A", $Q1104, $AF1104), IF($AG1104="N/A", $T1104,$AG1104)))))))</f>
        <v>#VALUE!</v>
      </c>
      <c r="BM1104" s="16" t="e">
        <f>IF(AU1104="R", $CA1104, IF(OR(AU1104="P", AU1104="T", AU1104="N"), 0, IF($C1104="DM", $T1104, IF(OR(AU1104="Y", AU1104="IR"),$AM1104,IF(AU1104="C", IF($BI1104="Y", IF($AF1104="N/A", $Q1104, $AF1104), IF($AG1104="N/A", $T1104,$AG1104)))))))</f>
        <v>#VALUE!</v>
      </c>
      <c r="BN1104" s="16" t="e">
        <f>IF(AV1104="R", $CA1104, IF(OR(AV1104="P", AV1104="T", AV1104="N"), 0, IF($C1104="DM", $T1104, IF(OR(AV1104="Y", AV1104="IR"),$AM1104,IF(AV1104="C", IF($BI1104="Y", IF($AF1104="N/A", $Q1104, $AF1104), IF($AG1104="N/A", $T1104,$AG1104)))))))</f>
        <v>#VALUE!</v>
      </c>
      <c r="BO1104" s="16" t="e">
        <f>IF(AW1104="R", $CA1104, IF(OR(AW1104="P", AW1104="T", AW1104="N"), 0, IF($C1104="DM", $T1104, IF(OR(AW1104="Y", AW1104="IR"),$AM1104,IF(AW1104="C", IF($BI1104="Y", IF($AF1104="N/A", $Q1104, $AF1104), IF($AG1104="N/A", $T1104,$AG1104)))))))</f>
        <v>#VALUE!</v>
      </c>
      <c r="BP1104" s="16" t="e">
        <f>IF(AX1104="R", $CA1104, IF(OR(AX1104="P", AX1104="T", AX1104="N"), 0, IF($C1104="DM", $T1104, IF(OR(AX1104="Y", AX1104="IR"),$AM1104,IF(AX1104="C", IF($BI1104="Y", IF($AF1104="N/A", $Q1104, $AF1104), IF($AG1104="N/A", $T1104,$AG1104)))))))</f>
        <v>#VALUE!</v>
      </c>
      <c r="BQ1104" s="16" t="e">
        <f>IF(AY1104="R", $CA1104, IF(OR(AY1104="P", AY1104="T", AY1104="N"), 0, IF($C1104="DM", $T1104, IF(OR(AY1104="Y", AY1104="IR"),$AM1104,IF(AY1104="C", IF($BI1104="Y", IF($AF1104="N/A", $Q1104, $AF1104), IF($AG1104="N/A", $T1104,$AG1104)))))))</f>
        <v>#VALUE!</v>
      </c>
      <c r="BR1104" s="16" t="e">
        <f>IF(AZ1104="R", $CA1104, IF(OR(AZ1104="P", AZ1104="T", AZ1104="N"), 0, IF($C1104="DM", $T1104, IF(OR(AZ1104="Y", AZ1104="IR"),$AM1104,IF(AZ1104="C", IF($BI1104="Y", IF($AF1104="N/A", $Q1104, $AF1104), IF($AG1104="N/A", $T1104,$AG1104)))))))</f>
        <v>#VALUE!</v>
      </c>
      <c r="BS1104" s="16" t="e">
        <f>IF(BA1104="R", $CA1104, IF(OR(BA1104="P", BA1104="T", BA1104="N"), 0, IF($C1104="DM", $T1104, IF(OR(BA1104="Y", BA1104="IR"),$AM1104,IF(BA1104="C", IF($BI1104="Y", IF($AF1104="N/A", $Q1104, $AF1104), IF($AG1104="N/A", $T1104,$AG1104)))))))</f>
        <v>#VALUE!</v>
      </c>
      <c r="BT1104" s="16" t="e">
        <f>IF(BB1104="R", $CA1104, IF(OR(BB1104="P", BB1104="T", BB1104="N"), 0, IF($C1104="DM", $T1104, IF(OR(BB1104="Y", BB1104="IR"),$AM1104,IF(BB1104="C", IF($BI1104="Y", IF($BA1104="C", IF($AF1104="N/A", $Q1104, $AF1104), IF($AF1104="N/A", $T1104, $AM1104)), IF($AG1104="N/A", $T1104,$AG1104)))))))</f>
        <v>#VALUE!</v>
      </c>
      <c r="BU1104" s="16" t="e">
        <f>IF(BC1104="R", $CA1104, IF(OR(BC1104="P", BC1104="T", BC1104="N"), 0, IF($C1104="DM", $T1104, IF(OR(BC1104="Y", BC1104="IR"),$AM1104,IF(BC1104="C", IF($BI1104="Y", IF($BA1104="C", IF($AF1104="N/A", $Q1104, $AF1104), IF($AF1104="N/A", $T1104, $AM1104)), IF($AG1104="N/A", $T1104,$AG1104)))))))</f>
        <v>#VALUE!</v>
      </c>
      <c r="BV1104" s="16" t="e">
        <f>IF(BD1104="R", $CA1104, IF(OR(BD1104="P", BD1104="T", BD1104="N"), 0, IF($C1104="DM", $T1104, IF(OR(BD1104="Y", BD1104="IR"),$AM1104,IF(BD1104="C", IF($BI1104="Y", IF($BA1104="C", IF($AF1104="N/A", $Q1104, $AF1104), IF($AF1104="N/A", $T1104, $AM1104)), IF($AG1104="N/A", $T1104,$AG1104)))))))</f>
        <v>#VALUE!</v>
      </c>
      <c r="BW1104" s="16" t="e">
        <f>IF(BE1104="R", $CA1104, IF(OR(BE1104="P", BE1104="T", BE1104="N"), 0, IF($C1104="DM", $T1104, IF(OR(BE1104="Y", BE1104="IR"),$AM1104,IF(BE1104="C", IF($BI1104="Y", IF($BA1104="C", IF($AF1104="N/A", $Q1104, $AF1104), IF($AF1104="N/A", $T1104, $AM1104)), IF($AG1104="N/A", $T1104,$AG1104)))))))</f>
        <v>#VALUE!</v>
      </c>
      <c r="BX1104" s="16" t="e">
        <f>IF(BF1104="R", $CA1104, IF(OR(BF1104="P", BF1104="T", BF1104="N"), 0, IF($C1104="DM", $T1104, IF(OR(BF1104="Y", BF1104="IR"),$AM1104,IF(BF1104="C", IF($BI1104="Y", IF($BA1104="C", IF($AF1104="N/A", $Q1104, $AF1104), IF($AF1104="N/A", $T1104, $AM1104)), IF($AG1104="N/A", $T1104,$AG1104)))))))</f>
        <v>#VALUE!</v>
      </c>
      <c r="BY1104" s="16" t="e">
        <f>IF(BG1104="R", $CA1104, IF(OR(BG1104="P", BG1104="T", BG1104="N"), 0, IF($C1104="DM", $T1104, IF(OR(BG1104="Y", BG1104="IR"),$AM1104,IF(BG1104="C", IF($BI1104="Y", IF($BA1104="C", IF($AF1104="N/A", $Q1104, $AF1104), IF($AF1104="N/A", $T1104, $AM1104)), IF($AG1104="N/A", $T1104,$AG1104)))))))</f>
        <v>#VALUE!</v>
      </c>
      <c r="BZ1104" s="16" t="e">
        <f>IF(BH1104="R", $CA1104, IF(OR(BH1104="P", BH1104="T", BH1104="N"), 0, IF($C1104="DM", $T1104, IF(OR(BH1104="Y", BH1104="IR"),$AM1104,IF(BH1104="C", IF($BI1104="Y", IF($BA1104="C", IF($AF1104="N/A", $Q1104, $AF1104), IF($AF1104="N/A", $T1104, $AM1104)), IF($AG1104="N/A", $T1104,$AG1104)))))))</f>
        <v>#VALUE!</v>
      </c>
      <c r="CA1104" s="15" t="s">
        <v>75</v>
      </c>
      <c r="CB1104" s="16" t="e">
        <f>BZ1104</f>
        <v>#VALUE!</v>
      </c>
      <c r="CC1104" s="15" t="str">
        <f>IF(OR($BH1104="T", $BH1104="R"), 0, IF($BH1104="C", IF($BI1104="Y", IF($BA1104="C", 0, IF(AF1104="N/A", Q1104-T1104, AF1104-AG1104)), IF($AF1104="N/A", U1104, AH1104)), AN1104))</f>
        <v>N/A</v>
      </c>
      <c r="CD1104" s="15" t="str">
        <f>IF(OR($BH1104="T", $BH1104="R"), 0, IF($BH1104="C", IF($BI1104="Y", 0, IF($AF1104="N/A", V1104, AI1104)), AO1104))</f>
        <v>N/A</v>
      </c>
      <c r="CE1104" s="15" t="str">
        <f>IF(OR($BH1104="T", $BH1104="R"), 0, IF($BH1104="C", IF($BI1104="Y", 0, IF($AF1104="N/A", W1104, AJ1104)), AP1104))</f>
        <v>N/A</v>
      </c>
      <c r="CF1104" s="15" t="str">
        <f>IF(OR($BH1104="T", $BH1104="R"), 0, IF($BH1104="C", IF($BI1104="Y", 0, IF($AF1104="N/A", X1104, AK1104)), AQ1104))</f>
        <v>N/A</v>
      </c>
    </row>
    <row r="1105" spans="1:84" x14ac:dyDescent="0.25">
      <c r="A1105" s="14">
        <v>6082</v>
      </c>
      <c r="B1105" s="15"/>
      <c r="C1105" s="15"/>
      <c r="D1105" s="15"/>
      <c r="E1105" s="15" t="e">
        <f>VLOOKUP(B1105, 'Rookie Year'!$A$2:$B$55679,2,FALSE)</f>
        <v>#N/A</v>
      </c>
      <c r="F1105" s="15">
        <v>2024</v>
      </c>
      <c r="G1105" s="15" t="s">
        <v>42</v>
      </c>
      <c r="H1105" s="15"/>
      <c r="I1105" s="16"/>
      <c r="J1105" s="15"/>
      <c r="K1105" s="17">
        <f>IF(AND(G1105&lt;&gt;"N",R1105="N/A"), IF(I1105&lt;4, 0, 0.25),IF(I1105=1, IF(J1105=1,0.25, 0.25), IF(I1105&lt;13, 0.25, IF(I1105&lt;26, 0.4, IF(I1105&lt;51, 0.6, 0.75)))))</f>
        <v>0.25</v>
      </c>
      <c r="L1105" s="16">
        <f>I1105-M1105</f>
        <v>0</v>
      </c>
      <c r="M1105" s="16">
        <f>ROUNDUP(I1105*K1105,0)</f>
        <v>0</v>
      </c>
      <c r="N1105" s="16">
        <f>M1105*J1105</f>
        <v>0</v>
      </c>
      <c r="O1105" s="16">
        <v>0</v>
      </c>
      <c r="P1105" s="16">
        <v>0</v>
      </c>
      <c r="Q1105" s="16">
        <f>N1105-O1105-P1105</f>
        <v>0</v>
      </c>
      <c r="R1105" s="15" t="s">
        <v>75</v>
      </c>
      <c r="S1105" s="15">
        <f>IF(R1105="N/A", J1105-($B$1-F1105), J1105-($B$1-R1105))</f>
        <v>0</v>
      </c>
      <c r="T1105" s="16" t="str">
        <f>IF($S1105&lt;1, "N/A", $M1105)</f>
        <v>N/A</v>
      </c>
      <c r="U1105" s="16" t="str">
        <f>IF($S1105&lt;2, "N/A", $M1105)</f>
        <v>N/A</v>
      </c>
      <c r="V1105" s="16" t="str">
        <f>IF($S1105&lt;3, "N/A", $M1105)</f>
        <v>N/A</v>
      </c>
      <c r="W1105" s="16" t="str">
        <f>IF($S1105&lt;4, "N/A", $M1105)</f>
        <v>N/A</v>
      </c>
      <c r="X1105" s="16" t="str">
        <f>IF($S1105&lt;5, "N/A", $M1105)</f>
        <v>N/A</v>
      </c>
      <c r="Y1105" s="15" t="str">
        <f>IF(SUM(T1105:X1105)&lt;&gt;Q1105, "CHECK", "OK")</f>
        <v>OK</v>
      </c>
      <c r="Z1105" s="15" t="str">
        <f>IF(F1105=$B$1, "No", IF(S1105=1, "Yes", "No"))</f>
        <v>No</v>
      </c>
      <c r="AA1105" s="18" t="str">
        <f>IF(C1105="DM", "N/A", IF(Z1105="No","N/A",VLOOKUP(B1105,'Extension List'!$A$3:$R$1972,18,FALSE)))</f>
        <v>N/A</v>
      </c>
      <c r="AB1105" s="15" t="str">
        <f>IF(C1105="DM", "N/A", IF(Z1105="No","N/A",VLOOKUP(B1105,'Extension List'!$A$3:$T$1972,20,FALSE)))</f>
        <v>N/A</v>
      </c>
      <c r="AC1105" s="15" t="str">
        <f>IF(AA1105="N/A", "N/A", 0)</f>
        <v>N/A</v>
      </c>
      <c r="AD1105" s="16" t="str">
        <f>IF(AE1105="N/A", "N/A", AA1105-AE1105)</f>
        <v>N/A</v>
      </c>
      <c r="AE1105" s="16" t="str">
        <f>IF(AA1105="N/A", "N/A", IF(AC1105&gt;0, IF(AA1105&lt;13, ROUNDUP(0.25*AA1105,0), IF(AA1105&lt;26, ROUNDUP(0.4*AA1105,0), IF(AA1105&lt;51, ROUNDUP(0.6*AA1105,0), ROUNDUP(0.75*AA1105,0)))), "N/A"))</f>
        <v>N/A</v>
      </c>
      <c r="AF1105" s="16" t="str">
        <f>IF(AD1105="N/A","N/A", (AE1105*AC1105)+Q1105)</f>
        <v>N/A</v>
      </c>
      <c r="AG1105" s="16" t="str">
        <f>IF($AF1105="N/A", "N/A", "TBC")</f>
        <v>N/A</v>
      </c>
      <c r="AH1105" s="16" t="str">
        <f>IF($AF1105="N/A", "N/A", "TBC")</f>
        <v>N/A</v>
      </c>
      <c r="AI1105" s="16" t="str">
        <f>IF($AF1105="N/A","N/A",IF(AC1105&gt;1,"TBC","N/A"))</f>
        <v>N/A</v>
      </c>
      <c r="AJ1105" s="16" t="str">
        <f>IF($AF1105="N/A","N/A",IF(AC1105&gt;2,"TBC","N/A"))</f>
        <v>N/A</v>
      </c>
      <c r="AK1105" s="16" t="str">
        <f>IF($AF1105="N/A","N/A",IF(AC1105&gt;3,"TBC","N/A"))</f>
        <v>N/A</v>
      </c>
      <c r="AL1105" s="16" t="str">
        <f>IF(AC1105="N/A","N/A",IF(AC1105&gt;0,IF(SUM(AG1105:AK1105)&lt;&gt;AF1105,"CHECK","OK"),"N/A"))</f>
        <v>N/A</v>
      </c>
      <c r="AM1105" s="16" t="e">
        <f>IF(AD1105="N/A", L1105+T1105, L1105+AG1105)</f>
        <v>#VALUE!</v>
      </c>
      <c r="AN1105" s="16" t="str">
        <f>IF(AD1105="N/A", IF(U1105="N/A", "N/A", L1105+U1105), AD1105+AH1105)</f>
        <v>N/A</v>
      </c>
      <c r="AO1105" s="16" t="str">
        <f>IF(AD1105="N/A", IF(V1105="N/A", "N/A", L1105+V1105), IF(AI1105="N/A", "N/A", AD1105+AI1105))</f>
        <v>N/A</v>
      </c>
      <c r="AP1105" s="16" t="str">
        <f>IF(AD1105="N/A", IF(W1105="N/A", "N/A", L1105+W1105), IF(AJ1105="N/A", "N/A", AD1105+AJ1105))</f>
        <v>N/A</v>
      </c>
      <c r="AQ1105" s="16" t="str">
        <f>IF(AD1105="N/A", IF(X1105="N/A", "N/A", L1105+X1105), IF(AK1105="N/A", "N/A", AD1105+AK1105))</f>
        <v>N/A</v>
      </c>
      <c r="AR1105" s="15" t="s">
        <v>40</v>
      </c>
      <c r="AS1105" s="15" t="s">
        <v>40</v>
      </c>
      <c r="AT1105" s="15" t="s">
        <v>40</v>
      </c>
      <c r="AU1105" s="15" t="s">
        <v>40</v>
      </c>
      <c r="AV1105" s="15" t="s">
        <v>40</v>
      </c>
      <c r="AW1105" s="15" t="s">
        <v>40</v>
      </c>
      <c r="AX1105" s="15" t="s">
        <v>40</v>
      </c>
      <c r="AY1105" s="15" t="s">
        <v>40</v>
      </c>
      <c r="AZ1105" s="15" t="s">
        <v>40</v>
      </c>
      <c r="BA1105" s="15" t="s">
        <v>40</v>
      </c>
      <c r="BB1105" s="15" t="s">
        <v>40</v>
      </c>
      <c r="BC1105" s="15" t="s">
        <v>40</v>
      </c>
      <c r="BD1105" s="15" t="s">
        <v>40</v>
      </c>
      <c r="BE1105" s="15" t="s">
        <v>40</v>
      </c>
      <c r="BF1105" s="15" t="s">
        <v>40</v>
      </c>
      <c r="BG1105" s="15" t="s">
        <v>40</v>
      </c>
      <c r="BH1105" s="15" t="s">
        <v>40</v>
      </c>
      <c r="BJ1105" s="16" t="e">
        <f>IF(AR1105="R", $CA1105, IF(OR(AR1105="P", AR1105="T", AR1105="N"), 0, IF($C1105="DM", $T1105, IF(OR(AR1105="Y", AR1105="IR"),$AM1105,IF(AR1105="C", IF($BI1105="Y", IF($AF1105="N/A", $Q1105, $AF1105), IF($AG1105="N/A", $T1105,$AG1105)))))))</f>
        <v>#VALUE!</v>
      </c>
      <c r="BK1105" s="16" t="e">
        <f>IF(AS1105="R", $CA1105, IF(OR(AS1105="P", AS1105="T", AS1105="N"), 0, IF($C1105="DM", $T1105, IF(OR(AS1105="Y", AS1105="IR"),$AM1105,IF(AS1105="C", IF($BI1105="Y", IF($AF1105="N/A", $Q1105, $AF1105), IF($AG1105="N/A", $T1105,$AG1105)))))))</f>
        <v>#VALUE!</v>
      </c>
      <c r="BL1105" s="16" t="e">
        <f>IF(AT1105="R", $CA1105, IF(OR(AT1105="P", AT1105="T", AT1105="N"), 0, IF($C1105="DM", $T1105, IF(OR(AT1105="Y", AT1105="IR"),$AM1105,IF(AT1105="C", IF($BI1105="Y", IF($AF1105="N/A", $Q1105, $AF1105), IF($AG1105="N/A", $T1105,$AG1105)))))))</f>
        <v>#VALUE!</v>
      </c>
      <c r="BM1105" s="16" t="e">
        <f>IF(AU1105="R", $CA1105, IF(OR(AU1105="P", AU1105="T", AU1105="N"), 0, IF($C1105="DM", $T1105, IF(OR(AU1105="Y", AU1105="IR"),$AM1105,IF(AU1105="C", IF($BI1105="Y", IF($AF1105="N/A", $Q1105, $AF1105), IF($AG1105="N/A", $T1105,$AG1105)))))))</f>
        <v>#VALUE!</v>
      </c>
      <c r="BN1105" s="16" t="e">
        <f>IF(AV1105="R", $CA1105, IF(OR(AV1105="P", AV1105="T", AV1105="N"), 0, IF($C1105="DM", $T1105, IF(OR(AV1105="Y", AV1105="IR"),$AM1105,IF(AV1105="C", IF($BI1105="Y", IF($AF1105="N/A", $Q1105, $AF1105), IF($AG1105="N/A", $T1105,$AG1105)))))))</f>
        <v>#VALUE!</v>
      </c>
      <c r="BO1105" s="16" t="e">
        <f>IF(AW1105="R", $CA1105, IF(OR(AW1105="P", AW1105="T", AW1105="N"), 0, IF($C1105="DM", $T1105, IF(OR(AW1105="Y", AW1105="IR"),$AM1105,IF(AW1105="C", IF($BI1105="Y", IF($AF1105="N/A", $Q1105, $AF1105), IF($AG1105="N/A", $T1105,$AG1105)))))))</f>
        <v>#VALUE!</v>
      </c>
      <c r="BP1105" s="16" t="e">
        <f>IF(AX1105="R", $CA1105, IF(OR(AX1105="P", AX1105="T", AX1105="N"), 0, IF($C1105="DM", $T1105, IF(OR(AX1105="Y", AX1105="IR"),$AM1105,IF(AX1105="C", IF($BI1105="Y", IF($AF1105="N/A", $Q1105, $AF1105), IF($AG1105="N/A", $T1105,$AG1105)))))))</f>
        <v>#VALUE!</v>
      </c>
      <c r="BQ1105" s="16" t="e">
        <f>IF(AY1105="R", $CA1105, IF(OR(AY1105="P", AY1105="T", AY1105="N"), 0, IF($C1105="DM", $T1105, IF(OR(AY1105="Y", AY1105="IR"),$AM1105,IF(AY1105="C", IF($BI1105="Y", IF($AF1105="N/A", $Q1105, $AF1105), IF($AG1105="N/A", $T1105,$AG1105)))))))</f>
        <v>#VALUE!</v>
      </c>
      <c r="BR1105" s="16" t="e">
        <f>IF(AZ1105="R", $CA1105, IF(OR(AZ1105="P", AZ1105="T", AZ1105="N"), 0, IF($C1105="DM", $T1105, IF(OR(AZ1105="Y", AZ1105="IR"),$AM1105,IF(AZ1105="C", IF($BI1105="Y", IF($AF1105="N/A", $Q1105, $AF1105), IF($AG1105="N/A", $T1105,$AG1105)))))))</f>
        <v>#VALUE!</v>
      </c>
      <c r="BS1105" s="16" t="e">
        <f>IF(BA1105="R", $CA1105, IF(OR(BA1105="P", BA1105="T", BA1105="N"), 0, IF($C1105="DM", $T1105, IF(OR(BA1105="Y", BA1105="IR"),$AM1105,IF(BA1105="C", IF($BI1105="Y", IF($AF1105="N/A", $Q1105, $AF1105), IF($AG1105="N/A", $T1105,$AG1105)))))))</f>
        <v>#VALUE!</v>
      </c>
      <c r="BT1105" s="16" t="e">
        <f>IF(BB1105="R", $CA1105, IF(OR(BB1105="P", BB1105="T", BB1105="N"), 0, IF($C1105="DM", $T1105, IF(OR(BB1105="Y", BB1105="IR"),$AM1105,IF(BB1105="C", IF($BI1105="Y", IF($BA1105="C", IF($AF1105="N/A", $Q1105, $AF1105), IF($AF1105="N/A", $T1105, $AM1105)), IF($AG1105="N/A", $T1105,$AG1105)))))))</f>
        <v>#VALUE!</v>
      </c>
      <c r="BU1105" s="16" t="e">
        <f>IF(BC1105="R", $CA1105, IF(OR(BC1105="P", BC1105="T", BC1105="N"), 0, IF($C1105="DM", $T1105, IF(OR(BC1105="Y", BC1105="IR"),$AM1105,IF(BC1105="C", IF($BI1105="Y", IF($BA1105="C", IF($AF1105="N/A", $Q1105, $AF1105), IF($AF1105="N/A", $T1105, $AM1105)), IF($AG1105="N/A", $T1105,$AG1105)))))))</f>
        <v>#VALUE!</v>
      </c>
      <c r="BV1105" s="16" t="e">
        <f>IF(BD1105="R", $CA1105, IF(OR(BD1105="P", BD1105="T", BD1105="N"), 0, IF($C1105="DM", $T1105, IF(OR(BD1105="Y", BD1105="IR"),$AM1105,IF(BD1105="C", IF($BI1105="Y", IF($BA1105="C", IF($AF1105="N/A", $Q1105, $AF1105), IF($AF1105="N/A", $T1105, $AM1105)), IF($AG1105="N/A", $T1105,$AG1105)))))))</f>
        <v>#VALUE!</v>
      </c>
      <c r="BW1105" s="16" t="e">
        <f>IF(BE1105="R", $CA1105, IF(OR(BE1105="P", BE1105="T", BE1105="N"), 0, IF($C1105="DM", $T1105, IF(OR(BE1105="Y", BE1105="IR"),$AM1105,IF(BE1105="C", IF($BI1105="Y", IF($BA1105="C", IF($AF1105="N/A", $Q1105, $AF1105), IF($AF1105="N/A", $T1105, $AM1105)), IF($AG1105="N/A", $T1105,$AG1105)))))))</f>
        <v>#VALUE!</v>
      </c>
      <c r="BX1105" s="16" t="e">
        <f>IF(BF1105="R", $CA1105, IF(OR(BF1105="P", BF1105="T", BF1105="N"), 0, IF($C1105="DM", $T1105, IF(OR(BF1105="Y", BF1105="IR"),$AM1105,IF(BF1105="C", IF($BI1105="Y", IF($BA1105="C", IF($AF1105="N/A", $Q1105, $AF1105), IF($AF1105="N/A", $T1105, $AM1105)), IF($AG1105="N/A", $T1105,$AG1105)))))))</f>
        <v>#VALUE!</v>
      </c>
      <c r="BY1105" s="16" t="e">
        <f>IF(BG1105="R", $CA1105, IF(OR(BG1105="P", BG1105="T", BG1105="N"), 0, IF($C1105="DM", $T1105, IF(OR(BG1105="Y", BG1105="IR"),$AM1105,IF(BG1105="C", IF($BI1105="Y", IF($BA1105="C", IF($AF1105="N/A", $Q1105, $AF1105), IF($AF1105="N/A", $T1105, $AM1105)), IF($AG1105="N/A", $T1105,$AG1105)))))))</f>
        <v>#VALUE!</v>
      </c>
      <c r="BZ1105" s="16" t="e">
        <f>IF(BH1105="R", $CA1105, IF(OR(BH1105="P", BH1105="T", BH1105="N"), 0, IF($C1105="DM", $T1105, IF(OR(BH1105="Y", BH1105="IR"),$AM1105,IF(BH1105="C", IF($BI1105="Y", IF($BA1105="C", IF($AF1105="N/A", $Q1105, $AF1105), IF($AF1105="N/A", $T1105, $AM1105)), IF($AG1105="N/A", $T1105,$AG1105)))))))</f>
        <v>#VALUE!</v>
      </c>
      <c r="CA1105" s="15" t="s">
        <v>75</v>
      </c>
      <c r="CB1105" s="16" t="e">
        <f>BZ1105</f>
        <v>#VALUE!</v>
      </c>
      <c r="CC1105" s="15" t="str">
        <f>IF(OR($BH1105="T", $BH1105="R"), 0, IF($BH1105="C", IF($BI1105="Y", IF($BA1105="C", 0, IF(AF1105="N/A", Q1105-T1105, AF1105-AG1105)), IF($AF1105="N/A", U1105, AH1105)), AN1105))</f>
        <v>N/A</v>
      </c>
      <c r="CD1105" s="15" t="str">
        <f>IF(OR($BH1105="T", $BH1105="R"), 0, IF($BH1105="C", IF($BI1105="Y", 0, IF($AF1105="N/A", V1105, AI1105)), AO1105))</f>
        <v>N/A</v>
      </c>
      <c r="CE1105" s="15" t="str">
        <f>IF(OR($BH1105="T", $BH1105="R"), 0, IF($BH1105="C", IF($BI1105="Y", 0, IF($AF1105="N/A", W1105, AJ1105)), AP1105))</f>
        <v>N/A</v>
      </c>
      <c r="CF1105" s="15" t="str">
        <f>IF(OR($BH1105="T", $BH1105="R"), 0, IF($BH1105="C", IF($BI1105="Y", 0, IF($AF1105="N/A", X1105, AK1105)), AQ1105))</f>
        <v>N/A</v>
      </c>
    </row>
    <row r="1106" spans="1:84" x14ac:dyDescent="0.25">
      <c r="A1106" s="14">
        <v>6083</v>
      </c>
      <c r="B1106" s="15"/>
      <c r="C1106" s="15"/>
      <c r="D1106" s="15"/>
      <c r="E1106" s="15" t="e">
        <f>VLOOKUP(B1106, 'Rookie Year'!$A$2:$B$55679,2,FALSE)</f>
        <v>#N/A</v>
      </c>
      <c r="F1106" s="15">
        <v>2024</v>
      </c>
      <c r="G1106" s="15" t="s">
        <v>42</v>
      </c>
      <c r="H1106" s="15"/>
      <c r="I1106" s="16"/>
      <c r="J1106" s="15"/>
      <c r="K1106" s="17">
        <f>IF(AND(G1106&lt;&gt;"N",R1106="N/A"), IF(I1106&lt;4, 0, 0.25),IF(I1106=1, IF(J1106=1,0.25, 0.25), IF(I1106&lt;13, 0.25, IF(I1106&lt;26, 0.4, IF(I1106&lt;51, 0.6, 0.75)))))</f>
        <v>0.25</v>
      </c>
      <c r="L1106" s="16">
        <f>I1106-M1106</f>
        <v>0</v>
      </c>
      <c r="M1106" s="16">
        <f>ROUNDUP(I1106*K1106,0)</f>
        <v>0</v>
      </c>
      <c r="N1106" s="16">
        <f>M1106*J1106</f>
        <v>0</v>
      </c>
      <c r="O1106" s="16">
        <v>0</v>
      </c>
      <c r="P1106" s="16">
        <v>0</v>
      </c>
      <c r="Q1106" s="16">
        <f>N1106-O1106-P1106</f>
        <v>0</v>
      </c>
      <c r="R1106" s="15" t="s">
        <v>75</v>
      </c>
      <c r="S1106" s="15">
        <f>IF(R1106="N/A", J1106-($B$1-F1106), J1106-($B$1-R1106))</f>
        <v>0</v>
      </c>
      <c r="T1106" s="16" t="str">
        <f>IF($S1106&lt;1, "N/A", $M1106)</f>
        <v>N/A</v>
      </c>
      <c r="U1106" s="16" t="str">
        <f>IF($S1106&lt;2, "N/A", $M1106)</f>
        <v>N/A</v>
      </c>
      <c r="V1106" s="16" t="str">
        <f>IF($S1106&lt;3, "N/A", $M1106)</f>
        <v>N/A</v>
      </c>
      <c r="W1106" s="16" t="str">
        <f>IF($S1106&lt;4, "N/A", $M1106)</f>
        <v>N/A</v>
      </c>
      <c r="X1106" s="16" t="str">
        <f>IF($S1106&lt;5, "N/A", $M1106)</f>
        <v>N/A</v>
      </c>
      <c r="Y1106" s="15" t="str">
        <f>IF(SUM(T1106:X1106)&lt;&gt;Q1106, "CHECK", "OK")</f>
        <v>OK</v>
      </c>
      <c r="Z1106" s="15" t="str">
        <f>IF(F1106=$B$1, "No", IF(S1106=1, "Yes", "No"))</f>
        <v>No</v>
      </c>
      <c r="AA1106" s="18" t="str">
        <f>IF(C1106="DM", "N/A", IF(Z1106="No","N/A",VLOOKUP(B1106,'Extension List'!$A$3:$R$1972,18,FALSE)))</f>
        <v>N/A</v>
      </c>
      <c r="AB1106" s="15" t="str">
        <f>IF(C1106="DM", "N/A", IF(Z1106="No","N/A",VLOOKUP(B1106,'Extension List'!$A$3:$T$1972,20,FALSE)))</f>
        <v>N/A</v>
      </c>
      <c r="AC1106" s="15" t="str">
        <f>IF(AA1106="N/A", "N/A", 0)</f>
        <v>N/A</v>
      </c>
      <c r="AD1106" s="16" t="str">
        <f>IF(AE1106="N/A", "N/A", AA1106-AE1106)</f>
        <v>N/A</v>
      </c>
      <c r="AE1106" s="16" t="str">
        <f>IF(AA1106="N/A", "N/A", IF(AC1106&gt;0, IF(AA1106&lt;13, ROUNDUP(0.25*AA1106,0), IF(AA1106&lt;26, ROUNDUP(0.4*AA1106,0), IF(AA1106&lt;51, ROUNDUP(0.6*AA1106,0), ROUNDUP(0.75*AA1106,0)))), "N/A"))</f>
        <v>N/A</v>
      </c>
      <c r="AF1106" s="16" t="str">
        <f>IF(AD1106="N/A","N/A", (AE1106*AC1106)+Q1106)</f>
        <v>N/A</v>
      </c>
      <c r="AG1106" s="16" t="str">
        <f>IF($AF1106="N/A", "N/A", "TBC")</f>
        <v>N/A</v>
      </c>
      <c r="AH1106" s="16" t="str">
        <f>IF($AF1106="N/A", "N/A", "TBC")</f>
        <v>N/A</v>
      </c>
      <c r="AI1106" s="16" t="str">
        <f>IF($AF1106="N/A","N/A",IF(AC1106&gt;1,"TBC","N/A"))</f>
        <v>N/A</v>
      </c>
      <c r="AJ1106" s="16" t="str">
        <f>IF($AF1106="N/A","N/A",IF(AC1106&gt;2,"TBC","N/A"))</f>
        <v>N/A</v>
      </c>
      <c r="AK1106" s="16" t="str">
        <f>IF($AF1106="N/A","N/A",IF(AC1106&gt;3,"TBC","N/A"))</f>
        <v>N/A</v>
      </c>
      <c r="AL1106" s="16" t="str">
        <f>IF(AC1106="N/A","N/A",IF(AC1106&gt;0,IF(SUM(AG1106:AK1106)&lt;&gt;AF1106,"CHECK","OK"),"N/A"))</f>
        <v>N/A</v>
      </c>
      <c r="AM1106" s="16" t="e">
        <f>IF(AD1106="N/A", L1106+T1106, L1106+AG1106)</f>
        <v>#VALUE!</v>
      </c>
      <c r="AN1106" s="16" t="str">
        <f>IF(AD1106="N/A", IF(U1106="N/A", "N/A", L1106+U1106), AD1106+AH1106)</f>
        <v>N/A</v>
      </c>
      <c r="AO1106" s="16" t="str">
        <f>IF(AD1106="N/A", IF(V1106="N/A", "N/A", L1106+V1106), IF(AI1106="N/A", "N/A", AD1106+AI1106))</f>
        <v>N/A</v>
      </c>
      <c r="AP1106" s="16" t="str">
        <f>IF(AD1106="N/A", IF(W1106="N/A", "N/A", L1106+W1106), IF(AJ1106="N/A", "N/A", AD1106+AJ1106))</f>
        <v>N/A</v>
      </c>
      <c r="AQ1106" s="16" t="str">
        <f>IF(AD1106="N/A", IF(X1106="N/A", "N/A", L1106+X1106), IF(AK1106="N/A", "N/A", AD1106+AK1106))</f>
        <v>N/A</v>
      </c>
      <c r="AR1106" s="15" t="s">
        <v>40</v>
      </c>
      <c r="AS1106" s="15" t="s">
        <v>40</v>
      </c>
      <c r="AT1106" s="15" t="s">
        <v>40</v>
      </c>
      <c r="AU1106" s="15" t="s">
        <v>40</v>
      </c>
      <c r="AV1106" s="15" t="s">
        <v>40</v>
      </c>
      <c r="AW1106" s="15" t="s">
        <v>40</v>
      </c>
      <c r="AX1106" s="15" t="s">
        <v>40</v>
      </c>
      <c r="AY1106" s="15" t="s">
        <v>40</v>
      </c>
      <c r="AZ1106" s="15" t="s">
        <v>40</v>
      </c>
      <c r="BA1106" s="15" t="s">
        <v>40</v>
      </c>
      <c r="BB1106" s="15" t="s">
        <v>40</v>
      </c>
      <c r="BC1106" s="15" t="s">
        <v>40</v>
      </c>
      <c r="BD1106" s="15" t="s">
        <v>40</v>
      </c>
      <c r="BE1106" s="15" t="s">
        <v>40</v>
      </c>
      <c r="BF1106" s="15" t="s">
        <v>40</v>
      </c>
      <c r="BG1106" s="15" t="s">
        <v>40</v>
      </c>
      <c r="BH1106" s="15" t="s">
        <v>40</v>
      </c>
      <c r="BJ1106" s="16" t="e">
        <f>IF(AR1106="R", $CA1106, IF(OR(AR1106="P", AR1106="T", AR1106="N"), 0, IF($C1106="DM", $T1106, IF(OR(AR1106="Y", AR1106="IR"),$AM1106,IF(AR1106="C", IF($BI1106="Y", IF($AF1106="N/A", $Q1106, $AF1106), IF($AG1106="N/A", $T1106,$AG1106)))))))</f>
        <v>#VALUE!</v>
      </c>
      <c r="BK1106" s="16" t="e">
        <f>IF(AS1106="R", $CA1106, IF(OR(AS1106="P", AS1106="T", AS1106="N"), 0, IF($C1106="DM", $T1106, IF(OR(AS1106="Y", AS1106="IR"),$AM1106,IF(AS1106="C", IF($BI1106="Y", IF($AF1106="N/A", $Q1106, $AF1106), IF($AG1106="N/A", $T1106,$AG1106)))))))</f>
        <v>#VALUE!</v>
      </c>
      <c r="BL1106" s="16" t="e">
        <f>IF(AT1106="R", $CA1106, IF(OR(AT1106="P", AT1106="T", AT1106="N"), 0, IF($C1106="DM", $T1106, IF(OR(AT1106="Y", AT1106="IR"),$AM1106,IF(AT1106="C", IF($BI1106="Y", IF($AF1106="N/A", $Q1106, $AF1106), IF($AG1106="N/A", $T1106,$AG1106)))))))</f>
        <v>#VALUE!</v>
      </c>
      <c r="BM1106" s="16" t="e">
        <f>IF(AU1106="R", $CA1106, IF(OR(AU1106="P", AU1106="T", AU1106="N"), 0, IF($C1106="DM", $T1106, IF(OR(AU1106="Y", AU1106="IR"),$AM1106,IF(AU1106="C", IF($BI1106="Y", IF($AF1106="N/A", $Q1106, $AF1106), IF($AG1106="N/A", $T1106,$AG1106)))))))</f>
        <v>#VALUE!</v>
      </c>
      <c r="BN1106" s="16" t="e">
        <f>IF(AV1106="R", $CA1106, IF(OR(AV1106="P", AV1106="T", AV1106="N"), 0, IF($C1106="DM", $T1106, IF(OR(AV1106="Y", AV1106="IR"),$AM1106,IF(AV1106="C", IF($BI1106="Y", IF($AF1106="N/A", $Q1106, $AF1106), IF($AG1106="N/A", $T1106,$AG1106)))))))</f>
        <v>#VALUE!</v>
      </c>
      <c r="BO1106" s="16" t="e">
        <f>IF(AW1106="R", $CA1106, IF(OR(AW1106="P", AW1106="T", AW1106="N"), 0, IF($C1106="DM", $T1106, IF(OR(AW1106="Y", AW1106="IR"),$AM1106,IF(AW1106="C", IF($BI1106="Y", IF($AF1106="N/A", $Q1106, $AF1106), IF($AG1106="N/A", $T1106,$AG1106)))))))</f>
        <v>#VALUE!</v>
      </c>
      <c r="BP1106" s="16" t="e">
        <f>IF(AX1106="R", $CA1106, IF(OR(AX1106="P", AX1106="T", AX1106="N"), 0, IF($C1106="DM", $T1106, IF(OR(AX1106="Y", AX1106="IR"),$AM1106,IF(AX1106="C", IF($BI1106="Y", IF($AF1106="N/A", $Q1106, $AF1106), IF($AG1106="N/A", $T1106,$AG1106)))))))</f>
        <v>#VALUE!</v>
      </c>
      <c r="BQ1106" s="16" t="e">
        <f>IF(AY1106="R", $CA1106, IF(OR(AY1106="P", AY1106="T", AY1106="N"), 0, IF($C1106="DM", $T1106, IF(OR(AY1106="Y", AY1106="IR"),$AM1106,IF(AY1106="C", IF($BI1106="Y", IF($AF1106="N/A", $Q1106, $AF1106), IF($AG1106="N/A", $T1106,$AG1106)))))))</f>
        <v>#VALUE!</v>
      </c>
      <c r="BR1106" s="16" t="e">
        <f>IF(AZ1106="R", $CA1106, IF(OR(AZ1106="P", AZ1106="T", AZ1106="N"), 0, IF($C1106="DM", $T1106, IF(OR(AZ1106="Y", AZ1106="IR"),$AM1106,IF(AZ1106="C", IF($BI1106="Y", IF($AF1106="N/A", $Q1106, $AF1106), IF($AG1106="N/A", $T1106,$AG1106)))))))</f>
        <v>#VALUE!</v>
      </c>
      <c r="BS1106" s="16" t="e">
        <f>IF(BA1106="R", $CA1106, IF(OR(BA1106="P", BA1106="T", BA1106="N"), 0, IF($C1106="DM", $T1106, IF(OR(BA1106="Y", BA1106="IR"),$AM1106,IF(BA1106="C", IF($BI1106="Y", IF($AF1106="N/A", $Q1106, $AF1106), IF($AG1106="N/A", $T1106,$AG1106)))))))</f>
        <v>#VALUE!</v>
      </c>
      <c r="BT1106" s="16" t="e">
        <f>IF(BB1106="R", $CA1106, IF(OR(BB1106="P", BB1106="T", BB1106="N"), 0, IF($C1106="DM", $T1106, IF(OR(BB1106="Y", BB1106="IR"),$AM1106,IF(BB1106="C", IF($BI1106="Y", IF($BA1106="C", IF($AF1106="N/A", $Q1106, $AF1106), IF($AF1106="N/A", $T1106, $AM1106)), IF($AG1106="N/A", $T1106,$AG1106)))))))</f>
        <v>#VALUE!</v>
      </c>
      <c r="BU1106" s="16" t="e">
        <f>IF(BC1106="R", $CA1106, IF(OR(BC1106="P", BC1106="T", BC1106="N"), 0, IF($C1106="DM", $T1106, IF(OR(BC1106="Y", BC1106="IR"),$AM1106,IF(BC1106="C", IF($BI1106="Y", IF($BA1106="C", IF($AF1106="N/A", $Q1106, $AF1106), IF($AF1106="N/A", $T1106, $AM1106)), IF($AG1106="N/A", $T1106,$AG1106)))))))</f>
        <v>#VALUE!</v>
      </c>
      <c r="BV1106" s="16" t="e">
        <f>IF(BD1106="R", $CA1106, IF(OR(BD1106="P", BD1106="T", BD1106="N"), 0, IF($C1106="DM", $T1106, IF(OR(BD1106="Y", BD1106="IR"),$AM1106,IF(BD1106="C", IF($BI1106="Y", IF($BA1106="C", IF($AF1106="N/A", $Q1106, $AF1106), IF($AF1106="N/A", $T1106, $AM1106)), IF($AG1106="N/A", $T1106,$AG1106)))))))</f>
        <v>#VALUE!</v>
      </c>
      <c r="BW1106" s="16" t="e">
        <f>IF(BE1106="R", $CA1106, IF(OR(BE1106="P", BE1106="T", BE1106="N"), 0, IF($C1106="DM", $T1106, IF(OR(BE1106="Y", BE1106="IR"),$AM1106,IF(BE1106="C", IF($BI1106="Y", IF($BA1106="C", IF($AF1106="N/A", $Q1106, $AF1106), IF($AF1106="N/A", $T1106, $AM1106)), IF($AG1106="N/A", $T1106,$AG1106)))))))</f>
        <v>#VALUE!</v>
      </c>
      <c r="BX1106" s="16" t="e">
        <f>IF(BF1106="R", $CA1106, IF(OR(BF1106="P", BF1106="T", BF1106="N"), 0, IF($C1106="DM", $T1106, IF(OR(BF1106="Y", BF1106="IR"),$AM1106,IF(BF1106="C", IF($BI1106="Y", IF($BA1106="C", IF($AF1106="N/A", $Q1106, $AF1106), IF($AF1106="N/A", $T1106, $AM1106)), IF($AG1106="N/A", $T1106,$AG1106)))))))</f>
        <v>#VALUE!</v>
      </c>
      <c r="BY1106" s="16" t="e">
        <f>IF(BG1106="R", $CA1106, IF(OR(BG1106="P", BG1106="T", BG1106="N"), 0, IF($C1106="DM", $T1106, IF(OR(BG1106="Y", BG1106="IR"),$AM1106,IF(BG1106="C", IF($BI1106="Y", IF($BA1106="C", IF($AF1106="N/A", $Q1106, $AF1106), IF($AF1106="N/A", $T1106, $AM1106)), IF($AG1106="N/A", $T1106,$AG1106)))))))</f>
        <v>#VALUE!</v>
      </c>
      <c r="BZ1106" s="16" t="e">
        <f>IF(BH1106="R", $CA1106, IF(OR(BH1106="P", BH1106="T", BH1106="N"), 0, IF($C1106="DM", $T1106, IF(OR(BH1106="Y", BH1106="IR"),$AM1106,IF(BH1106="C", IF($BI1106="Y", IF($BA1106="C", IF($AF1106="N/A", $Q1106, $AF1106), IF($AF1106="N/A", $T1106, $AM1106)), IF($AG1106="N/A", $T1106,$AG1106)))))))</f>
        <v>#VALUE!</v>
      </c>
      <c r="CA1106" s="15" t="s">
        <v>75</v>
      </c>
      <c r="CB1106" s="16" t="e">
        <f>BZ1106</f>
        <v>#VALUE!</v>
      </c>
      <c r="CC1106" s="15" t="str">
        <f>IF(OR($BH1106="T", $BH1106="R"), 0, IF($BH1106="C", IF($BI1106="Y", IF($BA1106="C", 0, IF(AF1106="N/A", Q1106-T1106, AF1106-AG1106)), IF($AF1106="N/A", U1106, AH1106)), AN1106))</f>
        <v>N/A</v>
      </c>
      <c r="CD1106" s="15" t="str">
        <f>IF(OR($BH1106="T", $BH1106="R"), 0, IF($BH1106="C", IF($BI1106="Y", 0, IF($AF1106="N/A", V1106, AI1106)), AO1106))</f>
        <v>N/A</v>
      </c>
      <c r="CE1106" s="15" t="str">
        <f>IF(OR($BH1106="T", $BH1106="R"), 0, IF($BH1106="C", IF($BI1106="Y", 0, IF($AF1106="N/A", W1106, AJ1106)), AP1106))</f>
        <v>N/A</v>
      </c>
      <c r="CF1106" s="15" t="str">
        <f>IF(OR($BH1106="T", $BH1106="R"), 0, IF($BH1106="C", IF($BI1106="Y", 0, IF($AF1106="N/A", X1106, AK1106)), AQ1106))</f>
        <v>N/A</v>
      </c>
    </row>
    <row r="1107" spans="1:84" x14ac:dyDescent="0.25">
      <c r="A1107" s="14">
        <v>6084</v>
      </c>
      <c r="B1107" s="15"/>
      <c r="C1107" s="15"/>
      <c r="D1107" s="15"/>
      <c r="E1107" s="15" t="e">
        <f>VLOOKUP(B1107, 'Rookie Year'!$A$2:$B$55679,2,FALSE)</f>
        <v>#N/A</v>
      </c>
      <c r="F1107" s="15">
        <v>2024</v>
      </c>
      <c r="G1107" s="15" t="s">
        <v>42</v>
      </c>
      <c r="H1107" s="15"/>
      <c r="I1107" s="16"/>
      <c r="J1107" s="15"/>
      <c r="K1107" s="17">
        <f>IF(AND(G1107&lt;&gt;"N",R1107="N/A"), IF(I1107&lt;4, 0, 0.25),IF(I1107=1, IF(J1107=1,0.25, 0.25), IF(I1107&lt;13, 0.25, IF(I1107&lt;26, 0.4, IF(I1107&lt;51, 0.6, 0.75)))))</f>
        <v>0.25</v>
      </c>
      <c r="L1107" s="16">
        <f>I1107-M1107</f>
        <v>0</v>
      </c>
      <c r="M1107" s="16">
        <f>ROUNDUP(I1107*K1107,0)</f>
        <v>0</v>
      </c>
      <c r="N1107" s="16">
        <f>M1107*J1107</f>
        <v>0</v>
      </c>
      <c r="O1107" s="16">
        <v>0</v>
      </c>
      <c r="P1107" s="16">
        <v>0</v>
      </c>
      <c r="Q1107" s="16">
        <f>N1107-O1107-P1107</f>
        <v>0</v>
      </c>
      <c r="R1107" s="15" t="s">
        <v>75</v>
      </c>
      <c r="S1107" s="15">
        <f>IF(R1107="N/A", J1107-($B$1-F1107), J1107-($B$1-R1107))</f>
        <v>0</v>
      </c>
      <c r="T1107" s="16" t="str">
        <f>IF($S1107&lt;1, "N/A", $M1107)</f>
        <v>N/A</v>
      </c>
      <c r="U1107" s="16" t="str">
        <f>IF($S1107&lt;2, "N/A", $M1107)</f>
        <v>N/A</v>
      </c>
      <c r="V1107" s="16" t="str">
        <f>IF($S1107&lt;3, "N/A", $M1107)</f>
        <v>N/A</v>
      </c>
      <c r="W1107" s="16" t="str">
        <f>IF($S1107&lt;4, "N/A", $M1107)</f>
        <v>N/A</v>
      </c>
      <c r="X1107" s="16" t="str">
        <f>IF($S1107&lt;5, "N/A", $M1107)</f>
        <v>N/A</v>
      </c>
      <c r="Y1107" s="15" t="str">
        <f>IF(SUM(T1107:X1107)&lt;&gt;Q1107, "CHECK", "OK")</f>
        <v>OK</v>
      </c>
      <c r="Z1107" s="15" t="str">
        <f>IF(F1107=$B$1, "No", IF(S1107=1, "Yes", "No"))</f>
        <v>No</v>
      </c>
      <c r="AA1107" s="18" t="str">
        <f>IF(C1107="DM", "N/A", IF(Z1107="No","N/A",VLOOKUP(B1107,'Extension List'!$A$3:$R$1972,18,FALSE)))</f>
        <v>N/A</v>
      </c>
      <c r="AB1107" s="15" t="str">
        <f>IF(C1107="DM", "N/A", IF(Z1107="No","N/A",VLOOKUP(B1107,'Extension List'!$A$3:$T$1972,20,FALSE)))</f>
        <v>N/A</v>
      </c>
      <c r="AC1107" s="15" t="str">
        <f>IF(AA1107="N/A", "N/A", 0)</f>
        <v>N/A</v>
      </c>
      <c r="AD1107" s="16" t="str">
        <f>IF(AE1107="N/A", "N/A", AA1107-AE1107)</f>
        <v>N/A</v>
      </c>
      <c r="AE1107" s="16" t="str">
        <f>IF(AA1107="N/A", "N/A", IF(AC1107&gt;0, IF(AA1107&lt;13, ROUNDUP(0.25*AA1107,0), IF(AA1107&lt;26, ROUNDUP(0.4*AA1107,0), IF(AA1107&lt;51, ROUNDUP(0.6*AA1107,0), ROUNDUP(0.75*AA1107,0)))), "N/A"))</f>
        <v>N/A</v>
      </c>
      <c r="AF1107" s="16" t="str">
        <f>IF(AD1107="N/A","N/A", (AE1107*AC1107)+Q1107)</f>
        <v>N/A</v>
      </c>
      <c r="AG1107" s="16" t="str">
        <f>IF($AF1107="N/A", "N/A", "TBC")</f>
        <v>N/A</v>
      </c>
      <c r="AH1107" s="16" t="str">
        <f>IF($AF1107="N/A", "N/A", "TBC")</f>
        <v>N/A</v>
      </c>
      <c r="AI1107" s="16" t="str">
        <f>IF($AF1107="N/A","N/A",IF(AC1107&gt;1,"TBC","N/A"))</f>
        <v>N/A</v>
      </c>
      <c r="AJ1107" s="16" t="str">
        <f>IF($AF1107="N/A","N/A",IF(AC1107&gt;2,"TBC","N/A"))</f>
        <v>N/A</v>
      </c>
      <c r="AK1107" s="16" t="str">
        <f>IF($AF1107="N/A","N/A",IF(AC1107&gt;3,"TBC","N/A"))</f>
        <v>N/A</v>
      </c>
      <c r="AL1107" s="16" t="str">
        <f>IF(AC1107="N/A","N/A",IF(AC1107&gt;0,IF(SUM(AG1107:AK1107)&lt;&gt;AF1107,"CHECK","OK"),"N/A"))</f>
        <v>N/A</v>
      </c>
      <c r="AM1107" s="16" t="e">
        <f>IF(AD1107="N/A", L1107+T1107, L1107+AG1107)</f>
        <v>#VALUE!</v>
      </c>
      <c r="AN1107" s="16" t="str">
        <f>IF(AD1107="N/A", IF(U1107="N/A", "N/A", L1107+U1107), AD1107+AH1107)</f>
        <v>N/A</v>
      </c>
      <c r="AO1107" s="16" t="str">
        <f>IF(AD1107="N/A", IF(V1107="N/A", "N/A", L1107+V1107), IF(AI1107="N/A", "N/A", AD1107+AI1107))</f>
        <v>N/A</v>
      </c>
      <c r="AP1107" s="16" t="str">
        <f>IF(AD1107="N/A", IF(W1107="N/A", "N/A", L1107+W1107), IF(AJ1107="N/A", "N/A", AD1107+AJ1107))</f>
        <v>N/A</v>
      </c>
      <c r="AQ1107" s="16" t="str">
        <f>IF(AD1107="N/A", IF(X1107="N/A", "N/A", L1107+X1107), IF(AK1107="N/A", "N/A", AD1107+AK1107))</f>
        <v>N/A</v>
      </c>
      <c r="AR1107" s="15" t="s">
        <v>40</v>
      </c>
      <c r="AS1107" s="15" t="s">
        <v>40</v>
      </c>
      <c r="AT1107" s="15" t="s">
        <v>40</v>
      </c>
      <c r="AU1107" s="15" t="s">
        <v>40</v>
      </c>
      <c r="AV1107" s="15" t="s">
        <v>40</v>
      </c>
      <c r="AW1107" s="15" t="s">
        <v>40</v>
      </c>
      <c r="AX1107" s="15" t="s">
        <v>40</v>
      </c>
      <c r="AY1107" s="15" t="s">
        <v>40</v>
      </c>
      <c r="AZ1107" s="15" t="s">
        <v>40</v>
      </c>
      <c r="BA1107" s="15" t="s">
        <v>40</v>
      </c>
      <c r="BB1107" s="15" t="s">
        <v>40</v>
      </c>
      <c r="BC1107" s="15" t="s">
        <v>40</v>
      </c>
      <c r="BD1107" s="15" t="s">
        <v>40</v>
      </c>
      <c r="BE1107" s="15" t="s">
        <v>40</v>
      </c>
      <c r="BF1107" s="15" t="s">
        <v>40</v>
      </c>
      <c r="BG1107" s="15" t="s">
        <v>40</v>
      </c>
      <c r="BH1107" s="15" t="s">
        <v>40</v>
      </c>
      <c r="BJ1107" s="16" t="e">
        <f>IF(AR1107="R", $CA1107, IF(OR(AR1107="P", AR1107="T", AR1107="N"), 0, IF($C1107="DM", $T1107, IF(OR(AR1107="Y", AR1107="IR"),$AM1107,IF(AR1107="C", IF($BI1107="Y", IF($AF1107="N/A", $Q1107, $AF1107), IF($AG1107="N/A", $T1107,$AG1107)))))))</f>
        <v>#VALUE!</v>
      </c>
      <c r="BK1107" s="16" t="e">
        <f>IF(AS1107="R", $CA1107, IF(OR(AS1107="P", AS1107="T", AS1107="N"), 0, IF($C1107="DM", $T1107, IF(OR(AS1107="Y", AS1107="IR"),$AM1107,IF(AS1107="C", IF($BI1107="Y", IF($AF1107="N/A", $Q1107, $AF1107), IF($AG1107="N/A", $T1107,$AG1107)))))))</f>
        <v>#VALUE!</v>
      </c>
      <c r="BL1107" s="16" t="e">
        <f>IF(AT1107="R", $CA1107, IF(OR(AT1107="P", AT1107="T", AT1107="N"), 0, IF($C1107="DM", $T1107, IF(OR(AT1107="Y", AT1107="IR"),$AM1107,IF(AT1107="C", IF($BI1107="Y", IF($AF1107="N/A", $Q1107, $AF1107), IF($AG1107="N/A", $T1107,$AG1107)))))))</f>
        <v>#VALUE!</v>
      </c>
      <c r="BM1107" s="16" t="e">
        <f>IF(AU1107="R", $CA1107, IF(OR(AU1107="P", AU1107="T", AU1107="N"), 0, IF($C1107="DM", $T1107, IF(OR(AU1107="Y", AU1107="IR"),$AM1107,IF(AU1107="C", IF($BI1107="Y", IF($AF1107="N/A", $Q1107, $AF1107), IF($AG1107="N/A", $T1107,$AG1107)))))))</f>
        <v>#VALUE!</v>
      </c>
      <c r="BN1107" s="16" t="e">
        <f>IF(AV1107="R", $CA1107, IF(OR(AV1107="P", AV1107="T", AV1107="N"), 0, IF($C1107="DM", $T1107, IF(OR(AV1107="Y", AV1107="IR"),$AM1107,IF(AV1107="C", IF($BI1107="Y", IF($AF1107="N/A", $Q1107, $AF1107), IF($AG1107="N/A", $T1107,$AG1107)))))))</f>
        <v>#VALUE!</v>
      </c>
      <c r="BO1107" s="16" t="e">
        <f>IF(AW1107="R", $CA1107, IF(OR(AW1107="P", AW1107="T", AW1107="N"), 0, IF($C1107="DM", $T1107, IF(OR(AW1107="Y", AW1107="IR"),$AM1107,IF(AW1107="C", IF($BI1107="Y", IF($AF1107="N/A", $Q1107, $AF1107), IF($AG1107="N/A", $T1107,$AG1107)))))))</f>
        <v>#VALUE!</v>
      </c>
      <c r="BP1107" s="16" t="e">
        <f>IF(AX1107="R", $CA1107, IF(OR(AX1107="P", AX1107="T", AX1107="N"), 0, IF($C1107="DM", $T1107, IF(OR(AX1107="Y", AX1107="IR"),$AM1107,IF(AX1107="C", IF($BI1107="Y", IF($AF1107="N/A", $Q1107, $AF1107), IF($AG1107="N/A", $T1107,$AG1107)))))))</f>
        <v>#VALUE!</v>
      </c>
      <c r="BQ1107" s="16" t="e">
        <f>IF(AY1107="R", $CA1107, IF(OR(AY1107="P", AY1107="T", AY1107="N"), 0, IF($C1107="DM", $T1107, IF(OR(AY1107="Y", AY1107="IR"),$AM1107,IF(AY1107="C", IF($BI1107="Y", IF($AF1107="N/A", $Q1107, $AF1107), IF($AG1107="N/A", $T1107,$AG1107)))))))</f>
        <v>#VALUE!</v>
      </c>
      <c r="BR1107" s="16" t="e">
        <f>IF(AZ1107="R", $CA1107, IF(OR(AZ1107="P", AZ1107="T", AZ1107="N"), 0, IF($C1107="DM", $T1107, IF(OR(AZ1107="Y", AZ1107="IR"),$AM1107,IF(AZ1107="C", IF($BI1107="Y", IF($AF1107="N/A", $Q1107, $AF1107), IF($AG1107="N/A", $T1107,$AG1107)))))))</f>
        <v>#VALUE!</v>
      </c>
      <c r="BS1107" s="16" t="e">
        <f>IF(BA1107="R", $CA1107, IF(OR(BA1107="P", BA1107="T", BA1107="N"), 0, IF($C1107="DM", $T1107, IF(OR(BA1107="Y", BA1107="IR"),$AM1107,IF(BA1107="C", IF($BI1107="Y", IF($AF1107="N/A", $Q1107, $AF1107), IF($AG1107="N/A", $T1107,$AG1107)))))))</f>
        <v>#VALUE!</v>
      </c>
      <c r="BT1107" s="16" t="e">
        <f>IF(BB1107="R", $CA1107, IF(OR(BB1107="P", BB1107="T", BB1107="N"), 0, IF($C1107="DM", $T1107, IF(OR(BB1107="Y", BB1107="IR"),$AM1107,IF(BB1107="C", IF($BI1107="Y", IF($BA1107="C", IF($AF1107="N/A", $Q1107, $AF1107), IF($AF1107="N/A", $T1107, $AM1107)), IF($AG1107="N/A", $T1107,$AG1107)))))))</f>
        <v>#VALUE!</v>
      </c>
      <c r="BU1107" s="16" t="e">
        <f>IF(BC1107="R", $CA1107, IF(OR(BC1107="P", BC1107="T", BC1107="N"), 0, IF($C1107="DM", $T1107, IF(OR(BC1107="Y", BC1107="IR"),$AM1107,IF(BC1107="C", IF($BI1107="Y", IF($BA1107="C", IF($AF1107="N/A", $Q1107, $AF1107), IF($AF1107="N/A", $T1107, $AM1107)), IF($AG1107="N/A", $T1107,$AG1107)))))))</f>
        <v>#VALUE!</v>
      </c>
      <c r="BV1107" s="16" t="e">
        <f>IF(BD1107="R", $CA1107, IF(OR(BD1107="P", BD1107="T", BD1107="N"), 0, IF($C1107="DM", $T1107, IF(OR(BD1107="Y", BD1107="IR"),$AM1107,IF(BD1107="C", IF($BI1107="Y", IF($BA1107="C", IF($AF1107="N/A", $Q1107, $AF1107), IF($AF1107="N/A", $T1107, $AM1107)), IF($AG1107="N/A", $T1107,$AG1107)))))))</f>
        <v>#VALUE!</v>
      </c>
      <c r="BW1107" s="16" t="e">
        <f>IF(BE1107="R", $CA1107, IF(OR(BE1107="P", BE1107="T", BE1107="N"), 0, IF($C1107="DM", $T1107, IF(OR(BE1107="Y", BE1107="IR"),$AM1107,IF(BE1107="C", IF($BI1107="Y", IF($BA1107="C", IF($AF1107="N/A", $Q1107, $AF1107), IF($AF1107="N/A", $T1107, $AM1107)), IF($AG1107="N/A", $T1107,$AG1107)))))))</f>
        <v>#VALUE!</v>
      </c>
      <c r="BX1107" s="16" t="e">
        <f>IF(BF1107="R", $CA1107, IF(OR(BF1107="P", BF1107="T", BF1107="N"), 0, IF($C1107="DM", $T1107, IF(OR(BF1107="Y", BF1107="IR"),$AM1107,IF(BF1107="C", IF($BI1107="Y", IF($BA1107="C", IF($AF1107="N/A", $Q1107, $AF1107), IF($AF1107="N/A", $T1107, $AM1107)), IF($AG1107="N/A", $T1107,$AG1107)))))))</f>
        <v>#VALUE!</v>
      </c>
      <c r="BY1107" s="16" t="e">
        <f>IF(BG1107="R", $CA1107, IF(OR(BG1107="P", BG1107="T", BG1107="N"), 0, IF($C1107="DM", $T1107, IF(OR(BG1107="Y", BG1107="IR"),$AM1107,IF(BG1107="C", IF($BI1107="Y", IF($BA1107="C", IF($AF1107="N/A", $Q1107, $AF1107), IF($AF1107="N/A", $T1107, $AM1107)), IF($AG1107="N/A", $T1107,$AG1107)))))))</f>
        <v>#VALUE!</v>
      </c>
      <c r="BZ1107" s="16" t="e">
        <f>IF(BH1107="R", $CA1107, IF(OR(BH1107="P", BH1107="T", BH1107="N"), 0, IF($C1107="DM", $T1107, IF(OR(BH1107="Y", BH1107="IR"),$AM1107,IF(BH1107="C", IF($BI1107="Y", IF($BA1107="C", IF($AF1107="N/A", $Q1107, $AF1107), IF($AF1107="N/A", $T1107, $AM1107)), IF($AG1107="N/A", $T1107,$AG1107)))))))</f>
        <v>#VALUE!</v>
      </c>
      <c r="CA1107" s="15" t="s">
        <v>75</v>
      </c>
      <c r="CB1107" s="16" t="e">
        <f>BZ1107</f>
        <v>#VALUE!</v>
      </c>
      <c r="CC1107" s="15" t="str">
        <f>IF(OR($BH1107="T", $BH1107="R"), 0, IF($BH1107="C", IF($BI1107="Y", IF($BA1107="C", 0, IF(AF1107="N/A", Q1107-T1107, AF1107-AG1107)), IF($AF1107="N/A", U1107, AH1107)), AN1107))</f>
        <v>N/A</v>
      </c>
      <c r="CD1107" s="15" t="str">
        <f>IF(OR($BH1107="T", $BH1107="R"), 0, IF($BH1107="C", IF($BI1107="Y", 0, IF($AF1107="N/A", V1107, AI1107)), AO1107))</f>
        <v>N/A</v>
      </c>
      <c r="CE1107" s="15" t="str">
        <f>IF(OR($BH1107="T", $BH1107="R"), 0, IF($BH1107="C", IF($BI1107="Y", 0, IF($AF1107="N/A", W1107, AJ1107)), AP1107))</f>
        <v>N/A</v>
      </c>
      <c r="CF1107" s="15" t="str">
        <f>IF(OR($BH1107="T", $BH1107="R"), 0, IF($BH1107="C", IF($BI1107="Y", 0, IF($AF1107="N/A", X1107, AK1107)), AQ1107))</f>
        <v>N/A</v>
      </c>
    </row>
    <row r="1108" spans="1:84" x14ac:dyDescent="0.25">
      <c r="A1108" s="14">
        <v>6085</v>
      </c>
      <c r="B1108" s="15"/>
      <c r="C1108" s="15"/>
      <c r="D1108" s="15"/>
      <c r="E1108" s="15" t="e">
        <f>VLOOKUP(B1108, 'Rookie Year'!$A$2:$B$55679,2,FALSE)</f>
        <v>#N/A</v>
      </c>
      <c r="F1108" s="15">
        <v>2024</v>
      </c>
      <c r="G1108" s="15" t="s">
        <v>42</v>
      </c>
      <c r="H1108" s="15"/>
      <c r="I1108" s="16"/>
      <c r="J1108" s="15"/>
      <c r="K1108" s="17">
        <f>IF(AND(G1108&lt;&gt;"N",R1108="N/A"), IF(I1108&lt;4, 0, 0.25),IF(I1108=1, IF(J1108=1,0.25, 0.25), IF(I1108&lt;13, 0.25, IF(I1108&lt;26, 0.4, IF(I1108&lt;51, 0.6, 0.75)))))</f>
        <v>0.25</v>
      </c>
      <c r="L1108" s="16">
        <f>I1108-M1108</f>
        <v>0</v>
      </c>
      <c r="M1108" s="16">
        <f>ROUNDUP(I1108*K1108,0)</f>
        <v>0</v>
      </c>
      <c r="N1108" s="16">
        <f>M1108*J1108</f>
        <v>0</v>
      </c>
      <c r="O1108" s="16">
        <v>0</v>
      </c>
      <c r="P1108" s="16">
        <v>0</v>
      </c>
      <c r="Q1108" s="16">
        <f>N1108-O1108-P1108</f>
        <v>0</v>
      </c>
      <c r="R1108" s="15" t="s">
        <v>75</v>
      </c>
      <c r="S1108" s="15">
        <f>IF(R1108="N/A", J1108-($B$1-F1108), J1108-($B$1-R1108))</f>
        <v>0</v>
      </c>
      <c r="T1108" s="16" t="str">
        <f>IF($S1108&lt;1, "N/A", $M1108)</f>
        <v>N/A</v>
      </c>
      <c r="U1108" s="16" t="str">
        <f>IF($S1108&lt;2, "N/A", $M1108)</f>
        <v>N/A</v>
      </c>
      <c r="V1108" s="16" t="str">
        <f>IF($S1108&lt;3, "N/A", $M1108)</f>
        <v>N/A</v>
      </c>
      <c r="W1108" s="16" t="str">
        <f>IF($S1108&lt;4, "N/A", $M1108)</f>
        <v>N/A</v>
      </c>
      <c r="X1108" s="16" t="str">
        <f>IF($S1108&lt;5, "N/A", $M1108)</f>
        <v>N/A</v>
      </c>
      <c r="Y1108" s="15" t="str">
        <f>IF(SUM(T1108:X1108)&lt;&gt;Q1108, "CHECK", "OK")</f>
        <v>OK</v>
      </c>
      <c r="Z1108" s="15" t="str">
        <f>IF(F1108=$B$1, "No", IF(S1108=1, "Yes", "No"))</f>
        <v>No</v>
      </c>
      <c r="AA1108" s="18" t="str">
        <f>IF(C1108="DM", "N/A", IF(Z1108="No","N/A",VLOOKUP(B1108,'Extension List'!$A$3:$R$1972,18,FALSE)))</f>
        <v>N/A</v>
      </c>
      <c r="AB1108" s="15" t="str">
        <f>IF(C1108="DM", "N/A", IF(Z1108="No","N/A",VLOOKUP(B1108,'Extension List'!$A$3:$T$1972,20,FALSE)))</f>
        <v>N/A</v>
      </c>
      <c r="AC1108" s="15" t="str">
        <f>IF(AA1108="N/A", "N/A", 0)</f>
        <v>N/A</v>
      </c>
      <c r="AD1108" s="16" t="str">
        <f>IF(AE1108="N/A", "N/A", AA1108-AE1108)</f>
        <v>N/A</v>
      </c>
      <c r="AE1108" s="16" t="str">
        <f>IF(AA1108="N/A", "N/A", IF(AC1108&gt;0, IF(AA1108&lt;13, ROUNDUP(0.25*AA1108,0), IF(AA1108&lt;26, ROUNDUP(0.4*AA1108,0), IF(AA1108&lt;51, ROUNDUP(0.6*AA1108,0), ROUNDUP(0.75*AA1108,0)))), "N/A"))</f>
        <v>N/A</v>
      </c>
      <c r="AF1108" s="16" t="str">
        <f>IF(AD1108="N/A","N/A", (AE1108*AC1108)+Q1108)</f>
        <v>N/A</v>
      </c>
      <c r="AG1108" s="16" t="str">
        <f>IF($AF1108="N/A", "N/A", "TBC")</f>
        <v>N/A</v>
      </c>
      <c r="AH1108" s="16" t="str">
        <f>IF($AF1108="N/A", "N/A", "TBC")</f>
        <v>N/A</v>
      </c>
      <c r="AI1108" s="16" t="str">
        <f>IF($AF1108="N/A","N/A",IF(AC1108&gt;1,"TBC","N/A"))</f>
        <v>N/A</v>
      </c>
      <c r="AJ1108" s="16" t="str">
        <f>IF($AF1108="N/A","N/A",IF(AC1108&gt;2,"TBC","N/A"))</f>
        <v>N/A</v>
      </c>
      <c r="AK1108" s="16" t="str">
        <f>IF($AF1108="N/A","N/A",IF(AC1108&gt;3,"TBC","N/A"))</f>
        <v>N/A</v>
      </c>
      <c r="AL1108" s="16" t="str">
        <f>IF(AC1108="N/A","N/A",IF(AC1108&gt;0,IF(SUM(AG1108:AK1108)&lt;&gt;AF1108,"CHECK","OK"),"N/A"))</f>
        <v>N/A</v>
      </c>
      <c r="AM1108" s="16" t="e">
        <f>IF(AD1108="N/A", L1108+T1108, L1108+AG1108)</f>
        <v>#VALUE!</v>
      </c>
      <c r="AN1108" s="16" t="str">
        <f>IF(AD1108="N/A", IF(U1108="N/A", "N/A", L1108+U1108), AD1108+AH1108)</f>
        <v>N/A</v>
      </c>
      <c r="AO1108" s="16" t="str">
        <f>IF(AD1108="N/A", IF(V1108="N/A", "N/A", L1108+V1108), IF(AI1108="N/A", "N/A", AD1108+AI1108))</f>
        <v>N/A</v>
      </c>
      <c r="AP1108" s="16" t="str">
        <f>IF(AD1108="N/A", IF(W1108="N/A", "N/A", L1108+W1108), IF(AJ1108="N/A", "N/A", AD1108+AJ1108))</f>
        <v>N/A</v>
      </c>
      <c r="AQ1108" s="16" t="str">
        <f>IF(AD1108="N/A", IF(X1108="N/A", "N/A", L1108+X1108), IF(AK1108="N/A", "N/A", AD1108+AK1108))</f>
        <v>N/A</v>
      </c>
      <c r="AR1108" s="15" t="s">
        <v>40</v>
      </c>
      <c r="AS1108" s="15" t="s">
        <v>40</v>
      </c>
      <c r="AT1108" s="15" t="s">
        <v>40</v>
      </c>
      <c r="AU1108" s="15" t="s">
        <v>40</v>
      </c>
      <c r="AV1108" s="15" t="s">
        <v>40</v>
      </c>
      <c r="AW1108" s="15" t="s">
        <v>40</v>
      </c>
      <c r="AX1108" s="15" t="s">
        <v>40</v>
      </c>
      <c r="AY1108" s="15" t="s">
        <v>40</v>
      </c>
      <c r="AZ1108" s="15" t="s">
        <v>40</v>
      </c>
      <c r="BA1108" s="15" t="s">
        <v>40</v>
      </c>
      <c r="BB1108" s="15" t="s">
        <v>40</v>
      </c>
      <c r="BC1108" s="15" t="s">
        <v>40</v>
      </c>
      <c r="BD1108" s="15" t="s">
        <v>40</v>
      </c>
      <c r="BE1108" s="15" t="s">
        <v>40</v>
      </c>
      <c r="BF1108" s="15" t="s">
        <v>40</v>
      </c>
      <c r="BG1108" s="15" t="s">
        <v>40</v>
      </c>
      <c r="BH1108" s="15" t="s">
        <v>40</v>
      </c>
      <c r="BJ1108" s="16" t="e">
        <f>IF(AR1108="R", $CA1108, IF(OR(AR1108="P", AR1108="T", AR1108="N"), 0, IF($C1108="DM", $T1108, IF(OR(AR1108="Y", AR1108="IR"),$AM1108,IF(AR1108="C", IF($BI1108="Y", IF($AF1108="N/A", $Q1108, $AF1108), IF($AG1108="N/A", $T1108,$AG1108)))))))</f>
        <v>#VALUE!</v>
      </c>
      <c r="BK1108" s="16" t="e">
        <f>IF(AS1108="R", $CA1108, IF(OR(AS1108="P", AS1108="T", AS1108="N"), 0, IF($C1108="DM", $T1108, IF(OR(AS1108="Y", AS1108="IR"),$AM1108,IF(AS1108="C", IF($BI1108="Y", IF($AF1108="N/A", $Q1108, $AF1108), IF($AG1108="N/A", $T1108,$AG1108)))))))</f>
        <v>#VALUE!</v>
      </c>
      <c r="BL1108" s="16" t="e">
        <f>IF(AT1108="R", $CA1108, IF(OR(AT1108="P", AT1108="T", AT1108="N"), 0, IF($C1108="DM", $T1108, IF(OR(AT1108="Y", AT1108="IR"),$AM1108,IF(AT1108="C", IF($BI1108="Y", IF($AF1108="N/A", $Q1108, $AF1108), IF($AG1108="N/A", $T1108,$AG1108)))))))</f>
        <v>#VALUE!</v>
      </c>
      <c r="BM1108" s="16" t="e">
        <f>IF(AU1108="R", $CA1108, IF(OR(AU1108="P", AU1108="T", AU1108="N"), 0, IF($C1108="DM", $T1108, IF(OR(AU1108="Y", AU1108="IR"),$AM1108,IF(AU1108="C", IF($BI1108="Y", IF($AF1108="N/A", $Q1108, $AF1108), IF($AG1108="N/A", $T1108,$AG1108)))))))</f>
        <v>#VALUE!</v>
      </c>
      <c r="BN1108" s="16" t="e">
        <f>IF(AV1108="R", $CA1108, IF(OR(AV1108="P", AV1108="T", AV1108="N"), 0, IF($C1108="DM", $T1108, IF(OR(AV1108="Y", AV1108="IR"),$AM1108,IF(AV1108="C", IF($BI1108="Y", IF($AF1108="N/A", $Q1108, $AF1108), IF($AG1108="N/A", $T1108,$AG1108)))))))</f>
        <v>#VALUE!</v>
      </c>
      <c r="BO1108" s="16" t="e">
        <f>IF(AW1108="R", $CA1108, IF(OR(AW1108="P", AW1108="T", AW1108="N"), 0, IF($C1108="DM", $T1108, IF(OR(AW1108="Y", AW1108="IR"),$AM1108,IF(AW1108="C", IF($BI1108="Y", IF($AF1108="N/A", $Q1108, $AF1108), IF($AG1108="N/A", $T1108,$AG1108)))))))</f>
        <v>#VALUE!</v>
      </c>
      <c r="BP1108" s="16" t="e">
        <f>IF(AX1108="R", $CA1108, IF(OR(AX1108="P", AX1108="T", AX1108="N"), 0, IF($C1108="DM", $T1108, IF(OR(AX1108="Y", AX1108="IR"),$AM1108,IF(AX1108="C", IF($BI1108="Y", IF($AF1108="N/A", $Q1108, $AF1108), IF($AG1108="N/A", $T1108,$AG1108)))))))</f>
        <v>#VALUE!</v>
      </c>
      <c r="BQ1108" s="16" t="e">
        <f>IF(AY1108="R", $CA1108, IF(OR(AY1108="P", AY1108="T", AY1108="N"), 0, IF($C1108="DM", $T1108, IF(OR(AY1108="Y", AY1108="IR"),$AM1108,IF(AY1108="C", IF($BI1108="Y", IF($AF1108="N/A", $Q1108, $AF1108), IF($AG1108="N/A", $T1108,$AG1108)))))))</f>
        <v>#VALUE!</v>
      </c>
      <c r="BR1108" s="16" t="e">
        <f>IF(AZ1108="R", $CA1108, IF(OR(AZ1108="P", AZ1108="T", AZ1108="N"), 0, IF($C1108="DM", $T1108, IF(OR(AZ1108="Y", AZ1108="IR"),$AM1108,IF(AZ1108="C", IF($BI1108="Y", IF($AF1108="N/A", $Q1108, $AF1108), IF($AG1108="N/A", $T1108,$AG1108)))))))</f>
        <v>#VALUE!</v>
      </c>
      <c r="BS1108" s="16" t="e">
        <f>IF(BA1108="R", $CA1108, IF(OR(BA1108="P", BA1108="T", BA1108="N"), 0, IF($C1108="DM", $T1108, IF(OR(BA1108="Y", BA1108="IR"),$AM1108,IF(BA1108="C", IF($BI1108="Y", IF($AF1108="N/A", $Q1108, $AF1108), IF($AG1108="N/A", $T1108,$AG1108)))))))</f>
        <v>#VALUE!</v>
      </c>
      <c r="BT1108" s="16" t="e">
        <f>IF(BB1108="R", $CA1108, IF(OR(BB1108="P", BB1108="T", BB1108="N"), 0, IF($C1108="DM", $T1108, IF(OR(BB1108="Y", BB1108="IR"),$AM1108,IF(BB1108="C", IF($BI1108="Y", IF($BA1108="C", IF($AF1108="N/A", $Q1108, $AF1108), IF($AF1108="N/A", $T1108, $AM1108)), IF($AG1108="N/A", $T1108,$AG1108)))))))</f>
        <v>#VALUE!</v>
      </c>
      <c r="BU1108" s="16" t="e">
        <f>IF(BC1108="R", $CA1108, IF(OR(BC1108="P", BC1108="T", BC1108="N"), 0, IF($C1108="DM", $T1108, IF(OR(BC1108="Y", BC1108="IR"),$AM1108,IF(BC1108="C", IF($BI1108="Y", IF($BA1108="C", IF($AF1108="N/A", $Q1108, $AF1108), IF($AF1108="N/A", $T1108, $AM1108)), IF($AG1108="N/A", $T1108,$AG1108)))))))</f>
        <v>#VALUE!</v>
      </c>
      <c r="BV1108" s="16" t="e">
        <f>IF(BD1108="R", $CA1108, IF(OR(BD1108="P", BD1108="T", BD1108="N"), 0, IF($C1108="DM", $T1108, IF(OR(BD1108="Y", BD1108="IR"),$AM1108,IF(BD1108="C", IF($BI1108="Y", IF($BA1108="C", IF($AF1108="N/A", $Q1108, $AF1108), IF($AF1108="N/A", $T1108, $AM1108)), IF($AG1108="N/A", $T1108,$AG1108)))))))</f>
        <v>#VALUE!</v>
      </c>
      <c r="BW1108" s="16" t="e">
        <f>IF(BE1108="R", $CA1108, IF(OR(BE1108="P", BE1108="T", BE1108="N"), 0, IF($C1108="DM", $T1108, IF(OR(BE1108="Y", BE1108="IR"),$AM1108,IF(BE1108="C", IF($BI1108="Y", IF($BA1108="C", IF($AF1108="N/A", $Q1108, $AF1108), IF($AF1108="N/A", $T1108, $AM1108)), IF($AG1108="N/A", $T1108,$AG1108)))))))</f>
        <v>#VALUE!</v>
      </c>
      <c r="BX1108" s="16" t="e">
        <f>IF(BF1108="R", $CA1108, IF(OR(BF1108="P", BF1108="T", BF1108="N"), 0, IF($C1108="DM", $T1108, IF(OR(BF1108="Y", BF1108="IR"),$AM1108,IF(BF1108="C", IF($BI1108="Y", IF($BA1108="C", IF($AF1108="N/A", $Q1108, $AF1108), IF($AF1108="N/A", $T1108, $AM1108)), IF($AG1108="N/A", $T1108,$AG1108)))))))</f>
        <v>#VALUE!</v>
      </c>
      <c r="BY1108" s="16" t="e">
        <f>IF(BG1108="R", $CA1108, IF(OR(BG1108="P", BG1108="T", BG1108="N"), 0, IF($C1108="DM", $T1108, IF(OR(BG1108="Y", BG1108="IR"),$AM1108,IF(BG1108="C", IF($BI1108="Y", IF($BA1108="C", IF($AF1108="N/A", $Q1108, $AF1108), IF($AF1108="N/A", $T1108, $AM1108)), IF($AG1108="N/A", $T1108,$AG1108)))))))</f>
        <v>#VALUE!</v>
      </c>
      <c r="BZ1108" s="16" t="e">
        <f>IF(BH1108="R", $CA1108, IF(OR(BH1108="P", BH1108="T", BH1108="N"), 0, IF($C1108="DM", $T1108, IF(OR(BH1108="Y", BH1108="IR"),$AM1108,IF(BH1108="C", IF($BI1108="Y", IF($BA1108="C", IF($AF1108="N/A", $Q1108, $AF1108), IF($AF1108="N/A", $T1108, $AM1108)), IF($AG1108="N/A", $T1108,$AG1108)))))))</f>
        <v>#VALUE!</v>
      </c>
      <c r="CA1108" s="15" t="s">
        <v>75</v>
      </c>
      <c r="CB1108" s="16" t="e">
        <f>BZ1108</f>
        <v>#VALUE!</v>
      </c>
      <c r="CC1108" s="15" t="str">
        <f>IF(OR($BH1108="T", $BH1108="R"), 0, IF($BH1108="C", IF($BI1108="Y", IF($BA1108="C", 0, IF(AF1108="N/A", Q1108-T1108, AF1108-AG1108)), IF($AF1108="N/A", U1108, AH1108)), AN1108))</f>
        <v>N/A</v>
      </c>
      <c r="CD1108" s="15" t="str">
        <f>IF(OR($BH1108="T", $BH1108="R"), 0, IF($BH1108="C", IF($BI1108="Y", 0, IF($AF1108="N/A", V1108, AI1108)), AO1108))</f>
        <v>N/A</v>
      </c>
      <c r="CE1108" s="15" t="str">
        <f>IF(OR($BH1108="T", $BH1108="R"), 0, IF($BH1108="C", IF($BI1108="Y", 0, IF($AF1108="N/A", W1108, AJ1108)), AP1108))</f>
        <v>N/A</v>
      </c>
      <c r="CF1108" s="15" t="str">
        <f>IF(OR($BH1108="T", $BH1108="R"), 0, IF($BH1108="C", IF($BI1108="Y", 0, IF($AF1108="N/A", X1108, AK1108)), AQ1108))</f>
        <v>N/A</v>
      </c>
    </row>
    <row r="1109" spans="1:84" x14ac:dyDescent="0.25">
      <c r="A1109" s="14">
        <v>6086</v>
      </c>
      <c r="B1109" s="15"/>
      <c r="C1109" s="15"/>
      <c r="D1109" s="15"/>
      <c r="E1109" s="15" t="e">
        <f>VLOOKUP(B1109, 'Rookie Year'!$A$2:$B$55679,2,FALSE)</f>
        <v>#N/A</v>
      </c>
      <c r="F1109" s="15">
        <v>2024</v>
      </c>
      <c r="G1109" s="15" t="s">
        <v>42</v>
      </c>
      <c r="H1109" s="15"/>
      <c r="I1109" s="16"/>
      <c r="J1109" s="15"/>
      <c r="K1109" s="17">
        <f>IF(AND(G1109&lt;&gt;"N",R1109="N/A"), IF(I1109&lt;4, 0, 0.25),IF(I1109=1, IF(J1109=1,0.25, 0.25), IF(I1109&lt;13, 0.25, IF(I1109&lt;26, 0.4, IF(I1109&lt;51, 0.6, 0.75)))))</f>
        <v>0.25</v>
      </c>
      <c r="L1109" s="16">
        <f>I1109-M1109</f>
        <v>0</v>
      </c>
      <c r="M1109" s="16">
        <f>ROUNDUP(I1109*K1109,0)</f>
        <v>0</v>
      </c>
      <c r="N1109" s="16">
        <f>M1109*J1109</f>
        <v>0</v>
      </c>
      <c r="O1109" s="16">
        <v>0</v>
      </c>
      <c r="P1109" s="16">
        <v>0</v>
      </c>
      <c r="Q1109" s="16">
        <f>N1109-O1109-P1109</f>
        <v>0</v>
      </c>
      <c r="R1109" s="15" t="s">
        <v>75</v>
      </c>
      <c r="S1109" s="15">
        <f>IF(R1109="N/A", J1109-($B$1-F1109), J1109-($B$1-R1109))</f>
        <v>0</v>
      </c>
      <c r="T1109" s="16" t="str">
        <f>IF($S1109&lt;1, "N/A", $M1109)</f>
        <v>N/A</v>
      </c>
      <c r="U1109" s="16" t="str">
        <f>IF($S1109&lt;2, "N/A", $M1109)</f>
        <v>N/A</v>
      </c>
      <c r="V1109" s="16" t="str">
        <f>IF($S1109&lt;3, "N/A", $M1109)</f>
        <v>N/A</v>
      </c>
      <c r="W1109" s="16" t="str">
        <f>IF($S1109&lt;4, "N/A", $M1109)</f>
        <v>N/A</v>
      </c>
      <c r="X1109" s="16" t="str">
        <f>IF($S1109&lt;5, "N/A", $M1109)</f>
        <v>N/A</v>
      </c>
      <c r="Y1109" s="15" t="str">
        <f>IF(SUM(T1109:X1109)&lt;&gt;Q1109, "CHECK", "OK")</f>
        <v>OK</v>
      </c>
      <c r="Z1109" s="15" t="str">
        <f>IF(F1109=$B$1, "No", IF(S1109=1, "Yes", "No"))</f>
        <v>No</v>
      </c>
      <c r="AA1109" s="18" t="str">
        <f>IF(C1109="DM", "N/A", IF(Z1109="No","N/A",VLOOKUP(B1109,'Extension List'!$A$3:$R$1972,18,FALSE)))</f>
        <v>N/A</v>
      </c>
      <c r="AB1109" s="15" t="str">
        <f>IF(C1109="DM", "N/A", IF(Z1109="No","N/A",VLOOKUP(B1109,'Extension List'!$A$3:$T$1972,20,FALSE)))</f>
        <v>N/A</v>
      </c>
      <c r="AC1109" s="15" t="str">
        <f>IF(AA1109="N/A", "N/A", 0)</f>
        <v>N/A</v>
      </c>
      <c r="AD1109" s="16" t="str">
        <f>IF(AE1109="N/A", "N/A", AA1109-AE1109)</f>
        <v>N/A</v>
      </c>
      <c r="AE1109" s="16" t="str">
        <f>IF(AA1109="N/A", "N/A", IF(AC1109&gt;0, IF(AA1109&lt;13, ROUNDUP(0.25*AA1109,0), IF(AA1109&lt;26, ROUNDUP(0.4*AA1109,0), IF(AA1109&lt;51, ROUNDUP(0.6*AA1109,0), ROUNDUP(0.75*AA1109,0)))), "N/A"))</f>
        <v>N/A</v>
      </c>
      <c r="AF1109" s="16" t="str">
        <f>IF(AD1109="N/A","N/A", (AE1109*AC1109)+Q1109)</f>
        <v>N/A</v>
      </c>
      <c r="AG1109" s="16" t="str">
        <f>IF($AF1109="N/A", "N/A", "TBC")</f>
        <v>N/A</v>
      </c>
      <c r="AH1109" s="16" t="str">
        <f>IF($AF1109="N/A", "N/A", "TBC")</f>
        <v>N/A</v>
      </c>
      <c r="AI1109" s="16" t="str">
        <f>IF($AF1109="N/A","N/A",IF(AC1109&gt;1,"TBC","N/A"))</f>
        <v>N/A</v>
      </c>
      <c r="AJ1109" s="16" t="str">
        <f>IF($AF1109="N/A","N/A",IF(AC1109&gt;2,"TBC","N/A"))</f>
        <v>N/A</v>
      </c>
      <c r="AK1109" s="16" t="str">
        <f>IF($AF1109="N/A","N/A",IF(AC1109&gt;3,"TBC","N/A"))</f>
        <v>N/A</v>
      </c>
      <c r="AL1109" s="16" t="str">
        <f>IF(AC1109="N/A","N/A",IF(AC1109&gt;0,IF(SUM(AG1109:AK1109)&lt;&gt;AF1109,"CHECK","OK"),"N/A"))</f>
        <v>N/A</v>
      </c>
      <c r="AM1109" s="16" t="e">
        <f>IF(AD1109="N/A", L1109+T1109, L1109+AG1109)</f>
        <v>#VALUE!</v>
      </c>
      <c r="AN1109" s="16" t="str">
        <f>IF(AD1109="N/A", IF(U1109="N/A", "N/A", L1109+U1109), AD1109+AH1109)</f>
        <v>N/A</v>
      </c>
      <c r="AO1109" s="16" t="str">
        <f>IF(AD1109="N/A", IF(V1109="N/A", "N/A", L1109+V1109), IF(AI1109="N/A", "N/A", AD1109+AI1109))</f>
        <v>N/A</v>
      </c>
      <c r="AP1109" s="16" t="str">
        <f>IF(AD1109="N/A", IF(W1109="N/A", "N/A", L1109+W1109), IF(AJ1109="N/A", "N/A", AD1109+AJ1109))</f>
        <v>N/A</v>
      </c>
      <c r="AQ1109" s="16" t="str">
        <f>IF(AD1109="N/A", IF(X1109="N/A", "N/A", L1109+X1109), IF(AK1109="N/A", "N/A", AD1109+AK1109))</f>
        <v>N/A</v>
      </c>
      <c r="AR1109" s="15" t="s">
        <v>40</v>
      </c>
      <c r="AS1109" s="15" t="s">
        <v>40</v>
      </c>
      <c r="AT1109" s="15" t="s">
        <v>40</v>
      </c>
      <c r="AU1109" s="15" t="s">
        <v>40</v>
      </c>
      <c r="AV1109" s="15" t="s">
        <v>40</v>
      </c>
      <c r="AW1109" s="15" t="s">
        <v>40</v>
      </c>
      <c r="AX1109" s="15" t="s">
        <v>40</v>
      </c>
      <c r="AY1109" s="15" t="s">
        <v>40</v>
      </c>
      <c r="AZ1109" s="15" t="s">
        <v>40</v>
      </c>
      <c r="BA1109" s="15" t="s">
        <v>40</v>
      </c>
      <c r="BB1109" s="15" t="s">
        <v>40</v>
      </c>
      <c r="BC1109" s="15" t="s">
        <v>40</v>
      </c>
      <c r="BD1109" s="15" t="s">
        <v>40</v>
      </c>
      <c r="BE1109" s="15" t="s">
        <v>40</v>
      </c>
      <c r="BF1109" s="15" t="s">
        <v>40</v>
      </c>
      <c r="BG1109" s="15" t="s">
        <v>40</v>
      </c>
      <c r="BH1109" s="15" t="s">
        <v>40</v>
      </c>
      <c r="BJ1109" s="16" t="e">
        <f>IF(AR1109="R", $CA1109, IF(OR(AR1109="P", AR1109="T", AR1109="N"), 0, IF($C1109="DM", $T1109, IF(OR(AR1109="Y", AR1109="IR"),$AM1109,IF(AR1109="C", IF($BI1109="Y", IF($AF1109="N/A", $Q1109, $AF1109), IF($AG1109="N/A", $T1109,$AG1109)))))))</f>
        <v>#VALUE!</v>
      </c>
      <c r="BK1109" s="16" t="e">
        <f>IF(AS1109="R", $CA1109, IF(OR(AS1109="P", AS1109="T", AS1109="N"), 0, IF($C1109="DM", $T1109, IF(OR(AS1109="Y", AS1109="IR"),$AM1109,IF(AS1109="C", IF($BI1109="Y", IF($AF1109="N/A", $Q1109, $AF1109), IF($AG1109="N/A", $T1109,$AG1109)))))))</f>
        <v>#VALUE!</v>
      </c>
      <c r="BL1109" s="16" t="e">
        <f>IF(AT1109="R", $CA1109, IF(OR(AT1109="P", AT1109="T", AT1109="N"), 0, IF($C1109="DM", $T1109, IF(OR(AT1109="Y", AT1109="IR"),$AM1109,IF(AT1109="C", IF($BI1109="Y", IF($AF1109="N/A", $Q1109, $AF1109), IF($AG1109="N/A", $T1109,$AG1109)))))))</f>
        <v>#VALUE!</v>
      </c>
      <c r="BM1109" s="16" t="e">
        <f>IF(AU1109="R", $CA1109, IF(OR(AU1109="P", AU1109="T", AU1109="N"), 0, IF($C1109="DM", $T1109, IF(OR(AU1109="Y", AU1109="IR"),$AM1109,IF(AU1109="C", IF($BI1109="Y", IF($AF1109="N/A", $Q1109, $AF1109), IF($AG1109="N/A", $T1109,$AG1109)))))))</f>
        <v>#VALUE!</v>
      </c>
      <c r="BN1109" s="16" t="e">
        <f>IF(AV1109="R", $CA1109, IF(OR(AV1109="P", AV1109="T", AV1109="N"), 0, IF($C1109="DM", $T1109, IF(OR(AV1109="Y", AV1109="IR"),$AM1109,IF(AV1109="C", IF($BI1109="Y", IF($AF1109="N/A", $Q1109, $AF1109), IF($AG1109="N/A", $T1109,$AG1109)))))))</f>
        <v>#VALUE!</v>
      </c>
      <c r="BO1109" s="16" t="e">
        <f>IF(AW1109="R", $CA1109, IF(OR(AW1109="P", AW1109="T", AW1109="N"), 0, IF($C1109="DM", $T1109, IF(OR(AW1109="Y", AW1109="IR"),$AM1109,IF(AW1109="C", IF($BI1109="Y", IF($AF1109="N/A", $Q1109, $AF1109), IF($AG1109="N/A", $T1109,$AG1109)))))))</f>
        <v>#VALUE!</v>
      </c>
      <c r="BP1109" s="16" t="e">
        <f>IF(AX1109="R", $CA1109, IF(OR(AX1109="P", AX1109="T", AX1109="N"), 0, IF($C1109="DM", $T1109, IF(OR(AX1109="Y", AX1109="IR"),$AM1109,IF(AX1109="C", IF($BI1109="Y", IF($AF1109="N/A", $Q1109, $AF1109), IF($AG1109="N/A", $T1109,$AG1109)))))))</f>
        <v>#VALUE!</v>
      </c>
      <c r="BQ1109" s="16" t="e">
        <f>IF(AY1109="R", $CA1109, IF(OR(AY1109="P", AY1109="T", AY1109="N"), 0, IF($C1109="DM", $T1109, IF(OR(AY1109="Y", AY1109="IR"),$AM1109,IF(AY1109="C", IF($BI1109="Y", IF($AF1109="N/A", $Q1109, $AF1109), IF($AG1109="N/A", $T1109,$AG1109)))))))</f>
        <v>#VALUE!</v>
      </c>
      <c r="BR1109" s="16" t="e">
        <f>IF(AZ1109="R", $CA1109, IF(OR(AZ1109="P", AZ1109="T", AZ1109="N"), 0, IF($C1109="DM", $T1109, IF(OR(AZ1109="Y", AZ1109="IR"),$AM1109,IF(AZ1109="C", IF($BI1109="Y", IF($AF1109="N/A", $Q1109, $AF1109), IF($AG1109="N/A", $T1109,$AG1109)))))))</f>
        <v>#VALUE!</v>
      </c>
      <c r="BS1109" s="16" t="e">
        <f>IF(BA1109="R", $CA1109, IF(OR(BA1109="P", BA1109="T", BA1109="N"), 0, IF($C1109="DM", $T1109, IF(OR(BA1109="Y", BA1109="IR"),$AM1109,IF(BA1109="C", IF($BI1109="Y", IF($AF1109="N/A", $Q1109, $AF1109), IF($AG1109="N/A", $T1109,$AG1109)))))))</f>
        <v>#VALUE!</v>
      </c>
      <c r="BT1109" s="16" t="e">
        <f>IF(BB1109="R", $CA1109, IF(OR(BB1109="P", BB1109="T", BB1109="N"), 0, IF($C1109="DM", $T1109, IF(OR(BB1109="Y", BB1109="IR"),$AM1109,IF(BB1109="C", IF($BI1109="Y", IF($BA1109="C", IF($AF1109="N/A", $Q1109, $AF1109), IF($AF1109="N/A", $T1109, $AM1109)), IF($AG1109="N/A", $T1109,$AG1109)))))))</f>
        <v>#VALUE!</v>
      </c>
      <c r="BU1109" s="16" t="e">
        <f>IF(BC1109="R", $CA1109, IF(OR(BC1109="P", BC1109="T", BC1109="N"), 0, IF($C1109="DM", $T1109, IF(OR(BC1109="Y", BC1109="IR"),$AM1109,IF(BC1109="C", IF($BI1109="Y", IF($BA1109="C", IF($AF1109="N/A", $Q1109, $AF1109), IF($AF1109="N/A", $T1109, $AM1109)), IF($AG1109="N/A", $T1109,$AG1109)))))))</f>
        <v>#VALUE!</v>
      </c>
      <c r="BV1109" s="16" t="e">
        <f>IF(BD1109="R", $CA1109, IF(OR(BD1109="P", BD1109="T", BD1109="N"), 0, IF($C1109="DM", $T1109, IF(OR(BD1109="Y", BD1109="IR"),$AM1109,IF(BD1109="C", IF($BI1109="Y", IF($BA1109="C", IF($AF1109="N/A", $Q1109, $AF1109), IF($AF1109="N/A", $T1109, $AM1109)), IF($AG1109="N/A", $T1109,$AG1109)))))))</f>
        <v>#VALUE!</v>
      </c>
      <c r="BW1109" s="16" t="e">
        <f>IF(BE1109="R", $CA1109, IF(OR(BE1109="P", BE1109="T", BE1109="N"), 0, IF($C1109="DM", $T1109, IF(OR(BE1109="Y", BE1109="IR"),$AM1109,IF(BE1109="C", IF($BI1109="Y", IF($BA1109="C", IF($AF1109="N/A", $Q1109, $AF1109), IF($AF1109="N/A", $T1109, $AM1109)), IF($AG1109="N/A", $T1109,$AG1109)))))))</f>
        <v>#VALUE!</v>
      </c>
      <c r="BX1109" s="16" t="e">
        <f>IF(BF1109="R", $CA1109, IF(OR(BF1109="P", BF1109="T", BF1109="N"), 0, IF($C1109="DM", $T1109, IF(OR(BF1109="Y", BF1109="IR"),$AM1109,IF(BF1109="C", IF($BI1109="Y", IF($BA1109="C", IF($AF1109="N/A", $Q1109, $AF1109), IF($AF1109="N/A", $T1109, $AM1109)), IF($AG1109="N/A", $T1109,$AG1109)))))))</f>
        <v>#VALUE!</v>
      </c>
      <c r="BY1109" s="16" t="e">
        <f>IF(BG1109="R", $CA1109, IF(OR(BG1109="P", BG1109="T", BG1109="N"), 0, IF($C1109="DM", $T1109, IF(OR(BG1109="Y", BG1109="IR"),$AM1109,IF(BG1109="C", IF($BI1109="Y", IF($BA1109="C", IF($AF1109="N/A", $Q1109, $AF1109), IF($AF1109="N/A", $T1109, $AM1109)), IF($AG1109="N/A", $T1109,$AG1109)))))))</f>
        <v>#VALUE!</v>
      </c>
      <c r="BZ1109" s="16" t="e">
        <f>IF(BH1109="R", $CA1109, IF(OR(BH1109="P", BH1109="T", BH1109="N"), 0, IF($C1109="DM", $T1109, IF(OR(BH1109="Y", BH1109="IR"),$AM1109,IF(BH1109="C", IF($BI1109="Y", IF($BA1109="C", IF($AF1109="N/A", $Q1109, $AF1109), IF($AF1109="N/A", $T1109, $AM1109)), IF($AG1109="N/A", $T1109,$AG1109)))))))</f>
        <v>#VALUE!</v>
      </c>
      <c r="CA1109" s="15" t="s">
        <v>75</v>
      </c>
      <c r="CB1109" s="16" t="e">
        <f>BZ1109</f>
        <v>#VALUE!</v>
      </c>
      <c r="CC1109" s="15" t="str">
        <f>IF(OR($BH1109="T", $BH1109="R"), 0, IF($BH1109="C", IF($BI1109="Y", IF($BA1109="C", 0, IF(AF1109="N/A", Q1109-T1109, AF1109-AG1109)), IF($AF1109="N/A", U1109, AH1109)), AN1109))</f>
        <v>N/A</v>
      </c>
      <c r="CD1109" s="15" t="str">
        <f>IF(OR($BH1109="T", $BH1109="R"), 0, IF($BH1109="C", IF($BI1109="Y", 0, IF($AF1109="N/A", V1109, AI1109)), AO1109))</f>
        <v>N/A</v>
      </c>
      <c r="CE1109" s="15" t="str">
        <f>IF(OR($BH1109="T", $BH1109="R"), 0, IF($BH1109="C", IF($BI1109="Y", 0, IF($AF1109="N/A", W1109, AJ1109)), AP1109))</f>
        <v>N/A</v>
      </c>
      <c r="CF1109" s="15" t="str">
        <f>IF(OR($BH1109="T", $BH1109="R"), 0, IF($BH1109="C", IF($BI1109="Y", 0, IF($AF1109="N/A", X1109, AK1109)), AQ1109))</f>
        <v>N/A</v>
      </c>
    </row>
    <row r="1110" spans="1:84" x14ac:dyDescent="0.25">
      <c r="A1110" s="14">
        <v>6087</v>
      </c>
      <c r="B1110" s="15"/>
      <c r="C1110" s="15"/>
      <c r="D1110" s="15"/>
      <c r="E1110" s="15" t="e">
        <f>VLOOKUP(B1110, 'Rookie Year'!$A$2:$B$55679,2,FALSE)</f>
        <v>#N/A</v>
      </c>
      <c r="F1110" s="15">
        <v>2024</v>
      </c>
      <c r="G1110" s="15" t="s">
        <v>42</v>
      </c>
      <c r="H1110" s="15"/>
      <c r="I1110" s="16"/>
      <c r="J1110" s="15"/>
      <c r="K1110" s="17">
        <f>IF(AND(G1110&lt;&gt;"N",R1110="N/A"), IF(I1110&lt;4, 0, 0.25),IF(I1110=1, IF(J1110=1,0.25, 0.25), IF(I1110&lt;13, 0.25, IF(I1110&lt;26, 0.4, IF(I1110&lt;51, 0.6, 0.75)))))</f>
        <v>0.25</v>
      </c>
      <c r="L1110" s="16">
        <f>I1110-M1110</f>
        <v>0</v>
      </c>
      <c r="M1110" s="16">
        <f>ROUNDUP(I1110*K1110,0)</f>
        <v>0</v>
      </c>
      <c r="N1110" s="16">
        <f>M1110*J1110</f>
        <v>0</v>
      </c>
      <c r="O1110" s="16">
        <v>0</v>
      </c>
      <c r="P1110" s="16">
        <v>0</v>
      </c>
      <c r="Q1110" s="16">
        <f>N1110-O1110-P1110</f>
        <v>0</v>
      </c>
      <c r="R1110" s="15" t="s">
        <v>75</v>
      </c>
      <c r="S1110" s="15">
        <f>IF(R1110="N/A", J1110-($B$1-F1110), J1110-($B$1-R1110))</f>
        <v>0</v>
      </c>
      <c r="T1110" s="16" t="str">
        <f>IF($S1110&lt;1, "N/A", $M1110)</f>
        <v>N/A</v>
      </c>
      <c r="U1110" s="16" t="str">
        <f>IF($S1110&lt;2, "N/A", $M1110)</f>
        <v>N/A</v>
      </c>
      <c r="V1110" s="16" t="str">
        <f>IF($S1110&lt;3, "N/A", $M1110)</f>
        <v>N/A</v>
      </c>
      <c r="W1110" s="16" t="str">
        <f>IF($S1110&lt;4, "N/A", $M1110)</f>
        <v>N/A</v>
      </c>
      <c r="X1110" s="16" t="str">
        <f>IF($S1110&lt;5, "N/A", $M1110)</f>
        <v>N/A</v>
      </c>
      <c r="Y1110" s="15" t="str">
        <f>IF(SUM(T1110:X1110)&lt;&gt;Q1110, "CHECK", "OK")</f>
        <v>OK</v>
      </c>
      <c r="Z1110" s="15" t="str">
        <f>IF(F1110=$B$1, "No", IF(S1110=1, "Yes", "No"))</f>
        <v>No</v>
      </c>
      <c r="AA1110" s="18" t="str">
        <f>IF(C1110="DM", "N/A", IF(Z1110="No","N/A",VLOOKUP(B1110,'Extension List'!$A$3:$R$1972,18,FALSE)))</f>
        <v>N/A</v>
      </c>
      <c r="AB1110" s="15" t="str">
        <f>IF(C1110="DM", "N/A", IF(Z1110="No","N/A",VLOOKUP(B1110,'Extension List'!$A$3:$T$1972,20,FALSE)))</f>
        <v>N/A</v>
      </c>
      <c r="AC1110" s="15" t="str">
        <f>IF(AA1110="N/A", "N/A", 0)</f>
        <v>N/A</v>
      </c>
      <c r="AD1110" s="16" t="str">
        <f>IF(AE1110="N/A", "N/A", AA1110-AE1110)</f>
        <v>N/A</v>
      </c>
      <c r="AE1110" s="16" t="str">
        <f>IF(AA1110="N/A", "N/A", IF(AC1110&gt;0, IF(AA1110&lt;13, ROUNDUP(0.25*AA1110,0), IF(AA1110&lt;26, ROUNDUP(0.4*AA1110,0), IF(AA1110&lt;51, ROUNDUP(0.6*AA1110,0), ROUNDUP(0.75*AA1110,0)))), "N/A"))</f>
        <v>N/A</v>
      </c>
      <c r="AF1110" s="16" t="str">
        <f>IF(AD1110="N/A","N/A", (AE1110*AC1110)+Q1110)</f>
        <v>N/A</v>
      </c>
      <c r="AG1110" s="16" t="str">
        <f>IF($AF1110="N/A", "N/A", "TBC")</f>
        <v>N/A</v>
      </c>
      <c r="AH1110" s="16" t="str">
        <f>IF($AF1110="N/A", "N/A", "TBC")</f>
        <v>N/A</v>
      </c>
      <c r="AI1110" s="16" t="str">
        <f>IF($AF1110="N/A","N/A",IF(AC1110&gt;1,"TBC","N/A"))</f>
        <v>N/A</v>
      </c>
      <c r="AJ1110" s="16" t="str">
        <f>IF($AF1110="N/A","N/A",IF(AC1110&gt;2,"TBC","N/A"))</f>
        <v>N/A</v>
      </c>
      <c r="AK1110" s="16" t="str">
        <f>IF($AF1110="N/A","N/A",IF(AC1110&gt;3,"TBC","N/A"))</f>
        <v>N/A</v>
      </c>
      <c r="AL1110" s="16" t="str">
        <f>IF(AC1110="N/A","N/A",IF(AC1110&gt;0,IF(SUM(AG1110:AK1110)&lt;&gt;AF1110,"CHECK","OK"),"N/A"))</f>
        <v>N/A</v>
      </c>
      <c r="AM1110" s="16" t="e">
        <f>IF(AD1110="N/A", L1110+T1110, L1110+AG1110)</f>
        <v>#VALUE!</v>
      </c>
      <c r="AN1110" s="16" t="str">
        <f>IF(AD1110="N/A", IF(U1110="N/A", "N/A", L1110+U1110), AD1110+AH1110)</f>
        <v>N/A</v>
      </c>
      <c r="AO1110" s="16" t="str">
        <f>IF(AD1110="N/A", IF(V1110="N/A", "N/A", L1110+V1110), IF(AI1110="N/A", "N/A", AD1110+AI1110))</f>
        <v>N/A</v>
      </c>
      <c r="AP1110" s="16" t="str">
        <f>IF(AD1110="N/A", IF(W1110="N/A", "N/A", L1110+W1110), IF(AJ1110="N/A", "N/A", AD1110+AJ1110))</f>
        <v>N/A</v>
      </c>
      <c r="AQ1110" s="16" t="str">
        <f>IF(AD1110="N/A", IF(X1110="N/A", "N/A", L1110+X1110), IF(AK1110="N/A", "N/A", AD1110+AK1110))</f>
        <v>N/A</v>
      </c>
      <c r="AR1110" s="15" t="s">
        <v>40</v>
      </c>
      <c r="AS1110" s="15" t="s">
        <v>40</v>
      </c>
      <c r="AT1110" s="15" t="s">
        <v>40</v>
      </c>
      <c r="AU1110" s="15" t="s">
        <v>40</v>
      </c>
      <c r="AV1110" s="15" t="s">
        <v>40</v>
      </c>
      <c r="AW1110" s="15" t="s">
        <v>40</v>
      </c>
      <c r="AX1110" s="15" t="s">
        <v>40</v>
      </c>
      <c r="AY1110" s="15" t="s">
        <v>40</v>
      </c>
      <c r="AZ1110" s="15" t="s">
        <v>40</v>
      </c>
      <c r="BA1110" s="15" t="s">
        <v>40</v>
      </c>
      <c r="BB1110" s="15" t="s">
        <v>40</v>
      </c>
      <c r="BC1110" s="15" t="s">
        <v>40</v>
      </c>
      <c r="BD1110" s="15" t="s">
        <v>40</v>
      </c>
      <c r="BE1110" s="15" t="s">
        <v>40</v>
      </c>
      <c r="BF1110" s="15" t="s">
        <v>40</v>
      </c>
      <c r="BG1110" s="15" t="s">
        <v>40</v>
      </c>
      <c r="BH1110" s="15" t="s">
        <v>40</v>
      </c>
      <c r="BJ1110" s="16" t="e">
        <f>IF(AR1110="R", $CA1110, IF(OR(AR1110="P", AR1110="T", AR1110="N"), 0, IF($C1110="DM", $T1110, IF(OR(AR1110="Y", AR1110="IR"),$AM1110,IF(AR1110="C", IF($BI1110="Y", IF($AF1110="N/A", $Q1110, $AF1110), IF($AG1110="N/A", $T1110,$AG1110)))))))</f>
        <v>#VALUE!</v>
      </c>
      <c r="BK1110" s="16" t="e">
        <f>IF(AS1110="R", $CA1110, IF(OR(AS1110="P", AS1110="T", AS1110="N"), 0, IF($C1110="DM", $T1110, IF(OR(AS1110="Y", AS1110="IR"),$AM1110,IF(AS1110="C", IF($BI1110="Y", IF($AF1110="N/A", $Q1110, $AF1110), IF($AG1110="N/A", $T1110,$AG1110)))))))</f>
        <v>#VALUE!</v>
      </c>
      <c r="BL1110" s="16" t="e">
        <f>IF(AT1110="R", $CA1110, IF(OR(AT1110="P", AT1110="T", AT1110="N"), 0, IF($C1110="DM", $T1110, IF(OR(AT1110="Y", AT1110="IR"),$AM1110,IF(AT1110="C", IF($BI1110="Y", IF($AF1110="N/A", $Q1110, $AF1110), IF($AG1110="N/A", $T1110,$AG1110)))))))</f>
        <v>#VALUE!</v>
      </c>
      <c r="BM1110" s="16" t="e">
        <f>IF(AU1110="R", $CA1110, IF(OR(AU1110="P", AU1110="T", AU1110="N"), 0, IF($C1110="DM", $T1110, IF(OR(AU1110="Y", AU1110="IR"),$AM1110,IF(AU1110="C", IF($BI1110="Y", IF($AF1110="N/A", $Q1110, $AF1110), IF($AG1110="N/A", $T1110,$AG1110)))))))</f>
        <v>#VALUE!</v>
      </c>
      <c r="BN1110" s="16" t="e">
        <f>IF(AV1110="R", $CA1110, IF(OR(AV1110="P", AV1110="T", AV1110="N"), 0, IF($C1110="DM", $T1110, IF(OR(AV1110="Y", AV1110="IR"),$AM1110,IF(AV1110="C", IF($BI1110="Y", IF($AF1110="N/A", $Q1110, $AF1110), IF($AG1110="N/A", $T1110,$AG1110)))))))</f>
        <v>#VALUE!</v>
      </c>
      <c r="BO1110" s="16" t="e">
        <f>IF(AW1110="R", $CA1110, IF(OR(AW1110="P", AW1110="T", AW1110="N"), 0, IF($C1110="DM", $T1110, IF(OR(AW1110="Y", AW1110="IR"),$AM1110,IF(AW1110="C", IF($BI1110="Y", IF($AF1110="N/A", $Q1110, $AF1110), IF($AG1110="N/A", $T1110,$AG1110)))))))</f>
        <v>#VALUE!</v>
      </c>
      <c r="BP1110" s="16" t="e">
        <f>IF(AX1110="R", $CA1110, IF(OR(AX1110="P", AX1110="T", AX1110="N"), 0, IF($C1110="DM", $T1110, IF(OR(AX1110="Y", AX1110="IR"),$AM1110,IF(AX1110="C", IF($BI1110="Y", IF($AF1110="N/A", $Q1110, $AF1110), IF($AG1110="N/A", $T1110,$AG1110)))))))</f>
        <v>#VALUE!</v>
      </c>
      <c r="BQ1110" s="16" t="e">
        <f>IF(AY1110="R", $CA1110, IF(OR(AY1110="P", AY1110="T", AY1110="N"), 0, IF($C1110="DM", $T1110, IF(OR(AY1110="Y", AY1110="IR"),$AM1110,IF(AY1110="C", IF($BI1110="Y", IF($AF1110="N/A", $Q1110, $AF1110), IF($AG1110="N/A", $T1110,$AG1110)))))))</f>
        <v>#VALUE!</v>
      </c>
      <c r="BR1110" s="16" t="e">
        <f>IF(AZ1110="R", $CA1110, IF(OR(AZ1110="P", AZ1110="T", AZ1110="N"), 0, IF($C1110="DM", $T1110, IF(OR(AZ1110="Y", AZ1110="IR"),$AM1110,IF(AZ1110="C", IF($BI1110="Y", IF($AF1110="N/A", $Q1110, $AF1110), IF($AG1110="N/A", $T1110,$AG1110)))))))</f>
        <v>#VALUE!</v>
      </c>
      <c r="BS1110" s="16" t="e">
        <f>IF(BA1110="R", $CA1110, IF(OR(BA1110="P", BA1110="T", BA1110="N"), 0, IF($C1110="DM", $T1110, IF(OR(BA1110="Y", BA1110="IR"),$AM1110,IF(BA1110="C", IF($BI1110="Y", IF($AF1110="N/A", $Q1110, $AF1110), IF($AG1110="N/A", $T1110,$AG1110)))))))</f>
        <v>#VALUE!</v>
      </c>
      <c r="BT1110" s="16" t="e">
        <f>IF(BB1110="R", $CA1110, IF(OR(BB1110="P", BB1110="T", BB1110="N"), 0, IF($C1110="DM", $T1110, IF(OR(BB1110="Y", BB1110="IR"),$AM1110,IF(BB1110="C", IF($BI1110="Y", IF($BA1110="C", IF($AF1110="N/A", $Q1110, $AF1110), IF($AF1110="N/A", $T1110, $AM1110)), IF($AG1110="N/A", $T1110,$AG1110)))))))</f>
        <v>#VALUE!</v>
      </c>
      <c r="BU1110" s="16" t="e">
        <f>IF(BC1110="R", $CA1110, IF(OR(BC1110="P", BC1110="T", BC1110="N"), 0, IF($C1110="DM", $T1110, IF(OR(BC1110="Y", BC1110="IR"),$AM1110,IF(BC1110="C", IF($BI1110="Y", IF($BA1110="C", IF($AF1110="N/A", $Q1110, $AF1110), IF($AF1110="N/A", $T1110, $AM1110)), IF($AG1110="N/A", $T1110,$AG1110)))))))</f>
        <v>#VALUE!</v>
      </c>
      <c r="BV1110" s="16" t="e">
        <f>IF(BD1110="R", $CA1110, IF(OR(BD1110="P", BD1110="T", BD1110="N"), 0, IF($C1110="DM", $T1110, IF(OR(BD1110="Y", BD1110="IR"),$AM1110,IF(BD1110="C", IF($BI1110="Y", IF($BA1110="C", IF($AF1110="N/A", $Q1110, $AF1110), IF($AF1110="N/A", $T1110, $AM1110)), IF($AG1110="N/A", $T1110,$AG1110)))))))</f>
        <v>#VALUE!</v>
      </c>
      <c r="BW1110" s="16" t="e">
        <f>IF(BE1110="R", $CA1110, IF(OR(BE1110="P", BE1110="T", BE1110="N"), 0, IF($C1110="DM", $T1110, IF(OR(BE1110="Y", BE1110="IR"),$AM1110,IF(BE1110="C", IF($BI1110="Y", IF($BA1110="C", IF($AF1110="N/A", $Q1110, $AF1110), IF($AF1110="N/A", $T1110, $AM1110)), IF($AG1110="N/A", $T1110,$AG1110)))))))</f>
        <v>#VALUE!</v>
      </c>
      <c r="BX1110" s="16" t="e">
        <f>IF(BF1110="R", $CA1110, IF(OR(BF1110="P", BF1110="T", BF1110="N"), 0, IF($C1110="DM", $T1110, IF(OR(BF1110="Y", BF1110="IR"),$AM1110,IF(BF1110="C", IF($BI1110="Y", IF($BA1110="C", IF($AF1110="N/A", $Q1110, $AF1110), IF($AF1110="N/A", $T1110, $AM1110)), IF($AG1110="N/A", $T1110,$AG1110)))))))</f>
        <v>#VALUE!</v>
      </c>
      <c r="BY1110" s="16" t="e">
        <f>IF(BG1110="R", $CA1110, IF(OR(BG1110="P", BG1110="T", BG1110="N"), 0, IF($C1110="DM", $T1110, IF(OR(BG1110="Y", BG1110="IR"),$AM1110,IF(BG1110="C", IF($BI1110="Y", IF($BA1110="C", IF($AF1110="N/A", $Q1110, $AF1110), IF($AF1110="N/A", $T1110, $AM1110)), IF($AG1110="N/A", $T1110,$AG1110)))))))</f>
        <v>#VALUE!</v>
      </c>
      <c r="BZ1110" s="16" t="e">
        <f>IF(BH1110="R", $CA1110, IF(OR(BH1110="P", BH1110="T", BH1110="N"), 0, IF($C1110="DM", $T1110, IF(OR(BH1110="Y", BH1110="IR"),$AM1110,IF(BH1110="C", IF($BI1110="Y", IF($BA1110="C", IF($AF1110="N/A", $Q1110, $AF1110), IF($AF1110="N/A", $T1110, $AM1110)), IF($AG1110="N/A", $T1110,$AG1110)))))))</f>
        <v>#VALUE!</v>
      </c>
      <c r="CA1110" s="15" t="s">
        <v>75</v>
      </c>
      <c r="CB1110" s="16" t="e">
        <f>BZ1110</f>
        <v>#VALUE!</v>
      </c>
      <c r="CC1110" s="15" t="str">
        <f>IF(OR($BH1110="T", $BH1110="R"), 0, IF($BH1110="C", IF($BI1110="Y", IF($BA1110="C", 0, IF(AF1110="N/A", Q1110-T1110, AF1110-AG1110)), IF($AF1110="N/A", U1110, AH1110)), AN1110))</f>
        <v>N/A</v>
      </c>
      <c r="CD1110" s="15" t="str">
        <f>IF(OR($BH1110="T", $BH1110="R"), 0, IF($BH1110="C", IF($BI1110="Y", 0, IF($AF1110="N/A", V1110, AI1110)), AO1110))</f>
        <v>N/A</v>
      </c>
      <c r="CE1110" s="15" t="str">
        <f>IF(OR($BH1110="T", $BH1110="R"), 0, IF($BH1110="C", IF($BI1110="Y", 0, IF($AF1110="N/A", W1110, AJ1110)), AP1110))</f>
        <v>N/A</v>
      </c>
      <c r="CF1110" s="15" t="str">
        <f>IF(OR($BH1110="T", $BH1110="R"), 0, IF($BH1110="C", IF($BI1110="Y", 0, IF($AF1110="N/A", X1110, AK1110)), AQ1110))</f>
        <v>N/A</v>
      </c>
    </row>
    <row r="1111" spans="1:84" x14ac:dyDescent="0.25">
      <c r="A1111" s="14">
        <v>6088</v>
      </c>
      <c r="B1111" s="15"/>
      <c r="C1111" s="15"/>
      <c r="D1111" s="15"/>
      <c r="E1111" s="15" t="e">
        <f>VLOOKUP(B1111, 'Rookie Year'!$A$2:$B$55679,2,FALSE)</f>
        <v>#N/A</v>
      </c>
      <c r="F1111" s="15">
        <v>2024</v>
      </c>
      <c r="G1111" s="15" t="s">
        <v>42</v>
      </c>
      <c r="H1111" s="15"/>
      <c r="I1111" s="16"/>
      <c r="J1111" s="15"/>
      <c r="K1111" s="17">
        <f>IF(AND(G1111&lt;&gt;"N",R1111="N/A"), IF(I1111&lt;4, 0, 0.25),IF(I1111=1, IF(J1111=1,0.25, 0.25), IF(I1111&lt;13, 0.25, IF(I1111&lt;26, 0.4, IF(I1111&lt;51, 0.6, 0.75)))))</f>
        <v>0.25</v>
      </c>
      <c r="L1111" s="16">
        <f>I1111-M1111</f>
        <v>0</v>
      </c>
      <c r="M1111" s="16">
        <f>ROUNDUP(I1111*K1111,0)</f>
        <v>0</v>
      </c>
      <c r="N1111" s="16">
        <f>M1111*J1111</f>
        <v>0</v>
      </c>
      <c r="O1111" s="16">
        <v>0</v>
      </c>
      <c r="P1111" s="16">
        <v>0</v>
      </c>
      <c r="Q1111" s="16">
        <f>N1111-O1111-P1111</f>
        <v>0</v>
      </c>
      <c r="R1111" s="15" t="s">
        <v>75</v>
      </c>
      <c r="S1111" s="15">
        <f>IF(R1111="N/A", J1111-($B$1-F1111), J1111-($B$1-R1111))</f>
        <v>0</v>
      </c>
      <c r="T1111" s="16" t="str">
        <f>IF($S1111&lt;1, "N/A", $M1111)</f>
        <v>N/A</v>
      </c>
      <c r="U1111" s="16" t="str">
        <f>IF($S1111&lt;2, "N/A", $M1111)</f>
        <v>N/A</v>
      </c>
      <c r="V1111" s="16" t="str">
        <f>IF($S1111&lt;3, "N/A", $M1111)</f>
        <v>N/A</v>
      </c>
      <c r="W1111" s="16" t="str">
        <f>IF($S1111&lt;4, "N/A", $M1111)</f>
        <v>N/A</v>
      </c>
      <c r="X1111" s="16" t="str">
        <f>IF($S1111&lt;5, "N/A", $M1111)</f>
        <v>N/A</v>
      </c>
      <c r="Y1111" s="15" t="str">
        <f>IF(SUM(T1111:X1111)&lt;&gt;Q1111, "CHECK", "OK")</f>
        <v>OK</v>
      </c>
      <c r="Z1111" s="15" t="str">
        <f>IF(F1111=$B$1, "No", IF(S1111=1, "Yes", "No"))</f>
        <v>No</v>
      </c>
      <c r="AA1111" s="18" t="str">
        <f>IF(C1111="DM", "N/A", IF(Z1111="No","N/A",VLOOKUP(B1111,'Extension List'!$A$3:$R$1972,18,FALSE)))</f>
        <v>N/A</v>
      </c>
      <c r="AB1111" s="15" t="str">
        <f>IF(C1111="DM", "N/A", IF(Z1111="No","N/A",VLOOKUP(B1111,'Extension List'!$A$3:$T$1972,20,FALSE)))</f>
        <v>N/A</v>
      </c>
      <c r="AC1111" s="15" t="str">
        <f>IF(AA1111="N/A", "N/A", 0)</f>
        <v>N/A</v>
      </c>
      <c r="AD1111" s="16" t="str">
        <f>IF(AE1111="N/A", "N/A", AA1111-AE1111)</f>
        <v>N/A</v>
      </c>
      <c r="AE1111" s="16" t="str">
        <f>IF(AA1111="N/A", "N/A", IF(AC1111&gt;0, IF(AA1111&lt;13, ROUNDUP(0.25*AA1111,0), IF(AA1111&lt;26, ROUNDUP(0.4*AA1111,0), IF(AA1111&lt;51, ROUNDUP(0.6*AA1111,0), ROUNDUP(0.75*AA1111,0)))), "N/A"))</f>
        <v>N/A</v>
      </c>
      <c r="AF1111" s="16" t="str">
        <f>IF(AD1111="N/A","N/A", (AE1111*AC1111)+Q1111)</f>
        <v>N/A</v>
      </c>
      <c r="AG1111" s="16" t="str">
        <f>IF($AF1111="N/A", "N/A", "TBC")</f>
        <v>N/A</v>
      </c>
      <c r="AH1111" s="16" t="str">
        <f>IF($AF1111="N/A", "N/A", "TBC")</f>
        <v>N/A</v>
      </c>
      <c r="AI1111" s="16" t="str">
        <f>IF($AF1111="N/A","N/A",IF(AC1111&gt;1,"TBC","N/A"))</f>
        <v>N/A</v>
      </c>
      <c r="AJ1111" s="16" t="str">
        <f>IF($AF1111="N/A","N/A",IF(AC1111&gt;2,"TBC","N/A"))</f>
        <v>N/A</v>
      </c>
      <c r="AK1111" s="16" t="str">
        <f>IF($AF1111="N/A","N/A",IF(AC1111&gt;3,"TBC","N/A"))</f>
        <v>N/A</v>
      </c>
      <c r="AL1111" s="16" t="str">
        <f>IF(AC1111="N/A","N/A",IF(AC1111&gt;0,IF(SUM(AG1111:AK1111)&lt;&gt;AF1111,"CHECK","OK"),"N/A"))</f>
        <v>N/A</v>
      </c>
      <c r="AM1111" s="16" t="e">
        <f>IF(AD1111="N/A", L1111+T1111, L1111+AG1111)</f>
        <v>#VALUE!</v>
      </c>
      <c r="AN1111" s="16" t="str">
        <f>IF(AD1111="N/A", IF(U1111="N/A", "N/A", L1111+U1111), AD1111+AH1111)</f>
        <v>N/A</v>
      </c>
      <c r="AO1111" s="16" t="str">
        <f>IF(AD1111="N/A", IF(V1111="N/A", "N/A", L1111+V1111), IF(AI1111="N/A", "N/A", AD1111+AI1111))</f>
        <v>N/A</v>
      </c>
      <c r="AP1111" s="16" t="str">
        <f>IF(AD1111="N/A", IF(W1111="N/A", "N/A", L1111+W1111), IF(AJ1111="N/A", "N/A", AD1111+AJ1111))</f>
        <v>N/A</v>
      </c>
      <c r="AQ1111" s="16" t="str">
        <f>IF(AD1111="N/A", IF(X1111="N/A", "N/A", L1111+X1111), IF(AK1111="N/A", "N/A", AD1111+AK1111))</f>
        <v>N/A</v>
      </c>
      <c r="AR1111" s="15" t="s">
        <v>40</v>
      </c>
      <c r="AS1111" s="15" t="s">
        <v>40</v>
      </c>
      <c r="AT1111" s="15" t="s">
        <v>40</v>
      </c>
      <c r="AU1111" s="15" t="s">
        <v>40</v>
      </c>
      <c r="AV1111" s="15" t="s">
        <v>40</v>
      </c>
      <c r="AW1111" s="15" t="s">
        <v>40</v>
      </c>
      <c r="AX1111" s="15" t="s">
        <v>40</v>
      </c>
      <c r="AY1111" s="15" t="s">
        <v>40</v>
      </c>
      <c r="AZ1111" s="15" t="s">
        <v>40</v>
      </c>
      <c r="BA1111" s="15" t="s">
        <v>40</v>
      </c>
      <c r="BB1111" s="15" t="s">
        <v>40</v>
      </c>
      <c r="BC1111" s="15" t="s">
        <v>40</v>
      </c>
      <c r="BD1111" s="15" t="s">
        <v>40</v>
      </c>
      <c r="BE1111" s="15" t="s">
        <v>40</v>
      </c>
      <c r="BF1111" s="15" t="s">
        <v>40</v>
      </c>
      <c r="BG1111" s="15" t="s">
        <v>40</v>
      </c>
      <c r="BH1111" s="15" t="s">
        <v>40</v>
      </c>
      <c r="BJ1111" s="16" t="e">
        <f>IF(AR1111="R", $CA1111, IF(OR(AR1111="P", AR1111="T", AR1111="N"), 0, IF($C1111="DM", $T1111, IF(OR(AR1111="Y", AR1111="IR"),$AM1111,IF(AR1111="C", IF($BI1111="Y", IF($AF1111="N/A", $Q1111, $AF1111), IF($AG1111="N/A", $T1111,$AG1111)))))))</f>
        <v>#VALUE!</v>
      </c>
      <c r="BK1111" s="16" t="e">
        <f>IF(AS1111="R", $CA1111, IF(OR(AS1111="P", AS1111="T", AS1111="N"), 0, IF($C1111="DM", $T1111, IF(OR(AS1111="Y", AS1111="IR"),$AM1111,IF(AS1111="C", IF($BI1111="Y", IF($AF1111="N/A", $Q1111, $AF1111), IF($AG1111="N/A", $T1111,$AG1111)))))))</f>
        <v>#VALUE!</v>
      </c>
      <c r="BL1111" s="16" t="e">
        <f>IF(AT1111="R", $CA1111, IF(OR(AT1111="P", AT1111="T", AT1111="N"), 0, IF($C1111="DM", $T1111, IF(OR(AT1111="Y", AT1111="IR"),$AM1111,IF(AT1111="C", IF($BI1111="Y", IF($AF1111="N/A", $Q1111, $AF1111), IF($AG1111="N/A", $T1111,$AG1111)))))))</f>
        <v>#VALUE!</v>
      </c>
      <c r="BM1111" s="16" t="e">
        <f>IF(AU1111="R", $CA1111, IF(OR(AU1111="P", AU1111="T", AU1111="N"), 0, IF($C1111="DM", $T1111, IF(OR(AU1111="Y", AU1111="IR"),$AM1111,IF(AU1111="C", IF($BI1111="Y", IF($AF1111="N/A", $Q1111, $AF1111), IF($AG1111="N/A", $T1111,$AG1111)))))))</f>
        <v>#VALUE!</v>
      </c>
      <c r="BN1111" s="16" t="e">
        <f>IF(AV1111="R", $CA1111, IF(OR(AV1111="P", AV1111="T", AV1111="N"), 0, IF($C1111="DM", $T1111, IF(OR(AV1111="Y", AV1111="IR"),$AM1111,IF(AV1111="C", IF($BI1111="Y", IF($AF1111="N/A", $Q1111, $AF1111), IF($AG1111="N/A", $T1111,$AG1111)))))))</f>
        <v>#VALUE!</v>
      </c>
      <c r="BO1111" s="16" t="e">
        <f>IF(AW1111="R", $CA1111, IF(OR(AW1111="P", AW1111="T", AW1111="N"), 0, IF($C1111="DM", $T1111, IF(OR(AW1111="Y", AW1111="IR"),$AM1111,IF(AW1111="C", IF($BI1111="Y", IF($AF1111="N/A", $Q1111, $AF1111), IF($AG1111="N/A", $T1111,$AG1111)))))))</f>
        <v>#VALUE!</v>
      </c>
      <c r="BP1111" s="16" t="e">
        <f>IF(AX1111="R", $CA1111, IF(OR(AX1111="P", AX1111="T", AX1111="N"), 0, IF($C1111="DM", $T1111, IF(OR(AX1111="Y", AX1111="IR"),$AM1111,IF(AX1111="C", IF($BI1111="Y", IF($AF1111="N/A", $Q1111, $AF1111), IF($AG1111="N/A", $T1111,$AG1111)))))))</f>
        <v>#VALUE!</v>
      </c>
      <c r="BQ1111" s="16" t="e">
        <f>IF(AY1111="R", $CA1111, IF(OR(AY1111="P", AY1111="T", AY1111="N"), 0, IF($C1111="DM", $T1111, IF(OR(AY1111="Y", AY1111="IR"),$AM1111,IF(AY1111="C", IF($BI1111="Y", IF($AF1111="N/A", $Q1111, $AF1111), IF($AG1111="N/A", $T1111,$AG1111)))))))</f>
        <v>#VALUE!</v>
      </c>
      <c r="BR1111" s="16" t="e">
        <f>IF(AZ1111="R", $CA1111, IF(OR(AZ1111="P", AZ1111="T", AZ1111="N"), 0, IF($C1111="DM", $T1111, IF(OR(AZ1111="Y", AZ1111="IR"),$AM1111,IF(AZ1111="C", IF($BI1111="Y", IF($AF1111="N/A", $Q1111, $AF1111), IF($AG1111="N/A", $T1111,$AG1111)))))))</f>
        <v>#VALUE!</v>
      </c>
      <c r="BS1111" s="16" t="e">
        <f>IF(BA1111="R", $CA1111, IF(OR(BA1111="P", BA1111="T", BA1111="N"), 0, IF($C1111="DM", $T1111, IF(OR(BA1111="Y", BA1111="IR"),$AM1111,IF(BA1111="C", IF($BI1111="Y", IF($AF1111="N/A", $Q1111, $AF1111), IF($AG1111="N/A", $T1111,$AG1111)))))))</f>
        <v>#VALUE!</v>
      </c>
      <c r="BT1111" s="16" t="e">
        <f>IF(BB1111="R", $CA1111, IF(OR(BB1111="P", BB1111="T", BB1111="N"), 0, IF($C1111="DM", $T1111, IF(OR(BB1111="Y", BB1111="IR"),$AM1111,IF(BB1111="C", IF($BI1111="Y", IF($BA1111="C", IF($AF1111="N/A", $Q1111, $AF1111), IF($AF1111="N/A", $T1111, $AM1111)), IF($AG1111="N/A", $T1111,$AG1111)))))))</f>
        <v>#VALUE!</v>
      </c>
      <c r="BU1111" s="16" t="e">
        <f>IF(BC1111="R", $CA1111, IF(OR(BC1111="P", BC1111="T", BC1111="N"), 0, IF($C1111="DM", $T1111, IF(OR(BC1111="Y", BC1111="IR"),$AM1111,IF(BC1111="C", IF($BI1111="Y", IF($BA1111="C", IF($AF1111="N/A", $Q1111, $AF1111), IF($AF1111="N/A", $T1111, $AM1111)), IF($AG1111="N/A", $T1111,$AG1111)))))))</f>
        <v>#VALUE!</v>
      </c>
      <c r="BV1111" s="16" t="e">
        <f>IF(BD1111="R", $CA1111, IF(OR(BD1111="P", BD1111="T", BD1111="N"), 0, IF($C1111="DM", $T1111, IF(OR(BD1111="Y", BD1111="IR"),$AM1111,IF(BD1111="C", IF($BI1111="Y", IF($BA1111="C", IF($AF1111="N/A", $Q1111, $AF1111), IF($AF1111="N/A", $T1111, $AM1111)), IF($AG1111="N/A", $T1111,$AG1111)))))))</f>
        <v>#VALUE!</v>
      </c>
      <c r="BW1111" s="16" t="e">
        <f>IF(BE1111="R", $CA1111, IF(OR(BE1111="P", BE1111="T", BE1111="N"), 0, IF($C1111="DM", $T1111, IF(OR(BE1111="Y", BE1111="IR"),$AM1111,IF(BE1111="C", IF($BI1111="Y", IF($BA1111="C", IF($AF1111="N/A", $Q1111, $AF1111), IF($AF1111="N/A", $T1111, $AM1111)), IF($AG1111="N/A", $T1111,$AG1111)))))))</f>
        <v>#VALUE!</v>
      </c>
      <c r="BX1111" s="16" t="e">
        <f>IF(BF1111="R", $CA1111, IF(OR(BF1111="P", BF1111="T", BF1111="N"), 0, IF($C1111="DM", $T1111, IF(OR(BF1111="Y", BF1111="IR"),$AM1111,IF(BF1111="C", IF($BI1111="Y", IF($BA1111="C", IF($AF1111="N/A", $Q1111, $AF1111), IF($AF1111="N/A", $T1111, $AM1111)), IF($AG1111="N/A", $T1111,$AG1111)))))))</f>
        <v>#VALUE!</v>
      </c>
      <c r="BY1111" s="16" t="e">
        <f>IF(BG1111="R", $CA1111, IF(OR(BG1111="P", BG1111="T", BG1111="N"), 0, IF($C1111="DM", $T1111, IF(OR(BG1111="Y", BG1111="IR"),$AM1111,IF(BG1111="C", IF($BI1111="Y", IF($BA1111="C", IF($AF1111="N/A", $Q1111, $AF1111), IF($AF1111="N/A", $T1111, $AM1111)), IF($AG1111="N/A", $T1111,$AG1111)))))))</f>
        <v>#VALUE!</v>
      </c>
      <c r="BZ1111" s="16" t="e">
        <f>IF(BH1111="R", $CA1111, IF(OR(BH1111="P", BH1111="T", BH1111="N"), 0, IF($C1111="DM", $T1111, IF(OR(BH1111="Y", BH1111="IR"),$AM1111,IF(BH1111="C", IF($BI1111="Y", IF($BA1111="C", IF($AF1111="N/A", $Q1111, $AF1111), IF($AF1111="N/A", $T1111, $AM1111)), IF($AG1111="N/A", $T1111,$AG1111)))))))</f>
        <v>#VALUE!</v>
      </c>
      <c r="CA1111" s="15" t="s">
        <v>75</v>
      </c>
      <c r="CB1111" s="16" t="e">
        <f>BZ1111</f>
        <v>#VALUE!</v>
      </c>
      <c r="CC1111" s="15" t="str">
        <f>IF(OR($BH1111="T", $BH1111="R"), 0, IF($BH1111="C", IF($BI1111="Y", IF($BA1111="C", 0, IF(AF1111="N/A", Q1111-T1111, AF1111-AG1111)), IF($AF1111="N/A", U1111, AH1111)), AN1111))</f>
        <v>N/A</v>
      </c>
      <c r="CD1111" s="15" t="str">
        <f>IF(OR($BH1111="T", $BH1111="R"), 0, IF($BH1111="C", IF($BI1111="Y", 0, IF($AF1111="N/A", V1111, AI1111)), AO1111))</f>
        <v>N/A</v>
      </c>
      <c r="CE1111" s="15" t="str">
        <f>IF(OR($BH1111="T", $BH1111="R"), 0, IF($BH1111="C", IF($BI1111="Y", 0, IF($AF1111="N/A", W1111, AJ1111)), AP1111))</f>
        <v>N/A</v>
      </c>
      <c r="CF1111" s="15" t="str">
        <f>IF(OR($BH1111="T", $BH1111="R"), 0, IF($BH1111="C", IF($BI1111="Y", 0, IF($AF1111="N/A", X1111, AK1111)), AQ1111))</f>
        <v>N/A</v>
      </c>
    </row>
    <row r="1112" spans="1:84" x14ac:dyDescent="0.25">
      <c r="A1112" s="14">
        <v>6089</v>
      </c>
      <c r="B1112" s="15"/>
      <c r="C1112" s="15"/>
      <c r="D1112" s="15"/>
      <c r="E1112" s="15" t="e">
        <f>VLOOKUP(B1112, 'Rookie Year'!$A$2:$B$55679,2,FALSE)</f>
        <v>#N/A</v>
      </c>
      <c r="F1112" s="15">
        <v>2024</v>
      </c>
      <c r="G1112" s="15" t="s">
        <v>42</v>
      </c>
      <c r="H1112" s="15"/>
      <c r="I1112" s="16"/>
      <c r="J1112" s="15"/>
      <c r="K1112" s="17">
        <f>IF(AND(G1112&lt;&gt;"N",R1112="N/A"), IF(I1112&lt;4, 0, 0.25),IF(I1112=1, IF(J1112=1,0.25, 0.25), IF(I1112&lt;13, 0.25, IF(I1112&lt;26, 0.4, IF(I1112&lt;51, 0.6, 0.75)))))</f>
        <v>0.25</v>
      </c>
      <c r="L1112" s="16">
        <f>I1112-M1112</f>
        <v>0</v>
      </c>
      <c r="M1112" s="16">
        <f>ROUNDUP(I1112*K1112,0)</f>
        <v>0</v>
      </c>
      <c r="N1112" s="16">
        <f>M1112*J1112</f>
        <v>0</v>
      </c>
      <c r="O1112" s="16">
        <v>0</v>
      </c>
      <c r="P1112" s="16">
        <v>0</v>
      </c>
      <c r="Q1112" s="16">
        <f>N1112-O1112-P1112</f>
        <v>0</v>
      </c>
      <c r="R1112" s="15" t="s">
        <v>75</v>
      </c>
      <c r="S1112" s="15">
        <f>IF(R1112="N/A", J1112-($B$1-F1112), J1112-($B$1-R1112))</f>
        <v>0</v>
      </c>
      <c r="T1112" s="16" t="str">
        <f>IF($S1112&lt;1, "N/A", $M1112)</f>
        <v>N/A</v>
      </c>
      <c r="U1112" s="16" t="str">
        <f>IF($S1112&lt;2, "N/A", $M1112)</f>
        <v>N/A</v>
      </c>
      <c r="V1112" s="16" t="str">
        <f>IF($S1112&lt;3, "N/A", $M1112)</f>
        <v>N/A</v>
      </c>
      <c r="W1112" s="16" t="str">
        <f>IF($S1112&lt;4, "N/A", $M1112)</f>
        <v>N/A</v>
      </c>
      <c r="X1112" s="16" t="str">
        <f>IF($S1112&lt;5, "N/A", $M1112)</f>
        <v>N/A</v>
      </c>
      <c r="Y1112" s="15" t="str">
        <f>IF(SUM(T1112:X1112)&lt;&gt;Q1112, "CHECK", "OK")</f>
        <v>OK</v>
      </c>
      <c r="Z1112" s="15" t="str">
        <f>IF(F1112=$B$1, "No", IF(S1112=1, "Yes", "No"))</f>
        <v>No</v>
      </c>
      <c r="AA1112" s="18" t="str">
        <f>IF(C1112="DM", "N/A", IF(Z1112="No","N/A",VLOOKUP(B1112,'Extension List'!$A$3:$R$1972,18,FALSE)))</f>
        <v>N/A</v>
      </c>
      <c r="AB1112" s="15" t="str">
        <f>IF(C1112="DM", "N/A", IF(Z1112="No","N/A",VLOOKUP(B1112,'Extension List'!$A$3:$T$1972,20,FALSE)))</f>
        <v>N/A</v>
      </c>
      <c r="AC1112" s="15" t="str">
        <f>IF(AA1112="N/A", "N/A", 0)</f>
        <v>N/A</v>
      </c>
      <c r="AD1112" s="16" t="str">
        <f>IF(AE1112="N/A", "N/A", AA1112-AE1112)</f>
        <v>N/A</v>
      </c>
      <c r="AE1112" s="16" t="str">
        <f>IF(AA1112="N/A", "N/A", IF(AC1112&gt;0, IF(AA1112&lt;13, ROUNDUP(0.25*AA1112,0), IF(AA1112&lt;26, ROUNDUP(0.4*AA1112,0), IF(AA1112&lt;51, ROUNDUP(0.6*AA1112,0), ROUNDUP(0.75*AA1112,0)))), "N/A"))</f>
        <v>N/A</v>
      </c>
      <c r="AF1112" s="16" t="str">
        <f>IF(AD1112="N/A","N/A", (AE1112*AC1112)+Q1112)</f>
        <v>N/A</v>
      </c>
      <c r="AG1112" s="16" t="str">
        <f>IF($AF1112="N/A", "N/A", "TBC")</f>
        <v>N/A</v>
      </c>
      <c r="AH1112" s="16" t="str">
        <f>IF($AF1112="N/A", "N/A", "TBC")</f>
        <v>N/A</v>
      </c>
      <c r="AI1112" s="16" t="str">
        <f>IF($AF1112="N/A","N/A",IF(AC1112&gt;1,"TBC","N/A"))</f>
        <v>N/A</v>
      </c>
      <c r="AJ1112" s="16" t="str">
        <f>IF($AF1112="N/A","N/A",IF(AC1112&gt;2,"TBC","N/A"))</f>
        <v>N/A</v>
      </c>
      <c r="AK1112" s="16" t="str">
        <f>IF($AF1112="N/A","N/A",IF(AC1112&gt;3,"TBC","N/A"))</f>
        <v>N/A</v>
      </c>
      <c r="AL1112" s="16" t="str">
        <f>IF(AC1112="N/A","N/A",IF(AC1112&gt;0,IF(SUM(AG1112:AK1112)&lt;&gt;AF1112,"CHECK","OK"),"N/A"))</f>
        <v>N/A</v>
      </c>
      <c r="AM1112" s="16" t="e">
        <f>IF(AD1112="N/A", L1112+T1112, L1112+AG1112)</f>
        <v>#VALUE!</v>
      </c>
      <c r="AN1112" s="16" t="str">
        <f>IF(AD1112="N/A", IF(U1112="N/A", "N/A", L1112+U1112), AD1112+AH1112)</f>
        <v>N/A</v>
      </c>
      <c r="AO1112" s="16" t="str">
        <f>IF(AD1112="N/A", IF(V1112="N/A", "N/A", L1112+V1112), IF(AI1112="N/A", "N/A", AD1112+AI1112))</f>
        <v>N/A</v>
      </c>
      <c r="AP1112" s="16" t="str">
        <f>IF(AD1112="N/A", IF(W1112="N/A", "N/A", L1112+W1112), IF(AJ1112="N/A", "N/A", AD1112+AJ1112))</f>
        <v>N/A</v>
      </c>
      <c r="AQ1112" s="16" t="str">
        <f>IF(AD1112="N/A", IF(X1112="N/A", "N/A", L1112+X1112), IF(AK1112="N/A", "N/A", AD1112+AK1112))</f>
        <v>N/A</v>
      </c>
      <c r="AR1112" s="15" t="s">
        <v>40</v>
      </c>
      <c r="AS1112" s="15" t="s">
        <v>40</v>
      </c>
      <c r="AT1112" s="15" t="s">
        <v>40</v>
      </c>
      <c r="AU1112" s="15" t="s">
        <v>40</v>
      </c>
      <c r="AV1112" s="15" t="s">
        <v>40</v>
      </c>
      <c r="AW1112" s="15" t="s">
        <v>40</v>
      </c>
      <c r="AX1112" s="15" t="s">
        <v>40</v>
      </c>
      <c r="AY1112" s="15" t="s">
        <v>40</v>
      </c>
      <c r="AZ1112" s="15" t="s">
        <v>40</v>
      </c>
      <c r="BA1112" s="15" t="s">
        <v>40</v>
      </c>
      <c r="BB1112" s="15" t="s">
        <v>40</v>
      </c>
      <c r="BC1112" s="15" t="s">
        <v>40</v>
      </c>
      <c r="BD1112" s="15" t="s">
        <v>40</v>
      </c>
      <c r="BE1112" s="15" t="s">
        <v>40</v>
      </c>
      <c r="BF1112" s="15" t="s">
        <v>40</v>
      </c>
      <c r="BG1112" s="15" t="s">
        <v>40</v>
      </c>
      <c r="BH1112" s="15" t="s">
        <v>40</v>
      </c>
      <c r="BJ1112" s="16" t="e">
        <f>IF(AR1112="R", $CA1112, IF(OR(AR1112="P", AR1112="T", AR1112="N"), 0, IF($C1112="DM", $T1112, IF(OR(AR1112="Y", AR1112="IR"),$AM1112,IF(AR1112="C", IF($BI1112="Y", IF($AF1112="N/A", $Q1112, $AF1112), IF($AG1112="N/A", $T1112,$AG1112)))))))</f>
        <v>#VALUE!</v>
      </c>
      <c r="BK1112" s="16" t="e">
        <f>IF(AS1112="R", $CA1112, IF(OR(AS1112="P", AS1112="T", AS1112="N"), 0, IF($C1112="DM", $T1112, IF(OR(AS1112="Y", AS1112="IR"),$AM1112,IF(AS1112="C", IF($BI1112="Y", IF($AF1112="N/A", $Q1112, $AF1112), IF($AG1112="N/A", $T1112,$AG1112)))))))</f>
        <v>#VALUE!</v>
      </c>
      <c r="BL1112" s="16" t="e">
        <f>IF(AT1112="R", $CA1112, IF(OR(AT1112="P", AT1112="T", AT1112="N"), 0, IF($C1112="DM", $T1112, IF(OR(AT1112="Y", AT1112="IR"),$AM1112,IF(AT1112="C", IF($BI1112="Y", IF($AF1112="N/A", $Q1112, $AF1112), IF($AG1112="N/A", $T1112,$AG1112)))))))</f>
        <v>#VALUE!</v>
      </c>
      <c r="BM1112" s="16" t="e">
        <f>IF(AU1112="R", $CA1112, IF(OR(AU1112="P", AU1112="T", AU1112="N"), 0, IF($C1112="DM", $T1112, IF(OR(AU1112="Y", AU1112="IR"),$AM1112,IF(AU1112="C", IF($BI1112="Y", IF($AF1112="N/A", $Q1112, $AF1112), IF($AG1112="N/A", $T1112,$AG1112)))))))</f>
        <v>#VALUE!</v>
      </c>
      <c r="BN1112" s="16" t="e">
        <f>IF(AV1112="R", $CA1112, IF(OR(AV1112="P", AV1112="T", AV1112="N"), 0, IF($C1112="DM", $T1112, IF(OR(AV1112="Y", AV1112="IR"),$AM1112,IF(AV1112="C", IF($BI1112="Y", IF($AF1112="N/A", $Q1112, $AF1112), IF($AG1112="N/A", $T1112,$AG1112)))))))</f>
        <v>#VALUE!</v>
      </c>
      <c r="BO1112" s="16" t="e">
        <f>IF(AW1112="R", $CA1112, IF(OR(AW1112="P", AW1112="T", AW1112="N"), 0, IF($C1112="DM", $T1112, IF(OR(AW1112="Y", AW1112="IR"),$AM1112,IF(AW1112="C", IF($BI1112="Y", IF($AF1112="N/A", $Q1112, $AF1112), IF($AG1112="N/A", $T1112,$AG1112)))))))</f>
        <v>#VALUE!</v>
      </c>
      <c r="BP1112" s="16" t="e">
        <f>IF(AX1112="R", $CA1112, IF(OR(AX1112="P", AX1112="T", AX1112="N"), 0, IF($C1112="DM", $T1112, IF(OR(AX1112="Y", AX1112="IR"),$AM1112,IF(AX1112="C", IF($BI1112="Y", IF($AF1112="N/A", $Q1112, $AF1112), IF($AG1112="N/A", $T1112,$AG1112)))))))</f>
        <v>#VALUE!</v>
      </c>
      <c r="BQ1112" s="16" t="e">
        <f>IF(AY1112="R", $CA1112, IF(OR(AY1112="P", AY1112="T", AY1112="N"), 0, IF($C1112="DM", $T1112, IF(OR(AY1112="Y", AY1112="IR"),$AM1112,IF(AY1112="C", IF($BI1112="Y", IF($AF1112="N/A", $Q1112, $AF1112), IF($AG1112="N/A", $T1112,$AG1112)))))))</f>
        <v>#VALUE!</v>
      </c>
      <c r="BR1112" s="16" t="e">
        <f>IF(AZ1112="R", $CA1112, IF(OR(AZ1112="P", AZ1112="T", AZ1112="N"), 0, IF($C1112="DM", $T1112, IF(OR(AZ1112="Y", AZ1112="IR"),$AM1112,IF(AZ1112="C", IF($BI1112="Y", IF($AF1112="N/A", $Q1112, $AF1112), IF($AG1112="N/A", $T1112,$AG1112)))))))</f>
        <v>#VALUE!</v>
      </c>
      <c r="BS1112" s="16" t="e">
        <f>IF(BA1112="R", $CA1112, IF(OR(BA1112="P", BA1112="T", BA1112="N"), 0, IF($C1112="DM", $T1112, IF(OR(BA1112="Y", BA1112="IR"),$AM1112,IF(BA1112="C", IF($BI1112="Y", IF($AF1112="N/A", $Q1112, $AF1112), IF($AG1112="N/A", $T1112,$AG1112)))))))</f>
        <v>#VALUE!</v>
      </c>
      <c r="BT1112" s="16" t="e">
        <f>IF(BB1112="R", $CA1112, IF(OR(BB1112="P", BB1112="T", BB1112="N"), 0, IF($C1112="DM", $T1112, IF(OR(BB1112="Y", BB1112="IR"),$AM1112,IF(BB1112="C", IF($BI1112="Y", IF($BA1112="C", IF($AF1112="N/A", $Q1112, $AF1112), IF($AF1112="N/A", $T1112, $AM1112)), IF($AG1112="N/A", $T1112,$AG1112)))))))</f>
        <v>#VALUE!</v>
      </c>
      <c r="BU1112" s="16" t="e">
        <f>IF(BC1112="R", $CA1112, IF(OR(BC1112="P", BC1112="T", BC1112="N"), 0, IF($C1112="DM", $T1112, IF(OR(BC1112="Y", BC1112="IR"),$AM1112,IF(BC1112="C", IF($BI1112="Y", IF($BA1112="C", IF($AF1112="N/A", $Q1112, $AF1112), IF($AF1112="N/A", $T1112, $AM1112)), IF($AG1112="N/A", $T1112,$AG1112)))))))</f>
        <v>#VALUE!</v>
      </c>
      <c r="BV1112" s="16" t="e">
        <f>IF(BD1112="R", $CA1112, IF(OR(BD1112="P", BD1112="T", BD1112="N"), 0, IF($C1112="DM", $T1112, IF(OR(BD1112="Y", BD1112="IR"),$AM1112,IF(BD1112="C", IF($BI1112="Y", IF($BA1112="C", IF($AF1112="N/A", $Q1112, $AF1112), IF($AF1112="N/A", $T1112, $AM1112)), IF($AG1112="N/A", $T1112,$AG1112)))))))</f>
        <v>#VALUE!</v>
      </c>
      <c r="BW1112" s="16" t="e">
        <f>IF(BE1112="R", $CA1112, IF(OR(BE1112="P", BE1112="T", BE1112="N"), 0, IF($C1112="DM", $T1112, IF(OR(BE1112="Y", BE1112="IR"),$AM1112,IF(BE1112="C", IF($BI1112="Y", IF($BA1112="C", IF($AF1112="N/A", $Q1112, $AF1112), IF($AF1112="N/A", $T1112, $AM1112)), IF($AG1112="N/A", $T1112,$AG1112)))))))</f>
        <v>#VALUE!</v>
      </c>
      <c r="BX1112" s="16" t="e">
        <f>IF(BF1112="R", $CA1112, IF(OR(BF1112="P", BF1112="T", BF1112="N"), 0, IF($C1112="DM", $T1112, IF(OR(BF1112="Y", BF1112="IR"),$AM1112,IF(BF1112="C", IF($BI1112="Y", IF($BA1112="C", IF($AF1112="N/A", $Q1112, $AF1112), IF($AF1112="N/A", $T1112, $AM1112)), IF($AG1112="N/A", $T1112,$AG1112)))))))</f>
        <v>#VALUE!</v>
      </c>
      <c r="BY1112" s="16" t="e">
        <f>IF(BG1112="R", $CA1112, IF(OR(BG1112="P", BG1112="T", BG1112="N"), 0, IF($C1112="DM", $T1112, IF(OR(BG1112="Y", BG1112="IR"),$AM1112,IF(BG1112="C", IF($BI1112="Y", IF($BA1112="C", IF($AF1112="N/A", $Q1112, $AF1112), IF($AF1112="N/A", $T1112, $AM1112)), IF($AG1112="N/A", $T1112,$AG1112)))))))</f>
        <v>#VALUE!</v>
      </c>
      <c r="BZ1112" s="16" t="e">
        <f>IF(BH1112="R", $CA1112, IF(OR(BH1112="P", BH1112="T", BH1112="N"), 0, IF($C1112="DM", $T1112, IF(OR(BH1112="Y", BH1112="IR"),$AM1112,IF(BH1112="C", IF($BI1112="Y", IF($BA1112="C", IF($AF1112="N/A", $Q1112, $AF1112), IF($AF1112="N/A", $T1112, $AM1112)), IF($AG1112="N/A", $T1112,$AG1112)))))))</f>
        <v>#VALUE!</v>
      </c>
      <c r="CA1112" s="15" t="s">
        <v>75</v>
      </c>
      <c r="CB1112" s="16" t="e">
        <f>BZ1112</f>
        <v>#VALUE!</v>
      </c>
      <c r="CC1112" s="15" t="str">
        <f>IF(OR($BH1112="T", $BH1112="R"), 0, IF($BH1112="C", IF($BI1112="Y", IF($BA1112="C", 0, IF(AF1112="N/A", Q1112-T1112, AF1112-AG1112)), IF($AF1112="N/A", U1112, AH1112)), AN1112))</f>
        <v>N/A</v>
      </c>
      <c r="CD1112" s="15" t="str">
        <f>IF(OR($BH1112="T", $BH1112="R"), 0, IF($BH1112="C", IF($BI1112="Y", 0, IF($AF1112="N/A", V1112, AI1112)), AO1112))</f>
        <v>N/A</v>
      </c>
      <c r="CE1112" s="15" t="str">
        <f>IF(OR($BH1112="T", $BH1112="R"), 0, IF($BH1112="C", IF($BI1112="Y", 0, IF($AF1112="N/A", W1112, AJ1112)), AP1112))</f>
        <v>N/A</v>
      </c>
      <c r="CF1112" s="15" t="str">
        <f>IF(OR($BH1112="T", $BH1112="R"), 0, IF($BH1112="C", IF($BI1112="Y", 0, IF($AF1112="N/A", X1112, AK1112)), AQ1112))</f>
        <v>N/A</v>
      </c>
    </row>
    <row r="1113" spans="1:84" x14ac:dyDescent="0.25">
      <c r="A1113" s="14">
        <v>6090</v>
      </c>
      <c r="B1113" s="15"/>
      <c r="C1113" s="15"/>
      <c r="D1113" s="15"/>
      <c r="E1113" s="15" t="e">
        <f>VLOOKUP(B1113, 'Rookie Year'!$A$2:$B$55679,2,FALSE)</f>
        <v>#N/A</v>
      </c>
      <c r="F1113" s="15">
        <v>2024</v>
      </c>
      <c r="G1113" s="15" t="s">
        <v>42</v>
      </c>
      <c r="H1113" s="15"/>
      <c r="I1113" s="16"/>
      <c r="J1113" s="15"/>
      <c r="K1113" s="17">
        <f>IF(AND(G1113&lt;&gt;"N",R1113="N/A"), IF(I1113&lt;4, 0, 0.25),IF(I1113=1, IF(J1113=1,0.25, 0.25), IF(I1113&lt;13, 0.25, IF(I1113&lt;26, 0.4, IF(I1113&lt;51, 0.6, 0.75)))))</f>
        <v>0.25</v>
      </c>
      <c r="L1113" s="16">
        <f>I1113-M1113</f>
        <v>0</v>
      </c>
      <c r="M1113" s="16">
        <f>ROUNDUP(I1113*K1113,0)</f>
        <v>0</v>
      </c>
      <c r="N1113" s="16">
        <f>M1113*J1113</f>
        <v>0</v>
      </c>
      <c r="O1113" s="16">
        <v>0</v>
      </c>
      <c r="P1113" s="16">
        <v>0</v>
      </c>
      <c r="Q1113" s="16">
        <f>N1113-O1113-P1113</f>
        <v>0</v>
      </c>
      <c r="R1113" s="15" t="s">
        <v>75</v>
      </c>
      <c r="S1113" s="15">
        <f>IF(R1113="N/A", J1113-($B$1-F1113), J1113-($B$1-R1113))</f>
        <v>0</v>
      </c>
      <c r="T1113" s="16" t="str">
        <f>IF($S1113&lt;1, "N/A", $M1113)</f>
        <v>N/A</v>
      </c>
      <c r="U1113" s="16" t="str">
        <f>IF($S1113&lt;2, "N/A", $M1113)</f>
        <v>N/A</v>
      </c>
      <c r="V1113" s="16" t="str">
        <f>IF($S1113&lt;3, "N/A", $M1113)</f>
        <v>N/A</v>
      </c>
      <c r="W1113" s="16" t="str">
        <f>IF($S1113&lt;4, "N/A", $M1113)</f>
        <v>N/A</v>
      </c>
      <c r="X1113" s="16" t="str">
        <f>IF($S1113&lt;5, "N/A", $M1113)</f>
        <v>N/A</v>
      </c>
      <c r="Y1113" s="15" t="str">
        <f>IF(SUM(T1113:X1113)&lt;&gt;Q1113, "CHECK", "OK")</f>
        <v>OK</v>
      </c>
      <c r="Z1113" s="15" t="str">
        <f>IF(F1113=$B$1, "No", IF(S1113=1, "Yes", "No"))</f>
        <v>No</v>
      </c>
      <c r="AA1113" s="18" t="str">
        <f>IF(C1113="DM", "N/A", IF(Z1113="No","N/A",VLOOKUP(B1113,'Extension List'!$A$3:$R$1972,18,FALSE)))</f>
        <v>N/A</v>
      </c>
      <c r="AB1113" s="15" t="str">
        <f>IF(C1113="DM", "N/A", IF(Z1113="No","N/A",VLOOKUP(B1113,'Extension List'!$A$3:$T$1972,20,FALSE)))</f>
        <v>N/A</v>
      </c>
      <c r="AC1113" s="15" t="str">
        <f>IF(AA1113="N/A", "N/A", 0)</f>
        <v>N/A</v>
      </c>
      <c r="AD1113" s="16" t="str">
        <f>IF(AE1113="N/A", "N/A", AA1113-AE1113)</f>
        <v>N/A</v>
      </c>
      <c r="AE1113" s="16" t="str">
        <f>IF(AA1113="N/A", "N/A", IF(AC1113&gt;0, IF(AA1113&lt;13, ROUNDUP(0.25*AA1113,0), IF(AA1113&lt;26, ROUNDUP(0.4*AA1113,0), IF(AA1113&lt;51, ROUNDUP(0.6*AA1113,0), ROUNDUP(0.75*AA1113,0)))), "N/A"))</f>
        <v>N/A</v>
      </c>
      <c r="AF1113" s="16" t="str">
        <f>IF(AD1113="N/A","N/A", (AE1113*AC1113)+Q1113)</f>
        <v>N/A</v>
      </c>
      <c r="AG1113" s="16" t="str">
        <f>IF($AF1113="N/A", "N/A", "TBC")</f>
        <v>N/A</v>
      </c>
      <c r="AH1113" s="16" t="str">
        <f>IF($AF1113="N/A", "N/A", "TBC")</f>
        <v>N/A</v>
      </c>
      <c r="AI1113" s="16" t="str">
        <f>IF($AF1113="N/A","N/A",IF(AC1113&gt;1,"TBC","N/A"))</f>
        <v>N/A</v>
      </c>
      <c r="AJ1113" s="16" t="str">
        <f>IF($AF1113="N/A","N/A",IF(AC1113&gt;2,"TBC","N/A"))</f>
        <v>N/A</v>
      </c>
      <c r="AK1113" s="16" t="str">
        <f>IF($AF1113="N/A","N/A",IF(AC1113&gt;3,"TBC","N/A"))</f>
        <v>N/A</v>
      </c>
      <c r="AL1113" s="16" t="str">
        <f>IF(AC1113="N/A","N/A",IF(AC1113&gt;0,IF(SUM(AG1113:AK1113)&lt;&gt;AF1113,"CHECK","OK"),"N/A"))</f>
        <v>N/A</v>
      </c>
      <c r="AM1113" s="16" t="e">
        <f>IF(AD1113="N/A", L1113+T1113, L1113+AG1113)</f>
        <v>#VALUE!</v>
      </c>
      <c r="AN1113" s="16" t="str">
        <f>IF(AD1113="N/A", IF(U1113="N/A", "N/A", L1113+U1113), AD1113+AH1113)</f>
        <v>N/A</v>
      </c>
      <c r="AO1113" s="16" t="str">
        <f>IF(AD1113="N/A", IF(V1113="N/A", "N/A", L1113+V1113), IF(AI1113="N/A", "N/A", AD1113+AI1113))</f>
        <v>N/A</v>
      </c>
      <c r="AP1113" s="16" t="str">
        <f>IF(AD1113="N/A", IF(W1113="N/A", "N/A", L1113+W1113), IF(AJ1113="N/A", "N/A", AD1113+AJ1113))</f>
        <v>N/A</v>
      </c>
      <c r="AQ1113" s="16" t="str">
        <f>IF(AD1113="N/A", IF(X1113="N/A", "N/A", L1113+X1113), IF(AK1113="N/A", "N/A", AD1113+AK1113))</f>
        <v>N/A</v>
      </c>
      <c r="AR1113" s="15" t="s">
        <v>40</v>
      </c>
      <c r="AS1113" s="15" t="s">
        <v>40</v>
      </c>
      <c r="AT1113" s="15" t="s">
        <v>40</v>
      </c>
      <c r="AU1113" s="15" t="s">
        <v>40</v>
      </c>
      <c r="AV1113" s="15" t="s">
        <v>40</v>
      </c>
      <c r="AW1113" s="15" t="s">
        <v>40</v>
      </c>
      <c r="AX1113" s="15" t="s">
        <v>40</v>
      </c>
      <c r="AY1113" s="15" t="s">
        <v>40</v>
      </c>
      <c r="AZ1113" s="15" t="s">
        <v>40</v>
      </c>
      <c r="BA1113" s="15" t="s">
        <v>40</v>
      </c>
      <c r="BB1113" s="15" t="s">
        <v>40</v>
      </c>
      <c r="BC1113" s="15" t="s">
        <v>40</v>
      </c>
      <c r="BD1113" s="15" t="s">
        <v>40</v>
      </c>
      <c r="BE1113" s="15" t="s">
        <v>40</v>
      </c>
      <c r="BF1113" s="15" t="s">
        <v>40</v>
      </c>
      <c r="BG1113" s="15" t="s">
        <v>40</v>
      </c>
      <c r="BH1113" s="15" t="s">
        <v>40</v>
      </c>
      <c r="BJ1113" s="16" t="e">
        <f>IF(AR1113="R", $CA1113, IF(OR(AR1113="P", AR1113="T", AR1113="N"), 0, IF($C1113="DM", $T1113, IF(OR(AR1113="Y", AR1113="IR"),$AM1113,IF(AR1113="C", IF($BI1113="Y", IF($AF1113="N/A", $Q1113, $AF1113), IF($AG1113="N/A", $T1113,$AG1113)))))))</f>
        <v>#VALUE!</v>
      </c>
      <c r="BK1113" s="16" t="e">
        <f>IF(AS1113="R", $CA1113, IF(OR(AS1113="P", AS1113="T", AS1113="N"), 0, IF($C1113="DM", $T1113, IF(OR(AS1113="Y", AS1113="IR"),$AM1113,IF(AS1113="C", IF($BI1113="Y", IF($AF1113="N/A", $Q1113, $AF1113), IF($AG1113="N/A", $T1113,$AG1113)))))))</f>
        <v>#VALUE!</v>
      </c>
      <c r="BL1113" s="16" t="e">
        <f>IF(AT1113="R", $CA1113, IF(OR(AT1113="P", AT1113="T", AT1113="N"), 0, IF($C1113="DM", $T1113, IF(OR(AT1113="Y", AT1113="IR"),$AM1113,IF(AT1113="C", IF($BI1113="Y", IF($AF1113="N/A", $Q1113, $AF1113), IF($AG1113="N/A", $T1113,$AG1113)))))))</f>
        <v>#VALUE!</v>
      </c>
      <c r="BM1113" s="16" t="e">
        <f>IF(AU1113="R", $CA1113, IF(OR(AU1113="P", AU1113="T", AU1113="N"), 0, IF($C1113="DM", $T1113, IF(OR(AU1113="Y", AU1113="IR"),$AM1113,IF(AU1113="C", IF($BI1113="Y", IF($AF1113="N/A", $Q1113, $AF1113), IF($AG1113="N/A", $T1113,$AG1113)))))))</f>
        <v>#VALUE!</v>
      </c>
      <c r="BN1113" s="16" t="e">
        <f>IF(AV1113="R", $CA1113, IF(OR(AV1113="P", AV1113="T", AV1113="N"), 0, IF($C1113="DM", $T1113, IF(OR(AV1113="Y", AV1113="IR"),$AM1113,IF(AV1113="C", IF($BI1113="Y", IF($AF1113="N/A", $Q1113, $AF1113), IF($AG1113="N/A", $T1113,$AG1113)))))))</f>
        <v>#VALUE!</v>
      </c>
      <c r="BO1113" s="16" t="e">
        <f>IF(AW1113="R", $CA1113, IF(OR(AW1113="P", AW1113="T", AW1113="N"), 0, IF($C1113="DM", $T1113, IF(OR(AW1113="Y", AW1113="IR"),$AM1113,IF(AW1113="C", IF($BI1113="Y", IF($AF1113="N/A", $Q1113, $AF1113), IF($AG1113="N/A", $T1113,$AG1113)))))))</f>
        <v>#VALUE!</v>
      </c>
      <c r="BP1113" s="16" t="e">
        <f>IF(AX1113="R", $CA1113, IF(OR(AX1113="P", AX1113="T", AX1113="N"), 0, IF($C1113="DM", $T1113, IF(OR(AX1113="Y", AX1113="IR"),$AM1113,IF(AX1113="C", IF($BI1113="Y", IF($AF1113="N/A", $Q1113, $AF1113), IF($AG1113="N/A", $T1113,$AG1113)))))))</f>
        <v>#VALUE!</v>
      </c>
      <c r="BQ1113" s="16" t="e">
        <f>IF(AY1113="R", $CA1113, IF(OR(AY1113="P", AY1113="T", AY1113="N"), 0, IF($C1113="DM", $T1113, IF(OR(AY1113="Y", AY1113="IR"),$AM1113,IF(AY1113="C", IF($BI1113="Y", IF($AF1113="N/A", $Q1113, $AF1113), IF($AG1113="N/A", $T1113,$AG1113)))))))</f>
        <v>#VALUE!</v>
      </c>
      <c r="BR1113" s="16" t="e">
        <f>IF(AZ1113="R", $CA1113, IF(OR(AZ1113="P", AZ1113="T", AZ1113="N"), 0, IF($C1113="DM", $T1113, IF(OR(AZ1113="Y", AZ1113="IR"),$AM1113,IF(AZ1113="C", IF($BI1113="Y", IF($AF1113="N/A", $Q1113, $AF1113), IF($AG1113="N/A", $T1113,$AG1113)))))))</f>
        <v>#VALUE!</v>
      </c>
      <c r="BS1113" s="16" t="e">
        <f>IF(BA1113="R", $CA1113, IF(OR(BA1113="P", BA1113="T", BA1113="N"), 0, IF($C1113="DM", $T1113, IF(OR(BA1113="Y", BA1113="IR"),$AM1113,IF(BA1113="C", IF($BI1113="Y", IF($AF1113="N/A", $Q1113, $AF1113), IF($AG1113="N/A", $T1113,$AG1113)))))))</f>
        <v>#VALUE!</v>
      </c>
      <c r="BT1113" s="16" t="e">
        <f>IF(BB1113="R", $CA1113, IF(OR(BB1113="P", BB1113="T", BB1113="N"), 0, IF($C1113="DM", $T1113, IF(OR(BB1113="Y", BB1113="IR"),$AM1113,IF(BB1113="C", IF($BI1113="Y", IF($BA1113="C", IF($AF1113="N/A", $Q1113, $AF1113), IF($AF1113="N/A", $T1113, $AM1113)), IF($AG1113="N/A", $T1113,$AG1113)))))))</f>
        <v>#VALUE!</v>
      </c>
      <c r="BU1113" s="16" t="e">
        <f>IF(BC1113="R", $CA1113, IF(OR(BC1113="P", BC1113="T", BC1113="N"), 0, IF($C1113="DM", $T1113, IF(OR(BC1113="Y", BC1113="IR"),$AM1113,IF(BC1113="C", IF($BI1113="Y", IF($BA1113="C", IF($AF1113="N/A", $Q1113, $AF1113), IF($AF1113="N/A", $T1113, $AM1113)), IF($AG1113="N/A", $T1113,$AG1113)))))))</f>
        <v>#VALUE!</v>
      </c>
      <c r="BV1113" s="16" t="e">
        <f>IF(BD1113="R", $CA1113, IF(OR(BD1113="P", BD1113="T", BD1113="N"), 0, IF($C1113="DM", $T1113, IF(OR(BD1113="Y", BD1113="IR"),$AM1113,IF(BD1113="C", IF($BI1113="Y", IF($BA1113="C", IF($AF1113="N/A", $Q1113, $AF1113), IF($AF1113="N/A", $T1113, $AM1113)), IF($AG1113="N/A", $T1113,$AG1113)))))))</f>
        <v>#VALUE!</v>
      </c>
      <c r="BW1113" s="16" t="e">
        <f>IF(BE1113="R", $CA1113, IF(OR(BE1113="P", BE1113="T", BE1113="N"), 0, IF($C1113="DM", $T1113, IF(OR(BE1113="Y", BE1113="IR"),$AM1113,IF(BE1113="C", IF($BI1113="Y", IF($BA1113="C", IF($AF1113="N/A", $Q1113, $AF1113), IF($AF1113="N/A", $T1113, $AM1113)), IF($AG1113="N/A", $T1113,$AG1113)))))))</f>
        <v>#VALUE!</v>
      </c>
      <c r="BX1113" s="16" t="e">
        <f>IF(BF1113="R", $CA1113, IF(OR(BF1113="P", BF1113="T", BF1113="N"), 0, IF($C1113="DM", $T1113, IF(OR(BF1113="Y", BF1113="IR"),$AM1113,IF(BF1113="C", IF($BI1113="Y", IF($BA1113="C", IF($AF1113="N/A", $Q1113, $AF1113), IF($AF1113="N/A", $T1113, $AM1113)), IF($AG1113="N/A", $T1113,$AG1113)))))))</f>
        <v>#VALUE!</v>
      </c>
      <c r="BY1113" s="16" t="e">
        <f>IF(BG1113="R", $CA1113, IF(OR(BG1113="P", BG1113="T", BG1113="N"), 0, IF($C1113="DM", $T1113, IF(OR(BG1113="Y", BG1113="IR"),$AM1113,IF(BG1113="C", IF($BI1113="Y", IF($BA1113="C", IF($AF1113="N/A", $Q1113, $AF1113), IF($AF1113="N/A", $T1113, $AM1113)), IF($AG1113="N/A", $T1113,$AG1113)))))))</f>
        <v>#VALUE!</v>
      </c>
      <c r="BZ1113" s="16" t="e">
        <f>IF(BH1113="R", $CA1113, IF(OR(BH1113="P", BH1113="T", BH1113="N"), 0, IF($C1113="DM", $T1113, IF(OR(BH1113="Y", BH1113="IR"),$AM1113,IF(BH1113="C", IF($BI1113="Y", IF($BA1113="C", IF($AF1113="N/A", $Q1113, $AF1113), IF($AF1113="N/A", $T1113, $AM1113)), IF($AG1113="N/A", $T1113,$AG1113)))))))</f>
        <v>#VALUE!</v>
      </c>
      <c r="CA1113" s="15" t="s">
        <v>75</v>
      </c>
      <c r="CB1113" s="16" t="e">
        <f>BZ1113</f>
        <v>#VALUE!</v>
      </c>
      <c r="CC1113" s="15" t="str">
        <f>IF(OR($BH1113="T", $BH1113="R"), 0, IF($BH1113="C", IF($BI1113="Y", IF($BA1113="C", 0, IF(AF1113="N/A", Q1113-T1113, AF1113-AG1113)), IF($AF1113="N/A", U1113, AH1113)), AN1113))</f>
        <v>N/A</v>
      </c>
      <c r="CD1113" s="15" t="str">
        <f>IF(OR($BH1113="T", $BH1113="R"), 0, IF($BH1113="C", IF($BI1113="Y", 0, IF($AF1113="N/A", V1113, AI1113)), AO1113))</f>
        <v>N/A</v>
      </c>
      <c r="CE1113" s="15" t="str">
        <f>IF(OR($BH1113="T", $BH1113="R"), 0, IF($BH1113="C", IF($BI1113="Y", 0, IF($AF1113="N/A", W1113, AJ1113)), AP1113))</f>
        <v>N/A</v>
      </c>
      <c r="CF1113" s="15" t="str">
        <f>IF(OR($BH1113="T", $BH1113="R"), 0, IF($BH1113="C", IF($BI1113="Y", 0, IF($AF1113="N/A", X1113, AK1113)), AQ1113))</f>
        <v>N/A</v>
      </c>
    </row>
    <row r="1114" spans="1:84" x14ac:dyDescent="0.25">
      <c r="A1114" s="14">
        <v>6091</v>
      </c>
      <c r="B1114" s="15"/>
      <c r="C1114" s="15"/>
      <c r="D1114" s="15"/>
      <c r="E1114" s="15" t="e">
        <f>VLOOKUP(B1114, 'Rookie Year'!$A$2:$B$55679,2,FALSE)</f>
        <v>#N/A</v>
      </c>
      <c r="F1114" s="15">
        <v>2024</v>
      </c>
      <c r="G1114" s="15" t="s">
        <v>42</v>
      </c>
      <c r="H1114" s="15"/>
      <c r="I1114" s="16"/>
      <c r="J1114" s="15"/>
      <c r="K1114" s="17">
        <f>IF(AND(G1114&lt;&gt;"N",R1114="N/A"), IF(I1114&lt;4, 0, 0.25),IF(I1114=1, IF(J1114=1,0.25, 0.25), IF(I1114&lt;13, 0.25, IF(I1114&lt;26, 0.4, IF(I1114&lt;51, 0.6, 0.75)))))</f>
        <v>0.25</v>
      </c>
      <c r="L1114" s="16">
        <f>I1114-M1114</f>
        <v>0</v>
      </c>
      <c r="M1114" s="16">
        <f>ROUNDUP(I1114*K1114,0)</f>
        <v>0</v>
      </c>
      <c r="N1114" s="16">
        <f>M1114*J1114</f>
        <v>0</v>
      </c>
      <c r="O1114" s="16">
        <v>0</v>
      </c>
      <c r="P1114" s="16">
        <v>0</v>
      </c>
      <c r="Q1114" s="16">
        <f>N1114-O1114-P1114</f>
        <v>0</v>
      </c>
      <c r="R1114" s="15" t="s">
        <v>75</v>
      </c>
      <c r="S1114" s="15">
        <f>IF(R1114="N/A", J1114-($B$1-F1114), J1114-($B$1-R1114))</f>
        <v>0</v>
      </c>
      <c r="T1114" s="16" t="str">
        <f>IF($S1114&lt;1, "N/A", $M1114)</f>
        <v>N/A</v>
      </c>
      <c r="U1114" s="16" t="str">
        <f>IF($S1114&lt;2, "N/A", $M1114)</f>
        <v>N/A</v>
      </c>
      <c r="V1114" s="16" t="str">
        <f>IF($S1114&lt;3, "N/A", $M1114)</f>
        <v>N/A</v>
      </c>
      <c r="W1114" s="16" t="str">
        <f>IF($S1114&lt;4, "N/A", $M1114)</f>
        <v>N/A</v>
      </c>
      <c r="X1114" s="16" t="str">
        <f>IF($S1114&lt;5, "N/A", $M1114)</f>
        <v>N/A</v>
      </c>
      <c r="Y1114" s="15" t="str">
        <f>IF(SUM(T1114:X1114)&lt;&gt;Q1114, "CHECK", "OK")</f>
        <v>OK</v>
      </c>
      <c r="Z1114" s="15" t="str">
        <f>IF(F1114=$B$1, "No", IF(S1114=1, "Yes", "No"))</f>
        <v>No</v>
      </c>
      <c r="AA1114" s="18" t="str">
        <f>IF(C1114="DM", "N/A", IF(Z1114="No","N/A",VLOOKUP(B1114,'Extension List'!$A$3:$R$1972,18,FALSE)))</f>
        <v>N/A</v>
      </c>
      <c r="AB1114" s="15" t="str">
        <f>IF(C1114="DM", "N/A", IF(Z1114="No","N/A",VLOOKUP(B1114,'Extension List'!$A$3:$T$1972,20,FALSE)))</f>
        <v>N/A</v>
      </c>
      <c r="AC1114" s="15" t="str">
        <f>IF(AA1114="N/A", "N/A", 0)</f>
        <v>N/A</v>
      </c>
      <c r="AD1114" s="16" t="str">
        <f>IF(AE1114="N/A", "N/A", AA1114-AE1114)</f>
        <v>N/A</v>
      </c>
      <c r="AE1114" s="16" t="str">
        <f>IF(AA1114="N/A", "N/A", IF(AC1114&gt;0, IF(AA1114&lt;13, ROUNDUP(0.25*AA1114,0), IF(AA1114&lt;26, ROUNDUP(0.4*AA1114,0), IF(AA1114&lt;51, ROUNDUP(0.6*AA1114,0), ROUNDUP(0.75*AA1114,0)))), "N/A"))</f>
        <v>N/A</v>
      </c>
      <c r="AF1114" s="16" t="str">
        <f>IF(AD1114="N/A","N/A", (AE1114*AC1114)+Q1114)</f>
        <v>N/A</v>
      </c>
      <c r="AG1114" s="16" t="str">
        <f>IF($AF1114="N/A", "N/A", "TBC")</f>
        <v>N/A</v>
      </c>
      <c r="AH1114" s="16" t="str">
        <f>IF($AF1114="N/A", "N/A", "TBC")</f>
        <v>N/A</v>
      </c>
      <c r="AI1114" s="16" t="str">
        <f>IF($AF1114="N/A","N/A",IF(AC1114&gt;1,"TBC","N/A"))</f>
        <v>N/A</v>
      </c>
      <c r="AJ1114" s="16" t="str">
        <f>IF($AF1114="N/A","N/A",IF(AC1114&gt;2,"TBC","N/A"))</f>
        <v>N/A</v>
      </c>
      <c r="AK1114" s="16" t="str">
        <f>IF($AF1114="N/A","N/A",IF(AC1114&gt;3,"TBC","N/A"))</f>
        <v>N/A</v>
      </c>
      <c r="AL1114" s="16" t="str">
        <f>IF(AC1114="N/A","N/A",IF(AC1114&gt;0,IF(SUM(AG1114:AK1114)&lt;&gt;AF1114,"CHECK","OK"),"N/A"))</f>
        <v>N/A</v>
      </c>
      <c r="AM1114" s="16" t="e">
        <f>IF(AD1114="N/A", L1114+T1114, L1114+AG1114)</f>
        <v>#VALUE!</v>
      </c>
      <c r="AN1114" s="16" t="str">
        <f>IF(AD1114="N/A", IF(U1114="N/A", "N/A", L1114+U1114), AD1114+AH1114)</f>
        <v>N/A</v>
      </c>
      <c r="AO1114" s="16" t="str">
        <f>IF(AD1114="N/A", IF(V1114="N/A", "N/A", L1114+V1114), IF(AI1114="N/A", "N/A", AD1114+AI1114))</f>
        <v>N/A</v>
      </c>
      <c r="AP1114" s="16" t="str">
        <f>IF(AD1114="N/A", IF(W1114="N/A", "N/A", L1114+W1114), IF(AJ1114="N/A", "N/A", AD1114+AJ1114))</f>
        <v>N/A</v>
      </c>
      <c r="AQ1114" s="16" t="str">
        <f>IF(AD1114="N/A", IF(X1114="N/A", "N/A", L1114+X1114), IF(AK1114="N/A", "N/A", AD1114+AK1114))</f>
        <v>N/A</v>
      </c>
      <c r="AR1114" s="15" t="s">
        <v>40</v>
      </c>
      <c r="AS1114" s="15" t="s">
        <v>40</v>
      </c>
      <c r="AT1114" s="15" t="s">
        <v>40</v>
      </c>
      <c r="AU1114" s="15" t="s">
        <v>40</v>
      </c>
      <c r="AV1114" s="15" t="s">
        <v>40</v>
      </c>
      <c r="AW1114" s="15" t="s">
        <v>40</v>
      </c>
      <c r="AX1114" s="15" t="s">
        <v>40</v>
      </c>
      <c r="AY1114" s="15" t="s">
        <v>40</v>
      </c>
      <c r="AZ1114" s="15" t="s">
        <v>40</v>
      </c>
      <c r="BA1114" s="15" t="s">
        <v>40</v>
      </c>
      <c r="BB1114" s="15" t="s">
        <v>40</v>
      </c>
      <c r="BC1114" s="15" t="s">
        <v>40</v>
      </c>
      <c r="BD1114" s="15" t="s">
        <v>40</v>
      </c>
      <c r="BE1114" s="15" t="s">
        <v>40</v>
      </c>
      <c r="BF1114" s="15" t="s">
        <v>40</v>
      </c>
      <c r="BG1114" s="15" t="s">
        <v>40</v>
      </c>
      <c r="BH1114" s="15" t="s">
        <v>40</v>
      </c>
      <c r="BJ1114" s="16" t="e">
        <f>IF(AR1114="R", $CA1114, IF(OR(AR1114="P", AR1114="T", AR1114="N"), 0, IF($C1114="DM", $T1114, IF(OR(AR1114="Y", AR1114="IR"),$AM1114,IF(AR1114="C", IF($BI1114="Y", IF($AF1114="N/A", $Q1114, $AF1114), IF($AG1114="N/A", $T1114,$AG1114)))))))</f>
        <v>#VALUE!</v>
      </c>
      <c r="BK1114" s="16" t="e">
        <f>IF(AS1114="R", $CA1114, IF(OR(AS1114="P", AS1114="T", AS1114="N"), 0, IF($C1114="DM", $T1114, IF(OR(AS1114="Y", AS1114="IR"),$AM1114,IF(AS1114="C", IF($BI1114="Y", IF($AF1114="N/A", $Q1114, $AF1114), IF($AG1114="N/A", $T1114,$AG1114)))))))</f>
        <v>#VALUE!</v>
      </c>
      <c r="BL1114" s="16" t="e">
        <f>IF(AT1114="R", $CA1114, IF(OR(AT1114="P", AT1114="T", AT1114="N"), 0, IF($C1114="DM", $T1114, IF(OR(AT1114="Y", AT1114="IR"),$AM1114,IF(AT1114="C", IF($BI1114="Y", IF($AF1114="N/A", $Q1114, $AF1114), IF($AG1114="N/A", $T1114,$AG1114)))))))</f>
        <v>#VALUE!</v>
      </c>
      <c r="BM1114" s="16" t="e">
        <f>IF(AU1114="R", $CA1114, IF(OR(AU1114="P", AU1114="T", AU1114="N"), 0, IF($C1114="DM", $T1114, IF(OR(AU1114="Y", AU1114="IR"),$AM1114,IF(AU1114="C", IF($BI1114="Y", IF($AF1114="N/A", $Q1114, $AF1114), IF($AG1114="N/A", $T1114,$AG1114)))))))</f>
        <v>#VALUE!</v>
      </c>
      <c r="BN1114" s="16" t="e">
        <f>IF(AV1114="R", $CA1114, IF(OR(AV1114="P", AV1114="T", AV1114="N"), 0, IF($C1114="DM", $T1114, IF(OR(AV1114="Y", AV1114="IR"),$AM1114,IF(AV1114="C", IF($BI1114="Y", IF($AF1114="N/A", $Q1114, $AF1114), IF($AG1114="N/A", $T1114,$AG1114)))))))</f>
        <v>#VALUE!</v>
      </c>
      <c r="BO1114" s="16" t="e">
        <f>IF(AW1114="R", $CA1114, IF(OR(AW1114="P", AW1114="T", AW1114="N"), 0, IF($C1114="DM", $T1114, IF(OR(AW1114="Y", AW1114="IR"),$AM1114,IF(AW1114="C", IF($BI1114="Y", IF($AF1114="N/A", $Q1114, $AF1114), IF($AG1114="N/A", $T1114,$AG1114)))))))</f>
        <v>#VALUE!</v>
      </c>
      <c r="BP1114" s="16" t="e">
        <f>IF(AX1114="R", $CA1114, IF(OR(AX1114="P", AX1114="T", AX1114="N"), 0, IF($C1114="DM", $T1114, IF(OR(AX1114="Y", AX1114="IR"),$AM1114,IF(AX1114="C", IF($BI1114="Y", IF($AF1114="N/A", $Q1114, $AF1114), IF($AG1114="N/A", $T1114,$AG1114)))))))</f>
        <v>#VALUE!</v>
      </c>
      <c r="BQ1114" s="16" t="e">
        <f>IF(AY1114="R", $CA1114, IF(OR(AY1114="P", AY1114="T", AY1114="N"), 0, IF($C1114="DM", $T1114, IF(OR(AY1114="Y", AY1114="IR"),$AM1114,IF(AY1114="C", IF($BI1114="Y", IF($AF1114="N/A", $Q1114, $AF1114), IF($AG1114="N/A", $T1114,$AG1114)))))))</f>
        <v>#VALUE!</v>
      </c>
      <c r="BR1114" s="16" t="e">
        <f>IF(AZ1114="R", $CA1114, IF(OR(AZ1114="P", AZ1114="T", AZ1114="N"), 0, IF($C1114="DM", $T1114, IF(OR(AZ1114="Y", AZ1114="IR"),$AM1114,IF(AZ1114="C", IF($BI1114="Y", IF($AF1114="N/A", $Q1114, $AF1114), IF($AG1114="N/A", $T1114,$AG1114)))))))</f>
        <v>#VALUE!</v>
      </c>
      <c r="BS1114" s="16" t="e">
        <f>IF(BA1114="R", $CA1114, IF(OR(BA1114="P", BA1114="T", BA1114="N"), 0, IF($C1114="DM", $T1114, IF(OR(BA1114="Y", BA1114="IR"),$AM1114,IF(BA1114="C", IF($BI1114="Y", IF($AF1114="N/A", $Q1114, $AF1114), IF($AG1114="N/A", $T1114,$AG1114)))))))</f>
        <v>#VALUE!</v>
      </c>
      <c r="BT1114" s="16" t="e">
        <f>IF(BB1114="R", $CA1114, IF(OR(BB1114="P", BB1114="T", BB1114="N"), 0, IF($C1114="DM", $T1114, IF(OR(BB1114="Y", BB1114="IR"),$AM1114,IF(BB1114="C", IF($BI1114="Y", IF($BA1114="C", IF($AF1114="N/A", $Q1114, $AF1114), IF($AF1114="N/A", $T1114, $AM1114)), IF($AG1114="N/A", $T1114,$AG1114)))))))</f>
        <v>#VALUE!</v>
      </c>
      <c r="BU1114" s="16" t="e">
        <f>IF(BC1114="R", $CA1114, IF(OR(BC1114="P", BC1114="T", BC1114="N"), 0, IF($C1114="DM", $T1114, IF(OR(BC1114="Y", BC1114="IR"),$AM1114,IF(BC1114="C", IF($BI1114="Y", IF($BA1114="C", IF($AF1114="N/A", $Q1114, $AF1114), IF($AF1114="N/A", $T1114, $AM1114)), IF($AG1114="N/A", $T1114,$AG1114)))))))</f>
        <v>#VALUE!</v>
      </c>
      <c r="BV1114" s="16" t="e">
        <f>IF(BD1114="R", $CA1114, IF(OR(BD1114="P", BD1114="T", BD1114="N"), 0, IF($C1114="DM", $T1114, IF(OR(BD1114="Y", BD1114="IR"),$AM1114,IF(BD1114="C", IF($BI1114="Y", IF($BA1114="C", IF($AF1114="N/A", $Q1114, $AF1114), IF($AF1114="N/A", $T1114, $AM1114)), IF($AG1114="N/A", $T1114,$AG1114)))))))</f>
        <v>#VALUE!</v>
      </c>
      <c r="BW1114" s="16" t="e">
        <f>IF(BE1114="R", $CA1114, IF(OR(BE1114="P", BE1114="T", BE1114="N"), 0, IF($C1114="DM", $T1114, IF(OR(BE1114="Y", BE1114="IR"),$AM1114,IF(BE1114="C", IF($BI1114="Y", IF($BA1114="C", IF($AF1114="N/A", $Q1114, $AF1114), IF($AF1114="N/A", $T1114, $AM1114)), IF($AG1114="N/A", $T1114,$AG1114)))))))</f>
        <v>#VALUE!</v>
      </c>
      <c r="BX1114" s="16" t="e">
        <f>IF(BF1114="R", $CA1114, IF(OR(BF1114="P", BF1114="T", BF1114="N"), 0, IF($C1114="DM", $T1114, IF(OR(BF1114="Y", BF1114="IR"),$AM1114,IF(BF1114="C", IF($BI1114="Y", IF($BA1114="C", IF($AF1114="N/A", $Q1114, $AF1114), IF($AF1114="N/A", $T1114, $AM1114)), IF($AG1114="N/A", $T1114,$AG1114)))))))</f>
        <v>#VALUE!</v>
      </c>
      <c r="BY1114" s="16" t="e">
        <f>IF(BG1114="R", $CA1114, IF(OR(BG1114="P", BG1114="T", BG1114="N"), 0, IF($C1114="DM", $T1114, IF(OR(BG1114="Y", BG1114="IR"),$AM1114,IF(BG1114="C", IF($BI1114="Y", IF($BA1114="C", IF($AF1114="N/A", $Q1114, $AF1114), IF($AF1114="N/A", $T1114, $AM1114)), IF($AG1114="N/A", $T1114,$AG1114)))))))</f>
        <v>#VALUE!</v>
      </c>
      <c r="BZ1114" s="16" t="e">
        <f>IF(BH1114="R", $CA1114, IF(OR(BH1114="P", BH1114="T", BH1114="N"), 0, IF($C1114="DM", $T1114, IF(OR(BH1114="Y", BH1114="IR"),$AM1114,IF(BH1114="C", IF($BI1114="Y", IF($BA1114="C", IF($AF1114="N/A", $Q1114, $AF1114), IF($AF1114="N/A", $T1114, $AM1114)), IF($AG1114="N/A", $T1114,$AG1114)))))))</f>
        <v>#VALUE!</v>
      </c>
      <c r="CA1114" s="15" t="s">
        <v>75</v>
      </c>
      <c r="CB1114" s="16" t="e">
        <f>BZ1114</f>
        <v>#VALUE!</v>
      </c>
      <c r="CC1114" s="15" t="str">
        <f>IF(OR($BH1114="T", $BH1114="R"), 0, IF($BH1114="C", IF($BI1114="Y", IF($BA1114="C", 0, IF(AF1114="N/A", Q1114-T1114, AF1114-AG1114)), IF($AF1114="N/A", U1114, AH1114)), AN1114))</f>
        <v>N/A</v>
      </c>
      <c r="CD1114" s="15" t="str">
        <f>IF(OR($BH1114="T", $BH1114="R"), 0, IF($BH1114="C", IF($BI1114="Y", 0, IF($AF1114="N/A", V1114, AI1114)), AO1114))</f>
        <v>N/A</v>
      </c>
      <c r="CE1114" s="15" t="str">
        <f>IF(OR($BH1114="T", $BH1114="R"), 0, IF($BH1114="C", IF($BI1114="Y", 0, IF($AF1114="N/A", W1114, AJ1114)), AP1114))</f>
        <v>N/A</v>
      </c>
      <c r="CF1114" s="15" t="str">
        <f>IF(OR($BH1114="T", $BH1114="R"), 0, IF($BH1114="C", IF($BI1114="Y", 0, IF($AF1114="N/A", X1114, AK1114)), AQ1114))</f>
        <v>N/A</v>
      </c>
    </row>
    <row r="1115" spans="1:84" x14ac:dyDescent="0.25">
      <c r="A1115" s="14">
        <v>6092</v>
      </c>
      <c r="B1115" s="15"/>
      <c r="C1115" s="15"/>
      <c r="D1115" s="15"/>
      <c r="E1115" s="15" t="e">
        <f>VLOOKUP(B1115, 'Rookie Year'!$A$2:$B$55679,2,FALSE)</f>
        <v>#N/A</v>
      </c>
      <c r="F1115" s="15">
        <v>2024</v>
      </c>
      <c r="G1115" s="15" t="s">
        <v>42</v>
      </c>
      <c r="H1115" s="15"/>
      <c r="I1115" s="16"/>
      <c r="J1115" s="15"/>
      <c r="K1115" s="17">
        <f>IF(AND(G1115&lt;&gt;"N",R1115="N/A"), IF(I1115&lt;4, 0, 0.25),IF(I1115=1, IF(J1115=1,0.25, 0.25), IF(I1115&lt;13, 0.25, IF(I1115&lt;26, 0.4, IF(I1115&lt;51, 0.6, 0.75)))))</f>
        <v>0.25</v>
      </c>
      <c r="L1115" s="16">
        <f>I1115-M1115</f>
        <v>0</v>
      </c>
      <c r="M1115" s="16">
        <f>ROUNDUP(I1115*K1115,0)</f>
        <v>0</v>
      </c>
      <c r="N1115" s="16">
        <f>M1115*J1115</f>
        <v>0</v>
      </c>
      <c r="O1115" s="16">
        <v>0</v>
      </c>
      <c r="P1115" s="16">
        <v>0</v>
      </c>
      <c r="Q1115" s="16">
        <f>N1115-O1115-P1115</f>
        <v>0</v>
      </c>
      <c r="R1115" s="15" t="s">
        <v>75</v>
      </c>
      <c r="S1115" s="15">
        <f>IF(R1115="N/A", J1115-($B$1-F1115), J1115-($B$1-R1115))</f>
        <v>0</v>
      </c>
      <c r="T1115" s="16" t="str">
        <f>IF($S1115&lt;1, "N/A", $M1115)</f>
        <v>N/A</v>
      </c>
      <c r="U1115" s="16" t="str">
        <f>IF($S1115&lt;2, "N/A", $M1115)</f>
        <v>N/A</v>
      </c>
      <c r="V1115" s="16" t="str">
        <f>IF($S1115&lt;3, "N/A", $M1115)</f>
        <v>N/A</v>
      </c>
      <c r="W1115" s="16" t="str">
        <f>IF($S1115&lt;4, "N/A", $M1115)</f>
        <v>N/A</v>
      </c>
      <c r="X1115" s="16" t="str">
        <f>IF($S1115&lt;5, "N/A", $M1115)</f>
        <v>N/A</v>
      </c>
      <c r="Y1115" s="15" t="str">
        <f>IF(SUM(T1115:X1115)&lt;&gt;Q1115, "CHECK", "OK")</f>
        <v>OK</v>
      </c>
      <c r="Z1115" s="15" t="str">
        <f>IF(F1115=$B$1, "No", IF(S1115=1, "Yes", "No"))</f>
        <v>No</v>
      </c>
      <c r="AA1115" s="18" t="str">
        <f>IF(C1115="DM", "N/A", IF(Z1115="No","N/A",VLOOKUP(B1115,'Extension List'!$A$3:$R$1972,18,FALSE)))</f>
        <v>N/A</v>
      </c>
      <c r="AB1115" s="15" t="str">
        <f>IF(C1115="DM", "N/A", IF(Z1115="No","N/A",VLOOKUP(B1115,'Extension List'!$A$3:$T$1972,20,FALSE)))</f>
        <v>N/A</v>
      </c>
      <c r="AC1115" s="15" t="str">
        <f>IF(AA1115="N/A", "N/A", 0)</f>
        <v>N/A</v>
      </c>
      <c r="AD1115" s="16" t="str">
        <f>IF(AE1115="N/A", "N/A", AA1115-AE1115)</f>
        <v>N/A</v>
      </c>
      <c r="AE1115" s="16" t="str">
        <f>IF(AA1115="N/A", "N/A", IF(AC1115&gt;0, IF(AA1115&lt;13, ROUNDUP(0.25*AA1115,0), IF(AA1115&lt;26, ROUNDUP(0.4*AA1115,0), IF(AA1115&lt;51, ROUNDUP(0.6*AA1115,0), ROUNDUP(0.75*AA1115,0)))), "N/A"))</f>
        <v>N/A</v>
      </c>
      <c r="AF1115" s="16" t="str">
        <f>IF(AD1115="N/A","N/A", (AE1115*AC1115)+Q1115)</f>
        <v>N/A</v>
      </c>
      <c r="AG1115" s="16" t="str">
        <f>IF($AF1115="N/A", "N/A", "TBC")</f>
        <v>N/A</v>
      </c>
      <c r="AH1115" s="16" t="str">
        <f>IF($AF1115="N/A", "N/A", "TBC")</f>
        <v>N/A</v>
      </c>
      <c r="AI1115" s="16" t="str">
        <f>IF($AF1115="N/A","N/A",IF(AC1115&gt;1,"TBC","N/A"))</f>
        <v>N/A</v>
      </c>
      <c r="AJ1115" s="16" t="str">
        <f>IF($AF1115="N/A","N/A",IF(AC1115&gt;2,"TBC","N/A"))</f>
        <v>N/A</v>
      </c>
      <c r="AK1115" s="16" t="str">
        <f>IF($AF1115="N/A","N/A",IF(AC1115&gt;3,"TBC","N/A"))</f>
        <v>N/A</v>
      </c>
      <c r="AL1115" s="16" t="str">
        <f>IF(AC1115="N/A","N/A",IF(AC1115&gt;0,IF(SUM(AG1115:AK1115)&lt;&gt;AF1115,"CHECK","OK"),"N/A"))</f>
        <v>N/A</v>
      </c>
      <c r="AM1115" s="16" t="e">
        <f>IF(AD1115="N/A", L1115+T1115, L1115+AG1115)</f>
        <v>#VALUE!</v>
      </c>
      <c r="AN1115" s="16" t="str">
        <f>IF(AD1115="N/A", IF(U1115="N/A", "N/A", L1115+U1115), AD1115+AH1115)</f>
        <v>N/A</v>
      </c>
      <c r="AO1115" s="16" t="str">
        <f>IF(AD1115="N/A", IF(V1115="N/A", "N/A", L1115+V1115), IF(AI1115="N/A", "N/A", AD1115+AI1115))</f>
        <v>N/A</v>
      </c>
      <c r="AP1115" s="16" t="str">
        <f>IF(AD1115="N/A", IF(W1115="N/A", "N/A", L1115+W1115), IF(AJ1115="N/A", "N/A", AD1115+AJ1115))</f>
        <v>N/A</v>
      </c>
      <c r="AQ1115" s="16" t="str">
        <f>IF(AD1115="N/A", IF(X1115="N/A", "N/A", L1115+X1115), IF(AK1115="N/A", "N/A", AD1115+AK1115))</f>
        <v>N/A</v>
      </c>
      <c r="AR1115" s="15" t="s">
        <v>40</v>
      </c>
      <c r="AS1115" s="15" t="s">
        <v>40</v>
      </c>
      <c r="AT1115" s="15" t="s">
        <v>40</v>
      </c>
      <c r="AU1115" s="15" t="s">
        <v>40</v>
      </c>
      <c r="AV1115" s="15" t="s">
        <v>40</v>
      </c>
      <c r="AW1115" s="15" t="s">
        <v>40</v>
      </c>
      <c r="AX1115" s="15" t="s">
        <v>40</v>
      </c>
      <c r="AY1115" s="15" t="s">
        <v>40</v>
      </c>
      <c r="AZ1115" s="15" t="s">
        <v>40</v>
      </c>
      <c r="BA1115" s="15" t="s">
        <v>40</v>
      </c>
      <c r="BB1115" s="15" t="s">
        <v>40</v>
      </c>
      <c r="BC1115" s="15" t="s">
        <v>40</v>
      </c>
      <c r="BD1115" s="15" t="s">
        <v>40</v>
      </c>
      <c r="BE1115" s="15" t="s">
        <v>40</v>
      </c>
      <c r="BF1115" s="15" t="s">
        <v>40</v>
      </c>
      <c r="BG1115" s="15" t="s">
        <v>40</v>
      </c>
      <c r="BH1115" s="15" t="s">
        <v>40</v>
      </c>
      <c r="BJ1115" s="16" t="e">
        <f>IF(AR1115="R", $CA1115, IF(OR(AR1115="P", AR1115="T", AR1115="N"), 0, IF($C1115="DM", $T1115, IF(OR(AR1115="Y", AR1115="IR"),$AM1115,IF(AR1115="C", IF($BI1115="Y", IF($AF1115="N/A", $Q1115, $AF1115), IF($AG1115="N/A", $T1115,$AG1115)))))))</f>
        <v>#VALUE!</v>
      </c>
      <c r="BK1115" s="16" t="e">
        <f>IF(AS1115="R", $CA1115, IF(OR(AS1115="P", AS1115="T", AS1115="N"), 0, IF($C1115="DM", $T1115, IF(OR(AS1115="Y", AS1115="IR"),$AM1115,IF(AS1115="C", IF($BI1115="Y", IF($AF1115="N/A", $Q1115, $AF1115), IF($AG1115="N/A", $T1115,$AG1115)))))))</f>
        <v>#VALUE!</v>
      </c>
      <c r="BL1115" s="16" t="e">
        <f>IF(AT1115="R", $CA1115, IF(OR(AT1115="P", AT1115="T", AT1115="N"), 0, IF($C1115="DM", $T1115, IF(OR(AT1115="Y", AT1115="IR"),$AM1115,IF(AT1115="C", IF($BI1115="Y", IF($AF1115="N/A", $Q1115, $AF1115), IF($AG1115="N/A", $T1115,$AG1115)))))))</f>
        <v>#VALUE!</v>
      </c>
      <c r="BM1115" s="16" t="e">
        <f>IF(AU1115="R", $CA1115, IF(OR(AU1115="P", AU1115="T", AU1115="N"), 0, IF($C1115="DM", $T1115, IF(OR(AU1115="Y", AU1115="IR"),$AM1115,IF(AU1115="C", IF($BI1115="Y", IF($AF1115="N/A", $Q1115, $AF1115), IF($AG1115="N/A", $T1115,$AG1115)))))))</f>
        <v>#VALUE!</v>
      </c>
      <c r="BN1115" s="16" t="e">
        <f>IF(AV1115="R", $CA1115, IF(OR(AV1115="P", AV1115="T", AV1115="N"), 0, IF($C1115="DM", $T1115, IF(OR(AV1115="Y", AV1115="IR"),$AM1115,IF(AV1115="C", IF($BI1115="Y", IF($AF1115="N/A", $Q1115, $AF1115), IF($AG1115="N/A", $T1115,$AG1115)))))))</f>
        <v>#VALUE!</v>
      </c>
      <c r="BO1115" s="16" t="e">
        <f>IF(AW1115="R", $CA1115, IF(OR(AW1115="P", AW1115="T", AW1115="N"), 0, IF($C1115="DM", $T1115, IF(OR(AW1115="Y", AW1115="IR"),$AM1115,IF(AW1115="C", IF($BI1115="Y", IF($AF1115="N/A", $Q1115, $AF1115), IF($AG1115="N/A", $T1115,$AG1115)))))))</f>
        <v>#VALUE!</v>
      </c>
      <c r="BP1115" s="16" t="e">
        <f>IF(AX1115="R", $CA1115, IF(OR(AX1115="P", AX1115="T", AX1115="N"), 0, IF($C1115="DM", $T1115, IF(OR(AX1115="Y", AX1115="IR"),$AM1115,IF(AX1115="C", IF($BI1115="Y", IF($AF1115="N/A", $Q1115, $AF1115), IF($AG1115="N/A", $T1115,$AG1115)))))))</f>
        <v>#VALUE!</v>
      </c>
      <c r="BQ1115" s="16" t="e">
        <f>IF(AY1115="R", $CA1115, IF(OR(AY1115="P", AY1115="T", AY1115="N"), 0, IF($C1115="DM", $T1115, IF(OR(AY1115="Y", AY1115="IR"),$AM1115,IF(AY1115="C", IF($BI1115="Y", IF($AF1115="N/A", $Q1115, $AF1115), IF($AG1115="N/A", $T1115,$AG1115)))))))</f>
        <v>#VALUE!</v>
      </c>
      <c r="BR1115" s="16" t="e">
        <f>IF(AZ1115="R", $CA1115, IF(OR(AZ1115="P", AZ1115="T", AZ1115="N"), 0, IF($C1115="DM", $T1115, IF(OR(AZ1115="Y", AZ1115="IR"),$AM1115,IF(AZ1115="C", IF($BI1115="Y", IF($AF1115="N/A", $Q1115, $AF1115), IF($AG1115="N/A", $T1115,$AG1115)))))))</f>
        <v>#VALUE!</v>
      </c>
      <c r="BS1115" s="16" t="e">
        <f>IF(BA1115="R", $CA1115, IF(OR(BA1115="P", BA1115="T", BA1115="N"), 0, IF($C1115="DM", $T1115, IF(OR(BA1115="Y", BA1115="IR"),$AM1115,IF(BA1115="C", IF($BI1115="Y", IF($AF1115="N/A", $Q1115, $AF1115), IF($AG1115="N/A", $T1115,$AG1115)))))))</f>
        <v>#VALUE!</v>
      </c>
      <c r="BT1115" s="16" t="e">
        <f>IF(BB1115="R", $CA1115, IF(OR(BB1115="P", BB1115="T", BB1115="N"), 0, IF($C1115="DM", $T1115, IF(OR(BB1115="Y", BB1115="IR"),$AM1115,IF(BB1115="C", IF($BI1115="Y", IF($BA1115="C", IF($AF1115="N/A", $Q1115, $AF1115), IF($AF1115="N/A", $T1115, $AM1115)), IF($AG1115="N/A", $T1115,$AG1115)))))))</f>
        <v>#VALUE!</v>
      </c>
      <c r="BU1115" s="16" t="e">
        <f>IF(BC1115="R", $CA1115, IF(OR(BC1115="P", BC1115="T", BC1115="N"), 0, IF($C1115="DM", $T1115, IF(OR(BC1115="Y", BC1115="IR"),$AM1115,IF(BC1115="C", IF($BI1115="Y", IF($BA1115="C", IF($AF1115="N/A", $Q1115, $AF1115), IF($AF1115="N/A", $T1115, $AM1115)), IF($AG1115="N/A", $T1115,$AG1115)))))))</f>
        <v>#VALUE!</v>
      </c>
      <c r="BV1115" s="16" t="e">
        <f>IF(BD1115="R", $CA1115, IF(OR(BD1115="P", BD1115="T", BD1115="N"), 0, IF($C1115="DM", $T1115, IF(OR(BD1115="Y", BD1115="IR"),$AM1115,IF(BD1115="C", IF($BI1115="Y", IF($BA1115="C", IF($AF1115="N/A", $Q1115, $AF1115), IF($AF1115="N/A", $T1115, $AM1115)), IF($AG1115="N/A", $T1115,$AG1115)))))))</f>
        <v>#VALUE!</v>
      </c>
      <c r="BW1115" s="16" t="e">
        <f>IF(BE1115="R", $CA1115, IF(OR(BE1115="P", BE1115="T", BE1115="N"), 0, IF($C1115="DM", $T1115, IF(OR(BE1115="Y", BE1115="IR"),$AM1115,IF(BE1115="C", IF($BI1115="Y", IF($BA1115="C", IF($AF1115="N/A", $Q1115, $AF1115), IF($AF1115="N/A", $T1115, $AM1115)), IF($AG1115="N/A", $T1115,$AG1115)))))))</f>
        <v>#VALUE!</v>
      </c>
      <c r="BX1115" s="16" t="e">
        <f>IF(BF1115="R", $CA1115, IF(OR(BF1115="P", BF1115="T", BF1115="N"), 0, IF($C1115="DM", $T1115, IF(OR(BF1115="Y", BF1115="IR"),$AM1115,IF(BF1115="C", IF($BI1115="Y", IF($BA1115="C", IF($AF1115="N/A", $Q1115, $AF1115), IF($AF1115="N/A", $T1115, $AM1115)), IF($AG1115="N/A", $T1115,$AG1115)))))))</f>
        <v>#VALUE!</v>
      </c>
      <c r="BY1115" s="16" t="e">
        <f>IF(BG1115="R", $CA1115, IF(OR(BG1115="P", BG1115="T", BG1115="N"), 0, IF($C1115="DM", $T1115, IF(OR(BG1115="Y", BG1115="IR"),$AM1115,IF(BG1115="C", IF($BI1115="Y", IF($BA1115="C", IF($AF1115="N/A", $Q1115, $AF1115), IF($AF1115="N/A", $T1115, $AM1115)), IF($AG1115="N/A", $T1115,$AG1115)))))))</f>
        <v>#VALUE!</v>
      </c>
      <c r="BZ1115" s="16" t="e">
        <f>IF(BH1115="R", $CA1115, IF(OR(BH1115="P", BH1115="T", BH1115="N"), 0, IF($C1115="DM", $T1115, IF(OR(BH1115="Y", BH1115="IR"),$AM1115,IF(BH1115="C", IF($BI1115="Y", IF($BA1115="C", IF($AF1115="N/A", $Q1115, $AF1115), IF($AF1115="N/A", $T1115, $AM1115)), IF($AG1115="N/A", $T1115,$AG1115)))))))</f>
        <v>#VALUE!</v>
      </c>
      <c r="CA1115" s="15" t="s">
        <v>75</v>
      </c>
      <c r="CB1115" s="16" t="e">
        <f>BZ1115</f>
        <v>#VALUE!</v>
      </c>
      <c r="CC1115" s="15" t="str">
        <f>IF(OR($BH1115="T", $BH1115="R"), 0, IF($BH1115="C", IF($BI1115="Y", IF($BA1115="C", 0, IF(AF1115="N/A", Q1115-T1115, AF1115-AG1115)), IF($AF1115="N/A", U1115, AH1115)), AN1115))</f>
        <v>N/A</v>
      </c>
      <c r="CD1115" s="15" t="str">
        <f>IF(OR($BH1115="T", $BH1115="R"), 0, IF($BH1115="C", IF($BI1115="Y", 0, IF($AF1115="N/A", V1115, AI1115)), AO1115))</f>
        <v>N/A</v>
      </c>
      <c r="CE1115" s="15" t="str">
        <f>IF(OR($BH1115="T", $BH1115="R"), 0, IF($BH1115="C", IF($BI1115="Y", 0, IF($AF1115="N/A", W1115, AJ1115)), AP1115))</f>
        <v>N/A</v>
      </c>
      <c r="CF1115" s="15" t="str">
        <f>IF(OR($BH1115="T", $BH1115="R"), 0, IF($BH1115="C", IF($BI1115="Y", 0, IF($AF1115="N/A", X1115, AK1115)), AQ1115))</f>
        <v>N/A</v>
      </c>
    </row>
    <row r="1116" spans="1:84" x14ac:dyDescent="0.25">
      <c r="A1116" s="14">
        <v>6093</v>
      </c>
      <c r="B1116" s="15"/>
      <c r="C1116" s="15"/>
      <c r="D1116" s="15"/>
      <c r="E1116" s="15" t="e">
        <f>VLOOKUP(B1116, 'Rookie Year'!$A$2:$B$55679,2,FALSE)</f>
        <v>#N/A</v>
      </c>
      <c r="F1116" s="15">
        <v>2024</v>
      </c>
      <c r="G1116" s="15" t="s">
        <v>42</v>
      </c>
      <c r="H1116" s="15"/>
      <c r="I1116" s="16"/>
      <c r="J1116" s="15"/>
      <c r="K1116" s="17">
        <f>IF(AND(G1116&lt;&gt;"N",R1116="N/A"), IF(I1116&lt;4, 0, 0.25),IF(I1116=1, IF(J1116=1,0.25, 0.25), IF(I1116&lt;13, 0.25, IF(I1116&lt;26, 0.4, IF(I1116&lt;51, 0.6, 0.75)))))</f>
        <v>0.25</v>
      </c>
      <c r="L1116" s="16">
        <f>I1116-M1116</f>
        <v>0</v>
      </c>
      <c r="M1116" s="16">
        <f>ROUNDUP(I1116*K1116,0)</f>
        <v>0</v>
      </c>
      <c r="N1116" s="16">
        <f>M1116*J1116</f>
        <v>0</v>
      </c>
      <c r="O1116" s="16">
        <v>0</v>
      </c>
      <c r="P1116" s="16">
        <v>0</v>
      </c>
      <c r="Q1116" s="16">
        <f>N1116-O1116-P1116</f>
        <v>0</v>
      </c>
      <c r="R1116" s="15" t="s">
        <v>75</v>
      </c>
      <c r="S1116" s="15">
        <f>IF(R1116="N/A", J1116-($B$1-F1116), J1116-($B$1-R1116))</f>
        <v>0</v>
      </c>
      <c r="T1116" s="16" t="str">
        <f>IF($S1116&lt;1, "N/A", $M1116)</f>
        <v>N/A</v>
      </c>
      <c r="U1116" s="16" t="str">
        <f>IF($S1116&lt;2, "N/A", $M1116)</f>
        <v>N/A</v>
      </c>
      <c r="V1116" s="16" t="str">
        <f>IF($S1116&lt;3, "N/A", $M1116)</f>
        <v>N/A</v>
      </c>
      <c r="W1116" s="16" t="str">
        <f>IF($S1116&lt;4, "N/A", $M1116)</f>
        <v>N/A</v>
      </c>
      <c r="X1116" s="16" t="str">
        <f>IF($S1116&lt;5, "N/A", $M1116)</f>
        <v>N/A</v>
      </c>
      <c r="Y1116" s="15" t="str">
        <f>IF(SUM(T1116:X1116)&lt;&gt;Q1116, "CHECK", "OK")</f>
        <v>OK</v>
      </c>
      <c r="Z1116" s="15" t="str">
        <f>IF(F1116=$B$1, "No", IF(S1116=1, "Yes", "No"))</f>
        <v>No</v>
      </c>
      <c r="AA1116" s="18" t="str">
        <f>IF(C1116="DM", "N/A", IF(Z1116="No","N/A",VLOOKUP(B1116,'Extension List'!$A$3:$R$1972,18,FALSE)))</f>
        <v>N/A</v>
      </c>
      <c r="AB1116" s="15" t="str">
        <f>IF(C1116="DM", "N/A", IF(Z1116="No","N/A",VLOOKUP(B1116,'Extension List'!$A$3:$T$1972,20,FALSE)))</f>
        <v>N/A</v>
      </c>
      <c r="AC1116" s="15" t="str">
        <f>IF(AA1116="N/A", "N/A", 0)</f>
        <v>N/A</v>
      </c>
      <c r="AD1116" s="16" t="str">
        <f>IF(AE1116="N/A", "N/A", AA1116-AE1116)</f>
        <v>N/A</v>
      </c>
      <c r="AE1116" s="16" t="str">
        <f>IF(AA1116="N/A", "N/A", IF(AC1116&gt;0, IF(AA1116&lt;13, ROUNDUP(0.25*AA1116,0), IF(AA1116&lt;26, ROUNDUP(0.4*AA1116,0), IF(AA1116&lt;51, ROUNDUP(0.6*AA1116,0), ROUNDUP(0.75*AA1116,0)))), "N/A"))</f>
        <v>N/A</v>
      </c>
      <c r="AF1116" s="16" t="str">
        <f>IF(AD1116="N/A","N/A", (AE1116*AC1116)+Q1116)</f>
        <v>N/A</v>
      </c>
      <c r="AG1116" s="16" t="str">
        <f>IF($AF1116="N/A", "N/A", "TBC")</f>
        <v>N/A</v>
      </c>
      <c r="AH1116" s="16" t="str">
        <f>IF($AF1116="N/A", "N/A", "TBC")</f>
        <v>N/A</v>
      </c>
      <c r="AI1116" s="16" t="str">
        <f>IF($AF1116="N/A","N/A",IF(AC1116&gt;1,"TBC","N/A"))</f>
        <v>N/A</v>
      </c>
      <c r="AJ1116" s="16" t="str">
        <f>IF($AF1116="N/A","N/A",IF(AC1116&gt;2,"TBC","N/A"))</f>
        <v>N/A</v>
      </c>
      <c r="AK1116" s="16" t="str">
        <f>IF($AF1116="N/A","N/A",IF(AC1116&gt;3,"TBC","N/A"))</f>
        <v>N/A</v>
      </c>
      <c r="AL1116" s="16" t="str">
        <f>IF(AC1116="N/A","N/A",IF(AC1116&gt;0,IF(SUM(AG1116:AK1116)&lt;&gt;AF1116,"CHECK","OK"),"N/A"))</f>
        <v>N/A</v>
      </c>
      <c r="AM1116" s="16" t="e">
        <f>IF(AD1116="N/A", L1116+T1116, L1116+AG1116)</f>
        <v>#VALUE!</v>
      </c>
      <c r="AN1116" s="16" t="str">
        <f>IF(AD1116="N/A", IF(U1116="N/A", "N/A", L1116+U1116), AD1116+AH1116)</f>
        <v>N/A</v>
      </c>
      <c r="AO1116" s="16" t="str">
        <f>IF(AD1116="N/A", IF(V1116="N/A", "N/A", L1116+V1116), IF(AI1116="N/A", "N/A", AD1116+AI1116))</f>
        <v>N/A</v>
      </c>
      <c r="AP1116" s="16" t="str">
        <f>IF(AD1116="N/A", IF(W1116="N/A", "N/A", L1116+W1116), IF(AJ1116="N/A", "N/A", AD1116+AJ1116))</f>
        <v>N/A</v>
      </c>
      <c r="AQ1116" s="16" t="str">
        <f>IF(AD1116="N/A", IF(X1116="N/A", "N/A", L1116+X1116), IF(AK1116="N/A", "N/A", AD1116+AK1116))</f>
        <v>N/A</v>
      </c>
      <c r="AR1116" s="15" t="s">
        <v>40</v>
      </c>
      <c r="AS1116" s="15" t="s">
        <v>40</v>
      </c>
      <c r="AT1116" s="15" t="s">
        <v>40</v>
      </c>
      <c r="AU1116" s="15" t="s">
        <v>40</v>
      </c>
      <c r="AV1116" s="15" t="s">
        <v>40</v>
      </c>
      <c r="AW1116" s="15" t="s">
        <v>40</v>
      </c>
      <c r="AX1116" s="15" t="s">
        <v>40</v>
      </c>
      <c r="AY1116" s="15" t="s">
        <v>40</v>
      </c>
      <c r="AZ1116" s="15" t="s">
        <v>40</v>
      </c>
      <c r="BA1116" s="15" t="s">
        <v>40</v>
      </c>
      <c r="BB1116" s="15" t="s">
        <v>40</v>
      </c>
      <c r="BC1116" s="15" t="s">
        <v>40</v>
      </c>
      <c r="BD1116" s="15" t="s">
        <v>40</v>
      </c>
      <c r="BE1116" s="15" t="s">
        <v>40</v>
      </c>
      <c r="BF1116" s="15" t="s">
        <v>40</v>
      </c>
      <c r="BG1116" s="15" t="s">
        <v>40</v>
      </c>
      <c r="BH1116" s="15" t="s">
        <v>40</v>
      </c>
      <c r="BJ1116" s="16" t="e">
        <f>IF(AR1116="R", $CA1116, IF(OR(AR1116="P", AR1116="T", AR1116="N"), 0, IF($C1116="DM", $T1116, IF(OR(AR1116="Y", AR1116="IR"),$AM1116,IF(AR1116="C", IF($BI1116="Y", IF($AF1116="N/A", $Q1116, $AF1116), IF($AG1116="N/A", $T1116,$AG1116)))))))</f>
        <v>#VALUE!</v>
      </c>
      <c r="BK1116" s="16" t="e">
        <f>IF(AS1116="R", $CA1116, IF(OR(AS1116="P", AS1116="T", AS1116="N"), 0, IF($C1116="DM", $T1116, IF(OR(AS1116="Y", AS1116="IR"),$AM1116,IF(AS1116="C", IF($BI1116="Y", IF($AF1116="N/A", $Q1116, $AF1116), IF($AG1116="N/A", $T1116,$AG1116)))))))</f>
        <v>#VALUE!</v>
      </c>
      <c r="BL1116" s="16" t="e">
        <f>IF(AT1116="R", $CA1116, IF(OR(AT1116="P", AT1116="T", AT1116="N"), 0, IF($C1116="DM", $T1116, IF(OR(AT1116="Y", AT1116="IR"),$AM1116,IF(AT1116="C", IF($BI1116="Y", IF($AF1116="N/A", $Q1116, $AF1116), IF($AG1116="N/A", $T1116,$AG1116)))))))</f>
        <v>#VALUE!</v>
      </c>
      <c r="BM1116" s="16" t="e">
        <f>IF(AU1116="R", $CA1116, IF(OR(AU1116="P", AU1116="T", AU1116="N"), 0, IF($C1116="DM", $T1116, IF(OR(AU1116="Y", AU1116="IR"),$AM1116,IF(AU1116="C", IF($BI1116="Y", IF($AF1116="N/A", $Q1116, $AF1116), IF($AG1116="N/A", $T1116,$AG1116)))))))</f>
        <v>#VALUE!</v>
      </c>
      <c r="BN1116" s="16" t="e">
        <f>IF(AV1116="R", $CA1116, IF(OR(AV1116="P", AV1116="T", AV1116="N"), 0, IF($C1116="DM", $T1116, IF(OR(AV1116="Y", AV1116="IR"),$AM1116,IF(AV1116="C", IF($BI1116="Y", IF($AF1116="N/A", $Q1116, $AF1116), IF($AG1116="N/A", $T1116,$AG1116)))))))</f>
        <v>#VALUE!</v>
      </c>
      <c r="BO1116" s="16" t="e">
        <f>IF(AW1116="R", $CA1116, IF(OR(AW1116="P", AW1116="T", AW1116="N"), 0, IF($C1116="DM", $T1116, IF(OR(AW1116="Y", AW1116="IR"),$AM1116,IF(AW1116="C", IF($BI1116="Y", IF($AF1116="N/A", $Q1116, $AF1116), IF($AG1116="N/A", $T1116,$AG1116)))))))</f>
        <v>#VALUE!</v>
      </c>
      <c r="BP1116" s="16" t="e">
        <f>IF(AX1116="R", $CA1116, IF(OR(AX1116="P", AX1116="T", AX1116="N"), 0, IF($C1116="DM", $T1116, IF(OR(AX1116="Y", AX1116="IR"),$AM1116,IF(AX1116="C", IF($BI1116="Y", IF($AF1116="N/A", $Q1116, $AF1116), IF($AG1116="N/A", $T1116,$AG1116)))))))</f>
        <v>#VALUE!</v>
      </c>
      <c r="BQ1116" s="16" t="e">
        <f>IF(AY1116="R", $CA1116, IF(OR(AY1116="P", AY1116="T", AY1116="N"), 0, IF($C1116="DM", $T1116, IF(OR(AY1116="Y", AY1116="IR"),$AM1116,IF(AY1116="C", IF($BI1116="Y", IF($AF1116="N/A", $Q1116, $AF1116), IF($AG1116="N/A", $T1116,$AG1116)))))))</f>
        <v>#VALUE!</v>
      </c>
      <c r="BR1116" s="16" t="e">
        <f>IF(AZ1116="R", $CA1116, IF(OR(AZ1116="P", AZ1116="T", AZ1116="N"), 0, IF($C1116="DM", $T1116, IF(OR(AZ1116="Y", AZ1116="IR"),$AM1116,IF(AZ1116="C", IF($BI1116="Y", IF($AF1116="N/A", $Q1116, $AF1116), IF($AG1116="N/A", $T1116,$AG1116)))))))</f>
        <v>#VALUE!</v>
      </c>
      <c r="BS1116" s="16" t="e">
        <f>IF(BA1116="R", $CA1116, IF(OR(BA1116="P", BA1116="T", BA1116="N"), 0, IF($C1116="DM", $T1116, IF(OR(BA1116="Y", BA1116="IR"),$AM1116,IF(BA1116="C", IF($BI1116="Y", IF($AF1116="N/A", $Q1116, $AF1116), IF($AG1116="N/A", $T1116,$AG1116)))))))</f>
        <v>#VALUE!</v>
      </c>
      <c r="BT1116" s="16" t="e">
        <f>IF(BB1116="R", $CA1116, IF(OR(BB1116="P", BB1116="T", BB1116="N"), 0, IF($C1116="DM", $T1116, IF(OR(BB1116="Y", BB1116="IR"),$AM1116,IF(BB1116="C", IF($BI1116="Y", IF($BA1116="C", IF($AF1116="N/A", $Q1116, $AF1116), IF($AF1116="N/A", $T1116, $AM1116)), IF($AG1116="N/A", $T1116,$AG1116)))))))</f>
        <v>#VALUE!</v>
      </c>
      <c r="BU1116" s="16" t="e">
        <f>IF(BC1116="R", $CA1116, IF(OR(BC1116="P", BC1116="T", BC1116="N"), 0, IF($C1116="DM", $T1116, IF(OR(BC1116="Y", BC1116="IR"),$AM1116,IF(BC1116="C", IF($BI1116="Y", IF($BA1116="C", IF($AF1116="N/A", $Q1116, $AF1116), IF($AF1116="N/A", $T1116, $AM1116)), IF($AG1116="N/A", $T1116,$AG1116)))))))</f>
        <v>#VALUE!</v>
      </c>
      <c r="BV1116" s="16" t="e">
        <f>IF(BD1116="R", $CA1116, IF(OR(BD1116="P", BD1116="T", BD1116="N"), 0, IF($C1116="DM", $T1116, IF(OR(BD1116="Y", BD1116="IR"),$AM1116,IF(BD1116="C", IF($BI1116="Y", IF($BA1116="C", IF($AF1116="N/A", $Q1116, $AF1116), IF($AF1116="N/A", $T1116, $AM1116)), IF($AG1116="N/A", $T1116,$AG1116)))))))</f>
        <v>#VALUE!</v>
      </c>
      <c r="BW1116" s="16" t="e">
        <f>IF(BE1116="R", $CA1116, IF(OR(BE1116="P", BE1116="T", BE1116="N"), 0, IF($C1116="DM", $T1116, IF(OR(BE1116="Y", BE1116="IR"),$AM1116,IF(BE1116="C", IF($BI1116="Y", IF($BA1116="C", IF($AF1116="N/A", $Q1116, $AF1116), IF($AF1116="N/A", $T1116, $AM1116)), IF($AG1116="N/A", $T1116,$AG1116)))))))</f>
        <v>#VALUE!</v>
      </c>
      <c r="BX1116" s="16" t="e">
        <f>IF(BF1116="R", $CA1116, IF(OR(BF1116="P", BF1116="T", BF1116="N"), 0, IF($C1116="DM", $T1116, IF(OR(BF1116="Y", BF1116="IR"),$AM1116,IF(BF1116="C", IF($BI1116="Y", IF($BA1116="C", IF($AF1116="N/A", $Q1116, $AF1116), IF($AF1116="N/A", $T1116, $AM1116)), IF($AG1116="N/A", $T1116,$AG1116)))))))</f>
        <v>#VALUE!</v>
      </c>
      <c r="BY1116" s="16" t="e">
        <f>IF(BG1116="R", $CA1116, IF(OR(BG1116="P", BG1116="T", BG1116="N"), 0, IF($C1116="DM", $T1116, IF(OR(BG1116="Y", BG1116="IR"),$AM1116,IF(BG1116="C", IF($BI1116="Y", IF($BA1116="C", IF($AF1116="N/A", $Q1116, $AF1116), IF($AF1116="N/A", $T1116, $AM1116)), IF($AG1116="N/A", $T1116,$AG1116)))))))</f>
        <v>#VALUE!</v>
      </c>
      <c r="BZ1116" s="16" t="e">
        <f>IF(BH1116="R", $CA1116, IF(OR(BH1116="P", BH1116="T", BH1116="N"), 0, IF($C1116="DM", $T1116, IF(OR(BH1116="Y", BH1116="IR"),$AM1116,IF(BH1116="C", IF($BI1116="Y", IF($BA1116="C", IF($AF1116="N/A", $Q1116, $AF1116), IF($AF1116="N/A", $T1116, $AM1116)), IF($AG1116="N/A", $T1116,$AG1116)))))))</f>
        <v>#VALUE!</v>
      </c>
      <c r="CA1116" s="15" t="s">
        <v>75</v>
      </c>
      <c r="CB1116" s="16" t="e">
        <f>BZ1116</f>
        <v>#VALUE!</v>
      </c>
      <c r="CC1116" s="15" t="str">
        <f>IF(OR($BH1116="T", $BH1116="R"), 0, IF($BH1116="C", IF($BI1116="Y", IF($BA1116="C", 0, IF(AF1116="N/A", Q1116-T1116, AF1116-AG1116)), IF($AF1116="N/A", U1116, AH1116)), AN1116))</f>
        <v>N/A</v>
      </c>
      <c r="CD1116" s="15" t="str">
        <f>IF(OR($BH1116="T", $BH1116="R"), 0, IF($BH1116="C", IF($BI1116="Y", 0, IF($AF1116="N/A", V1116, AI1116)), AO1116))</f>
        <v>N/A</v>
      </c>
      <c r="CE1116" s="15" t="str">
        <f>IF(OR($BH1116="T", $BH1116="R"), 0, IF($BH1116="C", IF($BI1116="Y", 0, IF($AF1116="N/A", W1116, AJ1116)), AP1116))</f>
        <v>N/A</v>
      </c>
      <c r="CF1116" s="15" t="str">
        <f>IF(OR($BH1116="T", $BH1116="R"), 0, IF($BH1116="C", IF($BI1116="Y", 0, IF($AF1116="N/A", X1116, AK1116)), AQ1116))</f>
        <v>N/A</v>
      </c>
    </row>
    <row r="1117" spans="1:84" x14ac:dyDescent="0.25">
      <c r="A1117" s="14">
        <v>6094</v>
      </c>
      <c r="B1117" s="15"/>
      <c r="C1117" s="15"/>
      <c r="D1117" s="15"/>
      <c r="E1117" s="15" t="e">
        <f>VLOOKUP(B1117, 'Rookie Year'!$A$2:$B$55679,2,FALSE)</f>
        <v>#N/A</v>
      </c>
      <c r="F1117" s="15">
        <v>2024</v>
      </c>
      <c r="G1117" s="15" t="s">
        <v>42</v>
      </c>
      <c r="H1117" s="15"/>
      <c r="I1117" s="16"/>
      <c r="J1117" s="15"/>
      <c r="K1117" s="17">
        <f>IF(AND(G1117&lt;&gt;"N",R1117="N/A"), IF(I1117&lt;4, 0, 0.25),IF(I1117=1, IF(J1117=1,0.25, 0.25), IF(I1117&lt;13, 0.25, IF(I1117&lt;26, 0.4, IF(I1117&lt;51, 0.6, 0.75)))))</f>
        <v>0.25</v>
      </c>
      <c r="L1117" s="16">
        <f>I1117-M1117</f>
        <v>0</v>
      </c>
      <c r="M1117" s="16">
        <f>ROUNDUP(I1117*K1117,0)</f>
        <v>0</v>
      </c>
      <c r="N1117" s="16">
        <f>M1117*J1117</f>
        <v>0</v>
      </c>
      <c r="O1117" s="16">
        <v>0</v>
      </c>
      <c r="P1117" s="16">
        <v>0</v>
      </c>
      <c r="Q1117" s="16">
        <f>N1117-O1117-P1117</f>
        <v>0</v>
      </c>
      <c r="R1117" s="15" t="s">
        <v>75</v>
      </c>
      <c r="S1117" s="15">
        <f>IF(R1117="N/A", J1117-($B$1-F1117), J1117-($B$1-R1117))</f>
        <v>0</v>
      </c>
      <c r="T1117" s="16" t="str">
        <f>IF($S1117&lt;1, "N/A", $M1117)</f>
        <v>N/A</v>
      </c>
      <c r="U1117" s="16" t="str">
        <f>IF($S1117&lt;2, "N/A", $M1117)</f>
        <v>N/A</v>
      </c>
      <c r="V1117" s="16" t="str">
        <f>IF($S1117&lt;3, "N/A", $M1117)</f>
        <v>N/A</v>
      </c>
      <c r="W1117" s="16" t="str">
        <f>IF($S1117&lt;4, "N/A", $M1117)</f>
        <v>N/A</v>
      </c>
      <c r="X1117" s="16" t="str">
        <f>IF($S1117&lt;5, "N/A", $M1117)</f>
        <v>N/A</v>
      </c>
      <c r="Y1117" s="15" t="str">
        <f>IF(SUM(T1117:X1117)&lt;&gt;Q1117, "CHECK", "OK")</f>
        <v>OK</v>
      </c>
      <c r="Z1117" s="15" t="str">
        <f>IF(F1117=$B$1, "No", IF(S1117=1, "Yes", "No"))</f>
        <v>No</v>
      </c>
      <c r="AA1117" s="18" t="str">
        <f>IF(C1117="DM", "N/A", IF(Z1117="No","N/A",VLOOKUP(B1117,'Extension List'!$A$3:$R$1972,18,FALSE)))</f>
        <v>N/A</v>
      </c>
      <c r="AB1117" s="15" t="str">
        <f>IF(C1117="DM", "N/A", IF(Z1117="No","N/A",VLOOKUP(B1117,'Extension List'!$A$3:$T$1972,20,FALSE)))</f>
        <v>N/A</v>
      </c>
      <c r="AC1117" s="15" t="str">
        <f>IF(AA1117="N/A", "N/A", 0)</f>
        <v>N/A</v>
      </c>
      <c r="AD1117" s="16" t="str">
        <f>IF(AE1117="N/A", "N/A", AA1117-AE1117)</f>
        <v>N/A</v>
      </c>
      <c r="AE1117" s="16" t="str">
        <f>IF(AA1117="N/A", "N/A", IF(AC1117&gt;0, IF(AA1117&lt;13, ROUNDUP(0.25*AA1117,0), IF(AA1117&lt;26, ROUNDUP(0.4*AA1117,0), IF(AA1117&lt;51, ROUNDUP(0.6*AA1117,0), ROUNDUP(0.75*AA1117,0)))), "N/A"))</f>
        <v>N/A</v>
      </c>
      <c r="AF1117" s="16" t="str">
        <f>IF(AD1117="N/A","N/A", (AE1117*AC1117)+Q1117)</f>
        <v>N/A</v>
      </c>
      <c r="AG1117" s="16" t="str">
        <f>IF($AF1117="N/A", "N/A", "TBC")</f>
        <v>N/A</v>
      </c>
      <c r="AH1117" s="16" t="str">
        <f>IF($AF1117="N/A", "N/A", "TBC")</f>
        <v>N/A</v>
      </c>
      <c r="AI1117" s="16" t="str">
        <f>IF($AF1117="N/A","N/A",IF(AC1117&gt;1,"TBC","N/A"))</f>
        <v>N/A</v>
      </c>
      <c r="AJ1117" s="16" t="str">
        <f>IF($AF1117="N/A","N/A",IF(AC1117&gt;2,"TBC","N/A"))</f>
        <v>N/A</v>
      </c>
      <c r="AK1117" s="16" t="str">
        <f>IF($AF1117="N/A","N/A",IF(AC1117&gt;3,"TBC","N/A"))</f>
        <v>N/A</v>
      </c>
      <c r="AL1117" s="16" t="str">
        <f>IF(AC1117="N/A","N/A",IF(AC1117&gt;0,IF(SUM(AG1117:AK1117)&lt;&gt;AF1117,"CHECK","OK"),"N/A"))</f>
        <v>N/A</v>
      </c>
      <c r="AM1117" s="16" t="e">
        <f>IF(AD1117="N/A", L1117+T1117, L1117+AG1117)</f>
        <v>#VALUE!</v>
      </c>
      <c r="AN1117" s="16" t="str">
        <f>IF(AD1117="N/A", IF(U1117="N/A", "N/A", L1117+U1117), AD1117+AH1117)</f>
        <v>N/A</v>
      </c>
      <c r="AO1117" s="16" t="str">
        <f>IF(AD1117="N/A", IF(V1117="N/A", "N/A", L1117+V1117), IF(AI1117="N/A", "N/A", AD1117+AI1117))</f>
        <v>N/A</v>
      </c>
      <c r="AP1117" s="16" t="str">
        <f>IF(AD1117="N/A", IF(W1117="N/A", "N/A", L1117+W1117), IF(AJ1117="N/A", "N/A", AD1117+AJ1117))</f>
        <v>N/A</v>
      </c>
      <c r="AQ1117" s="16" t="str">
        <f>IF(AD1117="N/A", IF(X1117="N/A", "N/A", L1117+X1117), IF(AK1117="N/A", "N/A", AD1117+AK1117))</f>
        <v>N/A</v>
      </c>
      <c r="AR1117" s="15" t="s">
        <v>40</v>
      </c>
      <c r="AS1117" s="15" t="s">
        <v>40</v>
      </c>
      <c r="AT1117" s="15" t="s">
        <v>40</v>
      </c>
      <c r="AU1117" s="15" t="s">
        <v>40</v>
      </c>
      <c r="AV1117" s="15" t="s">
        <v>40</v>
      </c>
      <c r="AW1117" s="15" t="s">
        <v>40</v>
      </c>
      <c r="AX1117" s="15" t="s">
        <v>40</v>
      </c>
      <c r="AY1117" s="15" t="s">
        <v>40</v>
      </c>
      <c r="AZ1117" s="15" t="s">
        <v>40</v>
      </c>
      <c r="BA1117" s="15" t="s">
        <v>40</v>
      </c>
      <c r="BB1117" s="15" t="s">
        <v>40</v>
      </c>
      <c r="BC1117" s="15" t="s">
        <v>40</v>
      </c>
      <c r="BD1117" s="15" t="s">
        <v>40</v>
      </c>
      <c r="BE1117" s="15" t="s">
        <v>40</v>
      </c>
      <c r="BF1117" s="15" t="s">
        <v>40</v>
      </c>
      <c r="BG1117" s="15" t="s">
        <v>40</v>
      </c>
      <c r="BH1117" s="15" t="s">
        <v>40</v>
      </c>
      <c r="BJ1117" s="16" t="e">
        <f>IF(AR1117="R", $CA1117, IF(OR(AR1117="P", AR1117="T", AR1117="N"), 0, IF($C1117="DM", $T1117, IF(OR(AR1117="Y", AR1117="IR"),$AM1117,IF(AR1117="C", IF($BI1117="Y", IF($AF1117="N/A", $Q1117, $AF1117), IF($AG1117="N/A", $T1117,$AG1117)))))))</f>
        <v>#VALUE!</v>
      </c>
      <c r="BK1117" s="16" t="e">
        <f>IF(AS1117="R", $CA1117, IF(OR(AS1117="P", AS1117="T", AS1117="N"), 0, IF($C1117="DM", $T1117, IF(OR(AS1117="Y", AS1117="IR"),$AM1117,IF(AS1117="C", IF($BI1117="Y", IF($AF1117="N/A", $Q1117, $AF1117), IF($AG1117="N/A", $T1117,$AG1117)))))))</f>
        <v>#VALUE!</v>
      </c>
      <c r="BL1117" s="16" t="e">
        <f>IF(AT1117="R", $CA1117, IF(OR(AT1117="P", AT1117="T", AT1117="N"), 0, IF($C1117="DM", $T1117, IF(OR(AT1117="Y", AT1117="IR"),$AM1117,IF(AT1117="C", IF($BI1117="Y", IF($AF1117="N/A", $Q1117, $AF1117), IF($AG1117="N/A", $T1117,$AG1117)))))))</f>
        <v>#VALUE!</v>
      </c>
      <c r="BM1117" s="16" t="e">
        <f>IF(AU1117="R", $CA1117, IF(OR(AU1117="P", AU1117="T", AU1117="N"), 0, IF($C1117="DM", $T1117, IF(OR(AU1117="Y", AU1117="IR"),$AM1117,IF(AU1117="C", IF($BI1117="Y", IF($AF1117="N/A", $Q1117, $AF1117), IF($AG1117="N/A", $T1117,$AG1117)))))))</f>
        <v>#VALUE!</v>
      </c>
      <c r="BN1117" s="16" t="e">
        <f>IF(AV1117="R", $CA1117, IF(OR(AV1117="P", AV1117="T", AV1117="N"), 0, IF($C1117="DM", $T1117, IF(OR(AV1117="Y", AV1117="IR"),$AM1117,IF(AV1117="C", IF($BI1117="Y", IF($AF1117="N/A", $Q1117, $AF1117), IF($AG1117="N/A", $T1117,$AG1117)))))))</f>
        <v>#VALUE!</v>
      </c>
      <c r="BO1117" s="16" t="e">
        <f>IF(AW1117="R", $CA1117, IF(OR(AW1117="P", AW1117="T", AW1117="N"), 0, IF($C1117="DM", $T1117, IF(OR(AW1117="Y", AW1117="IR"),$AM1117,IF(AW1117="C", IF($BI1117="Y", IF($AF1117="N/A", $Q1117, $AF1117), IF($AG1117="N/A", $T1117,$AG1117)))))))</f>
        <v>#VALUE!</v>
      </c>
      <c r="BP1117" s="16" t="e">
        <f>IF(AX1117="R", $CA1117, IF(OR(AX1117="P", AX1117="T", AX1117="N"), 0, IF($C1117="DM", $T1117, IF(OR(AX1117="Y", AX1117="IR"),$AM1117,IF(AX1117="C", IF($BI1117="Y", IF($AF1117="N/A", $Q1117, $AF1117), IF($AG1117="N/A", $T1117,$AG1117)))))))</f>
        <v>#VALUE!</v>
      </c>
      <c r="BQ1117" s="16" t="e">
        <f>IF(AY1117="R", $CA1117, IF(OR(AY1117="P", AY1117="T", AY1117="N"), 0, IF($C1117="DM", $T1117, IF(OR(AY1117="Y", AY1117="IR"),$AM1117,IF(AY1117="C", IF($BI1117="Y", IF($AF1117="N/A", $Q1117, $AF1117), IF($AG1117="N/A", $T1117,$AG1117)))))))</f>
        <v>#VALUE!</v>
      </c>
      <c r="BR1117" s="16" t="e">
        <f>IF(AZ1117="R", $CA1117, IF(OR(AZ1117="P", AZ1117="T", AZ1117="N"), 0, IF($C1117="DM", $T1117, IF(OR(AZ1117="Y", AZ1117="IR"),$AM1117,IF(AZ1117="C", IF($BI1117="Y", IF($AF1117="N/A", $Q1117, $AF1117), IF($AG1117="N/A", $T1117,$AG1117)))))))</f>
        <v>#VALUE!</v>
      </c>
      <c r="BS1117" s="16" t="e">
        <f>IF(BA1117="R", $CA1117, IF(OR(BA1117="P", BA1117="T", BA1117="N"), 0, IF($C1117="DM", $T1117, IF(OR(BA1117="Y", BA1117="IR"),$AM1117,IF(BA1117="C", IF($BI1117="Y", IF($AF1117="N/A", $Q1117, $AF1117), IF($AG1117="N/A", $T1117,$AG1117)))))))</f>
        <v>#VALUE!</v>
      </c>
      <c r="BT1117" s="16" t="e">
        <f>IF(BB1117="R", $CA1117, IF(OR(BB1117="P", BB1117="T", BB1117="N"), 0, IF($C1117="DM", $T1117, IF(OR(BB1117="Y", BB1117="IR"),$AM1117,IF(BB1117="C", IF($BI1117="Y", IF($BA1117="C", IF($AF1117="N/A", $Q1117, $AF1117), IF($AF1117="N/A", $T1117, $AM1117)), IF($AG1117="N/A", $T1117,$AG1117)))))))</f>
        <v>#VALUE!</v>
      </c>
      <c r="BU1117" s="16" t="e">
        <f>IF(BC1117="R", $CA1117, IF(OR(BC1117="P", BC1117="T", BC1117="N"), 0, IF($C1117="DM", $T1117, IF(OR(BC1117="Y", BC1117="IR"),$AM1117,IF(BC1117="C", IF($BI1117="Y", IF($BA1117="C", IF($AF1117="N/A", $Q1117, $AF1117), IF($AF1117="N/A", $T1117, $AM1117)), IF($AG1117="N/A", $T1117,$AG1117)))))))</f>
        <v>#VALUE!</v>
      </c>
      <c r="BV1117" s="16" t="e">
        <f>IF(BD1117="R", $CA1117, IF(OR(BD1117="P", BD1117="T", BD1117="N"), 0, IF($C1117="DM", $T1117, IF(OR(BD1117="Y", BD1117="IR"),$AM1117,IF(BD1117="C", IF($BI1117="Y", IF($BA1117="C", IF($AF1117="N/A", $Q1117, $AF1117), IF($AF1117="N/A", $T1117, $AM1117)), IF($AG1117="N/A", $T1117,$AG1117)))))))</f>
        <v>#VALUE!</v>
      </c>
      <c r="BW1117" s="16" t="e">
        <f>IF(BE1117="R", $CA1117, IF(OR(BE1117="P", BE1117="T", BE1117="N"), 0, IF($C1117="DM", $T1117, IF(OR(BE1117="Y", BE1117="IR"),$AM1117,IF(BE1117="C", IF($BI1117="Y", IF($BA1117="C", IF($AF1117="N/A", $Q1117, $AF1117), IF($AF1117="N/A", $T1117, $AM1117)), IF($AG1117="N/A", $T1117,$AG1117)))))))</f>
        <v>#VALUE!</v>
      </c>
      <c r="BX1117" s="16" t="e">
        <f>IF(BF1117="R", $CA1117, IF(OR(BF1117="P", BF1117="T", BF1117="N"), 0, IF($C1117="DM", $T1117, IF(OR(BF1117="Y", BF1117="IR"),$AM1117,IF(BF1117="C", IF($BI1117="Y", IF($BA1117="C", IF($AF1117="N/A", $Q1117, $AF1117), IF($AF1117="N/A", $T1117, $AM1117)), IF($AG1117="N/A", $T1117,$AG1117)))))))</f>
        <v>#VALUE!</v>
      </c>
      <c r="BY1117" s="16" t="e">
        <f>IF(BG1117="R", $CA1117, IF(OR(BG1117="P", BG1117="T", BG1117="N"), 0, IF($C1117="DM", $T1117, IF(OR(BG1117="Y", BG1117="IR"),$AM1117,IF(BG1117="C", IF($BI1117="Y", IF($BA1117="C", IF($AF1117="N/A", $Q1117, $AF1117), IF($AF1117="N/A", $T1117, $AM1117)), IF($AG1117="N/A", $T1117,$AG1117)))))))</f>
        <v>#VALUE!</v>
      </c>
      <c r="BZ1117" s="16" t="e">
        <f>IF(BH1117="R", $CA1117, IF(OR(BH1117="P", BH1117="T", BH1117="N"), 0, IF($C1117="DM", $T1117, IF(OR(BH1117="Y", BH1117="IR"),$AM1117,IF(BH1117="C", IF($BI1117="Y", IF($BA1117="C", IF($AF1117="N/A", $Q1117, $AF1117), IF($AF1117="N/A", $T1117, $AM1117)), IF($AG1117="N/A", $T1117,$AG1117)))))))</f>
        <v>#VALUE!</v>
      </c>
      <c r="CA1117" s="15" t="s">
        <v>75</v>
      </c>
      <c r="CB1117" s="16" t="e">
        <f>BZ1117</f>
        <v>#VALUE!</v>
      </c>
      <c r="CC1117" s="15" t="str">
        <f>IF(OR($BH1117="T", $BH1117="R"), 0, IF($BH1117="C", IF($BI1117="Y", IF($BA1117="C", 0, IF(AF1117="N/A", Q1117-T1117, AF1117-AG1117)), IF($AF1117="N/A", U1117, AH1117)), AN1117))</f>
        <v>N/A</v>
      </c>
      <c r="CD1117" s="15" t="str">
        <f>IF(OR($BH1117="T", $BH1117="R"), 0, IF($BH1117="C", IF($BI1117="Y", 0, IF($AF1117="N/A", V1117, AI1117)), AO1117))</f>
        <v>N/A</v>
      </c>
      <c r="CE1117" s="15" t="str">
        <f>IF(OR($BH1117="T", $BH1117="R"), 0, IF($BH1117="C", IF($BI1117="Y", 0, IF($AF1117="N/A", W1117, AJ1117)), AP1117))</f>
        <v>N/A</v>
      </c>
      <c r="CF1117" s="15" t="str">
        <f>IF(OR($BH1117="T", $BH1117="R"), 0, IF($BH1117="C", IF($BI1117="Y", 0, IF($AF1117="N/A", X1117, AK1117)), AQ1117))</f>
        <v>N/A</v>
      </c>
    </row>
    <row r="1118" spans="1:84" x14ac:dyDescent="0.25">
      <c r="A1118" s="14">
        <v>6095</v>
      </c>
      <c r="B1118" s="15"/>
      <c r="C1118" s="15"/>
      <c r="D1118" s="15"/>
      <c r="E1118" s="15" t="e">
        <f>VLOOKUP(B1118, 'Rookie Year'!$A$2:$B$55679,2,FALSE)</f>
        <v>#N/A</v>
      </c>
      <c r="F1118" s="15">
        <v>2024</v>
      </c>
      <c r="G1118" s="15" t="s">
        <v>42</v>
      </c>
      <c r="H1118" s="15"/>
      <c r="I1118" s="16"/>
      <c r="J1118" s="15"/>
      <c r="K1118" s="17">
        <f>IF(AND(G1118&lt;&gt;"N",R1118="N/A"), IF(I1118&lt;4, 0, 0.25),IF(I1118=1, IF(J1118=1,0.25, 0.25), IF(I1118&lt;13, 0.25, IF(I1118&lt;26, 0.4, IF(I1118&lt;51, 0.6, 0.75)))))</f>
        <v>0.25</v>
      </c>
      <c r="L1118" s="16">
        <f>I1118-M1118</f>
        <v>0</v>
      </c>
      <c r="M1118" s="16">
        <f>ROUNDUP(I1118*K1118,0)</f>
        <v>0</v>
      </c>
      <c r="N1118" s="16">
        <f>M1118*J1118</f>
        <v>0</v>
      </c>
      <c r="O1118" s="16">
        <v>0</v>
      </c>
      <c r="P1118" s="16">
        <v>0</v>
      </c>
      <c r="Q1118" s="16">
        <f>N1118-O1118-P1118</f>
        <v>0</v>
      </c>
      <c r="R1118" s="15" t="s">
        <v>75</v>
      </c>
      <c r="S1118" s="15">
        <f>IF(R1118="N/A", J1118-($B$1-F1118), J1118-($B$1-R1118))</f>
        <v>0</v>
      </c>
      <c r="T1118" s="16" t="str">
        <f>IF($S1118&lt;1, "N/A", $M1118)</f>
        <v>N/A</v>
      </c>
      <c r="U1118" s="16" t="str">
        <f>IF($S1118&lt;2, "N/A", $M1118)</f>
        <v>N/A</v>
      </c>
      <c r="V1118" s="16" t="str">
        <f>IF($S1118&lt;3, "N/A", $M1118)</f>
        <v>N/A</v>
      </c>
      <c r="W1118" s="16" t="str">
        <f>IF($S1118&lt;4, "N/A", $M1118)</f>
        <v>N/A</v>
      </c>
      <c r="X1118" s="16" t="str">
        <f>IF($S1118&lt;5, "N/A", $M1118)</f>
        <v>N/A</v>
      </c>
      <c r="Y1118" s="15" t="str">
        <f>IF(SUM(T1118:X1118)&lt;&gt;Q1118, "CHECK", "OK")</f>
        <v>OK</v>
      </c>
      <c r="Z1118" s="15" t="str">
        <f>IF(F1118=$B$1, "No", IF(S1118=1, "Yes", "No"))</f>
        <v>No</v>
      </c>
      <c r="AA1118" s="18" t="str">
        <f>IF(C1118="DM", "N/A", IF(Z1118="No","N/A",VLOOKUP(B1118,'Extension List'!$A$3:$R$1972,18,FALSE)))</f>
        <v>N/A</v>
      </c>
      <c r="AB1118" s="15" t="str">
        <f>IF(C1118="DM", "N/A", IF(Z1118="No","N/A",VLOOKUP(B1118,'Extension List'!$A$3:$T$1972,20,FALSE)))</f>
        <v>N/A</v>
      </c>
      <c r="AC1118" s="15" t="str">
        <f>IF(AA1118="N/A", "N/A", 0)</f>
        <v>N/A</v>
      </c>
      <c r="AD1118" s="16" t="str">
        <f>IF(AE1118="N/A", "N/A", AA1118-AE1118)</f>
        <v>N/A</v>
      </c>
      <c r="AE1118" s="16" t="str">
        <f>IF(AA1118="N/A", "N/A", IF(AC1118&gt;0, IF(AA1118&lt;13, ROUNDUP(0.25*AA1118,0), IF(AA1118&lt;26, ROUNDUP(0.4*AA1118,0), IF(AA1118&lt;51, ROUNDUP(0.6*AA1118,0), ROUNDUP(0.75*AA1118,0)))), "N/A"))</f>
        <v>N/A</v>
      </c>
      <c r="AF1118" s="16" t="str">
        <f>IF(AD1118="N/A","N/A", (AE1118*AC1118)+Q1118)</f>
        <v>N/A</v>
      </c>
      <c r="AG1118" s="16" t="str">
        <f>IF($AF1118="N/A", "N/A", "TBC")</f>
        <v>N/A</v>
      </c>
      <c r="AH1118" s="16" t="str">
        <f>IF($AF1118="N/A", "N/A", "TBC")</f>
        <v>N/A</v>
      </c>
      <c r="AI1118" s="16" t="str">
        <f>IF($AF1118="N/A","N/A",IF(AC1118&gt;1,"TBC","N/A"))</f>
        <v>N/A</v>
      </c>
      <c r="AJ1118" s="16" t="str">
        <f>IF($AF1118="N/A","N/A",IF(AC1118&gt;2,"TBC","N/A"))</f>
        <v>N/A</v>
      </c>
      <c r="AK1118" s="16" t="str">
        <f>IF($AF1118="N/A","N/A",IF(AC1118&gt;3,"TBC","N/A"))</f>
        <v>N/A</v>
      </c>
      <c r="AL1118" s="16" t="str">
        <f>IF(AC1118="N/A","N/A",IF(AC1118&gt;0,IF(SUM(AG1118:AK1118)&lt;&gt;AF1118,"CHECK","OK"),"N/A"))</f>
        <v>N/A</v>
      </c>
      <c r="AM1118" s="16" t="e">
        <f>IF(AD1118="N/A", L1118+T1118, L1118+AG1118)</f>
        <v>#VALUE!</v>
      </c>
      <c r="AN1118" s="16" t="str">
        <f>IF(AD1118="N/A", IF(U1118="N/A", "N/A", L1118+U1118), AD1118+AH1118)</f>
        <v>N/A</v>
      </c>
      <c r="AO1118" s="16" t="str">
        <f>IF(AD1118="N/A", IF(V1118="N/A", "N/A", L1118+V1118), IF(AI1118="N/A", "N/A", AD1118+AI1118))</f>
        <v>N/A</v>
      </c>
      <c r="AP1118" s="16" t="str">
        <f>IF(AD1118="N/A", IF(W1118="N/A", "N/A", L1118+W1118), IF(AJ1118="N/A", "N/A", AD1118+AJ1118))</f>
        <v>N/A</v>
      </c>
      <c r="AQ1118" s="16" t="str">
        <f>IF(AD1118="N/A", IF(X1118="N/A", "N/A", L1118+X1118), IF(AK1118="N/A", "N/A", AD1118+AK1118))</f>
        <v>N/A</v>
      </c>
      <c r="AR1118" s="15" t="s">
        <v>40</v>
      </c>
      <c r="AS1118" s="15" t="s">
        <v>40</v>
      </c>
      <c r="AT1118" s="15" t="s">
        <v>40</v>
      </c>
      <c r="AU1118" s="15" t="s">
        <v>40</v>
      </c>
      <c r="AV1118" s="15" t="s">
        <v>40</v>
      </c>
      <c r="AW1118" s="15" t="s">
        <v>40</v>
      </c>
      <c r="AX1118" s="15" t="s">
        <v>40</v>
      </c>
      <c r="AY1118" s="15" t="s">
        <v>40</v>
      </c>
      <c r="AZ1118" s="15" t="s">
        <v>40</v>
      </c>
      <c r="BA1118" s="15" t="s">
        <v>40</v>
      </c>
      <c r="BB1118" s="15" t="s">
        <v>40</v>
      </c>
      <c r="BC1118" s="15" t="s">
        <v>40</v>
      </c>
      <c r="BD1118" s="15" t="s">
        <v>40</v>
      </c>
      <c r="BE1118" s="15" t="s">
        <v>40</v>
      </c>
      <c r="BF1118" s="15" t="s">
        <v>40</v>
      </c>
      <c r="BG1118" s="15" t="s">
        <v>40</v>
      </c>
      <c r="BH1118" s="15" t="s">
        <v>40</v>
      </c>
      <c r="BJ1118" s="16" t="e">
        <f>IF(AR1118="R", $CA1118, IF(OR(AR1118="P", AR1118="T", AR1118="N"), 0, IF($C1118="DM", $T1118, IF(OR(AR1118="Y", AR1118="IR"),$AM1118,IF(AR1118="C", IF($BI1118="Y", IF($AF1118="N/A", $Q1118, $AF1118), IF($AG1118="N/A", $T1118,$AG1118)))))))</f>
        <v>#VALUE!</v>
      </c>
      <c r="BK1118" s="16" t="e">
        <f>IF(AS1118="R", $CA1118, IF(OR(AS1118="P", AS1118="T", AS1118="N"), 0, IF($C1118="DM", $T1118, IF(OR(AS1118="Y", AS1118="IR"),$AM1118,IF(AS1118="C", IF($BI1118="Y", IF($AF1118="N/A", $Q1118, $AF1118), IF($AG1118="N/A", $T1118,$AG1118)))))))</f>
        <v>#VALUE!</v>
      </c>
      <c r="BL1118" s="16" t="e">
        <f>IF(AT1118="R", $CA1118, IF(OR(AT1118="P", AT1118="T", AT1118="N"), 0, IF($C1118="DM", $T1118, IF(OR(AT1118="Y", AT1118="IR"),$AM1118,IF(AT1118="C", IF($BI1118="Y", IF($AF1118="N/A", $Q1118, $AF1118), IF($AG1118="N/A", $T1118,$AG1118)))))))</f>
        <v>#VALUE!</v>
      </c>
      <c r="BM1118" s="16" t="e">
        <f>IF(AU1118="R", $CA1118, IF(OR(AU1118="P", AU1118="T", AU1118="N"), 0, IF($C1118="DM", $T1118, IF(OR(AU1118="Y", AU1118="IR"),$AM1118,IF(AU1118="C", IF($BI1118="Y", IF($AF1118="N/A", $Q1118, $AF1118), IF($AG1118="N/A", $T1118,$AG1118)))))))</f>
        <v>#VALUE!</v>
      </c>
      <c r="BN1118" s="16" t="e">
        <f>IF(AV1118="R", $CA1118, IF(OR(AV1118="P", AV1118="T", AV1118="N"), 0, IF($C1118="DM", $T1118, IF(OR(AV1118="Y", AV1118="IR"),$AM1118,IF(AV1118="C", IF($BI1118="Y", IF($AF1118="N/A", $Q1118, $AF1118), IF($AG1118="N/A", $T1118,$AG1118)))))))</f>
        <v>#VALUE!</v>
      </c>
      <c r="BO1118" s="16" t="e">
        <f>IF(AW1118="R", $CA1118, IF(OR(AW1118="P", AW1118="T", AW1118="N"), 0, IF($C1118="DM", $T1118, IF(OR(AW1118="Y", AW1118="IR"),$AM1118,IF(AW1118="C", IF($BI1118="Y", IF($AF1118="N/A", $Q1118, $AF1118), IF($AG1118="N/A", $T1118,$AG1118)))))))</f>
        <v>#VALUE!</v>
      </c>
      <c r="BP1118" s="16" t="e">
        <f>IF(AX1118="R", $CA1118, IF(OR(AX1118="P", AX1118="T", AX1118="N"), 0, IF($C1118="DM", $T1118, IF(OR(AX1118="Y", AX1118="IR"),$AM1118,IF(AX1118="C", IF($BI1118="Y", IF($AF1118="N/A", $Q1118, $AF1118), IF($AG1118="N/A", $T1118,$AG1118)))))))</f>
        <v>#VALUE!</v>
      </c>
      <c r="BQ1118" s="16" t="e">
        <f>IF(AY1118="R", $CA1118, IF(OR(AY1118="P", AY1118="T", AY1118="N"), 0, IF($C1118="DM", $T1118, IF(OR(AY1118="Y", AY1118="IR"),$AM1118,IF(AY1118="C", IF($BI1118="Y", IF($AF1118="N/A", $Q1118, $AF1118), IF($AG1118="N/A", $T1118,$AG1118)))))))</f>
        <v>#VALUE!</v>
      </c>
      <c r="BR1118" s="16" t="e">
        <f>IF(AZ1118="R", $CA1118, IF(OR(AZ1118="P", AZ1118="T", AZ1118="N"), 0, IF($C1118="DM", $T1118, IF(OR(AZ1118="Y", AZ1118="IR"),$AM1118,IF(AZ1118="C", IF($BI1118="Y", IF($AF1118="N/A", $Q1118, $AF1118), IF($AG1118="N/A", $T1118,$AG1118)))))))</f>
        <v>#VALUE!</v>
      </c>
      <c r="BS1118" s="16" t="e">
        <f>IF(BA1118="R", $CA1118, IF(OR(BA1118="P", BA1118="T", BA1118="N"), 0, IF($C1118="DM", $T1118, IF(OR(BA1118="Y", BA1118="IR"),$AM1118,IF(BA1118="C", IF($BI1118="Y", IF($AF1118="N/A", $Q1118, $AF1118), IF($AG1118="N/A", $T1118,$AG1118)))))))</f>
        <v>#VALUE!</v>
      </c>
      <c r="BT1118" s="16" t="e">
        <f>IF(BB1118="R", $CA1118, IF(OR(BB1118="P", BB1118="T", BB1118="N"), 0, IF($C1118="DM", $T1118, IF(OR(BB1118="Y", BB1118="IR"),$AM1118,IF(BB1118="C", IF($BI1118="Y", IF($BA1118="C", IF($AF1118="N/A", $Q1118, $AF1118), IF($AF1118="N/A", $T1118, $AM1118)), IF($AG1118="N/A", $T1118,$AG1118)))))))</f>
        <v>#VALUE!</v>
      </c>
      <c r="BU1118" s="16" t="e">
        <f>IF(BC1118="R", $CA1118, IF(OR(BC1118="P", BC1118="T", BC1118="N"), 0, IF($C1118="DM", $T1118, IF(OR(BC1118="Y", BC1118="IR"),$AM1118,IF(BC1118="C", IF($BI1118="Y", IF($BA1118="C", IF($AF1118="N/A", $Q1118, $AF1118), IF($AF1118="N/A", $T1118, $AM1118)), IF($AG1118="N/A", $T1118,$AG1118)))))))</f>
        <v>#VALUE!</v>
      </c>
      <c r="BV1118" s="16" t="e">
        <f>IF(BD1118="R", $CA1118, IF(OR(BD1118="P", BD1118="T", BD1118="N"), 0, IF($C1118="DM", $T1118, IF(OR(BD1118="Y", BD1118="IR"),$AM1118,IF(BD1118="C", IF($BI1118="Y", IF($BA1118="C", IF($AF1118="N/A", $Q1118, $AF1118), IF($AF1118="N/A", $T1118, $AM1118)), IF($AG1118="N/A", $T1118,$AG1118)))))))</f>
        <v>#VALUE!</v>
      </c>
      <c r="BW1118" s="16" t="e">
        <f>IF(BE1118="R", $CA1118, IF(OR(BE1118="P", BE1118="T", BE1118="N"), 0, IF($C1118="DM", $T1118, IF(OR(BE1118="Y", BE1118="IR"),$AM1118,IF(BE1118="C", IF($BI1118="Y", IF($BA1118="C", IF($AF1118="N/A", $Q1118, $AF1118), IF($AF1118="N/A", $T1118, $AM1118)), IF($AG1118="N/A", $T1118,$AG1118)))))))</f>
        <v>#VALUE!</v>
      </c>
      <c r="BX1118" s="16" t="e">
        <f>IF(BF1118="R", $CA1118, IF(OR(BF1118="P", BF1118="T", BF1118="N"), 0, IF($C1118="DM", $T1118, IF(OR(BF1118="Y", BF1118="IR"),$AM1118,IF(BF1118="C", IF($BI1118="Y", IF($BA1118="C", IF($AF1118="N/A", $Q1118, $AF1118), IF($AF1118="N/A", $T1118, $AM1118)), IF($AG1118="N/A", $T1118,$AG1118)))))))</f>
        <v>#VALUE!</v>
      </c>
      <c r="BY1118" s="16" t="e">
        <f>IF(BG1118="R", $CA1118, IF(OR(BG1118="P", BG1118="T", BG1118="N"), 0, IF($C1118="DM", $T1118, IF(OR(BG1118="Y", BG1118="IR"),$AM1118,IF(BG1118="C", IF($BI1118="Y", IF($BA1118="C", IF($AF1118="N/A", $Q1118, $AF1118), IF($AF1118="N/A", $T1118, $AM1118)), IF($AG1118="N/A", $T1118,$AG1118)))))))</f>
        <v>#VALUE!</v>
      </c>
      <c r="BZ1118" s="16" t="e">
        <f>IF(BH1118="R", $CA1118, IF(OR(BH1118="P", BH1118="T", BH1118="N"), 0, IF($C1118="DM", $T1118, IF(OR(BH1118="Y", BH1118="IR"),$AM1118,IF(BH1118="C", IF($BI1118="Y", IF($BA1118="C", IF($AF1118="N/A", $Q1118, $AF1118), IF($AF1118="N/A", $T1118, $AM1118)), IF($AG1118="N/A", $T1118,$AG1118)))))))</f>
        <v>#VALUE!</v>
      </c>
      <c r="CA1118" s="15" t="s">
        <v>75</v>
      </c>
      <c r="CB1118" s="16" t="e">
        <f>BZ1118</f>
        <v>#VALUE!</v>
      </c>
      <c r="CC1118" s="15" t="str">
        <f>IF(OR($BH1118="T", $BH1118="R"), 0, IF($BH1118="C", IF($BI1118="Y", IF($BA1118="C", 0, IF(AF1118="N/A", Q1118-T1118, AF1118-AG1118)), IF($AF1118="N/A", U1118, AH1118)), AN1118))</f>
        <v>N/A</v>
      </c>
      <c r="CD1118" s="15" t="str">
        <f>IF(OR($BH1118="T", $BH1118="R"), 0, IF($BH1118="C", IF($BI1118="Y", 0, IF($AF1118="N/A", V1118, AI1118)), AO1118))</f>
        <v>N/A</v>
      </c>
      <c r="CE1118" s="15" t="str">
        <f>IF(OR($BH1118="T", $BH1118="R"), 0, IF($BH1118="C", IF($BI1118="Y", 0, IF($AF1118="N/A", W1118, AJ1118)), AP1118))</f>
        <v>N/A</v>
      </c>
      <c r="CF1118" s="15" t="str">
        <f>IF(OR($BH1118="T", $BH1118="R"), 0, IF($BH1118="C", IF($BI1118="Y", 0, IF($AF1118="N/A", X1118, AK1118)), AQ1118))</f>
        <v>N/A</v>
      </c>
    </row>
    <row r="1119" spans="1:84" x14ac:dyDescent="0.25">
      <c r="A1119" s="14">
        <v>6096</v>
      </c>
      <c r="B1119" s="15"/>
      <c r="C1119" s="15"/>
      <c r="D1119" s="15"/>
      <c r="E1119" s="15" t="e">
        <f>VLOOKUP(B1119, 'Rookie Year'!$A$2:$B$55679,2,FALSE)</f>
        <v>#N/A</v>
      </c>
      <c r="F1119" s="15">
        <v>2024</v>
      </c>
      <c r="G1119" s="15" t="s">
        <v>42</v>
      </c>
      <c r="H1119" s="15"/>
      <c r="I1119" s="16"/>
      <c r="J1119" s="15"/>
      <c r="K1119" s="17">
        <f>IF(AND(G1119&lt;&gt;"N",R1119="N/A"), IF(I1119&lt;4, 0, 0.25),IF(I1119=1, IF(J1119=1,0.25, 0.25), IF(I1119&lt;13, 0.25, IF(I1119&lt;26, 0.4, IF(I1119&lt;51, 0.6, 0.75)))))</f>
        <v>0.25</v>
      </c>
      <c r="L1119" s="16">
        <f>I1119-M1119</f>
        <v>0</v>
      </c>
      <c r="M1119" s="16">
        <f>ROUNDUP(I1119*K1119,0)</f>
        <v>0</v>
      </c>
      <c r="N1119" s="16">
        <f>M1119*J1119</f>
        <v>0</v>
      </c>
      <c r="O1119" s="16">
        <v>0</v>
      </c>
      <c r="P1119" s="16">
        <v>0</v>
      </c>
      <c r="Q1119" s="16">
        <f>N1119-O1119-P1119</f>
        <v>0</v>
      </c>
      <c r="R1119" s="15" t="s">
        <v>75</v>
      </c>
      <c r="S1119" s="15">
        <f>IF(R1119="N/A", J1119-($B$1-F1119), J1119-($B$1-R1119))</f>
        <v>0</v>
      </c>
      <c r="T1119" s="16" t="str">
        <f>IF($S1119&lt;1, "N/A", $M1119)</f>
        <v>N/A</v>
      </c>
      <c r="U1119" s="16" t="str">
        <f>IF($S1119&lt;2, "N/A", $M1119)</f>
        <v>N/A</v>
      </c>
      <c r="V1119" s="16" t="str">
        <f>IF($S1119&lt;3, "N/A", $M1119)</f>
        <v>N/A</v>
      </c>
      <c r="W1119" s="16" t="str">
        <f>IF($S1119&lt;4, "N/A", $M1119)</f>
        <v>N/A</v>
      </c>
      <c r="X1119" s="16" t="str">
        <f>IF($S1119&lt;5, "N/A", $M1119)</f>
        <v>N/A</v>
      </c>
      <c r="Y1119" s="15" t="str">
        <f>IF(SUM(T1119:X1119)&lt;&gt;Q1119, "CHECK", "OK")</f>
        <v>OK</v>
      </c>
      <c r="Z1119" s="15" t="str">
        <f>IF(F1119=$B$1, "No", IF(S1119=1, "Yes", "No"))</f>
        <v>No</v>
      </c>
      <c r="AA1119" s="18" t="str">
        <f>IF(C1119="DM", "N/A", IF(Z1119="No","N/A",VLOOKUP(B1119,'Extension List'!$A$3:$R$1972,18,FALSE)))</f>
        <v>N/A</v>
      </c>
      <c r="AB1119" s="15" t="str">
        <f>IF(C1119="DM", "N/A", IF(Z1119="No","N/A",VLOOKUP(B1119,'Extension List'!$A$3:$T$1972,20,FALSE)))</f>
        <v>N/A</v>
      </c>
      <c r="AC1119" s="15" t="str">
        <f>IF(AA1119="N/A", "N/A", 0)</f>
        <v>N/A</v>
      </c>
      <c r="AD1119" s="16" t="str">
        <f>IF(AE1119="N/A", "N/A", AA1119-AE1119)</f>
        <v>N/A</v>
      </c>
      <c r="AE1119" s="16" t="str">
        <f>IF(AA1119="N/A", "N/A", IF(AC1119&gt;0, IF(AA1119&lt;13, ROUNDUP(0.25*AA1119,0), IF(AA1119&lt;26, ROUNDUP(0.4*AA1119,0), IF(AA1119&lt;51, ROUNDUP(0.6*AA1119,0), ROUNDUP(0.75*AA1119,0)))), "N/A"))</f>
        <v>N/A</v>
      </c>
      <c r="AF1119" s="16" t="str">
        <f>IF(AD1119="N/A","N/A", (AE1119*AC1119)+Q1119)</f>
        <v>N/A</v>
      </c>
      <c r="AG1119" s="16" t="str">
        <f>IF($AF1119="N/A", "N/A", "TBC")</f>
        <v>N/A</v>
      </c>
      <c r="AH1119" s="16" t="str">
        <f>IF($AF1119="N/A", "N/A", "TBC")</f>
        <v>N/A</v>
      </c>
      <c r="AI1119" s="16" t="str">
        <f>IF($AF1119="N/A","N/A",IF(AC1119&gt;1,"TBC","N/A"))</f>
        <v>N/A</v>
      </c>
      <c r="AJ1119" s="16" t="str">
        <f>IF($AF1119="N/A","N/A",IF(AC1119&gt;2,"TBC","N/A"))</f>
        <v>N/A</v>
      </c>
      <c r="AK1119" s="16" t="str">
        <f>IF($AF1119="N/A","N/A",IF(AC1119&gt;3,"TBC","N/A"))</f>
        <v>N/A</v>
      </c>
      <c r="AL1119" s="16" t="str">
        <f>IF(AC1119="N/A","N/A",IF(AC1119&gt;0,IF(SUM(AG1119:AK1119)&lt;&gt;AF1119,"CHECK","OK"),"N/A"))</f>
        <v>N/A</v>
      </c>
      <c r="AM1119" s="16" t="e">
        <f>IF(AD1119="N/A", L1119+T1119, L1119+AG1119)</f>
        <v>#VALUE!</v>
      </c>
      <c r="AN1119" s="16" t="str">
        <f>IF(AD1119="N/A", IF(U1119="N/A", "N/A", L1119+U1119), AD1119+AH1119)</f>
        <v>N/A</v>
      </c>
      <c r="AO1119" s="16" t="str">
        <f>IF(AD1119="N/A", IF(V1119="N/A", "N/A", L1119+V1119), IF(AI1119="N/A", "N/A", AD1119+AI1119))</f>
        <v>N/A</v>
      </c>
      <c r="AP1119" s="16" t="str">
        <f>IF(AD1119="N/A", IF(W1119="N/A", "N/A", L1119+W1119), IF(AJ1119="N/A", "N/A", AD1119+AJ1119))</f>
        <v>N/A</v>
      </c>
      <c r="AQ1119" s="16" t="str">
        <f>IF(AD1119="N/A", IF(X1119="N/A", "N/A", L1119+X1119), IF(AK1119="N/A", "N/A", AD1119+AK1119))</f>
        <v>N/A</v>
      </c>
      <c r="AR1119" s="15" t="s">
        <v>40</v>
      </c>
      <c r="AS1119" s="15" t="s">
        <v>40</v>
      </c>
      <c r="AT1119" s="15" t="s">
        <v>40</v>
      </c>
      <c r="AU1119" s="15" t="s">
        <v>40</v>
      </c>
      <c r="AV1119" s="15" t="s">
        <v>40</v>
      </c>
      <c r="AW1119" s="15" t="s">
        <v>40</v>
      </c>
      <c r="AX1119" s="15" t="s">
        <v>40</v>
      </c>
      <c r="AY1119" s="15" t="s">
        <v>40</v>
      </c>
      <c r="AZ1119" s="15" t="s">
        <v>40</v>
      </c>
      <c r="BA1119" s="15" t="s">
        <v>40</v>
      </c>
      <c r="BB1119" s="15" t="s">
        <v>40</v>
      </c>
      <c r="BC1119" s="15" t="s">
        <v>40</v>
      </c>
      <c r="BD1119" s="15" t="s">
        <v>40</v>
      </c>
      <c r="BE1119" s="15" t="s">
        <v>40</v>
      </c>
      <c r="BF1119" s="15" t="s">
        <v>40</v>
      </c>
      <c r="BG1119" s="15" t="s">
        <v>40</v>
      </c>
      <c r="BH1119" s="15" t="s">
        <v>40</v>
      </c>
      <c r="BJ1119" s="16" t="e">
        <f>IF(AR1119="R", $CA1119, IF(OR(AR1119="P", AR1119="T", AR1119="N"), 0, IF($C1119="DM", $T1119, IF(OR(AR1119="Y", AR1119="IR"),$AM1119,IF(AR1119="C", IF($BI1119="Y", IF($AF1119="N/A", $Q1119, $AF1119), IF($AG1119="N/A", $T1119,$AG1119)))))))</f>
        <v>#VALUE!</v>
      </c>
      <c r="BK1119" s="16" t="e">
        <f>IF(AS1119="R", $CA1119, IF(OR(AS1119="P", AS1119="T", AS1119="N"), 0, IF($C1119="DM", $T1119, IF(OR(AS1119="Y", AS1119="IR"),$AM1119,IF(AS1119="C", IF($BI1119="Y", IF($AF1119="N/A", $Q1119, $AF1119), IF($AG1119="N/A", $T1119,$AG1119)))))))</f>
        <v>#VALUE!</v>
      </c>
      <c r="BL1119" s="16" t="e">
        <f>IF(AT1119="R", $CA1119, IF(OR(AT1119="P", AT1119="T", AT1119="N"), 0, IF($C1119="DM", $T1119, IF(OR(AT1119="Y", AT1119="IR"),$AM1119,IF(AT1119="C", IF($BI1119="Y", IF($AF1119="N/A", $Q1119, $AF1119), IF($AG1119="N/A", $T1119,$AG1119)))))))</f>
        <v>#VALUE!</v>
      </c>
      <c r="BM1119" s="16" t="e">
        <f>IF(AU1119="R", $CA1119, IF(OR(AU1119="P", AU1119="T", AU1119="N"), 0, IF($C1119="DM", $T1119, IF(OR(AU1119="Y", AU1119="IR"),$AM1119,IF(AU1119="C", IF($BI1119="Y", IF($AF1119="N/A", $Q1119, $AF1119), IF($AG1119="N/A", $T1119,$AG1119)))))))</f>
        <v>#VALUE!</v>
      </c>
      <c r="BN1119" s="16" t="e">
        <f>IF(AV1119="R", $CA1119, IF(OR(AV1119="P", AV1119="T", AV1119="N"), 0, IF($C1119="DM", $T1119, IF(OR(AV1119="Y", AV1119="IR"),$AM1119,IF(AV1119="C", IF($BI1119="Y", IF($AF1119="N/A", $Q1119, $AF1119), IF($AG1119="N/A", $T1119,$AG1119)))))))</f>
        <v>#VALUE!</v>
      </c>
      <c r="BO1119" s="16" t="e">
        <f>IF(AW1119="R", $CA1119, IF(OR(AW1119="P", AW1119="T", AW1119="N"), 0, IF($C1119="DM", $T1119, IF(OR(AW1119="Y", AW1119="IR"),$AM1119,IF(AW1119="C", IF($BI1119="Y", IF($AF1119="N/A", $Q1119, $AF1119), IF($AG1119="N/A", $T1119,$AG1119)))))))</f>
        <v>#VALUE!</v>
      </c>
      <c r="BP1119" s="16" t="e">
        <f>IF(AX1119="R", $CA1119, IF(OR(AX1119="P", AX1119="T", AX1119="N"), 0, IF($C1119="DM", $T1119, IF(OR(AX1119="Y", AX1119="IR"),$AM1119,IF(AX1119="C", IF($BI1119="Y", IF($AF1119="N/A", $Q1119, $AF1119), IF($AG1119="N/A", $T1119,$AG1119)))))))</f>
        <v>#VALUE!</v>
      </c>
      <c r="BQ1119" s="16" t="e">
        <f>IF(AY1119="R", $CA1119, IF(OR(AY1119="P", AY1119="T", AY1119="N"), 0, IF($C1119="DM", $T1119, IF(OR(AY1119="Y", AY1119="IR"),$AM1119,IF(AY1119="C", IF($BI1119="Y", IF($AF1119="N/A", $Q1119, $AF1119), IF($AG1119="N/A", $T1119,$AG1119)))))))</f>
        <v>#VALUE!</v>
      </c>
      <c r="BR1119" s="16" t="e">
        <f>IF(AZ1119="R", $CA1119, IF(OR(AZ1119="P", AZ1119="T", AZ1119="N"), 0, IF($C1119="DM", $T1119, IF(OR(AZ1119="Y", AZ1119="IR"),$AM1119,IF(AZ1119="C", IF($BI1119="Y", IF($AF1119="N/A", $Q1119, $AF1119), IF($AG1119="N/A", $T1119,$AG1119)))))))</f>
        <v>#VALUE!</v>
      </c>
      <c r="BS1119" s="16" t="e">
        <f>IF(BA1119="R", $CA1119, IF(OR(BA1119="P", BA1119="T", BA1119="N"), 0, IF($C1119="DM", $T1119, IF(OR(BA1119="Y", BA1119="IR"),$AM1119,IF(BA1119="C", IF($BI1119="Y", IF($AF1119="N/A", $Q1119, $AF1119), IF($AG1119="N/A", $T1119,$AG1119)))))))</f>
        <v>#VALUE!</v>
      </c>
      <c r="BT1119" s="16" t="e">
        <f>IF(BB1119="R", $CA1119, IF(OR(BB1119="P", BB1119="T", BB1119="N"), 0, IF($C1119="DM", $T1119, IF(OR(BB1119="Y", BB1119="IR"),$AM1119,IF(BB1119="C", IF($BI1119="Y", IF($BA1119="C", IF($AF1119="N/A", $Q1119, $AF1119), IF($AF1119="N/A", $T1119, $AM1119)), IF($AG1119="N/A", $T1119,$AG1119)))))))</f>
        <v>#VALUE!</v>
      </c>
      <c r="BU1119" s="16" t="e">
        <f>IF(BC1119="R", $CA1119, IF(OR(BC1119="P", BC1119="T", BC1119="N"), 0, IF($C1119="DM", $T1119, IF(OR(BC1119="Y", BC1119="IR"),$AM1119,IF(BC1119="C", IF($BI1119="Y", IF($BA1119="C", IF($AF1119="N/A", $Q1119, $AF1119), IF($AF1119="N/A", $T1119, $AM1119)), IF($AG1119="N/A", $T1119,$AG1119)))))))</f>
        <v>#VALUE!</v>
      </c>
      <c r="BV1119" s="16" t="e">
        <f>IF(BD1119="R", $CA1119, IF(OR(BD1119="P", BD1119="T", BD1119="N"), 0, IF($C1119="DM", $T1119, IF(OR(BD1119="Y", BD1119="IR"),$AM1119,IF(BD1119="C", IF($BI1119="Y", IF($BA1119="C", IF($AF1119="N/A", $Q1119, $AF1119), IF($AF1119="N/A", $T1119, $AM1119)), IF($AG1119="N/A", $T1119,$AG1119)))))))</f>
        <v>#VALUE!</v>
      </c>
      <c r="BW1119" s="16" t="e">
        <f>IF(BE1119="R", $CA1119, IF(OR(BE1119="P", BE1119="T", BE1119="N"), 0, IF($C1119="DM", $T1119, IF(OR(BE1119="Y", BE1119="IR"),$AM1119,IF(BE1119="C", IF($BI1119="Y", IF($BA1119="C", IF($AF1119="N/A", $Q1119, $AF1119), IF($AF1119="N/A", $T1119, $AM1119)), IF($AG1119="N/A", $T1119,$AG1119)))))))</f>
        <v>#VALUE!</v>
      </c>
      <c r="BX1119" s="16" t="e">
        <f>IF(BF1119="R", $CA1119, IF(OR(BF1119="P", BF1119="T", BF1119="N"), 0, IF($C1119="DM", $T1119, IF(OR(BF1119="Y", BF1119="IR"),$AM1119,IF(BF1119="C", IF($BI1119="Y", IF($BA1119="C", IF($AF1119="N/A", $Q1119, $AF1119), IF($AF1119="N/A", $T1119, $AM1119)), IF($AG1119="N/A", $T1119,$AG1119)))))))</f>
        <v>#VALUE!</v>
      </c>
      <c r="BY1119" s="16" t="e">
        <f>IF(BG1119="R", $CA1119, IF(OR(BG1119="P", BG1119="T", BG1119="N"), 0, IF($C1119="DM", $T1119, IF(OR(BG1119="Y", BG1119="IR"),$AM1119,IF(BG1119="C", IF($BI1119="Y", IF($BA1119="C", IF($AF1119="N/A", $Q1119, $AF1119), IF($AF1119="N/A", $T1119, $AM1119)), IF($AG1119="N/A", $T1119,$AG1119)))))))</f>
        <v>#VALUE!</v>
      </c>
      <c r="BZ1119" s="16" t="e">
        <f>IF(BH1119="R", $CA1119, IF(OR(BH1119="P", BH1119="T", BH1119="N"), 0, IF($C1119="DM", $T1119, IF(OR(BH1119="Y", BH1119="IR"),$AM1119,IF(BH1119="C", IF($BI1119="Y", IF($BA1119="C", IF($AF1119="N/A", $Q1119, $AF1119), IF($AF1119="N/A", $T1119, $AM1119)), IF($AG1119="N/A", $T1119,$AG1119)))))))</f>
        <v>#VALUE!</v>
      </c>
      <c r="CA1119" s="15" t="s">
        <v>75</v>
      </c>
      <c r="CB1119" s="16" t="e">
        <f>BZ1119</f>
        <v>#VALUE!</v>
      </c>
      <c r="CC1119" s="15" t="str">
        <f>IF(OR($BH1119="T", $BH1119="R"), 0, IF($BH1119="C", IF($BI1119="Y", IF($BA1119="C", 0, IF(AF1119="N/A", Q1119-T1119, AF1119-AG1119)), IF($AF1119="N/A", U1119, AH1119)), AN1119))</f>
        <v>N/A</v>
      </c>
      <c r="CD1119" s="15" t="str">
        <f>IF(OR($BH1119="T", $BH1119="R"), 0, IF($BH1119="C", IF($BI1119="Y", 0, IF($AF1119="N/A", V1119, AI1119)), AO1119))</f>
        <v>N/A</v>
      </c>
      <c r="CE1119" s="15" t="str">
        <f>IF(OR($BH1119="T", $BH1119="R"), 0, IF($BH1119="C", IF($BI1119="Y", 0, IF($AF1119="N/A", W1119, AJ1119)), AP1119))</f>
        <v>N/A</v>
      </c>
      <c r="CF1119" s="15" t="str">
        <f>IF(OR($BH1119="T", $BH1119="R"), 0, IF($BH1119="C", IF($BI1119="Y", 0, IF($AF1119="N/A", X1119, AK1119)), AQ1119))</f>
        <v>N/A</v>
      </c>
    </row>
    <row r="1120" spans="1:84" x14ac:dyDescent="0.25">
      <c r="A1120" s="14">
        <v>6097</v>
      </c>
      <c r="B1120" s="15"/>
      <c r="C1120" s="15"/>
      <c r="D1120" s="15"/>
      <c r="E1120" s="15" t="e">
        <f>VLOOKUP(B1120, 'Rookie Year'!$A$2:$B$55679,2,FALSE)</f>
        <v>#N/A</v>
      </c>
      <c r="F1120" s="15">
        <v>2024</v>
      </c>
      <c r="G1120" s="15" t="s">
        <v>42</v>
      </c>
      <c r="H1120" s="15"/>
      <c r="I1120" s="16"/>
      <c r="J1120" s="15"/>
      <c r="K1120" s="17">
        <f>IF(AND(G1120&lt;&gt;"N",R1120="N/A"), IF(I1120&lt;4, 0, 0.25),IF(I1120=1, IF(J1120=1,0.25, 0.25), IF(I1120&lt;13, 0.25, IF(I1120&lt;26, 0.4, IF(I1120&lt;51, 0.6, 0.75)))))</f>
        <v>0.25</v>
      </c>
      <c r="L1120" s="16">
        <f>I1120-M1120</f>
        <v>0</v>
      </c>
      <c r="M1120" s="16">
        <f>ROUNDUP(I1120*K1120,0)</f>
        <v>0</v>
      </c>
      <c r="N1120" s="16">
        <f>M1120*J1120</f>
        <v>0</v>
      </c>
      <c r="O1120" s="16">
        <v>0</v>
      </c>
      <c r="P1120" s="16">
        <v>0</v>
      </c>
      <c r="Q1120" s="16">
        <f>N1120-O1120-P1120</f>
        <v>0</v>
      </c>
      <c r="R1120" s="15" t="s">
        <v>75</v>
      </c>
      <c r="S1120" s="15">
        <f>IF(R1120="N/A", J1120-($B$1-F1120), J1120-($B$1-R1120))</f>
        <v>0</v>
      </c>
      <c r="T1120" s="16" t="str">
        <f>IF($S1120&lt;1, "N/A", $M1120)</f>
        <v>N/A</v>
      </c>
      <c r="U1120" s="16" t="str">
        <f>IF($S1120&lt;2, "N/A", $M1120)</f>
        <v>N/A</v>
      </c>
      <c r="V1120" s="16" t="str">
        <f>IF($S1120&lt;3, "N/A", $M1120)</f>
        <v>N/A</v>
      </c>
      <c r="W1120" s="16" t="str">
        <f>IF($S1120&lt;4, "N/A", $M1120)</f>
        <v>N/A</v>
      </c>
      <c r="X1120" s="16" t="str">
        <f>IF($S1120&lt;5, "N/A", $M1120)</f>
        <v>N/A</v>
      </c>
      <c r="Y1120" s="15" t="str">
        <f>IF(SUM(T1120:X1120)&lt;&gt;Q1120, "CHECK", "OK")</f>
        <v>OK</v>
      </c>
      <c r="Z1120" s="15" t="str">
        <f>IF(F1120=$B$1, "No", IF(S1120=1, "Yes", "No"))</f>
        <v>No</v>
      </c>
      <c r="AA1120" s="18" t="str">
        <f>IF(C1120="DM", "N/A", IF(Z1120="No","N/A",VLOOKUP(B1120,'Extension List'!$A$3:$R$1972,18,FALSE)))</f>
        <v>N/A</v>
      </c>
      <c r="AB1120" s="15" t="str">
        <f>IF(C1120="DM", "N/A", IF(Z1120="No","N/A",VLOOKUP(B1120,'Extension List'!$A$3:$T$1972,20,FALSE)))</f>
        <v>N/A</v>
      </c>
      <c r="AC1120" s="15" t="str">
        <f>IF(AA1120="N/A", "N/A", 0)</f>
        <v>N/A</v>
      </c>
      <c r="AD1120" s="16" t="str">
        <f>IF(AE1120="N/A", "N/A", AA1120-AE1120)</f>
        <v>N/A</v>
      </c>
      <c r="AE1120" s="16" t="str">
        <f>IF(AA1120="N/A", "N/A", IF(AC1120&gt;0, IF(AA1120&lt;13, ROUNDUP(0.25*AA1120,0), IF(AA1120&lt;26, ROUNDUP(0.4*AA1120,0), IF(AA1120&lt;51, ROUNDUP(0.6*AA1120,0), ROUNDUP(0.75*AA1120,0)))), "N/A"))</f>
        <v>N/A</v>
      </c>
      <c r="AF1120" s="16" t="str">
        <f>IF(AD1120="N/A","N/A", (AE1120*AC1120)+Q1120)</f>
        <v>N/A</v>
      </c>
      <c r="AG1120" s="16" t="str">
        <f>IF($AF1120="N/A", "N/A", "TBC")</f>
        <v>N/A</v>
      </c>
      <c r="AH1120" s="16" t="str">
        <f>IF($AF1120="N/A", "N/A", "TBC")</f>
        <v>N/A</v>
      </c>
      <c r="AI1120" s="16" t="str">
        <f>IF($AF1120="N/A","N/A",IF(AC1120&gt;1,"TBC","N/A"))</f>
        <v>N/A</v>
      </c>
      <c r="AJ1120" s="16" t="str">
        <f>IF($AF1120="N/A","N/A",IF(AC1120&gt;2,"TBC","N/A"))</f>
        <v>N/A</v>
      </c>
      <c r="AK1120" s="16" t="str">
        <f>IF($AF1120="N/A","N/A",IF(AC1120&gt;3,"TBC","N/A"))</f>
        <v>N/A</v>
      </c>
      <c r="AL1120" s="16" t="str">
        <f>IF(AC1120="N/A","N/A",IF(AC1120&gt;0,IF(SUM(AG1120:AK1120)&lt;&gt;AF1120,"CHECK","OK"),"N/A"))</f>
        <v>N/A</v>
      </c>
      <c r="AM1120" s="16" t="e">
        <f>IF(AD1120="N/A", L1120+T1120, L1120+AG1120)</f>
        <v>#VALUE!</v>
      </c>
      <c r="AN1120" s="16" t="str">
        <f>IF(AD1120="N/A", IF(U1120="N/A", "N/A", L1120+U1120), AD1120+AH1120)</f>
        <v>N/A</v>
      </c>
      <c r="AO1120" s="16" t="str">
        <f>IF(AD1120="N/A", IF(V1120="N/A", "N/A", L1120+V1120), IF(AI1120="N/A", "N/A", AD1120+AI1120))</f>
        <v>N/A</v>
      </c>
      <c r="AP1120" s="16" t="str">
        <f>IF(AD1120="N/A", IF(W1120="N/A", "N/A", L1120+W1120), IF(AJ1120="N/A", "N/A", AD1120+AJ1120))</f>
        <v>N/A</v>
      </c>
      <c r="AQ1120" s="16" t="str">
        <f>IF(AD1120="N/A", IF(X1120="N/A", "N/A", L1120+X1120), IF(AK1120="N/A", "N/A", AD1120+AK1120))</f>
        <v>N/A</v>
      </c>
      <c r="AR1120" s="15" t="s">
        <v>40</v>
      </c>
      <c r="AS1120" s="15" t="s">
        <v>40</v>
      </c>
      <c r="AT1120" s="15" t="s">
        <v>40</v>
      </c>
      <c r="AU1120" s="15" t="s">
        <v>40</v>
      </c>
      <c r="AV1120" s="15" t="s">
        <v>40</v>
      </c>
      <c r="AW1120" s="15" t="s">
        <v>40</v>
      </c>
      <c r="AX1120" s="15" t="s">
        <v>40</v>
      </c>
      <c r="AY1120" s="15" t="s">
        <v>40</v>
      </c>
      <c r="AZ1120" s="15" t="s">
        <v>40</v>
      </c>
      <c r="BA1120" s="15" t="s">
        <v>40</v>
      </c>
      <c r="BB1120" s="15" t="s">
        <v>40</v>
      </c>
      <c r="BC1120" s="15" t="s">
        <v>40</v>
      </c>
      <c r="BD1120" s="15" t="s">
        <v>40</v>
      </c>
      <c r="BE1120" s="15" t="s">
        <v>40</v>
      </c>
      <c r="BF1120" s="15" t="s">
        <v>40</v>
      </c>
      <c r="BG1120" s="15" t="s">
        <v>40</v>
      </c>
      <c r="BH1120" s="15" t="s">
        <v>40</v>
      </c>
      <c r="BJ1120" s="16" t="e">
        <f>IF(AR1120="R", $CA1120, IF(OR(AR1120="P", AR1120="T", AR1120="N"), 0, IF($C1120="DM", $T1120, IF(OR(AR1120="Y", AR1120="IR"),$AM1120,IF(AR1120="C", IF($BI1120="Y", IF($AF1120="N/A", $Q1120, $AF1120), IF($AG1120="N/A", $T1120,$AG1120)))))))</f>
        <v>#VALUE!</v>
      </c>
      <c r="BK1120" s="16" t="e">
        <f>IF(AS1120="R", $CA1120, IF(OR(AS1120="P", AS1120="T", AS1120="N"), 0, IF($C1120="DM", $T1120, IF(OR(AS1120="Y", AS1120="IR"),$AM1120,IF(AS1120="C", IF($BI1120="Y", IF($AF1120="N/A", $Q1120, $AF1120), IF($AG1120="N/A", $T1120,$AG1120)))))))</f>
        <v>#VALUE!</v>
      </c>
      <c r="BL1120" s="16" t="e">
        <f>IF(AT1120="R", $CA1120, IF(OR(AT1120="P", AT1120="T", AT1120="N"), 0, IF($C1120="DM", $T1120, IF(OR(AT1120="Y", AT1120="IR"),$AM1120,IF(AT1120="C", IF($BI1120="Y", IF($AF1120="N/A", $Q1120, $AF1120), IF($AG1120="N/A", $T1120,$AG1120)))))))</f>
        <v>#VALUE!</v>
      </c>
      <c r="BM1120" s="16" t="e">
        <f>IF(AU1120="R", $CA1120, IF(OR(AU1120="P", AU1120="T", AU1120="N"), 0, IF($C1120="DM", $T1120, IF(OR(AU1120="Y", AU1120="IR"),$AM1120,IF(AU1120="C", IF($BI1120="Y", IF($AF1120="N/A", $Q1120, $AF1120), IF($AG1120="N/A", $T1120,$AG1120)))))))</f>
        <v>#VALUE!</v>
      </c>
      <c r="BN1120" s="16" t="e">
        <f>IF(AV1120="R", $CA1120, IF(OR(AV1120="P", AV1120="T", AV1120="N"), 0, IF($C1120="DM", $T1120, IF(OR(AV1120="Y", AV1120="IR"),$AM1120,IF(AV1120="C", IF($BI1120="Y", IF($AF1120="N/A", $Q1120, $AF1120), IF($AG1120="N/A", $T1120,$AG1120)))))))</f>
        <v>#VALUE!</v>
      </c>
      <c r="BO1120" s="16" t="e">
        <f>IF(AW1120="R", $CA1120, IF(OR(AW1120="P", AW1120="T", AW1120="N"), 0, IF($C1120="DM", $T1120, IF(OR(AW1120="Y", AW1120="IR"),$AM1120,IF(AW1120="C", IF($BI1120="Y", IF($AF1120="N/A", $Q1120, $AF1120), IF($AG1120="N/A", $T1120,$AG1120)))))))</f>
        <v>#VALUE!</v>
      </c>
      <c r="BP1120" s="16" t="e">
        <f>IF(AX1120="R", $CA1120, IF(OR(AX1120="P", AX1120="T", AX1120="N"), 0, IF($C1120="DM", $T1120, IF(OR(AX1120="Y", AX1120="IR"),$AM1120,IF(AX1120="C", IF($BI1120="Y", IF($AF1120="N/A", $Q1120, $AF1120), IF($AG1120="N/A", $T1120,$AG1120)))))))</f>
        <v>#VALUE!</v>
      </c>
      <c r="BQ1120" s="16" t="e">
        <f>IF(AY1120="R", $CA1120, IF(OR(AY1120="P", AY1120="T", AY1120="N"), 0, IF($C1120="DM", $T1120, IF(OR(AY1120="Y", AY1120="IR"),$AM1120,IF(AY1120="C", IF($BI1120="Y", IF($AF1120="N/A", $Q1120, $AF1120), IF($AG1120="N/A", $T1120,$AG1120)))))))</f>
        <v>#VALUE!</v>
      </c>
      <c r="BR1120" s="16" t="e">
        <f>IF(AZ1120="R", $CA1120, IF(OR(AZ1120="P", AZ1120="T", AZ1120="N"), 0, IF($C1120="DM", $T1120, IF(OR(AZ1120="Y", AZ1120="IR"),$AM1120,IF(AZ1120="C", IF($BI1120="Y", IF($AF1120="N/A", $Q1120, $AF1120), IF($AG1120="N/A", $T1120,$AG1120)))))))</f>
        <v>#VALUE!</v>
      </c>
      <c r="BS1120" s="16" t="e">
        <f>IF(BA1120="R", $CA1120, IF(OR(BA1120="P", BA1120="T", BA1120="N"), 0, IF($C1120="DM", $T1120, IF(OR(BA1120="Y", BA1120="IR"),$AM1120,IF(BA1120="C", IF($BI1120="Y", IF($AF1120="N/A", $Q1120, $AF1120), IF($AG1120="N/A", $T1120,$AG1120)))))))</f>
        <v>#VALUE!</v>
      </c>
      <c r="BT1120" s="16" t="e">
        <f>IF(BB1120="R", $CA1120, IF(OR(BB1120="P", BB1120="T", BB1120="N"), 0, IF($C1120="DM", $T1120, IF(OR(BB1120="Y", BB1120="IR"),$AM1120,IF(BB1120="C", IF($BI1120="Y", IF($BA1120="C", IF($AF1120="N/A", $Q1120, $AF1120), IF($AF1120="N/A", $T1120, $AM1120)), IF($AG1120="N/A", $T1120,$AG1120)))))))</f>
        <v>#VALUE!</v>
      </c>
      <c r="BU1120" s="16" t="e">
        <f>IF(BC1120="R", $CA1120, IF(OR(BC1120="P", BC1120="T", BC1120="N"), 0, IF($C1120="DM", $T1120, IF(OR(BC1120="Y", BC1120="IR"),$AM1120,IF(BC1120="C", IF($BI1120="Y", IF($BA1120="C", IF($AF1120="N/A", $Q1120, $AF1120), IF($AF1120="N/A", $T1120, $AM1120)), IF($AG1120="N/A", $T1120,$AG1120)))))))</f>
        <v>#VALUE!</v>
      </c>
      <c r="BV1120" s="16" t="e">
        <f>IF(BD1120="R", $CA1120, IF(OR(BD1120="P", BD1120="T", BD1120="N"), 0, IF($C1120="DM", $T1120, IF(OR(BD1120="Y", BD1120="IR"),$AM1120,IF(BD1120="C", IF($BI1120="Y", IF($BA1120="C", IF($AF1120="N/A", $Q1120, $AF1120), IF($AF1120="N/A", $T1120, $AM1120)), IF($AG1120="N/A", $T1120,$AG1120)))))))</f>
        <v>#VALUE!</v>
      </c>
      <c r="BW1120" s="16" t="e">
        <f>IF(BE1120="R", $CA1120, IF(OR(BE1120="P", BE1120="T", BE1120="N"), 0, IF($C1120="DM", $T1120, IF(OR(BE1120="Y", BE1120="IR"),$AM1120,IF(BE1120="C", IF($BI1120="Y", IF($BA1120="C", IF($AF1120="N/A", $Q1120, $AF1120), IF($AF1120="N/A", $T1120, $AM1120)), IF($AG1120="N/A", $T1120,$AG1120)))))))</f>
        <v>#VALUE!</v>
      </c>
      <c r="BX1120" s="16" t="e">
        <f>IF(BF1120="R", $CA1120, IF(OR(BF1120="P", BF1120="T", BF1120="N"), 0, IF($C1120="DM", $T1120, IF(OR(BF1120="Y", BF1120="IR"),$AM1120,IF(BF1120="C", IF($BI1120="Y", IF($BA1120="C", IF($AF1120="N/A", $Q1120, $AF1120), IF($AF1120="N/A", $T1120, $AM1120)), IF($AG1120="N/A", $T1120,$AG1120)))))))</f>
        <v>#VALUE!</v>
      </c>
      <c r="BY1120" s="16" t="e">
        <f>IF(BG1120="R", $CA1120, IF(OR(BG1120="P", BG1120="T", BG1120="N"), 0, IF($C1120="DM", $T1120, IF(OR(BG1120="Y", BG1120="IR"),$AM1120,IF(BG1120="C", IF($BI1120="Y", IF($BA1120="C", IF($AF1120="N/A", $Q1120, $AF1120), IF($AF1120="N/A", $T1120, $AM1120)), IF($AG1120="N/A", $T1120,$AG1120)))))))</f>
        <v>#VALUE!</v>
      </c>
      <c r="BZ1120" s="16" t="e">
        <f>IF(BH1120="R", $CA1120, IF(OR(BH1120="P", BH1120="T", BH1120="N"), 0, IF($C1120="DM", $T1120, IF(OR(BH1120="Y", BH1120="IR"),$AM1120,IF(BH1120="C", IF($BI1120="Y", IF($BA1120="C", IF($AF1120="N/A", $Q1120, $AF1120), IF($AF1120="N/A", $T1120, $AM1120)), IF($AG1120="N/A", $T1120,$AG1120)))))))</f>
        <v>#VALUE!</v>
      </c>
      <c r="CA1120" s="15" t="s">
        <v>75</v>
      </c>
      <c r="CB1120" s="16" t="e">
        <f>BZ1120</f>
        <v>#VALUE!</v>
      </c>
      <c r="CC1120" s="15" t="str">
        <f>IF(OR($BH1120="T", $BH1120="R"), 0, IF($BH1120="C", IF($BI1120="Y", IF($BA1120="C", 0, IF(AF1120="N/A", Q1120-T1120, AF1120-AG1120)), IF($AF1120="N/A", U1120, AH1120)), AN1120))</f>
        <v>N/A</v>
      </c>
      <c r="CD1120" s="15" t="str">
        <f>IF(OR($BH1120="T", $BH1120="R"), 0, IF($BH1120="C", IF($BI1120="Y", 0, IF($AF1120="N/A", V1120, AI1120)), AO1120))</f>
        <v>N/A</v>
      </c>
      <c r="CE1120" s="15" t="str">
        <f>IF(OR($BH1120="T", $BH1120="R"), 0, IF($BH1120="C", IF($BI1120="Y", 0, IF($AF1120="N/A", W1120, AJ1120)), AP1120))</f>
        <v>N/A</v>
      </c>
      <c r="CF1120" s="15" t="str">
        <f>IF(OR($BH1120="T", $BH1120="R"), 0, IF($BH1120="C", IF($BI1120="Y", 0, IF($AF1120="N/A", X1120, AK1120)), AQ1120))</f>
        <v>N/A</v>
      </c>
    </row>
    <row r="1121" spans="1:84" x14ac:dyDescent="0.25">
      <c r="A1121" s="14">
        <v>6098</v>
      </c>
      <c r="B1121" s="15"/>
      <c r="C1121" s="15"/>
      <c r="D1121" s="15"/>
      <c r="E1121" s="15" t="e">
        <f>VLOOKUP(B1121, 'Rookie Year'!$A$2:$B$55679,2,FALSE)</f>
        <v>#N/A</v>
      </c>
      <c r="F1121" s="15">
        <v>2024</v>
      </c>
      <c r="G1121" s="15" t="s">
        <v>42</v>
      </c>
      <c r="H1121" s="15"/>
      <c r="I1121" s="16"/>
      <c r="J1121" s="15"/>
      <c r="K1121" s="17">
        <f>IF(AND(G1121&lt;&gt;"N",R1121="N/A"), IF(I1121&lt;4, 0, 0.25),IF(I1121=1, IF(J1121=1,0.25, 0.25), IF(I1121&lt;13, 0.25, IF(I1121&lt;26, 0.4, IF(I1121&lt;51, 0.6, 0.75)))))</f>
        <v>0.25</v>
      </c>
      <c r="L1121" s="16">
        <f>I1121-M1121</f>
        <v>0</v>
      </c>
      <c r="M1121" s="16">
        <f>ROUNDUP(I1121*K1121,0)</f>
        <v>0</v>
      </c>
      <c r="N1121" s="16">
        <f>M1121*J1121</f>
        <v>0</v>
      </c>
      <c r="O1121" s="16">
        <v>0</v>
      </c>
      <c r="P1121" s="16">
        <v>0</v>
      </c>
      <c r="Q1121" s="16">
        <f>N1121-O1121-P1121</f>
        <v>0</v>
      </c>
      <c r="R1121" s="15" t="s">
        <v>75</v>
      </c>
      <c r="S1121" s="15">
        <f>IF(R1121="N/A", J1121-($B$1-F1121), J1121-($B$1-R1121))</f>
        <v>0</v>
      </c>
      <c r="T1121" s="16" t="str">
        <f>IF($S1121&lt;1, "N/A", $M1121)</f>
        <v>N/A</v>
      </c>
      <c r="U1121" s="16" t="str">
        <f>IF($S1121&lt;2, "N/A", $M1121)</f>
        <v>N/A</v>
      </c>
      <c r="V1121" s="16" t="str">
        <f>IF($S1121&lt;3, "N/A", $M1121)</f>
        <v>N/A</v>
      </c>
      <c r="W1121" s="16" t="str">
        <f>IF($S1121&lt;4, "N/A", $M1121)</f>
        <v>N/A</v>
      </c>
      <c r="X1121" s="16" t="str">
        <f>IF($S1121&lt;5, "N/A", $M1121)</f>
        <v>N/A</v>
      </c>
      <c r="Y1121" s="15" t="str">
        <f>IF(SUM(T1121:X1121)&lt;&gt;Q1121, "CHECK", "OK")</f>
        <v>OK</v>
      </c>
      <c r="Z1121" s="15" t="str">
        <f>IF(F1121=$B$1, "No", IF(S1121=1, "Yes", "No"))</f>
        <v>No</v>
      </c>
      <c r="AA1121" s="18" t="str">
        <f>IF(C1121="DM", "N/A", IF(Z1121="No","N/A",VLOOKUP(B1121,'Extension List'!$A$3:$R$1972,18,FALSE)))</f>
        <v>N/A</v>
      </c>
      <c r="AB1121" s="15" t="str">
        <f>IF(C1121="DM", "N/A", IF(Z1121="No","N/A",VLOOKUP(B1121,'Extension List'!$A$3:$T$1972,20,FALSE)))</f>
        <v>N/A</v>
      </c>
      <c r="AC1121" s="15" t="str">
        <f>IF(AA1121="N/A", "N/A", 0)</f>
        <v>N/A</v>
      </c>
      <c r="AD1121" s="16" t="str">
        <f>IF(AE1121="N/A", "N/A", AA1121-AE1121)</f>
        <v>N/A</v>
      </c>
      <c r="AE1121" s="16" t="str">
        <f>IF(AA1121="N/A", "N/A", IF(AC1121&gt;0, IF(AA1121&lt;13, ROUNDUP(0.25*AA1121,0), IF(AA1121&lt;26, ROUNDUP(0.4*AA1121,0), IF(AA1121&lt;51, ROUNDUP(0.6*AA1121,0), ROUNDUP(0.75*AA1121,0)))), "N/A"))</f>
        <v>N/A</v>
      </c>
      <c r="AF1121" s="16" t="str">
        <f>IF(AD1121="N/A","N/A", (AE1121*AC1121)+Q1121)</f>
        <v>N/A</v>
      </c>
      <c r="AG1121" s="16" t="str">
        <f>IF($AF1121="N/A", "N/A", "TBC")</f>
        <v>N/A</v>
      </c>
      <c r="AH1121" s="16" t="str">
        <f>IF($AF1121="N/A", "N/A", "TBC")</f>
        <v>N/A</v>
      </c>
      <c r="AI1121" s="16" t="str">
        <f>IF($AF1121="N/A","N/A",IF(AC1121&gt;1,"TBC","N/A"))</f>
        <v>N/A</v>
      </c>
      <c r="AJ1121" s="16" t="str">
        <f>IF($AF1121="N/A","N/A",IF(AC1121&gt;2,"TBC","N/A"))</f>
        <v>N/A</v>
      </c>
      <c r="AK1121" s="16" t="str">
        <f>IF($AF1121="N/A","N/A",IF(AC1121&gt;3,"TBC","N/A"))</f>
        <v>N/A</v>
      </c>
      <c r="AL1121" s="16" t="str">
        <f>IF(AC1121="N/A","N/A",IF(AC1121&gt;0,IF(SUM(AG1121:AK1121)&lt;&gt;AF1121,"CHECK","OK"),"N/A"))</f>
        <v>N/A</v>
      </c>
      <c r="AM1121" s="16" t="e">
        <f>IF(AD1121="N/A", L1121+T1121, L1121+AG1121)</f>
        <v>#VALUE!</v>
      </c>
      <c r="AN1121" s="16" t="str">
        <f>IF(AD1121="N/A", IF(U1121="N/A", "N/A", L1121+U1121), AD1121+AH1121)</f>
        <v>N/A</v>
      </c>
      <c r="AO1121" s="16" t="str">
        <f>IF(AD1121="N/A", IF(V1121="N/A", "N/A", L1121+V1121), IF(AI1121="N/A", "N/A", AD1121+AI1121))</f>
        <v>N/A</v>
      </c>
      <c r="AP1121" s="16" t="str">
        <f>IF(AD1121="N/A", IF(W1121="N/A", "N/A", L1121+W1121), IF(AJ1121="N/A", "N/A", AD1121+AJ1121))</f>
        <v>N/A</v>
      </c>
      <c r="AQ1121" s="16" t="str">
        <f>IF(AD1121="N/A", IF(X1121="N/A", "N/A", L1121+X1121), IF(AK1121="N/A", "N/A", AD1121+AK1121))</f>
        <v>N/A</v>
      </c>
      <c r="AR1121" s="15" t="s">
        <v>40</v>
      </c>
      <c r="AS1121" s="15" t="s">
        <v>40</v>
      </c>
      <c r="AT1121" s="15" t="s">
        <v>40</v>
      </c>
      <c r="AU1121" s="15" t="s">
        <v>40</v>
      </c>
      <c r="AV1121" s="15" t="s">
        <v>40</v>
      </c>
      <c r="AW1121" s="15" t="s">
        <v>40</v>
      </c>
      <c r="AX1121" s="15" t="s">
        <v>40</v>
      </c>
      <c r="AY1121" s="15" t="s">
        <v>40</v>
      </c>
      <c r="AZ1121" s="15" t="s">
        <v>40</v>
      </c>
      <c r="BA1121" s="15" t="s">
        <v>40</v>
      </c>
      <c r="BB1121" s="15" t="s">
        <v>40</v>
      </c>
      <c r="BC1121" s="15" t="s">
        <v>40</v>
      </c>
      <c r="BD1121" s="15" t="s">
        <v>40</v>
      </c>
      <c r="BE1121" s="15" t="s">
        <v>40</v>
      </c>
      <c r="BF1121" s="15" t="s">
        <v>40</v>
      </c>
      <c r="BG1121" s="15" t="s">
        <v>40</v>
      </c>
      <c r="BH1121" s="15" t="s">
        <v>40</v>
      </c>
      <c r="BJ1121" s="16" t="e">
        <f>IF(AR1121="R", $CA1121, IF(OR(AR1121="P", AR1121="T", AR1121="N"), 0, IF($C1121="DM", $T1121, IF(OR(AR1121="Y", AR1121="IR"),$AM1121,IF(AR1121="C", IF($BI1121="Y", IF($AF1121="N/A", $Q1121, $AF1121), IF($AG1121="N/A", $T1121,$AG1121)))))))</f>
        <v>#VALUE!</v>
      </c>
      <c r="BK1121" s="16" t="e">
        <f>IF(AS1121="R", $CA1121, IF(OR(AS1121="P", AS1121="T", AS1121="N"), 0, IF($C1121="DM", $T1121, IF(OR(AS1121="Y", AS1121="IR"),$AM1121,IF(AS1121="C", IF($BI1121="Y", IF($AF1121="N/A", $Q1121, $AF1121), IF($AG1121="N/A", $T1121,$AG1121)))))))</f>
        <v>#VALUE!</v>
      </c>
      <c r="BL1121" s="16" t="e">
        <f>IF(AT1121="R", $CA1121, IF(OR(AT1121="P", AT1121="T", AT1121="N"), 0, IF($C1121="DM", $T1121, IF(OR(AT1121="Y", AT1121="IR"),$AM1121,IF(AT1121="C", IF($BI1121="Y", IF($AF1121="N/A", $Q1121, $AF1121), IF($AG1121="N/A", $T1121,$AG1121)))))))</f>
        <v>#VALUE!</v>
      </c>
      <c r="BM1121" s="16" t="e">
        <f>IF(AU1121="R", $CA1121, IF(OR(AU1121="P", AU1121="T", AU1121="N"), 0, IF($C1121="DM", $T1121, IF(OR(AU1121="Y", AU1121="IR"),$AM1121,IF(AU1121="C", IF($BI1121="Y", IF($AF1121="N/A", $Q1121, $AF1121), IF($AG1121="N/A", $T1121,$AG1121)))))))</f>
        <v>#VALUE!</v>
      </c>
      <c r="BN1121" s="16" t="e">
        <f>IF(AV1121="R", $CA1121, IF(OR(AV1121="P", AV1121="T", AV1121="N"), 0, IF($C1121="DM", $T1121, IF(OR(AV1121="Y", AV1121="IR"),$AM1121,IF(AV1121="C", IF($BI1121="Y", IF($AF1121="N/A", $Q1121, $AF1121), IF($AG1121="N/A", $T1121,$AG1121)))))))</f>
        <v>#VALUE!</v>
      </c>
      <c r="BO1121" s="16" t="e">
        <f>IF(AW1121="R", $CA1121, IF(OR(AW1121="P", AW1121="T", AW1121="N"), 0, IF($C1121="DM", $T1121, IF(OR(AW1121="Y", AW1121="IR"),$AM1121,IF(AW1121="C", IF($BI1121="Y", IF($AF1121="N/A", $Q1121, $AF1121), IF($AG1121="N/A", $T1121,$AG1121)))))))</f>
        <v>#VALUE!</v>
      </c>
      <c r="BP1121" s="16" t="e">
        <f>IF(AX1121="R", $CA1121, IF(OR(AX1121="P", AX1121="T", AX1121="N"), 0, IF($C1121="DM", $T1121, IF(OR(AX1121="Y", AX1121="IR"),$AM1121,IF(AX1121="C", IF($BI1121="Y", IF($AF1121="N/A", $Q1121, $AF1121), IF($AG1121="N/A", $T1121,$AG1121)))))))</f>
        <v>#VALUE!</v>
      </c>
      <c r="BQ1121" s="16" t="e">
        <f>IF(AY1121="R", $CA1121, IF(OR(AY1121="P", AY1121="T", AY1121="N"), 0, IF($C1121="DM", $T1121, IF(OR(AY1121="Y", AY1121="IR"),$AM1121,IF(AY1121="C", IF($BI1121="Y", IF($AF1121="N/A", $Q1121, $AF1121), IF($AG1121="N/A", $T1121,$AG1121)))))))</f>
        <v>#VALUE!</v>
      </c>
      <c r="BR1121" s="16" t="e">
        <f>IF(AZ1121="R", $CA1121, IF(OR(AZ1121="P", AZ1121="T", AZ1121="N"), 0, IF($C1121="DM", $T1121, IF(OR(AZ1121="Y", AZ1121="IR"),$AM1121,IF(AZ1121="C", IF($BI1121="Y", IF($AF1121="N/A", $Q1121, $AF1121), IF($AG1121="N/A", $T1121,$AG1121)))))))</f>
        <v>#VALUE!</v>
      </c>
      <c r="BS1121" s="16" t="e">
        <f>IF(BA1121="R", $CA1121, IF(OR(BA1121="P", BA1121="T", BA1121="N"), 0, IF($C1121="DM", $T1121, IF(OR(BA1121="Y", BA1121="IR"),$AM1121,IF(BA1121="C", IF($BI1121="Y", IF($AF1121="N/A", $Q1121, $AF1121), IF($AG1121="N/A", $T1121,$AG1121)))))))</f>
        <v>#VALUE!</v>
      </c>
      <c r="BT1121" s="16" t="e">
        <f>IF(BB1121="R", $CA1121, IF(OR(BB1121="P", BB1121="T", BB1121="N"), 0, IF($C1121="DM", $T1121, IF(OR(BB1121="Y", BB1121="IR"),$AM1121,IF(BB1121="C", IF($BI1121="Y", IF($BA1121="C", IF($AF1121="N/A", $Q1121, $AF1121), IF($AF1121="N/A", $T1121, $AM1121)), IF($AG1121="N/A", $T1121,$AG1121)))))))</f>
        <v>#VALUE!</v>
      </c>
      <c r="BU1121" s="16" t="e">
        <f>IF(BC1121="R", $CA1121, IF(OR(BC1121="P", BC1121="T", BC1121="N"), 0, IF($C1121="DM", $T1121, IF(OR(BC1121="Y", BC1121="IR"),$AM1121,IF(BC1121="C", IF($BI1121="Y", IF($BA1121="C", IF($AF1121="N/A", $Q1121, $AF1121), IF($AF1121="N/A", $T1121, $AM1121)), IF($AG1121="N/A", $T1121,$AG1121)))))))</f>
        <v>#VALUE!</v>
      </c>
      <c r="BV1121" s="16" t="e">
        <f>IF(BD1121="R", $CA1121, IF(OR(BD1121="P", BD1121="T", BD1121="N"), 0, IF($C1121="DM", $T1121, IF(OR(BD1121="Y", BD1121="IR"),$AM1121,IF(BD1121="C", IF($BI1121="Y", IF($BA1121="C", IF($AF1121="N/A", $Q1121, $AF1121), IF($AF1121="N/A", $T1121, $AM1121)), IF($AG1121="N/A", $T1121,$AG1121)))))))</f>
        <v>#VALUE!</v>
      </c>
      <c r="BW1121" s="16" t="e">
        <f>IF(BE1121="R", $CA1121, IF(OR(BE1121="P", BE1121="T", BE1121="N"), 0, IF($C1121="DM", $T1121, IF(OR(BE1121="Y", BE1121="IR"),$AM1121,IF(BE1121="C", IF($BI1121="Y", IF($BA1121="C", IF($AF1121="N/A", $Q1121, $AF1121), IF($AF1121="N/A", $T1121, $AM1121)), IF($AG1121="N/A", $T1121,$AG1121)))))))</f>
        <v>#VALUE!</v>
      </c>
      <c r="BX1121" s="16" t="e">
        <f>IF(BF1121="R", $CA1121, IF(OR(BF1121="P", BF1121="T", BF1121="N"), 0, IF($C1121="DM", $T1121, IF(OR(BF1121="Y", BF1121="IR"),$AM1121,IF(BF1121="C", IF($BI1121="Y", IF($BA1121="C", IF($AF1121="N/A", $Q1121, $AF1121), IF($AF1121="N/A", $T1121, $AM1121)), IF($AG1121="N/A", $T1121,$AG1121)))))))</f>
        <v>#VALUE!</v>
      </c>
      <c r="BY1121" s="16" t="e">
        <f>IF(BG1121="R", $CA1121, IF(OR(BG1121="P", BG1121="T", BG1121="N"), 0, IF($C1121="DM", $T1121, IF(OR(BG1121="Y", BG1121="IR"),$AM1121,IF(BG1121="C", IF($BI1121="Y", IF($BA1121="C", IF($AF1121="N/A", $Q1121, $AF1121), IF($AF1121="N/A", $T1121, $AM1121)), IF($AG1121="N/A", $T1121,$AG1121)))))))</f>
        <v>#VALUE!</v>
      </c>
      <c r="BZ1121" s="16" t="e">
        <f>IF(BH1121="R", $CA1121, IF(OR(BH1121="P", BH1121="T", BH1121="N"), 0, IF($C1121="DM", $T1121, IF(OR(BH1121="Y", BH1121="IR"),$AM1121,IF(BH1121="C", IF($BI1121="Y", IF($BA1121="C", IF($AF1121="N/A", $Q1121, $AF1121), IF($AF1121="N/A", $T1121, $AM1121)), IF($AG1121="N/A", $T1121,$AG1121)))))))</f>
        <v>#VALUE!</v>
      </c>
      <c r="CA1121" s="15" t="s">
        <v>75</v>
      </c>
      <c r="CB1121" s="16" t="e">
        <f>BZ1121</f>
        <v>#VALUE!</v>
      </c>
      <c r="CC1121" s="15" t="str">
        <f>IF(OR($BH1121="T", $BH1121="R"), 0, IF($BH1121="C", IF($BI1121="Y", IF($BA1121="C", 0, IF(AF1121="N/A", Q1121-T1121, AF1121-AG1121)), IF($AF1121="N/A", U1121, AH1121)), AN1121))</f>
        <v>N/A</v>
      </c>
      <c r="CD1121" s="15" t="str">
        <f>IF(OR($BH1121="T", $BH1121="R"), 0, IF($BH1121="C", IF($BI1121="Y", 0, IF($AF1121="N/A", V1121, AI1121)), AO1121))</f>
        <v>N/A</v>
      </c>
      <c r="CE1121" s="15" t="str">
        <f>IF(OR($BH1121="T", $BH1121="R"), 0, IF($BH1121="C", IF($BI1121="Y", 0, IF($AF1121="N/A", W1121, AJ1121)), AP1121))</f>
        <v>N/A</v>
      </c>
      <c r="CF1121" s="15" t="str">
        <f>IF(OR($BH1121="T", $BH1121="R"), 0, IF($BH1121="C", IF($BI1121="Y", 0, IF($AF1121="N/A", X1121, AK1121)), AQ1121))</f>
        <v>N/A</v>
      </c>
    </row>
    <row r="1122" spans="1:84" x14ac:dyDescent="0.25">
      <c r="A1122" s="14">
        <v>6099</v>
      </c>
      <c r="B1122" s="15"/>
      <c r="C1122" s="15"/>
      <c r="D1122" s="15"/>
      <c r="E1122" s="15" t="e">
        <f>VLOOKUP(B1122, 'Rookie Year'!$A$2:$B$55679,2,FALSE)</f>
        <v>#N/A</v>
      </c>
      <c r="F1122" s="15">
        <v>2024</v>
      </c>
      <c r="G1122" s="15" t="s">
        <v>42</v>
      </c>
      <c r="H1122" s="15"/>
      <c r="I1122" s="16"/>
      <c r="J1122" s="15"/>
      <c r="K1122" s="17">
        <f>IF(AND(G1122&lt;&gt;"N",R1122="N/A"), IF(I1122&lt;4, 0, 0.25),IF(I1122=1, IF(J1122=1,0.25, 0.25), IF(I1122&lt;13, 0.25, IF(I1122&lt;26, 0.4, IF(I1122&lt;51, 0.6, 0.75)))))</f>
        <v>0.25</v>
      </c>
      <c r="L1122" s="16">
        <f>I1122-M1122</f>
        <v>0</v>
      </c>
      <c r="M1122" s="16">
        <f>ROUNDUP(I1122*K1122,0)</f>
        <v>0</v>
      </c>
      <c r="N1122" s="16">
        <f>M1122*J1122</f>
        <v>0</v>
      </c>
      <c r="O1122" s="16">
        <v>0</v>
      </c>
      <c r="P1122" s="16">
        <v>0</v>
      </c>
      <c r="Q1122" s="16">
        <f>N1122-O1122-P1122</f>
        <v>0</v>
      </c>
      <c r="R1122" s="15" t="s">
        <v>75</v>
      </c>
      <c r="S1122" s="15">
        <f>IF(R1122="N/A", J1122-($B$1-F1122), J1122-($B$1-R1122))</f>
        <v>0</v>
      </c>
      <c r="T1122" s="16" t="str">
        <f>IF($S1122&lt;1, "N/A", $M1122)</f>
        <v>N/A</v>
      </c>
      <c r="U1122" s="16" t="str">
        <f>IF($S1122&lt;2, "N/A", $M1122)</f>
        <v>N/A</v>
      </c>
      <c r="V1122" s="16" t="str">
        <f>IF($S1122&lt;3, "N/A", $M1122)</f>
        <v>N/A</v>
      </c>
      <c r="W1122" s="16" t="str">
        <f>IF($S1122&lt;4, "N/A", $M1122)</f>
        <v>N/A</v>
      </c>
      <c r="X1122" s="16" t="str">
        <f>IF($S1122&lt;5, "N/A", $M1122)</f>
        <v>N/A</v>
      </c>
      <c r="Y1122" s="15" t="str">
        <f>IF(SUM(T1122:X1122)&lt;&gt;Q1122, "CHECK", "OK")</f>
        <v>OK</v>
      </c>
      <c r="Z1122" s="15" t="str">
        <f>IF(F1122=$B$1, "No", IF(S1122=1, "Yes", "No"))</f>
        <v>No</v>
      </c>
      <c r="AA1122" s="18" t="str">
        <f>IF(C1122="DM", "N/A", IF(Z1122="No","N/A",VLOOKUP(B1122,'Extension List'!$A$3:$R$1972,18,FALSE)))</f>
        <v>N/A</v>
      </c>
      <c r="AB1122" s="15" t="str">
        <f>IF(C1122="DM", "N/A", IF(Z1122="No","N/A",VLOOKUP(B1122,'Extension List'!$A$3:$T$1972,20,FALSE)))</f>
        <v>N/A</v>
      </c>
      <c r="AC1122" s="15" t="str">
        <f>IF(AA1122="N/A", "N/A", 0)</f>
        <v>N/A</v>
      </c>
      <c r="AD1122" s="16" t="str">
        <f>IF(AE1122="N/A", "N/A", AA1122-AE1122)</f>
        <v>N/A</v>
      </c>
      <c r="AE1122" s="16" t="str">
        <f>IF(AA1122="N/A", "N/A", IF(AC1122&gt;0, IF(AA1122&lt;13, ROUNDUP(0.25*AA1122,0), IF(AA1122&lt;26, ROUNDUP(0.4*AA1122,0), IF(AA1122&lt;51, ROUNDUP(0.6*AA1122,0), ROUNDUP(0.75*AA1122,0)))), "N/A"))</f>
        <v>N/A</v>
      </c>
      <c r="AF1122" s="16" t="str">
        <f>IF(AD1122="N/A","N/A", (AE1122*AC1122)+Q1122)</f>
        <v>N/A</v>
      </c>
      <c r="AG1122" s="16" t="str">
        <f>IF($AF1122="N/A", "N/A", "TBC")</f>
        <v>N/A</v>
      </c>
      <c r="AH1122" s="16" t="str">
        <f>IF($AF1122="N/A", "N/A", "TBC")</f>
        <v>N/A</v>
      </c>
      <c r="AI1122" s="16" t="str">
        <f>IF($AF1122="N/A","N/A",IF(AC1122&gt;1,"TBC","N/A"))</f>
        <v>N/A</v>
      </c>
      <c r="AJ1122" s="16" t="str">
        <f>IF($AF1122="N/A","N/A",IF(AC1122&gt;2,"TBC","N/A"))</f>
        <v>N/A</v>
      </c>
      <c r="AK1122" s="16" t="str">
        <f>IF($AF1122="N/A","N/A",IF(AC1122&gt;3,"TBC","N/A"))</f>
        <v>N/A</v>
      </c>
      <c r="AL1122" s="16" t="str">
        <f>IF(AC1122="N/A","N/A",IF(AC1122&gt;0,IF(SUM(AG1122:AK1122)&lt;&gt;AF1122,"CHECK","OK"),"N/A"))</f>
        <v>N/A</v>
      </c>
      <c r="AM1122" s="16" t="e">
        <f>IF(AD1122="N/A", L1122+T1122, L1122+AG1122)</f>
        <v>#VALUE!</v>
      </c>
      <c r="AN1122" s="16" t="str">
        <f>IF(AD1122="N/A", IF(U1122="N/A", "N/A", L1122+U1122), AD1122+AH1122)</f>
        <v>N/A</v>
      </c>
      <c r="AO1122" s="16" t="str">
        <f>IF(AD1122="N/A", IF(V1122="N/A", "N/A", L1122+V1122), IF(AI1122="N/A", "N/A", AD1122+AI1122))</f>
        <v>N/A</v>
      </c>
      <c r="AP1122" s="16" t="str">
        <f>IF(AD1122="N/A", IF(W1122="N/A", "N/A", L1122+W1122), IF(AJ1122="N/A", "N/A", AD1122+AJ1122))</f>
        <v>N/A</v>
      </c>
      <c r="AQ1122" s="16" t="str">
        <f>IF(AD1122="N/A", IF(X1122="N/A", "N/A", L1122+X1122), IF(AK1122="N/A", "N/A", AD1122+AK1122))</f>
        <v>N/A</v>
      </c>
      <c r="AR1122" s="15" t="s">
        <v>40</v>
      </c>
      <c r="AS1122" s="15" t="s">
        <v>40</v>
      </c>
      <c r="AT1122" s="15" t="s">
        <v>40</v>
      </c>
      <c r="AU1122" s="15" t="s">
        <v>40</v>
      </c>
      <c r="AV1122" s="15" t="s">
        <v>40</v>
      </c>
      <c r="AW1122" s="15" t="s">
        <v>40</v>
      </c>
      <c r="AX1122" s="15" t="s">
        <v>40</v>
      </c>
      <c r="AY1122" s="15" t="s">
        <v>40</v>
      </c>
      <c r="AZ1122" s="15" t="s">
        <v>40</v>
      </c>
      <c r="BA1122" s="15" t="s">
        <v>40</v>
      </c>
      <c r="BB1122" s="15" t="s">
        <v>40</v>
      </c>
      <c r="BC1122" s="15" t="s">
        <v>40</v>
      </c>
      <c r="BD1122" s="15" t="s">
        <v>40</v>
      </c>
      <c r="BE1122" s="15" t="s">
        <v>40</v>
      </c>
      <c r="BF1122" s="15" t="s">
        <v>40</v>
      </c>
      <c r="BG1122" s="15" t="s">
        <v>40</v>
      </c>
      <c r="BH1122" s="15" t="s">
        <v>40</v>
      </c>
      <c r="BJ1122" s="16" t="e">
        <f>IF(AR1122="R", $CA1122, IF(OR(AR1122="P", AR1122="T", AR1122="N"), 0, IF($C1122="DM", $T1122, IF(OR(AR1122="Y", AR1122="IR"),$AM1122,IF(AR1122="C", IF($BI1122="Y", IF($AF1122="N/A", $Q1122, $AF1122), IF($AG1122="N/A", $T1122,$AG1122)))))))</f>
        <v>#VALUE!</v>
      </c>
      <c r="BK1122" s="16" t="e">
        <f>IF(AS1122="R", $CA1122, IF(OR(AS1122="P", AS1122="T", AS1122="N"), 0, IF($C1122="DM", $T1122, IF(OR(AS1122="Y", AS1122="IR"),$AM1122,IF(AS1122="C", IF($BI1122="Y", IF($AF1122="N/A", $Q1122, $AF1122), IF($AG1122="N/A", $T1122,$AG1122)))))))</f>
        <v>#VALUE!</v>
      </c>
      <c r="BL1122" s="16" t="e">
        <f>IF(AT1122="R", $CA1122, IF(OR(AT1122="P", AT1122="T", AT1122="N"), 0, IF($C1122="DM", $T1122, IF(OR(AT1122="Y", AT1122="IR"),$AM1122,IF(AT1122="C", IF($BI1122="Y", IF($AF1122="N/A", $Q1122, $AF1122), IF($AG1122="N/A", $T1122,$AG1122)))))))</f>
        <v>#VALUE!</v>
      </c>
      <c r="BM1122" s="16" t="e">
        <f>IF(AU1122="R", $CA1122, IF(OR(AU1122="P", AU1122="T", AU1122="N"), 0, IF($C1122="DM", $T1122, IF(OR(AU1122="Y", AU1122="IR"),$AM1122,IF(AU1122="C", IF($BI1122="Y", IF($AF1122="N/A", $Q1122, $AF1122), IF($AG1122="N/A", $T1122,$AG1122)))))))</f>
        <v>#VALUE!</v>
      </c>
      <c r="BN1122" s="16" t="e">
        <f>IF(AV1122="R", $CA1122, IF(OR(AV1122="P", AV1122="T", AV1122="N"), 0, IF($C1122="DM", $T1122, IF(OR(AV1122="Y", AV1122="IR"),$AM1122,IF(AV1122="C", IF($BI1122="Y", IF($AF1122="N/A", $Q1122, $AF1122), IF($AG1122="N/A", $T1122,$AG1122)))))))</f>
        <v>#VALUE!</v>
      </c>
      <c r="BO1122" s="16" t="e">
        <f>IF(AW1122="R", $CA1122, IF(OR(AW1122="P", AW1122="T", AW1122="N"), 0, IF($C1122="DM", $T1122, IF(OR(AW1122="Y", AW1122="IR"),$AM1122,IF(AW1122="C", IF($BI1122="Y", IF($AF1122="N/A", $Q1122, $AF1122), IF($AG1122="N/A", $T1122,$AG1122)))))))</f>
        <v>#VALUE!</v>
      </c>
      <c r="BP1122" s="16" t="e">
        <f>IF(AX1122="R", $CA1122, IF(OR(AX1122="P", AX1122="T", AX1122="N"), 0, IF($C1122="DM", $T1122, IF(OR(AX1122="Y", AX1122="IR"),$AM1122,IF(AX1122="C", IF($BI1122="Y", IF($AF1122="N/A", $Q1122, $AF1122), IF($AG1122="N/A", $T1122,$AG1122)))))))</f>
        <v>#VALUE!</v>
      </c>
      <c r="BQ1122" s="16" t="e">
        <f>IF(AY1122="R", $CA1122, IF(OR(AY1122="P", AY1122="T", AY1122="N"), 0, IF($C1122="DM", $T1122, IF(OR(AY1122="Y", AY1122="IR"),$AM1122,IF(AY1122="C", IF($BI1122="Y", IF($AF1122="N/A", $Q1122, $AF1122), IF($AG1122="N/A", $T1122,$AG1122)))))))</f>
        <v>#VALUE!</v>
      </c>
      <c r="BR1122" s="16" t="e">
        <f>IF(AZ1122="R", $CA1122, IF(OR(AZ1122="P", AZ1122="T", AZ1122="N"), 0, IF($C1122="DM", $T1122, IF(OR(AZ1122="Y", AZ1122="IR"),$AM1122,IF(AZ1122="C", IF($BI1122="Y", IF($AF1122="N/A", $Q1122, $AF1122), IF($AG1122="N/A", $T1122,$AG1122)))))))</f>
        <v>#VALUE!</v>
      </c>
      <c r="BS1122" s="16" t="e">
        <f>IF(BA1122="R", $CA1122, IF(OR(BA1122="P", BA1122="T", BA1122="N"), 0, IF($C1122="DM", $T1122, IF(OR(BA1122="Y", BA1122="IR"),$AM1122,IF(BA1122="C", IF($BI1122="Y", IF($AF1122="N/A", $Q1122, $AF1122), IF($AG1122="N/A", $T1122,$AG1122)))))))</f>
        <v>#VALUE!</v>
      </c>
      <c r="BT1122" s="16" t="e">
        <f>IF(BB1122="R", $CA1122, IF(OR(BB1122="P", BB1122="T", BB1122="N"), 0, IF($C1122="DM", $T1122, IF(OR(BB1122="Y", BB1122="IR"),$AM1122,IF(BB1122="C", IF($BI1122="Y", IF($BA1122="C", IF($AF1122="N/A", $Q1122, $AF1122), IF($AF1122="N/A", $T1122, $AM1122)), IF($AG1122="N/A", $T1122,$AG1122)))))))</f>
        <v>#VALUE!</v>
      </c>
      <c r="BU1122" s="16" t="e">
        <f>IF(BC1122="R", $CA1122, IF(OR(BC1122="P", BC1122="T", BC1122="N"), 0, IF($C1122="DM", $T1122, IF(OR(BC1122="Y", BC1122="IR"),$AM1122,IF(BC1122="C", IF($BI1122="Y", IF($BA1122="C", IF($AF1122="N/A", $Q1122, $AF1122), IF($AF1122="N/A", $T1122, $AM1122)), IF($AG1122="N/A", $T1122,$AG1122)))))))</f>
        <v>#VALUE!</v>
      </c>
      <c r="BV1122" s="16" t="e">
        <f>IF(BD1122="R", $CA1122, IF(OR(BD1122="P", BD1122="T", BD1122="N"), 0, IF($C1122="DM", $T1122, IF(OR(BD1122="Y", BD1122="IR"),$AM1122,IF(BD1122="C", IF($BI1122="Y", IF($BA1122="C", IF($AF1122="N/A", $Q1122, $AF1122), IF($AF1122="N/A", $T1122, $AM1122)), IF($AG1122="N/A", $T1122,$AG1122)))))))</f>
        <v>#VALUE!</v>
      </c>
      <c r="BW1122" s="16" t="e">
        <f>IF(BE1122="R", $CA1122, IF(OR(BE1122="P", BE1122="T", BE1122="N"), 0, IF($C1122="DM", $T1122, IF(OR(BE1122="Y", BE1122="IR"),$AM1122,IF(BE1122="C", IF($BI1122="Y", IF($BA1122="C", IF($AF1122="N/A", $Q1122, $AF1122), IF($AF1122="N/A", $T1122, $AM1122)), IF($AG1122="N/A", $T1122,$AG1122)))))))</f>
        <v>#VALUE!</v>
      </c>
      <c r="BX1122" s="16" t="e">
        <f>IF(BF1122="R", $CA1122, IF(OR(BF1122="P", BF1122="T", BF1122="N"), 0, IF($C1122="DM", $T1122, IF(OR(BF1122="Y", BF1122="IR"),$AM1122,IF(BF1122="C", IF($BI1122="Y", IF($BA1122="C", IF($AF1122="N/A", $Q1122, $AF1122), IF($AF1122="N/A", $T1122, $AM1122)), IF($AG1122="N/A", $T1122,$AG1122)))))))</f>
        <v>#VALUE!</v>
      </c>
      <c r="BY1122" s="16" t="e">
        <f>IF(BG1122="R", $CA1122, IF(OR(BG1122="P", BG1122="T", BG1122="N"), 0, IF($C1122="DM", $T1122, IF(OR(BG1122="Y", BG1122="IR"),$AM1122,IF(BG1122="C", IF($BI1122="Y", IF($BA1122="C", IF($AF1122="N/A", $Q1122, $AF1122), IF($AF1122="N/A", $T1122, $AM1122)), IF($AG1122="N/A", $T1122,$AG1122)))))))</f>
        <v>#VALUE!</v>
      </c>
      <c r="BZ1122" s="16" t="e">
        <f>IF(BH1122="R", $CA1122, IF(OR(BH1122="P", BH1122="T", BH1122="N"), 0, IF($C1122="DM", $T1122, IF(OR(BH1122="Y", BH1122="IR"),$AM1122,IF(BH1122="C", IF($BI1122="Y", IF($BA1122="C", IF($AF1122="N/A", $Q1122, $AF1122), IF($AF1122="N/A", $T1122, $AM1122)), IF($AG1122="N/A", $T1122,$AG1122)))))))</f>
        <v>#VALUE!</v>
      </c>
      <c r="CA1122" s="15" t="s">
        <v>75</v>
      </c>
      <c r="CB1122" s="16" t="e">
        <f>BZ1122</f>
        <v>#VALUE!</v>
      </c>
      <c r="CC1122" s="15" t="str">
        <f>IF(OR($BH1122="T", $BH1122="R"), 0, IF($BH1122="C", IF($BI1122="Y", IF($BA1122="C", 0, IF(AF1122="N/A", Q1122-T1122, AF1122-AG1122)), IF($AF1122="N/A", U1122, AH1122)), AN1122))</f>
        <v>N/A</v>
      </c>
      <c r="CD1122" s="15" t="str">
        <f>IF(OR($BH1122="T", $BH1122="R"), 0, IF($BH1122="C", IF($BI1122="Y", 0, IF($AF1122="N/A", V1122, AI1122)), AO1122))</f>
        <v>N/A</v>
      </c>
      <c r="CE1122" s="15" t="str">
        <f>IF(OR($BH1122="T", $BH1122="R"), 0, IF($BH1122="C", IF($BI1122="Y", 0, IF($AF1122="N/A", W1122, AJ1122)), AP1122))</f>
        <v>N/A</v>
      </c>
      <c r="CF1122" s="15" t="str">
        <f>IF(OR($BH1122="T", $BH1122="R"), 0, IF($BH1122="C", IF($BI1122="Y", 0, IF($AF1122="N/A", X1122, AK1122)), AQ1122))</f>
        <v>N/A</v>
      </c>
    </row>
    <row r="1123" spans="1:84" x14ac:dyDescent="0.25">
      <c r="A1123" s="14">
        <v>6100</v>
      </c>
      <c r="B1123" s="15"/>
      <c r="C1123" s="15"/>
      <c r="D1123" s="15"/>
      <c r="E1123" s="15" t="e">
        <f>VLOOKUP(B1123, 'Rookie Year'!$A$2:$B$55679,2,FALSE)</f>
        <v>#N/A</v>
      </c>
      <c r="F1123" s="15">
        <v>2024</v>
      </c>
      <c r="G1123" s="15" t="s">
        <v>42</v>
      </c>
      <c r="H1123" s="15"/>
      <c r="I1123" s="16"/>
      <c r="J1123" s="15"/>
      <c r="K1123" s="17">
        <f>IF(AND(G1123&lt;&gt;"N",R1123="N/A"), IF(I1123&lt;4, 0, 0.25),IF(I1123=1, IF(J1123=1,0.25, 0.25), IF(I1123&lt;13, 0.25, IF(I1123&lt;26, 0.4, IF(I1123&lt;51, 0.6, 0.75)))))</f>
        <v>0.25</v>
      </c>
      <c r="L1123" s="16">
        <f>I1123-M1123</f>
        <v>0</v>
      </c>
      <c r="M1123" s="16">
        <f>ROUNDUP(I1123*K1123,0)</f>
        <v>0</v>
      </c>
      <c r="N1123" s="16">
        <f>M1123*J1123</f>
        <v>0</v>
      </c>
      <c r="O1123" s="16">
        <v>0</v>
      </c>
      <c r="P1123" s="16">
        <v>0</v>
      </c>
      <c r="Q1123" s="16">
        <f>N1123-O1123-P1123</f>
        <v>0</v>
      </c>
      <c r="R1123" s="15" t="s">
        <v>75</v>
      </c>
      <c r="S1123" s="15">
        <f>IF(R1123="N/A", J1123-($B$1-F1123), J1123-($B$1-R1123))</f>
        <v>0</v>
      </c>
      <c r="T1123" s="16" t="str">
        <f>IF($S1123&lt;1, "N/A", $M1123)</f>
        <v>N/A</v>
      </c>
      <c r="U1123" s="16" t="str">
        <f>IF($S1123&lt;2, "N/A", $M1123)</f>
        <v>N/A</v>
      </c>
      <c r="V1123" s="16" t="str">
        <f>IF($S1123&lt;3, "N/A", $M1123)</f>
        <v>N/A</v>
      </c>
      <c r="W1123" s="16" t="str">
        <f>IF($S1123&lt;4, "N/A", $M1123)</f>
        <v>N/A</v>
      </c>
      <c r="X1123" s="16" t="str">
        <f>IF($S1123&lt;5, "N/A", $M1123)</f>
        <v>N/A</v>
      </c>
      <c r="Y1123" s="15" t="str">
        <f>IF(SUM(T1123:X1123)&lt;&gt;Q1123, "CHECK", "OK")</f>
        <v>OK</v>
      </c>
      <c r="Z1123" s="15" t="str">
        <f>IF(F1123=$B$1, "No", IF(S1123=1, "Yes", "No"))</f>
        <v>No</v>
      </c>
      <c r="AA1123" s="18" t="str">
        <f>IF(C1123="DM", "N/A", IF(Z1123="No","N/A",VLOOKUP(B1123,'Extension List'!$A$3:$R$1972,18,FALSE)))</f>
        <v>N/A</v>
      </c>
      <c r="AB1123" s="15" t="str">
        <f>IF(C1123="DM", "N/A", IF(Z1123="No","N/A",VLOOKUP(B1123,'Extension List'!$A$3:$T$1972,20,FALSE)))</f>
        <v>N/A</v>
      </c>
      <c r="AC1123" s="15" t="str">
        <f>IF(AA1123="N/A", "N/A", 0)</f>
        <v>N/A</v>
      </c>
      <c r="AD1123" s="16" t="str">
        <f>IF(AE1123="N/A", "N/A", AA1123-AE1123)</f>
        <v>N/A</v>
      </c>
      <c r="AE1123" s="16" t="str">
        <f>IF(AA1123="N/A", "N/A", IF(AC1123&gt;0, IF(AA1123&lt;13, ROUNDUP(0.25*AA1123,0), IF(AA1123&lt;26, ROUNDUP(0.4*AA1123,0), IF(AA1123&lt;51, ROUNDUP(0.6*AA1123,0), ROUNDUP(0.75*AA1123,0)))), "N/A"))</f>
        <v>N/A</v>
      </c>
      <c r="AF1123" s="16" t="str">
        <f>IF(AD1123="N/A","N/A", (AE1123*AC1123)+Q1123)</f>
        <v>N/A</v>
      </c>
      <c r="AG1123" s="16" t="str">
        <f>IF($AF1123="N/A", "N/A", "TBC")</f>
        <v>N/A</v>
      </c>
      <c r="AH1123" s="16" t="str">
        <f>IF($AF1123="N/A", "N/A", "TBC")</f>
        <v>N/A</v>
      </c>
      <c r="AI1123" s="16" t="str">
        <f>IF($AF1123="N/A","N/A",IF(AC1123&gt;1,"TBC","N/A"))</f>
        <v>N/A</v>
      </c>
      <c r="AJ1123" s="16" t="str">
        <f>IF($AF1123="N/A","N/A",IF(AC1123&gt;2,"TBC","N/A"))</f>
        <v>N/A</v>
      </c>
      <c r="AK1123" s="16" t="str">
        <f>IF($AF1123="N/A","N/A",IF(AC1123&gt;3,"TBC","N/A"))</f>
        <v>N/A</v>
      </c>
      <c r="AL1123" s="16" t="str">
        <f>IF(AC1123="N/A","N/A",IF(AC1123&gt;0,IF(SUM(AG1123:AK1123)&lt;&gt;AF1123,"CHECK","OK"),"N/A"))</f>
        <v>N/A</v>
      </c>
      <c r="AM1123" s="16" t="e">
        <f>IF(AD1123="N/A", L1123+T1123, L1123+AG1123)</f>
        <v>#VALUE!</v>
      </c>
      <c r="AN1123" s="16" t="str">
        <f>IF(AD1123="N/A", IF(U1123="N/A", "N/A", L1123+U1123), AD1123+AH1123)</f>
        <v>N/A</v>
      </c>
      <c r="AO1123" s="16" t="str">
        <f>IF(AD1123="N/A", IF(V1123="N/A", "N/A", L1123+V1123), IF(AI1123="N/A", "N/A", AD1123+AI1123))</f>
        <v>N/A</v>
      </c>
      <c r="AP1123" s="16" t="str">
        <f>IF(AD1123="N/A", IF(W1123="N/A", "N/A", L1123+W1123), IF(AJ1123="N/A", "N/A", AD1123+AJ1123))</f>
        <v>N/A</v>
      </c>
      <c r="AQ1123" s="16" t="str">
        <f>IF(AD1123="N/A", IF(X1123="N/A", "N/A", L1123+X1123), IF(AK1123="N/A", "N/A", AD1123+AK1123))</f>
        <v>N/A</v>
      </c>
      <c r="AR1123" s="15" t="s">
        <v>40</v>
      </c>
      <c r="AS1123" s="15" t="s">
        <v>40</v>
      </c>
      <c r="AT1123" s="15" t="s">
        <v>40</v>
      </c>
      <c r="AU1123" s="15" t="s">
        <v>40</v>
      </c>
      <c r="AV1123" s="15" t="s">
        <v>40</v>
      </c>
      <c r="AW1123" s="15" t="s">
        <v>40</v>
      </c>
      <c r="AX1123" s="15" t="s">
        <v>40</v>
      </c>
      <c r="AY1123" s="15" t="s">
        <v>40</v>
      </c>
      <c r="AZ1123" s="15" t="s">
        <v>40</v>
      </c>
      <c r="BA1123" s="15" t="s">
        <v>40</v>
      </c>
      <c r="BB1123" s="15" t="s">
        <v>40</v>
      </c>
      <c r="BC1123" s="15" t="s">
        <v>40</v>
      </c>
      <c r="BD1123" s="15" t="s">
        <v>40</v>
      </c>
      <c r="BE1123" s="15" t="s">
        <v>40</v>
      </c>
      <c r="BF1123" s="15" t="s">
        <v>40</v>
      </c>
      <c r="BG1123" s="15" t="s">
        <v>40</v>
      </c>
      <c r="BH1123" s="15" t="s">
        <v>40</v>
      </c>
      <c r="BJ1123" s="16" t="e">
        <f>IF(AR1123="R", $CA1123, IF(OR(AR1123="P", AR1123="T", AR1123="N"), 0, IF($C1123="DM", $T1123, IF(OR(AR1123="Y", AR1123="IR"),$AM1123,IF(AR1123="C", IF($BI1123="Y", IF($AF1123="N/A", $Q1123, $AF1123), IF($AG1123="N/A", $T1123,$AG1123)))))))</f>
        <v>#VALUE!</v>
      </c>
      <c r="BK1123" s="16" t="e">
        <f>IF(AS1123="R", $CA1123, IF(OR(AS1123="P", AS1123="T", AS1123="N"), 0, IF($C1123="DM", $T1123, IF(OR(AS1123="Y", AS1123="IR"),$AM1123,IF(AS1123="C", IF($BI1123="Y", IF($AF1123="N/A", $Q1123, $AF1123), IF($AG1123="N/A", $T1123,$AG1123)))))))</f>
        <v>#VALUE!</v>
      </c>
      <c r="BL1123" s="16" t="e">
        <f>IF(AT1123="R", $CA1123, IF(OR(AT1123="P", AT1123="T", AT1123="N"), 0, IF($C1123="DM", $T1123, IF(OR(AT1123="Y", AT1123="IR"),$AM1123,IF(AT1123="C", IF($BI1123="Y", IF($AF1123="N/A", $Q1123, $AF1123), IF($AG1123="N/A", $T1123,$AG1123)))))))</f>
        <v>#VALUE!</v>
      </c>
      <c r="BM1123" s="16" t="e">
        <f>IF(AU1123="R", $CA1123, IF(OR(AU1123="P", AU1123="T", AU1123="N"), 0, IF($C1123="DM", $T1123, IF(OR(AU1123="Y", AU1123="IR"),$AM1123,IF(AU1123="C", IF($BI1123="Y", IF($AF1123="N/A", $Q1123, $AF1123), IF($AG1123="N/A", $T1123,$AG1123)))))))</f>
        <v>#VALUE!</v>
      </c>
      <c r="BN1123" s="16" t="e">
        <f>IF(AV1123="R", $CA1123, IF(OR(AV1123="P", AV1123="T", AV1123="N"), 0, IF($C1123="DM", $T1123, IF(OR(AV1123="Y", AV1123="IR"),$AM1123,IF(AV1123="C", IF($BI1123="Y", IF($AF1123="N/A", $Q1123, $AF1123), IF($AG1123="N/A", $T1123,$AG1123)))))))</f>
        <v>#VALUE!</v>
      </c>
      <c r="BO1123" s="16" t="e">
        <f>IF(AW1123="R", $CA1123, IF(OR(AW1123="P", AW1123="T", AW1123="N"), 0, IF($C1123="DM", $T1123, IF(OR(AW1123="Y", AW1123="IR"),$AM1123,IF(AW1123="C", IF($BI1123="Y", IF($AF1123="N/A", $Q1123, $AF1123), IF($AG1123="N/A", $T1123,$AG1123)))))))</f>
        <v>#VALUE!</v>
      </c>
      <c r="BP1123" s="16" t="e">
        <f>IF(AX1123="R", $CA1123, IF(OR(AX1123="P", AX1123="T", AX1123="N"), 0, IF($C1123="DM", $T1123, IF(OR(AX1123="Y", AX1123="IR"),$AM1123,IF(AX1123="C", IF($BI1123="Y", IF($AF1123="N/A", $Q1123, $AF1123), IF($AG1123="N/A", $T1123,$AG1123)))))))</f>
        <v>#VALUE!</v>
      </c>
      <c r="BQ1123" s="16" t="e">
        <f>IF(AY1123="R", $CA1123, IF(OR(AY1123="P", AY1123="T", AY1123="N"), 0, IF($C1123="DM", $T1123, IF(OR(AY1123="Y", AY1123="IR"),$AM1123,IF(AY1123="C", IF($BI1123="Y", IF($AF1123="N/A", $Q1123, $AF1123), IF($AG1123="N/A", $T1123,$AG1123)))))))</f>
        <v>#VALUE!</v>
      </c>
      <c r="BR1123" s="16" t="e">
        <f>IF(AZ1123="R", $CA1123, IF(OR(AZ1123="P", AZ1123="T", AZ1123="N"), 0, IF($C1123="DM", $T1123, IF(OR(AZ1123="Y", AZ1123="IR"),$AM1123,IF(AZ1123="C", IF($BI1123="Y", IF($AF1123="N/A", $Q1123, $AF1123), IF($AG1123="N/A", $T1123,$AG1123)))))))</f>
        <v>#VALUE!</v>
      </c>
      <c r="BS1123" s="16" t="e">
        <f>IF(BA1123="R", $CA1123, IF(OR(BA1123="P", BA1123="T", BA1123="N"), 0, IF($C1123="DM", $T1123, IF(OR(BA1123="Y", BA1123="IR"),$AM1123,IF(BA1123="C", IF($BI1123="Y", IF($AF1123="N/A", $Q1123, $AF1123), IF($AG1123="N/A", $T1123,$AG1123)))))))</f>
        <v>#VALUE!</v>
      </c>
      <c r="BT1123" s="16" t="e">
        <f>IF(BB1123="R", $CA1123, IF(OR(BB1123="P", BB1123="T", BB1123="N"), 0, IF($C1123="DM", $T1123, IF(OR(BB1123="Y", BB1123="IR"),$AM1123,IF(BB1123="C", IF($BI1123="Y", IF($BA1123="C", IF($AF1123="N/A", $Q1123, $AF1123), IF($AF1123="N/A", $T1123, $AM1123)), IF($AG1123="N/A", $T1123,$AG1123)))))))</f>
        <v>#VALUE!</v>
      </c>
      <c r="BU1123" s="16" t="e">
        <f>IF(BC1123="R", $CA1123, IF(OR(BC1123="P", BC1123="T", BC1123="N"), 0, IF($C1123="DM", $T1123, IF(OR(BC1123="Y", BC1123="IR"),$AM1123,IF(BC1123="C", IF($BI1123="Y", IF($BA1123="C", IF($AF1123="N/A", $Q1123, $AF1123), IF($AF1123="N/A", $T1123, $AM1123)), IF($AG1123="N/A", $T1123,$AG1123)))))))</f>
        <v>#VALUE!</v>
      </c>
      <c r="BV1123" s="16" t="e">
        <f>IF(BD1123="R", $CA1123, IF(OR(BD1123="P", BD1123="T", BD1123="N"), 0, IF($C1123="DM", $T1123, IF(OR(BD1123="Y", BD1123="IR"),$AM1123,IF(BD1123="C", IF($BI1123="Y", IF($BA1123="C", IF($AF1123="N/A", $Q1123, $AF1123), IF($AF1123="N/A", $T1123, $AM1123)), IF($AG1123="N/A", $T1123,$AG1123)))))))</f>
        <v>#VALUE!</v>
      </c>
      <c r="BW1123" s="16" t="e">
        <f>IF(BE1123="R", $CA1123, IF(OR(BE1123="P", BE1123="T", BE1123="N"), 0, IF($C1123="DM", $T1123, IF(OR(BE1123="Y", BE1123="IR"),$AM1123,IF(BE1123="C", IF($BI1123="Y", IF($BA1123="C", IF($AF1123="N/A", $Q1123, $AF1123), IF($AF1123="N/A", $T1123, $AM1123)), IF($AG1123="N/A", $T1123,$AG1123)))))))</f>
        <v>#VALUE!</v>
      </c>
      <c r="BX1123" s="16" t="e">
        <f>IF(BF1123="R", $CA1123, IF(OR(BF1123="P", BF1123="T", BF1123="N"), 0, IF($C1123="DM", $T1123, IF(OR(BF1123="Y", BF1123="IR"),$AM1123,IF(BF1123="C", IF($BI1123="Y", IF($BA1123="C", IF($AF1123="N/A", $Q1123, $AF1123), IF($AF1123="N/A", $T1123, $AM1123)), IF($AG1123="N/A", $T1123,$AG1123)))))))</f>
        <v>#VALUE!</v>
      </c>
      <c r="BY1123" s="16" t="e">
        <f>IF(BG1123="R", $CA1123, IF(OR(BG1123="P", BG1123="T", BG1123="N"), 0, IF($C1123="DM", $T1123, IF(OR(BG1123="Y", BG1123="IR"),$AM1123,IF(BG1123="C", IF($BI1123="Y", IF($BA1123="C", IF($AF1123="N/A", $Q1123, $AF1123), IF($AF1123="N/A", $T1123, $AM1123)), IF($AG1123="N/A", $T1123,$AG1123)))))))</f>
        <v>#VALUE!</v>
      </c>
      <c r="BZ1123" s="16" t="e">
        <f>IF(BH1123="R", $CA1123, IF(OR(BH1123="P", BH1123="T", BH1123="N"), 0, IF($C1123="DM", $T1123, IF(OR(BH1123="Y", BH1123="IR"),$AM1123,IF(BH1123="C", IF($BI1123="Y", IF($BA1123="C", IF($AF1123="N/A", $Q1123, $AF1123), IF($AF1123="N/A", $T1123, $AM1123)), IF($AG1123="N/A", $T1123,$AG1123)))))))</f>
        <v>#VALUE!</v>
      </c>
      <c r="CA1123" s="15" t="s">
        <v>75</v>
      </c>
      <c r="CB1123" s="16" t="e">
        <f>BZ1123</f>
        <v>#VALUE!</v>
      </c>
      <c r="CC1123" s="15" t="str">
        <f>IF(OR($BH1123="T", $BH1123="R"), 0, IF($BH1123="C", IF($BI1123="Y", IF($BA1123="C", 0, IF(AF1123="N/A", Q1123-T1123, AF1123-AG1123)), IF($AF1123="N/A", U1123, AH1123)), AN1123))</f>
        <v>N/A</v>
      </c>
      <c r="CD1123" s="15" t="str">
        <f>IF(OR($BH1123="T", $BH1123="R"), 0, IF($BH1123="C", IF($BI1123="Y", 0, IF($AF1123="N/A", V1123, AI1123)), AO1123))</f>
        <v>N/A</v>
      </c>
      <c r="CE1123" s="15" t="str">
        <f>IF(OR($BH1123="T", $BH1123="R"), 0, IF($BH1123="C", IF($BI1123="Y", 0, IF($AF1123="N/A", W1123, AJ1123)), AP1123))</f>
        <v>N/A</v>
      </c>
      <c r="CF1123" s="15" t="str">
        <f>IF(OR($BH1123="T", $BH1123="R"), 0, IF($BH1123="C", IF($BI1123="Y", 0, IF($AF1123="N/A", X1123, AK1123)), AQ1123))</f>
        <v>N/A</v>
      </c>
    </row>
    <row r="1124" spans="1:84" x14ac:dyDescent="0.25">
      <c r="A1124" s="14">
        <v>6101</v>
      </c>
      <c r="B1124" s="15"/>
      <c r="C1124" s="15"/>
      <c r="D1124" s="15"/>
      <c r="E1124" s="15" t="e">
        <f>VLOOKUP(B1124, 'Rookie Year'!$A$2:$B$55679,2,FALSE)</f>
        <v>#N/A</v>
      </c>
      <c r="F1124" s="15">
        <v>2024</v>
      </c>
      <c r="G1124" s="15" t="s">
        <v>42</v>
      </c>
      <c r="H1124" s="15"/>
      <c r="I1124" s="16"/>
      <c r="J1124" s="15"/>
      <c r="K1124" s="17">
        <f>IF(AND(G1124&lt;&gt;"N",R1124="N/A"), IF(I1124&lt;4, 0, 0.25),IF(I1124=1, IF(J1124=1,0.25, 0.25), IF(I1124&lt;13, 0.25, IF(I1124&lt;26, 0.4, IF(I1124&lt;51, 0.6, 0.75)))))</f>
        <v>0.25</v>
      </c>
      <c r="L1124" s="16">
        <f>I1124-M1124</f>
        <v>0</v>
      </c>
      <c r="M1124" s="16">
        <f>ROUNDUP(I1124*K1124,0)</f>
        <v>0</v>
      </c>
      <c r="N1124" s="16">
        <f>M1124*J1124</f>
        <v>0</v>
      </c>
      <c r="O1124" s="16">
        <v>0</v>
      </c>
      <c r="P1124" s="16">
        <v>0</v>
      </c>
      <c r="Q1124" s="16">
        <f>N1124-O1124-P1124</f>
        <v>0</v>
      </c>
      <c r="R1124" s="15" t="s">
        <v>75</v>
      </c>
      <c r="S1124" s="15">
        <f>IF(R1124="N/A", J1124-($B$1-F1124), J1124-($B$1-R1124))</f>
        <v>0</v>
      </c>
      <c r="T1124" s="16" t="str">
        <f>IF($S1124&lt;1, "N/A", $M1124)</f>
        <v>N/A</v>
      </c>
      <c r="U1124" s="16" t="str">
        <f>IF($S1124&lt;2, "N/A", $M1124)</f>
        <v>N/A</v>
      </c>
      <c r="V1124" s="16" t="str">
        <f>IF($S1124&lt;3, "N/A", $M1124)</f>
        <v>N/A</v>
      </c>
      <c r="W1124" s="16" t="str">
        <f>IF($S1124&lt;4, "N/A", $M1124)</f>
        <v>N/A</v>
      </c>
      <c r="X1124" s="16" t="str">
        <f>IF($S1124&lt;5, "N/A", $M1124)</f>
        <v>N/A</v>
      </c>
      <c r="Y1124" s="15" t="str">
        <f>IF(SUM(T1124:X1124)&lt;&gt;Q1124, "CHECK", "OK")</f>
        <v>OK</v>
      </c>
      <c r="Z1124" s="15" t="str">
        <f>IF(F1124=$B$1, "No", IF(S1124=1, "Yes", "No"))</f>
        <v>No</v>
      </c>
      <c r="AA1124" s="18" t="str">
        <f>IF(C1124="DM", "N/A", IF(Z1124="No","N/A",VLOOKUP(B1124,'Extension List'!$A$3:$R$1972,18,FALSE)))</f>
        <v>N/A</v>
      </c>
      <c r="AB1124" s="15" t="str">
        <f>IF(C1124="DM", "N/A", IF(Z1124="No","N/A",VLOOKUP(B1124,'Extension List'!$A$3:$T$1972,20,FALSE)))</f>
        <v>N/A</v>
      </c>
      <c r="AC1124" s="15" t="str">
        <f>IF(AA1124="N/A", "N/A", 0)</f>
        <v>N/A</v>
      </c>
      <c r="AD1124" s="16" t="str">
        <f>IF(AE1124="N/A", "N/A", AA1124-AE1124)</f>
        <v>N/A</v>
      </c>
      <c r="AE1124" s="16" t="str">
        <f>IF(AA1124="N/A", "N/A", IF(AC1124&gt;0, IF(AA1124&lt;13, ROUNDUP(0.25*AA1124,0), IF(AA1124&lt;26, ROUNDUP(0.4*AA1124,0), IF(AA1124&lt;51, ROUNDUP(0.6*AA1124,0), ROUNDUP(0.75*AA1124,0)))), "N/A"))</f>
        <v>N/A</v>
      </c>
      <c r="AF1124" s="16" t="str">
        <f>IF(AD1124="N/A","N/A", (AE1124*AC1124)+Q1124)</f>
        <v>N/A</v>
      </c>
      <c r="AG1124" s="16" t="str">
        <f>IF($AF1124="N/A", "N/A", "TBC")</f>
        <v>N/A</v>
      </c>
      <c r="AH1124" s="16" t="str">
        <f>IF($AF1124="N/A", "N/A", "TBC")</f>
        <v>N/A</v>
      </c>
      <c r="AI1124" s="16" t="str">
        <f>IF($AF1124="N/A","N/A",IF(AC1124&gt;1,"TBC","N/A"))</f>
        <v>N/A</v>
      </c>
      <c r="AJ1124" s="16" t="str">
        <f>IF($AF1124="N/A","N/A",IF(AC1124&gt;2,"TBC","N/A"))</f>
        <v>N/A</v>
      </c>
      <c r="AK1124" s="16" t="str">
        <f>IF($AF1124="N/A","N/A",IF(AC1124&gt;3,"TBC","N/A"))</f>
        <v>N/A</v>
      </c>
      <c r="AL1124" s="16" t="str">
        <f>IF(AC1124="N/A","N/A",IF(AC1124&gt;0,IF(SUM(AG1124:AK1124)&lt;&gt;AF1124,"CHECK","OK"),"N/A"))</f>
        <v>N/A</v>
      </c>
      <c r="AM1124" s="16" t="e">
        <f>IF(AD1124="N/A", L1124+T1124, L1124+AG1124)</f>
        <v>#VALUE!</v>
      </c>
      <c r="AN1124" s="16" t="str">
        <f>IF(AD1124="N/A", IF(U1124="N/A", "N/A", L1124+U1124), AD1124+AH1124)</f>
        <v>N/A</v>
      </c>
      <c r="AO1124" s="16" t="str">
        <f>IF(AD1124="N/A", IF(V1124="N/A", "N/A", L1124+V1124), IF(AI1124="N/A", "N/A", AD1124+AI1124))</f>
        <v>N/A</v>
      </c>
      <c r="AP1124" s="16" t="str">
        <f>IF(AD1124="N/A", IF(W1124="N/A", "N/A", L1124+W1124), IF(AJ1124="N/A", "N/A", AD1124+AJ1124))</f>
        <v>N/A</v>
      </c>
      <c r="AQ1124" s="16" t="str">
        <f>IF(AD1124="N/A", IF(X1124="N/A", "N/A", L1124+X1124), IF(AK1124="N/A", "N/A", AD1124+AK1124))</f>
        <v>N/A</v>
      </c>
      <c r="AR1124" s="15" t="s">
        <v>40</v>
      </c>
      <c r="AS1124" s="15" t="s">
        <v>40</v>
      </c>
      <c r="AT1124" s="15" t="s">
        <v>40</v>
      </c>
      <c r="AU1124" s="15" t="s">
        <v>40</v>
      </c>
      <c r="AV1124" s="15" t="s">
        <v>40</v>
      </c>
      <c r="AW1124" s="15" t="s">
        <v>40</v>
      </c>
      <c r="AX1124" s="15" t="s">
        <v>40</v>
      </c>
      <c r="AY1124" s="15" t="s">
        <v>40</v>
      </c>
      <c r="AZ1124" s="15" t="s">
        <v>40</v>
      </c>
      <c r="BA1124" s="15" t="s">
        <v>40</v>
      </c>
      <c r="BB1124" s="15" t="s">
        <v>40</v>
      </c>
      <c r="BC1124" s="15" t="s">
        <v>40</v>
      </c>
      <c r="BD1124" s="15" t="s">
        <v>40</v>
      </c>
      <c r="BE1124" s="15" t="s">
        <v>40</v>
      </c>
      <c r="BF1124" s="15" t="s">
        <v>40</v>
      </c>
      <c r="BG1124" s="15" t="s">
        <v>40</v>
      </c>
      <c r="BH1124" s="15" t="s">
        <v>40</v>
      </c>
      <c r="BJ1124" s="16" t="e">
        <f>IF(AR1124="R", $CA1124, IF(OR(AR1124="P", AR1124="T", AR1124="N"), 0, IF($C1124="DM", $T1124, IF(OR(AR1124="Y", AR1124="IR"),$AM1124,IF(AR1124="C", IF($BI1124="Y", IF($AF1124="N/A", $Q1124, $AF1124), IF($AG1124="N/A", $T1124,$AG1124)))))))</f>
        <v>#VALUE!</v>
      </c>
      <c r="BK1124" s="16" t="e">
        <f>IF(AS1124="R", $CA1124, IF(OR(AS1124="P", AS1124="T", AS1124="N"), 0, IF($C1124="DM", $T1124, IF(OR(AS1124="Y", AS1124="IR"),$AM1124,IF(AS1124="C", IF($BI1124="Y", IF($AF1124="N/A", $Q1124, $AF1124), IF($AG1124="N/A", $T1124,$AG1124)))))))</f>
        <v>#VALUE!</v>
      </c>
      <c r="BL1124" s="16" t="e">
        <f>IF(AT1124="R", $CA1124, IF(OR(AT1124="P", AT1124="T", AT1124="N"), 0, IF($C1124="DM", $T1124, IF(OR(AT1124="Y", AT1124="IR"),$AM1124,IF(AT1124="C", IF($BI1124="Y", IF($AF1124="N/A", $Q1124, $AF1124), IF($AG1124="N/A", $T1124,$AG1124)))))))</f>
        <v>#VALUE!</v>
      </c>
      <c r="BM1124" s="16" t="e">
        <f>IF(AU1124="R", $CA1124, IF(OR(AU1124="P", AU1124="T", AU1124="N"), 0, IF($C1124="DM", $T1124, IF(OR(AU1124="Y", AU1124="IR"),$AM1124,IF(AU1124="C", IF($BI1124="Y", IF($AF1124="N/A", $Q1124, $AF1124), IF($AG1124="N/A", $T1124,$AG1124)))))))</f>
        <v>#VALUE!</v>
      </c>
      <c r="BN1124" s="16" t="e">
        <f>IF(AV1124="R", $CA1124, IF(OR(AV1124="P", AV1124="T", AV1124="N"), 0, IF($C1124="DM", $T1124, IF(OR(AV1124="Y", AV1124="IR"),$AM1124,IF(AV1124="C", IF($BI1124="Y", IF($AF1124="N/A", $Q1124, $AF1124), IF($AG1124="N/A", $T1124,$AG1124)))))))</f>
        <v>#VALUE!</v>
      </c>
      <c r="BO1124" s="16" t="e">
        <f>IF(AW1124="R", $CA1124, IF(OR(AW1124="P", AW1124="T", AW1124="N"), 0, IF($C1124="DM", $T1124, IF(OR(AW1124="Y", AW1124="IR"),$AM1124,IF(AW1124="C", IF($BI1124="Y", IF($AF1124="N/A", $Q1124, $AF1124), IF($AG1124="N/A", $T1124,$AG1124)))))))</f>
        <v>#VALUE!</v>
      </c>
      <c r="BP1124" s="16" t="e">
        <f>IF(AX1124="R", $CA1124, IF(OR(AX1124="P", AX1124="T", AX1124="N"), 0, IF($C1124="DM", $T1124, IF(OR(AX1124="Y", AX1124="IR"),$AM1124,IF(AX1124="C", IF($BI1124="Y", IF($AF1124="N/A", $Q1124, $AF1124), IF($AG1124="N/A", $T1124,$AG1124)))))))</f>
        <v>#VALUE!</v>
      </c>
      <c r="BQ1124" s="16" t="e">
        <f>IF(AY1124="R", $CA1124, IF(OR(AY1124="P", AY1124="T", AY1124="N"), 0, IF($C1124="DM", $T1124, IF(OR(AY1124="Y", AY1124="IR"),$AM1124,IF(AY1124="C", IF($BI1124="Y", IF($AF1124="N/A", $Q1124, $AF1124), IF($AG1124="N/A", $T1124,$AG1124)))))))</f>
        <v>#VALUE!</v>
      </c>
      <c r="BR1124" s="16" t="e">
        <f>IF(AZ1124="R", $CA1124, IF(OR(AZ1124="P", AZ1124="T", AZ1124="N"), 0, IF($C1124="DM", $T1124, IF(OR(AZ1124="Y", AZ1124="IR"),$AM1124,IF(AZ1124="C", IF($BI1124="Y", IF($AF1124="N/A", $Q1124, $AF1124), IF($AG1124="N/A", $T1124,$AG1124)))))))</f>
        <v>#VALUE!</v>
      </c>
      <c r="BS1124" s="16" t="e">
        <f>IF(BA1124="R", $CA1124, IF(OR(BA1124="P", BA1124="T", BA1124="N"), 0, IF($C1124="DM", $T1124, IF(OR(BA1124="Y", BA1124="IR"),$AM1124,IF(BA1124="C", IF($BI1124="Y", IF($AF1124="N/A", $Q1124, $AF1124), IF($AG1124="N/A", $T1124,$AG1124)))))))</f>
        <v>#VALUE!</v>
      </c>
      <c r="BT1124" s="16" t="e">
        <f>IF(BB1124="R", $CA1124, IF(OR(BB1124="P", BB1124="T", BB1124="N"), 0, IF($C1124="DM", $T1124, IF(OR(BB1124="Y", BB1124="IR"),$AM1124,IF(BB1124="C", IF($BI1124="Y", IF($BA1124="C", IF($AF1124="N/A", $Q1124, $AF1124), IF($AF1124="N/A", $T1124, $AM1124)), IF($AG1124="N/A", $T1124,$AG1124)))))))</f>
        <v>#VALUE!</v>
      </c>
      <c r="BU1124" s="16" t="e">
        <f>IF(BC1124="R", $CA1124, IF(OR(BC1124="P", BC1124="T", BC1124="N"), 0, IF($C1124="DM", $T1124, IF(OR(BC1124="Y", BC1124="IR"),$AM1124,IF(BC1124="C", IF($BI1124="Y", IF($BA1124="C", IF($AF1124="N/A", $Q1124, $AF1124), IF($AF1124="N/A", $T1124, $AM1124)), IF($AG1124="N/A", $T1124,$AG1124)))))))</f>
        <v>#VALUE!</v>
      </c>
      <c r="BV1124" s="16" t="e">
        <f>IF(BD1124="R", $CA1124, IF(OR(BD1124="P", BD1124="T", BD1124="N"), 0, IF($C1124="DM", $T1124, IF(OR(BD1124="Y", BD1124="IR"),$AM1124,IF(BD1124="C", IF($BI1124="Y", IF($BA1124="C", IF($AF1124="N/A", $Q1124, $AF1124), IF($AF1124="N/A", $T1124, $AM1124)), IF($AG1124="N/A", $T1124,$AG1124)))))))</f>
        <v>#VALUE!</v>
      </c>
      <c r="BW1124" s="16" t="e">
        <f>IF(BE1124="R", $CA1124, IF(OR(BE1124="P", BE1124="T", BE1124="N"), 0, IF($C1124="DM", $T1124, IF(OR(BE1124="Y", BE1124="IR"),$AM1124,IF(BE1124="C", IF($BI1124="Y", IF($BA1124="C", IF($AF1124="N/A", $Q1124, $AF1124), IF($AF1124="N/A", $T1124, $AM1124)), IF($AG1124="N/A", $T1124,$AG1124)))))))</f>
        <v>#VALUE!</v>
      </c>
      <c r="BX1124" s="16" t="e">
        <f>IF(BF1124="R", $CA1124, IF(OR(BF1124="P", BF1124="T", BF1124="N"), 0, IF($C1124="DM", $T1124, IF(OR(BF1124="Y", BF1124="IR"),$AM1124,IF(BF1124="C", IF($BI1124="Y", IF($BA1124="C", IF($AF1124="N/A", $Q1124, $AF1124), IF($AF1124="N/A", $T1124, $AM1124)), IF($AG1124="N/A", $T1124,$AG1124)))))))</f>
        <v>#VALUE!</v>
      </c>
      <c r="BY1124" s="16" t="e">
        <f>IF(BG1124="R", $CA1124, IF(OR(BG1124="P", BG1124="T", BG1124="N"), 0, IF($C1124="DM", $T1124, IF(OR(BG1124="Y", BG1124="IR"),$AM1124,IF(BG1124="C", IF($BI1124="Y", IF($BA1124="C", IF($AF1124="N/A", $Q1124, $AF1124), IF($AF1124="N/A", $T1124, $AM1124)), IF($AG1124="N/A", $T1124,$AG1124)))))))</f>
        <v>#VALUE!</v>
      </c>
      <c r="BZ1124" s="16" t="e">
        <f>IF(BH1124="R", $CA1124, IF(OR(BH1124="P", BH1124="T", BH1124="N"), 0, IF($C1124="DM", $T1124, IF(OR(BH1124="Y", BH1124="IR"),$AM1124,IF(BH1124="C", IF($BI1124="Y", IF($BA1124="C", IF($AF1124="N/A", $Q1124, $AF1124), IF($AF1124="N/A", $T1124, $AM1124)), IF($AG1124="N/A", $T1124,$AG1124)))))))</f>
        <v>#VALUE!</v>
      </c>
      <c r="CA1124" s="15" t="s">
        <v>75</v>
      </c>
      <c r="CB1124" s="16" t="e">
        <f>BZ1124</f>
        <v>#VALUE!</v>
      </c>
      <c r="CC1124" s="15" t="str">
        <f>IF(OR($BH1124="T", $BH1124="R"), 0, IF($BH1124="C", IF($BI1124="Y", IF($BA1124="C", 0, IF(AF1124="N/A", Q1124-T1124, AF1124-AG1124)), IF($AF1124="N/A", U1124, AH1124)), AN1124))</f>
        <v>N/A</v>
      </c>
      <c r="CD1124" s="15" t="str">
        <f>IF(OR($BH1124="T", $BH1124="R"), 0, IF($BH1124="C", IF($BI1124="Y", 0, IF($AF1124="N/A", V1124, AI1124)), AO1124))</f>
        <v>N/A</v>
      </c>
      <c r="CE1124" s="15" t="str">
        <f>IF(OR($BH1124="T", $BH1124="R"), 0, IF($BH1124="C", IF($BI1124="Y", 0, IF($AF1124="N/A", W1124, AJ1124)), AP1124))</f>
        <v>N/A</v>
      </c>
      <c r="CF1124" s="15" t="str">
        <f>IF(OR($BH1124="T", $BH1124="R"), 0, IF($BH1124="C", IF($BI1124="Y", 0, IF($AF1124="N/A", X1124, AK1124)), AQ1124))</f>
        <v>N/A</v>
      </c>
    </row>
    <row r="1125" spans="1:84" x14ac:dyDescent="0.25">
      <c r="A1125" s="14">
        <v>6102</v>
      </c>
      <c r="B1125" s="15"/>
      <c r="C1125" s="15"/>
      <c r="D1125" s="15"/>
      <c r="E1125" s="15" t="e">
        <f>VLOOKUP(B1125, 'Rookie Year'!$A$2:$B$55679,2,FALSE)</f>
        <v>#N/A</v>
      </c>
      <c r="F1125" s="15">
        <v>2024</v>
      </c>
      <c r="G1125" s="15" t="s">
        <v>42</v>
      </c>
      <c r="H1125" s="15"/>
      <c r="I1125" s="16"/>
      <c r="J1125" s="15"/>
      <c r="K1125" s="17">
        <f>IF(AND(G1125&lt;&gt;"N",R1125="N/A"), IF(I1125&lt;4, 0, 0.25),IF(I1125=1, IF(J1125=1,0.25, 0.25), IF(I1125&lt;13, 0.25, IF(I1125&lt;26, 0.4, IF(I1125&lt;51, 0.6, 0.75)))))</f>
        <v>0.25</v>
      </c>
      <c r="L1125" s="16">
        <f>I1125-M1125</f>
        <v>0</v>
      </c>
      <c r="M1125" s="16">
        <f>ROUNDUP(I1125*K1125,0)</f>
        <v>0</v>
      </c>
      <c r="N1125" s="16">
        <f>M1125*J1125</f>
        <v>0</v>
      </c>
      <c r="O1125" s="16">
        <v>0</v>
      </c>
      <c r="P1125" s="16">
        <v>0</v>
      </c>
      <c r="Q1125" s="16">
        <f>N1125-O1125-P1125</f>
        <v>0</v>
      </c>
      <c r="R1125" s="15" t="s">
        <v>75</v>
      </c>
      <c r="S1125" s="15">
        <f>IF(R1125="N/A", J1125-($B$1-F1125), J1125-($B$1-R1125))</f>
        <v>0</v>
      </c>
      <c r="T1125" s="16" t="str">
        <f>IF($S1125&lt;1, "N/A", $M1125)</f>
        <v>N/A</v>
      </c>
      <c r="U1125" s="16" t="str">
        <f>IF($S1125&lt;2, "N/A", $M1125)</f>
        <v>N/A</v>
      </c>
      <c r="V1125" s="16" t="str">
        <f>IF($S1125&lt;3, "N/A", $M1125)</f>
        <v>N/A</v>
      </c>
      <c r="W1125" s="16" t="str">
        <f>IF($S1125&lt;4, "N/A", $M1125)</f>
        <v>N/A</v>
      </c>
      <c r="X1125" s="16" t="str">
        <f>IF($S1125&lt;5, "N/A", $M1125)</f>
        <v>N/A</v>
      </c>
      <c r="Y1125" s="15" t="str">
        <f>IF(SUM(T1125:X1125)&lt;&gt;Q1125, "CHECK", "OK")</f>
        <v>OK</v>
      </c>
      <c r="Z1125" s="15" t="str">
        <f>IF(F1125=$B$1, "No", IF(S1125=1, "Yes", "No"))</f>
        <v>No</v>
      </c>
      <c r="AA1125" s="18" t="str">
        <f>IF(C1125="DM", "N/A", IF(Z1125="No","N/A",VLOOKUP(B1125,'Extension List'!$A$3:$R$1972,18,FALSE)))</f>
        <v>N/A</v>
      </c>
      <c r="AB1125" s="15" t="str">
        <f>IF(C1125="DM", "N/A", IF(Z1125="No","N/A",VLOOKUP(B1125,'Extension List'!$A$3:$T$1972,20,FALSE)))</f>
        <v>N/A</v>
      </c>
      <c r="AC1125" s="15" t="str">
        <f>IF(AA1125="N/A", "N/A", 0)</f>
        <v>N/A</v>
      </c>
      <c r="AD1125" s="16" t="str">
        <f>IF(AE1125="N/A", "N/A", AA1125-AE1125)</f>
        <v>N/A</v>
      </c>
      <c r="AE1125" s="16" t="str">
        <f>IF(AA1125="N/A", "N/A", IF(AC1125&gt;0, IF(AA1125&lt;13, ROUNDUP(0.25*AA1125,0), IF(AA1125&lt;26, ROUNDUP(0.4*AA1125,0), IF(AA1125&lt;51, ROUNDUP(0.6*AA1125,0), ROUNDUP(0.75*AA1125,0)))), "N/A"))</f>
        <v>N/A</v>
      </c>
      <c r="AF1125" s="16" t="str">
        <f>IF(AD1125="N/A","N/A", (AE1125*AC1125)+Q1125)</f>
        <v>N/A</v>
      </c>
      <c r="AG1125" s="16" t="str">
        <f>IF($AF1125="N/A", "N/A", "TBC")</f>
        <v>N/A</v>
      </c>
      <c r="AH1125" s="16" t="str">
        <f>IF($AF1125="N/A", "N/A", "TBC")</f>
        <v>N/A</v>
      </c>
      <c r="AI1125" s="16" t="str">
        <f>IF($AF1125="N/A","N/A",IF(AC1125&gt;1,"TBC","N/A"))</f>
        <v>N/A</v>
      </c>
      <c r="AJ1125" s="16" t="str">
        <f>IF($AF1125="N/A","N/A",IF(AC1125&gt;2,"TBC","N/A"))</f>
        <v>N/A</v>
      </c>
      <c r="AK1125" s="16" t="str">
        <f>IF($AF1125="N/A","N/A",IF(AC1125&gt;3,"TBC","N/A"))</f>
        <v>N/A</v>
      </c>
      <c r="AL1125" s="16" t="str">
        <f>IF(AC1125="N/A","N/A",IF(AC1125&gt;0,IF(SUM(AG1125:AK1125)&lt;&gt;AF1125,"CHECK","OK"),"N/A"))</f>
        <v>N/A</v>
      </c>
      <c r="AM1125" s="16" t="e">
        <f>IF(AD1125="N/A", L1125+T1125, L1125+AG1125)</f>
        <v>#VALUE!</v>
      </c>
      <c r="AN1125" s="16" t="str">
        <f>IF(AD1125="N/A", IF(U1125="N/A", "N/A", L1125+U1125), AD1125+AH1125)</f>
        <v>N/A</v>
      </c>
      <c r="AO1125" s="16" t="str">
        <f>IF(AD1125="N/A", IF(V1125="N/A", "N/A", L1125+V1125), IF(AI1125="N/A", "N/A", AD1125+AI1125))</f>
        <v>N/A</v>
      </c>
      <c r="AP1125" s="16" t="str">
        <f>IF(AD1125="N/A", IF(W1125="N/A", "N/A", L1125+W1125), IF(AJ1125="N/A", "N/A", AD1125+AJ1125))</f>
        <v>N/A</v>
      </c>
      <c r="AQ1125" s="16" t="str">
        <f>IF(AD1125="N/A", IF(X1125="N/A", "N/A", L1125+X1125), IF(AK1125="N/A", "N/A", AD1125+AK1125))</f>
        <v>N/A</v>
      </c>
      <c r="AR1125" s="15" t="s">
        <v>40</v>
      </c>
      <c r="AS1125" s="15" t="s">
        <v>40</v>
      </c>
      <c r="AT1125" s="15" t="s">
        <v>40</v>
      </c>
      <c r="AU1125" s="15" t="s">
        <v>40</v>
      </c>
      <c r="AV1125" s="15" t="s">
        <v>40</v>
      </c>
      <c r="AW1125" s="15" t="s">
        <v>40</v>
      </c>
      <c r="AX1125" s="15" t="s">
        <v>40</v>
      </c>
      <c r="AY1125" s="15" t="s">
        <v>40</v>
      </c>
      <c r="AZ1125" s="15" t="s">
        <v>40</v>
      </c>
      <c r="BA1125" s="15" t="s">
        <v>40</v>
      </c>
      <c r="BB1125" s="15" t="s">
        <v>40</v>
      </c>
      <c r="BC1125" s="15" t="s">
        <v>40</v>
      </c>
      <c r="BD1125" s="15" t="s">
        <v>40</v>
      </c>
      <c r="BE1125" s="15" t="s">
        <v>40</v>
      </c>
      <c r="BF1125" s="15" t="s">
        <v>40</v>
      </c>
      <c r="BG1125" s="15" t="s">
        <v>40</v>
      </c>
      <c r="BH1125" s="15" t="s">
        <v>40</v>
      </c>
      <c r="BJ1125" s="16" t="e">
        <f>IF(AR1125="R", $CA1125, IF(OR(AR1125="P", AR1125="T", AR1125="N"), 0, IF($C1125="DM", $T1125, IF(OR(AR1125="Y", AR1125="IR"),$AM1125,IF(AR1125="C", IF($BI1125="Y", IF($AF1125="N/A", $Q1125, $AF1125), IF($AG1125="N/A", $T1125,$AG1125)))))))</f>
        <v>#VALUE!</v>
      </c>
      <c r="BK1125" s="16" t="e">
        <f>IF(AS1125="R", $CA1125, IF(OR(AS1125="P", AS1125="T", AS1125="N"), 0, IF($C1125="DM", $T1125, IF(OR(AS1125="Y", AS1125="IR"),$AM1125,IF(AS1125="C", IF($BI1125="Y", IF($AF1125="N/A", $Q1125, $AF1125), IF($AG1125="N/A", $T1125,$AG1125)))))))</f>
        <v>#VALUE!</v>
      </c>
      <c r="BL1125" s="16" t="e">
        <f>IF(AT1125="R", $CA1125, IF(OR(AT1125="P", AT1125="T", AT1125="N"), 0, IF($C1125="DM", $T1125, IF(OR(AT1125="Y", AT1125="IR"),$AM1125,IF(AT1125="C", IF($BI1125="Y", IF($AF1125="N/A", $Q1125, $AF1125), IF($AG1125="N/A", $T1125,$AG1125)))))))</f>
        <v>#VALUE!</v>
      </c>
      <c r="BM1125" s="16" t="e">
        <f>IF(AU1125="R", $CA1125, IF(OR(AU1125="P", AU1125="T", AU1125="N"), 0, IF($C1125="DM", $T1125, IF(OR(AU1125="Y", AU1125="IR"),$AM1125,IF(AU1125="C", IF($BI1125="Y", IF($AF1125="N/A", $Q1125, $AF1125), IF($AG1125="N/A", $T1125,$AG1125)))))))</f>
        <v>#VALUE!</v>
      </c>
      <c r="BN1125" s="16" t="e">
        <f>IF(AV1125="R", $CA1125, IF(OR(AV1125="P", AV1125="T", AV1125="N"), 0, IF($C1125="DM", $T1125, IF(OR(AV1125="Y", AV1125="IR"),$AM1125,IF(AV1125="C", IF($BI1125="Y", IF($AF1125="N/A", $Q1125, $AF1125), IF($AG1125="N/A", $T1125,$AG1125)))))))</f>
        <v>#VALUE!</v>
      </c>
      <c r="BO1125" s="16" t="e">
        <f>IF(AW1125="R", $CA1125, IF(OR(AW1125="P", AW1125="T", AW1125="N"), 0, IF($C1125="DM", $T1125, IF(OR(AW1125="Y", AW1125="IR"),$AM1125,IF(AW1125="C", IF($BI1125="Y", IF($AF1125="N/A", $Q1125, $AF1125), IF($AG1125="N/A", $T1125,$AG1125)))))))</f>
        <v>#VALUE!</v>
      </c>
      <c r="BP1125" s="16" t="e">
        <f>IF(AX1125="R", $CA1125, IF(OR(AX1125="P", AX1125="T", AX1125="N"), 0, IF($C1125="DM", $T1125, IF(OR(AX1125="Y", AX1125="IR"),$AM1125,IF(AX1125="C", IF($BI1125="Y", IF($AF1125="N/A", $Q1125, $AF1125), IF($AG1125="N/A", $T1125,$AG1125)))))))</f>
        <v>#VALUE!</v>
      </c>
      <c r="BQ1125" s="16" t="e">
        <f>IF(AY1125="R", $CA1125, IF(OR(AY1125="P", AY1125="T", AY1125="N"), 0, IF($C1125="DM", $T1125, IF(OR(AY1125="Y", AY1125="IR"),$AM1125,IF(AY1125="C", IF($BI1125="Y", IF($AF1125="N/A", $Q1125, $AF1125), IF($AG1125="N/A", $T1125,$AG1125)))))))</f>
        <v>#VALUE!</v>
      </c>
      <c r="BR1125" s="16" t="e">
        <f>IF(AZ1125="R", $CA1125, IF(OR(AZ1125="P", AZ1125="T", AZ1125="N"), 0, IF($C1125="DM", $T1125, IF(OR(AZ1125="Y", AZ1125="IR"),$AM1125,IF(AZ1125="C", IF($BI1125="Y", IF($AF1125="N/A", $Q1125, $AF1125), IF($AG1125="N/A", $T1125,$AG1125)))))))</f>
        <v>#VALUE!</v>
      </c>
      <c r="BS1125" s="16" t="e">
        <f>IF(BA1125="R", $CA1125, IF(OR(BA1125="P", BA1125="T", BA1125="N"), 0, IF($C1125="DM", $T1125, IF(OR(BA1125="Y", BA1125="IR"),$AM1125,IF(BA1125="C", IF($BI1125="Y", IF($AF1125="N/A", $Q1125, $AF1125), IF($AG1125="N/A", $T1125,$AG1125)))))))</f>
        <v>#VALUE!</v>
      </c>
      <c r="BT1125" s="16" t="e">
        <f>IF(BB1125="R", $CA1125, IF(OR(BB1125="P", BB1125="T", BB1125="N"), 0, IF($C1125="DM", $T1125, IF(OR(BB1125="Y", BB1125="IR"),$AM1125,IF(BB1125="C", IF($BI1125="Y", IF($BA1125="C", IF($AF1125="N/A", $Q1125, $AF1125), IF($AF1125="N/A", $T1125, $AM1125)), IF($AG1125="N/A", $T1125,$AG1125)))))))</f>
        <v>#VALUE!</v>
      </c>
      <c r="BU1125" s="16" t="e">
        <f>IF(BC1125="R", $CA1125, IF(OR(BC1125="P", BC1125="T", BC1125="N"), 0, IF($C1125="DM", $T1125, IF(OR(BC1125="Y", BC1125="IR"),$AM1125,IF(BC1125="C", IF($BI1125="Y", IF($BA1125="C", IF($AF1125="N/A", $Q1125, $AF1125), IF($AF1125="N/A", $T1125, $AM1125)), IF($AG1125="N/A", $T1125,$AG1125)))))))</f>
        <v>#VALUE!</v>
      </c>
      <c r="BV1125" s="16" t="e">
        <f>IF(BD1125="R", $CA1125, IF(OR(BD1125="P", BD1125="T", BD1125="N"), 0, IF($C1125="DM", $T1125, IF(OR(BD1125="Y", BD1125="IR"),$AM1125,IF(BD1125="C", IF($BI1125="Y", IF($BA1125="C", IF($AF1125="N/A", $Q1125, $AF1125), IF($AF1125="N/A", $T1125, $AM1125)), IF($AG1125="N/A", $T1125,$AG1125)))))))</f>
        <v>#VALUE!</v>
      </c>
      <c r="BW1125" s="16" t="e">
        <f>IF(BE1125="R", $CA1125, IF(OR(BE1125="P", BE1125="T", BE1125="N"), 0, IF($C1125="DM", $T1125, IF(OR(BE1125="Y", BE1125="IR"),$AM1125,IF(BE1125="C", IF($BI1125="Y", IF($BA1125="C", IF($AF1125="N/A", $Q1125, $AF1125), IF($AF1125="N/A", $T1125, $AM1125)), IF($AG1125="N/A", $T1125,$AG1125)))))))</f>
        <v>#VALUE!</v>
      </c>
      <c r="BX1125" s="16" t="e">
        <f>IF(BF1125="R", $CA1125, IF(OR(BF1125="P", BF1125="T", BF1125="N"), 0, IF($C1125="DM", $T1125, IF(OR(BF1125="Y", BF1125="IR"),$AM1125,IF(BF1125="C", IF($BI1125="Y", IF($BA1125="C", IF($AF1125="N/A", $Q1125, $AF1125), IF($AF1125="N/A", $T1125, $AM1125)), IF($AG1125="N/A", $T1125,$AG1125)))))))</f>
        <v>#VALUE!</v>
      </c>
      <c r="BY1125" s="16" t="e">
        <f>IF(BG1125="R", $CA1125, IF(OR(BG1125="P", BG1125="T", BG1125="N"), 0, IF($C1125="DM", $T1125, IF(OR(BG1125="Y", BG1125="IR"),$AM1125,IF(BG1125="C", IF($BI1125="Y", IF($BA1125="C", IF($AF1125="N/A", $Q1125, $AF1125), IF($AF1125="N/A", $T1125, $AM1125)), IF($AG1125="N/A", $T1125,$AG1125)))))))</f>
        <v>#VALUE!</v>
      </c>
      <c r="BZ1125" s="16" t="e">
        <f>IF(BH1125="R", $CA1125, IF(OR(BH1125="P", BH1125="T", BH1125="N"), 0, IF($C1125="DM", $T1125, IF(OR(BH1125="Y", BH1125="IR"),$AM1125,IF(BH1125="C", IF($BI1125="Y", IF($BA1125="C", IF($AF1125="N/A", $Q1125, $AF1125), IF($AF1125="N/A", $T1125, $AM1125)), IF($AG1125="N/A", $T1125,$AG1125)))))))</f>
        <v>#VALUE!</v>
      </c>
      <c r="CA1125" s="15" t="s">
        <v>75</v>
      </c>
      <c r="CB1125" s="16" t="e">
        <f>BZ1125</f>
        <v>#VALUE!</v>
      </c>
      <c r="CC1125" s="15" t="str">
        <f>IF(OR($BH1125="T", $BH1125="R"), 0, IF($BH1125="C", IF($BI1125="Y", IF($BA1125="C", 0, IF(AF1125="N/A", Q1125-T1125, AF1125-AG1125)), IF($AF1125="N/A", U1125, AH1125)), AN1125))</f>
        <v>N/A</v>
      </c>
      <c r="CD1125" s="15" t="str">
        <f>IF(OR($BH1125="T", $BH1125="R"), 0, IF($BH1125="C", IF($BI1125="Y", 0, IF($AF1125="N/A", V1125, AI1125)), AO1125))</f>
        <v>N/A</v>
      </c>
      <c r="CE1125" s="15" t="str">
        <f>IF(OR($BH1125="T", $BH1125="R"), 0, IF($BH1125="C", IF($BI1125="Y", 0, IF($AF1125="N/A", W1125, AJ1125)), AP1125))</f>
        <v>N/A</v>
      </c>
      <c r="CF1125" s="15" t="str">
        <f>IF(OR($BH1125="T", $BH1125="R"), 0, IF($BH1125="C", IF($BI1125="Y", 0, IF($AF1125="N/A", X1125, AK1125)), AQ1125))</f>
        <v>N/A</v>
      </c>
    </row>
    <row r="1126" spans="1:84" x14ac:dyDescent="0.25">
      <c r="A1126" s="14">
        <v>6103</v>
      </c>
      <c r="B1126" s="15"/>
      <c r="C1126" s="15"/>
      <c r="D1126" s="15"/>
      <c r="E1126" s="15" t="e">
        <f>VLOOKUP(B1126, 'Rookie Year'!$A$2:$B$55679,2,FALSE)</f>
        <v>#N/A</v>
      </c>
      <c r="F1126" s="15">
        <v>2024</v>
      </c>
      <c r="G1126" s="15" t="s">
        <v>42</v>
      </c>
      <c r="H1126" s="15"/>
      <c r="I1126" s="16"/>
      <c r="J1126" s="15"/>
      <c r="K1126" s="17">
        <f>IF(AND(G1126&lt;&gt;"N",R1126="N/A"), IF(I1126&lt;4, 0, 0.25),IF(I1126=1, IF(J1126=1,0.25, 0.25), IF(I1126&lt;13, 0.25, IF(I1126&lt;26, 0.4, IF(I1126&lt;51, 0.6, 0.75)))))</f>
        <v>0.25</v>
      </c>
      <c r="L1126" s="16">
        <f>I1126-M1126</f>
        <v>0</v>
      </c>
      <c r="M1126" s="16">
        <f>ROUNDUP(I1126*K1126,0)</f>
        <v>0</v>
      </c>
      <c r="N1126" s="16">
        <f>M1126*J1126</f>
        <v>0</v>
      </c>
      <c r="O1126" s="16">
        <v>0</v>
      </c>
      <c r="P1126" s="16">
        <v>0</v>
      </c>
      <c r="Q1126" s="16">
        <f>N1126-O1126-P1126</f>
        <v>0</v>
      </c>
      <c r="R1126" s="15" t="s">
        <v>75</v>
      </c>
      <c r="S1126" s="15">
        <f>IF(R1126="N/A", J1126-($B$1-F1126), J1126-($B$1-R1126))</f>
        <v>0</v>
      </c>
      <c r="T1126" s="16" t="str">
        <f>IF($S1126&lt;1, "N/A", $M1126)</f>
        <v>N/A</v>
      </c>
      <c r="U1126" s="16" t="str">
        <f>IF($S1126&lt;2, "N/A", $M1126)</f>
        <v>N/A</v>
      </c>
      <c r="V1126" s="16" t="str">
        <f>IF($S1126&lt;3, "N/A", $M1126)</f>
        <v>N/A</v>
      </c>
      <c r="W1126" s="16" t="str">
        <f>IF($S1126&lt;4, "N/A", $M1126)</f>
        <v>N/A</v>
      </c>
      <c r="X1126" s="16" t="str">
        <f>IF($S1126&lt;5, "N/A", $M1126)</f>
        <v>N/A</v>
      </c>
      <c r="Y1126" s="15" t="str">
        <f>IF(SUM(T1126:X1126)&lt;&gt;Q1126, "CHECK", "OK")</f>
        <v>OK</v>
      </c>
      <c r="Z1126" s="15" t="str">
        <f>IF(F1126=$B$1, "No", IF(S1126=1, "Yes", "No"))</f>
        <v>No</v>
      </c>
      <c r="AA1126" s="18" t="str">
        <f>IF(C1126="DM", "N/A", IF(Z1126="No","N/A",VLOOKUP(B1126,'Extension List'!$A$3:$R$1972,18,FALSE)))</f>
        <v>N/A</v>
      </c>
      <c r="AB1126" s="15" t="str">
        <f>IF(C1126="DM", "N/A", IF(Z1126="No","N/A",VLOOKUP(B1126,'Extension List'!$A$3:$T$1972,20,FALSE)))</f>
        <v>N/A</v>
      </c>
      <c r="AC1126" s="15" t="str">
        <f>IF(AA1126="N/A", "N/A", 0)</f>
        <v>N/A</v>
      </c>
      <c r="AD1126" s="16" t="str">
        <f>IF(AE1126="N/A", "N/A", AA1126-AE1126)</f>
        <v>N/A</v>
      </c>
      <c r="AE1126" s="16" t="str">
        <f>IF(AA1126="N/A", "N/A", IF(AC1126&gt;0, IF(AA1126&lt;13, ROUNDUP(0.25*AA1126,0), IF(AA1126&lt;26, ROUNDUP(0.4*AA1126,0), IF(AA1126&lt;51, ROUNDUP(0.6*AA1126,0), ROUNDUP(0.75*AA1126,0)))), "N/A"))</f>
        <v>N/A</v>
      </c>
      <c r="AF1126" s="16" t="str">
        <f>IF(AD1126="N/A","N/A", (AE1126*AC1126)+Q1126)</f>
        <v>N/A</v>
      </c>
      <c r="AG1126" s="16" t="str">
        <f>IF($AF1126="N/A", "N/A", "TBC")</f>
        <v>N/A</v>
      </c>
      <c r="AH1126" s="16" t="str">
        <f>IF($AF1126="N/A", "N/A", "TBC")</f>
        <v>N/A</v>
      </c>
      <c r="AI1126" s="16" t="str">
        <f>IF($AF1126="N/A","N/A",IF(AC1126&gt;1,"TBC","N/A"))</f>
        <v>N/A</v>
      </c>
      <c r="AJ1126" s="16" t="str">
        <f>IF($AF1126="N/A","N/A",IF(AC1126&gt;2,"TBC","N/A"))</f>
        <v>N/A</v>
      </c>
      <c r="AK1126" s="16" t="str">
        <f>IF($AF1126="N/A","N/A",IF(AC1126&gt;3,"TBC","N/A"))</f>
        <v>N/A</v>
      </c>
      <c r="AL1126" s="16" t="str">
        <f>IF(AC1126="N/A","N/A",IF(AC1126&gt;0,IF(SUM(AG1126:AK1126)&lt;&gt;AF1126,"CHECK","OK"),"N/A"))</f>
        <v>N/A</v>
      </c>
      <c r="AM1126" s="16" t="e">
        <f>IF(AD1126="N/A", L1126+T1126, L1126+AG1126)</f>
        <v>#VALUE!</v>
      </c>
      <c r="AN1126" s="16" t="str">
        <f>IF(AD1126="N/A", IF(U1126="N/A", "N/A", L1126+U1126), AD1126+AH1126)</f>
        <v>N/A</v>
      </c>
      <c r="AO1126" s="16" t="str">
        <f>IF(AD1126="N/A", IF(V1126="N/A", "N/A", L1126+V1126), IF(AI1126="N/A", "N/A", AD1126+AI1126))</f>
        <v>N/A</v>
      </c>
      <c r="AP1126" s="16" t="str">
        <f>IF(AD1126="N/A", IF(W1126="N/A", "N/A", L1126+W1126), IF(AJ1126="N/A", "N/A", AD1126+AJ1126))</f>
        <v>N/A</v>
      </c>
      <c r="AQ1126" s="16" t="str">
        <f>IF(AD1126="N/A", IF(X1126="N/A", "N/A", L1126+X1126), IF(AK1126="N/A", "N/A", AD1126+AK1126))</f>
        <v>N/A</v>
      </c>
      <c r="AR1126" s="15" t="s">
        <v>40</v>
      </c>
      <c r="AS1126" s="15" t="s">
        <v>40</v>
      </c>
      <c r="AT1126" s="15" t="s">
        <v>40</v>
      </c>
      <c r="AU1126" s="15" t="s">
        <v>40</v>
      </c>
      <c r="AV1126" s="15" t="s">
        <v>40</v>
      </c>
      <c r="AW1126" s="15" t="s">
        <v>40</v>
      </c>
      <c r="AX1126" s="15" t="s">
        <v>40</v>
      </c>
      <c r="AY1126" s="15" t="s">
        <v>40</v>
      </c>
      <c r="AZ1126" s="15" t="s">
        <v>40</v>
      </c>
      <c r="BA1126" s="15" t="s">
        <v>40</v>
      </c>
      <c r="BB1126" s="15" t="s">
        <v>40</v>
      </c>
      <c r="BC1126" s="15" t="s">
        <v>40</v>
      </c>
      <c r="BD1126" s="15" t="s">
        <v>40</v>
      </c>
      <c r="BE1126" s="15" t="s">
        <v>40</v>
      </c>
      <c r="BF1126" s="15" t="s">
        <v>40</v>
      </c>
      <c r="BG1126" s="15" t="s">
        <v>40</v>
      </c>
      <c r="BH1126" s="15" t="s">
        <v>40</v>
      </c>
      <c r="BJ1126" s="16" t="e">
        <f>IF(AR1126="R", $CA1126, IF(OR(AR1126="P", AR1126="T", AR1126="N"), 0, IF($C1126="DM", $T1126, IF(OR(AR1126="Y", AR1126="IR"),$AM1126,IF(AR1126="C", IF($BI1126="Y", IF($AF1126="N/A", $Q1126, $AF1126), IF($AG1126="N/A", $T1126,$AG1126)))))))</f>
        <v>#VALUE!</v>
      </c>
      <c r="BK1126" s="16" t="e">
        <f>IF(AS1126="R", $CA1126, IF(OR(AS1126="P", AS1126="T", AS1126="N"), 0, IF($C1126="DM", $T1126, IF(OR(AS1126="Y", AS1126="IR"),$AM1126,IF(AS1126="C", IF($BI1126="Y", IF($AF1126="N/A", $Q1126, $AF1126), IF($AG1126="N/A", $T1126,$AG1126)))))))</f>
        <v>#VALUE!</v>
      </c>
      <c r="BL1126" s="16" t="e">
        <f>IF(AT1126="R", $CA1126, IF(OR(AT1126="P", AT1126="T", AT1126="N"), 0, IF($C1126="DM", $T1126, IF(OR(AT1126="Y", AT1126="IR"),$AM1126,IF(AT1126="C", IF($BI1126="Y", IF($AF1126="N/A", $Q1126, $AF1126), IF($AG1126="N/A", $T1126,$AG1126)))))))</f>
        <v>#VALUE!</v>
      </c>
      <c r="BM1126" s="16" t="e">
        <f>IF(AU1126="R", $CA1126, IF(OR(AU1126="P", AU1126="T", AU1126="N"), 0, IF($C1126="DM", $T1126, IF(OR(AU1126="Y", AU1126="IR"),$AM1126,IF(AU1126="C", IF($BI1126="Y", IF($AF1126="N/A", $Q1126, $AF1126), IF($AG1126="N/A", $T1126,$AG1126)))))))</f>
        <v>#VALUE!</v>
      </c>
      <c r="BN1126" s="16" t="e">
        <f>IF(AV1126="R", $CA1126, IF(OR(AV1126="P", AV1126="T", AV1126="N"), 0, IF($C1126="DM", $T1126, IF(OR(AV1126="Y", AV1126="IR"),$AM1126,IF(AV1126="C", IF($BI1126="Y", IF($AF1126="N/A", $Q1126, $AF1126), IF($AG1126="N/A", $T1126,$AG1126)))))))</f>
        <v>#VALUE!</v>
      </c>
      <c r="BO1126" s="16" t="e">
        <f>IF(AW1126="R", $CA1126, IF(OR(AW1126="P", AW1126="T", AW1126="N"), 0, IF($C1126="DM", $T1126, IF(OR(AW1126="Y", AW1126="IR"),$AM1126,IF(AW1126="C", IF($BI1126="Y", IF($AF1126="N/A", $Q1126, $AF1126), IF($AG1126="N/A", $T1126,$AG1126)))))))</f>
        <v>#VALUE!</v>
      </c>
      <c r="BP1126" s="16" t="e">
        <f>IF(AX1126="R", $CA1126, IF(OR(AX1126="P", AX1126="T", AX1126="N"), 0, IF($C1126="DM", $T1126, IF(OR(AX1126="Y", AX1126="IR"),$AM1126,IF(AX1126="C", IF($BI1126="Y", IF($AF1126="N/A", $Q1126, $AF1126), IF($AG1126="N/A", $T1126,$AG1126)))))))</f>
        <v>#VALUE!</v>
      </c>
      <c r="BQ1126" s="16" t="e">
        <f>IF(AY1126="R", $CA1126, IF(OR(AY1126="P", AY1126="T", AY1126="N"), 0, IF($C1126="DM", $T1126, IF(OR(AY1126="Y", AY1126="IR"),$AM1126,IF(AY1126="C", IF($BI1126="Y", IF($AF1126="N/A", $Q1126, $AF1126), IF($AG1126="N/A", $T1126,$AG1126)))))))</f>
        <v>#VALUE!</v>
      </c>
      <c r="BR1126" s="16" t="e">
        <f>IF(AZ1126="R", $CA1126, IF(OR(AZ1126="P", AZ1126="T", AZ1126="N"), 0, IF($C1126="DM", $T1126, IF(OR(AZ1126="Y", AZ1126="IR"),$AM1126,IF(AZ1126="C", IF($BI1126="Y", IF($AF1126="N/A", $Q1126, $AF1126), IF($AG1126="N/A", $T1126,$AG1126)))))))</f>
        <v>#VALUE!</v>
      </c>
      <c r="BS1126" s="16" t="e">
        <f>IF(BA1126="R", $CA1126, IF(OR(BA1126="P", BA1126="T", BA1126="N"), 0, IF($C1126="DM", $T1126, IF(OR(BA1126="Y", BA1126="IR"),$AM1126,IF(BA1126="C", IF($BI1126="Y", IF($AF1126="N/A", $Q1126, $AF1126), IF($AG1126="N/A", $T1126,$AG1126)))))))</f>
        <v>#VALUE!</v>
      </c>
      <c r="BT1126" s="16" t="e">
        <f>IF(BB1126="R", $CA1126, IF(OR(BB1126="P", BB1126="T", BB1126="N"), 0, IF($C1126="DM", $T1126, IF(OR(BB1126="Y", BB1126="IR"),$AM1126,IF(BB1126="C", IF($BI1126="Y", IF($BA1126="C", IF($AF1126="N/A", $Q1126, $AF1126), IF($AF1126="N/A", $T1126, $AM1126)), IF($AG1126="N/A", $T1126,$AG1126)))))))</f>
        <v>#VALUE!</v>
      </c>
      <c r="BU1126" s="16" t="e">
        <f>IF(BC1126="R", $CA1126, IF(OR(BC1126="P", BC1126="T", BC1126="N"), 0, IF($C1126="DM", $T1126, IF(OR(BC1126="Y", BC1126="IR"),$AM1126,IF(BC1126="C", IF($BI1126="Y", IF($BA1126="C", IF($AF1126="N/A", $Q1126, $AF1126), IF($AF1126="N/A", $T1126, $AM1126)), IF($AG1126="N/A", $T1126,$AG1126)))))))</f>
        <v>#VALUE!</v>
      </c>
      <c r="BV1126" s="16" t="e">
        <f>IF(BD1126="R", $CA1126, IF(OR(BD1126="P", BD1126="T", BD1126="N"), 0, IF($C1126="DM", $T1126, IF(OR(BD1126="Y", BD1126="IR"),$AM1126,IF(BD1126="C", IF($BI1126="Y", IF($BA1126="C", IF($AF1126="N/A", $Q1126, $AF1126), IF($AF1126="N/A", $T1126, $AM1126)), IF($AG1126="N/A", $T1126,$AG1126)))))))</f>
        <v>#VALUE!</v>
      </c>
      <c r="BW1126" s="16" t="e">
        <f>IF(BE1126="R", $CA1126, IF(OR(BE1126="P", BE1126="T", BE1126="N"), 0, IF($C1126="DM", $T1126, IF(OR(BE1126="Y", BE1126="IR"),$AM1126,IF(BE1126="C", IF($BI1126="Y", IF($BA1126="C", IF($AF1126="N/A", $Q1126, $AF1126), IF($AF1126="N/A", $T1126, $AM1126)), IF($AG1126="N/A", $T1126,$AG1126)))))))</f>
        <v>#VALUE!</v>
      </c>
      <c r="BX1126" s="16" t="e">
        <f>IF(BF1126="R", $CA1126, IF(OR(BF1126="P", BF1126="T", BF1126="N"), 0, IF($C1126="DM", $T1126, IF(OR(BF1126="Y", BF1126="IR"),$AM1126,IF(BF1126="C", IF($BI1126="Y", IF($BA1126="C", IF($AF1126="N/A", $Q1126, $AF1126), IF($AF1126="N/A", $T1126, $AM1126)), IF($AG1126="N/A", $T1126,$AG1126)))))))</f>
        <v>#VALUE!</v>
      </c>
      <c r="BY1126" s="16" t="e">
        <f>IF(BG1126="R", $CA1126, IF(OR(BG1126="P", BG1126="T", BG1126="N"), 0, IF($C1126="DM", $T1126, IF(OR(BG1126="Y", BG1126="IR"),$AM1126,IF(BG1126="C", IF($BI1126="Y", IF($BA1126="C", IF($AF1126="N/A", $Q1126, $AF1126), IF($AF1126="N/A", $T1126, $AM1126)), IF($AG1126="N/A", $T1126,$AG1126)))))))</f>
        <v>#VALUE!</v>
      </c>
      <c r="BZ1126" s="16" t="e">
        <f>IF(BH1126="R", $CA1126, IF(OR(BH1126="P", BH1126="T", BH1126="N"), 0, IF($C1126="DM", $T1126, IF(OR(BH1126="Y", BH1126="IR"),$AM1126,IF(BH1126="C", IF($BI1126="Y", IF($BA1126="C", IF($AF1126="N/A", $Q1126, $AF1126), IF($AF1126="N/A", $T1126, $AM1126)), IF($AG1126="N/A", $T1126,$AG1126)))))))</f>
        <v>#VALUE!</v>
      </c>
      <c r="CA1126" s="15" t="s">
        <v>75</v>
      </c>
      <c r="CB1126" s="16" t="e">
        <f>BZ1126</f>
        <v>#VALUE!</v>
      </c>
      <c r="CC1126" s="15" t="str">
        <f>IF(OR($BH1126="T", $BH1126="R"), 0, IF($BH1126="C", IF($BI1126="Y", IF($BA1126="C", 0, IF(AF1126="N/A", Q1126-T1126, AF1126-AG1126)), IF($AF1126="N/A", U1126, AH1126)), AN1126))</f>
        <v>N/A</v>
      </c>
      <c r="CD1126" s="15" t="str">
        <f>IF(OR($BH1126="T", $BH1126="R"), 0, IF($BH1126="C", IF($BI1126="Y", 0, IF($AF1126="N/A", V1126, AI1126)), AO1126))</f>
        <v>N/A</v>
      </c>
      <c r="CE1126" s="15" t="str">
        <f>IF(OR($BH1126="T", $BH1126="R"), 0, IF($BH1126="C", IF($BI1126="Y", 0, IF($AF1126="N/A", W1126, AJ1126)), AP1126))</f>
        <v>N/A</v>
      </c>
      <c r="CF1126" s="15" t="str">
        <f>IF(OR($BH1126="T", $BH1126="R"), 0, IF($BH1126="C", IF($BI1126="Y", 0, IF($AF1126="N/A", X1126, AK1126)), AQ1126))</f>
        <v>N/A</v>
      </c>
    </row>
    <row r="1127" spans="1:84" x14ac:dyDescent="0.25">
      <c r="A1127" s="14">
        <v>6104</v>
      </c>
      <c r="B1127" s="15"/>
      <c r="C1127" s="15"/>
      <c r="D1127" s="15"/>
      <c r="E1127" s="15" t="e">
        <f>VLOOKUP(B1127, 'Rookie Year'!$A$2:$B$55679,2,FALSE)</f>
        <v>#N/A</v>
      </c>
      <c r="F1127" s="15">
        <v>2024</v>
      </c>
      <c r="G1127" s="15" t="s">
        <v>42</v>
      </c>
      <c r="H1127" s="15"/>
      <c r="I1127" s="16"/>
      <c r="J1127" s="15"/>
      <c r="K1127" s="17">
        <f>IF(AND(G1127&lt;&gt;"N",R1127="N/A"), IF(I1127&lt;4, 0, 0.25),IF(I1127=1, IF(J1127=1,0.25, 0.25), IF(I1127&lt;13, 0.25, IF(I1127&lt;26, 0.4, IF(I1127&lt;51, 0.6, 0.75)))))</f>
        <v>0.25</v>
      </c>
      <c r="L1127" s="16">
        <f>I1127-M1127</f>
        <v>0</v>
      </c>
      <c r="M1127" s="16">
        <f>ROUNDUP(I1127*K1127,0)</f>
        <v>0</v>
      </c>
      <c r="N1127" s="16">
        <f>M1127*J1127</f>
        <v>0</v>
      </c>
      <c r="O1127" s="16">
        <v>0</v>
      </c>
      <c r="P1127" s="16">
        <v>0</v>
      </c>
      <c r="Q1127" s="16">
        <f>N1127-O1127-P1127</f>
        <v>0</v>
      </c>
      <c r="R1127" s="15" t="s">
        <v>75</v>
      </c>
      <c r="S1127" s="15">
        <f>IF(R1127="N/A", J1127-($B$1-F1127), J1127-($B$1-R1127))</f>
        <v>0</v>
      </c>
      <c r="T1127" s="16" t="str">
        <f>IF($S1127&lt;1, "N/A", $M1127)</f>
        <v>N/A</v>
      </c>
      <c r="U1127" s="16" t="str">
        <f>IF($S1127&lt;2, "N/A", $M1127)</f>
        <v>N/A</v>
      </c>
      <c r="V1127" s="16" t="str">
        <f>IF($S1127&lt;3, "N/A", $M1127)</f>
        <v>N/A</v>
      </c>
      <c r="W1127" s="16" t="str">
        <f>IF($S1127&lt;4, "N/A", $M1127)</f>
        <v>N/A</v>
      </c>
      <c r="X1127" s="16" t="str">
        <f>IF($S1127&lt;5, "N/A", $M1127)</f>
        <v>N/A</v>
      </c>
      <c r="Y1127" s="15" t="str">
        <f>IF(SUM(T1127:X1127)&lt;&gt;Q1127, "CHECK", "OK")</f>
        <v>OK</v>
      </c>
      <c r="Z1127" s="15" t="str">
        <f>IF(F1127=$B$1, "No", IF(S1127=1, "Yes", "No"))</f>
        <v>No</v>
      </c>
      <c r="AA1127" s="18" t="str">
        <f>IF(C1127="DM", "N/A", IF(Z1127="No","N/A",VLOOKUP(B1127,'Extension List'!$A$3:$R$1972,18,FALSE)))</f>
        <v>N/A</v>
      </c>
      <c r="AB1127" s="15" t="str">
        <f>IF(C1127="DM", "N/A", IF(Z1127="No","N/A",VLOOKUP(B1127,'Extension List'!$A$3:$T$1972,20,FALSE)))</f>
        <v>N/A</v>
      </c>
      <c r="AC1127" s="15" t="str">
        <f>IF(AA1127="N/A", "N/A", 0)</f>
        <v>N/A</v>
      </c>
      <c r="AD1127" s="16" t="str">
        <f>IF(AE1127="N/A", "N/A", AA1127-AE1127)</f>
        <v>N/A</v>
      </c>
      <c r="AE1127" s="16" t="str">
        <f>IF(AA1127="N/A", "N/A", IF(AC1127&gt;0, IF(AA1127&lt;13, ROUNDUP(0.25*AA1127,0), IF(AA1127&lt;26, ROUNDUP(0.4*AA1127,0), IF(AA1127&lt;51, ROUNDUP(0.6*AA1127,0), ROUNDUP(0.75*AA1127,0)))), "N/A"))</f>
        <v>N/A</v>
      </c>
      <c r="AF1127" s="16" t="str">
        <f>IF(AD1127="N/A","N/A", (AE1127*AC1127)+Q1127)</f>
        <v>N/A</v>
      </c>
      <c r="AG1127" s="16" t="str">
        <f>IF($AF1127="N/A", "N/A", "TBC")</f>
        <v>N/A</v>
      </c>
      <c r="AH1127" s="16" t="str">
        <f>IF($AF1127="N/A", "N/A", "TBC")</f>
        <v>N/A</v>
      </c>
      <c r="AI1127" s="16" t="str">
        <f>IF($AF1127="N/A","N/A",IF(AC1127&gt;1,"TBC","N/A"))</f>
        <v>N/A</v>
      </c>
      <c r="AJ1127" s="16" t="str">
        <f>IF($AF1127="N/A","N/A",IF(AC1127&gt;2,"TBC","N/A"))</f>
        <v>N/A</v>
      </c>
      <c r="AK1127" s="16" t="str">
        <f>IF($AF1127="N/A","N/A",IF(AC1127&gt;3,"TBC","N/A"))</f>
        <v>N/A</v>
      </c>
      <c r="AL1127" s="16" t="str">
        <f>IF(AC1127="N/A","N/A",IF(AC1127&gt;0,IF(SUM(AG1127:AK1127)&lt;&gt;AF1127,"CHECK","OK"),"N/A"))</f>
        <v>N/A</v>
      </c>
      <c r="AM1127" s="16" t="e">
        <f>IF(AD1127="N/A", L1127+T1127, L1127+AG1127)</f>
        <v>#VALUE!</v>
      </c>
      <c r="AN1127" s="16" t="str">
        <f>IF(AD1127="N/A", IF(U1127="N/A", "N/A", L1127+U1127), AD1127+AH1127)</f>
        <v>N/A</v>
      </c>
      <c r="AO1127" s="16" t="str">
        <f>IF(AD1127="N/A", IF(V1127="N/A", "N/A", L1127+V1127), IF(AI1127="N/A", "N/A", AD1127+AI1127))</f>
        <v>N/A</v>
      </c>
      <c r="AP1127" s="16" t="str">
        <f>IF(AD1127="N/A", IF(W1127="N/A", "N/A", L1127+W1127), IF(AJ1127="N/A", "N/A", AD1127+AJ1127))</f>
        <v>N/A</v>
      </c>
      <c r="AQ1127" s="16" t="str">
        <f>IF(AD1127="N/A", IF(X1127="N/A", "N/A", L1127+X1127), IF(AK1127="N/A", "N/A", AD1127+AK1127))</f>
        <v>N/A</v>
      </c>
      <c r="AR1127" s="15" t="s">
        <v>40</v>
      </c>
      <c r="AS1127" s="15" t="s">
        <v>40</v>
      </c>
      <c r="AT1127" s="15" t="s">
        <v>40</v>
      </c>
      <c r="AU1127" s="15" t="s">
        <v>40</v>
      </c>
      <c r="AV1127" s="15" t="s">
        <v>40</v>
      </c>
      <c r="AW1127" s="15" t="s">
        <v>40</v>
      </c>
      <c r="AX1127" s="15" t="s">
        <v>40</v>
      </c>
      <c r="AY1127" s="15" t="s">
        <v>40</v>
      </c>
      <c r="AZ1127" s="15" t="s">
        <v>40</v>
      </c>
      <c r="BA1127" s="15" t="s">
        <v>40</v>
      </c>
      <c r="BB1127" s="15" t="s">
        <v>40</v>
      </c>
      <c r="BC1127" s="15" t="s">
        <v>40</v>
      </c>
      <c r="BD1127" s="15" t="s">
        <v>40</v>
      </c>
      <c r="BE1127" s="15" t="s">
        <v>40</v>
      </c>
      <c r="BF1127" s="15" t="s">
        <v>40</v>
      </c>
      <c r="BG1127" s="15" t="s">
        <v>40</v>
      </c>
      <c r="BH1127" s="15" t="s">
        <v>40</v>
      </c>
      <c r="BJ1127" s="16" t="e">
        <f>IF(AR1127="R", $CA1127, IF(OR(AR1127="P", AR1127="T", AR1127="N"), 0, IF($C1127="DM", $T1127, IF(OR(AR1127="Y", AR1127="IR"),$AM1127,IF(AR1127="C", IF($BI1127="Y", IF($AF1127="N/A", $Q1127, $AF1127), IF($AG1127="N/A", $T1127,$AG1127)))))))</f>
        <v>#VALUE!</v>
      </c>
      <c r="BK1127" s="16" t="e">
        <f>IF(AS1127="R", $CA1127, IF(OR(AS1127="P", AS1127="T", AS1127="N"), 0, IF($C1127="DM", $T1127, IF(OR(AS1127="Y", AS1127="IR"),$AM1127,IF(AS1127="C", IF($BI1127="Y", IF($AF1127="N/A", $Q1127, $AF1127), IF($AG1127="N/A", $T1127,$AG1127)))))))</f>
        <v>#VALUE!</v>
      </c>
      <c r="BL1127" s="16" t="e">
        <f>IF(AT1127="R", $CA1127, IF(OR(AT1127="P", AT1127="T", AT1127="N"), 0, IF($C1127="DM", $T1127, IF(OR(AT1127="Y", AT1127="IR"),$AM1127,IF(AT1127="C", IF($BI1127="Y", IF($AF1127="N/A", $Q1127, $AF1127), IF($AG1127="N/A", $T1127,$AG1127)))))))</f>
        <v>#VALUE!</v>
      </c>
      <c r="BM1127" s="16" t="e">
        <f>IF(AU1127="R", $CA1127, IF(OR(AU1127="P", AU1127="T", AU1127="N"), 0, IF($C1127="DM", $T1127, IF(OR(AU1127="Y", AU1127="IR"),$AM1127,IF(AU1127="C", IF($BI1127="Y", IF($AF1127="N/A", $Q1127, $AF1127), IF($AG1127="N/A", $T1127,$AG1127)))))))</f>
        <v>#VALUE!</v>
      </c>
      <c r="BN1127" s="16" t="e">
        <f>IF(AV1127="R", $CA1127, IF(OR(AV1127="P", AV1127="T", AV1127="N"), 0, IF($C1127="DM", $T1127, IF(OR(AV1127="Y", AV1127="IR"),$AM1127,IF(AV1127="C", IF($BI1127="Y", IF($AF1127="N/A", $Q1127, $AF1127), IF($AG1127="N/A", $T1127,$AG1127)))))))</f>
        <v>#VALUE!</v>
      </c>
      <c r="BO1127" s="16" t="e">
        <f>IF(AW1127="R", $CA1127, IF(OR(AW1127="P", AW1127="T", AW1127="N"), 0, IF($C1127="DM", $T1127, IF(OR(AW1127="Y", AW1127="IR"),$AM1127,IF(AW1127="C", IF($BI1127="Y", IF($AF1127="N/A", $Q1127, $AF1127), IF($AG1127="N/A", $T1127,$AG1127)))))))</f>
        <v>#VALUE!</v>
      </c>
      <c r="BP1127" s="16" t="e">
        <f>IF(AX1127="R", $CA1127, IF(OR(AX1127="P", AX1127="T", AX1127="N"), 0, IF($C1127="DM", $T1127, IF(OR(AX1127="Y", AX1127="IR"),$AM1127,IF(AX1127="C", IF($BI1127="Y", IF($AF1127="N/A", $Q1127, $AF1127), IF($AG1127="N/A", $T1127,$AG1127)))))))</f>
        <v>#VALUE!</v>
      </c>
      <c r="BQ1127" s="16" t="e">
        <f>IF(AY1127="R", $CA1127, IF(OR(AY1127="P", AY1127="T", AY1127="N"), 0, IF($C1127="DM", $T1127, IF(OR(AY1127="Y", AY1127="IR"),$AM1127,IF(AY1127="C", IF($BI1127="Y", IF($AF1127="N/A", $Q1127, $AF1127), IF($AG1127="N/A", $T1127,$AG1127)))))))</f>
        <v>#VALUE!</v>
      </c>
      <c r="BR1127" s="16" t="e">
        <f>IF(AZ1127="R", $CA1127, IF(OR(AZ1127="P", AZ1127="T", AZ1127="N"), 0, IF($C1127="DM", $T1127, IF(OR(AZ1127="Y", AZ1127="IR"),$AM1127,IF(AZ1127="C", IF($BI1127="Y", IF($AF1127="N/A", $Q1127, $AF1127), IF($AG1127="N/A", $T1127,$AG1127)))))))</f>
        <v>#VALUE!</v>
      </c>
      <c r="BS1127" s="16" t="e">
        <f>IF(BA1127="R", $CA1127, IF(OR(BA1127="P", BA1127="T", BA1127="N"), 0, IF($C1127="DM", $T1127, IF(OR(BA1127="Y", BA1127="IR"),$AM1127,IF(BA1127="C", IF($BI1127="Y", IF($AF1127="N/A", $Q1127, $AF1127), IF($AG1127="N/A", $T1127,$AG1127)))))))</f>
        <v>#VALUE!</v>
      </c>
      <c r="BT1127" s="16" t="e">
        <f>IF(BB1127="R", $CA1127, IF(OR(BB1127="P", BB1127="T", BB1127="N"), 0, IF($C1127="DM", $T1127, IF(OR(BB1127="Y", BB1127="IR"),$AM1127,IF(BB1127="C", IF($BI1127="Y", IF($BA1127="C", IF($AF1127="N/A", $Q1127, $AF1127), IF($AF1127="N/A", $T1127, $AM1127)), IF($AG1127="N/A", $T1127,$AG1127)))))))</f>
        <v>#VALUE!</v>
      </c>
      <c r="BU1127" s="16" t="e">
        <f>IF(BC1127="R", $CA1127, IF(OR(BC1127="P", BC1127="T", BC1127="N"), 0, IF($C1127="DM", $T1127, IF(OR(BC1127="Y", BC1127="IR"),$AM1127,IF(BC1127="C", IF($BI1127="Y", IF($BA1127="C", IF($AF1127="N/A", $Q1127, $AF1127), IF($AF1127="N/A", $T1127, $AM1127)), IF($AG1127="N/A", $T1127,$AG1127)))))))</f>
        <v>#VALUE!</v>
      </c>
      <c r="BV1127" s="16" t="e">
        <f>IF(BD1127="R", $CA1127, IF(OR(BD1127="P", BD1127="T", BD1127="N"), 0, IF($C1127="DM", $T1127, IF(OR(BD1127="Y", BD1127="IR"),$AM1127,IF(BD1127="C", IF($BI1127="Y", IF($BA1127="C", IF($AF1127="N/A", $Q1127, $AF1127), IF($AF1127="N/A", $T1127, $AM1127)), IF($AG1127="N/A", $T1127,$AG1127)))))))</f>
        <v>#VALUE!</v>
      </c>
      <c r="BW1127" s="16" t="e">
        <f>IF(BE1127="R", $CA1127, IF(OR(BE1127="P", BE1127="T", BE1127="N"), 0, IF($C1127="DM", $T1127, IF(OR(BE1127="Y", BE1127="IR"),$AM1127,IF(BE1127="C", IF($BI1127="Y", IF($BA1127="C", IF($AF1127="N/A", $Q1127, $AF1127), IF($AF1127="N/A", $T1127, $AM1127)), IF($AG1127="N/A", $T1127,$AG1127)))))))</f>
        <v>#VALUE!</v>
      </c>
      <c r="BX1127" s="16" t="e">
        <f>IF(BF1127="R", $CA1127, IF(OR(BF1127="P", BF1127="T", BF1127="N"), 0, IF($C1127="DM", $T1127, IF(OR(BF1127="Y", BF1127="IR"),$AM1127,IF(BF1127="C", IF($BI1127="Y", IF($BA1127="C", IF($AF1127="N/A", $Q1127, $AF1127), IF($AF1127="N/A", $T1127, $AM1127)), IF($AG1127="N/A", $T1127,$AG1127)))))))</f>
        <v>#VALUE!</v>
      </c>
      <c r="BY1127" s="16" t="e">
        <f>IF(BG1127="R", $CA1127, IF(OR(BG1127="P", BG1127="T", BG1127="N"), 0, IF($C1127="DM", $T1127, IF(OR(BG1127="Y", BG1127="IR"),$AM1127,IF(BG1127="C", IF($BI1127="Y", IF($BA1127="C", IF($AF1127="N/A", $Q1127, $AF1127), IF($AF1127="N/A", $T1127, $AM1127)), IF($AG1127="N/A", $T1127,$AG1127)))))))</f>
        <v>#VALUE!</v>
      </c>
      <c r="BZ1127" s="16" t="e">
        <f>IF(BH1127="R", $CA1127, IF(OR(BH1127="P", BH1127="T", BH1127="N"), 0, IF($C1127="DM", $T1127, IF(OR(BH1127="Y", BH1127="IR"),$AM1127,IF(BH1127="C", IF($BI1127="Y", IF($BA1127="C", IF($AF1127="N/A", $Q1127, $AF1127), IF($AF1127="N/A", $T1127, $AM1127)), IF($AG1127="N/A", $T1127,$AG1127)))))))</f>
        <v>#VALUE!</v>
      </c>
      <c r="CA1127" s="15" t="s">
        <v>75</v>
      </c>
      <c r="CB1127" s="16" t="e">
        <f>BZ1127</f>
        <v>#VALUE!</v>
      </c>
      <c r="CC1127" s="15" t="str">
        <f>IF(OR($BH1127="T", $BH1127="R"), 0, IF($BH1127="C", IF($BI1127="Y", IF($BA1127="C", 0, IF(AF1127="N/A", Q1127-T1127, AF1127-AG1127)), IF($AF1127="N/A", U1127, AH1127)), AN1127))</f>
        <v>N/A</v>
      </c>
      <c r="CD1127" s="15" t="str">
        <f>IF(OR($BH1127="T", $BH1127="R"), 0, IF($BH1127="C", IF($BI1127="Y", 0, IF($AF1127="N/A", V1127, AI1127)), AO1127))</f>
        <v>N/A</v>
      </c>
      <c r="CE1127" s="15" t="str">
        <f>IF(OR($BH1127="T", $BH1127="R"), 0, IF($BH1127="C", IF($BI1127="Y", 0, IF($AF1127="N/A", W1127, AJ1127)), AP1127))</f>
        <v>N/A</v>
      </c>
      <c r="CF1127" s="15" t="str">
        <f>IF(OR($BH1127="T", $BH1127="R"), 0, IF($BH1127="C", IF($BI1127="Y", 0, IF($AF1127="N/A", X1127, AK1127)), AQ1127))</f>
        <v>N/A</v>
      </c>
    </row>
    <row r="1128" spans="1:84" x14ac:dyDescent="0.25">
      <c r="A1128" s="14">
        <v>6105</v>
      </c>
      <c r="B1128" s="15"/>
      <c r="C1128" s="15"/>
      <c r="D1128" s="15"/>
      <c r="E1128" s="15" t="e">
        <f>VLOOKUP(B1128, 'Rookie Year'!$A$2:$B$55679,2,FALSE)</f>
        <v>#N/A</v>
      </c>
      <c r="F1128" s="15">
        <v>2024</v>
      </c>
      <c r="G1128" s="15" t="s">
        <v>42</v>
      </c>
      <c r="H1128" s="15"/>
      <c r="I1128" s="16"/>
      <c r="J1128" s="15"/>
      <c r="K1128" s="17">
        <f>IF(AND(G1128&lt;&gt;"N",R1128="N/A"), IF(I1128&lt;4, 0, 0.25),IF(I1128=1, IF(J1128=1,0.25, 0.25), IF(I1128&lt;13, 0.25, IF(I1128&lt;26, 0.4, IF(I1128&lt;51, 0.6, 0.75)))))</f>
        <v>0.25</v>
      </c>
      <c r="L1128" s="16">
        <f>I1128-M1128</f>
        <v>0</v>
      </c>
      <c r="M1128" s="16">
        <f>ROUNDUP(I1128*K1128,0)</f>
        <v>0</v>
      </c>
      <c r="N1128" s="16">
        <f>M1128*J1128</f>
        <v>0</v>
      </c>
      <c r="O1128" s="16">
        <v>0</v>
      </c>
      <c r="P1128" s="16">
        <v>0</v>
      </c>
      <c r="Q1128" s="16">
        <f>N1128-O1128-P1128</f>
        <v>0</v>
      </c>
      <c r="R1128" s="15" t="s">
        <v>75</v>
      </c>
      <c r="S1128" s="15">
        <f>IF(R1128="N/A", J1128-($B$1-F1128), J1128-($B$1-R1128))</f>
        <v>0</v>
      </c>
      <c r="T1128" s="16" t="str">
        <f>IF($S1128&lt;1, "N/A", $M1128)</f>
        <v>N/A</v>
      </c>
      <c r="U1128" s="16" t="str">
        <f>IF($S1128&lt;2, "N/A", $M1128)</f>
        <v>N/A</v>
      </c>
      <c r="V1128" s="16" t="str">
        <f>IF($S1128&lt;3, "N/A", $M1128)</f>
        <v>N/A</v>
      </c>
      <c r="W1128" s="16" t="str">
        <f>IF($S1128&lt;4, "N/A", $M1128)</f>
        <v>N/A</v>
      </c>
      <c r="X1128" s="16" t="str">
        <f>IF($S1128&lt;5, "N/A", $M1128)</f>
        <v>N/A</v>
      </c>
      <c r="Y1128" s="15" t="str">
        <f>IF(SUM(T1128:X1128)&lt;&gt;Q1128, "CHECK", "OK")</f>
        <v>OK</v>
      </c>
      <c r="Z1128" s="15" t="str">
        <f>IF(F1128=$B$1, "No", IF(S1128=1, "Yes", "No"))</f>
        <v>No</v>
      </c>
      <c r="AA1128" s="18" t="str">
        <f>IF(C1128="DM", "N/A", IF(Z1128="No","N/A",VLOOKUP(B1128,'Extension List'!$A$3:$R$1972,18,FALSE)))</f>
        <v>N/A</v>
      </c>
      <c r="AB1128" s="15" t="str">
        <f>IF(C1128="DM", "N/A", IF(Z1128="No","N/A",VLOOKUP(B1128,'Extension List'!$A$3:$T$1972,20,FALSE)))</f>
        <v>N/A</v>
      </c>
      <c r="AC1128" s="15" t="str">
        <f>IF(AA1128="N/A", "N/A", 0)</f>
        <v>N/A</v>
      </c>
      <c r="AD1128" s="16" t="str">
        <f>IF(AE1128="N/A", "N/A", AA1128-AE1128)</f>
        <v>N/A</v>
      </c>
      <c r="AE1128" s="16" t="str">
        <f>IF(AA1128="N/A", "N/A", IF(AC1128&gt;0, IF(AA1128&lt;13, ROUNDUP(0.25*AA1128,0), IF(AA1128&lt;26, ROUNDUP(0.4*AA1128,0), IF(AA1128&lt;51, ROUNDUP(0.6*AA1128,0), ROUNDUP(0.75*AA1128,0)))), "N/A"))</f>
        <v>N/A</v>
      </c>
      <c r="AF1128" s="16" t="str">
        <f>IF(AD1128="N/A","N/A", (AE1128*AC1128)+Q1128)</f>
        <v>N/A</v>
      </c>
      <c r="AG1128" s="16" t="str">
        <f>IF($AF1128="N/A", "N/A", "TBC")</f>
        <v>N/A</v>
      </c>
      <c r="AH1128" s="16" t="str">
        <f>IF($AF1128="N/A", "N/A", "TBC")</f>
        <v>N/A</v>
      </c>
      <c r="AI1128" s="16" t="str">
        <f>IF($AF1128="N/A","N/A",IF(AC1128&gt;1,"TBC","N/A"))</f>
        <v>N/A</v>
      </c>
      <c r="AJ1128" s="16" t="str">
        <f>IF($AF1128="N/A","N/A",IF(AC1128&gt;2,"TBC","N/A"))</f>
        <v>N/A</v>
      </c>
      <c r="AK1128" s="16" t="str">
        <f>IF($AF1128="N/A","N/A",IF(AC1128&gt;3,"TBC","N/A"))</f>
        <v>N/A</v>
      </c>
      <c r="AL1128" s="16" t="str">
        <f>IF(AC1128="N/A","N/A",IF(AC1128&gt;0,IF(SUM(AG1128:AK1128)&lt;&gt;AF1128,"CHECK","OK"),"N/A"))</f>
        <v>N/A</v>
      </c>
      <c r="AM1128" s="16" t="e">
        <f>IF(AD1128="N/A", L1128+T1128, L1128+AG1128)</f>
        <v>#VALUE!</v>
      </c>
      <c r="AN1128" s="16" t="str">
        <f>IF(AD1128="N/A", IF(U1128="N/A", "N/A", L1128+U1128), AD1128+AH1128)</f>
        <v>N/A</v>
      </c>
      <c r="AO1128" s="16" t="str">
        <f>IF(AD1128="N/A", IF(V1128="N/A", "N/A", L1128+V1128), IF(AI1128="N/A", "N/A", AD1128+AI1128))</f>
        <v>N/A</v>
      </c>
      <c r="AP1128" s="16" t="str">
        <f>IF(AD1128="N/A", IF(W1128="N/A", "N/A", L1128+W1128), IF(AJ1128="N/A", "N/A", AD1128+AJ1128))</f>
        <v>N/A</v>
      </c>
      <c r="AQ1128" s="16" t="str">
        <f>IF(AD1128="N/A", IF(X1128="N/A", "N/A", L1128+X1128), IF(AK1128="N/A", "N/A", AD1128+AK1128))</f>
        <v>N/A</v>
      </c>
      <c r="AR1128" s="15" t="s">
        <v>40</v>
      </c>
      <c r="AS1128" s="15" t="s">
        <v>40</v>
      </c>
      <c r="AT1128" s="15" t="s">
        <v>40</v>
      </c>
      <c r="AU1128" s="15" t="s">
        <v>40</v>
      </c>
      <c r="AV1128" s="15" t="s">
        <v>40</v>
      </c>
      <c r="AW1128" s="15" t="s">
        <v>40</v>
      </c>
      <c r="AX1128" s="15" t="s">
        <v>40</v>
      </c>
      <c r="AY1128" s="15" t="s">
        <v>40</v>
      </c>
      <c r="AZ1128" s="15" t="s">
        <v>40</v>
      </c>
      <c r="BA1128" s="15" t="s">
        <v>40</v>
      </c>
      <c r="BB1128" s="15" t="s">
        <v>40</v>
      </c>
      <c r="BC1128" s="15" t="s">
        <v>40</v>
      </c>
      <c r="BD1128" s="15" t="s">
        <v>40</v>
      </c>
      <c r="BE1128" s="15" t="s">
        <v>40</v>
      </c>
      <c r="BF1128" s="15" t="s">
        <v>40</v>
      </c>
      <c r="BG1128" s="15" t="s">
        <v>40</v>
      </c>
      <c r="BH1128" s="15" t="s">
        <v>40</v>
      </c>
      <c r="BJ1128" s="16" t="e">
        <f>IF(AR1128="R", $CA1128, IF(OR(AR1128="P", AR1128="T", AR1128="N"), 0, IF($C1128="DM", $T1128, IF(OR(AR1128="Y", AR1128="IR"),$AM1128,IF(AR1128="C", IF($BI1128="Y", IF($AF1128="N/A", $Q1128, $AF1128), IF($AG1128="N/A", $T1128,$AG1128)))))))</f>
        <v>#VALUE!</v>
      </c>
      <c r="BK1128" s="16" t="e">
        <f>IF(AS1128="R", $CA1128, IF(OR(AS1128="P", AS1128="T", AS1128="N"), 0, IF($C1128="DM", $T1128, IF(OR(AS1128="Y", AS1128="IR"),$AM1128,IF(AS1128="C", IF($BI1128="Y", IF($AF1128="N/A", $Q1128, $AF1128), IF($AG1128="N/A", $T1128,$AG1128)))))))</f>
        <v>#VALUE!</v>
      </c>
      <c r="BL1128" s="16" t="e">
        <f>IF(AT1128="R", $CA1128, IF(OR(AT1128="P", AT1128="T", AT1128="N"), 0, IF($C1128="DM", $T1128, IF(OR(AT1128="Y", AT1128="IR"),$AM1128,IF(AT1128="C", IF($BI1128="Y", IF($AF1128="N/A", $Q1128, $AF1128), IF($AG1128="N/A", $T1128,$AG1128)))))))</f>
        <v>#VALUE!</v>
      </c>
      <c r="BM1128" s="16" t="e">
        <f>IF(AU1128="R", $CA1128, IF(OR(AU1128="P", AU1128="T", AU1128="N"), 0, IF($C1128="DM", $T1128, IF(OR(AU1128="Y", AU1128="IR"),$AM1128,IF(AU1128="C", IF($BI1128="Y", IF($AF1128="N/A", $Q1128, $AF1128), IF($AG1128="N/A", $T1128,$AG1128)))))))</f>
        <v>#VALUE!</v>
      </c>
      <c r="BN1128" s="16" t="e">
        <f>IF(AV1128="R", $CA1128, IF(OR(AV1128="P", AV1128="T", AV1128="N"), 0, IF($C1128="DM", $T1128, IF(OR(AV1128="Y", AV1128="IR"),$AM1128,IF(AV1128="C", IF($BI1128="Y", IF($AF1128="N/A", $Q1128, $AF1128), IF($AG1128="N/A", $T1128,$AG1128)))))))</f>
        <v>#VALUE!</v>
      </c>
      <c r="BO1128" s="16" t="e">
        <f>IF(AW1128="R", $CA1128, IF(OR(AW1128="P", AW1128="T", AW1128="N"), 0, IF($C1128="DM", $T1128, IF(OR(AW1128="Y", AW1128="IR"),$AM1128,IF(AW1128="C", IF($BI1128="Y", IF($AF1128="N/A", $Q1128, $AF1128), IF($AG1128="N/A", $T1128,$AG1128)))))))</f>
        <v>#VALUE!</v>
      </c>
      <c r="BP1128" s="16" t="e">
        <f>IF(AX1128="R", $CA1128, IF(OR(AX1128="P", AX1128="T", AX1128="N"), 0, IF($C1128="DM", $T1128, IF(OR(AX1128="Y", AX1128="IR"),$AM1128,IF(AX1128="C", IF($BI1128="Y", IF($AF1128="N/A", $Q1128, $AF1128), IF($AG1128="N/A", $T1128,$AG1128)))))))</f>
        <v>#VALUE!</v>
      </c>
      <c r="BQ1128" s="16" t="e">
        <f>IF(AY1128="R", $CA1128, IF(OR(AY1128="P", AY1128="T", AY1128="N"), 0, IF($C1128="DM", $T1128, IF(OR(AY1128="Y", AY1128="IR"),$AM1128,IF(AY1128="C", IF($BI1128="Y", IF($AF1128="N/A", $Q1128, $AF1128), IF($AG1128="N/A", $T1128,$AG1128)))))))</f>
        <v>#VALUE!</v>
      </c>
      <c r="BR1128" s="16" t="e">
        <f>IF(AZ1128="R", $CA1128, IF(OR(AZ1128="P", AZ1128="T", AZ1128="N"), 0, IF($C1128="DM", $T1128, IF(OR(AZ1128="Y", AZ1128="IR"),$AM1128,IF(AZ1128="C", IF($BI1128="Y", IF($AF1128="N/A", $Q1128, $AF1128), IF($AG1128="N/A", $T1128,$AG1128)))))))</f>
        <v>#VALUE!</v>
      </c>
      <c r="BS1128" s="16" t="e">
        <f>IF(BA1128="R", $CA1128, IF(OR(BA1128="P", BA1128="T", BA1128="N"), 0, IF($C1128="DM", $T1128, IF(OR(BA1128="Y", BA1128="IR"),$AM1128,IF(BA1128="C", IF($BI1128="Y", IF($AF1128="N/A", $Q1128, $AF1128), IF($AG1128="N/A", $T1128,$AG1128)))))))</f>
        <v>#VALUE!</v>
      </c>
      <c r="BT1128" s="16" t="e">
        <f>IF(BB1128="R", $CA1128, IF(OR(BB1128="P", BB1128="T", BB1128="N"), 0, IF($C1128="DM", $T1128, IF(OR(BB1128="Y", BB1128="IR"),$AM1128,IF(BB1128="C", IF($BI1128="Y", IF($BA1128="C", IF($AF1128="N/A", $Q1128, $AF1128), IF($AF1128="N/A", $T1128, $AM1128)), IF($AG1128="N/A", $T1128,$AG1128)))))))</f>
        <v>#VALUE!</v>
      </c>
      <c r="BU1128" s="16" t="e">
        <f>IF(BC1128="R", $CA1128, IF(OR(BC1128="P", BC1128="T", BC1128="N"), 0, IF($C1128="DM", $T1128, IF(OR(BC1128="Y", BC1128="IR"),$AM1128,IF(BC1128="C", IF($BI1128="Y", IF($BA1128="C", IF($AF1128="N/A", $Q1128, $AF1128), IF($AF1128="N/A", $T1128, $AM1128)), IF($AG1128="N/A", $T1128,$AG1128)))))))</f>
        <v>#VALUE!</v>
      </c>
      <c r="BV1128" s="16" t="e">
        <f>IF(BD1128="R", $CA1128, IF(OR(BD1128="P", BD1128="T", BD1128="N"), 0, IF($C1128="DM", $T1128, IF(OR(BD1128="Y", BD1128="IR"),$AM1128,IF(BD1128="C", IF($BI1128="Y", IF($BA1128="C", IF($AF1128="N/A", $Q1128, $AF1128), IF($AF1128="N/A", $T1128, $AM1128)), IF($AG1128="N/A", $T1128,$AG1128)))))))</f>
        <v>#VALUE!</v>
      </c>
      <c r="BW1128" s="16" t="e">
        <f>IF(BE1128="R", $CA1128, IF(OR(BE1128="P", BE1128="T", BE1128="N"), 0, IF($C1128="DM", $T1128, IF(OR(BE1128="Y", BE1128="IR"),$AM1128,IF(BE1128="C", IF($BI1128="Y", IF($BA1128="C", IF($AF1128="N/A", $Q1128, $AF1128), IF($AF1128="N/A", $T1128, $AM1128)), IF($AG1128="N/A", $T1128,$AG1128)))))))</f>
        <v>#VALUE!</v>
      </c>
      <c r="BX1128" s="16" t="e">
        <f>IF(BF1128="R", $CA1128, IF(OR(BF1128="P", BF1128="T", BF1128="N"), 0, IF($C1128="DM", $T1128, IF(OR(BF1128="Y", BF1128="IR"),$AM1128,IF(BF1128="C", IF($BI1128="Y", IF($BA1128="C", IF($AF1128="N/A", $Q1128, $AF1128), IF($AF1128="N/A", $T1128, $AM1128)), IF($AG1128="N/A", $T1128,$AG1128)))))))</f>
        <v>#VALUE!</v>
      </c>
      <c r="BY1128" s="16" t="e">
        <f>IF(BG1128="R", $CA1128, IF(OR(BG1128="P", BG1128="T", BG1128="N"), 0, IF($C1128="DM", $T1128, IF(OR(BG1128="Y", BG1128="IR"),$AM1128,IF(BG1128="C", IF($BI1128="Y", IF($BA1128="C", IF($AF1128="N/A", $Q1128, $AF1128), IF($AF1128="N/A", $T1128, $AM1128)), IF($AG1128="N/A", $T1128,$AG1128)))))))</f>
        <v>#VALUE!</v>
      </c>
      <c r="BZ1128" s="16" t="e">
        <f>IF(BH1128="R", $CA1128, IF(OR(BH1128="P", BH1128="T", BH1128="N"), 0, IF($C1128="DM", $T1128, IF(OR(BH1128="Y", BH1128="IR"),$AM1128,IF(BH1128="C", IF($BI1128="Y", IF($BA1128="C", IF($AF1128="N/A", $Q1128, $AF1128), IF($AF1128="N/A", $T1128, $AM1128)), IF($AG1128="N/A", $T1128,$AG1128)))))))</f>
        <v>#VALUE!</v>
      </c>
      <c r="CA1128" s="15" t="s">
        <v>75</v>
      </c>
      <c r="CB1128" s="16" t="e">
        <f>BZ1128</f>
        <v>#VALUE!</v>
      </c>
      <c r="CC1128" s="15" t="str">
        <f>IF(OR($BH1128="T", $BH1128="R"), 0, IF($BH1128="C", IF($BI1128="Y", IF($BA1128="C", 0, IF(AF1128="N/A", Q1128-T1128, AF1128-AG1128)), IF($AF1128="N/A", U1128, AH1128)), AN1128))</f>
        <v>N/A</v>
      </c>
      <c r="CD1128" s="15" t="str">
        <f>IF(OR($BH1128="T", $BH1128="R"), 0, IF($BH1128="C", IF($BI1128="Y", 0, IF($AF1128="N/A", V1128, AI1128)), AO1128))</f>
        <v>N/A</v>
      </c>
      <c r="CE1128" s="15" t="str">
        <f>IF(OR($BH1128="T", $BH1128="R"), 0, IF($BH1128="C", IF($BI1128="Y", 0, IF($AF1128="N/A", W1128, AJ1128)), AP1128))</f>
        <v>N/A</v>
      </c>
      <c r="CF1128" s="15" t="str">
        <f>IF(OR($BH1128="T", $BH1128="R"), 0, IF($BH1128="C", IF($BI1128="Y", 0, IF($AF1128="N/A", X1128, AK1128)), AQ1128))</f>
        <v>N/A</v>
      </c>
    </row>
    <row r="1129" spans="1:84" x14ac:dyDescent="0.25">
      <c r="A1129" s="14">
        <v>6106</v>
      </c>
      <c r="B1129" s="15"/>
      <c r="C1129" s="15"/>
      <c r="D1129" s="15"/>
      <c r="E1129" s="15" t="e">
        <f>VLOOKUP(B1129, 'Rookie Year'!$A$2:$B$55679,2,FALSE)</f>
        <v>#N/A</v>
      </c>
      <c r="F1129" s="15">
        <v>2024</v>
      </c>
      <c r="G1129" s="15" t="s">
        <v>42</v>
      </c>
      <c r="H1129" s="15"/>
      <c r="I1129" s="16"/>
      <c r="J1129" s="15"/>
      <c r="K1129" s="17">
        <f>IF(AND(G1129&lt;&gt;"N",R1129="N/A"), IF(I1129&lt;4, 0, 0.25),IF(I1129=1, IF(J1129=1,0.25, 0.25), IF(I1129&lt;13, 0.25, IF(I1129&lt;26, 0.4, IF(I1129&lt;51, 0.6, 0.75)))))</f>
        <v>0.25</v>
      </c>
      <c r="L1129" s="16">
        <f>I1129-M1129</f>
        <v>0</v>
      </c>
      <c r="M1129" s="16">
        <f>ROUNDUP(I1129*K1129,0)</f>
        <v>0</v>
      </c>
      <c r="N1129" s="16">
        <f>M1129*J1129</f>
        <v>0</v>
      </c>
      <c r="O1129" s="16">
        <v>0</v>
      </c>
      <c r="P1129" s="16">
        <v>0</v>
      </c>
      <c r="Q1129" s="16">
        <f>N1129-O1129-P1129</f>
        <v>0</v>
      </c>
      <c r="R1129" s="15" t="s">
        <v>75</v>
      </c>
      <c r="S1129" s="15">
        <f>IF(R1129="N/A", J1129-($B$1-F1129), J1129-($B$1-R1129))</f>
        <v>0</v>
      </c>
      <c r="T1129" s="16" t="str">
        <f>IF($S1129&lt;1, "N/A", $M1129)</f>
        <v>N/A</v>
      </c>
      <c r="U1129" s="16" t="str">
        <f>IF($S1129&lt;2, "N/A", $M1129)</f>
        <v>N/A</v>
      </c>
      <c r="V1129" s="16" t="str">
        <f>IF($S1129&lt;3, "N/A", $M1129)</f>
        <v>N/A</v>
      </c>
      <c r="W1129" s="16" t="str">
        <f>IF($S1129&lt;4, "N/A", $M1129)</f>
        <v>N/A</v>
      </c>
      <c r="X1129" s="16" t="str">
        <f>IF($S1129&lt;5, "N/A", $M1129)</f>
        <v>N/A</v>
      </c>
      <c r="Y1129" s="15" t="str">
        <f>IF(SUM(T1129:X1129)&lt;&gt;Q1129, "CHECK", "OK")</f>
        <v>OK</v>
      </c>
      <c r="Z1129" s="15" t="str">
        <f>IF(F1129=$B$1, "No", IF(S1129=1, "Yes", "No"))</f>
        <v>No</v>
      </c>
      <c r="AA1129" s="18" t="str">
        <f>IF(C1129="DM", "N/A", IF(Z1129="No","N/A",VLOOKUP(B1129,'Extension List'!$A$3:$R$1972,18,FALSE)))</f>
        <v>N/A</v>
      </c>
      <c r="AB1129" s="15" t="str">
        <f>IF(C1129="DM", "N/A", IF(Z1129="No","N/A",VLOOKUP(B1129,'Extension List'!$A$3:$T$1972,20,FALSE)))</f>
        <v>N/A</v>
      </c>
      <c r="AC1129" s="15" t="str">
        <f>IF(AA1129="N/A", "N/A", 0)</f>
        <v>N/A</v>
      </c>
      <c r="AD1129" s="16" t="str">
        <f>IF(AE1129="N/A", "N/A", AA1129-AE1129)</f>
        <v>N/A</v>
      </c>
      <c r="AE1129" s="16" t="str">
        <f>IF(AA1129="N/A", "N/A", IF(AC1129&gt;0, IF(AA1129&lt;13, ROUNDUP(0.25*AA1129,0), IF(AA1129&lt;26, ROUNDUP(0.4*AA1129,0), IF(AA1129&lt;51, ROUNDUP(0.6*AA1129,0), ROUNDUP(0.75*AA1129,0)))), "N/A"))</f>
        <v>N/A</v>
      </c>
      <c r="AF1129" s="16" t="str">
        <f>IF(AD1129="N/A","N/A", (AE1129*AC1129)+Q1129)</f>
        <v>N/A</v>
      </c>
      <c r="AG1129" s="16" t="str">
        <f>IF($AF1129="N/A", "N/A", "TBC")</f>
        <v>N/A</v>
      </c>
      <c r="AH1129" s="16" t="str">
        <f>IF($AF1129="N/A", "N/A", "TBC")</f>
        <v>N/A</v>
      </c>
      <c r="AI1129" s="16" t="str">
        <f>IF($AF1129="N/A","N/A",IF(AC1129&gt;1,"TBC","N/A"))</f>
        <v>N/A</v>
      </c>
      <c r="AJ1129" s="16" t="str">
        <f>IF($AF1129="N/A","N/A",IF(AC1129&gt;2,"TBC","N/A"))</f>
        <v>N/A</v>
      </c>
      <c r="AK1129" s="16" t="str">
        <f>IF($AF1129="N/A","N/A",IF(AC1129&gt;3,"TBC","N/A"))</f>
        <v>N/A</v>
      </c>
      <c r="AL1129" s="16" t="str">
        <f>IF(AC1129="N/A","N/A",IF(AC1129&gt;0,IF(SUM(AG1129:AK1129)&lt;&gt;AF1129,"CHECK","OK"),"N/A"))</f>
        <v>N/A</v>
      </c>
      <c r="AM1129" s="16" t="e">
        <f>IF(AD1129="N/A", L1129+T1129, L1129+AG1129)</f>
        <v>#VALUE!</v>
      </c>
      <c r="AN1129" s="16" t="str">
        <f>IF(AD1129="N/A", IF(U1129="N/A", "N/A", L1129+U1129), AD1129+AH1129)</f>
        <v>N/A</v>
      </c>
      <c r="AO1129" s="16" t="str">
        <f>IF(AD1129="N/A", IF(V1129="N/A", "N/A", L1129+V1129), IF(AI1129="N/A", "N/A", AD1129+AI1129))</f>
        <v>N/A</v>
      </c>
      <c r="AP1129" s="16" t="str">
        <f>IF(AD1129="N/A", IF(W1129="N/A", "N/A", L1129+W1129), IF(AJ1129="N/A", "N/A", AD1129+AJ1129))</f>
        <v>N/A</v>
      </c>
      <c r="AQ1129" s="16" t="str">
        <f>IF(AD1129="N/A", IF(X1129="N/A", "N/A", L1129+X1129), IF(AK1129="N/A", "N/A", AD1129+AK1129))</f>
        <v>N/A</v>
      </c>
      <c r="AR1129" s="15" t="s">
        <v>40</v>
      </c>
      <c r="AS1129" s="15" t="s">
        <v>40</v>
      </c>
      <c r="AT1129" s="15" t="s">
        <v>40</v>
      </c>
      <c r="AU1129" s="15" t="s">
        <v>40</v>
      </c>
      <c r="AV1129" s="15" t="s">
        <v>40</v>
      </c>
      <c r="AW1129" s="15" t="s">
        <v>40</v>
      </c>
      <c r="AX1129" s="15" t="s">
        <v>40</v>
      </c>
      <c r="AY1129" s="15" t="s">
        <v>40</v>
      </c>
      <c r="AZ1129" s="15" t="s">
        <v>40</v>
      </c>
      <c r="BA1129" s="15" t="s">
        <v>40</v>
      </c>
      <c r="BB1129" s="15" t="s">
        <v>40</v>
      </c>
      <c r="BC1129" s="15" t="s">
        <v>40</v>
      </c>
      <c r="BD1129" s="15" t="s">
        <v>40</v>
      </c>
      <c r="BE1129" s="15" t="s">
        <v>40</v>
      </c>
      <c r="BF1129" s="15" t="s">
        <v>40</v>
      </c>
      <c r="BG1129" s="15" t="s">
        <v>40</v>
      </c>
      <c r="BH1129" s="15" t="s">
        <v>40</v>
      </c>
      <c r="BJ1129" s="16" t="e">
        <f>IF(AR1129="R", $CA1129, IF(OR(AR1129="P", AR1129="T", AR1129="N"), 0, IF($C1129="DM", $T1129, IF(OR(AR1129="Y", AR1129="IR"),$AM1129,IF(AR1129="C", IF($BI1129="Y", IF($AF1129="N/A", $Q1129, $AF1129), IF($AG1129="N/A", $T1129,$AG1129)))))))</f>
        <v>#VALUE!</v>
      </c>
      <c r="BK1129" s="16" t="e">
        <f>IF(AS1129="R", $CA1129, IF(OR(AS1129="P", AS1129="T", AS1129="N"), 0, IF($C1129="DM", $T1129, IF(OR(AS1129="Y", AS1129="IR"),$AM1129,IF(AS1129="C", IF($BI1129="Y", IF($AF1129="N/A", $Q1129, $AF1129), IF($AG1129="N/A", $T1129,$AG1129)))))))</f>
        <v>#VALUE!</v>
      </c>
      <c r="BL1129" s="16" t="e">
        <f>IF(AT1129="R", $CA1129, IF(OR(AT1129="P", AT1129="T", AT1129="N"), 0, IF($C1129="DM", $T1129, IF(OR(AT1129="Y", AT1129="IR"),$AM1129,IF(AT1129="C", IF($BI1129="Y", IF($AF1129="N/A", $Q1129, $AF1129), IF($AG1129="N/A", $T1129,$AG1129)))))))</f>
        <v>#VALUE!</v>
      </c>
      <c r="BM1129" s="16" t="e">
        <f>IF(AU1129="R", $CA1129, IF(OR(AU1129="P", AU1129="T", AU1129="N"), 0, IF($C1129="DM", $T1129, IF(OR(AU1129="Y", AU1129="IR"),$AM1129,IF(AU1129="C", IF($BI1129="Y", IF($AF1129="N/A", $Q1129, $AF1129), IF($AG1129="N/A", $T1129,$AG1129)))))))</f>
        <v>#VALUE!</v>
      </c>
      <c r="BN1129" s="16" t="e">
        <f>IF(AV1129="R", $CA1129, IF(OR(AV1129="P", AV1129="T", AV1129="N"), 0, IF($C1129="DM", $T1129, IF(OR(AV1129="Y", AV1129="IR"),$AM1129,IF(AV1129="C", IF($BI1129="Y", IF($AF1129="N/A", $Q1129, $AF1129), IF($AG1129="N/A", $T1129,$AG1129)))))))</f>
        <v>#VALUE!</v>
      </c>
      <c r="BO1129" s="16" t="e">
        <f>IF(AW1129="R", $CA1129, IF(OR(AW1129="P", AW1129="T", AW1129="N"), 0, IF($C1129="DM", $T1129, IF(OR(AW1129="Y", AW1129="IR"),$AM1129,IF(AW1129="C", IF($BI1129="Y", IF($AF1129="N/A", $Q1129, $AF1129), IF($AG1129="N/A", $T1129,$AG1129)))))))</f>
        <v>#VALUE!</v>
      </c>
      <c r="BP1129" s="16" t="e">
        <f>IF(AX1129="R", $CA1129, IF(OR(AX1129="P", AX1129="T", AX1129="N"), 0, IF($C1129="DM", $T1129, IF(OR(AX1129="Y", AX1129="IR"),$AM1129,IF(AX1129="C", IF($BI1129="Y", IF($AF1129="N/A", $Q1129, $AF1129), IF($AG1129="N/A", $T1129,$AG1129)))))))</f>
        <v>#VALUE!</v>
      </c>
      <c r="BQ1129" s="16" t="e">
        <f>IF(AY1129="R", $CA1129, IF(OR(AY1129="P", AY1129="T", AY1129="N"), 0, IF($C1129="DM", $T1129, IF(OR(AY1129="Y", AY1129="IR"),$AM1129,IF(AY1129="C", IF($BI1129="Y", IF($AF1129="N/A", $Q1129, $AF1129), IF($AG1129="N/A", $T1129,$AG1129)))))))</f>
        <v>#VALUE!</v>
      </c>
      <c r="BR1129" s="16" t="e">
        <f>IF(AZ1129="R", $CA1129, IF(OR(AZ1129="P", AZ1129="T", AZ1129="N"), 0, IF($C1129="DM", $T1129, IF(OR(AZ1129="Y", AZ1129="IR"),$AM1129,IF(AZ1129="C", IF($BI1129="Y", IF($AF1129="N/A", $Q1129, $AF1129), IF($AG1129="N/A", $T1129,$AG1129)))))))</f>
        <v>#VALUE!</v>
      </c>
      <c r="BS1129" s="16" t="e">
        <f>IF(BA1129="R", $CA1129, IF(OR(BA1129="P", BA1129="T", BA1129="N"), 0, IF($C1129="DM", $T1129, IF(OR(BA1129="Y", BA1129="IR"),$AM1129,IF(BA1129="C", IF($BI1129="Y", IF($AF1129="N/A", $Q1129, $AF1129), IF($AG1129="N/A", $T1129,$AG1129)))))))</f>
        <v>#VALUE!</v>
      </c>
      <c r="BT1129" s="16" t="e">
        <f>IF(BB1129="R", $CA1129, IF(OR(BB1129="P", BB1129="T", BB1129="N"), 0, IF($C1129="DM", $T1129, IF(OR(BB1129="Y", BB1129="IR"),$AM1129,IF(BB1129="C", IF($BI1129="Y", IF($BA1129="C", IF($AF1129="N/A", $Q1129, $AF1129), IF($AF1129="N/A", $T1129, $AM1129)), IF($AG1129="N/A", $T1129,$AG1129)))))))</f>
        <v>#VALUE!</v>
      </c>
      <c r="BU1129" s="16" t="e">
        <f>IF(BC1129="R", $CA1129, IF(OR(BC1129="P", BC1129="T", BC1129="N"), 0, IF($C1129="DM", $T1129, IF(OR(BC1129="Y", BC1129="IR"),$AM1129,IF(BC1129="C", IF($BI1129="Y", IF($BA1129="C", IF($AF1129="N/A", $Q1129, $AF1129), IF($AF1129="N/A", $T1129, $AM1129)), IF($AG1129="N/A", $T1129,$AG1129)))))))</f>
        <v>#VALUE!</v>
      </c>
      <c r="BV1129" s="16" t="e">
        <f>IF(BD1129="R", $CA1129, IF(OR(BD1129="P", BD1129="T", BD1129="N"), 0, IF($C1129="DM", $T1129, IF(OR(BD1129="Y", BD1129="IR"),$AM1129,IF(BD1129="C", IF($BI1129="Y", IF($BA1129="C", IF($AF1129="N/A", $Q1129, $AF1129), IF($AF1129="N/A", $T1129, $AM1129)), IF($AG1129="N/A", $T1129,$AG1129)))))))</f>
        <v>#VALUE!</v>
      </c>
      <c r="BW1129" s="16" t="e">
        <f>IF(BE1129="R", $CA1129, IF(OR(BE1129="P", BE1129="T", BE1129="N"), 0, IF($C1129="DM", $T1129, IF(OR(BE1129="Y", BE1129="IR"),$AM1129,IF(BE1129="C", IF($BI1129="Y", IF($BA1129="C", IF($AF1129="N/A", $Q1129, $AF1129), IF($AF1129="N/A", $T1129, $AM1129)), IF($AG1129="N/A", $T1129,$AG1129)))))))</f>
        <v>#VALUE!</v>
      </c>
      <c r="BX1129" s="16" t="e">
        <f>IF(BF1129="R", $CA1129, IF(OR(BF1129="P", BF1129="T", BF1129="N"), 0, IF($C1129="DM", $T1129, IF(OR(BF1129="Y", BF1129="IR"),$AM1129,IF(BF1129="C", IF($BI1129="Y", IF($BA1129="C", IF($AF1129="N/A", $Q1129, $AF1129), IF($AF1129="N/A", $T1129, $AM1129)), IF($AG1129="N/A", $T1129,$AG1129)))))))</f>
        <v>#VALUE!</v>
      </c>
      <c r="BY1129" s="16" t="e">
        <f>IF(BG1129="R", $CA1129, IF(OR(BG1129="P", BG1129="T", BG1129="N"), 0, IF($C1129="DM", $T1129, IF(OR(BG1129="Y", BG1129="IR"),$AM1129,IF(BG1129="C", IF($BI1129="Y", IF($BA1129="C", IF($AF1129="N/A", $Q1129, $AF1129), IF($AF1129="N/A", $T1129, $AM1129)), IF($AG1129="N/A", $T1129,$AG1129)))))))</f>
        <v>#VALUE!</v>
      </c>
      <c r="BZ1129" s="16" t="e">
        <f>IF(BH1129="R", $CA1129, IF(OR(BH1129="P", BH1129="T", BH1129="N"), 0, IF($C1129="DM", $T1129, IF(OR(BH1129="Y", BH1129="IR"),$AM1129,IF(BH1129="C", IF($BI1129="Y", IF($BA1129="C", IF($AF1129="N/A", $Q1129, $AF1129), IF($AF1129="N/A", $T1129, $AM1129)), IF($AG1129="N/A", $T1129,$AG1129)))))))</f>
        <v>#VALUE!</v>
      </c>
      <c r="CA1129" s="15" t="s">
        <v>75</v>
      </c>
      <c r="CB1129" s="16" t="e">
        <f>BZ1129</f>
        <v>#VALUE!</v>
      </c>
      <c r="CC1129" s="15" t="str">
        <f>IF(OR($BH1129="T", $BH1129="R"), 0, IF($BH1129="C", IF($BI1129="Y", IF($BA1129="C", 0, IF(AF1129="N/A", Q1129-T1129, AF1129-AG1129)), IF($AF1129="N/A", U1129, AH1129)), AN1129))</f>
        <v>N/A</v>
      </c>
      <c r="CD1129" s="15" t="str">
        <f>IF(OR($BH1129="T", $BH1129="R"), 0, IF($BH1129="C", IF($BI1129="Y", 0, IF($AF1129="N/A", V1129, AI1129)), AO1129))</f>
        <v>N/A</v>
      </c>
      <c r="CE1129" s="15" t="str">
        <f>IF(OR($BH1129="T", $BH1129="R"), 0, IF($BH1129="C", IF($BI1129="Y", 0, IF($AF1129="N/A", W1129, AJ1129)), AP1129))</f>
        <v>N/A</v>
      </c>
      <c r="CF1129" s="15" t="str">
        <f>IF(OR($BH1129="T", $BH1129="R"), 0, IF($BH1129="C", IF($BI1129="Y", 0, IF($AF1129="N/A", X1129, AK1129)), AQ1129))</f>
        <v>N/A</v>
      </c>
    </row>
    <row r="1130" spans="1:84" x14ac:dyDescent="0.25">
      <c r="A1130" s="14">
        <v>6107</v>
      </c>
      <c r="B1130" s="15"/>
      <c r="C1130" s="15"/>
      <c r="D1130" s="15"/>
      <c r="E1130" s="15" t="e">
        <f>VLOOKUP(B1130, 'Rookie Year'!$A$2:$B$55679,2,FALSE)</f>
        <v>#N/A</v>
      </c>
      <c r="F1130" s="15">
        <v>2024</v>
      </c>
      <c r="G1130" s="15" t="s">
        <v>42</v>
      </c>
      <c r="H1130" s="15"/>
      <c r="I1130" s="16"/>
      <c r="J1130" s="15"/>
      <c r="K1130" s="17">
        <f>IF(AND(G1130&lt;&gt;"N",R1130="N/A"), IF(I1130&lt;4, 0, 0.25),IF(I1130=1, IF(J1130=1,0.25, 0.25), IF(I1130&lt;13, 0.25, IF(I1130&lt;26, 0.4, IF(I1130&lt;51, 0.6, 0.75)))))</f>
        <v>0.25</v>
      </c>
      <c r="L1130" s="16">
        <f>I1130-M1130</f>
        <v>0</v>
      </c>
      <c r="M1130" s="16">
        <f>ROUNDUP(I1130*K1130,0)</f>
        <v>0</v>
      </c>
      <c r="N1130" s="16">
        <f>M1130*J1130</f>
        <v>0</v>
      </c>
      <c r="O1130" s="16">
        <v>0</v>
      </c>
      <c r="P1130" s="16">
        <v>0</v>
      </c>
      <c r="Q1130" s="16">
        <f>N1130-O1130-P1130</f>
        <v>0</v>
      </c>
      <c r="R1130" s="15" t="s">
        <v>75</v>
      </c>
      <c r="S1130" s="15">
        <f>IF(R1130="N/A", J1130-($B$1-F1130), J1130-($B$1-R1130))</f>
        <v>0</v>
      </c>
      <c r="T1130" s="16" t="str">
        <f>IF($S1130&lt;1, "N/A", $M1130)</f>
        <v>N/A</v>
      </c>
      <c r="U1130" s="16" t="str">
        <f>IF($S1130&lt;2, "N/A", $M1130)</f>
        <v>N/A</v>
      </c>
      <c r="V1130" s="16" t="str">
        <f>IF($S1130&lt;3, "N/A", $M1130)</f>
        <v>N/A</v>
      </c>
      <c r="W1130" s="16" t="str">
        <f>IF($S1130&lt;4, "N/A", $M1130)</f>
        <v>N/A</v>
      </c>
      <c r="X1130" s="16" t="str">
        <f>IF($S1130&lt;5, "N/A", $M1130)</f>
        <v>N/A</v>
      </c>
      <c r="Y1130" s="15" t="str">
        <f>IF(SUM(T1130:X1130)&lt;&gt;Q1130, "CHECK", "OK")</f>
        <v>OK</v>
      </c>
      <c r="Z1130" s="15" t="str">
        <f>IF(F1130=$B$1, "No", IF(S1130=1, "Yes", "No"))</f>
        <v>No</v>
      </c>
      <c r="AA1130" s="18" t="str">
        <f>IF(C1130="DM", "N/A", IF(Z1130="No","N/A",VLOOKUP(B1130,'Extension List'!$A$3:$R$1972,18,FALSE)))</f>
        <v>N/A</v>
      </c>
      <c r="AB1130" s="15" t="str">
        <f>IF(C1130="DM", "N/A", IF(Z1130="No","N/A",VLOOKUP(B1130,'Extension List'!$A$3:$T$1972,20,FALSE)))</f>
        <v>N/A</v>
      </c>
      <c r="AC1130" s="15" t="str">
        <f>IF(AA1130="N/A", "N/A", 0)</f>
        <v>N/A</v>
      </c>
      <c r="AD1130" s="16" t="str">
        <f>IF(AE1130="N/A", "N/A", AA1130-AE1130)</f>
        <v>N/A</v>
      </c>
      <c r="AE1130" s="16" t="str">
        <f>IF(AA1130="N/A", "N/A", IF(AC1130&gt;0, IF(AA1130&lt;13, ROUNDUP(0.25*AA1130,0), IF(AA1130&lt;26, ROUNDUP(0.4*AA1130,0), IF(AA1130&lt;51, ROUNDUP(0.6*AA1130,0), ROUNDUP(0.75*AA1130,0)))), "N/A"))</f>
        <v>N/A</v>
      </c>
      <c r="AF1130" s="16" t="str">
        <f>IF(AD1130="N/A","N/A", (AE1130*AC1130)+Q1130)</f>
        <v>N/A</v>
      </c>
      <c r="AG1130" s="16" t="str">
        <f>IF($AF1130="N/A", "N/A", "TBC")</f>
        <v>N/A</v>
      </c>
      <c r="AH1130" s="16" t="str">
        <f>IF($AF1130="N/A", "N/A", "TBC")</f>
        <v>N/A</v>
      </c>
      <c r="AI1130" s="16" t="str">
        <f>IF($AF1130="N/A","N/A",IF(AC1130&gt;1,"TBC","N/A"))</f>
        <v>N/A</v>
      </c>
      <c r="AJ1130" s="16" t="str">
        <f>IF($AF1130="N/A","N/A",IF(AC1130&gt;2,"TBC","N/A"))</f>
        <v>N/A</v>
      </c>
      <c r="AK1130" s="16" t="str">
        <f>IF($AF1130="N/A","N/A",IF(AC1130&gt;3,"TBC","N/A"))</f>
        <v>N/A</v>
      </c>
      <c r="AL1130" s="16" t="str">
        <f>IF(AC1130="N/A","N/A",IF(AC1130&gt;0,IF(SUM(AG1130:AK1130)&lt;&gt;AF1130,"CHECK","OK"),"N/A"))</f>
        <v>N/A</v>
      </c>
      <c r="AM1130" s="16" t="e">
        <f>IF(AD1130="N/A", L1130+T1130, L1130+AG1130)</f>
        <v>#VALUE!</v>
      </c>
      <c r="AN1130" s="16" t="str">
        <f>IF(AD1130="N/A", IF(U1130="N/A", "N/A", L1130+U1130), AD1130+AH1130)</f>
        <v>N/A</v>
      </c>
      <c r="AO1130" s="16" t="str">
        <f>IF(AD1130="N/A", IF(V1130="N/A", "N/A", L1130+V1130), IF(AI1130="N/A", "N/A", AD1130+AI1130))</f>
        <v>N/A</v>
      </c>
      <c r="AP1130" s="16" t="str">
        <f>IF(AD1130="N/A", IF(W1130="N/A", "N/A", L1130+W1130), IF(AJ1130="N/A", "N/A", AD1130+AJ1130))</f>
        <v>N/A</v>
      </c>
      <c r="AQ1130" s="16" t="str">
        <f>IF(AD1130="N/A", IF(X1130="N/A", "N/A", L1130+X1130), IF(AK1130="N/A", "N/A", AD1130+AK1130))</f>
        <v>N/A</v>
      </c>
      <c r="AR1130" s="15" t="s">
        <v>40</v>
      </c>
      <c r="AS1130" s="15" t="s">
        <v>40</v>
      </c>
      <c r="AT1130" s="15" t="s">
        <v>40</v>
      </c>
      <c r="AU1130" s="15" t="s">
        <v>40</v>
      </c>
      <c r="AV1130" s="15" t="s">
        <v>40</v>
      </c>
      <c r="AW1130" s="15" t="s">
        <v>40</v>
      </c>
      <c r="AX1130" s="15" t="s">
        <v>40</v>
      </c>
      <c r="AY1130" s="15" t="s">
        <v>40</v>
      </c>
      <c r="AZ1130" s="15" t="s">
        <v>40</v>
      </c>
      <c r="BA1130" s="15" t="s">
        <v>40</v>
      </c>
      <c r="BB1130" s="15" t="s">
        <v>40</v>
      </c>
      <c r="BC1130" s="15" t="s">
        <v>40</v>
      </c>
      <c r="BD1130" s="15" t="s">
        <v>40</v>
      </c>
      <c r="BE1130" s="15" t="s">
        <v>40</v>
      </c>
      <c r="BF1130" s="15" t="s">
        <v>40</v>
      </c>
      <c r="BG1130" s="15" t="s">
        <v>40</v>
      </c>
      <c r="BH1130" s="15" t="s">
        <v>40</v>
      </c>
      <c r="BJ1130" s="16" t="e">
        <f>IF(AR1130="R", $CA1130, IF(OR(AR1130="P", AR1130="T", AR1130="N"), 0, IF($C1130="DM", $T1130, IF(OR(AR1130="Y", AR1130="IR"),$AM1130,IF(AR1130="C", IF($BI1130="Y", IF($AF1130="N/A", $Q1130, $AF1130), IF($AG1130="N/A", $T1130,$AG1130)))))))</f>
        <v>#VALUE!</v>
      </c>
      <c r="BK1130" s="16" t="e">
        <f>IF(AS1130="R", $CA1130, IF(OR(AS1130="P", AS1130="T", AS1130="N"), 0, IF($C1130="DM", $T1130, IF(OR(AS1130="Y", AS1130="IR"),$AM1130,IF(AS1130="C", IF($BI1130="Y", IF($AF1130="N/A", $Q1130, $AF1130), IF($AG1130="N/A", $T1130,$AG1130)))))))</f>
        <v>#VALUE!</v>
      </c>
      <c r="BL1130" s="16" t="e">
        <f>IF(AT1130="R", $CA1130, IF(OR(AT1130="P", AT1130="T", AT1130="N"), 0, IF($C1130="DM", $T1130, IF(OR(AT1130="Y", AT1130="IR"),$AM1130,IF(AT1130="C", IF($BI1130="Y", IF($AF1130="N/A", $Q1130, $AF1130), IF($AG1130="N/A", $T1130,$AG1130)))))))</f>
        <v>#VALUE!</v>
      </c>
      <c r="BM1130" s="16" t="e">
        <f>IF(AU1130="R", $CA1130, IF(OR(AU1130="P", AU1130="T", AU1130="N"), 0, IF($C1130="DM", $T1130, IF(OR(AU1130="Y", AU1130="IR"),$AM1130,IF(AU1130="C", IF($BI1130="Y", IF($AF1130="N/A", $Q1130, $AF1130), IF($AG1130="N/A", $T1130,$AG1130)))))))</f>
        <v>#VALUE!</v>
      </c>
      <c r="BN1130" s="16" t="e">
        <f>IF(AV1130="R", $CA1130, IF(OR(AV1130="P", AV1130="T", AV1130="N"), 0, IF($C1130="DM", $T1130, IF(OR(AV1130="Y", AV1130="IR"),$AM1130,IF(AV1130="C", IF($BI1130="Y", IF($AF1130="N/A", $Q1130, $AF1130), IF($AG1130="N/A", $T1130,$AG1130)))))))</f>
        <v>#VALUE!</v>
      </c>
      <c r="BO1130" s="16" t="e">
        <f>IF(AW1130="R", $CA1130, IF(OR(AW1130="P", AW1130="T", AW1130="N"), 0, IF($C1130="DM", $T1130, IF(OR(AW1130="Y", AW1130="IR"),$AM1130,IF(AW1130="C", IF($BI1130="Y", IF($AF1130="N/A", $Q1130, $AF1130), IF($AG1130="N/A", $T1130,$AG1130)))))))</f>
        <v>#VALUE!</v>
      </c>
      <c r="BP1130" s="16" t="e">
        <f>IF(AX1130="R", $CA1130, IF(OR(AX1130="P", AX1130="T", AX1130="N"), 0, IF($C1130="DM", $T1130, IF(OR(AX1130="Y", AX1130="IR"),$AM1130,IF(AX1130="C", IF($BI1130="Y", IF($AF1130="N/A", $Q1130, $AF1130), IF($AG1130="N/A", $T1130,$AG1130)))))))</f>
        <v>#VALUE!</v>
      </c>
      <c r="BQ1130" s="16" t="e">
        <f>IF(AY1130="R", $CA1130, IF(OR(AY1130="P", AY1130="T", AY1130="N"), 0, IF($C1130="DM", $T1130, IF(OR(AY1130="Y", AY1130="IR"),$AM1130,IF(AY1130="C", IF($BI1130="Y", IF($AF1130="N/A", $Q1130, $AF1130), IF($AG1130="N/A", $T1130,$AG1130)))))))</f>
        <v>#VALUE!</v>
      </c>
      <c r="BR1130" s="16" t="e">
        <f>IF(AZ1130="R", $CA1130, IF(OR(AZ1130="P", AZ1130="T", AZ1130="N"), 0, IF($C1130="DM", $T1130, IF(OR(AZ1130="Y", AZ1130="IR"),$AM1130,IF(AZ1130="C", IF($BI1130="Y", IF($AF1130="N/A", $Q1130, $AF1130), IF($AG1130="N/A", $T1130,$AG1130)))))))</f>
        <v>#VALUE!</v>
      </c>
      <c r="BS1130" s="16" t="e">
        <f>IF(BA1130="R", $CA1130, IF(OR(BA1130="P", BA1130="T", BA1130="N"), 0, IF($C1130="DM", $T1130, IF(OR(BA1130="Y", BA1130="IR"),$AM1130,IF(BA1130="C", IF($BI1130="Y", IF($AF1130="N/A", $Q1130, $AF1130), IF($AG1130="N/A", $T1130,$AG1130)))))))</f>
        <v>#VALUE!</v>
      </c>
      <c r="BT1130" s="16" t="e">
        <f>IF(BB1130="R", $CA1130, IF(OR(BB1130="P", BB1130="T", BB1130="N"), 0, IF($C1130="DM", $T1130, IF(OR(BB1130="Y", BB1130="IR"),$AM1130,IF(BB1130="C", IF($BI1130="Y", IF($BA1130="C", IF($AF1130="N/A", $Q1130, $AF1130), IF($AF1130="N/A", $T1130, $AM1130)), IF($AG1130="N/A", $T1130,$AG1130)))))))</f>
        <v>#VALUE!</v>
      </c>
      <c r="BU1130" s="16" t="e">
        <f>IF(BC1130="R", $CA1130, IF(OR(BC1130="P", BC1130="T", BC1130="N"), 0, IF($C1130="DM", $T1130, IF(OR(BC1130="Y", BC1130="IR"),$AM1130,IF(BC1130="C", IF($BI1130="Y", IF($BA1130="C", IF($AF1130="N/A", $Q1130, $AF1130), IF($AF1130="N/A", $T1130, $AM1130)), IF($AG1130="N/A", $T1130,$AG1130)))))))</f>
        <v>#VALUE!</v>
      </c>
      <c r="BV1130" s="16" t="e">
        <f>IF(BD1130="R", $CA1130, IF(OR(BD1130="P", BD1130="T", BD1130="N"), 0, IF($C1130="DM", $T1130, IF(OR(BD1130="Y", BD1130="IR"),$AM1130,IF(BD1130="C", IF($BI1130="Y", IF($BA1130="C", IF($AF1130="N/A", $Q1130, $AF1130), IF($AF1130="N/A", $T1130, $AM1130)), IF($AG1130="N/A", $T1130,$AG1130)))))))</f>
        <v>#VALUE!</v>
      </c>
      <c r="BW1130" s="16" t="e">
        <f>IF(BE1130="R", $CA1130, IF(OR(BE1130="P", BE1130="T", BE1130="N"), 0, IF($C1130="DM", $T1130, IF(OR(BE1130="Y", BE1130="IR"),$AM1130,IF(BE1130="C", IF($BI1130="Y", IF($BA1130="C", IF($AF1130="N/A", $Q1130, $AF1130), IF($AF1130="N/A", $T1130, $AM1130)), IF($AG1130="N/A", $T1130,$AG1130)))))))</f>
        <v>#VALUE!</v>
      </c>
      <c r="BX1130" s="16" t="e">
        <f>IF(BF1130="R", $CA1130, IF(OR(BF1130="P", BF1130="T", BF1130="N"), 0, IF($C1130="DM", $T1130, IF(OR(BF1130="Y", BF1130="IR"),$AM1130,IF(BF1130="C", IF($BI1130="Y", IF($BA1130="C", IF($AF1130="N/A", $Q1130, $AF1130), IF($AF1130="N/A", $T1130, $AM1130)), IF($AG1130="N/A", $T1130,$AG1130)))))))</f>
        <v>#VALUE!</v>
      </c>
      <c r="BY1130" s="16" t="e">
        <f>IF(BG1130="R", $CA1130, IF(OR(BG1130="P", BG1130="T", BG1130="N"), 0, IF($C1130="DM", $T1130, IF(OR(BG1130="Y", BG1130="IR"),$AM1130,IF(BG1130="C", IF($BI1130="Y", IF($BA1130="C", IF($AF1130="N/A", $Q1130, $AF1130), IF($AF1130="N/A", $T1130, $AM1130)), IF($AG1130="N/A", $T1130,$AG1130)))))))</f>
        <v>#VALUE!</v>
      </c>
      <c r="BZ1130" s="16" t="e">
        <f>IF(BH1130="R", $CA1130, IF(OR(BH1130="P", BH1130="T", BH1130="N"), 0, IF($C1130="DM", $T1130, IF(OR(BH1130="Y", BH1130="IR"),$AM1130,IF(BH1130="C", IF($BI1130="Y", IF($BA1130="C", IF($AF1130="N/A", $Q1130, $AF1130), IF($AF1130="N/A", $T1130, $AM1130)), IF($AG1130="N/A", $T1130,$AG1130)))))))</f>
        <v>#VALUE!</v>
      </c>
      <c r="CA1130" s="15" t="s">
        <v>75</v>
      </c>
      <c r="CB1130" s="16" t="e">
        <f>BZ1130</f>
        <v>#VALUE!</v>
      </c>
      <c r="CC1130" s="15" t="str">
        <f>IF(OR($BH1130="T", $BH1130="R"), 0, IF($BH1130="C", IF($BI1130="Y", IF($BA1130="C", 0, IF(AF1130="N/A", Q1130-T1130, AF1130-AG1130)), IF($AF1130="N/A", U1130, AH1130)), AN1130))</f>
        <v>N/A</v>
      </c>
      <c r="CD1130" s="15" t="str">
        <f>IF(OR($BH1130="T", $BH1130="R"), 0, IF($BH1130="C", IF($BI1130="Y", 0, IF($AF1130="N/A", V1130, AI1130)), AO1130))</f>
        <v>N/A</v>
      </c>
      <c r="CE1130" s="15" t="str">
        <f>IF(OR($BH1130="T", $BH1130="R"), 0, IF($BH1130="C", IF($BI1130="Y", 0, IF($AF1130="N/A", W1130, AJ1130)), AP1130))</f>
        <v>N/A</v>
      </c>
      <c r="CF1130" s="15" t="str">
        <f>IF(OR($BH1130="T", $BH1130="R"), 0, IF($BH1130="C", IF($BI1130="Y", 0, IF($AF1130="N/A", X1130, AK1130)), AQ1130))</f>
        <v>N/A</v>
      </c>
    </row>
    <row r="1131" spans="1:84" x14ac:dyDescent="0.25">
      <c r="A1131" s="14">
        <v>6108</v>
      </c>
      <c r="B1131" s="15"/>
      <c r="C1131" s="15"/>
      <c r="D1131" s="15"/>
      <c r="E1131" s="15" t="e">
        <f>VLOOKUP(B1131, 'Rookie Year'!$A$2:$B$55679,2,FALSE)</f>
        <v>#N/A</v>
      </c>
      <c r="F1131" s="15">
        <v>2024</v>
      </c>
      <c r="G1131" s="15" t="s">
        <v>42</v>
      </c>
      <c r="H1131" s="15"/>
      <c r="I1131" s="16"/>
      <c r="J1131" s="15"/>
      <c r="K1131" s="17">
        <f>IF(AND(G1131&lt;&gt;"N",R1131="N/A"), IF(I1131&lt;4, 0, 0.25),IF(I1131=1, IF(J1131=1,0.25, 0.25), IF(I1131&lt;13, 0.25, IF(I1131&lt;26, 0.4, IF(I1131&lt;51, 0.6, 0.75)))))</f>
        <v>0.25</v>
      </c>
      <c r="L1131" s="16">
        <f>I1131-M1131</f>
        <v>0</v>
      </c>
      <c r="M1131" s="16">
        <f>ROUNDUP(I1131*K1131,0)</f>
        <v>0</v>
      </c>
      <c r="N1131" s="16">
        <f>M1131*J1131</f>
        <v>0</v>
      </c>
      <c r="O1131" s="16">
        <v>0</v>
      </c>
      <c r="P1131" s="16">
        <v>0</v>
      </c>
      <c r="Q1131" s="16">
        <f>N1131-O1131-P1131</f>
        <v>0</v>
      </c>
      <c r="R1131" s="15" t="s">
        <v>75</v>
      </c>
      <c r="S1131" s="15">
        <f>IF(R1131="N/A", J1131-($B$1-F1131), J1131-($B$1-R1131))</f>
        <v>0</v>
      </c>
      <c r="T1131" s="16" t="str">
        <f>IF($S1131&lt;1, "N/A", $M1131)</f>
        <v>N/A</v>
      </c>
      <c r="U1131" s="16" t="str">
        <f>IF($S1131&lt;2, "N/A", $M1131)</f>
        <v>N/A</v>
      </c>
      <c r="V1131" s="16" t="str">
        <f>IF($S1131&lt;3, "N/A", $M1131)</f>
        <v>N/A</v>
      </c>
      <c r="W1131" s="16" t="str">
        <f>IF($S1131&lt;4, "N/A", $M1131)</f>
        <v>N/A</v>
      </c>
      <c r="X1131" s="16" t="str">
        <f>IF($S1131&lt;5, "N/A", $M1131)</f>
        <v>N/A</v>
      </c>
      <c r="Y1131" s="15" t="str">
        <f>IF(SUM(T1131:X1131)&lt;&gt;Q1131, "CHECK", "OK")</f>
        <v>OK</v>
      </c>
      <c r="Z1131" s="15" t="str">
        <f>IF(F1131=$B$1, "No", IF(S1131=1, "Yes", "No"))</f>
        <v>No</v>
      </c>
      <c r="AA1131" s="18" t="str">
        <f>IF(C1131="DM", "N/A", IF(Z1131="No","N/A",VLOOKUP(B1131,'Extension List'!$A$3:$R$1972,18,FALSE)))</f>
        <v>N/A</v>
      </c>
      <c r="AB1131" s="15" t="str">
        <f>IF(C1131="DM", "N/A", IF(Z1131="No","N/A",VLOOKUP(B1131,'Extension List'!$A$3:$T$1972,20,FALSE)))</f>
        <v>N/A</v>
      </c>
      <c r="AC1131" s="15" t="str">
        <f>IF(AA1131="N/A", "N/A", 0)</f>
        <v>N/A</v>
      </c>
      <c r="AD1131" s="16" t="str">
        <f>IF(AE1131="N/A", "N/A", AA1131-AE1131)</f>
        <v>N/A</v>
      </c>
      <c r="AE1131" s="16" t="str">
        <f>IF(AA1131="N/A", "N/A", IF(AC1131&gt;0, IF(AA1131&lt;13, ROUNDUP(0.25*AA1131,0), IF(AA1131&lt;26, ROUNDUP(0.4*AA1131,0), IF(AA1131&lt;51, ROUNDUP(0.6*AA1131,0), ROUNDUP(0.75*AA1131,0)))), "N/A"))</f>
        <v>N/A</v>
      </c>
      <c r="AF1131" s="16" t="str">
        <f>IF(AD1131="N/A","N/A", (AE1131*AC1131)+Q1131)</f>
        <v>N/A</v>
      </c>
      <c r="AG1131" s="16" t="str">
        <f>IF($AF1131="N/A", "N/A", "TBC")</f>
        <v>N/A</v>
      </c>
      <c r="AH1131" s="16" t="str">
        <f>IF($AF1131="N/A", "N/A", "TBC")</f>
        <v>N/A</v>
      </c>
      <c r="AI1131" s="16" t="str">
        <f>IF($AF1131="N/A","N/A",IF(AC1131&gt;1,"TBC","N/A"))</f>
        <v>N/A</v>
      </c>
      <c r="AJ1131" s="16" t="str">
        <f>IF($AF1131="N/A","N/A",IF(AC1131&gt;2,"TBC","N/A"))</f>
        <v>N/A</v>
      </c>
      <c r="AK1131" s="16" t="str">
        <f>IF($AF1131="N/A","N/A",IF(AC1131&gt;3,"TBC","N/A"))</f>
        <v>N/A</v>
      </c>
      <c r="AL1131" s="16" t="str">
        <f>IF(AC1131="N/A","N/A",IF(AC1131&gt;0,IF(SUM(AG1131:AK1131)&lt;&gt;AF1131,"CHECK","OK"),"N/A"))</f>
        <v>N/A</v>
      </c>
      <c r="AM1131" s="16" t="e">
        <f>IF(AD1131="N/A", L1131+T1131, L1131+AG1131)</f>
        <v>#VALUE!</v>
      </c>
      <c r="AN1131" s="16" t="str">
        <f>IF(AD1131="N/A", IF(U1131="N/A", "N/A", L1131+U1131), AD1131+AH1131)</f>
        <v>N/A</v>
      </c>
      <c r="AO1131" s="16" t="str">
        <f>IF(AD1131="N/A", IF(V1131="N/A", "N/A", L1131+V1131), IF(AI1131="N/A", "N/A", AD1131+AI1131))</f>
        <v>N/A</v>
      </c>
      <c r="AP1131" s="16" t="str">
        <f>IF(AD1131="N/A", IF(W1131="N/A", "N/A", L1131+W1131), IF(AJ1131="N/A", "N/A", AD1131+AJ1131))</f>
        <v>N/A</v>
      </c>
      <c r="AQ1131" s="16" t="str">
        <f>IF(AD1131="N/A", IF(X1131="N/A", "N/A", L1131+X1131), IF(AK1131="N/A", "N/A", AD1131+AK1131))</f>
        <v>N/A</v>
      </c>
      <c r="AR1131" s="15" t="s">
        <v>40</v>
      </c>
      <c r="AS1131" s="15" t="s">
        <v>40</v>
      </c>
      <c r="AT1131" s="15" t="s">
        <v>40</v>
      </c>
      <c r="AU1131" s="15" t="s">
        <v>40</v>
      </c>
      <c r="AV1131" s="15" t="s">
        <v>40</v>
      </c>
      <c r="AW1131" s="15" t="s">
        <v>40</v>
      </c>
      <c r="AX1131" s="15" t="s">
        <v>40</v>
      </c>
      <c r="AY1131" s="15" t="s">
        <v>40</v>
      </c>
      <c r="AZ1131" s="15" t="s">
        <v>40</v>
      </c>
      <c r="BA1131" s="15" t="s">
        <v>40</v>
      </c>
      <c r="BB1131" s="15" t="s">
        <v>40</v>
      </c>
      <c r="BC1131" s="15" t="s">
        <v>40</v>
      </c>
      <c r="BD1131" s="15" t="s">
        <v>40</v>
      </c>
      <c r="BE1131" s="15" t="s">
        <v>40</v>
      </c>
      <c r="BF1131" s="15" t="s">
        <v>40</v>
      </c>
      <c r="BG1131" s="15" t="s">
        <v>40</v>
      </c>
      <c r="BH1131" s="15" t="s">
        <v>40</v>
      </c>
      <c r="BJ1131" s="16" t="e">
        <f>IF(AR1131="R", $CA1131, IF(OR(AR1131="P", AR1131="T", AR1131="N"), 0, IF($C1131="DM", $T1131, IF(OR(AR1131="Y", AR1131="IR"),$AM1131,IF(AR1131="C", IF($BI1131="Y", IF($AF1131="N/A", $Q1131, $AF1131), IF($AG1131="N/A", $T1131,$AG1131)))))))</f>
        <v>#VALUE!</v>
      </c>
      <c r="BK1131" s="16" t="e">
        <f>IF(AS1131="R", $CA1131, IF(OR(AS1131="P", AS1131="T", AS1131="N"), 0, IF($C1131="DM", $T1131, IF(OR(AS1131="Y", AS1131="IR"),$AM1131,IF(AS1131="C", IF($BI1131="Y", IF($AF1131="N/A", $Q1131, $AF1131), IF($AG1131="N/A", $T1131,$AG1131)))))))</f>
        <v>#VALUE!</v>
      </c>
      <c r="BL1131" s="16" t="e">
        <f>IF(AT1131="R", $CA1131, IF(OR(AT1131="P", AT1131="T", AT1131="N"), 0, IF($C1131="DM", $T1131, IF(OR(AT1131="Y", AT1131="IR"),$AM1131,IF(AT1131="C", IF($BI1131="Y", IF($AF1131="N/A", $Q1131, $AF1131), IF($AG1131="N/A", $T1131,$AG1131)))))))</f>
        <v>#VALUE!</v>
      </c>
      <c r="BM1131" s="16" t="e">
        <f>IF(AU1131="R", $CA1131, IF(OR(AU1131="P", AU1131="T", AU1131="N"), 0, IF($C1131="DM", $T1131, IF(OR(AU1131="Y", AU1131="IR"),$AM1131,IF(AU1131="C", IF($BI1131="Y", IF($AF1131="N/A", $Q1131, $AF1131), IF($AG1131="N/A", $T1131,$AG1131)))))))</f>
        <v>#VALUE!</v>
      </c>
      <c r="BN1131" s="16" t="e">
        <f>IF(AV1131="R", $CA1131, IF(OR(AV1131="P", AV1131="T", AV1131="N"), 0, IF($C1131="DM", $T1131, IF(OR(AV1131="Y", AV1131="IR"),$AM1131,IF(AV1131="C", IF($BI1131="Y", IF($AF1131="N/A", $Q1131, $AF1131), IF($AG1131="N/A", $T1131,$AG1131)))))))</f>
        <v>#VALUE!</v>
      </c>
      <c r="BO1131" s="16" t="e">
        <f>IF(AW1131="R", $CA1131, IF(OR(AW1131="P", AW1131="T", AW1131="N"), 0, IF($C1131="DM", $T1131, IF(OR(AW1131="Y", AW1131="IR"),$AM1131,IF(AW1131="C", IF($BI1131="Y", IF($AF1131="N/A", $Q1131, $AF1131), IF($AG1131="N/A", $T1131,$AG1131)))))))</f>
        <v>#VALUE!</v>
      </c>
      <c r="BP1131" s="16" t="e">
        <f>IF(AX1131="R", $CA1131, IF(OR(AX1131="P", AX1131="T", AX1131="N"), 0, IF($C1131="DM", $T1131, IF(OR(AX1131="Y", AX1131="IR"),$AM1131,IF(AX1131="C", IF($BI1131="Y", IF($AF1131="N/A", $Q1131, $AF1131), IF($AG1131="N/A", $T1131,$AG1131)))))))</f>
        <v>#VALUE!</v>
      </c>
      <c r="BQ1131" s="16" t="e">
        <f>IF(AY1131="R", $CA1131, IF(OR(AY1131="P", AY1131="T", AY1131="N"), 0, IF($C1131="DM", $T1131, IF(OR(AY1131="Y", AY1131="IR"),$AM1131,IF(AY1131="C", IF($BI1131="Y", IF($AF1131="N/A", $Q1131, $AF1131), IF($AG1131="N/A", $T1131,$AG1131)))))))</f>
        <v>#VALUE!</v>
      </c>
      <c r="BR1131" s="16" t="e">
        <f>IF(AZ1131="R", $CA1131, IF(OR(AZ1131="P", AZ1131="T", AZ1131="N"), 0, IF($C1131="DM", $T1131, IF(OR(AZ1131="Y", AZ1131="IR"),$AM1131,IF(AZ1131="C", IF($BI1131="Y", IF($AF1131="N/A", $Q1131, $AF1131), IF($AG1131="N/A", $T1131,$AG1131)))))))</f>
        <v>#VALUE!</v>
      </c>
      <c r="BS1131" s="16" t="e">
        <f>IF(BA1131="R", $CA1131, IF(OR(BA1131="P", BA1131="T", BA1131="N"), 0, IF($C1131="DM", $T1131, IF(OR(BA1131="Y", BA1131="IR"),$AM1131,IF(BA1131="C", IF($BI1131="Y", IF($AF1131="N/A", $Q1131, $AF1131), IF($AG1131="N/A", $T1131,$AG1131)))))))</f>
        <v>#VALUE!</v>
      </c>
      <c r="BT1131" s="16" t="e">
        <f>IF(BB1131="R", $CA1131, IF(OR(BB1131="P", BB1131="T", BB1131="N"), 0, IF($C1131="DM", $T1131, IF(OR(BB1131="Y", BB1131="IR"),$AM1131,IF(BB1131="C", IF($BI1131="Y", IF($BA1131="C", IF($AF1131="N/A", $Q1131, $AF1131), IF($AF1131="N/A", $T1131, $AM1131)), IF($AG1131="N/A", $T1131,$AG1131)))))))</f>
        <v>#VALUE!</v>
      </c>
      <c r="BU1131" s="16" t="e">
        <f>IF(BC1131="R", $CA1131, IF(OR(BC1131="P", BC1131="T", BC1131="N"), 0, IF($C1131="DM", $T1131, IF(OR(BC1131="Y", BC1131="IR"),$AM1131,IF(BC1131="C", IF($BI1131="Y", IF($BA1131="C", IF($AF1131="N/A", $Q1131, $AF1131), IF($AF1131="N/A", $T1131, $AM1131)), IF($AG1131="N/A", $T1131,$AG1131)))))))</f>
        <v>#VALUE!</v>
      </c>
      <c r="BV1131" s="16" t="e">
        <f>IF(BD1131="R", $CA1131, IF(OR(BD1131="P", BD1131="T", BD1131="N"), 0, IF($C1131="DM", $T1131, IF(OR(BD1131="Y", BD1131="IR"),$AM1131,IF(BD1131="C", IF($BI1131="Y", IF($BA1131="C", IF($AF1131="N/A", $Q1131, $AF1131), IF($AF1131="N/A", $T1131, $AM1131)), IF($AG1131="N/A", $T1131,$AG1131)))))))</f>
        <v>#VALUE!</v>
      </c>
      <c r="BW1131" s="16" t="e">
        <f>IF(BE1131="R", $CA1131, IF(OR(BE1131="P", BE1131="T", BE1131="N"), 0, IF($C1131="DM", $T1131, IF(OR(BE1131="Y", BE1131="IR"),$AM1131,IF(BE1131="C", IF($BI1131="Y", IF($BA1131="C", IF($AF1131="N/A", $Q1131, $AF1131), IF($AF1131="N/A", $T1131, $AM1131)), IF($AG1131="N/A", $T1131,$AG1131)))))))</f>
        <v>#VALUE!</v>
      </c>
      <c r="BX1131" s="16" t="e">
        <f>IF(BF1131="R", $CA1131, IF(OR(BF1131="P", BF1131="T", BF1131="N"), 0, IF($C1131="DM", $T1131, IF(OR(BF1131="Y", BF1131="IR"),$AM1131,IF(BF1131="C", IF($BI1131="Y", IF($BA1131="C", IF($AF1131="N/A", $Q1131, $AF1131), IF($AF1131="N/A", $T1131, $AM1131)), IF($AG1131="N/A", $T1131,$AG1131)))))))</f>
        <v>#VALUE!</v>
      </c>
      <c r="BY1131" s="16" t="e">
        <f>IF(BG1131="R", $CA1131, IF(OR(BG1131="P", BG1131="T", BG1131="N"), 0, IF($C1131="DM", $T1131, IF(OR(BG1131="Y", BG1131="IR"),$AM1131,IF(BG1131="C", IF($BI1131="Y", IF($BA1131="C", IF($AF1131="N/A", $Q1131, $AF1131), IF($AF1131="N/A", $T1131, $AM1131)), IF($AG1131="N/A", $T1131,$AG1131)))))))</f>
        <v>#VALUE!</v>
      </c>
      <c r="BZ1131" s="16" t="e">
        <f>IF(BH1131="R", $CA1131, IF(OR(BH1131="P", BH1131="T", BH1131="N"), 0, IF($C1131="DM", $T1131, IF(OR(BH1131="Y", BH1131="IR"),$AM1131,IF(BH1131="C", IF($BI1131="Y", IF($BA1131="C", IF($AF1131="N/A", $Q1131, $AF1131), IF($AF1131="N/A", $T1131, $AM1131)), IF($AG1131="N/A", $T1131,$AG1131)))))))</f>
        <v>#VALUE!</v>
      </c>
      <c r="CA1131" s="15" t="s">
        <v>75</v>
      </c>
      <c r="CB1131" s="16" t="e">
        <f>BZ1131</f>
        <v>#VALUE!</v>
      </c>
      <c r="CC1131" s="15" t="str">
        <f>IF(OR($BH1131="T", $BH1131="R"), 0, IF($BH1131="C", IF($BI1131="Y", IF($BA1131="C", 0, IF(AF1131="N/A", Q1131-T1131, AF1131-AG1131)), IF($AF1131="N/A", U1131, AH1131)), AN1131))</f>
        <v>N/A</v>
      </c>
      <c r="CD1131" s="15" t="str">
        <f>IF(OR($BH1131="T", $BH1131="R"), 0, IF($BH1131="C", IF($BI1131="Y", 0, IF($AF1131="N/A", V1131, AI1131)), AO1131))</f>
        <v>N/A</v>
      </c>
      <c r="CE1131" s="15" t="str">
        <f>IF(OR($BH1131="T", $BH1131="R"), 0, IF($BH1131="C", IF($BI1131="Y", 0, IF($AF1131="N/A", W1131, AJ1131)), AP1131))</f>
        <v>N/A</v>
      </c>
      <c r="CF1131" s="15" t="str">
        <f>IF(OR($BH1131="T", $BH1131="R"), 0, IF($BH1131="C", IF($BI1131="Y", 0, IF($AF1131="N/A", X1131, AK1131)), AQ1131))</f>
        <v>N/A</v>
      </c>
    </row>
    <row r="1132" spans="1:84" x14ac:dyDescent="0.25">
      <c r="A1132" s="14">
        <v>6109</v>
      </c>
      <c r="B1132" s="15"/>
      <c r="C1132" s="15"/>
      <c r="D1132" s="15"/>
      <c r="E1132" s="15" t="e">
        <f>VLOOKUP(B1132, 'Rookie Year'!$A$2:$B$55679,2,FALSE)</f>
        <v>#N/A</v>
      </c>
      <c r="F1132" s="15">
        <v>2024</v>
      </c>
      <c r="G1132" s="15" t="s">
        <v>42</v>
      </c>
      <c r="H1132" s="15"/>
      <c r="I1132" s="16"/>
      <c r="J1132" s="15"/>
      <c r="K1132" s="17">
        <f>IF(AND(G1132&lt;&gt;"N",R1132="N/A"), IF(I1132&lt;4, 0, 0.25),IF(I1132=1, IF(J1132=1,0.25, 0.25), IF(I1132&lt;13, 0.25, IF(I1132&lt;26, 0.4, IF(I1132&lt;51, 0.6, 0.75)))))</f>
        <v>0.25</v>
      </c>
      <c r="L1132" s="16">
        <f>I1132-M1132</f>
        <v>0</v>
      </c>
      <c r="M1132" s="16">
        <f>ROUNDUP(I1132*K1132,0)</f>
        <v>0</v>
      </c>
      <c r="N1132" s="16">
        <f>M1132*J1132</f>
        <v>0</v>
      </c>
      <c r="O1132" s="16">
        <v>0</v>
      </c>
      <c r="P1132" s="16">
        <v>0</v>
      </c>
      <c r="Q1132" s="16">
        <f>N1132-O1132-P1132</f>
        <v>0</v>
      </c>
      <c r="R1132" s="15" t="s">
        <v>75</v>
      </c>
      <c r="S1132" s="15">
        <f>IF(R1132="N/A", J1132-($B$1-F1132), J1132-($B$1-R1132))</f>
        <v>0</v>
      </c>
      <c r="T1132" s="16" t="str">
        <f>IF($S1132&lt;1, "N/A", $M1132)</f>
        <v>N/A</v>
      </c>
      <c r="U1132" s="16" t="str">
        <f>IF($S1132&lt;2, "N/A", $M1132)</f>
        <v>N/A</v>
      </c>
      <c r="V1132" s="16" t="str">
        <f>IF($S1132&lt;3, "N/A", $M1132)</f>
        <v>N/A</v>
      </c>
      <c r="W1132" s="16" t="str">
        <f>IF($S1132&lt;4, "N/A", $M1132)</f>
        <v>N/A</v>
      </c>
      <c r="X1132" s="16" t="str">
        <f>IF($S1132&lt;5, "N/A", $M1132)</f>
        <v>N/A</v>
      </c>
      <c r="Y1132" s="15" t="str">
        <f>IF(SUM(T1132:X1132)&lt;&gt;Q1132, "CHECK", "OK")</f>
        <v>OK</v>
      </c>
      <c r="Z1132" s="15" t="str">
        <f>IF(F1132=$B$1, "No", IF(S1132=1, "Yes", "No"))</f>
        <v>No</v>
      </c>
      <c r="AA1132" s="18" t="str">
        <f>IF(C1132="DM", "N/A", IF(Z1132="No","N/A",VLOOKUP(B1132,'Extension List'!$A$3:$R$1972,18,FALSE)))</f>
        <v>N/A</v>
      </c>
      <c r="AB1132" s="15" t="str">
        <f>IF(C1132="DM", "N/A", IF(Z1132="No","N/A",VLOOKUP(B1132,'Extension List'!$A$3:$T$1972,20,FALSE)))</f>
        <v>N/A</v>
      </c>
      <c r="AC1132" s="15" t="str">
        <f>IF(AA1132="N/A", "N/A", 0)</f>
        <v>N/A</v>
      </c>
      <c r="AD1132" s="16" t="str">
        <f>IF(AE1132="N/A", "N/A", AA1132-AE1132)</f>
        <v>N/A</v>
      </c>
      <c r="AE1132" s="16" t="str">
        <f>IF(AA1132="N/A", "N/A", IF(AC1132&gt;0, IF(AA1132&lt;13, ROUNDUP(0.25*AA1132,0), IF(AA1132&lt;26, ROUNDUP(0.4*AA1132,0), IF(AA1132&lt;51, ROUNDUP(0.6*AA1132,0), ROUNDUP(0.75*AA1132,0)))), "N/A"))</f>
        <v>N/A</v>
      </c>
      <c r="AF1132" s="16" t="str">
        <f>IF(AD1132="N/A","N/A", (AE1132*AC1132)+Q1132)</f>
        <v>N/A</v>
      </c>
      <c r="AG1132" s="16" t="str">
        <f>IF($AF1132="N/A", "N/A", "TBC")</f>
        <v>N/A</v>
      </c>
      <c r="AH1132" s="16" t="str">
        <f>IF($AF1132="N/A", "N/A", "TBC")</f>
        <v>N/A</v>
      </c>
      <c r="AI1132" s="16" t="str">
        <f>IF($AF1132="N/A","N/A",IF(AC1132&gt;1,"TBC","N/A"))</f>
        <v>N/A</v>
      </c>
      <c r="AJ1132" s="16" t="str">
        <f>IF($AF1132="N/A","N/A",IF(AC1132&gt;2,"TBC","N/A"))</f>
        <v>N/A</v>
      </c>
      <c r="AK1132" s="16" t="str">
        <f>IF($AF1132="N/A","N/A",IF(AC1132&gt;3,"TBC","N/A"))</f>
        <v>N/A</v>
      </c>
      <c r="AL1132" s="16" t="str">
        <f>IF(AC1132="N/A","N/A",IF(AC1132&gt;0,IF(SUM(AG1132:AK1132)&lt;&gt;AF1132,"CHECK","OK"),"N/A"))</f>
        <v>N/A</v>
      </c>
      <c r="AM1132" s="16" t="e">
        <f>IF(AD1132="N/A", L1132+T1132, L1132+AG1132)</f>
        <v>#VALUE!</v>
      </c>
      <c r="AN1132" s="16" t="str">
        <f>IF(AD1132="N/A", IF(U1132="N/A", "N/A", L1132+U1132), AD1132+AH1132)</f>
        <v>N/A</v>
      </c>
      <c r="AO1132" s="16" t="str">
        <f>IF(AD1132="N/A", IF(V1132="N/A", "N/A", L1132+V1132), IF(AI1132="N/A", "N/A", AD1132+AI1132))</f>
        <v>N/A</v>
      </c>
      <c r="AP1132" s="16" t="str">
        <f>IF(AD1132="N/A", IF(W1132="N/A", "N/A", L1132+W1132), IF(AJ1132="N/A", "N/A", AD1132+AJ1132))</f>
        <v>N/A</v>
      </c>
      <c r="AQ1132" s="16" t="str">
        <f>IF(AD1132="N/A", IF(X1132="N/A", "N/A", L1132+X1132), IF(AK1132="N/A", "N/A", AD1132+AK1132))</f>
        <v>N/A</v>
      </c>
      <c r="AR1132" s="15" t="s">
        <v>40</v>
      </c>
      <c r="AS1132" s="15" t="s">
        <v>40</v>
      </c>
      <c r="AT1132" s="15" t="s">
        <v>40</v>
      </c>
      <c r="AU1132" s="15" t="s">
        <v>40</v>
      </c>
      <c r="AV1132" s="15" t="s">
        <v>40</v>
      </c>
      <c r="AW1132" s="15" t="s">
        <v>40</v>
      </c>
      <c r="AX1132" s="15" t="s">
        <v>40</v>
      </c>
      <c r="AY1132" s="15" t="s">
        <v>40</v>
      </c>
      <c r="AZ1132" s="15" t="s">
        <v>40</v>
      </c>
      <c r="BA1132" s="15" t="s">
        <v>40</v>
      </c>
      <c r="BB1132" s="15" t="s">
        <v>40</v>
      </c>
      <c r="BC1132" s="15" t="s">
        <v>40</v>
      </c>
      <c r="BD1132" s="15" t="s">
        <v>40</v>
      </c>
      <c r="BE1132" s="15" t="s">
        <v>40</v>
      </c>
      <c r="BF1132" s="15" t="s">
        <v>40</v>
      </c>
      <c r="BG1132" s="15" t="s">
        <v>40</v>
      </c>
      <c r="BH1132" s="15" t="s">
        <v>40</v>
      </c>
      <c r="BJ1132" s="16" t="e">
        <f>IF(AR1132="R", $CA1132, IF(OR(AR1132="P", AR1132="T", AR1132="N"), 0, IF($C1132="DM", $T1132, IF(OR(AR1132="Y", AR1132="IR"),$AM1132,IF(AR1132="C", IF($BI1132="Y", IF($AF1132="N/A", $Q1132, $AF1132), IF($AG1132="N/A", $T1132,$AG1132)))))))</f>
        <v>#VALUE!</v>
      </c>
      <c r="BK1132" s="16" t="e">
        <f>IF(AS1132="R", $CA1132, IF(OR(AS1132="P", AS1132="T", AS1132="N"), 0, IF($C1132="DM", $T1132, IF(OR(AS1132="Y", AS1132="IR"),$AM1132,IF(AS1132="C", IF($BI1132="Y", IF($AF1132="N/A", $Q1132, $AF1132), IF($AG1132="N/A", $T1132,$AG1132)))))))</f>
        <v>#VALUE!</v>
      </c>
      <c r="BL1132" s="16" t="e">
        <f>IF(AT1132="R", $CA1132, IF(OR(AT1132="P", AT1132="T", AT1132="N"), 0, IF($C1132="DM", $T1132, IF(OR(AT1132="Y", AT1132="IR"),$AM1132,IF(AT1132="C", IF($BI1132="Y", IF($AF1132="N/A", $Q1132, $AF1132), IF($AG1132="N/A", $T1132,$AG1132)))))))</f>
        <v>#VALUE!</v>
      </c>
      <c r="BM1132" s="16" t="e">
        <f>IF(AU1132="R", $CA1132, IF(OR(AU1132="P", AU1132="T", AU1132="N"), 0, IF($C1132="DM", $T1132, IF(OR(AU1132="Y", AU1132="IR"),$AM1132,IF(AU1132="C", IF($BI1132="Y", IF($AF1132="N/A", $Q1132, $AF1132), IF($AG1132="N/A", $T1132,$AG1132)))))))</f>
        <v>#VALUE!</v>
      </c>
      <c r="BN1132" s="16" t="e">
        <f>IF(AV1132="R", $CA1132, IF(OR(AV1132="P", AV1132="T", AV1132="N"), 0, IF($C1132="DM", $T1132, IF(OR(AV1132="Y", AV1132="IR"),$AM1132,IF(AV1132="C", IF($BI1132="Y", IF($AF1132="N/A", $Q1132, $AF1132), IF($AG1132="N/A", $T1132,$AG1132)))))))</f>
        <v>#VALUE!</v>
      </c>
      <c r="BO1132" s="16" t="e">
        <f>IF(AW1132="R", $CA1132, IF(OR(AW1132="P", AW1132="T", AW1132="N"), 0, IF($C1132="DM", $T1132, IF(OR(AW1132="Y", AW1132="IR"),$AM1132,IF(AW1132="C", IF($BI1132="Y", IF($AF1132="N/A", $Q1132, $AF1132), IF($AG1132="N/A", $T1132,$AG1132)))))))</f>
        <v>#VALUE!</v>
      </c>
      <c r="BP1132" s="16" t="e">
        <f>IF(AX1132="R", $CA1132, IF(OR(AX1132="P", AX1132="T", AX1132="N"), 0, IF($C1132="DM", $T1132, IF(OR(AX1132="Y", AX1132="IR"),$AM1132,IF(AX1132="C", IF($BI1132="Y", IF($AF1132="N/A", $Q1132, $AF1132), IF($AG1132="N/A", $T1132,$AG1132)))))))</f>
        <v>#VALUE!</v>
      </c>
      <c r="BQ1132" s="16" t="e">
        <f>IF(AY1132="R", $CA1132, IF(OR(AY1132="P", AY1132="T", AY1132="N"), 0, IF($C1132="DM", $T1132, IF(OR(AY1132="Y", AY1132="IR"),$AM1132,IF(AY1132="C", IF($BI1132="Y", IF($AF1132="N/A", $Q1132, $AF1132), IF($AG1132="N/A", $T1132,$AG1132)))))))</f>
        <v>#VALUE!</v>
      </c>
      <c r="BR1132" s="16" t="e">
        <f>IF(AZ1132="R", $CA1132, IF(OR(AZ1132="P", AZ1132="T", AZ1132="N"), 0, IF($C1132="DM", $T1132, IF(OR(AZ1132="Y", AZ1132="IR"),$AM1132,IF(AZ1132="C", IF($BI1132="Y", IF($AF1132="N/A", $Q1132, $AF1132), IF($AG1132="N/A", $T1132,$AG1132)))))))</f>
        <v>#VALUE!</v>
      </c>
      <c r="BS1132" s="16" t="e">
        <f>IF(BA1132="R", $CA1132, IF(OR(BA1132="P", BA1132="T", BA1132="N"), 0, IF($C1132="DM", $T1132, IF(OR(BA1132="Y", BA1132="IR"),$AM1132,IF(BA1132="C", IF($BI1132="Y", IF($AF1132="N/A", $Q1132, $AF1132), IF($AG1132="N/A", $T1132,$AG1132)))))))</f>
        <v>#VALUE!</v>
      </c>
      <c r="BT1132" s="16" t="e">
        <f>IF(BB1132="R", $CA1132, IF(OR(BB1132="P", BB1132="T", BB1132="N"), 0, IF($C1132="DM", $T1132, IF(OR(BB1132="Y", BB1132="IR"),$AM1132,IF(BB1132="C", IF($BI1132="Y", IF($BA1132="C", IF($AF1132="N/A", $Q1132, $AF1132), IF($AF1132="N/A", $T1132, $AM1132)), IF($AG1132="N/A", $T1132,$AG1132)))))))</f>
        <v>#VALUE!</v>
      </c>
      <c r="BU1132" s="16" t="e">
        <f>IF(BC1132="R", $CA1132, IF(OR(BC1132="P", BC1132="T", BC1132="N"), 0, IF($C1132="DM", $T1132, IF(OR(BC1132="Y", BC1132="IR"),$AM1132,IF(BC1132="C", IF($BI1132="Y", IF($BA1132="C", IF($AF1132="N/A", $Q1132, $AF1132), IF($AF1132="N/A", $T1132, $AM1132)), IF($AG1132="N/A", $T1132,$AG1132)))))))</f>
        <v>#VALUE!</v>
      </c>
      <c r="BV1132" s="16" t="e">
        <f>IF(BD1132="R", $CA1132, IF(OR(BD1132="P", BD1132="T", BD1132="N"), 0, IF($C1132="DM", $T1132, IF(OR(BD1132="Y", BD1132="IR"),$AM1132,IF(BD1132="C", IF($BI1132="Y", IF($BA1132="C", IF($AF1132="N/A", $Q1132, $AF1132), IF($AF1132="N/A", $T1132, $AM1132)), IF($AG1132="N/A", $T1132,$AG1132)))))))</f>
        <v>#VALUE!</v>
      </c>
      <c r="BW1132" s="16" t="e">
        <f>IF(BE1132="R", $CA1132, IF(OR(BE1132="P", BE1132="T", BE1132="N"), 0, IF($C1132="DM", $T1132, IF(OR(BE1132="Y", BE1132="IR"),$AM1132,IF(BE1132="C", IF($BI1132="Y", IF($BA1132="C", IF($AF1132="N/A", $Q1132, $AF1132), IF($AF1132="N/A", $T1132, $AM1132)), IF($AG1132="N/A", $T1132,$AG1132)))))))</f>
        <v>#VALUE!</v>
      </c>
      <c r="BX1132" s="16" t="e">
        <f>IF(BF1132="R", $CA1132, IF(OR(BF1132="P", BF1132="T", BF1132="N"), 0, IF($C1132="DM", $T1132, IF(OR(BF1132="Y", BF1132="IR"),$AM1132,IF(BF1132="C", IF($BI1132="Y", IF($BA1132="C", IF($AF1132="N/A", $Q1132, $AF1132), IF($AF1132="N/A", $T1132, $AM1132)), IF($AG1132="N/A", $T1132,$AG1132)))))))</f>
        <v>#VALUE!</v>
      </c>
      <c r="BY1132" s="16" t="e">
        <f>IF(BG1132="R", $CA1132, IF(OR(BG1132="P", BG1132="T", BG1132="N"), 0, IF($C1132="DM", $T1132, IF(OR(BG1132="Y", BG1132="IR"),$AM1132,IF(BG1132="C", IF($BI1132="Y", IF($BA1132="C", IF($AF1132="N/A", $Q1132, $AF1132), IF($AF1132="N/A", $T1132, $AM1132)), IF($AG1132="N/A", $T1132,$AG1132)))))))</f>
        <v>#VALUE!</v>
      </c>
      <c r="BZ1132" s="16" t="e">
        <f>IF(BH1132="R", $CA1132, IF(OR(BH1132="P", BH1132="T", BH1132="N"), 0, IF($C1132="DM", $T1132, IF(OR(BH1132="Y", BH1132="IR"),$AM1132,IF(BH1132="C", IF($BI1132="Y", IF($BA1132="C", IF($AF1132="N/A", $Q1132, $AF1132), IF($AF1132="N/A", $T1132, $AM1132)), IF($AG1132="N/A", $T1132,$AG1132)))))))</f>
        <v>#VALUE!</v>
      </c>
      <c r="CA1132" s="15" t="s">
        <v>75</v>
      </c>
      <c r="CB1132" s="16" t="e">
        <f>BZ1132</f>
        <v>#VALUE!</v>
      </c>
      <c r="CC1132" s="15" t="str">
        <f>IF(OR($BH1132="T", $BH1132="R"), 0, IF($BH1132="C", IF($BI1132="Y", IF($BA1132="C", 0, IF(AF1132="N/A", Q1132-T1132, AF1132-AG1132)), IF($AF1132="N/A", U1132, AH1132)), AN1132))</f>
        <v>N/A</v>
      </c>
      <c r="CD1132" s="15" t="str">
        <f>IF(OR($BH1132="T", $BH1132="R"), 0, IF($BH1132="C", IF($BI1132="Y", 0, IF($AF1132="N/A", V1132, AI1132)), AO1132))</f>
        <v>N/A</v>
      </c>
      <c r="CE1132" s="15" t="str">
        <f>IF(OR($BH1132="T", $BH1132="R"), 0, IF($BH1132="C", IF($BI1132="Y", 0, IF($AF1132="N/A", W1132, AJ1132)), AP1132))</f>
        <v>N/A</v>
      </c>
      <c r="CF1132" s="15" t="str">
        <f>IF(OR($BH1132="T", $BH1132="R"), 0, IF($BH1132="C", IF($BI1132="Y", 0, IF($AF1132="N/A", X1132, AK1132)), AQ1132))</f>
        <v>N/A</v>
      </c>
    </row>
    <row r="1133" spans="1:84" x14ac:dyDescent="0.25">
      <c r="A1133" s="14">
        <v>6110</v>
      </c>
      <c r="B1133" s="15"/>
      <c r="C1133" s="15"/>
      <c r="D1133" s="15"/>
      <c r="E1133" s="15" t="e">
        <f>VLOOKUP(B1133, 'Rookie Year'!$A$2:$B$55679,2,FALSE)</f>
        <v>#N/A</v>
      </c>
      <c r="F1133" s="15">
        <v>2024</v>
      </c>
      <c r="G1133" s="15" t="s">
        <v>42</v>
      </c>
      <c r="H1133" s="15"/>
      <c r="I1133" s="16"/>
      <c r="J1133" s="15"/>
      <c r="K1133" s="17">
        <f>IF(AND(G1133&lt;&gt;"N",R1133="N/A"), IF(I1133&lt;4, 0, 0.25),IF(I1133=1, IF(J1133=1,0.25, 0.25), IF(I1133&lt;13, 0.25, IF(I1133&lt;26, 0.4, IF(I1133&lt;51, 0.6, 0.75)))))</f>
        <v>0.25</v>
      </c>
      <c r="L1133" s="16">
        <f>I1133-M1133</f>
        <v>0</v>
      </c>
      <c r="M1133" s="16">
        <f>ROUNDUP(I1133*K1133,0)</f>
        <v>0</v>
      </c>
      <c r="N1133" s="16">
        <f>M1133*J1133</f>
        <v>0</v>
      </c>
      <c r="O1133" s="16">
        <v>0</v>
      </c>
      <c r="P1133" s="16">
        <v>0</v>
      </c>
      <c r="Q1133" s="16">
        <f>N1133-O1133-P1133</f>
        <v>0</v>
      </c>
      <c r="R1133" s="15" t="s">
        <v>75</v>
      </c>
      <c r="S1133" s="15">
        <f>IF(R1133="N/A", J1133-($B$1-F1133), J1133-($B$1-R1133))</f>
        <v>0</v>
      </c>
      <c r="T1133" s="16" t="str">
        <f>IF($S1133&lt;1, "N/A", $M1133)</f>
        <v>N/A</v>
      </c>
      <c r="U1133" s="16" t="str">
        <f>IF($S1133&lt;2, "N/A", $M1133)</f>
        <v>N/A</v>
      </c>
      <c r="V1133" s="16" t="str">
        <f>IF($S1133&lt;3, "N/A", $M1133)</f>
        <v>N/A</v>
      </c>
      <c r="W1133" s="16" t="str">
        <f>IF($S1133&lt;4, "N/A", $M1133)</f>
        <v>N/A</v>
      </c>
      <c r="X1133" s="16" t="str">
        <f>IF($S1133&lt;5, "N/A", $M1133)</f>
        <v>N/A</v>
      </c>
      <c r="Y1133" s="15" t="str">
        <f>IF(SUM(T1133:X1133)&lt;&gt;Q1133, "CHECK", "OK")</f>
        <v>OK</v>
      </c>
      <c r="Z1133" s="15" t="str">
        <f>IF(F1133=$B$1, "No", IF(S1133=1, "Yes", "No"))</f>
        <v>No</v>
      </c>
      <c r="AA1133" s="18" t="str">
        <f>IF(C1133="DM", "N/A", IF(Z1133="No","N/A",VLOOKUP(B1133,'Extension List'!$A$3:$R$1972,18,FALSE)))</f>
        <v>N/A</v>
      </c>
      <c r="AB1133" s="15" t="str">
        <f>IF(C1133="DM", "N/A", IF(Z1133="No","N/A",VLOOKUP(B1133,'Extension List'!$A$3:$T$1972,20,FALSE)))</f>
        <v>N/A</v>
      </c>
      <c r="AC1133" s="15" t="str">
        <f>IF(AA1133="N/A", "N/A", 0)</f>
        <v>N/A</v>
      </c>
      <c r="AD1133" s="16" t="str">
        <f>IF(AE1133="N/A", "N/A", AA1133-AE1133)</f>
        <v>N/A</v>
      </c>
      <c r="AE1133" s="16" t="str">
        <f>IF(AA1133="N/A", "N/A", IF(AC1133&gt;0, IF(AA1133&lt;13, ROUNDUP(0.25*AA1133,0), IF(AA1133&lt;26, ROUNDUP(0.4*AA1133,0), IF(AA1133&lt;51, ROUNDUP(0.6*AA1133,0), ROUNDUP(0.75*AA1133,0)))), "N/A"))</f>
        <v>N/A</v>
      </c>
      <c r="AF1133" s="16" t="str">
        <f>IF(AD1133="N/A","N/A", (AE1133*AC1133)+Q1133)</f>
        <v>N/A</v>
      </c>
      <c r="AG1133" s="16" t="str">
        <f>IF($AF1133="N/A", "N/A", "TBC")</f>
        <v>N/A</v>
      </c>
      <c r="AH1133" s="16" t="str">
        <f>IF($AF1133="N/A", "N/A", "TBC")</f>
        <v>N/A</v>
      </c>
      <c r="AI1133" s="16" t="str">
        <f>IF($AF1133="N/A","N/A",IF(AC1133&gt;1,"TBC","N/A"))</f>
        <v>N/A</v>
      </c>
      <c r="AJ1133" s="16" t="str">
        <f>IF($AF1133="N/A","N/A",IF(AC1133&gt;2,"TBC","N/A"))</f>
        <v>N/A</v>
      </c>
      <c r="AK1133" s="16" t="str">
        <f>IF($AF1133="N/A","N/A",IF(AC1133&gt;3,"TBC","N/A"))</f>
        <v>N/A</v>
      </c>
      <c r="AL1133" s="16" t="str">
        <f>IF(AC1133="N/A","N/A",IF(AC1133&gt;0,IF(SUM(AG1133:AK1133)&lt;&gt;AF1133,"CHECK","OK"),"N/A"))</f>
        <v>N/A</v>
      </c>
      <c r="AM1133" s="16" t="e">
        <f>IF(AD1133="N/A", L1133+T1133, L1133+AG1133)</f>
        <v>#VALUE!</v>
      </c>
      <c r="AN1133" s="16" t="str">
        <f>IF(AD1133="N/A", IF(U1133="N/A", "N/A", L1133+U1133), AD1133+AH1133)</f>
        <v>N/A</v>
      </c>
      <c r="AO1133" s="16" t="str">
        <f>IF(AD1133="N/A", IF(V1133="N/A", "N/A", L1133+V1133), IF(AI1133="N/A", "N/A", AD1133+AI1133))</f>
        <v>N/A</v>
      </c>
      <c r="AP1133" s="16" t="str">
        <f>IF(AD1133="N/A", IF(W1133="N/A", "N/A", L1133+W1133), IF(AJ1133="N/A", "N/A", AD1133+AJ1133))</f>
        <v>N/A</v>
      </c>
      <c r="AQ1133" s="16" t="str">
        <f>IF(AD1133="N/A", IF(X1133="N/A", "N/A", L1133+X1133), IF(AK1133="N/A", "N/A", AD1133+AK1133))</f>
        <v>N/A</v>
      </c>
      <c r="AR1133" s="15" t="s">
        <v>40</v>
      </c>
      <c r="AS1133" s="15" t="s">
        <v>40</v>
      </c>
      <c r="AT1133" s="15" t="s">
        <v>40</v>
      </c>
      <c r="AU1133" s="15" t="s">
        <v>40</v>
      </c>
      <c r="AV1133" s="15" t="s">
        <v>40</v>
      </c>
      <c r="AW1133" s="15" t="s">
        <v>40</v>
      </c>
      <c r="AX1133" s="15" t="s">
        <v>40</v>
      </c>
      <c r="AY1133" s="15" t="s">
        <v>40</v>
      </c>
      <c r="AZ1133" s="15" t="s">
        <v>40</v>
      </c>
      <c r="BA1133" s="15" t="s">
        <v>40</v>
      </c>
      <c r="BB1133" s="15" t="s">
        <v>40</v>
      </c>
      <c r="BC1133" s="15" t="s">
        <v>40</v>
      </c>
      <c r="BD1133" s="15" t="s">
        <v>40</v>
      </c>
      <c r="BE1133" s="15" t="s">
        <v>40</v>
      </c>
      <c r="BF1133" s="15" t="s">
        <v>40</v>
      </c>
      <c r="BG1133" s="15" t="s">
        <v>40</v>
      </c>
      <c r="BH1133" s="15" t="s">
        <v>40</v>
      </c>
      <c r="BJ1133" s="16" t="e">
        <f>IF(AR1133="R", $CA1133, IF(OR(AR1133="P", AR1133="T", AR1133="N"), 0, IF($C1133="DM", $T1133, IF(OR(AR1133="Y", AR1133="IR"),$AM1133,IF(AR1133="C", IF($BI1133="Y", IF($AF1133="N/A", $Q1133, $AF1133), IF($AG1133="N/A", $T1133,$AG1133)))))))</f>
        <v>#VALUE!</v>
      </c>
      <c r="BK1133" s="16" t="e">
        <f>IF(AS1133="R", $CA1133, IF(OR(AS1133="P", AS1133="T", AS1133="N"), 0, IF($C1133="DM", $T1133, IF(OR(AS1133="Y", AS1133="IR"),$AM1133,IF(AS1133="C", IF($BI1133="Y", IF($AF1133="N/A", $Q1133, $AF1133), IF($AG1133="N/A", $T1133,$AG1133)))))))</f>
        <v>#VALUE!</v>
      </c>
      <c r="BL1133" s="16" t="e">
        <f>IF(AT1133="R", $CA1133, IF(OR(AT1133="P", AT1133="T", AT1133="N"), 0, IF($C1133="DM", $T1133, IF(OR(AT1133="Y", AT1133="IR"),$AM1133,IF(AT1133="C", IF($BI1133="Y", IF($AF1133="N/A", $Q1133, $AF1133), IF($AG1133="N/A", $T1133,$AG1133)))))))</f>
        <v>#VALUE!</v>
      </c>
      <c r="BM1133" s="16" t="e">
        <f>IF(AU1133="R", $CA1133, IF(OR(AU1133="P", AU1133="T", AU1133="N"), 0, IF($C1133="DM", $T1133, IF(OR(AU1133="Y", AU1133="IR"),$AM1133,IF(AU1133="C", IF($BI1133="Y", IF($AF1133="N/A", $Q1133, $AF1133), IF($AG1133="N/A", $T1133,$AG1133)))))))</f>
        <v>#VALUE!</v>
      </c>
      <c r="BN1133" s="16" t="e">
        <f>IF(AV1133="R", $CA1133, IF(OR(AV1133="P", AV1133="T", AV1133="N"), 0, IF($C1133="DM", $T1133, IF(OR(AV1133="Y", AV1133="IR"),$AM1133,IF(AV1133="C", IF($BI1133="Y", IF($AF1133="N/A", $Q1133, $AF1133), IF($AG1133="N/A", $T1133,$AG1133)))))))</f>
        <v>#VALUE!</v>
      </c>
      <c r="BO1133" s="16" t="e">
        <f>IF(AW1133="R", $CA1133, IF(OR(AW1133="P", AW1133="T", AW1133="N"), 0, IF($C1133="DM", $T1133, IF(OR(AW1133="Y", AW1133="IR"),$AM1133,IF(AW1133="C", IF($BI1133="Y", IF($AF1133="N/A", $Q1133, $AF1133), IF($AG1133="N/A", $T1133,$AG1133)))))))</f>
        <v>#VALUE!</v>
      </c>
      <c r="BP1133" s="16" t="e">
        <f>IF(AX1133="R", $CA1133, IF(OR(AX1133="P", AX1133="T", AX1133="N"), 0, IF($C1133="DM", $T1133, IF(OR(AX1133="Y", AX1133="IR"),$AM1133,IF(AX1133="C", IF($BI1133="Y", IF($AF1133="N/A", $Q1133, $AF1133), IF($AG1133="N/A", $T1133,$AG1133)))))))</f>
        <v>#VALUE!</v>
      </c>
      <c r="BQ1133" s="16" t="e">
        <f>IF(AY1133="R", $CA1133, IF(OR(AY1133="P", AY1133="T", AY1133="N"), 0, IF($C1133="DM", $T1133, IF(OR(AY1133="Y", AY1133="IR"),$AM1133,IF(AY1133="C", IF($BI1133="Y", IF($AF1133="N/A", $Q1133, $AF1133), IF($AG1133="N/A", $T1133,$AG1133)))))))</f>
        <v>#VALUE!</v>
      </c>
      <c r="BR1133" s="16" t="e">
        <f>IF(AZ1133="R", $CA1133, IF(OR(AZ1133="P", AZ1133="T", AZ1133="N"), 0, IF($C1133="DM", $T1133, IF(OR(AZ1133="Y", AZ1133="IR"),$AM1133,IF(AZ1133="C", IF($BI1133="Y", IF($AF1133="N/A", $Q1133, $AF1133), IF($AG1133="N/A", $T1133,$AG1133)))))))</f>
        <v>#VALUE!</v>
      </c>
      <c r="BS1133" s="16" t="e">
        <f>IF(BA1133="R", $CA1133, IF(OR(BA1133="P", BA1133="T", BA1133="N"), 0, IF($C1133="DM", $T1133, IF(OR(BA1133="Y", BA1133="IR"),$AM1133,IF(BA1133="C", IF($BI1133="Y", IF($AF1133="N/A", $Q1133, $AF1133), IF($AG1133="N/A", $T1133,$AG1133)))))))</f>
        <v>#VALUE!</v>
      </c>
      <c r="BT1133" s="16" t="e">
        <f>IF(BB1133="R", $CA1133, IF(OR(BB1133="P", BB1133="T", BB1133="N"), 0, IF($C1133="DM", $T1133, IF(OR(BB1133="Y", BB1133="IR"),$AM1133,IF(BB1133="C", IF($BI1133="Y", IF($BA1133="C", IF($AF1133="N/A", $Q1133, $AF1133), IF($AF1133="N/A", $T1133, $AM1133)), IF($AG1133="N/A", $T1133,$AG1133)))))))</f>
        <v>#VALUE!</v>
      </c>
      <c r="BU1133" s="16" t="e">
        <f>IF(BC1133="R", $CA1133, IF(OR(BC1133="P", BC1133="T", BC1133="N"), 0, IF($C1133="DM", $T1133, IF(OR(BC1133="Y", BC1133="IR"),$AM1133,IF(BC1133="C", IF($BI1133="Y", IF($BA1133="C", IF($AF1133="N/A", $Q1133, $AF1133), IF($AF1133="N/A", $T1133, $AM1133)), IF($AG1133="N/A", $T1133,$AG1133)))))))</f>
        <v>#VALUE!</v>
      </c>
      <c r="BV1133" s="16" t="e">
        <f>IF(BD1133="R", $CA1133, IF(OR(BD1133="P", BD1133="T", BD1133="N"), 0, IF($C1133="DM", $T1133, IF(OR(BD1133="Y", BD1133="IR"),$AM1133,IF(BD1133="C", IF($BI1133="Y", IF($BA1133="C", IF($AF1133="N/A", $Q1133, $AF1133), IF($AF1133="N/A", $T1133, $AM1133)), IF($AG1133="N/A", $T1133,$AG1133)))))))</f>
        <v>#VALUE!</v>
      </c>
      <c r="BW1133" s="16" t="e">
        <f>IF(BE1133="R", $CA1133, IF(OR(BE1133="P", BE1133="T", BE1133="N"), 0, IF($C1133="DM", $T1133, IF(OR(BE1133="Y", BE1133="IR"),$AM1133,IF(BE1133="C", IF($BI1133="Y", IF($BA1133="C", IF($AF1133="N/A", $Q1133, $AF1133), IF($AF1133="N/A", $T1133, $AM1133)), IF($AG1133="N/A", $T1133,$AG1133)))))))</f>
        <v>#VALUE!</v>
      </c>
      <c r="BX1133" s="16" t="e">
        <f>IF(BF1133="R", $CA1133, IF(OR(BF1133="P", BF1133="T", BF1133="N"), 0, IF($C1133="DM", $T1133, IF(OR(BF1133="Y", BF1133="IR"),$AM1133,IF(BF1133="C", IF($BI1133="Y", IF($BA1133="C", IF($AF1133="N/A", $Q1133, $AF1133), IF($AF1133="N/A", $T1133, $AM1133)), IF($AG1133="N/A", $T1133,$AG1133)))))))</f>
        <v>#VALUE!</v>
      </c>
      <c r="BY1133" s="16" t="e">
        <f>IF(BG1133="R", $CA1133, IF(OR(BG1133="P", BG1133="T", BG1133="N"), 0, IF($C1133="DM", $T1133, IF(OR(BG1133="Y", BG1133="IR"),$AM1133,IF(BG1133="C", IF($BI1133="Y", IF($BA1133="C", IF($AF1133="N/A", $Q1133, $AF1133), IF($AF1133="N/A", $T1133, $AM1133)), IF($AG1133="N/A", $T1133,$AG1133)))))))</f>
        <v>#VALUE!</v>
      </c>
      <c r="BZ1133" s="16" t="e">
        <f>IF(BH1133="R", $CA1133, IF(OR(BH1133="P", BH1133="T", BH1133="N"), 0, IF($C1133="DM", $T1133, IF(OR(BH1133="Y", BH1133="IR"),$AM1133,IF(BH1133="C", IF($BI1133="Y", IF($BA1133="C", IF($AF1133="N/A", $Q1133, $AF1133), IF($AF1133="N/A", $T1133, $AM1133)), IF($AG1133="N/A", $T1133,$AG1133)))))))</f>
        <v>#VALUE!</v>
      </c>
      <c r="CA1133" s="15" t="s">
        <v>75</v>
      </c>
      <c r="CB1133" s="16" t="e">
        <f>BZ1133</f>
        <v>#VALUE!</v>
      </c>
      <c r="CC1133" s="15" t="str">
        <f>IF(OR($BH1133="T", $BH1133="R"), 0, IF($BH1133="C", IF($BI1133="Y", IF($BA1133="C", 0, IF(AF1133="N/A", Q1133-T1133, AF1133-AG1133)), IF($AF1133="N/A", U1133, AH1133)), AN1133))</f>
        <v>N/A</v>
      </c>
      <c r="CD1133" s="15" t="str">
        <f>IF(OR($BH1133="T", $BH1133="R"), 0, IF($BH1133="C", IF($BI1133="Y", 0, IF($AF1133="N/A", V1133, AI1133)), AO1133))</f>
        <v>N/A</v>
      </c>
      <c r="CE1133" s="15" t="str">
        <f>IF(OR($BH1133="T", $BH1133="R"), 0, IF($BH1133="C", IF($BI1133="Y", 0, IF($AF1133="N/A", W1133, AJ1133)), AP1133))</f>
        <v>N/A</v>
      </c>
      <c r="CF1133" s="15" t="str">
        <f>IF(OR($BH1133="T", $BH1133="R"), 0, IF($BH1133="C", IF($BI1133="Y", 0, IF($AF1133="N/A", X1133, AK1133)), AQ1133))</f>
        <v>N/A</v>
      </c>
    </row>
    <row r="1134" spans="1:84" x14ac:dyDescent="0.25">
      <c r="A1134" s="14">
        <v>6111</v>
      </c>
      <c r="B1134" s="15"/>
      <c r="C1134" s="15"/>
      <c r="D1134" s="15"/>
      <c r="E1134" s="15" t="e">
        <f>VLOOKUP(B1134, 'Rookie Year'!$A$2:$B$55679,2,FALSE)</f>
        <v>#N/A</v>
      </c>
      <c r="F1134" s="15">
        <v>2024</v>
      </c>
      <c r="G1134" s="15" t="s">
        <v>42</v>
      </c>
      <c r="H1134" s="15"/>
      <c r="I1134" s="16"/>
      <c r="J1134" s="15"/>
      <c r="K1134" s="17">
        <f>IF(AND(G1134&lt;&gt;"N",R1134="N/A"), IF(I1134&lt;4, 0, 0.25),IF(I1134=1, IF(J1134=1,0.25, 0.25), IF(I1134&lt;13, 0.25, IF(I1134&lt;26, 0.4, IF(I1134&lt;51, 0.6, 0.75)))))</f>
        <v>0.25</v>
      </c>
      <c r="L1134" s="16">
        <f>I1134-M1134</f>
        <v>0</v>
      </c>
      <c r="M1134" s="16">
        <f>ROUNDUP(I1134*K1134,0)</f>
        <v>0</v>
      </c>
      <c r="N1134" s="16">
        <f>M1134*J1134</f>
        <v>0</v>
      </c>
      <c r="O1134" s="16">
        <v>0</v>
      </c>
      <c r="P1134" s="16">
        <v>0</v>
      </c>
      <c r="Q1134" s="16">
        <f>N1134-O1134-P1134</f>
        <v>0</v>
      </c>
      <c r="R1134" s="15" t="s">
        <v>75</v>
      </c>
      <c r="S1134" s="15">
        <f>IF(R1134="N/A", J1134-($B$1-F1134), J1134-($B$1-R1134))</f>
        <v>0</v>
      </c>
      <c r="T1134" s="16" t="str">
        <f>IF($S1134&lt;1, "N/A", $M1134)</f>
        <v>N/A</v>
      </c>
      <c r="U1134" s="16" t="str">
        <f>IF($S1134&lt;2, "N/A", $M1134)</f>
        <v>N/A</v>
      </c>
      <c r="V1134" s="16" t="str">
        <f>IF($S1134&lt;3, "N/A", $M1134)</f>
        <v>N/A</v>
      </c>
      <c r="W1134" s="16" t="str">
        <f>IF($S1134&lt;4, "N/A", $M1134)</f>
        <v>N/A</v>
      </c>
      <c r="X1134" s="16" t="str">
        <f>IF($S1134&lt;5, "N/A", $M1134)</f>
        <v>N/A</v>
      </c>
      <c r="Y1134" s="15" t="str">
        <f>IF(SUM(T1134:X1134)&lt;&gt;Q1134, "CHECK", "OK")</f>
        <v>OK</v>
      </c>
      <c r="Z1134" s="15" t="str">
        <f>IF(F1134=$B$1, "No", IF(S1134=1, "Yes", "No"))</f>
        <v>No</v>
      </c>
      <c r="AA1134" s="18" t="str">
        <f>IF(C1134="DM", "N/A", IF(Z1134="No","N/A",VLOOKUP(B1134,'Extension List'!$A$3:$R$1972,18,FALSE)))</f>
        <v>N/A</v>
      </c>
      <c r="AB1134" s="15" t="str">
        <f>IF(C1134="DM", "N/A", IF(Z1134="No","N/A",VLOOKUP(B1134,'Extension List'!$A$3:$T$1972,20,FALSE)))</f>
        <v>N/A</v>
      </c>
      <c r="AC1134" s="15" t="str">
        <f>IF(AA1134="N/A", "N/A", 0)</f>
        <v>N/A</v>
      </c>
      <c r="AD1134" s="16" t="str">
        <f>IF(AE1134="N/A", "N/A", AA1134-AE1134)</f>
        <v>N/A</v>
      </c>
      <c r="AE1134" s="16" t="str">
        <f>IF(AA1134="N/A", "N/A", IF(AC1134&gt;0, IF(AA1134&lt;13, ROUNDUP(0.25*AA1134,0), IF(AA1134&lt;26, ROUNDUP(0.4*AA1134,0), IF(AA1134&lt;51, ROUNDUP(0.6*AA1134,0), ROUNDUP(0.75*AA1134,0)))), "N/A"))</f>
        <v>N/A</v>
      </c>
      <c r="AF1134" s="16" t="str">
        <f>IF(AD1134="N/A","N/A", (AE1134*AC1134)+Q1134)</f>
        <v>N/A</v>
      </c>
      <c r="AG1134" s="16" t="str">
        <f>IF($AF1134="N/A", "N/A", "TBC")</f>
        <v>N/A</v>
      </c>
      <c r="AH1134" s="16" t="str">
        <f>IF($AF1134="N/A", "N/A", "TBC")</f>
        <v>N/A</v>
      </c>
      <c r="AI1134" s="16" t="str">
        <f>IF($AF1134="N/A","N/A",IF(AC1134&gt;1,"TBC","N/A"))</f>
        <v>N/A</v>
      </c>
      <c r="AJ1134" s="16" t="str">
        <f>IF($AF1134="N/A","N/A",IF(AC1134&gt;2,"TBC","N/A"))</f>
        <v>N/A</v>
      </c>
      <c r="AK1134" s="16" t="str">
        <f>IF($AF1134="N/A","N/A",IF(AC1134&gt;3,"TBC","N/A"))</f>
        <v>N/A</v>
      </c>
      <c r="AL1134" s="16" t="str">
        <f>IF(AC1134="N/A","N/A",IF(AC1134&gt;0,IF(SUM(AG1134:AK1134)&lt;&gt;AF1134,"CHECK","OK"),"N/A"))</f>
        <v>N/A</v>
      </c>
      <c r="AM1134" s="16" t="e">
        <f>IF(AD1134="N/A", L1134+T1134, L1134+AG1134)</f>
        <v>#VALUE!</v>
      </c>
      <c r="AN1134" s="16" t="str">
        <f>IF(AD1134="N/A", IF(U1134="N/A", "N/A", L1134+U1134), AD1134+AH1134)</f>
        <v>N/A</v>
      </c>
      <c r="AO1134" s="16" t="str">
        <f>IF(AD1134="N/A", IF(V1134="N/A", "N/A", L1134+V1134), IF(AI1134="N/A", "N/A", AD1134+AI1134))</f>
        <v>N/A</v>
      </c>
      <c r="AP1134" s="16" t="str">
        <f>IF(AD1134="N/A", IF(W1134="N/A", "N/A", L1134+W1134), IF(AJ1134="N/A", "N/A", AD1134+AJ1134))</f>
        <v>N/A</v>
      </c>
      <c r="AQ1134" s="16" t="str">
        <f>IF(AD1134="N/A", IF(X1134="N/A", "N/A", L1134+X1134), IF(AK1134="N/A", "N/A", AD1134+AK1134))</f>
        <v>N/A</v>
      </c>
      <c r="AR1134" s="15" t="s">
        <v>40</v>
      </c>
      <c r="AS1134" s="15" t="s">
        <v>40</v>
      </c>
      <c r="AT1134" s="15" t="s">
        <v>40</v>
      </c>
      <c r="AU1134" s="15" t="s">
        <v>40</v>
      </c>
      <c r="AV1134" s="15" t="s">
        <v>40</v>
      </c>
      <c r="AW1134" s="15" t="s">
        <v>40</v>
      </c>
      <c r="AX1134" s="15" t="s">
        <v>40</v>
      </c>
      <c r="AY1134" s="15" t="s">
        <v>40</v>
      </c>
      <c r="AZ1134" s="15" t="s">
        <v>40</v>
      </c>
      <c r="BA1134" s="15" t="s">
        <v>40</v>
      </c>
      <c r="BB1134" s="15" t="s">
        <v>40</v>
      </c>
      <c r="BC1134" s="15" t="s">
        <v>40</v>
      </c>
      <c r="BD1134" s="15" t="s">
        <v>40</v>
      </c>
      <c r="BE1134" s="15" t="s">
        <v>40</v>
      </c>
      <c r="BF1134" s="15" t="s">
        <v>40</v>
      </c>
      <c r="BG1134" s="15" t="s">
        <v>40</v>
      </c>
      <c r="BH1134" s="15" t="s">
        <v>40</v>
      </c>
      <c r="BJ1134" s="16" t="e">
        <f>IF(AR1134="R", $CA1134, IF(OR(AR1134="P", AR1134="T", AR1134="N"), 0, IF($C1134="DM", $T1134, IF(OR(AR1134="Y", AR1134="IR"),$AM1134,IF(AR1134="C", IF($BI1134="Y", IF($AF1134="N/A", $Q1134, $AF1134), IF($AG1134="N/A", $T1134,$AG1134)))))))</f>
        <v>#VALUE!</v>
      </c>
      <c r="BK1134" s="16" t="e">
        <f>IF(AS1134="R", $CA1134, IF(OR(AS1134="P", AS1134="T", AS1134="N"), 0, IF($C1134="DM", $T1134, IF(OR(AS1134="Y", AS1134="IR"),$AM1134,IF(AS1134="C", IF($BI1134="Y", IF($AF1134="N/A", $Q1134, $AF1134), IF($AG1134="N/A", $T1134,$AG1134)))))))</f>
        <v>#VALUE!</v>
      </c>
      <c r="BL1134" s="16" t="e">
        <f>IF(AT1134="R", $CA1134, IF(OR(AT1134="P", AT1134="T", AT1134="N"), 0, IF($C1134="DM", $T1134, IF(OR(AT1134="Y", AT1134="IR"),$AM1134,IF(AT1134="C", IF($BI1134="Y", IF($AF1134="N/A", $Q1134, $AF1134), IF($AG1134="N/A", $T1134,$AG1134)))))))</f>
        <v>#VALUE!</v>
      </c>
      <c r="BM1134" s="16" t="e">
        <f>IF(AU1134="R", $CA1134, IF(OR(AU1134="P", AU1134="T", AU1134="N"), 0, IF($C1134="DM", $T1134, IF(OR(AU1134="Y", AU1134="IR"),$AM1134,IF(AU1134="C", IF($BI1134="Y", IF($AF1134="N/A", $Q1134, $AF1134), IF($AG1134="N/A", $T1134,$AG1134)))))))</f>
        <v>#VALUE!</v>
      </c>
      <c r="BN1134" s="16" t="e">
        <f>IF(AV1134="R", $CA1134, IF(OR(AV1134="P", AV1134="T", AV1134="N"), 0, IF($C1134="DM", $T1134, IF(OR(AV1134="Y", AV1134="IR"),$AM1134,IF(AV1134="C", IF($BI1134="Y", IF($AF1134="N/A", $Q1134, $AF1134), IF($AG1134="N/A", $T1134,$AG1134)))))))</f>
        <v>#VALUE!</v>
      </c>
      <c r="BO1134" s="16" t="e">
        <f>IF(AW1134="R", $CA1134, IF(OR(AW1134="P", AW1134="T", AW1134="N"), 0, IF($C1134="DM", $T1134, IF(OR(AW1134="Y", AW1134="IR"),$AM1134,IF(AW1134="C", IF($BI1134="Y", IF($AF1134="N/A", $Q1134, $AF1134), IF($AG1134="N/A", $T1134,$AG1134)))))))</f>
        <v>#VALUE!</v>
      </c>
      <c r="BP1134" s="16" t="e">
        <f>IF(AX1134="R", $CA1134, IF(OR(AX1134="P", AX1134="T", AX1134="N"), 0, IF($C1134="DM", $T1134, IF(OR(AX1134="Y", AX1134="IR"),$AM1134,IF(AX1134="C", IF($BI1134="Y", IF($AF1134="N/A", $Q1134, $AF1134), IF($AG1134="N/A", $T1134,$AG1134)))))))</f>
        <v>#VALUE!</v>
      </c>
      <c r="BQ1134" s="16" t="e">
        <f>IF(AY1134="R", $CA1134, IF(OR(AY1134="P", AY1134="T", AY1134="N"), 0, IF($C1134="DM", $T1134, IF(OR(AY1134="Y", AY1134="IR"),$AM1134,IF(AY1134="C", IF($BI1134="Y", IF($AF1134="N/A", $Q1134, $AF1134), IF($AG1134="N/A", $T1134,$AG1134)))))))</f>
        <v>#VALUE!</v>
      </c>
      <c r="BR1134" s="16" t="e">
        <f>IF(AZ1134="R", $CA1134, IF(OR(AZ1134="P", AZ1134="T", AZ1134="N"), 0, IF($C1134="DM", $T1134, IF(OR(AZ1134="Y", AZ1134="IR"),$AM1134,IF(AZ1134="C", IF($BI1134="Y", IF($AF1134="N/A", $Q1134, $AF1134), IF($AG1134="N/A", $T1134,$AG1134)))))))</f>
        <v>#VALUE!</v>
      </c>
      <c r="BS1134" s="16" t="e">
        <f>IF(BA1134="R", $CA1134, IF(OR(BA1134="P", BA1134="T", BA1134="N"), 0, IF($C1134="DM", $T1134, IF(OR(BA1134="Y", BA1134="IR"),$AM1134,IF(BA1134="C", IF($BI1134="Y", IF($AF1134="N/A", $Q1134, $AF1134), IF($AG1134="N/A", $T1134,$AG1134)))))))</f>
        <v>#VALUE!</v>
      </c>
      <c r="BT1134" s="16" t="e">
        <f>IF(BB1134="R", $CA1134, IF(OR(BB1134="P", BB1134="T", BB1134="N"), 0, IF($C1134="DM", $T1134, IF(OR(BB1134="Y", BB1134="IR"),$AM1134,IF(BB1134="C", IF($BI1134="Y", IF($BA1134="C", IF($AF1134="N/A", $Q1134, $AF1134), IF($AF1134="N/A", $T1134, $AM1134)), IF($AG1134="N/A", $T1134,$AG1134)))))))</f>
        <v>#VALUE!</v>
      </c>
      <c r="BU1134" s="16" t="e">
        <f>IF(BC1134="R", $CA1134, IF(OR(BC1134="P", BC1134="T", BC1134="N"), 0, IF($C1134="DM", $T1134, IF(OR(BC1134="Y", BC1134="IR"),$AM1134,IF(BC1134="C", IF($BI1134="Y", IF($BA1134="C", IF($AF1134="N/A", $Q1134, $AF1134), IF($AF1134="N/A", $T1134, $AM1134)), IF($AG1134="N/A", $T1134,$AG1134)))))))</f>
        <v>#VALUE!</v>
      </c>
      <c r="BV1134" s="16" t="e">
        <f>IF(BD1134="R", $CA1134, IF(OR(BD1134="P", BD1134="T", BD1134="N"), 0, IF($C1134="DM", $T1134, IF(OR(BD1134="Y", BD1134="IR"),$AM1134,IF(BD1134="C", IF($BI1134="Y", IF($BA1134="C", IF($AF1134="N/A", $Q1134, $AF1134), IF($AF1134="N/A", $T1134, $AM1134)), IF($AG1134="N/A", $T1134,$AG1134)))))))</f>
        <v>#VALUE!</v>
      </c>
      <c r="BW1134" s="16" t="e">
        <f>IF(BE1134="R", $CA1134, IF(OR(BE1134="P", BE1134="T", BE1134="N"), 0, IF($C1134="DM", $T1134, IF(OR(BE1134="Y", BE1134="IR"),$AM1134,IF(BE1134="C", IF($BI1134="Y", IF($BA1134="C", IF($AF1134="N/A", $Q1134, $AF1134), IF($AF1134="N/A", $T1134, $AM1134)), IF($AG1134="N/A", $T1134,$AG1134)))))))</f>
        <v>#VALUE!</v>
      </c>
      <c r="BX1134" s="16" t="e">
        <f>IF(BF1134="R", $CA1134, IF(OR(BF1134="P", BF1134="T", BF1134="N"), 0, IF($C1134="DM", $T1134, IF(OR(BF1134="Y", BF1134="IR"),$AM1134,IF(BF1134="C", IF($BI1134="Y", IF($BA1134="C", IF($AF1134="N/A", $Q1134, $AF1134), IF($AF1134="N/A", $T1134, $AM1134)), IF($AG1134="N/A", $T1134,$AG1134)))))))</f>
        <v>#VALUE!</v>
      </c>
      <c r="BY1134" s="16" t="e">
        <f>IF(BG1134="R", $CA1134, IF(OR(BG1134="P", BG1134="T", BG1134="N"), 0, IF($C1134="DM", $T1134, IF(OR(BG1134="Y", BG1134="IR"),$AM1134,IF(BG1134="C", IF($BI1134="Y", IF($BA1134="C", IF($AF1134="N/A", $Q1134, $AF1134), IF($AF1134="N/A", $T1134, $AM1134)), IF($AG1134="N/A", $T1134,$AG1134)))))))</f>
        <v>#VALUE!</v>
      </c>
      <c r="BZ1134" s="16" t="e">
        <f>IF(BH1134="R", $CA1134, IF(OR(BH1134="P", BH1134="T", BH1134="N"), 0, IF($C1134="DM", $T1134, IF(OR(BH1134="Y", BH1134="IR"),$AM1134,IF(BH1134="C", IF($BI1134="Y", IF($BA1134="C", IF($AF1134="N/A", $Q1134, $AF1134), IF($AF1134="N/A", $T1134, $AM1134)), IF($AG1134="N/A", $T1134,$AG1134)))))))</f>
        <v>#VALUE!</v>
      </c>
      <c r="CA1134" s="15" t="s">
        <v>75</v>
      </c>
      <c r="CB1134" s="16" t="e">
        <f>BZ1134</f>
        <v>#VALUE!</v>
      </c>
      <c r="CC1134" s="15" t="str">
        <f>IF(OR($BH1134="T", $BH1134="R"), 0, IF($BH1134="C", IF($BI1134="Y", IF($BA1134="C", 0, IF(AF1134="N/A", Q1134-T1134, AF1134-AG1134)), IF($AF1134="N/A", U1134, AH1134)), AN1134))</f>
        <v>N/A</v>
      </c>
      <c r="CD1134" s="15" t="str">
        <f>IF(OR($BH1134="T", $BH1134="R"), 0, IF($BH1134="C", IF($BI1134="Y", 0, IF($AF1134="N/A", V1134, AI1134)), AO1134))</f>
        <v>N/A</v>
      </c>
      <c r="CE1134" s="15" t="str">
        <f>IF(OR($BH1134="T", $BH1134="R"), 0, IF($BH1134="C", IF($BI1134="Y", 0, IF($AF1134="N/A", W1134, AJ1134)), AP1134))</f>
        <v>N/A</v>
      </c>
      <c r="CF1134" s="15" t="str">
        <f>IF(OR($BH1134="T", $BH1134="R"), 0, IF($BH1134="C", IF($BI1134="Y", 0, IF($AF1134="N/A", X1134, AK1134)), AQ1134))</f>
        <v>N/A</v>
      </c>
    </row>
    <row r="1135" spans="1:84" x14ac:dyDescent="0.25">
      <c r="A1135" s="14">
        <v>6112</v>
      </c>
      <c r="B1135" s="15"/>
      <c r="C1135" s="15"/>
      <c r="D1135" s="15"/>
      <c r="E1135" s="15" t="e">
        <f>VLOOKUP(B1135, 'Rookie Year'!$A$2:$B$55679,2,FALSE)</f>
        <v>#N/A</v>
      </c>
      <c r="F1135" s="15">
        <v>2024</v>
      </c>
      <c r="G1135" s="15" t="s">
        <v>42</v>
      </c>
      <c r="H1135" s="15"/>
      <c r="I1135" s="16"/>
      <c r="J1135" s="15"/>
      <c r="K1135" s="17">
        <f>IF(AND(G1135&lt;&gt;"N",R1135="N/A"), IF(I1135&lt;4, 0, 0.25),IF(I1135=1, IF(J1135=1,0.25, 0.25), IF(I1135&lt;13, 0.25, IF(I1135&lt;26, 0.4, IF(I1135&lt;51, 0.6, 0.75)))))</f>
        <v>0.25</v>
      </c>
      <c r="L1135" s="16">
        <f>I1135-M1135</f>
        <v>0</v>
      </c>
      <c r="M1135" s="16">
        <f>ROUNDUP(I1135*K1135,0)</f>
        <v>0</v>
      </c>
      <c r="N1135" s="16">
        <f>M1135*J1135</f>
        <v>0</v>
      </c>
      <c r="O1135" s="16">
        <v>0</v>
      </c>
      <c r="P1135" s="16">
        <v>0</v>
      </c>
      <c r="Q1135" s="16">
        <f>N1135-O1135-P1135</f>
        <v>0</v>
      </c>
      <c r="R1135" s="15" t="s">
        <v>75</v>
      </c>
      <c r="S1135" s="15">
        <f>IF(R1135="N/A", J1135-($B$1-F1135), J1135-($B$1-R1135))</f>
        <v>0</v>
      </c>
      <c r="T1135" s="16" t="str">
        <f>IF($S1135&lt;1, "N/A", $M1135)</f>
        <v>N/A</v>
      </c>
      <c r="U1135" s="16" t="str">
        <f>IF($S1135&lt;2, "N/A", $M1135)</f>
        <v>N/A</v>
      </c>
      <c r="V1135" s="16" t="str">
        <f>IF($S1135&lt;3, "N/A", $M1135)</f>
        <v>N/A</v>
      </c>
      <c r="W1135" s="16" t="str">
        <f>IF($S1135&lt;4, "N/A", $M1135)</f>
        <v>N/A</v>
      </c>
      <c r="X1135" s="16" t="str">
        <f>IF($S1135&lt;5, "N/A", $M1135)</f>
        <v>N/A</v>
      </c>
      <c r="Y1135" s="15" t="str">
        <f>IF(SUM(T1135:X1135)&lt;&gt;Q1135, "CHECK", "OK")</f>
        <v>OK</v>
      </c>
      <c r="Z1135" s="15" t="str">
        <f>IF(F1135=$B$1, "No", IF(S1135=1, "Yes", "No"))</f>
        <v>No</v>
      </c>
      <c r="AA1135" s="18" t="str">
        <f>IF(C1135="DM", "N/A", IF(Z1135="No","N/A",VLOOKUP(B1135,'Extension List'!$A$3:$R$1972,18,FALSE)))</f>
        <v>N/A</v>
      </c>
      <c r="AB1135" s="15" t="str">
        <f>IF(C1135="DM", "N/A", IF(Z1135="No","N/A",VLOOKUP(B1135,'Extension List'!$A$3:$T$1972,20,FALSE)))</f>
        <v>N/A</v>
      </c>
      <c r="AC1135" s="15" t="str">
        <f>IF(AA1135="N/A", "N/A", 0)</f>
        <v>N/A</v>
      </c>
      <c r="AD1135" s="16" t="str">
        <f>IF(AE1135="N/A", "N/A", AA1135-AE1135)</f>
        <v>N/A</v>
      </c>
      <c r="AE1135" s="16" t="str">
        <f>IF(AA1135="N/A", "N/A", IF(AC1135&gt;0, IF(AA1135&lt;13, ROUNDUP(0.25*AA1135,0), IF(AA1135&lt;26, ROUNDUP(0.4*AA1135,0), IF(AA1135&lt;51, ROUNDUP(0.6*AA1135,0), ROUNDUP(0.75*AA1135,0)))), "N/A"))</f>
        <v>N/A</v>
      </c>
      <c r="AF1135" s="16" t="str">
        <f>IF(AD1135="N/A","N/A", (AE1135*AC1135)+Q1135)</f>
        <v>N/A</v>
      </c>
      <c r="AG1135" s="16" t="str">
        <f>IF($AF1135="N/A", "N/A", "TBC")</f>
        <v>N/A</v>
      </c>
      <c r="AH1135" s="16" t="str">
        <f>IF($AF1135="N/A", "N/A", "TBC")</f>
        <v>N/A</v>
      </c>
      <c r="AI1135" s="16" t="str">
        <f>IF($AF1135="N/A","N/A",IF(AC1135&gt;1,"TBC","N/A"))</f>
        <v>N/A</v>
      </c>
      <c r="AJ1135" s="16" t="str">
        <f>IF($AF1135="N/A","N/A",IF(AC1135&gt;2,"TBC","N/A"))</f>
        <v>N/A</v>
      </c>
      <c r="AK1135" s="16" t="str">
        <f>IF($AF1135="N/A","N/A",IF(AC1135&gt;3,"TBC","N/A"))</f>
        <v>N/A</v>
      </c>
      <c r="AL1135" s="16" t="str">
        <f>IF(AC1135="N/A","N/A",IF(AC1135&gt;0,IF(SUM(AG1135:AK1135)&lt;&gt;AF1135,"CHECK","OK"),"N/A"))</f>
        <v>N/A</v>
      </c>
      <c r="AM1135" s="16" t="e">
        <f>IF(AD1135="N/A", L1135+T1135, L1135+AG1135)</f>
        <v>#VALUE!</v>
      </c>
      <c r="AN1135" s="16" t="str">
        <f>IF(AD1135="N/A", IF(U1135="N/A", "N/A", L1135+U1135), AD1135+AH1135)</f>
        <v>N/A</v>
      </c>
      <c r="AO1135" s="16" t="str">
        <f>IF(AD1135="N/A", IF(V1135="N/A", "N/A", L1135+V1135), IF(AI1135="N/A", "N/A", AD1135+AI1135))</f>
        <v>N/A</v>
      </c>
      <c r="AP1135" s="16" t="str">
        <f>IF(AD1135="N/A", IF(W1135="N/A", "N/A", L1135+W1135), IF(AJ1135="N/A", "N/A", AD1135+AJ1135))</f>
        <v>N/A</v>
      </c>
      <c r="AQ1135" s="16" t="str">
        <f>IF(AD1135="N/A", IF(X1135="N/A", "N/A", L1135+X1135), IF(AK1135="N/A", "N/A", AD1135+AK1135))</f>
        <v>N/A</v>
      </c>
      <c r="AR1135" s="15" t="s">
        <v>40</v>
      </c>
      <c r="AS1135" s="15" t="s">
        <v>40</v>
      </c>
      <c r="AT1135" s="15" t="s">
        <v>40</v>
      </c>
      <c r="AU1135" s="15" t="s">
        <v>40</v>
      </c>
      <c r="AV1135" s="15" t="s">
        <v>40</v>
      </c>
      <c r="AW1135" s="15" t="s">
        <v>40</v>
      </c>
      <c r="AX1135" s="15" t="s">
        <v>40</v>
      </c>
      <c r="AY1135" s="15" t="s">
        <v>40</v>
      </c>
      <c r="AZ1135" s="15" t="s">
        <v>40</v>
      </c>
      <c r="BA1135" s="15" t="s">
        <v>40</v>
      </c>
      <c r="BB1135" s="15" t="s">
        <v>40</v>
      </c>
      <c r="BC1135" s="15" t="s">
        <v>40</v>
      </c>
      <c r="BD1135" s="15" t="s">
        <v>40</v>
      </c>
      <c r="BE1135" s="15" t="s">
        <v>40</v>
      </c>
      <c r="BF1135" s="15" t="s">
        <v>40</v>
      </c>
      <c r="BG1135" s="15" t="s">
        <v>40</v>
      </c>
      <c r="BH1135" s="15" t="s">
        <v>40</v>
      </c>
      <c r="BJ1135" s="16" t="e">
        <f>IF(AR1135="R", $CA1135, IF(OR(AR1135="P", AR1135="T", AR1135="N"), 0, IF($C1135="DM", $T1135, IF(OR(AR1135="Y", AR1135="IR"),$AM1135,IF(AR1135="C", IF($BI1135="Y", IF($AF1135="N/A", $Q1135, $AF1135), IF($AG1135="N/A", $T1135,$AG1135)))))))</f>
        <v>#VALUE!</v>
      </c>
      <c r="BK1135" s="16" t="e">
        <f>IF(AS1135="R", $CA1135, IF(OR(AS1135="P", AS1135="T", AS1135="N"), 0, IF($C1135="DM", $T1135, IF(OR(AS1135="Y", AS1135="IR"),$AM1135,IF(AS1135="C", IF($BI1135="Y", IF($AF1135="N/A", $Q1135, $AF1135), IF($AG1135="N/A", $T1135,$AG1135)))))))</f>
        <v>#VALUE!</v>
      </c>
      <c r="BL1135" s="16" t="e">
        <f>IF(AT1135="R", $CA1135, IF(OR(AT1135="P", AT1135="T", AT1135="N"), 0, IF($C1135="DM", $T1135, IF(OR(AT1135="Y", AT1135="IR"),$AM1135,IF(AT1135="C", IF($BI1135="Y", IF($AF1135="N/A", $Q1135, $AF1135), IF($AG1135="N/A", $T1135,$AG1135)))))))</f>
        <v>#VALUE!</v>
      </c>
      <c r="BM1135" s="16" t="e">
        <f>IF(AU1135="R", $CA1135, IF(OR(AU1135="P", AU1135="T", AU1135="N"), 0, IF($C1135="DM", $T1135, IF(OR(AU1135="Y", AU1135="IR"),$AM1135,IF(AU1135="C", IF($BI1135="Y", IF($AF1135="N/A", $Q1135, $AF1135), IF($AG1135="N/A", $T1135,$AG1135)))))))</f>
        <v>#VALUE!</v>
      </c>
      <c r="BN1135" s="16" t="e">
        <f>IF(AV1135="R", $CA1135, IF(OR(AV1135="P", AV1135="T", AV1135="N"), 0, IF($C1135="DM", $T1135, IF(OR(AV1135="Y", AV1135="IR"),$AM1135,IF(AV1135="C", IF($BI1135="Y", IF($AF1135="N/A", $Q1135, $AF1135), IF($AG1135="N/A", $T1135,$AG1135)))))))</f>
        <v>#VALUE!</v>
      </c>
      <c r="BO1135" s="16" t="e">
        <f>IF(AW1135="R", $CA1135, IF(OR(AW1135="P", AW1135="T", AW1135="N"), 0, IF($C1135="DM", $T1135, IF(OR(AW1135="Y", AW1135="IR"),$AM1135,IF(AW1135="C", IF($BI1135="Y", IF($AF1135="N/A", $Q1135, $AF1135), IF($AG1135="N/A", $T1135,$AG1135)))))))</f>
        <v>#VALUE!</v>
      </c>
      <c r="BP1135" s="16" t="e">
        <f>IF(AX1135="R", $CA1135, IF(OR(AX1135="P", AX1135="T", AX1135="N"), 0, IF($C1135="DM", $T1135, IF(OR(AX1135="Y", AX1135="IR"),$AM1135,IF(AX1135="C", IF($BI1135="Y", IF($AF1135="N/A", $Q1135, $AF1135), IF($AG1135="N/A", $T1135,$AG1135)))))))</f>
        <v>#VALUE!</v>
      </c>
      <c r="BQ1135" s="16" t="e">
        <f>IF(AY1135="R", $CA1135, IF(OR(AY1135="P", AY1135="T", AY1135="N"), 0, IF($C1135="DM", $T1135, IF(OR(AY1135="Y", AY1135="IR"),$AM1135,IF(AY1135="C", IF($BI1135="Y", IF($AF1135="N/A", $Q1135, $AF1135), IF($AG1135="N/A", $T1135,$AG1135)))))))</f>
        <v>#VALUE!</v>
      </c>
      <c r="BR1135" s="16" t="e">
        <f>IF(AZ1135="R", $CA1135, IF(OR(AZ1135="P", AZ1135="T", AZ1135="N"), 0, IF($C1135="DM", $T1135, IF(OR(AZ1135="Y", AZ1135="IR"),$AM1135,IF(AZ1135="C", IF($BI1135="Y", IF($AF1135="N/A", $Q1135, $AF1135), IF($AG1135="N/A", $T1135,$AG1135)))))))</f>
        <v>#VALUE!</v>
      </c>
      <c r="BS1135" s="16" t="e">
        <f>IF(BA1135="R", $CA1135, IF(OR(BA1135="P", BA1135="T", BA1135="N"), 0, IF($C1135="DM", $T1135, IF(OR(BA1135="Y", BA1135="IR"),$AM1135,IF(BA1135="C", IF($BI1135="Y", IF($AF1135="N/A", $Q1135, $AF1135), IF($AG1135="N/A", $T1135,$AG1135)))))))</f>
        <v>#VALUE!</v>
      </c>
      <c r="BT1135" s="16" t="e">
        <f>IF(BB1135="R", $CA1135, IF(OR(BB1135="P", BB1135="T", BB1135="N"), 0, IF($C1135="DM", $T1135, IF(OR(BB1135="Y", BB1135="IR"),$AM1135,IF(BB1135="C", IF($BI1135="Y", IF($BA1135="C", IF($AF1135="N/A", $Q1135, $AF1135), IF($AF1135="N/A", $T1135, $AM1135)), IF($AG1135="N/A", $T1135,$AG1135)))))))</f>
        <v>#VALUE!</v>
      </c>
      <c r="BU1135" s="16" t="e">
        <f>IF(BC1135="R", $CA1135, IF(OR(BC1135="P", BC1135="T", BC1135="N"), 0, IF($C1135="DM", $T1135, IF(OR(BC1135="Y", BC1135="IR"),$AM1135,IF(BC1135="C", IF($BI1135="Y", IF($BA1135="C", IF($AF1135="N/A", $Q1135, $AF1135), IF($AF1135="N/A", $T1135, $AM1135)), IF($AG1135="N/A", $T1135,$AG1135)))))))</f>
        <v>#VALUE!</v>
      </c>
      <c r="BV1135" s="16" t="e">
        <f>IF(BD1135="R", $CA1135, IF(OR(BD1135="P", BD1135="T", BD1135="N"), 0, IF($C1135="DM", $T1135, IF(OR(BD1135="Y", BD1135="IR"),$AM1135,IF(BD1135="C", IF($BI1135="Y", IF($BA1135="C", IF($AF1135="N/A", $Q1135, $AF1135), IF($AF1135="N/A", $T1135, $AM1135)), IF($AG1135="N/A", $T1135,$AG1135)))))))</f>
        <v>#VALUE!</v>
      </c>
      <c r="BW1135" s="16" t="e">
        <f>IF(BE1135="R", $CA1135, IF(OR(BE1135="P", BE1135="T", BE1135="N"), 0, IF($C1135="DM", $T1135, IF(OR(BE1135="Y", BE1135="IR"),$AM1135,IF(BE1135="C", IF($BI1135="Y", IF($BA1135="C", IF($AF1135="N/A", $Q1135, $AF1135), IF($AF1135="N/A", $T1135, $AM1135)), IF($AG1135="N/A", $T1135,$AG1135)))))))</f>
        <v>#VALUE!</v>
      </c>
      <c r="BX1135" s="16" t="e">
        <f>IF(BF1135="R", $CA1135, IF(OR(BF1135="P", BF1135="T", BF1135="N"), 0, IF($C1135="DM", $T1135, IF(OR(BF1135="Y", BF1135="IR"),$AM1135,IF(BF1135="C", IF($BI1135="Y", IF($BA1135="C", IF($AF1135="N/A", $Q1135, $AF1135), IF($AF1135="N/A", $T1135, $AM1135)), IF($AG1135="N/A", $T1135,$AG1135)))))))</f>
        <v>#VALUE!</v>
      </c>
      <c r="BY1135" s="16" t="e">
        <f>IF(BG1135="R", $CA1135, IF(OR(BG1135="P", BG1135="T", BG1135="N"), 0, IF($C1135="DM", $T1135, IF(OR(BG1135="Y", BG1135="IR"),$AM1135,IF(BG1135="C", IF($BI1135="Y", IF($BA1135="C", IF($AF1135="N/A", $Q1135, $AF1135), IF($AF1135="N/A", $T1135, $AM1135)), IF($AG1135="N/A", $T1135,$AG1135)))))))</f>
        <v>#VALUE!</v>
      </c>
      <c r="BZ1135" s="16" t="e">
        <f>IF(BH1135="R", $CA1135, IF(OR(BH1135="P", BH1135="T", BH1135="N"), 0, IF($C1135="DM", $T1135, IF(OR(BH1135="Y", BH1135="IR"),$AM1135,IF(BH1135="C", IF($BI1135="Y", IF($BA1135="C", IF($AF1135="N/A", $Q1135, $AF1135), IF($AF1135="N/A", $T1135, $AM1135)), IF($AG1135="N/A", $T1135,$AG1135)))))))</f>
        <v>#VALUE!</v>
      </c>
      <c r="CA1135" s="15" t="s">
        <v>75</v>
      </c>
      <c r="CB1135" s="16" t="e">
        <f>BZ1135</f>
        <v>#VALUE!</v>
      </c>
      <c r="CC1135" s="15" t="str">
        <f>IF(OR($BH1135="T", $BH1135="R"), 0, IF($BH1135="C", IF($BI1135="Y", IF($BA1135="C", 0, IF(AF1135="N/A", Q1135-T1135, AF1135-AG1135)), IF($AF1135="N/A", U1135, AH1135)), AN1135))</f>
        <v>N/A</v>
      </c>
      <c r="CD1135" s="15" t="str">
        <f>IF(OR($BH1135="T", $BH1135="R"), 0, IF($BH1135="C", IF($BI1135="Y", 0, IF($AF1135="N/A", V1135, AI1135)), AO1135))</f>
        <v>N/A</v>
      </c>
      <c r="CE1135" s="15" t="str">
        <f>IF(OR($BH1135="T", $BH1135="R"), 0, IF($BH1135="C", IF($BI1135="Y", 0, IF($AF1135="N/A", W1135, AJ1135)), AP1135))</f>
        <v>N/A</v>
      </c>
      <c r="CF1135" s="15" t="str">
        <f>IF(OR($BH1135="T", $BH1135="R"), 0, IF($BH1135="C", IF($BI1135="Y", 0, IF($AF1135="N/A", X1135, AK1135)), AQ1135))</f>
        <v>N/A</v>
      </c>
    </row>
    <row r="1136" spans="1:84" x14ac:dyDescent="0.25">
      <c r="A1136" s="14">
        <v>6113</v>
      </c>
      <c r="B1136" s="15"/>
      <c r="C1136" s="15"/>
      <c r="D1136" s="15"/>
      <c r="E1136" s="15" t="e">
        <f>VLOOKUP(B1136, 'Rookie Year'!$A$2:$B$55679,2,FALSE)</f>
        <v>#N/A</v>
      </c>
      <c r="F1136" s="15">
        <v>2024</v>
      </c>
      <c r="G1136" s="15" t="s">
        <v>42</v>
      </c>
      <c r="H1136" s="15"/>
      <c r="I1136" s="16"/>
      <c r="J1136" s="15"/>
      <c r="K1136" s="17">
        <f>IF(AND(G1136&lt;&gt;"N",R1136="N/A"), IF(I1136&lt;4, 0, 0.25),IF(I1136=1, IF(J1136=1,0.25, 0.25), IF(I1136&lt;13, 0.25, IF(I1136&lt;26, 0.4, IF(I1136&lt;51, 0.6, 0.75)))))</f>
        <v>0.25</v>
      </c>
      <c r="L1136" s="16">
        <f>I1136-M1136</f>
        <v>0</v>
      </c>
      <c r="M1136" s="16">
        <f>ROUNDUP(I1136*K1136,0)</f>
        <v>0</v>
      </c>
      <c r="N1136" s="16">
        <f>M1136*J1136</f>
        <v>0</v>
      </c>
      <c r="O1136" s="16">
        <v>0</v>
      </c>
      <c r="P1136" s="16">
        <v>0</v>
      </c>
      <c r="Q1136" s="16">
        <f>N1136-O1136-P1136</f>
        <v>0</v>
      </c>
      <c r="R1136" s="15" t="s">
        <v>75</v>
      </c>
      <c r="S1136" s="15">
        <f>IF(R1136="N/A", J1136-($B$1-F1136), J1136-($B$1-R1136))</f>
        <v>0</v>
      </c>
      <c r="T1136" s="16" t="str">
        <f>IF($S1136&lt;1, "N/A", $M1136)</f>
        <v>N/A</v>
      </c>
      <c r="U1136" s="16" t="str">
        <f>IF($S1136&lt;2, "N/A", $M1136)</f>
        <v>N/A</v>
      </c>
      <c r="V1136" s="16" t="str">
        <f>IF($S1136&lt;3, "N/A", $M1136)</f>
        <v>N/A</v>
      </c>
      <c r="W1136" s="16" t="str">
        <f>IF($S1136&lt;4, "N/A", $M1136)</f>
        <v>N/A</v>
      </c>
      <c r="X1136" s="16" t="str">
        <f>IF($S1136&lt;5, "N/A", $M1136)</f>
        <v>N/A</v>
      </c>
      <c r="Y1136" s="15" t="str">
        <f>IF(SUM(T1136:X1136)&lt;&gt;Q1136, "CHECK", "OK")</f>
        <v>OK</v>
      </c>
      <c r="Z1136" s="15" t="str">
        <f>IF(F1136=$B$1, "No", IF(S1136=1, "Yes", "No"))</f>
        <v>No</v>
      </c>
      <c r="AA1136" s="18" t="str">
        <f>IF(C1136="DM", "N/A", IF(Z1136="No","N/A",VLOOKUP(B1136,'Extension List'!$A$3:$R$1972,18,FALSE)))</f>
        <v>N/A</v>
      </c>
      <c r="AB1136" s="15" t="str">
        <f>IF(C1136="DM", "N/A", IF(Z1136="No","N/A",VLOOKUP(B1136,'Extension List'!$A$3:$T$1972,20,FALSE)))</f>
        <v>N/A</v>
      </c>
      <c r="AC1136" s="15" t="str">
        <f>IF(AA1136="N/A", "N/A", 0)</f>
        <v>N/A</v>
      </c>
      <c r="AD1136" s="16" t="str">
        <f>IF(AE1136="N/A", "N/A", AA1136-AE1136)</f>
        <v>N/A</v>
      </c>
      <c r="AE1136" s="16" t="str">
        <f>IF(AA1136="N/A", "N/A", IF(AC1136&gt;0, IF(AA1136&lt;13, ROUNDUP(0.25*AA1136,0), IF(AA1136&lt;26, ROUNDUP(0.4*AA1136,0), IF(AA1136&lt;51, ROUNDUP(0.6*AA1136,0), ROUNDUP(0.75*AA1136,0)))), "N/A"))</f>
        <v>N/A</v>
      </c>
      <c r="AF1136" s="16" t="str">
        <f>IF(AD1136="N/A","N/A", (AE1136*AC1136)+Q1136)</f>
        <v>N/A</v>
      </c>
      <c r="AG1136" s="16" t="str">
        <f>IF($AF1136="N/A", "N/A", "TBC")</f>
        <v>N/A</v>
      </c>
      <c r="AH1136" s="16" t="str">
        <f>IF($AF1136="N/A", "N/A", "TBC")</f>
        <v>N/A</v>
      </c>
      <c r="AI1136" s="16" t="str">
        <f>IF($AF1136="N/A","N/A",IF(AC1136&gt;1,"TBC","N/A"))</f>
        <v>N/A</v>
      </c>
      <c r="AJ1136" s="16" t="str">
        <f>IF($AF1136="N/A","N/A",IF(AC1136&gt;2,"TBC","N/A"))</f>
        <v>N/A</v>
      </c>
      <c r="AK1136" s="16" t="str">
        <f>IF($AF1136="N/A","N/A",IF(AC1136&gt;3,"TBC","N/A"))</f>
        <v>N/A</v>
      </c>
      <c r="AL1136" s="16" t="str">
        <f>IF(AC1136="N/A","N/A",IF(AC1136&gt;0,IF(SUM(AG1136:AK1136)&lt;&gt;AF1136,"CHECK","OK"),"N/A"))</f>
        <v>N/A</v>
      </c>
      <c r="AM1136" s="16" t="e">
        <f>IF(AD1136="N/A", L1136+T1136, L1136+AG1136)</f>
        <v>#VALUE!</v>
      </c>
      <c r="AN1136" s="16" t="str">
        <f>IF(AD1136="N/A", IF(U1136="N/A", "N/A", L1136+U1136), AD1136+AH1136)</f>
        <v>N/A</v>
      </c>
      <c r="AO1136" s="16" t="str">
        <f>IF(AD1136="N/A", IF(V1136="N/A", "N/A", L1136+V1136), IF(AI1136="N/A", "N/A", AD1136+AI1136))</f>
        <v>N/A</v>
      </c>
      <c r="AP1136" s="16" t="str">
        <f>IF(AD1136="N/A", IF(W1136="N/A", "N/A", L1136+W1136), IF(AJ1136="N/A", "N/A", AD1136+AJ1136))</f>
        <v>N/A</v>
      </c>
      <c r="AQ1136" s="16" t="str">
        <f>IF(AD1136="N/A", IF(X1136="N/A", "N/A", L1136+X1136), IF(AK1136="N/A", "N/A", AD1136+AK1136))</f>
        <v>N/A</v>
      </c>
      <c r="AR1136" s="15" t="s">
        <v>40</v>
      </c>
      <c r="AS1136" s="15" t="s">
        <v>40</v>
      </c>
      <c r="AT1136" s="15" t="s">
        <v>40</v>
      </c>
      <c r="AU1136" s="15" t="s">
        <v>40</v>
      </c>
      <c r="AV1136" s="15" t="s">
        <v>40</v>
      </c>
      <c r="AW1136" s="15" t="s">
        <v>40</v>
      </c>
      <c r="AX1136" s="15" t="s">
        <v>40</v>
      </c>
      <c r="AY1136" s="15" t="s">
        <v>40</v>
      </c>
      <c r="AZ1136" s="15" t="s">
        <v>40</v>
      </c>
      <c r="BA1136" s="15" t="s">
        <v>40</v>
      </c>
      <c r="BB1136" s="15" t="s">
        <v>40</v>
      </c>
      <c r="BC1136" s="15" t="s">
        <v>40</v>
      </c>
      <c r="BD1136" s="15" t="s">
        <v>40</v>
      </c>
      <c r="BE1136" s="15" t="s">
        <v>40</v>
      </c>
      <c r="BF1136" s="15" t="s">
        <v>40</v>
      </c>
      <c r="BG1136" s="15" t="s">
        <v>40</v>
      </c>
      <c r="BH1136" s="15" t="s">
        <v>40</v>
      </c>
      <c r="BJ1136" s="16" t="e">
        <f>IF(AR1136="R", $CA1136, IF(OR(AR1136="P", AR1136="T", AR1136="N"), 0, IF($C1136="DM", $T1136, IF(OR(AR1136="Y", AR1136="IR"),$AM1136,IF(AR1136="C", IF($BI1136="Y", IF($AF1136="N/A", $Q1136, $AF1136), IF($AG1136="N/A", $T1136,$AG1136)))))))</f>
        <v>#VALUE!</v>
      </c>
      <c r="BK1136" s="16" t="e">
        <f>IF(AS1136="R", $CA1136, IF(OR(AS1136="P", AS1136="T", AS1136="N"), 0, IF($C1136="DM", $T1136, IF(OR(AS1136="Y", AS1136="IR"),$AM1136,IF(AS1136="C", IF($BI1136="Y", IF($AF1136="N/A", $Q1136, $AF1136), IF($AG1136="N/A", $T1136,$AG1136)))))))</f>
        <v>#VALUE!</v>
      </c>
      <c r="BL1136" s="16" t="e">
        <f>IF(AT1136="R", $CA1136, IF(OR(AT1136="P", AT1136="T", AT1136="N"), 0, IF($C1136="DM", $T1136, IF(OR(AT1136="Y", AT1136="IR"),$AM1136,IF(AT1136="C", IF($BI1136="Y", IF($AF1136="N/A", $Q1136, $AF1136), IF($AG1136="N/A", $T1136,$AG1136)))))))</f>
        <v>#VALUE!</v>
      </c>
      <c r="BM1136" s="16" t="e">
        <f>IF(AU1136="R", $CA1136, IF(OR(AU1136="P", AU1136="T", AU1136="N"), 0, IF($C1136="DM", $T1136, IF(OR(AU1136="Y", AU1136="IR"),$AM1136,IF(AU1136="C", IF($BI1136="Y", IF($AF1136="N/A", $Q1136, $AF1136), IF($AG1136="N/A", $T1136,$AG1136)))))))</f>
        <v>#VALUE!</v>
      </c>
      <c r="BN1136" s="16" t="e">
        <f>IF(AV1136="R", $CA1136, IF(OR(AV1136="P", AV1136="T", AV1136="N"), 0, IF($C1136="DM", $T1136, IF(OR(AV1136="Y", AV1136="IR"),$AM1136,IF(AV1136="C", IF($BI1136="Y", IF($AF1136="N/A", $Q1136, $AF1136), IF($AG1136="N/A", $T1136,$AG1136)))))))</f>
        <v>#VALUE!</v>
      </c>
      <c r="BO1136" s="16" t="e">
        <f>IF(AW1136="R", $CA1136, IF(OR(AW1136="P", AW1136="T", AW1136="N"), 0, IF($C1136="DM", $T1136, IF(OR(AW1136="Y", AW1136="IR"),$AM1136,IF(AW1136="C", IF($BI1136="Y", IF($AF1136="N/A", $Q1136, $AF1136), IF($AG1136="N/A", $T1136,$AG1136)))))))</f>
        <v>#VALUE!</v>
      </c>
      <c r="BP1136" s="16" t="e">
        <f>IF(AX1136="R", $CA1136, IF(OR(AX1136="P", AX1136="T", AX1136="N"), 0, IF($C1136="DM", $T1136, IF(OR(AX1136="Y", AX1136="IR"),$AM1136,IF(AX1136="C", IF($BI1136="Y", IF($AF1136="N/A", $Q1136, $AF1136), IF($AG1136="N/A", $T1136,$AG1136)))))))</f>
        <v>#VALUE!</v>
      </c>
      <c r="BQ1136" s="16" t="e">
        <f>IF(AY1136="R", $CA1136, IF(OR(AY1136="P", AY1136="T", AY1136="N"), 0, IF($C1136="DM", $T1136, IF(OR(AY1136="Y", AY1136="IR"),$AM1136,IF(AY1136="C", IF($BI1136="Y", IF($AF1136="N/A", $Q1136, $AF1136), IF($AG1136="N/A", $T1136,$AG1136)))))))</f>
        <v>#VALUE!</v>
      </c>
      <c r="BR1136" s="16" t="e">
        <f>IF(AZ1136="R", $CA1136, IF(OR(AZ1136="P", AZ1136="T", AZ1136="N"), 0, IF($C1136="DM", $T1136, IF(OR(AZ1136="Y", AZ1136="IR"),$AM1136,IF(AZ1136="C", IF($BI1136="Y", IF($AF1136="N/A", $Q1136, $AF1136), IF($AG1136="N/A", $T1136,$AG1136)))))))</f>
        <v>#VALUE!</v>
      </c>
      <c r="BS1136" s="16" t="e">
        <f>IF(BA1136="R", $CA1136, IF(OR(BA1136="P", BA1136="T", BA1136="N"), 0, IF($C1136="DM", $T1136, IF(OR(BA1136="Y", BA1136="IR"),$AM1136,IF(BA1136="C", IF($BI1136="Y", IF($AF1136="N/A", $Q1136, $AF1136), IF($AG1136="N/A", $T1136,$AG1136)))))))</f>
        <v>#VALUE!</v>
      </c>
      <c r="BT1136" s="16" t="e">
        <f>IF(BB1136="R", $CA1136, IF(OR(BB1136="P", BB1136="T", BB1136="N"), 0, IF($C1136="DM", $T1136, IF(OR(BB1136="Y", BB1136="IR"),$AM1136,IF(BB1136="C", IF($BI1136="Y", IF($BA1136="C", IF($AF1136="N/A", $Q1136, $AF1136), IF($AF1136="N/A", $T1136, $AM1136)), IF($AG1136="N/A", $T1136,$AG1136)))))))</f>
        <v>#VALUE!</v>
      </c>
      <c r="BU1136" s="16" t="e">
        <f>IF(BC1136="R", $CA1136, IF(OR(BC1136="P", BC1136="T", BC1136="N"), 0, IF($C1136="DM", $T1136, IF(OR(BC1136="Y", BC1136="IR"),$AM1136,IF(BC1136="C", IF($BI1136="Y", IF($BA1136="C", IF($AF1136="N/A", $Q1136, $AF1136), IF($AF1136="N/A", $T1136, $AM1136)), IF($AG1136="N/A", $T1136,$AG1136)))))))</f>
        <v>#VALUE!</v>
      </c>
      <c r="BV1136" s="16" t="e">
        <f>IF(BD1136="R", $CA1136, IF(OR(BD1136="P", BD1136="T", BD1136="N"), 0, IF($C1136="DM", $T1136, IF(OR(BD1136="Y", BD1136="IR"),$AM1136,IF(BD1136="C", IF($BI1136="Y", IF($BA1136="C", IF($AF1136="N/A", $Q1136, $AF1136), IF($AF1136="N/A", $T1136, $AM1136)), IF($AG1136="N/A", $T1136,$AG1136)))))))</f>
        <v>#VALUE!</v>
      </c>
      <c r="BW1136" s="16" t="e">
        <f>IF(BE1136="R", $CA1136, IF(OR(BE1136="P", BE1136="T", BE1136="N"), 0, IF($C1136="DM", $T1136, IF(OR(BE1136="Y", BE1136="IR"),$AM1136,IF(BE1136="C", IF($BI1136="Y", IF($BA1136="C", IF($AF1136="N/A", $Q1136, $AF1136), IF($AF1136="N/A", $T1136, $AM1136)), IF($AG1136="N/A", $T1136,$AG1136)))))))</f>
        <v>#VALUE!</v>
      </c>
      <c r="BX1136" s="16" t="e">
        <f>IF(BF1136="R", $CA1136, IF(OR(BF1136="P", BF1136="T", BF1136="N"), 0, IF($C1136="DM", $T1136, IF(OR(BF1136="Y", BF1136="IR"),$AM1136,IF(BF1136="C", IF($BI1136="Y", IF($BA1136="C", IF($AF1136="N/A", $Q1136, $AF1136), IF($AF1136="N/A", $T1136, $AM1136)), IF($AG1136="N/A", $T1136,$AG1136)))))))</f>
        <v>#VALUE!</v>
      </c>
      <c r="BY1136" s="16" t="e">
        <f>IF(BG1136="R", $CA1136, IF(OR(BG1136="P", BG1136="T", BG1136="N"), 0, IF($C1136="DM", $T1136, IF(OR(BG1136="Y", BG1136="IR"),$AM1136,IF(BG1136="C", IF($BI1136="Y", IF($BA1136="C", IF($AF1136="N/A", $Q1136, $AF1136), IF($AF1136="N/A", $T1136, $AM1136)), IF($AG1136="N/A", $T1136,$AG1136)))))))</f>
        <v>#VALUE!</v>
      </c>
      <c r="BZ1136" s="16" t="e">
        <f>IF(BH1136="R", $CA1136, IF(OR(BH1136="P", BH1136="T", BH1136="N"), 0, IF($C1136="DM", $T1136, IF(OR(BH1136="Y", BH1136="IR"),$AM1136,IF(BH1136="C", IF($BI1136="Y", IF($BA1136="C", IF($AF1136="N/A", $Q1136, $AF1136), IF($AF1136="N/A", $T1136, $AM1136)), IF($AG1136="N/A", $T1136,$AG1136)))))))</f>
        <v>#VALUE!</v>
      </c>
      <c r="CA1136" s="15" t="s">
        <v>75</v>
      </c>
      <c r="CB1136" s="16" t="e">
        <f>BZ1136</f>
        <v>#VALUE!</v>
      </c>
      <c r="CC1136" s="15" t="str">
        <f>IF(OR($BH1136="T", $BH1136="R"), 0, IF($BH1136="C", IF($BI1136="Y", IF($BA1136="C", 0, IF(AF1136="N/A", Q1136-T1136, AF1136-AG1136)), IF($AF1136="N/A", U1136, AH1136)), AN1136))</f>
        <v>N/A</v>
      </c>
      <c r="CD1136" s="15" t="str">
        <f>IF(OR($BH1136="T", $BH1136="R"), 0, IF($BH1136="C", IF($BI1136="Y", 0, IF($AF1136="N/A", V1136, AI1136)), AO1136))</f>
        <v>N/A</v>
      </c>
      <c r="CE1136" s="15" t="str">
        <f>IF(OR($BH1136="T", $BH1136="R"), 0, IF($BH1136="C", IF($BI1136="Y", 0, IF($AF1136="N/A", W1136, AJ1136)), AP1136))</f>
        <v>N/A</v>
      </c>
      <c r="CF1136" s="15" t="str">
        <f>IF(OR($BH1136="T", $BH1136="R"), 0, IF($BH1136="C", IF($BI1136="Y", 0, IF($AF1136="N/A", X1136, AK1136)), AQ1136))</f>
        <v>N/A</v>
      </c>
    </row>
    <row r="1137" spans="1:84" x14ac:dyDescent="0.25">
      <c r="A1137" s="14">
        <v>6114</v>
      </c>
      <c r="B1137" s="15"/>
      <c r="C1137" s="15"/>
      <c r="D1137" s="15"/>
      <c r="E1137" s="15" t="e">
        <f>VLOOKUP(B1137, 'Rookie Year'!$A$2:$B$55679,2,FALSE)</f>
        <v>#N/A</v>
      </c>
      <c r="F1137" s="15">
        <v>2024</v>
      </c>
      <c r="G1137" s="15" t="s">
        <v>42</v>
      </c>
      <c r="H1137" s="15"/>
      <c r="I1137" s="16"/>
      <c r="J1137" s="15"/>
      <c r="K1137" s="17">
        <f>IF(AND(G1137&lt;&gt;"N",R1137="N/A"), IF(I1137&lt;4, 0, 0.25),IF(I1137=1, IF(J1137=1,0.25, 0.25), IF(I1137&lt;13, 0.25, IF(I1137&lt;26, 0.4, IF(I1137&lt;51, 0.6, 0.75)))))</f>
        <v>0.25</v>
      </c>
      <c r="L1137" s="16">
        <f>I1137-M1137</f>
        <v>0</v>
      </c>
      <c r="M1137" s="16">
        <f>ROUNDUP(I1137*K1137,0)</f>
        <v>0</v>
      </c>
      <c r="N1137" s="16">
        <f>M1137*J1137</f>
        <v>0</v>
      </c>
      <c r="O1137" s="16">
        <v>0</v>
      </c>
      <c r="P1137" s="16">
        <v>0</v>
      </c>
      <c r="Q1137" s="16">
        <f>N1137-O1137-P1137</f>
        <v>0</v>
      </c>
      <c r="R1137" s="15" t="s">
        <v>75</v>
      </c>
      <c r="S1137" s="15">
        <f>IF(R1137="N/A", J1137-($B$1-F1137), J1137-($B$1-R1137))</f>
        <v>0</v>
      </c>
      <c r="T1137" s="16" t="str">
        <f>IF($S1137&lt;1, "N/A", $M1137)</f>
        <v>N/A</v>
      </c>
      <c r="U1137" s="16" t="str">
        <f>IF($S1137&lt;2, "N/A", $M1137)</f>
        <v>N/A</v>
      </c>
      <c r="V1137" s="16" t="str">
        <f>IF($S1137&lt;3, "N/A", $M1137)</f>
        <v>N/A</v>
      </c>
      <c r="W1137" s="16" t="str">
        <f>IF($S1137&lt;4, "N/A", $M1137)</f>
        <v>N/A</v>
      </c>
      <c r="X1137" s="16" t="str">
        <f>IF($S1137&lt;5, "N/A", $M1137)</f>
        <v>N/A</v>
      </c>
      <c r="Y1137" s="15" t="str">
        <f>IF(SUM(T1137:X1137)&lt;&gt;Q1137, "CHECK", "OK")</f>
        <v>OK</v>
      </c>
      <c r="Z1137" s="15" t="str">
        <f>IF(F1137=$B$1, "No", IF(S1137=1, "Yes", "No"))</f>
        <v>No</v>
      </c>
      <c r="AA1137" s="18" t="str">
        <f>IF(C1137="DM", "N/A", IF(Z1137="No","N/A",VLOOKUP(B1137,'Extension List'!$A$3:$R$1972,18,FALSE)))</f>
        <v>N/A</v>
      </c>
      <c r="AB1137" s="15" t="str">
        <f>IF(C1137="DM", "N/A", IF(Z1137="No","N/A",VLOOKUP(B1137,'Extension List'!$A$3:$T$1972,20,FALSE)))</f>
        <v>N/A</v>
      </c>
      <c r="AC1137" s="15" t="str">
        <f>IF(AA1137="N/A", "N/A", 0)</f>
        <v>N/A</v>
      </c>
      <c r="AD1137" s="16" t="str">
        <f>IF(AE1137="N/A", "N/A", AA1137-AE1137)</f>
        <v>N/A</v>
      </c>
      <c r="AE1137" s="16" t="str">
        <f>IF(AA1137="N/A", "N/A", IF(AC1137&gt;0, IF(AA1137&lt;13, ROUNDUP(0.25*AA1137,0), IF(AA1137&lt;26, ROUNDUP(0.4*AA1137,0), IF(AA1137&lt;51, ROUNDUP(0.6*AA1137,0), ROUNDUP(0.75*AA1137,0)))), "N/A"))</f>
        <v>N/A</v>
      </c>
      <c r="AF1137" s="16" t="str">
        <f>IF(AD1137="N/A","N/A", (AE1137*AC1137)+Q1137)</f>
        <v>N/A</v>
      </c>
      <c r="AG1137" s="16" t="str">
        <f>IF($AF1137="N/A", "N/A", "TBC")</f>
        <v>N/A</v>
      </c>
      <c r="AH1137" s="16" t="str">
        <f>IF($AF1137="N/A", "N/A", "TBC")</f>
        <v>N/A</v>
      </c>
      <c r="AI1137" s="16" t="str">
        <f>IF($AF1137="N/A","N/A",IF(AC1137&gt;1,"TBC","N/A"))</f>
        <v>N/A</v>
      </c>
      <c r="AJ1137" s="16" t="str">
        <f>IF($AF1137="N/A","N/A",IF(AC1137&gt;2,"TBC","N/A"))</f>
        <v>N/A</v>
      </c>
      <c r="AK1137" s="16" t="str">
        <f>IF($AF1137="N/A","N/A",IF(AC1137&gt;3,"TBC","N/A"))</f>
        <v>N/A</v>
      </c>
      <c r="AL1137" s="16" t="str">
        <f>IF(AC1137="N/A","N/A",IF(AC1137&gt;0,IF(SUM(AG1137:AK1137)&lt;&gt;AF1137,"CHECK","OK"),"N/A"))</f>
        <v>N/A</v>
      </c>
      <c r="AM1137" s="16" t="e">
        <f>IF(AD1137="N/A", L1137+T1137, L1137+AG1137)</f>
        <v>#VALUE!</v>
      </c>
      <c r="AN1137" s="16" t="str">
        <f>IF(AD1137="N/A", IF(U1137="N/A", "N/A", L1137+U1137), AD1137+AH1137)</f>
        <v>N/A</v>
      </c>
      <c r="AO1137" s="16" t="str">
        <f>IF(AD1137="N/A", IF(V1137="N/A", "N/A", L1137+V1137), IF(AI1137="N/A", "N/A", AD1137+AI1137))</f>
        <v>N/A</v>
      </c>
      <c r="AP1137" s="16" t="str">
        <f>IF(AD1137="N/A", IF(W1137="N/A", "N/A", L1137+W1137), IF(AJ1137="N/A", "N/A", AD1137+AJ1137))</f>
        <v>N/A</v>
      </c>
      <c r="AQ1137" s="16" t="str">
        <f>IF(AD1137="N/A", IF(X1137="N/A", "N/A", L1137+X1137), IF(AK1137="N/A", "N/A", AD1137+AK1137))</f>
        <v>N/A</v>
      </c>
      <c r="AR1137" s="15" t="s">
        <v>40</v>
      </c>
      <c r="AS1137" s="15" t="s">
        <v>40</v>
      </c>
      <c r="AT1137" s="15" t="s">
        <v>40</v>
      </c>
      <c r="AU1137" s="15" t="s">
        <v>40</v>
      </c>
      <c r="AV1137" s="15" t="s">
        <v>40</v>
      </c>
      <c r="AW1137" s="15" t="s">
        <v>40</v>
      </c>
      <c r="AX1137" s="15" t="s">
        <v>40</v>
      </c>
      <c r="AY1137" s="15" t="s">
        <v>40</v>
      </c>
      <c r="AZ1137" s="15" t="s">
        <v>40</v>
      </c>
      <c r="BA1137" s="15" t="s">
        <v>40</v>
      </c>
      <c r="BB1137" s="15" t="s">
        <v>40</v>
      </c>
      <c r="BC1137" s="15" t="s">
        <v>40</v>
      </c>
      <c r="BD1137" s="15" t="s">
        <v>40</v>
      </c>
      <c r="BE1137" s="15" t="s">
        <v>40</v>
      </c>
      <c r="BF1137" s="15" t="s">
        <v>40</v>
      </c>
      <c r="BG1137" s="15" t="s">
        <v>40</v>
      </c>
      <c r="BH1137" s="15" t="s">
        <v>40</v>
      </c>
      <c r="BJ1137" s="16" t="e">
        <f>IF(AR1137="R", $CA1137, IF(OR(AR1137="P", AR1137="T", AR1137="N"), 0, IF($C1137="DM", $T1137, IF(OR(AR1137="Y", AR1137="IR"),$AM1137,IF(AR1137="C", IF($BI1137="Y", IF($AF1137="N/A", $Q1137, $AF1137), IF($AG1137="N/A", $T1137,$AG1137)))))))</f>
        <v>#VALUE!</v>
      </c>
      <c r="BK1137" s="16" t="e">
        <f>IF(AS1137="R", $CA1137, IF(OR(AS1137="P", AS1137="T", AS1137="N"), 0, IF($C1137="DM", $T1137, IF(OR(AS1137="Y", AS1137="IR"),$AM1137,IF(AS1137="C", IF($BI1137="Y", IF($AF1137="N/A", $Q1137, $AF1137), IF($AG1137="N/A", $T1137,$AG1137)))))))</f>
        <v>#VALUE!</v>
      </c>
      <c r="BL1137" s="16" t="e">
        <f>IF(AT1137="R", $CA1137, IF(OR(AT1137="P", AT1137="T", AT1137="N"), 0, IF($C1137="DM", $T1137, IF(OR(AT1137="Y", AT1137="IR"),$AM1137,IF(AT1137="C", IF($BI1137="Y", IF($AF1137="N/A", $Q1137, $AF1137), IF($AG1137="N/A", $T1137,$AG1137)))))))</f>
        <v>#VALUE!</v>
      </c>
      <c r="BM1137" s="16" t="e">
        <f>IF(AU1137="R", $CA1137, IF(OR(AU1137="P", AU1137="T", AU1137="N"), 0, IF($C1137="DM", $T1137, IF(OR(AU1137="Y", AU1137="IR"),$AM1137,IF(AU1137="C", IF($BI1137="Y", IF($AF1137="N/A", $Q1137, $AF1137), IF($AG1137="N/A", $T1137,$AG1137)))))))</f>
        <v>#VALUE!</v>
      </c>
      <c r="BN1137" s="16" t="e">
        <f>IF(AV1137="R", $CA1137, IF(OR(AV1137="P", AV1137="T", AV1137="N"), 0, IF($C1137="DM", $T1137, IF(OR(AV1137="Y", AV1137="IR"),$AM1137,IF(AV1137="C", IF($BI1137="Y", IF($AF1137="N/A", $Q1137, $AF1137), IF($AG1137="N/A", $T1137,$AG1137)))))))</f>
        <v>#VALUE!</v>
      </c>
      <c r="BO1137" s="16" t="e">
        <f>IF(AW1137="R", $CA1137, IF(OR(AW1137="P", AW1137="T", AW1137="N"), 0, IF($C1137="DM", $T1137, IF(OR(AW1137="Y", AW1137="IR"),$AM1137,IF(AW1137="C", IF($BI1137="Y", IF($AF1137="N/A", $Q1137, $AF1137), IF($AG1137="N/A", $T1137,$AG1137)))))))</f>
        <v>#VALUE!</v>
      </c>
      <c r="BP1137" s="16" t="e">
        <f>IF(AX1137="R", $CA1137, IF(OR(AX1137="P", AX1137="T", AX1137="N"), 0, IF($C1137="DM", $T1137, IF(OR(AX1137="Y", AX1137="IR"),$AM1137,IF(AX1137="C", IF($BI1137="Y", IF($AF1137="N/A", $Q1137, $AF1137), IF($AG1137="N/A", $T1137,$AG1137)))))))</f>
        <v>#VALUE!</v>
      </c>
      <c r="BQ1137" s="16" t="e">
        <f>IF(AY1137="R", $CA1137, IF(OR(AY1137="P", AY1137="T", AY1137="N"), 0, IF($C1137="DM", $T1137, IF(OR(AY1137="Y", AY1137="IR"),$AM1137,IF(AY1137="C", IF($BI1137="Y", IF($AF1137="N/A", $Q1137, $AF1137), IF($AG1137="N/A", $T1137,$AG1137)))))))</f>
        <v>#VALUE!</v>
      </c>
      <c r="BR1137" s="16" t="e">
        <f>IF(AZ1137="R", $CA1137, IF(OR(AZ1137="P", AZ1137="T", AZ1137="N"), 0, IF($C1137="DM", $T1137, IF(OR(AZ1137="Y", AZ1137="IR"),$AM1137,IF(AZ1137="C", IF($BI1137="Y", IF($AF1137="N/A", $Q1137, $AF1137), IF($AG1137="N/A", $T1137,$AG1137)))))))</f>
        <v>#VALUE!</v>
      </c>
      <c r="BS1137" s="16" t="e">
        <f>IF(BA1137="R", $CA1137, IF(OR(BA1137="P", BA1137="T", BA1137="N"), 0, IF($C1137="DM", $T1137, IF(OR(BA1137="Y", BA1137="IR"),$AM1137,IF(BA1137="C", IF($BI1137="Y", IF($AF1137="N/A", $Q1137, $AF1137), IF($AG1137="N/A", $T1137,$AG1137)))))))</f>
        <v>#VALUE!</v>
      </c>
      <c r="BT1137" s="16" t="e">
        <f>IF(BB1137="R", $CA1137, IF(OR(BB1137="P", BB1137="T", BB1137="N"), 0, IF($C1137="DM", $T1137, IF(OR(BB1137="Y", BB1137="IR"),$AM1137,IF(BB1137="C", IF($BI1137="Y", IF($BA1137="C", IF($AF1137="N/A", $Q1137, $AF1137), IF($AF1137="N/A", $T1137, $AM1137)), IF($AG1137="N/A", $T1137,$AG1137)))))))</f>
        <v>#VALUE!</v>
      </c>
      <c r="BU1137" s="16" t="e">
        <f>IF(BC1137="R", $CA1137, IF(OR(BC1137="P", BC1137="T", BC1137="N"), 0, IF($C1137="DM", $T1137, IF(OR(BC1137="Y", BC1137="IR"),$AM1137,IF(BC1137="C", IF($BI1137="Y", IF($BA1137="C", IF($AF1137="N/A", $Q1137, $AF1137), IF($AF1137="N/A", $T1137, $AM1137)), IF($AG1137="N/A", $T1137,$AG1137)))))))</f>
        <v>#VALUE!</v>
      </c>
      <c r="BV1137" s="16" t="e">
        <f>IF(BD1137="R", $CA1137, IF(OR(BD1137="P", BD1137="T", BD1137="N"), 0, IF($C1137="DM", $T1137, IF(OR(BD1137="Y", BD1137="IR"),$AM1137,IF(BD1137="C", IF($BI1137="Y", IF($BA1137="C", IF($AF1137="N/A", $Q1137, $AF1137), IF($AF1137="N/A", $T1137, $AM1137)), IF($AG1137="N/A", $T1137,$AG1137)))))))</f>
        <v>#VALUE!</v>
      </c>
      <c r="BW1137" s="16" t="e">
        <f>IF(BE1137="R", $CA1137, IF(OR(BE1137="P", BE1137="T", BE1137="N"), 0, IF($C1137="DM", $T1137, IF(OR(BE1137="Y", BE1137="IR"),$AM1137,IF(BE1137="C", IF($BI1137="Y", IF($BA1137="C", IF($AF1137="N/A", $Q1137, $AF1137), IF($AF1137="N/A", $T1137, $AM1137)), IF($AG1137="N/A", $T1137,$AG1137)))))))</f>
        <v>#VALUE!</v>
      </c>
      <c r="BX1137" s="16" t="e">
        <f>IF(BF1137="R", $CA1137, IF(OR(BF1137="P", BF1137="T", BF1137="N"), 0, IF($C1137="DM", $T1137, IF(OR(BF1137="Y", BF1137="IR"),$AM1137,IF(BF1137="C", IF($BI1137="Y", IF($BA1137="C", IF($AF1137="N/A", $Q1137, $AF1137), IF($AF1137="N/A", $T1137, $AM1137)), IF($AG1137="N/A", $T1137,$AG1137)))))))</f>
        <v>#VALUE!</v>
      </c>
      <c r="BY1137" s="16" t="e">
        <f>IF(BG1137="R", $CA1137, IF(OR(BG1137="P", BG1137="T", BG1137="N"), 0, IF($C1137="DM", $T1137, IF(OR(BG1137="Y", BG1137="IR"),$AM1137,IF(BG1137="C", IF($BI1137="Y", IF($BA1137="C", IF($AF1137="N/A", $Q1137, $AF1137), IF($AF1137="N/A", $T1137, $AM1137)), IF($AG1137="N/A", $T1137,$AG1137)))))))</f>
        <v>#VALUE!</v>
      </c>
      <c r="BZ1137" s="16" t="e">
        <f>IF(BH1137="R", $CA1137, IF(OR(BH1137="P", BH1137="T", BH1137="N"), 0, IF($C1137="DM", $T1137, IF(OR(BH1137="Y", BH1137="IR"),$AM1137,IF(BH1137="C", IF($BI1137="Y", IF($BA1137="C", IF($AF1137="N/A", $Q1137, $AF1137), IF($AF1137="N/A", $T1137, $AM1137)), IF($AG1137="N/A", $T1137,$AG1137)))))))</f>
        <v>#VALUE!</v>
      </c>
      <c r="CA1137" s="15" t="s">
        <v>75</v>
      </c>
      <c r="CB1137" s="16" t="e">
        <f>BZ1137</f>
        <v>#VALUE!</v>
      </c>
      <c r="CC1137" s="15" t="str">
        <f>IF(OR($BH1137="T", $BH1137="R"), 0, IF($BH1137="C", IF($BI1137="Y", IF($BA1137="C", 0, IF(AF1137="N/A", Q1137-T1137, AF1137-AG1137)), IF($AF1137="N/A", U1137, AH1137)), AN1137))</f>
        <v>N/A</v>
      </c>
      <c r="CD1137" s="15" t="str">
        <f>IF(OR($BH1137="T", $BH1137="R"), 0, IF($BH1137="C", IF($BI1137="Y", 0, IF($AF1137="N/A", V1137, AI1137)), AO1137))</f>
        <v>N/A</v>
      </c>
      <c r="CE1137" s="15" t="str">
        <f>IF(OR($BH1137="T", $BH1137="R"), 0, IF($BH1137="C", IF($BI1137="Y", 0, IF($AF1137="N/A", W1137, AJ1137)), AP1137))</f>
        <v>N/A</v>
      </c>
      <c r="CF1137" s="15" t="str">
        <f>IF(OR($BH1137="T", $BH1137="R"), 0, IF($BH1137="C", IF($BI1137="Y", 0, IF($AF1137="N/A", X1137, AK1137)), AQ1137))</f>
        <v>N/A</v>
      </c>
    </row>
    <row r="1138" spans="1:84" x14ac:dyDescent="0.25">
      <c r="A1138" s="14">
        <v>6115</v>
      </c>
      <c r="B1138" s="15"/>
      <c r="C1138" s="15"/>
      <c r="D1138" s="15"/>
      <c r="E1138" s="15" t="e">
        <f>VLOOKUP(B1138, 'Rookie Year'!$A$2:$B$55679,2,FALSE)</f>
        <v>#N/A</v>
      </c>
      <c r="F1138" s="15">
        <v>2024</v>
      </c>
      <c r="G1138" s="15" t="s">
        <v>42</v>
      </c>
      <c r="H1138" s="15"/>
      <c r="I1138" s="16"/>
      <c r="J1138" s="15"/>
      <c r="K1138" s="17">
        <f>IF(AND(G1138&lt;&gt;"N",R1138="N/A"), IF(I1138&lt;4, 0, 0.25),IF(I1138=1, IF(J1138=1,0.25, 0.25), IF(I1138&lt;13, 0.25, IF(I1138&lt;26, 0.4, IF(I1138&lt;51, 0.6, 0.75)))))</f>
        <v>0.25</v>
      </c>
      <c r="L1138" s="16">
        <f>I1138-M1138</f>
        <v>0</v>
      </c>
      <c r="M1138" s="16">
        <f>ROUNDUP(I1138*K1138,0)</f>
        <v>0</v>
      </c>
      <c r="N1138" s="16">
        <f>M1138*J1138</f>
        <v>0</v>
      </c>
      <c r="O1138" s="16">
        <v>0</v>
      </c>
      <c r="P1138" s="16">
        <v>0</v>
      </c>
      <c r="Q1138" s="16">
        <f>N1138-O1138-P1138</f>
        <v>0</v>
      </c>
      <c r="R1138" s="15" t="s">
        <v>75</v>
      </c>
      <c r="S1138" s="15">
        <f>IF(R1138="N/A", J1138-($B$1-F1138), J1138-($B$1-R1138))</f>
        <v>0</v>
      </c>
      <c r="T1138" s="16" t="str">
        <f>IF($S1138&lt;1, "N/A", $M1138)</f>
        <v>N/A</v>
      </c>
      <c r="U1138" s="16" t="str">
        <f>IF($S1138&lt;2, "N/A", $M1138)</f>
        <v>N/A</v>
      </c>
      <c r="V1138" s="16" t="str">
        <f>IF($S1138&lt;3, "N/A", $M1138)</f>
        <v>N/A</v>
      </c>
      <c r="W1138" s="16" t="str">
        <f>IF($S1138&lt;4, "N/A", $M1138)</f>
        <v>N/A</v>
      </c>
      <c r="X1138" s="16" t="str">
        <f>IF($S1138&lt;5, "N/A", $M1138)</f>
        <v>N/A</v>
      </c>
      <c r="Y1138" s="15" t="str">
        <f>IF(SUM(T1138:X1138)&lt;&gt;Q1138, "CHECK", "OK")</f>
        <v>OK</v>
      </c>
      <c r="Z1138" s="15" t="str">
        <f>IF(F1138=$B$1, "No", IF(S1138=1, "Yes", "No"))</f>
        <v>No</v>
      </c>
      <c r="AA1138" s="18" t="str">
        <f>IF(C1138="DM", "N/A", IF(Z1138="No","N/A",VLOOKUP(B1138,'Extension List'!$A$3:$R$1972,18,FALSE)))</f>
        <v>N/A</v>
      </c>
      <c r="AB1138" s="15" t="str">
        <f>IF(C1138="DM", "N/A", IF(Z1138="No","N/A",VLOOKUP(B1138,'Extension List'!$A$3:$T$1972,20,FALSE)))</f>
        <v>N/A</v>
      </c>
      <c r="AC1138" s="15" t="str">
        <f>IF(AA1138="N/A", "N/A", 0)</f>
        <v>N/A</v>
      </c>
      <c r="AD1138" s="16" t="str">
        <f>IF(AE1138="N/A", "N/A", AA1138-AE1138)</f>
        <v>N/A</v>
      </c>
      <c r="AE1138" s="16" t="str">
        <f>IF(AA1138="N/A", "N/A", IF(AC1138&gt;0, IF(AA1138&lt;13, ROUNDUP(0.25*AA1138,0), IF(AA1138&lt;26, ROUNDUP(0.4*AA1138,0), IF(AA1138&lt;51, ROUNDUP(0.6*AA1138,0), ROUNDUP(0.75*AA1138,0)))), "N/A"))</f>
        <v>N/A</v>
      </c>
      <c r="AF1138" s="16" t="str">
        <f>IF(AD1138="N/A","N/A", (AE1138*AC1138)+Q1138)</f>
        <v>N/A</v>
      </c>
      <c r="AG1138" s="16" t="str">
        <f>IF($AF1138="N/A", "N/A", "TBC")</f>
        <v>N/A</v>
      </c>
      <c r="AH1138" s="16" t="str">
        <f>IF($AF1138="N/A", "N/A", "TBC")</f>
        <v>N/A</v>
      </c>
      <c r="AI1138" s="16" t="str">
        <f>IF($AF1138="N/A","N/A",IF(AC1138&gt;1,"TBC","N/A"))</f>
        <v>N/A</v>
      </c>
      <c r="AJ1138" s="16" t="str">
        <f>IF($AF1138="N/A","N/A",IF(AC1138&gt;2,"TBC","N/A"))</f>
        <v>N/A</v>
      </c>
      <c r="AK1138" s="16" t="str">
        <f>IF($AF1138="N/A","N/A",IF(AC1138&gt;3,"TBC","N/A"))</f>
        <v>N/A</v>
      </c>
      <c r="AL1138" s="16" t="str">
        <f>IF(AC1138="N/A","N/A",IF(AC1138&gt;0,IF(SUM(AG1138:AK1138)&lt;&gt;AF1138,"CHECK","OK"),"N/A"))</f>
        <v>N/A</v>
      </c>
      <c r="AM1138" s="16" t="e">
        <f>IF(AD1138="N/A", L1138+T1138, L1138+AG1138)</f>
        <v>#VALUE!</v>
      </c>
      <c r="AN1138" s="16" t="str">
        <f>IF(AD1138="N/A", IF(U1138="N/A", "N/A", L1138+U1138), AD1138+AH1138)</f>
        <v>N/A</v>
      </c>
      <c r="AO1138" s="16" t="str">
        <f>IF(AD1138="N/A", IF(V1138="N/A", "N/A", L1138+V1138), IF(AI1138="N/A", "N/A", AD1138+AI1138))</f>
        <v>N/A</v>
      </c>
      <c r="AP1138" s="16" t="str">
        <f>IF(AD1138="N/A", IF(W1138="N/A", "N/A", L1138+W1138), IF(AJ1138="N/A", "N/A", AD1138+AJ1138))</f>
        <v>N/A</v>
      </c>
      <c r="AQ1138" s="16" t="str">
        <f>IF(AD1138="N/A", IF(X1138="N/A", "N/A", L1138+X1138), IF(AK1138="N/A", "N/A", AD1138+AK1138))</f>
        <v>N/A</v>
      </c>
      <c r="AR1138" s="15" t="s">
        <v>40</v>
      </c>
      <c r="AS1138" s="15" t="s">
        <v>40</v>
      </c>
      <c r="AT1138" s="15" t="s">
        <v>40</v>
      </c>
      <c r="AU1138" s="15" t="s">
        <v>40</v>
      </c>
      <c r="AV1138" s="15" t="s">
        <v>40</v>
      </c>
      <c r="AW1138" s="15" t="s">
        <v>40</v>
      </c>
      <c r="AX1138" s="15" t="s">
        <v>40</v>
      </c>
      <c r="AY1138" s="15" t="s">
        <v>40</v>
      </c>
      <c r="AZ1138" s="15" t="s">
        <v>40</v>
      </c>
      <c r="BA1138" s="15" t="s">
        <v>40</v>
      </c>
      <c r="BB1138" s="15" t="s">
        <v>40</v>
      </c>
      <c r="BC1138" s="15" t="s">
        <v>40</v>
      </c>
      <c r="BD1138" s="15" t="s">
        <v>40</v>
      </c>
      <c r="BE1138" s="15" t="s">
        <v>40</v>
      </c>
      <c r="BF1138" s="15" t="s">
        <v>40</v>
      </c>
      <c r="BG1138" s="15" t="s">
        <v>40</v>
      </c>
      <c r="BH1138" s="15" t="s">
        <v>40</v>
      </c>
      <c r="BJ1138" s="16" t="e">
        <f>IF(AR1138="R", $CA1138, IF(OR(AR1138="P", AR1138="T", AR1138="N"), 0, IF($C1138="DM", $T1138, IF(OR(AR1138="Y", AR1138="IR"),$AM1138,IF(AR1138="C", IF($BI1138="Y", IF($AF1138="N/A", $Q1138, $AF1138), IF($AG1138="N/A", $T1138,$AG1138)))))))</f>
        <v>#VALUE!</v>
      </c>
      <c r="BK1138" s="16" t="e">
        <f>IF(AS1138="R", $CA1138, IF(OR(AS1138="P", AS1138="T", AS1138="N"), 0, IF($C1138="DM", $T1138, IF(OR(AS1138="Y", AS1138="IR"),$AM1138,IF(AS1138="C", IF($BI1138="Y", IF($AF1138="N/A", $Q1138, $AF1138), IF($AG1138="N/A", $T1138,$AG1138)))))))</f>
        <v>#VALUE!</v>
      </c>
      <c r="BL1138" s="16" t="e">
        <f>IF(AT1138="R", $CA1138, IF(OR(AT1138="P", AT1138="T", AT1138="N"), 0, IF($C1138="DM", $T1138, IF(OR(AT1138="Y", AT1138="IR"),$AM1138,IF(AT1138="C", IF($BI1138="Y", IF($AF1138="N/A", $Q1138, $AF1138), IF($AG1138="N/A", $T1138,$AG1138)))))))</f>
        <v>#VALUE!</v>
      </c>
      <c r="BM1138" s="16" t="e">
        <f>IF(AU1138="R", $CA1138, IF(OR(AU1138="P", AU1138="T", AU1138="N"), 0, IF($C1138="DM", $T1138, IF(OR(AU1138="Y", AU1138="IR"),$AM1138,IF(AU1138="C", IF($BI1138="Y", IF($AF1138="N/A", $Q1138, $AF1138), IF($AG1138="N/A", $T1138,$AG1138)))))))</f>
        <v>#VALUE!</v>
      </c>
      <c r="BN1138" s="16" t="e">
        <f>IF(AV1138="R", $CA1138, IF(OR(AV1138="P", AV1138="T", AV1138="N"), 0, IF($C1138="DM", $T1138, IF(OR(AV1138="Y", AV1138="IR"),$AM1138,IF(AV1138="C", IF($BI1138="Y", IF($AF1138="N/A", $Q1138, $AF1138), IF($AG1138="N/A", $T1138,$AG1138)))))))</f>
        <v>#VALUE!</v>
      </c>
      <c r="BO1138" s="16" t="e">
        <f>IF(AW1138="R", $CA1138, IF(OR(AW1138="P", AW1138="T", AW1138="N"), 0, IF($C1138="DM", $T1138, IF(OR(AW1138="Y", AW1138="IR"),$AM1138,IF(AW1138="C", IF($BI1138="Y", IF($AF1138="N/A", $Q1138, $AF1138), IF($AG1138="N/A", $T1138,$AG1138)))))))</f>
        <v>#VALUE!</v>
      </c>
      <c r="BP1138" s="16" t="e">
        <f>IF(AX1138="R", $CA1138, IF(OR(AX1138="P", AX1138="T", AX1138="N"), 0, IF($C1138="DM", $T1138, IF(OR(AX1138="Y", AX1138="IR"),$AM1138,IF(AX1138="C", IF($BI1138="Y", IF($AF1138="N/A", $Q1138, $AF1138), IF($AG1138="N/A", $T1138,$AG1138)))))))</f>
        <v>#VALUE!</v>
      </c>
      <c r="BQ1138" s="16" t="e">
        <f>IF(AY1138="R", $CA1138, IF(OR(AY1138="P", AY1138="T", AY1138="N"), 0, IF($C1138="DM", $T1138, IF(OR(AY1138="Y", AY1138="IR"),$AM1138,IF(AY1138="C", IF($BI1138="Y", IF($AF1138="N/A", $Q1138, $AF1138), IF($AG1138="N/A", $T1138,$AG1138)))))))</f>
        <v>#VALUE!</v>
      </c>
      <c r="BR1138" s="16" t="e">
        <f>IF(AZ1138="R", $CA1138, IF(OR(AZ1138="P", AZ1138="T", AZ1138="N"), 0, IF($C1138="DM", $T1138, IF(OR(AZ1138="Y", AZ1138="IR"),$AM1138,IF(AZ1138="C", IF($BI1138="Y", IF($AF1138="N/A", $Q1138, $AF1138), IF($AG1138="N/A", $T1138,$AG1138)))))))</f>
        <v>#VALUE!</v>
      </c>
      <c r="BS1138" s="16" t="e">
        <f>IF(BA1138="R", $CA1138, IF(OR(BA1138="P", BA1138="T", BA1138="N"), 0, IF($C1138="DM", $T1138, IF(OR(BA1138="Y", BA1138="IR"),$AM1138,IF(BA1138="C", IF($BI1138="Y", IF($AF1138="N/A", $Q1138, $AF1138), IF($AG1138="N/A", $T1138,$AG1138)))))))</f>
        <v>#VALUE!</v>
      </c>
      <c r="BT1138" s="16" t="e">
        <f>IF(BB1138="R", $CA1138, IF(OR(BB1138="P", BB1138="T", BB1138="N"), 0, IF($C1138="DM", $T1138, IF(OR(BB1138="Y", BB1138="IR"),$AM1138,IF(BB1138="C", IF($BI1138="Y", IF($BA1138="C", IF($AF1138="N/A", $Q1138, $AF1138), IF($AF1138="N/A", $T1138, $AM1138)), IF($AG1138="N/A", $T1138,$AG1138)))))))</f>
        <v>#VALUE!</v>
      </c>
      <c r="BU1138" s="16" t="e">
        <f>IF(BC1138="R", $CA1138, IF(OR(BC1138="P", BC1138="T", BC1138="N"), 0, IF($C1138="DM", $T1138, IF(OR(BC1138="Y", BC1138="IR"),$AM1138,IF(BC1138="C", IF($BI1138="Y", IF($BA1138="C", IF($AF1138="N/A", $Q1138, $AF1138), IF($AF1138="N/A", $T1138, $AM1138)), IF($AG1138="N/A", $T1138,$AG1138)))))))</f>
        <v>#VALUE!</v>
      </c>
      <c r="BV1138" s="16" t="e">
        <f>IF(BD1138="R", $CA1138, IF(OR(BD1138="P", BD1138="T", BD1138="N"), 0, IF($C1138="DM", $T1138, IF(OR(BD1138="Y", BD1138="IR"),$AM1138,IF(BD1138="C", IF($BI1138="Y", IF($BA1138="C", IF($AF1138="N/A", $Q1138, $AF1138), IF($AF1138="N/A", $T1138, $AM1138)), IF($AG1138="N/A", $T1138,$AG1138)))))))</f>
        <v>#VALUE!</v>
      </c>
      <c r="BW1138" s="16" t="e">
        <f>IF(BE1138="R", $CA1138, IF(OR(BE1138="P", BE1138="T", BE1138="N"), 0, IF($C1138="DM", $T1138, IF(OR(BE1138="Y", BE1138="IR"),$AM1138,IF(BE1138="C", IF($BI1138="Y", IF($BA1138="C", IF($AF1138="N/A", $Q1138, $AF1138), IF($AF1138="N/A", $T1138, $AM1138)), IF($AG1138="N/A", $T1138,$AG1138)))))))</f>
        <v>#VALUE!</v>
      </c>
      <c r="BX1138" s="16" t="e">
        <f>IF(BF1138="R", $CA1138, IF(OR(BF1138="P", BF1138="T", BF1138="N"), 0, IF($C1138="DM", $T1138, IF(OR(BF1138="Y", BF1138="IR"),$AM1138,IF(BF1138="C", IF($BI1138="Y", IF($BA1138="C", IF($AF1138="N/A", $Q1138, $AF1138), IF($AF1138="N/A", $T1138, $AM1138)), IF($AG1138="N/A", $T1138,$AG1138)))))))</f>
        <v>#VALUE!</v>
      </c>
      <c r="BY1138" s="16" t="e">
        <f>IF(BG1138="R", $CA1138, IF(OR(BG1138="P", BG1138="T", BG1138="N"), 0, IF($C1138="DM", $T1138, IF(OR(BG1138="Y", BG1138="IR"),$AM1138,IF(BG1138="C", IF($BI1138="Y", IF($BA1138="C", IF($AF1138="N/A", $Q1138, $AF1138), IF($AF1138="N/A", $T1138, $AM1138)), IF($AG1138="N/A", $T1138,$AG1138)))))))</f>
        <v>#VALUE!</v>
      </c>
      <c r="BZ1138" s="16" t="e">
        <f>IF(BH1138="R", $CA1138, IF(OR(BH1138="P", BH1138="T", BH1138="N"), 0, IF($C1138="DM", $T1138, IF(OR(BH1138="Y", BH1138="IR"),$AM1138,IF(BH1138="C", IF($BI1138="Y", IF($BA1138="C", IF($AF1138="N/A", $Q1138, $AF1138), IF($AF1138="N/A", $T1138, $AM1138)), IF($AG1138="N/A", $T1138,$AG1138)))))))</f>
        <v>#VALUE!</v>
      </c>
      <c r="CA1138" s="15" t="s">
        <v>75</v>
      </c>
      <c r="CB1138" s="16" t="e">
        <f>BZ1138</f>
        <v>#VALUE!</v>
      </c>
      <c r="CC1138" s="15" t="str">
        <f>IF(OR($BH1138="T", $BH1138="R"), 0, IF($BH1138="C", IF($BI1138="Y", IF($BA1138="C", 0, IF(AF1138="N/A", Q1138-T1138, AF1138-AG1138)), IF($AF1138="N/A", U1138, AH1138)), AN1138))</f>
        <v>N/A</v>
      </c>
      <c r="CD1138" s="15" t="str">
        <f>IF(OR($BH1138="T", $BH1138="R"), 0, IF($BH1138="C", IF($BI1138="Y", 0, IF($AF1138="N/A", V1138, AI1138)), AO1138))</f>
        <v>N/A</v>
      </c>
      <c r="CE1138" s="15" t="str">
        <f>IF(OR($BH1138="T", $BH1138="R"), 0, IF($BH1138="C", IF($BI1138="Y", 0, IF($AF1138="N/A", W1138, AJ1138)), AP1138))</f>
        <v>N/A</v>
      </c>
      <c r="CF1138" s="15" t="str">
        <f>IF(OR($BH1138="T", $BH1138="R"), 0, IF($BH1138="C", IF($BI1138="Y", 0, IF($AF1138="N/A", X1138, AK1138)), AQ1138))</f>
        <v>N/A</v>
      </c>
    </row>
    <row r="1139" spans="1:84" x14ac:dyDescent="0.25">
      <c r="A1139" s="14">
        <v>6116</v>
      </c>
      <c r="B1139" s="15"/>
      <c r="C1139" s="15"/>
      <c r="D1139" s="15"/>
      <c r="E1139" s="15" t="e">
        <f>VLOOKUP(B1139, 'Rookie Year'!$A$2:$B$55679,2,FALSE)</f>
        <v>#N/A</v>
      </c>
      <c r="F1139" s="15">
        <v>2024</v>
      </c>
      <c r="G1139" s="15" t="s">
        <v>42</v>
      </c>
      <c r="H1139" s="15"/>
      <c r="I1139" s="16"/>
      <c r="J1139" s="15"/>
      <c r="K1139" s="17">
        <f>IF(AND(G1139&lt;&gt;"N",R1139="N/A"), IF(I1139&lt;4, 0, 0.25),IF(I1139=1, IF(J1139=1,0.25, 0.25), IF(I1139&lt;13, 0.25, IF(I1139&lt;26, 0.4, IF(I1139&lt;51, 0.6, 0.75)))))</f>
        <v>0.25</v>
      </c>
      <c r="L1139" s="16">
        <f>I1139-M1139</f>
        <v>0</v>
      </c>
      <c r="M1139" s="16">
        <f>ROUNDUP(I1139*K1139,0)</f>
        <v>0</v>
      </c>
      <c r="N1139" s="16">
        <f>M1139*J1139</f>
        <v>0</v>
      </c>
      <c r="O1139" s="16">
        <v>0</v>
      </c>
      <c r="P1139" s="16">
        <v>0</v>
      </c>
      <c r="Q1139" s="16">
        <f>N1139-O1139-P1139</f>
        <v>0</v>
      </c>
      <c r="R1139" s="15" t="s">
        <v>75</v>
      </c>
      <c r="S1139" s="15">
        <f>IF(R1139="N/A", J1139-($B$1-F1139), J1139-($B$1-R1139))</f>
        <v>0</v>
      </c>
      <c r="T1139" s="16" t="str">
        <f>IF($S1139&lt;1, "N/A", $M1139)</f>
        <v>N/A</v>
      </c>
      <c r="U1139" s="16" t="str">
        <f>IF($S1139&lt;2, "N/A", $M1139)</f>
        <v>N/A</v>
      </c>
      <c r="V1139" s="16" t="str">
        <f>IF($S1139&lt;3, "N/A", $M1139)</f>
        <v>N/A</v>
      </c>
      <c r="W1139" s="16" t="str">
        <f>IF($S1139&lt;4, "N/A", $M1139)</f>
        <v>N/A</v>
      </c>
      <c r="X1139" s="16" t="str">
        <f>IF($S1139&lt;5, "N/A", $M1139)</f>
        <v>N/A</v>
      </c>
      <c r="Y1139" s="15" t="str">
        <f>IF(SUM(T1139:X1139)&lt;&gt;Q1139, "CHECK", "OK")</f>
        <v>OK</v>
      </c>
      <c r="Z1139" s="15" t="str">
        <f>IF(F1139=$B$1, "No", IF(S1139=1, "Yes", "No"))</f>
        <v>No</v>
      </c>
      <c r="AA1139" s="18" t="str">
        <f>IF(C1139="DM", "N/A", IF(Z1139="No","N/A",VLOOKUP(B1139,'Extension List'!$A$3:$R$1972,18,FALSE)))</f>
        <v>N/A</v>
      </c>
      <c r="AB1139" s="15" t="str">
        <f>IF(C1139="DM", "N/A", IF(Z1139="No","N/A",VLOOKUP(B1139,'Extension List'!$A$3:$T$1972,20,FALSE)))</f>
        <v>N/A</v>
      </c>
      <c r="AC1139" s="15" t="str">
        <f>IF(AA1139="N/A", "N/A", 0)</f>
        <v>N/A</v>
      </c>
      <c r="AD1139" s="16" t="str">
        <f>IF(AE1139="N/A", "N/A", AA1139-AE1139)</f>
        <v>N/A</v>
      </c>
      <c r="AE1139" s="16" t="str">
        <f>IF(AA1139="N/A", "N/A", IF(AC1139&gt;0, IF(AA1139&lt;13, ROUNDUP(0.25*AA1139,0), IF(AA1139&lt;26, ROUNDUP(0.4*AA1139,0), IF(AA1139&lt;51, ROUNDUP(0.6*AA1139,0), ROUNDUP(0.75*AA1139,0)))), "N/A"))</f>
        <v>N/A</v>
      </c>
      <c r="AF1139" s="16" t="str">
        <f>IF(AD1139="N/A","N/A", (AE1139*AC1139)+Q1139)</f>
        <v>N/A</v>
      </c>
      <c r="AG1139" s="16" t="str">
        <f>IF($AF1139="N/A", "N/A", "TBC")</f>
        <v>N/A</v>
      </c>
      <c r="AH1139" s="16" t="str">
        <f>IF($AF1139="N/A", "N/A", "TBC")</f>
        <v>N/A</v>
      </c>
      <c r="AI1139" s="16" t="str">
        <f>IF($AF1139="N/A","N/A",IF(AC1139&gt;1,"TBC","N/A"))</f>
        <v>N/A</v>
      </c>
      <c r="AJ1139" s="16" t="str">
        <f>IF($AF1139="N/A","N/A",IF(AC1139&gt;2,"TBC","N/A"))</f>
        <v>N/A</v>
      </c>
      <c r="AK1139" s="16" t="str">
        <f>IF($AF1139="N/A","N/A",IF(AC1139&gt;3,"TBC","N/A"))</f>
        <v>N/A</v>
      </c>
      <c r="AL1139" s="16" t="str">
        <f>IF(AC1139="N/A","N/A",IF(AC1139&gt;0,IF(SUM(AG1139:AK1139)&lt;&gt;AF1139,"CHECK","OK"),"N/A"))</f>
        <v>N/A</v>
      </c>
      <c r="AM1139" s="16" t="e">
        <f>IF(AD1139="N/A", L1139+T1139, L1139+AG1139)</f>
        <v>#VALUE!</v>
      </c>
      <c r="AN1139" s="16" t="str">
        <f>IF(AD1139="N/A", IF(U1139="N/A", "N/A", L1139+U1139), AD1139+AH1139)</f>
        <v>N/A</v>
      </c>
      <c r="AO1139" s="16" t="str">
        <f>IF(AD1139="N/A", IF(V1139="N/A", "N/A", L1139+V1139), IF(AI1139="N/A", "N/A", AD1139+AI1139))</f>
        <v>N/A</v>
      </c>
      <c r="AP1139" s="16" t="str">
        <f>IF(AD1139="N/A", IF(W1139="N/A", "N/A", L1139+W1139), IF(AJ1139="N/A", "N/A", AD1139+AJ1139))</f>
        <v>N/A</v>
      </c>
      <c r="AQ1139" s="16" t="str">
        <f>IF(AD1139="N/A", IF(X1139="N/A", "N/A", L1139+X1139), IF(AK1139="N/A", "N/A", AD1139+AK1139))</f>
        <v>N/A</v>
      </c>
      <c r="AR1139" s="15" t="s">
        <v>40</v>
      </c>
      <c r="AS1139" s="15" t="s">
        <v>40</v>
      </c>
      <c r="AT1139" s="15" t="s">
        <v>40</v>
      </c>
      <c r="AU1139" s="15" t="s">
        <v>40</v>
      </c>
      <c r="AV1139" s="15" t="s">
        <v>40</v>
      </c>
      <c r="AW1139" s="15" t="s">
        <v>40</v>
      </c>
      <c r="AX1139" s="15" t="s">
        <v>40</v>
      </c>
      <c r="AY1139" s="15" t="s">
        <v>40</v>
      </c>
      <c r="AZ1139" s="15" t="s">
        <v>40</v>
      </c>
      <c r="BA1139" s="15" t="s">
        <v>40</v>
      </c>
      <c r="BB1139" s="15" t="s">
        <v>40</v>
      </c>
      <c r="BC1139" s="15" t="s">
        <v>40</v>
      </c>
      <c r="BD1139" s="15" t="s">
        <v>40</v>
      </c>
      <c r="BE1139" s="15" t="s">
        <v>40</v>
      </c>
      <c r="BF1139" s="15" t="s">
        <v>40</v>
      </c>
      <c r="BG1139" s="15" t="s">
        <v>40</v>
      </c>
      <c r="BH1139" s="15" t="s">
        <v>40</v>
      </c>
      <c r="BJ1139" s="16" t="e">
        <f>IF(AR1139="R", $CA1139, IF(OR(AR1139="P", AR1139="T", AR1139="N"), 0, IF($C1139="DM", $T1139, IF(OR(AR1139="Y", AR1139="IR"),$AM1139,IF(AR1139="C", IF($BI1139="Y", IF($AF1139="N/A", $Q1139, $AF1139), IF($AG1139="N/A", $T1139,$AG1139)))))))</f>
        <v>#VALUE!</v>
      </c>
      <c r="BK1139" s="16" t="e">
        <f>IF(AS1139="R", $CA1139, IF(OR(AS1139="P", AS1139="T", AS1139="N"), 0, IF($C1139="DM", $T1139, IF(OR(AS1139="Y", AS1139="IR"),$AM1139,IF(AS1139="C", IF($BI1139="Y", IF($AF1139="N/A", $Q1139, $AF1139), IF($AG1139="N/A", $T1139,$AG1139)))))))</f>
        <v>#VALUE!</v>
      </c>
      <c r="BL1139" s="16" t="e">
        <f>IF(AT1139="R", $CA1139, IF(OR(AT1139="P", AT1139="T", AT1139="N"), 0, IF($C1139="DM", $T1139, IF(OR(AT1139="Y", AT1139="IR"),$AM1139,IF(AT1139="C", IF($BI1139="Y", IF($AF1139="N/A", $Q1139, $AF1139), IF($AG1139="N/A", $T1139,$AG1139)))))))</f>
        <v>#VALUE!</v>
      </c>
      <c r="BM1139" s="16" t="e">
        <f>IF(AU1139="R", $CA1139, IF(OR(AU1139="P", AU1139="T", AU1139="N"), 0, IF($C1139="DM", $T1139, IF(OR(AU1139="Y", AU1139="IR"),$AM1139,IF(AU1139="C", IF($BI1139="Y", IF($AF1139="N/A", $Q1139, $AF1139), IF($AG1139="N/A", $T1139,$AG1139)))))))</f>
        <v>#VALUE!</v>
      </c>
      <c r="BN1139" s="16" t="e">
        <f>IF(AV1139="R", $CA1139, IF(OR(AV1139="P", AV1139="T", AV1139="N"), 0, IF($C1139="DM", $T1139, IF(OR(AV1139="Y", AV1139="IR"),$AM1139,IF(AV1139="C", IF($BI1139="Y", IF($AF1139="N/A", $Q1139, $AF1139), IF($AG1139="N/A", $T1139,$AG1139)))))))</f>
        <v>#VALUE!</v>
      </c>
      <c r="BO1139" s="16" t="e">
        <f>IF(AW1139="R", $CA1139, IF(OR(AW1139="P", AW1139="T", AW1139="N"), 0, IF($C1139="DM", $T1139, IF(OR(AW1139="Y", AW1139="IR"),$AM1139,IF(AW1139="C", IF($BI1139="Y", IF($AF1139="N/A", $Q1139, $AF1139), IF($AG1139="N/A", $T1139,$AG1139)))))))</f>
        <v>#VALUE!</v>
      </c>
      <c r="BP1139" s="16" t="e">
        <f>IF(AX1139="R", $CA1139, IF(OR(AX1139="P", AX1139="T", AX1139="N"), 0, IF($C1139="DM", $T1139, IF(OR(AX1139="Y", AX1139="IR"),$AM1139,IF(AX1139="C", IF($BI1139="Y", IF($AF1139="N/A", $Q1139, $AF1139), IF($AG1139="N/A", $T1139,$AG1139)))))))</f>
        <v>#VALUE!</v>
      </c>
      <c r="BQ1139" s="16" t="e">
        <f>IF(AY1139="R", $CA1139, IF(OR(AY1139="P", AY1139="T", AY1139="N"), 0, IF($C1139="DM", $T1139, IF(OR(AY1139="Y", AY1139="IR"),$AM1139,IF(AY1139="C", IF($BI1139="Y", IF($AF1139="N/A", $Q1139, $AF1139), IF($AG1139="N/A", $T1139,$AG1139)))))))</f>
        <v>#VALUE!</v>
      </c>
      <c r="BR1139" s="16" t="e">
        <f>IF(AZ1139="R", $CA1139, IF(OR(AZ1139="P", AZ1139="T", AZ1139="N"), 0, IF($C1139="DM", $T1139, IF(OR(AZ1139="Y", AZ1139="IR"),$AM1139,IF(AZ1139="C", IF($BI1139="Y", IF($AF1139="N/A", $Q1139, $AF1139), IF($AG1139="N/A", $T1139,$AG1139)))))))</f>
        <v>#VALUE!</v>
      </c>
      <c r="BS1139" s="16" t="e">
        <f>IF(BA1139="R", $CA1139, IF(OR(BA1139="P", BA1139="T", BA1139="N"), 0, IF($C1139="DM", $T1139, IF(OR(BA1139="Y", BA1139="IR"),$AM1139,IF(BA1139="C", IF($BI1139="Y", IF($AF1139="N/A", $Q1139, $AF1139), IF($AG1139="N/A", $T1139,$AG1139)))))))</f>
        <v>#VALUE!</v>
      </c>
      <c r="BT1139" s="16" t="e">
        <f>IF(BB1139="R", $CA1139, IF(OR(BB1139="P", BB1139="T", BB1139="N"), 0, IF($C1139="DM", $T1139, IF(OR(BB1139="Y", BB1139="IR"),$AM1139,IF(BB1139="C", IF($BI1139="Y", IF($BA1139="C", IF($AF1139="N/A", $Q1139, $AF1139), IF($AF1139="N/A", $T1139, $AM1139)), IF($AG1139="N/A", $T1139,$AG1139)))))))</f>
        <v>#VALUE!</v>
      </c>
      <c r="BU1139" s="16" t="e">
        <f>IF(BC1139="R", $CA1139, IF(OR(BC1139="P", BC1139="T", BC1139="N"), 0, IF($C1139="DM", $T1139, IF(OR(BC1139="Y", BC1139="IR"),$AM1139,IF(BC1139="C", IF($BI1139="Y", IF($BA1139="C", IF($AF1139="N/A", $Q1139, $AF1139), IF($AF1139="N/A", $T1139, $AM1139)), IF($AG1139="N/A", $T1139,$AG1139)))))))</f>
        <v>#VALUE!</v>
      </c>
      <c r="BV1139" s="16" t="e">
        <f>IF(BD1139="R", $CA1139, IF(OR(BD1139="P", BD1139="T", BD1139="N"), 0, IF($C1139="DM", $T1139, IF(OR(BD1139="Y", BD1139="IR"),$AM1139,IF(BD1139="C", IF($BI1139="Y", IF($BA1139="C", IF($AF1139="N/A", $Q1139, $AF1139), IF($AF1139="N/A", $T1139, $AM1139)), IF($AG1139="N/A", $T1139,$AG1139)))))))</f>
        <v>#VALUE!</v>
      </c>
      <c r="BW1139" s="16" t="e">
        <f>IF(BE1139="R", $CA1139, IF(OR(BE1139="P", BE1139="T", BE1139="N"), 0, IF($C1139="DM", $T1139, IF(OR(BE1139="Y", BE1139="IR"),$AM1139,IF(BE1139="C", IF($BI1139="Y", IF($BA1139="C", IF($AF1139="N/A", $Q1139, $AF1139), IF($AF1139="N/A", $T1139, $AM1139)), IF($AG1139="N/A", $T1139,$AG1139)))))))</f>
        <v>#VALUE!</v>
      </c>
      <c r="BX1139" s="16" t="e">
        <f>IF(BF1139="R", $CA1139, IF(OR(BF1139="P", BF1139="T", BF1139="N"), 0, IF($C1139="DM", $T1139, IF(OR(BF1139="Y", BF1139="IR"),$AM1139,IF(BF1139="C", IF($BI1139="Y", IF($BA1139="C", IF($AF1139="N/A", $Q1139, $AF1139), IF($AF1139="N/A", $T1139, $AM1139)), IF($AG1139="N/A", $T1139,$AG1139)))))))</f>
        <v>#VALUE!</v>
      </c>
      <c r="BY1139" s="16" t="e">
        <f>IF(BG1139="R", $CA1139, IF(OR(BG1139="P", BG1139="T", BG1139="N"), 0, IF($C1139="DM", $T1139, IF(OR(BG1139="Y", BG1139="IR"),$AM1139,IF(BG1139="C", IF($BI1139="Y", IF($BA1139="C", IF($AF1139="N/A", $Q1139, $AF1139), IF($AF1139="N/A", $T1139, $AM1139)), IF($AG1139="N/A", $T1139,$AG1139)))))))</f>
        <v>#VALUE!</v>
      </c>
      <c r="BZ1139" s="16" t="e">
        <f>IF(BH1139="R", $CA1139, IF(OR(BH1139="P", BH1139="T", BH1139="N"), 0, IF($C1139="DM", $T1139, IF(OR(BH1139="Y", BH1139="IR"),$AM1139,IF(BH1139="C", IF($BI1139="Y", IF($BA1139="C", IF($AF1139="N/A", $Q1139, $AF1139), IF($AF1139="N/A", $T1139, $AM1139)), IF($AG1139="N/A", $T1139,$AG1139)))))))</f>
        <v>#VALUE!</v>
      </c>
      <c r="CA1139" s="15" t="s">
        <v>75</v>
      </c>
      <c r="CB1139" s="16" t="e">
        <f>BZ1139</f>
        <v>#VALUE!</v>
      </c>
      <c r="CC1139" s="15" t="str">
        <f>IF(OR($BH1139="T", $BH1139="R"), 0, IF($BH1139="C", IF($BI1139="Y", IF($BA1139="C", 0, IF(AF1139="N/A", Q1139-T1139, AF1139-AG1139)), IF($AF1139="N/A", U1139, AH1139)), AN1139))</f>
        <v>N/A</v>
      </c>
      <c r="CD1139" s="15" t="str">
        <f>IF(OR($BH1139="T", $BH1139="R"), 0, IF($BH1139="C", IF($BI1139="Y", 0, IF($AF1139="N/A", V1139, AI1139)), AO1139))</f>
        <v>N/A</v>
      </c>
      <c r="CE1139" s="15" t="str">
        <f>IF(OR($BH1139="T", $BH1139="R"), 0, IF($BH1139="C", IF($BI1139="Y", 0, IF($AF1139="N/A", W1139, AJ1139)), AP1139))</f>
        <v>N/A</v>
      </c>
      <c r="CF1139" s="15" t="str">
        <f>IF(OR($BH1139="T", $BH1139="R"), 0, IF($BH1139="C", IF($BI1139="Y", 0, IF($AF1139="N/A", X1139, AK1139)), AQ1139))</f>
        <v>N/A</v>
      </c>
    </row>
    <row r="1140" spans="1:84" x14ac:dyDescent="0.25">
      <c r="A1140" s="14">
        <v>6117</v>
      </c>
      <c r="B1140" s="15"/>
      <c r="C1140" s="15"/>
      <c r="D1140" s="15"/>
      <c r="E1140" s="15" t="e">
        <f>VLOOKUP(B1140, 'Rookie Year'!$A$2:$B$55679,2,FALSE)</f>
        <v>#N/A</v>
      </c>
      <c r="F1140" s="15">
        <v>2024</v>
      </c>
      <c r="G1140" s="15" t="s">
        <v>42</v>
      </c>
      <c r="H1140" s="15"/>
      <c r="I1140" s="16"/>
      <c r="J1140" s="15"/>
      <c r="K1140" s="17">
        <f>IF(AND(G1140&lt;&gt;"N",R1140="N/A"), IF(I1140&lt;4, 0, 0.25),IF(I1140=1, IF(J1140=1,0.25, 0.25), IF(I1140&lt;13, 0.25, IF(I1140&lt;26, 0.4, IF(I1140&lt;51, 0.6, 0.75)))))</f>
        <v>0.25</v>
      </c>
      <c r="L1140" s="16">
        <f>I1140-M1140</f>
        <v>0</v>
      </c>
      <c r="M1140" s="16">
        <f>ROUNDUP(I1140*K1140,0)</f>
        <v>0</v>
      </c>
      <c r="N1140" s="16">
        <f>M1140*J1140</f>
        <v>0</v>
      </c>
      <c r="O1140" s="16">
        <v>0</v>
      </c>
      <c r="P1140" s="16">
        <v>0</v>
      </c>
      <c r="Q1140" s="16">
        <f>N1140-O1140-P1140</f>
        <v>0</v>
      </c>
      <c r="R1140" s="15" t="s">
        <v>75</v>
      </c>
      <c r="S1140" s="15">
        <f>IF(R1140="N/A", J1140-($B$1-F1140), J1140-($B$1-R1140))</f>
        <v>0</v>
      </c>
      <c r="T1140" s="16" t="str">
        <f>IF($S1140&lt;1, "N/A", $M1140)</f>
        <v>N/A</v>
      </c>
      <c r="U1140" s="16" t="str">
        <f>IF($S1140&lt;2, "N/A", $M1140)</f>
        <v>N/A</v>
      </c>
      <c r="V1140" s="16" t="str">
        <f>IF($S1140&lt;3, "N/A", $M1140)</f>
        <v>N/A</v>
      </c>
      <c r="W1140" s="16" t="str">
        <f>IF($S1140&lt;4, "N/A", $M1140)</f>
        <v>N/A</v>
      </c>
      <c r="X1140" s="16" t="str">
        <f>IF($S1140&lt;5, "N/A", $M1140)</f>
        <v>N/A</v>
      </c>
      <c r="Y1140" s="15" t="str">
        <f>IF(SUM(T1140:X1140)&lt;&gt;Q1140, "CHECK", "OK")</f>
        <v>OK</v>
      </c>
      <c r="Z1140" s="15" t="str">
        <f>IF(F1140=$B$1, "No", IF(S1140=1, "Yes", "No"))</f>
        <v>No</v>
      </c>
      <c r="AA1140" s="18" t="str">
        <f>IF(C1140="DM", "N/A", IF(Z1140="No","N/A",VLOOKUP(B1140,'Extension List'!$A$3:$R$1972,18,FALSE)))</f>
        <v>N/A</v>
      </c>
      <c r="AB1140" s="15" t="str">
        <f>IF(C1140="DM", "N/A", IF(Z1140="No","N/A",VLOOKUP(B1140,'Extension List'!$A$3:$T$1972,20,FALSE)))</f>
        <v>N/A</v>
      </c>
      <c r="AC1140" s="15" t="str">
        <f>IF(AA1140="N/A", "N/A", 0)</f>
        <v>N/A</v>
      </c>
      <c r="AD1140" s="16" t="str">
        <f>IF(AE1140="N/A", "N/A", AA1140-AE1140)</f>
        <v>N/A</v>
      </c>
      <c r="AE1140" s="16" t="str">
        <f>IF(AA1140="N/A", "N/A", IF(AC1140&gt;0, IF(AA1140&lt;13, ROUNDUP(0.25*AA1140,0), IF(AA1140&lt;26, ROUNDUP(0.4*AA1140,0), IF(AA1140&lt;51, ROUNDUP(0.6*AA1140,0), ROUNDUP(0.75*AA1140,0)))), "N/A"))</f>
        <v>N/A</v>
      </c>
      <c r="AF1140" s="16" t="str">
        <f>IF(AD1140="N/A","N/A", (AE1140*AC1140)+Q1140)</f>
        <v>N/A</v>
      </c>
      <c r="AG1140" s="16" t="str">
        <f>IF($AF1140="N/A", "N/A", "TBC")</f>
        <v>N/A</v>
      </c>
      <c r="AH1140" s="16" t="str">
        <f>IF($AF1140="N/A", "N/A", "TBC")</f>
        <v>N/A</v>
      </c>
      <c r="AI1140" s="16" t="str">
        <f>IF($AF1140="N/A","N/A",IF(AC1140&gt;1,"TBC","N/A"))</f>
        <v>N/A</v>
      </c>
      <c r="AJ1140" s="16" t="str">
        <f>IF($AF1140="N/A","N/A",IF(AC1140&gt;2,"TBC","N/A"))</f>
        <v>N/A</v>
      </c>
      <c r="AK1140" s="16" t="str">
        <f>IF($AF1140="N/A","N/A",IF(AC1140&gt;3,"TBC","N/A"))</f>
        <v>N/A</v>
      </c>
      <c r="AL1140" s="16" t="str">
        <f>IF(AC1140="N/A","N/A",IF(AC1140&gt;0,IF(SUM(AG1140:AK1140)&lt;&gt;AF1140,"CHECK","OK"),"N/A"))</f>
        <v>N/A</v>
      </c>
      <c r="AM1140" s="16" t="e">
        <f>IF(AD1140="N/A", L1140+T1140, L1140+AG1140)</f>
        <v>#VALUE!</v>
      </c>
      <c r="AN1140" s="16" t="str">
        <f>IF(AD1140="N/A", IF(U1140="N/A", "N/A", L1140+U1140), AD1140+AH1140)</f>
        <v>N/A</v>
      </c>
      <c r="AO1140" s="16" t="str">
        <f>IF(AD1140="N/A", IF(V1140="N/A", "N/A", L1140+V1140), IF(AI1140="N/A", "N/A", AD1140+AI1140))</f>
        <v>N/A</v>
      </c>
      <c r="AP1140" s="16" t="str">
        <f>IF(AD1140="N/A", IF(W1140="N/A", "N/A", L1140+W1140), IF(AJ1140="N/A", "N/A", AD1140+AJ1140))</f>
        <v>N/A</v>
      </c>
      <c r="AQ1140" s="16" t="str">
        <f>IF(AD1140="N/A", IF(X1140="N/A", "N/A", L1140+X1140), IF(AK1140="N/A", "N/A", AD1140+AK1140))</f>
        <v>N/A</v>
      </c>
      <c r="AR1140" s="15" t="s">
        <v>40</v>
      </c>
      <c r="AS1140" s="15" t="s">
        <v>40</v>
      </c>
      <c r="AT1140" s="15" t="s">
        <v>40</v>
      </c>
      <c r="AU1140" s="15" t="s">
        <v>40</v>
      </c>
      <c r="AV1140" s="15" t="s">
        <v>40</v>
      </c>
      <c r="AW1140" s="15" t="s">
        <v>40</v>
      </c>
      <c r="AX1140" s="15" t="s">
        <v>40</v>
      </c>
      <c r="AY1140" s="15" t="s">
        <v>40</v>
      </c>
      <c r="AZ1140" s="15" t="s">
        <v>40</v>
      </c>
      <c r="BA1140" s="15" t="s">
        <v>40</v>
      </c>
      <c r="BB1140" s="15" t="s">
        <v>40</v>
      </c>
      <c r="BC1140" s="15" t="s">
        <v>40</v>
      </c>
      <c r="BD1140" s="15" t="s">
        <v>40</v>
      </c>
      <c r="BE1140" s="15" t="s">
        <v>40</v>
      </c>
      <c r="BF1140" s="15" t="s">
        <v>40</v>
      </c>
      <c r="BG1140" s="15" t="s">
        <v>40</v>
      </c>
      <c r="BH1140" s="15" t="s">
        <v>40</v>
      </c>
      <c r="BJ1140" s="16" t="e">
        <f>IF(AR1140="R", $CA1140, IF(OR(AR1140="P", AR1140="T", AR1140="N"), 0, IF($C1140="DM", $T1140, IF(OR(AR1140="Y", AR1140="IR"),$AM1140,IF(AR1140="C", IF($BI1140="Y", IF($AF1140="N/A", $Q1140, $AF1140), IF($AG1140="N/A", $T1140,$AG1140)))))))</f>
        <v>#VALUE!</v>
      </c>
      <c r="BK1140" s="16" t="e">
        <f>IF(AS1140="R", $CA1140, IF(OR(AS1140="P", AS1140="T", AS1140="N"), 0, IF($C1140="DM", $T1140, IF(OR(AS1140="Y", AS1140="IR"),$AM1140,IF(AS1140="C", IF($BI1140="Y", IF($AF1140="N/A", $Q1140, $AF1140), IF($AG1140="N/A", $T1140,$AG1140)))))))</f>
        <v>#VALUE!</v>
      </c>
      <c r="BL1140" s="16" t="e">
        <f>IF(AT1140="R", $CA1140, IF(OR(AT1140="P", AT1140="T", AT1140="N"), 0, IF($C1140="DM", $T1140, IF(OR(AT1140="Y", AT1140="IR"),$AM1140,IF(AT1140="C", IF($BI1140="Y", IF($AF1140="N/A", $Q1140, $AF1140), IF($AG1140="N/A", $T1140,$AG1140)))))))</f>
        <v>#VALUE!</v>
      </c>
      <c r="BM1140" s="16" t="e">
        <f>IF(AU1140="R", $CA1140, IF(OR(AU1140="P", AU1140="T", AU1140="N"), 0, IF($C1140="DM", $T1140, IF(OR(AU1140="Y", AU1140="IR"),$AM1140,IF(AU1140="C", IF($BI1140="Y", IF($AF1140="N/A", $Q1140, $AF1140), IF($AG1140="N/A", $T1140,$AG1140)))))))</f>
        <v>#VALUE!</v>
      </c>
      <c r="BN1140" s="16" t="e">
        <f>IF(AV1140="R", $CA1140, IF(OR(AV1140="P", AV1140="T", AV1140="N"), 0, IF($C1140="DM", $T1140, IF(OR(AV1140="Y", AV1140="IR"),$AM1140,IF(AV1140="C", IF($BI1140="Y", IF($AF1140="N/A", $Q1140, $AF1140), IF($AG1140="N/A", $T1140,$AG1140)))))))</f>
        <v>#VALUE!</v>
      </c>
      <c r="BO1140" s="16" t="e">
        <f>IF(AW1140="R", $CA1140, IF(OR(AW1140="P", AW1140="T", AW1140="N"), 0, IF($C1140="DM", $T1140, IF(OR(AW1140="Y", AW1140="IR"),$AM1140,IF(AW1140="C", IF($BI1140="Y", IF($AF1140="N/A", $Q1140, $AF1140), IF($AG1140="N/A", $T1140,$AG1140)))))))</f>
        <v>#VALUE!</v>
      </c>
      <c r="BP1140" s="16" t="e">
        <f>IF(AX1140="R", $CA1140, IF(OR(AX1140="P", AX1140="T", AX1140="N"), 0, IF($C1140="DM", $T1140, IF(OR(AX1140="Y", AX1140="IR"),$AM1140,IF(AX1140="C", IF($BI1140="Y", IF($AF1140="N/A", $Q1140, $AF1140), IF($AG1140="N/A", $T1140,$AG1140)))))))</f>
        <v>#VALUE!</v>
      </c>
      <c r="BQ1140" s="16" t="e">
        <f>IF(AY1140="R", $CA1140, IF(OR(AY1140="P", AY1140="T", AY1140="N"), 0, IF($C1140="DM", $T1140, IF(OR(AY1140="Y", AY1140="IR"),$AM1140,IF(AY1140="C", IF($BI1140="Y", IF($AF1140="N/A", $Q1140, $AF1140), IF($AG1140="N/A", $T1140,$AG1140)))))))</f>
        <v>#VALUE!</v>
      </c>
      <c r="BR1140" s="16" t="e">
        <f>IF(AZ1140="R", $CA1140, IF(OR(AZ1140="P", AZ1140="T", AZ1140="N"), 0, IF($C1140="DM", $T1140, IF(OR(AZ1140="Y", AZ1140="IR"),$AM1140,IF(AZ1140="C", IF($BI1140="Y", IF($AF1140="N/A", $Q1140, $AF1140), IF($AG1140="N/A", $T1140,$AG1140)))))))</f>
        <v>#VALUE!</v>
      </c>
      <c r="BS1140" s="16" t="e">
        <f>IF(BA1140="R", $CA1140, IF(OR(BA1140="P", BA1140="T", BA1140="N"), 0, IF($C1140="DM", $T1140, IF(OR(BA1140="Y", BA1140="IR"),$AM1140,IF(BA1140="C", IF($BI1140="Y", IF($AF1140="N/A", $Q1140, $AF1140), IF($AG1140="N/A", $T1140,$AG1140)))))))</f>
        <v>#VALUE!</v>
      </c>
      <c r="BT1140" s="16" t="e">
        <f>IF(BB1140="R", $CA1140, IF(OR(BB1140="P", BB1140="T", BB1140="N"), 0, IF($C1140="DM", $T1140, IF(OR(BB1140="Y", BB1140="IR"),$AM1140,IF(BB1140="C", IF($BI1140="Y", IF($BA1140="C", IF($AF1140="N/A", $Q1140, $AF1140), IF($AF1140="N/A", $T1140, $AM1140)), IF($AG1140="N/A", $T1140,$AG1140)))))))</f>
        <v>#VALUE!</v>
      </c>
      <c r="BU1140" s="16" t="e">
        <f>IF(BC1140="R", $CA1140, IF(OR(BC1140="P", BC1140="T", BC1140="N"), 0, IF($C1140="DM", $T1140, IF(OR(BC1140="Y", BC1140="IR"),$AM1140,IF(BC1140="C", IF($BI1140="Y", IF($BA1140="C", IF($AF1140="N/A", $Q1140, $AF1140), IF($AF1140="N/A", $T1140, $AM1140)), IF($AG1140="N/A", $T1140,$AG1140)))))))</f>
        <v>#VALUE!</v>
      </c>
      <c r="BV1140" s="16" t="e">
        <f>IF(BD1140="R", $CA1140, IF(OR(BD1140="P", BD1140="T", BD1140="N"), 0, IF($C1140="DM", $T1140, IF(OR(BD1140="Y", BD1140="IR"),$AM1140,IF(BD1140="C", IF($BI1140="Y", IF($BA1140="C", IF($AF1140="N/A", $Q1140, $AF1140), IF($AF1140="N/A", $T1140, $AM1140)), IF($AG1140="N/A", $T1140,$AG1140)))))))</f>
        <v>#VALUE!</v>
      </c>
      <c r="BW1140" s="16" t="e">
        <f>IF(BE1140="R", $CA1140, IF(OR(BE1140="P", BE1140="T", BE1140="N"), 0, IF($C1140="DM", $T1140, IF(OR(BE1140="Y", BE1140="IR"),$AM1140,IF(BE1140="C", IF($BI1140="Y", IF($BA1140="C", IF($AF1140="N/A", $Q1140, $AF1140), IF($AF1140="N/A", $T1140, $AM1140)), IF($AG1140="N/A", $T1140,$AG1140)))))))</f>
        <v>#VALUE!</v>
      </c>
      <c r="BX1140" s="16" t="e">
        <f>IF(BF1140="R", $CA1140, IF(OR(BF1140="P", BF1140="T", BF1140="N"), 0, IF($C1140="DM", $T1140, IF(OR(BF1140="Y", BF1140="IR"),$AM1140,IF(BF1140="C", IF($BI1140="Y", IF($BA1140="C", IF($AF1140="N/A", $Q1140, $AF1140), IF($AF1140="N/A", $T1140, $AM1140)), IF($AG1140="N/A", $T1140,$AG1140)))))))</f>
        <v>#VALUE!</v>
      </c>
      <c r="BY1140" s="16" t="e">
        <f>IF(BG1140="R", $CA1140, IF(OR(BG1140="P", BG1140="T", BG1140="N"), 0, IF($C1140="DM", $T1140, IF(OR(BG1140="Y", BG1140="IR"),$AM1140,IF(BG1140="C", IF($BI1140="Y", IF($BA1140="C", IF($AF1140="N/A", $Q1140, $AF1140), IF($AF1140="N/A", $T1140, $AM1140)), IF($AG1140="N/A", $T1140,$AG1140)))))))</f>
        <v>#VALUE!</v>
      </c>
      <c r="BZ1140" s="16" t="e">
        <f>IF(BH1140="R", $CA1140, IF(OR(BH1140="P", BH1140="T", BH1140="N"), 0, IF($C1140="DM", $T1140, IF(OR(BH1140="Y", BH1140="IR"),$AM1140,IF(BH1140="C", IF($BI1140="Y", IF($BA1140="C", IF($AF1140="N/A", $Q1140, $AF1140), IF($AF1140="N/A", $T1140, $AM1140)), IF($AG1140="N/A", $T1140,$AG1140)))))))</f>
        <v>#VALUE!</v>
      </c>
      <c r="CA1140" s="15" t="s">
        <v>75</v>
      </c>
      <c r="CB1140" s="16" t="e">
        <f>BZ1140</f>
        <v>#VALUE!</v>
      </c>
      <c r="CC1140" s="15" t="str">
        <f>IF(OR($BH1140="T", $BH1140="R"), 0, IF($BH1140="C", IF($BI1140="Y", IF($BA1140="C", 0, IF(AF1140="N/A", Q1140-T1140, AF1140-AG1140)), IF($AF1140="N/A", U1140, AH1140)), AN1140))</f>
        <v>N/A</v>
      </c>
      <c r="CD1140" s="15" t="str">
        <f>IF(OR($BH1140="T", $BH1140="R"), 0, IF($BH1140="C", IF($BI1140="Y", 0, IF($AF1140="N/A", V1140, AI1140)), AO1140))</f>
        <v>N/A</v>
      </c>
      <c r="CE1140" s="15" t="str">
        <f>IF(OR($BH1140="T", $BH1140="R"), 0, IF($BH1140="C", IF($BI1140="Y", 0, IF($AF1140="N/A", W1140, AJ1140)), AP1140))</f>
        <v>N/A</v>
      </c>
      <c r="CF1140" s="15" t="str">
        <f>IF(OR($BH1140="T", $BH1140="R"), 0, IF($BH1140="C", IF($BI1140="Y", 0, IF($AF1140="N/A", X1140, AK1140)), AQ1140))</f>
        <v>N/A</v>
      </c>
    </row>
    <row r="1141" spans="1:84" x14ac:dyDescent="0.25">
      <c r="A1141" s="14">
        <v>6118</v>
      </c>
      <c r="B1141" s="15"/>
      <c r="C1141" s="15"/>
      <c r="D1141" s="15"/>
      <c r="E1141" s="15" t="e">
        <f>VLOOKUP(B1141, 'Rookie Year'!$A$2:$B$55679,2,FALSE)</f>
        <v>#N/A</v>
      </c>
      <c r="F1141" s="15">
        <v>2024</v>
      </c>
      <c r="G1141" s="15" t="s">
        <v>42</v>
      </c>
      <c r="H1141" s="15"/>
      <c r="I1141" s="16"/>
      <c r="J1141" s="15"/>
      <c r="K1141" s="17">
        <f>IF(AND(G1141&lt;&gt;"N",R1141="N/A"), IF(I1141&lt;4, 0, 0.25),IF(I1141=1, IF(J1141=1,0.25, 0.25), IF(I1141&lt;13, 0.25, IF(I1141&lt;26, 0.4, IF(I1141&lt;51, 0.6, 0.75)))))</f>
        <v>0.25</v>
      </c>
      <c r="L1141" s="16">
        <f>I1141-M1141</f>
        <v>0</v>
      </c>
      <c r="M1141" s="16">
        <f>ROUNDUP(I1141*K1141,0)</f>
        <v>0</v>
      </c>
      <c r="N1141" s="16">
        <f>M1141*J1141</f>
        <v>0</v>
      </c>
      <c r="O1141" s="16">
        <v>0</v>
      </c>
      <c r="P1141" s="16">
        <v>0</v>
      </c>
      <c r="Q1141" s="16">
        <f>N1141-O1141-P1141</f>
        <v>0</v>
      </c>
      <c r="R1141" s="15" t="s">
        <v>75</v>
      </c>
      <c r="S1141" s="15">
        <f>IF(R1141="N/A", J1141-($B$1-F1141), J1141-($B$1-R1141))</f>
        <v>0</v>
      </c>
      <c r="T1141" s="16" t="str">
        <f>IF($S1141&lt;1, "N/A", $M1141)</f>
        <v>N/A</v>
      </c>
      <c r="U1141" s="16" t="str">
        <f>IF($S1141&lt;2, "N/A", $M1141)</f>
        <v>N/A</v>
      </c>
      <c r="V1141" s="16" t="str">
        <f>IF($S1141&lt;3, "N/A", $M1141)</f>
        <v>N/A</v>
      </c>
      <c r="W1141" s="16" t="str">
        <f>IF($S1141&lt;4, "N/A", $M1141)</f>
        <v>N/A</v>
      </c>
      <c r="X1141" s="16" t="str">
        <f>IF($S1141&lt;5, "N/A", $M1141)</f>
        <v>N/A</v>
      </c>
      <c r="Y1141" s="15" t="str">
        <f>IF(SUM(T1141:X1141)&lt;&gt;Q1141, "CHECK", "OK")</f>
        <v>OK</v>
      </c>
      <c r="Z1141" s="15" t="str">
        <f>IF(F1141=$B$1, "No", IF(S1141=1, "Yes", "No"))</f>
        <v>No</v>
      </c>
      <c r="AA1141" s="18" t="str">
        <f>IF(C1141="DM", "N/A", IF(Z1141="No","N/A",VLOOKUP(B1141,'Extension List'!$A$3:$R$1972,18,FALSE)))</f>
        <v>N/A</v>
      </c>
      <c r="AB1141" s="15" t="str">
        <f>IF(C1141="DM", "N/A", IF(Z1141="No","N/A",VLOOKUP(B1141,'Extension List'!$A$3:$T$1972,20,FALSE)))</f>
        <v>N/A</v>
      </c>
      <c r="AC1141" s="15" t="str">
        <f>IF(AA1141="N/A", "N/A", 0)</f>
        <v>N/A</v>
      </c>
      <c r="AD1141" s="16" t="str">
        <f>IF(AE1141="N/A", "N/A", AA1141-AE1141)</f>
        <v>N/A</v>
      </c>
      <c r="AE1141" s="16" t="str">
        <f>IF(AA1141="N/A", "N/A", IF(AC1141&gt;0, IF(AA1141&lt;13, ROUNDUP(0.25*AA1141,0), IF(AA1141&lt;26, ROUNDUP(0.4*AA1141,0), IF(AA1141&lt;51, ROUNDUP(0.6*AA1141,0), ROUNDUP(0.75*AA1141,0)))), "N/A"))</f>
        <v>N/A</v>
      </c>
      <c r="AF1141" s="16" t="str">
        <f>IF(AD1141="N/A","N/A", (AE1141*AC1141)+Q1141)</f>
        <v>N/A</v>
      </c>
      <c r="AG1141" s="16" t="str">
        <f>IF($AF1141="N/A", "N/A", "TBC")</f>
        <v>N/A</v>
      </c>
      <c r="AH1141" s="16" t="str">
        <f>IF($AF1141="N/A", "N/A", "TBC")</f>
        <v>N/A</v>
      </c>
      <c r="AI1141" s="16" t="str">
        <f>IF($AF1141="N/A","N/A",IF(AC1141&gt;1,"TBC","N/A"))</f>
        <v>N/A</v>
      </c>
      <c r="AJ1141" s="16" t="str">
        <f>IF($AF1141="N/A","N/A",IF(AC1141&gt;2,"TBC","N/A"))</f>
        <v>N/A</v>
      </c>
      <c r="AK1141" s="16" t="str">
        <f>IF($AF1141="N/A","N/A",IF(AC1141&gt;3,"TBC","N/A"))</f>
        <v>N/A</v>
      </c>
      <c r="AL1141" s="16" t="str">
        <f>IF(AC1141="N/A","N/A",IF(AC1141&gt;0,IF(SUM(AG1141:AK1141)&lt;&gt;AF1141,"CHECK","OK"),"N/A"))</f>
        <v>N/A</v>
      </c>
      <c r="AM1141" s="16" t="e">
        <f>IF(AD1141="N/A", L1141+T1141, L1141+AG1141)</f>
        <v>#VALUE!</v>
      </c>
      <c r="AN1141" s="16" t="str">
        <f>IF(AD1141="N/A", IF(U1141="N/A", "N/A", L1141+U1141), AD1141+AH1141)</f>
        <v>N/A</v>
      </c>
      <c r="AO1141" s="16" t="str">
        <f>IF(AD1141="N/A", IF(V1141="N/A", "N/A", L1141+V1141), IF(AI1141="N/A", "N/A", AD1141+AI1141))</f>
        <v>N/A</v>
      </c>
      <c r="AP1141" s="16" t="str">
        <f>IF(AD1141="N/A", IF(W1141="N/A", "N/A", L1141+W1141), IF(AJ1141="N/A", "N/A", AD1141+AJ1141))</f>
        <v>N/A</v>
      </c>
      <c r="AQ1141" s="16" t="str">
        <f>IF(AD1141="N/A", IF(X1141="N/A", "N/A", L1141+X1141), IF(AK1141="N/A", "N/A", AD1141+AK1141))</f>
        <v>N/A</v>
      </c>
      <c r="AR1141" s="15" t="s">
        <v>40</v>
      </c>
      <c r="AS1141" s="15" t="s">
        <v>40</v>
      </c>
      <c r="AT1141" s="15" t="s">
        <v>40</v>
      </c>
      <c r="AU1141" s="15" t="s">
        <v>40</v>
      </c>
      <c r="AV1141" s="15" t="s">
        <v>40</v>
      </c>
      <c r="AW1141" s="15" t="s">
        <v>40</v>
      </c>
      <c r="AX1141" s="15" t="s">
        <v>40</v>
      </c>
      <c r="AY1141" s="15" t="s">
        <v>40</v>
      </c>
      <c r="AZ1141" s="15" t="s">
        <v>40</v>
      </c>
      <c r="BA1141" s="15" t="s">
        <v>40</v>
      </c>
      <c r="BB1141" s="15" t="s">
        <v>40</v>
      </c>
      <c r="BC1141" s="15" t="s">
        <v>40</v>
      </c>
      <c r="BD1141" s="15" t="s">
        <v>40</v>
      </c>
      <c r="BE1141" s="15" t="s">
        <v>40</v>
      </c>
      <c r="BF1141" s="15" t="s">
        <v>40</v>
      </c>
      <c r="BG1141" s="15" t="s">
        <v>40</v>
      </c>
      <c r="BH1141" s="15" t="s">
        <v>40</v>
      </c>
      <c r="BJ1141" s="16" t="e">
        <f>IF(AR1141="R", $CA1141, IF(OR(AR1141="P", AR1141="T", AR1141="N"), 0, IF($C1141="DM", $T1141, IF(OR(AR1141="Y", AR1141="IR"),$AM1141,IF(AR1141="C", IF($BI1141="Y", IF($AF1141="N/A", $Q1141, $AF1141), IF($AG1141="N/A", $T1141,$AG1141)))))))</f>
        <v>#VALUE!</v>
      </c>
      <c r="BK1141" s="16" t="e">
        <f>IF(AS1141="R", $CA1141, IF(OR(AS1141="P", AS1141="T", AS1141="N"), 0, IF($C1141="DM", $T1141, IF(OR(AS1141="Y", AS1141="IR"),$AM1141,IF(AS1141="C", IF($BI1141="Y", IF($AF1141="N/A", $Q1141, $AF1141), IF($AG1141="N/A", $T1141,$AG1141)))))))</f>
        <v>#VALUE!</v>
      </c>
      <c r="BL1141" s="16" t="e">
        <f>IF(AT1141="R", $CA1141, IF(OR(AT1141="P", AT1141="T", AT1141="N"), 0, IF($C1141="DM", $T1141, IF(OR(AT1141="Y", AT1141="IR"),$AM1141,IF(AT1141="C", IF($BI1141="Y", IF($AF1141="N/A", $Q1141, $AF1141), IF($AG1141="N/A", $T1141,$AG1141)))))))</f>
        <v>#VALUE!</v>
      </c>
      <c r="BM1141" s="16" t="e">
        <f>IF(AU1141="R", $CA1141, IF(OR(AU1141="P", AU1141="T", AU1141="N"), 0, IF($C1141="DM", $T1141, IF(OR(AU1141="Y", AU1141="IR"),$AM1141,IF(AU1141="C", IF($BI1141="Y", IF($AF1141="N/A", $Q1141, $AF1141), IF($AG1141="N/A", $T1141,$AG1141)))))))</f>
        <v>#VALUE!</v>
      </c>
      <c r="BN1141" s="16" t="e">
        <f>IF(AV1141="R", $CA1141, IF(OR(AV1141="P", AV1141="T", AV1141="N"), 0, IF($C1141="DM", $T1141, IF(OR(AV1141="Y", AV1141="IR"),$AM1141,IF(AV1141="C", IF($BI1141="Y", IF($AF1141="N/A", $Q1141, $AF1141), IF($AG1141="N/A", $T1141,$AG1141)))))))</f>
        <v>#VALUE!</v>
      </c>
      <c r="BO1141" s="16" t="e">
        <f>IF(AW1141="R", $CA1141, IF(OR(AW1141="P", AW1141="T", AW1141="N"), 0, IF($C1141="DM", $T1141, IF(OR(AW1141="Y", AW1141="IR"),$AM1141,IF(AW1141="C", IF($BI1141="Y", IF($AF1141="N/A", $Q1141, $AF1141), IF($AG1141="N/A", $T1141,$AG1141)))))))</f>
        <v>#VALUE!</v>
      </c>
      <c r="BP1141" s="16" t="e">
        <f>IF(AX1141="R", $CA1141, IF(OR(AX1141="P", AX1141="T", AX1141="N"), 0, IF($C1141="DM", $T1141, IF(OR(AX1141="Y", AX1141="IR"),$AM1141,IF(AX1141="C", IF($BI1141="Y", IF($AF1141="N/A", $Q1141, $AF1141), IF($AG1141="N/A", $T1141,$AG1141)))))))</f>
        <v>#VALUE!</v>
      </c>
      <c r="BQ1141" s="16" t="e">
        <f>IF(AY1141="R", $CA1141, IF(OR(AY1141="P", AY1141="T", AY1141="N"), 0, IF($C1141="DM", $T1141, IF(OR(AY1141="Y", AY1141="IR"),$AM1141,IF(AY1141="C", IF($BI1141="Y", IF($AF1141="N/A", $Q1141, $AF1141), IF($AG1141="N/A", $T1141,$AG1141)))))))</f>
        <v>#VALUE!</v>
      </c>
      <c r="BR1141" s="16" t="e">
        <f>IF(AZ1141="R", $CA1141, IF(OR(AZ1141="P", AZ1141="T", AZ1141="N"), 0, IF($C1141="DM", $T1141, IF(OR(AZ1141="Y", AZ1141="IR"),$AM1141,IF(AZ1141="C", IF($BI1141="Y", IF($AF1141="N/A", $Q1141, $AF1141), IF($AG1141="N/A", $T1141,$AG1141)))))))</f>
        <v>#VALUE!</v>
      </c>
      <c r="BS1141" s="16" t="e">
        <f>IF(BA1141="R", $CA1141, IF(OR(BA1141="P", BA1141="T", BA1141="N"), 0, IF($C1141="DM", $T1141, IF(OR(BA1141="Y", BA1141="IR"),$AM1141,IF(BA1141="C", IF($BI1141="Y", IF($AF1141="N/A", $Q1141, $AF1141), IF($AG1141="N/A", $T1141,$AG1141)))))))</f>
        <v>#VALUE!</v>
      </c>
      <c r="BT1141" s="16" t="e">
        <f>IF(BB1141="R", $CA1141, IF(OR(BB1141="P", BB1141="T", BB1141="N"), 0, IF($C1141="DM", $T1141, IF(OR(BB1141="Y", BB1141="IR"),$AM1141,IF(BB1141="C", IF($BI1141="Y", IF($BA1141="C", IF($AF1141="N/A", $Q1141, $AF1141), IF($AF1141="N/A", $T1141, $AM1141)), IF($AG1141="N/A", $T1141,$AG1141)))))))</f>
        <v>#VALUE!</v>
      </c>
      <c r="BU1141" s="16" t="e">
        <f>IF(BC1141="R", $CA1141, IF(OR(BC1141="P", BC1141="T", BC1141="N"), 0, IF($C1141="DM", $T1141, IF(OR(BC1141="Y", BC1141="IR"),$AM1141,IF(BC1141="C", IF($BI1141="Y", IF($BA1141="C", IF($AF1141="N/A", $Q1141, $AF1141), IF($AF1141="N/A", $T1141, $AM1141)), IF($AG1141="N/A", $T1141,$AG1141)))))))</f>
        <v>#VALUE!</v>
      </c>
      <c r="BV1141" s="16" t="e">
        <f>IF(BD1141="R", $CA1141, IF(OR(BD1141="P", BD1141="T", BD1141="N"), 0, IF($C1141="DM", $T1141, IF(OR(BD1141="Y", BD1141="IR"),$AM1141,IF(BD1141="C", IF($BI1141="Y", IF($BA1141="C", IF($AF1141="N/A", $Q1141, $AF1141), IF($AF1141="N/A", $T1141, $AM1141)), IF($AG1141="N/A", $T1141,$AG1141)))))))</f>
        <v>#VALUE!</v>
      </c>
      <c r="BW1141" s="16" t="e">
        <f>IF(BE1141="R", $CA1141, IF(OR(BE1141="P", BE1141="T", BE1141="N"), 0, IF($C1141="DM", $T1141, IF(OR(BE1141="Y", BE1141="IR"),$AM1141,IF(BE1141="C", IF($BI1141="Y", IF($BA1141="C", IF($AF1141="N/A", $Q1141, $AF1141), IF($AF1141="N/A", $T1141, $AM1141)), IF($AG1141="N/A", $T1141,$AG1141)))))))</f>
        <v>#VALUE!</v>
      </c>
      <c r="BX1141" s="16" t="e">
        <f>IF(BF1141="R", $CA1141, IF(OR(BF1141="P", BF1141="T", BF1141="N"), 0, IF($C1141="DM", $T1141, IF(OR(BF1141="Y", BF1141="IR"),$AM1141,IF(BF1141="C", IF($BI1141="Y", IF($BA1141="C", IF($AF1141="N/A", $Q1141, $AF1141), IF($AF1141="N/A", $T1141, $AM1141)), IF($AG1141="N/A", $T1141,$AG1141)))))))</f>
        <v>#VALUE!</v>
      </c>
      <c r="BY1141" s="16" t="e">
        <f>IF(BG1141="R", $CA1141, IF(OR(BG1141="P", BG1141="T", BG1141="N"), 0, IF($C1141="DM", $T1141, IF(OR(BG1141="Y", BG1141="IR"),$AM1141,IF(BG1141="C", IF($BI1141="Y", IF($BA1141="C", IF($AF1141="N/A", $Q1141, $AF1141), IF($AF1141="N/A", $T1141, $AM1141)), IF($AG1141="N/A", $T1141,$AG1141)))))))</f>
        <v>#VALUE!</v>
      </c>
      <c r="BZ1141" s="16" t="e">
        <f>IF(BH1141="R", $CA1141, IF(OR(BH1141="P", BH1141="T", BH1141="N"), 0, IF($C1141="DM", $T1141, IF(OR(BH1141="Y", BH1141="IR"),$AM1141,IF(BH1141="C", IF($BI1141="Y", IF($BA1141="C", IF($AF1141="N/A", $Q1141, $AF1141), IF($AF1141="N/A", $T1141, $AM1141)), IF($AG1141="N/A", $T1141,$AG1141)))))))</f>
        <v>#VALUE!</v>
      </c>
      <c r="CA1141" s="15" t="s">
        <v>75</v>
      </c>
      <c r="CB1141" s="16" t="e">
        <f>BZ1141</f>
        <v>#VALUE!</v>
      </c>
      <c r="CC1141" s="15" t="str">
        <f>IF(OR($BH1141="T", $BH1141="R"), 0, IF($BH1141="C", IF($BI1141="Y", IF($BA1141="C", 0, IF(AF1141="N/A", Q1141-T1141, AF1141-AG1141)), IF($AF1141="N/A", U1141, AH1141)), AN1141))</f>
        <v>N/A</v>
      </c>
      <c r="CD1141" s="15" t="str">
        <f>IF(OR($BH1141="T", $BH1141="R"), 0, IF($BH1141="C", IF($BI1141="Y", 0, IF($AF1141="N/A", V1141, AI1141)), AO1141))</f>
        <v>N/A</v>
      </c>
      <c r="CE1141" s="15" t="str">
        <f>IF(OR($BH1141="T", $BH1141="R"), 0, IF($BH1141="C", IF($BI1141="Y", 0, IF($AF1141="N/A", W1141, AJ1141)), AP1141))</f>
        <v>N/A</v>
      </c>
      <c r="CF1141" s="15" t="str">
        <f>IF(OR($BH1141="T", $BH1141="R"), 0, IF($BH1141="C", IF($BI1141="Y", 0, IF($AF1141="N/A", X1141, AK1141)), AQ1141))</f>
        <v>N/A</v>
      </c>
    </row>
    <row r="1142" spans="1:84" x14ac:dyDescent="0.25">
      <c r="A1142" s="14">
        <v>6119</v>
      </c>
      <c r="B1142" s="15"/>
      <c r="C1142" s="15"/>
      <c r="D1142" s="15"/>
      <c r="E1142" s="15" t="e">
        <f>VLOOKUP(B1142, 'Rookie Year'!$A$2:$B$55679,2,FALSE)</f>
        <v>#N/A</v>
      </c>
      <c r="F1142" s="15">
        <v>2024</v>
      </c>
      <c r="G1142" s="15" t="s">
        <v>42</v>
      </c>
      <c r="H1142" s="15"/>
      <c r="I1142" s="16"/>
      <c r="J1142" s="15"/>
      <c r="K1142" s="17">
        <f>IF(AND(G1142&lt;&gt;"N",R1142="N/A"), IF(I1142&lt;4, 0, 0.25),IF(I1142=1, IF(J1142=1,0.25, 0.25), IF(I1142&lt;13, 0.25, IF(I1142&lt;26, 0.4, IF(I1142&lt;51, 0.6, 0.75)))))</f>
        <v>0.25</v>
      </c>
      <c r="L1142" s="16">
        <f>I1142-M1142</f>
        <v>0</v>
      </c>
      <c r="M1142" s="16">
        <f>ROUNDUP(I1142*K1142,0)</f>
        <v>0</v>
      </c>
      <c r="N1142" s="16">
        <f>M1142*J1142</f>
        <v>0</v>
      </c>
      <c r="O1142" s="16">
        <v>0</v>
      </c>
      <c r="P1142" s="16">
        <v>0</v>
      </c>
      <c r="Q1142" s="16">
        <f>N1142-O1142-P1142</f>
        <v>0</v>
      </c>
      <c r="R1142" s="15" t="s">
        <v>75</v>
      </c>
      <c r="S1142" s="15">
        <f>IF(R1142="N/A", J1142-($B$1-F1142), J1142-($B$1-R1142))</f>
        <v>0</v>
      </c>
      <c r="T1142" s="16" t="str">
        <f>IF($S1142&lt;1, "N/A", $M1142)</f>
        <v>N/A</v>
      </c>
      <c r="U1142" s="16" t="str">
        <f>IF($S1142&lt;2, "N/A", $M1142)</f>
        <v>N/A</v>
      </c>
      <c r="V1142" s="16" t="str">
        <f>IF($S1142&lt;3, "N/A", $M1142)</f>
        <v>N/A</v>
      </c>
      <c r="W1142" s="16" t="str">
        <f>IF($S1142&lt;4, "N/A", $M1142)</f>
        <v>N/A</v>
      </c>
      <c r="X1142" s="16" t="str">
        <f>IF($S1142&lt;5, "N/A", $M1142)</f>
        <v>N/A</v>
      </c>
      <c r="Y1142" s="15" t="str">
        <f>IF(SUM(T1142:X1142)&lt;&gt;Q1142, "CHECK", "OK")</f>
        <v>OK</v>
      </c>
      <c r="Z1142" s="15" t="str">
        <f>IF(F1142=$B$1, "No", IF(S1142=1, "Yes", "No"))</f>
        <v>No</v>
      </c>
      <c r="AA1142" s="18" t="str">
        <f>IF(C1142="DM", "N/A", IF(Z1142="No","N/A",VLOOKUP(B1142,'Extension List'!$A$3:$R$1972,18,FALSE)))</f>
        <v>N/A</v>
      </c>
      <c r="AB1142" s="15" t="str">
        <f>IF(C1142="DM", "N/A", IF(Z1142="No","N/A",VLOOKUP(B1142,'Extension List'!$A$3:$T$1972,20,FALSE)))</f>
        <v>N/A</v>
      </c>
      <c r="AC1142" s="15" t="str">
        <f>IF(AA1142="N/A", "N/A", 0)</f>
        <v>N/A</v>
      </c>
      <c r="AD1142" s="16" t="str">
        <f>IF(AE1142="N/A", "N/A", AA1142-AE1142)</f>
        <v>N/A</v>
      </c>
      <c r="AE1142" s="16" t="str">
        <f>IF(AA1142="N/A", "N/A", IF(AC1142&gt;0, IF(AA1142&lt;13, ROUNDUP(0.25*AA1142,0), IF(AA1142&lt;26, ROUNDUP(0.4*AA1142,0), IF(AA1142&lt;51, ROUNDUP(0.6*AA1142,0), ROUNDUP(0.75*AA1142,0)))), "N/A"))</f>
        <v>N/A</v>
      </c>
      <c r="AF1142" s="16" t="str">
        <f>IF(AD1142="N/A","N/A", (AE1142*AC1142)+Q1142)</f>
        <v>N/A</v>
      </c>
      <c r="AG1142" s="16" t="str">
        <f>IF($AF1142="N/A", "N/A", "TBC")</f>
        <v>N/A</v>
      </c>
      <c r="AH1142" s="16" t="str">
        <f>IF($AF1142="N/A", "N/A", "TBC")</f>
        <v>N/A</v>
      </c>
      <c r="AI1142" s="16" t="str">
        <f>IF($AF1142="N/A","N/A",IF(AC1142&gt;1,"TBC","N/A"))</f>
        <v>N/A</v>
      </c>
      <c r="AJ1142" s="16" t="str">
        <f>IF($AF1142="N/A","N/A",IF(AC1142&gt;2,"TBC","N/A"))</f>
        <v>N/A</v>
      </c>
      <c r="AK1142" s="16" t="str">
        <f>IF($AF1142="N/A","N/A",IF(AC1142&gt;3,"TBC","N/A"))</f>
        <v>N/A</v>
      </c>
      <c r="AL1142" s="16" t="str">
        <f>IF(AC1142="N/A","N/A",IF(AC1142&gt;0,IF(SUM(AG1142:AK1142)&lt;&gt;AF1142,"CHECK","OK"),"N/A"))</f>
        <v>N/A</v>
      </c>
      <c r="AM1142" s="16" t="e">
        <f>IF(AD1142="N/A", L1142+T1142, L1142+AG1142)</f>
        <v>#VALUE!</v>
      </c>
      <c r="AN1142" s="16" t="str">
        <f>IF(AD1142="N/A", IF(U1142="N/A", "N/A", L1142+U1142), AD1142+AH1142)</f>
        <v>N/A</v>
      </c>
      <c r="AO1142" s="16" t="str">
        <f>IF(AD1142="N/A", IF(V1142="N/A", "N/A", L1142+V1142), IF(AI1142="N/A", "N/A", AD1142+AI1142))</f>
        <v>N/A</v>
      </c>
      <c r="AP1142" s="16" t="str">
        <f>IF(AD1142="N/A", IF(W1142="N/A", "N/A", L1142+W1142), IF(AJ1142="N/A", "N/A", AD1142+AJ1142))</f>
        <v>N/A</v>
      </c>
      <c r="AQ1142" s="16" t="str">
        <f>IF(AD1142="N/A", IF(X1142="N/A", "N/A", L1142+X1142), IF(AK1142="N/A", "N/A", AD1142+AK1142))</f>
        <v>N/A</v>
      </c>
      <c r="AR1142" s="15" t="s">
        <v>40</v>
      </c>
      <c r="AS1142" s="15" t="s">
        <v>40</v>
      </c>
      <c r="AT1142" s="15" t="s">
        <v>40</v>
      </c>
      <c r="AU1142" s="15" t="s">
        <v>40</v>
      </c>
      <c r="AV1142" s="15" t="s">
        <v>40</v>
      </c>
      <c r="AW1142" s="15" t="s">
        <v>40</v>
      </c>
      <c r="AX1142" s="15" t="s">
        <v>40</v>
      </c>
      <c r="AY1142" s="15" t="s">
        <v>40</v>
      </c>
      <c r="AZ1142" s="15" t="s">
        <v>40</v>
      </c>
      <c r="BA1142" s="15" t="s">
        <v>40</v>
      </c>
      <c r="BB1142" s="15" t="s">
        <v>40</v>
      </c>
      <c r="BC1142" s="15" t="s">
        <v>40</v>
      </c>
      <c r="BD1142" s="15" t="s">
        <v>40</v>
      </c>
      <c r="BE1142" s="15" t="s">
        <v>40</v>
      </c>
      <c r="BF1142" s="15" t="s">
        <v>40</v>
      </c>
      <c r="BG1142" s="15" t="s">
        <v>40</v>
      </c>
      <c r="BH1142" s="15" t="s">
        <v>40</v>
      </c>
      <c r="BJ1142" s="16" t="e">
        <f>IF(AR1142="R", $CA1142, IF(OR(AR1142="P", AR1142="T", AR1142="N"), 0, IF($C1142="DM", $T1142, IF(OR(AR1142="Y", AR1142="IR"),$AM1142,IF(AR1142="C", IF($BI1142="Y", IF($AF1142="N/A", $Q1142, $AF1142), IF($AG1142="N/A", $T1142,$AG1142)))))))</f>
        <v>#VALUE!</v>
      </c>
      <c r="BK1142" s="16" t="e">
        <f>IF(AS1142="R", $CA1142, IF(OR(AS1142="P", AS1142="T", AS1142="N"), 0, IF($C1142="DM", $T1142, IF(OR(AS1142="Y", AS1142="IR"),$AM1142,IF(AS1142="C", IF($BI1142="Y", IF($AF1142="N/A", $Q1142, $AF1142), IF($AG1142="N/A", $T1142,$AG1142)))))))</f>
        <v>#VALUE!</v>
      </c>
      <c r="BL1142" s="16" t="e">
        <f>IF(AT1142="R", $CA1142, IF(OR(AT1142="P", AT1142="T", AT1142="N"), 0, IF($C1142="DM", $T1142, IF(OR(AT1142="Y", AT1142="IR"),$AM1142,IF(AT1142="C", IF($BI1142="Y", IF($AF1142="N/A", $Q1142, $AF1142), IF($AG1142="N/A", $T1142,$AG1142)))))))</f>
        <v>#VALUE!</v>
      </c>
      <c r="BM1142" s="16" t="e">
        <f>IF(AU1142="R", $CA1142, IF(OR(AU1142="P", AU1142="T", AU1142="N"), 0, IF($C1142="DM", $T1142, IF(OR(AU1142="Y", AU1142="IR"),$AM1142,IF(AU1142="C", IF($BI1142="Y", IF($AF1142="N/A", $Q1142, $AF1142), IF($AG1142="N/A", $T1142,$AG1142)))))))</f>
        <v>#VALUE!</v>
      </c>
      <c r="BN1142" s="16" t="e">
        <f>IF(AV1142="R", $CA1142, IF(OR(AV1142="P", AV1142="T", AV1142="N"), 0, IF($C1142="DM", $T1142, IF(OR(AV1142="Y", AV1142="IR"),$AM1142,IF(AV1142="C", IF($BI1142="Y", IF($AF1142="N/A", $Q1142, $AF1142), IF($AG1142="N/A", $T1142,$AG1142)))))))</f>
        <v>#VALUE!</v>
      </c>
      <c r="BO1142" s="16" t="e">
        <f>IF(AW1142="R", $CA1142, IF(OR(AW1142="P", AW1142="T", AW1142="N"), 0, IF($C1142="DM", $T1142, IF(OR(AW1142="Y", AW1142="IR"),$AM1142,IF(AW1142="C", IF($BI1142="Y", IF($AF1142="N/A", $Q1142, $AF1142), IF($AG1142="N/A", $T1142,$AG1142)))))))</f>
        <v>#VALUE!</v>
      </c>
      <c r="BP1142" s="16" t="e">
        <f>IF(AX1142="R", $CA1142, IF(OR(AX1142="P", AX1142="T", AX1142="N"), 0, IF($C1142="DM", $T1142, IF(OR(AX1142="Y", AX1142="IR"),$AM1142,IF(AX1142="C", IF($BI1142="Y", IF($AF1142="N/A", $Q1142, $AF1142), IF($AG1142="N/A", $T1142,$AG1142)))))))</f>
        <v>#VALUE!</v>
      </c>
      <c r="BQ1142" s="16" t="e">
        <f>IF(AY1142="R", $CA1142, IF(OR(AY1142="P", AY1142="T", AY1142="N"), 0, IF($C1142="DM", $T1142, IF(OR(AY1142="Y", AY1142="IR"),$AM1142,IF(AY1142="C", IF($BI1142="Y", IF($AF1142="N/A", $Q1142, $AF1142), IF($AG1142="N/A", $T1142,$AG1142)))))))</f>
        <v>#VALUE!</v>
      </c>
      <c r="BR1142" s="16" t="e">
        <f>IF(AZ1142="R", $CA1142, IF(OR(AZ1142="P", AZ1142="T", AZ1142="N"), 0, IF($C1142="DM", $T1142, IF(OR(AZ1142="Y", AZ1142="IR"),$AM1142,IF(AZ1142="C", IF($BI1142="Y", IF($AF1142="N/A", $Q1142, $AF1142), IF($AG1142="N/A", $T1142,$AG1142)))))))</f>
        <v>#VALUE!</v>
      </c>
      <c r="BS1142" s="16" t="e">
        <f>IF(BA1142="R", $CA1142, IF(OR(BA1142="P", BA1142="T", BA1142="N"), 0, IF($C1142="DM", $T1142, IF(OR(BA1142="Y", BA1142="IR"),$AM1142,IF(BA1142="C", IF($BI1142="Y", IF($AF1142="N/A", $Q1142, $AF1142), IF($AG1142="N/A", $T1142,$AG1142)))))))</f>
        <v>#VALUE!</v>
      </c>
      <c r="BT1142" s="16" t="e">
        <f>IF(BB1142="R", $CA1142, IF(OR(BB1142="P", BB1142="T", BB1142="N"), 0, IF($C1142="DM", $T1142, IF(OR(BB1142="Y", BB1142="IR"),$AM1142,IF(BB1142="C", IF($BI1142="Y", IF($BA1142="C", IF($AF1142="N/A", $Q1142, $AF1142), IF($AF1142="N/A", $T1142, $AM1142)), IF($AG1142="N/A", $T1142,$AG1142)))))))</f>
        <v>#VALUE!</v>
      </c>
      <c r="BU1142" s="16" t="e">
        <f>IF(BC1142="R", $CA1142, IF(OR(BC1142="P", BC1142="T", BC1142="N"), 0, IF($C1142="DM", $T1142, IF(OR(BC1142="Y", BC1142="IR"),$AM1142,IF(BC1142="C", IF($BI1142="Y", IF($BA1142="C", IF($AF1142="N/A", $Q1142, $AF1142), IF($AF1142="N/A", $T1142, $AM1142)), IF($AG1142="N/A", $T1142,$AG1142)))))))</f>
        <v>#VALUE!</v>
      </c>
      <c r="BV1142" s="16" t="e">
        <f>IF(BD1142="R", $CA1142, IF(OR(BD1142="P", BD1142="T", BD1142="N"), 0, IF($C1142="DM", $T1142, IF(OR(BD1142="Y", BD1142="IR"),$AM1142,IF(BD1142="C", IF($BI1142="Y", IF($BA1142="C", IF($AF1142="N/A", $Q1142, $AF1142), IF($AF1142="N/A", $T1142, $AM1142)), IF($AG1142="N/A", $T1142,$AG1142)))))))</f>
        <v>#VALUE!</v>
      </c>
      <c r="BW1142" s="16" t="e">
        <f>IF(BE1142="R", $CA1142, IF(OR(BE1142="P", BE1142="T", BE1142="N"), 0, IF($C1142="DM", $T1142, IF(OR(BE1142="Y", BE1142="IR"),$AM1142,IF(BE1142="C", IF($BI1142="Y", IF($BA1142="C", IF($AF1142="N/A", $Q1142, $AF1142), IF($AF1142="N/A", $T1142, $AM1142)), IF($AG1142="N/A", $T1142,$AG1142)))))))</f>
        <v>#VALUE!</v>
      </c>
      <c r="BX1142" s="16" t="e">
        <f>IF(BF1142="R", $CA1142, IF(OR(BF1142="P", BF1142="T", BF1142="N"), 0, IF($C1142="DM", $T1142, IF(OR(BF1142="Y", BF1142="IR"),$AM1142,IF(BF1142="C", IF($BI1142="Y", IF($BA1142="C", IF($AF1142="N/A", $Q1142, $AF1142), IF($AF1142="N/A", $T1142, $AM1142)), IF($AG1142="N/A", $T1142,$AG1142)))))))</f>
        <v>#VALUE!</v>
      </c>
      <c r="BY1142" s="16" t="e">
        <f>IF(BG1142="R", $CA1142, IF(OR(BG1142="P", BG1142="T", BG1142="N"), 0, IF($C1142="DM", $T1142, IF(OR(BG1142="Y", BG1142="IR"),$AM1142,IF(BG1142="C", IF($BI1142="Y", IF($BA1142="C", IF($AF1142="N/A", $Q1142, $AF1142), IF($AF1142="N/A", $T1142, $AM1142)), IF($AG1142="N/A", $T1142,$AG1142)))))))</f>
        <v>#VALUE!</v>
      </c>
      <c r="BZ1142" s="16" t="e">
        <f>IF(BH1142="R", $CA1142, IF(OR(BH1142="P", BH1142="T", BH1142="N"), 0, IF($C1142="DM", $T1142, IF(OR(BH1142="Y", BH1142="IR"),$AM1142,IF(BH1142="C", IF($BI1142="Y", IF($BA1142="C", IF($AF1142="N/A", $Q1142, $AF1142), IF($AF1142="N/A", $T1142, $AM1142)), IF($AG1142="N/A", $T1142,$AG1142)))))))</f>
        <v>#VALUE!</v>
      </c>
      <c r="CA1142" s="15" t="s">
        <v>75</v>
      </c>
      <c r="CB1142" s="16" t="e">
        <f>BZ1142</f>
        <v>#VALUE!</v>
      </c>
      <c r="CC1142" s="15" t="str">
        <f>IF(OR($BH1142="T", $BH1142="R"), 0, IF($BH1142="C", IF($BI1142="Y", IF($BA1142="C", 0, IF(AF1142="N/A", Q1142-T1142, AF1142-AG1142)), IF($AF1142="N/A", U1142, AH1142)), AN1142))</f>
        <v>N/A</v>
      </c>
      <c r="CD1142" s="15" t="str">
        <f>IF(OR($BH1142="T", $BH1142="R"), 0, IF($BH1142="C", IF($BI1142="Y", 0, IF($AF1142="N/A", V1142, AI1142)), AO1142))</f>
        <v>N/A</v>
      </c>
      <c r="CE1142" s="15" t="str">
        <f>IF(OR($BH1142="T", $BH1142="R"), 0, IF($BH1142="C", IF($BI1142="Y", 0, IF($AF1142="N/A", W1142, AJ1142)), AP1142))</f>
        <v>N/A</v>
      </c>
      <c r="CF1142" s="15" t="str">
        <f>IF(OR($BH1142="T", $BH1142="R"), 0, IF($BH1142="C", IF($BI1142="Y", 0, IF($AF1142="N/A", X1142, AK1142)), AQ1142))</f>
        <v>N/A</v>
      </c>
    </row>
    <row r="1143" spans="1:84" x14ac:dyDescent="0.25">
      <c r="A1143" s="14">
        <v>6120</v>
      </c>
      <c r="B1143" s="15"/>
      <c r="C1143" s="15"/>
      <c r="D1143" s="15"/>
      <c r="E1143" s="15" t="e">
        <f>VLOOKUP(B1143, 'Rookie Year'!$A$2:$B$55679,2,FALSE)</f>
        <v>#N/A</v>
      </c>
      <c r="F1143" s="15">
        <v>2024</v>
      </c>
      <c r="G1143" s="15" t="s">
        <v>42</v>
      </c>
      <c r="H1143" s="15"/>
      <c r="I1143" s="16"/>
      <c r="J1143" s="15"/>
      <c r="K1143" s="17">
        <f>IF(AND(G1143&lt;&gt;"N",R1143="N/A"), IF(I1143&lt;4, 0, 0.25),IF(I1143=1, IF(J1143=1,0.25, 0.25), IF(I1143&lt;13, 0.25, IF(I1143&lt;26, 0.4, IF(I1143&lt;51, 0.6, 0.75)))))</f>
        <v>0.25</v>
      </c>
      <c r="L1143" s="16">
        <f>I1143-M1143</f>
        <v>0</v>
      </c>
      <c r="M1143" s="16">
        <f>ROUNDUP(I1143*K1143,0)</f>
        <v>0</v>
      </c>
      <c r="N1143" s="16">
        <f>M1143*J1143</f>
        <v>0</v>
      </c>
      <c r="O1143" s="16">
        <v>0</v>
      </c>
      <c r="P1143" s="16">
        <v>0</v>
      </c>
      <c r="Q1143" s="16">
        <f>N1143-O1143-P1143</f>
        <v>0</v>
      </c>
      <c r="R1143" s="15" t="s">
        <v>75</v>
      </c>
      <c r="S1143" s="15">
        <f>IF(R1143="N/A", J1143-($B$1-F1143), J1143-($B$1-R1143))</f>
        <v>0</v>
      </c>
      <c r="T1143" s="16" t="str">
        <f>IF($S1143&lt;1, "N/A", $M1143)</f>
        <v>N/A</v>
      </c>
      <c r="U1143" s="16" t="str">
        <f>IF($S1143&lt;2, "N/A", $M1143)</f>
        <v>N/A</v>
      </c>
      <c r="V1143" s="16" t="str">
        <f>IF($S1143&lt;3, "N/A", $M1143)</f>
        <v>N/A</v>
      </c>
      <c r="W1143" s="16" t="str">
        <f>IF($S1143&lt;4, "N/A", $M1143)</f>
        <v>N/A</v>
      </c>
      <c r="X1143" s="16" t="str">
        <f>IF($S1143&lt;5, "N/A", $M1143)</f>
        <v>N/A</v>
      </c>
      <c r="Y1143" s="15" t="str">
        <f>IF(SUM(T1143:X1143)&lt;&gt;Q1143, "CHECK", "OK")</f>
        <v>OK</v>
      </c>
      <c r="Z1143" s="15" t="str">
        <f>IF(F1143=$B$1, "No", IF(S1143=1, "Yes", "No"))</f>
        <v>No</v>
      </c>
      <c r="AA1143" s="18" t="str">
        <f>IF(C1143="DM", "N/A", IF(Z1143="No","N/A",VLOOKUP(B1143,'Extension List'!$A$3:$R$1972,18,FALSE)))</f>
        <v>N/A</v>
      </c>
      <c r="AB1143" s="15" t="str">
        <f>IF(C1143="DM", "N/A", IF(Z1143="No","N/A",VLOOKUP(B1143,'Extension List'!$A$3:$T$1972,20,FALSE)))</f>
        <v>N/A</v>
      </c>
      <c r="AC1143" s="15" t="str">
        <f>IF(AA1143="N/A", "N/A", 0)</f>
        <v>N/A</v>
      </c>
      <c r="AD1143" s="16" t="str">
        <f>IF(AE1143="N/A", "N/A", AA1143-AE1143)</f>
        <v>N/A</v>
      </c>
      <c r="AE1143" s="16" t="str">
        <f>IF(AA1143="N/A", "N/A", IF(AC1143&gt;0, IF(AA1143&lt;13, ROUNDUP(0.25*AA1143,0), IF(AA1143&lt;26, ROUNDUP(0.4*AA1143,0), IF(AA1143&lt;51, ROUNDUP(0.6*AA1143,0), ROUNDUP(0.75*AA1143,0)))), "N/A"))</f>
        <v>N/A</v>
      </c>
      <c r="AF1143" s="16" t="str">
        <f>IF(AD1143="N/A","N/A", (AE1143*AC1143)+Q1143)</f>
        <v>N/A</v>
      </c>
      <c r="AG1143" s="16" t="str">
        <f>IF($AF1143="N/A", "N/A", "TBC")</f>
        <v>N/A</v>
      </c>
      <c r="AH1143" s="16" t="str">
        <f>IF($AF1143="N/A", "N/A", "TBC")</f>
        <v>N/A</v>
      </c>
      <c r="AI1143" s="16" t="str">
        <f>IF($AF1143="N/A","N/A",IF(AC1143&gt;1,"TBC","N/A"))</f>
        <v>N/A</v>
      </c>
      <c r="AJ1143" s="16" t="str">
        <f>IF($AF1143="N/A","N/A",IF(AC1143&gt;2,"TBC","N/A"))</f>
        <v>N/A</v>
      </c>
      <c r="AK1143" s="16" t="str">
        <f>IF($AF1143="N/A","N/A",IF(AC1143&gt;3,"TBC","N/A"))</f>
        <v>N/A</v>
      </c>
      <c r="AL1143" s="16" t="str">
        <f>IF(AC1143="N/A","N/A",IF(AC1143&gt;0,IF(SUM(AG1143:AK1143)&lt;&gt;AF1143,"CHECK","OK"),"N/A"))</f>
        <v>N/A</v>
      </c>
      <c r="AM1143" s="16" t="e">
        <f>IF(AD1143="N/A", L1143+T1143, L1143+AG1143)</f>
        <v>#VALUE!</v>
      </c>
      <c r="AN1143" s="16" t="str">
        <f>IF(AD1143="N/A", IF(U1143="N/A", "N/A", L1143+U1143), AD1143+AH1143)</f>
        <v>N/A</v>
      </c>
      <c r="AO1143" s="16" t="str">
        <f>IF(AD1143="N/A", IF(V1143="N/A", "N/A", L1143+V1143), IF(AI1143="N/A", "N/A", AD1143+AI1143))</f>
        <v>N/A</v>
      </c>
      <c r="AP1143" s="16" t="str">
        <f>IF(AD1143="N/A", IF(W1143="N/A", "N/A", L1143+W1143), IF(AJ1143="N/A", "N/A", AD1143+AJ1143))</f>
        <v>N/A</v>
      </c>
      <c r="AQ1143" s="16" t="str">
        <f>IF(AD1143="N/A", IF(X1143="N/A", "N/A", L1143+X1143), IF(AK1143="N/A", "N/A", AD1143+AK1143))</f>
        <v>N/A</v>
      </c>
      <c r="AR1143" s="15" t="s">
        <v>40</v>
      </c>
      <c r="AS1143" s="15" t="s">
        <v>40</v>
      </c>
      <c r="AT1143" s="15" t="s">
        <v>40</v>
      </c>
      <c r="AU1143" s="15" t="s">
        <v>40</v>
      </c>
      <c r="AV1143" s="15" t="s">
        <v>40</v>
      </c>
      <c r="AW1143" s="15" t="s">
        <v>40</v>
      </c>
      <c r="AX1143" s="15" t="s">
        <v>40</v>
      </c>
      <c r="AY1143" s="15" t="s">
        <v>40</v>
      </c>
      <c r="AZ1143" s="15" t="s">
        <v>40</v>
      </c>
      <c r="BA1143" s="15" t="s">
        <v>40</v>
      </c>
      <c r="BB1143" s="15" t="s">
        <v>40</v>
      </c>
      <c r="BC1143" s="15" t="s">
        <v>40</v>
      </c>
      <c r="BD1143" s="15" t="s">
        <v>40</v>
      </c>
      <c r="BE1143" s="15" t="s">
        <v>40</v>
      </c>
      <c r="BF1143" s="15" t="s">
        <v>40</v>
      </c>
      <c r="BG1143" s="15" t="s">
        <v>40</v>
      </c>
      <c r="BH1143" s="15" t="s">
        <v>40</v>
      </c>
      <c r="BJ1143" s="16" t="e">
        <f>IF(AR1143="R", $CA1143, IF(OR(AR1143="P", AR1143="T", AR1143="N"), 0, IF($C1143="DM", $T1143, IF(OR(AR1143="Y", AR1143="IR"),$AM1143,IF(AR1143="C", IF($BI1143="Y", IF($AF1143="N/A", $Q1143, $AF1143), IF($AG1143="N/A", $T1143,$AG1143)))))))</f>
        <v>#VALUE!</v>
      </c>
      <c r="BK1143" s="16" t="e">
        <f>IF(AS1143="R", $CA1143, IF(OR(AS1143="P", AS1143="T", AS1143="N"), 0, IF($C1143="DM", $T1143, IF(OR(AS1143="Y", AS1143="IR"),$AM1143,IF(AS1143="C", IF($BI1143="Y", IF($AF1143="N/A", $Q1143, $AF1143), IF($AG1143="N/A", $T1143,$AG1143)))))))</f>
        <v>#VALUE!</v>
      </c>
      <c r="BL1143" s="16" t="e">
        <f>IF(AT1143="R", $CA1143, IF(OR(AT1143="P", AT1143="T", AT1143="N"), 0, IF($C1143="DM", $T1143, IF(OR(AT1143="Y", AT1143="IR"),$AM1143,IF(AT1143="C", IF($BI1143="Y", IF($AF1143="N/A", $Q1143, $AF1143), IF($AG1143="N/A", $T1143,$AG1143)))))))</f>
        <v>#VALUE!</v>
      </c>
      <c r="BM1143" s="16" t="e">
        <f>IF(AU1143="R", $CA1143, IF(OR(AU1143="P", AU1143="T", AU1143="N"), 0, IF($C1143="DM", $T1143, IF(OR(AU1143="Y", AU1143="IR"),$AM1143,IF(AU1143="C", IF($BI1143="Y", IF($AF1143="N/A", $Q1143, $AF1143), IF($AG1143="N/A", $T1143,$AG1143)))))))</f>
        <v>#VALUE!</v>
      </c>
      <c r="BN1143" s="16" t="e">
        <f>IF(AV1143="R", $CA1143, IF(OR(AV1143="P", AV1143="T", AV1143="N"), 0, IF($C1143="DM", $T1143, IF(OR(AV1143="Y", AV1143="IR"),$AM1143,IF(AV1143="C", IF($BI1143="Y", IF($AF1143="N/A", $Q1143, $AF1143), IF($AG1143="N/A", $T1143,$AG1143)))))))</f>
        <v>#VALUE!</v>
      </c>
      <c r="BO1143" s="16" t="e">
        <f>IF(AW1143="R", $CA1143, IF(OR(AW1143="P", AW1143="T", AW1143="N"), 0, IF($C1143="DM", $T1143, IF(OR(AW1143="Y", AW1143="IR"),$AM1143,IF(AW1143="C", IF($BI1143="Y", IF($AF1143="N/A", $Q1143, $AF1143), IF($AG1143="N/A", $T1143,$AG1143)))))))</f>
        <v>#VALUE!</v>
      </c>
      <c r="BP1143" s="16" t="e">
        <f>IF(AX1143="R", $CA1143, IF(OR(AX1143="P", AX1143="T", AX1143="N"), 0, IF($C1143="DM", $T1143, IF(OR(AX1143="Y", AX1143="IR"),$AM1143,IF(AX1143="C", IF($BI1143="Y", IF($AF1143="N/A", $Q1143, $AF1143), IF($AG1143="N/A", $T1143,$AG1143)))))))</f>
        <v>#VALUE!</v>
      </c>
      <c r="BQ1143" s="16" t="e">
        <f>IF(AY1143="R", $CA1143, IF(OR(AY1143="P", AY1143="T", AY1143="N"), 0, IF($C1143="DM", $T1143, IF(OR(AY1143="Y", AY1143="IR"),$AM1143,IF(AY1143="C", IF($BI1143="Y", IF($AF1143="N/A", $Q1143, $AF1143), IF($AG1143="N/A", $T1143,$AG1143)))))))</f>
        <v>#VALUE!</v>
      </c>
      <c r="BR1143" s="16" t="e">
        <f>IF(AZ1143="R", $CA1143, IF(OR(AZ1143="P", AZ1143="T", AZ1143="N"), 0, IF($C1143="DM", $T1143, IF(OR(AZ1143="Y", AZ1143="IR"),$AM1143,IF(AZ1143="C", IF($BI1143="Y", IF($AF1143="N/A", $Q1143, $AF1143), IF($AG1143="N/A", $T1143,$AG1143)))))))</f>
        <v>#VALUE!</v>
      </c>
      <c r="BS1143" s="16" t="e">
        <f>IF(BA1143="R", $CA1143, IF(OR(BA1143="P", BA1143="T", BA1143="N"), 0, IF($C1143="DM", $T1143, IF(OR(BA1143="Y", BA1143="IR"),$AM1143,IF(BA1143="C", IF($BI1143="Y", IF($AF1143="N/A", $Q1143, $AF1143), IF($AG1143="N/A", $T1143,$AG1143)))))))</f>
        <v>#VALUE!</v>
      </c>
      <c r="BT1143" s="16" t="e">
        <f>IF(BB1143="R", $CA1143, IF(OR(BB1143="P", BB1143="T", BB1143="N"), 0, IF($C1143="DM", $T1143, IF(OR(BB1143="Y", BB1143="IR"),$AM1143,IF(BB1143="C", IF($BI1143="Y", IF($BA1143="C", IF($AF1143="N/A", $Q1143, $AF1143), IF($AF1143="N/A", $T1143, $AM1143)), IF($AG1143="N/A", $T1143,$AG1143)))))))</f>
        <v>#VALUE!</v>
      </c>
      <c r="BU1143" s="16" t="e">
        <f>IF(BC1143="R", $CA1143, IF(OR(BC1143="P", BC1143="T", BC1143="N"), 0, IF($C1143="DM", $T1143, IF(OR(BC1143="Y", BC1143="IR"),$AM1143,IF(BC1143="C", IF($BI1143="Y", IF($BA1143="C", IF($AF1143="N/A", $Q1143, $AF1143), IF($AF1143="N/A", $T1143, $AM1143)), IF($AG1143="N/A", $T1143,$AG1143)))))))</f>
        <v>#VALUE!</v>
      </c>
      <c r="BV1143" s="16" t="e">
        <f>IF(BD1143="R", $CA1143, IF(OR(BD1143="P", BD1143="T", BD1143="N"), 0, IF($C1143="DM", $T1143, IF(OR(BD1143="Y", BD1143="IR"),$AM1143,IF(BD1143="C", IF($BI1143="Y", IF($BA1143="C", IF($AF1143="N/A", $Q1143, $AF1143), IF($AF1143="N/A", $T1143, $AM1143)), IF($AG1143="N/A", $T1143,$AG1143)))))))</f>
        <v>#VALUE!</v>
      </c>
      <c r="BW1143" s="16" t="e">
        <f>IF(BE1143="R", $CA1143, IF(OR(BE1143="P", BE1143="T", BE1143="N"), 0, IF($C1143="DM", $T1143, IF(OR(BE1143="Y", BE1143="IR"),$AM1143,IF(BE1143="C", IF($BI1143="Y", IF($BA1143="C", IF($AF1143="N/A", $Q1143, $AF1143), IF($AF1143="N/A", $T1143, $AM1143)), IF($AG1143="N/A", $T1143,$AG1143)))))))</f>
        <v>#VALUE!</v>
      </c>
      <c r="BX1143" s="16" t="e">
        <f>IF(BF1143="R", $CA1143, IF(OR(BF1143="P", BF1143="T", BF1143="N"), 0, IF($C1143="DM", $T1143, IF(OR(BF1143="Y", BF1143="IR"),$AM1143,IF(BF1143="C", IF($BI1143="Y", IF($BA1143="C", IF($AF1143="N/A", $Q1143, $AF1143), IF($AF1143="N/A", $T1143, $AM1143)), IF($AG1143="N/A", $T1143,$AG1143)))))))</f>
        <v>#VALUE!</v>
      </c>
      <c r="BY1143" s="16" t="e">
        <f>IF(BG1143="R", $CA1143, IF(OR(BG1143="P", BG1143="T", BG1143="N"), 0, IF($C1143="DM", $T1143, IF(OR(BG1143="Y", BG1143="IR"),$AM1143,IF(BG1143="C", IF($BI1143="Y", IF($BA1143="C", IF($AF1143="N/A", $Q1143, $AF1143), IF($AF1143="N/A", $T1143, $AM1143)), IF($AG1143="N/A", $T1143,$AG1143)))))))</f>
        <v>#VALUE!</v>
      </c>
      <c r="BZ1143" s="16" t="e">
        <f>IF(BH1143="R", $CA1143, IF(OR(BH1143="P", BH1143="T", BH1143="N"), 0, IF($C1143="DM", $T1143, IF(OR(BH1143="Y", BH1143="IR"),$AM1143,IF(BH1143="C", IF($BI1143="Y", IF($BA1143="C", IF($AF1143="N/A", $Q1143, $AF1143), IF($AF1143="N/A", $T1143, $AM1143)), IF($AG1143="N/A", $T1143,$AG1143)))))))</f>
        <v>#VALUE!</v>
      </c>
      <c r="CA1143" s="15" t="s">
        <v>75</v>
      </c>
      <c r="CB1143" s="16" t="e">
        <f>BZ1143</f>
        <v>#VALUE!</v>
      </c>
      <c r="CC1143" s="15" t="str">
        <f>IF(OR($BH1143="T", $BH1143="R"), 0, IF($BH1143="C", IF($BI1143="Y", IF($BA1143="C", 0, IF(AF1143="N/A", Q1143-T1143, AF1143-AG1143)), IF($AF1143="N/A", U1143, AH1143)), AN1143))</f>
        <v>N/A</v>
      </c>
      <c r="CD1143" s="15" t="str">
        <f>IF(OR($BH1143="T", $BH1143="R"), 0, IF($BH1143="C", IF($BI1143="Y", 0, IF($AF1143="N/A", V1143, AI1143)), AO1143))</f>
        <v>N/A</v>
      </c>
      <c r="CE1143" s="15" t="str">
        <f>IF(OR($BH1143="T", $BH1143="R"), 0, IF($BH1143="C", IF($BI1143="Y", 0, IF($AF1143="N/A", W1143, AJ1143)), AP1143))</f>
        <v>N/A</v>
      </c>
      <c r="CF1143" s="15" t="str">
        <f>IF(OR($BH1143="T", $BH1143="R"), 0, IF($BH1143="C", IF($BI1143="Y", 0, IF($AF1143="N/A", X1143, AK1143)), AQ1143))</f>
        <v>N/A</v>
      </c>
    </row>
    <row r="1144" spans="1:84" x14ac:dyDescent="0.25">
      <c r="A1144" s="14">
        <v>6121</v>
      </c>
      <c r="B1144" s="15"/>
      <c r="C1144" s="15"/>
      <c r="D1144" s="15"/>
      <c r="E1144" s="15" t="e">
        <f>VLOOKUP(B1144, 'Rookie Year'!$A$2:$B$55679,2,FALSE)</f>
        <v>#N/A</v>
      </c>
      <c r="F1144" s="15">
        <v>2024</v>
      </c>
      <c r="G1144" s="15" t="s">
        <v>42</v>
      </c>
      <c r="H1144" s="15"/>
      <c r="I1144" s="16"/>
      <c r="J1144" s="15"/>
      <c r="K1144" s="17">
        <f>IF(AND(G1144&lt;&gt;"N",R1144="N/A"), IF(I1144&lt;4, 0, 0.25),IF(I1144=1, IF(J1144=1,0.25, 0.25), IF(I1144&lt;13, 0.25, IF(I1144&lt;26, 0.4, IF(I1144&lt;51, 0.6, 0.75)))))</f>
        <v>0.25</v>
      </c>
      <c r="L1144" s="16">
        <f>I1144-M1144</f>
        <v>0</v>
      </c>
      <c r="M1144" s="16">
        <f>ROUNDUP(I1144*K1144,0)</f>
        <v>0</v>
      </c>
      <c r="N1144" s="16">
        <f>M1144*J1144</f>
        <v>0</v>
      </c>
      <c r="O1144" s="16">
        <v>0</v>
      </c>
      <c r="P1144" s="16">
        <v>0</v>
      </c>
      <c r="Q1144" s="16">
        <f>N1144-O1144-P1144</f>
        <v>0</v>
      </c>
      <c r="R1144" s="15" t="s">
        <v>75</v>
      </c>
      <c r="S1144" s="15">
        <f>IF(R1144="N/A", J1144-($B$1-F1144), J1144-($B$1-R1144))</f>
        <v>0</v>
      </c>
      <c r="T1144" s="16" t="str">
        <f>IF($S1144&lt;1, "N/A", $M1144)</f>
        <v>N/A</v>
      </c>
      <c r="U1144" s="16" t="str">
        <f>IF($S1144&lt;2, "N/A", $M1144)</f>
        <v>N/A</v>
      </c>
      <c r="V1144" s="16" t="str">
        <f>IF($S1144&lt;3, "N/A", $M1144)</f>
        <v>N/A</v>
      </c>
      <c r="W1144" s="16" t="str">
        <f>IF($S1144&lt;4, "N/A", $M1144)</f>
        <v>N/A</v>
      </c>
      <c r="X1144" s="16" t="str">
        <f>IF($S1144&lt;5, "N/A", $M1144)</f>
        <v>N/A</v>
      </c>
      <c r="Y1144" s="15" t="str">
        <f>IF(SUM(T1144:X1144)&lt;&gt;Q1144, "CHECK", "OK")</f>
        <v>OK</v>
      </c>
      <c r="Z1144" s="15" t="str">
        <f>IF(F1144=$B$1, "No", IF(S1144=1, "Yes", "No"))</f>
        <v>No</v>
      </c>
      <c r="AA1144" s="18" t="str">
        <f>IF(C1144="DM", "N/A", IF(Z1144="No","N/A",VLOOKUP(B1144,'Extension List'!$A$3:$R$1972,18,FALSE)))</f>
        <v>N/A</v>
      </c>
      <c r="AB1144" s="15" t="str">
        <f>IF(C1144="DM", "N/A", IF(Z1144="No","N/A",VLOOKUP(B1144,'Extension List'!$A$3:$T$1972,20,FALSE)))</f>
        <v>N/A</v>
      </c>
      <c r="AC1144" s="15" t="str">
        <f>IF(AA1144="N/A", "N/A", 0)</f>
        <v>N/A</v>
      </c>
      <c r="AD1144" s="16" t="str">
        <f>IF(AE1144="N/A", "N/A", AA1144-AE1144)</f>
        <v>N/A</v>
      </c>
      <c r="AE1144" s="16" t="str">
        <f>IF(AA1144="N/A", "N/A", IF(AC1144&gt;0, IF(AA1144&lt;13, ROUNDUP(0.25*AA1144,0), IF(AA1144&lt;26, ROUNDUP(0.4*AA1144,0), IF(AA1144&lt;51, ROUNDUP(0.6*AA1144,0), ROUNDUP(0.75*AA1144,0)))), "N/A"))</f>
        <v>N/A</v>
      </c>
      <c r="AF1144" s="16" t="str">
        <f>IF(AD1144="N/A","N/A", (AE1144*AC1144)+Q1144)</f>
        <v>N/A</v>
      </c>
      <c r="AG1144" s="16" t="str">
        <f>IF($AF1144="N/A", "N/A", "TBC")</f>
        <v>N/A</v>
      </c>
      <c r="AH1144" s="16" t="str">
        <f>IF($AF1144="N/A", "N/A", "TBC")</f>
        <v>N/A</v>
      </c>
      <c r="AI1144" s="16" t="str">
        <f>IF($AF1144="N/A","N/A",IF(AC1144&gt;1,"TBC","N/A"))</f>
        <v>N/A</v>
      </c>
      <c r="AJ1144" s="16" t="str">
        <f>IF($AF1144="N/A","N/A",IF(AC1144&gt;2,"TBC","N/A"))</f>
        <v>N/A</v>
      </c>
      <c r="AK1144" s="16" t="str">
        <f>IF($AF1144="N/A","N/A",IF(AC1144&gt;3,"TBC","N/A"))</f>
        <v>N/A</v>
      </c>
      <c r="AL1144" s="16" t="str">
        <f>IF(AC1144="N/A","N/A",IF(AC1144&gt;0,IF(SUM(AG1144:AK1144)&lt;&gt;AF1144,"CHECK","OK"),"N/A"))</f>
        <v>N/A</v>
      </c>
      <c r="AM1144" s="16" t="e">
        <f>IF(AD1144="N/A", L1144+T1144, L1144+AG1144)</f>
        <v>#VALUE!</v>
      </c>
      <c r="AN1144" s="16" t="str">
        <f>IF(AD1144="N/A", IF(U1144="N/A", "N/A", L1144+U1144), AD1144+AH1144)</f>
        <v>N/A</v>
      </c>
      <c r="AO1144" s="16" t="str">
        <f>IF(AD1144="N/A", IF(V1144="N/A", "N/A", L1144+V1144), IF(AI1144="N/A", "N/A", AD1144+AI1144))</f>
        <v>N/A</v>
      </c>
      <c r="AP1144" s="16" t="str">
        <f>IF(AD1144="N/A", IF(W1144="N/A", "N/A", L1144+W1144), IF(AJ1144="N/A", "N/A", AD1144+AJ1144))</f>
        <v>N/A</v>
      </c>
      <c r="AQ1144" s="16" t="str">
        <f>IF(AD1144="N/A", IF(X1144="N/A", "N/A", L1144+X1144), IF(AK1144="N/A", "N/A", AD1144+AK1144))</f>
        <v>N/A</v>
      </c>
      <c r="AR1144" s="15" t="s">
        <v>40</v>
      </c>
      <c r="AS1144" s="15" t="s">
        <v>40</v>
      </c>
      <c r="AT1144" s="15" t="s">
        <v>40</v>
      </c>
      <c r="AU1144" s="15" t="s">
        <v>40</v>
      </c>
      <c r="AV1144" s="15" t="s">
        <v>40</v>
      </c>
      <c r="AW1144" s="15" t="s">
        <v>40</v>
      </c>
      <c r="AX1144" s="15" t="s">
        <v>40</v>
      </c>
      <c r="AY1144" s="15" t="s">
        <v>40</v>
      </c>
      <c r="AZ1144" s="15" t="s">
        <v>40</v>
      </c>
      <c r="BA1144" s="15" t="s">
        <v>40</v>
      </c>
      <c r="BB1144" s="15" t="s">
        <v>40</v>
      </c>
      <c r="BC1144" s="15" t="s">
        <v>40</v>
      </c>
      <c r="BD1144" s="15" t="s">
        <v>40</v>
      </c>
      <c r="BE1144" s="15" t="s">
        <v>40</v>
      </c>
      <c r="BF1144" s="15" t="s">
        <v>40</v>
      </c>
      <c r="BG1144" s="15" t="s">
        <v>40</v>
      </c>
      <c r="BH1144" s="15" t="s">
        <v>40</v>
      </c>
      <c r="BJ1144" s="16" t="e">
        <f>IF(AR1144="R", $CA1144, IF(OR(AR1144="P", AR1144="T", AR1144="N"), 0, IF($C1144="DM", $T1144, IF(OR(AR1144="Y", AR1144="IR"),$AM1144,IF(AR1144="C", IF($BI1144="Y", IF($AF1144="N/A", $Q1144, $AF1144), IF($AG1144="N/A", $T1144,$AG1144)))))))</f>
        <v>#VALUE!</v>
      </c>
      <c r="BK1144" s="16" t="e">
        <f>IF(AS1144="R", $CA1144, IF(OR(AS1144="P", AS1144="T", AS1144="N"), 0, IF($C1144="DM", $T1144, IF(OR(AS1144="Y", AS1144="IR"),$AM1144,IF(AS1144="C", IF($BI1144="Y", IF($AF1144="N/A", $Q1144, $AF1144), IF($AG1144="N/A", $T1144,$AG1144)))))))</f>
        <v>#VALUE!</v>
      </c>
      <c r="BL1144" s="16" t="e">
        <f>IF(AT1144="R", $CA1144, IF(OR(AT1144="P", AT1144="T", AT1144="N"), 0, IF($C1144="DM", $T1144, IF(OR(AT1144="Y", AT1144="IR"),$AM1144,IF(AT1144="C", IF($BI1144="Y", IF($AF1144="N/A", $Q1144, $AF1144), IF($AG1144="N/A", $T1144,$AG1144)))))))</f>
        <v>#VALUE!</v>
      </c>
      <c r="BM1144" s="16" t="e">
        <f>IF(AU1144="R", $CA1144, IF(OR(AU1144="P", AU1144="T", AU1144="N"), 0, IF($C1144="DM", $T1144, IF(OR(AU1144="Y", AU1144="IR"),$AM1144,IF(AU1144="C", IF($BI1144="Y", IF($AF1144="N/A", $Q1144, $AF1144), IF($AG1144="N/A", $T1144,$AG1144)))))))</f>
        <v>#VALUE!</v>
      </c>
      <c r="BN1144" s="16" t="e">
        <f>IF(AV1144="R", $CA1144, IF(OR(AV1144="P", AV1144="T", AV1144="N"), 0, IF($C1144="DM", $T1144, IF(OR(AV1144="Y", AV1144="IR"),$AM1144,IF(AV1144="C", IF($BI1144="Y", IF($AF1144="N/A", $Q1144, $AF1144), IF($AG1144="N/A", $T1144,$AG1144)))))))</f>
        <v>#VALUE!</v>
      </c>
      <c r="BO1144" s="16" t="e">
        <f>IF(AW1144="R", $CA1144, IF(OR(AW1144="P", AW1144="T", AW1144="N"), 0, IF($C1144="DM", $T1144, IF(OR(AW1144="Y", AW1144="IR"),$AM1144,IF(AW1144="C", IF($BI1144="Y", IF($AF1144="N/A", $Q1144, $AF1144), IF($AG1144="N/A", $T1144,$AG1144)))))))</f>
        <v>#VALUE!</v>
      </c>
      <c r="BP1144" s="16" t="e">
        <f>IF(AX1144="R", $CA1144, IF(OR(AX1144="P", AX1144="T", AX1144="N"), 0, IF($C1144="DM", $T1144, IF(OR(AX1144="Y", AX1144="IR"),$AM1144,IF(AX1144="C", IF($BI1144="Y", IF($AF1144="N/A", $Q1144, $AF1144), IF($AG1144="N/A", $T1144,$AG1144)))))))</f>
        <v>#VALUE!</v>
      </c>
      <c r="BQ1144" s="16" t="e">
        <f>IF(AY1144="R", $CA1144, IF(OR(AY1144="P", AY1144="T", AY1144="N"), 0, IF($C1144="DM", $T1144, IF(OR(AY1144="Y", AY1144="IR"),$AM1144,IF(AY1144="C", IF($BI1144="Y", IF($AF1144="N/A", $Q1144, $AF1144), IF($AG1144="N/A", $T1144,$AG1144)))))))</f>
        <v>#VALUE!</v>
      </c>
      <c r="BR1144" s="16" t="e">
        <f>IF(AZ1144="R", $CA1144, IF(OR(AZ1144="P", AZ1144="T", AZ1144="N"), 0, IF($C1144="DM", $T1144, IF(OR(AZ1144="Y", AZ1144="IR"),$AM1144,IF(AZ1144="C", IF($BI1144="Y", IF($AF1144="N/A", $Q1144, $AF1144), IF($AG1144="N/A", $T1144,$AG1144)))))))</f>
        <v>#VALUE!</v>
      </c>
      <c r="BS1144" s="16" t="e">
        <f>IF(BA1144="R", $CA1144, IF(OR(BA1144="P", BA1144="T", BA1144="N"), 0, IF($C1144="DM", $T1144, IF(OR(BA1144="Y", BA1144="IR"),$AM1144,IF(BA1144="C", IF($BI1144="Y", IF($AF1144="N/A", $Q1144, $AF1144), IF($AG1144="N/A", $T1144,$AG1144)))))))</f>
        <v>#VALUE!</v>
      </c>
      <c r="BT1144" s="16" t="e">
        <f>IF(BB1144="R", $CA1144, IF(OR(BB1144="P", BB1144="T", BB1144="N"), 0, IF($C1144="DM", $T1144, IF(OR(BB1144="Y", BB1144="IR"),$AM1144,IF(BB1144="C", IF($BI1144="Y", IF($BA1144="C", IF($AF1144="N/A", $Q1144, $AF1144), IF($AF1144="N/A", $T1144, $AM1144)), IF($AG1144="N/A", $T1144,$AG1144)))))))</f>
        <v>#VALUE!</v>
      </c>
      <c r="BU1144" s="16" t="e">
        <f>IF(BC1144="R", $CA1144, IF(OR(BC1144="P", BC1144="T", BC1144="N"), 0, IF($C1144="DM", $T1144, IF(OR(BC1144="Y", BC1144="IR"),$AM1144,IF(BC1144="C", IF($BI1144="Y", IF($BA1144="C", IF($AF1144="N/A", $Q1144, $AF1144), IF($AF1144="N/A", $T1144, $AM1144)), IF($AG1144="N/A", $T1144,$AG1144)))))))</f>
        <v>#VALUE!</v>
      </c>
      <c r="BV1144" s="16" t="e">
        <f>IF(BD1144="R", $CA1144, IF(OR(BD1144="P", BD1144="T", BD1144="N"), 0, IF($C1144="DM", $T1144, IF(OR(BD1144="Y", BD1144="IR"),$AM1144,IF(BD1144="C", IF($BI1144="Y", IF($BA1144="C", IF($AF1144="N/A", $Q1144, $AF1144), IF($AF1144="N/A", $T1144, $AM1144)), IF($AG1144="N/A", $T1144,$AG1144)))))))</f>
        <v>#VALUE!</v>
      </c>
      <c r="BW1144" s="16" t="e">
        <f>IF(BE1144="R", $CA1144, IF(OR(BE1144="P", BE1144="T", BE1144="N"), 0, IF($C1144="DM", $T1144, IF(OR(BE1144="Y", BE1144="IR"),$AM1144,IF(BE1144="C", IF($BI1144="Y", IF($BA1144="C", IF($AF1144="N/A", $Q1144, $AF1144), IF($AF1144="N/A", $T1144, $AM1144)), IF($AG1144="N/A", $T1144,$AG1144)))))))</f>
        <v>#VALUE!</v>
      </c>
      <c r="BX1144" s="16" t="e">
        <f>IF(BF1144="R", $CA1144, IF(OR(BF1144="P", BF1144="T", BF1144="N"), 0, IF($C1144="DM", $T1144, IF(OR(BF1144="Y", BF1144="IR"),$AM1144,IF(BF1144="C", IF($BI1144="Y", IF($BA1144="C", IF($AF1144="N/A", $Q1144, $AF1144), IF($AF1144="N/A", $T1144, $AM1144)), IF($AG1144="N/A", $T1144,$AG1144)))))))</f>
        <v>#VALUE!</v>
      </c>
      <c r="BY1144" s="16" t="e">
        <f>IF(BG1144="R", $CA1144, IF(OR(BG1144="P", BG1144="T", BG1144="N"), 0, IF($C1144="DM", $T1144, IF(OR(BG1144="Y", BG1144="IR"),$AM1144,IF(BG1144="C", IF($BI1144="Y", IF($BA1144="C", IF($AF1144="N/A", $Q1144, $AF1144), IF($AF1144="N/A", $T1144, $AM1144)), IF($AG1144="N/A", $T1144,$AG1144)))))))</f>
        <v>#VALUE!</v>
      </c>
      <c r="BZ1144" s="16" t="e">
        <f>IF(BH1144="R", $CA1144, IF(OR(BH1144="P", BH1144="T", BH1144="N"), 0, IF($C1144="DM", $T1144, IF(OR(BH1144="Y", BH1144="IR"),$AM1144,IF(BH1144="C", IF($BI1144="Y", IF($BA1144="C", IF($AF1144="N/A", $Q1144, $AF1144), IF($AF1144="N/A", $T1144, $AM1144)), IF($AG1144="N/A", $T1144,$AG1144)))))))</f>
        <v>#VALUE!</v>
      </c>
      <c r="CA1144" s="15" t="s">
        <v>75</v>
      </c>
      <c r="CB1144" s="16" t="e">
        <f>BZ1144</f>
        <v>#VALUE!</v>
      </c>
      <c r="CC1144" s="15" t="str">
        <f>IF(OR($BH1144="T", $BH1144="R"), 0, IF($BH1144="C", IF($BI1144="Y", IF($BA1144="C", 0, IF(AF1144="N/A", Q1144-T1144, AF1144-AG1144)), IF($AF1144="N/A", U1144, AH1144)), AN1144))</f>
        <v>N/A</v>
      </c>
      <c r="CD1144" s="15" t="str">
        <f>IF(OR($BH1144="T", $BH1144="R"), 0, IF($BH1144="C", IF($BI1144="Y", 0, IF($AF1144="N/A", V1144, AI1144)), AO1144))</f>
        <v>N/A</v>
      </c>
      <c r="CE1144" s="15" t="str">
        <f>IF(OR($BH1144="T", $BH1144="R"), 0, IF($BH1144="C", IF($BI1144="Y", 0, IF($AF1144="N/A", W1144, AJ1144)), AP1144))</f>
        <v>N/A</v>
      </c>
      <c r="CF1144" s="15" t="str">
        <f>IF(OR($BH1144="T", $BH1144="R"), 0, IF($BH1144="C", IF($BI1144="Y", 0, IF($AF1144="N/A", X1144, AK1144)), AQ1144))</f>
        <v>N/A</v>
      </c>
    </row>
    <row r="1145" spans="1:84" x14ac:dyDescent="0.25">
      <c r="A1145" s="14">
        <v>6122</v>
      </c>
      <c r="B1145" s="15"/>
      <c r="C1145" s="15"/>
      <c r="D1145" s="15"/>
      <c r="E1145" s="15" t="e">
        <f>VLOOKUP(B1145, 'Rookie Year'!$A$2:$B$55679,2,FALSE)</f>
        <v>#N/A</v>
      </c>
      <c r="F1145" s="15">
        <v>2024</v>
      </c>
      <c r="G1145" s="15" t="s">
        <v>42</v>
      </c>
      <c r="H1145" s="15"/>
      <c r="I1145" s="16"/>
      <c r="J1145" s="15"/>
      <c r="K1145" s="17">
        <f>IF(AND(G1145&lt;&gt;"N",R1145="N/A"), IF(I1145&lt;4, 0, 0.25),IF(I1145=1, IF(J1145=1,0.25, 0.25), IF(I1145&lt;13, 0.25, IF(I1145&lt;26, 0.4, IF(I1145&lt;51, 0.6, 0.75)))))</f>
        <v>0.25</v>
      </c>
      <c r="L1145" s="16">
        <f>I1145-M1145</f>
        <v>0</v>
      </c>
      <c r="M1145" s="16">
        <f>ROUNDUP(I1145*K1145,0)</f>
        <v>0</v>
      </c>
      <c r="N1145" s="16">
        <f>M1145*J1145</f>
        <v>0</v>
      </c>
      <c r="O1145" s="16">
        <v>0</v>
      </c>
      <c r="P1145" s="16">
        <v>0</v>
      </c>
      <c r="Q1145" s="16">
        <f>N1145-O1145-P1145</f>
        <v>0</v>
      </c>
      <c r="R1145" s="15" t="s">
        <v>75</v>
      </c>
      <c r="S1145" s="15">
        <f>IF(R1145="N/A", J1145-($B$1-F1145), J1145-($B$1-R1145))</f>
        <v>0</v>
      </c>
      <c r="T1145" s="16" t="str">
        <f>IF($S1145&lt;1, "N/A", $M1145)</f>
        <v>N/A</v>
      </c>
      <c r="U1145" s="16" t="str">
        <f>IF($S1145&lt;2, "N/A", $M1145)</f>
        <v>N/A</v>
      </c>
      <c r="V1145" s="16" t="str">
        <f>IF($S1145&lt;3, "N/A", $M1145)</f>
        <v>N/A</v>
      </c>
      <c r="W1145" s="16" t="str">
        <f>IF($S1145&lt;4, "N/A", $M1145)</f>
        <v>N/A</v>
      </c>
      <c r="X1145" s="16" t="str">
        <f>IF($S1145&lt;5, "N/A", $M1145)</f>
        <v>N/A</v>
      </c>
      <c r="Y1145" s="15" t="str">
        <f>IF(SUM(T1145:X1145)&lt;&gt;Q1145, "CHECK", "OK")</f>
        <v>OK</v>
      </c>
      <c r="Z1145" s="15" t="str">
        <f>IF(F1145=$B$1, "No", IF(S1145=1, "Yes", "No"))</f>
        <v>No</v>
      </c>
      <c r="AA1145" s="18" t="str">
        <f>IF(C1145="DM", "N/A", IF(Z1145="No","N/A",VLOOKUP(B1145,'Extension List'!$A$3:$R$1972,18,FALSE)))</f>
        <v>N/A</v>
      </c>
      <c r="AB1145" s="15" t="str">
        <f>IF(C1145="DM", "N/A", IF(Z1145="No","N/A",VLOOKUP(B1145,'Extension List'!$A$3:$T$1972,20,FALSE)))</f>
        <v>N/A</v>
      </c>
      <c r="AC1145" s="15" t="str">
        <f>IF(AA1145="N/A", "N/A", 0)</f>
        <v>N/A</v>
      </c>
      <c r="AD1145" s="16" t="str">
        <f>IF(AE1145="N/A", "N/A", AA1145-AE1145)</f>
        <v>N/A</v>
      </c>
      <c r="AE1145" s="16" t="str">
        <f>IF(AA1145="N/A", "N/A", IF(AC1145&gt;0, IF(AA1145&lt;13, ROUNDUP(0.25*AA1145,0), IF(AA1145&lt;26, ROUNDUP(0.4*AA1145,0), IF(AA1145&lt;51, ROUNDUP(0.6*AA1145,0), ROUNDUP(0.75*AA1145,0)))), "N/A"))</f>
        <v>N/A</v>
      </c>
      <c r="AF1145" s="16" t="str">
        <f>IF(AD1145="N/A","N/A", (AE1145*AC1145)+Q1145)</f>
        <v>N/A</v>
      </c>
      <c r="AG1145" s="16" t="str">
        <f>IF($AF1145="N/A", "N/A", "TBC")</f>
        <v>N/A</v>
      </c>
      <c r="AH1145" s="16" t="str">
        <f>IF($AF1145="N/A", "N/A", "TBC")</f>
        <v>N/A</v>
      </c>
      <c r="AI1145" s="16" t="str">
        <f>IF($AF1145="N/A","N/A",IF(AC1145&gt;1,"TBC","N/A"))</f>
        <v>N/A</v>
      </c>
      <c r="AJ1145" s="16" t="str">
        <f>IF($AF1145="N/A","N/A",IF(AC1145&gt;2,"TBC","N/A"))</f>
        <v>N/A</v>
      </c>
      <c r="AK1145" s="16" t="str">
        <f>IF($AF1145="N/A","N/A",IF(AC1145&gt;3,"TBC","N/A"))</f>
        <v>N/A</v>
      </c>
      <c r="AL1145" s="16" t="str">
        <f>IF(AC1145="N/A","N/A",IF(AC1145&gt;0,IF(SUM(AG1145:AK1145)&lt;&gt;AF1145,"CHECK","OK"),"N/A"))</f>
        <v>N/A</v>
      </c>
      <c r="AM1145" s="16" t="e">
        <f>IF(AD1145="N/A", L1145+T1145, L1145+AG1145)</f>
        <v>#VALUE!</v>
      </c>
      <c r="AN1145" s="16" t="str">
        <f>IF(AD1145="N/A", IF(U1145="N/A", "N/A", L1145+U1145), AD1145+AH1145)</f>
        <v>N/A</v>
      </c>
      <c r="AO1145" s="16" t="str">
        <f>IF(AD1145="N/A", IF(V1145="N/A", "N/A", L1145+V1145), IF(AI1145="N/A", "N/A", AD1145+AI1145))</f>
        <v>N/A</v>
      </c>
      <c r="AP1145" s="16" t="str">
        <f>IF(AD1145="N/A", IF(W1145="N/A", "N/A", L1145+W1145), IF(AJ1145="N/A", "N/A", AD1145+AJ1145))</f>
        <v>N/A</v>
      </c>
      <c r="AQ1145" s="16" t="str">
        <f>IF(AD1145="N/A", IF(X1145="N/A", "N/A", L1145+X1145), IF(AK1145="N/A", "N/A", AD1145+AK1145))</f>
        <v>N/A</v>
      </c>
      <c r="AR1145" s="15" t="s">
        <v>40</v>
      </c>
      <c r="AS1145" s="15" t="s">
        <v>40</v>
      </c>
      <c r="AT1145" s="15" t="s">
        <v>40</v>
      </c>
      <c r="AU1145" s="15" t="s">
        <v>40</v>
      </c>
      <c r="AV1145" s="15" t="s">
        <v>40</v>
      </c>
      <c r="AW1145" s="15" t="s">
        <v>40</v>
      </c>
      <c r="AX1145" s="15" t="s">
        <v>40</v>
      </c>
      <c r="AY1145" s="15" t="s">
        <v>40</v>
      </c>
      <c r="AZ1145" s="15" t="s">
        <v>40</v>
      </c>
      <c r="BA1145" s="15" t="s">
        <v>40</v>
      </c>
      <c r="BB1145" s="15" t="s">
        <v>40</v>
      </c>
      <c r="BC1145" s="15" t="s">
        <v>40</v>
      </c>
      <c r="BD1145" s="15" t="s">
        <v>40</v>
      </c>
      <c r="BE1145" s="15" t="s">
        <v>40</v>
      </c>
      <c r="BF1145" s="15" t="s">
        <v>40</v>
      </c>
      <c r="BG1145" s="15" t="s">
        <v>40</v>
      </c>
      <c r="BH1145" s="15" t="s">
        <v>40</v>
      </c>
      <c r="BJ1145" s="16" t="e">
        <f>IF(AR1145="R", $CA1145, IF(OR(AR1145="P", AR1145="T", AR1145="N"), 0, IF($C1145="DM", $T1145, IF(OR(AR1145="Y", AR1145="IR"),$AM1145,IF(AR1145="C", IF($BI1145="Y", IF($AF1145="N/A", $Q1145, $AF1145), IF($AG1145="N/A", $T1145,$AG1145)))))))</f>
        <v>#VALUE!</v>
      </c>
      <c r="BK1145" s="16" t="e">
        <f>IF(AS1145="R", $CA1145, IF(OR(AS1145="P", AS1145="T", AS1145="N"), 0, IF($C1145="DM", $T1145, IF(OR(AS1145="Y", AS1145="IR"),$AM1145,IF(AS1145="C", IF($BI1145="Y", IF($AF1145="N/A", $Q1145, $AF1145), IF($AG1145="N/A", $T1145,$AG1145)))))))</f>
        <v>#VALUE!</v>
      </c>
      <c r="BL1145" s="16" t="e">
        <f>IF(AT1145="R", $CA1145, IF(OR(AT1145="P", AT1145="T", AT1145="N"), 0, IF($C1145="DM", $T1145, IF(OR(AT1145="Y", AT1145="IR"),$AM1145,IF(AT1145="C", IF($BI1145="Y", IF($AF1145="N/A", $Q1145, $AF1145), IF($AG1145="N/A", $T1145,$AG1145)))))))</f>
        <v>#VALUE!</v>
      </c>
      <c r="BM1145" s="16" t="e">
        <f>IF(AU1145="R", $CA1145, IF(OR(AU1145="P", AU1145="T", AU1145="N"), 0, IF($C1145="DM", $T1145, IF(OR(AU1145="Y", AU1145="IR"),$AM1145,IF(AU1145="C", IF($BI1145="Y", IF($AF1145="N/A", $Q1145, $AF1145), IF($AG1145="N/A", $T1145,$AG1145)))))))</f>
        <v>#VALUE!</v>
      </c>
      <c r="BN1145" s="16" t="e">
        <f>IF(AV1145="R", $CA1145, IF(OR(AV1145="P", AV1145="T", AV1145="N"), 0, IF($C1145="DM", $T1145, IF(OR(AV1145="Y", AV1145="IR"),$AM1145,IF(AV1145="C", IF($BI1145="Y", IF($AF1145="N/A", $Q1145, $AF1145), IF($AG1145="N/A", $T1145,$AG1145)))))))</f>
        <v>#VALUE!</v>
      </c>
      <c r="BO1145" s="16" t="e">
        <f>IF(AW1145="R", $CA1145, IF(OR(AW1145="P", AW1145="T", AW1145="N"), 0, IF($C1145="DM", $T1145, IF(OR(AW1145="Y", AW1145="IR"),$AM1145,IF(AW1145="C", IF($BI1145="Y", IF($AF1145="N/A", $Q1145, $AF1145), IF($AG1145="N/A", $T1145,$AG1145)))))))</f>
        <v>#VALUE!</v>
      </c>
      <c r="BP1145" s="16" t="e">
        <f>IF(AX1145="R", $CA1145, IF(OR(AX1145="P", AX1145="T", AX1145="N"), 0, IF($C1145="DM", $T1145, IF(OR(AX1145="Y", AX1145="IR"),$AM1145,IF(AX1145="C", IF($BI1145="Y", IF($AF1145="N/A", $Q1145, $AF1145), IF($AG1145="N/A", $T1145,$AG1145)))))))</f>
        <v>#VALUE!</v>
      </c>
      <c r="BQ1145" s="16" t="e">
        <f>IF(AY1145="R", $CA1145, IF(OR(AY1145="P", AY1145="T", AY1145="N"), 0, IF($C1145="DM", $T1145, IF(OR(AY1145="Y", AY1145="IR"),$AM1145,IF(AY1145="C", IF($BI1145="Y", IF($AF1145="N/A", $Q1145, $AF1145), IF($AG1145="N/A", $T1145,$AG1145)))))))</f>
        <v>#VALUE!</v>
      </c>
      <c r="BR1145" s="16" t="e">
        <f>IF(AZ1145="R", $CA1145, IF(OR(AZ1145="P", AZ1145="T", AZ1145="N"), 0, IF($C1145="DM", $T1145, IF(OR(AZ1145="Y", AZ1145="IR"),$AM1145,IF(AZ1145="C", IF($BI1145="Y", IF($AF1145="N/A", $Q1145, $AF1145), IF($AG1145="N/A", $T1145,$AG1145)))))))</f>
        <v>#VALUE!</v>
      </c>
      <c r="BS1145" s="16" t="e">
        <f>IF(BA1145="R", $CA1145, IF(OR(BA1145="P", BA1145="T", BA1145="N"), 0, IF($C1145="DM", $T1145, IF(OR(BA1145="Y", BA1145="IR"),$AM1145,IF(BA1145="C", IF($BI1145="Y", IF($AF1145="N/A", $Q1145, $AF1145), IF($AG1145="N/A", $T1145,$AG1145)))))))</f>
        <v>#VALUE!</v>
      </c>
      <c r="BT1145" s="16" t="e">
        <f>IF(BB1145="R", $CA1145, IF(OR(BB1145="P", BB1145="T", BB1145="N"), 0, IF($C1145="DM", $T1145, IF(OR(BB1145="Y", BB1145="IR"),$AM1145,IF(BB1145="C", IF($BI1145="Y", IF($BA1145="C", IF($AF1145="N/A", $Q1145, $AF1145), IF($AF1145="N/A", $T1145, $AM1145)), IF($AG1145="N/A", $T1145,$AG1145)))))))</f>
        <v>#VALUE!</v>
      </c>
      <c r="BU1145" s="16" t="e">
        <f>IF(BC1145="R", $CA1145, IF(OR(BC1145="P", BC1145="T", BC1145="N"), 0, IF($C1145="DM", $T1145, IF(OR(BC1145="Y", BC1145="IR"),$AM1145,IF(BC1145="C", IF($BI1145="Y", IF($BA1145="C", IF($AF1145="N/A", $Q1145, $AF1145), IF($AF1145="N/A", $T1145, $AM1145)), IF($AG1145="N/A", $T1145,$AG1145)))))))</f>
        <v>#VALUE!</v>
      </c>
      <c r="BV1145" s="16" t="e">
        <f>IF(BD1145="R", $CA1145, IF(OR(BD1145="P", BD1145="T", BD1145="N"), 0, IF($C1145="DM", $T1145, IF(OR(BD1145="Y", BD1145="IR"),$AM1145,IF(BD1145="C", IF($BI1145="Y", IF($BA1145="C", IF($AF1145="N/A", $Q1145, $AF1145), IF($AF1145="N/A", $T1145, $AM1145)), IF($AG1145="N/A", $T1145,$AG1145)))))))</f>
        <v>#VALUE!</v>
      </c>
      <c r="BW1145" s="16" t="e">
        <f>IF(BE1145="R", $CA1145, IF(OR(BE1145="P", BE1145="T", BE1145="N"), 0, IF($C1145="DM", $T1145, IF(OR(BE1145="Y", BE1145="IR"),$AM1145,IF(BE1145="C", IF($BI1145="Y", IF($BA1145="C", IF($AF1145="N/A", $Q1145, $AF1145), IF($AF1145="N/A", $T1145, $AM1145)), IF($AG1145="N/A", $T1145,$AG1145)))))))</f>
        <v>#VALUE!</v>
      </c>
      <c r="BX1145" s="16" t="e">
        <f>IF(BF1145="R", $CA1145, IF(OR(BF1145="P", BF1145="T", BF1145="N"), 0, IF($C1145="DM", $T1145, IF(OR(BF1145="Y", BF1145="IR"),$AM1145,IF(BF1145="C", IF($BI1145="Y", IF($BA1145="C", IF($AF1145="N/A", $Q1145, $AF1145), IF($AF1145="N/A", $T1145, $AM1145)), IF($AG1145="N/A", $T1145,$AG1145)))))))</f>
        <v>#VALUE!</v>
      </c>
      <c r="BY1145" s="16" t="e">
        <f>IF(BG1145="R", $CA1145, IF(OR(BG1145="P", BG1145="T", BG1145="N"), 0, IF($C1145="DM", $T1145, IF(OR(BG1145="Y", BG1145="IR"),$AM1145,IF(BG1145="C", IF($BI1145="Y", IF($BA1145="C", IF($AF1145="N/A", $Q1145, $AF1145), IF($AF1145="N/A", $T1145, $AM1145)), IF($AG1145="N/A", $T1145,$AG1145)))))))</f>
        <v>#VALUE!</v>
      </c>
      <c r="BZ1145" s="16" t="e">
        <f>IF(BH1145="R", $CA1145, IF(OR(BH1145="P", BH1145="T", BH1145="N"), 0, IF($C1145="DM", $T1145, IF(OR(BH1145="Y", BH1145="IR"),$AM1145,IF(BH1145="C", IF($BI1145="Y", IF($BA1145="C", IF($AF1145="N/A", $Q1145, $AF1145), IF($AF1145="N/A", $T1145, $AM1145)), IF($AG1145="N/A", $T1145,$AG1145)))))))</f>
        <v>#VALUE!</v>
      </c>
      <c r="CA1145" s="15" t="s">
        <v>75</v>
      </c>
      <c r="CB1145" s="16" t="e">
        <f>BZ1145</f>
        <v>#VALUE!</v>
      </c>
      <c r="CC1145" s="15" t="str">
        <f>IF(OR($BH1145="T", $BH1145="R"), 0, IF($BH1145="C", IF($BI1145="Y", IF($BA1145="C", 0, IF(AF1145="N/A", Q1145-T1145, AF1145-AG1145)), IF($AF1145="N/A", U1145, AH1145)), AN1145))</f>
        <v>N/A</v>
      </c>
      <c r="CD1145" s="15" t="str">
        <f>IF(OR($BH1145="T", $BH1145="R"), 0, IF($BH1145="C", IF($BI1145="Y", 0, IF($AF1145="N/A", V1145, AI1145)), AO1145))</f>
        <v>N/A</v>
      </c>
      <c r="CE1145" s="15" t="str">
        <f>IF(OR($BH1145="T", $BH1145="R"), 0, IF($BH1145="C", IF($BI1145="Y", 0, IF($AF1145="N/A", W1145, AJ1145)), AP1145))</f>
        <v>N/A</v>
      </c>
      <c r="CF1145" s="15" t="str">
        <f>IF(OR($BH1145="T", $BH1145="R"), 0, IF($BH1145="C", IF($BI1145="Y", 0, IF($AF1145="N/A", X1145, AK1145)), AQ1145))</f>
        <v>N/A</v>
      </c>
    </row>
    <row r="1146" spans="1:84" x14ac:dyDescent="0.25">
      <c r="A1146" s="14">
        <v>6123</v>
      </c>
      <c r="B1146" s="15"/>
      <c r="C1146" s="15"/>
      <c r="D1146" s="15"/>
      <c r="E1146" s="15" t="e">
        <f>VLOOKUP(B1146, 'Rookie Year'!$A$2:$B$55679,2,FALSE)</f>
        <v>#N/A</v>
      </c>
      <c r="F1146" s="15">
        <v>2024</v>
      </c>
      <c r="G1146" s="15" t="s">
        <v>42</v>
      </c>
      <c r="H1146" s="15"/>
      <c r="I1146" s="16"/>
      <c r="J1146" s="15"/>
      <c r="K1146" s="17">
        <f>IF(AND(G1146&lt;&gt;"N",R1146="N/A"), IF(I1146&lt;4, 0, 0.25),IF(I1146=1, IF(J1146=1,0.25, 0.25), IF(I1146&lt;13, 0.25, IF(I1146&lt;26, 0.4, IF(I1146&lt;51, 0.6, 0.75)))))</f>
        <v>0.25</v>
      </c>
      <c r="L1146" s="16">
        <f>I1146-M1146</f>
        <v>0</v>
      </c>
      <c r="M1146" s="16">
        <f>ROUNDUP(I1146*K1146,0)</f>
        <v>0</v>
      </c>
      <c r="N1146" s="16">
        <f>M1146*J1146</f>
        <v>0</v>
      </c>
      <c r="O1146" s="16">
        <v>0</v>
      </c>
      <c r="P1146" s="16">
        <v>0</v>
      </c>
      <c r="Q1146" s="16">
        <f>N1146-O1146-P1146</f>
        <v>0</v>
      </c>
      <c r="R1146" s="15" t="s">
        <v>75</v>
      </c>
      <c r="S1146" s="15">
        <f>IF(R1146="N/A", J1146-($B$1-F1146), J1146-($B$1-R1146))</f>
        <v>0</v>
      </c>
      <c r="T1146" s="16" t="str">
        <f>IF($S1146&lt;1, "N/A", $M1146)</f>
        <v>N/A</v>
      </c>
      <c r="U1146" s="16" t="str">
        <f>IF($S1146&lt;2, "N/A", $M1146)</f>
        <v>N/A</v>
      </c>
      <c r="V1146" s="16" t="str">
        <f>IF($S1146&lt;3, "N/A", $M1146)</f>
        <v>N/A</v>
      </c>
      <c r="W1146" s="16" t="str">
        <f>IF($S1146&lt;4, "N/A", $M1146)</f>
        <v>N/A</v>
      </c>
      <c r="X1146" s="16" t="str">
        <f>IF($S1146&lt;5, "N/A", $M1146)</f>
        <v>N/A</v>
      </c>
      <c r="Y1146" s="15" t="str">
        <f>IF(SUM(T1146:X1146)&lt;&gt;Q1146, "CHECK", "OK")</f>
        <v>OK</v>
      </c>
      <c r="Z1146" s="15" t="str">
        <f>IF(F1146=$B$1, "No", IF(S1146=1, "Yes", "No"))</f>
        <v>No</v>
      </c>
      <c r="AA1146" s="18" t="str">
        <f>IF(C1146="DM", "N/A", IF(Z1146="No","N/A",VLOOKUP(B1146,'Extension List'!$A$3:$R$1972,18,FALSE)))</f>
        <v>N/A</v>
      </c>
      <c r="AB1146" s="15" t="str">
        <f>IF(C1146="DM", "N/A", IF(Z1146="No","N/A",VLOOKUP(B1146,'Extension List'!$A$3:$T$1972,20,FALSE)))</f>
        <v>N/A</v>
      </c>
      <c r="AC1146" s="15" t="str">
        <f>IF(AA1146="N/A", "N/A", 0)</f>
        <v>N/A</v>
      </c>
      <c r="AD1146" s="16" t="str">
        <f>IF(AE1146="N/A", "N/A", AA1146-AE1146)</f>
        <v>N/A</v>
      </c>
      <c r="AE1146" s="16" t="str">
        <f>IF(AA1146="N/A", "N/A", IF(AC1146&gt;0, IF(AA1146&lt;13, ROUNDUP(0.25*AA1146,0), IF(AA1146&lt;26, ROUNDUP(0.4*AA1146,0), IF(AA1146&lt;51, ROUNDUP(0.6*AA1146,0), ROUNDUP(0.75*AA1146,0)))), "N/A"))</f>
        <v>N/A</v>
      </c>
      <c r="AF1146" s="16" t="str">
        <f>IF(AD1146="N/A","N/A", (AE1146*AC1146)+Q1146)</f>
        <v>N/A</v>
      </c>
      <c r="AG1146" s="16" t="str">
        <f>IF($AF1146="N/A", "N/A", "TBC")</f>
        <v>N/A</v>
      </c>
      <c r="AH1146" s="16" t="str">
        <f>IF($AF1146="N/A", "N/A", "TBC")</f>
        <v>N/A</v>
      </c>
      <c r="AI1146" s="16" t="str">
        <f>IF($AF1146="N/A","N/A",IF(AC1146&gt;1,"TBC","N/A"))</f>
        <v>N/A</v>
      </c>
      <c r="AJ1146" s="16" t="str">
        <f>IF($AF1146="N/A","N/A",IF(AC1146&gt;2,"TBC","N/A"))</f>
        <v>N/A</v>
      </c>
      <c r="AK1146" s="16" t="str">
        <f>IF($AF1146="N/A","N/A",IF(AC1146&gt;3,"TBC","N/A"))</f>
        <v>N/A</v>
      </c>
      <c r="AL1146" s="16" t="str">
        <f>IF(AC1146="N/A","N/A",IF(AC1146&gt;0,IF(SUM(AG1146:AK1146)&lt;&gt;AF1146,"CHECK","OK"),"N/A"))</f>
        <v>N/A</v>
      </c>
      <c r="AM1146" s="16" t="e">
        <f>IF(AD1146="N/A", L1146+T1146, L1146+AG1146)</f>
        <v>#VALUE!</v>
      </c>
      <c r="AN1146" s="16" t="str">
        <f>IF(AD1146="N/A", IF(U1146="N/A", "N/A", L1146+U1146), AD1146+AH1146)</f>
        <v>N/A</v>
      </c>
      <c r="AO1146" s="16" t="str">
        <f>IF(AD1146="N/A", IF(V1146="N/A", "N/A", L1146+V1146), IF(AI1146="N/A", "N/A", AD1146+AI1146))</f>
        <v>N/A</v>
      </c>
      <c r="AP1146" s="16" t="str">
        <f>IF(AD1146="N/A", IF(W1146="N/A", "N/A", L1146+W1146), IF(AJ1146="N/A", "N/A", AD1146+AJ1146))</f>
        <v>N/A</v>
      </c>
      <c r="AQ1146" s="16" t="str">
        <f>IF(AD1146="N/A", IF(X1146="N/A", "N/A", L1146+X1146), IF(AK1146="N/A", "N/A", AD1146+AK1146))</f>
        <v>N/A</v>
      </c>
      <c r="AR1146" s="15" t="s">
        <v>40</v>
      </c>
      <c r="AS1146" s="15" t="s">
        <v>40</v>
      </c>
      <c r="AT1146" s="15" t="s">
        <v>40</v>
      </c>
      <c r="AU1146" s="15" t="s">
        <v>40</v>
      </c>
      <c r="AV1146" s="15" t="s">
        <v>40</v>
      </c>
      <c r="AW1146" s="15" t="s">
        <v>40</v>
      </c>
      <c r="AX1146" s="15" t="s">
        <v>40</v>
      </c>
      <c r="AY1146" s="15" t="s">
        <v>40</v>
      </c>
      <c r="AZ1146" s="15" t="s">
        <v>40</v>
      </c>
      <c r="BA1146" s="15" t="s">
        <v>40</v>
      </c>
      <c r="BB1146" s="15" t="s">
        <v>40</v>
      </c>
      <c r="BC1146" s="15" t="s">
        <v>40</v>
      </c>
      <c r="BD1146" s="15" t="s">
        <v>40</v>
      </c>
      <c r="BE1146" s="15" t="s">
        <v>40</v>
      </c>
      <c r="BF1146" s="15" t="s">
        <v>40</v>
      </c>
      <c r="BG1146" s="15" t="s">
        <v>40</v>
      </c>
      <c r="BH1146" s="15" t="s">
        <v>40</v>
      </c>
      <c r="BJ1146" s="16" t="e">
        <f>IF(AR1146="R", $CA1146, IF(OR(AR1146="P", AR1146="T", AR1146="N"), 0, IF($C1146="DM", $T1146, IF(OR(AR1146="Y", AR1146="IR"),$AM1146,IF(AR1146="C", IF($BI1146="Y", IF($AF1146="N/A", $Q1146, $AF1146), IF($AG1146="N/A", $T1146,$AG1146)))))))</f>
        <v>#VALUE!</v>
      </c>
      <c r="BK1146" s="16" t="e">
        <f>IF(AS1146="R", $CA1146, IF(OR(AS1146="P", AS1146="T", AS1146="N"), 0, IF($C1146="DM", $T1146, IF(OR(AS1146="Y", AS1146="IR"),$AM1146,IF(AS1146="C", IF($BI1146="Y", IF($AF1146="N/A", $Q1146, $AF1146), IF($AG1146="N/A", $T1146,$AG1146)))))))</f>
        <v>#VALUE!</v>
      </c>
      <c r="BL1146" s="16" t="e">
        <f>IF(AT1146="R", $CA1146, IF(OR(AT1146="P", AT1146="T", AT1146="N"), 0, IF($C1146="DM", $T1146, IF(OR(AT1146="Y", AT1146="IR"),$AM1146,IF(AT1146="C", IF($BI1146="Y", IF($AF1146="N/A", $Q1146, $AF1146), IF($AG1146="N/A", $T1146,$AG1146)))))))</f>
        <v>#VALUE!</v>
      </c>
      <c r="BM1146" s="16" t="e">
        <f>IF(AU1146="R", $CA1146, IF(OR(AU1146="P", AU1146="T", AU1146="N"), 0, IF($C1146="DM", $T1146, IF(OR(AU1146="Y", AU1146="IR"),$AM1146,IF(AU1146="C", IF($BI1146="Y", IF($AF1146="N/A", $Q1146, $AF1146), IF($AG1146="N/A", $T1146,$AG1146)))))))</f>
        <v>#VALUE!</v>
      </c>
      <c r="BN1146" s="16" t="e">
        <f>IF(AV1146="R", $CA1146, IF(OR(AV1146="P", AV1146="T", AV1146="N"), 0, IF($C1146="DM", $T1146, IF(OR(AV1146="Y", AV1146="IR"),$AM1146,IF(AV1146="C", IF($BI1146="Y", IF($AF1146="N/A", $Q1146, $AF1146), IF($AG1146="N/A", $T1146,$AG1146)))))))</f>
        <v>#VALUE!</v>
      </c>
      <c r="BO1146" s="16" t="e">
        <f>IF(AW1146="R", $CA1146, IF(OR(AW1146="P", AW1146="T", AW1146="N"), 0, IF($C1146="DM", $T1146, IF(OR(AW1146="Y", AW1146="IR"),$AM1146,IF(AW1146="C", IF($BI1146="Y", IF($AF1146="N/A", $Q1146, $AF1146), IF($AG1146="N/A", $T1146,$AG1146)))))))</f>
        <v>#VALUE!</v>
      </c>
      <c r="BP1146" s="16" t="e">
        <f>IF(AX1146="R", $CA1146, IF(OR(AX1146="P", AX1146="T", AX1146="N"), 0, IF($C1146="DM", $T1146, IF(OR(AX1146="Y", AX1146="IR"),$AM1146,IF(AX1146="C", IF($BI1146="Y", IF($AF1146="N/A", $Q1146, $AF1146), IF($AG1146="N/A", $T1146,$AG1146)))))))</f>
        <v>#VALUE!</v>
      </c>
      <c r="BQ1146" s="16" t="e">
        <f>IF(AY1146="R", $CA1146, IF(OR(AY1146="P", AY1146="T", AY1146="N"), 0, IF($C1146="DM", $T1146, IF(OR(AY1146="Y", AY1146="IR"),$AM1146,IF(AY1146="C", IF($BI1146="Y", IF($AF1146="N/A", $Q1146, $AF1146), IF($AG1146="N/A", $T1146,$AG1146)))))))</f>
        <v>#VALUE!</v>
      </c>
      <c r="BR1146" s="16" t="e">
        <f>IF(AZ1146="R", $CA1146, IF(OR(AZ1146="P", AZ1146="T", AZ1146="N"), 0, IF($C1146="DM", $T1146, IF(OR(AZ1146="Y", AZ1146="IR"),$AM1146,IF(AZ1146="C", IF($BI1146="Y", IF($AF1146="N/A", $Q1146, $AF1146), IF($AG1146="N/A", $T1146,$AG1146)))))))</f>
        <v>#VALUE!</v>
      </c>
      <c r="BS1146" s="16" t="e">
        <f>IF(BA1146="R", $CA1146, IF(OR(BA1146="P", BA1146="T", BA1146="N"), 0, IF($C1146="DM", $T1146, IF(OR(BA1146="Y", BA1146="IR"),$AM1146,IF(BA1146="C", IF($BI1146="Y", IF($AF1146="N/A", $Q1146, $AF1146), IF($AG1146="N/A", $T1146,$AG1146)))))))</f>
        <v>#VALUE!</v>
      </c>
      <c r="BT1146" s="16" t="e">
        <f>IF(BB1146="R", $CA1146, IF(OR(BB1146="P", BB1146="T", BB1146="N"), 0, IF($C1146="DM", $T1146, IF(OR(BB1146="Y", BB1146="IR"),$AM1146,IF(BB1146="C", IF($BI1146="Y", IF($BA1146="C", IF($AF1146="N/A", $Q1146, $AF1146), IF($AF1146="N/A", $T1146, $AM1146)), IF($AG1146="N/A", $T1146,$AG1146)))))))</f>
        <v>#VALUE!</v>
      </c>
      <c r="BU1146" s="16" t="e">
        <f>IF(BC1146="R", $CA1146, IF(OR(BC1146="P", BC1146="T", BC1146="N"), 0, IF($C1146="DM", $T1146, IF(OR(BC1146="Y", BC1146="IR"),$AM1146,IF(BC1146="C", IF($BI1146="Y", IF($BA1146="C", IF($AF1146="N/A", $Q1146, $AF1146), IF($AF1146="N/A", $T1146, $AM1146)), IF($AG1146="N/A", $T1146,$AG1146)))))))</f>
        <v>#VALUE!</v>
      </c>
      <c r="BV1146" s="16" t="e">
        <f>IF(BD1146="R", $CA1146, IF(OR(BD1146="P", BD1146="T", BD1146="N"), 0, IF($C1146="DM", $T1146, IF(OR(BD1146="Y", BD1146="IR"),$AM1146,IF(BD1146="C", IF($BI1146="Y", IF($BA1146="C", IF($AF1146="N/A", $Q1146, $AF1146), IF($AF1146="N/A", $T1146, $AM1146)), IF($AG1146="N/A", $T1146,$AG1146)))))))</f>
        <v>#VALUE!</v>
      </c>
      <c r="BW1146" s="16" t="e">
        <f>IF(BE1146="R", $CA1146, IF(OR(BE1146="P", BE1146="T", BE1146="N"), 0, IF($C1146="DM", $T1146, IF(OR(BE1146="Y", BE1146="IR"),$AM1146,IF(BE1146="C", IF($BI1146="Y", IF($BA1146="C", IF($AF1146="N/A", $Q1146, $AF1146), IF($AF1146="N/A", $T1146, $AM1146)), IF($AG1146="N/A", $T1146,$AG1146)))))))</f>
        <v>#VALUE!</v>
      </c>
      <c r="BX1146" s="16" t="e">
        <f>IF(BF1146="R", $CA1146, IF(OR(BF1146="P", BF1146="T", BF1146="N"), 0, IF($C1146="DM", $T1146, IF(OR(BF1146="Y", BF1146="IR"),$AM1146,IF(BF1146="C", IF($BI1146="Y", IF($BA1146="C", IF($AF1146="N/A", $Q1146, $AF1146), IF($AF1146="N/A", $T1146, $AM1146)), IF($AG1146="N/A", $T1146,$AG1146)))))))</f>
        <v>#VALUE!</v>
      </c>
      <c r="BY1146" s="16" t="e">
        <f>IF(BG1146="R", $CA1146, IF(OR(BG1146="P", BG1146="T", BG1146="N"), 0, IF($C1146="DM", $T1146, IF(OR(BG1146="Y", BG1146="IR"),$AM1146,IF(BG1146="C", IF($BI1146="Y", IF($BA1146="C", IF($AF1146="N/A", $Q1146, $AF1146), IF($AF1146="N/A", $T1146, $AM1146)), IF($AG1146="N/A", $T1146,$AG1146)))))))</f>
        <v>#VALUE!</v>
      </c>
      <c r="BZ1146" s="16" t="e">
        <f>IF(BH1146="R", $CA1146, IF(OR(BH1146="P", BH1146="T", BH1146="N"), 0, IF($C1146="DM", $T1146, IF(OR(BH1146="Y", BH1146="IR"),$AM1146,IF(BH1146="C", IF($BI1146="Y", IF($BA1146="C", IF($AF1146="N/A", $Q1146, $AF1146), IF($AF1146="N/A", $T1146, $AM1146)), IF($AG1146="N/A", $T1146,$AG1146)))))))</f>
        <v>#VALUE!</v>
      </c>
      <c r="CA1146" s="15" t="s">
        <v>75</v>
      </c>
      <c r="CB1146" s="16" t="e">
        <f>BZ1146</f>
        <v>#VALUE!</v>
      </c>
      <c r="CC1146" s="15" t="str">
        <f>IF(OR($BH1146="T", $BH1146="R"), 0, IF($BH1146="C", IF($BI1146="Y", IF($BA1146="C", 0, IF(AF1146="N/A", Q1146-T1146, AF1146-AG1146)), IF($AF1146="N/A", U1146, AH1146)), AN1146))</f>
        <v>N/A</v>
      </c>
      <c r="CD1146" s="15" t="str">
        <f>IF(OR($BH1146="T", $BH1146="R"), 0, IF($BH1146="C", IF($BI1146="Y", 0, IF($AF1146="N/A", V1146, AI1146)), AO1146))</f>
        <v>N/A</v>
      </c>
      <c r="CE1146" s="15" t="str">
        <f>IF(OR($BH1146="T", $BH1146="R"), 0, IF($BH1146="C", IF($BI1146="Y", 0, IF($AF1146="N/A", W1146, AJ1146)), AP1146))</f>
        <v>N/A</v>
      </c>
      <c r="CF1146" s="15" t="str">
        <f>IF(OR($BH1146="T", $BH1146="R"), 0, IF($BH1146="C", IF($BI1146="Y", 0, IF($AF1146="N/A", X1146, AK1146)), AQ1146))</f>
        <v>N/A</v>
      </c>
    </row>
    <row r="1147" spans="1:84" x14ac:dyDescent="0.25">
      <c r="A1147" s="14">
        <v>6124</v>
      </c>
      <c r="B1147" s="15"/>
      <c r="C1147" s="15"/>
      <c r="D1147" s="15"/>
      <c r="E1147" s="15" t="e">
        <f>VLOOKUP(B1147, 'Rookie Year'!$A$2:$B$55679,2,FALSE)</f>
        <v>#N/A</v>
      </c>
      <c r="F1147" s="15">
        <v>2024</v>
      </c>
      <c r="G1147" s="15" t="s">
        <v>42</v>
      </c>
      <c r="H1147" s="15"/>
      <c r="I1147" s="16"/>
      <c r="J1147" s="15"/>
      <c r="K1147" s="17">
        <f>IF(AND(G1147&lt;&gt;"N",R1147="N/A"), IF(I1147&lt;4, 0, 0.25),IF(I1147=1, IF(J1147=1,0.25, 0.25), IF(I1147&lt;13, 0.25, IF(I1147&lt;26, 0.4, IF(I1147&lt;51, 0.6, 0.75)))))</f>
        <v>0.25</v>
      </c>
      <c r="L1147" s="16">
        <f>I1147-M1147</f>
        <v>0</v>
      </c>
      <c r="M1147" s="16">
        <f>ROUNDUP(I1147*K1147,0)</f>
        <v>0</v>
      </c>
      <c r="N1147" s="16">
        <f>M1147*J1147</f>
        <v>0</v>
      </c>
      <c r="O1147" s="16">
        <v>0</v>
      </c>
      <c r="P1147" s="16">
        <v>0</v>
      </c>
      <c r="Q1147" s="16">
        <f>N1147-O1147-P1147</f>
        <v>0</v>
      </c>
      <c r="R1147" s="15" t="s">
        <v>75</v>
      </c>
      <c r="S1147" s="15">
        <f>IF(R1147="N/A", J1147-($B$1-F1147), J1147-($B$1-R1147))</f>
        <v>0</v>
      </c>
      <c r="T1147" s="16" t="str">
        <f>IF($S1147&lt;1, "N/A", $M1147)</f>
        <v>N/A</v>
      </c>
      <c r="U1147" s="16" t="str">
        <f>IF($S1147&lt;2, "N/A", $M1147)</f>
        <v>N/A</v>
      </c>
      <c r="V1147" s="16" t="str">
        <f>IF($S1147&lt;3, "N/A", $M1147)</f>
        <v>N/A</v>
      </c>
      <c r="W1147" s="16" t="str">
        <f>IF($S1147&lt;4, "N/A", $M1147)</f>
        <v>N/A</v>
      </c>
      <c r="X1147" s="16" t="str">
        <f>IF($S1147&lt;5, "N/A", $M1147)</f>
        <v>N/A</v>
      </c>
      <c r="Y1147" s="15" t="str">
        <f>IF(SUM(T1147:X1147)&lt;&gt;Q1147, "CHECK", "OK")</f>
        <v>OK</v>
      </c>
      <c r="Z1147" s="15" t="str">
        <f>IF(F1147=$B$1, "No", IF(S1147=1, "Yes", "No"))</f>
        <v>No</v>
      </c>
      <c r="AA1147" s="18" t="str">
        <f>IF(C1147="DM", "N/A", IF(Z1147="No","N/A",VLOOKUP(B1147,'Extension List'!$A$3:$R$1972,18,FALSE)))</f>
        <v>N/A</v>
      </c>
      <c r="AB1147" s="15" t="str">
        <f>IF(C1147="DM", "N/A", IF(Z1147="No","N/A",VLOOKUP(B1147,'Extension List'!$A$3:$T$1972,20,FALSE)))</f>
        <v>N/A</v>
      </c>
      <c r="AC1147" s="15" t="str">
        <f>IF(AA1147="N/A", "N/A", 0)</f>
        <v>N/A</v>
      </c>
      <c r="AD1147" s="16" t="str">
        <f>IF(AE1147="N/A", "N/A", AA1147-AE1147)</f>
        <v>N/A</v>
      </c>
      <c r="AE1147" s="16" t="str">
        <f>IF(AA1147="N/A", "N/A", IF(AC1147&gt;0, IF(AA1147&lt;13, ROUNDUP(0.25*AA1147,0), IF(AA1147&lt;26, ROUNDUP(0.4*AA1147,0), IF(AA1147&lt;51, ROUNDUP(0.6*AA1147,0), ROUNDUP(0.75*AA1147,0)))), "N/A"))</f>
        <v>N/A</v>
      </c>
      <c r="AF1147" s="16" t="str">
        <f>IF(AD1147="N/A","N/A", (AE1147*AC1147)+Q1147)</f>
        <v>N/A</v>
      </c>
      <c r="AG1147" s="16" t="str">
        <f>IF($AF1147="N/A", "N/A", "TBC")</f>
        <v>N/A</v>
      </c>
      <c r="AH1147" s="16" t="str">
        <f>IF($AF1147="N/A", "N/A", "TBC")</f>
        <v>N/A</v>
      </c>
      <c r="AI1147" s="16" t="str">
        <f>IF($AF1147="N/A","N/A",IF(AC1147&gt;1,"TBC","N/A"))</f>
        <v>N/A</v>
      </c>
      <c r="AJ1147" s="16" t="str">
        <f>IF($AF1147="N/A","N/A",IF(AC1147&gt;2,"TBC","N/A"))</f>
        <v>N/A</v>
      </c>
      <c r="AK1147" s="16" t="str">
        <f>IF($AF1147="N/A","N/A",IF(AC1147&gt;3,"TBC","N/A"))</f>
        <v>N/A</v>
      </c>
      <c r="AL1147" s="16" t="str">
        <f>IF(AC1147="N/A","N/A",IF(AC1147&gt;0,IF(SUM(AG1147:AK1147)&lt;&gt;AF1147,"CHECK","OK"),"N/A"))</f>
        <v>N/A</v>
      </c>
      <c r="AM1147" s="16" t="e">
        <f>IF(AD1147="N/A", L1147+T1147, L1147+AG1147)</f>
        <v>#VALUE!</v>
      </c>
      <c r="AN1147" s="16" t="str">
        <f>IF(AD1147="N/A", IF(U1147="N/A", "N/A", L1147+U1147), AD1147+AH1147)</f>
        <v>N/A</v>
      </c>
      <c r="AO1147" s="16" t="str">
        <f>IF(AD1147="N/A", IF(V1147="N/A", "N/A", L1147+V1147), IF(AI1147="N/A", "N/A", AD1147+AI1147))</f>
        <v>N/A</v>
      </c>
      <c r="AP1147" s="16" t="str">
        <f>IF(AD1147="N/A", IF(W1147="N/A", "N/A", L1147+W1147), IF(AJ1147="N/A", "N/A", AD1147+AJ1147))</f>
        <v>N/A</v>
      </c>
      <c r="AQ1147" s="16" t="str">
        <f>IF(AD1147="N/A", IF(X1147="N/A", "N/A", L1147+X1147), IF(AK1147="N/A", "N/A", AD1147+AK1147))</f>
        <v>N/A</v>
      </c>
      <c r="AR1147" s="15" t="s">
        <v>40</v>
      </c>
      <c r="AS1147" s="15" t="s">
        <v>40</v>
      </c>
      <c r="AT1147" s="15" t="s">
        <v>40</v>
      </c>
      <c r="AU1147" s="15" t="s">
        <v>40</v>
      </c>
      <c r="AV1147" s="15" t="s">
        <v>40</v>
      </c>
      <c r="AW1147" s="15" t="s">
        <v>40</v>
      </c>
      <c r="AX1147" s="15" t="s">
        <v>40</v>
      </c>
      <c r="AY1147" s="15" t="s">
        <v>40</v>
      </c>
      <c r="AZ1147" s="15" t="s">
        <v>40</v>
      </c>
      <c r="BA1147" s="15" t="s">
        <v>40</v>
      </c>
      <c r="BB1147" s="15" t="s">
        <v>40</v>
      </c>
      <c r="BC1147" s="15" t="s">
        <v>40</v>
      </c>
      <c r="BD1147" s="15" t="s">
        <v>40</v>
      </c>
      <c r="BE1147" s="15" t="s">
        <v>40</v>
      </c>
      <c r="BF1147" s="15" t="s">
        <v>40</v>
      </c>
      <c r="BG1147" s="15" t="s">
        <v>40</v>
      </c>
      <c r="BH1147" s="15" t="s">
        <v>40</v>
      </c>
      <c r="BJ1147" s="16" t="e">
        <f>IF(AR1147="R", $CA1147, IF(OR(AR1147="P", AR1147="T", AR1147="N"), 0, IF($C1147="DM", $T1147, IF(OR(AR1147="Y", AR1147="IR"),$AM1147,IF(AR1147="C", IF($BI1147="Y", IF($AF1147="N/A", $Q1147, $AF1147), IF($AG1147="N/A", $T1147,$AG1147)))))))</f>
        <v>#VALUE!</v>
      </c>
      <c r="BK1147" s="16" t="e">
        <f>IF(AS1147="R", $CA1147, IF(OR(AS1147="P", AS1147="T", AS1147="N"), 0, IF($C1147="DM", $T1147, IF(OR(AS1147="Y", AS1147="IR"),$AM1147,IF(AS1147="C", IF($BI1147="Y", IF($AF1147="N/A", $Q1147, $AF1147), IF($AG1147="N/A", $T1147,$AG1147)))))))</f>
        <v>#VALUE!</v>
      </c>
      <c r="BL1147" s="16" t="e">
        <f>IF(AT1147="R", $CA1147, IF(OR(AT1147="P", AT1147="T", AT1147="N"), 0, IF($C1147="DM", $T1147, IF(OR(AT1147="Y", AT1147="IR"),$AM1147,IF(AT1147="C", IF($BI1147="Y", IF($AF1147="N/A", $Q1147, $AF1147), IF($AG1147="N/A", $T1147,$AG1147)))))))</f>
        <v>#VALUE!</v>
      </c>
      <c r="BM1147" s="16" t="e">
        <f>IF(AU1147="R", $CA1147, IF(OR(AU1147="P", AU1147="T", AU1147="N"), 0, IF($C1147="DM", $T1147, IF(OR(AU1147="Y", AU1147="IR"),$AM1147,IF(AU1147="C", IF($BI1147="Y", IF($AF1147="N/A", $Q1147, $AF1147), IF($AG1147="N/A", $T1147,$AG1147)))))))</f>
        <v>#VALUE!</v>
      </c>
      <c r="BN1147" s="16" t="e">
        <f>IF(AV1147="R", $CA1147, IF(OR(AV1147="P", AV1147="T", AV1147="N"), 0, IF($C1147="DM", $T1147, IF(OR(AV1147="Y", AV1147="IR"),$AM1147,IF(AV1147="C", IF($BI1147="Y", IF($AF1147="N/A", $Q1147, $AF1147), IF($AG1147="N/A", $T1147,$AG1147)))))))</f>
        <v>#VALUE!</v>
      </c>
      <c r="BO1147" s="16" t="e">
        <f>IF(AW1147="R", $CA1147, IF(OR(AW1147="P", AW1147="T", AW1147="N"), 0, IF($C1147="DM", $T1147, IF(OR(AW1147="Y", AW1147="IR"),$AM1147,IF(AW1147="C", IF($BI1147="Y", IF($AF1147="N/A", $Q1147, $AF1147), IF($AG1147="N/A", $T1147,$AG1147)))))))</f>
        <v>#VALUE!</v>
      </c>
      <c r="BP1147" s="16" t="e">
        <f>IF(AX1147="R", $CA1147, IF(OR(AX1147="P", AX1147="T", AX1147="N"), 0, IF($C1147="DM", $T1147, IF(OR(AX1147="Y", AX1147="IR"),$AM1147,IF(AX1147="C", IF($BI1147="Y", IF($AF1147="N/A", $Q1147, $AF1147), IF($AG1147="N/A", $T1147,$AG1147)))))))</f>
        <v>#VALUE!</v>
      </c>
      <c r="BQ1147" s="16" t="e">
        <f>IF(AY1147="R", $CA1147, IF(OR(AY1147="P", AY1147="T", AY1147="N"), 0, IF($C1147="DM", $T1147, IF(OR(AY1147="Y", AY1147="IR"),$AM1147,IF(AY1147="C", IF($BI1147="Y", IF($AF1147="N/A", $Q1147, $AF1147), IF($AG1147="N/A", $T1147,$AG1147)))))))</f>
        <v>#VALUE!</v>
      </c>
      <c r="BR1147" s="16" t="e">
        <f>IF(AZ1147="R", $CA1147, IF(OR(AZ1147="P", AZ1147="T", AZ1147="N"), 0, IF($C1147="DM", $T1147, IF(OR(AZ1147="Y", AZ1147="IR"),$AM1147,IF(AZ1147="C", IF($BI1147="Y", IF($AF1147="N/A", $Q1147, $AF1147), IF($AG1147="N/A", $T1147,$AG1147)))))))</f>
        <v>#VALUE!</v>
      </c>
      <c r="BS1147" s="16" t="e">
        <f>IF(BA1147="R", $CA1147, IF(OR(BA1147="P", BA1147="T", BA1147="N"), 0, IF($C1147="DM", $T1147, IF(OR(BA1147="Y", BA1147="IR"),$AM1147,IF(BA1147="C", IF($BI1147="Y", IF($AF1147="N/A", $Q1147, $AF1147), IF($AG1147="N/A", $T1147,$AG1147)))))))</f>
        <v>#VALUE!</v>
      </c>
      <c r="BT1147" s="16" t="e">
        <f>IF(BB1147="R", $CA1147, IF(OR(BB1147="P", BB1147="T", BB1147="N"), 0, IF($C1147="DM", $T1147, IF(OR(BB1147="Y", BB1147="IR"),$AM1147,IF(BB1147="C", IF($BI1147="Y", IF($BA1147="C", IF($AF1147="N/A", $Q1147, $AF1147), IF($AF1147="N/A", $T1147, $AM1147)), IF($AG1147="N/A", $T1147,$AG1147)))))))</f>
        <v>#VALUE!</v>
      </c>
      <c r="BU1147" s="16" t="e">
        <f>IF(BC1147="R", $CA1147, IF(OR(BC1147="P", BC1147="T", BC1147="N"), 0, IF($C1147="DM", $T1147, IF(OR(BC1147="Y", BC1147="IR"),$AM1147,IF(BC1147="C", IF($BI1147="Y", IF($BA1147="C", IF($AF1147="N/A", $Q1147, $AF1147), IF($AF1147="N/A", $T1147, $AM1147)), IF($AG1147="N/A", $T1147,$AG1147)))))))</f>
        <v>#VALUE!</v>
      </c>
      <c r="BV1147" s="16" t="e">
        <f>IF(BD1147="R", $CA1147, IF(OR(BD1147="P", BD1147="T", BD1147="N"), 0, IF($C1147="DM", $T1147, IF(OR(BD1147="Y", BD1147="IR"),$AM1147,IF(BD1147="C", IF($BI1147="Y", IF($BA1147="C", IF($AF1147="N/A", $Q1147, $AF1147), IF($AF1147="N/A", $T1147, $AM1147)), IF($AG1147="N/A", $T1147,$AG1147)))))))</f>
        <v>#VALUE!</v>
      </c>
      <c r="BW1147" s="16" t="e">
        <f>IF(BE1147="R", $CA1147, IF(OR(BE1147="P", BE1147="T", BE1147="N"), 0, IF($C1147="DM", $T1147, IF(OR(BE1147="Y", BE1147="IR"),$AM1147,IF(BE1147="C", IF($BI1147="Y", IF($BA1147="C", IF($AF1147="N/A", $Q1147, $AF1147), IF($AF1147="N/A", $T1147, $AM1147)), IF($AG1147="N/A", $T1147,$AG1147)))))))</f>
        <v>#VALUE!</v>
      </c>
      <c r="BX1147" s="16" t="e">
        <f>IF(BF1147="R", $CA1147, IF(OR(BF1147="P", BF1147="T", BF1147="N"), 0, IF($C1147="DM", $T1147, IF(OR(BF1147="Y", BF1147="IR"),$AM1147,IF(BF1147="C", IF($BI1147="Y", IF($BA1147="C", IF($AF1147="N/A", $Q1147, $AF1147), IF($AF1147="N/A", $T1147, $AM1147)), IF($AG1147="N/A", $T1147,$AG1147)))))))</f>
        <v>#VALUE!</v>
      </c>
      <c r="BY1147" s="16" t="e">
        <f>IF(BG1147="R", $CA1147, IF(OR(BG1147="P", BG1147="T", BG1147="N"), 0, IF($C1147="DM", $T1147, IF(OR(BG1147="Y", BG1147="IR"),$AM1147,IF(BG1147="C", IF($BI1147="Y", IF($BA1147="C", IF($AF1147="N/A", $Q1147, $AF1147), IF($AF1147="N/A", $T1147, $AM1147)), IF($AG1147="N/A", $T1147,$AG1147)))))))</f>
        <v>#VALUE!</v>
      </c>
      <c r="BZ1147" s="16" t="e">
        <f>IF(BH1147="R", $CA1147, IF(OR(BH1147="P", BH1147="T", BH1147="N"), 0, IF($C1147="DM", $T1147, IF(OR(BH1147="Y", BH1147="IR"),$AM1147,IF(BH1147="C", IF($BI1147="Y", IF($BA1147="C", IF($AF1147="N/A", $Q1147, $AF1147), IF($AF1147="N/A", $T1147, $AM1147)), IF($AG1147="N/A", $T1147,$AG1147)))))))</f>
        <v>#VALUE!</v>
      </c>
      <c r="CA1147" s="15" t="s">
        <v>75</v>
      </c>
      <c r="CB1147" s="16" t="e">
        <f>BZ1147</f>
        <v>#VALUE!</v>
      </c>
      <c r="CC1147" s="15" t="str">
        <f>IF(OR($BH1147="T", $BH1147="R"), 0, IF($BH1147="C", IF($BI1147="Y", IF($BA1147="C", 0, IF(AF1147="N/A", Q1147-T1147, AF1147-AG1147)), IF($AF1147="N/A", U1147, AH1147)), AN1147))</f>
        <v>N/A</v>
      </c>
      <c r="CD1147" s="15" t="str">
        <f>IF(OR($BH1147="T", $BH1147="R"), 0, IF($BH1147="C", IF($BI1147="Y", 0, IF($AF1147="N/A", V1147, AI1147)), AO1147))</f>
        <v>N/A</v>
      </c>
      <c r="CE1147" s="15" t="str">
        <f>IF(OR($BH1147="T", $BH1147="R"), 0, IF($BH1147="C", IF($BI1147="Y", 0, IF($AF1147="N/A", W1147, AJ1147)), AP1147))</f>
        <v>N/A</v>
      </c>
      <c r="CF1147" s="15" t="str">
        <f>IF(OR($BH1147="T", $BH1147="R"), 0, IF($BH1147="C", IF($BI1147="Y", 0, IF($AF1147="N/A", X1147, AK1147)), AQ1147))</f>
        <v>N/A</v>
      </c>
    </row>
    <row r="1148" spans="1:84" x14ac:dyDescent="0.25">
      <c r="A1148" s="14">
        <v>6125</v>
      </c>
      <c r="B1148" s="15"/>
      <c r="C1148" s="15"/>
      <c r="D1148" s="15"/>
      <c r="E1148" s="15" t="e">
        <f>VLOOKUP(B1148, 'Rookie Year'!$A$2:$B$55679,2,FALSE)</f>
        <v>#N/A</v>
      </c>
      <c r="F1148" s="15">
        <v>2024</v>
      </c>
      <c r="G1148" s="15" t="s">
        <v>42</v>
      </c>
      <c r="H1148" s="15"/>
      <c r="I1148" s="16"/>
      <c r="J1148" s="15"/>
      <c r="K1148" s="17">
        <f>IF(AND(G1148&lt;&gt;"N",R1148="N/A"), IF(I1148&lt;4, 0, 0.25),IF(I1148=1, IF(J1148=1,0.25, 0.25), IF(I1148&lt;13, 0.25, IF(I1148&lt;26, 0.4, IF(I1148&lt;51, 0.6, 0.75)))))</f>
        <v>0.25</v>
      </c>
      <c r="L1148" s="16">
        <f>I1148-M1148</f>
        <v>0</v>
      </c>
      <c r="M1148" s="16">
        <f>ROUNDUP(I1148*K1148,0)</f>
        <v>0</v>
      </c>
      <c r="N1148" s="16">
        <f>M1148*J1148</f>
        <v>0</v>
      </c>
      <c r="O1148" s="16">
        <v>0</v>
      </c>
      <c r="P1148" s="16">
        <v>0</v>
      </c>
      <c r="Q1148" s="16">
        <f>N1148-O1148-P1148</f>
        <v>0</v>
      </c>
      <c r="R1148" s="15" t="s">
        <v>75</v>
      </c>
      <c r="S1148" s="15">
        <f>IF(R1148="N/A", J1148-($B$1-F1148), J1148-($B$1-R1148))</f>
        <v>0</v>
      </c>
      <c r="T1148" s="16" t="str">
        <f>IF($S1148&lt;1, "N/A", $M1148)</f>
        <v>N/A</v>
      </c>
      <c r="U1148" s="16" t="str">
        <f>IF($S1148&lt;2, "N/A", $M1148)</f>
        <v>N/A</v>
      </c>
      <c r="V1148" s="16" t="str">
        <f>IF($S1148&lt;3, "N/A", $M1148)</f>
        <v>N/A</v>
      </c>
      <c r="W1148" s="16" t="str">
        <f>IF($S1148&lt;4, "N/A", $M1148)</f>
        <v>N/A</v>
      </c>
      <c r="X1148" s="16" t="str">
        <f>IF($S1148&lt;5, "N/A", $M1148)</f>
        <v>N/A</v>
      </c>
      <c r="Y1148" s="15" t="str">
        <f>IF(SUM(T1148:X1148)&lt;&gt;Q1148, "CHECK", "OK")</f>
        <v>OK</v>
      </c>
      <c r="Z1148" s="15" t="str">
        <f>IF(F1148=$B$1, "No", IF(S1148=1, "Yes", "No"))</f>
        <v>No</v>
      </c>
      <c r="AA1148" s="18" t="str">
        <f>IF(C1148="DM", "N/A", IF(Z1148="No","N/A",VLOOKUP(B1148,'Extension List'!$A$3:$R$1972,18,FALSE)))</f>
        <v>N/A</v>
      </c>
      <c r="AB1148" s="15" t="str">
        <f>IF(C1148="DM", "N/A", IF(Z1148="No","N/A",VLOOKUP(B1148,'Extension List'!$A$3:$T$1972,20,FALSE)))</f>
        <v>N/A</v>
      </c>
      <c r="AC1148" s="15" t="str">
        <f>IF(AA1148="N/A", "N/A", 0)</f>
        <v>N/A</v>
      </c>
      <c r="AD1148" s="16" t="str">
        <f>IF(AE1148="N/A", "N/A", AA1148-AE1148)</f>
        <v>N/A</v>
      </c>
      <c r="AE1148" s="16" t="str">
        <f>IF(AA1148="N/A", "N/A", IF(AC1148&gt;0, IF(AA1148&lt;13, ROUNDUP(0.25*AA1148,0), IF(AA1148&lt;26, ROUNDUP(0.4*AA1148,0), IF(AA1148&lt;51, ROUNDUP(0.6*AA1148,0), ROUNDUP(0.75*AA1148,0)))), "N/A"))</f>
        <v>N/A</v>
      </c>
      <c r="AF1148" s="16" t="str">
        <f>IF(AD1148="N/A","N/A", (AE1148*AC1148)+Q1148)</f>
        <v>N/A</v>
      </c>
      <c r="AG1148" s="16" t="str">
        <f>IF($AF1148="N/A", "N/A", "TBC")</f>
        <v>N/A</v>
      </c>
      <c r="AH1148" s="16" t="str">
        <f>IF($AF1148="N/A", "N/A", "TBC")</f>
        <v>N/A</v>
      </c>
      <c r="AI1148" s="16" t="str">
        <f>IF($AF1148="N/A","N/A",IF(AC1148&gt;1,"TBC","N/A"))</f>
        <v>N/A</v>
      </c>
      <c r="AJ1148" s="16" t="str">
        <f>IF($AF1148="N/A","N/A",IF(AC1148&gt;2,"TBC","N/A"))</f>
        <v>N/A</v>
      </c>
      <c r="AK1148" s="16" t="str">
        <f>IF($AF1148="N/A","N/A",IF(AC1148&gt;3,"TBC","N/A"))</f>
        <v>N/A</v>
      </c>
      <c r="AL1148" s="16" t="str">
        <f>IF(AC1148="N/A","N/A",IF(AC1148&gt;0,IF(SUM(AG1148:AK1148)&lt;&gt;AF1148,"CHECK","OK"),"N/A"))</f>
        <v>N/A</v>
      </c>
      <c r="AM1148" s="16" t="e">
        <f>IF(AD1148="N/A", L1148+T1148, L1148+AG1148)</f>
        <v>#VALUE!</v>
      </c>
      <c r="AN1148" s="16" t="str">
        <f>IF(AD1148="N/A", IF(U1148="N/A", "N/A", L1148+U1148), AD1148+AH1148)</f>
        <v>N/A</v>
      </c>
      <c r="AO1148" s="16" t="str">
        <f>IF(AD1148="N/A", IF(V1148="N/A", "N/A", L1148+V1148), IF(AI1148="N/A", "N/A", AD1148+AI1148))</f>
        <v>N/A</v>
      </c>
      <c r="AP1148" s="16" t="str">
        <f>IF(AD1148="N/A", IF(W1148="N/A", "N/A", L1148+W1148), IF(AJ1148="N/A", "N/A", AD1148+AJ1148))</f>
        <v>N/A</v>
      </c>
      <c r="AQ1148" s="16" t="str">
        <f>IF(AD1148="N/A", IF(X1148="N/A", "N/A", L1148+X1148), IF(AK1148="N/A", "N/A", AD1148+AK1148))</f>
        <v>N/A</v>
      </c>
      <c r="AR1148" s="15" t="s">
        <v>40</v>
      </c>
      <c r="AS1148" s="15" t="s">
        <v>40</v>
      </c>
      <c r="AT1148" s="15" t="s">
        <v>40</v>
      </c>
      <c r="AU1148" s="15" t="s">
        <v>40</v>
      </c>
      <c r="AV1148" s="15" t="s">
        <v>40</v>
      </c>
      <c r="AW1148" s="15" t="s">
        <v>40</v>
      </c>
      <c r="AX1148" s="15" t="s">
        <v>40</v>
      </c>
      <c r="AY1148" s="15" t="s">
        <v>40</v>
      </c>
      <c r="AZ1148" s="15" t="s">
        <v>40</v>
      </c>
      <c r="BA1148" s="15" t="s">
        <v>40</v>
      </c>
      <c r="BB1148" s="15" t="s">
        <v>40</v>
      </c>
      <c r="BC1148" s="15" t="s">
        <v>40</v>
      </c>
      <c r="BD1148" s="15" t="s">
        <v>40</v>
      </c>
      <c r="BE1148" s="15" t="s">
        <v>40</v>
      </c>
      <c r="BF1148" s="15" t="s">
        <v>40</v>
      </c>
      <c r="BG1148" s="15" t="s">
        <v>40</v>
      </c>
      <c r="BH1148" s="15" t="s">
        <v>40</v>
      </c>
      <c r="BJ1148" s="16" t="e">
        <f>IF(AR1148="R", $CA1148, IF(OR(AR1148="P", AR1148="T", AR1148="N"), 0, IF($C1148="DM", $T1148, IF(OR(AR1148="Y", AR1148="IR"),$AM1148,IF(AR1148="C", IF($BI1148="Y", IF($AF1148="N/A", $Q1148, $AF1148), IF($AG1148="N/A", $T1148,$AG1148)))))))</f>
        <v>#VALUE!</v>
      </c>
      <c r="BK1148" s="16" t="e">
        <f>IF(AS1148="R", $CA1148, IF(OR(AS1148="P", AS1148="T", AS1148="N"), 0, IF($C1148="DM", $T1148, IF(OR(AS1148="Y", AS1148="IR"),$AM1148,IF(AS1148="C", IF($BI1148="Y", IF($AF1148="N/A", $Q1148, $AF1148), IF($AG1148="N/A", $T1148,$AG1148)))))))</f>
        <v>#VALUE!</v>
      </c>
      <c r="BL1148" s="16" t="e">
        <f>IF(AT1148="R", $CA1148, IF(OR(AT1148="P", AT1148="T", AT1148="N"), 0, IF($C1148="DM", $T1148, IF(OR(AT1148="Y", AT1148="IR"),$AM1148,IF(AT1148="C", IF($BI1148="Y", IF($AF1148="N/A", $Q1148, $AF1148), IF($AG1148="N/A", $T1148,$AG1148)))))))</f>
        <v>#VALUE!</v>
      </c>
      <c r="BM1148" s="16" t="e">
        <f>IF(AU1148="R", $CA1148, IF(OR(AU1148="P", AU1148="T", AU1148="N"), 0, IF($C1148="DM", $T1148, IF(OR(AU1148="Y", AU1148="IR"),$AM1148,IF(AU1148="C", IF($BI1148="Y", IF($AF1148="N/A", $Q1148, $AF1148), IF($AG1148="N/A", $T1148,$AG1148)))))))</f>
        <v>#VALUE!</v>
      </c>
      <c r="BN1148" s="16" t="e">
        <f>IF(AV1148="R", $CA1148, IF(OR(AV1148="P", AV1148="T", AV1148="N"), 0, IF($C1148="DM", $T1148, IF(OR(AV1148="Y", AV1148="IR"),$AM1148,IF(AV1148="C", IF($BI1148="Y", IF($AF1148="N/A", $Q1148, $AF1148), IF($AG1148="N/A", $T1148,$AG1148)))))))</f>
        <v>#VALUE!</v>
      </c>
      <c r="BO1148" s="16" t="e">
        <f>IF(AW1148="R", $CA1148, IF(OR(AW1148="P", AW1148="T", AW1148="N"), 0, IF($C1148="DM", $T1148, IF(OR(AW1148="Y", AW1148="IR"),$AM1148,IF(AW1148="C", IF($BI1148="Y", IF($AF1148="N/A", $Q1148, $AF1148), IF($AG1148="N/A", $T1148,$AG1148)))))))</f>
        <v>#VALUE!</v>
      </c>
      <c r="BP1148" s="16" t="e">
        <f>IF(AX1148="R", $CA1148, IF(OR(AX1148="P", AX1148="T", AX1148="N"), 0, IF($C1148="DM", $T1148, IF(OR(AX1148="Y", AX1148="IR"),$AM1148,IF(AX1148="C", IF($BI1148="Y", IF($AF1148="N/A", $Q1148, $AF1148), IF($AG1148="N/A", $T1148,$AG1148)))))))</f>
        <v>#VALUE!</v>
      </c>
      <c r="BQ1148" s="16" t="e">
        <f>IF(AY1148="R", $CA1148, IF(OR(AY1148="P", AY1148="T", AY1148="N"), 0, IF($C1148="DM", $T1148, IF(OR(AY1148="Y", AY1148="IR"),$AM1148,IF(AY1148="C", IF($BI1148="Y", IF($AF1148="N/A", $Q1148, $AF1148), IF($AG1148="N/A", $T1148,$AG1148)))))))</f>
        <v>#VALUE!</v>
      </c>
      <c r="BR1148" s="16" t="e">
        <f>IF(AZ1148="R", $CA1148, IF(OR(AZ1148="P", AZ1148="T", AZ1148="N"), 0, IF($C1148="DM", $T1148, IF(OR(AZ1148="Y", AZ1148="IR"),$AM1148,IF(AZ1148="C", IF($BI1148="Y", IF($AF1148="N/A", $Q1148, $AF1148), IF($AG1148="N/A", $T1148,$AG1148)))))))</f>
        <v>#VALUE!</v>
      </c>
      <c r="BS1148" s="16" t="e">
        <f>IF(BA1148="R", $CA1148, IF(OR(BA1148="P", BA1148="T", BA1148="N"), 0, IF($C1148="DM", $T1148, IF(OR(BA1148="Y", BA1148="IR"),$AM1148,IF(BA1148="C", IF($BI1148="Y", IF($AF1148="N/A", $Q1148, $AF1148), IF($AG1148="N/A", $T1148,$AG1148)))))))</f>
        <v>#VALUE!</v>
      </c>
      <c r="BT1148" s="16" t="e">
        <f>IF(BB1148="R", $CA1148, IF(OR(BB1148="P", BB1148="T", BB1148="N"), 0, IF($C1148="DM", $T1148, IF(OR(BB1148="Y", BB1148="IR"),$AM1148,IF(BB1148="C", IF($BI1148="Y", IF($BA1148="C", IF($AF1148="N/A", $Q1148, $AF1148), IF($AF1148="N/A", $T1148, $AM1148)), IF($AG1148="N/A", $T1148,$AG1148)))))))</f>
        <v>#VALUE!</v>
      </c>
      <c r="BU1148" s="16" t="e">
        <f>IF(BC1148="R", $CA1148, IF(OR(BC1148="P", BC1148="T", BC1148="N"), 0, IF($C1148="DM", $T1148, IF(OR(BC1148="Y", BC1148="IR"),$AM1148,IF(BC1148="C", IF($BI1148="Y", IF($BA1148="C", IF($AF1148="N/A", $Q1148, $AF1148), IF($AF1148="N/A", $T1148, $AM1148)), IF($AG1148="N/A", $T1148,$AG1148)))))))</f>
        <v>#VALUE!</v>
      </c>
      <c r="BV1148" s="16" t="e">
        <f>IF(BD1148="R", $CA1148, IF(OR(BD1148="P", BD1148="T", BD1148="N"), 0, IF($C1148="DM", $T1148, IF(OR(BD1148="Y", BD1148="IR"),$AM1148,IF(BD1148="C", IF($BI1148="Y", IF($BA1148="C", IF($AF1148="N/A", $Q1148, $AF1148), IF($AF1148="N/A", $T1148, $AM1148)), IF($AG1148="N/A", $T1148,$AG1148)))))))</f>
        <v>#VALUE!</v>
      </c>
      <c r="BW1148" s="16" t="e">
        <f>IF(BE1148="R", $CA1148, IF(OR(BE1148="P", BE1148="T", BE1148="N"), 0, IF($C1148="DM", $T1148, IF(OR(BE1148="Y", BE1148="IR"),$AM1148,IF(BE1148="C", IF($BI1148="Y", IF($BA1148="C", IF($AF1148="N/A", $Q1148, $AF1148), IF($AF1148="N/A", $T1148, $AM1148)), IF($AG1148="N/A", $T1148,$AG1148)))))))</f>
        <v>#VALUE!</v>
      </c>
      <c r="BX1148" s="16" t="e">
        <f>IF(BF1148="R", $CA1148, IF(OR(BF1148="P", BF1148="T", BF1148="N"), 0, IF($C1148="DM", $T1148, IF(OR(BF1148="Y", BF1148="IR"),$AM1148,IF(BF1148="C", IF($BI1148="Y", IF($BA1148="C", IF($AF1148="N/A", $Q1148, $AF1148), IF($AF1148="N/A", $T1148, $AM1148)), IF($AG1148="N/A", $T1148,$AG1148)))))))</f>
        <v>#VALUE!</v>
      </c>
      <c r="BY1148" s="16" t="e">
        <f>IF(BG1148="R", $CA1148, IF(OR(BG1148="P", BG1148="T", BG1148="N"), 0, IF($C1148="DM", $T1148, IF(OR(BG1148="Y", BG1148="IR"),$AM1148,IF(BG1148="C", IF($BI1148="Y", IF($BA1148="C", IF($AF1148="N/A", $Q1148, $AF1148), IF($AF1148="N/A", $T1148, $AM1148)), IF($AG1148="N/A", $T1148,$AG1148)))))))</f>
        <v>#VALUE!</v>
      </c>
      <c r="BZ1148" s="16" t="e">
        <f>IF(BH1148="R", $CA1148, IF(OR(BH1148="P", BH1148="T", BH1148="N"), 0, IF($C1148="DM", $T1148, IF(OR(BH1148="Y", BH1148="IR"),$AM1148,IF(BH1148="C", IF($BI1148="Y", IF($BA1148="C", IF($AF1148="N/A", $Q1148, $AF1148), IF($AF1148="N/A", $T1148, $AM1148)), IF($AG1148="N/A", $T1148,$AG1148)))))))</f>
        <v>#VALUE!</v>
      </c>
      <c r="CA1148" s="15" t="s">
        <v>75</v>
      </c>
      <c r="CB1148" s="16" t="e">
        <f>BZ1148</f>
        <v>#VALUE!</v>
      </c>
      <c r="CC1148" s="15" t="str">
        <f>IF(OR($BH1148="T", $BH1148="R"), 0, IF($BH1148="C", IF($BI1148="Y", IF($BA1148="C", 0, IF(AF1148="N/A", Q1148-T1148, AF1148-AG1148)), IF($AF1148="N/A", U1148, AH1148)), AN1148))</f>
        <v>N/A</v>
      </c>
      <c r="CD1148" s="15" t="str">
        <f>IF(OR($BH1148="T", $BH1148="R"), 0, IF($BH1148="C", IF($BI1148="Y", 0, IF($AF1148="N/A", V1148, AI1148)), AO1148))</f>
        <v>N/A</v>
      </c>
      <c r="CE1148" s="15" t="str">
        <f>IF(OR($BH1148="T", $BH1148="R"), 0, IF($BH1148="C", IF($BI1148="Y", 0, IF($AF1148="N/A", W1148, AJ1148)), AP1148))</f>
        <v>N/A</v>
      </c>
      <c r="CF1148" s="15" t="str">
        <f>IF(OR($BH1148="T", $BH1148="R"), 0, IF($BH1148="C", IF($BI1148="Y", 0, IF($AF1148="N/A", X1148, AK1148)), AQ1148))</f>
        <v>N/A</v>
      </c>
    </row>
    <row r="1149" spans="1:84" x14ac:dyDescent="0.25">
      <c r="A1149" s="14">
        <v>6126</v>
      </c>
      <c r="B1149" s="15"/>
      <c r="C1149" s="15"/>
      <c r="D1149" s="15"/>
      <c r="E1149" s="15" t="e">
        <f>VLOOKUP(B1149, 'Rookie Year'!$A$2:$B$55679,2,FALSE)</f>
        <v>#N/A</v>
      </c>
      <c r="F1149" s="15">
        <v>2024</v>
      </c>
      <c r="G1149" s="15" t="s">
        <v>42</v>
      </c>
      <c r="H1149" s="15"/>
      <c r="I1149" s="16"/>
      <c r="J1149" s="15"/>
      <c r="K1149" s="17">
        <f>IF(AND(G1149&lt;&gt;"N",R1149="N/A"), IF(I1149&lt;4, 0, 0.25),IF(I1149=1, IF(J1149=1,0.25, 0.25), IF(I1149&lt;13, 0.25, IF(I1149&lt;26, 0.4, IF(I1149&lt;51, 0.6, 0.75)))))</f>
        <v>0.25</v>
      </c>
      <c r="L1149" s="16">
        <f>I1149-M1149</f>
        <v>0</v>
      </c>
      <c r="M1149" s="16">
        <f>ROUNDUP(I1149*K1149,0)</f>
        <v>0</v>
      </c>
      <c r="N1149" s="16">
        <f>M1149*J1149</f>
        <v>0</v>
      </c>
      <c r="O1149" s="16">
        <v>0</v>
      </c>
      <c r="P1149" s="16">
        <v>0</v>
      </c>
      <c r="Q1149" s="16">
        <f>N1149-O1149-P1149</f>
        <v>0</v>
      </c>
      <c r="R1149" s="15" t="s">
        <v>75</v>
      </c>
      <c r="S1149" s="15">
        <f>IF(R1149="N/A", J1149-($B$1-F1149), J1149-($B$1-R1149))</f>
        <v>0</v>
      </c>
      <c r="T1149" s="16" t="str">
        <f>IF($S1149&lt;1, "N/A", $M1149)</f>
        <v>N/A</v>
      </c>
      <c r="U1149" s="16" t="str">
        <f>IF($S1149&lt;2, "N/A", $M1149)</f>
        <v>N/A</v>
      </c>
      <c r="V1149" s="16" t="str">
        <f>IF($S1149&lt;3, "N/A", $M1149)</f>
        <v>N/A</v>
      </c>
      <c r="W1149" s="16" t="str">
        <f>IF($S1149&lt;4, "N/A", $M1149)</f>
        <v>N/A</v>
      </c>
      <c r="X1149" s="16" t="str">
        <f>IF($S1149&lt;5, "N/A", $M1149)</f>
        <v>N/A</v>
      </c>
      <c r="Y1149" s="15" t="str">
        <f>IF(SUM(T1149:X1149)&lt;&gt;Q1149, "CHECK", "OK")</f>
        <v>OK</v>
      </c>
      <c r="Z1149" s="15" t="str">
        <f>IF(F1149=$B$1, "No", IF(S1149=1, "Yes", "No"))</f>
        <v>No</v>
      </c>
      <c r="AA1149" s="18" t="str">
        <f>IF(C1149="DM", "N/A", IF(Z1149="No","N/A",VLOOKUP(B1149,'Extension List'!$A$3:$R$1972,18,FALSE)))</f>
        <v>N/A</v>
      </c>
      <c r="AB1149" s="15" t="str">
        <f>IF(C1149="DM", "N/A", IF(Z1149="No","N/A",VLOOKUP(B1149,'Extension List'!$A$3:$T$1972,20,FALSE)))</f>
        <v>N/A</v>
      </c>
      <c r="AC1149" s="15" t="str">
        <f>IF(AA1149="N/A", "N/A", 0)</f>
        <v>N/A</v>
      </c>
      <c r="AD1149" s="16" t="str">
        <f>IF(AE1149="N/A", "N/A", AA1149-AE1149)</f>
        <v>N/A</v>
      </c>
      <c r="AE1149" s="16" t="str">
        <f>IF(AA1149="N/A", "N/A", IF(AC1149&gt;0, IF(AA1149&lt;13, ROUNDUP(0.25*AA1149,0), IF(AA1149&lt;26, ROUNDUP(0.4*AA1149,0), IF(AA1149&lt;51, ROUNDUP(0.6*AA1149,0), ROUNDUP(0.75*AA1149,0)))), "N/A"))</f>
        <v>N/A</v>
      </c>
      <c r="AF1149" s="16" t="str">
        <f>IF(AD1149="N/A","N/A", (AE1149*AC1149)+Q1149)</f>
        <v>N/A</v>
      </c>
      <c r="AG1149" s="16" t="str">
        <f>IF($AF1149="N/A", "N/A", "TBC")</f>
        <v>N/A</v>
      </c>
      <c r="AH1149" s="16" t="str">
        <f>IF($AF1149="N/A", "N/A", "TBC")</f>
        <v>N/A</v>
      </c>
      <c r="AI1149" s="16" t="str">
        <f>IF($AF1149="N/A","N/A",IF(AC1149&gt;1,"TBC","N/A"))</f>
        <v>N/A</v>
      </c>
      <c r="AJ1149" s="16" t="str">
        <f>IF($AF1149="N/A","N/A",IF(AC1149&gt;2,"TBC","N/A"))</f>
        <v>N/A</v>
      </c>
      <c r="AK1149" s="16" t="str">
        <f>IF($AF1149="N/A","N/A",IF(AC1149&gt;3,"TBC","N/A"))</f>
        <v>N/A</v>
      </c>
      <c r="AL1149" s="16" t="str">
        <f>IF(AC1149="N/A","N/A",IF(AC1149&gt;0,IF(SUM(AG1149:AK1149)&lt;&gt;AF1149,"CHECK","OK"),"N/A"))</f>
        <v>N/A</v>
      </c>
      <c r="AM1149" s="16" t="e">
        <f>IF(AD1149="N/A", L1149+T1149, L1149+AG1149)</f>
        <v>#VALUE!</v>
      </c>
      <c r="AN1149" s="16" t="str">
        <f>IF(AD1149="N/A", IF(U1149="N/A", "N/A", L1149+U1149), AD1149+AH1149)</f>
        <v>N/A</v>
      </c>
      <c r="AO1149" s="16" t="str">
        <f>IF(AD1149="N/A", IF(V1149="N/A", "N/A", L1149+V1149), IF(AI1149="N/A", "N/A", AD1149+AI1149))</f>
        <v>N/A</v>
      </c>
      <c r="AP1149" s="16" t="str">
        <f>IF(AD1149="N/A", IF(W1149="N/A", "N/A", L1149+W1149), IF(AJ1149="N/A", "N/A", AD1149+AJ1149))</f>
        <v>N/A</v>
      </c>
      <c r="AQ1149" s="16" t="str">
        <f>IF(AD1149="N/A", IF(X1149="N/A", "N/A", L1149+X1149), IF(AK1149="N/A", "N/A", AD1149+AK1149))</f>
        <v>N/A</v>
      </c>
      <c r="AR1149" s="15" t="s">
        <v>40</v>
      </c>
      <c r="AS1149" s="15" t="s">
        <v>40</v>
      </c>
      <c r="AT1149" s="15" t="s">
        <v>40</v>
      </c>
      <c r="AU1149" s="15" t="s">
        <v>40</v>
      </c>
      <c r="AV1149" s="15" t="s">
        <v>40</v>
      </c>
      <c r="AW1149" s="15" t="s">
        <v>40</v>
      </c>
      <c r="AX1149" s="15" t="s">
        <v>40</v>
      </c>
      <c r="AY1149" s="15" t="s">
        <v>40</v>
      </c>
      <c r="AZ1149" s="15" t="s">
        <v>40</v>
      </c>
      <c r="BA1149" s="15" t="s">
        <v>40</v>
      </c>
      <c r="BB1149" s="15" t="s">
        <v>40</v>
      </c>
      <c r="BC1149" s="15" t="s">
        <v>40</v>
      </c>
      <c r="BD1149" s="15" t="s">
        <v>40</v>
      </c>
      <c r="BE1149" s="15" t="s">
        <v>40</v>
      </c>
      <c r="BF1149" s="15" t="s">
        <v>40</v>
      </c>
      <c r="BG1149" s="15" t="s">
        <v>40</v>
      </c>
      <c r="BH1149" s="15" t="s">
        <v>40</v>
      </c>
      <c r="BJ1149" s="16" t="e">
        <f>IF(AR1149="R", $CA1149, IF(OR(AR1149="P", AR1149="T", AR1149="N"), 0, IF($C1149="DM", $T1149, IF(OR(AR1149="Y", AR1149="IR"),$AM1149,IF(AR1149="C", IF($BI1149="Y", IF($AF1149="N/A", $Q1149, $AF1149), IF($AG1149="N/A", $T1149,$AG1149)))))))</f>
        <v>#VALUE!</v>
      </c>
      <c r="BK1149" s="16" t="e">
        <f>IF(AS1149="R", $CA1149, IF(OR(AS1149="P", AS1149="T", AS1149="N"), 0, IF($C1149="DM", $T1149, IF(OR(AS1149="Y", AS1149="IR"),$AM1149,IF(AS1149="C", IF($BI1149="Y", IF($AF1149="N/A", $Q1149, $AF1149), IF($AG1149="N/A", $T1149,$AG1149)))))))</f>
        <v>#VALUE!</v>
      </c>
      <c r="BL1149" s="16" t="e">
        <f>IF(AT1149="R", $CA1149, IF(OR(AT1149="P", AT1149="T", AT1149="N"), 0, IF($C1149="DM", $T1149, IF(OR(AT1149="Y", AT1149="IR"),$AM1149,IF(AT1149="C", IF($BI1149="Y", IF($AF1149="N/A", $Q1149, $AF1149), IF($AG1149="N/A", $T1149,$AG1149)))))))</f>
        <v>#VALUE!</v>
      </c>
      <c r="BM1149" s="16" t="e">
        <f>IF(AU1149="R", $CA1149, IF(OR(AU1149="P", AU1149="T", AU1149="N"), 0, IF($C1149="DM", $T1149, IF(OR(AU1149="Y", AU1149="IR"),$AM1149,IF(AU1149="C", IF($BI1149="Y", IF($AF1149="N/A", $Q1149, $AF1149), IF($AG1149="N/A", $T1149,$AG1149)))))))</f>
        <v>#VALUE!</v>
      </c>
      <c r="BN1149" s="16" t="e">
        <f>IF(AV1149="R", $CA1149, IF(OR(AV1149="P", AV1149="T", AV1149="N"), 0, IF($C1149="DM", $T1149, IF(OR(AV1149="Y", AV1149="IR"),$AM1149,IF(AV1149="C", IF($BI1149="Y", IF($AF1149="N/A", $Q1149, $AF1149), IF($AG1149="N/A", $T1149,$AG1149)))))))</f>
        <v>#VALUE!</v>
      </c>
      <c r="BO1149" s="16" t="e">
        <f>IF(AW1149="R", $CA1149, IF(OR(AW1149="P", AW1149="T", AW1149="N"), 0, IF($C1149="DM", $T1149, IF(OR(AW1149="Y", AW1149="IR"),$AM1149,IF(AW1149="C", IF($BI1149="Y", IF($AF1149="N/A", $Q1149, $AF1149), IF($AG1149="N/A", $T1149,$AG1149)))))))</f>
        <v>#VALUE!</v>
      </c>
      <c r="BP1149" s="16" t="e">
        <f>IF(AX1149="R", $CA1149, IF(OR(AX1149="P", AX1149="T", AX1149="N"), 0, IF($C1149="DM", $T1149, IF(OR(AX1149="Y", AX1149="IR"),$AM1149,IF(AX1149="C", IF($BI1149="Y", IF($AF1149="N/A", $Q1149, $AF1149), IF($AG1149="N/A", $T1149,$AG1149)))))))</f>
        <v>#VALUE!</v>
      </c>
      <c r="BQ1149" s="16" t="e">
        <f>IF(AY1149="R", $CA1149, IF(OR(AY1149="P", AY1149="T", AY1149="N"), 0, IF($C1149="DM", $T1149, IF(OR(AY1149="Y", AY1149="IR"),$AM1149,IF(AY1149="C", IF($BI1149="Y", IF($AF1149="N/A", $Q1149, $AF1149), IF($AG1149="N/A", $T1149,$AG1149)))))))</f>
        <v>#VALUE!</v>
      </c>
      <c r="BR1149" s="16" t="e">
        <f>IF(AZ1149="R", $CA1149, IF(OR(AZ1149="P", AZ1149="T", AZ1149="N"), 0, IF($C1149="DM", $T1149, IF(OR(AZ1149="Y", AZ1149="IR"),$AM1149,IF(AZ1149="C", IF($BI1149="Y", IF($AF1149="N/A", $Q1149, $AF1149), IF($AG1149="N/A", $T1149,$AG1149)))))))</f>
        <v>#VALUE!</v>
      </c>
      <c r="BS1149" s="16" t="e">
        <f>IF(BA1149="R", $CA1149, IF(OR(BA1149="P", BA1149="T", BA1149="N"), 0, IF($C1149="DM", $T1149, IF(OR(BA1149="Y", BA1149="IR"),$AM1149,IF(BA1149="C", IF($BI1149="Y", IF($AF1149="N/A", $Q1149, $AF1149), IF($AG1149="N/A", $T1149,$AG1149)))))))</f>
        <v>#VALUE!</v>
      </c>
      <c r="BT1149" s="16" t="e">
        <f>IF(BB1149="R", $CA1149, IF(OR(BB1149="P", BB1149="T", BB1149="N"), 0, IF($C1149="DM", $T1149, IF(OR(BB1149="Y", BB1149="IR"),$AM1149,IF(BB1149="C", IF($BI1149="Y", IF($BA1149="C", IF($AF1149="N/A", $Q1149, $AF1149), IF($AF1149="N/A", $T1149, $AM1149)), IF($AG1149="N/A", $T1149,$AG1149)))))))</f>
        <v>#VALUE!</v>
      </c>
      <c r="BU1149" s="16" t="e">
        <f>IF(BC1149="R", $CA1149, IF(OR(BC1149="P", BC1149="T", BC1149="N"), 0, IF($C1149="DM", $T1149, IF(OR(BC1149="Y", BC1149="IR"),$AM1149,IF(BC1149="C", IF($BI1149="Y", IF($BA1149="C", IF($AF1149="N/A", $Q1149, $AF1149), IF($AF1149="N/A", $T1149, $AM1149)), IF($AG1149="N/A", $T1149,$AG1149)))))))</f>
        <v>#VALUE!</v>
      </c>
      <c r="BV1149" s="16" t="e">
        <f>IF(BD1149="R", $CA1149, IF(OR(BD1149="P", BD1149="T", BD1149="N"), 0, IF($C1149="DM", $T1149, IF(OR(BD1149="Y", BD1149="IR"),$AM1149,IF(BD1149="C", IF($BI1149="Y", IF($BA1149="C", IF($AF1149="N/A", $Q1149, $AF1149), IF($AF1149="N/A", $T1149, $AM1149)), IF($AG1149="N/A", $T1149,$AG1149)))))))</f>
        <v>#VALUE!</v>
      </c>
      <c r="BW1149" s="16" t="e">
        <f>IF(BE1149="R", $CA1149, IF(OR(BE1149="P", BE1149="T", BE1149="N"), 0, IF($C1149="DM", $T1149, IF(OR(BE1149="Y", BE1149="IR"),$AM1149,IF(BE1149="C", IF($BI1149="Y", IF($BA1149="C", IF($AF1149="N/A", $Q1149, $AF1149), IF($AF1149="N/A", $T1149, $AM1149)), IF($AG1149="N/A", $T1149,$AG1149)))))))</f>
        <v>#VALUE!</v>
      </c>
      <c r="BX1149" s="16" t="e">
        <f>IF(BF1149="R", $CA1149, IF(OR(BF1149="P", BF1149="T", BF1149="N"), 0, IF($C1149="DM", $T1149, IF(OR(BF1149="Y", BF1149="IR"),$AM1149,IF(BF1149="C", IF($BI1149="Y", IF($BA1149="C", IF($AF1149="N/A", $Q1149, $AF1149), IF($AF1149="N/A", $T1149, $AM1149)), IF($AG1149="N/A", $T1149,$AG1149)))))))</f>
        <v>#VALUE!</v>
      </c>
      <c r="BY1149" s="16" t="e">
        <f>IF(BG1149="R", $CA1149, IF(OR(BG1149="P", BG1149="T", BG1149="N"), 0, IF($C1149="DM", $T1149, IF(OR(BG1149="Y", BG1149="IR"),$AM1149,IF(BG1149="C", IF($BI1149="Y", IF($BA1149="C", IF($AF1149="N/A", $Q1149, $AF1149), IF($AF1149="N/A", $T1149, $AM1149)), IF($AG1149="N/A", $T1149,$AG1149)))))))</f>
        <v>#VALUE!</v>
      </c>
      <c r="BZ1149" s="16" t="e">
        <f>IF(BH1149="R", $CA1149, IF(OR(BH1149="P", BH1149="T", BH1149="N"), 0, IF($C1149="DM", $T1149, IF(OR(BH1149="Y", BH1149="IR"),$AM1149,IF(BH1149="C", IF($BI1149="Y", IF($BA1149="C", IF($AF1149="N/A", $Q1149, $AF1149), IF($AF1149="N/A", $T1149, $AM1149)), IF($AG1149="N/A", $T1149,$AG1149)))))))</f>
        <v>#VALUE!</v>
      </c>
      <c r="CA1149" s="15" t="s">
        <v>75</v>
      </c>
      <c r="CB1149" s="16" t="e">
        <f>BZ1149</f>
        <v>#VALUE!</v>
      </c>
      <c r="CC1149" s="15" t="str">
        <f>IF(OR($BH1149="T", $BH1149="R"), 0, IF($BH1149="C", IF($BI1149="Y", IF($BA1149="C", 0, IF(AF1149="N/A", Q1149-T1149, AF1149-AG1149)), IF($AF1149="N/A", U1149, AH1149)), AN1149))</f>
        <v>N/A</v>
      </c>
      <c r="CD1149" s="15" t="str">
        <f>IF(OR($BH1149="T", $BH1149="R"), 0, IF($BH1149="C", IF($BI1149="Y", 0, IF($AF1149="N/A", V1149, AI1149)), AO1149))</f>
        <v>N/A</v>
      </c>
      <c r="CE1149" s="15" t="str">
        <f>IF(OR($BH1149="T", $BH1149="R"), 0, IF($BH1149="C", IF($BI1149="Y", 0, IF($AF1149="N/A", W1149, AJ1149)), AP1149))</f>
        <v>N/A</v>
      </c>
      <c r="CF1149" s="15" t="str">
        <f>IF(OR($BH1149="T", $BH1149="R"), 0, IF($BH1149="C", IF($BI1149="Y", 0, IF($AF1149="N/A", X1149, AK1149)), AQ1149))</f>
        <v>N/A</v>
      </c>
    </row>
    <row r="1150" spans="1:84" x14ac:dyDescent="0.25">
      <c r="A1150" s="14">
        <v>6127</v>
      </c>
      <c r="B1150" s="15"/>
      <c r="C1150" s="15"/>
      <c r="D1150" s="15"/>
      <c r="E1150" s="15" t="e">
        <f>VLOOKUP(B1150, 'Rookie Year'!$A$2:$B$55679,2,FALSE)</f>
        <v>#N/A</v>
      </c>
      <c r="F1150" s="15">
        <v>2024</v>
      </c>
      <c r="G1150" s="15" t="s">
        <v>42</v>
      </c>
      <c r="H1150" s="15"/>
      <c r="I1150" s="16"/>
      <c r="J1150" s="15"/>
      <c r="K1150" s="17">
        <f>IF(AND(G1150&lt;&gt;"N",R1150="N/A"), IF(I1150&lt;4, 0, 0.25),IF(I1150=1, IF(J1150=1,0.25, 0.25), IF(I1150&lt;13, 0.25, IF(I1150&lt;26, 0.4, IF(I1150&lt;51, 0.6, 0.75)))))</f>
        <v>0.25</v>
      </c>
      <c r="L1150" s="16">
        <f>I1150-M1150</f>
        <v>0</v>
      </c>
      <c r="M1150" s="16">
        <f>ROUNDUP(I1150*K1150,0)</f>
        <v>0</v>
      </c>
      <c r="N1150" s="16">
        <f>M1150*J1150</f>
        <v>0</v>
      </c>
      <c r="O1150" s="16">
        <v>0</v>
      </c>
      <c r="P1150" s="16">
        <v>0</v>
      </c>
      <c r="Q1150" s="16">
        <f>N1150-O1150-P1150</f>
        <v>0</v>
      </c>
      <c r="R1150" s="15" t="s">
        <v>75</v>
      </c>
      <c r="S1150" s="15">
        <f>IF(R1150="N/A", J1150-($B$1-F1150), J1150-($B$1-R1150))</f>
        <v>0</v>
      </c>
      <c r="T1150" s="16" t="str">
        <f>IF($S1150&lt;1, "N/A", $M1150)</f>
        <v>N/A</v>
      </c>
      <c r="U1150" s="16" t="str">
        <f>IF($S1150&lt;2, "N/A", $M1150)</f>
        <v>N/A</v>
      </c>
      <c r="V1150" s="16" t="str">
        <f>IF($S1150&lt;3, "N/A", $M1150)</f>
        <v>N/A</v>
      </c>
      <c r="W1150" s="16" t="str">
        <f>IF($S1150&lt;4, "N/A", $M1150)</f>
        <v>N/A</v>
      </c>
      <c r="X1150" s="16" t="str">
        <f>IF($S1150&lt;5, "N/A", $M1150)</f>
        <v>N/A</v>
      </c>
      <c r="Y1150" s="15" t="str">
        <f>IF(SUM(T1150:X1150)&lt;&gt;Q1150, "CHECK", "OK")</f>
        <v>OK</v>
      </c>
      <c r="Z1150" s="15" t="str">
        <f>IF(F1150=$B$1, "No", IF(S1150=1, "Yes", "No"))</f>
        <v>No</v>
      </c>
      <c r="AA1150" s="18" t="str">
        <f>IF(C1150="DM", "N/A", IF(Z1150="No","N/A",VLOOKUP(B1150,'Extension List'!$A$3:$R$1972,18,FALSE)))</f>
        <v>N/A</v>
      </c>
      <c r="AB1150" s="15" t="str">
        <f>IF(C1150="DM", "N/A", IF(Z1150="No","N/A",VLOOKUP(B1150,'Extension List'!$A$3:$T$1972,20,FALSE)))</f>
        <v>N/A</v>
      </c>
      <c r="AC1150" s="15" t="str">
        <f>IF(AA1150="N/A", "N/A", 0)</f>
        <v>N/A</v>
      </c>
      <c r="AD1150" s="16" t="str">
        <f>IF(AE1150="N/A", "N/A", AA1150-AE1150)</f>
        <v>N/A</v>
      </c>
      <c r="AE1150" s="16" t="str">
        <f>IF(AA1150="N/A", "N/A", IF(AC1150&gt;0, IF(AA1150&lt;13, ROUNDUP(0.25*AA1150,0), IF(AA1150&lt;26, ROUNDUP(0.4*AA1150,0), IF(AA1150&lt;51, ROUNDUP(0.6*AA1150,0), ROUNDUP(0.75*AA1150,0)))), "N/A"))</f>
        <v>N/A</v>
      </c>
      <c r="AF1150" s="16" t="str">
        <f>IF(AD1150="N/A","N/A", (AE1150*AC1150)+Q1150)</f>
        <v>N/A</v>
      </c>
      <c r="AG1150" s="16" t="str">
        <f>IF($AF1150="N/A", "N/A", "TBC")</f>
        <v>N/A</v>
      </c>
      <c r="AH1150" s="16" t="str">
        <f>IF($AF1150="N/A", "N/A", "TBC")</f>
        <v>N/A</v>
      </c>
      <c r="AI1150" s="16" t="str">
        <f>IF($AF1150="N/A","N/A",IF(AC1150&gt;1,"TBC","N/A"))</f>
        <v>N/A</v>
      </c>
      <c r="AJ1150" s="16" t="str">
        <f>IF($AF1150="N/A","N/A",IF(AC1150&gt;2,"TBC","N/A"))</f>
        <v>N/A</v>
      </c>
      <c r="AK1150" s="16" t="str">
        <f>IF($AF1150="N/A","N/A",IF(AC1150&gt;3,"TBC","N/A"))</f>
        <v>N/A</v>
      </c>
      <c r="AL1150" s="16" t="str">
        <f>IF(AC1150="N/A","N/A",IF(AC1150&gt;0,IF(SUM(AG1150:AK1150)&lt;&gt;AF1150,"CHECK","OK"),"N/A"))</f>
        <v>N/A</v>
      </c>
      <c r="AM1150" s="16" t="e">
        <f>IF(AD1150="N/A", L1150+T1150, L1150+AG1150)</f>
        <v>#VALUE!</v>
      </c>
      <c r="AN1150" s="16" t="str">
        <f>IF(AD1150="N/A", IF(U1150="N/A", "N/A", L1150+U1150), AD1150+AH1150)</f>
        <v>N/A</v>
      </c>
      <c r="AO1150" s="16" t="str">
        <f>IF(AD1150="N/A", IF(V1150="N/A", "N/A", L1150+V1150), IF(AI1150="N/A", "N/A", AD1150+AI1150))</f>
        <v>N/A</v>
      </c>
      <c r="AP1150" s="16" t="str">
        <f>IF(AD1150="N/A", IF(W1150="N/A", "N/A", L1150+W1150), IF(AJ1150="N/A", "N/A", AD1150+AJ1150))</f>
        <v>N/A</v>
      </c>
      <c r="AQ1150" s="16" t="str">
        <f>IF(AD1150="N/A", IF(X1150="N/A", "N/A", L1150+X1150), IF(AK1150="N/A", "N/A", AD1150+AK1150))</f>
        <v>N/A</v>
      </c>
      <c r="AR1150" s="15" t="s">
        <v>40</v>
      </c>
      <c r="AS1150" s="15" t="s">
        <v>40</v>
      </c>
      <c r="AT1150" s="15" t="s">
        <v>40</v>
      </c>
      <c r="AU1150" s="15" t="s">
        <v>40</v>
      </c>
      <c r="AV1150" s="15" t="s">
        <v>40</v>
      </c>
      <c r="AW1150" s="15" t="s">
        <v>40</v>
      </c>
      <c r="AX1150" s="15" t="s">
        <v>40</v>
      </c>
      <c r="AY1150" s="15" t="s">
        <v>40</v>
      </c>
      <c r="AZ1150" s="15" t="s">
        <v>40</v>
      </c>
      <c r="BA1150" s="15" t="s">
        <v>40</v>
      </c>
      <c r="BB1150" s="15" t="s">
        <v>40</v>
      </c>
      <c r="BC1150" s="15" t="s">
        <v>40</v>
      </c>
      <c r="BD1150" s="15" t="s">
        <v>40</v>
      </c>
      <c r="BE1150" s="15" t="s">
        <v>40</v>
      </c>
      <c r="BF1150" s="15" t="s">
        <v>40</v>
      </c>
      <c r="BG1150" s="15" t="s">
        <v>40</v>
      </c>
      <c r="BH1150" s="15" t="s">
        <v>40</v>
      </c>
      <c r="BJ1150" s="16" t="e">
        <f>IF(AR1150="R", $CA1150, IF(OR(AR1150="P", AR1150="T", AR1150="N"), 0, IF($C1150="DM", $T1150, IF(OR(AR1150="Y", AR1150="IR"),$AM1150,IF(AR1150="C", IF($BI1150="Y", IF($AF1150="N/A", $Q1150, $AF1150), IF($AG1150="N/A", $T1150,$AG1150)))))))</f>
        <v>#VALUE!</v>
      </c>
      <c r="BK1150" s="16" t="e">
        <f>IF(AS1150="R", $CA1150, IF(OR(AS1150="P", AS1150="T", AS1150="N"), 0, IF($C1150="DM", $T1150, IF(OR(AS1150="Y", AS1150="IR"),$AM1150,IF(AS1150="C", IF($BI1150="Y", IF($AF1150="N/A", $Q1150, $AF1150), IF($AG1150="N/A", $T1150,$AG1150)))))))</f>
        <v>#VALUE!</v>
      </c>
      <c r="BL1150" s="16" t="e">
        <f>IF(AT1150="R", $CA1150, IF(OR(AT1150="P", AT1150="T", AT1150="N"), 0, IF($C1150="DM", $T1150, IF(OR(AT1150="Y", AT1150="IR"),$AM1150,IF(AT1150="C", IF($BI1150="Y", IF($AF1150="N/A", $Q1150, $AF1150), IF($AG1150="N/A", $T1150,$AG1150)))))))</f>
        <v>#VALUE!</v>
      </c>
      <c r="BM1150" s="16" t="e">
        <f>IF(AU1150="R", $CA1150, IF(OR(AU1150="P", AU1150="T", AU1150="N"), 0, IF($C1150="DM", $T1150, IF(OR(AU1150="Y", AU1150="IR"),$AM1150,IF(AU1150="C", IF($BI1150="Y", IF($AF1150="N/A", $Q1150, $AF1150), IF($AG1150="N/A", $T1150,$AG1150)))))))</f>
        <v>#VALUE!</v>
      </c>
      <c r="BN1150" s="16" t="e">
        <f>IF(AV1150="R", $CA1150, IF(OR(AV1150="P", AV1150="T", AV1150="N"), 0, IF($C1150="DM", $T1150, IF(OR(AV1150="Y", AV1150="IR"),$AM1150,IF(AV1150="C", IF($BI1150="Y", IF($AF1150="N/A", $Q1150, $AF1150), IF($AG1150="N/A", $T1150,$AG1150)))))))</f>
        <v>#VALUE!</v>
      </c>
      <c r="BO1150" s="16" t="e">
        <f>IF(AW1150="R", $CA1150, IF(OR(AW1150="P", AW1150="T", AW1150="N"), 0, IF($C1150="DM", $T1150, IF(OR(AW1150="Y", AW1150="IR"),$AM1150,IF(AW1150="C", IF($BI1150="Y", IF($AF1150="N/A", $Q1150, $AF1150), IF($AG1150="N/A", $T1150,$AG1150)))))))</f>
        <v>#VALUE!</v>
      </c>
      <c r="BP1150" s="16" t="e">
        <f>IF(AX1150="R", $CA1150, IF(OR(AX1150="P", AX1150="T", AX1150="N"), 0, IF($C1150="DM", $T1150, IF(OR(AX1150="Y", AX1150="IR"),$AM1150,IF(AX1150="C", IF($BI1150="Y", IF($AF1150="N/A", $Q1150, $AF1150), IF($AG1150="N/A", $T1150,$AG1150)))))))</f>
        <v>#VALUE!</v>
      </c>
      <c r="BQ1150" s="16" t="e">
        <f>IF(AY1150="R", $CA1150, IF(OR(AY1150="P", AY1150="T", AY1150="N"), 0, IF($C1150="DM", $T1150, IF(OR(AY1150="Y", AY1150="IR"),$AM1150,IF(AY1150="C", IF($BI1150="Y", IF($AF1150="N/A", $Q1150, $AF1150), IF($AG1150="N/A", $T1150,$AG1150)))))))</f>
        <v>#VALUE!</v>
      </c>
      <c r="BR1150" s="16" t="e">
        <f>IF(AZ1150="R", $CA1150, IF(OR(AZ1150="P", AZ1150="T", AZ1150="N"), 0, IF($C1150="DM", $T1150, IF(OR(AZ1150="Y", AZ1150="IR"),$AM1150,IF(AZ1150="C", IF($BI1150="Y", IF($AF1150="N/A", $Q1150, $AF1150), IF($AG1150="N/A", $T1150,$AG1150)))))))</f>
        <v>#VALUE!</v>
      </c>
      <c r="BS1150" s="16" t="e">
        <f>IF(BA1150="R", $CA1150, IF(OR(BA1150="P", BA1150="T", BA1150="N"), 0, IF($C1150="DM", $T1150, IF(OR(BA1150="Y", BA1150="IR"),$AM1150,IF(BA1150="C", IF($BI1150="Y", IF($AF1150="N/A", $Q1150, $AF1150), IF($AG1150="N/A", $T1150,$AG1150)))))))</f>
        <v>#VALUE!</v>
      </c>
      <c r="BT1150" s="16" t="e">
        <f>IF(BB1150="R", $CA1150, IF(OR(BB1150="P", BB1150="T", BB1150="N"), 0, IF($C1150="DM", $T1150, IF(OR(BB1150="Y", BB1150="IR"),$AM1150,IF(BB1150="C", IF($BI1150="Y", IF($BA1150="C", IF($AF1150="N/A", $Q1150, $AF1150), IF($AF1150="N/A", $T1150, $AM1150)), IF($AG1150="N/A", $T1150,$AG1150)))))))</f>
        <v>#VALUE!</v>
      </c>
      <c r="BU1150" s="16" t="e">
        <f>IF(BC1150="R", $CA1150, IF(OR(BC1150="P", BC1150="T", BC1150="N"), 0, IF($C1150="DM", $T1150, IF(OR(BC1150="Y", BC1150="IR"),$AM1150,IF(BC1150="C", IF($BI1150="Y", IF($BA1150="C", IF($AF1150="N/A", $Q1150, $AF1150), IF($AF1150="N/A", $T1150, $AM1150)), IF($AG1150="N/A", $T1150,$AG1150)))))))</f>
        <v>#VALUE!</v>
      </c>
      <c r="BV1150" s="16" t="e">
        <f>IF(BD1150="R", $CA1150, IF(OR(BD1150="P", BD1150="T", BD1150="N"), 0, IF($C1150="DM", $T1150, IF(OR(BD1150="Y", BD1150="IR"),$AM1150,IF(BD1150="C", IF($BI1150="Y", IF($BA1150="C", IF($AF1150="N/A", $Q1150, $AF1150), IF($AF1150="N/A", $T1150, $AM1150)), IF($AG1150="N/A", $T1150,$AG1150)))))))</f>
        <v>#VALUE!</v>
      </c>
      <c r="BW1150" s="16" t="e">
        <f>IF(BE1150="R", $CA1150, IF(OR(BE1150="P", BE1150="T", BE1150="N"), 0, IF($C1150="DM", $T1150, IF(OR(BE1150="Y", BE1150="IR"),$AM1150,IF(BE1150="C", IF($BI1150="Y", IF($BA1150="C", IF($AF1150="N/A", $Q1150, $AF1150), IF($AF1150="N/A", $T1150, $AM1150)), IF($AG1150="N/A", $T1150,$AG1150)))))))</f>
        <v>#VALUE!</v>
      </c>
      <c r="BX1150" s="16" t="e">
        <f>IF(BF1150="R", $CA1150, IF(OR(BF1150="P", BF1150="T", BF1150="N"), 0, IF($C1150="DM", $T1150, IF(OR(BF1150="Y", BF1150="IR"),$AM1150,IF(BF1150="C", IF($BI1150="Y", IF($BA1150="C", IF($AF1150="N/A", $Q1150, $AF1150), IF($AF1150="N/A", $T1150, $AM1150)), IF($AG1150="N/A", $T1150,$AG1150)))))))</f>
        <v>#VALUE!</v>
      </c>
      <c r="BY1150" s="16" t="e">
        <f>IF(BG1150="R", $CA1150, IF(OR(BG1150="P", BG1150="T", BG1150="N"), 0, IF($C1150="DM", $T1150, IF(OR(BG1150="Y", BG1150="IR"),$AM1150,IF(BG1150="C", IF($BI1150="Y", IF($BA1150="C", IF($AF1150="N/A", $Q1150, $AF1150), IF($AF1150="N/A", $T1150, $AM1150)), IF($AG1150="N/A", $T1150,$AG1150)))))))</f>
        <v>#VALUE!</v>
      </c>
      <c r="BZ1150" s="16" t="e">
        <f>IF(BH1150="R", $CA1150, IF(OR(BH1150="P", BH1150="T", BH1150="N"), 0, IF($C1150="DM", $T1150, IF(OR(BH1150="Y", BH1150="IR"),$AM1150,IF(BH1150="C", IF($BI1150="Y", IF($BA1150="C", IF($AF1150="N/A", $Q1150, $AF1150), IF($AF1150="N/A", $T1150, $AM1150)), IF($AG1150="N/A", $T1150,$AG1150)))))))</f>
        <v>#VALUE!</v>
      </c>
      <c r="CA1150" s="15" t="s">
        <v>75</v>
      </c>
      <c r="CB1150" s="16" t="e">
        <f>BZ1150</f>
        <v>#VALUE!</v>
      </c>
      <c r="CC1150" s="15" t="str">
        <f>IF(OR($BH1150="T", $BH1150="R"), 0, IF($BH1150="C", IF($BI1150="Y", IF($BA1150="C", 0, IF(AF1150="N/A", Q1150-T1150, AF1150-AG1150)), IF($AF1150="N/A", U1150, AH1150)), AN1150))</f>
        <v>N/A</v>
      </c>
      <c r="CD1150" s="15" t="str">
        <f>IF(OR($BH1150="T", $BH1150="R"), 0, IF($BH1150="C", IF($BI1150="Y", 0, IF($AF1150="N/A", V1150, AI1150)), AO1150))</f>
        <v>N/A</v>
      </c>
      <c r="CE1150" s="15" t="str">
        <f>IF(OR($BH1150="T", $BH1150="R"), 0, IF($BH1150="C", IF($BI1150="Y", 0, IF($AF1150="N/A", W1150, AJ1150)), AP1150))</f>
        <v>N/A</v>
      </c>
      <c r="CF1150" s="15" t="str">
        <f>IF(OR($BH1150="T", $BH1150="R"), 0, IF($BH1150="C", IF($BI1150="Y", 0, IF($AF1150="N/A", X1150, AK1150)), AQ1150))</f>
        <v>N/A</v>
      </c>
    </row>
    <row r="1151" spans="1:84" x14ac:dyDescent="0.25">
      <c r="A1151" s="14">
        <v>6128</v>
      </c>
      <c r="B1151" s="15"/>
      <c r="C1151" s="15"/>
      <c r="D1151" s="15"/>
      <c r="E1151" s="15" t="e">
        <f>VLOOKUP(B1151, 'Rookie Year'!$A$2:$B$55679,2,FALSE)</f>
        <v>#N/A</v>
      </c>
      <c r="F1151" s="15">
        <v>2024</v>
      </c>
      <c r="G1151" s="15" t="s">
        <v>42</v>
      </c>
      <c r="H1151" s="15"/>
      <c r="I1151" s="16"/>
      <c r="J1151" s="15"/>
      <c r="K1151" s="17">
        <f>IF(AND(G1151&lt;&gt;"N",R1151="N/A"), IF(I1151&lt;4, 0, 0.25),IF(I1151=1, IF(J1151=1,0.25, 0.25), IF(I1151&lt;13, 0.25, IF(I1151&lt;26, 0.4, IF(I1151&lt;51, 0.6, 0.75)))))</f>
        <v>0.25</v>
      </c>
      <c r="L1151" s="16">
        <f>I1151-M1151</f>
        <v>0</v>
      </c>
      <c r="M1151" s="16">
        <f>ROUNDUP(I1151*K1151,0)</f>
        <v>0</v>
      </c>
      <c r="N1151" s="16">
        <f>M1151*J1151</f>
        <v>0</v>
      </c>
      <c r="O1151" s="16">
        <v>0</v>
      </c>
      <c r="P1151" s="16">
        <v>0</v>
      </c>
      <c r="Q1151" s="16">
        <f>N1151-O1151-P1151</f>
        <v>0</v>
      </c>
      <c r="R1151" s="15" t="s">
        <v>75</v>
      </c>
      <c r="S1151" s="15">
        <f>IF(R1151="N/A", J1151-($B$1-F1151), J1151-($B$1-R1151))</f>
        <v>0</v>
      </c>
      <c r="T1151" s="16" t="str">
        <f>IF($S1151&lt;1, "N/A", $M1151)</f>
        <v>N/A</v>
      </c>
      <c r="U1151" s="16" t="str">
        <f>IF($S1151&lt;2, "N/A", $M1151)</f>
        <v>N/A</v>
      </c>
      <c r="V1151" s="16" t="str">
        <f>IF($S1151&lt;3, "N/A", $M1151)</f>
        <v>N/A</v>
      </c>
      <c r="W1151" s="16" t="str">
        <f>IF($S1151&lt;4, "N/A", $M1151)</f>
        <v>N/A</v>
      </c>
      <c r="X1151" s="16" t="str">
        <f>IF($S1151&lt;5, "N/A", $M1151)</f>
        <v>N/A</v>
      </c>
      <c r="Y1151" s="15" t="str">
        <f>IF(SUM(T1151:X1151)&lt;&gt;Q1151, "CHECK", "OK")</f>
        <v>OK</v>
      </c>
      <c r="Z1151" s="15" t="str">
        <f>IF(F1151=$B$1, "No", IF(S1151=1, "Yes", "No"))</f>
        <v>No</v>
      </c>
      <c r="AA1151" s="18" t="str">
        <f>IF(C1151="DM", "N/A", IF(Z1151="No","N/A",VLOOKUP(B1151,'Extension List'!$A$3:$R$1972,18,FALSE)))</f>
        <v>N/A</v>
      </c>
      <c r="AB1151" s="15" t="str">
        <f>IF(C1151="DM", "N/A", IF(Z1151="No","N/A",VLOOKUP(B1151,'Extension List'!$A$3:$T$1972,20,FALSE)))</f>
        <v>N/A</v>
      </c>
      <c r="AC1151" s="15" t="str">
        <f>IF(AA1151="N/A", "N/A", 0)</f>
        <v>N/A</v>
      </c>
      <c r="AD1151" s="16" t="str">
        <f>IF(AE1151="N/A", "N/A", AA1151-AE1151)</f>
        <v>N/A</v>
      </c>
      <c r="AE1151" s="16" t="str">
        <f>IF(AA1151="N/A", "N/A", IF(AC1151&gt;0, IF(AA1151&lt;13, ROUNDUP(0.25*AA1151,0), IF(AA1151&lt;26, ROUNDUP(0.4*AA1151,0), IF(AA1151&lt;51, ROUNDUP(0.6*AA1151,0), ROUNDUP(0.75*AA1151,0)))), "N/A"))</f>
        <v>N/A</v>
      </c>
      <c r="AF1151" s="16" t="str">
        <f>IF(AD1151="N/A","N/A", (AE1151*AC1151)+Q1151)</f>
        <v>N/A</v>
      </c>
      <c r="AG1151" s="16" t="str">
        <f>IF($AF1151="N/A", "N/A", "TBC")</f>
        <v>N/A</v>
      </c>
      <c r="AH1151" s="16" t="str">
        <f>IF($AF1151="N/A", "N/A", "TBC")</f>
        <v>N/A</v>
      </c>
      <c r="AI1151" s="16" t="str">
        <f>IF($AF1151="N/A","N/A",IF(AC1151&gt;1,"TBC","N/A"))</f>
        <v>N/A</v>
      </c>
      <c r="AJ1151" s="16" t="str">
        <f>IF($AF1151="N/A","N/A",IF(AC1151&gt;2,"TBC","N/A"))</f>
        <v>N/A</v>
      </c>
      <c r="AK1151" s="16" t="str">
        <f>IF($AF1151="N/A","N/A",IF(AC1151&gt;3,"TBC","N/A"))</f>
        <v>N/A</v>
      </c>
      <c r="AL1151" s="16" t="str">
        <f>IF(AC1151="N/A","N/A",IF(AC1151&gt;0,IF(SUM(AG1151:AK1151)&lt;&gt;AF1151,"CHECK","OK"),"N/A"))</f>
        <v>N/A</v>
      </c>
      <c r="AM1151" s="16" t="e">
        <f>IF(AD1151="N/A", L1151+T1151, L1151+AG1151)</f>
        <v>#VALUE!</v>
      </c>
      <c r="AN1151" s="16" t="str">
        <f>IF(AD1151="N/A", IF(U1151="N/A", "N/A", L1151+U1151), AD1151+AH1151)</f>
        <v>N/A</v>
      </c>
      <c r="AO1151" s="16" t="str">
        <f>IF(AD1151="N/A", IF(V1151="N/A", "N/A", L1151+V1151), IF(AI1151="N/A", "N/A", AD1151+AI1151))</f>
        <v>N/A</v>
      </c>
      <c r="AP1151" s="16" t="str">
        <f>IF(AD1151="N/A", IF(W1151="N/A", "N/A", L1151+W1151), IF(AJ1151="N/A", "N/A", AD1151+AJ1151))</f>
        <v>N/A</v>
      </c>
      <c r="AQ1151" s="16" t="str">
        <f>IF(AD1151="N/A", IF(X1151="N/A", "N/A", L1151+X1151), IF(AK1151="N/A", "N/A", AD1151+AK1151))</f>
        <v>N/A</v>
      </c>
      <c r="AR1151" s="15" t="s">
        <v>40</v>
      </c>
      <c r="AS1151" s="15" t="s">
        <v>40</v>
      </c>
      <c r="AT1151" s="15" t="s">
        <v>40</v>
      </c>
      <c r="AU1151" s="15" t="s">
        <v>40</v>
      </c>
      <c r="AV1151" s="15" t="s">
        <v>40</v>
      </c>
      <c r="AW1151" s="15" t="s">
        <v>40</v>
      </c>
      <c r="AX1151" s="15" t="s">
        <v>40</v>
      </c>
      <c r="AY1151" s="15" t="s">
        <v>40</v>
      </c>
      <c r="AZ1151" s="15" t="s">
        <v>40</v>
      </c>
      <c r="BA1151" s="15" t="s">
        <v>40</v>
      </c>
      <c r="BB1151" s="15" t="s">
        <v>40</v>
      </c>
      <c r="BC1151" s="15" t="s">
        <v>40</v>
      </c>
      <c r="BD1151" s="15" t="s">
        <v>40</v>
      </c>
      <c r="BE1151" s="15" t="s">
        <v>40</v>
      </c>
      <c r="BF1151" s="15" t="s">
        <v>40</v>
      </c>
      <c r="BG1151" s="15" t="s">
        <v>40</v>
      </c>
      <c r="BH1151" s="15" t="s">
        <v>40</v>
      </c>
      <c r="BJ1151" s="16" t="e">
        <f>IF(AR1151="R", $CA1151, IF(OR(AR1151="P", AR1151="T", AR1151="N"), 0, IF($C1151="DM", $T1151, IF(OR(AR1151="Y", AR1151="IR"),$AM1151,IF(AR1151="C", IF($BI1151="Y", IF($AF1151="N/A", $Q1151, $AF1151), IF($AG1151="N/A", $T1151,$AG1151)))))))</f>
        <v>#VALUE!</v>
      </c>
      <c r="BK1151" s="16" t="e">
        <f>IF(AS1151="R", $CA1151, IF(OR(AS1151="P", AS1151="T", AS1151="N"), 0, IF($C1151="DM", $T1151, IF(OR(AS1151="Y", AS1151="IR"),$AM1151,IF(AS1151="C", IF($BI1151="Y", IF($AF1151="N/A", $Q1151, $AF1151), IF($AG1151="N/A", $T1151,$AG1151)))))))</f>
        <v>#VALUE!</v>
      </c>
      <c r="BL1151" s="16" t="e">
        <f>IF(AT1151="R", $CA1151, IF(OR(AT1151="P", AT1151="T", AT1151="N"), 0, IF($C1151="DM", $T1151, IF(OR(AT1151="Y", AT1151="IR"),$AM1151,IF(AT1151="C", IF($BI1151="Y", IF($AF1151="N/A", $Q1151, $AF1151), IF($AG1151="N/A", $T1151,$AG1151)))))))</f>
        <v>#VALUE!</v>
      </c>
      <c r="BM1151" s="16" t="e">
        <f>IF(AU1151="R", $CA1151, IF(OR(AU1151="P", AU1151="T", AU1151="N"), 0, IF($C1151="DM", $T1151, IF(OR(AU1151="Y", AU1151="IR"),$AM1151,IF(AU1151="C", IF($BI1151="Y", IF($AF1151="N/A", $Q1151, $AF1151), IF($AG1151="N/A", $T1151,$AG1151)))))))</f>
        <v>#VALUE!</v>
      </c>
      <c r="BN1151" s="16" t="e">
        <f>IF(AV1151="R", $CA1151, IF(OR(AV1151="P", AV1151="T", AV1151="N"), 0, IF($C1151="DM", $T1151, IF(OR(AV1151="Y", AV1151="IR"),$AM1151,IF(AV1151="C", IF($BI1151="Y", IF($AF1151="N/A", $Q1151, $AF1151), IF($AG1151="N/A", $T1151,$AG1151)))))))</f>
        <v>#VALUE!</v>
      </c>
      <c r="BO1151" s="16" t="e">
        <f>IF(AW1151="R", $CA1151, IF(OR(AW1151="P", AW1151="T", AW1151="N"), 0, IF($C1151="DM", $T1151, IF(OR(AW1151="Y", AW1151="IR"),$AM1151,IF(AW1151="C", IF($BI1151="Y", IF($AF1151="N/A", $Q1151, $AF1151), IF($AG1151="N/A", $T1151,$AG1151)))))))</f>
        <v>#VALUE!</v>
      </c>
      <c r="BP1151" s="16" t="e">
        <f>IF(AX1151="R", $CA1151, IF(OR(AX1151="P", AX1151="T", AX1151="N"), 0, IF($C1151="DM", $T1151, IF(OR(AX1151="Y", AX1151="IR"),$AM1151,IF(AX1151="C", IF($BI1151="Y", IF($AF1151="N/A", $Q1151, $AF1151), IF($AG1151="N/A", $T1151,$AG1151)))))))</f>
        <v>#VALUE!</v>
      </c>
      <c r="BQ1151" s="16" t="e">
        <f>IF(AY1151="R", $CA1151, IF(OR(AY1151="P", AY1151="T", AY1151="N"), 0, IF($C1151="DM", $T1151, IF(OR(AY1151="Y", AY1151="IR"),$AM1151,IF(AY1151="C", IF($BI1151="Y", IF($AF1151="N/A", $Q1151, $AF1151), IF($AG1151="N/A", $T1151,$AG1151)))))))</f>
        <v>#VALUE!</v>
      </c>
      <c r="BR1151" s="16" t="e">
        <f>IF(AZ1151="R", $CA1151, IF(OR(AZ1151="P", AZ1151="T", AZ1151="N"), 0, IF($C1151="DM", $T1151, IF(OR(AZ1151="Y", AZ1151="IR"),$AM1151,IF(AZ1151="C", IF($BI1151="Y", IF($AF1151="N/A", $Q1151, $AF1151), IF($AG1151="N/A", $T1151,$AG1151)))))))</f>
        <v>#VALUE!</v>
      </c>
      <c r="BS1151" s="16" t="e">
        <f>IF(BA1151="R", $CA1151, IF(OR(BA1151="P", BA1151="T", BA1151="N"), 0, IF($C1151="DM", $T1151, IF(OR(BA1151="Y", BA1151="IR"),$AM1151,IF(BA1151="C", IF($BI1151="Y", IF($AF1151="N/A", $Q1151, $AF1151), IF($AG1151="N/A", $T1151,$AG1151)))))))</f>
        <v>#VALUE!</v>
      </c>
      <c r="BT1151" s="16" t="e">
        <f>IF(BB1151="R", $CA1151, IF(OR(BB1151="P", BB1151="T", BB1151="N"), 0, IF($C1151="DM", $T1151, IF(OR(BB1151="Y", BB1151="IR"),$AM1151,IF(BB1151="C", IF($BI1151="Y", IF($BA1151="C", IF($AF1151="N/A", $Q1151, $AF1151), IF($AF1151="N/A", $T1151, $AM1151)), IF($AG1151="N/A", $T1151,$AG1151)))))))</f>
        <v>#VALUE!</v>
      </c>
      <c r="BU1151" s="16" t="e">
        <f>IF(BC1151="R", $CA1151, IF(OR(BC1151="P", BC1151="T", BC1151="N"), 0, IF($C1151="DM", $T1151, IF(OR(BC1151="Y", BC1151="IR"),$AM1151,IF(BC1151="C", IF($BI1151="Y", IF($BA1151="C", IF($AF1151="N/A", $Q1151, $AF1151), IF($AF1151="N/A", $T1151, $AM1151)), IF($AG1151="N/A", $T1151,$AG1151)))))))</f>
        <v>#VALUE!</v>
      </c>
      <c r="BV1151" s="16" t="e">
        <f>IF(BD1151="R", $CA1151, IF(OR(BD1151="P", BD1151="T", BD1151="N"), 0, IF($C1151="DM", $T1151, IF(OR(BD1151="Y", BD1151="IR"),$AM1151,IF(BD1151="C", IF($BI1151="Y", IF($BA1151="C", IF($AF1151="N/A", $Q1151, $AF1151), IF($AF1151="N/A", $T1151, $AM1151)), IF($AG1151="N/A", $T1151,$AG1151)))))))</f>
        <v>#VALUE!</v>
      </c>
      <c r="BW1151" s="16" t="e">
        <f>IF(BE1151="R", $CA1151, IF(OR(BE1151="P", BE1151="T", BE1151="N"), 0, IF($C1151="DM", $T1151, IF(OR(BE1151="Y", BE1151="IR"),$AM1151,IF(BE1151="C", IF($BI1151="Y", IF($BA1151="C", IF($AF1151="N/A", $Q1151, $AF1151), IF($AF1151="N/A", $T1151, $AM1151)), IF($AG1151="N/A", $T1151,$AG1151)))))))</f>
        <v>#VALUE!</v>
      </c>
      <c r="BX1151" s="16" t="e">
        <f>IF(BF1151="R", $CA1151, IF(OR(BF1151="P", BF1151="T", BF1151="N"), 0, IF($C1151="DM", $T1151, IF(OR(BF1151="Y", BF1151="IR"),$AM1151,IF(BF1151="C", IF($BI1151="Y", IF($BA1151="C", IF($AF1151="N/A", $Q1151, $AF1151), IF($AF1151="N/A", $T1151, $AM1151)), IF($AG1151="N/A", $T1151,$AG1151)))))))</f>
        <v>#VALUE!</v>
      </c>
      <c r="BY1151" s="16" t="e">
        <f>IF(BG1151="R", $CA1151, IF(OR(BG1151="P", BG1151="T", BG1151="N"), 0, IF($C1151="DM", $T1151, IF(OR(BG1151="Y", BG1151="IR"),$AM1151,IF(BG1151="C", IF($BI1151="Y", IF($BA1151="C", IF($AF1151="N/A", $Q1151, $AF1151), IF($AF1151="N/A", $T1151, $AM1151)), IF($AG1151="N/A", $T1151,$AG1151)))))))</f>
        <v>#VALUE!</v>
      </c>
      <c r="BZ1151" s="16" t="e">
        <f>IF(BH1151="R", $CA1151, IF(OR(BH1151="P", BH1151="T", BH1151="N"), 0, IF($C1151="DM", $T1151, IF(OR(BH1151="Y", BH1151="IR"),$AM1151,IF(BH1151="C", IF($BI1151="Y", IF($BA1151="C", IF($AF1151="N/A", $Q1151, $AF1151), IF($AF1151="N/A", $T1151, $AM1151)), IF($AG1151="N/A", $T1151,$AG1151)))))))</f>
        <v>#VALUE!</v>
      </c>
      <c r="CA1151" s="15" t="s">
        <v>75</v>
      </c>
      <c r="CB1151" s="16" t="e">
        <f>BZ1151</f>
        <v>#VALUE!</v>
      </c>
      <c r="CC1151" s="15" t="str">
        <f>IF(OR($BH1151="T", $BH1151="R"), 0, IF($BH1151="C", IF($BI1151="Y", IF($BA1151="C", 0, IF(AF1151="N/A", Q1151-T1151, AF1151-AG1151)), IF($AF1151="N/A", U1151, AH1151)), AN1151))</f>
        <v>N/A</v>
      </c>
      <c r="CD1151" s="15" t="str">
        <f>IF(OR($BH1151="T", $BH1151="R"), 0, IF($BH1151="C", IF($BI1151="Y", 0, IF($AF1151="N/A", V1151, AI1151)), AO1151))</f>
        <v>N/A</v>
      </c>
      <c r="CE1151" s="15" t="str">
        <f>IF(OR($BH1151="T", $BH1151="R"), 0, IF($BH1151="C", IF($BI1151="Y", 0, IF($AF1151="N/A", W1151, AJ1151)), AP1151))</f>
        <v>N/A</v>
      </c>
      <c r="CF1151" s="15" t="str">
        <f>IF(OR($BH1151="T", $BH1151="R"), 0, IF($BH1151="C", IF($BI1151="Y", 0, IF($AF1151="N/A", X1151, AK1151)), AQ1151))</f>
        <v>N/A</v>
      </c>
    </row>
    <row r="1152" spans="1:84" x14ac:dyDescent="0.25">
      <c r="A1152" s="14">
        <v>6129</v>
      </c>
      <c r="B1152" s="15"/>
      <c r="C1152" s="15"/>
      <c r="D1152" s="15"/>
      <c r="E1152" s="15" t="e">
        <f>VLOOKUP(B1152, 'Rookie Year'!$A$2:$B$55679,2,FALSE)</f>
        <v>#N/A</v>
      </c>
      <c r="F1152" s="15">
        <v>2024</v>
      </c>
      <c r="G1152" s="15" t="s">
        <v>42</v>
      </c>
      <c r="H1152" s="15"/>
      <c r="I1152" s="16"/>
      <c r="J1152" s="15"/>
      <c r="K1152" s="17">
        <f>IF(AND(G1152&lt;&gt;"N",R1152="N/A"), IF(I1152&lt;4, 0, 0.25),IF(I1152=1, IF(J1152=1,0.25, 0.25), IF(I1152&lt;13, 0.25, IF(I1152&lt;26, 0.4, IF(I1152&lt;51, 0.6, 0.75)))))</f>
        <v>0.25</v>
      </c>
      <c r="L1152" s="16">
        <f>I1152-M1152</f>
        <v>0</v>
      </c>
      <c r="M1152" s="16">
        <f>ROUNDUP(I1152*K1152,0)</f>
        <v>0</v>
      </c>
      <c r="N1152" s="16">
        <f>M1152*J1152</f>
        <v>0</v>
      </c>
      <c r="O1152" s="16">
        <v>0</v>
      </c>
      <c r="P1152" s="16">
        <v>0</v>
      </c>
      <c r="Q1152" s="16">
        <f>N1152-O1152-P1152</f>
        <v>0</v>
      </c>
      <c r="R1152" s="15" t="s">
        <v>75</v>
      </c>
      <c r="S1152" s="15">
        <f>IF(R1152="N/A", J1152-($B$1-F1152), J1152-($B$1-R1152))</f>
        <v>0</v>
      </c>
      <c r="T1152" s="16" t="str">
        <f>IF($S1152&lt;1, "N/A", $M1152)</f>
        <v>N/A</v>
      </c>
      <c r="U1152" s="16" t="str">
        <f>IF($S1152&lt;2, "N/A", $M1152)</f>
        <v>N/A</v>
      </c>
      <c r="V1152" s="16" t="str">
        <f>IF($S1152&lt;3, "N/A", $M1152)</f>
        <v>N/A</v>
      </c>
      <c r="W1152" s="16" t="str">
        <f>IF($S1152&lt;4, "N/A", $M1152)</f>
        <v>N/A</v>
      </c>
      <c r="X1152" s="16" t="str">
        <f>IF($S1152&lt;5, "N/A", $M1152)</f>
        <v>N/A</v>
      </c>
      <c r="Y1152" s="15" t="str">
        <f>IF(SUM(T1152:X1152)&lt;&gt;Q1152, "CHECK", "OK")</f>
        <v>OK</v>
      </c>
      <c r="Z1152" s="15" t="str">
        <f>IF(F1152=$B$1, "No", IF(S1152=1, "Yes", "No"))</f>
        <v>No</v>
      </c>
      <c r="AA1152" s="18" t="str">
        <f>IF(C1152="DM", "N/A", IF(Z1152="No","N/A",VLOOKUP(B1152,'Extension List'!$A$3:$R$1972,18,FALSE)))</f>
        <v>N/A</v>
      </c>
      <c r="AB1152" s="15" t="str">
        <f>IF(C1152="DM", "N/A", IF(Z1152="No","N/A",VLOOKUP(B1152,'Extension List'!$A$3:$T$1972,20,FALSE)))</f>
        <v>N/A</v>
      </c>
      <c r="AC1152" s="15" t="str">
        <f>IF(AA1152="N/A", "N/A", 0)</f>
        <v>N/A</v>
      </c>
      <c r="AD1152" s="16" t="str">
        <f>IF(AE1152="N/A", "N/A", AA1152-AE1152)</f>
        <v>N/A</v>
      </c>
      <c r="AE1152" s="16" t="str">
        <f>IF(AA1152="N/A", "N/A", IF(AC1152&gt;0, IF(AA1152&lt;13, ROUNDUP(0.25*AA1152,0), IF(AA1152&lt;26, ROUNDUP(0.4*AA1152,0), IF(AA1152&lt;51, ROUNDUP(0.6*AA1152,0), ROUNDUP(0.75*AA1152,0)))), "N/A"))</f>
        <v>N/A</v>
      </c>
      <c r="AF1152" s="16" t="str">
        <f>IF(AD1152="N/A","N/A", (AE1152*AC1152)+Q1152)</f>
        <v>N/A</v>
      </c>
      <c r="AG1152" s="16" t="str">
        <f>IF($AF1152="N/A", "N/A", "TBC")</f>
        <v>N/A</v>
      </c>
      <c r="AH1152" s="16" t="str">
        <f>IF($AF1152="N/A", "N/A", "TBC")</f>
        <v>N/A</v>
      </c>
      <c r="AI1152" s="16" t="str">
        <f>IF($AF1152="N/A","N/A",IF(AC1152&gt;1,"TBC","N/A"))</f>
        <v>N/A</v>
      </c>
      <c r="AJ1152" s="16" t="str">
        <f>IF($AF1152="N/A","N/A",IF(AC1152&gt;2,"TBC","N/A"))</f>
        <v>N/A</v>
      </c>
      <c r="AK1152" s="16" t="str">
        <f>IF($AF1152="N/A","N/A",IF(AC1152&gt;3,"TBC","N/A"))</f>
        <v>N/A</v>
      </c>
      <c r="AL1152" s="16" t="str">
        <f>IF(AC1152="N/A","N/A",IF(AC1152&gt;0,IF(SUM(AG1152:AK1152)&lt;&gt;AF1152,"CHECK","OK"),"N/A"))</f>
        <v>N/A</v>
      </c>
      <c r="AM1152" s="16" t="e">
        <f>IF(AD1152="N/A", L1152+T1152, L1152+AG1152)</f>
        <v>#VALUE!</v>
      </c>
      <c r="AN1152" s="16" t="str">
        <f>IF(AD1152="N/A", IF(U1152="N/A", "N/A", L1152+U1152), AD1152+AH1152)</f>
        <v>N/A</v>
      </c>
      <c r="AO1152" s="16" t="str">
        <f>IF(AD1152="N/A", IF(V1152="N/A", "N/A", L1152+V1152), IF(AI1152="N/A", "N/A", AD1152+AI1152))</f>
        <v>N/A</v>
      </c>
      <c r="AP1152" s="16" t="str">
        <f>IF(AD1152="N/A", IF(W1152="N/A", "N/A", L1152+W1152), IF(AJ1152="N/A", "N/A", AD1152+AJ1152))</f>
        <v>N/A</v>
      </c>
      <c r="AQ1152" s="16" t="str">
        <f>IF(AD1152="N/A", IF(X1152="N/A", "N/A", L1152+X1152), IF(AK1152="N/A", "N/A", AD1152+AK1152))</f>
        <v>N/A</v>
      </c>
      <c r="AR1152" s="15" t="s">
        <v>40</v>
      </c>
      <c r="AS1152" s="15" t="s">
        <v>40</v>
      </c>
      <c r="AT1152" s="15" t="s">
        <v>40</v>
      </c>
      <c r="AU1152" s="15" t="s">
        <v>40</v>
      </c>
      <c r="AV1152" s="15" t="s">
        <v>40</v>
      </c>
      <c r="AW1152" s="15" t="s">
        <v>40</v>
      </c>
      <c r="AX1152" s="15" t="s">
        <v>40</v>
      </c>
      <c r="AY1152" s="15" t="s">
        <v>40</v>
      </c>
      <c r="AZ1152" s="15" t="s">
        <v>40</v>
      </c>
      <c r="BA1152" s="15" t="s">
        <v>40</v>
      </c>
      <c r="BB1152" s="15" t="s">
        <v>40</v>
      </c>
      <c r="BC1152" s="15" t="s">
        <v>40</v>
      </c>
      <c r="BD1152" s="15" t="s">
        <v>40</v>
      </c>
      <c r="BE1152" s="15" t="s">
        <v>40</v>
      </c>
      <c r="BF1152" s="15" t="s">
        <v>40</v>
      </c>
      <c r="BG1152" s="15" t="s">
        <v>40</v>
      </c>
      <c r="BH1152" s="15" t="s">
        <v>40</v>
      </c>
      <c r="BJ1152" s="16" t="e">
        <f>IF(AR1152="R", $CA1152, IF(OR(AR1152="P", AR1152="T", AR1152="N"), 0, IF($C1152="DM", $T1152, IF(OR(AR1152="Y", AR1152="IR"),$AM1152,IF(AR1152="C", IF($BI1152="Y", IF($AF1152="N/A", $Q1152, $AF1152), IF($AG1152="N/A", $T1152,$AG1152)))))))</f>
        <v>#VALUE!</v>
      </c>
      <c r="BK1152" s="16" t="e">
        <f>IF(AS1152="R", $CA1152, IF(OR(AS1152="P", AS1152="T", AS1152="N"), 0, IF($C1152="DM", $T1152, IF(OR(AS1152="Y", AS1152="IR"),$AM1152,IF(AS1152="C", IF($BI1152="Y", IF($AF1152="N/A", $Q1152, $AF1152), IF($AG1152="N/A", $T1152,$AG1152)))))))</f>
        <v>#VALUE!</v>
      </c>
      <c r="BL1152" s="16" t="e">
        <f>IF(AT1152="R", $CA1152, IF(OR(AT1152="P", AT1152="T", AT1152="N"), 0, IF($C1152="DM", $T1152, IF(OR(AT1152="Y", AT1152="IR"),$AM1152,IF(AT1152="C", IF($BI1152="Y", IF($AF1152="N/A", $Q1152, $AF1152), IF($AG1152="N/A", $T1152,$AG1152)))))))</f>
        <v>#VALUE!</v>
      </c>
      <c r="BM1152" s="16" t="e">
        <f>IF(AU1152="R", $CA1152, IF(OR(AU1152="P", AU1152="T", AU1152="N"), 0, IF($C1152="DM", $T1152, IF(OR(AU1152="Y", AU1152="IR"),$AM1152,IF(AU1152="C", IF($BI1152="Y", IF($AF1152="N/A", $Q1152, $AF1152), IF($AG1152="N/A", $T1152,$AG1152)))))))</f>
        <v>#VALUE!</v>
      </c>
      <c r="BN1152" s="16" t="e">
        <f>IF(AV1152="R", $CA1152, IF(OR(AV1152="P", AV1152="T", AV1152="N"), 0, IF($C1152="DM", $T1152, IF(OR(AV1152="Y", AV1152="IR"),$AM1152,IF(AV1152="C", IF($BI1152="Y", IF($AF1152="N/A", $Q1152, $AF1152), IF($AG1152="N/A", $T1152,$AG1152)))))))</f>
        <v>#VALUE!</v>
      </c>
      <c r="BO1152" s="16" t="e">
        <f>IF(AW1152="R", $CA1152, IF(OR(AW1152="P", AW1152="T", AW1152="N"), 0, IF($C1152="DM", $T1152, IF(OR(AW1152="Y", AW1152="IR"),$AM1152,IF(AW1152="C", IF($BI1152="Y", IF($AF1152="N/A", $Q1152, $AF1152), IF($AG1152="N/A", $T1152,$AG1152)))))))</f>
        <v>#VALUE!</v>
      </c>
      <c r="BP1152" s="16" t="e">
        <f>IF(AX1152="R", $CA1152, IF(OR(AX1152="P", AX1152="T", AX1152="N"), 0, IF($C1152="DM", $T1152, IF(OR(AX1152="Y", AX1152="IR"),$AM1152,IF(AX1152="C", IF($BI1152="Y", IF($AF1152="N/A", $Q1152, $AF1152), IF($AG1152="N/A", $T1152,$AG1152)))))))</f>
        <v>#VALUE!</v>
      </c>
      <c r="BQ1152" s="16" t="e">
        <f>IF(AY1152="R", $CA1152, IF(OR(AY1152="P", AY1152="T", AY1152="N"), 0, IF($C1152="DM", $T1152, IF(OR(AY1152="Y", AY1152="IR"),$AM1152,IF(AY1152="C", IF($BI1152="Y", IF($AF1152="N/A", $Q1152, $AF1152), IF($AG1152="N/A", $T1152,$AG1152)))))))</f>
        <v>#VALUE!</v>
      </c>
      <c r="BR1152" s="16" t="e">
        <f>IF(AZ1152="R", $CA1152, IF(OR(AZ1152="P", AZ1152="T", AZ1152="N"), 0, IF($C1152="DM", $T1152, IF(OR(AZ1152="Y", AZ1152="IR"),$AM1152,IF(AZ1152="C", IF($BI1152="Y", IF($AF1152="N/A", $Q1152, $AF1152), IF($AG1152="N/A", $T1152,$AG1152)))))))</f>
        <v>#VALUE!</v>
      </c>
      <c r="BS1152" s="16" t="e">
        <f>IF(BA1152="R", $CA1152, IF(OR(BA1152="P", BA1152="T", BA1152="N"), 0, IF($C1152="DM", $T1152, IF(OR(BA1152="Y", BA1152="IR"),$AM1152,IF(BA1152="C", IF($BI1152="Y", IF($AF1152="N/A", $Q1152, $AF1152), IF($AG1152="N/A", $T1152,$AG1152)))))))</f>
        <v>#VALUE!</v>
      </c>
      <c r="BT1152" s="16" t="e">
        <f>IF(BB1152="R", $CA1152, IF(OR(BB1152="P", BB1152="T", BB1152="N"), 0, IF($C1152="DM", $T1152, IF(OR(BB1152="Y", BB1152="IR"),$AM1152,IF(BB1152="C", IF($BI1152="Y", IF($BA1152="C", IF($AF1152="N/A", $Q1152, $AF1152), IF($AF1152="N/A", $T1152, $AM1152)), IF($AG1152="N/A", $T1152,$AG1152)))))))</f>
        <v>#VALUE!</v>
      </c>
      <c r="BU1152" s="16" t="e">
        <f>IF(BC1152="R", $CA1152, IF(OR(BC1152="P", BC1152="T", BC1152="N"), 0, IF($C1152="DM", $T1152, IF(OR(BC1152="Y", BC1152="IR"),$AM1152,IF(BC1152="C", IF($BI1152="Y", IF($BA1152="C", IF($AF1152="N/A", $Q1152, $AF1152), IF($AF1152="N/A", $T1152, $AM1152)), IF($AG1152="N/A", $T1152,$AG1152)))))))</f>
        <v>#VALUE!</v>
      </c>
      <c r="BV1152" s="16" t="e">
        <f>IF(BD1152="R", $CA1152, IF(OR(BD1152="P", BD1152="T", BD1152="N"), 0, IF($C1152="DM", $T1152, IF(OR(BD1152="Y", BD1152="IR"),$AM1152,IF(BD1152="C", IF($BI1152="Y", IF($BA1152="C", IF($AF1152="N/A", $Q1152, $AF1152), IF($AF1152="N/A", $T1152, $AM1152)), IF($AG1152="N/A", $T1152,$AG1152)))))))</f>
        <v>#VALUE!</v>
      </c>
      <c r="BW1152" s="16" t="e">
        <f>IF(BE1152="R", $CA1152, IF(OR(BE1152="P", BE1152="T", BE1152="N"), 0, IF($C1152="DM", $T1152, IF(OR(BE1152="Y", BE1152="IR"),$AM1152,IF(BE1152="C", IF($BI1152="Y", IF($BA1152="C", IF($AF1152="N/A", $Q1152, $AF1152), IF($AF1152="N/A", $T1152, $AM1152)), IF($AG1152="N/A", $T1152,$AG1152)))))))</f>
        <v>#VALUE!</v>
      </c>
      <c r="BX1152" s="16" t="e">
        <f>IF(BF1152="R", $CA1152, IF(OR(BF1152="P", BF1152="T", BF1152="N"), 0, IF($C1152="DM", $T1152, IF(OR(BF1152="Y", BF1152="IR"),$AM1152,IF(BF1152="C", IF($BI1152="Y", IF($BA1152="C", IF($AF1152="N/A", $Q1152, $AF1152), IF($AF1152="N/A", $T1152, $AM1152)), IF($AG1152="N/A", $T1152,$AG1152)))))))</f>
        <v>#VALUE!</v>
      </c>
      <c r="BY1152" s="16" t="e">
        <f>IF(BG1152="R", $CA1152, IF(OR(BG1152="P", BG1152="T", BG1152="N"), 0, IF($C1152="DM", $T1152, IF(OR(BG1152="Y", BG1152="IR"),$AM1152,IF(BG1152="C", IF($BI1152="Y", IF($BA1152="C", IF($AF1152="N/A", $Q1152, $AF1152), IF($AF1152="N/A", $T1152, $AM1152)), IF($AG1152="N/A", $T1152,$AG1152)))))))</f>
        <v>#VALUE!</v>
      </c>
      <c r="BZ1152" s="16" t="e">
        <f>IF(BH1152="R", $CA1152, IF(OR(BH1152="P", BH1152="T", BH1152="N"), 0, IF($C1152="DM", $T1152, IF(OR(BH1152="Y", BH1152="IR"),$AM1152,IF(BH1152="C", IF($BI1152="Y", IF($BA1152="C", IF($AF1152="N/A", $Q1152, $AF1152), IF($AF1152="N/A", $T1152, $AM1152)), IF($AG1152="N/A", $T1152,$AG1152)))))))</f>
        <v>#VALUE!</v>
      </c>
      <c r="CA1152" s="15" t="s">
        <v>75</v>
      </c>
      <c r="CB1152" s="16" t="e">
        <f>BZ1152</f>
        <v>#VALUE!</v>
      </c>
      <c r="CC1152" s="15" t="str">
        <f>IF(OR($BH1152="T", $BH1152="R"), 0, IF($BH1152="C", IF($BI1152="Y", IF($BA1152="C", 0, IF(AF1152="N/A", Q1152-T1152, AF1152-AG1152)), IF($AF1152="N/A", U1152, AH1152)), AN1152))</f>
        <v>N/A</v>
      </c>
      <c r="CD1152" s="15" t="str">
        <f>IF(OR($BH1152="T", $BH1152="R"), 0, IF($BH1152="C", IF($BI1152="Y", 0, IF($AF1152="N/A", V1152, AI1152)), AO1152))</f>
        <v>N/A</v>
      </c>
      <c r="CE1152" s="15" t="str">
        <f>IF(OR($BH1152="T", $BH1152="R"), 0, IF($BH1152="C", IF($BI1152="Y", 0, IF($AF1152="N/A", W1152, AJ1152)), AP1152))</f>
        <v>N/A</v>
      </c>
      <c r="CF1152" s="15" t="str">
        <f>IF(OR($BH1152="T", $BH1152="R"), 0, IF($BH1152="C", IF($BI1152="Y", 0, IF($AF1152="N/A", X1152, AK1152)), AQ1152))</f>
        <v>N/A</v>
      </c>
    </row>
    <row r="1153" spans="1:84" x14ac:dyDescent="0.25">
      <c r="A1153" s="14">
        <v>6130</v>
      </c>
      <c r="B1153" s="15"/>
      <c r="C1153" s="15"/>
      <c r="D1153" s="15"/>
      <c r="E1153" s="15" t="e">
        <f>VLOOKUP(B1153, 'Rookie Year'!$A$2:$B$55679,2,FALSE)</f>
        <v>#N/A</v>
      </c>
      <c r="F1153" s="15">
        <v>2024</v>
      </c>
      <c r="G1153" s="15" t="s">
        <v>42</v>
      </c>
      <c r="H1153" s="15"/>
      <c r="I1153" s="16"/>
      <c r="J1153" s="15"/>
      <c r="K1153" s="17">
        <f>IF(AND(G1153&lt;&gt;"N",R1153="N/A"), IF(I1153&lt;4, 0, 0.25),IF(I1153=1, IF(J1153=1,0.25, 0.25), IF(I1153&lt;13, 0.25, IF(I1153&lt;26, 0.4, IF(I1153&lt;51, 0.6, 0.75)))))</f>
        <v>0.25</v>
      </c>
      <c r="L1153" s="16">
        <f>I1153-M1153</f>
        <v>0</v>
      </c>
      <c r="M1153" s="16">
        <f>ROUNDUP(I1153*K1153,0)</f>
        <v>0</v>
      </c>
      <c r="N1153" s="16">
        <f>M1153*J1153</f>
        <v>0</v>
      </c>
      <c r="O1153" s="16">
        <v>0</v>
      </c>
      <c r="P1153" s="16">
        <v>0</v>
      </c>
      <c r="Q1153" s="16">
        <f>N1153-O1153-P1153</f>
        <v>0</v>
      </c>
      <c r="R1153" s="15" t="s">
        <v>75</v>
      </c>
      <c r="S1153" s="15">
        <f>IF(R1153="N/A", J1153-($B$1-F1153), J1153-($B$1-R1153))</f>
        <v>0</v>
      </c>
      <c r="T1153" s="16" t="str">
        <f>IF($S1153&lt;1, "N/A", $M1153)</f>
        <v>N/A</v>
      </c>
      <c r="U1153" s="16" t="str">
        <f>IF($S1153&lt;2, "N/A", $M1153)</f>
        <v>N/A</v>
      </c>
      <c r="V1153" s="16" t="str">
        <f>IF($S1153&lt;3, "N/A", $M1153)</f>
        <v>N/A</v>
      </c>
      <c r="W1153" s="16" t="str">
        <f>IF($S1153&lt;4, "N/A", $M1153)</f>
        <v>N/A</v>
      </c>
      <c r="X1153" s="16" t="str">
        <f>IF($S1153&lt;5, "N/A", $M1153)</f>
        <v>N/A</v>
      </c>
      <c r="Y1153" s="15" t="str">
        <f>IF(SUM(T1153:X1153)&lt;&gt;Q1153, "CHECK", "OK")</f>
        <v>OK</v>
      </c>
      <c r="Z1153" s="15" t="str">
        <f>IF(F1153=$B$1, "No", IF(S1153=1, "Yes", "No"))</f>
        <v>No</v>
      </c>
      <c r="AA1153" s="18" t="str">
        <f>IF(C1153="DM", "N/A", IF(Z1153="No","N/A",VLOOKUP(B1153,'Extension List'!$A$3:$R$1972,18,FALSE)))</f>
        <v>N/A</v>
      </c>
      <c r="AB1153" s="15" t="str">
        <f>IF(C1153="DM", "N/A", IF(Z1153="No","N/A",VLOOKUP(B1153,'Extension List'!$A$3:$T$1972,20,FALSE)))</f>
        <v>N/A</v>
      </c>
      <c r="AC1153" s="15" t="str">
        <f>IF(AA1153="N/A", "N/A", 0)</f>
        <v>N/A</v>
      </c>
      <c r="AD1153" s="16" t="str">
        <f>IF(AE1153="N/A", "N/A", AA1153-AE1153)</f>
        <v>N/A</v>
      </c>
      <c r="AE1153" s="16" t="str">
        <f>IF(AA1153="N/A", "N/A", IF(AC1153&gt;0, IF(AA1153&lt;13, ROUNDUP(0.25*AA1153,0), IF(AA1153&lt;26, ROUNDUP(0.4*AA1153,0), IF(AA1153&lt;51, ROUNDUP(0.6*AA1153,0), ROUNDUP(0.75*AA1153,0)))), "N/A"))</f>
        <v>N/A</v>
      </c>
      <c r="AF1153" s="16" t="str">
        <f>IF(AD1153="N/A","N/A", (AE1153*AC1153)+Q1153)</f>
        <v>N/A</v>
      </c>
      <c r="AG1153" s="16" t="str">
        <f>IF($AF1153="N/A", "N/A", "TBC")</f>
        <v>N/A</v>
      </c>
      <c r="AH1153" s="16" t="str">
        <f>IF($AF1153="N/A", "N/A", "TBC")</f>
        <v>N/A</v>
      </c>
      <c r="AI1153" s="16" t="str">
        <f>IF($AF1153="N/A","N/A",IF(AC1153&gt;1,"TBC","N/A"))</f>
        <v>N/A</v>
      </c>
      <c r="AJ1153" s="16" t="str">
        <f>IF($AF1153="N/A","N/A",IF(AC1153&gt;2,"TBC","N/A"))</f>
        <v>N/A</v>
      </c>
      <c r="AK1153" s="16" t="str">
        <f>IF($AF1153="N/A","N/A",IF(AC1153&gt;3,"TBC","N/A"))</f>
        <v>N/A</v>
      </c>
      <c r="AL1153" s="16" t="str">
        <f>IF(AC1153="N/A","N/A",IF(AC1153&gt;0,IF(SUM(AG1153:AK1153)&lt;&gt;AF1153,"CHECK","OK"),"N/A"))</f>
        <v>N/A</v>
      </c>
      <c r="AM1153" s="16" t="e">
        <f>IF(AD1153="N/A", L1153+T1153, L1153+AG1153)</f>
        <v>#VALUE!</v>
      </c>
      <c r="AN1153" s="16" t="str">
        <f>IF(AD1153="N/A", IF(U1153="N/A", "N/A", L1153+U1153), AD1153+AH1153)</f>
        <v>N/A</v>
      </c>
      <c r="AO1153" s="16" t="str">
        <f>IF(AD1153="N/A", IF(V1153="N/A", "N/A", L1153+V1153), IF(AI1153="N/A", "N/A", AD1153+AI1153))</f>
        <v>N/A</v>
      </c>
      <c r="AP1153" s="16" t="str">
        <f>IF(AD1153="N/A", IF(W1153="N/A", "N/A", L1153+W1153), IF(AJ1153="N/A", "N/A", AD1153+AJ1153))</f>
        <v>N/A</v>
      </c>
      <c r="AQ1153" s="16" t="str">
        <f>IF(AD1153="N/A", IF(X1153="N/A", "N/A", L1153+X1153), IF(AK1153="N/A", "N/A", AD1153+AK1153))</f>
        <v>N/A</v>
      </c>
      <c r="AR1153" s="15" t="s">
        <v>40</v>
      </c>
      <c r="AS1153" s="15" t="s">
        <v>40</v>
      </c>
      <c r="AT1153" s="15" t="s">
        <v>40</v>
      </c>
      <c r="AU1153" s="15" t="s">
        <v>40</v>
      </c>
      <c r="AV1153" s="15" t="s">
        <v>40</v>
      </c>
      <c r="AW1153" s="15" t="s">
        <v>40</v>
      </c>
      <c r="AX1153" s="15" t="s">
        <v>40</v>
      </c>
      <c r="AY1153" s="15" t="s">
        <v>40</v>
      </c>
      <c r="AZ1153" s="15" t="s">
        <v>40</v>
      </c>
      <c r="BA1153" s="15" t="s">
        <v>40</v>
      </c>
      <c r="BB1153" s="15" t="s">
        <v>40</v>
      </c>
      <c r="BC1153" s="15" t="s">
        <v>40</v>
      </c>
      <c r="BD1153" s="15" t="s">
        <v>40</v>
      </c>
      <c r="BE1153" s="15" t="s">
        <v>40</v>
      </c>
      <c r="BF1153" s="15" t="s">
        <v>40</v>
      </c>
      <c r="BG1153" s="15" t="s">
        <v>40</v>
      </c>
      <c r="BH1153" s="15" t="s">
        <v>40</v>
      </c>
      <c r="BJ1153" s="16" t="e">
        <f>IF(AR1153="R", $CA1153, IF(OR(AR1153="P", AR1153="T", AR1153="N"), 0, IF($C1153="DM", $T1153, IF(OR(AR1153="Y", AR1153="IR"),$AM1153,IF(AR1153="C", IF($BI1153="Y", IF($AF1153="N/A", $Q1153, $AF1153), IF($AG1153="N/A", $T1153,$AG1153)))))))</f>
        <v>#VALUE!</v>
      </c>
      <c r="BK1153" s="16" t="e">
        <f>IF(AS1153="R", $CA1153, IF(OR(AS1153="P", AS1153="T", AS1153="N"), 0, IF($C1153="DM", $T1153, IF(OR(AS1153="Y", AS1153="IR"),$AM1153,IF(AS1153="C", IF($BI1153="Y", IF($AF1153="N/A", $Q1153, $AF1153), IF($AG1153="N/A", $T1153,$AG1153)))))))</f>
        <v>#VALUE!</v>
      </c>
      <c r="BL1153" s="16" t="e">
        <f>IF(AT1153="R", $CA1153, IF(OR(AT1153="P", AT1153="T", AT1153="N"), 0, IF($C1153="DM", $T1153, IF(OR(AT1153="Y", AT1153="IR"),$AM1153,IF(AT1153="C", IF($BI1153="Y", IF($AF1153="N/A", $Q1153, $AF1153), IF($AG1153="N/A", $T1153,$AG1153)))))))</f>
        <v>#VALUE!</v>
      </c>
      <c r="BM1153" s="16" t="e">
        <f>IF(AU1153="R", $CA1153, IF(OR(AU1153="P", AU1153="T", AU1153="N"), 0, IF($C1153="DM", $T1153, IF(OR(AU1153="Y", AU1153="IR"),$AM1153,IF(AU1153="C", IF($BI1153="Y", IF($AF1153="N/A", $Q1153, $AF1153), IF($AG1153="N/A", $T1153,$AG1153)))))))</f>
        <v>#VALUE!</v>
      </c>
      <c r="BN1153" s="16" t="e">
        <f>IF(AV1153="R", $CA1153, IF(OR(AV1153="P", AV1153="T", AV1153="N"), 0, IF($C1153="DM", $T1153, IF(OR(AV1153="Y", AV1153="IR"),$AM1153,IF(AV1153="C", IF($BI1153="Y", IF($AF1153="N/A", $Q1153, $AF1153), IF($AG1153="N/A", $T1153,$AG1153)))))))</f>
        <v>#VALUE!</v>
      </c>
      <c r="BO1153" s="16" t="e">
        <f>IF(AW1153="R", $CA1153, IF(OR(AW1153="P", AW1153="T", AW1153="N"), 0, IF($C1153="DM", $T1153, IF(OR(AW1153="Y", AW1153="IR"),$AM1153,IF(AW1153="C", IF($BI1153="Y", IF($AF1153="N/A", $Q1153, $AF1153), IF($AG1153="N/A", $T1153,$AG1153)))))))</f>
        <v>#VALUE!</v>
      </c>
      <c r="BP1153" s="16" t="e">
        <f>IF(AX1153="R", $CA1153, IF(OR(AX1153="P", AX1153="T", AX1153="N"), 0, IF($C1153="DM", $T1153, IF(OR(AX1153="Y", AX1153="IR"),$AM1153,IF(AX1153="C", IF($BI1153="Y", IF($AF1153="N/A", $Q1153, $AF1153), IF($AG1153="N/A", $T1153,$AG1153)))))))</f>
        <v>#VALUE!</v>
      </c>
      <c r="BQ1153" s="16" t="e">
        <f>IF(AY1153="R", $CA1153, IF(OR(AY1153="P", AY1153="T", AY1153="N"), 0, IF($C1153="DM", $T1153, IF(OR(AY1153="Y", AY1153="IR"),$AM1153,IF(AY1153="C", IF($BI1153="Y", IF($AF1153="N/A", $Q1153, $AF1153), IF($AG1153="N/A", $T1153,$AG1153)))))))</f>
        <v>#VALUE!</v>
      </c>
      <c r="BR1153" s="16" t="e">
        <f>IF(AZ1153="R", $CA1153, IF(OR(AZ1153="P", AZ1153="T", AZ1153="N"), 0, IF($C1153="DM", $T1153, IF(OR(AZ1153="Y", AZ1153="IR"),$AM1153,IF(AZ1153="C", IF($BI1153="Y", IF($AF1153="N/A", $Q1153, $AF1153), IF($AG1153="N/A", $T1153,$AG1153)))))))</f>
        <v>#VALUE!</v>
      </c>
      <c r="BS1153" s="16" t="e">
        <f>IF(BA1153="R", $CA1153, IF(OR(BA1153="P", BA1153="T", BA1153="N"), 0, IF($C1153="DM", $T1153, IF(OR(BA1153="Y", BA1153="IR"),$AM1153,IF(BA1153="C", IF($BI1153="Y", IF($AF1153="N/A", $Q1153, $AF1153), IF($AG1153="N/A", $T1153,$AG1153)))))))</f>
        <v>#VALUE!</v>
      </c>
      <c r="BT1153" s="16" t="e">
        <f>IF(BB1153="R", $CA1153, IF(OR(BB1153="P", BB1153="T", BB1153="N"), 0, IF($C1153="DM", $T1153, IF(OR(BB1153="Y", BB1153="IR"),$AM1153,IF(BB1153="C", IF($BI1153="Y", IF($BA1153="C", IF($AF1153="N/A", $Q1153, $AF1153), IF($AF1153="N/A", $T1153, $AM1153)), IF($AG1153="N/A", $T1153,$AG1153)))))))</f>
        <v>#VALUE!</v>
      </c>
      <c r="BU1153" s="16" t="e">
        <f>IF(BC1153="R", $CA1153, IF(OR(BC1153="P", BC1153="T", BC1153="N"), 0, IF($C1153="DM", $T1153, IF(OR(BC1153="Y", BC1153="IR"),$AM1153,IF(BC1153="C", IF($BI1153="Y", IF($BA1153="C", IF($AF1153="N/A", $Q1153, $AF1153), IF($AF1153="N/A", $T1153, $AM1153)), IF($AG1153="N/A", $T1153,$AG1153)))))))</f>
        <v>#VALUE!</v>
      </c>
      <c r="BV1153" s="16" t="e">
        <f>IF(BD1153="R", $CA1153, IF(OR(BD1153="P", BD1153="T", BD1153="N"), 0, IF($C1153="DM", $T1153, IF(OR(BD1153="Y", BD1153="IR"),$AM1153,IF(BD1153="C", IF($BI1153="Y", IF($BA1153="C", IF($AF1153="N/A", $Q1153, $AF1153), IF($AF1153="N/A", $T1153, $AM1153)), IF($AG1153="N/A", $T1153,$AG1153)))))))</f>
        <v>#VALUE!</v>
      </c>
      <c r="BW1153" s="16" t="e">
        <f>IF(BE1153="R", $CA1153, IF(OR(BE1153="P", BE1153="T", BE1153="N"), 0, IF($C1153="DM", $T1153, IF(OR(BE1153="Y", BE1153="IR"),$AM1153,IF(BE1153="C", IF($BI1153="Y", IF($BA1153="C", IF($AF1153="N/A", $Q1153, $AF1153), IF($AF1153="N/A", $T1153, $AM1153)), IF($AG1153="N/A", $T1153,$AG1153)))))))</f>
        <v>#VALUE!</v>
      </c>
      <c r="BX1153" s="16" t="e">
        <f>IF(BF1153="R", $CA1153, IF(OR(BF1153="P", BF1153="T", BF1153="N"), 0, IF($C1153="DM", $T1153, IF(OR(BF1153="Y", BF1153="IR"),$AM1153,IF(BF1153="C", IF($BI1153="Y", IF($BA1153="C", IF($AF1153="N/A", $Q1153, $AF1153), IF($AF1153="N/A", $T1153, $AM1153)), IF($AG1153="N/A", $T1153,$AG1153)))))))</f>
        <v>#VALUE!</v>
      </c>
      <c r="BY1153" s="16" t="e">
        <f>IF(BG1153="R", $CA1153, IF(OR(BG1153="P", BG1153="T", BG1153="N"), 0, IF($C1153="DM", $T1153, IF(OR(BG1153="Y", BG1153="IR"),$AM1153,IF(BG1153="C", IF($BI1153="Y", IF($BA1153="C", IF($AF1153="N/A", $Q1153, $AF1153), IF($AF1153="N/A", $T1153, $AM1153)), IF($AG1153="N/A", $T1153,$AG1153)))))))</f>
        <v>#VALUE!</v>
      </c>
      <c r="BZ1153" s="16" t="e">
        <f>IF(BH1153="R", $CA1153, IF(OR(BH1153="P", BH1153="T", BH1153="N"), 0, IF($C1153="DM", $T1153, IF(OR(BH1153="Y", BH1153="IR"),$AM1153,IF(BH1153="C", IF($BI1153="Y", IF($BA1153="C", IF($AF1153="N/A", $Q1153, $AF1153), IF($AF1153="N/A", $T1153, $AM1153)), IF($AG1153="N/A", $T1153,$AG1153)))))))</f>
        <v>#VALUE!</v>
      </c>
      <c r="CA1153" s="15" t="s">
        <v>75</v>
      </c>
      <c r="CB1153" s="16" t="e">
        <f>BZ1153</f>
        <v>#VALUE!</v>
      </c>
      <c r="CC1153" s="15" t="str">
        <f>IF(OR($BH1153="T", $BH1153="R"), 0, IF($BH1153="C", IF($BI1153="Y", IF($BA1153="C", 0, IF(AF1153="N/A", Q1153-T1153, AF1153-AG1153)), IF($AF1153="N/A", U1153, AH1153)), AN1153))</f>
        <v>N/A</v>
      </c>
      <c r="CD1153" s="15" t="str">
        <f>IF(OR($BH1153="T", $BH1153="R"), 0, IF($BH1153="C", IF($BI1153="Y", 0, IF($AF1153="N/A", V1153, AI1153)), AO1153))</f>
        <v>N/A</v>
      </c>
      <c r="CE1153" s="15" t="str">
        <f>IF(OR($BH1153="T", $BH1153="R"), 0, IF($BH1153="C", IF($BI1153="Y", 0, IF($AF1153="N/A", W1153, AJ1153)), AP1153))</f>
        <v>N/A</v>
      </c>
      <c r="CF1153" s="15" t="str">
        <f>IF(OR($BH1153="T", $BH1153="R"), 0, IF($BH1153="C", IF($BI1153="Y", 0, IF($AF1153="N/A", X1153, AK1153)), AQ1153))</f>
        <v>N/A</v>
      </c>
    </row>
    <row r="1154" spans="1:84" x14ac:dyDescent="0.25">
      <c r="A1154" s="14">
        <v>6131</v>
      </c>
      <c r="B1154" s="15"/>
      <c r="C1154" s="15"/>
      <c r="D1154" s="15"/>
      <c r="E1154" s="15" t="e">
        <f>VLOOKUP(B1154, 'Rookie Year'!$A$2:$B$55679,2,FALSE)</f>
        <v>#N/A</v>
      </c>
      <c r="F1154" s="15">
        <v>2024</v>
      </c>
      <c r="G1154" s="15" t="s">
        <v>42</v>
      </c>
      <c r="H1154" s="15"/>
      <c r="I1154" s="16"/>
      <c r="J1154" s="15"/>
      <c r="K1154" s="17">
        <f>IF(AND(G1154&lt;&gt;"N",R1154="N/A"), IF(I1154&lt;4, 0, 0.25),IF(I1154=1, IF(J1154=1,0.25, 0.25), IF(I1154&lt;13, 0.25, IF(I1154&lt;26, 0.4, IF(I1154&lt;51, 0.6, 0.75)))))</f>
        <v>0.25</v>
      </c>
      <c r="L1154" s="16">
        <f>I1154-M1154</f>
        <v>0</v>
      </c>
      <c r="M1154" s="16">
        <f>ROUNDUP(I1154*K1154,0)</f>
        <v>0</v>
      </c>
      <c r="N1154" s="16">
        <f>M1154*J1154</f>
        <v>0</v>
      </c>
      <c r="O1154" s="16">
        <v>0</v>
      </c>
      <c r="P1154" s="16">
        <v>0</v>
      </c>
      <c r="Q1154" s="16">
        <f>N1154-O1154-P1154</f>
        <v>0</v>
      </c>
      <c r="R1154" s="15" t="s">
        <v>75</v>
      </c>
      <c r="S1154" s="15">
        <f>IF(R1154="N/A", J1154-($B$1-F1154), J1154-($B$1-R1154))</f>
        <v>0</v>
      </c>
      <c r="T1154" s="16" t="str">
        <f>IF($S1154&lt;1, "N/A", $M1154)</f>
        <v>N/A</v>
      </c>
      <c r="U1154" s="16" t="str">
        <f>IF($S1154&lt;2, "N/A", $M1154)</f>
        <v>N/A</v>
      </c>
      <c r="V1154" s="16" t="str">
        <f>IF($S1154&lt;3, "N/A", $M1154)</f>
        <v>N/A</v>
      </c>
      <c r="W1154" s="16" t="str">
        <f>IF($S1154&lt;4, "N/A", $M1154)</f>
        <v>N/A</v>
      </c>
      <c r="X1154" s="16" t="str">
        <f>IF($S1154&lt;5, "N/A", $M1154)</f>
        <v>N/A</v>
      </c>
      <c r="Y1154" s="15" t="str">
        <f>IF(SUM(T1154:X1154)&lt;&gt;Q1154, "CHECK", "OK")</f>
        <v>OK</v>
      </c>
      <c r="Z1154" s="15" t="str">
        <f>IF(F1154=$B$1, "No", IF(S1154=1, "Yes", "No"))</f>
        <v>No</v>
      </c>
      <c r="AA1154" s="18" t="str">
        <f>IF(C1154="DM", "N/A", IF(Z1154="No","N/A",VLOOKUP(B1154,'Extension List'!$A$3:$R$1972,18,FALSE)))</f>
        <v>N/A</v>
      </c>
      <c r="AB1154" s="15" t="str">
        <f>IF(C1154="DM", "N/A", IF(Z1154="No","N/A",VLOOKUP(B1154,'Extension List'!$A$3:$T$1972,20,FALSE)))</f>
        <v>N/A</v>
      </c>
      <c r="AC1154" s="15" t="str">
        <f>IF(AA1154="N/A", "N/A", 0)</f>
        <v>N/A</v>
      </c>
      <c r="AD1154" s="16" t="str">
        <f>IF(AE1154="N/A", "N/A", AA1154-AE1154)</f>
        <v>N/A</v>
      </c>
      <c r="AE1154" s="16" t="str">
        <f>IF(AA1154="N/A", "N/A", IF(AC1154&gt;0, IF(AA1154&lt;13, ROUNDUP(0.25*AA1154,0), IF(AA1154&lt;26, ROUNDUP(0.4*AA1154,0), IF(AA1154&lt;51, ROUNDUP(0.6*AA1154,0), ROUNDUP(0.75*AA1154,0)))), "N/A"))</f>
        <v>N/A</v>
      </c>
      <c r="AF1154" s="16" t="str">
        <f>IF(AD1154="N/A","N/A", (AE1154*AC1154)+Q1154)</f>
        <v>N/A</v>
      </c>
      <c r="AG1154" s="16" t="str">
        <f>IF($AF1154="N/A", "N/A", "TBC")</f>
        <v>N/A</v>
      </c>
      <c r="AH1154" s="16" t="str">
        <f>IF($AF1154="N/A", "N/A", "TBC")</f>
        <v>N/A</v>
      </c>
      <c r="AI1154" s="16" t="str">
        <f>IF($AF1154="N/A","N/A",IF(AC1154&gt;1,"TBC","N/A"))</f>
        <v>N/A</v>
      </c>
      <c r="AJ1154" s="16" t="str">
        <f>IF($AF1154="N/A","N/A",IF(AC1154&gt;2,"TBC","N/A"))</f>
        <v>N/A</v>
      </c>
      <c r="AK1154" s="16" t="str">
        <f>IF($AF1154="N/A","N/A",IF(AC1154&gt;3,"TBC","N/A"))</f>
        <v>N/A</v>
      </c>
      <c r="AL1154" s="16" t="str">
        <f>IF(AC1154="N/A","N/A",IF(AC1154&gt;0,IF(SUM(AG1154:AK1154)&lt;&gt;AF1154,"CHECK","OK"),"N/A"))</f>
        <v>N/A</v>
      </c>
      <c r="AM1154" s="16" t="e">
        <f>IF(AD1154="N/A", L1154+T1154, L1154+AG1154)</f>
        <v>#VALUE!</v>
      </c>
      <c r="AN1154" s="16" t="str">
        <f>IF(AD1154="N/A", IF(U1154="N/A", "N/A", L1154+U1154), AD1154+AH1154)</f>
        <v>N/A</v>
      </c>
      <c r="AO1154" s="16" t="str">
        <f>IF(AD1154="N/A", IF(V1154="N/A", "N/A", L1154+V1154), IF(AI1154="N/A", "N/A", AD1154+AI1154))</f>
        <v>N/A</v>
      </c>
      <c r="AP1154" s="16" t="str">
        <f>IF(AD1154="N/A", IF(W1154="N/A", "N/A", L1154+W1154), IF(AJ1154="N/A", "N/A", AD1154+AJ1154))</f>
        <v>N/A</v>
      </c>
      <c r="AQ1154" s="16" t="str">
        <f>IF(AD1154="N/A", IF(X1154="N/A", "N/A", L1154+X1154), IF(AK1154="N/A", "N/A", AD1154+AK1154))</f>
        <v>N/A</v>
      </c>
      <c r="AR1154" s="15" t="s">
        <v>40</v>
      </c>
      <c r="AS1154" s="15" t="s">
        <v>40</v>
      </c>
      <c r="AT1154" s="15" t="s">
        <v>40</v>
      </c>
      <c r="AU1154" s="15" t="s">
        <v>40</v>
      </c>
      <c r="AV1154" s="15" t="s">
        <v>40</v>
      </c>
      <c r="AW1154" s="15" t="s">
        <v>40</v>
      </c>
      <c r="AX1154" s="15" t="s">
        <v>40</v>
      </c>
      <c r="AY1154" s="15" t="s">
        <v>40</v>
      </c>
      <c r="AZ1154" s="15" t="s">
        <v>40</v>
      </c>
      <c r="BA1154" s="15" t="s">
        <v>40</v>
      </c>
      <c r="BB1154" s="15" t="s">
        <v>40</v>
      </c>
      <c r="BC1154" s="15" t="s">
        <v>40</v>
      </c>
      <c r="BD1154" s="15" t="s">
        <v>40</v>
      </c>
      <c r="BE1154" s="15" t="s">
        <v>40</v>
      </c>
      <c r="BF1154" s="15" t="s">
        <v>40</v>
      </c>
      <c r="BG1154" s="15" t="s">
        <v>40</v>
      </c>
      <c r="BH1154" s="15" t="s">
        <v>40</v>
      </c>
      <c r="BJ1154" s="16" t="e">
        <f>IF(AR1154="R", $CA1154, IF(OR(AR1154="P", AR1154="T", AR1154="N"), 0, IF($C1154="DM", $T1154, IF(OR(AR1154="Y", AR1154="IR"),$AM1154,IF(AR1154="C", IF($BI1154="Y", IF($AF1154="N/A", $Q1154, $AF1154), IF($AG1154="N/A", $T1154,$AG1154)))))))</f>
        <v>#VALUE!</v>
      </c>
      <c r="BK1154" s="16" t="e">
        <f>IF(AS1154="R", $CA1154, IF(OR(AS1154="P", AS1154="T", AS1154="N"), 0, IF($C1154="DM", $T1154, IF(OR(AS1154="Y", AS1154="IR"),$AM1154,IF(AS1154="C", IF($BI1154="Y", IF($AF1154="N/A", $Q1154, $AF1154), IF($AG1154="N/A", $T1154,$AG1154)))))))</f>
        <v>#VALUE!</v>
      </c>
      <c r="BL1154" s="16" t="e">
        <f>IF(AT1154="R", $CA1154, IF(OR(AT1154="P", AT1154="T", AT1154="N"), 0, IF($C1154="DM", $T1154, IF(OR(AT1154="Y", AT1154="IR"),$AM1154,IF(AT1154="C", IF($BI1154="Y", IF($AF1154="N/A", $Q1154, $AF1154), IF($AG1154="N/A", $T1154,$AG1154)))))))</f>
        <v>#VALUE!</v>
      </c>
      <c r="BM1154" s="16" t="e">
        <f>IF(AU1154="R", $CA1154, IF(OR(AU1154="P", AU1154="T", AU1154="N"), 0, IF($C1154="DM", $T1154, IF(OR(AU1154="Y", AU1154="IR"),$AM1154,IF(AU1154="C", IF($BI1154="Y", IF($AF1154="N/A", $Q1154, $AF1154), IF($AG1154="N/A", $T1154,$AG1154)))))))</f>
        <v>#VALUE!</v>
      </c>
      <c r="BN1154" s="16" t="e">
        <f>IF(AV1154="R", $CA1154, IF(OR(AV1154="P", AV1154="T", AV1154="N"), 0, IF($C1154="DM", $T1154, IF(OR(AV1154="Y", AV1154="IR"),$AM1154,IF(AV1154="C", IF($BI1154="Y", IF($AF1154="N/A", $Q1154, $AF1154), IF($AG1154="N/A", $T1154,$AG1154)))))))</f>
        <v>#VALUE!</v>
      </c>
      <c r="BO1154" s="16" t="e">
        <f>IF(AW1154="R", $CA1154, IF(OR(AW1154="P", AW1154="T", AW1154="N"), 0, IF($C1154="DM", $T1154, IF(OR(AW1154="Y", AW1154="IR"),$AM1154,IF(AW1154="C", IF($BI1154="Y", IF($AF1154="N/A", $Q1154, $AF1154), IF($AG1154="N/A", $T1154,$AG1154)))))))</f>
        <v>#VALUE!</v>
      </c>
      <c r="BP1154" s="16" t="e">
        <f>IF(AX1154="R", $CA1154, IF(OR(AX1154="P", AX1154="T", AX1154="N"), 0, IF($C1154="DM", $T1154, IF(OR(AX1154="Y", AX1154="IR"),$AM1154,IF(AX1154="C", IF($BI1154="Y", IF($AF1154="N/A", $Q1154, $AF1154), IF($AG1154="N/A", $T1154,$AG1154)))))))</f>
        <v>#VALUE!</v>
      </c>
      <c r="BQ1154" s="16" t="e">
        <f>IF(AY1154="R", $CA1154, IF(OR(AY1154="P", AY1154="T", AY1154="N"), 0, IF($C1154="DM", $T1154, IF(OR(AY1154="Y", AY1154="IR"),$AM1154,IF(AY1154="C", IF($BI1154="Y", IF($AF1154="N/A", $Q1154, $AF1154), IF($AG1154="N/A", $T1154,$AG1154)))))))</f>
        <v>#VALUE!</v>
      </c>
      <c r="BR1154" s="16" t="e">
        <f>IF(AZ1154="R", $CA1154, IF(OR(AZ1154="P", AZ1154="T", AZ1154="N"), 0, IF($C1154="DM", $T1154, IF(OR(AZ1154="Y", AZ1154="IR"),$AM1154,IF(AZ1154="C", IF($BI1154="Y", IF($AF1154="N/A", $Q1154, $AF1154), IF($AG1154="N/A", $T1154,$AG1154)))))))</f>
        <v>#VALUE!</v>
      </c>
      <c r="BS1154" s="16" t="e">
        <f>IF(BA1154="R", $CA1154, IF(OR(BA1154="P", BA1154="T", BA1154="N"), 0, IF($C1154="DM", $T1154, IF(OR(BA1154="Y", BA1154="IR"),$AM1154,IF(BA1154="C", IF($BI1154="Y", IF($AF1154="N/A", $Q1154, $AF1154), IF($AG1154="N/A", $T1154,$AG1154)))))))</f>
        <v>#VALUE!</v>
      </c>
      <c r="BT1154" s="16" t="e">
        <f>IF(BB1154="R", $CA1154, IF(OR(BB1154="P", BB1154="T", BB1154="N"), 0, IF($C1154="DM", $T1154, IF(OR(BB1154="Y", BB1154="IR"),$AM1154,IF(BB1154="C", IF($BI1154="Y", IF($BA1154="C", IF($AF1154="N/A", $Q1154, $AF1154), IF($AF1154="N/A", $T1154, $AM1154)), IF($AG1154="N/A", $T1154,$AG1154)))))))</f>
        <v>#VALUE!</v>
      </c>
      <c r="BU1154" s="16" t="e">
        <f>IF(BC1154="R", $CA1154, IF(OR(BC1154="P", BC1154="T", BC1154="N"), 0, IF($C1154="DM", $T1154, IF(OR(BC1154="Y", BC1154="IR"),$AM1154,IF(BC1154="C", IF($BI1154="Y", IF($BA1154="C", IF($AF1154="N/A", $Q1154, $AF1154), IF($AF1154="N/A", $T1154, $AM1154)), IF($AG1154="N/A", $T1154,$AG1154)))))))</f>
        <v>#VALUE!</v>
      </c>
      <c r="BV1154" s="16" t="e">
        <f>IF(BD1154="R", $CA1154, IF(OR(BD1154="P", BD1154="T", BD1154="N"), 0, IF($C1154="DM", $T1154, IF(OR(BD1154="Y", BD1154="IR"),$AM1154,IF(BD1154="C", IF($BI1154="Y", IF($BA1154="C", IF($AF1154="N/A", $Q1154, $AF1154), IF($AF1154="N/A", $T1154, $AM1154)), IF($AG1154="N/A", $T1154,$AG1154)))))))</f>
        <v>#VALUE!</v>
      </c>
      <c r="BW1154" s="16" t="e">
        <f>IF(BE1154="R", $CA1154, IF(OR(BE1154="P", BE1154="T", BE1154="N"), 0, IF($C1154="DM", $T1154, IF(OR(BE1154="Y", BE1154="IR"),$AM1154,IF(BE1154="C", IF($BI1154="Y", IF($BA1154="C", IF($AF1154="N/A", $Q1154, $AF1154), IF($AF1154="N/A", $T1154, $AM1154)), IF($AG1154="N/A", $T1154,$AG1154)))))))</f>
        <v>#VALUE!</v>
      </c>
      <c r="BX1154" s="16" t="e">
        <f>IF(BF1154="R", $CA1154, IF(OR(BF1154="P", BF1154="T", BF1154="N"), 0, IF($C1154="DM", $T1154, IF(OR(BF1154="Y", BF1154="IR"),$AM1154,IF(BF1154="C", IF($BI1154="Y", IF($BA1154="C", IF($AF1154="N/A", $Q1154, $AF1154), IF($AF1154="N/A", $T1154, $AM1154)), IF($AG1154="N/A", $T1154,$AG1154)))))))</f>
        <v>#VALUE!</v>
      </c>
      <c r="BY1154" s="16" t="e">
        <f>IF(BG1154="R", $CA1154, IF(OR(BG1154="P", BG1154="T", BG1154="N"), 0, IF($C1154="DM", $T1154, IF(OR(BG1154="Y", BG1154="IR"),$AM1154,IF(BG1154="C", IF($BI1154="Y", IF($BA1154="C", IF($AF1154="N/A", $Q1154, $AF1154), IF($AF1154="N/A", $T1154, $AM1154)), IF($AG1154="N/A", $T1154,$AG1154)))))))</f>
        <v>#VALUE!</v>
      </c>
      <c r="BZ1154" s="16" t="e">
        <f>IF(BH1154="R", $CA1154, IF(OR(BH1154="P", BH1154="T", BH1154="N"), 0, IF($C1154="DM", $T1154, IF(OR(BH1154="Y", BH1154="IR"),$AM1154,IF(BH1154="C", IF($BI1154="Y", IF($BA1154="C", IF($AF1154="N/A", $Q1154, $AF1154), IF($AF1154="N/A", $T1154, $AM1154)), IF($AG1154="N/A", $T1154,$AG1154)))))))</f>
        <v>#VALUE!</v>
      </c>
      <c r="CA1154" s="15" t="s">
        <v>75</v>
      </c>
      <c r="CB1154" s="16" t="e">
        <f>BZ1154</f>
        <v>#VALUE!</v>
      </c>
      <c r="CC1154" s="15" t="str">
        <f>IF(OR($BH1154="T", $BH1154="R"), 0, IF($BH1154="C", IF($BI1154="Y", IF($BA1154="C", 0, IF(AF1154="N/A", Q1154-T1154, AF1154-AG1154)), IF($AF1154="N/A", U1154, AH1154)), AN1154))</f>
        <v>N/A</v>
      </c>
      <c r="CD1154" s="15" t="str">
        <f>IF(OR($BH1154="T", $BH1154="R"), 0, IF($BH1154="C", IF($BI1154="Y", 0, IF($AF1154="N/A", V1154, AI1154)), AO1154))</f>
        <v>N/A</v>
      </c>
      <c r="CE1154" s="15" t="str">
        <f>IF(OR($BH1154="T", $BH1154="R"), 0, IF($BH1154="C", IF($BI1154="Y", 0, IF($AF1154="N/A", W1154, AJ1154)), AP1154))</f>
        <v>N/A</v>
      </c>
      <c r="CF1154" s="15" t="str">
        <f>IF(OR($BH1154="T", $BH1154="R"), 0, IF($BH1154="C", IF($BI1154="Y", 0, IF($AF1154="N/A", X1154, AK1154)), AQ1154))</f>
        <v>N/A</v>
      </c>
    </row>
    <row r="1155" spans="1:84" x14ac:dyDescent="0.25">
      <c r="A1155" s="14">
        <v>6132</v>
      </c>
      <c r="B1155" s="15"/>
      <c r="C1155" s="15"/>
      <c r="D1155" s="15"/>
      <c r="E1155" s="15" t="e">
        <f>VLOOKUP(B1155, 'Rookie Year'!$A$2:$B$55679,2,FALSE)</f>
        <v>#N/A</v>
      </c>
      <c r="F1155" s="15">
        <v>2024</v>
      </c>
      <c r="G1155" s="15" t="s">
        <v>42</v>
      </c>
      <c r="H1155" s="15"/>
      <c r="I1155" s="16"/>
      <c r="J1155" s="15"/>
      <c r="K1155" s="17">
        <f>IF(AND(G1155&lt;&gt;"N",R1155="N/A"), IF(I1155&lt;4, 0, 0.25),IF(I1155=1, IF(J1155=1,0.25, 0.25), IF(I1155&lt;13, 0.25, IF(I1155&lt;26, 0.4, IF(I1155&lt;51, 0.6, 0.75)))))</f>
        <v>0.25</v>
      </c>
      <c r="L1155" s="16">
        <f>I1155-M1155</f>
        <v>0</v>
      </c>
      <c r="M1155" s="16">
        <f>ROUNDUP(I1155*K1155,0)</f>
        <v>0</v>
      </c>
      <c r="N1155" s="16">
        <f>M1155*J1155</f>
        <v>0</v>
      </c>
      <c r="O1155" s="16">
        <v>0</v>
      </c>
      <c r="P1155" s="16">
        <v>0</v>
      </c>
      <c r="Q1155" s="16">
        <f>N1155-O1155-P1155</f>
        <v>0</v>
      </c>
      <c r="R1155" s="15" t="s">
        <v>75</v>
      </c>
      <c r="S1155" s="15">
        <f>IF(R1155="N/A", J1155-($B$1-F1155), J1155-($B$1-R1155))</f>
        <v>0</v>
      </c>
      <c r="T1155" s="16" t="str">
        <f>IF($S1155&lt;1, "N/A", $M1155)</f>
        <v>N/A</v>
      </c>
      <c r="U1155" s="16" t="str">
        <f>IF($S1155&lt;2, "N/A", $M1155)</f>
        <v>N/A</v>
      </c>
      <c r="V1155" s="16" t="str">
        <f>IF($S1155&lt;3, "N/A", $M1155)</f>
        <v>N/A</v>
      </c>
      <c r="W1155" s="16" t="str">
        <f>IF($S1155&lt;4, "N/A", $M1155)</f>
        <v>N/A</v>
      </c>
      <c r="X1155" s="16" t="str">
        <f>IF($S1155&lt;5, "N/A", $M1155)</f>
        <v>N/A</v>
      </c>
      <c r="Y1155" s="15" t="str">
        <f>IF(SUM(T1155:X1155)&lt;&gt;Q1155, "CHECK", "OK")</f>
        <v>OK</v>
      </c>
      <c r="Z1155" s="15" t="str">
        <f>IF(F1155=$B$1, "No", IF(S1155=1, "Yes", "No"))</f>
        <v>No</v>
      </c>
      <c r="AA1155" s="18" t="str">
        <f>IF(C1155="DM", "N/A", IF(Z1155="No","N/A",VLOOKUP(B1155,'Extension List'!$A$3:$R$1972,18,FALSE)))</f>
        <v>N/A</v>
      </c>
      <c r="AB1155" s="15" t="str">
        <f>IF(C1155="DM", "N/A", IF(Z1155="No","N/A",VLOOKUP(B1155,'Extension List'!$A$3:$T$1972,20,FALSE)))</f>
        <v>N/A</v>
      </c>
      <c r="AC1155" s="15" t="str">
        <f>IF(AA1155="N/A", "N/A", 0)</f>
        <v>N/A</v>
      </c>
      <c r="AD1155" s="16" t="str">
        <f>IF(AE1155="N/A", "N/A", AA1155-AE1155)</f>
        <v>N/A</v>
      </c>
      <c r="AE1155" s="16" t="str">
        <f>IF(AA1155="N/A", "N/A", IF(AC1155&gt;0, IF(AA1155&lt;13, ROUNDUP(0.25*AA1155,0), IF(AA1155&lt;26, ROUNDUP(0.4*AA1155,0), IF(AA1155&lt;51, ROUNDUP(0.6*AA1155,0), ROUNDUP(0.75*AA1155,0)))), "N/A"))</f>
        <v>N/A</v>
      </c>
      <c r="AF1155" s="16" t="str">
        <f>IF(AD1155="N/A","N/A", (AE1155*AC1155)+Q1155)</f>
        <v>N/A</v>
      </c>
      <c r="AG1155" s="16" t="str">
        <f>IF($AF1155="N/A", "N/A", "TBC")</f>
        <v>N/A</v>
      </c>
      <c r="AH1155" s="16" t="str">
        <f>IF($AF1155="N/A", "N/A", "TBC")</f>
        <v>N/A</v>
      </c>
      <c r="AI1155" s="16" t="str">
        <f>IF($AF1155="N/A","N/A",IF(AC1155&gt;1,"TBC","N/A"))</f>
        <v>N/A</v>
      </c>
      <c r="AJ1155" s="16" t="str">
        <f>IF($AF1155="N/A","N/A",IF(AC1155&gt;2,"TBC","N/A"))</f>
        <v>N/A</v>
      </c>
      <c r="AK1155" s="16" t="str">
        <f>IF($AF1155="N/A","N/A",IF(AC1155&gt;3,"TBC","N/A"))</f>
        <v>N/A</v>
      </c>
      <c r="AL1155" s="16" t="str">
        <f>IF(AC1155="N/A","N/A",IF(AC1155&gt;0,IF(SUM(AG1155:AK1155)&lt;&gt;AF1155,"CHECK","OK"),"N/A"))</f>
        <v>N/A</v>
      </c>
      <c r="AM1155" s="16" t="e">
        <f>IF(AD1155="N/A", L1155+T1155, L1155+AG1155)</f>
        <v>#VALUE!</v>
      </c>
      <c r="AN1155" s="16" t="str">
        <f>IF(AD1155="N/A", IF(U1155="N/A", "N/A", L1155+U1155), AD1155+AH1155)</f>
        <v>N/A</v>
      </c>
      <c r="AO1155" s="16" t="str">
        <f>IF(AD1155="N/A", IF(V1155="N/A", "N/A", L1155+V1155), IF(AI1155="N/A", "N/A", AD1155+AI1155))</f>
        <v>N/A</v>
      </c>
      <c r="AP1155" s="16" t="str">
        <f>IF(AD1155="N/A", IF(W1155="N/A", "N/A", L1155+W1155), IF(AJ1155="N/A", "N/A", AD1155+AJ1155))</f>
        <v>N/A</v>
      </c>
      <c r="AQ1155" s="16" t="str">
        <f>IF(AD1155="N/A", IF(X1155="N/A", "N/A", L1155+X1155), IF(AK1155="N/A", "N/A", AD1155+AK1155))</f>
        <v>N/A</v>
      </c>
      <c r="AR1155" s="15" t="s">
        <v>40</v>
      </c>
      <c r="AS1155" s="15" t="s">
        <v>40</v>
      </c>
      <c r="AT1155" s="15" t="s">
        <v>40</v>
      </c>
      <c r="AU1155" s="15" t="s">
        <v>40</v>
      </c>
      <c r="AV1155" s="15" t="s">
        <v>40</v>
      </c>
      <c r="AW1155" s="15" t="s">
        <v>40</v>
      </c>
      <c r="AX1155" s="15" t="s">
        <v>40</v>
      </c>
      <c r="AY1155" s="15" t="s">
        <v>40</v>
      </c>
      <c r="AZ1155" s="15" t="s">
        <v>40</v>
      </c>
      <c r="BA1155" s="15" t="s">
        <v>40</v>
      </c>
      <c r="BB1155" s="15" t="s">
        <v>40</v>
      </c>
      <c r="BC1155" s="15" t="s">
        <v>40</v>
      </c>
      <c r="BD1155" s="15" t="s">
        <v>40</v>
      </c>
      <c r="BE1155" s="15" t="s">
        <v>40</v>
      </c>
      <c r="BF1155" s="15" t="s">
        <v>40</v>
      </c>
      <c r="BG1155" s="15" t="s">
        <v>40</v>
      </c>
      <c r="BH1155" s="15" t="s">
        <v>40</v>
      </c>
      <c r="BJ1155" s="16" t="e">
        <f>IF(AR1155="R", $CA1155, IF(OR(AR1155="P", AR1155="T", AR1155="N"), 0, IF($C1155="DM", $T1155, IF(OR(AR1155="Y", AR1155="IR"),$AM1155,IF(AR1155="C", IF($BI1155="Y", IF($AF1155="N/A", $Q1155, $AF1155), IF($AG1155="N/A", $T1155,$AG1155)))))))</f>
        <v>#VALUE!</v>
      </c>
      <c r="BK1155" s="16" t="e">
        <f>IF(AS1155="R", $CA1155, IF(OR(AS1155="P", AS1155="T", AS1155="N"), 0, IF($C1155="DM", $T1155, IF(OR(AS1155="Y", AS1155="IR"),$AM1155,IF(AS1155="C", IF($BI1155="Y", IF($AF1155="N/A", $Q1155, $AF1155), IF($AG1155="N/A", $T1155,$AG1155)))))))</f>
        <v>#VALUE!</v>
      </c>
      <c r="BL1155" s="16" t="e">
        <f>IF(AT1155="R", $CA1155, IF(OR(AT1155="P", AT1155="T", AT1155="N"), 0, IF($C1155="DM", $T1155, IF(OR(AT1155="Y", AT1155="IR"),$AM1155,IF(AT1155="C", IF($BI1155="Y", IF($AF1155="N/A", $Q1155, $AF1155), IF($AG1155="N/A", $T1155,$AG1155)))))))</f>
        <v>#VALUE!</v>
      </c>
      <c r="BM1155" s="16" t="e">
        <f>IF(AU1155="R", $CA1155, IF(OR(AU1155="P", AU1155="T", AU1155="N"), 0, IF($C1155="DM", $T1155, IF(OR(AU1155="Y", AU1155="IR"),$AM1155,IF(AU1155="C", IF($BI1155="Y", IF($AF1155="N/A", $Q1155, $AF1155), IF($AG1155="N/A", $T1155,$AG1155)))))))</f>
        <v>#VALUE!</v>
      </c>
      <c r="BN1155" s="16" t="e">
        <f>IF(AV1155="R", $CA1155, IF(OR(AV1155="P", AV1155="T", AV1155="N"), 0, IF($C1155="DM", $T1155, IF(OR(AV1155="Y", AV1155="IR"),$AM1155,IF(AV1155="C", IF($BI1155="Y", IF($AF1155="N/A", $Q1155, $AF1155), IF($AG1155="N/A", $T1155,$AG1155)))))))</f>
        <v>#VALUE!</v>
      </c>
      <c r="BO1155" s="16" t="e">
        <f>IF(AW1155="R", $CA1155, IF(OR(AW1155="P", AW1155="T", AW1155="N"), 0, IF($C1155="DM", $T1155, IF(OR(AW1155="Y", AW1155="IR"),$AM1155,IF(AW1155="C", IF($BI1155="Y", IF($AF1155="N/A", $Q1155, $AF1155), IF($AG1155="N/A", $T1155,$AG1155)))))))</f>
        <v>#VALUE!</v>
      </c>
      <c r="BP1155" s="16" t="e">
        <f>IF(AX1155="R", $CA1155, IF(OR(AX1155="P", AX1155="T", AX1155="N"), 0, IF($C1155="DM", $T1155, IF(OR(AX1155="Y", AX1155="IR"),$AM1155,IF(AX1155="C", IF($BI1155="Y", IF($AF1155="N/A", $Q1155, $AF1155), IF($AG1155="N/A", $T1155,$AG1155)))))))</f>
        <v>#VALUE!</v>
      </c>
      <c r="BQ1155" s="16" t="e">
        <f>IF(AY1155="R", $CA1155, IF(OR(AY1155="P", AY1155="T", AY1155="N"), 0, IF($C1155="DM", $T1155, IF(OR(AY1155="Y", AY1155="IR"),$AM1155,IF(AY1155="C", IF($BI1155="Y", IF($AF1155="N/A", $Q1155, $AF1155), IF($AG1155="N/A", $T1155,$AG1155)))))))</f>
        <v>#VALUE!</v>
      </c>
      <c r="BR1155" s="16" t="e">
        <f>IF(AZ1155="R", $CA1155, IF(OR(AZ1155="P", AZ1155="T", AZ1155="N"), 0, IF($C1155="DM", $T1155, IF(OR(AZ1155="Y", AZ1155="IR"),$AM1155,IF(AZ1155="C", IF($BI1155="Y", IF($AF1155="N/A", $Q1155, $AF1155), IF($AG1155="N/A", $T1155,$AG1155)))))))</f>
        <v>#VALUE!</v>
      </c>
      <c r="BS1155" s="16" t="e">
        <f>IF(BA1155="R", $CA1155, IF(OR(BA1155="P", BA1155="T", BA1155="N"), 0, IF($C1155="DM", $T1155, IF(OR(BA1155="Y", BA1155="IR"),$AM1155,IF(BA1155="C", IF($BI1155="Y", IF($AF1155="N/A", $Q1155, $AF1155), IF($AG1155="N/A", $T1155,$AG1155)))))))</f>
        <v>#VALUE!</v>
      </c>
      <c r="BT1155" s="16" t="e">
        <f>IF(BB1155="R", $CA1155, IF(OR(BB1155="P", BB1155="T", BB1155="N"), 0, IF($C1155="DM", $T1155, IF(OR(BB1155="Y", BB1155="IR"),$AM1155,IF(BB1155="C", IF($BI1155="Y", IF($BA1155="C", IF($AF1155="N/A", $Q1155, $AF1155), IF($AF1155="N/A", $T1155, $AM1155)), IF($AG1155="N/A", $T1155,$AG1155)))))))</f>
        <v>#VALUE!</v>
      </c>
      <c r="BU1155" s="16" t="e">
        <f>IF(BC1155="R", $CA1155, IF(OR(BC1155="P", BC1155="T", BC1155="N"), 0, IF($C1155="DM", $T1155, IF(OR(BC1155="Y", BC1155="IR"),$AM1155,IF(BC1155="C", IF($BI1155="Y", IF($BA1155="C", IF($AF1155="N/A", $Q1155, $AF1155), IF($AF1155="N/A", $T1155, $AM1155)), IF($AG1155="N/A", $T1155,$AG1155)))))))</f>
        <v>#VALUE!</v>
      </c>
      <c r="BV1155" s="16" t="e">
        <f>IF(BD1155="R", $CA1155, IF(OR(BD1155="P", BD1155="T", BD1155="N"), 0, IF($C1155="DM", $T1155, IF(OR(BD1155="Y", BD1155="IR"),$AM1155,IF(BD1155="C", IF($BI1155="Y", IF($BA1155="C", IF($AF1155="N/A", $Q1155, $AF1155), IF($AF1155="N/A", $T1155, $AM1155)), IF($AG1155="N/A", $T1155,$AG1155)))))))</f>
        <v>#VALUE!</v>
      </c>
      <c r="BW1155" s="16" t="e">
        <f>IF(BE1155="R", $CA1155, IF(OR(BE1155="P", BE1155="T", BE1155="N"), 0, IF($C1155="DM", $T1155, IF(OR(BE1155="Y", BE1155="IR"),$AM1155,IF(BE1155="C", IF($BI1155="Y", IF($BA1155="C", IF($AF1155="N/A", $Q1155, $AF1155), IF($AF1155="N/A", $T1155, $AM1155)), IF($AG1155="N/A", $T1155,$AG1155)))))))</f>
        <v>#VALUE!</v>
      </c>
      <c r="BX1155" s="16" t="e">
        <f>IF(BF1155="R", $CA1155, IF(OR(BF1155="P", BF1155="T", BF1155="N"), 0, IF($C1155="DM", $T1155, IF(OR(BF1155="Y", BF1155="IR"),$AM1155,IF(BF1155="C", IF($BI1155="Y", IF($BA1155="C", IF($AF1155="N/A", $Q1155, $AF1155), IF($AF1155="N/A", $T1155, $AM1155)), IF($AG1155="N/A", $T1155,$AG1155)))))))</f>
        <v>#VALUE!</v>
      </c>
      <c r="BY1155" s="16" t="e">
        <f>IF(BG1155="R", $CA1155, IF(OR(BG1155="P", BG1155="T", BG1155="N"), 0, IF($C1155="DM", $T1155, IF(OR(BG1155="Y", BG1155="IR"),$AM1155,IF(BG1155="C", IF($BI1155="Y", IF($BA1155="C", IF($AF1155="N/A", $Q1155, $AF1155), IF($AF1155="N/A", $T1155, $AM1155)), IF($AG1155="N/A", $T1155,$AG1155)))))))</f>
        <v>#VALUE!</v>
      </c>
      <c r="BZ1155" s="16" t="e">
        <f>IF(BH1155="R", $CA1155, IF(OR(BH1155="P", BH1155="T", BH1155="N"), 0, IF($C1155="DM", $T1155, IF(OR(BH1155="Y", BH1155="IR"),$AM1155,IF(BH1155="C", IF($BI1155="Y", IF($BA1155="C", IF($AF1155="N/A", $Q1155, $AF1155), IF($AF1155="N/A", $T1155, $AM1155)), IF($AG1155="N/A", $T1155,$AG1155)))))))</f>
        <v>#VALUE!</v>
      </c>
      <c r="CA1155" s="15" t="s">
        <v>75</v>
      </c>
      <c r="CB1155" s="16" t="e">
        <f>BZ1155</f>
        <v>#VALUE!</v>
      </c>
      <c r="CC1155" s="15" t="str">
        <f>IF(OR($BH1155="T", $BH1155="R"), 0, IF($BH1155="C", IF($BI1155="Y", IF($BA1155="C", 0, IF(AF1155="N/A", Q1155-T1155, AF1155-AG1155)), IF($AF1155="N/A", U1155, AH1155)), AN1155))</f>
        <v>N/A</v>
      </c>
      <c r="CD1155" s="15" t="str">
        <f>IF(OR($BH1155="T", $BH1155="R"), 0, IF($BH1155="C", IF($BI1155="Y", 0, IF($AF1155="N/A", V1155, AI1155)), AO1155))</f>
        <v>N/A</v>
      </c>
      <c r="CE1155" s="15" t="str">
        <f>IF(OR($BH1155="T", $BH1155="R"), 0, IF($BH1155="C", IF($BI1155="Y", 0, IF($AF1155="N/A", W1155, AJ1155)), AP1155))</f>
        <v>N/A</v>
      </c>
      <c r="CF1155" s="15" t="str">
        <f>IF(OR($BH1155="T", $BH1155="R"), 0, IF($BH1155="C", IF($BI1155="Y", 0, IF($AF1155="N/A", X1155, AK1155)), AQ1155))</f>
        <v>N/A</v>
      </c>
    </row>
    <row r="1156" spans="1:84" x14ac:dyDescent="0.25">
      <c r="A1156" s="14">
        <v>6133</v>
      </c>
      <c r="B1156" s="15"/>
      <c r="C1156" s="15"/>
      <c r="D1156" s="15"/>
      <c r="E1156" s="15" t="e">
        <f>VLOOKUP(B1156, 'Rookie Year'!$A$2:$B$55679,2,FALSE)</f>
        <v>#N/A</v>
      </c>
      <c r="F1156" s="15">
        <v>2024</v>
      </c>
      <c r="G1156" s="15" t="s">
        <v>42</v>
      </c>
      <c r="H1156" s="15"/>
      <c r="I1156" s="16"/>
      <c r="J1156" s="15"/>
      <c r="K1156" s="17">
        <f>IF(AND(G1156&lt;&gt;"N",R1156="N/A"), IF(I1156&lt;4, 0, 0.25),IF(I1156=1, IF(J1156=1,0.25, 0.25), IF(I1156&lt;13, 0.25, IF(I1156&lt;26, 0.4, IF(I1156&lt;51, 0.6, 0.75)))))</f>
        <v>0.25</v>
      </c>
      <c r="L1156" s="16">
        <f>I1156-M1156</f>
        <v>0</v>
      </c>
      <c r="M1156" s="16">
        <f>ROUNDUP(I1156*K1156,0)</f>
        <v>0</v>
      </c>
      <c r="N1156" s="16">
        <f>M1156*J1156</f>
        <v>0</v>
      </c>
      <c r="O1156" s="16">
        <v>0</v>
      </c>
      <c r="P1156" s="16">
        <v>0</v>
      </c>
      <c r="Q1156" s="16">
        <f>N1156-O1156-P1156</f>
        <v>0</v>
      </c>
      <c r="R1156" s="15" t="s">
        <v>75</v>
      </c>
      <c r="S1156" s="15">
        <f>IF(R1156="N/A", J1156-($B$1-F1156), J1156-($B$1-R1156))</f>
        <v>0</v>
      </c>
      <c r="T1156" s="16" t="str">
        <f>IF($S1156&lt;1, "N/A", $M1156)</f>
        <v>N/A</v>
      </c>
      <c r="U1156" s="16" t="str">
        <f>IF($S1156&lt;2, "N/A", $M1156)</f>
        <v>N/A</v>
      </c>
      <c r="V1156" s="16" t="str">
        <f>IF($S1156&lt;3, "N/A", $M1156)</f>
        <v>N/A</v>
      </c>
      <c r="W1156" s="16" t="str">
        <f>IF($S1156&lt;4, "N/A", $M1156)</f>
        <v>N/A</v>
      </c>
      <c r="X1156" s="16" t="str">
        <f>IF($S1156&lt;5, "N/A", $M1156)</f>
        <v>N/A</v>
      </c>
      <c r="Y1156" s="15" t="str">
        <f>IF(SUM(T1156:X1156)&lt;&gt;Q1156, "CHECK", "OK")</f>
        <v>OK</v>
      </c>
      <c r="Z1156" s="15" t="str">
        <f>IF(F1156=$B$1, "No", IF(S1156=1, "Yes", "No"))</f>
        <v>No</v>
      </c>
      <c r="AA1156" s="18" t="str">
        <f>IF(C1156="DM", "N/A", IF(Z1156="No","N/A",VLOOKUP(B1156,'Extension List'!$A$3:$R$1972,18,FALSE)))</f>
        <v>N/A</v>
      </c>
      <c r="AB1156" s="15" t="str">
        <f>IF(C1156="DM", "N/A", IF(Z1156="No","N/A",VLOOKUP(B1156,'Extension List'!$A$3:$T$1972,20,FALSE)))</f>
        <v>N/A</v>
      </c>
      <c r="AC1156" s="15" t="str">
        <f>IF(AA1156="N/A", "N/A", 0)</f>
        <v>N/A</v>
      </c>
      <c r="AD1156" s="16" t="str">
        <f>IF(AE1156="N/A", "N/A", AA1156-AE1156)</f>
        <v>N/A</v>
      </c>
      <c r="AE1156" s="16" t="str">
        <f>IF(AA1156="N/A", "N/A", IF(AC1156&gt;0, IF(AA1156&lt;13, ROUNDUP(0.25*AA1156,0), IF(AA1156&lt;26, ROUNDUP(0.4*AA1156,0), IF(AA1156&lt;51, ROUNDUP(0.6*AA1156,0), ROUNDUP(0.75*AA1156,0)))), "N/A"))</f>
        <v>N/A</v>
      </c>
      <c r="AF1156" s="16" t="str">
        <f>IF(AD1156="N/A","N/A", (AE1156*AC1156)+Q1156)</f>
        <v>N/A</v>
      </c>
      <c r="AG1156" s="16" t="str">
        <f>IF($AF1156="N/A", "N/A", "TBC")</f>
        <v>N/A</v>
      </c>
      <c r="AH1156" s="16" t="str">
        <f>IF($AF1156="N/A", "N/A", "TBC")</f>
        <v>N/A</v>
      </c>
      <c r="AI1156" s="16" t="str">
        <f>IF($AF1156="N/A","N/A",IF(AC1156&gt;1,"TBC","N/A"))</f>
        <v>N/A</v>
      </c>
      <c r="AJ1156" s="16" t="str">
        <f>IF($AF1156="N/A","N/A",IF(AC1156&gt;2,"TBC","N/A"))</f>
        <v>N/A</v>
      </c>
      <c r="AK1156" s="16" t="str">
        <f>IF($AF1156="N/A","N/A",IF(AC1156&gt;3,"TBC","N/A"))</f>
        <v>N/A</v>
      </c>
      <c r="AL1156" s="16" t="str">
        <f>IF(AC1156="N/A","N/A",IF(AC1156&gt;0,IF(SUM(AG1156:AK1156)&lt;&gt;AF1156,"CHECK","OK"),"N/A"))</f>
        <v>N/A</v>
      </c>
      <c r="AM1156" s="16" t="e">
        <f>IF(AD1156="N/A", L1156+T1156, L1156+AG1156)</f>
        <v>#VALUE!</v>
      </c>
      <c r="AN1156" s="16" t="str">
        <f>IF(AD1156="N/A", IF(U1156="N/A", "N/A", L1156+U1156), AD1156+AH1156)</f>
        <v>N/A</v>
      </c>
      <c r="AO1156" s="16" t="str">
        <f>IF(AD1156="N/A", IF(V1156="N/A", "N/A", L1156+V1156), IF(AI1156="N/A", "N/A", AD1156+AI1156))</f>
        <v>N/A</v>
      </c>
      <c r="AP1156" s="16" t="str">
        <f>IF(AD1156="N/A", IF(W1156="N/A", "N/A", L1156+W1156), IF(AJ1156="N/A", "N/A", AD1156+AJ1156))</f>
        <v>N/A</v>
      </c>
      <c r="AQ1156" s="16" t="str">
        <f>IF(AD1156="N/A", IF(X1156="N/A", "N/A", L1156+X1156), IF(AK1156="N/A", "N/A", AD1156+AK1156))</f>
        <v>N/A</v>
      </c>
      <c r="AR1156" s="15" t="s">
        <v>40</v>
      </c>
      <c r="AS1156" s="15" t="s">
        <v>40</v>
      </c>
      <c r="AT1156" s="15" t="s">
        <v>40</v>
      </c>
      <c r="AU1156" s="15" t="s">
        <v>40</v>
      </c>
      <c r="AV1156" s="15" t="s">
        <v>40</v>
      </c>
      <c r="AW1156" s="15" t="s">
        <v>40</v>
      </c>
      <c r="AX1156" s="15" t="s">
        <v>40</v>
      </c>
      <c r="AY1156" s="15" t="s">
        <v>40</v>
      </c>
      <c r="AZ1156" s="15" t="s">
        <v>40</v>
      </c>
      <c r="BA1156" s="15" t="s">
        <v>40</v>
      </c>
      <c r="BB1156" s="15" t="s">
        <v>40</v>
      </c>
      <c r="BC1156" s="15" t="s">
        <v>40</v>
      </c>
      <c r="BD1156" s="15" t="s">
        <v>40</v>
      </c>
      <c r="BE1156" s="15" t="s">
        <v>40</v>
      </c>
      <c r="BF1156" s="15" t="s">
        <v>40</v>
      </c>
      <c r="BG1156" s="15" t="s">
        <v>40</v>
      </c>
      <c r="BH1156" s="15" t="s">
        <v>40</v>
      </c>
      <c r="BJ1156" s="16" t="e">
        <f>IF(AR1156="R", $CA1156, IF(OR(AR1156="P", AR1156="T", AR1156="N"), 0, IF($C1156="DM", $T1156, IF(OR(AR1156="Y", AR1156="IR"),$AM1156,IF(AR1156="C", IF($BI1156="Y", IF($AF1156="N/A", $Q1156, $AF1156), IF($AG1156="N/A", $T1156,$AG1156)))))))</f>
        <v>#VALUE!</v>
      </c>
      <c r="BK1156" s="16" t="e">
        <f>IF(AS1156="R", $CA1156, IF(OR(AS1156="P", AS1156="T", AS1156="N"), 0, IF($C1156="DM", $T1156, IF(OR(AS1156="Y", AS1156="IR"),$AM1156,IF(AS1156="C", IF($BI1156="Y", IF($AF1156="N/A", $Q1156, $AF1156), IF($AG1156="N/A", $T1156,$AG1156)))))))</f>
        <v>#VALUE!</v>
      </c>
      <c r="BL1156" s="16" t="e">
        <f>IF(AT1156="R", $CA1156, IF(OR(AT1156="P", AT1156="T", AT1156="N"), 0, IF($C1156="DM", $T1156, IF(OR(AT1156="Y", AT1156="IR"),$AM1156,IF(AT1156="C", IF($BI1156="Y", IF($AF1156="N/A", $Q1156, $AF1156), IF($AG1156="N/A", $T1156,$AG1156)))))))</f>
        <v>#VALUE!</v>
      </c>
      <c r="BM1156" s="16" t="e">
        <f>IF(AU1156="R", $CA1156, IF(OR(AU1156="P", AU1156="T", AU1156="N"), 0, IF($C1156="DM", $T1156, IF(OR(AU1156="Y", AU1156="IR"),$AM1156,IF(AU1156="C", IF($BI1156="Y", IF($AF1156="N/A", $Q1156, $AF1156), IF($AG1156="N/A", $T1156,$AG1156)))))))</f>
        <v>#VALUE!</v>
      </c>
      <c r="BN1156" s="16" t="e">
        <f>IF(AV1156="R", $CA1156, IF(OR(AV1156="P", AV1156="T", AV1156="N"), 0, IF($C1156="DM", $T1156, IF(OR(AV1156="Y", AV1156="IR"),$AM1156,IF(AV1156="C", IF($BI1156="Y", IF($AF1156="N/A", $Q1156, $AF1156), IF($AG1156="N/A", $T1156,$AG1156)))))))</f>
        <v>#VALUE!</v>
      </c>
      <c r="BO1156" s="16" t="e">
        <f>IF(AW1156="R", $CA1156, IF(OR(AW1156="P", AW1156="T", AW1156="N"), 0, IF($C1156="DM", $T1156, IF(OR(AW1156="Y", AW1156="IR"),$AM1156,IF(AW1156="C", IF($BI1156="Y", IF($AF1156="N/A", $Q1156, $AF1156), IF($AG1156="N/A", $T1156,$AG1156)))))))</f>
        <v>#VALUE!</v>
      </c>
      <c r="BP1156" s="16" t="e">
        <f>IF(AX1156="R", $CA1156, IF(OR(AX1156="P", AX1156="T", AX1156="N"), 0, IF($C1156="DM", $T1156, IF(OR(AX1156="Y", AX1156="IR"),$AM1156,IF(AX1156="C", IF($BI1156="Y", IF($AF1156="N/A", $Q1156, $AF1156), IF($AG1156="N/A", $T1156,$AG1156)))))))</f>
        <v>#VALUE!</v>
      </c>
      <c r="BQ1156" s="16" t="e">
        <f>IF(AY1156="R", $CA1156, IF(OR(AY1156="P", AY1156="T", AY1156="N"), 0, IF($C1156="DM", $T1156, IF(OR(AY1156="Y", AY1156="IR"),$AM1156,IF(AY1156="C", IF($BI1156="Y", IF($AF1156="N/A", $Q1156, $AF1156), IF($AG1156="N/A", $T1156,$AG1156)))))))</f>
        <v>#VALUE!</v>
      </c>
      <c r="BR1156" s="16" t="e">
        <f>IF(AZ1156="R", $CA1156, IF(OR(AZ1156="P", AZ1156="T", AZ1156="N"), 0, IF($C1156="DM", $T1156, IF(OR(AZ1156="Y", AZ1156="IR"),$AM1156,IF(AZ1156="C", IF($BI1156="Y", IF($AF1156="N/A", $Q1156, $AF1156), IF($AG1156="N/A", $T1156,$AG1156)))))))</f>
        <v>#VALUE!</v>
      </c>
      <c r="BS1156" s="16" t="e">
        <f>IF(BA1156="R", $CA1156, IF(OR(BA1156="P", BA1156="T", BA1156="N"), 0, IF($C1156="DM", $T1156, IF(OR(BA1156="Y", BA1156="IR"),$AM1156,IF(BA1156="C", IF($BI1156="Y", IF($AF1156="N/A", $Q1156, $AF1156), IF($AG1156="N/A", $T1156,$AG1156)))))))</f>
        <v>#VALUE!</v>
      </c>
      <c r="BT1156" s="16" t="e">
        <f>IF(BB1156="R", $CA1156, IF(OR(BB1156="P", BB1156="T", BB1156="N"), 0, IF($C1156="DM", $T1156, IF(OR(BB1156="Y", BB1156="IR"),$AM1156,IF(BB1156="C", IF($BI1156="Y", IF($BA1156="C", IF($AF1156="N/A", $Q1156, $AF1156), IF($AF1156="N/A", $T1156, $AM1156)), IF($AG1156="N/A", $T1156,$AG1156)))))))</f>
        <v>#VALUE!</v>
      </c>
      <c r="BU1156" s="16" t="e">
        <f>IF(BC1156="R", $CA1156, IF(OR(BC1156="P", BC1156="T", BC1156="N"), 0, IF($C1156="DM", $T1156, IF(OR(BC1156="Y", BC1156="IR"),$AM1156,IF(BC1156="C", IF($BI1156="Y", IF($BA1156="C", IF($AF1156="N/A", $Q1156, $AF1156), IF($AF1156="N/A", $T1156, $AM1156)), IF($AG1156="N/A", $T1156,$AG1156)))))))</f>
        <v>#VALUE!</v>
      </c>
      <c r="BV1156" s="16" t="e">
        <f>IF(BD1156="R", $CA1156, IF(OR(BD1156="P", BD1156="T", BD1156="N"), 0, IF($C1156="DM", $T1156, IF(OR(BD1156="Y", BD1156="IR"),$AM1156,IF(BD1156="C", IF($BI1156="Y", IF($BA1156="C", IF($AF1156="N/A", $Q1156, $AF1156), IF($AF1156="N/A", $T1156, $AM1156)), IF($AG1156="N/A", $T1156,$AG1156)))))))</f>
        <v>#VALUE!</v>
      </c>
      <c r="BW1156" s="16" t="e">
        <f>IF(BE1156="R", $CA1156, IF(OR(BE1156="P", BE1156="T", BE1156="N"), 0, IF($C1156="DM", $T1156, IF(OR(BE1156="Y", BE1156="IR"),$AM1156,IF(BE1156="C", IF($BI1156="Y", IF($BA1156="C", IF($AF1156="N/A", $Q1156, $AF1156), IF($AF1156="N/A", $T1156, $AM1156)), IF($AG1156="N/A", $T1156,$AG1156)))))))</f>
        <v>#VALUE!</v>
      </c>
      <c r="BX1156" s="16" t="e">
        <f>IF(BF1156="R", $CA1156, IF(OR(BF1156="P", BF1156="T", BF1156="N"), 0, IF($C1156="DM", $T1156, IF(OR(BF1156="Y", BF1156="IR"),$AM1156,IF(BF1156="C", IF($BI1156="Y", IF($BA1156="C", IF($AF1156="N/A", $Q1156, $AF1156), IF($AF1156="N/A", $T1156, $AM1156)), IF($AG1156="N/A", $T1156,$AG1156)))))))</f>
        <v>#VALUE!</v>
      </c>
      <c r="BY1156" s="16" t="e">
        <f>IF(BG1156="R", $CA1156, IF(OR(BG1156="P", BG1156="T", BG1156="N"), 0, IF($C1156="DM", $T1156, IF(OR(BG1156="Y", BG1156="IR"),$AM1156,IF(BG1156="C", IF($BI1156="Y", IF($BA1156="C", IF($AF1156="N/A", $Q1156, $AF1156), IF($AF1156="N/A", $T1156, $AM1156)), IF($AG1156="N/A", $T1156,$AG1156)))))))</f>
        <v>#VALUE!</v>
      </c>
      <c r="BZ1156" s="16" t="e">
        <f>IF(BH1156="R", $CA1156, IF(OR(BH1156="P", BH1156="T", BH1156="N"), 0, IF($C1156="DM", $T1156, IF(OR(BH1156="Y", BH1156="IR"),$AM1156,IF(BH1156="C", IF($BI1156="Y", IF($BA1156="C", IF($AF1156="N/A", $Q1156, $AF1156), IF($AF1156="N/A", $T1156, $AM1156)), IF($AG1156="N/A", $T1156,$AG1156)))))))</f>
        <v>#VALUE!</v>
      </c>
      <c r="CA1156" s="15" t="s">
        <v>75</v>
      </c>
      <c r="CB1156" s="16" t="e">
        <f>BZ1156</f>
        <v>#VALUE!</v>
      </c>
      <c r="CC1156" s="15" t="str">
        <f>IF(OR($BH1156="T", $BH1156="R"), 0, IF($BH1156="C", IF($BI1156="Y", IF($BA1156="C", 0, IF(AF1156="N/A", Q1156-T1156, AF1156-AG1156)), IF($AF1156="N/A", U1156, AH1156)), AN1156))</f>
        <v>N/A</v>
      </c>
      <c r="CD1156" s="15" t="str">
        <f>IF(OR($BH1156="T", $BH1156="R"), 0, IF($BH1156="C", IF($BI1156="Y", 0, IF($AF1156="N/A", V1156, AI1156)), AO1156))</f>
        <v>N/A</v>
      </c>
      <c r="CE1156" s="15" t="str">
        <f>IF(OR($BH1156="T", $BH1156="R"), 0, IF($BH1156="C", IF($BI1156="Y", 0, IF($AF1156="N/A", W1156, AJ1156)), AP1156))</f>
        <v>N/A</v>
      </c>
      <c r="CF1156" s="15" t="str">
        <f>IF(OR($BH1156="T", $BH1156="R"), 0, IF($BH1156="C", IF($BI1156="Y", 0, IF($AF1156="N/A", X1156, AK1156)), AQ1156))</f>
        <v>N/A</v>
      </c>
    </row>
    <row r="1157" spans="1:84" x14ac:dyDescent="0.25">
      <c r="A1157" s="14">
        <v>6134</v>
      </c>
      <c r="B1157" s="15"/>
      <c r="C1157" s="15"/>
      <c r="D1157" s="15"/>
      <c r="E1157" s="15" t="e">
        <f>VLOOKUP(B1157, 'Rookie Year'!$A$2:$B$55679,2,FALSE)</f>
        <v>#N/A</v>
      </c>
      <c r="F1157" s="15">
        <v>2024</v>
      </c>
      <c r="G1157" s="15" t="s">
        <v>42</v>
      </c>
      <c r="H1157" s="15"/>
      <c r="I1157" s="16"/>
      <c r="J1157" s="15"/>
      <c r="K1157" s="17">
        <f>IF(AND(G1157&lt;&gt;"N",R1157="N/A"), IF(I1157&lt;4, 0, 0.25),IF(I1157=1, IF(J1157=1,0.25, 0.25), IF(I1157&lt;13, 0.25, IF(I1157&lt;26, 0.4, IF(I1157&lt;51, 0.6, 0.75)))))</f>
        <v>0.25</v>
      </c>
      <c r="L1157" s="16">
        <f>I1157-M1157</f>
        <v>0</v>
      </c>
      <c r="M1157" s="16">
        <f>ROUNDUP(I1157*K1157,0)</f>
        <v>0</v>
      </c>
      <c r="N1157" s="16">
        <f>M1157*J1157</f>
        <v>0</v>
      </c>
      <c r="O1157" s="16">
        <v>0</v>
      </c>
      <c r="P1157" s="16">
        <v>0</v>
      </c>
      <c r="Q1157" s="16">
        <f>N1157-O1157-P1157</f>
        <v>0</v>
      </c>
      <c r="R1157" s="15" t="s">
        <v>75</v>
      </c>
      <c r="S1157" s="15">
        <f>IF(R1157="N/A", J1157-($B$1-F1157), J1157-($B$1-R1157))</f>
        <v>0</v>
      </c>
      <c r="T1157" s="16" t="str">
        <f>IF($S1157&lt;1, "N/A", $M1157)</f>
        <v>N/A</v>
      </c>
      <c r="U1157" s="16" t="str">
        <f>IF($S1157&lt;2, "N/A", $M1157)</f>
        <v>N/A</v>
      </c>
      <c r="V1157" s="16" t="str">
        <f>IF($S1157&lt;3, "N/A", $M1157)</f>
        <v>N/A</v>
      </c>
      <c r="W1157" s="16" t="str">
        <f>IF($S1157&lt;4, "N/A", $M1157)</f>
        <v>N/A</v>
      </c>
      <c r="X1157" s="16" t="str">
        <f>IF($S1157&lt;5, "N/A", $M1157)</f>
        <v>N/A</v>
      </c>
      <c r="Y1157" s="15" t="str">
        <f>IF(SUM(T1157:X1157)&lt;&gt;Q1157, "CHECK", "OK")</f>
        <v>OK</v>
      </c>
      <c r="Z1157" s="15" t="str">
        <f>IF(F1157=$B$1, "No", IF(S1157=1, "Yes", "No"))</f>
        <v>No</v>
      </c>
      <c r="AA1157" s="18" t="str">
        <f>IF(C1157="DM", "N/A", IF(Z1157="No","N/A",VLOOKUP(B1157,'Extension List'!$A$3:$R$1972,18,FALSE)))</f>
        <v>N/A</v>
      </c>
      <c r="AB1157" s="15" t="str">
        <f>IF(C1157="DM", "N/A", IF(Z1157="No","N/A",VLOOKUP(B1157,'Extension List'!$A$3:$T$1972,20,FALSE)))</f>
        <v>N/A</v>
      </c>
      <c r="AC1157" s="15" t="str">
        <f>IF(AA1157="N/A", "N/A", 0)</f>
        <v>N/A</v>
      </c>
      <c r="AD1157" s="16" t="str">
        <f>IF(AE1157="N/A", "N/A", AA1157-AE1157)</f>
        <v>N/A</v>
      </c>
      <c r="AE1157" s="16" t="str">
        <f>IF(AA1157="N/A", "N/A", IF(AC1157&gt;0, IF(AA1157&lt;13, ROUNDUP(0.25*AA1157,0), IF(AA1157&lt;26, ROUNDUP(0.4*AA1157,0), IF(AA1157&lt;51, ROUNDUP(0.6*AA1157,0), ROUNDUP(0.75*AA1157,0)))), "N/A"))</f>
        <v>N/A</v>
      </c>
      <c r="AF1157" s="16" t="str">
        <f>IF(AD1157="N/A","N/A", (AE1157*AC1157)+Q1157)</f>
        <v>N/A</v>
      </c>
      <c r="AG1157" s="16" t="str">
        <f>IF($AF1157="N/A", "N/A", "TBC")</f>
        <v>N/A</v>
      </c>
      <c r="AH1157" s="16" t="str">
        <f>IF($AF1157="N/A", "N/A", "TBC")</f>
        <v>N/A</v>
      </c>
      <c r="AI1157" s="16" t="str">
        <f>IF($AF1157="N/A","N/A",IF(AC1157&gt;1,"TBC","N/A"))</f>
        <v>N/A</v>
      </c>
      <c r="AJ1157" s="16" t="str">
        <f>IF($AF1157="N/A","N/A",IF(AC1157&gt;2,"TBC","N/A"))</f>
        <v>N/A</v>
      </c>
      <c r="AK1157" s="16" t="str">
        <f>IF($AF1157="N/A","N/A",IF(AC1157&gt;3,"TBC","N/A"))</f>
        <v>N/A</v>
      </c>
      <c r="AL1157" s="16" t="str">
        <f>IF(AC1157="N/A","N/A",IF(AC1157&gt;0,IF(SUM(AG1157:AK1157)&lt;&gt;AF1157,"CHECK","OK"),"N/A"))</f>
        <v>N/A</v>
      </c>
      <c r="AM1157" s="16" t="e">
        <f>IF(AD1157="N/A", L1157+T1157, L1157+AG1157)</f>
        <v>#VALUE!</v>
      </c>
      <c r="AN1157" s="16" t="str">
        <f>IF(AD1157="N/A", IF(U1157="N/A", "N/A", L1157+U1157), AD1157+AH1157)</f>
        <v>N/A</v>
      </c>
      <c r="AO1157" s="16" t="str">
        <f>IF(AD1157="N/A", IF(V1157="N/A", "N/A", L1157+V1157), IF(AI1157="N/A", "N/A", AD1157+AI1157))</f>
        <v>N/A</v>
      </c>
      <c r="AP1157" s="16" t="str">
        <f>IF(AD1157="N/A", IF(W1157="N/A", "N/A", L1157+W1157), IF(AJ1157="N/A", "N/A", AD1157+AJ1157))</f>
        <v>N/A</v>
      </c>
      <c r="AQ1157" s="16" t="str">
        <f>IF(AD1157="N/A", IF(X1157="N/A", "N/A", L1157+X1157), IF(AK1157="N/A", "N/A", AD1157+AK1157))</f>
        <v>N/A</v>
      </c>
      <c r="AR1157" s="15" t="s">
        <v>40</v>
      </c>
      <c r="AS1157" s="15" t="s">
        <v>40</v>
      </c>
      <c r="AT1157" s="15" t="s">
        <v>40</v>
      </c>
      <c r="AU1157" s="15" t="s">
        <v>40</v>
      </c>
      <c r="AV1157" s="15" t="s">
        <v>40</v>
      </c>
      <c r="AW1157" s="15" t="s">
        <v>40</v>
      </c>
      <c r="AX1157" s="15" t="s">
        <v>40</v>
      </c>
      <c r="AY1157" s="15" t="s">
        <v>40</v>
      </c>
      <c r="AZ1157" s="15" t="s">
        <v>40</v>
      </c>
      <c r="BA1157" s="15" t="s">
        <v>40</v>
      </c>
      <c r="BB1157" s="15" t="s">
        <v>40</v>
      </c>
      <c r="BC1157" s="15" t="s">
        <v>40</v>
      </c>
      <c r="BD1157" s="15" t="s">
        <v>40</v>
      </c>
      <c r="BE1157" s="15" t="s">
        <v>40</v>
      </c>
      <c r="BF1157" s="15" t="s">
        <v>40</v>
      </c>
      <c r="BG1157" s="15" t="s">
        <v>40</v>
      </c>
      <c r="BH1157" s="15" t="s">
        <v>40</v>
      </c>
      <c r="BJ1157" s="16" t="e">
        <f>IF(AR1157="R", $CA1157, IF(OR(AR1157="P", AR1157="T", AR1157="N"), 0, IF($C1157="DM", $T1157, IF(OR(AR1157="Y", AR1157="IR"),$AM1157,IF(AR1157="C", IF($BI1157="Y", IF($AF1157="N/A", $Q1157, $AF1157), IF($AG1157="N/A", $T1157,$AG1157)))))))</f>
        <v>#VALUE!</v>
      </c>
      <c r="BK1157" s="16" t="e">
        <f>IF(AS1157="R", $CA1157, IF(OR(AS1157="P", AS1157="T", AS1157="N"), 0, IF($C1157="DM", $T1157, IF(OR(AS1157="Y", AS1157="IR"),$AM1157,IF(AS1157="C", IF($BI1157="Y", IF($AF1157="N/A", $Q1157, $AF1157), IF($AG1157="N/A", $T1157,$AG1157)))))))</f>
        <v>#VALUE!</v>
      </c>
      <c r="BL1157" s="16" t="e">
        <f>IF(AT1157="R", $CA1157, IF(OR(AT1157="P", AT1157="T", AT1157="N"), 0, IF($C1157="DM", $T1157, IF(OR(AT1157="Y", AT1157="IR"),$AM1157,IF(AT1157="C", IF($BI1157="Y", IF($AF1157="N/A", $Q1157, $AF1157), IF($AG1157="N/A", $T1157,$AG1157)))))))</f>
        <v>#VALUE!</v>
      </c>
      <c r="BM1157" s="16" t="e">
        <f>IF(AU1157="R", $CA1157, IF(OR(AU1157="P", AU1157="T", AU1157="N"), 0, IF($C1157="DM", $T1157, IF(OR(AU1157="Y", AU1157="IR"),$AM1157,IF(AU1157="C", IF($BI1157="Y", IF($AF1157="N/A", $Q1157, $AF1157), IF($AG1157="N/A", $T1157,$AG1157)))))))</f>
        <v>#VALUE!</v>
      </c>
      <c r="BN1157" s="16" t="e">
        <f>IF(AV1157="R", $CA1157, IF(OR(AV1157="P", AV1157="T", AV1157="N"), 0, IF($C1157="DM", $T1157, IF(OR(AV1157="Y", AV1157="IR"),$AM1157,IF(AV1157="C", IF($BI1157="Y", IF($AF1157="N/A", $Q1157, $AF1157), IF($AG1157="N/A", $T1157,$AG1157)))))))</f>
        <v>#VALUE!</v>
      </c>
      <c r="BO1157" s="16" t="e">
        <f>IF(AW1157="R", $CA1157, IF(OR(AW1157="P", AW1157="T", AW1157="N"), 0, IF($C1157="DM", $T1157, IF(OR(AW1157="Y", AW1157="IR"),$AM1157,IF(AW1157="C", IF($BI1157="Y", IF($AF1157="N/A", $Q1157, $AF1157), IF($AG1157="N/A", $T1157,$AG1157)))))))</f>
        <v>#VALUE!</v>
      </c>
      <c r="BP1157" s="16" t="e">
        <f>IF(AX1157="R", $CA1157, IF(OR(AX1157="P", AX1157="T", AX1157="N"), 0, IF($C1157="DM", $T1157, IF(OR(AX1157="Y", AX1157="IR"),$AM1157,IF(AX1157="C", IF($BI1157="Y", IF($AF1157="N/A", $Q1157, $AF1157), IF($AG1157="N/A", $T1157,$AG1157)))))))</f>
        <v>#VALUE!</v>
      </c>
      <c r="BQ1157" s="16" t="e">
        <f>IF(AY1157="R", $CA1157, IF(OR(AY1157="P", AY1157="T", AY1157="N"), 0, IF($C1157="DM", $T1157, IF(OR(AY1157="Y", AY1157="IR"),$AM1157,IF(AY1157="C", IF($BI1157="Y", IF($AF1157="N/A", $Q1157, $AF1157), IF($AG1157="N/A", $T1157,$AG1157)))))))</f>
        <v>#VALUE!</v>
      </c>
      <c r="BR1157" s="16" t="e">
        <f>IF(AZ1157="R", $CA1157, IF(OR(AZ1157="P", AZ1157="T", AZ1157="N"), 0, IF($C1157="DM", $T1157, IF(OR(AZ1157="Y", AZ1157="IR"),$AM1157,IF(AZ1157="C", IF($BI1157="Y", IF($AF1157="N/A", $Q1157, $AF1157), IF($AG1157="N/A", $T1157,$AG1157)))))))</f>
        <v>#VALUE!</v>
      </c>
      <c r="BS1157" s="16" t="e">
        <f>IF(BA1157="R", $CA1157, IF(OR(BA1157="P", BA1157="T", BA1157="N"), 0, IF($C1157="DM", $T1157, IF(OR(BA1157="Y", BA1157="IR"),$AM1157,IF(BA1157="C", IF($BI1157="Y", IF($AF1157="N/A", $Q1157, $AF1157), IF($AG1157="N/A", $T1157,$AG1157)))))))</f>
        <v>#VALUE!</v>
      </c>
      <c r="BT1157" s="16" t="e">
        <f>IF(BB1157="R", $CA1157, IF(OR(BB1157="P", BB1157="T", BB1157="N"), 0, IF($C1157="DM", $T1157, IF(OR(BB1157="Y", BB1157="IR"),$AM1157,IF(BB1157="C", IF($BI1157="Y", IF($BA1157="C", IF($AF1157="N/A", $Q1157, $AF1157), IF($AF1157="N/A", $T1157, $AM1157)), IF($AG1157="N/A", $T1157,$AG1157)))))))</f>
        <v>#VALUE!</v>
      </c>
      <c r="BU1157" s="16" t="e">
        <f>IF(BC1157="R", $CA1157, IF(OR(BC1157="P", BC1157="T", BC1157="N"), 0, IF($C1157="DM", $T1157, IF(OR(BC1157="Y", BC1157="IR"),$AM1157,IF(BC1157="C", IF($BI1157="Y", IF($BA1157="C", IF($AF1157="N/A", $Q1157, $AF1157), IF($AF1157="N/A", $T1157, $AM1157)), IF($AG1157="N/A", $T1157,$AG1157)))))))</f>
        <v>#VALUE!</v>
      </c>
      <c r="BV1157" s="16" t="e">
        <f>IF(BD1157="R", $CA1157, IF(OR(BD1157="P", BD1157="T", BD1157="N"), 0, IF($C1157="DM", $T1157, IF(OR(BD1157="Y", BD1157="IR"),$AM1157,IF(BD1157="C", IF($BI1157="Y", IF($BA1157="C", IF($AF1157="N/A", $Q1157, $AF1157), IF($AF1157="N/A", $T1157, $AM1157)), IF($AG1157="N/A", $T1157,$AG1157)))))))</f>
        <v>#VALUE!</v>
      </c>
      <c r="BW1157" s="16" t="e">
        <f>IF(BE1157="R", $CA1157, IF(OR(BE1157="P", BE1157="T", BE1157="N"), 0, IF($C1157="DM", $T1157, IF(OR(BE1157="Y", BE1157="IR"),$AM1157,IF(BE1157="C", IF($BI1157="Y", IF($BA1157="C", IF($AF1157="N/A", $Q1157, $AF1157), IF($AF1157="N/A", $T1157, $AM1157)), IF($AG1157="N/A", $T1157,$AG1157)))))))</f>
        <v>#VALUE!</v>
      </c>
      <c r="BX1157" s="16" t="e">
        <f>IF(BF1157="R", $CA1157, IF(OR(BF1157="P", BF1157="T", BF1157="N"), 0, IF($C1157="DM", $T1157, IF(OR(BF1157="Y", BF1157="IR"),$AM1157,IF(BF1157="C", IF($BI1157="Y", IF($BA1157="C", IF($AF1157="N/A", $Q1157, $AF1157), IF($AF1157="N/A", $T1157, $AM1157)), IF($AG1157="N/A", $T1157,$AG1157)))))))</f>
        <v>#VALUE!</v>
      </c>
      <c r="BY1157" s="16" t="e">
        <f>IF(BG1157="R", $CA1157, IF(OR(BG1157="P", BG1157="T", BG1157="N"), 0, IF($C1157="DM", $T1157, IF(OR(BG1157="Y", BG1157="IR"),$AM1157,IF(BG1157="C", IF($BI1157="Y", IF($BA1157="C", IF($AF1157="N/A", $Q1157, $AF1157), IF($AF1157="N/A", $T1157, $AM1157)), IF($AG1157="N/A", $T1157,$AG1157)))))))</f>
        <v>#VALUE!</v>
      </c>
      <c r="BZ1157" s="16" t="e">
        <f>IF(BH1157="R", $CA1157, IF(OR(BH1157="P", BH1157="T", BH1157="N"), 0, IF($C1157="DM", $T1157, IF(OR(BH1157="Y", BH1157="IR"),$AM1157,IF(BH1157="C", IF($BI1157="Y", IF($BA1157="C", IF($AF1157="N/A", $Q1157, $AF1157), IF($AF1157="N/A", $T1157, $AM1157)), IF($AG1157="N/A", $T1157,$AG1157)))))))</f>
        <v>#VALUE!</v>
      </c>
      <c r="CA1157" s="15" t="s">
        <v>75</v>
      </c>
      <c r="CB1157" s="16" t="e">
        <f>BZ1157</f>
        <v>#VALUE!</v>
      </c>
      <c r="CC1157" s="15" t="str">
        <f>IF(OR($BH1157="T", $BH1157="R"), 0, IF($BH1157="C", IF($BI1157="Y", IF($BA1157="C", 0, IF(AF1157="N/A", Q1157-T1157, AF1157-AG1157)), IF($AF1157="N/A", U1157, AH1157)), AN1157))</f>
        <v>N/A</v>
      </c>
      <c r="CD1157" s="15" t="str">
        <f>IF(OR($BH1157="T", $BH1157="R"), 0, IF($BH1157="C", IF($BI1157="Y", 0, IF($AF1157="N/A", V1157, AI1157)), AO1157))</f>
        <v>N/A</v>
      </c>
      <c r="CE1157" s="15" t="str">
        <f>IF(OR($BH1157="T", $BH1157="R"), 0, IF($BH1157="C", IF($BI1157="Y", 0, IF($AF1157="N/A", W1157, AJ1157)), AP1157))</f>
        <v>N/A</v>
      </c>
      <c r="CF1157" s="15" t="str">
        <f>IF(OR($BH1157="T", $BH1157="R"), 0, IF($BH1157="C", IF($BI1157="Y", 0, IF($AF1157="N/A", X1157, AK1157)), AQ1157))</f>
        <v>N/A</v>
      </c>
    </row>
    <row r="1158" spans="1:84" x14ac:dyDescent="0.25">
      <c r="A1158" s="14">
        <v>6135</v>
      </c>
      <c r="B1158" s="15"/>
      <c r="C1158" s="15"/>
      <c r="D1158" s="15"/>
      <c r="E1158" s="15" t="e">
        <f>VLOOKUP(B1158, 'Rookie Year'!$A$2:$B$55679,2,FALSE)</f>
        <v>#N/A</v>
      </c>
      <c r="F1158" s="15">
        <v>2024</v>
      </c>
      <c r="G1158" s="15" t="s">
        <v>42</v>
      </c>
      <c r="H1158" s="15"/>
      <c r="I1158" s="16"/>
      <c r="J1158" s="15"/>
      <c r="K1158" s="17">
        <f>IF(AND(G1158&lt;&gt;"N",R1158="N/A"), IF(I1158&lt;4, 0, 0.25),IF(I1158=1, IF(J1158=1,0.25, 0.25), IF(I1158&lt;13, 0.25, IF(I1158&lt;26, 0.4, IF(I1158&lt;51, 0.6, 0.75)))))</f>
        <v>0.25</v>
      </c>
      <c r="L1158" s="16">
        <f>I1158-M1158</f>
        <v>0</v>
      </c>
      <c r="M1158" s="16">
        <f>ROUNDUP(I1158*K1158,0)</f>
        <v>0</v>
      </c>
      <c r="N1158" s="16">
        <f>M1158*J1158</f>
        <v>0</v>
      </c>
      <c r="O1158" s="16">
        <v>0</v>
      </c>
      <c r="P1158" s="16">
        <v>0</v>
      </c>
      <c r="Q1158" s="16">
        <f>N1158-O1158-P1158</f>
        <v>0</v>
      </c>
      <c r="R1158" s="15" t="s">
        <v>75</v>
      </c>
      <c r="S1158" s="15">
        <f>IF(R1158="N/A", J1158-($B$1-F1158), J1158-($B$1-R1158))</f>
        <v>0</v>
      </c>
      <c r="T1158" s="16" t="str">
        <f>IF($S1158&lt;1, "N/A", $M1158)</f>
        <v>N/A</v>
      </c>
      <c r="U1158" s="16" t="str">
        <f>IF($S1158&lt;2, "N/A", $M1158)</f>
        <v>N/A</v>
      </c>
      <c r="V1158" s="16" t="str">
        <f>IF($S1158&lt;3, "N/A", $M1158)</f>
        <v>N/A</v>
      </c>
      <c r="W1158" s="16" t="str">
        <f>IF($S1158&lt;4, "N/A", $M1158)</f>
        <v>N/A</v>
      </c>
      <c r="X1158" s="16" t="str">
        <f>IF($S1158&lt;5, "N/A", $M1158)</f>
        <v>N/A</v>
      </c>
      <c r="Y1158" s="15" t="str">
        <f>IF(SUM(T1158:X1158)&lt;&gt;Q1158, "CHECK", "OK")</f>
        <v>OK</v>
      </c>
      <c r="Z1158" s="15" t="str">
        <f>IF(F1158=$B$1, "No", IF(S1158=1, "Yes", "No"))</f>
        <v>No</v>
      </c>
      <c r="AA1158" s="18" t="str">
        <f>IF(C1158="DM", "N/A", IF(Z1158="No","N/A",VLOOKUP(B1158,'Extension List'!$A$3:$R$1972,18,FALSE)))</f>
        <v>N/A</v>
      </c>
      <c r="AB1158" s="15" t="str">
        <f>IF(C1158="DM", "N/A", IF(Z1158="No","N/A",VLOOKUP(B1158,'Extension List'!$A$3:$T$1972,20,FALSE)))</f>
        <v>N/A</v>
      </c>
      <c r="AC1158" s="15" t="str">
        <f>IF(AA1158="N/A", "N/A", 0)</f>
        <v>N/A</v>
      </c>
      <c r="AD1158" s="16" t="str">
        <f>IF(AE1158="N/A", "N/A", AA1158-AE1158)</f>
        <v>N/A</v>
      </c>
      <c r="AE1158" s="16" t="str">
        <f>IF(AA1158="N/A", "N/A", IF(AC1158&gt;0, IF(AA1158&lt;13, ROUNDUP(0.25*AA1158,0), IF(AA1158&lt;26, ROUNDUP(0.4*AA1158,0), IF(AA1158&lt;51, ROUNDUP(0.6*AA1158,0), ROUNDUP(0.75*AA1158,0)))), "N/A"))</f>
        <v>N/A</v>
      </c>
      <c r="AF1158" s="16" t="str">
        <f>IF(AD1158="N/A","N/A", (AE1158*AC1158)+Q1158)</f>
        <v>N/A</v>
      </c>
      <c r="AG1158" s="16" t="str">
        <f>IF($AF1158="N/A", "N/A", "TBC")</f>
        <v>N/A</v>
      </c>
      <c r="AH1158" s="16" t="str">
        <f>IF($AF1158="N/A", "N/A", "TBC")</f>
        <v>N/A</v>
      </c>
      <c r="AI1158" s="16" t="str">
        <f>IF($AF1158="N/A","N/A",IF(AC1158&gt;1,"TBC","N/A"))</f>
        <v>N/A</v>
      </c>
      <c r="AJ1158" s="16" t="str">
        <f>IF($AF1158="N/A","N/A",IF(AC1158&gt;2,"TBC","N/A"))</f>
        <v>N/A</v>
      </c>
      <c r="AK1158" s="16" t="str">
        <f>IF($AF1158="N/A","N/A",IF(AC1158&gt;3,"TBC","N/A"))</f>
        <v>N/A</v>
      </c>
      <c r="AL1158" s="16" t="str">
        <f>IF(AC1158="N/A","N/A",IF(AC1158&gt;0,IF(SUM(AG1158:AK1158)&lt;&gt;AF1158,"CHECK","OK"),"N/A"))</f>
        <v>N/A</v>
      </c>
      <c r="AM1158" s="16" t="e">
        <f>IF(AD1158="N/A", L1158+T1158, L1158+AG1158)</f>
        <v>#VALUE!</v>
      </c>
      <c r="AN1158" s="16" t="str">
        <f>IF(AD1158="N/A", IF(U1158="N/A", "N/A", L1158+U1158), AD1158+AH1158)</f>
        <v>N/A</v>
      </c>
      <c r="AO1158" s="16" t="str">
        <f>IF(AD1158="N/A", IF(V1158="N/A", "N/A", L1158+V1158), IF(AI1158="N/A", "N/A", AD1158+AI1158))</f>
        <v>N/A</v>
      </c>
      <c r="AP1158" s="16" t="str">
        <f>IF(AD1158="N/A", IF(W1158="N/A", "N/A", L1158+W1158), IF(AJ1158="N/A", "N/A", AD1158+AJ1158))</f>
        <v>N/A</v>
      </c>
      <c r="AQ1158" s="16" t="str">
        <f>IF(AD1158="N/A", IF(X1158="N/A", "N/A", L1158+X1158), IF(AK1158="N/A", "N/A", AD1158+AK1158))</f>
        <v>N/A</v>
      </c>
      <c r="AR1158" s="15" t="s">
        <v>40</v>
      </c>
      <c r="AS1158" s="15" t="s">
        <v>40</v>
      </c>
      <c r="AT1158" s="15" t="s">
        <v>40</v>
      </c>
      <c r="AU1158" s="15" t="s">
        <v>40</v>
      </c>
      <c r="AV1158" s="15" t="s">
        <v>40</v>
      </c>
      <c r="AW1158" s="15" t="s">
        <v>40</v>
      </c>
      <c r="AX1158" s="15" t="s">
        <v>40</v>
      </c>
      <c r="AY1158" s="15" t="s">
        <v>40</v>
      </c>
      <c r="AZ1158" s="15" t="s">
        <v>40</v>
      </c>
      <c r="BA1158" s="15" t="s">
        <v>40</v>
      </c>
      <c r="BB1158" s="15" t="s">
        <v>40</v>
      </c>
      <c r="BC1158" s="15" t="s">
        <v>40</v>
      </c>
      <c r="BD1158" s="15" t="s">
        <v>40</v>
      </c>
      <c r="BE1158" s="15" t="s">
        <v>40</v>
      </c>
      <c r="BF1158" s="15" t="s">
        <v>40</v>
      </c>
      <c r="BG1158" s="15" t="s">
        <v>40</v>
      </c>
      <c r="BH1158" s="15" t="s">
        <v>40</v>
      </c>
      <c r="BJ1158" s="16" t="e">
        <f>IF(AR1158="R", $CA1158, IF(OR(AR1158="P", AR1158="T", AR1158="N"), 0, IF($C1158="DM", $T1158, IF(OR(AR1158="Y", AR1158="IR"),$AM1158,IF(AR1158="C", IF($BI1158="Y", IF($AF1158="N/A", $Q1158, $AF1158), IF($AG1158="N/A", $T1158,$AG1158)))))))</f>
        <v>#VALUE!</v>
      </c>
      <c r="BK1158" s="16" t="e">
        <f>IF(AS1158="R", $CA1158, IF(OR(AS1158="P", AS1158="T", AS1158="N"), 0, IF($C1158="DM", $T1158, IF(OR(AS1158="Y", AS1158="IR"),$AM1158,IF(AS1158="C", IF($BI1158="Y", IF($AF1158="N/A", $Q1158, $AF1158), IF($AG1158="N/A", $T1158,$AG1158)))))))</f>
        <v>#VALUE!</v>
      </c>
      <c r="BL1158" s="16" t="e">
        <f>IF(AT1158="R", $CA1158, IF(OR(AT1158="P", AT1158="T", AT1158="N"), 0, IF($C1158="DM", $T1158, IF(OR(AT1158="Y", AT1158="IR"),$AM1158,IF(AT1158="C", IF($BI1158="Y", IF($AF1158="N/A", $Q1158, $AF1158), IF($AG1158="N/A", $T1158,$AG1158)))))))</f>
        <v>#VALUE!</v>
      </c>
      <c r="BM1158" s="16" t="e">
        <f>IF(AU1158="R", $CA1158, IF(OR(AU1158="P", AU1158="T", AU1158="N"), 0, IF($C1158="DM", $T1158, IF(OR(AU1158="Y", AU1158="IR"),$AM1158,IF(AU1158="C", IF($BI1158="Y", IF($AF1158="N/A", $Q1158, $AF1158), IF($AG1158="N/A", $T1158,$AG1158)))))))</f>
        <v>#VALUE!</v>
      </c>
      <c r="BN1158" s="16" t="e">
        <f>IF(AV1158="R", $CA1158, IF(OR(AV1158="P", AV1158="T", AV1158="N"), 0, IF($C1158="DM", $T1158, IF(OR(AV1158="Y", AV1158="IR"),$AM1158,IF(AV1158="C", IF($BI1158="Y", IF($AF1158="N/A", $Q1158, $AF1158), IF($AG1158="N/A", $T1158,$AG1158)))))))</f>
        <v>#VALUE!</v>
      </c>
      <c r="BO1158" s="16" t="e">
        <f>IF(AW1158="R", $CA1158, IF(OR(AW1158="P", AW1158="T", AW1158="N"), 0, IF($C1158="DM", $T1158, IF(OR(AW1158="Y", AW1158="IR"),$AM1158,IF(AW1158="C", IF($BI1158="Y", IF($AF1158="N/A", $Q1158, $AF1158), IF($AG1158="N/A", $T1158,$AG1158)))))))</f>
        <v>#VALUE!</v>
      </c>
      <c r="BP1158" s="16" t="e">
        <f>IF(AX1158="R", $CA1158, IF(OR(AX1158="P", AX1158="T", AX1158="N"), 0, IF($C1158="DM", $T1158, IF(OR(AX1158="Y", AX1158="IR"),$AM1158,IF(AX1158="C", IF($BI1158="Y", IF($AF1158="N/A", $Q1158, $AF1158), IF($AG1158="N/A", $T1158,$AG1158)))))))</f>
        <v>#VALUE!</v>
      </c>
      <c r="BQ1158" s="16" t="e">
        <f>IF(AY1158="R", $CA1158, IF(OR(AY1158="P", AY1158="T", AY1158="N"), 0, IF($C1158="DM", $T1158, IF(OR(AY1158="Y", AY1158="IR"),$AM1158,IF(AY1158="C", IF($BI1158="Y", IF($AF1158="N/A", $Q1158, $AF1158), IF($AG1158="N/A", $T1158,$AG1158)))))))</f>
        <v>#VALUE!</v>
      </c>
      <c r="BR1158" s="16" t="e">
        <f>IF(AZ1158="R", $CA1158, IF(OR(AZ1158="P", AZ1158="T", AZ1158="N"), 0, IF($C1158="DM", $T1158, IF(OR(AZ1158="Y", AZ1158="IR"),$AM1158,IF(AZ1158="C", IF($BI1158="Y", IF($AF1158="N/A", $Q1158, $AF1158), IF($AG1158="N/A", $T1158,$AG1158)))))))</f>
        <v>#VALUE!</v>
      </c>
      <c r="BS1158" s="16" t="e">
        <f>IF(BA1158="R", $CA1158, IF(OR(BA1158="P", BA1158="T", BA1158="N"), 0, IF($C1158="DM", $T1158, IF(OR(BA1158="Y", BA1158="IR"),$AM1158,IF(BA1158="C", IF($BI1158="Y", IF($AF1158="N/A", $Q1158, $AF1158), IF($AG1158="N/A", $T1158,$AG1158)))))))</f>
        <v>#VALUE!</v>
      </c>
      <c r="BT1158" s="16" t="e">
        <f>IF(BB1158="R", $CA1158, IF(OR(BB1158="P", BB1158="T", BB1158="N"), 0, IF($C1158="DM", $T1158, IF(OR(BB1158="Y", BB1158="IR"),$AM1158,IF(BB1158="C", IF($BI1158="Y", IF($BA1158="C", IF($AF1158="N/A", $Q1158, $AF1158), IF($AF1158="N/A", $T1158, $AM1158)), IF($AG1158="N/A", $T1158,$AG1158)))))))</f>
        <v>#VALUE!</v>
      </c>
      <c r="BU1158" s="16" t="e">
        <f>IF(BC1158="R", $CA1158, IF(OR(BC1158="P", BC1158="T", BC1158="N"), 0, IF($C1158="DM", $T1158, IF(OR(BC1158="Y", BC1158="IR"),$AM1158,IF(BC1158="C", IF($BI1158="Y", IF($BA1158="C", IF($AF1158="N/A", $Q1158, $AF1158), IF($AF1158="N/A", $T1158, $AM1158)), IF($AG1158="N/A", $T1158,$AG1158)))))))</f>
        <v>#VALUE!</v>
      </c>
      <c r="BV1158" s="16" t="e">
        <f>IF(BD1158="R", $CA1158, IF(OR(BD1158="P", BD1158="T", BD1158="N"), 0, IF($C1158="DM", $T1158, IF(OR(BD1158="Y", BD1158="IR"),$AM1158,IF(BD1158="C", IF($BI1158="Y", IF($BA1158="C", IF($AF1158="N/A", $Q1158, $AF1158), IF($AF1158="N/A", $T1158, $AM1158)), IF($AG1158="N/A", $T1158,$AG1158)))))))</f>
        <v>#VALUE!</v>
      </c>
      <c r="BW1158" s="16" t="e">
        <f>IF(BE1158="R", $CA1158, IF(OR(BE1158="P", BE1158="T", BE1158="N"), 0, IF($C1158="DM", $T1158, IF(OR(BE1158="Y", BE1158="IR"),$AM1158,IF(BE1158="C", IF($BI1158="Y", IF($BA1158="C", IF($AF1158="N/A", $Q1158, $AF1158), IF($AF1158="N/A", $T1158, $AM1158)), IF($AG1158="N/A", $T1158,$AG1158)))))))</f>
        <v>#VALUE!</v>
      </c>
      <c r="BX1158" s="16" t="e">
        <f>IF(BF1158="R", $CA1158, IF(OR(BF1158="P", BF1158="T", BF1158="N"), 0, IF($C1158="DM", $T1158, IF(OR(BF1158="Y", BF1158="IR"),$AM1158,IF(BF1158="C", IF($BI1158="Y", IF($BA1158="C", IF($AF1158="N/A", $Q1158, $AF1158), IF($AF1158="N/A", $T1158, $AM1158)), IF($AG1158="N/A", $T1158,$AG1158)))))))</f>
        <v>#VALUE!</v>
      </c>
      <c r="BY1158" s="16" t="e">
        <f>IF(BG1158="R", $CA1158, IF(OR(BG1158="P", BG1158="T", BG1158="N"), 0, IF($C1158="DM", $T1158, IF(OR(BG1158="Y", BG1158="IR"),$AM1158,IF(BG1158="C", IF($BI1158="Y", IF($BA1158="C", IF($AF1158="N/A", $Q1158, $AF1158), IF($AF1158="N/A", $T1158, $AM1158)), IF($AG1158="N/A", $T1158,$AG1158)))))))</f>
        <v>#VALUE!</v>
      </c>
      <c r="BZ1158" s="16" t="e">
        <f>IF(BH1158="R", $CA1158, IF(OR(BH1158="P", BH1158="T", BH1158="N"), 0, IF($C1158="DM", $T1158, IF(OR(BH1158="Y", BH1158="IR"),$AM1158,IF(BH1158="C", IF($BI1158="Y", IF($BA1158="C", IF($AF1158="N/A", $Q1158, $AF1158), IF($AF1158="N/A", $T1158, $AM1158)), IF($AG1158="N/A", $T1158,$AG1158)))))))</f>
        <v>#VALUE!</v>
      </c>
      <c r="CA1158" s="15" t="s">
        <v>75</v>
      </c>
      <c r="CB1158" s="16" t="e">
        <f>BZ1158</f>
        <v>#VALUE!</v>
      </c>
      <c r="CC1158" s="15" t="str">
        <f>IF(OR($BH1158="T", $BH1158="R"), 0, IF($BH1158="C", IF($BI1158="Y", IF($BA1158="C", 0, IF(AF1158="N/A", Q1158-T1158, AF1158-AG1158)), IF($AF1158="N/A", U1158, AH1158)), AN1158))</f>
        <v>N/A</v>
      </c>
      <c r="CD1158" s="15" t="str">
        <f>IF(OR($BH1158="T", $BH1158="R"), 0, IF($BH1158="C", IF($BI1158="Y", 0, IF($AF1158="N/A", V1158, AI1158)), AO1158))</f>
        <v>N/A</v>
      </c>
      <c r="CE1158" s="15" t="str">
        <f>IF(OR($BH1158="T", $BH1158="R"), 0, IF($BH1158="C", IF($BI1158="Y", 0, IF($AF1158="N/A", W1158, AJ1158)), AP1158))</f>
        <v>N/A</v>
      </c>
      <c r="CF1158" s="15" t="str">
        <f>IF(OR($BH1158="T", $BH1158="R"), 0, IF($BH1158="C", IF($BI1158="Y", 0, IF($AF1158="N/A", X1158, AK1158)), AQ1158))</f>
        <v>N/A</v>
      </c>
    </row>
    <row r="1159" spans="1:84" x14ac:dyDescent="0.25">
      <c r="A1159" s="14">
        <v>6136</v>
      </c>
      <c r="B1159" s="15"/>
      <c r="C1159" s="15"/>
      <c r="D1159" s="15"/>
      <c r="E1159" s="15" t="e">
        <f>VLOOKUP(B1159, 'Rookie Year'!$A$2:$B$55679,2,FALSE)</f>
        <v>#N/A</v>
      </c>
      <c r="F1159" s="15">
        <v>2024</v>
      </c>
      <c r="G1159" s="15" t="s">
        <v>42</v>
      </c>
      <c r="H1159" s="15"/>
      <c r="I1159" s="16"/>
      <c r="J1159" s="15"/>
      <c r="K1159" s="17">
        <f>IF(AND(G1159&lt;&gt;"N",R1159="N/A"), IF(I1159&lt;4, 0, 0.25),IF(I1159=1, IF(J1159=1,0.25, 0.25), IF(I1159&lt;13, 0.25, IF(I1159&lt;26, 0.4, IF(I1159&lt;51, 0.6, 0.75)))))</f>
        <v>0.25</v>
      </c>
      <c r="L1159" s="16">
        <f>I1159-M1159</f>
        <v>0</v>
      </c>
      <c r="M1159" s="16">
        <f>ROUNDUP(I1159*K1159,0)</f>
        <v>0</v>
      </c>
      <c r="N1159" s="16">
        <f>M1159*J1159</f>
        <v>0</v>
      </c>
      <c r="O1159" s="16">
        <v>0</v>
      </c>
      <c r="P1159" s="16">
        <v>0</v>
      </c>
      <c r="Q1159" s="16">
        <f>N1159-O1159-P1159</f>
        <v>0</v>
      </c>
      <c r="R1159" s="15" t="s">
        <v>75</v>
      </c>
      <c r="S1159" s="15">
        <f>IF(R1159="N/A", J1159-($B$1-F1159), J1159-($B$1-R1159))</f>
        <v>0</v>
      </c>
      <c r="T1159" s="16" t="str">
        <f>IF($S1159&lt;1, "N/A", $M1159)</f>
        <v>N/A</v>
      </c>
      <c r="U1159" s="16" t="str">
        <f>IF($S1159&lt;2, "N/A", $M1159)</f>
        <v>N/A</v>
      </c>
      <c r="V1159" s="16" t="str">
        <f>IF($S1159&lt;3, "N/A", $M1159)</f>
        <v>N/A</v>
      </c>
      <c r="W1159" s="16" t="str">
        <f>IF($S1159&lt;4, "N/A", $M1159)</f>
        <v>N/A</v>
      </c>
      <c r="X1159" s="16" t="str">
        <f>IF($S1159&lt;5, "N/A", $M1159)</f>
        <v>N/A</v>
      </c>
      <c r="Y1159" s="15" t="str">
        <f>IF(SUM(T1159:X1159)&lt;&gt;Q1159, "CHECK", "OK")</f>
        <v>OK</v>
      </c>
      <c r="Z1159" s="15" t="str">
        <f>IF(F1159=$B$1, "No", IF(S1159=1, "Yes", "No"))</f>
        <v>No</v>
      </c>
      <c r="AA1159" s="18" t="str">
        <f>IF(C1159="DM", "N/A", IF(Z1159="No","N/A",VLOOKUP(B1159,'Extension List'!$A$3:$R$1972,18,FALSE)))</f>
        <v>N/A</v>
      </c>
      <c r="AB1159" s="15" t="str">
        <f>IF(C1159="DM", "N/A", IF(Z1159="No","N/A",VLOOKUP(B1159,'Extension List'!$A$3:$T$1972,20,FALSE)))</f>
        <v>N/A</v>
      </c>
      <c r="AC1159" s="15" t="str">
        <f>IF(AA1159="N/A", "N/A", 0)</f>
        <v>N/A</v>
      </c>
      <c r="AD1159" s="16" t="str">
        <f>IF(AE1159="N/A", "N/A", AA1159-AE1159)</f>
        <v>N/A</v>
      </c>
      <c r="AE1159" s="16" t="str">
        <f>IF(AA1159="N/A", "N/A", IF(AC1159&gt;0, IF(AA1159&lt;13, ROUNDUP(0.25*AA1159,0), IF(AA1159&lt;26, ROUNDUP(0.4*AA1159,0), IF(AA1159&lt;51, ROUNDUP(0.6*AA1159,0), ROUNDUP(0.75*AA1159,0)))), "N/A"))</f>
        <v>N/A</v>
      </c>
      <c r="AF1159" s="16" t="str">
        <f>IF(AD1159="N/A","N/A", (AE1159*AC1159)+Q1159)</f>
        <v>N/A</v>
      </c>
      <c r="AG1159" s="16" t="str">
        <f>IF($AF1159="N/A", "N/A", "TBC")</f>
        <v>N/A</v>
      </c>
      <c r="AH1159" s="16" t="str">
        <f>IF($AF1159="N/A", "N/A", "TBC")</f>
        <v>N/A</v>
      </c>
      <c r="AI1159" s="16" t="str">
        <f>IF($AF1159="N/A","N/A",IF(AC1159&gt;1,"TBC","N/A"))</f>
        <v>N/A</v>
      </c>
      <c r="AJ1159" s="16" t="str">
        <f>IF($AF1159="N/A","N/A",IF(AC1159&gt;2,"TBC","N/A"))</f>
        <v>N/A</v>
      </c>
      <c r="AK1159" s="16" t="str">
        <f>IF($AF1159="N/A","N/A",IF(AC1159&gt;3,"TBC","N/A"))</f>
        <v>N/A</v>
      </c>
      <c r="AL1159" s="16" t="str">
        <f>IF(AC1159="N/A","N/A",IF(AC1159&gt;0,IF(SUM(AG1159:AK1159)&lt;&gt;AF1159,"CHECK","OK"),"N/A"))</f>
        <v>N/A</v>
      </c>
      <c r="AM1159" s="16" t="e">
        <f>IF(AD1159="N/A", L1159+T1159, L1159+AG1159)</f>
        <v>#VALUE!</v>
      </c>
      <c r="AN1159" s="16" t="str">
        <f>IF(AD1159="N/A", IF(U1159="N/A", "N/A", L1159+U1159), AD1159+AH1159)</f>
        <v>N/A</v>
      </c>
      <c r="AO1159" s="16" t="str">
        <f>IF(AD1159="N/A", IF(V1159="N/A", "N/A", L1159+V1159), IF(AI1159="N/A", "N/A", AD1159+AI1159))</f>
        <v>N/A</v>
      </c>
      <c r="AP1159" s="16" t="str">
        <f>IF(AD1159="N/A", IF(W1159="N/A", "N/A", L1159+W1159), IF(AJ1159="N/A", "N/A", AD1159+AJ1159))</f>
        <v>N/A</v>
      </c>
      <c r="AQ1159" s="16" t="str">
        <f>IF(AD1159="N/A", IF(X1159="N/A", "N/A", L1159+X1159), IF(AK1159="N/A", "N/A", AD1159+AK1159))</f>
        <v>N/A</v>
      </c>
      <c r="AR1159" s="15" t="s">
        <v>40</v>
      </c>
      <c r="AS1159" s="15" t="s">
        <v>40</v>
      </c>
      <c r="AT1159" s="15" t="s">
        <v>40</v>
      </c>
      <c r="AU1159" s="15" t="s">
        <v>40</v>
      </c>
      <c r="AV1159" s="15" t="s">
        <v>40</v>
      </c>
      <c r="AW1159" s="15" t="s">
        <v>40</v>
      </c>
      <c r="AX1159" s="15" t="s">
        <v>40</v>
      </c>
      <c r="AY1159" s="15" t="s">
        <v>40</v>
      </c>
      <c r="AZ1159" s="15" t="s">
        <v>40</v>
      </c>
      <c r="BA1159" s="15" t="s">
        <v>40</v>
      </c>
      <c r="BB1159" s="15" t="s">
        <v>40</v>
      </c>
      <c r="BC1159" s="15" t="s">
        <v>40</v>
      </c>
      <c r="BD1159" s="15" t="s">
        <v>40</v>
      </c>
      <c r="BE1159" s="15" t="s">
        <v>40</v>
      </c>
      <c r="BF1159" s="15" t="s">
        <v>40</v>
      </c>
      <c r="BG1159" s="15" t="s">
        <v>40</v>
      </c>
      <c r="BH1159" s="15" t="s">
        <v>40</v>
      </c>
      <c r="BJ1159" s="16" t="e">
        <f>IF(AR1159="R", $CA1159, IF(OR(AR1159="P", AR1159="T", AR1159="N"), 0, IF($C1159="DM", $T1159, IF(OR(AR1159="Y", AR1159="IR"),$AM1159,IF(AR1159="C", IF($BI1159="Y", IF($AF1159="N/A", $Q1159, $AF1159), IF($AG1159="N/A", $T1159,$AG1159)))))))</f>
        <v>#VALUE!</v>
      </c>
      <c r="BK1159" s="16" t="e">
        <f>IF(AS1159="R", $CA1159, IF(OR(AS1159="P", AS1159="T", AS1159="N"), 0, IF($C1159="DM", $T1159, IF(OR(AS1159="Y", AS1159="IR"),$AM1159,IF(AS1159="C", IF($BI1159="Y", IF($AF1159="N/A", $Q1159, $AF1159), IF($AG1159="N/A", $T1159,$AG1159)))))))</f>
        <v>#VALUE!</v>
      </c>
      <c r="BL1159" s="16" t="e">
        <f>IF(AT1159="R", $CA1159, IF(OR(AT1159="P", AT1159="T", AT1159="N"), 0, IF($C1159="DM", $T1159, IF(OR(AT1159="Y", AT1159="IR"),$AM1159,IF(AT1159="C", IF($BI1159="Y", IF($AF1159="N/A", $Q1159, $AF1159), IF($AG1159="N/A", $T1159,$AG1159)))))))</f>
        <v>#VALUE!</v>
      </c>
      <c r="BM1159" s="16" t="e">
        <f>IF(AU1159="R", $CA1159, IF(OR(AU1159="P", AU1159="T", AU1159="N"), 0, IF($C1159="DM", $T1159, IF(OR(AU1159="Y", AU1159="IR"),$AM1159,IF(AU1159="C", IF($BI1159="Y", IF($AF1159="N/A", $Q1159, $AF1159), IF($AG1159="N/A", $T1159,$AG1159)))))))</f>
        <v>#VALUE!</v>
      </c>
      <c r="BN1159" s="16" t="e">
        <f>IF(AV1159="R", $CA1159, IF(OR(AV1159="P", AV1159="T", AV1159="N"), 0, IF($C1159="DM", $T1159, IF(OR(AV1159="Y", AV1159="IR"),$AM1159,IF(AV1159="C", IF($BI1159="Y", IF($AF1159="N/A", $Q1159, $AF1159), IF($AG1159="N/A", $T1159,$AG1159)))))))</f>
        <v>#VALUE!</v>
      </c>
      <c r="BO1159" s="16" t="e">
        <f>IF(AW1159="R", $CA1159, IF(OR(AW1159="P", AW1159="T", AW1159="N"), 0, IF($C1159="DM", $T1159, IF(OR(AW1159="Y", AW1159="IR"),$AM1159,IF(AW1159="C", IF($BI1159="Y", IF($AF1159="N/A", $Q1159, $AF1159), IF($AG1159="N/A", $T1159,$AG1159)))))))</f>
        <v>#VALUE!</v>
      </c>
      <c r="BP1159" s="16" t="e">
        <f>IF(AX1159="R", $CA1159, IF(OR(AX1159="P", AX1159="T", AX1159="N"), 0, IF($C1159="DM", $T1159, IF(OR(AX1159="Y", AX1159="IR"),$AM1159,IF(AX1159="C", IF($BI1159="Y", IF($AF1159="N/A", $Q1159, $AF1159), IF($AG1159="N/A", $T1159,$AG1159)))))))</f>
        <v>#VALUE!</v>
      </c>
      <c r="BQ1159" s="16" t="e">
        <f>IF(AY1159="R", $CA1159, IF(OR(AY1159="P", AY1159="T", AY1159="N"), 0, IF($C1159="DM", $T1159, IF(OR(AY1159="Y", AY1159="IR"),$AM1159,IF(AY1159="C", IF($BI1159="Y", IF($AF1159="N/A", $Q1159, $AF1159), IF($AG1159="N/A", $T1159,$AG1159)))))))</f>
        <v>#VALUE!</v>
      </c>
      <c r="BR1159" s="16" t="e">
        <f>IF(AZ1159="R", $CA1159, IF(OR(AZ1159="P", AZ1159="T", AZ1159="N"), 0, IF($C1159="DM", $T1159, IF(OR(AZ1159="Y", AZ1159="IR"),$AM1159,IF(AZ1159="C", IF($BI1159="Y", IF($AF1159="N/A", $Q1159, $AF1159), IF($AG1159="N/A", $T1159,$AG1159)))))))</f>
        <v>#VALUE!</v>
      </c>
      <c r="BS1159" s="16" t="e">
        <f>IF(BA1159="R", $CA1159, IF(OR(BA1159="P", BA1159="T", BA1159="N"), 0, IF($C1159="DM", $T1159, IF(OR(BA1159="Y", BA1159="IR"),$AM1159,IF(BA1159="C", IF($BI1159="Y", IF($AF1159="N/A", $Q1159, $AF1159), IF($AG1159="N/A", $T1159,$AG1159)))))))</f>
        <v>#VALUE!</v>
      </c>
      <c r="BT1159" s="16" t="e">
        <f>IF(BB1159="R", $CA1159, IF(OR(BB1159="P", BB1159="T", BB1159="N"), 0, IF($C1159="DM", $T1159, IF(OR(BB1159="Y", BB1159="IR"),$AM1159,IF(BB1159="C", IF($BI1159="Y", IF($BA1159="C", IF($AF1159="N/A", $Q1159, $AF1159), IF($AF1159="N/A", $T1159, $AM1159)), IF($AG1159="N/A", $T1159,$AG1159)))))))</f>
        <v>#VALUE!</v>
      </c>
      <c r="BU1159" s="16" t="e">
        <f>IF(BC1159="R", $CA1159, IF(OR(BC1159="P", BC1159="T", BC1159="N"), 0, IF($C1159="DM", $T1159, IF(OR(BC1159="Y", BC1159="IR"),$AM1159,IF(BC1159="C", IF($BI1159="Y", IF($BA1159="C", IF($AF1159="N/A", $Q1159, $AF1159), IF($AF1159="N/A", $T1159, $AM1159)), IF($AG1159="N/A", $T1159,$AG1159)))))))</f>
        <v>#VALUE!</v>
      </c>
      <c r="BV1159" s="16" t="e">
        <f>IF(BD1159="R", $CA1159, IF(OR(BD1159="P", BD1159="T", BD1159="N"), 0, IF($C1159="DM", $T1159, IF(OR(BD1159="Y", BD1159="IR"),$AM1159,IF(BD1159="C", IF($BI1159="Y", IF($BA1159="C", IF($AF1159="N/A", $Q1159, $AF1159), IF($AF1159="N/A", $T1159, $AM1159)), IF($AG1159="N/A", $T1159,$AG1159)))))))</f>
        <v>#VALUE!</v>
      </c>
      <c r="BW1159" s="16" t="e">
        <f>IF(BE1159="R", $CA1159, IF(OR(BE1159="P", BE1159="T", BE1159="N"), 0, IF($C1159="DM", $T1159, IF(OR(BE1159="Y", BE1159="IR"),$AM1159,IF(BE1159="C", IF($BI1159="Y", IF($BA1159="C", IF($AF1159="N/A", $Q1159, $AF1159), IF($AF1159="N/A", $T1159, $AM1159)), IF($AG1159="N/A", $T1159,$AG1159)))))))</f>
        <v>#VALUE!</v>
      </c>
      <c r="BX1159" s="16" t="e">
        <f>IF(BF1159="R", $CA1159, IF(OR(BF1159="P", BF1159="T", BF1159="N"), 0, IF($C1159="DM", $T1159, IF(OR(BF1159="Y", BF1159="IR"),$AM1159,IF(BF1159="C", IF($BI1159="Y", IF($BA1159="C", IF($AF1159="N/A", $Q1159, $AF1159), IF($AF1159="N/A", $T1159, $AM1159)), IF($AG1159="N/A", $T1159,$AG1159)))))))</f>
        <v>#VALUE!</v>
      </c>
      <c r="BY1159" s="16" t="e">
        <f>IF(BG1159="R", $CA1159, IF(OR(BG1159="P", BG1159="T", BG1159="N"), 0, IF($C1159="DM", $T1159, IF(OR(BG1159="Y", BG1159="IR"),$AM1159,IF(BG1159="C", IF($BI1159="Y", IF($BA1159="C", IF($AF1159="N/A", $Q1159, $AF1159), IF($AF1159="N/A", $T1159, $AM1159)), IF($AG1159="N/A", $T1159,$AG1159)))))))</f>
        <v>#VALUE!</v>
      </c>
      <c r="BZ1159" s="16" t="e">
        <f>IF(BH1159="R", $CA1159, IF(OR(BH1159="P", BH1159="T", BH1159="N"), 0, IF($C1159="DM", $T1159, IF(OR(BH1159="Y", BH1159="IR"),$AM1159,IF(BH1159="C", IF($BI1159="Y", IF($BA1159="C", IF($AF1159="N/A", $Q1159, $AF1159), IF($AF1159="N/A", $T1159, $AM1159)), IF($AG1159="N/A", $T1159,$AG1159)))))))</f>
        <v>#VALUE!</v>
      </c>
      <c r="CA1159" s="15" t="s">
        <v>75</v>
      </c>
      <c r="CB1159" s="16" t="e">
        <f>BZ1159</f>
        <v>#VALUE!</v>
      </c>
      <c r="CC1159" s="15" t="str">
        <f>IF(OR($BH1159="T", $BH1159="R"), 0, IF($BH1159="C", IF($BI1159="Y", IF($BA1159="C", 0, IF(AF1159="N/A", Q1159-T1159, AF1159-AG1159)), IF($AF1159="N/A", U1159, AH1159)), AN1159))</f>
        <v>N/A</v>
      </c>
      <c r="CD1159" s="15" t="str">
        <f>IF(OR($BH1159="T", $BH1159="R"), 0, IF($BH1159="C", IF($BI1159="Y", 0, IF($AF1159="N/A", V1159, AI1159)), AO1159))</f>
        <v>N/A</v>
      </c>
      <c r="CE1159" s="15" t="str">
        <f>IF(OR($BH1159="T", $BH1159="R"), 0, IF($BH1159="C", IF($BI1159="Y", 0, IF($AF1159="N/A", W1159, AJ1159)), AP1159))</f>
        <v>N/A</v>
      </c>
      <c r="CF1159" s="15" t="str">
        <f>IF(OR($BH1159="T", $BH1159="R"), 0, IF($BH1159="C", IF($BI1159="Y", 0, IF($AF1159="N/A", X1159, AK1159)), AQ1159))</f>
        <v>N/A</v>
      </c>
    </row>
    <row r="1160" spans="1:84" x14ac:dyDescent="0.25">
      <c r="A1160" s="14">
        <v>6137</v>
      </c>
      <c r="B1160" s="15"/>
      <c r="C1160" s="15"/>
      <c r="D1160" s="15"/>
      <c r="E1160" s="15" t="e">
        <f>VLOOKUP(B1160, 'Rookie Year'!$A$2:$B$55679,2,FALSE)</f>
        <v>#N/A</v>
      </c>
      <c r="F1160" s="15">
        <v>2024</v>
      </c>
      <c r="G1160" s="15" t="s">
        <v>42</v>
      </c>
      <c r="H1160" s="15"/>
      <c r="I1160" s="16"/>
      <c r="J1160" s="15"/>
      <c r="K1160" s="17">
        <f>IF(AND(G1160&lt;&gt;"N",R1160="N/A"), IF(I1160&lt;4, 0, 0.25),IF(I1160=1, IF(J1160=1,0.25, 0.25), IF(I1160&lt;13, 0.25, IF(I1160&lt;26, 0.4, IF(I1160&lt;51, 0.6, 0.75)))))</f>
        <v>0.25</v>
      </c>
      <c r="L1160" s="16">
        <f>I1160-M1160</f>
        <v>0</v>
      </c>
      <c r="M1160" s="16">
        <f>ROUNDUP(I1160*K1160,0)</f>
        <v>0</v>
      </c>
      <c r="N1160" s="16">
        <f>M1160*J1160</f>
        <v>0</v>
      </c>
      <c r="O1160" s="16">
        <v>0</v>
      </c>
      <c r="P1160" s="16">
        <v>0</v>
      </c>
      <c r="Q1160" s="16">
        <f>N1160-O1160-P1160</f>
        <v>0</v>
      </c>
      <c r="R1160" s="15" t="s">
        <v>75</v>
      </c>
      <c r="S1160" s="15">
        <f>IF(R1160="N/A", J1160-($B$1-F1160), J1160-($B$1-R1160))</f>
        <v>0</v>
      </c>
      <c r="T1160" s="16" t="str">
        <f>IF($S1160&lt;1, "N/A", $M1160)</f>
        <v>N/A</v>
      </c>
      <c r="U1160" s="16" t="str">
        <f>IF($S1160&lt;2, "N/A", $M1160)</f>
        <v>N/A</v>
      </c>
      <c r="V1160" s="16" t="str">
        <f>IF($S1160&lt;3, "N/A", $M1160)</f>
        <v>N/A</v>
      </c>
      <c r="W1160" s="16" t="str">
        <f>IF($S1160&lt;4, "N/A", $M1160)</f>
        <v>N/A</v>
      </c>
      <c r="X1160" s="16" t="str">
        <f>IF($S1160&lt;5, "N/A", $M1160)</f>
        <v>N/A</v>
      </c>
      <c r="Y1160" s="15" t="str">
        <f>IF(SUM(T1160:X1160)&lt;&gt;Q1160, "CHECK", "OK")</f>
        <v>OK</v>
      </c>
      <c r="Z1160" s="15" t="str">
        <f>IF(F1160=$B$1, "No", IF(S1160=1, "Yes", "No"))</f>
        <v>No</v>
      </c>
      <c r="AA1160" s="18" t="str">
        <f>IF(C1160="DM", "N/A", IF(Z1160="No","N/A",VLOOKUP(B1160,'Extension List'!$A$3:$R$1972,18,FALSE)))</f>
        <v>N/A</v>
      </c>
      <c r="AB1160" s="15" t="str">
        <f>IF(C1160="DM", "N/A", IF(Z1160="No","N/A",VLOOKUP(B1160,'Extension List'!$A$3:$T$1972,20,FALSE)))</f>
        <v>N/A</v>
      </c>
      <c r="AC1160" s="15" t="str">
        <f>IF(AA1160="N/A", "N/A", 0)</f>
        <v>N/A</v>
      </c>
      <c r="AD1160" s="16" t="str">
        <f>IF(AE1160="N/A", "N/A", AA1160-AE1160)</f>
        <v>N/A</v>
      </c>
      <c r="AE1160" s="16" t="str">
        <f>IF(AA1160="N/A", "N/A", IF(AC1160&gt;0, IF(AA1160&lt;13, ROUNDUP(0.25*AA1160,0), IF(AA1160&lt;26, ROUNDUP(0.4*AA1160,0), IF(AA1160&lt;51, ROUNDUP(0.6*AA1160,0), ROUNDUP(0.75*AA1160,0)))), "N/A"))</f>
        <v>N/A</v>
      </c>
      <c r="AF1160" s="16" t="str">
        <f>IF(AD1160="N/A","N/A", (AE1160*AC1160)+Q1160)</f>
        <v>N/A</v>
      </c>
      <c r="AG1160" s="16" t="str">
        <f>IF($AF1160="N/A", "N/A", "TBC")</f>
        <v>N/A</v>
      </c>
      <c r="AH1160" s="16" t="str">
        <f>IF($AF1160="N/A", "N/A", "TBC")</f>
        <v>N/A</v>
      </c>
      <c r="AI1160" s="16" t="str">
        <f>IF($AF1160="N/A","N/A",IF(AC1160&gt;1,"TBC","N/A"))</f>
        <v>N/A</v>
      </c>
      <c r="AJ1160" s="16" t="str">
        <f>IF($AF1160="N/A","N/A",IF(AC1160&gt;2,"TBC","N/A"))</f>
        <v>N/A</v>
      </c>
      <c r="AK1160" s="16" t="str">
        <f>IF($AF1160="N/A","N/A",IF(AC1160&gt;3,"TBC","N/A"))</f>
        <v>N/A</v>
      </c>
      <c r="AL1160" s="16" t="str">
        <f>IF(AC1160="N/A","N/A",IF(AC1160&gt;0,IF(SUM(AG1160:AK1160)&lt;&gt;AF1160,"CHECK","OK"),"N/A"))</f>
        <v>N/A</v>
      </c>
      <c r="AM1160" s="16" t="e">
        <f>IF(AD1160="N/A", L1160+T1160, L1160+AG1160)</f>
        <v>#VALUE!</v>
      </c>
      <c r="AN1160" s="16" t="str">
        <f>IF(AD1160="N/A", IF(U1160="N/A", "N/A", L1160+U1160), AD1160+AH1160)</f>
        <v>N/A</v>
      </c>
      <c r="AO1160" s="16" t="str">
        <f>IF(AD1160="N/A", IF(V1160="N/A", "N/A", L1160+V1160), IF(AI1160="N/A", "N/A", AD1160+AI1160))</f>
        <v>N/A</v>
      </c>
      <c r="AP1160" s="16" t="str">
        <f>IF(AD1160="N/A", IF(W1160="N/A", "N/A", L1160+W1160), IF(AJ1160="N/A", "N/A", AD1160+AJ1160))</f>
        <v>N/A</v>
      </c>
      <c r="AQ1160" s="16" t="str">
        <f>IF(AD1160="N/A", IF(X1160="N/A", "N/A", L1160+X1160), IF(AK1160="N/A", "N/A", AD1160+AK1160))</f>
        <v>N/A</v>
      </c>
      <c r="AR1160" s="15" t="s">
        <v>40</v>
      </c>
      <c r="AS1160" s="15" t="s">
        <v>40</v>
      </c>
      <c r="AT1160" s="15" t="s">
        <v>40</v>
      </c>
      <c r="AU1160" s="15" t="s">
        <v>40</v>
      </c>
      <c r="AV1160" s="15" t="s">
        <v>40</v>
      </c>
      <c r="AW1160" s="15" t="s">
        <v>40</v>
      </c>
      <c r="AX1160" s="15" t="s">
        <v>40</v>
      </c>
      <c r="AY1160" s="15" t="s">
        <v>40</v>
      </c>
      <c r="AZ1160" s="15" t="s">
        <v>40</v>
      </c>
      <c r="BA1160" s="15" t="s">
        <v>40</v>
      </c>
      <c r="BB1160" s="15" t="s">
        <v>40</v>
      </c>
      <c r="BC1160" s="15" t="s">
        <v>40</v>
      </c>
      <c r="BD1160" s="15" t="s">
        <v>40</v>
      </c>
      <c r="BE1160" s="15" t="s">
        <v>40</v>
      </c>
      <c r="BF1160" s="15" t="s">
        <v>40</v>
      </c>
      <c r="BG1160" s="15" t="s">
        <v>40</v>
      </c>
      <c r="BH1160" s="15" t="s">
        <v>40</v>
      </c>
      <c r="BJ1160" s="16" t="e">
        <f>IF(AR1160="R", $CA1160, IF(OR(AR1160="P", AR1160="T", AR1160="N"), 0, IF($C1160="DM", $T1160, IF(OR(AR1160="Y", AR1160="IR"),$AM1160,IF(AR1160="C", IF($BI1160="Y", IF($AF1160="N/A", $Q1160, $AF1160), IF($AG1160="N/A", $T1160,$AG1160)))))))</f>
        <v>#VALUE!</v>
      </c>
      <c r="BK1160" s="16" t="e">
        <f>IF(AS1160="R", $CA1160, IF(OR(AS1160="P", AS1160="T", AS1160="N"), 0, IF($C1160="DM", $T1160, IF(OR(AS1160="Y", AS1160="IR"),$AM1160,IF(AS1160="C", IF($BI1160="Y", IF($AF1160="N/A", $Q1160, $AF1160), IF($AG1160="N/A", $T1160,$AG1160)))))))</f>
        <v>#VALUE!</v>
      </c>
      <c r="BL1160" s="16" t="e">
        <f>IF(AT1160="R", $CA1160, IF(OR(AT1160="P", AT1160="T", AT1160="N"), 0, IF($C1160="DM", $T1160, IF(OR(AT1160="Y", AT1160="IR"),$AM1160,IF(AT1160="C", IF($BI1160="Y", IF($AF1160="N/A", $Q1160, $AF1160), IF($AG1160="N/A", $T1160,$AG1160)))))))</f>
        <v>#VALUE!</v>
      </c>
      <c r="BM1160" s="16" t="e">
        <f>IF(AU1160="R", $CA1160, IF(OR(AU1160="P", AU1160="T", AU1160="N"), 0, IF($C1160="DM", $T1160, IF(OR(AU1160="Y", AU1160="IR"),$AM1160,IF(AU1160="C", IF($BI1160="Y", IF($AF1160="N/A", $Q1160, $AF1160), IF($AG1160="N/A", $T1160,$AG1160)))))))</f>
        <v>#VALUE!</v>
      </c>
      <c r="BN1160" s="16" t="e">
        <f>IF(AV1160="R", $CA1160, IF(OR(AV1160="P", AV1160="T", AV1160="N"), 0, IF($C1160="DM", $T1160, IF(OR(AV1160="Y", AV1160="IR"),$AM1160,IF(AV1160="C", IF($BI1160="Y", IF($AF1160="N/A", $Q1160, $AF1160), IF($AG1160="N/A", $T1160,$AG1160)))))))</f>
        <v>#VALUE!</v>
      </c>
      <c r="BO1160" s="16" t="e">
        <f>IF(AW1160="R", $CA1160, IF(OR(AW1160="P", AW1160="T", AW1160="N"), 0, IF($C1160="DM", $T1160, IF(OR(AW1160="Y", AW1160="IR"),$AM1160,IF(AW1160="C", IF($BI1160="Y", IF($AF1160="N/A", $Q1160, $AF1160), IF($AG1160="N/A", $T1160,$AG1160)))))))</f>
        <v>#VALUE!</v>
      </c>
      <c r="BP1160" s="16" t="e">
        <f>IF(AX1160="R", $CA1160, IF(OR(AX1160="P", AX1160="T", AX1160="N"), 0, IF($C1160="DM", $T1160, IF(OR(AX1160="Y", AX1160="IR"),$AM1160,IF(AX1160="C", IF($BI1160="Y", IF($AF1160="N/A", $Q1160, $AF1160), IF($AG1160="N/A", $T1160,$AG1160)))))))</f>
        <v>#VALUE!</v>
      </c>
      <c r="BQ1160" s="16" t="e">
        <f>IF(AY1160="R", $CA1160, IF(OR(AY1160="P", AY1160="T", AY1160="N"), 0, IF($C1160="DM", $T1160, IF(OR(AY1160="Y", AY1160="IR"),$AM1160,IF(AY1160="C", IF($BI1160="Y", IF($AF1160="N/A", $Q1160, $AF1160), IF($AG1160="N/A", $T1160,$AG1160)))))))</f>
        <v>#VALUE!</v>
      </c>
      <c r="BR1160" s="16" t="e">
        <f>IF(AZ1160="R", $CA1160, IF(OR(AZ1160="P", AZ1160="T", AZ1160="N"), 0, IF($C1160="DM", $T1160, IF(OR(AZ1160="Y", AZ1160="IR"),$AM1160,IF(AZ1160="C", IF($BI1160="Y", IF($AF1160="N/A", $Q1160, $AF1160), IF($AG1160="N/A", $T1160,$AG1160)))))))</f>
        <v>#VALUE!</v>
      </c>
      <c r="BS1160" s="16" t="e">
        <f>IF(BA1160="R", $CA1160, IF(OR(BA1160="P", BA1160="T", BA1160="N"), 0, IF($C1160="DM", $T1160, IF(OR(BA1160="Y", BA1160="IR"),$AM1160,IF(BA1160="C", IF($BI1160="Y", IF($AF1160="N/A", $Q1160, $AF1160), IF($AG1160="N/A", $T1160,$AG1160)))))))</f>
        <v>#VALUE!</v>
      </c>
      <c r="BT1160" s="16" t="e">
        <f>IF(BB1160="R", $CA1160, IF(OR(BB1160="P", BB1160="T", BB1160="N"), 0, IF($C1160="DM", $T1160, IF(OR(BB1160="Y", BB1160="IR"),$AM1160,IF(BB1160="C", IF($BI1160="Y", IF($BA1160="C", IF($AF1160="N/A", $Q1160, $AF1160), IF($AF1160="N/A", $T1160, $AM1160)), IF($AG1160="N/A", $T1160,$AG1160)))))))</f>
        <v>#VALUE!</v>
      </c>
      <c r="BU1160" s="16" t="e">
        <f>IF(BC1160="R", $CA1160, IF(OR(BC1160="P", BC1160="T", BC1160="N"), 0, IF($C1160="DM", $T1160, IF(OR(BC1160="Y", BC1160="IR"),$AM1160,IF(BC1160="C", IF($BI1160="Y", IF($BA1160="C", IF($AF1160="N/A", $Q1160, $AF1160), IF($AF1160="N/A", $T1160, $AM1160)), IF($AG1160="N/A", $T1160,$AG1160)))))))</f>
        <v>#VALUE!</v>
      </c>
      <c r="BV1160" s="16" t="e">
        <f>IF(BD1160="R", $CA1160, IF(OR(BD1160="P", BD1160="T", BD1160="N"), 0, IF($C1160="DM", $T1160, IF(OR(BD1160="Y", BD1160="IR"),$AM1160,IF(BD1160="C", IF($BI1160="Y", IF($BA1160="C", IF($AF1160="N/A", $Q1160, $AF1160), IF($AF1160="N/A", $T1160, $AM1160)), IF($AG1160="N/A", $T1160,$AG1160)))))))</f>
        <v>#VALUE!</v>
      </c>
      <c r="BW1160" s="16" t="e">
        <f>IF(BE1160="R", $CA1160, IF(OR(BE1160="P", BE1160="T", BE1160="N"), 0, IF($C1160="DM", $T1160, IF(OR(BE1160="Y", BE1160="IR"),$AM1160,IF(BE1160="C", IF($BI1160="Y", IF($BA1160="C", IF($AF1160="N/A", $Q1160, $AF1160), IF($AF1160="N/A", $T1160, $AM1160)), IF($AG1160="N/A", $T1160,$AG1160)))))))</f>
        <v>#VALUE!</v>
      </c>
      <c r="BX1160" s="16" t="e">
        <f>IF(BF1160="R", $CA1160, IF(OR(BF1160="P", BF1160="T", BF1160="N"), 0, IF($C1160="DM", $T1160, IF(OR(BF1160="Y", BF1160="IR"),$AM1160,IF(BF1160="C", IF($BI1160="Y", IF($BA1160="C", IF($AF1160="N/A", $Q1160, $AF1160), IF($AF1160="N/A", $T1160, $AM1160)), IF($AG1160="N/A", $T1160,$AG1160)))))))</f>
        <v>#VALUE!</v>
      </c>
      <c r="BY1160" s="16" t="e">
        <f>IF(BG1160="R", $CA1160, IF(OR(BG1160="P", BG1160="T", BG1160="N"), 0, IF($C1160="DM", $T1160, IF(OR(BG1160="Y", BG1160="IR"),$AM1160,IF(BG1160="C", IF($BI1160="Y", IF($BA1160="C", IF($AF1160="N/A", $Q1160, $AF1160), IF($AF1160="N/A", $T1160, $AM1160)), IF($AG1160="N/A", $T1160,$AG1160)))))))</f>
        <v>#VALUE!</v>
      </c>
      <c r="BZ1160" s="16" t="e">
        <f>IF(BH1160="R", $CA1160, IF(OR(BH1160="P", BH1160="T", BH1160="N"), 0, IF($C1160="DM", $T1160, IF(OR(BH1160="Y", BH1160="IR"),$AM1160,IF(BH1160="C", IF($BI1160="Y", IF($BA1160="C", IF($AF1160="N/A", $Q1160, $AF1160), IF($AF1160="N/A", $T1160, $AM1160)), IF($AG1160="N/A", $T1160,$AG1160)))))))</f>
        <v>#VALUE!</v>
      </c>
      <c r="CA1160" s="15" t="s">
        <v>75</v>
      </c>
      <c r="CB1160" s="16" t="e">
        <f>BZ1160</f>
        <v>#VALUE!</v>
      </c>
      <c r="CC1160" s="15" t="str">
        <f>IF(OR($BH1160="T", $BH1160="R"), 0, IF($BH1160="C", IF($BI1160="Y", IF($BA1160="C", 0, IF(AF1160="N/A", Q1160-T1160, AF1160-AG1160)), IF($AF1160="N/A", U1160, AH1160)), AN1160))</f>
        <v>N/A</v>
      </c>
      <c r="CD1160" s="15" t="str">
        <f>IF(OR($BH1160="T", $BH1160="R"), 0, IF($BH1160="C", IF($BI1160="Y", 0, IF($AF1160="N/A", V1160, AI1160)), AO1160))</f>
        <v>N/A</v>
      </c>
      <c r="CE1160" s="15" t="str">
        <f>IF(OR($BH1160="T", $BH1160="R"), 0, IF($BH1160="C", IF($BI1160="Y", 0, IF($AF1160="N/A", W1160, AJ1160)), AP1160))</f>
        <v>N/A</v>
      </c>
      <c r="CF1160" s="15" t="str">
        <f>IF(OR($BH1160="T", $BH1160="R"), 0, IF($BH1160="C", IF($BI1160="Y", 0, IF($AF1160="N/A", X1160, AK1160)), AQ1160))</f>
        <v>N/A</v>
      </c>
    </row>
    <row r="1161" spans="1:84" x14ac:dyDescent="0.25">
      <c r="A1161" s="14">
        <v>6138</v>
      </c>
      <c r="B1161" s="15"/>
      <c r="C1161" s="15"/>
      <c r="D1161" s="15"/>
      <c r="E1161" s="15" t="e">
        <f>VLOOKUP(B1161, 'Rookie Year'!$A$2:$B$55679,2,FALSE)</f>
        <v>#N/A</v>
      </c>
      <c r="F1161" s="15">
        <v>2024</v>
      </c>
      <c r="G1161" s="15" t="s">
        <v>42</v>
      </c>
      <c r="H1161" s="15"/>
      <c r="I1161" s="16"/>
      <c r="J1161" s="15"/>
      <c r="K1161" s="17">
        <f>IF(AND(G1161&lt;&gt;"N",R1161="N/A"), IF(I1161&lt;4, 0, 0.25),IF(I1161=1, IF(J1161=1,0.25, 0.25), IF(I1161&lt;13, 0.25, IF(I1161&lt;26, 0.4, IF(I1161&lt;51, 0.6, 0.75)))))</f>
        <v>0.25</v>
      </c>
      <c r="L1161" s="16">
        <f>I1161-M1161</f>
        <v>0</v>
      </c>
      <c r="M1161" s="16">
        <f>ROUNDUP(I1161*K1161,0)</f>
        <v>0</v>
      </c>
      <c r="N1161" s="16">
        <f>M1161*J1161</f>
        <v>0</v>
      </c>
      <c r="O1161" s="16">
        <v>0</v>
      </c>
      <c r="P1161" s="16">
        <v>0</v>
      </c>
      <c r="Q1161" s="16">
        <f>N1161-O1161-P1161</f>
        <v>0</v>
      </c>
      <c r="R1161" s="15" t="s">
        <v>75</v>
      </c>
      <c r="S1161" s="15">
        <f>IF(R1161="N/A", J1161-($B$1-F1161), J1161-($B$1-R1161))</f>
        <v>0</v>
      </c>
      <c r="T1161" s="16" t="str">
        <f>IF($S1161&lt;1, "N/A", $M1161)</f>
        <v>N/A</v>
      </c>
      <c r="U1161" s="16" t="str">
        <f>IF($S1161&lt;2, "N/A", $M1161)</f>
        <v>N/A</v>
      </c>
      <c r="V1161" s="16" t="str">
        <f>IF($S1161&lt;3, "N/A", $M1161)</f>
        <v>N/A</v>
      </c>
      <c r="W1161" s="16" t="str">
        <f>IF($S1161&lt;4, "N/A", $M1161)</f>
        <v>N/A</v>
      </c>
      <c r="X1161" s="16" t="str">
        <f>IF($S1161&lt;5, "N/A", $M1161)</f>
        <v>N/A</v>
      </c>
      <c r="Y1161" s="15" t="str">
        <f>IF(SUM(T1161:X1161)&lt;&gt;Q1161, "CHECK", "OK")</f>
        <v>OK</v>
      </c>
      <c r="Z1161" s="15" t="str">
        <f>IF(F1161=$B$1, "No", IF(S1161=1, "Yes", "No"))</f>
        <v>No</v>
      </c>
      <c r="AA1161" s="18" t="str">
        <f>IF(C1161="DM", "N/A", IF(Z1161="No","N/A",VLOOKUP(B1161,'Extension List'!$A$3:$R$1972,18,FALSE)))</f>
        <v>N/A</v>
      </c>
      <c r="AB1161" s="15" t="str">
        <f>IF(C1161="DM", "N/A", IF(Z1161="No","N/A",VLOOKUP(B1161,'Extension List'!$A$3:$T$1972,20,FALSE)))</f>
        <v>N/A</v>
      </c>
      <c r="AC1161" s="15" t="str">
        <f>IF(AA1161="N/A", "N/A", 0)</f>
        <v>N/A</v>
      </c>
      <c r="AD1161" s="16" t="str">
        <f>IF(AE1161="N/A", "N/A", AA1161-AE1161)</f>
        <v>N/A</v>
      </c>
      <c r="AE1161" s="16" t="str">
        <f>IF(AA1161="N/A", "N/A", IF(AC1161&gt;0, IF(AA1161&lt;13, ROUNDUP(0.25*AA1161,0), IF(AA1161&lt;26, ROUNDUP(0.4*AA1161,0), IF(AA1161&lt;51, ROUNDUP(0.6*AA1161,0), ROUNDUP(0.75*AA1161,0)))), "N/A"))</f>
        <v>N/A</v>
      </c>
      <c r="AF1161" s="16" t="str">
        <f>IF(AD1161="N/A","N/A", (AE1161*AC1161)+Q1161)</f>
        <v>N/A</v>
      </c>
      <c r="AG1161" s="16" t="str">
        <f>IF($AF1161="N/A", "N/A", "TBC")</f>
        <v>N/A</v>
      </c>
      <c r="AH1161" s="16" t="str">
        <f>IF($AF1161="N/A", "N/A", "TBC")</f>
        <v>N/A</v>
      </c>
      <c r="AI1161" s="16" t="str">
        <f>IF($AF1161="N/A","N/A",IF(AC1161&gt;1,"TBC","N/A"))</f>
        <v>N/A</v>
      </c>
      <c r="AJ1161" s="16" t="str">
        <f>IF($AF1161="N/A","N/A",IF(AC1161&gt;2,"TBC","N/A"))</f>
        <v>N/A</v>
      </c>
      <c r="AK1161" s="16" t="str">
        <f>IF($AF1161="N/A","N/A",IF(AC1161&gt;3,"TBC","N/A"))</f>
        <v>N/A</v>
      </c>
      <c r="AL1161" s="16" t="str">
        <f>IF(AC1161="N/A","N/A",IF(AC1161&gt;0,IF(SUM(AG1161:AK1161)&lt;&gt;AF1161,"CHECK","OK"),"N/A"))</f>
        <v>N/A</v>
      </c>
      <c r="AM1161" s="16" t="e">
        <f>IF(AD1161="N/A", L1161+T1161, L1161+AG1161)</f>
        <v>#VALUE!</v>
      </c>
      <c r="AN1161" s="16" t="str">
        <f>IF(AD1161="N/A", IF(U1161="N/A", "N/A", L1161+U1161), AD1161+AH1161)</f>
        <v>N/A</v>
      </c>
      <c r="AO1161" s="16" t="str">
        <f>IF(AD1161="N/A", IF(V1161="N/A", "N/A", L1161+V1161), IF(AI1161="N/A", "N/A", AD1161+AI1161))</f>
        <v>N/A</v>
      </c>
      <c r="AP1161" s="16" t="str">
        <f>IF(AD1161="N/A", IF(W1161="N/A", "N/A", L1161+W1161), IF(AJ1161="N/A", "N/A", AD1161+AJ1161))</f>
        <v>N/A</v>
      </c>
      <c r="AQ1161" s="16" t="str">
        <f>IF(AD1161="N/A", IF(X1161="N/A", "N/A", L1161+X1161), IF(AK1161="N/A", "N/A", AD1161+AK1161))</f>
        <v>N/A</v>
      </c>
      <c r="AR1161" s="15" t="s">
        <v>40</v>
      </c>
      <c r="AS1161" s="15" t="s">
        <v>40</v>
      </c>
      <c r="AT1161" s="15" t="s">
        <v>40</v>
      </c>
      <c r="AU1161" s="15" t="s">
        <v>40</v>
      </c>
      <c r="AV1161" s="15" t="s">
        <v>40</v>
      </c>
      <c r="AW1161" s="15" t="s">
        <v>40</v>
      </c>
      <c r="AX1161" s="15" t="s">
        <v>40</v>
      </c>
      <c r="AY1161" s="15" t="s">
        <v>40</v>
      </c>
      <c r="AZ1161" s="15" t="s">
        <v>40</v>
      </c>
      <c r="BA1161" s="15" t="s">
        <v>40</v>
      </c>
      <c r="BB1161" s="15" t="s">
        <v>40</v>
      </c>
      <c r="BC1161" s="15" t="s">
        <v>40</v>
      </c>
      <c r="BD1161" s="15" t="s">
        <v>40</v>
      </c>
      <c r="BE1161" s="15" t="s">
        <v>40</v>
      </c>
      <c r="BF1161" s="15" t="s">
        <v>40</v>
      </c>
      <c r="BG1161" s="15" t="s">
        <v>40</v>
      </c>
      <c r="BH1161" s="15" t="s">
        <v>40</v>
      </c>
      <c r="BJ1161" s="16" t="e">
        <f>IF(AR1161="R", $CA1161, IF(OR(AR1161="P", AR1161="T", AR1161="N"), 0, IF($C1161="DM", $T1161, IF(OR(AR1161="Y", AR1161="IR"),$AM1161,IF(AR1161="C", IF($BI1161="Y", IF($AF1161="N/A", $Q1161, $AF1161), IF($AG1161="N/A", $T1161,$AG1161)))))))</f>
        <v>#VALUE!</v>
      </c>
      <c r="BK1161" s="16" t="e">
        <f>IF(AS1161="R", $CA1161, IF(OR(AS1161="P", AS1161="T", AS1161="N"), 0, IF($C1161="DM", $T1161, IF(OR(AS1161="Y", AS1161="IR"),$AM1161,IF(AS1161="C", IF($BI1161="Y", IF($AF1161="N/A", $Q1161, $AF1161), IF($AG1161="N/A", $T1161,$AG1161)))))))</f>
        <v>#VALUE!</v>
      </c>
      <c r="BL1161" s="16" t="e">
        <f>IF(AT1161="R", $CA1161, IF(OR(AT1161="P", AT1161="T", AT1161="N"), 0, IF($C1161="DM", $T1161, IF(OR(AT1161="Y", AT1161="IR"),$AM1161,IF(AT1161="C", IF($BI1161="Y", IF($AF1161="N/A", $Q1161, $AF1161), IF($AG1161="N/A", $T1161,$AG1161)))))))</f>
        <v>#VALUE!</v>
      </c>
      <c r="BM1161" s="16" t="e">
        <f>IF(AU1161="R", $CA1161, IF(OR(AU1161="P", AU1161="T", AU1161="N"), 0, IF($C1161="DM", $T1161, IF(OR(AU1161="Y", AU1161="IR"),$AM1161,IF(AU1161="C", IF($BI1161="Y", IF($AF1161="N/A", $Q1161, $AF1161), IF($AG1161="N/A", $T1161,$AG1161)))))))</f>
        <v>#VALUE!</v>
      </c>
      <c r="BN1161" s="16" t="e">
        <f>IF(AV1161="R", $CA1161, IF(OR(AV1161="P", AV1161="T", AV1161="N"), 0, IF($C1161="DM", $T1161, IF(OR(AV1161="Y", AV1161="IR"),$AM1161,IF(AV1161="C", IF($BI1161="Y", IF($AF1161="N/A", $Q1161, $AF1161), IF($AG1161="N/A", $T1161,$AG1161)))))))</f>
        <v>#VALUE!</v>
      </c>
      <c r="BO1161" s="16" t="e">
        <f>IF(AW1161="R", $CA1161, IF(OR(AW1161="P", AW1161="T", AW1161="N"), 0, IF($C1161="DM", $T1161, IF(OR(AW1161="Y", AW1161="IR"),$AM1161,IF(AW1161="C", IF($BI1161="Y", IF($AF1161="N/A", $Q1161, $AF1161), IF($AG1161="N/A", $T1161,$AG1161)))))))</f>
        <v>#VALUE!</v>
      </c>
      <c r="BP1161" s="16" t="e">
        <f>IF(AX1161="R", $CA1161, IF(OR(AX1161="P", AX1161="T", AX1161="N"), 0, IF($C1161="DM", $T1161, IF(OR(AX1161="Y", AX1161="IR"),$AM1161,IF(AX1161="C", IF($BI1161="Y", IF($AF1161="N/A", $Q1161, $AF1161), IF($AG1161="N/A", $T1161,$AG1161)))))))</f>
        <v>#VALUE!</v>
      </c>
      <c r="BQ1161" s="16" t="e">
        <f>IF(AY1161="R", $CA1161, IF(OR(AY1161="P", AY1161="T", AY1161="N"), 0, IF($C1161="DM", $T1161, IF(OR(AY1161="Y", AY1161="IR"),$AM1161,IF(AY1161="C", IF($BI1161="Y", IF($AF1161="N/A", $Q1161, $AF1161), IF($AG1161="N/A", $T1161,$AG1161)))))))</f>
        <v>#VALUE!</v>
      </c>
      <c r="BR1161" s="16" t="e">
        <f>IF(AZ1161="R", $CA1161, IF(OR(AZ1161="P", AZ1161="T", AZ1161="N"), 0, IF($C1161="DM", $T1161, IF(OR(AZ1161="Y", AZ1161="IR"),$AM1161,IF(AZ1161="C", IF($BI1161="Y", IF($AF1161="N/A", $Q1161, $AF1161), IF($AG1161="N/A", $T1161,$AG1161)))))))</f>
        <v>#VALUE!</v>
      </c>
      <c r="BS1161" s="16" t="e">
        <f>IF(BA1161="R", $CA1161, IF(OR(BA1161="P", BA1161="T", BA1161="N"), 0, IF($C1161="DM", $T1161, IF(OR(BA1161="Y", BA1161="IR"),$AM1161,IF(BA1161="C", IF($BI1161="Y", IF($AF1161="N/A", $Q1161, $AF1161), IF($AG1161="N/A", $T1161,$AG1161)))))))</f>
        <v>#VALUE!</v>
      </c>
      <c r="BT1161" s="16" t="e">
        <f>IF(BB1161="R", $CA1161, IF(OR(BB1161="P", BB1161="T", BB1161="N"), 0, IF($C1161="DM", $T1161, IF(OR(BB1161="Y", BB1161="IR"),$AM1161,IF(BB1161="C", IF($BI1161="Y", IF($BA1161="C", IF($AF1161="N/A", $Q1161, $AF1161), IF($AF1161="N/A", $T1161, $AM1161)), IF($AG1161="N/A", $T1161,$AG1161)))))))</f>
        <v>#VALUE!</v>
      </c>
      <c r="BU1161" s="16" t="e">
        <f>IF(BC1161="R", $CA1161, IF(OR(BC1161="P", BC1161="T", BC1161="N"), 0, IF($C1161="DM", $T1161, IF(OR(BC1161="Y", BC1161="IR"),$AM1161,IF(BC1161="C", IF($BI1161="Y", IF($BA1161="C", IF($AF1161="N/A", $Q1161, $AF1161), IF($AF1161="N/A", $T1161, $AM1161)), IF($AG1161="N/A", $T1161,$AG1161)))))))</f>
        <v>#VALUE!</v>
      </c>
      <c r="BV1161" s="16" t="e">
        <f>IF(BD1161="R", $CA1161, IF(OR(BD1161="P", BD1161="T", BD1161="N"), 0, IF($C1161="DM", $T1161, IF(OR(BD1161="Y", BD1161="IR"),$AM1161,IF(BD1161="C", IF($BI1161="Y", IF($BA1161="C", IF($AF1161="N/A", $Q1161, $AF1161), IF($AF1161="N/A", $T1161, $AM1161)), IF($AG1161="N/A", $T1161,$AG1161)))))))</f>
        <v>#VALUE!</v>
      </c>
      <c r="BW1161" s="16" t="e">
        <f>IF(BE1161="R", $CA1161, IF(OR(BE1161="P", BE1161="T", BE1161="N"), 0, IF($C1161="DM", $T1161, IF(OR(BE1161="Y", BE1161="IR"),$AM1161,IF(BE1161="C", IF($BI1161="Y", IF($BA1161="C", IF($AF1161="N/A", $Q1161, $AF1161), IF($AF1161="N/A", $T1161, $AM1161)), IF($AG1161="N/A", $T1161,$AG1161)))))))</f>
        <v>#VALUE!</v>
      </c>
      <c r="BX1161" s="16" t="e">
        <f>IF(BF1161="R", $CA1161, IF(OR(BF1161="P", BF1161="T", BF1161="N"), 0, IF($C1161="DM", $T1161, IF(OR(BF1161="Y", BF1161="IR"),$AM1161,IF(BF1161="C", IF($BI1161="Y", IF($BA1161="C", IF($AF1161="N/A", $Q1161, $AF1161), IF($AF1161="N/A", $T1161, $AM1161)), IF($AG1161="N/A", $T1161,$AG1161)))))))</f>
        <v>#VALUE!</v>
      </c>
      <c r="BY1161" s="16" t="e">
        <f>IF(BG1161="R", $CA1161, IF(OR(BG1161="P", BG1161="T", BG1161="N"), 0, IF($C1161="DM", $T1161, IF(OR(BG1161="Y", BG1161="IR"),$AM1161,IF(BG1161="C", IF($BI1161="Y", IF($BA1161="C", IF($AF1161="N/A", $Q1161, $AF1161), IF($AF1161="N/A", $T1161, $AM1161)), IF($AG1161="N/A", $T1161,$AG1161)))))))</f>
        <v>#VALUE!</v>
      </c>
      <c r="BZ1161" s="16" t="e">
        <f>IF(BH1161="R", $CA1161, IF(OR(BH1161="P", BH1161="T", BH1161="N"), 0, IF($C1161="DM", $T1161, IF(OR(BH1161="Y", BH1161="IR"),$AM1161,IF(BH1161="C", IF($BI1161="Y", IF($BA1161="C", IF($AF1161="N/A", $Q1161, $AF1161), IF($AF1161="N/A", $T1161, $AM1161)), IF($AG1161="N/A", $T1161,$AG1161)))))))</f>
        <v>#VALUE!</v>
      </c>
      <c r="CA1161" s="15" t="s">
        <v>75</v>
      </c>
      <c r="CB1161" s="16" t="e">
        <f>BZ1161</f>
        <v>#VALUE!</v>
      </c>
      <c r="CC1161" s="15" t="str">
        <f>IF(OR($BH1161="T", $BH1161="R"), 0, IF($BH1161="C", IF($BI1161="Y", IF($BA1161="C", 0, IF(AF1161="N/A", Q1161-T1161, AF1161-AG1161)), IF($AF1161="N/A", U1161, AH1161)), AN1161))</f>
        <v>N/A</v>
      </c>
      <c r="CD1161" s="15" t="str">
        <f>IF(OR($BH1161="T", $BH1161="R"), 0, IF($BH1161="C", IF($BI1161="Y", 0, IF($AF1161="N/A", V1161, AI1161)), AO1161))</f>
        <v>N/A</v>
      </c>
      <c r="CE1161" s="15" t="str">
        <f>IF(OR($BH1161="T", $BH1161="R"), 0, IF($BH1161="C", IF($BI1161="Y", 0, IF($AF1161="N/A", W1161, AJ1161)), AP1161))</f>
        <v>N/A</v>
      </c>
      <c r="CF1161" s="15" t="str">
        <f>IF(OR($BH1161="T", $BH1161="R"), 0, IF($BH1161="C", IF($BI1161="Y", 0, IF($AF1161="N/A", X1161, AK1161)), AQ1161))</f>
        <v>N/A</v>
      </c>
    </row>
    <row r="1162" spans="1:84" x14ac:dyDescent="0.25">
      <c r="A1162" s="14">
        <v>6139</v>
      </c>
      <c r="B1162" s="15"/>
      <c r="C1162" s="15"/>
      <c r="D1162" s="15"/>
      <c r="E1162" s="15" t="e">
        <f>VLOOKUP(B1162, 'Rookie Year'!$A$2:$B$55679,2,FALSE)</f>
        <v>#N/A</v>
      </c>
      <c r="F1162" s="15">
        <v>2024</v>
      </c>
      <c r="G1162" s="15" t="s">
        <v>42</v>
      </c>
      <c r="H1162" s="15"/>
      <c r="I1162" s="16"/>
      <c r="J1162" s="15"/>
      <c r="K1162" s="17">
        <f>IF(AND(G1162&lt;&gt;"N",R1162="N/A"), IF(I1162&lt;4, 0, 0.25),IF(I1162=1, IF(J1162=1,0.25, 0.25), IF(I1162&lt;13, 0.25, IF(I1162&lt;26, 0.4, IF(I1162&lt;51, 0.6, 0.75)))))</f>
        <v>0.25</v>
      </c>
      <c r="L1162" s="16">
        <f>I1162-M1162</f>
        <v>0</v>
      </c>
      <c r="M1162" s="16">
        <f>ROUNDUP(I1162*K1162,0)</f>
        <v>0</v>
      </c>
      <c r="N1162" s="16">
        <f>M1162*J1162</f>
        <v>0</v>
      </c>
      <c r="O1162" s="16">
        <v>0</v>
      </c>
      <c r="P1162" s="16">
        <v>0</v>
      </c>
      <c r="Q1162" s="16">
        <f>N1162-O1162-P1162</f>
        <v>0</v>
      </c>
      <c r="R1162" s="15" t="s">
        <v>75</v>
      </c>
      <c r="S1162" s="15">
        <f>IF(R1162="N/A", J1162-($B$1-F1162), J1162-($B$1-R1162))</f>
        <v>0</v>
      </c>
      <c r="T1162" s="16" t="str">
        <f>IF($S1162&lt;1, "N/A", $M1162)</f>
        <v>N/A</v>
      </c>
      <c r="U1162" s="16" t="str">
        <f>IF($S1162&lt;2, "N/A", $M1162)</f>
        <v>N/A</v>
      </c>
      <c r="V1162" s="16" t="str">
        <f>IF($S1162&lt;3, "N/A", $M1162)</f>
        <v>N/A</v>
      </c>
      <c r="W1162" s="16" t="str">
        <f>IF($S1162&lt;4, "N/A", $M1162)</f>
        <v>N/A</v>
      </c>
      <c r="X1162" s="16" t="str">
        <f>IF($S1162&lt;5, "N/A", $M1162)</f>
        <v>N/A</v>
      </c>
      <c r="Y1162" s="15" t="str">
        <f>IF(SUM(T1162:X1162)&lt;&gt;Q1162, "CHECK", "OK")</f>
        <v>OK</v>
      </c>
      <c r="Z1162" s="15" t="str">
        <f>IF(F1162=$B$1, "No", IF(S1162=1, "Yes", "No"))</f>
        <v>No</v>
      </c>
      <c r="AA1162" s="18" t="str">
        <f>IF(C1162="DM", "N/A", IF(Z1162="No","N/A",VLOOKUP(B1162,'Extension List'!$A$3:$R$1972,18,FALSE)))</f>
        <v>N/A</v>
      </c>
      <c r="AB1162" s="15" t="str">
        <f>IF(C1162="DM", "N/A", IF(Z1162="No","N/A",VLOOKUP(B1162,'Extension List'!$A$3:$T$1972,20,FALSE)))</f>
        <v>N/A</v>
      </c>
      <c r="AC1162" s="15" t="str">
        <f>IF(AA1162="N/A", "N/A", 0)</f>
        <v>N/A</v>
      </c>
      <c r="AD1162" s="16" t="str">
        <f>IF(AE1162="N/A", "N/A", AA1162-AE1162)</f>
        <v>N/A</v>
      </c>
      <c r="AE1162" s="16" t="str">
        <f>IF(AA1162="N/A", "N/A", IF(AC1162&gt;0, IF(AA1162&lt;13, ROUNDUP(0.25*AA1162,0), IF(AA1162&lt;26, ROUNDUP(0.4*AA1162,0), IF(AA1162&lt;51, ROUNDUP(0.6*AA1162,0), ROUNDUP(0.75*AA1162,0)))), "N/A"))</f>
        <v>N/A</v>
      </c>
      <c r="AF1162" s="16" t="str">
        <f>IF(AD1162="N/A","N/A", (AE1162*AC1162)+Q1162)</f>
        <v>N/A</v>
      </c>
      <c r="AG1162" s="16" t="str">
        <f>IF($AF1162="N/A", "N/A", "TBC")</f>
        <v>N/A</v>
      </c>
      <c r="AH1162" s="16" t="str">
        <f>IF($AF1162="N/A", "N/A", "TBC")</f>
        <v>N/A</v>
      </c>
      <c r="AI1162" s="16" t="str">
        <f>IF($AF1162="N/A","N/A",IF(AC1162&gt;1,"TBC","N/A"))</f>
        <v>N/A</v>
      </c>
      <c r="AJ1162" s="16" t="str">
        <f>IF($AF1162="N/A","N/A",IF(AC1162&gt;2,"TBC","N/A"))</f>
        <v>N/A</v>
      </c>
      <c r="AK1162" s="16" t="str">
        <f>IF($AF1162="N/A","N/A",IF(AC1162&gt;3,"TBC","N/A"))</f>
        <v>N/A</v>
      </c>
      <c r="AL1162" s="16" t="str">
        <f>IF(AC1162="N/A","N/A",IF(AC1162&gt;0,IF(SUM(AG1162:AK1162)&lt;&gt;AF1162,"CHECK","OK"),"N/A"))</f>
        <v>N/A</v>
      </c>
      <c r="AM1162" s="16" t="e">
        <f>IF(AD1162="N/A", L1162+T1162, L1162+AG1162)</f>
        <v>#VALUE!</v>
      </c>
      <c r="AN1162" s="16" t="str">
        <f>IF(AD1162="N/A", IF(U1162="N/A", "N/A", L1162+U1162), AD1162+AH1162)</f>
        <v>N/A</v>
      </c>
      <c r="AO1162" s="16" t="str">
        <f>IF(AD1162="N/A", IF(V1162="N/A", "N/A", L1162+V1162), IF(AI1162="N/A", "N/A", AD1162+AI1162))</f>
        <v>N/A</v>
      </c>
      <c r="AP1162" s="16" t="str">
        <f>IF(AD1162="N/A", IF(W1162="N/A", "N/A", L1162+W1162), IF(AJ1162="N/A", "N/A", AD1162+AJ1162))</f>
        <v>N/A</v>
      </c>
      <c r="AQ1162" s="16" t="str">
        <f>IF(AD1162="N/A", IF(X1162="N/A", "N/A", L1162+X1162), IF(AK1162="N/A", "N/A", AD1162+AK1162))</f>
        <v>N/A</v>
      </c>
      <c r="AR1162" s="15" t="s">
        <v>40</v>
      </c>
      <c r="AS1162" s="15" t="s">
        <v>40</v>
      </c>
      <c r="AT1162" s="15" t="s">
        <v>40</v>
      </c>
      <c r="AU1162" s="15" t="s">
        <v>40</v>
      </c>
      <c r="AV1162" s="15" t="s">
        <v>40</v>
      </c>
      <c r="AW1162" s="15" t="s">
        <v>40</v>
      </c>
      <c r="AX1162" s="15" t="s">
        <v>40</v>
      </c>
      <c r="AY1162" s="15" t="s">
        <v>40</v>
      </c>
      <c r="AZ1162" s="15" t="s">
        <v>40</v>
      </c>
      <c r="BA1162" s="15" t="s">
        <v>40</v>
      </c>
      <c r="BB1162" s="15" t="s">
        <v>40</v>
      </c>
      <c r="BC1162" s="15" t="s">
        <v>40</v>
      </c>
      <c r="BD1162" s="15" t="s">
        <v>40</v>
      </c>
      <c r="BE1162" s="15" t="s">
        <v>40</v>
      </c>
      <c r="BF1162" s="15" t="s">
        <v>40</v>
      </c>
      <c r="BG1162" s="15" t="s">
        <v>40</v>
      </c>
      <c r="BH1162" s="15" t="s">
        <v>40</v>
      </c>
      <c r="BJ1162" s="16" t="e">
        <f>IF(AR1162="R", $CA1162, IF(OR(AR1162="P", AR1162="T", AR1162="N"), 0, IF($C1162="DM", $T1162, IF(OR(AR1162="Y", AR1162="IR"),$AM1162,IF(AR1162="C", IF($BI1162="Y", IF($AF1162="N/A", $Q1162, $AF1162), IF($AG1162="N/A", $T1162,$AG1162)))))))</f>
        <v>#VALUE!</v>
      </c>
      <c r="BK1162" s="16" t="e">
        <f>IF(AS1162="R", $CA1162, IF(OR(AS1162="P", AS1162="T", AS1162="N"), 0, IF($C1162="DM", $T1162, IF(OR(AS1162="Y", AS1162="IR"),$AM1162,IF(AS1162="C", IF($BI1162="Y", IF($AF1162="N/A", $Q1162, $AF1162), IF($AG1162="N/A", $T1162,$AG1162)))))))</f>
        <v>#VALUE!</v>
      </c>
      <c r="BL1162" s="16" t="e">
        <f>IF(AT1162="R", $CA1162, IF(OR(AT1162="P", AT1162="T", AT1162="N"), 0, IF($C1162="DM", $T1162, IF(OR(AT1162="Y", AT1162="IR"),$AM1162,IF(AT1162="C", IF($BI1162="Y", IF($AF1162="N/A", $Q1162, $AF1162), IF($AG1162="N/A", $T1162,$AG1162)))))))</f>
        <v>#VALUE!</v>
      </c>
      <c r="BM1162" s="16" t="e">
        <f>IF(AU1162="R", $CA1162, IF(OR(AU1162="P", AU1162="T", AU1162="N"), 0, IF($C1162="DM", $T1162, IF(OR(AU1162="Y", AU1162="IR"),$AM1162,IF(AU1162="C", IF($BI1162="Y", IF($AF1162="N/A", $Q1162, $AF1162), IF($AG1162="N/A", $T1162,$AG1162)))))))</f>
        <v>#VALUE!</v>
      </c>
      <c r="BN1162" s="16" t="e">
        <f>IF(AV1162="R", $CA1162, IF(OR(AV1162="P", AV1162="T", AV1162="N"), 0, IF($C1162="DM", $T1162, IF(OR(AV1162="Y", AV1162="IR"),$AM1162,IF(AV1162="C", IF($BI1162="Y", IF($AF1162="N/A", $Q1162, $AF1162), IF($AG1162="N/A", $T1162,$AG1162)))))))</f>
        <v>#VALUE!</v>
      </c>
      <c r="BO1162" s="16" t="e">
        <f>IF(AW1162="R", $CA1162, IF(OR(AW1162="P", AW1162="T", AW1162="N"), 0, IF($C1162="DM", $T1162, IF(OR(AW1162="Y", AW1162="IR"),$AM1162,IF(AW1162="C", IF($BI1162="Y", IF($AF1162="N/A", $Q1162, $AF1162), IF($AG1162="N/A", $T1162,$AG1162)))))))</f>
        <v>#VALUE!</v>
      </c>
      <c r="BP1162" s="16" t="e">
        <f>IF(AX1162="R", $CA1162, IF(OR(AX1162="P", AX1162="T", AX1162="N"), 0, IF($C1162="DM", $T1162, IF(OR(AX1162="Y", AX1162="IR"),$AM1162,IF(AX1162="C", IF($BI1162="Y", IF($AF1162="N/A", $Q1162, $AF1162), IF($AG1162="N/A", $T1162,$AG1162)))))))</f>
        <v>#VALUE!</v>
      </c>
      <c r="BQ1162" s="16" t="e">
        <f>IF(AY1162="R", $CA1162, IF(OR(AY1162="P", AY1162="T", AY1162="N"), 0, IF($C1162="DM", $T1162, IF(OR(AY1162="Y", AY1162="IR"),$AM1162,IF(AY1162="C", IF($BI1162="Y", IF($AF1162="N/A", $Q1162, $AF1162), IF($AG1162="N/A", $T1162,$AG1162)))))))</f>
        <v>#VALUE!</v>
      </c>
      <c r="BR1162" s="16" t="e">
        <f>IF(AZ1162="R", $CA1162, IF(OR(AZ1162="P", AZ1162="T", AZ1162="N"), 0, IF($C1162="DM", $T1162, IF(OR(AZ1162="Y", AZ1162="IR"),$AM1162,IF(AZ1162="C", IF($BI1162="Y", IF($AF1162="N/A", $Q1162, $AF1162), IF($AG1162="N/A", $T1162,$AG1162)))))))</f>
        <v>#VALUE!</v>
      </c>
      <c r="BS1162" s="16" t="e">
        <f>IF(BA1162="R", $CA1162, IF(OR(BA1162="P", BA1162="T", BA1162="N"), 0, IF($C1162="DM", $T1162, IF(OR(BA1162="Y", BA1162="IR"),$AM1162,IF(BA1162="C", IF($BI1162="Y", IF($AF1162="N/A", $Q1162, $AF1162), IF($AG1162="N/A", $T1162,$AG1162)))))))</f>
        <v>#VALUE!</v>
      </c>
      <c r="BT1162" s="16" t="e">
        <f>IF(BB1162="R", $CA1162, IF(OR(BB1162="P", BB1162="T", BB1162="N"), 0, IF($C1162="DM", $T1162, IF(OR(BB1162="Y", BB1162="IR"),$AM1162,IF(BB1162="C", IF($BI1162="Y", IF($BA1162="C", IF($AF1162="N/A", $Q1162, $AF1162), IF($AF1162="N/A", $T1162, $AM1162)), IF($AG1162="N/A", $T1162,$AG1162)))))))</f>
        <v>#VALUE!</v>
      </c>
      <c r="BU1162" s="16" t="e">
        <f>IF(BC1162="R", $CA1162, IF(OR(BC1162="P", BC1162="T", BC1162="N"), 0, IF($C1162="DM", $T1162, IF(OR(BC1162="Y", BC1162="IR"),$AM1162,IF(BC1162="C", IF($BI1162="Y", IF($BA1162="C", IF($AF1162="N/A", $Q1162, $AF1162), IF($AF1162="N/A", $T1162, $AM1162)), IF($AG1162="N/A", $T1162,$AG1162)))))))</f>
        <v>#VALUE!</v>
      </c>
      <c r="BV1162" s="16" t="e">
        <f>IF(BD1162="R", $CA1162, IF(OR(BD1162="P", BD1162="T", BD1162="N"), 0, IF($C1162="DM", $T1162, IF(OR(BD1162="Y", BD1162="IR"),$AM1162,IF(BD1162="C", IF($BI1162="Y", IF($BA1162="C", IF($AF1162="N/A", $Q1162, $AF1162), IF($AF1162="N/A", $T1162, $AM1162)), IF($AG1162="N/A", $T1162,$AG1162)))))))</f>
        <v>#VALUE!</v>
      </c>
      <c r="BW1162" s="16" t="e">
        <f>IF(BE1162="R", $CA1162, IF(OR(BE1162="P", BE1162="T", BE1162="N"), 0, IF($C1162="DM", $T1162, IF(OR(BE1162="Y", BE1162="IR"),$AM1162,IF(BE1162="C", IF($BI1162="Y", IF($BA1162="C", IF($AF1162="N/A", $Q1162, $AF1162), IF($AF1162="N/A", $T1162, $AM1162)), IF($AG1162="N/A", $T1162,$AG1162)))))))</f>
        <v>#VALUE!</v>
      </c>
      <c r="BX1162" s="16" t="e">
        <f>IF(BF1162="R", $CA1162, IF(OR(BF1162="P", BF1162="T", BF1162="N"), 0, IF($C1162="DM", $T1162, IF(OR(BF1162="Y", BF1162="IR"),$AM1162,IF(BF1162="C", IF($BI1162="Y", IF($BA1162="C", IF($AF1162="N/A", $Q1162, $AF1162), IF($AF1162="N/A", $T1162, $AM1162)), IF($AG1162="N/A", $T1162,$AG1162)))))))</f>
        <v>#VALUE!</v>
      </c>
      <c r="BY1162" s="16" t="e">
        <f>IF(BG1162="R", $CA1162, IF(OR(BG1162="P", BG1162="T", BG1162="N"), 0, IF($C1162="DM", $T1162, IF(OR(BG1162="Y", BG1162="IR"),$AM1162,IF(BG1162="C", IF($BI1162="Y", IF($BA1162="C", IF($AF1162="N/A", $Q1162, $AF1162), IF($AF1162="N/A", $T1162, $AM1162)), IF($AG1162="N/A", $T1162,$AG1162)))))))</f>
        <v>#VALUE!</v>
      </c>
      <c r="BZ1162" s="16" t="e">
        <f>IF(BH1162="R", $CA1162, IF(OR(BH1162="P", BH1162="T", BH1162="N"), 0, IF($C1162="DM", $T1162, IF(OR(BH1162="Y", BH1162="IR"),$AM1162,IF(BH1162="C", IF($BI1162="Y", IF($BA1162="C", IF($AF1162="N/A", $Q1162, $AF1162), IF($AF1162="N/A", $T1162, $AM1162)), IF($AG1162="N/A", $T1162,$AG1162)))))))</f>
        <v>#VALUE!</v>
      </c>
      <c r="CA1162" s="15" t="s">
        <v>75</v>
      </c>
      <c r="CB1162" s="16" t="e">
        <f>BZ1162</f>
        <v>#VALUE!</v>
      </c>
      <c r="CC1162" s="15" t="str">
        <f>IF(OR($BH1162="T", $BH1162="R"), 0, IF($BH1162="C", IF($BI1162="Y", IF($BA1162="C", 0, IF(AF1162="N/A", Q1162-T1162, AF1162-AG1162)), IF($AF1162="N/A", U1162, AH1162)), AN1162))</f>
        <v>N/A</v>
      </c>
      <c r="CD1162" s="15" t="str">
        <f>IF(OR($BH1162="T", $BH1162="R"), 0, IF($BH1162="C", IF($BI1162="Y", 0, IF($AF1162="N/A", V1162, AI1162)), AO1162))</f>
        <v>N/A</v>
      </c>
      <c r="CE1162" s="15" t="str">
        <f>IF(OR($BH1162="T", $BH1162="R"), 0, IF($BH1162="C", IF($BI1162="Y", 0, IF($AF1162="N/A", W1162, AJ1162)), AP1162))</f>
        <v>N/A</v>
      </c>
      <c r="CF1162" s="15" t="str">
        <f>IF(OR($BH1162="T", $BH1162="R"), 0, IF($BH1162="C", IF($BI1162="Y", 0, IF($AF1162="N/A", X1162, AK1162)), AQ1162))</f>
        <v>N/A</v>
      </c>
    </row>
    <row r="1163" spans="1:84" x14ac:dyDescent="0.25">
      <c r="A1163" s="14">
        <v>6140</v>
      </c>
      <c r="B1163" s="15"/>
      <c r="C1163" s="15"/>
      <c r="D1163" s="15"/>
      <c r="E1163" s="15" t="e">
        <f>VLOOKUP(B1163, 'Rookie Year'!$A$2:$B$55679,2,FALSE)</f>
        <v>#N/A</v>
      </c>
      <c r="F1163" s="15">
        <v>2024</v>
      </c>
      <c r="G1163" s="15" t="s">
        <v>42</v>
      </c>
      <c r="H1163" s="15"/>
      <c r="I1163" s="16"/>
      <c r="J1163" s="15"/>
      <c r="K1163" s="17">
        <f>IF(AND(G1163&lt;&gt;"N",R1163="N/A"), IF(I1163&lt;4, 0, 0.25),IF(I1163=1, IF(J1163=1,0.25, 0.25), IF(I1163&lt;13, 0.25, IF(I1163&lt;26, 0.4, IF(I1163&lt;51, 0.6, 0.75)))))</f>
        <v>0.25</v>
      </c>
      <c r="L1163" s="16">
        <f>I1163-M1163</f>
        <v>0</v>
      </c>
      <c r="M1163" s="16">
        <f>ROUNDUP(I1163*K1163,0)</f>
        <v>0</v>
      </c>
      <c r="N1163" s="16">
        <f>M1163*J1163</f>
        <v>0</v>
      </c>
      <c r="O1163" s="16">
        <v>0</v>
      </c>
      <c r="P1163" s="16">
        <v>0</v>
      </c>
      <c r="Q1163" s="16">
        <f>N1163-O1163-P1163</f>
        <v>0</v>
      </c>
      <c r="R1163" s="15" t="s">
        <v>75</v>
      </c>
      <c r="S1163" s="15">
        <f>IF(R1163="N/A", J1163-($B$1-F1163), J1163-($B$1-R1163))</f>
        <v>0</v>
      </c>
      <c r="T1163" s="16" t="str">
        <f>IF($S1163&lt;1, "N/A", $M1163)</f>
        <v>N/A</v>
      </c>
      <c r="U1163" s="16" t="str">
        <f>IF($S1163&lt;2, "N/A", $M1163)</f>
        <v>N/A</v>
      </c>
      <c r="V1163" s="16" t="str">
        <f>IF($S1163&lt;3, "N/A", $M1163)</f>
        <v>N/A</v>
      </c>
      <c r="W1163" s="16" t="str">
        <f>IF($S1163&lt;4, "N/A", $M1163)</f>
        <v>N/A</v>
      </c>
      <c r="X1163" s="16" t="str">
        <f>IF($S1163&lt;5, "N/A", $M1163)</f>
        <v>N/A</v>
      </c>
      <c r="Y1163" s="15" t="str">
        <f>IF(SUM(T1163:X1163)&lt;&gt;Q1163, "CHECK", "OK")</f>
        <v>OK</v>
      </c>
      <c r="Z1163" s="15" t="str">
        <f>IF(F1163=$B$1, "No", IF(S1163=1, "Yes", "No"))</f>
        <v>No</v>
      </c>
      <c r="AA1163" s="18" t="str">
        <f>IF(C1163="DM", "N/A", IF(Z1163="No","N/A",VLOOKUP(B1163,'Extension List'!$A$3:$R$1972,18,FALSE)))</f>
        <v>N/A</v>
      </c>
      <c r="AB1163" s="15" t="str">
        <f>IF(C1163="DM", "N/A", IF(Z1163="No","N/A",VLOOKUP(B1163,'Extension List'!$A$3:$T$1972,20,FALSE)))</f>
        <v>N/A</v>
      </c>
      <c r="AC1163" s="15" t="str">
        <f>IF(AA1163="N/A", "N/A", 0)</f>
        <v>N/A</v>
      </c>
      <c r="AD1163" s="16" t="str">
        <f>IF(AE1163="N/A", "N/A", AA1163-AE1163)</f>
        <v>N/A</v>
      </c>
      <c r="AE1163" s="16" t="str">
        <f>IF(AA1163="N/A", "N/A", IF(AC1163&gt;0, IF(AA1163&lt;13, ROUNDUP(0.25*AA1163,0), IF(AA1163&lt;26, ROUNDUP(0.4*AA1163,0), IF(AA1163&lt;51, ROUNDUP(0.6*AA1163,0), ROUNDUP(0.75*AA1163,0)))), "N/A"))</f>
        <v>N/A</v>
      </c>
      <c r="AF1163" s="16" t="str">
        <f>IF(AD1163="N/A","N/A", (AE1163*AC1163)+Q1163)</f>
        <v>N/A</v>
      </c>
      <c r="AG1163" s="16" t="str">
        <f>IF($AF1163="N/A", "N/A", "TBC")</f>
        <v>N/A</v>
      </c>
      <c r="AH1163" s="16" t="str">
        <f>IF($AF1163="N/A", "N/A", "TBC")</f>
        <v>N/A</v>
      </c>
      <c r="AI1163" s="16" t="str">
        <f>IF($AF1163="N/A","N/A",IF(AC1163&gt;1,"TBC","N/A"))</f>
        <v>N/A</v>
      </c>
      <c r="AJ1163" s="16" t="str">
        <f>IF($AF1163="N/A","N/A",IF(AC1163&gt;2,"TBC","N/A"))</f>
        <v>N/A</v>
      </c>
      <c r="AK1163" s="16" t="str">
        <f>IF($AF1163="N/A","N/A",IF(AC1163&gt;3,"TBC","N/A"))</f>
        <v>N/A</v>
      </c>
      <c r="AL1163" s="16" t="str">
        <f>IF(AC1163="N/A","N/A",IF(AC1163&gt;0,IF(SUM(AG1163:AK1163)&lt;&gt;AF1163,"CHECK","OK"),"N/A"))</f>
        <v>N/A</v>
      </c>
      <c r="AM1163" s="16" t="e">
        <f>IF(AD1163="N/A", L1163+T1163, L1163+AG1163)</f>
        <v>#VALUE!</v>
      </c>
      <c r="AN1163" s="16" t="str">
        <f>IF(AD1163="N/A", IF(U1163="N/A", "N/A", L1163+U1163), AD1163+AH1163)</f>
        <v>N/A</v>
      </c>
      <c r="AO1163" s="16" t="str">
        <f>IF(AD1163="N/A", IF(V1163="N/A", "N/A", L1163+V1163), IF(AI1163="N/A", "N/A", AD1163+AI1163))</f>
        <v>N/A</v>
      </c>
      <c r="AP1163" s="16" t="str">
        <f>IF(AD1163="N/A", IF(W1163="N/A", "N/A", L1163+W1163), IF(AJ1163="N/A", "N/A", AD1163+AJ1163))</f>
        <v>N/A</v>
      </c>
      <c r="AQ1163" s="16" t="str">
        <f>IF(AD1163="N/A", IF(X1163="N/A", "N/A", L1163+X1163), IF(AK1163="N/A", "N/A", AD1163+AK1163))</f>
        <v>N/A</v>
      </c>
      <c r="AR1163" s="15" t="s">
        <v>40</v>
      </c>
      <c r="AS1163" s="15" t="s">
        <v>40</v>
      </c>
      <c r="AT1163" s="15" t="s">
        <v>40</v>
      </c>
      <c r="AU1163" s="15" t="s">
        <v>40</v>
      </c>
      <c r="AV1163" s="15" t="s">
        <v>40</v>
      </c>
      <c r="AW1163" s="15" t="s">
        <v>40</v>
      </c>
      <c r="AX1163" s="15" t="s">
        <v>40</v>
      </c>
      <c r="AY1163" s="15" t="s">
        <v>40</v>
      </c>
      <c r="AZ1163" s="15" t="s">
        <v>40</v>
      </c>
      <c r="BA1163" s="15" t="s">
        <v>40</v>
      </c>
      <c r="BB1163" s="15" t="s">
        <v>40</v>
      </c>
      <c r="BC1163" s="15" t="s">
        <v>40</v>
      </c>
      <c r="BD1163" s="15" t="s">
        <v>40</v>
      </c>
      <c r="BE1163" s="15" t="s">
        <v>40</v>
      </c>
      <c r="BF1163" s="15" t="s">
        <v>40</v>
      </c>
      <c r="BG1163" s="15" t="s">
        <v>40</v>
      </c>
      <c r="BH1163" s="15" t="s">
        <v>40</v>
      </c>
      <c r="BJ1163" s="16" t="e">
        <f>IF(AR1163="R", $CA1163, IF(OR(AR1163="P", AR1163="T", AR1163="N"), 0, IF($C1163="DM", $T1163, IF(OR(AR1163="Y", AR1163="IR"),$AM1163,IF(AR1163="C", IF($BI1163="Y", IF($AF1163="N/A", $Q1163, $AF1163), IF($AG1163="N/A", $T1163,$AG1163)))))))</f>
        <v>#VALUE!</v>
      </c>
      <c r="BK1163" s="16" t="e">
        <f>IF(AS1163="R", $CA1163, IF(OR(AS1163="P", AS1163="T", AS1163="N"), 0, IF($C1163="DM", $T1163, IF(OR(AS1163="Y", AS1163="IR"),$AM1163,IF(AS1163="C", IF($BI1163="Y", IF($AF1163="N/A", $Q1163, $AF1163), IF($AG1163="N/A", $T1163,$AG1163)))))))</f>
        <v>#VALUE!</v>
      </c>
      <c r="BL1163" s="16" t="e">
        <f>IF(AT1163="R", $CA1163, IF(OR(AT1163="P", AT1163="T", AT1163="N"), 0, IF($C1163="DM", $T1163, IF(OR(AT1163="Y", AT1163="IR"),$AM1163,IF(AT1163="C", IF($BI1163="Y", IF($AF1163="N/A", $Q1163, $AF1163), IF($AG1163="N/A", $T1163,$AG1163)))))))</f>
        <v>#VALUE!</v>
      </c>
      <c r="BM1163" s="16" t="e">
        <f>IF(AU1163="R", $CA1163, IF(OR(AU1163="P", AU1163="T", AU1163="N"), 0, IF($C1163="DM", $T1163, IF(OR(AU1163="Y", AU1163="IR"),$AM1163,IF(AU1163="C", IF($BI1163="Y", IF($AF1163="N/A", $Q1163, $AF1163), IF($AG1163="N/A", $T1163,$AG1163)))))))</f>
        <v>#VALUE!</v>
      </c>
      <c r="BN1163" s="16" t="e">
        <f>IF(AV1163="R", $CA1163, IF(OR(AV1163="P", AV1163="T", AV1163="N"), 0, IF($C1163="DM", $T1163, IF(OR(AV1163="Y", AV1163="IR"),$AM1163,IF(AV1163="C", IF($BI1163="Y", IF($AF1163="N/A", $Q1163, $AF1163), IF($AG1163="N/A", $T1163,$AG1163)))))))</f>
        <v>#VALUE!</v>
      </c>
      <c r="BO1163" s="16" t="e">
        <f>IF(AW1163="R", $CA1163, IF(OR(AW1163="P", AW1163="T", AW1163="N"), 0, IF($C1163="DM", $T1163, IF(OR(AW1163="Y", AW1163="IR"),$AM1163,IF(AW1163="C", IF($BI1163="Y", IF($AF1163="N/A", $Q1163, $AF1163), IF($AG1163="N/A", $T1163,$AG1163)))))))</f>
        <v>#VALUE!</v>
      </c>
      <c r="BP1163" s="16" t="e">
        <f>IF(AX1163="R", $CA1163, IF(OR(AX1163="P", AX1163="T", AX1163="N"), 0, IF($C1163="DM", $T1163, IF(OR(AX1163="Y", AX1163="IR"),$AM1163,IF(AX1163="C", IF($BI1163="Y", IF($AF1163="N/A", $Q1163, $AF1163), IF($AG1163="N/A", $T1163,$AG1163)))))))</f>
        <v>#VALUE!</v>
      </c>
      <c r="BQ1163" s="16" t="e">
        <f>IF(AY1163="R", $CA1163, IF(OR(AY1163="P", AY1163="T", AY1163="N"), 0, IF($C1163="DM", $T1163, IF(OR(AY1163="Y", AY1163="IR"),$AM1163,IF(AY1163="C", IF($BI1163="Y", IF($AF1163="N/A", $Q1163, $AF1163), IF($AG1163="N/A", $T1163,$AG1163)))))))</f>
        <v>#VALUE!</v>
      </c>
      <c r="BR1163" s="16" t="e">
        <f>IF(AZ1163="R", $CA1163, IF(OR(AZ1163="P", AZ1163="T", AZ1163="N"), 0, IF($C1163="DM", $T1163, IF(OR(AZ1163="Y", AZ1163="IR"),$AM1163,IF(AZ1163="C", IF($BI1163="Y", IF($AF1163="N/A", $Q1163, $AF1163), IF($AG1163="N/A", $T1163,$AG1163)))))))</f>
        <v>#VALUE!</v>
      </c>
      <c r="BS1163" s="16" t="e">
        <f>IF(BA1163="R", $CA1163, IF(OR(BA1163="P", BA1163="T", BA1163="N"), 0, IF($C1163="DM", $T1163, IF(OR(BA1163="Y", BA1163="IR"),$AM1163,IF(BA1163="C", IF($BI1163="Y", IF($AF1163="N/A", $Q1163, $AF1163), IF($AG1163="N/A", $T1163,$AG1163)))))))</f>
        <v>#VALUE!</v>
      </c>
      <c r="BT1163" s="16" t="e">
        <f>IF(BB1163="R", $CA1163, IF(OR(BB1163="P", BB1163="T", BB1163="N"), 0, IF($C1163="DM", $T1163, IF(OR(BB1163="Y", BB1163="IR"),$AM1163,IF(BB1163="C", IF($BI1163="Y", IF($BA1163="C", IF($AF1163="N/A", $Q1163, $AF1163), IF($AF1163="N/A", $T1163, $AM1163)), IF($AG1163="N/A", $T1163,$AG1163)))))))</f>
        <v>#VALUE!</v>
      </c>
      <c r="BU1163" s="16" t="e">
        <f>IF(BC1163="R", $CA1163, IF(OR(BC1163="P", BC1163="T", BC1163="N"), 0, IF($C1163="DM", $T1163, IF(OR(BC1163="Y", BC1163="IR"),$AM1163,IF(BC1163="C", IF($BI1163="Y", IF($BA1163="C", IF($AF1163="N/A", $Q1163, $AF1163), IF($AF1163="N/A", $T1163, $AM1163)), IF($AG1163="N/A", $T1163,$AG1163)))))))</f>
        <v>#VALUE!</v>
      </c>
      <c r="BV1163" s="16" t="e">
        <f>IF(BD1163="R", $CA1163, IF(OR(BD1163="P", BD1163="T", BD1163="N"), 0, IF($C1163="DM", $T1163, IF(OR(BD1163="Y", BD1163="IR"),$AM1163,IF(BD1163="C", IF($BI1163="Y", IF($BA1163="C", IF($AF1163="N/A", $Q1163, $AF1163), IF($AF1163="N/A", $T1163, $AM1163)), IF($AG1163="N/A", $T1163,$AG1163)))))))</f>
        <v>#VALUE!</v>
      </c>
      <c r="BW1163" s="16" t="e">
        <f>IF(BE1163="R", $CA1163, IF(OR(BE1163="P", BE1163="T", BE1163="N"), 0, IF($C1163="DM", $T1163, IF(OR(BE1163="Y", BE1163="IR"),$AM1163,IF(BE1163="C", IF($BI1163="Y", IF($BA1163="C", IF($AF1163="N/A", $Q1163, $AF1163), IF($AF1163="N/A", $T1163, $AM1163)), IF($AG1163="N/A", $T1163,$AG1163)))))))</f>
        <v>#VALUE!</v>
      </c>
      <c r="BX1163" s="16" t="e">
        <f>IF(BF1163="R", $CA1163, IF(OR(BF1163="P", BF1163="T", BF1163="N"), 0, IF($C1163="DM", $T1163, IF(OR(BF1163="Y", BF1163="IR"),$AM1163,IF(BF1163="C", IF($BI1163="Y", IF($BA1163="C", IF($AF1163="N/A", $Q1163, $AF1163), IF($AF1163="N/A", $T1163, $AM1163)), IF($AG1163="N/A", $T1163,$AG1163)))))))</f>
        <v>#VALUE!</v>
      </c>
      <c r="BY1163" s="16" t="e">
        <f>IF(BG1163="R", $CA1163, IF(OR(BG1163="P", BG1163="T", BG1163="N"), 0, IF($C1163="DM", $T1163, IF(OR(BG1163="Y", BG1163="IR"),$AM1163,IF(BG1163="C", IF($BI1163="Y", IF($BA1163="C", IF($AF1163="N/A", $Q1163, $AF1163), IF($AF1163="N/A", $T1163, $AM1163)), IF($AG1163="N/A", $T1163,$AG1163)))))))</f>
        <v>#VALUE!</v>
      </c>
      <c r="BZ1163" s="16" t="e">
        <f>IF(BH1163="R", $CA1163, IF(OR(BH1163="P", BH1163="T", BH1163="N"), 0, IF($C1163="DM", $T1163, IF(OR(BH1163="Y", BH1163="IR"),$AM1163,IF(BH1163="C", IF($BI1163="Y", IF($BA1163="C", IF($AF1163="N/A", $Q1163, $AF1163), IF($AF1163="N/A", $T1163, $AM1163)), IF($AG1163="N/A", $T1163,$AG1163)))))))</f>
        <v>#VALUE!</v>
      </c>
      <c r="CA1163" s="15" t="s">
        <v>75</v>
      </c>
      <c r="CB1163" s="16" t="e">
        <f>BZ1163</f>
        <v>#VALUE!</v>
      </c>
      <c r="CC1163" s="15" t="str">
        <f>IF(OR($BH1163="T", $BH1163="R"), 0, IF($BH1163="C", IF($BI1163="Y", IF($BA1163="C", 0, IF(AF1163="N/A", Q1163-T1163, AF1163-AG1163)), IF($AF1163="N/A", U1163, AH1163)), AN1163))</f>
        <v>N/A</v>
      </c>
      <c r="CD1163" s="15" t="str">
        <f>IF(OR($BH1163="T", $BH1163="R"), 0, IF($BH1163="C", IF($BI1163="Y", 0, IF($AF1163="N/A", V1163, AI1163)), AO1163))</f>
        <v>N/A</v>
      </c>
      <c r="CE1163" s="15" t="str">
        <f>IF(OR($BH1163="T", $BH1163="R"), 0, IF($BH1163="C", IF($BI1163="Y", 0, IF($AF1163="N/A", W1163, AJ1163)), AP1163))</f>
        <v>N/A</v>
      </c>
      <c r="CF1163" s="15" t="str">
        <f>IF(OR($BH1163="T", $BH1163="R"), 0, IF($BH1163="C", IF($BI1163="Y", 0, IF($AF1163="N/A", X1163, AK1163)), AQ1163))</f>
        <v>N/A</v>
      </c>
    </row>
    <row r="1164" spans="1:84" x14ac:dyDescent="0.25">
      <c r="A1164" s="14">
        <v>6141</v>
      </c>
      <c r="B1164" s="15"/>
      <c r="C1164" s="15"/>
      <c r="D1164" s="15"/>
      <c r="E1164" s="15" t="e">
        <f>VLOOKUP(B1164, 'Rookie Year'!$A$2:$B$55679,2,FALSE)</f>
        <v>#N/A</v>
      </c>
      <c r="F1164" s="15">
        <v>2024</v>
      </c>
      <c r="G1164" s="15" t="s">
        <v>42</v>
      </c>
      <c r="H1164" s="15"/>
      <c r="I1164" s="16"/>
      <c r="J1164" s="15"/>
      <c r="K1164" s="17">
        <f>IF(AND(G1164&lt;&gt;"N",R1164="N/A"), IF(I1164&lt;4, 0, 0.25),IF(I1164=1, IF(J1164=1,0.25, 0.25), IF(I1164&lt;13, 0.25, IF(I1164&lt;26, 0.4, IF(I1164&lt;51, 0.6, 0.75)))))</f>
        <v>0.25</v>
      </c>
      <c r="L1164" s="16">
        <f>I1164-M1164</f>
        <v>0</v>
      </c>
      <c r="M1164" s="16">
        <f>ROUNDUP(I1164*K1164,0)</f>
        <v>0</v>
      </c>
      <c r="N1164" s="16">
        <f>M1164*J1164</f>
        <v>0</v>
      </c>
      <c r="O1164" s="16">
        <v>0</v>
      </c>
      <c r="P1164" s="16">
        <v>0</v>
      </c>
      <c r="Q1164" s="16">
        <f>N1164-O1164-P1164</f>
        <v>0</v>
      </c>
      <c r="R1164" s="15" t="s">
        <v>75</v>
      </c>
      <c r="S1164" s="15">
        <f>IF(R1164="N/A", J1164-($B$1-F1164), J1164-($B$1-R1164))</f>
        <v>0</v>
      </c>
      <c r="T1164" s="16" t="str">
        <f>IF($S1164&lt;1, "N/A", $M1164)</f>
        <v>N/A</v>
      </c>
      <c r="U1164" s="16" t="str">
        <f>IF($S1164&lt;2, "N/A", $M1164)</f>
        <v>N/A</v>
      </c>
      <c r="V1164" s="16" t="str">
        <f>IF($S1164&lt;3, "N/A", $M1164)</f>
        <v>N/A</v>
      </c>
      <c r="W1164" s="16" t="str">
        <f>IF($S1164&lt;4, "N/A", $M1164)</f>
        <v>N/A</v>
      </c>
      <c r="X1164" s="16" t="str">
        <f>IF($S1164&lt;5, "N/A", $M1164)</f>
        <v>N/A</v>
      </c>
      <c r="Y1164" s="15" t="str">
        <f>IF(SUM(T1164:X1164)&lt;&gt;Q1164, "CHECK", "OK")</f>
        <v>OK</v>
      </c>
      <c r="Z1164" s="15" t="str">
        <f>IF(F1164=$B$1, "No", IF(S1164=1, "Yes", "No"))</f>
        <v>No</v>
      </c>
      <c r="AA1164" s="18" t="str">
        <f>IF(C1164="DM", "N/A", IF(Z1164="No","N/A",VLOOKUP(B1164,'Extension List'!$A$3:$R$1972,18,FALSE)))</f>
        <v>N/A</v>
      </c>
      <c r="AB1164" s="15" t="str">
        <f>IF(C1164="DM", "N/A", IF(Z1164="No","N/A",VLOOKUP(B1164,'Extension List'!$A$3:$T$1972,20,FALSE)))</f>
        <v>N/A</v>
      </c>
      <c r="AC1164" s="15" t="str">
        <f>IF(AA1164="N/A", "N/A", 0)</f>
        <v>N/A</v>
      </c>
      <c r="AD1164" s="16" t="str">
        <f>IF(AE1164="N/A", "N/A", AA1164-AE1164)</f>
        <v>N/A</v>
      </c>
      <c r="AE1164" s="16" t="str">
        <f>IF(AA1164="N/A", "N/A", IF(AC1164&gt;0, IF(AA1164&lt;13, ROUNDUP(0.25*AA1164,0), IF(AA1164&lt;26, ROUNDUP(0.4*AA1164,0), IF(AA1164&lt;51, ROUNDUP(0.6*AA1164,0), ROUNDUP(0.75*AA1164,0)))), "N/A"))</f>
        <v>N/A</v>
      </c>
      <c r="AF1164" s="16" t="str">
        <f>IF(AD1164="N/A","N/A", (AE1164*AC1164)+Q1164)</f>
        <v>N/A</v>
      </c>
      <c r="AG1164" s="16" t="str">
        <f>IF($AF1164="N/A", "N/A", "TBC")</f>
        <v>N/A</v>
      </c>
      <c r="AH1164" s="16" t="str">
        <f>IF($AF1164="N/A", "N/A", "TBC")</f>
        <v>N/A</v>
      </c>
      <c r="AI1164" s="16" t="str">
        <f>IF($AF1164="N/A","N/A",IF(AC1164&gt;1,"TBC","N/A"))</f>
        <v>N/A</v>
      </c>
      <c r="AJ1164" s="16" t="str">
        <f>IF($AF1164="N/A","N/A",IF(AC1164&gt;2,"TBC","N/A"))</f>
        <v>N/A</v>
      </c>
      <c r="AK1164" s="16" t="str">
        <f>IF($AF1164="N/A","N/A",IF(AC1164&gt;3,"TBC","N/A"))</f>
        <v>N/A</v>
      </c>
      <c r="AL1164" s="16" t="str">
        <f>IF(AC1164="N/A","N/A",IF(AC1164&gt;0,IF(SUM(AG1164:AK1164)&lt;&gt;AF1164,"CHECK","OK"),"N/A"))</f>
        <v>N/A</v>
      </c>
      <c r="AM1164" s="16" t="e">
        <f>IF(AD1164="N/A", L1164+T1164, L1164+AG1164)</f>
        <v>#VALUE!</v>
      </c>
      <c r="AN1164" s="16" t="str">
        <f>IF(AD1164="N/A", IF(U1164="N/A", "N/A", L1164+U1164), AD1164+AH1164)</f>
        <v>N/A</v>
      </c>
      <c r="AO1164" s="16" t="str">
        <f>IF(AD1164="N/A", IF(V1164="N/A", "N/A", L1164+V1164), IF(AI1164="N/A", "N/A", AD1164+AI1164))</f>
        <v>N/A</v>
      </c>
      <c r="AP1164" s="16" t="str">
        <f>IF(AD1164="N/A", IF(W1164="N/A", "N/A", L1164+W1164), IF(AJ1164="N/A", "N/A", AD1164+AJ1164))</f>
        <v>N/A</v>
      </c>
      <c r="AQ1164" s="16" t="str">
        <f>IF(AD1164="N/A", IF(X1164="N/A", "N/A", L1164+X1164), IF(AK1164="N/A", "N/A", AD1164+AK1164))</f>
        <v>N/A</v>
      </c>
      <c r="AR1164" s="15" t="s">
        <v>40</v>
      </c>
      <c r="AS1164" s="15" t="s">
        <v>40</v>
      </c>
      <c r="AT1164" s="15" t="s">
        <v>40</v>
      </c>
      <c r="AU1164" s="15" t="s">
        <v>40</v>
      </c>
      <c r="AV1164" s="15" t="s">
        <v>40</v>
      </c>
      <c r="AW1164" s="15" t="s">
        <v>40</v>
      </c>
      <c r="AX1164" s="15" t="s">
        <v>40</v>
      </c>
      <c r="AY1164" s="15" t="s">
        <v>40</v>
      </c>
      <c r="AZ1164" s="15" t="s">
        <v>40</v>
      </c>
      <c r="BA1164" s="15" t="s">
        <v>40</v>
      </c>
      <c r="BB1164" s="15" t="s">
        <v>40</v>
      </c>
      <c r="BC1164" s="15" t="s">
        <v>40</v>
      </c>
      <c r="BD1164" s="15" t="s">
        <v>40</v>
      </c>
      <c r="BE1164" s="15" t="s">
        <v>40</v>
      </c>
      <c r="BF1164" s="15" t="s">
        <v>40</v>
      </c>
      <c r="BG1164" s="15" t="s">
        <v>40</v>
      </c>
      <c r="BH1164" s="15" t="s">
        <v>40</v>
      </c>
      <c r="BJ1164" s="16" t="e">
        <f>IF(AR1164="R", $CA1164, IF(OR(AR1164="P", AR1164="T", AR1164="N"), 0, IF($C1164="DM", $T1164, IF(OR(AR1164="Y", AR1164="IR"),$AM1164,IF(AR1164="C", IF($BI1164="Y", IF($AF1164="N/A", $Q1164, $AF1164), IF($AG1164="N/A", $T1164,$AG1164)))))))</f>
        <v>#VALUE!</v>
      </c>
      <c r="BK1164" s="16" t="e">
        <f>IF(AS1164="R", $CA1164, IF(OR(AS1164="P", AS1164="T", AS1164="N"), 0, IF($C1164="DM", $T1164, IF(OR(AS1164="Y", AS1164="IR"),$AM1164,IF(AS1164="C", IF($BI1164="Y", IF($AF1164="N/A", $Q1164, $AF1164), IF($AG1164="N/A", $T1164,$AG1164)))))))</f>
        <v>#VALUE!</v>
      </c>
      <c r="BL1164" s="16" t="e">
        <f>IF(AT1164="R", $CA1164, IF(OR(AT1164="P", AT1164="T", AT1164="N"), 0, IF($C1164="DM", $T1164, IF(OR(AT1164="Y", AT1164="IR"),$AM1164,IF(AT1164="C", IF($BI1164="Y", IF($AF1164="N/A", $Q1164, $AF1164), IF($AG1164="N/A", $T1164,$AG1164)))))))</f>
        <v>#VALUE!</v>
      </c>
      <c r="BM1164" s="16" t="e">
        <f>IF(AU1164="R", $CA1164, IF(OR(AU1164="P", AU1164="T", AU1164="N"), 0, IF($C1164="DM", $T1164, IF(OR(AU1164="Y", AU1164="IR"),$AM1164,IF(AU1164="C", IF($BI1164="Y", IF($AF1164="N/A", $Q1164, $AF1164), IF($AG1164="N/A", $T1164,$AG1164)))))))</f>
        <v>#VALUE!</v>
      </c>
      <c r="BN1164" s="16" t="e">
        <f>IF(AV1164="R", $CA1164, IF(OR(AV1164="P", AV1164="T", AV1164="N"), 0, IF($C1164="DM", $T1164, IF(OR(AV1164="Y", AV1164="IR"),$AM1164,IF(AV1164="C", IF($BI1164="Y", IF($AF1164="N/A", $Q1164, $AF1164), IF($AG1164="N/A", $T1164,$AG1164)))))))</f>
        <v>#VALUE!</v>
      </c>
      <c r="BO1164" s="16" t="e">
        <f>IF(AW1164="R", $CA1164, IF(OR(AW1164="P", AW1164="T", AW1164="N"), 0, IF($C1164="DM", $T1164, IF(OR(AW1164="Y", AW1164="IR"),$AM1164,IF(AW1164="C", IF($BI1164="Y", IF($AF1164="N/A", $Q1164, $AF1164), IF($AG1164="N/A", $T1164,$AG1164)))))))</f>
        <v>#VALUE!</v>
      </c>
      <c r="BP1164" s="16" t="e">
        <f>IF(AX1164="R", $CA1164, IF(OR(AX1164="P", AX1164="T", AX1164="N"), 0, IF($C1164="DM", $T1164, IF(OR(AX1164="Y", AX1164="IR"),$AM1164,IF(AX1164="C", IF($BI1164="Y", IF($AF1164="N/A", $Q1164, $AF1164), IF($AG1164="N/A", $T1164,$AG1164)))))))</f>
        <v>#VALUE!</v>
      </c>
      <c r="BQ1164" s="16" t="e">
        <f>IF(AY1164="R", $CA1164, IF(OR(AY1164="P", AY1164="T", AY1164="N"), 0, IF($C1164="DM", $T1164, IF(OR(AY1164="Y", AY1164="IR"),$AM1164,IF(AY1164="C", IF($BI1164="Y", IF($AF1164="N/A", $Q1164, $AF1164), IF($AG1164="N/A", $T1164,$AG1164)))))))</f>
        <v>#VALUE!</v>
      </c>
      <c r="BR1164" s="16" t="e">
        <f>IF(AZ1164="R", $CA1164, IF(OR(AZ1164="P", AZ1164="T", AZ1164="N"), 0, IF($C1164="DM", $T1164, IF(OR(AZ1164="Y", AZ1164="IR"),$AM1164,IF(AZ1164="C", IF($BI1164="Y", IF($AF1164="N/A", $Q1164, $AF1164), IF($AG1164="N/A", $T1164,$AG1164)))))))</f>
        <v>#VALUE!</v>
      </c>
      <c r="BS1164" s="16" t="e">
        <f>IF(BA1164="R", $CA1164, IF(OR(BA1164="P", BA1164="T", BA1164="N"), 0, IF($C1164="DM", $T1164, IF(OR(BA1164="Y", BA1164="IR"),$AM1164,IF(BA1164="C", IF($BI1164="Y", IF($AF1164="N/A", $Q1164, $AF1164), IF($AG1164="N/A", $T1164,$AG1164)))))))</f>
        <v>#VALUE!</v>
      </c>
      <c r="BT1164" s="16" t="e">
        <f>IF(BB1164="R", $CA1164, IF(OR(BB1164="P", BB1164="T", BB1164="N"), 0, IF($C1164="DM", $T1164, IF(OR(BB1164="Y", BB1164="IR"),$AM1164,IF(BB1164="C", IF($BI1164="Y", IF($BA1164="C", IF($AF1164="N/A", $Q1164, $AF1164), IF($AF1164="N/A", $T1164, $AM1164)), IF($AG1164="N/A", $T1164,$AG1164)))))))</f>
        <v>#VALUE!</v>
      </c>
      <c r="BU1164" s="16" t="e">
        <f>IF(BC1164="R", $CA1164, IF(OR(BC1164="P", BC1164="T", BC1164="N"), 0, IF($C1164="DM", $T1164, IF(OR(BC1164="Y", BC1164="IR"),$AM1164,IF(BC1164="C", IF($BI1164="Y", IF($BA1164="C", IF($AF1164="N/A", $Q1164, $AF1164), IF($AF1164="N/A", $T1164, $AM1164)), IF($AG1164="N/A", $T1164,$AG1164)))))))</f>
        <v>#VALUE!</v>
      </c>
      <c r="BV1164" s="16" t="e">
        <f>IF(BD1164="R", $CA1164, IF(OR(BD1164="P", BD1164="T", BD1164="N"), 0, IF($C1164="DM", $T1164, IF(OR(BD1164="Y", BD1164="IR"),$AM1164,IF(BD1164="C", IF($BI1164="Y", IF($BA1164="C", IF($AF1164="N/A", $Q1164, $AF1164), IF($AF1164="N/A", $T1164, $AM1164)), IF($AG1164="N/A", $T1164,$AG1164)))))))</f>
        <v>#VALUE!</v>
      </c>
      <c r="BW1164" s="16" t="e">
        <f>IF(BE1164="R", $CA1164, IF(OR(BE1164="P", BE1164="T", BE1164="N"), 0, IF($C1164="DM", $T1164, IF(OR(BE1164="Y", BE1164="IR"),$AM1164,IF(BE1164="C", IF($BI1164="Y", IF($BA1164="C", IF($AF1164="N/A", $Q1164, $AF1164), IF($AF1164="N/A", $T1164, $AM1164)), IF($AG1164="N/A", $T1164,$AG1164)))))))</f>
        <v>#VALUE!</v>
      </c>
      <c r="BX1164" s="16" t="e">
        <f>IF(BF1164="R", $CA1164, IF(OR(BF1164="P", BF1164="T", BF1164="N"), 0, IF($C1164="DM", $T1164, IF(OR(BF1164="Y", BF1164="IR"),$AM1164,IF(BF1164="C", IF($BI1164="Y", IF($BA1164="C", IF($AF1164="N/A", $Q1164, $AF1164), IF($AF1164="N/A", $T1164, $AM1164)), IF($AG1164="N/A", $T1164,$AG1164)))))))</f>
        <v>#VALUE!</v>
      </c>
      <c r="BY1164" s="16" t="e">
        <f>IF(BG1164="R", $CA1164, IF(OR(BG1164="P", BG1164="T", BG1164="N"), 0, IF($C1164="DM", $T1164, IF(OR(BG1164="Y", BG1164="IR"),$AM1164,IF(BG1164="C", IF($BI1164="Y", IF($BA1164="C", IF($AF1164="N/A", $Q1164, $AF1164), IF($AF1164="N/A", $T1164, $AM1164)), IF($AG1164="N/A", $T1164,$AG1164)))))))</f>
        <v>#VALUE!</v>
      </c>
      <c r="BZ1164" s="16" t="e">
        <f>IF(BH1164="R", $CA1164, IF(OR(BH1164="P", BH1164="T", BH1164="N"), 0, IF($C1164="DM", $T1164, IF(OR(BH1164="Y", BH1164="IR"),$AM1164,IF(BH1164="C", IF($BI1164="Y", IF($BA1164="C", IF($AF1164="N/A", $Q1164, $AF1164), IF($AF1164="N/A", $T1164, $AM1164)), IF($AG1164="N/A", $T1164,$AG1164)))))))</f>
        <v>#VALUE!</v>
      </c>
      <c r="CA1164" s="15" t="s">
        <v>75</v>
      </c>
      <c r="CB1164" s="16" t="e">
        <f>BZ1164</f>
        <v>#VALUE!</v>
      </c>
      <c r="CC1164" s="15" t="str">
        <f>IF(OR($BH1164="T", $BH1164="R"), 0, IF($BH1164="C", IF($BI1164="Y", IF($BA1164="C", 0, IF(AF1164="N/A", Q1164-T1164, AF1164-AG1164)), IF($AF1164="N/A", U1164, AH1164)), AN1164))</f>
        <v>N/A</v>
      </c>
      <c r="CD1164" s="15" t="str">
        <f>IF(OR($BH1164="T", $BH1164="R"), 0, IF($BH1164="C", IF($BI1164="Y", 0, IF($AF1164="N/A", V1164, AI1164)), AO1164))</f>
        <v>N/A</v>
      </c>
      <c r="CE1164" s="15" t="str">
        <f>IF(OR($BH1164="T", $BH1164="R"), 0, IF($BH1164="C", IF($BI1164="Y", 0, IF($AF1164="N/A", W1164, AJ1164)), AP1164))</f>
        <v>N/A</v>
      </c>
      <c r="CF1164" s="15" t="str">
        <f>IF(OR($BH1164="T", $BH1164="R"), 0, IF($BH1164="C", IF($BI1164="Y", 0, IF($AF1164="N/A", X1164, AK1164)), AQ1164))</f>
        <v>N/A</v>
      </c>
    </row>
    <row r="1165" spans="1:84" x14ac:dyDescent="0.25">
      <c r="A1165" s="14">
        <v>6142</v>
      </c>
      <c r="B1165" s="15"/>
      <c r="C1165" s="15"/>
      <c r="D1165" s="15"/>
      <c r="E1165" s="15" t="e">
        <f>VLOOKUP(B1165, 'Rookie Year'!$A$2:$B$55679,2,FALSE)</f>
        <v>#N/A</v>
      </c>
      <c r="F1165" s="15">
        <v>2024</v>
      </c>
      <c r="G1165" s="15" t="s">
        <v>42</v>
      </c>
      <c r="H1165" s="15"/>
      <c r="I1165" s="16"/>
      <c r="J1165" s="15"/>
      <c r="K1165" s="17">
        <f>IF(AND(G1165&lt;&gt;"N",R1165="N/A"), IF(I1165&lt;4, 0, 0.25),IF(I1165=1, IF(J1165=1,0.25, 0.25), IF(I1165&lt;13, 0.25, IF(I1165&lt;26, 0.4, IF(I1165&lt;51, 0.6, 0.75)))))</f>
        <v>0.25</v>
      </c>
      <c r="L1165" s="16">
        <f>I1165-M1165</f>
        <v>0</v>
      </c>
      <c r="M1165" s="16">
        <f>ROUNDUP(I1165*K1165,0)</f>
        <v>0</v>
      </c>
      <c r="N1165" s="16">
        <f>M1165*J1165</f>
        <v>0</v>
      </c>
      <c r="O1165" s="16">
        <v>0</v>
      </c>
      <c r="P1165" s="16">
        <v>0</v>
      </c>
      <c r="Q1165" s="16">
        <f>N1165-O1165-P1165</f>
        <v>0</v>
      </c>
      <c r="R1165" s="15" t="s">
        <v>75</v>
      </c>
      <c r="S1165" s="15">
        <f>IF(R1165="N/A", J1165-($B$1-F1165), J1165-($B$1-R1165))</f>
        <v>0</v>
      </c>
      <c r="T1165" s="16" t="str">
        <f>IF($S1165&lt;1, "N/A", $M1165)</f>
        <v>N/A</v>
      </c>
      <c r="U1165" s="16" t="str">
        <f>IF($S1165&lt;2, "N/A", $M1165)</f>
        <v>N/A</v>
      </c>
      <c r="V1165" s="16" t="str">
        <f>IF($S1165&lt;3, "N/A", $M1165)</f>
        <v>N/A</v>
      </c>
      <c r="W1165" s="16" t="str">
        <f>IF($S1165&lt;4, "N/A", $M1165)</f>
        <v>N/A</v>
      </c>
      <c r="X1165" s="16" t="str">
        <f>IF($S1165&lt;5, "N/A", $M1165)</f>
        <v>N/A</v>
      </c>
      <c r="Y1165" s="15" t="str">
        <f>IF(SUM(T1165:X1165)&lt;&gt;Q1165, "CHECK", "OK")</f>
        <v>OK</v>
      </c>
      <c r="Z1165" s="15" t="str">
        <f>IF(F1165=$B$1, "No", IF(S1165=1, "Yes", "No"))</f>
        <v>No</v>
      </c>
      <c r="AA1165" s="18" t="str">
        <f>IF(C1165="DM", "N/A", IF(Z1165="No","N/A",VLOOKUP(B1165,'Extension List'!$A$3:$R$1972,18,FALSE)))</f>
        <v>N/A</v>
      </c>
      <c r="AB1165" s="15" t="str">
        <f>IF(C1165="DM", "N/A", IF(Z1165="No","N/A",VLOOKUP(B1165,'Extension List'!$A$3:$T$1972,20,FALSE)))</f>
        <v>N/A</v>
      </c>
      <c r="AC1165" s="15" t="str">
        <f>IF(AA1165="N/A", "N/A", 0)</f>
        <v>N/A</v>
      </c>
      <c r="AD1165" s="16" t="str">
        <f>IF(AE1165="N/A", "N/A", AA1165-AE1165)</f>
        <v>N/A</v>
      </c>
      <c r="AE1165" s="16" t="str">
        <f>IF(AA1165="N/A", "N/A", IF(AC1165&gt;0, IF(AA1165&lt;13, ROUNDUP(0.25*AA1165,0), IF(AA1165&lt;26, ROUNDUP(0.4*AA1165,0), IF(AA1165&lt;51, ROUNDUP(0.6*AA1165,0), ROUNDUP(0.75*AA1165,0)))), "N/A"))</f>
        <v>N/A</v>
      </c>
      <c r="AF1165" s="16" t="str">
        <f>IF(AD1165="N/A","N/A", (AE1165*AC1165)+Q1165)</f>
        <v>N/A</v>
      </c>
      <c r="AG1165" s="16" t="str">
        <f>IF($AF1165="N/A", "N/A", "TBC")</f>
        <v>N/A</v>
      </c>
      <c r="AH1165" s="16" t="str">
        <f>IF($AF1165="N/A", "N/A", "TBC")</f>
        <v>N/A</v>
      </c>
      <c r="AI1165" s="16" t="str">
        <f>IF($AF1165="N/A","N/A",IF(AC1165&gt;1,"TBC","N/A"))</f>
        <v>N/A</v>
      </c>
      <c r="AJ1165" s="16" t="str">
        <f>IF($AF1165="N/A","N/A",IF(AC1165&gt;2,"TBC","N/A"))</f>
        <v>N/A</v>
      </c>
      <c r="AK1165" s="16" t="str">
        <f>IF($AF1165="N/A","N/A",IF(AC1165&gt;3,"TBC","N/A"))</f>
        <v>N/A</v>
      </c>
      <c r="AL1165" s="16" t="str">
        <f>IF(AC1165="N/A","N/A",IF(AC1165&gt;0,IF(SUM(AG1165:AK1165)&lt;&gt;AF1165,"CHECK","OK"),"N/A"))</f>
        <v>N/A</v>
      </c>
      <c r="AM1165" s="16" t="e">
        <f>IF(AD1165="N/A", L1165+T1165, L1165+AG1165)</f>
        <v>#VALUE!</v>
      </c>
      <c r="AN1165" s="16" t="str">
        <f>IF(AD1165="N/A", IF(U1165="N/A", "N/A", L1165+U1165), AD1165+AH1165)</f>
        <v>N/A</v>
      </c>
      <c r="AO1165" s="16" t="str">
        <f>IF(AD1165="N/A", IF(V1165="N/A", "N/A", L1165+V1165), IF(AI1165="N/A", "N/A", AD1165+AI1165))</f>
        <v>N/A</v>
      </c>
      <c r="AP1165" s="16" t="str">
        <f>IF(AD1165="N/A", IF(W1165="N/A", "N/A", L1165+W1165), IF(AJ1165="N/A", "N/A", AD1165+AJ1165))</f>
        <v>N/A</v>
      </c>
      <c r="AQ1165" s="16" t="str">
        <f>IF(AD1165="N/A", IF(X1165="N/A", "N/A", L1165+X1165), IF(AK1165="N/A", "N/A", AD1165+AK1165))</f>
        <v>N/A</v>
      </c>
      <c r="AR1165" s="15" t="s">
        <v>40</v>
      </c>
      <c r="AS1165" s="15" t="s">
        <v>40</v>
      </c>
      <c r="AT1165" s="15" t="s">
        <v>40</v>
      </c>
      <c r="AU1165" s="15" t="s">
        <v>40</v>
      </c>
      <c r="AV1165" s="15" t="s">
        <v>40</v>
      </c>
      <c r="AW1165" s="15" t="s">
        <v>40</v>
      </c>
      <c r="AX1165" s="15" t="s">
        <v>40</v>
      </c>
      <c r="AY1165" s="15" t="s">
        <v>40</v>
      </c>
      <c r="AZ1165" s="15" t="s">
        <v>40</v>
      </c>
      <c r="BA1165" s="15" t="s">
        <v>40</v>
      </c>
      <c r="BB1165" s="15" t="s">
        <v>40</v>
      </c>
      <c r="BC1165" s="15" t="s">
        <v>40</v>
      </c>
      <c r="BD1165" s="15" t="s">
        <v>40</v>
      </c>
      <c r="BE1165" s="15" t="s">
        <v>40</v>
      </c>
      <c r="BF1165" s="15" t="s">
        <v>40</v>
      </c>
      <c r="BG1165" s="15" t="s">
        <v>40</v>
      </c>
      <c r="BH1165" s="15" t="s">
        <v>40</v>
      </c>
      <c r="BJ1165" s="16" t="e">
        <f>IF(AR1165="R", $CA1165, IF(OR(AR1165="P", AR1165="T", AR1165="N"), 0, IF($C1165="DM", $T1165, IF(OR(AR1165="Y", AR1165="IR"),$AM1165,IF(AR1165="C", IF($BI1165="Y", IF($AF1165="N/A", $Q1165, $AF1165), IF($AG1165="N/A", $T1165,$AG1165)))))))</f>
        <v>#VALUE!</v>
      </c>
      <c r="BK1165" s="16" t="e">
        <f>IF(AS1165="R", $CA1165, IF(OR(AS1165="P", AS1165="T", AS1165="N"), 0, IF($C1165="DM", $T1165, IF(OR(AS1165="Y", AS1165="IR"),$AM1165,IF(AS1165="C", IF($BI1165="Y", IF($AF1165="N/A", $Q1165, $AF1165), IF($AG1165="N/A", $T1165,$AG1165)))))))</f>
        <v>#VALUE!</v>
      </c>
      <c r="BL1165" s="16" t="e">
        <f>IF(AT1165="R", $CA1165, IF(OR(AT1165="P", AT1165="T", AT1165="N"), 0, IF($C1165="DM", $T1165, IF(OR(AT1165="Y", AT1165="IR"),$AM1165,IF(AT1165="C", IF($BI1165="Y", IF($AF1165="N/A", $Q1165, $AF1165), IF($AG1165="N/A", $T1165,$AG1165)))))))</f>
        <v>#VALUE!</v>
      </c>
      <c r="BM1165" s="16" t="e">
        <f>IF(AU1165="R", $CA1165, IF(OR(AU1165="P", AU1165="T", AU1165="N"), 0, IF($C1165="DM", $T1165, IF(OR(AU1165="Y", AU1165="IR"),$AM1165,IF(AU1165="C", IF($BI1165="Y", IF($AF1165="N/A", $Q1165, $AF1165), IF($AG1165="N/A", $T1165,$AG1165)))))))</f>
        <v>#VALUE!</v>
      </c>
      <c r="BN1165" s="16" t="e">
        <f>IF(AV1165="R", $CA1165, IF(OR(AV1165="P", AV1165="T", AV1165="N"), 0, IF($C1165="DM", $T1165, IF(OR(AV1165="Y", AV1165="IR"),$AM1165,IF(AV1165="C", IF($BI1165="Y", IF($AF1165="N/A", $Q1165, $AF1165), IF($AG1165="N/A", $T1165,$AG1165)))))))</f>
        <v>#VALUE!</v>
      </c>
      <c r="BO1165" s="16" t="e">
        <f>IF(AW1165="R", $CA1165, IF(OR(AW1165="P", AW1165="T", AW1165="N"), 0, IF($C1165="DM", $T1165, IF(OR(AW1165="Y", AW1165="IR"),$AM1165,IF(AW1165="C", IF($BI1165="Y", IF($AF1165="N/A", $Q1165, $AF1165), IF($AG1165="N/A", $T1165,$AG1165)))))))</f>
        <v>#VALUE!</v>
      </c>
      <c r="BP1165" s="16" t="e">
        <f>IF(AX1165="R", $CA1165, IF(OR(AX1165="P", AX1165="T", AX1165="N"), 0, IF($C1165="DM", $T1165, IF(OR(AX1165="Y", AX1165="IR"),$AM1165,IF(AX1165="C", IF($BI1165="Y", IF($AF1165="N/A", $Q1165, $AF1165), IF($AG1165="N/A", $T1165,$AG1165)))))))</f>
        <v>#VALUE!</v>
      </c>
      <c r="BQ1165" s="16" t="e">
        <f>IF(AY1165="R", $CA1165, IF(OR(AY1165="P", AY1165="T", AY1165="N"), 0, IF($C1165="DM", $T1165, IF(OR(AY1165="Y", AY1165="IR"),$AM1165,IF(AY1165="C", IF($BI1165="Y", IF($AF1165="N/A", $Q1165, $AF1165), IF($AG1165="N/A", $T1165,$AG1165)))))))</f>
        <v>#VALUE!</v>
      </c>
      <c r="BR1165" s="16" t="e">
        <f>IF(AZ1165="R", $CA1165, IF(OR(AZ1165="P", AZ1165="T", AZ1165="N"), 0, IF($C1165="DM", $T1165, IF(OR(AZ1165="Y", AZ1165="IR"),$AM1165,IF(AZ1165="C", IF($BI1165="Y", IF($AF1165="N/A", $Q1165, $AF1165), IF($AG1165="N/A", $T1165,$AG1165)))))))</f>
        <v>#VALUE!</v>
      </c>
      <c r="BS1165" s="16" t="e">
        <f>IF(BA1165="R", $CA1165, IF(OR(BA1165="P", BA1165="T", BA1165="N"), 0, IF($C1165="DM", $T1165, IF(OR(BA1165="Y", BA1165="IR"),$AM1165,IF(BA1165="C", IF($BI1165="Y", IF($AF1165="N/A", $Q1165, $AF1165), IF($AG1165="N/A", $T1165,$AG1165)))))))</f>
        <v>#VALUE!</v>
      </c>
      <c r="BT1165" s="16" t="e">
        <f>IF(BB1165="R", $CA1165, IF(OR(BB1165="P", BB1165="T", BB1165="N"), 0, IF($C1165="DM", $T1165, IF(OR(BB1165="Y", BB1165="IR"),$AM1165,IF(BB1165="C", IF($BI1165="Y", IF($BA1165="C", IF($AF1165="N/A", $Q1165, $AF1165), IF($AF1165="N/A", $T1165, $AM1165)), IF($AG1165="N/A", $T1165,$AG1165)))))))</f>
        <v>#VALUE!</v>
      </c>
      <c r="BU1165" s="16" t="e">
        <f>IF(BC1165="R", $CA1165, IF(OR(BC1165="P", BC1165="T", BC1165="N"), 0, IF($C1165="DM", $T1165, IF(OR(BC1165="Y", BC1165="IR"),$AM1165,IF(BC1165="C", IF($BI1165="Y", IF($BA1165="C", IF($AF1165="N/A", $Q1165, $AF1165), IF($AF1165="N/A", $T1165, $AM1165)), IF($AG1165="N/A", $T1165,$AG1165)))))))</f>
        <v>#VALUE!</v>
      </c>
      <c r="BV1165" s="16" t="e">
        <f>IF(BD1165="R", $CA1165, IF(OR(BD1165="P", BD1165="T", BD1165="N"), 0, IF($C1165="DM", $T1165, IF(OR(BD1165="Y", BD1165="IR"),$AM1165,IF(BD1165="C", IF($BI1165="Y", IF($BA1165="C", IF($AF1165="N/A", $Q1165, $AF1165), IF($AF1165="N/A", $T1165, $AM1165)), IF($AG1165="N/A", $T1165,$AG1165)))))))</f>
        <v>#VALUE!</v>
      </c>
      <c r="BW1165" s="16" t="e">
        <f>IF(BE1165="R", $CA1165, IF(OR(BE1165="P", BE1165="T", BE1165="N"), 0, IF($C1165="DM", $T1165, IF(OR(BE1165="Y", BE1165="IR"),$AM1165,IF(BE1165="C", IF($BI1165="Y", IF($BA1165="C", IF($AF1165="N/A", $Q1165, $AF1165), IF($AF1165="N/A", $T1165, $AM1165)), IF($AG1165="N/A", $T1165,$AG1165)))))))</f>
        <v>#VALUE!</v>
      </c>
      <c r="BX1165" s="16" t="e">
        <f>IF(BF1165="R", $CA1165, IF(OR(BF1165="P", BF1165="T", BF1165="N"), 0, IF($C1165="DM", $T1165, IF(OR(BF1165="Y", BF1165="IR"),$AM1165,IF(BF1165="C", IF($BI1165="Y", IF($BA1165="C", IF($AF1165="N/A", $Q1165, $AF1165), IF($AF1165="N/A", $T1165, $AM1165)), IF($AG1165="N/A", $T1165,$AG1165)))))))</f>
        <v>#VALUE!</v>
      </c>
      <c r="BY1165" s="16" t="e">
        <f>IF(BG1165="R", $CA1165, IF(OR(BG1165="P", BG1165="T", BG1165="N"), 0, IF($C1165="DM", $T1165, IF(OR(BG1165="Y", BG1165="IR"),$AM1165,IF(BG1165="C", IF($BI1165="Y", IF($BA1165="C", IF($AF1165="N/A", $Q1165, $AF1165), IF($AF1165="N/A", $T1165, $AM1165)), IF($AG1165="N/A", $T1165,$AG1165)))))))</f>
        <v>#VALUE!</v>
      </c>
      <c r="BZ1165" s="16" t="e">
        <f>IF(BH1165="R", $CA1165, IF(OR(BH1165="P", BH1165="T", BH1165="N"), 0, IF($C1165="DM", $T1165, IF(OR(BH1165="Y", BH1165="IR"),$AM1165,IF(BH1165="C", IF($BI1165="Y", IF($BA1165="C", IF($AF1165="N/A", $Q1165, $AF1165), IF($AF1165="N/A", $T1165, $AM1165)), IF($AG1165="N/A", $T1165,$AG1165)))))))</f>
        <v>#VALUE!</v>
      </c>
      <c r="CA1165" s="15" t="s">
        <v>75</v>
      </c>
      <c r="CB1165" s="16" t="e">
        <f>BZ1165</f>
        <v>#VALUE!</v>
      </c>
      <c r="CC1165" s="15" t="str">
        <f>IF(OR($BH1165="T", $BH1165="R"), 0, IF($BH1165="C", IF($BI1165="Y", IF($BA1165="C", 0, IF(AF1165="N/A", Q1165-T1165, AF1165-AG1165)), IF($AF1165="N/A", U1165, AH1165)), AN1165))</f>
        <v>N/A</v>
      </c>
      <c r="CD1165" s="15" t="str">
        <f>IF(OR($BH1165="T", $BH1165="R"), 0, IF($BH1165="C", IF($BI1165="Y", 0, IF($AF1165="N/A", V1165, AI1165)), AO1165))</f>
        <v>N/A</v>
      </c>
      <c r="CE1165" s="15" t="str">
        <f>IF(OR($BH1165="T", $BH1165="R"), 0, IF($BH1165="C", IF($BI1165="Y", 0, IF($AF1165="N/A", W1165, AJ1165)), AP1165))</f>
        <v>N/A</v>
      </c>
      <c r="CF1165" s="15" t="str">
        <f>IF(OR($BH1165="T", $BH1165="R"), 0, IF($BH1165="C", IF($BI1165="Y", 0, IF($AF1165="N/A", X1165, AK1165)), AQ1165))</f>
        <v>N/A</v>
      </c>
    </row>
    <row r="1166" spans="1:84" x14ac:dyDescent="0.25">
      <c r="A1166" s="14">
        <v>6143</v>
      </c>
      <c r="B1166" s="15"/>
      <c r="C1166" s="15"/>
      <c r="D1166" s="15"/>
      <c r="E1166" s="15" t="e">
        <f>VLOOKUP(B1166, 'Rookie Year'!$A$2:$B$55679,2,FALSE)</f>
        <v>#N/A</v>
      </c>
      <c r="F1166" s="15">
        <v>2024</v>
      </c>
      <c r="G1166" s="15" t="s">
        <v>42</v>
      </c>
      <c r="H1166" s="15"/>
      <c r="I1166" s="16"/>
      <c r="J1166" s="15"/>
      <c r="K1166" s="17">
        <f>IF(AND(G1166&lt;&gt;"N",R1166="N/A"), IF(I1166&lt;4, 0, 0.25),IF(I1166=1, IF(J1166=1,0.25, 0.25), IF(I1166&lt;13, 0.25, IF(I1166&lt;26, 0.4, IF(I1166&lt;51, 0.6, 0.75)))))</f>
        <v>0.25</v>
      </c>
      <c r="L1166" s="16">
        <f>I1166-M1166</f>
        <v>0</v>
      </c>
      <c r="M1166" s="16">
        <f>ROUNDUP(I1166*K1166,0)</f>
        <v>0</v>
      </c>
      <c r="N1166" s="16">
        <f>M1166*J1166</f>
        <v>0</v>
      </c>
      <c r="O1166" s="16">
        <v>0</v>
      </c>
      <c r="P1166" s="16">
        <v>0</v>
      </c>
      <c r="Q1166" s="16">
        <f>N1166-O1166-P1166</f>
        <v>0</v>
      </c>
      <c r="R1166" s="15" t="s">
        <v>75</v>
      </c>
      <c r="S1166" s="15">
        <f>IF(R1166="N/A", J1166-($B$1-F1166), J1166-($B$1-R1166))</f>
        <v>0</v>
      </c>
      <c r="T1166" s="16" t="str">
        <f>IF($S1166&lt;1, "N/A", $M1166)</f>
        <v>N/A</v>
      </c>
      <c r="U1166" s="16" t="str">
        <f>IF($S1166&lt;2, "N/A", $M1166)</f>
        <v>N/A</v>
      </c>
      <c r="V1166" s="16" t="str">
        <f>IF($S1166&lt;3, "N/A", $M1166)</f>
        <v>N/A</v>
      </c>
      <c r="W1166" s="16" t="str">
        <f>IF($S1166&lt;4, "N/A", $M1166)</f>
        <v>N/A</v>
      </c>
      <c r="X1166" s="16" t="str">
        <f>IF($S1166&lt;5, "N/A", $M1166)</f>
        <v>N/A</v>
      </c>
      <c r="Y1166" s="15" t="str">
        <f>IF(SUM(T1166:X1166)&lt;&gt;Q1166, "CHECK", "OK")</f>
        <v>OK</v>
      </c>
      <c r="Z1166" s="15" t="str">
        <f>IF(F1166=$B$1, "No", IF(S1166=1, "Yes", "No"))</f>
        <v>No</v>
      </c>
      <c r="AA1166" s="18" t="str">
        <f>IF(C1166="DM", "N/A", IF(Z1166="No","N/A",VLOOKUP(B1166,'Extension List'!$A$3:$R$1972,18,FALSE)))</f>
        <v>N/A</v>
      </c>
      <c r="AB1166" s="15" t="str">
        <f>IF(C1166="DM", "N/A", IF(Z1166="No","N/A",VLOOKUP(B1166,'Extension List'!$A$3:$T$1972,20,FALSE)))</f>
        <v>N/A</v>
      </c>
      <c r="AC1166" s="15" t="str">
        <f>IF(AA1166="N/A", "N/A", 0)</f>
        <v>N/A</v>
      </c>
      <c r="AD1166" s="16" t="str">
        <f>IF(AE1166="N/A", "N/A", AA1166-AE1166)</f>
        <v>N/A</v>
      </c>
      <c r="AE1166" s="16" t="str">
        <f>IF(AA1166="N/A", "N/A", IF(AC1166&gt;0, IF(AA1166&lt;13, ROUNDUP(0.25*AA1166,0), IF(AA1166&lt;26, ROUNDUP(0.4*AA1166,0), IF(AA1166&lt;51, ROUNDUP(0.6*AA1166,0), ROUNDUP(0.75*AA1166,0)))), "N/A"))</f>
        <v>N/A</v>
      </c>
      <c r="AF1166" s="16" t="str">
        <f>IF(AD1166="N/A","N/A", (AE1166*AC1166)+Q1166)</f>
        <v>N/A</v>
      </c>
      <c r="AG1166" s="16" t="str">
        <f>IF($AF1166="N/A", "N/A", "TBC")</f>
        <v>N/A</v>
      </c>
      <c r="AH1166" s="16" t="str">
        <f>IF($AF1166="N/A", "N/A", "TBC")</f>
        <v>N/A</v>
      </c>
      <c r="AI1166" s="16" t="str">
        <f>IF($AF1166="N/A","N/A",IF(AC1166&gt;1,"TBC","N/A"))</f>
        <v>N/A</v>
      </c>
      <c r="AJ1166" s="16" t="str">
        <f>IF($AF1166="N/A","N/A",IF(AC1166&gt;2,"TBC","N/A"))</f>
        <v>N/A</v>
      </c>
      <c r="AK1166" s="16" t="str">
        <f>IF($AF1166="N/A","N/A",IF(AC1166&gt;3,"TBC","N/A"))</f>
        <v>N/A</v>
      </c>
      <c r="AL1166" s="16" t="str">
        <f>IF(AC1166="N/A","N/A",IF(AC1166&gt;0,IF(SUM(AG1166:AK1166)&lt;&gt;AF1166,"CHECK","OK"),"N/A"))</f>
        <v>N/A</v>
      </c>
      <c r="AM1166" s="16" t="e">
        <f>IF(AD1166="N/A", L1166+T1166, L1166+AG1166)</f>
        <v>#VALUE!</v>
      </c>
      <c r="AN1166" s="16" t="str">
        <f>IF(AD1166="N/A", IF(U1166="N/A", "N/A", L1166+U1166), AD1166+AH1166)</f>
        <v>N/A</v>
      </c>
      <c r="AO1166" s="16" t="str">
        <f>IF(AD1166="N/A", IF(V1166="N/A", "N/A", L1166+V1166), IF(AI1166="N/A", "N/A", AD1166+AI1166))</f>
        <v>N/A</v>
      </c>
      <c r="AP1166" s="16" t="str">
        <f>IF(AD1166="N/A", IF(W1166="N/A", "N/A", L1166+W1166), IF(AJ1166="N/A", "N/A", AD1166+AJ1166))</f>
        <v>N/A</v>
      </c>
      <c r="AQ1166" s="16" t="str">
        <f>IF(AD1166="N/A", IF(X1166="N/A", "N/A", L1166+X1166), IF(AK1166="N/A", "N/A", AD1166+AK1166))</f>
        <v>N/A</v>
      </c>
      <c r="AR1166" s="15" t="s">
        <v>40</v>
      </c>
      <c r="AS1166" s="15" t="s">
        <v>40</v>
      </c>
      <c r="AT1166" s="15" t="s">
        <v>40</v>
      </c>
      <c r="AU1166" s="15" t="s">
        <v>40</v>
      </c>
      <c r="AV1166" s="15" t="s">
        <v>40</v>
      </c>
      <c r="AW1166" s="15" t="s">
        <v>40</v>
      </c>
      <c r="AX1166" s="15" t="s">
        <v>40</v>
      </c>
      <c r="AY1166" s="15" t="s">
        <v>40</v>
      </c>
      <c r="AZ1166" s="15" t="s">
        <v>40</v>
      </c>
      <c r="BA1166" s="15" t="s">
        <v>40</v>
      </c>
      <c r="BB1166" s="15" t="s">
        <v>40</v>
      </c>
      <c r="BC1166" s="15" t="s">
        <v>40</v>
      </c>
      <c r="BD1166" s="15" t="s">
        <v>40</v>
      </c>
      <c r="BE1166" s="15" t="s">
        <v>40</v>
      </c>
      <c r="BF1166" s="15" t="s">
        <v>40</v>
      </c>
      <c r="BG1166" s="15" t="s">
        <v>40</v>
      </c>
      <c r="BH1166" s="15" t="s">
        <v>40</v>
      </c>
      <c r="BJ1166" s="16" t="e">
        <f>IF(AR1166="R", $CA1166, IF(OR(AR1166="P", AR1166="T", AR1166="N"), 0, IF($C1166="DM", $T1166, IF(OR(AR1166="Y", AR1166="IR"),$AM1166,IF(AR1166="C", IF($BI1166="Y", IF($AF1166="N/A", $Q1166, $AF1166), IF($AG1166="N/A", $T1166,$AG1166)))))))</f>
        <v>#VALUE!</v>
      </c>
      <c r="BK1166" s="16" t="e">
        <f>IF(AS1166="R", $CA1166, IF(OR(AS1166="P", AS1166="T", AS1166="N"), 0, IF($C1166="DM", $T1166, IF(OR(AS1166="Y", AS1166="IR"),$AM1166,IF(AS1166="C", IF($BI1166="Y", IF($AF1166="N/A", $Q1166, $AF1166), IF($AG1166="N/A", $T1166,$AG1166)))))))</f>
        <v>#VALUE!</v>
      </c>
      <c r="BL1166" s="16" t="e">
        <f>IF(AT1166="R", $CA1166, IF(OR(AT1166="P", AT1166="T", AT1166="N"), 0, IF($C1166="DM", $T1166, IF(OR(AT1166="Y", AT1166="IR"),$AM1166,IF(AT1166="C", IF($BI1166="Y", IF($AF1166="N/A", $Q1166, $AF1166), IF($AG1166="N/A", $T1166,$AG1166)))))))</f>
        <v>#VALUE!</v>
      </c>
      <c r="BM1166" s="16" t="e">
        <f>IF(AU1166="R", $CA1166, IF(OR(AU1166="P", AU1166="T", AU1166="N"), 0, IF($C1166="DM", $T1166, IF(OR(AU1166="Y", AU1166="IR"),$AM1166,IF(AU1166="C", IF($BI1166="Y", IF($AF1166="N/A", $Q1166, $AF1166), IF($AG1166="N/A", $T1166,$AG1166)))))))</f>
        <v>#VALUE!</v>
      </c>
      <c r="BN1166" s="16" t="e">
        <f>IF(AV1166="R", $CA1166, IF(OR(AV1166="P", AV1166="T", AV1166="N"), 0, IF($C1166="DM", $T1166, IF(OR(AV1166="Y", AV1166="IR"),$AM1166,IF(AV1166="C", IF($BI1166="Y", IF($AF1166="N/A", $Q1166, $AF1166), IF($AG1166="N/A", $T1166,$AG1166)))))))</f>
        <v>#VALUE!</v>
      </c>
      <c r="BO1166" s="16" t="e">
        <f>IF(AW1166="R", $CA1166, IF(OR(AW1166="P", AW1166="T", AW1166="N"), 0, IF($C1166="DM", $T1166, IF(OR(AW1166="Y", AW1166="IR"),$AM1166,IF(AW1166="C", IF($BI1166="Y", IF($AF1166="N/A", $Q1166, $AF1166), IF($AG1166="N/A", $T1166,$AG1166)))))))</f>
        <v>#VALUE!</v>
      </c>
      <c r="BP1166" s="16" t="e">
        <f>IF(AX1166="R", $CA1166, IF(OR(AX1166="P", AX1166="T", AX1166="N"), 0, IF($C1166="DM", $T1166, IF(OR(AX1166="Y", AX1166="IR"),$AM1166,IF(AX1166="C", IF($BI1166="Y", IF($AF1166="N/A", $Q1166, $AF1166), IF($AG1166="N/A", $T1166,$AG1166)))))))</f>
        <v>#VALUE!</v>
      </c>
      <c r="BQ1166" s="16" t="e">
        <f>IF(AY1166="R", $CA1166, IF(OR(AY1166="P", AY1166="T", AY1166="N"), 0, IF($C1166="DM", $T1166, IF(OR(AY1166="Y", AY1166="IR"),$AM1166,IF(AY1166="C", IF($BI1166="Y", IF($AF1166="N/A", $Q1166, $AF1166), IF($AG1166="N/A", $T1166,$AG1166)))))))</f>
        <v>#VALUE!</v>
      </c>
      <c r="BR1166" s="16" t="e">
        <f>IF(AZ1166="R", $CA1166, IF(OR(AZ1166="P", AZ1166="T", AZ1166="N"), 0, IF($C1166="DM", $T1166, IF(OR(AZ1166="Y", AZ1166="IR"),$AM1166,IF(AZ1166="C", IF($BI1166="Y", IF($AF1166="N/A", $Q1166, $AF1166), IF($AG1166="N/A", $T1166,$AG1166)))))))</f>
        <v>#VALUE!</v>
      </c>
      <c r="BS1166" s="16" t="e">
        <f>IF(BA1166="R", $CA1166, IF(OR(BA1166="P", BA1166="T", BA1166="N"), 0, IF($C1166="DM", $T1166, IF(OR(BA1166="Y", BA1166="IR"),$AM1166,IF(BA1166="C", IF($BI1166="Y", IF($AF1166="N/A", $Q1166, $AF1166), IF($AG1166="N/A", $T1166,$AG1166)))))))</f>
        <v>#VALUE!</v>
      </c>
      <c r="BT1166" s="16" t="e">
        <f>IF(BB1166="R", $CA1166, IF(OR(BB1166="P", BB1166="T", BB1166="N"), 0, IF($C1166="DM", $T1166, IF(OR(BB1166="Y", BB1166="IR"),$AM1166,IF(BB1166="C", IF($BI1166="Y", IF($BA1166="C", IF($AF1166="N/A", $Q1166, $AF1166), IF($AF1166="N/A", $T1166, $AM1166)), IF($AG1166="N/A", $T1166,$AG1166)))))))</f>
        <v>#VALUE!</v>
      </c>
      <c r="BU1166" s="16" t="e">
        <f>IF(BC1166="R", $CA1166, IF(OR(BC1166="P", BC1166="T", BC1166="N"), 0, IF($C1166="DM", $T1166, IF(OR(BC1166="Y", BC1166="IR"),$AM1166,IF(BC1166="C", IF($BI1166="Y", IF($BA1166="C", IF($AF1166="N/A", $Q1166, $AF1166), IF($AF1166="N/A", $T1166, $AM1166)), IF($AG1166="N/A", $T1166,$AG1166)))))))</f>
        <v>#VALUE!</v>
      </c>
      <c r="BV1166" s="16" t="e">
        <f>IF(BD1166="R", $CA1166, IF(OR(BD1166="P", BD1166="T", BD1166="N"), 0, IF($C1166="DM", $T1166, IF(OR(BD1166="Y", BD1166="IR"),$AM1166,IF(BD1166="C", IF($BI1166="Y", IF($BA1166="C", IF($AF1166="N/A", $Q1166, $AF1166), IF($AF1166="N/A", $T1166, $AM1166)), IF($AG1166="N/A", $T1166,$AG1166)))))))</f>
        <v>#VALUE!</v>
      </c>
      <c r="BW1166" s="16" t="e">
        <f>IF(BE1166="R", $CA1166, IF(OR(BE1166="P", BE1166="T", BE1166="N"), 0, IF($C1166="DM", $T1166, IF(OR(BE1166="Y", BE1166="IR"),$AM1166,IF(BE1166="C", IF($BI1166="Y", IF($BA1166="C", IF($AF1166="N/A", $Q1166, $AF1166), IF($AF1166="N/A", $T1166, $AM1166)), IF($AG1166="N/A", $T1166,$AG1166)))))))</f>
        <v>#VALUE!</v>
      </c>
      <c r="BX1166" s="16" t="e">
        <f>IF(BF1166="R", $CA1166, IF(OR(BF1166="P", BF1166="T", BF1166="N"), 0, IF($C1166="DM", $T1166, IF(OR(BF1166="Y", BF1166="IR"),$AM1166,IF(BF1166="C", IF($BI1166="Y", IF($BA1166="C", IF($AF1166="N/A", $Q1166, $AF1166), IF($AF1166="N/A", $T1166, $AM1166)), IF($AG1166="N/A", $T1166,$AG1166)))))))</f>
        <v>#VALUE!</v>
      </c>
      <c r="BY1166" s="16" t="e">
        <f>IF(BG1166="R", $CA1166, IF(OR(BG1166="P", BG1166="T", BG1166="N"), 0, IF($C1166="DM", $T1166, IF(OR(BG1166="Y", BG1166="IR"),$AM1166,IF(BG1166="C", IF($BI1166="Y", IF($BA1166="C", IF($AF1166="N/A", $Q1166, $AF1166), IF($AF1166="N/A", $T1166, $AM1166)), IF($AG1166="N/A", $T1166,$AG1166)))))))</f>
        <v>#VALUE!</v>
      </c>
      <c r="BZ1166" s="16" t="e">
        <f>IF(BH1166="R", $CA1166, IF(OR(BH1166="P", BH1166="T", BH1166="N"), 0, IF($C1166="DM", $T1166, IF(OR(BH1166="Y", BH1166="IR"),$AM1166,IF(BH1166="C", IF($BI1166="Y", IF($BA1166="C", IF($AF1166="N/A", $Q1166, $AF1166), IF($AF1166="N/A", $T1166, $AM1166)), IF($AG1166="N/A", $T1166,$AG1166)))))))</f>
        <v>#VALUE!</v>
      </c>
      <c r="CA1166" s="15" t="s">
        <v>75</v>
      </c>
      <c r="CB1166" s="16" t="e">
        <f>BZ1166</f>
        <v>#VALUE!</v>
      </c>
      <c r="CC1166" s="15" t="str">
        <f>IF(OR($BH1166="T", $BH1166="R"), 0, IF($BH1166="C", IF($BI1166="Y", IF($BA1166="C", 0, IF(AF1166="N/A", Q1166-T1166, AF1166-AG1166)), IF($AF1166="N/A", U1166, AH1166)), AN1166))</f>
        <v>N/A</v>
      </c>
      <c r="CD1166" s="15" t="str">
        <f>IF(OR($BH1166="T", $BH1166="R"), 0, IF($BH1166="C", IF($BI1166="Y", 0, IF($AF1166="N/A", V1166, AI1166)), AO1166))</f>
        <v>N/A</v>
      </c>
      <c r="CE1166" s="15" t="str">
        <f>IF(OR($BH1166="T", $BH1166="R"), 0, IF($BH1166="C", IF($BI1166="Y", 0, IF($AF1166="N/A", W1166, AJ1166)), AP1166))</f>
        <v>N/A</v>
      </c>
      <c r="CF1166" s="15" t="str">
        <f>IF(OR($BH1166="T", $BH1166="R"), 0, IF($BH1166="C", IF($BI1166="Y", 0, IF($AF1166="N/A", X1166, AK1166)), AQ1166))</f>
        <v>N/A</v>
      </c>
    </row>
    <row r="1167" spans="1:84" x14ac:dyDescent="0.25">
      <c r="A1167" s="14">
        <v>6144</v>
      </c>
      <c r="B1167" s="15"/>
      <c r="C1167" s="15"/>
      <c r="D1167" s="15"/>
      <c r="E1167" s="15" t="e">
        <f>VLOOKUP(B1167, 'Rookie Year'!$A$2:$B$55679,2,FALSE)</f>
        <v>#N/A</v>
      </c>
      <c r="F1167" s="15">
        <v>2024</v>
      </c>
      <c r="G1167" s="15" t="s">
        <v>42</v>
      </c>
      <c r="H1167" s="15"/>
      <c r="I1167" s="16"/>
      <c r="J1167" s="15"/>
      <c r="K1167" s="17">
        <f>IF(AND(G1167&lt;&gt;"N",R1167="N/A"), IF(I1167&lt;4, 0, 0.25),IF(I1167=1, IF(J1167=1,0.25, 0.25), IF(I1167&lt;13, 0.25, IF(I1167&lt;26, 0.4, IF(I1167&lt;51, 0.6, 0.75)))))</f>
        <v>0.25</v>
      </c>
      <c r="L1167" s="16">
        <f>I1167-M1167</f>
        <v>0</v>
      </c>
      <c r="M1167" s="16">
        <f>ROUNDUP(I1167*K1167,0)</f>
        <v>0</v>
      </c>
      <c r="N1167" s="16">
        <f>M1167*J1167</f>
        <v>0</v>
      </c>
      <c r="O1167" s="16">
        <v>0</v>
      </c>
      <c r="P1167" s="16">
        <v>0</v>
      </c>
      <c r="Q1167" s="16">
        <f>N1167-O1167-P1167</f>
        <v>0</v>
      </c>
      <c r="R1167" s="15" t="s">
        <v>75</v>
      </c>
      <c r="S1167" s="15">
        <f>IF(R1167="N/A", J1167-($B$1-F1167), J1167-($B$1-R1167))</f>
        <v>0</v>
      </c>
      <c r="T1167" s="16" t="str">
        <f>IF($S1167&lt;1, "N/A", $M1167)</f>
        <v>N/A</v>
      </c>
      <c r="U1167" s="16" t="str">
        <f>IF($S1167&lt;2, "N/A", $M1167)</f>
        <v>N/A</v>
      </c>
      <c r="V1167" s="16" t="str">
        <f>IF($S1167&lt;3, "N/A", $M1167)</f>
        <v>N/A</v>
      </c>
      <c r="W1167" s="16" t="str">
        <f>IF($S1167&lt;4, "N/A", $M1167)</f>
        <v>N/A</v>
      </c>
      <c r="X1167" s="16" t="str">
        <f>IF($S1167&lt;5, "N/A", $M1167)</f>
        <v>N/A</v>
      </c>
      <c r="Y1167" s="15" t="str">
        <f>IF(SUM(T1167:X1167)&lt;&gt;Q1167, "CHECK", "OK")</f>
        <v>OK</v>
      </c>
      <c r="Z1167" s="15" t="str">
        <f>IF(F1167=$B$1, "No", IF(S1167=1, "Yes", "No"))</f>
        <v>No</v>
      </c>
      <c r="AA1167" s="18" t="str">
        <f>IF(C1167="DM", "N/A", IF(Z1167="No","N/A",VLOOKUP(B1167,'Extension List'!$A$3:$R$1972,18,FALSE)))</f>
        <v>N/A</v>
      </c>
      <c r="AB1167" s="15" t="str">
        <f>IF(C1167="DM", "N/A", IF(Z1167="No","N/A",VLOOKUP(B1167,'Extension List'!$A$3:$T$1972,20,FALSE)))</f>
        <v>N/A</v>
      </c>
      <c r="AC1167" s="15" t="str">
        <f>IF(AA1167="N/A", "N/A", 0)</f>
        <v>N/A</v>
      </c>
      <c r="AD1167" s="16" t="str">
        <f>IF(AE1167="N/A", "N/A", AA1167-AE1167)</f>
        <v>N/A</v>
      </c>
      <c r="AE1167" s="16" t="str">
        <f>IF(AA1167="N/A", "N/A", IF(AC1167&gt;0, IF(AA1167&lt;13, ROUNDUP(0.25*AA1167,0), IF(AA1167&lt;26, ROUNDUP(0.4*AA1167,0), IF(AA1167&lt;51, ROUNDUP(0.6*AA1167,0), ROUNDUP(0.75*AA1167,0)))), "N/A"))</f>
        <v>N/A</v>
      </c>
      <c r="AF1167" s="16" t="str">
        <f>IF(AD1167="N/A","N/A", (AE1167*AC1167)+Q1167)</f>
        <v>N/A</v>
      </c>
      <c r="AG1167" s="16" t="str">
        <f>IF($AF1167="N/A", "N/A", "TBC")</f>
        <v>N/A</v>
      </c>
      <c r="AH1167" s="16" t="str">
        <f>IF($AF1167="N/A", "N/A", "TBC")</f>
        <v>N/A</v>
      </c>
      <c r="AI1167" s="16" t="str">
        <f>IF($AF1167="N/A","N/A",IF(AC1167&gt;1,"TBC","N/A"))</f>
        <v>N/A</v>
      </c>
      <c r="AJ1167" s="16" t="str">
        <f>IF($AF1167="N/A","N/A",IF(AC1167&gt;2,"TBC","N/A"))</f>
        <v>N/A</v>
      </c>
      <c r="AK1167" s="16" t="str">
        <f>IF($AF1167="N/A","N/A",IF(AC1167&gt;3,"TBC","N/A"))</f>
        <v>N/A</v>
      </c>
      <c r="AL1167" s="16" t="str">
        <f>IF(AC1167="N/A","N/A",IF(AC1167&gt;0,IF(SUM(AG1167:AK1167)&lt;&gt;AF1167,"CHECK","OK"),"N/A"))</f>
        <v>N/A</v>
      </c>
      <c r="AM1167" s="16" t="e">
        <f>IF(AD1167="N/A", L1167+T1167, L1167+AG1167)</f>
        <v>#VALUE!</v>
      </c>
      <c r="AN1167" s="16" t="str">
        <f>IF(AD1167="N/A", IF(U1167="N/A", "N/A", L1167+U1167), AD1167+AH1167)</f>
        <v>N/A</v>
      </c>
      <c r="AO1167" s="16" t="str">
        <f>IF(AD1167="N/A", IF(V1167="N/A", "N/A", L1167+V1167), IF(AI1167="N/A", "N/A", AD1167+AI1167))</f>
        <v>N/A</v>
      </c>
      <c r="AP1167" s="16" t="str">
        <f>IF(AD1167="N/A", IF(W1167="N/A", "N/A", L1167+W1167), IF(AJ1167="N/A", "N/A", AD1167+AJ1167))</f>
        <v>N/A</v>
      </c>
      <c r="AQ1167" s="16" t="str">
        <f>IF(AD1167="N/A", IF(X1167="N/A", "N/A", L1167+X1167), IF(AK1167="N/A", "N/A", AD1167+AK1167))</f>
        <v>N/A</v>
      </c>
      <c r="AR1167" s="15" t="s">
        <v>40</v>
      </c>
      <c r="AS1167" s="15" t="s">
        <v>40</v>
      </c>
      <c r="AT1167" s="15" t="s">
        <v>40</v>
      </c>
      <c r="AU1167" s="15" t="s">
        <v>40</v>
      </c>
      <c r="AV1167" s="15" t="s">
        <v>40</v>
      </c>
      <c r="AW1167" s="15" t="s">
        <v>40</v>
      </c>
      <c r="AX1167" s="15" t="s">
        <v>40</v>
      </c>
      <c r="AY1167" s="15" t="s">
        <v>40</v>
      </c>
      <c r="AZ1167" s="15" t="s">
        <v>40</v>
      </c>
      <c r="BA1167" s="15" t="s">
        <v>40</v>
      </c>
      <c r="BB1167" s="15" t="s">
        <v>40</v>
      </c>
      <c r="BC1167" s="15" t="s">
        <v>40</v>
      </c>
      <c r="BD1167" s="15" t="s">
        <v>40</v>
      </c>
      <c r="BE1167" s="15" t="s">
        <v>40</v>
      </c>
      <c r="BF1167" s="15" t="s">
        <v>40</v>
      </c>
      <c r="BG1167" s="15" t="s">
        <v>40</v>
      </c>
      <c r="BH1167" s="15" t="s">
        <v>40</v>
      </c>
      <c r="BJ1167" s="16" t="e">
        <f>IF(AR1167="R", $CA1167, IF(OR(AR1167="P", AR1167="T", AR1167="N"), 0, IF($C1167="DM", $T1167, IF(OR(AR1167="Y", AR1167="IR"),$AM1167,IF(AR1167="C", IF($BI1167="Y", IF($AF1167="N/A", $Q1167, $AF1167), IF($AG1167="N/A", $T1167,$AG1167)))))))</f>
        <v>#VALUE!</v>
      </c>
      <c r="BK1167" s="16" t="e">
        <f>IF(AS1167="R", $CA1167, IF(OR(AS1167="P", AS1167="T", AS1167="N"), 0, IF($C1167="DM", $T1167, IF(OR(AS1167="Y", AS1167="IR"),$AM1167,IF(AS1167="C", IF($BI1167="Y", IF($AF1167="N/A", $Q1167, $AF1167), IF($AG1167="N/A", $T1167,$AG1167)))))))</f>
        <v>#VALUE!</v>
      </c>
      <c r="BL1167" s="16" t="e">
        <f>IF(AT1167="R", $CA1167, IF(OR(AT1167="P", AT1167="T", AT1167="N"), 0, IF($C1167="DM", $T1167, IF(OR(AT1167="Y", AT1167="IR"),$AM1167,IF(AT1167="C", IF($BI1167="Y", IF($AF1167="N/A", $Q1167, $AF1167), IF($AG1167="N/A", $T1167,$AG1167)))))))</f>
        <v>#VALUE!</v>
      </c>
      <c r="BM1167" s="16" t="e">
        <f>IF(AU1167="R", $CA1167, IF(OR(AU1167="P", AU1167="T", AU1167="N"), 0, IF($C1167="DM", $T1167, IF(OR(AU1167="Y", AU1167="IR"),$AM1167,IF(AU1167="C", IF($BI1167="Y", IF($AF1167="N/A", $Q1167, $AF1167), IF($AG1167="N/A", $T1167,$AG1167)))))))</f>
        <v>#VALUE!</v>
      </c>
      <c r="BN1167" s="16" t="e">
        <f>IF(AV1167="R", $CA1167, IF(OR(AV1167="P", AV1167="T", AV1167="N"), 0, IF($C1167="DM", $T1167, IF(OR(AV1167="Y", AV1167="IR"),$AM1167,IF(AV1167="C", IF($BI1167="Y", IF($AF1167="N/A", $Q1167, $AF1167), IF($AG1167="N/A", $T1167,$AG1167)))))))</f>
        <v>#VALUE!</v>
      </c>
      <c r="BO1167" s="16" t="e">
        <f>IF(AW1167="R", $CA1167, IF(OR(AW1167="P", AW1167="T", AW1167="N"), 0, IF($C1167="DM", $T1167, IF(OR(AW1167="Y", AW1167="IR"),$AM1167,IF(AW1167="C", IF($BI1167="Y", IF($AF1167="N/A", $Q1167, $AF1167), IF($AG1167="N/A", $T1167,$AG1167)))))))</f>
        <v>#VALUE!</v>
      </c>
      <c r="BP1167" s="16" t="e">
        <f>IF(AX1167="R", $CA1167, IF(OR(AX1167="P", AX1167="T", AX1167="N"), 0, IF($C1167="DM", $T1167, IF(OR(AX1167="Y", AX1167="IR"),$AM1167,IF(AX1167="C", IF($BI1167="Y", IF($AF1167="N/A", $Q1167, $AF1167), IF($AG1167="N/A", $T1167,$AG1167)))))))</f>
        <v>#VALUE!</v>
      </c>
      <c r="BQ1167" s="16" t="e">
        <f>IF(AY1167="R", $CA1167, IF(OR(AY1167="P", AY1167="T", AY1167="N"), 0, IF($C1167="DM", $T1167, IF(OR(AY1167="Y", AY1167="IR"),$AM1167,IF(AY1167="C", IF($BI1167="Y", IF($AF1167="N/A", $Q1167, $AF1167), IF($AG1167="N/A", $T1167,$AG1167)))))))</f>
        <v>#VALUE!</v>
      </c>
      <c r="BR1167" s="16" t="e">
        <f>IF(AZ1167="R", $CA1167, IF(OR(AZ1167="P", AZ1167="T", AZ1167="N"), 0, IF($C1167="DM", $T1167, IF(OR(AZ1167="Y", AZ1167="IR"),$AM1167,IF(AZ1167="C", IF($BI1167="Y", IF($AF1167="N/A", $Q1167, $AF1167), IF($AG1167="N/A", $T1167,$AG1167)))))))</f>
        <v>#VALUE!</v>
      </c>
      <c r="BS1167" s="16" t="e">
        <f>IF(BA1167="R", $CA1167, IF(OR(BA1167="P", BA1167="T", BA1167="N"), 0, IF($C1167="DM", $T1167, IF(OR(BA1167="Y", BA1167="IR"),$AM1167,IF(BA1167="C", IF($BI1167="Y", IF($AF1167="N/A", $Q1167, $AF1167), IF($AG1167="N/A", $T1167,$AG1167)))))))</f>
        <v>#VALUE!</v>
      </c>
      <c r="BT1167" s="16" t="e">
        <f>IF(BB1167="R", $CA1167, IF(OR(BB1167="P", BB1167="T", BB1167="N"), 0, IF($C1167="DM", $T1167, IF(OR(BB1167="Y", BB1167="IR"),$AM1167,IF(BB1167="C", IF($BI1167="Y", IF($BA1167="C", IF($AF1167="N/A", $Q1167, $AF1167), IF($AF1167="N/A", $T1167, $AM1167)), IF($AG1167="N/A", $T1167,$AG1167)))))))</f>
        <v>#VALUE!</v>
      </c>
      <c r="BU1167" s="16" t="e">
        <f>IF(BC1167="R", $CA1167, IF(OR(BC1167="P", BC1167="T", BC1167="N"), 0, IF($C1167="DM", $T1167, IF(OR(BC1167="Y", BC1167="IR"),$AM1167,IF(BC1167="C", IF($BI1167="Y", IF($BA1167="C", IF($AF1167="N/A", $Q1167, $AF1167), IF($AF1167="N/A", $T1167, $AM1167)), IF($AG1167="N/A", $T1167,$AG1167)))))))</f>
        <v>#VALUE!</v>
      </c>
      <c r="BV1167" s="16" t="e">
        <f>IF(BD1167="R", $CA1167, IF(OR(BD1167="P", BD1167="T", BD1167="N"), 0, IF($C1167="DM", $T1167, IF(OR(BD1167="Y", BD1167="IR"),$AM1167,IF(BD1167="C", IF($BI1167="Y", IF($BA1167="C", IF($AF1167="N/A", $Q1167, $AF1167), IF($AF1167="N/A", $T1167, $AM1167)), IF($AG1167="N/A", $T1167,$AG1167)))))))</f>
        <v>#VALUE!</v>
      </c>
      <c r="BW1167" s="16" t="e">
        <f>IF(BE1167="R", $CA1167, IF(OR(BE1167="P", BE1167="T", BE1167="N"), 0, IF($C1167="DM", $T1167, IF(OR(BE1167="Y", BE1167="IR"),$AM1167,IF(BE1167="C", IF($BI1167="Y", IF($BA1167="C", IF($AF1167="N/A", $Q1167, $AF1167), IF($AF1167="N/A", $T1167, $AM1167)), IF($AG1167="N/A", $T1167,$AG1167)))))))</f>
        <v>#VALUE!</v>
      </c>
      <c r="BX1167" s="16" t="e">
        <f>IF(BF1167="R", $CA1167, IF(OR(BF1167="P", BF1167="T", BF1167="N"), 0, IF($C1167="DM", $T1167, IF(OR(BF1167="Y", BF1167="IR"),$AM1167,IF(BF1167="C", IF($BI1167="Y", IF($BA1167="C", IF($AF1167="N/A", $Q1167, $AF1167), IF($AF1167="N/A", $T1167, $AM1167)), IF($AG1167="N/A", $T1167,$AG1167)))))))</f>
        <v>#VALUE!</v>
      </c>
      <c r="BY1167" s="16" t="e">
        <f>IF(BG1167="R", $CA1167, IF(OR(BG1167="P", BG1167="T", BG1167="N"), 0, IF($C1167="DM", $T1167, IF(OR(BG1167="Y", BG1167="IR"),$AM1167,IF(BG1167="C", IF($BI1167="Y", IF($BA1167="C", IF($AF1167="N/A", $Q1167, $AF1167), IF($AF1167="N/A", $T1167, $AM1167)), IF($AG1167="N/A", $T1167,$AG1167)))))))</f>
        <v>#VALUE!</v>
      </c>
      <c r="BZ1167" s="16" t="e">
        <f>IF(BH1167="R", $CA1167, IF(OR(BH1167="P", BH1167="T", BH1167="N"), 0, IF($C1167="DM", $T1167, IF(OR(BH1167="Y", BH1167="IR"),$AM1167,IF(BH1167="C", IF($BI1167="Y", IF($BA1167="C", IF($AF1167="N/A", $Q1167, $AF1167), IF($AF1167="N/A", $T1167, $AM1167)), IF($AG1167="N/A", $T1167,$AG1167)))))))</f>
        <v>#VALUE!</v>
      </c>
      <c r="CA1167" s="15" t="s">
        <v>75</v>
      </c>
      <c r="CB1167" s="16" t="e">
        <f>BZ1167</f>
        <v>#VALUE!</v>
      </c>
      <c r="CC1167" s="15" t="str">
        <f>IF(OR($BH1167="T", $BH1167="R"), 0, IF($BH1167="C", IF($BI1167="Y", IF($BA1167="C", 0, IF(AF1167="N/A", Q1167-T1167, AF1167-AG1167)), IF($AF1167="N/A", U1167, AH1167)), AN1167))</f>
        <v>N/A</v>
      </c>
      <c r="CD1167" s="15" t="str">
        <f>IF(OR($BH1167="T", $BH1167="R"), 0, IF($BH1167="C", IF($BI1167="Y", 0, IF($AF1167="N/A", V1167, AI1167)), AO1167))</f>
        <v>N/A</v>
      </c>
      <c r="CE1167" s="15" t="str">
        <f>IF(OR($BH1167="T", $BH1167="R"), 0, IF($BH1167="C", IF($BI1167="Y", 0, IF($AF1167="N/A", W1167, AJ1167)), AP1167))</f>
        <v>N/A</v>
      </c>
      <c r="CF1167" s="15" t="str">
        <f>IF(OR($BH1167="T", $BH1167="R"), 0, IF($BH1167="C", IF($BI1167="Y", 0, IF($AF1167="N/A", X1167, AK1167)), AQ1167))</f>
        <v>N/A</v>
      </c>
    </row>
    <row r="1168" spans="1:84" x14ac:dyDescent="0.25">
      <c r="A1168" s="14">
        <v>6145</v>
      </c>
      <c r="B1168" s="15"/>
      <c r="C1168" s="15"/>
      <c r="D1168" s="15"/>
      <c r="E1168" s="15" t="e">
        <f>VLOOKUP(B1168, 'Rookie Year'!$A$2:$B$55679,2,FALSE)</f>
        <v>#N/A</v>
      </c>
      <c r="F1168" s="15">
        <v>2024</v>
      </c>
      <c r="G1168" s="15" t="s">
        <v>42</v>
      </c>
      <c r="H1168" s="15"/>
      <c r="I1168" s="16"/>
      <c r="J1168" s="15"/>
      <c r="K1168" s="17">
        <f>IF(AND(G1168&lt;&gt;"N",R1168="N/A"), IF(I1168&lt;4, 0, 0.25),IF(I1168=1, IF(J1168=1,0.25, 0.25), IF(I1168&lt;13, 0.25, IF(I1168&lt;26, 0.4, IF(I1168&lt;51, 0.6, 0.75)))))</f>
        <v>0.25</v>
      </c>
      <c r="L1168" s="16">
        <f>I1168-M1168</f>
        <v>0</v>
      </c>
      <c r="M1168" s="16">
        <f>ROUNDUP(I1168*K1168,0)</f>
        <v>0</v>
      </c>
      <c r="N1168" s="16">
        <f>M1168*J1168</f>
        <v>0</v>
      </c>
      <c r="O1168" s="16">
        <v>0</v>
      </c>
      <c r="P1168" s="16">
        <v>0</v>
      </c>
      <c r="Q1168" s="16">
        <f>N1168-O1168-P1168</f>
        <v>0</v>
      </c>
      <c r="R1168" s="15" t="s">
        <v>75</v>
      </c>
      <c r="S1168" s="15">
        <f>IF(R1168="N/A", J1168-($B$1-F1168), J1168-($B$1-R1168))</f>
        <v>0</v>
      </c>
      <c r="T1168" s="16" t="str">
        <f>IF($S1168&lt;1, "N/A", $M1168)</f>
        <v>N/A</v>
      </c>
      <c r="U1168" s="16" t="str">
        <f>IF($S1168&lt;2, "N/A", $M1168)</f>
        <v>N/A</v>
      </c>
      <c r="V1168" s="16" t="str">
        <f>IF($S1168&lt;3, "N/A", $M1168)</f>
        <v>N/A</v>
      </c>
      <c r="W1168" s="16" t="str">
        <f>IF($S1168&lt;4, "N/A", $M1168)</f>
        <v>N/A</v>
      </c>
      <c r="X1168" s="16" t="str">
        <f>IF($S1168&lt;5, "N/A", $M1168)</f>
        <v>N/A</v>
      </c>
      <c r="Y1168" s="15" t="str">
        <f>IF(SUM(T1168:X1168)&lt;&gt;Q1168, "CHECK", "OK")</f>
        <v>OK</v>
      </c>
      <c r="Z1168" s="15" t="str">
        <f>IF(F1168=$B$1, "No", IF(S1168=1, "Yes", "No"))</f>
        <v>No</v>
      </c>
      <c r="AA1168" s="18" t="str">
        <f>IF(C1168="DM", "N/A", IF(Z1168="No","N/A",VLOOKUP(B1168,'Extension List'!$A$3:$R$1972,18,FALSE)))</f>
        <v>N/A</v>
      </c>
      <c r="AB1168" s="15" t="str">
        <f>IF(C1168="DM", "N/A", IF(Z1168="No","N/A",VLOOKUP(B1168,'Extension List'!$A$3:$T$1972,20,FALSE)))</f>
        <v>N/A</v>
      </c>
      <c r="AC1168" s="15" t="str">
        <f>IF(AA1168="N/A", "N/A", 0)</f>
        <v>N/A</v>
      </c>
      <c r="AD1168" s="16" t="str">
        <f>IF(AE1168="N/A", "N/A", AA1168-AE1168)</f>
        <v>N/A</v>
      </c>
      <c r="AE1168" s="16" t="str">
        <f>IF(AA1168="N/A", "N/A", IF(AC1168&gt;0, IF(AA1168&lt;13, ROUNDUP(0.25*AA1168,0), IF(AA1168&lt;26, ROUNDUP(0.4*AA1168,0), IF(AA1168&lt;51, ROUNDUP(0.6*AA1168,0), ROUNDUP(0.75*AA1168,0)))), "N/A"))</f>
        <v>N/A</v>
      </c>
      <c r="AF1168" s="16" t="str">
        <f>IF(AD1168="N/A","N/A", (AE1168*AC1168)+Q1168)</f>
        <v>N/A</v>
      </c>
      <c r="AG1168" s="16" t="str">
        <f>IF($AF1168="N/A", "N/A", "TBC")</f>
        <v>N/A</v>
      </c>
      <c r="AH1168" s="16" t="str">
        <f>IF($AF1168="N/A", "N/A", "TBC")</f>
        <v>N/A</v>
      </c>
      <c r="AI1168" s="16" t="str">
        <f>IF($AF1168="N/A","N/A",IF(AC1168&gt;1,"TBC","N/A"))</f>
        <v>N/A</v>
      </c>
      <c r="AJ1168" s="16" t="str">
        <f>IF($AF1168="N/A","N/A",IF(AC1168&gt;2,"TBC","N/A"))</f>
        <v>N/A</v>
      </c>
      <c r="AK1168" s="16" t="str">
        <f>IF($AF1168="N/A","N/A",IF(AC1168&gt;3,"TBC","N/A"))</f>
        <v>N/A</v>
      </c>
      <c r="AL1168" s="16" t="str">
        <f>IF(AC1168="N/A","N/A",IF(AC1168&gt;0,IF(SUM(AG1168:AK1168)&lt;&gt;AF1168,"CHECK","OK"),"N/A"))</f>
        <v>N/A</v>
      </c>
      <c r="AM1168" s="16" t="e">
        <f>IF(AD1168="N/A", L1168+T1168, L1168+AG1168)</f>
        <v>#VALUE!</v>
      </c>
      <c r="AN1168" s="16" t="str">
        <f>IF(AD1168="N/A", IF(U1168="N/A", "N/A", L1168+U1168), AD1168+AH1168)</f>
        <v>N/A</v>
      </c>
      <c r="AO1168" s="16" t="str">
        <f>IF(AD1168="N/A", IF(V1168="N/A", "N/A", L1168+V1168), IF(AI1168="N/A", "N/A", AD1168+AI1168))</f>
        <v>N/A</v>
      </c>
      <c r="AP1168" s="16" t="str">
        <f>IF(AD1168="N/A", IF(W1168="N/A", "N/A", L1168+W1168), IF(AJ1168="N/A", "N/A", AD1168+AJ1168))</f>
        <v>N/A</v>
      </c>
      <c r="AQ1168" s="16" t="str">
        <f>IF(AD1168="N/A", IF(X1168="N/A", "N/A", L1168+X1168), IF(AK1168="N/A", "N/A", AD1168+AK1168))</f>
        <v>N/A</v>
      </c>
      <c r="AR1168" s="15" t="s">
        <v>40</v>
      </c>
      <c r="AS1168" s="15" t="s">
        <v>40</v>
      </c>
      <c r="AT1168" s="15" t="s">
        <v>40</v>
      </c>
      <c r="AU1168" s="15" t="s">
        <v>40</v>
      </c>
      <c r="AV1168" s="15" t="s">
        <v>40</v>
      </c>
      <c r="AW1168" s="15" t="s">
        <v>40</v>
      </c>
      <c r="AX1168" s="15" t="s">
        <v>40</v>
      </c>
      <c r="AY1168" s="15" t="s">
        <v>40</v>
      </c>
      <c r="AZ1168" s="15" t="s">
        <v>40</v>
      </c>
      <c r="BA1168" s="15" t="s">
        <v>40</v>
      </c>
      <c r="BB1168" s="15" t="s">
        <v>40</v>
      </c>
      <c r="BC1168" s="15" t="s">
        <v>40</v>
      </c>
      <c r="BD1168" s="15" t="s">
        <v>40</v>
      </c>
      <c r="BE1168" s="15" t="s">
        <v>40</v>
      </c>
      <c r="BF1168" s="15" t="s">
        <v>40</v>
      </c>
      <c r="BG1168" s="15" t="s">
        <v>40</v>
      </c>
      <c r="BH1168" s="15" t="s">
        <v>40</v>
      </c>
      <c r="BJ1168" s="16" t="e">
        <f>IF(AR1168="R", $CA1168, IF(OR(AR1168="P", AR1168="T", AR1168="N"), 0, IF($C1168="DM", $T1168, IF(OR(AR1168="Y", AR1168="IR"),$AM1168,IF(AR1168="C", IF($BI1168="Y", IF($AF1168="N/A", $Q1168, $AF1168), IF($AG1168="N/A", $T1168,$AG1168)))))))</f>
        <v>#VALUE!</v>
      </c>
      <c r="BK1168" s="16" t="e">
        <f>IF(AS1168="R", $CA1168, IF(OR(AS1168="P", AS1168="T", AS1168="N"), 0, IF($C1168="DM", $T1168, IF(OR(AS1168="Y", AS1168="IR"),$AM1168,IF(AS1168="C", IF($BI1168="Y", IF($AF1168="N/A", $Q1168, $AF1168), IF($AG1168="N/A", $T1168,$AG1168)))))))</f>
        <v>#VALUE!</v>
      </c>
      <c r="BL1168" s="16" t="e">
        <f>IF(AT1168="R", $CA1168, IF(OR(AT1168="P", AT1168="T", AT1168="N"), 0, IF($C1168="DM", $T1168, IF(OR(AT1168="Y", AT1168="IR"),$AM1168,IF(AT1168="C", IF($BI1168="Y", IF($AF1168="N/A", $Q1168, $AF1168), IF($AG1168="N/A", $T1168,$AG1168)))))))</f>
        <v>#VALUE!</v>
      </c>
      <c r="BM1168" s="16" t="e">
        <f>IF(AU1168="R", $CA1168, IF(OR(AU1168="P", AU1168="T", AU1168="N"), 0, IF($C1168="DM", $T1168, IF(OR(AU1168="Y", AU1168="IR"),$AM1168,IF(AU1168="C", IF($BI1168="Y", IF($AF1168="N/A", $Q1168, $AF1168), IF($AG1168="N/A", $T1168,$AG1168)))))))</f>
        <v>#VALUE!</v>
      </c>
      <c r="BN1168" s="16" t="e">
        <f>IF(AV1168="R", $CA1168, IF(OR(AV1168="P", AV1168="T", AV1168="N"), 0, IF($C1168="DM", $T1168, IF(OR(AV1168="Y", AV1168="IR"),$AM1168,IF(AV1168="C", IF($BI1168="Y", IF($AF1168="N/A", $Q1168, $AF1168), IF($AG1168="N/A", $T1168,$AG1168)))))))</f>
        <v>#VALUE!</v>
      </c>
      <c r="BO1168" s="16" t="e">
        <f>IF(AW1168="R", $CA1168, IF(OR(AW1168="P", AW1168="T", AW1168="N"), 0, IF($C1168="DM", $T1168, IF(OR(AW1168="Y", AW1168="IR"),$AM1168,IF(AW1168="C", IF($BI1168="Y", IF($AF1168="N/A", $Q1168, $AF1168), IF($AG1168="N/A", $T1168,$AG1168)))))))</f>
        <v>#VALUE!</v>
      </c>
      <c r="BP1168" s="16" t="e">
        <f>IF(AX1168="R", $CA1168, IF(OR(AX1168="P", AX1168="T", AX1168="N"), 0, IF($C1168="DM", $T1168, IF(OR(AX1168="Y", AX1168="IR"),$AM1168,IF(AX1168="C", IF($BI1168="Y", IF($AF1168="N/A", $Q1168, $AF1168), IF($AG1168="N/A", $T1168,$AG1168)))))))</f>
        <v>#VALUE!</v>
      </c>
      <c r="BQ1168" s="16" t="e">
        <f>IF(AY1168="R", $CA1168, IF(OR(AY1168="P", AY1168="T", AY1168="N"), 0, IF($C1168="DM", $T1168, IF(OR(AY1168="Y", AY1168="IR"),$AM1168,IF(AY1168="C", IF($BI1168="Y", IF($AF1168="N/A", $Q1168, $AF1168), IF($AG1168="N/A", $T1168,$AG1168)))))))</f>
        <v>#VALUE!</v>
      </c>
      <c r="BR1168" s="16" t="e">
        <f>IF(AZ1168="R", $CA1168, IF(OR(AZ1168="P", AZ1168="T", AZ1168="N"), 0, IF($C1168="DM", $T1168, IF(OR(AZ1168="Y", AZ1168="IR"),$AM1168,IF(AZ1168="C", IF($BI1168="Y", IF($AF1168="N/A", $Q1168, $AF1168), IF($AG1168="N/A", $T1168,$AG1168)))))))</f>
        <v>#VALUE!</v>
      </c>
      <c r="BS1168" s="16" t="e">
        <f>IF(BA1168="R", $CA1168, IF(OR(BA1168="P", BA1168="T", BA1168="N"), 0, IF($C1168="DM", $T1168, IF(OR(BA1168="Y", BA1168="IR"),$AM1168,IF(BA1168="C", IF($BI1168="Y", IF($AF1168="N/A", $Q1168, $AF1168), IF($AG1168="N/A", $T1168,$AG1168)))))))</f>
        <v>#VALUE!</v>
      </c>
      <c r="BT1168" s="16" t="e">
        <f>IF(BB1168="R", $CA1168, IF(OR(BB1168="P", BB1168="T", BB1168="N"), 0, IF($C1168="DM", $T1168, IF(OR(BB1168="Y", BB1168="IR"),$AM1168,IF(BB1168="C", IF($BI1168="Y", IF($BA1168="C", IF($AF1168="N/A", $Q1168, $AF1168), IF($AF1168="N/A", $T1168, $AM1168)), IF($AG1168="N/A", $T1168,$AG1168)))))))</f>
        <v>#VALUE!</v>
      </c>
      <c r="BU1168" s="16" t="e">
        <f>IF(BC1168="R", $CA1168, IF(OR(BC1168="P", BC1168="T", BC1168="N"), 0, IF($C1168="DM", $T1168, IF(OR(BC1168="Y", BC1168="IR"),$AM1168,IF(BC1168="C", IF($BI1168="Y", IF($BA1168="C", IF($AF1168="N/A", $Q1168, $AF1168), IF($AF1168="N/A", $T1168, $AM1168)), IF($AG1168="N/A", $T1168,$AG1168)))))))</f>
        <v>#VALUE!</v>
      </c>
      <c r="BV1168" s="16" t="e">
        <f>IF(BD1168="R", $CA1168, IF(OR(BD1168="P", BD1168="T", BD1168="N"), 0, IF($C1168="DM", $T1168, IF(OR(BD1168="Y", BD1168="IR"),$AM1168,IF(BD1168="C", IF($BI1168="Y", IF($BA1168="C", IF($AF1168="N/A", $Q1168, $AF1168), IF($AF1168="N/A", $T1168, $AM1168)), IF($AG1168="N/A", $T1168,$AG1168)))))))</f>
        <v>#VALUE!</v>
      </c>
      <c r="BW1168" s="16" t="e">
        <f>IF(BE1168="R", $CA1168, IF(OR(BE1168="P", BE1168="T", BE1168="N"), 0, IF($C1168="DM", $T1168, IF(OR(BE1168="Y", BE1168="IR"),$AM1168,IF(BE1168="C", IF($BI1168="Y", IF($BA1168="C", IF($AF1168="N/A", $Q1168, $AF1168), IF($AF1168="N/A", $T1168, $AM1168)), IF($AG1168="N/A", $T1168,$AG1168)))))))</f>
        <v>#VALUE!</v>
      </c>
      <c r="BX1168" s="16" t="e">
        <f>IF(BF1168="R", $CA1168, IF(OR(BF1168="P", BF1168="T", BF1168="N"), 0, IF($C1168="DM", $T1168, IF(OR(BF1168="Y", BF1168="IR"),$AM1168,IF(BF1168="C", IF($BI1168="Y", IF($BA1168="C", IF($AF1168="N/A", $Q1168, $AF1168), IF($AF1168="N/A", $T1168, $AM1168)), IF($AG1168="N/A", $T1168,$AG1168)))))))</f>
        <v>#VALUE!</v>
      </c>
      <c r="BY1168" s="16" t="e">
        <f>IF(BG1168="R", $CA1168, IF(OR(BG1168="P", BG1168="T", BG1168="N"), 0, IF($C1168="DM", $T1168, IF(OR(BG1168="Y", BG1168="IR"),$AM1168,IF(BG1168="C", IF($BI1168="Y", IF($BA1168="C", IF($AF1168="N/A", $Q1168, $AF1168), IF($AF1168="N/A", $T1168, $AM1168)), IF($AG1168="N/A", $T1168,$AG1168)))))))</f>
        <v>#VALUE!</v>
      </c>
      <c r="BZ1168" s="16" t="e">
        <f>IF(BH1168="R", $CA1168, IF(OR(BH1168="P", BH1168="T", BH1168="N"), 0, IF($C1168="DM", $T1168, IF(OR(BH1168="Y", BH1168="IR"),$AM1168,IF(BH1168="C", IF($BI1168="Y", IF($BA1168="C", IF($AF1168="N/A", $Q1168, $AF1168), IF($AF1168="N/A", $T1168, $AM1168)), IF($AG1168="N/A", $T1168,$AG1168)))))))</f>
        <v>#VALUE!</v>
      </c>
      <c r="CA1168" s="15" t="s">
        <v>75</v>
      </c>
      <c r="CB1168" s="16" t="e">
        <f>BZ1168</f>
        <v>#VALUE!</v>
      </c>
      <c r="CC1168" s="15" t="str">
        <f>IF(OR($BH1168="T", $BH1168="R"), 0, IF($BH1168="C", IF($BI1168="Y", IF($BA1168="C", 0, IF(AF1168="N/A", Q1168-T1168, AF1168-AG1168)), IF($AF1168="N/A", U1168, AH1168)), AN1168))</f>
        <v>N/A</v>
      </c>
      <c r="CD1168" s="15" t="str">
        <f>IF(OR($BH1168="T", $BH1168="R"), 0, IF($BH1168="C", IF($BI1168="Y", 0, IF($AF1168="N/A", V1168, AI1168)), AO1168))</f>
        <v>N/A</v>
      </c>
      <c r="CE1168" s="15" t="str">
        <f>IF(OR($BH1168="T", $BH1168="R"), 0, IF($BH1168="C", IF($BI1168="Y", 0, IF($AF1168="N/A", W1168, AJ1168)), AP1168))</f>
        <v>N/A</v>
      </c>
      <c r="CF1168" s="15" t="str">
        <f>IF(OR($BH1168="T", $BH1168="R"), 0, IF($BH1168="C", IF($BI1168="Y", 0, IF($AF1168="N/A", X1168, AK1168)), AQ1168))</f>
        <v>N/A</v>
      </c>
    </row>
    <row r="1169" spans="1:84" x14ac:dyDescent="0.25">
      <c r="A1169" s="14">
        <v>6146</v>
      </c>
      <c r="B1169" s="15"/>
      <c r="C1169" s="15"/>
      <c r="D1169" s="15"/>
      <c r="E1169" s="15" t="e">
        <f>VLOOKUP(B1169, 'Rookie Year'!$A$2:$B$55679,2,FALSE)</f>
        <v>#N/A</v>
      </c>
      <c r="F1169" s="15">
        <v>2024</v>
      </c>
      <c r="G1169" s="15" t="s">
        <v>42</v>
      </c>
      <c r="H1169" s="15"/>
      <c r="I1169" s="16"/>
      <c r="J1169" s="15"/>
      <c r="K1169" s="17">
        <f>IF(AND(G1169&lt;&gt;"N",R1169="N/A"), IF(I1169&lt;4, 0, 0.25),IF(I1169=1, IF(J1169=1,0.25, 0.25), IF(I1169&lt;13, 0.25, IF(I1169&lt;26, 0.4, IF(I1169&lt;51, 0.6, 0.75)))))</f>
        <v>0.25</v>
      </c>
      <c r="L1169" s="16">
        <f>I1169-M1169</f>
        <v>0</v>
      </c>
      <c r="M1169" s="16">
        <f>ROUNDUP(I1169*K1169,0)</f>
        <v>0</v>
      </c>
      <c r="N1169" s="16">
        <f>M1169*J1169</f>
        <v>0</v>
      </c>
      <c r="O1169" s="16">
        <v>0</v>
      </c>
      <c r="P1169" s="16">
        <v>0</v>
      </c>
      <c r="Q1169" s="16">
        <f>N1169-O1169-P1169</f>
        <v>0</v>
      </c>
      <c r="R1169" s="15" t="s">
        <v>75</v>
      </c>
      <c r="S1169" s="15">
        <f>IF(R1169="N/A", J1169-($B$1-F1169), J1169-($B$1-R1169))</f>
        <v>0</v>
      </c>
      <c r="T1169" s="16" t="str">
        <f>IF($S1169&lt;1, "N/A", $M1169)</f>
        <v>N/A</v>
      </c>
      <c r="U1169" s="16" t="str">
        <f>IF($S1169&lt;2, "N/A", $M1169)</f>
        <v>N/A</v>
      </c>
      <c r="V1169" s="16" t="str">
        <f>IF($S1169&lt;3, "N/A", $M1169)</f>
        <v>N/A</v>
      </c>
      <c r="W1169" s="16" t="str">
        <f>IF($S1169&lt;4, "N/A", $M1169)</f>
        <v>N/A</v>
      </c>
      <c r="X1169" s="16" t="str">
        <f>IF($S1169&lt;5, "N/A", $M1169)</f>
        <v>N/A</v>
      </c>
      <c r="Y1169" s="15" t="str">
        <f>IF(SUM(T1169:X1169)&lt;&gt;Q1169, "CHECK", "OK")</f>
        <v>OK</v>
      </c>
      <c r="Z1169" s="15" t="str">
        <f>IF(F1169=$B$1, "No", IF(S1169=1, "Yes", "No"))</f>
        <v>No</v>
      </c>
      <c r="AA1169" s="18" t="str">
        <f>IF(C1169="DM", "N/A", IF(Z1169="No","N/A",VLOOKUP(B1169,'Extension List'!$A$3:$R$1972,18,FALSE)))</f>
        <v>N/A</v>
      </c>
      <c r="AB1169" s="15" t="str">
        <f>IF(C1169="DM", "N/A", IF(Z1169="No","N/A",VLOOKUP(B1169,'Extension List'!$A$3:$T$1972,20,FALSE)))</f>
        <v>N/A</v>
      </c>
      <c r="AC1169" s="15" t="str">
        <f>IF(AA1169="N/A", "N/A", 0)</f>
        <v>N/A</v>
      </c>
      <c r="AD1169" s="16" t="str">
        <f>IF(AE1169="N/A", "N/A", AA1169-AE1169)</f>
        <v>N/A</v>
      </c>
      <c r="AE1169" s="16" t="str">
        <f>IF(AA1169="N/A", "N/A", IF(AC1169&gt;0, IF(AA1169&lt;13, ROUNDUP(0.25*AA1169,0), IF(AA1169&lt;26, ROUNDUP(0.4*AA1169,0), IF(AA1169&lt;51, ROUNDUP(0.6*AA1169,0), ROUNDUP(0.75*AA1169,0)))), "N/A"))</f>
        <v>N/A</v>
      </c>
      <c r="AF1169" s="16" t="str">
        <f>IF(AD1169="N/A","N/A", (AE1169*AC1169)+Q1169)</f>
        <v>N/A</v>
      </c>
      <c r="AG1169" s="16" t="str">
        <f>IF($AF1169="N/A", "N/A", "TBC")</f>
        <v>N/A</v>
      </c>
      <c r="AH1169" s="16" t="str">
        <f>IF($AF1169="N/A", "N/A", "TBC")</f>
        <v>N/A</v>
      </c>
      <c r="AI1169" s="16" t="str">
        <f>IF($AF1169="N/A","N/A",IF(AC1169&gt;1,"TBC","N/A"))</f>
        <v>N/A</v>
      </c>
      <c r="AJ1169" s="16" t="str">
        <f>IF($AF1169="N/A","N/A",IF(AC1169&gt;2,"TBC","N/A"))</f>
        <v>N/A</v>
      </c>
      <c r="AK1169" s="16" t="str">
        <f>IF($AF1169="N/A","N/A",IF(AC1169&gt;3,"TBC","N/A"))</f>
        <v>N/A</v>
      </c>
      <c r="AL1169" s="16" t="str">
        <f>IF(AC1169="N/A","N/A",IF(AC1169&gt;0,IF(SUM(AG1169:AK1169)&lt;&gt;AF1169,"CHECK","OK"),"N/A"))</f>
        <v>N/A</v>
      </c>
      <c r="AM1169" s="16" t="e">
        <f>IF(AD1169="N/A", L1169+T1169, L1169+AG1169)</f>
        <v>#VALUE!</v>
      </c>
      <c r="AN1169" s="16" t="str">
        <f>IF(AD1169="N/A", IF(U1169="N/A", "N/A", L1169+U1169), AD1169+AH1169)</f>
        <v>N/A</v>
      </c>
      <c r="AO1169" s="16" t="str">
        <f>IF(AD1169="N/A", IF(V1169="N/A", "N/A", L1169+V1169), IF(AI1169="N/A", "N/A", AD1169+AI1169))</f>
        <v>N/A</v>
      </c>
      <c r="AP1169" s="16" t="str">
        <f>IF(AD1169="N/A", IF(W1169="N/A", "N/A", L1169+W1169), IF(AJ1169="N/A", "N/A", AD1169+AJ1169))</f>
        <v>N/A</v>
      </c>
      <c r="AQ1169" s="16" t="str">
        <f>IF(AD1169="N/A", IF(X1169="N/A", "N/A", L1169+X1169), IF(AK1169="N/A", "N/A", AD1169+AK1169))</f>
        <v>N/A</v>
      </c>
      <c r="AR1169" s="15" t="s">
        <v>40</v>
      </c>
      <c r="AS1169" s="15" t="s">
        <v>40</v>
      </c>
      <c r="AT1169" s="15" t="s">
        <v>40</v>
      </c>
      <c r="AU1169" s="15" t="s">
        <v>40</v>
      </c>
      <c r="AV1169" s="15" t="s">
        <v>40</v>
      </c>
      <c r="AW1169" s="15" t="s">
        <v>40</v>
      </c>
      <c r="AX1169" s="15" t="s">
        <v>40</v>
      </c>
      <c r="AY1169" s="15" t="s">
        <v>40</v>
      </c>
      <c r="AZ1169" s="15" t="s">
        <v>40</v>
      </c>
      <c r="BA1169" s="15" t="s">
        <v>40</v>
      </c>
      <c r="BB1169" s="15" t="s">
        <v>40</v>
      </c>
      <c r="BC1169" s="15" t="s">
        <v>40</v>
      </c>
      <c r="BD1169" s="15" t="s">
        <v>40</v>
      </c>
      <c r="BE1169" s="15" t="s">
        <v>40</v>
      </c>
      <c r="BF1169" s="15" t="s">
        <v>40</v>
      </c>
      <c r="BG1169" s="15" t="s">
        <v>40</v>
      </c>
      <c r="BH1169" s="15" t="s">
        <v>40</v>
      </c>
      <c r="BJ1169" s="16" t="e">
        <f>IF(AR1169="R", $CA1169, IF(OR(AR1169="P", AR1169="T", AR1169="N"), 0, IF($C1169="DM", $T1169, IF(OR(AR1169="Y", AR1169="IR"),$AM1169,IF(AR1169="C", IF($BI1169="Y", IF($AF1169="N/A", $Q1169, $AF1169), IF($AG1169="N/A", $T1169,$AG1169)))))))</f>
        <v>#VALUE!</v>
      </c>
      <c r="BK1169" s="16" t="e">
        <f>IF(AS1169="R", $CA1169, IF(OR(AS1169="P", AS1169="T", AS1169="N"), 0, IF($C1169="DM", $T1169, IF(OR(AS1169="Y", AS1169="IR"),$AM1169,IF(AS1169="C", IF($BI1169="Y", IF($AF1169="N/A", $Q1169, $AF1169), IF($AG1169="N/A", $T1169,$AG1169)))))))</f>
        <v>#VALUE!</v>
      </c>
      <c r="BL1169" s="16" t="e">
        <f>IF(AT1169="R", $CA1169, IF(OR(AT1169="P", AT1169="T", AT1169="N"), 0, IF($C1169="DM", $T1169, IF(OR(AT1169="Y", AT1169="IR"),$AM1169,IF(AT1169="C", IF($BI1169="Y", IF($AF1169="N/A", $Q1169, $AF1169), IF($AG1169="N/A", $T1169,$AG1169)))))))</f>
        <v>#VALUE!</v>
      </c>
      <c r="BM1169" s="16" t="e">
        <f>IF(AU1169="R", $CA1169, IF(OR(AU1169="P", AU1169="T", AU1169="N"), 0, IF($C1169="DM", $T1169, IF(OR(AU1169="Y", AU1169="IR"),$AM1169,IF(AU1169="C", IF($BI1169="Y", IF($AF1169="N/A", $Q1169, $AF1169), IF($AG1169="N/A", $T1169,$AG1169)))))))</f>
        <v>#VALUE!</v>
      </c>
      <c r="BN1169" s="16" t="e">
        <f>IF(AV1169="R", $CA1169, IF(OR(AV1169="P", AV1169="T", AV1169="N"), 0, IF($C1169="DM", $T1169, IF(OR(AV1169="Y", AV1169="IR"),$AM1169,IF(AV1169="C", IF($BI1169="Y", IF($AF1169="N/A", $Q1169, $AF1169), IF($AG1169="N/A", $T1169,$AG1169)))))))</f>
        <v>#VALUE!</v>
      </c>
      <c r="BO1169" s="16" t="e">
        <f>IF(AW1169="R", $CA1169, IF(OR(AW1169="P", AW1169="T", AW1169="N"), 0, IF($C1169="DM", $T1169, IF(OR(AW1169="Y", AW1169="IR"),$AM1169,IF(AW1169="C", IF($BI1169="Y", IF($AF1169="N/A", $Q1169, $AF1169), IF($AG1169="N/A", $T1169,$AG1169)))))))</f>
        <v>#VALUE!</v>
      </c>
      <c r="BP1169" s="16" t="e">
        <f>IF(AX1169="R", $CA1169, IF(OR(AX1169="P", AX1169="T", AX1169="N"), 0, IF($C1169="DM", $T1169, IF(OR(AX1169="Y", AX1169="IR"),$AM1169,IF(AX1169="C", IF($BI1169="Y", IF($AF1169="N/A", $Q1169, $AF1169), IF($AG1169="N/A", $T1169,$AG1169)))))))</f>
        <v>#VALUE!</v>
      </c>
      <c r="BQ1169" s="16" t="e">
        <f>IF(AY1169="R", $CA1169, IF(OR(AY1169="P", AY1169="T", AY1169="N"), 0, IF($C1169="DM", $T1169, IF(OR(AY1169="Y", AY1169="IR"),$AM1169,IF(AY1169="C", IF($BI1169="Y", IF($AF1169="N/A", $Q1169, $AF1169), IF($AG1169="N/A", $T1169,$AG1169)))))))</f>
        <v>#VALUE!</v>
      </c>
      <c r="BR1169" s="16" t="e">
        <f>IF(AZ1169="R", $CA1169, IF(OR(AZ1169="P", AZ1169="T", AZ1169="N"), 0, IF($C1169="DM", $T1169, IF(OR(AZ1169="Y", AZ1169="IR"),$AM1169,IF(AZ1169="C", IF($BI1169="Y", IF($AF1169="N/A", $Q1169, $AF1169), IF($AG1169="N/A", $T1169,$AG1169)))))))</f>
        <v>#VALUE!</v>
      </c>
      <c r="BS1169" s="16" t="e">
        <f>IF(BA1169="R", $CA1169, IF(OR(BA1169="P", BA1169="T", BA1169="N"), 0, IF($C1169="DM", $T1169, IF(OR(BA1169="Y", BA1169="IR"),$AM1169,IF(BA1169="C", IF($BI1169="Y", IF($AF1169="N/A", $Q1169, $AF1169), IF($AG1169="N/A", $T1169,$AG1169)))))))</f>
        <v>#VALUE!</v>
      </c>
      <c r="BT1169" s="16" t="e">
        <f>IF(BB1169="R", $CA1169, IF(OR(BB1169="P", BB1169="T", BB1169="N"), 0, IF($C1169="DM", $T1169, IF(OR(BB1169="Y", BB1169="IR"),$AM1169,IF(BB1169="C", IF($BI1169="Y", IF($BA1169="C", IF($AF1169="N/A", $Q1169, $AF1169), IF($AF1169="N/A", $T1169, $AM1169)), IF($AG1169="N/A", $T1169,$AG1169)))))))</f>
        <v>#VALUE!</v>
      </c>
      <c r="BU1169" s="16" t="e">
        <f>IF(BC1169="R", $CA1169, IF(OR(BC1169="P", BC1169="T", BC1169="N"), 0, IF($C1169="DM", $T1169, IF(OR(BC1169="Y", BC1169="IR"),$AM1169,IF(BC1169="C", IF($BI1169="Y", IF($BA1169="C", IF($AF1169="N/A", $Q1169, $AF1169), IF($AF1169="N/A", $T1169, $AM1169)), IF($AG1169="N/A", $T1169,$AG1169)))))))</f>
        <v>#VALUE!</v>
      </c>
      <c r="BV1169" s="16" t="e">
        <f>IF(BD1169="R", $CA1169, IF(OR(BD1169="P", BD1169="T", BD1169="N"), 0, IF($C1169="DM", $T1169, IF(OR(BD1169="Y", BD1169="IR"),$AM1169,IF(BD1169="C", IF($BI1169="Y", IF($BA1169="C", IF($AF1169="N/A", $Q1169, $AF1169), IF($AF1169="N/A", $T1169, $AM1169)), IF($AG1169="N/A", $T1169,$AG1169)))))))</f>
        <v>#VALUE!</v>
      </c>
      <c r="BW1169" s="16" t="e">
        <f>IF(BE1169="R", $CA1169, IF(OR(BE1169="P", BE1169="T", BE1169="N"), 0, IF($C1169="DM", $T1169, IF(OR(BE1169="Y", BE1169="IR"),$AM1169,IF(BE1169="C", IF($BI1169="Y", IF($BA1169="C", IF($AF1169="N/A", $Q1169, $AF1169), IF($AF1169="N/A", $T1169, $AM1169)), IF($AG1169="N/A", $T1169,$AG1169)))))))</f>
        <v>#VALUE!</v>
      </c>
      <c r="BX1169" s="16" t="e">
        <f>IF(BF1169="R", $CA1169, IF(OR(BF1169="P", BF1169="T", BF1169="N"), 0, IF($C1169="DM", $T1169, IF(OR(BF1169="Y", BF1169="IR"),$AM1169,IF(BF1169="C", IF($BI1169="Y", IF($BA1169="C", IF($AF1169="N/A", $Q1169, $AF1169), IF($AF1169="N/A", $T1169, $AM1169)), IF($AG1169="N/A", $T1169,$AG1169)))))))</f>
        <v>#VALUE!</v>
      </c>
      <c r="BY1169" s="16" t="e">
        <f>IF(BG1169="R", $CA1169, IF(OR(BG1169="P", BG1169="T", BG1169="N"), 0, IF($C1169="DM", $T1169, IF(OR(BG1169="Y", BG1169="IR"),$AM1169,IF(BG1169="C", IF($BI1169="Y", IF($BA1169="C", IF($AF1169="N/A", $Q1169, $AF1169), IF($AF1169="N/A", $T1169, $AM1169)), IF($AG1169="N/A", $T1169,$AG1169)))))))</f>
        <v>#VALUE!</v>
      </c>
      <c r="BZ1169" s="16" t="e">
        <f>IF(BH1169="R", $CA1169, IF(OR(BH1169="P", BH1169="T", BH1169="N"), 0, IF($C1169="DM", $T1169, IF(OR(BH1169="Y", BH1169="IR"),$AM1169,IF(BH1169="C", IF($BI1169="Y", IF($BA1169="C", IF($AF1169="N/A", $Q1169, $AF1169), IF($AF1169="N/A", $T1169, $AM1169)), IF($AG1169="N/A", $T1169,$AG1169)))))))</f>
        <v>#VALUE!</v>
      </c>
      <c r="CA1169" s="15" t="s">
        <v>75</v>
      </c>
      <c r="CB1169" s="16" t="e">
        <f>BZ1169</f>
        <v>#VALUE!</v>
      </c>
      <c r="CC1169" s="15" t="str">
        <f>IF(OR($BH1169="T", $BH1169="R"), 0, IF($BH1169="C", IF($BI1169="Y", IF($BA1169="C", 0, IF(AF1169="N/A", Q1169-T1169, AF1169-AG1169)), IF($AF1169="N/A", U1169, AH1169)), AN1169))</f>
        <v>N/A</v>
      </c>
      <c r="CD1169" s="15" t="str">
        <f>IF(OR($BH1169="T", $BH1169="R"), 0, IF($BH1169="C", IF($BI1169="Y", 0, IF($AF1169="N/A", V1169, AI1169)), AO1169))</f>
        <v>N/A</v>
      </c>
      <c r="CE1169" s="15" t="str">
        <f>IF(OR($BH1169="T", $BH1169="R"), 0, IF($BH1169="C", IF($BI1169="Y", 0, IF($AF1169="N/A", W1169, AJ1169)), AP1169))</f>
        <v>N/A</v>
      </c>
      <c r="CF1169" s="15" t="str">
        <f>IF(OR($BH1169="T", $BH1169="R"), 0, IF($BH1169="C", IF($BI1169="Y", 0, IF($AF1169="N/A", X1169, AK1169)), AQ1169))</f>
        <v>N/A</v>
      </c>
    </row>
    <row r="1170" spans="1:84" x14ac:dyDescent="0.25">
      <c r="A1170" s="14">
        <v>6147</v>
      </c>
      <c r="B1170" s="15"/>
      <c r="C1170" s="15"/>
      <c r="D1170" s="15"/>
      <c r="E1170" s="15" t="e">
        <f>VLOOKUP(B1170, 'Rookie Year'!$A$2:$B$55679,2,FALSE)</f>
        <v>#N/A</v>
      </c>
      <c r="F1170" s="15">
        <v>2024</v>
      </c>
      <c r="G1170" s="15" t="s">
        <v>42</v>
      </c>
      <c r="H1170" s="15"/>
      <c r="I1170" s="16"/>
      <c r="J1170" s="15"/>
      <c r="K1170" s="17">
        <f>IF(AND(G1170&lt;&gt;"N",R1170="N/A"), IF(I1170&lt;4, 0, 0.25),IF(I1170=1, IF(J1170=1,0.25, 0.25), IF(I1170&lt;13, 0.25, IF(I1170&lt;26, 0.4, IF(I1170&lt;51, 0.6, 0.75)))))</f>
        <v>0.25</v>
      </c>
      <c r="L1170" s="16">
        <f>I1170-M1170</f>
        <v>0</v>
      </c>
      <c r="M1170" s="16">
        <f>ROUNDUP(I1170*K1170,0)</f>
        <v>0</v>
      </c>
      <c r="N1170" s="16">
        <f>M1170*J1170</f>
        <v>0</v>
      </c>
      <c r="O1170" s="16">
        <v>0</v>
      </c>
      <c r="P1170" s="16">
        <v>0</v>
      </c>
      <c r="Q1170" s="16">
        <f>N1170-O1170-P1170</f>
        <v>0</v>
      </c>
      <c r="R1170" s="15" t="s">
        <v>75</v>
      </c>
      <c r="S1170" s="15">
        <f>IF(R1170="N/A", J1170-($B$1-F1170), J1170-($B$1-R1170))</f>
        <v>0</v>
      </c>
      <c r="T1170" s="16" t="str">
        <f>IF($S1170&lt;1, "N/A", $M1170)</f>
        <v>N/A</v>
      </c>
      <c r="U1170" s="16" t="str">
        <f>IF($S1170&lt;2, "N/A", $M1170)</f>
        <v>N/A</v>
      </c>
      <c r="V1170" s="16" t="str">
        <f>IF($S1170&lt;3, "N/A", $M1170)</f>
        <v>N/A</v>
      </c>
      <c r="W1170" s="16" t="str">
        <f>IF($S1170&lt;4, "N/A", $M1170)</f>
        <v>N/A</v>
      </c>
      <c r="X1170" s="16" t="str">
        <f>IF($S1170&lt;5, "N/A", $M1170)</f>
        <v>N/A</v>
      </c>
      <c r="Y1170" s="15" t="str">
        <f>IF(SUM(T1170:X1170)&lt;&gt;Q1170, "CHECK", "OK")</f>
        <v>OK</v>
      </c>
      <c r="Z1170" s="15" t="str">
        <f>IF(F1170=$B$1, "No", IF(S1170=1, "Yes", "No"))</f>
        <v>No</v>
      </c>
      <c r="AA1170" s="18" t="str">
        <f>IF(C1170="DM", "N/A", IF(Z1170="No","N/A",VLOOKUP(B1170,'Extension List'!$A$3:$R$1972,18,FALSE)))</f>
        <v>N/A</v>
      </c>
      <c r="AB1170" s="15" t="str">
        <f>IF(C1170="DM", "N/A", IF(Z1170="No","N/A",VLOOKUP(B1170,'Extension List'!$A$3:$T$1972,20,FALSE)))</f>
        <v>N/A</v>
      </c>
      <c r="AC1170" s="15" t="str">
        <f>IF(AA1170="N/A", "N/A", 0)</f>
        <v>N/A</v>
      </c>
      <c r="AD1170" s="16" t="str">
        <f>IF(AE1170="N/A", "N/A", AA1170-AE1170)</f>
        <v>N/A</v>
      </c>
      <c r="AE1170" s="16" t="str">
        <f>IF(AA1170="N/A", "N/A", IF(AC1170&gt;0, IF(AA1170&lt;13, ROUNDUP(0.25*AA1170,0), IF(AA1170&lt;26, ROUNDUP(0.4*AA1170,0), IF(AA1170&lt;51, ROUNDUP(0.6*AA1170,0), ROUNDUP(0.75*AA1170,0)))), "N/A"))</f>
        <v>N/A</v>
      </c>
      <c r="AF1170" s="16" t="str">
        <f>IF(AD1170="N/A","N/A", (AE1170*AC1170)+Q1170)</f>
        <v>N/A</v>
      </c>
      <c r="AG1170" s="16" t="str">
        <f>IF($AF1170="N/A", "N/A", "TBC")</f>
        <v>N/A</v>
      </c>
      <c r="AH1170" s="16" t="str">
        <f>IF($AF1170="N/A", "N/A", "TBC")</f>
        <v>N/A</v>
      </c>
      <c r="AI1170" s="16" t="str">
        <f>IF($AF1170="N/A","N/A",IF(AC1170&gt;1,"TBC","N/A"))</f>
        <v>N/A</v>
      </c>
      <c r="AJ1170" s="16" t="str">
        <f>IF($AF1170="N/A","N/A",IF(AC1170&gt;2,"TBC","N/A"))</f>
        <v>N/A</v>
      </c>
      <c r="AK1170" s="16" t="str">
        <f>IF($AF1170="N/A","N/A",IF(AC1170&gt;3,"TBC","N/A"))</f>
        <v>N/A</v>
      </c>
      <c r="AL1170" s="16" t="str">
        <f>IF(AC1170="N/A","N/A",IF(AC1170&gt;0,IF(SUM(AG1170:AK1170)&lt;&gt;AF1170,"CHECK","OK"),"N/A"))</f>
        <v>N/A</v>
      </c>
      <c r="AM1170" s="16" t="e">
        <f>IF(AD1170="N/A", L1170+T1170, L1170+AG1170)</f>
        <v>#VALUE!</v>
      </c>
      <c r="AN1170" s="16" t="str">
        <f>IF(AD1170="N/A", IF(U1170="N/A", "N/A", L1170+U1170), AD1170+AH1170)</f>
        <v>N/A</v>
      </c>
      <c r="AO1170" s="16" t="str">
        <f>IF(AD1170="N/A", IF(V1170="N/A", "N/A", L1170+V1170), IF(AI1170="N/A", "N/A", AD1170+AI1170))</f>
        <v>N/A</v>
      </c>
      <c r="AP1170" s="16" t="str">
        <f>IF(AD1170="N/A", IF(W1170="N/A", "N/A", L1170+W1170), IF(AJ1170="N/A", "N/A", AD1170+AJ1170))</f>
        <v>N/A</v>
      </c>
      <c r="AQ1170" s="16" t="str">
        <f>IF(AD1170="N/A", IF(X1170="N/A", "N/A", L1170+X1170), IF(AK1170="N/A", "N/A", AD1170+AK1170))</f>
        <v>N/A</v>
      </c>
      <c r="AR1170" s="15" t="s">
        <v>40</v>
      </c>
      <c r="AS1170" s="15" t="s">
        <v>40</v>
      </c>
      <c r="AT1170" s="15" t="s">
        <v>40</v>
      </c>
      <c r="AU1170" s="15" t="s">
        <v>40</v>
      </c>
      <c r="AV1170" s="15" t="s">
        <v>40</v>
      </c>
      <c r="AW1170" s="15" t="s">
        <v>40</v>
      </c>
      <c r="AX1170" s="15" t="s">
        <v>40</v>
      </c>
      <c r="AY1170" s="15" t="s">
        <v>40</v>
      </c>
      <c r="AZ1170" s="15" t="s">
        <v>40</v>
      </c>
      <c r="BA1170" s="15" t="s">
        <v>40</v>
      </c>
      <c r="BB1170" s="15" t="s">
        <v>40</v>
      </c>
      <c r="BC1170" s="15" t="s">
        <v>40</v>
      </c>
      <c r="BD1170" s="15" t="s">
        <v>40</v>
      </c>
      <c r="BE1170" s="15" t="s">
        <v>40</v>
      </c>
      <c r="BF1170" s="15" t="s">
        <v>40</v>
      </c>
      <c r="BG1170" s="15" t="s">
        <v>40</v>
      </c>
      <c r="BH1170" s="15" t="s">
        <v>40</v>
      </c>
      <c r="BJ1170" s="16" t="e">
        <f>IF(AR1170="R", $CA1170, IF(OR(AR1170="P", AR1170="T", AR1170="N"), 0, IF($C1170="DM", $T1170, IF(OR(AR1170="Y", AR1170="IR"),$AM1170,IF(AR1170="C", IF($BI1170="Y", IF($AF1170="N/A", $Q1170, $AF1170), IF($AG1170="N/A", $T1170,$AG1170)))))))</f>
        <v>#VALUE!</v>
      </c>
      <c r="BK1170" s="16" t="e">
        <f>IF(AS1170="R", $CA1170, IF(OR(AS1170="P", AS1170="T", AS1170="N"), 0, IF($C1170="DM", $T1170, IF(OR(AS1170="Y", AS1170="IR"),$AM1170,IF(AS1170="C", IF($BI1170="Y", IF($AF1170="N/A", $Q1170, $AF1170), IF($AG1170="N/A", $T1170,$AG1170)))))))</f>
        <v>#VALUE!</v>
      </c>
      <c r="BL1170" s="16" t="e">
        <f>IF(AT1170="R", $CA1170, IF(OR(AT1170="P", AT1170="T", AT1170="N"), 0, IF($C1170="DM", $T1170, IF(OR(AT1170="Y", AT1170="IR"),$AM1170,IF(AT1170="C", IF($BI1170="Y", IF($AF1170="N/A", $Q1170, $AF1170), IF($AG1170="N/A", $T1170,$AG1170)))))))</f>
        <v>#VALUE!</v>
      </c>
      <c r="BM1170" s="16" t="e">
        <f>IF(AU1170="R", $CA1170, IF(OR(AU1170="P", AU1170="T", AU1170="N"), 0, IF($C1170="DM", $T1170, IF(OR(AU1170="Y", AU1170="IR"),$AM1170,IF(AU1170="C", IF($BI1170="Y", IF($AF1170="N/A", $Q1170, $AF1170), IF($AG1170="N/A", $T1170,$AG1170)))))))</f>
        <v>#VALUE!</v>
      </c>
      <c r="BN1170" s="16" t="e">
        <f>IF(AV1170="R", $CA1170, IF(OR(AV1170="P", AV1170="T", AV1170="N"), 0, IF($C1170="DM", $T1170, IF(OR(AV1170="Y", AV1170="IR"),$AM1170,IF(AV1170="C", IF($BI1170="Y", IF($AF1170="N/A", $Q1170, $AF1170), IF($AG1170="N/A", $T1170,$AG1170)))))))</f>
        <v>#VALUE!</v>
      </c>
      <c r="BO1170" s="16" t="e">
        <f>IF(AW1170="R", $CA1170, IF(OR(AW1170="P", AW1170="T", AW1170="N"), 0, IF($C1170="DM", $T1170, IF(OR(AW1170="Y", AW1170="IR"),$AM1170,IF(AW1170="C", IF($BI1170="Y", IF($AF1170="N/A", $Q1170, $AF1170), IF($AG1170="N/A", $T1170,$AG1170)))))))</f>
        <v>#VALUE!</v>
      </c>
      <c r="BP1170" s="16" t="e">
        <f>IF(AX1170="R", $CA1170, IF(OR(AX1170="P", AX1170="T", AX1170="N"), 0, IF($C1170="DM", $T1170, IF(OR(AX1170="Y", AX1170="IR"),$AM1170,IF(AX1170="C", IF($BI1170="Y", IF($AF1170="N/A", $Q1170, $AF1170), IF($AG1170="N/A", $T1170,$AG1170)))))))</f>
        <v>#VALUE!</v>
      </c>
      <c r="BQ1170" s="16" t="e">
        <f>IF(AY1170="R", $CA1170, IF(OR(AY1170="P", AY1170="T", AY1170="N"), 0, IF($C1170="DM", $T1170, IF(OR(AY1170="Y", AY1170="IR"),$AM1170,IF(AY1170="C", IF($BI1170="Y", IF($AF1170="N/A", $Q1170, $AF1170), IF($AG1170="N/A", $T1170,$AG1170)))))))</f>
        <v>#VALUE!</v>
      </c>
      <c r="BR1170" s="16" t="e">
        <f>IF(AZ1170="R", $CA1170, IF(OR(AZ1170="P", AZ1170="T", AZ1170="N"), 0, IF($C1170="DM", $T1170, IF(OR(AZ1170="Y", AZ1170="IR"),$AM1170,IF(AZ1170="C", IF($BI1170="Y", IF($AF1170="N/A", $Q1170, $AF1170), IF($AG1170="N/A", $T1170,$AG1170)))))))</f>
        <v>#VALUE!</v>
      </c>
      <c r="BS1170" s="16" t="e">
        <f>IF(BA1170="R", $CA1170, IF(OR(BA1170="P", BA1170="T", BA1170="N"), 0, IF($C1170="DM", $T1170, IF(OR(BA1170="Y", BA1170="IR"),$AM1170,IF(BA1170="C", IF($BI1170="Y", IF($AF1170="N/A", $Q1170, $AF1170), IF($AG1170="N/A", $T1170,$AG1170)))))))</f>
        <v>#VALUE!</v>
      </c>
      <c r="BT1170" s="16" t="e">
        <f>IF(BB1170="R", $CA1170, IF(OR(BB1170="P", BB1170="T", BB1170="N"), 0, IF($C1170="DM", $T1170, IF(OR(BB1170="Y", BB1170="IR"),$AM1170,IF(BB1170="C", IF($BI1170="Y", IF($BA1170="C", IF($AF1170="N/A", $Q1170, $AF1170), IF($AF1170="N/A", $T1170, $AM1170)), IF($AG1170="N/A", $T1170,$AG1170)))))))</f>
        <v>#VALUE!</v>
      </c>
      <c r="BU1170" s="16" t="e">
        <f>IF(BC1170="R", $CA1170, IF(OR(BC1170="P", BC1170="T", BC1170="N"), 0, IF($C1170="DM", $T1170, IF(OR(BC1170="Y", BC1170="IR"),$AM1170,IF(BC1170="C", IF($BI1170="Y", IF($BA1170="C", IF($AF1170="N/A", $Q1170, $AF1170), IF($AF1170="N/A", $T1170, $AM1170)), IF($AG1170="N/A", $T1170,$AG1170)))))))</f>
        <v>#VALUE!</v>
      </c>
      <c r="BV1170" s="16" t="e">
        <f>IF(BD1170="R", $CA1170, IF(OR(BD1170="P", BD1170="T", BD1170="N"), 0, IF($C1170="DM", $T1170, IF(OR(BD1170="Y", BD1170="IR"),$AM1170,IF(BD1170="C", IF($BI1170="Y", IF($BA1170="C", IF($AF1170="N/A", $Q1170, $AF1170), IF($AF1170="N/A", $T1170, $AM1170)), IF($AG1170="N/A", $T1170,$AG1170)))))))</f>
        <v>#VALUE!</v>
      </c>
      <c r="BW1170" s="16" t="e">
        <f>IF(BE1170="R", $CA1170, IF(OR(BE1170="P", BE1170="T", BE1170="N"), 0, IF($C1170="DM", $T1170, IF(OR(BE1170="Y", BE1170="IR"),$AM1170,IF(BE1170="C", IF($BI1170="Y", IF($BA1170="C", IF($AF1170="N/A", $Q1170, $AF1170), IF($AF1170="N/A", $T1170, $AM1170)), IF($AG1170="N/A", $T1170,$AG1170)))))))</f>
        <v>#VALUE!</v>
      </c>
      <c r="BX1170" s="16" t="e">
        <f>IF(BF1170="R", $CA1170, IF(OR(BF1170="P", BF1170="T", BF1170="N"), 0, IF($C1170="DM", $T1170, IF(OR(BF1170="Y", BF1170="IR"),$AM1170,IF(BF1170="C", IF($BI1170="Y", IF($BA1170="C", IF($AF1170="N/A", $Q1170, $AF1170), IF($AF1170="N/A", $T1170, $AM1170)), IF($AG1170="N/A", $T1170,$AG1170)))))))</f>
        <v>#VALUE!</v>
      </c>
      <c r="BY1170" s="16" t="e">
        <f>IF(BG1170="R", $CA1170, IF(OR(BG1170="P", BG1170="T", BG1170="N"), 0, IF($C1170="DM", $T1170, IF(OR(BG1170="Y", BG1170="IR"),$AM1170,IF(BG1170="C", IF($BI1170="Y", IF($BA1170="C", IF($AF1170="N/A", $Q1170, $AF1170), IF($AF1170="N/A", $T1170, $AM1170)), IF($AG1170="N/A", $T1170,$AG1170)))))))</f>
        <v>#VALUE!</v>
      </c>
      <c r="BZ1170" s="16" t="e">
        <f>IF(BH1170="R", $CA1170, IF(OR(BH1170="P", BH1170="T", BH1170="N"), 0, IF($C1170="DM", $T1170, IF(OR(BH1170="Y", BH1170="IR"),$AM1170,IF(BH1170="C", IF($BI1170="Y", IF($BA1170="C", IF($AF1170="N/A", $Q1170, $AF1170), IF($AF1170="N/A", $T1170, $AM1170)), IF($AG1170="N/A", $T1170,$AG1170)))))))</f>
        <v>#VALUE!</v>
      </c>
      <c r="CA1170" s="15" t="s">
        <v>75</v>
      </c>
      <c r="CB1170" s="16" t="e">
        <f>BZ1170</f>
        <v>#VALUE!</v>
      </c>
      <c r="CC1170" s="15" t="str">
        <f>IF(OR($BH1170="T", $BH1170="R"), 0, IF($BH1170="C", IF($BI1170="Y", IF($BA1170="C", 0, IF(AF1170="N/A", Q1170-T1170, AF1170-AG1170)), IF($AF1170="N/A", U1170, AH1170)), AN1170))</f>
        <v>N/A</v>
      </c>
      <c r="CD1170" s="15" t="str">
        <f>IF(OR($BH1170="T", $BH1170="R"), 0, IF($BH1170="C", IF($BI1170="Y", 0, IF($AF1170="N/A", V1170, AI1170)), AO1170))</f>
        <v>N/A</v>
      </c>
      <c r="CE1170" s="15" t="str">
        <f>IF(OR($BH1170="T", $BH1170="R"), 0, IF($BH1170="C", IF($BI1170="Y", 0, IF($AF1170="N/A", W1170, AJ1170)), AP1170))</f>
        <v>N/A</v>
      </c>
      <c r="CF1170" s="15" t="str">
        <f>IF(OR($BH1170="T", $BH1170="R"), 0, IF($BH1170="C", IF($BI1170="Y", 0, IF($AF1170="N/A", X1170, AK1170)), AQ1170))</f>
        <v>N/A</v>
      </c>
    </row>
    <row r="1171" spans="1:84" x14ac:dyDescent="0.25">
      <c r="A1171" s="14">
        <v>6148</v>
      </c>
      <c r="B1171" s="15"/>
      <c r="C1171" s="15"/>
      <c r="D1171" s="15"/>
      <c r="E1171" s="15" t="e">
        <f>VLOOKUP(B1171, 'Rookie Year'!$A$2:$B$55679,2,FALSE)</f>
        <v>#N/A</v>
      </c>
      <c r="F1171" s="15">
        <v>2024</v>
      </c>
      <c r="G1171" s="15" t="s">
        <v>42</v>
      </c>
      <c r="H1171" s="15"/>
      <c r="I1171" s="16"/>
      <c r="J1171" s="15"/>
      <c r="K1171" s="17">
        <f>IF(AND(G1171&lt;&gt;"N",R1171="N/A"), IF(I1171&lt;4, 0, 0.25),IF(I1171=1, IF(J1171=1,0.25, 0.25), IF(I1171&lt;13, 0.25, IF(I1171&lt;26, 0.4, IF(I1171&lt;51, 0.6, 0.75)))))</f>
        <v>0.25</v>
      </c>
      <c r="L1171" s="16">
        <f>I1171-M1171</f>
        <v>0</v>
      </c>
      <c r="M1171" s="16">
        <f>ROUNDUP(I1171*K1171,0)</f>
        <v>0</v>
      </c>
      <c r="N1171" s="16">
        <f>M1171*J1171</f>
        <v>0</v>
      </c>
      <c r="O1171" s="16">
        <v>0</v>
      </c>
      <c r="P1171" s="16">
        <v>0</v>
      </c>
      <c r="Q1171" s="16">
        <f>N1171-O1171-P1171</f>
        <v>0</v>
      </c>
      <c r="R1171" s="15" t="s">
        <v>75</v>
      </c>
      <c r="S1171" s="15">
        <f>IF(R1171="N/A", J1171-($B$1-F1171), J1171-($B$1-R1171))</f>
        <v>0</v>
      </c>
      <c r="T1171" s="16" t="str">
        <f>IF($S1171&lt;1, "N/A", $M1171)</f>
        <v>N/A</v>
      </c>
      <c r="U1171" s="16" t="str">
        <f>IF($S1171&lt;2, "N/A", $M1171)</f>
        <v>N/A</v>
      </c>
      <c r="V1171" s="16" t="str">
        <f>IF($S1171&lt;3, "N/A", $M1171)</f>
        <v>N/A</v>
      </c>
      <c r="W1171" s="16" t="str">
        <f>IF($S1171&lt;4, "N/A", $M1171)</f>
        <v>N/A</v>
      </c>
      <c r="X1171" s="16" t="str">
        <f>IF($S1171&lt;5, "N/A", $M1171)</f>
        <v>N/A</v>
      </c>
      <c r="Y1171" s="15" t="str">
        <f>IF(SUM(T1171:X1171)&lt;&gt;Q1171, "CHECK", "OK")</f>
        <v>OK</v>
      </c>
      <c r="Z1171" s="15" t="str">
        <f>IF(F1171=$B$1, "No", IF(S1171=1, "Yes", "No"))</f>
        <v>No</v>
      </c>
      <c r="AA1171" s="18" t="str">
        <f>IF(C1171="DM", "N/A", IF(Z1171="No","N/A",VLOOKUP(B1171,'Extension List'!$A$3:$R$1972,18,FALSE)))</f>
        <v>N/A</v>
      </c>
      <c r="AB1171" s="15" t="str">
        <f>IF(C1171="DM", "N/A", IF(Z1171="No","N/A",VLOOKUP(B1171,'Extension List'!$A$3:$T$1972,20,FALSE)))</f>
        <v>N/A</v>
      </c>
      <c r="AC1171" s="15" t="str">
        <f>IF(AA1171="N/A", "N/A", 0)</f>
        <v>N/A</v>
      </c>
      <c r="AD1171" s="16" t="str">
        <f>IF(AE1171="N/A", "N/A", AA1171-AE1171)</f>
        <v>N/A</v>
      </c>
      <c r="AE1171" s="16" t="str">
        <f>IF(AA1171="N/A", "N/A", IF(AC1171&gt;0, IF(AA1171&lt;13, ROUNDUP(0.25*AA1171,0), IF(AA1171&lt;26, ROUNDUP(0.4*AA1171,0), IF(AA1171&lt;51, ROUNDUP(0.6*AA1171,0), ROUNDUP(0.75*AA1171,0)))), "N/A"))</f>
        <v>N/A</v>
      </c>
      <c r="AF1171" s="16" t="str">
        <f>IF(AD1171="N/A","N/A", (AE1171*AC1171)+Q1171)</f>
        <v>N/A</v>
      </c>
      <c r="AG1171" s="16" t="str">
        <f>IF($AF1171="N/A", "N/A", "TBC")</f>
        <v>N/A</v>
      </c>
      <c r="AH1171" s="16" t="str">
        <f>IF($AF1171="N/A", "N/A", "TBC")</f>
        <v>N/A</v>
      </c>
      <c r="AI1171" s="16" t="str">
        <f>IF($AF1171="N/A","N/A",IF(AC1171&gt;1,"TBC","N/A"))</f>
        <v>N/A</v>
      </c>
      <c r="AJ1171" s="16" t="str">
        <f>IF($AF1171="N/A","N/A",IF(AC1171&gt;2,"TBC","N/A"))</f>
        <v>N/A</v>
      </c>
      <c r="AK1171" s="16" t="str">
        <f>IF($AF1171="N/A","N/A",IF(AC1171&gt;3,"TBC","N/A"))</f>
        <v>N/A</v>
      </c>
      <c r="AL1171" s="16" t="str">
        <f>IF(AC1171="N/A","N/A",IF(AC1171&gt;0,IF(SUM(AG1171:AK1171)&lt;&gt;AF1171,"CHECK","OK"),"N/A"))</f>
        <v>N/A</v>
      </c>
      <c r="AM1171" s="16" t="e">
        <f>IF(AD1171="N/A", L1171+T1171, L1171+AG1171)</f>
        <v>#VALUE!</v>
      </c>
      <c r="AN1171" s="16" t="str">
        <f>IF(AD1171="N/A", IF(U1171="N/A", "N/A", L1171+U1171), AD1171+AH1171)</f>
        <v>N/A</v>
      </c>
      <c r="AO1171" s="16" t="str">
        <f>IF(AD1171="N/A", IF(V1171="N/A", "N/A", L1171+V1171), IF(AI1171="N/A", "N/A", AD1171+AI1171))</f>
        <v>N/A</v>
      </c>
      <c r="AP1171" s="16" t="str">
        <f>IF(AD1171="N/A", IF(W1171="N/A", "N/A", L1171+W1171), IF(AJ1171="N/A", "N/A", AD1171+AJ1171))</f>
        <v>N/A</v>
      </c>
      <c r="AQ1171" s="16" t="str">
        <f>IF(AD1171="N/A", IF(X1171="N/A", "N/A", L1171+X1171), IF(AK1171="N/A", "N/A", AD1171+AK1171))</f>
        <v>N/A</v>
      </c>
      <c r="AR1171" s="15" t="s">
        <v>40</v>
      </c>
      <c r="AS1171" s="15" t="s">
        <v>40</v>
      </c>
      <c r="AT1171" s="15" t="s">
        <v>40</v>
      </c>
      <c r="AU1171" s="15" t="s">
        <v>40</v>
      </c>
      <c r="AV1171" s="15" t="s">
        <v>40</v>
      </c>
      <c r="AW1171" s="15" t="s">
        <v>40</v>
      </c>
      <c r="AX1171" s="15" t="s">
        <v>40</v>
      </c>
      <c r="AY1171" s="15" t="s">
        <v>40</v>
      </c>
      <c r="AZ1171" s="15" t="s">
        <v>40</v>
      </c>
      <c r="BA1171" s="15" t="s">
        <v>40</v>
      </c>
      <c r="BB1171" s="15" t="s">
        <v>40</v>
      </c>
      <c r="BC1171" s="15" t="s">
        <v>40</v>
      </c>
      <c r="BD1171" s="15" t="s">
        <v>40</v>
      </c>
      <c r="BE1171" s="15" t="s">
        <v>40</v>
      </c>
      <c r="BF1171" s="15" t="s">
        <v>40</v>
      </c>
      <c r="BG1171" s="15" t="s">
        <v>40</v>
      </c>
      <c r="BH1171" s="15" t="s">
        <v>40</v>
      </c>
      <c r="BJ1171" s="16" t="e">
        <f>IF(AR1171="R", $CA1171, IF(OR(AR1171="P", AR1171="T", AR1171="N"), 0, IF($C1171="DM", $T1171, IF(OR(AR1171="Y", AR1171="IR"),$AM1171,IF(AR1171="C", IF($BI1171="Y", IF($AF1171="N/A", $Q1171, $AF1171), IF($AG1171="N/A", $T1171,$AG1171)))))))</f>
        <v>#VALUE!</v>
      </c>
      <c r="BK1171" s="16" t="e">
        <f>IF(AS1171="R", $CA1171, IF(OR(AS1171="P", AS1171="T", AS1171="N"), 0, IF($C1171="DM", $T1171, IF(OR(AS1171="Y", AS1171="IR"),$AM1171,IF(AS1171="C", IF($BI1171="Y", IF($AF1171="N/A", $Q1171, $AF1171), IF($AG1171="N/A", $T1171,$AG1171)))))))</f>
        <v>#VALUE!</v>
      </c>
      <c r="BL1171" s="16" t="e">
        <f>IF(AT1171="R", $CA1171, IF(OR(AT1171="P", AT1171="T", AT1171="N"), 0, IF($C1171="DM", $T1171, IF(OR(AT1171="Y", AT1171="IR"),$AM1171,IF(AT1171="C", IF($BI1171="Y", IF($AF1171="N/A", $Q1171, $AF1171), IF($AG1171="N/A", $T1171,$AG1171)))))))</f>
        <v>#VALUE!</v>
      </c>
      <c r="BM1171" s="16" t="e">
        <f>IF(AU1171="R", $CA1171, IF(OR(AU1171="P", AU1171="T", AU1171="N"), 0, IF($C1171="DM", $T1171, IF(OR(AU1171="Y", AU1171="IR"),$AM1171,IF(AU1171="C", IF($BI1171="Y", IF($AF1171="N/A", $Q1171, $AF1171), IF($AG1171="N/A", $T1171,$AG1171)))))))</f>
        <v>#VALUE!</v>
      </c>
      <c r="BN1171" s="16" t="e">
        <f>IF(AV1171="R", $CA1171, IF(OR(AV1171="P", AV1171="T", AV1171="N"), 0, IF($C1171="DM", $T1171, IF(OR(AV1171="Y", AV1171="IR"),$AM1171,IF(AV1171="C", IF($BI1171="Y", IF($AF1171="N/A", $Q1171, $AF1171), IF($AG1171="N/A", $T1171,$AG1171)))))))</f>
        <v>#VALUE!</v>
      </c>
      <c r="BO1171" s="16" t="e">
        <f>IF(AW1171="R", $CA1171, IF(OR(AW1171="P", AW1171="T", AW1171="N"), 0, IF($C1171="DM", $T1171, IF(OR(AW1171="Y", AW1171="IR"),$AM1171,IF(AW1171="C", IF($BI1171="Y", IF($AF1171="N/A", $Q1171, $AF1171), IF($AG1171="N/A", $T1171,$AG1171)))))))</f>
        <v>#VALUE!</v>
      </c>
      <c r="BP1171" s="16" t="e">
        <f>IF(AX1171="R", $CA1171, IF(OR(AX1171="P", AX1171="T", AX1171="N"), 0, IF($C1171="DM", $T1171, IF(OR(AX1171="Y", AX1171="IR"),$AM1171,IF(AX1171="C", IF($BI1171="Y", IF($AF1171="N/A", $Q1171, $AF1171), IF($AG1171="N/A", $T1171,$AG1171)))))))</f>
        <v>#VALUE!</v>
      </c>
      <c r="BQ1171" s="16" t="e">
        <f>IF(AY1171="R", $CA1171, IF(OR(AY1171="P", AY1171="T", AY1171="N"), 0, IF($C1171="DM", $T1171, IF(OR(AY1171="Y", AY1171="IR"),$AM1171,IF(AY1171="C", IF($BI1171="Y", IF($AF1171="N/A", $Q1171, $AF1171), IF($AG1171="N/A", $T1171,$AG1171)))))))</f>
        <v>#VALUE!</v>
      </c>
      <c r="BR1171" s="16" t="e">
        <f>IF(AZ1171="R", $CA1171, IF(OR(AZ1171="P", AZ1171="T", AZ1171="N"), 0, IF($C1171="DM", $T1171, IF(OR(AZ1171="Y", AZ1171="IR"),$AM1171,IF(AZ1171="C", IF($BI1171="Y", IF($AF1171="N/A", $Q1171, $AF1171), IF($AG1171="N/A", $T1171,$AG1171)))))))</f>
        <v>#VALUE!</v>
      </c>
      <c r="BS1171" s="16" t="e">
        <f>IF(BA1171="R", $CA1171, IF(OR(BA1171="P", BA1171="T", BA1171="N"), 0, IF($C1171="DM", $T1171, IF(OR(BA1171="Y", BA1171="IR"),$AM1171,IF(BA1171="C", IF($BI1171="Y", IF($AF1171="N/A", $Q1171, $AF1171), IF($AG1171="N/A", $T1171,$AG1171)))))))</f>
        <v>#VALUE!</v>
      </c>
      <c r="BT1171" s="16" t="e">
        <f>IF(BB1171="R", $CA1171, IF(OR(BB1171="P", BB1171="T", BB1171="N"), 0, IF($C1171="DM", $T1171, IF(OR(BB1171="Y", BB1171="IR"),$AM1171,IF(BB1171="C", IF($BI1171="Y", IF($BA1171="C", IF($AF1171="N/A", $Q1171, $AF1171), IF($AF1171="N/A", $T1171, $AM1171)), IF($AG1171="N/A", $T1171,$AG1171)))))))</f>
        <v>#VALUE!</v>
      </c>
      <c r="BU1171" s="16" t="e">
        <f>IF(BC1171="R", $CA1171, IF(OR(BC1171="P", BC1171="T", BC1171="N"), 0, IF($C1171="DM", $T1171, IF(OR(BC1171="Y", BC1171="IR"),$AM1171,IF(BC1171="C", IF($BI1171="Y", IF($BA1171="C", IF($AF1171="N/A", $Q1171, $AF1171), IF($AF1171="N/A", $T1171, $AM1171)), IF($AG1171="N/A", $T1171,$AG1171)))))))</f>
        <v>#VALUE!</v>
      </c>
      <c r="BV1171" s="16" t="e">
        <f>IF(BD1171="R", $CA1171, IF(OR(BD1171="P", BD1171="T", BD1171="N"), 0, IF($C1171="DM", $T1171, IF(OR(BD1171="Y", BD1171="IR"),$AM1171,IF(BD1171="C", IF($BI1171="Y", IF($BA1171="C", IF($AF1171="N/A", $Q1171, $AF1171), IF($AF1171="N/A", $T1171, $AM1171)), IF($AG1171="N/A", $T1171,$AG1171)))))))</f>
        <v>#VALUE!</v>
      </c>
      <c r="BW1171" s="16" t="e">
        <f>IF(BE1171="R", $CA1171, IF(OR(BE1171="P", BE1171="T", BE1171="N"), 0, IF($C1171="DM", $T1171, IF(OR(BE1171="Y", BE1171="IR"),$AM1171,IF(BE1171="C", IF($BI1171="Y", IF($BA1171="C", IF($AF1171="N/A", $Q1171, $AF1171), IF($AF1171="N/A", $T1171, $AM1171)), IF($AG1171="N/A", $T1171,$AG1171)))))))</f>
        <v>#VALUE!</v>
      </c>
      <c r="BX1171" s="16" t="e">
        <f>IF(BF1171="R", $CA1171, IF(OR(BF1171="P", BF1171="T", BF1171="N"), 0, IF($C1171="DM", $T1171, IF(OR(BF1171="Y", BF1171="IR"),$AM1171,IF(BF1171="C", IF($BI1171="Y", IF($BA1171="C", IF($AF1171="N/A", $Q1171, $AF1171), IF($AF1171="N/A", $T1171, $AM1171)), IF($AG1171="N/A", $T1171,$AG1171)))))))</f>
        <v>#VALUE!</v>
      </c>
      <c r="BY1171" s="16" t="e">
        <f>IF(BG1171="R", $CA1171, IF(OR(BG1171="P", BG1171="T", BG1171="N"), 0, IF($C1171="DM", $T1171, IF(OR(BG1171="Y", BG1171="IR"),$AM1171,IF(BG1171="C", IF($BI1171="Y", IF($BA1171="C", IF($AF1171="N/A", $Q1171, $AF1171), IF($AF1171="N/A", $T1171, $AM1171)), IF($AG1171="N/A", $T1171,$AG1171)))))))</f>
        <v>#VALUE!</v>
      </c>
      <c r="BZ1171" s="16" t="e">
        <f>IF(BH1171="R", $CA1171, IF(OR(BH1171="P", BH1171="T", BH1171="N"), 0, IF($C1171="DM", $T1171, IF(OR(BH1171="Y", BH1171="IR"),$AM1171,IF(BH1171="C", IF($BI1171="Y", IF($BA1171="C", IF($AF1171="N/A", $Q1171, $AF1171), IF($AF1171="N/A", $T1171, $AM1171)), IF($AG1171="N/A", $T1171,$AG1171)))))))</f>
        <v>#VALUE!</v>
      </c>
      <c r="CA1171" s="15" t="s">
        <v>75</v>
      </c>
      <c r="CB1171" s="16" t="e">
        <f>BZ1171</f>
        <v>#VALUE!</v>
      </c>
      <c r="CC1171" s="15" t="str">
        <f>IF(OR($BH1171="T", $BH1171="R"), 0, IF($BH1171="C", IF($BI1171="Y", IF($BA1171="C", 0, IF(AF1171="N/A", Q1171-T1171, AF1171-AG1171)), IF($AF1171="N/A", U1171, AH1171)), AN1171))</f>
        <v>N/A</v>
      </c>
      <c r="CD1171" s="15" t="str">
        <f>IF(OR($BH1171="T", $BH1171="R"), 0, IF($BH1171="C", IF($BI1171="Y", 0, IF($AF1171="N/A", V1171, AI1171)), AO1171))</f>
        <v>N/A</v>
      </c>
      <c r="CE1171" s="15" t="str">
        <f>IF(OR($BH1171="T", $BH1171="R"), 0, IF($BH1171="C", IF($BI1171="Y", 0, IF($AF1171="N/A", W1171, AJ1171)), AP1171))</f>
        <v>N/A</v>
      </c>
      <c r="CF1171" s="15" t="str">
        <f>IF(OR($BH1171="T", $BH1171="R"), 0, IF($BH1171="C", IF($BI1171="Y", 0, IF($AF1171="N/A", X1171, AK1171)), AQ1171))</f>
        <v>N/A</v>
      </c>
    </row>
    <row r="1172" spans="1:84" x14ac:dyDescent="0.25">
      <c r="A1172" s="14">
        <v>6149</v>
      </c>
      <c r="B1172" s="15"/>
      <c r="C1172" s="15"/>
      <c r="D1172" s="15"/>
      <c r="E1172" s="15" t="e">
        <f>VLOOKUP(B1172, 'Rookie Year'!$A$2:$B$55679,2,FALSE)</f>
        <v>#N/A</v>
      </c>
      <c r="F1172" s="15">
        <v>2024</v>
      </c>
      <c r="G1172" s="15" t="s">
        <v>42</v>
      </c>
      <c r="H1172" s="15"/>
      <c r="I1172" s="16"/>
      <c r="J1172" s="15"/>
      <c r="K1172" s="17">
        <f>IF(AND(G1172&lt;&gt;"N",R1172="N/A"), IF(I1172&lt;4, 0, 0.25),IF(I1172=1, IF(J1172=1,0.25, 0.25), IF(I1172&lt;13, 0.25, IF(I1172&lt;26, 0.4, IF(I1172&lt;51, 0.6, 0.75)))))</f>
        <v>0.25</v>
      </c>
      <c r="L1172" s="16">
        <f>I1172-M1172</f>
        <v>0</v>
      </c>
      <c r="M1172" s="16">
        <f>ROUNDUP(I1172*K1172,0)</f>
        <v>0</v>
      </c>
      <c r="N1172" s="16">
        <f>M1172*J1172</f>
        <v>0</v>
      </c>
      <c r="O1172" s="16">
        <v>0</v>
      </c>
      <c r="P1172" s="16">
        <v>0</v>
      </c>
      <c r="Q1172" s="16">
        <f>N1172-O1172-P1172</f>
        <v>0</v>
      </c>
      <c r="R1172" s="15" t="s">
        <v>75</v>
      </c>
      <c r="S1172" s="15">
        <f>IF(R1172="N/A", J1172-($B$1-F1172), J1172-($B$1-R1172))</f>
        <v>0</v>
      </c>
      <c r="T1172" s="16" t="str">
        <f>IF($S1172&lt;1, "N/A", $M1172)</f>
        <v>N/A</v>
      </c>
      <c r="U1172" s="16" t="str">
        <f>IF($S1172&lt;2, "N/A", $M1172)</f>
        <v>N/A</v>
      </c>
      <c r="V1172" s="16" t="str">
        <f>IF($S1172&lt;3, "N/A", $M1172)</f>
        <v>N/A</v>
      </c>
      <c r="W1172" s="16" t="str">
        <f>IF($S1172&lt;4, "N/A", $M1172)</f>
        <v>N/A</v>
      </c>
      <c r="X1172" s="16" t="str">
        <f>IF($S1172&lt;5, "N/A", $M1172)</f>
        <v>N/A</v>
      </c>
      <c r="Y1172" s="15" t="str">
        <f>IF(SUM(T1172:X1172)&lt;&gt;Q1172, "CHECK", "OK")</f>
        <v>OK</v>
      </c>
      <c r="Z1172" s="15" t="str">
        <f>IF(F1172=$B$1, "No", IF(S1172=1, "Yes", "No"))</f>
        <v>No</v>
      </c>
      <c r="AA1172" s="18" t="str">
        <f>IF(C1172="DM", "N/A", IF(Z1172="No","N/A",VLOOKUP(B1172,'Extension List'!$A$3:$R$1972,18,FALSE)))</f>
        <v>N/A</v>
      </c>
      <c r="AB1172" s="15" t="str">
        <f>IF(C1172="DM", "N/A", IF(Z1172="No","N/A",VLOOKUP(B1172,'Extension List'!$A$3:$T$1972,20,FALSE)))</f>
        <v>N/A</v>
      </c>
      <c r="AC1172" s="15" t="str">
        <f>IF(AA1172="N/A", "N/A", 0)</f>
        <v>N/A</v>
      </c>
      <c r="AD1172" s="16" t="str">
        <f>IF(AE1172="N/A", "N/A", AA1172-AE1172)</f>
        <v>N/A</v>
      </c>
      <c r="AE1172" s="16" t="str">
        <f>IF(AA1172="N/A", "N/A", IF(AC1172&gt;0, IF(AA1172&lt;13, ROUNDUP(0.25*AA1172,0), IF(AA1172&lt;26, ROUNDUP(0.4*AA1172,0), IF(AA1172&lt;51, ROUNDUP(0.6*AA1172,0), ROUNDUP(0.75*AA1172,0)))), "N/A"))</f>
        <v>N/A</v>
      </c>
      <c r="AF1172" s="16" t="str">
        <f>IF(AD1172="N/A","N/A", (AE1172*AC1172)+Q1172)</f>
        <v>N/A</v>
      </c>
      <c r="AG1172" s="16" t="str">
        <f>IF($AF1172="N/A", "N/A", "TBC")</f>
        <v>N/A</v>
      </c>
      <c r="AH1172" s="16" t="str">
        <f>IF($AF1172="N/A", "N/A", "TBC")</f>
        <v>N/A</v>
      </c>
      <c r="AI1172" s="16" t="str">
        <f>IF($AF1172="N/A","N/A",IF(AC1172&gt;1,"TBC","N/A"))</f>
        <v>N/A</v>
      </c>
      <c r="AJ1172" s="16" t="str">
        <f>IF($AF1172="N/A","N/A",IF(AC1172&gt;2,"TBC","N/A"))</f>
        <v>N/A</v>
      </c>
      <c r="AK1172" s="16" t="str">
        <f>IF($AF1172="N/A","N/A",IF(AC1172&gt;3,"TBC","N/A"))</f>
        <v>N/A</v>
      </c>
      <c r="AL1172" s="16" t="str">
        <f>IF(AC1172="N/A","N/A",IF(AC1172&gt;0,IF(SUM(AG1172:AK1172)&lt;&gt;AF1172,"CHECK","OK"),"N/A"))</f>
        <v>N/A</v>
      </c>
      <c r="AM1172" s="16" t="e">
        <f>IF(AD1172="N/A", L1172+T1172, L1172+AG1172)</f>
        <v>#VALUE!</v>
      </c>
      <c r="AN1172" s="16" t="str">
        <f>IF(AD1172="N/A", IF(U1172="N/A", "N/A", L1172+U1172), AD1172+AH1172)</f>
        <v>N/A</v>
      </c>
      <c r="AO1172" s="16" t="str">
        <f>IF(AD1172="N/A", IF(V1172="N/A", "N/A", L1172+V1172), IF(AI1172="N/A", "N/A", AD1172+AI1172))</f>
        <v>N/A</v>
      </c>
      <c r="AP1172" s="16" t="str">
        <f>IF(AD1172="N/A", IF(W1172="N/A", "N/A", L1172+W1172), IF(AJ1172="N/A", "N/A", AD1172+AJ1172))</f>
        <v>N/A</v>
      </c>
      <c r="AQ1172" s="16" t="str">
        <f>IF(AD1172="N/A", IF(X1172="N/A", "N/A", L1172+X1172), IF(AK1172="N/A", "N/A", AD1172+AK1172))</f>
        <v>N/A</v>
      </c>
      <c r="AR1172" s="15" t="s">
        <v>40</v>
      </c>
      <c r="AS1172" s="15" t="s">
        <v>40</v>
      </c>
      <c r="AT1172" s="15" t="s">
        <v>40</v>
      </c>
      <c r="AU1172" s="15" t="s">
        <v>40</v>
      </c>
      <c r="AV1172" s="15" t="s">
        <v>40</v>
      </c>
      <c r="AW1172" s="15" t="s">
        <v>40</v>
      </c>
      <c r="AX1172" s="15" t="s">
        <v>40</v>
      </c>
      <c r="AY1172" s="15" t="s">
        <v>40</v>
      </c>
      <c r="AZ1172" s="15" t="s">
        <v>40</v>
      </c>
      <c r="BA1172" s="15" t="s">
        <v>40</v>
      </c>
      <c r="BB1172" s="15" t="s">
        <v>40</v>
      </c>
      <c r="BC1172" s="15" t="s">
        <v>40</v>
      </c>
      <c r="BD1172" s="15" t="s">
        <v>40</v>
      </c>
      <c r="BE1172" s="15" t="s">
        <v>40</v>
      </c>
      <c r="BF1172" s="15" t="s">
        <v>40</v>
      </c>
      <c r="BG1172" s="15" t="s">
        <v>40</v>
      </c>
      <c r="BH1172" s="15" t="s">
        <v>40</v>
      </c>
      <c r="BJ1172" s="16" t="e">
        <f>IF(AR1172="R", $CA1172, IF(OR(AR1172="P", AR1172="T", AR1172="N"), 0, IF($C1172="DM", $T1172, IF(OR(AR1172="Y", AR1172="IR"),$AM1172,IF(AR1172="C", IF($BI1172="Y", IF($AF1172="N/A", $Q1172, $AF1172), IF($AG1172="N/A", $T1172,$AG1172)))))))</f>
        <v>#VALUE!</v>
      </c>
      <c r="BK1172" s="16" t="e">
        <f>IF(AS1172="R", $CA1172, IF(OR(AS1172="P", AS1172="T", AS1172="N"), 0, IF($C1172="DM", $T1172, IF(OR(AS1172="Y", AS1172="IR"),$AM1172,IF(AS1172="C", IF($BI1172="Y", IF($AF1172="N/A", $Q1172, $AF1172), IF($AG1172="N/A", $T1172,$AG1172)))))))</f>
        <v>#VALUE!</v>
      </c>
      <c r="BL1172" s="16" t="e">
        <f>IF(AT1172="R", $CA1172, IF(OR(AT1172="P", AT1172="T", AT1172="N"), 0, IF($C1172="DM", $T1172, IF(OR(AT1172="Y", AT1172="IR"),$AM1172,IF(AT1172="C", IF($BI1172="Y", IF($AF1172="N/A", $Q1172, $AF1172), IF($AG1172="N/A", $T1172,$AG1172)))))))</f>
        <v>#VALUE!</v>
      </c>
      <c r="BM1172" s="16" t="e">
        <f>IF(AU1172="R", $CA1172, IF(OR(AU1172="P", AU1172="T", AU1172="N"), 0, IF($C1172="DM", $T1172, IF(OR(AU1172="Y", AU1172="IR"),$AM1172,IF(AU1172="C", IF($BI1172="Y", IF($AF1172="N/A", $Q1172, $AF1172), IF($AG1172="N/A", $T1172,$AG1172)))))))</f>
        <v>#VALUE!</v>
      </c>
      <c r="BN1172" s="16" t="e">
        <f>IF(AV1172="R", $CA1172, IF(OR(AV1172="P", AV1172="T", AV1172="N"), 0, IF($C1172="DM", $T1172, IF(OR(AV1172="Y", AV1172="IR"),$AM1172,IF(AV1172="C", IF($BI1172="Y", IF($AF1172="N/A", $Q1172, $AF1172), IF($AG1172="N/A", $T1172,$AG1172)))))))</f>
        <v>#VALUE!</v>
      </c>
      <c r="BO1172" s="16" t="e">
        <f>IF(AW1172="R", $CA1172, IF(OR(AW1172="P", AW1172="T", AW1172="N"), 0, IF($C1172="DM", $T1172, IF(OR(AW1172="Y", AW1172="IR"),$AM1172,IF(AW1172="C", IF($BI1172="Y", IF($AF1172="N/A", $Q1172, $AF1172), IF($AG1172="N/A", $T1172,$AG1172)))))))</f>
        <v>#VALUE!</v>
      </c>
      <c r="BP1172" s="16" t="e">
        <f>IF(AX1172="R", $CA1172, IF(OR(AX1172="P", AX1172="T", AX1172="N"), 0, IF($C1172="DM", $T1172, IF(OR(AX1172="Y", AX1172="IR"),$AM1172,IF(AX1172="C", IF($BI1172="Y", IF($AF1172="N/A", $Q1172, $AF1172), IF($AG1172="N/A", $T1172,$AG1172)))))))</f>
        <v>#VALUE!</v>
      </c>
      <c r="BQ1172" s="16" t="e">
        <f>IF(AY1172="R", $CA1172, IF(OR(AY1172="P", AY1172="T", AY1172="N"), 0, IF($C1172="DM", $T1172, IF(OR(AY1172="Y", AY1172="IR"),$AM1172,IF(AY1172="C", IF($BI1172="Y", IF($AF1172="N/A", $Q1172, $AF1172), IF($AG1172="N/A", $T1172,$AG1172)))))))</f>
        <v>#VALUE!</v>
      </c>
      <c r="BR1172" s="16" t="e">
        <f>IF(AZ1172="R", $CA1172, IF(OR(AZ1172="P", AZ1172="T", AZ1172="N"), 0, IF($C1172="DM", $T1172, IF(OR(AZ1172="Y", AZ1172="IR"),$AM1172,IF(AZ1172="C", IF($BI1172="Y", IF($AF1172="N/A", $Q1172, $AF1172), IF($AG1172="N/A", $T1172,$AG1172)))))))</f>
        <v>#VALUE!</v>
      </c>
      <c r="BS1172" s="16" t="e">
        <f>IF(BA1172="R", $CA1172, IF(OR(BA1172="P", BA1172="T", BA1172="N"), 0, IF($C1172="DM", $T1172, IF(OR(BA1172="Y", BA1172="IR"),$AM1172,IF(BA1172="C", IF($BI1172="Y", IF($AF1172="N/A", $Q1172, $AF1172), IF($AG1172="N/A", $T1172,$AG1172)))))))</f>
        <v>#VALUE!</v>
      </c>
      <c r="BT1172" s="16" t="e">
        <f>IF(BB1172="R", $CA1172, IF(OR(BB1172="P", BB1172="T", BB1172="N"), 0, IF($C1172="DM", $T1172, IF(OR(BB1172="Y", BB1172="IR"),$AM1172,IF(BB1172="C", IF($BI1172="Y", IF($BA1172="C", IF($AF1172="N/A", $Q1172, $AF1172), IF($AF1172="N/A", $T1172, $AM1172)), IF($AG1172="N/A", $T1172,$AG1172)))))))</f>
        <v>#VALUE!</v>
      </c>
      <c r="BU1172" s="16" t="e">
        <f>IF(BC1172="R", $CA1172, IF(OR(BC1172="P", BC1172="T", BC1172="N"), 0, IF($C1172="DM", $T1172, IF(OR(BC1172="Y", BC1172="IR"),$AM1172,IF(BC1172="C", IF($BI1172="Y", IF($BA1172="C", IF($AF1172="N/A", $Q1172, $AF1172), IF($AF1172="N/A", $T1172, $AM1172)), IF($AG1172="N/A", $T1172,$AG1172)))))))</f>
        <v>#VALUE!</v>
      </c>
      <c r="BV1172" s="16" t="e">
        <f>IF(BD1172="R", $CA1172, IF(OR(BD1172="P", BD1172="T", BD1172="N"), 0, IF($C1172="DM", $T1172, IF(OR(BD1172="Y", BD1172="IR"),$AM1172,IF(BD1172="C", IF($BI1172="Y", IF($BA1172="C", IF($AF1172="N/A", $Q1172, $AF1172), IF($AF1172="N/A", $T1172, $AM1172)), IF($AG1172="N/A", $T1172,$AG1172)))))))</f>
        <v>#VALUE!</v>
      </c>
      <c r="BW1172" s="16" t="e">
        <f>IF(BE1172="R", $CA1172, IF(OR(BE1172="P", BE1172="T", BE1172="N"), 0, IF($C1172="DM", $T1172, IF(OR(BE1172="Y", BE1172="IR"),$AM1172,IF(BE1172="C", IF($BI1172="Y", IF($BA1172="C", IF($AF1172="N/A", $Q1172, $AF1172), IF($AF1172="N/A", $T1172, $AM1172)), IF($AG1172="N/A", $T1172,$AG1172)))))))</f>
        <v>#VALUE!</v>
      </c>
      <c r="BX1172" s="16" t="e">
        <f>IF(BF1172="R", $CA1172, IF(OR(BF1172="P", BF1172="T", BF1172="N"), 0, IF($C1172="DM", $T1172, IF(OR(BF1172="Y", BF1172="IR"),$AM1172,IF(BF1172="C", IF($BI1172="Y", IF($BA1172="C", IF($AF1172="N/A", $Q1172, $AF1172), IF($AF1172="N/A", $T1172, $AM1172)), IF($AG1172="N/A", $T1172,$AG1172)))))))</f>
        <v>#VALUE!</v>
      </c>
      <c r="BY1172" s="16" t="e">
        <f>IF(BG1172="R", $CA1172, IF(OR(BG1172="P", BG1172="T", BG1172="N"), 0, IF($C1172="DM", $T1172, IF(OR(BG1172="Y", BG1172="IR"),$AM1172,IF(BG1172="C", IF($BI1172="Y", IF($BA1172="C", IF($AF1172="N/A", $Q1172, $AF1172), IF($AF1172="N/A", $T1172, $AM1172)), IF($AG1172="N/A", $T1172,$AG1172)))))))</f>
        <v>#VALUE!</v>
      </c>
      <c r="BZ1172" s="16" t="e">
        <f>IF(BH1172="R", $CA1172, IF(OR(BH1172="P", BH1172="T", BH1172="N"), 0, IF($C1172="DM", $T1172, IF(OR(BH1172="Y", BH1172="IR"),$AM1172,IF(BH1172="C", IF($BI1172="Y", IF($BA1172="C", IF($AF1172="N/A", $Q1172, $AF1172), IF($AF1172="N/A", $T1172, $AM1172)), IF($AG1172="N/A", $T1172,$AG1172)))))))</f>
        <v>#VALUE!</v>
      </c>
      <c r="CA1172" s="15" t="s">
        <v>75</v>
      </c>
      <c r="CB1172" s="16" t="e">
        <f>BZ1172</f>
        <v>#VALUE!</v>
      </c>
      <c r="CC1172" s="15" t="str">
        <f>IF(OR($BH1172="T", $BH1172="R"), 0, IF($BH1172="C", IF($BI1172="Y", IF($BA1172="C", 0, IF(AF1172="N/A", Q1172-T1172, AF1172-AG1172)), IF($AF1172="N/A", U1172, AH1172)), AN1172))</f>
        <v>N/A</v>
      </c>
      <c r="CD1172" s="15" t="str">
        <f>IF(OR($BH1172="T", $BH1172="R"), 0, IF($BH1172="C", IF($BI1172="Y", 0, IF($AF1172="N/A", V1172, AI1172)), AO1172))</f>
        <v>N/A</v>
      </c>
      <c r="CE1172" s="15" t="str">
        <f>IF(OR($BH1172="T", $BH1172="R"), 0, IF($BH1172="C", IF($BI1172="Y", 0, IF($AF1172="N/A", W1172, AJ1172)), AP1172))</f>
        <v>N/A</v>
      </c>
      <c r="CF1172" s="15" t="str">
        <f>IF(OR($BH1172="T", $BH1172="R"), 0, IF($BH1172="C", IF($BI1172="Y", 0, IF($AF1172="N/A", X1172, AK1172)), AQ1172))</f>
        <v>N/A</v>
      </c>
    </row>
    <row r="1173" spans="1:84" x14ac:dyDescent="0.25">
      <c r="A1173" s="14">
        <v>6150</v>
      </c>
      <c r="B1173" s="15"/>
      <c r="C1173" s="15"/>
      <c r="D1173" s="15"/>
      <c r="E1173" s="15" t="e">
        <f>VLOOKUP(B1173, 'Rookie Year'!$A$2:$B$55679,2,FALSE)</f>
        <v>#N/A</v>
      </c>
      <c r="F1173" s="15">
        <v>2024</v>
      </c>
      <c r="G1173" s="15" t="s">
        <v>42</v>
      </c>
      <c r="H1173" s="15"/>
      <c r="I1173" s="16"/>
      <c r="J1173" s="15"/>
      <c r="K1173" s="17">
        <f>IF(AND(G1173&lt;&gt;"N",R1173="N/A"), IF(I1173&lt;4, 0, 0.25),IF(I1173=1, IF(J1173=1,0.25, 0.25), IF(I1173&lt;13, 0.25, IF(I1173&lt;26, 0.4, IF(I1173&lt;51, 0.6, 0.75)))))</f>
        <v>0.25</v>
      </c>
      <c r="L1173" s="16">
        <f>I1173-M1173</f>
        <v>0</v>
      </c>
      <c r="M1173" s="16">
        <f>ROUNDUP(I1173*K1173,0)</f>
        <v>0</v>
      </c>
      <c r="N1173" s="16">
        <f>M1173*J1173</f>
        <v>0</v>
      </c>
      <c r="O1173" s="16">
        <v>0</v>
      </c>
      <c r="P1173" s="16">
        <v>0</v>
      </c>
      <c r="Q1173" s="16">
        <f>N1173-O1173-P1173</f>
        <v>0</v>
      </c>
      <c r="R1173" s="15" t="s">
        <v>75</v>
      </c>
      <c r="S1173" s="15">
        <f>IF(R1173="N/A", J1173-($B$1-F1173), J1173-($B$1-R1173))</f>
        <v>0</v>
      </c>
      <c r="T1173" s="16" t="str">
        <f>IF($S1173&lt;1, "N/A", $M1173)</f>
        <v>N/A</v>
      </c>
      <c r="U1173" s="16" t="str">
        <f>IF($S1173&lt;2, "N/A", $M1173)</f>
        <v>N/A</v>
      </c>
      <c r="V1173" s="16" t="str">
        <f>IF($S1173&lt;3, "N/A", $M1173)</f>
        <v>N/A</v>
      </c>
      <c r="W1173" s="16" t="str">
        <f>IF($S1173&lt;4, "N/A", $M1173)</f>
        <v>N/A</v>
      </c>
      <c r="X1173" s="16" t="str">
        <f>IF($S1173&lt;5, "N/A", $M1173)</f>
        <v>N/A</v>
      </c>
      <c r="Y1173" s="15" t="str">
        <f>IF(SUM(T1173:X1173)&lt;&gt;Q1173, "CHECK", "OK")</f>
        <v>OK</v>
      </c>
      <c r="Z1173" s="15" t="str">
        <f>IF(F1173=$B$1, "No", IF(S1173=1, "Yes", "No"))</f>
        <v>No</v>
      </c>
      <c r="AA1173" s="18" t="str">
        <f>IF(C1173="DM", "N/A", IF(Z1173="No","N/A",VLOOKUP(B1173,'Extension List'!$A$3:$R$1972,18,FALSE)))</f>
        <v>N/A</v>
      </c>
      <c r="AB1173" s="15" t="str">
        <f>IF(C1173="DM", "N/A", IF(Z1173="No","N/A",VLOOKUP(B1173,'Extension List'!$A$3:$T$1972,20,FALSE)))</f>
        <v>N/A</v>
      </c>
      <c r="AC1173" s="15" t="str">
        <f>IF(AA1173="N/A", "N/A", 0)</f>
        <v>N/A</v>
      </c>
      <c r="AD1173" s="16" t="str">
        <f>IF(AE1173="N/A", "N/A", AA1173-AE1173)</f>
        <v>N/A</v>
      </c>
      <c r="AE1173" s="16" t="str">
        <f>IF(AA1173="N/A", "N/A", IF(AC1173&gt;0, IF(AA1173&lt;13, ROUNDUP(0.25*AA1173,0), IF(AA1173&lt;26, ROUNDUP(0.4*AA1173,0), IF(AA1173&lt;51, ROUNDUP(0.6*AA1173,0), ROUNDUP(0.75*AA1173,0)))), "N/A"))</f>
        <v>N/A</v>
      </c>
      <c r="AF1173" s="16" t="str">
        <f>IF(AD1173="N/A","N/A", (AE1173*AC1173)+Q1173)</f>
        <v>N/A</v>
      </c>
      <c r="AG1173" s="16" t="str">
        <f>IF($AF1173="N/A", "N/A", "TBC")</f>
        <v>N/A</v>
      </c>
      <c r="AH1173" s="16" t="str">
        <f>IF($AF1173="N/A", "N/A", "TBC")</f>
        <v>N/A</v>
      </c>
      <c r="AI1173" s="16" t="str">
        <f>IF($AF1173="N/A","N/A",IF(AC1173&gt;1,"TBC","N/A"))</f>
        <v>N/A</v>
      </c>
      <c r="AJ1173" s="16" t="str">
        <f>IF($AF1173="N/A","N/A",IF(AC1173&gt;2,"TBC","N/A"))</f>
        <v>N/A</v>
      </c>
      <c r="AK1173" s="16" t="str">
        <f>IF($AF1173="N/A","N/A",IF(AC1173&gt;3,"TBC","N/A"))</f>
        <v>N/A</v>
      </c>
      <c r="AL1173" s="16" t="str">
        <f>IF(AC1173="N/A","N/A",IF(AC1173&gt;0,IF(SUM(AG1173:AK1173)&lt;&gt;AF1173,"CHECK","OK"),"N/A"))</f>
        <v>N/A</v>
      </c>
      <c r="AM1173" s="16" t="e">
        <f>IF(AD1173="N/A", L1173+T1173, L1173+AG1173)</f>
        <v>#VALUE!</v>
      </c>
      <c r="AN1173" s="16" t="str">
        <f>IF(AD1173="N/A", IF(U1173="N/A", "N/A", L1173+U1173), AD1173+AH1173)</f>
        <v>N/A</v>
      </c>
      <c r="AO1173" s="16" t="str">
        <f>IF(AD1173="N/A", IF(V1173="N/A", "N/A", L1173+V1173), IF(AI1173="N/A", "N/A", AD1173+AI1173))</f>
        <v>N/A</v>
      </c>
      <c r="AP1173" s="16" t="str">
        <f>IF(AD1173="N/A", IF(W1173="N/A", "N/A", L1173+W1173), IF(AJ1173="N/A", "N/A", AD1173+AJ1173))</f>
        <v>N/A</v>
      </c>
      <c r="AQ1173" s="16" t="str">
        <f>IF(AD1173="N/A", IF(X1173="N/A", "N/A", L1173+X1173), IF(AK1173="N/A", "N/A", AD1173+AK1173))</f>
        <v>N/A</v>
      </c>
      <c r="AR1173" s="15" t="s">
        <v>40</v>
      </c>
      <c r="AS1173" s="15" t="s">
        <v>40</v>
      </c>
      <c r="AT1173" s="15" t="s">
        <v>40</v>
      </c>
      <c r="AU1173" s="15" t="s">
        <v>40</v>
      </c>
      <c r="AV1173" s="15" t="s">
        <v>40</v>
      </c>
      <c r="AW1173" s="15" t="s">
        <v>40</v>
      </c>
      <c r="AX1173" s="15" t="s">
        <v>40</v>
      </c>
      <c r="AY1173" s="15" t="s">
        <v>40</v>
      </c>
      <c r="AZ1173" s="15" t="s">
        <v>40</v>
      </c>
      <c r="BA1173" s="15" t="s">
        <v>40</v>
      </c>
      <c r="BB1173" s="15" t="s">
        <v>40</v>
      </c>
      <c r="BC1173" s="15" t="s">
        <v>40</v>
      </c>
      <c r="BD1173" s="15" t="s">
        <v>40</v>
      </c>
      <c r="BE1173" s="15" t="s">
        <v>40</v>
      </c>
      <c r="BF1173" s="15" t="s">
        <v>40</v>
      </c>
      <c r="BG1173" s="15" t="s">
        <v>40</v>
      </c>
      <c r="BH1173" s="15" t="s">
        <v>40</v>
      </c>
      <c r="BJ1173" s="16" t="e">
        <f>IF(AR1173="R", $CA1173, IF(OR(AR1173="P", AR1173="T", AR1173="N"), 0, IF($C1173="DM", $T1173, IF(OR(AR1173="Y", AR1173="IR"),$AM1173,IF(AR1173="C", IF($BI1173="Y", IF($AF1173="N/A", $Q1173, $AF1173), IF($AG1173="N/A", $T1173,$AG1173)))))))</f>
        <v>#VALUE!</v>
      </c>
      <c r="BK1173" s="16" t="e">
        <f>IF(AS1173="R", $CA1173, IF(OR(AS1173="P", AS1173="T", AS1173="N"), 0, IF($C1173="DM", $T1173, IF(OR(AS1173="Y", AS1173="IR"),$AM1173,IF(AS1173="C", IF($BI1173="Y", IF($AF1173="N/A", $Q1173, $AF1173), IF($AG1173="N/A", $T1173,$AG1173)))))))</f>
        <v>#VALUE!</v>
      </c>
      <c r="BL1173" s="16" t="e">
        <f>IF(AT1173="R", $CA1173, IF(OR(AT1173="P", AT1173="T", AT1173="N"), 0, IF($C1173="DM", $T1173, IF(OR(AT1173="Y", AT1173="IR"),$AM1173,IF(AT1173="C", IF($BI1173="Y", IF($AF1173="N/A", $Q1173, $AF1173), IF($AG1173="N/A", $T1173,$AG1173)))))))</f>
        <v>#VALUE!</v>
      </c>
      <c r="BM1173" s="16" t="e">
        <f>IF(AU1173="R", $CA1173, IF(OR(AU1173="P", AU1173="T", AU1173="N"), 0, IF($C1173="DM", $T1173, IF(OR(AU1173="Y", AU1173="IR"),$AM1173,IF(AU1173="C", IF($BI1173="Y", IF($AF1173="N/A", $Q1173, $AF1173), IF($AG1173="N/A", $T1173,$AG1173)))))))</f>
        <v>#VALUE!</v>
      </c>
      <c r="BN1173" s="16" t="e">
        <f>IF(AV1173="R", $CA1173, IF(OR(AV1173="P", AV1173="T", AV1173="N"), 0, IF($C1173="DM", $T1173, IF(OR(AV1173="Y", AV1173="IR"),$AM1173,IF(AV1173="C", IF($BI1173="Y", IF($AF1173="N/A", $Q1173, $AF1173), IF($AG1173="N/A", $T1173,$AG1173)))))))</f>
        <v>#VALUE!</v>
      </c>
      <c r="BO1173" s="16" t="e">
        <f>IF(AW1173="R", $CA1173, IF(OR(AW1173="P", AW1173="T", AW1173="N"), 0, IF($C1173="DM", $T1173, IF(OR(AW1173="Y", AW1173="IR"),$AM1173,IF(AW1173="C", IF($BI1173="Y", IF($AF1173="N/A", $Q1173, $AF1173), IF($AG1173="N/A", $T1173,$AG1173)))))))</f>
        <v>#VALUE!</v>
      </c>
      <c r="BP1173" s="16" t="e">
        <f>IF(AX1173="R", $CA1173, IF(OR(AX1173="P", AX1173="T", AX1173="N"), 0, IF($C1173="DM", $T1173, IF(OR(AX1173="Y", AX1173="IR"),$AM1173,IF(AX1173="C", IF($BI1173="Y", IF($AF1173="N/A", $Q1173, $AF1173), IF($AG1173="N/A", $T1173,$AG1173)))))))</f>
        <v>#VALUE!</v>
      </c>
      <c r="BQ1173" s="16" t="e">
        <f>IF(AY1173="R", $CA1173, IF(OR(AY1173="P", AY1173="T", AY1173="N"), 0, IF($C1173="DM", $T1173, IF(OR(AY1173="Y", AY1173="IR"),$AM1173,IF(AY1173="C", IF($BI1173="Y", IF($AF1173="N/A", $Q1173, $AF1173), IF($AG1173="N/A", $T1173,$AG1173)))))))</f>
        <v>#VALUE!</v>
      </c>
      <c r="BR1173" s="16" t="e">
        <f>IF(AZ1173="R", $CA1173, IF(OR(AZ1173="P", AZ1173="T", AZ1173="N"), 0, IF($C1173="DM", $T1173, IF(OR(AZ1173="Y", AZ1173="IR"),$AM1173,IF(AZ1173="C", IF($BI1173="Y", IF($AF1173="N/A", $Q1173, $AF1173), IF($AG1173="N/A", $T1173,$AG1173)))))))</f>
        <v>#VALUE!</v>
      </c>
      <c r="BS1173" s="16" t="e">
        <f>IF(BA1173="R", $CA1173, IF(OR(BA1173="P", BA1173="T", BA1173="N"), 0, IF($C1173="DM", $T1173, IF(OR(BA1173="Y", BA1173="IR"),$AM1173,IF(BA1173="C", IF($BI1173="Y", IF($AF1173="N/A", $Q1173, $AF1173), IF($AG1173="N/A", $T1173,$AG1173)))))))</f>
        <v>#VALUE!</v>
      </c>
      <c r="BT1173" s="16" t="e">
        <f>IF(BB1173="R", $CA1173, IF(OR(BB1173="P", BB1173="T", BB1173="N"), 0, IF($C1173="DM", $T1173, IF(OR(BB1173="Y", BB1173="IR"),$AM1173,IF(BB1173="C", IF($BI1173="Y", IF($BA1173="C", IF($AF1173="N/A", $Q1173, $AF1173), IF($AF1173="N/A", $T1173, $AM1173)), IF($AG1173="N/A", $T1173,$AG1173)))))))</f>
        <v>#VALUE!</v>
      </c>
      <c r="BU1173" s="16" t="e">
        <f>IF(BC1173="R", $CA1173, IF(OR(BC1173="P", BC1173="T", BC1173="N"), 0, IF($C1173="DM", $T1173, IF(OR(BC1173="Y", BC1173="IR"),$AM1173,IF(BC1173="C", IF($BI1173="Y", IF($BA1173="C", IF($AF1173="N/A", $Q1173, $AF1173), IF($AF1173="N/A", $T1173, $AM1173)), IF($AG1173="N/A", $T1173,$AG1173)))))))</f>
        <v>#VALUE!</v>
      </c>
      <c r="BV1173" s="16" t="e">
        <f>IF(BD1173="R", $CA1173, IF(OR(BD1173="P", BD1173="T", BD1173="N"), 0, IF($C1173="DM", $T1173, IF(OR(BD1173="Y", BD1173="IR"),$AM1173,IF(BD1173="C", IF($BI1173="Y", IF($BA1173="C", IF($AF1173="N/A", $Q1173, $AF1173), IF($AF1173="N/A", $T1173, $AM1173)), IF($AG1173="N/A", $T1173,$AG1173)))))))</f>
        <v>#VALUE!</v>
      </c>
      <c r="BW1173" s="16" t="e">
        <f>IF(BE1173="R", $CA1173, IF(OR(BE1173="P", BE1173="T", BE1173="N"), 0, IF($C1173="DM", $T1173, IF(OR(BE1173="Y", BE1173="IR"),$AM1173,IF(BE1173="C", IF($BI1173="Y", IF($BA1173="C", IF($AF1173="N/A", $Q1173, $AF1173), IF($AF1173="N/A", $T1173, $AM1173)), IF($AG1173="N/A", $T1173,$AG1173)))))))</f>
        <v>#VALUE!</v>
      </c>
      <c r="BX1173" s="16" t="e">
        <f>IF(BF1173="R", $CA1173, IF(OR(BF1173="P", BF1173="T", BF1173="N"), 0, IF($C1173="DM", $T1173, IF(OR(BF1173="Y", BF1173="IR"),$AM1173,IF(BF1173="C", IF($BI1173="Y", IF($BA1173="C", IF($AF1173="N/A", $Q1173, $AF1173), IF($AF1173="N/A", $T1173, $AM1173)), IF($AG1173="N/A", $T1173,$AG1173)))))))</f>
        <v>#VALUE!</v>
      </c>
      <c r="BY1173" s="16" t="e">
        <f>IF(BG1173="R", $CA1173, IF(OR(BG1173="P", BG1173="T", BG1173="N"), 0, IF($C1173="DM", $T1173, IF(OR(BG1173="Y", BG1173="IR"),$AM1173,IF(BG1173="C", IF($BI1173="Y", IF($BA1173="C", IF($AF1173="N/A", $Q1173, $AF1173), IF($AF1173="N/A", $T1173, $AM1173)), IF($AG1173="N/A", $T1173,$AG1173)))))))</f>
        <v>#VALUE!</v>
      </c>
      <c r="BZ1173" s="16" t="e">
        <f>IF(BH1173="R", $CA1173, IF(OR(BH1173="P", BH1173="T", BH1173="N"), 0, IF($C1173="DM", $T1173, IF(OR(BH1173="Y", BH1173="IR"),$AM1173,IF(BH1173="C", IF($BI1173="Y", IF($BA1173="C", IF($AF1173="N/A", $Q1173, $AF1173), IF($AF1173="N/A", $T1173, $AM1173)), IF($AG1173="N/A", $T1173,$AG1173)))))))</f>
        <v>#VALUE!</v>
      </c>
      <c r="CA1173" s="15" t="s">
        <v>75</v>
      </c>
      <c r="CB1173" s="16" t="e">
        <f>BZ1173</f>
        <v>#VALUE!</v>
      </c>
      <c r="CC1173" s="15" t="str">
        <f>IF(OR($BH1173="T", $BH1173="R"), 0, IF($BH1173="C", IF($BI1173="Y", IF($BA1173="C", 0, IF(AF1173="N/A", Q1173-T1173, AF1173-AG1173)), IF($AF1173="N/A", U1173, AH1173)), AN1173))</f>
        <v>N/A</v>
      </c>
      <c r="CD1173" s="15" t="str">
        <f>IF(OR($BH1173="T", $BH1173="R"), 0, IF($BH1173="C", IF($BI1173="Y", 0, IF($AF1173="N/A", V1173, AI1173)), AO1173))</f>
        <v>N/A</v>
      </c>
      <c r="CE1173" s="15" t="str">
        <f>IF(OR($BH1173="T", $BH1173="R"), 0, IF($BH1173="C", IF($BI1173="Y", 0, IF($AF1173="N/A", W1173, AJ1173)), AP1173))</f>
        <v>N/A</v>
      </c>
      <c r="CF1173" s="15" t="str">
        <f>IF(OR($BH1173="T", $BH1173="R"), 0, IF($BH1173="C", IF($BI1173="Y", 0, IF($AF1173="N/A", X1173, AK1173)), AQ1173))</f>
        <v>N/A</v>
      </c>
    </row>
    <row r="1174" spans="1:84" x14ac:dyDescent="0.25">
      <c r="A1174" s="14">
        <v>6151</v>
      </c>
      <c r="B1174" s="15"/>
      <c r="C1174" s="15"/>
      <c r="D1174" s="15"/>
      <c r="E1174" s="15" t="e">
        <f>VLOOKUP(B1174, 'Rookie Year'!$A$2:$B$55679,2,FALSE)</f>
        <v>#N/A</v>
      </c>
      <c r="F1174" s="15">
        <v>2024</v>
      </c>
      <c r="G1174" s="15" t="s">
        <v>42</v>
      </c>
      <c r="H1174" s="15"/>
      <c r="I1174" s="16"/>
      <c r="J1174" s="15"/>
      <c r="K1174" s="17">
        <f>IF(AND(G1174&lt;&gt;"N",R1174="N/A"), IF(I1174&lt;4, 0, 0.25),IF(I1174=1, IF(J1174=1,0.25, 0.25), IF(I1174&lt;13, 0.25, IF(I1174&lt;26, 0.4, IF(I1174&lt;51, 0.6, 0.75)))))</f>
        <v>0.25</v>
      </c>
      <c r="L1174" s="16">
        <f>I1174-M1174</f>
        <v>0</v>
      </c>
      <c r="M1174" s="16">
        <f>ROUNDUP(I1174*K1174,0)</f>
        <v>0</v>
      </c>
      <c r="N1174" s="16">
        <f>M1174*J1174</f>
        <v>0</v>
      </c>
      <c r="O1174" s="16">
        <v>0</v>
      </c>
      <c r="P1174" s="16">
        <v>0</v>
      </c>
      <c r="Q1174" s="16">
        <f>N1174-O1174-P1174</f>
        <v>0</v>
      </c>
      <c r="R1174" s="15" t="s">
        <v>75</v>
      </c>
      <c r="S1174" s="15">
        <f>IF(R1174="N/A", J1174-($B$1-F1174), J1174-($B$1-R1174))</f>
        <v>0</v>
      </c>
      <c r="T1174" s="16" t="str">
        <f>IF($S1174&lt;1, "N/A", $M1174)</f>
        <v>N/A</v>
      </c>
      <c r="U1174" s="16" t="str">
        <f>IF($S1174&lt;2, "N/A", $M1174)</f>
        <v>N/A</v>
      </c>
      <c r="V1174" s="16" t="str">
        <f>IF($S1174&lt;3, "N/A", $M1174)</f>
        <v>N/A</v>
      </c>
      <c r="W1174" s="16" t="str">
        <f>IF($S1174&lt;4, "N/A", $M1174)</f>
        <v>N/A</v>
      </c>
      <c r="X1174" s="16" t="str">
        <f>IF($S1174&lt;5, "N/A", $M1174)</f>
        <v>N/A</v>
      </c>
      <c r="Y1174" s="15" t="str">
        <f>IF(SUM(T1174:X1174)&lt;&gt;Q1174, "CHECK", "OK")</f>
        <v>OK</v>
      </c>
      <c r="Z1174" s="15" t="str">
        <f>IF(F1174=$B$1, "No", IF(S1174=1, "Yes", "No"))</f>
        <v>No</v>
      </c>
      <c r="AA1174" s="18" t="str">
        <f>IF(C1174="DM", "N/A", IF(Z1174="No","N/A",VLOOKUP(B1174,'Extension List'!$A$3:$R$1972,18,FALSE)))</f>
        <v>N/A</v>
      </c>
      <c r="AB1174" s="15" t="str">
        <f>IF(C1174="DM", "N/A", IF(Z1174="No","N/A",VLOOKUP(B1174,'Extension List'!$A$3:$T$1972,20,FALSE)))</f>
        <v>N/A</v>
      </c>
      <c r="AC1174" s="15" t="str">
        <f>IF(AA1174="N/A", "N/A", 0)</f>
        <v>N/A</v>
      </c>
      <c r="AD1174" s="16" t="str">
        <f>IF(AE1174="N/A", "N/A", AA1174-AE1174)</f>
        <v>N/A</v>
      </c>
      <c r="AE1174" s="16" t="str">
        <f>IF(AA1174="N/A", "N/A", IF(AC1174&gt;0, IF(AA1174&lt;13, ROUNDUP(0.25*AA1174,0), IF(AA1174&lt;26, ROUNDUP(0.4*AA1174,0), IF(AA1174&lt;51, ROUNDUP(0.6*AA1174,0), ROUNDUP(0.75*AA1174,0)))), "N/A"))</f>
        <v>N/A</v>
      </c>
      <c r="AF1174" s="16" t="str">
        <f>IF(AD1174="N/A","N/A", (AE1174*AC1174)+Q1174)</f>
        <v>N/A</v>
      </c>
      <c r="AG1174" s="16" t="str">
        <f>IF($AF1174="N/A", "N/A", "TBC")</f>
        <v>N/A</v>
      </c>
      <c r="AH1174" s="16" t="str">
        <f>IF($AF1174="N/A", "N/A", "TBC")</f>
        <v>N/A</v>
      </c>
      <c r="AI1174" s="16" t="str">
        <f>IF($AF1174="N/A","N/A",IF(AC1174&gt;1,"TBC","N/A"))</f>
        <v>N/A</v>
      </c>
      <c r="AJ1174" s="16" t="str">
        <f>IF($AF1174="N/A","N/A",IF(AC1174&gt;2,"TBC","N/A"))</f>
        <v>N/A</v>
      </c>
      <c r="AK1174" s="16" t="str">
        <f>IF($AF1174="N/A","N/A",IF(AC1174&gt;3,"TBC","N/A"))</f>
        <v>N/A</v>
      </c>
      <c r="AL1174" s="16" t="str">
        <f>IF(AC1174="N/A","N/A",IF(AC1174&gt;0,IF(SUM(AG1174:AK1174)&lt;&gt;AF1174,"CHECK","OK"),"N/A"))</f>
        <v>N/A</v>
      </c>
      <c r="AM1174" s="16" t="e">
        <f>IF(AD1174="N/A", L1174+T1174, L1174+AG1174)</f>
        <v>#VALUE!</v>
      </c>
      <c r="AN1174" s="16" t="str">
        <f>IF(AD1174="N/A", IF(U1174="N/A", "N/A", L1174+U1174), AD1174+AH1174)</f>
        <v>N/A</v>
      </c>
      <c r="AO1174" s="16" t="str">
        <f>IF(AD1174="N/A", IF(V1174="N/A", "N/A", L1174+V1174), IF(AI1174="N/A", "N/A", AD1174+AI1174))</f>
        <v>N/A</v>
      </c>
      <c r="AP1174" s="16" t="str">
        <f>IF(AD1174="N/A", IF(W1174="N/A", "N/A", L1174+W1174), IF(AJ1174="N/A", "N/A", AD1174+AJ1174))</f>
        <v>N/A</v>
      </c>
      <c r="AQ1174" s="16" t="str">
        <f>IF(AD1174="N/A", IF(X1174="N/A", "N/A", L1174+X1174), IF(AK1174="N/A", "N/A", AD1174+AK1174))</f>
        <v>N/A</v>
      </c>
      <c r="AR1174" s="15" t="s">
        <v>40</v>
      </c>
      <c r="AS1174" s="15" t="s">
        <v>40</v>
      </c>
      <c r="AT1174" s="15" t="s">
        <v>40</v>
      </c>
      <c r="AU1174" s="15" t="s">
        <v>40</v>
      </c>
      <c r="AV1174" s="15" t="s">
        <v>40</v>
      </c>
      <c r="AW1174" s="15" t="s">
        <v>40</v>
      </c>
      <c r="AX1174" s="15" t="s">
        <v>40</v>
      </c>
      <c r="AY1174" s="15" t="s">
        <v>40</v>
      </c>
      <c r="AZ1174" s="15" t="s">
        <v>40</v>
      </c>
      <c r="BA1174" s="15" t="s">
        <v>40</v>
      </c>
      <c r="BB1174" s="15" t="s">
        <v>40</v>
      </c>
      <c r="BC1174" s="15" t="s">
        <v>40</v>
      </c>
      <c r="BD1174" s="15" t="s">
        <v>40</v>
      </c>
      <c r="BE1174" s="15" t="s">
        <v>40</v>
      </c>
      <c r="BF1174" s="15" t="s">
        <v>40</v>
      </c>
      <c r="BG1174" s="15" t="s">
        <v>40</v>
      </c>
      <c r="BH1174" s="15" t="s">
        <v>40</v>
      </c>
      <c r="BJ1174" s="16" t="e">
        <f>IF(AR1174="R", $CA1174, IF(OR(AR1174="P", AR1174="T", AR1174="N"), 0, IF($C1174="DM", $T1174, IF(OR(AR1174="Y", AR1174="IR"),$AM1174,IF(AR1174="C", IF($BI1174="Y", IF($AF1174="N/A", $Q1174, $AF1174), IF($AG1174="N/A", $T1174,$AG1174)))))))</f>
        <v>#VALUE!</v>
      </c>
      <c r="BK1174" s="16" t="e">
        <f>IF(AS1174="R", $CA1174, IF(OR(AS1174="P", AS1174="T", AS1174="N"), 0, IF($C1174="DM", $T1174, IF(OR(AS1174="Y", AS1174="IR"),$AM1174,IF(AS1174="C", IF($BI1174="Y", IF($AF1174="N/A", $Q1174, $AF1174), IF($AG1174="N/A", $T1174,$AG1174)))))))</f>
        <v>#VALUE!</v>
      </c>
      <c r="BL1174" s="16" t="e">
        <f>IF(AT1174="R", $CA1174, IF(OR(AT1174="P", AT1174="T", AT1174="N"), 0, IF($C1174="DM", $T1174, IF(OR(AT1174="Y", AT1174="IR"),$AM1174,IF(AT1174="C", IF($BI1174="Y", IF($AF1174="N/A", $Q1174, $AF1174), IF($AG1174="N/A", $T1174,$AG1174)))))))</f>
        <v>#VALUE!</v>
      </c>
      <c r="BM1174" s="16" t="e">
        <f>IF(AU1174="R", $CA1174, IF(OR(AU1174="P", AU1174="T", AU1174="N"), 0, IF($C1174="DM", $T1174, IF(OR(AU1174="Y", AU1174="IR"),$AM1174,IF(AU1174="C", IF($BI1174="Y", IF($AF1174="N/A", $Q1174, $AF1174), IF($AG1174="N/A", $T1174,$AG1174)))))))</f>
        <v>#VALUE!</v>
      </c>
      <c r="BN1174" s="16" t="e">
        <f>IF(AV1174="R", $CA1174, IF(OR(AV1174="P", AV1174="T", AV1174="N"), 0, IF($C1174="DM", $T1174, IF(OR(AV1174="Y", AV1174="IR"),$AM1174,IF(AV1174="C", IF($BI1174="Y", IF($AF1174="N/A", $Q1174, $AF1174), IF($AG1174="N/A", $T1174,$AG1174)))))))</f>
        <v>#VALUE!</v>
      </c>
      <c r="BO1174" s="16" t="e">
        <f>IF(AW1174="R", $CA1174, IF(OR(AW1174="P", AW1174="T", AW1174="N"), 0, IF($C1174="DM", $T1174, IF(OR(AW1174="Y", AW1174="IR"),$AM1174,IF(AW1174="C", IF($BI1174="Y", IF($AF1174="N/A", $Q1174, $AF1174), IF($AG1174="N/A", $T1174,$AG1174)))))))</f>
        <v>#VALUE!</v>
      </c>
      <c r="BP1174" s="16" t="e">
        <f>IF(AX1174="R", $CA1174, IF(OR(AX1174="P", AX1174="T", AX1174="N"), 0, IF($C1174="DM", $T1174, IF(OR(AX1174="Y", AX1174="IR"),$AM1174,IF(AX1174="C", IF($BI1174="Y", IF($AF1174="N/A", $Q1174, $AF1174), IF($AG1174="N/A", $T1174,$AG1174)))))))</f>
        <v>#VALUE!</v>
      </c>
      <c r="BQ1174" s="16" t="e">
        <f>IF(AY1174="R", $CA1174, IF(OR(AY1174="P", AY1174="T", AY1174="N"), 0, IF($C1174="DM", $T1174, IF(OR(AY1174="Y", AY1174="IR"),$AM1174,IF(AY1174="C", IF($BI1174="Y", IF($AF1174="N/A", $Q1174, $AF1174), IF($AG1174="N/A", $T1174,$AG1174)))))))</f>
        <v>#VALUE!</v>
      </c>
      <c r="BR1174" s="16" t="e">
        <f>IF(AZ1174="R", $CA1174, IF(OR(AZ1174="P", AZ1174="T", AZ1174="N"), 0, IF($C1174="DM", $T1174, IF(OR(AZ1174="Y", AZ1174="IR"),$AM1174,IF(AZ1174="C", IF($BI1174="Y", IF($AF1174="N/A", $Q1174, $AF1174), IF($AG1174="N/A", $T1174,$AG1174)))))))</f>
        <v>#VALUE!</v>
      </c>
      <c r="BS1174" s="16" t="e">
        <f>IF(BA1174="R", $CA1174, IF(OR(BA1174="P", BA1174="T", BA1174="N"), 0, IF($C1174="DM", $T1174, IF(OR(BA1174="Y", BA1174="IR"),$AM1174,IF(BA1174="C", IF($BI1174="Y", IF($AF1174="N/A", $Q1174, $AF1174), IF($AG1174="N/A", $T1174,$AG1174)))))))</f>
        <v>#VALUE!</v>
      </c>
      <c r="BT1174" s="16" t="e">
        <f>IF(BB1174="R", $CA1174, IF(OR(BB1174="P", BB1174="T", BB1174="N"), 0, IF($C1174="DM", $T1174, IF(OR(BB1174="Y", BB1174="IR"),$AM1174,IF(BB1174="C", IF($BI1174="Y", IF($BA1174="C", IF($AF1174="N/A", $Q1174, $AF1174), IF($AF1174="N/A", $T1174, $AM1174)), IF($AG1174="N/A", $T1174,$AG1174)))))))</f>
        <v>#VALUE!</v>
      </c>
      <c r="BU1174" s="16" t="e">
        <f>IF(BC1174="R", $CA1174, IF(OR(BC1174="P", BC1174="T", BC1174="N"), 0, IF($C1174="DM", $T1174, IF(OR(BC1174="Y", BC1174="IR"),$AM1174,IF(BC1174="C", IF($BI1174="Y", IF($BA1174="C", IF($AF1174="N/A", $Q1174, $AF1174), IF($AF1174="N/A", $T1174, $AM1174)), IF($AG1174="N/A", $T1174,$AG1174)))))))</f>
        <v>#VALUE!</v>
      </c>
      <c r="BV1174" s="16" t="e">
        <f>IF(BD1174="R", $CA1174, IF(OR(BD1174="P", BD1174="T", BD1174="N"), 0, IF($C1174="DM", $T1174, IF(OR(BD1174="Y", BD1174="IR"),$AM1174,IF(BD1174="C", IF($BI1174="Y", IF($BA1174="C", IF($AF1174="N/A", $Q1174, $AF1174), IF($AF1174="N/A", $T1174, $AM1174)), IF($AG1174="N/A", $T1174,$AG1174)))))))</f>
        <v>#VALUE!</v>
      </c>
      <c r="BW1174" s="16" t="e">
        <f>IF(BE1174="R", $CA1174, IF(OR(BE1174="P", BE1174="T", BE1174="N"), 0, IF($C1174="DM", $T1174, IF(OR(BE1174="Y", BE1174="IR"),$AM1174,IF(BE1174="C", IF($BI1174="Y", IF($BA1174="C", IF($AF1174="N/A", $Q1174, $AF1174), IF($AF1174="N/A", $T1174, $AM1174)), IF($AG1174="N/A", $T1174,$AG1174)))))))</f>
        <v>#VALUE!</v>
      </c>
      <c r="BX1174" s="16" t="e">
        <f>IF(BF1174="R", $CA1174, IF(OR(BF1174="P", BF1174="T", BF1174="N"), 0, IF($C1174="DM", $T1174, IF(OR(BF1174="Y", BF1174="IR"),$AM1174,IF(BF1174="C", IF($BI1174="Y", IF($BA1174="C", IF($AF1174="N/A", $Q1174, $AF1174), IF($AF1174="N/A", $T1174, $AM1174)), IF($AG1174="N/A", $T1174,$AG1174)))))))</f>
        <v>#VALUE!</v>
      </c>
      <c r="BY1174" s="16" t="e">
        <f>IF(BG1174="R", $CA1174, IF(OR(BG1174="P", BG1174="T", BG1174="N"), 0, IF($C1174="DM", $T1174, IF(OR(BG1174="Y", BG1174="IR"),$AM1174,IF(BG1174="C", IF($BI1174="Y", IF($BA1174="C", IF($AF1174="N/A", $Q1174, $AF1174), IF($AF1174="N/A", $T1174, $AM1174)), IF($AG1174="N/A", $T1174,$AG1174)))))))</f>
        <v>#VALUE!</v>
      </c>
      <c r="BZ1174" s="16" t="e">
        <f>IF(BH1174="R", $CA1174, IF(OR(BH1174="P", BH1174="T", BH1174="N"), 0, IF($C1174="DM", $T1174, IF(OR(BH1174="Y", BH1174="IR"),$AM1174,IF(BH1174="C", IF($BI1174="Y", IF($BA1174="C", IF($AF1174="N/A", $Q1174, $AF1174), IF($AF1174="N/A", $T1174, $AM1174)), IF($AG1174="N/A", $T1174,$AG1174)))))))</f>
        <v>#VALUE!</v>
      </c>
      <c r="CA1174" s="15" t="s">
        <v>75</v>
      </c>
      <c r="CB1174" s="16" t="e">
        <f>BZ1174</f>
        <v>#VALUE!</v>
      </c>
      <c r="CC1174" s="15" t="str">
        <f>IF(OR($BH1174="T", $BH1174="R"), 0, IF($BH1174="C", IF($BI1174="Y", IF($BA1174="C", 0, IF(AF1174="N/A", Q1174-T1174, AF1174-AG1174)), IF($AF1174="N/A", U1174, AH1174)), AN1174))</f>
        <v>N/A</v>
      </c>
      <c r="CD1174" s="15" t="str">
        <f>IF(OR($BH1174="T", $BH1174="R"), 0, IF($BH1174="C", IF($BI1174="Y", 0, IF($AF1174="N/A", V1174, AI1174)), AO1174))</f>
        <v>N/A</v>
      </c>
      <c r="CE1174" s="15" t="str">
        <f>IF(OR($BH1174="T", $BH1174="R"), 0, IF($BH1174="C", IF($BI1174="Y", 0, IF($AF1174="N/A", W1174, AJ1174)), AP1174))</f>
        <v>N/A</v>
      </c>
      <c r="CF1174" s="15" t="str">
        <f>IF(OR($BH1174="T", $BH1174="R"), 0, IF($BH1174="C", IF($BI1174="Y", 0, IF($AF1174="N/A", X1174, AK1174)), AQ1174))</f>
        <v>N/A</v>
      </c>
    </row>
    <row r="1175" spans="1:84" x14ac:dyDescent="0.25">
      <c r="A1175" s="14">
        <v>6152</v>
      </c>
      <c r="B1175" s="15"/>
      <c r="C1175" s="15"/>
      <c r="D1175" s="15"/>
      <c r="E1175" s="15" t="e">
        <f>VLOOKUP(B1175, 'Rookie Year'!$A$2:$B$55679,2,FALSE)</f>
        <v>#N/A</v>
      </c>
      <c r="F1175" s="15">
        <v>2024</v>
      </c>
      <c r="G1175" s="15" t="s">
        <v>42</v>
      </c>
      <c r="H1175" s="15"/>
      <c r="I1175" s="16"/>
      <c r="J1175" s="15"/>
      <c r="K1175" s="17">
        <f>IF(AND(G1175&lt;&gt;"N",R1175="N/A"), IF(I1175&lt;4, 0, 0.25),IF(I1175=1, IF(J1175=1,0.25, 0.25), IF(I1175&lt;13, 0.25, IF(I1175&lt;26, 0.4, IF(I1175&lt;51, 0.6, 0.75)))))</f>
        <v>0.25</v>
      </c>
      <c r="L1175" s="16">
        <f>I1175-M1175</f>
        <v>0</v>
      </c>
      <c r="M1175" s="16">
        <f>ROUNDUP(I1175*K1175,0)</f>
        <v>0</v>
      </c>
      <c r="N1175" s="16">
        <f>M1175*J1175</f>
        <v>0</v>
      </c>
      <c r="O1175" s="16">
        <v>0</v>
      </c>
      <c r="P1175" s="16">
        <v>0</v>
      </c>
      <c r="Q1175" s="16">
        <f>N1175-O1175-P1175</f>
        <v>0</v>
      </c>
      <c r="R1175" s="15" t="s">
        <v>75</v>
      </c>
      <c r="S1175" s="15">
        <f>IF(R1175="N/A", J1175-($B$1-F1175), J1175-($B$1-R1175))</f>
        <v>0</v>
      </c>
      <c r="T1175" s="16" t="str">
        <f>IF($S1175&lt;1, "N/A", $M1175)</f>
        <v>N/A</v>
      </c>
      <c r="U1175" s="16" t="str">
        <f>IF($S1175&lt;2, "N/A", $M1175)</f>
        <v>N/A</v>
      </c>
      <c r="V1175" s="16" t="str">
        <f>IF($S1175&lt;3, "N/A", $M1175)</f>
        <v>N/A</v>
      </c>
      <c r="W1175" s="16" t="str">
        <f>IF($S1175&lt;4, "N/A", $M1175)</f>
        <v>N/A</v>
      </c>
      <c r="X1175" s="16" t="str">
        <f>IF($S1175&lt;5, "N/A", $M1175)</f>
        <v>N/A</v>
      </c>
      <c r="Y1175" s="15" t="str">
        <f>IF(SUM(T1175:X1175)&lt;&gt;Q1175, "CHECK", "OK")</f>
        <v>OK</v>
      </c>
      <c r="Z1175" s="15" t="str">
        <f>IF(F1175=$B$1, "No", IF(S1175=1, "Yes", "No"))</f>
        <v>No</v>
      </c>
      <c r="AA1175" s="18" t="str">
        <f>IF(C1175="DM", "N/A", IF(Z1175="No","N/A",VLOOKUP(B1175,'Extension List'!$A$3:$R$1972,18,FALSE)))</f>
        <v>N/A</v>
      </c>
      <c r="AB1175" s="15" t="str">
        <f>IF(C1175="DM", "N/A", IF(Z1175="No","N/A",VLOOKUP(B1175,'Extension List'!$A$3:$T$1972,20,FALSE)))</f>
        <v>N/A</v>
      </c>
      <c r="AC1175" s="15" t="str">
        <f>IF(AA1175="N/A", "N/A", 0)</f>
        <v>N/A</v>
      </c>
      <c r="AD1175" s="16" t="str">
        <f>IF(AE1175="N/A", "N/A", AA1175-AE1175)</f>
        <v>N/A</v>
      </c>
      <c r="AE1175" s="16" t="str">
        <f>IF(AA1175="N/A", "N/A", IF(AC1175&gt;0, IF(AA1175&lt;13, ROUNDUP(0.25*AA1175,0), IF(AA1175&lt;26, ROUNDUP(0.4*AA1175,0), IF(AA1175&lt;51, ROUNDUP(0.6*AA1175,0), ROUNDUP(0.75*AA1175,0)))), "N/A"))</f>
        <v>N/A</v>
      </c>
      <c r="AF1175" s="16" t="str">
        <f>IF(AD1175="N/A","N/A", (AE1175*AC1175)+Q1175)</f>
        <v>N/A</v>
      </c>
      <c r="AG1175" s="16" t="str">
        <f>IF($AF1175="N/A", "N/A", "TBC")</f>
        <v>N/A</v>
      </c>
      <c r="AH1175" s="16" t="str">
        <f>IF($AF1175="N/A", "N/A", "TBC")</f>
        <v>N/A</v>
      </c>
      <c r="AI1175" s="16" t="str">
        <f>IF($AF1175="N/A","N/A",IF(AC1175&gt;1,"TBC","N/A"))</f>
        <v>N/A</v>
      </c>
      <c r="AJ1175" s="16" t="str">
        <f>IF($AF1175="N/A","N/A",IF(AC1175&gt;2,"TBC","N/A"))</f>
        <v>N/A</v>
      </c>
      <c r="AK1175" s="16" t="str">
        <f>IF($AF1175="N/A","N/A",IF(AC1175&gt;3,"TBC","N/A"))</f>
        <v>N/A</v>
      </c>
      <c r="AL1175" s="16" t="str">
        <f>IF(AC1175="N/A","N/A",IF(AC1175&gt;0,IF(SUM(AG1175:AK1175)&lt;&gt;AF1175,"CHECK","OK"),"N/A"))</f>
        <v>N/A</v>
      </c>
      <c r="AM1175" s="16" t="e">
        <f>IF(AD1175="N/A", L1175+T1175, L1175+AG1175)</f>
        <v>#VALUE!</v>
      </c>
      <c r="AN1175" s="16" t="str">
        <f>IF(AD1175="N/A", IF(U1175="N/A", "N/A", L1175+U1175), AD1175+AH1175)</f>
        <v>N/A</v>
      </c>
      <c r="AO1175" s="16" t="str">
        <f>IF(AD1175="N/A", IF(V1175="N/A", "N/A", L1175+V1175), IF(AI1175="N/A", "N/A", AD1175+AI1175))</f>
        <v>N/A</v>
      </c>
      <c r="AP1175" s="16" t="str">
        <f>IF(AD1175="N/A", IF(W1175="N/A", "N/A", L1175+W1175), IF(AJ1175="N/A", "N/A", AD1175+AJ1175))</f>
        <v>N/A</v>
      </c>
      <c r="AQ1175" s="16" t="str">
        <f>IF(AD1175="N/A", IF(X1175="N/A", "N/A", L1175+X1175), IF(AK1175="N/A", "N/A", AD1175+AK1175))</f>
        <v>N/A</v>
      </c>
      <c r="AR1175" s="15" t="s">
        <v>40</v>
      </c>
      <c r="AS1175" s="15" t="s">
        <v>40</v>
      </c>
      <c r="AT1175" s="15" t="s">
        <v>40</v>
      </c>
      <c r="AU1175" s="15" t="s">
        <v>40</v>
      </c>
      <c r="AV1175" s="15" t="s">
        <v>40</v>
      </c>
      <c r="AW1175" s="15" t="s">
        <v>40</v>
      </c>
      <c r="AX1175" s="15" t="s">
        <v>40</v>
      </c>
      <c r="AY1175" s="15" t="s">
        <v>40</v>
      </c>
      <c r="AZ1175" s="15" t="s">
        <v>40</v>
      </c>
      <c r="BA1175" s="15" t="s">
        <v>40</v>
      </c>
      <c r="BB1175" s="15" t="s">
        <v>40</v>
      </c>
      <c r="BC1175" s="15" t="s">
        <v>40</v>
      </c>
      <c r="BD1175" s="15" t="s">
        <v>40</v>
      </c>
      <c r="BE1175" s="15" t="s">
        <v>40</v>
      </c>
      <c r="BF1175" s="15" t="s">
        <v>40</v>
      </c>
      <c r="BG1175" s="15" t="s">
        <v>40</v>
      </c>
      <c r="BH1175" s="15" t="s">
        <v>40</v>
      </c>
      <c r="BJ1175" s="16" t="e">
        <f>IF(AR1175="R", $CA1175, IF(OR(AR1175="P", AR1175="T", AR1175="N"), 0, IF($C1175="DM", $T1175, IF(OR(AR1175="Y", AR1175="IR"),$AM1175,IF(AR1175="C", IF($BI1175="Y", IF($AF1175="N/A", $Q1175, $AF1175), IF($AG1175="N/A", $T1175,$AG1175)))))))</f>
        <v>#VALUE!</v>
      </c>
      <c r="BK1175" s="16" t="e">
        <f>IF(AS1175="R", $CA1175, IF(OR(AS1175="P", AS1175="T", AS1175="N"), 0, IF($C1175="DM", $T1175, IF(OR(AS1175="Y", AS1175="IR"),$AM1175,IF(AS1175="C", IF($BI1175="Y", IF($AF1175="N/A", $Q1175, $AF1175), IF($AG1175="N/A", $T1175,$AG1175)))))))</f>
        <v>#VALUE!</v>
      </c>
      <c r="BL1175" s="16" t="e">
        <f>IF(AT1175="R", $CA1175, IF(OR(AT1175="P", AT1175="T", AT1175="N"), 0, IF($C1175="DM", $T1175, IF(OR(AT1175="Y", AT1175="IR"),$AM1175,IF(AT1175="C", IF($BI1175="Y", IF($AF1175="N/A", $Q1175, $AF1175), IF($AG1175="N/A", $T1175,$AG1175)))))))</f>
        <v>#VALUE!</v>
      </c>
      <c r="BM1175" s="16" t="e">
        <f>IF(AU1175="R", $CA1175, IF(OR(AU1175="P", AU1175="T", AU1175="N"), 0, IF($C1175="DM", $T1175, IF(OR(AU1175="Y", AU1175="IR"),$AM1175,IF(AU1175="C", IF($BI1175="Y", IF($AF1175="N/A", $Q1175, $AF1175), IF($AG1175="N/A", $T1175,$AG1175)))))))</f>
        <v>#VALUE!</v>
      </c>
      <c r="BN1175" s="16" t="e">
        <f>IF(AV1175="R", $CA1175, IF(OR(AV1175="P", AV1175="T", AV1175="N"), 0, IF($C1175="DM", $T1175, IF(OR(AV1175="Y", AV1175="IR"),$AM1175,IF(AV1175="C", IF($BI1175="Y", IF($AF1175="N/A", $Q1175, $AF1175), IF($AG1175="N/A", $T1175,$AG1175)))))))</f>
        <v>#VALUE!</v>
      </c>
      <c r="BO1175" s="16" t="e">
        <f>IF(AW1175="R", $CA1175, IF(OR(AW1175="P", AW1175="T", AW1175="N"), 0, IF($C1175="DM", $T1175, IF(OR(AW1175="Y", AW1175="IR"),$AM1175,IF(AW1175="C", IF($BI1175="Y", IF($AF1175="N/A", $Q1175, $AF1175), IF($AG1175="N/A", $T1175,$AG1175)))))))</f>
        <v>#VALUE!</v>
      </c>
      <c r="BP1175" s="16" t="e">
        <f>IF(AX1175="R", $CA1175, IF(OR(AX1175="P", AX1175="T", AX1175="N"), 0, IF($C1175="DM", $T1175, IF(OR(AX1175="Y", AX1175="IR"),$AM1175,IF(AX1175="C", IF($BI1175="Y", IF($AF1175="N/A", $Q1175, $AF1175), IF($AG1175="N/A", $T1175,$AG1175)))))))</f>
        <v>#VALUE!</v>
      </c>
      <c r="BQ1175" s="16" t="e">
        <f>IF(AY1175="R", $CA1175, IF(OR(AY1175="P", AY1175="T", AY1175="N"), 0, IF($C1175="DM", $T1175, IF(OR(AY1175="Y", AY1175="IR"),$AM1175,IF(AY1175="C", IF($BI1175="Y", IF($AF1175="N/A", $Q1175, $AF1175), IF($AG1175="N/A", $T1175,$AG1175)))))))</f>
        <v>#VALUE!</v>
      </c>
      <c r="BR1175" s="16" t="e">
        <f>IF(AZ1175="R", $CA1175, IF(OR(AZ1175="P", AZ1175="T", AZ1175="N"), 0, IF($C1175="DM", $T1175, IF(OR(AZ1175="Y", AZ1175="IR"),$AM1175,IF(AZ1175="C", IF($BI1175="Y", IF($AF1175="N/A", $Q1175, $AF1175), IF($AG1175="N/A", $T1175,$AG1175)))))))</f>
        <v>#VALUE!</v>
      </c>
      <c r="BS1175" s="16" t="e">
        <f>IF(BA1175="R", $CA1175, IF(OR(BA1175="P", BA1175="T", BA1175="N"), 0, IF($C1175="DM", $T1175, IF(OR(BA1175="Y", BA1175="IR"),$AM1175,IF(BA1175="C", IF($BI1175="Y", IF($AF1175="N/A", $Q1175, $AF1175), IF($AG1175="N/A", $T1175,$AG1175)))))))</f>
        <v>#VALUE!</v>
      </c>
      <c r="BT1175" s="16" t="e">
        <f>IF(BB1175="R", $CA1175, IF(OR(BB1175="P", BB1175="T", BB1175="N"), 0, IF($C1175="DM", $T1175, IF(OR(BB1175="Y", BB1175="IR"),$AM1175,IF(BB1175="C", IF($BI1175="Y", IF($BA1175="C", IF($AF1175="N/A", $Q1175, $AF1175), IF($AF1175="N/A", $T1175, $AM1175)), IF($AG1175="N/A", $T1175,$AG1175)))))))</f>
        <v>#VALUE!</v>
      </c>
      <c r="BU1175" s="16" t="e">
        <f>IF(BC1175="R", $CA1175, IF(OR(BC1175="P", BC1175="T", BC1175="N"), 0, IF($C1175="DM", $T1175, IF(OR(BC1175="Y", BC1175="IR"),$AM1175,IF(BC1175="C", IF($BI1175="Y", IF($BA1175="C", IF($AF1175="N/A", $Q1175, $AF1175), IF($AF1175="N/A", $T1175, $AM1175)), IF($AG1175="N/A", $T1175,$AG1175)))))))</f>
        <v>#VALUE!</v>
      </c>
      <c r="BV1175" s="16" t="e">
        <f>IF(BD1175="R", $CA1175, IF(OR(BD1175="P", BD1175="T", BD1175="N"), 0, IF($C1175="DM", $T1175, IF(OR(BD1175="Y", BD1175="IR"),$AM1175,IF(BD1175="C", IF($BI1175="Y", IF($BA1175="C", IF($AF1175="N/A", $Q1175, $AF1175), IF($AF1175="N/A", $T1175, $AM1175)), IF($AG1175="N/A", $T1175,$AG1175)))))))</f>
        <v>#VALUE!</v>
      </c>
      <c r="BW1175" s="16" t="e">
        <f>IF(BE1175="R", $CA1175, IF(OR(BE1175="P", BE1175="T", BE1175="N"), 0, IF($C1175="DM", $T1175, IF(OR(BE1175="Y", BE1175="IR"),$AM1175,IF(BE1175="C", IF($BI1175="Y", IF($BA1175="C", IF($AF1175="N/A", $Q1175, $AF1175), IF($AF1175="N/A", $T1175, $AM1175)), IF($AG1175="N/A", $T1175,$AG1175)))))))</f>
        <v>#VALUE!</v>
      </c>
      <c r="BX1175" s="16" t="e">
        <f>IF(BF1175="R", $CA1175, IF(OR(BF1175="P", BF1175="T", BF1175="N"), 0, IF($C1175="DM", $T1175, IF(OR(BF1175="Y", BF1175="IR"),$AM1175,IF(BF1175="C", IF($BI1175="Y", IF($BA1175="C", IF($AF1175="N/A", $Q1175, $AF1175), IF($AF1175="N/A", $T1175, $AM1175)), IF($AG1175="N/A", $T1175,$AG1175)))))))</f>
        <v>#VALUE!</v>
      </c>
      <c r="BY1175" s="16" t="e">
        <f>IF(BG1175="R", $CA1175, IF(OR(BG1175="P", BG1175="T", BG1175="N"), 0, IF($C1175="DM", $T1175, IF(OR(BG1175="Y", BG1175="IR"),$AM1175,IF(BG1175="C", IF($BI1175="Y", IF($BA1175="C", IF($AF1175="N/A", $Q1175, $AF1175), IF($AF1175="N/A", $T1175, $AM1175)), IF($AG1175="N/A", $T1175,$AG1175)))))))</f>
        <v>#VALUE!</v>
      </c>
      <c r="BZ1175" s="16" t="e">
        <f>IF(BH1175="R", $CA1175, IF(OR(BH1175="P", BH1175="T", BH1175="N"), 0, IF($C1175="DM", $T1175, IF(OR(BH1175="Y", BH1175="IR"),$AM1175,IF(BH1175="C", IF($BI1175="Y", IF($BA1175="C", IF($AF1175="N/A", $Q1175, $AF1175), IF($AF1175="N/A", $T1175, $AM1175)), IF($AG1175="N/A", $T1175,$AG1175)))))))</f>
        <v>#VALUE!</v>
      </c>
      <c r="CA1175" s="15" t="s">
        <v>75</v>
      </c>
      <c r="CB1175" s="16" t="e">
        <f>BZ1175</f>
        <v>#VALUE!</v>
      </c>
      <c r="CC1175" s="15" t="str">
        <f>IF(OR($BH1175="T", $BH1175="R"), 0, IF($BH1175="C", IF($BI1175="Y", IF($BA1175="C", 0, IF(AF1175="N/A", Q1175-T1175, AF1175-AG1175)), IF($AF1175="N/A", U1175, AH1175)), AN1175))</f>
        <v>N/A</v>
      </c>
      <c r="CD1175" s="15" t="str">
        <f>IF(OR($BH1175="T", $BH1175="R"), 0, IF($BH1175="C", IF($BI1175="Y", 0, IF($AF1175="N/A", V1175, AI1175)), AO1175))</f>
        <v>N/A</v>
      </c>
      <c r="CE1175" s="15" t="str">
        <f>IF(OR($BH1175="T", $BH1175="R"), 0, IF($BH1175="C", IF($BI1175="Y", 0, IF($AF1175="N/A", W1175, AJ1175)), AP1175))</f>
        <v>N/A</v>
      </c>
      <c r="CF1175" s="15" t="str">
        <f>IF(OR($BH1175="T", $BH1175="R"), 0, IF($BH1175="C", IF($BI1175="Y", 0, IF($AF1175="N/A", X1175, AK1175)), AQ1175))</f>
        <v>N/A</v>
      </c>
    </row>
    <row r="1176" spans="1:84" x14ac:dyDescent="0.25">
      <c r="A1176" s="14">
        <v>6153</v>
      </c>
      <c r="B1176" s="15"/>
      <c r="C1176" s="15"/>
      <c r="D1176" s="15"/>
      <c r="E1176" s="15" t="e">
        <f>VLOOKUP(B1176, 'Rookie Year'!$A$2:$B$55679,2,FALSE)</f>
        <v>#N/A</v>
      </c>
      <c r="F1176" s="15">
        <v>2024</v>
      </c>
      <c r="G1176" s="15" t="s">
        <v>42</v>
      </c>
      <c r="H1176" s="15"/>
      <c r="I1176" s="16"/>
      <c r="J1176" s="15"/>
      <c r="K1176" s="17">
        <f>IF(AND(G1176&lt;&gt;"N",R1176="N/A"), IF(I1176&lt;4, 0, 0.25),IF(I1176=1, IF(J1176=1,0.25, 0.25), IF(I1176&lt;13, 0.25, IF(I1176&lt;26, 0.4, IF(I1176&lt;51, 0.6, 0.75)))))</f>
        <v>0.25</v>
      </c>
      <c r="L1176" s="16">
        <f>I1176-M1176</f>
        <v>0</v>
      </c>
      <c r="M1176" s="16">
        <f>ROUNDUP(I1176*K1176,0)</f>
        <v>0</v>
      </c>
      <c r="N1176" s="16">
        <f>M1176*J1176</f>
        <v>0</v>
      </c>
      <c r="O1176" s="16">
        <v>0</v>
      </c>
      <c r="P1176" s="16">
        <v>0</v>
      </c>
      <c r="Q1176" s="16">
        <f>N1176-O1176-P1176</f>
        <v>0</v>
      </c>
      <c r="R1176" s="15" t="s">
        <v>75</v>
      </c>
      <c r="S1176" s="15">
        <f>IF(R1176="N/A", J1176-($B$1-F1176), J1176-($B$1-R1176))</f>
        <v>0</v>
      </c>
      <c r="T1176" s="16" t="str">
        <f>IF($S1176&lt;1, "N/A", $M1176)</f>
        <v>N/A</v>
      </c>
      <c r="U1176" s="16" t="str">
        <f>IF($S1176&lt;2, "N/A", $M1176)</f>
        <v>N/A</v>
      </c>
      <c r="V1176" s="16" t="str">
        <f>IF($S1176&lt;3, "N/A", $M1176)</f>
        <v>N/A</v>
      </c>
      <c r="W1176" s="16" t="str">
        <f>IF($S1176&lt;4, "N/A", $M1176)</f>
        <v>N/A</v>
      </c>
      <c r="X1176" s="16" t="str">
        <f>IF($S1176&lt;5, "N/A", $M1176)</f>
        <v>N/A</v>
      </c>
      <c r="Y1176" s="15" t="str">
        <f>IF(SUM(T1176:X1176)&lt;&gt;Q1176, "CHECK", "OK")</f>
        <v>OK</v>
      </c>
      <c r="Z1176" s="15" t="str">
        <f>IF(F1176=$B$1, "No", IF(S1176=1, "Yes", "No"))</f>
        <v>No</v>
      </c>
      <c r="AA1176" s="18" t="str">
        <f>IF(C1176="DM", "N/A", IF(Z1176="No","N/A",VLOOKUP(B1176,'Extension List'!$A$3:$R$1972,18,FALSE)))</f>
        <v>N/A</v>
      </c>
      <c r="AB1176" s="15" t="str">
        <f>IF(C1176="DM", "N/A", IF(Z1176="No","N/A",VLOOKUP(B1176,'Extension List'!$A$3:$T$1972,20,FALSE)))</f>
        <v>N/A</v>
      </c>
      <c r="AC1176" s="15" t="str">
        <f>IF(AA1176="N/A", "N/A", 0)</f>
        <v>N/A</v>
      </c>
      <c r="AD1176" s="16" t="str">
        <f>IF(AE1176="N/A", "N/A", AA1176-AE1176)</f>
        <v>N/A</v>
      </c>
      <c r="AE1176" s="16" t="str">
        <f>IF(AA1176="N/A", "N/A", IF(AC1176&gt;0, IF(AA1176&lt;13, ROUNDUP(0.25*AA1176,0), IF(AA1176&lt;26, ROUNDUP(0.4*AA1176,0), IF(AA1176&lt;51, ROUNDUP(0.6*AA1176,0), ROUNDUP(0.75*AA1176,0)))), "N/A"))</f>
        <v>N/A</v>
      </c>
      <c r="AF1176" s="16" t="str">
        <f>IF(AD1176="N/A","N/A", (AE1176*AC1176)+Q1176)</f>
        <v>N/A</v>
      </c>
      <c r="AG1176" s="16" t="str">
        <f>IF($AF1176="N/A", "N/A", "TBC")</f>
        <v>N/A</v>
      </c>
      <c r="AH1176" s="16" t="str">
        <f>IF($AF1176="N/A", "N/A", "TBC")</f>
        <v>N/A</v>
      </c>
      <c r="AI1176" s="16" t="str">
        <f>IF($AF1176="N/A","N/A",IF(AC1176&gt;1,"TBC","N/A"))</f>
        <v>N/A</v>
      </c>
      <c r="AJ1176" s="16" t="str">
        <f>IF($AF1176="N/A","N/A",IF(AC1176&gt;2,"TBC","N/A"))</f>
        <v>N/A</v>
      </c>
      <c r="AK1176" s="16" t="str">
        <f>IF($AF1176="N/A","N/A",IF(AC1176&gt;3,"TBC","N/A"))</f>
        <v>N/A</v>
      </c>
      <c r="AL1176" s="16" t="str">
        <f>IF(AC1176="N/A","N/A",IF(AC1176&gt;0,IF(SUM(AG1176:AK1176)&lt;&gt;AF1176,"CHECK","OK"),"N/A"))</f>
        <v>N/A</v>
      </c>
      <c r="AM1176" s="16" t="e">
        <f>IF(AD1176="N/A", L1176+T1176, L1176+AG1176)</f>
        <v>#VALUE!</v>
      </c>
      <c r="AN1176" s="16" t="str">
        <f>IF(AD1176="N/A", IF(U1176="N/A", "N/A", L1176+U1176), AD1176+AH1176)</f>
        <v>N/A</v>
      </c>
      <c r="AO1176" s="16" t="str">
        <f>IF(AD1176="N/A", IF(V1176="N/A", "N/A", L1176+V1176), IF(AI1176="N/A", "N/A", AD1176+AI1176))</f>
        <v>N/A</v>
      </c>
      <c r="AP1176" s="16" t="str">
        <f>IF(AD1176="N/A", IF(W1176="N/A", "N/A", L1176+W1176), IF(AJ1176="N/A", "N/A", AD1176+AJ1176))</f>
        <v>N/A</v>
      </c>
      <c r="AQ1176" s="16" t="str">
        <f>IF(AD1176="N/A", IF(X1176="N/A", "N/A", L1176+X1176), IF(AK1176="N/A", "N/A", AD1176+AK1176))</f>
        <v>N/A</v>
      </c>
      <c r="AR1176" s="15" t="s">
        <v>40</v>
      </c>
      <c r="AS1176" s="15" t="s">
        <v>40</v>
      </c>
      <c r="AT1176" s="15" t="s">
        <v>40</v>
      </c>
      <c r="AU1176" s="15" t="s">
        <v>40</v>
      </c>
      <c r="AV1176" s="15" t="s">
        <v>40</v>
      </c>
      <c r="AW1176" s="15" t="s">
        <v>40</v>
      </c>
      <c r="AX1176" s="15" t="s">
        <v>40</v>
      </c>
      <c r="AY1176" s="15" t="s">
        <v>40</v>
      </c>
      <c r="AZ1176" s="15" t="s">
        <v>40</v>
      </c>
      <c r="BA1176" s="15" t="s">
        <v>40</v>
      </c>
      <c r="BB1176" s="15" t="s">
        <v>40</v>
      </c>
      <c r="BC1176" s="15" t="s">
        <v>40</v>
      </c>
      <c r="BD1176" s="15" t="s">
        <v>40</v>
      </c>
      <c r="BE1176" s="15" t="s">
        <v>40</v>
      </c>
      <c r="BF1176" s="15" t="s">
        <v>40</v>
      </c>
      <c r="BG1176" s="15" t="s">
        <v>40</v>
      </c>
      <c r="BH1176" s="15" t="s">
        <v>40</v>
      </c>
      <c r="BJ1176" s="16" t="e">
        <f>IF(AR1176="R", $CA1176, IF(OR(AR1176="P", AR1176="T", AR1176="N"), 0, IF($C1176="DM", $T1176, IF(OR(AR1176="Y", AR1176="IR"),$AM1176,IF(AR1176="C", IF($BI1176="Y", IF($AF1176="N/A", $Q1176, $AF1176), IF($AG1176="N/A", $T1176,$AG1176)))))))</f>
        <v>#VALUE!</v>
      </c>
      <c r="BK1176" s="16" t="e">
        <f>IF(AS1176="R", $CA1176, IF(OR(AS1176="P", AS1176="T", AS1176="N"), 0, IF($C1176="DM", $T1176, IF(OR(AS1176="Y", AS1176="IR"),$AM1176,IF(AS1176="C", IF($BI1176="Y", IF($AF1176="N/A", $Q1176, $AF1176), IF($AG1176="N/A", $T1176,$AG1176)))))))</f>
        <v>#VALUE!</v>
      </c>
      <c r="BL1176" s="16" t="e">
        <f>IF(AT1176="R", $CA1176, IF(OR(AT1176="P", AT1176="T", AT1176="N"), 0, IF($C1176="DM", $T1176, IF(OR(AT1176="Y", AT1176="IR"),$AM1176,IF(AT1176="C", IF($BI1176="Y", IF($AF1176="N/A", $Q1176, $AF1176), IF($AG1176="N/A", $T1176,$AG1176)))))))</f>
        <v>#VALUE!</v>
      </c>
      <c r="BM1176" s="16" t="e">
        <f>IF(AU1176="R", $CA1176, IF(OR(AU1176="P", AU1176="T", AU1176="N"), 0, IF($C1176="DM", $T1176, IF(OR(AU1176="Y", AU1176="IR"),$AM1176,IF(AU1176="C", IF($BI1176="Y", IF($AF1176="N/A", $Q1176, $AF1176), IF($AG1176="N/A", $T1176,$AG1176)))))))</f>
        <v>#VALUE!</v>
      </c>
      <c r="BN1176" s="16" t="e">
        <f>IF(AV1176="R", $CA1176, IF(OR(AV1176="P", AV1176="T", AV1176="N"), 0, IF($C1176="DM", $T1176, IF(OR(AV1176="Y", AV1176="IR"),$AM1176,IF(AV1176="C", IF($BI1176="Y", IF($AF1176="N/A", $Q1176, $AF1176), IF($AG1176="N/A", $T1176,$AG1176)))))))</f>
        <v>#VALUE!</v>
      </c>
      <c r="BO1176" s="16" t="e">
        <f>IF(AW1176="R", $CA1176, IF(OR(AW1176="P", AW1176="T", AW1176="N"), 0, IF($C1176="DM", $T1176, IF(OR(AW1176="Y", AW1176="IR"),$AM1176,IF(AW1176="C", IF($BI1176="Y", IF($AF1176="N/A", $Q1176, $AF1176), IF($AG1176="N/A", $T1176,$AG1176)))))))</f>
        <v>#VALUE!</v>
      </c>
      <c r="BP1176" s="16" t="e">
        <f>IF(AX1176="R", $CA1176, IF(OR(AX1176="P", AX1176="T", AX1176="N"), 0, IF($C1176="DM", $T1176, IF(OR(AX1176="Y", AX1176="IR"),$AM1176,IF(AX1176="C", IF($BI1176="Y", IF($AF1176="N/A", $Q1176, $AF1176), IF($AG1176="N/A", $T1176,$AG1176)))))))</f>
        <v>#VALUE!</v>
      </c>
      <c r="BQ1176" s="16" t="e">
        <f>IF(AY1176="R", $CA1176, IF(OR(AY1176="P", AY1176="T", AY1176="N"), 0, IF($C1176="DM", $T1176, IF(OR(AY1176="Y", AY1176="IR"),$AM1176,IF(AY1176="C", IF($BI1176="Y", IF($AF1176="N/A", $Q1176, $AF1176), IF($AG1176="N/A", $T1176,$AG1176)))))))</f>
        <v>#VALUE!</v>
      </c>
      <c r="BR1176" s="16" t="e">
        <f>IF(AZ1176="R", $CA1176, IF(OR(AZ1176="P", AZ1176="T", AZ1176="N"), 0, IF($C1176="DM", $T1176, IF(OR(AZ1176="Y", AZ1176="IR"),$AM1176,IF(AZ1176="C", IF($BI1176="Y", IF($AF1176="N/A", $Q1176, $AF1176), IF($AG1176="N/A", $T1176,$AG1176)))))))</f>
        <v>#VALUE!</v>
      </c>
      <c r="BS1176" s="16" t="e">
        <f>IF(BA1176="R", $CA1176, IF(OR(BA1176="P", BA1176="T", BA1176="N"), 0, IF($C1176="DM", $T1176, IF(OR(BA1176="Y", BA1176="IR"),$AM1176,IF(BA1176="C", IF($BI1176="Y", IF($AF1176="N/A", $Q1176, $AF1176), IF($AG1176="N/A", $T1176,$AG1176)))))))</f>
        <v>#VALUE!</v>
      </c>
      <c r="BT1176" s="16" t="e">
        <f>IF(BB1176="R", $CA1176, IF(OR(BB1176="P", BB1176="T", BB1176="N"), 0, IF($C1176="DM", $T1176, IF(OR(BB1176="Y", BB1176="IR"),$AM1176,IF(BB1176="C", IF($BI1176="Y", IF($BA1176="C", IF($AF1176="N/A", $Q1176, $AF1176), IF($AF1176="N/A", $T1176, $AM1176)), IF($AG1176="N/A", $T1176,$AG1176)))))))</f>
        <v>#VALUE!</v>
      </c>
      <c r="BU1176" s="16" t="e">
        <f>IF(BC1176="R", $CA1176, IF(OR(BC1176="P", BC1176="T", BC1176="N"), 0, IF($C1176="DM", $T1176, IF(OR(BC1176="Y", BC1176="IR"),$AM1176,IF(BC1176="C", IF($BI1176="Y", IF($BA1176="C", IF($AF1176="N/A", $Q1176, $AF1176), IF($AF1176="N/A", $T1176, $AM1176)), IF($AG1176="N/A", $T1176,$AG1176)))))))</f>
        <v>#VALUE!</v>
      </c>
      <c r="BV1176" s="16" t="e">
        <f>IF(BD1176="R", $CA1176, IF(OR(BD1176="P", BD1176="T", BD1176="N"), 0, IF($C1176="DM", $T1176, IF(OR(BD1176="Y", BD1176="IR"),$AM1176,IF(BD1176="C", IF($BI1176="Y", IF($BA1176="C", IF($AF1176="N/A", $Q1176, $AF1176), IF($AF1176="N/A", $T1176, $AM1176)), IF($AG1176="N/A", $T1176,$AG1176)))))))</f>
        <v>#VALUE!</v>
      </c>
      <c r="BW1176" s="16" t="e">
        <f>IF(BE1176="R", $CA1176, IF(OR(BE1176="P", BE1176="T", BE1176="N"), 0, IF($C1176="DM", $T1176, IF(OR(BE1176="Y", BE1176="IR"),$AM1176,IF(BE1176="C", IF($BI1176="Y", IF($BA1176="C", IF($AF1176="N/A", $Q1176, $AF1176), IF($AF1176="N/A", $T1176, $AM1176)), IF($AG1176="N/A", $T1176,$AG1176)))))))</f>
        <v>#VALUE!</v>
      </c>
      <c r="BX1176" s="16" t="e">
        <f>IF(BF1176="R", $CA1176, IF(OR(BF1176="P", BF1176="T", BF1176="N"), 0, IF($C1176="DM", $T1176, IF(OR(BF1176="Y", BF1176="IR"),$AM1176,IF(BF1176="C", IF($BI1176="Y", IF($BA1176="C", IF($AF1176="N/A", $Q1176, $AF1176), IF($AF1176="N/A", $T1176, $AM1176)), IF($AG1176="N/A", $T1176,$AG1176)))))))</f>
        <v>#VALUE!</v>
      </c>
      <c r="BY1176" s="16" t="e">
        <f>IF(BG1176="R", $CA1176, IF(OR(BG1176="P", BG1176="T", BG1176="N"), 0, IF($C1176="DM", $T1176, IF(OR(BG1176="Y", BG1176="IR"),$AM1176,IF(BG1176="C", IF($BI1176="Y", IF($BA1176="C", IF($AF1176="N/A", $Q1176, $AF1176), IF($AF1176="N/A", $T1176, $AM1176)), IF($AG1176="N/A", $T1176,$AG1176)))))))</f>
        <v>#VALUE!</v>
      </c>
      <c r="BZ1176" s="16" t="e">
        <f>IF(BH1176="R", $CA1176, IF(OR(BH1176="P", BH1176="T", BH1176="N"), 0, IF($C1176="DM", $T1176, IF(OR(BH1176="Y", BH1176="IR"),$AM1176,IF(BH1176="C", IF($BI1176="Y", IF($BA1176="C", IF($AF1176="N/A", $Q1176, $AF1176), IF($AF1176="N/A", $T1176, $AM1176)), IF($AG1176="N/A", $T1176,$AG1176)))))))</f>
        <v>#VALUE!</v>
      </c>
      <c r="CA1176" s="15" t="s">
        <v>75</v>
      </c>
      <c r="CB1176" s="16" t="e">
        <f>BZ1176</f>
        <v>#VALUE!</v>
      </c>
      <c r="CC1176" s="15" t="str">
        <f>IF(OR($BH1176="T", $BH1176="R"), 0, IF($BH1176="C", IF($BI1176="Y", IF($BA1176="C", 0, IF(AF1176="N/A", Q1176-T1176, AF1176-AG1176)), IF($AF1176="N/A", U1176, AH1176)), AN1176))</f>
        <v>N/A</v>
      </c>
      <c r="CD1176" s="15" t="str">
        <f>IF(OR($BH1176="T", $BH1176="R"), 0, IF($BH1176="C", IF($BI1176="Y", 0, IF($AF1176="N/A", V1176, AI1176)), AO1176))</f>
        <v>N/A</v>
      </c>
      <c r="CE1176" s="15" t="str">
        <f>IF(OR($BH1176="T", $BH1176="R"), 0, IF($BH1176="C", IF($BI1176="Y", 0, IF($AF1176="N/A", W1176, AJ1176)), AP1176))</f>
        <v>N/A</v>
      </c>
      <c r="CF1176" s="15" t="str">
        <f>IF(OR($BH1176="T", $BH1176="R"), 0, IF($BH1176="C", IF($BI1176="Y", 0, IF($AF1176="N/A", X1176, AK1176)), AQ1176))</f>
        <v>N/A</v>
      </c>
    </row>
    <row r="1177" spans="1:84" x14ac:dyDescent="0.25">
      <c r="A1177" s="14">
        <v>6154</v>
      </c>
      <c r="B1177" s="15"/>
      <c r="C1177" s="15"/>
      <c r="D1177" s="15"/>
      <c r="E1177" s="15" t="e">
        <f>VLOOKUP(B1177, 'Rookie Year'!$A$2:$B$55679,2,FALSE)</f>
        <v>#N/A</v>
      </c>
      <c r="F1177" s="15">
        <v>2024</v>
      </c>
      <c r="G1177" s="15" t="s">
        <v>42</v>
      </c>
      <c r="H1177" s="15"/>
      <c r="I1177" s="16"/>
      <c r="J1177" s="15"/>
      <c r="K1177" s="17">
        <f>IF(AND(G1177&lt;&gt;"N",R1177="N/A"), IF(I1177&lt;4, 0, 0.25),IF(I1177=1, IF(J1177=1,0.25, 0.25), IF(I1177&lt;13, 0.25, IF(I1177&lt;26, 0.4, IF(I1177&lt;51, 0.6, 0.75)))))</f>
        <v>0.25</v>
      </c>
      <c r="L1177" s="16">
        <f>I1177-M1177</f>
        <v>0</v>
      </c>
      <c r="M1177" s="16">
        <f>ROUNDUP(I1177*K1177,0)</f>
        <v>0</v>
      </c>
      <c r="N1177" s="16">
        <f>M1177*J1177</f>
        <v>0</v>
      </c>
      <c r="O1177" s="16">
        <v>0</v>
      </c>
      <c r="P1177" s="16">
        <v>0</v>
      </c>
      <c r="Q1177" s="16">
        <f>N1177-O1177-P1177</f>
        <v>0</v>
      </c>
      <c r="R1177" s="15" t="s">
        <v>75</v>
      </c>
      <c r="S1177" s="15">
        <f>IF(R1177="N/A", J1177-($B$1-F1177), J1177-($B$1-R1177))</f>
        <v>0</v>
      </c>
      <c r="T1177" s="16" t="str">
        <f>IF($S1177&lt;1, "N/A", $M1177)</f>
        <v>N/A</v>
      </c>
      <c r="U1177" s="16" t="str">
        <f>IF($S1177&lt;2, "N/A", $M1177)</f>
        <v>N/A</v>
      </c>
      <c r="V1177" s="16" t="str">
        <f>IF($S1177&lt;3, "N/A", $M1177)</f>
        <v>N/A</v>
      </c>
      <c r="W1177" s="16" t="str">
        <f>IF($S1177&lt;4, "N/A", $M1177)</f>
        <v>N/A</v>
      </c>
      <c r="X1177" s="16" t="str">
        <f>IF($S1177&lt;5, "N/A", $M1177)</f>
        <v>N/A</v>
      </c>
      <c r="Y1177" s="15" t="str">
        <f>IF(SUM(T1177:X1177)&lt;&gt;Q1177, "CHECK", "OK")</f>
        <v>OK</v>
      </c>
      <c r="Z1177" s="15" t="str">
        <f>IF(F1177=$B$1, "No", IF(S1177=1, "Yes", "No"))</f>
        <v>No</v>
      </c>
      <c r="AA1177" s="18" t="str">
        <f>IF(C1177="DM", "N/A", IF(Z1177="No","N/A",VLOOKUP(B1177,'Extension List'!$A$3:$R$1972,18,FALSE)))</f>
        <v>N/A</v>
      </c>
      <c r="AB1177" s="15" t="str">
        <f>IF(C1177="DM", "N/A", IF(Z1177="No","N/A",VLOOKUP(B1177,'Extension List'!$A$3:$T$1972,20,FALSE)))</f>
        <v>N/A</v>
      </c>
      <c r="AC1177" s="15" t="str">
        <f>IF(AA1177="N/A", "N/A", 0)</f>
        <v>N/A</v>
      </c>
      <c r="AD1177" s="16" t="str">
        <f>IF(AE1177="N/A", "N/A", AA1177-AE1177)</f>
        <v>N/A</v>
      </c>
      <c r="AE1177" s="16" t="str">
        <f>IF(AA1177="N/A", "N/A", IF(AC1177&gt;0, IF(AA1177&lt;13, ROUNDUP(0.25*AA1177,0), IF(AA1177&lt;26, ROUNDUP(0.4*AA1177,0), IF(AA1177&lt;51, ROUNDUP(0.6*AA1177,0), ROUNDUP(0.75*AA1177,0)))), "N/A"))</f>
        <v>N/A</v>
      </c>
      <c r="AF1177" s="16" t="str">
        <f>IF(AD1177="N/A","N/A", (AE1177*AC1177)+Q1177)</f>
        <v>N/A</v>
      </c>
      <c r="AG1177" s="16" t="str">
        <f>IF($AF1177="N/A", "N/A", "TBC")</f>
        <v>N/A</v>
      </c>
      <c r="AH1177" s="16" t="str">
        <f>IF($AF1177="N/A", "N/A", "TBC")</f>
        <v>N/A</v>
      </c>
      <c r="AI1177" s="16" t="str">
        <f>IF($AF1177="N/A","N/A",IF(AC1177&gt;1,"TBC","N/A"))</f>
        <v>N/A</v>
      </c>
      <c r="AJ1177" s="16" t="str">
        <f>IF($AF1177="N/A","N/A",IF(AC1177&gt;2,"TBC","N/A"))</f>
        <v>N/A</v>
      </c>
      <c r="AK1177" s="16" t="str">
        <f>IF($AF1177="N/A","N/A",IF(AC1177&gt;3,"TBC","N/A"))</f>
        <v>N/A</v>
      </c>
      <c r="AL1177" s="16" t="str">
        <f>IF(AC1177="N/A","N/A",IF(AC1177&gt;0,IF(SUM(AG1177:AK1177)&lt;&gt;AF1177,"CHECK","OK"),"N/A"))</f>
        <v>N/A</v>
      </c>
      <c r="AM1177" s="16" t="e">
        <f>IF(AD1177="N/A", L1177+T1177, L1177+AG1177)</f>
        <v>#VALUE!</v>
      </c>
      <c r="AN1177" s="16" t="str">
        <f>IF(AD1177="N/A", IF(U1177="N/A", "N/A", L1177+U1177), AD1177+AH1177)</f>
        <v>N/A</v>
      </c>
      <c r="AO1177" s="16" t="str">
        <f>IF(AD1177="N/A", IF(V1177="N/A", "N/A", L1177+V1177), IF(AI1177="N/A", "N/A", AD1177+AI1177))</f>
        <v>N/A</v>
      </c>
      <c r="AP1177" s="16" t="str">
        <f>IF(AD1177="N/A", IF(W1177="N/A", "N/A", L1177+W1177), IF(AJ1177="N/A", "N/A", AD1177+AJ1177))</f>
        <v>N/A</v>
      </c>
      <c r="AQ1177" s="16" t="str">
        <f>IF(AD1177="N/A", IF(X1177="N/A", "N/A", L1177+X1177), IF(AK1177="N/A", "N/A", AD1177+AK1177))</f>
        <v>N/A</v>
      </c>
      <c r="AR1177" s="15" t="s">
        <v>40</v>
      </c>
      <c r="AS1177" s="15" t="s">
        <v>40</v>
      </c>
      <c r="AT1177" s="15" t="s">
        <v>40</v>
      </c>
      <c r="AU1177" s="15" t="s">
        <v>40</v>
      </c>
      <c r="AV1177" s="15" t="s">
        <v>40</v>
      </c>
      <c r="AW1177" s="15" t="s">
        <v>40</v>
      </c>
      <c r="AX1177" s="15" t="s">
        <v>40</v>
      </c>
      <c r="AY1177" s="15" t="s">
        <v>40</v>
      </c>
      <c r="AZ1177" s="15" t="s">
        <v>40</v>
      </c>
      <c r="BA1177" s="15" t="s">
        <v>40</v>
      </c>
      <c r="BB1177" s="15" t="s">
        <v>40</v>
      </c>
      <c r="BC1177" s="15" t="s">
        <v>40</v>
      </c>
      <c r="BD1177" s="15" t="s">
        <v>40</v>
      </c>
      <c r="BE1177" s="15" t="s">
        <v>40</v>
      </c>
      <c r="BF1177" s="15" t="s">
        <v>40</v>
      </c>
      <c r="BG1177" s="15" t="s">
        <v>40</v>
      </c>
      <c r="BH1177" s="15" t="s">
        <v>40</v>
      </c>
      <c r="BJ1177" s="16" t="e">
        <f>IF(AR1177="R", $CA1177, IF(OR(AR1177="P", AR1177="T", AR1177="N"), 0, IF($C1177="DM", $T1177, IF(OR(AR1177="Y", AR1177="IR"),$AM1177,IF(AR1177="C", IF($BI1177="Y", IF($AF1177="N/A", $Q1177, $AF1177), IF($AG1177="N/A", $T1177,$AG1177)))))))</f>
        <v>#VALUE!</v>
      </c>
      <c r="BK1177" s="16" t="e">
        <f>IF(AS1177="R", $CA1177, IF(OR(AS1177="P", AS1177="T", AS1177="N"), 0, IF($C1177="DM", $T1177, IF(OR(AS1177="Y", AS1177="IR"),$AM1177,IF(AS1177="C", IF($BI1177="Y", IF($AF1177="N/A", $Q1177, $AF1177), IF($AG1177="N/A", $T1177,$AG1177)))))))</f>
        <v>#VALUE!</v>
      </c>
      <c r="BL1177" s="16" t="e">
        <f>IF(AT1177="R", $CA1177, IF(OR(AT1177="P", AT1177="T", AT1177="N"), 0, IF($C1177="DM", $T1177, IF(OR(AT1177="Y", AT1177="IR"),$AM1177,IF(AT1177="C", IF($BI1177="Y", IF($AF1177="N/A", $Q1177, $AF1177), IF($AG1177="N/A", $T1177,$AG1177)))))))</f>
        <v>#VALUE!</v>
      </c>
      <c r="BM1177" s="16" t="e">
        <f>IF(AU1177="R", $CA1177, IF(OR(AU1177="P", AU1177="T", AU1177="N"), 0, IF($C1177="DM", $T1177, IF(OR(AU1177="Y", AU1177="IR"),$AM1177,IF(AU1177="C", IF($BI1177="Y", IF($AF1177="N/A", $Q1177, $AF1177), IF($AG1177="N/A", $T1177,$AG1177)))))))</f>
        <v>#VALUE!</v>
      </c>
      <c r="BN1177" s="16" t="e">
        <f>IF(AV1177="R", $CA1177, IF(OR(AV1177="P", AV1177="T", AV1177="N"), 0, IF($C1177="DM", $T1177, IF(OR(AV1177="Y", AV1177="IR"),$AM1177,IF(AV1177="C", IF($BI1177="Y", IF($AF1177="N/A", $Q1177, $AF1177), IF($AG1177="N/A", $T1177,$AG1177)))))))</f>
        <v>#VALUE!</v>
      </c>
      <c r="BO1177" s="16" t="e">
        <f>IF(AW1177="R", $CA1177, IF(OR(AW1177="P", AW1177="T", AW1177="N"), 0, IF($C1177="DM", $T1177, IF(OR(AW1177="Y", AW1177="IR"),$AM1177,IF(AW1177="C", IF($BI1177="Y", IF($AF1177="N/A", $Q1177, $AF1177), IF($AG1177="N/A", $T1177,$AG1177)))))))</f>
        <v>#VALUE!</v>
      </c>
      <c r="BP1177" s="16" t="e">
        <f>IF(AX1177="R", $CA1177, IF(OR(AX1177="P", AX1177="T", AX1177="N"), 0, IF($C1177="DM", $T1177, IF(OR(AX1177="Y", AX1177="IR"),$AM1177,IF(AX1177="C", IF($BI1177="Y", IF($AF1177="N/A", $Q1177, $AF1177), IF($AG1177="N/A", $T1177,$AG1177)))))))</f>
        <v>#VALUE!</v>
      </c>
      <c r="BQ1177" s="16" t="e">
        <f>IF(AY1177="R", $CA1177, IF(OR(AY1177="P", AY1177="T", AY1177="N"), 0, IF($C1177="DM", $T1177, IF(OR(AY1177="Y", AY1177="IR"),$AM1177,IF(AY1177="C", IF($BI1177="Y", IF($AF1177="N/A", $Q1177, $AF1177), IF($AG1177="N/A", $T1177,$AG1177)))))))</f>
        <v>#VALUE!</v>
      </c>
      <c r="BR1177" s="16" t="e">
        <f>IF(AZ1177="R", $CA1177, IF(OR(AZ1177="P", AZ1177="T", AZ1177="N"), 0, IF($C1177="DM", $T1177, IF(OR(AZ1177="Y", AZ1177="IR"),$AM1177,IF(AZ1177="C", IF($BI1177="Y", IF($AF1177="N/A", $Q1177, $AF1177), IF($AG1177="N/A", $T1177,$AG1177)))))))</f>
        <v>#VALUE!</v>
      </c>
      <c r="BS1177" s="16" t="e">
        <f>IF(BA1177="R", $CA1177, IF(OR(BA1177="P", BA1177="T", BA1177="N"), 0, IF($C1177="DM", $T1177, IF(OR(BA1177="Y", BA1177="IR"),$AM1177,IF(BA1177="C", IF($BI1177="Y", IF($AF1177="N/A", $Q1177, $AF1177), IF($AG1177="N/A", $T1177,$AG1177)))))))</f>
        <v>#VALUE!</v>
      </c>
      <c r="BT1177" s="16" t="e">
        <f>IF(BB1177="R", $CA1177, IF(OR(BB1177="P", BB1177="T", BB1177="N"), 0, IF($C1177="DM", $T1177, IF(OR(BB1177="Y", BB1177="IR"),$AM1177,IF(BB1177="C", IF($BI1177="Y", IF($BA1177="C", IF($AF1177="N/A", $Q1177, $AF1177), IF($AF1177="N/A", $T1177, $AM1177)), IF($AG1177="N/A", $T1177,$AG1177)))))))</f>
        <v>#VALUE!</v>
      </c>
      <c r="BU1177" s="16" t="e">
        <f>IF(BC1177="R", $CA1177, IF(OR(BC1177="P", BC1177="T", BC1177="N"), 0, IF($C1177="DM", $T1177, IF(OR(BC1177="Y", BC1177="IR"),$AM1177,IF(BC1177="C", IF($BI1177="Y", IF($BA1177="C", IF($AF1177="N/A", $Q1177, $AF1177), IF($AF1177="N/A", $T1177, $AM1177)), IF($AG1177="N/A", $T1177,$AG1177)))))))</f>
        <v>#VALUE!</v>
      </c>
      <c r="BV1177" s="16" t="e">
        <f>IF(BD1177="R", $CA1177, IF(OR(BD1177="P", BD1177="T", BD1177="N"), 0, IF($C1177="DM", $T1177, IF(OR(BD1177="Y", BD1177="IR"),$AM1177,IF(BD1177="C", IF($BI1177="Y", IF($BA1177="C", IF($AF1177="N/A", $Q1177, $AF1177), IF($AF1177="N/A", $T1177, $AM1177)), IF($AG1177="N/A", $T1177,$AG1177)))))))</f>
        <v>#VALUE!</v>
      </c>
      <c r="BW1177" s="16" t="e">
        <f>IF(BE1177="R", $CA1177, IF(OR(BE1177="P", BE1177="T", BE1177="N"), 0, IF($C1177="DM", $T1177, IF(OR(BE1177="Y", BE1177="IR"),$AM1177,IF(BE1177="C", IF($BI1177="Y", IF($BA1177="C", IF($AF1177="N/A", $Q1177, $AF1177), IF($AF1177="N/A", $T1177, $AM1177)), IF($AG1177="N/A", $T1177,$AG1177)))))))</f>
        <v>#VALUE!</v>
      </c>
      <c r="BX1177" s="16" t="e">
        <f>IF(BF1177="R", $CA1177, IF(OR(BF1177="P", BF1177="T", BF1177="N"), 0, IF($C1177="DM", $T1177, IF(OR(BF1177="Y", BF1177="IR"),$AM1177,IF(BF1177="C", IF($BI1177="Y", IF($BA1177="C", IF($AF1177="N/A", $Q1177, $AF1177), IF($AF1177="N/A", $T1177, $AM1177)), IF($AG1177="N/A", $T1177,$AG1177)))))))</f>
        <v>#VALUE!</v>
      </c>
      <c r="BY1177" s="16" t="e">
        <f>IF(BG1177="R", $CA1177, IF(OR(BG1177="P", BG1177="T", BG1177="N"), 0, IF($C1177="DM", $T1177, IF(OR(BG1177="Y", BG1177="IR"),$AM1177,IF(BG1177="C", IF($BI1177="Y", IF($BA1177="C", IF($AF1177="N/A", $Q1177, $AF1177), IF($AF1177="N/A", $T1177, $AM1177)), IF($AG1177="N/A", $T1177,$AG1177)))))))</f>
        <v>#VALUE!</v>
      </c>
      <c r="BZ1177" s="16" t="e">
        <f>IF(BH1177="R", $CA1177, IF(OR(BH1177="P", BH1177="T", BH1177="N"), 0, IF($C1177="DM", $T1177, IF(OR(BH1177="Y", BH1177="IR"),$AM1177,IF(BH1177="C", IF($BI1177="Y", IF($BA1177="C", IF($AF1177="N/A", $Q1177, $AF1177), IF($AF1177="N/A", $T1177, $AM1177)), IF($AG1177="N/A", $T1177,$AG1177)))))))</f>
        <v>#VALUE!</v>
      </c>
      <c r="CA1177" s="15" t="s">
        <v>75</v>
      </c>
      <c r="CB1177" s="16" t="e">
        <f>BZ1177</f>
        <v>#VALUE!</v>
      </c>
      <c r="CC1177" s="15" t="str">
        <f>IF(OR($BH1177="T", $BH1177="R"), 0, IF($BH1177="C", IF($BI1177="Y", IF($BA1177="C", 0, IF(AF1177="N/A", Q1177-T1177, AF1177-AG1177)), IF($AF1177="N/A", U1177, AH1177)), AN1177))</f>
        <v>N/A</v>
      </c>
      <c r="CD1177" s="15" t="str">
        <f>IF(OR($BH1177="T", $BH1177="R"), 0, IF($BH1177="C", IF($BI1177="Y", 0, IF($AF1177="N/A", V1177, AI1177)), AO1177))</f>
        <v>N/A</v>
      </c>
      <c r="CE1177" s="15" t="str">
        <f>IF(OR($BH1177="T", $BH1177="R"), 0, IF($BH1177="C", IF($BI1177="Y", 0, IF($AF1177="N/A", W1177, AJ1177)), AP1177))</f>
        <v>N/A</v>
      </c>
      <c r="CF1177" s="15" t="str">
        <f>IF(OR($BH1177="T", $BH1177="R"), 0, IF($BH1177="C", IF($BI1177="Y", 0, IF($AF1177="N/A", X1177, AK1177)), AQ1177))</f>
        <v>N/A</v>
      </c>
    </row>
    <row r="1178" spans="1:84" x14ac:dyDescent="0.25">
      <c r="A1178" s="14">
        <v>6155</v>
      </c>
      <c r="B1178" s="15"/>
      <c r="C1178" s="15"/>
      <c r="D1178" s="15"/>
      <c r="E1178" s="15" t="e">
        <f>VLOOKUP(B1178, 'Rookie Year'!$A$2:$B$55679,2,FALSE)</f>
        <v>#N/A</v>
      </c>
      <c r="F1178" s="15">
        <v>2024</v>
      </c>
      <c r="G1178" s="15" t="s">
        <v>42</v>
      </c>
      <c r="H1178" s="15"/>
      <c r="I1178" s="16"/>
      <c r="J1178" s="15"/>
      <c r="K1178" s="17">
        <f>IF(AND(G1178&lt;&gt;"N",R1178="N/A"), IF(I1178&lt;4, 0, 0.25),IF(I1178=1, IF(J1178=1,0.25, 0.25), IF(I1178&lt;13, 0.25, IF(I1178&lt;26, 0.4, IF(I1178&lt;51, 0.6, 0.75)))))</f>
        <v>0.25</v>
      </c>
      <c r="L1178" s="16">
        <f>I1178-M1178</f>
        <v>0</v>
      </c>
      <c r="M1178" s="16">
        <f>ROUNDUP(I1178*K1178,0)</f>
        <v>0</v>
      </c>
      <c r="N1178" s="16">
        <f>M1178*J1178</f>
        <v>0</v>
      </c>
      <c r="O1178" s="16">
        <v>0</v>
      </c>
      <c r="P1178" s="16">
        <v>0</v>
      </c>
      <c r="Q1178" s="16">
        <f>N1178-O1178-P1178</f>
        <v>0</v>
      </c>
      <c r="R1178" s="15" t="s">
        <v>75</v>
      </c>
      <c r="S1178" s="15">
        <f>IF(R1178="N/A", J1178-($B$1-F1178), J1178-($B$1-R1178))</f>
        <v>0</v>
      </c>
      <c r="T1178" s="16" t="str">
        <f>IF($S1178&lt;1, "N/A", $M1178)</f>
        <v>N/A</v>
      </c>
      <c r="U1178" s="16" t="str">
        <f>IF($S1178&lt;2, "N/A", $M1178)</f>
        <v>N/A</v>
      </c>
      <c r="V1178" s="16" t="str">
        <f>IF($S1178&lt;3, "N/A", $M1178)</f>
        <v>N/A</v>
      </c>
      <c r="W1178" s="16" t="str">
        <f>IF($S1178&lt;4, "N/A", $M1178)</f>
        <v>N/A</v>
      </c>
      <c r="X1178" s="16" t="str">
        <f>IF($S1178&lt;5, "N/A", $M1178)</f>
        <v>N/A</v>
      </c>
      <c r="Y1178" s="15" t="str">
        <f>IF(SUM(T1178:X1178)&lt;&gt;Q1178, "CHECK", "OK")</f>
        <v>OK</v>
      </c>
      <c r="Z1178" s="15" t="str">
        <f>IF(F1178=$B$1, "No", IF(S1178=1, "Yes", "No"))</f>
        <v>No</v>
      </c>
      <c r="AA1178" s="18" t="str">
        <f>IF(C1178="DM", "N/A", IF(Z1178="No","N/A",VLOOKUP(B1178,'Extension List'!$A$3:$R$1972,18,FALSE)))</f>
        <v>N/A</v>
      </c>
      <c r="AB1178" s="15" t="str">
        <f>IF(C1178="DM", "N/A", IF(Z1178="No","N/A",VLOOKUP(B1178,'Extension List'!$A$3:$T$1972,20,FALSE)))</f>
        <v>N/A</v>
      </c>
      <c r="AC1178" s="15" t="str">
        <f>IF(AA1178="N/A", "N/A", 0)</f>
        <v>N/A</v>
      </c>
      <c r="AD1178" s="16" t="str">
        <f>IF(AE1178="N/A", "N/A", AA1178-AE1178)</f>
        <v>N/A</v>
      </c>
      <c r="AE1178" s="16" t="str">
        <f>IF(AA1178="N/A", "N/A", IF(AC1178&gt;0, IF(AA1178&lt;13, ROUNDUP(0.25*AA1178,0), IF(AA1178&lt;26, ROUNDUP(0.4*AA1178,0), IF(AA1178&lt;51, ROUNDUP(0.6*AA1178,0), ROUNDUP(0.75*AA1178,0)))), "N/A"))</f>
        <v>N/A</v>
      </c>
      <c r="AF1178" s="16" t="str">
        <f>IF(AD1178="N/A","N/A", (AE1178*AC1178)+Q1178)</f>
        <v>N/A</v>
      </c>
      <c r="AG1178" s="16" t="str">
        <f>IF($AF1178="N/A", "N/A", "TBC")</f>
        <v>N/A</v>
      </c>
      <c r="AH1178" s="16" t="str">
        <f>IF($AF1178="N/A", "N/A", "TBC")</f>
        <v>N/A</v>
      </c>
      <c r="AI1178" s="16" t="str">
        <f>IF($AF1178="N/A","N/A",IF(AC1178&gt;1,"TBC","N/A"))</f>
        <v>N/A</v>
      </c>
      <c r="AJ1178" s="16" t="str">
        <f>IF($AF1178="N/A","N/A",IF(AC1178&gt;2,"TBC","N/A"))</f>
        <v>N/A</v>
      </c>
      <c r="AK1178" s="16" t="str">
        <f>IF($AF1178="N/A","N/A",IF(AC1178&gt;3,"TBC","N/A"))</f>
        <v>N/A</v>
      </c>
      <c r="AL1178" s="16" t="str">
        <f>IF(AC1178="N/A","N/A",IF(AC1178&gt;0,IF(SUM(AG1178:AK1178)&lt;&gt;AF1178,"CHECK","OK"),"N/A"))</f>
        <v>N/A</v>
      </c>
      <c r="AM1178" s="16" t="e">
        <f>IF(AD1178="N/A", L1178+T1178, L1178+AG1178)</f>
        <v>#VALUE!</v>
      </c>
      <c r="AN1178" s="16" t="str">
        <f>IF(AD1178="N/A", IF(U1178="N/A", "N/A", L1178+U1178), AD1178+AH1178)</f>
        <v>N/A</v>
      </c>
      <c r="AO1178" s="16" t="str">
        <f>IF(AD1178="N/A", IF(V1178="N/A", "N/A", L1178+V1178), IF(AI1178="N/A", "N/A", AD1178+AI1178))</f>
        <v>N/A</v>
      </c>
      <c r="AP1178" s="16" t="str">
        <f>IF(AD1178="N/A", IF(W1178="N/A", "N/A", L1178+W1178), IF(AJ1178="N/A", "N/A", AD1178+AJ1178))</f>
        <v>N/A</v>
      </c>
      <c r="AQ1178" s="16" t="str">
        <f>IF(AD1178="N/A", IF(X1178="N/A", "N/A", L1178+X1178), IF(AK1178="N/A", "N/A", AD1178+AK1178))</f>
        <v>N/A</v>
      </c>
      <c r="AR1178" s="15" t="s">
        <v>40</v>
      </c>
      <c r="AS1178" s="15" t="s">
        <v>40</v>
      </c>
      <c r="AT1178" s="15" t="s">
        <v>40</v>
      </c>
      <c r="AU1178" s="15" t="s">
        <v>40</v>
      </c>
      <c r="AV1178" s="15" t="s">
        <v>40</v>
      </c>
      <c r="AW1178" s="15" t="s">
        <v>40</v>
      </c>
      <c r="AX1178" s="15" t="s">
        <v>40</v>
      </c>
      <c r="AY1178" s="15" t="s">
        <v>40</v>
      </c>
      <c r="AZ1178" s="15" t="s">
        <v>40</v>
      </c>
      <c r="BA1178" s="15" t="s">
        <v>40</v>
      </c>
      <c r="BB1178" s="15" t="s">
        <v>40</v>
      </c>
      <c r="BC1178" s="15" t="s">
        <v>40</v>
      </c>
      <c r="BD1178" s="15" t="s">
        <v>40</v>
      </c>
      <c r="BE1178" s="15" t="s">
        <v>40</v>
      </c>
      <c r="BF1178" s="15" t="s">
        <v>40</v>
      </c>
      <c r="BG1178" s="15" t="s">
        <v>40</v>
      </c>
      <c r="BH1178" s="15" t="s">
        <v>40</v>
      </c>
      <c r="BJ1178" s="16" t="e">
        <f>IF(AR1178="R", $CA1178, IF(OR(AR1178="P", AR1178="T", AR1178="N"), 0, IF($C1178="DM", $T1178, IF(OR(AR1178="Y", AR1178="IR"),$AM1178,IF(AR1178="C", IF($BI1178="Y", IF($AF1178="N/A", $Q1178, $AF1178), IF($AG1178="N/A", $T1178,$AG1178)))))))</f>
        <v>#VALUE!</v>
      </c>
      <c r="BK1178" s="16" t="e">
        <f>IF(AS1178="R", $CA1178, IF(OR(AS1178="P", AS1178="T", AS1178="N"), 0, IF($C1178="DM", $T1178, IF(OR(AS1178="Y", AS1178="IR"),$AM1178,IF(AS1178="C", IF($BI1178="Y", IF($AF1178="N/A", $Q1178, $AF1178), IF($AG1178="N/A", $T1178,$AG1178)))))))</f>
        <v>#VALUE!</v>
      </c>
      <c r="BL1178" s="16" t="e">
        <f>IF(AT1178="R", $CA1178, IF(OR(AT1178="P", AT1178="T", AT1178="N"), 0, IF($C1178="DM", $T1178, IF(OR(AT1178="Y", AT1178="IR"),$AM1178,IF(AT1178="C", IF($BI1178="Y", IF($AF1178="N/A", $Q1178, $AF1178), IF($AG1178="N/A", $T1178,$AG1178)))))))</f>
        <v>#VALUE!</v>
      </c>
      <c r="BM1178" s="16" t="e">
        <f>IF(AU1178="R", $CA1178, IF(OR(AU1178="P", AU1178="T", AU1178="N"), 0, IF($C1178="DM", $T1178, IF(OR(AU1178="Y", AU1178="IR"),$AM1178,IF(AU1178="C", IF($BI1178="Y", IF($AF1178="N/A", $Q1178, $AF1178), IF($AG1178="N/A", $T1178,$AG1178)))))))</f>
        <v>#VALUE!</v>
      </c>
      <c r="BN1178" s="16" t="e">
        <f>IF(AV1178="R", $CA1178, IF(OR(AV1178="P", AV1178="T", AV1178="N"), 0, IF($C1178="DM", $T1178, IF(OR(AV1178="Y", AV1178="IR"),$AM1178,IF(AV1178="C", IF($BI1178="Y", IF($AF1178="N/A", $Q1178, $AF1178), IF($AG1178="N/A", $T1178,$AG1178)))))))</f>
        <v>#VALUE!</v>
      </c>
      <c r="BO1178" s="16" t="e">
        <f>IF(AW1178="R", $CA1178, IF(OR(AW1178="P", AW1178="T", AW1178="N"), 0, IF($C1178="DM", $T1178, IF(OR(AW1178="Y", AW1178="IR"),$AM1178,IF(AW1178="C", IF($BI1178="Y", IF($AF1178="N/A", $Q1178, $AF1178), IF($AG1178="N/A", $T1178,$AG1178)))))))</f>
        <v>#VALUE!</v>
      </c>
      <c r="BP1178" s="16" t="e">
        <f>IF(AX1178="R", $CA1178, IF(OR(AX1178="P", AX1178="T", AX1178="N"), 0, IF($C1178="DM", $T1178, IF(OR(AX1178="Y", AX1178="IR"),$AM1178,IF(AX1178="C", IF($BI1178="Y", IF($AF1178="N/A", $Q1178, $AF1178), IF($AG1178="N/A", $T1178,$AG1178)))))))</f>
        <v>#VALUE!</v>
      </c>
      <c r="BQ1178" s="16" t="e">
        <f>IF(AY1178="R", $CA1178, IF(OR(AY1178="P", AY1178="T", AY1178="N"), 0, IF($C1178="DM", $T1178, IF(OR(AY1178="Y", AY1178="IR"),$AM1178,IF(AY1178="C", IF($BI1178="Y", IF($AF1178="N/A", $Q1178, $AF1178), IF($AG1178="N/A", $T1178,$AG1178)))))))</f>
        <v>#VALUE!</v>
      </c>
      <c r="BR1178" s="16" t="e">
        <f>IF(AZ1178="R", $CA1178, IF(OR(AZ1178="P", AZ1178="T", AZ1178="N"), 0, IF($C1178="DM", $T1178, IF(OR(AZ1178="Y", AZ1178="IR"),$AM1178,IF(AZ1178="C", IF($BI1178="Y", IF($AF1178="N/A", $Q1178, $AF1178), IF($AG1178="N/A", $T1178,$AG1178)))))))</f>
        <v>#VALUE!</v>
      </c>
      <c r="BS1178" s="16" t="e">
        <f>IF(BA1178="R", $CA1178, IF(OR(BA1178="P", BA1178="T", BA1178="N"), 0, IF($C1178="DM", $T1178, IF(OR(BA1178="Y", BA1178="IR"),$AM1178,IF(BA1178="C", IF($BI1178="Y", IF($AF1178="N/A", $Q1178, $AF1178), IF($AG1178="N/A", $T1178,$AG1178)))))))</f>
        <v>#VALUE!</v>
      </c>
      <c r="BT1178" s="16" t="e">
        <f>IF(BB1178="R", $CA1178, IF(OR(BB1178="P", BB1178="T", BB1178="N"), 0, IF($C1178="DM", $T1178, IF(OR(BB1178="Y", BB1178="IR"),$AM1178,IF(BB1178="C", IF($BI1178="Y", IF($BA1178="C", IF($AF1178="N/A", $Q1178, $AF1178), IF($AF1178="N/A", $T1178, $AM1178)), IF($AG1178="N/A", $T1178,$AG1178)))))))</f>
        <v>#VALUE!</v>
      </c>
      <c r="BU1178" s="16" t="e">
        <f>IF(BC1178="R", $CA1178, IF(OR(BC1178="P", BC1178="T", BC1178="N"), 0, IF($C1178="DM", $T1178, IF(OR(BC1178="Y", BC1178="IR"),$AM1178,IF(BC1178="C", IF($BI1178="Y", IF($BA1178="C", IF($AF1178="N/A", $Q1178, $AF1178), IF($AF1178="N/A", $T1178, $AM1178)), IF($AG1178="N/A", $T1178,$AG1178)))))))</f>
        <v>#VALUE!</v>
      </c>
      <c r="BV1178" s="16" t="e">
        <f>IF(BD1178="R", $CA1178, IF(OR(BD1178="P", BD1178="T", BD1178="N"), 0, IF($C1178="DM", $T1178, IF(OR(BD1178="Y", BD1178="IR"),$AM1178,IF(BD1178="C", IF($BI1178="Y", IF($BA1178="C", IF($AF1178="N/A", $Q1178, $AF1178), IF($AF1178="N/A", $T1178, $AM1178)), IF($AG1178="N/A", $T1178,$AG1178)))))))</f>
        <v>#VALUE!</v>
      </c>
      <c r="BW1178" s="16" t="e">
        <f>IF(BE1178="R", $CA1178, IF(OR(BE1178="P", BE1178="T", BE1178="N"), 0, IF($C1178="DM", $T1178, IF(OR(BE1178="Y", BE1178="IR"),$AM1178,IF(BE1178="C", IF($BI1178="Y", IF($BA1178="C", IF($AF1178="N/A", $Q1178, $AF1178), IF($AF1178="N/A", $T1178, $AM1178)), IF($AG1178="N/A", $T1178,$AG1178)))))))</f>
        <v>#VALUE!</v>
      </c>
      <c r="BX1178" s="16" t="e">
        <f>IF(BF1178="R", $CA1178, IF(OR(BF1178="P", BF1178="T", BF1178="N"), 0, IF($C1178="DM", $T1178, IF(OR(BF1178="Y", BF1178="IR"),$AM1178,IF(BF1178="C", IF($BI1178="Y", IF($BA1178="C", IF($AF1178="N/A", $Q1178, $AF1178), IF($AF1178="N/A", $T1178, $AM1178)), IF($AG1178="N/A", $T1178,$AG1178)))))))</f>
        <v>#VALUE!</v>
      </c>
      <c r="BY1178" s="16" t="e">
        <f>IF(BG1178="R", $CA1178, IF(OR(BG1178="P", BG1178="T", BG1178="N"), 0, IF($C1178="DM", $T1178, IF(OR(BG1178="Y", BG1178="IR"),$AM1178,IF(BG1178="C", IF($BI1178="Y", IF($BA1178="C", IF($AF1178="N/A", $Q1178, $AF1178), IF($AF1178="N/A", $T1178, $AM1178)), IF($AG1178="N/A", $T1178,$AG1178)))))))</f>
        <v>#VALUE!</v>
      </c>
      <c r="BZ1178" s="16" t="e">
        <f>IF(BH1178="R", $CA1178, IF(OR(BH1178="P", BH1178="T", BH1178="N"), 0, IF($C1178="DM", $T1178, IF(OR(BH1178="Y", BH1178="IR"),$AM1178,IF(BH1178="C", IF($BI1178="Y", IF($BA1178="C", IF($AF1178="N/A", $Q1178, $AF1178), IF($AF1178="N/A", $T1178, $AM1178)), IF($AG1178="N/A", $T1178,$AG1178)))))))</f>
        <v>#VALUE!</v>
      </c>
      <c r="CA1178" s="15" t="s">
        <v>75</v>
      </c>
      <c r="CB1178" s="16" t="e">
        <f>BZ1178</f>
        <v>#VALUE!</v>
      </c>
      <c r="CC1178" s="15" t="str">
        <f>IF(OR($BH1178="T", $BH1178="R"), 0, IF($BH1178="C", IF($BI1178="Y", IF($BA1178="C", 0, IF(AF1178="N/A", Q1178-T1178, AF1178-AG1178)), IF($AF1178="N/A", U1178, AH1178)), AN1178))</f>
        <v>N/A</v>
      </c>
      <c r="CD1178" s="15" t="str">
        <f>IF(OR($BH1178="T", $BH1178="R"), 0, IF($BH1178="C", IF($BI1178="Y", 0, IF($AF1178="N/A", V1178, AI1178)), AO1178))</f>
        <v>N/A</v>
      </c>
      <c r="CE1178" s="15" t="str">
        <f>IF(OR($BH1178="T", $BH1178="R"), 0, IF($BH1178="C", IF($BI1178="Y", 0, IF($AF1178="N/A", W1178, AJ1178)), AP1178))</f>
        <v>N/A</v>
      </c>
      <c r="CF1178" s="15" t="str">
        <f>IF(OR($BH1178="T", $BH1178="R"), 0, IF($BH1178="C", IF($BI1178="Y", 0, IF($AF1178="N/A", X1178, AK1178)), AQ1178))</f>
        <v>N/A</v>
      </c>
    </row>
    <row r="1179" spans="1:84" x14ac:dyDescent="0.25">
      <c r="A1179" s="14">
        <v>6156</v>
      </c>
      <c r="B1179" s="15"/>
      <c r="C1179" s="15"/>
      <c r="D1179" s="15"/>
      <c r="E1179" s="15" t="e">
        <f>VLOOKUP(B1179, 'Rookie Year'!$A$2:$B$55679,2,FALSE)</f>
        <v>#N/A</v>
      </c>
      <c r="F1179" s="15">
        <v>2024</v>
      </c>
      <c r="G1179" s="15" t="s">
        <v>42</v>
      </c>
      <c r="H1179" s="15"/>
      <c r="I1179" s="16"/>
      <c r="J1179" s="15"/>
      <c r="K1179" s="17">
        <f>IF(AND(G1179&lt;&gt;"N",R1179="N/A"), IF(I1179&lt;4, 0, 0.25),IF(I1179=1, IF(J1179=1,0.25, 0.25), IF(I1179&lt;13, 0.25, IF(I1179&lt;26, 0.4, IF(I1179&lt;51, 0.6, 0.75)))))</f>
        <v>0.25</v>
      </c>
      <c r="L1179" s="16">
        <f>I1179-M1179</f>
        <v>0</v>
      </c>
      <c r="M1179" s="16">
        <f>ROUNDUP(I1179*K1179,0)</f>
        <v>0</v>
      </c>
      <c r="N1179" s="16">
        <f>M1179*J1179</f>
        <v>0</v>
      </c>
      <c r="O1179" s="16">
        <v>0</v>
      </c>
      <c r="P1179" s="16">
        <v>0</v>
      </c>
      <c r="Q1179" s="16">
        <f>N1179-O1179-P1179</f>
        <v>0</v>
      </c>
      <c r="R1179" s="15" t="s">
        <v>75</v>
      </c>
      <c r="S1179" s="15">
        <f>IF(R1179="N/A", J1179-($B$1-F1179), J1179-($B$1-R1179))</f>
        <v>0</v>
      </c>
      <c r="T1179" s="16" t="str">
        <f>IF($S1179&lt;1, "N/A", $M1179)</f>
        <v>N/A</v>
      </c>
      <c r="U1179" s="16" t="str">
        <f>IF($S1179&lt;2, "N/A", $M1179)</f>
        <v>N/A</v>
      </c>
      <c r="V1179" s="16" t="str">
        <f>IF($S1179&lt;3, "N/A", $M1179)</f>
        <v>N/A</v>
      </c>
      <c r="W1179" s="16" t="str">
        <f>IF($S1179&lt;4, "N/A", $M1179)</f>
        <v>N/A</v>
      </c>
      <c r="X1179" s="16" t="str">
        <f>IF($S1179&lt;5, "N/A", $M1179)</f>
        <v>N/A</v>
      </c>
      <c r="Y1179" s="15" t="str">
        <f>IF(SUM(T1179:X1179)&lt;&gt;Q1179, "CHECK", "OK")</f>
        <v>OK</v>
      </c>
      <c r="Z1179" s="15" t="str">
        <f>IF(F1179=$B$1, "No", IF(S1179=1, "Yes", "No"))</f>
        <v>No</v>
      </c>
      <c r="AA1179" s="18" t="str">
        <f>IF(C1179="DM", "N/A", IF(Z1179="No","N/A",VLOOKUP(B1179,'Extension List'!$A$3:$R$1972,18,FALSE)))</f>
        <v>N/A</v>
      </c>
      <c r="AB1179" s="15" t="str">
        <f>IF(C1179="DM", "N/A", IF(Z1179="No","N/A",VLOOKUP(B1179,'Extension List'!$A$3:$T$1972,20,FALSE)))</f>
        <v>N/A</v>
      </c>
      <c r="AC1179" s="15" t="str">
        <f>IF(AA1179="N/A", "N/A", 0)</f>
        <v>N/A</v>
      </c>
      <c r="AD1179" s="16" t="str">
        <f>IF(AE1179="N/A", "N/A", AA1179-AE1179)</f>
        <v>N/A</v>
      </c>
      <c r="AE1179" s="16" t="str">
        <f>IF(AA1179="N/A", "N/A", IF(AC1179&gt;0, IF(AA1179&lt;13, ROUNDUP(0.25*AA1179,0), IF(AA1179&lt;26, ROUNDUP(0.4*AA1179,0), IF(AA1179&lt;51, ROUNDUP(0.6*AA1179,0), ROUNDUP(0.75*AA1179,0)))), "N/A"))</f>
        <v>N/A</v>
      </c>
      <c r="AF1179" s="16" t="str">
        <f>IF(AD1179="N/A","N/A", (AE1179*AC1179)+Q1179)</f>
        <v>N/A</v>
      </c>
      <c r="AG1179" s="16" t="str">
        <f>IF($AF1179="N/A", "N/A", "TBC")</f>
        <v>N/A</v>
      </c>
      <c r="AH1179" s="16" t="str">
        <f>IF($AF1179="N/A", "N/A", "TBC")</f>
        <v>N/A</v>
      </c>
      <c r="AI1179" s="16" t="str">
        <f>IF($AF1179="N/A","N/A",IF(AC1179&gt;1,"TBC","N/A"))</f>
        <v>N/A</v>
      </c>
      <c r="AJ1179" s="16" t="str">
        <f>IF($AF1179="N/A","N/A",IF(AC1179&gt;2,"TBC","N/A"))</f>
        <v>N/A</v>
      </c>
      <c r="AK1179" s="16" t="str">
        <f>IF($AF1179="N/A","N/A",IF(AC1179&gt;3,"TBC","N/A"))</f>
        <v>N/A</v>
      </c>
      <c r="AL1179" s="16" t="str">
        <f>IF(AC1179="N/A","N/A",IF(AC1179&gt;0,IF(SUM(AG1179:AK1179)&lt;&gt;AF1179,"CHECK","OK"),"N/A"))</f>
        <v>N/A</v>
      </c>
      <c r="AM1179" s="16" t="e">
        <f>IF(AD1179="N/A", L1179+T1179, L1179+AG1179)</f>
        <v>#VALUE!</v>
      </c>
      <c r="AN1179" s="16" t="str">
        <f>IF(AD1179="N/A", IF(U1179="N/A", "N/A", L1179+U1179), AD1179+AH1179)</f>
        <v>N/A</v>
      </c>
      <c r="AO1179" s="16" t="str">
        <f>IF(AD1179="N/A", IF(V1179="N/A", "N/A", L1179+V1179), IF(AI1179="N/A", "N/A", AD1179+AI1179))</f>
        <v>N/A</v>
      </c>
      <c r="AP1179" s="16" t="str">
        <f>IF(AD1179="N/A", IF(W1179="N/A", "N/A", L1179+W1179), IF(AJ1179="N/A", "N/A", AD1179+AJ1179))</f>
        <v>N/A</v>
      </c>
      <c r="AQ1179" s="16" t="str">
        <f>IF(AD1179="N/A", IF(X1179="N/A", "N/A", L1179+X1179), IF(AK1179="N/A", "N/A", AD1179+AK1179))</f>
        <v>N/A</v>
      </c>
      <c r="AR1179" s="15" t="s">
        <v>40</v>
      </c>
      <c r="AS1179" s="15" t="s">
        <v>40</v>
      </c>
      <c r="AT1179" s="15" t="s">
        <v>40</v>
      </c>
      <c r="AU1179" s="15" t="s">
        <v>40</v>
      </c>
      <c r="AV1179" s="15" t="s">
        <v>40</v>
      </c>
      <c r="AW1179" s="15" t="s">
        <v>40</v>
      </c>
      <c r="AX1179" s="15" t="s">
        <v>40</v>
      </c>
      <c r="AY1179" s="15" t="s">
        <v>40</v>
      </c>
      <c r="AZ1179" s="15" t="s">
        <v>40</v>
      </c>
      <c r="BA1179" s="15" t="s">
        <v>40</v>
      </c>
      <c r="BB1179" s="15" t="s">
        <v>40</v>
      </c>
      <c r="BC1179" s="15" t="s">
        <v>40</v>
      </c>
      <c r="BD1179" s="15" t="s">
        <v>40</v>
      </c>
      <c r="BE1179" s="15" t="s">
        <v>40</v>
      </c>
      <c r="BF1179" s="15" t="s">
        <v>40</v>
      </c>
      <c r="BG1179" s="15" t="s">
        <v>40</v>
      </c>
      <c r="BH1179" s="15" t="s">
        <v>40</v>
      </c>
      <c r="BJ1179" s="16" t="e">
        <f>IF(AR1179="R", $CA1179, IF(OR(AR1179="P", AR1179="T", AR1179="N"), 0, IF($C1179="DM", $T1179, IF(OR(AR1179="Y", AR1179="IR"),$AM1179,IF(AR1179="C", IF($BI1179="Y", IF($AF1179="N/A", $Q1179, $AF1179), IF($AG1179="N/A", $T1179,$AG1179)))))))</f>
        <v>#VALUE!</v>
      </c>
      <c r="BK1179" s="16" t="e">
        <f>IF(AS1179="R", $CA1179, IF(OR(AS1179="P", AS1179="T", AS1179="N"), 0, IF($C1179="DM", $T1179, IF(OR(AS1179="Y", AS1179="IR"),$AM1179,IF(AS1179="C", IF($BI1179="Y", IF($AF1179="N/A", $Q1179, $AF1179), IF($AG1179="N/A", $T1179,$AG1179)))))))</f>
        <v>#VALUE!</v>
      </c>
      <c r="BL1179" s="16" t="e">
        <f>IF(AT1179="R", $CA1179, IF(OR(AT1179="P", AT1179="T", AT1179="N"), 0, IF($C1179="DM", $T1179, IF(OR(AT1179="Y", AT1179="IR"),$AM1179,IF(AT1179="C", IF($BI1179="Y", IF($AF1179="N/A", $Q1179, $AF1179), IF($AG1179="N/A", $T1179,$AG1179)))))))</f>
        <v>#VALUE!</v>
      </c>
      <c r="BM1179" s="16" t="e">
        <f>IF(AU1179="R", $CA1179, IF(OR(AU1179="P", AU1179="T", AU1179="N"), 0, IF($C1179="DM", $T1179, IF(OR(AU1179="Y", AU1179="IR"),$AM1179,IF(AU1179="C", IF($BI1179="Y", IF($AF1179="N/A", $Q1179, $AF1179), IF($AG1179="N/A", $T1179,$AG1179)))))))</f>
        <v>#VALUE!</v>
      </c>
      <c r="BN1179" s="16" t="e">
        <f>IF(AV1179="R", $CA1179, IF(OR(AV1179="P", AV1179="T", AV1179="N"), 0, IF($C1179="DM", $T1179, IF(OR(AV1179="Y", AV1179="IR"),$AM1179,IF(AV1179="C", IF($BI1179="Y", IF($AF1179="N/A", $Q1179, $AF1179), IF($AG1179="N/A", $T1179,$AG1179)))))))</f>
        <v>#VALUE!</v>
      </c>
      <c r="BO1179" s="16" t="e">
        <f>IF(AW1179="R", $CA1179, IF(OR(AW1179="P", AW1179="T", AW1179="N"), 0, IF($C1179="DM", $T1179, IF(OR(AW1179="Y", AW1179="IR"),$AM1179,IF(AW1179="C", IF($BI1179="Y", IF($AF1179="N/A", $Q1179, $AF1179), IF($AG1179="N/A", $T1179,$AG1179)))))))</f>
        <v>#VALUE!</v>
      </c>
      <c r="BP1179" s="16" t="e">
        <f>IF(AX1179="R", $CA1179, IF(OR(AX1179="P", AX1179="T", AX1179="N"), 0, IF($C1179="DM", $T1179, IF(OR(AX1179="Y", AX1179="IR"),$AM1179,IF(AX1179="C", IF($BI1179="Y", IF($AF1179="N/A", $Q1179, $AF1179), IF($AG1179="N/A", $T1179,$AG1179)))))))</f>
        <v>#VALUE!</v>
      </c>
      <c r="BQ1179" s="16" t="e">
        <f>IF(AY1179="R", $CA1179, IF(OR(AY1179="P", AY1179="T", AY1179="N"), 0, IF($C1179="DM", $T1179, IF(OR(AY1179="Y", AY1179="IR"),$AM1179,IF(AY1179="C", IF($BI1179="Y", IF($AF1179="N/A", $Q1179, $AF1179), IF($AG1179="N/A", $T1179,$AG1179)))))))</f>
        <v>#VALUE!</v>
      </c>
      <c r="BR1179" s="16" t="e">
        <f>IF(AZ1179="R", $CA1179, IF(OR(AZ1179="P", AZ1179="T", AZ1179="N"), 0, IF($C1179="DM", $T1179, IF(OR(AZ1179="Y", AZ1179="IR"),$AM1179,IF(AZ1179="C", IF($BI1179="Y", IF($AF1179="N/A", $Q1179, $AF1179), IF($AG1179="N/A", $T1179,$AG1179)))))))</f>
        <v>#VALUE!</v>
      </c>
      <c r="BS1179" s="16" t="e">
        <f>IF(BA1179="R", $CA1179, IF(OR(BA1179="P", BA1179="T", BA1179="N"), 0, IF($C1179="DM", $T1179, IF(OR(BA1179="Y", BA1179="IR"),$AM1179,IF(BA1179="C", IF($BI1179="Y", IF($AF1179="N/A", $Q1179, $AF1179), IF($AG1179="N/A", $T1179,$AG1179)))))))</f>
        <v>#VALUE!</v>
      </c>
      <c r="BT1179" s="16" t="e">
        <f>IF(BB1179="R", $CA1179, IF(OR(BB1179="P", BB1179="T", BB1179="N"), 0, IF($C1179="DM", $T1179, IF(OR(BB1179="Y", BB1179="IR"),$AM1179,IF(BB1179="C", IF($BI1179="Y", IF($BA1179="C", IF($AF1179="N/A", $Q1179, $AF1179), IF($AF1179="N/A", $T1179, $AM1179)), IF($AG1179="N/A", $T1179,$AG1179)))))))</f>
        <v>#VALUE!</v>
      </c>
      <c r="BU1179" s="16" t="e">
        <f>IF(BC1179="R", $CA1179, IF(OR(BC1179="P", BC1179="T", BC1179="N"), 0, IF($C1179="DM", $T1179, IF(OR(BC1179="Y", BC1179="IR"),$AM1179,IF(BC1179="C", IF($BI1179="Y", IF($BA1179="C", IF($AF1179="N/A", $Q1179, $AF1179), IF($AF1179="N/A", $T1179, $AM1179)), IF($AG1179="N/A", $T1179,$AG1179)))))))</f>
        <v>#VALUE!</v>
      </c>
      <c r="BV1179" s="16" t="e">
        <f>IF(BD1179="R", $CA1179, IF(OR(BD1179="P", BD1179="T", BD1179="N"), 0, IF($C1179="DM", $T1179, IF(OR(BD1179="Y", BD1179="IR"),$AM1179,IF(BD1179="C", IF($BI1179="Y", IF($BA1179="C", IF($AF1179="N/A", $Q1179, $AF1179), IF($AF1179="N/A", $T1179, $AM1179)), IF($AG1179="N/A", $T1179,$AG1179)))))))</f>
        <v>#VALUE!</v>
      </c>
      <c r="BW1179" s="16" t="e">
        <f>IF(BE1179="R", $CA1179, IF(OR(BE1179="P", BE1179="T", BE1179="N"), 0, IF($C1179="DM", $T1179, IF(OR(BE1179="Y", BE1179="IR"),$AM1179,IF(BE1179="C", IF($BI1179="Y", IF($BA1179="C", IF($AF1179="N/A", $Q1179, $AF1179), IF($AF1179="N/A", $T1179, $AM1179)), IF($AG1179="N/A", $T1179,$AG1179)))))))</f>
        <v>#VALUE!</v>
      </c>
      <c r="BX1179" s="16" t="e">
        <f>IF(BF1179="R", $CA1179, IF(OR(BF1179="P", BF1179="T", BF1179="N"), 0, IF($C1179="DM", $T1179, IF(OR(BF1179="Y", BF1179="IR"),$AM1179,IF(BF1179="C", IF($BI1179="Y", IF($BA1179="C", IF($AF1179="N/A", $Q1179, $AF1179), IF($AF1179="N/A", $T1179, $AM1179)), IF($AG1179="N/A", $T1179,$AG1179)))))))</f>
        <v>#VALUE!</v>
      </c>
      <c r="BY1179" s="16" t="e">
        <f>IF(BG1179="R", $CA1179, IF(OR(BG1179="P", BG1179="T", BG1179="N"), 0, IF($C1179="DM", $T1179, IF(OR(BG1179="Y", BG1179="IR"),$AM1179,IF(BG1179="C", IF($BI1179="Y", IF($BA1179="C", IF($AF1179="N/A", $Q1179, $AF1179), IF($AF1179="N/A", $T1179, $AM1179)), IF($AG1179="N/A", $T1179,$AG1179)))))))</f>
        <v>#VALUE!</v>
      </c>
      <c r="BZ1179" s="16" t="e">
        <f>IF(BH1179="R", $CA1179, IF(OR(BH1179="P", BH1179="T", BH1179="N"), 0, IF($C1179="DM", $T1179, IF(OR(BH1179="Y", BH1179="IR"),$AM1179,IF(BH1179="C", IF($BI1179="Y", IF($BA1179="C", IF($AF1179="N/A", $Q1179, $AF1179), IF($AF1179="N/A", $T1179, $AM1179)), IF($AG1179="N/A", $T1179,$AG1179)))))))</f>
        <v>#VALUE!</v>
      </c>
      <c r="CA1179" s="15" t="s">
        <v>75</v>
      </c>
      <c r="CB1179" s="16" t="e">
        <f>BZ1179</f>
        <v>#VALUE!</v>
      </c>
      <c r="CC1179" s="15" t="str">
        <f>IF(OR($BH1179="T", $BH1179="R"), 0, IF($BH1179="C", IF($BI1179="Y", IF($BA1179="C", 0, IF(AF1179="N/A", Q1179-T1179, AF1179-AG1179)), IF($AF1179="N/A", U1179, AH1179)), AN1179))</f>
        <v>N/A</v>
      </c>
      <c r="CD1179" s="15" t="str">
        <f>IF(OR($BH1179="T", $BH1179="R"), 0, IF($BH1179="C", IF($BI1179="Y", 0, IF($AF1179="N/A", V1179, AI1179)), AO1179))</f>
        <v>N/A</v>
      </c>
      <c r="CE1179" s="15" t="str">
        <f>IF(OR($BH1179="T", $BH1179="R"), 0, IF($BH1179="C", IF($BI1179="Y", 0, IF($AF1179="N/A", W1179, AJ1179)), AP1179))</f>
        <v>N/A</v>
      </c>
      <c r="CF1179" s="15" t="str">
        <f>IF(OR($BH1179="T", $BH1179="R"), 0, IF($BH1179="C", IF($BI1179="Y", 0, IF($AF1179="N/A", X1179, AK1179)), AQ1179))</f>
        <v>N/A</v>
      </c>
    </row>
    <row r="1180" spans="1:84" x14ac:dyDescent="0.25">
      <c r="A1180" s="14">
        <v>6157</v>
      </c>
      <c r="B1180" s="15"/>
      <c r="C1180" s="15"/>
      <c r="D1180" s="15"/>
      <c r="E1180" s="15" t="e">
        <f>VLOOKUP(B1180, 'Rookie Year'!$A$2:$B$55679,2,FALSE)</f>
        <v>#N/A</v>
      </c>
      <c r="F1180" s="15">
        <v>2024</v>
      </c>
      <c r="G1180" s="15" t="s">
        <v>42</v>
      </c>
      <c r="H1180" s="15"/>
      <c r="I1180" s="16"/>
      <c r="J1180" s="15"/>
      <c r="K1180" s="17">
        <f>IF(AND(G1180&lt;&gt;"N",R1180="N/A"), IF(I1180&lt;4, 0, 0.25),IF(I1180=1, IF(J1180=1,0.25, 0.25), IF(I1180&lt;13, 0.25, IF(I1180&lt;26, 0.4, IF(I1180&lt;51, 0.6, 0.75)))))</f>
        <v>0.25</v>
      </c>
      <c r="L1180" s="16">
        <f>I1180-M1180</f>
        <v>0</v>
      </c>
      <c r="M1180" s="16">
        <f>ROUNDUP(I1180*K1180,0)</f>
        <v>0</v>
      </c>
      <c r="N1180" s="16">
        <f>M1180*J1180</f>
        <v>0</v>
      </c>
      <c r="O1180" s="16">
        <v>0</v>
      </c>
      <c r="P1180" s="16">
        <v>0</v>
      </c>
      <c r="Q1180" s="16">
        <f>N1180-O1180-P1180</f>
        <v>0</v>
      </c>
      <c r="R1180" s="15" t="s">
        <v>75</v>
      </c>
      <c r="S1180" s="15">
        <f>IF(R1180="N/A", J1180-($B$1-F1180), J1180-($B$1-R1180))</f>
        <v>0</v>
      </c>
      <c r="T1180" s="16" t="str">
        <f>IF($S1180&lt;1, "N/A", $M1180)</f>
        <v>N/A</v>
      </c>
      <c r="U1180" s="16" t="str">
        <f>IF($S1180&lt;2, "N/A", $M1180)</f>
        <v>N/A</v>
      </c>
      <c r="V1180" s="16" t="str">
        <f>IF($S1180&lt;3, "N/A", $M1180)</f>
        <v>N/A</v>
      </c>
      <c r="W1180" s="16" t="str">
        <f>IF($S1180&lt;4, "N/A", $M1180)</f>
        <v>N/A</v>
      </c>
      <c r="X1180" s="16" t="str">
        <f>IF($S1180&lt;5, "N/A", $M1180)</f>
        <v>N/A</v>
      </c>
      <c r="Y1180" s="15" t="str">
        <f>IF(SUM(T1180:X1180)&lt;&gt;Q1180, "CHECK", "OK")</f>
        <v>OK</v>
      </c>
      <c r="Z1180" s="15" t="str">
        <f>IF(F1180=$B$1, "No", IF(S1180=1, "Yes", "No"))</f>
        <v>No</v>
      </c>
      <c r="AA1180" s="18" t="str">
        <f>IF(C1180="DM", "N/A", IF(Z1180="No","N/A",VLOOKUP(B1180,'Extension List'!$A$3:$R$1972,18,FALSE)))</f>
        <v>N/A</v>
      </c>
      <c r="AB1180" s="15" t="str">
        <f>IF(C1180="DM", "N/A", IF(Z1180="No","N/A",VLOOKUP(B1180,'Extension List'!$A$3:$T$1972,20,FALSE)))</f>
        <v>N/A</v>
      </c>
      <c r="AC1180" s="15" t="str">
        <f>IF(AA1180="N/A", "N/A", 0)</f>
        <v>N/A</v>
      </c>
      <c r="AD1180" s="16" t="str">
        <f>IF(AE1180="N/A", "N/A", AA1180-AE1180)</f>
        <v>N/A</v>
      </c>
      <c r="AE1180" s="16" t="str">
        <f>IF(AA1180="N/A", "N/A", IF(AC1180&gt;0, IF(AA1180&lt;13, ROUNDUP(0.25*AA1180,0), IF(AA1180&lt;26, ROUNDUP(0.4*AA1180,0), IF(AA1180&lt;51, ROUNDUP(0.6*AA1180,0), ROUNDUP(0.75*AA1180,0)))), "N/A"))</f>
        <v>N/A</v>
      </c>
      <c r="AF1180" s="16" t="str">
        <f>IF(AD1180="N/A","N/A", (AE1180*AC1180)+Q1180)</f>
        <v>N/A</v>
      </c>
      <c r="AG1180" s="16" t="str">
        <f>IF($AF1180="N/A", "N/A", "TBC")</f>
        <v>N/A</v>
      </c>
      <c r="AH1180" s="16" t="str">
        <f>IF($AF1180="N/A", "N/A", "TBC")</f>
        <v>N/A</v>
      </c>
      <c r="AI1180" s="16" t="str">
        <f>IF($AF1180="N/A","N/A",IF(AC1180&gt;1,"TBC","N/A"))</f>
        <v>N/A</v>
      </c>
      <c r="AJ1180" s="16" t="str">
        <f>IF($AF1180="N/A","N/A",IF(AC1180&gt;2,"TBC","N/A"))</f>
        <v>N/A</v>
      </c>
      <c r="AK1180" s="16" t="str">
        <f>IF($AF1180="N/A","N/A",IF(AC1180&gt;3,"TBC","N/A"))</f>
        <v>N/A</v>
      </c>
      <c r="AL1180" s="16" t="str">
        <f>IF(AC1180="N/A","N/A",IF(AC1180&gt;0,IF(SUM(AG1180:AK1180)&lt;&gt;AF1180,"CHECK","OK"),"N/A"))</f>
        <v>N/A</v>
      </c>
      <c r="AM1180" s="16" t="e">
        <f>IF(AD1180="N/A", L1180+T1180, L1180+AG1180)</f>
        <v>#VALUE!</v>
      </c>
      <c r="AN1180" s="16" t="str">
        <f>IF(AD1180="N/A", IF(U1180="N/A", "N/A", L1180+U1180), AD1180+AH1180)</f>
        <v>N/A</v>
      </c>
      <c r="AO1180" s="16" t="str">
        <f>IF(AD1180="N/A", IF(V1180="N/A", "N/A", L1180+V1180), IF(AI1180="N/A", "N/A", AD1180+AI1180))</f>
        <v>N/A</v>
      </c>
      <c r="AP1180" s="16" t="str">
        <f>IF(AD1180="N/A", IF(W1180="N/A", "N/A", L1180+W1180), IF(AJ1180="N/A", "N/A", AD1180+AJ1180))</f>
        <v>N/A</v>
      </c>
      <c r="AQ1180" s="16" t="str">
        <f>IF(AD1180="N/A", IF(X1180="N/A", "N/A", L1180+X1180), IF(AK1180="N/A", "N/A", AD1180+AK1180))</f>
        <v>N/A</v>
      </c>
      <c r="AR1180" s="15" t="s">
        <v>40</v>
      </c>
      <c r="AS1180" s="15" t="s">
        <v>40</v>
      </c>
      <c r="AT1180" s="15" t="s">
        <v>40</v>
      </c>
      <c r="AU1180" s="15" t="s">
        <v>40</v>
      </c>
      <c r="AV1180" s="15" t="s">
        <v>40</v>
      </c>
      <c r="AW1180" s="15" t="s">
        <v>40</v>
      </c>
      <c r="AX1180" s="15" t="s">
        <v>40</v>
      </c>
      <c r="AY1180" s="15" t="s">
        <v>40</v>
      </c>
      <c r="AZ1180" s="15" t="s">
        <v>40</v>
      </c>
      <c r="BA1180" s="15" t="s">
        <v>40</v>
      </c>
      <c r="BB1180" s="15" t="s">
        <v>40</v>
      </c>
      <c r="BC1180" s="15" t="s">
        <v>40</v>
      </c>
      <c r="BD1180" s="15" t="s">
        <v>40</v>
      </c>
      <c r="BE1180" s="15" t="s">
        <v>40</v>
      </c>
      <c r="BF1180" s="15" t="s">
        <v>40</v>
      </c>
      <c r="BG1180" s="15" t="s">
        <v>40</v>
      </c>
      <c r="BH1180" s="15" t="s">
        <v>40</v>
      </c>
      <c r="BJ1180" s="16" t="e">
        <f>IF(AR1180="R", $CA1180, IF(OR(AR1180="P", AR1180="T", AR1180="N"), 0, IF($C1180="DM", $T1180, IF(OR(AR1180="Y", AR1180="IR"),$AM1180,IF(AR1180="C", IF($BI1180="Y", IF($AF1180="N/A", $Q1180, $AF1180), IF($AG1180="N/A", $T1180,$AG1180)))))))</f>
        <v>#VALUE!</v>
      </c>
      <c r="BK1180" s="16" t="e">
        <f>IF(AS1180="R", $CA1180, IF(OR(AS1180="P", AS1180="T", AS1180="N"), 0, IF($C1180="DM", $T1180, IF(OR(AS1180="Y", AS1180="IR"),$AM1180,IF(AS1180="C", IF($BI1180="Y", IF($AF1180="N/A", $Q1180, $AF1180), IF($AG1180="N/A", $T1180,$AG1180)))))))</f>
        <v>#VALUE!</v>
      </c>
      <c r="BL1180" s="16" t="e">
        <f>IF(AT1180="R", $CA1180, IF(OR(AT1180="P", AT1180="T", AT1180="N"), 0, IF($C1180="DM", $T1180, IF(OR(AT1180="Y", AT1180="IR"),$AM1180,IF(AT1180="C", IF($BI1180="Y", IF($AF1180="N/A", $Q1180, $AF1180), IF($AG1180="N/A", $T1180,$AG1180)))))))</f>
        <v>#VALUE!</v>
      </c>
      <c r="BM1180" s="16" t="e">
        <f>IF(AU1180="R", $CA1180, IF(OR(AU1180="P", AU1180="T", AU1180="N"), 0, IF($C1180="DM", $T1180, IF(OR(AU1180="Y", AU1180="IR"),$AM1180,IF(AU1180="C", IF($BI1180="Y", IF($AF1180="N/A", $Q1180, $AF1180), IF($AG1180="N/A", $T1180,$AG1180)))))))</f>
        <v>#VALUE!</v>
      </c>
      <c r="BN1180" s="16" t="e">
        <f>IF(AV1180="R", $CA1180, IF(OR(AV1180="P", AV1180="T", AV1180="N"), 0, IF($C1180="DM", $T1180, IF(OR(AV1180="Y", AV1180="IR"),$AM1180,IF(AV1180="C", IF($BI1180="Y", IF($AF1180="N/A", $Q1180, $AF1180), IF($AG1180="N/A", $T1180,$AG1180)))))))</f>
        <v>#VALUE!</v>
      </c>
      <c r="BO1180" s="16" t="e">
        <f>IF(AW1180="R", $CA1180, IF(OR(AW1180="P", AW1180="T", AW1180="N"), 0, IF($C1180="DM", $T1180, IF(OR(AW1180="Y", AW1180="IR"),$AM1180,IF(AW1180="C", IF($BI1180="Y", IF($AF1180="N/A", $Q1180, $AF1180), IF($AG1180="N/A", $T1180,$AG1180)))))))</f>
        <v>#VALUE!</v>
      </c>
      <c r="BP1180" s="16" t="e">
        <f>IF(AX1180="R", $CA1180, IF(OR(AX1180="P", AX1180="T", AX1180="N"), 0, IF($C1180="DM", $T1180, IF(OR(AX1180="Y", AX1180="IR"),$AM1180,IF(AX1180="C", IF($BI1180="Y", IF($AF1180="N/A", $Q1180, $AF1180), IF($AG1180="N/A", $T1180,$AG1180)))))))</f>
        <v>#VALUE!</v>
      </c>
      <c r="BQ1180" s="16" t="e">
        <f>IF(AY1180="R", $CA1180, IF(OR(AY1180="P", AY1180="T", AY1180="N"), 0, IF($C1180="DM", $T1180, IF(OR(AY1180="Y", AY1180="IR"),$AM1180,IF(AY1180="C", IF($BI1180="Y", IF($AF1180="N/A", $Q1180, $AF1180), IF($AG1180="N/A", $T1180,$AG1180)))))))</f>
        <v>#VALUE!</v>
      </c>
      <c r="BR1180" s="16" t="e">
        <f>IF(AZ1180="R", $CA1180, IF(OR(AZ1180="P", AZ1180="T", AZ1180="N"), 0, IF($C1180="DM", $T1180, IF(OR(AZ1180="Y", AZ1180="IR"),$AM1180,IF(AZ1180="C", IF($BI1180="Y", IF($AF1180="N/A", $Q1180, $AF1180), IF($AG1180="N/A", $T1180,$AG1180)))))))</f>
        <v>#VALUE!</v>
      </c>
      <c r="BS1180" s="16" t="e">
        <f>IF(BA1180="R", $CA1180, IF(OR(BA1180="P", BA1180="T", BA1180="N"), 0, IF($C1180="DM", $T1180, IF(OR(BA1180="Y", BA1180="IR"),$AM1180,IF(BA1180="C", IF($BI1180="Y", IF($AF1180="N/A", $Q1180, $AF1180), IF($AG1180="N/A", $T1180,$AG1180)))))))</f>
        <v>#VALUE!</v>
      </c>
      <c r="BT1180" s="16" t="e">
        <f>IF(BB1180="R", $CA1180, IF(OR(BB1180="P", BB1180="T", BB1180="N"), 0, IF($C1180="DM", $T1180, IF(OR(BB1180="Y", BB1180="IR"),$AM1180,IF(BB1180="C", IF($BI1180="Y", IF($BA1180="C", IF($AF1180="N/A", $Q1180, $AF1180), IF($AF1180="N/A", $T1180, $AM1180)), IF($AG1180="N/A", $T1180,$AG1180)))))))</f>
        <v>#VALUE!</v>
      </c>
      <c r="BU1180" s="16" t="e">
        <f>IF(BC1180="R", $CA1180, IF(OR(BC1180="P", BC1180="T", BC1180="N"), 0, IF($C1180="DM", $T1180, IF(OR(BC1180="Y", BC1180="IR"),$AM1180,IF(BC1180="C", IF($BI1180="Y", IF($BA1180="C", IF($AF1180="N/A", $Q1180, $AF1180), IF($AF1180="N/A", $T1180, $AM1180)), IF($AG1180="N/A", $T1180,$AG1180)))))))</f>
        <v>#VALUE!</v>
      </c>
      <c r="BV1180" s="16" t="e">
        <f>IF(BD1180="R", $CA1180, IF(OR(BD1180="P", BD1180="T", BD1180="N"), 0, IF($C1180="DM", $T1180, IF(OR(BD1180="Y", BD1180="IR"),$AM1180,IF(BD1180="C", IF($BI1180="Y", IF($BA1180="C", IF($AF1180="N/A", $Q1180, $AF1180), IF($AF1180="N/A", $T1180, $AM1180)), IF($AG1180="N/A", $T1180,$AG1180)))))))</f>
        <v>#VALUE!</v>
      </c>
      <c r="BW1180" s="16" t="e">
        <f>IF(BE1180="R", $CA1180, IF(OR(BE1180="P", BE1180="T", BE1180="N"), 0, IF($C1180="DM", $T1180, IF(OR(BE1180="Y", BE1180="IR"),$AM1180,IF(BE1180="C", IF($BI1180="Y", IF($BA1180="C", IF($AF1180="N/A", $Q1180, $AF1180), IF($AF1180="N/A", $T1180, $AM1180)), IF($AG1180="N/A", $T1180,$AG1180)))))))</f>
        <v>#VALUE!</v>
      </c>
      <c r="BX1180" s="16" t="e">
        <f>IF(BF1180="R", $CA1180, IF(OR(BF1180="P", BF1180="T", BF1180="N"), 0, IF($C1180="DM", $T1180, IF(OR(BF1180="Y", BF1180="IR"),$AM1180,IF(BF1180="C", IF($BI1180="Y", IF($BA1180="C", IF($AF1180="N/A", $Q1180, $AF1180), IF($AF1180="N/A", $T1180, $AM1180)), IF($AG1180="N/A", $T1180,$AG1180)))))))</f>
        <v>#VALUE!</v>
      </c>
      <c r="BY1180" s="16" t="e">
        <f>IF(BG1180="R", $CA1180, IF(OR(BG1180="P", BG1180="T", BG1180="N"), 0, IF($C1180="DM", $T1180, IF(OR(BG1180="Y", BG1180="IR"),$AM1180,IF(BG1180="C", IF($BI1180="Y", IF($BA1180="C", IF($AF1180="N/A", $Q1180, $AF1180), IF($AF1180="N/A", $T1180, $AM1180)), IF($AG1180="N/A", $T1180,$AG1180)))))))</f>
        <v>#VALUE!</v>
      </c>
      <c r="BZ1180" s="16" t="e">
        <f>IF(BH1180="R", $CA1180, IF(OR(BH1180="P", BH1180="T", BH1180="N"), 0, IF($C1180="DM", $T1180, IF(OR(BH1180="Y", BH1180="IR"),$AM1180,IF(BH1180="C", IF($BI1180="Y", IF($BA1180="C", IF($AF1180="N/A", $Q1180, $AF1180), IF($AF1180="N/A", $T1180, $AM1180)), IF($AG1180="N/A", $T1180,$AG1180)))))))</f>
        <v>#VALUE!</v>
      </c>
      <c r="CA1180" s="15" t="s">
        <v>75</v>
      </c>
      <c r="CB1180" s="16" t="e">
        <f>BZ1180</f>
        <v>#VALUE!</v>
      </c>
      <c r="CC1180" s="15" t="str">
        <f>IF(OR($BH1180="T", $BH1180="R"), 0, IF($BH1180="C", IF($BI1180="Y", IF($BA1180="C", 0, IF(AF1180="N/A", Q1180-T1180, AF1180-AG1180)), IF($AF1180="N/A", U1180, AH1180)), AN1180))</f>
        <v>N/A</v>
      </c>
      <c r="CD1180" s="15" t="str">
        <f>IF(OR($BH1180="T", $BH1180="R"), 0, IF($BH1180="C", IF($BI1180="Y", 0, IF($AF1180="N/A", V1180, AI1180)), AO1180))</f>
        <v>N/A</v>
      </c>
      <c r="CE1180" s="15" t="str">
        <f>IF(OR($BH1180="T", $BH1180="R"), 0, IF($BH1180="C", IF($BI1180="Y", 0, IF($AF1180="N/A", W1180, AJ1180)), AP1180))</f>
        <v>N/A</v>
      </c>
      <c r="CF1180" s="15" t="str">
        <f>IF(OR($BH1180="T", $BH1180="R"), 0, IF($BH1180="C", IF($BI1180="Y", 0, IF($AF1180="N/A", X1180, AK1180)), AQ1180))</f>
        <v>N/A</v>
      </c>
    </row>
    <row r="1181" spans="1:84" x14ac:dyDescent="0.25">
      <c r="A1181" s="14">
        <v>6158</v>
      </c>
      <c r="B1181" s="15"/>
      <c r="C1181" s="15"/>
      <c r="D1181" s="15"/>
      <c r="E1181" s="15" t="e">
        <f>VLOOKUP(B1181, 'Rookie Year'!$A$2:$B$55679,2,FALSE)</f>
        <v>#N/A</v>
      </c>
      <c r="F1181" s="15">
        <v>2024</v>
      </c>
      <c r="G1181" s="15" t="s">
        <v>42</v>
      </c>
      <c r="H1181" s="15"/>
      <c r="I1181" s="16"/>
      <c r="J1181" s="15"/>
      <c r="K1181" s="17">
        <f>IF(AND(G1181&lt;&gt;"N",R1181="N/A"), IF(I1181&lt;4, 0, 0.25),IF(I1181=1, IF(J1181=1,0.25, 0.25), IF(I1181&lt;13, 0.25, IF(I1181&lt;26, 0.4, IF(I1181&lt;51, 0.6, 0.75)))))</f>
        <v>0.25</v>
      </c>
      <c r="L1181" s="16">
        <f>I1181-M1181</f>
        <v>0</v>
      </c>
      <c r="M1181" s="16">
        <f>ROUNDUP(I1181*K1181,0)</f>
        <v>0</v>
      </c>
      <c r="N1181" s="16">
        <f>M1181*J1181</f>
        <v>0</v>
      </c>
      <c r="O1181" s="16">
        <v>0</v>
      </c>
      <c r="P1181" s="16">
        <v>0</v>
      </c>
      <c r="Q1181" s="16">
        <f>N1181-O1181-P1181</f>
        <v>0</v>
      </c>
      <c r="R1181" s="15" t="s">
        <v>75</v>
      </c>
      <c r="S1181" s="15">
        <f>IF(R1181="N/A", J1181-($B$1-F1181), J1181-($B$1-R1181))</f>
        <v>0</v>
      </c>
      <c r="T1181" s="16" t="str">
        <f>IF($S1181&lt;1, "N/A", $M1181)</f>
        <v>N/A</v>
      </c>
      <c r="U1181" s="16" t="str">
        <f>IF($S1181&lt;2, "N/A", $M1181)</f>
        <v>N/A</v>
      </c>
      <c r="V1181" s="16" t="str">
        <f>IF($S1181&lt;3, "N/A", $M1181)</f>
        <v>N/A</v>
      </c>
      <c r="W1181" s="16" t="str">
        <f>IF($S1181&lt;4, "N/A", $M1181)</f>
        <v>N/A</v>
      </c>
      <c r="X1181" s="16" t="str">
        <f>IF($S1181&lt;5, "N/A", $M1181)</f>
        <v>N/A</v>
      </c>
      <c r="Y1181" s="15" t="str">
        <f>IF(SUM(T1181:X1181)&lt;&gt;Q1181, "CHECK", "OK")</f>
        <v>OK</v>
      </c>
      <c r="Z1181" s="15" t="str">
        <f>IF(F1181=$B$1, "No", IF(S1181=1, "Yes", "No"))</f>
        <v>No</v>
      </c>
      <c r="AA1181" s="18" t="str">
        <f>IF(C1181="DM", "N/A", IF(Z1181="No","N/A",VLOOKUP(B1181,'Extension List'!$A$3:$R$1972,18,FALSE)))</f>
        <v>N/A</v>
      </c>
      <c r="AB1181" s="15" t="str">
        <f>IF(C1181="DM", "N/A", IF(Z1181="No","N/A",VLOOKUP(B1181,'Extension List'!$A$3:$T$1972,20,FALSE)))</f>
        <v>N/A</v>
      </c>
      <c r="AC1181" s="15" t="str">
        <f>IF(AA1181="N/A", "N/A", 0)</f>
        <v>N/A</v>
      </c>
      <c r="AD1181" s="16" t="str">
        <f>IF(AE1181="N/A", "N/A", AA1181-AE1181)</f>
        <v>N/A</v>
      </c>
      <c r="AE1181" s="16" t="str">
        <f>IF(AA1181="N/A", "N/A", IF(AC1181&gt;0, IF(AA1181&lt;13, ROUNDUP(0.25*AA1181,0), IF(AA1181&lt;26, ROUNDUP(0.4*AA1181,0), IF(AA1181&lt;51, ROUNDUP(0.6*AA1181,0), ROUNDUP(0.75*AA1181,0)))), "N/A"))</f>
        <v>N/A</v>
      </c>
      <c r="AF1181" s="16" t="str">
        <f>IF(AD1181="N/A","N/A", (AE1181*AC1181)+Q1181)</f>
        <v>N/A</v>
      </c>
      <c r="AG1181" s="16" t="str">
        <f>IF($AF1181="N/A", "N/A", "TBC")</f>
        <v>N/A</v>
      </c>
      <c r="AH1181" s="16" t="str">
        <f>IF($AF1181="N/A", "N/A", "TBC")</f>
        <v>N/A</v>
      </c>
      <c r="AI1181" s="16" t="str">
        <f>IF($AF1181="N/A","N/A",IF(AC1181&gt;1,"TBC","N/A"))</f>
        <v>N/A</v>
      </c>
      <c r="AJ1181" s="16" t="str">
        <f>IF($AF1181="N/A","N/A",IF(AC1181&gt;2,"TBC","N/A"))</f>
        <v>N/A</v>
      </c>
      <c r="AK1181" s="16" t="str">
        <f>IF($AF1181="N/A","N/A",IF(AC1181&gt;3,"TBC","N/A"))</f>
        <v>N/A</v>
      </c>
      <c r="AL1181" s="16" t="str">
        <f>IF(AC1181="N/A","N/A",IF(AC1181&gt;0,IF(SUM(AG1181:AK1181)&lt;&gt;AF1181,"CHECK","OK"),"N/A"))</f>
        <v>N/A</v>
      </c>
      <c r="AM1181" s="16" t="e">
        <f>IF(AD1181="N/A", L1181+T1181, L1181+AG1181)</f>
        <v>#VALUE!</v>
      </c>
      <c r="AN1181" s="16" t="str">
        <f>IF(AD1181="N/A", IF(U1181="N/A", "N/A", L1181+U1181), AD1181+AH1181)</f>
        <v>N/A</v>
      </c>
      <c r="AO1181" s="16" t="str">
        <f>IF(AD1181="N/A", IF(V1181="N/A", "N/A", L1181+V1181), IF(AI1181="N/A", "N/A", AD1181+AI1181))</f>
        <v>N/A</v>
      </c>
      <c r="AP1181" s="16" t="str">
        <f>IF(AD1181="N/A", IF(W1181="N/A", "N/A", L1181+W1181), IF(AJ1181="N/A", "N/A", AD1181+AJ1181))</f>
        <v>N/A</v>
      </c>
      <c r="AQ1181" s="16" t="str">
        <f>IF(AD1181="N/A", IF(X1181="N/A", "N/A", L1181+X1181), IF(AK1181="N/A", "N/A", AD1181+AK1181))</f>
        <v>N/A</v>
      </c>
      <c r="AR1181" s="15" t="s">
        <v>40</v>
      </c>
      <c r="AS1181" s="15" t="s">
        <v>40</v>
      </c>
      <c r="AT1181" s="15" t="s">
        <v>40</v>
      </c>
      <c r="AU1181" s="15" t="s">
        <v>40</v>
      </c>
      <c r="AV1181" s="15" t="s">
        <v>40</v>
      </c>
      <c r="AW1181" s="15" t="s">
        <v>40</v>
      </c>
      <c r="AX1181" s="15" t="s">
        <v>40</v>
      </c>
      <c r="AY1181" s="15" t="s">
        <v>40</v>
      </c>
      <c r="AZ1181" s="15" t="s">
        <v>40</v>
      </c>
      <c r="BA1181" s="15" t="s">
        <v>40</v>
      </c>
      <c r="BB1181" s="15" t="s">
        <v>40</v>
      </c>
      <c r="BC1181" s="15" t="s">
        <v>40</v>
      </c>
      <c r="BD1181" s="15" t="s">
        <v>40</v>
      </c>
      <c r="BE1181" s="15" t="s">
        <v>40</v>
      </c>
      <c r="BF1181" s="15" t="s">
        <v>40</v>
      </c>
      <c r="BG1181" s="15" t="s">
        <v>40</v>
      </c>
      <c r="BH1181" s="15" t="s">
        <v>40</v>
      </c>
      <c r="BJ1181" s="16" t="e">
        <f>IF(AR1181="R", $CA1181, IF(OR(AR1181="P", AR1181="T", AR1181="N"), 0, IF($C1181="DM", $T1181, IF(OR(AR1181="Y", AR1181="IR"),$AM1181,IF(AR1181="C", IF($BI1181="Y", IF($AF1181="N/A", $Q1181, $AF1181), IF($AG1181="N/A", $T1181,$AG1181)))))))</f>
        <v>#VALUE!</v>
      </c>
      <c r="BK1181" s="16" t="e">
        <f>IF(AS1181="R", $CA1181, IF(OR(AS1181="P", AS1181="T", AS1181="N"), 0, IF($C1181="DM", $T1181, IF(OR(AS1181="Y", AS1181="IR"),$AM1181,IF(AS1181="C", IF($BI1181="Y", IF($AF1181="N/A", $Q1181, $AF1181), IF($AG1181="N/A", $T1181,$AG1181)))))))</f>
        <v>#VALUE!</v>
      </c>
      <c r="BL1181" s="16" t="e">
        <f>IF(AT1181="R", $CA1181, IF(OR(AT1181="P", AT1181="T", AT1181="N"), 0, IF($C1181="DM", $T1181, IF(OR(AT1181="Y", AT1181="IR"),$AM1181,IF(AT1181="C", IF($BI1181="Y", IF($AF1181="N/A", $Q1181, $AF1181), IF($AG1181="N/A", $T1181,$AG1181)))))))</f>
        <v>#VALUE!</v>
      </c>
      <c r="BM1181" s="16" t="e">
        <f>IF(AU1181="R", $CA1181, IF(OR(AU1181="P", AU1181="T", AU1181="N"), 0, IF($C1181="DM", $T1181, IF(OR(AU1181="Y", AU1181="IR"),$AM1181,IF(AU1181="C", IF($BI1181="Y", IF($AF1181="N/A", $Q1181, $AF1181), IF($AG1181="N/A", $T1181,$AG1181)))))))</f>
        <v>#VALUE!</v>
      </c>
      <c r="BN1181" s="16" t="e">
        <f>IF(AV1181="R", $CA1181, IF(OR(AV1181="P", AV1181="T", AV1181="N"), 0, IF($C1181="DM", $T1181, IF(OR(AV1181="Y", AV1181="IR"),$AM1181,IF(AV1181="C", IF($BI1181="Y", IF($AF1181="N/A", $Q1181, $AF1181), IF($AG1181="N/A", $T1181,$AG1181)))))))</f>
        <v>#VALUE!</v>
      </c>
      <c r="BO1181" s="16" t="e">
        <f>IF(AW1181="R", $CA1181, IF(OR(AW1181="P", AW1181="T", AW1181="N"), 0, IF($C1181="DM", $T1181, IF(OR(AW1181="Y", AW1181="IR"),$AM1181,IF(AW1181="C", IF($BI1181="Y", IF($AF1181="N/A", $Q1181, $AF1181), IF($AG1181="N/A", $T1181,$AG1181)))))))</f>
        <v>#VALUE!</v>
      </c>
      <c r="BP1181" s="16" t="e">
        <f>IF(AX1181="R", $CA1181, IF(OR(AX1181="P", AX1181="T", AX1181="N"), 0, IF($C1181="DM", $T1181, IF(OR(AX1181="Y", AX1181="IR"),$AM1181,IF(AX1181="C", IF($BI1181="Y", IF($AF1181="N/A", $Q1181, $AF1181), IF($AG1181="N/A", $T1181,$AG1181)))))))</f>
        <v>#VALUE!</v>
      </c>
      <c r="BQ1181" s="16" t="e">
        <f>IF(AY1181="R", $CA1181, IF(OR(AY1181="P", AY1181="T", AY1181="N"), 0, IF($C1181="DM", $T1181, IF(OR(AY1181="Y", AY1181="IR"),$AM1181,IF(AY1181="C", IF($BI1181="Y", IF($AF1181="N/A", $Q1181, $AF1181), IF($AG1181="N/A", $T1181,$AG1181)))))))</f>
        <v>#VALUE!</v>
      </c>
      <c r="BR1181" s="16" t="e">
        <f>IF(AZ1181="R", $CA1181, IF(OR(AZ1181="P", AZ1181="T", AZ1181="N"), 0, IF($C1181="DM", $T1181, IF(OR(AZ1181="Y", AZ1181="IR"),$AM1181,IF(AZ1181="C", IF($BI1181="Y", IF($AF1181="N/A", $Q1181, $AF1181), IF($AG1181="N/A", $T1181,$AG1181)))))))</f>
        <v>#VALUE!</v>
      </c>
      <c r="BS1181" s="16" t="e">
        <f>IF(BA1181="R", $CA1181, IF(OR(BA1181="P", BA1181="T", BA1181="N"), 0, IF($C1181="DM", $T1181, IF(OR(BA1181="Y", BA1181="IR"),$AM1181,IF(BA1181="C", IF($BI1181="Y", IF($AF1181="N/A", $Q1181, $AF1181), IF($AG1181="N/A", $T1181,$AG1181)))))))</f>
        <v>#VALUE!</v>
      </c>
      <c r="BT1181" s="16" t="e">
        <f>IF(BB1181="R", $CA1181, IF(OR(BB1181="P", BB1181="T", BB1181="N"), 0, IF($C1181="DM", $T1181, IF(OR(BB1181="Y", BB1181="IR"),$AM1181,IF(BB1181="C", IF($BI1181="Y", IF($BA1181="C", IF($AF1181="N/A", $Q1181, $AF1181), IF($AF1181="N/A", $T1181, $AM1181)), IF($AG1181="N/A", $T1181,$AG1181)))))))</f>
        <v>#VALUE!</v>
      </c>
      <c r="BU1181" s="16" t="e">
        <f>IF(BC1181="R", $CA1181, IF(OR(BC1181="P", BC1181="T", BC1181="N"), 0, IF($C1181="DM", $T1181, IF(OR(BC1181="Y", BC1181="IR"),$AM1181,IF(BC1181="C", IF($BI1181="Y", IF($BA1181="C", IF($AF1181="N/A", $Q1181, $AF1181), IF($AF1181="N/A", $T1181, $AM1181)), IF($AG1181="N/A", $T1181,$AG1181)))))))</f>
        <v>#VALUE!</v>
      </c>
      <c r="BV1181" s="16" t="e">
        <f>IF(BD1181="R", $CA1181, IF(OR(BD1181="P", BD1181="T", BD1181="N"), 0, IF($C1181="DM", $T1181, IF(OR(BD1181="Y", BD1181="IR"),$AM1181,IF(BD1181="C", IF($BI1181="Y", IF($BA1181="C", IF($AF1181="N/A", $Q1181, $AF1181), IF($AF1181="N/A", $T1181, $AM1181)), IF($AG1181="N/A", $T1181,$AG1181)))))))</f>
        <v>#VALUE!</v>
      </c>
      <c r="BW1181" s="16" t="e">
        <f>IF(BE1181="R", $CA1181, IF(OR(BE1181="P", BE1181="T", BE1181="N"), 0, IF($C1181="DM", $T1181, IF(OR(BE1181="Y", BE1181="IR"),$AM1181,IF(BE1181="C", IF($BI1181="Y", IF($BA1181="C", IF($AF1181="N/A", $Q1181, $AF1181), IF($AF1181="N/A", $T1181, $AM1181)), IF($AG1181="N/A", $T1181,$AG1181)))))))</f>
        <v>#VALUE!</v>
      </c>
      <c r="BX1181" s="16" t="e">
        <f>IF(BF1181="R", $CA1181, IF(OR(BF1181="P", BF1181="T", BF1181="N"), 0, IF($C1181="DM", $T1181, IF(OR(BF1181="Y", BF1181="IR"),$AM1181,IF(BF1181="C", IF($BI1181="Y", IF($BA1181="C", IF($AF1181="N/A", $Q1181, $AF1181), IF($AF1181="N/A", $T1181, $AM1181)), IF($AG1181="N/A", $T1181,$AG1181)))))))</f>
        <v>#VALUE!</v>
      </c>
      <c r="BY1181" s="16" t="e">
        <f>IF(BG1181="R", $CA1181, IF(OR(BG1181="P", BG1181="T", BG1181="N"), 0, IF($C1181="DM", $T1181, IF(OR(BG1181="Y", BG1181="IR"),$AM1181,IF(BG1181="C", IF($BI1181="Y", IF($BA1181="C", IF($AF1181="N/A", $Q1181, $AF1181), IF($AF1181="N/A", $T1181, $AM1181)), IF($AG1181="N/A", $T1181,$AG1181)))))))</f>
        <v>#VALUE!</v>
      </c>
      <c r="BZ1181" s="16" t="e">
        <f>IF(BH1181="R", $CA1181, IF(OR(BH1181="P", BH1181="T", BH1181="N"), 0, IF($C1181="DM", $T1181, IF(OR(BH1181="Y", BH1181="IR"),$AM1181,IF(BH1181="C", IF($BI1181="Y", IF($BA1181="C", IF($AF1181="N/A", $Q1181, $AF1181), IF($AF1181="N/A", $T1181, $AM1181)), IF($AG1181="N/A", $T1181,$AG1181)))))))</f>
        <v>#VALUE!</v>
      </c>
      <c r="CA1181" s="15" t="s">
        <v>75</v>
      </c>
      <c r="CB1181" s="16" t="e">
        <f>BZ1181</f>
        <v>#VALUE!</v>
      </c>
      <c r="CC1181" s="15" t="str">
        <f>IF(OR($BH1181="T", $BH1181="R"), 0, IF($BH1181="C", IF($BI1181="Y", IF($BA1181="C", 0, IF(AF1181="N/A", Q1181-T1181, AF1181-AG1181)), IF($AF1181="N/A", U1181, AH1181)), AN1181))</f>
        <v>N/A</v>
      </c>
      <c r="CD1181" s="15" t="str">
        <f>IF(OR($BH1181="T", $BH1181="R"), 0, IF($BH1181="C", IF($BI1181="Y", 0, IF($AF1181="N/A", V1181, AI1181)), AO1181))</f>
        <v>N/A</v>
      </c>
      <c r="CE1181" s="15" t="str">
        <f>IF(OR($BH1181="T", $BH1181="R"), 0, IF($BH1181="C", IF($BI1181="Y", 0, IF($AF1181="N/A", W1181, AJ1181)), AP1181))</f>
        <v>N/A</v>
      </c>
      <c r="CF1181" s="15" t="str">
        <f>IF(OR($BH1181="T", $BH1181="R"), 0, IF($BH1181="C", IF($BI1181="Y", 0, IF($AF1181="N/A", X1181, AK1181)), AQ1181))</f>
        <v>N/A</v>
      </c>
    </row>
    <row r="1182" spans="1:84" x14ac:dyDescent="0.25">
      <c r="A1182" s="14">
        <v>6159</v>
      </c>
      <c r="B1182" s="15"/>
      <c r="C1182" s="15"/>
      <c r="D1182" s="15"/>
      <c r="E1182" s="15" t="e">
        <f>VLOOKUP(B1182, 'Rookie Year'!$A$2:$B$55679,2,FALSE)</f>
        <v>#N/A</v>
      </c>
      <c r="F1182" s="15">
        <v>2024</v>
      </c>
      <c r="G1182" s="15" t="s">
        <v>42</v>
      </c>
      <c r="H1182" s="15"/>
      <c r="I1182" s="16"/>
      <c r="J1182" s="15"/>
      <c r="K1182" s="17">
        <f>IF(AND(G1182&lt;&gt;"N",R1182="N/A"), IF(I1182&lt;4, 0, 0.25),IF(I1182=1, IF(J1182=1,0.25, 0.25), IF(I1182&lt;13, 0.25, IF(I1182&lt;26, 0.4, IF(I1182&lt;51, 0.6, 0.75)))))</f>
        <v>0.25</v>
      </c>
      <c r="L1182" s="16">
        <f>I1182-M1182</f>
        <v>0</v>
      </c>
      <c r="M1182" s="16">
        <f>ROUNDUP(I1182*K1182,0)</f>
        <v>0</v>
      </c>
      <c r="N1182" s="16">
        <f>M1182*J1182</f>
        <v>0</v>
      </c>
      <c r="O1182" s="16">
        <v>0</v>
      </c>
      <c r="P1182" s="16">
        <v>0</v>
      </c>
      <c r="Q1182" s="16">
        <f>N1182-O1182-P1182</f>
        <v>0</v>
      </c>
      <c r="R1182" s="15" t="s">
        <v>75</v>
      </c>
      <c r="S1182" s="15">
        <f>IF(R1182="N/A", J1182-($B$1-F1182), J1182-($B$1-R1182))</f>
        <v>0</v>
      </c>
      <c r="T1182" s="16" t="str">
        <f>IF($S1182&lt;1, "N/A", $M1182)</f>
        <v>N/A</v>
      </c>
      <c r="U1182" s="16" t="str">
        <f>IF($S1182&lt;2, "N/A", $M1182)</f>
        <v>N/A</v>
      </c>
      <c r="V1182" s="16" t="str">
        <f>IF($S1182&lt;3, "N/A", $M1182)</f>
        <v>N/A</v>
      </c>
      <c r="W1182" s="16" t="str">
        <f>IF($S1182&lt;4, "N/A", $M1182)</f>
        <v>N/A</v>
      </c>
      <c r="X1182" s="16" t="str">
        <f>IF($S1182&lt;5, "N/A", $M1182)</f>
        <v>N/A</v>
      </c>
      <c r="Y1182" s="15" t="str">
        <f>IF(SUM(T1182:X1182)&lt;&gt;Q1182, "CHECK", "OK")</f>
        <v>OK</v>
      </c>
      <c r="Z1182" s="15" t="str">
        <f>IF(F1182=$B$1, "No", IF(S1182=1, "Yes", "No"))</f>
        <v>No</v>
      </c>
      <c r="AA1182" s="18" t="str">
        <f>IF(C1182="DM", "N/A", IF(Z1182="No","N/A",VLOOKUP(B1182,'Extension List'!$A$3:$R$1972,18,FALSE)))</f>
        <v>N/A</v>
      </c>
      <c r="AB1182" s="15" t="str">
        <f>IF(C1182="DM", "N/A", IF(Z1182="No","N/A",VLOOKUP(B1182,'Extension List'!$A$3:$T$1972,20,FALSE)))</f>
        <v>N/A</v>
      </c>
      <c r="AC1182" s="15" t="str">
        <f>IF(AA1182="N/A", "N/A", 0)</f>
        <v>N/A</v>
      </c>
      <c r="AD1182" s="16" t="str">
        <f>IF(AE1182="N/A", "N/A", AA1182-AE1182)</f>
        <v>N/A</v>
      </c>
      <c r="AE1182" s="16" t="str">
        <f>IF(AA1182="N/A", "N/A", IF(AC1182&gt;0, IF(AA1182&lt;13, ROUNDUP(0.25*AA1182,0), IF(AA1182&lt;26, ROUNDUP(0.4*AA1182,0), IF(AA1182&lt;51, ROUNDUP(0.6*AA1182,0), ROUNDUP(0.75*AA1182,0)))), "N/A"))</f>
        <v>N/A</v>
      </c>
      <c r="AF1182" s="16" t="str">
        <f>IF(AD1182="N/A","N/A", (AE1182*AC1182)+Q1182)</f>
        <v>N/A</v>
      </c>
      <c r="AG1182" s="16" t="str">
        <f>IF($AF1182="N/A", "N/A", "TBC")</f>
        <v>N/A</v>
      </c>
      <c r="AH1182" s="16" t="str">
        <f>IF($AF1182="N/A", "N/A", "TBC")</f>
        <v>N/A</v>
      </c>
      <c r="AI1182" s="16" t="str">
        <f>IF($AF1182="N/A","N/A",IF(AC1182&gt;1,"TBC","N/A"))</f>
        <v>N/A</v>
      </c>
      <c r="AJ1182" s="16" t="str">
        <f>IF($AF1182="N/A","N/A",IF(AC1182&gt;2,"TBC","N/A"))</f>
        <v>N/A</v>
      </c>
      <c r="AK1182" s="16" t="str">
        <f>IF($AF1182="N/A","N/A",IF(AC1182&gt;3,"TBC","N/A"))</f>
        <v>N/A</v>
      </c>
      <c r="AL1182" s="16" t="str">
        <f>IF(AC1182="N/A","N/A",IF(AC1182&gt;0,IF(SUM(AG1182:AK1182)&lt;&gt;AF1182,"CHECK","OK"),"N/A"))</f>
        <v>N/A</v>
      </c>
      <c r="AM1182" s="16" t="e">
        <f>IF(AD1182="N/A", L1182+T1182, L1182+AG1182)</f>
        <v>#VALUE!</v>
      </c>
      <c r="AN1182" s="16" t="str">
        <f>IF(AD1182="N/A", IF(U1182="N/A", "N/A", L1182+U1182), AD1182+AH1182)</f>
        <v>N/A</v>
      </c>
      <c r="AO1182" s="16" t="str">
        <f>IF(AD1182="N/A", IF(V1182="N/A", "N/A", L1182+V1182), IF(AI1182="N/A", "N/A", AD1182+AI1182))</f>
        <v>N/A</v>
      </c>
      <c r="AP1182" s="16" t="str">
        <f>IF(AD1182="N/A", IF(W1182="N/A", "N/A", L1182+W1182), IF(AJ1182="N/A", "N/A", AD1182+AJ1182))</f>
        <v>N/A</v>
      </c>
      <c r="AQ1182" s="16" t="str">
        <f>IF(AD1182="N/A", IF(X1182="N/A", "N/A", L1182+X1182), IF(AK1182="N/A", "N/A", AD1182+AK1182))</f>
        <v>N/A</v>
      </c>
      <c r="AR1182" s="15" t="s">
        <v>40</v>
      </c>
      <c r="AS1182" s="15" t="s">
        <v>40</v>
      </c>
      <c r="AT1182" s="15" t="s">
        <v>40</v>
      </c>
      <c r="AU1182" s="15" t="s">
        <v>40</v>
      </c>
      <c r="AV1182" s="15" t="s">
        <v>40</v>
      </c>
      <c r="AW1182" s="15" t="s">
        <v>40</v>
      </c>
      <c r="AX1182" s="15" t="s">
        <v>40</v>
      </c>
      <c r="AY1182" s="15" t="s">
        <v>40</v>
      </c>
      <c r="AZ1182" s="15" t="s">
        <v>40</v>
      </c>
      <c r="BA1182" s="15" t="s">
        <v>40</v>
      </c>
      <c r="BB1182" s="15" t="s">
        <v>40</v>
      </c>
      <c r="BC1182" s="15" t="s">
        <v>40</v>
      </c>
      <c r="BD1182" s="15" t="s">
        <v>40</v>
      </c>
      <c r="BE1182" s="15" t="s">
        <v>40</v>
      </c>
      <c r="BF1182" s="15" t="s">
        <v>40</v>
      </c>
      <c r="BG1182" s="15" t="s">
        <v>40</v>
      </c>
      <c r="BH1182" s="15" t="s">
        <v>40</v>
      </c>
      <c r="BJ1182" s="16" t="e">
        <f>IF(AR1182="R", $CA1182, IF(OR(AR1182="P", AR1182="T", AR1182="N"), 0, IF($C1182="DM", $T1182, IF(OR(AR1182="Y", AR1182="IR"),$AM1182,IF(AR1182="C", IF($BI1182="Y", IF($AF1182="N/A", $Q1182, $AF1182), IF($AG1182="N/A", $T1182,$AG1182)))))))</f>
        <v>#VALUE!</v>
      </c>
      <c r="BK1182" s="16" t="e">
        <f>IF(AS1182="R", $CA1182, IF(OR(AS1182="P", AS1182="T", AS1182="N"), 0, IF($C1182="DM", $T1182, IF(OR(AS1182="Y", AS1182="IR"),$AM1182,IF(AS1182="C", IF($BI1182="Y", IF($AF1182="N/A", $Q1182, $AF1182), IF($AG1182="N/A", $T1182,$AG1182)))))))</f>
        <v>#VALUE!</v>
      </c>
      <c r="BL1182" s="16" t="e">
        <f>IF(AT1182="R", $CA1182, IF(OR(AT1182="P", AT1182="T", AT1182="N"), 0, IF($C1182="DM", $T1182, IF(OR(AT1182="Y", AT1182="IR"),$AM1182,IF(AT1182="C", IF($BI1182="Y", IF($AF1182="N/A", $Q1182, $AF1182), IF($AG1182="N/A", $T1182,$AG1182)))))))</f>
        <v>#VALUE!</v>
      </c>
      <c r="BM1182" s="16" t="e">
        <f>IF(AU1182="R", $CA1182, IF(OR(AU1182="P", AU1182="T", AU1182="N"), 0, IF($C1182="DM", $T1182, IF(OR(AU1182="Y", AU1182="IR"),$AM1182,IF(AU1182="C", IF($BI1182="Y", IF($AF1182="N/A", $Q1182, $AF1182), IF($AG1182="N/A", $T1182,$AG1182)))))))</f>
        <v>#VALUE!</v>
      </c>
      <c r="BN1182" s="16" t="e">
        <f>IF(AV1182="R", $CA1182, IF(OR(AV1182="P", AV1182="T", AV1182="N"), 0, IF($C1182="DM", $T1182, IF(OR(AV1182="Y", AV1182="IR"),$AM1182,IF(AV1182="C", IF($BI1182="Y", IF($AF1182="N/A", $Q1182, $AF1182), IF($AG1182="N/A", $T1182,$AG1182)))))))</f>
        <v>#VALUE!</v>
      </c>
      <c r="BO1182" s="16" t="e">
        <f>IF(AW1182="R", $CA1182, IF(OR(AW1182="P", AW1182="T", AW1182="N"), 0, IF($C1182="DM", $T1182, IF(OR(AW1182="Y", AW1182="IR"),$AM1182,IF(AW1182="C", IF($BI1182="Y", IF($AF1182="N/A", $Q1182, $AF1182), IF($AG1182="N/A", $T1182,$AG1182)))))))</f>
        <v>#VALUE!</v>
      </c>
      <c r="BP1182" s="16" t="e">
        <f>IF(AX1182="R", $CA1182, IF(OR(AX1182="P", AX1182="T", AX1182="N"), 0, IF($C1182="DM", $T1182, IF(OR(AX1182="Y", AX1182="IR"),$AM1182,IF(AX1182="C", IF($BI1182="Y", IF($AF1182="N/A", $Q1182, $AF1182), IF($AG1182="N/A", $T1182,$AG1182)))))))</f>
        <v>#VALUE!</v>
      </c>
      <c r="BQ1182" s="16" t="e">
        <f>IF(AY1182="R", $CA1182, IF(OR(AY1182="P", AY1182="T", AY1182="N"), 0, IF($C1182="DM", $T1182, IF(OR(AY1182="Y", AY1182="IR"),$AM1182,IF(AY1182="C", IF($BI1182="Y", IF($AF1182="N/A", $Q1182, $AF1182), IF($AG1182="N/A", $T1182,$AG1182)))))))</f>
        <v>#VALUE!</v>
      </c>
      <c r="BR1182" s="16" t="e">
        <f>IF(AZ1182="R", $CA1182, IF(OR(AZ1182="P", AZ1182="T", AZ1182="N"), 0, IF($C1182="DM", $T1182, IF(OR(AZ1182="Y", AZ1182="IR"),$AM1182,IF(AZ1182="C", IF($BI1182="Y", IF($AF1182="N/A", $Q1182, $AF1182), IF($AG1182="N/A", $T1182,$AG1182)))))))</f>
        <v>#VALUE!</v>
      </c>
      <c r="BS1182" s="16" t="e">
        <f>IF(BA1182="R", $CA1182, IF(OR(BA1182="P", BA1182="T", BA1182="N"), 0, IF($C1182="DM", $T1182, IF(OR(BA1182="Y", BA1182="IR"),$AM1182,IF(BA1182="C", IF($BI1182="Y", IF($AF1182="N/A", $Q1182, $AF1182), IF($AG1182="N/A", $T1182,$AG1182)))))))</f>
        <v>#VALUE!</v>
      </c>
      <c r="BT1182" s="16" t="e">
        <f>IF(BB1182="R", $CA1182, IF(OR(BB1182="P", BB1182="T", BB1182="N"), 0, IF($C1182="DM", $T1182, IF(OR(BB1182="Y", BB1182="IR"),$AM1182,IF(BB1182="C", IF($BI1182="Y", IF($BA1182="C", IF($AF1182="N/A", $Q1182, $AF1182), IF($AF1182="N/A", $T1182, $AM1182)), IF($AG1182="N/A", $T1182,$AG1182)))))))</f>
        <v>#VALUE!</v>
      </c>
      <c r="BU1182" s="16" t="e">
        <f>IF(BC1182="R", $CA1182, IF(OR(BC1182="P", BC1182="T", BC1182="N"), 0, IF($C1182="DM", $T1182, IF(OR(BC1182="Y", BC1182="IR"),$AM1182,IF(BC1182="C", IF($BI1182="Y", IF($BA1182="C", IF($AF1182="N/A", $Q1182, $AF1182), IF($AF1182="N/A", $T1182, $AM1182)), IF($AG1182="N/A", $T1182,$AG1182)))))))</f>
        <v>#VALUE!</v>
      </c>
      <c r="BV1182" s="16" t="e">
        <f>IF(BD1182="R", $CA1182, IF(OR(BD1182="P", BD1182="T", BD1182="N"), 0, IF($C1182="DM", $T1182, IF(OR(BD1182="Y", BD1182="IR"),$AM1182,IF(BD1182="C", IF($BI1182="Y", IF($BA1182="C", IF($AF1182="N/A", $Q1182, $AF1182), IF($AF1182="N/A", $T1182, $AM1182)), IF($AG1182="N/A", $T1182,$AG1182)))))))</f>
        <v>#VALUE!</v>
      </c>
      <c r="BW1182" s="16" t="e">
        <f>IF(BE1182="R", $CA1182, IF(OR(BE1182="P", BE1182="T", BE1182="N"), 0, IF($C1182="DM", $T1182, IF(OR(BE1182="Y", BE1182="IR"),$AM1182,IF(BE1182="C", IF($BI1182="Y", IF($BA1182="C", IF($AF1182="N/A", $Q1182, $AF1182), IF($AF1182="N/A", $T1182, $AM1182)), IF($AG1182="N/A", $T1182,$AG1182)))))))</f>
        <v>#VALUE!</v>
      </c>
      <c r="BX1182" s="16" t="e">
        <f>IF(BF1182="R", $CA1182, IF(OR(BF1182="P", BF1182="T", BF1182="N"), 0, IF($C1182="DM", $T1182, IF(OR(BF1182="Y", BF1182="IR"),$AM1182,IF(BF1182="C", IF($BI1182="Y", IF($BA1182="C", IF($AF1182="N/A", $Q1182, $AF1182), IF($AF1182="N/A", $T1182, $AM1182)), IF($AG1182="N/A", $T1182,$AG1182)))))))</f>
        <v>#VALUE!</v>
      </c>
      <c r="BY1182" s="16" t="e">
        <f>IF(BG1182="R", $CA1182, IF(OR(BG1182="P", BG1182="T", BG1182="N"), 0, IF($C1182="DM", $T1182, IF(OR(BG1182="Y", BG1182="IR"),$AM1182,IF(BG1182="C", IF($BI1182="Y", IF($BA1182="C", IF($AF1182="N/A", $Q1182, $AF1182), IF($AF1182="N/A", $T1182, $AM1182)), IF($AG1182="N/A", $T1182,$AG1182)))))))</f>
        <v>#VALUE!</v>
      </c>
      <c r="BZ1182" s="16" t="e">
        <f>IF(BH1182="R", $CA1182, IF(OR(BH1182="P", BH1182="T", BH1182="N"), 0, IF($C1182="DM", $T1182, IF(OR(BH1182="Y", BH1182="IR"),$AM1182,IF(BH1182="C", IF($BI1182="Y", IF($BA1182="C", IF($AF1182="N/A", $Q1182, $AF1182), IF($AF1182="N/A", $T1182, $AM1182)), IF($AG1182="N/A", $T1182,$AG1182)))))))</f>
        <v>#VALUE!</v>
      </c>
      <c r="CA1182" s="15" t="s">
        <v>75</v>
      </c>
      <c r="CB1182" s="16" t="e">
        <f>BZ1182</f>
        <v>#VALUE!</v>
      </c>
      <c r="CC1182" s="15" t="str">
        <f>IF(OR($BH1182="T", $BH1182="R"), 0, IF($BH1182="C", IF($BI1182="Y", IF($BA1182="C", 0, IF(AF1182="N/A", Q1182-T1182, AF1182-AG1182)), IF($AF1182="N/A", U1182, AH1182)), AN1182))</f>
        <v>N/A</v>
      </c>
      <c r="CD1182" s="15" t="str">
        <f>IF(OR($BH1182="T", $BH1182="R"), 0, IF($BH1182="C", IF($BI1182="Y", 0, IF($AF1182="N/A", V1182, AI1182)), AO1182))</f>
        <v>N/A</v>
      </c>
      <c r="CE1182" s="15" t="str">
        <f>IF(OR($BH1182="T", $BH1182="R"), 0, IF($BH1182="C", IF($BI1182="Y", 0, IF($AF1182="N/A", W1182, AJ1182)), AP1182))</f>
        <v>N/A</v>
      </c>
      <c r="CF1182" s="15" t="str">
        <f>IF(OR($BH1182="T", $BH1182="R"), 0, IF($BH1182="C", IF($BI1182="Y", 0, IF($AF1182="N/A", X1182, AK1182)), AQ1182))</f>
        <v>N/A</v>
      </c>
    </row>
    <row r="1183" spans="1:84" x14ac:dyDescent="0.25">
      <c r="A1183" s="14">
        <v>6160</v>
      </c>
      <c r="B1183" s="15"/>
      <c r="C1183" s="15"/>
      <c r="D1183" s="15"/>
      <c r="E1183" s="15" t="e">
        <f>VLOOKUP(B1183, 'Rookie Year'!$A$2:$B$55679,2,FALSE)</f>
        <v>#N/A</v>
      </c>
      <c r="F1183" s="15">
        <v>2024</v>
      </c>
      <c r="G1183" s="15" t="s">
        <v>42</v>
      </c>
      <c r="H1183" s="15"/>
      <c r="I1183" s="16"/>
      <c r="J1183" s="15"/>
      <c r="K1183" s="17">
        <f>IF(AND(G1183&lt;&gt;"N",R1183="N/A"), IF(I1183&lt;4, 0, 0.25),IF(I1183=1, IF(J1183=1,0.25, 0.25), IF(I1183&lt;13, 0.25, IF(I1183&lt;26, 0.4, IF(I1183&lt;51, 0.6, 0.75)))))</f>
        <v>0.25</v>
      </c>
      <c r="L1183" s="16">
        <f>I1183-M1183</f>
        <v>0</v>
      </c>
      <c r="M1183" s="16">
        <f>ROUNDUP(I1183*K1183,0)</f>
        <v>0</v>
      </c>
      <c r="N1183" s="16">
        <f>M1183*J1183</f>
        <v>0</v>
      </c>
      <c r="O1183" s="16">
        <v>0</v>
      </c>
      <c r="P1183" s="16">
        <v>0</v>
      </c>
      <c r="Q1183" s="16">
        <f>N1183-O1183-P1183</f>
        <v>0</v>
      </c>
      <c r="R1183" s="15" t="s">
        <v>75</v>
      </c>
      <c r="S1183" s="15">
        <f>IF(R1183="N/A", J1183-($B$1-F1183), J1183-($B$1-R1183))</f>
        <v>0</v>
      </c>
      <c r="T1183" s="16" t="str">
        <f>IF($S1183&lt;1, "N/A", $M1183)</f>
        <v>N/A</v>
      </c>
      <c r="U1183" s="16" t="str">
        <f>IF($S1183&lt;2, "N/A", $M1183)</f>
        <v>N/A</v>
      </c>
      <c r="V1183" s="16" t="str">
        <f>IF($S1183&lt;3, "N/A", $M1183)</f>
        <v>N/A</v>
      </c>
      <c r="W1183" s="16" t="str">
        <f>IF($S1183&lt;4, "N/A", $M1183)</f>
        <v>N/A</v>
      </c>
      <c r="X1183" s="16" t="str">
        <f>IF($S1183&lt;5, "N/A", $M1183)</f>
        <v>N/A</v>
      </c>
      <c r="Y1183" s="15" t="str">
        <f>IF(SUM(T1183:X1183)&lt;&gt;Q1183, "CHECK", "OK")</f>
        <v>OK</v>
      </c>
      <c r="Z1183" s="15" t="str">
        <f>IF(F1183=$B$1, "No", IF(S1183=1, "Yes", "No"))</f>
        <v>No</v>
      </c>
      <c r="AA1183" s="18" t="str">
        <f>IF(C1183="DM", "N/A", IF(Z1183="No","N/A",VLOOKUP(B1183,'Extension List'!$A$3:$R$1972,18,FALSE)))</f>
        <v>N/A</v>
      </c>
      <c r="AB1183" s="15" t="str">
        <f>IF(C1183="DM", "N/A", IF(Z1183="No","N/A",VLOOKUP(B1183,'Extension List'!$A$3:$T$1972,20,FALSE)))</f>
        <v>N/A</v>
      </c>
      <c r="AC1183" s="15" t="str">
        <f>IF(AA1183="N/A", "N/A", 0)</f>
        <v>N/A</v>
      </c>
      <c r="AD1183" s="16" t="str">
        <f>IF(AE1183="N/A", "N/A", AA1183-AE1183)</f>
        <v>N/A</v>
      </c>
      <c r="AE1183" s="16" t="str">
        <f>IF(AA1183="N/A", "N/A", IF(AC1183&gt;0, IF(AA1183&lt;13, ROUNDUP(0.25*AA1183,0), IF(AA1183&lt;26, ROUNDUP(0.4*AA1183,0), IF(AA1183&lt;51, ROUNDUP(0.6*AA1183,0), ROUNDUP(0.75*AA1183,0)))), "N/A"))</f>
        <v>N/A</v>
      </c>
      <c r="AF1183" s="16" t="str">
        <f>IF(AD1183="N/A","N/A", (AE1183*AC1183)+Q1183)</f>
        <v>N/A</v>
      </c>
      <c r="AG1183" s="16" t="str">
        <f>IF($AF1183="N/A", "N/A", "TBC")</f>
        <v>N/A</v>
      </c>
      <c r="AH1183" s="16" t="str">
        <f>IF($AF1183="N/A", "N/A", "TBC")</f>
        <v>N/A</v>
      </c>
      <c r="AI1183" s="16" t="str">
        <f>IF($AF1183="N/A","N/A",IF(AC1183&gt;1,"TBC","N/A"))</f>
        <v>N/A</v>
      </c>
      <c r="AJ1183" s="16" t="str">
        <f>IF($AF1183="N/A","N/A",IF(AC1183&gt;2,"TBC","N/A"))</f>
        <v>N/A</v>
      </c>
      <c r="AK1183" s="16" t="str">
        <f>IF($AF1183="N/A","N/A",IF(AC1183&gt;3,"TBC","N/A"))</f>
        <v>N/A</v>
      </c>
      <c r="AL1183" s="16" t="str">
        <f>IF(AC1183="N/A","N/A",IF(AC1183&gt;0,IF(SUM(AG1183:AK1183)&lt;&gt;AF1183,"CHECK","OK"),"N/A"))</f>
        <v>N/A</v>
      </c>
      <c r="AM1183" s="16" t="e">
        <f>IF(AD1183="N/A", L1183+T1183, L1183+AG1183)</f>
        <v>#VALUE!</v>
      </c>
      <c r="AN1183" s="16" t="str">
        <f>IF(AD1183="N/A", IF(U1183="N/A", "N/A", L1183+U1183), AD1183+AH1183)</f>
        <v>N/A</v>
      </c>
      <c r="AO1183" s="16" t="str">
        <f>IF(AD1183="N/A", IF(V1183="N/A", "N/A", L1183+V1183), IF(AI1183="N/A", "N/A", AD1183+AI1183))</f>
        <v>N/A</v>
      </c>
      <c r="AP1183" s="16" t="str">
        <f>IF(AD1183="N/A", IF(W1183="N/A", "N/A", L1183+W1183), IF(AJ1183="N/A", "N/A", AD1183+AJ1183))</f>
        <v>N/A</v>
      </c>
      <c r="AQ1183" s="16" t="str">
        <f>IF(AD1183="N/A", IF(X1183="N/A", "N/A", L1183+X1183), IF(AK1183="N/A", "N/A", AD1183+AK1183))</f>
        <v>N/A</v>
      </c>
      <c r="AR1183" s="15" t="s">
        <v>40</v>
      </c>
      <c r="AS1183" s="15" t="s">
        <v>40</v>
      </c>
      <c r="AT1183" s="15" t="s">
        <v>40</v>
      </c>
      <c r="AU1183" s="15" t="s">
        <v>40</v>
      </c>
      <c r="AV1183" s="15" t="s">
        <v>40</v>
      </c>
      <c r="AW1183" s="15" t="s">
        <v>40</v>
      </c>
      <c r="AX1183" s="15" t="s">
        <v>40</v>
      </c>
      <c r="AY1183" s="15" t="s">
        <v>40</v>
      </c>
      <c r="AZ1183" s="15" t="s">
        <v>40</v>
      </c>
      <c r="BA1183" s="15" t="s">
        <v>40</v>
      </c>
      <c r="BB1183" s="15" t="s">
        <v>40</v>
      </c>
      <c r="BC1183" s="15" t="s">
        <v>40</v>
      </c>
      <c r="BD1183" s="15" t="s">
        <v>40</v>
      </c>
      <c r="BE1183" s="15" t="s">
        <v>40</v>
      </c>
      <c r="BF1183" s="15" t="s">
        <v>40</v>
      </c>
      <c r="BG1183" s="15" t="s">
        <v>40</v>
      </c>
      <c r="BH1183" s="15" t="s">
        <v>40</v>
      </c>
      <c r="BJ1183" s="16" t="e">
        <f>IF(AR1183="R", $CA1183, IF(OR(AR1183="P", AR1183="T", AR1183="N"), 0, IF($C1183="DM", $T1183, IF(OR(AR1183="Y", AR1183="IR"),$AM1183,IF(AR1183="C", IF($BI1183="Y", IF($AF1183="N/A", $Q1183, $AF1183), IF($AG1183="N/A", $T1183,$AG1183)))))))</f>
        <v>#VALUE!</v>
      </c>
      <c r="BK1183" s="16" t="e">
        <f>IF(AS1183="R", $CA1183, IF(OR(AS1183="P", AS1183="T", AS1183="N"), 0, IF($C1183="DM", $T1183, IF(OR(AS1183="Y", AS1183="IR"),$AM1183,IF(AS1183="C", IF($BI1183="Y", IF($AF1183="N/A", $Q1183, $AF1183), IF($AG1183="N/A", $T1183,$AG1183)))))))</f>
        <v>#VALUE!</v>
      </c>
      <c r="BL1183" s="16" t="e">
        <f>IF(AT1183="R", $CA1183, IF(OR(AT1183="P", AT1183="T", AT1183="N"), 0, IF($C1183="DM", $T1183, IF(OR(AT1183="Y", AT1183="IR"),$AM1183,IF(AT1183="C", IF($BI1183="Y", IF($AF1183="N/A", $Q1183, $AF1183), IF($AG1183="N/A", $T1183,$AG1183)))))))</f>
        <v>#VALUE!</v>
      </c>
      <c r="BM1183" s="16" t="e">
        <f>IF(AU1183="R", $CA1183, IF(OR(AU1183="P", AU1183="T", AU1183="N"), 0, IF($C1183="DM", $T1183, IF(OR(AU1183="Y", AU1183="IR"),$AM1183,IF(AU1183="C", IF($BI1183="Y", IF($AF1183="N/A", $Q1183, $AF1183), IF($AG1183="N/A", $T1183,$AG1183)))))))</f>
        <v>#VALUE!</v>
      </c>
      <c r="BN1183" s="16" t="e">
        <f>IF(AV1183="R", $CA1183, IF(OR(AV1183="P", AV1183="T", AV1183="N"), 0, IF($C1183="DM", $T1183, IF(OR(AV1183="Y", AV1183="IR"),$AM1183,IF(AV1183="C", IF($BI1183="Y", IF($AF1183="N/A", $Q1183, $AF1183), IF($AG1183="N/A", $T1183,$AG1183)))))))</f>
        <v>#VALUE!</v>
      </c>
      <c r="BO1183" s="16" t="e">
        <f>IF(AW1183="R", $CA1183, IF(OR(AW1183="P", AW1183="T", AW1183="N"), 0, IF($C1183="DM", $T1183, IF(OR(AW1183="Y", AW1183="IR"),$AM1183,IF(AW1183="C", IF($BI1183="Y", IF($AF1183="N/A", $Q1183, $AF1183), IF($AG1183="N/A", $T1183,$AG1183)))))))</f>
        <v>#VALUE!</v>
      </c>
      <c r="BP1183" s="16" t="e">
        <f>IF(AX1183="R", $CA1183, IF(OR(AX1183="P", AX1183="T", AX1183="N"), 0, IF($C1183="DM", $T1183, IF(OR(AX1183="Y", AX1183="IR"),$AM1183,IF(AX1183="C", IF($BI1183="Y", IF($AF1183="N/A", $Q1183, $AF1183), IF($AG1183="N/A", $T1183,$AG1183)))))))</f>
        <v>#VALUE!</v>
      </c>
      <c r="BQ1183" s="16" t="e">
        <f>IF(AY1183="R", $CA1183, IF(OR(AY1183="P", AY1183="T", AY1183="N"), 0, IF($C1183="DM", $T1183, IF(OR(AY1183="Y", AY1183="IR"),$AM1183,IF(AY1183="C", IF($BI1183="Y", IF($AF1183="N/A", $Q1183, $AF1183), IF($AG1183="N/A", $T1183,$AG1183)))))))</f>
        <v>#VALUE!</v>
      </c>
      <c r="BR1183" s="16" t="e">
        <f>IF(AZ1183="R", $CA1183, IF(OR(AZ1183="P", AZ1183="T", AZ1183="N"), 0, IF($C1183="DM", $T1183, IF(OR(AZ1183="Y", AZ1183="IR"),$AM1183,IF(AZ1183="C", IF($BI1183="Y", IF($AF1183="N/A", $Q1183, $AF1183), IF($AG1183="N/A", $T1183,$AG1183)))))))</f>
        <v>#VALUE!</v>
      </c>
      <c r="BS1183" s="16" t="e">
        <f>IF(BA1183="R", $CA1183, IF(OR(BA1183="P", BA1183="T", BA1183="N"), 0, IF($C1183="DM", $T1183, IF(OR(BA1183="Y", BA1183="IR"),$AM1183,IF(BA1183="C", IF($BI1183="Y", IF($AF1183="N/A", $Q1183, $AF1183), IF($AG1183="N/A", $T1183,$AG1183)))))))</f>
        <v>#VALUE!</v>
      </c>
      <c r="BT1183" s="16" t="e">
        <f>IF(BB1183="R", $CA1183, IF(OR(BB1183="P", BB1183="T", BB1183="N"), 0, IF($C1183="DM", $T1183, IF(OR(BB1183="Y", BB1183="IR"),$AM1183,IF(BB1183="C", IF($BI1183="Y", IF($BA1183="C", IF($AF1183="N/A", $Q1183, $AF1183), IF($AF1183="N/A", $T1183, $AM1183)), IF($AG1183="N/A", $T1183,$AG1183)))))))</f>
        <v>#VALUE!</v>
      </c>
      <c r="BU1183" s="16" t="e">
        <f>IF(BC1183="R", $CA1183, IF(OR(BC1183="P", BC1183="T", BC1183="N"), 0, IF($C1183="DM", $T1183, IF(OR(BC1183="Y", BC1183="IR"),$AM1183,IF(BC1183="C", IF($BI1183="Y", IF($BA1183="C", IF($AF1183="N/A", $Q1183, $AF1183), IF($AF1183="N/A", $T1183, $AM1183)), IF($AG1183="N/A", $T1183,$AG1183)))))))</f>
        <v>#VALUE!</v>
      </c>
      <c r="BV1183" s="16" t="e">
        <f>IF(BD1183="R", $CA1183, IF(OR(BD1183="P", BD1183="T", BD1183="N"), 0, IF($C1183="DM", $T1183, IF(OR(BD1183="Y", BD1183="IR"),$AM1183,IF(BD1183="C", IF($BI1183="Y", IF($BA1183="C", IF($AF1183="N/A", $Q1183, $AF1183), IF($AF1183="N/A", $T1183, $AM1183)), IF($AG1183="N/A", $T1183,$AG1183)))))))</f>
        <v>#VALUE!</v>
      </c>
      <c r="BW1183" s="16" t="e">
        <f>IF(BE1183="R", $CA1183, IF(OR(BE1183="P", BE1183="T", BE1183="N"), 0, IF($C1183="DM", $T1183, IF(OR(BE1183="Y", BE1183="IR"),$AM1183,IF(BE1183="C", IF($BI1183="Y", IF($BA1183="C", IF($AF1183="N/A", $Q1183, $AF1183), IF($AF1183="N/A", $T1183, $AM1183)), IF($AG1183="N/A", $T1183,$AG1183)))))))</f>
        <v>#VALUE!</v>
      </c>
      <c r="BX1183" s="16" t="e">
        <f>IF(BF1183="R", $CA1183, IF(OR(BF1183="P", BF1183="T", BF1183="N"), 0, IF($C1183="DM", $T1183, IF(OR(BF1183="Y", BF1183="IR"),$AM1183,IF(BF1183="C", IF($BI1183="Y", IF($BA1183="C", IF($AF1183="N/A", $Q1183, $AF1183), IF($AF1183="N/A", $T1183, $AM1183)), IF($AG1183="N/A", $T1183,$AG1183)))))))</f>
        <v>#VALUE!</v>
      </c>
      <c r="BY1183" s="16" t="e">
        <f>IF(BG1183="R", $CA1183, IF(OR(BG1183="P", BG1183="T", BG1183="N"), 0, IF($C1183="DM", $T1183, IF(OR(BG1183="Y", BG1183="IR"),$AM1183,IF(BG1183="C", IF($BI1183="Y", IF($BA1183="C", IF($AF1183="N/A", $Q1183, $AF1183), IF($AF1183="N/A", $T1183, $AM1183)), IF($AG1183="N/A", $T1183,$AG1183)))))))</f>
        <v>#VALUE!</v>
      </c>
      <c r="BZ1183" s="16" t="e">
        <f>IF(BH1183="R", $CA1183, IF(OR(BH1183="P", BH1183="T", BH1183="N"), 0, IF($C1183="DM", $T1183, IF(OR(BH1183="Y", BH1183="IR"),$AM1183,IF(BH1183="C", IF($BI1183="Y", IF($BA1183="C", IF($AF1183="N/A", $Q1183, $AF1183), IF($AF1183="N/A", $T1183, $AM1183)), IF($AG1183="N/A", $T1183,$AG1183)))))))</f>
        <v>#VALUE!</v>
      </c>
      <c r="CA1183" s="15" t="s">
        <v>75</v>
      </c>
      <c r="CB1183" s="16" t="e">
        <f>BZ1183</f>
        <v>#VALUE!</v>
      </c>
      <c r="CC1183" s="15" t="str">
        <f>IF(OR($BH1183="T", $BH1183="R"), 0, IF($BH1183="C", IF($BI1183="Y", IF($BA1183="C", 0, IF(AF1183="N/A", Q1183-T1183, AF1183-AG1183)), IF($AF1183="N/A", U1183, AH1183)), AN1183))</f>
        <v>N/A</v>
      </c>
      <c r="CD1183" s="15" t="str">
        <f>IF(OR($BH1183="T", $BH1183="R"), 0, IF($BH1183="C", IF($BI1183="Y", 0, IF($AF1183="N/A", V1183, AI1183)), AO1183))</f>
        <v>N/A</v>
      </c>
      <c r="CE1183" s="15" t="str">
        <f>IF(OR($BH1183="T", $BH1183="R"), 0, IF($BH1183="C", IF($BI1183="Y", 0, IF($AF1183="N/A", W1183, AJ1183)), AP1183))</f>
        <v>N/A</v>
      </c>
      <c r="CF1183" s="15" t="str">
        <f>IF(OR($BH1183="T", $BH1183="R"), 0, IF($BH1183="C", IF($BI1183="Y", 0, IF($AF1183="N/A", X1183, AK1183)), AQ1183))</f>
        <v>N/A</v>
      </c>
    </row>
    <row r="1184" spans="1:84" x14ac:dyDescent="0.25">
      <c r="A1184" s="14">
        <v>6161</v>
      </c>
      <c r="B1184" s="15"/>
      <c r="C1184" s="15"/>
      <c r="D1184" s="15"/>
      <c r="E1184" s="15" t="e">
        <f>VLOOKUP(B1184, 'Rookie Year'!$A$2:$B$55679,2,FALSE)</f>
        <v>#N/A</v>
      </c>
      <c r="F1184" s="15">
        <v>2024</v>
      </c>
      <c r="G1184" s="15" t="s">
        <v>42</v>
      </c>
      <c r="H1184" s="15"/>
      <c r="I1184" s="16"/>
      <c r="J1184" s="15"/>
      <c r="K1184" s="17">
        <f>IF(AND(G1184&lt;&gt;"N",R1184="N/A"), IF(I1184&lt;4, 0, 0.25),IF(I1184=1, IF(J1184=1,0.25, 0.25), IF(I1184&lt;13, 0.25, IF(I1184&lt;26, 0.4, IF(I1184&lt;51, 0.6, 0.75)))))</f>
        <v>0.25</v>
      </c>
      <c r="L1184" s="16">
        <f>I1184-M1184</f>
        <v>0</v>
      </c>
      <c r="M1184" s="16">
        <f>ROUNDUP(I1184*K1184,0)</f>
        <v>0</v>
      </c>
      <c r="N1184" s="16">
        <f>M1184*J1184</f>
        <v>0</v>
      </c>
      <c r="O1184" s="16">
        <v>0</v>
      </c>
      <c r="P1184" s="16">
        <v>0</v>
      </c>
      <c r="Q1184" s="16">
        <f>N1184-O1184-P1184</f>
        <v>0</v>
      </c>
      <c r="R1184" s="15" t="s">
        <v>75</v>
      </c>
      <c r="S1184" s="15">
        <f>IF(R1184="N/A", J1184-($B$1-F1184), J1184-($B$1-R1184))</f>
        <v>0</v>
      </c>
      <c r="T1184" s="16" t="str">
        <f>IF($S1184&lt;1, "N/A", $M1184)</f>
        <v>N/A</v>
      </c>
      <c r="U1184" s="16" t="str">
        <f>IF($S1184&lt;2, "N/A", $M1184)</f>
        <v>N/A</v>
      </c>
      <c r="V1184" s="16" t="str">
        <f>IF($S1184&lt;3, "N/A", $M1184)</f>
        <v>N/A</v>
      </c>
      <c r="W1184" s="16" t="str">
        <f>IF($S1184&lt;4, "N/A", $M1184)</f>
        <v>N/A</v>
      </c>
      <c r="X1184" s="16" t="str">
        <f>IF($S1184&lt;5, "N/A", $M1184)</f>
        <v>N/A</v>
      </c>
      <c r="Y1184" s="15" t="str">
        <f>IF(SUM(T1184:X1184)&lt;&gt;Q1184, "CHECK", "OK")</f>
        <v>OK</v>
      </c>
      <c r="Z1184" s="15" t="str">
        <f>IF(F1184=$B$1, "No", IF(S1184=1, "Yes", "No"))</f>
        <v>No</v>
      </c>
      <c r="AA1184" s="18" t="str">
        <f>IF(C1184="DM", "N/A", IF(Z1184="No","N/A",VLOOKUP(B1184,'Extension List'!$A$3:$R$1972,18,FALSE)))</f>
        <v>N/A</v>
      </c>
      <c r="AB1184" s="15" t="str">
        <f>IF(C1184="DM", "N/A", IF(Z1184="No","N/A",VLOOKUP(B1184,'Extension List'!$A$3:$T$1972,20,FALSE)))</f>
        <v>N/A</v>
      </c>
      <c r="AC1184" s="15" t="str">
        <f>IF(AA1184="N/A", "N/A", 0)</f>
        <v>N/A</v>
      </c>
      <c r="AD1184" s="16" t="str">
        <f>IF(AE1184="N/A", "N/A", AA1184-AE1184)</f>
        <v>N/A</v>
      </c>
      <c r="AE1184" s="16" t="str">
        <f>IF(AA1184="N/A", "N/A", IF(AC1184&gt;0, IF(AA1184&lt;13, ROUNDUP(0.25*AA1184,0), IF(AA1184&lt;26, ROUNDUP(0.4*AA1184,0), IF(AA1184&lt;51, ROUNDUP(0.6*AA1184,0), ROUNDUP(0.75*AA1184,0)))), "N/A"))</f>
        <v>N/A</v>
      </c>
      <c r="AF1184" s="16" t="str">
        <f>IF(AD1184="N/A","N/A", (AE1184*AC1184)+Q1184)</f>
        <v>N/A</v>
      </c>
      <c r="AG1184" s="16" t="str">
        <f>IF($AF1184="N/A", "N/A", "TBC")</f>
        <v>N/A</v>
      </c>
      <c r="AH1184" s="16" t="str">
        <f>IF($AF1184="N/A", "N/A", "TBC")</f>
        <v>N/A</v>
      </c>
      <c r="AI1184" s="16" t="str">
        <f>IF($AF1184="N/A","N/A",IF(AC1184&gt;1,"TBC","N/A"))</f>
        <v>N/A</v>
      </c>
      <c r="AJ1184" s="16" t="str">
        <f>IF($AF1184="N/A","N/A",IF(AC1184&gt;2,"TBC","N/A"))</f>
        <v>N/A</v>
      </c>
      <c r="AK1184" s="16" t="str">
        <f>IF($AF1184="N/A","N/A",IF(AC1184&gt;3,"TBC","N/A"))</f>
        <v>N/A</v>
      </c>
      <c r="AL1184" s="16" t="str">
        <f>IF(AC1184="N/A","N/A",IF(AC1184&gt;0,IF(SUM(AG1184:AK1184)&lt;&gt;AF1184,"CHECK","OK"),"N/A"))</f>
        <v>N/A</v>
      </c>
      <c r="AM1184" s="16" t="e">
        <f>IF(AD1184="N/A", L1184+T1184, L1184+AG1184)</f>
        <v>#VALUE!</v>
      </c>
      <c r="AN1184" s="16" t="str">
        <f>IF(AD1184="N/A", IF(U1184="N/A", "N/A", L1184+U1184), AD1184+AH1184)</f>
        <v>N/A</v>
      </c>
      <c r="AO1184" s="16" t="str">
        <f>IF(AD1184="N/A", IF(V1184="N/A", "N/A", L1184+V1184), IF(AI1184="N/A", "N/A", AD1184+AI1184))</f>
        <v>N/A</v>
      </c>
      <c r="AP1184" s="16" t="str">
        <f>IF(AD1184="N/A", IF(W1184="N/A", "N/A", L1184+W1184), IF(AJ1184="N/A", "N/A", AD1184+AJ1184))</f>
        <v>N/A</v>
      </c>
      <c r="AQ1184" s="16" t="str">
        <f>IF(AD1184="N/A", IF(X1184="N/A", "N/A", L1184+X1184), IF(AK1184="N/A", "N/A", AD1184+AK1184))</f>
        <v>N/A</v>
      </c>
      <c r="AR1184" s="15" t="s">
        <v>40</v>
      </c>
      <c r="AS1184" s="15" t="s">
        <v>40</v>
      </c>
      <c r="AT1184" s="15" t="s">
        <v>40</v>
      </c>
      <c r="AU1184" s="15" t="s">
        <v>40</v>
      </c>
      <c r="AV1184" s="15" t="s">
        <v>40</v>
      </c>
      <c r="AW1184" s="15" t="s">
        <v>40</v>
      </c>
      <c r="AX1184" s="15" t="s">
        <v>40</v>
      </c>
      <c r="AY1184" s="15" t="s">
        <v>40</v>
      </c>
      <c r="AZ1184" s="15" t="s">
        <v>40</v>
      </c>
      <c r="BA1184" s="15" t="s">
        <v>40</v>
      </c>
      <c r="BB1184" s="15" t="s">
        <v>40</v>
      </c>
      <c r="BC1184" s="15" t="s">
        <v>40</v>
      </c>
      <c r="BD1184" s="15" t="s">
        <v>40</v>
      </c>
      <c r="BE1184" s="15" t="s">
        <v>40</v>
      </c>
      <c r="BF1184" s="15" t="s">
        <v>40</v>
      </c>
      <c r="BG1184" s="15" t="s">
        <v>40</v>
      </c>
      <c r="BH1184" s="15" t="s">
        <v>40</v>
      </c>
      <c r="BJ1184" s="16" t="e">
        <f>IF(AR1184="R", $CA1184, IF(OR(AR1184="P", AR1184="T", AR1184="N"), 0, IF($C1184="DM", $T1184, IF(OR(AR1184="Y", AR1184="IR"),$AM1184,IF(AR1184="C", IF($BI1184="Y", IF($AF1184="N/A", $Q1184, $AF1184), IF($AG1184="N/A", $T1184,$AG1184)))))))</f>
        <v>#VALUE!</v>
      </c>
      <c r="BK1184" s="16" t="e">
        <f>IF(AS1184="R", $CA1184, IF(OR(AS1184="P", AS1184="T", AS1184="N"), 0, IF($C1184="DM", $T1184, IF(OR(AS1184="Y", AS1184="IR"),$AM1184,IF(AS1184="C", IF($BI1184="Y", IF($AF1184="N/A", $Q1184, $AF1184), IF($AG1184="N/A", $T1184,$AG1184)))))))</f>
        <v>#VALUE!</v>
      </c>
      <c r="BL1184" s="16" t="e">
        <f>IF(AT1184="R", $CA1184, IF(OR(AT1184="P", AT1184="T", AT1184="N"), 0, IF($C1184="DM", $T1184, IF(OR(AT1184="Y", AT1184="IR"),$AM1184,IF(AT1184="C", IF($BI1184="Y", IF($AF1184="N/A", $Q1184, $AF1184), IF($AG1184="N/A", $T1184,$AG1184)))))))</f>
        <v>#VALUE!</v>
      </c>
      <c r="BM1184" s="16" t="e">
        <f>IF(AU1184="R", $CA1184, IF(OR(AU1184="P", AU1184="T", AU1184="N"), 0, IF($C1184="DM", $T1184, IF(OR(AU1184="Y", AU1184="IR"),$AM1184,IF(AU1184="C", IF($BI1184="Y", IF($AF1184="N/A", $Q1184, $AF1184), IF($AG1184="N/A", $T1184,$AG1184)))))))</f>
        <v>#VALUE!</v>
      </c>
      <c r="BN1184" s="16" t="e">
        <f>IF(AV1184="R", $CA1184, IF(OR(AV1184="P", AV1184="T", AV1184="N"), 0, IF($C1184="DM", $T1184, IF(OR(AV1184="Y", AV1184="IR"),$AM1184,IF(AV1184="C", IF($BI1184="Y", IF($AF1184="N/A", $Q1184, $AF1184), IF($AG1184="N/A", $T1184,$AG1184)))))))</f>
        <v>#VALUE!</v>
      </c>
      <c r="BO1184" s="16" t="e">
        <f>IF(AW1184="R", $CA1184, IF(OR(AW1184="P", AW1184="T", AW1184="N"), 0, IF($C1184="DM", $T1184, IF(OR(AW1184="Y", AW1184="IR"),$AM1184,IF(AW1184="C", IF($BI1184="Y", IF($AF1184="N/A", $Q1184, $AF1184), IF($AG1184="N/A", $T1184,$AG1184)))))))</f>
        <v>#VALUE!</v>
      </c>
      <c r="BP1184" s="16" t="e">
        <f>IF(AX1184="R", $CA1184, IF(OR(AX1184="P", AX1184="T", AX1184="N"), 0, IF($C1184="DM", $T1184, IF(OR(AX1184="Y", AX1184="IR"),$AM1184,IF(AX1184="C", IF($BI1184="Y", IF($AF1184="N/A", $Q1184, $AF1184), IF($AG1184="N/A", $T1184,$AG1184)))))))</f>
        <v>#VALUE!</v>
      </c>
      <c r="BQ1184" s="16" t="e">
        <f>IF(AY1184="R", $CA1184, IF(OR(AY1184="P", AY1184="T", AY1184="N"), 0, IF($C1184="DM", $T1184, IF(OR(AY1184="Y", AY1184="IR"),$AM1184,IF(AY1184="C", IF($BI1184="Y", IF($AF1184="N/A", $Q1184, $AF1184), IF($AG1184="N/A", $T1184,$AG1184)))))))</f>
        <v>#VALUE!</v>
      </c>
      <c r="BR1184" s="16" t="e">
        <f>IF(AZ1184="R", $CA1184, IF(OR(AZ1184="P", AZ1184="T", AZ1184="N"), 0, IF($C1184="DM", $T1184, IF(OR(AZ1184="Y", AZ1184="IR"),$AM1184,IF(AZ1184="C", IF($BI1184="Y", IF($AF1184="N/A", $Q1184, $AF1184), IF($AG1184="N/A", $T1184,$AG1184)))))))</f>
        <v>#VALUE!</v>
      </c>
      <c r="BS1184" s="16" t="e">
        <f>IF(BA1184="R", $CA1184, IF(OR(BA1184="P", BA1184="T", BA1184="N"), 0, IF($C1184="DM", $T1184, IF(OR(BA1184="Y", BA1184="IR"),$AM1184,IF(BA1184="C", IF($BI1184="Y", IF($AF1184="N/A", $Q1184, $AF1184), IF($AG1184="N/A", $T1184,$AG1184)))))))</f>
        <v>#VALUE!</v>
      </c>
      <c r="BT1184" s="16" t="e">
        <f>IF(BB1184="R", $CA1184, IF(OR(BB1184="P", BB1184="T", BB1184="N"), 0, IF($C1184="DM", $T1184, IF(OR(BB1184="Y", BB1184="IR"),$AM1184,IF(BB1184="C", IF($BI1184="Y", IF($BA1184="C", IF($AF1184="N/A", $Q1184, $AF1184), IF($AF1184="N/A", $T1184, $AM1184)), IF($AG1184="N/A", $T1184,$AG1184)))))))</f>
        <v>#VALUE!</v>
      </c>
      <c r="BU1184" s="16" t="e">
        <f>IF(BC1184="R", $CA1184, IF(OR(BC1184="P", BC1184="T", BC1184="N"), 0, IF($C1184="DM", $T1184, IF(OR(BC1184="Y", BC1184="IR"),$AM1184,IF(BC1184="C", IF($BI1184="Y", IF($BA1184="C", IF($AF1184="N/A", $Q1184, $AF1184), IF($AF1184="N/A", $T1184, $AM1184)), IF($AG1184="N/A", $T1184,$AG1184)))))))</f>
        <v>#VALUE!</v>
      </c>
      <c r="BV1184" s="16" t="e">
        <f>IF(BD1184="R", $CA1184, IF(OR(BD1184="P", BD1184="T", BD1184="N"), 0, IF($C1184="DM", $T1184, IF(OR(BD1184="Y", BD1184="IR"),$AM1184,IF(BD1184="C", IF($BI1184="Y", IF($BA1184="C", IF($AF1184="N/A", $Q1184, $AF1184), IF($AF1184="N/A", $T1184, $AM1184)), IF($AG1184="N/A", $T1184,$AG1184)))))))</f>
        <v>#VALUE!</v>
      </c>
      <c r="BW1184" s="16" t="e">
        <f>IF(BE1184="R", $CA1184, IF(OR(BE1184="P", BE1184="T", BE1184="N"), 0, IF($C1184="DM", $T1184, IF(OR(BE1184="Y", BE1184="IR"),$AM1184,IF(BE1184="C", IF($BI1184="Y", IF($BA1184="C", IF($AF1184="N/A", $Q1184, $AF1184), IF($AF1184="N/A", $T1184, $AM1184)), IF($AG1184="N/A", $T1184,$AG1184)))))))</f>
        <v>#VALUE!</v>
      </c>
      <c r="BX1184" s="16" t="e">
        <f>IF(BF1184="R", $CA1184, IF(OR(BF1184="P", BF1184="T", BF1184="N"), 0, IF($C1184="DM", $T1184, IF(OR(BF1184="Y", BF1184="IR"),$AM1184,IF(BF1184="C", IF($BI1184="Y", IF($BA1184="C", IF($AF1184="N/A", $Q1184, $AF1184), IF($AF1184="N/A", $T1184, $AM1184)), IF($AG1184="N/A", $T1184,$AG1184)))))))</f>
        <v>#VALUE!</v>
      </c>
      <c r="BY1184" s="16" t="e">
        <f>IF(BG1184="R", $CA1184, IF(OR(BG1184="P", BG1184="T", BG1184="N"), 0, IF($C1184="DM", $T1184, IF(OR(BG1184="Y", BG1184="IR"),$AM1184,IF(BG1184="C", IF($BI1184="Y", IF($BA1184="C", IF($AF1184="N/A", $Q1184, $AF1184), IF($AF1184="N/A", $T1184, $AM1184)), IF($AG1184="N/A", $T1184,$AG1184)))))))</f>
        <v>#VALUE!</v>
      </c>
      <c r="BZ1184" s="16" t="e">
        <f>IF(BH1184="R", $CA1184, IF(OR(BH1184="P", BH1184="T", BH1184="N"), 0, IF($C1184="DM", $T1184, IF(OR(BH1184="Y", BH1184="IR"),$AM1184,IF(BH1184="C", IF($BI1184="Y", IF($BA1184="C", IF($AF1184="N/A", $Q1184, $AF1184), IF($AF1184="N/A", $T1184, $AM1184)), IF($AG1184="N/A", $T1184,$AG1184)))))))</f>
        <v>#VALUE!</v>
      </c>
      <c r="CA1184" s="15" t="s">
        <v>75</v>
      </c>
      <c r="CB1184" s="16" t="e">
        <f>BZ1184</f>
        <v>#VALUE!</v>
      </c>
      <c r="CC1184" s="15" t="str">
        <f>IF(OR($BH1184="T", $BH1184="R"), 0, IF($BH1184="C", IF($BI1184="Y", IF($BA1184="C", 0, IF(AF1184="N/A", Q1184-T1184, AF1184-AG1184)), IF($AF1184="N/A", U1184, AH1184)), AN1184))</f>
        <v>N/A</v>
      </c>
      <c r="CD1184" s="15" t="str">
        <f>IF(OR($BH1184="T", $BH1184="R"), 0, IF($BH1184="C", IF($BI1184="Y", 0, IF($AF1184="N/A", V1184, AI1184)), AO1184))</f>
        <v>N/A</v>
      </c>
      <c r="CE1184" s="15" t="str">
        <f>IF(OR($BH1184="T", $BH1184="R"), 0, IF($BH1184="C", IF($BI1184="Y", 0, IF($AF1184="N/A", W1184, AJ1184)), AP1184))</f>
        <v>N/A</v>
      </c>
      <c r="CF1184" s="15" t="str">
        <f>IF(OR($BH1184="T", $BH1184="R"), 0, IF($BH1184="C", IF($BI1184="Y", 0, IF($AF1184="N/A", X1184, AK1184)), AQ1184))</f>
        <v>N/A</v>
      </c>
    </row>
    <row r="1185" spans="1:84" x14ac:dyDescent="0.25">
      <c r="A1185" s="14">
        <v>6162</v>
      </c>
      <c r="B1185" s="15"/>
      <c r="C1185" s="15"/>
      <c r="D1185" s="15"/>
      <c r="E1185" s="15" t="e">
        <f>VLOOKUP(B1185, 'Rookie Year'!$A$2:$B$55679,2,FALSE)</f>
        <v>#N/A</v>
      </c>
      <c r="F1185" s="15">
        <v>2024</v>
      </c>
      <c r="G1185" s="15" t="s">
        <v>42</v>
      </c>
      <c r="H1185" s="15"/>
      <c r="I1185" s="16"/>
      <c r="J1185" s="15"/>
      <c r="K1185" s="17">
        <f>IF(AND(G1185&lt;&gt;"N",R1185="N/A"), IF(I1185&lt;4, 0, 0.25),IF(I1185=1, IF(J1185=1,0.25, 0.25), IF(I1185&lt;13, 0.25, IF(I1185&lt;26, 0.4, IF(I1185&lt;51, 0.6, 0.75)))))</f>
        <v>0.25</v>
      </c>
      <c r="L1185" s="16">
        <f>I1185-M1185</f>
        <v>0</v>
      </c>
      <c r="M1185" s="16">
        <f>ROUNDUP(I1185*K1185,0)</f>
        <v>0</v>
      </c>
      <c r="N1185" s="16">
        <f>M1185*J1185</f>
        <v>0</v>
      </c>
      <c r="O1185" s="16">
        <v>0</v>
      </c>
      <c r="P1185" s="16">
        <v>0</v>
      </c>
      <c r="Q1185" s="16">
        <f>N1185-O1185-P1185</f>
        <v>0</v>
      </c>
      <c r="R1185" s="15" t="s">
        <v>75</v>
      </c>
      <c r="S1185" s="15">
        <f>IF(R1185="N/A", J1185-($B$1-F1185), J1185-($B$1-R1185))</f>
        <v>0</v>
      </c>
      <c r="T1185" s="16" t="str">
        <f>IF($S1185&lt;1, "N/A", $M1185)</f>
        <v>N/A</v>
      </c>
      <c r="U1185" s="16" t="str">
        <f>IF($S1185&lt;2, "N/A", $M1185)</f>
        <v>N/A</v>
      </c>
      <c r="V1185" s="16" t="str">
        <f>IF($S1185&lt;3, "N/A", $M1185)</f>
        <v>N/A</v>
      </c>
      <c r="W1185" s="16" t="str">
        <f>IF($S1185&lt;4, "N/A", $M1185)</f>
        <v>N/A</v>
      </c>
      <c r="X1185" s="16" t="str">
        <f>IF($S1185&lt;5, "N/A", $M1185)</f>
        <v>N/A</v>
      </c>
      <c r="Y1185" s="15" t="str">
        <f>IF(SUM(T1185:X1185)&lt;&gt;Q1185, "CHECK", "OK")</f>
        <v>OK</v>
      </c>
      <c r="Z1185" s="15" t="str">
        <f>IF(F1185=$B$1, "No", IF(S1185=1, "Yes", "No"))</f>
        <v>No</v>
      </c>
      <c r="AA1185" s="18" t="str">
        <f>IF(C1185="DM", "N/A", IF(Z1185="No","N/A",VLOOKUP(B1185,'Extension List'!$A$3:$R$1972,18,FALSE)))</f>
        <v>N/A</v>
      </c>
      <c r="AB1185" s="15" t="str">
        <f>IF(C1185="DM", "N/A", IF(Z1185="No","N/A",VLOOKUP(B1185,'Extension List'!$A$3:$T$1972,20,FALSE)))</f>
        <v>N/A</v>
      </c>
      <c r="AC1185" s="15" t="str">
        <f>IF(AA1185="N/A", "N/A", 0)</f>
        <v>N/A</v>
      </c>
      <c r="AD1185" s="16" t="str">
        <f>IF(AE1185="N/A", "N/A", AA1185-AE1185)</f>
        <v>N/A</v>
      </c>
      <c r="AE1185" s="16" t="str">
        <f>IF(AA1185="N/A", "N/A", IF(AC1185&gt;0, IF(AA1185&lt;13, ROUNDUP(0.25*AA1185,0), IF(AA1185&lt;26, ROUNDUP(0.4*AA1185,0), IF(AA1185&lt;51, ROUNDUP(0.6*AA1185,0), ROUNDUP(0.75*AA1185,0)))), "N/A"))</f>
        <v>N/A</v>
      </c>
      <c r="AF1185" s="16" t="str">
        <f>IF(AD1185="N/A","N/A", (AE1185*AC1185)+Q1185)</f>
        <v>N/A</v>
      </c>
      <c r="AG1185" s="16" t="str">
        <f>IF($AF1185="N/A", "N/A", "TBC")</f>
        <v>N/A</v>
      </c>
      <c r="AH1185" s="16" t="str">
        <f>IF($AF1185="N/A", "N/A", "TBC")</f>
        <v>N/A</v>
      </c>
      <c r="AI1185" s="16" t="str">
        <f>IF($AF1185="N/A","N/A",IF(AC1185&gt;1,"TBC","N/A"))</f>
        <v>N/A</v>
      </c>
      <c r="AJ1185" s="16" t="str">
        <f>IF($AF1185="N/A","N/A",IF(AC1185&gt;2,"TBC","N/A"))</f>
        <v>N/A</v>
      </c>
      <c r="AK1185" s="16" t="str">
        <f>IF($AF1185="N/A","N/A",IF(AC1185&gt;3,"TBC","N/A"))</f>
        <v>N/A</v>
      </c>
      <c r="AL1185" s="16" t="str">
        <f>IF(AC1185="N/A","N/A",IF(AC1185&gt;0,IF(SUM(AG1185:AK1185)&lt;&gt;AF1185,"CHECK","OK"),"N/A"))</f>
        <v>N/A</v>
      </c>
      <c r="AM1185" s="16" t="e">
        <f>IF(AD1185="N/A", L1185+T1185, L1185+AG1185)</f>
        <v>#VALUE!</v>
      </c>
      <c r="AN1185" s="16" t="str">
        <f>IF(AD1185="N/A", IF(U1185="N/A", "N/A", L1185+U1185), AD1185+AH1185)</f>
        <v>N/A</v>
      </c>
      <c r="AO1185" s="16" t="str">
        <f>IF(AD1185="N/A", IF(V1185="N/A", "N/A", L1185+V1185), IF(AI1185="N/A", "N/A", AD1185+AI1185))</f>
        <v>N/A</v>
      </c>
      <c r="AP1185" s="16" t="str">
        <f>IF(AD1185="N/A", IF(W1185="N/A", "N/A", L1185+W1185), IF(AJ1185="N/A", "N/A", AD1185+AJ1185))</f>
        <v>N/A</v>
      </c>
      <c r="AQ1185" s="16" t="str">
        <f>IF(AD1185="N/A", IF(X1185="N/A", "N/A", L1185+X1185), IF(AK1185="N/A", "N/A", AD1185+AK1185))</f>
        <v>N/A</v>
      </c>
      <c r="AR1185" s="15" t="s">
        <v>40</v>
      </c>
      <c r="AS1185" s="15" t="s">
        <v>40</v>
      </c>
      <c r="AT1185" s="15" t="s">
        <v>40</v>
      </c>
      <c r="AU1185" s="15" t="s">
        <v>40</v>
      </c>
      <c r="AV1185" s="15" t="s">
        <v>40</v>
      </c>
      <c r="AW1185" s="15" t="s">
        <v>40</v>
      </c>
      <c r="AX1185" s="15" t="s">
        <v>40</v>
      </c>
      <c r="AY1185" s="15" t="s">
        <v>40</v>
      </c>
      <c r="AZ1185" s="15" t="s">
        <v>40</v>
      </c>
      <c r="BA1185" s="15" t="s">
        <v>40</v>
      </c>
      <c r="BB1185" s="15" t="s">
        <v>40</v>
      </c>
      <c r="BC1185" s="15" t="s">
        <v>40</v>
      </c>
      <c r="BD1185" s="15" t="s">
        <v>40</v>
      </c>
      <c r="BE1185" s="15" t="s">
        <v>40</v>
      </c>
      <c r="BF1185" s="15" t="s">
        <v>40</v>
      </c>
      <c r="BG1185" s="15" t="s">
        <v>40</v>
      </c>
      <c r="BH1185" s="15" t="s">
        <v>40</v>
      </c>
      <c r="BJ1185" s="16" t="e">
        <f>IF(AR1185="R", $CA1185, IF(OR(AR1185="P", AR1185="T", AR1185="N"), 0, IF($C1185="DM", $T1185, IF(OR(AR1185="Y", AR1185="IR"),$AM1185,IF(AR1185="C", IF($BI1185="Y", IF($AF1185="N/A", $Q1185, $AF1185), IF($AG1185="N/A", $T1185,$AG1185)))))))</f>
        <v>#VALUE!</v>
      </c>
      <c r="BK1185" s="16" t="e">
        <f>IF(AS1185="R", $CA1185, IF(OR(AS1185="P", AS1185="T", AS1185="N"), 0, IF($C1185="DM", $T1185, IF(OR(AS1185="Y", AS1185="IR"),$AM1185,IF(AS1185="C", IF($BI1185="Y", IF($AF1185="N/A", $Q1185, $AF1185), IF($AG1185="N/A", $T1185,$AG1185)))))))</f>
        <v>#VALUE!</v>
      </c>
      <c r="BL1185" s="16" t="e">
        <f>IF(AT1185="R", $CA1185, IF(OR(AT1185="P", AT1185="T", AT1185="N"), 0, IF($C1185="DM", $T1185, IF(OR(AT1185="Y", AT1185="IR"),$AM1185,IF(AT1185="C", IF($BI1185="Y", IF($AF1185="N/A", $Q1185, $AF1185), IF($AG1185="N/A", $T1185,$AG1185)))))))</f>
        <v>#VALUE!</v>
      </c>
      <c r="BM1185" s="16" t="e">
        <f>IF(AU1185="R", $CA1185, IF(OR(AU1185="P", AU1185="T", AU1185="N"), 0, IF($C1185="DM", $T1185, IF(OR(AU1185="Y", AU1185="IR"),$AM1185,IF(AU1185="C", IF($BI1185="Y", IF($AF1185="N/A", $Q1185, $AF1185), IF($AG1185="N/A", $T1185,$AG1185)))))))</f>
        <v>#VALUE!</v>
      </c>
      <c r="BN1185" s="16" t="e">
        <f>IF(AV1185="R", $CA1185, IF(OR(AV1185="P", AV1185="T", AV1185="N"), 0, IF($C1185="DM", $T1185, IF(OR(AV1185="Y", AV1185="IR"),$AM1185,IF(AV1185="C", IF($BI1185="Y", IF($AF1185="N/A", $Q1185, $AF1185), IF($AG1185="N/A", $T1185,$AG1185)))))))</f>
        <v>#VALUE!</v>
      </c>
      <c r="BO1185" s="16" t="e">
        <f>IF(AW1185="R", $CA1185, IF(OR(AW1185="P", AW1185="T", AW1185="N"), 0, IF($C1185="DM", $T1185, IF(OR(AW1185="Y", AW1185="IR"),$AM1185,IF(AW1185="C", IF($BI1185="Y", IF($AF1185="N/A", $Q1185, $AF1185), IF($AG1185="N/A", $T1185,$AG1185)))))))</f>
        <v>#VALUE!</v>
      </c>
      <c r="BP1185" s="16" t="e">
        <f>IF(AX1185="R", $CA1185, IF(OR(AX1185="P", AX1185="T", AX1185="N"), 0, IF($C1185="DM", $T1185, IF(OR(AX1185="Y", AX1185="IR"),$AM1185,IF(AX1185="C", IF($BI1185="Y", IF($AF1185="N/A", $Q1185, $AF1185), IF($AG1185="N/A", $T1185,$AG1185)))))))</f>
        <v>#VALUE!</v>
      </c>
      <c r="BQ1185" s="16" t="e">
        <f>IF(AY1185="R", $CA1185, IF(OR(AY1185="P", AY1185="T", AY1185="N"), 0, IF($C1185="DM", $T1185, IF(OR(AY1185="Y", AY1185="IR"),$AM1185,IF(AY1185="C", IF($BI1185="Y", IF($AF1185="N/A", $Q1185, $AF1185), IF($AG1185="N/A", $T1185,$AG1185)))))))</f>
        <v>#VALUE!</v>
      </c>
      <c r="BR1185" s="16" t="e">
        <f>IF(AZ1185="R", $CA1185, IF(OR(AZ1185="P", AZ1185="T", AZ1185="N"), 0, IF($C1185="DM", $T1185, IF(OR(AZ1185="Y", AZ1185="IR"),$AM1185,IF(AZ1185="C", IF($BI1185="Y", IF($AF1185="N/A", $Q1185, $AF1185), IF($AG1185="N/A", $T1185,$AG1185)))))))</f>
        <v>#VALUE!</v>
      </c>
      <c r="BS1185" s="16" t="e">
        <f>IF(BA1185="R", $CA1185, IF(OR(BA1185="P", BA1185="T", BA1185="N"), 0, IF($C1185="DM", $T1185, IF(OR(BA1185="Y", BA1185="IR"),$AM1185,IF(BA1185="C", IF($BI1185="Y", IF($AF1185="N/A", $Q1185, $AF1185), IF($AG1185="N/A", $T1185,$AG1185)))))))</f>
        <v>#VALUE!</v>
      </c>
      <c r="BT1185" s="16" t="e">
        <f>IF(BB1185="R", $CA1185, IF(OR(BB1185="P", BB1185="T", BB1185="N"), 0, IF($C1185="DM", $T1185, IF(OR(BB1185="Y", BB1185="IR"),$AM1185,IF(BB1185="C", IF($BI1185="Y", IF($BA1185="C", IF($AF1185="N/A", $Q1185, $AF1185), IF($AF1185="N/A", $T1185, $AM1185)), IF($AG1185="N/A", $T1185,$AG1185)))))))</f>
        <v>#VALUE!</v>
      </c>
      <c r="BU1185" s="16" t="e">
        <f>IF(BC1185="R", $CA1185, IF(OR(BC1185="P", BC1185="T", BC1185="N"), 0, IF($C1185="DM", $T1185, IF(OR(BC1185="Y", BC1185="IR"),$AM1185,IF(BC1185="C", IF($BI1185="Y", IF($BA1185="C", IF($AF1185="N/A", $Q1185, $AF1185), IF($AF1185="N/A", $T1185, $AM1185)), IF($AG1185="N/A", $T1185,$AG1185)))))))</f>
        <v>#VALUE!</v>
      </c>
      <c r="BV1185" s="16" t="e">
        <f>IF(BD1185="R", $CA1185, IF(OR(BD1185="P", BD1185="T", BD1185="N"), 0, IF($C1185="DM", $T1185, IF(OR(BD1185="Y", BD1185="IR"),$AM1185,IF(BD1185="C", IF($BI1185="Y", IF($BA1185="C", IF($AF1185="N/A", $Q1185, $AF1185), IF($AF1185="N/A", $T1185, $AM1185)), IF($AG1185="N/A", $T1185,$AG1185)))))))</f>
        <v>#VALUE!</v>
      </c>
      <c r="BW1185" s="16" t="e">
        <f>IF(BE1185="R", $CA1185, IF(OR(BE1185="P", BE1185="T", BE1185="N"), 0, IF($C1185="DM", $T1185, IF(OR(BE1185="Y", BE1185="IR"),$AM1185,IF(BE1185="C", IF($BI1185="Y", IF($BA1185="C", IF($AF1185="N/A", $Q1185, $AF1185), IF($AF1185="N/A", $T1185, $AM1185)), IF($AG1185="N/A", $T1185,$AG1185)))))))</f>
        <v>#VALUE!</v>
      </c>
      <c r="BX1185" s="16" t="e">
        <f>IF(BF1185="R", $CA1185, IF(OR(BF1185="P", BF1185="T", BF1185="N"), 0, IF($C1185="DM", $T1185, IF(OR(BF1185="Y", BF1185="IR"),$AM1185,IF(BF1185="C", IF($BI1185="Y", IF($BA1185="C", IF($AF1185="N/A", $Q1185, $AF1185), IF($AF1185="N/A", $T1185, $AM1185)), IF($AG1185="N/A", $T1185,$AG1185)))))))</f>
        <v>#VALUE!</v>
      </c>
      <c r="BY1185" s="16" t="e">
        <f>IF(BG1185="R", $CA1185, IF(OR(BG1185="P", BG1185="T", BG1185="N"), 0, IF($C1185="DM", $T1185, IF(OR(BG1185="Y", BG1185="IR"),$AM1185,IF(BG1185="C", IF($BI1185="Y", IF($BA1185="C", IF($AF1185="N/A", $Q1185, $AF1185), IF($AF1185="N/A", $T1185, $AM1185)), IF($AG1185="N/A", $T1185,$AG1185)))))))</f>
        <v>#VALUE!</v>
      </c>
      <c r="BZ1185" s="16" t="e">
        <f>IF(BH1185="R", $CA1185, IF(OR(BH1185="P", BH1185="T", BH1185="N"), 0, IF($C1185="DM", $T1185, IF(OR(BH1185="Y", BH1185="IR"),$AM1185,IF(BH1185="C", IF($BI1185="Y", IF($BA1185="C", IF($AF1185="N/A", $Q1185, $AF1185), IF($AF1185="N/A", $T1185, $AM1185)), IF($AG1185="N/A", $T1185,$AG1185)))))))</f>
        <v>#VALUE!</v>
      </c>
      <c r="CA1185" s="15" t="s">
        <v>75</v>
      </c>
      <c r="CB1185" s="16" t="e">
        <f>BZ1185</f>
        <v>#VALUE!</v>
      </c>
      <c r="CC1185" s="15" t="str">
        <f>IF(OR($BH1185="T", $BH1185="R"), 0, IF($BH1185="C", IF($BI1185="Y", IF($BA1185="C", 0, IF(AF1185="N/A", Q1185-T1185, AF1185-AG1185)), IF($AF1185="N/A", U1185, AH1185)), AN1185))</f>
        <v>N/A</v>
      </c>
      <c r="CD1185" s="15" t="str">
        <f>IF(OR($BH1185="T", $BH1185="R"), 0, IF($BH1185="C", IF($BI1185="Y", 0, IF($AF1185="N/A", V1185, AI1185)), AO1185))</f>
        <v>N/A</v>
      </c>
      <c r="CE1185" s="15" t="str">
        <f>IF(OR($BH1185="T", $BH1185="R"), 0, IF($BH1185="C", IF($BI1185="Y", 0, IF($AF1185="N/A", W1185, AJ1185)), AP1185))</f>
        <v>N/A</v>
      </c>
      <c r="CF1185" s="15" t="str">
        <f>IF(OR($BH1185="T", $BH1185="R"), 0, IF($BH1185="C", IF($BI1185="Y", 0, IF($AF1185="N/A", X1185, AK1185)), AQ1185))</f>
        <v>N/A</v>
      </c>
    </row>
    <row r="1186" spans="1:84" x14ac:dyDescent="0.25">
      <c r="A1186" s="14">
        <v>6163</v>
      </c>
      <c r="B1186" s="15"/>
      <c r="C1186" s="15"/>
      <c r="D1186" s="15"/>
      <c r="E1186" s="15" t="e">
        <f>VLOOKUP(B1186, 'Rookie Year'!$A$2:$B$55679,2,FALSE)</f>
        <v>#N/A</v>
      </c>
      <c r="F1186" s="15">
        <v>2024</v>
      </c>
      <c r="G1186" s="15" t="s">
        <v>42</v>
      </c>
      <c r="H1186" s="15"/>
      <c r="I1186" s="16"/>
      <c r="J1186" s="15"/>
      <c r="K1186" s="17">
        <f>IF(AND(G1186&lt;&gt;"N",R1186="N/A"), IF(I1186&lt;4, 0, 0.25),IF(I1186=1, IF(J1186=1,0.25, 0.25), IF(I1186&lt;13, 0.25, IF(I1186&lt;26, 0.4, IF(I1186&lt;51, 0.6, 0.75)))))</f>
        <v>0.25</v>
      </c>
      <c r="L1186" s="16">
        <f>I1186-M1186</f>
        <v>0</v>
      </c>
      <c r="M1186" s="16">
        <f>ROUNDUP(I1186*K1186,0)</f>
        <v>0</v>
      </c>
      <c r="N1186" s="16">
        <f>M1186*J1186</f>
        <v>0</v>
      </c>
      <c r="O1186" s="16">
        <v>0</v>
      </c>
      <c r="P1186" s="16">
        <v>0</v>
      </c>
      <c r="Q1186" s="16">
        <f>N1186-O1186-P1186</f>
        <v>0</v>
      </c>
      <c r="R1186" s="15" t="s">
        <v>75</v>
      </c>
      <c r="S1186" s="15">
        <f>IF(R1186="N/A", J1186-($B$1-F1186), J1186-($B$1-R1186))</f>
        <v>0</v>
      </c>
      <c r="T1186" s="16" t="str">
        <f>IF($S1186&lt;1, "N/A", $M1186)</f>
        <v>N/A</v>
      </c>
      <c r="U1186" s="16" t="str">
        <f>IF($S1186&lt;2, "N/A", $M1186)</f>
        <v>N/A</v>
      </c>
      <c r="V1186" s="16" t="str">
        <f>IF($S1186&lt;3, "N/A", $M1186)</f>
        <v>N/A</v>
      </c>
      <c r="W1186" s="16" t="str">
        <f>IF($S1186&lt;4, "N/A", $M1186)</f>
        <v>N/A</v>
      </c>
      <c r="X1186" s="16" t="str">
        <f>IF($S1186&lt;5, "N/A", $M1186)</f>
        <v>N/A</v>
      </c>
      <c r="Y1186" s="15" t="str">
        <f>IF(SUM(T1186:X1186)&lt;&gt;Q1186, "CHECK", "OK")</f>
        <v>OK</v>
      </c>
      <c r="Z1186" s="15" t="str">
        <f>IF(F1186=$B$1, "No", IF(S1186=1, "Yes", "No"))</f>
        <v>No</v>
      </c>
      <c r="AA1186" s="18" t="str">
        <f>IF(C1186="DM", "N/A", IF(Z1186="No","N/A",VLOOKUP(B1186,'Extension List'!$A$3:$R$1972,18,FALSE)))</f>
        <v>N/A</v>
      </c>
      <c r="AB1186" s="15" t="str">
        <f>IF(C1186="DM", "N/A", IF(Z1186="No","N/A",VLOOKUP(B1186,'Extension List'!$A$3:$T$1972,20,FALSE)))</f>
        <v>N/A</v>
      </c>
      <c r="AC1186" s="15" t="str">
        <f>IF(AA1186="N/A", "N/A", 0)</f>
        <v>N/A</v>
      </c>
      <c r="AD1186" s="16" t="str">
        <f>IF(AE1186="N/A", "N/A", AA1186-AE1186)</f>
        <v>N/A</v>
      </c>
      <c r="AE1186" s="16" t="str">
        <f>IF(AA1186="N/A", "N/A", IF(AC1186&gt;0, IF(AA1186&lt;13, ROUNDUP(0.25*AA1186,0), IF(AA1186&lt;26, ROUNDUP(0.4*AA1186,0), IF(AA1186&lt;51, ROUNDUP(0.6*AA1186,0), ROUNDUP(0.75*AA1186,0)))), "N/A"))</f>
        <v>N/A</v>
      </c>
      <c r="AF1186" s="16" t="str">
        <f>IF(AD1186="N/A","N/A", (AE1186*AC1186)+Q1186)</f>
        <v>N/A</v>
      </c>
      <c r="AG1186" s="16" t="str">
        <f>IF($AF1186="N/A", "N/A", "TBC")</f>
        <v>N/A</v>
      </c>
      <c r="AH1186" s="16" t="str">
        <f>IF($AF1186="N/A", "N/A", "TBC")</f>
        <v>N/A</v>
      </c>
      <c r="AI1186" s="16" t="str">
        <f>IF($AF1186="N/A","N/A",IF(AC1186&gt;1,"TBC","N/A"))</f>
        <v>N/A</v>
      </c>
      <c r="AJ1186" s="16" t="str">
        <f>IF($AF1186="N/A","N/A",IF(AC1186&gt;2,"TBC","N/A"))</f>
        <v>N/A</v>
      </c>
      <c r="AK1186" s="16" t="str">
        <f>IF($AF1186="N/A","N/A",IF(AC1186&gt;3,"TBC","N/A"))</f>
        <v>N/A</v>
      </c>
      <c r="AL1186" s="16" t="str">
        <f>IF(AC1186="N/A","N/A",IF(AC1186&gt;0,IF(SUM(AG1186:AK1186)&lt;&gt;AF1186,"CHECK","OK"),"N/A"))</f>
        <v>N/A</v>
      </c>
      <c r="AM1186" s="16" t="e">
        <f>IF(AD1186="N/A", L1186+T1186, L1186+AG1186)</f>
        <v>#VALUE!</v>
      </c>
      <c r="AN1186" s="16" t="str">
        <f>IF(AD1186="N/A", IF(U1186="N/A", "N/A", L1186+U1186), AD1186+AH1186)</f>
        <v>N/A</v>
      </c>
      <c r="AO1186" s="16" t="str">
        <f>IF(AD1186="N/A", IF(V1186="N/A", "N/A", L1186+V1186), IF(AI1186="N/A", "N/A", AD1186+AI1186))</f>
        <v>N/A</v>
      </c>
      <c r="AP1186" s="16" t="str">
        <f>IF(AD1186="N/A", IF(W1186="N/A", "N/A", L1186+W1186), IF(AJ1186="N/A", "N/A", AD1186+AJ1186))</f>
        <v>N/A</v>
      </c>
      <c r="AQ1186" s="16" t="str">
        <f>IF(AD1186="N/A", IF(X1186="N/A", "N/A", L1186+X1186), IF(AK1186="N/A", "N/A", AD1186+AK1186))</f>
        <v>N/A</v>
      </c>
      <c r="AR1186" s="15" t="s">
        <v>40</v>
      </c>
      <c r="AS1186" s="15" t="s">
        <v>40</v>
      </c>
      <c r="AT1186" s="15" t="s">
        <v>40</v>
      </c>
      <c r="AU1186" s="15" t="s">
        <v>40</v>
      </c>
      <c r="AV1186" s="15" t="s">
        <v>40</v>
      </c>
      <c r="AW1186" s="15" t="s">
        <v>40</v>
      </c>
      <c r="AX1186" s="15" t="s">
        <v>40</v>
      </c>
      <c r="AY1186" s="15" t="s">
        <v>40</v>
      </c>
      <c r="AZ1186" s="15" t="s">
        <v>40</v>
      </c>
      <c r="BA1186" s="15" t="s">
        <v>40</v>
      </c>
      <c r="BB1186" s="15" t="s">
        <v>40</v>
      </c>
      <c r="BC1186" s="15" t="s">
        <v>40</v>
      </c>
      <c r="BD1186" s="15" t="s">
        <v>40</v>
      </c>
      <c r="BE1186" s="15" t="s">
        <v>40</v>
      </c>
      <c r="BF1186" s="15" t="s">
        <v>40</v>
      </c>
      <c r="BG1186" s="15" t="s">
        <v>40</v>
      </c>
      <c r="BH1186" s="15" t="s">
        <v>40</v>
      </c>
      <c r="BJ1186" s="16" t="e">
        <f>IF(AR1186="R", $CA1186, IF(OR(AR1186="P", AR1186="T", AR1186="N"), 0, IF($C1186="DM", $T1186, IF(OR(AR1186="Y", AR1186="IR"),$AM1186,IF(AR1186="C", IF($BI1186="Y", IF($AF1186="N/A", $Q1186, $AF1186), IF($AG1186="N/A", $T1186,$AG1186)))))))</f>
        <v>#VALUE!</v>
      </c>
      <c r="BK1186" s="16" t="e">
        <f>IF(AS1186="R", $CA1186, IF(OR(AS1186="P", AS1186="T", AS1186="N"), 0, IF($C1186="DM", $T1186, IF(OR(AS1186="Y", AS1186="IR"),$AM1186,IF(AS1186="C", IF($BI1186="Y", IF($AF1186="N/A", $Q1186, $AF1186), IF($AG1186="N/A", $T1186,$AG1186)))))))</f>
        <v>#VALUE!</v>
      </c>
      <c r="BL1186" s="16" t="e">
        <f>IF(AT1186="R", $CA1186, IF(OR(AT1186="P", AT1186="T", AT1186="N"), 0, IF($C1186="DM", $T1186, IF(OR(AT1186="Y", AT1186="IR"),$AM1186,IF(AT1186="C", IF($BI1186="Y", IF($AF1186="N/A", $Q1186, $AF1186), IF($AG1186="N/A", $T1186,$AG1186)))))))</f>
        <v>#VALUE!</v>
      </c>
      <c r="BM1186" s="16" t="e">
        <f>IF(AU1186="R", $CA1186, IF(OR(AU1186="P", AU1186="T", AU1186="N"), 0, IF($C1186="DM", $T1186, IF(OR(AU1186="Y", AU1186="IR"),$AM1186,IF(AU1186="C", IF($BI1186="Y", IF($AF1186="N/A", $Q1186, $AF1186), IF($AG1186="N/A", $T1186,$AG1186)))))))</f>
        <v>#VALUE!</v>
      </c>
      <c r="BN1186" s="16" t="e">
        <f>IF(AV1186="R", $CA1186, IF(OR(AV1186="P", AV1186="T", AV1186="N"), 0, IF($C1186="DM", $T1186, IF(OR(AV1186="Y", AV1186="IR"),$AM1186,IF(AV1186="C", IF($BI1186="Y", IF($AF1186="N/A", $Q1186, $AF1186), IF($AG1186="N/A", $T1186,$AG1186)))))))</f>
        <v>#VALUE!</v>
      </c>
      <c r="BO1186" s="16" t="e">
        <f>IF(AW1186="R", $CA1186, IF(OR(AW1186="P", AW1186="T", AW1186="N"), 0, IF($C1186="DM", $T1186, IF(OR(AW1186="Y", AW1186="IR"),$AM1186,IF(AW1186="C", IF($BI1186="Y", IF($AF1186="N/A", $Q1186, $AF1186), IF($AG1186="N/A", $T1186,$AG1186)))))))</f>
        <v>#VALUE!</v>
      </c>
      <c r="BP1186" s="16" t="e">
        <f>IF(AX1186="R", $CA1186, IF(OR(AX1186="P", AX1186="T", AX1186="N"), 0, IF($C1186="DM", $T1186, IF(OR(AX1186="Y", AX1186="IR"),$AM1186,IF(AX1186="C", IF($BI1186="Y", IF($AF1186="N/A", $Q1186, $AF1186), IF($AG1186="N/A", $T1186,$AG1186)))))))</f>
        <v>#VALUE!</v>
      </c>
      <c r="BQ1186" s="16" t="e">
        <f>IF(AY1186="R", $CA1186, IF(OR(AY1186="P", AY1186="T", AY1186="N"), 0, IF($C1186="DM", $T1186, IF(OR(AY1186="Y", AY1186="IR"),$AM1186,IF(AY1186="C", IF($BI1186="Y", IF($AF1186="N/A", $Q1186, $AF1186), IF($AG1186="N/A", $T1186,$AG1186)))))))</f>
        <v>#VALUE!</v>
      </c>
      <c r="BR1186" s="16" t="e">
        <f>IF(AZ1186="R", $CA1186, IF(OR(AZ1186="P", AZ1186="T", AZ1186="N"), 0, IF($C1186="DM", $T1186, IF(OR(AZ1186="Y", AZ1186="IR"),$AM1186,IF(AZ1186="C", IF($BI1186="Y", IF($AF1186="N/A", $Q1186, $AF1186), IF($AG1186="N/A", $T1186,$AG1186)))))))</f>
        <v>#VALUE!</v>
      </c>
      <c r="BS1186" s="16" t="e">
        <f>IF(BA1186="R", $CA1186, IF(OR(BA1186="P", BA1186="T", BA1186="N"), 0, IF($C1186="DM", $T1186, IF(OR(BA1186="Y", BA1186="IR"),$AM1186,IF(BA1186="C", IF($BI1186="Y", IF($AF1186="N/A", $Q1186, $AF1186), IF($AG1186="N/A", $T1186,$AG1186)))))))</f>
        <v>#VALUE!</v>
      </c>
      <c r="BT1186" s="16" t="e">
        <f>IF(BB1186="R", $CA1186, IF(OR(BB1186="P", BB1186="T", BB1186="N"), 0, IF($C1186="DM", $T1186, IF(OR(BB1186="Y", BB1186="IR"),$AM1186,IF(BB1186="C", IF($BI1186="Y", IF($BA1186="C", IF($AF1186="N/A", $Q1186, $AF1186), IF($AF1186="N/A", $T1186, $AM1186)), IF($AG1186="N/A", $T1186,$AG1186)))))))</f>
        <v>#VALUE!</v>
      </c>
      <c r="BU1186" s="16" t="e">
        <f>IF(BC1186="R", $CA1186, IF(OR(BC1186="P", BC1186="T", BC1186="N"), 0, IF($C1186="DM", $T1186, IF(OR(BC1186="Y", BC1186="IR"),$AM1186,IF(BC1186="C", IF($BI1186="Y", IF($BA1186="C", IF($AF1186="N/A", $Q1186, $AF1186), IF($AF1186="N/A", $T1186, $AM1186)), IF($AG1186="N/A", $T1186,$AG1186)))))))</f>
        <v>#VALUE!</v>
      </c>
      <c r="BV1186" s="16" t="e">
        <f>IF(BD1186="R", $CA1186, IF(OR(BD1186="P", BD1186="T", BD1186="N"), 0, IF($C1186="DM", $T1186, IF(OR(BD1186="Y", BD1186="IR"),$AM1186,IF(BD1186="C", IF($BI1186="Y", IF($BA1186="C", IF($AF1186="N/A", $Q1186, $AF1186), IF($AF1186="N/A", $T1186, $AM1186)), IF($AG1186="N/A", $T1186,$AG1186)))))))</f>
        <v>#VALUE!</v>
      </c>
      <c r="BW1186" s="16" t="e">
        <f>IF(BE1186="R", $CA1186, IF(OR(BE1186="P", BE1186="T", BE1186="N"), 0, IF($C1186="DM", $T1186, IF(OR(BE1186="Y", BE1186="IR"),$AM1186,IF(BE1186="C", IF($BI1186="Y", IF($BA1186="C", IF($AF1186="N/A", $Q1186, $AF1186), IF($AF1186="N/A", $T1186, $AM1186)), IF($AG1186="N/A", $T1186,$AG1186)))))))</f>
        <v>#VALUE!</v>
      </c>
      <c r="BX1186" s="16" t="e">
        <f>IF(BF1186="R", $CA1186, IF(OR(BF1186="P", BF1186="T", BF1186="N"), 0, IF($C1186="DM", $T1186, IF(OR(BF1186="Y", BF1186="IR"),$AM1186,IF(BF1186="C", IF($BI1186="Y", IF($BA1186="C", IF($AF1186="N/A", $Q1186, $AF1186), IF($AF1186="N/A", $T1186, $AM1186)), IF($AG1186="N/A", $T1186,$AG1186)))))))</f>
        <v>#VALUE!</v>
      </c>
      <c r="BY1186" s="16" t="e">
        <f>IF(BG1186="R", $CA1186, IF(OR(BG1186="P", BG1186="T", BG1186="N"), 0, IF($C1186="DM", $T1186, IF(OR(BG1186="Y", BG1186="IR"),$AM1186,IF(BG1186="C", IF($BI1186="Y", IF($BA1186="C", IF($AF1186="N/A", $Q1186, $AF1186), IF($AF1186="N/A", $T1186, $AM1186)), IF($AG1186="N/A", $T1186,$AG1186)))))))</f>
        <v>#VALUE!</v>
      </c>
      <c r="BZ1186" s="16" t="e">
        <f>IF(BH1186="R", $CA1186, IF(OR(BH1186="P", BH1186="T", BH1186="N"), 0, IF($C1186="DM", $T1186, IF(OR(BH1186="Y", BH1186="IR"),$AM1186,IF(BH1186="C", IF($BI1186="Y", IF($BA1186="C", IF($AF1186="N/A", $Q1186, $AF1186), IF($AF1186="N/A", $T1186, $AM1186)), IF($AG1186="N/A", $T1186,$AG1186)))))))</f>
        <v>#VALUE!</v>
      </c>
      <c r="CA1186" s="15" t="s">
        <v>75</v>
      </c>
      <c r="CB1186" s="16" t="e">
        <f>BZ1186</f>
        <v>#VALUE!</v>
      </c>
      <c r="CC1186" s="15" t="str">
        <f>IF(OR($BH1186="T", $BH1186="R"), 0, IF($BH1186="C", IF($BI1186="Y", IF($BA1186="C", 0, IF(AF1186="N/A", Q1186-T1186, AF1186-AG1186)), IF($AF1186="N/A", U1186, AH1186)), AN1186))</f>
        <v>N/A</v>
      </c>
      <c r="CD1186" s="15" t="str">
        <f>IF(OR($BH1186="T", $BH1186="R"), 0, IF($BH1186="C", IF($BI1186="Y", 0, IF($AF1186="N/A", V1186, AI1186)), AO1186))</f>
        <v>N/A</v>
      </c>
      <c r="CE1186" s="15" t="str">
        <f>IF(OR($BH1186="T", $BH1186="R"), 0, IF($BH1186="C", IF($BI1186="Y", 0, IF($AF1186="N/A", W1186, AJ1186)), AP1186))</f>
        <v>N/A</v>
      </c>
      <c r="CF1186" s="15" t="str">
        <f>IF(OR($BH1186="T", $BH1186="R"), 0, IF($BH1186="C", IF($BI1186="Y", 0, IF($AF1186="N/A", X1186, AK1186)), AQ1186))</f>
        <v>N/A</v>
      </c>
    </row>
    <row r="1187" spans="1:84" x14ac:dyDescent="0.25">
      <c r="A1187" s="14">
        <v>6164</v>
      </c>
      <c r="B1187" s="15"/>
      <c r="C1187" s="15"/>
      <c r="D1187" s="15"/>
      <c r="E1187" s="15" t="e">
        <f>VLOOKUP(B1187, 'Rookie Year'!$A$2:$B$55679,2,FALSE)</f>
        <v>#N/A</v>
      </c>
      <c r="F1187" s="15">
        <v>2024</v>
      </c>
      <c r="G1187" s="15" t="s">
        <v>42</v>
      </c>
      <c r="H1187" s="15"/>
      <c r="I1187" s="16"/>
      <c r="J1187" s="15"/>
      <c r="K1187" s="17">
        <f>IF(AND(G1187&lt;&gt;"N",R1187="N/A"), IF(I1187&lt;4, 0, 0.25),IF(I1187=1, IF(J1187=1,0.25, 0.25), IF(I1187&lt;13, 0.25, IF(I1187&lt;26, 0.4, IF(I1187&lt;51, 0.6, 0.75)))))</f>
        <v>0.25</v>
      </c>
      <c r="L1187" s="16">
        <f>I1187-M1187</f>
        <v>0</v>
      </c>
      <c r="M1187" s="16">
        <f>ROUNDUP(I1187*K1187,0)</f>
        <v>0</v>
      </c>
      <c r="N1187" s="16">
        <f>M1187*J1187</f>
        <v>0</v>
      </c>
      <c r="O1187" s="16">
        <v>0</v>
      </c>
      <c r="P1187" s="16">
        <v>0</v>
      </c>
      <c r="Q1187" s="16">
        <f>N1187-O1187-P1187</f>
        <v>0</v>
      </c>
      <c r="R1187" s="15" t="s">
        <v>75</v>
      </c>
      <c r="S1187" s="15">
        <f>IF(R1187="N/A", J1187-($B$1-F1187), J1187-($B$1-R1187))</f>
        <v>0</v>
      </c>
      <c r="T1187" s="16" t="str">
        <f>IF($S1187&lt;1, "N/A", $M1187)</f>
        <v>N/A</v>
      </c>
      <c r="U1187" s="16" t="str">
        <f>IF($S1187&lt;2, "N/A", $M1187)</f>
        <v>N/A</v>
      </c>
      <c r="V1187" s="16" t="str">
        <f>IF($S1187&lt;3, "N/A", $M1187)</f>
        <v>N/A</v>
      </c>
      <c r="W1187" s="16" t="str">
        <f>IF($S1187&lt;4, "N/A", $M1187)</f>
        <v>N/A</v>
      </c>
      <c r="X1187" s="16" t="str">
        <f>IF($S1187&lt;5, "N/A", $M1187)</f>
        <v>N/A</v>
      </c>
      <c r="Y1187" s="15" t="str">
        <f>IF(SUM(T1187:X1187)&lt;&gt;Q1187, "CHECK", "OK")</f>
        <v>OK</v>
      </c>
      <c r="Z1187" s="15" t="str">
        <f>IF(F1187=$B$1, "No", IF(S1187=1, "Yes", "No"))</f>
        <v>No</v>
      </c>
      <c r="AA1187" s="18" t="str">
        <f>IF(C1187="DM", "N/A", IF(Z1187="No","N/A",VLOOKUP(B1187,'Extension List'!$A$3:$R$1972,18,FALSE)))</f>
        <v>N/A</v>
      </c>
      <c r="AB1187" s="15" t="str">
        <f>IF(C1187="DM", "N/A", IF(Z1187="No","N/A",VLOOKUP(B1187,'Extension List'!$A$3:$T$1972,20,FALSE)))</f>
        <v>N/A</v>
      </c>
      <c r="AC1187" s="15" t="str">
        <f>IF(AA1187="N/A", "N/A", 0)</f>
        <v>N/A</v>
      </c>
      <c r="AD1187" s="16" t="str">
        <f>IF(AE1187="N/A", "N/A", AA1187-AE1187)</f>
        <v>N/A</v>
      </c>
      <c r="AE1187" s="16" t="str">
        <f>IF(AA1187="N/A", "N/A", IF(AC1187&gt;0, IF(AA1187&lt;13, ROUNDUP(0.25*AA1187,0), IF(AA1187&lt;26, ROUNDUP(0.4*AA1187,0), IF(AA1187&lt;51, ROUNDUP(0.6*AA1187,0), ROUNDUP(0.75*AA1187,0)))), "N/A"))</f>
        <v>N/A</v>
      </c>
      <c r="AF1187" s="16" t="str">
        <f>IF(AD1187="N/A","N/A", (AE1187*AC1187)+Q1187)</f>
        <v>N/A</v>
      </c>
      <c r="AG1187" s="16" t="str">
        <f>IF($AF1187="N/A", "N/A", "TBC")</f>
        <v>N/A</v>
      </c>
      <c r="AH1187" s="16" t="str">
        <f>IF($AF1187="N/A", "N/A", "TBC")</f>
        <v>N/A</v>
      </c>
      <c r="AI1187" s="16" t="str">
        <f>IF($AF1187="N/A","N/A",IF(AC1187&gt;1,"TBC","N/A"))</f>
        <v>N/A</v>
      </c>
      <c r="AJ1187" s="16" t="str">
        <f>IF($AF1187="N/A","N/A",IF(AC1187&gt;2,"TBC","N/A"))</f>
        <v>N/A</v>
      </c>
      <c r="AK1187" s="16" t="str">
        <f>IF($AF1187="N/A","N/A",IF(AC1187&gt;3,"TBC","N/A"))</f>
        <v>N/A</v>
      </c>
      <c r="AL1187" s="16" t="str">
        <f>IF(AC1187="N/A","N/A",IF(AC1187&gt;0,IF(SUM(AG1187:AK1187)&lt;&gt;AF1187,"CHECK","OK"),"N/A"))</f>
        <v>N/A</v>
      </c>
      <c r="AM1187" s="16" t="e">
        <f>IF(AD1187="N/A", L1187+T1187, L1187+AG1187)</f>
        <v>#VALUE!</v>
      </c>
      <c r="AN1187" s="16" t="str">
        <f>IF(AD1187="N/A", IF(U1187="N/A", "N/A", L1187+U1187), AD1187+AH1187)</f>
        <v>N/A</v>
      </c>
      <c r="AO1187" s="16" t="str">
        <f>IF(AD1187="N/A", IF(V1187="N/A", "N/A", L1187+V1187), IF(AI1187="N/A", "N/A", AD1187+AI1187))</f>
        <v>N/A</v>
      </c>
      <c r="AP1187" s="16" t="str">
        <f>IF(AD1187="N/A", IF(W1187="N/A", "N/A", L1187+W1187), IF(AJ1187="N/A", "N/A", AD1187+AJ1187))</f>
        <v>N/A</v>
      </c>
      <c r="AQ1187" s="16" t="str">
        <f>IF(AD1187="N/A", IF(X1187="N/A", "N/A", L1187+X1187), IF(AK1187="N/A", "N/A", AD1187+AK1187))</f>
        <v>N/A</v>
      </c>
      <c r="AR1187" s="15" t="s">
        <v>40</v>
      </c>
      <c r="AS1187" s="15" t="s">
        <v>40</v>
      </c>
      <c r="AT1187" s="15" t="s">
        <v>40</v>
      </c>
      <c r="AU1187" s="15" t="s">
        <v>40</v>
      </c>
      <c r="AV1187" s="15" t="s">
        <v>40</v>
      </c>
      <c r="AW1187" s="15" t="s">
        <v>40</v>
      </c>
      <c r="AX1187" s="15" t="s">
        <v>40</v>
      </c>
      <c r="AY1187" s="15" t="s">
        <v>40</v>
      </c>
      <c r="AZ1187" s="15" t="s">
        <v>40</v>
      </c>
      <c r="BA1187" s="15" t="s">
        <v>40</v>
      </c>
      <c r="BB1187" s="15" t="s">
        <v>40</v>
      </c>
      <c r="BC1187" s="15" t="s">
        <v>40</v>
      </c>
      <c r="BD1187" s="15" t="s">
        <v>40</v>
      </c>
      <c r="BE1187" s="15" t="s">
        <v>40</v>
      </c>
      <c r="BF1187" s="15" t="s">
        <v>40</v>
      </c>
      <c r="BG1187" s="15" t="s">
        <v>40</v>
      </c>
      <c r="BH1187" s="15" t="s">
        <v>40</v>
      </c>
      <c r="BJ1187" s="16" t="e">
        <f>IF(AR1187="R", $CA1187, IF(OR(AR1187="P", AR1187="T", AR1187="N"), 0, IF($C1187="DM", $T1187, IF(OR(AR1187="Y", AR1187="IR"),$AM1187,IF(AR1187="C", IF($BI1187="Y", IF($AF1187="N/A", $Q1187, $AF1187), IF($AG1187="N/A", $T1187,$AG1187)))))))</f>
        <v>#VALUE!</v>
      </c>
      <c r="BK1187" s="16" t="e">
        <f>IF(AS1187="R", $CA1187, IF(OR(AS1187="P", AS1187="T", AS1187="N"), 0, IF($C1187="DM", $T1187, IF(OR(AS1187="Y", AS1187="IR"),$AM1187,IF(AS1187="C", IF($BI1187="Y", IF($AF1187="N/A", $Q1187, $AF1187), IF($AG1187="N/A", $T1187,$AG1187)))))))</f>
        <v>#VALUE!</v>
      </c>
      <c r="BL1187" s="16" t="e">
        <f>IF(AT1187="R", $CA1187, IF(OR(AT1187="P", AT1187="T", AT1187="N"), 0, IF($C1187="DM", $T1187, IF(OR(AT1187="Y", AT1187="IR"),$AM1187,IF(AT1187="C", IF($BI1187="Y", IF($AF1187="N/A", $Q1187, $AF1187), IF($AG1187="N/A", $T1187,$AG1187)))))))</f>
        <v>#VALUE!</v>
      </c>
      <c r="BM1187" s="16" t="e">
        <f>IF(AU1187="R", $CA1187, IF(OR(AU1187="P", AU1187="T", AU1187="N"), 0, IF($C1187="DM", $T1187, IF(OR(AU1187="Y", AU1187="IR"),$AM1187,IF(AU1187="C", IF($BI1187="Y", IF($AF1187="N/A", $Q1187, $AF1187), IF($AG1187="N/A", $T1187,$AG1187)))))))</f>
        <v>#VALUE!</v>
      </c>
      <c r="BN1187" s="16" t="e">
        <f>IF(AV1187="R", $CA1187, IF(OR(AV1187="P", AV1187="T", AV1187="N"), 0, IF($C1187="DM", $T1187, IF(OR(AV1187="Y", AV1187="IR"),$AM1187,IF(AV1187="C", IF($BI1187="Y", IF($AF1187="N/A", $Q1187, $AF1187), IF($AG1187="N/A", $T1187,$AG1187)))))))</f>
        <v>#VALUE!</v>
      </c>
      <c r="BO1187" s="16" t="e">
        <f>IF(AW1187="R", $CA1187, IF(OR(AW1187="P", AW1187="T", AW1187="N"), 0, IF($C1187="DM", $T1187, IF(OR(AW1187="Y", AW1187="IR"),$AM1187,IF(AW1187="C", IF($BI1187="Y", IF($AF1187="N/A", $Q1187, $AF1187), IF($AG1187="N/A", $T1187,$AG1187)))))))</f>
        <v>#VALUE!</v>
      </c>
      <c r="BP1187" s="16" t="e">
        <f>IF(AX1187="R", $CA1187, IF(OR(AX1187="P", AX1187="T", AX1187="N"), 0, IF($C1187="DM", $T1187, IF(OR(AX1187="Y", AX1187="IR"),$AM1187,IF(AX1187="C", IF($BI1187="Y", IF($AF1187="N/A", $Q1187, $AF1187), IF($AG1187="N/A", $T1187,$AG1187)))))))</f>
        <v>#VALUE!</v>
      </c>
      <c r="BQ1187" s="16" t="e">
        <f>IF(AY1187="R", $CA1187, IF(OR(AY1187="P", AY1187="T", AY1187="N"), 0, IF($C1187="DM", $T1187, IF(OR(AY1187="Y", AY1187="IR"),$AM1187,IF(AY1187="C", IF($BI1187="Y", IF($AF1187="N/A", $Q1187, $AF1187), IF($AG1187="N/A", $T1187,$AG1187)))))))</f>
        <v>#VALUE!</v>
      </c>
      <c r="BR1187" s="16" t="e">
        <f>IF(AZ1187="R", $CA1187, IF(OR(AZ1187="P", AZ1187="T", AZ1187="N"), 0, IF($C1187="DM", $T1187, IF(OR(AZ1187="Y", AZ1187="IR"),$AM1187,IF(AZ1187="C", IF($BI1187="Y", IF($AF1187="N/A", $Q1187, $AF1187), IF($AG1187="N/A", $T1187,$AG1187)))))))</f>
        <v>#VALUE!</v>
      </c>
      <c r="BS1187" s="16" t="e">
        <f>IF(BA1187="R", $CA1187, IF(OR(BA1187="P", BA1187="T", BA1187="N"), 0, IF($C1187="DM", $T1187, IF(OR(BA1187="Y", BA1187="IR"),$AM1187,IF(BA1187="C", IF($BI1187="Y", IF($AF1187="N/A", $Q1187, $AF1187), IF($AG1187="N/A", $T1187,$AG1187)))))))</f>
        <v>#VALUE!</v>
      </c>
      <c r="BT1187" s="16" t="e">
        <f>IF(BB1187="R", $CA1187, IF(OR(BB1187="P", BB1187="T", BB1187="N"), 0, IF($C1187="DM", $T1187, IF(OR(BB1187="Y", BB1187="IR"),$AM1187,IF(BB1187="C", IF($BI1187="Y", IF($BA1187="C", IF($AF1187="N/A", $Q1187, $AF1187), IF($AF1187="N/A", $T1187, $AM1187)), IF($AG1187="N/A", $T1187,$AG1187)))))))</f>
        <v>#VALUE!</v>
      </c>
      <c r="BU1187" s="16" t="e">
        <f>IF(BC1187="R", $CA1187, IF(OR(BC1187="P", BC1187="T", BC1187="N"), 0, IF($C1187="DM", $T1187, IF(OR(BC1187="Y", BC1187="IR"),$AM1187,IF(BC1187="C", IF($BI1187="Y", IF($BA1187="C", IF($AF1187="N/A", $Q1187, $AF1187), IF($AF1187="N/A", $T1187, $AM1187)), IF($AG1187="N/A", $T1187,$AG1187)))))))</f>
        <v>#VALUE!</v>
      </c>
      <c r="BV1187" s="16" t="e">
        <f>IF(BD1187="R", $CA1187, IF(OR(BD1187="P", BD1187="T", BD1187="N"), 0, IF($C1187="DM", $T1187, IF(OR(BD1187="Y", BD1187="IR"),$AM1187,IF(BD1187="C", IF($BI1187="Y", IF($BA1187="C", IF($AF1187="N/A", $Q1187, $AF1187), IF($AF1187="N/A", $T1187, $AM1187)), IF($AG1187="N/A", $T1187,$AG1187)))))))</f>
        <v>#VALUE!</v>
      </c>
      <c r="BW1187" s="16" t="e">
        <f>IF(BE1187="R", $CA1187, IF(OR(BE1187="P", BE1187="T", BE1187="N"), 0, IF($C1187="DM", $T1187, IF(OR(BE1187="Y", BE1187="IR"),$AM1187,IF(BE1187="C", IF($BI1187="Y", IF($BA1187="C", IF($AF1187="N/A", $Q1187, $AF1187), IF($AF1187="N/A", $T1187, $AM1187)), IF($AG1187="N/A", $T1187,$AG1187)))))))</f>
        <v>#VALUE!</v>
      </c>
      <c r="BX1187" s="16" t="e">
        <f>IF(BF1187="R", $CA1187, IF(OR(BF1187="P", BF1187="T", BF1187="N"), 0, IF($C1187="DM", $T1187, IF(OR(BF1187="Y", BF1187="IR"),$AM1187,IF(BF1187="C", IF($BI1187="Y", IF($BA1187="C", IF($AF1187="N/A", $Q1187, $AF1187), IF($AF1187="N/A", $T1187, $AM1187)), IF($AG1187="N/A", $T1187,$AG1187)))))))</f>
        <v>#VALUE!</v>
      </c>
      <c r="BY1187" s="16" t="e">
        <f>IF(BG1187="R", $CA1187, IF(OR(BG1187="P", BG1187="T", BG1187="N"), 0, IF($C1187="DM", $T1187, IF(OR(BG1187="Y", BG1187="IR"),$AM1187,IF(BG1187="C", IF($BI1187="Y", IF($BA1187="C", IF($AF1187="N/A", $Q1187, $AF1187), IF($AF1187="N/A", $T1187, $AM1187)), IF($AG1187="N/A", $T1187,$AG1187)))))))</f>
        <v>#VALUE!</v>
      </c>
      <c r="BZ1187" s="16" t="e">
        <f>IF(BH1187="R", $CA1187, IF(OR(BH1187="P", BH1187="T", BH1187="N"), 0, IF($C1187="DM", $T1187, IF(OR(BH1187="Y", BH1187="IR"),$AM1187,IF(BH1187="C", IF($BI1187="Y", IF($BA1187="C", IF($AF1187="N/A", $Q1187, $AF1187), IF($AF1187="N/A", $T1187, $AM1187)), IF($AG1187="N/A", $T1187,$AG1187)))))))</f>
        <v>#VALUE!</v>
      </c>
      <c r="CA1187" s="15" t="s">
        <v>75</v>
      </c>
      <c r="CB1187" s="16" t="e">
        <f>BZ1187</f>
        <v>#VALUE!</v>
      </c>
      <c r="CC1187" s="15" t="str">
        <f>IF(OR($BH1187="T", $BH1187="R"), 0, IF($BH1187="C", IF($BI1187="Y", IF($BA1187="C", 0, IF(AF1187="N/A", Q1187-T1187, AF1187-AG1187)), IF($AF1187="N/A", U1187, AH1187)), AN1187))</f>
        <v>N/A</v>
      </c>
      <c r="CD1187" s="15" t="str">
        <f>IF(OR($BH1187="T", $BH1187="R"), 0, IF($BH1187="C", IF($BI1187="Y", 0, IF($AF1187="N/A", V1187, AI1187)), AO1187))</f>
        <v>N/A</v>
      </c>
      <c r="CE1187" s="15" t="str">
        <f>IF(OR($BH1187="T", $BH1187="R"), 0, IF($BH1187="C", IF($BI1187="Y", 0, IF($AF1187="N/A", W1187, AJ1187)), AP1187))</f>
        <v>N/A</v>
      </c>
      <c r="CF1187" s="15" t="str">
        <f>IF(OR($BH1187="T", $BH1187="R"), 0, IF($BH1187="C", IF($BI1187="Y", 0, IF($AF1187="N/A", X1187, AK1187)), AQ1187))</f>
        <v>N/A</v>
      </c>
    </row>
    <row r="1188" spans="1:84" x14ac:dyDescent="0.25">
      <c r="A1188" s="14">
        <v>6165</v>
      </c>
      <c r="B1188" s="15"/>
      <c r="C1188" s="15"/>
      <c r="D1188" s="15"/>
      <c r="E1188" s="15" t="e">
        <f>VLOOKUP(B1188, 'Rookie Year'!$A$2:$B$55679,2,FALSE)</f>
        <v>#N/A</v>
      </c>
      <c r="F1188" s="15">
        <v>2024</v>
      </c>
      <c r="G1188" s="15" t="s">
        <v>42</v>
      </c>
      <c r="H1188" s="15"/>
      <c r="I1188" s="16"/>
      <c r="J1188" s="15"/>
      <c r="K1188" s="17">
        <f>IF(AND(G1188&lt;&gt;"N",R1188="N/A"), IF(I1188&lt;4, 0, 0.25),IF(I1188=1, IF(J1188=1,0.25, 0.25), IF(I1188&lt;13, 0.25, IF(I1188&lt;26, 0.4, IF(I1188&lt;51, 0.6, 0.75)))))</f>
        <v>0.25</v>
      </c>
      <c r="L1188" s="16">
        <f>I1188-M1188</f>
        <v>0</v>
      </c>
      <c r="M1188" s="16">
        <f>ROUNDUP(I1188*K1188,0)</f>
        <v>0</v>
      </c>
      <c r="N1188" s="16">
        <f>M1188*J1188</f>
        <v>0</v>
      </c>
      <c r="O1188" s="16">
        <v>0</v>
      </c>
      <c r="P1188" s="16">
        <v>0</v>
      </c>
      <c r="Q1188" s="16">
        <f>N1188-O1188-P1188</f>
        <v>0</v>
      </c>
      <c r="R1188" s="15" t="s">
        <v>75</v>
      </c>
      <c r="S1188" s="15">
        <f>IF(R1188="N/A", J1188-($B$1-F1188), J1188-($B$1-R1188))</f>
        <v>0</v>
      </c>
      <c r="T1188" s="16" t="str">
        <f>IF($S1188&lt;1, "N/A", $M1188)</f>
        <v>N/A</v>
      </c>
      <c r="U1188" s="16" t="str">
        <f>IF($S1188&lt;2, "N/A", $M1188)</f>
        <v>N/A</v>
      </c>
      <c r="V1188" s="16" t="str">
        <f>IF($S1188&lt;3, "N/A", $M1188)</f>
        <v>N/A</v>
      </c>
      <c r="W1188" s="16" t="str">
        <f>IF($S1188&lt;4, "N/A", $M1188)</f>
        <v>N/A</v>
      </c>
      <c r="X1188" s="16" t="str">
        <f>IF($S1188&lt;5, "N/A", $M1188)</f>
        <v>N/A</v>
      </c>
      <c r="Y1188" s="15" t="str">
        <f>IF(SUM(T1188:X1188)&lt;&gt;Q1188, "CHECK", "OK")</f>
        <v>OK</v>
      </c>
      <c r="Z1188" s="15" t="str">
        <f>IF(F1188=$B$1, "No", IF(S1188=1, "Yes", "No"))</f>
        <v>No</v>
      </c>
      <c r="AA1188" s="18" t="str">
        <f>IF(C1188="DM", "N/A", IF(Z1188="No","N/A",VLOOKUP(B1188,'Extension List'!$A$3:$R$1972,18,FALSE)))</f>
        <v>N/A</v>
      </c>
      <c r="AB1188" s="15" t="str">
        <f>IF(C1188="DM", "N/A", IF(Z1188="No","N/A",VLOOKUP(B1188,'Extension List'!$A$3:$T$1972,20,FALSE)))</f>
        <v>N/A</v>
      </c>
      <c r="AC1188" s="15" t="str">
        <f>IF(AA1188="N/A", "N/A", 0)</f>
        <v>N/A</v>
      </c>
      <c r="AD1188" s="16" t="str">
        <f>IF(AE1188="N/A", "N/A", AA1188-AE1188)</f>
        <v>N/A</v>
      </c>
      <c r="AE1188" s="16" t="str">
        <f>IF(AA1188="N/A", "N/A", IF(AC1188&gt;0, IF(AA1188&lt;13, ROUNDUP(0.25*AA1188,0), IF(AA1188&lt;26, ROUNDUP(0.4*AA1188,0), IF(AA1188&lt;51, ROUNDUP(0.6*AA1188,0), ROUNDUP(0.75*AA1188,0)))), "N/A"))</f>
        <v>N/A</v>
      </c>
      <c r="AF1188" s="16" t="str">
        <f>IF(AD1188="N/A","N/A", (AE1188*AC1188)+Q1188)</f>
        <v>N/A</v>
      </c>
      <c r="AG1188" s="16" t="str">
        <f>IF($AF1188="N/A", "N/A", "TBC")</f>
        <v>N/A</v>
      </c>
      <c r="AH1188" s="16" t="str">
        <f>IF($AF1188="N/A", "N/A", "TBC")</f>
        <v>N/A</v>
      </c>
      <c r="AI1188" s="16" t="str">
        <f>IF($AF1188="N/A","N/A",IF(AC1188&gt;1,"TBC","N/A"))</f>
        <v>N/A</v>
      </c>
      <c r="AJ1188" s="16" t="str">
        <f>IF($AF1188="N/A","N/A",IF(AC1188&gt;2,"TBC","N/A"))</f>
        <v>N/A</v>
      </c>
      <c r="AK1188" s="16" t="str">
        <f>IF($AF1188="N/A","N/A",IF(AC1188&gt;3,"TBC","N/A"))</f>
        <v>N/A</v>
      </c>
      <c r="AL1188" s="16" t="str">
        <f>IF(AC1188="N/A","N/A",IF(AC1188&gt;0,IF(SUM(AG1188:AK1188)&lt;&gt;AF1188,"CHECK","OK"),"N/A"))</f>
        <v>N/A</v>
      </c>
      <c r="AM1188" s="16" t="e">
        <f>IF(AD1188="N/A", L1188+T1188, L1188+AG1188)</f>
        <v>#VALUE!</v>
      </c>
      <c r="AN1188" s="16" t="str">
        <f>IF(AD1188="N/A", IF(U1188="N/A", "N/A", L1188+U1188), AD1188+AH1188)</f>
        <v>N/A</v>
      </c>
      <c r="AO1188" s="16" t="str">
        <f>IF(AD1188="N/A", IF(V1188="N/A", "N/A", L1188+V1188), IF(AI1188="N/A", "N/A", AD1188+AI1188))</f>
        <v>N/A</v>
      </c>
      <c r="AP1188" s="16" t="str">
        <f>IF(AD1188="N/A", IF(W1188="N/A", "N/A", L1188+W1188), IF(AJ1188="N/A", "N/A", AD1188+AJ1188))</f>
        <v>N/A</v>
      </c>
      <c r="AQ1188" s="16" t="str">
        <f>IF(AD1188="N/A", IF(X1188="N/A", "N/A", L1188+X1188), IF(AK1188="N/A", "N/A", AD1188+AK1188))</f>
        <v>N/A</v>
      </c>
      <c r="AR1188" s="15" t="s">
        <v>40</v>
      </c>
      <c r="AS1188" s="15" t="s">
        <v>40</v>
      </c>
      <c r="AT1188" s="15" t="s">
        <v>40</v>
      </c>
      <c r="AU1188" s="15" t="s">
        <v>40</v>
      </c>
      <c r="AV1188" s="15" t="s">
        <v>40</v>
      </c>
      <c r="AW1188" s="15" t="s">
        <v>40</v>
      </c>
      <c r="AX1188" s="15" t="s">
        <v>40</v>
      </c>
      <c r="AY1188" s="15" t="s">
        <v>40</v>
      </c>
      <c r="AZ1188" s="15" t="s">
        <v>40</v>
      </c>
      <c r="BA1188" s="15" t="s">
        <v>40</v>
      </c>
      <c r="BB1188" s="15" t="s">
        <v>40</v>
      </c>
      <c r="BC1188" s="15" t="s">
        <v>40</v>
      </c>
      <c r="BD1188" s="15" t="s">
        <v>40</v>
      </c>
      <c r="BE1188" s="15" t="s">
        <v>40</v>
      </c>
      <c r="BF1188" s="15" t="s">
        <v>40</v>
      </c>
      <c r="BG1188" s="15" t="s">
        <v>40</v>
      </c>
      <c r="BH1188" s="15" t="s">
        <v>40</v>
      </c>
      <c r="BJ1188" s="16" t="e">
        <f>IF(AR1188="R", $CA1188, IF(OR(AR1188="P", AR1188="T", AR1188="N"), 0, IF($C1188="DM", $T1188, IF(OR(AR1188="Y", AR1188="IR"),$AM1188,IF(AR1188="C", IF($BI1188="Y", IF($AF1188="N/A", $Q1188, $AF1188), IF($AG1188="N/A", $T1188,$AG1188)))))))</f>
        <v>#VALUE!</v>
      </c>
      <c r="BK1188" s="16" t="e">
        <f>IF(AS1188="R", $CA1188, IF(OR(AS1188="P", AS1188="T", AS1188="N"), 0, IF($C1188="DM", $T1188, IF(OR(AS1188="Y", AS1188="IR"),$AM1188,IF(AS1188="C", IF($BI1188="Y", IF($AF1188="N/A", $Q1188, $AF1188), IF($AG1188="N/A", $T1188,$AG1188)))))))</f>
        <v>#VALUE!</v>
      </c>
      <c r="BL1188" s="16" t="e">
        <f>IF(AT1188="R", $CA1188, IF(OR(AT1188="P", AT1188="T", AT1188="N"), 0, IF($C1188="DM", $T1188, IF(OR(AT1188="Y", AT1188="IR"),$AM1188,IF(AT1188="C", IF($BI1188="Y", IF($AF1188="N/A", $Q1188, $AF1188), IF($AG1188="N/A", $T1188,$AG1188)))))))</f>
        <v>#VALUE!</v>
      </c>
      <c r="BM1188" s="16" t="e">
        <f>IF(AU1188="R", $CA1188, IF(OR(AU1188="P", AU1188="T", AU1188="N"), 0, IF($C1188="DM", $T1188, IF(OR(AU1188="Y", AU1188="IR"),$AM1188,IF(AU1188="C", IF($BI1188="Y", IF($AF1188="N/A", $Q1188, $AF1188), IF($AG1188="N/A", $T1188,$AG1188)))))))</f>
        <v>#VALUE!</v>
      </c>
      <c r="BN1188" s="16" t="e">
        <f>IF(AV1188="R", $CA1188, IF(OR(AV1188="P", AV1188="T", AV1188="N"), 0, IF($C1188="DM", $T1188, IF(OR(AV1188="Y", AV1188="IR"),$AM1188,IF(AV1188="C", IF($BI1188="Y", IF($AF1188="N/A", $Q1188, $AF1188), IF($AG1188="N/A", $T1188,$AG1188)))))))</f>
        <v>#VALUE!</v>
      </c>
      <c r="BO1188" s="16" t="e">
        <f>IF(AW1188="R", $CA1188, IF(OR(AW1188="P", AW1188="T", AW1188="N"), 0, IF($C1188="DM", $T1188, IF(OR(AW1188="Y", AW1188="IR"),$AM1188,IF(AW1188="C", IF($BI1188="Y", IF($AF1188="N/A", $Q1188, $AF1188), IF($AG1188="N/A", $T1188,$AG1188)))))))</f>
        <v>#VALUE!</v>
      </c>
      <c r="BP1188" s="16" t="e">
        <f>IF(AX1188="R", $CA1188, IF(OR(AX1188="P", AX1188="T", AX1188="N"), 0, IF($C1188="DM", $T1188, IF(OR(AX1188="Y", AX1188="IR"),$AM1188,IF(AX1188="C", IF($BI1188="Y", IF($AF1188="N/A", $Q1188, $AF1188), IF($AG1188="N/A", $T1188,$AG1188)))))))</f>
        <v>#VALUE!</v>
      </c>
      <c r="BQ1188" s="16" t="e">
        <f>IF(AY1188="R", $CA1188, IF(OR(AY1188="P", AY1188="T", AY1188="N"), 0, IF($C1188="DM", $T1188, IF(OR(AY1188="Y", AY1188="IR"),$AM1188,IF(AY1188="C", IF($BI1188="Y", IF($AF1188="N/A", $Q1188, $AF1188), IF($AG1188="N/A", $T1188,$AG1188)))))))</f>
        <v>#VALUE!</v>
      </c>
      <c r="BR1188" s="16" t="e">
        <f>IF(AZ1188="R", $CA1188, IF(OR(AZ1188="P", AZ1188="T", AZ1188="N"), 0, IF($C1188="DM", $T1188, IF(OR(AZ1188="Y", AZ1188="IR"),$AM1188,IF(AZ1188="C", IF($BI1188="Y", IF($AF1188="N/A", $Q1188, $AF1188), IF($AG1188="N/A", $T1188,$AG1188)))))))</f>
        <v>#VALUE!</v>
      </c>
      <c r="BS1188" s="16" t="e">
        <f>IF(BA1188="R", $CA1188, IF(OR(BA1188="P", BA1188="T", BA1188="N"), 0, IF($C1188="DM", $T1188, IF(OR(BA1188="Y", BA1188="IR"),$AM1188,IF(BA1188="C", IF($BI1188="Y", IF($AF1188="N/A", $Q1188, $AF1188), IF($AG1188="N/A", $T1188,$AG1188)))))))</f>
        <v>#VALUE!</v>
      </c>
      <c r="BT1188" s="16" t="e">
        <f>IF(BB1188="R", $CA1188, IF(OR(BB1188="P", BB1188="T", BB1188="N"), 0, IF($C1188="DM", $T1188, IF(OR(BB1188="Y", BB1188="IR"),$AM1188,IF(BB1188="C", IF($BI1188="Y", IF($BA1188="C", IF($AF1188="N/A", $Q1188, $AF1188), IF($AF1188="N/A", $T1188, $AM1188)), IF($AG1188="N/A", $T1188,$AG1188)))))))</f>
        <v>#VALUE!</v>
      </c>
      <c r="BU1188" s="16" t="e">
        <f>IF(BC1188="R", $CA1188, IF(OR(BC1188="P", BC1188="T", BC1188="N"), 0, IF($C1188="DM", $T1188, IF(OR(BC1188="Y", BC1188="IR"),$AM1188,IF(BC1188="C", IF($BI1188="Y", IF($BA1188="C", IF($AF1188="N/A", $Q1188, $AF1188), IF($AF1188="N/A", $T1188, $AM1188)), IF($AG1188="N/A", $T1188,$AG1188)))))))</f>
        <v>#VALUE!</v>
      </c>
      <c r="BV1188" s="16" t="e">
        <f>IF(BD1188="R", $CA1188, IF(OR(BD1188="P", BD1188="T", BD1188="N"), 0, IF($C1188="DM", $T1188, IF(OR(BD1188="Y", BD1188="IR"),$AM1188,IF(BD1188="C", IF($BI1188="Y", IF($BA1188="C", IF($AF1188="N/A", $Q1188, $AF1188), IF($AF1188="N/A", $T1188, $AM1188)), IF($AG1188="N/A", $T1188,$AG1188)))))))</f>
        <v>#VALUE!</v>
      </c>
      <c r="BW1188" s="16" t="e">
        <f>IF(BE1188="R", $CA1188, IF(OR(BE1188="P", BE1188="T", BE1188="N"), 0, IF($C1188="DM", $T1188, IF(OR(BE1188="Y", BE1188="IR"),$AM1188,IF(BE1188="C", IF($BI1188="Y", IF($BA1188="C", IF($AF1188="N/A", $Q1188, $AF1188), IF($AF1188="N/A", $T1188, $AM1188)), IF($AG1188="N/A", $T1188,$AG1188)))))))</f>
        <v>#VALUE!</v>
      </c>
      <c r="BX1188" s="16" t="e">
        <f>IF(BF1188="R", $CA1188, IF(OR(BF1188="P", BF1188="T", BF1188="N"), 0, IF($C1188="DM", $T1188, IF(OR(BF1188="Y", BF1188="IR"),$AM1188,IF(BF1188="C", IF($BI1188="Y", IF($BA1188="C", IF($AF1188="N/A", $Q1188, $AF1188), IF($AF1188="N/A", $T1188, $AM1188)), IF($AG1188="N/A", $T1188,$AG1188)))))))</f>
        <v>#VALUE!</v>
      </c>
      <c r="BY1188" s="16" t="e">
        <f>IF(BG1188="R", $CA1188, IF(OR(BG1188="P", BG1188="T", BG1188="N"), 0, IF($C1188="DM", $T1188, IF(OR(BG1188="Y", BG1188="IR"),$AM1188,IF(BG1188="C", IF($BI1188="Y", IF($BA1188="C", IF($AF1188="N/A", $Q1188, $AF1188), IF($AF1188="N/A", $T1188, $AM1188)), IF($AG1188="N/A", $T1188,$AG1188)))))))</f>
        <v>#VALUE!</v>
      </c>
      <c r="BZ1188" s="16" t="e">
        <f>IF(BH1188="R", $CA1188, IF(OR(BH1188="P", BH1188="T", BH1188="N"), 0, IF($C1188="DM", $T1188, IF(OR(BH1188="Y", BH1188="IR"),$AM1188,IF(BH1188="C", IF($BI1188="Y", IF($BA1188="C", IF($AF1188="N/A", $Q1188, $AF1188), IF($AF1188="N/A", $T1188, $AM1188)), IF($AG1188="N/A", $T1188,$AG1188)))))))</f>
        <v>#VALUE!</v>
      </c>
      <c r="CA1188" s="15" t="s">
        <v>75</v>
      </c>
      <c r="CB1188" s="16" t="e">
        <f>BZ1188</f>
        <v>#VALUE!</v>
      </c>
      <c r="CC1188" s="15" t="str">
        <f>IF(OR($BH1188="T", $BH1188="R"), 0, IF($BH1188="C", IF($BI1188="Y", IF($BA1188="C", 0, IF(AF1188="N/A", Q1188-T1188, AF1188-AG1188)), IF($AF1188="N/A", U1188, AH1188)), AN1188))</f>
        <v>N/A</v>
      </c>
      <c r="CD1188" s="15" t="str">
        <f>IF(OR($BH1188="T", $BH1188="R"), 0, IF($BH1188="C", IF($BI1188="Y", 0, IF($AF1188="N/A", V1188, AI1188)), AO1188))</f>
        <v>N/A</v>
      </c>
      <c r="CE1188" s="15" t="str">
        <f>IF(OR($BH1188="T", $BH1188="R"), 0, IF($BH1188="C", IF($BI1188="Y", 0, IF($AF1188="N/A", W1188, AJ1188)), AP1188))</f>
        <v>N/A</v>
      </c>
      <c r="CF1188" s="15" t="str">
        <f>IF(OR($BH1188="T", $BH1188="R"), 0, IF($BH1188="C", IF($BI1188="Y", 0, IF($AF1188="N/A", X1188, AK1188)), AQ1188))</f>
        <v>N/A</v>
      </c>
    </row>
    <row r="1189" spans="1:84" x14ac:dyDescent="0.25">
      <c r="A1189" s="14">
        <v>6166</v>
      </c>
      <c r="B1189" s="15"/>
      <c r="C1189" s="15"/>
      <c r="D1189" s="15"/>
      <c r="E1189" s="15" t="e">
        <f>VLOOKUP(B1189, 'Rookie Year'!$A$2:$B$55679,2,FALSE)</f>
        <v>#N/A</v>
      </c>
      <c r="F1189" s="15">
        <v>2024</v>
      </c>
      <c r="G1189" s="15" t="s">
        <v>42</v>
      </c>
      <c r="H1189" s="15"/>
      <c r="I1189" s="16"/>
      <c r="J1189" s="15"/>
      <c r="K1189" s="17">
        <f>IF(AND(G1189&lt;&gt;"N",R1189="N/A"), IF(I1189&lt;4, 0, 0.25),IF(I1189=1, IF(J1189=1,0.25, 0.25), IF(I1189&lt;13, 0.25, IF(I1189&lt;26, 0.4, IF(I1189&lt;51, 0.6, 0.75)))))</f>
        <v>0.25</v>
      </c>
      <c r="L1189" s="16">
        <f>I1189-M1189</f>
        <v>0</v>
      </c>
      <c r="M1189" s="16">
        <f>ROUNDUP(I1189*K1189,0)</f>
        <v>0</v>
      </c>
      <c r="N1189" s="16">
        <f>M1189*J1189</f>
        <v>0</v>
      </c>
      <c r="O1189" s="16">
        <v>0</v>
      </c>
      <c r="P1189" s="16">
        <v>0</v>
      </c>
      <c r="Q1189" s="16">
        <f>N1189-O1189-P1189</f>
        <v>0</v>
      </c>
      <c r="R1189" s="15" t="s">
        <v>75</v>
      </c>
      <c r="S1189" s="15">
        <f>IF(R1189="N/A", J1189-($B$1-F1189), J1189-($B$1-R1189))</f>
        <v>0</v>
      </c>
      <c r="T1189" s="16" t="str">
        <f>IF($S1189&lt;1, "N/A", $M1189)</f>
        <v>N/A</v>
      </c>
      <c r="U1189" s="16" t="str">
        <f>IF($S1189&lt;2, "N/A", $M1189)</f>
        <v>N/A</v>
      </c>
      <c r="V1189" s="16" t="str">
        <f>IF($S1189&lt;3, "N/A", $M1189)</f>
        <v>N/A</v>
      </c>
      <c r="W1189" s="16" t="str">
        <f>IF($S1189&lt;4, "N/A", $M1189)</f>
        <v>N/A</v>
      </c>
      <c r="X1189" s="16" t="str">
        <f>IF($S1189&lt;5, "N/A", $M1189)</f>
        <v>N/A</v>
      </c>
      <c r="Y1189" s="15" t="str">
        <f>IF(SUM(T1189:X1189)&lt;&gt;Q1189, "CHECK", "OK")</f>
        <v>OK</v>
      </c>
      <c r="Z1189" s="15" t="str">
        <f>IF(F1189=$B$1, "No", IF(S1189=1, "Yes", "No"))</f>
        <v>No</v>
      </c>
      <c r="AA1189" s="18" t="str">
        <f>IF(C1189="DM", "N/A", IF(Z1189="No","N/A",VLOOKUP(B1189,'Extension List'!$A$3:$R$1972,18,FALSE)))</f>
        <v>N/A</v>
      </c>
      <c r="AB1189" s="15" t="str">
        <f>IF(C1189="DM", "N/A", IF(Z1189="No","N/A",VLOOKUP(B1189,'Extension List'!$A$3:$T$1972,20,FALSE)))</f>
        <v>N/A</v>
      </c>
      <c r="AC1189" s="15" t="str">
        <f>IF(AA1189="N/A", "N/A", 0)</f>
        <v>N/A</v>
      </c>
      <c r="AD1189" s="16" t="str">
        <f>IF(AE1189="N/A", "N/A", AA1189-AE1189)</f>
        <v>N/A</v>
      </c>
      <c r="AE1189" s="16" t="str">
        <f>IF(AA1189="N/A", "N/A", IF(AC1189&gt;0, IF(AA1189&lt;13, ROUNDUP(0.25*AA1189,0), IF(AA1189&lt;26, ROUNDUP(0.4*AA1189,0), IF(AA1189&lt;51, ROUNDUP(0.6*AA1189,0), ROUNDUP(0.75*AA1189,0)))), "N/A"))</f>
        <v>N/A</v>
      </c>
      <c r="AF1189" s="16" t="str">
        <f>IF(AD1189="N/A","N/A", (AE1189*AC1189)+Q1189)</f>
        <v>N/A</v>
      </c>
      <c r="AG1189" s="16" t="str">
        <f>IF($AF1189="N/A", "N/A", "TBC")</f>
        <v>N/A</v>
      </c>
      <c r="AH1189" s="16" t="str">
        <f>IF($AF1189="N/A", "N/A", "TBC")</f>
        <v>N/A</v>
      </c>
      <c r="AI1189" s="16" t="str">
        <f>IF($AF1189="N/A","N/A",IF(AC1189&gt;1,"TBC","N/A"))</f>
        <v>N/A</v>
      </c>
      <c r="AJ1189" s="16" t="str">
        <f>IF($AF1189="N/A","N/A",IF(AC1189&gt;2,"TBC","N/A"))</f>
        <v>N/A</v>
      </c>
      <c r="AK1189" s="16" t="str">
        <f>IF($AF1189="N/A","N/A",IF(AC1189&gt;3,"TBC","N/A"))</f>
        <v>N/A</v>
      </c>
      <c r="AL1189" s="16" t="str">
        <f>IF(AC1189="N/A","N/A",IF(AC1189&gt;0,IF(SUM(AG1189:AK1189)&lt;&gt;AF1189,"CHECK","OK"),"N/A"))</f>
        <v>N/A</v>
      </c>
      <c r="AM1189" s="16" t="e">
        <f>IF(AD1189="N/A", L1189+T1189, L1189+AG1189)</f>
        <v>#VALUE!</v>
      </c>
      <c r="AN1189" s="16" t="str">
        <f>IF(AD1189="N/A", IF(U1189="N/A", "N/A", L1189+U1189), AD1189+AH1189)</f>
        <v>N/A</v>
      </c>
      <c r="AO1189" s="16" t="str">
        <f>IF(AD1189="N/A", IF(V1189="N/A", "N/A", L1189+V1189), IF(AI1189="N/A", "N/A", AD1189+AI1189))</f>
        <v>N/A</v>
      </c>
      <c r="AP1189" s="16" t="str">
        <f>IF(AD1189="N/A", IF(W1189="N/A", "N/A", L1189+W1189), IF(AJ1189="N/A", "N/A", AD1189+AJ1189))</f>
        <v>N/A</v>
      </c>
      <c r="AQ1189" s="16" t="str">
        <f>IF(AD1189="N/A", IF(X1189="N/A", "N/A", L1189+X1189), IF(AK1189="N/A", "N/A", AD1189+AK1189))</f>
        <v>N/A</v>
      </c>
      <c r="AR1189" s="15" t="s">
        <v>40</v>
      </c>
      <c r="AS1189" s="15" t="s">
        <v>40</v>
      </c>
      <c r="AT1189" s="15" t="s">
        <v>40</v>
      </c>
      <c r="AU1189" s="15" t="s">
        <v>40</v>
      </c>
      <c r="AV1189" s="15" t="s">
        <v>40</v>
      </c>
      <c r="AW1189" s="15" t="s">
        <v>40</v>
      </c>
      <c r="AX1189" s="15" t="s">
        <v>40</v>
      </c>
      <c r="AY1189" s="15" t="s">
        <v>40</v>
      </c>
      <c r="AZ1189" s="15" t="s">
        <v>40</v>
      </c>
      <c r="BA1189" s="15" t="s">
        <v>40</v>
      </c>
      <c r="BB1189" s="15" t="s">
        <v>40</v>
      </c>
      <c r="BC1189" s="15" t="s">
        <v>40</v>
      </c>
      <c r="BD1189" s="15" t="s">
        <v>40</v>
      </c>
      <c r="BE1189" s="15" t="s">
        <v>40</v>
      </c>
      <c r="BF1189" s="15" t="s">
        <v>40</v>
      </c>
      <c r="BG1189" s="15" t="s">
        <v>40</v>
      </c>
      <c r="BH1189" s="15" t="s">
        <v>40</v>
      </c>
      <c r="BJ1189" s="16" t="e">
        <f>IF(AR1189="R", $CA1189, IF(OR(AR1189="P", AR1189="T", AR1189="N"), 0, IF($C1189="DM", $T1189, IF(OR(AR1189="Y", AR1189="IR"),$AM1189,IF(AR1189="C", IF($BI1189="Y", IF($AF1189="N/A", $Q1189, $AF1189), IF($AG1189="N/A", $T1189,$AG1189)))))))</f>
        <v>#VALUE!</v>
      </c>
      <c r="BK1189" s="16" t="e">
        <f>IF(AS1189="R", $CA1189, IF(OR(AS1189="P", AS1189="T", AS1189="N"), 0, IF($C1189="DM", $T1189, IF(OR(AS1189="Y", AS1189="IR"),$AM1189,IF(AS1189="C", IF($BI1189="Y", IF($AF1189="N/A", $Q1189, $AF1189), IF($AG1189="N/A", $T1189,$AG1189)))))))</f>
        <v>#VALUE!</v>
      </c>
      <c r="BL1189" s="16" t="e">
        <f>IF(AT1189="R", $CA1189, IF(OR(AT1189="P", AT1189="T", AT1189="N"), 0, IF($C1189="DM", $T1189, IF(OR(AT1189="Y", AT1189="IR"),$AM1189,IF(AT1189="C", IF($BI1189="Y", IF($AF1189="N/A", $Q1189, $AF1189), IF($AG1189="N/A", $T1189,$AG1189)))))))</f>
        <v>#VALUE!</v>
      </c>
      <c r="BM1189" s="16" t="e">
        <f>IF(AU1189="R", $CA1189, IF(OR(AU1189="P", AU1189="T", AU1189="N"), 0, IF($C1189="DM", $T1189, IF(OR(AU1189="Y", AU1189="IR"),$AM1189,IF(AU1189="C", IF($BI1189="Y", IF($AF1189="N/A", $Q1189, $AF1189), IF($AG1189="N/A", $T1189,$AG1189)))))))</f>
        <v>#VALUE!</v>
      </c>
      <c r="BN1189" s="16" t="e">
        <f>IF(AV1189="R", $CA1189, IF(OR(AV1189="P", AV1189="T", AV1189="N"), 0, IF($C1189="DM", $T1189, IF(OR(AV1189="Y", AV1189="IR"),$AM1189,IF(AV1189="C", IF($BI1189="Y", IF($AF1189="N/A", $Q1189, $AF1189), IF($AG1189="N/A", $T1189,$AG1189)))))))</f>
        <v>#VALUE!</v>
      </c>
      <c r="BO1189" s="16" t="e">
        <f>IF(AW1189="R", $CA1189, IF(OR(AW1189="P", AW1189="T", AW1189="N"), 0, IF($C1189="DM", $T1189, IF(OR(AW1189="Y", AW1189="IR"),$AM1189,IF(AW1189="C", IF($BI1189="Y", IF($AF1189="N/A", $Q1189, $AF1189), IF($AG1189="N/A", $T1189,$AG1189)))))))</f>
        <v>#VALUE!</v>
      </c>
      <c r="BP1189" s="16" t="e">
        <f>IF(AX1189="R", $CA1189, IF(OR(AX1189="P", AX1189="T", AX1189="N"), 0, IF($C1189="DM", $T1189, IF(OR(AX1189="Y", AX1189="IR"),$AM1189,IF(AX1189="C", IF($BI1189="Y", IF($AF1189="N/A", $Q1189, $AF1189), IF($AG1189="N/A", $T1189,$AG1189)))))))</f>
        <v>#VALUE!</v>
      </c>
      <c r="BQ1189" s="16" t="e">
        <f>IF(AY1189="R", $CA1189, IF(OR(AY1189="P", AY1189="T", AY1189="N"), 0, IF($C1189="DM", $T1189, IF(OR(AY1189="Y", AY1189="IR"),$AM1189,IF(AY1189="C", IF($BI1189="Y", IF($AF1189="N/A", $Q1189, $AF1189), IF($AG1189="N/A", $T1189,$AG1189)))))))</f>
        <v>#VALUE!</v>
      </c>
      <c r="BR1189" s="16" t="e">
        <f>IF(AZ1189="R", $CA1189, IF(OR(AZ1189="P", AZ1189="T", AZ1189="N"), 0, IF($C1189="DM", $T1189, IF(OR(AZ1189="Y", AZ1189="IR"),$AM1189,IF(AZ1189="C", IF($BI1189="Y", IF($AF1189="N/A", $Q1189, $AF1189), IF($AG1189="N/A", $T1189,$AG1189)))))))</f>
        <v>#VALUE!</v>
      </c>
      <c r="BS1189" s="16" t="e">
        <f>IF(BA1189="R", $CA1189, IF(OR(BA1189="P", BA1189="T", BA1189="N"), 0, IF($C1189="DM", $T1189, IF(OR(BA1189="Y", BA1189="IR"),$AM1189,IF(BA1189="C", IF($BI1189="Y", IF($AF1189="N/A", $Q1189, $AF1189), IF($AG1189="N/A", $T1189,$AG1189)))))))</f>
        <v>#VALUE!</v>
      </c>
      <c r="BT1189" s="16" t="e">
        <f>IF(BB1189="R", $CA1189, IF(OR(BB1189="P", BB1189="T", BB1189="N"), 0, IF($C1189="DM", $T1189, IF(OR(BB1189="Y", BB1189="IR"),$AM1189,IF(BB1189="C", IF($BI1189="Y", IF($BA1189="C", IF($AF1189="N/A", $Q1189, $AF1189), IF($AF1189="N/A", $T1189, $AM1189)), IF($AG1189="N/A", $T1189,$AG1189)))))))</f>
        <v>#VALUE!</v>
      </c>
      <c r="BU1189" s="16" t="e">
        <f>IF(BC1189="R", $CA1189, IF(OR(BC1189="P", BC1189="T", BC1189="N"), 0, IF($C1189="DM", $T1189, IF(OR(BC1189="Y", BC1189="IR"),$AM1189,IF(BC1189="C", IF($BI1189="Y", IF($BA1189="C", IF($AF1189="N/A", $Q1189, $AF1189), IF($AF1189="N/A", $T1189, $AM1189)), IF($AG1189="N/A", $T1189,$AG1189)))))))</f>
        <v>#VALUE!</v>
      </c>
      <c r="BV1189" s="16" t="e">
        <f>IF(BD1189="R", $CA1189, IF(OR(BD1189="P", BD1189="T", BD1189="N"), 0, IF($C1189="DM", $T1189, IF(OR(BD1189="Y", BD1189="IR"),$AM1189,IF(BD1189="C", IF($BI1189="Y", IF($BA1189="C", IF($AF1189="N/A", $Q1189, $AF1189), IF($AF1189="N/A", $T1189, $AM1189)), IF($AG1189="N/A", $T1189,$AG1189)))))))</f>
        <v>#VALUE!</v>
      </c>
      <c r="BW1189" s="16" t="e">
        <f>IF(BE1189="R", $CA1189, IF(OR(BE1189="P", BE1189="T", BE1189="N"), 0, IF($C1189="DM", $T1189, IF(OR(BE1189="Y", BE1189="IR"),$AM1189,IF(BE1189="C", IF($BI1189="Y", IF($BA1189="C", IF($AF1189="N/A", $Q1189, $AF1189), IF($AF1189="N/A", $T1189, $AM1189)), IF($AG1189="N/A", $T1189,$AG1189)))))))</f>
        <v>#VALUE!</v>
      </c>
      <c r="BX1189" s="16" t="e">
        <f>IF(BF1189="R", $CA1189, IF(OR(BF1189="P", BF1189="T", BF1189="N"), 0, IF($C1189="DM", $T1189, IF(OR(BF1189="Y", BF1189="IR"),$AM1189,IF(BF1189="C", IF($BI1189="Y", IF($BA1189="C", IF($AF1189="N/A", $Q1189, $AF1189), IF($AF1189="N/A", $T1189, $AM1189)), IF($AG1189="N/A", $T1189,$AG1189)))))))</f>
        <v>#VALUE!</v>
      </c>
      <c r="BY1189" s="16" t="e">
        <f>IF(BG1189="R", $CA1189, IF(OR(BG1189="P", BG1189="T", BG1189="N"), 0, IF($C1189="DM", $T1189, IF(OR(BG1189="Y", BG1189="IR"),$AM1189,IF(BG1189="C", IF($BI1189="Y", IF($BA1189="C", IF($AF1189="N/A", $Q1189, $AF1189), IF($AF1189="N/A", $T1189, $AM1189)), IF($AG1189="N/A", $T1189,$AG1189)))))))</f>
        <v>#VALUE!</v>
      </c>
      <c r="BZ1189" s="16" t="e">
        <f>IF(BH1189="R", $CA1189, IF(OR(BH1189="P", BH1189="T", BH1189="N"), 0, IF($C1189="DM", $T1189, IF(OR(BH1189="Y", BH1189="IR"),$AM1189,IF(BH1189="C", IF($BI1189="Y", IF($BA1189="C", IF($AF1189="N/A", $Q1189, $AF1189), IF($AF1189="N/A", $T1189, $AM1189)), IF($AG1189="N/A", $T1189,$AG1189)))))))</f>
        <v>#VALUE!</v>
      </c>
      <c r="CA1189" s="15" t="s">
        <v>75</v>
      </c>
      <c r="CB1189" s="16" t="e">
        <f>BZ1189</f>
        <v>#VALUE!</v>
      </c>
      <c r="CC1189" s="15" t="str">
        <f>IF(OR($BH1189="T", $BH1189="R"), 0, IF($BH1189="C", IF($BI1189="Y", IF($BA1189="C", 0, IF(AF1189="N/A", Q1189-T1189, AF1189-AG1189)), IF($AF1189="N/A", U1189, AH1189)), AN1189))</f>
        <v>N/A</v>
      </c>
      <c r="CD1189" s="15" t="str">
        <f>IF(OR($BH1189="T", $BH1189="R"), 0, IF($BH1189="C", IF($BI1189="Y", 0, IF($AF1189="N/A", V1189, AI1189)), AO1189))</f>
        <v>N/A</v>
      </c>
      <c r="CE1189" s="15" t="str">
        <f>IF(OR($BH1189="T", $BH1189="R"), 0, IF($BH1189="C", IF($BI1189="Y", 0, IF($AF1189="N/A", W1189, AJ1189)), AP1189))</f>
        <v>N/A</v>
      </c>
      <c r="CF1189" s="15" t="str">
        <f>IF(OR($BH1189="T", $BH1189="R"), 0, IF($BH1189="C", IF($BI1189="Y", 0, IF($AF1189="N/A", X1189, AK1189)), AQ1189))</f>
        <v>N/A</v>
      </c>
    </row>
    <row r="1190" spans="1:84" x14ac:dyDescent="0.25">
      <c r="A1190" s="14">
        <v>6167</v>
      </c>
      <c r="B1190" s="15"/>
      <c r="C1190" s="15"/>
      <c r="D1190" s="15"/>
      <c r="E1190" s="15" t="e">
        <f>VLOOKUP(B1190, 'Rookie Year'!$A$2:$B$55679,2,FALSE)</f>
        <v>#N/A</v>
      </c>
      <c r="F1190" s="15">
        <v>2024</v>
      </c>
      <c r="G1190" s="15" t="s">
        <v>42</v>
      </c>
      <c r="H1190" s="15"/>
      <c r="I1190" s="16"/>
      <c r="J1190" s="15"/>
      <c r="K1190" s="17">
        <f>IF(AND(G1190&lt;&gt;"N",R1190="N/A"), IF(I1190&lt;4, 0, 0.25),IF(I1190=1, IF(J1190=1,0.25, 0.25), IF(I1190&lt;13, 0.25, IF(I1190&lt;26, 0.4, IF(I1190&lt;51, 0.6, 0.75)))))</f>
        <v>0.25</v>
      </c>
      <c r="L1190" s="16">
        <f>I1190-M1190</f>
        <v>0</v>
      </c>
      <c r="M1190" s="16">
        <f>ROUNDUP(I1190*K1190,0)</f>
        <v>0</v>
      </c>
      <c r="N1190" s="16">
        <f>M1190*J1190</f>
        <v>0</v>
      </c>
      <c r="O1190" s="16">
        <v>0</v>
      </c>
      <c r="P1190" s="16">
        <v>0</v>
      </c>
      <c r="Q1190" s="16">
        <f>N1190-O1190-P1190</f>
        <v>0</v>
      </c>
      <c r="R1190" s="15" t="s">
        <v>75</v>
      </c>
      <c r="S1190" s="15">
        <f>IF(R1190="N/A", J1190-($B$1-F1190), J1190-($B$1-R1190))</f>
        <v>0</v>
      </c>
      <c r="T1190" s="16" t="str">
        <f>IF($S1190&lt;1, "N/A", $M1190)</f>
        <v>N/A</v>
      </c>
      <c r="U1190" s="16" t="str">
        <f>IF($S1190&lt;2, "N/A", $M1190)</f>
        <v>N/A</v>
      </c>
      <c r="V1190" s="16" t="str">
        <f>IF($S1190&lt;3, "N/A", $M1190)</f>
        <v>N/A</v>
      </c>
      <c r="W1190" s="16" t="str">
        <f>IF($S1190&lt;4, "N/A", $M1190)</f>
        <v>N/A</v>
      </c>
      <c r="X1190" s="16" t="str">
        <f>IF($S1190&lt;5, "N/A", $M1190)</f>
        <v>N/A</v>
      </c>
      <c r="Y1190" s="15" t="str">
        <f>IF(SUM(T1190:X1190)&lt;&gt;Q1190, "CHECK", "OK")</f>
        <v>OK</v>
      </c>
      <c r="Z1190" s="15" t="str">
        <f>IF(F1190=$B$1, "No", IF(S1190=1, "Yes", "No"))</f>
        <v>No</v>
      </c>
      <c r="AA1190" s="18" t="str">
        <f>IF(C1190="DM", "N/A", IF(Z1190="No","N/A",VLOOKUP(B1190,'Extension List'!$A$3:$R$1972,18,FALSE)))</f>
        <v>N/A</v>
      </c>
      <c r="AB1190" s="15" t="str">
        <f>IF(C1190="DM", "N/A", IF(Z1190="No","N/A",VLOOKUP(B1190,'Extension List'!$A$3:$T$1972,20,FALSE)))</f>
        <v>N/A</v>
      </c>
      <c r="AC1190" s="15" t="str">
        <f>IF(AA1190="N/A", "N/A", 0)</f>
        <v>N/A</v>
      </c>
      <c r="AD1190" s="16" t="str">
        <f>IF(AE1190="N/A", "N/A", AA1190-AE1190)</f>
        <v>N/A</v>
      </c>
      <c r="AE1190" s="16" t="str">
        <f>IF(AA1190="N/A", "N/A", IF(AC1190&gt;0, IF(AA1190&lt;13, ROUNDUP(0.25*AA1190,0), IF(AA1190&lt;26, ROUNDUP(0.4*AA1190,0), IF(AA1190&lt;51, ROUNDUP(0.6*AA1190,0), ROUNDUP(0.75*AA1190,0)))), "N/A"))</f>
        <v>N/A</v>
      </c>
      <c r="AF1190" s="16" t="str">
        <f>IF(AD1190="N/A","N/A", (AE1190*AC1190)+Q1190)</f>
        <v>N/A</v>
      </c>
      <c r="AG1190" s="16" t="str">
        <f>IF($AF1190="N/A", "N/A", "TBC")</f>
        <v>N/A</v>
      </c>
      <c r="AH1190" s="16" t="str">
        <f>IF($AF1190="N/A", "N/A", "TBC")</f>
        <v>N/A</v>
      </c>
      <c r="AI1190" s="16" t="str">
        <f>IF($AF1190="N/A","N/A",IF(AC1190&gt;1,"TBC","N/A"))</f>
        <v>N/A</v>
      </c>
      <c r="AJ1190" s="16" t="str">
        <f>IF($AF1190="N/A","N/A",IF(AC1190&gt;2,"TBC","N/A"))</f>
        <v>N/A</v>
      </c>
      <c r="AK1190" s="16" t="str">
        <f>IF($AF1190="N/A","N/A",IF(AC1190&gt;3,"TBC","N/A"))</f>
        <v>N/A</v>
      </c>
      <c r="AL1190" s="16" t="str">
        <f>IF(AC1190="N/A","N/A",IF(AC1190&gt;0,IF(SUM(AG1190:AK1190)&lt;&gt;AF1190,"CHECK","OK"),"N/A"))</f>
        <v>N/A</v>
      </c>
      <c r="AM1190" s="16" t="e">
        <f>IF(AD1190="N/A", L1190+T1190, L1190+AG1190)</f>
        <v>#VALUE!</v>
      </c>
      <c r="AN1190" s="16" t="str">
        <f>IF(AD1190="N/A", IF(U1190="N/A", "N/A", L1190+U1190), AD1190+AH1190)</f>
        <v>N/A</v>
      </c>
      <c r="AO1190" s="16" t="str">
        <f>IF(AD1190="N/A", IF(V1190="N/A", "N/A", L1190+V1190), IF(AI1190="N/A", "N/A", AD1190+AI1190))</f>
        <v>N/A</v>
      </c>
      <c r="AP1190" s="16" t="str">
        <f>IF(AD1190="N/A", IF(W1190="N/A", "N/A", L1190+W1190), IF(AJ1190="N/A", "N/A", AD1190+AJ1190))</f>
        <v>N/A</v>
      </c>
      <c r="AQ1190" s="16" t="str">
        <f>IF(AD1190="N/A", IF(X1190="N/A", "N/A", L1190+X1190), IF(AK1190="N/A", "N/A", AD1190+AK1190))</f>
        <v>N/A</v>
      </c>
      <c r="AR1190" s="15" t="s">
        <v>40</v>
      </c>
      <c r="AS1190" s="15" t="s">
        <v>40</v>
      </c>
      <c r="AT1190" s="15" t="s">
        <v>40</v>
      </c>
      <c r="AU1190" s="15" t="s">
        <v>40</v>
      </c>
      <c r="AV1190" s="15" t="s">
        <v>40</v>
      </c>
      <c r="AW1190" s="15" t="s">
        <v>40</v>
      </c>
      <c r="AX1190" s="15" t="s">
        <v>40</v>
      </c>
      <c r="AY1190" s="15" t="s">
        <v>40</v>
      </c>
      <c r="AZ1190" s="15" t="s">
        <v>40</v>
      </c>
      <c r="BA1190" s="15" t="s">
        <v>40</v>
      </c>
      <c r="BB1190" s="15" t="s">
        <v>40</v>
      </c>
      <c r="BC1190" s="15" t="s">
        <v>40</v>
      </c>
      <c r="BD1190" s="15" t="s">
        <v>40</v>
      </c>
      <c r="BE1190" s="15" t="s">
        <v>40</v>
      </c>
      <c r="BF1190" s="15" t="s">
        <v>40</v>
      </c>
      <c r="BG1190" s="15" t="s">
        <v>40</v>
      </c>
      <c r="BH1190" s="15" t="s">
        <v>40</v>
      </c>
      <c r="BJ1190" s="16" t="e">
        <f>IF(AR1190="R", $CA1190, IF(OR(AR1190="P", AR1190="T", AR1190="N"), 0, IF($C1190="DM", $T1190, IF(OR(AR1190="Y", AR1190="IR"),$AM1190,IF(AR1190="C", IF($BI1190="Y", IF($AF1190="N/A", $Q1190, $AF1190), IF($AG1190="N/A", $T1190,$AG1190)))))))</f>
        <v>#VALUE!</v>
      </c>
      <c r="BK1190" s="16" t="e">
        <f>IF(AS1190="R", $CA1190, IF(OR(AS1190="P", AS1190="T", AS1190="N"), 0, IF($C1190="DM", $T1190, IF(OR(AS1190="Y", AS1190="IR"),$AM1190,IF(AS1190="C", IF($BI1190="Y", IF($AF1190="N/A", $Q1190, $AF1190), IF($AG1190="N/A", $T1190,$AG1190)))))))</f>
        <v>#VALUE!</v>
      </c>
      <c r="BL1190" s="16" t="e">
        <f>IF(AT1190="R", $CA1190, IF(OR(AT1190="P", AT1190="T", AT1190="N"), 0, IF($C1190="DM", $T1190, IF(OR(AT1190="Y", AT1190="IR"),$AM1190,IF(AT1190="C", IF($BI1190="Y", IF($AF1190="N/A", $Q1190, $AF1190), IF($AG1190="N/A", $T1190,$AG1190)))))))</f>
        <v>#VALUE!</v>
      </c>
      <c r="BM1190" s="16" t="e">
        <f>IF(AU1190="R", $CA1190, IF(OR(AU1190="P", AU1190="T", AU1190="N"), 0, IF($C1190="DM", $T1190, IF(OR(AU1190="Y", AU1190="IR"),$AM1190,IF(AU1190="C", IF($BI1190="Y", IF($AF1190="N/A", $Q1190, $AF1190), IF($AG1190="N/A", $T1190,$AG1190)))))))</f>
        <v>#VALUE!</v>
      </c>
      <c r="BN1190" s="16" t="e">
        <f>IF(AV1190="R", $CA1190, IF(OR(AV1190="P", AV1190="T", AV1190="N"), 0, IF($C1190="DM", $T1190, IF(OR(AV1190="Y", AV1190="IR"),$AM1190,IF(AV1190="C", IF($BI1190="Y", IF($AF1190="N/A", $Q1190, $AF1190), IF($AG1190="N/A", $T1190,$AG1190)))))))</f>
        <v>#VALUE!</v>
      </c>
      <c r="BO1190" s="16" t="e">
        <f>IF(AW1190="R", $CA1190, IF(OR(AW1190="P", AW1190="T", AW1190="N"), 0, IF($C1190="DM", $T1190, IF(OR(AW1190="Y", AW1190="IR"),$AM1190,IF(AW1190="C", IF($BI1190="Y", IF($AF1190="N/A", $Q1190, $AF1190), IF($AG1190="N/A", $T1190,$AG1190)))))))</f>
        <v>#VALUE!</v>
      </c>
      <c r="BP1190" s="16" t="e">
        <f>IF(AX1190="R", $CA1190, IF(OR(AX1190="P", AX1190="T", AX1190="N"), 0, IF($C1190="DM", $T1190, IF(OR(AX1190="Y", AX1190="IR"),$AM1190,IF(AX1190="C", IF($BI1190="Y", IF($AF1190="N/A", $Q1190, $AF1190), IF($AG1190="N/A", $T1190,$AG1190)))))))</f>
        <v>#VALUE!</v>
      </c>
      <c r="BQ1190" s="16" t="e">
        <f>IF(AY1190="R", $CA1190, IF(OR(AY1190="P", AY1190="T", AY1190="N"), 0, IF($C1190="DM", $T1190, IF(OR(AY1190="Y", AY1190="IR"),$AM1190,IF(AY1190="C", IF($BI1190="Y", IF($AF1190="N/A", $Q1190, $AF1190), IF($AG1190="N/A", $T1190,$AG1190)))))))</f>
        <v>#VALUE!</v>
      </c>
      <c r="BR1190" s="16" t="e">
        <f>IF(AZ1190="R", $CA1190, IF(OR(AZ1190="P", AZ1190="T", AZ1190="N"), 0, IF($C1190="DM", $T1190, IF(OR(AZ1190="Y", AZ1190="IR"),$AM1190,IF(AZ1190="C", IF($BI1190="Y", IF($AF1190="N/A", $Q1190, $AF1190), IF($AG1190="N/A", $T1190,$AG1190)))))))</f>
        <v>#VALUE!</v>
      </c>
      <c r="BS1190" s="16" t="e">
        <f>IF(BA1190="R", $CA1190, IF(OR(BA1190="P", BA1190="T", BA1190="N"), 0, IF($C1190="DM", $T1190, IF(OR(BA1190="Y", BA1190="IR"),$AM1190,IF(BA1190="C", IF($BI1190="Y", IF($AF1190="N/A", $Q1190, $AF1190), IF($AG1190="N/A", $T1190,$AG1190)))))))</f>
        <v>#VALUE!</v>
      </c>
      <c r="BT1190" s="16" t="e">
        <f>IF(BB1190="R", $CA1190, IF(OR(BB1190="P", BB1190="T", BB1190="N"), 0, IF($C1190="DM", $T1190, IF(OR(BB1190="Y", BB1190="IR"),$AM1190,IF(BB1190="C", IF($BI1190="Y", IF($BA1190="C", IF($AF1190="N/A", $Q1190, $AF1190), IF($AF1190="N/A", $T1190, $AM1190)), IF($AG1190="N/A", $T1190,$AG1190)))))))</f>
        <v>#VALUE!</v>
      </c>
      <c r="BU1190" s="16" t="e">
        <f>IF(BC1190="R", $CA1190, IF(OR(BC1190="P", BC1190="T", BC1190="N"), 0, IF($C1190="DM", $T1190, IF(OR(BC1190="Y", BC1190="IR"),$AM1190,IF(BC1190="C", IF($BI1190="Y", IF($BA1190="C", IF($AF1190="N/A", $Q1190, $AF1190), IF($AF1190="N/A", $T1190, $AM1190)), IF($AG1190="N/A", $T1190,$AG1190)))))))</f>
        <v>#VALUE!</v>
      </c>
      <c r="BV1190" s="16" t="e">
        <f>IF(BD1190="R", $CA1190, IF(OR(BD1190="P", BD1190="T", BD1190="N"), 0, IF($C1190="DM", $T1190, IF(OR(BD1190="Y", BD1190="IR"),$AM1190,IF(BD1190="C", IF($BI1190="Y", IF($BA1190="C", IF($AF1190="N/A", $Q1190, $AF1190), IF($AF1190="N/A", $T1190, $AM1190)), IF($AG1190="N/A", $T1190,$AG1190)))))))</f>
        <v>#VALUE!</v>
      </c>
      <c r="BW1190" s="16" t="e">
        <f>IF(BE1190="R", $CA1190, IF(OR(BE1190="P", BE1190="T", BE1190="N"), 0, IF($C1190="DM", $T1190, IF(OR(BE1190="Y", BE1190="IR"),$AM1190,IF(BE1190="C", IF($BI1190="Y", IF($BA1190="C", IF($AF1190="N/A", $Q1190, $AF1190), IF($AF1190="N/A", $T1190, $AM1190)), IF($AG1190="N/A", $T1190,$AG1190)))))))</f>
        <v>#VALUE!</v>
      </c>
      <c r="BX1190" s="16" t="e">
        <f>IF(BF1190="R", $CA1190, IF(OR(BF1190="P", BF1190="T", BF1190="N"), 0, IF($C1190="DM", $T1190, IF(OR(BF1190="Y", BF1190="IR"),$AM1190,IF(BF1190="C", IF($BI1190="Y", IF($BA1190="C", IF($AF1190="N/A", $Q1190, $AF1190), IF($AF1190="N/A", $T1190, $AM1190)), IF($AG1190="N/A", $T1190,$AG1190)))))))</f>
        <v>#VALUE!</v>
      </c>
      <c r="BY1190" s="16" t="e">
        <f>IF(BG1190="R", $CA1190, IF(OR(BG1190="P", BG1190="T", BG1190="N"), 0, IF($C1190="DM", $T1190, IF(OR(BG1190="Y", BG1190="IR"),$AM1190,IF(BG1190="C", IF($BI1190="Y", IF($BA1190="C", IF($AF1190="N/A", $Q1190, $AF1190), IF($AF1190="N/A", $T1190, $AM1190)), IF($AG1190="N/A", $T1190,$AG1190)))))))</f>
        <v>#VALUE!</v>
      </c>
      <c r="BZ1190" s="16" t="e">
        <f>IF(BH1190="R", $CA1190, IF(OR(BH1190="P", BH1190="T", BH1190="N"), 0, IF($C1190="DM", $T1190, IF(OR(BH1190="Y", BH1190="IR"),$AM1190,IF(BH1190="C", IF($BI1190="Y", IF($BA1190="C", IF($AF1190="N/A", $Q1190, $AF1190), IF($AF1190="N/A", $T1190, $AM1190)), IF($AG1190="N/A", $T1190,$AG1190)))))))</f>
        <v>#VALUE!</v>
      </c>
      <c r="CA1190" s="15" t="s">
        <v>75</v>
      </c>
      <c r="CB1190" s="16" t="e">
        <f>BZ1190</f>
        <v>#VALUE!</v>
      </c>
      <c r="CC1190" s="15" t="str">
        <f>IF(OR($BH1190="T", $BH1190="R"), 0, IF($BH1190="C", IF($BI1190="Y", IF($BA1190="C", 0, IF(AF1190="N/A", Q1190-T1190, AF1190-AG1190)), IF($AF1190="N/A", U1190, AH1190)), AN1190))</f>
        <v>N/A</v>
      </c>
      <c r="CD1190" s="15" t="str">
        <f>IF(OR($BH1190="T", $BH1190="R"), 0, IF($BH1190="C", IF($BI1190="Y", 0, IF($AF1190="N/A", V1190, AI1190)), AO1190))</f>
        <v>N/A</v>
      </c>
      <c r="CE1190" s="15" t="str">
        <f>IF(OR($BH1190="T", $BH1190="R"), 0, IF($BH1190="C", IF($BI1190="Y", 0, IF($AF1190="N/A", W1190, AJ1190)), AP1190))</f>
        <v>N/A</v>
      </c>
      <c r="CF1190" s="15" t="str">
        <f>IF(OR($BH1190="T", $BH1190="R"), 0, IF($BH1190="C", IF($BI1190="Y", 0, IF($AF1190="N/A", X1190, AK1190)), AQ1190))</f>
        <v>N/A</v>
      </c>
    </row>
    <row r="1191" spans="1:84" x14ac:dyDescent="0.25">
      <c r="A1191" s="14">
        <v>6168</v>
      </c>
      <c r="B1191" s="15"/>
      <c r="C1191" s="15"/>
      <c r="D1191" s="15"/>
      <c r="E1191" s="15" t="e">
        <f>VLOOKUP(B1191, 'Rookie Year'!$A$2:$B$55679,2,FALSE)</f>
        <v>#N/A</v>
      </c>
      <c r="F1191" s="15">
        <v>2024</v>
      </c>
      <c r="G1191" s="15" t="s">
        <v>42</v>
      </c>
      <c r="H1191" s="15"/>
      <c r="I1191" s="16"/>
      <c r="J1191" s="15"/>
      <c r="K1191" s="17">
        <f>IF(AND(G1191&lt;&gt;"N",R1191="N/A"), IF(I1191&lt;4, 0, 0.25),IF(I1191=1, IF(J1191=1,0.25, 0.25), IF(I1191&lt;13, 0.25, IF(I1191&lt;26, 0.4, IF(I1191&lt;51, 0.6, 0.75)))))</f>
        <v>0.25</v>
      </c>
      <c r="L1191" s="16">
        <f>I1191-M1191</f>
        <v>0</v>
      </c>
      <c r="M1191" s="16">
        <f>ROUNDUP(I1191*K1191,0)</f>
        <v>0</v>
      </c>
      <c r="N1191" s="16">
        <f>M1191*J1191</f>
        <v>0</v>
      </c>
      <c r="O1191" s="16">
        <v>0</v>
      </c>
      <c r="P1191" s="16">
        <v>0</v>
      </c>
      <c r="Q1191" s="16">
        <f>N1191-O1191-P1191</f>
        <v>0</v>
      </c>
      <c r="R1191" s="15" t="s">
        <v>75</v>
      </c>
      <c r="S1191" s="15">
        <f>IF(R1191="N/A", J1191-($B$1-F1191), J1191-($B$1-R1191))</f>
        <v>0</v>
      </c>
      <c r="T1191" s="16" t="str">
        <f>IF($S1191&lt;1, "N/A", $M1191)</f>
        <v>N/A</v>
      </c>
      <c r="U1191" s="16" t="str">
        <f>IF($S1191&lt;2, "N/A", $M1191)</f>
        <v>N/A</v>
      </c>
      <c r="V1191" s="16" t="str">
        <f>IF($S1191&lt;3, "N/A", $M1191)</f>
        <v>N/A</v>
      </c>
      <c r="W1191" s="16" t="str">
        <f>IF($S1191&lt;4, "N/A", $M1191)</f>
        <v>N/A</v>
      </c>
      <c r="X1191" s="16" t="str">
        <f>IF($S1191&lt;5, "N/A", $M1191)</f>
        <v>N/A</v>
      </c>
      <c r="Y1191" s="15" t="str">
        <f>IF(SUM(T1191:X1191)&lt;&gt;Q1191, "CHECK", "OK")</f>
        <v>OK</v>
      </c>
      <c r="Z1191" s="15" t="str">
        <f>IF(F1191=$B$1, "No", IF(S1191=1, "Yes", "No"))</f>
        <v>No</v>
      </c>
      <c r="AA1191" s="18" t="str">
        <f>IF(C1191="DM", "N/A", IF(Z1191="No","N/A",VLOOKUP(B1191,'Extension List'!$A$3:$R$1972,18,FALSE)))</f>
        <v>N/A</v>
      </c>
      <c r="AB1191" s="15" t="str">
        <f>IF(C1191="DM", "N/A", IF(Z1191="No","N/A",VLOOKUP(B1191,'Extension List'!$A$3:$T$1972,20,FALSE)))</f>
        <v>N/A</v>
      </c>
      <c r="AC1191" s="15" t="str">
        <f>IF(AA1191="N/A", "N/A", 0)</f>
        <v>N/A</v>
      </c>
      <c r="AD1191" s="16" t="str">
        <f>IF(AE1191="N/A", "N/A", AA1191-AE1191)</f>
        <v>N/A</v>
      </c>
      <c r="AE1191" s="16" t="str">
        <f>IF(AA1191="N/A", "N/A", IF(AC1191&gt;0, IF(AA1191&lt;13, ROUNDUP(0.25*AA1191,0), IF(AA1191&lt;26, ROUNDUP(0.4*AA1191,0), IF(AA1191&lt;51, ROUNDUP(0.6*AA1191,0), ROUNDUP(0.75*AA1191,0)))), "N/A"))</f>
        <v>N/A</v>
      </c>
      <c r="AF1191" s="16" t="str">
        <f>IF(AD1191="N/A","N/A", (AE1191*AC1191)+Q1191)</f>
        <v>N/A</v>
      </c>
      <c r="AG1191" s="16" t="str">
        <f>IF($AF1191="N/A", "N/A", "TBC")</f>
        <v>N/A</v>
      </c>
      <c r="AH1191" s="16" t="str">
        <f>IF($AF1191="N/A", "N/A", "TBC")</f>
        <v>N/A</v>
      </c>
      <c r="AI1191" s="16" t="str">
        <f>IF($AF1191="N/A","N/A",IF(AC1191&gt;1,"TBC","N/A"))</f>
        <v>N/A</v>
      </c>
      <c r="AJ1191" s="16" t="str">
        <f>IF($AF1191="N/A","N/A",IF(AC1191&gt;2,"TBC","N/A"))</f>
        <v>N/A</v>
      </c>
      <c r="AK1191" s="16" t="str">
        <f>IF($AF1191="N/A","N/A",IF(AC1191&gt;3,"TBC","N/A"))</f>
        <v>N/A</v>
      </c>
      <c r="AL1191" s="16" t="str">
        <f>IF(AC1191="N/A","N/A",IF(AC1191&gt;0,IF(SUM(AG1191:AK1191)&lt;&gt;AF1191,"CHECK","OK"),"N/A"))</f>
        <v>N/A</v>
      </c>
      <c r="AM1191" s="16" t="e">
        <f>IF(AD1191="N/A", L1191+T1191, L1191+AG1191)</f>
        <v>#VALUE!</v>
      </c>
      <c r="AN1191" s="16" t="str">
        <f>IF(AD1191="N/A", IF(U1191="N/A", "N/A", L1191+U1191), AD1191+AH1191)</f>
        <v>N/A</v>
      </c>
      <c r="AO1191" s="16" t="str">
        <f>IF(AD1191="N/A", IF(V1191="N/A", "N/A", L1191+V1191), IF(AI1191="N/A", "N/A", AD1191+AI1191))</f>
        <v>N/A</v>
      </c>
      <c r="AP1191" s="16" t="str">
        <f>IF(AD1191="N/A", IF(W1191="N/A", "N/A", L1191+W1191), IF(AJ1191="N/A", "N/A", AD1191+AJ1191))</f>
        <v>N/A</v>
      </c>
      <c r="AQ1191" s="16" t="str">
        <f>IF(AD1191="N/A", IF(X1191="N/A", "N/A", L1191+X1191), IF(AK1191="N/A", "N/A", AD1191+AK1191))</f>
        <v>N/A</v>
      </c>
      <c r="AR1191" s="15" t="s">
        <v>40</v>
      </c>
      <c r="AS1191" s="15" t="s">
        <v>40</v>
      </c>
      <c r="AT1191" s="15" t="s">
        <v>40</v>
      </c>
      <c r="AU1191" s="15" t="s">
        <v>40</v>
      </c>
      <c r="AV1191" s="15" t="s">
        <v>40</v>
      </c>
      <c r="AW1191" s="15" t="s">
        <v>40</v>
      </c>
      <c r="AX1191" s="15" t="s">
        <v>40</v>
      </c>
      <c r="AY1191" s="15" t="s">
        <v>40</v>
      </c>
      <c r="AZ1191" s="15" t="s">
        <v>40</v>
      </c>
      <c r="BA1191" s="15" t="s">
        <v>40</v>
      </c>
      <c r="BB1191" s="15" t="s">
        <v>40</v>
      </c>
      <c r="BC1191" s="15" t="s">
        <v>40</v>
      </c>
      <c r="BD1191" s="15" t="s">
        <v>40</v>
      </c>
      <c r="BE1191" s="15" t="s">
        <v>40</v>
      </c>
      <c r="BF1191" s="15" t="s">
        <v>40</v>
      </c>
      <c r="BG1191" s="15" t="s">
        <v>40</v>
      </c>
      <c r="BH1191" s="15" t="s">
        <v>40</v>
      </c>
      <c r="BJ1191" s="16" t="e">
        <f>IF(AR1191="R", $CA1191, IF(OR(AR1191="P", AR1191="T", AR1191="N"), 0, IF($C1191="DM", $T1191, IF(OR(AR1191="Y", AR1191="IR"),$AM1191,IF(AR1191="C", IF($BI1191="Y", IF($AF1191="N/A", $Q1191, $AF1191), IF($AG1191="N/A", $T1191,$AG1191)))))))</f>
        <v>#VALUE!</v>
      </c>
      <c r="BK1191" s="16" t="e">
        <f>IF(AS1191="R", $CA1191, IF(OR(AS1191="P", AS1191="T", AS1191="N"), 0, IF($C1191="DM", $T1191, IF(OR(AS1191="Y", AS1191="IR"),$AM1191,IF(AS1191="C", IF($BI1191="Y", IF($AF1191="N/A", $Q1191, $AF1191), IF($AG1191="N/A", $T1191,$AG1191)))))))</f>
        <v>#VALUE!</v>
      </c>
      <c r="BL1191" s="16" t="e">
        <f>IF(AT1191="R", $CA1191, IF(OR(AT1191="P", AT1191="T", AT1191="N"), 0, IF($C1191="DM", $T1191, IF(OR(AT1191="Y", AT1191="IR"),$AM1191,IF(AT1191="C", IF($BI1191="Y", IF($AF1191="N/A", $Q1191, $AF1191), IF($AG1191="N/A", $T1191,$AG1191)))))))</f>
        <v>#VALUE!</v>
      </c>
      <c r="BM1191" s="16" t="e">
        <f>IF(AU1191="R", $CA1191, IF(OR(AU1191="P", AU1191="T", AU1191="N"), 0, IF($C1191="DM", $T1191, IF(OR(AU1191="Y", AU1191="IR"),$AM1191,IF(AU1191="C", IF($BI1191="Y", IF($AF1191="N/A", $Q1191, $AF1191), IF($AG1191="N/A", $T1191,$AG1191)))))))</f>
        <v>#VALUE!</v>
      </c>
      <c r="BN1191" s="16" t="e">
        <f>IF(AV1191="R", $CA1191, IF(OR(AV1191="P", AV1191="T", AV1191="N"), 0, IF($C1191="DM", $T1191, IF(OR(AV1191="Y", AV1191="IR"),$AM1191,IF(AV1191="C", IF($BI1191="Y", IF($AF1191="N/A", $Q1191, $AF1191), IF($AG1191="N/A", $T1191,$AG1191)))))))</f>
        <v>#VALUE!</v>
      </c>
      <c r="BO1191" s="16" t="e">
        <f>IF(AW1191="R", $CA1191, IF(OR(AW1191="P", AW1191="T", AW1191="N"), 0, IF($C1191="DM", $T1191, IF(OR(AW1191="Y", AW1191="IR"),$AM1191,IF(AW1191="C", IF($BI1191="Y", IF($AF1191="N/A", $Q1191, $AF1191), IF($AG1191="N/A", $T1191,$AG1191)))))))</f>
        <v>#VALUE!</v>
      </c>
      <c r="BP1191" s="16" t="e">
        <f>IF(AX1191="R", $CA1191, IF(OR(AX1191="P", AX1191="T", AX1191="N"), 0, IF($C1191="DM", $T1191, IF(OR(AX1191="Y", AX1191="IR"),$AM1191,IF(AX1191="C", IF($BI1191="Y", IF($AF1191="N/A", $Q1191, $AF1191), IF($AG1191="N/A", $T1191,$AG1191)))))))</f>
        <v>#VALUE!</v>
      </c>
      <c r="BQ1191" s="16" t="e">
        <f>IF(AY1191="R", $CA1191, IF(OR(AY1191="P", AY1191="T", AY1191="N"), 0, IF($C1191="DM", $T1191, IF(OR(AY1191="Y", AY1191="IR"),$AM1191,IF(AY1191="C", IF($BI1191="Y", IF($AF1191="N/A", $Q1191, $AF1191), IF($AG1191="N/A", $T1191,$AG1191)))))))</f>
        <v>#VALUE!</v>
      </c>
      <c r="BR1191" s="16" t="e">
        <f>IF(AZ1191="R", $CA1191, IF(OR(AZ1191="P", AZ1191="T", AZ1191="N"), 0, IF($C1191="DM", $T1191, IF(OR(AZ1191="Y", AZ1191="IR"),$AM1191,IF(AZ1191="C", IF($BI1191="Y", IF($AF1191="N/A", $Q1191, $AF1191), IF($AG1191="N/A", $T1191,$AG1191)))))))</f>
        <v>#VALUE!</v>
      </c>
      <c r="BS1191" s="16" t="e">
        <f>IF(BA1191="R", $CA1191, IF(OR(BA1191="P", BA1191="T", BA1191="N"), 0, IF($C1191="DM", $T1191, IF(OR(BA1191="Y", BA1191="IR"),$AM1191,IF(BA1191="C", IF($BI1191="Y", IF($AF1191="N/A", $Q1191, $AF1191), IF($AG1191="N/A", $T1191,$AG1191)))))))</f>
        <v>#VALUE!</v>
      </c>
      <c r="BT1191" s="16" t="e">
        <f>IF(BB1191="R", $CA1191, IF(OR(BB1191="P", BB1191="T", BB1191="N"), 0, IF($C1191="DM", $T1191, IF(OR(BB1191="Y", BB1191="IR"),$AM1191,IF(BB1191="C", IF($BI1191="Y", IF($BA1191="C", IF($AF1191="N/A", $Q1191, $AF1191), IF($AF1191="N/A", $T1191, $AM1191)), IF($AG1191="N/A", $T1191,$AG1191)))))))</f>
        <v>#VALUE!</v>
      </c>
      <c r="BU1191" s="16" t="e">
        <f>IF(BC1191="R", $CA1191, IF(OR(BC1191="P", BC1191="T", BC1191="N"), 0, IF($C1191="DM", $T1191, IF(OR(BC1191="Y", BC1191="IR"),$AM1191,IF(BC1191="C", IF($BI1191="Y", IF($BA1191="C", IF($AF1191="N/A", $Q1191, $AF1191), IF($AF1191="N/A", $T1191, $AM1191)), IF($AG1191="N/A", $T1191,$AG1191)))))))</f>
        <v>#VALUE!</v>
      </c>
      <c r="BV1191" s="16" t="e">
        <f>IF(BD1191="R", $CA1191, IF(OR(BD1191="P", BD1191="T", BD1191="N"), 0, IF($C1191="DM", $T1191, IF(OR(BD1191="Y", BD1191="IR"),$AM1191,IF(BD1191="C", IF($BI1191="Y", IF($BA1191="C", IF($AF1191="N/A", $Q1191, $AF1191), IF($AF1191="N/A", $T1191, $AM1191)), IF($AG1191="N/A", $T1191,$AG1191)))))))</f>
        <v>#VALUE!</v>
      </c>
      <c r="BW1191" s="16" t="e">
        <f>IF(BE1191="R", $CA1191, IF(OR(BE1191="P", BE1191="T", BE1191="N"), 0, IF($C1191="DM", $T1191, IF(OR(BE1191="Y", BE1191="IR"),$AM1191,IF(BE1191="C", IF($BI1191="Y", IF($BA1191="C", IF($AF1191="N/A", $Q1191, $AF1191), IF($AF1191="N/A", $T1191, $AM1191)), IF($AG1191="N/A", $T1191,$AG1191)))))))</f>
        <v>#VALUE!</v>
      </c>
      <c r="BX1191" s="16" t="e">
        <f>IF(BF1191="R", $CA1191, IF(OR(BF1191="P", BF1191="T", BF1191="N"), 0, IF($C1191="DM", $T1191, IF(OR(BF1191="Y", BF1191="IR"),$AM1191,IF(BF1191="C", IF($BI1191="Y", IF($BA1191="C", IF($AF1191="N/A", $Q1191, $AF1191), IF($AF1191="N/A", $T1191, $AM1191)), IF($AG1191="N/A", $T1191,$AG1191)))))))</f>
        <v>#VALUE!</v>
      </c>
      <c r="BY1191" s="16" t="e">
        <f>IF(BG1191="R", $CA1191, IF(OR(BG1191="P", BG1191="T", BG1191="N"), 0, IF($C1191="DM", $T1191, IF(OR(BG1191="Y", BG1191="IR"),$AM1191,IF(BG1191="C", IF($BI1191="Y", IF($BA1191="C", IF($AF1191="N/A", $Q1191, $AF1191), IF($AF1191="N/A", $T1191, $AM1191)), IF($AG1191="N/A", $T1191,$AG1191)))))))</f>
        <v>#VALUE!</v>
      </c>
      <c r="BZ1191" s="16" t="e">
        <f>IF(BH1191="R", $CA1191, IF(OR(BH1191="P", BH1191="T", BH1191="N"), 0, IF($C1191="DM", $T1191, IF(OR(BH1191="Y", BH1191="IR"),$AM1191,IF(BH1191="C", IF($BI1191="Y", IF($BA1191="C", IF($AF1191="N/A", $Q1191, $AF1191), IF($AF1191="N/A", $T1191, $AM1191)), IF($AG1191="N/A", $T1191,$AG1191)))))))</f>
        <v>#VALUE!</v>
      </c>
      <c r="CA1191" s="15" t="s">
        <v>75</v>
      </c>
      <c r="CB1191" s="16" t="e">
        <f>BZ1191</f>
        <v>#VALUE!</v>
      </c>
      <c r="CC1191" s="15" t="str">
        <f>IF(OR($BH1191="T", $BH1191="R"), 0, IF($BH1191="C", IF($BI1191="Y", IF($BA1191="C", 0, IF(AF1191="N/A", Q1191-T1191, AF1191-AG1191)), IF($AF1191="N/A", U1191, AH1191)), AN1191))</f>
        <v>N/A</v>
      </c>
      <c r="CD1191" s="15" t="str">
        <f>IF(OR($BH1191="T", $BH1191="R"), 0, IF($BH1191="C", IF($BI1191="Y", 0, IF($AF1191="N/A", V1191, AI1191)), AO1191))</f>
        <v>N/A</v>
      </c>
      <c r="CE1191" s="15" t="str">
        <f>IF(OR($BH1191="T", $BH1191="R"), 0, IF($BH1191="C", IF($BI1191="Y", 0, IF($AF1191="N/A", W1191, AJ1191)), AP1191))</f>
        <v>N/A</v>
      </c>
      <c r="CF1191" s="15" t="str">
        <f>IF(OR($BH1191="T", $BH1191="R"), 0, IF($BH1191="C", IF($BI1191="Y", 0, IF($AF1191="N/A", X1191, AK1191)), AQ1191))</f>
        <v>N/A</v>
      </c>
    </row>
    <row r="1192" spans="1:84" x14ac:dyDescent="0.25">
      <c r="A1192" s="14">
        <v>6169</v>
      </c>
      <c r="B1192" s="15"/>
      <c r="C1192" s="15"/>
      <c r="D1192" s="15"/>
      <c r="E1192" s="15" t="e">
        <f>VLOOKUP(B1192, 'Rookie Year'!$A$2:$B$55679,2,FALSE)</f>
        <v>#N/A</v>
      </c>
      <c r="F1192" s="15">
        <v>2024</v>
      </c>
      <c r="G1192" s="15" t="s">
        <v>42</v>
      </c>
      <c r="H1192" s="15"/>
      <c r="I1192" s="16"/>
      <c r="J1192" s="15"/>
      <c r="K1192" s="17">
        <f>IF(AND(G1192&lt;&gt;"N",R1192="N/A"), IF(I1192&lt;4, 0, 0.25),IF(I1192=1, IF(J1192=1,0.25, 0.25), IF(I1192&lt;13, 0.25, IF(I1192&lt;26, 0.4, IF(I1192&lt;51, 0.6, 0.75)))))</f>
        <v>0.25</v>
      </c>
      <c r="L1192" s="16">
        <f>I1192-M1192</f>
        <v>0</v>
      </c>
      <c r="M1192" s="16">
        <f>ROUNDUP(I1192*K1192,0)</f>
        <v>0</v>
      </c>
      <c r="N1192" s="16">
        <f>M1192*J1192</f>
        <v>0</v>
      </c>
      <c r="O1192" s="16">
        <v>0</v>
      </c>
      <c r="P1192" s="16">
        <v>0</v>
      </c>
      <c r="Q1192" s="16">
        <f>N1192-O1192-P1192</f>
        <v>0</v>
      </c>
      <c r="R1192" s="15" t="s">
        <v>75</v>
      </c>
      <c r="S1192" s="15">
        <f>IF(R1192="N/A", J1192-($B$1-F1192), J1192-($B$1-R1192))</f>
        <v>0</v>
      </c>
      <c r="T1192" s="16" t="str">
        <f>IF($S1192&lt;1, "N/A", $M1192)</f>
        <v>N/A</v>
      </c>
      <c r="U1192" s="16" t="str">
        <f>IF($S1192&lt;2, "N/A", $M1192)</f>
        <v>N/A</v>
      </c>
      <c r="V1192" s="16" t="str">
        <f>IF($S1192&lt;3, "N/A", $M1192)</f>
        <v>N/A</v>
      </c>
      <c r="W1192" s="16" t="str">
        <f>IF($S1192&lt;4, "N/A", $M1192)</f>
        <v>N/A</v>
      </c>
      <c r="X1192" s="16" t="str">
        <f>IF($S1192&lt;5, "N/A", $M1192)</f>
        <v>N/A</v>
      </c>
      <c r="Y1192" s="15" t="str">
        <f>IF(SUM(T1192:X1192)&lt;&gt;Q1192, "CHECK", "OK")</f>
        <v>OK</v>
      </c>
      <c r="Z1192" s="15" t="str">
        <f>IF(F1192=$B$1, "No", IF(S1192=1, "Yes", "No"))</f>
        <v>No</v>
      </c>
      <c r="AA1192" s="18" t="str">
        <f>IF(C1192="DM", "N/A", IF(Z1192="No","N/A",VLOOKUP(B1192,'Extension List'!$A$3:$R$1972,18,FALSE)))</f>
        <v>N/A</v>
      </c>
      <c r="AB1192" s="15" t="str">
        <f>IF(C1192="DM", "N/A", IF(Z1192="No","N/A",VLOOKUP(B1192,'Extension List'!$A$3:$T$1972,20,FALSE)))</f>
        <v>N/A</v>
      </c>
      <c r="AC1192" s="15" t="str">
        <f>IF(AA1192="N/A", "N/A", 0)</f>
        <v>N/A</v>
      </c>
      <c r="AD1192" s="16" t="str">
        <f>IF(AE1192="N/A", "N/A", AA1192-AE1192)</f>
        <v>N/A</v>
      </c>
      <c r="AE1192" s="16" t="str">
        <f>IF(AA1192="N/A", "N/A", IF(AC1192&gt;0, IF(AA1192&lt;13, ROUNDUP(0.25*AA1192,0), IF(AA1192&lt;26, ROUNDUP(0.4*AA1192,0), IF(AA1192&lt;51, ROUNDUP(0.6*AA1192,0), ROUNDUP(0.75*AA1192,0)))), "N/A"))</f>
        <v>N/A</v>
      </c>
      <c r="AF1192" s="16" t="str">
        <f>IF(AD1192="N/A","N/A", (AE1192*AC1192)+Q1192)</f>
        <v>N/A</v>
      </c>
      <c r="AG1192" s="16" t="str">
        <f>IF($AF1192="N/A", "N/A", "TBC")</f>
        <v>N/A</v>
      </c>
      <c r="AH1192" s="16" t="str">
        <f>IF($AF1192="N/A", "N/A", "TBC")</f>
        <v>N/A</v>
      </c>
      <c r="AI1192" s="16" t="str">
        <f>IF($AF1192="N/A","N/A",IF(AC1192&gt;1,"TBC","N/A"))</f>
        <v>N/A</v>
      </c>
      <c r="AJ1192" s="16" t="str">
        <f>IF($AF1192="N/A","N/A",IF(AC1192&gt;2,"TBC","N/A"))</f>
        <v>N/A</v>
      </c>
      <c r="AK1192" s="16" t="str">
        <f>IF($AF1192="N/A","N/A",IF(AC1192&gt;3,"TBC","N/A"))</f>
        <v>N/A</v>
      </c>
      <c r="AL1192" s="16" t="str">
        <f>IF(AC1192="N/A","N/A",IF(AC1192&gt;0,IF(SUM(AG1192:AK1192)&lt;&gt;AF1192,"CHECK","OK"),"N/A"))</f>
        <v>N/A</v>
      </c>
      <c r="AM1192" s="16" t="e">
        <f>IF(AD1192="N/A", L1192+T1192, L1192+AG1192)</f>
        <v>#VALUE!</v>
      </c>
      <c r="AN1192" s="16" t="str">
        <f>IF(AD1192="N/A", IF(U1192="N/A", "N/A", L1192+U1192), AD1192+AH1192)</f>
        <v>N/A</v>
      </c>
      <c r="AO1192" s="16" t="str">
        <f>IF(AD1192="N/A", IF(V1192="N/A", "N/A", L1192+V1192), IF(AI1192="N/A", "N/A", AD1192+AI1192))</f>
        <v>N/A</v>
      </c>
      <c r="AP1192" s="16" t="str">
        <f>IF(AD1192="N/A", IF(W1192="N/A", "N/A", L1192+W1192), IF(AJ1192="N/A", "N/A", AD1192+AJ1192))</f>
        <v>N/A</v>
      </c>
      <c r="AQ1192" s="16" t="str">
        <f>IF(AD1192="N/A", IF(X1192="N/A", "N/A", L1192+X1192), IF(AK1192="N/A", "N/A", AD1192+AK1192))</f>
        <v>N/A</v>
      </c>
      <c r="AR1192" s="15" t="s">
        <v>40</v>
      </c>
      <c r="AS1192" s="15" t="s">
        <v>40</v>
      </c>
      <c r="AT1192" s="15" t="s">
        <v>40</v>
      </c>
      <c r="AU1192" s="15" t="s">
        <v>40</v>
      </c>
      <c r="AV1192" s="15" t="s">
        <v>40</v>
      </c>
      <c r="AW1192" s="15" t="s">
        <v>40</v>
      </c>
      <c r="AX1192" s="15" t="s">
        <v>40</v>
      </c>
      <c r="AY1192" s="15" t="s">
        <v>40</v>
      </c>
      <c r="AZ1192" s="15" t="s">
        <v>40</v>
      </c>
      <c r="BA1192" s="15" t="s">
        <v>40</v>
      </c>
      <c r="BB1192" s="15" t="s">
        <v>40</v>
      </c>
      <c r="BC1192" s="15" t="s">
        <v>40</v>
      </c>
      <c r="BD1192" s="15" t="s">
        <v>40</v>
      </c>
      <c r="BE1192" s="15" t="s">
        <v>40</v>
      </c>
      <c r="BF1192" s="15" t="s">
        <v>40</v>
      </c>
      <c r="BG1192" s="15" t="s">
        <v>40</v>
      </c>
      <c r="BH1192" s="15" t="s">
        <v>40</v>
      </c>
      <c r="BJ1192" s="16" t="e">
        <f>IF(AR1192="R", $CA1192, IF(OR(AR1192="P", AR1192="T", AR1192="N"), 0, IF($C1192="DM", $T1192, IF(OR(AR1192="Y", AR1192="IR"),$AM1192,IF(AR1192="C", IF($BI1192="Y", IF($AF1192="N/A", $Q1192, $AF1192), IF($AG1192="N/A", $T1192,$AG1192)))))))</f>
        <v>#VALUE!</v>
      </c>
      <c r="BK1192" s="16" t="e">
        <f>IF(AS1192="R", $CA1192, IF(OR(AS1192="P", AS1192="T", AS1192="N"), 0, IF($C1192="DM", $T1192, IF(OR(AS1192="Y", AS1192="IR"),$AM1192,IF(AS1192="C", IF($BI1192="Y", IF($AF1192="N/A", $Q1192, $AF1192), IF($AG1192="N/A", $T1192,$AG1192)))))))</f>
        <v>#VALUE!</v>
      </c>
      <c r="BL1192" s="16" t="e">
        <f>IF(AT1192="R", $CA1192, IF(OR(AT1192="P", AT1192="T", AT1192="N"), 0, IF($C1192="DM", $T1192, IF(OR(AT1192="Y", AT1192="IR"),$AM1192,IF(AT1192="C", IF($BI1192="Y", IF($AF1192="N/A", $Q1192, $AF1192), IF($AG1192="N/A", $T1192,$AG1192)))))))</f>
        <v>#VALUE!</v>
      </c>
      <c r="BM1192" s="16" t="e">
        <f>IF(AU1192="R", $CA1192, IF(OR(AU1192="P", AU1192="T", AU1192="N"), 0, IF($C1192="DM", $T1192, IF(OR(AU1192="Y", AU1192="IR"),$AM1192,IF(AU1192="C", IF($BI1192="Y", IF($AF1192="N/A", $Q1192, $AF1192), IF($AG1192="N/A", $T1192,$AG1192)))))))</f>
        <v>#VALUE!</v>
      </c>
      <c r="BN1192" s="16" t="e">
        <f>IF(AV1192="R", $CA1192, IF(OR(AV1192="P", AV1192="T", AV1192="N"), 0, IF($C1192="DM", $T1192, IF(OR(AV1192="Y", AV1192="IR"),$AM1192,IF(AV1192="C", IF($BI1192="Y", IF($AF1192="N/A", $Q1192, $AF1192), IF($AG1192="N/A", $T1192,$AG1192)))))))</f>
        <v>#VALUE!</v>
      </c>
      <c r="BO1192" s="16" t="e">
        <f>IF(AW1192="R", $CA1192, IF(OR(AW1192="P", AW1192="T", AW1192="N"), 0, IF($C1192="DM", $T1192, IF(OR(AW1192="Y", AW1192="IR"),$AM1192,IF(AW1192="C", IF($BI1192="Y", IF($AF1192="N/A", $Q1192, $AF1192), IF($AG1192="N/A", $T1192,$AG1192)))))))</f>
        <v>#VALUE!</v>
      </c>
      <c r="BP1192" s="16" t="e">
        <f>IF(AX1192="R", $CA1192, IF(OR(AX1192="P", AX1192="T", AX1192="N"), 0, IF($C1192="DM", $T1192, IF(OR(AX1192="Y", AX1192="IR"),$AM1192,IF(AX1192="C", IF($BI1192="Y", IF($AF1192="N/A", $Q1192, $AF1192), IF($AG1192="N/A", $T1192,$AG1192)))))))</f>
        <v>#VALUE!</v>
      </c>
      <c r="BQ1192" s="16" t="e">
        <f>IF(AY1192="R", $CA1192, IF(OR(AY1192="P", AY1192="T", AY1192="N"), 0, IF($C1192="DM", $T1192, IF(OR(AY1192="Y", AY1192="IR"),$AM1192,IF(AY1192="C", IF($BI1192="Y", IF($AF1192="N/A", $Q1192, $AF1192), IF($AG1192="N/A", $T1192,$AG1192)))))))</f>
        <v>#VALUE!</v>
      </c>
      <c r="BR1192" s="16" t="e">
        <f>IF(AZ1192="R", $CA1192, IF(OR(AZ1192="P", AZ1192="T", AZ1192="N"), 0, IF($C1192="DM", $T1192, IF(OR(AZ1192="Y", AZ1192="IR"),$AM1192,IF(AZ1192="C", IF($BI1192="Y", IF($AF1192="N/A", $Q1192, $AF1192), IF($AG1192="N/A", $T1192,$AG1192)))))))</f>
        <v>#VALUE!</v>
      </c>
      <c r="BS1192" s="16" t="e">
        <f>IF(BA1192="R", $CA1192, IF(OR(BA1192="P", BA1192="T", BA1192="N"), 0, IF($C1192="DM", $T1192, IF(OR(BA1192="Y", BA1192="IR"),$AM1192,IF(BA1192="C", IF($BI1192="Y", IF($AF1192="N/A", $Q1192, $AF1192), IF($AG1192="N/A", $T1192,$AG1192)))))))</f>
        <v>#VALUE!</v>
      </c>
      <c r="BT1192" s="16" t="e">
        <f>IF(BB1192="R", $CA1192, IF(OR(BB1192="P", BB1192="T", BB1192="N"), 0, IF($C1192="DM", $T1192, IF(OR(BB1192="Y", BB1192="IR"),$AM1192,IF(BB1192="C", IF($BI1192="Y", IF($BA1192="C", IF($AF1192="N/A", $Q1192, $AF1192), IF($AF1192="N/A", $T1192, $AM1192)), IF($AG1192="N/A", $T1192,$AG1192)))))))</f>
        <v>#VALUE!</v>
      </c>
      <c r="BU1192" s="16" t="e">
        <f>IF(BC1192="R", $CA1192, IF(OR(BC1192="P", BC1192="T", BC1192="N"), 0, IF($C1192="DM", $T1192, IF(OR(BC1192="Y", BC1192="IR"),$AM1192,IF(BC1192="C", IF($BI1192="Y", IF($BA1192="C", IF($AF1192="N/A", $Q1192, $AF1192), IF($AF1192="N/A", $T1192, $AM1192)), IF($AG1192="N/A", $T1192,$AG1192)))))))</f>
        <v>#VALUE!</v>
      </c>
      <c r="BV1192" s="16" t="e">
        <f>IF(BD1192="R", $CA1192, IF(OR(BD1192="P", BD1192="T", BD1192="N"), 0, IF($C1192="DM", $T1192, IF(OR(BD1192="Y", BD1192="IR"),$AM1192,IF(BD1192="C", IF($BI1192="Y", IF($BA1192="C", IF($AF1192="N/A", $Q1192, $AF1192), IF($AF1192="N/A", $T1192, $AM1192)), IF($AG1192="N/A", $T1192,$AG1192)))))))</f>
        <v>#VALUE!</v>
      </c>
      <c r="BW1192" s="16" t="e">
        <f>IF(BE1192="R", $CA1192, IF(OR(BE1192="P", BE1192="T", BE1192="N"), 0, IF($C1192="DM", $T1192, IF(OR(BE1192="Y", BE1192="IR"),$AM1192,IF(BE1192="C", IF($BI1192="Y", IF($BA1192="C", IF($AF1192="N/A", $Q1192, $AF1192), IF($AF1192="N/A", $T1192, $AM1192)), IF($AG1192="N/A", $T1192,$AG1192)))))))</f>
        <v>#VALUE!</v>
      </c>
      <c r="BX1192" s="16" t="e">
        <f>IF(BF1192="R", $CA1192, IF(OR(BF1192="P", BF1192="T", BF1192="N"), 0, IF($C1192="DM", $T1192, IF(OR(BF1192="Y", BF1192="IR"),$AM1192,IF(BF1192="C", IF($BI1192="Y", IF($BA1192="C", IF($AF1192="N/A", $Q1192, $AF1192), IF($AF1192="N/A", $T1192, $AM1192)), IF($AG1192="N/A", $T1192,$AG1192)))))))</f>
        <v>#VALUE!</v>
      </c>
      <c r="BY1192" s="16" t="e">
        <f>IF(BG1192="R", $CA1192, IF(OR(BG1192="P", BG1192="T", BG1192="N"), 0, IF($C1192="DM", $T1192, IF(OR(BG1192="Y", BG1192="IR"),$AM1192,IF(BG1192="C", IF($BI1192="Y", IF($BA1192="C", IF($AF1192="N/A", $Q1192, $AF1192), IF($AF1192="N/A", $T1192, $AM1192)), IF($AG1192="N/A", $T1192,$AG1192)))))))</f>
        <v>#VALUE!</v>
      </c>
      <c r="BZ1192" s="16" t="e">
        <f>IF(BH1192="R", $CA1192, IF(OR(BH1192="P", BH1192="T", BH1192="N"), 0, IF($C1192="DM", $T1192, IF(OR(BH1192="Y", BH1192="IR"),$AM1192,IF(BH1192="C", IF($BI1192="Y", IF($BA1192="C", IF($AF1192="N/A", $Q1192, $AF1192), IF($AF1192="N/A", $T1192, $AM1192)), IF($AG1192="N/A", $T1192,$AG1192)))))))</f>
        <v>#VALUE!</v>
      </c>
      <c r="CA1192" s="15" t="s">
        <v>75</v>
      </c>
      <c r="CB1192" s="16" t="e">
        <f>BZ1192</f>
        <v>#VALUE!</v>
      </c>
      <c r="CC1192" s="15" t="str">
        <f>IF(OR($BH1192="T", $BH1192="R"), 0, IF($BH1192="C", IF($BI1192="Y", IF($BA1192="C", 0, IF(AF1192="N/A", Q1192-T1192, AF1192-AG1192)), IF($AF1192="N/A", U1192, AH1192)), AN1192))</f>
        <v>N/A</v>
      </c>
      <c r="CD1192" s="15" t="str">
        <f>IF(OR($BH1192="T", $BH1192="R"), 0, IF($BH1192="C", IF($BI1192="Y", 0, IF($AF1192="N/A", V1192, AI1192)), AO1192))</f>
        <v>N/A</v>
      </c>
      <c r="CE1192" s="15" t="str">
        <f>IF(OR($BH1192="T", $BH1192="R"), 0, IF($BH1192="C", IF($BI1192="Y", 0, IF($AF1192="N/A", W1192, AJ1192)), AP1192))</f>
        <v>N/A</v>
      </c>
      <c r="CF1192" s="15" t="str">
        <f>IF(OR($BH1192="T", $BH1192="R"), 0, IF($BH1192="C", IF($BI1192="Y", 0, IF($AF1192="N/A", X1192, AK1192)), AQ1192))</f>
        <v>N/A</v>
      </c>
    </row>
    <row r="1193" spans="1:84" x14ac:dyDescent="0.25">
      <c r="A1193" s="14">
        <v>6170</v>
      </c>
      <c r="B1193" s="15"/>
      <c r="C1193" s="15"/>
      <c r="D1193" s="15"/>
      <c r="E1193" s="15" t="e">
        <f>VLOOKUP(B1193, 'Rookie Year'!$A$2:$B$55679,2,FALSE)</f>
        <v>#N/A</v>
      </c>
      <c r="F1193" s="15">
        <v>2024</v>
      </c>
      <c r="G1193" s="15" t="s">
        <v>42</v>
      </c>
      <c r="H1193" s="15"/>
      <c r="I1193" s="16"/>
      <c r="J1193" s="15"/>
      <c r="K1193" s="17">
        <f>IF(AND(G1193&lt;&gt;"N",R1193="N/A"), IF(I1193&lt;4, 0, 0.25),IF(I1193=1, IF(J1193=1,0.25, 0.25), IF(I1193&lt;13, 0.25, IF(I1193&lt;26, 0.4, IF(I1193&lt;51, 0.6, 0.75)))))</f>
        <v>0.25</v>
      </c>
      <c r="L1193" s="16">
        <f>I1193-M1193</f>
        <v>0</v>
      </c>
      <c r="M1193" s="16">
        <f>ROUNDUP(I1193*K1193,0)</f>
        <v>0</v>
      </c>
      <c r="N1193" s="16">
        <f>M1193*J1193</f>
        <v>0</v>
      </c>
      <c r="O1193" s="16">
        <v>0</v>
      </c>
      <c r="P1193" s="16">
        <v>0</v>
      </c>
      <c r="Q1193" s="16">
        <f>N1193-O1193-P1193</f>
        <v>0</v>
      </c>
      <c r="R1193" s="15" t="s">
        <v>75</v>
      </c>
      <c r="S1193" s="15">
        <f>IF(R1193="N/A", J1193-($B$1-F1193), J1193-($B$1-R1193))</f>
        <v>0</v>
      </c>
      <c r="T1193" s="16" t="str">
        <f>IF($S1193&lt;1, "N/A", $M1193)</f>
        <v>N/A</v>
      </c>
      <c r="U1193" s="16" t="str">
        <f>IF($S1193&lt;2, "N/A", $M1193)</f>
        <v>N/A</v>
      </c>
      <c r="V1193" s="16" t="str">
        <f>IF($S1193&lt;3, "N/A", $M1193)</f>
        <v>N/A</v>
      </c>
      <c r="W1193" s="16" t="str">
        <f>IF($S1193&lt;4, "N/A", $M1193)</f>
        <v>N/A</v>
      </c>
      <c r="X1193" s="16" t="str">
        <f>IF($S1193&lt;5, "N/A", $M1193)</f>
        <v>N/A</v>
      </c>
      <c r="Y1193" s="15" t="str">
        <f>IF(SUM(T1193:X1193)&lt;&gt;Q1193, "CHECK", "OK")</f>
        <v>OK</v>
      </c>
      <c r="Z1193" s="15" t="str">
        <f>IF(F1193=$B$1, "No", IF(S1193=1, "Yes", "No"))</f>
        <v>No</v>
      </c>
      <c r="AA1193" s="18" t="str">
        <f>IF(C1193="DM", "N/A", IF(Z1193="No","N/A",VLOOKUP(B1193,'Extension List'!$A$3:$R$1972,18,FALSE)))</f>
        <v>N/A</v>
      </c>
      <c r="AB1193" s="15" t="str">
        <f>IF(C1193="DM", "N/A", IF(Z1193="No","N/A",VLOOKUP(B1193,'Extension List'!$A$3:$T$1972,20,FALSE)))</f>
        <v>N/A</v>
      </c>
      <c r="AC1193" s="15" t="str">
        <f>IF(AA1193="N/A", "N/A", 0)</f>
        <v>N/A</v>
      </c>
      <c r="AD1193" s="16" t="str">
        <f>IF(AE1193="N/A", "N/A", AA1193-AE1193)</f>
        <v>N/A</v>
      </c>
      <c r="AE1193" s="16" t="str">
        <f>IF(AA1193="N/A", "N/A", IF(AC1193&gt;0, IF(AA1193&lt;13, ROUNDUP(0.25*AA1193,0), IF(AA1193&lt;26, ROUNDUP(0.4*AA1193,0), IF(AA1193&lt;51, ROUNDUP(0.6*AA1193,0), ROUNDUP(0.75*AA1193,0)))), "N/A"))</f>
        <v>N/A</v>
      </c>
      <c r="AF1193" s="16" t="str">
        <f>IF(AD1193="N/A","N/A", (AE1193*AC1193)+Q1193)</f>
        <v>N/A</v>
      </c>
      <c r="AG1193" s="16" t="str">
        <f>IF($AF1193="N/A", "N/A", "TBC")</f>
        <v>N/A</v>
      </c>
      <c r="AH1193" s="16" t="str">
        <f>IF($AF1193="N/A", "N/A", "TBC")</f>
        <v>N/A</v>
      </c>
      <c r="AI1193" s="16" t="str">
        <f>IF($AF1193="N/A","N/A",IF(AC1193&gt;1,"TBC","N/A"))</f>
        <v>N/A</v>
      </c>
      <c r="AJ1193" s="16" t="str">
        <f>IF($AF1193="N/A","N/A",IF(AC1193&gt;2,"TBC","N/A"))</f>
        <v>N/A</v>
      </c>
      <c r="AK1193" s="16" t="str">
        <f>IF($AF1193="N/A","N/A",IF(AC1193&gt;3,"TBC","N/A"))</f>
        <v>N/A</v>
      </c>
      <c r="AL1193" s="16" t="str">
        <f>IF(AC1193="N/A","N/A",IF(AC1193&gt;0,IF(SUM(AG1193:AK1193)&lt;&gt;AF1193,"CHECK","OK"),"N/A"))</f>
        <v>N/A</v>
      </c>
      <c r="AM1193" s="16" t="e">
        <f>IF(AD1193="N/A", L1193+T1193, L1193+AG1193)</f>
        <v>#VALUE!</v>
      </c>
      <c r="AN1193" s="16" t="str">
        <f>IF(AD1193="N/A", IF(U1193="N/A", "N/A", L1193+U1193), AD1193+AH1193)</f>
        <v>N/A</v>
      </c>
      <c r="AO1193" s="16" t="str">
        <f>IF(AD1193="N/A", IF(V1193="N/A", "N/A", L1193+V1193), IF(AI1193="N/A", "N/A", AD1193+AI1193))</f>
        <v>N/A</v>
      </c>
      <c r="AP1193" s="16" t="str">
        <f>IF(AD1193="N/A", IF(W1193="N/A", "N/A", L1193+W1193), IF(AJ1193="N/A", "N/A", AD1193+AJ1193))</f>
        <v>N/A</v>
      </c>
      <c r="AQ1193" s="16" t="str">
        <f>IF(AD1193="N/A", IF(X1193="N/A", "N/A", L1193+X1193), IF(AK1193="N/A", "N/A", AD1193+AK1193))</f>
        <v>N/A</v>
      </c>
      <c r="AR1193" s="15" t="s">
        <v>40</v>
      </c>
      <c r="AS1193" s="15" t="s">
        <v>40</v>
      </c>
      <c r="AT1193" s="15" t="s">
        <v>40</v>
      </c>
      <c r="AU1193" s="15" t="s">
        <v>40</v>
      </c>
      <c r="AV1193" s="15" t="s">
        <v>40</v>
      </c>
      <c r="AW1193" s="15" t="s">
        <v>40</v>
      </c>
      <c r="AX1193" s="15" t="s">
        <v>40</v>
      </c>
      <c r="AY1193" s="15" t="s">
        <v>40</v>
      </c>
      <c r="AZ1193" s="15" t="s">
        <v>40</v>
      </c>
      <c r="BA1193" s="15" t="s">
        <v>40</v>
      </c>
      <c r="BB1193" s="15" t="s">
        <v>40</v>
      </c>
      <c r="BC1193" s="15" t="s">
        <v>40</v>
      </c>
      <c r="BD1193" s="15" t="s">
        <v>40</v>
      </c>
      <c r="BE1193" s="15" t="s">
        <v>40</v>
      </c>
      <c r="BF1193" s="15" t="s">
        <v>40</v>
      </c>
      <c r="BG1193" s="15" t="s">
        <v>40</v>
      </c>
      <c r="BH1193" s="15" t="s">
        <v>40</v>
      </c>
      <c r="BJ1193" s="16" t="e">
        <f>IF(AR1193="R", $CA1193, IF(OR(AR1193="P", AR1193="T", AR1193="N"), 0, IF($C1193="DM", $T1193, IF(OR(AR1193="Y", AR1193="IR"),$AM1193,IF(AR1193="C", IF($BI1193="Y", IF($AF1193="N/A", $Q1193, $AF1193), IF($AG1193="N/A", $T1193,$AG1193)))))))</f>
        <v>#VALUE!</v>
      </c>
      <c r="BK1193" s="16" t="e">
        <f>IF(AS1193="R", $CA1193, IF(OR(AS1193="P", AS1193="T", AS1193="N"), 0, IF($C1193="DM", $T1193, IF(OR(AS1193="Y", AS1193="IR"),$AM1193,IF(AS1193="C", IF($BI1193="Y", IF($AF1193="N/A", $Q1193, $AF1193), IF($AG1193="N/A", $T1193,$AG1193)))))))</f>
        <v>#VALUE!</v>
      </c>
      <c r="BL1193" s="16" t="e">
        <f>IF(AT1193="R", $CA1193, IF(OR(AT1193="P", AT1193="T", AT1193="N"), 0, IF($C1193="DM", $T1193, IF(OR(AT1193="Y", AT1193="IR"),$AM1193,IF(AT1193="C", IF($BI1193="Y", IF($AF1193="N/A", $Q1193, $AF1193), IF($AG1193="N/A", $T1193,$AG1193)))))))</f>
        <v>#VALUE!</v>
      </c>
      <c r="BM1193" s="16" t="e">
        <f>IF(AU1193="R", $CA1193, IF(OR(AU1193="P", AU1193="T", AU1193="N"), 0, IF($C1193="DM", $T1193, IF(OR(AU1193="Y", AU1193="IR"),$AM1193,IF(AU1193="C", IF($BI1193="Y", IF($AF1193="N/A", $Q1193, $AF1193), IF($AG1193="N/A", $T1193,$AG1193)))))))</f>
        <v>#VALUE!</v>
      </c>
      <c r="BN1193" s="16" t="e">
        <f>IF(AV1193="R", $CA1193, IF(OR(AV1193="P", AV1193="T", AV1193="N"), 0, IF($C1193="DM", $T1193, IF(OR(AV1193="Y", AV1193="IR"),$AM1193,IF(AV1193="C", IF($BI1193="Y", IF($AF1193="N/A", $Q1193, $AF1193), IF($AG1193="N/A", $T1193,$AG1193)))))))</f>
        <v>#VALUE!</v>
      </c>
      <c r="BO1193" s="16" t="e">
        <f>IF(AW1193="R", $CA1193, IF(OR(AW1193="P", AW1193="T", AW1193="N"), 0, IF($C1193="DM", $T1193, IF(OR(AW1193="Y", AW1193="IR"),$AM1193,IF(AW1193="C", IF($BI1193="Y", IF($AF1193="N/A", $Q1193, $AF1193), IF($AG1193="N/A", $T1193,$AG1193)))))))</f>
        <v>#VALUE!</v>
      </c>
      <c r="BP1193" s="16" t="e">
        <f>IF(AX1193="R", $CA1193, IF(OR(AX1193="P", AX1193="T", AX1193="N"), 0, IF($C1193="DM", $T1193, IF(OR(AX1193="Y", AX1193="IR"),$AM1193,IF(AX1193="C", IF($BI1193="Y", IF($AF1193="N/A", $Q1193, $AF1193), IF($AG1193="N/A", $T1193,$AG1193)))))))</f>
        <v>#VALUE!</v>
      </c>
      <c r="BQ1193" s="16" t="e">
        <f>IF(AY1193="R", $CA1193, IF(OR(AY1193="P", AY1193="T", AY1193="N"), 0, IF($C1193="DM", $T1193, IF(OR(AY1193="Y", AY1193="IR"),$AM1193,IF(AY1193="C", IF($BI1193="Y", IF($AF1193="N/A", $Q1193, $AF1193), IF($AG1193="N/A", $T1193,$AG1193)))))))</f>
        <v>#VALUE!</v>
      </c>
      <c r="BR1193" s="16" t="e">
        <f>IF(AZ1193="R", $CA1193, IF(OR(AZ1193="P", AZ1193="T", AZ1193="N"), 0, IF($C1193="DM", $T1193, IF(OR(AZ1193="Y", AZ1193="IR"),$AM1193,IF(AZ1193="C", IF($BI1193="Y", IF($AF1193="N/A", $Q1193, $AF1193), IF($AG1193="N/A", $T1193,$AG1193)))))))</f>
        <v>#VALUE!</v>
      </c>
      <c r="BS1193" s="16" t="e">
        <f>IF(BA1193="R", $CA1193, IF(OR(BA1193="P", BA1193="T", BA1193="N"), 0, IF($C1193="DM", $T1193, IF(OR(BA1193="Y", BA1193="IR"),$AM1193,IF(BA1193="C", IF($BI1193="Y", IF($AF1193="N/A", $Q1193, $AF1193), IF($AG1193="N/A", $T1193,$AG1193)))))))</f>
        <v>#VALUE!</v>
      </c>
      <c r="BT1193" s="16" t="e">
        <f>IF(BB1193="R", $CA1193, IF(OR(BB1193="P", BB1193="T", BB1193="N"), 0, IF($C1193="DM", $T1193, IF(OR(BB1193="Y", BB1193="IR"),$AM1193,IF(BB1193="C", IF($BI1193="Y", IF($BA1193="C", IF($AF1193="N/A", $Q1193, $AF1193), IF($AF1193="N/A", $T1193, $AM1193)), IF($AG1193="N/A", $T1193,$AG1193)))))))</f>
        <v>#VALUE!</v>
      </c>
      <c r="BU1193" s="16" t="e">
        <f>IF(BC1193="R", $CA1193, IF(OR(BC1193="P", BC1193="T", BC1193="N"), 0, IF($C1193="DM", $T1193, IF(OR(BC1193="Y", BC1193="IR"),$AM1193,IF(BC1193="C", IF($BI1193="Y", IF($BA1193="C", IF($AF1193="N/A", $Q1193, $AF1193), IF($AF1193="N/A", $T1193, $AM1193)), IF($AG1193="N/A", $T1193,$AG1193)))))))</f>
        <v>#VALUE!</v>
      </c>
      <c r="BV1193" s="16" t="e">
        <f>IF(BD1193="R", $CA1193, IF(OR(BD1193="P", BD1193="T", BD1193="N"), 0, IF($C1193="DM", $T1193, IF(OR(BD1193="Y", BD1193="IR"),$AM1193,IF(BD1193="C", IF($BI1193="Y", IF($BA1193="C", IF($AF1193="N/A", $Q1193, $AF1193), IF($AF1193="N/A", $T1193, $AM1193)), IF($AG1193="N/A", $T1193,$AG1193)))))))</f>
        <v>#VALUE!</v>
      </c>
      <c r="BW1193" s="16" t="e">
        <f>IF(BE1193="R", $CA1193, IF(OR(BE1193="P", BE1193="T", BE1193="N"), 0, IF($C1193="DM", $T1193, IF(OR(BE1193="Y", BE1193="IR"),$AM1193,IF(BE1193="C", IF($BI1193="Y", IF($BA1193="C", IF($AF1193="N/A", $Q1193, $AF1193), IF($AF1193="N/A", $T1193, $AM1193)), IF($AG1193="N/A", $T1193,$AG1193)))))))</f>
        <v>#VALUE!</v>
      </c>
      <c r="BX1193" s="16" t="e">
        <f>IF(BF1193="R", $CA1193, IF(OR(BF1193="P", BF1193="T", BF1193="N"), 0, IF($C1193="DM", $T1193, IF(OR(BF1193="Y", BF1193="IR"),$AM1193,IF(BF1193="C", IF($BI1193="Y", IF($BA1193="C", IF($AF1193="N/A", $Q1193, $AF1193), IF($AF1193="N/A", $T1193, $AM1193)), IF($AG1193="N/A", $T1193,$AG1193)))))))</f>
        <v>#VALUE!</v>
      </c>
      <c r="BY1193" s="16" t="e">
        <f>IF(BG1193="R", $CA1193, IF(OR(BG1193="P", BG1193="T", BG1193="N"), 0, IF($C1193="DM", $T1193, IF(OR(BG1193="Y", BG1193="IR"),$AM1193,IF(BG1193="C", IF($BI1193="Y", IF($BA1193="C", IF($AF1193="N/A", $Q1193, $AF1193), IF($AF1193="N/A", $T1193, $AM1193)), IF($AG1193="N/A", $T1193,$AG1193)))))))</f>
        <v>#VALUE!</v>
      </c>
      <c r="BZ1193" s="16" t="e">
        <f>IF(BH1193="R", $CA1193, IF(OR(BH1193="P", BH1193="T", BH1193="N"), 0, IF($C1193="DM", $T1193, IF(OR(BH1193="Y", BH1193="IR"),$AM1193,IF(BH1193="C", IF($BI1193="Y", IF($BA1193="C", IF($AF1193="N/A", $Q1193, $AF1193), IF($AF1193="N/A", $T1193, $AM1193)), IF($AG1193="N/A", $T1193,$AG1193)))))))</f>
        <v>#VALUE!</v>
      </c>
      <c r="CA1193" s="15" t="s">
        <v>75</v>
      </c>
      <c r="CB1193" s="16" t="e">
        <f>BZ1193</f>
        <v>#VALUE!</v>
      </c>
      <c r="CC1193" s="15" t="str">
        <f>IF(OR($BH1193="T", $BH1193="R"), 0, IF($BH1193="C", IF($BI1193="Y", IF($BA1193="C", 0, IF(AF1193="N/A", Q1193-T1193, AF1193-AG1193)), IF($AF1193="N/A", U1193, AH1193)), AN1193))</f>
        <v>N/A</v>
      </c>
      <c r="CD1193" s="15" t="str">
        <f>IF(OR($BH1193="T", $BH1193="R"), 0, IF($BH1193="C", IF($BI1193="Y", 0, IF($AF1193="N/A", V1193, AI1193)), AO1193))</f>
        <v>N/A</v>
      </c>
      <c r="CE1193" s="15" t="str">
        <f>IF(OR($BH1193="T", $BH1193="R"), 0, IF($BH1193="C", IF($BI1193="Y", 0, IF($AF1193="N/A", W1193, AJ1193)), AP1193))</f>
        <v>N/A</v>
      </c>
      <c r="CF1193" s="15" t="str">
        <f>IF(OR($BH1193="T", $BH1193="R"), 0, IF($BH1193="C", IF($BI1193="Y", 0, IF($AF1193="N/A", X1193, AK1193)), AQ1193))</f>
        <v>N/A</v>
      </c>
    </row>
    <row r="1194" spans="1:84" x14ac:dyDescent="0.25">
      <c r="A1194" s="14">
        <v>6171</v>
      </c>
      <c r="B1194" s="15"/>
      <c r="C1194" s="15"/>
      <c r="D1194" s="15"/>
      <c r="E1194" s="15" t="e">
        <f>VLOOKUP(B1194, 'Rookie Year'!$A$2:$B$55679,2,FALSE)</f>
        <v>#N/A</v>
      </c>
      <c r="F1194" s="15">
        <v>2024</v>
      </c>
      <c r="G1194" s="15" t="s">
        <v>42</v>
      </c>
      <c r="H1194" s="15"/>
      <c r="I1194" s="16"/>
      <c r="J1194" s="15"/>
      <c r="K1194" s="17">
        <f>IF(AND(G1194&lt;&gt;"N",R1194="N/A"), IF(I1194&lt;4, 0, 0.25),IF(I1194=1, IF(J1194=1,0.25, 0.25), IF(I1194&lt;13, 0.25, IF(I1194&lt;26, 0.4, IF(I1194&lt;51, 0.6, 0.75)))))</f>
        <v>0.25</v>
      </c>
      <c r="L1194" s="16">
        <f>I1194-M1194</f>
        <v>0</v>
      </c>
      <c r="M1194" s="16">
        <f>ROUNDUP(I1194*K1194,0)</f>
        <v>0</v>
      </c>
      <c r="N1194" s="16">
        <f>M1194*J1194</f>
        <v>0</v>
      </c>
      <c r="O1194" s="16">
        <v>0</v>
      </c>
      <c r="P1194" s="16">
        <v>0</v>
      </c>
      <c r="Q1194" s="16">
        <f>N1194-O1194-P1194</f>
        <v>0</v>
      </c>
      <c r="R1194" s="15" t="s">
        <v>75</v>
      </c>
      <c r="S1194" s="15">
        <f>IF(R1194="N/A", J1194-($B$1-F1194), J1194-($B$1-R1194))</f>
        <v>0</v>
      </c>
      <c r="T1194" s="16" t="str">
        <f>IF($S1194&lt;1, "N/A", $M1194)</f>
        <v>N/A</v>
      </c>
      <c r="U1194" s="16" t="str">
        <f>IF($S1194&lt;2, "N/A", $M1194)</f>
        <v>N/A</v>
      </c>
      <c r="V1194" s="16" t="str">
        <f>IF($S1194&lt;3, "N/A", $M1194)</f>
        <v>N/A</v>
      </c>
      <c r="W1194" s="16" t="str">
        <f>IF($S1194&lt;4, "N/A", $M1194)</f>
        <v>N/A</v>
      </c>
      <c r="X1194" s="16" t="str">
        <f>IF($S1194&lt;5, "N/A", $M1194)</f>
        <v>N/A</v>
      </c>
      <c r="Y1194" s="15" t="str">
        <f>IF(SUM(T1194:X1194)&lt;&gt;Q1194, "CHECK", "OK")</f>
        <v>OK</v>
      </c>
      <c r="Z1194" s="15" t="str">
        <f>IF(F1194=$B$1, "No", IF(S1194=1, "Yes", "No"))</f>
        <v>No</v>
      </c>
      <c r="AA1194" s="18" t="str">
        <f>IF(C1194="DM", "N/A", IF(Z1194="No","N/A",VLOOKUP(B1194,'Extension List'!$A$3:$R$1972,18,FALSE)))</f>
        <v>N/A</v>
      </c>
      <c r="AB1194" s="15" t="str">
        <f>IF(C1194="DM", "N/A", IF(Z1194="No","N/A",VLOOKUP(B1194,'Extension List'!$A$3:$T$1972,20,FALSE)))</f>
        <v>N/A</v>
      </c>
      <c r="AC1194" s="15" t="str">
        <f>IF(AA1194="N/A", "N/A", 0)</f>
        <v>N/A</v>
      </c>
      <c r="AD1194" s="16" t="str">
        <f>IF(AE1194="N/A", "N/A", AA1194-AE1194)</f>
        <v>N/A</v>
      </c>
      <c r="AE1194" s="16" t="str">
        <f>IF(AA1194="N/A", "N/A", IF(AC1194&gt;0, IF(AA1194&lt;13, ROUNDUP(0.25*AA1194,0), IF(AA1194&lt;26, ROUNDUP(0.4*AA1194,0), IF(AA1194&lt;51, ROUNDUP(0.6*AA1194,0), ROUNDUP(0.75*AA1194,0)))), "N/A"))</f>
        <v>N/A</v>
      </c>
      <c r="AF1194" s="16" t="str">
        <f>IF(AD1194="N/A","N/A", (AE1194*AC1194)+Q1194)</f>
        <v>N/A</v>
      </c>
      <c r="AG1194" s="16" t="str">
        <f>IF($AF1194="N/A", "N/A", "TBC")</f>
        <v>N/A</v>
      </c>
      <c r="AH1194" s="16" t="str">
        <f>IF($AF1194="N/A", "N/A", "TBC")</f>
        <v>N/A</v>
      </c>
      <c r="AI1194" s="16" t="str">
        <f>IF($AF1194="N/A","N/A",IF(AC1194&gt;1,"TBC","N/A"))</f>
        <v>N/A</v>
      </c>
      <c r="AJ1194" s="16" t="str">
        <f>IF($AF1194="N/A","N/A",IF(AC1194&gt;2,"TBC","N/A"))</f>
        <v>N/A</v>
      </c>
      <c r="AK1194" s="16" t="str">
        <f>IF($AF1194="N/A","N/A",IF(AC1194&gt;3,"TBC","N/A"))</f>
        <v>N/A</v>
      </c>
      <c r="AL1194" s="16" t="str">
        <f>IF(AC1194="N/A","N/A",IF(AC1194&gt;0,IF(SUM(AG1194:AK1194)&lt;&gt;AF1194,"CHECK","OK"),"N/A"))</f>
        <v>N/A</v>
      </c>
      <c r="AM1194" s="16" t="e">
        <f>IF(AD1194="N/A", L1194+T1194, L1194+AG1194)</f>
        <v>#VALUE!</v>
      </c>
      <c r="AN1194" s="16" t="str">
        <f>IF(AD1194="N/A", IF(U1194="N/A", "N/A", L1194+U1194), AD1194+AH1194)</f>
        <v>N/A</v>
      </c>
      <c r="AO1194" s="16" t="str">
        <f>IF(AD1194="N/A", IF(V1194="N/A", "N/A", L1194+V1194), IF(AI1194="N/A", "N/A", AD1194+AI1194))</f>
        <v>N/A</v>
      </c>
      <c r="AP1194" s="16" t="str">
        <f>IF(AD1194="N/A", IF(W1194="N/A", "N/A", L1194+W1194), IF(AJ1194="N/A", "N/A", AD1194+AJ1194))</f>
        <v>N/A</v>
      </c>
      <c r="AQ1194" s="16" t="str">
        <f>IF(AD1194="N/A", IF(X1194="N/A", "N/A", L1194+X1194), IF(AK1194="N/A", "N/A", AD1194+AK1194))</f>
        <v>N/A</v>
      </c>
      <c r="AR1194" s="15" t="s">
        <v>40</v>
      </c>
      <c r="AS1194" s="15" t="s">
        <v>40</v>
      </c>
      <c r="AT1194" s="15" t="s">
        <v>40</v>
      </c>
      <c r="AU1194" s="15" t="s">
        <v>40</v>
      </c>
      <c r="AV1194" s="15" t="s">
        <v>40</v>
      </c>
      <c r="AW1194" s="15" t="s">
        <v>40</v>
      </c>
      <c r="AX1194" s="15" t="s">
        <v>40</v>
      </c>
      <c r="AY1194" s="15" t="s">
        <v>40</v>
      </c>
      <c r="AZ1194" s="15" t="s">
        <v>40</v>
      </c>
      <c r="BA1194" s="15" t="s">
        <v>40</v>
      </c>
      <c r="BB1194" s="15" t="s">
        <v>40</v>
      </c>
      <c r="BC1194" s="15" t="s">
        <v>40</v>
      </c>
      <c r="BD1194" s="15" t="s">
        <v>40</v>
      </c>
      <c r="BE1194" s="15" t="s">
        <v>40</v>
      </c>
      <c r="BF1194" s="15" t="s">
        <v>40</v>
      </c>
      <c r="BG1194" s="15" t="s">
        <v>40</v>
      </c>
      <c r="BH1194" s="15" t="s">
        <v>40</v>
      </c>
      <c r="BJ1194" s="16" t="e">
        <f>IF(AR1194="R", $CA1194, IF(OR(AR1194="P", AR1194="T", AR1194="N"), 0, IF($C1194="DM", $T1194, IF(OR(AR1194="Y", AR1194="IR"),$AM1194,IF(AR1194="C", IF($BI1194="Y", IF($AF1194="N/A", $Q1194, $AF1194), IF($AG1194="N/A", $T1194,$AG1194)))))))</f>
        <v>#VALUE!</v>
      </c>
      <c r="BK1194" s="16" t="e">
        <f>IF(AS1194="R", $CA1194, IF(OR(AS1194="P", AS1194="T", AS1194="N"), 0, IF($C1194="DM", $T1194, IF(OR(AS1194="Y", AS1194="IR"),$AM1194,IF(AS1194="C", IF($BI1194="Y", IF($AF1194="N/A", $Q1194, $AF1194), IF($AG1194="N/A", $T1194,$AG1194)))))))</f>
        <v>#VALUE!</v>
      </c>
      <c r="BL1194" s="16" t="e">
        <f>IF(AT1194="R", $CA1194, IF(OR(AT1194="P", AT1194="T", AT1194="N"), 0, IF($C1194="DM", $T1194, IF(OR(AT1194="Y", AT1194="IR"),$AM1194,IF(AT1194="C", IF($BI1194="Y", IF($AF1194="N/A", $Q1194, $AF1194), IF($AG1194="N/A", $T1194,$AG1194)))))))</f>
        <v>#VALUE!</v>
      </c>
      <c r="BM1194" s="16" t="e">
        <f>IF(AU1194="R", $CA1194, IF(OR(AU1194="P", AU1194="T", AU1194="N"), 0, IF($C1194="DM", $T1194, IF(OR(AU1194="Y", AU1194="IR"),$AM1194,IF(AU1194="C", IF($BI1194="Y", IF($AF1194="N/A", $Q1194, $AF1194), IF($AG1194="N/A", $T1194,$AG1194)))))))</f>
        <v>#VALUE!</v>
      </c>
      <c r="BN1194" s="16" t="e">
        <f>IF(AV1194="R", $CA1194, IF(OR(AV1194="P", AV1194="T", AV1194="N"), 0, IF($C1194="DM", $T1194, IF(OR(AV1194="Y", AV1194="IR"),$AM1194,IF(AV1194="C", IF($BI1194="Y", IF($AF1194="N/A", $Q1194, $AF1194), IF($AG1194="N/A", $T1194,$AG1194)))))))</f>
        <v>#VALUE!</v>
      </c>
      <c r="BO1194" s="16" t="e">
        <f>IF(AW1194="R", $CA1194, IF(OR(AW1194="P", AW1194="T", AW1194="N"), 0, IF($C1194="DM", $T1194, IF(OR(AW1194="Y", AW1194="IR"),$AM1194,IF(AW1194="C", IF($BI1194="Y", IF($AF1194="N/A", $Q1194, $AF1194), IF($AG1194="N/A", $T1194,$AG1194)))))))</f>
        <v>#VALUE!</v>
      </c>
      <c r="BP1194" s="16" t="e">
        <f>IF(AX1194="R", $CA1194, IF(OR(AX1194="P", AX1194="T", AX1194="N"), 0, IF($C1194="DM", $T1194, IF(OR(AX1194="Y", AX1194="IR"),$AM1194,IF(AX1194="C", IF($BI1194="Y", IF($AF1194="N/A", $Q1194, $AF1194), IF($AG1194="N/A", $T1194,$AG1194)))))))</f>
        <v>#VALUE!</v>
      </c>
      <c r="BQ1194" s="16" t="e">
        <f>IF(AY1194="R", $CA1194, IF(OR(AY1194="P", AY1194="T", AY1194="N"), 0, IF($C1194="DM", $T1194, IF(OR(AY1194="Y", AY1194="IR"),$AM1194,IF(AY1194="C", IF($BI1194="Y", IF($AF1194="N/A", $Q1194, $AF1194), IF($AG1194="N/A", $T1194,$AG1194)))))))</f>
        <v>#VALUE!</v>
      </c>
      <c r="BR1194" s="16" t="e">
        <f>IF(AZ1194="R", $CA1194, IF(OR(AZ1194="P", AZ1194="T", AZ1194="N"), 0, IF($C1194="DM", $T1194, IF(OR(AZ1194="Y", AZ1194="IR"),$AM1194,IF(AZ1194="C", IF($BI1194="Y", IF($AF1194="N/A", $Q1194, $AF1194), IF($AG1194="N/A", $T1194,$AG1194)))))))</f>
        <v>#VALUE!</v>
      </c>
      <c r="BS1194" s="16" t="e">
        <f>IF(BA1194="R", $CA1194, IF(OR(BA1194="P", BA1194="T", BA1194="N"), 0, IF($C1194="DM", $T1194, IF(OR(BA1194="Y", BA1194="IR"),$AM1194,IF(BA1194="C", IF($BI1194="Y", IF($AF1194="N/A", $Q1194, $AF1194), IF($AG1194="N/A", $T1194,$AG1194)))))))</f>
        <v>#VALUE!</v>
      </c>
      <c r="BT1194" s="16" t="e">
        <f>IF(BB1194="R", $CA1194, IF(OR(BB1194="P", BB1194="T", BB1194="N"), 0, IF($C1194="DM", $T1194, IF(OR(BB1194="Y", BB1194="IR"),$AM1194,IF(BB1194="C", IF($BI1194="Y", IF($BA1194="C", IF($AF1194="N/A", $Q1194, $AF1194), IF($AF1194="N/A", $T1194, $AM1194)), IF($AG1194="N/A", $T1194,$AG1194)))))))</f>
        <v>#VALUE!</v>
      </c>
      <c r="BU1194" s="16" t="e">
        <f>IF(BC1194="R", $CA1194, IF(OR(BC1194="P", BC1194="T", BC1194="N"), 0, IF($C1194="DM", $T1194, IF(OR(BC1194="Y", BC1194="IR"),$AM1194,IF(BC1194="C", IF($BI1194="Y", IF($BA1194="C", IF($AF1194="N/A", $Q1194, $AF1194), IF($AF1194="N/A", $T1194, $AM1194)), IF($AG1194="N/A", $T1194,$AG1194)))))))</f>
        <v>#VALUE!</v>
      </c>
      <c r="BV1194" s="16" t="e">
        <f>IF(BD1194="R", $CA1194, IF(OR(BD1194="P", BD1194="T", BD1194="N"), 0, IF($C1194="DM", $T1194, IF(OR(BD1194="Y", BD1194="IR"),$AM1194,IF(BD1194="C", IF($BI1194="Y", IF($BA1194="C", IF($AF1194="N/A", $Q1194, $AF1194), IF($AF1194="N/A", $T1194, $AM1194)), IF($AG1194="N/A", $T1194,$AG1194)))))))</f>
        <v>#VALUE!</v>
      </c>
      <c r="BW1194" s="16" t="e">
        <f>IF(BE1194="R", $CA1194, IF(OR(BE1194="P", BE1194="T", BE1194="N"), 0, IF($C1194="DM", $T1194, IF(OR(BE1194="Y", BE1194="IR"),$AM1194,IF(BE1194="C", IF($BI1194="Y", IF($BA1194="C", IF($AF1194="N/A", $Q1194, $AF1194), IF($AF1194="N/A", $T1194, $AM1194)), IF($AG1194="N/A", $T1194,$AG1194)))))))</f>
        <v>#VALUE!</v>
      </c>
      <c r="BX1194" s="16" t="e">
        <f>IF(BF1194="R", $CA1194, IF(OR(BF1194="P", BF1194="T", BF1194="N"), 0, IF($C1194="DM", $T1194, IF(OR(BF1194="Y", BF1194="IR"),$AM1194,IF(BF1194="C", IF($BI1194="Y", IF($BA1194="C", IF($AF1194="N/A", $Q1194, $AF1194), IF($AF1194="N/A", $T1194, $AM1194)), IF($AG1194="N/A", $T1194,$AG1194)))))))</f>
        <v>#VALUE!</v>
      </c>
      <c r="BY1194" s="16" t="e">
        <f>IF(BG1194="R", $CA1194, IF(OR(BG1194="P", BG1194="T", BG1194="N"), 0, IF($C1194="DM", $T1194, IF(OR(BG1194="Y", BG1194="IR"),$AM1194,IF(BG1194="C", IF($BI1194="Y", IF($BA1194="C", IF($AF1194="N/A", $Q1194, $AF1194), IF($AF1194="N/A", $T1194, $AM1194)), IF($AG1194="N/A", $T1194,$AG1194)))))))</f>
        <v>#VALUE!</v>
      </c>
      <c r="BZ1194" s="16" t="e">
        <f>IF(BH1194="R", $CA1194, IF(OR(BH1194="P", BH1194="T", BH1194="N"), 0, IF($C1194="DM", $T1194, IF(OR(BH1194="Y", BH1194="IR"),$AM1194,IF(BH1194="C", IF($BI1194="Y", IF($BA1194="C", IF($AF1194="N/A", $Q1194, $AF1194), IF($AF1194="N/A", $T1194, $AM1194)), IF($AG1194="N/A", $T1194,$AG1194)))))))</f>
        <v>#VALUE!</v>
      </c>
      <c r="CA1194" s="15" t="s">
        <v>75</v>
      </c>
      <c r="CB1194" s="16" t="e">
        <f>BZ1194</f>
        <v>#VALUE!</v>
      </c>
      <c r="CC1194" s="15" t="str">
        <f>IF(OR($BH1194="T", $BH1194="R"), 0, IF($BH1194="C", IF($BI1194="Y", IF($BA1194="C", 0, IF(AF1194="N/A", Q1194-T1194, AF1194-AG1194)), IF($AF1194="N/A", U1194, AH1194)), AN1194))</f>
        <v>N/A</v>
      </c>
      <c r="CD1194" s="15" t="str">
        <f>IF(OR($BH1194="T", $BH1194="R"), 0, IF($BH1194="C", IF($BI1194="Y", 0, IF($AF1194="N/A", V1194, AI1194)), AO1194))</f>
        <v>N/A</v>
      </c>
      <c r="CE1194" s="15" t="str">
        <f>IF(OR($BH1194="T", $BH1194="R"), 0, IF($BH1194="C", IF($BI1194="Y", 0, IF($AF1194="N/A", W1194, AJ1194)), AP1194))</f>
        <v>N/A</v>
      </c>
      <c r="CF1194" s="15" t="str">
        <f>IF(OR($BH1194="T", $BH1194="R"), 0, IF($BH1194="C", IF($BI1194="Y", 0, IF($AF1194="N/A", X1194, AK1194)), AQ1194))</f>
        <v>N/A</v>
      </c>
    </row>
    <row r="1195" spans="1:84" x14ac:dyDescent="0.25">
      <c r="A1195" s="14">
        <v>6172</v>
      </c>
      <c r="B1195" s="15"/>
      <c r="C1195" s="15"/>
      <c r="D1195" s="15"/>
      <c r="E1195" s="15" t="e">
        <f>VLOOKUP(B1195, 'Rookie Year'!$A$2:$B$55679,2,FALSE)</f>
        <v>#N/A</v>
      </c>
      <c r="F1195" s="15">
        <v>2024</v>
      </c>
      <c r="G1195" s="15" t="s">
        <v>42</v>
      </c>
      <c r="H1195" s="15"/>
      <c r="I1195" s="16"/>
      <c r="J1195" s="15"/>
      <c r="K1195" s="17">
        <f>IF(AND(G1195&lt;&gt;"N",R1195="N/A"), IF(I1195&lt;4, 0, 0.25),IF(I1195=1, IF(J1195=1,0.25, 0.25), IF(I1195&lt;13, 0.25, IF(I1195&lt;26, 0.4, IF(I1195&lt;51, 0.6, 0.75)))))</f>
        <v>0.25</v>
      </c>
      <c r="L1195" s="16">
        <f>I1195-M1195</f>
        <v>0</v>
      </c>
      <c r="M1195" s="16">
        <f>ROUNDUP(I1195*K1195,0)</f>
        <v>0</v>
      </c>
      <c r="N1195" s="16">
        <f>M1195*J1195</f>
        <v>0</v>
      </c>
      <c r="O1195" s="16">
        <v>0</v>
      </c>
      <c r="P1195" s="16">
        <v>0</v>
      </c>
      <c r="Q1195" s="16">
        <f>N1195-O1195-P1195</f>
        <v>0</v>
      </c>
      <c r="R1195" s="15" t="s">
        <v>75</v>
      </c>
      <c r="S1195" s="15">
        <f>IF(R1195="N/A", J1195-($B$1-F1195), J1195-($B$1-R1195))</f>
        <v>0</v>
      </c>
      <c r="T1195" s="16" t="str">
        <f>IF($S1195&lt;1, "N/A", $M1195)</f>
        <v>N/A</v>
      </c>
      <c r="U1195" s="16" t="str">
        <f>IF($S1195&lt;2, "N/A", $M1195)</f>
        <v>N/A</v>
      </c>
      <c r="V1195" s="16" t="str">
        <f>IF($S1195&lt;3, "N/A", $M1195)</f>
        <v>N/A</v>
      </c>
      <c r="W1195" s="16" t="str">
        <f>IF($S1195&lt;4, "N/A", $M1195)</f>
        <v>N/A</v>
      </c>
      <c r="X1195" s="16" t="str">
        <f>IF($S1195&lt;5, "N/A", $M1195)</f>
        <v>N/A</v>
      </c>
      <c r="Y1195" s="15" t="str">
        <f>IF(SUM(T1195:X1195)&lt;&gt;Q1195, "CHECK", "OK")</f>
        <v>OK</v>
      </c>
      <c r="Z1195" s="15" t="str">
        <f>IF(F1195=$B$1, "No", IF(S1195=1, "Yes", "No"))</f>
        <v>No</v>
      </c>
      <c r="AA1195" s="18" t="str">
        <f>IF(C1195="DM", "N/A", IF(Z1195="No","N/A",VLOOKUP(B1195,'Extension List'!$A$3:$R$1972,18,FALSE)))</f>
        <v>N/A</v>
      </c>
      <c r="AB1195" s="15" t="str">
        <f>IF(C1195="DM", "N/A", IF(Z1195="No","N/A",VLOOKUP(B1195,'Extension List'!$A$3:$T$1972,20,FALSE)))</f>
        <v>N/A</v>
      </c>
      <c r="AC1195" s="15" t="str">
        <f>IF(AA1195="N/A", "N/A", 0)</f>
        <v>N/A</v>
      </c>
      <c r="AD1195" s="16" t="str">
        <f>IF(AE1195="N/A", "N/A", AA1195-AE1195)</f>
        <v>N/A</v>
      </c>
      <c r="AE1195" s="16" t="str">
        <f>IF(AA1195="N/A", "N/A", IF(AC1195&gt;0, IF(AA1195&lt;13, ROUNDUP(0.25*AA1195,0), IF(AA1195&lt;26, ROUNDUP(0.4*AA1195,0), IF(AA1195&lt;51, ROUNDUP(0.6*AA1195,0), ROUNDUP(0.75*AA1195,0)))), "N/A"))</f>
        <v>N/A</v>
      </c>
      <c r="AF1195" s="16" t="str">
        <f>IF(AD1195="N/A","N/A", (AE1195*AC1195)+Q1195)</f>
        <v>N/A</v>
      </c>
      <c r="AG1195" s="16" t="str">
        <f>IF($AF1195="N/A", "N/A", "TBC")</f>
        <v>N/A</v>
      </c>
      <c r="AH1195" s="16" t="str">
        <f>IF($AF1195="N/A", "N/A", "TBC")</f>
        <v>N/A</v>
      </c>
      <c r="AI1195" s="16" t="str">
        <f>IF($AF1195="N/A","N/A",IF(AC1195&gt;1,"TBC","N/A"))</f>
        <v>N/A</v>
      </c>
      <c r="AJ1195" s="16" t="str">
        <f>IF($AF1195="N/A","N/A",IF(AC1195&gt;2,"TBC","N/A"))</f>
        <v>N/A</v>
      </c>
      <c r="AK1195" s="16" t="str">
        <f>IF($AF1195="N/A","N/A",IF(AC1195&gt;3,"TBC","N/A"))</f>
        <v>N/A</v>
      </c>
      <c r="AL1195" s="16" t="str">
        <f>IF(AC1195="N/A","N/A",IF(AC1195&gt;0,IF(SUM(AG1195:AK1195)&lt;&gt;AF1195,"CHECK","OK"),"N/A"))</f>
        <v>N/A</v>
      </c>
      <c r="AM1195" s="16" t="e">
        <f>IF(AD1195="N/A", L1195+T1195, L1195+AG1195)</f>
        <v>#VALUE!</v>
      </c>
      <c r="AN1195" s="16" t="str">
        <f>IF(AD1195="N/A", IF(U1195="N/A", "N/A", L1195+U1195), AD1195+AH1195)</f>
        <v>N/A</v>
      </c>
      <c r="AO1195" s="16" t="str">
        <f>IF(AD1195="N/A", IF(V1195="N/A", "N/A", L1195+V1195), IF(AI1195="N/A", "N/A", AD1195+AI1195))</f>
        <v>N/A</v>
      </c>
      <c r="AP1195" s="16" t="str">
        <f>IF(AD1195="N/A", IF(W1195="N/A", "N/A", L1195+W1195), IF(AJ1195="N/A", "N/A", AD1195+AJ1195))</f>
        <v>N/A</v>
      </c>
      <c r="AQ1195" s="16" t="str">
        <f>IF(AD1195="N/A", IF(X1195="N/A", "N/A", L1195+X1195), IF(AK1195="N/A", "N/A", AD1195+AK1195))</f>
        <v>N/A</v>
      </c>
      <c r="AR1195" s="15" t="s">
        <v>40</v>
      </c>
      <c r="AS1195" s="15" t="s">
        <v>40</v>
      </c>
      <c r="AT1195" s="15" t="s">
        <v>40</v>
      </c>
      <c r="AU1195" s="15" t="s">
        <v>40</v>
      </c>
      <c r="AV1195" s="15" t="s">
        <v>40</v>
      </c>
      <c r="AW1195" s="15" t="s">
        <v>40</v>
      </c>
      <c r="AX1195" s="15" t="s">
        <v>40</v>
      </c>
      <c r="AY1195" s="15" t="s">
        <v>40</v>
      </c>
      <c r="AZ1195" s="15" t="s">
        <v>40</v>
      </c>
      <c r="BA1195" s="15" t="s">
        <v>40</v>
      </c>
      <c r="BB1195" s="15" t="s">
        <v>40</v>
      </c>
      <c r="BC1195" s="15" t="s">
        <v>40</v>
      </c>
      <c r="BD1195" s="15" t="s">
        <v>40</v>
      </c>
      <c r="BE1195" s="15" t="s">
        <v>40</v>
      </c>
      <c r="BF1195" s="15" t="s">
        <v>40</v>
      </c>
      <c r="BG1195" s="15" t="s">
        <v>40</v>
      </c>
      <c r="BH1195" s="15" t="s">
        <v>40</v>
      </c>
      <c r="BJ1195" s="16" t="e">
        <f>IF(AR1195="R", $CA1195, IF(OR(AR1195="P", AR1195="T", AR1195="N"), 0, IF($C1195="DM", $T1195, IF(OR(AR1195="Y", AR1195="IR"),$AM1195,IF(AR1195="C", IF($BI1195="Y", IF($AF1195="N/A", $Q1195, $AF1195), IF($AG1195="N/A", $T1195,$AG1195)))))))</f>
        <v>#VALUE!</v>
      </c>
      <c r="BK1195" s="16" t="e">
        <f>IF(AS1195="R", $CA1195, IF(OR(AS1195="P", AS1195="T", AS1195="N"), 0, IF($C1195="DM", $T1195, IF(OR(AS1195="Y", AS1195="IR"),$AM1195,IF(AS1195="C", IF($BI1195="Y", IF($AF1195="N/A", $Q1195, $AF1195), IF($AG1195="N/A", $T1195,$AG1195)))))))</f>
        <v>#VALUE!</v>
      </c>
      <c r="BL1195" s="16" t="e">
        <f>IF(AT1195="R", $CA1195, IF(OR(AT1195="P", AT1195="T", AT1195="N"), 0, IF($C1195="DM", $T1195, IF(OR(AT1195="Y", AT1195="IR"),$AM1195,IF(AT1195="C", IF($BI1195="Y", IF($AF1195="N/A", $Q1195, $AF1195), IF($AG1195="N/A", $T1195,$AG1195)))))))</f>
        <v>#VALUE!</v>
      </c>
      <c r="BM1195" s="16" t="e">
        <f>IF(AU1195="R", $CA1195, IF(OR(AU1195="P", AU1195="T", AU1195="N"), 0, IF($C1195="DM", $T1195, IF(OR(AU1195="Y", AU1195="IR"),$AM1195,IF(AU1195="C", IF($BI1195="Y", IF($AF1195="N/A", $Q1195, $AF1195), IF($AG1195="N/A", $T1195,$AG1195)))))))</f>
        <v>#VALUE!</v>
      </c>
      <c r="BN1195" s="16" t="e">
        <f>IF(AV1195="R", $CA1195, IF(OR(AV1195="P", AV1195="T", AV1195="N"), 0, IF($C1195="DM", $T1195, IF(OR(AV1195="Y", AV1195="IR"),$AM1195,IF(AV1195="C", IF($BI1195="Y", IF($AF1195="N/A", $Q1195, $AF1195), IF($AG1195="N/A", $T1195,$AG1195)))))))</f>
        <v>#VALUE!</v>
      </c>
      <c r="BO1195" s="16" t="e">
        <f>IF(AW1195="R", $CA1195, IF(OR(AW1195="P", AW1195="T", AW1195="N"), 0, IF($C1195="DM", $T1195, IF(OR(AW1195="Y", AW1195="IR"),$AM1195,IF(AW1195="C", IF($BI1195="Y", IF($AF1195="N/A", $Q1195, $AF1195), IF($AG1195="N/A", $T1195,$AG1195)))))))</f>
        <v>#VALUE!</v>
      </c>
      <c r="BP1195" s="16" t="e">
        <f>IF(AX1195="R", $CA1195, IF(OR(AX1195="P", AX1195="T", AX1195="N"), 0, IF($C1195="DM", $T1195, IF(OR(AX1195="Y", AX1195="IR"),$AM1195,IF(AX1195="C", IF($BI1195="Y", IF($AF1195="N/A", $Q1195, $AF1195), IF($AG1195="N/A", $T1195,$AG1195)))))))</f>
        <v>#VALUE!</v>
      </c>
      <c r="BQ1195" s="16" t="e">
        <f>IF(AY1195="R", $CA1195, IF(OR(AY1195="P", AY1195="T", AY1195="N"), 0, IF($C1195="DM", $T1195, IF(OR(AY1195="Y", AY1195="IR"),$AM1195,IF(AY1195="C", IF($BI1195="Y", IF($AF1195="N/A", $Q1195, $AF1195), IF($AG1195="N/A", $T1195,$AG1195)))))))</f>
        <v>#VALUE!</v>
      </c>
      <c r="BR1195" s="16" t="e">
        <f>IF(AZ1195="R", $CA1195, IF(OR(AZ1195="P", AZ1195="T", AZ1195="N"), 0, IF($C1195="DM", $T1195, IF(OR(AZ1195="Y", AZ1195="IR"),$AM1195,IF(AZ1195="C", IF($BI1195="Y", IF($AF1195="N/A", $Q1195, $AF1195), IF($AG1195="N/A", $T1195,$AG1195)))))))</f>
        <v>#VALUE!</v>
      </c>
      <c r="BS1195" s="16" t="e">
        <f>IF(BA1195="R", $CA1195, IF(OR(BA1195="P", BA1195="T", BA1195="N"), 0, IF($C1195="DM", $T1195, IF(OR(BA1195="Y", BA1195="IR"),$AM1195,IF(BA1195="C", IF($BI1195="Y", IF($AF1195="N/A", $Q1195, $AF1195), IF($AG1195="N/A", $T1195,$AG1195)))))))</f>
        <v>#VALUE!</v>
      </c>
      <c r="BT1195" s="16" t="e">
        <f>IF(BB1195="R", $CA1195, IF(OR(BB1195="P", BB1195="T", BB1195="N"), 0, IF($C1195="DM", $T1195, IF(OR(BB1195="Y", BB1195="IR"),$AM1195,IF(BB1195="C", IF($BI1195="Y", IF($BA1195="C", IF($AF1195="N/A", $Q1195, $AF1195), IF($AF1195="N/A", $T1195, $AM1195)), IF($AG1195="N/A", $T1195,$AG1195)))))))</f>
        <v>#VALUE!</v>
      </c>
      <c r="BU1195" s="16" t="e">
        <f>IF(BC1195="R", $CA1195, IF(OR(BC1195="P", BC1195="T", BC1195="N"), 0, IF($C1195="DM", $T1195, IF(OR(BC1195="Y", BC1195="IR"),$AM1195,IF(BC1195="C", IF($BI1195="Y", IF($BA1195="C", IF($AF1195="N/A", $Q1195, $AF1195), IF($AF1195="N/A", $T1195, $AM1195)), IF($AG1195="N/A", $T1195,$AG1195)))))))</f>
        <v>#VALUE!</v>
      </c>
      <c r="BV1195" s="16" t="e">
        <f>IF(BD1195="R", $CA1195, IF(OR(BD1195="P", BD1195="T", BD1195="N"), 0, IF($C1195="DM", $T1195, IF(OR(BD1195="Y", BD1195="IR"),$AM1195,IF(BD1195="C", IF($BI1195="Y", IF($BA1195="C", IF($AF1195="N/A", $Q1195, $AF1195), IF($AF1195="N/A", $T1195, $AM1195)), IF($AG1195="N/A", $T1195,$AG1195)))))))</f>
        <v>#VALUE!</v>
      </c>
      <c r="BW1195" s="16" t="e">
        <f>IF(BE1195="R", $CA1195, IF(OR(BE1195="P", BE1195="T", BE1195="N"), 0, IF($C1195="DM", $T1195, IF(OR(BE1195="Y", BE1195="IR"),$AM1195,IF(BE1195="C", IF($BI1195="Y", IF($BA1195="C", IF($AF1195="N/A", $Q1195, $AF1195), IF($AF1195="N/A", $T1195, $AM1195)), IF($AG1195="N/A", $T1195,$AG1195)))))))</f>
        <v>#VALUE!</v>
      </c>
      <c r="BX1195" s="16" t="e">
        <f>IF(BF1195="R", $CA1195, IF(OR(BF1195="P", BF1195="T", BF1195="N"), 0, IF($C1195="DM", $T1195, IF(OR(BF1195="Y", BF1195="IR"),$AM1195,IF(BF1195="C", IF($BI1195="Y", IF($BA1195="C", IF($AF1195="N/A", $Q1195, $AF1195), IF($AF1195="N/A", $T1195, $AM1195)), IF($AG1195="N/A", $T1195,$AG1195)))))))</f>
        <v>#VALUE!</v>
      </c>
      <c r="BY1195" s="16" t="e">
        <f>IF(BG1195="R", $CA1195, IF(OR(BG1195="P", BG1195="T", BG1195="N"), 0, IF($C1195="DM", $T1195, IF(OR(BG1195="Y", BG1195="IR"),$AM1195,IF(BG1195="C", IF($BI1195="Y", IF($BA1195="C", IF($AF1195="N/A", $Q1195, $AF1195), IF($AF1195="N/A", $T1195, $AM1195)), IF($AG1195="N/A", $T1195,$AG1195)))))))</f>
        <v>#VALUE!</v>
      </c>
      <c r="BZ1195" s="16" t="e">
        <f>IF(BH1195="R", $CA1195, IF(OR(BH1195="P", BH1195="T", BH1195="N"), 0, IF($C1195="DM", $T1195, IF(OR(BH1195="Y", BH1195="IR"),$AM1195,IF(BH1195="C", IF($BI1195="Y", IF($BA1195="C", IF($AF1195="N/A", $Q1195, $AF1195), IF($AF1195="N/A", $T1195, $AM1195)), IF($AG1195="N/A", $T1195,$AG1195)))))))</f>
        <v>#VALUE!</v>
      </c>
      <c r="CA1195" s="15" t="s">
        <v>75</v>
      </c>
      <c r="CB1195" s="16" t="e">
        <f>BZ1195</f>
        <v>#VALUE!</v>
      </c>
      <c r="CC1195" s="15" t="str">
        <f>IF(OR($BH1195="T", $BH1195="R"), 0, IF($BH1195="C", IF($BI1195="Y", IF($BA1195="C", 0, IF(AF1195="N/A", Q1195-T1195, AF1195-AG1195)), IF($AF1195="N/A", U1195, AH1195)), AN1195))</f>
        <v>N/A</v>
      </c>
      <c r="CD1195" s="15" t="str">
        <f>IF(OR($BH1195="T", $BH1195="R"), 0, IF($BH1195="C", IF($BI1195="Y", 0, IF($AF1195="N/A", V1195, AI1195)), AO1195))</f>
        <v>N/A</v>
      </c>
      <c r="CE1195" s="15" t="str">
        <f>IF(OR($BH1195="T", $BH1195="R"), 0, IF($BH1195="C", IF($BI1195="Y", 0, IF($AF1195="N/A", W1195, AJ1195)), AP1195))</f>
        <v>N/A</v>
      </c>
      <c r="CF1195" s="15" t="str">
        <f>IF(OR($BH1195="T", $BH1195="R"), 0, IF($BH1195="C", IF($BI1195="Y", 0, IF($AF1195="N/A", X1195, AK1195)), AQ1195))</f>
        <v>N/A</v>
      </c>
    </row>
    <row r="1196" spans="1:84" x14ac:dyDescent="0.25">
      <c r="A1196" s="14">
        <v>6173</v>
      </c>
      <c r="B1196" s="15"/>
      <c r="C1196" s="15"/>
      <c r="D1196" s="15"/>
      <c r="E1196" s="15" t="e">
        <f>VLOOKUP(B1196, 'Rookie Year'!$A$2:$B$55679,2,FALSE)</f>
        <v>#N/A</v>
      </c>
      <c r="F1196" s="15">
        <v>2024</v>
      </c>
      <c r="G1196" s="15" t="s">
        <v>42</v>
      </c>
      <c r="H1196" s="15"/>
      <c r="I1196" s="16"/>
      <c r="J1196" s="15"/>
      <c r="K1196" s="17">
        <f>IF(AND(G1196&lt;&gt;"N",R1196="N/A"), IF(I1196&lt;4, 0, 0.25),IF(I1196=1, IF(J1196=1,0.25, 0.25), IF(I1196&lt;13, 0.25, IF(I1196&lt;26, 0.4, IF(I1196&lt;51, 0.6, 0.75)))))</f>
        <v>0.25</v>
      </c>
      <c r="L1196" s="16">
        <f>I1196-M1196</f>
        <v>0</v>
      </c>
      <c r="M1196" s="16">
        <f>ROUNDUP(I1196*K1196,0)</f>
        <v>0</v>
      </c>
      <c r="N1196" s="16">
        <f>M1196*J1196</f>
        <v>0</v>
      </c>
      <c r="O1196" s="16">
        <v>0</v>
      </c>
      <c r="P1196" s="16">
        <v>0</v>
      </c>
      <c r="Q1196" s="16">
        <f>N1196-O1196-P1196</f>
        <v>0</v>
      </c>
      <c r="R1196" s="15" t="s">
        <v>75</v>
      </c>
      <c r="S1196" s="15">
        <f>IF(R1196="N/A", J1196-($B$1-F1196), J1196-($B$1-R1196))</f>
        <v>0</v>
      </c>
      <c r="T1196" s="16" t="str">
        <f>IF($S1196&lt;1, "N/A", $M1196)</f>
        <v>N/A</v>
      </c>
      <c r="U1196" s="16" t="str">
        <f>IF($S1196&lt;2, "N/A", $M1196)</f>
        <v>N/A</v>
      </c>
      <c r="V1196" s="16" t="str">
        <f>IF($S1196&lt;3, "N/A", $M1196)</f>
        <v>N/A</v>
      </c>
      <c r="W1196" s="16" t="str">
        <f>IF($S1196&lt;4, "N/A", $M1196)</f>
        <v>N/A</v>
      </c>
      <c r="X1196" s="16" t="str">
        <f>IF($S1196&lt;5, "N/A", $M1196)</f>
        <v>N/A</v>
      </c>
      <c r="Y1196" s="15" t="str">
        <f>IF(SUM(T1196:X1196)&lt;&gt;Q1196, "CHECK", "OK")</f>
        <v>OK</v>
      </c>
      <c r="Z1196" s="15" t="str">
        <f>IF(F1196=$B$1, "No", IF(S1196=1, "Yes", "No"))</f>
        <v>No</v>
      </c>
      <c r="AA1196" s="18" t="str">
        <f>IF(C1196="DM", "N/A", IF(Z1196="No","N/A",VLOOKUP(B1196,'Extension List'!$A$3:$R$1972,18,FALSE)))</f>
        <v>N/A</v>
      </c>
      <c r="AB1196" s="15" t="str">
        <f>IF(C1196="DM", "N/A", IF(Z1196="No","N/A",VLOOKUP(B1196,'Extension List'!$A$3:$T$1972,20,FALSE)))</f>
        <v>N/A</v>
      </c>
      <c r="AC1196" s="15" t="str">
        <f>IF(AA1196="N/A", "N/A", 0)</f>
        <v>N/A</v>
      </c>
      <c r="AD1196" s="16" t="str">
        <f>IF(AE1196="N/A", "N/A", AA1196-AE1196)</f>
        <v>N/A</v>
      </c>
      <c r="AE1196" s="16" t="str">
        <f>IF(AA1196="N/A", "N/A", IF(AC1196&gt;0, IF(AA1196&lt;13, ROUNDUP(0.25*AA1196,0), IF(AA1196&lt;26, ROUNDUP(0.4*AA1196,0), IF(AA1196&lt;51, ROUNDUP(0.6*AA1196,0), ROUNDUP(0.75*AA1196,0)))), "N/A"))</f>
        <v>N/A</v>
      </c>
      <c r="AF1196" s="16" t="str">
        <f>IF(AD1196="N/A","N/A", (AE1196*AC1196)+Q1196)</f>
        <v>N/A</v>
      </c>
      <c r="AG1196" s="16" t="str">
        <f>IF($AF1196="N/A", "N/A", "TBC")</f>
        <v>N/A</v>
      </c>
      <c r="AH1196" s="16" t="str">
        <f>IF($AF1196="N/A", "N/A", "TBC")</f>
        <v>N/A</v>
      </c>
      <c r="AI1196" s="16" t="str">
        <f>IF($AF1196="N/A","N/A",IF(AC1196&gt;1,"TBC","N/A"))</f>
        <v>N/A</v>
      </c>
      <c r="AJ1196" s="16" t="str">
        <f>IF($AF1196="N/A","N/A",IF(AC1196&gt;2,"TBC","N/A"))</f>
        <v>N/A</v>
      </c>
      <c r="AK1196" s="16" t="str">
        <f>IF($AF1196="N/A","N/A",IF(AC1196&gt;3,"TBC","N/A"))</f>
        <v>N/A</v>
      </c>
      <c r="AL1196" s="16" t="str">
        <f>IF(AC1196="N/A","N/A",IF(AC1196&gt;0,IF(SUM(AG1196:AK1196)&lt;&gt;AF1196,"CHECK","OK"),"N/A"))</f>
        <v>N/A</v>
      </c>
      <c r="AM1196" s="16" t="e">
        <f>IF(AD1196="N/A", L1196+T1196, L1196+AG1196)</f>
        <v>#VALUE!</v>
      </c>
      <c r="AN1196" s="16" t="str">
        <f>IF(AD1196="N/A", IF(U1196="N/A", "N/A", L1196+U1196), AD1196+AH1196)</f>
        <v>N/A</v>
      </c>
      <c r="AO1196" s="16" t="str">
        <f>IF(AD1196="N/A", IF(V1196="N/A", "N/A", L1196+V1196), IF(AI1196="N/A", "N/A", AD1196+AI1196))</f>
        <v>N/A</v>
      </c>
      <c r="AP1196" s="16" t="str">
        <f>IF(AD1196="N/A", IF(W1196="N/A", "N/A", L1196+W1196), IF(AJ1196="N/A", "N/A", AD1196+AJ1196))</f>
        <v>N/A</v>
      </c>
      <c r="AQ1196" s="16" t="str">
        <f>IF(AD1196="N/A", IF(X1196="N/A", "N/A", L1196+X1196), IF(AK1196="N/A", "N/A", AD1196+AK1196))</f>
        <v>N/A</v>
      </c>
      <c r="AR1196" s="15" t="s">
        <v>40</v>
      </c>
      <c r="AS1196" s="15" t="s">
        <v>40</v>
      </c>
      <c r="AT1196" s="15" t="s">
        <v>40</v>
      </c>
      <c r="AU1196" s="15" t="s">
        <v>40</v>
      </c>
      <c r="AV1196" s="15" t="s">
        <v>40</v>
      </c>
      <c r="AW1196" s="15" t="s">
        <v>40</v>
      </c>
      <c r="AX1196" s="15" t="s">
        <v>40</v>
      </c>
      <c r="AY1196" s="15" t="s">
        <v>40</v>
      </c>
      <c r="AZ1196" s="15" t="s">
        <v>40</v>
      </c>
      <c r="BA1196" s="15" t="s">
        <v>40</v>
      </c>
      <c r="BB1196" s="15" t="s">
        <v>40</v>
      </c>
      <c r="BC1196" s="15" t="s">
        <v>40</v>
      </c>
      <c r="BD1196" s="15" t="s">
        <v>40</v>
      </c>
      <c r="BE1196" s="15" t="s">
        <v>40</v>
      </c>
      <c r="BF1196" s="15" t="s">
        <v>40</v>
      </c>
      <c r="BG1196" s="15" t="s">
        <v>40</v>
      </c>
      <c r="BH1196" s="15" t="s">
        <v>40</v>
      </c>
      <c r="BJ1196" s="16" t="e">
        <f>IF(AR1196="R", $CA1196, IF(OR(AR1196="P", AR1196="T", AR1196="N"), 0, IF($C1196="DM", $T1196, IF(OR(AR1196="Y", AR1196="IR"),$AM1196,IF(AR1196="C", IF($BI1196="Y", IF($AF1196="N/A", $Q1196, $AF1196), IF($AG1196="N/A", $T1196,$AG1196)))))))</f>
        <v>#VALUE!</v>
      </c>
      <c r="BK1196" s="16" t="e">
        <f>IF(AS1196="R", $CA1196, IF(OR(AS1196="P", AS1196="T", AS1196="N"), 0, IF($C1196="DM", $T1196, IF(OR(AS1196="Y", AS1196="IR"),$AM1196,IF(AS1196="C", IF($BI1196="Y", IF($AF1196="N/A", $Q1196, $AF1196), IF($AG1196="N/A", $T1196,$AG1196)))))))</f>
        <v>#VALUE!</v>
      </c>
      <c r="BL1196" s="16" t="e">
        <f>IF(AT1196="R", $CA1196, IF(OR(AT1196="P", AT1196="T", AT1196="N"), 0, IF($C1196="DM", $T1196, IF(OR(AT1196="Y", AT1196="IR"),$AM1196,IF(AT1196="C", IF($BI1196="Y", IF($AF1196="N/A", $Q1196, $AF1196), IF($AG1196="N/A", $T1196,$AG1196)))))))</f>
        <v>#VALUE!</v>
      </c>
      <c r="BM1196" s="16" t="e">
        <f>IF(AU1196="R", $CA1196, IF(OR(AU1196="P", AU1196="T", AU1196="N"), 0, IF($C1196="DM", $T1196, IF(OR(AU1196="Y", AU1196="IR"),$AM1196,IF(AU1196="C", IF($BI1196="Y", IF($AF1196="N/A", $Q1196, $AF1196), IF($AG1196="N/A", $T1196,$AG1196)))))))</f>
        <v>#VALUE!</v>
      </c>
      <c r="BN1196" s="16" t="e">
        <f>IF(AV1196="R", $CA1196, IF(OR(AV1196="P", AV1196="T", AV1196="N"), 0, IF($C1196="DM", $T1196, IF(OR(AV1196="Y", AV1196="IR"),$AM1196,IF(AV1196="C", IF($BI1196="Y", IF($AF1196="N/A", $Q1196, $AF1196), IF($AG1196="N/A", $T1196,$AG1196)))))))</f>
        <v>#VALUE!</v>
      </c>
      <c r="BO1196" s="16" t="e">
        <f>IF(AW1196="R", $CA1196, IF(OR(AW1196="P", AW1196="T", AW1196="N"), 0, IF($C1196="DM", $T1196, IF(OR(AW1196="Y", AW1196="IR"),$AM1196,IF(AW1196="C", IF($BI1196="Y", IF($AF1196="N/A", $Q1196, $AF1196), IF($AG1196="N/A", $T1196,$AG1196)))))))</f>
        <v>#VALUE!</v>
      </c>
      <c r="BP1196" s="16" t="e">
        <f>IF(AX1196="R", $CA1196, IF(OR(AX1196="P", AX1196="T", AX1196="N"), 0, IF($C1196="DM", $T1196, IF(OR(AX1196="Y", AX1196="IR"),$AM1196,IF(AX1196="C", IF($BI1196="Y", IF($AF1196="N/A", $Q1196, $AF1196), IF($AG1196="N/A", $T1196,$AG1196)))))))</f>
        <v>#VALUE!</v>
      </c>
      <c r="BQ1196" s="16" t="e">
        <f>IF(AY1196="R", $CA1196, IF(OR(AY1196="P", AY1196="T", AY1196="N"), 0, IF($C1196="DM", $T1196, IF(OR(AY1196="Y", AY1196="IR"),$AM1196,IF(AY1196="C", IF($BI1196="Y", IF($AF1196="N/A", $Q1196, $AF1196), IF($AG1196="N/A", $T1196,$AG1196)))))))</f>
        <v>#VALUE!</v>
      </c>
      <c r="BR1196" s="16" t="e">
        <f>IF(AZ1196="R", $CA1196, IF(OR(AZ1196="P", AZ1196="T", AZ1196="N"), 0, IF($C1196="DM", $T1196, IF(OR(AZ1196="Y", AZ1196="IR"),$AM1196,IF(AZ1196="C", IF($BI1196="Y", IF($AF1196="N/A", $Q1196, $AF1196), IF($AG1196="N/A", $T1196,$AG1196)))))))</f>
        <v>#VALUE!</v>
      </c>
      <c r="BS1196" s="16" t="e">
        <f>IF(BA1196="R", $CA1196, IF(OR(BA1196="P", BA1196="T", BA1196="N"), 0, IF($C1196="DM", $T1196, IF(OR(BA1196="Y", BA1196="IR"),$AM1196,IF(BA1196="C", IF($BI1196="Y", IF($AF1196="N/A", $Q1196, $AF1196), IF($AG1196="N/A", $T1196,$AG1196)))))))</f>
        <v>#VALUE!</v>
      </c>
      <c r="BT1196" s="16" t="e">
        <f>IF(BB1196="R", $CA1196, IF(OR(BB1196="P", BB1196="T", BB1196="N"), 0, IF($C1196="DM", $T1196, IF(OR(BB1196="Y", BB1196="IR"),$AM1196,IF(BB1196="C", IF($BI1196="Y", IF($BA1196="C", IF($AF1196="N/A", $Q1196, $AF1196), IF($AF1196="N/A", $T1196, $AM1196)), IF($AG1196="N/A", $T1196,$AG1196)))))))</f>
        <v>#VALUE!</v>
      </c>
      <c r="BU1196" s="16" t="e">
        <f>IF(BC1196="R", $CA1196, IF(OR(BC1196="P", BC1196="T", BC1196="N"), 0, IF($C1196="DM", $T1196, IF(OR(BC1196="Y", BC1196="IR"),$AM1196,IF(BC1196="C", IF($BI1196="Y", IF($BA1196="C", IF($AF1196="N/A", $Q1196, $AF1196), IF($AF1196="N/A", $T1196, $AM1196)), IF($AG1196="N/A", $T1196,$AG1196)))))))</f>
        <v>#VALUE!</v>
      </c>
      <c r="BV1196" s="16" t="e">
        <f>IF(BD1196="R", $CA1196, IF(OR(BD1196="P", BD1196="T", BD1196="N"), 0, IF($C1196="DM", $T1196, IF(OR(BD1196="Y", BD1196="IR"),$AM1196,IF(BD1196="C", IF($BI1196="Y", IF($BA1196="C", IF($AF1196="N/A", $Q1196, $AF1196), IF($AF1196="N/A", $T1196, $AM1196)), IF($AG1196="N/A", $T1196,$AG1196)))))))</f>
        <v>#VALUE!</v>
      </c>
      <c r="BW1196" s="16" t="e">
        <f>IF(BE1196="R", $CA1196, IF(OR(BE1196="P", BE1196="T", BE1196="N"), 0, IF($C1196="DM", $T1196, IF(OR(BE1196="Y", BE1196="IR"),$AM1196,IF(BE1196="C", IF($BI1196="Y", IF($BA1196="C", IF($AF1196="N/A", $Q1196, $AF1196), IF($AF1196="N/A", $T1196, $AM1196)), IF($AG1196="N/A", $T1196,$AG1196)))))))</f>
        <v>#VALUE!</v>
      </c>
      <c r="BX1196" s="16" t="e">
        <f>IF(BF1196="R", $CA1196, IF(OR(BF1196="P", BF1196="T", BF1196="N"), 0, IF($C1196="DM", $T1196, IF(OR(BF1196="Y", BF1196="IR"),$AM1196,IF(BF1196="C", IF($BI1196="Y", IF($BA1196="C", IF($AF1196="N/A", $Q1196, $AF1196), IF($AF1196="N/A", $T1196, $AM1196)), IF($AG1196="N/A", $T1196,$AG1196)))))))</f>
        <v>#VALUE!</v>
      </c>
      <c r="BY1196" s="16" t="e">
        <f>IF(BG1196="R", $CA1196, IF(OR(BG1196="P", BG1196="T", BG1196="N"), 0, IF($C1196="DM", $T1196, IF(OR(BG1196="Y", BG1196="IR"),$AM1196,IF(BG1196="C", IF($BI1196="Y", IF($BA1196="C", IF($AF1196="N/A", $Q1196, $AF1196), IF($AF1196="N/A", $T1196, $AM1196)), IF($AG1196="N/A", $T1196,$AG1196)))))))</f>
        <v>#VALUE!</v>
      </c>
      <c r="BZ1196" s="16" t="e">
        <f>IF(BH1196="R", $CA1196, IF(OR(BH1196="P", BH1196="T", BH1196="N"), 0, IF($C1196="DM", $T1196, IF(OR(BH1196="Y", BH1196="IR"),$AM1196,IF(BH1196="C", IF($BI1196="Y", IF($BA1196="C", IF($AF1196="N/A", $Q1196, $AF1196), IF($AF1196="N/A", $T1196, $AM1196)), IF($AG1196="N/A", $T1196,$AG1196)))))))</f>
        <v>#VALUE!</v>
      </c>
      <c r="CA1196" s="15" t="s">
        <v>75</v>
      </c>
      <c r="CB1196" s="16" t="e">
        <f>BZ1196</f>
        <v>#VALUE!</v>
      </c>
      <c r="CC1196" s="15" t="str">
        <f>IF(OR($BH1196="T", $BH1196="R"), 0, IF($BH1196="C", IF($BI1196="Y", IF($BA1196="C", 0, IF(AF1196="N/A", Q1196-T1196, AF1196-AG1196)), IF($AF1196="N/A", U1196, AH1196)), AN1196))</f>
        <v>N/A</v>
      </c>
      <c r="CD1196" s="15" t="str">
        <f>IF(OR($BH1196="T", $BH1196="R"), 0, IF($BH1196="C", IF($BI1196="Y", 0, IF($AF1196="N/A", V1196, AI1196)), AO1196))</f>
        <v>N/A</v>
      </c>
      <c r="CE1196" s="15" t="str">
        <f>IF(OR($BH1196="T", $BH1196="R"), 0, IF($BH1196="C", IF($BI1196="Y", 0, IF($AF1196="N/A", W1196, AJ1196)), AP1196))</f>
        <v>N/A</v>
      </c>
      <c r="CF1196" s="15" t="str">
        <f>IF(OR($BH1196="T", $BH1196="R"), 0, IF($BH1196="C", IF($BI1196="Y", 0, IF($AF1196="N/A", X1196, AK1196)), AQ1196))</f>
        <v>N/A</v>
      </c>
    </row>
    <row r="1197" spans="1:84" x14ac:dyDescent="0.25">
      <c r="A1197" s="14">
        <v>6174</v>
      </c>
      <c r="B1197" s="15"/>
      <c r="C1197" s="15"/>
      <c r="D1197" s="15"/>
      <c r="E1197" s="15" t="e">
        <f>VLOOKUP(B1197, 'Rookie Year'!$A$2:$B$55679,2,FALSE)</f>
        <v>#N/A</v>
      </c>
      <c r="F1197" s="15">
        <v>2024</v>
      </c>
      <c r="G1197" s="15" t="s">
        <v>42</v>
      </c>
      <c r="H1197" s="15"/>
      <c r="I1197" s="16"/>
      <c r="J1197" s="15"/>
      <c r="K1197" s="17">
        <f>IF(AND(G1197&lt;&gt;"N",R1197="N/A"), IF(I1197&lt;4, 0, 0.25),IF(I1197=1, IF(J1197=1,0.25, 0.25), IF(I1197&lt;13, 0.25, IF(I1197&lt;26, 0.4, IF(I1197&lt;51, 0.6, 0.75)))))</f>
        <v>0.25</v>
      </c>
      <c r="L1197" s="16">
        <f>I1197-M1197</f>
        <v>0</v>
      </c>
      <c r="M1197" s="16">
        <f>ROUNDUP(I1197*K1197,0)</f>
        <v>0</v>
      </c>
      <c r="N1197" s="16">
        <f>M1197*J1197</f>
        <v>0</v>
      </c>
      <c r="O1197" s="16">
        <v>0</v>
      </c>
      <c r="P1197" s="16">
        <v>0</v>
      </c>
      <c r="Q1197" s="16">
        <f>N1197-O1197-P1197</f>
        <v>0</v>
      </c>
      <c r="R1197" s="15" t="s">
        <v>75</v>
      </c>
      <c r="S1197" s="15">
        <f>IF(R1197="N/A", J1197-($B$1-F1197), J1197-($B$1-R1197))</f>
        <v>0</v>
      </c>
      <c r="T1197" s="16" t="str">
        <f>IF($S1197&lt;1, "N/A", $M1197)</f>
        <v>N/A</v>
      </c>
      <c r="U1197" s="16" t="str">
        <f>IF($S1197&lt;2, "N/A", $M1197)</f>
        <v>N/A</v>
      </c>
      <c r="V1197" s="16" t="str">
        <f>IF($S1197&lt;3, "N/A", $M1197)</f>
        <v>N/A</v>
      </c>
      <c r="W1197" s="16" t="str">
        <f>IF($S1197&lt;4, "N/A", $M1197)</f>
        <v>N/A</v>
      </c>
      <c r="X1197" s="16" t="str">
        <f>IF($S1197&lt;5, "N/A", $M1197)</f>
        <v>N/A</v>
      </c>
      <c r="Y1197" s="15" t="str">
        <f>IF(SUM(T1197:X1197)&lt;&gt;Q1197, "CHECK", "OK")</f>
        <v>OK</v>
      </c>
      <c r="Z1197" s="15" t="str">
        <f>IF(F1197=$B$1, "No", IF(S1197=1, "Yes", "No"))</f>
        <v>No</v>
      </c>
      <c r="AA1197" s="18" t="str">
        <f>IF(C1197="DM", "N/A", IF(Z1197="No","N/A",VLOOKUP(B1197,'Extension List'!$A$3:$R$1972,18,FALSE)))</f>
        <v>N/A</v>
      </c>
      <c r="AB1197" s="15" t="str">
        <f>IF(C1197="DM", "N/A", IF(Z1197="No","N/A",VLOOKUP(B1197,'Extension List'!$A$3:$T$1972,20,FALSE)))</f>
        <v>N/A</v>
      </c>
      <c r="AC1197" s="15" t="str">
        <f>IF(AA1197="N/A", "N/A", 0)</f>
        <v>N/A</v>
      </c>
      <c r="AD1197" s="16" t="str">
        <f>IF(AE1197="N/A", "N/A", AA1197-AE1197)</f>
        <v>N/A</v>
      </c>
      <c r="AE1197" s="16" t="str">
        <f>IF(AA1197="N/A", "N/A", IF(AC1197&gt;0, IF(AA1197&lt;13, ROUNDUP(0.25*AA1197,0), IF(AA1197&lt;26, ROUNDUP(0.4*AA1197,0), IF(AA1197&lt;51, ROUNDUP(0.6*AA1197,0), ROUNDUP(0.75*AA1197,0)))), "N/A"))</f>
        <v>N/A</v>
      </c>
      <c r="AF1197" s="16" t="str">
        <f>IF(AD1197="N/A","N/A", (AE1197*AC1197)+Q1197)</f>
        <v>N/A</v>
      </c>
      <c r="AG1197" s="16" t="str">
        <f>IF($AF1197="N/A", "N/A", "TBC")</f>
        <v>N/A</v>
      </c>
      <c r="AH1197" s="16" t="str">
        <f>IF($AF1197="N/A", "N/A", "TBC")</f>
        <v>N/A</v>
      </c>
      <c r="AI1197" s="16" t="str">
        <f>IF($AF1197="N/A","N/A",IF(AC1197&gt;1,"TBC","N/A"))</f>
        <v>N/A</v>
      </c>
      <c r="AJ1197" s="16" t="str">
        <f>IF($AF1197="N/A","N/A",IF(AC1197&gt;2,"TBC","N/A"))</f>
        <v>N/A</v>
      </c>
      <c r="AK1197" s="16" t="str">
        <f>IF($AF1197="N/A","N/A",IF(AC1197&gt;3,"TBC","N/A"))</f>
        <v>N/A</v>
      </c>
      <c r="AL1197" s="16" t="str">
        <f>IF(AC1197="N/A","N/A",IF(AC1197&gt;0,IF(SUM(AG1197:AK1197)&lt;&gt;AF1197,"CHECK","OK"),"N/A"))</f>
        <v>N/A</v>
      </c>
      <c r="AM1197" s="16" t="e">
        <f>IF(AD1197="N/A", L1197+T1197, L1197+AG1197)</f>
        <v>#VALUE!</v>
      </c>
      <c r="AN1197" s="16" t="str">
        <f>IF(AD1197="N/A", IF(U1197="N/A", "N/A", L1197+U1197), AD1197+AH1197)</f>
        <v>N/A</v>
      </c>
      <c r="AO1197" s="16" t="str">
        <f>IF(AD1197="N/A", IF(V1197="N/A", "N/A", L1197+V1197), IF(AI1197="N/A", "N/A", AD1197+AI1197))</f>
        <v>N/A</v>
      </c>
      <c r="AP1197" s="16" t="str">
        <f>IF(AD1197="N/A", IF(W1197="N/A", "N/A", L1197+W1197), IF(AJ1197="N/A", "N/A", AD1197+AJ1197))</f>
        <v>N/A</v>
      </c>
      <c r="AQ1197" s="16" t="str">
        <f>IF(AD1197="N/A", IF(X1197="N/A", "N/A", L1197+X1197), IF(AK1197="N/A", "N/A", AD1197+AK1197))</f>
        <v>N/A</v>
      </c>
      <c r="AR1197" s="15" t="s">
        <v>40</v>
      </c>
      <c r="AS1197" s="15" t="s">
        <v>40</v>
      </c>
      <c r="AT1197" s="15" t="s">
        <v>40</v>
      </c>
      <c r="AU1197" s="15" t="s">
        <v>40</v>
      </c>
      <c r="AV1197" s="15" t="s">
        <v>40</v>
      </c>
      <c r="AW1197" s="15" t="s">
        <v>40</v>
      </c>
      <c r="AX1197" s="15" t="s">
        <v>40</v>
      </c>
      <c r="AY1197" s="15" t="s">
        <v>40</v>
      </c>
      <c r="AZ1197" s="15" t="s">
        <v>40</v>
      </c>
      <c r="BA1197" s="15" t="s">
        <v>40</v>
      </c>
      <c r="BB1197" s="15" t="s">
        <v>40</v>
      </c>
      <c r="BC1197" s="15" t="s">
        <v>40</v>
      </c>
      <c r="BD1197" s="15" t="s">
        <v>40</v>
      </c>
      <c r="BE1197" s="15" t="s">
        <v>40</v>
      </c>
      <c r="BF1197" s="15" t="s">
        <v>40</v>
      </c>
      <c r="BG1197" s="15" t="s">
        <v>40</v>
      </c>
      <c r="BH1197" s="15" t="s">
        <v>40</v>
      </c>
      <c r="BJ1197" s="16" t="e">
        <f>IF(AR1197="R", $CA1197, IF(OR(AR1197="P", AR1197="T", AR1197="N"), 0, IF($C1197="DM", $T1197, IF(OR(AR1197="Y", AR1197="IR"),$AM1197,IF(AR1197="C", IF($BI1197="Y", IF($AF1197="N/A", $Q1197, $AF1197), IF($AG1197="N/A", $T1197,$AG1197)))))))</f>
        <v>#VALUE!</v>
      </c>
      <c r="BK1197" s="16" t="e">
        <f>IF(AS1197="R", $CA1197, IF(OR(AS1197="P", AS1197="T", AS1197="N"), 0, IF($C1197="DM", $T1197, IF(OR(AS1197="Y", AS1197="IR"),$AM1197,IF(AS1197="C", IF($BI1197="Y", IF($AF1197="N/A", $Q1197, $AF1197), IF($AG1197="N/A", $T1197,$AG1197)))))))</f>
        <v>#VALUE!</v>
      </c>
      <c r="BL1197" s="16" t="e">
        <f>IF(AT1197="R", $CA1197, IF(OR(AT1197="P", AT1197="T", AT1197="N"), 0, IF($C1197="DM", $T1197, IF(OR(AT1197="Y", AT1197="IR"),$AM1197,IF(AT1197="C", IF($BI1197="Y", IF($AF1197="N/A", $Q1197, $AF1197), IF($AG1197="N/A", $T1197,$AG1197)))))))</f>
        <v>#VALUE!</v>
      </c>
      <c r="BM1197" s="16" t="e">
        <f>IF(AU1197="R", $CA1197, IF(OR(AU1197="P", AU1197="T", AU1197="N"), 0, IF($C1197="DM", $T1197, IF(OR(AU1197="Y", AU1197="IR"),$AM1197,IF(AU1197="C", IF($BI1197="Y", IF($AF1197="N/A", $Q1197, $AF1197), IF($AG1197="N/A", $T1197,$AG1197)))))))</f>
        <v>#VALUE!</v>
      </c>
      <c r="BN1197" s="16" t="e">
        <f>IF(AV1197="R", $CA1197, IF(OR(AV1197="P", AV1197="T", AV1197="N"), 0, IF($C1197="DM", $T1197, IF(OR(AV1197="Y", AV1197="IR"),$AM1197,IF(AV1197="C", IF($BI1197="Y", IF($AF1197="N/A", $Q1197, $AF1197), IF($AG1197="N/A", $T1197,$AG1197)))))))</f>
        <v>#VALUE!</v>
      </c>
      <c r="BO1197" s="16" t="e">
        <f>IF(AW1197="R", $CA1197, IF(OR(AW1197="P", AW1197="T", AW1197="N"), 0, IF($C1197="DM", $T1197, IF(OR(AW1197="Y", AW1197="IR"),$AM1197,IF(AW1197="C", IF($BI1197="Y", IF($AF1197="N/A", $Q1197, $AF1197), IF($AG1197="N/A", $T1197,$AG1197)))))))</f>
        <v>#VALUE!</v>
      </c>
      <c r="BP1197" s="16" t="e">
        <f>IF(AX1197="R", $CA1197, IF(OR(AX1197="P", AX1197="T", AX1197="N"), 0, IF($C1197="DM", $T1197, IF(OR(AX1197="Y", AX1197="IR"),$AM1197,IF(AX1197="C", IF($BI1197="Y", IF($AF1197="N/A", $Q1197, $AF1197), IF($AG1197="N/A", $T1197,$AG1197)))))))</f>
        <v>#VALUE!</v>
      </c>
      <c r="BQ1197" s="16" t="e">
        <f>IF(AY1197="R", $CA1197, IF(OR(AY1197="P", AY1197="T", AY1197="N"), 0, IF($C1197="DM", $T1197, IF(OR(AY1197="Y", AY1197="IR"),$AM1197,IF(AY1197="C", IF($BI1197="Y", IF($AF1197="N/A", $Q1197, $AF1197), IF($AG1197="N/A", $T1197,$AG1197)))))))</f>
        <v>#VALUE!</v>
      </c>
      <c r="BR1197" s="16" t="e">
        <f>IF(AZ1197="R", $CA1197, IF(OR(AZ1197="P", AZ1197="T", AZ1197="N"), 0, IF($C1197="DM", $T1197, IF(OR(AZ1197="Y", AZ1197="IR"),$AM1197,IF(AZ1197="C", IF($BI1197="Y", IF($AF1197="N/A", $Q1197, $AF1197), IF($AG1197="N/A", $T1197,$AG1197)))))))</f>
        <v>#VALUE!</v>
      </c>
      <c r="BS1197" s="16" t="e">
        <f>IF(BA1197="R", $CA1197, IF(OR(BA1197="P", BA1197="T", BA1197="N"), 0, IF($C1197="DM", $T1197, IF(OR(BA1197="Y", BA1197="IR"),$AM1197,IF(BA1197="C", IF($BI1197="Y", IF($AF1197="N/A", $Q1197, $AF1197), IF($AG1197="N/A", $T1197,$AG1197)))))))</f>
        <v>#VALUE!</v>
      </c>
      <c r="BT1197" s="16" t="e">
        <f>IF(BB1197="R", $CA1197, IF(OR(BB1197="P", BB1197="T", BB1197="N"), 0, IF($C1197="DM", $T1197, IF(OR(BB1197="Y", BB1197="IR"),$AM1197,IF(BB1197="C", IF($BI1197="Y", IF($BA1197="C", IF($AF1197="N/A", $Q1197, $AF1197), IF($AF1197="N/A", $T1197, $AM1197)), IF($AG1197="N/A", $T1197,$AG1197)))))))</f>
        <v>#VALUE!</v>
      </c>
      <c r="BU1197" s="16" t="e">
        <f>IF(BC1197="R", $CA1197, IF(OR(BC1197="P", BC1197="T", BC1197="N"), 0, IF($C1197="DM", $T1197, IF(OR(BC1197="Y", BC1197="IR"),$AM1197,IF(BC1197="C", IF($BI1197="Y", IF($BA1197="C", IF($AF1197="N/A", $Q1197, $AF1197), IF($AF1197="N/A", $T1197, $AM1197)), IF($AG1197="N/A", $T1197,$AG1197)))))))</f>
        <v>#VALUE!</v>
      </c>
      <c r="BV1197" s="16" t="e">
        <f>IF(BD1197="R", $CA1197, IF(OR(BD1197="P", BD1197="T", BD1197="N"), 0, IF($C1197="DM", $T1197, IF(OR(BD1197="Y", BD1197="IR"),$AM1197,IF(BD1197="C", IF($BI1197="Y", IF($BA1197="C", IF($AF1197="N/A", $Q1197, $AF1197), IF($AF1197="N/A", $T1197, $AM1197)), IF($AG1197="N/A", $T1197,$AG1197)))))))</f>
        <v>#VALUE!</v>
      </c>
      <c r="BW1197" s="16" t="e">
        <f>IF(BE1197="R", $CA1197, IF(OR(BE1197="P", BE1197="T", BE1197="N"), 0, IF($C1197="DM", $T1197, IF(OR(BE1197="Y", BE1197="IR"),$AM1197,IF(BE1197="C", IF($BI1197="Y", IF($BA1197="C", IF($AF1197="N/A", $Q1197, $AF1197), IF($AF1197="N/A", $T1197, $AM1197)), IF($AG1197="N/A", $T1197,$AG1197)))))))</f>
        <v>#VALUE!</v>
      </c>
      <c r="BX1197" s="16" t="e">
        <f>IF(BF1197="R", $CA1197, IF(OR(BF1197="P", BF1197="T", BF1197="N"), 0, IF($C1197="DM", $T1197, IF(OR(BF1197="Y", BF1197="IR"),$AM1197,IF(BF1197="C", IF($BI1197="Y", IF($BA1197="C", IF($AF1197="N/A", $Q1197, $AF1197), IF($AF1197="N/A", $T1197, $AM1197)), IF($AG1197="N/A", $T1197,$AG1197)))))))</f>
        <v>#VALUE!</v>
      </c>
      <c r="BY1197" s="16" t="e">
        <f>IF(BG1197="R", $CA1197, IF(OR(BG1197="P", BG1197="T", BG1197="N"), 0, IF($C1197="DM", $T1197, IF(OR(BG1197="Y", BG1197="IR"),$AM1197,IF(BG1197="C", IF($BI1197="Y", IF($BA1197="C", IF($AF1197="N/A", $Q1197, $AF1197), IF($AF1197="N/A", $T1197, $AM1197)), IF($AG1197="N/A", $T1197,$AG1197)))))))</f>
        <v>#VALUE!</v>
      </c>
      <c r="BZ1197" s="16" t="e">
        <f>IF(BH1197="R", $CA1197, IF(OR(BH1197="P", BH1197="T", BH1197="N"), 0, IF($C1197="DM", $T1197, IF(OR(BH1197="Y", BH1197="IR"),$AM1197,IF(BH1197="C", IF($BI1197="Y", IF($BA1197="C", IF($AF1197="N/A", $Q1197, $AF1197), IF($AF1197="N/A", $T1197, $AM1197)), IF($AG1197="N/A", $T1197,$AG1197)))))))</f>
        <v>#VALUE!</v>
      </c>
      <c r="CA1197" s="15" t="s">
        <v>75</v>
      </c>
      <c r="CB1197" s="16" t="e">
        <f>BZ1197</f>
        <v>#VALUE!</v>
      </c>
      <c r="CC1197" s="15" t="str">
        <f>IF(OR($BH1197="T", $BH1197="R"), 0, IF($BH1197="C", IF($BI1197="Y", IF($BA1197="C", 0, IF(AF1197="N/A", Q1197-T1197, AF1197-AG1197)), IF($AF1197="N/A", U1197, AH1197)), AN1197))</f>
        <v>N/A</v>
      </c>
      <c r="CD1197" s="15" t="str">
        <f>IF(OR($BH1197="T", $BH1197="R"), 0, IF($BH1197="C", IF($BI1197="Y", 0, IF($AF1197="N/A", V1197, AI1197)), AO1197))</f>
        <v>N/A</v>
      </c>
      <c r="CE1197" s="15" t="str">
        <f>IF(OR($BH1197="T", $BH1197="R"), 0, IF($BH1197="C", IF($BI1197="Y", 0, IF($AF1197="N/A", W1197, AJ1197)), AP1197))</f>
        <v>N/A</v>
      </c>
      <c r="CF1197" s="15" t="str">
        <f>IF(OR($BH1197="T", $BH1197="R"), 0, IF($BH1197="C", IF($BI1197="Y", 0, IF($AF1197="N/A", X1197, AK1197)), AQ1197))</f>
        <v>N/A</v>
      </c>
    </row>
    <row r="1198" spans="1:84" x14ac:dyDescent="0.25">
      <c r="A1198" s="14">
        <v>6175</v>
      </c>
      <c r="B1198" s="15"/>
      <c r="C1198" s="15"/>
      <c r="D1198" s="15"/>
      <c r="E1198" s="15" t="e">
        <f>VLOOKUP(B1198, 'Rookie Year'!$A$2:$B$55679,2,FALSE)</f>
        <v>#N/A</v>
      </c>
      <c r="F1198" s="15">
        <v>2024</v>
      </c>
      <c r="G1198" s="15" t="s">
        <v>42</v>
      </c>
      <c r="H1198" s="15"/>
      <c r="I1198" s="16"/>
      <c r="J1198" s="15"/>
      <c r="K1198" s="17">
        <f>IF(AND(G1198&lt;&gt;"N",R1198="N/A"), IF(I1198&lt;4, 0, 0.25),IF(I1198=1, IF(J1198=1,0.25, 0.25), IF(I1198&lt;13, 0.25, IF(I1198&lt;26, 0.4, IF(I1198&lt;51, 0.6, 0.75)))))</f>
        <v>0.25</v>
      </c>
      <c r="L1198" s="16">
        <f>I1198-M1198</f>
        <v>0</v>
      </c>
      <c r="M1198" s="16">
        <f>ROUNDUP(I1198*K1198,0)</f>
        <v>0</v>
      </c>
      <c r="N1198" s="16">
        <f>M1198*J1198</f>
        <v>0</v>
      </c>
      <c r="O1198" s="16">
        <v>0</v>
      </c>
      <c r="P1198" s="16">
        <v>0</v>
      </c>
      <c r="Q1198" s="16">
        <f>N1198-O1198-P1198</f>
        <v>0</v>
      </c>
      <c r="R1198" s="15" t="s">
        <v>75</v>
      </c>
      <c r="S1198" s="15">
        <f>IF(R1198="N/A", J1198-($B$1-F1198), J1198-($B$1-R1198))</f>
        <v>0</v>
      </c>
      <c r="T1198" s="16" t="str">
        <f>IF($S1198&lt;1, "N/A", $M1198)</f>
        <v>N/A</v>
      </c>
      <c r="U1198" s="16" t="str">
        <f>IF($S1198&lt;2, "N/A", $M1198)</f>
        <v>N/A</v>
      </c>
      <c r="V1198" s="16" t="str">
        <f>IF($S1198&lt;3, "N/A", $M1198)</f>
        <v>N/A</v>
      </c>
      <c r="W1198" s="16" t="str">
        <f>IF($S1198&lt;4, "N/A", $M1198)</f>
        <v>N/A</v>
      </c>
      <c r="X1198" s="16" t="str">
        <f>IF($S1198&lt;5, "N/A", $M1198)</f>
        <v>N/A</v>
      </c>
      <c r="Y1198" s="15" t="str">
        <f>IF(SUM(T1198:X1198)&lt;&gt;Q1198, "CHECK", "OK")</f>
        <v>OK</v>
      </c>
      <c r="Z1198" s="15" t="str">
        <f>IF(F1198=$B$1, "No", IF(S1198=1, "Yes", "No"))</f>
        <v>No</v>
      </c>
      <c r="AA1198" s="18" t="str">
        <f>IF(C1198="DM", "N/A", IF(Z1198="No","N/A",VLOOKUP(B1198,'Extension List'!$A$3:$R$1972,18,FALSE)))</f>
        <v>N/A</v>
      </c>
      <c r="AB1198" s="15" t="str">
        <f>IF(C1198="DM", "N/A", IF(Z1198="No","N/A",VLOOKUP(B1198,'Extension List'!$A$3:$T$1972,20,FALSE)))</f>
        <v>N/A</v>
      </c>
      <c r="AC1198" s="15" t="str">
        <f>IF(AA1198="N/A", "N/A", 0)</f>
        <v>N/A</v>
      </c>
      <c r="AD1198" s="16" t="str">
        <f>IF(AE1198="N/A", "N/A", AA1198-AE1198)</f>
        <v>N/A</v>
      </c>
      <c r="AE1198" s="16" t="str">
        <f>IF(AA1198="N/A", "N/A", IF(AC1198&gt;0, IF(AA1198&lt;13, ROUNDUP(0.25*AA1198,0), IF(AA1198&lt;26, ROUNDUP(0.4*AA1198,0), IF(AA1198&lt;51, ROUNDUP(0.6*AA1198,0), ROUNDUP(0.75*AA1198,0)))), "N/A"))</f>
        <v>N/A</v>
      </c>
      <c r="AF1198" s="16" t="str">
        <f>IF(AD1198="N/A","N/A", (AE1198*AC1198)+Q1198)</f>
        <v>N/A</v>
      </c>
      <c r="AG1198" s="16" t="str">
        <f>IF($AF1198="N/A", "N/A", "TBC")</f>
        <v>N/A</v>
      </c>
      <c r="AH1198" s="16" t="str">
        <f>IF($AF1198="N/A", "N/A", "TBC")</f>
        <v>N/A</v>
      </c>
      <c r="AI1198" s="16" t="str">
        <f>IF($AF1198="N/A","N/A",IF(AC1198&gt;1,"TBC","N/A"))</f>
        <v>N/A</v>
      </c>
      <c r="AJ1198" s="16" t="str">
        <f>IF($AF1198="N/A","N/A",IF(AC1198&gt;2,"TBC","N/A"))</f>
        <v>N/A</v>
      </c>
      <c r="AK1198" s="16" t="str">
        <f>IF($AF1198="N/A","N/A",IF(AC1198&gt;3,"TBC","N/A"))</f>
        <v>N/A</v>
      </c>
      <c r="AL1198" s="16" t="str">
        <f>IF(AC1198="N/A","N/A",IF(AC1198&gt;0,IF(SUM(AG1198:AK1198)&lt;&gt;AF1198,"CHECK","OK"),"N/A"))</f>
        <v>N/A</v>
      </c>
      <c r="AM1198" s="16" t="e">
        <f>IF(AD1198="N/A", L1198+T1198, L1198+AG1198)</f>
        <v>#VALUE!</v>
      </c>
      <c r="AN1198" s="16" t="str">
        <f>IF(AD1198="N/A", IF(U1198="N/A", "N/A", L1198+U1198), AD1198+AH1198)</f>
        <v>N/A</v>
      </c>
      <c r="AO1198" s="16" t="str">
        <f>IF(AD1198="N/A", IF(V1198="N/A", "N/A", L1198+V1198), IF(AI1198="N/A", "N/A", AD1198+AI1198))</f>
        <v>N/A</v>
      </c>
      <c r="AP1198" s="16" t="str">
        <f>IF(AD1198="N/A", IF(W1198="N/A", "N/A", L1198+W1198), IF(AJ1198="N/A", "N/A", AD1198+AJ1198))</f>
        <v>N/A</v>
      </c>
      <c r="AQ1198" s="16" t="str">
        <f>IF(AD1198="N/A", IF(X1198="N/A", "N/A", L1198+X1198), IF(AK1198="N/A", "N/A", AD1198+AK1198))</f>
        <v>N/A</v>
      </c>
      <c r="AR1198" s="15" t="s">
        <v>40</v>
      </c>
      <c r="AS1198" s="15" t="s">
        <v>40</v>
      </c>
      <c r="AT1198" s="15" t="s">
        <v>40</v>
      </c>
      <c r="AU1198" s="15" t="s">
        <v>40</v>
      </c>
      <c r="AV1198" s="15" t="s">
        <v>40</v>
      </c>
      <c r="AW1198" s="15" t="s">
        <v>40</v>
      </c>
      <c r="AX1198" s="15" t="s">
        <v>40</v>
      </c>
      <c r="AY1198" s="15" t="s">
        <v>40</v>
      </c>
      <c r="AZ1198" s="15" t="s">
        <v>40</v>
      </c>
      <c r="BA1198" s="15" t="s">
        <v>40</v>
      </c>
      <c r="BB1198" s="15" t="s">
        <v>40</v>
      </c>
      <c r="BC1198" s="15" t="s">
        <v>40</v>
      </c>
      <c r="BD1198" s="15" t="s">
        <v>40</v>
      </c>
      <c r="BE1198" s="15" t="s">
        <v>40</v>
      </c>
      <c r="BF1198" s="15" t="s">
        <v>40</v>
      </c>
      <c r="BG1198" s="15" t="s">
        <v>40</v>
      </c>
      <c r="BH1198" s="15" t="s">
        <v>40</v>
      </c>
      <c r="BJ1198" s="16" t="e">
        <f>IF(AR1198="R", $CA1198, IF(OR(AR1198="P", AR1198="T", AR1198="N"), 0, IF($C1198="DM", $T1198, IF(OR(AR1198="Y", AR1198="IR"),$AM1198,IF(AR1198="C", IF($BI1198="Y", IF($AF1198="N/A", $Q1198, $AF1198), IF($AG1198="N/A", $T1198,$AG1198)))))))</f>
        <v>#VALUE!</v>
      </c>
      <c r="BK1198" s="16" t="e">
        <f>IF(AS1198="R", $CA1198, IF(OR(AS1198="P", AS1198="T", AS1198="N"), 0, IF($C1198="DM", $T1198, IF(OR(AS1198="Y", AS1198="IR"),$AM1198,IF(AS1198="C", IF($BI1198="Y", IF($AF1198="N/A", $Q1198, $AF1198), IF($AG1198="N/A", $T1198,$AG1198)))))))</f>
        <v>#VALUE!</v>
      </c>
      <c r="BL1198" s="16" t="e">
        <f>IF(AT1198="R", $CA1198, IF(OR(AT1198="P", AT1198="T", AT1198="N"), 0, IF($C1198="DM", $T1198, IF(OR(AT1198="Y", AT1198="IR"),$AM1198,IF(AT1198="C", IF($BI1198="Y", IF($AF1198="N/A", $Q1198, $AF1198), IF($AG1198="N/A", $T1198,$AG1198)))))))</f>
        <v>#VALUE!</v>
      </c>
      <c r="BM1198" s="16" t="e">
        <f>IF(AU1198="R", $CA1198, IF(OR(AU1198="P", AU1198="T", AU1198="N"), 0, IF($C1198="DM", $T1198, IF(OR(AU1198="Y", AU1198="IR"),$AM1198,IF(AU1198="C", IF($BI1198="Y", IF($AF1198="N/A", $Q1198, $AF1198), IF($AG1198="N/A", $T1198,$AG1198)))))))</f>
        <v>#VALUE!</v>
      </c>
      <c r="BN1198" s="16" t="e">
        <f>IF(AV1198="R", $CA1198, IF(OR(AV1198="P", AV1198="T", AV1198="N"), 0, IF($C1198="DM", $T1198, IF(OR(AV1198="Y", AV1198="IR"),$AM1198,IF(AV1198="C", IF($BI1198="Y", IF($AF1198="N/A", $Q1198, $AF1198), IF($AG1198="N/A", $T1198,$AG1198)))))))</f>
        <v>#VALUE!</v>
      </c>
      <c r="BO1198" s="16" t="e">
        <f>IF(AW1198="R", $CA1198, IF(OR(AW1198="P", AW1198="T", AW1198="N"), 0, IF($C1198="DM", $T1198, IF(OR(AW1198="Y", AW1198="IR"),$AM1198,IF(AW1198="C", IF($BI1198="Y", IF($AF1198="N/A", $Q1198, $AF1198), IF($AG1198="N/A", $T1198,$AG1198)))))))</f>
        <v>#VALUE!</v>
      </c>
      <c r="BP1198" s="16" t="e">
        <f>IF(AX1198="R", $CA1198, IF(OR(AX1198="P", AX1198="T", AX1198="N"), 0, IF($C1198="DM", $T1198, IF(OR(AX1198="Y", AX1198="IR"),$AM1198,IF(AX1198="C", IF($BI1198="Y", IF($AF1198="N/A", $Q1198, $AF1198), IF($AG1198="N/A", $T1198,$AG1198)))))))</f>
        <v>#VALUE!</v>
      </c>
      <c r="BQ1198" s="16" t="e">
        <f>IF(AY1198="R", $CA1198, IF(OR(AY1198="P", AY1198="T", AY1198="N"), 0, IF($C1198="DM", $T1198, IF(OR(AY1198="Y", AY1198="IR"),$AM1198,IF(AY1198="C", IF($BI1198="Y", IF($AF1198="N/A", $Q1198, $AF1198), IF($AG1198="N/A", $T1198,$AG1198)))))))</f>
        <v>#VALUE!</v>
      </c>
      <c r="BR1198" s="16" t="e">
        <f>IF(AZ1198="R", $CA1198, IF(OR(AZ1198="P", AZ1198="T", AZ1198="N"), 0, IF($C1198="DM", $T1198, IF(OR(AZ1198="Y", AZ1198="IR"),$AM1198,IF(AZ1198="C", IF($BI1198="Y", IF($AF1198="N/A", $Q1198, $AF1198), IF($AG1198="N/A", $T1198,$AG1198)))))))</f>
        <v>#VALUE!</v>
      </c>
      <c r="BS1198" s="16" t="e">
        <f>IF(BA1198="R", $CA1198, IF(OR(BA1198="P", BA1198="T", BA1198="N"), 0, IF($C1198="DM", $T1198, IF(OR(BA1198="Y", BA1198="IR"),$AM1198,IF(BA1198="C", IF($BI1198="Y", IF($AF1198="N/A", $Q1198, $AF1198), IF($AG1198="N/A", $T1198,$AG1198)))))))</f>
        <v>#VALUE!</v>
      </c>
      <c r="BT1198" s="16" t="e">
        <f>IF(BB1198="R", $CA1198, IF(OR(BB1198="P", BB1198="T", BB1198="N"), 0, IF($C1198="DM", $T1198, IF(OR(BB1198="Y", BB1198="IR"),$AM1198,IF(BB1198="C", IF($BI1198="Y", IF($BA1198="C", IF($AF1198="N/A", $Q1198, $AF1198), IF($AF1198="N/A", $T1198, $AM1198)), IF($AG1198="N/A", $T1198,$AG1198)))))))</f>
        <v>#VALUE!</v>
      </c>
      <c r="BU1198" s="16" t="e">
        <f>IF(BC1198="R", $CA1198, IF(OR(BC1198="P", BC1198="T", BC1198="N"), 0, IF($C1198="DM", $T1198, IF(OR(BC1198="Y", BC1198="IR"),$AM1198,IF(BC1198="C", IF($BI1198="Y", IF($BA1198="C", IF($AF1198="N/A", $Q1198, $AF1198), IF($AF1198="N/A", $T1198, $AM1198)), IF($AG1198="N/A", $T1198,$AG1198)))))))</f>
        <v>#VALUE!</v>
      </c>
      <c r="BV1198" s="16" t="e">
        <f>IF(BD1198="R", $CA1198, IF(OR(BD1198="P", BD1198="T", BD1198="N"), 0, IF($C1198="DM", $T1198, IF(OR(BD1198="Y", BD1198="IR"),$AM1198,IF(BD1198="C", IF($BI1198="Y", IF($BA1198="C", IF($AF1198="N/A", $Q1198, $AF1198), IF($AF1198="N/A", $T1198, $AM1198)), IF($AG1198="N/A", $T1198,$AG1198)))))))</f>
        <v>#VALUE!</v>
      </c>
      <c r="BW1198" s="16" t="e">
        <f>IF(BE1198="R", $CA1198, IF(OR(BE1198="P", BE1198="T", BE1198="N"), 0, IF($C1198="DM", $T1198, IF(OR(BE1198="Y", BE1198="IR"),$AM1198,IF(BE1198="C", IF($BI1198="Y", IF($BA1198="C", IF($AF1198="N/A", $Q1198, $AF1198), IF($AF1198="N/A", $T1198, $AM1198)), IF($AG1198="N/A", $T1198,$AG1198)))))))</f>
        <v>#VALUE!</v>
      </c>
      <c r="BX1198" s="16" t="e">
        <f>IF(BF1198="R", $CA1198, IF(OR(BF1198="P", BF1198="T", BF1198="N"), 0, IF($C1198="DM", $T1198, IF(OR(BF1198="Y", BF1198="IR"),$AM1198,IF(BF1198="C", IF($BI1198="Y", IF($BA1198="C", IF($AF1198="N/A", $Q1198, $AF1198), IF($AF1198="N/A", $T1198, $AM1198)), IF($AG1198="N/A", $T1198,$AG1198)))))))</f>
        <v>#VALUE!</v>
      </c>
      <c r="BY1198" s="16" t="e">
        <f>IF(BG1198="R", $CA1198, IF(OR(BG1198="P", BG1198="T", BG1198="N"), 0, IF($C1198="DM", $T1198, IF(OR(BG1198="Y", BG1198="IR"),$AM1198,IF(BG1198="C", IF($BI1198="Y", IF($BA1198="C", IF($AF1198="N/A", $Q1198, $AF1198), IF($AF1198="N/A", $T1198, $AM1198)), IF($AG1198="N/A", $T1198,$AG1198)))))))</f>
        <v>#VALUE!</v>
      </c>
      <c r="BZ1198" s="16" t="e">
        <f>IF(BH1198="R", $CA1198, IF(OR(BH1198="P", BH1198="T", BH1198="N"), 0, IF($C1198="DM", $T1198, IF(OR(BH1198="Y", BH1198="IR"),$AM1198,IF(BH1198="C", IF($BI1198="Y", IF($BA1198="C", IF($AF1198="N/A", $Q1198, $AF1198), IF($AF1198="N/A", $T1198, $AM1198)), IF($AG1198="N/A", $T1198,$AG1198)))))))</f>
        <v>#VALUE!</v>
      </c>
      <c r="CA1198" s="15" t="s">
        <v>75</v>
      </c>
      <c r="CB1198" s="16" t="e">
        <f>BZ1198</f>
        <v>#VALUE!</v>
      </c>
      <c r="CC1198" s="15" t="str">
        <f>IF(OR($BH1198="T", $BH1198="R"), 0, IF($BH1198="C", IF($BI1198="Y", IF($BA1198="C", 0, IF(AF1198="N/A", Q1198-T1198, AF1198-AG1198)), IF($AF1198="N/A", U1198, AH1198)), AN1198))</f>
        <v>N/A</v>
      </c>
      <c r="CD1198" s="15" t="str">
        <f>IF(OR($BH1198="T", $BH1198="R"), 0, IF($BH1198="C", IF($BI1198="Y", 0, IF($AF1198="N/A", V1198, AI1198)), AO1198))</f>
        <v>N/A</v>
      </c>
      <c r="CE1198" s="15" t="str">
        <f>IF(OR($BH1198="T", $BH1198="R"), 0, IF($BH1198="C", IF($BI1198="Y", 0, IF($AF1198="N/A", W1198, AJ1198)), AP1198))</f>
        <v>N/A</v>
      </c>
      <c r="CF1198" s="15" t="str">
        <f>IF(OR($BH1198="T", $BH1198="R"), 0, IF($BH1198="C", IF($BI1198="Y", 0, IF($AF1198="N/A", X1198, AK1198)), AQ1198))</f>
        <v>N/A</v>
      </c>
    </row>
    <row r="1199" spans="1:84" x14ac:dyDescent="0.25">
      <c r="A1199" s="14">
        <v>6176</v>
      </c>
      <c r="B1199" s="15"/>
      <c r="C1199" s="15"/>
      <c r="D1199" s="15"/>
      <c r="E1199" s="15" t="e">
        <f>VLOOKUP(B1199, 'Rookie Year'!$A$2:$B$55679,2,FALSE)</f>
        <v>#N/A</v>
      </c>
      <c r="F1199" s="15">
        <v>2024</v>
      </c>
      <c r="G1199" s="15" t="s">
        <v>42</v>
      </c>
      <c r="H1199" s="15"/>
      <c r="I1199" s="16"/>
      <c r="J1199" s="15"/>
      <c r="K1199" s="17">
        <f>IF(AND(G1199&lt;&gt;"N",R1199="N/A"), IF(I1199&lt;4, 0, 0.25),IF(I1199=1, IF(J1199=1,0.25, 0.25), IF(I1199&lt;13, 0.25, IF(I1199&lt;26, 0.4, IF(I1199&lt;51, 0.6, 0.75)))))</f>
        <v>0.25</v>
      </c>
      <c r="L1199" s="16">
        <f>I1199-M1199</f>
        <v>0</v>
      </c>
      <c r="M1199" s="16">
        <f>ROUNDUP(I1199*K1199,0)</f>
        <v>0</v>
      </c>
      <c r="N1199" s="16">
        <f>M1199*J1199</f>
        <v>0</v>
      </c>
      <c r="O1199" s="16">
        <v>0</v>
      </c>
      <c r="P1199" s="16">
        <v>0</v>
      </c>
      <c r="Q1199" s="16">
        <f>N1199-O1199-P1199</f>
        <v>0</v>
      </c>
      <c r="R1199" s="15" t="s">
        <v>75</v>
      </c>
      <c r="S1199" s="15">
        <f>IF(R1199="N/A", J1199-($B$1-F1199), J1199-($B$1-R1199))</f>
        <v>0</v>
      </c>
      <c r="T1199" s="16" t="str">
        <f>IF($S1199&lt;1, "N/A", $M1199)</f>
        <v>N/A</v>
      </c>
      <c r="U1199" s="16" t="str">
        <f>IF($S1199&lt;2, "N/A", $M1199)</f>
        <v>N/A</v>
      </c>
      <c r="V1199" s="16" t="str">
        <f>IF($S1199&lt;3, "N/A", $M1199)</f>
        <v>N/A</v>
      </c>
      <c r="W1199" s="16" t="str">
        <f>IF($S1199&lt;4, "N/A", $M1199)</f>
        <v>N/A</v>
      </c>
      <c r="X1199" s="16" t="str">
        <f>IF($S1199&lt;5, "N/A", $M1199)</f>
        <v>N/A</v>
      </c>
      <c r="Y1199" s="15" t="str">
        <f>IF(SUM(T1199:X1199)&lt;&gt;Q1199, "CHECK", "OK")</f>
        <v>OK</v>
      </c>
      <c r="Z1199" s="15" t="str">
        <f>IF(F1199=$B$1, "No", IF(S1199=1, "Yes", "No"))</f>
        <v>No</v>
      </c>
      <c r="AA1199" s="18" t="str">
        <f>IF(C1199="DM", "N/A", IF(Z1199="No","N/A",VLOOKUP(B1199,'Extension List'!$A$3:$R$1972,18,FALSE)))</f>
        <v>N/A</v>
      </c>
      <c r="AB1199" s="15" t="str">
        <f>IF(C1199="DM", "N/A", IF(Z1199="No","N/A",VLOOKUP(B1199,'Extension List'!$A$3:$T$1972,20,FALSE)))</f>
        <v>N/A</v>
      </c>
      <c r="AC1199" s="15" t="str">
        <f>IF(AA1199="N/A", "N/A", 0)</f>
        <v>N/A</v>
      </c>
      <c r="AD1199" s="16" t="str">
        <f>IF(AE1199="N/A", "N/A", AA1199-AE1199)</f>
        <v>N/A</v>
      </c>
      <c r="AE1199" s="16" t="str">
        <f>IF(AA1199="N/A", "N/A", IF(AC1199&gt;0, IF(AA1199&lt;13, ROUNDUP(0.25*AA1199,0), IF(AA1199&lt;26, ROUNDUP(0.4*AA1199,0), IF(AA1199&lt;51, ROUNDUP(0.6*AA1199,0), ROUNDUP(0.75*AA1199,0)))), "N/A"))</f>
        <v>N/A</v>
      </c>
      <c r="AF1199" s="16" t="str">
        <f>IF(AD1199="N/A","N/A", (AE1199*AC1199)+Q1199)</f>
        <v>N/A</v>
      </c>
      <c r="AG1199" s="16" t="str">
        <f>IF($AF1199="N/A", "N/A", "TBC")</f>
        <v>N/A</v>
      </c>
      <c r="AH1199" s="16" t="str">
        <f>IF($AF1199="N/A", "N/A", "TBC")</f>
        <v>N/A</v>
      </c>
      <c r="AI1199" s="16" t="str">
        <f>IF($AF1199="N/A","N/A",IF(AC1199&gt;1,"TBC","N/A"))</f>
        <v>N/A</v>
      </c>
      <c r="AJ1199" s="16" t="str">
        <f>IF($AF1199="N/A","N/A",IF(AC1199&gt;2,"TBC","N/A"))</f>
        <v>N/A</v>
      </c>
      <c r="AK1199" s="16" t="str">
        <f>IF($AF1199="N/A","N/A",IF(AC1199&gt;3,"TBC","N/A"))</f>
        <v>N/A</v>
      </c>
      <c r="AL1199" s="16" t="str">
        <f>IF(AC1199="N/A","N/A",IF(AC1199&gt;0,IF(SUM(AG1199:AK1199)&lt;&gt;AF1199,"CHECK","OK"),"N/A"))</f>
        <v>N/A</v>
      </c>
      <c r="AM1199" s="16" t="e">
        <f>IF(AD1199="N/A", L1199+T1199, L1199+AG1199)</f>
        <v>#VALUE!</v>
      </c>
      <c r="AN1199" s="16" t="str">
        <f>IF(AD1199="N/A", IF(U1199="N/A", "N/A", L1199+U1199), AD1199+AH1199)</f>
        <v>N/A</v>
      </c>
      <c r="AO1199" s="16" t="str">
        <f>IF(AD1199="N/A", IF(V1199="N/A", "N/A", L1199+V1199), IF(AI1199="N/A", "N/A", AD1199+AI1199))</f>
        <v>N/A</v>
      </c>
      <c r="AP1199" s="16" t="str">
        <f>IF(AD1199="N/A", IF(W1199="N/A", "N/A", L1199+W1199), IF(AJ1199="N/A", "N/A", AD1199+AJ1199))</f>
        <v>N/A</v>
      </c>
      <c r="AQ1199" s="16" t="str">
        <f>IF(AD1199="N/A", IF(X1199="N/A", "N/A", L1199+X1199), IF(AK1199="N/A", "N/A", AD1199+AK1199))</f>
        <v>N/A</v>
      </c>
      <c r="AR1199" s="15" t="s">
        <v>40</v>
      </c>
      <c r="AS1199" s="15" t="s">
        <v>40</v>
      </c>
      <c r="AT1199" s="15" t="s">
        <v>40</v>
      </c>
      <c r="AU1199" s="15" t="s">
        <v>40</v>
      </c>
      <c r="AV1199" s="15" t="s">
        <v>40</v>
      </c>
      <c r="AW1199" s="15" t="s">
        <v>40</v>
      </c>
      <c r="AX1199" s="15" t="s">
        <v>40</v>
      </c>
      <c r="AY1199" s="15" t="s">
        <v>40</v>
      </c>
      <c r="AZ1199" s="15" t="s">
        <v>40</v>
      </c>
      <c r="BA1199" s="15" t="s">
        <v>40</v>
      </c>
      <c r="BB1199" s="15" t="s">
        <v>40</v>
      </c>
      <c r="BC1199" s="15" t="s">
        <v>40</v>
      </c>
      <c r="BD1199" s="15" t="s">
        <v>40</v>
      </c>
      <c r="BE1199" s="15" t="s">
        <v>40</v>
      </c>
      <c r="BF1199" s="15" t="s">
        <v>40</v>
      </c>
      <c r="BG1199" s="15" t="s">
        <v>40</v>
      </c>
      <c r="BH1199" s="15" t="s">
        <v>40</v>
      </c>
      <c r="BJ1199" s="16" t="e">
        <f>IF(AR1199="R", $CA1199, IF(OR(AR1199="P", AR1199="T", AR1199="N"), 0, IF($C1199="DM", $T1199, IF(OR(AR1199="Y", AR1199="IR"),$AM1199,IF(AR1199="C", IF($BI1199="Y", IF($AF1199="N/A", $Q1199, $AF1199), IF($AG1199="N/A", $T1199,$AG1199)))))))</f>
        <v>#VALUE!</v>
      </c>
      <c r="BK1199" s="16" t="e">
        <f>IF(AS1199="R", $CA1199, IF(OR(AS1199="P", AS1199="T", AS1199="N"), 0, IF($C1199="DM", $T1199, IF(OR(AS1199="Y", AS1199="IR"),$AM1199,IF(AS1199="C", IF($BI1199="Y", IF($AF1199="N/A", $Q1199, $AF1199), IF($AG1199="N/A", $T1199,$AG1199)))))))</f>
        <v>#VALUE!</v>
      </c>
      <c r="BL1199" s="16" t="e">
        <f>IF(AT1199="R", $CA1199, IF(OR(AT1199="P", AT1199="T", AT1199="N"), 0, IF($C1199="DM", $T1199, IF(OR(AT1199="Y", AT1199="IR"),$AM1199,IF(AT1199="C", IF($BI1199="Y", IF($AF1199="N/A", $Q1199, $AF1199), IF($AG1199="N/A", $T1199,$AG1199)))))))</f>
        <v>#VALUE!</v>
      </c>
      <c r="BM1199" s="16" t="e">
        <f>IF(AU1199="R", $CA1199, IF(OR(AU1199="P", AU1199="T", AU1199="N"), 0, IF($C1199="DM", $T1199, IF(OR(AU1199="Y", AU1199="IR"),$AM1199,IF(AU1199="C", IF($BI1199="Y", IF($AF1199="N/A", $Q1199, $AF1199), IF($AG1199="N/A", $T1199,$AG1199)))))))</f>
        <v>#VALUE!</v>
      </c>
      <c r="BN1199" s="16" t="e">
        <f>IF(AV1199="R", $CA1199, IF(OR(AV1199="P", AV1199="T", AV1199="N"), 0, IF($C1199="DM", $T1199, IF(OR(AV1199="Y", AV1199="IR"),$AM1199,IF(AV1199="C", IF($BI1199="Y", IF($AF1199="N/A", $Q1199, $AF1199), IF($AG1199="N/A", $T1199,$AG1199)))))))</f>
        <v>#VALUE!</v>
      </c>
      <c r="BO1199" s="16" t="e">
        <f>IF(AW1199="R", $CA1199, IF(OR(AW1199="P", AW1199="T", AW1199="N"), 0, IF($C1199="DM", $T1199, IF(OR(AW1199="Y", AW1199="IR"),$AM1199,IF(AW1199="C", IF($BI1199="Y", IF($AF1199="N/A", $Q1199, $AF1199), IF($AG1199="N/A", $T1199,$AG1199)))))))</f>
        <v>#VALUE!</v>
      </c>
      <c r="BP1199" s="16" t="e">
        <f>IF(AX1199="R", $CA1199, IF(OR(AX1199="P", AX1199="T", AX1199="N"), 0, IF($C1199="DM", $T1199, IF(OR(AX1199="Y", AX1199="IR"),$AM1199,IF(AX1199="C", IF($BI1199="Y", IF($AF1199="N/A", $Q1199, $AF1199), IF($AG1199="N/A", $T1199,$AG1199)))))))</f>
        <v>#VALUE!</v>
      </c>
      <c r="BQ1199" s="16" t="e">
        <f>IF(AY1199="R", $CA1199, IF(OR(AY1199="P", AY1199="T", AY1199="N"), 0, IF($C1199="DM", $T1199, IF(OR(AY1199="Y", AY1199="IR"),$AM1199,IF(AY1199="C", IF($BI1199="Y", IF($AF1199="N/A", $Q1199, $AF1199), IF($AG1199="N/A", $T1199,$AG1199)))))))</f>
        <v>#VALUE!</v>
      </c>
      <c r="BR1199" s="16" t="e">
        <f>IF(AZ1199="R", $CA1199, IF(OR(AZ1199="P", AZ1199="T", AZ1199="N"), 0, IF($C1199="DM", $T1199, IF(OR(AZ1199="Y", AZ1199="IR"),$AM1199,IF(AZ1199="C", IF($BI1199="Y", IF($AF1199="N/A", $Q1199, $AF1199), IF($AG1199="N/A", $T1199,$AG1199)))))))</f>
        <v>#VALUE!</v>
      </c>
      <c r="BS1199" s="16" t="e">
        <f>IF(BA1199="R", $CA1199, IF(OR(BA1199="P", BA1199="T", BA1199="N"), 0, IF($C1199="DM", $T1199, IF(OR(BA1199="Y", BA1199="IR"),$AM1199,IF(BA1199="C", IF($BI1199="Y", IF($AF1199="N/A", $Q1199, $AF1199), IF($AG1199="N/A", $T1199,$AG1199)))))))</f>
        <v>#VALUE!</v>
      </c>
      <c r="BT1199" s="16" t="e">
        <f>IF(BB1199="R", $CA1199, IF(OR(BB1199="P", BB1199="T", BB1199="N"), 0, IF($C1199="DM", $T1199, IF(OR(BB1199="Y", BB1199="IR"),$AM1199,IF(BB1199="C", IF($BI1199="Y", IF($BA1199="C", IF($AF1199="N/A", $Q1199, $AF1199), IF($AF1199="N/A", $T1199, $AM1199)), IF($AG1199="N/A", $T1199,$AG1199)))))))</f>
        <v>#VALUE!</v>
      </c>
      <c r="BU1199" s="16" t="e">
        <f>IF(BC1199="R", $CA1199, IF(OR(BC1199="P", BC1199="T", BC1199="N"), 0, IF($C1199="DM", $T1199, IF(OR(BC1199="Y", BC1199="IR"),$AM1199,IF(BC1199="C", IF($BI1199="Y", IF($BA1199="C", IF($AF1199="N/A", $Q1199, $AF1199), IF($AF1199="N/A", $T1199, $AM1199)), IF($AG1199="N/A", $T1199,$AG1199)))))))</f>
        <v>#VALUE!</v>
      </c>
      <c r="BV1199" s="16" t="e">
        <f>IF(BD1199="R", $CA1199, IF(OR(BD1199="P", BD1199="T", BD1199="N"), 0, IF($C1199="DM", $T1199, IF(OR(BD1199="Y", BD1199="IR"),$AM1199,IF(BD1199="C", IF($BI1199="Y", IF($BA1199="C", IF($AF1199="N/A", $Q1199, $AF1199), IF($AF1199="N/A", $T1199, $AM1199)), IF($AG1199="N/A", $T1199,$AG1199)))))))</f>
        <v>#VALUE!</v>
      </c>
      <c r="BW1199" s="16" t="e">
        <f>IF(BE1199="R", $CA1199, IF(OR(BE1199="P", BE1199="T", BE1199="N"), 0, IF($C1199="DM", $T1199, IF(OR(BE1199="Y", BE1199="IR"),$AM1199,IF(BE1199="C", IF($BI1199="Y", IF($BA1199="C", IF($AF1199="N/A", $Q1199, $AF1199), IF($AF1199="N/A", $T1199, $AM1199)), IF($AG1199="N/A", $T1199,$AG1199)))))))</f>
        <v>#VALUE!</v>
      </c>
      <c r="BX1199" s="16" t="e">
        <f>IF(BF1199="R", $CA1199, IF(OR(BF1199="P", BF1199="T", BF1199="N"), 0, IF($C1199="DM", $T1199, IF(OR(BF1199="Y", BF1199="IR"),$AM1199,IF(BF1199="C", IF($BI1199="Y", IF($BA1199="C", IF($AF1199="N/A", $Q1199, $AF1199), IF($AF1199="N/A", $T1199, $AM1199)), IF($AG1199="N/A", $T1199,$AG1199)))))))</f>
        <v>#VALUE!</v>
      </c>
      <c r="BY1199" s="16" t="e">
        <f>IF(BG1199="R", $CA1199, IF(OR(BG1199="P", BG1199="T", BG1199="N"), 0, IF($C1199="DM", $T1199, IF(OR(BG1199="Y", BG1199="IR"),$AM1199,IF(BG1199="C", IF($BI1199="Y", IF($BA1199="C", IF($AF1199="N/A", $Q1199, $AF1199), IF($AF1199="N/A", $T1199, $AM1199)), IF($AG1199="N/A", $T1199,$AG1199)))))))</f>
        <v>#VALUE!</v>
      </c>
      <c r="BZ1199" s="16" t="e">
        <f>IF(BH1199="R", $CA1199, IF(OR(BH1199="P", BH1199="T", BH1199="N"), 0, IF($C1199="DM", $T1199, IF(OR(BH1199="Y", BH1199="IR"),$AM1199,IF(BH1199="C", IF($BI1199="Y", IF($BA1199="C", IF($AF1199="N/A", $Q1199, $AF1199), IF($AF1199="N/A", $T1199, $AM1199)), IF($AG1199="N/A", $T1199,$AG1199)))))))</f>
        <v>#VALUE!</v>
      </c>
      <c r="CA1199" s="15" t="s">
        <v>75</v>
      </c>
      <c r="CB1199" s="16" t="e">
        <f>BZ1199</f>
        <v>#VALUE!</v>
      </c>
      <c r="CC1199" s="15" t="str">
        <f>IF(OR($BH1199="T", $BH1199="R"), 0, IF($BH1199="C", IF($BI1199="Y", IF($BA1199="C", 0, IF(AF1199="N/A", Q1199-T1199, AF1199-AG1199)), IF($AF1199="N/A", U1199, AH1199)), AN1199))</f>
        <v>N/A</v>
      </c>
      <c r="CD1199" s="15" t="str">
        <f>IF(OR($BH1199="T", $BH1199="R"), 0, IF($BH1199="C", IF($BI1199="Y", 0, IF($AF1199="N/A", V1199, AI1199)), AO1199))</f>
        <v>N/A</v>
      </c>
      <c r="CE1199" s="15" t="str">
        <f>IF(OR($BH1199="T", $BH1199="R"), 0, IF($BH1199="C", IF($BI1199="Y", 0, IF($AF1199="N/A", W1199, AJ1199)), AP1199))</f>
        <v>N/A</v>
      </c>
      <c r="CF1199" s="15" t="str">
        <f>IF(OR($BH1199="T", $BH1199="R"), 0, IF($BH1199="C", IF($BI1199="Y", 0, IF($AF1199="N/A", X1199, AK1199)), AQ1199))</f>
        <v>N/A</v>
      </c>
    </row>
    <row r="1200" spans="1:84" x14ac:dyDescent="0.25">
      <c r="A1200" s="14">
        <v>6177</v>
      </c>
      <c r="B1200" s="15"/>
      <c r="C1200" s="15"/>
      <c r="D1200" s="15"/>
      <c r="E1200" s="15" t="e">
        <f>VLOOKUP(B1200, 'Rookie Year'!$A$2:$B$55679,2,FALSE)</f>
        <v>#N/A</v>
      </c>
      <c r="F1200" s="15">
        <v>2024</v>
      </c>
      <c r="G1200" s="15" t="s">
        <v>42</v>
      </c>
      <c r="H1200" s="15"/>
      <c r="I1200" s="16"/>
      <c r="J1200" s="15"/>
      <c r="K1200" s="17">
        <f>IF(AND(G1200&lt;&gt;"N",R1200="N/A"), IF(I1200&lt;4, 0, 0.25),IF(I1200=1, IF(J1200=1,0.25, 0.25), IF(I1200&lt;13, 0.25, IF(I1200&lt;26, 0.4, IF(I1200&lt;51, 0.6, 0.75)))))</f>
        <v>0.25</v>
      </c>
      <c r="L1200" s="16">
        <f>I1200-M1200</f>
        <v>0</v>
      </c>
      <c r="M1200" s="16">
        <f>ROUNDUP(I1200*K1200,0)</f>
        <v>0</v>
      </c>
      <c r="N1200" s="16">
        <f>M1200*J1200</f>
        <v>0</v>
      </c>
      <c r="O1200" s="16">
        <v>0</v>
      </c>
      <c r="P1200" s="16">
        <v>0</v>
      </c>
      <c r="Q1200" s="16">
        <f>N1200-O1200-P1200</f>
        <v>0</v>
      </c>
      <c r="R1200" s="15" t="s">
        <v>75</v>
      </c>
      <c r="S1200" s="15">
        <f>IF(R1200="N/A", J1200-($B$1-F1200), J1200-($B$1-R1200))</f>
        <v>0</v>
      </c>
      <c r="T1200" s="16" t="str">
        <f>IF($S1200&lt;1, "N/A", $M1200)</f>
        <v>N/A</v>
      </c>
      <c r="U1200" s="16" t="str">
        <f>IF($S1200&lt;2, "N/A", $M1200)</f>
        <v>N/A</v>
      </c>
      <c r="V1200" s="16" t="str">
        <f>IF($S1200&lt;3, "N/A", $M1200)</f>
        <v>N/A</v>
      </c>
      <c r="W1200" s="16" t="str">
        <f>IF($S1200&lt;4, "N/A", $M1200)</f>
        <v>N/A</v>
      </c>
      <c r="X1200" s="16" t="str">
        <f>IF($S1200&lt;5, "N/A", $M1200)</f>
        <v>N/A</v>
      </c>
      <c r="Y1200" s="15" t="str">
        <f>IF(SUM(T1200:X1200)&lt;&gt;Q1200, "CHECK", "OK")</f>
        <v>OK</v>
      </c>
      <c r="Z1200" s="15" t="str">
        <f>IF(F1200=$B$1, "No", IF(S1200=1, "Yes", "No"))</f>
        <v>No</v>
      </c>
      <c r="AA1200" s="18" t="str">
        <f>IF(C1200="DM", "N/A", IF(Z1200="No","N/A",VLOOKUP(B1200,'Extension List'!$A$3:$R$1972,18,FALSE)))</f>
        <v>N/A</v>
      </c>
      <c r="AB1200" s="15" t="str">
        <f>IF(C1200="DM", "N/A", IF(Z1200="No","N/A",VLOOKUP(B1200,'Extension List'!$A$3:$T$1972,20,FALSE)))</f>
        <v>N/A</v>
      </c>
      <c r="AC1200" s="15" t="str">
        <f>IF(AA1200="N/A", "N/A", 0)</f>
        <v>N/A</v>
      </c>
      <c r="AD1200" s="16" t="str">
        <f>IF(AE1200="N/A", "N/A", AA1200-AE1200)</f>
        <v>N/A</v>
      </c>
      <c r="AE1200" s="16" t="str">
        <f>IF(AA1200="N/A", "N/A", IF(AC1200&gt;0, IF(AA1200&lt;13, ROUNDUP(0.25*AA1200,0), IF(AA1200&lt;26, ROUNDUP(0.4*AA1200,0), IF(AA1200&lt;51, ROUNDUP(0.6*AA1200,0), ROUNDUP(0.75*AA1200,0)))), "N/A"))</f>
        <v>N/A</v>
      </c>
      <c r="AF1200" s="16" t="str">
        <f>IF(AD1200="N/A","N/A", (AE1200*AC1200)+Q1200)</f>
        <v>N/A</v>
      </c>
      <c r="AG1200" s="16" t="str">
        <f>IF($AF1200="N/A", "N/A", "TBC")</f>
        <v>N/A</v>
      </c>
      <c r="AH1200" s="16" t="str">
        <f>IF($AF1200="N/A", "N/A", "TBC")</f>
        <v>N/A</v>
      </c>
      <c r="AI1200" s="16" t="str">
        <f>IF($AF1200="N/A","N/A",IF(AC1200&gt;1,"TBC","N/A"))</f>
        <v>N/A</v>
      </c>
      <c r="AJ1200" s="16" t="str">
        <f>IF($AF1200="N/A","N/A",IF(AC1200&gt;2,"TBC","N/A"))</f>
        <v>N/A</v>
      </c>
      <c r="AK1200" s="16" t="str">
        <f>IF($AF1200="N/A","N/A",IF(AC1200&gt;3,"TBC","N/A"))</f>
        <v>N/A</v>
      </c>
      <c r="AL1200" s="16" t="str">
        <f>IF(AC1200="N/A","N/A",IF(AC1200&gt;0,IF(SUM(AG1200:AK1200)&lt;&gt;AF1200,"CHECK","OK"),"N/A"))</f>
        <v>N/A</v>
      </c>
      <c r="AM1200" s="16" t="e">
        <f>IF(AD1200="N/A", L1200+T1200, L1200+AG1200)</f>
        <v>#VALUE!</v>
      </c>
      <c r="AN1200" s="16" t="str">
        <f>IF(AD1200="N/A", IF(U1200="N/A", "N/A", L1200+U1200), AD1200+AH1200)</f>
        <v>N/A</v>
      </c>
      <c r="AO1200" s="16" t="str">
        <f>IF(AD1200="N/A", IF(V1200="N/A", "N/A", L1200+V1200), IF(AI1200="N/A", "N/A", AD1200+AI1200))</f>
        <v>N/A</v>
      </c>
      <c r="AP1200" s="16" t="str">
        <f>IF(AD1200="N/A", IF(W1200="N/A", "N/A", L1200+W1200), IF(AJ1200="N/A", "N/A", AD1200+AJ1200))</f>
        <v>N/A</v>
      </c>
      <c r="AQ1200" s="16" t="str">
        <f>IF(AD1200="N/A", IF(X1200="N/A", "N/A", L1200+X1200), IF(AK1200="N/A", "N/A", AD1200+AK1200))</f>
        <v>N/A</v>
      </c>
      <c r="AR1200" s="15" t="s">
        <v>40</v>
      </c>
      <c r="AS1200" s="15" t="s">
        <v>40</v>
      </c>
      <c r="AT1200" s="15" t="s">
        <v>40</v>
      </c>
      <c r="AU1200" s="15" t="s">
        <v>40</v>
      </c>
      <c r="AV1200" s="15" t="s">
        <v>40</v>
      </c>
      <c r="AW1200" s="15" t="s">
        <v>40</v>
      </c>
      <c r="AX1200" s="15" t="s">
        <v>40</v>
      </c>
      <c r="AY1200" s="15" t="s">
        <v>40</v>
      </c>
      <c r="AZ1200" s="15" t="s">
        <v>40</v>
      </c>
      <c r="BA1200" s="15" t="s">
        <v>40</v>
      </c>
      <c r="BB1200" s="15" t="s">
        <v>40</v>
      </c>
      <c r="BC1200" s="15" t="s">
        <v>40</v>
      </c>
      <c r="BD1200" s="15" t="s">
        <v>40</v>
      </c>
      <c r="BE1200" s="15" t="s">
        <v>40</v>
      </c>
      <c r="BF1200" s="15" t="s">
        <v>40</v>
      </c>
      <c r="BG1200" s="15" t="s">
        <v>40</v>
      </c>
      <c r="BH1200" s="15" t="s">
        <v>40</v>
      </c>
      <c r="BJ1200" s="16" t="e">
        <f>IF(AR1200="R", $CA1200, IF(OR(AR1200="P", AR1200="T", AR1200="N"), 0, IF($C1200="DM", $T1200, IF(OR(AR1200="Y", AR1200="IR"),$AM1200,IF(AR1200="C", IF($BI1200="Y", IF($AF1200="N/A", $Q1200, $AF1200), IF($AG1200="N/A", $T1200,$AG1200)))))))</f>
        <v>#VALUE!</v>
      </c>
      <c r="BK1200" s="16" t="e">
        <f>IF(AS1200="R", $CA1200, IF(OR(AS1200="P", AS1200="T", AS1200="N"), 0, IF($C1200="DM", $T1200, IF(OR(AS1200="Y", AS1200="IR"),$AM1200,IF(AS1200="C", IF($BI1200="Y", IF($AF1200="N/A", $Q1200, $AF1200), IF($AG1200="N/A", $T1200,$AG1200)))))))</f>
        <v>#VALUE!</v>
      </c>
      <c r="BL1200" s="16" t="e">
        <f>IF(AT1200="R", $CA1200, IF(OR(AT1200="P", AT1200="T", AT1200="N"), 0, IF($C1200="DM", $T1200, IF(OR(AT1200="Y", AT1200="IR"),$AM1200,IF(AT1200="C", IF($BI1200="Y", IF($AF1200="N/A", $Q1200, $AF1200), IF($AG1200="N/A", $T1200,$AG1200)))))))</f>
        <v>#VALUE!</v>
      </c>
      <c r="BM1200" s="16" t="e">
        <f>IF(AU1200="R", $CA1200, IF(OR(AU1200="P", AU1200="T", AU1200="N"), 0, IF($C1200="DM", $T1200, IF(OR(AU1200="Y", AU1200="IR"),$AM1200,IF(AU1200="C", IF($BI1200="Y", IF($AF1200="N/A", $Q1200, $AF1200), IF($AG1200="N/A", $T1200,$AG1200)))))))</f>
        <v>#VALUE!</v>
      </c>
      <c r="BN1200" s="16" t="e">
        <f>IF(AV1200="R", $CA1200, IF(OR(AV1200="P", AV1200="T", AV1200="N"), 0, IF($C1200="DM", $T1200, IF(OR(AV1200="Y", AV1200="IR"),$AM1200,IF(AV1200="C", IF($BI1200="Y", IF($AF1200="N/A", $Q1200, $AF1200), IF($AG1200="N/A", $T1200,$AG1200)))))))</f>
        <v>#VALUE!</v>
      </c>
      <c r="BO1200" s="16" t="e">
        <f>IF(AW1200="R", $CA1200, IF(OR(AW1200="P", AW1200="T", AW1200="N"), 0, IF($C1200="DM", $T1200, IF(OR(AW1200="Y", AW1200="IR"),$AM1200,IF(AW1200="C", IF($BI1200="Y", IF($AF1200="N/A", $Q1200, $AF1200), IF($AG1200="N/A", $T1200,$AG1200)))))))</f>
        <v>#VALUE!</v>
      </c>
      <c r="BP1200" s="16" t="e">
        <f>IF(AX1200="R", $CA1200, IF(OR(AX1200="P", AX1200="T", AX1200="N"), 0, IF($C1200="DM", $T1200, IF(OR(AX1200="Y", AX1200="IR"),$AM1200,IF(AX1200="C", IF($BI1200="Y", IF($AF1200="N/A", $Q1200, $AF1200), IF($AG1200="N/A", $T1200,$AG1200)))))))</f>
        <v>#VALUE!</v>
      </c>
      <c r="BQ1200" s="16" t="e">
        <f>IF(AY1200="R", $CA1200, IF(OR(AY1200="P", AY1200="T", AY1200="N"), 0, IF($C1200="DM", $T1200, IF(OR(AY1200="Y", AY1200="IR"),$AM1200,IF(AY1200="C", IF($BI1200="Y", IF($AF1200="N/A", $Q1200, $AF1200), IF($AG1200="N/A", $T1200,$AG1200)))))))</f>
        <v>#VALUE!</v>
      </c>
      <c r="BR1200" s="16" t="e">
        <f>IF(AZ1200="R", $CA1200, IF(OR(AZ1200="P", AZ1200="T", AZ1200="N"), 0, IF($C1200="DM", $T1200, IF(OR(AZ1200="Y", AZ1200="IR"),$AM1200,IF(AZ1200="C", IF($BI1200="Y", IF($AF1200="N/A", $Q1200, $AF1200), IF($AG1200="N/A", $T1200,$AG1200)))))))</f>
        <v>#VALUE!</v>
      </c>
      <c r="BS1200" s="16" t="e">
        <f>IF(BA1200="R", $CA1200, IF(OR(BA1200="P", BA1200="T", BA1200="N"), 0, IF($C1200="DM", $T1200, IF(OR(BA1200="Y", BA1200="IR"),$AM1200,IF(BA1200="C", IF($BI1200="Y", IF($AF1200="N/A", $Q1200, $AF1200), IF($AG1200="N/A", $T1200,$AG1200)))))))</f>
        <v>#VALUE!</v>
      </c>
      <c r="BT1200" s="16" t="e">
        <f>IF(BB1200="R", $CA1200, IF(OR(BB1200="P", BB1200="T", BB1200="N"), 0, IF($C1200="DM", $T1200, IF(OR(BB1200="Y", BB1200="IR"),$AM1200,IF(BB1200="C", IF($BI1200="Y", IF($BA1200="C", IF($AF1200="N/A", $Q1200, $AF1200), IF($AF1200="N/A", $T1200, $AM1200)), IF($AG1200="N/A", $T1200,$AG1200)))))))</f>
        <v>#VALUE!</v>
      </c>
      <c r="BU1200" s="16" t="e">
        <f>IF(BC1200="R", $CA1200, IF(OR(BC1200="P", BC1200="T", BC1200="N"), 0, IF($C1200="DM", $T1200, IF(OR(BC1200="Y", BC1200="IR"),$AM1200,IF(BC1200="C", IF($BI1200="Y", IF($BA1200="C", IF($AF1200="N/A", $Q1200, $AF1200), IF($AF1200="N/A", $T1200, $AM1200)), IF($AG1200="N/A", $T1200,$AG1200)))))))</f>
        <v>#VALUE!</v>
      </c>
      <c r="BV1200" s="16" t="e">
        <f>IF(BD1200="R", $CA1200, IF(OR(BD1200="P", BD1200="T", BD1200="N"), 0, IF($C1200="DM", $T1200, IF(OR(BD1200="Y", BD1200="IR"),$AM1200,IF(BD1200="C", IF($BI1200="Y", IF($BA1200="C", IF($AF1200="N/A", $Q1200, $AF1200), IF($AF1200="N/A", $T1200, $AM1200)), IF($AG1200="N/A", $T1200,$AG1200)))))))</f>
        <v>#VALUE!</v>
      </c>
      <c r="BW1200" s="16" t="e">
        <f>IF(BE1200="R", $CA1200, IF(OR(BE1200="P", BE1200="T", BE1200="N"), 0, IF($C1200="DM", $T1200, IF(OR(BE1200="Y", BE1200="IR"),$AM1200,IF(BE1200="C", IF($BI1200="Y", IF($BA1200="C", IF($AF1200="N/A", $Q1200, $AF1200), IF($AF1200="N/A", $T1200, $AM1200)), IF($AG1200="N/A", $T1200,$AG1200)))))))</f>
        <v>#VALUE!</v>
      </c>
      <c r="BX1200" s="16" t="e">
        <f>IF(BF1200="R", $CA1200, IF(OR(BF1200="P", BF1200="T", BF1200="N"), 0, IF($C1200="DM", $T1200, IF(OR(BF1200="Y", BF1200="IR"),$AM1200,IF(BF1200="C", IF($BI1200="Y", IF($BA1200="C", IF($AF1200="N/A", $Q1200, $AF1200), IF($AF1200="N/A", $T1200, $AM1200)), IF($AG1200="N/A", $T1200,$AG1200)))))))</f>
        <v>#VALUE!</v>
      </c>
      <c r="BY1200" s="16" t="e">
        <f>IF(BG1200="R", $CA1200, IF(OR(BG1200="P", BG1200="T", BG1200="N"), 0, IF($C1200="DM", $T1200, IF(OR(BG1200="Y", BG1200="IR"),$AM1200,IF(BG1200="C", IF($BI1200="Y", IF($BA1200="C", IF($AF1200="N/A", $Q1200, $AF1200), IF($AF1200="N/A", $T1200, $AM1200)), IF($AG1200="N/A", $T1200,$AG1200)))))))</f>
        <v>#VALUE!</v>
      </c>
      <c r="BZ1200" s="16" t="e">
        <f>IF(BH1200="R", $CA1200, IF(OR(BH1200="P", BH1200="T", BH1200="N"), 0, IF($C1200="DM", $T1200, IF(OR(BH1200="Y", BH1200="IR"),$AM1200,IF(BH1200="C", IF($BI1200="Y", IF($BA1200="C", IF($AF1200="N/A", $Q1200, $AF1200), IF($AF1200="N/A", $T1200, $AM1200)), IF($AG1200="N/A", $T1200,$AG1200)))))))</f>
        <v>#VALUE!</v>
      </c>
      <c r="CA1200" s="15" t="s">
        <v>75</v>
      </c>
      <c r="CB1200" s="16" t="e">
        <f>BZ1200</f>
        <v>#VALUE!</v>
      </c>
      <c r="CC1200" s="15" t="str">
        <f>IF(OR($BH1200="T", $BH1200="R"), 0, IF($BH1200="C", IF($BI1200="Y", IF($BA1200="C", 0, IF(AF1200="N/A", Q1200-T1200, AF1200-AG1200)), IF($AF1200="N/A", U1200, AH1200)), AN1200))</f>
        <v>N/A</v>
      </c>
      <c r="CD1200" s="15" t="str">
        <f>IF(OR($BH1200="T", $BH1200="R"), 0, IF($BH1200="C", IF($BI1200="Y", 0, IF($AF1200="N/A", V1200, AI1200)), AO1200))</f>
        <v>N/A</v>
      </c>
      <c r="CE1200" s="15" t="str">
        <f>IF(OR($BH1200="T", $BH1200="R"), 0, IF($BH1200="C", IF($BI1200="Y", 0, IF($AF1200="N/A", W1200, AJ1200)), AP1200))</f>
        <v>N/A</v>
      </c>
      <c r="CF1200" s="15" t="str">
        <f>IF(OR($BH1200="T", $BH1200="R"), 0, IF($BH1200="C", IF($BI1200="Y", 0, IF($AF1200="N/A", X1200, AK1200)), AQ1200))</f>
        <v>N/A</v>
      </c>
    </row>
    <row r="1201" spans="1:84" x14ac:dyDescent="0.25">
      <c r="A1201" s="14">
        <v>6178</v>
      </c>
      <c r="B1201" s="15"/>
      <c r="C1201" s="15"/>
      <c r="D1201" s="15"/>
      <c r="E1201" s="15" t="e">
        <f>VLOOKUP(B1201, 'Rookie Year'!$A$2:$B$55679,2,FALSE)</f>
        <v>#N/A</v>
      </c>
      <c r="F1201" s="15">
        <v>2024</v>
      </c>
      <c r="G1201" s="15" t="s">
        <v>42</v>
      </c>
      <c r="H1201" s="15"/>
      <c r="I1201" s="16"/>
      <c r="J1201" s="15"/>
      <c r="K1201" s="17">
        <f>IF(AND(G1201&lt;&gt;"N",R1201="N/A"), IF(I1201&lt;4, 0, 0.25),IF(I1201=1, IF(J1201=1,0.25, 0.25), IF(I1201&lt;13, 0.25, IF(I1201&lt;26, 0.4, IF(I1201&lt;51, 0.6, 0.75)))))</f>
        <v>0.25</v>
      </c>
      <c r="L1201" s="16">
        <f>I1201-M1201</f>
        <v>0</v>
      </c>
      <c r="M1201" s="16">
        <f>ROUNDUP(I1201*K1201,0)</f>
        <v>0</v>
      </c>
      <c r="N1201" s="16">
        <f>M1201*J1201</f>
        <v>0</v>
      </c>
      <c r="O1201" s="16">
        <v>0</v>
      </c>
      <c r="P1201" s="16">
        <v>0</v>
      </c>
      <c r="Q1201" s="16">
        <f>N1201-O1201-P1201</f>
        <v>0</v>
      </c>
      <c r="R1201" s="15" t="s">
        <v>75</v>
      </c>
      <c r="S1201" s="15">
        <f>IF(R1201="N/A", J1201-($B$1-F1201), J1201-($B$1-R1201))</f>
        <v>0</v>
      </c>
      <c r="T1201" s="16" t="str">
        <f>IF($S1201&lt;1, "N/A", $M1201)</f>
        <v>N/A</v>
      </c>
      <c r="U1201" s="16" t="str">
        <f>IF($S1201&lt;2, "N/A", $M1201)</f>
        <v>N/A</v>
      </c>
      <c r="V1201" s="16" t="str">
        <f>IF($S1201&lt;3, "N/A", $M1201)</f>
        <v>N/A</v>
      </c>
      <c r="W1201" s="16" t="str">
        <f>IF($S1201&lt;4, "N/A", $M1201)</f>
        <v>N/A</v>
      </c>
      <c r="X1201" s="16" t="str">
        <f>IF($S1201&lt;5, "N/A", $M1201)</f>
        <v>N/A</v>
      </c>
      <c r="Y1201" s="15" t="str">
        <f>IF(SUM(T1201:X1201)&lt;&gt;Q1201, "CHECK", "OK")</f>
        <v>OK</v>
      </c>
      <c r="Z1201" s="15" t="str">
        <f>IF(F1201=$B$1, "No", IF(S1201=1, "Yes", "No"))</f>
        <v>No</v>
      </c>
      <c r="AA1201" s="18" t="str">
        <f>IF(C1201="DM", "N/A", IF(Z1201="No","N/A",VLOOKUP(B1201,'Extension List'!$A$3:$R$1972,18,FALSE)))</f>
        <v>N/A</v>
      </c>
      <c r="AB1201" s="15" t="str">
        <f>IF(C1201="DM", "N/A", IF(Z1201="No","N/A",VLOOKUP(B1201,'Extension List'!$A$3:$T$1972,20,FALSE)))</f>
        <v>N/A</v>
      </c>
      <c r="AC1201" s="15" t="str">
        <f>IF(AA1201="N/A", "N/A", 0)</f>
        <v>N/A</v>
      </c>
      <c r="AD1201" s="16" t="str">
        <f>IF(AE1201="N/A", "N/A", AA1201-AE1201)</f>
        <v>N/A</v>
      </c>
      <c r="AE1201" s="16" t="str">
        <f>IF(AA1201="N/A", "N/A", IF(AC1201&gt;0, IF(AA1201&lt;13, ROUNDUP(0.25*AA1201,0), IF(AA1201&lt;26, ROUNDUP(0.4*AA1201,0), IF(AA1201&lt;51, ROUNDUP(0.6*AA1201,0), ROUNDUP(0.75*AA1201,0)))), "N/A"))</f>
        <v>N/A</v>
      </c>
      <c r="AF1201" s="16" t="str">
        <f>IF(AD1201="N/A","N/A", (AE1201*AC1201)+Q1201)</f>
        <v>N/A</v>
      </c>
      <c r="AG1201" s="16" t="str">
        <f>IF($AF1201="N/A", "N/A", "TBC")</f>
        <v>N/A</v>
      </c>
      <c r="AH1201" s="16" t="str">
        <f>IF($AF1201="N/A", "N/A", "TBC")</f>
        <v>N/A</v>
      </c>
      <c r="AI1201" s="16" t="str">
        <f>IF($AF1201="N/A","N/A",IF(AC1201&gt;1,"TBC","N/A"))</f>
        <v>N/A</v>
      </c>
      <c r="AJ1201" s="16" t="str">
        <f>IF($AF1201="N/A","N/A",IF(AC1201&gt;2,"TBC","N/A"))</f>
        <v>N/A</v>
      </c>
      <c r="AK1201" s="16" t="str">
        <f>IF($AF1201="N/A","N/A",IF(AC1201&gt;3,"TBC","N/A"))</f>
        <v>N/A</v>
      </c>
      <c r="AL1201" s="16" t="str">
        <f>IF(AC1201="N/A","N/A",IF(AC1201&gt;0,IF(SUM(AG1201:AK1201)&lt;&gt;AF1201,"CHECK","OK"),"N/A"))</f>
        <v>N/A</v>
      </c>
      <c r="AM1201" s="16" t="e">
        <f>IF(AD1201="N/A", L1201+T1201, L1201+AG1201)</f>
        <v>#VALUE!</v>
      </c>
      <c r="AN1201" s="16" t="str">
        <f>IF(AD1201="N/A", IF(U1201="N/A", "N/A", L1201+U1201), AD1201+AH1201)</f>
        <v>N/A</v>
      </c>
      <c r="AO1201" s="16" t="str">
        <f>IF(AD1201="N/A", IF(V1201="N/A", "N/A", L1201+V1201), IF(AI1201="N/A", "N/A", AD1201+AI1201))</f>
        <v>N/A</v>
      </c>
      <c r="AP1201" s="16" t="str">
        <f>IF(AD1201="N/A", IF(W1201="N/A", "N/A", L1201+W1201), IF(AJ1201="N/A", "N/A", AD1201+AJ1201))</f>
        <v>N/A</v>
      </c>
      <c r="AQ1201" s="16" t="str">
        <f>IF(AD1201="N/A", IF(X1201="N/A", "N/A", L1201+X1201), IF(AK1201="N/A", "N/A", AD1201+AK1201))</f>
        <v>N/A</v>
      </c>
      <c r="AR1201" s="15" t="s">
        <v>40</v>
      </c>
      <c r="AS1201" s="15" t="s">
        <v>40</v>
      </c>
      <c r="AT1201" s="15" t="s">
        <v>40</v>
      </c>
      <c r="AU1201" s="15" t="s">
        <v>40</v>
      </c>
      <c r="AV1201" s="15" t="s">
        <v>40</v>
      </c>
      <c r="AW1201" s="15" t="s">
        <v>40</v>
      </c>
      <c r="AX1201" s="15" t="s">
        <v>40</v>
      </c>
      <c r="AY1201" s="15" t="s">
        <v>40</v>
      </c>
      <c r="AZ1201" s="15" t="s">
        <v>40</v>
      </c>
      <c r="BA1201" s="15" t="s">
        <v>40</v>
      </c>
      <c r="BB1201" s="15" t="s">
        <v>40</v>
      </c>
      <c r="BC1201" s="15" t="s">
        <v>40</v>
      </c>
      <c r="BD1201" s="15" t="s">
        <v>40</v>
      </c>
      <c r="BE1201" s="15" t="s">
        <v>40</v>
      </c>
      <c r="BF1201" s="15" t="s">
        <v>40</v>
      </c>
      <c r="BG1201" s="15" t="s">
        <v>40</v>
      </c>
      <c r="BH1201" s="15" t="s">
        <v>40</v>
      </c>
      <c r="BJ1201" s="16" t="e">
        <f>IF(AR1201="R", $CA1201, IF(OR(AR1201="P", AR1201="T", AR1201="N"), 0, IF($C1201="DM", $T1201, IF(OR(AR1201="Y", AR1201="IR"),$AM1201,IF(AR1201="C", IF($BI1201="Y", IF($AF1201="N/A", $Q1201, $AF1201), IF($AG1201="N/A", $T1201,$AG1201)))))))</f>
        <v>#VALUE!</v>
      </c>
      <c r="BK1201" s="16" t="e">
        <f>IF(AS1201="R", $CA1201, IF(OR(AS1201="P", AS1201="T", AS1201="N"), 0, IF($C1201="DM", $T1201, IF(OR(AS1201="Y", AS1201="IR"),$AM1201,IF(AS1201="C", IF($BI1201="Y", IF($AF1201="N/A", $Q1201, $AF1201), IF($AG1201="N/A", $T1201,$AG1201)))))))</f>
        <v>#VALUE!</v>
      </c>
      <c r="BL1201" s="16" t="e">
        <f>IF(AT1201="R", $CA1201, IF(OR(AT1201="P", AT1201="T", AT1201="N"), 0, IF($C1201="DM", $T1201, IF(OR(AT1201="Y", AT1201="IR"),$AM1201,IF(AT1201="C", IF($BI1201="Y", IF($AF1201="N/A", $Q1201, $AF1201), IF($AG1201="N/A", $T1201,$AG1201)))))))</f>
        <v>#VALUE!</v>
      </c>
      <c r="BM1201" s="16" t="e">
        <f>IF(AU1201="R", $CA1201, IF(OR(AU1201="P", AU1201="T", AU1201="N"), 0, IF($C1201="DM", $T1201, IF(OR(AU1201="Y", AU1201="IR"),$AM1201,IF(AU1201="C", IF($BI1201="Y", IF($AF1201="N/A", $Q1201, $AF1201), IF($AG1201="N/A", $T1201,$AG1201)))))))</f>
        <v>#VALUE!</v>
      </c>
      <c r="BN1201" s="16" t="e">
        <f>IF(AV1201="R", $CA1201, IF(OR(AV1201="P", AV1201="T", AV1201="N"), 0, IF($C1201="DM", $T1201, IF(OR(AV1201="Y", AV1201="IR"),$AM1201,IF(AV1201="C", IF($BI1201="Y", IF($AF1201="N/A", $Q1201, $AF1201), IF($AG1201="N/A", $T1201,$AG1201)))))))</f>
        <v>#VALUE!</v>
      </c>
      <c r="BO1201" s="16" t="e">
        <f>IF(AW1201="R", $CA1201, IF(OR(AW1201="P", AW1201="T", AW1201="N"), 0, IF($C1201="DM", $T1201, IF(OR(AW1201="Y", AW1201="IR"),$AM1201,IF(AW1201="C", IF($BI1201="Y", IF($AF1201="N/A", $Q1201, $AF1201), IF($AG1201="N/A", $T1201,$AG1201)))))))</f>
        <v>#VALUE!</v>
      </c>
      <c r="BP1201" s="16" t="e">
        <f>IF(AX1201="R", $CA1201, IF(OR(AX1201="P", AX1201="T", AX1201="N"), 0, IF($C1201="DM", $T1201, IF(OR(AX1201="Y", AX1201="IR"),$AM1201,IF(AX1201="C", IF($BI1201="Y", IF($AF1201="N/A", $Q1201, $AF1201), IF($AG1201="N/A", $T1201,$AG1201)))))))</f>
        <v>#VALUE!</v>
      </c>
      <c r="BQ1201" s="16" t="e">
        <f>IF(AY1201="R", $CA1201, IF(OR(AY1201="P", AY1201="T", AY1201="N"), 0, IF($C1201="DM", $T1201, IF(OR(AY1201="Y", AY1201="IR"),$AM1201,IF(AY1201="C", IF($BI1201="Y", IF($AF1201="N/A", $Q1201, $AF1201), IF($AG1201="N/A", $T1201,$AG1201)))))))</f>
        <v>#VALUE!</v>
      </c>
      <c r="BR1201" s="16" t="e">
        <f>IF(AZ1201="R", $CA1201, IF(OR(AZ1201="P", AZ1201="T", AZ1201="N"), 0, IF($C1201="DM", $T1201, IF(OR(AZ1201="Y", AZ1201="IR"),$AM1201,IF(AZ1201="C", IF($BI1201="Y", IF($AF1201="N/A", $Q1201, $AF1201), IF($AG1201="N/A", $T1201,$AG1201)))))))</f>
        <v>#VALUE!</v>
      </c>
      <c r="BS1201" s="16" t="e">
        <f>IF(BA1201="R", $CA1201, IF(OR(BA1201="P", BA1201="T", BA1201="N"), 0, IF($C1201="DM", $T1201, IF(OR(BA1201="Y", BA1201="IR"),$AM1201,IF(BA1201="C", IF($BI1201="Y", IF($AF1201="N/A", $Q1201, $AF1201), IF($AG1201="N/A", $T1201,$AG1201)))))))</f>
        <v>#VALUE!</v>
      </c>
      <c r="BT1201" s="16" t="e">
        <f>IF(BB1201="R", $CA1201, IF(OR(BB1201="P", BB1201="T", BB1201="N"), 0, IF($C1201="DM", $T1201, IF(OR(BB1201="Y", BB1201="IR"),$AM1201,IF(BB1201="C", IF($BI1201="Y", IF($BA1201="C", IF($AF1201="N/A", $Q1201, $AF1201), IF($AF1201="N/A", $T1201, $AM1201)), IF($AG1201="N/A", $T1201,$AG1201)))))))</f>
        <v>#VALUE!</v>
      </c>
      <c r="BU1201" s="16" t="e">
        <f>IF(BC1201="R", $CA1201, IF(OR(BC1201="P", BC1201="T", BC1201="N"), 0, IF($C1201="DM", $T1201, IF(OR(BC1201="Y", BC1201="IR"),$AM1201,IF(BC1201="C", IF($BI1201="Y", IF($BA1201="C", IF($AF1201="N/A", $Q1201, $AF1201), IF($AF1201="N/A", $T1201, $AM1201)), IF($AG1201="N/A", $T1201,$AG1201)))))))</f>
        <v>#VALUE!</v>
      </c>
      <c r="BV1201" s="16" t="e">
        <f>IF(BD1201="R", $CA1201, IF(OR(BD1201="P", BD1201="T", BD1201="N"), 0, IF($C1201="DM", $T1201, IF(OR(BD1201="Y", BD1201="IR"),$AM1201,IF(BD1201="C", IF($BI1201="Y", IF($BA1201="C", IF($AF1201="N/A", $Q1201, $AF1201), IF($AF1201="N/A", $T1201, $AM1201)), IF($AG1201="N/A", $T1201,$AG1201)))))))</f>
        <v>#VALUE!</v>
      </c>
      <c r="BW1201" s="16" t="e">
        <f>IF(BE1201="R", $CA1201, IF(OR(BE1201="P", BE1201="T", BE1201="N"), 0, IF($C1201="DM", $T1201, IF(OR(BE1201="Y", BE1201="IR"),$AM1201,IF(BE1201="C", IF($BI1201="Y", IF($BA1201="C", IF($AF1201="N/A", $Q1201, $AF1201), IF($AF1201="N/A", $T1201, $AM1201)), IF($AG1201="N/A", $T1201,$AG1201)))))))</f>
        <v>#VALUE!</v>
      </c>
      <c r="BX1201" s="16" t="e">
        <f>IF(BF1201="R", $CA1201, IF(OR(BF1201="P", BF1201="T", BF1201="N"), 0, IF($C1201="DM", $T1201, IF(OR(BF1201="Y", BF1201="IR"),$AM1201,IF(BF1201="C", IF($BI1201="Y", IF($BA1201="C", IF($AF1201="N/A", $Q1201, $AF1201), IF($AF1201="N/A", $T1201, $AM1201)), IF($AG1201="N/A", $T1201,$AG1201)))))))</f>
        <v>#VALUE!</v>
      </c>
      <c r="BY1201" s="16" t="e">
        <f>IF(BG1201="R", $CA1201, IF(OR(BG1201="P", BG1201="T", BG1201="N"), 0, IF($C1201="DM", $T1201, IF(OR(BG1201="Y", BG1201="IR"),$AM1201,IF(BG1201="C", IF($BI1201="Y", IF($BA1201="C", IF($AF1201="N/A", $Q1201, $AF1201), IF($AF1201="N/A", $T1201, $AM1201)), IF($AG1201="N/A", $T1201,$AG1201)))))))</f>
        <v>#VALUE!</v>
      </c>
      <c r="BZ1201" s="16" t="e">
        <f>IF(BH1201="R", $CA1201, IF(OR(BH1201="P", BH1201="T", BH1201="N"), 0, IF($C1201="DM", $T1201, IF(OR(BH1201="Y", BH1201="IR"),$AM1201,IF(BH1201="C", IF($BI1201="Y", IF($BA1201="C", IF($AF1201="N/A", $Q1201, $AF1201), IF($AF1201="N/A", $T1201, $AM1201)), IF($AG1201="N/A", $T1201,$AG1201)))))))</f>
        <v>#VALUE!</v>
      </c>
      <c r="CA1201" s="15" t="s">
        <v>75</v>
      </c>
      <c r="CB1201" s="16" t="e">
        <f>BZ1201</f>
        <v>#VALUE!</v>
      </c>
      <c r="CC1201" s="15" t="str">
        <f>IF(OR($BH1201="T", $BH1201="R"), 0, IF($BH1201="C", IF($BI1201="Y", IF($BA1201="C", 0, IF(AF1201="N/A", Q1201-T1201, AF1201-AG1201)), IF($AF1201="N/A", U1201, AH1201)), AN1201))</f>
        <v>N/A</v>
      </c>
      <c r="CD1201" s="15" t="str">
        <f>IF(OR($BH1201="T", $BH1201="R"), 0, IF($BH1201="C", IF($BI1201="Y", 0, IF($AF1201="N/A", V1201, AI1201)), AO1201))</f>
        <v>N/A</v>
      </c>
      <c r="CE1201" s="15" t="str">
        <f>IF(OR($BH1201="T", $BH1201="R"), 0, IF($BH1201="C", IF($BI1201="Y", 0, IF($AF1201="N/A", W1201, AJ1201)), AP1201))</f>
        <v>N/A</v>
      </c>
      <c r="CF1201" s="15" t="str">
        <f>IF(OR($BH1201="T", $BH1201="R"), 0, IF($BH1201="C", IF($BI1201="Y", 0, IF($AF1201="N/A", X1201, AK1201)), AQ1201))</f>
        <v>N/A</v>
      </c>
    </row>
    <row r="1202" spans="1:84" x14ac:dyDescent="0.25">
      <c r="A1202" s="14">
        <v>6179</v>
      </c>
      <c r="B1202" s="15"/>
      <c r="C1202" s="15"/>
      <c r="D1202" s="15"/>
      <c r="E1202" s="15" t="e">
        <f>VLOOKUP(B1202, 'Rookie Year'!$A$2:$B$55679,2,FALSE)</f>
        <v>#N/A</v>
      </c>
      <c r="F1202" s="15">
        <v>2024</v>
      </c>
      <c r="G1202" s="15" t="s">
        <v>42</v>
      </c>
      <c r="H1202" s="15"/>
      <c r="I1202" s="16"/>
      <c r="J1202" s="15"/>
      <c r="K1202" s="17">
        <f>IF(AND(G1202&lt;&gt;"N",R1202="N/A"), IF(I1202&lt;4, 0, 0.25),IF(I1202=1, IF(J1202=1,0.25, 0.25), IF(I1202&lt;13, 0.25, IF(I1202&lt;26, 0.4, IF(I1202&lt;51, 0.6, 0.75)))))</f>
        <v>0.25</v>
      </c>
      <c r="L1202" s="16">
        <f>I1202-M1202</f>
        <v>0</v>
      </c>
      <c r="M1202" s="16">
        <f>ROUNDUP(I1202*K1202,0)</f>
        <v>0</v>
      </c>
      <c r="N1202" s="16">
        <f>M1202*J1202</f>
        <v>0</v>
      </c>
      <c r="O1202" s="16">
        <v>0</v>
      </c>
      <c r="P1202" s="16">
        <v>0</v>
      </c>
      <c r="Q1202" s="16">
        <f>N1202-O1202-P1202</f>
        <v>0</v>
      </c>
      <c r="R1202" s="15" t="s">
        <v>75</v>
      </c>
      <c r="S1202" s="15">
        <f>IF(R1202="N/A", J1202-($B$1-F1202), J1202-($B$1-R1202))</f>
        <v>0</v>
      </c>
      <c r="T1202" s="16" t="str">
        <f>IF($S1202&lt;1, "N/A", $M1202)</f>
        <v>N/A</v>
      </c>
      <c r="U1202" s="16" t="str">
        <f>IF($S1202&lt;2, "N/A", $M1202)</f>
        <v>N/A</v>
      </c>
      <c r="V1202" s="16" t="str">
        <f>IF($S1202&lt;3, "N/A", $M1202)</f>
        <v>N/A</v>
      </c>
      <c r="W1202" s="16" t="str">
        <f>IF($S1202&lt;4, "N/A", $M1202)</f>
        <v>N/A</v>
      </c>
      <c r="X1202" s="16" t="str">
        <f>IF($S1202&lt;5, "N/A", $M1202)</f>
        <v>N/A</v>
      </c>
      <c r="Y1202" s="15" t="str">
        <f>IF(SUM(T1202:X1202)&lt;&gt;Q1202, "CHECK", "OK")</f>
        <v>OK</v>
      </c>
      <c r="Z1202" s="15" t="str">
        <f>IF(F1202=$B$1, "No", IF(S1202=1, "Yes", "No"))</f>
        <v>No</v>
      </c>
      <c r="AA1202" s="18" t="str">
        <f>IF(C1202="DM", "N/A", IF(Z1202="No","N/A",VLOOKUP(B1202,'Extension List'!$A$3:$R$1972,18,FALSE)))</f>
        <v>N/A</v>
      </c>
      <c r="AB1202" s="15" t="str">
        <f>IF(C1202="DM", "N/A", IF(Z1202="No","N/A",VLOOKUP(B1202,'Extension List'!$A$3:$T$1972,20,FALSE)))</f>
        <v>N/A</v>
      </c>
      <c r="AC1202" s="15" t="str">
        <f>IF(AA1202="N/A", "N/A", 0)</f>
        <v>N/A</v>
      </c>
      <c r="AD1202" s="16" t="str">
        <f>IF(AE1202="N/A", "N/A", AA1202-AE1202)</f>
        <v>N/A</v>
      </c>
      <c r="AE1202" s="16" t="str">
        <f>IF(AA1202="N/A", "N/A", IF(AC1202&gt;0, IF(AA1202&lt;13, ROUNDUP(0.25*AA1202,0), IF(AA1202&lt;26, ROUNDUP(0.4*AA1202,0), IF(AA1202&lt;51, ROUNDUP(0.6*AA1202,0), ROUNDUP(0.75*AA1202,0)))), "N/A"))</f>
        <v>N/A</v>
      </c>
      <c r="AF1202" s="16" t="str">
        <f>IF(AD1202="N/A","N/A", (AE1202*AC1202)+Q1202)</f>
        <v>N/A</v>
      </c>
      <c r="AG1202" s="16" t="str">
        <f>IF($AF1202="N/A", "N/A", "TBC")</f>
        <v>N/A</v>
      </c>
      <c r="AH1202" s="16" t="str">
        <f>IF($AF1202="N/A", "N/A", "TBC")</f>
        <v>N/A</v>
      </c>
      <c r="AI1202" s="16" t="str">
        <f>IF($AF1202="N/A","N/A",IF(AC1202&gt;1,"TBC","N/A"))</f>
        <v>N/A</v>
      </c>
      <c r="AJ1202" s="16" t="str">
        <f>IF($AF1202="N/A","N/A",IF(AC1202&gt;2,"TBC","N/A"))</f>
        <v>N/A</v>
      </c>
      <c r="AK1202" s="16" t="str">
        <f>IF($AF1202="N/A","N/A",IF(AC1202&gt;3,"TBC","N/A"))</f>
        <v>N/A</v>
      </c>
      <c r="AL1202" s="16" t="str">
        <f>IF(AC1202="N/A","N/A",IF(AC1202&gt;0,IF(SUM(AG1202:AK1202)&lt;&gt;AF1202,"CHECK","OK"),"N/A"))</f>
        <v>N/A</v>
      </c>
      <c r="AM1202" s="16" t="e">
        <f>IF(AD1202="N/A", L1202+T1202, L1202+AG1202)</f>
        <v>#VALUE!</v>
      </c>
      <c r="AN1202" s="16" t="str">
        <f>IF(AD1202="N/A", IF(U1202="N/A", "N/A", L1202+U1202), AD1202+AH1202)</f>
        <v>N/A</v>
      </c>
      <c r="AO1202" s="16" t="str">
        <f>IF(AD1202="N/A", IF(V1202="N/A", "N/A", L1202+V1202), IF(AI1202="N/A", "N/A", AD1202+AI1202))</f>
        <v>N/A</v>
      </c>
      <c r="AP1202" s="16" t="str">
        <f>IF(AD1202="N/A", IF(W1202="N/A", "N/A", L1202+W1202), IF(AJ1202="N/A", "N/A", AD1202+AJ1202))</f>
        <v>N/A</v>
      </c>
      <c r="AQ1202" s="16" t="str">
        <f>IF(AD1202="N/A", IF(X1202="N/A", "N/A", L1202+X1202), IF(AK1202="N/A", "N/A", AD1202+AK1202))</f>
        <v>N/A</v>
      </c>
      <c r="AR1202" s="15" t="s">
        <v>40</v>
      </c>
      <c r="AS1202" s="15" t="s">
        <v>40</v>
      </c>
      <c r="AT1202" s="15" t="s">
        <v>40</v>
      </c>
      <c r="AU1202" s="15" t="s">
        <v>40</v>
      </c>
      <c r="AV1202" s="15" t="s">
        <v>40</v>
      </c>
      <c r="AW1202" s="15" t="s">
        <v>40</v>
      </c>
      <c r="AX1202" s="15" t="s">
        <v>40</v>
      </c>
      <c r="AY1202" s="15" t="s">
        <v>40</v>
      </c>
      <c r="AZ1202" s="15" t="s">
        <v>40</v>
      </c>
      <c r="BA1202" s="15" t="s">
        <v>40</v>
      </c>
      <c r="BB1202" s="15" t="s">
        <v>40</v>
      </c>
      <c r="BC1202" s="15" t="s">
        <v>40</v>
      </c>
      <c r="BD1202" s="15" t="s">
        <v>40</v>
      </c>
      <c r="BE1202" s="15" t="s">
        <v>40</v>
      </c>
      <c r="BF1202" s="15" t="s">
        <v>40</v>
      </c>
      <c r="BG1202" s="15" t="s">
        <v>40</v>
      </c>
      <c r="BH1202" s="15" t="s">
        <v>40</v>
      </c>
      <c r="BJ1202" s="16" t="e">
        <f>IF(AR1202="R", $CA1202, IF(OR(AR1202="P", AR1202="T", AR1202="N"), 0, IF($C1202="DM", $T1202, IF(OR(AR1202="Y", AR1202="IR"),$AM1202,IF(AR1202="C", IF($BI1202="Y", IF($AF1202="N/A", $Q1202, $AF1202), IF($AG1202="N/A", $T1202,$AG1202)))))))</f>
        <v>#VALUE!</v>
      </c>
      <c r="BK1202" s="16" t="e">
        <f>IF(AS1202="R", $CA1202, IF(OR(AS1202="P", AS1202="T", AS1202="N"), 0, IF($C1202="DM", $T1202, IF(OR(AS1202="Y", AS1202="IR"),$AM1202,IF(AS1202="C", IF($BI1202="Y", IF($AF1202="N/A", $Q1202, $AF1202), IF($AG1202="N/A", $T1202,$AG1202)))))))</f>
        <v>#VALUE!</v>
      </c>
      <c r="BL1202" s="16" t="e">
        <f>IF(AT1202="R", $CA1202, IF(OR(AT1202="P", AT1202="T", AT1202="N"), 0, IF($C1202="DM", $T1202, IF(OR(AT1202="Y", AT1202="IR"),$AM1202,IF(AT1202="C", IF($BI1202="Y", IF($AF1202="N/A", $Q1202, $AF1202), IF($AG1202="N/A", $T1202,$AG1202)))))))</f>
        <v>#VALUE!</v>
      </c>
      <c r="BM1202" s="16" t="e">
        <f>IF(AU1202="R", $CA1202, IF(OR(AU1202="P", AU1202="T", AU1202="N"), 0, IF($C1202="DM", $T1202, IF(OR(AU1202="Y", AU1202="IR"),$AM1202,IF(AU1202="C", IF($BI1202="Y", IF($AF1202="N/A", $Q1202, $AF1202), IF($AG1202="N/A", $T1202,$AG1202)))))))</f>
        <v>#VALUE!</v>
      </c>
      <c r="BN1202" s="16" t="e">
        <f>IF(AV1202="R", $CA1202, IF(OR(AV1202="P", AV1202="T", AV1202="N"), 0, IF($C1202="DM", $T1202, IF(OR(AV1202="Y", AV1202="IR"),$AM1202,IF(AV1202="C", IF($BI1202="Y", IF($AF1202="N/A", $Q1202, $AF1202), IF($AG1202="N/A", $T1202,$AG1202)))))))</f>
        <v>#VALUE!</v>
      </c>
      <c r="BO1202" s="16" t="e">
        <f>IF(AW1202="R", $CA1202, IF(OR(AW1202="P", AW1202="T", AW1202="N"), 0, IF($C1202="DM", $T1202, IF(OR(AW1202="Y", AW1202="IR"),$AM1202,IF(AW1202="C", IF($BI1202="Y", IF($AF1202="N/A", $Q1202, $AF1202), IF($AG1202="N/A", $T1202,$AG1202)))))))</f>
        <v>#VALUE!</v>
      </c>
      <c r="BP1202" s="16" t="e">
        <f>IF(AX1202="R", $CA1202, IF(OR(AX1202="P", AX1202="T", AX1202="N"), 0, IF($C1202="DM", $T1202, IF(OR(AX1202="Y", AX1202="IR"),$AM1202,IF(AX1202="C", IF($BI1202="Y", IF($AF1202="N/A", $Q1202, $AF1202), IF($AG1202="N/A", $T1202,$AG1202)))))))</f>
        <v>#VALUE!</v>
      </c>
      <c r="BQ1202" s="16" t="e">
        <f>IF(AY1202="R", $CA1202, IF(OR(AY1202="P", AY1202="T", AY1202="N"), 0, IF($C1202="DM", $T1202, IF(OR(AY1202="Y", AY1202="IR"),$AM1202,IF(AY1202="C", IF($BI1202="Y", IF($AF1202="N/A", $Q1202, $AF1202), IF($AG1202="N/A", $T1202,$AG1202)))))))</f>
        <v>#VALUE!</v>
      </c>
      <c r="BR1202" s="16" t="e">
        <f>IF(AZ1202="R", $CA1202, IF(OR(AZ1202="P", AZ1202="T", AZ1202="N"), 0, IF($C1202="DM", $T1202, IF(OR(AZ1202="Y", AZ1202="IR"),$AM1202,IF(AZ1202="C", IF($BI1202="Y", IF($AF1202="N/A", $Q1202, $AF1202), IF($AG1202="N/A", $T1202,$AG1202)))))))</f>
        <v>#VALUE!</v>
      </c>
      <c r="BS1202" s="16" t="e">
        <f>IF(BA1202="R", $CA1202, IF(OR(BA1202="P", BA1202="T", BA1202="N"), 0, IF($C1202="DM", $T1202, IF(OR(BA1202="Y", BA1202="IR"),$AM1202,IF(BA1202="C", IF($BI1202="Y", IF($AF1202="N/A", $Q1202, $AF1202), IF($AG1202="N/A", $T1202,$AG1202)))))))</f>
        <v>#VALUE!</v>
      </c>
      <c r="BT1202" s="16" t="e">
        <f>IF(BB1202="R", $CA1202, IF(OR(BB1202="P", BB1202="T", BB1202="N"), 0, IF($C1202="DM", $T1202, IF(OR(BB1202="Y", BB1202="IR"),$AM1202,IF(BB1202="C", IF($BI1202="Y", IF($BA1202="C", IF($AF1202="N/A", $Q1202, $AF1202), IF($AF1202="N/A", $T1202, $AM1202)), IF($AG1202="N/A", $T1202,$AG1202)))))))</f>
        <v>#VALUE!</v>
      </c>
      <c r="BU1202" s="16" t="e">
        <f>IF(BC1202="R", $CA1202, IF(OR(BC1202="P", BC1202="T", BC1202="N"), 0, IF($C1202="DM", $T1202, IF(OR(BC1202="Y", BC1202="IR"),$AM1202,IF(BC1202="C", IF($BI1202="Y", IF($BA1202="C", IF($AF1202="N/A", $Q1202, $AF1202), IF($AF1202="N/A", $T1202, $AM1202)), IF($AG1202="N/A", $T1202,$AG1202)))))))</f>
        <v>#VALUE!</v>
      </c>
      <c r="BV1202" s="16" t="e">
        <f>IF(BD1202="R", $CA1202, IF(OR(BD1202="P", BD1202="T", BD1202="N"), 0, IF($C1202="DM", $T1202, IF(OR(BD1202="Y", BD1202="IR"),$AM1202,IF(BD1202="C", IF($BI1202="Y", IF($BA1202="C", IF($AF1202="N/A", $Q1202, $AF1202), IF($AF1202="N/A", $T1202, $AM1202)), IF($AG1202="N/A", $T1202,$AG1202)))))))</f>
        <v>#VALUE!</v>
      </c>
      <c r="BW1202" s="16" t="e">
        <f>IF(BE1202="R", $CA1202, IF(OR(BE1202="P", BE1202="T", BE1202="N"), 0, IF($C1202="DM", $T1202, IF(OR(BE1202="Y", BE1202="IR"),$AM1202,IF(BE1202="C", IF($BI1202="Y", IF($BA1202="C", IF($AF1202="N/A", $Q1202, $AF1202), IF($AF1202="N/A", $T1202, $AM1202)), IF($AG1202="N/A", $T1202,$AG1202)))))))</f>
        <v>#VALUE!</v>
      </c>
      <c r="BX1202" s="16" t="e">
        <f>IF(BF1202="R", $CA1202, IF(OR(BF1202="P", BF1202="T", BF1202="N"), 0, IF($C1202="DM", $T1202, IF(OR(BF1202="Y", BF1202="IR"),$AM1202,IF(BF1202="C", IF($BI1202="Y", IF($BA1202="C", IF($AF1202="N/A", $Q1202, $AF1202), IF($AF1202="N/A", $T1202, $AM1202)), IF($AG1202="N/A", $T1202,$AG1202)))))))</f>
        <v>#VALUE!</v>
      </c>
      <c r="BY1202" s="16" t="e">
        <f>IF(BG1202="R", $CA1202, IF(OR(BG1202="P", BG1202="T", BG1202="N"), 0, IF($C1202="DM", $T1202, IF(OR(BG1202="Y", BG1202="IR"),$AM1202,IF(BG1202="C", IF($BI1202="Y", IF($BA1202="C", IF($AF1202="N/A", $Q1202, $AF1202), IF($AF1202="N/A", $T1202, $AM1202)), IF($AG1202="N/A", $T1202,$AG1202)))))))</f>
        <v>#VALUE!</v>
      </c>
      <c r="BZ1202" s="16" t="e">
        <f>IF(BH1202="R", $CA1202, IF(OR(BH1202="P", BH1202="T", BH1202="N"), 0, IF($C1202="DM", $T1202, IF(OR(BH1202="Y", BH1202="IR"),$AM1202,IF(BH1202="C", IF($BI1202="Y", IF($BA1202="C", IF($AF1202="N/A", $Q1202, $AF1202), IF($AF1202="N/A", $T1202, $AM1202)), IF($AG1202="N/A", $T1202,$AG1202)))))))</f>
        <v>#VALUE!</v>
      </c>
      <c r="CA1202" s="15" t="s">
        <v>75</v>
      </c>
      <c r="CB1202" s="16" t="e">
        <f>BZ1202</f>
        <v>#VALUE!</v>
      </c>
      <c r="CC1202" s="15" t="str">
        <f>IF(OR($BH1202="T", $BH1202="R"), 0, IF($BH1202="C", IF($BI1202="Y", IF($BA1202="C", 0, IF(AF1202="N/A", Q1202-T1202, AF1202-AG1202)), IF($AF1202="N/A", U1202, AH1202)), AN1202))</f>
        <v>N/A</v>
      </c>
      <c r="CD1202" s="15" t="str">
        <f>IF(OR($BH1202="T", $BH1202="R"), 0, IF($BH1202="C", IF($BI1202="Y", 0, IF($AF1202="N/A", V1202, AI1202)), AO1202))</f>
        <v>N/A</v>
      </c>
      <c r="CE1202" s="15" t="str">
        <f>IF(OR($BH1202="T", $BH1202="R"), 0, IF($BH1202="C", IF($BI1202="Y", 0, IF($AF1202="N/A", W1202, AJ1202)), AP1202))</f>
        <v>N/A</v>
      </c>
      <c r="CF1202" s="15" t="str">
        <f>IF(OR($BH1202="T", $BH1202="R"), 0, IF($BH1202="C", IF($BI1202="Y", 0, IF($AF1202="N/A", X1202, AK1202)), AQ1202))</f>
        <v>N/A</v>
      </c>
    </row>
    <row r="1203" spans="1:84" x14ac:dyDescent="0.25">
      <c r="A1203" s="14">
        <v>6180</v>
      </c>
      <c r="B1203" s="15"/>
      <c r="C1203" s="15"/>
      <c r="D1203" s="15"/>
      <c r="E1203" s="15" t="e">
        <f>VLOOKUP(B1203, 'Rookie Year'!$A$2:$B$55679,2,FALSE)</f>
        <v>#N/A</v>
      </c>
      <c r="F1203" s="15">
        <v>2024</v>
      </c>
      <c r="G1203" s="15" t="s">
        <v>42</v>
      </c>
      <c r="H1203" s="15"/>
      <c r="I1203" s="16"/>
      <c r="J1203" s="15"/>
      <c r="K1203" s="17">
        <f>IF(AND(G1203&lt;&gt;"N",R1203="N/A"), IF(I1203&lt;4, 0, 0.25),IF(I1203=1, IF(J1203=1,0.25, 0.25), IF(I1203&lt;13, 0.25, IF(I1203&lt;26, 0.4, IF(I1203&lt;51, 0.6, 0.75)))))</f>
        <v>0.25</v>
      </c>
      <c r="L1203" s="16">
        <f>I1203-M1203</f>
        <v>0</v>
      </c>
      <c r="M1203" s="16">
        <f>ROUNDUP(I1203*K1203,0)</f>
        <v>0</v>
      </c>
      <c r="N1203" s="16">
        <f>M1203*J1203</f>
        <v>0</v>
      </c>
      <c r="O1203" s="16">
        <v>0</v>
      </c>
      <c r="P1203" s="16">
        <v>0</v>
      </c>
      <c r="Q1203" s="16">
        <f>N1203-O1203-P1203</f>
        <v>0</v>
      </c>
      <c r="R1203" s="15" t="s">
        <v>75</v>
      </c>
      <c r="S1203" s="15">
        <f>IF(R1203="N/A", J1203-($B$1-F1203), J1203-($B$1-R1203))</f>
        <v>0</v>
      </c>
      <c r="T1203" s="16" t="str">
        <f>IF($S1203&lt;1, "N/A", $M1203)</f>
        <v>N/A</v>
      </c>
      <c r="U1203" s="16" t="str">
        <f>IF($S1203&lt;2, "N/A", $M1203)</f>
        <v>N/A</v>
      </c>
      <c r="V1203" s="16" t="str">
        <f>IF($S1203&lt;3, "N/A", $M1203)</f>
        <v>N/A</v>
      </c>
      <c r="W1203" s="16" t="str">
        <f>IF($S1203&lt;4, "N/A", $M1203)</f>
        <v>N/A</v>
      </c>
      <c r="X1203" s="16" t="str">
        <f>IF($S1203&lt;5, "N/A", $M1203)</f>
        <v>N/A</v>
      </c>
      <c r="Y1203" s="15" t="str">
        <f>IF(SUM(T1203:X1203)&lt;&gt;Q1203, "CHECK", "OK")</f>
        <v>OK</v>
      </c>
      <c r="Z1203" s="15" t="str">
        <f>IF(F1203=$B$1, "No", IF(S1203=1, "Yes", "No"))</f>
        <v>No</v>
      </c>
      <c r="AA1203" s="18" t="str">
        <f>IF(C1203="DM", "N/A", IF(Z1203="No","N/A",VLOOKUP(B1203,'Extension List'!$A$3:$R$1972,18,FALSE)))</f>
        <v>N/A</v>
      </c>
      <c r="AB1203" s="15" t="str">
        <f>IF(C1203="DM", "N/A", IF(Z1203="No","N/A",VLOOKUP(B1203,'Extension List'!$A$3:$T$1972,20,FALSE)))</f>
        <v>N/A</v>
      </c>
      <c r="AC1203" s="15" t="str">
        <f>IF(AA1203="N/A", "N/A", 0)</f>
        <v>N/A</v>
      </c>
      <c r="AD1203" s="16" t="str">
        <f>IF(AE1203="N/A", "N/A", AA1203-AE1203)</f>
        <v>N/A</v>
      </c>
      <c r="AE1203" s="16" t="str">
        <f>IF(AA1203="N/A", "N/A", IF(AC1203&gt;0, IF(AA1203&lt;13, ROUNDUP(0.25*AA1203,0), IF(AA1203&lt;26, ROUNDUP(0.4*AA1203,0), IF(AA1203&lt;51, ROUNDUP(0.6*AA1203,0), ROUNDUP(0.75*AA1203,0)))), "N/A"))</f>
        <v>N/A</v>
      </c>
      <c r="AF1203" s="16" t="str">
        <f>IF(AD1203="N/A","N/A", (AE1203*AC1203)+Q1203)</f>
        <v>N/A</v>
      </c>
      <c r="AG1203" s="16" t="str">
        <f>IF($AF1203="N/A", "N/A", "TBC")</f>
        <v>N/A</v>
      </c>
      <c r="AH1203" s="16" t="str">
        <f>IF($AF1203="N/A", "N/A", "TBC")</f>
        <v>N/A</v>
      </c>
      <c r="AI1203" s="16" t="str">
        <f>IF($AF1203="N/A","N/A",IF(AC1203&gt;1,"TBC","N/A"))</f>
        <v>N/A</v>
      </c>
      <c r="AJ1203" s="16" t="str">
        <f>IF($AF1203="N/A","N/A",IF(AC1203&gt;2,"TBC","N/A"))</f>
        <v>N/A</v>
      </c>
      <c r="AK1203" s="16" t="str">
        <f>IF($AF1203="N/A","N/A",IF(AC1203&gt;3,"TBC","N/A"))</f>
        <v>N/A</v>
      </c>
      <c r="AL1203" s="16" t="str">
        <f>IF(AC1203="N/A","N/A",IF(AC1203&gt;0,IF(SUM(AG1203:AK1203)&lt;&gt;AF1203,"CHECK","OK"),"N/A"))</f>
        <v>N/A</v>
      </c>
      <c r="AM1203" s="16" t="e">
        <f>IF(AD1203="N/A", L1203+T1203, L1203+AG1203)</f>
        <v>#VALUE!</v>
      </c>
      <c r="AN1203" s="16" t="str">
        <f>IF(AD1203="N/A", IF(U1203="N/A", "N/A", L1203+U1203), AD1203+AH1203)</f>
        <v>N/A</v>
      </c>
      <c r="AO1203" s="16" t="str">
        <f>IF(AD1203="N/A", IF(V1203="N/A", "N/A", L1203+V1203), IF(AI1203="N/A", "N/A", AD1203+AI1203))</f>
        <v>N/A</v>
      </c>
      <c r="AP1203" s="16" t="str">
        <f>IF(AD1203="N/A", IF(W1203="N/A", "N/A", L1203+W1203), IF(AJ1203="N/A", "N/A", AD1203+AJ1203))</f>
        <v>N/A</v>
      </c>
      <c r="AQ1203" s="16" t="str">
        <f>IF(AD1203="N/A", IF(X1203="N/A", "N/A", L1203+X1203), IF(AK1203="N/A", "N/A", AD1203+AK1203))</f>
        <v>N/A</v>
      </c>
      <c r="AR1203" s="15" t="s">
        <v>40</v>
      </c>
      <c r="AS1203" s="15" t="s">
        <v>40</v>
      </c>
      <c r="AT1203" s="15" t="s">
        <v>40</v>
      </c>
      <c r="AU1203" s="15" t="s">
        <v>40</v>
      </c>
      <c r="AV1203" s="15" t="s">
        <v>40</v>
      </c>
      <c r="AW1203" s="15" t="s">
        <v>40</v>
      </c>
      <c r="AX1203" s="15" t="s">
        <v>40</v>
      </c>
      <c r="AY1203" s="15" t="s">
        <v>40</v>
      </c>
      <c r="AZ1203" s="15" t="s">
        <v>40</v>
      </c>
      <c r="BA1203" s="15" t="s">
        <v>40</v>
      </c>
      <c r="BB1203" s="15" t="s">
        <v>40</v>
      </c>
      <c r="BC1203" s="15" t="s">
        <v>40</v>
      </c>
      <c r="BD1203" s="15" t="s">
        <v>40</v>
      </c>
      <c r="BE1203" s="15" t="s">
        <v>40</v>
      </c>
      <c r="BF1203" s="15" t="s">
        <v>40</v>
      </c>
      <c r="BG1203" s="15" t="s">
        <v>40</v>
      </c>
      <c r="BH1203" s="15" t="s">
        <v>40</v>
      </c>
      <c r="BJ1203" s="16" t="e">
        <f>IF(AR1203="R", $CA1203, IF(OR(AR1203="P", AR1203="T", AR1203="N"), 0, IF($C1203="DM", $T1203, IF(OR(AR1203="Y", AR1203="IR"),$AM1203,IF(AR1203="C", IF($BI1203="Y", IF($AF1203="N/A", $Q1203, $AF1203), IF($AG1203="N/A", $T1203,$AG1203)))))))</f>
        <v>#VALUE!</v>
      </c>
      <c r="BK1203" s="16" t="e">
        <f>IF(AS1203="R", $CA1203, IF(OR(AS1203="P", AS1203="T", AS1203="N"), 0, IF($C1203="DM", $T1203, IF(OR(AS1203="Y", AS1203="IR"),$AM1203,IF(AS1203="C", IF($BI1203="Y", IF($AF1203="N/A", $Q1203, $AF1203), IF($AG1203="N/A", $T1203,$AG1203)))))))</f>
        <v>#VALUE!</v>
      </c>
      <c r="BL1203" s="16" t="e">
        <f>IF(AT1203="R", $CA1203, IF(OR(AT1203="P", AT1203="T", AT1203="N"), 0, IF($C1203="DM", $T1203, IF(OR(AT1203="Y", AT1203="IR"),$AM1203,IF(AT1203="C", IF($BI1203="Y", IF($AF1203="N/A", $Q1203, $AF1203), IF($AG1203="N/A", $T1203,$AG1203)))))))</f>
        <v>#VALUE!</v>
      </c>
      <c r="BM1203" s="16" t="e">
        <f>IF(AU1203="R", $CA1203, IF(OR(AU1203="P", AU1203="T", AU1203="N"), 0, IF($C1203="DM", $T1203, IF(OR(AU1203="Y", AU1203="IR"),$AM1203,IF(AU1203="C", IF($BI1203="Y", IF($AF1203="N/A", $Q1203, $AF1203), IF($AG1203="N/A", $T1203,$AG1203)))))))</f>
        <v>#VALUE!</v>
      </c>
      <c r="BN1203" s="16" t="e">
        <f>IF(AV1203="R", $CA1203, IF(OR(AV1203="P", AV1203="T", AV1203="N"), 0, IF($C1203="DM", $T1203, IF(OR(AV1203="Y", AV1203="IR"),$AM1203,IF(AV1203="C", IF($BI1203="Y", IF($AF1203="N/A", $Q1203, $AF1203), IF($AG1203="N/A", $T1203,$AG1203)))))))</f>
        <v>#VALUE!</v>
      </c>
      <c r="BO1203" s="16" t="e">
        <f>IF(AW1203="R", $CA1203, IF(OR(AW1203="P", AW1203="T", AW1203="N"), 0, IF($C1203="DM", $T1203, IF(OR(AW1203="Y", AW1203="IR"),$AM1203,IF(AW1203="C", IF($BI1203="Y", IF($AF1203="N/A", $Q1203, $AF1203), IF($AG1203="N/A", $T1203,$AG1203)))))))</f>
        <v>#VALUE!</v>
      </c>
      <c r="BP1203" s="16" t="e">
        <f>IF(AX1203="R", $CA1203, IF(OR(AX1203="P", AX1203="T", AX1203="N"), 0, IF($C1203="DM", $T1203, IF(OR(AX1203="Y", AX1203="IR"),$AM1203,IF(AX1203="C", IF($BI1203="Y", IF($AF1203="N/A", $Q1203, $AF1203), IF($AG1203="N/A", $T1203,$AG1203)))))))</f>
        <v>#VALUE!</v>
      </c>
      <c r="BQ1203" s="16" t="e">
        <f>IF(AY1203="R", $CA1203, IF(OR(AY1203="P", AY1203="T", AY1203="N"), 0, IF($C1203="DM", $T1203, IF(OR(AY1203="Y", AY1203="IR"),$AM1203,IF(AY1203="C", IF($BI1203="Y", IF($AF1203="N/A", $Q1203, $AF1203), IF($AG1203="N/A", $T1203,$AG1203)))))))</f>
        <v>#VALUE!</v>
      </c>
      <c r="BR1203" s="16" t="e">
        <f>IF(AZ1203="R", $CA1203, IF(OR(AZ1203="P", AZ1203="T", AZ1203="N"), 0, IF($C1203="DM", $T1203, IF(OR(AZ1203="Y", AZ1203="IR"),$AM1203,IF(AZ1203="C", IF($BI1203="Y", IF($AF1203="N/A", $Q1203, $AF1203), IF($AG1203="N/A", $T1203,$AG1203)))))))</f>
        <v>#VALUE!</v>
      </c>
      <c r="BS1203" s="16" t="e">
        <f>IF(BA1203="R", $CA1203, IF(OR(BA1203="P", BA1203="T", BA1203="N"), 0, IF($C1203="DM", $T1203, IF(OR(BA1203="Y", BA1203="IR"),$AM1203,IF(BA1203="C", IF($BI1203="Y", IF($AF1203="N/A", $Q1203, $AF1203), IF($AG1203="N/A", $T1203,$AG1203)))))))</f>
        <v>#VALUE!</v>
      </c>
      <c r="BT1203" s="16" t="e">
        <f>IF(BB1203="R", $CA1203, IF(OR(BB1203="P", BB1203="T", BB1203="N"), 0, IF($C1203="DM", $T1203, IF(OR(BB1203="Y", BB1203="IR"),$AM1203,IF(BB1203="C", IF($BI1203="Y", IF($BA1203="C", IF($AF1203="N/A", $Q1203, $AF1203), IF($AF1203="N/A", $T1203, $AM1203)), IF($AG1203="N/A", $T1203,$AG1203)))))))</f>
        <v>#VALUE!</v>
      </c>
      <c r="BU1203" s="16" t="e">
        <f>IF(BC1203="R", $CA1203, IF(OR(BC1203="P", BC1203="T", BC1203="N"), 0, IF($C1203="DM", $T1203, IF(OR(BC1203="Y", BC1203="IR"),$AM1203,IF(BC1203="C", IF($BI1203="Y", IF($BA1203="C", IF($AF1203="N/A", $Q1203, $AF1203), IF($AF1203="N/A", $T1203, $AM1203)), IF($AG1203="N/A", $T1203,$AG1203)))))))</f>
        <v>#VALUE!</v>
      </c>
      <c r="BV1203" s="16" t="e">
        <f>IF(BD1203="R", $CA1203, IF(OR(BD1203="P", BD1203="T", BD1203="N"), 0, IF($C1203="DM", $T1203, IF(OR(BD1203="Y", BD1203="IR"),$AM1203,IF(BD1203="C", IF($BI1203="Y", IF($BA1203="C", IF($AF1203="N/A", $Q1203, $AF1203), IF($AF1203="N/A", $T1203, $AM1203)), IF($AG1203="N/A", $T1203,$AG1203)))))))</f>
        <v>#VALUE!</v>
      </c>
      <c r="BW1203" s="16" t="e">
        <f>IF(BE1203="R", $CA1203, IF(OR(BE1203="P", BE1203="T", BE1203="N"), 0, IF($C1203="DM", $T1203, IF(OR(BE1203="Y", BE1203="IR"),$AM1203,IF(BE1203="C", IF($BI1203="Y", IF($BA1203="C", IF($AF1203="N/A", $Q1203, $AF1203), IF($AF1203="N/A", $T1203, $AM1203)), IF($AG1203="N/A", $T1203,$AG1203)))))))</f>
        <v>#VALUE!</v>
      </c>
      <c r="BX1203" s="16" t="e">
        <f>IF(BF1203="R", $CA1203, IF(OR(BF1203="P", BF1203="T", BF1203="N"), 0, IF($C1203="DM", $T1203, IF(OR(BF1203="Y", BF1203="IR"),$AM1203,IF(BF1203="C", IF($BI1203="Y", IF($BA1203="C", IF($AF1203="N/A", $Q1203, $AF1203), IF($AF1203="N/A", $T1203, $AM1203)), IF($AG1203="N/A", $T1203,$AG1203)))))))</f>
        <v>#VALUE!</v>
      </c>
      <c r="BY1203" s="16" t="e">
        <f>IF(BG1203="R", $CA1203, IF(OR(BG1203="P", BG1203="T", BG1203="N"), 0, IF($C1203="DM", $T1203, IF(OR(BG1203="Y", BG1203="IR"),$AM1203,IF(BG1203="C", IF($BI1203="Y", IF($BA1203="C", IF($AF1203="N/A", $Q1203, $AF1203), IF($AF1203="N/A", $T1203, $AM1203)), IF($AG1203="N/A", $T1203,$AG1203)))))))</f>
        <v>#VALUE!</v>
      </c>
      <c r="BZ1203" s="16" t="e">
        <f>IF(BH1203="R", $CA1203, IF(OR(BH1203="P", BH1203="T", BH1203="N"), 0, IF($C1203="DM", $T1203, IF(OR(BH1203="Y", BH1203="IR"),$AM1203,IF(BH1203="C", IF($BI1203="Y", IF($BA1203="C", IF($AF1203="N/A", $Q1203, $AF1203), IF($AF1203="N/A", $T1203, $AM1203)), IF($AG1203="N/A", $T1203,$AG1203)))))))</f>
        <v>#VALUE!</v>
      </c>
      <c r="CA1203" s="15" t="s">
        <v>75</v>
      </c>
      <c r="CB1203" s="16" t="e">
        <f>BZ1203</f>
        <v>#VALUE!</v>
      </c>
      <c r="CC1203" s="15" t="str">
        <f>IF(OR($BH1203="T", $BH1203="R"), 0, IF($BH1203="C", IF($BI1203="Y", IF($BA1203="C", 0, IF(AF1203="N/A", Q1203-T1203, AF1203-AG1203)), IF($AF1203="N/A", U1203, AH1203)), AN1203))</f>
        <v>N/A</v>
      </c>
      <c r="CD1203" s="15" t="str">
        <f>IF(OR($BH1203="T", $BH1203="R"), 0, IF($BH1203="C", IF($BI1203="Y", 0, IF($AF1203="N/A", V1203, AI1203)), AO1203))</f>
        <v>N/A</v>
      </c>
      <c r="CE1203" s="15" t="str">
        <f>IF(OR($BH1203="T", $BH1203="R"), 0, IF($BH1203="C", IF($BI1203="Y", 0, IF($AF1203="N/A", W1203, AJ1203)), AP1203))</f>
        <v>N/A</v>
      </c>
      <c r="CF1203" s="15" t="str">
        <f>IF(OR($BH1203="T", $BH1203="R"), 0, IF($BH1203="C", IF($BI1203="Y", 0, IF($AF1203="N/A", X1203, AK1203)), AQ1203))</f>
        <v>N/A</v>
      </c>
    </row>
    <row r="1204" spans="1:84" x14ac:dyDescent="0.25">
      <c r="A1204" s="14">
        <v>6181</v>
      </c>
      <c r="B1204" s="15"/>
      <c r="C1204" s="15"/>
      <c r="D1204" s="15"/>
      <c r="E1204" s="15" t="e">
        <f>VLOOKUP(B1204, 'Rookie Year'!$A$2:$B$55679,2,FALSE)</f>
        <v>#N/A</v>
      </c>
      <c r="F1204" s="15">
        <v>2024</v>
      </c>
      <c r="G1204" s="15" t="s">
        <v>42</v>
      </c>
      <c r="H1204" s="15"/>
      <c r="I1204" s="16"/>
      <c r="J1204" s="15"/>
      <c r="K1204" s="17">
        <f>IF(AND(G1204&lt;&gt;"N",R1204="N/A"), IF(I1204&lt;4, 0, 0.25),IF(I1204=1, IF(J1204=1,0.25, 0.25), IF(I1204&lt;13, 0.25, IF(I1204&lt;26, 0.4, IF(I1204&lt;51, 0.6, 0.75)))))</f>
        <v>0.25</v>
      </c>
      <c r="L1204" s="16">
        <f>I1204-M1204</f>
        <v>0</v>
      </c>
      <c r="M1204" s="16">
        <f>ROUNDUP(I1204*K1204,0)</f>
        <v>0</v>
      </c>
      <c r="N1204" s="16">
        <f>M1204*J1204</f>
        <v>0</v>
      </c>
      <c r="O1204" s="16">
        <v>0</v>
      </c>
      <c r="P1204" s="16">
        <v>0</v>
      </c>
      <c r="Q1204" s="16">
        <f>N1204-O1204-P1204</f>
        <v>0</v>
      </c>
      <c r="R1204" s="15" t="s">
        <v>75</v>
      </c>
      <c r="S1204" s="15">
        <f>IF(R1204="N/A", J1204-($B$1-F1204), J1204-($B$1-R1204))</f>
        <v>0</v>
      </c>
      <c r="T1204" s="16" t="str">
        <f>IF($S1204&lt;1, "N/A", $M1204)</f>
        <v>N/A</v>
      </c>
      <c r="U1204" s="16" t="str">
        <f>IF($S1204&lt;2, "N/A", $M1204)</f>
        <v>N/A</v>
      </c>
      <c r="V1204" s="16" t="str">
        <f>IF($S1204&lt;3, "N/A", $M1204)</f>
        <v>N/A</v>
      </c>
      <c r="W1204" s="16" t="str">
        <f>IF($S1204&lt;4, "N/A", $M1204)</f>
        <v>N/A</v>
      </c>
      <c r="X1204" s="16" t="str">
        <f>IF($S1204&lt;5, "N/A", $M1204)</f>
        <v>N/A</v>
      </c>
      <c r="Y1204" s="15" t="str">
        <f>IF(SUM(T1204:X1204)&lt;&gt;Q1204, "CHECK", "OK")</f>
        <v>OK</v>
      </c>
      <c r="Z1204" s="15" t="str">
        <f>IF(F1204=$B$1, "No", IF(S1204=1, "Yes", "No"))</f>
        <v>No</v>
      </c>
      <c r="AA1204" s="18" t="str">
        <f>IF(C1204="DM", "N/A", IF(Z1204="No","N/A",VLOOKUP(B1204,'Extension List'!$A$3:$R$1972,18,FALSE)))</f>
        <v>N/A</v>
      </c>
      <c r="AB1204" s="15" t="str">
        <f>IF(C1204="DM", "N/A", IF(Z1204="No","N/A",VLOOKUP(B1204,'Extension List'!$A$3:$T$1972,20,FALSE)))</f>
        <v>N/A</v>
      </c>
      <c r="AC1204" s="15" t="str">
        <f>IF(AA1204="N/A", "N/A", 0)</f>
        <v>N/A</v>
      </c>
      <c r="AD1204" s="16" t="str">
        <f>IF(AE1204="N/A", "N/A", AA1204-AE1204)</f>
        <v>N/A</v>
      </c>
      <c r="AE1204" s="16" t="str">
        <f>IF(AA1204="N/A", "N/A", IF(AC1204&gt;0, IF(AA1204&lt;13, ROUNDUP(0.25*AA1204,0), IF(AA1204&lt;26, ROUNDUP(0.4*AA1204,0), IF(AA1204&lt;51, ROUNDUP(0.6*AA1204,0), ROUNDUP(0.75*AA1204,0)))), "N/A"))</f>
        <v>N/A</v>
      </c>
      <c r="AF1204" s="16" t="str">
        <f>IF(AD1204="N/A","N/A", (AE1204*AC1204)+Q1204)</f>
        <v>N/A</v>
      </c>
      <c r="AG1204" s="16" t="str">
        <f>IF($AF1204="N/A", "N/A", "TBC")</f>
        <v>N/A</v>
      </c>
      <c r="AH1204" s="16" t="str">
        <f>IF($AF1204="N/A", "N/A", "TBC")</f>
        <v>N/A</v>
      </c>
      <c r="AI1204" s="16" t="str">
        <f>IF($AF1204="N/A","N/A",IF(AC1204&gt;1,"TBC","N/A"))</f>
        <v>N/A</v>
      </c>
      <c r="AJ1204" s="16" t="str">
        <f>IF($AF1204="N/A","N/A",IF(AC1204&gt;2,"TBC","N/A"))</f>
        <v>N/A</v>
      </c>
      <c r="AK1204" s="16" t="str">
        <f>IF($AF1204="N/A","N/A",IF(AC1204&gt;3,"TBC","N/A"))</f>
        <v>N/A</v>
      </c>
      <c r="AL1204" s="16" t="str">
        <f>IF(AC1204="N/A","N/A",IF(AC1204&gt;0,IF(SUM(AG1204:AK1204)&lt;&gt;AF1204,"CHECK","OK"),"N/A"))</f>
        <v>N/A</v>
      </c>
      <c r="AM1204" s="16" t="e">
        <f>IF(AD1204="N/A", L1204+T1204, L1204+AG1204)</f>
        <v>#VALUE!</v>
      </c>
      <c r="AN1204" s="16" t="str">
        <f>IF(AD1204="N/A", IF(U1204="N/A", "N/A", L1204+U1204), AD1204+AH1204)</f>
        <v>N/A</v>
      </c>
      <c r="AO1204" s="16" t="str">
        <f>IF(AD1204="N/A", IF(V1204="N/A", "N/A", L1204+V1204), IF(AI1204="N/A", "N/A", AD1204+AI1204))</f>
        <v>N/A</v>
      </c>
      <c r="AP1204" s="16" t="str">
        <f>IF(AD1204="N/A", IF(W1204="N/A", "N/A", L1204+W1204), IF(AJ1204="N/A", "N/A", AD1204+AJ1204))</f>
        <v>N/A</v>
      </c>
      <c r="AQ1204" s="16" t="str">
        <f>IF(AD1204="N/A", IF(X1204="N/A", "N/A", L1204+X1204), IF(AK1204="N/A", "N/A", AD1204+AK1204))</f>
        <v>N/A</v>
      </c>
      <c r="AR1204" s="15" t="s">
        <v>40</v>
      </c>
      <c r="AS1204" s="15" t="s">
        <v>40</v>
      </c>
      <c r="AT1204" s="15" t="s">
        <v>40</v>
      </c>
      <c r="AU1204" s="15" t="s">
        <v>40</v>
      </c>
      <c r="AV1204" s="15" t="s">
        <v>40</v>
      </c>
      <c r="AW1204" s="15" t="s">
        <v>40</v>
      </c>
      <c r="AX1204" s="15" t="s">
        <v>40</v>
      </c>
      <c r="AY1204" s="15" t="s">
        <v>40</v>
      </c>
      <c r="AZ1204" s="15" t="s">
        <v>40</v>
      </c>
      <c r="BA1204" s="15" t="s">
        <v>40</v>
      </c>
      <c r="BB1204" s="15" t="s">
        <v>40</v>
      </c>
      <c r="BC1204" s="15" t="s">
        <v>40</v>
      </c>
      <c r="BD1204" s="15" t="s">
        <v>40</v>
      </c>
      <c r="BE1204" s="15" t="s">
        <v>40</v>
      </c>
      <c r="BF1204" s="15" t="s">
        <v>40</v>
      </c>
      <c r="BG1204" s="15" t="s">
        <v>40</v>
      </c>
      <c r="BH1204" s="15" t="s">
        <v>40</v>
      </c>
      <c r="BJ1204" s="16" t="e">
        <f>IF(AR1204="R", $CA1204, IF(OR(AR1204="P", AR1204="T", AR1204="N"), 0, IF($C1204="DM", $T1204, IF(OR(AR1204="Y", AR1204="IR"),$AM1204,IF(AR1204="C", IF($BI1204="Y", IF($AF1204="N/A", $Q1204, $AF1204), IF($AG1204="N/A", $T1204,$AG1204)))))))</f>
        <v>#VALUE!</v>
      </c>
      <c r="BK1204" s="16" t="e">
        <f>IF(AS1204="R", $CA1204, IF(OR(AS1204="P", AS1204="T", AS1204="N"), 0, IF($C1204="DM", $T1204, IF(OR(AS1204="Y", AS1204="IR"),$AM1204,IF(AS1204="C", IF($BI1204="Y", IF($AF1204="N/A", $Q1204, $AF1204), IF($AG1204="N/A", $T1204,$AG1204)))))))</f>
        <v>#VALUE!</v>
      </c>
      <c r="BL1204" s="16" t="e">
        <f>IF(AT1204="R", $CA1204, IF(OR(AT1204="P", AT1204="T", AT1204="N"), 0, IF($C1204="DM", $T1204, IF(OR(AT1204="Y", AT1204="IR"),$AM1204,IF(AT1204="C", IF($BI1204="Y", IF($AF1204="N/A", $Q1204, $AF1204), IF($AG1204="N/A", $T1204,$AG1204)))))))</f>
        <v>#VALUE!</v>
      </c>
      <c r="BM1204" s="16" t="e">
        <f>IF(AU1204="R", $CA1204, IF(OR(AU1204="P", AU1204="T", AU1204="N"), 0, IF($C1204="DM", $T1204, IF(OR(AU1204="Y", AU1204="IR"),$AM1204,IF(AU1204="C", IF($BI1204="Y", IF($AF1204="N/A", $Q1204, $AF1204), IF($AG1204="N/A", $T1204,$AG1204)))))))</f>
        <v>#VALUE!</v>
      </c>
      <c r="BN1204" s="16" t="e">
        <f>IF(AV1204="R", $CA1204, IF(OR(AV1204="P", AV1204="T", AV1204="N"), 0, IF($C1204="DM", $T1204, IF(OR(AV1204="Y", AV1204="IR"),$AM1204,IF(AV1204="C", IF($BI1204="Y", IF($AF1204="N/A", $Q1204, $AF1204), IF($AG1204="N/A", $T1204,$AG1204)))))))</f>
        <v>#VALUE!</v>
      </c>
      <c r="BO1204" s="16" t="e">
        <f>IF(AW1204="R", $CA1204, IF(OR(AW1204="P", AW1204="T", AW1204="N"), 0, IF($C1204="DM", $T1204, IF(OR(AW1204="Y", AW1204="IR"),$AM1204,IF(AW1204="C", IF($BI1204="Y", IF($AF1204="N/A", $Q1204, $AF1204), IF($AG1204="N/A", $T1204,$AG1204)))))))</f>
        <v>#VALUE!</v>
      </c>
      <c r="BP1204" s="16" t="e">
        <f>IF(AX1204="R", $CA1204, IF(OR(AX1204="P", AX1204="T", AX1204="N"), 0, IF($C1204="DM", $T1204, IF(OR(AX1204="Y", AX1204="IR"),$AM1204,IF(AX1204="C", IF($BI1204="Y", IF($AF1204="N/A", $Q1204, $AF1204), IF($AG1204="N/A", $T1204,$AG1204)))))))</f>
        <v>#VALUE!</v>
      </c>
      <c r="BQ1204" s="16" t="e">
        <f>IF(AY1204="R", $CA1204, IF(OR(AY1204="P", AY1204="T", AY1204="N"), 0, IF($C1204="DM", $T1204, IF(OR(AY1204="Y", AY1204="IR"),$AM1204,IF(AY1204="C", IF($BI1204="Y", IF($AF1204="N/A", $Q1204, $AF1204), IF($AG1204="N/A", $T1204,$AG1204)))))))</f>
        <v>#VALUE!</v>
      </c>
      <c r="BR1204" s="16" t="e">
        <f>IF(AZ1204="R", $CA1204, IF(OR(AZ1204="P", AZ1204="T", AZ1204="N"), 0, IF($C1204="DM", $T1204, IF(OR(AZ1204="Y", AZ1204="IR"),$AM1204,IF(AZ1204="C", IF($BI1204="Y", IF($AF1204="N/A", $Q1204, $AF1204), IF($AG1204="N/A", $T1204,$AG1204)))))))</f>
        <v>#VALUE!</v>
      </c>
      <c r="BS1204" s="16" t="e">
        <f>IF(BA1204="R", $CA1204, IF(OR(BA1204="P", BA1204="T", BA1204="N"), 0, IF($C1204="DM", $T1204, IF(OR(BA1204="Y", BA1204="IR"),$AM1204,IF(BA1204="C", IF($BI1204="Y", IF($AF1204="N/A", $Q1204, $AF1204), IF($AG1204="N/A", $T1204,$AG1204)))))))</f>
        <v>#VALUE!</v>
      </c>
      <c r="BT1204" s="16" t="e">
        <f>IF(BB1204="R", $CA1204, IF(OR(BB1204="P", BB1204="T", BB1204="N"), 0, IF($C1204="DM", $T1204, IF(OR(BB1204="Y", BB1204="IR"),$AM1204,IF(BB1204="C", IF($BI1204="Y", IF($BA1204="C", IF($AF1204="N/A", $Q1204, $AF1204), IF($AF1204="N/A", $T1204, $AM1204)), IF($AG1204="N/A", $T1204,$AG1204)))))))</f>
        <v>#VALUE!</v>
      </c>
      <c r="BU1204" s="16" t="e">
        <f>IF(BC1204="R", $CA1204, IF(OR(BC1204="P", BC1204="T", BC1204="N"), 0, IF($C1204="DM", $T1204, IF(OR(BC1204="Y", BC1204="IR"),$AM1204,IF(BC1204="C", IF($BI1204="Y", IF($BA1204="C", IF($AF1204="N/A", $Q1204, $AF1204), IF($AF1204="N/A", $T1204, $AM1204)), IF($AG1204="N/A", $T1204,$AG1204)))))))</f>
        <v>#VALUE!</v>
      </c>
      <c r="BV1204" s="16" t="e">
        <f>IF(BD1204="R", $CA1204, IF(OR(BD1204="P", BD1204="T", BD1204="N"), 0, IF($C1204="DM", $T1204, IF(OR(BD1204="Y", BD1204="IR"),$AM1204,IF(BD1204="C", IF($BI1204="Y", IF($BA1204="C", IF($AF1204="N/A", $Q1204, $AF1204), IF($AF1204="N/A", $T1204, $AM1204)), IF($AG1204="N/A", $T1204,$AG1204)))))))</f>
        <v>#VALUE!</v>
      </c>
      <c r="BW1204" s="16" t="e">
        <f>IF(BE1204="R", $CA1204, IF(OR(BE1204="P", BE1204="T", BE1204="N"), 0, IF($C1204="DM", $T1204, IF(OR(BE1204="Y", BE1204="IR"),$AM1204,IF(BE1204="C", IF($BI1204="Y", IF($BA1204="C", IF($AF1204="N/A", $Q1204, $AF1204), IF($AF1204="N/A", $T1204, $AM1204)), IF($AG1204="N/A", $T1204,$AG1204)))))))</f>
        <v>#VALUE!</v>
      </c>
      <c r="BX1204" s="16" t="e">
        <f>IF(BF1204="R", $CA1204, IF(OR(BF1204="P", BF1204="T", BF1204="N"), 0, IF($C1204="DM", $T1204, IF(OR(BF1204="Y", BF1204="IR"),$AM1204,IF(BF1204="C", IF($BI1204="Y", IF($BA1204="C", IF($AF1204="N/A", $Q1204, $AF1204), IF($AF1204="N/A", $T1204, $AM1204)), IF($AG1204="N/A", $T1204,$AG1204)))))))</f>
        <v>#VALUE!</v>
      </c>
      <c r="BY1204" s="16" t="e">
        <f>IF(BG1204="R", $CA1204, IF(OR(BG1204="P", BG1204="T", BG1204="N"), 0, IF($C1204="DM", $T1204, IF(OR(BG1204="Y", BG1204="IR"),$AM1204,IF(BG1204="C", IF($BI1204="Y", IF($BA1204="C", IF($AF1204="N/A", $Q1204, $AF1204), IF($AF1204="N/A", $T1204, $AM1204)), IF($AG1204="N/A", $T1204,$AG1204)))))))</f>
        <v>#VALUE!</v>
      </c>
      <c r="BZ1204" s="16" t="e">
        <f>IF(BH1204="R", $CA1204, IF(OR(BH1204="P", BH1204="T", BH1204="N"), 0, IF($C1204="DM", $T1204, IF(OR(BH1204="Y", BH1204="IR"),$AM1204,IF(BH1204="C", IF($BI1204="Y", IF($BA1204="C", IF($AF1204="N/A", $Q1204, $AF1204), IF($AF1204="N/A", $T1204, $AM1204)), IF($AG1204="N/A", $T1204,$AG1204)))))))</f>
        <v>#VALUE!</v>
      </c>
      <c r="CA1204" s="15" t="s">
        <v>75</v>
      </c>
      <c r="CB1204" s="16" t="e">
        <f>BZ1204</f>
        <v>#VALUE!</v>
      </c>
      <c r="CC1204" s="15" t="str">
        <f>IF(OR($BH1204="T", $BH1204="R"), 0, IF($BH1204="C", IF($BI1204="Y", IF($BA1204="C", 0, IF(AF1204="N/A", Q1204-T1204, AF1204-AG1204)), IF($AF1204="N/A", U1204, AH1204)), AN1204))</f>
        <v>N/A</v>
      </c>
      <c r="CD1204" s="15" t="str">
        <f>IF(OR($BH1204="T", $BH1204="R"), 0, IF($BH1204="C", IF($BI1204="Y", 0, IF($AF1204="N/A", V1204, AI1204)), AO1204))</f>
        <v>N/A</v>
      </c>
      <c r="CE1204" s="15" t="str">
        <f>IF(OR($BH1204="T", $BH1204="R"), 0, IF($BH1204="C", IF($BI1204="Y", 0, IF($AF1204="N/A", W1204, AJ1204)), AP1204))</f>
        <v>N/A</v>
      </c>
      <c r="CF1204" s="15" t="str">
        <f>IF(OR($BH1204="T", $BH1204="R"), 0, IF($BH1204="C", IF($BI1204="Y", 0, IF($AF1204="N/A", X1204, AK1204)), AQ1204))</f>
        <v>N/A</v>
      </c>
    </row>
    <row r="1205" spans="1:84" x14ac:dyDescent="0.25">
      <c r="A1205" s="14">
        <v>6182</v>
      </c>
      <c r="B1205" s="15"/>
      <c r="C1205" s="15"/>
      <c r="D1205" s="15"/>
      <c r="E1205" s="15" t="e">
        <f>VLOOKUP(B1205, 'Rookie Year'!$A$2:$B$55679,2,FALSE)</f>
        <v>#N/A</v>
      </c>
      <c r="F1205" s="15">
        <v>2024</v>
      </c>
      <c r="G1205" s="15" t="s">
        <v>42</v>
      </c>
      <c r="H1205" s="15"/>
      <c r="I1205" s="16"/>
      <c r="J1205" s="15"/>
      <c r="K1205" s="17">
        <f>IF(AND(G1205&lt;&gt;"N",R1205="N/A"), IF(I1205&lt;4, 0, 0.25),IF(I1205=1, IF(J1205=1,0.25, 0.25), IF(I1205&lt;13, 0.25, IF(I1205&lt;26, 0.4, IF(I1205&lt;51, 0.6, 0.75)))))</f>
        <v>0.25</v>
      </c>
      <c r="L1205" s="16">
        <f>I1205-M1205</f>
        <v>0</v>
      </c>
      <c r="M1205" s="16">
        <f>ROUNDUP(I1205*K1205,0)</f>
        <v>0</v>
      </c>
      <c r="N1205" s="16">
        <f>M1205*J1205</f>
        <v>0</v>
      </c>
      <c r="O1205" s="16">
        <v>0</v>
      </c>
      <c r="P1205" s="16">
        <v>0</v>
      </c>
      <c r="Q1205" s="16">
        <f>N1205-O1205-P1205</f>
        <v>0</v>
      </c>
      <c r="R1205" s="15" t="s">
        <v>75</v>
      </c>
      <c r="S1205" s="15">
        <f>IF(R1205="N/A", J1205-($B$1-F1205), J1205-($B$1-R1205))</f>
        <v>0</v>
      </c>
      <c r="T1205" s="16" t="str">
        <f>IF($S1205&lt;1, "N/A", $M1205)</f>
        <v>N/A</v>
      </c>
      <c r="U1205" s="16" t="str">
        <f>IF($S1205&lt;2, "N/A", $M1205)</f>
        <v>N/A</v>
      </c>
      <c r="V1205" s="16" t="str">
        <f>IF($S1205&lt;3, "N/A", $M1205)</f>
        <v>N/A</v>
      </c>
      <c r="W1205" s="16" t="str">
        <f>IF($S1205&lt;4, "N/A", $M1205)</f>
        <v>N/A</v>
      </c>
      <c r="X1205" s="16" t="str">
        <f>IF($S1205&lt;5, "N/A", $M1205)</f>
        <v>N/A</v>
      </c>
      <c r="Y1205" s="15" t="str">
        <f>IF(SUM(T1205:X1205)&lt;&gt;Q1205, "CHECK", "OK")</f>
        <v>OK</v>
      </c>
      <c r="Z1205" s="15" t="str">
        <f>IF(F1205=$B$1, "No", IF(S1205=1, "Yes", "No"))</f>
        <v>No</v>
      </c>
      <c r="AA1205" s="18" t="str">
        <f>IF(C1205="DM", "N/A", IF(Z1205="No","N/A",VLOOKUP(B1205,'Extension List'!$A$3:$R$1972,18,FALSE)))</f>
        <v>N/A</v>
      </c>
      <c r="AB1205" s="15" t="str">
        <f>IF(C1205="DM", "N/A", IF(Z1205="No","N/A",VLOOKUP(B1205,'Extension List'!$A$3:$T$1972,20,FALSE)))</f>
        <v>N/A</v>
      </c>
      <c r="AC1205" s="15" t="str">
        <f>IF(AA1205="N/A", "N/A", 0)</f>
        <v>N/A</v>
      </c>
      <c r="AD1205" s="16" t="str">
        <f>IF(AE1205="N/A", "N/A", AA1205-AE1205)</f>
        <v>N/A</v>
      </c>
      <c r="AE1205" s="16" t="str">
        <f>IF(AA1205="N/A", "N/A", IF(AC1205&gt;0, IF(AA1205&lt;13, ROUNDUP(0.25*AA1205,0), IF(AA1205&lt;26, ROUNDUP(0.4*AA1205,0), IF(AA1205&lt;51, ROUNDUP(0.6*AA1205,0), ROUNDUP(0.75*AA1205,0)))), "N/A"))</f>
        <v>N/A</v>
      </c>
      <c r="AF1205" s="16" t="str">
        <f>IF(AD1205="N/A","N/A", (AE1205*AC1205)+Q1205)</f>
        <v>N/A</v>
      </c>
      <c r="AG1205" s="16" t="str">
        <f>IF($AF1205="N/A", "N/A", "TBC")</f>
        <v>N/A</v>
      </c>
      <c r="AH1205" s="16" t="str">
        <f>IF($AF1205="N/A", "N/A", "TBC")</f>
        <v>N/A</v>
      </c>
      <c r="AI1205" s="16" t="str">
        <f>IF($AF1205="N/A","N/A",IF(AC1205&gt;1,"TBC","N/A"))</f>
        <v>N/A</v>
      </c>
      <c r="AJ1205" s="16" t="str">
        <f>IF($AF1205="N/A","N/A",IF(AC1205&gt;2,"TBC","N/A"))</f>
        <v>N/A</v>
      </c>
      <c r="AK1205" s="16" t="str">
        <f>IF($AF1205="N/A","N/A",IF(AC1205&gt;3,"TBC","N/A"))</f>
        <v>N/A</v>
      </c>
      <c r="AL1205" s="16" t="str">
        <f>IF(AC1205="N/A","N/A",IF(AC1205&gt;0,IF(SUM(AG1205:AK1205)&lt;&gt;AF1205,"CHECK","OK"),"N/A"))</f>
        <v>N/A</v>
      </c>
      <c r="AM1205" s="16" t="e">
        <f>IF(AD1205="N/A", L1205+T1205, L1205+AG1205)</f>
        <v>#VALUE!</v>
      </c>
      <c r="AN1205" s="16" t="str">
        <f>IF(AD1205="N/A", IF(U1205="N/A", "N/A", L1205+U1205), AD1205+AH1205)</f>
        <v>N/A</v>
      </c>
      <c r="AO1205" s="16" t="str">
        <f>IF(AD1205="N/A", IF(V1205="N/A", "N/A", L1205+V1205), IF(AI1205="N/A", "N/A", AD1205+AI1205))</f>
        <v>N/A</v>
      </c>
      <c r="AP1205" s="16" t="str">
        <f>IF(AD1205="N/A", IF(W1205="N/A", "N/A", L1205+W1205), IF(AJ1205="N/A", "N/A", AD1205+AJ1205))</f>
        <v>N/A</v>
      </c>
      <c r="AQ1205" s="16" t="str">
        <f>IF(AD1205="N/A", IF(X1205="N/A", "N/A", L1205+X1205), IF(AK1205="N/A", "N/A", AD1205+AK1205))</f>
        <v>N/A</v>
      </c>
      <c r="AR1205" s="15" t="s">
        <v>40</v>
      </c>
      <c r="AS1205" s="15" t="s">
        <v>40</v>
      </c>
      <c r="AT1205" s="15" t="s">
        <v>40</v>
      </c>
      <c r="AU1205" s="15" t="s">
        <v>40</v>
      </c>
      <c r="AV1205" s="15" t="s">
        <v>40</v>
      </c>
      <c r="AW1205" s="15" t="s">
        <v>40</v>
      </c>
      <c r="AX1205" s="15" t="s">
        <v>40</v>
      </c>
      <c r="AY1205" s="15" t="s">
        <v>40</v>
      </c>
      <c r="AZ1205" s="15" t="s">
        <v>40</v>
      </c>
      <c r="BA1205" s="15" t="s">
        <v>40</v>
      </c>
      <c r="BB1205" s="15" t="s">
        <v>40</v>
      </c>
      <c r="BC1205" s="15" t="s">
        <v>40</v>
      </c>
      <c r="BD1205" s="15" t="s">
        <v>40</v>
      </c>
      <c r="BE1205" s="15" t="s">
        <v>40</v>
      </c>
      <c r="BF1205" s="15" t="s">
        <v>40</v>
      </c>
      <c r="BG1205" s="15" t="s">
        <v>40</v>
      </c>
      <c r="BH1205" s="15" t="s">
        <v>40</v>
      </c>
      <c r="BJ1205" s="16" t="e">
        <f>IF(AR1205="R", $CA1205, IF(OR(AR1205="P", AR1205="T", AR1205="N"), 0, IF($C1205="DM", $T1205, IF(OR(AR1205="Y", AR1205="IR"),$AM1205,IF(AR1205="C", IF($BI1205="Y", IF($AF1205="N/A", $Q1205, $AF1205), IF($AG1205="N/A", $T1205,$AG1205)))))))</f>
        <v>#VALUE!</v>
      </c>
      <c r="BK1205" s="16" t="e">
        <f>IF(AS1205="R", $CA1205, IF(OR(AS1205="P", AS1205="T", AS1205="N"), 0, IF($C1205="DM", $T1205, IF(OR(AS1205="Y", AS1205="IR"),$AM1205,IF(AS1205="C", IF($BI1205="Y", IF($AF1205="N/A", $Q1205, $AF1205), IF($AG1205="N/A", $T1205,$AG1205)))))))</f>
        <v>#VALUE!</v>
      </c>
      <c r="BL1205" s="16" t="e">
        <f>IF(AT1205="R", $CA1205, IF(OR(AT1205="P", AT1205="T", AT1205="N"), 0, IF($C1205="DM", $T1205, IF(OR(AT1205="Y", AT1205="IR"),$AM1205,IF(AT1205="C", IF($BI1205="Y", IF($AF1205="N/A", $Q1205, $AF1205), IF($AG1205="N/A", $T1205,$AG1205)))))))</f>
        <v>#VALUE!</v>
      </c>
      <c r="BM1205" s="16" t="e">
        <f>IF(AU1205="R", $CA1205, IF(OR(AU1205="P", AU1205="T", AU1205="N"), 0, IF($C1205="DM", $T1205, IF(OR(AU1205="Y", AU1205="IR"),$AM1205,IF(AU1205="C", IF($BI1205="Y", IF($AF1205="N/A", $Q1205, $AF1205), IF($AG1205="N/A", $T1205,$AG1205)))))))</f>
        <v>#VALUE!</v>
      </c>
      <c r="BN1205" s="16" t="e">
        <f>IF(AV1205="R", $CA1205, IF(OR(AV1205="P", AV1205="T", AV1205="N"), 0, IF($C1205="DM", $T1205, IF(OR(AV1205="Y", AV1205="IR"),$AM1205,IF(AV1205="C", IF($BI1205="Y", IF($AF1205="N/A", $Q1205, $AF1205), IF($AG1205="N/A", $T1205,$AG1205)))))))</f>
        <v>#VALUE!</v>
      </c>
      <c r="BO1205" s="16" t="e">
        <f>IF(AW1205="R", $CA1205, IF(OR(AW1205="P", AW1205="T", AW1205="N"), 0, IF($C1205="DM", $T1205, IF(OR(AW1205="Y", AW1205="IR"),$AM1205,IF(AW1205="C", IF($BI1205="Y", IF($AF1205="N/A", $Q1205, $AF1205), IF($AG1205="N/A", $T1205,$AG1205)))))))</f>
        <v>#VALUE!</v>
      </c>
      <c r="BP1205" s="16" t="e">
        <f>IF(AX1205="R", $CA1205, IF(OR(AX1205="P", AX1205="T", AX1205="N"), 0, IF($C1205="DM", $T1205, IF(OR(AX1205="Y", AX1205="IR"),$AM1205,IF(AX1205="C", IF($BI1205="Y", IF($AF1205="N/A", $Q1205, $AF1205), IF($AG1205="N/A", $T1205,$AG1205)))))))</f>
        <v>#VALUE!</v>
      </c>
      <c r="BQ1205" s="16" t="e">
        <f>IF(AY1205="R", $CA1205, IF(OR(AY1205="P", AY1205="T", AY1205="N"), 0, IF($C1205="DM", $T1205, IF(OR(AY1205="Y", AY1205="IR"),$AM1205,IF(AY1205="C", IF($BI1205="Y", IF($AF1205="N/A", $Q1205, $AF1205), IF($AG1205="N/A", $T1205,$AG1205)))))))</f>
        <v>#VALUE!</v>
      </c>
      <c r="BR1205" s="16" t="e">
        <f>IF(AZ1205="R", $CA1205, IF(OR(AZ1205="P", AZ1205="T", AZ1205="N"), 0, IF($C1205="DM", $T1205, IF(OR(AZ1205="Y", AZ1205="IR"),$AM1205,IF(AZ1205="C", IF($BI1205="Y", IF($AF1205="N/A", $Q1205, $AF1205), IF($AG1205="N/A", $T1205,$AG1205)))))))</f>
        <v>#VALUE!</v>
      </c>
      <c r="BS1205" s="16" t="e">
        <f>IF(BA1205="R", $CA1205, IF(OR(BA1205="P", BA1205="T", BA1205="N"), 0, IF($C1205="DM", $T1205, IF(OR(BA1205="Y", BA1205="IR"),$AM1205,IF(BA1205="C", IF($BI1205="Y", IF($AF1205="N/A", $Q1205, $AF1205), IF($AG1205="N/A", $T1205,$AG1205)))))))</f>
        <v>#VALUE!</v>
      </c>
      <c r="BT1205" s="16" t="e">
        <f>IF(BB1205="R", $CA1205, IF(OR(BB1205="P", BB1205="T", BB1205="N"), 0, IF($C1205="DM", $T1205, IF(OR(BB1205="Y", BB1205="IR"),$AM1205,IF(BB1205="C", IF($BI1205="Y", IF($BA1205="C", IF($AF1205="N/A", $Q1205, $AF1205), IF($AF1205="N/A", $T1205, $AM1205)), IF($AG1205="N/A", $T1205,$AG1205)))))))</f>
        <v>#VALUE!</v>
      </c>
      <c r="BU1205" s="16" t="e">
        <f>IF(BC1205="R", $CA1205, IF(OR(BC1205="P", BC1205="T", BC1205="N"), 0, IF($C1205="DM", $T1205, IF(OR(BC1205="Y", BC1205="IR"),$AM1205,IF(BC1205="C", IF($BI1205="Y", IF($BA1205="C", IF($AF1205="N/A", $Q1205, $AF1205), IF($AF1205="N/A", $T1205, $AM1205)), IF($AG1205="N/A", $T1205,$AG1205)))))))</f>
        <v>#VALUE!</v>
      </c>
      <c r="BV1205" s="16" t="e">
        <f>IF(BD1205="R", $CA1205, IF(OR(BD1205="P", BD1205="T", BD1205="N"), 0, IF($C1205="DM", $T1205, IF(OR(BD1205="Y", BD1205="IR"),$AM1205,IF(BD1205="C", IF($BI1205="Y", IF($BA1205="C", IF($AF1205="N/A", $Q1205, $AF1205), IF($AF1205="N/A", $T1205, $AM1205)), IF($AG1205="N/A", $T1205,$AG1205)))))))</f>
        <v>#VALUE!</v>
      </c>
      <c r="BW1205" s="16" t="e">
        <f>IF(BE1205="R", $CA1205, IF(OR(BE1205="P", BE1205="T", BE1205="N"), 0, IF($C1205="DM", $T1205, IF(OR(BE1205="Y", BE1205="IR"),$AM1205,IF(BE1205="C", IF($BI1205="Y", IF($BA1205="C", IF($AF1205="N/A", $Q1205, $AF1205), IF($AF1205="N/A", $T1205, $AM1205)), IF($AG1205="N/A", $T1205,$AG1205)))))))</f>
        <v>#VALUE!</v>
      </c>
      <c r="BX1205" s="16" t="e">
        <f>IF(BF1205="R", $CA1205, IF(OR(BF1205="P", BF1205="T", BF1205="N"), 0, IF($C1205="DM", $T1205, IF(OR(BF1205="Y", BF1205="IR"),$AM1205,IF(BF1205="C", IF($BI1205="Y", IF($BA1205="C", IF($AF1205="N/A", $Q1205, $AF1205), IF($AF1205="N/A", $T1205, $AM1205)), IF($AG1205="N/A", $T1205,$AG1205)))))))</f>
        <v>#VALUE!</v>
      </c>
      <c r="BY1205" s="16" t="e">
        <f>IF(BG1205="R", $CA1205, IF(OR(BG1205="P", BG1205="T", BG1205="N"), 0, IF($C1205="DM", $T1205, IF(OR(BG1205="Y", BG1205="IR"),$AM1205,IF(BG1205="C", IF($BI1205="Y", IF($BA1205="C", IF($AF1205="N/A", $Q1205, $AF1205), IF($AF1205="N/A", $T1205, $AM1205)), IF($AG1205="N/A", $T1205,$AG1205)))))))</f>
        <v>#VALUE!</v>
      </c>
      <c r="BZ1205" s="16" t="e">
        <f>IF(BH1205="R", $CA1205, IF(OR(BH1205="P", BH1205="T", BH1205="N"), 0, IF($C1205="DM", $T1205, IF(OR(BH1205="Y", BH1205="IR"),$AM1205,IF(BH1205="C", IF($BI1205="Y", IF($BA1205="C", IF($AF1205="N/A", $Q1205, $AF1205), IF($AF1205="N/A", $T1205, $AM1205)), IF($AG1205="N/A", $T1205,$AG1205)))))))</f>
        <v>#VALUE!</v>
      </c>
      <c r="CA1205" s="15" t="s">
        <v>75</v>
      </c>
      <c r="CB1205" s="16" t="e">
        <f>BZ1205</f>
        <v>#VALUE!</v>
      </c>
      <c r="CC1205" s="15" t="str">
        <f>IF(OR($BH1205="T", $BH1205="R"), 0, IF($BH1205="C", IF($BI1205="Y", IF($BA1205="C", 0, IF(AF1205="N/A", Q1205-T1205, AF1205-AG1205)), IF($AF1205="N/A", U1205, AH1205)), AN1205))</f>
        <v>N/A</v>
      </c>
      <c r="CD1205" s="15" t="str">
        <f>IF(OR($BH1205="T", $BH1205="R"), 0, IF($BH1205="C", IF($BI1205="Y", 0, IF($AF1205="N/A", V1205, AI1205)), AO1205))</f>
        <v>N/A</v>
      </c>
      <c r="CE1205" s="15" t="str">
        <f>IF(OR($BH1205="T", $BH1205="R"), 0, IF($BH1205="C", IF($BI1205="Y", 0, IF($AF1205="N/A", W1205, AJ1205)), AP1205))</f>
        <v>N/A</v>
      </c>
      <c r="CF1205" s="15" t="str">
        <f>IF(OR($BH1205="T", $BH1205="R"), 0, IF($BH1205="C", IF($BI1205="Y", 0, IF($AF1205="N/A", X1205, AK1205)), AQ1205))</f>
        <v>N/A</v>
      </c>
    </row>
    <row r="1206" spans="1:84" x14ac:dyDescent="0.25">
      <c r="A1206" s="14">
        <v>6183</v>
      </c>
      <c r="B1206" s="15"/>
      <c r="C1206" s="15"/>
      <c r="D1206" s="15"/>
      <c r="E1206" s="15" t="e">
        <f>VLOOKUP(B1206, 'Rookie Year'!$A$2:$B$55679,2,FALSE)</f>
        <v>#N/A</v>
      </c>
      <c r="F1206" s="15">
        <v>2024</v>
      </c>
      <c r="G1206" s="15" t="s">
        <v>42</v>
      </c>
      <c r="H1206" s="15"/>
      <c r="I1206" s="16"/>
      <c r="J1206" s="15"/>
      <c r="K1206" s="17">
        <f>IF(AND(G1206&lt;&gt;"N",R1206="N/A"), IF(I1206&lt;4, 0, 0.25),IF(I1206=1, IF(J1206=1,0.25, 0.25), IF(I1206&lt;13, 0.25, IF(I1206&lt;26, 0.4, IF(I1206&lt;51, 0.6, 0.75)))))</f>
        <v>0.25</v>
      </c>
      <c r="L1206" s="16">
        <f>I1206-M1206</f>
        <v>0</v>
      </c>
      <c r="M1206" s="16">
        <f>ROUNDUP(I1206*K1206,0)</f>
        <v>0</v>
      </c>
      <c r="N1206" s="16">
        <f>M1206*J1206</f>
        <v>0</v>
      </c>
      <c r="O1206" s="16">
        <v>0</v>
      </c>
      <c r="P1206" s="16">
        <v>0</v>
      </c>
      <c r="Q1206" s="16">
        <f>N1206-O1206-P1206</f>
        <v>0</v>
      </c>
      <c r="R1206" s="15" t="s">
        <v>75</v>
      </c>
      <c r="S1206" s="15">
        <f>IF(R1206="N/A", J1206-($B$1-F1206), J1206-($B$1-R1206))</f>
        <v>0</v>
      </c>
      <c r="T1206" s="16" t="str">
        <f>IF($S1206&lt;1, "N/A", $M1206)</f>
        <v>N/A</v>
      </c>
      <c r="U1206" s="16" t="str">
        <f>IF($S1206&lt;2, "N/A", $M1206)</f>
        <v>N/A</v>
      </c>
      <c r="V1206" s="16" t="str">
        <f>IF($S1206&lt;3, "N/A", $M1206)</f>
        <v>N/A</v>
      </c>
      <c r="W1206" s="16" t="str">
        <f>IF($S1206&lt;4, "N/A", $M1206)</f>
        <v>N/A</v>
      </c>
      <c r="X1206" s="16" t="str">
        <f>IF($S1206&lt;5, "N/A", $M1206)</f>
        <v>N/A</v>
      </c>
      <c r="Y1206" s="15" t="str">
        <f>IF(SUM(T1206:X1206)&lt;&gt;Q1206, "CHECK", "OK")</f>
        <v>OK</v>
      </c>
      <c r="Z1206" s="15" t="str">
        <f>IF(F1206=$B$1, "No", IF(S1206=1, "Yes", "No"))</f>
        <v>No</v>
      </c>
      <c r="AA1206" s="18" t="str">
        <f>IF(C1206="DM", "N/A", IF(Z1206="No","N/A",VLOOKUP(B1206,'Extension List'!$A$3:$R$1972,18,FALSE)))</f>
        <v>N/A</v>
      </c>
      <c r="AB1206" s="15" t="str">
        <f>IF(C1206="DM", "N/A", IF(Z1206="No","N/A",VLOOKUP(B1206,'Extension List'!$A$3:$T$1972,20,FALSE)))</f>
        <v>N/A</v>
      </c>
      <c r="AC1206" s="15" t="str">
        <f>IF(AA1206="N/A", "N/A", 0)</f>
        <v>N/A</v>
      </c>
      <c r="AD1206" s="16" t="str">
        <f>IF(AE1206="N/A", "N/A", AA1206-AE1206)</f>
        <v>N/A</v>
      </c>
      <c r="AE1206" s="16" t="str">
        <f>IF(AA1206="N/A", "N/A", IF(AC1206&gt;0, IF(AA1206&lt;13, ROUNDUP(0.25*AA1206,0), IF(AA1206&lt;26, ROUNDUP(0.4*AA1206,0), IF(AA1206&lt;51, ROUNDUP(0.6*AA1206,0), ROUNDUP(0.75*AA1206,0)))), "N/A"))</f>
        <v>N/A</v>
      </c>
      <c r="AF1206" s="16" t="str">
        <f>IF(AD1206="N/A","N/A", (AE1206*AC1206)+Q1206)</f>
        <v>N/A</v>
      </c>
      <c r="AG1206" s="16" t="str">
        <f>IF($AF1206="N/A", "N/A", "TBC")</f>
        <v>N/A</v>
      </c>
      <c r="AH1206" s="16" t="str">
        <f>IF($AF1206="N/A", "N/A", "TBC")</f>
        <v>N/A</v>
      </c>
      <c r="AI1206" s="16" t="str">
        <f>IF($AF1206="N/A","N/A",IF(AC1206&gt;1,"TBC","N/A"))</f>
        <v>N/A</v>
      </c>
      <c r="AJ1206" s="16" t="str">
        <f>IF($AF1206="N/A","N/A",IF(AC1206&gt;2,"TBC","N/A"))</f>
        <v>N/A</v>
      </c>
      <c r="AK1206" s="16" t="str">
        <f>IF($AF1206="N/A","N/A",IF(AC1206&gt;3,"TBC","N/A"))</f>
        <v>N/A</v>
      </c>
      <c r="AL1206" s="16" t="str">
        <f>IF(AC1206="N/A","N/A",IF(AC1206&gt;0,IF(SUM(AG1206:AK1206)&lt;&gt;AF1206,"CHECK","OK"),"N/A"))</f>
        <v>N/A</v>
      </c>
      <c r="AM1206" s="16" t="e">
        <f>IF(AD1206="N/A", L1206+T1206, L1206+AG1206)</f>
        <v>#VALUE!</v>
      </c>
      <c r="AN1206" s="16" t="str">
        <f>IF(AD1206="N/A", IF(U1206="N/A", "N/A", L1206+U1206), AD1206+AH1206)</f>
        <v>N/A</v>
      </c>
      <c r="AO1206" s="16" t="str">
        <f>IF(AD1206="N/A", IF(V1206="N/A", "N/A", L1206+V1206), IF(AI1206="N/A", "N/A", AD1206+AI1206))</f>
        <v>N/A</v>
      </c>
      <c r="AP1206" s="16" t="str">
        <f>IF(AD1206="N/A", IF(W1206="N/A", "N/A", L1206+W1206), IF(AJ1206="N/A", "N/A", AD1206+AJ1206))</f>
        <v>N/A</v>
      </c>
      <c r="AQ1206" s="16" t="str">
        <f>IF(AD1206="N/A", IF(X1206="N/A", "N/A", L1206+X1206), IF(AK1206="N/A", "N/A", AD1206+AK1206))</f>
        <v>N/A</v>
      </c>
      <c r="AR1206" s="15" t="s">
        <v>40</v>
      </c>
      <c r="AS1206" s="15" t="s">
        <v>40</v>
      </c>
      <c r="AT1206" s="15" t="s">
        <v>40</v>
      </c>
      <c r="AU1206" s="15" t="s">
        <v>40</v>
      </c>
      <c r="AV1206" s="15" t="s">
        <v>40</v>
      </c>
      <c r="AW1206" s="15" t="s">
        <v>40</v>
      </c>
      <c r="AX1206" s="15" t="s">
        <v>40</v>
      </c>
      <c r="AY1206" s="15" t="s">
        <v>40</v>
      </c>
      <c r="AZ1206" s="15" t="s">
        <v>40</v>
      </c>
      <c r="BA1206" s="15" t="s">
        <v>40</v>
      </c>
      <c r="BB1206" s="15" t="s">
        <v>40</v>
      </c>
      <c r="BC1206" s="15" t="s">
        <v>40</v>
      </c>
      <c r="BD1206" s="15" t="s">
        <v>40</v>
      </c>
      <c r="BE1206" s="15" t="s">
        <v>40</v>
      </c>
      <c r="BF1206" s="15" t="s">
        <v>40</v>
      </c>
      <c r="BG1206" s="15" t="s">
        <v>40</v>
      </c>
      <c r="BH1206" s="15" t="s">
        <v>40</v>
      </c>
      <c r="BJ1206" s="16" t="e">
        <f>IF(AR1206="R", $CA1206, IF(OR(AR1206="P", AR1206="T", AR1206="N"), 0, IF($C1206="DM", $T1206, IF(OR(AR1206="Y", AR1206="IR"),$AM1206,IF(AR1206="C", IF($BI1206="Y", IF($AF1206="N/A", $Q1206, $AF1206), IF($AG1206="N/A", $T1206,$AG1206)))))))</f>
        <v>#VALUE!</v>
      </c>
      <c r="BK1206" s="16" t="e">
        <f>IF(AS1206="R", $CA1206, IF(OR(AS1206="P", AS1206="T", AS1206="N"), 0, IF($C1206="DM", $T1206, IF(OR(AS1206="Y", AS1206="IR"),$AM1206,IF(AS1206="C", IF($BI1206="Y", IF($AF1206="N/A", $Q1206, $AF1206), IF($AG1206="N/A", $T1206,$AG1206)))))))</f>
        <v>#VALUE!</v>
      </c>
      <c r="BL1206" s="16" t="e">
        <f>IF(AT1206="R", $CA1206, IF(OR(AT1206="P", AT1206="T", AT1206="N"), 0, IF($C1206="DM", $T1206, IF(OR(AT1206="Y", AT1206="IR"),$AM1206,IF(AT1206="C", IF($BI1206="Y", IF($AF1206="N/A", $Q1206, $AF1206), IF($AG1206="N/A", $T1206,$AG1206)))))))</f>
        <v>#VALUE!</v>
      </c>
      <c r="BM1206" s="16" t="e">
        <f>IF(AU1206="R", $CA1206, IF(OR(AU1206="P", AU1206="T", AU1206="N"), 0, IF($C1206="DM", $T1206, IF(OR(AU1206="Y", AU1206="IR"),$AM1206,IF(AU1206="C", IF($BI1206="Y", IF($AF1206="N/A", $Q1206, $AF1206), IF($AG1206="N/A", $T1206,$AG1206)))))))</f>
        <v>#VALUE!</v>
      </c>
      <c r="BN1206" s="16" t="e">
        <f>IF(AV1206="R", $CA1206, IF(OR(AV1206="P", AV1206="T", AV1206="N"), 0, IF($C1206="DM", $T1206, IF(OR(AV1206="Y", AV1206="IR"),$AM1206,IF(AV1206="C", IF($BI1206="Y", IF($AF1206="N/A", $Q1206, $AF1206), IF($AG1206="N/A", $T1206,$AG1206)))))))</f>
        <v>#VALUE!</v>
      </c>
      <c r="BO1206" s="16" t="e">
        <f>IF(AW1206="R", $CA1206, IF(OR(AW1206="P", AW1206="T", AW1206="N"), 0, IF($C1206="DM", $T1206, IF(OR(AW1206="Y", AW1206="IR"),$AM1206,IF(AW1206="C", IF($BI1206="Y", IF($AF1206="N/A", $Q1206, $AF1206), IF($AG1206="N/A", $T1206,$AG1206)))))))</f>
        <v>#VALUE!</v>
      </c>
      <c r="BP1206" s="16" t="e">
        <f>IF(AX1206="R", $CA1206, IF(OR(AX1206="P", AX1206="T", AX1206="N"), 0, IF($C1206="DM", $T1206, IF(OR(AX1206="Y", AX1206="IR"),$AM1206,IF(AX1206="C", IF($BI1206="Y", IF($AF1206="N/A", $Q1206, $AF1206), IF($AG1206="N/A", $T1206,$AG1206)))))))</f>
        <v>#VALUE!</v>
      </c>
      <c r="BQ1206" s="16" t="e">
        <f>IF(AY1206="R", $CA1206, IF(OR(AY1206="P", AY1206="T", AY1206="N"), 0, IF($C1206="DM", $T1206, IF(OR(AY1206="Y", AY1206="IR"),$AM1206,IF(AY1206="C", IF($BI1206="Y", IF($AF1206="N/A", $Q1206, $AF1206), IF($AG1206="N/A", $T1206,$AG1206)))))))</f>
        <v>#VALUE!</v>
      </c>
      <c r="BR1206" s="16" t="e">
        <f>IF(AZ1206="R", $CA1206, IF(OR(AZ1206="P", AZ1206="T", AZ1206="N"), 0, IF($C1206="DM", $T1206, IF(OR(AZ1206="Y", AZ1206="IR"),$AM1206,IF(AZ1206="C", IF($BI1206="Y", IF($AF1206="N/A", $Q1206, $AF1206), IF($AG1206="N/A", $T1206,$AG1206)))))))</f>
        <v>#VALUE!</v>
      </c>
      <c r="BS1206" s="16" t="e">
        <f>IF(BA1206="R", $CA1206, IF(OR(BA1206="P", BA1206="T", BA1206="N"), 0, IF($C1206="DM", $T1206, IF(OR(BA1206="Y", BA1206="IR"),$AM1206,IF(BA1206="C", IF($BI1206="Y", IF($AF1206="N/A", $Q1206, $AF1206), IF($AG1206="N/A", $T1206,$AG1206)))))))</f>
        <v>#VALUE!</v>
      </c>
      <c r="BT1206" s="16" t="e">
        <f>IF(BB1206="R", $CA1206, IF(OR(BB1206="P", BB1206="T", BB1206="N"), 0, IF($C1206="DM", $T1206, IF(OR(BB1206="Y", BB1206="IR"),$AM1206,IF(BB1206="C", IF($BI1206="Y", IF($BA1206="C", IF($AF1206="N/A", $Q1206, $AF1206), IF($AF1206="N/A", $T1206, $AM1206)), IF($AG1206="N/A", $T1206,$AG1206)))))))</f>
        <v>#VALUE!</v>
      </c>
      <c r="BU1206" s="16" t="e">
        <f>IF(BC1206="R", $CA1206, IF(OR(BC1206="P", BC1206="T", BC1206="N"), 0, IF($C1206="DM", $T1206, IF(OR(BC1206="Y", BC1206="IR"),$AM1206,IF(BC1206="C", IF($BI1206="Y", IF($BA1206="C", IF($AF1206="N/A", $Q1206, $AF1206), IF($AF1206="N/A", $T1206, $AM1206)), IF($AG1206="N/A", $T1206,$AG1206)))))))</f>
        <v>#VALUE!</v>
      </c>
      <c r="BV1206" s="16" t="e">
        <f>IF(BD1206="R", $CA1206, IF(OR(BD1206="P", BD1206="T", BD1206="N"), 0, IF($C1206="DM", $T1206, IF(OR(BD1206="Y", BD1206="IR"),$AM1206,IF(BD1206="C", IF($BI1206="Y", IF($BA1206="C", IF($AF1206="N/A", $Q1206, $AF1206), IF($AF1206="N/A", $T1206, $AM1206)), IF($AG1206="N/A", $T1206,$AG1206)))))))</f>
        <v>#VALUE!</v>
      </c>
      <c r="BW1206" s="16" t="e">
        <f>IF(BE1206="R", $CA1206, IF(OR(BE1206="P", BE1206="T", BE1206="N"), 0, IF($C1206="DM", $T1206, IF(OR(BE1206="Y", BE1206="IR"),$AM1206,IF(BE1206="C", IF($BI1206="Y", IF($BA1206="C", IF($AF1206="N/A", $Q1206, $AF1206), IF($AF1206="N/A", $T1206, $AM1206)), IF($AG1206="N/A", $T1206,$AG1206)))))))</f>
        <v>#VALUE!</v>
      </c>
      <c r="BX1206" s="16" t="e">
        <f>IF(BF1206="R", $CA1206, IF(OR(BF1206="P", BF1206="T", BF1206="N"), 0, IF($C1206="DM", $T1206, IF(OR(BF1206="Y", BF1206="IR"),$AM1206,IF(BF1206="C", IF($BI1206="Y", IF($BA1206="C", IF($AF1206="N/A", $Q1206, $AF1206), IF($AF1206="N/A", $T1206, $AM1206)), IF($AG1206="N/A", $T1206,$AG1206)))))))</f>
        <v>#VALUE!</v>
      </c>
      <c r="BY1206" s="16" t="e">
        <f>IF(BG1206="R", $CA1206, IF(OR(BG1206="P", BG1206="T", BG1206="N"), 0, IF($C1206="DM", $T1206, IF(OR(BG1206="Y", BG1206="IR"),$AM1206,IF(BG1206="C", IF($BI1206="Y", IF($BA1206="C", IF($AF1206="N/A", $Q1206, $AF1206), IF($AF1206="N/A", $T1206, $AM1206)), IF($AG1206="N/A", $T1206,$AG1206)))))))</f>
        <v>#VALUE!</v>
      </c>
      <c r="BZ1206" s="16" t="e">
        <f>IF(BH1206="R", $CA1206, IF(OR(BH1206="P", BH1206="T", BH1206="N"), 0, IF($C1206="DM", $T1206, IF(OR(BH1206="Y", BH1206="IR"),$AM1206,IF(BH1206="C", IF($BI1206="Y", IF($BA1206="C", IF($AF1206="N/A", $Q1206, $AF1206), IF($AF1206="N/A", $T1206, $AM1206)), IF($AG1206="N/A", $T1206,$AG1206)))))))</f>
        <v>#VALUE!</v>
      </c>
      <c r="CA1206" s="15" t="s">
        <v>75</v>
      </c>
      <c r="CB1206" s="16" t="e">
        <f>BZ1206</f>
        <v>#VALUE!</v>
      </c>
      <c r="CC1206" s="15" t="str">
        <f>IF(OR($BH1206="T", $BH1206="R"), 0, IF($BH1206="C", IF($BI1206="Y", IF($BA1206="C", 0, IF(AF1206="N/A", Q1206-T1206, AF1206-AG1206)), IF($AF1206="N/A", U1206, AH1206)), AN1206))</f>
        <v>N/A</v>
      </c>
      <c r="CD1206" s="15" t="str">
        <f>IF(OR($BH1206="T", $BH1206="R"), 0, IF($BH1206="C", IF($BI1206="Y", 0, IF($AF1206="N/A", V1206, AI1206)), AO1206))</f>
        <v>N/A</v>
      </c>
      <c r="CE1206" s="15" t="str">
        <f>IF(OR($BH1206="T", $BH1206="R"), 0, IF($BH1206="C", IF($BI1206="Y", 0, IF($AF1206="N/A", W1206, AJ1206)), AP1206))</f>
        <v>N/A</v>
      </c>
      <c r="CF1206" s="15" t="str">
        <f>IF(OR($BH1206="T", $BH1206="R"), 0, IF($BH1206="C", IF($BI1206="Y", 0, IF($AF1206="N/A", X1206, AK1206)), AQ1206))</f>
        <v>N/A</v>
      </c>
    </row>
    <row r="1207" spans="1:84" x14ac:dyDescent="0.25">
      <c r="A1207" s="14">
        <v>6184</v>
      </c>
      <c r="B1207" s="15"/>
      <c r="C1207" s="15"/>
      <c r="D1207" s="15"/>
      <c r="E1207" s="15" t="e">
        <f>VLOOKUP(B1207, 'Rookie Year'!$A$2:$B$55679,2,FALSE)</f>
        <v>#N/A</v>
      </c>
      <c r="F1207" s="15">
        <v>2024</v>
      </c>
      <c r="G1207" s="15" t="s">
        <v>42</v>
      </c>
      <c r="H1207" s="15"/>
      <c r="I1207" s="16"/>
      <c r="J1207" s="15"/>
      <c r="K1207" s="17">
        <f>IF(AND(G1207&lt;&gt;"N",R1207="N/A"), IF(I1207&lt;4, 0, 0.25),IF(I1207=1, IF(J1207=1,0.25, 0.25), IF(I1207&lt;13, 0.25, IF(I1207&lt;26, 0.4, IF(I1207&lt;51, 0.6, 0.75)))))</f>
        <v>0.25</v>
      </c>
      <c r="L1207" s="16">
        <f>I1207-M1207</f>
        <v>0</v>
      </c>
      <c r="M1207" s="16">
        <f>ROUNDUP(I1207*K1207,0)</f>
        <v>0</v>
      </c>
      <c r="N1207" s="16">
        <f>M1207*J1207</f>
        <v>0</v>
      </c>
      <c r="O1207" s="16">
        <v>0</v>
      </c>
      <c r="P1207" s="16">
        <v>0</v>
      </c>
      <c r="Q1207" s="16">
        <f>N1207-O1207-P1207</f>
        <v>0</v>
      </c>
      <c r="R1207" s="15" t="s">
        <v>75</v>
      </c>
      <c r="S1207" s="15">
        <f>IF(R1207="N/A", J1207-($B$1-F1207), J1207-($B$1-R1207))</f>
        <v>0</v>
      </c>
      <c r="T1207" s="16" t="str">
        <f>IF($S1207&lt;1, "N/A", $M1207)</f>
        <v>N/A</v>
      </c>
      <c r="U1207" s="16" t="str">
        <f>IF($S1207&lt;2, "N/A", $M1207)</f>
        <v>N/A</v>
      </c>
      <c r="V1207" s="16" t="str">
        <f>IF($S1207&lt;3, "N/A", $M1207)</f>
        <v>N/A</v>
      </c>
      <c r="W1207" s="16" t="str">
        <f>IF($S1207&lt;4, "N/A", $M1207)</f>
        <v>N/A</v>
      </c>
      <c r="X1207" s="16" t="str">
        <f>IF($S1207&lt;5, "N/A", $M1207)</f>
        <v>N/A</v>
      </c>
      <c r="Y1207" s="15" t="str">
        <f>IF(SUM(T1207:X1207)&lt;&gt;Q1207, "CHECK", "OK")</f>
        <v>OK</v>
      </c>
      <c r="Z1207" s="15" t="str">
        <f>IF(F1207=$B$1, "No", IF(S1207=1, "Yes", "No"))</f>
        <v>No</v>
      </c>
      <c r="AA1207" s="18" t="str">
        <f>IF(C1207="DM", "N/A", IF(Z1207="No","N/A",VLOOKUP(B1207,'Extension List'!$A$3:$R$1972,18,FALSE)))</f>
        <v>N/A</v>
      </c>
      <c r="AB1207" s="15" t="str">
        <f>IF(C1207="DM", "N/A", IF(Z1207="No","N/A",VLOOKUP(B1207,'Extension List'!$A$3:$T$1972,20,FALSE)))</f>
        <v>N/A</v>
      </c>
      <c r="AC1207" s="15" t="str">
        <f>IF(AA1207="N/A", "N/A", 0)</f>
        <v>N/A</v>
      </c>
      <c r="AD1207" s="16" t="str">
        <f>IF(AE1207="N/A", "N/A", AA1207-AE1207)</f>
        <v>N/A</v>
      </c>
      <c r="AE1207" s="16" t="str">
        <f>IF(AA1207="N/A", "N/A", IF(AC1207&gt;0, IF(AA1207&lt;13, ROUNDUP(0.25*AA1207,0), IF(AA1207&lt;26, ROUNDUP(0.4*AA1207,0), IF(AA1207&lt;51, ROUNDUP(0.6*AA1207,0), ROUNDUP(0.75*AA1207,0)))), "N/A"))</f>
        <v>N/A</v>
      </c>
      <c r="AF1207" s="16" t="str">
        <f>IF(AD1207="N/A","N/A", (AE1207*AC1207)+Q1207)</f>
        <v>N/A</v>
      </c>
      <c r="AG1207" s="16" t="str">
        <f>IF($AF1207="N/A", "N/A", "TBC")</f>
        <v>N/A</v>
      </c>
      <c r="AH1207" s="16" t="str">
        <f>IF($AF1207="N/A", "N/A", "TBC")</f>
        <v>N/A</v>
      </c>
      <c r="AI1207" s="16" t="str">
        <f>IF($AF1207="N/A","N/A",IF(AC1207&gt;1,"TBC","N/A"))</f>
        <v>N/A</v>
      </c>
      <c r="AJ1207" s="16" t="str">
        <f>IF($AF1207="N/A","N/A",IF(AC1207&gt;2,"TBC","N/A"))</f>
        <v>N/A</v>
      </c>
      <c r="AK1207" s="16" t="str">
        <f>IF($AF1207="N/A","N/A",IF(AC1207&gt;3,"TBC","N/A"))</f>
        <v>N/A</v>
      </c>
      <c r="AL1207" s="16" t="str">
        <f>IF(AC1207="N/A","N/A",IF(AC1207&gt;0,IF(SUM(AG1207:AK1207)&lt;&gt;AF1207,"CHECK","OK"),"N/A"))</f>
        <v>N/A</v>
      </c>
      <c r="AM1207" s="16" t="e">
        <f>IF(AD1207="N/A", L1207+T1207, L1207+AG1207)</f>
        <v>#VALUE!</v>
      </c>
      <c r="AN1207" s="16" t="str">
        <f>IF(AD1207="N/A", IF(U1207="N/A", "N/A", L1207+U1207), AD1207+AH1207)</f>
        <v>N/A</v>
      </c>
      <c r="AO1207" s="16" t="str">
        <f>IF(AD1207="N/A", IF(V1207="N/A", "N/A", L1207+V1207), IF(AI1207="N/A", "N/A", AD1207+AI1207))</f>
        <v>N/A</v>
      </c>
      <c r="AP1207" s="16" t="str">
        <f>IF(AD1207="N/A", IF(W1207="N/A", "N/A", L1207+W1207), IF(AJ1207="N/A", "N/A", AD1207+AJ1207))</f>
        <v>N/A</v>
      </c>
      <c r="AQ1207" s="16" t="str">
        <f>IF(AD1207="N/A", IF(X1207="N/A", "N/A", L1207+X1207), IF(AK1207="N/A", "N/A", AD1207+AK1207))</f>
        <v>N/A</v>
      </c>
      <c r="AR1207" s="15" t="s">
        <v>40</v>
      </c>
      <c r="AS1207" s="15" t="s">
        <v>40</v>
      </c>
      <c r="AT1207" s="15" t="s">
        <v>40</v>
      </c>
      <c r="AU1207" s="15" t="s">
        <v>40</v>
      </c>
      <c r="AV1207" s="15" t="s">
        <v>40</v>
      </c>
      <c r="AW1207" s="15" t="s">
        <v>40</v>
      </c>
      <c r="AX1207" s="15" t="s">
        <v>40</v>
      </c>
      <c r="AY1207" s="15" t="s">
        <v>40</v>
      </c>
      <c r="AZ1207" s="15" t="s">
        <v>40</v>
      </c>
      <c r="BA1207" s="15" t="s">
        <v>40</v>
      </c>
      <c r="BB1207" s="15" t="s">
        <v>40</v>
      </c>
      <c r="BC1207" s="15" t="s">
        <v>40</v>
      </c>
      <c r="BD1207" s="15" t="s">
        <v>40</v>
      </c>
      <c r="BE1207" s="15" t="s">
        <v>40</v>
      </c>
      <c r="BF1207" s="15" t="s">
        <v>40</v>
      </c>
      <c r="BG1207" s="15" t="s">
        <v>40</v>
      </c>
      <c r="BH1207" s="15" t="s">
        <v>40</v>
      </c>
      <c r="BJ1207" s="16" t="e">
        <f>IF(AR1207="R", $CA1207, IF(OR(AR1207="P", AR1207="T", AR1207="N"), 0, IF($C1207="DM", $T1207, IF(OR(AR1207="Y", AR1207="IR"),$AM1207,IF(AR1207="C", IF($BI1207="Y", IF($AF1207="N/A", $Q1207, $AF1207), IF($AG1207="N/A", $T1207,$AG1207)))))))</f>
        <v>#VALUE!</v>
      </c>
      <c r="BK1207" s="16" t="e">
        <f>IF(AS1207="R", $CA1207, IF(OR(AS1207="P", AS1207="T", AS1207="N"), 0, IF($C1207="DM", $T1207, IF(OR(AS1207="Y", AS1207="IR"),$AM1207,IF(AS1207="C", IF($BI1207="Y", IF($AF1207="N/A", $Q1207, $AF1207), IF($AG1207="N/A", $T1207,$AG1207)))))))</f>
        <v>#VALUE!</v>
      </c>
      <c r="BL1207" s="16" t="e">
        <f>IF(AT1207="R", $CA1207, IF(OR(AT1207="P", AT1207="T", AT1207="N"), 0, IF($C1207="DM", $T1207, IF(OR(AT1207="Y", AT1207="IR"),$AM1207,IF(AT1207="C", IF($BI1207="Y", IF($AF1207="N/A", $Q1207, $AF1207), IF($AG1207="N/A", $T1207,$AG1207)))))))</f>
        <v>#VALUE!</v>
      </c>
      <c r="BM1207" s="16" t="e">
        <f>IF(AU1207="R", $CA1207, IF(OR(AU1207="P", AU1207="T", AU1207="N"), 0, IF($C1207="DM", $T1207, IF(OR(AU1207="Y", AU1207="IR"),$AM1207,IF(AU1207="C", IF($BI1207="Y", IF($AF1207="N/A", $Q1207, $AF1207), IF($AG1207="N/A", $T1207,$AG1207)))))))</f>
        <v>#VALUE!</v>
      </c>
      <c r="BN1207" s="16" t="e">
        <f>IF(AV1207="R", $CA1207, IF(OR(AV1207="P", AV1207="T", AV1207="N"), 0, IF($C1207="DM", $T1207, IF(OR(AV1207="Y", AV1207="IR"),$AM1207,IF(AV1207="C", IF($BI1207="Y", IF($AF1207="N/A", $Q1207, $AF1207), IF($AG1207="N/A", $T1207,$AG1207)))))))</f>
        <v>#VALUE!</v>
      </c>
      <c r="BO1207" s="16" t="e">
        <f>IF(AW1207="R", $CA1207, IF(OR(AW1207="P", AW1207="T", AW1207="N"), 0, IF($C1207="DM", $T1207, IF(OR(AW1207="Y", AW1207="IR"),$AM1207,IF(AW1207="C", IF($BI1207="Y", IF($AF1207="N/A", $Q1207, $AF1207), IF($AG1207="N/A", $T1207,$AG1207)))))))</f>
        <v>#VALUE!</v>
      </c>
      <c r="BP1207" s="16" t="e">
        <f>IF(AX1207="R", $CA1207, IF(OR(AX1207="P", AX1207="T", AX1207="N"), 0, IF($C1207="DM", $T1207, IF(OR(AX1207="Y", AX1207="IR"),$AM1207,IF(AX1207="C", IF($BI1207="Y", IF($AF1207="N/A", $Q1207, $AF1207), IF($AG1207="N/A", $T1207,$AG1207)))))))</f>
        <v>#VALUE!</v>
      </c>
      <c r="BQ1207" s="16" t="e">
        <f>IF(AY1207="R", $CA1207, IF(OR(AY1207="P", AY1207="T", AY1207="N"), 0, IF($C1207="DM", $T1207, IF(OR(AY1207="Y", AY1207="IR"),$AM1207,IF(AY1207="C", IF($BI1207="Y", IF($AF1207="N/A", $Q1207, $AF1207), IF($AG1207="N/A", $T1207,$AG1207)))))))</f>
        <v>#VALUE!</v>
      </c>
      <c r="BR1207" s="16" t="e">
        <f>IF(AZ1207="R", $CA1207, IF(OR(AZ1207="P", AZ1207="T", AZ1207="N"), 0, IF($C1207="DM", $T1207, IF(OR(AZ1207="Y", AZ1207="IR"),$AM1207,IF(AZ1207="C", IF($BI1207="Y", IF($AF1207="N/A", $Q1207, $AF1207), IF($AG1207="N/A", $T1207,$AG1207)))))))</f>
        <v>#VALUE!</v>
      </c>
      <c r="BS1207" s="16" t="e">
        <f>IF(BA1207="R", $CA1207, IF(OR(BA1207="P", BA1207="T", BA1207="N"), 0, IF($C1207="DM", $T1207, IF(OR(BA1207="Y", BA1207="IR"),$AM1207,IF(BA1207="C", IF($BI1207="Y", IF($AF1207="N/A", $Q1207, $AF1207), IF($AG1207="N/A", $T1207,$AG1207)))))))</f>
        <v>#VALUE!</v>
      </c>
      <c r="BT1207" s="16" t="e">
        <f>IF(BB1207="R", $CA1207, IF(OR(BB1207="P", BB1207="T", BB1207="N"), 0, IF($C1207="DM", $T1207, IF(OR(BB1207="Y", BB1207="IR"),$AM1207,IF(BB1207="C", IF($BI1207="Y", IF($BA1207="C", IF($AF1207="N/A", $Q1207, $AF1207), IF($AF1207="N/A", $T1207, $AM1207)), IF($AG1207="N/A", $T1207,$AG1207)))))))</f>
        <v>#VALUE!</v>
      </c>
      <c r="BU1207" s="16" t="e">
        <f>IF(BC1207="R", $CA1207, IF(OR(BC1207="P", BC1207="T", BC1207="N"), 0, IF($C1207="DM", $T1207, IF(OR(BC1207="Y", BC1207="IR"),$AM1207,IF(BC1207="C", IF($BI1207="Y", IF($BA1207="C", IF($AF1207="N/A", $Q1207, $AF1207), IF($AF1207="N/A", $T1207, $AM1207)), IF($AG1207="N/A", $T1207,$AG1207)))))))</f>
        <v>#VALUE!</v>
      </c>
      <c r="BV1207" s="16" t="e">
        <f>IF(BD1207="R", $CA1207, IF(OR(BD1207="P", BD1207="T", BD1207="N"), 0, IF($C1207="DM", $T1207, IF(OR(BD1207="Y", BD1207="IR"),$AM1207,IF(BD1207="C", IF($BI1207="Y", IF($BA1207="C", IF($AF1207="N/A", $Q1207, $AF1207), IF($AF1207="N/A", $T1207, $AM1207)), IF($AG1207="N/A", $T1207,$AG1207)))))))</f>
        <v>#VALUE!</v>
      </c>
      <c r="BW1207" s="16" t="e">
        <f>IF(BE1207="R", $CA1207, IF(OR(BE1207="P", BE1207="T", BE1207="N"), 0, IF($C1207="DM", $T1207, IF(OR(BE1207="Y", BE1207="IR"),$AM1207,IF(BE1207="C", IF($BI1207="Y", IF($BA1207="C", IF($AF1207="N/A", $Q1207, $AF1207), IF($AF1207="N/A", $T1207, $AM1207)), IF($AG1207="N/A", $T1207,$AG1207)))))))</f>
        <v>#VALUE!</v>
      </c>
      <c r="BX1207" s="16" t="e">
        <f>IF(BF1207="R", $CA1207, IF(OR(BF1207="P", BF1207="T", BF1207="N"), 0, IF($C1207="DM", $T1207, IF(OR(BF1207="Y", BF1207="IR"),$AM1207,IF(BF1207="C", IF($BI1207="Y", IF($BA1207="C", IF($AF1207="N/A", $Q1207, $AF1207), IF($AF1207="N/A", $T1207, $AM1207)), IF($AG1207="N/A", $T1207,$AG1207)))))))</f>
        <v>#VALUE!</v>
      </c>
      <c r="BY1207" s="16" t="e">
        <f>IF(BG1207="R", $CA1207, IF(OR(BG1207="P", BG1207="T", BG1207="N"), 0, IF($C1207="DM", $T1207, IF(OR(BG1207="Y", BG1207="IR"),$AM1207,IF(BG1207="C", IF($BI1207="Y", IF($BA1207="C", IF($AF1207="N/A", $Q1207, $AF1207), IF($AF1207="N/A", $T1207, $AM1207)), IF($AG1207="N/A", $T1207,$AG1207)))))))</f>
        <v>#VALUE!</v>
      </c>
      <c r="BZ1207" s="16" t="e">
        <f>IF(BH1207="R", $CA1207, IF(OR(BH1207="P", BH1207="T", BH1207="N"), 0, IF($C1207="DM", $T1207, IF(OR(BH1207="Y", BH1207="IR"),$AM1207,IF(BH1207="C", IF($BI1207="Y", IF($BA1207="C", IF($AF1207="N/A", $Q1207, $AF1207), IF($AF1207="N/A", $T1207, $AM1207)), IF($AG1207="N/A", $T1207,$AG1207)))))))</f>
        <v>#VALUE!</v>
      </c>
      <c r="CA1207" s="15" t="s">
        <v>75</v>
      </c>
      <c r="CB1207" s="16" t="e">
        <f>BZ1207</f>
        <v>#VALUE!</v>
      </c>
      <c r="CC1207" s="15" t="str">
        <f>IF(OR($BH1207="T", $BH1207="R"), 0, IF($BH1207="C", IF($BI1207="Y", IF($BA1207="C", 0, IF(AF1207="N/A", Q1207-T1207, AF1207-AG1207)), IF($AF1207="N/A", U1207, AH1207)), AN1207))</f>
        <v>N/A</v>
      </c>
      <c r="CD1207" s="15" t="str">
        <f>IF(OR($BH1207="T", $BH1207="R"), 0, IF($BH1207="C", IF($BI1207="Y", 0, IF($AF1207="N/A", V1207, AI1207)), AO1207))</f>
        <v>N/A</v>
      </c>
      <c r="CE1207" s="15" t="str">
        <f>IF(OR($BH1207="T", $BH1207="R"), 0, IF($BH1207="C", IF($BI1207="Y", 0, IF($AF1207="N/A", W1207, AJ1207)), AP1207))</f>
        <v>N/A</v>
      </c>
      <c r="CF1207" s="15" t="str">
        <f>IF(OR($BH1207="T", $BH1207="R"), 0, IF($BH1207="C", IF($BI1207="Y", 0, IF($AF1207="N/A", X1207, AK1207)), AQ1207))</f>
        <v>N/A</v>
      </c>
    </row>
    <row r="1208" spans="1:84" x14ac:dyDescent="0.25">
      <c r="A1208" s="14">
        <v>6185</v>
      </c>
      <c r="B1208" s="15"/>
      <c r="C1208" s="15"/>
      <c r="D1208" s="15"/>
      <c r="E1208" s="15" t="e">
        <f>VLOOKUP(B1208, 'Rookie Year'!$A$2:$B$55679,2,FALSE)</f>
        <v>#N/A</v>
      </c>
      <c r="F1208" s="15">
        <v>2024</v>
      </c>
      <c r="G1208" s="15" t="s">
        <v>42</v>
      </c>
      <c r="H1208" s="15"/>
      <c r="I1208" s="16"/>
      <c r="J1208" s="15"/>
      <c r="K1208" s="17">
        <f>IF(AND(G1208&lt;&gt;"N",R1208="N/A"), IF(I1208&lt;4, 0, 0.25),IF(I1208=1, IF(J1208=1,0.25, 0.25), IF(I1208&lt;13, 0.25, IF(I1208&lt;26, 0.4, IF(I1208&lt;51, 0.6, 0.75)))))</f>
        <v>0.25</v>
      </c>
      <c r="L1208" s="16">
        <f>I1208-M1208</f>
        <v>0</v>
      </c>
      <c r="M1208" s="16">
        <f>ROUNDUP(I1208*K1208,0)</f>
        <v>0</v>
      </c>
      <c r="N1208" s="16">
        <f>M1208*J1208</f>
        <v>0</v>
      </c>
      <c r="O1208" s="16">
        <v>0</v>
      </c>
      <c r="P1208" s="16">
        <v>0</v>
      </c>
      <c r="Q1208" s="16">
        <f>N1208-O1208-P1208</f>
        <v>0</v>
      </c>
      <c r="R1208" s="15" t="s">
        <v>75</v>
      </c>
      <c r="S1208" s="15">
        <f>IF(R1208="N/A", J1208-($B$1-F1208), J1208-($B$1-R1208))</f>
        <v>0</v>
      </c>
      <c r="T1208" s="16" t="str">
        <f>IF($S1208&lt;1, "N/A", $M1208)</f>
        <v>N/A</v>
      </c>
      <c r="U1208" s="16" t="str">
        <f>IF($S1208&lt;2, "N/A", $M1208)</f>
        <v>N/A</v>
      </c>
      <c r="V1208" s="16" t="str">
        <f>IF($S1208&lt;3, "N/A", $M1208)</f>
        <v>N/A</v>
      </c>
      <c r="W1208" s="16" t="str">
        <f>IF($S1208&lt;4, "N/A", $M1208)</f>
        <v>N/A</v>
      </c>
      <c r="X1208" s="16" t="str">
        <f>IF($S1208&lt;5, "N/A", $M1208)</f>
        <v>N/A</v>
      </c>
      <c r="Y1208" s="15" t="str">
        <f>IF(SUM(T1208:X1208)&lt;&gt;Q1208, "CHECK", "OK")</f>
        <v>OK</v>
      </c>
      <c r="Z1208" s="15" t="str">
        <f>IF(F1208=$B$1, "No", IF(S1208=1, "Yes", "No"))</f>
        <v>No</v>
      </c>
      <c r="AA1208" s="18" t="str">
        <f>IF(C1208="DM", "N/A", IF(Z1208="No","N/A",VLOOKUP(B1208,'Extension List'!$A$3:$R$1972,18,FALSE)))</f>
        <v>N/A</v>
      </c>
      <c r="AB1208" s="15" t="str">
        <f>IF(C1208="DM", "N/A", IF(Z1208="No","N/A",VLOOKUP(B1208,'Extension List'!$A$3:$T$1972,20,FALSE)))</f>
        <v>N/A</v>
      </c>
      <c r="AC1208" s="15" t="str">
        <f>IF(AA1208="N/A", "N/A", 0)</f>
        <v>N/A</v>
      </c>
      <c r="AD1208" s="16" t="str">
        <f>IF(AE1208="N/A", "N/A", AA1208-AE1208)</f>
        <v>N/A</v>
      </c>
      <c r="AE1208" s="16" t="str">
        <f>IF(AA1208="N/A", "N/A", IF(AC1208&gt;0, IF(AA1208&lt;13, ROUNDUP(0.25*AA1208,0), IF(AA1208&lt;26, ROUNDUP(0.4*AA1208,0), IF(AA1208&lt;51, ROUNDUP(0.6*AA1208,0), ROUNDUP(0.75*AA1208,0)))), "N/A"))</f>
        <v>N/A</v>
      </c>
      <c r="AF1208" s="16" t="str">
        <f>IF(AD1208="N/A","N/A", (AE1208*AC1208)+Q1208)</f>
        <v>N/A</v>
      </c>
      <c r="AG1208" s="16" t="str">
        <f>IF($AF1208="N/A", "N/A", "TBC")</f>
        <v>N/A</v>
      </c>
      <c r="AH1208" s="16" t="str">
        <f>IF($AF1208="N/A", "N/A", "TBC")</f>
        <v>N/A</v>
      </c>
      <c r="AI1208" s="16" t="str">
        <f>IF($AF1208="N/A","N/A",IF(AC1208&gt;1,"TBC","N/A"))</f>
        <v>N/A</v>
      </c>
      <c r="AJ1208" s="16" t="str">
        <f>IF($AF1208="N/A","N/A",IF(AC1208&gt;2,"TBC","N/A"))</f>
        <v>N/A</v>
      </c>
      <c r="AK1208" s="16" t="str">
        <f>IF($AF1208="N/A","N/A",IF(AC1208&gt;3,"TBC","N/A"))</f>
        <v>N/A</v>
      </c>
      <c r="AL1208" s="16" t="str">
        <f>IF(AC1208="N/A","N/A",IF(AC1208&gt;0,IF(SUM(AG1208:AK1208)&lt;&gt;AF1208,"CHECK","OK"),"N/A"))</f>
        <v>N/A</v>
      </c>
      <c r="AM1208" s="16" t="e">
        <f>IF(AD1208="N/A", L1208+T1208, L1208+AG1208)</f>
        <v>#VALUE!</v>
      </c>
      <c r="AN1208" s="16" t="str">
        <f>IF(AD1208="N/A", IF(U1208="N/A", "N/A", L1208+U1208), AD1208+AH1208)</f>
        <v>N/A</v>
      </c>
      <c r="AO1208" s="16" t="str">
        <f>IF(AD1208="N/A", IF(V1208="N/A", "N/A", L1208+V1208), IF(AI1208="N/A", "N/A", AD1208+AI1208))</f>
        <v>N/A</v>
      </c>
      <c r="AP1208" s="16" t="str">
        <f>IF(AD1208="N/A", IF(W1208="N/A", "N/A", L1208+W1208), IF(AJ1208="N/A", "N/A", AD1208+AJ1208))</f>
        <v>N/A</v>
      </c>
      <c r="AQ1208" s="16" t="str">
        <f>IF(AD1208="N/A", IF(X1208="N/A", "N/A", L1208+X1208), IF(AK1208="N/A", "N/A", AD1208+AK1208))</f>
        <v>N/A</v>
      </c>
      <c r="AR1208" s="15" t="s">
        <v>40</v>
      </c>
      <c r="AS1208" s="15" t="s">
        <v>40</v>
      </c>
      <c r="AT1208" s="15" t="s">
        <v>40</v>
      </c>
      <c r="AU1208" s="15" t="s">
        <v>40</v>
      </c>
      <c r="AV1208" s="15" t="s">
        <v>40</v>
      </c>
      <c r="AW1208" s="15" t="s">
        <v>40</v>
      </c>
      <c r="AX1208" s="15" t="s">
        <v>40</v>
      </c>
      <c r="AY1208" s="15" t="s">
        <v>40</v>
      </c>
      <c r="AZ1208" s="15" t="s">
        <v>40</v>
      </c>
      <c r="BA1208" s="15" t="s">
        <v>40</v>
      </c>
      <c r="BB1208" s="15" t="s">
        <v>40</v>
      </c>
      <c r="BC1208" s="15" t="s">
        <v>40</v>
      </c>
      <c r="BD1208" s="15" t="s">
        <v>40</v>
      </c>
      <c r="BE1208" s="15" t="s">
        <v>40</v>
      </c>
      <c r="BF1208" s="15" t="s">
        <v>40</v>
      </c>
      <c r="BG1208" s="15" t="s">
        <v>40</v>
      </c>
      <c r="BH1208" s="15" t="s">
        <v>40</v>
      </c>
      <c r="BJ1208" s="16" t="e">
        <f>IF(AR1208="R", $CA1208, IF(OR(AR1208="P", AR1208="T", AR1208="N"), 0, IF($C1208="DM", $T1208, IF(OR(AR1208="Y", AR1208="IR"),$AM1208,IF(AR1208="C", IF($BI1208="Y", IF($AF1208="N/A", $Q1208, $AF1208), IF($AG1208="N/A", $T1208,$AG1208)))))))</f>
        <v>#VALUE!</v>
      </c>
      <c r="BK1208" s="16" t="e">
        <f>IF(AS1208="R", $CA1208, IF(OR(AS1208="P", AS1208="T", AS1208="N"), 0, IF($C1208="DM", $T1208, IF(OR(AS1208="Y", AS1208="IR"),$AM1208,IF(AS1208="C", IF($BI1208="Y", IF($AF1208="N/A", $Q1208, $AF1208), IF($AG1208="N/A", $T1208,$AG1208)))))))</f>
        <v>#VALUE!</v>
      </c>
      <c r="BL1208" s="16" t="e">
        <f>IF(AT1208="R", $CA1208, IF(OR(AT1208="P", AT1208="T", AT1208="N"), 0, IF($C1208="DM", $T1208, IF(OR(AT1208="Y", AT1208="IR"),$AM1208,IF(AT1208="C", IF($BI1208="Y", IF($AF1208="N/A", $Q1208, $AF1208), IF($AG1208="N/A", $T1208,$AG1208)))))))</f>
        <v>#VALUE!</v>
      </c>
      <c r="BM1208" s="16" t="e">
        <f>IF(AU1208="R", $CA1208, IF(OR(AU1208="P", AU1208="T", AU1208="N"), 0, IF($C1208="DM", $T1208, IF(OR(AU1208="Y", AU1208="IR"),$AM1208,IF(AU1208="C", IF($BI1208="Y", IF($AF1208="N/A", $Q1208, $AF1208), IF($AG1208="N/A", $T1208,$AG1208)))))))</f>
        <v>#VALUE!</v>
      </c>
      <c r="BN1208" s="16" t="e">
        <f>IF(AV1208="R", $CA1208, IF(OR(AV1208="P", AV1208="T", AV1208="N"), 0, IF($C1208="DM", $T1208, IF(OR(AV1208="Y", AV1208="IR"),$AM1208,IF(AV1208="C", IF($BI1208="Y", IF($AF1208="N/A", $Q1208, $AF1208), IF($AG1208="N/A", $T1208,$AG1208)))))))</f>
        <v>#VALUE!</v>
      </c>
      <c r="BO1208" s="16" t="e">
        <f>IF(AW1208="R", $CA1208, IF(OR(AW1208="P", AW1208="T", AW1208="N"), 0, IF($C1208="DM", $T1208, IF(OR(AW1208="Y", AW1208="IR"),$AM1208,IF(AW1208="C", IF($BI1208="Y", IF($AF1208="N/A", $Q1208, $AF1208), IF($AG1208="N/A", $T1208,$AG1208)))))))</f>
        <v>#VALUE!</v>
      </c>
      <c r="BP1208" s="16" t="e">
        <f>IF(AX1208="R", $CA1208, IF(OR(AX1208="P", AX1208="T", AX1208="N"), 0, IF($C1208="DM", $T1208, IF(OR(AX1208="Y", AX1208="IR"),$AM1208,IF(AX1208="C", IF($BI1208="Y", IF($AF1208="N/A", $Q1208, $AF1208), IF($AG1208="N/A", $T1208,$AG1208)))))))</f>
        <v>#VALUE!</v>
      </c>
      <c r="BQ1208" s="16" t="e">
        <f>IF(AY1208="R", $CA1208, IF(OR(AY1208="P", AY1208="T", AY1208="N"), 0, IF($C1208="DM", $T1208, IF(OR(AY1208="Y", AY1208="IR"),$AM1208,IF(AY1208="C", IF($BI1208="Y", IF($AF1208="N/A", $Q1208, $AF1208), IF($AG1208="N/A", $T1208,$AG1208)))))))</f>
        <v>#VALUE!</v>
      </c>
      <c r="BR1208" s="16" t="e">
        <f>IF(AZ1208="R", $CA1208, IF(OR(AZ1208="P", AZ1208="T", AZ1208="N"), 0, IF($C1208="DM", $T1208, IF(OR(AZ1208="Y", AZ1208="IR"),$AM1208,IF(AZ1208="C", IF($BI1208="Y", IF($AF1208="N/A", $Q1208, $AF1208), IF($AG1208="N/A", $T1208,$AG1208)))))))</f>
        <v>#VALUE!</v>
      </c>
      <c r="BS1208" s="16" t="e">
        <f>IF(BA1208="R", $CA1208, IF(OR(BA1208="P", BA1208="T", BA1208="N"), 0, IF($C1208="DM", $T1208, IF(OR(BA1208="Y", BA1208="IR"),$AM1208,IF(BA1208="C", IF($BI1208="Y", IF($AF1208="N/A", $Q1208, $AF1208), IF($AG1208="N/A", $T1208,$AG1208)))))))</f>
        <v>#VALUE!</v>
      </c>
      <c r="BT1208" s="16" t="e">
        <f>IF(BB1208="R", $CA1208, IF(OR(BB1208="P", BB1208="T", BB1208="N"), 0, IF($C1208="DM", $T1208, IF(OR(BB1208="Y", BB1208="IR"),$AM1208,IF(BB1208="C", IF($BI1208="Y", IF($BA1208="C", IF($AF1208="N/A", $Q1208, $AF1208), IF($AF1208="N/A", $T1208, $AM1208)), IF($AG1208="N/A", $T1208,$AG1208)))))))</f>
        <v>#VALUE!</v>
      </c>
      <c r="BU1208" s="16" t="e">
        <f>IF(BC1208="R", $CA1208, IF(OR(BC1208="P", BC1208="T", BC1208="N"), 0, IF($C1208="DM", $T1208, IF(OR(BC1208="Y", BC1208="IR"),$AM1208,IF(BC1208="C", IF($BI1208="Y", IF($BA1208="C", IF($AF1208="N/A", $Q1208, $AF1208), IF($AF1208="N/A", $T1208, $AM1208)), IF($AG1208="N/A", $T1208,$AG1208)))))))</f>
        <v>#VALUE!</v>
      </c>
      <c r="BV1208" s="16" t="e">
        <f>IF(BD1208="R", $CA1208, IF(OR(BD1208="P", BD1208="T", BD1208="N"), 0, IF($C1208="DM", $T1208, IF(OR(BD1208="Y", BD1208="IR"),$AM1208,IF(BD1208="C", IF($BI1208="Y", IF($BA1208="C", IF($AF1208="N/A", $Q1208, $AF1208), IF($AF1208="N/A", $T1208, $AM1208)), IF($AG1208="N/A", $T1208,$AG1208)))))))</f>
        <v>#VALUE!</v>
      </c>
      <c r="BW1208" s="16" t="e">
        <f>IF(BE1208="R", $CA1208, IF(OR(BE1208="P", BE1208="T", BE1208="N"), 0, IF($C1208="DM", $T1208, IF(OR(BE1208="Y", BE1208="IR"),$AM1208,IF(BE1208="C", IF($BI1208="Y", IF($BA1208="C", IF($AF1208="N/A", $Q1208, $AF1208), IF($AF1208="N/A", $T1208, $AM1208)), IF($AG1208="N/A", $T1208,$AG1208)))))))</f>
        <v>#VALUE!</v>
      </c>
      <c r="BX1208" s="16" t="e">
        <f>IF(BF1208="R", $CA1208, IF(OR(BF1208="P", BF1208="T", BF1208="N"), 0, IF($C1208="DM", $T1208, IF(OR(BF1208="Y", BF1208="IR"),$AM1208,IF(BF1208="C", IF($BI1208="Y", IF($BA1208="C", IF($AF1208="N/A", $Q1208, $AF1208), IF($AF1208="N/A", $T1208, $AM1208)), IF($AG1208="N/A", $T1208,$AG1208)))))))</f>
        <v>#VALUE!</v>
      </c>
      <c r="BY1208" s="16" t="e">
        <f>IF(BG1208="R", $CA1208, IF(OR(BG1208="P", BG1208="T", BG1208="N"), 0, IF($C1208="DM", $T1208, IF(OR(BG1208="Y", BG1208="IR"),$AM1208,IF(BG1208="C", IF($BI1208="Y", IF($BA1208="C", IF($AF1208="N/A", $Q1208, $AF1208), IF($AF1208="N/A", $T1208, $AM1208)), IF($AG1208="N/A", $T1208,$AG1208)))))))</f>
        <v>#VALUE!</v>
      </c>
      <c r="BZ1208" s="16" t="e">
        <f>IF(BH1208="R", $CA1208, IF(OR(BH1208="P", BH1208="T", BH1208="N"), 0, IF($C1208="DM", $T1208, IF(OR(BH1208="Y", BH1208="IR"),$AM1208,IF(BH1208="C", IF($BI1208="Y", IF($BA1208="C", IF($AF1208="N/A", $Q1208, $AF1208), IF($AF1208="N/A", $T1208, $AM1208)), IF($AG1208="N/A", $T1208,$AG1208)))))))</f>
        <v>#VALUE!</v>
      </c>
      <c r="CA1208" s="15" t="s">
        <v>75</v>
      </c>
      <c r="CB1208" s="16" t="e">
        <f>BZ1208</f>
        <v>#VALUE!</v>
      </c>
      <c r="CC1208" s="15" t="str">
        <f>IF(OR($BH1208="T", $BH1208="R"), 0, IF($BH1208="C", IF($BI1208="Y", IF($BA1208="C", 0, IF(AF1208="N/A", Q1208-T1208, AF1208-AG1208)), IF($AF1208="N/A", U1208, AH1208)), AN1208))</f>
        <v>N/A</v>
      </c>
      <c r="CD1208" s="15" t="str">
        <f>IF(OR($BH1208="T", $BH1208="R"), 0, IF($BH1208="C", IF($BI1208="Y", 0, IF($AF1208="N/A", V1208, AI1208)), AO1208))</f>
        <v>N/A</v>
      </c>
      <c r="CE1208" s="15" t="str">
        <f>IF(OR($BH1208="T", $BH1208="R"), 0, IF($BH1208="C", IF($BI1208="Y", 0, IF($AF1208="N/A", W1208, AJ1208)), AP1208))</f>
        <v>N/A</v>
      </c>
      <c r="CF1208" s="15" t="str">
        <f>IF(OR($BH1208="T", $BH1208="R"), 0, IF($BH1208="C", IF($BI1208="Y", 0, IF($AF1208="N/A", X1208, AK1208)), AQ1208))</f>
        <v>N/A</v>
      </c>
    </row>
    <row r="1209" spans="1:84" x14ac:dyDescent="0.25">
      <c r="A1209" s="14">
        <v>6186</v>
      </c>
      <c r="B1209" s="15"/>
      <c r="C1209" s="15"/>
      <c r="D1209" s="15"/>
      <c r="E1209" s="15" t="e">
        <f>VLOOKUP(B1209, 'Rookie Year'!$A$2:$B$55679,2,FALSE)</f>
        <v>#N/A</v>
      </c>
      <c r="F1209" s="15">
        <v>2024</v>
      </c>
      <c r="G1209" s="15" t="s">
        <v>42</v>
      </c>
      <c r="H1209" s="15"/>
      <c r="I1209" s="16"/>
      <c r="J1209" s="15"/>
      <c r="K1209" s="17">
        <f>IF(AND(G1209&lt;&gt;"N",R1209="N/A"), IF(I1209&lt;4, 0, 0.25),IF(I1209=1, IF(J1209=1,0.25, 0.25), IF(I1209&lt;13, 0.25, IF(I1209&lt;26, 0.4, IF(I1209&lt;51, 0.6, 0.75)))))</f>
        <v>0.25</v>
      </c>
      <c r="L1209" s="16">
        <f>I1209-M1209</f>
        <v>0</v>
      </c>
      <c r="M1209" s="16">
        <f>ROUNDUP(I1209*K1209,0)</f>
        <v>0</v>
      </c>
      <c r="N1209" s="16">
        <f>M1209*J1209</f>
        <v>0</v>
      </c>
      <c r="O1209" s="16">
        <v>0</v>
      </c>
      <c r="P1209" s="16">
        <v>0</v>
      </c>
      <c r="Q1209" s="16">
        <f>N1209-O1209-P1209</f>
        <v>0</v>
      </c>
      <c r="R1209" s="15" t="s">
        <v>75</v>
      </c>
      <c r="S1209" s="15">
        <f>IF(R1209="N/A", J1209-($B$1-F1209), J1209-($B$1-R1209))</f>
        <v>0</v>
      </c>
      <c r="T1209" s="16" t="str">
        <f>IF($S1209&lt;1, "N/A", $M1209)</f>
        <v>N/A</v>
      </c>
      <c r="U1209" s="16" t="str">
        <f>IF($S1209&lt;2, "N/A", $M1209)</f>
        <v>N/A</v>
      </c>
      <c r="V1209" s="16" t="str">
        <f>IF($S1209&lt;3, "N/A", $M1209)</f>
        <v>N/A</v>
      </c>
      <c r="W1209" s="16" t="str">
        <f>IF($S1209&lt;4, "N/A", $M1209)</f>
        <v>N/A</v>
      </c>
      <c r="X1209" s="16" t="str">
        <f>IF($S1209&lt;5, "N/A", $M1209)</f>
        <v>N/A</v>
      </c>
      <c r="Y1209" s="15" t="str">
        <f>IF(SUM(T1209:X1209)&lt;&gt;Q1209, "CHECK", "OK")</f>
        <v>OK</v>
      </c>
      <c r="Z1209" s="15" t="str">
        <f>IF(F1209=$B$1, "No", IF(S1209=1, "Yes", "No"))</f>
        <v>No</v>
      </c>
      <c r="AA1209" s="18" t="str">
        <f>IF(C1209="DM", "N/A", IF(Z1209="No","N/A",VLOOKUP(B1209,'Extension List'!$A$3:$R$1972,18,FALSE)))</f>
        <v>N/A</v>
      </c>
      <c r="AB1209" s="15" t="str">
        <f>IF(C1209="DM", "N/A", IF(Z1209="No","N/A",VLOOKUP(B1209,'Extension List'!$A$3:$T$1972,20,FALSE)))</f>
        <v>N/A</v>
      </c>
      <c r="AC1209" s="15" t="str">
        <f>IF(AA1209="N/A", "N/A", 0)</f>
        <v>N/A</v>
      </c>
      <c r="AD1209" s="16" t="str">
        <f>IF(AE1209="N/A", "N/A", AA1209-AE1209)</f>
        <v>N/A</v>
      </c>
      <c r="AE1209" s="16" t="str">
        <f>IF(AA1209="N/A", "N/A", IF(AC1209&gt;0, IF(AA1209&lt;13, ROUNDUP(0.25*AA1209,0), IF(AA1209&lt;26, ROUNDUP(0.4*AA1209,0), IF(AA1209&lt;51, ROUNDUP(0.6*AA1209,0), ROUNDUP(0.75*AA1209,0)))), "N/A"))</f>
        <v>N/A</v>
      </c>
      <c r="AF1209" s="16" t="str">
        <f>IF(AD1209="N/A","N/A", (AE1209*AC1209)+Q1209)</f>
        <v>N/A</v>
      </c>
      <c r="AG1209" s="16" t="str">
        <f>IF($AF1209="N/A", "N/A", "TBC")</f>
        <v>N/A</v>
      </c>
      <c r="AH1209" s="16" t="str">
        <f>IF($AF1209="N/A", "N/A", "TBC")</f>
        <v>N/A</v>
      </c>
      <c r="AI1209" s="16" t="str">
        <f>IF($AF1209="N/A","N/A",IF(AC1209&gt;1,"TBC","N/A"))</f>
        <v>N/A</v>
      </c>
      <c r="AJ1209" s="16" t="str">
        <f>IF($AF1209="N/A","N/A",IF(AC1209&gt;2,"TBC","N/A"))</f>
        <v>N/A</v>
      </c>
      <c r="AK1209" s="16" t="str">
        <f>IF($AF1209="N/A","N/A",IF(AC1209&gt;3,"TBC","N/A"))</f>
        <v>N/A</v>
      </c>
      <c r="AL1209" s="16" t="str">
        <f>IF(AC1209="N/A","N/A",IF(AC1209&gt;0,IF(SUM(AG1209:AK1209)&lt;&gt;AF1209,"CHECK","OK"),"N/A"))</f>
        <v>N/A</v>
      </c>
      <c r="AM1209" s="16" t="e">
        <f>IF(AD1209="N/A", L1209+T1209, L1209+AG1209)</f>
        <v>#VALUE!</v>
      </c>
      <c r="AN1209" s="16" t="str">
        <f>IF(AD1209="N/A", IF(U1209="N/A", "N/A", L1209+U1209), AD1209+AH1209)</f>
        <v>N/A</v>
      </c>
      <c r="AO1209" s="16" t="str">
        <f>IF(AD1209="N/A", IF(V1209="N/A", "N/A", L1209+V1209), IF(AI1209="N/A", "N/A", AD1209+AI1209))</f>
        <v>N/A</v>
      </c>
      <c r="AP1209" s="16" t="str">
        <f>IF(AD1209="N/A", IF(W1209="N/A", "N/A", L1209+W1209), IF(AJ1209="N/A", "N/A", AD1209+AJ1209))</f>
        <v>N/A</v>
      </c>
      <c r="AQ1209" s="16" t="str">
        <f>IF(AD1209="N/A", IF(X1209="N/A", "N/A", L1209+X1209), IF(AK1209="N/A", "N/A", AD1209+AK1209))</f>
        <v>N/A</v>
      </c>
      <c r="AR1209" s="15" t="s">
        <v>40</v>
      </c>
      <c r="AS1209" s="15" t="s">
        <v>40</v>
      </c>
      <c r="AT1209" s="15" t="s">
        <v>40</v>
      </c>
      <c r="AU1209" s="15" t="s">
        <v>40</v>
      </c>
      <c r="AV1209" s="15" t="s">
        <v>40</v>
      </c>
      <c r="AW1209" s="15" t="s">
        <v>40</v>
      </c>
      <c r="AX1209" s="15" t="s">
        <v>40</v>
      </c>
      <c r="AY1209" s="15" t="s">
        <v>40</v>
      </c>
      <c r="AZ1209" s="15" t="s">
        <v>40</v>
      </c>
      <c r="BA1209" s="15" t="s">
        <v>40</v>
      </c>
      <c r="BB1209" s="15" t="s">
        <v>40</v>
      </c>
      <c r="BC1209" s="15" t="s">
        <v>40</v>
      </c>
      <c r="BD1209" s="15" t="s">
        <v>40</v>
      </c>
      <c r="BE1209" s="15" t="s">
        <v>40</v>
      </c>
      <c r="BF1209" s="15" t="s">
        <v>40</v>
      </c>
      <c r="BG1209" s="15" t="s">
        <v>40</v>
      </c>
      <c r="BH1209" s="15" t="s">
        <v>40</v>
      </c>
      <c r="BJ1209" s="16" t="e">
        <f>IF(AR1209="R", $CA1209, IF(OR(AR1209="P", AR1209="T", AR1209="N"), 0, IF($C1209="DM", $T1209, IF(OR(AR1209="Y", AR1209="IR"),$AM1209,IF(AR1209="C", IF($BI1209="Y", IF($AF1209="N/A", $Q1209, $AF1209), IF($AG1209="N/A", $T1209,$AG1209)))))))</f>
        <v>#VALUE!</v>
      </c>
      <c r="BK1209" s="16" t="e">
        <f>IF(AS1209="R", $CA1209, IF(OR(AS1209="P", AS1209="T", AS1209="N"), 0, IF($C1209="DM", $T1209, IF(OR(AS1209="Y", AS1209="IR"),$AM1209,IF(AS1209="C", IF($BI1209="Y", IF($AF1209="N/A", $Q1209, $AF1209), IF($AG1209="N/A", $T1209,$AG1209)))))))</f>
        <v>#VALUE!</v>
      </c>
      <c r="BL1209" s="16" t="e">
        <f>IF(AT1209="R", $CA1209, IF(OR(AT1209="P", AT1209="T", AT1209="N"), 0, IF($C1209="DM", $T1209, IF(OR(AT1209="Y", AT1209="IR"),$AM1209,IF(AT1209="C", IF($BI1209="Y", IF($AF1209="N/A", $Q1209, $AF1209), IF($AG1209="N/A", $T1209,$AG1209)))))))</f>
        <v>#VALUE!</v>
      </c>
      <c r="BM1209" s="16" t="e">
        <f>IF(AU1209="R", $CA1209, IF(OR(AU1209="P", AU1209="T", AU1209="N"), 0, IF($C1209="DM", $T1209, IF(OR(AU1209="Y", AU1209="IR"),$AM1209,IF(AU1209="C", IF($BI1209="Y", IF($AF1209="N/A", $Q1209, $AF1209), IF($AG1209="N/A", $T1209,$AG1209)))))))</f>
        <v>#VALUE!</v>
      </c>
      <c r="BN1209" s="16" t="e">
        <f>IF(AV1209="R", $CA1209, IF(OR(AV1209="P", AV1209="T", AV1209="N"), 0, IF($C1209="DM", $T1209, IF(OR(AV1209="Y", AV1209="IR"),$AM1209,IF(AV1209="C", IF($BI1209="Y", IF($AF1209="N/A", $Q1209, $AF1209), IF($AG1209="N/A", $T1209,$AG1209)))))))</f>
        <v>#VALUE!</v>
      </c>
      <c r="BO1209" s="16" t="e">
        <f>IF(AW1209="R", $CA1209, IF(OR(AW1209="P", AW1209="T", AW1209="N"), 0, IF($C1209="DM", $T1209, IF(OR(AW1209="Y", AW1209="IR"),$AM1209,IF(AW1209="C", IF($BI1209="Y", IF($AF1209="N/A", $Q1209, $AF1209), IF($AG1209="N/A", $T1209,$AG1209)))))))</f>
        <v>#VALUE!</v>
      </c>
      <c r="BP1209" s="16" t="e">
        <f>IF(AX1209="R", $CA1209, IF(OR(AX1209="P", AX1209="T", AX1209="N"), 0, IF($C1209="DM", $T1209, IF(OR(AX1209="Y", AX1209="IR"),$AM1209,IF(AX1209="C", IF($BI1209="Y", IF($AF1209="N/A", $Q1209, $AF1209), IF($AG1209="N/A", $T1209,$AG1209)))))))</f>
        <v>#VALUE!</v>
      </c>
      <c r="BQ1209" s="16" t="e">
        <f>IF(AY1209="R", $CA1209, IF(OR(AY1209="P", AY1209="T", AY1209="N"), 0, IF($C1209="DM", $T1209, IF(OR(AY1209="Y", AY1209="IR"),$AM1209,IF(AY1209="C", IF($BI1209="Y", IF($AF1209="N/A", $Q1209, $AF1209), IF($AG1209="N/A", $T1209,$AG1209)))))))</f>
        <v>#VALUE!</v>
      </c>
      <c r="BR1209" s="16" t="e">
        <f>IF(AZ1209="R", $CA1209, IF(OR(AZ1209="P", AZ1209="T", AZ1209="N"), 0, IF($C1209="DM", $T1209, IF(OR(AZ1209="Y", AZ1209="IR"),$AM1209,IF(AZ1209="C", IF($BI1209="Y", IF($AF1209="N/A", $Q1209, $AF1209), IF($AG1209="N/A", $T1209,$AG1209)))))))</f>
        <v>#VALUE!</v>
      </c>
      <c r="BS1209" s="16" t="e">
        <f>IF(BA1209="R", $CA1209, IF(OR(BA1209="P", BA1209="T", BA1209="N"), 0, IF($C1209="DM", $T1209, IF(OR(BA1209="Y", BA1209="IR"),$AM1209,IF(BA1209="C", IF($BI1209="Y", IF($AF1209="N/A", $Q1209, $AF1209), IF($AG1209="N/A", $T1209,$AG1209)))))))</f>
        <v>#VALUE!</v>
      </c>
      <c r="BT1209" s="16" t="e">
        <f>IF(BB1209="R", $CA1209, IF(OR(BB1209="P", BB1209="T", BB1209="N"), 0, IF($C1209="DM", $T1209, IF(OR(BB1209="Y", BB1209="IR"),$AM1209,IF(BB1209="C", IF($BI1209="Y", IF($BA1209="C", IF($AF1209="N/A", $Q1209, $AF1209), IF($AF1209="N/A", $T1209, $AM1209)), IF($AG1209="N/A", $T1209,$AG1209)))))))</f>
        <v>#VALUE!</v>
      </c>
      <c r="BU1209" s="16" t="e">
        <f>IF(BC1209="R", $CA1209, IF(OR(BC1209="P", BC1209="T", BC1209="N"), 0, IF($C1209="DM", $T1209, IF(OR(BC1209="Y", BC1209="IR"),$AM1209,IF(BC1209="C", IF($BI1209="Y", IF($BA1209="C", IF($AF1209="N/A", $Q1209, $AF1209), IF($AF1209="N/A", $T1209, $AM1209)), IF($AG1209="N/A", $T1209,$AG1209)))))))</f>
        <v>#VALUE!</v>
      </c>
      <c r="BV1209" s="16" t="e">
        <f>IF(BD1209="R", $CA1209, IF(OR(BD1209="P", BD1209="T", BD1209="N"), 0, IF($C1209="DM", $T1209, IF(OR(BD1209="Y", BD1209="IR"),$AM1209,IF(BD1209="C", IF($BI1209="Y", IF($BA1209="C", IF($AF1209="N/A", $Q1209, $AF1209), IF($AF1209="N/A", $T1209, $AM1209)), IF($AG1209="N/A", $T1209,$AG1209)))))))</f>
        <v>#VALUE!</v>
      </c>
      <c r="BW1209" s="16" t="e">
        <f>IF(BE1209="R", $CA1209, IF(OR(BE1209="P", BE1209="T", BE1209="N"), 0, IF($C1209="DM", $T1209, IF(OR(BE1209="Y", BE1209="IR"),$AM1209,IF(BE1209="C", IF($BI1209="Y", IF($BA1209="C", IF($AF1209="N/A", $Q1209, $AF1209), IF($AF1209="N/A", $T1209, $AM1209)), IF($AG1209="N/A", $T1209,$AG1209)))))))</f>
        <v>#VALUE!</v>
      </c>
      <c r="BX1209" s="16" t="e">
        <f>IF(BF1209="R", $CA1209, IF(OR(BF1209="P", BF1209="T", BF1209="N"), 0, IF($C1209="DM", $T1209, IF(OR(BF1209="Y", BF1209="IR"),$AM1209,IF(BF1209="C", IF($BI1209="Y", IF($BA1209="C", IF($AF1209="N/A", $Q1209, $AF1209), IF($AF1209="N/A", $T1209, $AM1209)), IF($AG1209="N/A", $T1209,$AG1209)))))))</f>
        <v>#VALUE!</v>
      </c>
      <c r="BY1209" s="16" t="e">
        <f>IF(BG1209="R", $CA1209, IF(OR(BG1209="P", BG1209="T", BG1209="N"), 0, IF($C1209="DM", $T1209, IF(OR(BG1209="Y", BG1209="IR"),$AM1209,IF(BG1209="C", IF($BI1209="Y", IF($BA1209="C", IF($AF1209="N/A", $Q1209, $AF1209), IF($AF1209="N/A", $T1209, $AM1209)), IF($AG1209="N/A", $T1209,$AG1209)))))))</f>
        <v>#VALUE!</v>
      </c>
      <c r="BZ1209" s="16" t="e">
        <f>IF(BH1209="R", $CA1209, IF(OR(BH1209="P", BH1209="T", BH1209="N"), 0, IF($C1209="DM", $T1209, IF(OR(BH1209="Y", BH1209="IR"),$AM1209,IF(BH1209="C", IF($BI1209="Y", IF($BA1209="C", IF($AF1209="N/A", $Q1209, $AF1209), IF($AF1209="N/A", $T1209, $AM1209)), IF($AG1209="N/A", $T1209,$AG1209)))))))</f>
        <v>#VALUE!</v>
      </c>
      <c r="CA1209" s="15" t="s">
        <v>75</v>
      </c>
      <c r="CB1209" s="16" t="e">
        <f>BZ1209</f>
        <v>#VALUE!</v>
      </c>
      <c r="CC1209" s="15" t="str">
        <f>IF(OR($BH1209="T", $BH1209="R"), 0, IF($BH1209="C", IF($BI1209="Y", IF($BA1209="C", 0, IF(AF1209="N/A", Q1209-T1209, AF1209-AG1209)), IF($AF1209="N/A", U1209, AH1209)), AN1209))</f>
        <v>N/A</v>
      </c>
      <c r="CD1209" s="15" t="str">
        <f>IF(OR($BH1209="T", $BH1209="R"), 0, IF($BH1209="C", IF($BI1209="Y", 0, IF($AF1209="N/A", V1209, AI1209)), AO1209))</f>
        <v>N/A</v>
      </c>
      <c r="CE1209" s="15" t="str">
        <f>IF(OR($BH1209="T", $BH1209="R"), 0, IF($BH1209="C", IF($BI1209="Y", 0, IF($AF1209="N/A", W1209, AJ1209)), AP1209))</f>
        <v>N/A</v>
      </c>
      <c r="CF1209" s="15" t="str">
        <f>IF(OR($BH1209="T", $BH1209="R"), 0, IF($BH1209="C", IF($BI1209="Y", 0, IF($AF1209="N/A", X1209, AK1209)), AQ1209))</f>
        <v>N/A</v>
      </c>
    </row>
    <row r="1210" spans="1:84" x14ac:dyDescent="0.25">
      <c r="A1210" s="14">
        <v>6187</v>
      </c>
      <c r="B1210" s="15"/>
      <c r="C1210" s="15"/>
      <c r="D1210" s="15"/>
      <c r="E1210" s="15" t="e">
        <f>VLOOKUP(B1210, 'Rookie Year'!$A$2:$B$55679,2,FALSE)</f>
        <v>#N/A</v>
      </c>
      <c r="F1210" s="15">
        <v>2024</v>
      </c>
      <c r="G1210" s="15" t="s">
        <v>42</v>
      </c>
      <c r="H1210" s="15"/>
      <c r="I1210" s="16"/>
      <c r="J1210" s="15"/>
      <c r="K1210" s="17">
        <f>IF(AND(G1210&lt;&gt;"N",R1210="N/A"), IF(I1210&lt;4, 0, 0.25),IF(I1210=1, IF(J1210=1,0.25, 0.25), IF(I1210&lt;13, 0.25, IF(I1210&lt;26, 0.4, IF(I1210&lt;51, 0.6, 0.75)))))</f>
        <v>0.25</v>
      </c>
      <c r="L1210" s="16">
        <f>I1210-M1210</f>
        <v>0</v>
      </c>
      <c r="M1210" s="16">
        <f>ROUNDUP(I1210*K1210,0)</f>
        <v>0</v>
      </c>
      <c r="N1210" s="16">
        <f>M1210*J1210</f>
        <v>0</v>
      </c>
      <c r="O1210" s="16">
        <v>0</v>
      </c>
      <c r="P1210" s="16">
        <v>0</v>
      </c>
      <c r="Q1210" s="16">
        <f>N1210-O1210-P1210</f>
        <v>0</v>
      </c>
      <c r="R1210" s="15" t="s">
        <v>75</v>
      </c>
      <c r="S1210" s="15">
        <f>IF(R1210="N/A", J1210-($B$1-F1210), J1210-($B$1-R1210))</f>
        <v>0</v>
      </c>
      <c r="T1210" s="16" t="str">
        <f>IF($S1210&lt;1, "N/A", $M1210)</f>
        <v>N/A</v>
      </c>
      <c r="U1210" s="16" t="str">
        <f>IF($S1210&lt;2, "N/A", $M1210)</f>
        <v>N/A</v>
      </c>
      <c r="V1210" s="16" t="str">
        <f>IF($S1210&lt;3, "N/A", $M1210)</f>
        <v>N/A</v>
      </c>
      <c r="W1210" s="16" t="str">
        <f>IF($S1210&lt;4, "N/A", $M1210)</f>
        <v>N/A</v>
      </c>
      <c r="X1210" s="16" t="str">
        <f>IF($S1210&lt;5, "N/A", $M1210)</f>
        <v>N/A</v>
      </c>
      <c r="Y1210" s="15" t="str">
        <f>IF(SUM(T1210:X1210)&lt;&gt;Q1210, "CHECK", "OK")</f>
        <v>OK</v>
      </c>
      <c r="Z1210" s="15" t="str">
        <f>IF(F1210=$B$1, "No", IF(S1210=1, "Yes", "No"))</f>
        <v>No</v>
      </c>
      <c r="AA1210" s="18" t="str">
        <f>IF(C1210="DM", "N/A", IF(Z1210="No","N/A",VLOOKUP(B1210,'Extension List'!$A$3:$R$1972,18,FALSE)))</f>
        <v>N/A</v>
      </c>
      <c r="AB1210" s="15" t="str">
        <f>IF(C1210="DM", "N/A", IF(Z1210="No","N/A",VLOOKUP(B1210,'Extension List'!$A$3:$T$1972,20,FALSE)))</f>
        <v>N/A</v>
      </c>
      <c r="AC1210" s="15" t="str">
        <f>IF(AA1210="N/A", "N/A", 0)</f>
        <v>N/A</v>
      </c>
      <c r="AD1210" s="16" t="str">
        <f>IF(AE1210="N/A", "N/A", AA1210-AE1210)</f>
        <v>N/A</v>
      </c>
      <c r="AE1210" s="16" t="str">
        <f>IF(AA1210="N/A", "N/A", IF(AC1210&gt;0, IF(AA1210&lt;13, ROUNDUP(0.25*AA1210,0), IF(AA1210&lt;26, ROUNDUP(0.4*AA1210,0), IF(AA1210&lt;51, ROUNDUP(0.6*AA1210,0), ROUNDUP(0.75*AA1210,0)))), "N/A"))</f>
        <v>N/A</v>
      </c>
      <c r="AF1210" s="16" t="str">
        <f>IF(AD1210="N/A","N/A", (AE1210*AC1210)+Q1210)</f>
        <v>N/A</v>
      </c>
      <c r="AG1210" s="16" t="str">
        <f>IF($AF1210="N/A", "N/A", "TBC")</f>
        <v>N/A</v>
      </c>
      <c r="AH1210" s="16" t="str">
        <f>IF($AF1210="N/A", "N/A", "TBC")</f>
        <v>N/A</v>
      </c>
      <c r="AI1210" s="16" t="str">
        <f>IF($AF1210="N/A","N/A",IF(AC1210&gt;1,"TBC","N/A"))</f>
        <v>N/A</v>
      </c>
      <c r="AJ1210" s="16" t="str">
        <f>IF($AF1210="N/A","N/A",IF(AC1210&gt;2,"TBC","N/A"))</f>
        <v>N/A</v>
      </c>
      <c r="AK1210" s="16" t="str">
        <f>IF($AF1210="N/A","N/A",IF(AC1210&gt;3,"TBC","N/A"))</f>
        <v>N/A</v>
      </c>
      <c r="AL1210" s="16" t="str">
        <f>IF(AC1210="N/A","N/A",IF(AC1210&gt;0,IF(SUM(AG1210:AK1210)&lt;&gt;AF1210,"CHECK","OK"),"N/A"))</f>
        <v>N/A</v>
      </c>
      <c r="AM1210" s="16" t="e">
        <f>IF(AD1210="N/A", L1210+T1210, L1210+AG1210)</f>
        <v>#VALUE!</v>
      </c>
      <c r="AN1210" s="16" t="str">
        <f>IF(AD1210="N/A", IF(U1210="N/A", "N/A", L1210+U1210), AD1210+AH1210)</f>
        <v>N/A</v>
      </c>
      <c r="AO1210" s="16" t="str">
        <f>IF(AD1210="N/A", IF(V1210="N/A", "N/A", L1210+V1210), IF(AI1210="N/A", "N/A", AD1210+AI1210))</f>
        <v>N/A</v>
      </c>
      <c r="AP1210" s="16" t="str">
        <f>IF(AD1210="N/A", IF(W1210="N/A", "N/A", L1210+W1210), IF(AJ1210="N/A", "N/A", AD1210+AJ1210))</f>
        <v>N/A</v>
      </c>
      <c r="AQ1210" s="16" t="str">
        <f>IF(AD1210="N/A", IF(X1210="N/A", "N/A", L1210+X1210), IF(AK1210="N/A", "N/A", AD1210+AK1210))</f>
        <v>N/A</v>
      </c>
      <c r="AR1210" s="15" t="s">
        <v>40</v>
      </c>
      <c r="AS1210" s="15" t="s">
        <v>40</v>
      </c>
      <c r="AT1210" s="15" t="s">
        <v>40</v>
      </c>
      <c r="AU1210" s="15" t="s">
        <v>40</v>
      </c>
      <c r="AV1210" s="15" t="s">
        <v>40</v>
      </c>
      <c r="AW1210" s="15" t="s">
        <v>40</v>
      </c>
      <c r="AX1210" s="15" t="s">
        <v>40</v>
      </c>
      <c r="AY1210" s="15" t="s">
        <v>40</v>
      </c>
      <c r="AZ1210" s="15" t="s">
        <v>40</v>
      </c>
      <c r="BA1210" s="15" t="s">
        <v>40</v>
      </c>
      <c r="BB1210" s="15" t="s">
        <v>40</v>
      </c>
      <c r="BC1210" s="15" t="s">
        <v>40</v>
      </c>
      <c r="BD1210" s="15" t="s">
        <v>40</v>
      </c>
      <c r="BE1210" s="15" t="s">
        <v>40</v>
      </c>
      <c r="BF1210" s="15" t="s">
        <v>40</v>
      </c>
      <c r="BG1210" s="15" t="s">
        <v>40</v>
      </c>
      <c r="BH1210" s="15" t="s">
        <v>40</v>
      </c>
      <c r="BJ1210" s="16" t="e">
        <f>IF(AR1210="R", $CA1210, IF(OR(AR1210="P", AR1210="T", AR1210="N"), 0, IF($C1210="DM", $T1210, IF(OR(AR1210="Y", AR1210="IR"),$AM1210,IF(AR1210="C", IF($BI1210="Y", IF($AF1210="N/A", $Q1210, $AF1210), IF($AG1210="N/A", $T1210,$AG1210)))))))</f>
        <v>#VALUE!</v>
      </c>
      <c r="BK1210" s="16" t="e">
        <f>IF(AS1210="R", $CA1210, IF(OR(AS1210="P", AS1210="T", AS1210="N"), 0, IF($C1210="DM", $T1210, IF(OR(AS1210="Y", AS1210="IR"),$AM1210,IF(AS1210="C", IF($BI1210="Y", IF($AF1210="N/A", $Q1210, $AF1210), IF($AG1210="N/A", $T1210,$AG1210)))))))</f>
        <v>#VALUE!</v>
      </c>
      <c r="BL1210" s="16" t="e">
        <f>IF(AT1210="R", $CA1210, IF(OR(AT1210="P", AT1210="T", AT1210="N"), 0, IF($C1210="DM", $T1210, IF(OR(AT1210="Y", AT1210="IR"),$AM1210,IF(AT1210="C", IF($BI1210="Y", IF($AF1210="N/A", $Q1210, $AF1210), IF($AG1210="N/A", $T1210,$AG1210)))))))</f>
        <v>#VALUE!</v>
      </c>
      <c r="BM1210" s="16" t="e">
        <f>IF(AU1210="R", $CA1210, IF(OR(AU1210="P", AU1210="T", AU1210="N"), 0, IF($C1210="DM", $T1210, IF(OR(AU1210="Y", AU1210="IR"),$AM1210,IF(AU1210="C", IF($BI1210="Y", IF($AF1210="N/A", $Q1210, $AF1210), IF($AG1210="N/A", $T1210,$AG1210)))))))</f>
        <v>#VALUE!</v>
      </c>
      <c r="BN1210" s="16" t="e">
        <f>IF(AV1210="R", $CA1210, IF(OR(AV1210="P", AV1210="T", AV1210="N"), 0, IF($C1210="DM", $T1210, IF(OR(AV1210="Y", AV1210="IR"),$AM1210,IF(AV1210="C", IF($BI1210="Y", IF($AF1210="N/A", $Q1210, $AF1210), IF($AG1210="N/A", $T1210,$AG1210)))))))</f>
        <v>#VALUE!</v>
      </c>
      <c r="BO1210" s="16" t="e">
        <f>IF(AW1210="R", $CA1210, IF(OR(AW1210="P", AW1210="T", AW1210="N"), 0, IF($C1210="DM", $T1210, IF(OR(AW1210="Y", AW1210="IR"),$AM1210,IF(AW1210="C", IF($BI1210="Y", IF($AF1210="N/A", $Q1210, $AF1210), IF($AG1210="N/A", $T1210,$AG1210)))))))</f>
        <v>#VALUE!</v>
      </c>
      <c r="BP1210" s="16" t="e">
        <f>IF(AX1210="R", $CA1210, IF(OR(AX1210="P", AX1210="T", AX1210="N"), 0, IF($C1210="DM", $T1210, IF(OR(AX1210="Y", AX1210="IR"),$AM1210,IF(AX1210="C", IF($BI1210="Y", IF($AF1210="N/A", $Q1210, $AF1210), IF($AG1210="N/A", $T1210,$AG1210)))))))</f>
        <v>#VALUE!</v>
      </c>
      <c r="BQ1210" s="16" t="e">
        <f>IF(AY1210="R", $CA1210, IF(OR(AY1210="P", AY1210="T", AY1210="N"), 0, IF($C1210="DM", $T1210, IF(OR(AY1210="Y", AY1210="IR"),$AM1210,IF(AY1210="C", IF($BI1210="Y", IF($AF1210="N/A", $Q1210, $AF1210), IF($AG1210="N/A", $T1210,$AG1210)))))))</f>
        <v>#VALUE!</v>
      </c>
      <c r="BR1210" s="16" t="e">
        <f>IF(AZ1210="R", $CA1210, IF(OR(AZ1210="P", AZ1210="T", AZ1210="N"), 0, IF($C1210="DM", $T1210, IF(OR(AZ1210="Y", AZ1210="IR"),$AM1210,IF(AZ1210="C", IF($BI1210="Y", IF($AF1210="N/A", $Q1210, $AF1210), IF($AG1210="N/A", $T1210,$AG1210)))))))</f>
        <v>#VALUE!</v>
      </c>
      <c r="BS1210" s="16" t="e">
        <f>IF(BA1210="R", $CA1210, IF(OR(BA1210="P", BA1210="T", BA1210="N"), 0, IF($C1210="DM", $T1210, IF(OR(BA1210="Y", BA1210="IR"),$AM1210,IF(BA1210="C", IF($BI1210="Y", IF($AF1210="N/A", $Q1210, $AF1210), IF($AG1210="N/A", $T1210,$AG1210)))))))</f>
        <v>#VALUE!</v>
      </c>
      <c r="BT1210" s="16" t="e">
        <f>IF(BB1210="R", $CA1210, IF(OR(BB1210="P", BB1210="T", BB1210="N"), 0, IF($C1210="DM", $T1210, IF(OR(BB1210="Y", BB1210="IR"),$AM1210,IF(BB1210="C", IF($BI1210="Y", IF($BA1210="C", IF($AF1210="N/A", $Q1210, $AF1210), IF($AF1210="N/A", $T1210, $AM1210)), IF($AG1210="N/A", $T1210,$AG1210)))))))</f>
        <v>#VALUE!</v>
      </c>
      <c r="BU1210" s="16" t="e">
        <f>IF(BC1210="R", $CA1210, IF(OR(BC1210="P", BC1210="T", BC1210="N"), 0, IF($C1210="DM", $T1210, IF(OR(BC1210="Y", BC1210="IR"),$AM1210,IF(BC1210="C", IF($BI1210="Y", IF($BA1210="C", IF($AF1210="N/A", $Q1210, $AF1210), IF($AF1210="N/A", $T1210, $AM1210)), IF($AG1210="N/A", $T1210,$AG1210)))))))</f>
        <v>#VALUE!</v>
      </c>
      <c r="BV1210" s="16" t="e">
        <f>IF(BD1210="R", $CA1210, IF(OR(BD1210="P", BD1210="T", BD1210="N"), 0, IF($C1210="DM", $T1210, IF(OR(BD1210="Y", BD1210="IR"),$AM1210,IF(BD1210="C", IF($BI1210="Y", IF($BA1210="C", IF($AF1210="N/A", $Q1210, $AF1210), IF($AF1210="N/A", $T1210, $AM1210)), IF($AG1210="N/A", $T1210,$AG1210)))))))</f>
        <v>#VALUE!</v>
      </c>
      <c r="BW1210" s="16" t="e">
        <f>IF(BE1210="R", $CA1210, IF(OR(BE1210="P", BE1210="T", BE1210="N"), 0, IF($C1210="DM", $T1210, IF(OR(BE1210="Y", BE1210="IR"),$AM1210,IF(BE1210="C", IF($BI1210="Y", IF($BA1210="C", IF($AF1210="N/A", $Q1210, $AF1210), IF($AF1210="N/A", $T1210, $AM1210)), IF($AG1210="N/A", $T1210,$AG1210)))))))</f>
        <v>#VALUE!</v>
      </c>
      <c r="BX1210" s="16" t="e">
        <f>IF(BF1210="R", $CA1210, IF(OR(BF1210="P", BF1210="T", BF1210="N"), 0, IF($C1210="DM", $T1210, IF(OR(BF1210="Y", BF1210="IR"),$AM1210,IF(BF1210="C", IF($BI1210="Y", IF($BA1210="C", IF($AF1210="N/A", $Q1210, $AF1210), IF($AF1210="N/A", $T1210, $AM1210)), IF($AG1210="N/A", $T1210,$AG1210)))))))</f>
        <v>#VALUE!</v>
      </c>
      <c r="BY1210" s="16" t="e">
        <f>IF(BG1210="R", $CA1210, IF(OR(BG1210="P", BG1210="T", BG1210="N"), 0, IF($C1210="DM", $T1210, IF(OR(BG1210="Y", BG1210="IR"),$AM1210,IF(BG1210="C", IF($BI1210="Y", IF($BA1210="C", IF($AF1210="N/A", $Q1210, $AF1210), IF($AF1210="N/A", $T1210, $AM1210)), IF($AG1210="N/A", $T1210,$AG1210)))))))</f>
        <v>#VALUE!</v>
      </c>
      <c r="BZ1210" s="16" t="e">
        <f>IF(BH1210="R", $CA1210, IF(OR(BH1210="P", BH1210="T", BH1210="N"), 0, IF($C1210="DM", $T1210, IF(OR(BH1210="Y", BH1210="IR"),$AM1210,IF(BH1210="C", IF($BI1210="Y", IF($BA1210="C", IF($AF1210="N/A", $Q1210, $AF1210), IF($AF1210="N/A", $T1210, $AM1210)), IF($AG1210="N/A", $T1210,$AG1210)))))))</f>
        <v>#VALUE!</v>
      </c>
      <c r="CA1210" s="15" t="s">
        <v>75</v>
      </c>
      <c r="CB1210" s="16" t="e">
        <f>BZ1210</f>
        <v>#VALUE!</v>
      </c>
      <c r="CC1210" s="15" t="str">
        <f>IF(OR($BH1210="T", $BH1210="R"), 0, IF($BH1210="C", IF($BI1210="Y", IF($BA1210="C", 0, IF(AF1210="N/A", Q1210-T1210, AF1210-AG1210)), IF($AF1210="N/A", U1210, AH1210)), AN1210))</f>
        <v>N/A</v>
      </c>
      <c r="CD1210" s="15" t="str">
        <f>IF(OR($BH1210="T", $BH1210="R"), 0, IF($BH1210="C", IF($BI1210="Y", 0, IF($AF1210="N/A", V1210, AI1210)), AO1210))</f>
        <v>N/A</v>
      </c>
      <c r="CE1210" s="15" t="str">
        <f>IF(OR($BH1210="T", $BH1210="R"), 0, IF($BH1210="C", IF($BI1210="Y", 0, IF($AF1210="N/A", W1210, AJ1210)), AP1210))</f>
        <v>N/A</v>
      </c>
      <c r="CF1210" s="15" t="str">
        <f>IF(OR($BH1210="T", $BH1210="R"), 0, IF($BH1210="C", IF($BI1210="Y", 0, IF($AF1210="N/A", X1210, AK1210)), AQ1210))</f>
        <v>N/A</v>
      </c>
    </row>
    <row r="1211" spans="1:84" x14ac:dyDescent="0.25">
      <c r="A1211" s="14">
        <v>6188</v>
      </c>
      <c r="B1211" s="15"/>
      <c r="C1211" s="15"/>
      <c r="D1211" s="15"/>
      <c r="E1211" s="15" t="e">
        <f>VLOOKUP(B1211, 'Rookie Year'!$A$2:$B$55679,2,FALSE)</f>
        <v>#N/A</v>
      </c>
      <c r="F1211" s="15">
        <v>2024</v>
      </c>
      <c r="G1211" s="15" t="s">
        <v>42</v>
      </c>
      <c r="H1211" s="15"/>
      <c r="I1211" s="16"/>
      <c r="J1211" s="15"/>
      <c r="K1211" s="17">
        <f>IF(AND(G1211&lt;&gt;"N",R1211="N/A"), IF(I1211&lt;4, 0, 0.25),IF(I1211=1, IF(J1211=1,0.25, 0.25), IF(I1211&lt;13, 0.25, IF(I1211&lt;26, 0.4, IF(I1211&lt;51, 0.6, 0.75)))))</f>
        <v>0.25</v>
      </c>
      <c r="L1211" s="16">
        <f>I1211-M1211</f>
        <v>0</v>
      </c>
      <c r="M1211" s="16">
        <f>ROUNDUP(I1211*K1211,0)</f>
        <v>0</v>
      </c>
      <c r="N1211" s="16">
        <f>M1211*J1211</f>
        <v>0</v>
      </c>
      <c r="O1211" s="16">
        <v>0</v>
      </c>
      <c r="P1211" s="16">
        <v>0</v>
      </c>
      <c r="Q1211" s="16">
        <f>N1211-O1211-P1211</f>
        <v>0</v>
      </c>
      <c r="R1211" s="15" t="s">
        <v>75</v>
      </c>
      <c r="S1211" s="15">
        <f>IF(R1211="N/A", J1211-($B$1-F1211), J1211-($B$1-R1211))</f>
        <v>0</v>
      </c>
      <c r="T1211" s="16" t="str">
        <f>IF($S1211&lt;1, "N/A", $M1211)</f>
        <v>N/A</v>
      </c>
      <c r="U1211" s="16" t="str">
        <f>IF($S1211&lt;2, "N/A", $M1211)</f>
        <v>N/A</v>
      </c>
      <c r="V1211" s="16" t="str">
        <f>IF($S1211&lt;3, "N/A", $M1211)</f>
        <v>N/A</v>
      </c>
      <c r="W1211" s="16" t="str">
        <f>IF($S1211&lt;4, "N/A", $M1211)</f>
        <v>N/A</v>
      </c>
      <c r="X1211" s="16" t="str">
        <f>IF($S1211&lt;5, "N/A", $M1211)</f>
        <v>N/A</v>
      </c>
      <c r="Y1211" s="15" t="str">
        <f>IF(SUM(T1211:X1211)&lt;&gt;Q1211, "CHECK", "OK")</f>
        <v>OK</v>
      </c>
      <c r="Z1211" s="15" t="str">
        <f>IF(F1211=$B$1, "No", IF(S1211=1, "Yes", "No"))</f>
        <v>No</v>
      </c>
      <c r="AA1211" s="18" t="str">
        <f>IF(C1211="DM", "N/A", IF(Z1211="No","N/A",VLOOKUP(B1211,'Extension List'!$A$3:$R$1972,18,FALSE)))</f>
        <v>N/A</v>
      </c>
      <c r="AB1211" s="15" t="str">
        <f>IF(C1211="DM", "N/A", IF(Z1211="No","N/A",VLOOKUP(B1211,'Extension List'!$A$3:$T$1972,20,FALSE)))</f>
        <v>N/A</v>
      </c>
      <c r="AC1211" s="15" t="str">
        <f>IF(AA1211="N/A", "N/A", 0)</f>
        <v>N/A</v>
      </c>
      <c r="AD1211" s="16" t="str">
        <f>IF(AE1211="N/A", "N/A", AA1211-AE1211)</f>
        <v>N/A</v>
      </c>
      <c r="AE1211" s="16" t="str">
        <f>IF(AA1211="N/A", "N/A", IF(AC1211&gt;0, IF(AA1211&lt;13, ROUNDUP(0.25*AA1211,0), IF(AA1211&lt;26, ROUNDUP(0.4*AA1211,0), IF(AA1211&lt;51, ROUNDUP(0.6*AA1211,0), ROUNDUP(0.75*AA1211,0)))), "N/A"))</f>
        <v>N/A</v>
      </c>
      <c r="AF1211" s="16" t="str">
        <f>IF(AD1211="N/A","N/A", (AE1211*AC1211)+Q1211)</f>
        <v>N/A</v>
      </c>
      <c r="AG1211" s="16" t="str">
        <f>IF($AF1211="N/A", "N/A", "TBC")</f>
        <v>N/A</v>
      </c>
      <c r="AH1211" s="16" t="str">
        <f>IF($AF1211="N/A", "N/A", "TBC")</f>
        <v>N/A</v>
      </c>
      <c r="AI1211" s="16" t="str">
        <f>IF($AF1211="N/A","N/A",IF(AC1211&gt;1,"TBC","N/A"))</f>
        <v>N/A</v>
      </c>
      <c r="AJ1211" s="16" t="str">
        <f>IF($AF1211="N/A","N/A",IF(AC1211&gt;2,"TBC","N/A"))</f>
        <v>N/A</v>
      </c>
      <c r="AK1211" s="16" t="str">
        <f>IF($AF1211="N/A","N/A",IF(AC1211&gt;3,"TBC","N/A"))</f>
        <v>N/A</v>
      </c>
      <c r="AL1211" s="16" t="str">
        <f>IF(AC1211="N/A","N/A",IF(AC1211&gt;0,IF(SUM(AG1211:AK1211)&lt;&gt;AF1211,"CHECK","OK"),"N/A"))</f>
        <v>N/A</v>
      </c>
      <c r="AM1211" s="16" t="e">
        <f>IF(AD1211="N/A", L1211+T1211, L1211+AG1211)</f>
        <v>#VALUE!</v>
      </c>
      <c r="AN1211" s="16" t="str">
        <f>IF(AD1211="N/A", IF(U1211="N/A", "N/A", L1211+U1211), AD1211+AH1211)</f>
        <v>N/A</v>
      </c>
      <c r="AO1211" s="16" t="str">
        <f>IF(AD1211="N/A", IF(V1211="N/A", "N/A", L1211+V1211), IF(AI1211="N/A", "N/A", AD1211+AI1211))</f>
        <v>N/A</v>
      </c>
      <c r="AP1211" s="16" t="str">
        <f>IF(AD1211="N/A", IF(W1211="N/A", "N/A", L1211+W1211), IF(AJ1211="N/A", "N/A", AD1211+AJ1211))</f>
        <v>N/A</v>
      </c>
      <c r="AQ1211" s="16" t="str">
        <f>IF(AD1211="N/A", IF(X1211="N/A", "N/A", L1211+X1211), IF(AK1211="N/A", "N/A", AD1211+AK1211))</f>
        <v>N/A</v>
      </c>
      <c r="AR1211" s="15" t="s">
        <v>40</v>
      </c>
      <c r="AS1211" s="15" t="s">
        <v>40</v>
      </c>
      <c r="AT1211" s="15" t="s">
        <v>40</v>
      </c>
      <c r="AU1211" s="15" t="s">
        <v>40</v>
      </c>
      <c r="AV1211" s="15" t="s">
        <v>40</v>
      </c>
      <c r="AW1211" s="15" t="s">
        <v>40</v>
      </c>
      <c r="AX1211" s="15" t="s">
        <v>40</v>
      </c>
      <c r="AY1211" s="15" t="s">
        <v>40</v>
      </c>
      <c r="AZ1211" s="15" t="s">
        <v>40</v>
      </c>
      <c r="BA1211" s="15" t="s">
        <v>40</v>
      </c>
      <c r="BB1211" s="15" t="s">
        <v>40</v>
      </c>
      <c r="BC1211" s="15" t="s">
        <v>40</v>
      </c>
      <c r="BD1211" s="15" t="s">
        <v>40</v>
      </c>
      <c r="BE1211" s="15" t="s">
        <v>40</v>
      </c>
      <c r="BF1211" s="15" t="s">
        <v>40</v>
      </c>
      <c r="BG1211" s="15" t="s">
        <v>40</v>
      </c>
      <c r="BH1211" s="15" t="s">
        <v>40</v>
      </c>
      <c r="BJ1211" s="16" t="e">
        <f>IF(AR1211="R", $CA1211, IF(OR(AR1211="P", AR1211="T", AR1211="N"), 0, IF($C1211="DM", $T1211, IF(OR(AR1211="Y", AR1211="IR"),$AM1211,IF(AR1211="C", IF($BI1211="Y", IF($AF1211="N/A", $Q1211, $AF1211), IF($AG1211="N/A", $T1211,$AG1211)))))))</f>
        <v>#VALUE!</v>
      </c>
      <c r="BK1211" s="16" t="e">
        <f>IF(AS1211="R", $CA1211, IF(OR(AS1211="P", AS1211="T", AS1211="N"), 0, IF($C1211="DM", $T1211, IF(OR(AS1211="Y", AS1211="IR"),$AM1211,IF(AS1211="C", IF($BI1211="Y", IF($AF1211="N/A", $Q1211, $AF1211), IF($AG1211="N/A", $T1211,$AG1211)))))))</f>
        <v>#VALUE!</v>
      </c>
      <c r="BL1211" s="16" t="e">
        <f>IF(AT1211="R", $CA1211, IF(OR(AT1211="P", AT1211="T", AT1211="N"), 0, IF($C1211="DM", $T1211, IF(OR(AT1211="Y", AT1211="IR"),$AM1211,IF(AT1211="C", IF($BI1211="Y", IF($AF1211="N/A", $Q1211, $AF1211), IF($AG1211="N/A", $T1211,$AG1211)))))))</f>
        <v>#VALUE!</v>
      </c>
      <c r="BM1211" s="16" t="e">
        <f>IF(AU1211="R", $CA1211, IF(OR(AU1211="P", AU1211="T", AU1211="N"), 0, IF($C1211="DM", $T1211, IF(OR(AU1211="Y", AU1211="IR"),$AM1211,IF(AU1211="C", IF($BI1211="Y", IF($AF1211="N/A", $Q1211, $AF1211), IF($AG1211="N/A", $T1211,$AG1211)))))))</f>
        <v>#VALUE!</v>
      </c>
      <c r="BN1211" s="16" t="e">
        <f>IF(AV1211="R", $CA1211, IF(OR(AV1211="P", AV1211="T", AV1211="N"), 0, IF($C1211="DM", $T1211, IF(OR(AV1211="Y", AV1211="IR"),$AM1211,IF(AV1211="C", IF($BI1211="Y", IF($AF1211="N/A", $Q1211, $AF1211), IF($AG1211="N/A", $T1211,$AG1211)))))))</f>
        <v>#VALUE!</v>
      </c>
      <c r="BO1211" s="16" t="e">
        <f>IF(AW1211="R", $CA1211, IF(OR(AW1211="P", AW1211="T", AW1211="N"), 0, IF($C1211="DM", $T1211, IF(OR(AW1211="Y", AW1211="IR"),$AM1211,IF(AW1211="C", IF($BI1211="Y", IF($AF1211="N/A", $Q1211, $AF1211), IF($AG1211="N/A", $T1211,$AG1211)))))))</f>
        <v>#VALUE!</v>
      </c>
      <c r="BP1211" s="16" t="e">
        <f>IF(AX1211="R", $CA1211, IF(OR(AX1211="P", AX1211="T", AX1211="N"), 0, IF($C1211="DM", $T1211, IF(OR(AX1211="Y", AX1211="IR"),$AM1211,IF(AX1211="C", IF($BI1211="Y", IF($AF1211="N/A", $Q1211, $AF1211), IF($AG1211="N/A", $T1211,$AG1211)))))))</f>
        <v>#VALUE!</v>
      </c>
      <c r="BQ1211" s="16" t="e">
        <f>IF(AY1211="R", $CA1211, IF(OR(AY1211="P", AY1211="T", AY1211="N"), 0, IF($C1211="DM", $T1211, IF(OR(AY1211="Y", AY1211="IR"),$AM1211,IF(AY1211="C", IF($BI1211="Y", IF($AF1211="N/A", $Q1211, $AF1211), IF($AG1211="N/A", $T1211,$AG1211)))))))</f>
        <v>#VALUE!</v>
      </c>
      <c r="BR1211" s="16" t="e">
        <f>IF(AZ1211="R", $CA1211, IF(OR(AZ1211="P", AZ1211="T", AZ1211="N"), 0, IF($C1211="DM", $T1211, IF(OR(AZ1211="Y", AZ1211="IR"),$AM1211,IF(AZ1211="C", IF($BI1211="Y", IF($AF1211="N/A", $Q1211, $AF1211), IF($AG1211="N/A", $T1211,$AG1211)))))))</f>
        <v>#VALUE!</v>
      </c>
      <c r="BS1211" s="16" t="e">
        <f>IF(BA1211="R", $CA1211, IF(OR(BA1211="P", BA1211="T", BA1211="N"), 0, IF($C1211="DM", $T1211, IF(OR(BA1211="Y", BA1211="IR"),$AM1211,IF(BA1211="C", IF($BI1211="Y", IF($AF1211="N/A", $Q1211, $AF1211), IF($AG1211="N/A", $T1211,$AG1211)))))))</f>
        <v>#VALUE!</v>
      </c>
      <c r="BT1211" s="16" t="e">
        <f>IF(BB1211="R", $CA1211, IF(OR(BB1211="P", BB1211="T", BB1211="N"), 0, IF($C1211="DM", $T1211, IF(OR(BB1211="Y", BB1211="IR"),$AM1211,IF(BB1211="C", IF($BI1211="Y", IF($BA1211="C", IF($AF1211="N/A", $Q1211, $AF1211), IF($AF1211="N/A", $T1211, $AM1211)), IF($AG1211="N/A", $T1211,$AG1211)))))))</f>
        <v>#VALUE!</v>
      </c>
      <c r="BU1211" s="16" t="e">
        <f>IF(BC1211="R", $CA1211, IF(OR(BC1211="P", BC1211="T", BC1211="N"), 0, IF($C1211="DM", $T1211, IF(OR(BC1211="Y", BC1211="IR"),$AM1211,IF(BC1211="C", IF($BI1211="Y", IF($BA1211="C", IF($AF1211="N/A", $Q1211, $AF1211), IF($AF1211="N/A", $T1211, $AM1211)), IF($AG1211="N/A", $T1211,$AG1211)))))))</f>
        <v>#VALUE!</v>
      </c>
      <c r="BV1211" s="16" t="e">
        <f>IF(BD1211="R", $CA1211, IF(OR(BD1211="P", BD1211="T", BD1211="N"), 0, IF($C1211="DM", $T1211, IF(OR(BD1211="Y", BD1211="IR"),$AM1211,IF(BD1211="C", IF($BI1211="Y", IF($BA1211="C", IF($AF1211="N/A", $Q1211, $AF1211), IF($AF1211="N/A", $T1211, $AM1211)), IF($AG1211="N/A", $T1211,$AG1211)))))))</f>
        <v>#VALUE!</v>
      </c>
      <c r="BW1211" s="16" t="e">
        <f>IF(BE1211="R", $CA1211, IF(OR(BE1211="P", BE1211="T", BE1211="N"), 0, IF($C1211="DM", $T1211, IF(OR(BE1211="Y", BE1211="IR"),$AM1211,IF(BE1211="C", IF($BI1211="Y", IF($BA1211="C", IF($AF1211="N/A", $Q1211, $AF1211), IF($AF1211="N/A", $T1211, $AM1211)), IF($AG1211="N/A", $T1211,$AG1211)))))))</f>
        <v>#VALUE!</v>
      </c>
      <c r="BX1211" s="16" t="e">
        <f>IF(BF1211="R", $CA1211, IF(OR(BF1211="P", BF1211="T", BF1211="N"), 0, IF($C1211="DM", $T1211, IF(OR(BF1211="Y", BF1211="IR"),$AM1211,IF(BF1211="C", IF($BI1211="Y", IF($BA1211="C", IF($AF1211="N/A", $Q1211, $AF1211), IF($AF1211="N/A", $T1211, $AM1211)), IF($AG1211="N/A", $T1211,$AG1211)))))))</f>
        <v>#VALUE!</v>
      </c>
      <c r="BY1211" s="16" t="e">
        <f>IF(BG1211="R", $CA1211, IF(OR(BG1211="P", BG1211="T", BG1211="N"), 0, IF($C1211="DM", $T1211, IF(OR(BG1211="Y", BG1211="IR"),$AM1211,IF(BG1211="C", IF($BI1211="Y", IF($BA1211="C", IF($AF1211="N/A", $Q1211, $AF1211), IF($AF1211="N/A", $T1211, $AM1211)), IF($AG1211="N/A", $T1211,$AG1211)))))))</f>
        <v>#VALUE!</v>
      </c>
      <c r="BZ1211" s="16" t="e">
        <f>IF(BH1211="R", $CA1211, IF(OR(BH1211="P", BH1211="T", BH1211="N"), 0, IF($C1211="DM", $T1211, IF(OR(BH1211="Y", BH1211="IR"),$AM1211,IF(BH1211="C", IF($BI1211="Y", IF($BA1211="C", IF($AF1211="N/A", $Q1211, $AF1211), IF($AF1211="N/A", $T1211, $AM1211)), IF($AG1211="N/A", $T1211,$AG1211)))))))</f>
        <v>#VALUE!</v>
      </c>
      <c r="CA1211" s="15" t="s">
        <v>75</v>
      </c>
      <c r="CB1211" s="16">
        <v>0</v>
      </c>
      <c r="CC1211" s="15">
        <v>0</v>
      </c>
      <c r="CD1211" s="15">
        <v>0</v>
      </c>
      <c r="CE1211" s="15">
        <v>0</v>
      </c>
      <c r="CF1211" s="15">
        <v>0</v>
      </c>
    </row>
    <row r="1212" spans="1:84" x14ac:dyDescent="0.25">
      <c r="A1212" s="14">
        <v>6189</v>
      </c>
      <c r="B1212" s="15"/>
      <c r="C1212" s="15"/>
      <c r="D1212" s="15"/>
      <c r="E1212" s="15" t="e">
        <f>VLOOKUP(B1212, 'Rookie Year'!$A$2:$B$55679,2,FALSE)</f>
        <v>#N/A</v>
      </c>
      <c r="F1212" s="15">
        <v>2024</v>
      </c>
      <c r="G1212" s="15" t="s">
        <v>42</v>
      </c>
      <c r="H1212" s="15"/>
      <c r="I1212" s="16"/>
      <c r="J1212" s="15"/>
      <c r="K1212" s="17">
        <f>IF(AND(G1212&lt;&gt;"N",R1212="N/A"), IF(I1212&lt;4, 0, 0.25),IF(I1212=1, IF(J1212=1,0.25, 0.25), IF(I1212&lt;13, 0.25, IF(I1212&lt;26, 0.4, IF(I1212&lt;51, 0.6, 0.75)))))</f>
        <v>0.25</v>
      </c>
      <c r="L1212" s="16">
        <f>I1212-M1212</f>
        <v>0</v>
      </c>
      <c r="M1212" s="16">
        <f>ROUNDUP(I1212*K1212,0)</f>
        <v>0</v>
      </c>
      <c r="N1212" s="16">
        <f>M1212*J1212</f>
        <v>0</v>
      </c>
      <c r="O1212" s="16">
        <v>0</v>
      </c>
      <c r="P1212" s="16">
        <v>0</v>
      </c>
      <c r="Q1212" s="16">
        <f>N1212-O1212-P1212</f>
        <v>0</v>
      </c>
      <c r="R1212" s="15" t="s">
        <v>75</v>
      </c>
      <c r="S1212" s="15">
        <f>IF(R1212="N/A", J1212-($B$1-F1212), J1212-($B$1-R1212))</f>
        <v>0</v>
      </c>
      <c r="T1212" s="16" t="str">
        <f>IF($S1212&lt;1, "N/A", $M1212)</f>
        <v>N/A</v>
      </c>
      <c r="U1212" s="16" t="str">
        <f>IF($S1212&lt;2, "N/A", $M1212)</f>
        <v>N/A</v>
      </c>
      <c r="V1212" s="16" t="str">
        <f>IF($S1212&lt;3, "N/A", $M1212)</f>
        <v>N/A</v>
      </c>
      <c r="W1212" s="16" t="str">
        <f>IF($S1212&lt;4, "N/A", $M1212)</f>
        <v>N/A</v>
      </c>
      <c r="X1212" s="16" t="str">
        <f>IF($S1212&lt;5, "N/A", $M1212)</f>
        <v>N/A</v>
      </c>
      <c r="Y1212" s="15" t="str">
        <f>IF(SUM(T1212:X1212)&lt;&gt;Q1212, "CHECK", "OK")</f>
        <v>OK</v>
      </c>
      <c r="Z1212" s="15" t="str">
        <f>IF(F1212=$B$1, "No", IF(S1212=1, "Yes", "No"))</f>
        <v>No</v>
      </c>
      <c r="AA1212" s="18" t="str">
        <f>IF(C1212="DM", "N/A", IF(Z1212="No","N/A",VLOOKUP(B1212,'Extension List'!$A$3:$R$1972,18,FALSE)))</f>
        <v>N/A</v>
      </c>
      <c r="AB1212" s="15" t="str">
        <f>IF(C1212="DM", "N/A", IF(Z1212="No","N/A",VLOOKUP(B1212,'Extension List'!$A$3:$T$1972,20,FALSE)))</f>
        <v>N/A</v>
      </c>
      <c r="AC1212" s="15" t="str">
        <f>IF(AA1212="N/A", "N/A", 0)</f>
        <v>N/A</v>
      </c>
      <c r="AD1212" s="16" t="str">
        <f>IF(AE1212="N/A", "N/A", AA1212-AE1212)</f>
        <v>N/A</v>
      </c>
      <c r="AE1212" s="16" t="str">
        <f>IF(AA1212="N/A", "N/A", IF(AC1212&gt;0, IF(AA1212&lt;13, ROUNDUP(0.25*AA1212,0), IF(AA1212&lt;26, ROUNDUP(0.4*AA1212,0), IF(AA1212&lt;51, ROUNDUP(0.6*AA1212,0), ROUNDUP(0.75*AA1212,0)))), "N/A"))</f>
        <v>N/A</v>
      </c>
      <c r="AF1212" s="16" t="str">
        <f>IF(AD1212="N/A","N/A", (AE1212*AC1212)+Q1212)</f>
        <v>N/A</v>
      </c>
      <c r="AG1212" s="16" t="str">
        <f>IF($AF1212="N/A", "N/A", "TBC")</f>
        <v>N/A</v>
      </c>
      <c r="AH1212" s="16" t="str">
        <f>IF($AF1212="N/A", "N/A", "TBC")</f>
        <v>N/A</v>
      </c>
      <c r="AI1212" s="16" t="str">
        <f>IF($AF1212="N/A","N/A",IF(AC1212&gt;1,"TBC","N/A"))</f>
        <v>N/A</v>
      </c>
      <c r="AJ1212" s="16" t="str">
        <f>IF($AF1212="N/A","N/A",IF(AC1212&gt;2,"TBC","N/A"))</f>
        <v>N/A</v>
      </c>
      <c r="AK1212" s="16" t="str">
        <f>IF($AF1212="N/A","N/A",IF(AC1212&gt;3,"TBC","N/A"))</f>
        <v>N/A</v>
      </c>
      <c r="AL1212" s="16" t="str">
        <f>IF(AC1212="N/A","N/A",IF(AC1212&gt;0,IF(SUM(AG1212:AK1212)&lt;&gt;AF1212,"CHECK","OK"),"N/A"))</f>
        <v>N/A</v>
      </c>
      <c r="AM1212" s="16" t="e">
        <f>IF(AD1212="N/A", L1212+T1212, L1212+AG1212)</f>
        <v>#VALUE!</v>
      </c>
      <c r="AN1212" s="16" t="str">
        <f>IF(AD1212="N/A", IF(U1212="N/A", "N/A", L1212+U1212), AD1212+AH1212)</f>
        <v>N/A</v>
      </c>
      <c r="AO1212" s="16" t="str">
        <f>IF(AD1212="N/A", IF(V1212="N/A", "N/A", L1212+V1212), IF(AI1212="N/A", "N/A", AD1212+AI1212))</f>
        <v>N/A</v>
      </c>
      <c r="AP1212" s="16" t="str">
        <f>IF(AD1212="N/A", IF(W1212="N/A", "N/A", L1212+W1212), IF(AJ1212="N/A", "N/A", AD1212+AJ1212))</f>
        <v>N/A</v>
      </c>
      <c r="AQ1212" s="16" t="str">
        <f>IF(AD1212="N/A", IF(X1212="N/A", "N/A", L1212+X1212), IF(AK1212="N/A", "N/A", AD1212+AK1212))</f>
        <v>N/A</v>
      </c>
      <c r="AR1212" s="15" t="s">
        <v>40</v>
      </c>
      <c r="AS1212" s="15" t="s">
        <v>40</v>
      </c>
      <c r="AT1212" s="15" t="s">
        <v>40</v>
      </c>
      <c r="AU1212" s="15" t="s">
        <v>40</v>
      </c>
      <c r="AV1212" s="15" t="s">
        <v>40</v>
      </c>
      <c r="AW1212" s="15" t="s">
        <v>40</v>
      </c>
      <c r="AX1212" s="15" t="s">
        <v>40</v>
      </c>
      <c r="AY1212" s="15" t="s">
        <v>40</v>
      </c>
      <c r="AZ1212" s="15" t="s">
        <v>40</v>
      </c>
      <c r="BA1212" s="15" t="s">
        <v>40</v>
      </c>
      <c r="BB1212" s="15" t="s">
        <v>40</v>
      </c>
      <c r="BC1212" s="15" t="s">
        <v>40</v>
      </c>
      <c r="BD1212" s="15" t="s">
        <v>40</v>
      </c>
      <c r="BE1212" s="15" t="s">
        <v>40</v>
      </c>
      <c r="BF1212" s="15" t="s">
        <v>40</v>
      </c>
      <c r="BG1212" s="15" t="s">
        <v>40</v>
      </c>
      <c r="BH1212" s="15" t="s">
        <v>40</v>
      </c>
      <c r="BJ1212" s="16" t="e">
        <f>IF(AR1212="R", $CA1212, IF(OR(AR1212="P", AR1212="T", AR1212="N"), 0, IF($C1212="DM", $T1212, IF(OR(AR1212="Y", AR1212="IR"),$AM1212,IF(AR1212="C", IF($BI1212="Y", IF($AF1212="N/A", $Q1212, $AF1212), IF($AG1212="N/A", $T1212,$AG1212)))))))</f>
        <v>#VALUE!</v>
      </c>
      <c r="BK1212" s="16" t="e">
        <f>IF(AS1212="R", $CA1212, IF(OR(AS1212="P", AS1212="T", AS1212="N"), 0, IF($C1212="DM", $T1212, IF(OR(AS1212="Y", AS1212="IR"),$AM1212,IF(AS1212="C", IF($BI1212="Y", IF($AF1212="N/A", $Q1212, $AF1212), IF($AG1212="N/A", $T1212,$AG1212)))))))</f>
        <v>#VALUE!</v>
      </c>
      <c r="BL1212" s="16" t="e">
        <f>IF(AT1212="R", $CA1212, IF(OR(AT1212="P", AT1212="T", AT1212="N"), 0, IF($C1212="DM", $T1212, IF(OR(AT1212="Y", AT1212="IR"),$AM1212,IF(AT1212="C", IF($BI1212="Y", IF($AF1212="N/A", $Q1212, $AF1212), IF($AG1212="N/A", $T1212,$AG1212)))))))</f>
        <v>#VALUE!</v>
      </c>
      <c r="BM1212" s="16" t="e">
        <f>IF(AU1212="R", $CA1212, IF(OR(AU1212="P", AU1212="T", AU1212="N"), 0, IF($C1212="DM", $T1212, IF(OR(AU1212="Y", AU1212="IR"),$AM1212,IF(AU1212="C", IF($BI1212="Y", IF($AF1212="N/A", $Q1212, $AF1212), IF($AG1212="N/A", $T1212,$AG1212)))))))</f>
        <v>#VALUE!</v>
      </c>
      <c r="BN1212" s="16" t="e">
        <f>IF(AV1212="R", $CA1212, IF(OR(AV1212="P", AV1212="T", AV1212="N"), 0, IF($C1212="DM", $T1212, IF(OR(AV1212="Y", AV1212="IR"),$AM1212,IF(AV1212="C", IF($BI1212="Y", IF($AF1212="N/A", $Q1212, $AF1212), IF($AG1212="N/A", $T1212,$AG1212)))))))</f>
        <v>#VALUE!</v>
      </c>
      <c r="BO1212" s="16" t="e">
        <f>IF(AW1212="R", $CA1212, IF(OR(AW1212="P", AW1212="T", AW1212="N"), 0, IF($C1212="DM", $T1212, IF(OR(AW1212="Y", AW1212="IR"),$AM1212,IF(AW1212="C", IF($BI1212="Y", IF($AF1212="N/A", $Q1212, $AF1212), IF($AG1212="N/A", $T1212,$AG1212)))))))</f>
        <v>#VALUE!</v>
      </c>
      <c r="BP1212" s="16" t="e">
        <f>IF(AX1212="R", $CA1212, IF(OR(AX1212="P", AX1212="T", AX1212="N"), 0, IF($C1212="DM", $T1212, IF(OR(AX1212="Y", AX1212="IR"),$AM1212,IF(AX1212="C", IF($BI1212="Y", IF($AF1212="N/A", $Q1212, $AF1212), IF($AG1212="N/A", $T1212,$AG1212)))))))</f>
        <v>#VALUE!</v>
      </c>
      <c r="BQ1212" s="16" t="e">
        <f>IF(AY1212="R", $CA1212, IF(OR(AY1212="P", AY1212="T", AY1212="N"), 0, IF($C1212="DM", $T1212, IF(OR(AY1212="Y", AY1212="IR"),$AM1212,IF(AY1212="C", IF($BI1212="Y", IF($AF1212="N/A", $Q1212, $AF1212), IF($AG1212="N/A", $T1212,$AG1212)))))))</f>
        <v>#VALUE!</v>
      </c>
      <c r="BR1212" s="16" t="e">
        <f>IF(AZ1212="R", $CA1212, IF(OR(AZ1212="P", AZ1212="T", AZ1212="N"), 0, IF($C1212="DM", $T1212, IF(OR(AZ1212="Y", AZ1212="IR"),$AM1212,IF(AZ1212="C", IF($BI1212="Y", IF($AF1212="N/A", $Q1212, $AF1212), IF($AG1212="N/A", $T1212,$AG1212)))))))</f>
        <v>#VALUE!</v>
      </c>
      <c r="BS1212" s="16" t="e">
        <f>IF(BA1212="R", $CA1212, IF(OR(BA1212="P", BA1212="T", BA1212="N"), 0, IF($C1212="DM", $T1212, IF(OR(BA1212="Y", BA1212="IR"),$AM1212,IF(BA1212="C", IF($BI1212="Y", IF($AF1212="N/A", $Q1212, $AF1212), IF($AG1212="N/A", $T1212,$AG1212)))))))</f>
        <v>#VALUE!</v>
      </c>
      <c r="BT1212" s="16" t="e">
        <f>IF(BB1212="R", $CA1212, IF(OR(BB1212="P", BB1212="T", BB1212="N"), 0, IF($C1212="DM", $T1212, IF(OR(BB1212="Y", BB1212="IR"),$AM1212,IF(BB1212="C", IF($BI1212="Y", IF($BA1212="C", IF($AF1212="N/A", $Q1212, $AF1212), IF($AF1212="N/A", $T1212, $AM1212)), IF($AG1212="N/A", $T1212,$AG1212)))))))</f>
        <v>#VALUE!</v>
      </c>
      <c r="BU1212" s="16" t="e">
        <f>IF(BC1212="R", $CA1212, IF(OR(BC1212="P", BC1212="T", BC1212="N"), 0, IF($C1212="DM", $T1212, IF(OR(BC1212="Y", BC1212="IR"),$AM1212,IF(BC1212="C", IF($BI1212="Y", IF($BA1212="C", IF($AF1212="N/A", $Q1212, $AF1212), IF($AF1212="N/A", $T1212, $AM1212)), IF($AG1212="N/A", $T1212,$AG1212)))))))</f>
        <v>#VALUE!</v>
      </c>
      <c r="BV1212" s="16" t="e">
        <f>IF(BD1212="R", $CA1212, IF(OR(BD1212="P", BD1212="T", BD1212="N"), 0, IF($C1212="DM", $T1212, IF(OR(BD1212="Y", BD1212="IR"),$AM1212,IF(BD1212="C", IF($BI1212="Y", IF($BA1212="C", IF($AF1212="N/A", $Q1212, $AF1212), IF($AF1212="N/A", $T1212, $AM1212)), IF($AG1212="N/A", $T1212,$AG1212)))))))</f>
        <v>#VALUE!</v>
      </c>
      <c r="BW1212" s="16" t="e">
        <f>IF(BE1212="R", $CA1212, IF(OR(BE1212="P", BE1212="T", BE1212="N"), 0, IF($C1212="DM", $T1212, IF(OR(BE1212="Y", BE1212="IR"),$AM1212,IF(BE1212="C", IF($BI1212="Y", IF($BA1212="C", IF($AF1212="N/A", $Q1212, $AF1212), IF($AF1212="N/A", $T1212, $AM1212)), IF($AG1212="N/A", $T1212,$AG1212)))))))</f>
        <v>#VALUE!</v>
      </c>
      <c r="BX1212" s="16" t="e">
        <f>IF(BF1212="R", $CA1212, IF(OR(BF1212="P", BF1212="T", BF1212="N"), 0, IF($C1212="DM", $T1212, IF(OR(BF1212="Y", BF1212="IR"),$AM1212,IF(BF1212="C", IF($BI1212="Y", IF($BA1212="C", IF($AF1212="N/A", $Q1212, $AF1212), IF($AF1212="N/A", $T1212, $AM1212)), IF($AG1212="N/A", $T1212,$AG1212)))))))</f>
        <v>#VALUE!</v>
      </c>
      <c r="BY1212" s="16" t="e">
        <f>IF(BG1212="R", $CA1212, IF(OR(BG1212="P", BG1212="T", BG1212="N"), 0, IF($C1212="DM", $T1212, IF(OR(BG1212="Y", BG1212="IR"),$AM1212,IF(BG1212="C", IF($BI1212="Y", IF($BA1212="C", IF($AF1212="N/A", $Q1212, $AF1212), IF($AF1212="N/A", $T1212, $AM1212)), IF($AG1212="N/A", $T1212,$AG1212)))))))</f>
        <v>#VALUE!</v>
      </c>
      <c r="BZ1212" s="16" t="e">
        <f>IF(BH1212="R", $CA1212, IF(OR(BH1212="P", BH1212="T", BH1212="N"), 0, IF($C1212="DM", $T1212, IF(OR(BH1212="Y", BH1212="IR"),$AM1212,IF(BH1212="C", IF($BI1212="Y", IF($BA1212="C", IF($AF1212="N/A", $Q1212, $AF1212), IF($AF1212="N/A", $T1212, $AM1212)), IF($AG1212="N/A", $T1212,$AG1212)))))))</f>
        <v>#VALUE!</v>
      </c>
      <c r="CA1212" s="15" t="s">
        <v>75</v>
      </c>
      <c r="CB1212" s="16" t="e">
        <f>BZ1212</f>
        <v>#VALUE!</v>
      </c>
      <c r="CC1212" s="15" t="str">
        <f>IF(OR($BH1212="T", $BH1212="R"), 0, IF($BH1212="C", IF($BI1212="Y", IF($BA1212="C", 0, IF(AF1212="N/A", Q1212-T1212, AF1212-AG1212)), IF($AF1212="N/A", U1212, AH1212)), AN1212))</f>
        <v>N/A</v>
      </c>
      <c r="CD1212" s="15" t="str">
        <f>IF(OR($BH1212="T", $BH1212="R"), 0, IF($BH1212="C", IF($BI1212="Y", 0, IF($AF1212="N/A", V1212, AI1212)), AO1212))</f>
        <v>N/A</v>
      </c>
      <c r="CE1212" s="15" t="str">
        <f>IF(OR($BH1212="T", $BH1212="R"), 0, IF($BH1212="C", IF($BI1212="Y", 0, IF($AF1212="N/A", W1212, AJ1212)), AP1212))</f>
        <v>N/A</v>
      </c>
      <c r="CF1212" s="15" t="str">
        <f>IF(OR($BH1212="T", $BH1212="R"), 0, IF($BH1212="C", IF($BI1212="Y", 0, IF($AF1212="N/A", X1212, AK1212)), AQ1212))</f>
        <v>N/A</v>
      </c>
    </row>
    <row r="1213" spans="1:84" x14ac:dyDescent="0.25">
      <c r="A1213" s="14">
        <v>6190</v>
      </c>
      <c r="B1213" s="15"/>
      <c r="C1213" s="15"/>
      <c r="D1213" s="15"/>
      <c r="E1213" s="15" t="e">
        <f>VLOOKUP(B1213, 'Rookie Year'!$A$2:$B$55679,2,FALSE)</f>
        <v>#N/A</v>
      </c>
      <c r="F1213" s="15">
        <v>2024</v>
      </c>
      <c r="G1213" s="15" t="s">
        <v>42</v>
      </c>
      <c r="H1213" s="15"/>
      <c r="I1213" s="16"/>
      <c r="J1213" s="15"/>
      <c r="K1213" s="17">
        <f>IF(AND(G1213&lt;&gt;"N",R1213="N/A"), IF(I1213&lt;4, 0, 0.25),IF(I1213=1, IF(J1213=1,0.25, 0.25), IF(I1213&lt;13, 0.25, IF(I1213&lt;26, 0.4, IF(I1213&lt;51, 0.6, 0.75)))))</f>
        <v>0.25</v>
      </c>
      <c r="L1213" s="16">
        <f>I1213-M1213</f>
        <v>0</v>
      </c>
      <c r="M1213" s="16">
        <f>ROUNDUP(I1213*K1213,0)</f>
        <v>0</v>
      </c>
      <c r="N1213" s="16">
        <f>M1213*J1213</f>
        <v>0</v>
      </c>
      <c r="O1213" s="16">
        <v>0</v>
      </c>
      <c r="P1213" s="16">
        <v>0</v>
      </c>
      <c r="Q1213" s="16">
        <f>N1213-O1213-P1213</f>
        <v>0</v>
      </c>
      <c r="R1213" s="15" t="s">
        <v>75</v>
      </c>
      <c r="S1213" s="15">
        <f>IF(R1213="N/A", J1213-($B$1-F1213), J1213-($B$1-R1213))</f>
        <v>0</v>
      </c>
      <c r="T1213" s="16" t="str">
        <f>IF($S1213&lt;1, "N/A", $M1213)</f>
        <v>N/A</v>
      </c>
      <c r="U1213" s="16" t="str">
        <f>IF($S1213&lt;2, "N/A", $M1213)</f>
        <v>N/A</v>
      </c>
      <c r="V1213" s="16" t="str">
        <f>IF($S1213&lt;3, "N/A", $M1213)</f>
        <v>N/A</v>
      </c>
      <c r="W1213" s="16" t="str">
        <f>IF($S1213&lt;4, "N/A", $M1213)</f>
        <v>N/A</v>
      </c>
      <c r="X1213" s="16" t="str">
        <f>IF($S1213&lt;5, "N/A", $M1213)</f>
        <v>N/A</v>
      </c>
      <c r="Y1213" s="15" t="str">
        <f>IF(SUM(T1213:X1213)&lt;&gt;Q1213, "CHECK", "OK")</f>
        <v>OK</v>
      </c>
      <c r="Z1213" s="15" t="str">
        <f>IF(F1213=$B$1, "No", IF(S1213=1, "Yes", "No"))</f>
        <v>No</v>
      </c>
      <c r="AA1213" s="18" t="str">
        <f>IF(C1213="DM", "N/A", IF(Z1213="No","N/A",VLOOKUP(B1213,'Extension List'!$A$3:$R$1972,18,FALSE)))</f>
        <v>N/A</v>
      </c>
      <c r="AB1213" s="15" t="str">
        <f>IF(C1213="DM", "N/A", IF(Z1213="No","N/A",VLOOKUP(B1213,'Extension List'!$A$3:$T$1972,20,FALSE)))</f>
        <v>N/A</v>
      </c>
      <c r="AC1213" s="15" t="str">
        <f>IF(AA1213="N/A", "N/A", 0)</f>
        <v>N/A</v>
      </c>
      <c r="AD1213" s="16" t="str">
        <f>IF(AE1213="N/A", "N/A", AA1213-AE1213)</f>
        <v>N/A</v>
      </c>
      <c r="AE1213" s="16" t="str">
        <f>IF(AA1213="N/A", "N/A", IF(AC1213&gt;0, IF(AA1213&lt;13, ROUNDUP(0.25*AA1213,0), IF(AA1213&lt;26, ROUNDUP(0.4*AA1213,0), IF(AA1213&lt;51, ROUNDUP(0.6*AA1213,0), ROUNDUP(0.75*AA1213,0)))), "N/A"))</f>
        <v>N/A</v>
      </c>
      <c r="AF1213" s="16" t="str">
        <f>IF(AD1213="N/A","N/A", (AE1213*AC1213)+Q1213)</f>
        <v>N/A</v>
      </c>
      <c r="AG1213" s="16" t="str">
        <f>IF($AF1213="N/A", "N/A", "TBC")</f>
        <v>N/A</v>
      </c>
      <c r="AH1213" s="16" t="str">
        <f>IF($AF1213="N/A", "N/A", "TBC")</f>
        <v>N/A</v>
      </c>
      <c r="AI1213" s="16" t="str">
        <f>IF($AF1213="N/A","N/A",IF(AC1213&gt;1,"TBC","N/A"))</f>
        <v>N/A</v>
      </c>
      <c r="AJ1213" s="16" t="str">
        <f>IF($AF1213="N/A","N/A",IF(AC1213&gt;2,"TBC","N/A"))</f>
        <v>N/A</v>
      </c>
      <c r="AK1213" s="16" t="str">
        <f>IF($AF1213="N/A","N/A",IF(AC1213&gt;3,"TBC","N/A"))</f>
        <v>N/A</v>
      </c>
      <c r="AL1213" s="16" t="str">
        <f>IF(AC1213="N/A","N/A",IF(AC1213&gt;0,IF(SUM(AG1213:AK1213)&lt;&gt;AF1213,"CHECK","OK"),"N/A"))</f>
        <v>N/A</v>
      </c>
      <c r="AM1213" s="16" t="e">
        <f>IF(AD1213="N/A", L1213+T1213, L1213+AG1213)</f>
        <v>#VALUE!</v>
      </c>
      <c r="AN1213" s="16" t="str">
        <f>IF(AD1213="N/A", IF(U1213="N/A", "N/A", L1213+U1213), AD1213+AH1213)</f>
        <v>N/A</v>
      </c>
      <c r="AO1213" s="16" t="str">
        <f>IF(AD1213="N/A", IF(V1213="N/A", "N/A", L1213+V1213), IF(AI1213="N/A", "N/A", AD1213+AI1213))</f>
        <v>N/A</v>
      </c>
      <c r="AP1213" s="16" t="str">
        <f>IF(AD1213="N/A", IF(W1213="N/A", "N/A", L1213+W1213), IF(AJ1213="N/A", "N/A", AD1213+AJ1213))</f>
        <v>N/A</v>
      </c>
      <c r="AQ1213" s="16" t="str">
        <f>IF(AD1213="N/A", IF(X1213="N/A", "N/A", L1213+X1213), IF(AK1213="N/A", "N/A", AD1213+AK1213))</f>
        <v>N/A</v>
      </c>
      <c r="AR1213" s="15" t="s">
        <v>40</v>
      </c>
      <c r="AS1213" s="15" t="s">
        <v>40</v>
      </c>
      <c r="AT1213" s="15" t="s">
        <v>40</v>
      </c>
      <c r="AU1213" s="15" t="s">
        <v>40</v>
      </c>
      <c r="AV1213" s="15" t="s">
        <v>40</v>
      </c>
      <c r="AW1213" s="15" t="s">
        <v>40</v>
      </c>
      <c r="AX1213" s="15" t="s">
        <v>40</v>
      </c>
      <c r="AY1213" s="15" t="s">
        <v>40</v>
      </c>
      <c r="AZ1213" s="15" t="s">
        <v>40</v>
      </c>
      <c r="BA1213" s="15" t="s">
        <v>40</v>
      </c>
      <c r="BB1213" s="15" t="s">
        <v>40</v>
      </c>
      <c r="BC1213" s="15" t="s">
        <v>40</v>
      </c>
      <c r="BD1213" s="15" t="s">
        <v>40</v>
      </c>
      <c r="BE1213" s="15" t="s">
        <v>40</v>
      </c>
      <c r="BF1213" s="15" t="s">
        <v>40</v>
      </c>
      <c r="BG1213" s="15" t="s">
        <v>40</v>
      </c>
      <c r="BH1213" s="15" t="s">
        <v>40</v>
      </c>
      <c r="BJ1213" s="16" t="e">
        <f>IF(AR1213="R", $CA1213, IF(OR(AR1213="P", AR1213="T", AR1213="N"), 0, IF($C1213="DM", $T1213, IF(OR(AR1213="Y", AR1213="IR"),$AM1213,IF(AR1213="C", IF($BI1213="Y", IF($AF1213="N/A", $Q1213, $AF1213), IF($AG1213="N/A", $T1213,$AG1213)))))))</f>
        <v>#VALUE!</v>
      </c>
      <c r="BK1213" s="16" t="e">
        <f>IF(AS1213="R", $CA1213, IF(OR(AS1213="P", AS1213="T", AS1213="N"), 0, IF($C1213="DM", $T1213, IF(OR(AS1213="Y", AS1213="IR"),$AM1213,IF(AS1213="C", IF($BI1213="Y", IF($AF1213="N/A", $Q1213, $AF1213), IF($AG1213="N/A", $T1213,$AG1213)))))))</f>
        <v>#VALUE!</v>
      </c>
      <c r="BL1213" s="16" t="e">
        <f>IF(AT1213="R", $CA1213, IF(OR(AT1213="P", AT1213="T", AT1213="N"), 0, IF($C1213="DM", $T1213, IF(OR(AT1213="Y", AT1213="IR"),$AM1213,IF(AT1213="C", IF($BI1213="Y", IF($AF1213="N/A", $Q1213, $AF1213), IF($AG1213="N/A", $T1213,$AG1213)))))))</f>
        <v>#VALUE!</v>
      </c>
      <c r="BM1213" s="16" t="e">
        <f>IF(AU1213="R", $CA1213, IF(OR(AU1213="P", AU1213="T", AU1213="N"), 0, IF($C1213="DM", $T1213, IF(OR(AU1213="Y", AU1213="IR"),$AM1213,IF(AU1213="C", IF($BI1213="Y", IF($AF1213="N/A", $Q1213, $AF1213), IF($AG1213="N/A", $T1213,$AG1213)))))))</f>
        <v>#VALUE!</v>
      </c>
      <c r="BN1213" s="16" t="e">
        <f>IF(AV1213="R", $CA1213, IF(OR(AV1213="P", AV1213="T", AV1213="N"), 0, IF($C1213="DM", $T1213, IF(OR(AV1213="Y", AV1213="IR"),$AM1213,IF(AV1213="C", IF($BI1213="Y", IF($AF1213="N/A", $Q1213, $AF1213), IF($AG1213="N/A", $T1213,$AG1213)))))))</f>
        <v>#VALUE!</v>
      </c>
      <c r="BO1213" s="16" t="e">
        <f>IF(AW1213="R", $CA1213, IF(OR(AW1213="P", AW1213="T", AW1213="N"), 0, IF($C1213="DM", $T1213, IF(OR(AW1213="Y", AW1213="IR"),$AM1213,IF(AW1213="C", IF($BI1213="Y", IF($AF1213="N/A", $Q1213, $AF1213), IF($AG1213="N/A", $T1213,$AG1213)))))))</f>
        <v>#VALUE!</v>
      </c>
      <c r="BP1213" s="16" t="e">
        <f>IF(AX1213="R", $CA1213, IF(OR(AX1213="P", AX1213="T", AX1213="N"), 0, IF($C1213="DM", $T1213, IF(OR(AX1213="Y", AX1213="IR"),$AM1213,IF(AX1213="C", IF($BI1213="Y", IF($AF1213="N/A", $Q1213, $AF1213), IF($AG1213="N/A", $T1213,$AG1213)))))))</f>
        <v>#VALUE!</v>
      </c>
      <c r="BQ1213" s="16" t="e">
        <f>IF(AY1213="R", $CA1213, IF(OR(AY1213="P", AY1213="T", AY1213="N"), 0, IF($C1213="DM", $T1213, IF(OR(AY1213="Y", AY1213="IR"),$AM1213,IF(AY1213="C", IF($BI1213="Y", IF($AF1213="N/A", $Q1213, $AF1213), IF($AG1213="N/A", $T1213,$AG1213)))))))</f>
        <v>#VALUE!</v>
      </c>
      <c r="BR1213" s="16" t="e">
        <f>IF(AZ1213="R", $CA1213, IF(OR(AZ1213="P", AZ1213="T", AZ1213="N"), 0, IF($C1213="DM", $T1213, IF(OR(AZ1213="Y", AZ1213="IR"),$AM1213,IF(AZ1213="C", IF($BI1213="Y", IF($AF1213="N/A", $Q1213, $AF1213), IF($AG1213="N/A", $T1213,$AG1213)))))))</f>
        <v>#VALUE!</v>
      </c>
      <c r="BS1213" s="16" t="e">
        <f>IF(BA1213="R", $CA1213, IF(OR(BA1213="P", BA1213="T", BA1213="N"), 0, IF($C1213="DM", $T1213, IF(OR(BA1213="Y", BA1213="IR"),$AM1213,IF(BA1213="C", IF($BI1213="Y", IF($AF1213="N/A", $Q1213, $AF1213), IF($AG1213="N/A", $T1213,$AG1213)))))))</f>
        <v>#VALUE!</v>
      </c>
      <c r="BT1213" s="16" t="e">
        <f>IF(BB1213="R", $CA1213, IF(OR(BB1213="P", BB1213="T", BB1213="N"), 0, IF($C1213="DM", $T1213, IF(OR(BB1213="Y", BB1213="IR"),$AM1213,IF(BB1213="C", IF($BI1213="Y", IF($BA1213="C", IF($AF1213="N/A", $Q1213, $AF1213), IF($AF1213="N/A", $T1213, $AM1213)), IF($AG1213="N/A", $T1213,$AG1213)))))))</f>
        <v>#VALUE!</v>
      </c>
      <c r="BU1213" s="16" t="e">
        <f>IF(BC1213="R", $CA1213, IF(OR(BC1213="P", BC1213="T", BC1213="N"), 0, IF($C1213="DM", $T1213, IF(OR(BC1213="Y", BC1213="IR"),$AM1213,IF(BC1213="C", IF($BI1213="Y", IF($BA1213="C", IF($AF1213="N/A", $Q1213, $AF1213), IF($AF1213="N/A", $T1213, $AM1213)), IF($AG1213="N/A", $T1213,$AG1213)))))))</f>
        <v>#VALUE!</v>
      </c>
      <c r="BV1213" s="16" t="e">
        <f>IF(BD1213="R", $CA1213, IF(OR(BD1213="P", BD1213="T", BD1213="N"), 0, IF($C1213="DM", $T1213, IF(OR(BD1213="Y", BD1213="IR"),$AM1213,IF(BD1213="C", IF($BI1213="Y", IF($BA1213="C", IF($AF1213="N/A", $Q1213, $AF1213), IF($AF1213="N/A", $T1213, $AM1213)), IF($AG1213="N/A", $T1213,$AG1213)))))))</f>
        <v>#VALUE!</v>
      </c>
      <c r="BW1213" s="16" t="e">
        <f>IF(BE1213="R", $CA1213, IF(OR(BE1213="P", BE1213="T", BE1213="N"), 0, IF($C1213="DM", $T1213, IF(OR(BE1213="Y", BE1213="IR"),$AM1213,IF(BE1213="C", IF($BI1213="Y", IF($BA1213="C", IF($AF1213="N/A", $Q1213, $AF1213), IF($AF1213="N/A", $T1213, $AM1213)), IF($AG1213="N/A", $T1213,$AG1213)))))))</f>
        <v>#VALUE!</v>
      </c>
      <c r="BX1213" s="16" t="e">
        <f>IF(BF1213="R", $CA1213, IF(OR(BF1213="P", BF1213="T", BF1213="N"), 0, IF($C1213="DM", $T1213, IF(OR(BF1213="Y", BF1213="IR"),$AM1213,IF(BF1213="C", IF($BI1213="Y", IF($BA1213="C", IF($AF1213="N/A", $Q1213, $AF1213), IF($AF1213="N/A", $T1213, $AM1213)), IF($AG1213="N/A", $T1213,$AG1213)))))))</f>
        <v>#VALUE!</v>
      </c>
      <c r="BY1213" s="16" t="e">
        <f>IF(BG1213="R", $CA1213, IF(OR(BG1213="P", BG1213="T", BG1213="N"), 0, IF($C1213="DM", $T1213, IF(OR(BG1213="Y", BG1213="IR"),$AM1213,IF(BG1213="C", IF($BI1213="Y", IF($BA1213="C", IF($AF1213="N/A", $Q1213, $AF1213), IF($AF1213="N/A", $T1213, $AM1213)), IF($AG1213="N/A", $T1213,$AG1213)))))))</f>
        <v>#VALUE!</v>
      </c>
      <c r="BZ1213" s="16" t="e">
        <f>IF(BH1213="R", $CA1213, IF(OR(BH1213="P", BH1213="T", BH1213="N"), 0, IF($C1213="DM", $T1213, IF(OR(BH1213="Y", BH1213="IR"),$AM1213,IF(BH1213="C", IF($BI1213="Y", IF($BA1213="C", IF($AF1213="N/A", $Q1213, $AF1213), IF($AF1213="N/A", $T1213, $AM1213)), IF($AG1213="N/A", $T1213,$AG1213)))))))</f>
        <v>#VALUE!</v>
      </c>
      <c r="CA1213" s="15" t="s">
        <v>75</v>
      </c>
      <c r="CB1213" s="16" t="e">
        <f>BZ1213</f>
        <v>#VALUE!</v>
      </c>
      <c r="CC1213" s="15" t="str">
        <f>IF(OR($BH1213="T", $BH1213="R"), 0, IF($BH1213="C", IF($BI1213="Y", IF($BA1213="C", 0, IF(AF1213="N/A", Q1213-T1213, AF1213-AG1213)), IF($AF1213="N/A", U1213, AH1213)), AN1213))</f>
        <v>N/A</v>
      </c>
      <c r="CD1213" s="15" t="str">
        <f>IF(OR($BH1213="T", $BH1213="R"), 0, IF($BH1213="C", IF($BI1213="Y", 0, IF($AF1213="N/A", V1213, AI1213)), AO1213))</f>
        <v>N/A</v>
      </c>
      <c r="CE1213" s="15" t="str">
        <f>IF(OR($BH1213="T", $BH1213="R"), 0, IF($BH1213="C", IF($BI1213="Y", 0, IF($AF1213="N/A", W1213, AJ1213)), AP1213))</f>
        <v>N/A</v>
      </c>
      <c r="CF1213" s="15" t="str">
        <f>IF(OR($BH1213="T", $BH1213="R"), 0, IF($BH1213="C", IF($BI1213="Y", 0, IF($AF1213="N/A", X1213, AK1213)), AQ1213))</f>
        <v>N/A</v>
      </c>
    </row>
    <row r="1214" spans="1:84" x14ac:dyDescent="0.25">
      <c r="A1214" s="14">
        <v>6191</v>
      </c>
      <c r="B1214" s="15"/>
      <c r="C1214" s="15"/>
      <c r="D1214" s="15"/>
      <c r="E1214" s="15" t="e">
        <f>VLOOKUP(B1214, 'Rookie Year'!$A$2:$B$55679,2,FALSE)</f>
        <v>#N/A</v>
      </c>
      <c r="F1214" s="15">
        <v>2024</v>
      </c>
      <c r="G1214" s="15" t="s">
        <v>42</v>
      </c>
      <c r="H1214" s="15"/>
      <c r="I1214" s="16"/>
      <c r="J1214" s="15"/>
      <c r="K1214" s="17">
        <f>IF(AND(G1214&lt;&gt;"N",R1214="N/A"), IF(I1214&lt;4, 0, 0.25),IF(I1214=1, IF(J1214=1,0.25, 0.25), IF(I1214&lt;13, 0.25, IF(I1214&lt;26, 0.4, IF(I1214&lt;51, 0.6, 0.75)))))</f>
        <v>0.25</v>
      </c>
      <c r="L1214" s="16">
        <f>I1214-M1214</f>
        <v>0</v>
      </c>
      <c r="M1214" s="16">
        <f>ROUNDUP(I1214*K1214,0)</f>
        <v>0</v>
      </c>
      <c r="N1214" s="16">
        <f>M1214*J1214</f>
        <v>0</v>
      </c>
      <c r="O1214" s="16">
        <v>0</v>
      </c>
      <c r="P1214" s="16">
        <v>0</v>
      </c>
      <c r="Q1214" s="16">
        <f>N1214-O1214-P1214</f>
        <v>0</v>
      </c>
      <c r="R1214" s="15" t="s">
        <v>75</v>
      </c>
      <c r="S1214" s="15">
        <f>IF(R1214="N/A", J1214-($B$1-F1214), J1214-($B$1-R1214))</f>
        <v>0</v>
      </c>
      <c r="T1214" s="16" t="str">
        <f>IF($S1214&lt;1, "N/A", $M1214)</f>
        <v>N/A</v>
      </c>
      <c r="U1214" s="16" t="str">
        <f>IF($S1214&lt;2, "N/A", $M1214)</f>
        <v>N/A</v>
      </c>
      <c r="V1214" s="16" t="str">
        <f>IF($S1214&lt;3, "N/A", $M1214)</f>
        <v>N/A</v>
      </c>
      <c r="W1214" s="16" t="str">
        <f>IF($S1214&lt;4, "N/A", $M1214)</f>
        <v>N/A</v>
      </c>
      <c r="X1214" s="16" t="str">
        <f>IF($S1214&lt;5, "N/A", $M1214)</f>
        <v>N/A</v>
      </c>
      <c r="Y1214" s="15" t="str">
        <f>IF(SUM(T1214:X1214)&lt;&gt;Q1214, "CHECK", "OK")</f>
        <v>OK</v>
      </c>
      <c r="Z1214" s="15" t="str">
        <f>IF(F1214=$B$1, "No", IF(S1214=1, "Yes", "No"))</f>
        <v>No</v>
      </c>
      <c r="AA1214" s="18" t="str">
        <f>IF(C1214="DM", "N/A", IF(Z1214="No","N/A",VLOOKUP(B1214,'Extension List'!$A$3:$R$1972,18,FALSE)))</f>
        <v>N/A</v>
      </c>
      <c r="AB1214" s="15" t="str">
        <f>IF(C1214="DM", "N/A", IF(Z1214="No","N/A",VLOOKUP(B1214,'Extension List'!$A$3:$T$1972,20,FALSE)))</f>
        <v>N/A</v>
      </c>
      <c r="AC1214" s="15" t="str">
        <f>IF(AA1214="N/A", "N/A", 0)</f>
        <v>N/A</v>
      </c>
      <c r="AD1214" s="16" t="str">
        <f>IF(AE1214="N/A", "N/A", AA1214-AE1214)</f>
        <v>N/A</v>
      </c>
      <c r="AE1214" s="16" t="str">
        <f>IF(AA1214="N/A", "N/A", IF(AC1214&gt;0, IF(AA1214&lt;13, ROUNDUP(0.25*AA1214,0), IF(AA1214&lt;26, ROUNDUP(0.4*AA1214,0), IF(AA1214&lt;51, ROUNDUP(0.6*AA1214,0), ROUNDUP(0.75*AA1214,0)))), "N/A"))</f>
        <v>N/A</v>
      </c>
      <c r="AF1214" s="16" t="str">
        <f>IF(AD1214="N/A","N/A", (AE1214*AC1214)+Q1214)</f>
        <v>N/A</v>
      </c>
      <c r="AG1214" s="16" t="str">
        <f>IF($AF1214="N/A", "N/A", "TBC")</f>
        <v>N/A</v>
      </c>
      <c r="AH1214" s="16" t="str">
        <f>IF($AF1214="N/A", "N/A", "TBC")</f>
        <v>N/A</v>
      </c>
      <c r="AI1214" s="16" t="str">
        <f>IF($AF1214="N/A","N/A",IF(AC1214&gt;1,"TBC","N/A"))</f>
        <v>N/A</v>
      </c>
      <c r="AJ1214" s="16" t="str">
        <f>IF($AF1214="N/A","N/A",IF(AC1214&gt;2,"TBC","N/A"))</f>
        <v>N/A</v>
      </c>
      <c r="AK1214" s="16" t="str">
        <f>IF($AF1214="N/A","N/A",IF(AC1214&gt;3,"TBC","N/A"))</f>
        <v>N/A</v>
      </c>
      <c r="AL1214" s="16" t="str">
        <f>IF(AC1214="N/A","N/A",IF(AC1214&gt;0,IF(SUM(AG1214:AK1214)&lt;&gt;AF1214,"CHECK","OK"),"N/A"))</f>
        <v>N/A</v>
      </c>
      <c r="AM1214" s="16" t="e">
        <f>IF(AD1214="N/A", L1214+T1214, L1214+AG1214)</f>
        <v>#VALUE!</v>
      </c>
      <c r="AN1214" s="16" t="str">
        <f>IF(AD1214="N/A", IF(U1214="N/A", "N/A", L1214+U1214), AD1214+AH1214)</f>
        <v>N/A</v>
      </c>
      <c r="AO1214" s="16" t="str">
        <f>IF(AD1214="N/A", IF(V1214="N/A", "N/A", L1214+V1214), IF(AI1214="N/A", "N/A", AD1214+AI1214))</f>
        <v>N/A</v>
      </c>
      <c r="AP1214" s="16" t="str">
        <f>IF(AD1214="N/A", IF(W1214="N/A", "N/A", L1214+W1214), IF(AJ1214="N/A", "N/A", AD1214+AJ1214))</f>
        <v>N/A</v>
      </c>
      <c r="AQ1214" s="16" t="str">
        <f>IF(AD1214="N/A", IF(X1214="N/A", "N/A", L1214+X1214), IF(AK1214="N/A", "N/A", AD1214+AK1214))</f>
        <v>N/A</v>
      </c>
      <c r="AR1214" s="15" t="s">
        <v>40</v>
      </c>
      <c r="AS1214" s="15" t="s">
        <v>40</v>
      </c>
      <c r="AT1214" s="15" t="s">
        <v>40</v>
      </c>
      <c r="AU1214" s="15" t="s">
        <v>40</v>
      </c>
      <c r="AV1214" s="15" t="s">
        <v>40</v>
      </c>
      <c r="AW1214" s="15" t="s">
        <v>40</v>
      </c>
      <c r="AX1214" s="15" t="s">
        <v>40</v>
      </c>
      <c r="AY1214" s="15" t="s">
        <v>40</v>
      </c>
      <c r="AZ1214" s="15" t="s">
        <v>40</v>
      </c>
      <c r="BA1214" s="15" t="s">
        <v>40</v>
      </c>
      <c r="BB1214" s="15" t="s">
        <v>40</v>
      </c>
      <c r="BC1214" s="15" t="s">
        <v>40</v>
      </c>
      <c r="BD1214" s="15" t="s">
        <v>40</v>
      </c>
      <c r="BE1214" s="15" t="s">
        <v>40</v>
      </c>
      <c r="BF1214" s="15" t="s">
        <v>40</v>
      </c>
      <c r="BG1214" s="15" t="s">
        <v>40</v>
      </c>
      <c r="BH1214" s="15" t="s">
        <v>40</v>
      </c>
      <c r="BJ1214" s="16" t="e">
        <f>IF(AR1214="R", $CA1214, IF(OR(AR1214="P", AR1214="T", AR1214="N"), 0, IF($C1214="DM", $T1214, IF(OR(AR1214="Y", AR1214="IR"),$AM1214,IF(AR1214="C", IF($BI1214="Y", IF($AF1214="N/A", $Q1214, $AF1214), IF($AG1214="N/A", $T1214,$AG1214)))))))</f>
        <v>#VALUE!</v>
      </c>
      <c r="BK1214" s="16" t="e">
        <f>IF(AS1214="R", $CA1214, IF(OR(AS1214="P", AS1214="T", AS1214="N"), 0, IF($C1214="DM", $T1214, IF(OR(AS1214="Y", AS1214="IR"),$AM1214,IF(AS1214="C", IF($BI1214="Y", IF($AF1214="N/A", $Q1214, $AF1214), IF($AG1214="N/A", $T1214,$AG1214)))))))</f>
        <v>#VALUE!</v>
      </c>
      <c r="BL1214" s="16" t="e">
        <f>IF(AT1214="R", $CA1214, IF(OR(AT1214="P", AT1214="T", AT1214="N"), 0, IF($C1214="DM", $T1214, IF(OR(AT1214="Y", AT1214="IR"),$AM1214,IF(AT1214="C", IF($BI1214="Y", IF($AF1214="N/A", $Q1214, $AF1214), IF($AG1214="N/A", $T1214,$AG1214)))))))</f>
        <v>#VALUE!</v>
      </c>
      <c r="BM1214" s="16" t="e">
        <f>IF(AU1214="R", $CA1214, IF(OR(AU1214="P", AU1214="T", AU1214="N"), 0, IF($C1214="DM", $T1214, IF(OR(AU1214="Y", AU1214="IR"),$AM1214,IF(AU1214="C", IF($BI1214="Y", IF($AF1214="N/A", $Q1214, $AF1214), IF($AG1214="N/A", $T1214,$AG1214)))))))</f>
        <v>#VALUE!</v>
      </c>
      <c r="BN1214" s="16" t="e">
        <f>IF(AV1214="R", $CA1214, IF(OR(AV1214="P", AV1214="T", AV1214="N"), 0, IF($C1214="DM", $T1214, IF(OR(AV1214="Y", AV1214="IR"),$AM1214,IF(AV1214="C", IF($BI1214="Y", IF($AF1214="N/A", $Q1214, $AF1214), IF($AG1214="N/A", $T1214,$AG1214)))))))</f>
        <v>#VALUE!</v>
      </c>
      <c r="BO1214" s="16" t="e">
        <f>IF(AW1214="R", $CA1214, IF(OR(AW1214="P", AW1214="T", AW1214="N"), 0, IF($C1214="DM", $T1214, IF(OR(AW1214="Y", AW1214="IR"),$AM1214,IF(AW1214="C", IF($BI1214="Y", IF($AF1214="N/A", $Q1214, $AF1214), IF($AG1214="N/A", $T1214,$AG1214)))))))</f>
        <v>#VALUE!</v>
      </c>
      <c r="BP1214" s="16" t="e">
        <f>IF(AX1214="R", $CA1214, IF(OR(AX1214="P", AX1214="T", AX1214="N"), 0, IF($C1214="DM", $T1214, IF(OR(AX1214="Y", AX1214="IR"),$AM1214,IF(AX1214="C", IF($BI1214="Y", IF($AF1214="N/A", $Q1214, $AF1214), IF($AG1214="N/A", $T1214,$AG1214)))))))</f>
        <v>#VALUE!</v>
      </c>
      <c r="BQ1214" s="16" t="e">
        <f>IF(AY1214="R", $CA1214, IF(OR(AY1214="P", AY1214="T", AY1214="N"), 0, IF($C1214="DM", $T1214, IF(OR(AY1214="Y", AY1214="IR"),$AM1214,IF(AY1214="C", IF($BI1214="Y", IF($AF1214="N/A", $Q1214, $AF1214), IF($AG1214="N/A", $T1214,$AG1214)))))))</f>
        <v>#VALUE!</v>
      </c>
      <c r="BR1214" s="16" t="e">
        <f>IF(AZ1214="R", $CA1214, IF(OR(AZ1214="P", AZ1214="T", AZ1214="N"), 0, IF($C1214="DM", $T1214, IF(OR(AZ1214="Y", AZ1214="IR"),$AM1214,IF(AZ1214="C", IF($BI1214="Y", IF($AF1214="N/A", $Q1214, $AF1214), IF($AG1214="N/A", $T1214,$AG1214)))))))</f>
        <v>#VALUE!</v>
      </c>
      <c r="BS1214" s="16" t="e">
        <f>IF(BA1214="R", $CA1214, IF(OR(BA1214="P", BA1214="T", BA1214="N"), 0, IF($C1214="DM", $T1214, IF(OR(BA1214="Y", BA1214="IR"),$AM1214,IF(BA1214="C", IF($BI1214="Y", IF($AF1214="N/A", $Q1214, $AF1214), IF($AG1214="N/A", $T1214,$AG1214)))))))</f>
        <v>#VALUE!</v>
      </c>
      <c r="BT1214" s="16" t="e">
        <f>IF(BB1214="R", $CA1214, IF(OR(BB1214="P", BB1214="T", BB1214="N"), 0, IF($C1214="DM", $T1214, IF(OR(BB1214="Y", BB1214="IR"),$AM1214,IF(BB1214="C", IF($BI1214="Y", IF($BA1214="C", IF($AF1214="N/A", $Q1214, $AF1214), IF($AF1214="N/A", $T1214, $AM1214)), IF($AG1214="N/A", $T1214,$AG1214)))))))</f>
        <v>#VALUE!</v>
      </c>
      <c r="BU1214" s="16" t="e">
        <f>IF(BC1214="R", $CA1214, IF(OR(BC1214="P", BC1214="T", BC1214="N"), 0, IF($C1214="DM", $T1214, IF(OR(BC1214="Y", BC1214="IR"),$AM1214,IF(BC1214="C", IF($BI1214="Y", IF($BA1214="C", IF($AF1214="N/A", $Q1214, $AF1214), IF($AF1214="N/A", $T1214, $AM1214)), IF($AG1214="N/A", $T1214,$AG1214)))))))</f>
        <v>#VALUE!</v>
      </c>
      <c r="BV1214" s="16" t="e">
        <f>IF(BD1214="R", $CA1214, IF(OR(BD1214="P", BD1214="T", BD1214="N"), 0, IF($C1214="DM", $T1214, IF(OR(BD1214="Y", BD1214="IR"),$AM1214,IF(BD1214="C", IF($BI1214="Y", IF($BA1214="C", IF($AF1214="N/A", $Q1214, $AF1214), IF($AF1214="N/A", $T1214, $AM1214)), IF($AG1214="N/A", $T1214,$AG1214)))))))</f>
        <v>#VALUE!</v>
      </c>
      <c r="BW1214" s="16" t="e">
        <f>IF(BE1214="R", $CA1214, IF(OR(BE1214="P", BE1214="T", BE1214="N"), 0, IF($C1214="DM", $T1214, IF(OR(BE1214="Y", BE1214="IR"),$AM1214,IF(BE1214="C", IF($BI1214="Y", IF($BA1214="C", IF($AF1214="N/A", $Q1214, $AF1214), IF($AF1214="N/A", $T1214, $AM1214)), IF($AG1214="N/A", $T1214,$AG1214)))))))</f>
        <v>#VALUE!</v>
      </c>
      <c r="BX1214" s="16" t="e">
        <f>IF(BF1214="R", $CA1214, IF(OR(BF1214="P", BF1214="T", BF1214="N"), 0, IF($C1214="DM", $T1214, IF(OR(BF1214="Y", BF1214="IR"),$AM1214,IF(BF1214="C", IF($BI1214="Y", IF($BA1214="C", IF($AF1214="N/A", $Q1214, $AF1214), IF($AF1214="N/A", $T1214, $AM1214)), IF($AG1214="N/A", $T1214,$AG1214)))))))</f>
        <v>#VALUE!</v>
      </c>
      <c r="BY1214" s="16" t="e">
        <f>IF(BG1214="R", $CA1214, IF(OR(BG1214="P", BG1214="T", BG1214="N"), 0, IF($C1214="DM", $T1214, IF(OR(BG1214="Y", BG1214="IR"),$AM1214,IF(BG1214="C", IF($BI1214="Y", IF($BA1214="C", IF($AF1214="N/A", $Q1214, $AF1214), IF($AF1214="N/A", $T1214, $AM1214)), IF($AG1214="N/A", $T1214,$AG1214)))))))</f>
        <v>#VALUE!</v>
      </c>
      <c r="BZ1214" s="16" t="e">
        <f>IF(BH1214="R", $CA1214, IF(OR(BH1214="P", BH1214="T", BH1214="N"), 0, IF($C1214="DM", $T1214, IF(OR(BH1214="Y", BH1214="IR"),$AM1214,IF(BH1214="C", IF($BI1214="Y", IF($BA1214="C", IF($AF1214="N/A", $Q1214, $AF1214), IF($AF1214="N/A", $T1214, $AM1214)), IF($AG1214="N/A", $T1214,$AG1214)))))))</f>
        <v>#VALUE!</v>
      </c>
      <c r="CA1214" s="15" t="s">
        <v>75</v>
      </c>
      <c r="CB1214" s="16" t="e">
        <f>BZ1214</f>
        <v>#VALUE!</v>
      </c>
      <c r="CC1214" s="15" t="str">
        <f>IF(OR($BH1214="T", $BH1214="R"), 0, IF($BH1214="C", IF($BI1214="Y", IF($BA1214="C", 0, IF(AF1214="N/A", Q1214-T1214, AF1214-AG1214)), IF($AF1214="N/A", U1214, AH1214)), AN1214))</f>
        <v>N/A</v>
      </c>
      <c r="CD1214" s="15" t="str">
        <f>IF(OR($BH1214="T", $BH1214="R"), 0, IF($BH1214="C", IF($BI1214="Y", 0, IF($AF1214="N/A", V1214, AI1214)), AO1214))</f>
        <v>N/A</v>
      </c>
      <c r="CE1214" s="15" t="str">
        <f>IF(OR($BH1214="T", $BH1214="R"), 0, IF($BH1214="C", IF($BI1214="Y", 0, IF($AF1214="N/A", W1214, AJ1214)), AP1214))</f>
        <v>N/A</v>
      </c>
      <c r="CF1214" s="15" t="str">
        <f>IF(OR($BH1214="T", $BH1214="R"), 0, IF($BH1214="C", IF($BI1214="Y", 0, IF($AF1214="N/A", X1214, AK1214)), AQ1214))</f>
        <v>N/A</v>
      </c>
    </row>
    <row r="1215" spans="1:84" x14ac:dyDescent="0.25">
      <c r="A1215" s="14">
        <v>6192</v>
      </c>
      <c r="B1215" s="15"/>
      <c r="C1215" s="15"/>
      <c r="D1215" s="15"/>
      <c r="E1215" s="15" t="e">
        <f>VLOOKUP(B1215, 'Rookie Year'!$A$2:$B$55679,2,FALSE)</f>
        <v>#N/A</v>
      </c>
      <c r="F1215" s="15">
        <v>2024</v>
      </c>
      <c r="G1215" s="15" t="s">
        <v>42</v>
      </c>
      <c r="H1215" s="15"/>
      <c r="I1215" s="16"/>
      <c r="J1215" s="15"/>
      <c r="K1215" s="17">
        <f>IF(AND(G1215&lt;&gt;"N",R1215="N/A"), IF(I1215&lt;4, 0, 0.25),IF(I1215=1, IF(J1215=1,0.25, 0.25), IF(I1215&lt;13, 0.25, IF(I1215&lt;26, 0.4, IF(I1215&lt;51, 0.6, 0.75)))))</f>
        <v>0.25</v>
      </c>
      <c r="L1215" s="16">
        <f>I1215-M1215</f>
        <v>0</v>
      </c>
      <c r="M1215" s="16">
        <f>ROUNDUP(I1215*K1215,0)</f>
        <v>0</v>
      </c>
      <c r="N1215" s="16">
        <f>M1215*J1215</f>
        <v>0</v>
      </c>
      <c r="O1215" s="16">
        <v>0</v>
      </c>
      <c r="P1215" s="16">
        <v>0</v>
      </c>
      <c r="Q1215" s="16">
        <f>N1215-O1215-P1215</f>
        <v>0</v>
      </c>
      <c r="R1215" s="15" t="s">
        <v>75</v>
      </c>
      <c r="S1215" s="15">
        <f>IF(R1215="N/A", J1215-($B$1-F1215), J1215-($B$1-R1215))</f>
        <v>0</v>
      </c>
      <c r="T1215" s="16" t="str">
        <f>IF($S1215&lt;1, "N/A", $M1215)</f>
        <v>N/A</v>
      </c>
      <c r="U1215" s="16" t="str">
        <f>IF($S1215&lt;2, "N/A", $M1215)</f>
        <v>N/A</v>
      </c>
      <c r="V1215" s="16" t="str">
        <f>IF($S1215&lt;3, "N/A", $M1215)</f>
        <v>N/A</v>
      </c>
      <c r="W1215" s="16" t="str">
        <f>IF($S1215&lt;4, "N/A", $M1215)</f>
        <v>N/A</v>
      </c>
      <c r="X1215" s="16" t="str">
        <f>IF($S1215&lt;5, "N/A", $M1215)</f>
        <v>N/A</v>
      </c>
      <c r="Y1215" s="15" t="str">
        <f>IF(SUM(T1215:X1215)&lt;&gt;Q1215, "CHECK", "OK")</f>
        <v>OK</v>
      </c>
      <c r="Z1215" s="15" t="str">
        <f>IF(F1215=$B$1, "No", IF(S1215=1, "Yes", "No"))</f>
        <v>No</v>
      </c>
      <c r="AA1215" s="18" t="str">
        <f>IF(C1215="DM", "N/A", IF(Z1215="No","N/A",VLOOKUP(B1215,'Extension List'!$A$3:$R$1972,18,FALSE)))</f>
        <v>N/A</v>
      </c>
      <c r="AB1215" s="15" t="str">
        <f>IF(C1215="DM", "N/A", IF(Z1215="No","N/A",VLOOKUP(B1215,'Extension List'!$A$3:$T$1972,20,FALSE)))</f>
        <v>N/A</v>
      </c>
      <c r="AC1215" s="15" t="str">
        <f>IF(AA1215="N/A", "N/A", 0)</f>
        <v>N/A</v>
      </c>
      <c r="AD1215" s="16" t="str">
        <f>IF(AE1215="N/A", "N/A", AA1215-AE1215)</f>
        <v>N/A</v>
      </c>
      <c r="AE1215" s="16" t="str">
        <f>IF(AA1215="N/A", "N/A", IF(AC1215&gt;0, IF(AA1215&lt;13, ROUNDUP(0.25*AA1215,0), IF(AA1215&lt;26, ROUNDUP(0.4*AA1215,0), IF(AA1215&lt;51, ROUNDUP(0.6*AA1215,0), ROUNDUP(0.75*AA1215,0)))), "N/A"))</f>
        <v>N/A</v>
      </c>
      <c r="AF1215" s="16" t="str">
        <f>IF(AD1215="N/A","N/A", (AE1215*AC1215)+Q1215)</f>
        <v>N/A</v>
      </c>
      <c r="AG1215" s="16" t="str">
        <f>IF($AF1215="N/A", "N/A", "TBC")</f>
        <v>N/A</v>
      </c>
      <c r="AH1215" s="16" t="str">
        <f>IF($AF1215="N/A", "N/A", "TBC")</f>
        <v>N/A</v>
      </c>
      <c r="AI1215" s="16" t="str">
        <f>IF($AF1215="N/A","N/A",IF(AC1215&gt;1,"TBC","N/A"))</f>
        <v>N/A</v>
      </c>
      <c r="AJ1215" s="16" t="str">
        <f>IF($AF1215="N/A","N/A",IF(AC1215&gt;2,"TBC","N/A"))</f>
        <v>N/A</v>
      </c>
      <c r="AK1215" s="16" t="str">
        <f>IF($AF1215="N/A","N/A",IF(AC1215&gt;3,"TBC","N/A"))</f>
        <v>N/A</v>
      </c>
      <c r="AL1215" s="16" t="str">
        <f>IF(AC1215="N/A","N/A",IF(AC1215&gt;0,IF(SUM(AG1215:AK1215)&lt;&gt;AF1215,"CHECK","OK"),"N/A"))</f>
        <v>N/A</v>
      </c>
      <c r="AM1215" s="16" t="e">
        <f>IF(AD1215="N/A", L1215+T1215, L1215+AG1215)</f>
        <v>#VALUE!</v>
      </c>
      <c r="AN1215" s="16" t="str">
        <f>IF(AD1215="N/A", IF(U1215="N/A", "N/A", L1215+U1215), AD1215+AH1215)</f>
        <v>N/A</v>
      </c>
      <c r="AO1215" s="16" t="str">
        <f>IF(AD1215="N/A", IF(V1215="N/A", "N/A", L1215+V1215), IF(AI1215="N/A", "N/A", AD1215+AI1215))</f>
        <v>N/A</v>
      </c>
      <c r="AP1215" s="16" t="str">
        <f>IF(AD1215="N/A", IF(W1215="N/A", "N/A", L1215+W1215), IF(AJ1215="N/A", "N/A", AD1215+AJ1215))</f>
        <v>N/A</v>
      </c>
      <c r="AQ1215" s="16" t="str">
        <f>IF(AD1215="N/A", IF(X1215="N/A", "N/A", L1215+X1215), IF(AK1215="N/A", "N/A", AD1215+AK1215))</f>
        <v>N/A</v>
      </c>
      <c r="AR1215" s="15" t="s">
        <v>40</v>
      </c>
      <c r="AS1215" s="15" t="s">
        <v>40</v>
      </c>
      <c r="AT1215" s="15" t="s">
        <v>40</v>
      </c>
      <c r="AU1215" s="15" t="s">
        <v>40</v>
      </c>
      <c r="AV1215" s="15" t="s">
        <v>40</v>
      </c>
      <c r="AW1215" s="15" t="s">
        <v>40</v>
      </c>
      <c r="AX1215" s="15" t="s">
        <v>40</v>
      </c>
      <c r="AY1215" s="15" t="s">
        <v>40</v>
      </c>
      <c r="AZ1215" s="15" t="s">
        <v>40</v>
      </c>
      <c r="BA1215" s="15" t="s">
        <v>40</v>
      </c>
      <c r="BB1215" s="15" t="s">
        <v>40</v>
      </c>
      <c r="BC1215" s="15" t="s">
        <v>40</v>
      </c>
      <c r="BD1215" s="15" t="s">
        <v>40</v>
      </c>
      <c r="BE1215" s="15" t="s">
        <v>40</v>
      </c>
      <c r="BF1215" s="15" t="s">
        <v>40</v>
      </c>
      <c r="BG1215" s="15" t="s">
        <v>40</v>
      </c>
      <c r="BH1215" s="15" t="s">
        <v>40</v>
      </c>
      <c r="BJ1215" s="16" t="e">
        <f>IF(AR1215="R", $CA1215, IF(OR(AR1215="P", AR1215="T", AR1215="N"), 0, IF($C1215="DM", $T1215, IF(OR(AR1215="Y", AR1215="IR"),$AM1215,IF(AR1215="C", IF($BI1215="Y", IF($AF1215="N/A", $Q1215, $AF1215), IF($AG1215="N/A", $T1215,$AG1215)))))))</f>
        <v>#VALUE!</v>
      </c>
      <c r="BK1215" s="16" t="e">
        <f>IF(AS1215="R", $CA1215, IF(OR(AS1215="P", AS1215="T", AS1215="N"), 0, IF($C1215="DM", $T1215, IF(OR(AS1215="Y", AS1215="IR"),$AM1215,IF(AS1215="C", IF($BI1215="Y", IF($AF1215="N/A", $Q1215, $AF1215), IF($AG1215="N/A", $T1215,$AG1215)))))))</f>
        <v>#VALUE!</v>
      </c>
      <c r="BL1215" s="16" t="e">
        <f>IF(AT1215="R", $CA1215, IF(OR(AT1215="P", AT1215="T", AT1215="N"), 0, IF($C1215="DM", $T1215, IF(OR(AT1215="Y", AT1215="IR"),$AM1215,IF(AT1215="C", IF($BI1215="Y", IF($AF1215="N/A", $Q1215, $AF1215), IF($AG1215="N/A", $T1215,$AG1215)))))))</f>
        <v>#VALUE!</v>
      </c>
      <c r="BM1215" s="16" t="e">
        <f>IF(AU1215="R", $CA1215, IF(OR(AU1215="P", AU1215="T", AU1215="N"), 0, IF($C1215="DM", $T1215, IF(OR(AU1215="Y", AU1215="IR"),$AM1215,IF(AU1215="C", IF($BI1215="Y", IF($AF1215="N/A", $Q1215, $AF1215), IF($AG1215="N/A", $T1215,$AG1215)))))))</f>
        <v>#VALUE!</v>
      </c>
      <c r="BN1215" s="16" t="e">
        <f>IF(AV1215="R", $CA1215, IF(OR(AV1215="P", AV1215="T", AV1215="N"), 0, IF($C1215="DM", $T1215, IF(OR(AV1215="Y", AV1215="IR"),$AM1215,IF(AV1215="C", IF($BI1215="Y", IF($AF1215="N/A", $Q1215, $AF1215), IF($AG1215="N/A", $T1215,$AG1215)))))))</f>
        <v>#VALUE!</v>
      </c>
      <c r="BO1215" s="16" t="e">
        <f>IF(AW1215="R", $CA1215, IF(OR(AW1215="P", AW1215="T", AW1215="N"), 0, IF($C1215="DM", $T1215, IF(OR(AW1215="Y", AW1215="IR"),$AM1215,IF(AW1215="C", IF($BI1215="Y", IF($AF1215="N/A", $Q1215, $AF1215), IF($AG1215="N/A", $T1215,$AG1215)))))))</f>
        <v>#VALUE!</v>
      </c>
      <c r="BP1215" s="16" t="e">
        <f>IF(AX1215="R", $CA1215, IF(OR(AX1215="P", AX1215="T", AX1215="N"), 0, IF($C1215="DM", $T1215, IF(OR(AX1215="Y", AX1215="IR"),$AM1215,IF(AX1215="C", IF($BI1215="Y", IF($AF1215="N/A", $Q1215, $AF1215), IF($AG1215="N/A", $T1215,$AG1215)))))))</f>
        <v>#VALUE!</v>
      </c>
      <c r="BQ1215" s="16" t="e">
        <f>IF(AY1215="R", $CA1215, IF(OR(AY1215="P", AY1215="T", AY1215="N"), 0, IF($C1215="DM", $T1215, IF(OR(AY1215="Y", AY1215="IR"),$AM1215,IF(AY1215="C", IF($BI1215="Y", IF($AF1215="N/A", $Q1215, $AF1215), IF($AG1215="N/A", $T1215,$AG1215)))))))</f>
        <v>#VALUE!</v>
      </c>
      <c r="BR1215" s="16" t="e">
        <f>IF(AZ1215="R", $CA1215, IF(OR(AZ1215="P", AZ1215="T", AZ1215="N"), 0, IF($C1215="DM", $T1215, IF(OR(AZ1215="Y", AZ1215="IR"),$AM1215,IF(AZ1215="C", IF($BI1215="Y", IF($AF1215="N/A", $Q1215, $AF1215), IF($AG1215="N/A", $T1215,$AG1215)))))))</f>
        <v>#VALUE!</v>
      </c>
      <c r="BS1215" s="16" t="e">
        <f>IF(BA1215="R", $CA1215, IF(OR(BA1215="P", BA1215="T", BA1215="N"), 0, IF($C1215="DM", $T1215, IF(OR(BA1215="Y", BA1215="IR"),$AM1215,IF(BA1215="C", IF($BI1215="Y", IF($AF1215="N/A", $Q1215, $AF1215), IF($AG1215="N/A", $T1215,$AG1215)))))))</f>
        <v>#VALUE!</v>
      </c>
      <c r="BT1215" s="16" t="e">
        <f>IF(BB1215="R", $CA1215, IF(OR(BB1215="P", BB1215="T", BB1215="N"), 0, IF($C1215="DM", $T1215, IF(OR(BB1215="Y", BB1215="IR"),$AM1215,IF(BB1215="C", IF($BI1215="Y", IF($BA1215="C", IF($AF1215="N/A", $Q1215, $AF1215), IF($AF1215="N/A", $T1215, $AM1215)), IF($AG1215="N/A", $T1215,$AG1215)))))))</f>
        <v>#VALUE!</v>
      </c>
      <c r="BU1215" s="16" t="e">
        <f>IF(BC1215="R", $CA1215, IF(OR(BC1215="P", BC1215="T", BC1215="N"), 0, IF($C1215="DM", $T1215, IF(OR(BC1215="Y", BC1215="IR"),$AM1215,IF(BC1215="C", IF($BI1215="Y", IF($BA1215="C", IF($AF1215="N/A", $Q1215, $AF1215), IF($AF1215="N/A", $T1215, $AM1215)), IF($AG1215="N/A", $T1215,$AG1215)))))))</f>
        <v>#VALUE!</v>
      </c>
      <c r="BV1215" s="16" t="e">
        <f>IF(BD1215="R", $CA1215, IF(OR(BD1215="P", BD1215="T", BD1215="N"), 0, IF($C1215="DM", $T1215, IF(OR(BD1215="Y", BD1215="IR"),$AM1215,IF(BD1215="C", IF($BI1215="Y", IF($BA1215="C", IF($AF1215="N/A", $Q1215, $AF1215), IF($AF1215="N/A", $T1215, $AM1215)), IF($AG1215="N/A", $T1215,$AG1215)))))))</f>
        <v>#VALUE!</v>
      </c>
      <c r="BW1215" s="16" t="e">
        <f>IF(BE1215="R", $CA1215, IF(OR(BE1215="P", BE1215="T", BE1215="N"), 0, IF($C1215="DM", $T1215, IF(OR(BE1215="Y", BE1215="IR"),$AM1215,IF(BE1215="C", IF($BI1215="Y", IF($BA1215="C", IF($AF1215="N/A", $Q1215, $AF1215), IF($AF1215="N/A", $T1215, $AM1215)), IF($AG1215="N/A", $T1215,$AG1215)))))))</f>
        <v>#VALUE!</v>
      </c>
      <c r="BX1215" s="16" t="e">
        <f>IF(BF1215="R", $CA1215, IF(OR(BF1215="P", BF1215="T", BF1215="N"), 0, IF($C1215="DM", $T1215, IF(OR(BF1215="Y", BF1215="IR"),$AM1215,IF(BF1215="C", IF($BI1215="Y", IF($BA1215="C", IF($AF1215="N/A", $Q1215, $AF1215), IF($AF1215="N/A", $T1215, $AM1215)), IF($AG1215="N/A", $T1215,$AG1215)))))))</f>
        <v>#VALUE!</v>
      </c>
      <c r="BY1215" s="16" t="e">
        <f>IF(BG1215="R", $CA1215, IF(OR(BG1215="P", BG1215="T", BG1215="N"), 0, IF($C1215="DM", $T1215, IF(OR(BG1215="Y", BG1215="IR"),$AM1215,IF(BG1215="C", IF($BI1215="Y", IF($BA1215="C", IF($AF1215="N/A", $Q1215, $AF1215), IF($AF1215="N/A", $T1215, $AM1215)), IF($AG1215="N/A", $T1215,$AG1215)))))))</f>
        <v>#VALUE!</v>
      </c>
      <c r="BZ1215" s="16" t="e">
        <f>IF(BH1215="R", $CA1215, IF(OR(BH1215="P", BH1215="T", BH1215="N"), 0, IF($C1215="DM", $T1215, IF(OR(BH1215="Y", BH1215="IR"),$AM1215,IF(BH1215="C", IF($BI1215="Y", IF($BA1215="C", IF($AF1215="N/A", $Q1215, $AF1215), IF($AF1215="N/A", $T1215, $AM1215)), IF($AG1215="N/A", $T1215,$AG1215)))))))</f>
        <v>#VALUE!</v>
      </c>
      <c r="CA1215" s="15" t="s">
        <v>75</v>
      </c>
      <c r="CB1215" s="16" t="e">
        <f>BZ1215</f>
        <v>#VALUE!</v>
      </c>
      <c r="CC1215" s="15" t="str">
        <f>IF(OR($BH1215="T", $BH1215="R"), 0, IF($BH1215="C", IF($BI1215="Y", IF($BA1215="C", 0, IF(AF1215="N/A", Q1215-T1215, AF1215-AG1215)), IF($AF1215="N/A", U1215, AH1215)), AN1215))</f>
        <v>N/A</v>
      </c>
      <c r="CD1215" s="15" t="str">
        <f>IF(OR($BH1215="T", $BH1215="R"), 0, IF($BH1215="C", IF($BI1215="Y", 0, IF($AF1215="N/A", V1215, AI1215)), AO1215))</f>
        <v>N/A</v>
      </c>
      <c r="CE1215" s="15" t="str">
        <f>IF(OR($BH1215="T", $BH1215="R"), 0, IF($BH1215="C", IF($BI1215="Y", 0, IF($AF1215="N/A", W1215, AJ1215)), AP1215))</f>
        <v>N/A</v>
      </c>
      <c r="CF1215" s="15" t="str">
        <f>IF(OR($BH1215="T", $BH1215="R"), 0, IF($BH1215="C", IF($BI1215="Y", 0, IF($AF1215="N/A", X1215, AK1215)), AQ1215))</f>
        <v>N/A</v>
      </c>
    </row>
    <row r="1216" spans="1:84" x14ac:dyDescent="0.25">
      <c r="A1216" s="14">
        <v>6193</v>
      </c>
      <c r="B1216" s="15"/>
      <c r="C1216" s="15"/>
      <c r="D1216" s="15"/>
      <c r="E1216" s="15" t="e">
        <f>VLOOKUP(B1216, 'Rookie Year'!$A$2:$B$55679,2,FALSE)</f>
        <v>#N/A</v>
      </c>
      <c r="F1216" s="15">
        <v>2024</v>
      </c>
      <c r="G1216" s="15" t="s">
        <v>42</v>
      </c>
      <c r="H1216" s="15"/>
      <c r="I1216" s="16"/>
      <c r="J1216" s="15"/>
      <c r="K1216" s="17">
        <f>IF(AND(G1216&lt;&gt;"N",R1216="N/A"), IF(I1216&lt;4, 0, 0.25),IF(I1216=1, IF(J1216=1,0.25, 0.25), IF(I1216&lt;13, 0.25, IF(I1216&lt;26, 0.4, IF(I1216&lt;51, 0.6, 0.75)))))</f>
        <v>0.25</v>
      </c>
      <c r="L1216" s="16">
        <f>I1216-M1216</f>
        <v>0</v>
      </c>
      <c r="M1216" s="16">
        <f>ROUNDUP(I1216*K1216,0)</f>
        <v>0</v>
      </c>
      <c r="N1216" s="16">
        <f>M1216*J1216</f>
        <v>0</v>
      </c>
      <c r="O1216" s="16">
        <v>0</v>
      </c>
      <c r="P1216" s="16">
        <v>0</v>
      </c>
      <c r="Q1216" s="16">
        <f>N1216-O1216-P1216</f>
        <v>0</v>
      </c>
      <c r="R1216" s="15" t="s">
        <v>75</v>
      </c>
      <c r="S1216" s="15">
        <f>IF(R1216="N/A", J1216-($B$1-F1216), J1216-($B$1-R1216))</f>
        <v>0</v>
      </c>
      <c r="T1216" s="16" t="str">
        <f>IF($S1216&lt;1, "N/A", $M1216)</f>
        <v>N/A</v>
      </c>
      <c r="U1216" s="16" t="str">
        <f>IF($S1216&lt;2, "N/A", $M1216)</f>
        <v>N/A</v>
      </c>
      <c r="V1216" s="16" t="str">
        <f>IF($S1216&lt;3, "N/A", $M1216)</f>
        <v>N/A</v>
      </c>
      <c r="W1216" s="16" t="str">
        <f>IF($S1216&lt;4, "N/A", $M1216)</f>
        <v>N/A</v>
      </c>
      <c r="X1216" s="16" t="str">
        <f>IF($S1216&lt;5, "N/A", $M1216)</f>
        <v>N/A</v>
      </c>
      <c r="Y1216" s="15" t="str">
        <f>IF(SUM(T1216:X1216)&lt;&gt;Q1216, "CHECK", "OK")</f>
        <v>OK</v>
      </c>
      <c r="Z1216" s="15" t="str">
        <f>IF(F1216=$B$1, "No", IF(S1216=1, "Yes", "No"))</f>
        <v>No</v>
      </c>
      <c r="AA1216" s="18" t="str">
        <f>IF(C1216="DM", "N/A", IF(Z1216="No","N/A",VLOOKUP(B1216,'Extension List'!$A$3:$R$1972,18,FALSE)))</f>
        <v>N/A</v>
      </c>
      <c r="AB1216" s="15" t="str">
        <f>IF(C1216="DM", "N/A", IF(Z1216="No","N/A",VLOOKUP(B1216,'Extension List'!$A$3:$T$1972,20,FALSE)))</f>
        <v>N/A</v>
      </c>
      <c r="AC1216" s="15" t="str">
        <f>IF(AA1216="N/A", "N/A", 0)</f>
        <v>N/A</v>
      </c>
      <c r="AD1216" s="16" t="str">
        <f>IF(AE1216="N/A", "N/A", AA1216-AE1216)</f>
        <v>N/A</v>
      </c>
      <c r="AE1216" s="16" t="str">
        <f>IF(AA1216="N/A", "N/A", IF(AC1216&gt;0, IF(AA1216&lt;13, ROUNDUP(0.25*AA1216,0), IF(AA1216&lt;26, ROUNDUP(0.4*AA1216,0), IF(AA1216&lt;51, ROUNDUP(0.6*AA1216,0), ROUNDUP(0.75*AA1216,0)))), "N/A"))</f>
        <v>N/A</v>
      </c>
      <c r="AF1216" s="16" t="str">
        <f>IF(AD1216="N/A","N/A", (AE1216*AC1216)+Q1216)</f>
        <v>N/A</v>
      </c>
      <c r="AG1216" s="16" t="str">
        <f>IF($AF1216="N/A", "N/A", "TBC")</f>
        <v>N/A</v>
      </c>
      <c r="AH1216" s="16" t="str">
        <f>IF($AF1216="N/A", "N/A", "TBC")</f>
        <v>N/A</v>
      </c>
      <c r="AI1216" s="16" t="str">
        <f>IF($AF1216="N/A","N/A",IF(AC1216&gt;1,"TBC","N/A"))</f>
        <v>N/A</v>
      </c>
      <c r="AJ1216" s="16" t="str">
        <f>IF($AF1216="N/A","N/A",IF(AC1216&gt;2,"TBC","N/A"))</f>
        <v>N/A</v>
      </c>
      <c r="AK1216" s="16" t="str">
        <f>IF($AF1216="N/A","N/A",IF(AC1216&gt;3,"TBC","N/A"))</f>
        <v>N/A</v>
      </c>
      <c r="AL1216" s="16" t="str">
        <f>IF(AC1216="N/A","N/A",IF(AC1216&gt;0,IF(SUM(AG1216:AK1216)&lt;&gt;AF1216,"CHECK","OK"),"N/A"))</f>
        <v>N/A</v>
      </c>
      <c r="AM1216" s="16" t="e">
        <f>IF(AD1216="N/A", L1216+T1216, L1216+AG1216)</f>
        <v>#VALUE!</v>
      </c>
      <c r="AN1216" s="16" t="str">
        <f>IF(AD1216="N/A", IF(U1216="N/A", "N/A", L1216+U1216), AD1216+AH1216)</f>
        <v>N/A</v>
      </c>
      <c r="AO1216" s="16" t="str">
        <f>IF(AD1216="N/A", IF(V1216="N/A", "N/A", L1216+V1216), IF(AI1216="N/A", "N/A", AD1216+AI1216))</f>
        <v>N/A</v>
      </c>
      <c r="AP1216" s="16" t="str">
        <f>IF(AD1216="N/A", IF(W1216="N/A", "N/A", L1216+W1216), IF(AJ1216="N/A", "N/A", AD1216+AJ1216))</f>
        <v>N/A</v>
      </c>
      <c r="AQ1216" s="16" t="str">
        <f>IF(AD1216="N/A", IF(X1216="N/A", "N/A", L1216+X1216), IF(AK1216="N/A", "N/A", AD1216+AK1216))</f>
        <v>N/A</v>
      </c>
      <c r="AR1216" s="15" t="s">
        <v>40</v>
      </c>
      <c r="AS1216" s="15" t="s">
        <v>40</v>
      </c>
      <c r="AT1216" s="15" t="s">
        <v>40</v>
      </c>
      <c r="AU1216" s="15" t="s">
        <v>40</v>
      </c>
      <c r="AV1216" s="15" t="s">
        <v>40</v>
      </c>
      <c r="AW1216" s="15" t="s">
        <v>40</v>
      </c>
      <c r="AX1216" s="15" t="s">
        <v>40</v>
      </c>
      <c r="AY1216" s="15" t="s">
        <v>40</v>
      </c>
      <c r="AZ1216" s="15" t="s">
        <v>40</v>
      </c>
      <c r="BA1216" s="15" t="s">
        <v>40</v>
      </c>
      <c r="BB1216" s="15" t="s">
        <v>40</v>
      </c>
      <c r="BC1216" s="15" t="s">
        <v>40</v>
      </c>
      <c r="BD1216" s="15" t="s">
        <v>40</v>
      </c>
      <c r="BE1216" s="15" t="s">
        <v>40</v>
      </c>
      <c r="BF1216" s="15" t="s">
        <v>40</v>
      </c>
      <c r="BG1216" s="15" t="s">
        <v>40</v>
      </c>
      <c r="BH1216" s="15" t="s">
        <v>40</v>
      </c>
      <c r="BJ1216" s="16" t="e">
        <f>IF(AR1216="R", $CA1216, IF(OR(AR1216="P", AR1216="T", AR1216="N"), 0, IF($C1216="DM", $T1216, IF(OR(AR1216="Y", AR1216="IR"),$AM1216,IF(AR1216="C", IF($BI1216="Y", IF($AF1216="N/A", $Q1216, $AF1216), IF($AG1216="N/A", $T1216,$AG1216)))))))</f>
        <v>#VALUE!</v>
      </c>
      <c r="BK1216" s="16" t="e">
        <f>IF(AS1216="R", $CA1216, IF(OR(AS1216="P", AS1216="T", AS1216="N"), 0, IF($C1216="DM", $T1216, IF(OR(AS1216="Y", AS1216="IR"),$AM1216,IF(AS1216="C", IF($BI1216="Y", IF($AF1216="N/A", $Q1216, $AF1216), IF($AG1216="N/A", $T1216,$AG1216)))))))</f>
        <v>#VALUE!</v>
      </c>
      <c r="BL1216" s="16" t="e">
        <f>IF(AT1216="R", $CA1216, IF(OR(AT1216="P", AT1216="T", AT1216="N"), 0, IF($C1216="DM", $T1216, IF(OR(AT1216="Y", AT1216="IR"),$AM1216,IF(AT1216="C", IF($BI1216="Y", IF($AF1216="N/A", $Q1216, $AF1216), IF($AG1216="N/A", $T1216,$AG1216)))))))</f>
        <v>#VALUE!</v>
      </c>
      <c r="BM1216" s="16" t="e">
        <f>IF(AU1216="R", $CA1216, IF(OR(AU1216="P", AU1216="T", AU1216="N"), 0, IF($C1216="DM", $T1216, IF(OR(AU1216="Y", AU1216="IR"),$AM1216,IF(AU1216="C", IF($BI1216="Y", IF($AF1216="N/A", $Q1216, $AF1216), IF($AG1216="N/A", $T1216,$AG1216)))))))</f>
        <v>#VALUE!</v>
      </c>
      <c r="BN1216" s="16" t="e">
        <f>IF(AV1216="R", $CA1216, IF(OR(AV1216="P", AV1216="T", AV1216="N"), 0, IF($C1216="DM", $T1216, IF(OR(AV1216="Y", AV1216="IR"),$AM1216,IF(AV1216="C", IF($BI1216="Y", IF($AF1216="N/A", $Q1216, $AF1216), IF($AG1216="N/A", $T1216,$AG1216)))))))</f>
        <v>#VALUE!</v>
      </c>
      <c r="BO1216" s="16" t="e">
        <f>IF(AW1216="R", $CA1216, IF(OR(AW1216="P", AW1216="T", AW1216="N"), 0, IF($C1216="DM", $T1216, IF(OR(AW1216="Y", AW1216="IR"),$AM1216,IF(AW1216="C", IF($BI1216="Y", IF($AF1216="N/A", $Q1216, $AF1216), IF($AG1216="N/A", $T1216,$AG1216)))))))</f>
        <v>#VALUE!</v>
      </c>
      <c r="BP1216" s="16" t="e">
        <f>IF(AX1216="R", $CA1216, IF(OR(AX1216="P", AX1216="T", AX1216="N"), 0, IF($C1216="DM", $T1216, IF(OR(AX1216="Y", AX1216="IR"),$AM1216,IF(AX1216="C", IF($BI1216="Y", IF($AF1216="N/A", $Q1216, $AF1216), IF($AG1216="N/A", $T1216,$AG1216)))))))</f>
        <v>#VALUE!</v>
      </c>
      <c r="BQ1216" s="16" t="e">
        <f>IF(AY1216="R", $CA1216, IF(OR(AY1216="P", AY1216="T", AY1216="N"), 0, IF($C1216="DM", $T1216, IF(OR(AY1216="Y", AY1216="IR"),$AM1216,IF(AY1216="C", IF($BI1216="Y", IF($AF1216="N/A", $Q1216, $AF1216), IF($AG1216="N/A", $T1216,$AG1216)))))))</f>
        <v>#VALUE!</v>
      </c>
      <c r="BR1216" s="16" t="e">
        <f>IF(AZ1216="R", $CA1216, IF(OR(AZ1216="P", AZ1216="T", AZ1216="N"), 0, IF($C1216="DM", $T1216, IF(OR(AZ1216="Y", AZ1216="IR"),$AM1216,IF(AZ1216="C", IF($BI1216="Y", IF($AF1216="N/A", $Q1216, $AF1216), IF($AG1216="N/A", $T1216,$AG1216)))))))</f>
        <v>#VALUE!</v>
      </c>
      <c r="BS1216" s="16" t="e">
        <f>IF(BA1216="R", $CA1216, IF(OR(BA1216="P", BA1216="T", BA1216="N"), 0, IF($C1216="DM", $T1216, IF(OR(BA1216="Y", BA1216="IR"),$AM1216,IF(BA1216="C", IF($BI1216="Y", IF($AF1216="N/A", $Q1216, $AF1216), IF($AG1216="N/A", $T1216,$AG1216)))))))</f>
        <v>#VALUE!</v>
      </c>
      <c r="BT1216" s="16" t="e">
        <f>IF(BB1216="R", $CA1216, IF(OR(BB1216="P", BB1216="T", BB1216="N"), 0, IF($C1216="DM", $T1216, IF(OR(BB1216="Y", BB1216="IR"),$AM1216,IF(BB1216="C", IF($BI1216="Y", IF($BA1216="C", IF($AF1216="N/A", $Q1216, $AF1216), IF($AF1216="N/A", $T1216, $AM1216)), IF($AG1216="N/A", $T1216,$AG1216)))))))</f>
        <v>#VALUE!</v>
      </c>
      <c r="BU1216" s="16" t="e">
        <f>IF(BC1216="R", $CA1216, IF(OR(BC1216="P", BC1216="T", BC1216="N"), 0, IF($C1216="DM", $T1216, IF(OR(BC1216="Y", BC1216="IR"),$AM1216,IF(BC1216="C", IF($BI1216="Y", IF($BA1216="C", IF($AF1216="N/A", $Q1216, $AF1216), IF($AF1216="N/A", $T1216, $AM1216)), IF($AG1216="N/A", $T1216,$AG1216)))))))</f>
        <v>#VALUE!</v>
      </c>
      <c r="BV1216" s="16" t="e">
        <f>IF(BD1216="R", $CA1216, IF(OR(BD1216="P", BD1216="T", BD1216="N"), 0, IF($C1216="DM", $T1216, IF(OR(BD1216="Y", BD1216="IR"),$AM1216,IF(BD1216="C", IF($BI1216="Y", IF($BA1216="C", IF($AF1216="N/A", $Q1216, $AF1216), IF($AF1216="N/A", $T1216, $AM1216)), IF($AG1216="N/A", $T1216,$AG1216)))))))</f>
        <v>#VALUE!</v>
      </c>
      <c r="BW1216" s="16" t="e">
        <f>IF(BE1216="R", $CA1216, IF(OR(BE1216="P", BE1216="T", BE1216="N"), 0, IF($C1216="DM", $T1216, IF(OR(BE1216="Y", BE1216="IR"),$AM1216,IF(BE1216="C", IF($BI1216="Y", IF($BA1216="C", IF($AF1216="N/A", $Q1216, $AF1216), IF($AF1216="N/A", $T1216, $AM1216)), IF($AG1216="N/A", $T1216,$AG1216)))))))</f>
        <v>#VALUE!</v>
      </c>
      <c r="BX1216" s="16" t="e">
        <f>IF(BF1216="R", $CA1216, IF(OR(BF1216="P", BF1216="T", BF1216="N"), 0, IF($C1216="DM", $T1216, IF(OR(BF1216="Y", BF1216="IR"),$AM1216,IF(BF1216="C", IF($BI1216="Y", IF($BA1216="C", IF($AF1216="N/A", $Q1216, $AF1216), IF($AF1216="N/A", $T1216, $AM1216)), IF($AG1216="N/A", $T1216,$AG1216)))))))</f>
        <v>#VALUE!</v>
      </c>
      <c r="BY1216" s="16" t="e">
        <f>IF(BG1216="R", $CA1216, IF(OR(BG1216="P", BG1216="T", BG1216="N"), 0, IF($C1216="DM", $T1216, IF(OR(BG1216="Y", BG1216="IR"),$AM1216,IF(BG1216="C", IF($BI1216="Y", IF($BA1216="C", IF($AF1216="N/A", $Q1216, $AF1216), IF($AF1216="N/A", $T1216, $AM1216)), IF($AG1216="N/A", $T1216,$AG1216)))))))</f>
        <v>#VALUE!</v>
      </c>
      <c r="BZ1216" s="16" t="e">
        <f>IF(BH1216="R", $CA1216, IF(OR(BH1216="P", BH1216="T", BH1216="N"), 0, IF($C1216="DM", $T1216, IF(OR(BH1216="Y", BH1216="IR"),$AM1216,IF(BH1216="C", IF($BI1216="Y", IF($BA1216="C", IF($AF1216="N/A", $Q1216, $AF1216), IF($AF1216="N/A", $T1216, $AM1216)), IF($AG1216="N/A", $T1216,$AG1216)))))))</f>
        <v>#VALUE!</v>
      </c>
      <c r="CA1216" s="15" t="s">
        <v>75</v>
      </c>
      <c r="CB1216" s="16" t="e">
        <f>BZ1216</f>
        <v>#VALUE!</v>
      </c>
      <c r="CC1216" s="15" t="str">
        <f>IF(OR($BH1216="T", $BH1216="R"), 0, IF($BH1216="C", IF($BI1216="Y", IF($BA1216="C", 0, IF(AF1216="N/A", Q1216-T1216, AF1216-AG1216)), IF($AF1216="N/A", U1216, AH1216)), AN1216))</f>
        <v>N/A</v>
      </c>
      <c r="CD1216" s="15" t="str">
        <f>IF(OR($BH1216="T", $BH1216="R"), 0, IF($BH1216="C", IF($BI1216="Y", 0, IF($AF1216="N/A", V1216, AI1216)), AO1216))</f>
        <v>N/A</v>
      </c>
      <c r="CE1216" s="15" t="str">
        <f>IF(OR($BH1216="T", $BH1216="R"), 0, IF($BH1216="C", IF($BI1216="Y", 0, IF($AF1216="N/A", W1216, AJ1216)), AP1216))</f>
        <v>N/A</v>
      </c>
      <c r="CF1216" s="15" t="str">
        <f>IF(OR($BH1216="T", $BH1216="R"), 0, IF($BH1216="C", IF($BI1216="Y", 0, IF($AF1216="N/A", X1216, AK1216)), AQ1216))</f>
        <v>N/A</v>
      </c>
    </row>
    <row r="1217" spans="1:84" x14ac:dyDescent="0.25">
      <c r="A1217" s="14">
        <v>6194</v>
      </c>
      <c r="B1217" s="15"/>
      <c r="C1217" s="15"/>
      <c r="D1217" s="15"/>
      <c r="E1217" s="15" t="e">
        <f>VLOOKUP(B1217, 'Rookie Year'!$A$2:$B$55679,2,FALSE)</f>
        <v>#N/A</v>
      </c>
      <c r="F1217" s="15">
        <v>2024</v>
      </c>
      <c r="G1217" s="15" t="s">
        <v>42</v>
      </c>
      <c r="H1217" s="15"/>
      <c r="I1217" s="16"/>
      <c r="J1217" s="15"/>
      <c r="K1217" s="17">
        <f>IF(AND(G1217&lt;&gt;"N",R1217="N/A"), IF(I1217&lt;4, 0, 0.25),IF(I1217=1, IF(J1217=1,0.25, 0.25), IF(I1217&lt;13, 0.25, IF(I1217&lt;26, 0.4, IF(I1217&lt;51, 0.6, 0.75)))))</f>
        <v>0.25</v>
      </c>
      <c r="L1217" s="16">
        <f>I1217-M1217</f>
        <v>0</v>
      </c>
      <c r="M1217" s="16">
        <f>ROUNDUP(I1217*K1217,0)</f>
        <v>0</v>
      </c>
      <c r="N1217" s="16">
        <f>M1217*J1217</f>
        <v>0</v>
      </c>
      <c r="O1217" s="16">
        <v>0</v>
      </c>
      <c r="P1217" s="16">
        <v>0</v>
      </c>
      <c r="Q1217" s="16">
        <f>N1217-O1217-P1217</f>
        <v>0</v>
      </c>
      <c r="R1217" s="15" t="s">
        <v>75</v>
      </c>
      <c r="S1217" s="15">
        <f>IF(R1217="N/A", J1217-($B$1-F1217), J1217-($B$1-R1217))</f>
        <v>0</v>
      </c>
      <c r="T1217" s="16" t="str">
        <f>IF($S1217&lt;1, "N/A", $M1217)</f>
        <v>N/A</v>
      </c>
      <c r="U1217" s="16" t="str">
        <f>IF($S1217&lt;2, "N/A", $M1217)</f>
        <v>N/A</v>
      </c>
      <c r="V1217" s="16" t="str">
        <f>IF($S1217&lt;3, "N/A", $M1217)</f>
        <v>N/A</v>
      </c>
      <c r="W1217" s="16" t="str">
        <f>IF($S1217&lt;4, "N/A", $M1217)</f>
        <v>N/A</v>
      </c>
      <c r="X1217" s="16" t="str">
        <f>IF($S1217&lt;5, "N/A", $M1217)</f>
        <v>N/A</v>
      </c>
      <c r="Y1217" s="15" t="str">
        <f>IF(SUM(T1217:X1217)&lt;&gt;Q1217, "CHECK", "OK")</f>
        <v>OK</v>
      </c>
      <c r="Z1217" s="15" t="str">
        <f>IF(F1217=$B$1, "No", IF(S1217=1, "Yes", "No"))</f>
        <v>No</v>
      </c>
      <c r="AA1217" s="18" t="str">
        <f>IF(C1217="DM", "N/A", IF(Z1217="No","N/A",VLOOKUP(B1217,'Extension List'!$A$3:$R$1972,18,FALSE)))</f>
        <v>N/A</v>
      </c>
      <c r="AB1217" s="15" t="str">
        <f>IF(C1217="DM", "N/A", IF(Z1217="No","N/A",VLOOKUP(B1217,'Extension List'!$A$3:$T$1972,20,FALSE)))</f>
        <v>N/A</v>
      </c>
      <c r="AC1217" s="15" t="str">
        <f>IF(AA1217="N/A", "N/A", 0)</f>
        <v>N/A</v>
      </c>
      <c r="AD1217" s="16" t="str">
        <f>IF(AE1217="N/A", "N/A", AA1217-AE1217)</f>
        <v>N/A</v>
      </c>
      <c r="AE1217" s="16" t="str">
        <f>IF(AA1217="N/A", "N/A", IF(AC1217&gt;0, IF(AA1217&lt;13, ROUNDUP(0.25*AA1217,0), IF(AA1217&lt;26, ROUNDUP(0.4*AA1217,0), IF(AA1217&lt;51, ROUNDUP(0.6*AA1217,0), ROUNDUP(0.75*AA1217,0)))), "N/A"))</f>
        <v>N/A</v>
      </c>
      <c r="AF1217" s="16" t="str">
        <f>IF(AD1217="N/A","N/A", (AE1217*AC1217)+Q1217)</f>
        <v>N/A</v>
      </c>
      <c r="AG1217" s="16" t="str">
        <f>IF($AF1217="N/A", "N/A", "TBC")</f>
        <v>N/A</v>
      </c>
      <c r="AH1217" s="16" t="str">
        <f>IF($AF1217="N/A", "N/A", "TBC")</f>
        <v>N/A</v>
      </c>
      <c r="AI1217" s="16" t="str">
        <f>IF($AF1217="N/A","N/A",IF(AC1217&gt;1,"TBC","N/A"))</f>
        <v>N/A</v>
      </c>
      <c r="AJ1217" s="16" t="str">
        <f>IF($AF1217="N/A","N/A",IF(AC1217&gt;2,"TBC","N/A"))</f>
        <v>N/A</v>
      </c>
      <c r="AK1217" s="16" t="str">
        <f>IF($AF1217="N/A","N/A",IF(AC1217&gt;3,"TBC","N/A"))</f>
        <v>N/A</v>
      </c>
      <c r="AL1217" s="16" t="str">
        <f>IF(AC1217="N/A","N/A",IF(AC1217&gt;0,IF(SUM(AG1217:AK1217)&lt;&gt;AF1217,"CHECK","OK"),"N/A"))</f>
        <v>N/A</v>
      </c>
      <c r="AM1217" s="16" t="e">
        <f>IF(AD1217="N/A", L1217+T1217, L1217+AG1217)</f>
        <v>#VALUE!</v>
      </c>
      <c r="AN1217" s="16" t="str">
        <f>IF(AD1217="N/A", IF(U1217="N/A", "N/A", L1217+U1217), AD1217+AH1217)</f>
        <v>N/A</v>
      </c>
      <c r="AO1217" s="16" t="str">
        <f>IF(AD1217="N/A", IF(V1217="N/A", "N/A", L1217+V1217), IF(AI1217="N/A", "N/A", AD1217+AI1217))</f>
        <v>N/A</v>
      </c>
      <c r="AP1217" s="16" t="str">
        <f>IF(AD1217="N/A", IF(W1217="N/A", "N/A", L1217+W1217), IF(AJ1217="N/A", "N/A", AD1217+AJ1217))</f>
        <v>N/A</v>
      </c>
      <c r="AQ1217" s="16" t="str">
        <f>IF(AD1217="N/A", IF(X1217="N/A", "N/A", L1217+X1217), IF(AK1217="N/A", "N/A", AD1217+AK1217))</f>
        <v>N/A</v>
      </c>
      <c r="AR1217" s="15" t="s">
        <v>40</v>
      </c>
      <c r="AS1217" s="15" t="s">
        <v>40</v>
      </c>
      <c r="AT1217" s="15" t="s">
        <v>40</v>
      </c>
      <c r="AU1217" s="15" t="s">
        <v>40</v>
      </c>
      <c r="AV1217" s="15" t="s">
        <v>40</v>
      </c>
      <c r="AW1217" s="15" t="s">
        <v>40</v>
      </c>
      <c r="AX1217" s="15" t="s">
        <v>40</v>
      </c>
      <c r="AY1217" s="15" t="s">
        <v>40</v>
      </c>
      <c r="AZ1217" s="15" t="s">
        <v>40</v>
      </c>
      <c r="BA1217" s="15" t="s">
        <v>40</v>
      </c>
      <c r="BB1217" s="15" t="s">
        <v>40</v>
      </c>
      <c r="BC1217" s="15" t="s">
        <v>40</v>
      </c>
      <c r="BD1217" s="15" t="s">
        <v>40</v>
      </c>
      <c r="BE1217" s="15" t="s">
        <v>40</v>
      </c>
      <c r="BF1217" s="15" t="s">
        <v>40</v>
      </c>
      <c r="BG1217" s="15" t="s">
        <v>40</v>
      </c>
      <c r="BH1217" s="15" t="s">
        <v>40</v>
      </c>
      <c r="BJ1217" s="16" t="e">
        <f>IF(AR1217="R", $CA1217, IF(OR(AR1217="P", AR1217="T", AR1217="N"), 0, IF($C1217="DM", $T1217, IF(OR(AR1217="Y", AR1217="IR"),$AM1217,IF(AR1217="C", IF($BI1217="Y", IF($AF1217="N/A", $Q1217, $AF1217), IF($AG1217="N/A", $T1217,$AG1217)))))))</f>
        <v>#VALUE!</v>
      </c>
      <c r="BK1217" s="16" t="e">
        <f>IF(AS1217="R", $CA1217, IF(OR(AS1217="P", AS1217="T", AS1217="N"), 0, IF($C1217="DM", $T1217, IF(OR(AS1217="Y", AS1217="IR"),$AM1217,IF(AS1217="C", IF($BI1217="Y", IF($AF1217="N/A", $Q1217, $AF1217), IF($AG1217="N/A", $T1217,$AG1217)))))))</f>
        <v>#VALUE!</v>
      </c>
      <c r="BL1217" s="16" t="e">
        <f>IF(AT1217="R", $CA1217, IF(OR(AT1217="P", AT1217="T", AT1217="N"), 0, IF($C1217="DM", $T1217, IF(OR(AT1217="Y", AT1217="IR"),$AM1217,IF(AT1217="C", IF($BI1217="Y", IF($AF1217="N/A", $Q1217, $AF1217), IF($AG1217="N/A", $T1217,$AG1217)))))))</f>
        <v>#VALUE!</v>
      </c>
      <c r="BM1217" s="16" t="e">
        <f>IF(AU1217="R", $CA1217, IF(OR(AU1217="P", AU1217="T", AU1217="N"), 0, IF($C1217="DM", $T1217, IF(OR(AU1217="Y", AU1217="IR"),$AM1217,IF(AU1217="C", IF($BI1217="Y", IF($AF1217="N/A", $Q1217, $AF1217), IF($AG1217="N/A", $T1217,$AG1217)))))))</f>
        <v>#VALUE!</v>
      </c>
      <c r="BN1217" s="16" t="e">
        <f>IF(AV1217="R", $CA1217, IF(OR(AV1217="P", AV1217="T", AV1217="N"), 0, IF($C1217="DM", $T1217, IF(OR(AV1217="Y", AV1217="IR"),$AM1217,IF(AV1217="C", IF($BI1217="Y", IF($AF1217="N/A", $Q1217, $AF1217), IF($AG1217="N/A", $T1217,$AG1217)))))))</f>
        <v>#VALUE!</v>
      </c>
      <c r="BO1217" s="16" t="e">
        <f>IF(AW1217="R", $CA1217, IF(OR(AW1217="P", AW1217="T", AW1217="N"), 0, IF($C1217="DM", $T1217, IF(OR(AW1217="Y", AW1217="IR"),$AM1217,IF(AW1217="C", IF($BI1217="Y", IF($AF1217="N/A", $Q1217, $AF1217), IF($AG1217="N/A", $T1217,$AG1217)))))))</f>
        <v>#VALUE!</v>
      </c>
      <c r="BP1217" s="16" t="e">
        <f>IF(AX1217="R", $CA1217, IF(OR(AX1217="P", AX1217="T", AX1217="N"), 0, IF($C1217="DM", $T1217, IF(OR(AX1217="Y", AX1217="IR"),$AM1217,IF(AX1217="C", IF($BI1217="Y", IF($AF1217="N/A", $Q1217, $AF1217), IF($AG1217="N/A", $T1217,$AG1217)))))))</f>
        <v>#VALUE!</v>
      </c>
      <c r="BQ1217" s="16" t="e">
        <f>IF(AY1217="R", $CA1217, IF(OR(AY1217="P", AY1217="T", AY1217="N"), 0, IF($C1217="DM", $T1217, IF(OR(AY1217="Y", AY1217="IR"),$AM1217,IF(AY1217="C", IF($BI1217="Y", IF($AF1217="N/A", $Q1217, $AF1217), IF($AG1217="N/A", $T1217,$AG1217)))))))</f>
        <v>#VALUE!</v>
      </c>
      <c r="BR1217" s="16" t="e">
        <f>IF(AZ1217="R", $CA1217, IF(OR(AZ1217="P", AZ1217="T", AZ1217="N"), 0, IF($C1217="DM", $T1217, IF(OR(AZ1217="Y", AZ1217="IR"),$AM1217,IF(AZ1217="C", IF($BI1217="Y", IF($AF1217="N/A", $Q1217, $AF1217), IF($AG1217="N/A", $T1217,$AG1217)))))))</f>
        <v>#VALUE!</v>
      </c>
      <c r="BS1217" s="16" t="e">
        <f>IF(BA1217="R", $CA1217, IF(OR(BA1217="P", BA1217="T", BA1217="N"), 0, IF($C1217="DM", $T1217, IF(OR(BA1217="Y", BA1217="IR"),$AM1217,IF(BA1217="C", IF($BI1217="Y", IF($AF1217="N/A", $Q1217, $AF1217), IF($AG1217="N/A", $T1217,$AG1217)))))))</f>
        <v>#VALUE!</v>
      </c>
      <c r="BT1217" s="16" t="e">
        <f>IF(BB1217="R", $CA1217, IF(OR(BB1217="P", BB1217="T", BB1217="N"), 0, IF($C1217="DM", $T1217, IF(OR(BB1217="Y", BB1217="IR"),$AM1217,IF(BB1217="C", IF($BI1217="Y", IF($BA1217="C", IF($AF1217="N/A", $Q1217, $AF1217), IF($AF1217="N/A", $T1217, $AM1217)), IF($AG1217="N/A", $T1217,$AG1217)))))))</f>
        <v>#VALUE!</v>
      </c>
      <c r="BU1217" s="16" t="e">
        <f>IF(BC1217="R", $CA1217, IF(OR(BC1217="P", BC1217="T", BC1217="N"), 0, IF($C1217="DM", $T1217, IF(OR(BC1217="Y", BC1217="IR"),$AM1217,IF(BC1217="C", IF($BI1217="Y", IF($BA1217="C", IF($AF1217="N/A", $Q1217, $AF1217), IF($AF1217="N/A", $T1217, $AM1217)), IF($AG1217="N/A", $T1217,$AG1217)))))))</f>
        <v>#VALUE!</v>
      </c>
      <c r="BV1217" s="16" t="e">
        <f>IF(BD1217="R", $CA1217, IF(OR(BD1217="P", BD1217="T", BD1217="N"), 0, IF($C1217="DM", $T1217, IF(OR(BD1217="Y", BD1217="IR"),$AM1217,IF(BD1217="C", IF($BI1217="Y", IF($BA1217="C", IF($AF1217="N/A", $Q1217, $AF1217), IF($AF1217="N/A", $T1217, $AM1217)), IF($AG1217="N/A", $T1217,$AG1217)))))))</f>
        <v>#VALUE!</v>
      </c>
      <c r="BW1217" s="16" t="e">
        <f>IF(BE1217="R", $CA1217, IF(OR(BE1217="P", BE1217="T", BE1217="N"), 0, IF($C1217="DM", $T1217, IF(OR(BE1217="Y", BE1217="IR"),$AM1217,IF(BE1217="C", IF($BI1217="Y", IF($BA1217="C", IF($AF1217="N/A", $Q1217, $AF1217), IF($AF1217="N/A", $T1217, $AM1217)), IF($AG1217="N/A", $T1217,$AG1217)))))))</f>
        <v>#VALUE!</v>
      </c>
      <c r="BX1217" s="16" t="e">
        <f>IF(BF1217="R", $CA1217, IF(OR(BF1217="P", BF1217="T", BF1217="N"), 0, IF($C1217="DM", $T1217, IF(OR(BF1217="Y", BF1217="IR"),$AM1217,IF(BF1217="C", IF($BI1217="Y", IF($BA1217="C", IF($AF1217="N/A", $Q1217, $AF1217), IF($AF1217="N/A", $T1217, $AM1217)), IF($AG1217="N/A", $T1217,$AG1217)))))))</f>
        <v>#VALUE!</v>
      </c>
      <c r="BY1217" s="16" t="e">
        <f>IF(BG1217="R", $CA1217, IF(OR(BG1217="P", BG1217="T", BG1217="N"), 0, IF($C1217="DM", $T1217, IF(OR(BG1217="Y", BG1217="IR"),$AM1217,IF(BG1217="C", IF($BI1217="Y", IF($BA1217="C", IF($AF1217="N/A", $Q1217, $AF1217), IF($AF1217="N/A", $T1217, $AM1217)), IF($AG1217="N/A", $T1217,$AG1217)))))))</f>
        <v>#VALUE!</v>
      </c>
      <c r="BZ1217" s="16" t="e">
        <f>IF(BH1217="R", $CA1217, IF(OR(BH1217="P", BH1217="T", BH1217="N"), 0, IF($C1217="DM", $T1217, IF(OR(BH1217="Y", BH1217="IR"),$AM1217,IF(BH1217="C", IF($BI1217="Y", IF($BA1217="C", IF($AF1217="N/A", $Q1217, $AF1217), IF($AF1217="N/A", $T1217, $AM1217)), IF($AG1217="N/A", $T1217,$AG1217)))))))</f>
        <v>#VALUE!</v>
      </c>
      <c r="CA1217" s="15" t="s">
        <v>75</v>
      </c>
      <c r="CB1217" s="16" t="e">
        <f>BZ1217</f>
        <v>#VALUE!</v>
      </c>
      <c r="CC1217" s="15" t="str">
        <f>IF(OR($BH1217="T", $BH1217="R"), 0, IF($BH1217="C", IF($BI1217="Y", IF($BA1217="C", 0, IF(AF1217="N/A", Q1217-T1217, AF1217-AG1217)), IF($AF1217="N/A", U1217, AH1217)), AN1217))</f>
        <v>N/A</v>
      </c>
      <c r="CD1217" s="15" t="str">
        <f>IF(OR($BH1217="T", $BH1217="R"), 0, IF($BH1217="C", IF($BI1217="Y", 0, IF($AF1217="N/A", V1217, AI1217)), AO1217))</f>
        <v>N/A</v>
      </c>
      <c r="CE1217" s="15" t="str">
        <f>IF(OR($BH1217="T", $BH1217="R"), 0, IF($BH1217="C", IF($BI1217="Y", 0, IF($AF1217="N/A", W1217, AJ1217)), AP1217))</f>
        <v>N/A</v>
      </c>
      <c r="CF1217" s="15" t="str">
        <f>IF(OR($BH1217="T", $BH1217="R"), 0, IF($BH1217="C", IF($BI1217="Y", 0, IF($AF1217="N/A", X1217, AK1217)), AQ1217))</f>
        <v>N/A</v>
      </c>
    </row>
    <row r="1218" spans="1:84" x14ac:dyDescent="0.25">
      <c r="A1218" s="14">
        <v>6195</v>
      </c>
      <c r="B1218" s="15"/>
      <c r="C1218" s="15"/>
      <c r="D1218" s="15"/>
      <c r="E1218" s="15" t="e">
        <f>VLOOKUP(B1218, 'Rookie Year'!$A$2:$B$55679,2,FALSE)</f>
        <v>#N/A</v>
      </c>
      <c r="F1218" s="15">
        <v>2024</v>
      </c>
      <c r="G1218" s="15" t="s">
        <v>42</v>
      </c>
      <c r="H1218" s="15"/>
      <c r="I1218" s="16"/>
      <c r="J1218" s="15"/>
      <c r="K1218" s="17">
        <f>IF(AND(G1218&lt;&gt;"N",R1218="N/A"), IF(I1218&lt;4, 0, 0.25),IF(I1218=1, IF(J1218=1,0.25, 0.25), IF(I1218&lt;13, 0.25, IF(I1218&lt;26, 0.4, IF(I1218&lt;51, 0.6, 0.75)))))</f>
        <v>0.25</v>
      </c>
      <c r="L1218" s="16">
        <f>I1218-M1218</f>
        <v>0</v>
      </c>
      <c r="M1218" s="16">
        <f>ROUNDUP(I1218*K1218,0)</f>
        <v>0</v>
      </c>
      <c r="N1218" s="16">
        <f>M1218*J1218</f>
        <v>0</v>
      </c>
      <c r="O1218" s="16">
        <v>0</v>
      </c>
      <c r="P1218" s="16">
        <v>0</v>
      </c>
      <c r="Q1218" s="16">
        <f>N1218-O1218-P1218</f>
        <v>0</v>
      </c>
      <c r="R1218" s="15" t="s">
        <v>75</v>
      </c>
      <c r="S1218" s="15">
        <f>IF(R1218="N/A", J1218-($B$1-F1218), J1218-($B$1-R1218))</f>
        <v>0</v>
      </c>
      <c r="T1218" s="16" t="str">
        <f>IF($S1218&lt;1, "N/A", $M1218)</f>
        <v>N/A</v>
      </c>
      <c r="U1218" s="16" t="str">
        <f>IF($S1218&lt;2, "N/A", $M1218)</f>
        <v>N/A</v>
      </c>
      <c r="V1218" s="16" t="str">
        <f>IF($S1218&lt;3, "N/A", $M1218)</f>
        <v>N/A</v>
      </c>
      <c r="W1218" s="16" t="str">
        <f>IF($S1218&lt;4, "N/A", $M1218)</f>
        <v>N/A</v>
      </c>
      <c r="X1218" s="16" t="str">
        <f>IF($S1218&lt;5, "N/A", $M1218)</f>
        <v>N/A</v>
      </c>
      <c r="Y1218" s="15" t="str">
        <f>IF(SUM(T1218:X1218)&lt;&gt;Q1218, "CHECK", "OK")</f>
        <v>OK</v>
      </c>
      <c r="Z1218" s="15" t="str">
        <f>IF(F1218=$B$1, "No", IF(S1218=1, "Yes", "No"))</f>
        <v>No</v>
      </c>
      <c r="AA1218" s="18" t="str">
        <f>IF(C1218="DM", "N/A", IF(Z1218="No","N/A",VLOOKUP(B1218,'Extension List'!$A$3:$R$1972,18,FALSE)))</f>
        <v>N/A</v>
      </c>
      <c r="AB1218" s="15" t="str">
        <f>IF(C1218="DM", "N/A", IF(Z1218="No","N/A",VLOOKUP(B1218,'Extension List'!$A$3:$T$1972,20,FALSE)))</f>
        <v>N/A</v>
      </c>
      <c r="AC1218" s="15" t="str">
        <f>IF(AA1218="N/A", "N/A", 0)</f>
        <v>N/A</v>
      </c>
      <c r="AD1218" s="16" t="str">
        <f>IF(AE1218="N/A", "N/A", AA1218-AE1218)</f>
        <v>N/A</v>
      </c>
      <c r="AE1218" s="16" t="str">
        <f>IF(AA1218="N/A", "N/A", IF(AC1218&gt;0, IF(AA1218&lt;13, ROUNDUP(0.25*AA1218,0), IF(AA1218&lt;26, ROUNDUP(0.4*AA1218,0), IF(AA1218&lt;51, ROUNDUP(0.6*AA1218,0), ROUNDUP(0.75*AA1218,0)))), "N/A"))</f>
        <v>N/A</v>
      </c>
      <c r="AF1218" s="16" t="str">
        <f>IF(AD1218="N/A","N/A", (AE1218*AC1218)+Q1218)</f>
        <v>N/A</v>
      </c>
      <c r="AG1218" s="16" t="str">
        <f>IF($AF1218="N/A", "N/A", "TBC")</f>
        <v>N/A</v>
      </c>
      <c r="AH1218" s="16" t="str">
        <f>IF($AF1218="N/A", "N/A", "TBC")</f>
        <v>N/A</v>
      </c>
      <c r="AI1218" s="16" t="str">
        <f>IF($AF1218="N/A","N/A",IF(AC1218&gt;1,"TBC","N/A"))</f>
        <v>N/A</v>
      </c>
      <c r="AJ1218" s="16" t="str">
        <f>IF($AF1218="N/A","N/A",IF(AC1218&gt;2,"TBC","N/A"))</f>
        <v>N/A</v>
      </c>
      <c r="AK1218" s="16" t="str">
        <f>IF($AF1218="N/A","N/A",IF(AC1218&gt;3,"TBC","N/A"))</f>
        <v>N/A</v>
      </c>
      <c r="AL1218" s="16" t="str">
        <f>IF(AC1218="N/A","N/A",IF(AC1218&gt;0,IF(SUM(AG1218:AK1218)&lt;&gt;AF1218,"CHECK","OK"),"N/A"))</f>
        <v>N/A</v>
      </c>
      <c r="AM1218" s="16" t="e">
        <f>IF(AD1218="N/A", L1218+T1218, L1218+AG1218)</f>
        <v>#VALUE!</v>
      </c>
      <c r="AN1218" s="16" t="str">
        <f>IF(AD1218="N/A", IF(U1218="N/A", "N/A", L1218+U1218), AD1218+AH1218)</f>
        <v>N/A</v>
      </c>
      <c r="AO1218" s="16" t="str">
        <f>IF(AD1218="N/A", IF(V1218="N/A", "N/A", L1218+V1218), IF(AI1218="N/A", "N/A", AD1218+AI1218))</f>
        <v>N/A</v>
      </c>
      <c r="AP1218" s="16" t="str">
        <f>IF(AD1218="N/A", IF(W1218="N/A", "N/A", L1218+W1218), IF(AJ1218="N/A", "N/A", AD1218+AJ1218))</f>
        <v>N/A</v>
      </c>
      <c r="AQ1218" s="16" t="str">
        <f>IF(AD1218="N/A", IF(X1218="N/A", "N/A", L1218+X1218), IF(AK1218="N/A", "N/A", AD1218+AK1218))</f>
        <v>N/A</v>
      </c>
      <c r="AR1218" s="15" t="s">
        <v>40</v>
      </c>
      <c r="AS1218" s="15" t="s">
        <v>40</v>
      </c>
      <c r="AT1218" s="15" t="s">
        <v>40</v>
      </c>
      <c r="AU1218" s="15" t="s">
        <v>40</v>
      </c>
      <c r="AV1218" s="15" t="s">
        <v>40</v>
      </c>
      <c r="AW1218" s="15" t="s">
        <v>40</v>
      </c>
      <c r="AX1218" s="15" t="s">
        <v>40</v>
      </c>
      <c r="AY1218" s="15" t="s">
        <v>40</v>
      </c>
      <c r="AZ1218" s="15" t="s">
        <v>40</v>
      </c>
      <c r="BA1218" s="15" t="s">
        <v>40</v>
      </c>
      <c r="BB1218" s="15" t="s">
        <v>40</v>
      </c>
      <c r="BC1218" s="15" t="s">
        <v>40</v>
      </c>
      <c r="BD1218" s="15" t="s">
        <v>40</v>
      </c>
      <c r="BE1218" s="15" t="s">
        <v>40</v>
      </c>
      <c r="BF1218" s="15" t="s">
        <v>40</v>
      </c>
      <c r="BG1218" s="15" t="s">
        <v>40</v>
      </c>
      <c r="BH1218" s="15" t="s">
        <v>40</v>
      </c>
      <c r="BJ1218" s="16" t="e">
        <f>IF(AR1218="R", $CA1218, IF(OR(AR1218="P", AR1218="T", AR1218="N"), 0, IF($C1218="DM", $T1218, IF(OR(AR1218="Y", AR1218="IR"),$AM1218,IF(AR1218="C", IF($BI1218="Y", IF($AF1218="N/A", $Q1218, $AF1218), IF($AG1218="N/A", $T1218,$AG1218)))))))</f>
        <v>#VALUE!</v>
      </c>
      <c r="BK1218" s="16" t="e">
        <f>IF(AS1218="R", $CA1218, IF(OR(AS1218="P", AS1218="T", AS1218="N"), 0, IF($C1218="DM", $T1218, IF(OR(AS1218="Y", AS1218="IR"),$AM1218,IF(AS1218="C", IF($BI1218="Y", IF($AF1218="N/A", $Q1218, $AF1218), IF($AG1218="N/A", $T1218,$AG1218)))))))</f>
        <v>#VALUE!</v>
      </c>
      <c r="BL1218" s="16" t="e">
        <f>IF(AT1218="R", $CA1218, IF(OR(AT1218="P", AT1218="T", AT1218="N"), 0, IF($C1218="DM", $T1218, IF(OR(AT1218="Y", AT1218="IR"),$AM1218,IF(AT1218="C", IF($BI1218="Y", IF($AF1218="N/A", $Q1218, $AF1218), IF($AG1218="N/A", $T1218,$AG1218)))))))</f>
        <v>#VALUE!</v>
      </c>
      <c r="BM1218" s="16" t="e">
        <f>IF(AU1218="R", $CA1218, IF(OR(AU1218="P", AU1218="T", AU1218="N"), 0, IF($C1218="DM", $T1218, IF(OR(AU1218="Y", AU1218="IR"),$AM1218,IF(AU1218="C", IF($BI1218="Y", IF($AF1218="N/A", $Q1218, $AF1218), IF($AG1218="N/A", $T1218,$AG1218)))))))</f>
        <v>#VALUE!</v>
      </c>
      <c r="BN1218" s="16" t="e">
        <f>IF(AV1218="R", $CA1218, IF(OR(AV1218="P", AV1218="T", AV1218="N"), 0, IF($C1218="DM", $T1218, IF(OR(AV1218="Y", AV1218="IR"),$AM1218,IF(AV1218="C", IF($BI1218="Y", IF($AF1218="N/A", $Q1218, $AF1218), IF($AG1218="N/A", $T1218,$AG1218)))))))</f>
        <v>#VALUE!</v>
      </c>
      <c r="BO1218" s="16" t="e">
        <f>IF(AW1218="R", $CA1218, IF(OR(AW1218="P", AW1218="T", AW1218="N"), 0, IF($C1218="DM", $T1218, IF(OR(AW1218="Y", AW1218="IR"),$AM1218,IF(AW1218="C", IF($BI1218="Y", IF($AF1218="N/A", $Q1218, $AF1218), IF($AG1218="N/A", $T1218,$AG1218)))))))</f>
        <v>#VALUE!</v>
      </c>
      <c r="BP1218" s="16" t="e">
        <f>IF(AX1218="R", $CA1218, IF(OR(AX1218="P", AX1218="T", AX1218="N"), 0, IF($C1218="DM", $T1218, IF(OR(AX1218="Y", AX1218="IR"),$AM1218,IF(AX1218="C", IF($BI1218="Y", IF($AF1218="N/A", $Q1218, $AF1218), IF($AG1218="N/A", $T1218,$AG1218)))))))</f>
        <v>#VALUE!</v>
      </c>
      <c r="BQ1218" s="16" t="e">
        <f>IF(AY1218="R", $CA1218, IF(OR(AY1218="P", AY1218="T", AY1218="N"), 0, IF($C1218="DM", $T1218, IF(OR(AY1218="Y", AY1218="IR"),$AM1218,IF(AY1218="C", IF($BI1218="Y", IF($AF1218="N/A", $Q1218, $AF1218), IF($AG1218="N/A", $T1218,$AG1218)))))))</f>
        <v>#VALUE!</v>
      </c>
      <c r="BR1218" s="16" t="e">
        <f>IF(AZ1218="R", $CA1218, IF(OR(AZ1218="P", AZ1218="T", AZ1218="N"), 0, IF($C1218="DM", $T1218, IF(OR(AZ1218="Y", AZ1218="IR"),$AM1218,IF(AZ1218="C", IF($BI1218="Y", IF($AF1218="N/A", $Q1218, $AF1218), IF($AG1218="N/A", $T1218,$AG1218)))))))</f>
        <v>#VALUE!</v>
      </c>
      <c r="BS1218" s="16" t="e">
        <f>IF(BA1218="R", $CA1218, IF(OR(BA1218="P", BA1218="T", BA1218="N"), 0, IF($C1218="DM", $T1218, IF(OR(BA1218="Y", BA1218="IR"),$AM1218,IF(BA1218="C", IF($BI1218="Y", IF($AF1218="N/A", $Q1218, $AF1218), IF($AG1218="N/A", $T1218,$AG1218)))))))</f>
        <v>#VALUE!</v>
      </c>
      <c r="BT1218" s="16" t="e">
        <f>IF(BB1218="R", $CA1218, IF(OR(BB1218="P", BB1218="T", BB1218="N"), 0, IF($C1218="DM", $T1218, IF(OR(BB1218="Y", BB1218="IR"),$AM1218,IF(BB1218="C", IF($BI1218="Y", IF($BA1218="C", IF($AF1218="N/A", $Q1218, $AF1218), IF($AF1218="N/A", $T1218, $AM1218)), IF($AG1218="N/A", $T1218,$AG1218)))))))</f>
        <v>#VALUE!</v>
      </c>
      <c r="BU1218" s="16" t="e">
        <f>IF(BC1218="R", $CA1218, IF(OR(BC1218="P", BC1218="T", BC1218="N"), 0, IF($C1218="DM", $T1218, IF(OR(BC1218="Y", BC1218="IR"),$AM1218,IF(BC1218="C", IF($BI1218="Y", IF($BA1218="C", IF($AF1218="N/A", $Q1218, $AF1218), IF($AF1218="N/A", $T1218, $AM1218)), IF($AG1218="N/A", $T1218,$AG1218)))))))</f>
        <v>#VALUE!</v>
      </c>
      <c r="BV1218" s="16" t="e">
        <f>IF(BD1218="R", $CA1218, IF(OR(BD1218="P", BD1218="T", BD1218="N"), 0, IF($C1218="DM", $T1218, IF(OR(BD1218="Y", BD1218="IR"),$AM1218,IF(BD1218="C", IF($BI1218="Y", IF($BA1218="C", IF($AF1218="N/A", $Q1218, $AF1218), IF($AF1218="N/A", $T1218, $AM1218)), IF($AG1218="N/A", $T1218,$AG1218)))))))</f>
        <v>#VALUE!</v>
      </c>
      <c r="BW1218" s="16" t="e">
        <f>IF(BE1218="R", $CA1218, IF(OR(BE1218="P", BE1218="T", BE1218="N"), 0, IF($C1218="DM", $T1218, IF(OR(BE1218="Y", BE1218="IR"),$AM1218,IF(BE1218="C", IF($BI1218="Y", IF($BA1218="C", IF($AF1218="N/A", $Q1218, $AF1218), IF($AF1218="N/A", $T1218, $AM1218)), IF($AG1218="N/A", $T1218,$AG1218)))))))</f>
        <v>#VALUE!</v>
      </c>
      <c r="BX1218" s="16" t="e">
        <f>IF(BF1218="R", $CA1218, IF(OR(BF1218="P", BF1218="T", BF1218="N"), 0, IF($C1218="DM", $T1218, IF(OR(BF1218="Y", BF1218="IR"),$AM1218,IF(BF1218="C", IF($BI1218="Y", IF($BA1218="C", IF($AF1218="N/A", $Q1218, $AF1218), IF($AF1218="N/A", $T1218, $AM1218)), IF($AG1218="N/A", $T1218,$AG1218)))))))</f>
        <v>#VALUE!</v>
      </c>
      <c r="BY1218" s="16" t="e">
        <f>IF(BG1218="R", $CA1218, IF(OR(BG1218="P", BG1218="T", BG1218="N"), 0, IF($C1218="DM", $T1218, IF(OR(BG1218="Y", BG1218="IR"),$AM1218,IF(BG1218="C", IF($BI1218="Y", IF($BA1218="C", IF($AF1218="N/A", $Q1218, $AF1218), IF($AF1218="N/A", $T1218, $AM1218)), IF($AG1218="N/A", $T1218,$AG1218)))))))</f>
        <v>#VALUE!</v>
      </c>
      <c r="BZ1218" s="16" t="e">
        <f>IF(BH1218="R", $CA1218, IF(OR(BH1218="P", BH1218="T", BH1218="N"), 0, IF($C1218="DM", $T1218, IF(OR(BH1218="Y", BH1218="IR"),$AM1218,IF(BH1218="C", IF($BI1218="Y", IF($BA1218="C", IF($AF1218="N/A", $Q1218, $AF1218), IF($AF1218="N/A", $T1218, $AM1218)), IF($AG1218="N/A", $T1218,$AG1218)))))))</f>
        <v>#VALUE!</v>
      </c>
      <c r="CA1218" s="15" t="s">
        <v>75</v>
      </c>
      <c r="CB1218" s="16" t="e">
        <f>BZ1218</f>
        <v>#VALUE!</v>
      </c>
      <c r="CC1218" s="15" t="str">
        <f>IF(OR($BH1218="T", $BH1218="R"), 0, IF($BH1218="C", IF($BI1218="Y", IF($BA1218="C", 0, IF(AF1218="N/A", Q1218-T1218, AF1218-AG1218)), IF($AF1218="N/A", U1218, AH1218)), AN1218))</f>
        <v>N/A</v>
      </c>
      <c r="CD1218" s="15" t="str">
        <f>IF(OR($BH1218="T", $BH1218="R"), 0, IF($BH1218="C", IF($BI1218="Y", 0, IF($AF1218="N/A", V1218, AI1218)), AO1218))</f>
        <v>N/A</v>
      </c>
      <c r="CE1218" s="15" t="str">
        <f>IF(OR($BH1218="T", $BH1218="R"), 0, IF($BH1218="C", IF($BI1218="Y", 0, IF($AF1218="N/A", W1218, AJ1218)), AP1218))</f>
        <v>N/A</v>
      </c>
      <c r="CF1218" s="15" t="str">
        <f>IF(OR($BH1218="T", $BH1218="R"), 0, IF($BH1218="C", IF($BI1218="Y", 0, IF($AF1218="N/A", X1218, AK1218)), AQ1218))</f>
        <v>N/A</v>
      </c>
    </row>
    <row r="1219" spans="1:84" x14ac:dyDescent="0.25">
      <c r="A1219" s="14">
        <v>6196</v>
      </c>
      <c r="B1219" s="15"/>
      <c r="C1219" s="15"/>
      <c r="D1219" s="15"/>
      <c r="E1219" s="15" t="e">
        <f>VLOOKUP(B1219, 'Rookie Year'!$A$2:$B$55679,2,FALSE)</f>
        <v>#N/A</v>
      </c>
      <c r="F1219" s="15">
        <v>2024</v>
      </c>
      <c r="G1219" s="15" t="s">
        <v>42</v>
      </c>
      <c r="H1219" s="15"/>
      <c r="I1219" s="16"/>
      <c r="J1219" s="15"/>
      <c r="K1219" s="17">
        <f>IF(AND(G1219&lt;&gt;"N",R1219="N/A"), IF(I1219&lt;4, 0, 0.25),IF(I1219=1, IF(J1219=1,0.25, 0.25), IF(I1219&lt;13, 0.25, IF(I1219&lt;26, 0.4, IF(I1219&lt;51, 0.6, 0.75)))))</f>
        <v>0.25</v>
      </c>
      <c r="L1219" s="16">
        <f>I1219-M1219</f>
        <v>0</v>
      </c>
      <c r="M1219" s="16">
        <f>ROUNDUP(I1219*K1219,0)</f>
        <v>0</v>
      </c>
      <c r="N1219" s="16">
        <f>M1219*J1219</f>
        <v>0</v>
      </c>
      <c r="O1219" s="16">
        <v>0</v>
      </c>
      <c r="P1219" s="16">
        <v>0</v>
      </c>
      <c r="Q1219" s="16">
        <f>N1219-O1219-P1219</f>
        <v>0</v>
      </c>
      <c r="R1219" s="15" t="s">
        <v>75</v>
      </c>
      <c r="S1219" s="15">
        <f>IF(R1219="N/A", J1219-($B$1-F1219), J1219-($B$1-R1219))</f>
        <v>0</v>
      </c>
      <c r="T1219" s="16" t="str">
        <f>IF($S1219&lt;1, "N/A", $M1219)</f>
        <v>N/A</v>
      </c>
      <c r="U1219" s="16" t="str">
        <f>IF($S1219&lt;2, "N/A", $M1219)</f>
        <v>N/A</v>
      </c>
      <c r="V1219" s="16" t="str">
        <f>IF($S1219&lt;3, "N/A", $M1219)</f>
        <v>N/A</v>
      </c>
      <c r="W1219" s="16" t="str">
        <f>IF($S1219&lt;4, "N/A", $M1219)</f>
        <v>N/A</v>
      </c>
      <c r="X1219" s="16" t="str">
        <f>IF($S1219&lt;5, "N/A", $M1219)</f>
        <v>N/A</v>
      </c>
      <c r="Y1219" s="15" t="str">
        <f>IF(SUM(T1219:X1219)&lt;&gt;Q1219, "CHECK", "OK")</f>
        <v>OK</v>
      </c>
      <c r="Z1219" s="15" t="str">
        <f>IF(F1219=$B$1, "No", IF(S1219=1, "Yes", "No"))</f>
        <v>No</v>
      </c>
      <c r="AA1219" s="18" t="str">
        <f>IF(C1219="DM", "N/A", IF(Z1219="No","N/A",VLOOKUP(B1219,'Extension List'!$A$3:$R$1972,18,FALSE)))</f>
        <v>N/A</v>
      </c>
      <c r="AB1219" s="15" t="str">
        <f>IF(C1219="DM", "N/A", IF(Z1219="No","N/A",VLOOKUP(B1219,'Extension List'!$A$3:$T$1972,20,FALSE)))</f>
        <v>N/A</v>
      </c>
      <c r="AC1219" s="15" t="str">
        <f>IF(AA1219="N/A", "N/A", 0)</f>
        <v>N/A</v>
      </c>
      <c r="AD1219" s="16" t="str">
        <f>IF(AE1219="N/A", "N/A", AA1219-AE1219)</f>
        <v>N/A</v>
      </c>
      <c r="AE1219" s="16" t="str">
        <f>IF(AA1219="N/A", "N/A", IF(AC1219&gt;0, IF(AA1219&lt;13, ROUNDUP(0.25*AA1219,0), IF(AA1219&lt;26, ROUNDUP(0.4*AA1219,0), IF(AA1219&lt;51, ROUNDUP(0.6*AA1219,0), ROUNDUP(0.75*AA1219,0)))), "N/A"))</f>
        <v>N/A</v>
      </c>
      <c r="AF1219" s="16" t="str">
        <f>IF(AD1219="N/A","N/A", (AE1219*AC1219)+Q1219)</f>
        <v>N/A</v>
      </c>
      <c r="AG1219" s="16" t="str">
        <f>IF($AF1219="N/A", "N/A", "TBC")</f>
        <v>N/A</v>
      </c>
      <c r="AH1219" s="16" t="str">
        <f>IF($AF1219="N/A", "N/A", "TBC")</f>
        <v>N/A</v>
      </c>
      <c r="AI1219" s="16" t="str">
        <f>IF($AF1219="N/A","N/A",IF(AC1219&gt;1,"TBC","N/A"))</f>
        <v>N/A</v>
      </c>
      <c r="AJ1219" s="16" t="str">
        <f>IF($AF1219="N/A","N/A",IF(AC1219&gt;2,"TBC","N/A"))</f>
        <v>N/A</v>
      </c>
      <c r="AK1219" s="16" t="str">
        <f>IF($AF1219="N/A","N/A",IF(AC1219&gt;3,"TBC","N/A"))</f>
        <v>N/A</v>
      </c>
      <c r="AL1219" s="16" t="str">
        <f>IF(AC1219="N/A","N/A",IF(AC1219&gt;0,IF(SUM(AG1219:AK1219)&lt;&gt;AF1219,"CHECK","OK"),"N/A"))</f>
        <v>N/A</v>
      </c>
      <c r="AM1219" s="16" t="e">
        <f>IF(AD1219="N/A", L1219+T1219, L1219+AG1219)</f>
        <v>#VALUE!</v>
      </c>
      <c r="AN1219" s="16" t="str">
        <f>IF(AD1219="N/A", IF(U1219="N/A", "N/A", L1219+U1219), AD1219+AH1219)</f>
        <v>N/A</v>
      </c>
      <c r="AO1219" s="16" t="str">
        <f>IF(AD1219="N/A", IF(V1219="N/A", "N/A", L1219+V1219), IF(AI1219="N/A", "N/A", AD1219+AI1219))</f>
        <v>N/A</v>
      </c>
      <c r="AP1219" s="16" t="str">
        <f>IF(AD1219="N/A", IF(W1219="N/A", "N/A", L1219+W1219), IF(AJ1219="N/A", "N/A", AD1219+AJ1219))</f>
        <v>N/A</v>
      </c>
      <c r="AQ1219" s="16" t="str">
        <f>IF(AD1219="N/A", IF(X1219="N/A", "N/A", L1219+X1219), IF(AK1219="N/A", "N/A", AD1219+AK1219))</f>
        <v>N/A</v>
      </c>
      <c r="AR1219" s="15" t="s">
        <v>40</v>
      </c>
      <c r="AS1219" s="15" t="s">
        <v>40</v>
      </c>
      <c r="AT1219" s="15" t="s">
        <v>40</v>
      </c>
      <c r="AU1219" s="15" t="s">
        <v>40</v>
      </c>
      <c r="AV1219" s="15" t="s">
        <v>40</v>
      </c>
      <c r="AW1219" s="15" t="s">
        <v>40</v>
      </c>
      <c r="AX1219" s="15" t="s">
        <v>40</v>
      </c>
      <c r="AY1219" s="15" t="s">
        <v>40</v>
      </c>
      <c r="AZ1219" s="15" t="s">
        <v>40</v>
      </c>
      <c r="BA1219" s="15" t="s">
        <v>40</v>
      </c>
      <c r="BB1219" s="15" t="s">
        <v>40</v>
      </c>
      <c r="BC1219" s="15" t="s">
        <v>40</v>
      </c>
      <c r="BD1219" s="15" t="s">
        <v>40</v>
      </c>
      <c r="BE1219" s="15" t="s">
        <v>40</v>
      </c>
      <c r="BF1219" s="15" t="s">
        <v>40</v>
      </c>
      <c r="BG1219" s="15" t="s">
        <v>40</v>
      </c>
      <c r="BH1219" s="15" t="s">
        <v>40</v>
      </c>
      <c r="BJ1219" s="16" t="e">
        <f>IF(AR1219="R", $CA1219, IF(OR(AR1219="P", AR1219="T", AR1219="N"), 0, IF($C1219="DM", $T1219, IF(OR(AR1219="Y", AR1219="IR"),$AM1219,IF(AR1219="C", IF($BI1219="Y", IF($AF1219="N/A", $Q1219, $AF1219), IF($AG1219="N/A", $T1219,$AG1219)))))))</f>
        <v>#VALUE!</v>
      </c>
      <c r="BK1219" s="16" t="e">
        <f>IF(AS1219="R", $CA1219, IF(OR(AS1219="P", AS1219="T", AS1219="N"), 0, IF($C1219="DM", $T1219, IF(OR(AS1219="Y", AS1219="IR"),$AM1219,IF(AS1219="C", IF($BI1219="Y", IF($AF1219="N/A", $Q1219, $AF1219), IF($AG1219="N/A", $T1219,$AG1219)))))))</f>
        <v>#VALUE!</v>
      </c>
      <c r="BL1219" s="16" t="e">
        <f>IF(AT1219="R", $CA1219, IF(OR(AT1219="P", AT1219="T", AT1219="N"), 0, IF($C1219="DM", $T1219, IF(OR(AT1219="Y", AT1219="IR"),$AM1219,IF(AT1219="C", IF($BI1219="Y", IF($AF1219="N/A", $Q1219, $AF1219), IF($AG1219="N/A", $T1219,$AG1219)))))))</f>
        <v>#VALUE!</v>
      </c>
      <c r="BM1219" s="16" t="e">
        <f>IF(AU1219="R", $CA1219, IF(OR(AU1219="P", AU1219="T", AU1219="N"), 0, IF($C1219="DM", $T1219, IF(OR(AU1219="Y", AU1219="IR"),$AM1219,IF(AU1219="C", IF($BI1219="Y", IF($AF1219="N/A", $Q1219, $AF1219), IF($AG1219="N/A", $T1219,$AG1219)))))))</f>
        <v>#VALUE!</v>
      </c>
      <c r="BN1219" s="16" t="e">
        <f>IF(AV1219="R", $CA1219, IF(OR(AV1219="P", AV1219="T", AV1219="N"), 0, IF($C1219="DM", $T1219, IF(OR(AV1219="Y", AV1219="IR"),$AM1219,IF(AV1219="C", IF($BI1219="Y", IF($AF1219="N/A", $Q1219, $AF1219), IF($AG1219="N/A", $T1219,$AG1219)))))))</f>
        <v>#VALUE!</v>
      </c>
      <c r="BO1219" s="16" t="e">
        <f>IF(AW1219="R", $CA1219, IF(OR(AW1219="P", AW1219="T", AW1219="N"), 0, IF($C1219="DM", $T1219, IF(OR(AW1219="Y", AW1219="IR"),$AM1219,IF(AW1219="C", IF($BI1219="Y", IF($AF1219="N/A", $Q1219, $AF1219), IF($AG1219="N/A", $T1219,$AG1219)))))))</f>
        <v>#VALUE!</v>
      </c>
      <c r="BP1219" s="16" t="e">
        <f>IF(AX1219="R", $CA1219, IF(OR(AX1219="P", AX1219="T", AX1219="N"), 0, IF($C1219="DM", $T1219, IF(OR(AX1219="Y", AX1219="IR"),$AM1219,IF(AX1219="C", IF($BI1219="Y", IF($AF1219="N/A", $Q1219, $AF1219), IF($AG1219="N/A", $T1219,$AG1219)))))))</f>
        <v>#VALUE!</v>
      </c>
      <c r="BQ1219" s="16" t="e">
        <f>IF(AY1219="R", $CA1219, IF(OR(AY1219="P", AY1219="T", AY1219="N"), 0, IF($C1219="DM", $T1219, IF(OR(AY1219="Y", AY1219="IR"),$AM1219,IF(AY1219="C", IF($BI1219="Y", IF($AF1219="N/A", $Q1219, $AF1219), IF($AG1219="N/A", $T1219,$AG1219)))))))</f>
        <v>#VALUE!</v>
      </c>
      <c r="BR1219" s="16" t="e">
        <f>IF(AZ1219="R", $CA1219, IF(OR(AZ1219="P", AZ1219="T", AZ1219="N"), 0, IF($C1219="DM", $T1219, IF(OR(AZ1219="Y", AZ1219="IR"),$AM1219,IF(AZ1219="C", IF($BI1219="Y", IF($AF1219="N/A", $Q1219, $AF1219), IF($AG1219="N/A", $T1219,$AG1219)))))))</f>
        <v>#VALUE!</v>
      </c>
      <c r="BS1219" s="16" t="e">
        <f>IF(BA1219="R", $CA1219, IF(OR(BA1219="P", BA1219="T", BA1219="N"), 0, IF($C1219="DM", $T1219, IF(OR(BA1219="Y", BA1219="IR"),$AM1219,IF(BA1219="C", IF($BI1219="Y", IF($AF1219="N/A", $Q1219, $AF1219), IF($AG1219="N/A", $T1219,$AG1219)))))))</f>
        <v>#VALUE!</v>
      </c>
      <c r="BT1219" s="16" t="e">
        <f>IF(BB1219="R", $CA1219, IF(OR(BB1219="P", BB1219="T", BB1219="N"), 0, IF($C1219="DM", $T1219, IF(OR(BB1219="Y", BB1219="IR"),$AM1219,IF(BB1219="C", IF($BI1219="Y", IF($BA1219="C", IF($AF1219="N/A", $Q1219, $AF1219), IF($AF1219="N/A", $T1219, $AM1219)), IF($AG1219="N/A", $T1219,$AG1219)))))))</f>
        <v>#VALUE!</v>
      </c>
      <c r="BU1219" s="16" t="e">
        <f>IF(BC1219="R", $CA1219, IF(OR(BC1219="P", BC1219="T", BC1219="N"), 0, IF($C1219="DM", $T1219, IF(OR(BC1219="Y", BC1219="IR"),$AM1219,IF(BC1219="C", IF($BI1219="Y", IF($BA1219="C", IF($AF1219="N/A", $Q1219, $AF1219), IF($AF1219="N/A", $T1219, $AM1219)), IF($AG1219="N/A", $T1219,$AG1219)))))))</f>
        <v>#VALUE!</v>
      </c>
      <c r="BV1219" s="16" t="e">
        <f>IF(BD1219="R", $CA1219, IF(OR(BD1219="P", BD1219="T", BD1219="N"), 0, IF($C1219="DM", $T1219, IF(OR(BD1219="Y", BD1219="IR"),$AM1219,IF(BD1219="C", IF($BI1219="Y", IF($BA1219="C", IF($AF1219="N/A", $Q1219, $AF1219), IF($AF1219="N/A", $T1219, $AM1219)), IF($AG1219="N/A", $T1219,$AG1219)))))))</f>
        <v>#VALUE!</v>
      </c>
      <c r="BW1219" s="16" t="e">
        <f>IF(BE1219="R", $CA1219, IF(OR(BE1219="P", BE1219="T", BE1219="N"), 0, IF($C1219="DM", $T1219, IF(OR(BE1219="Y", BE1219="IR"),$AM1219,IF(BE1219="C", IF($BI1219="Y", IF($BA1219="C", IF($AF1219="N/A", $Q1219, $AF1219), IF($AF1219="N/A", $T1219, $AM1219)), IF($AG1219="N/A", $T1219,$AG1219)))))))</f>
        <v>#VALUE!</v>
      </c>
      <c r="BX1219" s="16" t="e">
        <f>IF(BF1219="R", $CA1219, IF(OR(BF1219="P", BF1219="T", BF1219="N"), 0, IF($C1219="DM", $T1219, IF(OR(BF1219="Y", BF1219="IR"),$AM1219,IF(BF1219="C", IF($BI1219="Y", IF($BA1219="C", IF($AF1219="N/A", $Q1219, $AF1219), IF($AF1219="N/A", $T1219, $AM1219)), IF($AG1219="N/A", $T1219,$AG1219)))))))</f>
        <v>#VALUE!</v>
      </c>
      <c r="BY1219" s="16" t="e">
        <f>IF(BG1219="R", $CA1219, IF(OR(BG1219="P", BG1219="T", BG1219="N"), 0, IF($C1219="DM", $T1219, IF(OR(BG1219="Y", BG1219="IR"),$AM1219,IF(BG1219="C", IF($BI1219="Y", IF($BA1219="C", IF($AF1219="N/A", $Q1219, $AF1219), IF($AF1219="N/A", $T1219, $AM1219)), IF($AG1219="N/A", $T1219,$AG1219)))))))</f>
        <v>#VALUE!</v>
      </c>
      <c r="BZ1219" s="16" t="e">
        <f>IF(BH1219="R", $CA1219, IF(OR(BH1219="P", BH1219="T", BH1219="N"), 0, IF($C1219="DM", $T1219, IF(OR(BH1219="Y", BH1219="IR"),$AM1219,IF(BH1219="C", IF($BI1219="Y", IF($BA1219="C", IF($AF1219="N/A", $Q1219, $AF1219), IF($AF1219="N/A", $T1219, $AM1219)), IF($AG1219="N/A", $T1219,$AG1219)))))))</f>
        <v>#VALUE!</v>
      </c>
      <c r="CA1219" s="15" t="s">
        <v>75</v>
      </c>
      <c r="CB1219" s="16" t="e">
        <f>BZ1219</f>
        <v>#VALUE!</v>
      </c>
      <c r="CC1219" s="15" t="str">
        <f>IF(OR($BH1219="T", $BH1219="R"), 0, IF($BH1219="C", IF($BI1219="Y", IF($BA1219="C", 0, IF(AF1219="N/A", Q1219-T1219, AF1219-AG1219)), IF($AF1219="N/A", U1219, AH1219)), AN1219))</f>
        <v>N/A</v>
      </c>
      <c r="CD1219" s="15" t="str">
        <f>IF(OR($BH1219="T", $BH1219="R"), 0, IF($BH1219="C", IF($BI1219="Y", 0, IF($AF1219="N/A", V1219, AI1219)), AO1219))</f>
        <v>N/A</v>
      </c>
      <c r="CE1219" s="15" t="str">
        <f>IF(OR($BH1219="T", $BH1219="R"), 0, IF($BH1219="C", IF($BI1219="Y", 0, IF($AF1219="N/A", W1219, AJ1219)), AP1219))</f>
        <v>N/A</v>
      </c>
      <c r="CF1219" s="15" t="str">
        <f>IF(OR($BH1219="T", $BH1219="R"), 0, IF($BH1219="C", IF($BI1219="Y", 0, IF($AF1219="N/A", X1219, AK1219)), AQ1219))</f>
        <v>N/A</v>
      </c>
    </row>
    <row r="1220" spans="1:84" x14ac:dyDescent="0.25">
      <c r="A1220" s="14">
        <v>6197</v>
      </c>
      <c r="B1220" s="15"/>
      <c r="C1220" s="15"/>
      <c r="D1220" s="15"/>
      <c r="E1220" s="15" t="e">
        <f>VLOOKUP(B1220, 'Rookie Year'!$A$2:$B$55679,2,FALSE)</f>
        <v>#N/A</v>
      </c>
      <c r="F1220" s="15">
        <v>2024</v>
      </c>
      <c r="G1220" s="15" t="s">
        <v>42</v>
      </c>
      <c r="H1220" s="15"/>
      <c r="I1220" s="16"/>
      <c r="J1220" s="15"/>
      <c r="K1220" s="17">
        <f>IF(AND(G1220&lt;&gt;"N",R1220="N/A"), IF(I1220&lt;4, 0, 0.25),IF(I1220=1, IF(J1220=1,0.25, 0.25), IF(I1220&lt;13, 0.25, IF(I1220&lt;26, 0.4, IF(I1220&lt;51, 0.6, 0.75)))))</f>
        <v>0.25</v>
      </c>
      <c r="L1220" s="16">
        <f>I1220-M1220</f>
        <v>0</v>
      </c>
      <c r="M1220" s="16">
        <f>ROUNDUP(I1220*K1220,0)</f>
        <v>0</v>
      </c>
      <c r="N1220" s="16">
        <f>M1220*J1220</f>
        <v>0</v>
      </c>
      <c r="O1220" s="16">
        <v>0</v>
      </c>
      <c r="P1220" s="16">
        <v>0</v>
      </c>
      <c r="Q1220" s="16">
        <f>N1220-O1220-P1220</f>
        <v>0</v>
      </c>
      <c r="R1220" s="15" t="s">
        <v>75</v>
      </c>
      <c r="S1220" s="15">
        <f>IF(R1220="N/A", J1220-($B$1-F1220), J1220-($B$1-R1220))</f>
        <v>0</v>
      </c>
      <c r="T1220" s="16" t="str">
        <f>IF($S1220&lt;1, "N/A", $M1220)</f>
        <v>N/A</v>
      </c>
      <c r="U1220" s="16" t="str">
        <f>IF($S1220&lt;2, "N/A", $M1220)</f>
        <v>N/A</v>
      </c>
      <c r="V1220" s="16" t="str">
        <f>IF($S1220&lt;3, "N/A", $M1220)</f>
        <v>N/A</v>
      </c>
      <c r="W1220" s="16" t="str">
        <f>IF($S1220&lt;4, "N/A", $M1220)</f>
        <v>N/A</v>
      </c>
      <c r="X1220" s="16" t="str">
        <f>IF($S1220&lt;5, "N/A", $M1220)</f>
        <v>N/A</v>
      </c>
      <c r="Y1220" s="15" t="str">
        <f>IF(SUM(T1220:X1220)&lt;&gt;Q1220, "CHECK", "OK")</f>
        <v>OK</v>
      </c>
      <c r="Z1220" s="15" t="str">
        <f>IF(F1220=$B$1, "No", IF(S1220=1, "Yes", "No"))</f>
        <v>No</v>
      </c>
      <c r="AA1220" s="18" t="str">
        <f>IF(C1220="DM", "N/A", IF(Z1220="No","N/A",VLOOKUP(B1220,'Extension List'!$A$3:$R$1972,18,FALSE)))</f>
        <v>N/A</v>
      </c>
      <c r="AB1220" s="15" t="str">
        <f>IF(C1220="DM", "N/A", IF(Z1220="No","N/A",VLOOKUP(B1220,'Extension List'!$A$3:$T$1972,20,FALSE)))</f>
        <v>N/A</v>
      </c>
      <c r="AC1220" s="15" t="str">
        <f>IF(AA1220="N/A", "N/A", 0)</f>
        <v>N/A</v>
      </c>
      <c r="AD1220" s="16" t="str">
        <f>IF(AE1220="N/A", "N/A", AA1220-AE1220)</f>
        <v>N/A</v>
      </c>
      <c r="AE1220" s="16" t="str">
        <f>IF(AA1220="N/A", "N/A", IF(AC1220&gt;0, IF(AA1220&lt;13, ROUNDUP(0.25*AA1220,0), IF(AA1220&lt;26, ROUNDUP(0.4*AA1220,0), IF(AA1220&lt;51, ROUNDUP(0.6*AA1220,0), ROUNDUP(0.75*AA1220,0)))), "N/A"))</f>
        <v>N/A</v>
      </c>
      <c r="AF1220" s="16" t="str">
        <f>IF(AD1220="N/A","N/A", (AE1220*AC1220)+Q1220)</f>
        <v>N/A</v>
      </c>
      <c r="AG1220" s="16" t="str">
        <f>IF($AF1220="N/A", "N/A", "TBC")</f>
        <v>N/A</v>
      </c>
      <c r="AH1220" s="16" t="str">
        <f>IF($AF1220="N/A", "N/A", "TBC")</f>
        <v>N/A</v>
      </c>
      <c r="AI1220" s="16" t="str">
        <f>IF($AF1220="N/A","N/A",IF(AC1220&gt;1,"TBC","N/A"))</f>
        <v>N/A</v>
      </c>
      <c r="AJ1220" s="16" t="str">
        <f>IF($AF1220="N/A","N/A",IF(AC1220&gt;2,"TBC","N/A"))</f>
        <v>N/A</v>
      </c>
      <c r="AK1220" s="16" t="str">
        <f>IF($AF1220="N/A","N/A",IF(AC1220&gt;3,"TBC","N/A"))</f>
        <v>N/A</v>
      </c>
      <c r="AL1220" s="16" t="str">
        <f>IF(AC1220="N/A","N/A",IF(AC1220&gt;0,IF(SUM(AG1220:AK1220)&lt;&gt;AF1220,"CHECK","OK"),"N/A"))</f>
        <v>N/A</v>
      </c>
      <c r="AM1220" s="16" t="e">
        <f>IF(AD1220="N/A", L1220+T1220, L1220+AG1220)</f>
        <v>#VALUE!</v>
      </c>
      <c r="AN1220" s="16" t="str">
        <f>IF(AD1220="N/A", IF(U1220="N/A", "N/A", L1220+U1220), AD1220+AH1220)</f>
        <v>N/A</v>
      </c>
      <c r="AO1220" s="16" t="str">
        <f>IF(AD1220="N/A", IF(V1220="N/A", "N/A", L1220+V1220), IF(AI1220="N/A", "N/A", AD1220+AI1220))</f>
        <v>N/A</v>
      </c>
      <c r="AP1220" s="16" t="str">
        <f>IF(AD1220="N/A", IF(W1220="N/A", "N/A", L1220+W1220), IF(AJ1220="N/A", "N/A", AD1220+AJ1220))</f>
        <v>N/A</v>
      </c>
      <c r="AQ1220" s="16" t="str">
        <f>IF(AD1220="N/A", IF(X1220="N/A", "N/A", L1220+X1220), IF(AK1220="N/A", "N/A", AD1220+AK1220))</f>
        <v>N/A</v>
      </c>
      <c r="AR1220" s="15" t="s">
        <v>40</v>
      </c>
      <c r="AS1220" s="15" t="s">
        <v>40</v>
      </c>
      <c r="AT1220" s="15" t="s">
        <v>40</v>
      </c>
      <c r="AU1220" s="15" t="s">
        <v>40</v>
      </c>
      <c r="AV1220" s="15" t="s">
        <v>40</v>
      </c>
      <c r="AW1220" s="15" t="s">
        <v>40</v>
      </c>
      <c r="AX1220" s="15" t="s">
        <v>40</v>
      </c>
      <c r="AY1220" s="15" t="s">
        <v>40</v>
      </c>
      <c r="AZ1220" s="15" t="s">
        <v>40</v>
      </c>
      <c r="BA1220" s="15" t="s">
        <v>40</v>
      </c>
      <c r="BB1220" s="15" t="s">
        <v>40</v>
      </c>
      <c r="BC1220" s="15" t="s">
        <v>40</v>
      </c>
      <c r="BD1220" s="15" t="s">
        <v>40</v>
      </c>
      <c r="BE1220" s="15" t="s">
        <v>40</v>
      </c>
      <c r="BF1220" s="15" t="s">
        <v>40</v>
      </c>
      <c r="BG1220" s="15" t="s">
        <v>40</v>
      </c>
      <c r="BH1220" s="15" t="s">
        <v>40</v>
      </c>
      <c r="BJ1220" s="16" t="e">
        <f>IF(AR1220="R", $CA1220, IF(OR(AR1220="P", AR1220="T", AR1220="N"), 0, IF($C1220="DM", $T1220, IF(OR(AR1220="Y", AR1220="IR"),$AM1220,IF(AR1220="C", IF($BI1220="Y", IF($AF1220="N/A", $Q1220, $AF1220), IF($AG1220="N/A", $T1220,$AG1220)))))))</f>
        <v>#VALUE!</v>
      </c>
      <c r="BK1220" s="16" t="e">
        <f>IF(AS1220="R", $CA1220, IF(OR(AS1220="P", AS1220="T", AS1220="N"), 0, IF($C1220="DM", $T1220, IF(OR(AS1220="Y", AS1220="IR"),$AM1220,IF(AS1220="C", IF($BI1220="Y", IF($AF1220="N/A", $Q1220, $AF1220), IF($AG1220="N/A", $T1220,$AG1220)))))))</f>
        <v>#VALUE!</v>
      </c>
      <c r="BL1220" s="16" t="e">
        <f>IF(AT1220="R", $CA1220, IF(OR(AT1220="P", AT1220="T", AT1220="N"), 0, IF($C1220="DM", $T1220, IF(OR(AT1220="Y", AT1220="IR"),$AM1220,IF(AT1220="C", IF($BI1220="Y", IF($AF1220="N/A", $Q1220, $AF1220), IF($AG1220="N/A", $T1220,$AG1220)))))))</f>
        <v>#VALUE!</v>
      </c>
      <c r="BM1220" s="16" t="e">
        <f>IF(AU1220="R", $CA1220, IF(OR(AU1220="P", AU1220="T", AU1220="N"), 0, IF($C1220="DM", $T1220, IF(OR(AU1220="Y", AU1220="IR"),$AM1220,IF(AU1220="C", IF($BI1220="Y", IF($AF1220="N/A", $Q1220, $AF1220), IF($AG1220="N/A", $T1220,$AG1220)))))))</f>
        <v>#VALUE!</v>
      </c>
      <c r="BN1220" s="16" t="e">
        <f>IF(AV1220="R", $CA1220, IF(OR(AV1220="P", AV1220="T", AV1220="N"), 0, IF($C1220="DM", $T1220, IF(OR(AV1220="Y", AV1220="IR"),$AM1220,IF(AV1220="C", IF($BI1220="Y", IF($AF1220="N/A", $Q1220, $AF1220), IF($AG1220="N/A", $T1220,$AG1220)))))))</f>
        <v>#VALUE!</v>
      </c>
      <c r="BO1220" s="16" t="e">
        <f>IF(AW1220="R", $CA1220, IF(OR(AW1220="P", AW1220="T", AW1220="N"), 0, IF($C1220="DM", $T1220, IF(OR(AW1220="Y", AW1220="IR"),$AM1220,IF(AW1220="C", IF($BI1220="Y", IF($AF1220="N/A", $Q1220, $AF1220), IF($AG1220="N/A", $T1220,$AG1220)))))))</f>
        <v>#VALUE!</v>
      </c>
      <c r="BP1220" s="16" t="e">
        <f>IF(AX1220="R", $CA1220, IF(OR(AX1220="P", AX1220="T", AX1220="N"), 0, IF($C1220="DM", $T1220, IF(OR(AX1220="Y", AX1220="IR"),$AM1220,IF(AX1220="C", IF($BI1220="Y", IF($AF1220="N/A", $Q1220, $AF1220), IF($AG1220="N/A", $T1220,$AG1220)))))))</f>
        <v>#VALUE!</v>
      </c>
      <c r="BQ1220" s="16" t="e">
        <f>IF(AY1220="R", $CA1220, IF(OR(AY1220="P", AY1220="T", AY1220="N"), 0, IF($C1220="DM", $T1220, IF(OR(AY1220="Y", AY1220="IR"),$AM1220,IF(AY1220="C", IF($BI1220="Y", IF($AF1220="N/A", $Q1220, $AF1220), IF($AG1220="N/A", $T1220,$AG1220)))))))</f>
        <v>#VALUE!</v>
      </c>
      <c r="BR1220" s="16" t="e">
        <f>IF(AZ1220="R", $CA1220, IF(OR(AZ1220="P", AZ1220="T", AZ1220="N"), 0, IF($C1220="DM", $T1220, IF(OR(AZ1220="Y", AZ1220="IR"),$AM1220,IF(AZ1220="C", IF($BI1220="Y", IF($AF1220="N/A", $Q1220, $AF1220), IF($AG1220="N/A", $T1220,$AG1220)))))))</f>
        <v>#VALUE!</v>
      </c>
      <c r="BS1220" s="16" t="e">
        <f>IF(BA1220="R", $CA1220, IF(OR(BA1220="P", BA1220="T", BA1220="N"), 0, IF($C1220="DM", $T1220, IF(OR(BA1220="Y", BA1220="IR"),$AM1220,IF(BA1220="C", IF($BI1220="Y", IF($AF1220="N/A", $Q1220, $AF1220), IF($AG1220="N/A", $T1220,$AG1220)))))))</f>
        <v>#VALUE!</v>
      </c>
      <c r="BT1220" s="16" t="e">
        <f>IF(BB1220="R", $CA1220, IF(OR(BB1220="P", BB1220="T", BB1220="N"), 0, IF($C1220="DM", $T1220, IF(OR(BB1220="Y", BB1220="IR"),$AM1220,IF(BB1220="C", IF($BI1220="Y", IF($BA1220="C", IF($AF1220="N/A", $Q1220, $AF1220), IF($AF1220="N/A", $T1220, $AM1220)), IF($AG1220="N/A", $T1220,$AG1220)))))))</f>
        <v>#VALUE!</v>
      </c>
      <c r="BU1220" s="16" t="e">
        <f>IF(BC1220="R", $CA1220, IF(OR(BC1220="P", BC1220="T", BC1220="N"), 0, IF($C1220="DM", $T1220, IF(OR(BC1220="Y", BC1220="IR"),$AM1220,IF(BC1220="C", IF($BI1220="Y", IF($BA1220="C", IF($AF1220="N/A", $Q1220, $AF1220), IF($AF1220="N/A", $T1220, $AM1220)), IF($AG1220="N/A", $T1220,$AG1220)))))))</f>
        <v>#VALUE!</v>
      </c>
      <c r="BV1220" s="16" t="e">
        <f>IF(BD1220="R", $CA1220, IF(OR(BD1220="P", BD1220="T", BD1220="N"), 0, IF($C1220="DM", $T1220, IF(OR(BD1220="Y", BD1220="IR"),$AM1220,IF(BD1220="C", IF($BI1220="Y", IF($BA1220="C", IF($AF1220="N/A", $Q1220, $AF1220), IF($AF1220="N/A", $T1220, $AM1220)), IF($AG1220="N/A", $T1220,$AG1220)))))))</f>
        <v>#VALUE!</v>
      </c>
      <c r="BW1220" s="16" t="e">
        <f>IF(BE1220="R", $CA1220, IF(OR(BE1220="P", BE1220="T", BE1220="N"), 0, IF($C1220="DM", $T1220, IF(OR(BE1220="Y", BE1220="IR"),$AM1220,IF(BE1220="C", IF($BI1220="Y", IF($BA1220="C", IF($AF1220="N/A", $Q1220, $AF1220), IF($AF1220="N/A", $T1220, $AM1220)), IF($AG1220="N/A", $T1220,$AG1220)))))))</f>
        <v>#VALUE!</v>
      </c>
      <c r="BX1220" s="16" t="e">
        <f>IF(BF1220="R", $CA1220, IF(OR(BF1220="P", BF1220="T", BF1220="N"), 0, IF($C1220="DM", $T1220, IF(OR(BF1220="Y", BF1220="IR"),$AM1220,IF(BF1220="C", IF($BI1220="Y", IF($BA1220="C", IF($AF1220="N/A", $Q1220, $AF1220), IF($AF1220="N/A", $T1220, $AM1220)), IF($AG1220="N/A", $T1220,$AG1220)))))))</f>
        <v>#VALUE!</v>
      </c>
      <c r="BY1220" s="16" t="e">
        <f>IF(BG1220="R", $CA1220, IF(OR(BG1220="P", BG1220="T", BG1220="N"), 0, IF($C1220="DM", $T1220, IF(OR(BG1220="Y", BG1220="IR"),$AM1220,IF(BG1220="C", IF($BI1220="Y", IF($BA1220="C", IF($AF1220="N/A", $Q1220, $AF1220), IF($AF1220="N/A", $T1220, $AM1220)), IF($AG1220="N/A", $T1220,$AG1220)))))))</f>
        <v>#VALUE!</v>
      </c>
      <c r="BZ1220" s="16" t="e">
        <f>IF(BH1220="R", $CA1220, IF(OR(BH1220="P", BH1220="T", BH1220="N"), 0, IF($C1220="DM", $T1220, IF(OR(BH1220="Y", BH1220="IR"),$AM1220,IF(BH1220="C", IF($BI1220="Y", IF($BA1220="C", IF($AF1220="N/A", $Q1220, $AF1220), IF($AF1220="N/A", $T1220, $AM1220)), IF($AG1220="N/A", $T1220,$AG1220)))))))</f>
        <v>#VALUE!</v>
      </c>
      <c r="CA1220" s="15" t="s">
        <v>75</v>
      </c>
      <c r="CB1220" s="16" t="e">
        <f>BZ1220</f>
        <v>#VALUE!</v>
      </c>
      <c r="CC1220" s="15" t="str">
        <f>IF(OR($BH1220="T", $BH1220="R"), 0, IF($BH1220="C", IF($BI1220="Y", IF($BA1220="C", 0, IF(AF1220="N/A", Q1220-T1220, AF1220-AG1220)), IF($AF1220="N/A", U1220, AH1220)), AN1220))</f>
        <v>N/A</v>
      </c>
      <c r="CD1220" s="15" t="str">
        <f>IF(OR($BH1220="T", $BH1220="R"), 0, IF($BH1220="C", IF($BI1220="Y", 0, IF($AF1220="N/A", V1220, AI1220)), AO1220))</f>
        <v>N/A</v>
      </c>
      <c r="CE1220" s="15" t="str">
        <f>IF(OR($BH1220="T", $BH1220="R"), 0, IF($BH1220="C", IF($BI1220="Y", 0, IF($AF1220="N/A", W1220, AJ1220)), AP1220))</f>
        <v>N/A</v>
      </c>
      <c r="CF1220" s="15" t="str">
        <f>IF(OR($BH1220="T", $BH1220="R"), 0, IF($BH1220="C", IF($BI1220="Y", 0, IF($AF1220="N/A", X1220, AK1220)), AQ1220))</f>
        <v>N/A</v>
      </c>
    </row>
    <row r="1221" spans="1:84" x14ac:dyDescent="0.25">
      <c r="A1221" s="14">
        <v>6198</v>
      </c>
      <c r="B1221" s="15"/>
      <c r="C1221" s="15"/>
      <c r="D1221" s="15"/>
      <c r="E1221" s="15" t="e">
        <f>VLOOKUP(B1221, 'Rookie Year'!$A$2:$B$55679,2,FALSE)</f>
        <v>#N/A</v>
      </c>
      <c r="F1221" s="15">
        <v>2024</v>
      </c>
      <c r="G1221" s="15" t="s">
        <v>42</v>
      </c>
      <c r="H1221" s="15"/>
      <c r="I1221" s="16"/>
      <c r="J1221" s="15"/>
      <c r="K1221" s="17">
        <f>IF(AND(G1221&lt;&gt;"N",R1221="N/A"), IF(I1221&lt;4, 0, 0.25),IF(I1221=1, IF(J1221=1,0.25, 0.25), IF(I1221&lt;13, 0.25, IF(I1221&lt;26, 0.4, IF(I1221&lt;51, 0.6, 0.75)))))</f>
        <v>0.25</v>
      </c>
      <c r="L1221" s="16">
        <f>I1221-M1221</f>
        <v>0</v>
      </c>
      <c r="M1221" s="16">
        <f>ROUNDUP(I1221*K1221,0)</f>
        <v>0</v>
      </c>
      <c r="N1221" s="16">
        <f>M1221*J1221</f>
        <v>0</v>
      </c>
      <c r="O1221" s="16">
        <v>0</v>
      </c>
      <c r="P1221" s="16">
        <v>0</v>
      </c>
      <c r="Q1221" s="16">
        <f>N1221-O1221-P1221</f>
        <v>0</v>
      </c>
      <c r="R1221" s="15" t="s">
        <v>75</v>
      </c>
      <c r="S1221" s="15">
        <f>IF(R1221="N/A", J1221-($B$1-F1221), J1221-($B$1-R1221))</f>
        <v>0</v>
      </c>
      <c r="T1221" s="16" t="str">
        <f>IF($S1221&lt;1, "N/A", $M1221)</f>
        <v>N/A</v>
      </c>
      <c r="U1221" s="16" t="str">
        <f>IF($S1221&lt;2, "N/A", $M1221)</f>
        <v>N/A</v>
      </c>
      <c r="V1221" s="16" t="str">
        <f>IF($S1221&lt;3, "N/A", $M1221)</f>
        <v>N/A</v>
      </c>
      <c r="W1221" s="16" t="str">
        <f>IF($S1221&lt;4, "N/A", $M1221)</f>
        <v>N/A</v>
      </c>
      <c r="X1221" s="16" t="str">
        <f>IF($S1221&lt;5, "N/A", $M1221)</f>
        <v>N/A</v>
      </c>
      <c r="Y1221" s="15" t="str">
        <f>IF(SUM(T1221:X1221)&lt;&gt;Q1221, "CHECK", "OK")</f>
        <v>OK</v>
      </c>
      <c r="Z1221" s="15" t="str">
        <f>IF(F1221=$B$1, "No", IF(S1221=1, "Yes", "No"))</f>
        <v>No</v>
      </c>
      <c r="AA1221" s="18" t="str">
        <f>IF(C1221="DM", "N/A", IF(Z1221="No","N/A",VLOOKUP(B1221,'Extension List'!$A$3:$R$1972,18,FALSE)))</f>
        <v>N/A</v>
      </c>
      <c r="AB1221" s="15" t="str">
        <f>IF(C1221="DM", "N/A", IF(Z1221="No","N/A",VLOOKUP(B1221,'Extension List'!$A$3:$T$1972,20,FALSE)))</f>
        <v>N/A</v>
      </c>
      <c r="AC1221" s="15" t="str">
        <f>IF(AA1221="N/A", "N/A", 0)</f>
        <v>N/A</v>
      </c>
      <c r="AD1221" s="16" t="str">
        <f>IF(AE1221="N/A", "N/A", AA1221-AE1221)</f>
        <v>N/A</v>
      </c>
      <c r="AE1221" s="16" t="str">
        <f>IF(AA1221="N/A", "N/A", IF(AC1221&gt;0, IF(AA1221&lt;13, ROUNDUP(0.25*AA1221,0), IF(AA1221&lt;26, ROUNDUP(0.4*AA1221,0), IF(AA1221&lt;51, ROUNDUP(0.6*AA1221,0), ROUNDUP(0.75*AA1221,0)))), "N/A"))</f>
        <v>N/A</v>
      </c>
      <c r="AF1221" s="16" t="str">
        <f>IF(AD1221="N/A","N/A", (AE1221*AC1221)+Q1221)</f>
        <v>N/A</v>
      </c>
      <c r="AG1221" s="16" t="str">
        <f>IF($AF1221="N/A", "N/A", "TBC")</f>
        <v>N/A</v>
      </c>
      <c r="AH1221" s="16" t="str">
        <f>IF($AF1221="N/A", "N/A", "TBC")</f>
        <v>N/A</v>
      </c>
      <c r="AI1221" s="16" t="str">
        <f>IF($AF1221="N/A","N/A",IF(AC1221&gt;1,"TBC","N/A"))</f>
        <v>N/A</v>
      </c>
      <c r="AJ1221" s="16" t="str">
        <f>IF($AF1221="N/A","N/A",IF(AC1221&gt;2,"TBC","N/A"))</f>
        <v>N/A</v>
      </c>
      <c r="AK1221" s="16" t="str">
        <f>IF($AF1221="N/A","N/A",IF(AC1221&gt;3,"TBC","N/A"))</f>
        <v>N/A</v>
      </c>
      <c r="AL1221" s="16" t="str">
        <f>IF(AC1221="N/A","N/A",IF(AC1221&gt;0,IF(SUM(AG1221:AK1221)&lt;&gt;AF1221,"CHECK","OK"),"N/A"))</f>
        <v>N/A</v>
      </c>
      <c r="AM1221" s="16" t="e">
        <f>IF(AD1221="N/A", L1221+T1221, L1221+AG1221)</f>
        <v>#VALUE!</v>
      </c>
      <c r="AN1221" s="16" t="str">
        <f>IF(AD1221="N/A", IF(U1221="N/A", "N/A", L1221+U1221), AD1221+AH1221)</f>
        <v>N/A</v>
      </c>
      <c r="AO1221" s="16" t="str">
        <f>IF(AD1221="N/A", IF(V1221="N/A", "N/A", L1221+V1221), IF(AI1221="N/A", "N/A", AD1221+AI1221))</f>
        <v>N/A</v>
      </c>
      <c r="AP1221" s="16" t="str">
        <f>IF(AD1221="N/A", IF(W1221="N/A", "N/A", L1221+W1221), IF(AJ1221="N/A", "N/A", AD1221+AJ1221))</f>
        <v>N/A</v>
      </c>
      <c r="AQ1221" s="16" t="str">
        <f>IF(AD1221="N/A", IF(X1221="N/A", "N/A", L1221+X1221), IF(AK1221="N/A", "N/A", AD1221+AK1221))</f>
        <v>N/A</v>
      </c>
      <c r="AR1221" s="15" t="s">
        <v>40</v>
      </c>
      <c r="AS1221" s="15" t="s">
        <v>40</v>
      </c>
      <c r="AT1221" s="15" t="s">
        <v>40</v>
      </c>
      <c r="AU1221" s="15" t="s">
        <v>40</v>
      </c>
      <c r="AV1221" s="15" t="s">
        <v>40</v>
      </c>
      <c r="AW1221" s="15" t="s">
        <v>40</v>
      </c>
      <c r="AX1221" s="15" t="s">
        <v>40</v>
      </c>
      <c r="AY1221" s="15" t="s">
        <v>40</v>
      </c>
      <c r="AZ1221" s="15" t="s">
        <v>40</v>
      </c>
      <c r="BA1221" s="15" t="s">
        <v>40</v>
      </c>
      <c r="BB1221" s="15" t="s">
        <v>40</v>
      </c>
      <c r="BC1221" s="15" t="s">
        <v>40</v>
      </c>
      <c r="BD1221" s="15" t="s">
        <v>40</v>
      </c>
      <c r="BE1221" s="15" t="s">
        <v>40</v>
      </c>
      <c r="BF1221" s="15" t="s">
        <v>40</v>
      </c>
      <c r="BG1221" s="15" t="s">
        <v>40</v>
      </c>
      <c r="BH1221" s="15" t="s">
        <v>40</v>
      </c>
      <c r="BJ1221" s="16" t="e">
        <f>IF(AR1221="R", $CA1221, IF(OR(AR1221="P", AR1221="T", AR1221="N"), 0, IF($C1221="DM", $T1221, IF(OR(AR1221="Y", AR1221="IR"),$AM1221,IF(AR1221="C", IF($BI1221="Y", IF($AF1221="N/A", $Q1221, $AF1221), IF($AG1221="N/A", $T1221,$AG1221)))))))</f>
        <v>#VALUE!</v>
      </c>
      <c r="BK1221" s="16" t="e">
        <f>IF(AS1221="R", $CA1221, IF(OR(AS1221="P", AS1221="T", AS1221="N"), 0, IF($C1221="DM", $T1221, IF(OR(AS1221="Y", AS1221="IR"),$AM1221,IF(AS1221="C", IF($BI1221="Y", IF($AF1221="N/A", $Q1221, $AF1221), IF($AG1221="N/A", $T1221,$AG1221)))))))</f>
        <v>#VALUE!</v>
      </c>
      <c r="BL1221" s="16" t="e">
        <f>IF(AT1221="R", $CA1221, IF(OR(AT1221="P", AT1221="T", AT1221="N"), 0, IF($C1221="DM", $T1221, IF(OR(AT1221="Y", AT1221="IR"),$AM1221,IF(AT1221="C", IF($BI1221="Y", IF($AF1221="N/A", $Q1221, $AF1221), IF($AG1221="N/A", $T1221,$AG1221)))))))</f>
        <v>#VALUE!</v>
      </c>
      <c r="BM1221" s="16" t="e">
        <f>IF(AU1221="R", $CA1221, IF(OR(AU1221="P", AU1221="T", AU1221="N"), 0, IF($C1221="DM", $T1221, IF(OR(AU1221="Y", AU1221="IR"),$AM1221,IF(AU1221="C", IF($BI1221="Y", IF($AF1221="N/A", $Q1221, $AF1221), IF($AG1221="N/A", $T1221,$AG1221)))))))</f>
        <v>#VALUE!</v>
      </c>
      <c r="BN1221" s="16" t="e">
        <f>IF(AV1221="R", $CA1221, IF(OR(AV1221="P", AV1221="T", AV1221="N"), 0, IF($C1221="DM", $T1221, IF(OR(AV1221="Y", AV1221="IR"),$AM1221,IF(AV1221="C", IF($BI1221="Y", IF($AF1221="N/A", $Q1221, $AF1221), IF($AG1221="N/A", $T1221,$AG1221)))))))</f>
        <v>#VALUE!</v>
      </c>
      <c r="BO1221" s="16" t="e">
        <f>IF(AW1221="R", $CA1221, IF(OR(AW1221="P", AW1221="T", AW1221="N"), 0, IF($C1221="DM", $T1221, IF(OR(AW1221="Y", AW1221="IR"),$AM1221,IF(AW1221="C", IF($BI1221="Y", IF($AF1221="N/A", $Q1221, $AF1221), IF($AG1221="N/A", $T1221,$AG1221)))))))</f>
        <v>#VALUE!</v>
      </c>
      <c r="BP1221" s="16" t="e">
        <f>IF(AX1221="R", $CA1221, IF(OR(AX1221="P", AX1221="T", AX1221="N"), 0, IF($C1221="DM", $T1221, IF(OR(AX1221="Y", AX1221="IR"),$AM1221,IF(AX1221="C", IF($BI1221="Y", IF($AF1221="N/A", $Q1221, $AF1221), IF($AG1221="N/A", $T1221,$AG1221)))))))</f>
        <v>#VALUE!</v>
      </c>
      <c r="BQ1221" s="16" t="e">
        <f>IF(AY1221="R", $CA1221, IF(OR(AY1221="P", AY1221="T", AY1221="N"), 0, IF($C1221="DM", $T1221, IF(OR(AY1221="Y", AY1221="IR"),$AM1221,IF(AY1221="C", IF($BI1221="Y", IF($AF1221="N/A", $Q1221, $AF1221), IF($AG1221="N/A", $T1221,$AG1221)))))))</f>
        <v>#VALUE!</v>
      </c>
      <c r="BR1221" s="16" t="e">
        <f>IF(AZ1221="R", $CA1221, IF(OR(AZ1221="P", AZ1221="T", AZ1221="N"), 0, IF($C1221="DM", $T1221, IF(OR(AZ1221="Y", AZ1221="IR"),$AM1221,IF(AZ1221="C", IF($BI1221="Y", IF($AF1221="N/A", $Q1221, $AF1221), IF($AG1221="N/A", $T1221,$AG1221)))))))</f>
        <v>#VALUE!</v>
      </c>
      <c r="BS1221" s="16" t="e">
        <f>IF(BA1221="R", $CA1221, IF(OR(BA1221="P", BA1221="T", BA1221="N"), 0, IF($C1221="DM", $T1221, IF(OR(BA1221="Y", BA1221="IR"),$AM1221,IF(BA1221="C", IF($BI1221="Y", IF($AF1221="N/A", $Q1221, $AF1221), IF($AG1221="N/A", $T1221,$AG1221)))))))</f>
        <v>#VALUE!</v>
      </c>
      <c r="BT1221" s="16" t="e">
        <f>IF(BB1221="R", $CA1221, IF(OR(BB1221="P", BB1221="T", BB1221="N"), 0, IF($C1221="DM", $T1221, IF(OR(BB1221="Y", BB1221="IR"),$AM1221,IF(BB1221="C", IF($BI1221="Y", IF($BA1221="C", IF($AF1221="N/A", $Q1221, $AF1221), IF($AF1221="N/A", $T1221, $AM1221)), IF($AG1221="N/A", $T1221,$AG1221)))))))</f>
        <v>#VALUE!</v>
      </c>
      <c r="BU1221" s="16" t="e">
        <f>IF(BC1221="R", $CA1221, IF(OR(BC1221="P", BC1221="T", BC1221="N"), 0, IF($C1221="DM", $T1221, IF(OR(BC1221="Y", BC1221="IR"),$AM1221,IF(BC1221="C", IF($BI1221="Y", IF($BA1221="C", IF($AF1221="N/A", $Q1221, $AF1221), IF($AF1221="N/A", $T1221, $AM1221)), IF($AG1221="N/A", $T1221,$AG1221)))))))</f>
        <v>#VALUE!</v>
      </c>
      <c r="BV1221" s="16" t="e">
        <f>IF(BD1221="R", $CA1221, IF(OR(BD1221="P", BD1221="T", BD1221="N"), 0, IF($C1221="DM", $T1221, IF(OR(BD1221="Y", BD1221="IR"),$AM1221,IF(BD1221="C", IF($BI1221="Y", IF($BA1221="C", IF($AF1221="N/A", $Q1221, $AF1221), IF($AF1221="N/A", $T1221, $AM1221)), IF($AG1221="N/A", $T1221,$AG1221)))))))</f>
        <v>#VALUE!</v>
      </c>
      <c r="BW1221" s="16" t="e">
        <f>IF(BE1221="R", $CA1221, IF(OR(BE1221="P", BE1221="T", BE1221="N"), 0, IF($C1221="DM", $T1221, IF(OR(BE1221="Y", BE1221="IR"),$AM1221,IF(BE1221="C", IF($BI1221="Y", IF($BA1221="C", IF($AF1221="N/A", $Q1221, $AF1221), IF($AF1221="N/A", $T1221, $AM1221)), IF($AG1221="N/A", $T1221,$AG1221)))))))</f>
        <v>#VALUE!</v>
      </c>
      <c r="BX1221" s="16" t="e">
        <f>IF(BF1221="R", $CA1221, IF(OR(BF1221="P", BF1221="T", BF1221="N"), 0, IF($C1221="DM", $T1221, IF(OR(BF1221="Y", BF1221="IR"),$AM1221,IF(BF1221="C", IF($BI1221="Y", IF($BA1221="C", IF($AF1221="N/A", $Q1221, $AF1221), IF($AF1221="N/A", $T1221, $AM1221)), IF($AG1221="N/A", $T1221,$AG1221)))))))</f>
        <v>#VALUE!</v>
      </c>
      <c r="BY1221" s="16" t="e">
        <f>IF(BG1221="R", $CA1221, IF(OR(BG1221="P", BG1221="T", BG1221="N"), 0, IF($C1221="DM", $T1221, IF(OR(BG1221="Y", BG1221="IR"),$AM1221,IF(BG1221="C", IF($BI1221="Y", IF($BA1221="C", IF($AF1221="N/A", $Q1221, $AF1221), IF($AF1221="N/A", $T1221, $AM1221)), IF($AG1221="N/A", $T1221,$AG1221)))))))</f>
        <v>#VALUE!</v>
      </c>
      <c r="BZ1221" s="16" t="e">
        <f>IF(BH1221="R", $CA1221, IF(OR(BH1221="P", BH1221="T", BH1221="N"), 0, IF($C1221="DM", $T1221, IF(OR(BH1221="Y", BH1221="IR"),$AM1221,IF(BH1221="C", IF($BI1221="Y", IF($BA1221="C", IF($AF1221="N/A", $Q1221, $AF1221), IF($AF1221="N/A", $T1221, $AM1221)), IF($AG1221="N/A", $T1221,$AG1221)))))))</f>
        <v>#VALUE!</v>
      </c>
      <c r="CA1221" s="15" t="s">
        <v>75</v>
      </c>
      <c r="CB1221" s="16" t="e">
        <f>BZ1221</f>
        <v>#VALUE!</v>
      </c>
      <c r="CC1221" s="15" t="str">
        <f>IF(OR($BH1221="T", $BH1221="R"), 0, IF($BH1221="C", IF($BI1221="Y", IF($BA1221="C", 0, IF(AF1221="N/A", Q1221-T1221, AF1221-AG1221)), IF($AF1221="N/A", U1221, AH1221)), AN1221))</f>
        <v>N/A</v>
      </c>
      <c r="CD1221" s="15" t="str">
        <f>IF(OR($BH1221="T", $BH1221="R"), 0, IF($BH1221="C", IF($BI1221="Y", 0, IF($AF1221="N/A", V1221, AI1221)), AO1221))</f>
        <v>N/A</v>
      </c>
      <c r="CE1221" s="15" t="str">
        <f>IF(OR($BH1221="T", $BH1221="R"), 0, IF($BH1221="C", IF($BI1221="Y", 0, IF($AF1221="N/A", W1221, AJ1221)), AP1221))</f>
        <v>N/A</v>
      </c>
      <c r="CF1221" s="15" t="str">
        <f>IF(OR($BH1221="T", $BH1221="R"), 0, IF($BH1221="C", IF($BI1221="Y", 0, IF($AF1221="N/A", X1221, AK1221)), AQ1221))</f>
        <v>N/A</v>
      </c>
    </row>
    <row r="1222" spans="1:84" x14ac:dyDescent="0.25">
      <c r="A1222" s="14">
        <v>6199</v>
      </c>
      <c r="B1222" s="15"/>
      <c r="C1222" s="15"/>
      <c r="D1222" s="15"/>
      <c r="E1222" s="15" t="e">
        <f>VLOOKUP(B1222, 'Rookie Year'!$A$2:$B$55679,2,FALSE)</f>
        <v>#N/A</v>
      </c>
      <c r="F1222" s="15">
        <v>2024</v>
      </c>
      <c r="G1222" s="15" t="s">
        <v>42</v>
      </c>
      <c r="H1222" s="15"/>
      <c r="I1222" s="16"/>
      <c r="J1222" s="15"/>
      <c r="K1222" s="17">
        <f>IF(AND(G1222&lt;&gt;"N",R1222="N/A"), IF(I1222&lt;4, 0, 0.25),IF(I1222=1, IF(J1222=1,0.25, 0.25), IF(I1222&lt;13, 0.25, IF(I1222&lt;26, 0.4, IF(I1222&lt;51, 0.6, 0.75)))))</f>
        <v>0.25</v>
      </c>
      <c r="L1222" s="16">
        <f>I1222-M1222</f>
        <v>0</v>
      </c>
      <c r="M1222" s="16">
        <f>ROUNDUP(I1222*K1222,0)</f>
        <v>0</v>
      </c>
      <c r="N1222" s="16">
        <f>M1222*J1222</f>
        <v>0</v>
      </c>
      <c r="O1222" s="16">
        <v>0</v>
      </c>
      <c r="P1222" s="16">
        <v>0</v>
      </c>
      <c r="Q1222" s="16">
        <f>N1222-O1222-P1222</f>
        <v>0</v>
      </c>
      <c r="R1222" s="15" t="s">
        <v>75</v>
      </c>
      <c r="S1222" s="15">
        <f>IF(R1222="N/A", J1222-($B$1-F1222), J1222-($B$1-R1222))</f>
        <v>0</v>
      </c>
      <c r="T1222" s="16" t="str">
        <f>IF($S1222&lt;1, "N/A", $M1222)</f>
        <v>N/A</v>
      </c>
      <c r="U1222" s="16" t="str">
        <f>IF($S1222&lt;2, "N/A", $M1222)</f>
        <v>N/A</v>
      </c>
      <c r="V1222" s="16" t="str">
        <f>IF($S1222&lt;3, "N/A", $M1222)</f>
        <v>N/A</v>
      </c>
      <c r="W1222" s="16" t="str">
        <f>IF($S1222&lt;4, "N/A", $M1222)</f>
        <v>N/A</v>
      </c>
      <c r="X1222" s="16" t="str">
        <f>IF($S1222&lt;5, "N/A", $M1222)</f>
        <v>N/A</v>
      </c>
      <c r="Y1222" s="15" t="str">
        <f>IF(SUM(T1222:X1222)&lt;&gt;Q1222, "CHECK", "OK")</f>
        <v>OK</v>
      </c>
      <c r="Z1222" s="15" t="str">
        <f>IF(F1222=$B$1, "No", IF(S1222=1, "Yes", "No"))</f>
        <v>No</v>
      </c>
      <c r="AA1222" s="18" t="str">
        <f>IF(C1222="DM", "N/A", IF(Z1222="No","N/A",VLOOKUP(B1222,'Extension List'!$A$3:$R$1972,18,FALSE)))</f>
        <v>N/A</v>
      </c>
      <c r="AB1222" s="15" t="str">
        <f>IF(C1222="DM", "N/A", IF(Z1222="No","N/A",VLOOKUP(B1222,'Extension List'!$A$3:$T$1972,20,FALSE)))</f>
        <v>N/A</v>
      </c>
      <c r="AC1222" s="15" t="str">
        <f>IF(AA1222="N/A", "N/A", 0)</f>
        <v>N/A</v>
      </c>
      <c r="AD1222" s="16" t="str">
        <f>IF(AE1222="N/A", "N/A", AA1222-AE1222)</f>
        <v>N/A</v>
      </c>
      <c r="AE1222" s="16" t="str">
        <f>IF(AA1222="N/A", "N/A", IF(AC1222&gt;0, IF(AA1222&lt;13, ROUNDUP(0.25*AA1222,0), IF(AA1222&lt;26, ROUNDUP(0.4*AA1222,0), IF(AA1222&lt;51, ROUNDUP(0.6*AA1222,0), ROUNDUP(0.75*AA1222,0)))), "N/A"))</f>
        <v>N/A</v>
      </c>
      <c r="AF1222" s="16" t="str">
        <f>IF(AD1222="N/A","N/A", (AE1222*AC1222)+Q1222)</f>
        <v>N/A</v>
      </c>
      <c r="AG1222" s="16" t="str">
        <f>IF($AF1222="N/A", "N/A", "TBC")</f>
        <v>N/A</v>
      </c>
      <c r="AH1222" s="16" t="str">
        <f>IF($AF1222="N/A", "N/A", "TBC")</f>
        <v>N/A</v>
      </c>
      <c r="AI1222" s="16" t="str">
        <f>IF($AF1222="N/A","N/A",IF(AC1222&gt;1,"TBC","N/A"))</f>
        <v>N/A</v>
      </c>
      <c r="AJ1222" s="16" t="str">
        <f>IF($AF1222="N/A","N/A",IF(AC1222&gt;2,"TBC","N/A"))</f>
        <v>N/A</v>
      </c>
      <c r="AK1222" s="16" t="str">
        <f>IF($AF1222="N/A","N/A",IF(AC1222&gt;3,"TBC","N/A"))</f>
        <v>N/A</v>
      </c>
      <c r="AL1222" s="16" t="str">
        <f>IF(AC1222="N/A","N/A",IF(AC1222&gt;0,IF(SUM(AG1222:AK1222)&lt;&gt;AF1222,"CHECK","OK"),"N/A"))</f>
        <v>N/A</v>
      </c>
      <c r="AM1222" s="16" t="e">
        <f>IF(AD1222="N/A", L1222+T1222, L1222+AG1222)</f>
        <v>#VALUE!</v>
      </c>
      <c r="AN1222" s="16" t="str">
        <f>IF(AD1222="N/A", IF(U1222="N/A", "N/A", L1222+U1222), AD1222+AH1222)</f>
        <v>N/A</v>
      </c>
      <c r="AO1222" s="16" t="str">
        <f>IF(AD1222="N/A", IF(V1222="N/A", "N/A", L1222+V1222), IF(AI1222="N/A", "N/A", AD1222+AI1222))</f>
        <v>N/A</v>
      </c>
      <c r="AP1222" s="16" t="str">
        <f>IF(AD1222="N/A", IF(W1222="N/A", "N/A", L1222+W1222), IF(AJ1222="N/A", "N/A", AD1222+AJ1222))</f>
        <v>N/A</v>
      </c>
      <c r="AQ1222" s="16" t="str">
        <f>IF(AD1222="N/A", IF(X1222="N/A", "N/A", L1222+X1222), IF(AK1222="N/A", "N/A", AD1222+AK1222))</f>
        <v>N/A</v>
      </c>
      <c r="AR1222" s="15" t="s">
        <v>40</v>
      </c>
      <c r="AS1222" s="15" t="s">
        <v>40</v>
      </c>
      <c r="AT1222" s="15" t="s">
        <v>40</v>
      </c>
      <c r="AU1222" s="15" t="s">
        <v>40</v>
      </c>
      <c r="AV1222" s="15" t="s">
        <v>40</v>
      </c>
      <c r="AW1222" s="15" t="s">
        <v>40</v>
      </c>
      <c r="AX1222" s="15" t="s">
        <v>40</v>
      </c>
      <c r="AY1222" s="15" t="s">
        <v>40</v>
      </c>
      <c r="AZ1222" s="15" t="s">
        <v>40</v>
      </c>
      <c r="BA1222" s="15" t="s">
        <v>40</v>
      </c>
      <c r="BB1222" s="15" t="s">
        <v>40</v>
      </c>
      <c r="BC1222" s="15" t="s">
        <v>40</v>
      </c>
      <c r="BD1222" s="15" t="s">
        <v>40</v>
      </c>
      <c r="BE1222" s="15" t="s">
        <v>40</v>
      </c>
      <c r="BF1222" s="15" t="s">
        <v>40</v>
      </c>
      <c r="BG1222" s="15" t="s">
        <v>40</v>
      </c>
      <c r="BH1222" s="15" t="s">
        <v>40</v>
      </c>
      <c r="BJ1222" s="16" t="e">
        <f>IF(AR1222="R", $CA1222, IF(OR(AR1222="P", AR1222="T", AR1222="N"), 0, IF($C1222="DM", $T1222, IF(OR(AR1222="Y", AR1222="IR"),$AM1222,IF(AR1222="C", IF($BI1222="Y", IF($AF1222="N/A", $Q1222, $AF1222), IF($AG1222="N/A", $T1222,$AG1222)))))))</f>
        <v>#VALUE!</v>
      </c>
      <c r="BK1222" s="16" t="e">
        <f>IF(AS1222="R", $CA1222, IF(OR(AS1222="P", AS1222="T", AS1222="N"), 0, IF($C1222="DM", $T1222, IF(OR(AS1222="Y", AS1222="IR"),$AM1222,IF(AS1222="C", IF($BI1222="Y", IF($AF1222="N/A", $Q1222, $AF1222), IF($AG1222="N/A", $T1222,$AG1222)))))))</f>
        <v>#VALUE!</v>
      </c>
      <c r="BL1222" s="16" t="e">
        <f>IF(AT1222="R", $CA1222, IF(OR(AT1222="P", AT1222="T", AT1222="N"), 0, IF($C1222="DM", $T1222, IF(OR(AT1222="Y", AT1222="IR"),$AM1222,IF(AT1222="C", IF($BI1222="Y", IF($AF1222="N/A", $Q1222, $AF1222), IF($AG1222="N/A", $T1222,$AG1222)))))))</f>
        <v>#VALUE!</v>
      </c>
      <c r="BM1222" s="16" t="e">
        <f>IF(AU1222="R", $CA1222, IF(OR(AU1222="P", AU1222="T", AU1222="N"), 0, IF($C1222="DM", $T1222, IF(OR(AU1222="Y", AU1222="IR"),$AM1222,IF(AU1222="C", IF($BI1222="Y", IF($AF1222="N/A", $Q1222, $AF1222), IF($AG1222="N/A", $T1222,$AG1222)))))))</f>
        <v>#VALUE!</v>
      </c>
      <c r="BN1222" s="16" t="e">
        <f>IF(AV1222="R", $CA1222, IF(OR(AV1222="P", AV1222="T", AV1222="N"), 0, IF($C1222="DM", $T1222, IF(OR(AV1222="Y", AV1222="IR"),$AM1222,IF(AV1222="C", IF($BI1222="Y", IF($AF1222="N/A", $Q1222, $AF1222), IF($AG1222="N/A", $T1222,$AG1222)))))))</f>
        <v>#VALUE!</v>
      </c>
      <c r="BO1222" s="16" t="e">
        <f>IF(AW1222="R", $CA1222, IF(OR(AW1222="P", AW1222="T", AW1222="N"), 0, IF($C1222="DM", $T1222, IF(OR(AW1222="Y", AW1222="IR"),$AM1222,IF(AW1222="C", IF($BI1222="Y", IF($AF1222="N/A", $Q1222, $AF1222), IF($AG1222="N/A", $T1222,$AG1222)))))))</f>
        <v>#VALUE!</v>
      </c>
      <c r="BP1222" s="16" t="e">
        <f>IF(AX1222="R", $CA1222, IF(OR(AX1222="P", AX1222="T", AX1222="N"), 0, IF($C1222="DM", $T1222, IF(OR(AX1222="Y", AX1222="IR"),$AM1222,IF(AX1222="C", IF($BI1222="Y", IF($AF1222="N/A", $Q1222, $AF1222), IF($AG1222="N/A", $T1222,$AG1222)))))))</f>
        <v>#VALUE!</v>
      </c>
      <c r="BQ1222" s="16" t="e">
        <f>IF(AY1222="R", $CA1222, IF(OR(AY1222="P", AY1222="T", AY1222="N"), 0, IF($C1222="DM", $T1222, IF(OR(AY1222="Y", AY1222="IR"),$AM1222,IF(AY1222="C", IF($BI1222="Y", IF($AF1222="N/A", $Q1222, $AF1222), IF($AG1222="N/A", $T1222,$AG1222)))))))</f>
        <v>#VALUE!</v>
      </c>
      <c r="BR1222" s="16" t="e">
        <f>IF(AZ1222="R", $CA1222, IF(OR(AZ1222="P", AZ1222="T", AZ1222="N"), 0, IF($C1222="DM", $T1222, IF(OR(AZ1222="Y", AZ1222="IR"),$AM1222,IF(AZ1222="C", IF($BI1222="Y", IF($AF1222="N/A", $Q1222, $AF1222), IF($AG1222="N/A", $T1222,$AG1222)))))))</f>
        <v>#VALUE!</v>
      </c>
      <c r="BS1222" s="16" t="e">
        <f>IF(BA1222="R", $CA1222, IF(OR(BA1222="P", BA1222="T", BA1222="N"), 0, IF($C1222="DM", $T1222, IF(OR(BA1222="Y", BA1222="IR"),$AM1222,IF(BA1222="C", IF($BI1222="Y", IF($AF1222="N/A", $Q1222, $AF1222), IF($AG1222="N/A", $T1222,$AG1222)))))))</f>
        <v>#VALUE!</v>
      </c>
      <c r="BT1222" s="16" t="e">
        <f>IF(BB1222="R", $CA1222, IF(OR(BB1222="P", BB1222="T", BB1222="N"), 0, IF($C1222="DM", $T1222, IF(OR(BB1222="Y", BB1222="IR"),$AM1222,IF(BB1222="C", IF($BI1222="Y", IF($BA1222="C", IF($AF1222="N/A", $Q1222, $AF1222), IF($AF1222="N/A", $T1222, $AM1222)), IF($AG1222="N/A", $T1222,$AG1222)))))))</f>
        <v>#VALUE!</v>
      </c>
      <c r="BU1222" s="16" t="e">
        <f>IF(BC1222="R", $CA1222, IF(OR(BC1222="P", BC1222="T", BC1222="N"), 0, IF($C1222="DM", $T1222, IF(OR(BC1222="Y", BC1222="IR"),$AM1222,IF(BC1222="C", IF($BI1222="Y", IF($BA1222="C", IF($AF1222="N/A", $Q1222, $AF1222), IF($AF1222="N/A", $T1222, $AM1222)), IF($AG1222="N/A", $T1222,$AG1222)))))))</f>
        <v>#VALUE!</v>
      </c>
      <c r="BV1222" s="16" t="e">
        <f>IF(BD1222="R", $CA1222, IF(OR(BD1222="P", BD1222="T", BD1222="N"), 0, IF($C1222="DM", $T1222, IF(OR(BD1222="Y", BD1222="IR"),$AM1222,IF(BD1222="C", IF($BI1222="Y", IF($BA1222="C", IF($AF1222="N/A", $Q1222, $AF1222), IF($AF1222="N/A", $T1222, $AM1222)), IF($AG1222="N/A", $T1222,$AG1222)))))))</f>
        <v>#VALUE!</v>
      </c>
      <c r="BW1222" s="16" t="e">
        <f>IF(BE1222="R", $CA1222, IF(OR(BE1222="P", BE1222="T", BE1222="N"), 0, IF($C1222="DM", $T1222, IF(OR(BE1222="Y", BE1222="IR"),$AM1222,IF(BE1222="C", IF($BI1222="Y", IF($BA1222="C", IF($AF1222="N/A", $Q1222, $AF1222), IF($AF1222="N/A", $T1222, $AM1222)), IF($AG1222="N/A", $T1222,$AG1222)))))))</f>
        <v>#VALUE!</v>
      </c>
      <c r="BX1222" s="16" t="e">
        <f>IF(BF1222="R", $CA1222, IF(OR(BF1222="P", BF1222="T", BF1222="N"), 0, IF($C1222="DM", $T1222, IF(OR(BF1222="Y", BF1222="IR"),$AM1222,IF(BF1222="C", IF($BI1222="Y", IF($BA1222="C", IF($AF1222="N/A", $Q1222, $AF1222), IF($AF1222="N/A", $T1222, $AM1222)), IF($AG1222="N/A", $T1222,$AG1222)))))))</f>
        <v>#VALUE!</v>
      </c>
      <c r="BY1222" s="16" t="e">
        <f>IF(BG1222="R", $CA1222, IF(OR(BG1222="P", BG1222="T", BG1222="N"), 0, IF($C1222="DM", $T1222, IF(OR(BG1222="Y", BG1222="IR"),$AM1222,IF(BG1222="C", IF($BI1222="Y", IF($BA1222="C", IF($AF1222="N/A", $Q1222, $AF1222), IF($AF1222="N/A", $T1222, $AM1222)), IF($AG1222="N/A", $T1222,$AG1222)))))))</f>
        <v>#VALUE!</v>
      </c>
      <c r="BZ1222" s="16" t="e">
        <f>IF(BH1222="R", $CA1222, IF(OR(BH1222="P", BH1222="T", BH1222="N"), 0, IF($C1222="DM", $T1222, IF(OR(BH1222="Y", BH1222="IR"),$AM1222,IF(BH1222="C", IF($BI1222="Y", IF($BA1222="C", IF($AF1222="N/A", $Q1222, $AF1222), IF($AF1222="N/A", $T1222, $AM1222)), IF($AG1222="N/A", $T1222,$AG1222)))))))</f>
        <v>#VALUE!</v>
      </c>
      <c r="CA1222" s="15" t="s">
        <v>75</v>
      </c>
      <c r="CB1222" s="16" t="e">
        <f>BZ1222</f>
        <v>#VALUE!</v>
      </c>
      <c r="CC1222" s="15" t="str">
        <f>IF(OR($BH1222="T", $BH1222="R"), 0, IF($BH1222="C", IF($BI1222="Y", IF($BA1222="C", 0, IF(AF1222="N/A", Q1222-T1222, AF1222-AG1222)), IF($AF1222="N/A", U1222, AH1222)), AN1222))</f>
        <v>N/A</v>
      </c>
      <c r="CD1222" s="15" t="str">
        <f>IF(OR($BH1222="T", $BH1222="R"), 0, IF($BH1222="C", IF($BI1222="Y", 0, IF($AF1222="N/A", V1222, AI1222)), AO1222))</f>
        <v>N/A</v>
      </c>
      <c r="CE1222" s="15" t="str">
        <f>IF(OR($BH1222="T", $BH1222="R"), 0, IF($BH1222="C", IF($BI1222="Y", 0, IF($AF1222="N/A", W1222, AJ1222)), AP1222))</f>
        <v>N/A</v>
      </c>
      <c r="CF1222" s="15" t="str">
        <f>IF(OR($BH1222="T", $BH1222="R"), 0, IF($BH1222="C", IF($BI1222="Y", 0, IF($AF1222="N/A", X1222, AK1222)), AQ1222))</f>
        <v>N/A</v>
      </c>
    </row>
    <row r="1223" spans="1:84" x14ac:dyDescent="0.25">
      <c r="A1223" s="14">
        <v>6200</v>
      </c>
      <c r="B1223" s="15"/>
      <c r="C1223" s="15"/>
      <c r="D1223" s="15"/>
      <c r="E1223" s="15" t="e">
        <f>VLOOKUP(B1223, 'Rookie Year'!$A$2:$B$55679,2,FALSE)</f>
        <v>#N/A</v>
      </c>
      <c r="F1223" s="15">
        <v>2024</v>
      </c>
      <c r="G1223" s="15" t="s">
        <v>42</v>
      </c>
      <c r="H1223" s="15"/>
      <c r="I1223" s="16"/>
      <c r="J1223" s="15"/>
      <c r="K1223" s="17">
        <f>IF(AND(G1223&lt;&gt;"N",R1223="N/A"), IF(I1223&lt;4, 0, 0.25),IF(I1223=1, IF(J1223=1,0.25, 0.25), IF(I1223&lt;13, 0.25, IF(I1223&lt;26, 0.4, IF(I1223&lt;51, 0.6, 0.75)))))</f>
        <v>0.25</v>
      </c>
      <c r="L1223" s="16">
        <f>I1223-M1223</f>
        <v>0</v>
      </c>
      <c r="M1223" s="16">
        <f>ROUNDUP(I1223*K1223,0)</f>
        <v>0</v>
      </c>
      <c r="N1223" s="16">
        <f>M1223*J1223</f>
        <v>0</v>
      </c>
      <c r="O1223" s="16">
        <v>0</v>
      </c>
      <c r="P1223" s="16">
        <v>0</v>
      </c>
      <c r="Q1223" s="16">
        <f>N1223-O1223-P1223</f>
        <v>0</v>
      </c>
      <c r="R1223" s="15" t="s">
        <v>75</v>
      </c>
      <c r="S1223" s="15">
        <f>IF(R1223="N/A", J1223-($B$1-F1223), J1223-($B$1-R1223))</f>
        <v>0</v>
      </c>
      <c r="T1223" s="16" t="str">
        <f>IF($S1223&lt;1, "N/A", $M1223)</f>
        <v>N/A</v>
      </c>
      <c r="U1223" s="16" t="str">
        <f>IF($S1223&lt;2, "N/A", $M1223)</f>
        <v>N/A</v>
      </c>
      <c r="V1223" s="16" t="str">
        <f>IF($S1223&lt;3, "N/A", $M1223)</f>
        <v>N/A</v>
      </c>
      <c r="W1223" s="16" t="str">
        <f>IF($S1223&lt;4, "N/A", $M1223)</f>
        <v>N/A</v>
      </c>
      <c r="X1223" s="16" t="str">
        <f>IF($S1223&lt;5, "N/A", $M1223)</f>
        <v>N/A</v>
      </c>
      <c r="Y1223" s="15" t="str">
        <f>IF(SUM(T1223:X1223)&lt;&gt;Q1223, "CHECK", "OK")</f>
        <v>OK</v>
      </c>
      <c r="Z1223" s="15" t="str">
        <f>IF(F1223=$B$1, "No", IF(S1223=1, "Yes", "No"))</f>
        <v>No</v>
      </c>
      <c r="AA1223" s="18" t="str">
        <f>IF(C1223="DM", "N/A", IF(Z1223="No","N/A",VLOOKUP(B1223,'Extension List'!$A$3:$R$1972,18,FALSE)))</f>
        <v>N/A</v>
      </c>
      <c r="AB1223" s="15" t="str">
        <f>IF(C1223="DM", "N/A", IF(Z1223="No","N/A",VLOOKUP(B1223,'Extension List'!$A$3:$T$1972,20,FALSE)))</f>
        <v>N/A</v>
      </c>
      <c r="AC1223" s="15" t="str">
        <f>IF(AA1223="N/A", "N/A", 0)</f>
        <v>N/A</v>
      </c>
      <c r="AD1223" s="16" t="str">
        <f>IF(AE1223="N/A", "N/A", AA1223-AE1223)</f>
        <v>N/A</v>
      </c>
      <c r="AE1223" s="16" t="str">
        <f>IF(AA1223="N/A", "N/A", IF(AC1223&gt;0, IF(AA1223&lt;13, ROUNDUP(0.25*AA1223,0), IF(AA1223&lt;26, ROUNDUP(0.4*AA1223,0), IF(AA1223&lt;51, ROUNDUP(0.6*AA1223,0), ROUNDUP(0.75*AA1223,0)))), "N/A"))</f>
        <v>N/A</v>
      </c>
      <c r="AF1223" s="16" t="str">
        <f>IF(AD1223="N/A","N/A", (AE1223*AC1223)+Q1223)</f>
        <v>N/A</v>
      </c>
      <c r="AG1223" s="16" t="str">
        <f>IF($AF1223="N/A", "N/A", "TBC")</f>
        <v>N/A</v>
      </c>
      <c r="AH1223" s="16" t="str">
        <f>IF($AF1223="N/A", "N/A", "TBC")</f>
        <v>N/A</v>
      </c>
      <c r="AI1223" s="16" t="str">
        <f>IF($AF1223="N/A","N/A",IF(AC1223&gt;1,"TBC","N/A"))</f>
        <v>N/A</v>
      </c>
      <c r="AJ1223" s="16" t="str">
        <f>IF($AF1223="N/A","N/A",IF(AC1223&gt;2,"TBC","N/A"))</f>
        <v>N/A</v>
      </c>
      <c r="AK1223" s="16" t="str">
        <f>IF($AF1223="N/A","N/A",IF(AC1223&gt;3,"TBC","N/A"))</f>
        <v>N/A</v>
      </c>
      <c r="AL1223" s="16" t="str">
        <f>IF(AC1223="N/A","N/A",IF(AC1223&gt;0,IF(SUM(AG1223:AK1223)&lt;&gt;AF1223,"CHECK","OK"),"N/A"))</f>
        <v>N/A</v>
      </c>
      <c r="AM1223" s="16" t="e">
        <f>IF(AD1223="N/A", L1223+T1223, L1223+AG1223)</f>
        <v>#VALUE!</v>
      </c>
      <c r="AN1223" s="16" t="str">
        <f>IF(AD1223="N/A", IF(U1223="N/A", "N/A", L1223+U1223), AD1223+AH1223)</f>
        <v>N/A</v>
      </c>
      <c r="AO1223" s="16" t="str">
        <f>IF(AD1223="N/A", IF(V1223="N/A", "N/A", L1223+V1223), IF(AI1223="N/A", "N/A", AD1223+AI1223))</f>
        <v>N/A</v>
      </c>
      <c r="AP1223" s="16" t="str">
        <f>IF(AD1223="N/A", IF(W1223="N/A", "N/A", L1223+W1223), IF(AJ1223="N/A", "N/A", AD1223+AJ1223))</f>
        <v>N/A</v>
      </c>
      <c r="AQ1223" s="16" t="str">
        <f>IF(AD1223="N/A", IF(X1223="N/A", "N/A", L1223+X1223), IF(AK1223="N/A", "N/A", AD1223+AK1223))</f>
        <v>N/A</v>
      </c>
      <c r="AR1223" s="15" t="s">
        <v>40</v>
      </c>
      <c r="AS1223" s="15" t="s">
        <v>40</v>
      </c>
      <c r="AT1223" s="15" t="s">
        <v>40</v>
      </c>
      <c r="AU1223" s="15" t="s">
        <v>40</v>
      </c>
      <c r="AV1223" s="15" t="s">
        <v>40</v>
      </c>
      <c r="AW1223" s="15" t="s">
        <v>40</v>
      </c>
      <c r="AX1223" s="15" t="s">
        <v>40</v>
      </c>
      <c r="AY1223" s="15" t="s">
        <v>40</v>
      </c>
      <c r="AZ1223" s="15" t="s">
        <v>40</v>
      </c>
      <c r="BA1223" s="15" t="s">
        <v>40</v>
      </c>
      <c r="BB1223" s="15" t="s">
        <v>40</v>
      </c>
      <c r="BC1223" s="15" t="s">
        <v>40</v>
      </c>
      <c r="BD1223" s="15" t="s">
        <v>40</v>
      </c>
      <c r="BE1223" s="15" t="s">
        <v>40</v>
      </c>
      <c r="BF1223" s="15" t="s">
        <v>40</v>
      </c>
      <c r="BG1223" s="15" t="s">
        <v>40</v>
      </c>
      <c r="BH1223" s="15" t="s">
        <v>40</v>
      </c>
      <c r="BJ1223" s="16" t="e">
        <f>IF(AR1223="R", $CA1223, IF(OR(AR1223="P", AR1223="T", AR1223="N"), 0, IF($C1223="DM", $T1223, IF(OR(AR1223="Y", AR1223="IR"),$AM1223,IF(AR1223="C", IF($BI1223="Y", IF($AF1223="N/A", $Q1223, $AF1223), IF($AG1223="N/A", $T1223,$AG1223)))))))</f>
        <v>#VALUE!</v>
      </c>
      <c r="BK1223" s="16" t="e">
        <f>IF(AS1223="R", $CA1223, IF(OR(AS1223="P", AS1223="T", AS1223="N"), 0, IF($C1223="DM", $T1223, IF(OR(AS1223="Y", AS1223="IR"),$AM1223,IF(AS1223="C", IF($BI1223="Y", IF($AF1223="N/A", $Q1223, $AF1223), IF($AG1223="N/A", $T1223,$AG1223)))))))</f>
        <v>#VALUE!</v>
      </c>
      <c r="BL1223" s="16" t="e">
        <f>IF(AT1223="R", $CA1223, IF(OR(AT1223="P", AT1223="T", AT1223="N"), 0, IF($C1223="DM", $T1223, IF(OR(AT1223="Y", AT1223="IR"),$AM1223,IF(AT1223="C", IF($BI1223="Y", IF($AF1223="N/A", $Q1223, $AF1223), IF($AG1223="N/A", $T1223,$AG1223)))))))</f>
        <v>#VALUE!</v>
      </c>
      <c r="BM1223" s="16" t="e">
        <f>IF(AU1223="R", $CA1223, IF(OR(AU1223="P", AU1223="T", AU1223="N"), 0, IF($C1223="DM", $T1223, IF(OR(AU1223="Y", AU1223="IR"),$AM1223,IF(AU1223="C", IF($BI1223="Y", IF($AF1223="N/A", $Q1223, $AF1223), IF($AG1223="N/A", $T1223,$AG1223)))))))</f>
        <v>#VALUE!</v>
      </c>
      <c r="BN1223" s="16" t="e">
        <f>IF(AV1223="R", $CA1223, IF(OR(AV1223="P", AV1223="T", AV1223="N"), 0, IF($C1223="DM", $T1223, IF(OR(AV1223="Y", AV1223="IR"),$AM1223,IF(AV1223="C", IF($BI1223="Y", IF($AF1223="N/A", $Q1223, $AF1223), IF($AG1223="N/A", $T1223,$AG1223)))))))</f>
        <v>#VALUE!</v>
      </c>
      <c r="BO1223" s="16" t="e">
        <f>IF(AW1223="R", $CA1223, IF(OR(AW1223="P", AW1223="T", AW1223="N"), 0, IF($C1223="DM", $T1223, IF(OR(AW1223="Y", AW1223="IR"),$AM1223,IF(AW1223="C", IF($BI1223="Y", IF($AF1223="N/A", $Q1223, $AF1223), IF($AG1223="N/A", $T1223,$AG1223)))))))</f>
        <v>#VALUE!</v>
      </c>
      <c r="BP1223" s="16" t="e">
        <f>IF(AX1223="R", $CA1223, IF(OR(AX1223="P", AX1223="T", AX1223="N"), 0, IF($C1223="DM", $T1223, IF(OR(AX1223="Y", AX1223="IR"),$AM1223,IF(AX1223="C", IF($BI1223="Y", IF($AF1223="N/A", $Q1223, $AF1223), IF($AG1223="N/A", $T1223,$AG1223)))))))</f>
        <v>#VALUE!</v>
      </c>
      <c r="BQ1223" s="16" t="e">
        <f>IF(AY1223="R", $CA1223, IF(OR(AY1223="P", AY1223="T", AY1223="N"), 0, IF($C1223="DM", $T1223, IF(OR(AY1223="Y", AY1223="IR"),$AM1223,IF(AY1223="C", IF($BI1223="Y", IF($AF1223="N/A", $Q1223, $AF1223), IF($AG1223="N/A", $T1223,$AG1223)))))))</f>
        <v>#VALUE!</v>
      </c>
      <c r="BR1223" s="16" t="e">
        <f>IF(AZ1223="R", $CA1223, IF(OR(AZ1223="P", AZ1223="T", AZ1223="N"), 0, IF($C1223="DM", $T1223, IF(OR(AZ1223="Y", AZ1223="IR"),$AM1223,IF(AZ1223="C", IF($BI1223="Y", IF($AF1223="N/A", $Q1223, $AF1223), IF($AG1223="N/A", $T1223,$AG1223)))))))</f>
        <v>#VALUE!</v>
      </c>
      <c r="BS1223" s="16" t="e">
        <f>IF(BA1223="R", $CA1223, IF(OR(BA1223="P", BA1223="T", BA1223="N"), 0, IF($C1223="DM", $T1223, IF(OR(BA1223="Y", BA1223="IR"),$AM1223,IF(BA1223="C", IF($BI1223="Y", IF($AF1223="N/A", $Q1223, $AF1223), IF($AG1223="N/A", $T1223,$AG1223)))))))</f>
        <v>#VALUE!</v>
      </c>
      <c r="BT1223" s="16" t="e">
        <f>IF(BB1223="R", $CA1223, IF(OR(BB1223="P", BB1223="T", BB1223="N"), 0, IF($C1223="DM", $T1223, IF(OR(BB1223="Y", BB1223="IR"),$AM1223,IF(BB1223="C", IF($BI1223="Y", IF($BA1223="C", IF($AF1223="N/A", $Q1223, $AF1223), IF($AF1223="N/A", $T1223, $AM1223)), IF($AG1223="N/A", $T1223,$AG1223)))))))</f>
        <v>#VALUE!</v>
      </c>
      <c r="BU1223" s="16" t="e">
        <f>IF(BC1223="R", $CA1223, IF(OR(BC1223="P", BC1223="T", BC1223="N"), 0, IF($C1223="DM", $T1223, IF(OR(BC1223="Y", BC1223="IR"),$AM1223,IF(BC1223="C", IF($BI1223="Y", IF($BA1223="C", IF($AF1223="N/A", $Q1223, $AF1223), IF($AF1223="N/A", $T1223, $AM1223)), IF($AG1223="N/A", $T1223,$AG1223)))))))</f>
        <v>#VALUE!</v>
      </c>
      <c r="BV1223" s="16" t="e">
        <f>IF(BD1223="R", $CA1223, IF(OR(BD1223="P", BD1223="T", BD1223="N"), 0, IF($C1223="DM", $T1223, IF(OR(BD1223="Y", BD1223="IR"),$AM1223,IF(BD1223="C", IF($BI1223="Y", IF($BA1223="C", IF($AF1223="N/A", $Q1223, $AF1223), IF($AF1223="N/A", $T1223, $AM1223)), IF($AG1223="N/A", $T1223,$AG1223)))))))</f>
        <v>#VALUE!</v>
      </c>
      <c r="BW1223" s="16" t="e">
        <f>IF(BE1223="R", $CA1223, IF(OR(BE1223="P", BE1223="T", BE1223="N"), 0, IF($C1223="DM", $T1223, IF(OR(BE1223="Y", BE1223="IR"),$AM1223,IF(BE1223="C", IF($BI1223="Y", IF($BA1223="C", IF($AF1223="N/A", $Q1223, $AF1223), IF($AF1223="N/A", $T1223, $AM1223)), IF($AG1223="N/A", $T1223,$AG1223)))))))</f>
        <v>#VALUE!</v>
      </c>
      <c r="BX1223" s="16" t="e">
        <f>IF(BF1223="R", $CA1223, IF(OR(BF1223="P", BF1223="T", BF1223="N"), 0, IF($C1223="DM", $T1223, IF(OR(BF1223="Y", BF1223="IR"),$AM1223,IF(BF1223="C", IF($BI1223="Y", IF($BA1223="C", IF($AF1223="N/A", $Q1223, $AF1223), IF($AF1223="N/A", $T1223, $AM1223)), IF($AG1223="N/A", $T1223,$AG1223)))))))</f>
        <v>#VALUE!</v>
      </c>
      <c r="BY1223" s="16" t="e">
        <f>IF(BG1223="R", $CA1223, IF(OR(BG1223="P", BG1223="T", BG1223="N"), 0, IF($C1223="DM", $T1223, IF(OR(BG1223="Y", BG1223="IR"),$AM1223,IF(BG1223="C", IF($BI1223="Y", IF($BA1223="C", IF($AF1223="N/A", $Q1223, $AF1223), IF($AF1223="N/A", $T1223, $AM1223)), IF($AG1223="N/A", $T1223,$AG1223)))))))</f>
        <v>#VALUE!</v>
      </c>
      <c r="BZ1223" s="16" t="e">
        <f>IF(BH1223="R", $CA1223, IF(OR(BH1223="P", BH1223="T", BH1223="N"), 0, IF($C1223="DM", $T1223, IF(OR(BH1223="Y", BH1223="IR"),$AM1223,IF(BH1223="C", IF($BI1223="Y", IF($BA1223="C", IF($AF1223="N/A", $Q1223, $AF1223), IF($AF1223="N/A", $T1223, $AM1223)), IF($AG1223="N/A", $T1223,$AG1223)))))))</f>
        <v>#VALUE!</v>
      </c>
      <c r="CA1223" s="15" t="s">
        <v>75</v>
      </c>
      <c r="CB1223" s="16" t="e">
        <f>BZ1223</f>
        <v>#VALUE!</v>
      </c>
      <c r="CC1223" s="15" t="str">
        <f>IF(OR($BH1223="T", $BH1223="R"), 0, IF($BH1223="C", IF($BI1223="Y", IF($BA1223="C", 0, IF(AF1223="N/A", Q1223-T1223, AF1223-AG1223)), IF($AF1223="N/A", U1223, AH1223)), AN1223))</f>
        <v>N/A</v>
      </c>
      <c r="CD1223" s="15" t="str">
        <f>IF(OR($BH1223="T", $BH1223="R"), 0, IF($BH1223="C", IF($BI1223="Y", 0, IF($AF1223="N/A", V1223, AI1223)), AO1223))</f>
        <v>N/A</v>
      </c>
      <c r="CE1223" s="15" t="str">
        <f>IF(OR($BH1223="T", $BH1223="R"), 0, IF($BH1223="C", IF($BI1223="Y", 0, IF($AF1223="N/A", W1223, AJ1223)), AP1223))</f>
        <v>N/A</v>
      </c>
      <c r="CF1223" s="15" t="str">
        <f>IF(OR($BH1223="T", $BH1223="R"), 0, IF($BH1223="C", IF($BI1223="Y", 0, IF($AF1223="N/A", X1223, AK1223)), AQ1223))</f>
        <v>N/A</v>
      </c>
    </row>
    <row r="1224" spans="1:84" x14ac:dyDescent="0.25">
      <c r="A1224" s="14">
        <v>6201</v>
      </c>
      <c r="B1224" s="15"/>
      <c r="C1224" s="15"/>
      <c r="D1224" s="15"/>
      <c r="E1224" s="15" t="e">
        <f>VLOOKUP(B1224, 'Rookie Year'!$A$2:$B$55679,2,FALSE)</f>
        <v>#N/A</v>
      </c>
      <c r="F1224" s="15">
        <v>2024</v>
      </c>
      <c r="G1224" s="15" t="s">
        <v>42</v>
      </c>
      <c r="H1224" s="15"/>
      <c r="I1224" s="16"/>
      <c r="J1224" s="15"/>
      <c r="K1224" s="17">
        <f>IF(AND(G1224&lt;&gt;"N",R1224="N/A"), IF(I1224&lt;4, 0, 0.25),IF(I1224=1, IF(J1224=1,0.25, 0.25), IF(I1224&lt;13, 0.25, IF(I1224&lt;26, 0.4, IF(I1224&lt;51, 0.6, 0.75)))))</f>
        <v>0.25</v>
      </c>
      <c r="L1224" s="16">
        <f>I1224-M1224</f>
        <v>0</v>
      </c>
      <c r="M1224" s="16">
        <f>ROUNDUP(I1224*K1224,0)</f>
        <v>0</v>
      </c>
      <c r="N1224" s="16">
        <f>M1224*J1224</f>
        <v>0</v>
      </c>
      <c r="O1224" s="16">
        <v>0</v>
      </c>
      <c r="P1224" s="16">
        <v>0</v>
      </c>
      <c r="Q1224" s="16">
        <f>N1224-O1224-P1224</f>
        <v>0</v>
      </c>
      <c r="R1224" s="15" t="s">
        <v>75</v>
      </c>
      <c r="S1224" s="15">
        <f>IF(R1224="N/A", J1224-($B$1-F1224), J1224-($B$1-R1224))</f>
        <v>0</v>
      </c>
      <c r="T1224" s="16" t="str">
        <f>IF($S1224&lt;1, "N/A", $M1224)</f>
        <v>N/A</v>
      </c>
      <c r="U1224" s="16" t="str">
        <f>IF($S1224&lt;2, "N/A", $M1224)</f>
        <v>N/A</v>
      </c>
      <c r="V1224" s="16" t="str">
        <f>IF($S1224&lt;3, "N/A", $M1224)</f>
        <v>N/A</v>
      </c>
      <c r="W1224" s="16" t="str">
        <f>IF($S1224&lt;4, "N/A", $M1224)</f>
        <v>N/A</v>
      </c>
      <c r="X1224" s="16" t="str">
        <f>IF($S1224&lt;5, "N/A", $M1224)</f>
        <v>N/A</v>
      </c>
      <c r="Y1224" s="15" t="str">
        <f>IF(SUM(T1224:X1224)&lt;&gt;Q1224, "CHECK", "OK")</f>
        <v>OK</v>
      </c>
      <c r="Z1224" s="15" t="str">
        <f>IF(F1224=$B$1, "No", IF(S1224=1, "Yes", "No"))</f>
        <v>No</v>
      </c>
      <c r="AA1224" s="18" t="str">
        <f>IF(C1224="DM", "N/A", IF(Z1224="No","N/A",VLOOKUP(B1224,'Extension List'!$A$3:$R$1972,18,FALSE)))</f>
        <v>N/A</v>
      </c>
      <c r="AB1224" s="15" t="str">
        <f>IF(C1224="DM", "N/A", IF(Z1224="No","N/A",VLOOKUP(B1224,'Extension List'!$A$3:$T$1972,20,FALSE)))</f>
        <v>N/A</v>
      </c>
      <c r="AC1224" s="15" t="str">
        <f>IF(AA1224="N/A", "N/A", 0)</f>
        <v>N/A</v>
      </c>
      <c r="AD1224" s="16" t="str">
        <f>IF(AE1224="N/A", "N/A", AA1224-AE1224)</f>
        <v>N/A</v>
      </c>
      <c r="AE1224" s="16" t="str">
        <f>IF(AA1224="N/A", "N/A", IF(AC1224&gt;0, IF(AA1224&lt;13, ROUNDUP(0.25*AA1224,0), IF(AA1224&lt;26, ROUNDUP(0.4*AA1224,0), IF(AA1224&lt;51, ROUNDUP(0.6*AA1224,0), ROUNDUP(0.75*AA1224,0)))), "N/A"))</f>
        <v>N/A</v>
      </c>
      <c r="AF1224" s="16" t="str">
        <f>IF(AD1224="N/A","N/A", (AE1224*AC1224)+Q1224)</f>
        <v>N/A</v>
      </c>
      <c r="AG1224" s="16" t="str">
        <f>IF($AF1224="N/A", "N/A", "TBC")</f>
        <v>N/A</v>
      </c>
      <c r="AH1224" s="16" t="str">
        <f>IF($AF1224="N/A", "N/A", "TBC")</f>
        <v>N/A</v>
      </c>
      <c r="AI1224" s="16" t="str">
        <f>IF($AF1224="N/A","N/A",IF(AC1224&gt;1,"TBC","N/A"))</f>
        <v>N/A</v>
      </c>
      <c r="AJ1224" s="16" t="str">
        <f>IF($AF1224="N/A","N/A",IF(AC1224&gt;2,"TBC","N/A"))</f>
        <v>N/A</v>
      </c>
      <c r="AK1224" s="16" t="str">
        <f>IF($AF1224="N/A","N/A",IF(AC1224&gt;3,"TBC","N/A"))</f>
        <v>N/A</v>
      </c>
      <c r="AL1224" s="16" t="str">
        <f>IF(AC1224="N/A","N/A",IF(AC1224&gt;0,IF(SUM(AG1224:AK1224)&lt;&gt;AF1224,"CHECK","OK"),"N/A"))</f>
        <v>N/A</v>
      </c>
      <c r="AM1224" s="16" t="e">
        <f>IF(AD1224="N/A", L1224+T1224, L1224+AG1224)</f>
        <v>#VALUE!</v>
      </c>
      <c r="AN1224" s="16" t="str">
        <f>IF(AD1224="N/A", IF(U1224="N/A", "N/A", L1224+U1224), AD1224+AH1224)</f>
        <v>N/A</v>
      </c>
      <c r="AO1224" s="16" t="str">
        <f>IF(AD1224="N/A", IF(V1224="N/A", "N/A", L1224+V1224), IF(AI1224="N/A", "N/A", AD1224+AI1224))</f>
        <v>N/A</v>
      </c>
      <c r="AP1224" s="16" t="str">
        <f>IF(AD1224="N/A", IF(W1224="N/A", "N/A", L1224+W1224), IF(AJ1224="N/A", "N/A", AD1224+AJ1224))</f>
        <v>N/A</v>
      </c>
      <c r="AQ1224" s="16" t="str">
        <f>IF(AD1224="N/A", IF(X1224="N/A", "N/A", L1224+X1224), IF(AK1224="N/A", "N/A", AD1224+AK1224))</f>
        <v>N/A</v>
      </c>
      <c r="AR1224" s="15" t="s">
        <v>40</v>
      </c>
      <c r="AS1224" s="15" t="s">
        <v>40</v>
      </c>
      <c r="AT1224" s="15" t="s">
        <v>40</v>
      </c>
      <c r="AU1224" s="15" t="s">
        <v>40</v>
      </c>
      <c r="AV1224" s="15" t="s">
        <v>40</v>
      </c>
      <c r="AW1224" s="15" t="s">
        <v>40</v>
      </c>
      <c r="AX1224" s="15" t="s">
        <v>40</v>
      </c>
      <c r="AY1224" s="15" t="s">
        <v>40</v>
      </c>
      <c r="AZ1224" s="15" t="s">
        <v>40</v>
      </c>
      <c r="BA1224" s="15" t="s">
        <v>40</v>
      </c>
      <c r="BB1224" s="15" t="s">
        <v>40</v>
      </c>
      <c r="BC1224" s="15" t="s">
        <v>40</v>
      </c>
      <c r="BD1224" s="15" t="s">
        <v>40</v>
      </c>
      <c r="BE1224" s="15" t="s">
        <v>40</v>
      </c>
      <c r="BF1224" s="15" t="s">
        <v>40</v>
      </c>
      <c r="BG1224" s="15" t="s">
        <v>40</v>
      </c>
      <c r="BH1224" s="15" t="s">
        <v>40</v>
      </c>
      <c r="BJ1224" s="16" t="e">
        <f>IF(AR1224="R", $CA1224, IF(OR(AR1224="P", AR1224="T", AR1224="N"), 0, IF($C1224="DM", $T1224, IF(OR(AR1224="Y", AR1224="IR"),$AM1224,IF(AR1224="C", IF($BI1224="Y", IF($AF1224="N/A", $Q1224, $AF1224), IF($AG1224="N/A", $T1224,$AG1224)))))))</f>
        <v>#VALUE!</v>
      </c>
      <c r="BK1224" s="16" t="e">
        <f>IF(AS1224="R", $CA1224, IF(OR(AS1224="P", AS1224="T", AS1224="N"), 0, IF($C1224="DM", $T1224, IF(OR(AS1224="Y", AS1224="IR"),$AM1224,IF(AS1224="C", IF($BI1224="Y", IF($AF1224="N/A", $Q1224, $AF1224), IF($AG1224="N/A", $T1224,$AG1224)))))))</f>
        <v>#VALUE!</v>
      </c>
      <c r="BL1224" s="16" t="e">
        <f>IF(AT1224="R", $CA1224, IF(OR(AT1224="P", AT1224="T", AT1224="N"), 0, IF($C1224="DM", $T1224, IF(OR(AT1224="Y", AT1224="IR"),$AM1224,IF(AT1224="C", IF($BI1224="Y", IF($AF1224="N/A", $Q1224, $AF1224), IF($AG1224="N/A", $T1224,$AG1224)))))))</f>
        <v>#VALUE!</v>
      </c>
      <c r="BM1224" s="16" t="e">
        <f>IF(AU1224="R", $CA1224, IF(OR(AU1224="P", AU1224="T", AU1224="N"), 0, IF($C1224="DM", $T1224, IF(OR(AU1224="Y", AU1224="IR"),$AM1224,IF(AU1224="C", IF($BI1224="Y", IF($AF1224="N/A", $Q1224, $AF1224), IF($AG1224="N/A", $T1224,$AG1224)))))))</f>
        <v>#VALUE!</v>
      </c>
      <c r="BN1224" s="16" t="e">
        <f>IF(AV1224="R", $CA1224, IF(OR(AV1224="P", AV1224="T", AV1224="N"), 0, IF($C1224="DM", $T1224, IF(OR(AV1224="Y", AV1224="IR"),$AM1224,IF(AV1224="C", IF($BI1224="Y", IF($AF1224="N/A", $Q1224, $AF1224), IF($AG1224="N/A", $T1224,$AG1224)))))))</f>
        <v>#VALUE!</v>
      </c>
      <c r="BO1224" s="16" t="e">
        <f>IF(AW1224="R", $CA1224, IF(OR(AW1224="P", AW1224="T", AW1224="N"), 0, IF($C1224="DM", $T1224, IF(OR(AW1224="Y", AW1224="IR"),$AM1224,IF(AW1224="C", IF($BI1224="Y", IF($AF1224="N/A", $Q1224, $AF1224), IF($AG1224="N/A", $T1224,$AG1224)))))))</f>
        <v>#VALUE!</v>
      </c>
      <c r="BP1224" s="16" t="e">
        <f>IF(AX1224="R", $CA1224, IF(OR(AX1224="P", AX1224="T", AX1224="N"), 0, IF($C1224="DM", $T1224, IF(OR(AX1224="Y", AX1224="IR"),$AM1224,IF(AX1224="C", IF($BI1224="Y", IF($AF1224="N/A", $Q1224, $AF1224), IF($AG1224="N/A", $T1224,$AG1224)))))))</f>
        <v>#VALUE!</v>
      </c>
      <c r="BQ1224" s="16" t="e">
        <f>IF(AY1224="R", $CA1224, IF(OR(AY1224="P", AY1224="T", AY1224="N"), 0, IF($C1224="DM", $T1224, IF(OR(AY1224="Y", AY1224="IR"),$AM1224,IF(AY1224="C", IF($BI1224="Y", IF($AF1224="N/A", $Q1224, $AF1224), IF($AG1224="N/A", $T1224,$AG1224)))))))</f>
        <v>#VALUE!</v>
      </c>
      <c r="BR1224" s="16" t="e">
        <f>IF(AZ1224="R", $CA1224, IF(OR(AZ1224="P", AZ1224="T", AZ1224="N"), 0, IF($C1224="DM", $T1224, IF(OR(AZ1224="Y", AZ1224="IR"),$AM1224,IF(AZ1224="C", IF($BI1224="Y", IF($AF1224="N/A", $Q1224, $AF1224), IF($AG1224="N/A", $T1224,$AG1224)))))))</f>
        <v>#VALUE!</v>
      </c>
      <c r="BS1224" s="16" t="e">
        <f>IF(BA1224="R", $CA1224, IF(OR(BA1224="P", BA1224="T", BA1224="N"), 0, IF($C1224="DM", $T1224, IF(OR(BA1224="Y", BA1224="IR"),$AM1224,IF(BA1224="C", IF($BI1224="Y", IF($AF1224="N/A", $Q1224, $AF1224), IF($AG1224="N/A", $T1224,$AG1224)))))))</f>
        <v>#VALUE!</v>
      </c>
      <c r="BT1224" s="16" t="e">
        <f>IF(BB1224="R", $CA1224, IF(OR(BB1224="P", BB1224="T", BB1224="N"), 0, IF($C1224="DM", $T1224, IF(OR(BB1224="Y", BB1224="IR"),$AM1224,IF(BB1224="C", IF($BI1224="Y", IF($BA1224="C", IF($AF1224="N/A", $Q1224, $AF1224), IF($AF1224="N/A", $T1224, $AM1224)), IF($AG1224="N/A", $T1224,$AG1224)))))))</f>
        <v>#VALUE!</v>
      </c>
      <c r="BU1224" s="16" t="e">
        <f>IF(BC1224="R", $CA1224, IF(OR(BC1224="P", BC1224="T", BC1224="N"), 0, IF($C1224="DM", $T1224, IF(OR(BC1224="Y", BC1224="IR"),$AM1224,IF(BC1224="C", IF($BI1224="Y", IF($BA1224="C", IF($AF1224="N/A", $Q1224, $AF1224), IF($AF1224="N/A", $T1224, $AM1224)), IF($AG1224="N/A", $T1224,$AG1224)))))))</f>
        <v>#VALUE!</v>
      </c>
      <c r="BV1224" s="16" t="e">
        <f>IF(BD1224="R", $CA1224, IF(OR(BD1224="P", BD1224="T", BD1224="N"), 0, IF($C1224="DM", $T1224, IF(OR(BD1224="Y", BD1224="IR"),$AM1224,IF(BD1224="C", IF($BI1224="Y", IF($BA1224="C", IF($AF1224="N/A", $Q1224, $AF1224), IF($AF1224="N/A", $T1224, $AM1224)), IF($AG1224="N/A", $T1224,$AG1224)))))))</f>
        <v>#VALUE!</v>
      </c>
      <c r="BW1224" s="16" t="e">
        <f>IF(BE1224="R", $CA1224, IF(OR(BE1224="P", BE1224="T", BE1224="N"), 0, IF($C1224="DM", $T1224, IF(OR(BE1224="Y", BE1224="IR"),$AM1224,IF(BE1224="C", IF($BI1224="Y", IF($BA1224="C", IF($AF1224="N/A", $Q1224, $AF1224), IF($AF1224="N/A", $T1224, $AM1224)), IF($AG1224="N/A", $T1224,$AG1224)))))))</f>
        <v>#VALUE!</v>
      </c>
      <c r="BX1224" s="16" t="e">
        <f>IF(BF1224="R", $CA1224, IF(OR(BF1224="P", BF1224="T", BF1224="N"), 0, IF($C1224="DM", $T1224, IF(OR(BF1224="Y", BF1224="IR"),$AM1224,IF(BF1224="C", IF($BI1224="Y", IF($BA1224="C", IF($AF1224="N/A", $Q1224, $AF1224), IF($AF1224="N/A", $T1224, $AM1224)), IF($AG1224="N/A", $T1224,$AG1224)))))))</f>
        <v>#VALUE!</v>
      </c>
      <c r="BY1224" s="16" t="e">
        <f>IF(BG1224="R", $CA1224, IF(OR(BG1224="P", BG1224="T", BG1224="N"), 0, IF($C1224="DM", $T1224, IF(OR(BG1224="Y", BG1224="IR"),$AM1224,IF(BG1224="C", IF($BI1224="Y", IF($BA1224="C", IF($AF1224="N/A", $Q1224, $AF1224), IF($AF1224="N/A", $T1224, $AM1224)), IF($AG1224="N/A", $T1224,$AG1224)))))))</f>
        <v>#VALUE!</v>
      </c>
      <c r="BZ1224" s="16" t="e">
        <f>IF(BH1224="R", $CA1224, IF(OR(BH1224="P", BH1224="T", BH1224="N"), 0, IF($C1224="DM", $T1224, IF(OR(BH1224="Y", BH1224="IR"),$AM1224,IF(BH1224="C", IF($BI1224="Y", IF($BA1224="C", IF($AF1224="N/A", $Q1224, $AF1224), IF($AF1224="N/A", $T1224, $AM1224)), IF($AG1224="N/A", $T1224,$AG1224)))))))</f>
        <v>#VALUE!</v>
      </c>
      <c r="CA1224" s="15" t="s">
        <v>75</v>
      </c>
      <c r="CB1224" s="16" t="e">
        <f>BZ1224</f>
        <v>#VALUE!</v>
      </c>
      <c r="CC1224" s="15" t="str">
        <f>IF(OR($BH1224="T", $BH1224="R"), 0, IF($BH1224="C", IF($BI1224="Y", IF($BA1224="C", 0, IF(AF1224="N/A", Q1224-T1224, AF1224-AG1224)), IF($AF1224="N/A", U1224, AH1224)), AN1224))</f>
        <v>N/A</v>
      </c>
      <c r="CD1224" s="15" t="str">
        <f>IF(OR($BH1224="T", $BH1224="R"), 0, IF($BH1224="C", IF($BI1224="Y", 0, IF($AF1224="N/A", V1224, AI1224)), AO1224))</f>
        <v>N/A</v>
      </c>
      <c r="CE1224" s="15" t="str">
        <f>IF(OR($BH1224="T", $BH1224="R"), 0, IF($BH1224="C", IF($BI1224="Y", 0, IF($AF1224="N/A", W1224, AJ1224)), AP1224))</f>
        <v>N/A</v>
      </c>
      <c r="CF1224" s="15" t="str">
        <f>IF(OR($BH1224="T", $BH1224="R"), 0, IF($BH1224="C", IF($BI1224="Y", 0, IF($AF1224="N/A", X1224, AK1224)), AQ1224))</f>
        <v>N/A</v>
      </c>
    </row>
    <row r="1225" spans="1:84" x14ac:dyDescent="0.25">
      <c r="A1225" s="14">
        <v>6202</v>
      </c>
      <c r="B1225" s="15"/>
      <c r="C1225" s="15"/>
      <c r="D1225" s="15"/>
      <c r="E1225" s="15" t="e">
        <f>VLOOKUP(B1225, 'Rookie Year'!$A$2:$B$55679,2,FALSE)</f>
        <v>#N/A</v>
      </c>
      <c r="F1225" s="15">
        <v>2024</v>
      </c>
      <c r="G1225" s="15" t="s">
        <v>42</v>
      </c>
      <c r="H1225" s="15"/>
      <c r="I1225" s="16"/>
      <c r="J1225" s="15"/>
      <c r="K1225" s="17">
        <f>IF(AND(G1225&lt;&gt;"N",R1225="N/A"), IF(I1225&lt;4, 0, 0.25),IF(I1225=1, IF(J1225=1,0.25, 0.25), IF(I1225&lt;13, 0.25, IF(I1225&lt;26, 0.4, IF(I1225&lt;51, 0.6, 0.75)))))</f>
        <v>0.25</v>
      </c>
      <c r="L1225" s="16">
        <f>I1225-M1225</f>
        <v>0</v>
      </c>
      <c r="M1225" s="16">
        <f>ROUNDUP(I1225*K1225,0)</f>
        <v>0</v>
      </c>
      <c r="N1225" s="16">
        <f>M1225*J1225</f>
        <v>0</v>
      </c>
      <c r="O1225" s="16">
        <v>0</v>
      </c>
      <c r="P1225" s="16">
        <v>0</v>
      </c>
      <c r="Q1225" s="16">
        <f>N1225-O1225-P1225</f>
        <v>0</v>
      </c>
      <c r="R1225" s="15" t="s">
        <v>75</v>
      </c>
      <c r="S1225" s="15">
        <f>IF(R1225="N/A", J1225-($B$1-F1225), J1225-($B$1-R1225))</f>
        <v>0</v>
      </c>
      <c r="T1225" s="16" t="str">
        <f>IF($S1225&lt;1, "N/A", $M1225)</f>
        <v>N/A</v>
      </c>
      <c r="U1225" s="16" t="str">
        <f>IF($S1225&lt;2, "N/A", $M1225)</f>
        <v>N/A</v>
      </c>
      <c r="V1225" s="16" t="str">
        <f>IF($S1225&lt;3, "N/A", $M1225)</f>
        <v>N/A</v>
      </c>
      <c r="W1225" s="16" t="str">
        <f>IF($S1225&lt;4, "N/A", $M1225)</f>
        <v>N/A</v>
      </c>
      <c r="X1225" s="16" t="str">
        <f>IF($S1225&lt;5, "N/A", $M1225)</f>
        <v>N/A</v>
      </c>
      <c r="Y1225" s="15" t="str">
        <f>IF(SUM(T1225:X1225)&lt;&gt;Q1225, "CHECK", "OK")</f>
        <v>OK</v>
      </c>
      <c r="Z1225" s="15" t="str">
        <f>IF(F1225=$B$1, "No", IF(S1225=1, "Yes", "No"))</f>
        <v>No</v>
      </c>
      <c r="AA1225" s="18" t="str">
        <f>IF(C1225="DM", "N/A", IF(Z1225="No","N/A",VLOOKUP(B1225,'Extension List'!$A$3:$R$1972,18,FALSE)))</f>
        <v>N/A</v>
      </c>
      <c r="AB1225" s="15" t="str">
        <f>IF(C1225="DM", "N/A", IF(Z1225="No","N/A",VLOOKUP(B1225,'Extension List'!$A$3:$T$1972,20,FALSE)))</f>
        <v>N/A</v>
      </c>
      <c r="AC1225" s="15" t="str">
        <f>IF(AA1225="N/A", "N/A", 0)</f>
        <v>N/A</v>
      </c>
      <c r="AD1225" s="16" t="str">
        <f>IF(AE1225="N/A", "N/A", AA1225-AE1225)</f>
        <v>N/A</v>
      </c>
      <c r="AE1225" s="16" t="str">
        <f>IF(AA1225="N/A", "N/A", IF(AC1225&gt;0, IF(AA1225&lt;13, ROUNDUP(0.25*AA1225,0), IF(AA1225&lt;26, ROUNDUP(0.4*AA1225,0), IF(AA1225&lt;51, ROUNDUP(0.6*AA1225,0), ROUNDUP(0.75*AA1225,0)))), "N/A"))</f>
        <v>N/A</v>
      </c>
      <c r="AF1225" s="16" t="str">
        <f>IF(AD1225="N/A","N/A", (AE1225*AC1225)+Q1225)</f>
        <v>N/A</v>
      </c>
      <c r="AG1225" s="16" t="str">
        <f>IF($AF1225="N/A", "N/A", "TBC")</f>
        <v>N/A</v>
      </c>
      <c r="AH1225" s="16" t="str">
        <f>IF($AF1225="N/A", "N/A", "TBC")</f>
        <v>N/A</v>
      </c>
      <c r="AI1225" s="16" t="str">
        <f>IF($AF1225="N/A","N/A",IF(AC1225&gt;1,"TBC","N/A"))</f>
        <v>N/A</v>
      </c>
      <c r="AJ1225" s="16" t="str">
        <f>IF($AF1225="N/A","N/A",IF(AC1225&gt;2,"TBC","N/A"))</f>
        <v>N/A</v>
      </c>
      <c r="AK1225" s="16" t="str">
        <f>IF($AF1225="N/A","N/A",IF(AC1225&gt;3,"TBC","N/A"))</f>
        <v>N/A</v>
      </c>
      <c r="AL1225" s="16" t="str">
        <f>IF(AC1225="N/A","N/A",IF(AC1225&gt;0,IF(SUM(AG1225:AK1225)&lt;&gt;AF1225,"CHECK","OK"),"N/A"))</f>
        <v>N/A</v>
      </c>
      <c r="AM1225" s="16" t="e">
        <f>IF(AD1225="N/A", L1225+T1225, L1225+AG1225)</f>
        <v>#VALUE!</v>
      </c>
      <c r="AN1225" s="16" t="str">
        <f>IF(AD1225="N/A", IF(U1225="N/A", "N/A", L1225+U1225), AD1225+AH1225)</f>
        <v>N/A</v>
      </c>
      <c r="AO1225" s="16" t="str">
        <f>IF(AD1225="N/A", IF(V1225="N/A", "N/A", L1225+V1225), IF(AI1225="N/A", "N/A", AD1225+AI1225))</f>
        <v>N/A</v>
      </c>
      <c r="AP1225" s="16" t="str">
        <f>IF(AD1225="N/A", IF(W1225="N/A", "N/A", L1225+W1225), IF(AJ1225="N/A", "N/A", AD1225+AJ1225))</f>
        <v>N/A</v>
      </c>
      <c r="AQ1225" s="16" t="str">
        <f>IF(AD1225="N/A", IF(X1225="N/A", "N/A", L1225+X1225), IF(AK1225="N/A", "N/A", AD1225+AK1225))</f>
        <v>N/A</v>
      </c>
      <c r="AR1225" s="15" t="s">
        <v>40</v>
      </c>
      <c r="AS1225" s="15" t="s">
        <v>40</v>
      </c>
      <c r="AT1225" s="15" t="s">
        <v>40</v>
      </c>
      <c r="AU1225" s="15" t="s">
        <v>40</v>
      </c>
      <c r="AV1225" s="15" t="s">
        <v>40</v>
      </c>
      <c r="AW1225" s="15" t="s">
        <v>40</v>
      </c>
      <c r="AX1225" s="15" t="s">
        <v>40</v>
      </c>
      <c r="AY1225" s="15" t="s">
        <v>40</v>
      </c>
      <c r="AZ1225" s="15" t="s">
        <v>40</v>
      </c>
      <c r="BA1225" s="15" t="s">
        <v>40</v>
      </c>
      <c r="BB1225" s="15" t="s">
        <v>40</v>
      </c>
      <c r="BC1225" s="15" t="s">
        <v>40</v>
      </c>
      <c r="BD1225" s="15" t="s">
        <v>40</v>
      </c>
      <c r="BE1225" s="15" t="s">
        <v>40</v>
      </c>
      <c r="BF1225" s="15" t="s">
        <v>40</v>
      </c>
      <c r="BG1225" s="15" t="s">
        <v>40</v>
      </c>
      <c r="BH1225" s="15" t="s">
        <v>40</v>
      </c>
      <c r="BJ1225" s="16" t="e">
        <f>IF(AR1225="R", $CA1225, IF(OR(AR1225="P", AR1225="T", AR1225="N"), 0, IF($C1225="DM", $T1225, IF(OR(AR1225="Y", AR1225="IR"),$AM1225,IF(AR1225="C", IF($BI1225="Y", IF($AF1225="N/A", $Q1225, $AF1225), IF($AG1225="N/A", $T1225,$AG1225)))))))</f>
        <v>#VALUE!</v>
      </c>
      <c r="BK1225" s="16" t="e">
        <f>IF(AS1225="R", $CA1225, IF(OR(AS1225="P", AS1225="T", AS1225="N"), 0, IF($C1225="DM", $T1225, IF(OR(AS1225="Y", AS1225="IR"),$AM1225,IF(AS1225="C", IF($BI1225="Y", IF($AF1225="N/A", $Q1225, $AF1225), IF($AG1225="N/A", $T1225,$AG1225)))))))</f>
        <v>#VALUE!</v>
      </c>
      <c r="BL1225" s="16" t="e">
        <f>IF(AT1225="R", $CA1225, IF(OR(AT1225="P", AT1225="T", AT1225="N"), 0, IF($C1225="DM", $T1225, IF(OR(AT1225="Y", AT1225="IR"),$AM1225,IF(AT1225="C", IF($BI1225="Y", IF($AF1225="N/A", $Q1225, $AF1225), IF($AG1225="N/A", $T1225,$AG1225)))))))</f>
        <v>#VALUE!</v>
      </c>
      <c r="BM1225" s="16" t="e">
        <f>IF(AU1225="R", $CA1225, IF(OR(AU1225="P", AU1225="T", AU1225="N"), 0, IF($C1225="DM", $T1225, IF(OR(AU1225="Y", AU1225="IR"),$AM1225,IF(AU1225="C", IF($BI1225="Y", IF($AF1225="N/A", $Q1225, $AF1225), IF($AG1225="N/A", $T1225,$AG1225)))))))</f>
        <v>#VALUE!</v>
      </c>
      <c r="BN1225" s="16" t="e">
        <f>IF(AV1225="R", $CA1225, IF(OR(AV1225="P", AV1225="T", AV1225="N"), 0, IF($C1225="DM", $T1225, IF(OR(AV1225="Y", AV1225="IR"),$AM1225,IF(AV1225="C", IF($BI1225="Y", IF($AF1225="N/A", $Q1225, $AF1225), IF($AG1225="N/A", $T1225,$AG1225)))))))</f>
        <v>#VALUE!</v>
      </c>
      <c r="BO1225" s="16" t="e">
        <f>IF(AW1225="R", $CA1225, IF(OR(AW1225="P", AW1225="T", AW1225="N"), 0, IF($C1225="DM", $T1225, IF(OR(AW1225="Y", AW1225="IR"),$AM1225,IF(AW1225="C", IF($BI1225="Y", IF($AF1225="N/A", $Q1225, $AF1225), IF($AG1225="N/A", $T1225,$AG1225)))))))</f>
        <v>#VALUE!</v>
      </c>
      <c r="BP1225" s="16" t="e">
        <f>IF(AX1225="R", $CA1225, IF(OR(AX1225="P", AX1225="T", AX1225="N"), 0, IF($C1225="DM", $T1225, IF(OR(AX1225="Y", AX1225="IR"),$AM1225,IF(AX1225="C", IF($BI1225="Y", IF($AF1225="N/A", $Q1225, $AF1225), IF($AG1225="N/A", $T1225,$AG1225)))))))</f>
        <v>#VALUE!</v>
      </c>
      <c r="BQ1225" s="16" t="e">
        <f>IF(AY1225="R", $CA1225, IF(OR(AY1225="P", AY1225="T", AY1225="N"), 0, IF($C1225="DM", $T1225, IF(OR(AY1225="Y", AY1225="IR"),$AM1225,IF(AY1225="C", IF($BI1225="Y", IF($AF1225="N/A", $Q1225, $AF1225), IF($AG1225="N/A", $T1225,$AG1225)))))))</f>
        <v>#VALUE!</v>
      </c>
      <c r="BR1225" s="16" t="e">
        <f>IF(AZ1225="R", $CA1225, IF(OR(AZ1225="P", AZ1225="T", AZ1225="N"), 0, IF($C1225="DM", $T1225, IF(OR(AZ1225="Y", AZ1225="IR"),$AM1225,IF(AZ1225="C", IF($BI1225="Y", IF($AF1225="N/A", $Q1225, $AF1225), IF($AG1225="N/A", $T1225,$AG1225)))))))</f>
        <v>#VALUE!</v>
      </c>
      <c r="BS1225" s="16" t="e">
        <f>IF(BA1225="R", $CA1225, IF(OR(BA1225="P", BA1225="T", BA1225="N"), 0, IF($C1225="DM", $T1225, IF(OR(BA1225="Y", BA1225="IR"),$AM1225,IF(BA1225="C", IF($BI1225="Y", IF($AF1225="N/A", $Q1225, $AF1225), IF($AG1225="N/A", $T1225,$AG1225)))))))</f>
        <v>#VALUE!</v>
      </c>
      <c r="BT1225" s="16" t="e">
        <f>IF(BB1225="R", $CA1225, IF(OR(BB1225="P", BB1225="T", BB1225="N"), 0, IF($C1225="DM", $T1225, IF(OR(BB1225="Y", BB1225="IR"),$AM1225,IF(BB1225="C", IF($BI1225="Y", IF($BA1225="C", IF($AF1225="N/A", $Q1225, $AF1225), IF($AF1225="N/A", $T1225, $AM1225)), IF($AG1225="N/A", $T1225,$AG1225)))))))</f>
        <v>#VALUE!</v>
      </c>
      <c r="BU1225" s="16" t="e">
        <f>IF(BC1225="R", $CA1225, IF(OR(BC1225="P", BC1225="T", BC1225="N"), 0, IF($C1225="DM", $T1225, IF(OR(BC1225="Y", BC1225="IR"),$AM1225,IF(BC1225="C", IF($BI1225="Y", IF($BA1225="C", IF($AF1225="N/A", $Q1225, $AF1225), IF($AF1225="N/A", $T1225, $AM1225)), IF($AG1225="N/A", $T1225,$AG1225)))))))</f>
        <v>#VALUE!</v>
      </c>
      <c r="BV1225" s="16" t="e">
        <f>IF(BD1225="R", $CA1225, IF(OR(BD1225="P", BD1225="T", BD1225="N"), 0, IF($C1225="DM", $T1225, IF(OR(BD1225="Y", BD1225="IR"),$AM1225,IF(BD1225="C", IF($BI1225="Y", IF($BA1225="C", IF($AF1225="N/A", $Q1225, $AF1225), IF($AF1225="N/A", $T1225, $AM1225)), IF($AG1225="N/A", $T1225,$AG1225)))))))</f>
        <v>#VALUE!</v>
      </c>
      <c r="BW1225" s="16" t="e">
        <f>IF(BE1225="R", $CA1225, IF(OR(BE1225="P", BE1225="T", BE1225="N"), 0, IF($C1225="DM", $T1225, IF(OR(BE1225="Y", BE1225="IR"),$AM1225,IF(BE1225="C", IF($BI1225="Y", IF($BA1225="C", IF($AF1225="N/A", $Q1225, $AF1225), IF($AF1225="N/A", $T1225, $AM1225)), IF($AG1225="N/A", $T1225,$AG1225)))))))</f>
        <v>#VALUE!</v>
      </c>
      <c r="BX1225" s="16" t="e">
        <f>IF(BF1225="R", $CA1225, IF(OR(BF1225="P", BF1225="T", BF1225="N"), 0, IF($C1225="DM", $T1225, IF(OR(BF1225="Y", BF1225="IR"),$AM1225,IF(BF1225="C", IF($BI1225="Y", IF($BA1225="C", IF($AF1225="N/A", $Q1225, $AF1225), IF($AF1225="N/A", $T1225, $AM1225)), IF($AG1225="N/A", $T1225,$AG1225)))))))</f>
        <v>#VALUE!</v>
      </c>
      <c r="BY1225" s="16" t="e">
        <f>IF(BG1225="R", $CA1225, IF(OR(BG1225="P", BG1225="T", BG1225="N"), 0, IF($C1225="DM", $T1225, IF(OR(BG1225="Y", BG1225="IR"),$AM1225,IF(BG1225="C", IF($BI1225="Y", IF($BA1225="C", IF($AF1225="N/A", $Q1225, $AF1225), IF($AF1225="N/A", $T1225, $AM1225)), IF($AG1225="N/A", $T1225,$AG1225)))))))</f>
        <v>#VALUE!</v>
      </c>
      <c r="BZ1225" s="16" t="e">
        <f>IF(BH1225="R", $CA1225, IF(OR(BH1225="P", BH1225="T", BH1225="N"), 0, IF($C1225="DM", $T1225, IF(OR(BH1225="Y", BH1225="IR"),$AM1225,IF(BH1225="C", IF($BI1225="Y", IF($BA1225="C", IF($AF1225="N/A", $Q1225, $AF1225), IF($AF1225="N/A", $T1225, $AM1225)), IF($AG1225="N/A", $T1225,$AG1225)))))))</f>
        <v>#VALUE!</v>
      </c>
      <c r="CA1225" s="15" t="s">
        <v>75</v>
      </c>
      <c r="CB1225" s="16" t="e">
        <f>BZ1225</f>
        <v>#VALUE!</v>
      </c>
      <c r="CC1225" s="15" t="str">
        <f>IF(OR($BH1225="T", $BH1225="R"), 0, IF($BH1225="C", IF($BI1225="Y", IF($BA1225="C", 0, IF(AF1225="N/A", Q1225-T1225, AF1225-AG1225)), IF($AF1225="N/A", U1225, AH1225)), AN1225))</f>
        <v>N/A</v>
      </c>
      <c r="CD1225" s="15" t="str">
        <f>IF(OR($BH1225="T", $BH1225="R"), 0, IF($BH1225="C", IF($BI1225="Y", 0, IF($AF1225="N/A", V1225, AI1225)), AO1225))</f>
        <v>N/A</v>
      </c>
      <c r="CE1225" s="15" t="str">
        <f>IF(OR($BH1225="T", $BH1225="R"), 0, IF($BH1225="C", IF($BI1225="Y", 0, IF($AF1225="N/A", W1225, AJ1225)), AP1225))</f>
        <v>N/A</v>
      </c>
      <c r="CF1225" s="15" t="str">
        <f>IF(OR($BH1225="T", $BH1225="R"), 0, IF($BH1225="C", IF($BI1225="Y", 0, IF($AF1225="N/A", X1225, AK1225)), AQ1225))</f>
        <v>N/A</v>
      </c>
    </row>
    <row r="1226" spans="1:84" x14ac:dyDescent="0.25">
      <c r="A1226" s="14">
        <v>6203</v>
      </c>
      <c r="B1226" s="15"/>
      <c r="C1226" s="15"/>
      <c r="D1226" s="15"/>
      <c r="E1226" s="15" t="e">
        <f>VLOOKUP(B1226, 'Rookie Year'!$A$2:$B$55679,2,FALSE)</f>
        <v>#N/A</v>
      </c>
      <c r="F1226" s="15">
        <v>2024</v>
      </c>
      <c r="G1226" s="15" t="s">
        <v>42</v>
      </c>
      <c r="H1226" s="15"/>
      <c r="I1226" s="16"/>
      <c r="J1226" s="15"/>
      <c r="K1226" s="17">
        <f>IF(AND(G1226&lt;&gt;"N",R1226="N/A"), IF(I1226&lt;4, 0, 0.25),IF(I1226=1, IF(J1226=1,0.25, 0.25), IF(I1226&lt;13, 0.25, IF(I1226&lt;26, 0.4, IF(I1226&lt;51, 0.6, 0.75)))))</f>
        <v>0.25</v>
      </c>
      <c r="L1226" s="16">
        <f>I1226-M1226</f>
        <v>0</v>
      </c>
      <c r="M1226" s="16">
        <f>ROUNDUP(I1226*K1226,0)</f>
        <v>0</v>
      </c>
      <c r="N1226" s="16">
        <f>M1226*J1226</f>
        <v>0</v>
      </c>
      <c r="O1226" s="16">
        <v>0</v>
      </c>
      <c r="P1226" s="16">
        <v>0</v>
      </c>
      <c r="Q1226" s="16">
        <f>N1226-O1226-P1226</f>
        <v>0</v>
      </c>
      <c r="R1226" s="15" t="s">
        <v>75</v>
      </c>
      <c r="S1226" s="15">
        <f>IF(R1226="N/A", J1226-($B$1-F1226), J1226-($B$1-R1226))</f>
        <v>0</v>
      </c>
      <c r="T1226" s="16" t="str">
        <f>IF($S1226&lt;1, "N/A", $M1226)</f>
        <v>N/A</v>
      </c>
      <c r="U1226" s="16" t="str">
        <f>IF($S1226&lt;2, "N/A", $M1226)</f>
        <v>N/A</v>
      </c>
      <c r="V1226" s="16" t="str">
        <f>IF($S1226&lt;3, "N/A", $M1226)</f>
        <v>N/A</v>
      </c>
      <c r="W1226" s="16" t="str">
        <f>IF($S1226&lt;4, "N/A", $M1226)</f>
        <v>N/A</v>
      </c>
      <c r="X1226" s="16" t="str">
        <f>IF($S1226&lt;5, "N/A", $M1226)</f>
        <v>N/A</v>
      </c>
      <c r="Y1226" s="15" t="str">
        <f>IF(SUM(T1226:X1226)&lt;&gt;Q1226, "CHECK", "OK")</f>
        <v>OK</v>
      </c>
      <c r="Z1226" s="15" t="str">
        <f>IF(F1226=$B$1, "No", IF(S1226=1, "Yes", "No"))</f>
        <v>No</v>
      </c>
      <c r="AA1226" s="18" t="str">
        <f>IF(C1226="DM", "N/A", IF(Z1226="No","N/A",VLOOKUP(B1226,'Extension List'!$A$3:$R$1972,18,FALSE)))</f>
        <v>N/A</v>
      </c>
      <c r="AB1226" s="15" t="str">
        <f>IF(C1226="DM", "N/A", IF(Z1226="No","N/A",VLOOKUP(B1226,'Extension List'!$A$3:$T$1972,20,FALSE)))</f>
        <v>N/A</v>
      </c>
      <c r="AC1226" s="15" t="str">
        <f>IF(AA1226="N/A", "N/A", 0)</f>
        <v>N/A</v>
      </c>
      <c r="AD1226" s="16" t="str">
        <f>IF(AE1226="N/A", "N/A", AA1226-AE1226)</f>
        <v>N/A</v>
      </c>
      <c r="AE1226" s="16" t="str">
        <f>IF(AA1226="N/A", "N/A", IF(AC1226&gt;0, IF(AA1226&lt;13, ROUNDUP(0.25*AA1226,0), IF(AA1226&lt;26, ROUNDUP(0.4*AA1226,0), IF(AA1226&lt;51, ROUNDUP(0.6*AA1226,0), ROUNDUP(0.75*AA1226,0)))), "N/A"))</f>
        <v>N/A</v>
      </c>
      <c r="AF1226" s="16" t="str">
        <f>IF(AD1226="N/A","N/A", (AE1226*AC1226)+Q1226)</f>
        <v>N/A</v>
      </c>
      <c r="AG1226" s="16" t="str">
        <f>IF($AF1226="N/A", "N/A", "TBC")</f>
        <v>N/A</v>
      </c>
      <c r="AH1226" s="16" t="str">
        <f>IF($AF1226="N/A", "N/A", "TBC")</f>
        <v>N/A</v>
      </c>
      <c r="AI1226" s="16" t="str">
        <f>IF($AF1226="N/A","N/A",IF(AC1226&gt;1,"TBC","N/A"))</f>
        <v>N/A</v>
      </c>
      <c r="AJ1226" s="16" t="str">
        <f>IF($AF1226="N/A","N/A",IF(AC1226&gt;2,"TBC","N/A"))</f>
        <v>N/A</v>
      </c>
      <c r="AK1226" s="16" t="str">
        <f>IF($AF1226="N/A","N/A",IF(AC1226&gt;3,"TBC","N/A"))</f>
        <v>N/A</v>
      </c>
      <c r="AL1226" s="16" t="str">
        <f>IF(AC1226="N/A","N/A",IF(AC1226&gt;0,IF(SUM(AG1226:AK1226)&lt;&gt;AF1226,"CHECK","OK"),"N/A"))</f>
        <v>N/A</v>
      </c>
      <c r="AM1226" s="16" t="e">
        <f>IF(AD1226="N/A", L1226+T1226, L1226+AG1226)</f>
        <v>#VALUE!</v>
      </c>
      <c r="AN1226" s="16" t="str">
        <f>IF(AD1226="N/A", IF(U1226="N/A", "N/A", L1226+U1226), AD1226+AH1226)</f>
        <v>N/A</v>
      </c>
      <c r="AO1226" s="16" t="str">
        <f>IF(AD1226="N/A", IF(V1226="N/A", "N/A", L1226+V1226), IF(AI1226="N/A", "N/A", AD1226+AI1226))</f>
        <v>N/A</v>
      </c>
      <c r="AP1226" s="16" t="str">
        <f>IF(AD1226="N/A", IF(W1226="N/A", "N/A", L1226+W1226), IF(AJ1226="N/A", "N/A", AD1226+AJ1226))</f>
        <v>N/A</v>
      </c>
      <c r="AQ1226" s="16" t="str">
        <f>IF(AD1226="N/A", IF(X1226="N/A", "N/A", L1226+X1226), IF(AK1226="N/A", "N/A", AD1226+AK1226))</f>
        <v>N/A</v>
      </c>
      <c r="AR1226" s="15" t="s">
        <v>40</v>
      </c>
      <c r="AS1226" s="15" t="s">
        <v>40</v>
      </c>
      <c r="AT1226" s="15" t="s">
        <v>40</v>
      </c>
      <c r="AU1226" s="15" t="s">
        <v>40</v>
      </c>
      <c r="AV1226" s="15" t="s">
        <v>40</v>
      </c>
      <c r="AW1226" s="15" t="s">
        <v>40</v>
      </c>
      <c r="AX1226" s="15" t="s">
        <v>40</v>
      </c>
      <c r="AY1226" s="15" t="s">
        <v>40</v>
      </c>
      <c r="AZ1226" s="15" t="s">
        <v>40</v>
      </c>
      <c r="BA1226" s="15" t="s">
        <v>40</v>
      </c>
      <c r="BB1226" s="15" t="s">
        <v>40</v>
      </c>
      <c r="BC1226" s="15" t="s">
        <v>40</v>
      </c>
      <c r="BD1226" s="15" t="s">
        <v>40</v>
      </c>
      <c r="BE1226" s="15" t="s">
        <v>40</v>
      </c>
      <c r="BF1226" s="15" t="s">
        <v>40</v>
      </c>
      <c r="BG1226" s="15" t="s">
        <v>40</v>
      </c>
      <c r="BH1226" s="15" t="s">
        <v>40</v>
      </c>
      <c r="BJ1226" s="16" t="e">
        <f>IF(AR1226="R", $CA1226, IF(OR(AR1226="P", AR1226="T", AR1226="N"), 0, IF($C1226="DM", $T1226, IF(OR(AR1226="Y", AR1226="IR"),$AM1226,IF(AR1226="C", IF($BI1226="Y", IF($AF1226="N/A", $Q1226, $AF1226), IF($AG1226="N/A", $T1226,$AG1226)))))))</f>
        <v>#VALUE!</v>
      </c>
      <c r="BK1226" s="16" t="e">
        <f>IF(AS1226="R", $CA1226, IF(OR(AS1226="P", AS1226="T", AS1226="N"), 0, IF($C1226="DM", $T1226, IF(OR(AS1226="Y", AS1226="IR"),$AM1226,IF(AS1226="C", IF($BI1226="Y", IF($AF1226="N/A", $Q1226, $AF1226), IF($AG1226="N/A", $T1226,$AG1226)))))))</f>
        <v>#VALUE!</v>
      </c>
      <c r="BL1226" s="16" t="e">
        <f>IF(AT1226="R", $CA1226, IF(OR(AT1226="P", AT1226="T", AT1226="N"), 0, IF($C1226="DM", $T1226, IF(OR(AT1226="Y", AT1226="IR"),$AM1226,IF(AT1226="C", IF($BI1226="Y", IF($AF1226="N/A", $Q1226, $AF1226), IF($AG1226="N/A", $T1226,$AG1226)))))))</f>
        <v>#VALUE!</v>
      </c>
      <c r="BM1226" s="16" t="e">
        <f>IF(AU1226="R", $CA1226, IF(OR(AU1226="P", AU1226="T", AU1226="N"), 0, IF($C1226="DM", $T1226, IF(OR(AU1226="Y", AU1226="IR"),$AM1226,IF(AU1226="C", IF($BI1226="Y", IF($AF1226="N/A", $Q1226, $AF1226), IF($AG1226="N/A", $T1226,$AG1226)))))))</f>
        <v>#VALUE!</v>
      </c>
      <c r="BN1226" s="16" t="e">
        <f>IF(AV1226="R", $CA1226, IF(OR(AV1226="P", AV1226="T", AV1226="N"), 0, IF($C1226="DM", $T1226, IF(OR(AV1226="Y", AV1226="IR"),$AM1226,IF(AV1226="C", IF($BI1226="Y", IF($AF1226="N/A", $Q1226, $AF1226), IF($AG1226="N/A", $T1226,$AG1226)))))))</f>
        <v>#VALUE!</v>
      </c>
      <c r="BO1226" s="16" t="e">
        <f>IF(AW1226="R", $CA1226, IF(OR(AW1226="P", AW1226="T", AW1226="N"), 0, IF($C1226="DM", $T1226, IF(OR(AW1226="Y", AW1226="IR"),$AM1226,IF(AW1226="C", IF($BI1226="Y", IF($AF1226="N/A", $Q1226, $AF1226), IF($AG1226="N/A", $T1226,$AG1226)))))))</f>
        <v>#VALUE!</v>
      </c>
      <c r="BP1226" s="16" t="e">
        <f>IF(AX1226="R", $CA1226, IF(OR(AX1226="P", AX1226="T", AX1226="N"), 0, IF($C1226="DM", $T1226, IF(OR(AX1226="Y", AX1226="IR"),$AM1226,IF(AX1226="C", IF($BI1226="Y", IF($AF1226="N/A", $Q1226, $AF1226), IF($AG1226="N/A", $T1226,$AG1226)))))))</f>
        <v>#VALUE!</v>
      </c>
      <c r="BQ1226" s="16" t="e">
        <f>IF(AY1226="R", $CA1226, IF(OR(AY1226="P", AY1226="T", AY1226="N"), 0, IF($C1226="DM", $T1226, IF(OR(AY1226="Y", AY1226="IR"),$AM1226,IF(AY1226="C", IF($BI1226="Y", IF($AF1226="N/A", $Q1226, $AF1226), IF($AG1226="N/A", $T1226,$AG1226)))))))</f>
        <v>#VALUE!</v>
      </c>
      <c r="BR1226" s="16" t="e">
        <f>IF(AZ1226="R", $CA1226, IF(OR(AZ1226="P", AZ1226="T", AZ1226="N"), 0, IF($C1226="DM", $T1226, IF(OR(AZ1226="Y", AZ1226="IR"),$AM1226,IF(AZ1226="C", IF($BI1226="Y", IF($AF1226="N/A", $Q1226, $AF1226), IF($AG1226="N/A", $T1226,$AG1226)))))))</f>
        <v>#VALUE!</v>
      </c>
      <c r="BS1226" s="16" t="e">
        <f>IF(BA1226="R", $CA1226, IF(OR(BA1226="P", BA1226="T", BA1226="N"), 0, IF($C1226="DM", $T1226, IF(OR(BA1226="Y", BA1226="IR"),$AM1226,IF(BA1226="C", IF($BI1226="Y", IF($AF1226="N/A", $Q1226, $AF1226), IF($AG1226="N/A", $T1226,$AG1226)))))))</f>
        <v>#VALUE!</v>
      </c>
      <c r="BT1226" s="16" t="e">
        <f>IF(BB1226="R", $CA1226, IF(OR(BB1226="P", BB1226="T", BB1226="N"), 0, IF($C1226="DM", $T1226, IF(OR(BB1226="Y", BB1226="IR"),$AM1226,IF(BB1226="C", IF($BI1226="Y", IF($BA1226="C", IF($AF1226="N/A", $Q1226, $AF1226), IF($AF1226="N/A", $T1226, $AM1226)), IF($AG1226="N/A", $T1226,$AG1226)))))))</f>
        <v>#VALUE!</v>
      </c>
      <c r="BU1226" s="16" t="e">
        <f>IF(BC1226="R", $CA1226, IF(OR(BC1226="P", BC1226="T", BC1226="N"), 0, IF($C1226="DM", $T1226, IF(OR(BC1226="Y", BC1226="IR"),$AM1226,IF(BC1226="C", IF($BI1226="Y", IF($BA1226="C", IF($AF1226="N/A", $Q1226, $AF1226), IF($AF1226="N/A", $T1226, $AM1226)), IF($AG1226="N/A", $T1226,$AG1226)))))))</f>
        <v>#VALUE!</v>
      </c>
      <c r="BV1226" s="16" t="e">
        <f>IF(BD1226="R", $CA1226, IF(OR(BD1226="P", BD1226="T", BD1226="N"), 0, IF($C1226="DM", $T1226, IF(OR(BD1226="Y", BD1226="IR"),$AM1226,IF(BD1226="C", IF($BI1226="Y", IF($BA1226="C", IF($AF1226="N/A", $Q1226, $AF1226), IF($AF1226="N/A", $T1226, $AM1226)), IF($AG1226="N/A", $T1226,$AG1226)))))))</f>
        <v>#VALUE!</v>
      </c>
      <c r="BW1226" s="16" t="e">
        <f>IF(BE1226="R", $CA1226, IF(OR(BE1226="P", BE1226="T", BE1226="N"), 0, IF($C1226="DM", $T1226, IF(OR(BE1226="Y", BE1226="IR"),$AM1226,IF(BE1226="C", IF($BI1226="Y", IF($BA1226="C", IF($AF1226="N/A", $Q1226, $AF1226), IF($AF1226="N/A", $T1226, $AM1226)), IF($AG1226="N/A", $T1226,$AG1226)))))))</f>
        <v>#VALUE!</v>
      </c>
      <c r="BX1226" s="16" t="e">
        <f>IF(BF1226="R", $CA1226, IF(OR(BF1226="P", BF1226="T", BF1226="N"), 0, IF($C1226="DM", $T1226, IF(OR(BF1226="Y", BF1226="IR"),$AM1226,IF(BF1226="C", IF($BI1226="Y", IF($BA1226="C", IF($AF1226="N/A", $Q1226, $AF1226), IF($AF1226="N/A", $T1226, $AM1226)), IF($AG1226="N/A", $T1226,$AG1226)))))))</f>
        <v>#VALUE!</v>
      </c>
      <c r="BY1226" s="16" t="e">
        <f>IF(BG1226="R", $CA1226, IF(OR(BG1226="P", BG1226="T", BG1226="N"), 0, IF($C1226="DM", $T1226, IF(OR(BG1226="Y", BG1226="IR"),$AM1226,IF(BG1226="C", IF($BI1226="Y", IF($BA1226="C", IF($AF1226="N/A", $Q1226, $AF1226), IF($AF1226="N/A", $T1226, $AM1226)), IF($AG1226="N/A", $T1226,$AG1226)))))))</f>
        <v>#VALUE!</v>
      </c>
      <c r="BZ1226" s="16" t="e">
        <f>IF(BH1226="R", $CA1226, IF(OR(BH1226="P", BH1226="T", BH1226="N"), 0, IF($C1226="DM", $T1226, IF(OR(BH1226="Y", BH1226="IR"),$AM1226,IF(BH1226="C", IF($BI1226="Y", IF($BA1226="C", IF($AF1226="N/A", $Q1226, $AF1226), IF($AF1226="N/A", $T1226, $AM1226)), IF($AG1226="N/A", $T1226,$AG1226)))))))</f>
        <v>#VALUE!</v>
      </c>
      <c r="CA1226" s="15" t="s">
        <v>75</v>
      </c>
      <c r="CB1226" s="16" t="e">
        <f>BZ1226</f>
        <v>#VALUE!</v>
      </c>
      <c r="CC1226" s="15" t="str">
        <f>IF(OR($BH1226="T", $BH1226="R"), 0, IF($BH1226="C", IF($BI1226="Y", IF($BA1226="C", 0, IF(AF1226="N/A", Q1226-T1226, AF1226-AG1226)), IF($AF1226="N/A", U1226, AH1226)), AN1226))</f>
        <v>N/A</v>
      </c>
      <c r="CD1226" s="15" t="str">
        <f>IF(OR($BH1226="T", $BH1226="R"), 0, IF($BH1226="C", IF($BI1226="Y", 0, IF($AF1226="N/A", V1226, AI1226)), AO1226))</f>
        <v>N/A</v>
      </c>
      <c r="CE1226" s="15" t="str">
        <f>IF(OR($BH1226="T", $BH1226="R"), 0, IF($BH1226="C", IF($BI1226="Y", 0, IF($AF1226="N/A", W1226, AJ1226)), AP1226))</f>
        <v>N/A</v>
      </c>
      <c r="CF1226" s="15" t="str">
        <f>IF(OR($BH1226="T", $BH1226="R"), 0, IF($BH1226="C", IF($BI1226="Y", 0, IF($AF1226="N/A", X1226, AK1226)), AQ1226))</f>
        <v>N/A</v>
      </c>
    </row>
    <row r="1227" spans="1:84" x14ac:dyDescent="0.25">
      <c r="A1227" s="14">
        <v>6204</v>
      </c>
      <c r="B1227" s="15"/>
      <c r="C1227" s="15"/>
      <c r="D1227" s="15"/>
      <c r="E1227" s="15" t="e">
        <f>VLOOKUP(B1227, 'Rookie Year'!$A$2:$B$55679,2,FALSE)</f>
        <v>#N/A</v>
      </c>
      <c r="F1227" s="15">
        <v>2024</v>
      </c>
      <c r="G1227" s="15" t="s">
        <v>42</v>
      </c>
      <c r="H1227" s="15"/>
      <c r="I1227" s="16"/>
      <c r="J1227" s="15"/>
      <c r="K1227" s="17">
        <f>IF(AND(G1227&lt;&gt;"N",R1227="N/A"), IF(I1227&lt;4, 0, 0.25),IF(I1227=1, IF(J1227=1,0.25, 0.25), IF(I1227&lt;13, 0.25, IF(I1227&lt;26, 0.4, IF(I1227&lt;51, 0.6, 0.75)))))</f>
        <v>0.25</v>
      </c>
      <c r="L1227" s="16">
        <f>I1227-M1227</f>
        <v>0</v>
      </c>
      <c r="M1227" s="16">
        <f>ROUNDUP(I1227*K1227,0)</f>
        <v>0</v>
      </c>
      <c r="N1227" s="16">
        <f>M1227*J1227</f>
        <v>0</v>
      </c>
      <c r="O1227" s="16">
        <v>0</v>
      </c>
      <c r="P1227" s="16">
        <v>0</v>
      </c>
      <c r="Q1227" s="16">
        <f>N1227-O1227-P1227</f>
        <v>0</v>
      </c>
      <c r="R1227" s="15" t="s">
        <v>75</v>
      </c>
      <c r="S1227" s="15">
        <f>IF(R1227="N/A", J1227-($B$1-F1227), J1227-($B$1-R1227))</f>
        <v>0</v>
      </c>
      <c r="T1227" s="16" t="str">
        <f>IF($S1227&lt;1, "N/A", $M1227)</f>
        <v>N/A</v>
      </c>
      <c r="U1227" s="16" t="str">
        <f>IF($S1227&lt;2, "N/A", $M1227)</f>
        <v>N/A</v>
      </c>
      <c r="V1227" s="16" t="str">
        <f>IF($S1227&lt;3, "N/A", $M1227)</f>
        <v>N/A</v>
      </c>
      <c r="W1227" s="16" t="str">
        <f>IF($S1227&lt;4, "N/A", $M1227)</f>
        <v>N/A</v>
      </c>
      <c r="X1227" s="16" t="str">
        <f>IF($S1227&lt;5, "N/A", $M1227)</f>
        <v>N/A</v>
      </c>
      <c r="Y1227" s="15" t="str">
        <f>IF(SUM(T1227:X1227)&lt;&gt;Q1227, "CHECK", "OK")</f>
        <v>OK</v>
      </c>
      <c r="Z1227" s="15" t="str">
        <f>IF(F1227=$B$1, "No", IF(S1227=1, "Yes", "No"))</f>
        <v>No</v>
      </c>
      <c r="AA1227" s="18" t="str">
        <f>IF(C1227="DM", "N/A", IF(Z1227="No","N/A",VLOOKUP(B1227,'Extension List'!$A$3:$R$1972,18,FALSE)))</f>
        <v>N/A</v>
      </c>
      <c r="AB1227" s="15" t="str">
        <f>IF(C1227="DM", "N/A", IF(Z1227="No","N/A",VLOOKUP(B1227,'Extension List'!$A$3:$T$1972,20,FALSE)))</f>
        <v>N/A</v>
      </c>
      <c r="AC1227" s="15" t="str">
        <f>IF(AA1227="N/A", "N/A", 0)</f>
        <v>N/A</v>
      </c>
      <c r="AD1227" s="16" t="str">
        <f>IF(AE1227="N/A", "N/A", AA1227-AE1227)</f>
        <v>N/A</v>
      </c>
      <c r="AE1227" s="16" t="str">
        <f>IF(AA1227="N/A", "N/A", IF(AC1227&gt;0, IF(AA1227&lt;13, ROUNDUP(0.25*AA1227,0), IF(AA1227&lt;26, ROUNDUP(0.4*AA1227,0), IF(AA1227&lt;51, ROUNDUP(0.6*AA1227,0), ROUNDUP(0.75*AA1227,0)))), "N/A"))</f>
        <v>N/A</v>
      </c>
      <c r="AF1227" s="16" t="str">
        <f>IF(AD1227="N/A","N/A", (AE1227*AC1227)+Q1227)</f>
        <v>N/A</v>
      </c>
      <c r="AG1227" s="16" t="str">
        <f>IF($AF1227="N/A", "N/A", "TBC")</f>
        <v>N/A</v>
      </c>
      <c r="AH1227" s="16" t="str">
        <f>IF($AF1227="N/A", "N/A", "TBC")</f>
        <v>N/A</v>
      </c>
      <c r="AI1227" s="16" t="str">
        <f>IF($AF1227="N/A","N/A",IF(AC1227&gt;1,"TBC","N/A"))</f>
        <v>N/A</v>
      </c>
      <c r="AJ1227" s="16" t="str">
        <f>IF($AF1227="N/A","N/A",IF(AC1227&gt;2,"TBC","N/A"))</f>
        <v>N/A</v>
      </c>
      <c r="AK1227" s="16" t="str">
        <f>IF($AF1227="N/A","N/A",IF(AC1227&gt;3,"TBC","N/A"))</f>
        <v>N/A</v>
      </c>
      <c r="AL1227" s="16" t="str">
        <f>IF(AC1227="N/A","N/A",IF(AC1227&gt;0,IF(SUM(AG1227:AK1227)&lt;&gt;AF1227,"CHECK","OK"),"N/A"))</f>
        <v>N/A</v>
      </c>
      <c r="AM1227" s="16" t="e">
        <f>IF(AD1227="N/A", L1227+T1227, L1227+AG1227)</f>
        <v>#VALUE!</v>
      </c>
      <c r="AN1227" s="16" t="str">
        <f>IF(AD1227="N/A", IF(U1227="N/A", "N/A", L1227+U1227), AD1227+AH1227)</f>
        <v>N/A</v>
      </c>
      <c r="AO1227" s="16" t="str">
        <f>IF(AD1227="N/A", IF(V1227="N/A", "N/A", L1227+V1227), IF(AI1227="N/A", "N/A", AD1227+AI1227))</f>
        <v>N/A</v>
      </c>
      <c r="AP1227" s="16" t="str">
        <f>IF(AD1227="N/A", IF(W1227="N/A", "N/A", L1227+W1227), IF(AJ1227="N/A", "N/A", AD1227+AJ1227))</f>
        <v>N/A</v>
      </c>
      <c r="AQ1227" s="16" t="str">
        <f>IF(AD1227="N/A", IF(X1227="N/A", "N/A", L1227+X1227), IF(AK1227="N/A", "N/A", AD1227+AK1227))</f>
        <v>N/A</v>
      </c>
      <c r="AR1227" s="15" t="s">
        <v>40</v>
      </c>
      <c r="AS1227" s="15" t="s">
        <v>40</v>
      </c>
      <c r="AT1227" s="15" t="s">
        <v>40</v>
      </c>
      <c r="AU1227" s="15" t="s">
        <v>40</v>
      </c>
      <c r="AV1227" s="15" t="s">
        <v>40</v>
      </c>
      <c r="AW1227" s="15" t="s">
        <v>40</v>
      </c>
      <c r="AX1227" s="15" t="s">
        <v>40</v>
      </c>
      <c r="AY1227" s="15" t="s">
        <v>40</v>
      </c>
      <c r="AZ1227" s="15" t="s">
        <v>40</v>
      </c>
      <c r="BA1227" s="15" t="s">
        <v>40</v>
      </c>
      <c r="BB1227" s="15" t="s">
        <v>40</v>
      </c>
      <c r="BC1227" s="15" t="s">
        <v>40</v>
      </c>
      <c r="BD1227" s="15" t="s">
        <v>40</v>
      </c>
      <c r="BE1227" s="15" t="s">
        <v>40</v>
      </c>
      <c r="BF1227" s="15" t="s">
        <v>40</v>
      </c>
      <c r="BG1227" s="15" t="s">
        <v>40</v>
      </c>
      <c r="BH1227" s="15" t="s">
        <v>40</v>
      </c>
      <c r="BJ1227" s="16" t="e">
        <f>IF(AR1227="R", $CA1227, IF(OR(AR1227="P", AR1227="T", AR1227="N"), 0, IF($C1227="DM", $T1227, IF(OR(AR1227="Y", AR1227="IR"),$AM1227,IF(AR1227="C", IF($BI1227="Y", IF($AF1227="N/A", $Q1227, $AF1227), IF($AG1227="N/A", $T1227,$AG1227)))))))</f>
        <v>#VALUE!</v>
      </c>
      <c r="BK1227" s="16" t="e">
        <f>IF(AS1227="R", $CA1227, IF(OR(AS1227="P", AS1227="T", AS1227="N"), 0, IF($C1227="DM", $T1227, IF(OR(AS1227="Y", AS1227="IR"),$AM1227,IF(AS1227="C", IF($BI1227="Y", IF($AF1227="N/A", $Q1227, $AF1227), IF($AG1227="N/A", $T1227,$AG1227)))))))</f>
        <v>#VALUE!</v>
      </c>
      <c r="BL1227" s="16" t="e">
        <f>IF(AT1227="R", $CA1227, IF(OR(AT1227="P", AT1227="T", AT1227="N"), 0, IF($C1227="DM", $T1227, IF(OR(AT1227="Y", AT1227="IR"),$AM1227,IF(AT1227="C", IF($BI1227="Y", IF($AF1227="N/A", $Q1227, $AF1227), IF($AG1227="N/A", $T1227,$AG1227)))))))</f>
        <v>#VALUE!</v>
      </c>
      <c r="BM1227" s="16" t="e">
        <f>IF(AU1227="R", $CA1227, IF(OR(AU1227="P", AU1227="T", AU1227="N"), 0, IF($C1227="DM", $T1227, IF(OR(AU1227="Y", AU1227="IR"),$AM1227,IF(AU1227="C", IF($BI1227="Y", IF($AF1227="N/A", $Q1227, $AF1227), IF($AG1227="N/A", $T1227,$AG1227)))))))</f>
        <v>#VALUE!</v>
      </c>
      <c r="BN1227" s="16" t="e">
        <f>IF(AV1227="R", $CA1227, IF(OR(AV1227="P", AV1227="T", AV1227="N"), 0, IF($C1227="DM", $T1227, IF(OR(AV1227="Y", AV1227="IR"),$AM1227,IF(AV1227="C", IF($BI1227="Y", IF($AF1227="N/A", $Q1227, $AF1227), IF($AG1227="N/A", $T1227,$AG1227)))))))</f>
        <v>#VALUE!</v>
      </c>
      <c r="BO1227" s="16" t="e">
        <f>IF(AW1227="R", $CA1227, IF(OR(AW1227="P", AW1227="T", AW1227="N"), 0, IF($C1227="DM", $T1227, IF(OR(AW1227="Y", AW1227="IR"),$AM1227,IF(AW1227="C", IF($BI1227="Y", IF($AF1227="N/A", $Q1227, $AF1227), IF($AG1227="N/A", $T1227,$AG1227)))))))</f>
        <v>#VALUE!</v>
      </c>
      <c r="BP1227" s="16" t="e">
        <f>IF(AX1227="R", $CA1227, IF(OR(AX1227="P", AX1227="T", AX1227="N"), 0, IF($C1227="DM", $T1227, IF(OR(AX1227="Y", AX1227="IR"),$AM1227,IF(AX1227="C", IF($BI1227="Y", IF($AF1227="N/A", $Q1227, $AF1227), IF($AG1227="N/A", $T1227,$AG1227)))))))</f>
        <v>#VALUE!</v>
      </c>
      <c r="BQ1227" s="16" t="e">
        <f>IF(AY1227="R", $CA1227, IF(OR(AY1227="P", AY1227="T", AY1227="N"), 0, IF($C1227="DM", $T1227, IF(OR(AY1227="Y", AY1227="IR"),$AM1227,IF(AY1227="C", IF($BI1227="Y", IF($AF1227="N/A", $Q1227, $AF1227), IF($AG1227="N/A", $T1227,$AG1227)))))))</f>
        <v>#VALUE!</v>
      </c>
      <c r="BR1227" s="16" t="e">
        <f>IF(AZ1227="R", $CA1227, IF(OR(AZ1227="P", AZ1227="T", AZ1227="N"), 0, IF($C1227="DM", $T1227, IF(OR(AZ1227="Y", AZ1227="IR"),$AM1227,IF(AZ1227="C", IF($BI1227="Y", IF($AF1227="N/A", $Q1227, $AF1227), IF($AG1227="N/A", $T1227,$AG1227)))))))</f>
        <v>#VALUE!</v>
      </c>
      <c r="BS1227" s="16" t="e">
        <f>IF(BA1227="R", $CA1227, IF(OR(BA1227="P", BA1227="T", BA1227="N"), 0, IF($C1227="DM", $T1227, IF(OR(BA1227="Y", BA1227="IR"),$AM1227,IF(BA1227="C", IF($BI1227="Y", IF($AF1227="N/A", $Q1227, $AF1227), IF($AG1227="N/A", $T1227,$AG1227)))))))</f>
        <v>#VALUE!</v>
      </c>
      <c r="BT1227" s="16" t="e">
        <f>IF(BB1227="R", $CA1227, IF(OR(BB1227="P", BB1227="T", BB1227="N"), 0, IF($C1227="DM", $T1227, IF(OR(BB1227="Y", BB1227="IR"),$AM1227,IF(BB1227="C", IF($BI1227="Y", IF($BA1227="C", IF($AF1227="N/A", $Q1227, $AF1227), IF($AF1227="N/A", $T1227, $AM1227)), IF($AG1227="N/A", $T1227,$AG1227)))))))</f>
        <v>#VALUE!</v>
      </c>
      <c r="BU1227" s="16" t="e">
        <f>IF(BC1227="R", $CA1227, IF(OR(BC1227="P", BC1227="T", BC1227="N"), 0, IF($C1227="DM", $T1227, IF(OR(BC1227="Y", BC1227="IR"),$AM1227,IF(BC1227="C", IF($BI1227="Y", IF($BA1227="C", IF($AF1227="N/A", $Q1227, $AF1227), IF($AF1227="N/A", $T1227, $AM1227)), IF($AG1227="N/A", $T1227,$AG1227)))))))</f>
        <v>#VALUE!</v>
      </c>
      <c r="BV1227" s="16" t="e">
        <f>IF(BD1227="R", $CA1227, IF(OR(BD1227="P", BD1227="T", BD1227="N"), 0, IF($C1227="DM", $T1227, IF(OR(BD1227="Y", BD1227="IR"),$AM1227,IF(BD1227="C", IF($BI1227="Y", IF($BA1227="C", IF($AF1227="N/A", $Q1227, $AF1227), IF($AF1227="N/A", $T1227, $AM1227)), IF($AG1227="N/A", $T1227,$AG1227)))))))</f>
        <v>#VALUE!</v>
      </c>
      <c r="BW1227" s="16" t="e">
        <f>IF(BE1227="R", $CA1227, IF(OR(BE1227="P", BE1227="T", BE1227="N"), 0, IF($C1227="DM", $T1227, IF(OR(BE1227="Y", BE1227="IR"),$AM1227,IF(BE1227="C", IF($BI1227="Y", IF($BA1227="C", IF($AF1227="N/A", $Q1227, $AF1227), IF($AF1227="N/A", $T1227, $AM1227)), IF($AG1227="N/A", $T1227,$AG1227)))))))</f>
        <v>#VALUE!</v>
      </c>
      <c r="BX1227" s="16" t="e">
        <f>IF(BF1227="R", $CA1227, IF(OR(BF1227="P", BF1227="T", BF1227="N"), 0, IF($C1227="DM", $T1227, IF(OR(BF1227="Y", BF1227="IR"),$AM1227,IF(BF1227="C", IF($BI1227="Y", IF($BA1227="C", IF($AF1227="N/A", $Q1227, $AF1227), IF($AF1227="N/A", $T1227, $AM1227)), IF($AG1227="N/A", $T1227,$AG1227)))))))</f>
        <v>#VALUE!</v>
      </c>
      <c r="BY1227" s="16" t="e">
        <f>IF(BG1227="R", $CA1227, IF(OR(BG1227="P", BG1227="T", BG1227="N"), 0, IF($C1227="DM", $T1227, IF(OR(BG1227="Y", BG1227="IR"),$AM1227,IF(BG1227="C", IF($BI1227="Y", IF($BA1227="C", IF($AF1227="N/A", $Q1227, $AF1227), IF($AF1227="N/A", $T1227, $AM1227)), IF($AG1227="N/A", $T1227,$AG1227)))))))</f>
        <v>#VALUE!</v>
      </c>
      <c r="BZ1227" s="16" t="e">
        <f>IF(BH1227="R", $CA1227, IF(OR(BH1227="P", BH1227="T", BH1227="N"), 0, IF($C1227="DM", $T1227, IF(OR(BH1227="Y", BH1227="IR"),$AM1227,IF(BH1227="C", IF($BI1227="Y", IF($BA1227="C", IF($AF1227="N/A", $Q1227, $AF1227), IF($AF1227="N/A", $T1227, $AM1227)), IF($AG1227="N/A", $T1227,$AG1227)))))))</f>
        <v>#VALUE!</v>
      </c>
      <c r="CA1227" s="15" t="s">
        <v>75</v>
      </c>
      <c r="CB1227" s="16" t="e">
        <f>BZ1227</f>
        <v>#VALUE!</v>
      </c>
      <c r="CC1227" s="15" t="str">
        <f>IF(OR($BH1227="T", $BH1227="R"), 0, IF($BH1227="C", IF($BI1227="Y", IF($BA1227="C", 0, IF(AF1227="N/A", Q1227-T1227, AF1227-AG1227)), IF($AF1227="N/A", U1227, AH1227)), AN1227))</f>
        <v>N/A</v>
      </c>
      <c r="CD1227" s="15" t="str">
        <f>IF(OR($BH1227="T", $BH1227="R"), 0, IF($BH1227="C", IF($BI1227="Y", 0, IF($AF1227="N/A", V1227, AI1227)), AO1227))</f>
        <v>N/A</v>
      </c>
      <c r="CE1227" s="15" t="str">
        <f>IF(OR($BH1227="T", $BH1227="R"), 0, IF($BH1227="C", IF($BI1227="Y", 0, IF($AF1227="N/A", W1227, AJ1227)), AP1227))</f>
        <v>N/A</v>
      </c>
      <c r="CF1227" s="15" t="str">
        <f>IF(OR($BH1227="T", $BH1227="R"), 0, IF($BH1227="C", IF($BI1227="Y", 0, IF($AF1227="N/A", X1227, AK1227)), AQ1227))</f>
        <v>N/A</v>
      </c>
    </row>
    <row r="1228" spans="1:84" x14ac:dyDescent="0.25">
      <c r="A1228" s="14">
        <v>6205</v>
      </c>
      <c r="B1228" s="15"/>
      <c r="C1228" s="15"/>
      <c r="D1228" s="15"/>
      <c r="E1228" s="15" t="e">
        <f>VLOOKUP(B1228, 'Rookie Year'!$A$2:$B$55679,2,FALSE)</f>
        <v>#N/A</v>
      </c>
      <c r="F1228" s="15">
        <v>2024</v>
      </c>
      <c r="G1228" s="15" t="s">
        <v>42</v>
      </c>
      <c r="H1228" s="15"/>
      <c r="I1228" s="16"/>
      <c r="J1228" s="15"/>
      <c r="K1228" s="17">
        <f>IF(AND(G1228&lt;&gt;"N",R1228="N/A"), IF(I1228&lt;4, 0, 0.25),IF(I1228=1, IF(J1228=1,0.25, 0.25), IF(I1228&lt;13, 0.25, IF(I1228&lt;26, 0.4, IF(I1228&lt;51, 0.6, 0.75)))))</f>
        <v>0.25</v>
      </c>
      <c r="L1228" s="16">
        <f>I1228-M1228</f>
        <v>0</v>
      </c>
      <c r="M1228" s="16">
        <f>ROUNDUP(I1228*K1228,0)</f>
        <v>0</v>
      </c>
      <c r="N1228" s="16">
        <f>M1228*J1228</f>
        <v>0</v>
      </c>
      <c r="O1228" s="16">
        <v>0</v>
      </c>
      <c r="P1228" s="16">
        <v>0</v>
      </c>
      <c r="Q1228" s="16">
        <f>N1228-O1228-P1228</f>
        <v>0</v>
      </c>
      <c r="R1228" s="15" t="s">
        <v>75</v>
      </c>
      <c r="S1228" s="15">
        <f>IF(R1228="N/A", J1228-($B$1-F1228), J1228-($B$1-R1228))</f>
        <v>0</v>
      </c>
      <c r="T1228" s="16" t="str">
        <f>IF($S1228&lt;1, "N/A", $M1228)</f>
        <v>N/A</v>
      </c>
      <c r="U1228" s="16" t="str">
        <f>IF($S1228&lt;2, "N/A", $M1228)</f>
        <v>N/A</v>
      </c>
      <c r="V1228" s="16" t="str">
        <f>IF($S1228&lt;3, "N/A", $M1228)</f>
        <v>N/A</v>
      </c>
      <c r="W1228" s="16" t="str">
        <f>IF($S1228&lt;4, "N/A", $M1228)</f>
        <v>N/A</v>
      </c>
      <c r="X1228" s="16" t="str">
        <f>IF($S1228&lt;5, "N/A", $M1228)</f>
        <v>N/A</v>
      </c>
      <c r="Y1228" s="15" t="str">
        <f>IF(SUM(T1228:X1228)&lt;&gt;Q1228, "CHECK", "OK")</f>
        <v>OK</v>
      </c>
      <c r="Z1228" s="15" t="str">
        <f>IF(F1228=$B$1, "No", IF(S1228=1, "Yes", "No"))</f>
        <v>No</v>
      </c>
      <c r="AA1228" s="18" t="str">
        <f>IF(C1228="DM", "N/A", IF(Z1228="No","N/A",VLOOKUP(B1228,'Extension List'!$A$3:$R$1972,18,FALSE)))</f>
        <v>N/A</v>
      </c>
      <c r="AB1228" s="15" t="str">
        <f>IF(C1228="DM", "N/A", IF(Z1228="No","N/A",VLOOKUP(B1228,'Extension List'!$A$3:$T$1972,20,FALSE)))</f>
        <v>N/A</v>
      </c>
      <c r="AC1228" s="15" t="str">
        <f>IF(AA1228="N/A", "N/A", 0)</f>
        <v>N/A</v>
      </c>
      <c r="AD1228" s="16" t="str">
        <f>IF(AE1228="N/A", "N/A", AA1228-AE1228)</f>
        <v>N/A</v>
      </c>
      <c r="AE1228" s="16" t="str">
        <f>IF(AA1228="N/A", "N/A", IF(AC1228&gt;0, IF(AA1228&lt;13, ROUNDUP(0.25*AA1228,0), IF(AA1228&lt;26, ROUNDUP(0.4*AA1228,0), IF(AA1228&lt;51, ROUNDUP(0.6*AA1228,0), ROUNDUP(0.75*AA1228,0)))), "N/A"))</f>
        <v>N/A</v>
      </c>
      <c r="AF1228" s="16" t="str">
        <f>IF(AD1228="N/A","N/A", (AE1228*AC1228)+Q1228)</f>
        <v>N/A</v>
      </c>
      <c r="AG1228" s="16" t="str">
        <f>IF($AF1228="N/A", "N/A", "TBC")</f>
        <v>N/A</v>
      </c>
      <c r="AH1228" s="16" t="str">
        <f>IF($AF1228="N/A", "N/A", "TBC")</f>
        <v>N/A</v>
      </c>
      <c r="AI1228" s="16" t="str">
        <f>IF($AF1228="N/A","N/A",IF(AC1228&gt;1,"TBC","N/A"))</f>
        <v>N/A</v>
      </c>
      <c r="AJ1228" s="16" t="str">
        <f>IF($AF1228="N/A","N/A",IF(AC1228&gt;2,"TBC","N/A"))</f>
        <v>N/A</v>
      </c>
      <c r="AK1228" s="16" t="str">
        <f>IF($AF1228="N/A","N/A",IF(AC1228&gt;3,"TBC","N/A"))</f>
        <v>N/A</v>
      </c>
      <c r="AL1228" s="16" t="str">
        <f>IF(AC1228="N/A","N/A",IF(AC1228&gt;0,IF(SUM(AG1228:AK1228)&lt;&gt;AF1228,"CHECK","OK"),"N/A"))</f>
        <v>N/A</v>
      </c>
      <c r="AM1228" s="16" t="e">
        <f>IF(AD1228="N/A", L1228+T1228, L1228+AG1228)</f>
        <v>#VALUE!</v>
      </c>
      <c r="AN1228" s="16" t="str">
        <f>IF(AD1228="N/A", IF(U1228="N/A", "N/A", L1228+U1228), AD1228+AH1228)</f>
        <v>N/A</v>
      </c>
      <c r="AO1228" s="16" t="str">
        <f>IF(AD1228="N/A", IF(V1228="N/A", "N/A", L1228+V1228), IF(AI1228="N/A", "N/A", AD1228+AI1228))</f>
        <v>N/A</v>
      </c>
      <c r="AP1228" s="16" t="str">
        <f>IF(AD1228="N/A", IF(W1228="N/A", "N/A", L1228+W1228), IF(AJ1228="N/A", "N/A", AD1228+AJ1228))</f>
        <v>N/A</v>
      </c>
      <c r="AQ1228" s="16" t="str">
        <f>IF(AD1228="N/A", IF(X1228="N/A", "N/A", L1228+X1228), IF(AK1228="N/A", "N/A", AD1228+AK1228))</f>
        <v>N/A</v>
      </c>
      <c r="AR1228" s="15" t="s">
        <v>40</v>
      </c>
      <c r="AS1228" s="15" t="s">
        <v>40</v>
      </c>
      <c r="AT1228" s="15" t="s">
        <v>40</v>
      </c>
      <c r="AU1228" s="15" t="s">
        <v>40</v>
      </c>
      <c r="AV1228" s="15" t="s">
        <v>40</v>
      </c>
      <c r="AW1228" s="15" t="s">
        <v>40</v>
      </c>
      <c r="AX1228" s="15" t="s">
        <v>40</v>
      </c>
      <c r="AY1228" s="15" t="s">
        <v>40</v>
      </c>
      <c r="AZ1228" s="15" t="s">
        <v>40</v>
      </c>
      <c r="BA1228" s="15" t="s">
        <v>40</v>
      </c>
      <c r="BB1228" s="15" t="s">
        <v>40</v>
      </c>
      <c r="BC1228" s="15" t="s">
        <v>40</v>
      </c>
      <c r="BD1228" s="15" t="s">
        <v>40</v>
      </c>
      <c r="BE1228" s="15" t="s">
        <v>40</v>
      </c>
      <c r="BF1228" s="15" t="s">
        <v>40</v>
      </c>
      <c r="BG1228" s="15" t="s">
        <v>40</v>
      </c>
      <c r="BH1228" s="15" t="s">
        <v>40</v>
      </c>
      <c r="BJ1228" s="16" t="e">
        <f>IF(AR1228="R", $CA1228, IF(OR(AR1228="P", AR1228="T", AR1228="N"), 0, IF($C1228="DM", $T1228, IF(OR(AR1228="Y", AR1228="IR"),$AM1228,IF(AR1228="C", IF($BI1228="Y", IF($AF1228="N/A", $Q1228, $AF1228), IF($AG1228="N/A", $T1228,$AG1228)))))))</f>
        <v>#VALUE!</v>
      </c>
      <c r="BK1228" s="16" t="e">
        <f>IF(AS1228="R", $CA1228, IF(OR(AS1228="P", AS1228="T", AS1228="N"), 0, IF($C1228="DM", $T1228, IF(OR(AS1228="Y", AS1228="IR"),$AM1228,IF(AS1228="C", IF($BI1228="Y", IF($AF1228="N/A", $Q1228, $AF1228), IF($AG1228="N/A", $T1228,$AG1228)))))))</f>
        <v>#VALUE!</v>
      </c>
      <c r="BL1228" s="16" t="e">
        <f>IF(AT1228="R", $CA1228, IF(OR(AT1228="P", AT1228="T", AT1228="N"), 0, IF($C1228="DM", $T1228, IF(OR(AT1228="Y", AT1228="IR"),$AM1228,IF(AT1228="C", IF($BI1228="Y", IF($AF1228="N/A", $Q1228, $AF1228), IF($AG1228="N/A", $T1228,$AG1228)))))))</f>
        <v>#VALUE!</v>
      </c>
      <c r="BM1228" s="16" t="e">
        <f>IF(AU1228="R", $CA1228, IF(OR(AU1228="P", AU1228="T", AU1228="N"), 0, IF($C1228="DM", $T1228, IF(OR(AU1228="Y", AU1228="IR"),$AM1228,IF(AU1228="C", IF($BI1228="Y", IF($AF1228="N/A", $Q1228, $AF1228), IF($AG1228="N/A", $T1228,$AG1228)))))))</f>
        <v>#VALUE!</v>
      </c>
      <c r="BN1228" s="16" t="e">
        <f>IF(AV1228="R", $CA1228, IF(OR(AV1228="P", AV1228="T", AV1228="N"), 0, IF($C1228="DM", $T1228, IF(OR(AV1228="Y", AV1228="IR"),$AM1228,IF(AV1228="C", IF($BI1228="Y", IF($AF1228="N/A", $Q1228, $AF1228), IF($AG1228="N/A", $T1228,$AG1228)))))))</f>
        <v>#VALUE!</v>
      </c>
      <c r="BO1228" s="16" t="e">
        <f>IF(AW1228="R", $CA1228, IF(OR(AW1228="P", AW1228="T", AW1228="N"), 0, IF($C1228="DM", $T1228, IF(OR(AW1228="Y", AW1228="IR"),$AM1228,IF(AW1228="C", IF($BI1228="Y", IF($AF1228="N/A", $Q1228, $AF1228), IF($AG1228="N/A", $T1228,$AG1228)))))))</f>
        <v>#VALUE!</v>
      </c>
      <c r="BP1228" s="16" t="e">
        <f>IF(AX1228="R", $CA1228, IF(OR(AX1228="P", AX1228="T", AX1228="N"), 0, IF($C1228="DM", $T1228, IF(OR(AX1228="Y", AX1228="IR"),$AM1228,IF(AX1228="C", IF($BI1228="Y", IF($AF1228="N/A", $Q1228, $AF1228), IF($AG1228="N/A", $T1228,$AG1228)))))))</f>
        <v>#VALUE!</v>
      </c>
      <c r="BQ1228" s="16" t="e">
        <f>IF(AY1228="R", $CA1228, IF(OR(AY1228="P", AY1228="T", AY1228="N"), 0, IF($C1228="DM", $T1228, IF(OR(AY1228="Y", AY1228="IR"),$AM1228,IF(AY1228="C", IF($BI1228="Y", IF($AF1228="N/A", $Q1228, $AF1228), IF($AG1228="N/A", $T1228,$AG1228)))))))</f>
        <v>#VALUE!</v>
      </c>
      <c r="BR1228" s="16" t="e">
        <f>IF(AZ1228="R", $CA1228, IF(OR(AZ1228="P", AZ1228="T", AZ1228="N"), 0, IF($C1228="DM", $T1228, IF(OR(AZ1228="Y", AZ1228="IR"),$AM1228,IF(AZ1228="C", IF($BI1228="Y", IF($AF1228="N/A", $Q1228, $AF1228), IF($AG1228="N/A", $T1228,$AG1228)))))))</f>
        <v>#VALUE!</v>
      </c>
      <c r="BS1228" s="16" t="e">
        <f>IF(BA1228="R", $CA1228, IF(OR(BA1228="P", BA1228="T", BA1228="N"), 0, IF($C1228="DM", $T1228, IF(OR(BA1228="Y", BA1228="IR"),$AM1228,IF(BA1228="C", IF($BI1228="Y", IF($AF1228="N/A", $Q1228, $AF1228), IF($AG1228="N/A", $T1228,$AG1228)))))))</f>
        <v>#VALUE!</v>
      </c>
      <c r="BT1228" s="16" t="e">
        <f>IF(BB1228="R", $CA1228, IF(OR(BB1228="P", BB1228="T", BB1228="N"), 0, IF($C1228="DM", $T1228, IF(OR(BB1228="Y", BB1228="IR"),$AM1228,IF(BB1228="C", IF($BI1228="Y", IF($BA1228="C", IF($AF1228="N/A", $Q1228, $AF1228), IF($AF1228="N/A", $T1228, $AM1228)), IF($AG1228="N/A", $T1228,$AG1228)))))))</f>
        <v>#VALUE!</v>
      </c>
      <c r="BU1228" s="16" t="e">
        <f>IF(BC1228="R", $CA1228, IF(OR(BC1228="P", BC1228="T", BC1228="N"), 0, IF($C1228="DM", $T1228, IF(OR(BC1228="Y", BC1228="IR"),$AM1228,IF(BC1228="C", IF($BI1228="Y", IF($BA1228="C", IF($AF1228="N/A", $Q1228, $AF1228), IF($AF1228="N/A", $T1228, $AM1228)), IF($AG1228="N/A", $T1228,$AG1228)))))))</f>
        <v>#VALUE!</v>
      </c>
      <c r="BV1228" s="16" t="e">
        <f>IF(BD1228="R", $CA1228, IF(OR(BD1228="P", BD1228="T", BD1228="N"), 0, IF($C1228="DM", $T1228, IF(OR(BD1228="Y", BD1228="IR"),$AM1228,IF(BD1228="C", IF($BI1228="Y", IF($BA1228="C", IF($AF1228="N/A", $Q1228, $AF1228), IF($AF1228="N/A", $T1228, $AM1228)), IF($AG1228="N/A", $T1228,$AG1228)))))))</f>
        <v>#VALUE!</v>
      </c>
      <c r="BW1228" s="16" t="e">
        <f>IF(BE1228="R", $CA1228, IF(OR(BE1228="P", BE1228="T", BE1228="N"), 0, IF($C1228="DM", $T1228, IF(OR(BE1228="Y", BE1228="IR"),$AM1228,IF(BE1228="C", IF($BI1228="Y", IF($BA1228="C", IF($AF1228="N/A", $Q1228, $AF1228), IF($AF1228="N/A", $T1228, $AM1228)), IF($AG1228="N/A", $T1228,$AG1228)))))))</f>
        <v>#VALUE!</v>
      </c>
      <c r="BX1228" s="16" t="e">
        <f>IF(BF1228="R", $CA1228, IF(OR(BF1228="P", BF1228="T", BF1228="N"), 0, IF($C1228="DM", $T1228, IF(OR(BF1228="Y", BF1228="IR"),$AM1228,IF(BF1228="C", IF($BI1228="Y", IF($BA1228="C", IF($AF1228="N/A", $Q1228, $AF1228), IF($AF1228="N/A", $T1228, $AM1228)), IF($AG1228="N/A", $T1228,$AG1228)))))))</f>
        <v>#VALUE!</v>
      </c>
      <c r="BY1228" s="16" t="e">
        <f>IF(BG1228="R", $CA1228, IF(OR(BG1228="P", BG1228="T", BG1228="N"), 0, IF($C1228="DM", $T1228, IF(OR(BG1228="Y", BG1228="IR"),$AM1228,IF(BG1228="C", IF($BI1228="Y", IF($BA1228="C", IF($AF1228="N/A", $Q1228, $AF1228), IF($AF1228="N/A", $T1228, $AM1228)), IF($AG1228="N/A", $T1228,$AG1228)))))))</f>
        <v>#VALUE!</v>
      </c>
      <c r="BZ1228" s="16" t="e">
        <f>IF(BH1228="R", $CA1228, IF(OR(BH1228="P", BH1228="T", BH1228="N"), 0, IF($C1228="DM", $T1228, IF(OR(BH1228="Y", BH1228="IR"),$AM1228,IF(BH1228="C", IF($BI1228="Y", IF($BA1228="C", IF($AF1228="N/A", $Q1228, $AF1228), IF($AF1228="N/A", $T1228, $AM1228)), IF($AG1228="N/A", $T1228,$AG1228)))))))</f>
        <v>#VALUE!</v>
      </c>
      <c r="CA1228" s="15" t="s">
        <v>75</v>
      </c>
      <c r="CB1228" s="16" t="e">
        <f>BZ1228</f>
        <v>#VALUE!</v>
      </c>
      <c r="CC1228" s="15" t="str">
        <f>IF(OR($BH1228="T", $BH1228="R"), 0, IF($BH1228="C", IF($BI1228="Y", IF($BA1228="C", 0, IF(AF1228="N/A", Q1228-T1228, AF1228-AG1228)), IF($AF1228="N/A", U1228, AH1228)), AN1228))</f>
        <v>N/A</v>
      </c>
      <c r="CD1228" s="15" t="str">
        <f>IF(OR($BH1228="T", $BH1228="R"), 0, IF($BH1228="C", IF($BI1228="Y", 0, IF($AF1228="N/A", V1228, AI1228)), AO1228))</f>
        <v>N/A</v>
      </c>
      <c r="CE1228" s="15" t="str">
        <f>IF(OR($BH1228="T", $BH1228="R"), 0, IF($BH1228="C", IF($BI1228="Y", 0, IF($AF1228="N/A", W1228, AJ1228)), AP1228))</f>
        <v>N/A</v>
      </c>
      <c r="CF1228" s="15" t="str">
        <f>IF(OR($BH1228="T", $BH1228="R"), 0, IF($BH1228="C", IF($BI1228="Y", 0, IF($AF1228="N/A", X1228, AK1228)), AQ1228))</f>
        <v>N/A</v>
      </c>
    </row>
    <row r="1229" spans="1:84" x14ac:dyDescent="0.25">
      <c r="A1229" s="14">
        <v>6206</v>
      </c>
      <c r="B1229" s="15"/>
      <c r="C1229" s="15"/>
      <c r="D1229" s="15"/>
      <c r="E1229" s="15" t="e">
        <f>VLOOKUP(B1229, 'Rookie Year'!$A$2:$B$55679,2,FALSE)</f>
        <v>#N/A</v>
      </c>
      <c r="F1229" s="15">
        <v>2024</v>
      </c>
      <c r="G1229" s="15" t="s">
        <v>42</v>
      </c>
      <c r="H1229" s="15"/>
      <c r="I1229" s="16"/>
      <c r="J1229" s="15"/>
      <c r="K1229" s="17">
        <f>IF(AND(G1229&lt;&gt;"N",R1229="N/A"), IF(I1229&lt;4, 0, 0.25),IF(I1229=1, IF(J1229=1,0.25, 0.25), IF(I1229&lt;13, 0.25, IF(I1229&lt;26, 0.4, IF(I1229&lt;51, 0.6, 0.75)))))</f>
        <v>0.25</v>
      </c>
      <c r="L1229" s="16">
        <f>I1229-M1229</f>
        <v>0</v>
      </c>
      <c r="M1229" s="16">
        <f>ROUNDUP(I1229*K1229,0)</f>
        <v>0</v>
      </c>
      <c r="N1229" s="16">
        <f>M1229*J1229</f>
        <v>0</v>
      </c>
      <c r="O1229" s="16">
        <v>0</v>
      </c>
      <c r="P1229" s="16">
        <v>0</v>
      </c>
      <c r="Q1229" s="16">
        <f>N1229-O1229-P1229</f>
        <v>0</v>
      </c>
      <c r="R1229" s="15" t="s">
        <v>75</v>
      </c>
      <c r="S1229" s="15">
        <f>IF(R1229="N/A", J1229-($B$1-F1229), J1229-($B$1-R1229))</f>
        <v>0</v>
      </c>
      <c r="T1229" s="16" t="str">
        <f>IF($S1229&lt;1, "N/A", $M1229)</f>
        <v>N/A</v>
      </c>
      <c r="U1229" s="16" t="str">
        <f>IF($S1229&lt;2, "N/A", $M1229)</f>
        <v>N/A</v>
      </c>
      <c r="V1229" s="16" t="str">
        <f>IF($S1229&lt;3, "N/A", $M1229)</f>
        <v>N/A</v>
      </c>
      <c r="W1229" s="16" t="str">
        <f>IF($S1229&lt;4, "N/A", $M1229)</f>
        <v>N/A</v>
      </c>
      <c r="X1229" s="16" t="str">
        <f>IF($S1229&lt;5, "N/A", $M1229)</f>
        <v>N/A</v>
      </c>
      <c r="Y1229" s="15" t="str">
        <f>IF(SUM(T1229:X1229)&lt;&gt;Q1229, "CHECK", "OK")</f>
        <v>OK</v>
      </c>
      <c r="Z1229" s="15" t="str">
        <f>IF(F1229=$B$1, "No", IF(S1229=1, "Yes", "No"))</f>
        <v>No</v>
      </c>
      <c r="AA1229" s="18" t="str">
        <f>IF(C1229="DM", "N/A", IF(Z1229="No","N/A",VLOOKUP(B1229,'Extension List'!$A$3:$R$1972,18,FALSE)))</f>
        <v>N/A</v>
      </c>
      <c r="AB1229" s="15" t="str">
        <f>IF(C1229="DM", "N/A", IF(Z1229="No","N/A",VLOOKUP(B1229,'Extension List'!$A$3:$T$1972,20,FALSE)))</f>
        <v>N/A</v>
      </c>
      <c r="AC1229" s="15" t="str">
        <f>IF(AA1229="N/A", "N/A", 0)</f>
        <v>N/A</v>
      </c>
      <c r="AD1229" s="16" t="str">
        <f>IF(AE1229="N/A", "N/A", AA1229-AE1229)</f>
        <v>N/A</v>
      </c>
      <c r="AE1229" s="16" t="str">
        <f>IF(AA1229="N/A", "N/A", IF(AC1229&gt;0, IF(AA1229&lt;13, ROUNDUP(0.25*AA1229,0), IF(AA1229&lt;26, ROUNDUP(0.4*AA1229,0), IF(AA1229&lt;51, ROUNDUP(0.6*AA1229,0), ROUNDUP(0.75*AA1229,0)))), "N/A"))</f>
        <v>N/A</v>
      </c>
      <c r="AF1229" s="16" t="str">
        <f>IF(AD1229="N/A","N/A", (AE1229*AC1229)+Q1229)</f>
        <v>N/A</v>
      </c>
      <c r="AG1229" s="16" t="str">
        <f>IF($AF1229="N/A", "N/A", "TBC")</f>
        <v>N/A</v>
      </c>
      <c r="AH1229" s="16" t="str">
        <f>IF($AF1229="N/A", "N/A", "TBC")</f>
        <v>N/A</v>
      </c>
      <c r="AI1229" s="16" t="str">
        <f>IF($AF1229="N/A","N/A",IF(AC1229&gt;1,"TBC","N/A"))</f>
        <v>N/A</v>
      </c>
      <c r="AJ1229" s="16" t="str">
        <f>IF($AF1229="N/A","N/A",IF(AC1229&gt;2,"TBC","N/A"))</f>
        <v>N/A</v>
      </c>
      <c r="AK1229" s="16" t="str">
        <f>IF($AF1229="N/A","N/A",IF(AC1229&gt;3,"TBC","N/A"))</f>
        <v>N/A</v>
      </c>
      <c r="AL1229" s="16" t="str">
        <f>IF(AC1229="N/A","N/A",IF(AC1229&gt;0,IF(SUM(AG1229:AK1229)&lt;&gt;AF1229,"CHECK","OK"),"N/A"))</f>
        <v>N/A</v>
      </c>
      <c r="AM1229" s="16" t="e">
        <f>IF(AD1229="N/A", L1229+T1229, L1229+AG1229)</f>
        <v>#VALUE!</v>
      </c>
      <c r="AN1229" s="16" t="str">
        <f>IF(AD1229="N/A", IF(U1229="N/A", "N/A", L1229+U1229), AD1229+AH1229)</f>
        <v>N/A</v>
      </c>
      <c r="AO1229" s="16" t="str">
        <f>IF(AD1229="N/A", IF(V1229="N/A", "N/A", L1229+V1229), IF(AI1229="N/A", "N/A", AD1229+AI1229))</f>
        <v>N/A</v>
      </c>
      <c r="AP1229" s="16" t="str">
        <f>IF(AD1229="N/A", IF(W1229="N/A", "N/A", L1229+W1229), IF(AJ1229="N/A", "N/A", AD1229+AJ1229))</f>
        <v>N/A</v>
      </c>
      <c r="AQ1229" s="16" t="str">
        <f>IF(AD1229="N/A", IF(X1229="N/A", "N/A", L1229+X1229), IF(AK1229="N/A", "N/A", AD1229+AK1229))</f>
        <v>N/A</v>
      </c>
      <c r="AR1229" s="15" t="s">
        <v>40</v>
      </c>
      <c r="AS1229" s="15" t="s">
        <v>40</v>
      </c>
      <c r="AT1229" s="15" t="s">
        <v>40</v>
      </c>
      <c r="AU1229" s="15" t="s">
        <v>40</v>
      </c>
      <c r="AV1229" s="15" t="s">
        <v>40</v>
      </c>
      <c r="AW1229" s="15" t="s">
        <v>40</v>
      </c>
      <c r="AX1229" s="15" t="s">
        <v>40</v>
      </c>
      <c r="AY1229" s="15" t="s">
        <v>40</v>
      </c>
      <c r="AZ1229" s="15" t="s">
        <v>40</v>
      </c>
      <c r="BA1229" s="15" t="s">
        <v>40</v>
      </c>
      <c r="BB1229" s="15" t="s">
        <v>40</v>
      </c>
      <c r="BC1229" s="15" t="s">
        <v>40</v>
      </c>
      <c r="BD1229" s="15" t="s">
        <v>40</v>
      </c>
      <c r="BE1229" s="15" t="s">
        <v>40</v>
      </c>
      <c r="BF1229" s="15" t="s">
        <v>40</v>
      </c>
      <c r="BG1229" s="15" t="s">
        <v>40</v>
      </c>
      <c r="BH1229" s="15" t="s">
        <v>40</v>
      </c>
      <c r="BJ1229" s="16" t="e">
        <f>IF(AR1229="R", $CA1229, IF(OR(AR1229="P", AR1229="T", AR1229="N"), 0, IF($C1229="DM", $T1229, IF(OR(AR1229="Y", AR1229="IR"),$AM1229,IF(AR1229="C", IF($BI1229="Y", IF($AF1229="N/A", $Q1229, $AF1229), IF($AG1229="N/A", $T1229,$AG1229)))))))</f>
        <v>#VALUE!</v>
      </c>
      <c r="BK1229" s="16" t="e">
        <f>IF(AS1229="R", $CA1229, IF(OR(AS1229="P", AS1229="T", AS1229="N"), 0, IF($C1229="DM", $T1229, IF(OR(AS1229="Y", AS1229="IR"),$AM1229,IF(AS1229="C", IF($BI1229="Y", IF($AF1229="N/A", $Q1229, $AF1229), IF($AG1229="N/A", $T1229,$AG1229)))))))</f>
        <v>#VALUE!</v>
      </c>
      <c r="BL1229" s="16" t="e">
        <f>IF(AT1229="R", $CA1229, IF(OR(AT1229="P", AT1229="T", AT1229="N"), 0, IF($C1229="DM", $T1229, IF(OR(AT1229="Y", AT1229="IR"),$AM1229,IF(AT1229="C", IF($BI1229="Y", IF($AF1229="N/A", $Q1229, $AF1229), IF($AG1229="N/A", $T1229,$AG1229)))))))</f>
        <v>#VALUE!</v>
      </c>
      <c r="BM1229" s="16" t="e">
        <f>IF(AU1229="R", $CA1229, IF(OR(AU1229="P", AU1229="T", AU1229="N"), 0, IF($C1229="DM", $T1229, IF(OR(AU1229="Y", AU1229="IR"),$AM1229,IF(AU1229="C", IF($BI1229="Y", IF($AF1229="N/A", $Q1229, $AF1229), IF($AG1229="N/A", $T1229,$AG1229)))))))</f>
        <v>#VALUE!</v>
      </c>
      <c r="BN1229" s="16" t="e">
        <f>IF(AV1229="R", $CA1229, IF(OR(AV1229="P", AV1229="T", AV1229="N"), 0, IF($C1229="DM", $T1229, IF(OR(AV1229="Y", AV1229="IR"),$AM1229,IF(AV1229="C", IF($BI1229="Y", IF($AF1229="N/A", $Q1229, $AF1229), IF($AG1229="N/A", $T1229,$AG1229)))))))</f>
        <v>#VALUE!</v>
      </c>
      <c r="BO1229" s="16" t="e">
        <f>IF(AW1229="R", $CA1229, IF(OR(AW1229="P", AW1229="T", AW1229="N"), 0, IF($C1229="DM", $T1229, IF(OR(AW1229="Y", AW1229="IR"),$AM1229,IF(AW1229="C", IF($BI1229="Y", IF($AF1229="N/A", $Q1229, $AF1229), IF($AG1229="N/A", $T1229,$AG1229)))))))</f>
        <v>#VALUE!</v>
      </c>
      <c r="BP1229" s="16" t="e">
        <f>IF(AX1229="R", $CA1229, IF(OR(AX1229="P", AX1229="T", AX1229="N"), 0, IF($C1229="DM", $T1229, IF(OR(AX1229="Y", AX1229="IR"),$AM1229,IF(AX1229="C", IF($BI1229="Y", IF($AF1229="N/A", $Q1229, $AF1229), IF($AG1229="N/A", $T1229,$AG1229)))))))</f>
        <v>#VALUE!</v>
      </c>
      <c r="BQ1229" s="16" t="e">
        <f>IF(AY1229="R", $CA1229, IF(OR(AY1229="P", AY1229="T", AY1229="N"), 0, IF($C1229="DM", $T1229, IF(OR(AY1229="Y", AY1229="IR"),$AM1229,IF(AY1229="C", IF($BI1229="Y", IF($AF1229="N/A", $Q1229, $AF1229), IF($AG1229="N/A", $T1229,$AG1229)))))))</f>
        <v>#VALUE!</v>
      </c>
      <c r="BR1229" s="16" t="e">
        <f>IF(AZ1229="R", $CA1229, IF(OR(AZ1229="P", AZ1229="T", AZ1229="N"), 0, IF($C1229="DM", $T1229, IF(OR(AZ1229="Y", AZ1229="IR"),$AM1229,IF(AZ1229="C", IF($BI1229="Y", IF($AF1229="N/A", $Q1229, $AF1229), IF($AG1229="N/A", $T1229,$AG1229)))))))</f>
        <v>#VALUE!</v>
      </c>
      <c r="BS1229" s="16" t="e">
        <f>IF(BA1229="R", $CA1229, IF(OR(BA1229="P", BA1229="T", BA1229="N"), 0, IF($C1229="DM", $T1229, IF(OR(BA1229="Y", BA1229="IR"),$AM1229,IF(BA1229="C", IF($BI1229="Y", IF($AF1229="N/A", $Q1229, $AF1229), IF($AG1229="N/A", $T1229,$AG1229)))))))</f>
        <v>#VALUE!</v>
      </c>
      <c r="BT1229" s="16" t="e">
        <f>IF(BB1229="R", $CA1229, IF(OR(BB1229="P", BB1229="T", BB1229="N"), 0, IF($C1229="DM", $T1229, IF(OR(BB1229="Y", BB1229="IR"),$AM1229,IF(BB1229="C", IF($BI1229="Y", IF($BA1229="C", IF($AF1229="N/A", $Q1229, $AF1229), IF($AF1229="N/A", $T1229, $AM1229)), IF($AG1229="N/A", $T1229,$AG1229)))))))</f>
        <v>#VALUE!</v>
      </c>
      <c r="BU1229" s="16" t="e">
        <f>IF(BC1229="R", $CA1229, IF(OR(BC1229="P", BC1229="T", BC1229="N"), 0, IF($C1229="DM", $T1229, IF(OR(BC1229="Y", BC1229="IR"),$AM1229,IF(BC1229="C", IF($BI1229="Y", IF($BA1229="C", IF($AF1229="N/A", $Q1229, $AF1229), IF($AF1229="N/A", $T1229, $AM1229)), IF($AG1229="N/A", $T1229,$AG1229)))))))</f>
        <v>#VALUE!</v>
      </c>
      <c r="BV1229" s="16" t="e">
        <f>IF(BD1229="R", $CA1229, IF(OR(BD1229="P", BD1229="T", BD1229="N"), 0, IF($C1229="DM", $T1229, IF(OR(BD1229="Y", BD1229="IR"),$AM1229,IF(BD1229="C", IF($BI1229="Y", IF($BA1229="C", IF($AF1229="N/A", $Q1229, $AF1229), IF($AF1229="N/A", $T1229, $AM1229)), IF($AG1229="N/A", $T1229,$AG1229)))))))</f>
        <v>#VALUE!</v>
      </c>
      <c r="BW1229" s="16" t="e">
        <f>IF(BE1229="R", $CA1229, IF(OR(BE1229="P", BE1229="T", BE1229="N"), 0, IF($C1229="DM", $T1229, IF(OR(BE1229="Y", BE1229="IR"),$AM1229,IF(BE1229="C", IF($BI1229="Y", IF($BA1229="C", IF($AF1229="N/A", $Q1229, $AF1229), IF($AF1229="N/A", $T1229, $AM1229)), IF($AG1229="N/A", $T1229,$AG1229)))))))</f>
        <v>#VALUE!</v>
      </c>
      <c r="BX1229" s="16" t="e">
        <f>IF(BF1229="R", $CA1229, IF(OR(BF1229="P", BF1229="T", BF1229="N"), 0, IF($C1229="DM", $T1229, IF(OR(BF1229="Y", BF1229="IR"),$AM1229,IF(BF1229="C", IF($BI1229="Y", IF($BA1229="C", IF($AF1229="N/A", $Q1229, $AF1229), IF($AF1229="N/A", $T1229, $AM1229)), IF($AG1229="N/A", $T1229,$AG1229)))))))</f>
        <v>#VALUE!</v>
      </c>
      <c r="BY1229" s="16" t="e">
        <f>IF(BG1229="R", $CA1229, IF(OR(BG1229="P", BG1229="T", BG1229="N"), 0, IF($C1229="DM", $T1229, IF(OR(BG1229="Y", BG1229="IR"),$AM1229,IF(BG1229="C", IF($BI1229="Y", IF($BA1229="C", IF($AF1229="N/A", $Q1229, $AF1229), IF($AF1229="N/A", $T1229, $AM1229)), IF($AG1229="N/A", $T1229,$AG1229)))))))</f>
        <v>#VALUE!</v>
      </c>
      <c r="BZ1229" s="16" t="e">
        <f>IF(BH1229="R", $CA1229, IF(OR(BH1229="P", BH1229="T", BH1229="N"), 0, IF($C1229="DM", $T1229, IF(OR(BH1229="Y", BH1229="IR"),$AM1229,IF(BH1229="C", IF($BI1229="Y", IF($BA1229="C", IF($AF1229="N/A", $Q1229, $AF1229), IF($AF1229="N/A", $T1229, $AM1229)), IF($AG1229="N/A", $T1229,$AG1229)))))))</f>
        <v>#VALUE!</v>
      </c>
      <c r="CA1229" s="15" t="s">
        <v>75</v>
      </c>
      <c r="CB1229" s="16" t="e">
        <f>BZ1229</f>
        <v>#VALUE!</v>
      </c>
      <c r="CC1229" s="15" t="str">
        <f>IF(OR($BH1229="T", $BH1229="R"), 0, IF($BH1229="C", IF($BI1229="Y", IF($BA1229="C", 0, IF(AF1229="N/A", Q1229-T1229, AF1229-AG1229)), IF($AF1229="N/A", U1229, AH1229)), AN1229))</f>
        <v>N/A</v>
      </c>
      <c r="CD1229" s="15" t="str">
        <f>IF(OR($BH1229="T", $BH1229="R"), 0, IF($BH1229="C", IF($BI1229="Y", 0, IF($AF1229="N/A", V1229, AI1229)), AO1229))</f>
        <v>N/A</v>
      </c>
      <c r="CE1229" s="15" t="str">
        <f>IF(OR($BH1229="T", $BH1229="R"), 0, IF($BH1229="C", IF($BI1229="Y", 0, IF($AF1229="N/A", W1229, AJ1229)), AP1229))</f>
        <v>N/A</v>
      </c>
      <c r="CF1229" s="15" t="str">
        <f>IF(OR($BH1229="T", $BH1229="R"), 0, IF($BH1229="C", IF($BI1229="Y", 0, IF($AF1229="N/A", X1229, AK1229)), AQ1229))</f>
        <v>N/A</v>
      </c>
    </row>
    <row r="1230" spans="1:84" x14ac:dyDescent="0.25">
      <c r="A1230" s="14">
        <v>6207</v>
      </c>
      <c r="B1230" s="15"/>
      <c r="C1230" s="15"/>
      <c r="D1230" s="15"/>
      <c r="E1230" s="15" t="e">
        <f>VLOOKUP(B1230, 'Rookie Year'!$A$2:$B$55679,2,FALSE)</f>
        <v>#N/A</v>
      </c>
      <c r="F1230" s="15">
        <v>2024</v>
      </c>
      <c r="G1230" s="15" t="s">
        <v>42</v>
      </c>
      <c r="H1230" s="15"/>
      <c r="I1230" s="16"/>
      <c r="J1230" s="15"/>
      <c r="K1230" s="17">
        <f>IF(AND(G1230&lt;&gt;"N",R1230="N/A"), IF(I1230&lt;4, 0, 0.25),IF(I1230=1, IF(J1230=1,0.25, 0.25), IF(I1230&lt;13, 0.25, IF(I1230&lt;26, 0.4, IF(I1230&lt;51, 0.6, 0.75)))))</f>
        <v>0.25</v>
      </c>
      <c r="L1230" s="16">
        <f>I1230-M1230</f>
        <v>0</v>
      </c>
      <c r="M1230" s="16">
        <f>ROUNDUP(I1230*K1230,0)</f>
        <v>0</v>
      </c>
      <c r="N1230" s="16">
        <f>M1230*J1230</f>
        <v>0</v>
      </c>
      <c r="O1230" s="16">
        <v>0</v>
      </c>
      <c r="P1230" s="16">
        <v>0</v>
      </c>
      <c r="Q1230" s="16">
        <f>N1230-O1230-P1230</f>
        <v>0</v>
      </c>
      <c r="R1230" s="15" t="s">
        <v>75</v>
      </c>
      <c r="S1230" s="15">
        <f>IF(R1230="N/A", J1230-($B$1-F1230), J1230-($B$1-R1230))</f>
        <v>0</v>
      </c>
      <c r="T1230" s="16" t="str">
        <f>IF($S1230&lt;1, "N/A", $M1230)</f>
        <v>N/A</v>
      </c>
      <c r="U1230" s="16" t="str">
        <f>IF($S1230&lt;2, "N/A", $M1230)</f>
        <v>N/A</v>
      </c>
      <c r="V1230" s="16" t="str">
        <f>IF($S1230&lt;3, "N/A", $M1230)</f>
        <v>N/A</v>
      </c>
      <c r="W1230" s="16" t="str">
        <f>IF($S1230&lt;4, "N/A", $M1230)</f>
        <v>N/A</v>
      </c>
      <c r="X1230" s="16" t="str">
        <f>IF($S1230&lt;5, "N/A", $M1230)</f>
        <v>N/A</v>
      </c>
      <c r="Y1230" s="15" t="str">
        <f>IF(SUM(T1230:X1230)&lt;&gt;Q1230, "CHECK", "OK")</f>
        <v>OK</v>
      </c>
      <c r="Z1230" s="15" t="str">
        <f>IF(F1230=$B$1, "No", IF(S1230=1, "Yes", "No"))</f>
        <v>No</v>
      </c>
      <c r="AA1230" s="18" t="str">
        <f>IF(C1230="DM", "N/A", IF(Z1230="No","N/A",VLOOKUP(B1230,'Extension List'!$A$3:$R$1972,18,FALSE)))</f>
        <v>N/A</v>
      </c>
      <c r="AB1230" s="15" t="str">
        <f>IF(C1230="DM", "N/A", IF(Z1230="No","N/A",VLOOKUP(B1230,'Extension List'!$A$3:$T$1972,20,FALSE)))</f>
        <v>N/A</v>
      </c>
      <c r="AC1230" s="15" t="str">
        <f>IF(AA1230="N/A", "N/A", 0)</f>
        <v>N/A</v>
      </c>
      <c r="AD1230" s="16" t="str">
        <f>IF(AE1230="N/A", "N/A", AA1230-AE1230)</f>
        <v>N/A</v>
      </c>
      <c r="AE1230" s="16" t="str">
        <f>IF(AA1230="N/A", "N/A", IF(AC1230&gt;0, IF(AA1230&lt;13, ROUNDUP(0.25*AA1230,0), IF(AA1230&lt;26, ROUNDUP(0.4*AA1230,0), IF(AA1230&lt;51, ROUNDUP(0.6*AA1230,0), ROUNDUP(0.75*AA1230,0)))), "N/A"))</f>
        <v>N/A</v>
      </c>
      <c r="AF1230" s="16" t="str">
        <f>IF(AD1230="N/A","N/A", (AE1230*AC1230)+Q1230)</f>
        <v>N/A</v>
      </c>
      <c r="AG1230" s="16" t="str">
        <f>IF($AF1230="N/A", "N/A", "TBC")</f>
        <v>N/A</v>
      </c>
      <c r="AH1230" s="16" t="str">
        <f>IF($AF1230="N/A", "N/A", "TBC")</f>
        <v>N/A</v>
      </c>
      <c r="AI1230" s="16" t="str">
        <f>IF($AF1230="N/A","N/A",IF(AC1230&gt;1,"TBC","N/A"))</f>
        <v>N/A</v>
      </c>
      <c r="AJ1230" s="16" t="str">
        <f>IF($AF1230="N/A","N/A",IF(AC1230&gt;2,"TBC","N/A"))</f>
        <v>N/A</v>
      </c>
      <c r="AK1230" s="16" t="str">
        <f>IF($AF1230="N/A","N/A",IF(AC1230&gt;3,"TBC","N/A"))</f>
        <v>N/A</v>
      </c>
      <c r="AL1230" s="16" t="str">
        <f>IF(AC1230="N/A","N/A",IF(AC1230&gt;0,IF(SUM(AG1230:AK1230)&lt;&gt;AF1230,"CHECK","OK"),"N/A"))</f>
        <v>N/A</v>
      </c>
      <c r="AM1230" s="16" t="e">
        <f>IF(AD1230="N/A", L1230+T1230, L1230+AG1230)</f>
        <v>#VALUE!</v>
      </c>
      <c r="AN1230" s="16" t="str">
        <f>IF(AD1230="N/A", IF(U1230="N/A", "N/A", L1230+U1230), AD1230+AH1230)</f>
        <v>N/A</v>
      </c>
      <c r="AO1230" s="16" t="str">
        <f>IF(AD1230="N/A", IF(V1230="N/A", "N/A", L1230+V1230), IF(AI1230="N/A", "N/A", AD1230+AI1230))</f>
        <v>N/A</v>
      </c>
      <c r="AP1230" s="16" t="str">
        <f>IF(AD1230="N/A", IF(W1230="N/A", "N/A", L1230+W1230), IF(AJ1230="N/A", "N/A", AD1230+AJ1230))</f>
        <v>N/A</v>
      </c>
      <c r="AQ1230" s="16" t="str">
        <f>IF(AD1230="N/A", IF(X1230="N/A", "N/A", L1230+X1230), IF(AK1230="N/A", "N/A", AD1230+AK1230))</f>
        <v>N/A</v>
      </c>
      <c r="AR1230" s="15" t="s">
        <v>40</v>
      </c>
      <c r="AS1230" s="15" t="s">
        <v>40</v>
      </c>
      <c r="AT1230" s="15" t="s">
        <v>40</v>
      </c>
      <c r="AU1230" s="15" t="s">
        <v>40</v>
      </c>
      <c r="AV1230" s="15" t="s">
        <v>40</v>
      </c>
      <c r="AW1230" s="15" t="s">
        <v>40</v>
      </c>
      <c r="AX1230" s="15" t="s">
        <v>40</v>
      </c>
      <c r="AY1230" s="15" t="s">
        <v>40</v>
      </c>
      <c r="AZ1230" s="15" t="s">
        <v>40</v>
      </c>
      <c r="BA1230" s="15" t="s">
        <v>40</v>
      </c>
      <c r="BB1230" s="15" t="s">
        <v>40</v>
      </c>
      <c r="BC1230" s="15" t="s">
        <v>40</v>
      </c>
      <c r="BD1230" s="15" t="s">
        <v>40</v>
      </c>
      <c r="BE1230" s="15" t="s">
        <v>40</v>
      </c>
      <c r="BF1230" s="15" t="s">
        <v>40</v>
      </c>
      <c r="BG1230" s="15" t="s">
        <v>40</v>
      </c>
      <c r="BH1230" s="15" t="s">
        <v>40</v>
      </c>
      <c r="BJ1230" s="16" t="e">
        <f>IF(AR1230="R", $CA1230, IF(OR(AR1230="P", AR1230="T", AR1230="N"), 0, IF($C1230="DM", $T1230, IF(OR(AR1230="Y", AR1230="IR"),$AM1230,IF(AR1230="C", IF($BI1230="Y", IF($AF1230="N/A", $Q1230, $AF1230), IF($AG1230="N/A", $T1230,$AG1230)))))))</f>
        <v>#VALUE!</v>
      </c>
      <c r="BK1230" s="16" t="e">
        <f>IF(AS1230="R", $CA1230, IF(OR(AS1230="P", AS1230="T", AS1230="N"), 0, IF($C1230="DM", $T1230, IF(OR(AS1230="Y", AS1230="IR"),$AM1230,IF(AS1230="C", IF($BI1230="Y", IF($AF1230="N/A", $Q1230, $AF1230), IF($AG1230="N/A", $T1230,$AG1230)))))))</f>
        <v>#VALUE!</v>
      </c>
      <c r="BL1230" s="16" t="e">
        <f>IF(AT1230="R", $CA1230, IF(OR(AT1230="P", AT1230="T", AT1230="N"), 0, IF($C1230="DM", $T1230, IF(OR(AT1230="Y", AT1230="IR"),$AM1230,IF(AT1230="C", IF($BI1230="Y", IF($AF1230="N/A", $Q1230, $AF1230), IF($AG1230="N/A", $T1230,$AG1230)))))))</f>
        <v>#VALUE!</v>
      </c>
      <c r="BM1230" s="16" t="e">
        <f>IF(AU1230="R", $CA1230, IF(OR(AU1230="P", AU1230="T", AU1230="N"), 0, IF($C1230="DM", $T1230, IF(OR(AU1230="Y", AU1230="IR"),$AM1230,IF(AU1230="C", IF($BI1230="Y", IF($AF1230="N/A", $Q1230, $AF1230), IF($AG1230="N/A", $T1230,$AG1230)))))))</f>
        <v>#VALUE!</v>
      </c>
      <c r="BN1230" s="16" t="e">
        <f>IF(AV1230="R", $CA1230, IF(OR(AV1230="P", AV1230="T", AV1230="N"), 0, IF($C1230="DM", $T1230, IF(OR(AV1230="Y", AV1230="IR"),$AM1230,IF(AV1230="C", IF($BI1230="Y", IF($AF1230="N/A", $Q1230, $AF1230), IF($AG1230="N/A", $T1230,$AG1230)))))))</f>
        <v>#VALUE!</v>
      </c>
      <c r="BO1230" s="16" t="e">
        <f>IF(AW1230="R", $CA1230, IF(OR(AW1230="P", AW1230="T", AW1230="N"), 0, IF($C1230="DM", $T1230, IF(OR(AW1230="Y", AW1230="IR"),$AM1230,IF(AW1230="C", IF($BI1230="Y", IF($AF1230="N/A", $Q1230, $AF1230), IF($AG1230="N/A", $T1230,$AG1230)))))))</f>
        <v>#VALUE!</v>
      </c>
      <c r="BP1230" s="16" t="e">
        <f>IF(AX1230="R", $CA1230, IF(OR(AX1230="P", AX1230="T", AX1230="N"), 0, IF($C1230="DM", $T1230, IF(OR(AX1230="Y", AX1230="IR"),$AM1230,IF(AX1230="C", IF($BI1230="Y", IF($AF1230="N/A", $Q1230, $AF1230), IF($AG1230="N/A", $T1230,$AG1230)))))))</f>
        <v>#VALUE!</v>
      </c>
      <c r="BQ1230" s="16" t="e">
        <f>IF(AY1230="R", $CA1230, IF(OR(AY1230="P", AY1230="T", AY1230="N"), 0, IF($C1230="DM", $T1230, IF(OR(AY1230="Y", AY1230="IR"),$AM1230,IF(AY1230="C", IF($BI1230="Y", IF($AF1230="N/A", $Q1230, $AF1230), IF($AG1230="N/A", $T1230,$AG1230)))))))</f>
        <v>#VALUE!</v>
      </c>
      <c r="BR1230" s="16" t="e">
        <f>IF(AZ1230="R", $CA1230, IF(OR(AZ1230="P", AZ1230="T", AZ1230="N"), 0, IF($C1230="DM", $T1230, IF(OR(AZ1230="Y", AZ1230="IR"),$AM1230,IF(AZ1230="C", IF($BI1230="Y", IF($AF1230="N/A", $Q1230, $AF1230), IF($AG1230="N/A", $T1230,$AG1230)))))))</f>
        <v>#VALUE!</v>
      </c>
      <c r="BS1230" s="16" t="e">
        <f>IF(BA1230="R", $CA1230, IF(OR(BA1230="P", BA1230="T", BA1230="N"), 0, IF($C1230="DM", $T1230, IF(OR(BA1230="Y", BA1230="IR"),$AM1230,IF(BA1230="C", IF($BI1230="Y", IF($AF1230="N/A", $Q1230, $AF1230), IF($AG1230="N/A", $T1230,$AG1230)))))))</f>
        <v>#VALUE!</v>
      </c>
      <c r="BT1230" s="16" t="e">
        <f>IF(BB1230="R", $CA1230, IF(OR(BB1230="P", BB1230="T", BB1230="N"), 0, IF($C1230="DM", $T1230, IF(OR(BB1230="Y", BB1230="IR"),$AM1230,IF(BB1230="C", IF($BI1230="Y", IF($BA1230="C", IF($AF1230="N/A", $Q1230, $AF1230), IF($AF1230="N/A", $T1230, $AM1230)), IF($AG1230="N/A", $T1230,$AG1230)))))))</f>
        <v>#VALUE!</v>
      </c>
      <c r="BU1230" s="16" t="e">
        <f>IF(BC1230="R", $CA1230, IF(OR(BC1230="P", BC1230="T", BC1230="N"), 0, IF($C1230="DM", $T1230, IF(OR(BC1230="Y", BC1230="IR"),$AM1230,IF(BC1230="C", IF($BI1230="Y", IF($BA1230="C", IF($AF1230="N/A", $Q1230, $AF1230), IF($AF1230="N/A", $T1230, $AM1230)), IF($AG1230="N/A", $T1230,$AG1230)))))))</f>
        <v>#VALUE!</v>
      </c>
      <c r="BV1230" s="16" t="e">
        <f>IF(BD1230="R", $CA1230, IF(OR(BD1230="P", BD1230="T", BD1230="N"), 0, IF($C1230="DM", $T1230, IF(OR(BD1230="Y", BD1230="IR"),$AM1230,IF(BD1230="C", IF($BI1230="Y", IF($BA1230="C", IF($AF1230="N/A", $Q1230, $AF1230), IF($AF1230="N/A", $T1230, $AM1230)), IF($AG1230="N/A", $T1230,$AG1230)))))))</f>
        <v>#VALUE!</v>
      </c>
      <c r="BW1230" s="16" t="e">
        <f>IF(BE1230="R", $CA1230, IF(OR(BE1230="P", BE1230="T", BE1230="N"), 0, IF($C1230="DM", $T1230, IF(OR(BE1230="Y", BE1230="IR"),$AM1230,IF(BE1230="C", IF($BI1230="Y", IF($BA1230="C", IF($AF1230="N/A", $Q1230, $AF1230), IF($AF1230="N/A", $T1230, $AM1230)), IF($AG1230="N/A", $T1230,$AG1230)))))))</f>
        <v>#VALUE!</v>
      </c>
      <c r="BX1230" s="16" t="e">
        <f>IF(BF1230="R", $CA1230, IF(OR(BF1230="P", BF1230="T", BF1230="N"), 0, IF($C1230="DM", $T1230, IF(OR(BF1230="Y", BF1230="IR"),$AM1230,IF(BF1230="C", IF($BI1230="Y", IF($BA1230="C", IF($AF1230="N/A", $Q1230, $AF1230), IF($AF1230="N/A", $T1230, $AM1230)), IF($AG1230="N/A", $T1230,$AG1230)))))))</f>
        <v>#VALUE!</v>
      </c>
      <c r="BY1230" s="16" t="e">
        <f>IF(BG1230="R", $CA1230, IF(OR(BG1230="P", BG1230="T", BG1230="N"), 0, IF($C1230="DM", $T1230, IF(OR(BG1230="Y", BG1230="IR"),$AM1230,IF(BG1230="C", IF($BI1230="Y", IF($BA1230="C", IF($AF1230="N/A", $Q1230, $AF1230), IF($AF1230="N/A", $T1230, $AM1230)), IF($AG1230="N/A", $T1230,$AG1230)))))))</f>
        <v>#VALUE!</v>
      </c>
      <c r="BZ1230" s="16" t="e">
        <f>IF(BH1230="R", $CA1230, IF(OR(BH1230="P", BH1230="T", BH1230="N"), 0, IF($C1230="DM", $T1230, IF(OR(BH1230="Y", BH1230="IR"),$AM1230,IF(BH1230="C", IF($BI1230="Y", IF($BA1230="C", IF($AF1230="N/A", $Q1230, $AF1230), IF($AF1230="N/A", $T1230, $AM1230)), IF($AG1230="N/A", $T1230,$AG1230)))))))</f>
        <v>#VALUE!</v>
      </c>
      <c r="CA1230" s="15" t="s">
        <v>75</v>
      </c>
      <c r="CB1230" s="16" t="e">
        <f>BZ1230</f>
        <v>#VALUE!</v>
      </c>
      <c r="CC1230" s="15" t="str">
        <f>IF(OR($BH1230="T", $BH1230="R"), 0, IF($BH1230="C", IF($BI1230="Y", IF($BA1230="C", 0, IF(AF1230="N/A", Q1230-T1230, AF1230-AG1230)), IF($AF1230="N/A", U1230, AH1230)), AN1230))</f>
        <v>N/A</v>
      </c>
      <c r="CD1230" s="15" t="str">
        <f>IF(OR($BH1230="T", $BH1230="R"), 0, IF($BH1230="C", IF($BI1230="Y", 0, IF($AF1230="N/A", V1230, AI1230)), AO1230))</f>
        <v>N/A</v>
      </c>
      <c r="CE1230" s="15" t="str">
        <f>IF(OR($BH1230="T", $BH1230="R"), 0, IF($BH1230="C", IF($BI1230="Y", 0, IF($AF1230="N/A", W1230, AJ1230)), AP1230))</f>
        <v>N/A</v>
      </c>
      <c r="CF1230" s="15" t="str">
        <f>IF(OR($BH1230="T", $BH1230="R"), 0, IF($BH1230="C", IF($BI1230="Y", 0, IF($AF1230="N/A", X1230, AK1230)), AQ1230))</f>
        <v>N/A</v>
      </c>
    </row>
    <row r="1231" spans="1:84" x14ac:dyDescent="0.25">
      <c r="A1231" s="14">
        <v>6208</v>
      </c>
      <c r="B1231" s="15"/>
      <c r="C1231" s="15"/>
      <c r="D1231" s="15"/>
      <c r="E1231" s="15" t="e">
        <f>VLOOKUP(B1231, 'Rookie Year'!$A$2:$B$55679,2,FALSE)</f>
        <v>#N/A</v>
      </c>
      <c r="F1231" s="15">
        <v>2024</v>
      </c>
      <c r="G1231" s="15" t="s">
        <v>42</v>
      </c>
      <c r="H1231" s="15"/>
      <c r="I1231" s="16"/>
      <c r="J1231" s="15"/>
      <c r="K1231" s="17">
        <f>IF(AND(G1231&lt;&gt;"N",R1231="N/A"), IF(I1231&lt;4, 0, 0.25),IF(I1231=1, IF(J1231=1,0.25, 0.25), IF(I1231&lt;13, 0.25, IF(I1231&lt;26, 0.4, IF(I1231&lt;51, 0.6, 0.75)))))</f>
        <v>0.25</v>
      </c>
      <c r="L1231" s="16">
        <f>I1231-M1231</f>
        <v>0</v>
      </c>
      <c r="M1231" s="16">
        <f>ROUNDUP(I1231*K1231,0)</f>
        <v>0</v>
      </c>
      <c r="N1231" s="16">
        <f>M1231*J1231</f>
        <v>0</v>
      </c>
      <c r="O1231" s="16">
        <v>0</v>
      </c>
      <c r="P1231" s="16">
        <v>0</v>
      </c>
      <c r="Q1231" s="16">
        <f>N1231-O1231-P1231</f>
        <v>0</v>
      </c>
      <c r="R1231" s="15" t="s">
        <v>75</v>
      </c>
      <c r="S1231" s="15">
        <f>IF(R1231="N/A", J1231-($B$1-F1231), J1231-($B$1-R1231))</f>
        <v>0</v>
      </c>
      <c r="T1231" s="16" t="str">
        <f>IF($S1231&lt;1, "N/A", $M1231)</f>
        <v>N/A</v>
      </c>
      <c r="U1231" s="16" t="str">
        <f>IF($S1231&lt;2, "N/A", $M1231)</f>
        <v>N/A</v>
      </c>
      <c r="V1231" s="16" t="str">
        <f>IF($S1231&lt;3, "N/A", $M1231)</f>
        <v>N/A</v>
      </c>
      <c r="W1231" s="16" t="str">
        <f>IF($S1231&lt;4, "N/A", $M1231)</f>
        <v>N/A</v>
      </c>
      <c r="X1231" s="16" t="str">
        <f>IF($S1231&lt;5, "N/A", $M1231)</f>
        <v>N/A</v>
      </c>
      <c r="Y1231" s="15" t="str">
        <f>IF(SUM(T1231:X1231)&lt;&gt;Q1231, "CHECK", "OK")</f>
        <v>OK</v>
      </c>
      <c r="Z1231" s="15" t="str">
        <f>IF(F1231=$B$1, "No", IF(S1231=1, "Yes", "No"))</f>
        <v>No</v>
      </c>
      <c r="AA1231" s="18" t="str">
        <f>IF(C1231="DM", "N/A", IF(Z1231="No","N/A",VLOOKUP(B1231,'Extension List'!$A$3:$R$1972,18,FALSE)))</f>
        <v>N/A</v>
      </c>
      <c r="AB1231" s="15" t="str">
        <f>IF(C1231="DM", "N/A", IF(Z1231="No","N/A",VLOOKUP(B1231,'Extension List'!$A$3:$T$1972,20,FALSE)))</f>
        <v>N/A</v>
      </c>
      <c r="AC1231" s="15" t="str">
        <f>IF(AA1231="N/A", "N/A", 0)</f>
        <v>N/A</v>
      </c>
      <c r="AD1231" s="16" t="str">
        <f>IF(AE1231="N/A", "N/A", AA1231-AE1231)</f>
        <v>N/A</v>
      </c>
      <c r="AE1231" s="16" t="str">
        <f>IF(AA1231="N/A", "N/A", IF(AC1231&gt;0, IF(AA1231&lt;13, ROUNDUP(0.25*AA1231,0), IF(AA1231&lt;26, ROUNDUP(0.4*AA1231,0), IF(AA1231&lt;51, ROUNDUP(0.6*AA1231,0), ROUNDUP(0.75*AA1231,0)))), "N/A"))</f>
        <v>N/A</v>
      </c>
      <c r="AF1231" s="16" t="str">
        <f>IF(AD1231="N/A","N/A", (AE1231*AC1231)+Q1231)</f>
        <v>N/A</v>
      </c>
      <c r="AG1231" s="16" t="str">
        <f>IF($AF1231="N/A", "N/A", "TBC")</f>
        <v>N/A</v>
      </c>
      <c r="AH1231" s="16" t="str">
        <f>IF($AF1231="N/A", "N/A", "TBC")</f>
        <v>N/A</v>
      </c>
      <c r="AI1231" s="16" t="str">
        <f>IF($AF1231="N/A","N/A",IF(AC1231&gt;1,"TBC","N/A"))</f>
        <v>N/A</v>
      </c>
      <c r="AJ1231" s="16" t="str">
        <f>IF($AF1231="N/A","N/A",IF(AC1231&gt;2,"TBC","N/A"))</f>
        <v>N/A</v>
      </c>
      <c r="AK1231" s="16" t="str">
        <f>IF($AF1231="N/A","N/A",IF(AC1231&gt;3,"TBC","N/A"))</f>
        <v>N/A</v>
      </c>
      <c r="AL1231" s="16" t="str">
        <f>IF(AC1231="N/A","N/A",IF(AC1231&gt;0,IF(SUM(AG1231:AK1231)&lt;&gt;AF1231,"CHECK","OK"),"N/A"))</f>
        <v>N/A</v>
      </c>
      <c r="AM1231" s="16" t="e">
        <f>IF(AD1231="N/A", L1231+T1231, L1231+AG1231)</f>
        <v>#VALUE!</v>
      </c>
      <c r="AN1231" s="16" t="str">
        <f>IF(AD1231="N/A", IF(U1231="N/A", "N/A", L1231+U1231), AD1231+AH1231)</f>
        <v>N/A</v>
      </c>
      <c r="AO1231" s="16" t="str">
        <f>IF(AD1231="N/A", IF(V1231="N/A", "N/A", L1231+V1231), IF(AI1231="N/A", "N/A", AD1231+AI1231))</f>
        <v>N/A</v>
      </c>
      <c r="AP1231" s="16" t="str">
        <f>IF(AD1231="N/A", IF(W1231="N/A", "N/A", L1231+W1231), IF(AJ1231="N/A", "N/A", AD1231+AJ1231))</f>
        <v>N/A</v>
      </c>
      <c r="AQ1231" s="16" t="str">
        <f>IF(AD1231="N/A", IF(X1231="N/A", "N/A", L1231+X1231), IF(AK1231="N/A", "N/A", AD1231+AK1231))</f>
        <v>N/A</v>
      </c>
      <c r="AR1231" s="15" t="s">
        <v>40</v>
      </c>
      <c r="AS1231" s="15" t="s">
        <v>40</v>
      </c>
      <c r="AT1231" s="15" t="s">
        <v>40</v>
      </c>
      <c r="AU1231" s="15" t="s">
        <v>40</v>
      </c>
      <c r="AV1231" s="15" t="s">
        <v>40</v>
      </c>
      <c r="AW1231" s="15" t="s">
        <v>40</v>
      </c>
      <c r="AX1231" s="15" t="s">
        <v>40</v>
      </c>
      <c r="AY1231" s="15" t="s">
        <v>40</v>
      </c>
      <c r="AZ1231" s="15" t="s">
        <v>40</v>
      </c>
      <c r="BA1231" s="15" t="s">
        <v>40</v>
      </c>
      <c r="BB1231" s="15" t="s">
        <v>40</v>
      </c>
      <c r="BC1231" s="15" t="s">
        <v>40</v>
      </c>
      <c r="BD1231" s="15" t="s">
        <v>40</v>
      </c>
      <c r="BE1231" s="15" t="s">
        <v>40</v>
      </c>
      <c r="BF1231" s="15" t="s">
        <v>40</v>
      </c>
      <c r="BG1231" s="15" t="s">
        <v>40</v>
      </c>
      <c r="BH1231" s="15" t="s">
        <v>40</v>
      </c>
      <c r="BJ1231" s="16" t="e">
        <f>IF(AR1231="R", $CA1231, IF(OR(AR1231="P", AR1231="T", AR1231="N"), 0, IF($C1231="DM", $T1231, IF(OR(AR1231="Y", AR1231="IR"),$AM1231,IF(AR1231="C", IF($BI1231="Y", IF($AF1231="N/A", $Q1231, $AF1231), IF($AG1231="N/A", $T1231,$AG1231)))))))</f>
        <v>#VALUE!</v>
      </c>
      <c r="BK1231" s="16" t="e">
        <f>IF(AS1231="R", $CA1231, IF(OR(AS1231="P", AS1231="T", AS1231="N"), 0, IF($C1231="DM", $T1231, IF(OR(AS1231="Y", AS1231="IR"),$AM1231,IF(AS1231="C", IF($BI1231="Y", IF($AF1231="N/A", $Q1231, $AF1231), IF($AG1231="N/A", $T1231,$AG1231)))))))</f>
        <v>#VALUE!</v>
      </c>
      <c r="BL1231" s="16" t="e">
        <f>IF(AT1231="R", $CA1231, IF(OR(AT1231="P", AT1231="T", AT1231="N"), 0, IF($C1231="DM", $T1231, IF(OR(AT1231="Y", AT1231="IR"),$AM1231,IF(AT1231="C", IF($BI1231="Y", IF($AF1231="N/A", $Q1231, $AF1231), IF($AG1231="N/A", $T1231,$AG1231)))))))</f>
        <v>#VALUE!</v>
      </c>
      <c r="BM1231" s="16" t="e">
        <f>IF(AU1231="R", $CA1231, IF(OR(AU1231="P", AU1231="T", AU1231="N"), 0, IF($C1231="DM", $T1231, IF(OR(AU1231="Y", AU1231="IR"),$AM1231,IF(AU1231="C", IF($BI1231="Y", IF($AF1231="N/A", $Q1231, $AF1231), IF($AG1231="N/A", $T1231,$AG1231)))))))</f>
        <v>#VALUE!</v>
      </c>
      <c r="BN1231" s="16" t="e">
        <f>IF(AV1231="R", $CA1231, IF(OR(AV1231="P", AV1231="T", AV1231="N"), 0, IF($C1231="DM", $T1231, IF(OR(AV1231="Y", AV1231="IR"),$AM1231,IF(AV1231="C", IF($BI1231="Y", IF($AF1231="N/A", $Q1231, $AF1231), IF($AG1231="N/A", $T1231,$AG1231)))))))</f>
        <v>#VALUE!</v>
      </c>
      <c r="BO1231" s="16" t="e">
        <f>IF(AW1231="R", $CA1231, IF(OR(AW1231="P", AW1231="T", AW1231="N"), 0, IF($C1231="DM", $T1231, IF(OR(AW1231="Y", AW1231="IR"),$AM1231,IF(AW1231="C", IF($BI1231="Y", IF($AF1231="N/A", $Q1231, $AF1231), IF($AG1231="N/A", $T1231,$AG1231)))))))</f>
        <v>#VALUE!</v>
      </c>
      <c r="BP1231" s="16" t="e">
        <f>IF(AX1231="R", $CA1231, IF(OR(AX1231="P", AX1231="T", AX1231="N"), 0, IF($C1231="DM", $T1231, IF(OR(AX1231="Y", AX1231="IR"),$AM1231,IF(AX1231="C", IF($BI1231="Y", IF($AF1231="N/A", $Q1231, $AF1231), IF($AG1231="N/A", $T1231,$AG1231)))))))</f>
        <v>#VALUE!</v>
      </c>
      <c r="BQ1231" s="16" t="e">
        <f>IF(AY1231="R", $CA1231, IF(OR(AY1231="P", AY1231="T", AY1231="N"), 0, IF($C1231="DM", $T1231, IF(OR(AY1231="Y", AY1231="IR"),$AM1231,IF(AY1231="C", IF($BI1231="Y", IF($AF1231="N/A", $Q1231, $AF1231), IF($AG1231="N/A", $T1231,$AG1231)))))))</f>
        <v>#VALUE!</v>
      </c>
      <c r="BR1231" s="16" t="e">
        <f>IF(AZ1231="R", $CA1231, IF(OR(AZ1231="P", AZ1231="T", AZ1231="N"), 0, IF($C1231="DM", $T1231, IF(OR(AZ1231="Y", AZ1231="IR"),$AM1231,IF(AZ1231="C", IF($BI1231="Y", IF($AF1231="N/A", $Q1231, $AF1231), IF($AG1231="N/A", $T1231,$AG1231)))))))</f>
        <v>#VALUE!</v>
      </c>
      <c r="BS1231" s="16" t="e">
        <f>IF(BA1231="R", $CA1231, IF(OR(BA1231="P", BA1231="T", BA1231="N"), 0, IF($C1231="DM", $T1231, IF(OR(BA1231="Y", BA1231="IR"),$AM1231,IF(BA1231="C", IF($BI1231="Y", IF($AF1231="N/A", $Q1231, $AF1231), IF($AG1231="N/A", $T1231,$AG1231)))))))</f>
        <v>#VALUE!</v>
      </c>
      <c r="BT1231" s="16" t="e">
        <f>IF(BB1231="R", $CA1231, IF(OR(BB1231="P", BB1231="T", BB1231="N"), 0, IF($C1231="DM", $T1231, IF(OR(BB1231="Y", BB1231="IR"),$AM1231,IF(BB1231="C", IF($BI1231="Y", IF($BA1231="C", IF($AF1231="N/A", $Q1231, $AF1231), IF($AF1231="N/A", $T1231, $AM1231)), IF($AG1231="N/A", $T1231,$AG1231)))))))</f>
        <v>#VALUE!</v>
      </c>
      <c r="BU1231" s="16" t="e">
        <f>IF(BC1231="R", $CA1231, IF(OR(BC1231="P", BC1231="T", BC1231="N"), 0, IF($C1231="DM", $T1231, IF(OR(BC1231="Y", BC1231="IR"),$AM1231,IF(BC1231="C", IF($BI1231="Y", IF($BA1231="C", IF($AF1231="N/A", $Q1231, $AF1231), IF($AF1231="N/A", $T1231, $AM1231)), IF($AG1231="N/A", $T1231,$AG1231)))))))</f>
        <v>#VALUE!</v>
      </c>
      <c r="BV1231" s="16" t="e">
        <f>IF(BD1231="R", $CA1231, IF(OR(BD1231="P", BD1231="T", BD1231="N"), 0, IF($C1231="DM", $T1231, IF(OR(BD1231="Y", BD1231="IR"),$AM1231,IF(BD1231="C", IF($BI1231="Y", IF($BA1231="C", IF($AF1231="N/A", $Q1231, $AF1231), IF($AF1231="N/A", $T1231, $AM1231)), IF($AG1231="N/A", $T1231,$AG1231)))))))</f>
        <v>#VALUE!</v>
      </c>
      <c r="BW1231" s="16" t="e">
        <f>IF(BE1231="R", $CA1231, IF(OR(BE1231="P", BE1231="T", BE1231="N"), 0, IF($C1231="DM", $T1231, IF(OR(BE1231="Y", BE1231="IR"),$AM1231,IF(BE1231="C", IF($BI1231="Y", IF($BA1231="C", IF($AF1231="N/A", $Q1231, $AF1231), IF($AF1231="N/A", $T1231, $AM1231)), IF($AG1231="N/A", $T1231,$AG1231)))))))</f>
        <v>#VALUE!</v>
      </c>
      <c r="BX1231" s="16" t="e">
        <f>IF(BF1231="R", $CA1231, IF(OR(BF1231="P", BF1231="T", BF1231="N"), 0, IF($C1231="DM", $T1231, IF(OR(BF1231="Y", BF1231="IR"),$AM1231,IF(BF1231="C", IF($BI1231="Y", IF($BA1231="C", IF($AF1231="N/A", $Q1231, $AF1231), IF($AF1231="N/A", $T1231, $AM1231)), IF($AG1231="N/A", $T1231,$AG1231)))))))</f>
        <v>#VALUE!</v>
      </c>
      <c r="BY1231" s="16" t="e">
        <f>IF(BG1231="R", $CA1231, IF(OR(BG1231="P", BG1231="T", BG1231="N"), 0, IF($C1231="DM", $T1231, IF(OR(BG1231="Y", BG1231="IR"),$AM1231,IF(BG1231="C", IF($BI1231="Y", IF($BA1231="C", IF($AF1231="N/A", $Q1231, $AF1231), IF($AF1231="N/A", $T1231, $AM1231)), IF($AG1231="N/A", $T1231,$AG1231)))))))</f>
        <v>#VALUE!</v>
      </c>
      <c r="BZ1231" s="16" t="e">
        <f>IF(BH1231="R", $CA1231, IF(OR(BH1231="P", BH1231="T", BH1231="N"), 0, IF($C1231="DM", $T1231, IF(OR(BH1231="Y", BH1231="IR"),$AM1231,IF(BH1231="C", IF($BI1231="Y", IF($BA1231="C", IF($AF1231="N/A", $Q1231, $AF1231), IF($AF1231="N/A", $T1231, $AM1231)), IF($AG1231="N/A", $T1231,$AG1231)))))))</f>
        <v>#VALUE!</v>
      </c>
      <c r="CA1231" s="15" t="s">
        <v>75</v>
      </c>
      <c r="CB1231" s="16" t="e">
        <f>BZ1231</f>
        <v>#VALUE!</v>
      </c>
      <c r="CC1231" s="15" t="str">
        <f>IF(OR($BH1231="T", $BH1231="R"), 0, IF($BH1231="C", IF($BI1231="Y", IF($BA1231="C", 0, IF(AF1231="N/A", Q1231-T1231, AF1231-AG1231)), IF($AF1231="N/A", U1231, AH1231)), AN1231))</f>
        <v>N/A</v>
      </c>
      <c r="CD1231" s="15" t="str">
        <f>IF(OR($BH1231="T", $BH1231="R"), 0, IF($BH1231="C", IF($BI1231="Y", 0, IF($AF1231="N/A", V1231, AI1231)), AO1231))</f>
        <v>N/A</v>
      </c>
      <c r="CE1231" s="15" t="str">
        <f>IF(OR($BH1231="T", $BH1231="R"), 0, IF($BH1231="C", IF($BI1231="Y", 0, IF($AF1231="N/A", W1231, AJ1231)), AP1231))</f>
        <v>N/A</v>
      </c>
      <c r="CF1231" s="15" t="str">
        <f>IF(OR($BH1231="T", $BH1231="R"), 0, IF($BH1231="C", IF($BI1231="Y", 0, IF($AF1231="N/A", X1231, AK1231)), AQ1231))</f>
        <v>N/A</v>
      </c>
    </row>
    <row r="1232" spans="1:84" x14ac:dyDescent="0.25">
      <c r="A1232" s="14">
        <v>6209</v>
      </c>
      <c r="B1232" s="15"/>
      <c r="C1232" s="15"/>
      <c r="D1232" s="15"/>
      <c r="E1232" s="15" t="e">
        <f>VLOOKUP(B1232, 'Rookie Year'!$A$2:$B$55679,2,FALSE)</f>
        <v>#N/A</v>
      </c>
      <c r="F1232" s="15">
        <v>2024</v>
      </c>
      <c r="G1232" s="15" t="s">
        <v>42</v>
      </c>
      <c r="H1232" s="15"/>
      <c r="I1232" s="16"/>
      <c r="J1232" s="15"/>
      <c r="K1232" s="17">
        <f>IF(AND(G1232&lt;&gt;"N",R1232="N/A"), IF(I1232&lt;4, 0, 0.25),IF(I1232=1, IF(J1232=1,0.25, 0.25), IF(I1232&lt;13, 0.25, IF(I1232&lt;26, 0.4, IF(I1232&lt;51, 0.6, 0.75)))))</f>
        <v>0.25</v>
      </c>
      <c r="L1232" s="16">
        <f>I1232-M1232</f>
        <v>0</v>
      </c>
      <c r="M1232" s="16">
        <f>ROUNDUP(I1232*K1232,0)</f>
        <v>0</v>
      </c>
      <c r="N1232" s="16">
        <f>M1232*J1232</f>
        <v>0</v>
      </c>
      <c r="O1232" s="16">
        <v>0</v>
      </c>
      <c r="P1232" s="16">
        <v>0</v>
      </c>
      <c r="Q1232" s="16">
        <f>N1232-O1232-P1232</f>
        <v>0</v>
      </c>
      <c r="R1232" s="15" t="s">
        <v>75</v>
      </c>
      <c r="S1232" s="15">
        <f>IF(R1232="N/A", J1232-($B$1-F1232), J1232-($B$1-R1232))</f>
        <v>0</v>
      </c>
      <c r="T1232" s="16" t="str">
        <f>IF($S1232&lt;1, "N/A", $M1232)</f>
        <v>N/A</v>
      </c>
      <c r="U1232" s="16" t="str">
        <f>IF($S1232&lt;2, "N/A", $M1232)</f>
        <v>N/A</v>
      </c>
      <c r="V1232" s="16" t="str">
        <f>IF($S1232&lt;3, "N/A", $M1232)</f>
        <v>N/A</v>
      </c>
      <c r="W1232" s="16" t="str">
        <f>IF($S1232&lt;4, "N/A", $M1232)</f>
        <v>N/A</v>
      </c>
      <c r="X1232" s="16" t="str">
        <f>IF($S1232&lt;5, "N/A", $M1232)</f>
        <v>N/A</v>
      </c>
      <c r="Y1232" s="15" t="str">
        <f>IF(SUM(T1232:X1232)&lt;&gt;Q1232, "CHECK", "OK")</f>
        <v>OK</v>
      </c>
      <c r="Z1232" s="15" t="str">
        <f>IF(F1232=$B$1, "No", IF(S1232=1, "Yes", "No"))</f>
        <v>No</v>
      </c>
      <c r="AA1232" s="18" t="str">
        <f>IF(C1232="DM", "N/A", IF(Z1232="No","N/A",VLOOKUP(B1232,'Extension List'!$A$3:$R$1972,18,FALSE)))</f>
        <v>N/A</v>
      </c>
      <c r="AB1232" s="15" t="str">
        <f>IF(C1232="DM", "N/A", IF(Z1232="No","N/A",VLOOKUP(B1232,'Extension List'!$A$3:$T$1972,20,FALSE)))</f>
        <v>N/A</v>
      </c>
      <c r="AC1232" s="15" t="str">
        <f>IF(AA1232="N/A", "N/A", 0)</f>
        <v>N/A</v>
      </c>
      <c r="AD1232" s="16" t="str">
        <f>IF(AE1232="N/A", "N/A", AA1232-AE1232)</f>
        <v>N/A</v>
      </c>
      <c r="AE1232" s="16" t="str">
        <f>IF(AA1232="N/A", "N/A", IF(AC1232&gt;0, IF(AA1232&lt;13, ROUNDUP(0.25*AA1232,0), IF(AA1232&lt;26, ROUNDUP(0.4*AA1232,0), IF(AA1232&lt;51, ROUNDUP(0.6*AA1232,0), ROUNDUP(0.75*AA1232,0)))), "N/A"))</f>
        <v>N/A</v>
      </c>
      <c r="AF1232" s="16" t="str">
        <f>IF(AD1232="N/A","N/A", (AE1232*AC1232)+Q1232)</f>
        <v>N/A</v>
      </c>
      <c r="AG1232" s="16" t="str">
        <f>IF($AF1232="N/A", "N/A", "TBC")</f>
        <v>N/A</v>
      </c>
      <c r="AH1232" s="16" t="str">
        <f>IF($AF1232="N/A", "N/A", "TBC")</f>
        <v>N/A</v>
      </c>
      <c r="AI1232" s="16" t="str">
        <f>IF($AF1232="N/A","N/A",IF(AC1232&gt;1,"TBC","N/A"))</f>
        <v>N/A</v>
      </c>
      <c r="AJ1232" s="16" t="str">
        <f>IF($AF1232="N/A","N/A",IF(AC1232&gt;2,"TBC","N/A"))</f>
        <v>N/A</v>
      </c>
      <c r="AK1232" s="16" t="str">
        <f>IF($AF1232="N/A","N/A",IF(AC1232&gt;3,"TBC","N/A"))</f>
        <v>N/A</v>
      </c>
      <c r="AL1232" s="16" t="str">
        <f>IF(AC1232="N/A","N/A",IF(AC1232&gt;0,IF(SUM(AG1232:AK1232)&lt;&gt;AF1232,"CHECK","OK"),"N/A"))</f>
        <v>N/A</v>
      </c>
      <c r="AM1232" s="16" t="e">
        <f>IF(AD1232="N/A", L1232+T1232, L1232+AG1232)</f>
        <v>#VALUE!</v>
      </c>
      <c r="AN1232" s="16" t="str">
        <f>IF(AD1232="N/A", IF(U1232="N/A", "N/A", L1232+U1232), AD1232+AH1232)</f>
        <v>N/A</v>
      </c>
      <c r="AO1232" s="16" t="str">
        <f>IF(AD1232="N/A", IF(V1232="N/A", "N/A", L1232+V1232), IF(AI1232="N/A", "N/A", AD1232+AI1232))</f>
        <v>N/A</v>
      </c>
      <c r="AP1232" s="16" t="str">
        <f>IF(AD1232="N/A", IF(W1232="N/A", "N/A", L1232+W1232), IF(AJ1232="N/A", "N/A", AD1232+AJ1232))</f>
        <v>N/A</v>
      </c>
      <c r="AQ1232" s="16" t="str">
        <f>IF(AD1232="N/A", IF(X1232="N/A", "N/A", L1232+X1232), IF(AK1232="N/A", "N/A", AD1232+AK1232))</f>
        <v>N/A</v>
      </c>
      <c r="AR1232" s="15" t="s">
        <v>40</v>
      </c>
      <c r="AS1232" s="15" t="s">
        <v>40</v>
      </c>
      <c r="AT1232" s="15" t="s">
        <v>40</v>
      </c>
      <c r="AU1232" s="15" t="s">
        <v>40</v>
      </c>
      <c r="AV1232" s="15" t="s">
        <v>40</v>
      </c>
      <c r="AW1232" s="15" t="s">
        <v>40</v>
      </c>
      <c r="AX1232" s="15" t="s">
        <v>40</v>
      </c>
      <c r="AY1232" s="15" t="s">
        <v>40</v>
      </c>
      <c r="AZ1232" s="15" t="s">
        <v>40</v>
      </c>
      <c r="BA1232" s="15" t="s">
        <v>40</v>
      </c>
      <c r="BB1232" s="15" t="s">
        <v>40</v>
      </c>
      <c r="BC1232" s="15" t="s">
        <v>40</v>
      </c>
      <c r="BD1232" s="15" t="s">
        <v>40</v>
      </c>
      <c r="BE1232" s="15" t="s">
        <v>40</v>
      </c>
      <c r="BF1232" s="15" t="s">
        <v>40</v>
      </c>
      <c r="BG1232" s="15" t="s">
        <v>40</v>
      </c>
      <c r="BH1232" s="15" t="s">
        <v>40</v>
      </c>
      <c r="BJ1232" s="16" t="e">
        <f>IF(AR1232="R", $CA1232, IF(OR(AR1232="P", AR1232="T", AR1232="N"), 0, IF($C1232="DM", $T1232, IF(OR(AR1232="Y", AR1232="IR"),$AM1232,IF(AR1232="C", IF($BI1232="Y", IF($AF1232="N/A", $Q1232, $AF1232), IF($AG1232="N/A", $T1232,$AG1232)))))))</f>
        <v>#VALUE!</v>
      </c>
      <c r="BK1232" s="16" t="e">
        <f>IF(AS1232="R", $CA1232, IF(OR(AS1232="P", AS1232="T", AS1232="N"), 0, IF($C1232="DM", $T1232, IF(OR(AS1232="Y", AS1232="IR"),$AM1232,IF(AS1232="C", IF($BI1232="Y", IF($AF1232="N/A", $Q1232, $AF1232), IF($AG1232="N/A", $T1232,$AG1232)))))))</f>
        <v>#VALUE!</v>
      </c>
      <c r="BL1232" s="16" t="e">
        <f>IF(AT1232="R", $CA1232, IF(OR(AT1232="P", AT1232="T", AT1232="N"), 0, IF($C1232="DM", $T1232, IF(OR(AT1232="Y", AT1232="IR"),$AM1232,IF(AT1232="C", IF($BI1232="Y", IF($AF1232="N/A", $Q1232, $AF1232), IF($AG1232="N/A", $T1232,$AG1232)))))))</f>
        <v>#VALUE!</v>
      </c>
      <c r="BM1232" s="16" t="e">
        <f>IF(AU1232="R", $CA1232, IF(OR(AU1232="P", AU1232="T", AU1232="N"), 0, IF($C1232="DM", $T1232, IF(OR(AU1232="Y", AU1232="IR"),$AM1232,IF(AU1232="C", IF($BI1232="Y", IF($AF1232="N/A", $Q1232, $AF1232), IF($AG1232="N/A", $T1232,$AG1232)))))))</f>
        <v>#VALUE!</v>
      </c>
      <c r="BN1232" s="16" t="e">
        <f>IF(AV1232="R", $CA1232, IF(OR(AV1232="P", AV1232="T", AV1232="N"), 0, IF($C1232="DM", $T1232, IF(OR(AV1232="Y", AV1232="IR"),$AM1232,IF(AV1232="C", IF($BI1232="Y", IF($AF1232="N/A", $Q1232, $AF1232), IF($AG1232="N/A", $T1232,$AG1232)))))))</f>
        <v>#VALUE!</v>
      </c>
      <c r="BO1232" s="16" t="e">
        <f>IF(AW1232="R", $CA1232, IF(OR(AW1232="P", AW1232="T", AW1232="N"), 0, IF($C1232="DM", $T1232, IF(OR(AW1232="Y", AW1232="IR"),$AM1232,IF(AW1232="C", IF($BI1232="Y", IF($AF1232="N/A", $Q1232, $AF1232), IF($AG1232="N/A", $T1232,$AG1232)))))))</f>
        <v>#VALUE!</v>
      </c>
      <c r="BP1232" s="16" t="e">
        <f>IF(AX1232="R", $CA1232, IF(OR(AX1232="P", AX1232="T", AX1232="N"), 0, IF($C1232="DM", $T1232, IF(OR(AX1232="Y", AX1232="IR"),$AM1232,IF(AX1232="C", IF($BI1232="Y", IF($AF1232="N/A", $Q1232, $AF1232), IF($AG1232="N/A", $T1232,$AG1232)))))))</f>
        <v>#VALUE!</v>
      </c>
      <c r="BQ1232" s="16" t="e">
        <f>IF(AY1232="R", $CA1232, IF(OR(AY1232="P", AY1232="T", AY1232="N"), 0, IF($C1232="DM", $T1232, IF(OR(AY1232="Y", AY1232="IR"),$AM1232,IF(AY1232="C", IF($BI1232="Y", IF($AF1232="N/A", $Q1232, $AF1232), IF($AG1232="N/A", $T1232,$AG1232)))))))</f>
        <v>#VALUE!</v>
      </c>
      <c r="BR1232" s="16" t="e">
        <f>IF(AZ1232="R", $CA1232, IF(OR(AZ1232="P", AZ1232="T", AZ1232="N"), 0, IF($C1232="DM", $T1232, IF(OR(AZ1232="Y", AZ1232="IR"),$AM1232,IF(AZ1232="C", IF($BI1232="Y", IF($AF1232="N/A", $Q1232, $AF1232), IF($AG1232="N/A", $T1232,$AG1232)))))))</f>
        <v>#VALUE!</v>
      </c>
      <c r="BS1232" s="16" t="e">
        <f>IF(BA1232="R", $CA1232, IF(OR(BA1232="P", BA1232="T", BA1232="N"), 0, IF($C1232="DM", $T1232, IF(OR(BA1232="Y", BA1232="IR"),$AM1232,IF(BA1232="C", IF($BI1232="Y", IF($AF1232="N/A", $Q1232, $AF1232), IF($AG1232="N/A", $T1232,$AG1232)))))))</f>
        <v>#VALUE!</v>
      </c>
      <c r="BT1232" s="16" t="e">
        <f>IF(BB1232="R", $CA1232, IF(OR(BB1232="P", BB1232="T", BB1232="N"), 0, IF($C1232="DM", $T1232, IF(OR(BB1232="Y", BB1232="IR"),$AM1232,IF(BB1232="C", IF($BI1232="Y", IF($BA1232="C", IF($AF1232="N/A", $Q1232, $AF1232), IF($AF1232="N/A", $T1232, $AM1232)), IF($AG1232="N/A", $T1232,$AG1232)))))))</f>
        <v>#VALUE!</v>
      </c>
      <c r="BU1232" s="16" t="e">
        <f>IF(BC1232="R", $CA1232, IF(OR(BC1232="P", BC1232="T", BC1232="N"), 0, IF($C1232="DM", $T1232, IF(OR(BC1232="Y", BC1232="IR"),$AM1232,IF(BC1232="C", IF($BI1232="Y", IF($BA1232="C", IF($AF1232="N/A", $Q1232, $AF1232), IF($AF1232="N/A", $T1232, $AM1232)), IF($AG1232="N/A", $T1232,$AG1232)))))))</f>
        <v>#VALUE!</v>
      </c>
      <c r="BV1232" s="16" t="e">
        <f>IF(BD1232="R", $CA1232, IF(OR(BD1232="P", BD1232="T", BD1232="N"), 0, IF($C1232="DM", $T1232, IF(OR(BD1232="Y", BD1232="IR"),$AM1232,IF(BD1232="C", IF($BI1232="Y", IF($BA1232="C", IF($AF1232="N/A", $Q1232, $AF1232), IF($AF1232="N/A", $T1232, $AM1232)), IF($AG1232="N/A", $T1232,$AG1232)))))))</f>
        <v>#VALUE!</v>
      </c>
      <c r="BW1232" s="16" t="e">
        <f>IF(BE1232="R", $CA1232, IF(OR(BE1232="P", BE1232="T", BE1232="N"), 0, IF($C1232="DM", $T1232, IF(OR(BE1232="Y", BE1232="IR"),$AM1232,IF(BE1232="C", IF($BI1232="Y", IF($BA1232="C", IF($AF1232="N/A", $Q1232, $AF1232), IF($AF1232="N/A", $T1232, $AM1232)), IF($AG1232="N/A", $T1232,$AG1232)))))))</f>
        <v>#VALUE!</v>
      </c>
      <c r="BX1232" s="16" t="e">
        <f>IF(BF1232="R", $CA1232, IF(OR(BF1232="P", BF1232="T", BF1232="N"), 0, IF($C1232="DM", $T1232, IF(OR(BF1232="Y", BF1232="IR"),$AM1232,IF(BF1232="C", IF($BI1232="Y", IF($BA1232="C", IF($AF1232="N/A", $Q1232, $AF1232), IF($AF1232="N/A", $T1232, $AM1232)), IF($AG1232="N/A", $T1232,$AG1232)))))))</f>
        <v>#VALUE!</v>
      </c>
      <c r="BY1232" s="16" t="e">
        <f>IF(BG1232="R", $CA1232, IF(OR(BG1232="P", BG1232="T", BG1232="N"), 0, IF($C1232="DM", $T1232, IF(OR(BG1232="Y", BG1232="IR"),$AM1232,IF(BG1232="C", IF($BI1232="Y", IF($BA1232="C", IF($AF1232="N/A", $Q1232, $AF1232), IF($AF1232="N/A", $T1232, $AM1232)), IF($AG1232="N/A", $T1232,$AG1232)))))))</f>
        <v>#VALUE!</v>
      </c>
      <c r="BZ1232" s="16" t="e">
        <f>IF(BH1232="R", $CA1232, IF(OR(BH1232="P", BH1232="T", BH1232="N"), 0, IF($C1232="DM", $T1232, IF(OR(BH1232="Y", BH1232="IR"),$AM1232,IF(BH1232="C", IF($BI1232="Y", IF($BA1232="C", IF($AF1232="N/A", $Q1232, $AF1232), IF($AF1232="N/A", $T1232, $AM1232)), IF($AG1232="N/A", $T1232,$AG1232)))))))</f>
        <v>#VALUE!</v>
      </c>
      <c r="CA1232" s="15" t="s">
        <v>75</v>
      </c>
      <c r="CB1232" s="16" t="e">
        <f>BZ1232</f>
        <v>#VALUE!</v>
      </c>
      <c r="CC1232" s="15" t="str">
        <f>IF(OR($BH1232="T", $BH1232="R"), 0, IF($BH1232="C", IF($BI1232="Y", IF($BA1232="C", 0, IF(AF1232="N/A", Q1232-T1232, AF1232-AG1232)), IF($AF1232="N/A", U1232, AH1232)), AN1232))</f>
        <v>N/A</v>
      </c>
      <c r="CD1232" s="15" t="str">
        <f>IF(OR($BH1232="T", $BH1232="R"), 0, IF($BH1232="C", IF($BI1232="Y", 0, IF($AF1232="N/A", V1232, AI1232)), AO1232))</f>
        <v>N/A</v>
      </c>
      <c r="CE1232" s="15" t="str">
        <f>IF(OR($BH1232="T", $BH1232="R"), 0, IF($BH1232="C", IF($BI1232="Y", 0, IF($AF1232="N/A", W1232, AJ1232)), AP1232))</f>
        <v>N/A</v>
      </c>
      <c r="CF1232" s="15" t="str">
        <f>IF(OR($BH1232="T", $BH1232="R"), 0, IF($BH1232="C", IF($BI1232="Y", 0, IF($AF1232="N/A", X1232, AK1232)), AQ1232))</f>
        <v>N/A</v>
      </c>
    </row>
    <row r="1233" spans="1:84" x14ac:dyDescent="0.25">
      <c r="A1233" s="14">
        <v>6210</v>
      </c>
      <c r="B1233" s="15"/>
      <c r="C1233" s="15"/>
      <c r="D1233" s="15"/>
      <c r="E1233" s="15" t="e">
        <f>VLOOKUP(B1233, 'Rookie Year'!$A$2:$B$55679,2,FALSE)</f>
        <v>#N/A</v>
      </c>
      <c r="F1233" s="15">
        <v>2024</v>
      </c>
      <c r="G1233" s="15" t="s">
        <v>42</v>
      </c>
      <c r="H1233" s="15"/>
      <c r="I1233" s="16"/>
      <c r="J1233" s="15"/>
      <c r="K1233" s="17">
        <f>IF(AND(G1233&lt;&gt;"N",R1233="N/A"), IF(I1233&lt;4, 0, 0.25),IF(I1233=1, IF(J1233=1,0.25, 0.25), IF(I1233&lt;13, 0.25, IF(I1233&lt;26, 0.4, IF(I1233&lt;51, 0.6, 0.75)))))</f>
        <v>0.25</v>
      </c>
      <c r="L1233" s="16">
        <f>I1233-M1233</f>
        <v>0</v>
      </c>
      <c r="M1233" s="16">
        <f>ROUNDUP(I1233*K1233,0)</f>
        <v>0</v>
      </c>
      <c r="N1233" s="16">
        <f>M1233*J1233</f>
        <v>0</v>
      </c>
      <c r="O1233" s="16">
        <v>0</v>
      </c>
      <c r="P1233" s="16">
        <v>0</v>
      </c>
      <c r="Q1233" s="16">
        <f>N1233-O1233-P1233</f>
        <v>0</v>
      </c>
      <c r="R1233" s="15" t="s">
        <v>75</v>
      </c>
      <c r="S1233" s="15">
        <f>IF(R1233="N/A", J1233-($B$1-F1233), J1233-($B$1-R1233))</f>
        <v>0</v>
      </c>
      <c r="T1233" s="16" t="str">
        <f>IF($S1233&lt;1, "N/A", $M1233)</f>
        <v>N/A</v>
      </c>
      <c r="U1233" s="16" t="str">
        <f>IF($S1233&lt;2, "N/A", $M1233)</f>
        <v>N/A</v>
      </c>
      <c r="V1233" s="16" t="str">
        <f>IF($S1233&lt;3, "N/A", $M1233)</f>
        <v>N/A</v>
      </c>
      <c r="W1233" s="16" t="str">
        <f>IF($S1233&lt;4, "N/A", $M1233)</f>
        <v>N/A</v>
      </c>
      <c r="X1233" s="16" t="str">
        <f>IF($S1233&lt;5, "N/A", $M1233)</f>
        <v>N/A</v>
      </c>
      <c r="Y1233" s="15" t="str">
        <f>IF(SUM(T1233:X1233)&lt;&gt;Q1233, "CHECK", "OK")</f>
        <v>OK</v>
      </c>
      <c r="Z1233" s="15" t="str">
        <f>IF(F1233=$B$1, "No", IF(S1233=1, "Yes", "No"))</f>
        <v>No</v>
      </c>
      <c r="AA1233" s="18" t="str">
        <f>IF(C1233="DM", "N/A", IF(Z1233="No","N/A",VLOOKUP(B1233,'Extension List'!$A$3:$R$1972,18,FALSE)))</f>
        <v>N/A</v>
      </c>
      <c r="AB1233" s="15" t="str">
        <f>IF(C1233="DM", "N/A", IF(Z1233="No","N/A",VLOOKUP(B1233,'Extension List'!$A$3:$T$1972,20,FALSE)))</f>
        <v>N/A</v>
      </c>
      <c r="AC1233" s="15" t="str">
        <f>IF(AA1233="N/A", "N/A", 0)</f>
        <v>N/A</v>
      </c>
      <c r="AD1233" s="16" t="str">
        <f>IF(AE1233="N/A", "N/A", AA1233-AE1233)</f>
        <v>N/A</v>
      </c>
      <c r="AE1233" s="16" t="str">
        <f>IF(AA1233="N/A", "N/A", IF(AC1233&gt;0, IF(AA1233&lt;13, ROUNDUP(0.25*AA1233,0), IF(AA1233&lt;26, ROUNDUP(0.4*AA1233,0), IF(AA1233&lt;51, ROUNDUP(0.6*AA1233,0), ROUNDUP(0.75*AA1233,0)))), "N/A"))</f>
        <v>N/A</v>
      </c>
      <c r="AF1233" s="16" t="str">
        <f>IF(AD1233="N/A","N/A", (AE1233*AC1233)+Q1233)</f>
        <v>N/A</v>
      </c>
      <c r="AG1233" s="16" t="str">
        <f>IF($AF1233="N/A", "N/A", "TBC")</f>
        <v>N/A</v>
      </c>
      <c r="AH1233" s="16" t="str">
        <f>IF($AF1233="N/A", "N/A", "TBC")</f>
        <v>N/A</v>
      </c>
      <c r="AI1233" s="16" t="str">
        <f>IF($AF1233="N/A","N/A",IF(AC1233&gt;1,"TBC","N/A"))</f>
        <v>N/A</v>
      </c>
      <c r="AJ1233" s="16" t="str">
        <f>IF($AF1233="N/A","N/A",IF(AC1233&gt;2,"TBC","N/A"))</f>
        <v>N/A</v>
      </c>
      <c r="AK1233" s="16" t="str">
        <f>IF($AF1233="N/A","N/A",IF(AC1233&gt;3,"TBC","N/A"))</f>
        <v>N/A</v>
      </c>
      <c r="AL1233" s="16" t="str">
        <f>IF(AC1233="N/A","N/A",IF(AC1233&gt;0,IF(SUM(AG1233:AK1233)&lt;&gt;AF1233,"CHECK","OK"),"N/A"))</f>
        <v>N/A</v>
      </c>
      <c r="AM1233" s="16" t="e">
        <f>IF(AD1233="N/A", L1233+T1233, L1233+AG1233)</f>
        <v>#VALUE!</v>
      </c>
      <c r="AN1233" s="16" t="str">
        <f>IF(AD1233="N/A", IF(U1233="N/A", "N/A", L1233+U1233), AD1233+AH1233)</f>
        <v>N/A</v>
      </c>
      <c r="AO1233" s="16" t="str">
        <f>IF(AD1233="N/A", IF(V1233="N/A", "N/A", L1233+V1233), IF(AI1233="N/A", "N/A", AD1233+AI1233))</f>
        <v>N/A</v>
      </c>
      <c r="AP1233" s="16" t="str">
        <f>IF(AD1233="N/A", IF(W1233="N/A", "N/A", L1233+W1233), IF(AJ1233="N/A", "N/A", AD1233+AJ1233))</f>
        <v>N/A</v>
      </c>
      <c r="AQ1233" s="16" t="str">
        <f>IF(AD1233="N/A", IF(X1233="N/A", "N/A", L1233+X1233), IF(AK1233="N/A", "N/A", AD1233+AK1233))</f>
        <v>N/A</v>
      </c>
      <c r="AR1233" s="15" t="s">
        <v>40</v>
      </c>
      <c r="AS1233" s="15" t="s">
        <v>40</v>
      </c>
      <c r="AT1233" s="15" t="s">
        <v>40</v>
      </c>
      <c r="AU1233" s="15" t="s">
        <v>40</v>
      </c>
      <c r="AV1233" s="15" t="s">
        <v>40</v>
      </c>
      <c r="AW1233" s="15" t="s">
        <v>40</v>
      </c>
      <c r="AX1233" s="15" t="s">
        <v>40</v>
      </c>
      <c r="AY1233" s="15" t="s">
        <v>40</v>
      </c>
      <c r="AZ1233" s="15" t="s">
        <v>40</v>
      </c>
      <c r="BA1233" s="15" t="s">
        <v>40</v>
      </c>
      <c r="BB1233" s="15" t="s">
        <v>40</v>
      </c>
      <c r="BC1233" s="15" t="s">
        <v>40</v>
      </c>
      <c r="BD1233" s="15" t="s">
        <v>40</v>
      </c>
      <c r="BE1233" s="15" t="s">
        <v>40</v>
      </c>
      <c r="BF1233" s="15" t="s">
        <v>40</v>
      </c>
      <c r="BG1233" s="15" t="s">
        <v>40</v>
      </c>
      <c r="BH1233" s="15" t="s">
        <v>40</v>
      </c>
      <c r="BJ1233" s="16" t="e">
        <f>IF(AR1233="R", $CA1233, IF(OR(AR1233="P", AR1233="T", AR1233="N"), 0, IF($C1233="DM", $T1233, IF(OR(AR1233="Y", AR1233="IR"),$AM1233,IF(AR1233="C", IF($BI1233="Y", IF($AF1233="N/A", $Q1233, $AF1233), IF($AG1233="N/A", $T1233,$AG1233)))))))</f>
        <v>#VALUE!</v>
      </c>
      <c r="BK1233" s="16" t="e">
        <f>IF(AS1233="R", $CA1233, IF(OR(AS1233="P", AS1233="T", AS1233="N"), 0, IF($C1233="DM", $T1233, IF(OR(AS1233="Y", AS1233="IR"),$AM1233,IF(AS1233="C", IF($BI1233="Y", IF($AF1233="N/A", $Q1233, $AF1233), IF($AG1233="N/A", $T1233,$AG1233)))))))</f>
        <v>#VALUE!</v>
      </c>
      <c r="BL1233" s="16" t="e">
        <f>IF(AT1233="R", $CA1233, IF(OR(AT1233="P", AT1233="T", AT1233="N"), 0, IF($C1233="DM", $T1233, IF(OR(AT1233="Y", AT1233="IR"),$AM1233,IF(AT1233="C", IF($BI1233="Y", IF($AF1233="N/A", $Q1233, $AF1233), IF($AG1233="N/A", $T1233,$AG1233)))))))</f>
        <v>#VALUE!</v>
      </c>
      <c r="BM1233" s="16" t="e">
        <f>IF(AU1233="R", $CA1233, IF(OR(AU1233="P", AU1233="T", AU1233="N"), 0, IF($C1233="DM", $T1233, IF(OR(AU1233="Y", AU1233="IR"),$AM1233,IF(AU1233="C", IF($BI1233="Y", IF($AF1233="N/A", $Q1233, $AF1233), IF($AG1233="N/A", $T1233,$AG1233)))))))</f>
        <v>#VALUE!</v>
      </c>
      <c r="BN1233" s="16" t="e">
        <f>IF(AV1233="R", $CA1233, IF(OR(AV1233="P", AV1233="T", AV1233="N"), 0, IF($C1233="DM", $T1233, IF(OR(AV1233="Y", AV1233="IR"),$AM1233,IF(AV1233="C", IF($BI1233="Y", IF($AF1233="N/A", $Q1233, $AF1233), IF($AG1233="N/A", $T1233,$AG1233)))))))</f>
        <v>#VALUE!</v>
      </c>
      <c r="BO1233" s="16" t="e">
        <f>IF(AW1233="R", $CA1233, IF(OR(AW1233="P", AW1233="T", AW1233="N"), 0, IF($C1233="DM", $T1233, IF(OR(AW1233="Y", AW1233="IR"),$AM1233,IF(AW1233="C", IF($BI1233="Y", IF($AF1233="N/A", $Q1233, $AF1233), IF($AG1233="N/A", $T1233,$AG1233)))))))</f>
        <v>#VALUE!</v>
      </c>
      <c r="BP1233" s="16" t="e">
        <f>IF(AX1233="R", $CA1233, IF(OR(AX1233="P", AX1233="T", AX1233="N"), 0, IF($C1233="DM", $T1233, IF(OR(AX1233="Y", AX1233="IR"),$AM1233,IF(AX1233="C", IF($BI1233="Y", IF($AF1233="N/A", $Q1233, $AF1233), IF($AG1233="N/A", $T1233,$AG1233)))))))</f>
        <v>#VALUE!</v>
      </c>
      <c r="BQ1233" s="16" t="e">
        <f>IF(AY1233="R", $CA1233, IF(OR(AY1233="P", AY1233="T", AY1233="N"), 0, IF($C1233="DM", $T1233, IF(OR(AY1233="Y", AY1233="IR"),$AM1233,IF(AY1233="C", IF($BI1233="Y", IF($AF1233="N/A", $Q1233, $AF1233), IF($AG1233="N/A", $T1233,$AG1233)))))))</f>
        <v>#VALUE!</v>
      </c>
      <c r="BR1233" s="16" t="e">
        <f>IF(AZ1233="R", $CA1233, IF(OR(AZ1233="P", AZ1233="T", AZ1233="N"), 0, IF($C1233="DM", $T1233, IF(OR(AZ1233="Y", AZ1233="IR"),$AM1233,IF(AZ1233="C", IF($BI1233="Y", IF($AF1233="N/A", $Q1233, $AF1233), IF($AG1233="N/A", $T1233,$AG1233)))))))</f>
        <v>#VALUE!</v>
      </c>
      <c r="BS1233" s="16" t="e">
        <f>IF(BA1233="R", $CA1233, IF(OR(BA1233="P", BA1233="T", BA1233="N"), 0, IF($C1233="DM", $T1233, IF(OR(BA1233="Y", BA1233="IR"),$AM1233,IF(BA1233="C", IF($BI1233="Y", IF($AF1233="N/A", $Q1233, $AF1233), IF($AG1233="N/A", $T1233,$AG1233)))))))</f>
        <v>#VALUE!</v>
      </c>
      <c r="BT1233" s="16" t="e">
        <f>IF(BB1233="R", $CA1233, IF(OR(BB1233="P", BB1233="T", BB1233="N"), 0, IF($C1233="DM", $T1233, IF(OR(BB1233="Y", BB1233="IR"),$AM1233,IF(BB1233="C", IF($BI1233="Y", IF($BA1233="C", IF($AF1233="N/A", $Q1233, $AF1233), IF($AF1233="N/A", $T1233, $AM1233)), IF($AG1233="N/A", $T1233,$AG1233)))))))</f>
        <v>#VALUE!</v>
      </c>
      <c r="BU1233" s="16" t="e">
        <f>IF(BC1233="R", $CA1233, IF(OR(BC1233="P", BC1233="T", BC1233="N"), 0, IF($C1233="DM", $T1233, IF(OR(BC1233="Y", BC1233="IR"),$AM1233,IF(BC1233="C", IF($BI1233="Y", IF($BA1233="C", IF($AF1233="N/A", $Q1233, $AF1233), IF($AF1233="N/A", $T1233, $AM1233)), IF($AG1233="N/A", $T1233,$AG1233)))))))</f>
        <v>#VALUE!</v>
      </c>
      <c r="BV1233" s="16" t="e">
        <f>IF(BD1233="R", $CA1233, IF(OR(BD1233="P", BD1233="T", BD1233="N"), 0, IF($C1233="DM", $T1233, IF(OR(BD1233="Y", BD1233="IR"),$AM1233,IF(BD1233="C", IF($BI1233="Y", IF($BA1233="C", IF($AF1233="N/A", $Q1233, $AF1233), IF($AF1233="N/A", $T1233, $AM1233)), IF($AG1233="N/A", $T1233,$AG1233)))))))</f>
        <v>#VALUE!</v>
      </c>
      <c r="BW1233" s="16" t="e">
        <f>IF(BE1233="R", $CA1233, IF(OR(BE1233="P", BE1233="T", BE1233="N"), 0, IF($C1233="DM", $T1233, IF(OR(BE1233="Y", BE1233="IR"),$AM1233,IF(BE1233="C", IF($BI1233="Y", IF($BA1233="C", IF($AF1233="N/A", $Q1233, $AF1233), IF($AF1233="N/A", $T1233, $AM1233)), IF($AG1233="N/A", $T1233,$AG1233)))))))</f>
        <v>#VALUE!</v>
      </c>
      <c r="BX1233" s="16" t="e">
        <f>IF(BF1233="R", $CA1233, IF(OR(BF1233="P", BF1233="T", BF1233="N"), 0, IF($C1233="DM", $T1233, IF(OR(BF1233="Y", BF1233="IR"),$AM1233,IF(BF1233="C", IF($BI1233="Y", IF($BA1233="C", IF($AF1233="N/A", $Q1233, $AF1233), IF($AF1233="N/A", $T1233, $AM1233)), IF($AG1233="N/A", $T1233,$AG1233)))))))</f>
        <v>#VALUE!</v>
      </c>
      <c r="BY1233" s="16" t="e">
        <f>IF(BG1233="R", $CA1233, IF(OR(BG1233="P", BG1233="T", BG1233="N"), 0, IF($C1233="DM", $T1233, IF(OR(BG1233="Y", BG1233="IR"),$AM1233,IF(BG1233="C", IF($BI1233="Y", IF($BA1233="C", IF($AF1233="N/A", $Q1233, $AF1233), IF($AF1233="N/A", $T1233, $AM1233)), IF($AG1233="N/A", $T1233,$AG1233)))))))</f>
        <v>#VALUE!</v>
      </c>
      <c r="BZ1233" s="16" t="e">
        <f>IF(BH1233="R", $CA1233, IF(OR(BH1233="P", BH1233="T", BH1233="N"), 0, IF($C1233="DM", $T1233, IF(OR(BH1233="Y", BH1233="IR"),$AM1233,IF(BH1233="C", IF($BI1233="Y", IF($BA1233="C", IF($AF1233="N/A", $Q1233, $AF1233), IF($AF1233="N/A", $T1233, $AM1233)), IF($AG1233="N/A", $T1233,$AG1233)))))))</f>
        <v>#VALUE!</v>
      </c>
      <c r="CA1233" s="15" t="s">
        <v>75</v>
      </c>
      <c r="CB1233" s="16" t="e">
        <f>BZ1233</f>
        <v>#VALUE!</v>
      </c>
      <c r="CC1233" s="15" t="str">
        <f>IF(OR($BH1233="T", $BH1233="R"), 0, IF($BH1233="C", IF($BI1233="Y", IF($BA1233="C", 0, IF(AF1233="N/A", Q1233-T1233, AF1233-AG1233)), IF($AF1233="N/A", U1233, AH1233)), AN1233))</f>
        <v>N/A</v>
      </c>
      <c r="CD1233" s="15" t="str">
        <f>IF(OR($BH1233="T", $BH1233="R"), 0, IF($BH1233="C", IF($BI1233="Y", 0, IF($AF1233="N/A", V1233, AI1233)), AO1233))</f>
        <v>N/A</v>
      </c>
      <c r="CE1233" s="15" t="str">
        <f>IF(OR($BH1233="T", $BH1233="R"), 0, IF($BH1233="C", IF($BI1233="Y", 0, IF($AF1233="N/A", W1233, AJ1233)), AP1233))</f>
        <v>N/A</v>
      </c>
      <c r="CF1233" s="15" t="str">
        <f>IF(OR($BH1233="T", $BH1233="R"), 0, IF($BH1233="C", IF($BI1233="Y", 0, IF($AF1233="N/A", X1233, AK1233)), AQ1233))</f>
        <v>N/A</v>
      </c>
    </row>
    <row r="1234" spans="1:84" x14ac:dyDescent="0.25">
      <c r="A1234" s="14">
        <v>6211</v>
      </c>
      <c r="B1234" s="15"/>
      <c r="C1234" s="15"/>
      <c r="D1234" s="15"/>
      <c r="E1234" s="15" t="e">
        <f>VLOOKUP(B1234, 'Rookie Year'!$A$2:$B$55679,2,FALSE)</f>
        <v>#N/A</v>
      </c>
      <c r="F1234" s="15">
        <v>2024</v>
      </c>
      <c r="G1234" s="15" t="s">
        <v>42</v>
      </c>
      <c r="H1234" s="15"/>
      <c r="I1234" s="16"/>
      <c r="J1234" s="15"/>
      <c r="K1234" s="17">
        <f>IF(AND(G1234&lt;&gt;"N",R1234="N/A"), IF(I1234&lt;4, 0, 0.25),IF(I1234=1, IF(J1234=1,0.25, 0.25), IF(I1234&lt;13, 0.25, IF(I1234&lt;26, 0.4, IF(I1234&lt;51, 0.6, 0.75)))))</f>
        <v>0.25</v>
      </c>
      <c r="L1234" s="16">
        <f>I1234-M1234</f>
        <v>0</v>
      </c>
      <c r="M1234" s="16">
        <f>ROUNDUP(I1234*K1234,0)</f>
        <v>0</v>
      </c>
      <c r="N1234" s="16">
        <f>M1234*J1234</f>
        <v>0</v>
      </c>
      <c r="O1234" s="16">
        <v>0</v>
      </c>
      <c r="P1234" s="16">
        <v>0</v>
      </c>
      <c r="Q1234" s="16">
        <f>N1234-O1234-P1234</f>
        <v>0</v>
      </c>
      <c r="R1234" s="15" t="s">
        <v>75</v>
      </c>
      <c r="S1234" s="15">
        <f>IF(R1234="N/A", J1234-($B$1-F1234), J1234-($B$1-R1234))</f>
        <v>0</v>
      </c>
      <c r="T1234" s="16" t="str">
        <f>IF($S1234&lt;1, "N/A", $M1234)</f>
        <v>N/A</v>
      </c>
      <c r="U1234" s="16" t="str">
        <f>IF($S1234&lt;2, "N/A", $M1234)</f>
        <v>N/A</v>
      </c>
      <c r="V1234" s="16" t="str">
        <f>IF($S1234&lt;3, "N/A", $M1234)</f>
        <v>N/A</v>
      </c>
      <c r="W1234" s="16" t="str">
        <f>IF($S1234&lt;4, "N/A", $M1234)</f>
        <v>N/A</v>
      </c>
      <c r="X1234" s="16" t="str">
        <f>IF($S1234&lt;5, "N/A", $M1234)</f>
        <v>N/A</v>
      </c>
      <c r="Y1234" s="15" t="str">
        <f>IF(SUM(T1234:X1234)&lt;&gt;Q1234, "CHECK", "OK")</f>
        <v>OK</v>
      </c>
      <c r="Z1234" s="15" t="str">
        <f>IF(F1234=$B$1, "No", IF(S1234=1, "Yes", "No"))</f>
        <v>No</v>
      </c>
      <c r="AA1234" s="18" t="str">
        <f>IF(C1234="DM", "N/A", IF(Z1234="No","N/A",VLOOKUP(B1234,'Extension List'!$A$3:$R$1972,18,FALSE)))</f>
        <v>N/A</v>
      </c>
      <c r="AB1234" s="15" t="str">
        <f>IF(C1234="DM", "N/A", IF(Z1234="No","N/A",VLOOKUP(B1234,'Extension List'!$A$3:$T$1972,20,FALSE)))</f>
        <v>N/A</v>
      </c>
      <c r="AC1234" s="15" t="str">
        <f>IF(AA1234="N/A", "N/A", 0)</f>
        <v>N/A</v>
      </c>
      <c r="AD1234" s="16" t="str">
        <f>IF(AE1234="N/A", "N/A", AA1234-AE1234)</f>
        <v>N/A</v>
      </c>
      <c r="AE1234" s="16" t="str">
        <f>IF(AA1234="N/A", "N/A", IF(AC1234&gt;0, IF(AA1234&lt;13, ROUNDUP(0.25*AA1234,0), IF(AA1234&lt;26, ROUNDUP(0.4*AA1234,0), IF(AA1234&lt;51, ROUNDUP(0.6*AA1234,0), ROUNDUP(0.75*AA1234,0)))), "N/A"))</f>
        <v>N/A</v>
      </c>
      <c r="AF1234" s="16" t="str">
        <f>IF(AD1234="N/A","N/A", (AE1234*AC1234)+Q1234)</f>
        <v>N/A</v>
      </c>
      <c r="AG1234" s="16" t="str">
        <f>IF($AF1234="N/A", "N/A", "TBC")</f>
        <v>N/A</v>
      </c>
      <c r="AH1234" s="16" t="str">
        <f>IF($AF1234="N/A", "N/A", "TBC")</f>
        <v>N/A</v>
      </c>
      <c r="AI1234" s="16" t="str">
        <f>IF($AF1234="N/A","N/A",IF(AC1234&gt;1,"TBC","N/A"))</f>
        <v>N/A</v>
      </c>
      <c r="AJ1234" s="16" t="str">
        <f>IF($AF1234="N/A","N/A",IF(AC1234&gt;2,"TBC","N/A"))</f>
        <v>N/A</v>
      </c>
      <c r="AK1234" s="16" t="str">
        <f>IF($AF1234="N/A","N/A",IF(AC1234&gt;3,"TBC","N/A"))</f>
        <v>N/A</v>
      </c>
      <c r="AL1234" s="16" t="str">
        <f>IF(AC1234="N/A","N/A",IF(AC1234&gt;0,IF(SUM(AG1234:AK1234)&lt;&gt;AF1234,"CHECK","OK"),"N/A"))</f>
        <v>N/A</v>
      </c>
      <c r="AM1234" s="16" t="e">
        <f>IF(AD1234="N/A", L1234+T1234, L1234+AG1234)</f>
        <v>#VALUE!</v>
      </c>
      <c r="AN1234" s="16" t="str">
        <f>IF(AD1234="N/A", IF(U1234="N/A", "N/A", L1234+U1234), AD1234+AH1234)</f>
        <v>N/A</v>
      </c>
      <c r="AO1234" s="16" t="str">
        <f>IF(AD1234="N/A", IF(V1234="N/A", "N/A", L1234+V1234), IF(AI1234="N/A", "N/A", AD1234+AI1234))</f>
        <v>N/A</v>
      </c>
      <c r="AP1234" s="16" t="str">
        <f>IF(AD1234="N/A", IF(W1234="N/A", "N/A", L1234+W1234), IF(AJ1234="N/A", "N/A", AD1234+AJ1234))</f>
        <v>N/A</v>
      </c>
      <c r="AQ1234" s="16" t="str">
        <f>IF(AD1234="N/A", IF(X1234="N/A", "N/A", L1234+X1234), IF(AK1234="N/A", "N/A", AD1234+AK1234))</f>
        <v>N/A</v>
      </c>
      <c r="AR1234" s="15" t="s">
        <v>40</v>
      </c>
      <c r="AS1234" s="15" t="s">
        <v>40</v>
      </c>
      <c r="AT1234" s="15" t="s">
        <v>40</v>
      </c>
      <c r="AU1234" s="15" t="s">
        <v>40</v>
      </c>
      <c r="AV1234" s="15" t="s">
        <v>40</v>
      </c>
      <c r="AW1234" s="15" t="s">
        <v>40</v>
      </c>
      <c r="AX1234" s="15" t="s">
        <v>40</v>
      </c>
      <c r="AY1234" s="15" t="s">
        <v>40</v>
      </c>
      <c r="AZ1234" s="15" t="s">
        <v>40</v>
      </c>
      <c r="BA1234" s="15" t="s">
        <v>40</v>
      </c>
      <c r="BB1234" s="15" t="s">
        <v>40</v>
      </c>
      <c r="BC1234" s="15" t="s">
        <v>40</v>
      </c>
      <c r="BD1234" s="15" t="s">
        <v>40</v>
      </c>
      <c r="BE1234" s="15" t="s">
        <v>40</v>
      </c>
      <c r="BF1234" s="15" t="s">
        <v>40</v>
      </c>
      <c r="BG1234" s="15" t="s">
        <v>40</v>
      </c>
      <c r="BH1234" s="15" t="s">
        <v>40</v>
      </c>
      <c r="BJ1234" s="16" t="e">
        <f>IF(AR1234="R", $CA1234, IF(OR(AR1234="P", AR1234="T", AR1234="N"), 0, IF($C1234="DM", $T1234, IF(OR(AR1234="Y", AR1234="IR"),$AM1234,IF(AR1234="C", IF($BI1234="Y", IF($AF1234="N/A", $Q1234, $AF1234), IF($AG1234="N/A", $T1234,$AG1234)))))))</f>
        <v>#VALUE!</v>
      </c>
      <c r="BK1234" s="16" t="e">
        <f>IF(AS1234="R", $CA1234, IF(OR(AS1234="P", AS1234="T", AS1234="N"), 0, IF($C1234="DM", $T1234, IF(OR(AS1234="Y", AS1234="IR"),$AM1234,IF(AS1234="C", IF($BI1234="Y", IF($AF1234="N/A", $Q1234, $AF1234), IF($AG1234="N/A", $T1234,$AG1234)))))))</f>
        <v>#VALUE!</v>
      </c>
      <c r="BL1234" s="16" t="e">
        <f>IF(AT1234="R", $CA1234, IF(OR(AT1234="P", AT1234="T", AT1234="N"), 0, IF($C1234="DM", $T1234, IF(OR(AT1234="Y", AT1234="IR"),$AM1234,IF(AT1234="C", IF($BI1234="Y", IF($AF1234="N/A", $Q1234, $AF1234), IF($AG1234="N/A", $T1234,$AG1234)))))))</f>
        <v>#VALUE!</v>
      </c>
      <c r="BM1234" s="16" t="e">
        <f>IF(AU1234="R", $CA1234, IF(OR(AU1234="P", AU1234="T", AU1234="N"), 0, IF($C1234="DM", $T1234, IF(OR(AU1234="Y", AU1234="IR"),$AM1234,IF(AU1234="C", IF($BI1234="Y", IF($AF1234="N/A", $Q1234, $AF1234), IF($AG1234="N/A", $T1234,$AG1234)))))))</f>
        <v>#VALUE!</v>
      </c>
      <c r="BN1234" s="16" t="e">
        <f>IF(AV1234="R", $CA1234, IF(OR(AV1234="P", AV1234="T", AV1234="N"), 0, IF($C1234="DM", $T1234, IF(OR(AV1234="Y", AV1234="IR"),$AM1234,IF(AV1234="C", IF($BI1234="Y", IF($AF1234="N/A", $Q1234, $AF1234), IF($AG1234="N/A", $T1234,$AG1234)))))))</f>
        <v>#VALUE!</v>
      </c>
      <c r="BO1234" s="16" t="e">
        <f>IF(AW1234="R", $CA1234, IF(OR(AW1234="P", AW1234="T", AW1234="N"), 0, IF($C1234="DM", $T1234, IF(OR(AW1234="Y", AW1234="IR"),$AM1234,IF(AW1234="C", IF($BI1234="Y", IF($AF1234="N/A", $Q1234, $AF1234), IF($AG1234="N/A", $T1234,$AG1234)))))))</f>
        <v>#VALUE!</v>
      </c>
      <c r="BP1234" s="16" t="e">
        <f>IF(AX1234="R", $CA1234, IF(OR(AX1234="P", AX1234="T", AX1234="N"), 0, IF($C1234="DM", $T1234, IF(OR(AX1234="Y", AX1234="IR"),$AM1234,IF(AX1234="C", IF($BI1234="Y", IF($AF1234="N/A", $Q1234, $AF1234), IF($AG1234="N/A", $T1234,$AG1234)))))))</f>
        <v>#VALUE!</v>
      </c>
      <c r="BQ1234" s="16" t="e">
        <f>IF(AY1234="R", $CA1234, IF(OR(AY1234="P", AY1234="T", AY1234="N"), 0, IF($C1234="DM", $T1234, IF(OR(AY1234="Y", AY1234="IR"),$AM1234,IF(AY1234="C", IF($BI1234="Y", IF($AF1234="N/A", $Q1234, $AF1234), IF($AG1234="N/A", $T1234,$AG1234)))))))</f>
        <v>#VALUE!</v>
      </c>
      <c r="BR1234" s="16" t="e">
        <f>IF(AZ1234="R", $CA1234, IF(OR(AZ1234="P", AZ1234="T", AZ1234="N"), 0, IF($C1234="DM", $T1234, IF(OR(AZ1234="Y", AZ1234="IR"),$AM1234,IF(AZ1234="C", IF($BI1234="Y", IF($AF1234="N/A", $Q1234, $AF1234), IF($AG1234="N/A", $T1234,$AG1234)))))))</f>
        <v>#VALUE!</v>
      </c>
      <c r="BS1234" s="16" t="e">
        <f>IF(BA1234="R", $CA1234, IF(OR(BA1234="P", BA1234="T", BA1234="N"), 0, IF($C1234="DM", $T1234, IF(OR(BA1234="Y", BA1234="IR"),$AM1234,IF(BA1234="C", IF($BI1234="Y", IF($AF1234="N/A", $Q1234, $AF1234), IF($AG1234="N/A", $T1234,$AG1234)))))))</f>
        <v>#VALUE!</v>
      </c>
      <c r="BT1234" s="16" t="e">
        <f>IF(BB1234="R", $CA1234, IF(OR(BB1234="P", BB1234="T", BB1234="N"), 0, IF($C1234="DM", $T1234, IF(OR(BB1234="Y", BB1234="IR"),$AM1234,IF(BB1234="C", IF($BI1234="Y", IF($BA1234="C", IF($AF1234="N/A", $Q1234, $AF1234), IF($AF1234="N/A", $T1234, $AM1234)), IF($AG1234="N/A", $T1234,$AG1234)))))))</f>
        <v>#VALUE!</v>
      </c>
      <c r="BU1234" s="16" t="e">
        <f>IF(BC1234="R", $CA1234, IF(OR(BC1234="P", BC1234="T", BC1234="N"), 0, IF($C1234="DM", $T1234, IF(OR(BC1234="Y", BC1234="IR"),$AM1234,IF(BC1234="C", IF($BI1234="Y", IF($BA1234="C", IF($AF1234="N/A", $Q1234, $AF1234), IF($AF1234="N/A", $T1234, $AM1234)), IF($AG1234="N/A", $T1234,$AG1234)))))))</f>
        <v>#VALUE!</v>
      </c>
      <c r="BV1234" s="16" t="e">
        <f>IF(BD1234="R", $CA1234, IF(OR(BD1234="P", BD1234="T", BD1234="N"), 0, IF($C1234="DM", $T1234, IF(OR(BD1234="Y", BD1234="IR"),$AM1234,IF(BD1234="C", IF($BI1234="Y", IF($BA1234="C", IF($AF1234="N/A", $Q1234, $AF1234), IF($AF1234="N/A", $T1234, $AM1234)), IF($AG1234="N/A", $T1234,$AG1234)))))))</f>
        <v>#VALUE!</v>
      </c>
      <c r="BW1234" s="16" t="e">
        <f>IF(BE1234="R", $CA1234, IF(OR(BE1234="P", BE1234="T", BE1234="N"), 0, IF($C1234="DM", $T1234, IF(OR(BE1234="Y", BE1234="IR"),$AM1234,IF(BE1234="C", IF($BI1234="Y", IF($BA1234="C", IF($AF1234="N/A", $Q1234, $AF1234), IF($AF1234="N/A", $T1234, $AM1234)), IF($AG1234="N/A", $T1234,$AG1234)))))))</f>
        <v>#VALUE!</v>
      </c>
      <c r="BX1234" s="16" t="e">
        <f>IF(BF1234="R", $CA1234, IF(OR(BF1234="P", BF1234="T", BF1234="N"), 0, IF($C1234="DM", $T1234, IF(OR(BF1234="Y", BF1234="IR"),$AM1234,IF(BF1234="C", IF($BI1234="Y", IF($BA1234="C", IF($AF1234="N/A", $Q1234, $AF1234), IF($AF1234="N/A", $T1234, $AM1234)), IF($AG1234="N/A", $T1234,$AG1234)))))))</f>
        <v>#VALUE!</v>
      </c>
      <c r="BY1234" s="16" t="e">
        <f>IF(BG1234="R", $CA1234, IF(OR(BG1234="P", BG1234="T", BG1234="N"), 0, IF($C1234="DM", $T1234, IF(OR(BG1234="Y", BG1234="IR"),$AM1234,IF(BG1234="C", IF($BI1234="Y", IF($BA1234="C", IF($AF1234="N/A", $Q1234, $AF1234), IF($AF1234="N/A", $T1234, $AM1234)), IF($AG1234="N/A", $T1234,$AG1234)))))))</f>
        <v>#VALUE!</v>
      </c>
      <c r="BZ1234" s="16" t="e">
        <f>IF(BH1234="R", $CA1234, IF(OR(BH1234="P", BH1234="T", BH1234="N"), 0, IF($C1234="DM", $T1234, IF(OR(BH1234="Y", BH1234="IR"),$AM1234,IF(BH1234="C", IF($BI1234="Y", IF($BA1234="C", IF($AF1234="N/A", $Q1234, $AF1234), IF($AF1234="N/A", $T1234, $AM1234)), IF($AG1234="N/A", $T1234,$AG1234)))))))</f>
        <v>#VALUE!</v>
      </c>
      <c r="CA1234" s="15" t="s">
        <v>75</v>
      </c>
      <c r="CB1234" s="16" t="e">
        <f>BZ1234</f>
        <v>#VALUE!</v>
      </c>
      <c r="CC1234" s="15" t="str">
        <f>IF(OR($BH1234="T", $BH1234="R"), 0, IF($BH1234="C", IF($BI1234="Y", IF($BA1234="C", 0, IF(AF1234="N/A", Q1234-T1234, AF1234-AG1234)), IF($AF1234="N/A", U1234, AH1234)), AN1234))</f>
        <v>N/A</v>
      </c>
      <c r="CD1234" s="15" t="str">
        <f>IF(OR($BH1234="T", $BH1234="R"), 0, IF($BH1234="C", IF($BI1234="Y", 0, IF($AF1234="N/A", V1234, AI1234)), AO1234))</f>
        <v>N/A</v>
      </c>
      <c r="CE1234" s="15" t="str">
        <f>IF(OR($BH1234="T", $BH1234="R"), 0, IF($BH1234="C", IF($BI1234="Y", 0, IF($AF1234="N/A", W1234, AJ1234)), AP1234))</f>
        <v>N/A</v>
      </c>
      <c r="CF1234" s="15" t="str">
        <f>IF(OR($BH1234="T", $BH1234="R"), 0, IF($BH1234="C", IF($BI1234="Y", 0, IF($AF1234="N/A", X1234, AK1234)), AQ1234))</f>
        <v>N/A</v>
      </c>
    </row>
    <row r="1235" spans="1:84" x14ac:dyDescent="0.25">
      <c r="A1235" s="14">
        <v>6212</v>
      </c>
      <c r="B1235" s="15"/>
      <c r="C1235" s="15"/>
      <c r="D1235" s="15"/>
      <c r="E1235" s="15" t="e">
        <f>VLOOKUP(B1235, 'Rookie Year'!$A$2:$B$55679,2,FALSE)</f>
        <v>#N/A</v>
      </c>
      <c r="F1235" s="15">
        <v>2024</v>
      </c>
      <c r="G1235" s="15" t="s">
        <v>42</v>
      </c>
      <c r="H1235" s="15"/>
      <c r="I1235" s="16"/>
      <c r="J1235" s="15"/>
      <c r="K1235" s="17">
        <f>IF(AND(G1235&lt;&gt;"N",R1235="N/A"), IF(I1235&lt;4, 0, 0.25),IF(I1235=1, IF(J1235=1,0.25, 0.25), IF(I1235&lt;13, 0.25, IF(I1235&lt;26, 0.4, IF(I1235&lt;51, 0.6, 0.75)))))</f>
        <v>0.25</v>
      </c>
      <c r="L1235" s="16">
        <f>I1235-M1235</f>
        <v>0</v>
      </c>
      <c r="M1235" s="16">
        <f>ROUNDUP(I1235*K1235,0)</f>
        <v>0</v>
      </c>
      <c r="N1235" s="16">
        <f>M1235*J1235</f>
        <v>0</v>
      </c>
      <c r="O1235" s="16">
        <v>0</v>
      </c>
      <c r="P1235" s="16">
        <v>0</v>
      </c>
      <c r="Q1235" s="16">
        <f>N1235-O1235-P1235</f>
        <v>0</v>
      </c>
      <c r="R1235" s="15" t="s">
        <v>75</v>
      </c>
      <c r="S1235" s="15">
        <f>IF(R1235="N/A", J1235-($B$1-F1235), J1235-($B$1-R1235))</f>
        <v>0</v>
      </c>
      <c r="T1235" s="16" t="str">
        <f>IF($S1235&lt;1, "N/A", $M1235)</f>
        <v>N/A</v>
      </c>
      <c r="U1235" s="16" t="str">
        <f>IF($S1235&lt;2, "N/A", $M1235)</f>
        <v>N/A</v>
      </c>
      <c r="V1235" s="16" t="str">
        <f>IF($S1235&lt;3, "N/A", $M1235)</f>
        <v>N/A</v>
      </c>
      <c r="W1235" s="16" t="str">
        <f>IF($S1235&lt;4, "N/A", $M1235)</f>
        <v>N/A</v>
      </c>
      <c r="X1235" s="16" t="str">
        <f>IF($S1235&lt;5, "N/A", $M1235)</f>
        <v>N/A</v>
      </c>
      <c r="Y1235" s="15" t="str">
        <f>IF(SUM(T1235:X1235)&lt;&gt;Q1235, "CHECK", "OK")</f>
        <v>OK</v>
      </c>
      <c r="Z1235" s="15" t="str">
        <f>IF(F1235=$B$1, "No", IF(S1235=1, "Yes", "No"))</f>
        <v>No</v>
      </c>
      <c r="AA1235" s="18" t="str">
        <f>IF(C1235="DM", "N/A", IF(Z1235="No","N/A",VLOOKUP(B1235,'Extension List'!$A$3:$R$1972,18,FALSE)))</f>
        <v>N/A</v>
      </c>
      <c r="AB1235" s="15" t="str">
        <f>IF(C1235="DM", "N/A", IF(Z1235="No","N/A",VLOOKUP(B1235,'Extension List'!$A$3:$T$1972,20,FALSE)))</f>
        <v>N/A</v>
      </c>
      <c r="AC1235" s="15" t="str">
        <f>IF(AA1235="N/A", "N/A", 0)</f>
        <v>N/A</v>
      </c>
      <c r="AD1235" s="16" t="str">
        <f>IF(AE1235="N/A", "N/A", AA1235-AE1235)</f>
        <v>N/A</v>
      </c>
      <c r="AE1235" s="16" t="str">
        <f>IF(AA1235="N/A", "N/A", IF(AC1235&gt;0, IF(AA1235&lt;13, ROUNDUP(0.25*AA1235,0), IF(AA1235&lt;26, ROUNDUP(0.4*AA1235,0), IF(AA1235&lt;51, ROUNDUP(0.6*AA1235,0), ROUNDUP(0.75*AA1235,0)))), "N/A"))</f>
        <v>N/A</v>
      </c>
      <c r="AF1235" s="16" t="str">
        <f>IF(AD1235="N/A","N/A", (AE1235*AC1235)+Q1235)</f>
        <v>N/A</v>
      </c>
      <c r="AG1235" s="16" t="str">
        <f>IF($AF1235="N/A", "N/A", "TBC")</f>
        <v>N/A</v>
      </c>
      <c r="AH1235" s="16" t="str">
        <f>IF($AF1235="N/A", "N/A", "TBC")</f>
        <v>N/A</v>
      </c>
      <c r="AI1235" s="16" t="str">
        <f>IF($AF1235="N/A","N/A",IF(AC1235&gt;1,"TBC","N/A"))</f>
        <v>N/A</v>
      </c>
      <c r="AJ1235" s="16" t="str">
        <f>IF($AF1235="N/A","N/A",IF(AC1235&gt;2,"TBC","N/A"))</f>
        <v>N/A</v>
      </c>
      <c r="AK1235" s="16" t="str">
        <f>IF($AF1235="N/A","N/A",IF(AC1235&gt;3,"TBC","N/A"))</f>
        <v>N/A</v>
      </c>
      <c r="AL1235" s="16" t="str">
        <f>IF(AC1235="N/A","N/A",IF(AC1235&gt;0,IF(SUM(AG1235:AK1235)&lt;&gt;AF1235,"CHECK","OK"),"N/A"))</f>
        <v>N/A</v>
      </c>
      <c r="AM1235" s="16" t="e">
        <f>IF(AD1235="N/A", L1235+T1235, L1235+AG1235)</f>
        <v>#VALUE!</v>
      </c>
      <c r="AN1235" s="16" t="str">
        <f>IF(AD1235="N/A", IF(U1235="N/A", "N/A", L1235+U1235), AD1235+AH1235)</f>
        <v>N/A</v>
      </c>
      <c r="AO1235" s="16" t="str">
        <f>IF(AD1235="N/A", IF(V1235="N/A", "N/A", L1235+V1235), IF(AI1235="N/A", "N/A", AD1235+AI1235))</f>
        <v>N/A</v>
      </c>
      <c r="AP1235" s="16" t="str">
        <f>IF(AD1235="N/A", IF(W1235="N/A", "N/A", L1235+W1235), IF(AJ1235="N/A", "N/A", AD1235+AJ1235))</f>
        <v>N/A</v>
      </c>
      <c r="AQ1235" s="16" t="str">
        <f>IF(AD1235="N/A", IF(X1235="N/A", "N/A", L1235+X1235), IF(AK1235="N/A", "N/A", AD1235+AK1235))</f>
        <v>N/A</v>
      </c>
      <c r="AR1235" s="15" t="s">
        <v>40</v>
      </c>
      <c r="AS1235" s="15" t="s">
        <v>40</v>
      </c>
      <c r="AT1235" s="15" t="s">
        <v>40</v>
      </c>
      <c r="AU1235" s="15" t="s">
        <v>40</v>
      </c>
      <c r="AV1235" s="15" t="s">
        <v>40</v>
      </c>
      <c r="AW1235" s="15" t="s">
        <v>40</v>
      </c>
      <c r="AX1235" s="15" t="s">
        <v>40</v>
      </c>
      <c r="AY1235" s="15" t="s">
        <v>40</v>
      </c>
      <c r="AZ1235" s="15" t="s">
        <v>40</v>
      </c>
      <c r="BA1235" s="15" t="s">
        <v>40</v>
      </c>
      <c r="BB1235" s="15" t="s">
        <v>40</v>
      </c>
      <c r="BC1235" s="15" t="s">
        <v>40</v>
      </c>
      <c r="BD1235" s="15" t="s">
        <v>40</v>
      </c>
      <c r="BE1235" s="15" t="s">
        <v>40</v>
      </c>
      <c r="BF1235" s="15" t="s">
        <v>40</v>
      </c>
      <c r="BG1235" s="15" t="s">
        <v>40</v>
      </c>
      <c r="BH1235" s="15" t="s">
        <v>40</v>
      </c>
      <c r="BJ1235" s="16" t="e">
        <f>IF(AR1235="R", $CA1235, IF(OR(AR1235="P", AR1235="T", AR1235="N"), 0, IF($C1235="DM", $T1235, IF(OR(AR1235="Y", AR1235="IR"),$AM1235,IF(AR1235="C", IF($BI1235="Y", IF($AF1235="N/A", $Q1235, $AF1235), IF($AG1235="N/A", $T1235,$AG1235)))))))</f>
        <v>#VALUE!</v>
      </c>
      <c r="BK1235" s="16" t="e">
        <f>IF(AS1235="R", $CA1235, IF(OR(AS1235="P", AS1235="T", AS1235="N"), 0, IF($C1235="DM", $T1235, IF(OR(AS1235="Y", AS1235="IR"),$AM1235,IF(AS1235="C", IF($BI1235="Y", IF($AF1235="N/A", $Q1235, $AF1235), IF($AG1235="N/A", $T1235,$AG1235)))))))</f>
        <v>#VALUE!</v>
      </c>
      <c r="BL1235" s="16" t="e">
        <f>IF(AT1235="R", $CA1235, IF(OR(AT1235="P", AT1235="T", AT1235="N"), 0, IF($C1235="DM", $T1235, IF(OR(AT1235="Y", AT1235="IR"),$AM1235,IF(AT1235="C", IF($BI1235="Y", IF($AF1235="N/A", $Q1235, $AF1235), IF($AG1235="N/A", $T1235,$AG1235)))))))</f>
        <v>#VALUE!</v>
      </c>
      <c r="BM1235" s="16" t="e">
        <f>IF(AU1235="R", $CA1235, IF(OR(AU1235="P", AU1235="T", AU1235="N"), 0, IF($C1235="DM", $T1235, IF(OR(AU1235="Y", AU1235="IR"),$AM1235,IF(AU1235="C", IF($BI1235="Y", IF($AF1235="N/A", $Q1235, $AF1235), IF($AG1235="N/A", $T1235,$AG1235)))))))</f>
        <v>#VALUE!</v>
      </c>
      <c r="BN1235" s="16" t="e">
        <f>IF(AV1235="R", $CA1235, IF(OR(AV1235="P", AV1235="T", AV1235="N"), 0, IF($C1235="DM", $T1235, IF(OR(AV1235="Y", AV1235="IR"),$AM1235,IF(AV1235="C", IF($BI1235="Y", IF($AF1235="N/A", $Q1235, $AF1235), IF($AG1235="N/A", $T1235,$AG1235)))))))</f>
        <v>#VALUE!</v>
      </c>
      <c r="BO1235" s="16" t="e">
        <f>IF(AW1235="R", $CA1235, IF(OR(AW1235="P", AW1235="T", AW1235="N"), 0, IF($C1235="DM", $T1235, IF(OR(AW1235="Y", AW1235="IR"),$AM1235,IF(AW1235="C", IF($BI1235="Y", IF($AF1235="N/A", $Q1235, $AF1235), IF($AG1235="N/A", $T1235,$AG1235)))))))</f>
        <v>#VALUE!</v>
      </c>
      <c r="BP1235" s="16" t="e">
        <f>IF(AX1235="R", $CA1235, IF(OR(AX1235="P", AX1235="T", AX1235="N"), 0, IF($C1235="DM", $T1235, IF(OR(AX1235="Y", AX1235="IR"),$AM1235,IF(AX1235="C", IF($BI1235="Y", IF($AF1235="N/A", $Q1235, $AF1235), IF($AG1235="N/A", $T1235,$AG1235)))))))</f>
        <v>#VALUE!</v>
      </c>
      <c r="BQ1235" s="16" t="e">
        <f>IF(AY1235="R", $CA1235, IF(OR(AY1235="P", AY1235="T", AY1235="N"), 0, IF($C1235="DM", $T1235, IF(OR(AY1235="Y", AY1235="IR"),$AM1235,IF(AY1235="C", IF($BI1235="Y", IF($AF1235="N/A", $Q1235, $AF1235), IF($AG1235="N/A", $T1235,$AG1235)))))))</f>
        <v>#VALUE!</v>
      </c>
      <c r="BR1235" s="16" t="e">
        <f>IF(AZ1235="R", $CA1235, IF(OR(AZ1235="P", AZ1235="T", AZ1235="N"), 0, IF($C1235="DM", $T1235, IF(OR(AZ1235="Y", AZ1235="IR"),$AM1235,IF(AZ1235="C", IF($BI1235="Y", IF($AF1235="N/A", $Q1235, $AF1235), IF($AG1235="N/A", $T1235,$AG1235)))))))</f>
        <v>#VALUE!</v>
      </c>
      <c r="BS1235" s="16" t="e">
        <f>IF(BA1235="R", $CA1235, IF(OR(BA1235="P", BA1235="T", BA1235="N"), 0, IF($C1235="DM", $T1235, IF(OR(BA1235="Y", BA1235="IR"),$AM1235,IF(BA1235="C", IF($BI1235="Y", IF($AF1235="N/A", $Q1235, $AF1235), IF($AG1235="N/A", $T1235,$AG1235)))))))</f>
        <v>#VALUE!</v>
      </c>
      <c r="BT1235" s="16" t="e">
        <f>IF(BB1235="R", $CA1235, IF(OR(BB1235="P", BB1235="T", BB1235="N"), 0, IF($C1235="DM", $T1235, IF(OR(BB1235="Y", BB1235="IR"),$AM1235,IF(BB1235="C", IF($BI1235="Y", IF($BA1235="C", IF($AF1235="N/A", $Q1235, $AF1235), IF($AF1235="N/A", $T1235, $AM1235)), IF($AG1235="N/A", $T1235,$AG1235)))))))</f>
        <v>#VALUE!</v>
      </c>
      <c r="BU1235" s="16" t="e">
        <f>IF(BC1235="R", $CA1235, IF(OR(BC1235="P", BC1235="T", BC1235="N"), 0, IF($C1235="DM", $T1235, IF(OR(BC1235="Y", BC1235="IR"),$AM1235,IF(BC1235="C", IF($BI1235="Y", IF($BA1235="C", IF($AF1235="N/A", $Q1235, $AF1235), IF($AF1235="N/A", $T1235, $AM1235)), IF($AG1235="N/A", $T1235,$AG1235)))))))</f>
        <v>#VALUE!</v>
      </c>
      <c r="BV1235" s="16" t="e">
        <f>IF(BD1235="R", $CA1235, IF(OR(BD1235="P", BD1235="T", BD1235="N"), 0, IF($C1235="DM", $T1235, IF(OR(BD1235="Y", BD1235="IR"),$AM1235,IF(BD1235="C", IF($BI1235="Y", IF($BA1235="C", IF($AF1235="N/A", $Q1235, $AF1235), IF($AF1235="N/A", $T1235, $AM1235)), IF($AG1235="N/A", $T1235,$AG1235)))))))</f>
        <v>#VALUE!</v>
      </c>
      <c r="BW1235" s="16" t="e">
        <f>IF(BE1235="R", $CA1235, IF(OR(BE1235="P", BE1235="T", BE1235="N"), 0, IF($C1235="DM", $T1235, IF(OR(BE1235="Y", BE1235="IR"),$AM1235,IF(BE1235="C", IF($BI1235="Y", IF($BA1235="C", IF($AF1235="N/A", $Q1235, $AF1235), IF($AF1235="N/A", $T1235, $AM1235)), IF($AG1235="N/A", $T1235,$AG1235)))))))</f>
        <v>#VALUE!</v>
      </c>
      <c r="BX1235" s="16" t="e">
        <f>IF(BF1235="R", $CA1235, IF(OR(BF1235="P", BF1235="T", BF1235="N"), 0, IF($C1235="DM", $T1235, IF(OR(BF1235="Y", BF1235="IR"),$AM1235,IF(BF1235="C", IF($BI1235="Y", IF($BA1235="C", IF($AF1235="N/A", $Q1235, $AF1235), IF($AF1235="N/A", $T1235, $AM1235)), IF($AG1235="N/A", $T1235,$AG1235)))))))</f>
        <v>#VALUE!</v>
      </c>
      <c r="BY1235" s="16" t="e">
        <f>IF(BG1235="R", $CA1235, IF(OR(BG1235="P", BG1235="T", BG1235="N"), 0, IF($C1235="DM", $T1235, IF(OR(BG1235="Y", BG1235="IR"),$AM1235,IF(BG1235="C", IF($BI1235="Y", IF($BA1235="C", IF($AF1235="N/A", $Q1235, $AF1235), IF($AF1235="N/A", $T1235, $AM1235)), IF($AG1235="N/A", $T1235,$AG1235)))))))</f>
        <v>#VALUE!</v>
      </c>
      <c r="BZ1235" s="16" t="e">
        <f>IF(BH1235="R", $CA1235, IF(OR(BH1235="P", BH1235="T", BH1235="N"), 0, IF($C1235="DM", $T1235, IF(OR(BH1235="Y", BH1235="IR"),$AM1235,IF(BH1235="C", IF($BI1235="Y", IF($BA1235="C", IF($AF1235="N/A", $Q1235, $AF1235), IF($AF1235="N/A", $T1235, $AM1235)), IF($AG1235="N/A", $T1235,$AG1235)))))))</f>
        <v>#VALUE!</v>
      </c>
      <c r="CA1235" s="15" t="s">
        <v>75</v>
      </c>
      <c r="CB1235" s="16" t="e">
        <f>BZ1235</f>
        <v>#VALUE!</v>
      </c>
      <c r="CC1235" s="15" t="str">
        <f>IF(OR($BH1235="T", $BH1235="R"), 0, IF($BH1235="C", IF($BI1235="Y", IF($BA1235="C", 0, IF(AF1235="N/A", Q1235-T1235, AF1235-AG1235)), IF($AF1235="N/A", U1235, AH1235)), AN1235))</f>
        <v>N/A</v>
      </c>
      <c r="CD1235" s="15" t="str">
        <f>IF(OR($BH1235="T", $BH1235="R"), 0, IF($BH1235="C", IF($BI1235="Y", 0, IF($AF1235="N/A", V1235, AI1235)), AO1235))</f>
        <v>N/A</v>
      </c>
      <c r="CE1235" s="15" t="str">
        <f>IF(OR($BH1235="T", $BH1235="R"), 0, IF($BH1235="C", IF($BI1235="Y", 0, IF($AF1235="N/A", W1235, AJ1235)), AP1235))</f>
        <v>N/A</v>
      </c>
      <c r="CF1235" s="15" t="str">
        <f>IF(OR($BH1235="T", $BH1235="R"), 0, IF($BH1235="C", IF($BI1235="Y", 0, IF($AF1235="N/A", X1235, AK1235)), AQ1235))</f>
        <v>N/A</v>
      </c>
    </row>
    <row r="1236" spans="1:84" x14ac:dyDescent="0.25">
      <c r="A1236" s="14">
        <v>6213</v>
      </c>
      <c r="B1236" s="15"/>
      <c r="C1236" s="15"/>
      <c r="D1236" s="15"/>
      <c r="E1236" s="15" t="e">
        <f>VLOOKUP(B1236, 'Rookie Year'!$A$2:$B$55679,2,FALSE)</f>
        <v>#N/A</v>
      </c>
      <c r="F1236" s="15">
        <v>2024</v>
      </c>
      <c r="G1236" s="15" t="s">
        <v>42</v>
      </c>
      <c r="H1236" s="15"/>
      <c r="I1236" s="16"/>
      <c r="J1236" s="15"/>
      <c r="K1236" s="17">
        <f>IF(AND(G1236&lt;&gt;"N",R1236="N/A"), IF(I1236&lt;4, 0, 0.25),IF(I1236=1, IF(J1236=1,0.25, 0.25), IF(I1236&lt;13, 0.25, IF(I1236&lt;26, 0.4, IF(I1236&lt;51, 0.6, 0.75)))))</f>
        <v>0.25</v>
      </c>
      <c r="L1236" s="16">
        <f>I1236-M1236</f>
        <v>0</v>
      </c>
      <c r="M1236" s="16">
        <f>ROUNDUP(I1236*K1236,0)</f>
        <v>0</v>
      </c>
      <c r="N1236" s="16">
        <f>M1236*J1236</f>
        <v>0</v>
      </c>
      <c r="O1236" s="16">
        <v>0</v>
      </c>
      <c r="P1236" s="16">
        <v>0</v>
      </c>
      <c r="Q1236" s="16">
        <f>N1236-O1236-P1236</f>
        <v>0</v>
      </c>
      <c r="R1236" s="15" t="s">
        <v>75</v>
      </c>
      <c r="S1236" s="15">
        <f>IF(R1236="N/A", J1236-($B$1-F1236), J1236-($B$1-R1236))</f>
        <v>0</v>
      </c>
      <c r="T1236" s="16" t="str">
        <f>IF($S1236&lt;1, "N/A", $M1236)</f>
        <v>N/A</v>
      </c>
      <c r="U1236" s="16" t="str">
        <f>IF($S1236&lt;2, "N/A", $M1236)</f>
        <v>N/A</v>
      </c>
      <c r="V1236" s="16" t="str">
        <f>IF($S1236&lt;3, "N/A", $M1236)</f>
        <v>N/A</v>
      </c>
      <c r="W1236" s="16" t="str">
        <f>IF($S1236&lt;4, "N/A", $M1236)</f>
        <v>N/A</v>
      </c>
      <c r="X1236" s="16" t="str">
        <f>IF($S1236&lt;5, "N/A", $M1236)</f>
        <v>N/A</v>
      </c>
      <c r="Y1236" s="15" t="str">
        <f>IF(SUM(T1236:X1236)&lt;&gt;Q1236, "CHECK", "OK")</f>
        <v>OK</v>
      </c>
      <c r="Z1236" s="15" t="str">
        <f>IF(F1236=$B$1, "No", IF(S1236=1, "Yes", "No"))</f>
        <v>No</v>
      </c>
      <c r="AA1236" s="18" t="str">
        <f>IF(C1236="DM", "N/A", IF(Z1236="No","N/A",VLOOKUP(B1236,'Extension List'!$A$3:$R$1972,18,FALSE)))</f>
        <v>N/A</v>
      </c>
      <c r="AB1236" s="15" t="str">
        <f>IF(C1236="DM", "N/A", IF(Z1236="No","N/A",VLOOKUP(B1236,'Extension List'!$A$3:$T$1972,20,FALSE)))</f>
        <v>N/A</v>
      </c>
      <c r="AC1236" s="15" t="str">
        <f>IF(AA1236="N/A", "N/A", 0)</f>
        <v>N/A</v>
      </c>
      <c r="AD1236" s="16" t="str">
        <f>IF(AE1236="N/A", "N/A", AA1236-AE1236)</f>
        <v>N/A</v>
      </c>
      <c r="AE1236" s="16" t="str">
        <f>IF(AA1236="N/A", "N/A", IF(AC1236&gt;0, IF(AA1236&lt;13, ROUNDUP(0.25*AA1236,0), IF(AA1236&lt;26, ROUNDUP(0.4*AA1236,0), IF(AA1236&lt;51, ROUNDUP(0.6*AA1236,0), ROUNDUP(0.75*AA1236,0)))), "N/A"))</f>
        <v>N/A</v>
      </c>
      <c r="AF1236" s="16" t="str">
        <f>IF(AD1236="N/A","N/A", (AE1236*AC1236)+Q1236)</f>
        <v>N/A</v>
      </c>
      <c r="AG1236" s="16" t="str">
        <f>IF($AF1236="N/A", "N/A", "TBC")</f>
        <v>N/A</v>
      </c>
      <c r="AH1236" s="16" t="str">
        <f>IF($AF1236="N/A", "N/A", "TBC")</f>
        <v>N/A</v>
      </c>
      <c r="AI1236" s="16" t="str">
        <f>IF($AF1236="N/A","N/A",IF(AC1236&gt;1,"TBC","N/A"))</f>
        <v>N/A</v>
      </c>
      <c r="AJ1236" s="16" t="str">
        <f>IF($AF1236="N/A","N/A",IF(AC1236&gt;2,"TBC","N/A"))</f>
        <v>N/A</v>
      </c>
      <c r="AK1236" s="16" t="str">
        <f>IF($AF1236="N/A","N/A",IF(AC1236&gt;3,"TBC","N/A"))</f>
        <v>N/A</v>
      </c>
      <c r="AL1236" s="16" t="str">
        <f>IF(AC1236="N/A","N/A",IF(AC1236&gt;0,IF(SUM(AG1236:AK1236)&lt;&gt;AF1236,"CHECK","OK"),"N/A"))</f>
        <v>N/A</v>
      </c>
      <c r="AM1236" s="16" t="e">
        <f>IF(AD1236="N/A", L1236+T1236, L1236+AG1236)</f>
        <v>#VALUE!</v>
      </c>
      <c r="AN1236" s="16" t="str">
        <f>IF(AD1236="N/A", IF(U1236="N/A", "N/A", L1236+U1236), AD1236+AH1236)</f>
        <v>N/A</v>
      </c>
      <c r="AO1236" s="16" t="str">
        <f>IF(AD1236="N/A", IF(V1236="N/A", "N/A", L1236+V1236), IF(AI1236="N/A", "N/A", AD1236+AI1236))</f>
        <v>N/A</v>
      </c>
      <c r="AP1236" s="16" t="str">
        <f>IF(AD1236="N/A", IF(W1236="N/A", "N/A", L1236+W1236), IF(AJ1236="N/A", "N/A", AD1236+AJ1236))</f>
        <v>N/A</v>
      </c>
      <c r="AQ1236" s="16" t="str">
        <f>IF(AD1236="N/A", IF(X1236="N/A", "N/A", L1236+X1236), IF(AK1236="N/A", "N/A", AD1236+AK1236))</f>
        <v>N/A</v>
      </c>
      <c r="AR1236" s="15" t="s">
        <v>40</v>
      </c>
      <c r="AS1236" s="15" t="s">
        <v>40</v>
      </c>
      <c r="AT1236" s="15" t="s">
        <v>40</v>
      </c>
      <c r="AU1236" s="15" t="s">
        <v>40</v>
      </c>
      <c r="AV1236" s="15" t="s">
        <v>40</v>
      </c>
      <c r="AW1236" s="15" t="s">
        <v>40</v>
      </c>
      <c r="AX1236" s="15" t="s">
        <v>40</v>
      </c>
      <c r="AY1236" s="15" t="s">
        <v>40</v>
      </c>
      <c r="AZ1236" s="15" t="s">
        <v>40</v>
      </c>
      <c r="BA1236" s="15" t="s">
        <v>40</v>
      </c>
      <c r="BB1236" s="15" t="s">
        <v>40</v>
      </c>
      <c r="BC1236" s="15" t="s">
        <v>40</v>
      </c>
      <c r="BD1236" s="15" t="s">
        <v>40</v>
      </c>
      <c r="BE1236" s="15" t="s">
        <v>40</v>
      </c>
      <c r="BF1236" s="15" t="s">
        <v>40</v>
      </c>
      <c r="BG1236" s="15" t="s">
        <v>40</v>
      </c>
      <c r="BH1236" s="15" t="s">
        <v>40</v>
      </c>
      <c r="BJ1236" s="16" t="e">
        <f>IF(AR1236="R", $CA1236, IF(OR(AR1236="P", AR1236="T", AR1236="N"), 0, IF($C1236="DM", $T1236, IF(OR(AR1236="Y", AR1236="IR"),$AM1236,IF(AR1236="C", IF($BI1236="Y", IF($AF1236="N/A", $Q1236, $AF1236), IF($AG1236="N/A", $T1236,$AG1236)))))))</f>
        <v>#VALUE!</v>
      </c>
      <c r="BK1236" s="16" t="e">
        <f>IF(AS1236="R", $CA1236, IF(OR(AS1236="P", AS1236="T", AS1236="N"), 0, IF($C1236="DM", $T1236, IF(OR(AS1236="Y", AS1236="IR"),$AM1236,IF(AS1236="C", IF($BI1236="Y", IF($AF1236="N/A", $Q1236, $AF1236), IF($AG1236="N/A", $T1236,$AG1236)))))))</f>
        <v>#VALUE!</v>
      </c>
      <c r="BL1236" s="16" t="e">
        <f>IF(AT1236="R", $CA1236, IF(OR(AT1236="P", AT1236="T", AT1236="N"), 0, IF($C1236="DM", $T1236, IF(OR(AT1236="Y", AT1236="IR"),$AM1236,IF(AT1236="C", IF($BI1236="Y", IF($AF1236="N/A", $Q1236, $AF1236), IF($AG1236="N/A", $T1236,$AG1236)))))))</f>
        <v>#VALUE!</v>
      </c>
      <c r="BM1236" s="16" t="e">
        <f>IF(AU1236="R", $CA1236, IF(OR(AU1236="P", AU1236="T", AU1236="N"), 0, IF($C1236="DM", $T1236, IF(OR(AU1236="Y", AU1236="IR"),$AM1236,IF(AU1236="C", IF($BI1236="Y", IF($AF1236="N/A", $Q1236, $AF1236), IF($AG1236="N/A", $T1236,$AG1236)))))))</f>
        <v>#VALUE!</v>
      </c>
      <c r="BN1236" s="16" t="e">
        <f>IF(AV1236="R", $CA1236, IF(OR(AV1236="P", AV1236="T", AV1236="N"), 0, IF($C1236="DM", $T1236, IF(OR(AV1236="Y", AV1236="IR"),$AM1236,IF(AV1236="C", IF($BI1236="Y", IF($AF1236="N/A", $Q1236, $AF1236), IF($AG1236="N/A", $T1236,$AG1236)))))))</f>
        <v>#VALUE!</v>
      </c>
      <c r="BO1236" s="16" t="e">
        <f>IF(AW1236="R", $CA1236, IF(OR(AW1236="P", AW1236="T", AW1236="N"), 0, IF($C1236="DM", $T1236, IF(OR(AW1236="Y", AW1236="IR"),$AM1236,IF(AW1236="C", IF($BI1236="Y", IF($AF1236="N/A", $Q1236, $AF1236), IF($AG1236="N/A", $T1236,$AG1236)))))))</f>
        <v>#VALUE!</v>
      </c>
      <c r="BP1236" s="16" t="e">
        <f>IF(AX1236="R", $CA1236, IF(OR(AX1236="P", AX1236="T", AX1236="N"), 0, IF($C1236="DM", $T1236, IF(OR(AX1236="Y", AX1236="IR"),$AM1236,IF(AX1236="C", IF($BI1236="Y", IF($AF1236="N/A", $Q1236, $AF1236), IF($AG1236="N/A", $T1236,$AG1236)))))))</f>
        <v>#VALUE!</v>
      </c>
      <c r="BQ1236" s="16" t="e">
        <f>IF(AY1236="R", $CA1236, IF(OR(AY1236="P", AY1236="T", AY1236="N"), 0, IF($C1236="DM", $T1236, IF(OR(AY1236="Y", AY1236="IR"),$AM1236,IF(AY1236="C", IF($BI1236="Y", IF($AF1236="N/A", $Q1236, $AF1236), IF($AG1236="N/A", $T1236,$AG1236)))))))</f>
        <v>#VALUE!</v>
      </c>
      <c r="BR1236" s="16" t="e">
        <f>IF(AZ1236="R", $CA1236, IF(OR(AZ1236="P", AZ1236="T", AZ1236="N"), 0, IF($C1236="DM", $T1236, IF(OR(AZ1236="Y", AZ1236="IR"),$AM1236,IF(AZ1236="C", IF($BI1236="Y", IF($AF1236="N/A", $Q1236, $AF1236), IF($AG1236="N/A", $T1236,$AG1236)))))))</f>
        <v>#VALUE!</v>
      </c>
      <c r="BS1236" s="16" t="e">
        <f>IF(BA1236="R", $CA1236, IF(OR(BA1236="P", BA1236="T", BA1236="N"), 0, IF($C1236="DM", $T1236, IF(OR(BA1236="Y", BA1236="IR"),$AM1236,IF(BA1236="C", IF($BI1236="Y", IF($AF1236="N/A", $Q1236, $AF1236), IF($AG1236="N/A", $T1236,$AG1236)))))))</f>
        <v>#VALUE!</v>
      </c>
      <c r="BT1236" s="16" t="e">
        <f>IF(BB1236="R", $CA1236, IF(OR(BB1236="P", BB1236="T", BB1236="N"), 0, IF($C1236="DM", $T1236, IF(OR(BB1236="Y", BB1236="IR"),$AM1236,IF(BB1236="C", IF($BI1236="Y", IF($BA1236="C", IF($AF1236="N/A", $Q1236, $AF1236), IF($AF1236="N/A", $T1236, $AM1236)), IF($AG1236="N/A", $T1236,$AG1236)))))))</f>
        <v>#VALUE!</v>
      </c>
      <c r="BU1236" s="16" t="e">
        <f>IF(BC1236="R", $CA1236, IF(OR(BC1236="P", BC1236="T", BC1236="N"), 0, IF($C1236="DM", $T1236, IF(OR(BC1236="Y", BC1236="IR"),$AM1236,IF(BC1236="C", IF($BI1236="Y", IF($BA1236="C", IF($AF1236="N/A", $Q1236, $AF1236), IF($AF1236="N/A", $T1236, $AM1236)), IF($AG1236="N/A", $T1236,$AG1236)))))))</f>
        <v>#VALUE!</v>
      </c>
      <c r="BV1236" s="16" t="e">
        <f>IF(BD1236="R", $CA1236, IF(OR(BD1236="P", BD1236="T", BD1236="N"), 0, IF($C1236="DM", $T1236, IF(OR(BD1236="Y", BD1236="IR"),$AM1236,IF(BD1236="C", IF($BI1236="Y", IF($BA1236="C", IF($AF1236="N/A", $Q1236, $AF1236), IF($AF1236="N/A", $T1236, $AM1236)), IF($AG1236="N/A", $T1236,$AG1236)))))))</f>
        <v>#VALUE!</v>
      </c>
      <c r="BW1236" s="16" t="e">
        <f>IF(BE1236="R", $CA1236, IF(OR(BE1236="P", BE1236="T", BE1236="N"), 0, IF($C1236="DM", $T1236, IF(OR(BE1236="Y", BE1236="IR"),$AM1236,IF(BE1236="C", IF($BI1236="Y", IF($BA1236="C", IF($AF1236="N/A", $Q1236, $AF1236), IF($AF1236="N/A", $T1236, $AM1236)), IF($AG1236="N/A", $T1236,$AG1236)))))))</f>
        <v>#VALUE!</v>
      </c>
      <c r="BX1236" s="16" t="e">
        <f>IF(BF1236="R", $CA1236, IF(OR(BF1236="P", BF1236="T", BF1236="N"), 0, IF($C1236="DM", $T1236, IF(OR(BF1236="Y", BF1236="IR"),$AM1236,IF(BF1236="C", IF($BI1236="Y", IF($BA1236="C", IF($AF1236="N/A", $Q1236, $AF1236), IF($AF1236="N/A", $T1236, $AM1236)), IF($AG1236="N/A", $T1236,$AG1236)))))))</f>
        <v>#VALUE!</v>
      </c>
      <c r="BY1236" s="16" t="e">
        <f>IF(BG1236="R", $CA1236, IF(OR(BG1236="P", BG1236="T", BG1236="N"), 0, IF($C1236="DM", $T1236, IF(OR(BG1236="Y", BG1236="IR"),$AM1236,IF(BG1236="C", IF($BI1236="Y", IF($BA1236="C", IF($AF1236="N/A", $Q1236, $AF1236), IF($AF1236="N/A", $T1236, $AM1236)), IF($AG1236="N/A", $T1236,$AG1236)))))))</f>
        <v>#VALUE!</v>
      </c>
      <c r="BZ1236" s="16" t="e">
        <f>IF(BH1236="R", $CA1236, IF(OR(BH1236="P", BH1236="T", BH1236="N"), 0, IF($C1236="DM", $T1236, IF(OR(BH1236="Y", BH1236="IR"),$AM1236,IF(BH1236="C", IF($BI1236="Y", IF($BA1236="C", IF($AF1236="N/A", $Q1236, $AF1236), IF($AF1236="N/A", $T1236, $AM1236)), IF($AG1236="N/A", $T1236,$AG1236)))))))</f>
        <v>#VALUE!</v>
      </c>
      <c r="CA1236" s="15" t="s">
        <v>75</v>
      </c>
      <c r="CB1236" s="16" t="e">
        <f>BZ1236</f>
        <v>#VALUE!</v>
      </c>
      <c r="CC1236" s="15" t="str">
        <f>IF(OR($BH1236="T", $BH1236="R"), 0, IF($BH1236="C", IF($BI1236="Y", IF($BA1236="C", 0, IF(AF1236="N/A", Q1236-T1236, AF1236-AG1236)), IF($AF1236="N/A", U1236, AH1236)), AN1236))</f>
        <v>N/A</v>
      </c>
      <c r="CD1236" s="15" t="str">
        <f>IF(OR($BH1236="T", $BH1236="R"), 0, IF($BH1236="C", IF($BI1236="Y", 0, IF($AF1236="N/A", V1236, AI1236)), AO1236))</f>
        <v>N/A</v>
      </c>
      <c r="CE1236" s="15" t="str">
        <f>IF(OR($BH1236="T", $BH1236="R"), 0, IF($BH1236="C", IF($BI1236="Y", 0, IF($AF1236="N/A", W1236, AJ1236)), AP1236))</f>
        <v>N/A</v>
      </c>
      <c r="CF1236" s="15" t="str">
        <f>IF(OR($BH1236="T", $BH1236="R"), 0, IF($BH1236="C", IF($BI1236="Y", 0, IF($AF1236="N/A", X1236, AK1236)), AQ1236))</f>
        <v>N/A</v>
      </c>
    </row>
    <row r="1237" spans="1:84" x14ac:dyDescent="0.25">
      <c r="A1237" s="14">
        <v>6214</v>
      </c>
      <c r="B1237" s="15"/>
      <c r="C1237" s="15"/>
      <c r="D1237" s="15"/>
      <c r="E1237" s="15" t="e">
        <f>VLOOKUP(B1237, 'Rookie Year'!$A$2:$B$55679,2,FALSE)</f>
        <v>#N/A</v>
      </c>
      <c r="F1237" s="15">
        <v>2024</v>
      </c>
      <c r="G1237" s="15" t="s">
        <v>42</v>
      </c>
      <c r="H1237" s="15"/>
      <c r="I1237" s="16"/>
      <c r="J1237" s="15"/>
      <c r="K1237" s="17">
        <f>IF(AND(G1237&lt;&gt;"N",R1237="N/A"), IF(I1237&lt;4, 0, 0.25),IF(I1237=1, IF(J1237=1,0.25, 0.25), IF(I1237&lt;13, 0.25, IF(I1237&lt;26, 0.4, IF(I1237&lt;51, 0.6, 0.75)))))</f>
        <v>0.25</v>
      </c>
      <c r="L1237" s="16">
        <f>I1237-M1237</f>
        <v>0</v>
      </c>
      <c r="M1237" s="16">
        <f>ROUNDUP(I1237*K1237,0)</f>
        <v>0</v>
      </c>
      <c r="N1237" s="16">
        <f>M1237*J1237</f>
        <v>0</v>
      </c>
      <c r="O1237" s="16">
        <v>0</v>
      </c>
      <c r="P1237" s="16">
        <v>0</v>
      </c>
      <c r="Q1237" s="16">
        <f>N1237-O1237-P1237</f>
        <v>0</v>
      </c>
      <c r="R1237" s="15" t="s">
        <v>75</v>
      </c>
      <c r="S1237" s="15">
        <f>IF(R1237="N/A", J1237-($B$1-F1237), J1237-($B$1-R1237))</f>
        <v>0</v>
      </c>
      <c r="T1237" s="16" t="str">
        <f>IF($S1237&lt;1, "N/A", $M1237)</f>
        <v>N/A</v>
      </c>
      <c r="U1237" s="16" t="str">
        <f>IF($S1237&lt;2, "N/A", $M1237)</f>
        <v>N/A</v>
      </c>
      <c r="V1237" s="16" t="str">
        <f>IF($S1237&lt;3, "N/A", $M1237)</f>
        <v>N/A</v>
      </c>
      <c r="W1237" s="16" t="str">
        <f>IF($S1237&lt;4, "N/A", $M1237)</f>
        <v>N/A</v>
      </c>
      <c r="X1237" s="16" t="str">
        <f>IF($S1237&lt;5, "N/A", $M1237)</f>
        <v>N/A</v>
      </c>
      <c r="Y1237" s="15" t="str">
        <f>IF(SUM(T1237:X1237)&lt;&gt;Q1237, "CHECK", "OK")</f>
        <v>OK</v>
      </c>
      <c r="Z1237" s="15" t="str">
        <f>IF(F1237=$B$1, "No", IF(S1237=1, "Yes", "No"))</f>
        <v>No</v>
      </c>
      <c r="AA1237" s="18" t="str">
        <f>IF(C1237="DM", "N/A", IF(Z1237="No","N/A",VLOOKUP(B1237,'Extension List'!$A$3:$R$1972,18,FALSE)))</f>
        <v>N/A</v>
      </c>
      <c r="AB1237" s="15" t="str">
        <f>IF(C1237="DM", "N/A", IF(Z1237="No","N/A",VLOOKUP(B1237,'Extension List'!$A$3:$T$1972,20,FALSE)))</f>
        <v>N/A</v>
      </c>
      <c r="AC1237" s="15" t="str">
        <f>IF(AA1237="N/A", "N/A", 0)</f>
        <v>N/A</v>
      </c>
      <c r="AD1237" s="16" t="str">
        <f>IF(AE1237="N/A", "N/A", AA1237-AE1237)</f>
        <v>N/A</v>
      </c>
      <c r="AE1237" s="16" t="str">
        <f>IF(AA1237="N/A", "N/A", IF(AC1237&gt;0, IF(AA1237&lt;13, ROUNDUP(0.25*AA1237,0), IF(AA1237&lt;26, ROUNDUP(0.4*AA1237,0), IF(AA1237&lt;51, ROUNDUP(0.6*AA1237,0), ROUNDUP(0.75*AA1237,0)))), "N/A"))</f>
        <v>N/A</v>
      </c>
      <c r="AF1237" s="16" t="str">
        <f>IF(AD1237="N/A","N/A", (AE1237*AC1237)+Q1237)</f>
        <v>N/A</v>
      </c>
      <c r="AG1237" s="16" t="str">
        <f>IF($AF1237="N/A", "N/A", "TBC")</f>
        <v>N/A</v>
      </c>
      <c r="AH1237" s="16" t="str">
        <f>IF($AF1237="N/A", "N/A", "TBC")</f>
        <v>N/A</v>
      </c>
      <c r="AI1237" s="16" t="str">
        <f>IF($AF1237="N/A","N/A",IF(AC1237&gt;1,"TBC","N/A"))</f>
        <v>N/A</v>
      </c>
      <c r="AJ1237" s="16" t="str">
        <f>IF($AF1237="N/A","N/A",IF(AC1237&gt;2,"TBC","N/A"))</f>
        <v>N/A</v>
      </c>
      <c r="AK1237" s="16" t="str">
        <f>IF($AF1237="N/A","N/A",IF(AC1237&gt;3,"TBC","N/A"))</f>
        <v>N/A</v>
      </c>
      <c r="AL1237" s="16" t="str">
        <f>IF(AC1237="N/A","N/A",IF(AC1237&gt;0,IF(SUM(AG1237:AK1237)&lt;&gt;AF1237,"CHECK","OK"),"N/A"))</f>
        <v>N/A</v>
      </c>
      <c r="AM1237" s="16" t="e">
        <f>IF(AD1237="N/A", L1237+T1237, L1237+AG1237)</f>
        <v>#VALUE!</v>
      </c>
      <c r="AN1237" s="16" t="str">
        <f>IF(AD1237="N/A", IF(U1237="N/A", "N/A", L1237+U1237), AD1237+AH1237)</f>
        <v>N/A</v>
      </c>
      <c r="AO1237" s="16" t="str">
        <f>IF(AD1237="N/A", IF(V1237="N/A", "N/A", L1237+V1237), IF(AI1237="N/A", "N/A", AD1237+AI1237))</f>
        <v>N/A</v>
      </c>
      <c r="AP1237" s="16" t="str">
        <f>IF(AD1237="N/A", IF(W1237="N/A", "N/A", L1237+W1237), IF(AJ1237="N/A", "N/A", AD1237+AJ1237))</f>
        <v>N/A</v>
      </c>
      <c r="AQ1237" s="16" t="str">
        <f>IF(AD1237="N/A", IF(X1237="N/A", "N/A", L1237+X1237), IF(AK1237="N/A", "N/A", AD1237+AK1237))</f>
        <v>N/A</v>
      </c>
      <c r="AR1237" s="15" t="s">
        <v>40</v>
      </c>
      <c r="AS1237" s="15" t="s">
        <v>40</v>
      </c>
      <c r="AT1237" s="15" t="s">
        <v>40</v>
      </c>
      <c r="AU1237" s="15" t="s">
        <v>40</v>
      </c>
      <c r="AV1237" s="15" t="s">
        <v>40</v>
      </c>
      <c r="AW1237" s="15" t="s">
        <v>40</v>
      </c>
      <c r="AX1237" s="15" t="s">
        <v>40</v>
      </c>
      <c r="AY1237" s="15" t="s">
        <v>40</v>
      </c>
      <c r="AZ1237" s="15" t="s">
        <v>40</v>
      </c>
      <c r="BA1237" s="15" t="s">
        <v>40</v>
      </c>
      <c r="BB1237" s="15" t="s">
        <v>40</v>
      </c>
      <c r="BC1237" s="15" t="s">
        <v>40</v>
      </c>
      <c r="BD1237" s="15" t="s">
        <v>40</v>
      </c>
      <c r="BE1237" s="15" t="s">
        <v>40</v>
      </c>
      <c r="BF1237" s="15" t="s">
        <v>40</v>
      </c>
      <c r="BG1237" s="15" t="s">
        <v>40</v>
      </c>
      <c r="BH1237" s="15" t="s">
        <v>40</v>
      </c>
      <c r="BJ1237" s="16" t="e">
        <f>IF(AR1237="R", $CA1237, IF(OR(AR1237="P", AR1237="T", AR1237="N"), 0, IF($C1237="DM", $T1237, IF(OR(AR1237="Y", AR1237="IR"),$AM1237,IF(AR1237="C", IF($BI1237="Y", IF($AF1237="N/A", $Q1237, $AF1237), IF($AG1237="N/A", $T1237,$AG1237)))))))</f>
        <v>#VALUE!</v>
      </c>
      <c r="BK1237" s="16" t="e">
        <f>IF(AS1237="R", $CA1237, IF(OR(AS1237="P", AS1237="T", AS1237="N"), 0, IF($C1237="DM", $T1237, IF(OR(AS1237="Y", AS1237="IR"),$AM1237,IF(AS1237="C", IF($BI1237="Y", IF($AF1237="N/A", $Q1237, $AF1237), IF($AG1237="N/A", $T1237,$AG1237)))))))</f>
        <v>#VALUE!</v>
      </c>
      <c r="BL1237" s="16" t="e">
        <f>IF(AT1237="R", $CA1237, IF(OR(AT1237="P", AT1237="T", AT1237="N"), 0, IF($C1237="DM", $T1237, IF(OR(AT1237="Y", AT1237="IR"),$AM1237,IF(AT1237="C", IF($BI1237="Y", IF($AF1237="N/A", $Q1237, $AF1237), IF($AG1237="N/A", $T1237,$AG1237)))))))</f>
        <v>#VALUE!</v>
      </c>
      <c r="BM1237" s="16" t="e">
        <f>IF(AU1237="R", $CA1237, IF(OR(AU1237="P", AU1237="T", AU1237="N"), 0, IF($C1237="DM", $T1237, IF(OR(AU1237="Y", AU1237="IR"),$AM1237,IF(AU1237="C", IF($BI1237="Y", IF($AF1237="N/A", $Q1237, $AF1237), IF($AG1237="N/A", $T1237,$AG1237)))))))</f>
        <v>#VALUE!</v>
      </c>
      <c r="BN1237" s="16" t="e">
        <f>IF(AV1237="R", $CA1237, IF(OR(AV1237="P", AV1237="T", AV1237="N"), 0, IF($C1237="DM", $T1237, IF(OR(AV1237="Y", AV1237="IR"),$AM1237,IF(AV1237="C", IF($BI1237="Y", IF($AF1237="N/A", $Q1237, $AF1237), IF($AG1237="N/A", $T1237,$AG1237)))))))</f>
        <v>#VALUE!</v>
      </c>
      <c r="BO1237" s="16" t="e">
        <f>IF(AW1237="R", $CA1237, IF(OR(AW1237="P", AW1237="T", AW1237="N"), 0, IF($C1237="DM", $T1237, IF(OR(AW1237="Y", AW1237="IR"),$AM1237,IF(AW1237="C", IF($BI1237="Y", IF($AF1237="N/A", $Q1237, $AF1237), IF($AG1237="N/A", $T1237,$AG1237)))))))</f>
        <v>#VALUE!</v>
      </c>
      <c r="BP1237" s="16" t="e">
        <f>IF(AX1237="R", $CA1237, IF(OR(AX1237="P", AX1237="T", AX1237="N"), 0, IF($C1237="DM", $T1237, IF(OR(AX1237="Y", AX1237="IR"),$AM1237,IF(AX1237="C", IF($BI1237="Y", IF($AF1237="N/A", $Q1237, $AF1237), IF($AG1237="N/A", $T1237,$AG1237)))))))</f>
        <v>#VALUE!</v>
      </c>
      <c r="BQ1237" s="16" t="e">
        <f>IF(AY1237="R", $CA1237, IF(OR(AY1237="P", AY1237="T", AY1237="N"), 0, IF($C1237="DM", $T1237, IF(OR(AY1237="Y", AY1237="IR"),$AM1237,IF(AY1237="C", IF($BI1237="Y", IF($AF1237="N/A", $Q1237, $AF1237), IF($AG1237="N/A", $T1237,$AG1237)))))))</f>
        <v>#VALUE!</v>
      </c>
      <c r="BR1237" s="16" t="e">
        <f>IF(AZ1237="R", $CA1237, IF(OR(AZ1237="P", AZ1237="T", AZ1237="N"), 0, IF($C1237="DM", $T1237, IF(OR(AZ1237="Y", AZ1237="IR"),$AM1237,IF(AZ1237="C", IF($BI1237="Y", IF($AF1237="N/A", $Q1237, $AF1237), IF($AG1237="N/A", $T1237,$AG1237)))))))</f>
        <v>#VALUE!</v>
      </c>
      <c r="BS1237" s="16" t="e">
        <f>IF(BA1237="R", $CA1237, IF(OR(BA1237="P", BA1237="T", BA1237="N"), 0, IF($C1237="DM", $T1237, IF(OR(BA1237="Y", BA1237="IR"),$AM1237,IF(BA1237="C", IF($BI1237="Y", IF($AF1237="N/A", $Q1237, $AF1237), IF($AG1237="N/A", $T1237,$AG1237)))))))</f>
        <v>#VALUE!</v>
      </c>
      <c r="BT1237" s="16" t="e">
        <f>IF(BB1237="R", $CA1237, IF(OR(BB1237="P", BB1237="T", BB1237="N"), 0, IF($C1237="DM", $T1237, IF(OR(BB1237="Y", BB1237="IR"),$AM1237,IF(BB1237="C", IF($BI1237="Y", IF($BA1237="C", IF($AF1237="N/A", $Q1237, $AF1237), IF($AF1237="N/A", $T1237, $AM1237)), IF($AG1237="N/A", $T1237,$AG1237)))))))</f>
        <v>#VALUE!</v>
      </c>
      <c r="BU1237" s="16" t="e">
        <f>IF(BC1237="R", $CA1237, IF(OR(BC1237="P", BC1237="T", BC1237="N"), 0, IF($C1237="DM", $T1237, IF(OR(BC1237="Y", BC1237="IR"),$AM1237,IF(BC1237="C", IF($BI1237="Y", IF($BA1237="C", IF($AF1237="N/A", $Q1237, $AF1237), IF($AF1237="N/A", $T1237, $AM1237)), IF($AG1237="N/A", $T1237,$AG1237)))))))</f>
        <v>#VALUE!</v>
      </c>
      <c r="BV1237" s="16" t="e">
        <f>IF(BD1237="R", $CA1237, IF(OR(BD1237="P", BD1237="T", BD1237="N"), 0, IF($C1237="DM", $T1237, IF(OR(BD1237="Y", BD1237="IR"),$AM1237,IF(BD1237="C", IF($BI1237="Y", IF($BA1237="C", IF($AF1237="N/A", $Q1237, $AF1237), IF($AF1237="N/A", $T1237, $AM1237)), IF($AG1237="N/A", $T1237,$AG1237)))))))</f>
        <v>#VALUE!</v>
      </c>
      <c r="BW1237" s="16" t="e">
        <f>IF(BE1237="R", $CA1237, IF(OR(BE1237="P", BE1237="T", BE1237="N"), 0, IF($C1237="DM", $T1237, IF(OR(BE1237="Y", BE1237="IR"),$AM1237,IF(BE1237="C", IF($BI1237="Y", IF($BA1237="C", IF($AF1237="N/A", $Q1237, $AF1237), IF($AF1237="N/A", $T1237, $AM1237)), IF($AG1237="N/A", $T1237,$AG1237)))))))</f>
        <v>#VALUE!</v>
      </c>
      <c r="BX1237" s="16" t="e">
        <f>IF(BF1237="R", $CA1237, IF(OR(BF1237="P", BF1237="T", BF1237="N"), 0, IF($C1237="DM", $T1237, IF(OR(BF1237="Y", BF1237="IR"),$AM1237,IF(BF1237="C", IF($BI1237="Y", IF($BA1237="C", IF($AF1237="N/A", $Q1237, $AF1237), IF($AF1237="N/A", $T1237, $AM1237)), IF($AG1237="N/A", $T1237,$AG1237)))))))</f>
        <v>#VALUE!</v>
      </c>
      <c r="BY1237" s="16" t="e">
        <f>IF(BG1237="R", $CA1237, IF(OR(BG1237="P", BG1237="T", BG1237="N"), 0, IF($C1237="DM", $T1237, IF(OR(BG1237="Y", BG1237="IR"),$AM1237,IF(BG1237="C", IF($BI1237="Y", IF($BA1237="C", IF($AF1237="N/A", $Q1237, $AF1237), IF($AF1237="N/A", $T1237, $AM1237)), IF($AG1237="N/A", $T1237,$AG1237)))))))</f>
        <v>#VALUE!</v>
      </c>
      <c r="BZ1237" s="16" t="e">
        <f>IF(BH1237="R", $CA1237, IF(OR(BH1237="P", BH1237="T", BH1237="N"), 0, IF($C1237="DM", $T1237, IF(OR(BH1237="Y", BH1237="IR"),$AM1237,IF(BH1237="C", IF($BI1237="Y", IF($BA1237="C", IF($AF1237="N/A", $Q1237, $AF1237), IF($AF1237="N/A", $T1237, $AM1237)), IF($AG1237="N/A", $T1237,$AG1237)))))))</f>
        <v>#VALUE!</v>
      </c>
      <c r="CA1237" s="15" t="s">
        <v>75</v>
      </c>
      <c r="CB1237" s="16" t="e">
        <f>BZ1237</f>
        <v>#VALUE!</v>
      </c>
      <c r="CC1237" s="15" t="str">
        <f>IF(OR($BH1237="T", $BH1237="R"), 0, IF($BH1237="C", IF($BI1237="Y", IF($BA1237="C", 0, IF(AF1237="N/A", Q1237-T1237, AF1237-AG1237)), IF($AF1237="N/A", U1237, AH1237)), AN1237))</f>
        <v>N/A</v>
      </c>
      <c r="CD1237" s="15" t="str">
        <f>IF(OR($BH1237="T", $BH1237="R"), 0, IF($BH1237="C", IF($BI1237="Y", 0, IF($AF1237="N/A", V1237, AI1237)), AO1237))</f>
        <v>N/A</v>
      </c>
      <c r="CE1237" s="15" t="str">
        <f>IF(OR($BH1237="T", $BH1237="R"), 0, IF($BH1237="C", IF($BI1237="Y", 0, IF($AF1237="N/A", W1237, AJ1237)), AP1237))</f>
        <v>N/A</v>
      </c>
      <c r="CF1237" s="15" t="str">
        <f>IF(OR($BH1237="T", $BH1237="R"), 0, IF($BH1237="C", IF($BI1237="Y", 0, IF($AF1237="N/A", X1237, AK1237)), AQ1237))</f>
        <v>N/A</v>
      </c>
    </row>
    <row r="1238" spans="1:84" x14ac:dyDescent="0.25">
      <c r="A1238" s="14">
        <v>6215</v>
      </c>
      <c r="B1238" s="15"/>
      <c r="C1238" s="15"/>
      <c r="D1238" s="15"/>
      <c r="E1238" s="15" t="e">
        <f>VLOOKUP(B1238, 'Rookie Year'!$A$2:$B$55679,2,FALSE)</f>
        <v>#N/A</v>
      </c>
      <c r="F1238" s="15">
        <v>2024</v>
      </c>
      <c r="G1238" s="15" t="s">
        <v>42</v>
      </c>
      <c r="H1238" s="15"/>
      <c r="I1238" s="16"/>
      <c r="J1238" s="15"/>
      <c r="K1238" s="17">
        <f>IF(AND(G1238&lt;&gt;"N",R1238="N/A"), IF(I1238&lt;4, 0, 0.25),IF(I1238=1, IF(J1238=1,0.25, 0.25), IF(I1238&lt;13, 0.25, IF(I1238&lt;26, 0.4, IF(I1238&lt;51, 0.6, 0.75)))))</f>
        <v>0.25</v>
      </c>
      <c r="L1238" s="16">
        <f>I1238-M1238</f>
        <v>0</v>
      </c>
      <c r="M1238" s="16">
        <f>ROUNDUP(I1238*K1238,0)</f>
        <v>0</v>
      </c>
      <c r="N1238" s="16">
        <f>M1238*J1238</f>
        <v>0</v>
      </c>
      <c r="O1238" s="16">
        <v>0</v>
      </c>
      <c r="P1238" s="16">
        <v>0</v>
      </c>
      <c r="Q1238" s="16">
        <f>N1238-O1238-P1238</f>
        <v>0</v>
      </c>
      <c r="R1238" s="15" t="s">
        <v>75</v>
      </c>
      <c r="S1238" s="15">
        <f>IF(R1238="N/A", J1238-($B$1-F1238), J1238-($B$1-R1238))</f>
        <v>0</v>
      </c>
      <c r="T1238" s="16" t="str">
        <f>IF($S1238&lt;1, "N/A", $M1238)</f>
        <v>N/A</v>
      </c>
      <c r="U1238" s="16" t="str">
        <f>IF($S1238&lt;2, "N/A", $M1238)</f>
        <v>N/A</v>
      </c>
      <c r="V1238" s="16" t="str">
        <f>IF($S1238&lt;3, "N/A", $M1238)</f>
        <v>N/A</v>
      </c>
      <c r="W1238" s="16" t="str">
        <f>IF($S1238&lt;4, "N/A", $M1238)</f>
        <v>N/A</v>
      </c>
      <c r="X1238" s="16" t="str">
        <f>IF($S1238&lt;5, "N/A", $M1238)</f>
        <v>N/A</v>
      </c>
      <c r="Y1238" s="15" t="str">
        <f>IF(SUM(T1238:X1238)&lt;&gt;Q1238, "CHECK", "OK")</f>
        <v>OK</v>
      </c>
      <c r="Z1238" s="15" t="str">
        <f>IF(F1238=$B$1, "No", IF(S1238=1, "Yes", "No"))</f>
        <v>No</v>
      </c>
      <c r="AA1238" s="18" t="str">
        <f>IF(C1238="DM", "N/A", IF(Z1238="No","N/A",VLOOKUP(B1238,'Extension List'!$A$3:$R$1972,18,FALSE)))</f>
        <v>N/A</v>
      </c>
      <c r="AB1238" s="15" t="str">
        <f>IF(C1238="DM", "N/A", IF(Z1238="No","N/A",VLOOKUP(B1238,'Extension List'!$A$3:$T$1972,20,FALSE)))</f>
        <v>N/A</v>
      </c>
      <c r="AC1238" s="15" t="str">
        <f>IF(AA1238="N/A", "N/A", 0)</f>
        <v>N/A</v>
      </c>
      <c r="AD1238" s="16" t="str">
        <f>IF(AE1238="N/A", "N/A", AA1238-AE1238)</f>
        <v>N/A</v>
      </c>
      <c r="AE1238" s="16" t="str">
        <f>IF(AA1238="N/A", "N/A", IF(AC1238&gt;0, IF(AA1238&lt;13, ROUNDUP(0.25*AA1238,0), IF(AA1238&lt;26, ROUNDUP(0.4*AA1238,0), IF(AA1238&lt;51, ROUNDUP(0.6*AA1238,0), ROUNDUP(0.75*AA1238,0)))), "N/A"))</f>
        <v>N/A</v>
      </c>
      <c r="AF1238" s="16" t="str">
        <f>IF(AD1238="N/A","N/A", (AE1238*AC1238)+Q1238)</f>
        <v>N/A</v>
      </c>
      <c r="AG1238" s="16" t="str">
        <f>IF($AF1238="N/A", "N/A", "TBC")</f>
        <v>N/A</v>
      </c>
      <c r="AH1238" s="16" t="str">
        <f>IF($AF1238="N/A", "N/A", "TBC")</f>
        <v>N/A</v>
      </c>
      <c r="AI1238" s="16" t="str">
        <f>IF($AF1238="N/A","N/A",IF(AC1238&gt;1,"TBC","N/A"))</f>
        <v>N/A</v>
      </c>
      <c r="AJ1238" s="16" t="str">
        <f>IF($AF1238="N/A","N/A",IF(AC1238&gt;2,"TBC","N/A"))</f>
        <v>N/A</v>
      </c>
      <c r="AK1238" s="16" t="str">
        <f>IF($AF1238="N/A","N/A",IF(AC1238&gt;3,"TBC","N/A"))</f>
        <v>N/A</v>
      </c>
      <c r="AL1238" s="16" t="str">
        <f>IF(AC1238="N/A","N/A",IF(AC1238&gt;0,IF(SUM(AG1238:AK1238)&lt;&gt;AF1238,"CHECK","OK"),"N/A"))</f>
        <v>N/A</v>
      </c>
      <c r="AM1238" s="16" t="e">
        <f>IF(AD1238="N/A", L1238+T1238, L1238+AG1238)</f>
        <v>#VALUE!</v>
      </c>
      <c r="AN1238" s="16" t="str">
        <f>IF(AD1238="N/A", IF(U1238="N/A", "N/A", L1238+U1238), AD1238+AH1238)</f>
        <v>N/A</v>
      </c>
      <c r="AO1238" s="16" t="str">
        <f>IF(AD1238="N/A", IF(V1238="N/A", "N/A", L1238+V1238), IF(AI1238="N/A", "N/A", AD1238+AI1238))</f>
        <v>N/A</v>
      </c>
      <c r="AP1238" s="16" t="str">
        <f>IF(AD1238="N/A", IF(W1238="N/A", "N/A", L1238+W1238), IF(AJ1238="N/A", "N/A", AD1238+AJ1238))</f>
        <v>N/A</v>
      </c>
      <c r="AQ1238" s="16" t="str">
        <f>IF(AD1238="N/A", IF(X1238="N/A", "N/A", L1238+X1238), IF(AK1238="N/A", "N/A", AD1238+AK1238))</f>
        <v>N/A</v>
      </c>
      <c r="AR1238" s="15" t="s">
        <v>40</v>
      </c>
      <c r="AS1238" s="15" t="s">
        <v>40</v>
      </c>
      <c r="AT1238" s="15" t="s">
        <v>40</v>
      </c>
      <c r="AU1238" s="15" t="s">
        <v>40</v>
      </c>
      <c r="AV1238" s="15" t="s">
        <v>40</v>
      </c>
      <c r="AW1238" s="15" t="s">
        <v>40</v>
      </c>
      <c r="AX1238" s="15" t="s">
        <v>40</v>
      </c>
      <c r="AY1238" s="15" t="s">
        <v>40</v>
      </c>
      <c r="AZ1238" s="15" t="s">
        <v>40</v>
      </c>
      <c r="BA1238" s="15" t="s">
        <v>40</v>
      </c>
      <c r="BB1238" s="15" t="s">
        <v>40</v>
      </c>
      <c r="BC1238" s="15" t="s">
        <v>40</v>
      </c>
      <c r="BD1238" s="15" t="s">
        <v>40</v>
      </c>
      <c r="BE1238" s="15" t="s">
        <v>40</v>
      </c>
      <c r="BF1238" s="15" t="s">
        <v>40</v>
      </c>
      <c r="BG1238" s="15" t="s">
        <v>40</v>
      </c>
      <c r="BH1238" s="15" t="s">
        <v>40</v>
      </c>
      <c r="BJ1238" s="16" t="e">
        <f>IF(AR1238="R", $CA1238, IF(OR(AR1238="P", AR1238="T", AR1238="N"), 0, IF($C1238="DM", $T1238, IF(OR(AR1238="Y", AR1238="IR"),$AM1238,IF(AR1238="C", IF($BI1238="Y", IF($AF1238="N/A", $Q1238, $AF1238), IF($AG1238="N/A", $T1238,$AG1238)))))))</f>
        <v>#VALUE!</v>
      </c>
      <c r="BK1238" s="16" t="e">
        <f>IF(AS1238="R", $CA1238, IF(OR(AS1238="P", AS1238="T", AS1238="N"), 0, IF($C1238="DM", $T1238, IF(OR(AS1238="Y", AS1238="IR"),$AM1238,IF(AS1238="C", IF($BI1238="Y", IF($AF1238="N/A", $Q1238, $AF1238), IF($AG1238="N/A", $T1238,$AG1238)))))))</f>
        <v>#VALUE!</v>
      </c>
      <c r="BL1238" s="16" t="e">
        <f>IF(AT1238="R", $CA1238, IF(OR(AT1238="P", AT1238="T", AT1238="N"), 0, IF($C1238="DM", $T1238, IF(OR(AT1238="Y", AT1238="IR"),$AM1238,IF(AT1238="C", IF($BI1238="Y", IF($AF1238="N/A", $Q1238, $AF1238), IF($AG1238="N/A", $T1238,$AG1238)))))))</f>
        <v>#VALUE!</v>
      </c>
      <c r="BM1238" s="16" t="e">
        <f>IF(AU1238="R", $CA1238, IF(OR(AU1238="P", AU1238="T", AU1238="N"), 0, IF($C1238="DM", $T1238, IF(OR(AU1238="Y", AU1238="IR"),$AM1238,IF(AU1238="C", IF($BI1238="Y", IF($AF1238="N/A", $Q1238, $AF1238), IF($AG1238="N/A", $T1238,$AG1238)))))))</f>
        <v>#VALUE!</v>
      </c>
      <c r="BN1238" s="16" t="e">
        <f>IF(AV1238="R", $CA1238, IF(OR(AV1238="P", AV1238="T", AV1238="N"), 0, IF($C1238="DM", $T1238, IF(OR(AV1238="Y", AV1238="IR"),$AM1238,IF(AV1238="C", IF($BI1238="Y", IF($AF1238="N/A", $Q1238, $AF1238), IF($AG1238="N/A", $T1238,$AG1238)))))))</f>
        <v>#VALUE!</v>
      </c>
      <c r="BO1238" s="16" t="e">
        <f>IF(AW1238="R", $CA1238, IF(OR(AW1238="P", AW1238="T", AW1238="N"), 0, IF($C1238="DM", $T1238, IF(OR(AW1238="Y", AW1238="IR"),$AM1238,IF(AW1238="C", IF($BI1238="Y", IF($AF1238="N/A", $Q1238, $AF1238), IF($AG1238="N/A", $T1238,$AG1238)))))))</f>
        <v>#VALUE!</v>
      </c>
      <c r="BP1238" s="16" t="e">
        <f>IF(AX1238="R", $CA1238, IF(OR(AX1238="P", AX1238="T", AX1238="N"), 0, IF($C1238="DM", $T1238, IF(OR(AX1238="Y", AX1238="IR"),$AM1238,IF(AX1238="C", IF($BI1238="Y", IF($AF1238="N/A", $Q1238, $AF1238), IF($AG1238="N/A", $T1238,$AG1238)))))))</f>
        <v>#VALUE!</v>
      </c>
      <c r="BQ1238" s="16" t="e">
        <f>IF(AY1238="R", $CA1238, IF(OR(AY1238="P", AY1238="T", AY1238="N"), 0, IF($C1238="DM", $T1238, IF(OR(AY1238="Y", AY1238="IR"),$AM1238,IF(AY1238="C", IF($BI1238="Y", IF($AF1238="N/A", $Q1238, $AF1238), IF($AG1238="N/A", $T1238,$AG1238)))))))</f>
        <v>#VALUE!</v>
      </c>
      <c r="BR1238" s="16" t="e">
        <f>IF(AZ1238="R", $CA1238, IF(OR(AZ1238="P", AZ1238="T", AZ1238="N"), 0, IF($C1238="DM", $T1238, IF(OR(AZ1238="Y", AZ1238="IR"),$AM1238,IF(AZ1238="C", IF($BI1238="Y", IF($AF1238="N/A", $Q1238, $AF1238), IF($AG1238="N/A", $T1238,$AG1238)))))))</f>
        <v>#VALUE!</v>
      </c>
      <c r="BS1238" s="16" t="e">
        <f>IF(BA1238="R", $CA1238, IF(OR(BA1238="P", BA1238="T", BA1238="N"), 0, IF($C1238="DM", $T1238, IF(OR(BA1238="Y", BA1238="IR"),$AM1238,IF(BA1238="C", IF($BI1238="Y", IF($AF1238="N/A", $Q1238, $AF1238), IF($AG1238="N/A", $T1238,$AG1238)))))))</f>
        <v>#VALUE!</v>
      </c>
      <c r="BT1238" s="16" t="e">
        <f>IF(BB1238="R", $CA1238, IF(OR(BB1238="P", BB1238="T", BB1238="N"), 0, IF($C1238="DM", $T1238, IF(OR(BB1238="Y", BB1238="IR"),$AM1238,IF(BB1238="C", IF($BI1238="Y", IF($BA1238="C", IF($AF1238="N/A", $Q1238, $AF1238), IF($AF1238="N/A", $T1238, $AM1238)), IF($AG1238="N/A", $T1238,$AG1238)))))))</f>
        <v>#VALUE!</v>
      </c>
      <c r="BU1238" s="16" t="e">
        <f>IF(BC1238="R", $CA1238, IF(OR(BC1238="P", BC1238="T", BC1238="N"), 0, IF($C1238="DM", $T1238, IF(OR(BC1238="Y", BC1238="IR"),$AM1238,IF(BC1238="C", IF($BI1238="Y", IF($BA1238="C", IF($AF1238="N/A", $Q1238, $AF1238), IF($AF1238="N/A", $T1238, $AM1238)), IF($AG1238="N/A", $T1238,$AG1238)))))))</f>
        <v>#VALUE!</v>
      </c>
      <c r="BV1238" s="16" t="e">
        <f>IF(BD1238="R", $CA1238, IF(OR(BD1238="P", BD1238="T", BD1238="N"), 0, IF($C1238="DM", $T1238, IF(OR(BD1238="Y", BD1238="IR"),$AM1238,IF(BD1238="C", IF($BI1238="Y", IF($BA1238="C", IF($AF1238="N/A", $Q1238, $AF1238), IF($AF1238="N/A", $T1238, $AM1238)), IF($AG1238="N/A", $T1238,$AG1238)))))))</f>
        <v>#VALUE!</v>
      </c>
      <c r="BW1238" s="16" t="e">
        <f>IF(BE1238="R", $CA1238, IF(OR(BE1238="P", BE1238="T", BE1238="N"), 0, IF($C1238="DM", $T1238, IF(OR(BE1238="Y", BE1238="IR"),$AM1238,IF(BE1238="C", IF($BI1238="Y", IF($BA1238="C", IF($AF1238="N/A", $Q1238, $AF1238), IF($AF1238="N/A", $T1238, $AM1238)), IF($AG1238="N/A", $T1238,$AG1238)))))))</f>
        <v>#VALUE!</v>
      </c>
      <c r="BX1238" s="16" t="e">
        <f>IF(BF1238="R", $CA1238, IF(OR(BF1238="P", BF1238="T", BF1238="N"), 0, IF($C1238="DM", $T1238, IF(OR(BF1238="Y", BF1238="IR"),$AM1238,IF(BF1238="C", IF($BI1238="Y", IF($BA1238="C", IF($AF1238="N/A", $Q1238, $AF1238), IF($AF1238="N/A", $T1238, $AM1238)), IF($AG1238="N/A", $T1238,$AG1238)))))))</f>
        <v>#VALUE!</v>
      </c>
      <c r="BY1238" s="16" t="e">
        <f>IF(BG1238="R", $CA1238, IF(OR(BG1238="P", BG1238="T", BG1238="N"), 0, IF($C1238="DM", $T1238, IF(OR(BG1238="Y", BG1238="IR"),$AM1238,IF(BG1238="C", IF($BI1238="Y", IF($BA1238="C", IF($AF1238="N/A", $Q1238, $AF1238), IF($AF1238="N/A", $T1238, $AM1238)), IF($AG1238="N/A", $T1238,$AG1238)))))))</f>
        <v>#VALUE!</v>
      </c>
      <c r="BZ1238" s="16" t="e">
        <f>IF(BH1238="R", $CA1238, IF(OR(BH1238="P", BH1238="T", BH1238="N"), 0, IF($C1238="DM", $T1238, IF(OR(BH1238="Y", BH1238="IR"),$AM1238,IF(BH1238="C", IF($BI1238="Y", IF($BA1238="C", IF($AF1238="N/A", $Q1238, $AF1238), IF($AF1238="N/A", $T1238, $AM1238)), IF($AG1238="N/A", $T1238,$AG1238)))))))</f>
        <v>#VALUE!</v>
      </c>
      <c r="CA1238" s="15" t="s">
        <v>75</v>
      </c>
      <c r="CB1238" s="16" t="e">
        <f>BZ1238</f>
        <v>#VALUE!</v>
      </c>
      <c r="CC1238" s="15" t="str">
        <f>IF(OR($BH1238="T", $BH1238="R"), 0, IF($BH1238="C", IF($BI1238="Y", IF($BA1238="C", 0, IF(AF1238="N/A", Q1238-T1238, AF1238-AG1238)), IF($AF1238="N/A", U1238, AH1238)), AN1238))</f>
        <v>N/A</v>
      </c>
      <c r="CD1238" s="15" t="str">
        <f>IF(OR($BH1238="T", $BH1238="R"), 0, IF($BH1238="C", IF($BI1238="Y", 0, IF($AF1238="N/A", V1238, AI1238)), AO1238))</f>
        <v>N/A</v>
      </c>
      <c r="CE1238" s="15" t="str">
        <f>IF(OR($BH1238="T", $BH1238="R"), 0, IF($BH1238="C", IF($BI1238="Y", 0, IF($AF1238="N/A", W1238, AJ1238)), AP1238))</f>
        <v>N/A</v>
      </c>
      <c r="CF1238" s="15" t="str">
        <f>IF(OR($BH1238="T", $BH1238="R"), 0, IF($BH1238="C", IF($BI1238="Y", 0, IF($AF1238="N/A", X1238, AK1238)), AQ1238))</f>
        <v>N/A</v>
      </c>
    </row>
    <row r="1239" spans="1:84" x14ac:dyDescent="0.25">
      <c r="A1239" s="14">
        <v>6216</v>
      </c>
      <c r="B1239" s="15"/>
      <c r="C1239" s="15"/>
      <c r="D1239" s="15"/>
      <c r="E1239" s="15" t="e">
        <f>VLOOKUP(B1239, 'Rookie Year'!$A$2:$B$55679,2,FALSE)</f>
        <v>#N/A</v>
      </c>
      <c r="F1239" s="15">
        <v>2024</v>
      </c>
      <c r="G1239" s="15" t="s">
        <v>42</v>
      </c>
      <c r="H1239" s="15"/>
      <c r="I1239" s="16"/>
      <c r="J1239" s="15"/>
      <c r="K1239" s="17">
        <f>IF(AND(G1239&lt;&gt;"N",R1239="N/A"), IF(I1239&lt;4, 0, 0.25),IF(I1239=1, IF(J1239=1,0.25, 0.25), IF(I1239&lt;13, 0.25, IF(I1239&lt;26, 0.4, IF(I1239&lt;51, 0.6, 0.75)))))</f>
        <v>0.25</v>
      </c>
      <c r="L1239" s="16">
        <f>I1239-M1239</f>
        <v>0</v>
      </c>
      <c r="M1239" s="16">
        <f>ROUNDUP(I1239*K1239,0)</f>
        <v>0</v>
      </c>
      <c r="N1239" s="16">
        <f>M1239*J1239</f>
        <v>0</v>
      </c>
      <c r="O1239" s="16">
        <v>0</v>
      </c>
      <c r="P1239" s="16">
        <v>0</v>
      </c>
      <c r="Q1239" s="16">
        <f>N1239-O1239-P1239</f>
        <v>0</v>
      </c>
      <c r="R1239" s="15" t="s">
        <v>75</v>
      </c>
      <c r="S1239" s="15">
        <f>IF(R1239="N/A", J1239-($B$1-F1239), J1239-($B$1-R1239))</f>
        <v>0</v>
      </c>
      <c r="T1239" s="16" t="str">
        <f>IF($S1239&lt;1, "N/A", $M1239)</f>
        <v>N/A</v>
      </c>
      <c r="U1239" s="16" t="str">
        <f>IF($S1239&lt;2, "N/A", $M1239)</f>
        <v>N/A</v>
      </c>
      <c r="V1239" s="16" t="str">
        <f>IF($S1239&lt;3, "N/A", $M1239)</f>
        <v>N/A</v>
      </c>
      <c r="W1239" s="16" t="str">
        <f>IF($S1239&lt;4, "N/A", $M1239)</f>
        <v>N/A</v>
      </c>
      <c r="X1239" s="16" t="str">
        <f>IF($S1239&lt;5, "N/A", $M1239)</f>
        <v>N/A</v>
      </c>
      <c r="Y1239" s="15" t="str">
        <f>IF(SUM(T1239:X1239)&lt;&gt;Q1239, "CHECK", "OK")</f>
        <v>OK</v>
      </c>
      <c r="Z1239" s="15" t="str">
        <f>IF(F1239=$B$1, "No", IF(S1239=1, "Yes", "No"))</f>
        <v>No</v>
      </c>
      <c r="AA1239" s="18" t="str">
        <f>IF(C1239="DM", "N/A", IF(Z1239="No","N/A",VLOOKUP(B1239,'Extension List'!$A$3:$R$1972,18,FALSE)))</f>
        <v>N/A</v>
      </c>
      <c r="AB1239" s="15" t="str">
        <f>IF(C1239="DM", "N/A", IF(Z1239="No","N/A",VLOOKUP(B1239,'Extension List'!$A$3:$T$1972,20,FALSE)))</f>
        <v>N/A</v>
      </c>
      <c r="AC1239" s="15" t="str">
        <f>IF(AA1239="N/A", "N/A", 0)</f>
        <v>N/A</v>
      </c>
      <c r="AD1239" s="16" t="str">
        <f>IF(AE1239="N/A", "N/A", AA1239-AE1239)</f>
        <v>N/A</v>
      </c>
      <c r="AE1239" s="16" t="str">
        <f>IF(AA1239="N/A", "N/A", IF(AC1239&gt;0, IF(AA1239&lt;13, ROUNDUP(0.25*AA1239,0), IF(AA1239&lt;26, ROUNDUP(0.4*AA1239,0), IF(AA1239&lt;51, ROUNDUP(0.6*AA1239,0), ROUNDUP(0.75*AA1239,0)))), "N/A"))</f>
        <v>N/A</v>
      </c>
      <c r="AF1239" s="16" t="str">
        <f>IF(AD1239="N/A","N/A", (AE1239*AC1239)+Q1239)</f>
        <v>N/A</v>
      </c>
      <c r="AG1239" s="16" t="str">
        <f>IF($AF1239="N/A", "N/A", "TBC")</f>
        <v>N/A</v>
      </c>
      <c r="AH1239" s="16" t="str">
        <f>IF($AF1239="N/A", "N/A", "TBC")</f>
        <v>N/A</v>
      </c>
      <c r="AI1239" s="16" t="str">
        <f>IF($AF1239="N/A","N/A",IF(AC1239&gt;1,"TBC","N/A"))</f>
        <v>N/A</v>
      </c>
      <c r="AJ1239" s="16" t="str">
        <f>IF($AF1239="N/A","N/A",IF(AC1239&gt;2,"TBC","N/A"))</f>
        <v>N/A</v>
      </c>
      <c r="AK1239" s="16" t="str">
        <f>IF($AF1239="N/A","N/A",IF(AC1239&gt;3,"TBC","N/A"))</f>
        <v>N/A</v>
      </c>
      <c r="AL1239" s="16" t="str">
        <f>IF(AC1239="N/A","N/A",IF(AC1239&gt;0,IF(SUM(AG1239:AK1239)&lt;&gt;AF1239,"CHECK","OK"),"N/A"))</f>
        <v>N/A</v>
      </c>
      <c r="AM1239" s="16" t="e">
        <f>IF(AD1239="N/A", L1239+T1239, L1239+AG1239)</f>
        <v>#VALUE!</v>
      </c>
      <c r="AN1239" s="16" t="str">
        <f>IF(AD1239="N/A", IF(U1239="N/A", "N/A", L1239+U1239), AD1239+AH1239)</f>
        <v>N/A</v>
      </c>
      <c r="AO1239" s="16" t="str">
        <f>IF(AD1239="N/A", IF(V1239="N/A", "N/A", L1239+V1239), IF(AI1239="N/A", "N/A", AD1239+AI1239))</f>
        <v>N/A</v>
      </c>
      <c r="AP1239" s="16" t="str">
        <f>IF(AD1239="N/A", IF(W1239="N/A", "N/A", L1239+W1239), IF(AJ1239="N/A", "N/A", AD1239+AJ1239))</f>
        <v>N/A</v>
      </c>
      <c r="AQ1239" s="16" t="str">
        <f>IF(AD1239="N/A", IF(X1239="N/A", "N/A", L1239+X1239), IF(AK1239="N/A", "N/A", AD1239+AK1239))</f>
        <v>N/A</v>
      </c>
      <c r="AR1239" s="15" t="s">
        <v>40</v>
      </c>
      <c r="AS1239" s="15" t="s">
        <v>40</v>
      </c>
      <c r="AT1239" s="15" t="s">
        <v>40</v>
      </c>
      <c r="AU1239" s="15" t="s">
        <v>40</v>
      </c>
      <c r="AV1239" s="15" t="s">
        <v>40</v>
      </c>
      <c r="AW1239" s="15" t="s">
        <v>40</v>
      </c>
      <c r="AX1239" s="15" t="s">
        <v>40</v>
      </c>
      <c r="AY1239" s="15" t="s">
        <v>40</v>
      </c>
      <c r="AZ1239" s="15" t="s">
        <v>40</v>
      </c>
      <c r="BA1239" s="15" t="s">
        <v>40</v>
      </c>
      <c r="BB1239" s="15" t="s">
        <v>40</v>
      </c>
      <c r="BC1239" s="15" t="s">
        <v>40</v>
      </c>
      <c r="BD1239" s="15" t="s">
        <v>40</v>
      </c>
      <c r="BE1239" s="15" t="s">
        <v>40</v>
      </c>
      <c r="BF1239" s="15" t="s">
        <v>40</v>
      </c>
      <c r="BG1239" s="15" t="s">
        <v>40</v>
      </c>
      <c r="BH1239" s="15" t="s">
        <v>40</v>
      </c>
      <c r="BJ1239" s="16" t="e">
        <f>IF(AR1239="R", $CA1239, IF(OR(AR1239="P", AR1239="T", AR1239="N"), 0, IF($C1239="DM", $T1239, IF(OR(AR1239="Y", AR1239="IR"),$AM1239,IF(AR1239="C", IF($BI1239="Y", IF($AF1239="N/A", $Q1239, $AF1239), IF($AG1239="N/A", $T1239,$AG1239)))))))</f>
        <v>#VALUE!</v>
      </c>
      <c r="BK1239" s="16" t="e">
        <f>IF(AS1239="R", $CA1239, IF(OR(AS1239="P", AS1239="T", AS1239="N"), 0, IF($C1239="DM", $T1239, IF(OR(AS1239="Y", AS1239="IR"),$AM1239,IF(AS1239="C", IF($BI1239="Y", IF($AF1239="N/A", $Q1239, $AF1239), IF($AG1239="N/A", $T1239,$AG1239)))))))</f>
        <v>#VALUE!</v>
      </c>
      <c r="BL1239" s="16" t="e">
        <f>IF(AT1239="R", $CA1239, IF(OR(AT1239="P", AT1239="T", AT1239="N"), 0, IF($C1239="DM", $T1239, IF(OR(AT1239="Y", AT1239="IR"),$AM1239,IF(AT1239="C", IF($BI1239="Y", IF($AF1239="N/A", $Q1239, $AF1239), IF($AG1239="N/A", $T1239,$AG1239)))))))</f>
        <v>#VALUE!</v>
      </c>
      <c r="BM1239" s="16" t="e">
        <f>IF(AU1239="R", $CA1239, IF(OR(AU1239="P", AU1239="T", AU1239="N"), 0, IF($C1239="DM", $T1239, IF(OR(AU1239="Y", AU1239="IR"),$AM1239,IF(AU1239="C", IF($BI1239="Y", IF($AF1239="N/A", $Q1239, $AF1239), IF($AG1239="N/A", $T1239,$AG1239)))))))</f>
        <v>#VALUE!</v>
      </c>
      <c r="BN1239" s="16" t="e">
        <f>IF(AV1239="R", $CA1239, IF(OR(AV1239="P", AV1239="T", AV1239="N"), 0, IF($C1239="DM", $T1239, IF(OR(AV1239="Y", AV1239="IR"),$AM1239,IF(AV1239="C", IF($BI1239="Y", IF($AF1239="N/A", $Q1239, $AF1239), IF($AG1239="N/A", $T1239,$AG1239)))))))</f>
        <v>#VALUE!</v>
      </c>
      <c r="BO1239" s="16" t="e">
        <f>IF(AW1239="R", $CA1239, IF(OR(AW1239="P", AW1239="T", AW1239="N"), 0, IF($C1239="DM", $T1239, IF(OR(AW1239="Y", AW1239="IR"),$AM1239,IF(AW1239="C", IF($BI1239="Y", IF($AF1239="N/A", $Q1239, $AF1239), IF($AG1239="N/A", $T1239,$AG1239)))))))</f>
        <v>#VALUE!</v>
      </c>
      <c r="BP1239" s="16" t="e">
        <f>IF(AX1239="R", $CA1239, IF(OR(AX1239="P", AX1239="T", AX1239="N"), 0, IF($C1239="DM", $T1239, IF(OR(AX1239="Y", AX1239="IR"),$AM1239,IF(AX1239="C", IF($BI1239="Y", IF($AF1239="N/A", $Q1239, $AF1239), IF($AG1239="N/A", $T1239,$AG1239)))))))</f>
        <v>#VALUE!</v>
      </c>
      <c r="BQ1239" s="16" t="e">
        <f>IF(AY1239="R", $CA1239, IF(OR(AY1239="P", AY1239="T", AY1239="N"), 0, IF($C1239="DM", $T1239, IF(OR(AY1239="Y", AY1239="IR"),$AM1239,IF(AY1239="C", IF($BI1239="Y", IF($AF1239="N/A", $Q1239, $AF1239), IF($AG1239="N/A", $T1239,$AG1239)))))))</f>
        <v>#VALUE!</v>
      </c>
      <c r="BR1239" s="16" t="e">
        <f>IF(AZ1239="R", $CA1239, IF(OR(AZ1239="P", AZ1239="T", AZ1239="N"), 0, IF($C1239="DM", $T1239, IF(OR(AZ1239="Y", AZ1239="IR"),$AM1239,IF(AZ1239="C", IF($BI1239="Y", IF($AF1239="N/A", $Q1239, $AF1239), IF($AG1239="N/A", $T1239,$AG1239)))))))</f>
        <v>#VALUE!</v>
      </c>
      <c r="BS1239" s="16" t="e">
        <f>IF(BA1239="R", $CA1239, IF(OR(BA1239="P", BA1239="T", BA1239="N"), 0, IF($C1239="DM", $T1239, IF(OR(BA1239="Y", BA1239="IR"),$AM1239,IF(BA1239="C", IF($BI1239="Y", IF($AF1239="N/A", $Q1239, $AF1239), IF($AG1239="N/A", $T1239,$AG1239)))))))</f>
        <v>#VALUE!</v>
      </c>
      <c r="BT1239" s="16" t="e">
        <f>IF(BB1239="R", $CA1239, IF(OR(BB1239="P", BB1239="T", BB1239="N"), 0, IF($C1239="DM", $T1239, IF(OR(BB1239="Y", BB1239="IR"),$AM1239,IF(BB1239="C", IF($BI1239="Y", IF($BA1239="C", IF($AF1239="N/A", $Q1239, $AF1239), IF($AF1239="N/A", $T1239, $AM1239)), IF($AG1239="N/A", $T1239,$AG1239)))))))</f>
        <v>#VALUE!</v>
      </c>
      <c r="BU1239" s="16" t="e">
        <f>IF(BC1239="R", $CA1239, IF(OR(BC1239="P", BC1239="T", BC1239="N"), 0, IF($C1239="DM", $T1239, IF(OR(BC1239="Y", BC1239="IR"),$AM1239,IF(BC1239="C", IF($BI1239="Y", IF($BA1239="C", IF($AF1239="N/A", $Q1239, $AF1239), IF($AF1239="N/A", $T1239, $AM1239)), IF($AG1239="N/A", $T1239,$AG1239)))))))</f>
        <v>#VALUE!</v>
      </c>
      <c r="BV1239" s="16" t="e">
        <f>IF(BD1239="R", $CA1239, IF(OR(BD1239="P", BD1239="T", BD1239="N"), 0, IF($C1239="DM", $T1239, IF(OR(BD1239="Y", BD1239="IR"),$AM1239,IF(BD1239="C", IF($BI1239="Y", IF($BA1239="C", IF($AF1239="N/A", $Q1239, $AF1239), IF($AF1239="N/A", $T1239, $AM1239)), IF($AG1239="N/A", $T1239,$AG1239)))))))</f>
        <v>#VALUE!</v>
      </c>
      <c r="BW1239" s="16" t="e">
        <f>IF(BE1239="R", $CA1239, IF(OR(BE1239="P", BE1239="T", BE1239="N"), 0, IF($C1239="DM", $T1239, IF(OR(BE1239="Y", BE1239="IR"),$AM1239,IF(BE1239="C", IF($BI1239="Y", IF($BA1239="C", IF($AF1239="N/A", $Q1239, $AF1239), IF($AF1239="N/A", $T1239, $AM1239)), IF($AG1239="N/A", $T1239,$AG1239)))))))</f>
        <v>#VALUE!</v>
      </c>
      <c r="BX1239" s="16" t="e">
        <f>IF(BF1239="R", $CA1239, IF(OR(BF1239="P", BF1239="T", BF1239="N"), 0, IF($C1239="DM", $T1239, IF(OR(BF1239="Y", BF1239="IR"),$AM1239,IF(BF1239="C", IF($BI1239="Y", IF($BA1239="C", IF($AF1239="N/A", $Q1239, $AF1239), IF($AF1239="N/A", $T1239, $AM1239)), IF($AG1239="N/A", $T1239,$AG1239)))))))</f>
        <v>#VALUE!</v>
      </c>
      <c r="BY1239" s="16" t="e">
        <f>IF(BG1239="R", $CA1239, IF(OR(BG1239="P", BG1239="T", BG1239="N"), 0, IF($C1239="DM", $T1239, IF(OR(BG1239="Y", BG1239="IR"),$AM1239,IF(BG1239="C", IF($BI1239="Y", IF($BA1239="C", IF($AF1239="N/A", $Q1239, $AF1239), IF($AF1239="N/A", $T1239, $AM1239)), IF($AG1239="N/A", $T1239,$AG1239)))))))</f>
        <v>#VALUE!</v>
      </c>
      <c r="BZ1239" s="16" t="e">
        <f>IF(BH1239="R", $CA1239, IF(OR(BH1239="P", BH1239="T", BH1239="N"), 0, IF($C1239="DM", $T1239, IF(OR(BH1239="Y", BH1239="IR"),$AM1239,IF(BH1239="C", IF($BI1239="Y", IF($BA1239="C", IF($AF1239="N/A", $Q1239, $AF1239), IF($AF1239="N/A", $T1239, $AM1239)), IF($AG1239="N/A", $T1239,$AG1239)))))))</f>
        <v>#VALUE!</v>
      </c>
      <c r="CA1239" s="15" t="s">
        <v>75</v>
      </c>
      <c r="CB1239" s="16" t="e">
        <f>BZ1239</f>
        <v>#VALUE!</v>
      </c>
      <c r="CC1239" s="15" t="str">
        <f>IF(OR($BH1239="T", $BH1239="R"), 0, IF($BH1239="C", IF($BI1239="Y", IF($BA1239="C", 0, IF(AF1239="N/A", Q1239-T1239, AF1239-AG1239)), IF($AF1239="N/A", U1239, AH1239)), AN1239))</f>
        <v>N/A</v>
      </c>
      <c r="CD1239" s="15" t="str">
        <f>IF(OR($BH1239="T", $BH1239="R"), 0, IF($BH1239="C", IF($BI1239="Y", 0, IF($AF1239="N/A", V1239, AI1239)), AO1239))</f>
        <v>N/A</v>
      </c>
      <c r="CE1239" s="15" t="str">
        <f>IF(OR($BH1239="T", $BH1239="R"), 0, IF($BH1239="C", IF($BI1239="Y", 0, IF($AF1239="N/A", W1239, AJ1239)), AP1239))</f>
        <v>N/A</v>
      </c>
      <c r="CF1239" s="15" t="str">
        <f>IF(OR($BH1239="T", $BH1239="R"), 0, IF($BH1239="C", IF($BI1239="Y", 0, IF($AF1239="N/A", X1239, AK1239)), AQ1239))</f>
        <v>N/A</v>
      </c>
    </row>
    <row r="1240" spans="1:84" x14ac:dyDescent="0.25">
      <c r="A1240" s="14">
        <v>6217</v>
      </c>
      <c r="B1240" s="15"/>
      <c r="C1240" s="15"/>
      <c r="D1240" s="15"/>
      <c r="E1240" s="15" t="e">
        <f>VLOOKUP(B1240, 'Rookie Year'!$A$2:$B$55679,2,FALSE)</f>
        <v>#N/A</v>
      </c>
      <c r="F1240" s="15">
        <v>2024</v>
      </c>
      <c r="G1240" s="15" t="s">
        <v>42</v>
      </c>
      <c r="H1240" s="15"/>
      <c r="I1240" s="16"/>
      <c r="J1240" s="15"/>
      <c r="K1240" s="17">
        <f>IF(AND(G1240&lt;&gt;"N",R1240="N/A"), IF(I1240&lt;4, 0, 0.25),IF(I1240=1, IF(J1240=1,0.25, 0.25), IF(I1240&lt;13, 0.25, IF(I1240&lt;26, 0.4, IF(I1240&lt;51, 0.6, 0.75)))))</f>
        <v>0.25</v>
      </c>
      <c r="L1240" s="16">
        <f>I1240-M1240</f>
        <v>0</v>
      </c>
      <c r="M1240" s="16">
        <f>ROUNDUP(I1240*K1240,0)</f>
        <v>0</v>
      </c>
      <c r="N1240" s="16">
        <f>M1240*J1240</f>
        <v>0</v>
      </c>
      <c r="O1240" s="16">
        <v>0</v>
      </c>
      <c r="P1240" s="16">
        <v>0</v>
      </c>
      <c r="Q1240" s="16">
        <f>N1240-O1240-P1240</f>
        <v>0</v>
      </c>
      <c r="R1240" s="15" t="s">
        <v>75</v>
      </c>
      <c r="S1240" s="15">
        <f>IF(R1240="N/A", J1240-($B$1-F1240), J1240-($B$1-R1240))</f>
        <v>0</v>
      </c>
      <c r="T1240" s="16" t="str">
        <f>IF($S1240&lt;1, "N/A", $M1240)</f>
        <v>N/A</v>
      </c>
      <c r="U1240" s="16" t="str">
        <f>IF($S1240&lt;2, "N/A", $M1240)</f>
        <v>N/A</v>
      </c>
      <c r="V1240" s="16" t="str">
        <f>IF($S1240&lt;3, "N/A", $M1240)</f>
        <v>N/A</v>
      </c>
      <c r="W1240" s="16" t="str">
        <f>IF($S1240&lt;4, "N/A", $M1240)</f>
        <v>N/A</v>
      </c>
      <c r="X1240" s="16" t="str">
        <f>IF($S1240&lt;5, "N/A", $M1240)</f>
        <v>N/A</v>
      </c>
      <c r="Y1240" s="15" t="str">
        <f>IF(SUM(T1240:X1240)&lt;&gt;Q1240, "CHECK", "OK")</f>
        <v>OK</v>
      </c>
      <c r="Z1240" s="15" t="str">
        <f>IF(F1240=$B$1, "No", IF(S1240=1, "Yes", "No"))</f>
        <v>No</v>
      </c>
      <c r="AA1240" s="18" t="str">
        <f>IF(C1240="DM", "N/A", IF(Z1240="No","N/A",VLOOKUP(B1240,'Extension List'!$A$3:$R$1972,18,FALSE)))</f>
        <v>N/A</v>
      </c>
      <c r="AB1240" s="15" t="str">
        <f>IF(C1240="DM", "N/A", IF(Z1240="No","N/A",VLOOKUP(B1240,'Extension List'!$A$3:$T$1972,20,FALSE)))</f>
        <v>N/A</v>
      </c>
      <c r="AC1240" s="15" t="str">
        <f>IF(AA1240="N/A", "N/A", 0)</f>
        <v>N/A</v>
      </c>
      <c r="AD1240" s="16" t="str">
        <f>IF(AE1240="N/A", "N/A", AA1240-AE1240)</f>
        <v>N/A</v>
      </c>
      <c r="AE1240" s="16" t="str">
        <f>IF(AA1240="N/A", "N/A", IF(AC1240&gt;0, IF(AA1240&lt;13, ROUNDUP(0.25*AA1240,0), IF(AA1240&lt;26, ROUNDUP(0.4*AA1240,0), IF(AA1240&lt;51, ROUNDUP(0.6*AA1240,0), ROUNDUP(0.75*AA1240,0)))), "N/A"))</f>
        <v>N/A</v>
      </c>
      <c r="AF1240" s="16" t="str">
        <f>IF(AD1240="N/A","N/A", (AE1240*AC1240)+Q1240)</f>
        <v>N/A</v>
      </c>
      <c r="AG1240" s="16" t="str">
        <f>IF($AF1240="N/A", "N/A", "TBC")</f>
        <v>N/A</v>
      </c>
      <c r="AH1240" s="16" t="str">
        <f>IF($AF1240="N/A", "N/A", "TBC")</f>
        <v>N/A</v>
      </c>
      <c r="AI1240" s="16" t="str">
        <f>IF($AF1240="N/A","N/A",IF(AC1240&gt;1,"TBC","N/A"))</f>
        <v>N/A</v>
      </c>
      <c r="AJ1240" s="16" t="str">
        <f>IF($AF1240="N/A","N/A",IF(AC1240&gt;2,"TBC","N/A"))</f>
        <v>N/A</v>
      </c>
      <c r="AK1240" s="16" t="str">
        <f>IF($AF1240="N/A","N/A",IF(AC1240&gt;3,"TBC","N/A"))</f>
        <v>N/A</v>
      </c>
      <c r="AL1240" s="16" t="str">
        <f>IF(AC1240="N/A","N/A",IF(AC1240&gt;0,IF(SUM(AG1240:AK1240)&lt;&gt;AF1240,"CHECK","OK"),"N/A"))</f>
        <v>N/A</v>
      </c>
      <c r="AM1240" s="16" t="e">
        <f>IF(AD1240="N/A", L1240+T1240, L1240+AG1240)</f>
        <v>#VALUE!</v>
      </c>
      <c r="AN1240" s="16" t="str">
        <f>IF(AD1240="N/A", IF(U1240="N/A", "N/A", L1240+U1240), AD1240+AH1240)</f>
        <v>N/A</v>
      </c>
      <c r="AO1240" s="16" t="str">
        <f>IF(AD1240="N/A", IF(V1240="N/A", "N/A", L1240+V1240), IF(AI1240="N/A", "N/A", AD1240+AI1240))</f>
        <v>N/A</v>
      </c>
      <c r="AP1240" s="16" t="str">
        <f>IF(AD1240="N/A", IF(W1240="N/A", "N/A", L1240+W1240), IF(AJ1240="N/A", "N/A", AD1240+AJ1240))</f>
        <v>N/A</v>
      </c>
      <c r="AQ1240" s="16" t="str">
        <f>IF(AD1240="N/A", IF(X1240="N/A", "N/A", L1240+X1240), IF(AK1240="N/A", "N/A", AD1240+AK1240))</f>
        <v>N/A</v>
      </c>
      <c r="AR1240" s="15" t="s">
        <v>40</v>
      </c>
      <c r="AS1240" s="15" t="s">
        <v>40</v>
      </c>
      <c r="AT1240" s="15" t="s">
        <v>40</v>
      </c>
      <c r="AU1240" s="15" t="s">
        <v>40</v>
      </c>
      <c r="AV1240" s="15" t="s">
        <v>40</v>
      </c>
      <c r="AW1240" s="15" t="s">
        <v>40</v>
      </c>
      <c r="AX1240" s="15" t="s">
        <v>40</v>
      </c>
      <c r="AY1240" s="15" t="s">
        <v>40</v>
      </c>
      <c r="AZ1240" s="15" t="s">
        <v>40</v>
      </c>
      <c r="BA1240" s="15" t="s">
        <v>40</v>
      </c>
      <c r="BB1240" s="15" t="s">
        <v>40</v>
      </c>
      <c r="BC1240" s="15" t="s">
        <v>40</v>
      </c>
      <c r="BD1240" s="15" t="s">
        <v>40</v>
      </c>
      <c r="BE1240" s="15" t="s">
        <v>40</v>
      </c>
      <c r="BF1240" s="15" t="s">
        <v>40</v>
      </c>
      <c r="BG1240" s="15" t="s">
        <v>40</v>
      </c>
      <c r="BH1240" s="15" t="s">
        <v>40</v>
      </c>
      <c r="BJ1240" s="16" t="e">
        <f>IF(AR1240="R", $CA1240, IF(OR(AR1240="P", AR1240="T", AR1240="N"), 0, IF($C1240="DM", $T1240, IF(OR(AR1240="Y", AR1240="IR"),$AM1240,IF(AR1240="C", IF($BI1240="Y", IF($AF1240="N/A", $Q1240, $AF1240), IF($AG1240="N/A", $T1240,$AG1240)))))))</f>
        <v>#VALUE!</v>
      </c>
      <c r="BK1240" s="16" t="e">
        <f>IF(AS1240="R", $CA1240, IF(OR(AS1240="P", AS1240="T", AS1240="N"), 0, IF($C1240="DM", $T1240, IF(OR(AS1240="Y", AS1240="IR"),$AM1240,IF(AS1240="C", IF($BI1240="Y", IF($AF1240="N/A", $Q1240, $AF1240), IF($AG1240="N/A", $T1240,$AG1240)))))))</f>
        <v>#VALUE!</v>
      </c>
      <c r="BL1240" s="16" t="e">
        <f>IF(AT1240="R", $CA1240, IF(OR(AT1240="P", AT1240="T", AT1240="N"), 0, IF($C1240="DM", $T1240, IF(OR(AT1240="Y", AT1240="IR"),$AM1240,IF(AT1240="C", IF($BI1240="Y", IF($AF1240="N/A", $Q1240, $AF1240), IF($AG1240="N/A", $T1240,$AG1240)))))))</f>
        <v>#VALUE!</v>
      </c>
      <c r="BM1240" s="16" t="e">
        <f>IF(AU1240="R", $CA1240, IF(OR(AU1240="P", AU1240="T", AU1240="N"), 0, IF($C1240="DM", $T1240, IF(OR(AU1240="Y", AU1240="IR"),$AM1240,IF(AU1240="C", IF($BI1240="Y", IF($AF1240="N/A", $Q1240, $AF1240), IF($AG1240="N/A", $T1240,$AG1240)))))))</f>
        <v>#VALUE!</v>
      </c>
      <c r="BN1240" s="16" t="e">
        <f>IF(AV1240="R", $CA1240, IF(OR(AV1240="P", AV1240="T", AV1240="N"), 0, IF($C1240="DM", $T1240, IF(OR(AV1240="Y", AV1240="IR"),$AM1240,IF(AV1240="C", IF($BI1240="Y", IF($AF1240="N/A", $Q1240, $AF1240), IF($AG1240="N/A", $T1240,$AG1240)))))))</f>
        <v>#VALUE!</v>
      </c>
      <c r="BO1240" s="16" t="e">
        <f>IF(AW1240="R", $CA1240, IF(OR(AW1240="P", AW1240="T", AW1240="N"), 0, IF($C1240="DM", $T1240, IF(OR(AW1240="Y", AW1240="IR"),$AM1240,IF(AW1240="C", IF($BI1240="Y", IF($AF1240="N/A", $Q1240, $AF1240), IF($AG1240="N/A", $T1240,$AG1240)))))))</f>
        <v>#VALUE!</v>
      </c>
      <c r="BP1240" s="16" t="e">
        <f>IF(AX1240="R", $CA1240, IF(OR(AX1240="P", AX1240="T", AX1240="N"), 0, IF($C1240="DM", $T1240, IF(OR(AX1240="Y", AX1240="IR"),$AM1240,IF(AX1240="C", IF($BI1240="Y", IF($AF1240="N/A", $Q1240, $AF1240), IF($AG1240="N/A", $T1240,$AG1240)))))))</f>
        <v>#VALUE!</v>
      </c>
      <c r="BQ1240" s="16" t="e">
        <f>IF(AY1240="R", $CA1240, IF(OR(AY1240="P", AY1240="T", AY1240="N"), 0, IF($C1240="DM", $T1240, IF(OR(AY1240="Y", AY1240="IR"),$AM1240,IF(AY1240="C", IF($BI1240="Y", IF($AF1240="N/A", $Q1240, $AF1240), IF($AG1240="N/A", $T1240,$AG1240)))))))</f>
        <v>#VALUE!</v>
      </c>
      <c r="BR1240" s="16" t="e">
        <f>IF(AZ1240="R", $CA1240, IF(OR(AZ1240="P", AZ1240="T", AZ1240="N"), 0, IF($C1240="DM", $T1240, IF(OR(AZ1240="Y", AZ1240="IR"),$AM1240,IF(AZ1240="C", IF($BI1240="Y", IF($AF1240="N/A", $Q1240, $AF1240), IF($AG1240="N/A", $T1240,$AG1240)))))))</f>
        <v>#VALUE!</v>
      </c>
      <c r="BS1240" s="16" t="e">
        <f>IF(BA1240="R", $CA1240, IF(OR(BA1240="P", BA1240="T", BA1240="N"), 0, IF($C1240="DM", $T1240, IF(OR(BA1240="Y", BA1240="IR"),$AM1240,IF(BA1240="C", IF($BI1240="Y", IF($AF1240="N/A", $Q1240, $AF1240), IF($AG1240="N/A", $T1240,$AG1240)))))))</f>
        <v>#VALUE!</v>
      </c>
      <c r="BT1240" s="16" t="e">
        <f>IF(BB1240="R", $CA1240, IF(OR(BB1240="P", BB1240="T", BB1240="N"), 0, IF($C1240="DM", $T1240, IF(OR(BB1240="Y", BB1240="IR"),$AM1240,IF(BB1240="C", IF($BI1240="Y", IF($BA1240="C", IF($AF1240="N/A", $Q1240, $AF1240), IF($AF1240="N/A", $T1240, $AM1240)), IF($AG1240="N/A", $T1240,$AG1240)))))))</f>
        <v>#VALUE!</v>
      </c>
      <c r="BU1240" s="16" t="e">
        <f>IF(BC1240="R", $CA1240, IF(OR(BC1240="P", BC1240="T", BC1240="N"), 0, IF($C1240="DM", $T1240, IF(OR(BC1240="Y", BC1240="IR"),$AM1240,IF(BC1240="C", IF($BI1240="Y", IF($BA1240="C", IF($AF1240="N/A", $Q1240, $AF1240), IF($AF1240="N/A", $T1240, $AM1240)), IF($AG1240="N/A", $T1240,$AG1240)))))))</f>
        <v>#VALUE!</v>
      </c>
      <c r="BV1240" s="16" t="e">
        <f>IF(BD1240="R", $CA1240, IF(OR(BD1240="P", BD1240="T", BD1240="N"), 0, IF($C1240="DM", $T1240, IF(OR(BD1240="Y", BD1240="IR"),$AM1240,IF(BD1240="C", IF($BI1240="Y", IF($BA1240="C", IF($AF1240="N/A", $Q1240, $AF1240), IF($AF1240="N/A", $T1240, $AM1240)), IF($AG1240="N/A", $T1240,$AG1240)))))))</f>
        <v>#VALUE!</v>
      </c>
      <c r="BW1240" s="16" t="e">
        <f>IF(BE1240="R", $CA1240, IF(OR(BE1240="P", BE1240="T", BE1240="N"), 0, IF($C1240="DM", $T1240, IF(OR(BE1240="Y", BE1240="IR"),$AM1240,IF(BE1240="C", IF($BI1240="Y", IF($BA1240="C", IF($AF1240="N/A", $Q1240, $AF1240), IF($AF1240="N/A", $T1240, $AM1240)), IF($AG1240="N/A", $T1240,$AG1240)))))))</f>
        <v>#VALUE!</v>
      </c>
      <c r="BX1240" s="16" t="e">
        <f>IF(BF1240="R", $CA1240, IF(OR(BF1240="P", BF1240="T", BF1240="N"), 0, IF($C1240="DM", $T1240, IF(OR(BF1240="Y", BF1240="IR"),$AM1240,IF(BF1240="C", IF($BI1240="Y", IF($BA1240="C", IF($AF1240="N/A", $Q1240, $AF1240), IF($AF1240="N/A", $T1240, $AM1240)), IF($AG1240="N/A", $T1240,$AG1240)))))))</f>
        <v>#VALUE!</v>
      </c>
      <c r="BY1240" s="16" t="e">
        <f>IF(BG1240="R", $CA1240, IF(OR(BG1240="P", BG1240="T", BG1240="N"), 0, IF($C1240="DM", $T1240, IF(OR(BG1240="Y", BG1240="IR"),$AM1240,IF(BG1240="C", IF($BI1240="Y", IF($BA1240="C", IF($AF1240="N/A", $Q1240, $AF1240), IF($AF1240="N/A", $T1240, $AM1240)), IF($AG1240="N/A", $T1240,$AG1240)))))))</f>
        <v>#VALUE!</v>
      </c>
      <c r="BZ1240" s="16" t="e">
        <f>IF(BH1240="R", $CA1240, IF(OR(BH1240="P", BH1240="T", BH1240="N"), 0, IF($C1240="DM", $T1240, IF(OR(BH1240="Y", BH1240="IR"),$AM1240,IF(BH1240="C", IF($BI1240="Y", IF($BA1240="C", IF($AF1240="N/A", $Q1240, $AF1240), IF($AF1240="N/A", $T1240, $AM1240)), IF($AG1240="N/A", $T1240,$AG1240)))))))</f>
        <v>#VALUE!</v>
      </c>
      <c r="CA1240" s="15" t="s">
        <v>75</v>
      </c>
      <c r="CB1240" s="16" t="e">
        <f>BZ1240</f>
        <v>#VALUE!</v>
      </c>
      <c r="CC1240" s="15" t="str">
        <f>IF(OR($BH1240="T", $BH1240="R"), 0, IF($BH1240="C", IF($BI1240="Y", IF($BA1240="C", 0, IF(AF1240="N/A", Q1240-T1240, AF1240-AG1240)), IF($AF1240="N/A", U1240, AH1240)), AN1240))</f>
        <v>N/A</v>
      </c>
      <c r="CD1240" s="15" t="str">
        <f>IF(OR($BH1240="T", $BH1240="R"), 0, IF($BH1240="C", IF($BI1240="Y", 0, IF($AF1240="N/A", V1240, AI1240)), AO1240))</f>
        <v>N/A</v>
      </c>
      <c r="CE1240" s="15" t="str">
        <f>IF(OR($BH1240="T", $BH1240="R"), 0, IF($BH1240="C", IF($BI1240="Y", 0, IF($AF1240="N/A", W1240, AJ1240)), AP1240))</f>
        <v>N/A</v>
      </c>
      <c r="CF1240" s="15" t="str">
        <f>IF(OR($BH1240="T", $BH1240="R"), 0, IF($BH1240="C", IF($BI1240="Y", 0, IF($AF1240="N/A", X1240, AK1240)), AQ1240))</f>
        <v>N/A</v>
      </c>
    </row>
    <row r="1241" spans="1:84" x14ac:dyDescent="0.25">
      <c r="A1241" s="14">
        <v>6218</v>
      </c>
      <c r="B1241" s="15"/>
      <c r="C1241" s="15"/>
      <c r="D1241" s="15"/>
      <c r="E1241" s="15" t="e">
        <f>VLOOKUP(B1241, 'Rookie Year'!$A$2:$B$55679,2,FALSE)</f>
        <v>#N/A</v>
      </c>
      <c r="F1241" s="15">
        <v>2024</v>
      </c>
      <c r="G1241" s="15" t="s">
        <v>42</v>
      </c>
      <c r="H1241" s="15"/>
      <c r="I1241" s="16"/>
      <c r="J1241" s="15"/>
      <c r="K1241" s="17">
        <f>IF(AND(G1241&lt;&gt;"N",R1241="N/A"), IF(I1241&lt;4, 0, 0.25),IF(I1241=1, IF(J1241=1,0.25, 0.25), IF(I1241&lt;13, 0.25, IF(I1241&lt;26, 0.4, IF(I1241&lt;51, 0.6, 0.75)))))</f>
        <v>0.25</v>
      </c>
      <c r="L1241" s="16">
        <f>I1241-M1241</f>
        <v>0</v>
      </c>
      <c r="M1241" s="16">
        <f>ROUNDUP(I1241*K1241,0)</f>
        <v>0</v>
      </c>
      <c r="N1241" s="16">
        <f>M1241*J1241</f>
        <v>0</v>
      </c>
      <c r="O1241" s="16">
        <v>0</v>
      </c>
      <c r="P1241" s="16">
        <v>0</v>
      </c>
      <c r="Q1241" s="16">
        <f>N1241-O1241-P1241</f>
        <v>0</v>
      </c>
      <c r="R1241" s="15" t="s">
        <v>75</v>
      </c>
      <c r="S1241" s="15">
        <f>IF(R1241="N/A", J1241-($B$1-F1241), J1241-($B$1-R1241))</f>
        <v>0</v>
      </c>
      <c r="T1241" s="16" t="str">
        <f>IF($S1241&lt;1, "N/A", $M1241)</f>
        <v>N/A</v>
      </c>
      <c r="U1241" s="16" t="str">
        <f>IF($S1241&lt;2, "N/A", $M1241)</f>
        <v>N/A</v>
      </c>
      <c r="V1241" s="16" t="str">
        <f>IF($S1241&lt;3, "N/A", $M1241)</f>
        <v>N/A</v>
      </c>
      <c r="W1241" s="16" t="str">
        <f>IF($S1241&lt;4, "N/A", $M1241)</f>
        <v>N/A</v>
      </c>
      <c r="X1241" s="16" t="str">
        <f>IF($S1241&lt;5, "N/A", $M1241)</f>
        <v>N/A</v>
      </c>
      <c r="Y1241" s="15" t="str">
        <f>IF(SUM(T1241:X1241)&lt;&gt;Q1241, "CHECK", "OK")</f>
        <v>OK</v>
      </c>
      <c r="Z1241" s="15" t="str">
        <f>IF(F1241=$B$1, "No", IF(S1241=1, "Yes", "No"))</f>
        <v>No</v>
      </c>
      <c r="AA1241" s="18" t="str">
        <f>IF(C1241="DM", "N/A", IF(Z1241="No","N/A",VLOOKUP(B1241,'Extension List'!$A$3:$R$1972,18,FALSE)))</f>
        <v>N/A</v>
      </c>
      <c r="AB1241" s="15" t="str">
        <f>IF(C1241="DM", "N/A", IF(Z1241="No","N/A",VLOOKUP(B1241,'Extension List'!$A$3:$T$1972,20,FALSE)))</f>
        <v>N/A</v>
      </c>
      <c r="AC1241" s="15" t="str">
        <f>IF(AA1241="N/A", "N/A", 0)</f>
        <v>N/A</v>
      </c>
      <c r="AD1241" s="16" t="str">
        <f>IF(AE1241="N/A", "N/A", AA1241-AE1241)</f>
        <v>N/A</v>
      </c>
      <c r="AE1241" s="16" t="str">
        <f>IF(AA1241="N/A", "N/A", IF(AC1241&gt;0, IF(AA1241&lt;13, ROUNDUP(0.25*AA1241,0), IF(AA1241&lt;26, ROUNDUP(0.4*AA1241,0), IF(AA1241&lt;51, ROUNDUP(0.6*AA1241,0), ROUNDUP(0.75*AA1241,0)))), "N/A"))</f>
        <v>N/A</v>
      </c>
      <c r="AF1241" s="16" t="str">
        <f>IF(AD1241="N/A","N/A", (AE1241*AC1241)+Q1241)</f>
        <v>N/A</v>
      </c>
      <c r="AG1241" s="16" t="str">
        <f>IF($AF1241="N/A", "N/A", "TBC")</f>
        <v>N/A</v>
      </c>
      <c r="AH1241" s="16" t="str">
        <f>IF($AF1241="N/A", "N/A", "TBC")</f>
        <v>N/A</v>
      </c>
      <c r="AI1241" s="16" t="str">
        <f>IF($AF1241="N/A","N/A",IF(AC1241&gt;1,"TBC","N/A"))</f>
        <v>N/A</v>
      </c>
      <c r="AJ1241" s="16" t="str">
        <f>IF($AF1241="N/A","N/A",IF(AC1241&gt;2,"TBC","N/A"))</f>
        <v>N/A</v>
      </c>
      <c r="AK1241" s="16" t="str">
        <f>IF($AF1241="N/A","N/A",IF(AC1241&gt;3,"TBC","N/A"))</f>
        <v>N/A</v>
      </c>
      <c r="AL1241" s="16" t="str">
        <f>IF(AC1241="N/A","N/A",IF(AC1241&gt;0,IF(SUM(AG1241:AK1241)&lt;&gt;AF1241,"CHECK","OK"),"N/A"))</f>
        <v>N/A</v>
      </c>
      <c r="AM1241" s="16" t="e">
        <f>IF(AD1241="N/A", L1241+T1241, L1241+AG1241)</f>
        <v>#VALUE!</v>
      </c>
      <c r="AN1241" s="16" t="str">
        <f>IF(AD1241="N/A", IF(U1241="N/A", "N/A", L1241+U1241), AD1241+AH1241)</f>
        <v>N/A</v>
      </c>
      <c r="AO1241" s="16" t="str">
        <f>IF(AD1241="N/A", IF(V1241="N/A", "N/A", L1241+V1241), IF(AI1241="N/A", "N/A", AD1241+AI1241))</f>
        <v>N/A</v>
      </c>
      <c r="AP1241" s="16" t="str">
        <f>IF(AD1241="N/A", IF(W1241="N/A", "N/A", L1241+W1241), IF(AJ1241="N/A", "N/A", AD1241+AJ1241))</f>
        <v>N/A</v>
      </c>
      <c r="AQ1241" s="16" t="str">
        <f>IF(AD1241="N/A", IF(X1241="N/A", "N/A", L1241+X1241), IF(AK1241="N/A", "N/A", AD1241+AK1241))</f>
        <v>N/A</v>
      </c>
      <c r="AR1241" s="15" t="s">
        <v>40</v>
      </c>
      <c r="AS1241" s="15" t="s">
        <v>40</v>
      </c>
      <c r="AT1241" s="15" t="s">
        <v>40</v>
      </c>
      <c r="AU1241" s="15" t="s">
        <v>40</v>
      </c>
      <c r="AV1241" s="15" t="s">
        <v>40</v>
      </c>
      <c r="AW1241" s="15" t="s">
        <v>40</v>
      </c>
      <c r="AX1241" s="15" t="s">
        <v>40</v>
      </c>
      <c r="AY1241" s="15" t="s">
        <v>40</v>
      </c>
      <c r="AZ1241" s="15" t="s">
        <v>40</v>
      </c>
      <c r="BA1241" s="15" t="s">
        <v>40</v>
      </c>
      <c r="BB1241" s="15" t="s">
        <v>40</v>
      </c>
      <c r="BC1241" s="15" t="s">
        <v>40</v>
      </c>
      <c r="BD1241" s="15" t="s">
        <v>40</v>
      </c>
      <c r="BE1241" s="15" t="s">
        <v>40</v>
      </c>
      <c r="BF1241" s="15" t="s">
        <v>40</v>
      </c>
      <c r="BG1241" s="15" t="s">
        <v>40</v>
      </c>
      <c r="BH1241" s="15" t="s">
        <v>40</v>
      </c>
      <c r="BJ1241" s="16" t="e">
        <f>IF(AR1241="R", $CA1241, IF(OR(AR1241="P", AR1241="T", AR1241="N"), 0, IF($C1241="DM", $T1241, IF(OR(AR1241="Y", AR1241="IR"),$AM1241,IF(AR1241="C", IF($BI1241="Y", IF($AF1241="N/A", $Q1241, $AF1241), IF($AG1241="N/A", $T1241,$AG1241)))))))</f>
        <v>#VALUE!</v>
      </c>
      <c r="BK1241" s="16" t="e">
        <f>IF(AS1241="R", $CA1241, IF(OR(AS1241="P", AS1241="T", AS1241="N"), 0, IF($C1241="DM", $T1241, IF(OR(AS1241="Y", AS1241="IR"),$AM1241,IF(AS1241="C", IF($BI1241="Y", IF($AF1241="N/A", $Q1241, $AF1241), IF($AG1241="N/A", $T1241,$AG1241)))))))</f>
        <v>#VALUE!</v>
      </c>
      <c r="BL1241" s="16" t="e">
        <f>IF(AT1241="R", $CA1241, IF(OR(AT1241="P", AT1241="T", AT1241="N"), 0, IF($C1241="DM", $T1241, IF(OR(AT1241="Y", AT1241="IR"),$AM1241,IF(AT1241="C", IF($BI1241="Y", IF($AF1241="N/A", $Q1241, $AF1241), IF($AG1241="N/A", $T1241,$AG1241)))))))</f>
        <v>#VALUE!</v>
      </c>
      <c r="BM1241" s="16" t="e">
        <f>IF(AU1241="R", $CA1241, IF(OR(AU1241="P", AU1241="T", AU1241="N"), 0, IF($C1241="DM", $T1241, IF(OR(AU1241="Y", AU1241="IR"),$AM1241,IF(AU1241="C", IF($BI1241="Y", IF($AF1241="N/A", $Q1241, $AF1241), IF($AG1241="N/A", $T1241,$AG1241)))))))</f>
        <v>#VALUE!</v>
      </c>
      <c r="BN1241" s="16" t="e">
        <f>IF(AV1241="R", $CA1241, IF(OR(AV1241="P", AV1241="T", AV1241="N"), 0, IF($C1241="DM", $T1241, IF(OR(AV1241="Y", AV1241="IR"),$AM1241,IF(AV1241="C", IF($BI1241="Y", IF($AF1241="N/A", $Q1241, $AF1241), IF($AG1241="N/A", $T1241,$AG1241)))))))</f>
        <v>#VALUE!</v>
      </c>
      <c r="BO1241" s="16" t="e">
        <f>IF(AW1241="R", $CA1241, IF(OR(AW1241="P", AW1241="T", AW1241="N"), 0, IF($C1241="DM", $T1241, IF(OR(AW1241="Y", AW1241="IR"),$AM1241,IF(AW1241="C", IF($BI1241="Y", IF($AF1241="N/A", $Q1241, $AF1241), IF($AG1241="N/A", $T1241,$AG1241)))))))</f>
        <v>#VALUE!</v>
      </c>
      <c r="BP1241" s="16" t="e">
        <f>IF(AX1241="R", $CA1241, IF(OR(AX1241="P", AX1241="T", AX1241="N"), 0, IF($C1241="DM", $T1241, IF(OR(AX1241="Y", AX1241="IR"),$AM1241,IF(AX1241="C", IF($BI1241="Y", IF($AF1241="N/A", $Q1241, $AF1241), IF($AG1241="N/A", $T1241,$AG1241)))))))</f>
        <v>#VALUE!</v>
      </c>
      <c r="BQ1241" s="16" t="e">
        <f>IF(AY1241="R", $CA1241, IF(OR(AY1241="P", AY1241="T", AY1241="N"), 0, IF($C1241="DM", $T1241, IF(OR(AY1241="Y", AY1241="IR"),$AM1241,IF(AY1241="C", IF($BI1241="Y", IF($AF1241="N/A", $Q1241, $AF1241), IF($AG1241="N/A", $T1241,$AG1241)))))))</f>
        <v>#VALUE!</v>
      </c>
      <c r="BR1241" s="16" t="e">
        <f>IF(AZ1241="R", $CA1241, IF(OR(AZ1241="P", AZ1241="T", AZ1241="N"), 0, IF($C1241="DM", $T1241, IF(OR(AZ1241="Y", AZ1241="IR"),$AM1241,IF(AZ1241="C", IF($BI1241="Y", IF($AF1241="N/A", $Q1241, $AF1241), IF($AG1241="N/A", $T1241,$AG1241)))))))</f>
        <v>#VALUE!</v>
      </c>
      <c r="BS1241" s="16" t="e">
        <f>IF(BA1241="R", $CA1241, IF(OR(BA1241="P", BA1241="T", BA1241="N"), 0, IF($C1241="DM", $T1241, IF(OR(BA1241="Y", BA1241="IR"),$AM1241,IF(BA1241="C", IF($BI1241="Y", IF($AF1241="N/A", $Q1241, $AF1241), IF($AG1241="N/A", $T1241,$AG1241)))))))</f>
        <v>#VALUE!</v>
      </c>
      <c r="BT1241" s="16" t="e">
        <f>IF(BB1241="R", $CA1241, IF(OR(BB1241="P", BB1241="T", BB1241="N"), 0, IF($C1241="DM", $T1241, IF(OR(BB1241="Y", BB1241="IR"),$AM1241,IF(BB1241="C", IF($BI1241="Y", IF($BA1241="C", IF($AF1241="N/A", $Q1241, $AF1241), IF($AF1241="N/A", $T1241, $AM1241)), IF($AG1241="N/A", $T1241,$AG1241)))))))</f>
        <v>#VALUE!</v>
      </c>
      <c r="BU1241" s="16" t="e">
        <f>IF(BC1241="R", $CA1241, IF(OR(BC1241="P", BC1241="T", BC1241="N"), 0, IF($C1241="DM", $T1241, IF(OR(BC1241="Y", BC1241="IR"),$AM1241,IF(BC1241="C", IF($BI1241="Y", IF($BA1241="C", IF($AF1241="N/A", $Q1241, $AF1241), IF($AF1241="N/A", $T1241, $AM1241)), IF($AG1241="N/A", $T1241,$AG1241)))))))</f>
        <v>#VALUE!</v>
      </c>
      <c r="BV1241" s="16" t="e">
        <f>IF(BD1241="R", $CA1241, IF(OR(BD1241="P", BD1241="T", BD1241="N"), 0, IF($C1241="DM", $T1241, IF(OR(BD1241="Y", BD1241="IR"),$AM1241,IF(BD1241="C", IF($BI1241="Y", IF($BA1241="C", IF($AF1241="N/A", $Q1241, $AF1241), IF($AF1241="N/A", $T1241, $AM1241)), IF($AG1241="N/A", $T1241,$AG1241)))))))</f>
        <v>#VALUE!</v>
      </c>
      <c r="BW1241" s="16" t="e">
        <f>IF(BE1241="R", $CA1241, IF(OR(BE1241="P", BE1241="T", BE1241="N"), 0, IF($C1241="DM", $T1241, IF(OR(BE1241="Y", BE1241="IR"),$AM1241,IF(BE1241="C", IF($BI1241="Y", IF($BA1241="C", IF($AF1241="N/A", $Q1241, $AF1241), IF($AF1241="N/A", $T1241, $AM1241)), IF($AG1241="N/A", $T1241,$AG1241)))))))</f>
        <v>#VALUE!</v>
      </c>
      <c r="BX1241" s="16" t="e">
        <f>IF(BF1241="R", $CA1241, IF(OR(BF1241="P", BF1241="T", BF1241="N"), 0, IF($C1241="DM", $T1241, IF(OR(BF1241="Y", BF1241="IR"),$AM1241,IF(BF1241="C", IF($BI1241="Y", IF($BA1241="C", IF($AF1241="N/A", $Q1241, $AF1241), IF($AF1241="N/A", $T1241, $AM1241)), IF($AG1241="N/A", $T1241,$AG1241)))))))</f>
        <v>#VALUE!</v>
      </c>
      <c r="BY1241" s="16" t="e">
        <f>IF(BG1241="R", $CA1241, IF(OR(BG1241="P", BG1241="T", BG1241="N"), 0, IF($C1241="DM", $T1241, IF(OR(BG1241="Y", BG1241="IR"),$AM1241,IF(BG1241="C", IF($BI1241="Y", IF($BA1241="C", IF($AF1241="N/A", $Q1241, $AF1241), IF($AF1241="N/A", $T1241, $AM1241)), IF($AG1241="N/A", $T1241,$AG1241)))))))</f>
        <v>#VALUE!</v>
      </c>
      <c r="BZ1241" s="16" t="e">
        <f>IF(BH1241="R", $CA1241, IF(OR(BH1241="P", BH1241="T", BH1241="N"), 0, IF($C1241="DM", $T1241, IF(OR(BH1241="Y", BH1241="IR"),$AM1241,IF(BH1241="C", IF($BI1241="Y", IF($BA1241="C", IF($AF1241="N/A", $Q1241, $AF1241), IF($AF1241="N/A", $T1241, $AM1241)), IF($AG1241="N/A", $T1241,$AG1241)))))))</f>
        <v>#VALUE!</v>
      </c>
      <c r="CA1241" s="15" t="s">
        <v>75</v>
      </c>
      <c r="CB1241" s="16" t="e">
        <f>BZ1241</f>
        <v>#VALUE!</v>
      </c>
      <c r="CC1241" s="15" t="str">
        <f>IF(OR($BH1241="T", $BH1241="R"), 0, IF($BH1241="C", IF($BI1241="Y", IF($BA1241="C", 0, IF(AF1241="N/A", Q1241-T1241, AF1241-AG1241)), IF($AF1241="N/A", U1241, AH1241)), AN1241))</f>
        <v>N/A</v>
      </c>
      <c r="CD1241" s="15" t="str">
        <f>IF(OR($BH1241="T", $BH1241="R"), 0, IF($BH1241="C", IF($BI1241="Y", 0, IF($AF1241="N/A", V1241, AI1241)), AO1241))</f>
        <v>N/A</v>
      </c>
      <c r="CE1241" s="15" t="str">
        <f>IF(OR($BH1241="T", $BH1241="R"), 0, IF($BH1241="C", IF($BI1241="Y", 0, IF($AF1241="N/A", W1241, AJ1241)), AP1241))</f>
        <v>N/A</v>
      </c>
      <c r="CF1241" s="15" t="str">
        <f>IF(OR($BH1241="T", $BH1241="R"), 0, IF($BH1241="C", IF($BI1241="Y", 0, IF($AF1241="N/A", X1241, AK1241)), AQ1241))</f>
        <v>N/A</v>
      </c>
    </row>
    <row r="1242" spans="1:84" x14ac:dyDescent="0.25">
      <c r="A1242" s="14">
        <v>6219</v>
      </c>
      <c r="B1242" s="15"/>
      <c r="C1242" s="15"/>
      <c r="D1242" s="15"/>
      <c r="E1242" s="15" t="e">
        <f>VLOOKUP(B1242, 'Rookie Year'!$A$2:$B$55679,2,FALSE)</f>
        <v>#N/A</v>
      </c>
      <c r="F1242" s="15">
        <v>2024</v>
      </c>
      <c r="G1242" s="15" t="s">
        <v>42</v>
      </c>
      <c r="H1242" s="15"/>
      <c r="I1242" s="16"/>
      <c r="J1242" s="15"/>
      <c r="K1242" s="17">
        <f>IF(AND(G1242&lt;&gt;"N",R1242="N/A"), IF(I1242&lt;4, 0, 0.25),IF(I1242=1, IF(J1242=1,0.25, 0.25), IF(I1242&lt;13, 0.25, IF(I1242&lt;26, 0.4, IF(I1242&lt;51, 0.6, 0.75)))))</f>
        <v>0.25</v>
      </c>
      <c r="L1242" s="16">
        <f>I1242-M1242</f>
        <v>0</v>
      </c>
      <c r="M1242" s="16">
        <f>ROUNDUP(I1242*K1242,0)</f>
        <v>0</v>
      </c>
      <c r="N1242" s="16">
        <f>M1242*J1242</f>
        <v>0</v>
      </c>
      <c r="O1242" s="16">
        <v>0</v>
      </c>
      <c r="P1242" s="16">
        <v>0</v>
      </c>
      <c r="Q1242" s="16">
        <f>N1242-O1242-P1242</f>
        <v>0</v>
      </c>
      <c r="R1242" s="15" t="s">
        <v>75</v>
      </c>
      <c r="S1242" s="15">
        <f>IF(R1242="N/A", J1242-($B$1-F1242), J1242-($B$1-R1242))</f>
        <v>0</v>
      </c>
      <c r="T1242" s="16" t="str">
        <f>IF($S1242&lt;1, "N/A", $M1242)</f>
        <v>N/A</v>
      </c>
      <c r="U1242" s="16" t="str">
        <f>IF($S1242&lt;2, "N/A", $M1242)</f>
        <v>N/A</v>
      </c>
      <c r="V1242" s="16" t="str">
        <f>IF($S1242&lt;3, "N/A", $M1242)</f>
        <v>N/A</v>
      </c>
      <c r="W1242" s="16" t="str">
        <f>IF($S1242&lt;4, "N/A", $M1242)</f>
        <v>N/A</v>
      </c>
      <c r="X1242" s="16" t="str">
        <f>IF($S1242&lt;5, "N/A", $M1242)</f>
        <v>N/A</v>
      </c>
      <c r="Y1242" s="15" t="str">
        <f>IF(SUM(T1242:X1242)&lt;&gt;Q1242, "CHECK", "OK")</f>
        <v>OK</v>
      </c>
      <c r="Z1242" s="15" t="str">
        <f>IF(F1242=$B$1, "No", IF(S1242=1, "Yes", "No"))</f>
        <v>No</v>
      </c>
      <c r="AA1242" s="18" t="str">
        <f>IF(C1242="DM", "N/A", IF(Z1242="No","N/A",VLOOKUP(B1242,'Extension List'!$A$3:$R$1972,18,FALSE)))</f>
        <v>N/A</v>
      </c>
      <c r="AB1242" s="15" t="str">
        <f>IF(C1242="DM", "N/A", IF(Z1242="No","N/A",VLOOKUP(B1242,'Extension List'!$A$3:$T$1972,20,FALSE)))</f>
        <v>N/A</v>
      </c>
      <c r="AC1242" s="15" t="str">
        <f>IF(AA1242="N/A", "N/A", 0)</f>
        <v>N/A</v>
      </c>
      <c r="AD1242" s="16" t="str">
        <f>IF(AE1242="N/A", "N/A", AA1242-AE1242)</f>
        <v>N/A</v>
      </c>
      <c r="AE1242" s="16" t="str">
        <f>IF(AA1242="N/A", "N/A", IF(AC1242&gt;0, IF(AA1242&lt;13, ROUNDUP(0.25*AA1242,0), IF(AA1242&lt;26, ROUNDUP(0.4*AA1242,0), IF(AA1242&lt;51, ROUNDUP(0.6*AA1242,0), ROUNDUP(0.75*AA1242,0)))), "N/A"))</f>
        <v>N/A</v>
      </c>
      <c r="AF1242" s="16" t="str">
        <f>IF(AD1242="N/A","N/A", (AE1242*AC1242)+Q1242)</f>
        <v>N/A</v>
      </c>
      <c r="AG1242" s="16" t="str">
        <f>IF($AF1242="N/A", "N/A", "TBC")</f>
        <v>N/A</v>
      </c>
      <c r="AH1242" s="16" t="str">
        <f>IF($AF1242="N/A", "N/A", "TBC")</f>
        <v>N/A</v>
      </c>
      <c r="AI1242" s="16" t="str">
        <f>IF($AF1242="N/A","N/A",IF(AC1242&gt;1,"TBC","N/A"))</f>
        <v>N/A</v>
      </c>
      <c r="AJ1242" s="16" t="str">
        <f>IF($AF1242="N/A","N/A",IF(AC1242&gt;2,"TBC","N/A"))</f>
        <v>N/A</v>
      </c>
      <c r="AK1242" s="16" t="str">
        <f>IF($AF1242="N/A","N/A",IF(AC1242&gt;3,"TBC","N/A"))</f>
        <v>N/A</v>
      </c>
      <c r="AL1242" s="16" t="str">
        <f>IF(AC1242="N/A","N/A",IF(AC1242&gt;0,IF(SUM(AG1242:AK1242)&lt;&gt;AF1242,"CHECK","OK"),"N/A"))</f>
        <v>N/A</v>
      </c>
      <c r="AM1242" s="16" t="e">
        <f>IF(AD1242="N/A", L1242+T1242, L1242+AG1242)</f>
        <v>#VALUE!</v>
      </c>
      <c r="AN1242" s="16" t="str">
        <f>IF(AD1242="N/A", IF(U1242="N/A", "N/A", L1242+U1242), AD1242+AH1242)</f>
        <v>N/A</v>
      </c>
      <c r="AO1242" s="16" t="str">
        <f>IF(AD1242="N/A", IF(V1242="N/A", "N/A", L1242+V1242), IF(AI1242="N/A", "N/A", AD1242+AI1242))</f>
        <v>N/A</v>
      </c>
      <c r="AP1242" s="16" t="str">
        <f>IF(AD1242="N/A", IF(W1242="N/A", "N/A", L1242+W1242), IF(AJ1242="N/A", "N/A", AD1242+AJ1242))</f>
        <v>N/A</v>
      </c>
      <c r="AQ1242" s="16" t="str">
        <f>IF(AD1242="N/A", IF(X1242="N/A", "N/A", L1242+X1242), IF(AK1242="N/A", "N/A", AD1242+AK1242))</f>
        <v>N/A</v>
      </c>
      <c r="AR1242" s="15" t="s">
        <v>40</v>
      </c>
      <c r="AS1242" s="15" t="s">
        <v>40</v>
      </c>
      <c r="AT1242" s="15" t="s">
        <v>40</v>
      </c>
      <c r="AU1242" s="15" t="s">
        <v>40</v>
      </c>
      <c r="AV1242" s="15" t="s">
        <v>40</v>
      </c>
      <c r="AW1242" s="15" t="s">
        <v>40</v>
      </c>
      <c r="AX1242" s="15" t="s">
        <v>40</v>
      </c>
      <c r="AY1242" s="15" t="s">
        <v>40</v>
      </c>
      <c r="AZ1242" s="15" t="s">
        <v>40</v>
      </c>
      <c r="BA1242" s="15" t="s">
        <v>40</v>
      </c>
      <c r="BB1242" s="15" t="s">
        <v>40</v>
      </c>
      <c r="BC1242" s="15" t="s">
        <v>40</v>
      </c>
      <c r="BD1242" s="15" t="s">
        <v>40</v>
      </c>
      <c r="BE1242" s="15" t="s">
        <v>40</v>
      </c>
      <c r="BF1242" s="15" t="s">
        <v>40</v>
      </c>
      <c r="BG1242" s="15" t="s">
        <v>40</v>
      </c>
      <c r="BH1242" s="15" t="s">
        <v>40</v>
      </c>
      <c r="BJ1242" s="16" t="e">
        <f>IF(AR1242="R", $CA1242, IF(OR(AR1242="P", AR1242="T", AR1242="N"), 0, IF($C1242="DM", $T1242, IF(OR(AR1242="Y", AR1242="IR"),$AM1242,IF(AR1242="C", IF($BI1242="Y", IF($AF1242="N/A", $Q1242, $AF1242), IF($AG1242="N/A", $T1242,$AG1242)))))))</f>
        <v>#VALUE!</v>
      </c>
      <c r="BK1242" s="16" t="e">
        <f>IF(AS1242="R", $CA1242, IF(OR(AS1242="P", AS1242="T", AS1242="N"), 0, IF($C1242="DM", $T1242, IF(OR(AS1242="Y", AS1242="IR"),$AM1242,IF(AS1242="C", IF($BI1242="Y", IF($AF1242="N/A", $Q1242, $AF1242), IF($AG1242="N/A", $T1242,$AG1242)))))))</f>
        <v>#VALUE!</v>
      </c>
      <c r="BL1242" s="16" t="e">
        <f>IF(AT1242="R", $CA1242, IF(OR(AT1242="P", AT1242="T", AT1242="N"), 0, IF($C1242="DM", $T1242, IF(OR(AT1242="Y", AT1242="IR"),$AM1242,IF(AT1242="C", IF($BI1242="Y", IF($AF1242="N/A", $Q1242, $AF1242), IF($AG1242="N/A", $T1242,$AG1242)))))))</f>
        <v>#VALUE!</v>
      </c>
      <c r="BM1242" s="16" t="e">
        <f>IF(AU1242="R", $CA1242, IF(OR(AU1242="P", AU1242="T", AU1242="N"), 0, IF($C1242="DM", $T1242, IF(OR(AU1242="Y", AU1242="IR"),$AM1242,IF(AU1242="C", IF($BI1242="Y", IF($AF1242="N/A", $Q1242, $AF1242), IF($AG1242="N/A", $T1242,$AG1242)))))))</f>
        <v>#VALUE!</v>
      </c>
      <c r="BN1242" s="16" t="e">
        <f>IF(AV1242="R", $CA1242, IF(OR(AV1242="P", AV1242="T", AV1242="N"), 0, IF($C1242="DM", $T1242, IF(OR(AV1242="Y", AV1242="IR"),$AM1242,IF(AV1242="C", IF($BI1242="Y", IF($AF1242="N/A", $Q1242, $AF1242), IF($AG1242="N/A", $T1242,$AG1242)))))))</f>
        <v>#VALUE!</v>
      </c>
      <c r="BO1242" s="16" t="e">
        <f>IF(AW1242="R", $CA1242, IF(OR(AW1242="P", AW1242="T", AW1242="N"), 0, IF($C1242="DM", $T1242, IF(OR(AW1242="Y", AW1242="IR"),$AM1242,IF(AW1242="C", IF($BI1242="Y", IF($AF1242="N/A", $Q1242, $AF1242), IF($AG1242="N/A", $T1242,$AG1242)))))))</f>
        <v>#VALUE!</v>
      </c>
      <c r="BP1242" s="16" t="e">
        <f>IF(AX1242="R", $CA1242, IF(OR(AX1242="P", AX1242="T", AX1242="N"), 0, IF($C1242="DM", $T1242, IF(OR(AX1242="Y", AX1242="IR"),$AM1242,IF(AX1242="C", IF($BI1242="Y", IF($AF1242="N/A", $Q1242, $AF1242), IF($AG1242="N/A", $T1242,$AG1242)))))))</f>
        <v>#VALUE!</v>
      </c>
      <c r="BQ1242" s="16" t="e">
        <f>IF(AY1242="R", $CA1242, IF(OR(AY1242="P", AY1242="T", AY1242="N"), 0, IF($C1242="DM", $T1242, IF(OR(AY1242="Y", AY1242="IR"),$AM1242,IF(AY1242="C", IF($BI1242="Y", IF($AF1242="N/A", $Q1242, $AF1242), IF($AG1242="N/A", $T1242,$AG1242)))))))</f>
        <v>#VALUE!</v>
      </c>
      <c r="BR1242" s="16" t="e">
        <f>IF(AZ1242="R", $CA1242, IF(OR(AZ1242="P", AZ1242="T", AZ1242="N"), 0, IF($C1242="DM", $T1242, IF(OR(AZ1242="Y", AZ1242="IR"),$AM1242,IF(AZ1242="C", IF($BI1242="Y", IF($AF1242="N/A", $Q1242, $AF1242), IF($AG1242="N/A", $T1242,$AG1242)))))))</f>
        <v>#VALUE!</v>
      </c>
      <c r="BS1242" s="16" t="e">
        <f>IF(BA1242="R", $CA1242, IF(OR(BA1242="P", BA1242="T", BA1242="N"), 0, IF($C1242="DM", $T1242, IF(OR(BA1242="Y", BA1242="IR"),$AM1242,IF(BA1242="C", IF($BI1242="Y", IF($AF1242="N/A", $Q1242, $AF1242), IF($AG1242="N/A", $T1242,$AG1242)))))))</f>
        <v>#VALUE!</v>
      </c>
      <c r="BT1242" s="16" t="e">
        <f>IF(BB1242="R", $CA1242, IF(OR(BB1242="P", BB1242="T", BB1242="N"), 0, IF($C1242="DM", $T1242, IF(OR(BB1242="Y", BB1242="IR"),$AM1242,IF(BB1242="C", IF($BI1242="Y", IF($BA1242="C", IF($AF1242="N/A", $Q1242, $AF1242), IF($AF1242="N/A", $T1242, $AM1242)), IF($AG1242="N/A", $T1242,$AG1242)))))))</f>
        <v>#VALUE!</v>
      </c>
      <c r="BU1242" s="16" t="e">
        <f>IF(BC1242="R", $CA1242, IF(OR(BC1242="P", BC1242="T", BC1242="N"), 0, IF($C1242="DM", $T1242, IF(OR(BC1242="Y", BC1242="IR"),$AM1242,IF(BC1242="C", IF($BI1242="Y", IF($BA1242="C", IF($AF1242="N/A", $Q1242, $AF1242), IF($AF1242="N/A", $T1242, $AM1242)), IF($AG1242="N/A", $T1242,$AG1242)))))))</f>
        <v>#VALUE!</v>
      </c>
      <c r="BV1242" s="16" t="e">
        <f>IF(BD1242="R", $CA1242, IF(OR(BD1242="P", BD1242="T", BD1242="N"), 0, IF($C1242="DM", $T1242, IF(OR(BD1242="Y", BD1242="IR"),$AM1242,IF(BD1242="C", IF($BI1242="Y", IF($BA1242="C", IF($AF1242="N/A", $Q1242, $AF1242), IF($AF1242="N/A", $T1242, $AM1242)), IF($AG1242="N/A", $T1242,$AG1242)))))))</f>
        <v>#VALUE!</v>
      </c>
      <c r="BW1242" s="16" t="e">
        <f>IF(BE1242="R", $CA1242, IF(OR(BE1242="P", BE1242="T", BE1242="N"), 0, IF($C1242="DM", $T1242, IF(OR(BE1242="Y", BE1242="IR"),$AM1242,IF(BE1242="C", IF($BI1242="Y", IF($BA1242="C", IF($AF1242="N/A", $Q1242, $AF1242), IF($AF1242="N/A", $T1242, $AM1242)), IF($AG1242="N/A", $T1242,$AG1242)))))))</f>
        <v>#VALUE!</v>
      </c>
      <c r="BX1242" s="16" t="e">
        <f>IF(BF1242="R", $CA1242, IF(OR(BF1242="P", BF1242="T", BF1242="N"), 0, IF($C1242="DM", $T1242, IF(OR(BF1242="Y", BF1242="IR"),$AM1242,IF(BF1242="C", IF($BI1242="Y", IF($BA1242="C", IF($AF1242="N/A", $Q1242, $AF1242), IF($AF1242="N/A", $T1242, $AM1242)), IF($AG1242="N/A", $T1242,$AG1242)))))))</f>
        <v>#VALUE!</v>
      </c>
      <c r="BY1242" s="16" t="e">
        <f>IF(BG1242="R", $CA1242, IF(OR(BG1242="P", BG1242="T", BG1242="N"), 0, IF($C1242="DM", $T1242, IF(OR(BG1242="Y", BG1242="IR"),$AM1242,IF(BG1242="C", IF($BI1242="Y", IF($BA1242="C", IF($AF1242="N/A", $Q1242, $AF1242), IF($AF1242="N/A", $T1242, $AM1242)), IF($AG1242="N/A", $T1242,$AG1242)))))))</f>
        <v>#VALUE!</v>
      </c>
      <c r="BZ1242" s="16" t="e">
        <f>IF(BH1242="R", $CA1242, IF(OR(BH1242="P", BH1242="T", BH1242="N"), 0, IF($C1242="DM", $T1242, IF(OR(BH1242="Y", BH1242="IR"),$AM1242,IF(BH1242="C", IF($BI1242="Y", IF($BA1242="C", IF($AF1242="N/A", $Q1242, $AF1242), IF($AF1242="N/A", $T1242, $AM1242)), IF($AG1242="N/A", $T1242,$AG1242)))))))</f>
        <v>#VALUE!</v>
      </c>
      <c r="CA1242" s="15" t="s">
        <v>75</v>
      </c>
      <c r="CB1242" s="16" t="e">
        <f>BZ1242</f>
        <v>#VALUE!</v>
      </c>
      <c r="CC1242" s="15" t="str">
        <f>IF(OR($BH1242="T", $BH1242="R"), 0, IF($BH1242="C", IF($BI1242="Y", IF($BA1242="C", 0, IF(AF1242="N/A", Q1242-T1242, AF1242-AG1242)), IF($AF1242="N/A", U1242, AH1242)), AN1242))</f>
        <v>N/A</v>
      </c>
      <c r="CD1242" s="15" t="str">
        <f>IF(OR($BH1242="T", $BH1242="R"), 0, IF($BH1242="C", IF($BI1242="Y", 0, IF($AF1242="N/A", V1242, AI1242)), AO1242))</f>
        <v>N/A</v>
      </c>
      <c r="CE1242" s="15" t="str">
        <f>IF(OR($BH1242="T", $BH1242="R"), 0, IF($BH1242="C", IF($BI1242="Y", 0, IF($AF1242="N/A", W1242, AJ1242)), AP1242))</f>
        <v>N/A</v>
      </c>
      <c r="CF1242" s="15" t="str">
        <f>IF(OR($BH1242="T", $BH1242="R"), 0, IF($BH1242="C", IF($BI1242="Y", 0, IF($AF1242="N/A", X1242, AK1242)), AQ1242))</f>
        <v>N/A</v>
      </c>
    </row>
    <row r="1243" spans="1:84" x14ac:dyDescent="0.25">
      <c r="A1243" s="14">
        <v>6220</v>
      </c>
      <c r="B1243" s="15"/>
      <c r="C1243" s="15"/>
      <c r="D1243" s="15"/>
      <c r="E1243" s="15" t="e">
        <f>VLOOKUP(B1243, 'Rookie Year'!$A$2:$B$55679,2,FALSE)</f>
        <v>#N/A</v>
      </c>
      <c r="F1243" s="15">
        <v>2024</v>
      </c>
      <c r="G1243" s="15" t="s">
        <v>42</v>
      </c>
      <c r="H1243" s="15"/>
      <c r="I1243" s="16"/>
      <c r="J1243" s="15"/>
      <c r="K1243" s="17">
        <f>IF(AND(G1243&lt;&gt;"N",R1243="N/A"), IF(I1243&lt;4, 0, 0.25),IF(I1243=1, IF(J1243=1,0.25, 0.25), IF(I1243&lt;13, 0.25, IF(I1243&lt;26, 0.4, IF(I1243&lt;51, 0.6, 0.75)))))</f>
        <v>0.25</v>
      </c>
      <c r="L1243" s="16">
        <f>I1243-M1243</f>
        <v>0</v>
      </c>
      <c r="M1243" s="16">
        <f>ROUNDUP(I1243*K1243,0)</f>
        <v>0</v>
      </c>
      <c r="N1243" s="16">
        <f>M1243*J1243</f>
        <v>0</v>
      </c>
      <c r="O1243" s="16">
        <v>0</v>
      </c>
      <c r="P1243" s="16">
        <v>0</v>
      </c>
      <c r="Q1243" s="16">
        <f>N1243-O1243-P1243</f>
        <v>0</v>
      </c>
      <c r="R1243" s="15" t="s">
        <v>75</v>
      </c>
      <c r="S1243" s="15">
        <f>IF(R1243="N/A", J1243-($B$1-F1243), J1243-($B$1-R1243))</f>
        <v>0</v>
      </c>
      <c r="T1243" s="16" t="str">
        <f>IF($S1243&lt;1, "N/A", $M1243)</f>
        <v>N/A</v>
      </c>
      <c r="U1243" s="16" t="str">
        <f>IF($S1243&lt;2, "N/A", $M1243)</f>
        <v>N/A</v>
      </c>
      <c r="V1243" s="16" t="str">
        <f>IF($S1243&lt;3, "N/A", $M1243)</f>
        <v>N/A</v>
      </c>
      <c r="W1243" s="16" t="str">
        <f>IF($S1243&lt;4, "N/A", $M1243)</f>
        <v>N/A</v>
      </c>
      <c r="X1243" s="16" t="str">
        <f>IF($S1243&lt;5, "N/A", $M1243)</f>
        <v>N/A</v>
      </c>
      <c r="Y1243" s="15" t="str">
        <f>IF(SUM(T1243:X1243)&lt;&gt;Q1243, "CHECK", "OK")</f>
        <v>OK</v>
      </c>
      <c r="Z1243" s="15" t="str">
        <f>IF(F1243=$B$1, "No", IF(S1243=1, "Yes", "No"))</f>
        <v>No</v>
      </c>
      <c r="AA1243" s="18" t="str">
        <f>IF(C1243="DM", "N/A", IF(Z1243="No","N/A",VLOOKUP(B1243,'Extension List'!$A$3:$R$1972,18,FALSE)))</f>
        <v>N/A</v>
      </c>
      <c r="AB1243" s="15" t="str">
        <f>IF(C1243="DM", "N/A", IF(Z1243="No","N/A",VLOOKUP(B1243,'Extension List'!$A$3:$T$1972,20,FALSE)))</f>
        <v>N/A</v>
      </c>
      <c r="AC1243" s="15" t="str">
        <f>IF(AA1243="N/A", "N/A", 0)</f>
        <v>N/A</v>
      </c>
      <c r="AD1243" s="16" t="str">
        <f>IF(AE1243="N/A", "N/A", AA1243-AE1243)</f>
        <v>N/A</v>
      </c>
      <c r="AE1243" s="16" t="str">
        <f>IF(AA1243="N/A", "N/A", IF(AC1243&gt;0, IF(AA1243&lt;13, ROUNDUP(0.25*AA1243,0), IF(AA1243&lt;26, ROUNDUP(0.4*AA1243,0), IF(AA1243&lt;51, ROUNDUP(0.6*AA1243,0), ROUNDUP(0.75*AA1243,0)))), "N/A"))</f>
        <v>N/A</v>
      </c>
      <c r="AF1243" s="16" t="str">
        <f>IF(AD1243="N/A","N/A", (AE1243*AC1243)+Q1243)</f>
        <v>N/A</v>
      </c>
      <c r="AG1243" s="16" t="str">
        <f>IF($AF1243="N/A", "N/A", "TBC")</f>
        <v>N/A</v>
      </c>
      <c r="AH1243" s="16" t="str">
        <f>IF($AF1243="N/A", "N/A", "TBC")</f>
        <v>N/A</v>
      </c>
      <c r="AI1243" s="16" t="str">
        <f>IF($AF1243="N/A","N/A",IF(AC1243&gt;1,"TBC","N/A"))</f>
        <v>N/A</v>
      </c>
      <c r="AJ1243" s="16" t="str">
        <f>IF($AF1243="N/A","N/A",IF(AC1243&gt;2,"TBC","N/A"))</f>
        <v>N/A</v>
      </c>
      <c r="AK1243" s="16" t="str">
        <f>IF($AF1243="N/A","N/A",IF(AC1243&gt;3,"TBC","N/A"))</f>
        <v>N/A</v>
      </c>
      <c r="AL1243" s="16" t="str">
        <f>IF(AC1243="N/A","N/A",IF(AC1243&gt;0,IF(SUM(AG1243:AK1243)&lt;&gt;AF1243,"CHECK","OK"),"N/A"))</f>
        <v>N/A</v>
      </c>
      <c r="AM1243" s="16" t="e">
        <f>IF(AD1243="N/A", L1243+T1243, L1243+AG1243)</f>
        <v>#VALUE!</v>
      </c>
      <c r="AN1243" s="16" t="str">
        <f>IF(AD1243="N/A", IF(U1243="N/A", "N/A", L1243+U1243), AD1243+AH1243)</f>
        <v>N/A</v>
      </c>
      <c r="AO1243" s="16" t="str">
        <f>IF(AD1243="N/A", IF(V1243="N/A", "N/A", L1243+V1243), IF(AI1243="N/A", "N/A", AD1243+AI1243))</f>
        <v>N/A</v>
      </c>
      <c r="AP1243" s="16" t="str">
        <f>IF(AD1243="N/A", IF(W1243="N/A", "N/A", L1243+W1243), IF(AJ1243="N/A", "N/A", AD1243+AJ1243))</f>
        <v>N/A</v>
      </c>
      <c r="AQ1243" s="16" t="str">
        <f>IF(AD1243="N/A", IF(X1243="N/A", "N/A", L1243+X1243), IF(AK1243="N/A", "N/A", AD1243+AK1243))</f>
        <v>N/A</v>
      </c>
      <c r="AR1243" s="15" t="s">
        <v>40</v>
      </c>
      <c r="AS1243" s="15" t="s">
        <v>40</v>
      </c>
      <c r="AT1243" s="15" t="s">
        <v>40</v>
      </c>
      <c r="AU1243" s="15" t="s">
        <v>40</v>
      </c>
      <c r="AV1243" s="15" t="s">
        <v>40</v>
      </c>
      <c r="AW1243" s="15" t="s">
        <v>40</v>
      </c>
      <c r="AX1243" s="15" t="s">
        <v>40</v>
      </c>
      <c r="AY1243" s="15" t="s">
        <v>40</v>
      </c>
      <c r="AZ1243" s="15" t="s">
        <v>40</v>
      </c>
      <c r="BA1243" s="15" t="s">
        <v>40</v>
      </c>
      <c r="BB1243" s="15" t="s">
        <v>40</v>
      </c>
      <c r="BC1243" s="15" t="s">
        <v>40</v>
      </c>
      <c r="BD1243" s="15" t="s">
        <v>40</v>
      </c>
      <c r="BE1243" s="15" t="s">
        <v>40</v>
      </c>
      <c r="BF1243" s="15" t="s">
        <v>40</v>
      </c>
      <c r="BG1243" s="15" t="s">
        <v>40</v>
      </c>
      <c r="BH1243" s="15" t="s">
        <v>40</v>
      </c>
      <c r="BJ1243" s="16" t="e">
        <f>IF(AR1243="R", $CA1243, IF(OR(AR1243="P", AR1243="T", AR1243="N"), 0, IF($C1243="DM", $T1243, IF(OR(AR1243="Y", AR1243="IR"),$AM1243,IF(AR1243="C", IF($BI1243="Y", IF($AF1243="N/A", $Q1243, $AF1243), IF($AG1243="N/A", $T1243,$AG1243)))))))</f>
        <v>#VALUE!</v>
      </c>
      <c r="BK1243" s="16" t="e">
        <f>IF(AS1243="R", $CA1243, IF(OR(AS1243="P", AS1243="T", AS1243="N"), 0, IF($C1243="DM", $T1243, IF(OR(AS1243="Y", AS1243="IR"),$AM1243,IF(AS1243="C", IF($BI1243="Y", IF($AF1243="N/A", $Q1243, $AF1243), IF($AG1243="N/A", $T1243,$AG1243)))))))</f>
        <v>#VALUE!</v>
      </c>
      <c r="BL1243" s="16" t="e">
        <f>IF(AT1243="R", $CA1243, IF(OR(AT1243="P", AT1243="T", AT1243="N"), 0, IF($C1243="DM", $T1243, IF(OR(AT1243="Y", AT1243="IR"),$AM1243,IF(AT1243="C", IF($BI1243="Y", IF($AF1243="N/A", $Q1243, $AF1243), IF($AG1243="N/A", $T1243,$AG1243)))))))</f>
        <v>#VALUE!</v>
      </c>
      <c r="BM1243" s="16" t="e">
        <f>IF(AU1243="R", $CA1243, IF(OR(AU1243="P", AU1243="T", AU1243="N"), 0, IF($C1243="DM", $T1243, IF(OR(AU1243="Y", AU1243="IR"),$AM1243,IF(AU1243="C", IF($BI1243="Y", IF($AF1243="N/A", $Q1243, $AF1243), IF($AG1243="N/A", $T1243,$AG1243)))))))</f>
        <v>#VALUE!</v>
      </c>
      <c r="BN1243" s="16" t="e">
        <f>IF(AV1243="R", $CA1243, IF(OR(AV1243="P", AV1243="T", AV1243="N"), 0, IF($C1243="DM", $T1243, IF(OR(AV1243="Y", AV1243="IR"),$AM1243,IF(AV1243="C", IF($BI1243="Y", IF($AF1243="N/A", $Q1243, $AF1243), IF($AG1243="N/A", $T1243,$AG1243)))))))</f>
        <v>#VALUE!</v>
      </c>
      <c r="BO1243" s="16" t="e">
        <f>IF(AW1243="R", $CA1243, IF(OR(AW1243="P", AW1243="T", AW1243="N"), 0, IF($C1243="DM", $T1243, IF(OR(AW1243="Y", AW1243="IR"),$AM1243,IF(AW1243="C", IF($BI1243="Y", IF($AF1243="N/A", $Q1243, $AF1243), IF($AG1243="N/A", $T1243,$AG1243)))))))</f>
        <v>#VALUE!</v>
      </c>
      <c r="BP1243" s="16" t="e">
        <f>IF(AX1243="R", $CA1243, IF(OR(AX1243="P", AX1243="T", AX1243="N"), 0, IF($C1243="DM", $T1243, IF(OR(AX1243="Y", AX1243="IR"),$AM1243,IF(AX1243="C", IF($BI1243="Y", IF($AF1243="N/A", $Q1243, $AF1243), IF($AG1243="N/A", $T1243,$AG1243)))))))</f>
        <v>#VALUE!</v>
      </c>
      <c r="BQ1243" s="16" t="e">
        <f>IF(AY1243="R", $CA1243, IF(OR(AY1243="P", AY1243="T", AY1243="N"), 0, IF($C1243="DM", $T1243, IF(OR(AY1243="Y", AY1243="IR"),$AM1243,IF(AY1243="C", IF($BI1243="Y", IF($AF1243="N/A", $Q1243, $AF1243), IF($AG1243="N/A", $T1243,$AG1243)))))))</f>
        <v>#VALUE!</v>
      </c>
      <c r="BR1243" s="16" t="e">
        <f>IF(AZ1243="R", $CA1243, IF(OR(AZ1243="P", AZ1243="T", AZ1243="N"), 0, IF($C1243="DM", $T1243, IF(OR(AZ1243="Y", AZ1243="IR"),$AM1243,IF(AZ1243="C", IF($BI1243="Y", IF($AF1243="N/A", $Q1243, $AF1243), IF($AG1243="N/A", $T1243,$AG1243)))))))</f>
        <v>#VALUE!</v>
      </c>
      <c r="BS1243" s="16" t="e">
        <f>IF(BA1243="R", $CA1243, IF(OR(BA1243="P", BA1243="T", BA1243="N"), 0, IF($C1243="DM", $T1243, IF(OR(BA1243="Y", BA1243="IR"),$AM1243,IF(BA1243="C", IF($BI1243="Y", IF($AF1243="N/A", $Q1243, $AF1243), IF($AG1243="N/A", $T1243,$AG1243)))))))</f>
        <v>#VALUE!</v>
      </c>
      <c r="BT1243" s="16" t="e">
        <f>IF(BB1243="R", $CA1243, IF(OR(BB1243="P", BB1243="T", BB1243="N"), 0, IF($C1243="DM", $T1243, IF(OR(BB1243="Y", BB1243="IR"),$AM1243,IF(BB1243="C", IF($BI1243="Y", IF($BA1243="C", IF($AF1243="N/A", $Q1243, $AF1243), IF($AF1243="N/A", $T1243, $AM1243)), IF($AG1243="N/A", $T1243,$AG1243)))))))</f>
        <v>#VALUE!</v>
      </c>
      <c r="BU1243" s="16" t="e">
        <f>IF(BC1243="R", $CA1243, IF(OR(BC1243="P", BC1243="T", BC1243="N"), 0, IF($C1243="DM", $T1243, IF(OR(BC1243="Y", BC1243="IR"),$AM1243,IF(BC1243="C", IF($BI1243="Y", IF($BA1243="C", IF($AF1243="N/A", $Q1243, $AF1243), IF($AF1243="N/A", $T1243, $AM1243)), IF($AG1243="N/A", $T1243,$AG1243)))))))</f>
        <v>#VALUE!</v>
      </c>
      <c r="BV1243" s="16" t="e">
        <f>IF(BD1243="R", $CA1243, IF(OR(BD1243="P", BD1243="T", BD1243="N"), 0, IF($C1243="DM", $T1243, IF(OR(BD1243="Y", BD1243="IR"),$AM1243,IF(BD1243="C", IF($BI1243="Y", IF($BA1243="C", IF($AF1243="N/A", $Q1243, $AF1243), IF($AF1243="N/A", $T1243, $AM1243)), IF($AG1243="N/A", $T1243,$AG1243)))))))</f>
        <v>#VALUE!</v>
      </c>
      <c r="BW1243" s="16" t="e">
        <f>IF(BE1243="R", $CA1243, IF(OR(BE1243="P", BE1243="T", BE1243="N"), 0, IF($C1243="DM", $T1243, IF(OR(BE1243="Y", BE1243="IR"),$AM1243,IF(BE1243="C", IF($BI1243="Y", IF($BA1243="C", IF($AF1243="N/A", $Q1243, $AF1243), IF($AF1243="N/A", $T1243, $AM1243)), IF($AG1243="N/A", $T1243,$AG1243)))))))</f>
        <v>#VALUE!</v>
      </c>
      <c r="BX1243" s="16" t="e">
        <f>IF(BF1243="R", $CA1243, IF(OR(BF1243="P", BF1243="T", BF1243="N"), 0, IF($C1243="DM", $T1243, IF(OR(BF1243="Y", BF1243="IR"),$AM1243,IF(BF1243="C", IF($BI1243="Y", IF($BA1243="C", IF($AF1243="N/A", $Q1243, $AF1243), IF($AF1243="N/A", $T1243, $AM1243)), IF($AG1243="N/A", $T1243,$AG1243)))))))</f>
        <v>#VALUE!</v>
      </c>
      <c r="BY1243" s="16" t="e">
        <f>IF(BG1243="R", $CA1243, IF(OR(BG1243="P", BG1243="T", BG1243="N"), 0, IF($C1243="DM", $T1243, IF(OR(BG1243="Y", BG1243="IR"),$AM1243,IF(BG1243="C", IF($BI1243="Y", IF($BA1243="C", IF($AF1243="N/A", $Q1243, $AF1243), IF($AF1243="N/A", $T1243, $AM1243)), IF($AG1243="N/A", $T1243,$AG1243)))))))</f>
        <v>#VALUE!</v>
      </c>
      <c r="BZ1243" s="16" t="e">
        <f>IF(BH1243="R", $CA1243, IF(OR(BH1243="P", BH1243="T", BH1243="N"), 0, IF($C1243="DM", $T1243, IF(OR(BH1243="Y", BH1243="IR"),$AM1243,IF(BH1243="C", IF($BI1243="Y", IF($BA1243="C", IF($AF1243="N/A", $Q1243, $AF1243), IF($AF1243="N/A", $T1243, $AM1243)), IF($AG1243="N/A", $T1243,$AG1243)))))))</f>
        <v>#VALUE!</v>
      </c>
      <c r="CA1243" s="15" t="s">
        <v>75</v>
      </c>
      <c r="CB1243" s="16" t="e">
        <f>BZ1243</f>
        <v>#VALUE!</v>
      </c>
      <c r="CC1243" s="15" t="str">
        <f>IF(OR($BH1243="T", $BH1243="R"), 0, IF($BH1243="C", IF($BI1243="Y", IF($BA1243="C", 0, IF(AF1243="N/A", Q1243-T1243, AF1243-AG1243)), IF($AF1243="N/A", U1243, AH1243)), AN1243))</f>
        <v>N/A</v>
      </c>
      <c r="CD1243" s="15" t="str">
        <f>IF(OR($BH1243="T", $BH1243="R"), 0, IF($BH1243="C", IF($BI1243="Y", 0, IF($AF1243="N/A", V1243, AI1243)), AO1243))</f>
        <v>N/A</v>
      </c>
      <c r="CE1243" s="15" t="str">
        <f>IF(OR($BH1243="T", $BH1243="R"), 0, IF($BH1243="C", IF($BI1243="Y", 0, IF($AF1243="N/A", W1243, AJ1243)), AP1243))</f>
        <v>N/A</v>
      </c>
      <c r="CF1243" s="15" t="str">
        <f>IF(OR($BH1243="T", $BH1243="R"), 0, IF($BH1243="C", IF($BI1243="Y", 0, IF($AF1243="N/A", X1243, AK1243)), AQ1243))</f>
        <v>N/A</v>
      </c>
    </row>
    <row r="1244" spans="1:84" x14ac:dyDescent="0.25">
      <c r="A1244" s="14">
        <v>6221</v>
      </c>
      <c r="B1244" s="15"/>
      <c r="C1244" s="15"/>
      <c r="D1244" s="15"/>
      <c r="E1244" s="15" t="e">
        <f>VLOOKUP(B1244, 'Rookie Year'!$A$2:$B$55679,2,FALSE)</f>
        <v>#N/A</v>
      </c>
      <c r="F1244" s="15">
        <v>2024</v>
      </c>
      <c r="G1244" s="15" t="s">
        <v>42</v>
      </c>
      <c r="H1244" s="15"/>
      <c r="I1244" s="16"/>
      <c r="J1244" s="15"/>
      <c r="K1244" s="17">
        <f>IF(AND(G1244&lt;&gt;"N",R1244="N/A"), IF(I1244&lt;4, 0, 0.25),IF(I1244=1, IF(J1244=1,0.25, 0.25), IF(I1244&lt;13, 0.25, IF(I1244&lt;26, 0.4, IF(I1244&lt;51, 0.6, 0.75)))))</f>
        <v>0.25</v>
      </c>
      <c r="L1244" s="16">
        <f>I1244-M1244</f>
        <v>0</v>
      </c>
      <c r="M1244" s="16">
        <f>ROUNDUP(I1244*K1244,0)</f>
        <v>0</v>
      </c>
      <c r="N1244" s="16">
        <f>M1244*J1244</f>
        <v>0</v>
      </c>
      <c r="O1244" s="16">
        <v>0</v>
      </c>
      <c r="P1244" s="16">
        <v>0</v>
      </c>
      <c r="Q1244" s="16">
        <f>N1244-O1244-P1244</f>
        <v>0</v>
      </c>
      <c r="R1244" s="15" t="s">
        <v>75</v>
      </c>
      <c r="S1244" s="15">
        <f>IF(R1244="N/A", J1244-($B$1-F1244), J1244-($B$1-R1244))</f>
        <v>0</v>
      </c>
      <c r="T1244" s="16" t="str">
        <f>IF($S1244&lt;1, "N/A", $M1244)</f>
        <v>N/A</v>
      </c>
      <c r="U1244" s="16" t="str">
        <f>IF($S1244&lt;2, "N/A", $M1244)</f>
        <v>N/A</v>
      </c>
      <c r="V1244" s="16" t="str">
        <f>IF($S1244&lt;3, "N/A", $M1244)</f>
        <v>N/A</v>
      </c>
      <c r="W1244" s="16" t="str">
        <f>IF($S1244&lt;4, "N/A", $M1244)</f>
        <v>N/A</v>
      </c>
      <c r="X1244" s="16" t="str">
        <f>IF($S1244&lt;5, "N/A", $M1244)</f>
        <v>N/A</v>
      </c>
      <c r="Y1244" s="15" t="str">
        <f>IF(SUM(T1244:X1244)&lt;&gt;Q1244, "CHECK", "OK")</f>
        <v>OK</v>
      </c>
      <c r="Z1244" s="15" t="str">
        <f>IF(F1244=$B$1, "No", IF(S1244=1, "Yes", "No"))</f>
        <v>No</v>
      </c>
      <c r="AA1244" s="18" t="str">
        <f>IF(C1244="DM", "N/A", IF(Z1244="No","N/A",VLOOKUP(B1244,'Extension List'!$A$3:$R$1972,18,FALSE)))</f>
        <v>N/A</v>
      </c>
      <c r="AB1244" s="15" t="str">
        <f>IF(C1244="DM", "N/A", IF(Z1244="No","N/A",VLOOKUP(B1244,'Extension List'!$A$3:$T$1972,20,FALSE)))</f>
        <v>N/A</v>
      </c>
      <c r="AC1244" s="15" t="str">
        <f>IF(AA1244="N/A", "N/A", 0)</f>
        <v>N/A</v>
      </c>
      <c r="AD1244" s="16" t="str">
        <f>IF(AE1244="N/A", "N/A", AA1244-AE1244)</f>
        <v>N/A</v>
      </c>
      <c r="AE1244" s="16" t="str">
        <f>IF(AA1244="N/A", "N/A", IF(AC1244&gt;0, IF(AA1244&lt;13, ROUNDUP(0.25*AA1244,0), IF(AA1244&lt;26, ROUNDUP(0.4*AA1244,0), IF(AA1244&lt;51, ROUNDUP(0.6*AA1244,0), ROUNDUP(0.75*AA1244,0)))), "N/A"))</f>
        <v>N/A</v>
      </c>
      <c r="AF1244" s="16" t="str">
        <f>IF(AD1244="N/A","N/A", (AE1244*AC1244)+Q1244)</f>
        <v>N/A</v>
      </c>
      <c r="AG1244" s="16" t="str">
        <f>IF($AF1244="N/A", "N/A", "TBC")</f>
        <v>N/A</v>
      </c>
      <c r="AH1244" s="16" t="str">
        <f>IF($AF1244="N/A", "N/A", "TBC")</f>
        <v>N/A</v>
      </c>
      <c r="AI1244" s="16" t="str">
        <f>IF($AF1244="N/A","N/A",IF(AC1244&gt;1,"TBC","N/A"))</f>
        <v>N/A</v>
      </c>
      <c r="AJ1244" s="16" t="str">
        <f>IF($AF1244="N/A","N/A",IF(AC1244&gt;2,"TBC","N/A"))</f>
        <v>N/A</v>
      </c>
      <c r="AK1244" s="16" t="str">
        <f>IF($AF1244="N/A","N/A",IF(AC1244&gt;3,"TBC","N/A"))</f>
        <v>N/A</v>
      </c>
      <c r="AL1244" s="16" t="str">
        <f>IF(AC1244="N/A","N/A",IF(AC1244&gt;0,IF(SUM(AG1244:AK1244)&lt;&gt;AF1244,"CHECK","OK"),"N/A"))</f>
        <v>N/A</v>
      </c>
      <c r="AM1244" s="16" t="e">
        <f>IF(AD1244="N/A", L1244+T1244, L1244+AG1244)</f>
        <v>#VALUE!</v>
      </c>
      <c r="AN1244" s="16" t="str">
        <f>IF(AD1244="N/A", IF(U1244="N/A", "N/A", L1244+U1244), AD1244+AH1244)</f>
        <v>N/A</v>
      </c>
      <c r="AO1244" s="16" t="str">
        <f>IF(AD1244="N/A", IF(V1244="N/A", "N/A", L1244+V1244), IF(AI1244="N/A", "N/A", AD1244+AI1244))</f>
        <v>N/A</v>
      </c>
      <c r="AP1244" s="16" t="str">
        <f>IF(AD1244="N/A", IF(W1244="N/A", "N/A", L1244+W1244), IF(AJ1244="N/A", "N/A", AD1244+AJ1244))</f>
        <v>N/A</v>
      </c>
      <c r="AQ1244" s="16" t="str">
        <f>IF(AD1244="N/A", IF(X1244="N/A", "N/A", L1244+X1244), IF(AK1244="N/A", "N/A", AD1244+AK1244))</f>
        <v>N/A</v>
      </c>
      <c r="AR1244" s="15" t="s">
        <v>40</v>
      </c>
      <c r="AS1244" s="15" t="s">
        <v>40</v>
      </c>
      <c r="AT1244" s="15" t="s">
        <v>40</v>
      </c>
      <c r="AU1244" s="15" t="s">
        <v>40</v>
      </c>
      <c r="AV1244" s="15" t="s">
        <v>40</v>
      </c>
      <c r="AW1244" s="15" t="s">
        <v>40</v>
      </c>
      <c r="AX1244" s="15" t="s">
        <v>40</v>
      </c>
      <c r="AY1244" s="15" t="s">
        <v>40</v>
      </c>
      <c r="AZ1244" s="15" t="s">
        <v>40</v>
      </c>
      <c r="BA1244" s="15" t="s">
        <v>40</v>
      </c>
      <c r="BB1244" s="15" t="s">
        <v>40</v>
      </c>
      <c r="BC1244" s="15" t="s">
        <v>40</v>
      </c>
      <c r="BD1244" s="15" t="s">
        <v>40</v>
      </c>
      <c r="BE1244" s="15" t="s">
        <v>40</v>
      </c>
      <c r="BF1244" s="15" t="s">
        <v>40</v>
      </c>
      <c r="BG1244" s="15" t="s">
        <v>40</v>
      </c>
      <c r="BH1244" s="15" t="s">
        <v>40</v>
      </c>
      <c r="BJ1244" s="16" t="e">
        <f>IF(AR1244="R", $CA1244, IF(OR(AR1244="P", AR1244="T", AR1244="N"), 0, IF($C1244="DM", $T1244, IF(OR(AR1244="Y", AR1244="IR"),$AM1244,IF(AR1244="C", IF($BI1244="Y", IF($AF1244="N/A", $Q1244, $AF1244), IF($AG1244="N/A", $T1244,$AG1244)))))))</f>
        <v>#VALUE!</v>
      </c>
      <c r="BK1244" s="16" t="e">
        <f>IF(AS1244="R", $CA1244, IF(OR(AS1244="P", AS1244="T", AS1244="N"), 0, IF($C1244="DM", $T1244, IF(OR(AS1244="Y", AS1244="IR"),$AM1244,IF(AS1244="C", IF($BI1244="Y", IF($AF1244="N/A", $Q1244, $AF1244), IF($AG1244="N/A", $T1244,$AG1244)))))))</f>
        <v>#VALUE!</v>
      </c>
      <c r="BL1244" s="16" t="e">
        <f>IF(AT1244="R", $CA1244, IF(OR(AT1244="P", AT1244="T", AT1244="N"), 0, IF($C1244="DM", $T1244, IF(OR(AT1244="Y", AT1244="IR"),$AM1244,IF(AT1244="C", IF($BI1244="Y", IF($AF1244="N/A", $Q1244, $AF1244), IF($AG1244="N/A", $T1244,$AG1244)))))))</f>
        <v>#VALUE!</v>
      </c>
      <c r="BM1244" s="16" t="e">
        <f>IF(AU1244="R", $CA1244, IF(OR(AU1244="P", AU1244="T", AU1244="N"), 0, IF($C1244="DM", $T1244, IF(OR(AU1244="Y", AU1244="IR"),$AM1244,IF(AU1244="C", IF($BI1244="Y", IF($AF1244="N/A", $Q1244, $AF1244), IF($AG1244="N/A", $T1244,$AG1244)))))))</f>
        <v>#VALUE!</v>
      </c>
      <c r="BN1244" s="16" t="e">
        <f>IF(AV1244="R", $CA1244, IF(OR(AV1244="P", AV1244="T", AV1244="N"), 0, IF($C1244="DM", $T1244, IF(OR(AV1244="Y", AV1244="IR"),$AM1244,IF(AV1244="C", IF($BI1244="Y", IF($AF1244="N/A", $Q1244, $AF1244), IF($AG1244="N/A", $T1244,$AG1244)))))))</f>
        <v>#VALUE!</v>
      </c>
      <c r="BO1244" s="16" t="e">
        <f>IF(AW1244="R", $CA1244, IF(OR(AW1244="P", AW1244="T", AW1244="N"), 0, IF($C1244="DM", $T1244, IF(OR(AW1244="Y", AW1244="IR"),$AM1244,IF(AW1244="C", IF($BI1244="Y", IF($AF1244="N/A", $Q1244, $AF1244), IF($AG1244="N/A", $T1244,$AG1244)))))))</f>
        <v>#VALUE!</v>
      </c>
      <c r="BP1244" s="16" t="e">
        <f>IF(AX1244="R", $CA1244, IF(OR(AX1244="P", AX1244="T", AX1244="N"), 0, IF($C1244="DM", $T1244, IF(OR(AX1244="Y", AX1244="IR"),$AM1244,IF(AX1244="C", IF($BI1244="Y", IF($AF1244="N/A", $Q1244, $AF1244), IF($AG1244="N/A", $T1244,$AG1244)))))))</f>
        <v>#VALUE!</v>
      </c>
      <c r="BQ1244" s="16" t="e">
        <f>IF(AY1244="R", $CA1244, IF(OR(AY1244="P", AY1244="T", AY1244="N"), 0, IF($C1244="DM", $T1244, IF(OR(AY1244="Y", AY1244="IR"),$AM1244,IF(AY1244="C", IF($BI1244="Y", IF($AF1244="N/A", $Q1244, $AF1244), IF($AG1244="N/A", $T1244,$AG1244)))))))</f>
        <v>#VALUE!</v>
      </c>
      <c r="BR1244" s="16" t="e">
        <f>IF(AZ1244="R", $CA1244, IF(OR(AZ1244="P", AZ1244="T", AZ1244="N"), 0, IF($C1244="DM", $T1244, IF(OR(AZ1244="Y", AZ1244="IR"),$AM1244,IF(AZ1244="C", IF($BI1244="Y", IF($AF1244="N/A", $Q1244, $AF1244), IF($AG1244="N/A", $T1244,$AG1244)))))))</f>
        <v>#VALUE!</v>
      </c>
      <c r="BS1244" s="16" t="e">
        <f>IF(BA1244="R", $CA1244, IF(OR(BA1244="P", BA1244="T", BA1244="N"), 0, IF($C1244="DM", $T1244, IF(OR(BA1244="Y", BA1244="IR"),$AM1244,IF(BA1244="C", IF($BI1244="Y", IF($AF1244="N/A", $Q1244, $AF1244), IF($AG1244="N/A", $T1244,$AG1244)))))))</f>
        <v>#VALUE!</v>
      </c>
      <c r="BT1244" s="16" t="e">
        <f>IF(BB1244="R", $CA1244, IF(OR(BB1244="P", BB1244="T", BB1244="N"), 0, IF($C1244="DM", $T1244, IF(OR(BB1244="Y", BB1244="IR"),$AM1244,IF(BB1244="C", IF($BI1244="Y", IF($BA1244="C", IF($AF1244="N/A", $Q1244, $AF1244), IF($AF1244="N/A", $T1244, $AM1244)), IF($AG1244="N/A", $T1244,$AG1244)))))))</f>
        <v>#VALUE!</v>
      </c>
      <c r="BU1244" s="16" t="e">
        <f>IF(BC1244="R", $CA1244, IF(OR(BC1244="P", BC1244="T", BC1244="N"), 0, IF($C1244="DM", $T1244, IF(OR(BC1244="Y", BC1244="IR"),$AM1244,IF(BC1244="C", IF($BI1244="Y", IF($BA1244="C", IF($AF1244="N/A", $Q1244, $AF1244), IF($AF1244="N/A", $T1244, $AM1244)), IF($AG1244="N/A", $T1244,$AG1244)))))))</f>
        <v>#VALUE!</v>
      </c>
      <c r="BV1244" s="16" t="e">
        <f>IF(BD1244="R", $CA1244, IF(OR(BD1244="P", BD1244="T", BD1244="N"), 0, IF($C1244="DM", $T1244, IF(OR(BD1244="Y", BD1244="IR"),$AM1244,IF(BD1244="C", IF($BI1244="Y", IF($BA1244="C", IF($AF1244="N/A", $Q1244, $AF1244), IF($AF1244="N/A", $T1244, $AM1244)), IF($AG1244="N/A", $T1244,$AG1244)))))))</f>
        <v>#VALUE!</v>
      </c>
      <c r="BW1244" s="16" t="e">
        <f>IF(BE1244="R", $CA1244, IF(OR(BE1244="P", BE1244="T", BE1244="N"), 0, IF($C1244="DM", $T1244, IF(OR(BE1244="Y", BE1244="IR"),$AM1244,IF(BE1244="C", IF($BI1244="Y", IF($BA1244="C", IF($AF1244="N/A", $Q1244, $AF1244), IF($AF1244="N/A", $T1244, $AM1244)), IF($AG1244="N/A", $T1244,$AG1244)))))))</f>
        <v>#VALUE!</v>
      </c>
      <c r="BX1244" s="16" t="e">
        <f>IF(BF1244="R", $CA1244, IF(OR(BF1244="P", BF1244="T", BF1244="N"), 0, IF($C1244="DM", $T1244, IF(OR(BF1244="Y", BF1244="IR"),$AM1244,IF(BF1244="C", IF($BI1244="Y", IF($BA1244="C", IF($AF1244="N/A", $Q1244, $AF1244), IF($AF1244="N/A", $T1244, $AM1244)), IF($AG1244="N/A", $T1244,$AG1244)))))))</f>
        <v>#VALUE!</v>
      </c>
      <c r="BY1244" s="16" t="e">
        <f>IF(BG1244="R", $CA1244, IF(OR(BG1244="P", BG1244="T", BG1244="N"), 0, IF($C1244="DM", $T1244, IF(OR(BG1244="Y", BG1244="IR"),$AM1244,IF(BG1244="C", IF($BI1244="Y", IF($BA1244="C", IF($AF1244="N/A", $Q1244, $AF1244), IF($AF1244="N/A", $T1244, $AM1244)), IF($AG1244="N/A", $T1244,$AG1244)))))))</f>
        <v>#VALUE!</v>
      </c>
      <c r="BZ1244" s="16" t="e">
        <f>IF(BH1244="R", $CA1244, IF(OR(BH1244="P", BH1244="T", BH1244="N"), 0, IF($C1244="DM", $T1244, IF(OR(BH1244="Y", BH1244="IR"),$AM1244,IF(BH1244="C", IF($BI1244="Y", IF($BA1244="C", IF($AF1244="N/A", $Q1244, $AF1244), IF($AF1244="N/A", $T1244, $AM1244)), IF($AG1244="N/A", $T1244,$AG1244)))))))</f>
        <v>#VALUE!</v>
      </c>
      <c r="CA1244" s="15" t="s">
        <v>75</v>
      </c>
      <c r="CB1244" s="16" t="e">
        <f>BZ1244</f>
        <v>#VALUE!</v>
      </c>
      <c r="CC1244" s="15" t="str">
        <f>IF(OR($BH1244="T", $BH1244="R"), 0, IF($BH1244="C", IF($BI1244="Y", IF($BA1244="C", 0, IF(AF1244="N/A", Q1244-T1244, AF1244-AG1244)), IF($AF1244="N/A", U1244, AH1244)), AN1244))</f>
        <v>N/A</v>
      </c>
      <c r="CD1244" s="15" t="str">
        <f>IF(OR($BH1244="T", $BH1244="R"), 0, IF($BH1244="C", IF($BI1244="Y", 0, IF($AF1244="N/A", V1244, AI1244)), AO1244))</f>
        <v>N/A</v>
      </c>
      <c r="CE1244" s="15" t="str">
        <f>IF(OR($BH1244="T", $BH1244="R"), 0, IF($BH1244="C", IF($BI1244="Y", 0, IF($AF1244="N/A", W1244, AJ1244)), AP1244))</f>
        <v>N/A</v>
      </c>
      <c r="CF1244" s="15" t="str">
        <f>IF(OR($BH1244="T", $BH1244="R"), 0, IF($BH1244="C", IF($BI1244="Y", 0, IF($AF1244="N/A", X1244, AK1244)), AQ1244))</f>
        <v>N/A</v>
      </c>
    </row>
    <row r="1245" spans="1:84" x14ac:dyDescent="0.25">
      <c r="A1245" s="14">
        <v>6222</v>
      </c>
      <c r="B1245" s="15"/>
      <c r="C1245" s="15"/>
      <c r="D1245" s="15"/>
      <c r="E1245" s="15" t="e">
        <f>VLOOKUP(B1245, 'Rookie Year'!$A$2:$B$55679,2,FALSE)</f>
        <v>#N/A</v>
      </c>
      <c r="F1245" s="15">
        <v>2024</v>
      </c>
      <c r="G1245" s="15" t="s">
        <v>42</v>
      </c>
      <c r="H1245" s="15"/>
      <c r="I1245" s="16"/>
      <c r="J1245" s="15"/>
      <c r="K1245" s="17">
        <f>IF(AND(G1245&lt;&gt;"N",R1245="N/A"), IF(I1245&lt;4, 0, 0.25),IF(I1245=1, IF(J1245=1,0.25, 0.25), IF(I1245&lt;13, 0.25, IF(I1245&lt;26, 0.4, IF(I1245&lt;51, 0.6, 0.75)))))</f>
        <v>0.25</v>
      </c>
      <c r="L1245" s="16">
        <f>I1245-M1245</f>
        <v>0</v>
      </c>
      <c r="M1245" s="16">
        <f>ROUNDUP(I1245*K1245,0)</f>
        <v>0</v>
      </c>
      <c r="N1245" s="16">
        <f>M1245*J1245</f>
        <v>0</v>
      </c>
      <c r="O1245" s="16">
        <v>0</v>
      </c>
      <c r="P1245" s="16">
        <v>0</v>
      </c>
      <c r="Q1245" s="16">
        <f>N1245-O1245-P1245</f>
        <v>0</v>
      </c>
      <c r="R1245" s="15" t="s">
        <v>75</v>
      </c>
      <c r="S1245" s="15">
        <f>IF(R1245="N/A", J1245-($B$1-F1245), J1245-($B$1-R1245))</f>
        <v>0</v>
      </c>
      <c r="T1245" s="16" t="str">
        <f>IF($S1245&lt;1, "N/A", $M1245)</f>
        <v>N/A</v>
      </c>
      <c r="U1245" s="16" t="str">
        <f>IF($S1245&lt;2, "N/A", $M1245)</f>
        <v>N/A</v>
      </c>
      <c r="V1245" s="16" t="str">
        <f>IF($S1245&lt;3, "N/A", $M1245)</f>
        <v>N/A</v>
      </c>
      <c r="W1245" s="16" t="str">
        <f>IF($S1245&lt;4, "N/A", $M1245)</f>
        <v>N/A</v>
      </c>
      <c r="X1245" s="16" t="str">
        <f>IF($S1245&lt;5, "N/A", $M1245)</f>
        <v>N/A</v>
      </c>
      <c r="Y1245" s="15" t="str">
        <f>IF(SUM(T1245:X1245)&lt;&gt;Q1245, "CHECK", "OK")</f>
        <v>OK</v>
      </c>
      <c r="Z1245" s="15" t="str">
        <f>IF(F1245=$B$1, "No", IF(S1245=1, "Yes", "No"))</f>
        <v>No</v>
      </c>
      <c r="AA1245" s="18" t="str">
        <f>IF(C1245="DM", "N/A", IF(Z1245="No","N/A",VLOOKUP(B1245,'Extension List'!$A$3:$R$1972,18,FALSE)))</f>
        <v>N/A</v>
      </c>
      <c r="AB1245" s="15" t="str">
        <f>IF(C1245="DM", "N/A", IF(Z1245="No","N/A",VLOOKUP(B1245,'Extension List'!$A$3:$T$1972,20,FALSE)))</f>
        <v>N/A</v>
      </c>
      <c r="AC1245" s="15" t="str">
        <f>IF(AA1245="N/A", "N/A", 0)</f>
        <v>N/A</v>
      </c>
      <c r="AD1245" s="16" t="str">
        <f>IF(AE1245="N/A", "N/A", AA1245-AE1245)</f>
        <v>N/A</v>
      </c>
      <c r="AE1245" s="16" t="str">
        <f>IF(AA1245="N/A", "N/A", IF(AC1245&gt;0, IF(AA1245&lt;13, ROUNDUP(0.25*AA1245,0), IF(AA1245&lt;26, ROUNDUP(0.4*AA1245,0), IF(AA1245&lt;51, ROUNDUP(0.6*AA1245,0), ROUNDUP(0.75*AA1245,0)))), "N/A"))</f>
        <v>N/A</v>
      </c>
      <c r="AF1245" s="16" t="str">
        <f>IF(AD1245="N/A","N/A", (AE1245*AC1245)+Q1245)</f>
        <v>N/A</v>
      </c>
      <c r="AG1245" s="16" t="str">
        <f>IF($AF1245="N/A", "N/A", "TBC")</f>
        <v>N/A</v>
      </c>
      <c r="AH1245" s="16" t="str">
        <f>IF($AF1245="N/A", "N/A", "TBC")</f>
        <v>N/A</v>
      </c>
      <c r="AI1245" s="16" t="str">
        <f>IF($AF1245="N/A","N/A",IF(AC1245&gt;1,"TBC","N/A"))</f>
        <v>N/A</v>
      </c>
      <c r="AJ1245" s="16" t="str">
        <f>IF($AF1245="N/A","N/A",IF(AC1245&gt;2,"TBC","N/A"))</f>
        <v>N/A</v>
      </c>
      <c r="AK1245" s="16" t="str">
        <f>IF($AF1245="N/A","N/A",IF(AC1245&gt;3,"TBC","N/A"))</f>
        <v>N/A</v>
      </c>
      <c r="AL1245" s="16" t="str">
        <f>IF(AC1245="N/A","N/A",IF(AC1245&gt;0,IF(SUM(AG1245:AK1245)&lt;&gt;AF1245,"CHECK","OK"),"N/A"))</f>
        <v>N/A</v>
      </c>
      <c r="AM1245" s="16" t="e">
        <f>IF(AD1245="N/A", L1245+T1245, L1245+AG1245)</f>
        <v>#VALUE!</v>
      </c>
      <c r="AN1245" s="16" t="str">
        <f>IF(AD1245="N/A", IF(U1245="N/A", "N/A", L1245+U1245), AD1245+AH1245)</f>
        <v>N/A</v>
      </c>
      <c r="AO1245" s="16" t="str">
        <f>IF(AD1245="N/A", IF(V1245="N/A", "N/A", L1245+V1245), IF(AI1245="N/A", "N/A", AD1245+AI1245))</f>
        <v>N/A</v>
      </c>
      <c r="AP1245" s="16" t="str">
        <f>IF(AD1245="N/A", IF(W1245="N/A", "N/A", L1245+W1245), IF(AJ1245="N/A", "N/A", AD1245+AJ1245))</f>
        <v>N/A</v>
      </c>
      <c r="AQ1245" s="16" t="str">
        <f>IF(AD1245="N/A", IF(X1245="N/A", "N/A", L1245+X1245), IF(AK1245="N/A", "N/A", AD1245+AK1245))</f>
        <v>N/A</v>
      </c>
      <c r="AR1245" s="15" t="s">
        <v>40</v>
      </c>
      <c r="AS1245" s="15" t="s">
        <v>40</v>
      </c>
      <c r="AT1245" s="15" t="s">
        <v>40</v>
      </c>
      <c r="AU1245" s="15" t="s">
        <v>40</v>
      </c>
      <c r="AV1245" s="15" t="s">
        <v>40</v>
      </c>
      <c r="AW1245" s="15" t="s">
        <v>40</v>
      </c>
      <c r="AX1245" s="15" t="s">
        <v>40</v>
      </c>
      <c r="AY1245" s="15" t="s">
        <v>40</v>
      </c>
      <c r="AZ1245" s="15" t="s">
        <v>40</v>
      </c>
      <c r="BA1245" s="15" t="s">
        <v>40</v>
      </c>
      <c r="BB1245" s="15" t="s">
        <v>40</v>
      </c>
      <c r="BC1245" s="15" t="s">
        <v>40</v>
      </c>
      <c r="BD1245" s="15" t="s">
        <v>40</v>
      </c>
      <c r="BE1245" s="15" t="s">
        <v>40</v>
      </c>
      <c r="BF1245" s="15" t="s">
        <v>40</v>
      </c>
      <c r="BG1245" s="15" t="s">
        <v>40</v>
      </c>
      <c r="BH1245" s="15" t="s">
        <v>40</v>
      </c>
      <c r="BJ1245" s="16" t="e">
        <f>IF(AR1245="R", $CA1245, IF(OR(AR1245="P", AR1245="T", AR1245="N"), 0, IF($C1245="DM", $T1245, IF(OR(AR1245="Y", AR1245="IR"),$AM1245,IF(AR1245="C", IF($BI1245="Y", IF($AF1245="N/A", $Q1245, $AF1245), IF($AG1245="N/A", $T1245,$AG1245)))))))</f>
        <v>#VALUE!</v>
      </c>
      <c r="BK1245" s="16" t="e">
        <f>IF(AS1245="R", $CA1245, IF(OR(AS1245="P", AS1245="T", AS1245="N"), 0, IF($C1245="DM", $T1245, IF(OR(AS1245="Y", AS1245="IR"),$AM1245,IF(AS1245="C", IF($BI1245="Y", IF($AF1245="N/A", $Q1245, $AF1245), IF($AG1245="N/A", $T1245,$AG1245)))))))</f>
        <v>#VALUE!</v>
      </c>
      <c r="BL1245" s="16" t="e">
        <f>IF(AT1245="R", $CA1245, IF(OR(AT1245="P", AT1245="T", AT1245="N"), 0, IF($C1245="DM", $T1245, IF(OR(AT1245="Y", AT1245="IR"),$AM1245,IF(AT1245="C", IF($BI1245="Y", IF($AF1245="N/A", $Q1245, $AF1245), IF($AG1245="N/A", $T1245,$AG1245)))))))</f>
        <v>#VALUE!</v>
      </c>
      <c r="BM1245" s="16" t="e">
        <f>IF(AU1245="R", $CA1245, IF(OR(AU1245="P", AU1245="T", AU1245="N"), 0, IF($C1245="DM", $T1245, IF(OR(AU1245="Y", AU1245="IR"),$AM1245,IF(AU1245="C", IF($BI1245="Y", IF($AF1245="N/A", $Q1245, $AF1245), IF($AG1245="N/A", $T1245,$AG1245)))))))</f>
        <v>#VALUE!</v>
      </c>
      <c r="BN1245" s="16" t="e">
        <f>IF(AV1245="R", $CA1245, IF(OR(AV1245="P", AV1245="T", AV1245="N"), 0, IF($C1245="DM", $T1245, IF(OR(AV1245="Y", AV1245="IR"),$AM1245,IF(AV1245="C", IF($BI1245="Y", IF($AF1245="N/A", $Q1245, $AF1245), IF($AG1245="N/A", $T1245,$AG1245)))))))</f>
        <v>#VALUE!</v>
      </c>
      <c r="BO1245" s="16" t="e">
        <f>IF(AW1245="R", $CA1245, IF(OR(AW1245="P", AW1245="T", AW1245="N"), 0, IF($C1245="DM", $T1245, IF(OR(AW1245="Y", AW1245="IR"),$AM1245,IF(AW1245="C", IF($BI1245="Y", IF($AF1245="N/A", $Q1245, $AF1245), IF($AG1245="N/A", $T1245,$AG1245)))))))</f>
        <v>#VALUE!</v>
      </c>
      <c r="BP1245" s="16" t="e">
        <f>IF(AX1245="R", $CA1245, IF(OR(AX1245="P", AX1245="T", AX1245="N"), 0, IF($C1245="DM", $T1245, IF(OR(AX1245="Y", AX1245="IR"),$AM1245,IF(AX1245="C", IF($BI1245="Y", IF($AF1245="N/A", $Q1245, $AF1245), IF($AG1245="N/A", $T1245,$AG1245)))))))</f>
        <v>#VALUE!</v>
      </c>
      <c r="BQ1245" s="16" t="e">
        <f>IF(AY1245="R", $CA1245, IF(OR(AY1245="P", AY1245="T", AY1245="N"), 0, IF($C1245="DM", $T1245, IF(OR(AY1245="Y", AY1245="IR"),$AM1245,IF(AY1245="C", IF($BI1245="Y", IF($AF1245="N/A", $Q1245, $AF1245), IF($AG1245="N/A", $T1245,$AG1245)))))))</f>
        <v>#VALUE!</v>
      </c>
      <c r="BR1245" s="16" t="e">
        <f>IF(AZ1245="R", $CA1245, IF(OR(AZ1245="P", AZ1245="T", AZ1245="N"), 0, IF($C1245="DM", $T1245, IF(OR(AZ1245="Y", AZ1245="IR"),$AM1245,IF(AZ1245="C", IF($BI1245="Y", IF($AF1245="N/A", $Q1245, $AF1245), IF($AG1245="N/A", $T1245,$AG1245)))))))</f>
        <v>#VALUE!</v>
      </c>
      <c r="BS1245" s="16" t="e">
        <f>IF(BA1245="R", $CA1245, IF(OR(BA1245="P", BA1245="T", BA1245="N"), 0, IF($C1245="DM", $T1245, IF(OR(BA1245="Y", BA1245="IR"),$AM1245,IF(BA1245="C", IF($BI1245="Y", IF($AF1245="N/A", $Q1245, $AF1245), IF($AG1245="N/A", $T1245,$AG1245)))))))</f>
        <v>#VALUE!</v>
      </c>
      <c r="BT1245" s="16" t="e">
        <f>IF(BB1245="R", $CA1245, IF(OR(BB1245="P", BB1245="T", BB1245="N"), 0, IF($C1245="DM", $T1245, IF(OR(BB1245="Y", BB1245="IR"),$AM1245,IF(BB1245="C", IF($BI1245="Y", IF($BA1245="C", IF($AF1245="N/A", $Q1245, $AF1245), IF($AF1245="N/A", $T1245, $AM1245)), IF($AG1245="N/A", $T1245,$AG1245)))))))</f>
        <v>#VALUE!</v>
      </c>
      <c r="BU1245" s="16" t="e">
        <f>IF(BC1245="R", $CA1245, IF(OR(BC1245="P", BC1245="T", BC1245="N"), 0, IF($C1245="DM", $T1245, IF(OR(BC1245="Y", BC1245="IR"),$AM1245,IF(BC1245="C", IF($BI1245="Y", IF($BA1245="C", IF($AF1245="N/A", $Q1245, $AF1245), IF($AF1245="N/A", $T1245, $AM1245)), IF($AG1245="N/A", $T1245,$AG1245)))))))</f>
        <v>#VALUE!</v>
      </c>
      <c r="BV1245" s="16" t="e">
        <f>IF(BD1245="R", $CA1245, IF(OR(BD1245="P", BD1245="T", BD1245="N"), 0, IF($C1245="DM", $T1245, IF(OR(BD1245="Y", BD1245="IR"),$AM1245,IF(BD1245="C", IF($BI1245="Y", IF($BA1245="C", IF($AF1245="N/A", $Q1245, $AF1245), IF($AF1245="N/A", $T1245, $AM1245)), IF($AG1245="N/A", $T1245,$AG1245)))))))</f>
        <v>#VALUE!</v>
      </c>
      <c r="BW1245" s="16" t="e">
        <f>IF(BE1245="R", $CA1245, IF(OR(BE1245="P", BE1245="T", BE1245="N"), 0, IF($C1245="DM", $T1245, IF(OR(BE1245="Y", BE1245="IR"),$AM1245,IF(BE1245="C", IF($BI1245="Y", IF($BA1245="C", IF($AF1245="N/A", $Q1245, $AF1245), IF($AF1245="N/A", $T1245, $AM1245)), IF($AG1245="N/A", $T1245,$AG1245)))))))</f>
        <v>#VALUE!</v>
      </c>
      <c r="BX1245" s="16" t="e">
        <f>IF(BF1245="R", $CA1245, IF(OR(BF1245="P", BF1245="T", BF1245="N"), 0, IF($C1245="DM", $T1245, IF(OR(BF1245="Y", BF1245="IR"),$AM1245,IF(BF1245="C", IF($BI1245="Y", IF($BA1245="C", IF($AF1245="N/A", $Q1245, $AF1245), IF($AF1245="N/A", $T1245, $AM1245)), IF($AG1245="N/A", $T1245,$AG1245)))))))</f>
        <v>#VALUE!</v>
      </c>
      <c r="BY1245" s="16" t="e">
        <f>IF(BG1245="R", $CA1245, IF(OR(BG1245="P", BG1245="T", BG1245="N"), 0, IF($C1245="DM", $T1245, IF(OR(BG1245="Y", BG1245="IR"),$AM1245,IF(BG1245="C", IF($BI1245="Y", IF($BA1245="C", IF($AF1245="N/A", $Q1245, $AF1245), IF($AF1245="N/A", $T1245, $AM1245)), IF($AG1245="N/A", $T1245,$AG1245)))))))</f>
        <v>#VALUE!</v>
      </c>
      <c r="BZ1245" s="16" t="e">
        <f>IF(BH1245="R", $CA1245, IF(OR(BH1245="P", BH1245="T", BH1245="N"), 0, IF($C1245="DM", $T1245, IF(OR(BH1245="Y", BH1245="IR"),$AM1245,IF(BH1245="C", IF($BI1245="Y", IF($BA1245="C", IF($AF1245="N/A", $Q1245, $AF1245), IF($AF1245="N/A", $T1245, $AM1245)), IF($AG1245="N/A", $T1245,$AG1245)))))))</f>
        <v>#VALUE!</v>
      </c>
      <c r="CA1245" s="15" t="s">
        <v>75</v>
      </c>
      <c r="CB1245" s="16" t="e">
        <f>BZ1245</f>
        <v>#VALUE!</v>
      </c>
      <c r="CC1245" s="15" t="str">
        <f>IF(OR($BH1245="T", $BH1245="R"), 0, IF($BH1245="C", IF($BI1245="Y", IF($BA1245="C", 0, IF(AF1245="N/A", Q1245-T1245, AF1245-AG1245)), IF($AF1245="N/A", U1245, AH1245)), AN1245))</f>
        <v>N/A</v>
      </c>
      <c r="CD1245" s="15" t="str">
        <f>IF(OR($BH1245="T", $BH1245="R"), 0, IF($BH1245="C", IF($BI1245="Y", 0, IF($AF1245="N/A", V1245, AI1245)), AO1245))</f>
        <v>N/A</v>
      </c>
      <c r="CE1245" s="15" t="str">
        <f>IF(OR($BH1245="T", $BH1245="R"), 0, IF($BH1245="C", IF($BI1245="Y", 0, IF($AF1245="N/A", W1245, AJ1245)), AP1245))</f>
        <v>N/A</v>
      </c>
      <c r="CF1245" s="15" t="str">
        <f>IF(OR($BH1245="T", $BH1245="R"), 0, IF($BH1245="C", IF($BI1245="Y", 0, IF($AF1245="N/A", X1245, AK1245)), AQ1245))</f>
        <v>N/A</v>
      </c>
    </row>
    <row r="1246" spans="1:84" x14ac:dyDescent="0.25">
      <c r="A1246" s="14">
        <v>6223</v>
      </c>
      <c r="B1246" s="15"/>
      <c r="C1246" s="15"/>
      <c r="D1246" s="15"/>
      <c r="E1246" s="15" t="e">
        <f>VLOOKUP(B1246, 'Rookie Year'!$A$2:$B$55679,2,FALSE)</f>
        <v>#N/A</v>
      </c>
      <c r="F1246" s="15">
        <v>2024</v>
      </c>
      <c r="G1246" s="15" t="s">
        <v>42</v>
      </c>
      <c r="H1246" s="15"/>
      <c r="I1246" s="16"/>
      <c r="J1246" s="15"/>
      <c r="K1246" s="17">
        <f>IF(AND(G1246&lt;&gt;"N",R1246="N/A"), IF(I1246&lt;4, 0, 0.25),IF(I1246=1, IF(J1246=1,0.25, 0.25), IF(I1246&lt;13, 0.25, IF(I1246&lt;26, 0.4, IF(I1246&lt;51, 0.6, 0.75)))))</f>
        <v>0.25</v>
      </c>
      <c r="L1246" s="16">
        <f>I1246-M1246</f>
        <v>0</v>
      </c>
      <c r="M1246" s="16">
        <f>ROUNDUP(I1246*K1246,0)</f>
        <v>0</v>
      </c>
      <c r="N1246" s="16">
        <f>M1246*J1246</f>
        <v>0</v>
      </c>
      <c r="O1246" s="16">
        <v>0</v>
      </c>
      <c r="P1246" s="16">
        <v>0</v>
      </c>
      <c r="Q1246" s="16">
        <f>N1246-O1246-P1246</f>
        <v>0</v>
      </c>
      <c r="R1246" s="15" t="s">
        <v>75</v>
      </c>
      <c r="S1246" s="15">
        <f>IF(R1246="N/A", J1246-($B$1-F1246), J1246-($B$1-R1246))</f>
        <v>0</v>
      </c>
      <c r="T1246" s="16" t="str">
        <f>IF($S1246&lt;1, "N/A", $M1246)</f>
        <v>N/A</v>
      </c>
      <c r="U1246" s="16" t="str">
        <f>IF($S1246&lt;2, "N/A", $M1246)</f>
        <v>N/A</v>
      </c>
      <c r="V1246" s="16" t="str">
        <f>IF($S1246&lt;3, "N/A", $M1246)</f>
        <v>N/A</v>
      </c>
      <c r="W1246" s="16" t="str">
        <f>IF($S1246&lt;4, "N/A", $M1246)</f>
        <v>N/A</v>
      </c>
      <c r="X1246" s="16" t="str">
        <f>IF($S1246&lt;5, "N/A", $M1246)</f>
        <v>N/A</v>
      </c>
      <c r="Y1246" s="15" t="str">
        <f>IF(SUM(T1246:X1246)&lt;&gt;Q1246, "CHECK", "OK")</f>
        <v>OK</v>
      </c>
      <c r="Z1246" s="15" t="str">
        <f>IF(F1246=$B$1, "No", IF(S1246=1, "Yes", "No"))</f>
        <v>No</v>
      </c>
      <c r="AA1246" s="18" t="str">
        <f>IF(C1246="DM", "N/A", IF(Z1246="No","N/A",VLOOKUP(B1246,'Extension List'!$A$3:$R$1972,18,FALSE)))</f>
        <v>N/A</v>
      </c>
      <c r="AB1246" s="15" t="str">
        <f>IF(C1246="DM", "N/A", IF(Z1246="No","N/A",VLOOKUP(B1246,'Extension List'!$A$3:$T$1972,20,FALSE)))</f>
        <v>N/A</v>
      </c>
      <c r="AC1246" s="15" t="str">
        <f>IF(AA1246="N/A", "N/A", 0)</f>
        <v>N/A</v>
      </c>
      <c r="AD1246" s="16" t="str">
        <f>IF(AE1246="N/A", "N/A", AA1246-AE1246)</f>
        <v>N/A</v>
      </c>
      <c r="AE1246" s="16" t="str">
        <f>IF(AA1246="N/A", "N/A", IF(AC1246&gt;0, IF(AA1246&lt;13, ROUNDUP(0.25*AA1246,0), IF(AA1246&lt;26, ROUNDUP(0.4*AA1246,0), IF(AA1246&lt;51, ROUNDUP(0.6*AA1246,0), ROUNDUP(0.75*AA1246,0)))), "N/A"))</f>
        <v>N/A</v>
      </c>
      <c r="AF1246" s="16" t="str">
        <f>IF(AD1246="N/A","N/A", (AE1246*AC1246)+Q1246)</f>
        <v>N/A</v>
      </c>
      <c r="AG1246" s="16" t="str">
        <f>IF($AF1246="N/A", "N/A", "TBC")</f>
        <v>N/A</v>
      </c>
      <c r="AH1246" s="16" t="str">
        <f>IF($AF1246="N/A", "N/A", "TBC")</f>
        <v>N/A</v>
      </c>
      <c r="AI1246" s="16" t="str">
        <f>IF($AF1246="N/A","N/A",IF(AC1246&gt;1,"TBC","N/A"))</f>
        <v>N/A</v>
      </c>
      <c r="AJ1246" s="16" t="str">
        <f>IF($AF1246="N/A","N/A",IF(AC1246&gt;2,"TBC","N/A"))</f>
        <v>N/A</v>
      </c>
      <c r="AK1246" s="16" t="str">
        <f>IF($AF1246="N/A","N/A",IF(AC1246&gt;3,"TBC","N/A"))</f>
        <v>N/A</v>
      </c>
      <c r="AL1246" s="16" t="str">
        <f>IF(AC1246="N/A","N/A",IF(AC1246&gt;0,IF(SUM(AG1246:AK1246)&lt;&gt;AF1246,"CHECK","OK"),"N/A"))</f>
        <v>N/A</v>
      </c>
      <c r="AM1246" s="16" t="e">
        <f>IF(AD1246="N/A", L1246+T1246, L1246+AG1246)</f>
        <v>#VALUE!</v>
      </c>
      <c r="AN1246" s="16" t="str">
        <f>IF(AD1246="N/A", IF(U1246="N/A", "N/A", L1246+U1246), AD1246+AH1246)</f>
        <v>N/A</v>
      </c>
      <c r="AO1246" s="16" t="str">
        <f>IF(AD1246="N/A", IF(V1246="N/A", "N/A", L1246+V1246), IF(AI1246="N/A", "N/A", AD1246+AI1246))</f>
        <v>N/A</v>
      </c>
      <c r="AP1246" s="16" t="str">
        <f>IF(AD1246="N/A", IF(W1246="N/A", "N/A", L1246+W1246), IF(AJ1246="N/A", "N/A", AD1246+AJ1246))</f>
        <v>N/A</v>
      </c>
      <c r="AQ1246" s="16" t="str">
        <f>IF(AD1246="N/A", IF(X1246="N/A", "N/A", L1246+X1246), IF(AK1246="N/A", "N/A", AD1246+AK1246))</f>
        <v>N/A</v>
      </c>
      <c r="AR1246" s="15" t="s">
        <v>40</v>
      </c>
      <c r="AS1246" s="15" t="s">
        <v>40</v>
      </c>
      <c r="AT1246" s="15" t="s">
        <v>40</v>
      </c>
      <c r="AU1246" s="15" t="s">
        <v>40</v>
      </c>
      <c r="AV1246" s="15" t="s">
        <v>40</v>
      </c>
      <c r="AW1246" s="15" t="s">
        <v>40</v>
      </c>
      <c r="AX1246" s="15" t="s">
        <v>40</v>
      </c>
      <c r="AY1246" s="15" t="s">
        <v>40</v>
      </c>
      <c r="AZ1246" s="15" t="s">
        <v>40</v>
      </c>
      <c r="BA1246" s="15" t="s">
        <v>40</v>
      </c>
      <c r="BB1246" s="15" t="s">
        <v>40</v>
      </c>
      <c r="BC1246" s="15" t="s">
        <v>40</v>
      </c>
      <c r="BD1246" s="15" t="s">
        <v>40</v>
      </c>
      <c r="BE1246" s="15" t="s">
        <v>40</v>
      </c>
      <c r="BF1246" s="15" t="s">
        <v>40</v>
      </c>
      <c r="BG1246" s="15" t="s">
        <v>40</v>
      </c>
      <c r="BH1246" s="15" t="s">
        <v>40</v>
      </c>
      <c r="BJ1246" s="16" t="e">
        <f>IF(AR1246="R", $CA1246, IF(OR(AR1246="P", AR1246="T", AR1246="N"), 0, IF($C1246="DM", $T1246, IF(OR(AR1246="Y", AR1246="IR"),$AM1246,IF(AR1246="C", IF($BI1246="Y", IF($AF1246="N/A", $Q1246, $AF1246), IF($AG1246="N/A", $T1246,$AG1246)))))))</f>
        <v>#VALUE!</v>
      </c>
      <c r="BK1246" s="16" t="e">
        <f>IF(AS1246="R", $CA1246, IF(OR(AS1246="P", AS1246="T", AS1246="N"), 0, IF($C1246="DM", $T1246, IF(OR(AS1246="Y", AS1246="IR"),$AM1246,IF(AS1246="C", IF($BI1246="Y", IF($AF1246="N/A", $Q1246, $AF1246), IF($AG1246="N/A", $T1246,$AG1246)))))))</f>
        <v>#VALUE!</v>
      </c>
      <c r="BL1246" s="16" t="e">
        <f>IF(AT1246="R", $CA1246, IF(OR(AT1246="P", AT1246="T", AT1246="N"), 0, IF($C1246="DM", $T1246, IF(OR(AT1246="Y", AT1246="IR"),$AM1246,IF(AT1246="C", IF($BI1246="Y", IF($AF1246="N/A", $Q1246, $AF1246), IF($AG1246="N/A", $T1246,$AG1246)))))))</f>
        <v>#VALUE!</v>
      </c>
      <c r="BM1246" s="16" t="e">
        <f>IF(AU1246="R", $CA1246, IF(OR(AU1246="P", AU1246="T", AU1246="N"), 0, IF($C1246="DM", $T1246, IF(OR(AU1246="Y", AU1246="IR"),$AM1246,IF(AU1246="C", IF($BI1246="Y", IF($AF1246="N/A", $Q1246, $AF1246), IF($AG1246="N/A", $T1246,$AG1246)))))))</f>
        <v>#VALUE!</v>
      </c>
      <c r="BN1246" s="16" t="e">
        <f>IF(AV1246="R", $CA1246, IF(OR(AV1246="P", AV1246="T", AV1246="N"), 0, IF($C1246="DM", $T1246, IF(OR(AV1246="Y", AV1246="IR"),$AM1246,IF(AV1246="C", IF($BI1246="Y", IF($AF1246="N/A", $Q1246, $AF1246), IF($AG1246="N/A", $T1246,$AG1246)))))))</f>
        <v>#VALUE!</v>
      </c>
      <c r="BO1246" s="16" t="e">
        <f>IF(AW1246="R", $CA1246, IF(OR(AW1246="P", AW1246="T", AW1246="N"), 0, IF($C1246="DM", $T1246, IF(OR(AW1246="Y", AW1246="IR"),$AM1246,IF(AW1246="C", IF($BI1246="Y", IF($AF1246="N/A", $Q1246, $AF1246), IF($AG1246="N/A", $T1246,$AG1246)))))))</f>
        <v>#VALUE!</v>
      </c>
      <c r="BP1246" s="16" t="e">
        <f>IF(AX1246="R", $CA1246, IF(OR(AX1246="P", AX1246="T", AX1246="N"), 0, IF($C1246="DM", $T1246, IF(OR(AX1246="Y", AX1246="IR"),$AM1246,IF(AX1246="C", IF($BI1246="Y", IF($AF1246="N/A", $Q1246, $AF1246), IF($AG1246="N/A", $T1246,$AG1246)))))))</f>
        <v>#VALUE!</v>
      </c>
      <c r="BQ1246" s="16" t="e">
        <f>IF(AY1246="R", $CA1246, IF(OR(AY1246="P", AY1246="T", AY1246="N"), 0, IF($C1246="DM", $T1246, IF(OR(AY1246="Y", AY1246="IR"),$AM1246,IF(AY1246="C", IF($BI1246="Y", IF($AF1246="N/A", $Q1246, $AF1246), IF($AG1246="N/A", $T1246,$AG1246)))))))</f>
        <v>#VALUE!</v>
      </c>
      <c r="BR1246" s="16" t="e">
        <f>IF(AZ1246="R", $CA1246, IF(OR(AZ1246="P", AZ1246="T", AZ1246="N"), 0, IF($C1246="DM", $T1246, IF(OR(AZ1246="Y", AZ1246="IR"),$AM1246,IF(AZ1246="C", IF($BI1246="Y", IF($AF1246="N/A", $Q1246, $AF1246), IF($AG1246="N/A", $T1246,$AG1246)))))))</f>
        <v>#VALUE!</v>
      </c>
      <c r="BS1246" s="16" t="e">
        <f>IF(BA1246="R", $CA1246, IF(OR(BA1246="P", BA1246="T", BA1246="N"), 0, IF($C1246="DM", $T1246, IF(OR(BA1246="Y", BA1246="IR"),$AM1246,IF(BA1246="C", IF($BI1246="Y", IF($AF1246="N/A", $Q1246, $AF1246), IF($AG1246="N/A", $T1246,$AG1246)))))))</f>
        <v>#VALUE!</v>
      </c>
      <c r="BT1246" s="16" t="e">
        <f>IF(BB1246="R", $CA1246, IF(OR(BB1246="P", BB1246="T", BB1246="N"), 0, IF($C1246="DM", $T1246, IF(OR(BB1246="Y", BB1246="IR"),$AM1246,IF(BB1246="C", IF($BI1246="Y", IF($BA1246="C", IF($AF1246="N/A", $Q1246, $AF1246), IF($AF1246="N/A", $T1246, $AM1246)), IF($AG1246="N/A", $T1246,$AG1246)))))))</f>
        <v>#VALUE!</v>
      </c>
      <c r="BU1246" s="16" t="e">
        <f>IF(BC1246="R", $CA1246, IF(OR(BC1246="P", BC1246="T", BC1246="N"), 0, IF($C1246="DM", $T1246, IF(OR(BC1246="Y", BC1246="IR"),$AM1246,IF(BC1246="C", IF($BI1246="Y", IF($BA1246="C", IF($AF1246="N/A", $Q1246, $AF1246), IF($AF1246="N/A", $T1246, $AM1246)), IF($AG1246="N/A", $T1246,$AG1246)))))))</f>
        <v>#VALUE!</v>
      </c>
      <c r="BV1246" s="16" t="e">
        <f>IF(BD1246="R", $CA1246, IF(OR(BD1246="P", BD1246="T", BD1246="N"), 0, IF($C1246="DM", $T1246, IF(OR(BD1246="Y", BD1246="IR"),$AM1246,IF(BD1246="C", IF($BI1246="Y", IF($BA1246="C", IF($AF1246="N/A", $Q1246, $AF1246), IF($AF1246="N/A", $T1246, $AM1246)), IF($AG1246="N/A", $T1246,$AG1246)))))))</f>
        <v>#VALUE!</v>
      </c>
      <c r="BW1246" s="16" t="e">
        <f>IF(BE1246="R", $CA1246, IF(OR(BE1246="P", BE1246="T", BE1246="N"), 0, IF($C1246="DM", $T1246, IF(OR(BE1246="Y", BE1246="IR"),$AM1246,IF(BE1246="C", IF($BI1246="Y", IF($BA1246="C", IF($AF1246="N/A", $Q1246, $AF1246), IF($AF1246="N/A", $T1246, $AM1246)), IF($AG1246="N/A", $T1246,$AG1246)))))))</f>
        <v>#VALUE!</v>
      </c>
      <c r="BX1246" s="16" t="e">
        <f>IF(BF1246="R", $CA1246, IF(OR(BF1246="P", BF1246="T", BF1246="N"), 0, IF($C1246="DM", $T1246, IF(OR(BF1246="Y", BF1246="IR"),$AM1246,IF(BF1246="C", IF($BI1246="Y", IF($BA1246="C", IF($AF1246="N/A", $Q1246, $AF1246), IF($AF1246="N/A", $T1246, $AM1246)), IF($AG1246="N/A", $T1246,$AG1246)))))))</f>
        <v>#VALUE!</v>
      </c>
      <c r="BY1246" s="16" t="e">
        <f>IF(BG1246="R", $CA1246, IF(OR(BG1246="P", BG1246="T", BG1246="N"), 0, IF($C1246="DM", $T1246, IF(OR(BG1246="Y", BG1246="IR"),$AM1246,IF(BG1246="C", IF($BI1246="Y", IF($BA1246="C", IF($AF1246="N/A", $Q1246, $AF1246), IF($AF1246="N/A", $T1246, $AM1246)), IF($AG1246="N/A", $T1246,$AG1246)))))))</f>
        <v>#VALUE!</v>
      </c>
      <c r="BZ1246" s="16" t="e">
        <f>IF(BH1246="R", $CA1246, IF(OR(BH1246="P", BH1246="T", BH1246="N"), 0, IF($C1246="DM", $T1246, IF(OR(BH1246="Y", BH1246="IR"),$AM1246,IF(BH1246="C", IF($BI1246="Y", IF($BA1246="C", IF($AF1246="N/A", $Q1246, $AF1246), IF($AF1246="N/A", $T1246, $AM1246)), IF($AG1246="N/A", $T1246,$AG1246)))))))</f>
        <v>#VALUE!</v>
      </c>
      <c r="CA1246" s="15" t="s">
        <v>75</v>
      </c>
      <c r="CB1246" s="16" t="e">
        <f>BZ1246</f>
        <v>#VALUE!</v>
      </c>
      <c r="CC1246" s="15" t="str">
        <f>IF(OR($BH1246="T", $BH1246="R"), 0, IF($BH1246="C", IF($BI1246="Y", IF($BA1246="C", 0, IF(AF1246="N/A", Q1246-T1246, AF1246-AG1246)), IF($AF1246="N/A", U1246, AH1246)), AN1246))</f>
        <v>N/A</v>
      </c>
      <c r="CD1246" s="15" t="str">
        <f>IF(OR($BH1246="T", $BH1246="R"), 0, IF($BH1246="C", IF($BI1246="Y", 0, IF($AF1246="N/A", V1246, AI1246)), AO1246))</f>
        <v>N/A</v>
      </c>
      <c r="CE1246" s="15" t="str">
        <f>IF(OR($BH1246="T", $BH1246="R"), 0, IF($BH1246="C", IF($BI1246="Y", 0, IF($AF1246="N/A", W1246, AJ1246)), AP1246))</f>
        <v>N/A</v>
      </c>
      <c r="CF1246" s="15" t="str">
        <f>IF(OR($BH1246="T", $BH1246="R"), 0, IF($BH1246="C", IF($BI1246="Y", 0, IF($AF1246="N/A", X1246, AK1246)), AQ1246))</f>
        <v>N/A</v>
      </c>
    </row>
    <row r="1247" spans="1:84" x14ac:dyDescent="0.25">
      <c r="A1247" s="14">
        <v>6224</v>
      </c>
      <c r="B1247" s="15"/>
      <c r="C1247" s="15"/>
      <c r="D1247" s="15"/>
      <c r="E1247" s="15" t="e">
        <f>VLOOKUP(B1247, 'Rookie Year'!$A$2:$B$55679,2,FALSE)</f>
        <v>#N/A</v>
      </c>
      <c r="F1247" s="15">
        <v>2024</v>
      </c>
      <c r="G1247" s="15" t="s">
        <v>42</v>
      </c>
      <c r="H1247" s="15"/>
      <c r="I1247" s="16"/>
      <c r="J1247" s="15"/>
      <c r="K1247" s="17">
        <f>IF(AND(G1247&lt;&gt;"N",R1247="N/A"), IF(I1247&lt;4, 0, 0.25),IF(I1247=1, IF(J1247=1,0.25, 0.25), IF(I1247&lt;13, 0.25, IF(I1247&lt;26, 0.4, IF(I1247&lt;51, 0.6, 0.75)))))</f>
        <v>0.25</v>
      </c>
      <c r="L1247" s="16">
        <f>I1247-M1247</f>
        <v>0</v>
      </c>
      <c r="M1247" s="16">
        <f>ROUNDUP(I1247*K1247,0)</f>
        <v>0</v>
      </c>
      <c r="N1247" s="16">
        <f>M1247*J1247</f>
        <v>0</v>
      </c>
      <c r="O1247" s="16">
        <v>0</v>
      </c>
      <c r="P1247" s="16">
        <v>0</v>
      </c>
      <c r="Q1247" s="16">
        <f>N1247-O1247-P1247</f>
        <v>0</v>
      </c>
      <c r="R1247" s="15" t="s">
        <v>75</v>
      </c>
      <c r="S1247" s="15">
        <f>IF(R1247="N/A", J1247-($B$1-F1247), J1247-($B$1-R1247))</f>
        <v>0</v>
      </c>
      <c r="T1247" s="16" t="str">
        <f>IF($S1247&lt;1, "N/A", $M1247)</f>
        <v>N/A</v>
      </c>
      <c r="U1247" s="16" t="str">
        <f>IF($S1247&lt;2, "N/A", $M1247)</f>
        <v>N/A</v>
      </c>
      <c r="V1247" s="16" t="str">
        <f>IF($S1247&lt;3, "N/A", $M1247)</f>
        <v>N/A</v>
      </c>
      <c r="W1247" s="16" t="str">
        <f>IF($S1247&lt;4, "N/A", $M1247)</f>
        <v>N/A</v>
      </c>
      <c r="X1247" s="16" t="str">
        <f>IF($S1247&lt;5, "N/A", $M1247)</f>
        <v>N/A</v>
      </c>
      <c r="Y1247" s="15" t="str">
        <f>IF(SUM(T1247:X1247)&lt;&gt;Q1247, "CHECK", "OK")</f>
        <v>OK</v>
      </c>
      <c r="Z1247" s="15" t="str">
        <f>IF(F1247=$B$1, "No", IF(S1247=1, "Yes", "No"))</f>
        <v>No</v>
      </c>
      <c r="AA1247" s="18" t="str">
        <f>IF(C1247="DM", "N/A", IF(Z1247="No","N/A",VLOOKUP(B1247,'Extension List'!$A$3:$R$1972,18,FALSE)))</f>
        <v>N/A</v>
      </c>
      <c r="AB1247" s="15" t="str">
        <f>IF(C1247="DM", "N/A", IF(Z1247="No","N/A",VLOOKUP(B1247,'Extension List'!$A$3:$T$1972,20,FALSE)))</f>
        <v>N/A</v>
      </c>
      <c r="AC1247" s="15" t="str">
        <f>IF(AA1247="N/A", "N/A", 0)</f>
        <v>N/A</v>
      </c>
      <c r="AD1247" s="16" t="str">
        <f>IF(AE1247="N/A", "N/A", AA1247-AE1247)</f>
        <v>N/A</v>
      </c>
      <c r="AE1247" s="16" t="str">
        <f>IF(AA1247="N/A", "N/A", IF(AC1247&gt;0, IF(AA1247&lt;13, ROUNDUP(0.25*AA1247,0), IF(AA1247&lt;26, ROUNDUP(0.4*AA1247,0), IF(AA1247&lt;51, ROUNDUP(0.6*AA1247,0), ROUNDUP(0.75*AA1247,0)))), "N/A"))</f>
        <v>N/A</v>
      </c>
      <c r="AF1247" s="16" t="str">
        <f>IF(AD1247="N/A","N/A", (AE1247*AC1247)+Q1247)</f>
        <v>N/A</v>
      </c>
      <c r="AG1247" s="16" t="str">
        <f>IF($AF1247="N/A", "N/A", "TBC")</f>
        <v>N/A</v>
      </c>
      <c r="AH1247" s="16" t="str">
        <f>IF($AF1247="N/A", "N/A", "TBC")</f>
        <v>N/A</v>
      </c>
      <c r="AI1247" s="16" t="str">
        <f>IF($AF1247="N/A","N/A",IF(AC1247&gt;1,"TBC","N/A"))</f>
        <v>N/A</v>
      </c>
      <c r="AJ1247" s="16" t="str">
        <f>IF($AF1247="N/A","N/A",IF(AC1247&gt;2,"TBC","N/A"))</f>
        <v>N/A</v>
      </c>
      <c r="AK1247" s="16" t="str">
        <f>IF($AF1247="N/A","N/A",IF(AC1247&gt;3,"TBC","N/A"))</f>
        <v>N/A</v>
      </c>
      <c r="AL1247" s="16" t="str">
        <f>IF(AC1247="N/A","N/A",IF(AC1247&gt;0,IF(SUM(AG1247:AK1247)&lt;&gt;AF1247,"CHECK","OK"),"N/A"))</f>
        <v>N/A</v>
      </c>
      <c r="AM1247" s="16" t="e">
        <f>IF(AD1247="N/A", L1247+T1247, L1247+AG1247)</f>
        <v>#VALUE!</v>
      </c>
      <c r="AN1247" s="16" t="str">
        <f>IF(AD1247="N/A", IF(U1247="N/A", "N/A", L1247+U1247), AD1247+AH1247)</f>
        <v>N/A</v>
      </c>
      <c r="AO1247" s="16" t="str">
        <f>IF(AD1247="N/A", IF(V1247="N/A", "N/A", L1247+V1247), IF(AI1247="N/A", "N/A", AD1247+AI1247))</f>
        <v>N/A</v>
      </c>
      <c r="AP1247" s="16" t="str">
        <f>IF(AD1247="N/A", IF(W1247="N/A", "N/A", L1247+W1247), IF(AJ1247="N/A", "N/A", AD1247+AJ1247))</f>
        <v>N/A</v>
      </c>
      <c r="AQ1247" s="16" t="str">
        <f>IF(AD1247="N/A", IF(X1247="N/A", "N/A", L1247+X1247), IF(AK1247="N/A", "N/A", AD1247+AK1247))</f>
        <v>N/A</v>
      </c>
      <c r="AR1247" s="15" t="s">
        <v>40</v>
      </c>
      <c r="AS1247" s="15" t="s">
        <v>40</v>
      </c>
      <c r="AT1247" s="15" t="s">
        <v>40</v>
      </c>
      <c r="AU1247" s="15" t="s">
        <v>40</v>
      </c>
      <c r="AV1247" s="15" t="s">
        <v>40</v>
      </c>
      <c r="AW1247" s="15" t="s">
        <v>40</v>
      </c>
      <c r="AX1247" s="15" t="s">
        <v>40</v>
      </c>
      <c r="AY1247" s="15" t="s">
        <v>40</v>
      </c>
      <c r="AZ1247" s="15" t="s">
        <v>40</v>
      </c>
      <c r="BA1247" s="15" t="s">
        <v>40</v>
      </c>
      <c r="BB1247" s="15" t="s">
        <v>40</v>
      </c>
      <c r="BC1247" s="15" t="s">
        <v>40</v>
      </c>
      <c r="BD1247" s="15" t="s">
        <v>40</v>
      </c>
      <c r="BE1247" s="15" t="s">
        <v>40</v>
      </c>
      <c r="BF1247" s="15" t="s">
        <v>40</v>
      </c>
      <c r="BG1247" s="15" t="s">
        <v>40</v>
      </c>
      <c r="BH1247" s="15" t="s">
        <v>40</v>
      </c>
      <c r="BJ1247" s="16" t="e">
        <f>IF(AR1247="R", $CA1247, IF(OR(AR1247="P", AR1247="T", AR1247="N"), 0, IF($C1247="DM", $T1247, IF(OR(AR1247="Y", AR1247="IR"),$AM1247,IF(AR1247="C", IF($BI1247="Y", IF($AF1247="N/A", $Q1247, $AF1247), IF($AG1247="N/A", $T1247,$AG1247)))))))</f>
        <v>#VALUE!</v>
      </c>
      <c r="BK1247" s="16" t="e">
        <f>IF(AS1247="R", $CA1247, IF(OR(AS1247="P", AS1247="T", AS1247="N"), 0, IF($C1247="DM", $T1247, IF(OR(AS1247="Y", AS1247="IR"),$AM1247,IF(AS1247="C", IF($BI1247="Y", IF($AF1247="N/A", $Q1247, $AF1247), IF($AG1247="N/A", $T1247,$AG1247)))))))</f>
        <v>#VALUE!</v>
      </c>
      <c r="BL1247" s="16" t="e">
        <f>IF(AT1247="R", $CA1247, IF(OR(AT1247="P", AT1247="T", AT1247="N"), 0, IF($C1247="DM", $T1247, IF(OR(AT1247="Y", AT1247="IR"),$AM1247,IF(AT1247="C", IF($BI1247="Y", IF($AF1247="N/A", $Q1247, $AF1247), IF($AG1247="N/A", $T1247,$AG1247)))))))</f>
        <v>#VALUE!</v>
      </c>
      <c r="BM1247" s="16" t="e">
        <f>IF(AU1247="R", $CA1247, IF(OR(AU1247="P", AU1247="T", AU1247="N"), 0, IF($C1247="DM", $T1247, IF(OR(AU1247="Y", AU1247="IR"),$AM1247,IF(AU1247="C", IF($BI1247="Y", IF($AF1247="N/A", $Q1247, $AF1247), IF($AG1247="N/A", $T1247,$AG1247)))))))</f>
        <v>#VALUE!</v>
      </c>
      <c r="BN1247" s="16" t="e">
        <f>IF(AV1247="R", $CA1247, IF(OR(AV1247="P", AV1247="T", AV1247="N"), 0, IF($C1247="DM", $T1247, IF(OR(AV1247="Y", AV1247="IR"),$AM1247,IF(AV1247="C", IF($BI1247="Y", IF($AF1247="N/A", $Q1247, $AF1247), IF($AG1247="N/A", $T1247,$AG1247)))))))</f>
        <v>#VALUE!</v>
      </c>
      <c r="BO1247" s="16" t="e">
        <f>IF(AW1247="R", $CA1247, IF(OR(AW1247="P", AW1247="T", AW1247="N"), 0, IF($C1247="DM", $T1247, IF(OR(AW1247="Y", AW1247="IR"),$AM1247,IF(AW1247="C", IF($BI1247="Y", IF($AF1247="N/A", $Q1247, $AF1247), IF($AG1247="N/A", $T1247,$AG1247)))))))</f>
        <v>#VALUE!</v>
      </c>
      <c r="BP1247" s="16" t="e">
        <f>IF(AX1247="R", $CA1247, IF(OR(AX1247="P", AX1247="T", AX1247="N"), 0, IF($C1247="DM", $T1247, IF(OR(AX1247="Y", AX1247="IR"),$AM1247,IF(AX1247="C", IF($BI1247="Y", IF($AF1247="N/A", $Q1247, $AF1247), IF($AG1247="N/A", $T1247,$AG1247)))))))</f>
        <v>#VALUE!</v>
      </c>
      <c r="BQ1247" s="16" t="e">
        <f>IF(AY1247="R", $CA1247, IF(OR(AY1247="P", AY1247="T", AY1247="N"), 0, IF($C1247="DM", $T1247, IF(OR(AY1247="Y", AY1247="IR"),$AM1247,IF(AY1247="C", IF($BI1247="Y", IF($AF1247="N/A", $Q1247, $AF1247), IF($AG1247="N/A", $T1247,$AG1247)))))))</f>
        <v>#VALUE!</v>
      </c>
      <c r="BR1247" s="16" t="e">
        <f>IF(AZ1247="R", $CA1247, IF(OR(AZ1247="P", AZ1247="T", AZ1247="N"), 0, IF($C1247="DM", $T1247, IF(OR(AZ1247="Y", AZ1247="IR"),$AM1247,IF(AZ1247="C", IF($BI1247="Y", IF($AF1247="N/A", $Q1247, $AF1247), IF($AG1247="N/A", $T1247,$AG1247)))))))</f>
        <v>#VALUE!</v>
      </c>
      <c r="BS1247" s="16" t="e">
        <f>IF(BA1247="R", $CA1247, IF(OR(BA1247="P", BA1247="T", BA1247="N"), 0, IF($C1247="DM", $T1247, IF(OR(BA1247="Y", BA1247="IR"),$AM1247,IF(BA1247="C", IF($BI1247="Y", IF($AF1247="N/A", $Q1247, $AF1247), IF($AG1247="N/A", $T1247,$AG1247)))))))</f>
        <v>#VALUE!</v>
      </c>
      <c r="BT1247" s="16" t="e">
        <f>IF(BB1247="R", $CA1247, IF(OR(BB1247="P", BB1247="T", BB1247="N"), 0, IF($C1247="DM", $T1247, IF(OR(BB1247="Y", BB1247="IR"),$AM1247,IF(BB1247="C", IF($BI1247="Y", IF($BA1247="C", IF($AF1247="N/A", $Q1247, $AF1247), IF($AF1247="N/A", $T1247, $AM1247)), IF($AG1247="N/A", $T1247,$AG1247)))))))</f>
        <v>#VALUE!</v>
      </c>
      <c r="BU1247" s="16" t="e">
        <f>IF(BC1247="R", $CA1247, IF(OR(BC1247="P", BC1247="T", BC1247="N"), 0, IF($C1247="DM", $T1247, IF(OR(BC1247="Y", BC1247="IR"),$AM1247,IF(BC1247="C", IF($BI1247="Y", IF($BA1247="C", IF($AF1247="N/A", $Q1247, $AF1247), IF($AF1247="N/A", $T1247, $AM1247)), IF($AG1247="N/A", $T1247,$AG1247)))))))</f>
        <v>#VALUE!</v>
      </c>
      <c r="BV1247" s="16" t="e">
        <f>IF(BD1247="R", $CA1247, IF(OR(BD1247="P", BD1247="T", BD1247="N"), 0, IF($C1247="DM", $T1247, IF(OR(BD1247="Y", BD1247="IR"),$AM1247,IF(BD1247="C", IF($BI1247="Y", IF($BA1247="C", IF($AF1247="N/A", $Q1247, $AF1247), IF($AF1247="N/A", $T1247, $AM1247)), IF($AG1247="N/A", $T1247,$AG1247)))))))</f>
        <v>#VALUE!</v>
      </c>
      <c r="BW1247" s="16" t="e">
        <f>IF(BE1247="R", $CA1247, IF(OR(BE1247="P", BE1247="T", BE1247="N"), 0, IF($C1247="DM", $T1247, IF(OR(BE1247="Y", BE1247="IR"),$AM1247,IF(BE1247="C", IF($BI1247="Y", IF($BA1247="C", IF($AF1247="N/A", $Q1247, $AF1247), IF($AF1247="N/A", $T1247, $AM1247)), IF($AG1247="N/A", $T1247,$AG1247)))))))</f>
        <v>#VALUE!</v>
      </c>
      <c r="BX1247" s="16" t="e">
        <f>IF(BF1247="R", $CA1247, IF(OR(BF1247="P", BF1247="T", BF1247="N"), 0, IF($C1247="DM", $T1247, IF(OR(BF1247="Y", BF1247="IR"),$AM1247,IF(BF1247="C", IF($BI1247="Y", IF($BA1247="C", IF($AF1247="N/A", $Q1247, $AF1247), IF($AF1247="N/A", $T1247, $AM1247)), IF($AG1247="N/A", $T1247,$AG1247)))))))</f>
        <v>#VALUE!</v>
      </c>
      <c r="BY1247" s="16" t="e">
        <f>IF(BG1247="R", $CA1247, IF(OR(BG1247="P", BG1247="T", BG1247="N"), 0, IF($C1247="DM", $T1247, IF(OR(BG1247="Y", BG1247="IR"),$AM1247,IF(BG1247="C", IF($BI1247="Y", IF($BA1247="C", IF($AF1247="N/A", $Q1247, $AF1247), IF($AF1247="N/A", $T1247, $AM1247)), IF($AG1247="N/A", $T1247,$AG1247)))))))</f>
        <v>#VALUE!</v>
      </c>
      <c r="BZ1247" s="16" t="e">
        <f>IF(BH1247="R", $CA1247, IF(OR(BH1247="P", BH1247="T", BH1247="N"), 0, IF($C1247="DM", $T1247, IF(OR(BH1247="Y", BH1247="IR"),$AM1247,IF(BH1247="C", IF($BI1247="Y", IF($BA1247="C", IF($AF1247="N/A", $Q1247, $AF1247), IF($AF1247="N/A", $T1247, $AM1247)), IF($AG1247="N/A", $T1247,$AG1247)))))))</f>
        <v>#VALUE!</v>
      </c>
      <c r="CA1247" s="15" t="s">
        <v>75</v>
      </c>
      <c r="CB1247" s="16" t="e">
        <f>BZ1247</f>
        <v>#VALUE!</v>
      </c>
      <c r="CC1247" s="15" t="str">
        <f>IF(OR($BH1247="T", $BH1247="R"), 0, IF($BH1247="C", IF($BI1247="Y", IF($BA1247="C", 0, IF(AF1247="N/A", Q1247-T1247, AF1247-AG1247)), IF($AF1247="N/A", U1247, AH1247)), AN1247))</f>
        <v>N/A</v>
      </c>
      <c r="CD1247" s="15" t="str">
        <f>IF(OR($BH1247="T", $BH1247="R"), 0, IF($BH1247="C", IF($BI1247="Y", 0, IF($AF1247="N/A", V1247, AI1247)), AO1247))</f>
        <v>N/A</v>
      </c>
      <c r="CE1247" s="15" t="str">
        <f>IF(OR($BH1247="T", $BH1247="R"), 0, IF($BH1247="C", IF($BI1247="Y", 0, IF($AF1247="N/A", W1247, AJ1247)), AP1247))</f>
        <v>N/A</v>
      </c>
      <c r="CF1247" s="15" t="str">
        <f>IF(OR($BH1247="T", $BH1247="R"), 0, IF($BH1247="C", IF($BI1247="Y", 0, IF($AF1247="N/A", X1247, AK1247)), AQ1247))</f>
        <v>N/A</v>
      </c>
    </row>
    <row r="1248" spans="1:84" x14ac:dyDescent="0.25">
      <c r="A1248" s="14">
        <v>6225</v>
      </c>
      <c r="B1248" s="15"/>
      <c r="C1248" s="15"/>
      <c r="D1248" s="15"/>
      <c r="E1248" s="15" t="e">
        <f>VLOOKUP(B1248, 'Rookie Year'!$A$2:$B$55679,2,FALSE)</f>
        <v>#N/A</v>
      </c>
      <c r="F1248" s="15">
        <v>2024</v>
      </c>
      <c r="G1248" s="15" t="s">
        <v>42</v>
      </c>
      <c r="H1248" s="15"/>
      <c r="I1248" s="16"/>
      <c r="J1248" s="15"/>
      <c r="K1248" s="17">
        <f>IF(AND(G1248&lt;&gt;"N",R1248="N/A"), IF(I1248&lt;4, 0, 0.25),IF(I1248=1, IF(J1248=1,0.25, 0.25), IF(I1248&lt;13, 0.25, IF(I1248&lt;26, 0.4, IF(I1248&lt;51, 0.6, 0.75)))))</f>
        <v>0.25</v>
      </c>
      <c r="L1248" s="16">
        <f>I1248-M1248</f>
        <v>0</v>
      </c>
      <c r="M1248" s="16">
        <f>ROUNDUP(I1248*K1248,0)</f>
        <v>0</v>
      </c>
      <c r="N1248" s="16">
        <f>M1248*J1248</f>
        <v>0</v>
      </c>
      <c r="O1248" s="16">
        <v>0</v>
      </c>
      <c r="P1248" s="16">
        <v>0</v>
      </c>
      <c r="Q1248" s="16">
        <f>N1248-O1248-P1248</f>
        <v>0</v>
      </c>
      <c r="R1248" s="15" t="s">
        <v>75</v>
      </c>
      <c r="S1248" s="15">
        <f>IF(R1248="N/A", J1248-($B$1-F1248), J1248-($B$1-R1248))</f>
        <v>0</v>
      </c>
      <c r="T1248" s="16" t="str">
        <f>IF($S1248&lt;1, "N/A", $M1248)</f>
        <v>N/A</v>
      </c>
      <c r="U1248" s="16" t="str">
        <f>IF($S1248&lt;2, "N/A", $M1248)</f>
        <v>N/A</v>
      </c>
      <c r="V1248" s="16" t="str">
        <f>IF($S1248&lt;3, "N/A", $M1248)</f>
        <v>N/A</v>
      </c>
      <c r="W1248" s="16" t="str">
        <f>IF($S1248&lt;4, "N/A", $M1248)</f>
        <v>N/A</v>
      </c>
      <c r="X1248" s="16" t="str">
        <f>IF($S1248&lt;5, "N/A", $M1248)</f>
        <v>N/A</v>
      </c>
      <c r="Y1248" s="15" t="str">
        <f>IF(SUM(T1248:X1248)&lt;&gt;Q1248, "CHECK", "OK")</f>
        <v>OK</v>
      </c>
      <c r="Z1248" s="15" t="str">
        <f>IF(F1248=$B$1, "No", IF(S1248=1, "Yes", "No"))</f>
        <v>No</v>
      </c>
      <c r="AA1248" s="18" t="str">
        <f>IF(C1248="DM", "N/A", IF(Z1248="No","N/A",VLOOKUP(B1248,'Extension List'!$A$3:$R$1972,18,FALSE)))</f>
        <v>N/A</v>
      </c>
      <c r="AB1248" s="15" t="str">
        <f>IF(C1248="DM", "N/A", IF(Z1248="No","N/A",VLOOKUP(B1248,'Extension List'!$A$3:$T$1972,20,FALSE)))</f>
        <v>N/A</v>
      </c>
      <c r="AC1248" s="15" t="str">
        <f>IF(AA1248="N/A", "N/A", 0)</f>
        <v>N/A</v>
      </c>
      <c r="AD1248" s="16" t="str">
        <f>IF(AE1248="N/A", "N/A", AA1248-AE1248)</f>
        <v>N/A</v>
      </c>
      <c r="AE1248" s="16" t="str">
        <f>IF(AA1248="N/A", "N/A", IF(AC1248&gt;0, IF(AA1248&lt;13, ROUNDUP(0.25*AA1248,0), IF(AA1248&lt;26, ROUNDUP(0.4*AA1248,0), IF(AA1248&lt;51, ROUNDUP(0.6*AA1248,0), ROUNDUP(0.75*AA1248,0)))), "N/A"))</f>
        <v>N/A</v>
      </c>
      <c r="AF1248" s="16" t="str">
        <f>IF(AD1248="N/A","N/A", (AE1248*AC1248)+Q1248)</f>
        <v>N/A</v>
      </c>
      <c r="AG1248" s="16" t="str">
        <f>IF($AF1248="N/A", "N/A", "TBC")</f>
        <v>N/A</v>
      </c>
      <c r="AH1248" s="16" t="str">
        <f>IF($AF1248="N/A", "N/A", "TBC")</f>
        <v>N/A</v>
      </c>
      <c r="AI1248" s="16" t="str">
        <f>IF($AF1248="N/A","N/A",IF(AC1248&gt;1,"TBC","N/A"))</f>
        <v>N/A</v>
      </c>
      <c r="AJ1248" s="16" t="str">
        <f>IF($AF1248="N/A","N/A",IF(AC1248&gt;2,"TBC","N/A"))</f>
        <v>N/A</v>
      </c>
      <c r="AK1248" s="16" t="str">
        <f>IF($AF1248="N/A","N/A",IF(AC1248&gt;3,"TBC","N/A"))</f>
        <v>N/A</v>
      </c>
      <c r="AL1248" s="16" t="str">
        <f>IF(AC1248="N/A","N/A",IF(AC1248&gt;0,IF(SUM(AG1248:AK1248)&lt;&gt;AF1248,"CHECK","OK"),"N/A"))</f>
        <v>N/A</v>
      </c>
      <c r="AM1248" s="16" t="e">
        <f>IF(AD1248="N/A", L1248+T1248, L1248+AG1248)</f>
        <v>#VALUE!</v>
      </c>
      <c r="AN1248" s="16" t="str">
        <f>IF(AD1248="N/A", IF(U1248="N/A", "N/A", L1248+U1248), AD1248+AH1248)</f>
        <v>N/A</v>
      </c>
      <c r="AO1248" s="16" t="str">
        <f>IF(AD1248="N/A", IF(V1248="N/A", "N/A", L1248+V1248), IF(AI1248="N/A", "N/A", AD1248+AI1248))</f>
        <v>N/A</v>
      </c>
      <c r="AP1248" s="16" t="str">
        <f>IF(AD1248="N/A", IF(W1248="N/A", "N/A", L1248+W1248), IF(AJ1248="N/A", "N/A", AD1248+AJ1248))</f>
        <v>N/A</v>
      </c>
      <c r="AQ1248" s="16" t="str">
        <f>IF(AD1248="N/A", IF(X1248="N/A", "N/A", L1248+X1248), IF(AK1248="N/A", "N/A", AD1248+AK1248))</f>
        <v>N/A</v>
      </c>
      <c r="AR1248" s="15" t="s">
        <v>40</v>
      </c>
      <c r="AS1248" s="15" t="s">
        <v>40</v>
      </c>
      <c r="AT1248" s="15" t="s">
        <v>40</v>
      </c>
      <c r="AU1248" s="15" t="s">
        <v>40</v>
      </c>
      <c r="AV1248" s="15" t="s">
        <v>40</v>
      </c>
      <c r="AW1248" s="15" t="s">
        <v>40</v>
      </c>
      <c r="AX1248" s="15" t="s">
        <v>40</v>
      </c>
      <c r="AY1248" s="15" t="s">
        <v>40</v>
      </c>
      <c r="AZ1248" s="15" t="s">
        <v>40</v>
      </c>
      <c r="BA1248" s="15" t="s">
        <v>40</v>
      </c>
      <c r="BB1248" s="15" t="s">
        <v>40</v>
      </c>
      <c r="BC1248" s="15" t="s">
        <v>40</v>
      </c>
      <c r="BD1248" s="15" t="s">
        <v>40</v>
      </c>
      <c r="BE1248" s="15" t="s">
        <v>40</v>
      </c>
      <c r="BF1248" s="15" t="s">
        <v>40</v>
      </c>
      <c r="BG1248" s="15" t="s">
        <v>40</v>
      </c>
      <c r="BH1248" s="15" t="s">
        <v>40</v>
      </c>
      <c r="BJ1248" s="16" t="e">
        <f>IF(AR1248="R", $CA1248, IF(OR(AR1248="P", AR1248="T", AR1248="N"), 0, IF($C1248="DM", $T1248, IF(OR(AR1248="Y", AR1248="IR"),$AM1248,IF(AR1248="C", IF($BI1248="Y", IF($AF1248="N/A", $Q1248, $AF1248), IF($AG1248="N/A", $T1248,$AG1248)))))))</f>
        <v>#VALUE!</v>
      </c>
      <c r="BK1248" s="16" t="e">
        <f>IF(AS1248="R", $CA1248, IF(OR(AS1248="P", AS1248="T", AS1248="N"), 0, IF($C1248="DM", $T1248, IF(OR(AS1248="Y", AS1248="IR"),$AM1248,IF(AS1248="C", IF($BI1248="Y", IF($AF1248="N/A", $Q1248, $AF1248), IF($AG1248="N/A", $T1248,$AG1248)))))))</f>
        <v>#VALUE!</v>
      </c>
      <c r="BL1248" s="16" t="e">
        <f>IF(AT1248="R", $CA1248, IF(OR(AT1248="P", AT1248="T", AT1248="N"), 0, IF($C1248="DM", $T1248, IF(OR(AT1248="Y", AT1248="IR"),$AM1248,IF(AT1248="C", IF($BI1248="Y", IF($AF1248="N/A", $Q1248, $AF1248), IF($AG1248="N/A", $T1248,$AG1248)))))))</f>
        <v>#VALUE!</v>
      </c>
      <c r="BM1248" s="16" t="e">
        <f>IF(AU1248="R", $CA1248, IF(OR(AU1248="P", AU1248="T", AU1248="N"), 0, IF($C1248="DM", $T1248, IF(OR(AU1248="Y", AU1248="IR"),$AM1248,IF(AU1248="C", IF($BI1248="Y", IF($AF1248="N/A", $Q1248, $AF1248), IF($AG1248="N/A", $T1248,$AG1248)))))))</f>
        <v>#VALUE!</v>
      </c>
      <c r="BN1248" s="16" t="e">
        <f>IF(AV1248="R", $CA1248, IF(OR(AV1248="P", AV1248="T", AV1248="N"), 0, IF($C1248="DM", $T1248, IF(OR(AV1248="Y", AV1248="IR"),$AM1248,IF(AV1248="C", IF($BI1248="Y", IF($AF1248="N/A", $Q1248, $AF1248), IF($AG1248="N/A", $T1248,$AG1248)))))))</f>
        <v>#VALUE!</v>
      </c>
      <c r="BO1248" s="16" t="e">
        <f>IF(AW1248="R", $CA1248, IF(OR(AW1248="P", AW1248="T", AW1248="N"), 0, IF($C1248="DM", $T1248, IF(OR(AW1248="Y", AW1248="IR"),$AM1248,IF(AW1248="C", IF($BI1248="Y", IF($AF1248="N/A", $Q1248, $AF1248), IF($AG1248="N/A", $T1248,$AG1248)))))))</f>
        <v>#VALUE!</v>
      </c>
      <c r="BP1248" s="16" t="e">
        <f>IF(AX1248="R", $CA1248, IF(OR(AX1248="P", AX1248="T", AX1248="N"), 0, IF($C1248="DM", $T1248, IF(OR(AX1248="Y", AX1248="IR"),$AM1248,IF(AX1248="C", IF($BI1248="Y", IF($AF1248="N/A", $Q1248, $AF1248), IF($AG1248="N/A", $T1248,$AG1248)))))))</f>
        <v>#VALUE!</v>
      </c>
      <c r="BQ1248" s="16" t="e">
        <f>IF(AY1248="R", $CA1248, IF(OR(AY1248="P", AY1248="T", AY1248="N"), 0, IF($C1248="DM", $T1248, IF(OR(AY1248="Y", AY1248="IR"),$AM1248,IF(AY1248="C", IF($BI1248="Y", IF($AF1248="N/A", $Q1248, $AF1248), IF($AG1248="N/A", $T1248,$AG1248)))))))</f>
        <v>#VALUE!</v>
      </c>
      <c r="BR1248" s="16" t="e">
        <f>IF(AZ1248="R", $CA1248, IF(OR(AZ1248="P", AZ1248="T", AZ1248="N"), 0, IF($C1248="DM", $T1248, IF(OR(AZ1248="Y", AZ1248="IR"),$AM1248,IF(AZ1248="C", IF($BI1248="Y", IF($AF1248="N/A", $Q1248, $AF1248), IF($AG1248="N/A", $T1248,$AG1248)))))))</f>
        <v>#VALUE!</v>
      </c>
      <c r="BS1248" s="16" t="e">
        <f>IF(BA1248="R", $CA1248, IF(OR(BA1248="P", BA1248="T", BA1248="N"), 0, IF($C1248="DM", $T1248, IF(OR(BA1248="Y", BA1248="IR"),$AM1248,IF(BA1248="C", IF($BI1248="Y", IF($AF1248="N/A", $Q1248, $AF1248), IF($AG1248="N/A", $T1248,$AG1248)))))))</f>
        <v>#VALUE!</v>
      </c>
      <c r="BT1248" s="16" t="e">
        <f>IF(BB1248="R", $CA1248, IF(OR(BB1248="P", BB1248="T", BB1248="N"), 0, IF($C1248="DM", $T1248, IF(OR(BB1248="Y", BB1248="IR"),$AM1248,IF(BB1248="C", IF($BI1248="Y", IF($BA1248="C", IF($AF1248="N/A", $Q1248, $AF1248), IF($AF1248="N/A", $T1248, $AM1248)), IF($AG1248="N/A", $T1248,$AG1248)))))))</f>
        <v>#VALUE!</v>
      </c>
      <c r="BU1248" s="16" t="e">
        <f>IF(BC1248="R", $CA1248, IF(OR(BC1248="P", BC1248="T", BC1248="N"), 0, IF($C1248="DM", $T1248, IF(OR(BC1248="Y", BC1248="IR"),$AM1248,IF(BC1248="C", IF($BI1248="Y", IF($BA1248="C", IF($AF1248="N/A", $Q1248, $AF1248), IF($AF1248="N/A", $T1248, $AM1248)), IF($AG1248="N/A", $T1248,$AG1248)))))))</f>
        <v>#VALUE!</v>
      </c>
      <c r="BV1248" s="16" t="e">
        <f>IF(BD1248="R", $CA1248, IF(OR(BD1248="P", BD1248="T", BD1248="N"), 0, IF($C1248="DM", $T1248, IF(OR(BD1248="Y", BD1248="IR"),$AM1248,IF(BD1248="C", IF($BI1248="Y", IF($BA1248="C", IF($AF1248="N/A", $Q1248, $AF1248), IF($AF1248="N/A", $T1248, $AM1248)), IF($AG1248="N/A", $T1248,$AG1248)))))))</f>
        <v>#VALUE!</v>
      </c>
      <c r="BW1248" s="16" t="e">
        <f>IF(BE1248="R", $CA1248, IF(OR(BE1248="P", BE1248="T", BE1248="N"), 0, IF($C1248="DM", $T1248, IF(OR(BE1248="Y", BE1248="IR"),$AM1248,IF(BE1248="C", IF($BI1248="Y", IF($BA1248="C", IF($AF1248="N/A", $Q1248, $AF1248), IF($AF1248="N/A", $T1248, $AM1248)), IF($AG1248="N/A", $T1248,$AG1248)))))))</f>
        <v>#VALUE!</v>
      </c>
      <c r="BX1248" s="16" t="e">
        <f>IF(BF1248="R", $CA1248, IF(OR(BF1248="P", BF1248="T", BF1248="N"), 0, IF($C1248="DM", $T1248, IF(OR(BF1248="Y", BF1248="IR"),$AM1248,IF(BF1248="C", IF($BI1248="Y", IF($BA1248="C", IF($AF1248="N/A", $Q1248, $AF1248), IF($AF1248="N/A", $T1248, $AM1248)), IF($AG1248="N/A", $T1248,$AG1248)))))))</f>
        <v>#VALUE!</v>
      </c>
      <c r="BY1248" s="16" t="e">
        <f>IF(BG1248="R", $CA1248, IF(OR(BG1248="P", BG1248="T", BG1248="N"), 0, IF($C1248="DM", $T1248, IF(OR(BG1248="Y", BG1248="IR"),$AM1248,IF(BG1248="C", IF($BI1248="Y", IF($BA1248="C", IF($AF1248="N/A", $Q1248, $AF1248), IF($AF1248="N/A", $T1248, $AM1248)), IF($AG1248="N/A", $T1248,$AG1248)))))))</f>
        <v>#VALUE!</v>
      </c>
      <c r="BZ1248" s="16" t="e">
        <f>IF(BH1248="R", $CA1248, IF(OR(BH1248="P", BH1248="T", BH1248="N"), 0, IF($C1248="DM", $T1248, IF(OR(BH1248="Y", BH1248="IR"),$AM1248,IF(BH1248="C", IF($BI1248="Y", IF($BA1248="C", IF($AF1248="N/A", $Q1248, $AF1248), IF($AF1248="N/A", $T1248, $AM1248)), IF($AG1248="N/A", $T1248,$AG1248)))))))</f>
        <v>#VALUE!</v>
      </c>
      <c r="CA1248" s="15" t="s">
        <v>75</v>
      </c>
      <c r="CB1248" s="16" t="e">
        <f>BZ1248</f>
        <v>#VALUE!</v>
      </c>
      <c r="CC1248" s="15" t="str">
        <f>IF(OR($BH1248="T", $BH1248="R"), 0, IF($BH1248="C", IF($BI1248="Y", IF($BA1248="C", 0, IF(AF1248="N/A", Q1248-T1248, AF1248-AG1248)), IF($AF1248="N/A", U1248, AH1248)), AN1248))</f>
        <v>N/A</v>
      </c>
      <c r="CD1248" s="15" t="str">
        <f>IF(OR($BH1248="T", $BH1248="R"), 0, IF($BH1248="C", IF($BI1248="Y", 0, IF($AF1248="N/A", V1248, AI1248)), AO1248))</f>
        <v>N/A</v>
      </c>
      <c r="CE1248" s="15" t="str">
        <f>IF(OR($BH1248="T", $BH1248="R"), 0, IF($BH1248="C", IF($BI1248="Y", 0, IF($AF1248="N/A", W1248, AJ1248)), AP1248))</f>
        <v>N/A</v>
      </c>
      <c r="CF1248" s="15" t="str">
        <f>IF(OR($BH1248="T", $BH1248="R"), 0, IF($BH1248="C", IF($BI1248="Y", 0, IF($AF1248="N/A", X1248, AK1248)), AQ1248))</f>
        <v>N/A</v>
      </c>
    </row>
    <row r="1249" spans="1:84" x14ac:dyDescent="0.25">
      <c r="A1249" s="14">
        <v>6226</v>
      </c>
      <c r="B1249" s="15"/>
      <c r="C1249" s="15"/>
      <c r="D1249" s="15"/>
      <c r="E1249" s="15" t="e">
        <f>VLOOKUP(B1249, 'Rookie Year'!$A$2:$B$55679,2,FALSE)</f>
        <v>#N/A</v>
      </c>
      <c r="F1249" s="15">
        <v>2024</v>
      </c>
      <c r="G1249" s="15" t="s">
        <v>42</v>
      </c>
      <c r="H1249" s="15"/>
      <c r="I1249" s="16"/>
      <c r="J1249" s="15"/>
      <c r="K1249" s="17">
        <f>IF(AND(G1249&lt;&gt;"N",R1249="N/A"), IF(I1249&lt;4, 0, 0.25),IF(I1249=1, IF(J1249=1,0.25, 0.25), IF(I1249&lt;13, 0.25, IF(I1249&lt;26, 0.4, IF(I1249&lt;51, 0.6, 0.75)))))</f>
        <v>0.25</v>
      </c>
      <c r="L1249" s="16">
        <f>I1249-M1249</f>
        <v>0</v>
      </c>
      <c r="M1249" s="16">
        <f>ROUNDUP(I1249*K1249,0)</f>
        <v>0</v>
      </c>
      <c r="N1249" s="16">
        <f>M1249*J1249</f>
        <v>0</v>
      </c>
      <c r="O1249" s="16">
        <v>0</v>
      </c>
      <c r="P1249" s="16">
        <v>0</v>
      </c>
      <c r="Q1249" s="16">
        <f>N1249-O1249-P1249</f>
        <v>0</v>
      </c>
      <c r="R1249" s="15" t="s">
        <v>75</v>
      </c>
      <c r="S1249" s="15">
        <f>IF(R1249="N/A", J1249-($B$1-F1249), J1249-($B$1-R1249))</f>
        <v>0</v>
      </c>
      <c r="T1249" s="16" t="str">
        <f>IF($S1249&lt;1, "N/A", $M1249)</f>
        <v>N/A</v>
      </c>
      <c r="U1249" s="16" t="str">
        <f>IF($S1249&lt;2, "N/A", $M1249)</f>
        <v>N/A</v>
      </c>
      <c r="V1249" s="16" t="str">
        <f>IF($S1249&lt;3, "N/A", $M1249)</f>
        <v>N/A</v>
      </c>
      <c r="W1249" s="16" t="str">
        <f>IF($S1249&lt;4, "N/A", $M1249)</f>
        <v>N/A</v>
      </c>
      <c r="X1249" s="16" t="str">
        <f>IF($S1249&lt;5, "N/A", $M1249)</f>
        <v>N/A</v>
      </c>
      <c r="Y1249" s="15" t="str">
        <f>IF(SUM(T1249:X1249)&lt;&gt;Q1249, "CHECK", "OK")</f>
        <v>OK</v>
      </c>
      <c r="Z1249" s="15" t="str">
        <f>IF(F1249=$B$1, "No", IF(S1249=1, "Yes", "No"))</f>
        <v>No</v>
      </c>
      <c r="AA1249" s="18" t="str">
        <f>IF(C1249="DM", "N/A", IF(Z1249="No","N/A",VLOOKUP(B1249,'Extension List'!$A$3:$R$1972,18,FALSE)))</f>
        <v>N/A</v>
      </c>
      <c r="AB1249" s="15" t="str">
        <f>IF(C1249="DM", "N/A", IF(Z1249="No","N/A",VLOOKUP(B1249,'Extension List'!$A$3:$T$1972,20,FALSE)))</f>
        <v>N/A</v>
      </c>
      <c r="AC1249" s="15" t="str">
        <f>IF(AA1249="N/A", "N/A", 0)</f>
        <v>N/A</v>
      </c>
      <c r="AD1249" s="16" t="str">
        <f>IF(AE1249="N/A", "N/A", AA1249-AE1249)</f>
        <v>N/A</v>
      </c>
      <c r="AE1249" s="16" t="str">
        <f>IF(AA1249="N/A", "N/A", IF(AC1249&gt;0, IF(AA1249&lt;13, ROUNDUP(0.25*AA1249,0), IF(AA1249&lt;26, ROUNDUP(0.4*AA1249,0), IF(AA1249&lt;51, ROUNDUP(0.6*AA1249,0), ROUNDUP(0.75*AA1249,0)))), "N/A"))</f>
        <v>N/A</v>
      </c>
      <c r="AF1249" s="16" t="str">
        <f>IF(AD1249="N/A","N/A", (AE1249*AC1249)+Q1249)</f>
        <v>N/A</v>
      </c>
      <c r="AG1249" s="16" t="str">
        <f>IF($AF1249="N/A", "N/A", "TBC")</f>
        <v>N/A</v>
      </c>
      <c r="AH1249" s="16" t="str">
        <f>IF($AF1249="N/A", "N/A", "TBC")</f>
        <v>N/A</v>
      </c>
      <c r="AI1249" s="16" t="str">
        <f>IF($AF1249="N/A","N/A",IF(AC1249&gt;1,"TBC","N/A"))</f>
        <v>N/A</v>
      </c>
      <c r="AJ1249" s="16" t="str">
        <f>IF($AF1249="N/A","N/A",IF(AC1249&gt;2,"TBC","N/A"))</f>
        <v>N/A</v>
      </c>
      <c r="AK1249" s="16" t="str">
        <f>IF($AF1249="N/A","N/A",IF(AC1249&gt;3,"TBC","N/A"))</f>
        <v>N/A</v>
      </c>
      <c r="AL1249" s="16" t="str">
        <f>IF(AC1249="N/A","N/A",IF(AC1249&gt;0,IF(SUM(AG1249:AK1249)&lt;&gt;AF1249,"CHECK","OK"),"N/A"))</f>
        <v>N/A</v>
      </c>
      <c r="AM1249" s="16" t="e">
        <f>IF(AD1249="N/A", L1249+T1249, L1249+AG1249)</f>
        <v>#VALUE!</v>
      </c>
      <c r="AN1249" s="16" t="str">
        <f>IF(AD1249="N/A", IF(U1249="N/A", "N/A", L1249+U1249), AD1249+AH1249)</f>
        <v>N/A</v>
      </c>
      <c r="AO1249" s="16" t="str">
        <f>IF(AD1249="N/A", IF(V1249="N/A", "N/A", L1249+V1249), IF(AI1249="N/A", "N/A", AD1249+AI1249))</f>
        <v>N/A</v>
      </c>
      <c r="AP1249" s="16" t="str">
        <f>IF(AD1249="N/A", IF(W1249="N/A", "N/A", L1249+W1249), IF(AJ1249="N/A", "N/A", AD1249+AJ1249))</f>
        <v>N/A</v>
      </c>
      <c r="AQ1249" s="16" t="str">
        <f>IF(AD1249="N/A", IF(X1249="N/A", "N/A", L1249+X1249), IF(AK1249="N/A", "N/A", AD1249+AK1249))</f>
        <v>N/A</v>
      </c>
      <c r="AR1249" s="15" t="s">
        <v>40</v>
      </c>
      <c r="AS1249" s="15" t="s">
        <v>40</v>
      </c>
      <c r="AT1249" s="15" t="s">
        <v>40</v>
      </c>
      <c r="AU1249" s="15" t="s">
        <v>40</v>
      </c>
      <c r="AV1249" s="15" t="s">
        <v>40</v>
      </c>
      <c r="AW1249" s="15" t="s">
        <v>40</v>
      </c>
      <c r="AX1249" s="15" t="s">
        <v>40</v>
      </c>
      <c r="AY1249" s="15" t="s">
        <v>40</v>
      </c>
      <c r="AZ1249" s="15" t="s">
        <v>40</v>
      </c>
      <c r="BA1249" s="15" t="s">
        <v>40</v>
      </c>
      <c r="BB1249" s="15" t="s">
        <v>40</v>
      </c>
      <c r="BC1249" s="15" t="s">
        <v>40</v>
      </c>
      <c r="BD1249" s="15" t="s">
        <v>40</v>
      </c>
      <c r="BE1249" s="15" t="s">
        <v>40</v>
      </c>
      <c r="BF1249" s="15" t="s">
        <v>40</v>
      </c>
      <c r="BG1249" s="15" t="s">
        <v>40</v>
      </c>
      <c r="BH1249" s="15" t="s">
        <v>40</v>
      </c>
      <c r="BJ1249" s="16" t="e">
        <f>IF(AR1249="R", $CA1249, IF(OR(AR1249="P", AR1249="T", AR1249="N"), 0, IF($C1249="DM", $T1249, IF(OR(AR1249="Y", AR1249="IR"),$AM1249,IF(AR1249="C", IF($BI1249="Y", IF($AF1249="N/A", $Q1249, $AF1249), IF($AG1249="N/A", $T1249,$AG1249)))))))</f>
        <v>#VALUE!</v>
      </c>
      <c r="BK1249" s="16" t="e">
        <f>IF(AS1249="R", $CA1249, IF(OR(AS1249="P", AS1249="T", AS1249="N"), 0, IF($C1249="DM", $T1249, IF(OR(AS1249="Y", AS1249="IR"),$AM1249,IF(AS1249="C", IF($BI1249="Y", IF($AF1249="N/A", $Q1249, $AF1249), IF($AG1249="N/A", $T1249,$AG1249)))))))</f>
        <v>#VALUE!</v>
      </c>
      <c r="BL1249" s="16" t="e">
        <f>IF(AT1249="R", $CA1249, IF(OR(AT1249="P", AT1249="T", AT1249="N"), 0, IF($C1249="DM", $T1249, IF(OR(AT1249="Y", AT1249="IR"),$AM1249,IF(AT1249="C", IF($BI1249="Y", IF($AF1249="N/A", $Q1249, $AF1249), IF($AG1249="N/A", $T1249,$AG1249)))))))</f>
        <v>#VALUE!</v>
      </c>
      <c r="BM1249" s="16" t="e">
        <f>IF(AU1249="R", $CA1249, IF(OR(AU1249="P", AU1249="T", AU1249="N"), 0, IF($C1249="DM", $T1249, IF(OR(AU1249="Y", AU1249="IR"),$AM1249,IF(AU1249="C", IF($BI1249="Y", IF($AF1249="N/A", $Q1249, $AF1249), IF($AG1249="N/A", $T1249,$AG1249)))))))</f>
        <v>#VALUE!</v>
      </c>
      <c r="BN1249" s="16" t="e">
        <f>IF(AV1249="R", $CA1249, IF(OR(AV1249="P", AV1249="T", AV1249="N"), 0, IF($C1249="DM", $T1249, IF(OR(AV1249="Y", AV1249="IR"),$AM1249,IF(AV1249="C", IF($BI1249="Y", IF($AF1249="N/A", $Q1249, $AF1249), IF($AG1249="N/A", $T1249,$AG1249)))))))</f>
        <v>#VALUE!</v>
      </c>
      <c r="BO1249" s="16" t="e">
        <f>IF(AW1249="R", $CA1249, IF(OR(AW1249="P", AW1249="T", AW1249="N"), 0, IF($C1249="DM", $T1249, IF(OR(AW1249="Y", AW1249="IR"),$AM1249,IF(AW1249="C", IF($BI1249="Y", IF($AF1249="N/A", $Q1249, $AF1249), IF($AG1249="N/A", $T1249,$AG1249)))))))</f>
        <v>#VALUE!</v>
      </c>
      <c r="BP1249" s="16" t="e">
        <f>IF(AX1249="R", $CA1249, IF(OR(AX1249="P", AX1249="T", AX1249="N"), 0, IF($C1249="DM", $T1249, IF(OR(AX1249="Y", AX1249="IR"),$AM1249,IF(AX1249="C", IF($BI1249="Y", IF($AF1249="N/A", $Q1249, $AF1249), IF($AG1249="N/A", $T1249,$AG1249)))))))</f>
        <v>#VALUE!</v>
      </c>
      <c r="BQ1249" s="16" t="e">
        <f>IF(AY1249="R", $CA1249, IF(OR(AY1249="P", AY1249="T", AY1249="N"), 0, IF($C1249="DM", $T1249, IF(OR(AY1249="Y", AY1249="IR"),$AM1249,IF(AY1249="C", IF($BI1249="Y", IF($AF1249="N/A", $Q1249, $AF1249), IF($AG1249="N/A", $T1249,$AG1249)))))))</f>
        <v>#VALUE!</v>
      </c>
      <c r="BR1249" s="16" t="e">
        <f>IF(AZ1249="R", $CA1249, IF(OR(AZ1249="P", AZ1249="T", AZ1249="N"), 0, IF($C1249="DM", $T1249, IF(OR(AZ1249="Y", AZ1249="IR"),$AM1249,IF(AZ1249="C", IF($BI1249="Y", IF($AF1249="N/A", $Q1249, $AF1249), IF($AG1249="N/A", $T1249,$AG1249)))))))</f>
        <v>#VALUE!</v>
      </c>
      <c r="BS1249" s="16" t="e">
        <f>IF(BA1249="R", $CA1249, IF(OR(BA1249="P", BA1249="T", BA1249="N"), 0, IF($C1249="DM", $T1249, IF(OR(BA1249="Y", BA1249="IR"),$AM1249,IF(BA1249="C", IF($BI1249="Y", IF($AF1249="N/A", $Q1249, $AF1249), IF($AG1249="N/A", $T1249,$AG1249)))))))</f>
        <v>#VALUE!</v>
      </c>
      <c r="BT1249" s="16" t="e">
        <f>IF(BB1249="R", $CA1249, IF(OR(BB1249="P", BB1249="T", BB1249="N"), 0, IF($C1249="DM", $T1249, IF(OR(BB1249="Y", BB1249="IR"),$AM1249,IF(BB1249="C", IF($BI1249="Y", IF($BA1249="C", IF($AF1249="N/A", $Q1249, $AF1249), IF($AF1249="N/A", $T1249, $AM1249)), IF($AG1249="N/A", $T1249,$AG1249)))))))</f>
        <v>#VALUE!</v>
      </c>
      <c r="BU1249" s="16" t="e">
        <f>IF(BC1249="R", $CA1249, IF(OR(BC1249="P", BC1249="T", BC1249="N"), 0, IF($C1249="DM", $T1249, IF(OR(BC1249="Y", BC1249="IR"),$AM1249,IF(BC1249="C", IF($BI1249="Y", IF($BA1249="C", IF($AF1249="N/A", $Q1249, $AF1249), IF($AF1249="N/A", $T1249, $AM1249)), IF($AG1249="N/A", $T1249,$AG1249)))))))</f>
        <v>#VALUE!</v>
      </c>
      <c r="BV1249" s="16" t="e">
        <f>IF(BD1249="R", $CA1249, IF(OR(BD1249="P", BD1249="T", BD1249="N"), 0, IF($C1249="DM", $T1249, IF(OR(BD1249="Y", BD1249="IR"),$AM1249,IF(BD1249="C", IF($BI1249="Y", IF($BA1249="C", IF($AF1249="N/A", $Q1249, $AF1249), IF($AF1249="N/A", $T1249, $AM1249)), IF($AG1249="N/A", $T1249,$AG1249)))))))</f>
        <v>#VALUE!</v>
      </c>
      <c r="BW1249" s="16" t="e">
        <f>IF(BE1249="R", $CA1249, IF(OR(BE1249="P", BE1249="T", BE1249="N"), 0, IF($C1249="DM", $T1249, IF(OR(BE1249="Y", BE1249="IR"),$AM1249,IF(BE1249="C", IF($BI1249="Y", IF($BA1249="C", IF($AF1249="N/A", $Q1249, $AF1249), IF($AF1249="N/A", $T1249, $AM1249)), IF($AG1249="N/A", $T1249,$AG1249)))))))</f>
        <v>#VALUE!</v>
      </c>
      <c r="BX1249" s="16" t="e">
        <f>IF(BF1249="R", $CA1249, IF(OR(BF1249="P", BF1249="T", BF1249="N"), 0, IF($C1249="DM", $T1249, IF(OR(BF1249="Y", BF1249="IR"),$AM1249,IF(BF1249="C", IF($BI1249="Y", IF($BA1249="C", IF($AF1249="N/A", $Q1249, $AF1249), IF($AF1249="N/A", $T1249, $AM1249)), IF($AG1249="N/A", $T1249,$AG1249)))))))</f>
        <v>#VALUE!</v>
      </c>
      <c r="BY1249" s="16" t="e">
        <f>IF(BG1249="R", $CA1249, IF(OR(BG1249="P", BG1249="T", BG1249="N"), 0, IF($C1249="DM", $T1249, IF(OR(BG1249="Y", BG1249="IR"),$AM1249,IF(BG1249="C", IF($BI1249="Y", IF($BA1249="C", IF($AF1249="N/A", $Q1249, $AF1249), IF($AF1249="N/A", $T1249, $AM1249)), IF($AG1249="N/A", $T1249,$AG1249)))))))</f>
        <v>#VALUE!</v>
      </c>
      <c r="BZ1249" s="16" t="e">
        <f>IF(BH1249="R", $CA1249, IF(OR(BH1249="P", BH1249="T", BH1249="N"), 0, IF($C1249="DM", $T1249, IF(OR(BH1249="Y", BH1249="IR"),$AM1249,IF(BH1249="C", IF($BI1249="Y", IF($BA1249="C", IF($AF1249="N/A", $Q1249, $AF1249), IF($AF1249="N/A", $T1249, $AM1249)), IF($AG1249="N/A", $T1249,$AG1249)))))))</f>
        <v>#VALUE!</v>
      </c>
      <c r="CA1249" s="15" t="s">
        <v>75</v>
      </c>
      <c r="CB1249" s="16" t="e">
        <f>BZ1249</f>
        <v>#VALUE!</v>
      </c>
      <c r="CC1249" s="15" t="str">
        <f>IF(OR($BH1249="T", $BH1249="R"), 0, IF($BH1249="C", IF($BI1249="Y", IF($BA1249="C", 0, IF(AF1249="N/A", Q1249-T1249, AF1249-AG1249)), IF($AF1249="N/A", U1249, AH1249)), AN1249))</f>
        <v>N/A</v>
      </c>
      <c r="CD1249" s="15" t="str">
        <f>IF(OR($BH1249="T", $BH1249="R"), 0, IF($BH1249="C", IF($BI1249="Y", 0, IF($AF1249="N/A", V1249, AI1249)), AO1249))</f>
        <v>N/A</v>
      </c>
      <c r="CE1249" s="15" t="str">
        <f>IF(OR($BH1249="T", $BH1249="R"), 0, IF($BH1249="C", IF($BI1249="Y", 0, IF($AF1249="N/A", W1249, AJ1249)), AP1249))</f>
        <v>N/A</v>
      </c>
      <c r="CF1249" s="15" t="str">
        <f>IF(OR($BH1249="T", $BH1249="R"), 0, IF($BH1249="C", IF($BI1249="Y", 0, IF($AF1249="N/A", X1249, AK1249)), AQ1249))</f>
        <v>N/A</v>
      </c>
    </row>
    <row r="1250" spans="1:84" x14ac:dyDescent="0.25">
      <c r="A1250" s="14">
        <v>6227</v>
      </c>
      <c r="B1250" s="15"/>
      <c r="C1250" s="15"/>
      <c r="D1250" s="15"/>
      <c r="E1250" s="15" t="e">
        <f>VLOOKUP(B1250, 'Rookie Year'!$A$2:$B$55679,2,FALSE)</f>
        <v>#N/A</v>
      </c>
      <c r="F1250" s="15">
        <v>2024</v>
      </c>
      <c r="G1250" s="15" t="s">
        <v>42</v>
      </c>
      <c r="H1250" s="15"/>
      <c r="I1250" s="16"/>
      <c r="J1250" s="15"/>
      <c r="K1250" s="17">
        <f>IF(AND(G1250&lt;&gt;"N",R1250="N/A"), IF(I1250&lt;4, 0, 0.25),IF(I1250=1, IF(J1250=1,0.25, 0.25), IF(I1250&lt;13, 0.25, IF(I1250&lt;26, 0.4, IF(I1250&lt;51, 0.6, 0.75)))))</f>
        <v>0.25</v>
      </c>
      <c r="L1250" s="16">
        <f>I1250-M1250</f>
        <v>0</v>
      </c>
      <c r="M1250" s="16">
        <f>ROUNDUP(I1250*K1250,0)</f>
        <v>0</v>
      </c>
      <c r="N1250" s="16">
        <f>M1250*J1250</f>
        <v>0</v>
      </c>
      <c r="O1250" s="16">
        <v>0</v>
      </c>
      <c r="P1250" s="16">
        <v>0</v>
      </c>
      <c r="Q1250" s="16">
        <f>N1250-O1250-P1250</f>
        <v>0</v>
      </c>
      <c r="R1250" s="15" t="s">
        <v>75</v>
      </c>
      <c r="S1250" s="15">
        <f>IF(R1250="N/A", J1250-($B$1-F1250), J1250-($B$1-R1250))</f>
        <v>0</v>
      </c>
      <c r="T1250" s="16" t="str">
        <f>IF($S1250&lt;1, "N/A", $M1250)</f>
        <v>N/A</v>
      </c>
      <c r="U1250" s="16" t="str">
        <f>IF($S1250&lt;2, "N/A", $M1250)</f>
        <v>N/A</v>
      </c>
      <c r="V1250" s="16" t="str">
        <f>IF($S1250&lt;3, "N/A", $M1250)</f>
        <v>N/A</v>
      </c>
      <c r="W1250" s="16" t="str">
        <f>IF($S1250&lt;4, "N/A", $M1250)</f>
        <v>N/A</v>
      </c>
      <c r="X1250" s="16" t="str">
        <f>IF($S1250&lt;5, "N/A", $M1250)</f>
        <v>N/A</v>
      </c>
      <c r="Y1250" s="15" t="str">
        <f>IF(SUM(T1250:X1250)&lt;&gt;Q1250, "CHECK", "OK")</f>
        <v>OK</v>
      </c>
      <c r="Z1250" s="15" t="str">
        <f>IF(F1250=$B$1, "No", IF(S1250=1, "Yes", "No"))</f>
        <v>No</v>
      </c>
      <c r="AA1250" s="18" t="str">
        <f>IF(C1250="DM", "N/A", IF(Z1250="No","N/A",VLOOKUP(B1250,'Extension List'!$A$3:$R$1972,18,FALSE)))</f>
        <v>N/A</v>
      </c>
      <c r="AB1250" s="15" t="str">
        <f>IF(C1250="DM", "N/A", IF(Z1250="No","N/A",VLOOKUP(B1250,'Extension List'!$A$3:$T$1972,20,FALSE)))</f>
        <v>N/A</v>
      </c>
      <c r="AC1250" s="15" t="str">
        <f>IF(AA1250="N/A", "N/A", 0)</f>
        <v>N/A</v>
      </c>
      <c r="AD1250" s="16" t="str">
        <f>IF(AE1250="N/A", "N/A", AA1250-AE1250)</f>
        <v>N/A</v>
      </c>
      <c r="AE1250" s="16" t="str">
        <f>IF(AA1250="N/A", "N/A", IF(AC1250&gt;0, IF(AA1250&lt;13, ROUNDUP(0.25*AA1250,0), IF(AA1250&lt;26, ROUNDUP(0.4*AA1250,0), IF(AA1250&lt;51, ROUNDUP(0.6*AA1250,0), ROUNDUP(0.75*AA1250,0)))), "N/A"))</f>
        <v>N/A</v>
      </c>
      <c r="AF1250" s="16" t="str">
        <f>IF(AD1250="N/A","N/A", (AE1250*AC1250)+Q1250)</f>
        <v>N/A</v>
      </c>
      <c r="AG1250" s="16" t="str">
        <f>IF($AF1250="N/A", "N/A", "TBC")</f>
        <v>N/A</v>
      </c>
      <c r="AH1250" s="16" t="str">
        <f>IF($AF1250="N/A", "N/A", "TBC")</f>
        <v>N/A</v>
      </c>
      <c r="AI1250" s="16" t="str">
        <f>IF($AF1250="N/A","N/A",IF(AC1250&gt;1,"TBC","N/A"))</f>
        <v>N/A</v>
      </c>
      <c r="AJ1250" s="16" t="str">
        <f>IF($AF1250="N/A","N/A",IF(AC1250&gt;2,"TBC","N/A"))</f>
        <v>N/A</v>
      </c>
      <c r="AK1250" s="16" t="str">
        <f>IF($AF1250="N/A","N/A",IF(AC1250&gt;3,"TBC","N/A"))</f>
        <v>N/A</v>
      </c>
      <c r="AL1250" s="16" t="str">
        <f>IF(AC1250="N/A","N/A",IF(AC1250&gt;0,IF(SUM(AG1250:AK1250)&lt;&gt;AF1250,"CHECK","OK"),"N/A"))</f>
        <v>N/A</v>
      </c>
      <c r="AM1250" s="16" t="e">
        <f>IF(AD1250="N/A", L1250+T1250, L1250+AG1250)</f>
        <v>#VALUE!</v>
      </c>
      <c r="AN1250" s="16" t="str">
        <f>IF(AD1250="N/A", IF(U1250="N/A", "N/A", L1250+U1250), AD1250+AH1250)</f>
        <v>N/A</v>
      </c>
      <c r="AO1250" s="16" t="str">
        <f>IF(AD1250="N/A", IF(V1250="N/A", "N/A", L1250+V1250), IF(AI1250="N/A", "N/A", AD1250+AI1250))</f>
        <v>N/A</v>
      </c>
      <c r="AP1250" s="16" t="str">
        <f>IF(AD1250="N/A", IF(W1250="N/A", "N/A", L1250+W1250), IF(AJ1250="N/A", "N/A", AD1250+AJ1250))</f>
        <v>N/A</v>
      </c>
      <c r="AQ1250" s="16" t="str">
        <f>IF(AD1250="N/A", IF(X1250="N/A", "N/A", L1250+X1250), IF(AK1250="N/A", "N/A", AD1250+AK1250))</f>
        <v>N/A</v>
      </c>
      <c r="AR1250" s="15" t="s">
        <v>40</v>
      </c>
      <c r="AS1250" s="15" t="s">
        <v>40</v>
      </c>
      <c r="AT1250" s="15" t="s">
        <v>40</v>
      </c>
      <c r="AU1250" s="15" t="s">
        <v>40</v>
      </c>
      <c r="AV1250" s="15" t="s">
        <v>40</v>
      </c>
      <c r="AW1250" s="15" t="s">
        <v>40</v>
      </c>
      <c r="AX1250" s="15" t="s">
        <v>40</v>
      </c>
      <c r="AY1250" s="15" t="s">
        <v>40</v>
      </c>
      <c r="AZ1250" s="15" t="s">
        <v>40</v>
      </c>
      <c r="BA1250" s="15" t="s">
        <v>40</v>
      </c>
      <c r="BB1250" s="15" t="s">
        <v>40</v>
      </c>
      <c r="BC1250" s="15" t="s">
        <v>40</v>
      </c>
      <c r="BD1250" s="15" t="s">
        <v>40</v>
      </c>
      <c r="BE1250" s="15" t="s">
        <v>40</v>
      </c>
      <c r="BF1250" s="15" t="s">
        <v>40</v>
      </c>
      <c r="BG1250" s="15" t="s">
        <v>40</v>
      </c>
      <c r="BH1250" s="15" t="s">
        <v>40</v>
      </c>
      <c r="BJ1250" s="16" t="e">
        <f>IF(AR1250="R", $CA1250, IF(OR(AR1250="P", AR1250="T", AR1250="N"), 0, IF($C1250="DM", $T1250, IF(OR(AR1250="Y", AR1250="IR"),$AM1250,IF(AR1250="C", IF($BI1250="Y", IF($AF1250="N/A", $Q1250, $AF1250), IF($AG1250="N/A", $T1250,$AG1250)))))))</f>
        <v>#VALUE!</v>
      </c>
      <c r="BK1250" s="16" t="e">
        <f>IF(AS1250="R", $CA1250, IF(OR(AS1250="P", AS1250="T", AS1250="N"), 0, IF($C1250="DM", $T1250, IF(OR(AS1250="Y", AS1250="IR"),$AM1250,IF(AS1250="C", IF($BI1250="Y", IF($AF1250="N/A", $Q1250, $AF1250), IF($AG1250="N/A", $T1250,$AG1250)))))))</f>
        <v>#VALUE!</v>
      </c>
      <c r="BL1250" s="16" t="e">
        <f>IF(AT1250="R", $CA1250, IF(OR(AT1250="P", AT1250="T", AT1250="N"), 0, IF($C1250="DM", $T1250, IF(OR(AT1250="Y", AT1250="IR"),$AM1250,IF(AT1250="C", IF($BI1250="Y", IF($AF1250="N/A", $Q1250, $AF1250), IF($AG1250="N/A", $T1250,$AG1250)))))))</f>
        <v>#VALUE!</v>
      </c>
      <c r="BM1250" s="16" t="e">
        <f>IF(AU1250="R", $CA1250, IF(OR(AU1250="P", AU1250="T", AU1250="N"), 0, IF($C1250="DM", $T1250, IF(OR(AU1250="Y", AU1250="IR"),$AM1250,IF(AU1250="C", IF($BI1250="Y", IF($AF1250="N/A", $Q1250, $AF1250), IF($AG1250="N/A", $T1250,$AG1250)))))))</f>
        <v>#VALUE!</v>
      </c>
      <c r="BN1250" s="16" t="e">
        <f>IF(AV1250="R", $CA1250, IF(OR(AV1250="P", AV1250="T", AV1250="N"), 0, IF($C1250="DM", $T1250, IF(OR(AV1250="Y", AV1250="IR"),$AM1250,IF(AV1250="C", IF($BI1250="Y", IF($AF1250="N/A", $Q1250, $AF1250), IF($AG1250="N/A", $T1250,$AG1250)))))))</f>
        <v>#VALUE!</v>
      </c>
      <c r="BO1250" s="16" t="e">
        <f>IF(AW1250="R", $CA1250, IF(OR(AW1250="P", AW1250="T", AW1250="N"), 0, IF($C1250="DM", $T1250, IF(OR(AW1250="Y", AW1250="IR"),$AM1250,IF(AW1250="C", IF($BI1250="Y", IF($AF1250="N/A", $Q1250, $AF1250), IF($AG1250="N/A", $T1250,$AG1250)))))))</f>
        <v>#VALUE!</v>
      </c>
      <c r="BP1250" s="16" t="e">
        <f>IF(AX1250="R", $CA1250, IF(OR(AX1250="P", AX1250="T", AX1250="N"), 0, IF($C1250="DM", $T1250, IF(OR(AX1250="Y", AX1250="IR"),$AM1250,IF(AX1250="C", IF($BI1250="Y", IF($AF1250="N/A", $Q1250, $AF1250), IF($AG1250="N/A", $T1250,$AG1250)))))))</f>
        <v>#VALUE!</v>
      </c>
      <c r="BQ1250" s="16" t="e">
        <f>IF(AY1250="R", $CA1250, IF(OR(AY1250="P", AY1250="T", AY1250="N"), 0, IF($C1250="DM", $T1250, IF(OR(AY1250="Y", AY1250="IR"),$AM1250,IF(AY1250="C", IF($BI1250="Y", IF($AF1250="N/A", $Q1250, $AF1250), IF($AG1250="N/A", $T1250,$AG1250)))))))</f>
        <v>#VALUE!</v>
      </c>
      <c r="BR1250" s="16" t="e">
        <f>IF(AZ1250="R", $CA1250, IF(OR(AZ1250="P", AZ1250="T", AZ1250="N"), 0, IF($C1250="DM", $T1250, IF(OR(AZ1250="Y", AZ1250="IR"),$AM1250,IF(AZ1250="C", IF($BI1250="Y", IF($AF1250="N/A", $Q1250, $AF1250), IF($AG1250="N/A", $T1250,$AG1250)))))))</f>
        <v>#VALUE!</v>
      </c>
      <c r="BS1250" s="16" t="e">
        <f>IF(BA1250="R", $CA1250, IF(OR(BA1250="P", BA1250="T", BA1250="N"), 0, IF($C1250="DM", $T1250, IF(OR(BA1250="Y", BA1250="IR"),$AM1250,IF(BA1250="C", IF($BI1250="Y", IF($AF1250="N/A", $Q1250, $AF1250), IF($AG1250="N/A", $T1250,$AG1250)))))))</f>
        <v>#VALUE!</v>
      </c>
      <c r="BT1250" s="16" t="e">
        <f>IF(BB1250="R", $CA1250, IF(OR(BB1250="P", BB1250="T", BB1250="N"), 0, IF($C1250="DM", $T1250, IF(OR(BB1250="Y", BB1250="IR"),$AM1250,IF(BB1250="C", IF($BI1250="Y", IF($BA1250="C", IF($AF1250="N/A", $Q1250, $AF1250), IF($AF1250="N/A", $T1250, $AM1250)), IF($AG1250="N/A", $T1250,$AG1250)))))))</f>
        <v>#VALUE!</v>
      </c>
      <c r="BU1250" s="16" t="e">
        <f>IF(BC1250="R", $CA1250, IF(OR(BC1250="P", BC1250="T", BC1250="N"), 0, IF($C1250="DM", $T1250, IF(OR(BC1250="Y", BC1250="IR"),$AM1250,IF(BC1250="C", IF($BI1250="Y", IF($BA1250="C", IF($AF1250="N/A", $Q1250, $AF1250), IF($AF1250="N/A", $T1250, $AM1250)), IF($AG1250="N/A", $T1250,$AG1250)))))))</f>
        <v>#VALUE!</v>
      </c>
      <c r="BV1250" s="16" t="e">
        <f>IF(BD1250="R", $CA1250, IF(OR(BD1250="P", BD1250="T", BD1250="N"), 0, IF($C1250="DM", $T1250, IF(OR(BD1250="Y", BD1250="IR"),$AM1250,IF(BD1250="C", IF($BI1250="Y", IF($BA1250="C", IF($AF1250="N/A", $Q1250, $AF1250), IF($AF1250="N/A", $T1250, $AM1250)), IF($AG1250="N/A", $T1250,$AG1250)))))))</f>
        <v>#VALUE!</v>
      </c>
      <c r="BW1250" s="16" t="e">
        <f>IF(BE1250="R", $CA1250, IF(OR(BE1250="P", BE1250="T", BE1250="N"), 0, IF($C1250="DM", $T1250, IF(OR(BE1250="Y", BE1250="IR"),$AM1250,IF(BE1250="C", IF($BI1250="Y", IF($BA1250="C", IF($AF1250="N/A", $Q1250, $AF1250), IF($AF1250="N/A", $T1250, $AM1250)), IF($AG1250="N/A", $T1250,$AG1250)))))))</f>
        <v>#VALUE!</v>
      </c>
      <c r="BX1250" s="16" t="e">
        <f>IF(BF1250="R", $CA1250, IF(OR(BF1250="P", BF1250="T", BF1250="N"), 0, IF($C1250="DM", $T1250, IF(OR(BF1250="Y", BF1250="IR"),$AM1250,IF(BF1250="C", IF($BI1250="Y", IF($BA1250="C", IF($AF1250="N/A", $Q1250, $AF1250), IF($AF1250="N/A", $T1250, $AM1250)), IF($AG1250="N/A", $T1250,$AG1250)))))))</f>
        <v>#VALUE!</v>
      </c>
      <c r="BY1250" s="16" t="e">
        <f>IF(BG1250="R", $CA1250, IF(OR(BG1250="P", BG1250="T", BG1250="N"), 0, IF($C1250="DM", $T1250, IF(OR(BG1250="Y", BG1250="IR"),$AM1250,IF(BG1250="C", IF($BI1250="Y", IF($BA1250="C", IF($AF1250="N/A", $Q1250, $AF1250), IF($AF1250="N/A", $T1250, $AM1250)), IF($AG1250="N/A", $T1250,$AG1250)))))))</f>
        <v>#VALUE!</v>
      </c>
      <c r="BZ1250" s="16" t="e">
        <f>IF(BH1250="R", $CA1250, IF(OR(BH1250="P", BH1250="T", BH1250="N"), 0, IF($C1250="DM", $T1250, IF(OR(BH1250="Y", BH1250="IR"),$AM1250,IF(BH1250="C", IF($BI1250="Y", IF($BA1250="C", IF($AF1250="N/A", $Q1250, $AF1250), IF($AF1250="N/A", $T1250, $AM1250)), IF($AG1250="N/A", $T1250,$AG1250)))))))</f>
        <v>#VALUE!</v>
      </c>
      <c r="CA1250" s="15" t="s">
        <v>75</v>
      </c>
      <c r="CB1250" s="16" t="e">
        <f>BZ1250</f>
        <v>#VALUE!</v>
      </c>
      <c r="CC1250" s="15" t="str">
        <f>IF(OR($BH1250="T", $BH1250="R"), 0, IF($BH1250="C", IF($BI1250="Y", IF($BA1250="C", 0, IF(AF1250="N/A", Q1250-T1250, AF1250-AG1250)), IF($AF1250="N/A", U1250, AH1250)), AN1250))</f>
        <v>N/A</v>
      </c>
      <c r="CD1250" s="15" t="str">
        <f>IF(OR($BH1250="T", $BH1250="R"), 0, IF($BH1250="C", IF($BI1250="Y", 0, IF($AF1250="N/A", V1250, AI1250)), AO1250))</f>
        <v>N/A</v>
      </c>
      <c r="CE1250" s="15" t="str">
        <f>IF(OR($BH1250="T", $BH1250="R"), 0, IF($BH1250="C", IF($BI1250="Y", 0, IF($AF1250="N/A", W1250, AJ1250)), AP1250))</f>
        <v>N/A</v>
      </c>
      <c r="CF1250" s="15" t="str">
        <f>IF(OR($BH1250="T", $BH1250="R"), 0, IF($BH1250="C", IF($BI1250="Y", 0, IF($AF1250="N/A", X1250, AK1250)), AQ1250))</f>
        <v>N/A</v>
      </c>
    </row>
    <row r="1251" spans="1:84" x14ac:dyDescent="0.25">
      <c r="A1251" s="14">
        <v>6228</v>
      </c>
      <c r="B1251" s="15"/>
      <c r="C1251" s="15"/>
      <c r="D1251" s="15"/>
      <c r="E1251" s="15" t="e">
        <f>VLOOKUP(B1251, 'Rookie Year'!$A$2:$B$55679,2,FALSE)</f>
        <v>#N/A</v>
      </c>
      <c r="F1251" s="15">
        <v>2024</v>
      </c>
      <c r="G1251" s="15" t="s">
        <v>42</v>
      </c>
      <c r="H1251" s="15"/>
      <c r="I1251" s="16"/>
      <c r="J1251" s="15"/>
      <c r="K1251" s="17">
        <f>IF(AND(G1251&lt;&gt;"N",R1251="N/A"), IF(I1251&lt;4, 0, 0.25),IF(I1251=1, IF(J1251=1,0.25, 0.25), IF(I1251&lt;13, 0.25, IF(I1251&lt;26, 0.4, IF(I1251&lt;51, 0.6, 0.75)))))</f>
        <v>0.25</v>
      </c>
      <c r="L1251" s="16">
        <f>I1251-M1251</f>
        <v>0</v>
      </c>
      <c r="M1251" s="16">
        <f>ROUNDUP(I1251*K1251,0)</f>
        <v>0</v>
      </c>
      <c r="N1251" s="16">
        <f>M1251*J1251</f>
        <v>0</v>
      </c>
      <c r="O1251" s="16">
        <v>0</v>
      </c>
      <c r="P1251" s="16">
        <v>0</v>
      </c>
      <c r="Q1251" s="16">
        <f>N1251-O1251-P1251</f>
        <v>0</v>
      </c>
      <c r="R1251" s="15" t="s">
        <v>75</v>
      </c>
      <c r="S1251" s="15">
        <f>IF(R1251="N/A", J1251-($B$1-F1251), J1251-($B$1-R1251))</f>
        <v>0</v>
      </c>
      <c r="T1251" s="16" t="str">
        <f>IF($S1251&lt;1, "N/A", $M1251)</f>
        <v>N/A</v>
      </c>
      <c r="U1251" s="16" t="str">
        <f>IF($S1251&lt;2, "N/A", $M1251)</f>
        <v>N/A</v>
      </c>
      <c r="V1251" s="16" t="str">
        <f>IF($S1251&lt;3, "N/A", $M1251)</f>
        <v>N/A</v>
      </c>
      <c r="W1251" s="16" t="str">
        <f>IF($S1251&lt;4, "N/A", $M1251)</f>
        <v>N/A</v>
      </c>
      <c r="X1251" s="16" t="str">
        <f>IF($S1251&lt;5, "N/A", $M1251)</f>
        <v>N/A</v>
      </c>
      <c r="Y1251" s="15" t="str">
        <f>IF(SUM(T1251:X1251)&lt;&gt;Q1251, "CHECK", "OK")</f>
        <v>OK</v>
      </c>
      <c r="Z1251" s="15" t="str">
        <f>IF(F1251=$B$1, "No", IF(S1251=1, "Yes", "No"))</f>
        <v>No</v>
      </c>
      <c r="AA1251" s="18" t="str">
        <f>IF(C1251="DM", "N/A", IF(Z1251="No","N/A",VLOOKUP(B1251,'Extension List'!$A$3:$R$1972,18,FALSE)))</f>
        <v>N/A</v>
      </c>
      <c r="AB1251" s="15" t="str">
        <f>IF(C1251="DM", "N/A", IF(Z1251="No","N/A",VLOOKUP(B1251,'Extension List'!$A$3:$T$1972,20,FALSE)))</f>
        <v>N/A</v>
      </c>
      <c r="AC1251" s="15" t="str">
        <f>IF(AA1251="N/A", "N/A", 0)</f>
        <v>N/A</v>
      </c>
      <c r="AD1251" s="16" t="str">
        <f>IF(AE1251="N/A", "N/A", AA1251-AE1251)</f>
        <v>N/A</v>
      </c>
      <c r="AE1251" s="16" t="str">
        <f>IF(AA1251="N/A", "N/A", IF(AC1251&gt;0, IF(AA1251&lt;13, ROUNDUP(0.25*AA1251,0), IF(AA1251&lt;26, ROUNDUP(0.4*AA1251,0), IF(AA1251&lt;51, ROUNDUP(0.6*AA1251,0), ROUNDUP(0.75*AA1251,0)))), "N/A"))</f>
        <v>N/A</v>
      </c>
      <c r="AF1251" s="16" t="str">
        <f>IF(AD1251="N/A","N/A", (AE1251*AC1251)+Q1251)</f>
        <v>N/A</v>
      </c>
      <c r="AG1251" s="16" t="str">
        <f>IF($AF1251="N/A", "N/A", "TBC")</f>
        <v>N/A</v>
      </c>
      <c r="AH1251" s="16" t="str">
        <f>IF($AF1251="N/A", "N/A", "TBC")</f>
        <v>N/A</v>
      </c>
      <c r="AI1251" s="16" t="str">
        <f>IF($AF1251="N/A","N/A",IF(AC1251&gt;1,"TBC","N/A"))</f>
        <v>N/A</v>
      </c>
      <c r="AJ1251" s="16" t="str">
        <f>IF($AF1251="N/A","N/A",IF(AC1251&gt;2,"TBC","N/A"))</f>
        <v>N/A</v>
      </c>
      <c r="AK1251" s="16" t="str">
        <f>IF($AF1251="N/A","N/A",IF(AC1251&gt;3,"TBC","N/A"))</f>
        <v>N/A</v>
      </c>
      <c r="AL1251" s="16" t="str">
        <f>IF(AC1251="N/A","N/A",IF(AC1251&gt;0,IF(SUM(AG1251:AK1251)&lt;&gt;AF1251,"CHECK","OK"),"N/A"))</f>
        <v>N/A</v>
      </c>
      <c r="AM1251" s="16" t="e">
        <f>IF(AD1251="N/A", L1251+T1251, L1251+AG1251)</f>
        <v>#VALUE!</v>
      </c>
      <c r="AN1251" s="16" t="str">
        <f>IF(AD1251="N/A", IF(U1251="N/A", "N/A", L1251+U1251), AD1251+AH1251)</f>
        <v>N/A</v>
      </c>
      <c r="AO1251" s="16" t="str">
        <f>IF(AD1251="N/A", IF(V1251="N/A", "N/A", L1251+V1251), IF(AI1251="N/A", "N/A", AD1251+AI1251))</f>
        <v>N/A</v>
      </c>
      <c r="AP1251" s="16" t="str">
        <f>IF(AD1251="N/A", IF(W1251="N/A", "N/A", L1251+W1251), IF(AJ1251="N/A", "N/A", AD1251+AJ1251))</f>
        <v>N/A</v>
      </c>
      <c r="AQ1251" s="16" t="str">
        <f>IF(AD1251="N/A", IF(X1251="N/A", "N/A", L1251+X1251), IF(AK1251="N/A", "N/A", AD1251+AK1251))</f>
        <v>N/A</v>
      </c>
      <c r="AR1251" s="15" t="s">
        <v>40</v>
      </c>
      <c r="AS1251" s="15" t="s">
        <v>40</v>
      </c>
      <c r="AT1251" s="15" t="s">
        <v>40</v>
      </c>
      <c r="AU1251" s="15" t="s">
        <v>40</v>
      </c>
      <c r="AV1251" s="15" t="s">
        <v>40</v>
      </c>
      <c r="AW1251" s="15" t="s">
        <v>40</v>
      </c>
      <c r="AX1251" s="15" t="s">
        <v>40</v>
      </c>
      <c r="AY1251" s="15" t="s">
        <v>40</v>
      </c>
      <c r="AZ1251" s="15" t="s">
        <v>40</v>
      </c>
      <c r="BA1251" s="15" t="s">
        <v>40</v>
      </c>
      <c r="BB1251" s="15" t="s">
        <v>40</v>
      </c>
      <c r="BC1251" s="15" t="s">
        <v>40</v>
      </c>
      <c r="BD1251" s="15" t="s">
        <v>40</v>
      </c>
      <c r="BE1251" s="15" t="s">
        <v>40</v>
      </c>
      <c r="BF1251" s="15" t="s">
        <v>40</v>
      </c>
      <c r="BG1251" s="15" t="s">
        <v>40</v>
      </c>
      <c r="BH1251" s="15" t="s">
        <v>40</v>
      </c>
      <c r="BJ1251" s="16" t="e">
        <f>IF(AR1251="R", $CA1251, IF(OR(AR1251="P", AR1251="T", AR1251="N"), 0, IF($C1251="DM", $T1251, IF(OR(AR1251="Y", AR1251="IR"),$AM1251,IF(AR1251="C", IF($BI1251="Y", IF($AF1251="N/A", $Q1251, $AF1251), IF($AG1251="N/A", $T1251,$AG1251)))))))</f>
        <v>#VALUE!</v>
      </c>
      <c r="BK1251" s="16" t="e">
        <f>IF(AS1251="R", $CA1251, IF(OR(AS1251="P", AS1251="T", AS1251="N"), 0, IF($C1251="DM", $T1251, IF(OR(AS1251="Y", AS1251="IR"),$AM1251,IF(AS1251="C", IF($BI1251="Y", IF($AF1251="N/A", $Q1251, $AF1251), IF($AG1251="N/A", $T1251,$AG1251)))))))</f>
        <v>#VALUE!</v>
      </c>
      <c r="BL1251" s="16" t="e">
        <f>IF(AT1251="R", $CA1251, IF(OR(AT1251="P", AT1251="T", AT1251="N"), 0, IF($C1251="DM", $T1251, IF(OR(AT1251="Y", AT1251="IR"),$AM1251,IF(AT1251="C", IF($BI1251="Y", IF($AF1251="N/A", $Q1251, $AF1251), IF($AG1251="N/A", $T1251,$AG1251)))))))</f>
        <v>#VALUE!</v>
      </c>
      <c r="BM1251" s="16" t="e">
        <f>IF(AU1251="R", $CA1251, IF(OR(AU1251="P", AU1251="T", AU1251="N"), 0, IF($C1251="DM", $T1251, IF(OR(AU1251="Y", AU1251="IR"),$AM1251,IF(AU1251="C", IF($BI1251="Y", IF($AF1251="N/A", $Q1251, $AF1251), IF($AG1251="N/A", $T1251,$AG1251)))))))</f>
        <v>#VALUE!</v>
      </c>
      <c r="BN1251" s="16" t="e">
        <f>IF(AV1251="R", $CA1251, IF(OR(AV1251="P", AV1251="T", AV1251="N"), 0, IF($C1251="DM", $T1251, IF(OR(AV1251="Y", AV1251="IR"),$AM1251,IF(AV1251="C", IF($BI1251="Y", IF($AF1251="N/A", $Q1251, $AF1251), IF($AG1251="N/A", $T1251,$AG1251)))))))</f>
        <v>#VALUE!</v>
      </c>
      <c r="BO1251" s="16" t="e">
        <f>IF(AW1251="R", $CA1251, IF(OR(AW1251="P", AW1251="T", AW1251="N"), 0, IF($C1251="DM", $T1251, IF(OR(AW1251="Y", AW1251="IR"),$AM1251,IF(AW1251="C", IF($BI1251="Y", IF($AF1251="N/A", $Q1251, $AF1251), IF($AG1251="N/A", $T1251,$AG1251)))))))</f>
        <v>#VALUE!</v>
      </c>
      <c r="BP1251" s="16" t="e">
        <f>IF(AX1251="R", $CA1251, IF(OR(AX1251="P", AX1251="T", AX1251="N"), 0, IF($C1251="DM", $T1251, IF(OR(AX1251="Y", AX1251="IR"),$AM1251,IF(AX1251="C", IF($BI1251="Y", IF($AF1251="N/A", $Q1251, $AF1251), IF($AG1251="N/A", $T1251,$AG1251)))))))</f>
        <v>#VALUE!</v>
      </c>
      <c r="BQ1251" s="16" t="e">
        <f>IF(AY1251="R", $CA1251, IF(OR(AY1251="P", AY1251="T", AY1251="N"), 0, IF($C1251="DM", $T1251, IF(OR(AY1251="Y", AY1251="IR"),$AM1251,IF(AY1251="C", IF($BI1251="Y", IF($AF1251="N/A", $Q1251, $AF1251), IF($AG1251="N/A", $T1251,$AG1251)))))))</f>
        <v>#VALUE!</v>
      </c>
      <c r="BR1251" s="16" t="e">
        <f>IF(AZ1251="R", $CA1251, IF(OR(AZ1251="P", AZ1251="T", AZ1251="N"), 0, IF($C1251="DM", $T1251, IF(OR(AZ1251="Y", AZ1251="IR"),$AM1251,IF(AZ1251="C", IF($BI1251="Y", IF($AF1251="N/A", $Q1251, $AF1251), IF($AG1251="N/A", $T1251,$AG1251)))))))</f>
        <v>#VALUE!</v>
      </c>
      <c r="BS1251" s="16" t="e">
        <f>IF(BA1251="R", $CA1251, IF(OR(BA1251="P", BA1251="T", BA1251="N"), 0, IF($C1251="DM", $T1251, IF(OR(BA1251="Y", BA1251="IR"),$AM1251,IF(BA1251="C", IF($BI1251="Y", IF($AF1251="N/A", $Q1251, $AF1251), IF($AG1251="N/A", $T1251,$AG1251)))))))</f>
        <v>#VALUE!</v>
      </c>
      <c r="BT1251" s="16" t="e">
        <f>IF(BB1251="R", $CA1251, IF(OR(BB1251="P", BB1251="T", BB1251="N"), 0, IF($C1251="DM", $T1251, IF(OR(BB1251="Y", BB1251="IR"),$AM1251,IF(BB1251="C", IF($BI1251="Y", IF($BA1251="C", IF($AF1251="N/A", $Q1251, $AF1251), IF($AF1251="N/A", $T1251, $AM1251)), IF($AG1251="N/A", $T1251,$AG1251)))))))</f>
        <v>#VALUE!</v>
      </c>
      <c r="BU1251" s="16" t="e">
        <f>IF(BC1251="R", $CA1251, IF(OR(BC1251="P", BC1251="T", BC1251="N"), 0, IF($C1251="DM", $T1251, IF(OR(BC1251="Y", BC1251="IR"),$AM1251,IF(BC1251="C", IF($BI1251="Y", IF($BA1251="C", IF($AF1251="N/A", $Q1251, $AF1251), IF($AF1251="N/A", $T1251, $AM1251)), IF($AG1251="N/A", $T1251,$AG1251)))))))</f>
        <v>#VALUE!</v>
      </c>
      <c r="BV1251" s="16" t="e">
        <f>IF(BD1251="R", $CA1251, IF(OR(BD1251="P", BD1251="T", BD1251="N"), 0, IF($C1251="DM", $T1251, IF(OR(BD1251="Y", BD1251="IR"),$AM1251,IF(BD1251="C", IF($BI1251="Y", IF($BA1251="C", IF($AF1251="N/A", $Q1251, $AF1251), IF($AF1251="N/A", $T1251, $AM1251)), IF($AG1251="N/A", $T1251,$AG1251)))))))</f>
        <v>#VALUE!</v>
      </c>
      <c r="BW1251" s="16" t="e">
        <f>IF(BE1251="R", $CA1251, IF(OR(BE1251="P", BE1251="T", BE1251="N"), 0, IF($C1251="DM", $T1251, IF(OR(BE1251="Y", BE1251="IR"),$AM1251,IF(BE1251="C", IF($BI1251="Y", IF($BA1251="C", IF($AF1251="N/A", $Q1251, $AF1251), IF($AF1251="N/A", $T1251, $AM1251)), IF($AG1251="N/A", $T1251,$AG1251)))))))</f>
        <v>#VALUE!</v>
      </c>
      <c r="BX1251" s="16" t="e">
        <f>IF(BF1251="R", $CA1251, IF(OR(BF1251="P", BF1251="T", BF1251="N"), 0, IF($C1251="DM", $T1251, IF(OR(BF1251="Y", BF1251="IR"),$AM1251,IF(BF1251="C", IF($BI1251="Y", IF($BA1251="C", IF($AF1251="N/A", $Q1251, $AF1251), IF($AF1251="N/A", $T1251, $AM1251)), IF($AG1251="N/A", $T1251,$AG1251)))))))</f>
        <v>#VALUE!</v>
      </c>
      <c r="BY1251" s="16" t="e">
        <f>IF(BG1251="R", $CA1251, IF(OR(BG1251="P", BG1251="T", BG1251="N"), 0, IF($C1251="DM", $T1251, IF(OR(BG1251="Y", BG1251="IR"),$AM1251,IF(BG1251="C", IF($BI1251="Y", IF($BA1251="C", IF($AF1251="N/A", $Q1251, $AF1251), IF($AF1251="N/A", $T1251, $AM1251)), IF($AG1251="N/A", $T1251,$AG1251)))))))</f>
        <v>#VALUE!</v>
      </c>
      <c r="BZ1251" s="16" t="e">
        <f>IF(BH1251="R", $CA1251, IF(OR(BH1251="P", BH1251="T", BH1251="N"), 0, IF($C1251="DM", $T1251, IF(OR(BH1251="Y", BH1251="IR"),$AM1251,IF(BH1251="C", IF($BI1251="Y", IF($BA1251="C", IF($AF1251="N/A", $Q1251, $AF1251), IF($AF1251="N/A", $T1251, $AM1251)), IF($AG1251="N/A", $T1251,$AG1251)))))))</f>
        <v>#VALUE!</v>
      </c>
      <c r="CA1251" s="15" t="s">
        <v>75</v>
      </c>
      <c r="CB1251" s="16" t="e">
        <f>BZ1251</f>
        <v>#VALUE!</v>
      </c>
      <c r="CC1251" s="15" t="str">
        <f>IF(OR($BH1251="T", $BH1251="R"), 0, IF($BH1251="C", IF($BI1251="Y", IF($BA1251="C", 0, IF(AF1251="N/A", Q1251-T1251, AF1251-AG1251)), IF($AF1251="N/A", U1251, AH1251)), AN1251))</f>
        <v>N/A</v>
      </c>
      <c r="CD1251" s="15" t="str">
        <f>IF(OR($BH1251="T", $BH1251="R"), 0, IF($BH1251="C", IF($BI1251="Y", 0, IF($AF1251="N/A", V1251, AI1251)), AO1251))</f>
        <v>N/A</v>
      </c>
      <c r="CE1251" s="15" t="str">
        <f>IF(OR($BH1251="T", $BH1251="R"), 0, IF($BH1251="C", IF($BI1251="Y", 0, IF($AF1251="N/A", W1251, AJ1251)), AP1251))</f>
        <v>N/A</v>
      </c>
      <c r="CF1251" s="15" t="str">
        <f>IF(OR($BH1251="T", $BH1251="R"), 0, IF($BH1251="C", IF($BI1251="Y", 0, IF($AF1251="N/A", X1251, AK1251)), AQ1251))</f>
        <v>N/A</v>
      </c>
    </row>
    <row r="1252" spans="1:84" x14ac:dyDescent="0.25">
      <c r="A1252" s="14">
        <v>6229</v>
      </c>
      <c r="B1252" s="15"/>
      <c r="C1252" s="15"/>
      <c r="D1252" s="15"/>
      <c r="E1252" s="15" t="e">
        <f>VLOOKUP(B1252, 'Rookie Year'!$A$2:$B$55679,2,FALSE)</f>
        <v>#N/A</v>
      </c>
      <c r="F1252" s="15">
        <v>2024</v>
      </c>
      <c r="G1252" s="15" t="s">
        <v>42</v>
      </c>
      <c r="H1252" s="15"/>
      <c r="I1252" s="16"/>
      <c r="J1252" s="15"/>
      <c r="K1252" s="17">
        <f>IF(AND(G1252&lt;&gt;"N",R1252="N/A"), IF(I1252&lt;4, 0, 0.25),IF(I1252=1, IF(J1252=1,0.25, 0.25), IF(I1252&lt;13, 0.25, IF(I1252&lt;26, 0.4, IF(I1252&lt;51, 0.6, 0.75)))))</f>
        <v>0.25</v>
      </c>
      <c r="L1252" s="16">
        <f>I1252-M1252</f>
        <v>0</v>
      </c>
      <c r="M1252" s="16">
        <f>ROUNDUP(I1252*K1252,0)</f>
        <v>0</v>
      </c>
      <c r="N1252" s="16">
        <f>M1252*J1252</f>
        <v>0</v>
      </c>
      <c r="O1252" s="16">
        <v>0</v>
      </c>
      <c r="P1252" s="16">
        <v>0</v>
      </c>
      <c r="Q1252" s="16">
        <f>N1252-O1252-P1252</f>
        <v>0</v>
      </c>
      <c r="R1252" s="15" t="s">
        <v>75</v>
      </c>
      <c r="S1252" s="15">
        <f>IF(R1252="N/A", J1252-($B$1-F1252), J1252-($B$1-R1252))</f>
        <v>0</v>
      </c>
      <c r="T1252" s="16" t="str">
        <f>IF($S1252&lt;1, "N/A", $M1252)</f>
        <v>N/A</v>
      </c>
      <c r="U1252" s="16" t="str">
        <f>IF($S1252&lt;2, "N/A", $M1252)</f>
        <v>N/A</v>
      </c>
      <c r="V1252" s="16" t="str">
        <f>IF($S1252&lt;3, "N/A", $M1252)</f>
        <v>N/A</v>
      </c>
      <c r="W1252" s="16" t="str">
        <f>IF($S1252&lt;4, "N/A", $M1252)</f>
        <v>N/A</v>
      </c>
      <c r="X1252" s="16" t="str">
        <f>IF($S1252&lt;5, "N/A", $M1252)</f>
        <v>N/A</v>
      </c>
      <c r="Y1252" s="15" t="str">
        <f>IF(SUM(T1252:X1252)&lt;&gt;Q1252, "CHECK", "OK")</f>
        <v>OK</v>
      </c>
      <c r="Z1252" s="15" t="str">
        <f>IF(F1252=$B$1, "No", IF(S1252=1, "Yes", "No"))</f>
        <v>No</v>
      </c>
      <c r="AA1252" s="18" t="str">
        <f>IF(C1252="DM", "N/A", IF(Z1252="No","N/A",VLOOKUP(B1252,'Extension List'!$A$3:$R$1972,18,FALSE)))</f>
        <v>N/A</v>
      </c>
      <c r="AB1252" s="15" t="str">
        <f>IF(C1252="DM", "N/A", IF(Z1252="No","N/A",VLOOKUP(B1252,'Extension List'!$A$3:$T$1972,20,FALSE)))</f>
        <v>N/A</v>
      </c>
      <c r="AC1252" s="15" t="str">
        <f>IF(AA1252="N/A", "N/A", 0)</f>
        <v>N/A</v>
      </c>
      <c r="AD1252" s="16" t="str">
        <f>IF(AE1252="N/A", "N/A", AA1252-AE1252)</f>
        <v>N/A</v>
      </c>
      <c r="AE1252" s="16" t="str">
        <f>IF(AA1252="N/A", "N/A", IF(AC1252&gt;0, IF(AA1252&lt;13, ROUNDUP(0.25*AA1252,0), IF(AA1252&lt;26, ROUNDUP(0.4*AA1252,0), IF(AA1252&lt;51, ROUNDUP(0.6*AA1252,0), ROUNDUP(0.75*AA1252,0)))), "N/A"))</f>
        <v>N/A</v>
      </c>
      <c r="AF1252" s="16" t="str">
        <f>IF(AD1252="N/A","N/A", (AE1252*AC1252)+Q1252)</f>
        <v>N/A</v>
      </c>
      <c r="AG1252" s="16" t="str">
        <f>IF($AF1252="N/A", "N/A", "TBC")</f>
        <v>N/A</v>
      </c>
      <c r="AH1252" s="16" t="str">
        <f>IF($AF1252="N/A", "N/A", "TBC")</f>
        <v>N/A</v>
      </c>
      <c r="AI1252" s="16" t="str">
        <f>IF($AF1252="N/A","N/A",IF(AC1252&gt;1,"TBC","N/A"))</f>
        <v>N/A</v>
      </c>
      <c r="AJ1252" s="16" t="str">
        <f>IF($AF1252="N/A","N/A",IF(AC1252&gt;2,"TBC","N/A"))</f>
        <v>N/A</v>
      </c>
      <c r="AK1252" s="16" t="str">
        <f>IF($AF1252="N/A","N/A",IF(AC1252&gt;3,"TBC","N/A"))</f>
        <v>N/A</v>
      </c>
      <c r="AL1252" s="16" t="str">
        <f>IF(AC1252="N/A","N/A",IF(AC1252&gt;0,IF(SUM(AG1252:AK1252)&lt;&gt;AF1252,"CHECK","OK"),"N/A"))</f>
        <v>N/A</v>
      </c>
      <c r="AM1252" s="16" t="e">
        <f>IF(AD1252="N/A", L1252+T1252, L1252+AG1252)</f>
        <v>#VALUE!</v>
      </c>
      <c r="AN1252" s="16" t="str">
        <f>IF(AD1252="N/A", IF(U1252="N/A", "N/A", L1252+U1252), AD1252+AH1252)</f>
        <v>N/A</v>
      </c>
      <c r="AO1252" s="16" t="str">
        <f>IF(AD1252="N/A", IF(V1252="N/A", "N/A", L1252+V1252), IF(AI1252="N/A", "N/A", AD1252+AI1252))</f>
        <v>N/A</v>
      </c>
      <c r="AP1252" s="16" t="str">
        <f>IF(AD1252="N/A", IF(W1252="N/A", "N/A", L1252+W1252), IF(AJ1252="N/A", "N/A", AD1252+AJ1252))</f>
        <v>N/A</v>
      </c>
      <c r="AQ1252" s="16" t="str">
        <f>IF(AD1252="N/A", IF(X1252="N/A", "N/A", L1252+X1252), IF(AK1252="N/A", "N/A", AD1252+AK1252))</f>
        <v>N/A</v>
      </c>
      <c r="AR1252" s="15" t="s">
        <v>40</v>
      </c>
      <c r="AS1252" s="15" t="s">
        <v>40</v>
      </c>
      <c r="AT1252" s="15" t="s">
        <v>40</v>
      </c>
      <c r="AU1252" s="15" t="s">
        <v>40</v>
      </c>
      <c r="AV1252" s="15" t="s">
        <v>40</v>
      </c>
      <c r="AW1252" s="15" t="s">
        <v>40</v>
      </c>
      <c r="AX1252" s="15" t="s">
        <v>40</v>
      </c>
      <c r="AY1252" s="15" t="s">
        <v>40</v>
      </c>
      <c r="AZ1252" s="15" t="s">
        <v>40</v>
      </c>
      <c r="BA1252" s="15" t="s">
        <v>40</v>
      </c>
      <c r="BB1252" s="15" t="s">
        <v>40</v>
      </c>
      <c r="BC1252" s="15" t="s">
        <v>40</v>
      </c>
      <c r="BD1252" s="15" t="s">
        <v>40</v>
      </c>
      <c r="BE1252" s="15" t="s">
        <v>40</v>
      </c>
      <c r="BF1252" s="15" t="s">
        <v>40</v>
      </c>
      <c r="BG1252" s="15" t="s">
        <v>40</v>
      </c>
      <c r="BH1252" s="15" t="s">
        <v>40</v>
      </c>
      <c r="BJ1252" s="16" t="e">
        <f>IF(AR1252="R", $CA1252, IF(OR(AR1252="P", AR1252="T", AR1252="N"), 0, IF($C1252="DM", $T1252, IF(OR(AR1252="Y", AR1252="IR"),$AM1252,IF(AR1252="C", IF($BI1252="Y", IF($AF1252="N/A", $Q1252, $AF1252), IF($AG1252="N/A", $T1252,$AG1252)))))))</f>
        <v>#VALUE!</v>
      </c>
      <c r="BK1252" s="16" t="e">
        <f>IF(AS1252="R", $CA1252, IF(OR(AS1252="P", AS1252="T", AS1252="N"), 0, IF($C1252="DM", $T1252, IF(OR(AS1252="Y", AS1252="IR"),$AM1252,IF(AS1252="C", IF($BI1252="Y", IF($AF1252="N/A", $Q1252, $AF1252), IF($AG1252="N/A", $T1252,$AG1252)))))))</f>
        <v>#VALUE!</v>
      </c>
      <c r="BL1252" s="16" t="e">
        <f>IF(AT1252="R", $CA1252, IF(OR(AT1252="P", AT1252="T", AT1252="N"), 0, IF($C1252="DM", $T1252, IF(OR(AT1252="Y", AT1252="IR"),$AM1252,IF(AT1252="C", IF($BI1252="Y", IF($AF1252="N/A", $Q1252, $AF1252), IF($AG1252="N/A", $T1252,$AG1252)))))))</f>
        <v>#VALUE!</v>
      </c>
      <c r="BM1252" s="16" t="e">
        <f>IF(AU1252="R", $CA1252, IF(OR(AU1252="P", AU1252="T", AU1252="N"), 0, IF($C1252="DM", $T1252, IF(OR(AU1252="Y", AU1252="IR"),$AM1252,IF(AU1252="C", IF($BI1252="Y", IF($AF1252="N/A", $Q1252, $AF1252), IF($AG1252="N/A", $T1252,$AG1252)))))))</f>
        <v>#VALUE!</v>
      </c>
      <c r="BN1252" s="16" t="e">
        <f>IF(AV1252="R", $CA1252, IF(OR(AV1252="P", AV1252="T", AV1252="N"), 0, IF($C1252="DM", $T1252, IF(OR(AV1252="Y", AV1252="IR"),$AM1252,IF(AV1252="C", IF($BI1252="Y", IF($AF1252="N/A", $Q1252, $AF1252), IF($AG1252="N/A", $T1252,$AG1252)))))))</f>
        <v>#VALUE!</v>
      </c>
      <c r="BO1252" s="16" t="e">
        <f>IF(AW1252="R", $CA1252, IF(OR(AW1252="P", AW1252="T", AW1252="N"), 0, IF($C1252="DM", $T1252, IF(OR(AW1252="Y", AW1252="IR"),$AM1252,IF(AW1252="C", IF($BI1252="Y", IF($AF1252="N/A", $Q1252, $AF1252), IF($AG1252="N/A", $T1252,$AG1252)))))))</f>
        <v>#VALUE!</v>
      </c>
      <c r="BP1252" s="16" t="e">
        <f>IF(AX1252="R", $CA1252, IF(OR(AX1252="P", AX1252="T", AX1252="N"), 0, IF($C1252="DM", $T1252, IF(OR(AX1252="Y", AX1252="IR"),$AM1252,IF(AX1252="C", IF($BI1252="Y", IF($AF1252="N/A", $Q1252, $AF1252), IF($AG1252="N/A", $T1252,$AG1252)))))))</f>
        <v>#VALUE!</v>
      </c>
      <c r="BQ1252" s="16" t="e">
        <f>IF(AY1252="R", $CA1252, IF(OR(AY1252="P", AY1252="T", AY1252="N"), 0, IF($C1252="DM", $T1252, IF(OR(AY1252="Y", AY1252="IR"),$AM1252,IF(AY1252="C", IF($BI1252="Y", IF($AF1252="N/A", $Q1252, $AF1252), IF($AG1252="N/A", $T1252,$AG1252)))))))</f>
        <v>#VALUE!</v>
      </c>
      <c r="BR1252" s="16" t="e">
        <f>IF(AZ1252="R", $CA1252, IF(OR(AZ1252="P", AZ1252="T", AZ1252="N"), 0, IF($C1252="DM", $T1252, IF(OR(AZ1252="Y", AZ1252="IR"),$AM1252,IF(AZ1252="C", IF($BI1252="Y", IF($AF1252="N/A", $Q1252, $AF1252), IF($AG1252="N/A", $T1252,$AG1252)))))))</f>
        <v>#VALUE!</v>
      </c>
      <c r="BS1252" s="16" t="e">
        <f>IF(BA1252="R", $CA1252, IF(OR(BA1252="P", BA1252="T", BA1252="N"), 0, IF($C1252="DM", $T1252, IF(OR(BA1252="Y", BA1252="IR"),$AM1252,IF(BA1252="C", IF($BI1252="Y", IF($AF1252="N/A", $Q1252, $AF1252), IF($AG1252="N/A", $T1252,$AG1252)))))))</f>
        <v>#VALUE!</v>
      </c>
      <c r="BT1252" s="16" t="e">
        <f>IF(BB1252="R", $CA1252, IF(OR(BB1252="P", BB1252="T", BB1252="N"), 0, IF($C1252="DM", $T1252, IF(OR(BB1252="Y", BB1252="IR"),$AM1252,IF(BB1252="C", IF($BI1252="Y", IF($BA1252="C", IF($AF1252="N/A", $Q1252, $AF1252), IF($AF1252="N/A", $T1252, $AM1252)), IF($AG1252="N/A", $T1252,$AG1252)))))))</f>
        <v>#VALUE!</v>
      </c>
      <c r="BU1252" s="16" t="e">
        <f>IF(BC1252="R", $CA1252, IF(OR(BC1252="P", BC1252="T", BC1252="N"), 0, IF($C1252="DM", $T1252, IF(OR(BC1252="Y", BC1252="IR"),$AM1252,IF(BC1252="C", IF($BI1252="Y", IF($BA1252="C", IF($AF1252="N/A", $Q1252, $AF1252), IF($AF1252="N/A", $T1252, $AM1252)), IF($AG1252="N/A", $T1252,$AG1252)))))))</f>
        <v>#VALUE!</v>
      </c>
      <c r="BV1252" s="16" t="e">
        <f>IF(BD1252="R", $CA1252, IF(OR(BD1252="P", BD1252="T", BD1252="N"), 0, IF($C1252="DM", $T1252, IF(OR(BD1252="Y", BD1252="IR"),$AM1252,IF(BD1252="C", IF($BI1252="Y", IF($BA1252="C", IF($AF1252="N/A", $Q1252, $AF1252), IF($AF1252="N/A", $T1252, $AM1252)), IF($AG1252="N/A", $T1252,$AG1252)))))))</f>
        <v>#VALUE!</v>
      </c>
      <c r="BW1252" s="16" t="e">
        <f>IF(BE1252="R", $CA1252, IF(OR(BE1252="P", BE1252="T", BE1252="N"), 0, IF($C1252="DM", $T1252, IF(OR(BE1252="Y", BE1252="IR"),$AM1252,IF(BE1252="C", IF($BI1252="Y", IF($BA1252="C", IF($AF1252="N/A", $Q1252, $AF1252), IF($AF1252="N/A", $T1252, $AM1252)), IF($AG1252="N/A", $T1252,$AG1252)))))))</f>
        <v>#VALUE!</v>
      </c>
      <c r="BX1252" s="16" t="e">
        <f>IF(BF1252="R", $CA1252, IF(OR(BF1252="P", BF1252="T", BF1252="N"), 0, IF($C1252="DM", $T1252, IF(OR(BF1252="Y", BF1252="IR"),$AM1252,IF(BF1252="C", IF($BI1252="Y", IF($BA1252="C", IF($AF1252="N/A", $Q1252, $AF1252), IF($AF1252="N/A", $T1252, $AM1252)), IF($AG1252="N/A", $T1252,$AG1252)))))))</f>
        <v>#VALUE!</v>
      </c>
      <c r="BY1252" s="16" t="e">
        <f>IF(BG1252="R", $CA1252, IF(OR(BG1252="P", BG1252="T", BG1252="N"), 0, IF($C1252="DM", $T1252, IF(OR(BG1252="Y", BG1252="IR"),$AM1252,IF(BG1252="C", IF($BI1252="Y", IF($BA1252="C", IF($AF1252="N/A", $Q1252, $AF1252), IF($AF1252="N/A", $T1252, $AM1252)), IF($AG1252="N/A", $T1252,$AG1252)))))))</f>
        <v>#VALUE!</v>
      </c>
      <c r="BZ1252" s="16" t="e">
        <f>IF(BH1252="R", $CA1252, IF(OR(BH1252="P", BH1252="T", BH1252="N"), 0, IF($C1252="DM", $T1252, IF(OR(BH1252="Y", BH1252="IR"),$AM1252,IF(BH1252="C", IF($BI1252="Y", IF($BA1252="C", IF($AF1252="N/A", $Q1252, $AF1252), IF($AF1252="N/A", $T1252, $AM1252)), IF($AG1252="N/A", $T1252,$AG1252)))))))</f>
        <v>#VALUE!</v>
      </c>
      <c r="CA1252" s="15" t="s">
        <v>75</v>
      </c>
      <c r="CB1252" s="16" t="e">
        <f>BZ1252</f>
        <v>#VALUE!</v>
      </c>
      <c r="CC1252" s="15" t="str">
        <f>IF(OR($BH1252="T", $BH1252="R"), 0, IF($BH1252="C", IF($BI1252="Y", IF($BA1252="C", 0, IF(AF1252="N/A", Q1252-T1252, AF1252-AG1252)), IF($AF1252="N/A", U1252, AH1252)), AN1252))</f>
        <v>N/A</v>
      </c>
      <c r="CD1252" s="15" t="str">
        <f>IF(OR($BH1252="T", $BH1252="R"), 0, IF($BH1252="C", IF($BI1252="Y", 0, IF($AF1252="N/A", V1252, AI1252)), AO1252))</f>
        <v>N/A</v>
      </c>
      <c r="CE1252" s="15" t="str">
        <f>IF(OR($BH1252="T", $BH1252="R"), 0, IF($BH1252="C", IF($BI1252="Y", 0, IF($AF1252="N/A", W1252, AJ1252)), AP1252))</f>
        <v>N/A</v>
      </c>
      <c r="CF1252" s="15" t="str">
        <f>IF(OR($BH1252="T", $BH1252="R"), 0, IF($BH1252="C", IF($BI1252="Y", 0, IF($AF1252="N/A", X1252, AK1252)), AQ1252))</f>
        <v>N/A</v>
      </c>
    </row>
    <row r="1253" spans="1:84" x14ac:dyDescent="0.25">
      <c r="A1253" s="14">
        <v>6230</v>
      </c>
      <c r="B1253" s="15"/>
      <c r="C1253" s="15"/>
      <c r="D1253" s="15"/>
      <c r="E1253" s="15" t="e">
        <f>VLOOKUP(B1253, 'Rookie Year'!$A$2:$B$55679,2,FALSE)</f>
        <v>#N/A</v>
      </c>
      <c r="F1253" s="15">
        <v>2024</v>
      </c>
      <c r="G1253" s="15" t="s">
        <v>42</v>
      </c>
      <c r="H1253" s="15"/>
      <c r="I1253" s="16"/>
      <c r="J1253" s="15"/>
      <c r="K1253" s="17">
        <f>IF(AND(G1253&lt;&gt;"N",R1253="N/A"), IF(I1253&lt;4, 0, 0.25),IF(I1253=1, IF(J1253=1,0.25, 0.25), IF(I1253&lt;13, 0.25, IF(I1253&lt;26, 0.4, IF(I1253&lt;51, 0.6, 0.75)))))</f>
        <v>0.25</v>
      </c>
      <c r="L1253" s="16">
        <f>I1253-M1253</f>
        <v>0</v>
      </c>
      <c r="M1253" s="16">
        <f>ROUNDUP(I1253*K1253,0)</f>
        <v>0</v>
      </c>
      <c r="N1253" s="16">
        <f>M1253*J1253</f>
        <v>0</v>
      </c>
      <c r="O1253" s="16">
        <v>0</v>
      </c>
      <c r="P1253" s="16">
        <v>0</v>
      </c>
      <c r="Q1253" s="16">
        <f>N1253-O1253-P1253</f>
        <v>0</v>
      </c>
      <c r="R1253" s="15" t="s">
        <v>75</v>
      </c>
      <c r="S1253" s="15">
        <f>IF(R1253="N/A", J1253-($B$1-F1253), J1253-($B$1-R1253))</f>
        <v>0</v>
      </c>
      <c r="T1253" s="16" t="str">
        <f>IF($S1253&lt;1, "N/A", $M1253)</f>
        <v>N/A</v>
      </c>
      <c r="U1253" s="16" t="str">
        <f>IF($S1253&lt;2, "N/A", $M1253)</f>
        <v>N/A</v>
      </c>
      <c r="V1253" s="16" t="str">
        <f>IF($S1253&lt;3, "N/A", $M1253)</f>
        <v>N/A</v>
      </c>
      <c r="W1253" s="16" t="str">
        <f>IF($S1253&lt;4, "N/A", $M1253)</f>
        <v>N/A</v>
      </c>
      <c r="X1253" s="16" t="str">
        <f>IF($S1253&lt;5, "N/A", $M1253)</f>
        <v>N/A</v>
      </c>
      <c r="Y1253" s="15" t="str">
        <f>IF(SUM(T1253:X1253)&lt;&gt;Q1253, "CHECK", "OK")</f>
        <v>OK</v>
      </c>
      <c r="Z1253" s="15" t="str">
        <f>IF(F1253=$B$1, "No", IF(S1253=1, "Yes", "No"))</f>
        <v>No</v>
      </c>
      <c r="AA1253" s="18" t="str">
        <f>IF(C1253="DM", "N/A", IF(Z1253="No","N/A",VLOOKUP(B1253,'Extension List'!$A$3:$R$1972,18,FALSE)))</f>
        <v>N/A</v>
      </c>
      <c r="AB1253" s="15" t="str">
        <f>IF(C1253="DM", "N/A", IF(Z1253="No","N/A",VLOOKUP(B1253,'Extension List'!$A$3:$T$1972,20,FALSE)))</f>
        <v>N/A</v>
      </c>
      <c r="AC1253" s="15" t="str">
        <f>IF(AA1253="N/A", "N/A", 0)</f>
        <v>N/A</v>
      </c>
      <c r="AD1253" s="16" t="str">
        <f>IF(AE1253="N/A", "N/A", AA1253-AE1253)</f>
        <v>N/A</v>
      </c>
      <c r="AE1253" s="16" t="str">
        <f>IF(AA1253="N/A", "N/A", IF(AC1253&gt;0, IF(AA1253&lt;13, ROUNDUP(0.25*AA1253,0), IF(AA1253&lt;26, ROUNDUP(0.4*AA1253,0), IF(AA1253&lt;51, ROUNDUP(0.6*AA1253,0), ROUNDUP(0.75*AA1253,0)))), "N/A"))</f>
        <v>N/A</v>
      </c>
      <c r="AF1253" s="16" t="str">
        <f>IF(AD1253="N/A","N/A", (AE1253*AC1253)+Q1253)</f>
        <v>N/A</v>
      </c>
      <c r="AG1253" s="16" t="str">
        <f>IF($AF1253="N/A", "N/A", "TBC")</f>
        <v>N/A</v>
      </c>
      <c r="AH1253" s="16" t="str">
        <f>IF($AF1253="N/A", "N/A", "TBC")</f>
        <v>N/A</v>
      </c>
      <c r="AI1253" s="16" t="str">
        <f>IF($AF1253="N/A","N/A",IF(AC1253&gt;1,"TBC","N/A"))</f>
        <v>N/A</v>
      </c>
      <c r="AJ1253" s="16" t="str">
        <f>IF($AF1253="N/A","N/A",IF(AC1253&gt;2,"TBC","N/A"))</f>
        <v>N/A</v>
      </c>
      <c r="AK1253" s="16" t="str">
        <f>IF($AF1253="N/A","N/A",IF(AC1253&gt;3,"TBC","N/A"))</f>
        <v>N/A</v>
      </c>
      <c r="AL1253" s="16" t="str">
        <f>IF(AC1253="N/A","N/A",IF(AC1253&gt;0,IF(SUM(AG1253:AK1253)&lt;&gt;AF1253,"CHECK","OK"),"N/A"))</f>
        <v>N/A</v>
      </c>
      <c r="AM1253" s="16" t="e">
        <f>IF(AD1253="N/A", L1253+T1253, L1253+AG1253)</f>
        <v>#VALUE!</v>
      </c>
      <c r="AN1253" s="16" t="str">
        <f>IF(AD1253="N/A", IF(U1253="N/A", "N/A", L1253+U1253), AD1253+AH1253)</f>
        <v>N/A</v>
      </c>
      <c r="AO1253" s="16" t="str">
        <f>IF(AD1253="N/A", IF(V1253="N/A", "N/A", L1253+V1253), IF(AI1253="N/A", "N/A", AD1253+AI1253))</f>
        <v>N/A</v>
      </c>
      <c r="AP1253" s="16" t="str">
        <f>IF(AD1253="N/A", IF(W1253="N/A", "N/A", L1253+W1253), IF(AJ1253="N/A", "N/A", AD1253+AJ1253))</f>
        <v>N/A</v>
      </c>
      <c r="AQ1253" s="16" t="str">
        <f>IF(AD1253="N/A", IF(X1253="N/A", "N/A", L1253+X1253), IF(AK1253="N/A", "N/A", AD1253+AK1253))</f>
        <v>N/A</v>
      </c>
      <c r="AR1253" s="15" t="s">
        <v>40</v>
      </c>
      <c r="AS1253" s="15" t="s">
        <v>40</v>
      </c>
      <c r="AT1253" s="15" t="s">
        <v>40</v>
      </c>
      <c r="AU1253" s="15" t="s">
        <v>40</v>
      </c>
      <c r="AV1253" s="15" t="s">
        <v>40</v>
      </c>
      <c r="AW1253" s="15" t="s">
        <v>40</v>
      </c>
      <c r="AX1253" s="15" t="s">
        <v>40</v>
      </c>
      <c r="AY1253" s="15" t="s">
        <v>40</v>
      </c>
      <c r="AZ1253" s="15" t="s">
        <v>40</v>
      </c>
      <c r="BA1253" s="15" t="s">
        <v>40</v>
      </c>
      <c r="BB1253" s="15" t="s">
        <v>40</v>
      </c>
      <c r="BC1253" s="15" t="s">
        <v>40</v>
      </c>
      <c r="BD1253" s="15" t="s">
        <v>40</v>
      </c>
      <c r="BE1253" s="15" t="s">
        <v>40</v>
      </c>
      <c r="BF1253" s="15" t="s">
        <v>40</v>
      </c>
      <c r="BG1253" s="15" t="s">
        <v>40</v>
      </c>
      <c r="BH1253" s="15" t="s">
        <v>40</v>
      </c>
      <c r="BJ1253" s="16" t="e">
        <f>IF(AR1253="R", $CA1253, IF(OR(AR1253="P", AR1253="T", AR1253="N"), 0, IF($C1253="DM", $T1253, IF(OR(AR1253="Y", AR1253="IR"),$AM1253,IF(AR1253="C", IF($BI1253="Y", IF($AF1253="N/A", $Q1253, $AF1253), IF($AG1253="N/A", $T1253,$AG1253)))))))</f>
        <v>#VALUE!</v>
      </c>
      <c r="BK1253" s="16" t="e">
        <f>IF(AS1253="R", $CA1253, IF(OR(AS1253="P", AS1253="T", AS1253="N"), 0, IF($C1253="DM", $T1253, IF(OR(AS1253="Y", AS1253="IR"),$AM1253,IF(AS1253="C", IF($BI1253="Y", IF($AF1253="N/A", $Q1253, $AF1253), IF($AG1253="N/A", $T1253,$AG1253)))))))</f>
        <v>#VALUE!</v>
      </c>
      <c r="BL1253" s="16" t="e">
        <f>IF(AT1253="R", $CA1253, IF(OR(AT1253="P", AT1253="T", AT1253="N"), 0, IF($C1253="DM", $T1253, IF(OR(AT1253="Y", AT1253="IR"),$AM1253,IF(AT1253="C", IF($BI1253="Y", IF($AF1253="N/A", $Q1253, $AF1253), IF($AG1253="N/A", $T1253,$AG1253)))))))</f>
        <v>#VALUE!</v>
      </c>
      <c r="BM1253" s="16" t="e">
        <f>IF(AU1253="R", $CA1253, IF(OR(AU1253="P", AU1253="T", AU1253="N"), 0, IF($C1253="DM", $T1253, IF(OR(AU1253="Y", AU1253="IR"),$AM1253,IF(AU1253="C", IF($BI1253="Y", IF($AF1253="N/A", $Q1253, $AF1253), IF($AG1253="N/A", $T1253,$AG1253)))))))</f>
        <v>#VALUE!</v>
      </c>
      <c r="BN1253" s="16" t="e">
        <f>IF(AV1253="R", $CA1253, IF(OR(AV1253="P", AV1253="T", AV1253="N"), 0, IF($C1253="DM", $T1253, IF(OR(AV1253="Y", AV1253="IR"),$AM1253,IF(AV1253="C", IF($BI1253="Y", IF($AF1253="N/A", $Q1253, $AF1253), IF($AG1253="N/A", $T1253,$AG1253)))))))</f>
        <v>#VALUE!</v>
      </c>
      <c r="BO1253" s="16" t="e">
        <f>IF(AW1253="R", $CA1253, IF(OR(AW1253="P", AW1253="T", AW1253="N"), 0, IF($C1253="DM", $T1253, IF(OR(AW1253="Y", AW1253="IR"),$AM1253,IF(AW1253="C", IF($BI1253="Y", IF($AF1253="N/A", $Q1253, $AF1253), IF($AG1253="N/A", $T1253,$AG1253)))))))</f>
        <v>#VALUE!</v>
      </c>
      <c r="BP1253" s="16" t="e">
        <f>IF(AX1253="R", $CA1253, IF(OR(AX1253="P", AX1253="T", AX1253="N"), 0, IF($C1253="DM", $T1253, IF(OR(AX1253="Y", AX1253="IR"),$AM1253,IF(AX1253="C", IF($BI1253="Y", IF($AF1253="N/A", $Q1253, $AF1253), IF($AG1253="N/A", $T1253,$AG1253)))))))</f>
        <v>#VALUE!</v>
      </c>
      <c r="BQ1253" s="16" t="e">
        <f>IF(AY1253="R", $CA1253, IF(OR(AY1253="P", AY1253="T", AY1253="N"), 0, IF($C1253="DM", $T1253, IF(OR(AY1253="Y", AY1253="IR"),$AM1253,IF(AY1253="C", IF($BI1253="Y", IF($AF1253="N/A", $Q1253, $AF1253), IF($AG1253="N/A", $T1253,$AG1253)))))))</f>
        <v>#VALUE!</v>
      </c>
      <c r="BR1253" s="16" t="e">
        <f>IF(AZ1253="R", $CA1253, IF(OR(AZ1253="P", AZ1253="T", AZ1253="N"), 0, IF($C1253="DM", $T1253, IF(OR(AZ1253="Y", AZ1253="IR"),$AM1253,IF(AZ1253="C", IF($BI1253="Y", IF($AF1253="N/A", $Q1253, $AF1253), IF($AG1253="N/A", $T1253,$AG1253)))))))</f>
        <v>#VALUE!</v>
      </c>
      <c r="BS1253" s="16" t="e">
        <f>IF(BA1253="R", $CA1253, IF(OR(BA1253="P", BA1253="T", BA1253="N"), 0, IF($C1253="DM", $T1253, IF(OR(BA1253="Y", BA1253="IR"),$AM1253,IF(BA1253="C", IF($BI1253="Y", IF($AF1253="N/A", $Q1253, $AF1253), IF($AG1253="N/A", $T1253,$AG1253)))))))</f>
        <v>#VALUE!</v>
      </c>
      <c r="BT1253" s="16" t="e">
        <f>IF(BB1253="R", $CA1253, IF(OR(BB1253="P", BB1253="T", BB1253="N"), 0, IF($C1253="DM", $T1253, IF(OR(BB1253="Y", BB1253="IR"),$AM1253,IF(BB1253="C", IF($BI1253="Y", IF($BA1253="C", IF($AF1253="N/A", $Q1253, $AF1253), IF($AF1253="N/A", $T1253, $AM1253)), IF($AG1253="N/A", $T1253,$AG1253)))))))</f>
        <v>#VALUE!</v>
      </c>
      <c r="BU1253" s="16" t="e">
        <f>IF(BC1253="R", $CA1253, IF(OR(BC1253="P", BC1253="T", BC1253="N"), 0, IF($C1253="DM", $T1253, IF(OR(BC1253="Y", BC1253="IR"),$AM1253,IF(BC1253="C", IF($BI1253="Y", IF($BA1253="C", IF($AF1253="N/A", $Q1253, $AF1253), IF($AF1253="N/A", $T1253, $AM1253)), IF($AG1253="N/A", $T1253,$AG1253)))))))</f>
        <v>#VALUE!</v>
      </c>
      <c r="BV1253" s="16" t="e">
        <f>IF(BD1253="R", $CA1253, IF(OR(BD1253="P", BD1253="T", BD1253="N"), 0, IF($C1253="DM", $T1253, IF(OR(BD1253="Y", BD1253="IR"),$AM1253,IF(BD1253="C", IF($BI1253="Y", IF($BA1253="C", IF($AF1253="N/A", $Q1253, $AF1253), IF($AF1253="N/A", $T1253, $AM1253)), IF($AG1253="N/A", $T1253,$AG1253)))))))</f>
        <v>#VALUE!</v>
      </c>
      <c r="BW1253" s="16" t="e">
        <f>IF(BE1253="R", $CA1253, IF(OR(BE1253="P", BE1253="T", BE1253="N"), 0, IF($C1253="DM", $T1253, IF(OR(BE1253="Y", BE1253="IR"),$AM1253,IF(BE1253="C", IF($BI1253="Y", IF($BA1253="C", IF($AF1253="N/A", $Q1253, $AF1253), IF($AF1253="N/A", $T1253, $AM1253)), IF($AG1253="N/A", $T1253,$AG1253)))))))</f>
        <v>#VALUE!</v>
      </c>
      <c r="BX1253" s="16" t="e">
        <f>IF(BF1253="R", $CA1253, IF(OR(BF1253="P", BF1253="T", BF1253="N"), 0, IF($C1253="DM", $T1253, IF(OR(BF1253="Y", BF1253="IR"),$AM1253,IF(BF1253="C", IF($BI1253="Y", IF($BA1253="C", IF($AF1253="N/A", $Q1253, $AF1253), IF($AF1253="N/A", $T1253, $AM1253)), IF($AG1253="N/A", $T1253,$AG1253)))))))</f>
        <v>#VALUE!</v>
      </c>
      <c r="BY1253" s="16" t="e">
        <f>IF(BG1253="R", $CA1253, IF(OR(BG1253="P", BG1253="T", BG1253="N"), 0, IF($C1253="DM", $T1253, IF(OR(BG1253="Y", BG1253="IR"),$AM1253,IF(BG1253="C", IF($BI1253="Y", IF($BA1253="C", IF($AF1253="N/A", $Q1253, $AF1253), IF($AF1253="N/A", $T1253, $AM1253)), IF($AG1253="N/A", $T1253,$AG1253)))))))</f>
        <v>#VALUE!</v>
      </c>
      <c r="BZ1253" s="16" t="e">
        <f>IF(BH1253="R", $CA1253, IF(OR(BH1253="P", BH1253="T", BH1253="N"), 0, IF($C1253="DM", $T1253, IF(OR(BH1253="Y", BH1253="IR"),$AM1253,IF(BH1253="C", IF($BI1253="Y", IF($BA1253="C", IF($AF1253="N/A", $Q1253, $AF1253), IF($AF1253="N/A", $T1253, $AM1253)), IF($AG1253="N/A", $T1253,$AG1253)))))))</f>
        <v>#VALUE!</v>
      </c>
      <c r="CA1253" s="15" t="s">
        <v>75</v>
      </c>
      <c r="CB1253" s="16" t="e">
        <f>BZ1253</f>
        <v>#VALUE!</v>
      </c>
      <c r="CC1253" s="15" t="str">
        <f>IF(OR($BH1253="T", $BH1253="R"), 0, IF($BH1253="C", IF($BI1253="Y", IF($BA1253="C", 0, IF(AF1253="N/A", Q1253-T1253, AF1253-AG1253)), IF($AF1253="N/A", U1253, AH1253)), AN1253))</f>
        <v>N/A</v>
      </c>
      <c r="CD1253" s="15" t="str">
        <f>IF(OR($BH1253="T", $BH1253="R"), 0, IF($BH1253="C", IF($BI1253="Y", 0, IF($AF1253="N/A", V1253, AI1253)), AO1253))</f>
        <v>N/A</v>
      </c>
      <c r="CE1253" s="15" t="str">
        <f>IF(OR($BH1253="T", $BH1253="R"), 0, IF($BH1253="C", IF($BI1253="Y", 0, IF($AF1253="N/A", W1253, AJ1253)), AP1253))</f>
        <v>N/A</v>
      </c>
      <c r="CF1253" s="15" t="str">
        <f>IF(OR($BH1253="T", $BH1253="R"), 0, IF($BH1253="C", IF($BI1253="Y", 0, IF($AF1253="N/A", X1253, AK1253)), AQ1253))</f>
        <v>N/A</v>
      </c>
    </row>
    <row r="1254" spans="1:84" x14ac:dyDescent="0.25">
      <c r="A1254" s="14">
        <v>6231</v>
      </c>
      <c r="B1254" s="15"/>
      <c r="C1254" s="15"/>
      <c r="D1254" s="15"/>
      <c r="E1254" s="15" t="e">
        <f>VLOOKUP(B1254, 'Rookie Year'!$A$2:$B$55679,2,FALSE)</f>
        <v>#N/A</v>
      </c>
      <c r="F1254" s="15">
        <v>2024</v>
      </c>
      <c r="G1254" s="15" t="s">
        <v>42</v>
      </c>
      <c r="H1254" s="15"/>
      <c r="I1254" s="16"/>
      <c r="J1254" s="15"/>
      <c r="K1254" s="17">
        <f>IF(AND(G1254&lt;&gt;"N",R1254="N/A"), IF(I1254&lt;4, 0, 0.25),IF(I1254=1, IF(J1254=1,0.25, 0.25), IF(I1254&lt;13, 0.25, IF(I1254&lt;26, 0.4, IF(I1254&lt;51, 0.6, 0.75)))))</f>
        <v>0.25</v>
      </c>
      <c r="L1254" s="16">
        <f>I1254-M1254</f>
        <v>0</v>
      </c>
      <c r="M1254" s="16">
        <f>ROUNDUP(I1254*K1254,0)</f>
        <v>0</v>
      </c>
      <c r="N1254" s="16">
        <f>M1254*J1254</f>
        <v>0</v>
      </c>
      <c r="O1254" s="16">
        <v>0</v>
      </c>
      <c r="P1254" s="16">
        <v>0</v>
      </c>
      <c r="Q1254" s="16">
        <f>N1254-O1254-P1254</f>
        <v>0</v>
      </c>
      <c r="R1254" s="15" t="s">
        <v>75</v>
      </c>
      <c r="S1254" s="15">
        <f>IF(R1254="N/A", J1254-($B$1-F1254), J1254-($B$1-R1254))</f>
        <v>0</v>
      </c>
      <c r="T1254" s="16" t="str">
        <f>IF($S1254&lt;1, "N/A", $M1254)</f>
        <v>N/A</v>
      </c>
      <c r="U1254" s="16" t="str">
        <f>IF($S1254&lt;2, "N/A", $M1254)</f>
        <v>N/A</v>
      </c>
      <c r="V1254" s="16" t="str">
        <f>IF($S1254&lt;3, "N/A", $M1254)</f>
        <v>N/A</v>
      </c>
      <c r="W1254" s="16" t="str">
        <f>IF($S1254&lt;4, "N/A", $M1254)</f>
        <v>N/A</v>
      </c>
      <c r="X1254" s="16" t="str">
        <f>IF($S1254&lt;5, "N/A", $M1254)</f>
        <v>N/A</v>
      </c>
      <c r="Y1254" s="15" t="str">
        <f>IF(SUM(T1254:X1254)&lt;&gt;Q1254, "CHECK", "OK")</f>
        <v>OK</v>
      </c>
      <c r="Z1254" s="15" t="str">
        <f>IF(F1254=$B$1, "No", IF(S1254=1, "Yes", "No"))</f>
        <v>No</v>
      </c>
      <c r="AA1254" s="18" t="str">
        <f>IF(C1254="DM", "N/A", IF(Z1254="No","N/A",VLOOKUP(B1254,'Extension List'!$A$3:$R$1972,18,FALSE)))</f>
        <v>N/A</v>
      </c>
      <c r="AB1254" s="15" t="str">
        <f>IF(C1254="DM", "N/A", IF(Z1254="No","N/A",VLOOKUP(B1254,'Extension List'!$A$3:$T$1972,20,FALSE)))</f>
        <v>N/A</v>
      </c>
      <c r="AC1254" s="15" t="str">
        <f>IF(AA1254="N/A", "N/A", 0)</f>
        <v>N/A</v>
      </c>
      <c r="AD1254" s="16" t="str">
        <f>IF(AE1254="N/A", "N/A", AA1254-AE1254)</f>
        <v>N/A</v>
      </c>
      <c r="AE1254" s="16" t="str">
        <f>IF(AA1254="N/A", "N/A", IF(AC1254&gt;0, IF(AA1254&lt;13, ROUNDUP(0.25*AA1254,0), IF(AA1254&lt;26, ROUNDUP(0.4*AA1254,0), IF(AA1254&lt;51, ROUNDUP(0.6*AA1254,0), ROUNDUP(0.75*AA1254,0)))), "N/A"))</f>
        <v>N/A</v>
      </c>
      <c r="AF1254" s="16" t="str">
        <f>IF(AD1254="N/A","N/A", (AE1254*AC1254)+Q1254)</f>
        <v>N/A</v>
      </c>
      <c r="AG1254" s="16" t="str">
        <f>IF($AF1254="N/A", "N/A", "TBC")</f>
        <v>N/A</v>
      </c>
      <c r="AH1254" s="16" t="str">
        <f>IF($AF1254="N/A", "N/A", "TBC")</f>
        <v>N/A</v>
      </c>
      <c r="AI1254" s="16" t="str">
        <f>IF($AF1254="N/A","N/A",IF(AC1254&gt;1,"TBC","N/A"))</f>
        <v>N/A</v>
      </c>
      <c r="AJ1254" s="16" t="str">
        <f>IF($AF1254="N/A","N/A",IF(AC1254&gt;2,"TBC","N/A"))</f>
        <v>N/A</v>
      </c>
      <c r="AK1254" s="16" t="str">
        <f>IF($AF1254="N/A","N/A",IF(AC1254&gt;3,"TBC","N/A"))</f>
        <v>N/A</v>
      </c>
      <c r="AL1254" s="16" t="str">
        <f>IF(AC1254="N/A","N/A",IF(AC1254&gt;0,IF(SUM(AG1254:AK1254)&lt;&gt;AF1254,"CHECK","OK"),"N/A"))</f>
        <v>N/A</v>
      </c>
      <c r="AM1254" s="16" t="e">
        <f>IF(AD1254="N/A", L1254+T1254, L1254+AG1254)</f>
        <v>#VALUE!</v>
      </c>
      <c r="AN1254" s="16" t="str">
        <f>IF(AD1254="N/A", IF(U1254="N/A", "N/A", L1254+U1254), AD1254+AH1254)</f>
        <v>N/A</v>
      </c>
      <c r="AO1254" s="16" t="str">
        <f>IF(AD1254="N/A", IF(V1254="N/A", "N/A", L1254+V1254), IF(AI1254="N/A", "N/A", AD1254+AI1254))</f>
        <v>N/A</v>
      </c>
      <c r="AP1254" s="16" t="str">
        <f>IF(AD1254="N/A", IF(W1254="N/A", "N/A", L1254+W1254), IF(AJ1254="N/A", "N/A", AD1254+AJ1254))</f>
        <v>N/A</v>
      </c>
      <c r="AQ1254" s="16" t="str">
        <f>IF(AD1254="N/A", IF(X1254="N/A", "N/A", L1254+X1254), IF(AK1254="N/A", "N/A", AD1254+AK1254))</f>
        <v>N/A</v>
      </c>
      <c r="AR1254" s="15" t="s">
        <v>40</v>
      </c>
      <c r="AS1254" s="15" t="s">
        <v>40</v>
      </c>
      <c r="AT1254" s="15" t="s">
        <v>40</v>
      </c>
      <c r="AU1254" s="15" t="s">
        <v>40</v>
      </c>
      <c r="AV1254" s="15" t="s">
        <v>40</v>
      </c>
      <c r="AW1254" s="15" t="s">
        <v>40</v>
      </c>
      <c r="AX1254" s="15" t="s">
        <v>40</v>
      </c>
      <c r="AY1254" s="15" t="s">
        <v>40</v>
      </c>
      <c r="AZ1254" s="15" t="s">
        <v>40</v>
      </c>
      <c r="BA1254" s="15" t="s">
        <v>40</v>
      </c>
      <c r="BB1254" s="15" t="s">
        <v>40</v>
      </c>
      <c r="BC1254" s="15" t="s">
        <v>40</v>
      </c>
      <c r="BD1254" s="15" t="s">
        <v>40</v>
      </c>
      <c r="BE1254" s="15" t="s">
        <v>40</v>
      </c>
      <c r="BF1254" s="15" t="s">
        <v>40</v>
      </c>
      <c r="BG1254" s="15" t="s">
        <v>40</v>
      </c>
      <c r="BH1254" s="15" t="s">
        <v>40</v>
      </c>
      <c r="BJ1254" s="16" t="e">
        <f>IF(AR1254="R", $CA1254, IF(OR(AR1254="P", AR1254="T", AR1254="N"), 0, IF($C1254="DM", $T1254, IF(OR(AR1254="Y", AR1254="IR"),$AM1254,IF(AR1254="C", IF($BI1254="Y", IF($AF1254="N/A", $Q1254, $AF1254), IF($AG1254="N/A", $T1254,$AG1254)))))))</f>
        <v>#VALUE!</v>
      </c>
      <c r="BK1254" s="16" t="e">
        <f>IF(AS1254="R", $CA1254, IF(OR(AS1254="P", AS1254="T", AS1254="N"), 0, IF($C1254="DM", $T1254, IF(OR(AS1254="Y", AS1254="IR"),$AM1254,IF(AS1254="C", IF($BI1254="Y", IF($AF1254="N/A", $Q1254, $AF1254), IF($AG1254="N/A", $T1254,$AG1254)))))))</f>
        <v>#VALUE!</v>
      </c>
      <c r="BL1254" s="16" t="e">
        <f>IF(AT1254="R", $CA1254, IF(OR(AT1254="P", AT1254="T", AT1254="N"), 0, IF($C1254="DM", $T1254, IF(OR(AT1254="Y", AT1254="IR"),$AM1254,IF(AT1254="C", IF($BI1254="Y", IF($AF1254="N/A", $Q1254, $AF1254), IF($AG1254="N/A", $T1254,$AG1254)))))))</f>
        <v>#VALUE!</v>
      </c>
      <c r="BM1254" s="16" t="e">
        <f>IF(AU1254="R", $CA1254, IF(OR(AU1254="P", AU1254="T", AU1254="N"), 0, IF($C1254="DM", $T1254, IF(OR(AU1254="Y", AU1254="IR"),$AM1254,IF(AU1254="C", IF($BI1254="Y", IF($AF1254="N/A", $Q1254, $AF1254), IF($AG1254="N/A", $T1254,$AG1254)))))))</f>
        <v>#VALUE!</v>
      </c>
      <c r="BN1254" s="16" t="e">
        <f>IF(AV1254="R", $CA1254, IF(OR(AV1254="P", AV1254="T", AV1254="N"), 0, IF($C1254="DM", $T1254, IF(OR(AV1254="Y", AV1254="IR"),$AM1254,IF(AV1254="C", IF($BI1254="Y", IF($AF1254="N/A", $Q1254, $AF1254), IF($AG1254="N/A", $T1254,$AG1254)))))))</f>
        <v>#VALUE!</v>
      </c>
      <c r="BO1254" s="16" t="e">
        <f>IF(AW1254="R", $CA1254, IF(OR(AW1254="P", AW1254="T", AW1254="N"), 0, IF($C1254="DM", $T1254, IF(OR(AW1254="Y", AW1254="IR"),$AM1254,IF(AW1254="C", IF($BI1254="Y", IF($AF1254="N/A", $Q1254, $AF1254), IF($AG1254="N/A", $T1254,$AG1254)))))))</f>
        <v>#VALUE!</v>
      </c>
      <c r="BP1254" s="16" t="e">
        <f>IF(AX1254="R", $CA1254, IF(OR(AX1254="P", AX1254="T", AX1254="N"), 0, IF($C1254="DM", $T1254, IF(OR(AX1254="Y", AX1254="IR"),$AM1254,IF(AX1254="C", IF($BI1254="Y", IF($AF1254="N/A", $Q1254, $AF1254), IF($AG1254="N/A", $T1254,$AG1254)))))))</f>
        <v>#VALUE!</v>
      </c>
      <c r="BQ1254" s="16" t="e">
        <f>IF(AY1254="R", $CA1254, IF(OR(AY1254="P", AY1254="T", AY1254="N"), 0, IF($C1254="DM", $T1254, IF(OR(AY1254="Y", AY1254="IR"),$AM1254,IF(AY1254="C", IF($BI1254="Y", IF($AF1254="N/A", $Q1254, $AF1254), IF($AG1254="N/A", $T1254,$AG1254)))))))</f>
        <v>#VALUE!</v>
      </c>
      <c r="BR1254" s="16" t="e">
        <f>IF(AZ1254="R", $CA1254, IF(OR(AZ1254="P", AZ1254="T", AZ1254="N"), 0, IF($C1254="DM", $T1254, IF(OR(AZ1254="Y", AZ1254="IR"),$AM1254,IF(AZ1254="C", IF($BI1254="Y", IF($AF1254="N/A", $Q1254, $AF1254), IF($AG1254="N/A", $T1254,$AG1254)))))))</f>
        <v>#VALUE!</v>
      </c>
      <c r="BS1254" s="16" t="e">
        <f>IF(BA1254="R", $CA1254, IF(OR(BA1254="P", BA1254="T", BA1254="N"), 0, IF($C1254="DM", $T1254, IF(OR(BA1254="Y", BA1254="IR"),$AM1254,IF(BA1254="C", IF($BI1254="Y", IF($AF1254="N/A", $Q1254, $AF1254), IF($AG1254="N/A", $T1254,$AG1254)))))))</f>
        <v>#VALUE!</v>
      </c>
      <c r="BT1254" s="16" t="e">
        <f>IF(BB1254="R", $CA1254, IF(OR(BB1254="P", BB1254="T", BB1254="N"), 0, IF($C1254="DM", $T1254, IF(OR(BB1254="Y", BB1254="IR"),$AM1254,IF(BB1254="C", IF($BI1254="Y", IF($BA1254="C", IF($AF1254="N/A", $Q1254, $AF1254), IF($AF1254="N/A", $T1254, $AM1254)), IF($AG1254="N/A", $T1254,$AG1254)))))))</f>
        <v>#VALUE!</v>
      </c>
      <c r="BU1254" s="16" t="e">
        <f>IF(BC1254="R", $CA1254, IF(OR(BC1254="P", BC1254="T", BC1254="N"), 0, IF($C1254="DM", $T1254, IF(OR(BC1254="Y", BC1254="IR"),$AM1254,IF(BC1254="C", IF($BI1254="Y", IF($BA1254="C", IF($AF1254="N/A", $Q1254, $AF1254), IF($AF1254="N/A", $T1254, $AM1254)), IF($AG1254="N/A", $T1254,$AG1254)))))))</f>
        <v>#VALUE!</v>
      </c>
      <c r="BV1254" s="16" t="e">
        <f>IF(BD1254="R", $CA1254, IF(OR(BD1254="P", BD1254="T", BD1254="N"), 0, IF($C1254="DM", $T1254, IF(OR(BD1254="Y", BD1254="IR"),$AM1254,IF(BD1254="C", IF($BI1254="Y", IF($BA1254="C", IF($AF1254="N/A", $Q1254, $AF1254), IF($AF1254="N/A", $T1254, $AM1254)), IF($AG1254="N/A", $T1254,$AG1254)))))))</f>
        <v>#VALUE!</v>
      </c>
      <c r="BW1254" s="16" t="e">
        <f>IF(BE1254="R", $CA1254, IF(OR(BE1254="P", BE1254="T", BE1254="N"), 0, IF($C1254="DM", $T1254, IF(OR(BE1254="Y", BE1254="IR"),$AM1254,IF(BE1254="C", IF($BI1254="Y", IF($BA1254="C", IF($AF1254="N/A", $Q1254, $AF1254), IF($AF1254="N/A", $T1254, $AM1254)), IF($AG1254="N/A", $T1254,$AG1254)))))))</f>
        <v>#VALUE!</v>
      </c>
      <c r="BX1254" s="16" t="e">
        <f>IF(BF1254="R", $CA1254, IF(OR(BF1254="P", BF1254="T", BF1254="N"), 0, IF($C1254="DM", $T1254, IF(OR(BF1254="Y", BF1254="IR"),$AM1254,IF(BF1254="C", IF($BI1254="Y", IF($BA1254="C", IF($AF1254="N/A", $Q1254, $AF1254), IF($AF1254="N/A", $T1254, $AM1254)), IF($AG1254="N/A", $T1254,$AG1254)))))))</f>
        <v>#VALUE!</v>
      </c>
      <c r="BY1254" s="16" t="e">
        <f>IF(BG1254="R", $CA1254, IF(OR(BG1254="P", BG1254="T", BG1254="N"), 0, IF($C1254="DM", $T1254, IF(OR(BG1254="Y", BG1254="IR"),$AM1254,IF(BG1254="C", IF($BI1254="Y", IF($BA1254="C", IF($AF1254="N/A", $Q1254, $AF1254), IF($AF1254="N/A", $T1254, $AM1254)), IF($AG1254="N/A", $T1254,$AG1254)))))))</f>
        <v>#VALUE!</v>
      </c>
      <c r="BZ1254" s="16" t="e">
        <f>IF(BH1254="R", $CA1254, IF(OR(BH1254="P", BH1254="T", BH1254="N"), 0, IF($C1254="DM", $T1254, IF(OR(BH1254="Y", BH1254="IR"),$AM1254,IF(BH1254="C", IF($BI1254="Y", IF($BA1254="C", IF($AF1254="N/A", $Q1254, $AF1254), IF($AF1254="N/A", $T1254, $AM1254)), IF($AG1254="N/A", $T1254,$AG1254)))))))</f>
        <v>#VALUE!</v>
      </c>
      <c r="CA1254" s="15" t="s">
        <v>75</v>
      </c>
      <c r="CB1254" s="16" t="e">
        <f>BZ1254</f>
        <v>#VALUE!</v>
      </c>
      <c r="CC1254" s="15" t="str">
        <f>IF(OR($BH1254="T", $BH1254="R"), 0, IF($BH1254="C", IF($BI1254="Y", IF($BA1254="C", 0, IF(AF1254="N/A", Q1254-T1254, AF1254-AG1254)), IF($AF1254="N/A", U1254, AH1254)), AN1254))</f>
        <v>N/A</v>
      </c>
      <c r="CD1254" s="15" t="str">
        <f>IF(OR($BH1254="T", $BH1254="R"), 0, IF($BH1254="C", IF($BI1254="Y", 0, IF($AF1254="N/A", V1254, AI1254)), AO1254))</f>
        <v>N/A</v>
      </c>
      <c r="CE1254" s="15" t="str">
        <f>IF(OR($BH1254="T", $BH1254="R"), 0, IF($BH1254="C", IF($BI1254="Y", 0, IF($AF1254="N/A", W1254, AJ1254)), AP1254))</f>
        <v>N/A</v>
      </c>
      <c r="CF1254" s="15" t="str">
        <f>IF(OR($BH1254="T", $BH1254="R"), 0, IF($BH1254="C", IF($BI1254="Y", 0, IF($AF1254="N/A", X1254, AK1254)), AQ1254))</f>
        <v>N/A</v>
      </c>
    </row>
    <row r="1255" spans="1:84" x14ac:dyDescent="0.25">
      <c r="A1255" s="14">
        <v>6232</v>
      </c>
      <c r="B1255" s="15"/>
      <c r="C1255" s="15"/>
      <c r="D1255" s="15"/>
      <c r="E1255" s="15" t="e">
        <f>VLOOKUP(B1255, 'Rookie Year'!$A$2:$B$55679,2,FALSE)</f>
        <v>#N/A</v>
      </c>
      <c r="F1255" s="15">
        <v>2024</v>
      </c>
      <c r="G1255" s="15" t="s">
        <v>42</v>
      </c>
      <c r="H1255" s="15"/>
      <c r="I1255" s="16"/>
      <c r="J1255" s="15"/>
      <c r="K1255" s="17">
        <f>IF(AND(G1255&lt;&gt;"N",R1255="N/A"), IF(I1255&lt;4, 0, 0.25),IF(I1255=1, IF(J1255=1,0.25, 0.25), IF(I1255&lt;13, 0.25, IF(I1255&lt;26, 0.4, IF(I1255&lt;51, 0.6, 0.75)))))</f>
        <v>0.25</v>
      </c>
      <c r="L1255" s="16">
        <f>I1255-M1255</f>
        <v>0</v>
      </c>
      <c r="M1255" s="16">
        <f>ROUNDUP(I1255*K1255,0)</f>
        <v>0</v>
      </c>
      <c r="N1255" s="16">
        <f>M1255*J1255</f>
        <v>0</v>
      </c>
      <c r="O1255" s="16">
        <v>0</v>
      </c>
      <c r="P1255" s="16">
        <v>0</v>
      </c>
      <c r="Q1255" s="16">
        <f>N1255-O1255-P1255</f>
        <v>0</v>
      </c>
      <c r="R1255" s="15" t="s">
        <v>75</v>
      </c>
      <c r="S1255" s="15">
        <f>IF(R1255="N/A", J1255-($B$1-F1255), J1255-($B$1-R1255))</f>
        <v>0</v>
      </c>
      <c r="T1255" s="16" t="str">
        <f>IF($S1255&lt;1, "N/A", $M1255)</f>
        <v>N/A</v>
      </c>
      <c r="U1255" s="16" t="str">
        <f>IF($S1255&lt;2, "N/A", $M1255)</f>
        <v>N/A</v>
      </c>
      <c r="V1255" s="16" t="str">
        <f>IF($S1255&lt;3, "N/A", $M1255)</f>
        <v>N/A</v>
      </c>
      <c r="W1255" s="16" t="str">
        <f>IF($S1255&lt;4, "N/A", $M1255)</f>
        <v>N/A</v>
      </c>
      <c r="X1255" s="16" t="str">
        <f>IF($S1255&lt;5, "N/A", $M1255)</f>
        <v>N/A</v>
      </c>
      <c r="Y1255" s="15" t="str">
        <f>IF(SUM(T1255:X1255)&lt;&gt;Q1255, "CHECK", "OK")</f>
        <v>OK</v>
      </c>
      <c r="Z1255" s="15" t="str">
        <f>IF(F1255=$B$1, "No", IF(S1255=1, "Yes", "No"))</f>
        <v>No</v>
      </c>
      <c r="AA1255" s="18" t="str">
        <f>IF(C1255="DM", "N/A", IF(Z1255="No","N/A",VLOOKUP(B1255,'Extension List'!$A$3:$R$1972,18,FALSE)))</f>
        <v>N/A</v>
      </c>
      <c r="AB1255" s="15" t="str">
        <f>IF(C1255="DM", "N/A", IF(Z1255="No","N/A",VLOOKUP(B1255,'Extension List'!$A$3:$T$1972,20,FALSE)))</f>
        <v>N/A</v>
      </c>
      <c r="AC1255" s="15" t="str">
        <f>IF(AA1255="N/A", "N/A", 0)</f>
        <v>N/A</v>
      </c>
      <c r="AD1255" s="16" t="str">
        <f>IF(AE1255="N/A", "N/A", AA1255-AE1255)</f>
        <v>N/A</v>
      </c>
      <c r="AE1255" s="16" t="str">
        <f>IF(AA1255="N/A", "N/A", IF(AC1255&gt;0, IF(AA1255&lt;13, ROUNDUP(0.25*AA1255,0), IF(AA1255&lt;26, ROUNDUP(0.4*AA1255,0), IF(AA1255&lt;51, ROUNDUP(0.6*AA1255,0), ROUNDUP(0.75*AA1255,0)))), "N/A"))</f>
        <v>N/A</v>
      </c>
      <c r="AF1255" s="16" t="str">
        <f>IF(AD1255="N/A","N/A", (AE1255*AC1255)+Q1255)</f>
        <v>N/A</v>
      </c>
      <c r="AG1255" s="16" t="str">
        <f>IF($AF1255="N/A", "N/A", "TBC")</f>
        <v>N/A</v>
      </c>
      <c r="AH1255" s="16" t="str">
        <f>IF($AF1255="N/A", "N/A", "TBC")</f>
        <v>N/A</v>
      </c>
      <c r="AI1255" s="16" t="str">
        <f>IF($AF1255="N/A","N/A",IF(AC1255&gt;1,"TBC","N/A"))</f>
        <v>N/A</v>
      </c>
      <c r="AJ1255" s="16" t="str">
        <f>IF($AF1255="N/A","N/A",IF(AC1255&gt;2,"TBC","N/A"))</f>
        <v>N/A</v>
      </c>
      <c r="AK1255" s="16" t="str">
        <f>IF($AF1255="N/A","N/A",IF(AC1255&gt;3,"TBC","N/A"))</f>
        <v>N/A</v>
      </c>
      <c r="AL1255" s="16" t="str">
        <f>IF(AC1255="N/A","N/A",IF(AC1255&gt;0,IF(SUM(AG1255:AK1255)&lt;&gt;AF1255,"CHECK","OK"),"N/A"))</f>
        <v>N/A</v>
      </c>
      <c r="AM1255" s="16" t="e">
        <f>IF(AD1255="N/A", L1255+T1255, L1255+AG1255)</f>
        <v>#VALUE!</v>
      </c>
      <c r="AN1255" s="16" t="str">
        <f>IF(AD1255="N/A", IF(U1255="N/A", "N/A", L1255+U1255), AD1255+AH1255)</f>
        <v>N/A</v>
      </c>
      <c r="AO1255" s="16" t="str">
        <f>IF(AD1255="N/A", IF(V1255="N/A", "N/A", L1255+V1255), IF(AI1255="N/A", "N/A", AD1255+AI1255))</f>
        <v>N/A</v>
      </c>
      <c r="AP1255" s="16" t="str">
        <f>IF(AD1255="N/A", IF(W1255="N/A", "N/A", L1255+W1255), IF(AJ1255="N/A", "N/A", AD1255+AJ1255))</f>
        <v>N/A</v>
      </c>
      <c r="AQ1255" s="16" t="str">
        <f>IF(AD1255="N/A", IF(X1255="N/A", "N/A", L1255+X1255), IF(AK1255="N/A", "N/A", AD1255+AK1255))</f>
        <v>N/A</v>
      </c>
      <c r="AR1255" s="15" t="s">
        <v>40</v>
      </c>
      <c r="AS1255" s="15" t="s">
        <v>40</v>
      </c>
      <c r="AT1255" s="15" t="s">
        <v>40</v>
      </c>
      <c r="AU1255" s="15" t="s">
        <v>40</v>
      </c>
      <c r="AV1255" s="15" t="s">
        <v>40</v>
      </c>
      <c r="AW1255" s="15" t="s">
        <v>40</v>
      </c>
      <c r="AX1255" s="15" t="s">
        <v>40</v>
      </c>
      <c r="AY1255" s="15" t="s">
        <v>40</v>
      </c>
      <c r="AZ1255" s="15" t="s">
        <v>40</v>
      </c>
      <c r="BA1255" s="15" t="s">
        <v>40</v>
      </c>
      <c r="BB1255" s="15" t="s">
        <v>40</v>
      </c>
      <c r="BC1255" s="15" t="s">
        <v>40</v>
      </c>
      <c r="BD1255" s="15" t="s">
        <v>40</v>
      </c>
      <c r="BE1255" s="15" t="s">
        <v>40</v>
      </c>
      <c r="BF1255" s="15" t="s">
        <v>40</v>
      </c>
      <c r="BG1255" s="15" t="s">
        <v>40</v>
      </c>
      <c r="BH1255" s="15" t="s">
        <v>40</v>
      </c>
      <c r="BJ1255" s="16" t="e">
        <f>IF(AR1255="R", $CA1255, IF(OR(AR1255="P", AR1255="T", AR1255="N"), 0, IF($C1255="DM", $T1255, IF(OR(AR1255="Y", AR1255="IR"),$AM1255,IF(AR1255="C", IF($BI1255="Y", IF($AF1255="N/A", $Q1255, $AF1255), IF($AG1255="N/A", $T1255,$AG1255)))))))</f>
        <v>#VALUE!</v>
      </c>
      <c r="BK1255" s="16" t="e">
        <f>IF(AS1255="R", $CA1255, IF(OR(AS1255="P", AS1255="T", AS1255="N"), 0, IF($C1255="DM", $T1255, IF(OR(AS1255="Y", AS1255="IR"),$AM1255,IF(AS1255="C", IF($BI1255="Y", IF($AF1255="N/A", $Q1255, $AF1255), IF($AG1255="N/A", $T1255,$AG1255)))))))</f>
        <v>#VALUE!</v>
      </c>
      <c r="BL1255" s="16" t="e">
        <f>IF(AT1255="R", $CA1255, IF(OR(AT1255="P", AT1255="T", AT1255="N"), 0, IF($C1255="DM", $T1255, IF(OR(AT1255="Y", AT1255="IR"),$AM1255,IF(AT1255="C", IF($BI1255="Y", IF($AF1255="N/A", $Q1255, $AF1255), IF($AG1255="N/A", $T1255,$AG1255)))))))</f>
        <v>#VALUE!</v>
      </c>
      <c r="BM1255" s="16" t="e">
        <f>IF(AU1255="R", $CA1255, IF(OR(AU1255="P", AU1255="T", AU1255="N"), 0, IF($C1255="DM", $T1255, IF(OR(AU1255="Y", AU1255="IR"),$AM1255,IF(AU1255="C", IF($BI1255="Y", IF($AF1255="N/A", $Q1255, $AF1255), IF($AG1255="N/A", $T1255,$AG1255)))))))</f>
        <v>#VALUE!</v>
      </c>
      <c r="BN1255" s="16" t="e">
        <f>IF(AV1255="R", $CA1255, IF(OR(AV1255="P", AV1255="T", AV1255="N"), 0, IF($C1255="DM", $T1255, IF(OR(AV1255="Y", AV1255="IR"),$AM1255,IF(AV1255="C", IF($BI1255="Y", IF($AF1255="N/A", $Q1255, $AF1255), IF($AG1255="N/A", $T1255,$AG1255)))))))</f>
        <v>#VALUE!</v>
      </c>
      <c r="BO1255" s="16" t="e">
        <f>IF(AW1255="R", $CA1255, IF(OR(AW1255="P", AW1255="T", AW1255="N"), 0, IF($C1255="DM", $T1255, IF(OR(AW1255="Y", AW1255="IR"),$AM1255,IF(AW1255="C", IF($BI1255="Y", IF($AF1255="N/A", $Q1255, $AF1255), IF($AG1255="N/A", $T1255,$AG1255)))))))</f>
        <v>#VALUE!</v>
      </c>
      <c r="BP1255" s="16" t="e">
        <f>IF(AX1255="R", $CA1255, IF(OR(AX1255="P", AX1255="T", AX1255="N"), 0, IF($C1255="DM", $T1255, IF(OR(AX1255="Y", AX1255="IR"),$AM1255,IF(AX1255="C", IF($BI1255="Y", IF($AF1255="N/A", $Q1255, $AF1255), IF($AG1255="N/A", $T1255,$AG1255)))))))</f>
        <v>#VALUE!</v>
      </c>
      <c r="BQ1255" s="16" t="e">
        <f>IF(AY1255="R", $CA1255, IF(OR(AY1255="P", AY1255="T", AY1255="N"), 0, IF($C1255="DM", $T1255, IF(OR(AY1255="Y", AY1255="IR"),$AM1255,IF(AY1255="C", IF($BI1255="Y", IF($AF1255="N/A", $Q1255, $AF1255), IF($AG1255="N/A", $T1255,$AG1255)))))))</f>
        <v>#VALUE!</v>
      </c>
      <c r="BR1255" s="16" t="e">
        <f>IF(AZ1255="R", $CA1255, IF(OR(AZ1255="P", AZ1255="T", AZ1255="N"), 0, IF($C1255="DM", $T1255, IF(OR(AZ1255="Y", AZ1255="IR"),$AM1255,IF(AZ1255="C", IF($BI1255="Y", IF($AF1255="N/A", $Q1255, $AF1255), IF($AG1255="N/A", $T1255,$AG1255)))))))</f>
        <v>#VALUE!</v>
      </c>
      <c r="BS1255" s="16" t="e">
        <f>IF(BA1255="R", $CA1255, IF(OR(BA1255="P", BA1255="T", BA1255="N"), 0, IF($C1255="DM", $T1255, IF(OR(BA1255="Y", BA1255="IR"),$AM1255,IF(BA1255="C", IF($BI1255="Y", IF($AF1255="N/A", $Q1255, $AF1255), IF($AG1255="N/A", $T1255,$AG1255)))))))</f>
        <v>#VALUE!</v>
      </c>
      <c r="BT1255" s="16" t="e">
        <f>IF(BB1255="R", $CA1255, IF(OR(BB1255="P", BB1255="T", BB1255="N"), 0, IF($C1255="DM", $T1255, IF(OR(BB1255="Y", BB1255="IR"),$AM1255,IF(BB1255="C", IF($BI1255="Y", IF($BA1255="C", IF($AF1255="N/A", $Q1255, $AF1255), IF($AF1255="N/A", $T1255, $AM1255)), IF($AG1255="N/A", $T1255,$AG1255)))))))</f>
        <v>#VALUE!</v>
      </c>
      <c r="BU1255" s="16" t="e">
        <f>IF(BC1255="R", $CA1255, IF(OR(BC1255="P", BC1255="T", BC1255="N"), 0, IF($C1255="DM", $T1255, IF(OR(BC1255="Y", BC1255="IR"),$AM1255,IF(BC1255="C", IF($BI1255="Y", IF($BA1255="C", IF($AF1255="N/A", $Q1255, $AF1255), IF($AF1255="N/A", $T1255, $AM1255)), IF($AG1255="N/A", $T1255,$AG1255)))))))</f>
        <v>#VALUE!</v>
      </c>
      <c r="BV1255" s="16" t="e">
        <f>IF(BD1255="R", $CA1255, IF(OR(BD1255="P", BD1255="T", BD1255="N"), 0, IF($C1255="DM", $T1255, IF(OR(BD1255="Y", BD1255="IR"),$AM1255,IF(BD1255="C", IF($BI1255="Y", IF($BA1255="C", IF($AF1255="N/A", $Q1255, $AF1255), IF($AF1255="N/A", $T1255, $AM1255)), IF($AG1255="N/A", $T1255,$AG1255)))))))</f>
        <v>#VALUE!</v>
      </c>
      <c r="BW1255" s="16" t="e">
        <f>IF(BE1255="R", $CA1255, IF(OR(BE1255="P", BE1255="T", BE1255="N"), 0, IF($C1255="DM", $T1255, IF(OR(BE1255="Y", BE1255="IR"),$AM1255,IF(BE1255="C", IF($BI1255="Y", IF($BA1255="C", IF($AF1255="N/A", $Q1255, $AF1255), IF($AF1255="N/A", $T1255, $AM1255)), IF($AG1255="N/A", $T1255,$AG1255)))))))</f>
        <v>#VALUE!</v>
      </c>
      <c r="BX1255" s="16" t="e">
        <f>IF(BF1255="R", $CA1255, IF(OR(BF1255="P", BF1255="T", BF1255="N"), 0, IF($C1255="DM", $T1255, IF(OR(BF1255="Y", BF1255="IR"),$AM1255,IF(BF1255="C", IF($BI1255="Y", IF($BA1255="C", IF($AF1255="N/A", $Q1255, $AF1255), IF($AF1255="N/A", $T1255, $AM1255)), IF($AG1255="N/A", $T1255,$AG1255)))))))</f>
        <v>#VALUE!</v>
      </c>
      <c r="BY1255" s="16" t="e">
        <f>IF(BG1255="R", $CA1255, IF(OR(BG1255="P", BG1255="T", BG1255="N"), 0, IF($C1255="DM", $T1255, IF(OR(BG1255="Y", BG1255="IR"),$AM1255,IF(BG1255="C", IF($BI1255="Y", IF($BA1255="C", IF($AF1255="N/A", $Q1255, $AF1255), IF($AF1255="N/A", $T1255, $AM1255)), IF($AG1255="N/A", $T1255,$AG1255)))))))</f>
        <v>#VALUE!</v>
      </c>
      <c r="BZ1255" s="16" t="e">
        <f>IF(BH1255="R", $CA1255, IF(OR(BH1255="P", BH1255="T", BH1255="N"), 0, IF($C1255="DM", $T1255, IF(OR(BH1255="Y", BH1255="IR"),$AM1255,IF(BH1255="C", IF($BI1255="Y", IF($BA1255="C", IF($AF1255="N/A", $Q1255, $AF1255), IF($AF1255="N/A", $T1255, $AM1255)), IF($AG1255="N/A", $T1255,$AG1255)))))))</f>
        <v>#VALUE!</v>
      </c>
      <c r="CA1255" s="15" t="s">
        <v>75</v>
      </c>
      <c r="CB1255" s="16" t="e">
        <f>BZ1255</f>
        <v>#VALUE!</v>
      </c>
      <c r="CC1255" s="15" t="str">
        <f>IF(OR($BH1255="T", $BH1255="R"), 0, IF($BH1255="C", IF($BI1255="Y", IF($BA1255="C", 0, IF(AF1255="N/A", Q1255-T1255, AF1255-AG1255)), IF($AF1255="N/A", U1255, AH1255)), AN1255))</f>
        <v>N/A</v>
      </c>
      <c r="CD1255" s="15" t="str">
        <f>IF(OR($BH1255="T", $BH1255="R"), 0, IF($BH1255="C", IF($BI1255="Y", 0, IF($AF1255="N/A", V1255, AI1255)), AO1255))</f>
        <v>N/A</v>
      </c>
      <c r="CE1255" s="15" t="str">
        <f>IF(OR($BH1255="T", $BH1255="R"), 0, IF($BH1255="C", IF($BI1255="Y", 0, IF($AF1255="N/A", W1255, AJ1255)), AP1255))</f>
        <v>N/A</v>
      </c>
      <c r="CF1255" s="15" t="str">
        <f>IF(OR($BH1255="T", $BH1255="R"), 0, IF($BH1255="C", IF($BI1255="Y", 0, IF($AF1255="N/A", X1255, AK1255)), AQ1255))</f>
        <v>N/A</v>
      </c>
    </row>
    <row r="1256" spans="1:84" x14ac:dyDescent="0.25">
      <c r="A1256" s="14">
        <v>6233</v>
      </c>
      <c r="B1256" s="15"/>
      <c r="C1256" s="15"/>
      <c r="D1256" s="15"/>
      <c r="E1256" s="15" t="e">
        <f>VLOOKUP(B1256, 'Rookie Year'!$A$2:$B$55679,2,FALSE)</f>
        <v>#N/A</v>
      </c>
      <c r="F1256" s="15">
        <v>2024</v>
      </c>
      <c r="G1256" s="15" t="s">
        <v>42</v>
      </c>
      <c r="H1256" s="15"/>
      <c r="I1256" s="16"/>
      <c r="J1256" s="15"/>
      <c r="K1256" s="17">
        <f>IF(AND(G1256&lt;&gt;"N",R1256="N/A"), IF(I1256&lt;4, 0, 0.25),IF(I1256=1, IF(J1256=1,0.25, 0.25), IF(I1256&lt;13, 0.25, IF(I1256&lt;26, 0.4, IF(I1256&lt;51, 0.6, 0.75)))))</f>
        <v>0.25</v>
      </c>
      <c r="L1256" s="16">
        <f>I1256-M1256</f>
        <v>0</v>
      </c>
      <c r="M1256" s="16">
        <f>ROUNDUP(I1256*K1256,0)</f>
        <v>0</v>
      </c>
      <c r="N1256" s="16">
        <f>M1256*J1256</f>
        <v>0</v>
      </c>
      <c r="O1256" s="16">
        <v>0</v>
      </c>
      <c r="P1256" s="16">
        <v>0</v>
      </c>
      <c r="Q1256" s="16">
        <f>N1256-O1256-P1256</f>
        <v>0</v>
      </c>
      <c r="R1256" s="15" t="s">
        <v>75</v>
      </c>
      <c r="S1256" s="15">
        <f>IF(R1256="N/A", J1256-($B$1-F1256), J1256-($B$1-R1256))</f>
        <v>0</v>
      </c>
      <c r="T1256" s="16" t="str">
        <f>IF($S1256&lt;1, "N/A", $M1256)</f>
        <v>N/A</v>
      </c>
      <c r="U1256" s="16" t="str">
        <f>IF($S1256&lt;2, "N/A", $M1256)</f>
        <v>N/A</v>
      </c>
      <c r="V1256" s="16" t="str">
        <f>IF($S1256&lt;3, "N/A", $M1256)</f>
        <v>N/A</v>
      </c>
      <c r="W1256" s="16" t="str">
        <f>IF($S1256&lt;4, "N/A", $M1256)</f>
        <v>N/A</v>
      </c>
      <c r="X1256" s="16" t="str">
        <f>IF($S1256&lt;5, "N/A", $M1256)</f>
        <v>N/A</v>
      </c>
      <c r="Y1256" s="15" t="str">
        <f>IF(SUM(T1256:X1256)&lt;&gt;Q1256, "CHECK", "OK")</f>
        <v>OK</v>
      </c>
      <c r="Z1256" s="15" t="str">
        <f>IF(F1256=$B$1, "No", IF(S1256=1, "Yes", "No"))</f>
        <v>No</v>
      </c>
      <c r="AA1256" s="18" t="str">
        <f>IF(C1256="DM", "N/A", IF(Z1256="No","N/A",VLOOKUP(B1256,'Extension List'!$A$3:$R$1972,18,FALSE)))</f>
        <v>N/A</v>
      </c>
      <c r="AB1256" s="15" t="str">
        <f>IF(C1256="DM", "N/A", IF(Z1256="No","N/A",VLOOKUP(B1256,'Extension List'!$A$3:$T$1972,20,FALSE)))</f>
        <v>N/A</v>
      </c>
      <c r="AC1256" s="15" t="str">
        <f>IF(AA1256="N/A", "N/A", 0)</f>
        <v>N/A</v>
      </c>
      <c r="AD1256" s="16" t="str">
        <f>IF(AE1256="N/A", "N/A", AA1256-AE1256)</f>
        <v>N/A</v>
      </c>
      <c r="AE1256" s="16" t="str">
        <f>IF(AA1256="N/A", "N/A", IF(AC1256&gt;0, IF(AA1256&lt;13, ROUNDUP(0.25*AA1256,0), IF(AA1256&lt;26, ROUNDUP(0.4*AA1256,0), IF(AA1256&lt;51, ROUNDUP(0.6*AA1256,0), ROUNDUP(0.75*AA1256,0)))), "N/A"))</f>
        <v>N/A</v>
      </c>
      <c r="AF1256" s="16" t="str">
        <f>IF(AD1256="N/A","N/A", (AE1256*AC1256)+Q1256)</f>
        <v>N/A</v>
      </c>
      <c r="AG1256" s="16" t="str">
        <f>IF($AF1256="N/A", "N/A", "TBC")</f>
        <v>N/A</v>
      </c>
      <c r="AH1256" s="16" t="str">
        <f>IF($AF1256="N/A", "N/A", "TBC")</f>
        <v>N/A</v>
      </c>
      <c r="AI1256" s="16" t="str">
        <f>IF($AF1256="N/A","N/A",IF(AC1256&gt;1,"TBC","N/A"))</f>
        <v>N/A</v>
      </c>
      <c r="AJ1256" s="16" t="str">
        <f>IF($AF1256="N/A","N/A",IF(AC1256&gt;2,"TBC","N/A"))</f>
        <v>N/A</v>
      </c>
      <c r="AK1256" s="16" t="str">
        <f>IF($AF1256="N/A","N/A",IF(AC1256&gt;3,"TBC","N/A"))</f>
        <v>N/A</v>
      </c>
      <c r="AL1256" s="16" t="str">
        <f>IF(AC1256="N/A","N/A",IF(AC1256&gt;0,IF(SUM(AG1256:AK1256)&lt;&gt;AF1256,"CHECK","OK"),"N/A"))</f>
        <v>N/A</v>
      </c>
      <c r="AM1256" s="16" t="e">
        <f>IF(AD1256="N/A", L1256+T1256, L1256+AG1256)</f>
        <v>#VALUE!</v>
      </c>
      <c r="AN1256" s="16" t="str">
        <f>IF(AD1256="N/A", IF(U1256="N/A", "N/A", L1256+U1256), AD1256+AH1256)</f>
        <v>N/A</v>
      </c>
      <c r="AO1256" s="16" t="str">
        <f>IF(AD1256="N/A", IF(V1256="N/A", "N/A", L1256+V1256), IF(AI1256="N/A", "N/A", AD1256+AI1256))</f>
        <v>N/A</v>
      </c>
      <c r="AP1256" s="16" t="str">
        <f>IF(AD1256="N/A", IF(W1256="N/A", "N/A", L1256+W1256), IF(AJ1256="N/A", "N/A", AD1256+AJ1256))</f>
        <v>N/A</v>
      </c>
      <c r="AQ1256" s="16" t="str">
        <f>IF(AD1256="N/A", IF(X1256="N/A", "N/A", L1256+X1256), IF(AK1256="N/A", "N/A", AD1256+AK1256))</f>
        <v>N/A</v>
      </c>
      <c r="AR1256" s="15" t="s">
        <v>40</v>
      </c>
      <c r="AS1256" s="15" t="s">
        <v>40</v>
      </c>
      <c r="AT1256" s="15" t="s">
        <v>40</v>
      </c>
      <c r="AU1256" s="15" t="s">
        <v>40</v>
      </c>
      <c r="AV1256" s="15" t="s">
        <v>40</v>
      </c>
      <c r="AW1256" s="15" t="s">
        <v>40</v>
      </c>
      <c r="AX1256" s="15" t="s">
        <v>40</v>
      </c>
      <c r="AY1256" s="15" t="s">
        <v>40</v>
      </c>
      <c r="AZ1256" s="15" t="s">
        <v>40</v>
      </c>
      <c r="BA1256" s="15" t="s">
        <v>40</v>
      </c>
      <c r="BB1256" s="15" t="s">
        <v>40</v>
      </c>
      <c r="BC1256" s="15" t="s">
        <v>40</v>
      </c>
      <c r="BD1256" s="15" t="s">
        <v>40</v>
      </c>
      <c r="BE1256" s="15" t="s">
        <v>40</v>
      </c>
      <c r="BF1256" s="15" t="s">
        <v>40</v>
      </c>
      <c r="BG1256" s="15" t="s">
        <v>40</v>
      </c>
      <c r="BH1256" s="15" t="s">
        <v>40</v>
      </c>
      <c r="BJ1256" s="16" t="e">
        <f>IF(AR1256="R", $CA1256, IF(OR(AR1256="P", AR1256="T", AR1256="N"), 0, IF($C1256="DM", $T1256, IF(OR(AR1256="Y", AR1256="IR"),$AM1256,IF(AR1256="C", IF($BI1256="Y", IF($AF1256="N/A", $Q1256, $AF1256), IF($AG1256="N/A", $T1256,$AG1256)))))))</f>
        <v>#VALUE!</v>
      </c>
      <c r="BK1256" s="16" t="e">
        <f>IF(AS1256="R", $CA1256, IF(OR(AS1256="P", AS1256="T", AS1256="N"), 0, IF($C1256="DM", $T1256, IF(OR(AS1256="Y", AS1256="IR"),$AM1256,IF(AS1256="C", IF($BI1256="Y", IF($AF1256="N/A", $Q1256, $AF1256), IF($AG1256="N/A", $T1256,$AG1256)))))))</f>
        <v>#VALUE!</v>
      </c>
      <c r="BL1256" s="16" t="e">
        <f>IF(AT1256="R", $CA1256, IF(OR(AT1256="P", AT1256="T", AT1256="N"), 0, IF($C1256="DM", $T1256, IF(OR(AT1256="Y", AT1256="IR"),$AM1256,IF(AT1256="C", IF($BI1256="Y", IF($AF1256="N/A", $Q1256, $AF1256), IF($AG1256="N/A", $T1256,$AG1256)))))))</f>
        <v>#VALUE!</v>
      </c>
      <c r="BM1256" s="16" t="e">
        <f>IF(AU1256="R", $CA1256, IF(OR(AU1256="P", AU1256="T", AU1256="N"), 0, IF($C1256="DM", $T1256, IF(OR(AU1256="Y", AU1256="IR"),$AM1256,IF(AU1256="C", IF($BI1256="Y", IF($AF1256="N/A", $Q1256, $AF1256), IF($AG1256="N/A", $T1256,$AG1256)))))))</f>
        <v>#VALUE!</v>
      </c>
      <c r="BN1256" s="16" t="e">
        <f>IF(AV1256="R", $CA1256, IF(OR(AV1256="P", AV1256="T", AV1256="N"), 0, IF($C1256="DM", $T1256, IF(OR(AV1256="Y", AV1256="IR"),$AM1256,IF(AV1256="C", IF($BI1256="Y", IF($AF1256="N/A", $Q1256, $AF1256), IF($AG1256="N/A", $T1256,$AG1256)))))))</f>
        <v>#VALUE!</v>
      </c>
      <c r="BO1256" s="16" t="e">
        <f>IF(AW1256="R", $CA1256, IF(OR(AW1256="P", AW1256="T", AW1256="N"), 0, IF($C1256="DM", $T1256, IF(OR(AW1256="Y", AW1256="IR"),$AM1256,IF(AW1256="C", IF($BI1256="Y", IF($AF1256="N/A", $Q1256, $AF1256), IF($AG1256="N/A", $T1256,$AG1256)))))))</f>
        <v>#VALUE!</v>
      </c>
      <c r="BP1256" s="16" t="e">
        <f>IF(AX1256="R", $CA1256, IF(OR(AX1256="P", AX1256="T", AX1256="N"), 0, IF($C1256="DM", $T1256, IF(OR(AX1256="Y", AX1256="IR"),$AM1256,IF(AX1256="C", IF($BI1256="Y", IF($AF1256="N/A", $Q1256, $AF1256), IF($AG1256="N/A", $T1256,$AG1256)))))))</f>
        <v>#VALUE!</v>
      </c>
      <c r="BQ1256" s="16" t="e">
        <f>IF(AY1256="R", $CA1256, IF(OR(AY1256="P", AY1256="T", AY1256="N"), 0, IF($C1256="DM", $T1256, IF(OR(AY1256="Y", AY1256="IR"),$AM1256,IF(AY1256="C", IF($BI1256="Y", IF($AF1256="N/A", $Q1256, $AF1256), IF($AG1256="N/A", $T1256,$AG1256)))))))</f>
        <v>#VALUE!</v>
      </c>
      <c r="BR1256" s="16" t="e">
        <f>IF(AZ1256="R", $CA1256, IF(OR(AZ1256="P", AZ1256="T", AZ1256="N"), 0, IF($C1256="DM", $T1256, IF(OR(AZ1256="Y", AZ1256="IR"),$AM1256,IF(AZ1256="C", IF($BI1256="Y", IF($AF1256="N/A", $Q1256, $AF1256), IF($AG1256="N/A", $T1256,$AG1256)))))))</f>
        <v>#VALUE!</v>
      </c>
      <c r="BS1256" s="16" t="e">
        <f>IF(BA1256="R", $CA1256, IF(OR(BA1256="P", BA1256="T", BA1256="N"), 0, IF($C1256="DM", $T1256, IF(OR(BA1256="Y", BA1256="IR"),$AM1256,IF(BA1256="C", IF($BI1256="Y", IF($AF1256="N/A", $Q1256, $AF1256), IF($AG1256="N/A", $T1256,$AG1256)))))))</f>
        <v>#VALUE!</v>
      </c>
      <c r="BT1256" s="16" t="e">
        <f>IF(BB1256="R", $CA1256, IF(OR(BB1256="P", BB1256="T", BB1256="N"), 0, IF($C1256="DM", $T1256, IF(OR(BB1256="Y", BB1256="IR"),$AM1256,IF(BB1256="C", IF($BI1256="Y", IF($BA1256="C", IF($AF1256="N/A", $Q1256, $AF1256), IF($AF1256="N/A", $T1256, $AM1256)), IF($AG1256="N/A", $T1256,$AG1256)))))))</f>
        <v>#VALUE!</v>
      </c>
      <c r="BU1256" s="16" t="e">
        <f>IF(BC1256="R", $CA1256, IF(OR(BC1256="P", BC1256="T", BC1256="N"), 0, IF($C1256="DM", $T1256, IF(OR(BC1256="Y", BC1256="IR"),$AM1256,IF(BC1256="C", IF($BI1256="Y", IF($BA1256="C", IF($AF1256="N/A", $Q1256, $AF1256), IF($AF1256="N/A", $T1256, $AM1256)), IF($AG1256="N/A", $T1256,$AG1256)))))))</f>
        <v>#VALUE!</v>
      </c>
      <c r="BV1256" s="16" t="e">
        <f>IF(BD1256="R", $CA1256, IF(OR(BD1256="P", BD1256="T", BD1256="N"), 0, IF($C1256="DM", $T1256, IF(OR(BD1256="Y", BD1256="IR"),$AM1256,IF(BD1256="C", IF($BI1256="Y", IF($BA1256="C", IF($AF1256="N/A", $Q1256, $AF1256), IF($AF1256="N/A", $T1256, $AM1256)), IF($AG1256="N/A", $T1256,$AG1256)))))))</f>
        <v>#VALUE!</v>
      </c>
      <c r="BW1256" s="16" t="e">
        <f>IF(BE1256="R", $CA1256, IF(OR(BE1256="P", BE1256="T", BE1256="N"), 0, IF($C1256="DM", $T1256, IF(OR(BE1256="Y", BE1256="IR"),$AM1256,IF(BE1256="C", IF($BI1256="Y", IF($BA1256="C", IF($AF1256="N/A", $Q1256, $AF1256), IF($AF1256="N/A", $T1256, $AM1256)), IF($AG1256="N/A", $T1256,$AG1256)))))))</f>
        <v>#VALUE!</v>
      </c>
      <c r="BX1256" s="16" t="e">
        <f>IF(BF1256="R", $CA1256, IF(OR(BF1256="P", BF1256="T", BF1256="N"), 0, IF($C1256="DM", $T1256, IF(OR(BF1256="Y", BF1256="IR"),$AM1256,IF(BF1256="C", IF($BI1256="Y", IF($BA1256="C", IF($AF1256="N/A", $Q1256, $AF1256), IF($AF1256="N/A", $T1256, $AM1256)), IF($AG1256="N/A", $T1256,$AG1256)))))))</f>
        <v>#VALUE!</v>
      </c>
      <c r="BY1256" s="16" t="e">
        <f>IF(BG1256="R", $CA1256, IF(OR(BG1256="P", BG1256="T", BG1256="N"), 0, IF($C1256="DM", $T1256, IF(OR(BG1256="Y", BG1256="IR"),$AM1256,IF(BG1256="C", IF($BI1256="Y", IF($BA1256="C", IF($AF1256="N/A", $Q1256, $AF1256), IF($AF1256="N/A", $T1256, $AM1256)), IF($AG1256="N/A", $T1256,$AG1256)))))))</f>
        <v>#VALUE!</v>
      </c>
      <c r="BZ1256" s="16" t="e">
        <f>IF(BH1256="R", $CA1256, IF(OR(BH1256="P", BH1256="T", BH1256="N"), 0, IF($C1256="DM", $T1256, IF(OR(BH1256="Y", BH1256="IR"),$AM1256,IF(BH1256="C", IF($BI1256="Y", IF($BA1256="C", IF($AF1256="N/A", $Q1256, $AF1256), IF($AF1256="N/A", $T1256, $AM1256)), IF($AG1256="N/A", $T1256,$AG1256)))))))</f>
        <v>#VALUE!</v>
      </c>
      <c r="CA1256" s="15" t="s">
        <v>75</v>
      </c>
      <c r="CB1256" s="16" t="e">
        <f>BZ1256</f>
        <v>#VALUE!</v>
      </c>
      <c r="CC1256" s="15" t="str">
        <f>IF(OR($BH1256="T", $BH1256="R"), 0, IF($BH1256="C", IF($BI1256="Y", IF($BA1256="C", 0, IF(AF1256="N/A", Q1256-T1256, AF1256-AG1256)), IF($AF1256="N/A", U1256, AH1256)), AN1256))</f>
        <v>N/A</v>
      </c>
      <c r="CD1256" s="15" t="str">
        <f>IF(OR($BH1256="T", $BH1256="R"), 0, IF($BH1256="C", IF($BI1256="Y", 0, IF($AF1256="N/A", V1256, AI1256)), AO1256))</f>
        <v>N/A</v>
      </c>
      <c r="CE1256" s="15" t="str">
        <f>IF(OR($BH1256="T", $BH1256="R"), 0, IF($BH1256="C", IF($BI1256="Y", 0, IF($AF1256="N/A", W1256, AJ1256)), AP1256))</f>
        <v>N/A</v>
      </c>
      <c r="CF1256" s="15" t="str">
        <f>IF(OR($BH1256="T", $BH1256="R"), 0, IF($BH1256="C", IF($BI1256="Y", 0, IF($AF1256="N/A", X1256, AK1256)), AQ1256))</f>
        <v>N/A</v>
      </c>
    </row>
    <row r="1257" spans="1:84" x14ac:dyDescent="0.25">
      <c r="A1257" s="14">
        <v>6234</v>
      </c>
      <c r="B1257" s="15"/>
      <c r="C1257" s="15"/>
      <c r="D1257" s="15"/>
      <c r="E1257" s="15" t="e">
        <f>VLOOKUP(B1257, 'Rookie Year'!$A$2:$B$55679,2,FALSE)</f>
        <v>#N/A</v>
      </c>
      <c r="F1257" s="15">
        <v>2024</v>
      </c>
      <c r="G1257" s="15" t="s">
        <v>42</v>
      </c>
      <c r="H1257" s="15"/>
      <c r="I1257" s="16"/>
      <c r="J1257" s="15"/>
      <c r="K1257" s="17">
        <f>IF(AND(G1257&lt;&gt;"N",R1257="N/A"), IF(I1257&lt;4, 0, 0.25),IF(I1257=1, IF(J1257=1,0.25, 0.25), IF(I1257&lt;13, 0.25, IF(I1257&lt;26, 0.4, IF(I1257&lt;51, 0.6, 0.75)))))</f>
        <v>0.25</v>
      </c>
      <c r="L1257" s="16">
        <f>I1257-M1257</f>
        <v>0</v>
      </c>
      <c r="M1257" s="16">
        <f>ROUNDUP(I1257*K1257,0)</f>
        <v>0</v>
      </c>
      <c r="N1257" s="16">
        <f>M1257*J1257</f>
        <v>0</v>
      </c>
      <c r="O1257" s="16">
        <v>0</v>
      </c>
      <c r="P1257" s="16">
        <v>0</v>
      </c>
      <c r="Q1257" s="16">
        <f>N1257-O1257-P1257</f>
        <v>0</v>
      </c>
      <c r="R1257" s="15" t="s">
        <v>75</v>
      </c>
      <c r="S1257" s="15">
        <f>IF(R1257="N/A", J1257-($B$1-F1257), J1257-($B$1-R1257))</f>
        <v>0</v>
      </c>
      <c r="T1257" s="16" t="str">
        <f>IF($S1257&lt;1, "N/A", $M1257)</f>
        <v>N/A</v>
      </c>
      <c r="U1257" s="16" t="str">
        <f>IF($S1257&lt;2, "N/A", $M1257)</f>
        <v>N/A</v>
      </c>
      <c r="V1257" s="16" t="str">
        <f>IF($S1257&lt;3, "N/A", $M1257)</f>
        <v>N/A</v>
      </c>
      <c r="W1257" s="16" t="str">
        <f>IF($S1257&lt;4, "N/A", $M1257)</f>
        <v>N/A</v>
      </c>
      <c r="X1257" s="16" t="str">
        <f>IF($S1257&lt;5, "N/A", $M1257)</f>
        <v>N/A</v>
      </c>
      <c r="Y1257" s="15" t="str">
        <f>IF(SUM(T1257:X1257)&lt;&gt;Q1257, "CHECK", "OK")</f>
        <v>OK</v>
      </c>
      <c r="Z1257" s="15" t="str">
        <f>IF(F1257=$B$1, "No", IF(S1257=1, "Yes", "No"))</f>
        <v>No</v>
      </c>
      <c r="AA1257" s="18" t="str">
        <f>IF(C1257="DM", "N/A", IF(Z1257="No","N/A",VLOOKUP(B1257,'Extension List'!$A$3:$R$1972,18,FALSE)))</f>
        <v>N/A</v>
      </c>
      <c r="AB1257" s="15" t="str">
        <f>IF(C1257="DM", "N/A", IF(Z1257="No","N/A",VLOOKUP(B1257,'Extension List'!$A$3:$T$1972,20,FALSE)))</f>
        <v>N/A</v>
      </c>
      <c r="AC1257" s="15" t="str">
        <f>IF(AA1257="N/A", "N/A", 0)</f>
        <v>N/A</v>
      </c>
      <c r="AD1257" s="16" t="str">
        <f>IF(AE1257="N/A", "N/A", AA1257-AE1257)</f>
        <v>N/A</v>
      </c>
      <c r="AE1257" s="16" t="str">
        <f>IF(AA1257="N/A", "N/A", IF(AC1257&gt;0, IF(AA1257&lt;13, ROUNDUP(0.25*AA1257,0), IF(AA1257&lt;26, ROUNDUP(0.4*AA1257,0), IF(AA1257&lt;51, ROUNDUP(0.6*AA1257,0), ROUNDUP(0.75*AA1257,0)))), "N/A"))</f>
        <v>N/A</v>
      </c>
      <c r="AF1257" s="16" t="str">
        <f>IF(AD1257="N/A","N/A", (AE1257*AC1257)+Q1257)</f>
        <v>N/A</v>
      </c>
      <c r="AG1257" s="16" t="str">
        <f>IF($AF1257="N/A", "N/A", "TBC")</f>
        <v>N/A</v>
      </c>
      <c r="AH1257" s="16" t="str">
        <f>IF($AF1257="N/A", "N/A", "TBC")</f>
        <v>N/A</v>
      </c>
      <c r="AI1257" s="16" t="str">
        <f>IF($AF1257="N/A","N/A",IF(AC1257&gt;1,"TBC","N/A"))</f>
        <v>N/A</v>
      </c>
      <c r="AJ1257" s="16" t="str">
        <f>IF($AF1257="N/A","N/A",IF(AC1257&gt;2,"TBC","N/A"))</f>
        <v>N/A</v>
      </c>
      <c r="AK1257" s="16" t="str">
        <f>IF($AF1257="N/A","N/A",IF(AC1257&gt;3,"TBC","N/A"))</f>
        <v>N/A</v>
      </c>
      <c r="AL1257" s="16" t="str">
        <f>IF(AC1257="N/A","N/A",IF(AC1257&gt;0,IF(SUM(AG1257:AK1257)&lt;&gt;AF1257,"CHECK","OK"),"N/A"))</f>
        <v>N/A</v>
      </c>
      <c r="AM1257" s="16" t="e">
        <f>IF(AD1257="N/A", L1257+T1257, L1257+AG1257)</f>
        <v>#VALUE!</v>
      </c>
      <c r="AN1257" s="16" t="str">
        <f>IF(AD1257="N/A", IF(U1257="N/A", "N/A", L1257+U1257), AD1257+AH1257)</f>
        <v>N/A</v>
      </c>
      <c r="AO1257" s="16" t="str">
        <f>IF(AD1257="N/A", IF(V1257="N/A", "N/A", L1257+V1257), IF(AI1257="N/A", "N/A", AD1257+AI1257))</f>
        <v>N/A</v>
      </c>
      <c r="AP1257" s="16" t="str">
        <f>IF(AD1257="N/A", IF(W1257="N/A", "N/A", L1257+W1257), IF(AJ1257="N/A", "N/A", AD1257+AJ1257))</f>
        <v>N/A</v>
      </c>
      <c r="AQ1257" s="16" t="str">
        <f>IF(AD1257="N/A", IF(X1257="N/A", "N/A", L1257+X1257), IF(AK1257="N/A", "N/A", AD1257+AK1257))</f>
        <v>N/A</v>
      </c>
      <c r="AR1257" s="15" t="s">
        <v>40</v>
      </c>
      <c r="AS1257" s="15" t="s">
        <v>40</v>
      </c>
      <c r="AT1257" s="15" t="s">
        <v>40</v>
      </c>
      <c r="AU1257" s="15" t="s">
        <v>40</v>
      </c>
      <c r="AV1257" s="15" t="s">
        <v>40</v>
      </c>
      <c r="AW1257" s="15" t="s">
        <v>40</v>
      </c>
      <c r="AX1257" s="15" t="s">
        <v>40</v>
      </c>
      <c r="AY1257" s="15" t="s">
        <v>40</v>
      </c>
      <c r="AZ1257" s="15" t="s">
        <v>40</v>
      </c>
      <c r="BA1257" s="15" t="s">
        <v>40</v>
      </c>
      <c r="BB1257" s="15" t="s">
        <v>40</v>
      </c>
      <c r="BC1257" s="15" t="s">
        <v>40</v>
      </c>
      <c r="BD1257" s="15" t="s">
        <v>40</v>
      </c>
      <c r="BE1257" s="15" t="s">
        <v>40</v>
      </c>
      <c r="BF1257" s="15" t="s">
        <v>40</v>
      </c>
      <c r="BG1257" s="15" t="s">
        <v>40</v>
      </c>
      <c r="BH1257" s="15" t="s">
        <v>40</v>
      </c>
      <c r="BJ1257" s="16" t="e">
        <f>IF(AR1257="R", $CA1257, IF(OR(AR1257="P", AR1257="T", AR1257="N"), 0, IF($C1257="DM", $T1257, IF(OR(AR1257="Y", AR1257="IR"),$AM1257,IF(AR1257="C", IF($BI1257="Y", IF($AF1257="N/A", $Q1257, $AF1257), IF($AG1257="N/A", $T1257,$AG1257)))))))</f>
        <v>#VALUE!</v>
      </c>
      <c r="BK1257" s="16" t="e">
        <f>IF(AS1257="R", $CA1257, IF(OR(AS1257="P", AS1257="T", AS1257="N"), 0, IF($C1257="DM", $T1257, IF(OR(AS1257="Y", AS1257="IR"),$AM1257,IF(AS1257="C", IF($BI1257="Y", IF($AF1257="N/A", $Q1257, $AF1257), IF($AG1257="N/A", $T1257,$AG1257)))))))</f>
        <v>#VALUE!</v>
      </c>
      <c r="BL1257" s="16" t="e">
        <f>IF(AT1257="R", $CA1257, IF(OR(AT1257="P", AT1257="T", AT1257="N"), 0, IF($C1257="DM", $T1257, IF(OR(AT1257="Y", AT1257="IR"),$AM1257,IF(AT1257="C", IF($BI1257="Y", IF($AF1257="N/A", $Q1257, $AF1257), IF($AG1257="N/A", $T1257,$AG1257)))))))</f>
        <v>#VALUE!</v>
      </c>
      <c r="BM1257" s="16" t="e">
        <f>IF(AU1257="R", $CA1257, IF(OR(AU1257="P", AU1257="T", AU1257="N"), 0, IF($C1257="DM", $T1257, IF(OR(AU1257="Y", AU1257="IR"),$AM1257,IF(AU1257="C", IF($BI1257="Y", IF($AF1257="N/A", $Q1257, $AF1257), IF($AG1257="N/A", $T1257,$AG1257)))))))</f>
        <v>#VALUE!</v>
      </c>
      <c r="BN1257" s="16" t="e">
        <f>IF(AV1257="R", $CA1257, IF(OR(AV1257="P", AV1257="T", AV1257="N"), 0, IF($C1257="DM", $T1257, IF(OR(AV1257="Y", AV1257="IR"),$AM1257,IF(AV1257="C", IF($BI1257="Y", IF($AF1257="N/A", $Q1257, $AF1257), IF($AG1257="N/A", $T1257,$AG1257)))))))</f>
        <v>#VALUE!</v>
      </c>
      <c r="BO1257" s="16" t="e">
        <f>IF(AW1257="R", $CA1257, IF(OR(AW1257="P", AW1257="T", AW1257="N"), 0, IF($C1257="DM", $T1257, IF(OR(AW1257="Y", AW1257="IR"),$AM1257,IF(AW1257="C", IF($BI1257="Y", IF($AF1257="N/A", $Q1257, $AF1257), IF($AG1257="N/A", $T1257,$AG1257)))))))</f>
        <v>#VALUE!</v>
      </c>
      <c r="BP1257" s="16" t="e">
        <f>IF(AX1257="R", $CA1257, IF(OR(AX1257="P", AX1257="T", AX1257="N"), 0, IF($C1257="DM", $T1257, IF(OR(AX1257="Y", AX1257="IR"),$AM1257,IF(AX1257="C", IF($BI1257="Y", IF($AF1257="N/A", $Q1257, $AF1257), IF($AG1257="N/A", $T1257,$AG1257)))))))</f>
        <v>#VALUE!</v>
      </c>
      <c r="BQ1257" s="16" t="e">
        <f>IF(AY1257="R", $CA1257, IF(OR(AY1257="P", AY1257="T", AY1257="N"), 0, IF($C1257="DM", $T1257, IF(OR(AY1257="Y", AY1257="IR"),$AM1257,IF(AY1257="C", IF($BI1257="Y", IF($AF1257="N/A", $Q1257, $AF1257), IF($AG1257="N/A", $T1257,$AG1257)))))))</f>
        <v>#VALUE!</v>
      </c>
      <c r="BR1257" s="16" t="e">
        <f>IF(AZ1257="R", $CA1257, IF(OR(AZ1257="P", AZ1257="T", AZ1257="N"), 0, IF($C1257="DM", $T1257, IF(OR(AZ1257="Y", AZ1257="IR"),$AM1257,IF(AZ1257="C", IF($BI1257="Y", IF($AF1257="N/A", $Q1257, $AF1257), IF($AG1257="N/A", $T1257,$AG1257)))))))</f>
        <v>#VALUE!</v>
      </c>
      <c r="BS1257" s="16" t="e">
        <f>IF(BA1257="R", $CA1257, IF(OR(BA1257="P", BA1257="T", BA1257="N"), 0, IF($C1257="DM", $T1257, IF(OR(BA1257="Y", BA1257="IR"),$AM1257,IF(BA1257="C", IF($BI1257="Y", IF($AF1257="N/A", $Q1257, $AF1257), IF($AG1257="N/A", $T1257,$AG1257)))))))</f>
        <v>#VALUE!</v>
      </c>
      <c r="BT1257" s="16" t="e">
        <f>IF(BB1257="R", $CA1257, IF(OR(BB1257="P", BB1257="T", BB1257="N"), 0, IF($C1257="DM", $T1257, IF(OR(BB1257="Y", BB1257="IR"),$AM1257,IF(BB1257="C", IF($BI1257="Y", IF($BA1257="C", IF($AF1257="N/A", $Q1257, $AF1257), IF($AF1257="N/A", $T1257, $AM1257)), IF($AG1257="N/A", $T1257,$AG1257)))))))</f>
        <v>#VALUE!</v>
      </c>
      <c r="BU1257" s="16" t="e">
        <f>IF(BC1257="R", $CA1257, IF(OR(BC1257="P", BC1257="T", BC1257="N"), 0, IF($C1257="DM", $T1257, IF(OR(BC1257="Y", BC1257="IR"),$AM1257,IF(BC1257="C", IF($BI1257="Y", IF($BA1257="C", IF($AF1257="N/A", $Q1257, $AF1257), IF($AF1257="N/A", $T1257, $AM1257)), IF($AG1257="N/A", $T1257,$AG1257)))))))</f>
        <v>#VALUE!</v>
      </c>
      <c r="BV1257" s="16" t="e">
        <f>IF(BD1257="R", $CA1257, IF(OR(BD1257="P", BD1257="T", BD1257="N"), 0, IF($C1257="DM", $T1257, IF(OR(BD1257="Y", BD1257="IR"),$AM1257,IF(BD1257="C", IF($BI1257="Y", IF($BA1257="C", IF($AF1257="N/A", $Q1257, $AF1257), IF($AF1257="N/A", $T1257, $AM1257)), IF($AG1257="N/A", $T1257,$AG1257)))))))</f>
        <v>#VALUE!</v>
      </c>
      <c r="BW1257" s="16" t="e">
        <f>IF(BE1257="R", $CA1257, IF(OR(BE1257="P", BE1257="T", BE1257="N"), 0, IF($C1257="DM", $T1257, IF(OR(BE1257="Y", BE1257="IR"),$AM1257,IF(BE1257="C", IF($BI1257="Y", IF($BA1257="C", IF($AF1257="N/A", $Q1257, $AF1257), IF($AF1257="N/A", $T1257, $AM1257)), IF($AG1257="N/A", $T1257,$AG1257)))))))</f>
        <v>#VALUE!</v>
      </c>
      <c r="BX1257" s="16" t="e">
        <f>IF(BF1257="R", $CA1257, IF(OR(BF1257="P", BF1257="T", BF1257="N"), 0, IF($C1257="DM", $T1257, IF(OR(BF1257="Y", BF1257="IR"),$AM1257,IF(BF1257="C", IF($BI1257="Y", IF($BA1257="C", IF($AF1257="N/A", $Q1257, $AF1257), IF($AF1257="N/A", $T1257, $AM1257)), IF($AG1257="N/A", $T1257,$AG1257)))))))</f>
        <v>#VALUE!</v>
      </c>
      <c r="BY1257" s="16" t="e">
        <f>IF(BG1257="R", $CA1257, IF(OR(BG1257="P", BG1257="T", BG1257="N"), 0, IF($C1257="DM", $T1257, IF(OR(BG1257="Y", BG1257="IR"),$AM1257,IF(BG1257="C", IF($BI1257="Y", IF($BA1257="C", IF($AF1257="N/A", $Q1257, $AF1257), IF($AF1257="N/A", $T1257, $AM1257)), IF($AG1257="N/A", $T1257,$AG1257)))))))</f>
        <v>#VALUE!</v>
      </c>
      <c r="BZ1257" s="16" t="e">
        <f>IF(BH1257="R", $CA1257, IF(OR(BH1257="P", BH1257="T", BH1257="N"), 0, IF($C1257="DM", $T1257, IF(OR(BH1257="Y", BH1257="IR"),$AM1257,IF(BH1257="C", IF($BI1257="Y", IF($BA1257="C", IF($AF1257="N/A", $Q1257, $AF1257), IF($AF1257="N/A", $T1257, $AM1257)), IF($AG1257="N/A", $T1257,$AG1257)))))))</f>
        <v>#VALUE!</v>
      </c>
      <c r="CA1257" s="15" t="s">
        <v>75</v>
      </c>
      <c r="CB1257" s="16" t="e">
        <f>BZ1257</f>
        <v>#VALUE!</v>
      </c>
      <c r="CC1257" s="15" t="str">
        <f>IF(OR($BH1257="T", $BH1257="R"), 0, IF($BH1257="C", IF($BI1257="Y", IF($BA1257="C", 0, IF(AF1257="N/A", Q1257-T1257, AF1257-AG1257)), IF($AF1257="N/A", U1257, AH1257)), AN1257))</f>
        <v>N/A</v>
      </c>
      <c r="CD1257" s="15" t="str">
        <f>IF(OR($BH1257="T", $BH1257="R"), 0, IF($BH1257="C", IF($BI1257="Y", 0, IF($AF1257="N/A", V1257, AI1257)), AO1257))</f>
        <v>N/A</v>
      </c>
      <c r="CE1257" s="15" t="str">
        <f>IF(OR($BH1257="T", $BH1257="R"), 0, IF($BH1257="C", IF($BI1257="Y", 0, IF($AF1257="N/A", W1257, AJ1257)), AP1257))</f>
        <v>N/A</v>
      </c>
      <c r="CF1257" s="15" t="str">
        <f>IF(OR($BH1257="T", $BH1257="R"), 0, IF($BH1257="C", IF($BI1257="Y", 0, IF($AF1257="N/A", X1257, AK1257)), AQ1257))</f>
        <v>N/A</v>
      </c>
    </row>
    <row r="1258" spans="1:84" x14ac:dyDescent="0.25">
      <c r="A1258" s="14">
        <v>6235</v>
      </c>
      <c r="B1258" s="15"/>
      <c r="C1258" s="15"/>
      <c r="D1258" s="15"/>
      <c r="E1258" s="15" t="e">
        <f>VLOOKUP(B1258, 'Rookie Year'!$A$2:$B$55679,2,FALSE)</f>
        <v>#N/A</v>
      </c>
      <c r="F1258" s="15">
        <v>2024</v>
      </c>
      <c r="G1258" s="15" t="s">
        <v>42</v>
      </c>
      <c r="H1258" s="15"/>
      <c r="I1258" s="16"/>
      <c r="J1258" s="15"/>
      <c r="K1258" s="17">
        <f>IF(AND(G1258&lt;&gt;"N",R1258="N/A"), IF(I1258&lt;4, 0, 0.25),IF(I1258=1, IF(J1258=1,0.25, 0.25), IF(I1258&lt;13, 0.25, IF(I1258&lt;26, 0.4, IF(I1258&lt;51, 0.6, 0.75)))))</f>
        <v>0.25</v>
      </c>
      <c r="L1258" s="16">
        <f>I1258-M1258</f>
        <v>0</v>
      </c>
      <c r="M1258" s="16">
        <f>ROUNDUP(I1258*K1258,0)</f>
        <v>0</v>
      </c>
      <c r="N1258" s="16">
        <f>M1258*J1258</f>
        <v>0</v>
      </c>
      <c r="O1258" s="16">
        <v>0</v>
      </c>
      <c r="P1258" s="16">
        <v>0</v>
      </c>
      <c r="Q1258" s="16">
        <f>N1258-O1258-P1258</f>
        <v>0</v>
      </c>
      <c r="R1258" s="15" t="s">
        <v>75</v>
      </c>
      <c r="S1258" s="15">
        <f>IF(R1258="N/A", J1258-($B$1-F1258), J1258-($B$1-R1258))</f>
        <v>0</v>
      </c>
      <c r="T1258" s="16" t="str">
        <f>IF($S1258&lt;1, "N/A", $M1258)</f>
        <v>N/A</v>
      </c>
      <c r="U1258" s="16" t="str">
        <f>IF($S1258&lt;2, "N/A", $M1258)</f>
        <v>N/A</v>
      </c>
      <c r="V1258" s="16" t="str">
        <f>IF($S1258&lt;3, "N/A", $M1258)</f>
        <v>N/A</v>
      </c>
      <c r="W1258" s="16" t="str">
        <f>IF($S1258&lt;4, "N/A", $M1258)</f>
        <v>N/A</v>
      </c>
      <c r="X1258" s="16" t="str">
        <f>IF($S1258&lt;5, "N/A", $M1258)</f>
        <v>N/A</v>
      </c>
      <c r="Y1258" s="15" t="str">
        <f>IF(SUM(T1258:X1258)&lt;&gt;Q1258, "CHECK", "OK")</f>
        <v>OK</v>
      </c>
      <c r="Z1258" s="15" t="str">
        <f>IF(F1258=$B$1, "No", IF(S1258=1, "Yes", "No"))</f>
        <v>No</v>
      </c>
      <c r="AA1258" s="18" t="str">
        <f>IF(C1258="DM", "N/A", IF(Z1258="No","N/A",VLOOKUP(B1258,'Extension List'!$A$3:$R$1972,18,FALSE)))</f>
        <v>N/A</v>
      </c>
      <c r="AB1258" s="15" t="str">
        <f>IF(C1258="DM", "N/A", IF(Z1258="No","N/A",VLOOKUP(B1258,'Extension List'!$A$3:$T$1972,20,FALSE)))</f>
        <v>N/A</v>
      </c>
      <c r="AC1258" s="15" t="str">
        <f>IF(AA1258="N/A", "N/A", 0)</f>
        <v>N/A</v>
      </c>
      <c r="AD1258" s="16" t="str">
        <f>IF(AE1258="N/A", "N/A", AA1258-AE1258)</f>
        <v>N/A</v>
      </c>
      <c r="AE1258" s="16" t="str">
        <f>IF(AA1258="N/A", "N/A", IF(AC1258&gt;0, IF(AA1258&lt;13, ROUNDUP(0.25*AA1258,0), IF(AA1258&lt;26, ROUNDUP(0.4*AA1258,0), IF(AA1258&lt;51, ROUNDUP(0.6*AA1258,0), ROUNDUP(0.75*AA1258,0)))), "N/A"))</f>
        <v>N/A</v>
      </c>
      <c r="AF1258" s="16" t="str">
        <f>IF(AD1258="N/A","N/A", (AE1258*AC1258)+Q1258)</f>
        <v>N/A</v>
      </c>
      <c r="AG1258" s="16" t="str">
        <f>IF($AF1258="N/A", "N/A", "TBC")</f>
        <v>N/A</v>
      </c>
      <c r="AH1258" s="16" t="str">
        <f>IF($AF1258="N/A", "N/A", "TBC")</f>
        <v>N/A</v>
      </c>
      <c r="AI1258" s="16" t="str">
        <f>IF($AF1258="N/A","N/A",IF(AC1258&gt;1,"TBC","N/A"))</f>
        <v>N/A</v>
      </c>
      <c r="AJ1258" s="16" t="str">
        <f>IF($AF1258="N/A","N/A",IF(AC1258&gt;2,"TBC","N/A"))</f>
        <v>N/A</v>
      </c>
      <c r="AK1258" s="16" t="str">
        <f>IF($AF1258="N/A","N/A",IF(AC1258&gt;3,"TBC","N/A"))</f>
        <v>N/A</v>
      </c>
      <c r="AL1258" s="16" t="str">
        <f>IF(AC1258="N/A","N/A",IF(AC1258&gt;0,IF(SUM(AG1258:AK1258)&lt;&gt;AF1258,"CHECK","OK"),"N/A"))</f>
        <v>N/A</v>
      </c>
      <c r="AM1258" s="16" t="e">
        <f>IF(AD1258="N/A", L1258+T1258, L1258+AG1258)</f>
        <v>#VALUE!</v>
      </c>
      <c r="AN1258" s="16" t="str">
        <f>IF(AD1258="N/A", IF(U1258="N/A", "N/A", L1258+U1258), AD1258+AH1258)</f>
        <v>N/A</v>
      </c>
      <c r="AO1258" s="16" t="str">
        <f>IF(AD1258="N/A", IF(V1258="N/A", "N/A", L1258+V1258), IF(AI1258="N/A", "N/A", AD1258+AI1258))</f>
        <v>N/A</v>
      </c>
      <c r="AP1258" s="16" t="str">
        <f>IF(AD1258="N/A", IF(W1258="N/A", "N/A", L1258+W1258), IF(AJ1258="N/A", "N/A", AD1258+AJ1258))</f>
        <v>N/A</v>
      </c>
      <c r="AQ1258" s="16" t="str">
        <f>IF(AD1258="N/A", IF(X1258="N/A", "N/A", L1258+X1258), IF(AK1258="N/A", "N/A", AD1258+AK1258))</f>
        <v>N/A</v>
      </c>
      <c r="AR1258" s="15" t="s">
        <v>40</v>
      </c>
      <c r="AS1258" s="15" t="s">
        <v>40</v>
      </c>
      <c r="AT1258" s="15" t="s">
        <v>40</v>
      </c>
      <c r="AU1258" s="15" t="s">
        <v>40</v>
      </c>
      <c r="AV1258" s="15" t="s">
        <v>40</v>
      </c>
      <c r="AW1258" s="15" t="s">
        <v>40</v>
      </c>
      <c r="AX1258" s="15" t="s">
        <v>40</v>
      </c>
      <c r="AY1258" s="15" t="s">
        <v>40</v>
      </c>
      <c r="AZ1258" s="15" t="s">
        <v>40</v>
      </c>
      <c r="BA1258" s="15" t="s">
        <v>40</v>
      </c>
      <c r="BB1258" s="15" t="s">
        <v>40</v>
      </c>
      <c r="BC1258" s="15" t="s">
        <v>40</v>
      </c>
      <c r="BD1258" s="15" t="s">
        <v>40</v>
      </c>
      <c r="BE1258" s="15" t="s">
        <v>40</v>
      </c>
      <c r="BF1258" s="15" t="s">
        <v>40</v>
      </c>
      <c r="BG1258" s="15" t="s">
        <v>40</v>
      </c>
      <c r="BH1258" s="15" t="s">
        <v>40</v>
      </c>
      <c r="BJ1258" s="16" t="e">
        <f>IF(AR1258="R", $CA1258, IF(OR(AR1258="P", AR1258="T", AR1258="N"), 0, IF($C1258="DM", $T1258, IF(OR(AR1258="Y", AR1258="IR"),$AM1258,IF(AR1258="C", IF($BI1258="Y", IF($AF1258="N/A", $Q1258, $AF1258), IF($AG1258="N/A", $T1258,$AG1258)))))))</f>
        <v>#VALUE!</v>
      </c>
      <c r="BK1258" s="16" t="e">
        <f>IF(AS1258="R", $CA1258, IF(OR(AS1258="P", AS1258="T", AS1258="N"), 0, IF($C1258="DM", $T1258, IF(OR(AS1258="Y", AS1258="IR"),$AM1258,IF(AS1258="C", IF($BI1258="Y", IF($AF1258="N/A", $Q1258, $AF1258), IF($AG1258="N/A", $T1258,$AG1258)))))))</f>
        <v>#VALUE!</v>
      </c>
      <c r="BL1258" s="16" t="e">
        <f>IF(AT1258="R", $CA1258, IF(OR(AT1258="P", AT1258="T", AT1258="N"), 0, IF($C1258="DM", $T1258, IF(OR(AT1258="Y", AT1258="IR"),$AM1258,IF(AT1258="C", IF($BI1258="Y", IF($AF1258="N/A", $Q1258, $AF1258), IF($AG1258="N/A", $T1258,$AG1258)))))))</f>
        <v>#VALUE!</v>
      </c>
      <c r="BM1258" s="16" t="e">
        <f>IF(AU1258="R", $CA1258, IF(OR(AU1258="P", AU1258="T", AU1258="N"), 0, IF($C1258="DM", $T1258, IF(OR(AU1258="Y", AU1258="IR"),$AM1258,IF(AU1258="C", IF($BI1258="Y", IF($AF1258="N/A", $Q1258, $AF1258), IF($AG1258="N/A", $T1258,$AG1258)))))))</f>
        <v>#VALUE!</v>
      </c>
      <c r="BN1258" s="16" t="e">
        <f>IF(AV1258="R", $CA1258, IF(OR(AV1258="P", AV1258="T", AV1258="N"), 0, IF($C1258="DM", $T1258, IF(OR(AV1258="Y", AV1258="IR"),$AM1258,IF(AV1258="C", IF($BI1258="Y", IF($AF1258="N/A", $Q1258, $AF1258), IF($AG1258="N/A", $T1258,$AG1258)))))))</f>
        <v>#VALUE!</v>
      </c>
      <c r="BO1258" s="16" t="e">
        <f>IF(AW1258="R", $CA1258, IF(OR(AW1258="P", AW1258="T", AW1258="N"), 0, IF($C1258="DM", $T1258, IF(OR(AW1258="Y", AW1258="IR"),$AM1258,IF(AW1258="C", IF($BI1258="Y", IF($AF1258="N/A", $Q1258, $AF1258), IF($AG1258="N/A", $T1258,$AG1258)))))))</f>
        <v>#VALUE!</v>
      </c>
      <c r="BP1258" s="16" t="e">
        <f>IF(AX1258="R", $CA1258, IF(OR(AX1258="P", AX1258="T", AX1258="N"), 0, IF($C1258="DM", $T1258, IF(OR(AX1258="Y", AX1258="IR"),$AM1258,IF(AX1258="C", IF($BI1258="Y", IF($AF1258="N/A", $Q1258, $AF1258), IF($AG1258="N/A", $T1258,$AG1258)))))))</f>
        <v>#VALUE!</v>
      </c>
      <c r="BQ1258" s="16" t="e">
        <f>IF(AY1258="R", $CA1258, IF(OR(AY1258="P", AY1258="T", AY1258="N"), 0, IF($C1258="DM", $T1258, IF(OR(AY1258="Y", AY1258="IR"),$AM1258,IF(AY1258="C", IF($BI1258="Y", IF($AF1258="N/A", $Q1258, $AF1258), IF($AG1258="N/A", $T1258,$AG1258)))))))</f>
        <v>#VALUE!</v>
      </c>
      <c r="BR1258" s="16" t="e">
        <f>IF(AZ1258="R", $CA1258, IF(OR(AZ1258="P", AZ1258="T", AZ1258="N"), 0, IF($C1258="DM", $T1258, IF(OR(AZ1258="Y", AZ1258="IR"),$AM1258,IF(AZ1258="C", IF($BI1258="Y", IF($AF1258="N/A", $Q1258, $AF1258), IF($AG1258="N/A", $T1258,$AG1258)))))))</f>
        <v>#VALUE!</v>
      </c>
      <c r="BS1258" s="16" t="e">
        <f>IF(BA1258="R", $CA1258, IF(OR(BA1258="P", BA1258="T", BA1258="N"), 0, IF($C1258="DM", $T1258, IF(OR(BA1258="Y", BA1258="IR"),$AM1258,IF(BA1258="C", IF($BI1258="Y", IF($AF1258="N/A", $Q1258, $AF1258), IF($AG1258="N/A", $T1258,$AG1258)))))))</f>
        <v>#VALUE!</v>
      </c>
      <c r="BT1258" s="16" t="e">
        <f>IF(BB1258="R", $CA1258, IF(OR(BB1258="P", BB1258="T", BB1258="N"), 0, IF($C1258="DM", $T1258, IF(OR(BB1258="Y", BB1258="IR"),$AM1258,IF(BB1258="C", IF($BI1258="Y", IF($BA1258="C", IF($AF1258="N/A", $Q1258, $AF1258), IF($AF1258="N/A", $T1258, $AM1258)), IF($AG1258="N/A", $T1258,$AG1258)))))))</f>
        <v>#VALUE!</v>
      </c>
      <c r="BU1258" s="16" t="e">
        <f>IF(BC1258="R", $CA1258, IF(OR(BC1258="P", BC1258="T", BC1258="N"), 0, IF($C1258="DM", $T1258, IF(OR(BC1258="Y", BC1258="IR"),$AM1258,IF(BC1258="C", IF($BI1258="Y", IF($BA1258="C", IF($AF1258="N/A", $Q1258, $AF1258), IF($AF1258="N/A", $T1258, $AM1258)), IF($AG1258="N/A", $T1258,$AG1258)))))))</f>
        <v>#VALUE!</v>
      </c>
      <c r="BV1258" s="16" t="e">
        <f>IF(BD1258="R", $CA1258, IF(OR(BD1258="P", BD1258="T", BD1258="N"), 0, IF($C1258="DM", $T1258, IF(OR(BD1258="Y", BD1258="IR"),$AM1258,IF(BD1258="C", IF($BI1258="Y", IF($BA1258="C", IF($AF1258="N/A", $Q1258, $AF1258), IF($AF1258="N/A", $T1258, $AM1258)), IF($AG1258="N/A", $T1258,$AG1258)))))))</f>
        <v>#VALUE!</v>
      </c>
      <c r="BW1258" s="16" t="e">
        <f>IF(BE1258="R", $CA1258, IF(OR(BE1258="P", BE1258="T", BE1258="N"), 0, IF($C1258="DM", $T1258, IF(OR(BE1258="Y", BE1258="IR"),$AM1258,IF(BE1258="C", IF($BI1258="Y", IF($BA1258="C", IF($AF1258="N/A", $Q1258, $AF1258), IF($AF1258="N/A", $T1258, $AM1258)), IF($AG1258="N/A", $T1258,$AG1258)))))))</f>
        <v>#VALUE!</v>
      </c>
      <c r="BX1258" s="16" t="e">
        <f>IF(BF1258="R", $CA1258, IF(OR(BF1258="P", BF1258="T", BF1258="N"), 0, IF($C1258="DM", $T1258, IF(OR(BF1258="Y", BF1258="IR"),$AM1258,IF(BF1258="C", IF($BI1258="Y", IF($BA1258="C", IF($AF1258="N/A", $Q1258, $AF1258), IF($AF1258="N/A", $T1258, $AM1258)), IF($AG1258="N/A", $T1258,$AG1258)))))))</f>
        <v>#VALUE!</v>
      </c>
      <c r="BY1258" s="16" t="e">
        <f>IF(BG1258="R", $CA1258, IF(OR(BG1258="P", BG1258="T", BG1258="N"), 0, IF($C1258="DM", $T1258, IF(OR(BG1258="Y", BG1258="IR"),$AM1258,IF(BG1258="C", IF($BI1258="Y", IF($BA1258="C", IF($AF1258="N/A", $Q1258, $AF1258), IF($AF1258="N/A", $T1258, $AM1258)), IF($AG1258="N/A", $T1258,$AG1258)))))))</f>
        <v>#VALUE!</v>
      </c>
      <c r="BZ1258" s="16" t="e">
        <f>IF(BH1258="R", $CA1258, IF(OR(BH1258="P", BH1258="T", BH1258="N"), 0, IF($C1258="DM", $T1258, IF(OR(BH1258="Y", BH1258="IR"),$AM1258,IF(BH1258="C", IF($BI1258="Y", IF($BA1258="C", IF($AF1258="N/A", $Q1258, $AF1258), IF($AF1258="N/A", $T1258, $AM1258)), IF($AG1258="N/A", $T1258,$AG1258)))))))</f>
        <v>#VALUE!</v>
      </c>
      <c r="CA1258" s="15" t="s">
        <v>75</v>
      </c>
      <c r="CB1258" s="16" t="e">
        <f>BZ1258</f>
        <v>#VALUE!</v>
      </c>
      <c r="CC1258" s="15" t="str">
        <f>IF(OR($BH1258="T", $BH1258="R"), 0, IF($BH1258="C", IF($BI1258="Y", IF($BA1258="C", 0, IF(AF1258="N/A", Q1258-T1258, AF1258-AG1258)), IF($AF1258="N/A", U1258, AH1258)), AN1258))</f>
        <v>N/A</v>
      </c>
      <c r="CD1258" s="15" t="str">
        <f>IF(OR($BH1258="T", $BH1258="R"), 0, IF($BH1258="C", IF($BI1258="Y", 0, IF($AF1258="N/A", V1258, AI1258)), AO1258))</f>
        <v>N/A</v>
      </c>
      <c r="CE1258" s="15" t="str">
        <f>IF(OR($BH1258="T", $BH1258="R"), 0, IF($BH1258="C", IF($BI1258="Y", 0, IF($AF1258="N/A", W1258, AJ1258)), AP1258))</f>
        <v>N/A</v>
      </c>
      <c r="CF1258" s="15" t="str">
        <f>IF(OR($BH1258="T", $BH1258="R"), 0, IF($BH1258="C", IF($BI1258="Y", 0, IF($AF1258="N/A", X1258, AK1258)), AQ1258))</f>
        <v>N/A</v>
      </c>
    </row>
    <row r="1259" spans="1:84" x14ac:dyDescent="0.25">
      <c r="A1259" s="14">
        <v>6236</v>
      </c>
      <c r="B1259" s="15"/>
      <c r="C1259" s="15"/>
      <c r="D1259" s="15"/>
      <c r="E1259" s="15" t="e">
        <f>VLOOKUP(B1259, 'Rookie Year'!$A$2:$B$55679,2,FALSE)</f>
        <v>#N/A</v>
      </c>
      <c r="F1259" s="15">
        <v>2024</v>
      </c>
      <c r="G1259" s="15" t="s">
        <v>42</v>
      </c>
      <c r="H1259" s="15"/>
      <c r="I1259" s="16"/>
      <c r="J1259" s="15"/>
      <c r="K1259" s="17">
        <f>IF(AND(G1259&lt;&gt;"N",R1259="N/A"), IF(I1259&lt;4, 0, 0.25),IF(I1259=1, IF(J1259=1,0.25, 0.25), IF(I1259&lt;13, 0.25, IF(I1259&lt;26, 0.4, IF(I1259&lt;51, 0.6, 0.75)))))</f>
        <v>0.25</v>
      </c>
      <c r="L1259" s="16">
        <f>I1259-M1259</f>
        <v>0</v>
      </c>
      <c r="M1259" s="16">
        <f>ROUNDUP(I1259*K1259,0)</f>
        <v>0</v>
      </c>
      <c r="N1259" s="16">
        <f>M1259*J1259</f>
        <v>0</v>
      </c>
      <c r="O1259" s="16">
        <v>0</v>
      </c>
      <c r="P1259" s="16">
        <v>0</v>
      </c>
      <c r="Q1259" s="16">
        <f>N1259-O1259-P1259</f>
        <v>0</v>
      </c>
      <c r="R1259" s="15" t="s">
        <v>75</v>
      </c>
      <c r="S1259" s="15">
        <f>IF(R1259="N/A", J1259-($B$1-F1259), J1259-($B$1-R1259))</f>
        <v>0</v>
      </c>
      <c r="T1259" s="16" t="str">
        <f>IF($S1259&lt;1, "N/A", $M1259)</f>
        <v>N/A</v>
      </c>
      <c r="U1259" s="16" t="str">
        <f>IF($S1259&lt;2, "N/A", $M1259)</f>
        <v>N/A</v>
      </c>
      <c r="V1259" s="16" t="str">
        <f>IF($S1259&lt;3, "N/A", $M1259)</f>
        <v>N/A</v>
      </c>
      <c r="W1259" s="16" t="str">
        <f>IF($S1259&lt;4, "N/A", $M1259)</f>
        <v>N/A</v>
      </c>
      <c r="X1259" s="16" t="str">
        <f>IF($S1259&lt;5, "N/A", $M1259)</f>
        <v>N/A</v>
      </c>
      <c r="Y1259" s="15" t="str">
        <f>IF(SUM(T1259:X1259)&lt;&gt;Q1259, "CHECK", "OK")</f>
        <v>OK</v>
      </c>
      <c r="Z1259" s="15" t="str">
        <f>IF(F1259=$B$1, "No", IF(S1259=1, "Yes", "No"))</f>
        <v>No</v>
      </c>
      <c r="AA1259" s="18" t="str">
        <f>IF(C1259="DM", "N/A", IF(Z1259="No","N/A",VLOOKUP(B1259,'Extension List'!$A$3:$R$1972,18,FALSE)))</f>
        <v>N/A</v>
      </c>
      <c r="AB1259" s="15" t="str">
        <f>IF(C1259="DM", "N/A", IF(Z1259="No","N/A",VLOOKUP(B1259,'Extension List'!$A$3:$T$1972,20,FALSE)))</f>
        <v>N/A</v>
      </c>
      <c r="AC1259" s="15" t="str">
        <f>IF(AA1259="N/A", "N/A", 0)</f>
        <v>N/A</v>
      </c>
      <c r="AD1259" s="16" t="str">
        <f>IF(AE1259="N/A", "N/A", AA1259-AE1259)</f>
        <v>N/A</v>
      </c>
      <c r="AE1259" s="16" t="str">
        <f>IF(AA1259="N/A", "N/A", IF(AC1259&gt;0, IF(AA1259&lt;13, ROUNDUP(0.25*AA1259,0), IF(AA1259&lt;26, ROUNDUP(0.4*AA1259,0), IF(AA1259&lt;51, ROUNDUP(0.6*AA1259,0), ROUNDUP(0.75*AA1259,0)))), "N/A"))</f>
        <v>N/A</v>
      </c>
      <c r="AF1259" s="16" t="str">
        <f>IF(AD1259="N/A","N/A", (AE1259*AC1259)+Q1259)</f>
        <v>N/A</v>
      </c>
      <c r="AG1259" s="16" t="str">
        <f>IF($AF1259="N/A", "N/A", "TBC")</f>
        <v>N/A</v>
      </c>
      <c r="AH1259" s="16" t="str">
        <f>IF($AF1259="N/A", "N/A", "TBC")</f>
        <v>N/A</v>
      </c>
      <c r="AI1259" s="16" t="str">
        <f>IF($AF1259="N/A","N/A",IF(AC1259&gt;1,"TBC","N/A"))</f>
        <v>N/A</v>
      </c>
      <c r="AJ1259" s="16" t="str">
        <f>IF($AF1259="N/A","N/A",IF(AC1259&gt;2,"TBC","N/A"))</f>
        <v>N/A</v>
      </c>
      <c r="AK1259" s="16" t="str">
        <f>IF($AF1259="N/A","N/A",IF(AC1259&gt;3,"TBC","N/A"))</f>
        <v>N/A</v>
      </c>
      <c r="AL1259" s="16" t="str">
        <f>IF(AC1259="N/A","N/A",IF(AC1259&gt;0,IF(SUM(AG1259:AK1259)&lt;&gt;AF1259,"CHECK","OK"),"N/A"))</f>
        <v>N/A</v>
      </c>
      <c r="AM1259" s="16" t="e">
        <f>IF(AD1259="N/A", L1259+T1259, L1259+AG1259)</f>
        <v>#VALUE!</v>
      </c>
      <c r="AN1259" s="16" t="str">
        <f>IF(AD1259="N/A", IF(U1259="N/A", "N/A", L1259+U1259), AD1259+AH1259)</f>
        <v>N/A</v>
      </c>
      <c r="AO1259" s="16" t="str">
        <f>IF(AD1259="N/A", IF(V1259="N/A", "N/A", L1259+V1259), IF(AI1259="N/A", "N/A", AD1259+AI1259))</f>
        <v>N/A</v>
      </c>
      <c r="AP1259" s="16" t="str">
        <f>IF(AD1259="N/A", IF(W1259="N/A", "N/A", L1259+W1259), IF(AJ1259="N/A", "N/A", AD1259+AJ1259))</f>
        <v>N/A</v>
      </c>
      <c r="AQ1259" s="16" t="str">
        <f>IF(AD1259="N/A", IF(X1259="N/A", "N/A", L1259+X1259), IF(AK1259="N/A", "N/A", AD1259+AK1259))</f>
        <v>N/A</v>
      </c>
      <c r="AR1259" s="15" t="s">
        <v>40</v>
      </c>
      <c r="AS1259" s="15" t="s">
        <v>40</v>
      </c>
      <c r="AT1259" s="15" t="s">
        <v>40</v>
      </c>
      <c r="AU1259" s="15" t="s">
        <v>40</v>
      </c>
      <c r="AV1259" s="15" t="s">
        <v>40</v>
      </c>
      <c r="AW1259" s="15" t="s">
        <v>40</v>
      </c>
      <c r="AX1259" s="15" t="s">
        <v>40</v>
      </c>
      <c r="AY1259" s="15" t="s">
        <v>40</v>
      </c>
      <c r="AZ1259" s="15" t="s">
        <v>40</v>
      </c>
      <c r="BA1259" s="15" t="s">
        <v>40</v>
      </c>
      <c r="BB1259" s="15" t="s">
        <v>40</v>
      </c>
      <c r="BC1259" s="15" t="s">
        <v>40</v>
      </c>
      <c r="BD1259" s="15" t="s">
        <v>40</v>
      </c>
      <c r="BE1259" s="15" t="s">
        <v>40</v>
      </c>
      <c r="BF1259" s="15" t="s">
        <v>40</v>
      </c>
      <c r="BG1259" s="15" t="s">
        <v>40</v>
      </c>
      <c r="BH1259" s="15" t="s">
        <v>40</v>
      </c>
      <c r="BJ1259" s="16" t="e">
        <f>IF(AR1259="R", $CA1259, IF(OR(AR1259="P", AR1259="T", AR1259="N"), 0, IF($C1259="DM", $T1259, IF(OR(AR1259="Y", AR1259="IR"),$AM1259,IF(AR1259="C", IF($BI1259="Y", IF($AF1259="N/A", $Q1259, $AF1259), IF($AG1259="N/A", $T1259,$AG1259)))))))</f>
        <v>#VALUE!</v>
      </c>
      <c r="BK1259" s="16" t="e">
        <f>IF(AS1259="R", $CA1259, IF(OR(AS1259="P", AS1259="T", AS1259="N"), 0, IF($C1259="DM", $T1259, IF(OR(AS1259="Y", AS1259="IR"),$AM1259,IF(AS1259="C", IF($BI1259="Y", IF($AF1259="N/A", $Q1259, $AF1259), IF($AG1259="N/A", $T1259,$AG1259)))))))</f>
        <v>#VALUE!</v>
      </c>
      <c r="BL1259" s="16" t="e">
        <f>IF(AT1259="R", $CA1259, IF(OR(AT1259="P", AT1259="T", AT1259="N"), 0, IF($C1259="DM", $T1259, IF(OR(AT1259="Y", AT1259="IR"),$AM1259,IF(AT1259="C", IF($BI1259="Y", IF($AF1259="N/A", $Q1259, $AF1259), IF($AG1259="N/A", $T1259,$AG1259)))))))</f>
        <v>#VALUE!</v>
      </c>
      <c r="BM1259" s="16" t="e">
        <f>IF(AU1259="R", $CA1259, IF(OR(AU1259="P", AU1259="T", AU1259="N"), 0, IF($C1259="DM", $T1259, IF(OR(AU1259="Y", AU1259="IR"),$AM1259,IF(AU1259="C", IF($BI1259="Y", IF($AF1259="N/A", $Q1259, $AF1259), IF($AG1259="N/A", $T1259,$AG1259)))))))</f>
        <v>#VALUE!</v>
      </c>
      <c r="BN1259" s="16" t="e">
        <f>IF(AV1259="R", $CA1259, IF(OR(AV1259="P", AV1259="T", AV1259="N"), 0, IF($C1259="DM", $T1259, IF(OR(AV1259="Y", AV1259="IR"),$AM1259,IF(AV1259="C", IF($BI1259="Y", IF($AF1259="N/A", $Q1259, $AF1259), IF($AG1259="N/A", $T1259,$AG1259)))))))</f>
        <v>#VALUE!</v>
      </c>
      <c r="BO1259" s="16" t="e">
        <f>IF(AW1259="R", $CA1259, IF(OR(AW1259="P", AW1259="T", AW1259="N"), 0, IF($C1259="DM", $T1259, IF(OR(AW1259="Y", AW1259="IR"),$AM1259,IF(AW1259="C", IF($BI1259="Y", IF($AF1259="N/A", $Q1259, $AF1259), IF($AG1259="N/A", $T1259,$AG1259)))))))</f>
        <v>#VALUE!</v>
      </c>
      <c r="BP1259" s="16" t="e">
        <f>IF(AX1259="R", $CA1259, IF(OR(AX1259="P", AX1259="T", AX1259="N"), 0, IF($C1259="DM", $T1259, IF(OR(AX1259="Y", AX1259="IR"),$AM1259,IF(AX1259="C", IF($BI1259="Y", IF($AF1259="N/A", $Q1259, $AF1259), IF($AG1259="N/A", $T1259,$AG1259)))))))</f>
        <v>#VALUE!</v>
      </c>
      <c r="BQ1259" s="16" t="e">
        <f>IF(AY1259="R", $CA1259, IF(OR(AY1259="P", AY1259="T", AY1259="N"), 0, IF($C1259="DM", $T1259, IF(OR(AY1259="Y", AY1259="IR"),$AM1259,IF(AY1259="C", IF($BI1259="Y", IF($AF1259="N/A", $Q1259, $AF1259), IF($AG1259="N/A", $T1259,$AG1259)))))))</f>
        <v>#VALUE!</v>
      </c>
      <c r="BR1259" s="16" t="e">
        <f>IF(AZ1259="R", $CA1259, IF(OR(AZ1259="P", AZ1259="T", AZ1259="N"), 0, IF($C1259="DM", $T1259, IF(OR(AZ1259="Y", AZ1259="IR"),$AM1259,IF(AZ1259="C", IF($BI1259="Y", IF($AF1259="N/A", $Q1259, $AF1259), IF($AG1259="N/A", $T1259,$AG1259)))))))</f>
        <v>#VALUE!</v>
      </c>
      <c r="BS1259" s="16" t="e">
        <f>IF(BA1259="R", $CA1259, IF(OR(BA1259="P", BA1259="T", BA1259="N"), 0, IF($C1259="DM", $T1259, IF(OR(BA1259="Y", BA1259="IR"),$AM1259,IF(BA1259="C", IF($BI1259="Y", IF($AF1259="N/A", $Q1259, $AF1259), IF($AG1259="N/A", $T1259,$AG1259)))))))</f>
        <v>#VALUE!</v>
      </c>
      <c r="BT1259" s="16" t="e">
        <f>IF(BB1259="R", $CA1259, IF(OR(BB1259="P", BB1259="T", BB1259="N"), 0, IF($C1259="DM", $T1259, IF(OR(BB1259="Y", BB1259="IR"),$AM1259,IF(BB1259="C", IF($BI1259="Y", IF($BA1259="C", IF($AF1259="N/A", $Q1259, $AF1259), IF($AF1259="N/A", $T1259, $AM1259)), IF($AG1259="N/A", $T1259,$AG1259)))))))</f>
        <v>#VALUE!</v>
      </c>
      <c r="BU1259" s="16" t="e">
        <f>IF(BC1259="R", $CA1259, IF(OR(BC1259="P", BC1259="T", BC1259="N"), 0, IF($C1259="DM", $T1259, IF(OR(BC1259="Y", BC1259="IR"),$AM1259,IF(BC1259="C", IF($BI1259="Y", IF($BA1259="C", IF($AF1259="N/A", $Q1259, $AF1259), IF($AF1259="N/A", $T1259, $AM1259)), IF($AG1259="N/A", $T1259,$AG1259)))))))</f>
        <v>#VALUE!</v>
      </c>
      <c r="BV1259" s="16" t="e">
        <f>IF(BD1259="R", $CA1259, IF(OR(BD1259="P", BD1259="T", BD1259="N"), 0, IF($C1259="DM", $T1259, IF(OR(BD1259="Y", BD1259="IR"),$AM1259,IF(BD1259="C", IF($BI1259="Y", IF($BA1259="C", IF($AF1259="N/A", $Q1259, $AF1259), IF($AF1259="N/A", $T1259, $AM1259)), IF($AG1259="N/A", $T1259,$AG1259)))))))</f>
        <v>#VALUE!</v>
      </c>
      <c r="BW1259" s="16" t="e">
        <f>IF(BE1259="R", $CA1259, IF(OR(BE1259="P", BE1259="T", BE1259="N"), 0, IF($C1259="DM", $T1259, IF(OR(BE1259="Y", BE1259="IR"),$AM1259,IF(BE1259="C", IF($BI1259="Y", IF($BA1259="C", IF($AF1259="N/A", $Q1259, $AF1259), IF($AF1259="N/A", $T1259, $AM1259)), IF($AG1259="N/A", $T1259,$AG1259)))))))</f>
        <v>#VALUE!</v>
      </c>
      <c r="BX1259" s="16" t="e">
        <f>IF(BF1259="R", $CA1259, IF(OR(BF1259="P", BF1259="T", BF1259="N"), 0, IF($C1259="DM", $T1259, IF(OR(BF1259="Y", BF1259="IR"),$AM1259,IF(BF1259="C", IF($BI1259="Y", IF($BA1259="C", IF($AF1259="N/A", $Q1259, $AF1259), IF($AF1259="N/A", $T1259, $AM1259)), IF($AG1259="N/A", $T1259,$AG1259)))))))</f>
        <v>#VALUE!</v>
      </c>
      <c r="BY1259" s="16" t="e">
        <f>IF(BG1259="R", $CA1259, IF(OR(BG1259="P", BG1259="T", BG1259="N"), 0, IF($C1259="DM", $T1259, IF(OR(BG1259="Y", BG1259="IR"),$AM1259,IF(BG1259="C", IF($BI1259="Y", IF($BA1259="C", IF($AF1259="N/A", $Q1259, $AF1259), IF($AF1259="N/A", $T1259, $AM1259)), IF($AG1259="N/A", $T1259,$AG1259)))))))</f>
        <v>#VALUE!</v>
      </c>
      <c r="BZ1259" s="16" t="e">
        <f>IF(BH1259="R", $CA1259, IF(OR(BH1259="P", BH1259="T", BH1259="N"), 0, IF($C1259="DM", $T1259, IF(OR(BH1259="Y", BH1259="IR"),$AM1259,IF(BH1259="C", IF($BI1259="Y", IF($BA1259="C", IF($AF1259="N/A", $Q1259, $AF1259), IF($AF1259="N/A", $T1259, $AM1259)), IF($AG1259="N/A", $T1259,$AG1259)))))))</f>
        <v>#VALUE!</v>
      </c>
      <c r="CA1259" s="15" t="s">
        <v>75</v>
      </c>
      <c r="CB1259" s="16" t="e">
        <f>BZ1259</f>
        <v>#VALUE!</v>
      </c>
      <c r="CC1259" s="15" t="str">
        <f>IF(OR($BH1259="T", $BH1259="R"), 0, IF($BH1259="C", IF($BI1259="Y", IF($BA1259="C", 0, IF(AF1259="N/A", Q1259-T1259, AF1259-AG1259)), IF($AF1259="N/A", U1259, AH1259)), AN1259))</f>
        <v>N/A</v>
      </c>
      <c r="CD1259" s="15" t="str">
        <f>IF(OR($BH1259="T", $BH1259="R"), 0, IF($BH1259="C", IF($BI1259="Y", 0, IF($AF1259="N/A", V1259, AI1259)), AO1259))</f>
        <v>N/A</v>
      </c>
      <c r="CE1259" s="15" t="str">
        <f>IF(OR($BH1259="T", $BH1259="R"), 0, IF($BH1259="C", IF($BI1259="Y", 0, IF($AF1259="N/A", W1259, AJ1259)), AP1259))</f>
        <v>N/A</v>
      </c>
      <c r="CF1259" s="15" t="str">
        <f>IF(OR($BH1259="T", $BH1259="R"), 0, IF($BH1259="C", IF($BI1259="Y", 0, IF($AF1259="N/A", X1259, AK1259)), AQ1259))</f>
        <v>N/A</v>
      </c>
    </row>
    <row r="1260" spans="1:84" x14ac:dyDescent="0.25">
      <c r="A1260" s="14">
        <v>6237</v>
      </c>
      <c r="B1260" s="15"/>
      <c r="C1260" s="15"/>
      <c r="D1260" s="15"/>
      <c r="E1260" s="15" t="e">
        <f>VLOOKUP(B1260, 'Rookie Year'!$A$2:$B$55679,2,FALSE)</f>
        <v>#N/A</v>
      </c>
      <c r="F1260" s="15">
        <v>2024</v>
      </c>
      <c r="G1260" s="15" t="s">
        <v>42</v>
      </c>
      <c r="H1260" s="15"/>
      <c r="I1260" s="16"/>
      <c r="J1260" s="15"/>
      <c r="K1260" s="17">
        <f>IF(AND(G1260&lt;&gt;"N",R1260="N/A"), IF(I1260&lt;4, 0, 0.25),IF(I1260=1, IF(J1260=1,0.25, 0.25), IF(I1260&lt;13, 0.25, IF(I1260&lt;26, 0.4, IF(I1260&lt;51, 0.6, 0.75)))))</f>
        <v>0.25</v>
      </c>
      <c r="L1260" s="16">
        <f>I1260-M1260</f>
        <v>0</v>
      </c>
      <c r="M1260" s="16">
        <f>ROUNDUP(I1260*K1260,0)</f>
        <v>0</v>
      </c>
      <c r="N1260" s="16">
        <f>M1260*J1260</f>
        <v>0</v>
      </c>
      <c r="O1260" s="16">
        <v>0</v>
      </c>
      <c r="P1260" s="16">
        <v>0</v>
      </c>
      <c r="Q1260" s="16">
        <f>N1260-O1260-P1260</f>
        <v>0</v>
      </c>
      <c r="R1260" s="15" t="s">
        <v>75</v>
      </c>
      <c r="S1260" s="15">
        <f>IF(R1260="N/A", J1260-($B$1-F1260), J1260-($B$1-R1260))</f>
        <v>0</v>
      </c>
      <c r="T1260" s="16" t="str">
        <f>IF($S1260&lt;1, "N/A", $M1260)</f>
        <v>N/A</v>
      </c>
      <c r="U1260" s="16" t="str">
        <f>IF($S1260&lt;2, "N/A", $M1260)</f>
        <v>N/A</v>
      </c>
      <c r="V1260" s="16" t="str">
        <f>IF($S1260&lt;3, "N/A", $M1260)</f>
        <v>N/A</v>
      </c>
      <c r="W1260" s="16" t="str">
        <f>IF($S1260&lt;4, "N/A", $M1260)</f>
        <v>N/A</v>
      </c>
      <c r="X1260" s="16" t="str">
        <f>IF($S1260&lt;5, "N/A", $M1260)</f>
        <v>N/A</v>
      </c>
      <c r="Y1260" s="15" t="str">
        <f>IF(SUM(T1260:X1260)&lt;&gt;Q1260, "CHECK", "OK")</f>
        <v>OK</v>
      </c>
      <c r="Z1260" s="15" t="str">
        <f>IF(F1260=$B$1, "No", IF(S1260=1, "Yes", "No"))</f>
        <v>No</v>
      </c>
      <c r="AA1260" s="18" t="str">
        <f>IF(C1260="DM", "N/A", IF(Z1260="No","N/A",VLOOKUP(B1260,'Extension List'!$A$3:$R$1972,18,FALSE)))</f>
        <v>N/A</v>
      </c>
      <c r="AB1260" s="15" t="str">
        <f>IF(C1260="DM", "N/A", IF(Z1260="No","N/A",VLOOKUP(B1260,'Extension List'!$A$3:$T$1972,20,FALSE)))</f>
        <v>N/A</v>
      </c>
      <c r="AC1260" s="15" t="str">
        <f>IF(AA1260="N/A", "N/A", 0)</f>
        <v>N/A</v>
      </c>
      <c r="AD1260" s="16" t="str">
        <f>IF(AE1260="N/A", "N/A", AA1260-AE1260)</f>
        <v>N/A</v>
      </c>
      <c r="AE1260" s="16" t="str">
        <f>IF(AA1260="N/A", "N/A", IF(AC1260&gt;0, IF(AA1260&lt;13, ROUNDUP(0.25*AA1260,0), IF(AA1260&lt;26, ROUNDUP(0.4*AA1260,0), IF(AA1260&lt;51, ROUNDUP(0.6*AA1260,0), ROUNDUP(0.75*AA1260,0)))), "N/A"))</f>
        <v>N/A</v>
      </c>
      <c r="AF1260" s="16" t="str">
        <f>IF(AD1260="N/A","N/A", (AE1260*AC1260)+Q1260)</f>
        <v>N/A</v>
      </c>
      <c r="AG1260" s="16" t="str">
        <f>IF($AF1260="N/A", "N/A", "TBC")</f>
        <v>N/A</v>
      </c>
      <c r="AH1260" s="16" t="str">
        <f>IF($AF1260="N/A", "N/A", "TBC")</f>
        <v>N/A</v>
      </c>
      <c r="AI1260" s="16" t="str">
        <f>IF($AF1260="N/A","N/A",IF(AC1260&gt;1,"TBC","N/A"))</f>
        <v>N/A</v>
      </c>
      <c r="AJ1260" s="16" t="str">
        <f>IF($AF1260="N/A","N/A",IF(AC1260&gt;2,"TBC","N/A"))</f>
        <v>N/A</v>
      </c>
      <c r="AK1260" s="16" t="str">
        <f>IF($AF1260="N/A","N/A",IF(AC1260&gt;3,"TBC","N/A"))</f>
        <v>N/A</v>
      </c>
      <c r="AL1260" s="16" t="str">
        <f>IF(AC1260="N/A","N/A",IF(AC1260&gt;0,IF(SUM(AG1260:AK1260)&lt;&gt;AF1260,"CHECK","OK"),"N/A"))</f>
        <v>N/A</v>
      </c>
      <c r="AM1260" s="16" t="e">
        <f>IF(AD1260="N/A", L1260+T1260, L1260+AG1260)</f>
        <v>#VALUE!</v>
      </c>
      <c r="AN1260" s="16" t="str">
        <f>IF(AD1260="N/A", IF(U1260="N/A", "N/A", L1260+U1260), AD1260+AH1260)</f>
        <v>N/A</v>
      </c>
      <c r="AO1260" s="16" t="str">
        <f>IF(AD1260="N/A", IF(V1260="N/A", "N/A", L1260+V1260), IF(AI1260="N/A", "N/A", AD1260+AI1260))</f>
        <v>N/A</v>
      </c>
      <c r="AP1260" s="16" t="str">
        <f>IF(AD1260="N/A", IF(W1260="N/A", "N/A", L1260+W1260), IF(AJ1260="N/A", "N/A", AD1260+AJ1260))</f>
        <v>N/A</v>
      </c>
      <c r="AQ1260" s="16" t="str">
        <f>IF(AD1260="N/A", IF(X1260="N/A", "N/A", L1260+X1260), IF(AK1260="N/A", "N/A", AD1260+AK1260))</f>
        <v>N/A</v>
      </c>
      <c r="AR1260" s="15" t="s">
        <v>40</v>
      </c>
      <c r="AS1260" s="15" t="s">
        <v>40</v>
      </c>
      <c r="AT1260" s="15" t="s">
        <v>40</v>
      </c>
      <c r="AU1260" s="15" t="s">
        <v>40</v>
      </c>
      <c r="AV1260" s="15" t="s">
        <v>40</v>
      </c>
      <c r="AW1260" s="15" t="s">
        <v>40</v>
      </c>
      <c r="AX1260" s="15" t="s">
        <v>40</v>
      </c>
      <c r="AY1260" s="15" t="s">
        <v>40</v>
      </c>
      <c r="AZ1260" s="15" t="s">
        <v>40</v>
      </c>
      <c r="BA1260" s="15" t="s">
        <v>40</v>
      </c>
      <c r="BB1260" s="15" t="s">
        <v>40</v>
      </c>
      <c r="BC1260" s="15" t="s">
        <v>40</v>
      </c>
      <c r="BD1260" s="15" t="s">
        <v>40</v>
      </c>
      <c r="BE1260" s="15" t="s">
        <v>40</v>
      </c>
      <c r="BF1260" s="15" t="s">
        <v>40</v>
      </c>
      <c r="BG1260" s="15" t="s">
        <v>40</v>
      </c>
      <c r="BH1260" s="15" t="s">
        <v>40</v>
      </c>
      <c r="BJ1260" s="16" t="e">
        <f>IF(AR1260="R", $CA1260, IF(OR(AR1260="P", AR1260="T", AR1260="N"), 0, IF($C1260="DM", $T1260, IF(OR(AR1260="Y", AR1260="IR"),$AM1260,IF(AR1260="C", IF($BI1260="Y", IF($AF1260="N/A", $Q1260, $AF1260), IF($AG1260="N/A", $T1260,$AG1260)))))))</f>
        <v>#VALUE!</v>
      </c>
      <c r="BK1260" s="16" t="e">
        <f>IF(AS1260="R", $CA1260, IF(OR(AS1260="P", AS1260="T", AS1260="N"), 0, IF($C1260="DM", $T1260, IF(OR(AS1260="Y", AS1260="IR"),$AM1260,IF(AS1260="C", IF($BI1260="Y", IF($AF1260="N/A", $Q1260, $AF1260), IF($AG1260="N/A", $T1260,$AG1260)))))))</f>
        <v>#VALUE!</v>
      </c>
      <c r="BL1260" s="16" t="e">
        <f>IF(AT1260="R", $CA1260, IF(OR(AT1260="P", AT1260="T", AT1260="N"), 0, IF($C1260="DM", $T1260, IF(OR(AT1260="Y", AT1260="IR"),$AM1260,IF(AT1260="C", IF($BI1260="Y", IF($AF1260="N/A", $Q1260, $AF1260), IF($AG1260="N/A", $T1260,$AG1260)))))))</f>
        <v>#VALUE!</v>
      </c>
      <c r="BM1260" s="16" t="e">
        <f>IF(AU1260="R", $CA1260, IF(OR(AU1260="P", AU1260="T", AU1260="N"), 0, IF($C1260="DM", $T1260, IF(OR(AU1260="Y", AU1260="IR"),$AM1260,IF(AU1260="C", IF($BI1260="Y", IF($AF1260="N/A", $Q1260, $AF1260), IF($AG1260="N/A", $T1260,$AG1260)))))))</f>
        <v>#VALUE!</v>
      </c>
      <c r="BN1260" s="16" t="e">
        <f>IF(AV1260="R", $CA1260, IF(OR(AV1260="P", AV1260="T", AV1260="N"), 0, IF($C1260="DM", $T1260, IF(OR(AV1260="Y", AV1260="IR"),$AM1260,IF(AV1260="C", IF($BI1260="Y", IF($AF1260="N/A", $Q1260, $AF1260), IF($AG1260="N/A", $T1260,$AG1260)))))))</f>
        <v>#VALUE!</v>
      </c>
      <c r="BO1260" s="16" t="e">
        <f>IF(AW1260="R", $CA1260, IF(OR(AW1260="P", AW1260="T", AW1260="N"), 0, IF($C1260="DM", $T1260, IF(OR(AW1260="Y", AW1260="IR"),$AM1260,IF(AW1260="C", IF($BI1260="Y", IF($AF1260="N/A", $Q1260, $AF1260), IF($AG1260="N/A", $T1260,$AG1260)))))))</f>
        <v>#VALUE!</v>
      </c>
      <c r="BP1260" s="16" t="e">
        <f>IF(AX1260="R", $CA1260, IF(OR(AX1260="P", AX1260="T", AX1260="N"), 0, IF($C1260="DM", $T1260, IF(OR(AX1260="Y", AX1260="IR"),$AM1260,IF(AX1260="C", IF($BI1260="Y", IF($AF1260="N/A", $Q1260, $AF1260), IF($AG1260="N/A", $T1260,$AG1260)))))))</f>
        <v>#VALUE!</v>
      </c>
      <c r="BQ1260" s="16" t="e">
        <f>IF(AY1260="R", $CA1260, IF(OR(AY1260="P", AY1260="T", AY1260="N"), 0, IF($C1260="DM", $T1260, IF(OR(AY1260="Y", AY1260="IR"),$AM1260,IF(AY1260="C", IF($BI1260="Y", IF($AF1260="N/A", $Q1260, $AF1260), IF($AG1260="N/A", $T1260,$AG1260)))))))</f>
        <v>#VALUE!</v>
      </c>
      <c r="BR1260" s="16" t="e">
        <f>IF(AZ1260="R", $CA1260, IF(OR(AZ1260="P", AZ1260="T", AZ1260="N"), 0, IF($C1260="DM", $T1260, IF(OR(AZ1260="Y", AZ1260="IR"),$AM1260,IF(AZ1260="C", IF($BI1260="Y", IF($AF1260="N/A", $Q1260, $AF1260), IF($AG1260="N/A", $T1260,$AG1260)))))))</f>
        <v>#VALUE!</v>
      </c>
      <c r="BS1260" s="16" t="e">
        <f>IF(BA1260="R", $CA1260, IF(OR(BA1260="P", BA1260="T", BA1260="N"), 0, IF($C1260="DM", $T1260, IF(OR(BA1260="Y", BA1260="IR"),$AM1260,IF(BA1260="C", IF($BI1260="Y", IF($AF1260="N/A", $Q1260, $AF1260), IF($AG1260="N/A", $T1260,$AG1260)))))))</f>
        <v>#VALUE!</v>
      </c>
      <c r="BT1260" s="16" t="e">
        <f>IF(BB1260="R", $CA1260, IF(OR(BB1260="P", BB1260="T", BB1260="N"), 0, IF($C1260="DM", $T1260, IF(OR(BB1260="Y", BB1260="IR"),$AM1260,IF(BB1260="C", IF($BI1260="Y", IF($BA1260="C", IF($AF1260="N/A", $Q1260, $AF1260), IF($AF1260="N/A", $T1260, $AM1260)), IF($AG1260="N/A", $T1260,$AG1260)))))))</f>
        <v>#VALUE!</v>
      </c>
      <c r="BU1260" s="16" t="e">
        <f>IF(BC1260="R", $CA1260, IF(OR(BC1260="P", BC1260="T", BC1260="N"), 0, IF($C1260="DM", $T1260, IF(OR(BC1260="Y", BC1260="IR"),$AM1260,IF(BC1260="C", IF($BI1260="Y", IF($BA1260="C", IF($AF1260="N/A", $Q1260, $AF1260), IF($AF1260="N/A", $T1260, $AM1260)), IF($AG1260="N/A", $T1260,$AG1260)))))))</f>
        <v>#VALUE!</v>
      </c>
      <c r="BV1260" s="16" t="e">
        <f>IF(BD1260="R", $CA1260, IF(OR(BD1260="P", BD1260="T", BD1260="N"), 0, IF($C1260="DM", $T1260, IF(OR(BD1260="Y", BD1260="IR"),$AM1260,IF(BD1260="C", IF($BI1260="Y", IF($BA1260="C", IF($AF1260="N/A", $Q1260, $AF1260), IF($AF1260="N/A", $T1260, $AM1260)), IF($AG1260="N/A", $T1260,$AG1260)))))))</f>
        <v>#VALUE!</v>
      </c>
      <c r="BW1260" s="16" t="e">
        <f>IF(BE1260="R", $CA1260, IF(OR(BE1260="P", BE1260="T", BE1260="N"), 0, IF($C1260="DM", $T1260, IF(OR(BE1260="Y", BE1260="IR"),$AM1260,IF(BE1260="C", IF($BI1260="Y", IF($BA1260="C", IF($AF1260="N/A", $Q1260, $AF1260), IF($AF1260="N/A", $T1260, $AM1260)), IF($AG1260="N/A", $T1260,$AG1260)))))))</f>
        <v>#VALUE!</v>
      </c>
      <c r="BX1260" s="16" t="e">
        <f>IF(BF1260="R", $CA1260, IF(OR(BF1260="P", BF1260="T", BF1260="N"), 0, IF($C1260="DM", $T1260, IF(OR(BF1260="Y", BF1260="IR"),$AM1260,IF(BF1260="C", IF($BI1260="Y", IF($BA1260="C", IF($AF1260="N/A", $Q1260, $AF1260), IF($AF1260="N/A", $T1260, $AM1260)), IF($AG1260="N/A", $T1260,$AG1260)))))))</f>
        <v>#VALUE!</v>
      </c>
      <c r="BY1260" s="16" t="e">
        <f>IF(BG1260="R", $CA1260, IF(OR(BG1260="P", BG1260="T", BG1260="N"), 0, IF($C1260="DM", $T1260, IF(OR(BG1260="Y", BG1260="IR"),$AM1260,IF(BG1260="C", IF($BI1260="Y", IF($BA1260="C", IF($AF1260="N/A", $Q1260, $AF1260), IF($AF1260="N/A", $T1260, $AM1260)), IF($AG1260="N/A", $T1260,$AG1260)))))))</f>
        <v>#VALUE!</v>
      </c>
      <c r="BZ1260" s="16" t="e">
        <f>IF(BH1260="R", $CA1260, IF(OR(BH1260="P", BH1260="T", BH1260="N"), 0, IF($C1260="DM", $T1260, IF(OR(BH1260="Y", BH1260="IR"),$AM1260,IF(BH1260="C", IF($BI1260="Y", IF($BA1260="C", IF($AF1260="N/A", $Q1260, $AF1260), IF($AF1260="N/A", $T1260, $AM1260)), IF($AG1260="N/A", $T1260,$AG1260)))))))</f>
        <v>#VALUE!</v>
      </c>
      <c r="CA1260" s="15" t="s">
        <v>75</v>
      </c>
      <c r="CB1260" s="16" t="e">
        <f>BZ1260</f>
        <v>#VALUE!</v>
      </c>
      <c r="CC1260" s="15" t="str">
        <f>IF(OR($BH1260="T", $BH1260="R"), 0, IF($BH1260="C", IF($BI1260="Y", IF($BA1260="C", 0, IF(AF1260="N/A", Q1260-T1260, AF1260-AG1260)), IF($AF1260="N/A", U1260, AH1260)), AN1260))</f>
        <v>N/A</v>
      </c>
      <c r="CD1260" s="15" t="str">
        <f>IF(OR($BH1260="T", $BH1260="R"), 0, IF($BH1260="C", IF($BI1260="Y", 0, IF($AF1260="N/A", V1260, AI1260)), AO1260))</f>
        <v>N/A</v>
      </c>
      <c r="CE1260" s="15" t="str">
        <f>IF(OR($BH1260="T", $BH1260="R"), 0, IF($BH1260="C", IF($BI1260="Y", 0, IF($AF1260="N/A", W1260, AJ1260)), AP1260))</f>
        <v>N/A</v>
      </c>
      <c r="CF1260" s="15" t="str">
        <f>IF(OR($BH1260="T", $BH1260="R"), 0, IF($BH1260="C", IF($BI1260="Y", 0, IF($AF1260="N/A", X1260, AK1260)), AQ1260))</f>
        <v>N/A</v>
      </c>
    </row>
    <row r="1261" spans="1:84" x14ac:dyDescent="0.25">
      <c r="A1261" s="14">
        <v>6238</v>
      </c>
      <c r="B1261" s="15"/>
      <c r="C1261" s="15"/>
      <c r="D1261" s="15"/>
      <c r="E1261" s="15" t="e">
        <f>VLOOKUP(B1261, 'Rookie Year'!$A$2:$B$55679,2,FALSE)</f>
        <v>#N/A</v>
      </c>
      <c r="F1261" s="15">
        <v>2024</v>
      </c>
      <c r="G1261" s="15" t="s">
        <v>42</v>
      </c>
      <c r="H1261" s="15"/>
      <c r="I1261" s="16"/>
      <c r="J1261" s="15"/>
      <c r="K1261" s="17">
        <f>IF(AND(G1261&lt;&gt;"N",R1261="N/A"), IF(I1261&lt;4, 0, 0.25),IF(I1261=1, IF(J1261=1,0.25, 0.25), IF(I1261&lt;13, 0.25, IF(I1261&lt;26, 0.4, IF(I1261&lt;51, 0.6, 0.75)))))</f>
        <v>0.25</v>
      </c>
      <c r="L1261" s="16">
        <f>I1261-M1261</f>
        <v>0</v>
      </c>
      <c r="M1261" s="16">
        <f>ROUNDUP(I1261*K1261,0)</f>
        <v>0</v>
      </c>
      <c r="N1261" s="16">
        <f>M1261*J1261</f>
        <v>0</v>
      </c>
      <c r="O1261" s="16">
        <v>0</v>
      </c>
      <c r="P1261" s="16">
        <v>0</v>
      </c>
      <c r="Q1261" s="16">
        <f>N1261-O1261-P1261</f>
        <v>0</v>
      </c>
      <c r="R1261" s="15" t="s">
        <v>75</v>
      </c>
      <c r="S1261" s="15">
        <f>IF(R1261="N/A", J1261-($B$1-F1261), J1261-($B$1-R1261))</f>
        <v>0</v>
      </c>
      <c r="T1261" s="16" t="str">
        <f>IF($S1261&lt;1, "N/A", $M1261)</f>
        <v>N/A</v>
      </c>
      <c r="U1261" s="16" t="str">
        <f>IF($S1261&lt;2, "N/A", $M1261)</f>
        <v>N/A</v>
      </c>
      <c r="V1261" s="16" t="str">
        <f>IF($S1261&lt;3, "N/A", $M1261)</f>
        <v>N/A</v>
      </c>
      <c r="W1261" s="16" t="str">
        <f>IF($S1261&lt;4, "N/A", $M1261)</f>
        <v>N/A</v>
      </c>
      <c r="X1261" s="16" t="str">
        <f>IF($S1261&lt;5, "N/A", $M1261)</f>
        <v>N/A</v>
      </c>
      <c r="Y1261" s="15" t="str">
        <f>IF(SUM(T1261:X1261)&lt;&gt;Q1261, "CHECK", "OK")</f>
        <v>OK</v>
      </c>
      <c r="Z1261" s="15" t="str">
        <f>IF(F1261=$B$1, "No", IF(S1261=1, "Yes", "No"))</f>
        <v>No</v>
      </c>
      <c r="AA1261" s="18" t="str">
        <f>IF(C1261="DM", "N/A", IF(Z1261="No","N/A",VLOOKUP(B1261,'Extension List'!$A$3:$R$1972,18,FALSE)))</f>
        <v>N/A</v>
      </c>
      <c r="AB1261" s="15" t="str">
        <f>IF(C1261="DM", "N/A", IF(Z1261="No","N/A",VLOOKUP(B1261,'Extension List'!$A$3:$T$1972,20,FALSE)))</f>
        <v>N/A</v>
      </c>
      <c r="AC1261" s="15" t="str">
        <f>IF(AA1261="N/A", "N/A", 0)</f>
        <v>N/A</v>
      </c>
      <c r="AD1261" s="16" t="str">
        <f>IF(AE1261="N/A", "N/A", AA1261-AE1261)</f>
        <v>N/A</v>
      </c>
      <c r="AE1261" s="16" t="str">
        <f>IF(AA1261="N/A", "N/A", IF(AC1261&gt;0, IF(AA1261&lt;13, ROUNDUP(0.25*AA1261,0), IF(AA1261&lt;26, ROUNDUP(0.4*AA1261,0), IF(AA1261&lt;51, ROUNDUP(0.6*AA1261,0), ROUNDUP(0.75*AA1261,0)))), "N/A"))</f>
        <v>N/A</v>
      </c>
      <c r="AF1261" s="16" t="str">
        <f>IF(AD1261="N/A","N/A", (AE1261*AC1261)+Q1261)</f>
        <v>N/A</v>
      </c>
      <c r="AG1261" s="16" t="str">
        <f>IF($AF1261="N/A", "N/A", "TBC")</f>
        <v>N/A</v>
      </c>
      <c r="AH1261" s="16" t="str">
        <f>IF($AF1261="N/A", "N/A", "TBC")</f>
        <v>N/A</v>
      </c>
      <c r="AI1261" s="16" t="str">
        <f>IF($AF1261="N/A","N/A",IF(AC1261&gt;1,"TBC","N/A"))</f>
        <v>N/A</v>
      </c>
      <c r="AJ1261" s="16" t="str">
        <f>IF($AF1261="N/A","N/A",IF(AC1261&gt;2,"TBC","N/A"))</f>
        <v>N/A</v>
      </c>
      <c r="AK1261" s="16" t="str">
        <f>IF($AF1261="N/A","N/A",IF(AC1261&gt;3,"TBC","N/A"))</f>
        <v>N/A</v>
      </c>
      <c r="AL1261" s="16" t="str">
        <f>IF(AC1261="N/A","N/A",IF(AC1261&gt;0,IF(SUM(AG1261:AK1261)&lt;&gt;AF1261,"CHECK","OK"),"N/A"))</f>
        <v>N/A</v>
      </c>
      <c r="AM1261" s="16" t="e">
        <f>IF(AD1261="N/A", L1261+T1261, L1261+AG1261)</f>
        <v>#VALUE!</v>
      </c>
      <c r="AN1261" s="16" t="str">
        <f>IF(AD1261="N/A", IF(U1261="N/A", "N/A", L1261+U1261), AD1261+AH1261)</f>
        <v>N/A</v>
      </c>
      <c r="AO1261" s="16" t="str">
        <f>IF(AD1261="N/A", IF(V1261="N/A", "N/A", L1261+V1261), IF(AI1261="N/A", "N/A", AD1261+AI1261))</f>
        <v>N/A</v>
      </c>
      <c r="AP1261" s="16" t="str">
        <f>IF(AD1261="N/A", IF(W1261="N/A", "N/A", L1261+W1261), IF(AJ1261="N/A", "N/A", AD1261+AJ1261))</f>
        <v>N/A</v>
      </c>
      <c r="AQ1261" s="16" t="str">
        <f>IF(AD1261="N/A", IF(X1261="N/A", "N/A", L1261+X1261), IF(AK1261="N/A", "N/A", AD1261+AK1261))</f>
        <v>N/A</v>
      </c>
      <c r="AR1261" s="15" t="s">
        <v>40</v>
      </c>
      <c r="AS1261" s="15" t="s">
        <v>40</v>
      </c>
      <c r="AT1261" s="15" t="s">
        <v>40</v>
      </c>
      <c r="AU1261" s="15" t="s">
        <v>40</v>
      </c>
      <c r="AV1261" s="15" t="s">
        <v>40</v>
      </c>
      <c r="AW1261" s="15" t="s">
        <v>40</v>
      </c>
      <c r="AX1261" s="15" t="s">
        <v>40</v>
      </c>
      <c r="AY1261" s="15" t="s">
        <v>40</v>
      </c>
      <c r="AZ1261" s="15" t="s">
        <v>40</v>
      </c>
      <c r="BA1261" s="15" t="s">
        <v>40</v>
      </c>
      <c r="BB1261" s="15" t="s">
        <v>40</v>
      </c>
      <c r="BC1261" s="15" t="s">
        <v>40</v>
      </c>
      <c r="BD1261" s="15" t="s">
        <v>40</v>
      </c>
      <c r="BE1261" s="15" t="s">
        <v>40</v>
      </c>
      <c r="BF1261" s="15" t="s">
        <v>40</v>
      </c>
      <c r="BG1261" s="15" t="s">
        <v>40</v>
      </c>
      <c r="BH1261" s="15" t="s">
        <v>40</v>
      </c>
      <c r="BJ1261" s="16" t="e">
        <f>IF(AR1261="R", $CA1261, IF(OR(AR1261="P", AR1261="T", AR1261="N"), 0, IF($C1261="DM", $T1261, IF(OR(AR1261="Y", AR1261="IR"),$AM1261,IF(AR1261="C", IF($BI1261="Y", IF($AF1261="N/A", $Q1261, $AF1261), IF($AG1261="N/A", $T1261,$AG1261)))))))</f>
        <v>#VALUE!</v>
      </c>
      <c r="BK1261" s="16" t="e">
        <f>IF(AS1261="R", $CA1261, IF(OR(AS1261="P", AS1261="T", AS1261="N"), 0, IF($C1261="DM", $T1261, IF(OR(AS1261="Y", AS1261="IR"),$AM1261,IF(AS1261="C", IF($BI1261="Y", IF($AF1261="N/A", $Q1261, $AF1261), IF($AG1261="N/A", $T1261,$AG1261)))))))</f>
        <v>#VALUE!</v>
      </c>
      <c r="BL1261" s="16" t="e">
        <f>IF(AT1261="R", $CA1261, IF(OR(AT1261="P", AT1261="T", AT1261="N"), 0, IF($C1261="DM", $T1261, IF(OR(AT1261="Y", AT1261="IR"),$AM1261,IF(AT1261="C", IF($BI1261="Y", IF($AF1261="N/A", $Q1261, $AF1261), IF($AG1261="N/A", $T1261,$AG1261)))))))</f>
        <v>#VALUE!</v>
      </c>
      <c r="BM1261" s="16" t="e">
        <f>IF(AU1261="R", $CA1261, IF(OR(AU1261="P", AU1261="T", AU1261="N"), 0, IF($C1261="DM", $T1261, IF(OR(AU1261="Y", AU1261="IR"),$AM1261,IF(AU1261="C", IF($BI1261="Y", IF($AF1261="N/A", $Q1261, $AF1261), IF($AG1261="N/A", $T1261,$AG1261)))))))</f>
        <v>#VALUE!</v>
      </c>
      <c r="BN1261" s="16" t="e">
        <f>IF(AV1261="R", $CA1261, IF(OR(AV1261="P", AV1261="T", AV1261="N"), 0, IF($C1261="DM", $T1261, IF(OR(AV1261="Y", AV1261="IR"),$AM1261,IF(AV1261="C", IF($BI1261="Y", IF($AF1261="N/A", $Q1261, $AF1261), IF($AG1261="N/A", $T1261,$AG1261)))))))</f>
        <v>#VALUE!</v>
      </c>
      <c r="BO1261" s="16" t="e">
        <f>IF(AW1261="R", $CA1261, IF(OR(AW1261="P", AW1261="T", AW1261="N"), 0, IF($C1261="DM", $T1261, IF(OR(AW1261="Y", AW1261="IR"),$AM1261,IF(AW1261="C", IF($BI1261="Y", IF($AF1261="N/A", $Q1261, $AF1261), IF($AG1261="N/A", $T1261,$AG1261)))))))</f>
        <v>#VALUE!</v>
      </c>
      <c r="BP1261" s="16" t="e">
        <f>IF(AX1261="R", $CA1261, IF(OR(AX1261="P", AX1261="T", AX1261="N"), 0, IF($C1261="DM", $T1261, IF(OR(AX1261="Y", AX1261="IR"),$AM1261,IF(AX1261="C", IF($BI1261="Y", IF($AF1261="N/A", $Q1261, $AF1261), IF($AG1261="N/A", $T1261,$AG1261)))))))</f>
        <v>#VALUE!</v>
      </c>
      <c r="BQ1261" s="16" t="e">
        <f>IF(AY1261="R", $CA1261, IF(OR(AY1261="P", AY1261="T", AY1261="N"), 0, IF($C1261="DM", $T1261, IF(OR(AY1261="Y", AY1261="IR"),$AM1261,IF(AY1261="C", IF($BI1261="Y", IF($AF1261="N/A", $Q1261, $AF1261), IF($AG1261="N/A", $T1261,$AG1261)))))))</f>
        <v>#VALUE!</v>
      </c>
      <c r="BR1261" s="16" t="e">
        <f>IF(AZ1261="R", $CA1261, IF(OR(AZ1261="P", AZ1261="T", AZ1261="N"), 0, IF($C1261="DM", $T1261, IF(OR(AZ1261="Y", AZ1261="IR"),$AM1261,IF(AZ1261="C", IF($BI1261="Y", IF($AF1261="N/A", $Q1261, $AF1261), IF($AG1261="N/A", $T1261,$AG1261)))))))</f>
        <v>#VALUE!</v>
      </c>
      <c r="BS1261" s="16" t="e">
        <f>IF(BA1261="R", $CA1261, IF(OR(BA1261="P", BA1261="T", BA1261="N"), 0, IF($C1261="DM", $T1261, IF(OR(BA1261="Y", BA1261="IR"),$AM1261,IF(BA1261="C", IF($BI1261="Y", IF($AF1261="N/A", $Q1261, $AF1261), IF($AG1261="N/A", $T1261,$AG1261)))))))</f>
        <v>#VALUE!</v>
      </c>
      <c r="BT1261" s="16" t="e">
        <f>IF(BB1261="R", $CA1261, IF(OR(BB1261="P", BB1261="T", BB1261="N"), 0, IF($C1261="DM", $T1261, IF(OR(BB1261="Y", BB1261="IR"),$AM1261,IF(BB1261="C", IF($BI1261="Y", IF($BA1261="C", IF($AF1261="N/A", $Q1261, $AF1261), IF($AF1261="N/A", $T1261, $AM1261)), IF($AG1261="N/A", $T1261,$AG1261)))))))</f>
        <v>#VALUE!</v>
      </c>
      <c r="BU1261" s="16" t="e">
        <f>IF(BC1261="R", $CA1261, IF(OR(BC1261="P", BC1261="T", BC1261="N"), 0, IF($C1261="DM", $T1261, IF(OR(BC1261="Y", BC1261="IR"),$AM1261,IF(BC1261="C", IF($BI1261="Y", IF($BA1261="C", IF($AF1261="N/A", $Q1261, $AF1261), IF($AF1261="N/A", $T1261, $AM1261)), IF($AG1261="N/A", $T1261,$AG1261)))))))</f>
        <v>#VALUE!</v>
      </c>
      <c r="BV1261" s="16" t="e">
        <f>IF(BD1261="R", $CA1261, IF(OR(BD1261="P", BD1261="T", BD1261="N"), 0, IF($C1261="DM", $T1261, IF(OR(BD1261="Y", BD1261="IR"),$AM1261,IF(BD1261="C", IF($BI1261="Y", IF($BA1261="C", IF($AF1261="N/A", $Q1261, $AF1261), IF($AF1261="N/A", $T1261, $AM1261)), IF($AG1261="N/A", $T1261,$AG1261)))))))</f>
        <v>#VALUE!</v>
      </c>
      <c r="BW1261" s="16" t="e">
        <f>IF(BE1261="R", $CA1261, IF(OR(BE1261="P", BE1261="T", BE1261="N"), 0, IF($C1261="DM", $T1261, IF(OR(BE1261="Y", BE1261="IR"),$AM1261,IF(BE1261="C", IF($BI1261="Y", IF($BA1261="C", IF($AF1261="N/A", $Q1261, $AF1261), IF($AF1261="N/A", $T1261, $AM1261)), IF($AG1261="N/A", $T1261,$AG1261)))))))</f>
        <v>#VALUE!</v>
      </c>
      <c r="BX1261" s="16" t="e">
        <f>IF(BF1261="R", $CA1261, IF(OR(BF1261="P", BF1261="T", BF1261="N"), 0, IF($C1261="DM", $T1261, IF(OR(BF1261="Y", BF1261="IR"),$AM1261,IF(BF1261="C", IF($BI1261="Y", IF($BA1261="C", IF($AF1261="N/A", $Q1261, $AF1261), IF($AF1261="N/A", $T1261, $AM1261)), IF($AG1261="N/A", $T1261,$AG1261)))))))</f>
        <v>#VALUE!</v>
      </c>
      <c r="BY1261" s="16" t="e">
        <f>IF(BG1261="R", $CA1261, IF(OR(BG1261="P", BG1261="T", BG1261="N"), 0, IF($C1261="DM", $T1261, IF(OR(BG1261="Y", BG1261="IR"),$AM1261,IF(BG1261="C", IF($BI1261="Y", IF($BA1261="C", IF($AF1261="N/A", $Q1261, $AF1261), IF($AF1261="N/A", $T1261, $AM1261)), IF($AG1261="N/A", $T1261,$AG1261)))))))</f>
        <v>#VALUE!</v>
      </c>
      <c r="BZ1261" s="16" t="e">
        <f>IF(BH1261="R", $CA1261, IF(OR(BH1261="P", BH1261="T", BH1261="N"), 0, IF($C1261="DM", $T1261, IF(OR(BH1261="Y", BH1261="IR"),$AM1261,IF(BH1261="C", IF($BI1261="Y", IF($BA1261="C", IF($AF1261="N/A", $Q1261, $AF1261), IF($AF1261="N/A", $T1261, $AM1261)), IF($AG1261="N/A", $T1261,$AG1261)))))))</f>
        <v>#VALUE!</v>
      </c>
      <c r="CA1261" s="15" t="s">
        <v>75</v>
      </c>
      <c r="CB1261" s="16" t="e">
        <f>BZ1261</f>
        <v>#VALUE!</v>
      </c>
      <c r="CC1261" s="15" t="str">
        <f>IF(OR($BH1261="T", $BH1261="R"), 0, IF($BH1261="C", IF($BI1261="Y", IF($BA1261="C", 0, IF(AF1261="N/A", Q1261-T1261, AF1261-AG1261)), IF($AF1261="N/A", U1261, AH1261)), AN1261))</f>
        <v>N/A</v>
      </c>
      <c r="CD1261" s="15" t="str">
        <f>IF(OR($BH1261="T", $BH1261="R"), 0, IF($BH1261="C", IF($BI1261="Y", 0, IF($AF1261="N/A", V1261, AI1261)), AO1261))</f>
        <v>N/A</v>
      </c>
      <c r="CE1261" s="15" t="str">
        <f>IF(OR($BH1261="T", $BH1261="R"), 0, IF($BH1261="C", IF($BI1261="Y", 0, IF($AF1261="N/A", W1261, AJ1261)), AP1261))</f>
        <v>N/A</v>
      </c>
      <c r="CF1261" s="15" t="str">
        <f>IF(OR($BH1261="T", $BH1261="R"), 0, IF($BH1261="C", IF($BI1261="Y", 0, IF($AF1261="N/A", X1261, AK1261)), AQ1261))</f>
        <v>N/A</v>
      </c>
    </row>
    <row r="1262" spans="1:84" x14ac:dyDescent="0.25">
      <c r="A1262" s="14">
        <v>6239</v>
      </c>
      <c r="B1262" s="15"/>
      <c r="C1262" s="15"/>
      <c r="D1262" s="15"/>
      <c r="E1262" s="15" t="e">
        <f>VLOOKUP(B1262, 'Rookie Year'!$A$2:$B$55679,2,FALSE)</f>
        <v>#N/A</v>
      </c>
      <c r="F1262" s="15">
        <v>2024</v>
      </c>
      <c r="G1262" s="15" t="s">
        <v>42</v>
      </c>
      <c r="H1262" s="15"/>
      <c r="I1262" s="16"/>
      <c r="J1262" s="15"/>
      <c r="K1262" s="17">
        <f>IF(AND(G1262&lt;&gt;"N",R1262="N/A"), IF(I1262&lt;4, 0, 0.25),IF(I1262=1, IF(J1262=1,0.25, 0.25), IF(I1262&lt;13, 0.25, IF(I1262&lt;26, 0.4, IF(I1262&lt;51, 0.6, 0.75)))))</f>
        <v>0.25</v>
      </c>
      <c r="L1262" s="16">
        <f>I1262-M1262</f>
        <v>0</v>
      </c>
      <c r="M1262" s="16">
        <f>ROUNDUP(I1262*K1262,0)</f>
        <v>0</v>
      </c>
      <c r="N1262" s="16">
        <f>M1262*J1262</f>
        <v>0</v>
      </c>
      <c r="O1262" s="16">
        <v>0</v>
      </c>
      <c r="P1262" s="16">
        <v>0</v>
      </c>
      <c r="Q1262" s="16">
        <f>N1262-O1262-P1262</f>
        <v>0</v>
      </c>
      <c r="R1262" s="15" t="s">
        <v>75</v>
      </c>
      <c r="S1262" s="15">
        <f>IF(R1262="N/A", J1262-($B$1-F1262), J1262-($B$1-R1262))</f>
        <v>0</v>
      </c>
      <c r="T1262" s="16" t="str">
        <f>IF($S1262&lt;1, "N/A", $M1262)</f>
        <v>N/A</v>
      </c>
      <c r="U1262" s="16" t="str">
        <f>IF($S1262&lt;2, "N/A", $M1262)</f>
        <v>N/A</v>
      </c>
      <c r="V1262" s="16" t="str">
        <f>IF($S1262&lt;3, "N/A", $M1262)</f>
        <v>N/A</v>
      </c>
      <c r="W1262" s="16" t="str">
        <f>IF($S1262&lt;4, "N/A", $M1262)</f>
        <v>N/A</v>
      </c>
      <c r="X1262" s="16" t="str">
        <f>IF($S1262&lt;5, "N/A", $M1262)</f>
        <v>N/A</v>
      </c>
      <c r="Y1262" s="15" t="str">
        <f>IF(SUM(T1262:X1262)&lt;&gt;Q1262, "CHECK", "OK")</f>
        <v>OK</v>
      </c>
      <c r="Z1262" s="15" t="str">
        <f>IF(F1262=$B$1, "No", IF(S1262=1, "Yes", "No"))</f>
        <v>No</v>
      </c>
      <c r="AA1262" s="18" t="str">
        <f>IF(C1262="DM", "N/A", IF(Z1262="No","N/A",VLOOKUP(B1262,'Extension List'!$A$3:$R$1972,18,FALSE)))</f>
        <v>N/A</v>
      </c>
      <c r="AB1262" s="15" t="str">
        <f>IF(C1262="DM", "N/A", IF(Z1262="No","N/A",VLOOKUP(B1262,'Extension List'!$A$3:$T$1972,20,FALSE)))</f>
        <v>N/A</v>
      </c>
      <c r="AC1262" s="15" t="str">
        <f>IF(AA1262="N/A", "N/A", 0)</f>
        <v>N/A</v>
      </c>
      <c r="AD1262" s="16" t="str">
        <f>IF(AE1262="N/A", "N/A", AA1262-AE1262)</f>
        <v>N/A</v>
      </c>
      <c r="AE1262" s="16" t="str">
        <f>IF(AA1262="N/A", "N/A", IF(AC1262&gt;0, IF(AA1262&lt;13, ROUNDUP(0.25*AA1262,0), IF(AA1262&lt;26, ROUNDUP(0.4*AA1262,0), IF(AA1262&lt;51, ROUNDUP(0.6*AA1262,0), ROUNDUP(0.75*AA1262,0)))), "N/A"))</f>
        <v>N/A</v>
      </c>
      <c r="AF1262" s="16" t="str">
        <f>IF(AD1262="N/A","N/A", (AE1262*AC1262)+Q1262)</f>
        <v>N/A</v>
      </c>
      <c r="AG1262" s="16" t="str">
        <f>IF($AF1262="N/A", "N/A", "TBC")</f>
        <v>N/A</v>
      </c>
      <c r="AH1262" s="16" t="str">
        <f>IF($AF1262="N/A", "N/A", "TBC")</f>
        <v>N/A</v>
      </c>
      <c r="AI1262" s="16" t="str">
        <f>IF($AF1262="N/A","N/A",IF(AC1262&gt;1,"TBC","N/A"))</f>
        <v>N/A</v>
      </c>
      <c r="AJ1262" s="16" t="str">
        <f>IF($AF1262="N/A","N/A",IF(AC1262&gt;2,"TBC","N/A"))</f>
        <v>N/A</v>
      </c>
      <c r="AK1262" s="16" t="str">
        <f>IF($AF1262="N/A","N/A",IF(AC1262&gt;3,"TBC","N/A"))</f>
        <v>N/A</v>
      </c>
      <c r="AL1262" s="16" t="str">
        <f>IF(AC1262="N/A","N/A",IF(AC1262&gt;0,IF(SUM(AG1262:AK1262)&lt;&gt;AF1262,"CHECK","OK"),"N/A"))</f>
        <v>N/A</v>
      </c>
      <c r="AM1262" s="16" t="e">
        <f>IF(AD1262="N/A", L1262+T1262, L1262+AG1262)</f>
        <v>#VALUE!</v>
      </c>
      <c r="AN1262" s="16" t="str">
        <f>IF(AD1262="N/A", IF(U1262="N/A", "N/A", L1262+U1262), AD1262+AH1262)</f>
        <v>N/A</v>
      </c>
      <c r="AO1262" s="16" t="str">
        <f>IF(AD1262="N/A", IF(V1262="N/A", "N/A", L1262+V1262), IF(AI1262="N/A", "N/A", AD1262+AI1262))</f>
        <v>N/A</v>
      </c>
      <c r="AP1262" s="16" t="str">
        <f>IF(AD1262="N/A", IF(W1262="N/A", "N/A", L1262+W1262), IF(AJ1262="N/A", "N/A", AD1262+AJ1262))</f>
        <v>N/A</v>
      </c>
      <c r="AQ1262" s="16" t="str">
        <f>IF(AD1262="N/A", IF(X1262="N/A", "N/A", L1262+X1262), IF(AK1262="N/A", "N/A", AD1262+AK1262))</f>
        <v>N/A</v>
      </c>
      <c r="AR1262" s="15" t="s">
        <v>40</v>
      </c>
      <c r="AS1262" s="15" t="s">
        <v>40</v>
      </c>
      <c r="AT1262" s="15" t="s">
        <v>40</v>
      </c>
      <c r="AU1262" s="15" t="s">
        <v>40</v>
      </c>
      <c r="AV1262" s="15" t="s">
        <v>40</v>
      </c>
      <c r="AW1262" s="15" t="s">
        <v>40</v>
      </c>
      <c r="AX1262" s="15" t="s">
        <v>40</v>
      </c>
      <c r="AY1262" s="15" t="s">
        <v>40</v>
      </c>
      <c r="AZ1262" s="15" t="s">
        <v>40</v>
      </c>
      <c r="BA1262" s="15" t="s">
        <v>40</v>
      </c>
      <c r="BB1262" s="15" t="s">
        <v>40</v>
      </c>
      <c r="BC1262" s="15" t="s">
        <v>40</v>
      </c>
      <c r="BD1262" s="15" t="s">
        <v>40</v>
      </c>
      <c r="BE1262" s="15" t="s">
        <v>40</v>
      </c>
      <c r="BF1262" s="15" t="s">
        <v>40</v>
      </c>
      <c r="BG1262" s="15" t="s">
        <v>40</v>
      </c>
      <c r="BH1262" s="15" t="s">
        <v>40</v>
      </c>
      <c r="BJ1262" s="16" t="e">
        <f>IF(AR1262="R", $CA1262, IF(OR(AR1262="P", AR1262="T", AR1262="N"), 0, IF($C1262="DM", $T1262, IF(OR(AR1262="Y", AR1262="IR"),$AM1262,IF(AR1262="C", IF($BI1262="Y", IF($AF1262="N/A", $Q1262, $AF1262), IF($AG1262="N/A", $T1262,$AG1262)))))))</f>
        <v>#VALUE!</v>
      </c>
      <c r="BK1262" s="16" t="e">
        <f>IF(AS1262="R", $CA1262, IF(OR(AS1262="P", AS1262="T", AS1262="N"), 0, IF($C1262="DM", $T1262, IF(OR(AS1262="Y", AS1262="IR"),$AM1262,IF(AS1262="C", IF($BI1262="Y", IF($AF1262="N/A", $Q1262, $AF1262), IF($AG1262="N/A", $T1262,$AG1262)))))))</f>
        <v>#VALUE!</v>
      </c>
      <c r="BL1262" s="16" t="e">
        <f>IF(AT1262="R", $CA1262, IF(OR(AT1262="P", AT1262="T", AT1262="N"), 0, IF($C1262="DM", $T1262, IF(OR(AT1262="Y", AT1262="IR"),$AM1262,IF(AT1262="C", IF($BI1262="Y", IF($AF1262="N/A", $Q1262, $AF1262), IF($AG1262="N/A", $T1262,$AG1262)))))))</f>
        <v>#VALUE!</v>
      </c>
      <c r="BM1262" s="16" t="e">
        <f>IF(AU1262="R", $CA1262, IF(OR(AU1262="P", AU1262="T", AU1262="N"), 0, IF($C1262="DM", $T1262, IF(OR(AU1262="Y", AU1262="IR"),$AM1262,IF(AU1262="C", IF($BI1262="Y", IF($AF1262="N/A", $Q1262, $AF1262), IF($AG1262="N/A", $T1262,$AG1262)))))))</f>
        <v>#VALUE!</v>
      </c>
      <c r="BN1262" s="16" t="e">
        <f>IF(AV1262="R", $CA1262, IF(OR(AV1262="P", AV1262="T", AV1262="N"), 0, IF($C1262="DM", $T1262, IF(OR(AV1262="Y", AV1262="IR"),$AM1262,IF(AV1262="C", IF($BI1262="Y", IF($AF1262="N/A", $Q1262, $AF1262), IF($AG1262="N/A", $T1262,$AG1262)))))))</f>
        <v>#VALUE!</v>
      </c>
      <c r="BO1262" s="16" t="e">
        <f>IF(AW1262="R", $CA1262, IF(OR(AW1262="P", AW1262="T", AW1262="N"), 0, IF($C1262="DM", $T1262, IF(OR(AW1262="Y", AW1262="IR"),$AM1262,IF(AW1262="C", IF($BI1262="Y", IF($AF1262="N/A", $Q1262, $AF1262), IF($AG1262="N/A", $T1262,$AG1262)))))))</f>
        <v>#VALUE!</v>
      </c>
      <c r="BP1262" s="16" t="e">
        <f>IF(AX1262="R", $CA1262, IF(OR(AX1262="P", AX1262="T", AX1262="N"), 0, IF($C1262="DM", $T1262, IF(OR(AX1262="Y", AX1262="IR"),$AM1262,IF(AX1262="C", IF($BI1262="Y", IF($AF1262="N/A", $Q1262, $AF1262), IF($AG1262="N/A", $T1262,$AG1262)))))))</f>
        <v>#VALUE!</v>
      </c>
      <c r="BQ1262" s="16" t="e">
        <f>IF(AY1262="R", $CA1262, IF(OR(AY1262="P", AY1262="T", AY1262="N"), 0, IF($C1262="DM", $T1262, IF(OR(AY1262="Y", AY1262="IR"),$AM1262,IF(AY1262="C", IF($BI1262="Y", IF($AF1262="N/A", $Q1262, $AF1262), IF($AG1262="N/A", $T1262,$AG1262)))))))</f>
        <v>#VALUE!</v>
      </c>
      <c r="BR1262" s="16" t="e">
        <f>IF(AZ1262="R", $CA1262, IF(OR(AZ1262="P", AZ1262="T", AZ1262="N"), 0, IF($C1262="DM", $T1262, IF(OR(AZ1262="Y", AZ1262="IR"),$AM1262,IF(AZ1262="C", IF($BI1262="Y", IF($AF1262="N/A", $Q1262, $AF1262), IF($AG1262="N/A", $T1262,$AG1262)))))))</f>
        <v>#VALUE!</v>
      </c>
      <c r="BS1262" s="16" t="e">
        <f>IF(BA1262="R", $CA1262, IF(OR(BA1262="P", BA1262="T", BA1262="N"), 0, IF($C1262="DM", $T1262, IF(OR(BA1262="Y", BA1262="IR"),$AM1262,IF(BA1262="C", IF($BI1262="Y", IF($AF1262="N/A", $Q1262, $AF1262), IF($AG1262="N/A", $T1262,$AG1262)))))))</f>
        <v>#VALUE!</v>
      </c>
      <c r="BT1262" s="16" t="e">
        <f>IF(BB1262="R", $CA1262, IF(OR(BB1262="P", BB1262="T", BB1262="N"), 0, IF($C1262="DM", $T1262, IF(OR(BB1262="Y", BB1262="IR"),$AM1262,IF(BB1262="C", IF($BI1262="Y", IF($BA1262="C", IF($AF1262="N/A", $Q1262, $AF1262), IF($AF1262="N/A", $T1262, $AM1262)), IF($AG1262="N/A", $T1262,$AG1262)))))))</f>
        <v>#VALUE!</v>
      </c>
      <c r="BU1262" s="16" t="e">
        <f>IF(BC1262="R", $CA1262, IF(OR(BC1262="P", BC1262="T", BC1262="N"), 0, IF($C1262="DM", $T1262, IF(OR(BC1262="Y", BC1262="IR"),$AM1262,IF(BC1262="C", IF($BI1262="Y", IF($BA1262="C", IF($AF1262="N/A", $Q1262, $AF1262), IF($AF1262="N/A", $T1262, $AM1262)), IF($AG1262="N/A", $T1262,$AG1262)))))))</f>
        <v>#VALUE!</v>
      </c>
      <c r="BV1262" s="16" t="e">
        <f>IF(BD1262="R", $CA1262, IF(OR(BD1262="P", BD1262="T", BD1262="N"), 0, IF($C1262="DM", $T1262, IF(OR(BD1262="Y", BD1262="IR"),$AM1262,IF(BD1262="C", IF($BI1262="Y", IF($BA1262="C", IF($AF1262="N/A", $Q1262, $AF1262), IF($AF1262="N/A", $T1262, $AM1262)), IF($AG1262="N/A", $T1262,$AG1262)))))))</f>
        <v>#VALUE!</v>
      </c>
      <c r="BW1262" s="16" t="e">
        <f>IF(BE1262="R", $CA1262, IF(OR(BE1262="P", BE1262="T", BE1262="N"), 0, IF($C1262="DM", $T1262, IF(OR(BE1262="Y", BE1262="IR"),$AM1262,IF(BE1262="C", IF($BI1262="Y", IF($BA1262="C", IF($AF1262="N/A", $Q1262, $AF1262), IF($AF1262="N/A", $T1262, $AM1262)), IF($AG1262="N/A", $T1262,$AG1262)))))))</f>
        <v>#VALUE!</v>
      </c>
      <c r="BX1262" s="16" t="e">
        <f>IF(BF1262="R", $CA1262, IF(OR(BF1262="P", BF1262="T", BF1262="N"), 0, IF($C1262="DM", $T1262, IF(OR(BF1262="Y", BF1262="IR"),$AM1262,IF(BF1262="C", IF($BI1262="Y", IF($BA1262="C", IF($AF1262="N/A", $Q1262, $AF1262), IF($AF1262="N/A", $T1262, $AM1262)), IF($AG1262="N/A", $T1262,$AG1262)))))))</f>
        <v>#VALUE!</v>
      </c>
      <c r="BY1262" s="16" t="e">
        <f>IF(BG1262="R", $CA1262, IF(OR(BG1262="P", BG1262="T", BG1262="N"), 0, IF($C1262="DM", $T1262, IF(OR(BG1262="Y", BG1262="IR"),$AM1262,IF(BG1262="C", IF($BI1262="Y", IF($BA1262="C", IF($AF1262="N/A", $Q1262, $AF1262), IF($AF1262="N/A", $T1262, $AM1262)), IF($AG1262="N/A", $T1262,$AG1262)))))))</f>
        <v>#VALUE!</v>
      </c>
      <c r="BZ1262" s="16" t="e">
        <f>IF(BH1262="R", $CA1262, IF(OR(BH1262="P", BH1262="T", BH1262="N"), 0, IF($C1262="DM", $T1262, IF(OR(BH1262="Y", BH1262="IR"),$AM1262,IF(BH1262="C", IF($BI1262="Y", IF($BA1262="C", IF($AF1262="N/A", $Q1262, $AF1262), IF($AF1262="N/A", $T1262, $AM1262)), IF($AG1262="N/A", $T1262,$AG1262)))))))</f>
        <v>#VALUE!</v>
      </c>
      <c r="CA1262" s="15" t="s">
        <v>75</v>
      </c>
      <c r="CB1262" s="16" t="e">
        <f>BZ1262</f>
        <v>#VALUE!</v>
      </c>
      <c r="CC1262" s="15" t="str">
        <f>IF(OR($BH1262="T", $BH1262="R"), 0, IF($BH1262="C", IF($BI1262="Y", IF($BA1262="C", 0, IF(AF1262="N/A", Q1262-T1262, AF1262-AG1262)), IF($AF1262="N/A", U1262, AH1262)), AN1262))</f>
        <v>N/A</v>
      </c>
      <c r="CD1262" s="15" t="str">
        <f>IF(OR($BH1262="T", $BH1262="R"), 0, IF($BH1262="C", IF($BI1262="Y", 0, IF($AF1262="N/A", V1262, AI1262)), AO1262))</f>
        <v>N/A</v>
      </c>
      <c r="CE1262" s="15" t="str">
        <f>IF(OR($BH1262="T", $BH1262="R"), 0, IF($BH1262="C", IF($BI1262="Y", 0, IF($AF1262="N/A", W1262, AJ1262)), AP1262))</f>
        <v>N/A</v>
      </c>
      <c r="CF1262" s="15" t="str">
        <f>IF(OR($BH1262="T", $BH1262="R"), 0, IF($BH1262="C", IF($BI1262="Y", 0, IF($AF1262="N/A", X1262, AK1262)), AQ1262))</f>
        <v>N/A</v>
      </c>
    </row>
    <row r="1263" spans="1:84" x14ac:dyDescent="0.25">
      <c r="A1263" s="14">
        <v>6240</v>
      </c>
      <c r="B1263" s="15"/>
      <c r="C1263" s="15"/>
      <c r="D1263" s="15"/>
      <c r="E1263" s="15" t="e">
        <f>VLOOKUP(B1263, 'Rookie Year'!$A$2:$B$55679,2,FALSE)</f>
        <v>#N/A</v>
      </c>
      <c r="F1263" s="15">
        <v>2024</v>
      </c>
      <c r="G1263" s="15" t="s">
        <v>42</v>
      </c>
      <c r="H1263" s="15"/>
      <c r="I1263" s="16"/>
      <c r="J1263" s="15"/>
      <c r="K1263" s="17">
        <f>IF(AND(G1263&lt;&gt;"N",R1263="N/A"), IF(I1263&lt;4, 0, 0.25),IF(I1263=1, IF(J1263=1,0.25, 0.25), IF(I1263&lt;13, 0.25, IF(I1263&lt;26, 0.4, IF(I1263&lt;51, 0.6, 0.75)))))</f>
        <v>0.25</v>
      </c>
      <c r="L1263" s="16">
        <f>I1263-M1263</f>
        <v>0</v>
      </c>
      <c r="M1263" s="16">
        <f>ROUNDUP(I1263*K1263,0)</f>
        <v>0</v>
      </c>
      <c r="N1263" s="16">
        <f>M1263*J1263</f>
        <v>0</v>
      </c>
      <c r="O1263" s="16">
        <v>0</v>
      </c>
      <c r="P1263" s="16">
        <v>0</v>
      </c>
      <c r="Q1263" s="16">
        <f>N1263-O1263-P1263</f>
        <v>0</v>
      </c>
      <c r="R1263" s="15" t="s">
        <v>75</v>
      </c>
      <c r="S1263" s="15">
        <f>IF(R1263="N/A", J1263-($B$1-F1263), J1263-($B$1-R1263))</f>
        <v>0</v>
      </c>
      <c r="T1263" s="16" t="str">
        <f>IF($S1263&lt;1, "N/A", $M1263)</f>
        <v>N/A</v>
      </c>
      <c r="U1263" s="16" t="str">
        <f>IF($S1263&lt;2, "N/A", $M1263)</f>
        <v>N/A</v>
      </c>
      <c r="V1263" s="16" t="str">
        <f>IF($S1263&lt;3, "N/A", $M1263)</f>
        <v>N/A</v>
      </c>
      <c r="W1263" s="16" t="str">
        <f>IF($S1263&lt;4, "N/A", $M1263)</f>
        <v>N/A</v>
      </c>
      <c r="X1263" s="16" t="str">
        <f>IF($S1263&lt;5, "N/A", $M1263)</f>
        <v>N/A</v>
      </c>
      <c r="Y1263" s="15" t="str">
        <f>IF(SUM(T1263:X1263)&lt;&gt;Q1263, "CHECK", "OK")</f>
        <v>OK</v>
      </c>
      <c r="Z1263" s="15" t="str">
        <f>IF(F1263=$B$1, "No", IF(S1263=1, "Yes", "No"))</f>
        <v>No</v>
      </c>
      <c r="AA1263" s="18" t="str">
        <f>IF(C1263="DM", "N/A", IF(Z1263="No","N/A",VLOOKUP(B1263,'Extension List'!$A$3:$R$1972,18,FALSE)))</f>
        <v>N/A</v>
      </c>
      <c r="AB1263" s="15" t="str">
        <f>IF(C1263="DM", "N/A", IF(Z1263="No","N/A",VLOOKUP(B1263,'Extension List'!$A$3:$T$1972,20,FALSE)))</f>
        <v>N/A</v>
      </c>
      <c r="AC1263" s="15" t="str">
        <f>IF(AA1263="N/A", "N/A", 0)</f>
        <v>N/A</v>
      </c>
      <c r="AD1263" s="16" t="str">
        <f>IF(AE1263="N/A", "N/A", AA1263-AE1263)</f>
        <v>N/A</v>
      </c>
      <c r="AE1263" s="16" t="str">
        <f>IF(AA1263="N/A", "N/A", IF(AC1263&gt;0, IF(AA1263&lt;13, ROUNDUP(0.25*AA1263,0), IF(AA1263&lt;26, ROUNDUP(0.4*AA1263,0), IF(AA1263&lt;51, ROUNDUP(0.6*AA1263,0), ROUNDUP(0.75*AA1263,0)))), "N/A"))</f>
        <v>N/A</v>
      </c>
      <c r="AF1263" s="16" t="str">
        <f>IF(AD1263="N/A","N/A", (AE1263*AC1263)+Q1263)</f>
        <v>N/A</v>
      </c>
      <c r="AG1263" s="16" t="str">
        <f>IF($AF1263="N/A", "N/A", "TBC")</f>
        <v>N/A</v>
      </c>
      <c r="AH1263" s="16" t="str">
        <f>IF($AF1263="N/A", "N/A", "TBC")</f>
        <v>N/A</v>
      </c>
      <c r="AI1263" s="16" t="str">
        <f>IF($AF1263="N/A","N/A",IF(AC1263&gt;1,"TBC","N/A"))</f>
        <v>N/A</v>
      </c>
      <c r="AJ1263" s="16" t="str">
        <f>IF($AF1263="N/A","N/A",IF(AC1263&gt;2,"TBC","N/A"))</f>
        <v>N/A</v>
      </c>
      <c r="AK1263" s="16" t="str">
        <f>IF($AF1263="N/A","N/A",IF(AC1263&gt;3,"TBC","N/A"))</f>
        <v>N/A</v>
      </c>
      <c r="AL1263" s="16" t="str">
        <f>IF(AC1263="N/A","N/A",IF(AC1263&gt;0,IF(SUM(AG1263:AK1263)&lt;&gt;AF1263,"CHECK","OK"),"N/A"))</f>
        <v>N/A</v>
      </c>
      <c r="AM1263" s="16" t="e">
        <f>IF(AD1263="N/A", L1263+T1263, L1263+AG1263)</f>
        <v>#VALUE!</v>
      </c>
      <c r="AN1263" s="16" t="str">
        <f>IF(AD1263="N/A", IF(U1263="N/A", "N/A", L1263+U1263), AD1263+AH1263)</f>
        <v>N/A</v>
      </c>
      <c r="AO1263" s="16" t="str">
        <f>IF(AD1263="N/A", IF(V1263="N/A", "N/A", L1263+V1263), IF(AI1263="N/A", "N/A", AD1263+AI1263))</f>
        <v>N/A</v>
      </c>
      <c r="AP1263" s="16" t="str">
        <f>IF(AD1263="N/A", IF(W1263="N/A", "N/A", L1263+W1263), IF(AJ1263="N/A", "N/A", AD1263+AJ1263))</f>
        <v>N/A</v>
      </c>
      <c r="AQ1263" s="16" t="str">
        <f>IF(AD1263="N/A", IF(X1263="N/A", "N/A", L1263+X1263), IF(AK1263="N/A", "N/A", AD1263+AK1263))</f>
        <v>N/A</v>
      </c>
      <c r="AR1263" s="15" t="s">
        <v>40</v>
      </c>
      <c r="AS1263" s="15" t="s">
        <v>40</v>
      </c>
      <c r="AT1263" s="15" t="s">
        <v>40</v>
      </c>
      <c r="AU1263" s="15" t="s">
        <v>40</v>
      </c>
      <c r="AV1263" s="15" t="s">
        <v>40</v>
      </c>
      <c r="AW1263" s="15" t="s">
        <v>40</v>
      </c>
      <c r="AX1263" s="15" t="s">
        <v>40</v>
      </c>
      <c r="AY1263" s="15" t="s">
        <v>40</v>
      </c>
      <c r="AZ1263" s="15" t="s">
        <v>40</v>
      </c>
      <c r="BA1263" s="15" t="s">
        <v>40</v>
      </c>
      <c r="BB1263" s="15" t="s">
        <v>40</v>
      </c>
      <c r="BC1263" s="15" t="s">
        <v>40</v>
      </c>
      <c r="BD1263" s="15" t="s">
        <v>40</v>
      </c>
      <c r="BE1263" s="15" t="s">
        <v>40</v>
      </c>
      <c r="BF1263" s="15" t="s">
        <v>40</v>
      </c>
      <c r="BG1263" s="15" t="s">
        <v>40</v>
      </c>
      <c r="BH1263" s="15" t="s">
        <v>40</v>
      </c>
      <c r="BJ1263" s="16" t="e">
        <f>IF(AR1263="R", $CA1263, IF(OR(AR1263="P", AR1263="T", AR1263="N"), 0, IF($C1263="DM", $T1263, IF(OR(AR1263="Y", AR1263="IR"),$AM1263,IF(AR1263="C", IF($BI1263="Y", IF($AF1263="N/A", $Q1263, $AF1263), IF($AG1263="N/A", $T1263,$AG1263)))))))</f>
        <v>#VALUE!</v>
      </c>
      <c r="BK1263" s="16" t="e">
        <f>IF(AS1263="R", $CA1263, IF(OR(AS1263="P", AS1263="T", AS1263="N"), 0, IF($C1263="DM", $T1263, IF(OR(AS1263="Y", AS1263="IR"),$AM1263,IF(AS1263="C", IF($BI1263="Y", IF($AF1263="N/A", $Q1263, $AF1263), IF($AG1263="N/A", $T1263,$AG1263)))))))</f>
        <v>#VALUE!</v>
      </c>
      <c r="BL1263" s="16" t="e">
        <f>IF(AT1263="R", $CA1263, IF(OR(AT1263="P", AT1263="T", AT1263="N"), 0, IF($C1263="DM", $T1263, IF(OR(AT1263="Y", AT1263="IR"),$AM1263,IF(AT1263="C", IF($BI1263="Y", IF($AF1263="N/A", $Q1263, $AF1263), IF($AG1263="N/A", $T1263,$AG1263)))))))</f>
        <v>#VALUE!</v>
      </c>
      <c r="BM1263" s="16" t="e">
        <f>IF(AU1263="R", $CA1263, IF(OR(AU1263="P", AU1263="T", AU1263="N"), 0, IF($C1263="DM", $T1263, IF(OR(AU1263="Y", AU1263="IR"),$AM1263,IF(AU1263="C", IF($BI1263="Y", IF($AF1263="N/A", $Q1263, $AF1263), IF($AG1263="N/A", $T1263,$AG1263)))))))</f>
        <v>#VALUE!</v>
      </c>
      <c r="BN1263" s="16" t="e">
        <f>IF(AV1263="R", $CA1263, IF(OR(AV1263="P", AV1263="T", AV1263="N"), 0, IF($C1263="DM", $T1263, IF(OR(AV1263="Y", AV1263="IR"),$AM1263,IF(AV1263="C", IF($BI1263="Y", IF($AF1263="N/A", $Q1263, $AF1263), IF($AG1263="N/A", $T1263,$AG1263)))))))</f>
        <v>#VALUE!</v>
      </c>
      <c r="BO1263" s="16" t="e">
        <f>IF(AW1263="R", $CA1263, IF(OR(AW1263="P", AW1263="T", AW1263="N"), 0, IF($C1263="DM", $T1263, IF(OR(AW1263="Y", AW1263="IR"),$AM1263,IF(AW1263="C", IF($BI1263="Y", IF($AF1263="N/A", $Q1263, $AF1263), IF($AG1263="N/A", $T1263,$AG1263)))))))</f>
        <v>#VALUE!</v>
      </c>
      <c r="BP1263" s="16" t="e">
        <f>IF(AX1263="R", $CA1263, IF(OR(AX1263="P", AX1263="T", AX1263="N"), 0, IF($C1263="DM", $T1263, IF(OR(AX1263="Y", AX1263="IR"),$AM1263,IF(AX1263="C", IF($BI1263="Y", IF($AF1263="N/A", $Q1263, $AF1263), IF($AG1263="N/A", $T1263,$AG1263)))))))</f>
        <v>#VALUE!</v>
      </c>
      <c r="BQ1263" s="16" t="e">
        <f>IF(AY1263="R", $CA1263, IF(OR(AY1263="P", AY1263="T", AY1263="N"), 0, IF($C1263="DM", $T1263, IF(OR(AY1263="Y", AY1263="IR"),$AM1263,IF(AY1263="C", IF($BI1263="Y", IF($AF1263="N/A", $Q1263, $AF1263), IF($AG1263="N/A", $T1263,$AG1263)))))))</f>
        <v>#VALUE!</v>
      </c>
      <c r="BR1263" s="16" t="e">
        <f>IF(AZ1263="R", $CA1263, IF(OR(AZ1263="P", AZ1263="T", AZ1263="N"), 0, IF($C1263="DM", $T1263, IF(OR(AZ1263="Y", AZ1263="IR"),$AM1263,IF(AZ1263="C", IF($BI1263="Y", IF($AF1263="N/A", $Q1263, $AF1263), IF($AG1263="N/A", $T1263,$AG1263)))))))</f>
        <v>#VALUE!</v>
      </c>
      <c r="BS1263" s="16" t="e">
        <f>IF(BA1263="R", $CA1263, IF(OR(BA1263="P", BA1263="T", BA1263="N"), 0, IF($C1263="DM", $T1263, IF(OR(BA1263="Y", BA1263="IR"),$AM1263,IF(BA1263="C", IF($BI1263="Y", IF($AF1263="N/A", $Q1263, $AF1263), IF($AG1263="N/A", $T1263,$AG1263)))))))</f>
        <v>#VALUE!</v>
      </c>
      <c r="BT1263" s="16" t="e">
        <f>IF(BB1263="R", $CA1263, IF(OR(BB1263="P", BB1263="T", BB1263="N"), 0, IF($C1263="DM", $T1263, IF(OR(BB1263="Y", BB1263="IR"),$AM1263,IF(BB1263="C", IF($BI1263="Y", IF($BA1263="C", IF($AF1263="N/A", $Q1263, $AF1263), IF($AF1263="N/A", $T1263, $AM1263)), IF($AG1263="N/A", $T1263,$AG1263)))))))</f>
        <v>#VALUE!</v>
      </c>
      <c r="BU1263" s="16" t="e">
        <f>IF(BC1263="R", $CA1263, IF(OR(BC1263="P", BC1263="T", BC1263="N"), 0, IF($C1263="DM", $T1263, IF(OR(BC1263="Y", BC1263="IR"),$AM1263,IF(BC1263="C", IF($BI1263="Y", IF($BA1263="C", IF($AF1263="N/A", $Q1263, $AF1263), IF($AF1263="N/A", $T1263, $AM1263)), IF($AG1263="N/A", $T1263,$AG1263)))))))</f>
        <v>#VALUE!</v>
      </c>
      <c r="BV1263" s="16" t="e">
        <f>IF(BD1263="R", $CA1263, IF(OR(BD1263="P", BD1263="T", BD1263="N"), 0, IF($C1263="DM", $T1263, IF(OR(BD1263="Y", BD1263="IR"),$AM1263,IF(BD1263="C", IF($BI1263="Y", IF($BA1263="C", IF($AF1263="N/A", $Q1263, $AF1263), IF($AF1263="N/A", $T1263, $AM1263)), IF($AG1263="N/A", $T1263,$AG1263)))))))</f>
        <v>#VALUE!</v>
      </c>
      <c r="BW1263" s="16" t="e">
        <f>IF(BE1263="R", $CA1263, IF(OR(BE1263="P", BE1263="T", BE1263="N"), 0, IF($C1263="DM", $T1263, IF(OR(BE1263="Y", BE1263="IR"),$AM1263,IF(BE1263="C", IF($BI1263="Y", IF($BA1263="C", IF($AF1263="N/A", $Q1263, $AF1263), IF($AF1263="N/A", $T1263, $AM1263)), IF($AG1263="N/A", $T1263,$AG1263)))))))</f>
        <v>#VALUE!</v>
      </c>
      <c r="BX1263" s="16" t="e">
        <f>IF(BF1263="R", $CA1263, IF(OR(BF1263="P", BF1263="T", BF1263="N"), 0, IF($C1263="DM", $T1263, IF(OR(BF1263="Y", BF1263="IR"),$AM1263,IF(BF1263="C", IF($BI1263="Y", IF($BA1263="C", IF($AF1263="N/A", $Q1263, $AF1263), IF($AF1263="N/A", $T1263, $AM1263)), IF($AG1263="N/A", $T1263,$AG1263)))))))</f>
        <v>#VALUE!</v>
      </c>
      <c r="BY1263" s="16" t="e">
        <f>IF(BG1263="R", $CA1263, IF(OR(BG1263="P", BG1263="T", BG1263="N"), 0, IF($C1263="DM", $T1263, IF(OR(BG1263="Y", BG1263="IR"),$AM1263,IF(BG1263="C", IF($BI1263="Y", IF($BA1263="C", IF($AF1263="N/A", $Q1263, $AF1263), IF($AF1263="N/A", $T1263, $AM1263)), IF($AG1263="N/A", $T1263,$AG1263)))))))</f>
        <v>#VALUE!</v>
      </c>
      <c r="BZ1263" s="16" t="e">
        <f>IF(BH1263="R", $CA1263, IF(OR(BH1263="P", BH1263="T", BH1263="N"), 0, IF($C1263="DM", $T1263, IF(OR(BH1263="Y", BH1263="IR"),$AM1263,IF(BH1263="C", IF($BI1263="Y", IF($BA1263="C", IF($AF1263="N/A", $Q1263, $AF1263), IF($AF1263="N/A", $T1263, $AM1263)), IF($AG1263="N/A", $T1263,$AG1263)))))))</f>
        <v>#VALUE!</v>
      </c>
      <c r="CA1263" s="15" t="s">
        <v>75</v>
      </c>
      <c r="CB1263" s="16" t="e">
        <f>BZ1263</f>
        <v>#VALUE!</v>
      </c>
      <c r="CC1263" s="15" t="str">
        <f>IF(OR($BH1263="T", $BH1263="R"), 0, IF($BH1263="C", IF($BI1263="Y", IF($BA1263="C", 0, IF(AF1263="N/A", Q1263-T1263, AF1263-AG1263)), IF($AF1263="N/A", U1263, AH1263)), AN1263))</f>
        <v>N/A</v>
      </c>
      <c r="CD1263" s="15" t="str">
        <f>IF(OR($BH1263="T", $BH1263="R"), 0, IF($BH1263="C", IF($BI1263="Y", 0, IF($AF1263="N/A", V1263, AI1263)), AO1263))</f>
        <v>N/A</v>
      </c>
      <c r="CE1263" s="15" t="str">
        <f>IF(OR($BH1263="T", $BH1263="R"), 0, IF($BH1263="C", IF($BI1263="Y", 0, IF($AF1263="N/A", W1263, AJ1263)), AP1263))</f>
        <v>N/A</v>
      </c>
      <c r="CF1263" s="15" t="str">
        <f>IF(OR($BH1263="T", $BH1263="R"), 0, IF($BH1263="C", IF($BI1263="Y", 0, IF($AF1263="N/A", X1263, AK1263)), AQ1263))</f>
        <v>N/A</v>
      </c>
    </row>
    <row r="1264" spans="1:84" x14ac:dyDescent="0.25">
      <c r="A1264" s="14">
        <v>6241</v>
      </c>
      <c r="B1264" s="15"/>
      <c r="C1264" s="15"/>
      <c r="D1264" s="15"/>
      <c r="E1264" s="15" t="e">
        <f>VLOOKUP(B1264, 'Rookie Year'!$A$2:$B$55679,2,FALSE)</f>
        <v>#N/A</v>
      </c>
      <c r="F1264" s="15">
        <v>2024</v>
      </c>
      <c r="G1264" s="15" t="s">
        <v>42</v>
      </c>
      <c r="H1264" s="15"/>
      <c r="I1264" s="16"/>
      <c r="J1264" s="15"/>
      <c r="K1264" s="17">
        <f>IF(AND(G1264&lt;&gt;"N",R1264="N/A"), IF(I1264&lt;4, 0, 0.25),IF(I1264=1, IF(J1264=1,0.25, 0.25), IF(I1264&lt;13, 0.25, IF(I1264&lt;26, 0.4, IF(I1264&lt;51, 0.6, 0.75)))))</f>
        <v>0.25</v>
      </c>
      <c r="L1264" s="16">
        <f>I1264-M1264</f>
        <v>0</v>
      </c>
      <c r="M1264" s="16">
        <f>ROUNDUP(I1264*K1264,0)</f>
        <v>0</v>
      </c>
      <c r="N1264" s="16">
        <f>M1264*J1264</f>
        <v>0</v>
      </c>
      <c r="O1264" s="16">
        <v>0</v>
      </c>
      <c r="P1264" s="16">
        <v>0</v>
      </c>
      <c r="Q1264" s="16">
        <f>N1264-O1264-P1264</f>
        <v>0</v>
      </c>
      <c r="R1264" s="15" t="s">
        <v>75</v>
      </c>
      <c r="S1264" s="15">
        <f>IF(R1264="N/A", J1264-($B$1-F1264), J1264-($B$1-R1264))</f>
        <v>0</v>
      </c>
      <c r="T1264" s="16" t="str">
        <f>IF($S1264&lt;1, "N/A", $M1264)</f>
        <v>N/A</v>
      </c>
      <c r="U1264" s="16" t="str">
        <f>IF($S1264&lt;2, "N/A", $M1264)</f>
        <v>N/A</v>
      </c>
      <c r="V1264" s="16" t="str">
        <f>IF($S1264&lt;3, "N/A", $M1264)</f>
        <v>N/A</v>
      </c>
      <c r="W1264" s="16" t="str">
        <f>IF($S1264&lt;4, "N/A", $M1264)</f>
        <v>N/A</v>
      </c>
      <c r="X1264" s="16" t="str">
        <f>IF($S1264&lt;5, "N/A", $M1264)</f>
        <v>N/A</v>
      </c>
      <c r="Y1264" s="15" t="str">
        <f>IF(SUM(T1264:X1264)&lt;&gt;Q1264, "CHECK", "OK")</f>
        <v>OK</v>
      </c>
      <c r="Z1264" s="15" t="str">
        <f>IF(F1264=$B$1, "No", IF(S1264=1, "Yes", "No"))</f>
        <v>No</v>
      </c>
      <c r="AA1264" s="18" t="str">
        <f>IF(C1264="DM", "N/A", IF(Z1264="No","N/A",VLOOKUP(B1264,'Extension List'!$A$3:$R$1972,18,FALSE)))</f>
        <v>N/A</v>
      </c>
      <c r="AB1264" s="15" t="str">
        <f>IF(C1264="DM", "N/A", IF(Z1264="No","N/A",VLOOKUP(B1264,'Extension List'!$A$3:$T$1972,20,FALSE)))</f>
        <v>N/A</v>
      </c>
      <c r="AC1264" s="15" t="str">
        <f>IF(AA1264="N/A", "N/A", 0)</f>
        <v>N/A</v>
      </c>
      <c r="AD1264" s="16" t="str">
        <f>IF(AE1264="N/A", "N/A", AA1264-AE1264)</f>
        <v>N/A</v>
      </c>
      <c r="AE1264" s="16" t="str">
        <f>IF(AA1264="N/A", "N/A", IF(AC1264&gt;0, IF(AA1264&lt;13, ROUNDUP(0.25*AA1264,0), IF(AA1264&lt;26, ROUNDUP(0.4*AA1264,0), IF(AA1264&lt;51, ROUNDUP(0.6*AA1264,0), ROUNDUP(0.75*AA1264,0)))), "N/A"))</f>
        <v>N/A</v>
      </c>
      <c r="AF1264" s="16" t="str">
        <f>IF(AD1264="N/A","N/A", (AE1264*AC1264)+Q1264)</f>
        <v>N/A</v>
      </c>
      <c r="AG1264" s="16" t="str">
        <f>IF($AF1264="N/A", "N/A", "TBC")</f>
        <v>N/A</v>
      </c>
      <c r="AH1264" s="16" t="str">
        <f>IF($AF1264="N/A", "N/A", "TBC")</f>
        <v>N/A</v>
      </c>
      <c r="AI1264" s="16" t="str">
        <f>IF($AF1264="N/A","N/A",IF(AC1264&gt;1,"TBC","N/A"))</f>
        <v>N/A</v>
      </c>
      <c r="AJ1264" s="16" t="str">
        <f>IF($AF1264="N/A","N/A",IF(AC1264&gt;2,"TBC","N/A"))</f>
        <v>N/A</v>
      </c>
      <c r="AK1264" s="16" t="str">
        <f>IF($AF1264="N/A","N/A",IF(AC1264&gt;3,"TBC","N/A"))</f>
        <v>N/A</v>
      </c>
      <c r="AL1264" s="16" t="str">
        <f>IF(AC1264="N/A","N/A",IF(AC1264&gt;0,IF(SUM(AG1264:AK1264)&lt;&gt;AF1264,"CHECK","OK"),"N/A"))</f>
        <v>N/A</v>
      </c>
      <c r="AM1264" s="16" t="e">
        <f>IF(AD1264="N/A", L1264+T1264, L1264+AG1264)</f>
        <v>#VALUE!</v>
      </c>
      <c r="AN1264" s="16" t="str">
        <f>IF(AD1264="N/A", IF(U1264="N/A", "N/A", L1264+U1264), AD1264+AH1264)</f>
        <v>N/A</v>
      </c>
      <c r="AO1264" s="16" t="str">
        <f>IF(AD1264="N/A", IF(V1264="N/A", "N/A", L1264+V1264), IF(AI1264="N/A", "N/A", AD1264+AI1264))</f>
        <v>N/A</v>
      </c>
      <c r="AP1264" s="16" t="str">
        <f>IF(AD1264="N/A", IF(W1264="N/A", "N/A", L1264+W1264), IF(AJ1264="N/A", "N/A", AD1264+AJ1264))</f>
        <v>N/A</v>
      </c>
      <c r="AQ1264" s="16" t="str">
        <f>IF(AD1264="N/A", IF(X1264="N/A", "N/A", L1264+X1264), IF(AK1264="N/A", "N/A", AD1264+AK1264))</f>
        <v>N/A</v>
      </c>
      <c r="AR1264" s="15" t="s">
        <v>40</v>
      </c>
      <c r="AS1264" s="15" t="s">
        <v>40</v>
      </c>
      <c r="AT1264" s="15" t="s">
        <v>40</v>
      </c>
      <c r="AU1264" s="15" t="s">
        <v>40</v>
      </c>
      <c r="AV1264" s="15" t="s">
        <v>40</v>
      </c>
      <c r="AW1264" s="15" t="s">
        <v>40</v>
      </c>
      <c r="AX1264" s="15" t="s">
        <v>40</v>
      </c>
      <c r="AY1264" s="15" t="s">
        <v>40</v>
      </c>
      <c r="AZ1264" s="15" t="s">
        <v>40</v>
      </c>
      <c r="BA1264" s="15" t="s">
        <v>40</v>
      </c>
      <c r="BB1264" s="15" t="s">
        <v>40</v>
      </c>
      <c r="BC1264" s="15" t="s">
        <v>40</v>
      </c>
      <c r="BD1264" s="15" t="s">
        <v>40</v>
      </c>
      <c r="BE1264" s="15" t="s">
        <v>40</v>
      </c>
      <c r="BF1264" s="15" t="s">
        <v>40</v>
      </c>
      <c r="BG1264" s="15" t="s">
        <v>40</v>
      </c>
      <c r="BH1264" s="15" t="s">
        <v>40</v>
      </c>
      <c r="BJ1264" s="16" t="e">
        <f>IF(AR1264="R", $CA1264, IF(OR(AR1264="P", AR1264="T", AR1264="N"), 0, IF($C1264="DM", $T1264, IF(OR(AR1264="Y", AR1264="IR"),$AM1264,IF(AR1264="C", IF($BI1264="Y", IF($AF1264="N/A", $Q1264, $AF1264), IF($AG1264="N/A", $T1264,$AG1264)))))))</f>
        <v>#VALUE!</v>
      </c>
      <c r="BK1264" s="16" t="e">
        <f>IF(AS1264="R", $CA1264, IF(OR(AS1264="P", AS1264="T", AS1264="N"), 0, IF($C1264="DM", $T1264, IF(OR(AS1264="Y", AS1264="IR"),$AM1264,IF(AS1264="C", IF($BI1264="Y", IF($AF1264="N/A", $Q1264, $AF1264), IF($AG1264="N/A", $T1264,$AG1264)))))))</f>
        <v>#VALUE!</v>
      </c>
      <c r="BL1264" s="16" t="e">
        <f>IF(AT1264="R", $CA1264, IF(OR(AT1264="P", AT1264="T", AT1264="N"), 0, IF($C1264="DM", $T1264, IF(OR(AT1264="Y", AT1264="IR"),$AM1264,IF(AT1264="C", IF($BI1264="Y", IF($AF1264="N/A", $Q1264, $AF1264), IF($AG1264="N/A", $T1264,$AG1264)))))))</f>
        <v>#VALUE!</v>
      </c>
      <c r="BM1264" s="16" t="e">
        <f>IF(AU1264="R", $CA1264, IF(OR(AU1264="P", AU1264="T", AU1264="N"), 0, IF($C1264="DM", $T1264, IF(OR(AU1264="Y", AU1264="IR"),$AM1264,IF(AU1264="C", IF($BI1264="Y", IF($AF1264="N/A", $Q1264, $AF1264), IF($AG1264="N/A", $T1264,$AG1264)))))))</f>
        <v>#VALUE!</v>
      </c>
      <c r="BN1264" s="16" t="e">
        <f>IF(AV1264="R", $CA1264, IF(OR(AV1264="P", AV1264="T", AV1264="N"), 0, IF($C1264="DM", $T1264, IF(OR(AV1264="Y", AV1264="IR"),$AM1264,IF(AV1264="C", IF($BI1264="Y", IF($AF1264="N/A", $Q1264, $AF1264), IF($AG1264="N/A", $T1264,$AG1264)))))))</f>
        <v>#VALUE!</v>
      </c>
      <c r="BO1264" s="16" t="e">
        <f>IF(AW1264="R", $CA1264, IF(OR(AW1264="P", AW1264="T", AW1264="N"), 0, IF($C1264="DM", $T1264, IF(OR(AW1264="Y", AW1264="IR"),$AM1264,IF(AW1264="C", IF($BI1264="Y", IF($AF1264="N/A", $Q1264, $AF1264), IF($AG1264="N/A", $T1264,$AG1264)))))))</f>
        <v>#VALUE!</v>
      </c>
      <c r="BP1264" s="16" t="e">
        <f>IF(AX1264="R", $CA1264, IF(OR(AX1264="P", AX1264="T", AX1264="N"), 0, IF($C1264="DM", $T1264, IF(OR(AX1264="Y", AX1264="IR"),$AM1264,IF(AX1264="C", IF($BI1264="Y", IF($AF1264="N/A", $Q1264, $AF1264), IF($AG1264="N/A", $T1264,$AG1264)))))))</f>
        <v>#VALUE!</v>
      </c>
      <c r="BQ1264" s="16" t="e">
        <f>IF(AY1264="R", $CA1264, IF(OR(AY1264="P", AY1264="T", AY1264="N"), 0, IF($C1264="DM", $T1264, IF(OR(AY1264="Y", AY1264="IR"),$AM1264,IF(AY1264="C", IF($BI1264="Y", IF($AF1264="N/A", $Q1264, $AF1264), IF($AG1264="N/A", $T1264,$AG1264)))))))</f>
        <v>#VALUE!</v>
      </c>
      <c r="BR1264" s="16" t="e">
        <f>IF(AZ1264="R", $CA1264, IF(OR(AZ1264="P", AZ1264="T", AZ1264="N"), 0, IF($C1264="DM", $T1264, IF(OR(AZ1264="Y", AZ1264="IR"),$AM1264,IF(AZ1264="C", IF($BI1264="Y", IF($AF1264="N/A", $Q1264, $AF1264), IF($AG1264="N/A", $T1264,$AG1264)))))))</f>
        <v>#VALUE!</v>
      </c>
      <c r="BS1264" s="16" t="e">
        <f>IF(BA1264="R", $CA1264, IF(OR(BA1264="P", BA1264="T", BA1264="N"), 0, IF($C1264="DM", $T1264, IF(OR(BA1264="Y", BA1264="IR"),$AM1264,IF(BA1264="C", IF($BI1264="Y", IF($AF1264="N/A", $Q1264, $AF1264), IF($AG1264="N/A", $T1264,$AG1264)))))))</f>
        <v>#VALUE!</v>
      </c>
      <c r="BT1264" s="16" t="e">
        <f>IF(BB1264="R", $CA1264, IF(OR(BB1264="P", BB1264="T", BB1264="N"), 0, IF($C1264="DM", $T1264, IF(OR(BB1264="Y", BB1264="IR"),$AM1264,IF(BB1264="C", IF($BI1264="Y", IF($BA1264="C", IF($AF1264="N/A", $Q1264, $AF1264), IF($AF1264="N/A", $T1264, $AM1264)), IF($AG1264="N/A", $T1264,$AG1264)))))))</f>
        <v>#VALUE!</v>
      </c>
      <c r="BU1264" s="16" t="e">
        <f>IF(BC1264="R", $CA1264, IF(OR(BC1264="P", BC1264="T", BC1264="N"), 0, IF($C1264="DM", $T1264, IF(OR(BC1264="Y", BC1264="IR"),$AM1264,IF(BC1264="C", IF($BI1264="Y", IF($BA1264="C", IF($AF1264="N/A", $Q1264, $AF1264), IF($AF1264="N/A", $T1264, $AM1264)), IF($AG1264="N/A", $T1264,$AG1264)))))))</f>
        <v>#VALUE!</v>
      </c>
      <c r="BV1264" s="16" t="e">
        <f>IF(BD1264="R", $CA1264, IF(OR(BD1264="P", BD1264="T", BD1264="N"), 0, IF($C1264="DM", $T1264, IF(OR(BD1264="Y", BD1264="IR"),$AM1264,IF(BD1264="C", IF($BI1264="Y", IF($BA1264="C", IF($AF1264="N/A", $Q1264, $AF1264), IF($AF1264="N/A", $T1264, $AM1264)), IF($AG1264="N/A", $T1264,$AG1264)))))))</f>
        <v>#VALUE!</v>
      </c>
      <c r="BW1264" s="16" t="e">
        <f>IF(BE1264="R", $CA1264, IF(OR(BE1264="P", BE1264="T", BE1264="N"), 0, IF($C1264="DM", $T1264, IF(OR(BE1264="Y", BE1264="IR"),$AM1264,IF(BE1264="C", IF($BI1264="Y", IF($BA1264="C", IF($AF1264="N/A", $Q1264, $AF1264), IF($AF1264="N/A", $T1264, $AM1264)), IF($AG1264="N/A", $T1264,$AG1264)))))))</f>
        <v>#VALUE!</v>
      </c>
      <c r="BX1264" s="16" t="e">
        <f>IF(BF1264="R", $CA1264, IF(OR(BF1264="P", BF1264="T", BF1264="N"), 0, IF($C1264="DM", $T1264, IF(OR(BF1264="Y", BF1264="IR"),$AM1264,IF(BF1264="C", IF($BI1264="Y", IF($BA1264="C", IF($AF1264="N/A", $Q1264, $AF1264), IF($AF1264="N/A", $T1264, $AM1264)), IF($AG1264="N/A", $T1264,$AG1264)))))))</f>
        <v>#VALUE!</v>
      </c>
      <c r="BY1264" s="16" t="e">
        <f>IF(BG1264="R", $CA1264, IF(OR(BG1264="P", BG1264="T", BG1264="N"), 0, IF($C1264="DM", $T1264, IF(OR(BG1264="Y", BG1264="IR"),$AM1264,IF(BG1264="C", IF($BI1264="Y", IF($BA1264="C", IF($AF1264="N/A", $Q1264, $AF1264), IF($AF1264="N/A", $T1264, $AM1264)), IF($AG1264="N/A", $T1264,$AG1264)))))))</f>
        <v>#VALUE!</v>
      </c>
      <c r="BZ1264" s="16" t="e">
        <f>IF(BH1264="R", $CA1264, IF(OR(BH1264="P", BH1264="T", BH1264="N"), 0, IF($C1264="DM", $T1264, IF(OR(BH1264="Y", BH1264="IR"),$AM1264,IF(BH1264="C", IF($BI1264="Y", IF($BA1264="C", IF($AF1264="N/A", $Q1264, $AF1264), IF($AF1264="N/A", $T1264, $AM1264)), IF($AG1264="N/A", $T1264,$AG1264)))))))</f>
        <v>#VALUE!</v>
      </c>
      <c r="CA1264" s="15" t="s">
        <v>75</v>
      </c>
      <c r="CB1264" s="16" t="e">
        <f>BZ1264</f>
        <v>#VALUE!</v>
      </c>
      <c r="CC1264" s="15" t="str">
        <f>IF(OR($BH1264="T", $BH1264="R"), 0, IF($BH1264="C", IF($BI1264="Y", IF($BA1264="C", 0, IF(AF1264="N/A", Q1264-T1264, AF1264-AG1264)), IF($AF1264="N/A", U1264, AH1264)), AN1264))</f>
        <v>N/A</v>
      </c>
      <c r="CD1264" s="15" t="str">
        <f>IF(OR($BH1264="T", $BH1264="R"), 0, IF($BH1264="C", IF($BI1264="Y", 0, IF($AF1264="N/A", V1264, AI1264)), AO1264))</f>
        <v>N/A</v>
      </c>
      <c r="CE1264" s="15" t="str">
        <f>IF(OR($BH1264="T", $BH1264="R"), 0, IF($BH1264="C", IF($BI1264="Y", 0, IF($AF1264="N/A", W1264, AJ1264)), AP1264))</f>
        <v>N/A</v>
      </c>
      <c r="CF1264" s="15" t="str">
        <f>IF(OR($BH1264="T", $BH1264="R"), 0, IF($BH1264="C", IF($BI1264="Y", 0, IF($AF1264="N/A", X1264, AK1264)), AQ1264))</f>
        <v>N/A</v>
      </c>
    </row>
    <row r="1265" spans="1:84" x14ac:dyDescent="0.25">
      <c r="A1265" s="14">
        <v>6242</v>
      </c>
      <c r="B1265" s="15"/>
      <c r="C1265" s="15"/>
      <c r="D1265" s="15"/>
      <c r="E1265" s="15" t="e">
        <f>VLOOKUP(B1265, 'Rookie Year'!$A$2:$B$55679,2,FALSE)</f>
        <v>#N/A</v>
      </c>
      <c r="F1265" s="15">
        <v>2024</v>
      </c>
      <c r="G1265" s="15" t="s">
        <v>42</v>
      </c>
      <c r="H1265" s="15"/>
      <c r="I1265" s="16"/>
      <c r="J1265" s="15"/>
      <c r="K1265" s="17">
        <f>IF(AND(G1265&lt;&gt;"N",R1265="N/A"), IF(I1265&lt;4, 0, 0.25),IF(I1265=1, IF(J1265=1,0.25, 0.25), IF(I1265&lt;13, 0.25, IF(I1265&lt;26, 0.4, IF(I1265&lt;51, 0.6, 0.75)))))</f>
        <v>0.25</v>
      </c>
      <c r="L1265" s="16">
        <f>I1265-M1265</f>
        <v>0</v>
      </c>
      <c r="M1265" s="16">
        <f>ROUNDUP(I1265*K1265,0)</f>
        <v>0</v>
      </c>
      <c r="N1265" s="16">
        <f>M1265*J1265</f>
        <v>0</v>
      </c>
      <c r="O1265" s="16">
        <v>0</v>
      </c>
      <c r="P1265" s="16">
        <v>0</v>
      </c>
      <c r="Q1265" s="16">
        <f>N1265-O1265-P1265</f>
        <v>0</v>
      </c>
      <c r="R1265" s="15" t="s">
        <v>75</v>
      </c>
      <c r="S1265" s="15">
        <f>IF(R1265="N/A", J1265-($B$1-F1265), J1265-($B$1-R1265))</f>
        <v>0</v>
      </c>
      <c r="T1265" s="16" t="str">
        <f>IF($S1265&lt;1, "N/A", $M1265)</f>
        <v>N/A</v>
      </c>
      <c r="U1265" s="16" t="str">
        <f>IF($S1265&lt;2, "N/A", $M1265)</f>
        <v>N/A</v>
      </c>
      <c r="V1265" s="16" t="str">
        <f>IF($S1265&lt;3, "N/A", $M1265)</f>
        <v>N/A</v>
      </c>
      <c r="W1265" s="16" t="str">
        <f>IF($S1265&lt;4, "N/A", $M1265)</f>
        <v>N/A</v>
      </c>
      <c r="X1265" s="16" t="str">
        <f>IF($S1265&lt;5, "N/A", $M1265)</f>
        <v>N/A</v>
      </c>
      <c r="Y1265" s="15" t="str">
        <f>IF(SUM(T1265:X1265)&lt;&gt;Q1265, "CHECK", "OK")</f>
        <v>OK</v>
      </c>
      <c r="Z1265" s="15" t="str">
        <f>IF(F1265=$B$1, "No", IF(S1265=1, "Yes", "No"))</f>
        <v>No</v>
      </c>
      <c r="AA1265" s="18" t="str">
        <f>IF(C1265="DM", "N/A", IF(Z1265="No","N/A",VLOOKUP(B1265,'Extension List'!$A$3:$R$1972,18,FALSE)))</f>
        <v>N/A</v>
      </c>
      <c r="AB1265" s="15" t="str">
        <f>IF(C1265="DM", "N/A", IF(Z1265="No","N/A",VLOOKUP(B1265,'Extension List'!$A$3:$T$1972,20,FALSE)))</f>
        <v>N/A</v>
      </c>
      <c r="AC1265" s="15" t="str">
        <f>IF(AA1265="N/A", "N/A", 0)</f>
        <v>N/A</v>
      </c>
      <c r="AD1265" s="16" t="str">
        <f>IF(AE1265="N/A", "N/A", AA1265-AE1265)</f>
        <v>N/A</v>
      </c>
      <c r="AE1265" s="16" t="str">
        <f>IF(AA1265="N/A", "N/A", IF(AC1265&gt;0, IF(AA1265&lt;13, ROUNDUP(0.25*AA1265,0), IF(AA1265&lt;26, ROUNDUP(0.4*AA1265,0), IF(AA1265&lt;51, ROUNDUP(0.6*AA1265,0), ROUNDUP(0.75*AA1265,0)))), "N/A"))</f>
        <v>N/A</v>
      </c>
      <c r="AF1265" s="16" t="str">
        <f>IF(AD1265="N/A","N/A", (AE1265*AC1265)+Q1265)</f>
        <v>N/A</v>
      </c>
      <c r="AG1265" s="16" t="str">
        <f>IF($AF1265="N/A", "N/A", "TBC")</f>
        <v>N/A</v>
      </c>
      <c r="AH1265" s="16" t="str">
        <f>IF($AF1265="N/A", "N/A", "TBC")</f>
        <v>N/A</v>
      </c>
      <c r="AI1265" s="16" t="str">
        <f>IF($AF1265="N/A","N/A",IF(AC1265&gt;1,"TBC","N/A"))</f>
        <v>N/A</v>
      </c>
      <c r="AJ1265" s="16" t="str">
        <f>IF($AF1265="N/A","N/A",IF(AC1265&gt;2,"TBC","N/A"))</f>
        <v>N/A</v>
      </c>
      <c r="AK1265" s="16" t="str">
        <f>IF($AF1265="N/A","N/A",IF(AC1265&gt;3,"TBC","N/A"))</f>
        <v>N/A</v>
      </c>
      <c r="AL1265" s="16" t="str">
        <f>IF(AC1265="N/A","N/A",IF(AC1265&gt;0,IF(SUM(AG1265:AK1265)&lt;&gt;AF1265,"CHECK","OK"),"N/A"))</f>
        <v>N/A</v>
      </c>
      <c r="AM1265" s="16" t="e">
        <f>IF(AD1265="N/A", L1265+T1265, L1265+AG1265)</f>
        <v>#VALUE!</v>
      </c>
      <c r="AN1265" s="16" t="str">
        <f>IF(AD1265="N/A", IF(U1265="N/A", "N/A", L1265+U1265), AD1265+AH1265)</f>
        <v>N/A</v>
      </c>
      <c r="AO1265" s="16" t="str">
        <f>IF(AD1265="N/A", IF(V1265="N/A", "N/A", L1265+V1265), IF(AI1265="N/A", "N/A", AD1265+AI1265))</f>
        <v>N/A</v>
      </c>
      <c r="AP1265" s="16" t="str">
        <f>IF(AD1265="N/A", IF(W1265="N/A", "N/A", L1265+W1265), IF(AJ1265="N/A", "N/A", AD1265+AJ1265))</f>
        <v>N/A</v>
      </c>
      <c r="AQ1265" s="16" t="str">
        <f>IF(AD1265="N/A", IF(X1265="N/A", "N/A", L1265+X1265), IF(AK1265="N/A", "N/A", AD1265+AK1265))</f>
        <v>N/A</v>
      </c>
      <c r="AR1265" s="15" t="s">
        <v>40</v>
      </c>
      <c r="AS1265" s="15" t="s">
        <v>40</v>
      </c>
      <c r="AT1265" s="15" t="s">
        <v>40</v>
      </c>
      <c r="AU1265" s="15" t="s">
        <v>40</v>
      </c>
      <c r="AV1265" s="15" t="s">
        <v>40</v>
      </c>
      <c r="AW1265" s="15" t="s">
        <v>40</v>
      </c>
      <c r="AX1265" s="15" t="s">
        <v>40</v>
      </c>
      <c r="AY1265" s="15" t="s">
        <v>40</v>
      </c>
      <c r="AZ1265" s="15" t="s">
        <v>40</v>
      </c>
      <c r="BA1265" s="15" t="s">
        <v>40</v>
      </c>
      <c r="BB1265" s="15" t="s">
        <v>40</v>
      </c>
      <c r="BC1265" s="15" t="s">
        <v>40</v>
      </c>
      <c r="BD1265" s="15" t="s">
        <v>40</v>
      </c>
      <c r="BE1265" s="15" t="s">
        <v>40</v>
      </c>
      <c r="BF1265" s="15" t="s">
        <v>40</v>
      </c>
      <c r="BG1265" s="15" t="s">
        <v>40</v>
      </c>
      <c r="BH1265" s="15" t="s">
        <v>40</v>
      </c>
      <c r="BJ1265" s="16" t="e">
        <f>IF(AR1265="R", $CA1265, IF(OR(AR1265="P", AR1265="T", AR1265="N"), 0, IF($C1265="DM", $T1265, IF(OR(AR1265="Y", AR1265="IR"),$AM1265,IF(AR1265="C", IF($BI1265="Y", IF($AF1265="N/A", $Q1265, $AF1265), IF($AG1265="N/A", $T1265,$AG1265)))))))</f>
        <v>#VALUE!</v>
      </c>
      <c r="BK1265" s="16" t="e">
        <f>IF(AS1265="R", $CA1265, IF(OR(AS1265="P", AS1265="T", AS1265="N"), 0, IF($C1265="DM", $T1265, IF(OR(AS1265="Y", AS1265="IR"),$AM1265,IF(AS1265="C", IF($BI1265="Y", IF($AF1265="N/A", $Q1265, $AF1265), IF($AG1265="N/A", $T1265,$AG1265)))))))</f>
        <v>#VALUE!</v>
      </c>
      <c r="BL1265" s="16" t="e">
        <f>IF(AT1265="R", $CA1265, IF(OR(AT1265="P", AT1265="T", AT1265="N"), 0, IF($C1265="DM", $T1265, IF(OR(AT1265="Y", AT1265="IR"),$AM1265,IF(AT1265="C", IF($BI1265="Y", IF($AF1265="N/A", $Q1265, $AF1265), IF($AG1265="N/A", $T1265,$AG1265)))))))</f>
        <v>#VALUE!</v>
      </c>
      <c r="BM1265" s="16" t="e">
        <f>IF(AU1265="R", $CA1265, IF(OR(AU1265="P", AU1265="T", AU1265="N"), 0, IF($C1265="DM", $T1265, IF(OR(AU1265="Y", AU1265="IR"),$AM1265,IF(AU1265="C", IF($BI1265="Y", IF($AF1265="N/A", $Q1265, $AF1265), IF($AG1265="N/A", $T1265,$AG1265)))))))</f>
        <v>#VALUE!</v>
      </c>
      <c r="BN1265" s="16" t="e">
        <f>IF(AV1265="R", $CA1265, IF(OR(AV1265="P", AV1265="T", AV1265="N"), 0, IF($C1265="DM", $T1265, IF(OR(AV1265="Y", AV1265="IR"),$AM1265,IF(AV1265="C", IF($BI1265="Y", IF($AF1265="N/A", $Q1265, $AF1265), IF($AG1265="N/A", $T1265,$AG1265)))))))</f>
        <v>#VALUE!</v>
      </c>
      <c r="BO1265" s="16" t="e">
        <f>IF(AW1265="R", $CA1265, IF(OR(AW1265="P", AW1265="T", AW1265="N"), 0, IF($C1265="DM", $T1265, IF(OR(AW1265="Y", AW1265="IR"),$AM1265,IF(AW1265="C", IF($BI1265="Y", IF($AF1265="N/A", $Q1265, $AF1265), IF($AG1265="N/A", $T1265,$AG1265)))))))</f>
        <v>#VALUE!</v>
      </c>
      <c r="BP1265" s="16" t="e">
        <f>IF(AX1265="R", $CA1265, IF(OR(AX1265="P", AX1265="T", AX1265="N"), 0, IF($C1265="DM", $T1265, IF(OR(AX1265="Y", AX1265="IR"),$AM1265,IF(AX1265="C", IF($BI1265="Y", IF($AF1265="N/A", $Q1265, $AF1265), IF($AG1265="N/A", $T1265,$AG1265)))))))</f>
        <v>#VALUE!</v>
      </c>
      <c r="BQ1265" s="16" t="e">
        <f>IF(AY1265="R", $CA1265, IF(OR(AY1265="P", AY1265="T", AY1265="N"), 0, IF($C1265="DM", $T1265, IF(OR(AY1265="Y", AY1265="IR"),$AM1265,IF(AY1265="C", IF($BI1265="Y", IF($AF1265="N/A", $Q1265, $AF1265), IF($AG1265="N/A", $T1265,$AG1265)))))))</f>
        <v>#VALUE!</v>
      </c>
      <c r="BR1265" s="16" t="e">
        <f>IF(AZ1265="R", $CA1265, IF(OR(AZ1265="P", AZ1265="T", AZ1265="N"), 0, IF($C1265="DM", $T1265, IF(OR(AZ1265="Y", AZ1265="IR"),$AM1265,IF(AZ1265="C", IF($BI1265="Y", IF($AF1265="N/A", $Q1265, $AF1265), IF($AG1265="N/A", $T1265,$AG1265)))))))</f>
        <v>#VALUE!</v>
      </c>
      <c r="BS1265" s="16" t="e">
        <f>IF(BA1265="R", $CA1265, IF(OR(BA1265="P", BA1265="T", BA1265="N"), 0, IF($C1265="DM", $T1265, IF(OR(BA1265="Y", BA1265="IR"),$AM1265,IF(BA1265="C", IF($BI1265="Y", IF($AF1265="N/A", $Q1265, $AF1265), IF($AG1265="N/A", $T1265,$AG1265)))))))</f>
        <v>#VALUE!</v>
      </c>
      <c r="BT1265" s="16" t="e">
        <f>IF(BB1265="R", $CA1265, IF(OR(BB1265="P", BB1265="T", BB1265="N"), 0, IF($C1265="DM", $T1265, IF(OR(BB1265="Y", BB1265="IR"),$AM1265,IF(BB1265="C", IF($BI1265="Y", IF($BA1265="C", IF($AF1265="N/A", $Q1265, $AF1265), IF($AF1265="N/A", $T1265, $AM1265)), IF($AG1265="N/A", $T1265,$AG1265)))))))</f>
        <v>#VALUE!</v>
      </c>
      <c r="BU1265" s="16" t="e">
        <f>IF(BC1265="R", $CA1265, IF(OR(BC1265="P", BC1265="T", BC1265="N"), 0, IF($C1265="DM", $T1265, IF(OR(BC1265="Y", BC1265="IR"),$AM1265,IF(BC1265="C", IF($BI1265="Y", IF($BA1265="C", IF($AF1265="N/A", $Q1265, $AF1265), IF($AF1265="N/A", $T1265, $AM1265)), IF($AG1265="N/A", $T1265,$AG1265)))))))</f>
        <v>#VALUE!</v>
      </c>
      <c r="BV1265" s="16" t="e">
        <f>IF(BD1265="R", $CA1265, IF(OR(BD1265="P", BD1265="T", BD1265="N"), 0, IF($C1265="DM", $T1265, IF(OR(BD1265="Y", BD1265="IR"),$AM1265,IF(BD1265="C", IF($BI1265="Y", IF($BA1265="C", IF($AF1265="N/A", $Q1265, $AF1265), IF($AF1265="N/A", $T1265, $AM1265)), IF($AG1265="N/A", $T1265,$AG1265)))))))</f>
        <v>#VALUE!</v>
      </c>
      <c r="BW1265" s="16" t="e">
        <f>IF(BE1265="R", $CA1265, IF(OR(BE1265="P", BE1265="T", BE1265="N"), 0, IF($C1265="DM", $T1265, IF(OR(BE1265="Y", BE1265="IR"),$AM1265,IF(BE1265="C", IF($BI1265="Y", IF($BA1265="C", IF($AF1265="N/A", $Q1265, $AF1265), IF($AF1265="N/A", $T1265, $AM1265)), IF($AG1265="N/A", $T1265,$AG1265)))))))</f>
        <v>#VALUE!</v>
      </c>
      <c r="BX1265" s="16" t="e">
        <f>IF(BF1265="R", $CA1265, IF(OR(BF1265="P", BF1265="T", BF1265="N"), 0, IF($C1265="DM", $T1265, IF(OR(BF1265="Y", BF1265="IR"),$AM1265,IF(BF1265="C", IF($BI1265="Y", IF($BA1265="C", IF($AF1265="N/A", $Q1265, $AF1265), IF($AF1265="N/A", $T1265, $AM1265)), IF($AG1265="N/A", $T1265,$AG1265)))))))</f>
        <v>#VALUE!</v>
      </c>
      <c r="BY1265" s="16" t="e">
        <f>IF(BG1265="R", $CA1265, IF(OR(BG1265="P", BG1265="T", BG1265="N"), 0, IF($C1265="DM", $T1265, IF(OR(BG1265="Y", BG1265="IR"),$AM1265,IF(BG1265="C", IF($BI1265="Y", IF($BA1265="C", IF($AF1265="N/A", $Q1265, $AF1265), IF($AF1265="N/A", $T1265, $AM1265)), IF($AG1265="N/A", $T1265,$AG1265)))))))</f>
        <v>#VALUE!</v>
      </c>
      <c r="BZ1265" s="16" t="e">
        <f>IF(BH1265="R", $CA1265, IF(OR(BH1265="P", BH1265="T", BH1265="N"), 0, IF($C1265="DM", $T1265, IF(OR(BH1265="Y", BH1265="IR"),$AM1265,IF(BH1265="C", IF($BI1265="Y", IF($BA1265="C", IF($AF1265="N/A", $Q1265, $AF1265), IF($AF1265="N/A", $T1265, $AM1265)), IF($AG1265="N/A", $T1265,$AG1265)))))))</f>
        <v>#VALUE!</v>
      </c>
      <c r="CA1265" s="15" t="s">
        <v>75</v>
      </c>
      <c r="CB1265" s="16" t="e">
        <f>BZ1265</f>
        <v>#VALUE!</v>
      </c>
      <c r="CC1265" s="15" t="str">
        <f>IF(OR($BH1265="T", $BH1265="R"), 0, IF($BH1265="C", IF($BI1265="Y", IF($BA1265="C", 0, IF(AF1265="N/A", Q1265-T1265, AF1265-AG1265)), IF($AF1265="N/A", U1265, AH1265)), AN1265))</f>
        <v>N/A</v>
      </c>
      <c r="CD1265" s="15" t="str">
        <f>IF(OR($BH1265="T", $BH1265="R"), 0, IF($BH1265="C", IF($BI1265="Y", 0, IF($AF1265="N/A", V1265, AI1265)), AO1265))</f>
        <v>N/A</v>
      </c>
      <c r="CE1265" s="15" t="str">
        <f>IF(OR($BH1265="T", $BH1265="R"), 0, IF($BH1265="C", IF($BI1265="Y", 0, IF($AF1265="N/A", W1265, AJ1265)), AP1265))</f>
        <v>N/A</v>
      </c>
      <c r="CF1265" s="15" t="str">
        <f>IF(OR($BH1265="T", $BH1265="R"), 0, IF($BH1265="C", IF($BI1265="Y", 0, IF($AF1265="N/A", X1265, AK1265)), AQ1265))</f>
        <v>N/A</v>
      </c>
    </row>
    <row r="1266" spans="1:84" x14ac:dyDescent="0.25">
      <c r="A1266" s="14">
        <v>6243</v>
      </c>
      <c r="B1266" s="15"/>
      <c r="C1266" s="15"/>
      <c r="D1266" s="15"/>
      <c r="E1266" s="15" t="e">
        <f>VLOOKUP(B1266, 'Rookie Year'!$A$2:$B$55679,2,FALSE)</f>
        <v>#N/A</v>
      </c>
      <c r="F1266" s="15">
        <v>2024</v>
      </c>
      <c r="G1266" s="15" t="s">
        <v>42</v>
      </c>
      <c r="H1266" s="15"/>
      <c r="I1266" s="16"/>
      <c r="J1266" s="15"/>
      <c r="K1266" s="17">
        <f>IF(AND(G1266&lt;&gt;"N",R1266="N/A"), IF(I1266&lt;4, 0, 0.25),IF(I1266=1, IF(J1266=1,0.25, 0.25), IF(I1266&lt;13, 0.25, IF(I1266&lt;26, 0.4, IF(I1266&lt;51, 0.6, 0.75)))))</f>
        <v>0.25</v>
      </c>
      <c r="L1266" s="16">
        <f>I1266-M1266</f>
        <v>0</v>
      </c>
      <c r="M1266" s="16">
        <f>ROUNDUP(I1266*K1266,0)</f>
        <v>0</v>
      </c>
      <c r="N1266" s="16">
        <f>M1266*J1266</f>
        <v>0</v>
      </c>
      <c r="O1266" s="16">
        <v>0</v>
      </c>
      <c r="P1266" s="16">
        <v>0</v>
      </c>
      <c r="Q1266" s="16">
        <f>N1266-O1266-P1266</f>
        <v>0</v>
      </c>
      <c r="R1266" s="15" t="s">
        <v>75</v>
      </c>
      <c r="S1266" s="15">
        <f>IF(R1266="N/A", J1266-($B$1-F1266), J1266-($B$1-R1266))</f>
        <v>0</v>
      </c>
      <c r="T1266" s="16" t="str">
        <f>IF($S1266&lt;1, "N/A", $M1266)</f>
        <v>N/A</v>
      </c>
      <c r="U1266" s="16" t="str">
        <f>IF($S1266&lt;2, "N/A", $M1266)</f>
        <v>N/A</v>
      </c>
      <c r="V1266" s="16" t="str">
        <f>IF($S1266&lt;3, "N/A", $M1266)</f>
        <v>N/A</v>
      </c>
      <c r="W1266" s="16" t="str">
        <f>IF($S1266&lt;4, "N/A", $M1266)</f>
        <v>N/A</v>
      </c>
      <c r="X1266" s="16" t="str">
        <f>IF($S1266&lt;5, "N/A", $M1266)</f>
        <v>N/A</v>
      </c>
      <c r="Y1266" s="15" t="str">
        <f>IF(SUM(T1266:X1266)&lt;&gt;Q1266, "CHECK", "OK")</f>
        <v>OK</v>
      </c>
      <c r="Z1266" s="15" t="str">
        <f>IF(F1266=$B$1, "No", IF(S1266=1, "Yes", "No"))</f>
        <v>No</v>
      </c>
      <c r="AA1266" s="18" t="str">
        <f>IF(C1266="DM", "N/A", IF(Z1266="No","N/A",VLOOKUP(B1266,'Extension List'!$A$3:$R$1972,18,FALSE)))</f>
        <v>N/A</v>
      </c>
      <c r="AB1266" s="15" t="str">
        <f>IF(C1266="DM", "N/A", IF(Z1266="No","N/A",VLOOKUP(B1266,'Extension List'!$A$3:$T$1972,20,FALSE)))</f>
        <v>N/A</v>
      </c>
      <c r="AC1266" s="15" t="str">
        <f>IF(AA1266="N/A", "N/A", 0)</f>
        <v>N/A</v>
      </c>
      <c r="AD1266" s="16" t="str">
        <f>IF(AE1266="N/A", "N/A", AA1266-AE1266)</f>
        <v>N/A</v>
      </c>
      <c r="AE1266" s="16" t="str">
        <f>IF(AA1266="N/A", "N/A", IF(AC1266&gt;0, IF(AA1266&lt;13, ROUNDUP(0.25*AA1266,0), IF(AA1266&lt;26, ROUNDUP(0.4*AA1266,0), IF(AA1266&lt;51, ROUNDUP(0.6*AA1266,0), ROUNDUP(0.75*AA1266,0)))), "N/A"))</f>
        <v>N/A</v>
      </c>
      <c r="AF1266" s="16" t="str">
        <f>IF(AD1266="N/A","N/A", (AE1266*AC1266)+Q1266)</f>
        <v>N/A</v>
      </c>
      <c r="AG1266" s="16" t="str">
        <f>IF($AF1266="N/A", "N/A", "TBC")</f>
        <v>N/A</v>
      </c>
      <c r="AH1266" s="16" t="str">
        <f>IF($AF1266="N/A", "N/A", "TBC")</f>
        <v>N/A</v>
      </c>
      <c r="AI1266" s="16" t="str">
        <f>IF($AF1266="N/A","N/A",IF(AC1266&gt;1,"TBC","N/A"))</f>
        <v>N/A</v>
      </c>
      <c r="AJ1266" s="16" t="str">
        <f>IF($AF1266="N/A","N/A",IF(AC1266&gt;2,"TBC","N/A"))</f>
        <v>N/A</v>
      </c>
      <c r="AK1266" s="16" t="str">
        <f>IF($AF1266="N/A","N/A",IF(AC1266&gt;3,"TBC","N/A"))</f>
        <v>N/A</v>
      </c>
      <c r="AL1266" s="16" t="str">
        <f>IF(AC1266="N/A","N/A",IF(AC1266&gt;0,IF(SUM(AG1266:AK1266)&lt;&gt;AF1266,"CHECK","OK"),"N/A"))</f>
        <v>N/A</v>
      </c>
      <c r="AM1266" s="16" t="e">
        <f>IF(AD1266="N/A", L1266+T1266, L1266+AG1266)</f>
        <v>#VALUE!</v>
      </c>
      <c r="AN1266" s="16" t="str">
        <f>IF(AD1266="N/A", IF(U1266="N/A", "N/A", L1266+U1266), AD1266+AH1266)</f>
        <v>N/A</v>
      </c>
      <c r="AO1266" s="16" t="str">
        <f>IF(AD1266="N/A", IF(V1266="N/A", "N/A", L1266+V1266), IF(AI1266="N/A", "N/A", AD1266+AI1266))</f>
        <v>N/A</v>
      </c>
      <c r="AP1266" s="16" t="str">
        <f>IF(AD1266="N/A", IF(W1266="N/A", "N/A", L1266+W1266), IF(AJ1266="N/A", "N/A", AD1266+AJ1266))</f>
        <v>N/A</v>
      </c>
      <c r="AQ1266" s="16" t="str">
        <f>IF(AD1266="N/A", IF(X1266="N/A", "N/A", L1266+X1266), IF(AK1266="N/A", "N/A", AD1266+AK1266))</f>
        <v>N/A</v>
      </c>
      <c r="AR1266" s="15" t="s">
        <v>40</v>
      </c>
      <c r="AS1266" s="15" t="s">
        <v>40</v>
      </c>
      <c r="AT1266" s="15" t="s">
        <v>40</v>
      </c>
      <c r="AU1266" s="15" t="s">
        <v>40</v>
      </c>
      <c r="AV1266" s="15" t="s">
        <v>40</v>
      </c>
      <c r="AW1266" s="15" t="s">
        <v>40</v>
      </c>
      <c r="AX1266" s="15" t="s">
        <v>40</v>
      </c>
      <c r="AY1266" s="15" t="s">
        <v>40</v>
      </c>
      <c r="AZ1266" s="15" t="s">
        <v>40</v>
      </c>
      <c r="BA1266" s="15" t="s">
        <v>40</v>
      </c>
      <c r="BB1266" s="15" t="s">
        <v>40</v>
      </c>
      <c r="BC1266" s="15" t="s">
        <v>40</v>
      </c>
      <c r="BD1266" s="15" t="s">
        <v>40</v>
      </c>
      <c r="BE1266" s="15" t="s">
        <v>40</v>
      </c>
      <c r="BF1266" s="15" t="s">
        <v>40</v>
      </c>
      <c r="BG1266" s="15" t="s">
        <v>40</v>
      </c>
      <c r="BH1266" s="15" t="s">
        <v>40</v>
      </c>
      <c r="BJ1266" s="16" t="e">
        <f>IF(AR1266="R", $CA1266, IF(OR(AR1266="P", AR1266="T", AR1266="N"), 0, IF($C1266="DM", $T1266, IF(OR(AR1266="Y", AR1266="IR"),$AM1266,IF(AR1266="C", IF($BI1266="Y", IF($AF1266="N/A", $Q1266, $AF1266), IF($AG1266="N/A", $T1266,$AG1266)))))))</f>
        <v>#VALUE!</v>
      </c>
      <c r="BK1266" s="16" t="e">
        <f>IF(AS1266="R", $CA1266, IF(OR(AS1266="P", AS1266="T", AS1266="N"), 0, IF($C1266="DM", $T1266, IF(OR(AS1266="Y", AS1266="IR"),$AM1266,IF(AS1266="C", IF($BI1266="Y", IF($AF1266="N/A", $Q1266, $AF1266), IF($AG1266="N/A", $T1266,$AG1266)))))))</f>
        <v>#VALUE!</v>
      </c>
      <c r="BL1266" s="16" t="e">
        <f>IF(AT1266="R", $CA1266, IF(OR(AT1266="P", AT1266="T", AT1266="N"), 0, IF($C1266="DM", $T1266, IF(OR(AT1266="Y", AT1266="IR"),$AM1266,IF(AT1266="C", IF($BI1266="Y", IF($AF1266="N/A", $Q1266, $AF1266), IF($AG1266="N/A", $T1266,$AG1266)))))))</f>
        <v>#VALUE!</v>
      </c>
      <c r="BM1266" s="16" t="e">
        <f>IF(AU1266="R", $CA1266, IF(OR(AU1266="P", AU1266="T", AU1266="N"), 0, IF($C1266="DM", $T1266, IF(OR(AU1266="Y", AU1266="IR"),$AM1266,IF(AU1266="C", IF($BI1266="Y", IF($AF1266="N/A", $Q1266, $AF1266), IF($AG1266="N/A", $T1266,$AG1266)))))))</f>
        <v>#VALUE!</v>
      </c>
      <c r="BN1266" s="16" t="e">
        <f>IF(AV1266="R", $CA1266, IF(OR(AV1266="P", AV1266="T", AV1266="N"), 0, IF($C1266="DM", $T1266, IF(OR(AV1266="Y", AV1266="IR"),$AM1266,IF(AV1266="C", IF($BI1266="Y", IF($AF1266="N/A", $Q1266, $AF1266), IF($AG1266="N/A", $T1266,$AG1266)))))))</f>
        <v>#VALUE!</v>
      </c>
      <c r="BO1266" s="16" t="e">
        <f>IF(AW1266="R", $CA1266, IF(OR(AW1266="P", AW1266="T", AW1266="N"), 0, IF($C1266="DM", $T1266, IF(OR(AW1266="Y", AW1266="IR"),$AM1266,IF(AW1266="C", IF($BI1266="Y", IF($AF1266="N/A", $Q1266, $AF1266), IF($AG1266="N/A", $T1266,$AG1266)))))))</f>
        <v>#VALUE!</v>
      </c>
      <c r="BP1266" s="16" t="e">
        <f>IF(AX1266="R", $CA1266, IF(OR(AX1266="P", AX1266="T", AX1266="N"), 0, IF($C1266="DM", $T1266, IF(OR(AX1266="Y", AX1266="IR"),$AM1266,IF(AX1266="C", IF($BI1266="Y", IF($AF1266="N/A", $Q1266, $AF1266), IF($AG1266="N/A", $T1266,$AG1266)))))))</f>
        <v>#VALUE!</v>
      </c>
      <c r="BQ1266" s="16" t="e">
        <f>IF(AY1266="R", $CA1266, IF(OR(AY1266="P", AY1266="T", AY1266="N"), 0, IF($C1266="DM", $T1266, IF(OR(AY1266="Y", AY1266="IR"),$AM1266,IF(AY1266="C", IF($BI1266="Y", IF($AF1266="N/A", $Q1266, $AF1266), IF($AG1266="N/A", $T1266,$AG1266)))))))</f>
        <v>#VALUE!</v>
      </c>
      <c r="BR1266" s="16" t="e">
        <f>IF(AZ1266="R", $CA1266, IF(OR(AZ1266="P", AZ1266="T", AZ1266="N"), 0, IF($C1266="DM", $T1266, IF(OR(AZ1266="Y", AZ1266="IR"),$AM1266,IF(AZ1266="C", IF($BI1266="Y", IF($AF1266="N/A", $Q1266, $AF1266), IF($AG1266="N/A", $T1266,$AG1266)))))))</f>
        <v>#VALUE!</v>
      </c>
      <c r="BS1266" s="16" t="e">
        <f>IF(BA1266="R", $CA1266, IF(OR(BA1266="P", BA1266="T", BA1266="N"), 0, IF($C1266="DM", $T1266, IF(OR(BA1266="Y", BA1266="IR"),$AM1266,IF(BA1266="C", IF($BI1266="Y", IF($AF1266="N/A", $Q1266, $AF1266), IF($AG1266="N/A", $T1266,$AG1266)))))))</f>
        <v>#VALUE!</v>
      </c>
      <c r="BT1266" s="16" t="e">
        <f>IF(BB1266="R", $CA1266, IF(OR(BB1266="P", BB1266="T", BB1266="N"), 0, IF($C1266="DM", $T1266, IF(OR(BB1266="Y", BB1266="IR"),$AM1266,IF(BB1266="C", IF($BI1266="Y", IF($BA1266="C", IF($AF1266="N/A", $Q1266, $AF1266), IF($AF1266="N/A", $T1266, $AM1266)), IF($AG1266="N/A", $T1266,$AG1266)))))))</f>
        <v>#VALUE!</v>
      </c>
      <c r="BU1266" s="16" t="e">
        <f>IF(BC1266="R", $CA1266, IF(OR(BC1266="P", BC1266="T", BC1266="N"), 0, IF($C1266="DM", $T1266, IF(OR(BC1266="Y", BC1266="IR"),$AM1266,IF(BC1266="C", IF($BI1266="Y", IF($BA1266="C", IF($AF1266="N/A", $Q1266, $AF1266), IF($AF1266="N/A", $T1266, $AM1266)), IF($AG1266="N/A", $T1266,$AG1266)))))))</f>
        <v>#VALUE!</v>
      </c>
      <c r="BV1266" s="16" t="e">
        <f>IF(BD1266="R", $CA1266, IF(OR(BD1266="P", BD1266="T", BD1266="N"), 0, IF($C1266="DM", $T1266, IF(OR(BD1266="Y", BD1266="IR"),$AM1266,IF(BD1266="C", IF($BI1266="Y", IF($BA1266="C", IF($AF1266="N/A", $Q1266, $AF1266), IF($AF1266="N/A", $T1266, $AM1266)), IF($AG1266="N/A", $T1266,$AG1266)))))))</f>
        <v>#VALUE!</v>
      </c>
      <c r="BW1266" s="16" t="e">
        <f>IF(BE1266="R", $CA1266, IF(OR(BE1266="P", BE1266="T", BE1266="N"), 0, IF($C1266="DM", $T1266, IF(OR(BE1266="Y", BE1266="IR"),$AM1266,IF(BE1266="C", IF($BI1266="Y", IF($BA1266="C", IF($AF1266="N/A", $Q1266, $AF1266), IF($AF1266="N/A", $T1266, $AM1266)), IF($AG1266="N/A", $T1266,$AG1266)))))))</f>
        <v>#VALUE!</v>
      </c>
      <c r="BX1266" s="16" t="e">
        <f>IF(BF1266="R", $CA1266, IF(OR(BF1266="P", BF1266="T", BF1266="N"), 0, IF($C1266="DM", $T1266, IF(OR(BF1266="Y", BF1266="IR"),$AM1266,IF(BF1266="C", IF($BI1266="Y", IF($BA1266="C", IF($AF1266="N/A", $Q1266, $AF1266), IF($AF1266="N/A", $T1266, $AM1266)), IF($AG1266="N/A", $T1266,$AG1266)))))))</f>
        <v>#VALUE!</v>
      </c>
      <c r="BY1266" s="16" t="e">
        <f>IF(BG1266="R", $CA1266, IF(OR(BG1266="P", BG1266="T", BG1266="N"), 0, IF($C1266="DM", $T1266, IF(OR(BG1266="Y", BG1266="IR"),$AM1266,IF(BG1266="C", IF($BI1266="Y", IF($BA1266="C", IF($AF1266="N/A", $Q1266, $AF1266), IF($AF1266="N/A", $T1266, $AM1266)), IF($AG1266="N/A", $T1266,$AG1266)))))))</f>
        <v>#VALUE!</v>
      </c>
      <c r="BZ1266" s="16" t="e">
        <f>IF(BH1266="R", $CA1266, IF(OR(BH1266="P", BH1266="T", BH1266="N"), 0, IF($C1266="DM", $T1266, IF(OR(BH1266="Y", BH1266="IR"),$AM1266,IF(BH1266="C", IF($BI1266="Y", IF($BA1266="C", IF($AF1266="N/A", $Q1266, $AF1266), IF($AF1266="N/A", $T1266, $AM1266)), IF($AG1266="N/A", $T1266,$AG1266)))))))</f>
        <v>#VALUE!</v>
      </c>
      <c r="CA1266" s="15" t="s">
        <v>75</v>
      </c>
      <c r="CB1266" s="16" t="e">
        <f>BZ1266</f>
        <v>#VALUE!</v>
      </c>
      <c r="CC1266" s="15" t="str">
        <f>IF(OR($BH1266="T", $BH1266="R"), 0, IF($BH1266="C", IF($BI1266="Y", IF($BA1266="C", 0, IF(AF1266="N/A", Q1266-T1266, AF1266-AG1266)), IF($AF1266="N/A", U1266, AH1266)), AN1266))</f>
        <v>N/A</v>
      </c>
      <c r="CD1266" s="15" t="str">
        <f>IF(OR($BH1266="T", $BH1266="R"), 0, IF($BH1266="C", IF($BI1266="Y", 0, IF($AF1266="N/A", V1266, AI1266)), AO1266))</f>
        <v>N/A</v>
      </c>
      <c r="CE1266" s="15" t="str">
        <f>IF(OR($BH1266="T", $BH1266="R"), 0, IF($BH1266="C", IF($BI1266="Y", 0, IF($AF1266="N/A", W1266, AJ1266)), AP1266))</f>
        <v>N/A</v>
      </c>
      <c r="CF1266" s="15" t="str">
        <f>IF(OR($BH1266="T", $BH1266="R"), 0, IF($BH1266="C", IF($BI1266="Y", 0, IF($AF1266="N/A", X1266, AK1266)), AQ1266))</f>
        <v>N/A</v>
      </c>
    </row>
    <row r="1267" spans="1:84" x14ac:dyDescent="0.25">
      <c r="A1267" s="14">
        <v>6244</v>
      </c>
      <c r="B1267" s="15"/>
      <c r="C1267" s="15"/>
      <c r="D1267" s="15"/>
      <c r="E1267" s="15" t="e">
        <f>VLOOKUP(B1267, 'Rookie Year'!$A$2:$B$55679,2,FALSE)</f>
        <v>#N/A</v>
      </c>
      <c r="F1267" s="15">
        <v>2024</v>
      </c>
      <c r="G1267" s="15" t="s">
        <v>42</v>
      </c>
      <c r="H1267" s="15"/>
      <c r="I1267" s="16"/>
      <c r="J1267" s="15"/>
      <c r="K1267" s="17">
        <f>IF(AND(G1267&lt;&gt;"N",R1267="N/A"), IF(I1267&lt;4, 0, 0.25),IF(I1267=1, IF(J1267=1,0.25, 0.25), IF(I1267&lt;13, 0.25, IF(I1267&lt;26, 0.4, IF(I1267&lt;51, 0.6, 0.75)))))</f>
        <v>0.25</v>
      </c>
      <c r="L1267" s="16">
        <f>I1267-M1267</f>
        <v>0</v>
      </c>
      <c r="M1267" s="16">
        <f>ROUNDUP(I1267*K1267,0)</f>
        <v>0</v>
      </c>
      <c r="N1267" s="16">
        <f>M1267*J1267</f>
        <v>0</v>
      </c>
      <c r="O1267" s="16">
        <v>0</v>
      </c>
      <c r="P1267" s="16">
        <v>0</v>
      </c>
      <c r="Q1267" s="16">
        <f>N1267-O1267-P1267</f>
        <v>0</v>
      </c>
      <c r="R1267" s="15" t="s">
        <v>75</v>
      </c>
      <c r="S1267" s="15">
        <f>IF(R1267="N/A", J1267-($B$1-F1267), J1267-($B$1-R1267))</f>
        <v>0</v>
      </c>
      <c r="T1267" s="16" t="str">
        <f>IF($S1267&lt;1, "N/A", $M1267)</f>
        <v>N/A</v>
      </c>
      <c r="U1267" s="16" t="str">
        <f>IF($S1267&lt;2, "N/A", $M1267)</f>
        <v>N/A</v>
      </c>
      <c r="V1267" s="16" t="str">
        <f>IF($S1267&lt;3, "N/A", $M1267)</f>
        <v>N/A</v>
      </c>
      <c r="W1267" s="16" t="str">
        <f>IF($S1267&lt;4, "N/A", $M1267)</f>
        <v>N/A</v>
      </c>
      <c r="X1267" s="16" t="str">
        <f>IF($S1267&lt;5, "N/A", $M1267)</f>
        <v>N/A</v>
      </c>
      <c r="Y1267" s="15" t="str">
        <f>IF(SUM(T1267:X1267)&lt;&gt;Q1267, "CHECK", "OK")</f>
        <v>OK</v>
      </c>
      <c r="Z1267" s="15" t="str">
        <f>IF(F1267=$B$1, "No", IF(S1267=1, "Yes", "No"))</f>
        <v>No</v>
      </c>
      <c r="AA1267" s="18" t="str">
        <f>IF(C1267="DM", "N/A", IF(Z1267="No","N/A",VLOOKUP(B1267,'Extension List'!$A$3:$R$1972,18,FALSE)))</f>
        <v>N/A</v>
      </c>
      <c r="AB1267" s="15" t="str">
        <f>IF(C1267="DM", "N/A", IF(Z1267="No","N/A",VLOOKUP(B1267,'Extension List'!$A$3:$T$1972,20,FALSE)))</f>
        <v>N/A</v>
      </c>
      <c r="AC1267" s="15" t="str">
        <f>IF(AA1267="N/A", "N/A", 0)</f>
        <v>N/A</v>
      </c>
      <c r="AD1267" s="16" t="str">
        <f>IF(AE1267="N/A", "N/A", AA1267-AE1267)</f>
        <v>N/A</v>
      </c>
      <c r="AE1267" s="16" t="str">
        <f>IF(AA1267="N/A", "N/A", IF(AC1267&gt;0, IF(AA1267&lt;13, ROUNDUP(0.25*AA1267,0), IF(AA1267&lt;26, ROUNDUP(0.4*AA1267,0), IF(AA1267&lt;51, ROUNDUP(0.6*AA1267,0), ROUNDUP(0.75*AA1267,0)))), "N/A"))</f>
        <v>N/A</v>
      </c>
      <c r="AF1267" s="16" t="str">
        <f>IF(AD1267="N/A","N/A", (AE1267*AC1267)+Q1267)</f>
        <v>N/A</v>
      </c>
      <c r="AG1267" s="16" t="str">
        <f>IF($AF1267="N/A", "N/A", "TBC")</f>
        <v>N/A</v>
      </c>
      <c r="AH1267" s="16" t="str">
        <f>IF($AF1267="N/A", "N/A", "TBC")</f>
        <v>N/A</v>
      </c>
      <c r="AI1267" s="16" t="str">
        <f>IF($AF1267="N/A","N/A",IF(AC1267&gt;1,"TBC","N/A"))</f>
        <v>N/A</v>
      </c>
      <c r="AJ1267" s="16" t="str">
        <f>IF($AF1267="N/A","N/A",IF(AC1267&gt;2,"TBC","N/A"))</f>
        <v>N/A</v>
      </c>
      <c r="AK1267" s="16" t="str">
        <f>IF($AF1267="N/A","N/A",IF(AC1267&gt;3,"TBC","N/A"))</f>
        <v>N/A</v>
      </c>
      <c r="AL1267" s="16" t="str">
        <f>IF(AC1267="N/A","N/A",IF(AC1267&gt;0,IF(SUM(AG1267:AK1267)&lt;&gt;AF1267,"CHECK","OK"),"N/A"))</f>
        <v>N/A</v>
      </c>
      <c r="AM1267" s="16" t="e">
        <f>IF(AD1267="N/A", L1267+T1267, L1267+AG1267)</f>
        <v>#VALUE!</v>
      </c>
      <c r="AN1267" s="16" t="str">
        <f>IF(AD1267="N/A", IF(U1267="N/A", "N/A", L1267+U1267), AD1267+AH1267)</f>
        <v>N/A</v>
      </c>
      <c r="AO1267" s="16" t="str">
        <f>IF(AD1267="N/A", IF(V1267="N/A", "N/A", L1267+V1267), IF(AI1267="N/A", "N/A", AD1267+AI1267))</f>
        <v>N/A</v>
      </c>
      <c r="AP1267" s="16" t="str">
        <f>IF(AD1267="N/A", IF(W1267="N/A", "N/A", L1267+W1267), IF(AJ1267="N/A", "N/A", AD1267+AJ1267))</f>
        <v>N/A</v>
      </c>
      <c r="AQ1267" s="16" t="str">
        <f>IF(AD1267="N/A", IF(X1267="N/A", "N/A", L1267+X1267), IF(AK1267="N/A", "N/A", AD1267+AK1267))</f>
        <v>N/A</v>
      </c>
      <c r="AR1267" s="15" t="s">
        <v>40</v>
      </c>
      <c r="AS1267" s="15" t="s">
        <v>40</v>
      </c>
      <c r="AT1267" s="15" t="s">
        <v>40</v>
      </c>
      <c r="AU1267" s="15" t="s">
        <v>40</v>
      </c>
      <c r="AV1267" s="15" t="s">
        <v>40</v>
      </c>
      <c r="AW1267" s="15" t="s">
        <v>40</v>
      </c>
      <c r="AX1267" s="15" t="s">
        <v>40</v>
      </c>
      <c r="AY1267" s="15" t="s">
        <v>40</v>
      </c>
      <c r="AZ1267" s="15" t="s">
        <v>40</v>
      </c>
      <c r="BA1267" s="15" t="s">
        <v>40</v>
      </c>
      <c r="BB1267" s="15" t="s">
        <v>40</v>
      </c>
      <c r="BC1267" s="15" t="s">
        <v>40</v>
      </c>
      <c r="BD1267" s="15" t="s">
        <v>40</v>
      </c>
      <c r="BE1267" s="15" t="s">
        <v>40</v>
      </c>
      <c r="BF1267" s="15" t="s">
        <v>40</v>
      </c>
      <c r="BG1267" s="15" t="s">
        <v>40</v>
      </c>
      <c r="BH1267" s="15" t="s">
        <v>40</v>
      </c>
      <c r="BJ1267" s="16" t="e">
        <f>IF(AR1267="R", $CA1267, IF(OR(AR1267="P", AR1267="T", AR1267="N"), 0, IF($C1267="DM", $T1267, IF(OR(AR1267="Y", AR1267="IR"),$AM1267,IF(AR1267="C", IF($BI1267="Y", IF($AF1267="N/A", $Q1267, $AF1267), IF($AG1267="N/A", $T1267,$AG1267)))))))</f>
        <v>#VALUE!</v>
      </c>
      <c r="BK1267" s="16" t="e">
        <f>IF(AS1267="R", $CA1267, IF(OR(AS1267="P", AS1267="T", AS1267="N"), 0, IF($C1267="DM", $T1267, IF(OR(AS1267="Y", AS1267="IR"),$AM1267,IF(AS1267="C", IF($BI1267="Y", IF($AF1267="N/A", $Q1267, $AF1267), IF($AG1267="N/A", $T1267,$AG1267)))))))</f>
        <v>#VALUE!</v>
      </c>
      <c r="BL1267" s="16" t="e">
        <f>IF(AT1267="R", $CA1267, IF(OR(AT1267="P", AT1267="T", AT1267="N"), 0, IF($C1267="DM", $T1267, IF(OR(AT1267="Y", AT1267="IR"),$AM1267,IF(AT1267="C", IF($BI1267="Y", IF($AF1267="N/A", $Q1267, $AF1267), IF($AG1267="N/A", $T1267,$AG1267)))))))</f>
        <v>#VALUE!</v>
      </c>
      <c r="BM1267" s="16" t="e">
        <f>IF(AU1267="R", $CA1267, IF(OR(AU1267="P", AU1267="T", AU1267="N"), 0, IF($C1267="DM", $T1267, IF(OR(AU1267="Y", AU1267="IR"),$AM1267,IF(AU1267="C", IF($BI1267="Y", IF($AF1267="N/A", $Q1267, $AF1267), IF($AG1267="N/A", $T1267,$AG1267)))))))</f>
        <v>#VALUE!</v>
      </c>
      <c r="BN1267" s="16" t="e">
        <f>IF(AV1267="R", $CA1267, IF(OR(AV1267="P", AV1267="T", AV1267="N"), 0, IF($C1267="DM", $T1267, IF(OR(AV1267="Y", AV1267="IR"),$AM1267,IF(AV1267="C", IF($BI1267="Y", IF($AF1267="N/A", $Q1267, $AF1267), IF($AG1267="N/A", $T1267,$AG1267)))))))</f>
        <v>#VALUE!</v>
      </c>
      <c r="BO1267" s="16" t="e">
        <f>IF(AW1267="R", $CA1267, IF(OR(AW1267="P", AW1267="T", AW1267="N"), 0, IF($C1267="DM", $T1267, IF(OR(AW1267="Y", AW1267="IR"),$AM1267,IF(AW1267="C", IF($BI1267="Y", IF($AF1267="N/A", $Q1267, $AF1267), IF($AG1267="N/A", $T1267,$AG1267)))))))</f>
        <v>#VALUE!</v>
      </c>
      <c r="BP1267" s="16" t="e">
        <f>IF(AX1267="R", $CA1267, IF(OR(AX1267="P", AX1267="T", AX1267="N"), 0, IF($C1267="DM", $T1267, IF(OR(AX1267="Y", AX1267="IR"),$AM1267,IF(AX1267="C", IF($BI1267="Y", IF($AF1267="N/A", $Q1267, $AF1267), IF($AG1267="N/A", $T1267,$AG1267)))))))</f>
        <v>#VALUE!</v>
      </c>
      <c r="BQ1267" s="16" t="e">
        <f>IF(AY1267="R", $CA1267, IF(OR(AY1267="P", AY1267="T", AY1267="N"), 0, IF($C1267="DM", $T1267, IF(OR(AY1267="Y", AY1267="IR"),$AM1267,IF(AY1267="C", IF($BI1267="Y", IF($AF1267="N/A", $Q1267, $AF1267), IF($AG1267="N/A", $T1267,$AG1267)))))))</f>
        <v>#VALUE!</v>
      </c>
      <c r="BR1267" s="16" t="e">
        <f>IF(AZ1267="R", $CA1267, IF(OR(AZ1267="P", AZ1267="T", AZ1267="N"), 0, IF($C1267="DM", $T1267, IF(OR(AZ1267="Y", AZ1267="IR"),$AM1267,IF(AZ1267="C", IF($BI1267="Y", IF($AF1267="N/A", $Q1267, $AF1267), IF($AG1267="N/A", $T1267,$AG1267)))))))</f>
        <v>#VALUE!</v>
      </c>
      <c r="BS1267" s="16" t="e">
        <f>IF(BA1267="R", $CA1267, IF(OR(BA1267="P", BA1267="T", BA1267="N"), 0, IF($C1267="DM", $T1267, IF(OR(BA1267="Y", BA1267="IR"),$AM1267,IF(BA1267="C", IF($BI1267="Y", IF($AF1267="N/A", $Q1267, $AF1267), IF($AG1267="N/A", $T1267,$AG1267)))))))</f>
        <v>#VALUE!</v>
      </c>
      <c r="BT1267" s="16" t="e">
        <f>IF(BB1267="R", $CA1267, IF(OR(BB1267="P", BB1267="T", BB1267="N"), 0, IF($C1267="DM", $T1267, IF(OR(BB1267="Y", BB1267="IR"),$AM1267,IF(BB1267="C", IF($BI1267="Y", IF($BA1267="C", IF($AF1267="N/A", $Q1267, $AF1267), IF($AF1267="N/A", $T1267, $AM1267)), IF($AG1267="N/A", $T1267,$AG1267)))))))</f>
        <v>#VALUE!</v>
      </c>
      <c r="BU1267" s="16" t="e">
        <f>IF(BC1267="R", $CA1267, IF(OR(BC1267="P", BC1267="T", BC1267="N"), 0, IF($C1267="DM", $T1267, IF(OR(BC1267="Y", BC1267="IR"),$AM1267,IF(BC1267="C", IF($BI1267="Y", IF($BA1267="C", IF($AF1267="N/A", $Q1267, $AF1267), IF($AF1267="N/A", $T1267, $AM1267)), IF($AG1267="N/A", $T1267,$AG1267)))))))</f>
        <v>#VALUE!</v>
      </c>
      <c r="BV1267" s="16" t="e">
        <f>IF(BD1267="R", $CA1267, IF(OR(BD1267="P", BD1267="T", BD1267="N"), 0, IF($C1267="DM", $T1267, IF(OR(BD1267="Y", BD1267="IR"),$AM1267,IF(BD1267="C", IF($BI1267="Y", IF($BA1267="C", IF($AF1267="N/A", $Q1267, $AF1267), IF($AF1267="N/A", $T1267, $AM1267)), IF($AG1267="N/A", $T1267,$AG1267)))))))</f>
        <v>#VALUE!</v>
      </c>
      <c r="BW1267" s="16" t="e">
        <f>IF(BE1267="R", $CA1267, IF(OR(BE1267="P", BE1267="T", BE1267="N"), 0, IF($C1267="DM", $T1267, IF(OR(BE1267="Y", BE1267="IR"),$AM1267,IF(BE1267="C", IF($BI1267="Y", IF($BA1267="C", IF($AF1267="N/A", $Q1267, $AF1267), IF($AF1267="N/A", $T1267, $AM1267)), IF($AG1267="N/A", $T1267,$AG1267)))))))</f>
        <v>#VALUE!</v>
      </c>
      <c r="BX1267" s="16" t="e">
        <f>IF(BF1267="R", $CA1267, IF(OR(BF1267="P", BF1267="T", BF1267="N"), 0, IF($C1267="DM", $T1267, IF(OR(BF1267="Y", BF1267="IR"),$AM1267,IF(BF1267="C", IF($BI1267="Y", IF($BA1267="C", IF($AF1267="N/A", $Q1267, $AF1267), IF($AF1267="N/A", $T1267, $AM1267)), IF($AG1267="N/A", $T1267,$AG1267)))))))</f>
        <v>#VALUE!</v>
      </c>
      <c r="BY1267" s="16" t="e">
        <f>IF(BG1267="R", $CA1267, IF(OR(BG1267="P", BG1267="T", BG1267="N"), 0, IF($C1267="DM", $T1267, IF(OR(BG1267="Y", BG1267="IR"),$AM1267,IF(BG1267="C", IF($BI1267="Y", IF($BA1267="C", IF($AF1267="N/A", $Q1267, $AF1267), IF($AF1267="N/A", $T1267, $AM1267)), IF($AG1267="N/A", $T1267,$AG1267)))))))</f>
        <v>#VALUE!</v>
      </c>
      <c r="BZ1267" s="16" t="e">
        <f>IF(BH1267="R", $CA1267, IF(OR(BH1267="P", BH1267="T", BH1267="N"), 0, IF($C1267="DM", $T1267, IF(OR(BH1267="Y", BH1267="IR"),$AM1267,IF(BH1267="C", IF($BI1267="Y", IF($BA1267="C", IF($AF1267="N/A", $Q1267, $AF1267), IF($AF1267="N/A", $T1267, $AM1267)), IF($AG1267="N/A", $T1267,$AG1267)))))))</f>
        <v>#VALUE!</v>
      </c>
      <c r="CA1267" s="15" t="s">
        <v>75</v>
      </c>
      <c r="CB1267" s="16" t="e">
        <f>BZ1267</f>
        <v>#VALUE!</v>
      </c>
      <c r="CC1267" s="15" t="str">
        <f>IF(OR($BH1267="T", $BH1267="R"), 0, IF($BH1267="C", IF($BI1267="Y", IF($BA1267="C", 0, IF(AF1267="N/A", Q1267-T1267, AF1267-AG1267)), IF($AF1267="N/A", U1267, AH1267)), AN1267))</f>
        <v>N/A</v>
      </c>
      <c r="CD1267" s="15" t="str">
        <f>IF(OR($BH1267="T", $BH1267="R"), 0, IF($BH1267="C", IF($BI1267="Y", 0, IF($AF1267="N/A", V1267, AI1267)), AO1267))</f>
        <v>N/A</v>
      </c>
      <c r="CE1267" s="15" t="str">
        <f>IF(OR($BH1267="T", $BH1267="R"), 0, IF($BH1267="C", IF($BI1267="Y", 0, IF($AF1267="N/A", W1267, AJ1267)), AP1267))</f>
        <v>N/A</v>
      </c>
      <c r="CF1267" s="15" t="str">
        <f>IF(OR($BH1267="T", $BH1267="R"), 0, IF($BH1267="C", IF($BI1267="Y", 0, IF($AF1267="N/A", X1267, AK1267)), AQ1267))</f>
        <v>N/A</v>
      </c>
    </row>
    <row r="1268" spans="1:84" x14ac:dyDescent="0.25">
      <c r="A1268" s="14">
        <v>6245</v>
      </c>
      <c r="B1268" s="15"/>
      <c r="C1268" s="15"/>
      <c r="D1268" s="15"/>
      <c r="E1268" s="15" t="e">
        <f>VLOOKUP(B1268, 'Rookie Year'!$A$2:$B$55679,2,FALSE)</f>
        <v>#N/A</v>
      </c>
      <c r="F1268" s="15">
        <v>2024</v>
      </c>
      <c r="G1268" s="15" t="s">
        <v>42</v>
      </c>
      <c r="H1268" s="15"/>
      <c r="I1268" s="16"/>
      <c r="J1268" s="15"/>
      <c r="K1268" s="17">
        <f>IF(AND(G1268&lt;&gt;"N",R1268="N/A"), IF(I1268&lt;4, 0, 0.25),IF(I1268=1, IF(J1268=1,0.25, 0.25), IF(I1268&lt;13, 0.25, IF(I1268&lt;26, 0.4, IF(I1268&lt;51, 0.6, 0.75)))))</f>
        <v>0.25</v>
      </c>
      <c r="L1268" s="16">
        <f>I1268-M1268</f>
        <v>0</v>
      </c>
      <c r="M1268" s="16">
        <f>ROUNDUP(I1268*K1268,0)</f>
        <v>0</v>
      </c>
      <c r="N1268" s="16">
        <f>M1268*J1268</f>
        <v>0</v>
      </c>
      <c r="O1268" s="16">
        <v>0</v>
      </c>
      <c r="P1268" s="16">
        <v>0</v>
      </c>
      <c r="Q1268" s="16">
        <f>N1268-O1268-P1268</f>
        <v>0</v>
      </c>
      <c r="R1268" s="15" t="s">
        <v>75</v>
      </c>
      <c r="S1268" s="15">
        <f>IF(R1268="N/A", J1268-($B$1-F1268), J1268-($B$1-R1268))</f>
        <v>0</v>
      </c>
      <c r="T1268" s="16" t="str">
        <f>IF($S1268&lt;1, "N/A", $M1268)</f>
        <v>N/A</v>
      </c>
      <c r="U1268" s="16" t="str">
        <f>IF($S1268&lt;2, "N/A", $M1268)</f>
        <v>N/A</v>
      </c>
      <c r="V1268" s="16" t="str">
        <f>IF($S1268&lt;3, "N/A", $M1268)</f>
        <v>N/A</v>
      </c>
      <c r="W1268" s="16" t="str">
        <f>IF($S1268&lt;4, "N/A", $M1268)</f>
        <v>N/A</v>
      </c>
      <c r="X1268" s="16" t="str">
        <f>IF($S1268&lt;5, "N/A", $M1268)</f>
        <v>N/A</v>
      </c>
      <c r="Y1268" s="15" t="str">
        <f>IF(SUM(T1268:X1268)&lt;&gt;Q1268, "CHECK", "OK")</f>
        <v>OK</v>
      </c>
      <c r="Z1268" s="15" t="str">
        <f>IF(F1268=$B$1, "No", IF(S1268=1, "Yes", "No"))</f>
        <v>No</v>
      </c>
      <c r="AA1268" s="18" t="str">
        <f>IF(C1268="DM", "N/A", IF(Z1268="No","N/A",VLOOKUP(B1268,'Extension List'!$A$3:$R$1972,18,FALSE)))</f>
        <v>N/A</v>
      </c>
      <c r="AB1268" s="15" t="str">
        <f>IF(C1268="DM", "N/A", IF(Z1268="No","N/A",VLOOKUP(B1268,'Extension List'!$A$3:$T$1972,20,FALSE)))</f>
        <v>N/A</v>
      </c>
      <c r="AC1268" s="15" t="str">
        <f>IF(AA1268="N/A", "N/A", 0)</f>
        <v>N/A</v>
      </c>
      <c r="AD1268" s="16" t="str">
        <f>IF(AE1268="N/A", "N/A", AA1268-AE1268)</f>
        <v>N/A</v>
      </c>
      <c r="AE1268" s="16" t="str">
        <f>IF(AA1268="N/A", "N/A", IF(AC1268&gt;0, IF(AA1268&lt;13, ROUNDUP(0.25*AA1268,0), IF(AA1268&lt;26, ROUNDUP(0.4*AA1268,0), IF(AA1268&lt;51, ROUNDUP(0.6*AA1268,0), ROUNDUP(0.75*AA1268,0)))), "N/A"))</f>
        <v>N/A</v>
      </c>
      <c r="AF1268" s="16" t="str">
        <f>IF(AD1268="N/A","N/A", (AE1268*AC1268)+Q1268)</f>
        <v>N/A</v>
      </c>
      <c r="AG1268" s="16" t="str">
        <f>IF($AF1268="N/A", "N/A", "TBC")</f>
        <v>N/A</v>
      </c>
      <c r="AH1268" s="16" t="str">
        <f>IF($AF1268="N/A", "N/A", "TBC")</f>
        <v>N/A</v>
      </c>
      <c r="AI1268" s="16" t="str">
        <f>IF($AF1268="N/A","N/A",IF(AC1268&gt;1,"TBC","N/A"))</f>
        <v>N/A</v>
      </c>
      <c r="AJ1268" s="16" t="str">
        <f>IF($AF1268="N/A","N/A",IF(AC1268&gt;2,"TBC","N/A"))</f>
        <v>N/A</v>
      </c>
      <c r="AK1268" s="16" t="str">
        <f>IF($AF1268="N/A","N/A",IF(AC1268&gt;3,"TBC","N/A"))</f>
        <v>N/A</v>
      </c>
      <c r="AL1268" s="16" t="str">
        <f>IF(AC1268="N/A","N/A",IF(AC1268&gt;0,IF(SUM(AG1268:AK1268)&lt;&gt;AF1268,"CHECK","OK"),"N/A"))</f>
        <v>N/A</v>
      </c>
      <c r="AM1268" s="16" t="e">
        <f>IF(AD1268="N/A", L1268+T1268, L1268+AG1268)</f>
        <v>#VALUE!</v>
      </c>
      <c r="AN1268" s="16" t="str">
        <f>IF(AD1268="N/A", IF(U1268="N/A", "N/A", L1268+U1268), AD1268+AH1268)</f>
        <v>N/A</v>
      </c>
      <c r="AO1268" s="16" t="str">
        <f>IF(AD1268="N/A", IF(V1268="N/A", "N/A", L1268+V1268), IF(AI1268="N/A", "N/A", AD1268+AI1268))</f>
        <v>N/A</v>
      </c>
      <c r="AP1268" s="16" t="str">
        <f>IF(AD1268="N/A", IF(W1268="N/A", "N/A", L1268+W1268), IF(AJ1268="N/A", "N/A", AD1268+AJ1268))</f>
        <v>N/A</v>
      </c>
      <c r="AQ1268" s="16" t="str">
        <f>IF(AD1268="N/A", IF(X1268="N/A", "N/A", L1268+X1268), IF(AK1268="N/A", "N/A", AD1268+AK1268))</f>
        <v>N/A</v>
      </c>
      <c r="AR1268" s="15" t="s">
        <v>40</v>
      </c>
      <c r="AS1268" s="15" t="s">
        <v>40</v>
      </c>
      <c r="AT1268" s="15" t="s">
        <v>40</v>
      </c>
      <c r="AU1268" s="15" t="s">
        <v>40</v>
      </c>
      <c r="AV1268" s="15" t="s">
        <v>40</v>
      </c>
      <c r="AW1268" s="15" t="s">
        <v>40</v>
      </c>
      <c r="AX1268" s="15" t="s">
        <v>40</v>
      </c>
      <c r="AY1268" s="15" t="s">
        <v>40</v>
      </c>
      <c r="AZ1268" s="15" t="s">
        <v>40</v>
      </c>
      <c r="BA1268" s="15" t="s">
        <v>40</v>
      </c>
      <c r="BB1268" s="15" t="s">
        <v>40</v>
      </c>
      <c r="BC1268" s="15" t="s">
        <v>40</v>
      </c>
      <c r="BD1268" s="15" t="s">
        <v>40</v>
      </c>
      <c r="BE1268" s="15" t="s">
        <v>40</v>
      </c>
      <c r="BF1268" s="15" t="s">
        <v>40</v>
      </c>
      <c r="BG1268" s="15" t="s">
        <v>40</v>
      </c>
      <c r="BH1268" s="15" t="s">
        <v>40</v>
      </c>
      <c r="BJ1268" s="16" t="e">
        <f>IF(AR1268="R", $CA1268, IF(OR(AR1268="P", AR1268="T", AR1268="N"), 0, IF($C1268="DM", $T1268, IF(OR(AR1268="Y", AR1268="IR"),$AM1268,IF(AR1268="C", IF($BI1268="Y", IF($AF1268="N/A", $Q1268, $AF1268), IF($AG1268="N/A", $T1268,$AG1268)))))))</f>
        <v>#VALUE!</v>
      </c>
      <c r="BK1268" s="16" t="e">
        <f>IF(AS1268="R", $CA1268, IF(OR(AS1268="P", AS1268="T", AS1268="N"), 0, IF($C1268="DM", $T1268, IF(OR(AS1268="Y", AS1268="IR"),$AM1268,IF(AS1268="C", IF($BI1268="Y", IF($AF1268="N/A", $Q1268, $AF1268), IF($AG1268="N/A", $T1268,$AG1268)))))))</f>
        <v>#VALUE!</v>
      </c>
      <c r="BL1268" s="16" t="e">
        <f>IF(AT1268="R", $CA1268, IF(OR(AT1268="P", AT1268="T", AT1268="N"), 0, IF($C1268="DM", $T1268, IF(OR(AT1268="Y", AT1268="IR"),$AM1268,IF(AT1268="C", IF($BI1268="Y", IF($AF1268="N/A", $Q1268, $AF1268), IF($AG1268="N/A", $T1268,$AG1268)))))))</f>
        <v>#VALUE!</v>
      </c>
      <c r="BM1268" s="16" t="e">
        <f>IF(AU1268="R", $CA1268, IF(OR(AU1268="P", AU1268="T", AU1268="N"), 0, IF($C1268="DM", $T1268, IF(OR(AU1268="Y", AU1268="IR"),$AM1268,IF(AU1268="C", IF($BI1268="Y", IF($AF1268="N/A", $Q1268, $AF1268), IF($AG1268="N/A", $T1268,$AG1268)))))))</f>
        <v>#VALUE!</v>
      </c>
      <c r="BN1268" s="16" t="e">
        <f>IF(AV1268="R", $CA1268, IF(OR(AV1268="P", AV1268="T", AV1268="N"), 0, IF($C1268="DM", $T1268, IF(OR(AV1268="Y", AV1268="IR"),$AM1268,IF(AV1268="C", IF($BI1268="Y", IF($AF1268="N/A", $Q1268, $AF1268), IF($AG1268="N/A", $T1268,$AG1268)))))))</f>
        <v>#VALUE!</v>
      </c>
      <c r="BO1268" s="16" t="e">
        <f>IF(AW1268="R", $CA1268, IF(OR(AW1268="P", AW1268="T", AW1268="N"), 0, IF($C1268="DM", $T1268, IF(OR(AW1268="Y", AW1268="IR"),$AM1268,IF(AW1268="C", IF($BI1268="Y", IF($AF1268="N/A", $Q1268, $AF1268), IF($AG1268="N/A", $T1268,$AG1268)))))))</f>
        <v>#VALUE!</v>
      </c>
      <c r="BP1268" s="16" t="e">
        <f>IF(AX1268="R", $CA1268, IF(OR(AX1268="P", AX1268="T", AX1268="N"), 0, IF($C1268="DM", $T1268, IF(OR(AX1268="Y", AX1268="IR"),$AM1268,IF(AX1268="C", IF($BI1268="Y", IF($AF1268="N/A", $Q1268, $AF1268), IF($AG1268="N/A", $T1268,$AG1268)))))))</f>
        <v>#VALUE!</v>
      </c>
      <c r="BQ1268" s="16" t="e">
        <f>IF(AY1268="R", $CA1268, IF(OR(AY1268="P", AY1268="T", AY1268="N"), 0, IF($C1268="DM", $T1268, IF(OR(AY1268="Y", AY1268="IR"),$AM1268,IF(AY1268="C", IF($BI1268="Y", IF($AF1268="N/A", $Q1268, $AF1268), IF($AG1268="N/A", $T1268,$AG1268)))))))</f>
        <v>#VALUE!</v>
      </c>
      <c r="BR1268" s="16" t="e">
        <f>IF(AZ1268="R", $CA1268, IF(OR(AZ1268="P", AZ1268="T", AZ1268="N"), 0, IF($C1268="DM", $T1268, IF(OR(AZ1268="Y", AZ1268="IR"),$AM1268,IF(AZ1268="C", IF($BI1268="Y", IF($AF1268="N/A", $Q1268, $AF1268), IF($AG1268="N/A", $T1268,$AG1268)))))))</f>
        <v>#VALUE!</v>
      </c>
      <c r="BS1268" s="16" t="e">
        <f>IF(BA1268="R", $CA1268, IF(OR(BA1268="P", BA1268="T", BA1268="N"), 0, IF($C1268="DM", $T1268, IF(OR(BA1268="Y", BA1268="IR"),$AM1268,IF(BA1268="C", IF($BI1268="Y", IF($AF1268="N/A", $Q1268, $AF1268), IF($AG1268="N/A", $T1268,$AG1268)))))))</f>
        <v>#VALUE!</v>
      </c>
      <c r="BT1268" s="16" t="e">
        <f>IF(BB1268="R", $CA1268, IF(OR(BB1268="P", BB1268="T", BB1268="N"), 0, IF($C1268="DM", $T1268, IF(OR(BB1268="Y", BB1268="IR"),$AM1268,IF(BB1268="C", IF($BI1268="Y", IF($BA1268="C", IF($AF1268="N/A", $Q1268, $AF1268), IF($AF1268="N/A", $T1268, $AM1268)), IF($AG1268="N/A", $T1268,$AG1268)))))))</f>
        <v>#VALUE!</v>
      </c>
      <c r="BU1268" s="16" t="e">
        <f>IF(BC1268="R", $CA1268, IF(OR(BC1268="P", BC1268="T", BC1268="N"), 0, IF($C1268="DM", $T1268, IF(OR(BC1268="Y", BC1268="IR"),$AM1268,IF(BC1268="C", IF($BI1268="Y", IF($BA1268="C", IF($AF1268="N/A", $Q1268, $AF1268), IF($AF1268="N/A", $T1268, $AM1268)), IF($AG1268="N/A", $T1268,$AG1268)))))))</f>
        <v>#VALUE!</v>
      </c>
      <c r="BV1268" s="16" t="e">
        <f>IF(BD1268="R", $CA1268, IF(OR(BD1268="P", BD1268="T", BD1268="N"), 0, IF($C1268="DM", $T1268, IF(OR(BD1268="Y", BD1268="IR"),$AM1268,IF(BD1268="C", IF($BI1268="Y", IF($BA1268="C", IF($AF1268="N/A", $Q1268, $AF1268), IF($AF1268="N/A", $T1268, $AM1268)), IF($AG1268="N/A", $T1268,$AG1268)))))))</f>
        <v>#VALUE!</v>
      </c>
      <c r="BW1268" s="16" t="e">
        <f>IF(BE1268="R", $CA1268, IF(OR(BE1268="P", BE1268="T", BE1268="N"), 0, IF($C1268="DM", $T1268, IF(OR(BE1268="Y", BE1268="IR"),$AM1268,IF(BE1268="C", IF($BI1268="Y", IF($BA1268="C", IF($AF1268="N/A", $Q1268, $AF1268), IF($AF1268="N/A", $T1268, $AM1268)), IF($AG1268="N/A", $T1268,$AG1268)))))))</f>
        <v>#VALUE!</v>
      </c>
      <c r="BX1268" s="16" t="e">
        <f>IF(BF1268="R", $CA1268, IF(OR(BF1268="P", BF1268="T", BF1268="N"), 0, IF($C1268="DM", $T1268, IF(OR(BF1268="Y", BF1268="IR"),$AM1268,IF(BF1268="C", IF($BI1268="Y", IF($BA1268="C", IF($AF1268="N/A", $Q1268, $AF1268), IF($AF1268="N/A", $T1268, $AM1268)), IF($AG1268="N/A", $T1268,$AG1268)))))))</f>
        <v>#VALUE!</v>
      </c>
      <c r="BY1268" s="16" t="e">
        <f>IF(BG1268="R", $CA1268, IF(OR(BG1268="P", BG1268="T", BG1268="N"), 0, IF($C1268="DM", $T1268, IF(OR(BG1268="Y", BG1268="IR"),$AM1268,IF(BG1268="C", IF($BI1268="Y", IF($BA1268="C", IF($AF1268="N/A", $Q1268, $AF1268), IF($AF1268="N/A", $T1268, $AM1268)), IF($AG1268="N/A", $T1268,$AG1268)))))))</f>
        <v>#VALUE!</v>
      </c>
      <c r="BZ1268" s="16" t="e">
        <f>IF(BH1268="R", $CA1268, IF(OR(BH1268="P", BH1268="T", BH1268="N"), 0, IF($C1268="DM", $T1268, IF(OR(BH1268="Y", BH1268="IR"),$AM1268,IF(BH1268="C", IF($BI1268="Y", IF($BA1268="C", IF($AF1268="N/A", $Q1268, $AF1268), IF($AF1268="N/A", $T1268, $AM1268)), IF($AG1268="N/A", $T1268,$AG1268)))))))</f>
        <v>#VALUE!</v>
      </c>
      <c r="CA1268" s="15" t="s">
        <v>75</v>
      </c>
      <c r="CB1268" s="16" t="e">
        <f>BZ1268</f>
        <v>#VALUE!</v>
      </c>
      <c r="CC1268" s="15" t="str">
        <f>IF(OR($BH1268="T", $BH1268="R"), 0, IF($BH1268="C", IF($BI1268="Y", IF($BA1268="C", 0, IF(AF1268="N/A", Q1268-T1268, AF1268-AG1268)), IF($AF1268="N/A", U1268, AH1268)), AN1268))</f>
        <v>N/A</v>
      </c>
      <c r="CD1268" s="15" t="str">
        <f>IF(OR($BH1268="T", $BH1268="R"), 0, IF($BH1268="C", IF($BI1268="Y", 0, IF($AF1268="N/A", V1268, AI1268)), AO1268))</f>
        <v>N/A</v>
      </c>
      <c r="CE1268" s="15" t="str">
        <f>IF(OR($BH1268="T", $BH1268="R"), 0, IF($BH1268="C", IF($BI1268="Y", 0, IF($AF1268="N/A", W1268, AJ1268)), AP1268))</f>
        <v>N/A</v>
      </c>
      <c r="CF1268" s="15" t="str">
        <f>IF(OR($BH1268="T", $BH1268="R"), 0, IF($BH1268="C", IF($BI1268="Y", 0, IF($AF1268="N/A", X1268, AK1268)), AQ1268))</f>
        <v>N/A</v>
      </c>
    </row>
    <row r="1269" spans="1:84" x14ac:dyDescent="0.25">
      <c r="A1269" s="14">
        <v>6246</v>
      </c>
      <c r="B1269" s="15"/>
      <c r="C1269" s="15"/>
      <c r="D1269" s="15"/>
      <c r="E1269" s="15" t="e">
        <f>VLOOKUP(B1269, 'Rookie Year'!$A$2:$B$55679,2,FALSE)</f>
        <v>#N/A</v>
      </c>
      <c r="F1269" s="15">
        <v>2024</v>
      </c>
      <c r="G1269" s="15" t="s">
        <v>42</v>
      </c>
      <c r="H1269" s="15"/>
      <c r="I1269" s="16"/>
      <c r="J1269" s="15"/>
      <c r="K1269" s="17">
        <f>IF(AND(G1269&lt;&gt;"N",R1269="N/A"), IF(I1269&lt;4, 0, 0.25),IF(I1269=1, IF(J1269=1,0.25, 0.25), IF(I1269&lt;13, 0.25, IF(I1269&lt;26, 0.4, IF(I1269&lt;51, 0.6, 0.75)))))</f>
        <v>0.25</v>
      </c>
      <c r="L1269" s="16">
        <f>I1269-M1269</f>
        <v>0</v>
      </c>
      <c r="M1269" s="16">
        <f>ROUNDUP(I1269*K1269,0)</f>
        <v>0</v>
      </c>
      <c r="N1269" s="16">
        <f>M1269*J1269</f>
        <v>0</v>
      </c>
      <c r="O1269" s="16">
        <v>0</v>
      </c>
      <c r="P1269" s="16">
        <v>0</v>
      </c>
      <c r="Q1269" s="16">
        <f>N1269-O1269-P1269</f>
        <v>0</v>
      </c>
      <c r="R1269" s="15" t="s">
        <v>75</v>
      </c>
      <c r="S1269" s="15">
        <f>IF(R1269="N/A", J1269-($B$1-F1269), J1269-($B$1-R1269))</f>
        <v>0</v>
      </c>
      <c r="T1269" s="16" t="str">
        <f>IF($S1269&lt;1, "N/A", $M1269)</f>
        <v>N/A</v>
      </c>
      <c r="U1269" s="16" t="str">
        <f>IF($S1269&lt;2, "N/A", $M1269)</f>
        <v>N/A</v>
      </c>
      <c r="V1269" s="16" t="str">
        <f>IF($S1269&lt;3, "N/A", $M1269)</f>
        <v>N/A</v>
      </c>
      <c r="W1269" s="16" t="str">
        <f>IF($S1269&lt;4, "N/A", $M1269)</f>
        <v>N/A</v>
      </c>
      <c r="X1269" s="16" t="str">
        <f>IF($S1269&lt;5, "N/A", $M1269)</f>
        <v>N/A</v>
      </c>
      <c r="Y1269" s="15" t="str">
        <f>IF(SUM(T1269:X1269)&lt;&gt;Q1269, "CHECK", "OK")</f>
        <v>OK</v>
      </c>
      <c r="Z1269" s="15" t="str">
        <f>IF(F1269=$B$1, "No", IF(S1269=1, "Yes", "No"))</f>
        <v>No</v>
      </c>
      <c r="AA1269" s="18" t="str">
        <f>IF(C1269="DM", "N/A", IF(Z1269="No","N/A",VLOOKUP(B1269,'Extension List'!$A$3:$R$1972,18,FALSE)))</f>
        <v>N/A</v>
      </c>
      <c r="AB1269" s="15" t="str">
        <f>IF(C1269="DM", "N/A", IF(Z1269="No","N/A",VLOOKUP(B1269,'Extension List'!$A$3:$T$1972,20,FALSE)))</f>
        <v>N/A</v>
      </c>
      <c r="AC1269" s="15" t="str">
        <f>IF(AA1269="N/A", "N/A", 0)</f>
        <v>N/A</v>
      </c>
      <c r="AD1269" s="16" t="str">
        <f>IF(AE1269="N/A", "N/A", AA1269-AE1269)</f>
        <v>N/A</v>
      </c>
      <c r="AE1269" s="16" t="str">
        <f>IF(AA1269="N/A", "N/A", IF(AC1269&gt;0, IF(AA1269&lt;13, ROUNDUP(0.25*AA1269,0), IF(AA1269&lt;26, ROUNDUP(0.4*AA1269,0), IF(AA1269&lt;51, ROUNDUP(0.6*AA1269,0), ROUNDUP(0.75*AA1269,0)))), "N/A"))</f>
        <v>N/A</v>
      </c>
      <c r="AF1269" s="16" t="str">
        <f>IF(AD1269="N/A","N/A", (AE1269*AC1269)+Q1269)</f>
        <v>N/A</v>
      </c>
      <c r="AG1269" s="16" t="str">
        <f>IF($AF1269="N/A", "N/A", "TBC")</f>
        <v>N/A</v>
      </c>
      <c r="AH1269" s="16" t="str">
        <f>IF($AF1269="N/A", "N/A", "TBC")</f>
        <v>N/A</v>
      </c>
      <c r="AI1269" s="16" t="str">
        <f>IF($AF1269="N/A","N/A",IF(AC1269&gt;1,"TBC","N/A"))</f>
        <v>N/A</v>
      </c>
      <c r="AJ1269" s="16" t="str">
        <f>IF($AF1269="N/A","N/A",IF(AC1269&gt;2,"TBC","N/A"))</f>
        <v>N/A</v>
      </c>
      <c r="AK1269" s="16" t="str">
        <f>IF($AF1269="N/A","N/A",IF(AC1269&gt;3,"TBC","N/A"))</f>
        <v>N/A</v>
      </c>
      <c r="AL1269" s="16" t="str">
        <f>IF(AC1269="N/A","N/A",IF(AC1269&gt;0,IF(SUM(AG1269:AK1269)&lt;&gt;AF1269,"CHECK","OK"),"N/A"))</f>
        <v>N/A</v>
      </c>
      <c r="AM1269" s="16" t="e">
        <f>IF(AD1269="N/A", L1269+T1269, L1269+AG1269)</f>
        <v>#VALUE!</v>
      </c>
      <c r="AN1269" s="16" t="str">
        <f>IF(AD1269="N/A", IF(U1269="N/A", "N/A", L1269+U1269), AD1269+AH1269)</f>
        <v>N/A</v>
      </c>
      <c r="AO1269" s="16" t="str">
        <f>IF(AD1269="N/A", IF(V1269="N/A", "N/A", L1269+V1269), IF(AI1269="N/A", "N/A", AD1269+AI1269))</f>
        <v>N/A</v>
      </c>
      <c r="AP1269" s="16" t="str">
        <f>IF(AD1269="N/A", IF(W1269="N/A", "N/A", L1269+W1269), IF(AJ1269="N/A", "N/A", AD1269+AJ1269))</f>
        <v>N/A</v>
      </c>
      <c r="AQ1269" s="16" t="str">
        <f>IF(AD1269="N/A", IF(X1269="N/A", "N/A", L1269+X1269), IF(AK1269="N/A", "N/A", AD1269+AK1269))</f>
        <v>N/A</v>
      </c>
      <c r="AR1269" s="15" t="s">
        <v>40</v>
      </c>
      <c r="AS1269" s="15" t="s">
        <v>40</v>
      </c>
      <c r="AT1269" s="15" t="s">
        <v>40</v>
      </c>
      <c r="AU1269" s="15" t="s">
        <v>40</v>
      </c>
      <c r="AV1269" s="15" t="s">
        <v>40</v>
      </c>
      <c r="AW1269" s="15" t="s">
        <v>40</v>
      </c>
      <c r="AX1269" s="15" t="s">
        <v>40</v>
      </c>
      <c r="AY1269" s="15" t="s">
        <v>40</v>
      </c>
      <c r="AZ1269" s="15" t="s">
        <v>40</v>
      </c>
      <c r="BA1269" s="15" t="s">
        <v>40</v>
      </c>
      <c r="BB1269" s="15" t="s">
        <v>40</v>
      </c>
      <c r="BC1269" s="15" t="s">
        <v>40</v>
      </c>
      <c r="BD1269" s="15" t="s">
        <v>40</v>
      </c>
      <c r="BE1269" s="15" t="s">
        <v>40</v>
      </c>
      <c r="BF1269" s="15" t="s">
        <v>40</v>
      </c>
      <c r="BG1269" s="15" t="s">
        <v>40</v>
      </c>
      <c r="BH1269" s="15" t="s">
        <v>40</v>
      </c>
      <c r="BJ1269" s="16" t="e">
        <f>IF(AR1269="R", $CA1269, IF(OR(AR1269="P", AR1269="T", AR1269="N"), 0, IF($C1269="DM", $T1269, IF(OR(AR1269="Y", AR1269="IR"),$AM1269,IF(AR1269="C", IF($BI1269="Y", IF($AF1269="N/A", $Q1269, $AF1269), IF($AG1269="N/A", $T1269,$AG1269)))))))</f>
        <v>#VALUE!</v>
      </c>
      <c r="BK1269" s="16" t="e">
        <f>IF(AS1269="R", $CA1269, IF(OR(AS1269="P", AS1269="T", AS1269="N"), 0, IF($C1269="DM", $T1269, IF(OR(AS1269="Y", AS1269="IR"),$AM1269,IF(AS1269="C", IF($BI1269="Y", IF($AF1269="N/A", $Q1269, $AF1269), IF($AG1269="N/A", $T1269,$AG1269)))))))</f>
        <v>#VALUE!</v>
      </c>
      <c r="BL1269" s="16" t="e">
        <f>IF(AT1269="R", $CA1269, IF(OR(AT1269="P", AT1269="T", AT1269="N"), 0, IF($C1269="DM", $T1269, IF(OR(AT1269="Y", AT1269="IR"),$AM1269,IF(AT1269="C", IF($BI1269="Y", IF($AF1269="N/A", $Q1269, $AF1269), IF($AG1269="N/A", $T1269,$AG1269)))))))</f>
        <v>#VALUE!</v>
      </c>
      <c r="BM1269" s="16" t="e">
        <f>IF(AU1269="R", $CA1269, IF(OR(AU1269="P", AU1269="T", AU1269="N"), 0, IF($C1269="DM", $T1269, IF(OR(AU1269="Y", AU1269="IR"),$AM1269,IF(AU1269="C", IF($BI1269="Y", IF($AF1269="N/A", $Q1269, $AF1269), IF($AG1269="N/A", $T1269,$AG1269)))))))</f>
        <v>#VALUE!</v>
      </c>
      <c r="BN1269" s="16" t="e">
        <f>IF(AV1269="R", $CA1269, IF(OR(AV1269="P", AV1269="T", AV1269="N"), 0, IF($C1269="DM", $T1269, IF(OR(AV1269="Y", AV1269="IR"),$AM1269,IF(AV1269="C", IF($BI1269="Y", IF($AF1269="N/A", $Q1269, $AF1269), IF($AG1269="N/A", $T1269,$AG1269)))))))</f>
        <v>#VALUE!</v>
      </c>
      <c r="BO1269" s="16" t="e">
        <f>IF(AW1269="R", $CA1269, IF(OR(AW1269="P", AW1269="T", AW1269="N"), 0, IF($C1269="DM", $T1269, IF(OR(AW1269="Y", AW1269="IR"),$AM1269,IF(AW1269="C", IF($BI1269="Y", IF($AF1269="N/A", $Q1269, $AF1269), IF($AG1269="N/A", $T1269,$AG1269)))))))</f>
        <v>#VALUE!</v>
      </c>
      <c r="BP1269" s="16" t="e">
        <f>IF(AX1269="R", $CA1269, IF(OR(AX1269="P", AX1269="T", AX1269="N"), 0, IF($C1269="DM", $T1269, IF(OR(AX1269="Y", AX1269="IR"),$AM1269,IF(AX1269="C", IF($BI1269="Y", IF($AF1269="N/A", $Q1269, $AF1269), IF($AG1269="N/A", $T1269,$AG1269)))))))</f>
        <v>#VALUE!</v>
      </c>
      <c r="BQ1269" s="16" t="e">
        <f>IF(AY1269="R", $CA1269, IF(OR(AY1269="P", AY1269="T", AY1269="N"), 0, IF($C1269="DM", $T1269, IF(OR(AY1269="Y", AY1269="IR"),$AM1269,IF(AY1269="C", IF($BI1269="Y", IF($AF1269="N/A", $Q1269, $AF1269), IF($AG1269="N/A", $T1269,$AG1269)))))))</f>
        <v>#VALUE!</v>
      </c>
      <c r="BR1269" s="16" t="e">
        <f>IF(AZ1269="R", $CA1269, IF(OR(AZ1269="P", AZ1269="T", AZ1269="N"), 0, IF($C1269="DM", $T1269, IF(OR(AZ1269="Y", AZ1269="IR"),$AM1269,IF(AZ1269="C", IF($BI1269="Y", IF($AF1269="N/A", $Q1269, $AF1269), IF($AG1269="N/A", $T1269,$AG1269)))))))</f>
        <v>#VALUE!</v>
      </c>
      <c r="BS1269" s="16" t="e">
        <f>IF(BA1269="R", $CA1269, IF(OR(BA1269="P", BA1269="T", BA1269="N"), 0, IF($C1269="DM", $T1269, IF(OR(BA1269="Y", BA1269="IR"),$AM1269,IF(BA1269="C", IF($BI1269="Y", IF($AF1269="N/A", $Q1269, $AF1269), IF($AG1269="N/A", $T1269,$AG1269)))))))</f>
        <v>#VALUE!</v>
      </c>
      <c r="BT1269" s="16" t="e">
        <f>IF(BB1269="R", $CA1269, IF(OR(BB1269="P", BB1269="T", BB1269="N"), 0, IF($C1269="DM", $T1269, IF(OR(BB1269="Y", BB1269="IR"),$AM1269,IF(BB1269="C", IF($BI1269="Y", IF($BA1269="C", IF($AF1269="N/A", $Q1269, $AF1269), IF($AF1269="N/A", $T1269, $AM1269)), IF($AG1269="N/A", $T1269,$AG1269)))))))</f>
        <v>#VALUE!</v>
      </c>
      <c r="BU1269" s="16" t="e">
        <f>IF(BC1269="R", $CA1269, IF(OR(BC1269="P", BC1269="T", BC1269="N"), 0, IF($C1269="DM", $T1269, IF(OR(BC1269="Y", BC1269="IR"),$AM1269,IF(BC1269="C", IF($BI1269="Y", IF($BA1269="C", IF($AF1269="N/A", $Q1269, $AF1269), IF($AF1269="N/A", $T1269, $AM1269)), IF($AG1269="N/A", $T1269,$AG1269)))))))</f>
        <v>#VALUE!</v>
      </c>
      <c r="BV1269" s="16" t="e">
        <f>IF(BD1269="R", $CA1269, IF(OR(BD1269="P", BD1269="T", BD1269="N"), 0, IF($C1269="DM", $T1269, IF(OR(BD1269="Y", BD1269="IR"),$AM1269,IF(BD1269="C", IF($BI1269="Y", IF($BA1269="C", IF($AF1269="N/A", $Q1269, $AF1269), IF($AF1269="N/A", $T1269, $AM1269)), IF($AG1269="N/A", $T1269,$AG1269)))))))</f>
        <v>#VALUE!</v>
      </c>
      <c r="BW1269" s="16" t="e">
        <f>IF(BE1269="R", $CA1269, IF(OR(BE1269="P", BE1269="T", BE1269="N"), 0, IF($C1269="DM", $T1269, IF(OR(BE1269="Y", BE1269="IR"),$AM1269,IF(BE1269="C", IF($BI1269="Y", IF($BA1269="C", IF($AF1269="N/A", $Q1269, $AF1269), IF($AF1269="N/A", $T1269, $AM1269)), IF($AG1269="N/A", $T1269,$AG1269)))))))</f>
        <v>#VALUE!</v>
      </c>
      <c r="BX1269" s="16" t="e">
        <f>IF(BF1269="R", $CA1269, IF(OR(BF1269="P", BF1269="T", BF1269="N"), 0, IF($C1269="DM", $T1269, IF(OR(BF1269="Y", BF1269="IR"),$AM1269,IF(BF1269="C", IF($BI1269="Y", IF($BA1269="C", IF($AF1269="N/A", $Q1269, $AF1269), IF($AF1269="N/A", $T1269, $AM1269)), IF($AG1269="N/A", $T1269,$AG1269)))))))</f>
        <v>#VALUE!</v>
      </c>
      <c r="BY1269" s="16" t="e">
        <f>IF(BG1269="R", $CA1269, IF(OR(BG1269="P", BG1269="T", BG1269="N"), 0, IF($C1269="DM", $T1269, IF(OR(BG1269="Y", BG1269="IR"),$AM1269,IF(BG1269="C", IF($BI1269="Y", IF($BA1269="C", IF($AF1269="N/A", $Q1269, $AF1269), IF($AF1269="N/A", $T1269, $AM1269)), IF($AG1269="N/A", $T1269,$AG1269)))))))</f>
        <v>#VALUE!</v>
      </c>
      <c r="BZ1269" s="16" t="e">
        <f>IF(BH1269="R", $CA1269, IF(OR(BH1269="P", BH1269="T", BH1269="N"), 0, IF($C1269="DM", $T1269, IF(OR(BH1269="Y", BH1269="IR"),$AM1269,IF(BH1269="C", IF($BI1269="Y", IF($BA1269="C", IF($AF1269="N/A", $Q1269, $AF1269), IF($AF1269="N/A", $T1269, $AM1269)), IF($AG1269="N/A", $T1269,$AG1269)))))))</f>
        <v>#VALUE!</v>
      </c>
      <c r="CA1269" s="15" t="s">
        <v>75</v>
      </c>
      <c r="CB1269" s="16" t="e">
        <f>BZ1269</f>
        <v>#VALUE!</v>
      </c>
      <c r="CC1269" s="15" t="str">
        <f>IF(OR($BH1269="T", $BH1269="R"), 0, IF($BH1269="C", IF($BI1269="Y", IF($BA1269="C", 0, IF(AF1269="N/A", Q1269-T1269, AF1269-AG1269)), IF($AF1269="N/A", U1269, AH1269)), AN1269))</f>
        <v>N/A</v>
      </c>
      <c r="CD1269" s="15" t="str">
        <f>IF(OR($BH1269="T", $BH1269="R"), 0, IF($BH1269="C", IF($BI1269="Y", 0, IF($AF1269="N/A", V1269, AI1269)), AO1269))</f>
        <v>N/A</v>
      </c>
      <c r="CE1269" s="15" t="str">
        <f>IF(OR($BH1269="T", $BH1269="R"), 0, IF($BH1269="C", IF($BI1269="Y", 0, IF($AF1269="N/A", W1269, AJ1269)), AP1269))</f>
        <v>N/A</v>
      </c>
      <c r="CF1269" s="15" t="str">
        <f>IF(OR($BH1269="T", $BH1269="R"), 0, IF($BH1269="C", IF($BI1269="Y", 0, IF($AF1269="N/A", X1269, AK1269)), AQ1269))</f>
        <v>N/A</v>
      </c>
    </row>
    <row r="1270" spans="1:84" x14ac:dyDescent="0.25">
      <c r="A1270" s="14">
        <v>6247</v>
      </c>
      <c r="B1270" s="15"/>
      <c r="C1270" s="15"/>
      <c r="D1270" s="15"/>
      <c r="E1270" s="15" t="e">
        <f>VLOOKUP(B1270, 'Rookie Year'!$A$2:$B$55679,2,FALSE)</f>
        <v>#N/A</v>
      </c>
      <c r="F1270" s="15">
        <v>2024</v>
      </c>
      <c r="G1270" s="15" t="s">
        <v>42</v>
      </c>
      <c r="H1270" s="15"/>
      <c r="I1270" s="16"/>
      <c r="J1270" s="15"/>
      <c r="K1270" s="17">
        <f>IF(AND(G1270&lt;&gt;"N",R1270="N/A"), IF(I1270&lt;4, 0, 0.25),IF(I1270=1, IF(J1270=1,0.25, 0.25), IF(I1270&lt;13, 0.25, IF(I1270&lt;26, 0.4, IF(I1270&lt;51, 0.6, 0.75)))))</f>
        <v>0.25</v>
      </c>
      <c r="L1270" s="16">
        <f>I1270-M1270</f>
        <v>0</v>
      </c>
      <c r="M1270" s="16">
        <f>ROUNDUP(I1270*K1270,0)</f>
        <v>0</v>
      </c>
      <c r="N1270" s="16">
        <f>M1270*J1270</f>
        <v>0</v>
      </c>
      <c r="O1270" s="16">
        <v>0</v>
      </c>
      <c r="P1270" s="16">
        <v>0</v>
      </c>
      <c r="Q1270" s="16">
        <f>N1270-O1270-P1270</f>
        <v>0</v>
      </c>
      <c r="R1270" s="15" t="s">
        <v>75</v>
      </c>
      <c r="S1270" s="15">
        <f>IF(R1270="N/A", J1270-($B$1-F1270), J1270-($B$1-R1270))</f>
        <v>0</v>
      </c>
      <c r="T1270" s="16" t="str">
        <f>IF($S1270&lt;1, "N/A", $M1270)</f>
        <v>N/A</v>
      </c>
      <c r="U1270" s="16" t="str">
        <f>IF($S1270&lt;2, "N/A", $M1270)</f>
        <v>N/A</v>
      </c>
      <c r="V1270" s="16" t="str">
        <f>IF($S1270&lt;3, "N/A", $M1270)</f>
        <v>N/A</v>
      </c>
      <c r="W1270" s="16" t="str">
        <f>IF($S1270&lt;4, "N/A", $M1270)</f>
        <v>N/A</v>
      </c>
      <c r="X1270" s="16" t="str">
        <f>IF($S1270&lt;5, "N/A", $M1270)</f>
        <v>N/A</v>
      </c>
      <c r="Y1270" s="15" t="str">
        <f>IF(SUM(T1270:X1270)&lt;&gt;Q1270, "CHECK", "OK")</f>
        <v>OK</v>
      </c>
      <c r="Z1270" s="15" t="str">
        <f>IF(F1270=$B$1, "No", IF(S1270=1, "Yes", "No"))</f>
        <v>No</v>
      </c>
      <c r="AA1270" s="18" t="str">
        <f>IF(C1270="DM", "N/A", IF(Z1270="No","N/A",VLOOKUP(B1270,'Extension List'!$A$3:$R$1972,18,FALSE)))</f>
        <v>N/A</v>
      </c>
      <c r="AB1270" s="15" t="str">
        <f>IF(C1270="DM", "N/A", IF(Z1270="No","N/A",VLOOKUP(B1270,'Extension List'!$A$3:$T$1972,20,FALSE)))</f>
        <v>N/A</v>
      </c>
      <c r="AC1270" s="15" t="str">
        <f>IF(AA1270="N/A", "N/A", 0)</f>
        <v>N/A</v>
      </c>
      <c r="AD1270" s="16" t="str">
        <f>IF(AE1270="N/A", "N/A", AA1270-AE1270)</f>
        <v>N/A</v>
      </c>
      <c r="AE1270" s="16" t="str">
        <f>IF(AA1270="N/A", "N/A", IF(AC1270&gt;0, IF(AA1270&lt;13, ROUNDUP(0.25*AA1270,0), IF(AA1270&lt;26, ROUNDUP(0.4*AA1270,0), IF(AA1270&lt;51, ROUNDUP(0.6*AA1270,0), ROUNDUP(0.75*AA1270,0)))), "N/A"))</f>
        <v>N/A</v>
      </c>
      <c r="AF1270" s="16" t="str">
        <f>IF(AD1270="N/A","N/A", (AE1270*AC1270)+Q1270)</f>
        <v>N/A</v>
      </c>
      <c r="AG1270" s="16" t="str">
        <f>IF($AF1270="N/A", "N/A", "TBC")</f>
        <v>N/A</v>
      </c>
      <c r="AH1270" s="16" t="str">
        <f>IF($AF1270="N/A", "N/A", "TBC")</f>
        <v>N/A</v>
      </c>
      <c r="AI1270" s="16" t="str">
        <f>IF($AF1270="N/A","N/A",IF(AC1270&gt;1,"TBC","N/A"))</f>
        <v>N/A</v>
      </c>
      <c r="AJ1270" s="16" t="str">
        <f>IF($AF1270="N/A","N/A",IF(AC1270&gt;2,"TBC","N/A"))</f>
        <v>N/A</v>
      </c>
      <c r="AK1270" s="16" t="str">
        <f>IF($AF1270="N/A","N/A",IF(AC1270&gt;3,"TBC","N/A"))</f>
        <v>N/A</v>
      </c>
      <c r="AL1270" s="16" t="str">
        <f>IF(AC1270="N/A","N/A",IF(AC1270&gt;0,IF(SUM(AG1270:AK1270)&lt;&gt;AF1270,"CHECK","OK"),"N/A"))</f>
        <v>N/A</v>
      </c>
      <c r="AM1270" s="16" t="e">
        <f>IF(AD1270="N/A", L1270+T1270, L1270+AG1270)</f>
        <v>#VALUE!</v>
      </c>
      <c r="AN1270" s="16" t="str">
        <f>IF(AD1270="N/A", IF(U1270="N/A", "N/A", L1270+U1270), AD1270+AH1270)</f>
        <v>N/A</v>
      </c>
      <c r="AO1270" s="16" t="str">
        <f>IF(AD1270="N/A", IF(V1270="N/A", "N/A", L1270+V1270), IF(AI1270="N/A", "N/A", AD1270+AI1270))</f>
        <v>N/A</v>
      </c>
      <c r="AP1270" s="16" t="str">
        <f>IF(AD1270="N/A", IF(W1270="N/A", "N/A", L1270+W1270), IF(AJ1270="N/A", "N/A", AD1270+AJ1270))</f>
        <v>N/A</v>
      </c>
      <c r="AQ1270" s="16" t="str">
        <f>IF(AD1270="N/A", IF(X1270="N/A", "N/A", L1270+X1270), IF(AK1270="N/A", "N/A", AD1270+AK1270))</f>
        <v>N/A</v>
      </c>
      <c r="AR1270" s="15" t="s">
        <v>40</v>
      </c>
      <c r="AS1270" s="15" t="s">
        <v>40</v>
      </c>
      <c r="AT1270" s="15" t="s">
        <v>40</v>
      </c>
      <c r="AU1270" s="15" t="s">
        <v>40</v>
      </c>
      <c r="AV1270" s="15" t="s">
        <v>40</v>
      </c>
      <c r="AW1270" s="15" t="s">
        <v>40</v>
      </c>
      <c r="AX1270" s="15" t="s">
        <v>40</v>
      </c>
      <c r="AY1270" s="15" t="s">
        <v>40</v>
      </c>
      <c r="AZ1270" s="15" t="s">
        <v>40</v>
      </c>
      <c r="BA1270" s="15" t="s">
        <v>40</v>
      </c>
      <c r="BB1270" s="15" t="s">
        <v>40</v>
      </c>
      <c r="BC1270" s="15" t="s">
        <v>40</v>
      </c>
      <c r="BD1270" s="15" t="s">
        <v>40</v>
      </c>
      <c r="BE1270" s="15" t="s">
        <v>40</v>
      </c>
      <c r="BF1270" s="15" t="s">
        <v>40</v>
      </c>
      <c r="BG1270" s="15" t="s">
        <v>40</v>
      </c>
      <c r="BH1270" s="15" t="s">
        <v>40</v>
      </c>
      <c r="BJ1270" s="16" t="e">
        <f>IF(AR1270="R", $CA1270, IF(OR(AR1270="P", AR1270="T", AR1270="N"), 0, IF($C1270="DM", $T1270, IF(OR(AR1270="Y", AR1270="IR"),$AM1270,IF(AR1270="C", IF($BI1270="Y", IF($AF1270="N/A", $Q1270, $AF1270), IF($AG1270="N/A", $T1270,$AG1270)))))))</f>
        <v>#VALUE!</v>
      </c>
      <c r="BK1270" s="16" t="e">
        <f>IF(AS1270="R", $CA1270, IF(OR(AS1270="P", AS1270="T", AS1270="N"), 0, IF($C1270="DM", $T1270, IF(OR(AS1270="Y", AS1270="IR"),$AM1270,IF(AS1270="C", IF($BI1270="Y", IF($AF1270="N/A", $Q1270, $AF1270), IF($AG1270="N/A", $T1270,$AG1270)))))))</f>
        <v>#VALUE!</v>
      </c>
      <c r="BL1270" s="16" t="e">
        <f>IF(AT1270="R", $CA1270, IF(OR(AT1270="P", AT1270="T", AT1270="N"), 0, IF($C1270="DM", $T1270, IF(OR(AT1270="Y", AT1270="IR"),$AM1270,IF(AT1270="C", IF($BI1270="Y", IF($AF1270="N/A", $Q1270, $AF1270), IF($AG1270="N/A", $T1270,$AG1270)))))))</f>
        <v>#VALUE!</v>
      </c>
      <c r="BM1270" s="16" t="e">
        <f>IF(AU1270="R", $CA1270, IF(OR(AU1270="P", AU1270="T", AU1270="N"), 0, IF($C1270="DM", $T1270, IF(OR(AU1270="Y", AU1270="IR"),$AM1270,IF(AU1270="C", IF($BI1270="Y", IF($AF1270="N/A", $Q1270, $AF1270), IF($AG1270="N/A", $T1270,$AG1270)))))))</f>
        <v>#VALUE!</v>
      </c>
      <c r="BN1270" s="16" t="e">
        <f>IF(AV1270="R", $CA1270, IF(OR(AV1270="P", AV1270="T", AV1270="N"), 0, IF($C1270="DM", $T1270, IF(OR(AV1270="Y", AV1270="IR"),$AM1270,IF(AV1270="C", IF($BI1270="Y", IF($AF1270="N/A", $Q1270, $AF1270), IF($AG1270="N/A", $T1270,$AG1270)))))))</f>
        <v>#VALUE!</v>
      </c>
      <c r="BO1270" s="16" t="e">
        <f>IF(AW1270="R", $CA1270, IF(OR(AW1270="P", AW1270="T", AW1270="N"), 0, IF($C1270="DM", $T1270, IF(OR(AW1270="Y", AW1270="IR"),$AM1270,IF(AW1270="C", IF($BI1270="Y", IF($AF1270="N/A", $Q1270, $AF1270), IF($AG1270="N/A", $T1270,$AG1270)))))))</f>
        <v>#VALUE!</v>
      </c>
      <c r="BP1270" s="16" t="e">
        <f>IF(AX1270="R", $CA1270, IF(OR(AX1270="P", AX1270="T", AX1270="N"), 0, IF($C1270="DM", $T1270, IF(OR(AX1270="Y", AX1270="IR"),$AM1270,IF(AX1270="C", IF($BI1270="Y", IF($AF1270="N/A", $Q1270, $AF1270), IF($AG1270="N/A", $T1270,$AG1270)))))))</f>
        <v>#VALUE!</v>
      </c>
      <c r="BQ1270" s="16" t="e">
        <f>IF(AY1270="R", $CA1270, IF(OR(AY1270="P", AY1270="T", AY1270="N"), 0, IF($C1270="DM", $T1270, IF(OR(AY1270="Y", AY1270="IR"),$AM1270,IF(AY1270="C", IF($BI1270="Y", IF($AF1270="N/A", $Q1270, $AF1270), IF($AG1270="N/A", $T1270,$AG1270)))))))</f>
        <v>#VALUE!</v>
      </c>
      <c r="BR1270" s="16" t="e">
        <f>IF(AZ1270="R", $CA1270, IF(OR(AZ1270="P", AZ1270="T", AZ1270="N"), 0, IF($C1270="DM", $T1270, IF(OR(AZ1270="Y", AZ1270="IR"),$AM1270,IF(AZ1270="C", IF($BI1270="Y", IF($AF1270="N/A", $Q1270, $AF1270), IF($AG1270="N/A", $T1270,$AG1270)))))))</f>
        <v>#VALUE!</v>
      </c>
      <c r="BS1270" s="16" t="e">
        <f>IF(BA1270="R", $CA1270, IF(OR(BA1270="P", BA1270="T", BA1270="N"), 0, IF($C1270="DM", $T1270, IF(OR(BA1270="Y", BA1270="IR"),$AM1270,IF(BA1270="C", IF($BI1270="Y", IF($AF1270="N/A", $Q1270, $AF1270), IF($AG1270="N/A", $T1270,$AG1270)))))))</f>
        <v>#VALUE!</v>
      </c>
      <c r="BT1270" s="16" t="e">
        <f>IF(BB1270="R", $CA1270, IF(OR(BB1270="P", BB1270="T", BB1270="N"), 0, IF($C1270="DM", $T1270, IF(OR(BB1270="Y", BB1270="IR"),$AM1270,IF(BB1270="C", IF($BI1270="Y", IF($BA1270="C", IF($AF1270="N/A", $Q1270, $AF1270), IF($AF1270="N/A", $T1270, $AM1270)), IF($AG1270="N/A", $T1270,$AG1270)))))))</f>
        <v>#VALUE!</v>
      </c>
      <c r="BU1270" s="16" t="e">
        <f>IF(BC1270="R", $CA1270, IF(OR(BC1270="P", BC1270="T", BC1270="N"), 0, IF($C1270="DM", $T1270, IF(OR(BC1270="Y", BC1270="IR"),$AM1270,IF(BC1270="C", IF($BI1270="Y", IF($BA1270="C", IF($AF1270="N/A", $Q1270, $AF1270), IF($AF1270="N/A", $T1270, $AM1270)), IF($AG1270="N/A", $T1270,$AG1270)))))))</f>
        <v>#VALUE!</v>
      </c>
      <c r="BV1270" s="16" t="e">
        <f>IF(BD1270="R", $CA1270, IF(OR(BD1270="P", BD1270="T", BD1270="N"), 0, IF($C1270="DM", $T1270, IF(OR(BD1270="Y", BD1270="IR"),$AM1270,IF(BD1270="C", IF($BI1270="Y", IF($BA1270="C", IF($AF1270="N/A", $Q1270, $AF1270), IF($AF1270="N/A", $T1270, $AM1270)), IF($AG1270="N/A", $T1270,$AG1270)))))))</f>
        <v>#VALUE!</v>
      </c>
      <c r="BW1270" s="16" t="e">
        <f>IF(BE1270="R", $CA1270, IF(OR(BE1270="P", BE1270="T", BE1270="N"), 0, IF($C1270="DM", $T1270, IF(OR(BE1270="Y", BE1270="IR"),$AM1270,IF(BE1270="C", IF($BI1270="Y", IF($BA1270="C", IF($AF1270="N/A", $Q1270, $AF1270), IF($AF1270="N/A", $T1270, $AM1270)), IF($AG1270="N/A", $T1270,$AG1270)))))))</f>
        <v>#VALUE!</v>
      </c>
      <c r="BX1270" s="16" t="e">
        <f>IF(BF1270="R", $CA1270, IF(OR(BF1270="P", BF1270="T", BF1270="N"), 0, IF($C1270="DM", $T1270, IF(OR(BF1270="Y", BF1270="IR"),$AM1270,IF(BF1270="C", IF($BI1270="Y", IF($BA1270="C", IF($AF1270="N/A", $Q1270, $AF1270), IF($AF1270="N/A", $T1270, $AM1270)), IF($AG1270="N/A", $T1270,$AG1270)))))))</f>
        <v>#VALUE!</v>
      </c>
      <c r="BY1270" s="16" t="e">
        <f>IF(BG1270="R", $CA1270, IF(OR(BG1270="P", BG1270="T", BG1270="N"), 0, IF($C1270="DM", $T1270, IF(OR(BG1270="Y", BG1270="IR"),$AM1270,IF(BG1270="C", IF($BI1270="Y", IF($BA1270="C", IF($AF1270="N/A", $Q1270, $AF1270), IF($AF1270="N/A", $T1270, $AM1270)), IF($AG1270="N/A", $T1270,$AG1270)))))))</f>
        <v>#VALUE!</v>
      </c>
      <c r="BZ1270" s="16" t="e">
        <f>IF(BH1270="R", $CA1270, IF(OR(BH1270="P", BH1270="T", BH1270="N"), 0, IF($C1270="DM", $T1270, IF(OR(BH1270="Y", BH1270="IR"),$AM1270,IF(BH1270="C", IF($BI1270="Y", IF($BA1270="C", IF($AF1270="N/A", $Q1270, $AF1270), IF($AF1270="N/A", $T1270, $AM1270)), IF($AG1270="N/A", $T1270,$AG1270)))))))</f>
        <v>#VALUE!</v>
      </c>
      <c r="CA1270" s="15" t="s">
        <v>75</v>
      </c>
      <c r="CB1270" s="16" t="e">
        <f>BZ1270</f>
        <v>#VALUE!</v>
      </c>
      <c r="CC1270" s="15" t="str">
        <f>IF(OR($BH1270="T", $BH1270="R"), 0, IF($BH1270="C", IF($BI1270="Y", IF($BA1270="C", 0, IF(AF1270="N/A", Q1270-T1270, AF1270-AG1270)), IF($AF1270="N/A", U1270, AH1270)), AN1270))</f>
        <v>N/A</v>
      </c>
      <c r="CD1270" s="15" t="str">
        <f>IF(OR($BH1270="T", $BH1270="R"), 0, IF($BH1270="C", IF($BI1270="Y", 0, IF($AF1270="N/A", V1270, AI1270)), AO1270))</f>
        <v>N/A</v>
      </c>
      <c r="CE1270" s="15" t="str">
        <f>IF(OR($BH1270="T", $BH1270="R"), 0, IF($BH1270="C", IF($BI1270="Y", 0, IF($AF1270="N/A", W1270, AJ1270)), AP1270))</f>
        <v>N/A</v>
      </c>
      <c r="CF1270" s="15" t="str">
        <f>IF(OR($BH1270="T", $BH1270="R"), 0, IF($BH1270="C", IF($BI1270="Y", 0, IF($AF1270="N/A", X1270, AK1270)), AQ1270))</f>
        <v>N/A</v>
      </c>
    </row>
    <row r="1271" spans="1:84" x14ac:dyDescent="0.25">
      <c r="A1271" s="14">
        <v>6248</v>
      </c>
      <c r="B1271" s="15"/>
      <c r="C1271" s="15"/>
      <c r="D1271" s="15"/>
      <c r="E1271" s="15" t="e">
        <f>VLOOKUP(B1271, 'Rookie Year'!$A$2:$B$55679,2,FALSE)</f>
        <v>#N/A</v>
      </c>
      <c r="F1271" s="15">
        <v>2024</v>
      </c>
      <c r="G1271" s="15" t="s">
        <v>42</v>
      </c>
      <c r="H1271" s="15"/>
      <c r="I1271" s="16"/>
      <c r="J1271" s="15"/>
      <c r="K1271" s="17">
        <f>IF(AND(G1271&lt;&gt;"N",R1271="N/A"), IF(I1271&lt;4, 0, 0.25),IF(I1271=1, IF(J1271=1,0.25, 0.25), IF(I1271&lt;13, 0.25, IF(I1271&lt;26, 0.4, IF(I1271&lt;51, 0.6, 0.75)))))</f>
        <v>0.25</v>
      </c>
      <c r="L1271" s="16">
        <f>I1271-M1271</f>
        <v>0</v>
      </c>
      <c r="M1271" s="16">
        <f>ROUNDUP(I1271*K1271,0)</f>
        <v>0</v>
      </c>
      <c r="N1271" s="16">
        <f>M1271*J1271</f>
        <v>0</v>
      </c>
      <c r="O1271" s="16">
        <v>0</v>
      </c>
      <c r="P1271" s="16">
        <v>0</v>
      </c>
      <c r="Q1271" s="16">
        <f>N1271-O1271-P1271</f>
        <v>0</v>
      </c>
      <c r="R1271" s="15" t="s">
        <v>75</v>
      </c>
      <c r="S1271" s="15">
        <f>IF(R1271="N/A", J1271-($B$1-F1271), J1271-($B$1-R1271))</f>
        <v>0</v>
      </c>
      <c r="T1271" s="16" t="str">
        <f>IF($S1271&lt;1, "N/A", $M1271)</f>
        <v>N/A</v>
      </c>
      <c r="U1271" s="16" t="str">
        <f>IF($S1271&lt;2, "N/A", $M1271)</f>
        <v>N/A</v>
      </c>
      <c r="V1271" s="16" t="str">
        <f>IF($S1271&lt;3, "N/A", $M1271)</f>
        <v>N/A</v>
      </c>
      <c r="W1271" s="16" t="str">
        <f>IF($S1271&lt;4, "N/A", $M1271)</f>
        <v>N/A</v>
      </c>
      <c r="X1271" s="16" t="str">
        <f>IF($S1271&lt;5, "N/A", $M1271)</f>
        <v>N/A</v>
      </c>
      <c r="Y1271" s="15" t="str">
        <f>IF(SUM(T1271:X1271)&lt;&gt;Q1271, "CHECK", "OK")</f>
        <v>OK</v>
      </c>
      <c r="Z1271" s="15" t="str">
        <f>IF(F1271=$B$1, "No", IF(S1271=1, "Yes", "No"))</f>
        <v>No</v>
      </c>
      <c r="AA1271" s="18" t="str">
        <f>IF(C1271="DM", "N/A", IF(Z1271="No","N/A",VLOOKUP(B1271,'Extension List'!$A$3:$R$1972,18,FALSE)))</f>
        <v>N/A</v>
      </c>
      <c r="AB1271" s="15" t="str">
        <f>IF(C1271="DM", "N/A", IF(Z1271="No","N/A",VLOOKUP(B1271,'Extension List'!$A$3:$T$1972,20,FALSE)))</f>
        <v>N/A</v>
      </c>
      <c r="AC1271" s="15" t="str">
        <f>IF(AA1271="N/A", "N/A", 0)</f>
        <v>N/A</v>
      </c>
      <c r="AD1271" s="16" t="str">
        <f>IF(AE1271="N/A", "N/A", AA1271-AE1271)</f>
        <v>N/A</v>
      </c>
      <c r="AE1271" s="16" t="str">
        <f>IF(AA1271="N/A", "N/A", IF(AC1271&gt;0, IF(AA1271&lt;13, ROUNDUP(0.25*AA1271,0), IF(AA1271&lt;26, ROUNDUP(0.4*AA1271,0), IF(AA1271&lt;51, ROUNDUP(0.6*AA1271,0), ROUNDUP(0.75*AA1271,0)))), "N/A"))</f>
        <v>N/A</v>
      </c>
      <c r="AF1271" s="16" t="str">
        <f>IF(AD1271="N/A","N/A", (AE1271*AC1271)+Q1271)</f>
        <v>N/A</v>
      </c>
      <c r="AG1271" s="16" t="str">
        <f>IF($AF1271="N/A", "N/A", "TBC")</f>
        <v>N/A</v>
      </c>
      <c r="AH1271" s="16" t="str">
        <f>IF($AF1271="N/A", "N/A", "TBC")</f>
        <v>N/A</v>
      </c>
      <c r="AI1271" s="16" t="str">
        <f>IF($AF1271="N/A","N/A",IF(AC1271&gt;1,"TBC","N/A"))</f>
        <v>N/A</v>
      </c>
      <c r="AJ1271" s="16" t="str">
        <f>IF($AF1271="N/A","N/A",IF(AC1271&gt;2,"TBC","N/A"))</f>
        <v>N/A</v>
      </c>
      <c r="AK1271" s="16" t="str">
        <f>IF($AF1271="N/A","N/A",IF(AC1271&gt;3,"TBC","N/A"))</f>
        <v>N/A</v>
      </c>
      <c r="AL1271" s="16" t="str">
        <f>IF(AC1271="N/A","N/A",IF(AC1271&gt;0,IF(SUM(AG1271:AK1271)&lt;&gt;AF1271,"CHECK","OK"),"N/A"))</f>
        <v>N/A</v>
      </c>
      <c r="AM1271" s="16" t="e">
        <f>IF(AD1271="N/A", L1271+T1271, L1271+AG1271)</f>
        <v>#VALUE!</v>
      </c>
      <c r="AN1271" s="16" t="str">
        <f>IF(AD1271="N/A", IF(U1271="N/A", "N/A", L1271+U1271), AD1271+AH1271)</f>
        <v>N/A</v>
      </c>
      <c r="AO1271" s="16" t="str">
        <f>IF(AD1271="N/A", IF(V1271="N/A", "N/A", L1271+V1271), IF(AI1271="N/A", "N/A", AD1271+AI1271))</f>
        <v>N/A</v>
      </c>
      <c r="AP1271" s="16" t="str">
        <f>IF(AD1271="N/A", IF(W1271="N/A", "N/A", L1271+W1271), IF(AJ1271="N/A", "N/A", AD1271+AJ1271))</f>
        <v>N/A</v>
      </c>
      <c r="AQ1271" s="16" t="str">
        <f>IF(AD1271="N/A", IF(X1271="N/A", "N/A", L1271+X1271), IF(AK1271="N/A", "N/A", AD1271+AK1271))</f>
        <v>N/A</v>
      </c>
      <c r="AR1271" s="15" t="s">
        <v>40</v>
      </c>
      <c r="AS1271" s="15" t="s">
        <v>40</v>
      </c>
      <c r="AT1271" s="15" t="s">
        <v>40</v>
      </c>
      <c r="AU1271" s="15" t="s">
        <v>40</v>
      </c>
      <c r="AV1271" s="15" t="s">
        <v>40</v>
      </c>
      <c r="AW1271" s="15" t="s">
        <v>40</v>
      </c>
      <c r="AX1271" s="15" t="s">
        <v>40</v>
      </c>
      <c r="AY1271" s="15" t="s">
        <v>40</v>
      </c>
      <c r="AZ1271" s="15" t="s">
        <v>40</v>
      </c>
      <c r="BA1271" s="15" t="s">
        <v>40</v>
      </c>
      <c r="BB1271" s="15" t="s">
        <v>40</v>
      </c>
      <c r="BC1271" s="15" t="s">
        <v>40</v>
      </c>
      <c r="BD1271" s="15" t="s">
        <v>40</v>
      </c>
      <c r="BE1271" s="15" t="s">
        <v>40</v>
      </c>
      <c r="BF1271" s="15" t="s">
        <v>40</v>
      </c>
      <c r="BG1271" s="15" t="s">
        <v>40</v>
      </c>
      <c r="BH1271" s="15" t="s">
        <v>40</v>
      </c>
      <c r="BJ1271" s="16" t="e">
        <f>IF(AR1271="R", $CA1271, IF(OR(AR1271="P", AR1271="T", AR1271="N"), 0, IF($C1271="DM", $T1271, IF(OR(AR1271="Y", AR1271="IR"),$AM1271,IF(AR1271="C", IF($BI1271="Y", IF($AF1271="N/A", $Q1271, $AF1271), IF($AG1271="N/A", $T1271,$AG1271)))))))</f>
        <v>#VALUE!</v>
      </c>
      <c r="BK1271" s="16" t="e">
        <f>IF(AS1271="R", $CA1271, IF(OR(AS1271="P", AS1271="T", AS1271="N"), 0, IF($C1271="DM", $T1271, IF(OR(AS1271="Y", AS1271="IR"),$AM1271,IF(AS1271="C", IF($BI1271="Y", IF($AF1271="N/A", $Q1271, $AF1271), IF($AG1271="N/A", $T1271,$AG1271)))))))</f>
        <v>#VALUE!</v>
      </c>
      <c r="BL1271" s="16" t="e">
        <f>IF(AT1271="R", $CA1271, IF(OR(AT1271="P", AT1271="T", AT1271="N"), 0, IF($C1271="DM", $T1271, IF(OR(AT1271="Y", AT1271="IR"),$AM1271,IF(AT1271="C", IF($BI1271="Y", IF($AF1271="N/A", $Q1271, $AF1271), IF($AG1271="N/A", $T1271,$AG1271)))))))</f>
        <v>#VALUE!</v>
      </c>
      <c r="BM1271" s="16" t="e">
        <f>IF(AU1271="R", $CA1271, IF(OR(AU1271="P", AU1271="T", AU1271="N"), 0, IF($C1271="DM", $T1271, IF(OR(AU1271="Y", AU1271="IR"),$AM1271,IF(AU1271="C", IF($BI1271="Y", IF($AF1271="N/A", $Q1271, $AF1271), IF($AG1271="N/A", $T1271,$AG1271)))))))</f>
        <v>#VALUE!</v>
      </c>
      <c r="BN1271" s="16" t="e">
        <f>IF(AV1271="R", $CA1271, IF(OR(AV1271="P", AV1271="T", AV1271="N"), 0, IF($C1271="DM", $T1271, IF(OR(AV1271="Y", AV1271="IR"),$AM1271,IF(AV1271="C", IF($BI1271="Y", IF($AF1271="N/A", $Q1271, $AF1271), IF($AG1271="N/A", $T1271,$AG1271)))))))</f>
        <v>#VALUE!</v>
      </c>
      <c r="BO1271" s="16" t="e">
        <f>IF(AW1271="R", $CA1271, IF(OR(AW1271="P", AW1271="T", AW1271="N"), 0, IF($C1271="DM", $T1271, IF(OR(AW1271="Y", AW1271="IR"),$AM1271,IF(AW1271="C", IF($BI1271="Y", IF($AF1271="N/A", $Q1271, $AF1271), IF($AG1271="N/A", $T1271,$AG1271)))))))</f>
        <v>#VALUE!</v>
      </c>
      <c r="BP1271" s="16" t="e">
        <f>IF(AX1271="R", $CA1271, IF(OR(AX1271="P", AX1271="T", AX1271="N"), 0, IF($C1271="DM", $T1271, IF(OR(AX1271="Y", AX1271="IR"),$AM1271,IF(AX1271="C", IF($BI1271="Y", IF($AF1271="N/A", $Q1271, $AF1271), IF($AG1271="N/A", $T1271,$AG1271)))))))</f>
        <v>#VALUE!</v>
      </c>
      <c r="BQ1271" s="16" t="e">
        <f>IF(AY1271="R", $CA1271, IF(OR(AY1271="P", AY1271="T", AY1271="N"), 0, IF($C1271="DM", $T1271, IF(OR(AY1271="Y", AY1271="IR"),$AM1271,IF(AY1271="C", IF($BI1271="Y", IF($AF1271="N/A", $Q1271, $AF1271), IF($AG1271="N/A", $T1271,$AG1271)))))))</f>
        <v>#VALUE!</v>
      </c>
      <c r="BR1271" s="16" t="e">
        <f>IF(AZ1271="R", $CA1271, IF(OR(AZ1271="P", AZ1271="T", AZ1271="N"), 0, IF($C1271="DM", $T1271, IF(OR(AZ1271="Y", AZ1271="IR"),$AM1271,IF(AZ1271="C", IF($BI1271="Y", IF($AF1271="N/A", $Q1271, $AF1271), IF($AG1271="N/A", $T1271,$AG1271)))))))</f>
        <v>#VALUE!</v>
      </c>
      <c r="BS1271" s="16" t="e">
        <f>IF(BA1271="R", $CA1271, IF(OR(BA1271="P", BA1271="T", BA1271="N"), 0, IF($C1271="DM", $T1271, IF(OR(BA1271="Y", BA1271="IR"),$AM1271,IF(BA1271="C", IF($BI1271="Y", IF($AF1271="N/A", $Q1271, $AF1271), IF($AG1271="N/A", $T1271,$AG1271)))))))</f>
        <v>#VALUE!</v>
      </c>
      <c r="BT1271" s="16" t="e">
        <f>IF(BB1271="R", $CA1271, IF(OR(BB1271="P", BB1271="T", BB1271="N"), 0, IF($C1271="DM", $T1271, IF(OR(BB1271="Y", BB1271="IR"),$AM1271,IF(BB1271="C", IF($BI1271="Y", IF($BA1271="C", IF($AF1271="N/A", $Q1271, $AF1271), IF($AF1271="N/A", $T1271, $AM1271)), IF($AG1271="N/A", $T1271,$AG1271)))))))</f>
        <v>#VALUE!</v>
      </c>
      <c r="BU1271" s="16" t="e">
        <f>IF(BC1271="R", $CA1271, IF(OR(BC1271="P", BC1271="T", BC1271="N"), 0, IF($C1271="DM", $T1271, IF(OR(BC1271="Y", BC1271="IR"),$AM1271,IF(BC1271="C", IF($BI1271="Y", IF($BA1271="C", IF($AF1271="N/A", $Q1271, $AF1271), IF($AF1271="N/A", $T1271, $AM1271)), IF($AG1271="N/A", $T1271,$AG1271)))))))</f>
        <v>#VALUE!</v>
      </c>
      <c r="BV1271" s="16" t="e">
        <f>IF(BD1271="R", $CA1271, IF(OR(BD1271="P", BD1271="T", BD1271="N"), 0, IF($C1271="DM", $T1271, IF(OR(BD1271="Y", BD1271="IR"),$AM1271,IF(BD1271="C", IF($BI1271="Y", IF($BA1271="C", IF($AF1271="N/A", $Q1271, $AF1271), IF($AF1271="N/A", $T1271, $AM1271)), IF($AG1271="N/A", $T1271,$AG1271)))))))</f>
        <v>#VALUE!</v>
      </c>
      <c r="BW1271" s="16" t="e">
        <f>IF(BE1271="R", $CA1271, IF(OR(BE1271="P", BE1271="T", BE1271="N"), 0, IF($C1271="DM", $T1271, IF(OR(BE1271="Y", BE1271="IR"),$AM1271,IF(BE1271="C", IF($BI1271="Y", IF($BA1271="C", IF($AF1271="N/A", $Q1271, $AF1271), IF($AF1271="N/A", $T1271, $AM1271)), IF($AG1271="N/A", $T1271,$AG1271)))))))</f>
        <v>#VALUE!</v>
      </c>
      <c r="BX1271" s="16" t="e">
        <f>IF(BF1271="R", $CA1271, IF(OR(BF1271="P", BF1271="T", BF1271="N"), 0, IF($C1271="DM", $T1271, IF(OR(BF1271="Y", BF1271="IR"),$AM1271,IF(BF1271="C", IF($BI1271="Y", IF($BA1271="C", IF($AF1271="N/A", $Q1271, $AF1271), IF($AF1271="N/A", $T1271, $AM1271)), IF($AG1271="N/A", $T1271,$AG1271)))))))</f>
        <v>#VALUE!</v>
      </c>
      <c r="BY1271" s="16" t="e">
        <f>IF(BG1271="R", $CA1271, IF(OR(BG1271="P", BG1271="T", BG1271="N"), 0, IF($C1271="DM", $T1271, IF(OR(BG1271="Y", BG1271="IR"),$AM1271,IF(BG1271="C", IF($BI1271="Y", IF($BA1271="C", IF($AF1271="N/A", $Q1271, $AF1271), IF($AF1271="N/A", $T1271, $AM1271)), IF($AG1271="N/A", $T1271,$AG1271)))))))</f>
        <v>#VALUE!</v>
      </c>
      <c r="BZ1271" s="16" t="e">
        <f>IF(BH1271="R", $CA1271, IF(OR(BH1271="P", BH1271="T", BH1271="N"), 0, IF($C1271="DM", $T1271, IF(OR(BH1271="Y", BH1271="IR"),$AM1271,IF(BH1271="C", IF($BI1271="Y", IF($BA1271="C", IF($AF1271="N/A", $Q1271, $AF1271), IF($AF1271="N/A", $T1271, $AM1271)), IF($AG1271="N/A", $T1271,$AG1271)))))))</f>
        <v>#VALUE!</v>
      </c>
      <c r="CA1271" s="15" t="s">
        <v>75</v>
      </c>
      <c r="CB1271" s="16" t="e">
        <f>BZ1271</f>
        <v>#VALUE!</v>
      </c>
      <c r="CC1271" s="15" t="str">
        <f>IF(OR($BH1271="T", $BH1271="R"), 0, IF($BH1271="C", IF($BI1271="Y", IF($BA1271="C", 0, IF(AF1271="N/A", Q1271-T1271, AF1271-AG1271)), IF($AF1271="N/A", U1271, AH1271)), AN1271))</f>
        <v>N/A</v>
      </c>
      <c r="CD1271" s="15" t="str">
        <f>IF(OR($BH1271="T", $BH1271="R"), 0, IF($BH1271="C", IF($BI1271="Y", 0, IF($AF1271="N/A", V1271, AI1271)), AO1271))</f>
        <v>N/A</v>
      </c>
      <c r="CE1271" s="15" t="str">
        <f>IF(OR($BH1271="T", $BH1271="R"), 0, IF($BH1271="C", IF($BI1271="Y", 0, IF($AF1271="N/A", W1271, AJ1271)), AP1271))</f>
        <v>N/A</v>
      </c>
      <c r="CF1271" s="15" t="str">
        <f>IF(OR($BH1271="T", $BH1271="R"), 0, IF($BH1271="C", IF($BI1271="Y", 0, IF($AF1271="N/A", X1271, AK1271)), AQ1271))</f>
        <v>N/A</v>
      </c>
    </row>
    <row r="1272" spans="1:84" x14ac:dyDescent="0.25">
      <c r="A1272" s="14">
        <v>6249</v>
      </c>
      <c r="B1272" s="15"/>
      <c r="C1272" s="15"/>
      <c r="D1272" s="15"/>
      <c r="E1272" s="15" t="e">
        <f>VLOOKUP(B1272, 'Rookie Year'!$A$2:$B$55679,2,FALSE)</f>
        <v>#N/A</v>
      </c>
      <c r="F1272" s="15">
        <v>2024</v>
      </c>
      <c r="G1272" s="15" t="s">
        <v>42</v>
      </c>
      <c r="H1272" s="15"/>
      <c r="I1272" s="16"/>
      <c r="J1272" s="15"/>
      <c r="K1272" s="17">
        <f>IF(AND(G1272&lt;&gt;"N",R1272="N/A"), IF(I1272&lt;4, 0, 0.25),IF(I1272=1, IF(J1272=1,0.25, 0.25), IF(I1272&lt;13, 0.25, IF(I1272&lt;26, 0.4, IF(I1272&lt;51, 0.6, 0.75)))))</f>
        <v>0.25</v>
      </c>
      <c r="L1272" s="16">
        <f>I1272-M1272</f>
        <v>0</v>
      </c>
      <c r="M1272" s="16">
        <f>ROUNDUP(I1272*K1272,0)</f>
        <v>0</v>
      </c>
      <c r="N1272" s="16">
        <f>M1272*J1272</f>
        <v>0</v>
      </c>
      <c r="O1272" s="16">
        <v>0</v>
      </c>
      <c r="P1272" s="16">
        <v>0</v>
      </c>
      <c r="Q1272" s="16">
        <f>N1272-O1272-P1272</f>
        <v>0</v>
      </c>
      <c r="R1272" s="15" t="s">
        <v>75</v>
      </c>
      <c r="S1272" s="15">
        <f>IF(R1272="N/A", J1272-($B$1-F1272), J1272-($B$1-R1272))</f>
        <v>0</v>
      </c>
      <c r="T1272" s="16" t="str">
        <f>IF($S1272&lt;1, "N/A", $M1272)</f>
        <v>N/A</v>
      </c>
      <c r="U1272" s="16" t="str">
        <f>IF($S1272&lt;2, "N/A", $M1272)</f>
        <v>N/A</v>
      </c>
      <c r="V1272" s="16" t="str">
        <f>IF($S1272&lt;3, "N/A", $M1272)</f>
        <v>N/A</v>
      </c>
      <c r="W1272" s="16" t="str">
        <f>IF($S1272&lt;4, "N/A", $M1272)</f>
        <v>N/A</v>
      </c>
      <c r="X1272" s="16" t="str">
        <f>IF($S1272&lt;5, "N/A", $M1272)</f>
        <v>N/A</v>
      </c>
      <c r="Y1272" s="15" t="str">
        <f>IF(SUM(T1272:X1272)&lt;&gt;Q1272, "CHECK", "OK")</f>
        <v>OK</v>
      </c>
      <c r="Z1272" s="15" t="str">
        <f>IF(F1272=$B$1, "No", IF(S1272=1, "Yes", "No"))</f>
        <v>No</v>
      </c>
      <c r="AA1272" s="18" t="str">
        <f>IF(C1272="DM", "N/A", IF(Z1272="No","N/A",VLOOKUP(B1272,'Extension List'!$A$3:$R$1972,18,FALSE)))</f>
        <v>N/A</v>
      </c>
      <c r="AB1272" s="15" t="str">
        <f>IF(C1272="DM", "N/A", IF(Z1272="No","N/A",VLOOKUP(B1272,'Extension List'!$A$3:$T$1972,20,FALSE)))</f>
        <v>N/A</v>
      </c>
      <c r="AC1272" s="15" t="str">
        <f>IF(AA1272="N/A", "N/A", 0)</f>
        <v>N/A</v>
      </c>
      <c r="AD1272" s="16" t="str">
        <f>IF(AE1272="N/A", "N/A", AA1272-AE1272)</f>
        <v>N/A</v>
      </c>
      <c r="AE1272" s="16" t="str">
        <f>IF(AA1272="N/A", "N/A", IF(AC1272&gt;0, IF(AA1272&lt;13, ROUNDUP(0.25*AA1272,0), IF(AA1272&lt;26, ROUNDUP(0.4*AA1272,0), IF(AA1272&lt;51, ROUNDUP(0.6*AA1272,0), ROUNDUP(0.75*AA1272,0)))), "N/A"))</f>
        <v>N/A</v>
      </c>
      <c r="AF1272" s="16" t="str">
        <f>IF(AD1272="N/A","N/A", (AE1272*AC1272)+Q1272)</f>
        <v>N/A</v>
      </c>
      <c r="AG1272" s="16" t="str">
        <f>IF($AF1272="N/A", "N/A", "TBC")</f>
        <v>N/A</v>
      </c>
      <c r="AH1272" s="16" t="str">
        <f>IF($AF1272="N/A", "N/A", "TBC")</f>
        <v>N/A</v>
      </c>
      <c r="AI1272" s="16" t="str">
        <f>IF($AF1272="N/A","N/A",IF(AC1272&gt;1,"TBC","N/A"))</f>
        <v>N/A</v>
      </c>
      <c r="AJ1272" s="16" t="str">
        <f>IF($AF1272="N/A","N/A",IF(AC1272&gt;2,"TBC","N/A"))</f>
        <v>N/A</v>
      </c>
      <c r="AK1272" s="16" t="str">
        <f>IF($AF1272="N/A","N/A",IF(AC1272&gt;3,"TBC","N/A"))</f>
        <v>N/A</v>
      </c>
      <c r="AL1272" s="16" t="str">
        <f>IF(AC1272="N/A","N/A",IF(AC1272&gt;0,IF(SUM(AG1272:AK1272)&lt;&gt;AF1272,"CHECK","OK"),"N/A"))</f>
        <v>N/A</v>
      </c>
      <c r="AM1272" s="16" t="e">
        <f>IF(AD1272="N/A", L1272+T1272, L1272+AG1272)</f>
        <v>#VALUE!</v>
      </c>
      <c r="AN1272" s="16" t="str">
        <f>IF(AD1272="N/A", IF(U1272="N/A", "N/A", L1272+U1272), AD1272+AH1272)</f>
        <v>N/A</v>
      </c>
      <c r="AO1272" s="16" t="str">
        <f>IF(AD1272="N/A", IF(V1272="N/A", "N/A", L1272+V1272), IF(AI1272="N/A", "N/A", AD1272+AI1272))</f>
        <v>N/A</v>
      </c>
      <c r="AP1272" s="16" t="str">
        <f>IF(AD1272="N/A", IF(W1272="N/A", "N/A", L1272+W1272), IF(AJ1272="N/A", "N/A", AD1272+AJ1272))</f>
        <v>N/A</v>
      </c>
      <c r="AQ1272" s="16" t="str">
        <f>IF(AD1272="N/A", IF(X1272="N/A", "N/A", L1272+X1272), IF(AK1272="N/A", "N/A", AD1272+AK1272))</f>
        <v>N/A</v>
      </c>
      <c r="AR1272" s="15" t="s">
        <v>40</v>
      </c>
      <c r="AS1272" s="15" t="s">
        <v>40</v>
      </c>
      <c r="AT1272" s="15" t="s">
        <v>40</v>
      </c>
      <c r="AU1272" s="15" t="s">
        <v>40</v>
      </c>
      <c r="AV1272" s="15" t="s">
        <v>40</v>
      </c>
      <c r="AW1272" s="15" t="s">
        <v>40</v>
      </c>
      <c r="AX1272" s="15" t="s">
        <v>40</v>
      </c>
      <c r="AY1272" s="15" t="s">
        <v>40</v>
      </c>
      <c r="AZ1272" s="15" t="s">
        <v>40</v>
      </c>
      <c r="BA1272" s="15" t="s">
        <v>40</v>
      </c>
      <c r="BB1272" s="15" t="s">
        <v>40</v>
      </c>
      <c r="BC1272" s="15" t="s">
        <v>40</v>
      </c>
      <c r="BD1272" s="15" t="s">
        <v>40</v>
      </c>
      <c r="BE1272" s="15" t="s">
        <v>40</v>
      </c>
      <c r="BF1272" s="15" t="s">
        <v>40</v>
      </c>
      <c r="BG1272" s="15" t="s">
        <v>40</v>
      </c>
      <c r="BH1272" s="15" t="s">
        <v>40</v>
      </c>
      <c r="BJ1272" s="16" t="e">
        <f>IF(AR1272="R", $CA1272, IF(OR(AR1272="P", AR1272="T", AR1272="N"), 0, IF($C1272="DM", $T1272, IF(OR(AR1272="Y", AR1272="IR"),$AM1272,IF(AR1272="C", IF($BI1272="Y", IF($AF1272="N/A", $Q1272, $AF1272), IF($AG1272="N/A", $T1272,$AG1272)))))))</f>
        <v>#VALUE!</v>
      </c>
      <c r="BK1272" s="16" t="e">
        <f>IF(AS1272="R", $CA1272, IF(OR(AS1272="P", AS1272="T", AS1272="N"), 0, IF($C1272="DM", $T1272, IF(OR(AS1272="Y", AS1272="IR"),$AM1272,IF(AS1272="C", IF($BI1272="Y", IF($AF1272="N/A", $Q1272, $AF1272), IF($AG1272="N/A", $T1272,$AG1272)))))))</f>
        <v>#VALUE!</v>
      </c>
      <c r="BL1272" s="16" t="e">
        <f>IF(AT1272="R", $CA1272, IF(OR(AT1272="P", AT1272="T", AT1272="N"), 0, IF($C1272="DM", $T1272, IF(OR(AT1272="Y", AT1272="IR"),$AM1272,IF(AT1272="C", IF($BI1272="Y", IF($AF1272="N/A", $Q1272, $AF1272), IF($AG1272="N/A", $T1272,$AG1272)))))))</f>
        <v>#VALUE!</v>
      </c>
      <c r="BM1272" s="16" t="e">
        <f>IF(AU1272="R", $CA1272, IF(OR(AU1272="P", AU1272="T", AU1272="N"), 0, IF($C1272="DM", $T1272, IF(OR(AU1272="Y", AU1272="IR"),$AM1272,IF(AU1272="C", IF($BI1272="Y", IF($AF1272="N/A", $Q1272, $AF1272), IF($AG1272="N/A", $T1272,$AG1272)))))))</f>
        <v>#VALUE!</v>
      </c>
      <c r="BN1272" s="16" t="e">
        <f>IF(AV1272="R", $CA1272, IF(OR(AV1272="P", AV1272="T", AV1272="N"), 0, IF($C1272="DM", $T1272, IF(OR(AV1272="Y", AV1272="IR"),$AM1272,IF(AV1272="C", IF($BI1272="Y", IF($AF1272="N/A", $Q1272, $AF1272), IF($AG1272="N/A", $T1272,$AG1272)))))))</f>
        <v>#VALUE!</v>
      </c>
      <c r="BO1272" s="16" t="e">
        <f>IF(AW1272="R", $CA1272, IF(OR(AW1272="P", AW1272="T", AW1272="N"), 0, IF($C1272="DM", $T1272, IF(OR(AW1272="Y", AW1272="IR"),$AM1272,IF(AW1272="C", IF($BI1272="Y", IF($AF1272="N/A", $Q1272, $AF1272), IF($AG1272="N/A", $T1272,$AG1272)))))))</f>
        <v>#VALUE!</v>
      </c>
      <c r="BP1272" s="16" t="e">
        <f>IF(AX1272="R", $CA1272, IF(OR(AX1272="P", AX1272="T", AX1272="N"), 0, IF($C1272="DM", $T1272, IF(OR(AX1272="Y", AX1272="IR"),$AM1272,IF(AX1272="C", IF($BI1272="Y", IF($AF1272="N/A", $Q1272, $AF1272), IF($AG1272="N/A", $T1272,$AG1272)))))))</f>
        <v>#VALUE!</v>
      </c>
      <c r="BQ1272" s="16" t="e">
        <f>IF(AY1272="R", $CA1272, IF(OR(AY1272="P", AY1272="T", AY1272="N"), 0, IF($C1272="DM", $T1272, IF(OR(AY1272="Y", AY1272="IR"),$AM1272,IF(AY1272="C", IF($BI1272="Y", IF($AF1272="N/A", $Q1272, $AF1272), IF($AG1272="N/A", $T1272,$AG1272)))))))</f>
        <v>#VALUE!</v>
      </c>
      <c r="BR1272" s="16" t="e">
        <f>IF(AZ1272="R", $CA1272, IF(OR(AZ1272="P", AZ1272="T", AZ1272="N"), 0, IF($C1272="DM", $T1272, IF(OR(AZ1272="Y", AZ1272="IR"),$AM1272,IF(AZ1272="C", IF($BI1272="Y", IF($AF1272="N/A", $Q1272, $AF1272), IF($AG1272="N/A", $T1272,$AG1272)))))))</f>
        <v>#VALUE!</v>
      </c>
      <c r="BS1272" s="16" t="e">
        <f>IF(BA1272="R", $CA1272, IF(OR(BA1272="P", BA1272="T", BA1272="N"), 0, IF($C1272="DM", $T1272, IF(OR(BA1272="Y", BA1272="IR"),$AM1272,IF(BA1272="C", IF($BI1272="Y", IF($AF1272="N/A", $Q1272, $AF1272), IF($AG1272="N/A", $T1272,$AG1272)))))))</f>
        <v>#VALUE!</v>
      </c>
      <c r="BT1272" s="16" t="e">
        <f>IF(BB1272="R", $CA1272, IF(OR(BB1272="P", BB1272="T", BB1272="N"), 0, IF($C1272="DM", $T1272, IF(OR(BB1272="Y", BB1272="IR"),$AM1272,IF(BB1272="C", IF($BI1272="Y", IF($BA1272="C", IF($AF1272="N/A", $Q1272, $AF1272), IF($AF1272="N/A", $T1272, $AM1272)), IF($AG1272="N/A", $T1272,$AG1272)))))))</f>
        <v>#VALUE!</v>
      </c>
      <c r="BU1272" s="16" t="e">
        <f>IF(BC1272="R", $CA1272, IF(OR(BC1272="P", BC1272="T", BC1272="N"), 0, IF($C1272="DM", $T1272, IF(OR(BC1272="Y", BC1272="IR"),$AM1272,IF(BC1272="C", IF($BI1272="Y", IF($BA1272="C", IF($AF1272="N/A", $Q1272, $AF1272), IF($AF1272="N/A", $T1272, $AM1272)), IF($AG1272="N/A", $T1272,$AG1272)))))))</f>
        <v>#VALUE!</v>
      </c>
      <c r="BV1272" s="16" t="e">
        <f>IF(BD1272="R", $CA1272, IF(OR(BD1272="P", BD1272="T", BD1272="N"), 0, IF($C1272="DM", $T1272, IF(OR(BD1272="Y", BD1272="IR"),$AM1272,IF(BD1272="C", IF($BI1272="Y", IF($BA1272="C", IF($AF1272="N/A", $Q1272, $AF1272), IF($AF1272="N/A", $T1272, $AM1272)), IF($AG1272="N/A", $T1272,$AG1272)))))))</f>
        <v>#VALUE!</v>
      </c>
      <c r="BW1272" s="16" t="e">
        <f>IF(BE1272="R", $CA1272, IF(OR(BE1272="P", BE1272="T", BE1272="N"), 0, IF($C1272="DM", $T1272, IF(OR(BE1272="Y", BE1272="IR"),$AM1272,IF(BE1272="C", IF($BI1272="Y", IF($BA1272="C", IF($AF1272="N/A", $Q1272, $AF1272), IF($AF1272="N/A", $T1272, $AM1272)), IF($AG1272="N/A", $T1272,$AG1272)))))))</f>
        <v>#VALUE!</v>
      </c>
      <c r="BX1272" s="16" t="e">
        <f>IF(BF1272="R", $CA1272, IF(OR(BF1272="P", BF1272="T", BF1272="N"), 0, IF($C1272="DM", $T1272, IF(OR(BF1272="Y", BF1272="IR"),$AM1272,IF(BF1272="C", IF($BI1272="Y", IF($BA1272="C", IF($AF1272="N/A", $Q1272, $AF1272), IF($AF1272="N/A", $T1272, $AM1272)), IF($AG1272="N/A", $T1272,$AG1272)))))))</f>
        <v>#VALUE!</v>
      </c>
      <c r="BY1272" s="16" t="e">
        <f>IF(BG1272="R", $CA1272, IF(OR(BG1272="P", BG1272="T", BG1272="N"), 0, IF($C1272="DM", $T1272, IF(OR(BG1272="Y", BG1272="IR"),$AM1272,IF(BG1272="C", IF($BI1272="Y", IF($BA1272="C", IF($AF1272="N/A", $Q1272, $AF1272), IF($AF1272="N/A", $T1272, $AM1272)), IF($AG1272="N/A", $T1272,$AG1272)))))))</f>
        <v>#VALUE!</v>
      </c>
      <c r="BZ1272" s="16" t="e">
        <f>IF(BH1272="R", $CA1272, IF(OR(BH1272="P", BH1272="T", BH1272="N"), 0, IF($C1272="DM", $T1272, IF(OR(BH1272="Y", BH1272="IR"),$AM1272,IF(BH1272="C", IF($BI1272="Y", IF($BA1272="C", IF($AF1272="N/A", $Q1272, $AF1272), IF($AF1272="N/A", $T1272, $AM1272)), IF($AG1272="N/A", $T1272,$AG1272)))))))</f>
        <v>#VALUE!</v>
      </c>
      <c r="CA1272" s="15" t="s">
        <v>75</v>
      </c>
      <c r="CB1272" s="16" t="e">
        <f>BZ1272</f>
        <v>#VALUE!</v>
      </c>
      <c r="CC1272" s="15" t="str">
        <f>IF(OR($BH1272="T", $BH1272="R"), 0, IF($BH1272="C", IF($BI1272="Y", IF($BA1272="C", 0, IF(AF1272="N/A", Q1272-T1272, AF1272-AG1272)), IF($AF1272="N/A", U1272, AH1272)), AN1272))</f>
        <v>N/A</v>
      </c>
      <c r="CD1272" s="15" t="str">
        <f>IF(OR($BH1272="T", $BH1272="R"), 0, IF($BH1272="C", IF($BI1272="Y", 0, IF($AF1272="N/A", V1272, AI1272)), AO1272))</f>
        <v>N/A</v>
      </c>
      <c r="CE1272" s="15" t="str">
        <f>IF(OR($BH1272="T", $BH1272="R"), 0, IF($BH1272="C", IF($BI1272="Y", 0, IF($AF1272="N/A", W1272, AJ1272)), AP1272))</f>
        <v>N/A</v>
      </c>
      <c r="CF1272" s="15" t="str">
        <f>IF(OR($BH1272="T", $BH1272="R"), 0, IF($BH1272="C", IF($BI1272="Y", 0, IF($AF1272="N/A", X1272, AK1272)), AQ1272))</f>
        <v>N/A</v>
      </c>
    </row>
    <row r="1273" spans="1:84" x14ac:dyDescent="0.25">
      <c r="A1273" s="14">
        <v>6250</v>
      </c>
      <c r="B1273" s="15"/>
      <c r="C1273" s="15"/>
      <c r="D1273" s="15"/>
      <c r="E1273" s="15" t="e">
        <f>VLOOKUP(B1273, 'Rookie Year'!$A$2:$B$55679,2,FALSE)</f>
        <v>#N/A</v>
      </c>
      <c r="F1273" s="15">
        <v>2024</v>
      </c>
      <c r="G1273" s="15" t="s">
        <v>42</v>
      </c>
      <c r="H1273" s="15"/>
      <c r="I1273" s="16"/>
      <c r="J1273" s="15"/>
      <c r="K1273" s="17">
        <f>IF(AND(G1273&lt;&gt;"N",R1273="N/A"), IF(I1273&lt;4, 0, 0.25),IF(I1273=1, IF(J1273=1,0.25, 0.25), IF(I1273&lt;13, 0.25, IF(I1273&lt;26, 0.4, IF(I1273&lt;51, 0.6, 0.75)))))</f>
        <v>0.25</v>
      </c>
      <c r="L1273" s="16">
        <f>I1273-M1273</f>
        <v>0</v>
      </c>
      <c r="M1273" s="16">
        <f>ROUNDUP(I1273*K1273,0)</f>
        <v>0</v>
      </c>
      <c r="N1273" s="16">
        <f>M1273*J1273</f>
        <v>0</v>
      </c>
      <c r="O1273" s="16">
        <v>0</v>
      </c>
      <c r="P1273" s="16">
        <v>0</v>
      </c>
      <c r="Q1273" s="16">
        <f>N1273-O1273-P1273</f>
        <v>0</v>
      </c>
      <c r="R1273" s="15" t="s">
        <v>75</v>
      </c>
      <c r="S1273" s="15">
        <f>IF(R1273="N/A", J1273-($B$1-F1273), J1273-($B$1-R1273))</f>
        <v>0</v>
      </c>
      <c r="T1273" s="16" t="str">
        <f>IF($S1273&lt;1, "N/A", $M1273)</f>
        <v>N/A</v>
      </c>
      <c r="U1273" s="16" t="str">
        <f>IF($S1273&lt;2, "N/A", $M1273)</f>
        <v>N/A</v>
      </c>
      <c r="V1273" s="16" t="str">
        <f>IF($S1273&lt;3, "N/A", $M1273)</f>
        <v>N/A</v>
      </c>
      <c r="W1273" s="16" t="str">
        <f>IF($S1273&lt;4, "N/A", $M1273)</f>
        <v>N/A</v>
      </c>
      <c r="X1273" s="16" t="str">
        <f>IF($S1273&lt;5, "N/A", $M1273)</f>
        <v>N/A</v>
      </c>
      <c r="Y1273" s="15" t="str">
        <f>IF(SUM(T1273:X1273)&lt;&gt;Q1273, "CHECK", "OK")</f>
        <v>OK</v>
      </c>
      <c r="Z1273" s="15" t="str">
        <f>IF(F1273=$B$1, "No", IF(S1273=1, "Yes", "No"))</f>
        <v>No</v>
      </c>
      <c r="AA1273" s="18" t="str">
        <f>IF(C1273="DM", "N/A", IF(Z1273="No","N/A",VLOOKUP(B1273,'Extension List'!$A$3:$R$1972,18,FALSE)))</f>
        <v>N/A</v>
      </c>
      <c r="AB1273" s="15" t="str">
        <f>IF(C1273="DM", "N/A", IF(Z1273="No","N/A",VLOOKUP(B1273,'Extension List'!$A$3:$T$1972,20,FALSE)))</f>
        <v>N/A</v>
      </c>
      <c r="AC1273" s="15" t="str">
        <f>IF(AA1273="N/A", "N/A", 0)</f>
        <v>N/A</v>
      </c>
      <c r="AD1273" s="16" t="str">
        <f>IF(AE1273="N/A", "N/A", AA1273-AE1273)</f>
        <v>N/A</v>
      </c>
      <c r="AE1273" s="16" t="str">
        <f>IF(AA1273="N/A", "N/A", IF(AC1273&gt;0, IF(AA1273&lt;13, ROUNDUP(0.25*AA1273,0), IF(AA1273&lt;26, ROUNDUP(0.4*AA1273,0), IF(AA1273&lt;51, ROUNDUP(0.6*AA1273,0), ROUNDUP(0.75*AA1273,0)))), "N/A"))</f>
        <v>N/A</v>
      </c>
      <c r="AF1273" s="16" t="str">
        <f>IF(AD1273="N/A","N/A", (AE1273*AC1273)+Q1273)</f>
        <v>N/A</v>
      </c>
      <c r="AG1273" s="16" t="str">
        <f>IF($AF1273="N/A", "N/A", "TBC")</f>
        <v>N/A</v>
      </c>
      <c r="AH1273" s="16" t="str">
        <f>IF($AF1273="N/A", "N/A", "TBC")</f>
        <v>N/A</v>
      </c>
      <c r="AI1273" s="16" t="str">
        <f>IF($AF1273="N/A","N/A",IF(AC1273&gt;1,"TBC","N/A"))</f>
        <v>N/A</v>
      </c>
      <c r="AJ1273" s="16" t="str">
        <f>IF($AF1273="N/A","N/A",IF(AC1273&gt;2,"TBC","N/A"))</f>
        <v>N/A</v>
      </c>
      <c r="AK1273" s="16" t="str">
        <f>IF($AF1273="N/A","N/A",IF(AC1273&gt;3,"TBC","N/A"))</f>
        <v>N/A</v>
      </c>
      <c r="AL1273" s="16" t="str">
        <f>IF(AC1273="N/A","N/A",IF(AC1273&gt;0,IF(SUM(AG1273:AK1273)&lt;&gt;AF1273,"CHECK","OK"),"N/A"))</f>
        <v>N/A</v>
      </c>
      <c r="AM1273" s="16" t="e">
        <f>IF(AD1273="N/A", L1273+T1273, L1273+AG1273)</f>
        <v>#VALUE!</v>
      </c>
      <c r="AN1273" s="16" t="str">
        <f>IF(AD1273="N/A", IF(U1273="N/A", "N/A", L1273+U1273), AD1273+AH1273)</f>
        <v>N/A</v>
      </c>
      <c r="AO1273" s="16" t="str">
        <f>IF(AD1273="N/A", IF(V1273="N/A", "N/A", L1273+V1273), IF(AI1273="N/A", "N/A", AD1273+AI1273))</f>
        <v>N/A</v>
      </c>
      <c r="AP1273" s="16" t="str">
        <f>IF(AD1273="N/A", IF(W1273="N/A", "N/A", L1273+W1273), IF(AJ1273="N/A", "N/A", AD1273+AJ1273))</f>
        <v>N/A</v>
      </c>
      <c r="AQ1273" s="16" t="str">
        <f>IF(AD1273="N/A", IF(X1273="N/A", "N/A", L1273+X1273), IF(AK1273="N/A", "N/A", AD1273+AK1273))</f>
        <v>N/A</v>
      </c>
      <c r="AR1273" s="15" t="s">
        <v>40</v>
      </c>
      <c r="AS1273" s="15" t="s">
        <v>40</v>
      </c>
      <c r="AT1273" s="15" t="s">
        <v>40</v>
      </c>
      <c r="AU1273" s="15" t="s">
        <v>40</v>
      </c>
      <c r="AV1273" s="15" t="s">
        <v>40</v>
      </c>
      <c r="AW1273" s="15" t="s">
        <v>40</v>
      </c>
      <c r="AX1273" s="15" t="s">
        <v>40</v>
      </c>
      <c r="AY1273" s="15" t="s">
        <v>40</v>
      </c>
      <c r="AZ1273" s="15" t="s">
        <v>40</v>
      </c>
      <c r="BA1273" s="15" t="s">
        <v>40</v>
      </c>
      <c r="BB1273" s="15" t="s">
        <v>40</v>
      </c>
      <c r="BC1273" s="15" t="s">
        <v>40</v>
      </c>
      <c r="BD1273" s="15" t="s">
        <v>40</v>
      </c>
      <c r="BE1273" s="15" t="s">
        <v>40</v>
      </c>
      <c r="BF1273" s="15" t="s">
        <v>40</v>
      </c>
      <c r="BG1273" s="15" t="s">
        <v>40</v>
      </c>
      <c r="BH1273" s="15" t="s">
        <v>40</v>
      </c>
      <c r="BJ1273" s="16" t="e">
        <f>IF(AR1273="R", $CA1273, IF(OR(AR1273="P", AR1273="T", AR1273="N"), 0, IF($C1273="DM", $T1273, IF(OR(AR1273="Y", AR1273="IR"),$AM1273,IF(AR1273="C", IF($BI1273="Y", IF($AF1273="N/A", $Q1273, $AF1273), IF($AG1273="N/A", $T1273,$AG1273)))))))</f>
        <v>#VALUE!</v>
      </c>
      <c r="BK1273" s="16" t="e">
        <f>IF(AS1273="R", $CA1273, IF(OR(AS1273="P", AS1273="T", AS1273="N"), 0, IF($C1273="DM", $T1273, IF(OR(AS1273="Y", AS1273="IR"),$AM1273,IF(AS1273="C", IF($BI1273="Y", IF($AF1273="N/A", $Q1273, $AF1273), IF($AG1273="N/A", $T1273,$AG1273)))))))</f>
        <v>#VALUE!</v>
      </c>
      <c r="BL1273" s="16" t="e">
        <f>IF(AT1273="R", $CA1273, IF(OR(AT1273="P", AT1273="T", AT1273="N"), 0, IF($C1273="DM", $T1273, IF(OR(AT1273="Y", AT1273="IR"),$AM1273,IF(AT1273="C", IF($BI1273="Y", IF($AF1273="N/A", $Q1273, $AF1273), IF($AG1273="N/A", $T1273,$AG1273)))))))</f>
        <v>#VALUE!</v>
      </c>
      <c r="BM1273" s="16" t="e">
        <f>IF(AU1273="R", $CA1273, IF(OR(AU1273="P", AU1273="T", AU1273="N"), 0, IF($C1273="DM", $T1273, IF(OR(AU1273="Y", AU1273="IR"),$AM1273,IF(AU1273="C", IF($BI1273="Y", IF($AF1273="N/A", $Q1273, $AF1273), IF($AG1273="N/A", $T1273,$AG1273)))))))</f>
        <v>#VALUE!</v>
      </c>
      <c r="BN1273" s="16" t="e">
        <f>IF(AV1273="R", $CA1273, IF(OR(AV1273="P", AV1273="T", AV1273="N"), 0, IF($C1273="DM", $T1273, IF(OR(AV1273="Y", AV1273="IR"),$AM1273,IF(AV1273="C", IF($BI1273="Y", IF($AF1273="N/A", $Q1273, $AF1273), IF($AG1273="N/A", $T1273,$AG1273)))))))</f>
        <v>#VALUE!</v>
      </c>
      <c r="BO1273" s="16" t="e">
        <f>IF(AW1273="R", $CA1273, IF(OR(AW1273="P", AW1273="T", AW1273="N"), 0, IF($C1273="DM", $T1273, IF(OR(AW1273="Y", AW1273="IR"),$AM1273,IF(AW1273="C", IF($BI1273="Y", IF($AF1273="N/A", $Q1273, $AF1273), IF($AG1273="N/A", $T1273,$AG1273)))))))</f>
        <v>#VALUE!</v>
      </c>
      <c r="BP1273" s="16" t="e">
        <f>IF(AX1273="R", $CA1273, IF(OR(AX1273="P", AX1273="T", AX1273="N"), 0, IF($C1273="DM", $T1273, IF(OR(AX1273="Y", AX1273="IR"),$AM1273,IF(AX1273="C", IF($BI1273="Y", IF($AF1273="N/A", $Q1273, $AF1273), IF($AG1273="N/A", $T1273,$AG1273)))))))</f>
        <v>#VALUE!</v>
      </c>
      <c r="BQ1273" s="16" t="e">
        <f>IF(AY1273="R", $CA1273, IF(OR(AY1273="P", AY1273="T", AY1273="N"), 0, IF($C1273="DM", $T1273, IF(OR(AY1273="Y", AY1273="IR"),$AM1273,IF(AY1273="C", IF($BI1273="Y", IF($AF1273="N/A", $Q1273, $AF1273), IF($AG1273="N/A", $T1273,$AG1273)))))))</f>
        <v>#VALUE!</v>
      </c>
      <c r="BR1273" s="16" t="e">
        <f>IF(AZ1273="R", $CA1273, IF(OR(AZ1273="P", AZ1273="T", AZ1273="N"), 0, IF($C1273="DM", $T1273, IF(OR(AZ1273="Y", AZ1273="IR"),$AM1273,IF(AZ1273="C", IF($BI1273="Y", IF($AF1273="N/A", $Q1273, $AF1273), IF($AG1273="N/A", $T1273,$AG1273)))))))</f>
        <v>#VALUE!</v>
      </c>
      <c r="BS1273" s="16" t="e">
        <f>IF(BA1273="R", $CA1273, IF(OR(BA1273="P", BA1273="T", BA1273="N"), 0, IF($C1273="DM", $T1273, IF(OR(BA1273="Y", BA1273="IR"),$AM1273,IF(BA1273="C", IF($BI1273="Y", IF($AF1273="N/A", $Q1273, $AF1273), IF($AG1273="N/A", $T1273,$AG1273)))))))</f>
        <v>#VALUE!</v>
      </c>
      <c r="BT1273" s="16" t="e">
        <f>IF(BB1273="R", $CA1273, IF(OR(BB1273="P", BB1273="T", BB1273="N"), 0, IF($C1273="DM", $T1273, IF(OR(BB1273="Y", BB1273="IR"),$AM1273,IF(BB1273="C", IF($BI1273="Y", IF($BA1273="C", IF($AF1273="N/A", $Q1273, $AF1273), IF($AF1273="N/A", $T1273, $AM1273)), IF($AG1273="N/A", $T1273,$AG1273)))))))</f>
        <v>#VALUE!</v>
      </c>
      <c r="BU1273" s="16" t="e">
        <f>IF(BC1273="R", $CA1273, IF(OR(BC1273="P", BC1273="T", BC1273="N"), 0, IF($C1273="DM", $T1273, IF(OR(BC1273="Y", BC1273="IR"),$AM1273,IF(BC1273="C", IF($BI1273="Y", IF($BA1273="C", IF($AF1273="N/A", $Q1273, $AF1273), IF($AF1273="N/A", $T1273, $AM1273)), IF($AG1273="N/A", $T1273,$AG1273)))))))</f>
        <v>#VALUE!</v>
      </c>
      <c r="BV1273" s="16" t="e">
        <f>IF(BD1273="R", $CA1273, IF(OR(BD1273="P", BD1273="T", BD1273="N"), 0, IF($C1273="DM", $T1273, IF(OR(BD1273="Y", BD1273="IR"),$AM1273,IF(BD1273="C", IF($BI1273="Y", IF($BA1273="C", IF($AF1273="N/A", $Q1273, $AF1273), IF($AF1273="N/A", $T1273, $AM1273)), IF($AG1273="N/A", $T1273,$AG1273)))))))</f>
        <v>#VALUE!</v>
      </c>
      <c r="BW1273" s="16" t="e">
        <f>IF(BE1273="R", $CA1273, IF(OR(BE1273="P", BE1273="T", BE1273="N"), 0, IF($C1273="DM", $T1273, IF(OR(BE1273="Y", BE1273="IR"),$AM1273,IF(BE1273="C", IF($BI1273="Y", IF($BA1273="C", IF($AF1273="N/A", $Q1273, $AF1273), IF($AF1273="N/A", $T1273, $AM1273)), IF($AG1273="N/A", $T1273,$AG1273)))))))</f>
        <v>#VALUE!</v>
      </c>
      <c r="BX1273" s="16" t="e">
        <f>IF(BF1273="R", $CA1273, IF(OR(BF1273="P", BF1273="T", BF1273="N"), 0, IF($C1273="DM", $T1273, IF(OR(BF1273="Y", BF1273="IR"),$AM1273,IF(BF1273="C", IF($BI1273="Y", IF($BA1273="C", IF($AF1273="N/A", $Q1273, $AF1273), IF($AF1273="N/A", $T1273, $AM1273)), IF($AG1273="N/A", $T1273,$AG1273)))))))</f>
        <v>#VALUE!</v>
      </c>
      <c r="BY1273" s="16" t="e">
        <f>IF(BG1273="R", $CA1273, IF(OR(BG1273="P", BG1273="T", BG1273="N"), 0, IF($C1273="DM", $T1273, IF(OR(BG1273="Y", BG1273="IR"),$AM1273,IF(BG1273="C", IF($BI1273="Y", IF($BA1273="C", IF($AF1273="N/A", $Q1273, $AF1273), IF($AF1273="N/A", $T1273, $AM1273)), IF($AG1273="N/A", $T1273,$AG1273)))))))</f>
        <v>#VALUE!</v>
      </c>
      <c r="BZ1273" s="16" t="e">
        <f>IF(BH1273="R", $CA1273, IF(OR(BH1273="P", BH1273="T", BH1273="N"), 0, IF($C1273="DM", $T1273, IF(OR(BH1273="Y", BH1273="IR"),$AM1273,IF(BH1273="C", IF($BI1273="Y", IF($BA1273="C", IF($AF1273="N/A", $Q1273, $AF1273), IF($AF1273="N/A", $T1273, $AM1273)), IF($AG1273="N/A", $T1273,$AG1273)))))))</f>
        <v>#VALUE!</v>
      </c>
      <c r="CA1273" s="15" t="s">
        <v>75</v>
      </c>
      <c r="CB1273" s="16" t="e">
        <f>BZ1273</f>
        <v>#VALUE!</v>
      </c>
      <c r="CC1273" s="15" t="str">
        <f>IF(OR($BH1273="T", $BH1273="R"), 0, IF($BH1273="C", IF($BI1273="Y", IF($BA1273="C", 0, IF(AF1273="N/A", Q1273-T1273, AF1273-AG1273)), IF($AF1273="N/A", U1273, AH1273)), AN1273))</f>
        <v>N/A</v>
      </c>
      <c r="CD1273" s="15" t="str">
        <f>IF(OR($BH1273="T", $BH1273="R"), 0, IF($BH1273="C", IF($BI1273="Y", 0, IF($AF1273="N/A", V1273, AI1273)), AO1273))</f>
        <v>N/A</v>
      </c>
      <c r="CE1273" s="15" t="str">
        <f>IF(OR($BH1273="T", $BH1273="R"), 0, IF($BH1273="C", IF($BI1273="Y", 0, IF($AF1273="N/A", W1273, AJ1273)), AP1273))</f>
        <v>N/A</v>
      </c>
      <c r="CF1273" s="15" t="str">
        <f>IF(OR($BH1273="T", $BH1273="R"), 0, IF($BH1273="C", IF($BI1273="Y", 0, IF($AF1273="N/A", X1273, AK1273)), AQ1273))</f>
        <v>N/A</v>
      </c>
    </row>
    <row r="1274" spans="1:84" x14ac:dyDescent="0.25">
      <c r="A1274" s="14">
        <v>6251</v>
      </c>
      <c r="B1274" s="15"/>
      <c r="C1274" s="15"/>
      <c r="D1274" s="15"/>
      <c r="E1274" s="15" t="e">
        <f>VLOOKUP(B1274, 'Rookie Year'!$A$2:$B$55679,2,FALSE)</f>
        <v>#N/A</v>
      </c>
      <c r="F1274" s="15">
        <v>2024</v>
      </c>
      <c r="G1274" s="15" t="s">
        <v>42</v>
      </c>
      <c r="H1274" s="15"/>
      <c r="I1274" s="16"/>
      <c r="J1274" s="15"/>
      <c r="K1274" s="17">
        <f>IF(AND(G1274&lt;&gt;"N",R1274="N/A"), IF(I1274&lt;4, 0, 0.25),IF(I1274=1, IF(J1274=1,0.25, 0.25), IF(I1274&lt;13, 0.25, IF(I1274&lt;26, 0.4, IF(I1274&lt;51, 0.6, 0.75)))))</f>
        <v>0.25</v>
      </c>
      <c r="L1274" s="16">
        <f>I1274-M1274</f>
        <v>0</v>
      </c>
      <c r="M1274" s="16">
        <f>ROUNDUP(I1274*K1274,0)</f>
        <v>0</v>
      </c>
      <c r="N1274" s="16">
        <f>M1274*J1274</f>
        <v>0</v>
      </c>
      <c r="O1274" s="16">
        <v>0</v>
      </c>
      <c r="P1274" s="16">
        <v>0</v>
      </c>
      <c r="Q1274" s="16">
        <f>N1274-O1274-P1274</f>
        <v>0</v>
      </c>
      <c r="R1274" s="15" t="s">
        <v>75</v>
      </c>
      <c r="S1274" s="15">
        <f>IF(R1274="N/A", J1274-($B$1-F1274), J1274-($B$1-R1274))</f>
        <v>0</v>
      </c>
      <c r="T1274" s="16" t="str">
        <f>IF($S1274&lt;1, "N/A", $M1274)</f>
        <v>N/A</v>
      </c>
      <c r="U1274" s="16" t="str">
        <f>IF($S1274&lt;2, "N/A", $M1274)</f>
        <v>N/A</v>
      </c>
      <c r="V1274" s="16" t="str">
        <f>IF($S1274&lt;3, "N/A", $M1274)</f>
        <v>N/A</v>
      </c>
      <c r="W1274" s="16" t="str">
        <f>IF($S1274&lt;4, "N/A", $M1274)</f>
        <v>N/A</v>
      </c>
      <c r="X1274" s="16" t="str">
        <f>IF($S1274&lt;5, "N/A", $M1274)</f>
        <v>N/A</v>
      </c>
      <c r="Y1274" s="15" t="str">
        <f>IF(SUM(T1274:X1274)&lt;&gt;Q1274, "CHECK", "OK")</f>
        <v>OK</v>
      </c>
      <c r="Z1274" s="15" t="str">
        <f>IF(F1274=$B$1, "No", IF(S1274=1, "Yes", "No"))</f>
        <v>No</v>
      </c>
      <c r="AA1274" s="18" t="str">
        <f>IF(C1274="DM", "N/A", IF(Z1274="No","N/A",VLOOKUP(B1274,'Extension List'!$A$3:$R$1972,18,FALSE)))</f>
        <v>N/A</v>
      </c>
      <c r="AB1274" s="15" t="str">
        <f>IF(C1274="DM", "N/A", IF(Z1274="No","N/A",VLOOKUP(B1274,'Extension List'!$A$3:$T$1972,20,FALSE)))</f>
        <v>N/A</v>
      </c>
      <c r="AC1274" s="15" t="str">
        <f>IF(AA1274="N/A", "N/A", 0)</f>
        <v>N/A</v>
      </c>
      <c r="AD1274" s="16" t="str">
        <f>IF(AE1274="N/A", "N/A", AA1274-AE1274)</f>
        <v>N/A</v>
      </c>
      <c r="AE1274" s="16" t="str">
        <f>IF(AA1274="N/A", "N/A", IF(AC1274&gt;0, IF(AA1274&lt;13, ROUNDUP(0.25*AA1274,0), IF(AA1274&lt;26, ROUNDUP(0.4*AA1274,0), IF(AA1274&lt;51, ROUNDUP(0.6*AA1274,0), ROUNDUP(0.75*AA1274,0)))), "N/A"))</f>
        <v>N/A</v>
      </c>
      <c r="AF1274" s="16" t="str">
        <f>IF(AD1274="N/A","N/A", (AE1274*AC1274)+Q1274)</f>
        <v>N/A</v>
      </c>
      <c r="AG1274" s="16" t="str">
        <f>IF($AF1274="N/A", "N/A", "TBC")</f>
        <v>N/A</v>
      </c>
      <c r="AH1274" s="16" t="str">
        <f>IF($AF1274="N/A", "N/A", "TBC")</f>
        <v>N/A</v>
      </c>
      <c r="AI1274" s="16" t="str">
        <f>IF($AF1274="N/A","N/A",IF(AC1274&gt;1,"TBC","N/A"))</f>
        <v>N/A</v>
      </c>
      <c r="AJ1274" s="16" t="str">
        <f>IF($AF1274="N/A","N/A",IF(AC1274&gt;2,"TBC","N/A"))</f>
        <v>N/A</v>
      </c>
      <c r="AK1274" s="16" t="str">
        <f>IF($AF1274="N/A","N/A",IF(AC1274&gt;3,"TBC","N/A"))</f>
        <v>N/A</v>
      </c>
      <c r="AL1274" s="16" t="str">
        <f>IF(AC1274="N/A","N/A",IF(AC1274&gt;0,IF(SUM(AG1274:AK1274)&lt;&gt;AF1274,"CHECK","OK"),"N/A"))</f>
        <v>N/A</v>
      </c>
      <c r="AM1274" s="16" t="e">
        <f>IF(AD1274="N/A", L1274+T1274, L1274+AG1274)</f>
        <v>#VALUE!</v>
      </c>
      <c r="AN1274" s="16" t="str">
        <f>IF(AD1274="N/A", IF(U1274="N/A", "N/A", L1274+U1274), AD1274+AH1274)</f>
        <v>N/A</v>
      </c>
      <c r="AO1274" s="16" t="str">
        <f>IF(AD1274="N/A", IF(V1274="N/A", "N/A", L1274+V1274), IF(AI1274="N/A", "N/A", AD1274+AI1274))</f>
        <v>N/A</v>
      </c>
      <c r="AP1274" s="16" t="str">
        <f>IF(AD1274="N/A", IF(W1274="N/A", "N/A", L1274+W1274), IF(AJ1274="N/A", "N/A", AD1274+AJ1274))</f>
        <v>N/A</v>
      </c>
      <c r="AQ1274" s="16" t="str">
        <f>IF(AD1274="N/A", IF(X1274="N/A", "N/A", L1274+X1274), IF(AK1274="N/A", "N/A", AD1274+AK1274))</f>
        <v>N/A</v>
      </c>
      <c r="AR1274" s="15" t="s">
        <v>40</v>
      </c>
      <c r="AS1274" s="15" t="s">
        <v>40</v>
      </c>
      <c r="AT1274" s="15" t="s">
        <v>40</v>
      </c>
      <c r="AU1274" s="15" t="s">
        <v>40</v>
      </c>
      <c r="AV1274" s="15" t="s">
        <v>40</v>
      </c>
      <c r="AW1274" s="15" t="s">
        <v>40</v>
      </c>
      <c r="AX1274" s="15" t="s">
        <v>40</v>
      </c>
      <c r="AY1274" s="15" t="s">
        <v>40</v>
      </c>
      <c r="AZ1274" s="15" t="s">
        <v>40</v>
      </c>
      <c r="BA1274" s="15" t="s">
        <v>40</v>
      </c>
      <c r="BB1274" s="15" t="s">
        <v>40</v>
      </c>
      <c r="BC1274" s="15" t="s">
        <v>40</v>
      </c>
      <c r="BD1274" s="15" t="s">
        <v>40</v>
      </c>
      <c r="BE1274" s="15" t="s">
        <v>40</v>
      </c>
      <c r="BF1274" s="15" t="s">
        <v>40</v>
      </c>
      <c r="BG1274" s="15" t="s">
        <v>40</v>
      </c>
      <c r="BH1274" s="15" t="s">
        <v>40</v>
      </c>
      <c r="BJ1274" s="16" t="e">
        <f>IF(AR1274="R", $CA1274, IF(OR(AR1274="P", AR1274="T", AR1274="N"), 0, IF($C1274="DM", $T1274, IF(OR(AR1274="Y", AR1274="IR"),$AM1274,IF(AR1274="C", IF($BI1274="Y", IF($AF1274="N/A", $Q1274, $AF1274), IF($AG1274="N/A", $T1274,$AG1274)))))))</f>
        <v>#VALUE!</v>
      </c>
      <c r="BK1274" s="16" t="e">
        <f>IF(AS1274="R", $CA1274, IF(OR(AS1274="P", AS1274="T", AS1274="N"), 0, IF($C1274="DM", $T1274, IF(OR(AS1274="Y", AS1274="IR"),$AM1274,IF(AS1274="C", IF($BI1274="Y", IF($AF1274="N/A", $Q1274, $AF1274), IF($AG1274="N/A", $T1274,$AG1274)))))))</f>
        <v>#VALUE!</v>
      </c>
      <c r="BL1274" s="16" t="e">
        <f>IF(AT1274="R", $CA1274, IF(OR(AT1274="P", AT1274="T", AT1274="N"), 0, IF($C1274="DM", $T1274, IF(OR(AT1274="Y", AT1274="IR"),$AM1274,IF(AT1274="C", IF($BI1274="Y", IF($AF1274="N/A", $Q1274, $AF1274), IF($AG1274="N/A", $T1274,$AG1274)))))))</f>
        <v>#VALUE!</v>
      </c>
      <c r="BM1274" s="16" t="e">
        <f>IF(AU1274="R", $CA1274, IF(OR(AU1274="P", AU1274="T", AU1274="N"), 0, IF($C1274="DM", $T1274, IF(OR(AU1274="Y", AU1274="IR"),$AM1274,IF(AU1274="C", IF($BI1274="Y", IF($AF1274="N/A", $Q1274, $AF1274), IF($AG1274="N/A", $T1274,$AG1274)))))))</f>
        <v>#VALUE!</v>
      </c>
      <c r="BN1274" s="16" t="e">
        <f>IF(AV1274="R", $CA1274, IF(OR(AV1274="P", AV1274="T", AV1274="N"), 0, IF($C1274="DM", $T1274, IF(OR(AV1274="Y", AV1274="IR"),$AM1274,IF(AV1274="C", IF($BI1274="Y", IF($AF1274="N/A", $Q1274, $AF1274), IF($AG1274="N/A", $T1274,$AG1274)))))))</f>
        <v>#VALUE!</v>
      </c>
      <c r="BO1274" s="16" t="e">
        <f>IF(AW1274="R", $CA1274, IF(OR(AW1274="P", AW1274="T", AW1274="N"), 0, IF($C1274="DM", $T1274, IF(OR(AW1274="Y", AW1274="IR"),$AM1274,IF(AW1274="C", IF($BI1274="Y", IF($AF1274="N/A", $Q1274, $AF1274), IF($AG1274="N/A", $T1274,$AG1274)))))))</f>
        <v>#VALUE!</v>
      </c>
      <c r="BP1274" s="16" t="e">
        <f>IF(AX1274="R", $CA1274, IF(OR(AX1274="P", AX1274="T", AX1274="N"), 0, IF($C1274="DM", $T1274, IF(OR(AX1274="Y", AX1274="IR"),$AM1274,IF(AX1274="C", IF($BI1274="Y", IF($AF1274="N/A", $Q1274, $AF1274), IF($AG1274="N/A", $T1274,$AG1274)))))))</f>
        <v>#VALUE!</v>
      </c>
      <c r="BQ1274" s="16" t="e">
        <f>IF(AY1274="R", $CA1274, IF(OR(AY1274="P", AY1274="T", AY1274="N"), 0, IF($C1274="DM", $T1274, IF(OR(AY1274="Y", AY1274="IR"),$AM1274,IF(AY1274="C", IF($BI1274="Y", IF($AF1274="N/A", $Q1274, $AF1274), IF($AG1274="N/A", $T1274,$AG1274)))))))</f>
        <v>#VALUE!</v>
      </c>
      <c r="BR1274" s="16" t="e">
        <f>IF(AZ1274="R", $CA1274, IF(OR(AZ1274="P", AZ1274="T", AZ1274="N"), 0, IF($C1274="DM", $T1274, IF(OR(AZ1274="Y", AZ1274="IR"),$AM1274,IF(AZ1274="C", IF($BI1274="Y", IF($AF1274="N/A", $Q1274, $AF1274), IF($AG1274="N/A", $T1274,$AG1274)))))))</f>
        <v>#VALUE!</v>
      </c>
      <c r="BS1274" s="16" t="e">
        <f>IF(BA1274="R", $CA1274, IF(OR(BA1274="P", BA1274="T", BA1274="N"), 0, IF($C1274="DM", $T1274, IF(OR(BA1274="Y", BA1274="IR"),$AM1274,IF(BA1274="C", IF($BI1274="Y", IF($AF1274="N/A", $Q1274, $AF1274), IF($AG1274="N/A", $T1274,$AG1274)))))))</f>
        <v>#VALUE!</v>
      </c>
      <c r="BT1274" s="16" t="e">
        <f>IF(BB1274="R", $CA1274, IF(OR(BB1274="P", BB1274="T", BB1274="N"), 0, IF($C1274="DM", $T1274, IF(OR(BB1274="Y", BB1274="IR"),$AM1274,IF(BB1274="C", IF($BI1274="Y", IF($BA1274="C", IF($AF1274="N/A", $Q1274, $AF1274), IF($AF1274="N/A", $T1274, $AM1274)), IF($AG1274="N/A", $T1274,$AG1274)))))))</f>
        <v>#VALUE!</v>
      </c>
      <c r="BU1274" s="16" t="e">
        <f>IF(BC1274="R", $CA1274, IF(OR(BC1274="P", BC1274="T", BC1274="N"), 0, IF($C1274="DM", $T1274, IF(OR(BC1274="Y", BC1274="IR"),$AM1274,IF(BC1274="C", IF($BI1274="Y", IF($BA1274="C", IF($AF1274="N/A", $Q1274, $AF1274), IF($AF1274="N/A", $T1274, $AM1274)), IF($AG1274="N/A", $T1274,$AG1274)))))))</f>
        <v>#VALUE!</v>
      </c>
      <c r="BV1274" s="16" t="e">
        <f>IF(BD1274="R", $CA1274, IF(OR(BD1274="P", BD1274="T", BD1274="N"), 0, IF($C1274="DM", $T1274, IF(OR(BD1274="Y", BD1274="IR"),$AM1274,IF(BD1274="C", IF($BI1274="Y", IF($BA1274="C", IF($AF1274="N/A", $Q1274, $AF1274), IF($AF1274="N/A", $T1274, $AM1274)), IF($AG1274="N/A", $T1274,$AG1274)))))))</f>
        <v>#VALUE!</v>
      </c>
      <c r="BW1274" s="16" t="e">
        <f>IF(BE1274="R", $CA1274, IF(OR(BE1274="P", BE1274="T", BE1274="N"), 0, IF($C1274="DM", $T1274, IF(OR(BE1274="Y", BE1274="IR"),$AM1274,IF(BE1274="C", IF($BI1274="Y", IF($BA1274="C", IF($AF1274="N/A", $Q1274, $AF1274), IF($AF1274="N/A", $T1274, $AM1274)), IF($AG1274="N/A", $T1274,$AG1274)))))))</f>
        <v>#VALUE!</v>
      </c>
      <c r="BX1274" s="16" t="e">
        <f>IF(BF1274="R", $CA1274, IF(OR(BF1274="P", BF1274="T", BF1274="N"), 0, IF($C1274="DM", $T1274, IF(OR(BF1274="Y", BF1274="IR"),$AM1274,IF(BF1274="C", IF($BI1274="Y", IF($BA1274="C", IF($AF1274="N/A", $Q1274, $AF1274), IF($AF1274="N/A", $T1274, $AM1274)), IF($AG1274="N/A", $T1274,$AG1274)))))))</f>
        <v>#VALUE!</v>
      </c>
      <c r="BY1274" s="16" t="e">
        <f>IF(BG1274="R", $CA1274, IF(OR(BG1274="P", BG1274="T", BG1274="N"), 0, IF($C1274="DM", $T1274, IF(OR(BG1274="Y", BG1274="IR"),$AM1274,IF(BG1274="C", IF($BI1274="Y", IF($BA1274="C", IF($AF1274="N/A", $Q1274, $AF1274), IF($AF1274="N/A", $T1274, $AM1274)), IF($AG1274="N/A", $T1274,$AG1274)))))))</f>
        <v>#VALUE!</v>
      </c>
      <c r="BZ1274" s="16" t="e">
        <f>IF(BH1274="R", $CA1274, IF(OR(BH1274="P", BH1274="T", BH1274="N"), 0, IF($C1274="DM", $T1274, IF(OR(BH1274="Y", BH1274="IR"),$AM1274,IF(BH1274="C", IF($BI1274="Y", IF($BA1274="C", IF($AF1274="N/A", $Q1274, $AF1274), IF($AF1274="N/A", $T1274, $AM1274)), IF($AG1274="N/A", $T1274,$AG1274)))))))</f>
        <v>#VALUE!</v>
      </c>
      <c r="CA1274" s="15" t="s">
        <v>75</v>
      </c>
      <c r="CB1274" s="16" t="e">
        <f>BZ1274</f>
        <v>#VALUE!</v>
      </c>
      <c r="CC1274" s="15" t="str">
        <f>IF(OR($BH1274="T", $BH1274="R"), 0, IF($BH1274="C", IF($BI1274="Y", IF($BA1274="C", 0, IF(AF1274="N/A", Q1274-T1274, AF1274-AG1274)), IF($AF1274="N/A", U1274, AH1274)), AN1274))</f>
        <v>N/A</v>
      </c>
      <c r="CD1274" s="15" t="str">
        <f>IF(OR($BH1274="T", $BH1274="R"), 0, IF($BH1274="C", IF($BI1274="Y", 0, IF($AF1274="N/A", V1274, AI1274)), AO1274))</f>
        <v>N/A</v>
      </c>
      <c r="CE1274" s="15" t="str">
        <f>IF(OR($BH1274="T", $BH1274="R"), 0, IF($BH1274="C", IF($BI1274="Y", 0, IF($AF1274="N/A", W1274, AJ1274)), AP1274))</f>
        <v>N/A</v>
      </c>
      <c r="CF1274" s="15" t="str">
        <f>IF(OR($BH1274="T", $BH1274="R"), 0, IF($BH1274="C", IF($BI1274="Y", 0, IF($AF1274="N/A", X1274, AK1274)), AQ1274))</f>
        <v>N/A</v>
      </c>
    </row>
    <row r="1275" spans="1:84" x14ac:dyDescent="0.25">
      <c r="A1275" s="14">
        <v>6252</v>
      </c>
      <c r="B1275" s="15"/>
      <c r="C1275" s="15"/>
      <c r="D1275" s="15"/>
      <c r="E1275" s="15" t="e">
        <f>VLOOKUP(B1275, 'Rookie Year'!$A$2:$B$55679,2,FALSE)</f>
        <v>#N/A</v>
      </c>
      <c r="F1275" s="15">
        <v>2024</v>
      </c>
      <c r="G1275" s="15" t="s">
        <v>42</v>
      </c>
      <c r="H1275" s="15"/>
      <c r="I1275" s="16"/>
      <c r="J1275" s="15"/>
      <c r="K1275" s="17">
        <f>IF(AND(G1275&lt;&gt;"N",R1275="N/A"), IF(I1275&lt;4, 0, 0.25),IF(I1275=1, IF(J1275=1,0.25, 0.25), IF(I1275&lt;13, 0.25, IF(I1275&lt;26, 0.4, IF(I1275&lt;51, 0.6, 0.75)))))</f>
        <v>0.25</v>
      </c>
      <c r="L1275" s="16">
        <f>I1275-M1275</f>
        <v>0</v>
      </c>
      <c r="M1275" s="16">
        <f>ROUNDUP(I1275*K1275,0)</f>
        <v>0</v>
      </c>
      <c r="N1275" s="16">
        <f>M1275*J1275</f>
        <v>0</v>
      </c>
      <c r="O1275" s="16">
        <v>0</v>
      </c>
      <c r="P1275" s="16">
        <v>0</v>
      </c>
      <c r="Q1275" s="16">
        <f>N1275-O1275-P1275</f>
        <v>0</v>
      </c>
      <c r="R1275" s="15" t="s">
        <v>75</v>
      </c>
      <c r="S1275" s="15">
        <f>IF(R1275="N/A", J1275-($B$1-F1275), J1275-($B$1-R1275))</f>
        <v>0</v>
      </c>
      <c r="T1275" s="16" t="str">
        <f>IF($S1275&lt;1, "N/A", $M1275)</f>
        <v>N/A</v>
      </c>
      <c r="U1275" s="16" t="str">
        <f>IF($S1275&lt;2, "N/A", $M1275)</f>
        <v>N/A</v>
      </c>
      <c r="V1275" s="16" t="str">
        <f>IF($S1275&lt;3, "N/A", $M1275)</f>
        <v>N/A</v>
      </c>
      <c r="W1275" s="16" t="str">
        <f>IF($S1275&lt;4, "N/A", $M1275)</f>
        <v>N/A</v>
      </c>
      <c r="X1275" s="16" t="str">
        <f>IF($S1275&lt;5, "N/A", $M1275)</f>
        <v>N/A</v>
      </c>
      <c r="Y1275" s="15" t="str">
        <f>IF(SUM(T1275:X1275)&lt;&gt;Q1275, "CHECK", "OK")</f>
        <v>OK</v>
      </c>
      <c r="Z1275" s="15" t="str">
        <f>IF(F1275=$B$1, "No", IF(S1275=1, "Yes", "No"))</f>
        <v>No</v>
      </c>
      <c r="AA1275" s="18" t="str">
        <f>IF(C1275="DM", "N/A", IF(Z1275="No","N/A",VLOOKUP(B1275,'Extension List'!$A$3:$R$1972,18,FALSE)))</f>
        <v>N/A</v>
      </c>
      <c r="AB1275" s="15" t="str">
        <f>IF(C1275="DM", "N/A", IF(Z1275="No","N/A",VLOOKUP(B1275,'Extension List'!$A$3:$T$1972,20,FALSE)))</f>
        <v>N/A</v>
      </c>
      <c r="AC1275" s="15" t="str">
        <f>IF(AA1275="N/A", "N/A", 0)</f>
        <v>N/A</v>
      </c>
      <c r="AD1275" s="16" t="str">
        <f>IF(AE1275="N/A", "N/A", AA1275-AE1275)</f>
        <v>N/A</v>
      </c>
      <c r="AE1275" s="16" t="str">
        <f>IF(AA1275="N/A", "N/A", IF(AC1275&gt;0, IF(AA1275&lt;13, ROUNDUP(0.25*AA1275,0), IF(AA1275&lt;26, ROUNDUP(0.4*AA1275,0), IF(AA1275&lt;51, ROUNDUP(0.6*AA1275,0), ROUNDUP(0.75*AA1275,0)))), "N/A"))</f>
        <v>N/A</v>
      </c>
      <c r="AF1275" s="16" t="str">
        <f>IF(AD1275="N/A","N/A", (AE1275*AC1275)+Q1275)</f>
        <v>N/A</v>
      </c>
      <c r="AG1275" s="16" t="str">
        <f>IF($AF1275="N/A", "N/A", "TBC")</f>
        <v>N/A</v>
      </c>
      <c r="AH1275" s="16" t="str">
        <f>IF($AF1275="N/A", "N/A", "TBC")</f>
        <v>N/A</v>
      </c>
      <c r="AI1275" s="16" t="str">
        <f>IF($AF1275="N/A","N/A",IF(AC1275&gt;1,"TBC","N/A"))</f>
        <v>N/A</v>
      </c>
      <c r="AJ1275" s="16" t="str">
        <f>IF($AF1275="N/A","N/A",IF(AC1275&gt;2,"TBC","N/A"))</f>
        <v>N/A</v>
      </c>
      <c r="AK1275" s="16" t="str">
        <f>IF($AF1275="N/A","N/A",IF(AC1275&gt;3,"TBC","N/A"))</f>
        <v>N/A</v>
      </c>
      <c r="AL1275" s="16" t="str">
        <f>IF(AC1275="N/A","N/A",IF(AC1275&gt;0,IF(SUM(AG1275:AK1275)&lt;&gt;AF1275,"CHECK","OK"),"N/A"))</f>
        <v>N/A</v>
      </c>
      <c r="AM1275" s="16" t="e">
        <f>IF(AD1275="N/A", L1275+T1275, L1275+AG1275)</f>
        <v>#VALUE!</v>
      </c>
      <c r="AN1275" s="16" t="str">
        <f>IF(AD1275="N/A", IF(U1275="N/A", "N/A", L1275+U1275), AD1275+AH1275)</f>
        <v>N/A</v>
      </c>
      <c r="AO1275" s="16" t="str">
        <f>IF(AD1275="N/A", IF(V1275="N/A", "N/A", L1275+V1275), IF(AI1275="N/A", "N/A", AD1275+AI1275))</f>
        <v>N/A</v>
      </c>
      <c r="AP1275" s="16" t="str">
        <f>IF(AD1275="N/A", IF(W1275="N/A", "N/A", L1275+W1275), IF(AJ1275="N/A", "N/A", AD1275+AJ1275))</f>
        <v>N/A</v>
      </c>
      <c r="AQ1275" s="16" t="str">
        <f>IF(AD1275="N/A", IF(X1275="N/A", "N/A", L1275+X1275), IF(AK1275="N/A", "N/A", AD1275+AK1275))</f>
        <v>N/A</v>
      </c>
      <c r="AR1275" s="15" t="s">
        <v>40</v>
      </c>
      <c r="AS1275" s="15" t="s">
        <v>40</v>
      </c>
      <c r="AT1275" s="15" t="s">
        <v>40</v>
      </c>
      <c r="AU1275" s="15" t="s">
        <v>40</v>
      </c>
      <c r="AV1275" s="15" t="s">
        <v>40</v>
      </c>
      <c r="AW1275" s="15" t="s">
        <v>40</v>
      </c>
      <c r="AX1275" s="15" t="s">
        <v>40</v>
      </c>
      <c r="AY1275" s="15" t="s">
        <v>40</v>
      </c>
      <c r="AZ1275" s="15" t="s">
        <v>40</v>
      </c>
      <c r="BA1275" s="15" t="s">
        <v>40</v>
      </c>
      <c r="BB1275" s="15" t="s">
        <v>40</v>
      </c>
      <c r="BC1275" s="15" t="s">
        <v>40</v>
      </c>
      <c r="BD1275" s="15" t="s">
        <v>40</v>
      </c>
      <c r="BE1275" s="15" t="s">
        <v>40</v>
      </c>
      <c r="BF1275" s="15" t="s">
        <v>40</v>
      </c>
      <c r="BG1275" s="15" t="s">
        <v>40</v>
      </c>
      <c r="BH1275" s="15" t="s">
        <v>40</v>
      </c>
      <c r="BJ1275" s="16" t="e">
        <f>IF(AR1275="R", $CA1275, IF(OR(AR1275="P", AR1275="T", AR1275="N"), 0, IF($C1275="DM", $T1275, IF(OR(AR1275="Y", AR1275="IR"),$AM1275,IF(AR1275="C", IF($BI1275="Y", IF($AF1275="N/A", $Q1275, $AF1275), IF($AG1275="N/A", $T1275,$AG1275)))))))</f>
        <v>#VALUE!</v>
      </c>
      <c r="BK1275" s="16" t="e">
        <f>IF(AS1275="R", $CA1275, IF(OR(AS1275="P", AS1275="T", AS1275="N"), 0, IF($C1275="DM", $T1275, IF(OR(AS1275="Y", AS1275="IR"),$AM1275,IF(AS1275="C", IF($BI1275="Y", IF($AF1275="N/A", $Q1275, $AF1275), IF($AG1275="N/A", $T1275,$AG1275)))))))</f>
        <v>#VALUE!</v>
      </c>
      <c r="BL1275" s="16" t="e">
        <f>IF(AT1275="R", $CA1275, IF(OR(AT1275="P", AT1275="T", AT1275="N"), 0, IF($C1275="DM", $T1275, IF(OR(AT1275="Y", AT1275="IR"),$AM1275,IF(AT1275="C", IF($BI1275="Y", IF($AF1275="N/A", $Q1275, $AF1275), IF($AG1275="N/A", $T1275,$AG1275)))))))</f>
        <v>#VALUE!</v>
      </c>
      <c r="BM1275" s="16" t="e">
        <f>IF(AU1275="R", $CA1275, IF(OR(AU1275="P", AU1275="T", AU1275="N"), 0, IF($C1275="DM", $T1275, IF(OR(AU1275="Y", AU1275="IR"),$AM1275,IF(AU1275="C", IF($BI1275="Y", IF($AF1275="N/A", $Q1275, $AF1275), IF($AG1275="N/A", $T1275,$AG1275)))))))</f>
        <v>#VALUE!</v>
      </c>
      <c r="BN1275" s="16" t="e">
        <f>IF(AV1275="R", $CA1275, IF(OR(AV1275="P", AV1275="T", AV1275="N"), 0, IF($C1275="DM", $T1275, IF(OR(AV1275="Y", AV1275="IR"),$AM1275,IF(AV1275="C", IF($BI1275="Y", IF($AF1275="N/A", $Q1275, $AF1275), IF($AG1275="N/A", $T1275,$AG1275)))))))</f>
        <v>#VALUE!</v>
      </c>
      <c r="BO1275" s="16" t="e">
        <f>IF(AW1275="R", $CA1275, IF(OR(AW1275="P", AW1275="T", AW1275="N"), 0, IF($C1275="DM", $T1275, IF(OR(AW1275="Y", AW1275="IR"),$AM1275,IF(AW1275="C", IF($BI1275="Y", IF($AF1275="N/A", $Q1275, $AF1275), IF($AG1275="N/A", $T1275,$AG1275)))))))</f>
        <v>#VALUE!</v>
      </c>
      <c r="BP1275" s="16" t="e">
        <f>IF(AX1275="R", $CA1275, IF(OR(AX1275="P", AX1275="T", AX1275="N"), 0, IF($C1275="DM", $T1275, IF(OR(AX1275="Y", AX1275="IR"),$AM1275,IF(AX1275="C", IF($BI1275="Y", IF($AF1275="N/A", $Q1275, $AF1275), IF($AG1275="N/A", $T1275,$AG1275)))))))</f>
        <v>#VALUE!</v>
      </c>
      <c r="BQ1275" s="16" t="e">
        <f>IF(AY1275="R", $CA1275, IF(OR(AY1275="P", AY1275="T", AY1275="N"), 0, IF($C1275="DM", $T1275, IF(OR(AY1275="Y", AY1275="IR"),$AM1275,IF(AY1275="C", IF($BI1275="Y", IF($AF1275="N/A", $Q1275, $AF1275), IF($AG1275="N/A", $T1275,$AG1275)))))))</f>
        <v>#VALUE!</v>
      </c>
      <c r="BR1275" s="16" t="e">
        <f>IF(AZ1275="R", $CA1275, IF(OR(AZ1275="P", AZ1275="T", AZ1275="N"), 0, IF($C1275="DM", $T1275, IF(OR(AZ1275="Y", AZ1275="IR"),$AM1275,IF(AZ1275="C", IF($BI1275="Y", IF($AF1275="N/A", $Q1275, $AF1275), IF($AG1275="N/A", $T1275,$AG1275)))))))</f>
        <v>#VALUE!</v>
      </c>
      <c r="BS1275" s="16" t="e">
        <f>IF(BA1275="R", $CA1275, IF(OR(BA1275="P", BA1275="T", BA1275="N"), 0, IF($C1275="DM", $T1275, IF(OR(BA1275="Y", BA1275="IR"),$AM1275,IF(BA1275="C", IF($BI1275="Y", IF($AF1275="N/A", $Q1275, $AF1275), IF($AG1275="N/A", $T1275,$AG1275)))))))</f>
        <v>#VALUE!</v>
      </c>
      <c r="BT1275" s="16" t="e">
        <f>IF(BB1275="R", $CA1275, IF(OR(BB1275="P", BB1275="T", BB1275="N"), 0, IF($C1275="DM", $T1275, IF(OR(BB1275="Y", BB1275="IR"),$AM1275,IF(BB1275="C", IF($BI1275="Y", IF($BA1275="C", IF($AF1275="N/A", $Q1275, $AF1275), IF($AF1275="N/A", $T1275, $AM1275)), IF($AG1275="N/A", $T1275,$AG1275)))))))</f>
        <v>#VALUE!</v>
      </c>
      <c r="BU1275" s="16" t="e">
        <f>IF(BC1275="R", $CA1275, IF(OR(BC1275="P", BC1275="T", BC1275="N"), 0, IF($C1275="DM", $T1275, IF(OR(BC1275="Y", BC1275="IR"),$AM1275,IF(BC1275="C", IF($BI1275="Y", IF($BA1275="C", IF($AF1275="N/A", $Q1275, $AF1275), IF($AF1275="N/A", $T1275, $AM1275)), IF($AG1275="N/A", $T1275,$AG1275)))))))</f>
        <v>#VALUE!</v>
      </c>
      <c r="BV1275" s="16" t="e">
        <f>IF(BD1275="R", $CA1275, IF(OR(BD1275="P", BD1275="T", BD1275="N"), 0, IF($C1275="DM", $T1275, IF(OR(BD1275="Y", BD1275="IR"),$AM1275,IF(BD1275="C", IF($BI1275="Y", IF($BA1275="C", IF($AF1275="N/A", $Q1275, $AF1275), IF($AF1275="N/A", $T1275, $AM1275)), IF($AG1275="N/A", $T1275,$AG1275)))))))</f>
        <v>#VALUE!</v>
      </c>
      <c r="BW1275" s="16" t="e">
        <f>IF(BE1275="R", $CA1275, IF(OR(BE1275="P", BE1275="T", BE1275="N"), 0, IF($C1275="DM", $T1275, IF(OR(BE1275="Y", BE1275="IR"),$AM1275,IF(BE1275="C", IF($BI1275="Y", IF($BA1275="C", IF($AF1275="N/A", $Q1275, $AF1275), IF($AF1275="N/A", $T1275, $AM1275)), IF($AG1275="N/A", $T1275,$AG1275)))))))</f>
        <v>#VALUE!</v>
      </c>
      <c r="BX1275" s="16" t="e">
        <f>IF(BF1275="R", $CA1275, IF(OR(BF1275="P", BF1275="T", BF1275="N"), 0, IF($C1275="DM", $T1275, IF(OR(BF1275="Y", BF1275="IR"),$AM1275,IF(BF1275="C", IF($BI1275="Y", IF($BA1275="C", IF($AF1275="N/A", $Q1275, $AF1275), IF($AF1275="N/A", $T1275, $AM1275)), IF($AG1275="N/A", $T1275,$AG1275)))))))</f>
        <v>#VALUE!</v>
      </c>
      <c r="BY1275" s="16" t="e">
        <f>IF(BG1275="R", $CA1275, IF(OR(BG1275="P", BG1275="T", BG1275="N"), 0, IF($C1275="DM", $T1275, IF(OR(BG1275="Y", BG1275="IR"),$AM1275,IF(BG1275="C", IF($BI1275="Y", IF($BA1275="C", IF($AF1275="N/A", $Q1275, $AF1275), IF($AF1275="N/A", $T1275, $AM1275)), IF($AG1275="N/A", $T1275,$AG1275)))))))</f>
        <v>#VALUE!</v>
      </c>
      <c r="BZ1275" s="16" t="e">
        <f>IF(BH1275="R", $CA1275, IF(OR(BH1275="P", BH1275="T", BH1275="N"), 0, IF($C1275="DM", $T1275, IF(OR(BH1275="Y", BH1275="IR"),$AM1275,IF(BH1275="C", IF($BI1275="Y", IF($BA1275="C", IF($AF1275="N/A", $Q1275, $AF1275), IF($AF1275="N/A", $T1275, $AM1275)), IF($AG1275="N/A", $T1275,$AG1275)))))))</f>
        <v>#VALUE!</v>
      </c>
      <c r="CA1275" s="15" t="s">
        <v>75</v>
      </c>
      <c r="CB1275" s="16" t="e">
        <f>BZ1275</f>
        <v>#VALUE!</v>
      </c>
      <c r="CC1275" s="15" t="str">
        <f>IF(OR($BH1275="T", $BH1275="R"), 0, IF($BH1275="C", IF($BI1275="Y", IF($BA1275="C", 0, IF(AF1275="N/A", Q1275-T1275, AF1275-AG1275)), IF($AF1275="N/A", U1275, AH1275)), AN1275))</f>
        <v>N/A</v>
      </c>
      <c r="CD1275" s="15" t="str">
        <f>IF(OR($BH1275="T", $BH1275="R"), 0, IF($BH1275="C", IF($BI1275="Y", 0, IF($AF1275="N/A", V1275, AI1275)), AO1275))</f>
        <v>N/A</v>
      </c>
      <c r="CE1275" s="15" t="str">
        <f>IF(OR($BH1275="T", $BH1275="R"), 0, IF($BH1275="C", IF($BI1275="Y", 0, IF($AF1275="N/A", W1275, AJ1275)), AP1275))</f>
        <v>N/A</v>
      </c>
      <c r="CF1275" s="15" t="str">
        <f>IF(OR($BH1275="T", $BH1275="R"), 0, IF($BH1275="C", IF($BI1275="Y", 0, IF($AF1275="N/A", X1275, AK1275)), AQ1275))</f>
        <v>N/A</v>
      </c>
    </row>
    <row r="1276" spans="1:84" x14ac:dyDescent="0.25">
      <c r="A1276" s="14">
        <v>6253</v>
      </c>
      <c r="B1276" s="15"/>
      <c r="C1276" s="15"/>
      <c r="D1276" s="15"/>
      <c r="E1276" s="15" t="e">
        <f>VLOOKUP(B1276, 'Rookie Year'!$A$2:$B$55679,2,FALSE)</f>
        <v>#N/A</v>
      </c>
      <c r="F1276" s="15">
        <v>2024</v>
      </c>
      <c r="G1276" s="15" t="s">
        <v>42</v>
      </c>
      <c r="H1276" s="15"/>
      <c r="I1276" s="16"/>
      <c r="J1276" s="15"/>
      <c r="K1276" s="17">
        <f>IF(AND(G1276&lt;&gt;"N",R1276="N/A"), IF(I1276&lt;4, 0, 0.25),IF(I1276=1, IF(J1276=1,0.25, 0.25), IF(I1276&lt;13, 0.25, IF(I1276&lt;26, 0.4, IF(I1276&lt;51, 0.6, 0.75)))))</f>
        <v>0.25</v>
      </c>
      <c r="L1276" s="16">
        <f>I1276-M1276</f>
        <v>0</v>
      </c>
      <c r="M1276" s="16">
        <f>ROUNDUP(I1276*K1276,0)</f>
        <v>0</v>
      </c>
      <c r="N1276" s="16">
        <f>M1276*J1276</f>
        <v>0</v>
      </c>
      <c r="O1276" s="16">
        <v>0</v>
      </c>
      <c r="P1276" s="16">
        <v>0</v>
      </c>
      <c r="Q1276" s="16">
        <f>N1276-O1276-P1276</f>
        <v>0</v>
      </c>
      <c r="R1276" s="15" t="s">
        <v>75</v>
      </c>
      <c r="S1276" s="15">
        <f>IF(R1276="N/A", J1276-($B$1-F1276), J1276-($B$1-R1276))</f>
        <v>0</v>
      </c>
      <c r="T1276" s="16" t="str">
        <f>IF($S1276&lt;1, "N/A", $M1276)</f>
        <v>N/A</v>
      </c>
      <c r="U1276" s="16" t="str">
        <f>IF($S1276&lt;2, "N/A", $M1276)</f>
        <v>N/A</v>
      </c>
      <c r="V1276" s="16" t="str">
        <f>IF($S1276&lt;3, "N/A", $M1276)</f>
        <v>N/A</v>
      </c>
      <c r="W1276" s="16" t="str">
        <f>IF($S1276&lt;4, "N/A", $M1276)</f>
        <v>N/A</v>
      </c>
      <c r="X1276" s="16" t="str">
        <f>IF($S1276&lt;5, "N/A", $M1276)</f>
        <v>N/A</v>
      </c>
      <c r="Y1276" s="15" t="str">
        <f>IF(SUM(T1276:X1276)&lt;&gt;Q1276, "CHECK", "OK")</f>
        <v>OK</v>
      </c>
      <c r="Z1276" s="15" t="str">
        <f>IF(F1276=$B$1, "No", IF(S1276=1, "Yes", "No"))</f>
        <v>No</v>
      </c>
      <c r="AA1276" s="18" t="str">
        <f>IF(C1276="DM", "N/A", IF(Z1276="No","N/A",VLOOKUP(B1276,'Extension List'!$A$3:$R$1972,18,FALSE)))</f>
        <v>N/A</v>
      </c>
      <c r="AB1276" s="15" t="str">
        <f>IF(C1276="DM", "N/A", IF(Z1276="No","N/A",VLOOKUP(B1276,'Extension List'!$A$3:$T$1972,20,FALSE)))</f>
        <v>N/A</v>
      </c>
      <c r="AC1276" s="15" t="str">
        <f>IF(AA1276="N/A", "N/A", 0)</f>
        <v>N/A</v>
      </c>
      <c r="AD1276" s="16" t="str">
        <f>IF(AE1276="N/A", "N/A", AA1276-AE1276)</f>
        <v>N/A</v>
      </c>
      <c r="AE1276" s="16" t="str">
        <f>IF(AA1276="N/A", "N/A", IF(AC1276&gt;0, IF(AA1276&lt;13, ROUNDUP(0.25*AA1276,0), IF(AA1276&lt;26, ROUNDUP(0.4*AA1276,0), IF(AA1276&lt;51, ROUNDUP(0.6*AA1276,0), ROUNDUP(0.75*AA1276,0)))), "N/A"))</f>
        <v>N/A</v>
      </c>
      <c r="AF1276" s="16" t="str">
        <f>IF(AD1276="N/A","N/A", (AE1276*AC1276)+Q1276)</f>
        <v>N/A</v>
      </c>
      <c r="AG1276" s="16" t="str">
        <f>IF($AF1276="N/A", "N/A", "TBC")</f>
        <v>N/A</v>
      </c>
      <c r="AH1276" s="16" t="str">
        <f>IF($AF1276="N/A", "N/A", "TBC")</f>
        <v>N/A</v>
      </c>
      <c r="AI1276" s="16" t="str">
        <f>IF($AF1276="N/A","N/A",IF(AC1276&gt;1,"TBC","N/A"))</f>
        <v>N/A</v>
      </c>
      <c r="AJ1276" s="16" t="str">
        <f>IF($AF1276="N/A","N/A",IF(AC1276&gt;2,"TBC","N/A"))</f>
        <v>N/A</v>
      </c>
      <c r="AK1276" s="16" t="str">
        <f>IF($AF1276="N/A","N/A",IF(AC1276&gt;3,"TBC","N/A"))</f>
        <v>N/A</v>
      </c>
      <c r="AL1276" s="16" t="str">
        <f>IF(AC1276="N/A","N/A",IF(AC1276&gt;0,IF(SUM(AG1276:AK1276)&lt;&gt;AF1276,"CHECK","OK"),"N/A"))</f>
        <v>N/A</v>
      </c>
      <c r="AM1276" s="16" t="e">
        <f>IF(AD1276="N/A", L1276+T1276, L1276+AG1276)</f>
        <v>#VALUE!</v>
      </c>
      <c r="AN1276" s="16" t="str">
        <f>IF(AD1276="N/A", IF(U1276="N/A", "N/A", L1276+U1276), AD1276+AH1276)</f>
        <v>N/A</v>
      </c>
      <c r="AO1276" s="16" t="str">
        <f>IF(AD1276="N/A", IF(V1276="N/A", "N/A", L1276+V1276), IF(AI1276="N/A", "N/A", AD1276+AI1276))</f>
        <v>N/A</v>
      </c>
      <c r="AP1276" s="16" t="str">
        <f>IF(AD1276="N/A", IF(W1276="N/A", "N/A", L1276+W1276), IF(AJ1276="N/A", "N/A", AD1276+AJ1276))</f>
        <v>N/A</v>
      </c>
      <c r="AQ1276" s="16" t="str">
        <f>IF(AD1276="N/A", IF(X1276="N/A", "N/A", L1276+X1276), IF(AK1276="N/A", "N/A", AD1276+AK1276))</f>
        <v>N/A</v>
      </c>
      <c r="AR1276" s="15" t="s">
        <v>40</v>
      </c>
      <c r="AS1276" s="15" t="s">
        <v>40</v>
      </c>
      <c r="AT1276" s="15" t="s">
        <v>40</v>
      </c>
      <c r="AU1276" s="15" t="s">
        <v>40</v>
      </c>
      <c r="AV1276" s="15" t="s">
        <v>40</v>
      </c>
      <c r="AW1276" s="15" t="s">
        <v>40</v>
      </c>
      <c r="AX1276" s="15" t="s">
        <v>40</v>
      </c>
      <c r="AY1276" s="15" t="s">
        <v>40</v>
      </c>
      <c r="AZ1276" s="15" t="s">
        <v>40</v>
      </c>
      <c r="BA1276" s="15" t="s">
        <v>40</v>
      </c>
      <c r="BB1276" s="15" t="s">
        <v>40</v>
      </c>
      <c r="BC1276" s="15" t="s">
        <v>40</v>
      </c>
      <c r="BD1276" s="15" t="s">
        <v>40</v>
      </c>
      <c r="BE1276" s="15" t="s">
        <v>40</v>
      </c>
      <c r="BF1276" s="15" t="s">
        <v>40</v>
      </c>
      <c r="BG1276" s="15" t="s">
        <v>40</v>
      </c>
      <c r="BH1276" s="15" t="s">
        <v>40</v>
      </c>
      <c r="BJ1276" s="16" t="e">
        <f>IF(AR1276="R", $CA1276, IF(OR(AR1276="P", AR1276="T", AR1276="N"), 0, IF($C1276="DM", $T1276, IF(OR(AR1276="Y", AR1276="IR"),$AM1276,IF(AR1276="C", IF($BI1276="Y", IF($AF1276="N/A", $Q1276, $AF1276), IF($AG1276="N/A", $T1276,$AG1276)))))))</f>
        <v>#VALUE!</v>
      </c>
      <c r="BK1276" s="16" t="e">
        <f>IF(AS1276="R", $CA1276, IF(OR(AS1276="P", AS1276="T", AS1276="N"), 0, IF($C1276="DM", $T1276, IF(OR(AS1276="Y", AS1276="IR"),$AM1276,IF(AS1276="C", IF($BI1276="Y", IF($AF1276="N/A", $Q1276, $AF1276), IF($AG1276="N/A", $T1276,$AG1276)))))))</f>
        <v>#VALUE!</v>
      </c>
      <c r="BL1276" s="16" t="e">
        <f>IF(AT1276="R", $CA1276, IF(OR(AT1276="P", AT1276="T", AT1276="N"), 0, IF($C1276="DM", $T1276, IF(OR(AT1276="Y", AT1276="IR"),$AM1276,IF(AT1276="C", IF($BI1276="Y", IF($AF1276="N/A", $Q1276, $AF1276), IF($AG1276="N/A", $T1276,$AG1276)))))))</f>
        <v>#VALUE!</v>
      </c>
      <c r="BM1276" s="16" t="e">
        <f>IF(AU1276="R", $CA1276, IF(OR(AU1276="P", AU1276="T", AU1276="N"), 0, IF($C1276="DM", $T1276, IF(OR(AU1276="Y", AU1276="IR"),$AM1276,IF(AU1276="C", IF($BI1276="Y", IF($AF1276="N/A", $Q1276, $AF1276), IF($AG1276="N/A", $T1276,$AG1276)))))))</f>
        <v>#VALUE!</v>
      </c>
      <c r="BN1276" s="16" t="e">
        <f>IF(AV1276="R", $CA1276, IF(OR(AV1276="P", AV1276="T", AV1276="N"), 0, IF($C1276="DM", $T1276, IF(OR(AV1276="Y", AV1276="IR"),$AM1276,IF(AV1276="C", IF($BI1276="Y", IF($AF1276="N/A", $Q1276, $AF1276), IF($AG1276="N/A", $T1276,$AG1276)))))))</f>
        <v>#VALUE!</v>
      </c>
      <c r="BO1276" s="16" t="e">
        <f>IF(AW1276="R", $CA1276, IF(OR(AW1276="P", AW1276="T", AW1276="N"), 0, IF($C1276="DM", $T1276, IF(OR(AW1276="Y", AW1276="IR"),$AM1276,IF(AW1276="C", IF($BI1276="Y", IF($AF1276="N/A", $Q1276, $AF1276), IF($AG1276="N/A", $T1276,$AG1276)))))))</f>
        <v>#VALUE!</v>
      </c>
      <c r="BP1276" s="16" t="e">
        <f>IF(AX1276="R", $CA1276, IF(OR(AX1276="P", AX1276="T", AX1276="N"), 0, IF($C1276="DM", $T1276, IF(OR(AX1276="Y", AX1276="IR"),$AM1276,IF(AX1276="C", IF($BI1276="Y", IF($AF1276="N/A", $Q1276, $AF1276), IF($AG1276="N/A", $T1276,$AG1276)))))))</f>
        <v>#VALUE!</v>
      </c>
      <c r="BQ1276" s="16" t="e">
        <f>IF(AY1276="R", $CA1276, IF(OR(AY1276="P", AY1276="T", AY1276="N"), 0, IF($C1276="DM", $T1276, IF(OR(AY1276="Y", AY1276="IR"),$AM1276,IF(AY1276="C", IF($BI1276="Y", IF($AF1276="N/A", $Q1276, $AF1276), IF($AG1276="N/A", $T1276,$AG1276)))))))</f>
        <v>#VALUE!</v>
      </c>
      <c r="BR1276" s="16" t="e">
        <f>IF(AZ1276="R", $CA1276, IF(OR(AZ1276="P", AZ1276="T", AZ1276="N"), 0, IF($C1276="DM", $T1276, IF(OR(AZ1276="Y", AZ1276="IR"),$AM1276,IF(AZ1276="C", IF($BI1276="Y", IF($AF1276="N/A", $Q1276, $AF1276), IF($AG1276="N/A", $T1276,$AG1276)))))))</f>
        <v>#VALUE!</v>
      </c>
      <c r="BS1276" s="16" t="e">
        <f>IF(BA1276="R", $CA1276, IF(OR(BA1276="P", BA1276="T", BA1276="N"), 0, IF($C1276="DM", $T1276, IF(OR(BA1276="Y", BA1276="IR"),$AM1276,IF(BA1276="C", IF($BI1276="Y", IF($AF1276="N/A", $Q1276, $AF1276), IF($AG1276="N/A", $T1276,$AG1276)))))))</f>
        <v>#VALUE!</v>
      </c>
      <c r="BT1276" s="16" t="e">
        <f>IF(BB1276="R", $CA1276, IF(OR(BB1276="P", BB1276="T", BB1276="N"), 0, IF($C1276="DM", $T1276, IF(OR(BB1276="Y", BB1276="IR"),$AM1276,IF(BB1276="C", IF($BI1276="Y", IF($BA1276="C", IF($AF1276="N/A", $Q1276, $AF1276), IF($AF1276="N/A", $T1276, $AM1276)), IF($AG1276="N/A", $T1276,$AG1276)))))))</f>
        <v>#VALUE!</v>
      </c>
      <c r="BU1276" s="16" t="e">
        <f>IF(BC1276="R", $CA1276, IF(OR(BC1276="P", BC1276="T", BC1276="N"), 0, IF($C1276="DM", $T1276, IF(OR(BC1276="Y", BC1276="IR"),$AM1276,IF(BC1276="C", IF($BI1276="Y", IF($BA1276="C", IF($AF1276="N/A", $Q1276, $AF1276), IF($AF1276="N/A", $T1276, $AM1276)), IF($AG1276="N/A", $T1276,$AG1276)))))))</f>
        <v>#VALUE!</v>
      </c>
      <c r="BV1276" s="16" t="e">
        <f>IF(BD1276="R", $CA1276, IF(OR(BD1276="P", BD1276="T", BD1276="N"), 0, IF($C1276="DM", $T1276, IF(OR(BD1276="Y", BD1276="IR"),$AM1276,IF(BD1276="C", IF($BI1276="Y", IF($BA1276="C", IF($AF1276="N/A", $Q1276, $AF1276), IF($AF1276="N/A", $T1276, $AM1276)), IF($AG1276="N/A", $T1276,$AG1276)))))))</f>
        <v>#VALUE!</v>
      </c>
      <c r="BW1276" s="16" t="e">
        <f>IF(BE1276="R", $CA1276, IF(OR(BE1276="P", BE1276="T", BE1276="N"), 0, IF($C1276="DM", $T1276, IF(OR(BE1276="Y", BE1276="IR"),$AM1276,IF(BE1276="C", IF($BI1276="Y", IF($BA1276="C", IF($AF1276="N/A", $Q1276, $AF1276), IF($AF1276="N/A", $T1276, $AM1276)), IF($AG1276="N/A", $T1276,$AG1276)))))))</f>
        <v>#VALUE!</v>
      </c>
      <c r="BX1276" s="16" t="e">
        <f>IF(BF1276="R", $CA1276, IF(OR(BF1276="P", BF1276="T", BF1276="N"), 0, IF($C1276="DM", $T1276, IF(OR(BF1276="Y", BF1276="IR"),$AM1276,IF(BF1276="C", IF($BI1276="Y", IF($BA1276="C", IF($AF1276="N/A", $Q1276, $AF1276), IF($AF1276="N/A", $T1276, $AM1276)), IF($AG1276="N/A", $T1276,$AG1276)))))))</f>
        <v>#VALUE!</v>
      </c>
      <c r="BY1276" s="16" t="e">
        <f>IF(BG1276="R", $CA1276, IF(OR(BG1276="P", BG1276="T", BG1276="N"), 0, IF($C1276="DM", $T1276, IF(OR(BG1276="Y", BG1276="IR"),$AM1276,IF(BG1276="C", IF($BI1276="Y", IF($BA1276="C", IF($AF1276="N/A", $Q1276, $AF1276), IF($AF1276="N/A", $T1276, $AM1276)), IF($AG1276="N/A", $T1276,$AG1276)))))))</f>
        <v>#VALUE!</v>
      </c>
      <c r="BZ1276" s="16" t="e">
        <f>IF(BH1276="R", $CA1276, IF(OR(BH1276="P", BH1276="T", BH1276="N"), 0, IF($C1276="DM", $T1276, IF(OR(BH1276="Y", BH1276="IR"),$AM1276,IF(BH1276="C", IF($BI1276="Y", IF($BA1276="C", IF($AF1276="N/A", $Q1276, $AF1276), IF($AF1276="N/A", $T1276, $AM1276)), IF($AG1276="N/A", $T1276,$AG1276)))))))</f>
        <v>#VALUE!</v>
      </c>
      <c r="CA1276" s="15" t="s">
        <v>75</v>
      </c>
      <c r="CB1276" s="16" t="e">
        <f>BZ1276</f>
        <v>#VALUE!</v>
      </c>
      <c r="CC1276" s="15" t="str">
        <f>IF(OR($BH1276="T", $BH1276="R"), 0, IF($BH1276="C", IF($BI1276="Y", IF($BA1276="C", 0, IF(AF1276="N/A", Q1276-T1276, AF1276-AG1276)), IF($AF1276="N/A", U1276, AH1276)), AN1276))</f>
        <v>N/A</v>
      </c>
      <c r="CD1276" s="15" t="str">
        <f>IF(OR($BH1276="T", $BH1276="R"), 0, IF($BH1276="C", IF($BI1276="Y", 0, IF($AF1276="N/A", V1276, AI1276)), AO1276))</f>
        <v>N/A</v>
      </c>
      <c r="CE1276" s="15" t="str">
        <f>IF(OR($BH1276="T", $BH1276="R"), 0, IF($BH1276="C", IF($BI1276="Y", 0, IF($AF1276="N/A", W1276, AJ1276)), AP1276))</f>
        <v>N/A</v>
      </c>
      <c r="CF1276" s="15" t="str">
        <f>IF(OR($BH1276="T", $BH1276="R"), 0, IF($BH1276="C", IF($BI1276="Y", 0, IF($AF1276="N/A", X1276, AK1276)), AQ1276))</f>
        <v>N/A</v>
      </c>
    </row>
    <row r="1277" spans="1:84" x14ac:dyDescent="0.25">
      <c r="A1277" s="14">
        <v>6254</v>
      </c>
      <c r="B1277" s="15"/>
      <c r="C1277" s="15"/>
      <c r="D1277" s="15"/>
      <c r="E1277" s="15" t="e">
        <f>VLOOKUP(B1277, 'Rookie Year'!$A$2:$B$55679,2,FALSE)</f>
        <v>#N/A</v>
      </c>
      <c r="F1277" s="15">
        <v>2024</v>
      </c>
      <c r="G1277" s="15" t="s">
        <v>42</v>
      </c>
      <c r="H1277" s="15"/>
      <c r="I1277" s="16"/>
      <c r="J1277" s="15"/>
      <c r="K1277" s="17">
        <f>IF(AND(G1277&lt;&gt;"N",R1277="N/A"), IF(I1277&lt;4, 0, 0.25),IF(I1277=1, IF(J1277=1,0.25, 0.25), IF(I1277&lt;13, 0.25, IF(I1277&lt;26, 0.4, IF(I1277&lt;51, 0.6, 0.75)))))</f>
        <v>0.25</v>
      </c>
      <c r="L1277" s="16">
        <f>I1277-M1277</f>
        <v>0</v>
      </c>
      <c r="M1277" s="16">
        <f>ROUNDUP(I1277*K1277,0)</f>
        <v>0</v>
      </c>
      <c r="N1277" s="16">
        <f>M1277*J1277</f>
        <v>0</v>
      </c>
      <c r="O1277" s="16">
        <v>0</v>
      </c>
      <c r="P1277" s="16">
        <v>0</v>
      </c>
      <c r="Q1277" s="16">
        <f>N1277-O1277-P1277</f>
        <v>0</v>
      </c>
      <c r="R1277" s="15" t="s">
        <v>75</v>
      </c>
      <c r="S1277" s="15">
        <f>IF(R1277="N/A", J1277-($B$1-F1277), J1277-($B$1-R1277))</f>
        <v>0</v>
      </c>
      <c r="T1277" s="16" t="str">
        <f>IF($S1277&lt;1, "N/A", $M1277)</f>
        <v>N/A</v>
      </c>
      <c r="U1277" s="16" t="str">
        <f>IF($S1277&lt;2, "N/A", $M1277)</f>
        <v>N/A</v>
      </c>
      <c r="V1277" s="16" t="str">
        <f>IF($S1277&lt;3, "N/A", $M1277)</f>
        <v>N/A</v>
      </c>
      <c r="W1277" s="16" t="str">
        <f>IF($S1277&lt;4, "N/A", $M1277)</f>
        <v>N/A</v>
      </c>
      <c r="X1277" s="16" t="str">
        <f>IF($S1277&lt;5, "N/A", $M1277)</f>
        <v>N/A</v>
      </c>
      <c r="Y1277" s="15" t="str">
        <f>IF(SUM(T1277:X1277)&lt;&gt;Q1277, "CHECK", "OK")</f>
        <v>OK</v>
      </c>
      <c r="Z1277" s="15" t="str">
        <f>IF(F1277=$B$1, "No", IF(S1277=1, "Yes", "No"))</f>
        <v>No</v>
      </c>
      <c r="AA1277" s="18" t="str">
        <f>IF(C1277="DM", "N/A", IF(Z1277="No","N/A",VLOOKUP(B1277,'Extension List'!$A$3:$R$1972,18,FALSE)))</f>
        <v>N/A</v>
      </c>
      <c r="AB1277" s="15" t="str">
        <f>IF(C1277="DM", "N/A", IF(Z1277="No","N/A",VLOOKUP(B1277,'Extension List'!$A$3:$T$1972,20,FALSE)))</f>
        <v>N/A</v>
      </c>
      <c r="AC1277" s="15" t="str">
        <f>IF(AA1277="N/A", "N/A", 0)</f>
        <v>N/A</v>
      </c>
      <c r="AD1277" s="16" t="str">
        <f>IF(AE1277="N/A", "N/A", AA1277-AE1277)</f>
        <v>N/A</v>
      </c>
      <c r="AE1277" s="16" t="str">
        <f>IF(AA1277="N/A", "N/A", IF(AC1277&gt;0, IF(AA1277&lt;13, ROUNDUP(0.25*AA1277,0), IF(AA1277&lt;26, ROUNDUP(0.4*AA1277,0), IF(AA1277&lt;51, ROUNDUP(0.6*AA1277,0), ROUNDUP(0.75*AA1277,0)))), "N/A"))</f>
        <v>N/A</v>
      </c>
      <c r="AF1277" s="16" t="str">
        <f>IF(AD1277="N/A","N/A", (AE1277*AC1277)+Q1277)</f>
        <v>N/A</v>
      </c>
      <c r="AG1277" s="16" t="str">
        <f>IF($AF1277="N/A", "N/A", "TBC")</f>
        <v>N/A</v>
      </c>
      <c r="AH1277" s="16" t="str">
        <f>IF($AF1277="N/A", "N/A", "TBC")</f>
        <v>N/A</v>
      </c>
      <c r="AI1277" s="16" t="str">
        <f>IF($AF1277="N/A","N/A",IF(AC1277&gt;1,"TBC","N/A"))</f>
        <v>N/A</v>
      </c>
      <c r="AJ1277" s="16" t="str">
        <f>IF($AF1277="N/A","N/A",IF(AC1277&gt;2,"TBC","N/A"))</f>
        <v>N/A</v>
      </c>
      <c r="AK1277" s="16" t="str">
        <f>IF($AF1277="N/A","N/A",IF(AC1277&gt;3,"TBC","N/A"))</f>
        <v>N/A</v>
      </c>
      <c r="AL1277" s="16" t="str">
        <f>IF(AC1277="N/A","N/A",IF(AC1277&gt;0,IF(SUM(AG1277:AK1277)&lt;&gt;AF1277,"CHECK","OK"),"N/A"))</f>
        <v>N/A</v>
      </c>
      <c r="AM1277" s="16" t="e">
        <f>IF(AD1277="N/A", L1277+T1277, L1277+AG1277)</f>
        <v>#VALUE!</v>
      </c>
      <c r="AN1277" s="16" t="str">
        <f>IF(AD1277="N/A", IF(U1277="N/A", "N/A", L1277+U1277), AD1277+AH1277)</f>
        <v>N/A</v>
      </c>
      <c r="AO1277" s="16" t="str">
        <f>IF(AD1277="N/A", IF(V1277="N/A", "N/A", L1277+V1277), IF(AI1277="N/A", "N/A", AD1277+AI1277))</f>
        <v>N/A</v>
      </c>
      <c r="AP1277" s="16" t="str">
        <f>IF(AD1277="N/A", IF(W1277="N/A", "N/A", L1277+W1277), IF(AJ1277="N/A", "N/A", AD1277+AJ1277))</f>
        <v>N/A</v>
      </c>
      <c r="AQ1277" s="16" t="str">
        <f>IF(AD1277="N/A", IF(X1277="N/A", "N/A", L1277+X1277), IF(AK1277="N/A", "N/A", AD1277+AK1277))</f>
        <v>N/A</v>
      </c>
      <c r="AR1277" s="15" t="s">
        <v>40</v>
      </c>
      <c r="AS1277" s="15" t="s">
        <v>40</v>
      </c>
      <c r="AT1277" s="15" t="s">
        <v>40</v>
      </c>
      <c r="AU1277" s="15" t="s">
        <v>40</v>
      </c>
      <c r="AV1277" s="15" t="s">
        <v>40</v>
      </c>
      <c r="AW1277" s="15" t="s">
        <v>40</v>
      </c>
      <c r="AX1277" s="15" t="s">
        <v>40</v>
      </c>
      <c r="AY1277" s="15" t="s">
        <v>40</v>
      </c>
      <c r="AZ1277" s="15" t="s">
        <v>40</v>
      </c>
      <c r="BA1277" s="15" t="s">
        <v>40</v>
      </c>
      <c r="BB1277" s="15" t="s">
        <v>40</v>
      </c>
      <c r="BC1277" s="15" t="s">
        <v>40</v>
      </c>
      <c r="BD1277" s="15" t="s">
        <v>40</v>
      </c>
      <c r="BE1277" s="15" t="s">
        <v>40</v>
      </c>
      <c r="BF1277" s="15" t="s">
        <v>40</v>
      </c>
      <c r="BG1277" s="15" t="s">
        <v>40</v>
      </c>
      <c r="BH1277" s="15" t="s">
        <v>40</v>
      </c>
      <c r="BJ1277" s="16" t="e">
        <f>IF(AR1277="R", $CA1277, IF(OR(AR1277="P", AR1277="T", AR1277="N"), 0, IF($C1277="DM", $T1277, IF(OR(AR1277="Y", AR1277="IR"),$AM1277,IF(AR1277="C", IF($BI1277="Y", IF($AF1277="N/A", $Q1277, $AF1277), IF($AG1277="N/A", $T1277,$AG1277)))))))</f>
        <v>#VALUE!</v>
      </c>
      <c r="BK1277" s="16" t="e">
        <f>IF(AS1277="R", $CA1277, IF(OR(AS1277="P", AS1277="T", AS1277="N"), 0, IF($C1277="DM", $T1277, IF(OR(AS1277="Y", AS1277="IR"),$AM1277,IF(AS1277="C", IF($BI1277="Y", IF($AF1277="N/A", $Q1277, $AF1277), IF($AG1277="N/A", $T1277,$AG1277)))))))</f>
        <v>#VALUE!</v>
      </c>
      <c r="BL1277" s="16" t="e">
        <f>IF(AT1277="R", $CA1277, IF(OR(AT1277="P", AT1277="T", AT1277="N"), 0, IF($C1277="DM", $T1277, IF(OR(AT1277="Y", AT1277="IR"),$AM1277,IF(AT1277="C", IF($BI1277="Y", IF($AF1277="N/A", $Q1277, $AF1277), IF($AG1277="N/A", $T1277,$AG1277)))))))</f>
        <v>#VALUE!</v>
      </c>
      <c r="BM1277" s="16" t="e">
        <f>IF(AU1277="R", $CA1277, IF(OR(AU1277="P", AU1277="T", AU1277="N"), 0, IF($C1277="DM", $T1277, IF(OR(AU1277="Y", AU1277="IR"),$AM1277,IF(AU1277="C", IF($BI1277="Y", IF($AF1277="N/A", $Q1277, $AF1277), IF($AG1277="N/A", $T1277,$AG1277)))))))</f>
        <v>#VALUE!</v>
      </c>
      <c r="BN1277" s="16" t="e">
        <f>IF(AV1277="R", $CA1277, IF(OR(AV1277="P", AV1277="T", AV1277="N"), 0, IF($C1277="DM", $T1277, IF(OR(AV1277="Y", AV1277="IR"),$AM1277,IF(AV1277="C", IF($BI1277="Y", IF($AF1277="N/A", $Q1277, $AF1277), IF($AG1277="N/A", $T1277,$AG1277)))))))</f>
        <v>#VALUE!</v>
      </c>
      <c r="BO1277" s="16" t="e">
        <f>IF(AW1277="R", $CA1277, IF(OR(AW1277="P", AW1277="T", AW1277="N"), 0, IF($C1277="DM", $T1277, IF(OR(AW1277="Y", AW1277="IR"),$AM1277,IF(AW1277="C", IF($BI1277="Y", IF($AF1277="N/A", $Q1277, $AF1277), IF($AG1277="N/A", $T1277,$AG1277)))))))</f>
        <v>#VALUE!</v>
      </c>
      <c r="BP1277" s="16" t="e">
        <f>IF(AX1277="R", $CA1277, IF(OR(AX1277="P", AX1277="T", AX1277="N"), 0, IF($C1277="DM", $T1277, IF(OR(AX1277="Y", AX1277="IR"),$AM1277,IF(AX1277="C", IF($BI1277="Y", IF($AF1277="N/A", $Q1277, $AF1277), IF($AG1277="N/A", $T1277,$AG1277)))))))</f>
        <v>#VALUE!</v>
      </c>
      <c r="BQ1277" s="16" t="e">
        <f>IF(AY1277="R", $CA1277, IF(OR(AY1277="P", AY1277="T", AY1277="N"), 0, IF($C1277="DM", $T1277, IF(OR(AY1277="Y", AY1277="IR"),$AM1277,IF(AY1277="C", IF($BI1277="Y", IF($AF1277="N/A", $Q1277, $AF1277), IF($AG1277="N/A", $T1277,$AG1277)))))))</f>
        <v>#VALUE!</v>
      </c>
      <c r="BR1277" s="16" t="e">
        <f>IF(AZ1277="R", $CA1277, IF(OR(AZ1277="P", AZ1277="T", AZ1277="N"), 0, IF($C1277="DM", $T1277, IF(OR(AZ1277="Y", AZ1277="IR"),$AM1277,IF(AZ1277="C", IF($BI1277="Y", IF($AF1277="N/A", $Q1277, $AF1277), IF($AG1277="N/A", $T1277,$AG1277)))))))</f>
        <v>#VALUE!</v>
      </c>
      <c r="BS1277" s="16" t="e">
        <f>IF(BA1277="R", $CA1277, IF(OR(BA1277="P", BA1277="T", BA1277="N"), 0, IF($C1277="DM", $T1277, IF(OR(BA1277="Y", BA1277="IR"),$AM1277,IF(BA1277="C", IF($BI1277="Y", IF($AF1277="N/A", $Q1277, $AF1277), IF($AG1277="N/A", $T1277,$AG1277)))))))</f>
        <v>#VALUE!</v>
      </c>
      <c r="BT1277" s="16" t="e">
        <f>IF(BB1277="R", $CA1277, IF(OR(BB1277="P", BB1277="T", BB1277="N"), 0, IF($C1277="DM", $T1277, IF(OR(BB1277="Y", BB1277="IR"),$AM1277,IF(BB1277="C", IF($BI1277="Y", IF($BA1277="C", IF($AF1277="N/A", $Q1277, $AF1277), IF($AF1277="N/A", $T1277, $AM1277)), IF($AG1277="N/A", $T1277,$AG1277)))))))</f>
        <v>#VALUE!</v>
      </c>
      <c r="BU1277" s="16" t="e">
        <f>IF(BC1277="R", $CA1277, IF(OR(BC1277="P", BC1277="T", BC1277="N"), 0, IF($C1277="DM", $T1277, IF(OR(BC1277="Y", BC1277="IR"),$AM1277,IF(BC1277="C", IF($BI1277="Y", IF($BA1277="C", IF($AF1277="N/A", $Q1277, $AF1277), IF($AF1277="N/A", $T1277, $AM1277)), IF($AG1277="N/A", $T1277,$AG1277)))))))</f>
        <v>#VALUE!</v>
      </c>
      <c r="BV1277" s="16" t="e">
        <f>IF(BD1277="R", $CA1277, IF(OR(BD1277="P", BD1277="T", BD1277="N"), 0, IF($C1277="DM", $T1277, IF(OR(BD1277="Y", BD1277="IR"),$AM1277,IF(BD1277="C", IF($BI1277="Y", IF($BA1277="C", IF($AF1277="N/A", $Q1277, $AF1277), IF($AF1277="N/A", $T1277, $AM1277)), IF($AG1277="N/A", $T1277,$AG1277)))))))</f>
        <v>#VALUE!</v>
      </c>
      <c r="BW1277" s="16" t="e">
        <f>IF(BE1277="R", $CA1277, IF(OR(BE1277="P", BE1277="T", BE1277="N"), 0, IF($C1277="DM", $T1277, IF(OR(BE1277="Y", BE1277="IR"),$AM1277,IF(BE1277="C", IF($BI1277="Y", IF($BA1277="C", IF($AF1277="N/A", $Q1277, $AF1277), IF($AF1277="N/A", $T1277, $AM1277)), IF($AG1277="N/A", $T1277,$AG1277)))))))</f>
        <v>#VALUE!</v>
      </c>
      <c r="BX1277" s="16" t="e">
        <f>IF(BF1277="R", $CA1277, IF(OR(BF1277="P", BF1277="T", BF1277="N"), 0, IF($C1277="DM", $T1277, IF(OR(BF1277="Y", BF1277="IR"),$AM1277,IF(BF1277="C", IF($BI1277="Y", IF($BA1277="C", IF($AF1277="N/A", $Q1277, $AF1277), IF($AF1277="N/A", $T1277, $AM1277)), IF($AG1277="N/A", $T1277,$AG1277)))))))</f>
        <v>#VALUE!</v>
      </c>
      <c r="BY1277" s="16" t="e">
        <f>IF(BG1277="R", $CA1277, IF(OR(BG1277="P", BG1277="T", BG1277="N"), 0, IF($C1277="DM", $T1277, IF(OR(BG1277="Y", BG1277="IR"),$AM1277,IF(BG1277="C", IF($BI1277="Y", IF($BA1277="C", IF($AF1277="N/A", $Q1277, $AF1277), IF($AF1277="N/A", $T1277, $AM1277)), IF($AG1277="N/A", $T1277,$AG1277)))))))</f>
        <v>#VALUE!</v>
      </c>
      <c r="BZ1277" s="16" t="e">
        <f>IF(BH1277="R", $CA1277, IF(OR(BH1277="P", BH1277="T", BH1277="N"), 0, IF($C1277="DM", $T1277, IF(OR(BH1277="Y", BH1277="IR"),$AM1277,IF(BH1277="C", IF($BI1277="Y", IF($BA1277="C", IF($AF1277="N/A", $Q1277, $AF1277), IF($AF1277="N/A", $T1277, $AM1277)), IF($AG1277="N/A", $T1277,$AG1277)))))))</f>
        <v>#VALUE!</v>
      </c>
      <c r="CA1277" s="15" t="s">
        <v>75</v>
      </c>
      <c r="CB1277" s="16" t="e">
        <f>BZ1277</f>
        <v>#VALUE!</v>
      </c>
      <c r="CC1277" s="15" t="str">
        <f>IF(OR($BH1277="T", $BH1277="R"), 0, IF($BH1277="C", IF($BI1277="Y", IF($BA1277="C", 0, IF(AF1277="N/A", Q1277-T1277, AF1277-AG1277)), IF($AF1277="N/A", U1277, AH1277)), AN1277))</f>
        <v>N/A</v>
      </c>
      <c r="CD1277" s="15" t="str">
        <f>IF(OR($BH1277="T", $BH1277="R"), 0, IF($BH1277="C", IF($BI1277="Y", 0, IF($AF1277="N/A", V1277, AI1277)), AO1277))</f>
        <v>N/A</v>
      </c>
      <c r="CE1277" s="15" t="str">
        <f>IF(OR($BH1277="T", $BH1277="R"), 0, IF($BH1277="C", IF($BI1277="Y", 0, IF($AF1277="N/A", W1277, AJ1277)), AP1277))</f>
        <v>N/A</v>
      </c>
      <c r="CF1277" s="15" t="str">
        <f>IF(OR($BH1277="T", $BH1277="R"), 0, IF($BH1277="C", IF($BI1277="Y", 0, IF($AF1277="N/A", X1277, AK1277)), AQ1277))</f>
        <v>N/A</v>
      </c>
    </row>
    <row r="1278" spans="1:84" x14ac:dyDescent="0.25">
      <c r="A1278" s="14">
        <v>6255</v>
      </c>
      <c r="B1278" s="15"/>
      <c r="C1278" s="15"/>
      <c r="D1278" s="15"/>
      <c r="E1278" s="15" t="e">
        <f>VLOOKUP(B1278, 'Rookie Year'!$A$2:$B$55679,2,FALSE)</f>
        <v>#N/A</v>
      </c>
      <c r="F1278" s="15">
        <v>2024</v>
      </c>
      <c r="G1278" s="15" t="s">
        <v>42</v>
      </c>
      <c r="H1278" s="15"/>
      <c r="I1278" s="16"/>
      <c r="J1278" s="15"/>
      <c r="K1278" s="17">
        <f>IF(AND(G1278&lt;&gt;"N",R1278="N/A"), IF(I1278&lt;4, 0, 0.25),IF(I1278=1, IF(J1278=1,0.25, 0.25), IF(I1278&lt;13, 0.25, IF(I1278&lt;26, 0.4, IF(I1278&lt;51, 0.6, 0.75)))))</f>
        <v>0.25</v>
      </c>
      <c r="L1278" s="16">
        <f>I1278-M1278</f>
        <v>0</v>
      </c>
      <c r="M1278" s="16">
        <f>ROUNDUP(I1278*K1278,0)</f>
        <v>0</v>
      </c>
      <c r="N1278" s="16">
        <f>M1278*J1278</f>
        <v>0</v>
      </c>
      <c r="O1278" s="16">
        <v>0</v>
      </c>
      <c r="P1278" s="16">
        <v>0</v>
      </c>
      <c r="Q1278" s="16">
        <f>N1278-O1278-P1278</f>
        <v>0</v>
      </c>
      <c r="R1278" s="15" t="s">
        <v>75</v>
      </c>
      <c r="S1278" s="15">
        <f>IF(R1278="N/A", J1278-($B$1-F1278), J1278-($B$1-R1278))</f>
        <v>0</v>
      </c>
      <c r="T1278" s="16" t="str">
        <f>IF($S1278&lt;1, "N/A", $M1278)</f>
        <v>N/A</v>
      </c>
      <c r="U1278" s="16" t="str">
        <f>IF($S1278&lt;2, "N/A", $M1278)</f>
        <v>N/A</v>
      </c>
      <c r="V1278" s="16" t="str">
        <f>IF($S1278&lt;3, "N/A", $M1278)</f>
        <v>N/A</v>
      </c>
      <c r="W1278" s="16" t="str">
        <f>IF($S1278&lt;4, "N/A", $M1278)</f>
        <v>N/A</v>
      </c>
      <c r="X1278" s="16" t="str">
        <f>IF($S1278&lt;5, "N/A", $M1278)</f>
        <v>N/A</v>
      </c>
      <c r="Y1278" s="15" t="str">
        <f>IF(SUM(T1278:X1278)&lt;&gt;Q1278, "CHECK", "OK")</f>
        <v>OK</v>
      </c>
      <c r="Z1278" s="15" t="str">
        <f>IF(F1278=$B$1, "No", IF(S1278=1, "Yes", "No"))</f>
        <v>No</v>
      </c>
      <c r="AA1278" s="18" t="str">
        <f>IF(C1278="DM", "N/A", IF(Z1278="No","N/A",VLOOKUP(B1278,'Extension List'!$A$3:$R$1972,18,FALSE)))</f>
        <v>N/A</v>
      </c>
      <c r="AB1278" s="15" t="str">
        <f>IF(C1278="DM", "N/A", IF(Z1278="No","N/A",VLOOKUP(B1278,'Extension List'!$A$3:$T$1972,20,FALSE)))</f>
        <v>N/A</v>
      </c>
      <c r="AC1278" s="15" t="str">
        <f>IF(AA1278="N/A", "N/A", 0)</f>
        <v>N/A</v>
      </c>
      <c r="AD1278" s="16" t="str">
        <f>IF(AE1278="N/A", "N/A", AA1278-AE1278)</f>
        <v>N/A</v>
      </c>
      <c r="AE1278" s="16" t="str">
        <f>IF(AA1278="N/A", "N/A", IF(AC1278&gt;0, IF(AA1278&lt;13, ROUNDUP(0.25*AA1278,0), IF(AA1278&lt;26, ROUNDUP(0.4*AA1278,0), IF(AA1278&lt;51, ROUNDUP(0.6*AA1278,0), ROUNDUP(0.75*AA1278,0)))), "N/A"))</f>
        <v>N/A</v>
      </c>
      <c r="AF1278" s="16" t="str">
        <f>IF(AD1278="N/A","N/A", (AE1278*AC1278)+Q1278)</f>
        <v>N/A</v>
      </c>
      <c r="AG1278" s="16" t="str">
        <f>IF($AF1278="N/A", "N/A", "TBC")</f>
        <v>N/A</v>
      </c>
      <c r="AH1278" s="16" t="str">
        <f>IF($AF1278="N/A", "N/A", "TBC")</f>
        <v>N/A</v>
      </c>
      <c r="AI1278" s="16" t="str">
        <f>IF($AF1278="N/A","N/A",IF(AC1278&gt;1,"TBC","N/A"))</f>
        <v>N/A</v>
      </c>
      <c r="AJ1278" s="16" t="str">
        <f>IF($AF1278="N/A","N/A",IF(AC1278&gt;2,"TBC","N/A"))</f>
        <v>N/A</v>
      </c>
      <c r="AK1278" s="16" t="str">
        <f>IF($AF1278="N/A","N/A",IF(AC1278&gt;3,"TBC","N/A"))</f>
        <v>N/A</v>
      </c>
      <c r="AL1278" s="16" t="str">
        <f>IF(AC1278="N/A","N/A",IF(AC1278&gt;0,IF(SUM(AG1278:AK1278)&lt;&gt;AF1278,"CHECK","OK"),"N/A"))</f>
        <v>N/A</v>
      </c>
      <c r="AM1278" s="16" t="e">
        <f>IF(AD1278="N/A", L1278+T1278, L1278+AG1278)</f>
        <v>#VALUE!</v>
      </c>
      <c r="AN1278" s="16" t="str">
        <f>IF(AD1278="N/A", IF(U1278="N/A", "N/A", L1278+U1278), AD1278+AH1278)</f>
        <v>N/A</v>
      </c>
      <c r="AO1278" s="16" t="str">
        <f>IF(AD1278="N/A", IF(V1278="N/A", "N/A", L1278+V1278), IF(AI1278="N/A", "N/A", AD1278+AI1278))</f>
        <v>N/A</v>
      </c>
      <c r="AP1278" s="16" t="str">
        <f>IF(AD1278="N/A", IF(W1278="N/A", "N/A", L1278+W1278), IF(AJ1278="N/A", "N/A", AD1278+AJ1278))</f>
        <v>N/A</v>
      </c>
      <c r="AQ1278" s="16" t="str">
        <f>IF(AD1278="N/A", IF(X1278="N/A", "N/A", L1278+X1278), IF(AK1278="N/A", "N/A", AD1278+AK1278))</f>
        <v>N/A</v>
      </c>
      <c r="AR1278" s="15" t="s">
        <v>40</v>
      </c>
      <c r="AS1278" s="15" t="s">
        <v>40</v>
      </c>
      <c r="AT1278" s="15" t="s">
        <v>40</v>
      </c>
      <c r="AU1278" s="15" t="s">
        <v>40</v>
      </c>
      <c r="AV1278" s="15" t="s">
        <v>40</v>
      </c>
      <c r="AW1278" s="15" t="s">
        <v>40</v>
      </c>
      <c r="AX1278" s="15" t="s">
        <v>40</v>
      </c>
      <c r="AY1278" s="15" t="s">
        <v>40</v>
      </c>
      <c r="AZ1278" s="15" t="s">
        <v>40</v>
      </c>
      <c r="BA1278" s="15" t="s">
        <v>40</v>
      </c>
      <c r="BB1278" s="15" t="s">
        <v>40</v>
      </c>
      <c r="BC1278" s="15" t="s">
        <v>40</v>
      </c>
      <c r="BD1278" s="15" t="s">
        <v>40</v>
      </c>
      <c r="BE1278" s="15" t="s">
        <v>40</v>
      </c>
      <c r="BF1278" s="15" t="s">
        <v>40</v>
      </c>
      <c r="BG1278" s="15" t="s">
        <v>40</v>
      </c>
      <c r="BH1278" s="15" t="s">
        <v>40</v>
      </c>
      <c r="BJ1278" s="16" t="e">
        <f>IF(AR1278="R", $CA1278, IF(OR(AR1278="P", AR1278="T", AR1278="N"), 0, IF($C1278="DM", $T1278, IF(OR(AR1278="Y", AR1278="IR"),$AM1278,IF(AR1278="C", IF($BI1278="Y", IF($AF1278="N/A", $Q1278, $AF1278), IF($AG1278="N/A", $T1278,$AG1278)))))))</f>
        <v>#VALUE!</v>
      </c>
      <c r="BK1278" s="16" t="e">
        <f>IF(AS1278="R", $CA1278, IF(OR(AS1278="P", AS1278="T", AS1278="N"), 0, IF($C1278="DM", $T1278, IF(OR(AS1278="Y", AS1278="IR"),$AM1278,IF(AS1278="C", IF($BI1278="Y", IF($AF1278="N/A", $Q1278, $AF1278), IF($AG1278="N/A", $T1278,$AG1278)))))))</f>
        <v>#VALUE!</v>
      </c>
      <c r="BL1278" s="16" t="e">
        <f>IF(AT1278="R", $CA1278, IF(OR(AT1278="P", AT1278="T", AT1278="N"), 0, IF($C1278="DM", $T1278, IF(OR(AT1278="Y", AT1278="IR"),$AM1278,IF(AT1278="C", IF($BI1278="Y", IF($AF1278="N/A", $Q1278, $AF1278), IF($AG1278="N/A", $T1278,$AG1278)))))))</f>
        <v>#VALUE!</v>
      </c>
      <c r="BM1278" s="16" t="e">
        <f>IF(AU1278="R", $CA1278, IF(OR(AU1278="P", AU1278="T", AU1278="N"), 0, IF($C1278="DM", $T1278, IF(OR(AU1278="Y", AU1278="IR"),$AM1278,IF(AU1278="C", IF($BI1278="Y", IF($AF1278="N/A", $Q1278, $AF1278), IF($AG1278="N/A", $T1278,$AG1278)))))))</f>
        <v>#VALUE!</v>
      </c>
      <c r="BN1278" s="16" t="e">
        <f>IF(AV1278="R", $CA1278, IF(OR(AV1278="P", AV1278="T", AV1278="N"), 0, IF($C1278="DM", $T1278, IF(OR(AV1278="Y", AV1278="IR"),$AM1278,IF(AV1278="C", IF($BI1278="Y", IF($AF1278="N/A", $Q1278, $AF1278), IF($AG1278="N/A", $T1278,$AG1278)))))))</f>
        <v>#VALUE!</v>
      </c>
      <c r="BO1278" s="16" t="e">
        <f>IF(AW1278="R", $CA1278, IF(OR(AW1278="P", AW1278="T", AW1278="N"), 0, IF($C1278="DM", $T1278, IF(OR(AW1278="Y", AW1278="IR"),$AM1278,IF(AW1278="C", IF($BI1278="Y", IF($AF1278="N/A", $Q1278, $AF1278), IF($AG1278="N/A", $T1278,$AG1278)))))))</f>
        <v>#VALUE!</v>
      </c>
      <c r="BP1278" s="16" t="e">
        <f>IF(AX1278="R", $CA1278, IF(OR(AX1278="P", AX1278="T", AX1278="N"), 0, IF($C1278="DM", $T1278, IF(OR(AX1278="Y", AX1278="IR"),$AM1278,IF(AX1278="C", IF($BI1278="Y", IF($AF1278="N/A", $Q1278, $AF1278), IF($AG1278="N/A", $T1278,$AG1278)))))))</f>
        <v>#VALUE!</v>
      </c>
      <c r="BQ1278" s="16" t="e">
        <f>IF(AY1278="R", $CA1278, IF(OR(AY1278="P", AY1278="T", AY1278="N"), 0, IF($C1278="DM", $T1278, IF(OR(AY1278="Y", AY1278="IR"),$AM1278,IF(AY1278="C", IF($BI1278="Y", IF($AF1278="N/A", $Q1278, $AF1278), IF($AG1278="N/A", $T1278,$AG1278)))))))</f>
        <v>#VALUE!</v>
      </c>
      <c r="BR1278" s="16" t="e">
        <f>IF(AZ1278="R", $CA1278, IF(OR(AZ1278="P", AZ1278="T", AZ1278="N"), 0, IF($C1278="DM", $T1278, IF(OR(AZ1278="Y", AZ1278="IR"),$AM1278,IF(AZ1278="C", IF($BI1278="Y", IF($AF1278="N/A", $Q1278, $AF1278), IF($AG1278="N/A", $T1278,$AG1278)))))))</f>
        <v>#VALUE!</v>
      </c>
      <c r="BS1278" s="16" t="e">
        <f>IF(BA1278="R", $CA1278, IF(OR(BA1278="P", BA1278="T", BA1278="N"), 0, IF($C1278="DM", $T1278, IF(OR(BA1278="Y", BA1278="IR"),$AM1278,IF(BA1278="C", IF($BI1278="Y", IF($AF1278="N/A", $Q1278, $AF1278), IF($AG1278="N/A", $T1278,$AG1278)))))))</f>
        <v>#VALUE!</v>
      </c>
      <c r="BT1278" s="16" t="e">
        <f>IF(BB1278="R", $CA1278, IF(OR(BB1278="P", BB1278="T", BB1278="N"), 0, IF($C1278="DM", $T1278, IF(OR(BB1278="Y", BB1278="IR"),$AM1278,IF(BB1278="C", IF($BI1278="Y", IF($BA1278="C", IF($AF1278="N/A", $Q1278, $AF1278), IF($AF1278="N/A", $T1278, $AM1278)), IF($AG1278="N/A", $T1278,$AG1278)))))))</f>
        <v>#VALUE!</v>
      </c>
      <c r="BU1278" s="16" t="e">
        <f>IF(BC1278="R", $CA1278, IF(OR(BC1278="P", BC1278="T", BC1278="N"), 0, IF($C1278="DM", $T1278, IF(OR(BC1278="Y", BC1278="IR"),$AM1278,IF(BC1278="C", IF($BI1278="Y", IF($BA1278="C", IF($AF1278="N/A", $Q1278, $AF1278), IF($AF1278="N/A", $T1278, $AM1278)), IF($AG1278="N/A", $T1278,$AG1278)))))))</f>
        <v>#VALUE!</v>
      </c>
      <c r="BV1278" s="16" t="e">
        <f>IF(BD1278="R", $CA1278, IF(OR(BD1278="P", BD1278="T", BD1278="N"), 0, IF($C1278="DM", $T1278, IF(OR(BD1278="Y", BD1278="IR"),$AM1278,IF(BD1278="C", IF($BI1278="Y", IF($BA1278="C", IF($AF1278="N/A", $Q1278, $AF1278), IF($AF1278="N/A", $T1278, $AM1278)), IF($AG1278="N/A", $T1278,$AG1278)))))))</f>
        <v>#VALUE!</v>
      </c>
      <c r="BW1278" s="16" t="e">
        <f>IF(BE1278="R", $CA1278, IF(OR(BE1278="P", BE1278="T", BE1278="N"), 0, IF($C1278="DM", $T1278, IF(OR(BE1278="Y", BE1278="IR"),$AM1278,IF(BE1278="C", IF($BI1278="Y", IF($BA1278="C", IF($AF1278="N/A", $Q1278, $AF1278), IF($AF1278="N/A", $T1278, $AM1278)), IF($AG1278="N/A", $T1278,$AG1278)))))))</f>
        <v>#VALUE!</v>
      </c>
      <c r="BX1278" s="16" t="e">
        <f>IF(BF1278="R", $CA1278, IF(OR(BF1278="P", BF1278="T", BF1278="N"), 0, IF($C1278="DM", $T1278, IF(OR(BF1278="Y", BF1278="IR"),$AM1278,IF(BF1278="C", IF($BI1278="Y", IF($BA1278="C", IF($AF1278="N/A", $Q1278, $AF1278), IF($AF1278="N/A", $T1278, $AM1278)), IF($AG1278="N/A", $T1278,$AG1278)))))))</f>
        <v>#VALUE!</v>
      </c>
      <c r="BY1278" s="16" t="e">
        <f>IF(BG1278="R", $CA1278, IF(OR(BG1278="P", BG1278="T", BG1278="N"), 0, IF($C1278="DM", $T1278, IF(OR(BG1278="Y", BG1278="IR"),$AM1278,IF(BG1278="C", IF($BI1278="Y", IF($BA1278="C", IF($AF1278="N/A", $Q1278, $AF1278), IF($AF1278="N/A", $T1278, $AM1278)), IF($AG1278="N/A", $T1278,$AG1278)))))))</f>
        <v>#VALUE!</v>
      </c>
      <c r="BZ1278" s="16" t="e">
        <f>IF(BH1278="R", $CA1278, IF(OR(BH1278="P", BH1278="T", BH1278="N"), 0, IF($C1278="DM", $T1278, IF(OR(BH1278="Y", BH1278="IR"),$AM1278,IF(BH1278="C", IF($BI1278="Y", IF($BA1278="C", IF($AF1278="N/A", $Q1278, $AF1278), IF($AF1278="N/A", $T1278, $AM1278)), IF($AG1278="N/A", $T1278,$AG1278)))))))</f>
        <v>#VALUE!</v>
      </c>
      <c r="CA1278" s="15" t="s">
        <v>75</v>
      </c>
      <c r="CB1278" s="16" t="e">
        <f>BZ1278</f>
        <v>#VALUE!</v>
      </c>
      <c r="CC1278" s="15" t="str">
        <f>IF(OR($BH1278="T", $BH1278="R"), 0, IF($BH1278="C", IF($BI1278="Y", IF($BA1278="C", 0, IF(AF1278="N/A", Q1278-T1278, AF1278-AG1278)), IF($AF1278="N/A", U1278, AH1278)), AN1278))</f>
        <v>N/A</v>
      </c>
      <c r="CD1278" s="15" t="str">
        <f>IF(OR($BH1278="T", $BH1278="R"), 0, IF($BH1278="C", IF($BI1278="Y", 0, IF($AF1278="N/A", V1278, AI1278)), AO1278))</f>
        <v>N/A</v>
      </c>
      <c r="CE1278" s="15" t="str">
        <f>IF(OR($BH1278="T", $BH1278="R"), 0, IF($BH1278="C", IF($BI1278="Y", 0, IF($AF1278="N/A", W1278, AJ1278)), AP1278))</f>
        <v>N/A</v>
      </c>
      <c r="CF1278" s="15" t="str">
        <f>IF(OR($BH1278="T", $BH1278="R"), 0, IF($BH1278="C", IF($BI1278="Y", 0, IF($AF1278="N/A", X1278, AK1278)), AQ1278))</f>
        <v>N/A</v>
      </c>
    </row>
    <row r="1279" spans="1:84" x14ac:dyDescent="0.25">
      <c r="A1279" s="14">
        <v>6256</v>
      </c>
      <c r="B1279" s="15"/>
      <c r="C1279" s="15"/>
      <c r="D1279" s="15"/>
      <c r="E1279" s="15" t="e">
        <f>VLOOKUP(B1279, 'Rookie Year'!$A$2:$B$55679,2,FALSE)</f>
        <v>#N/A</v>
      </c>
      <c r="F1279" s="15">
        <v>2024</v>
      </c>
      <c r="G1279" s="15" t="s">
        <v>42</v>
      </c>
      <c r="H1279" s="15"/>
      <c r="I1279" s="16"/>
      <c r="J1279" s="15"/>
      <c r="K1279" s="17">
        <f>IF(AND(G1279&lt;&gt;"N",R1279="N/A"), IF(I1279&lt;4, 0, 0.25),IF(I1279=1, IF(J1279=1,0.25, 0.25), IF(I1279&lt;13, 0.25, IF(I1279&lt;26, 0.4, IF(I1279&lt;51, 0.6, 0.75)))))</f>
        <v>0.25</v>
      </c>
      <c r="L1279" s="16">
        <f>I1279-M1279</f>
        <v>0</v>
      </c>
      <c r="M1279" s="16">
        <f>ROUNDUP(I1279*K1279,0)</f>
        <v>0</v>
      </c>
      <c r="N1279" s="16">
        <f>M1279*J1279</f>
        <v>0</v>
      </c>
      <c r="O1279" s="16">
        <v>0</v>
      </c>
      <c r="P1279" s="16">
        <v>0</v>
      </c>
      <c r="Q1279" s="16">
        <f>N1279-O1279-P1279</f>
        <v>0</v>
      </c>
      <c r="R1279" s="15" t="s">
        <v>75</v>
      </c>
      <c r="S1279" s="15">
        <f>IF(R1279="N/A", J1279-($B$1-F1279), J1279-($B$1-R1279))</f>
        <v>0</v>
      </c>
      <c r="T1279" s="16" t="str">
        <f>IF($S1279&lt;1, "N/A", $M1279)</f>
        <v>N/A</v>
      </c>
      <c r="U1279" s="16" t="str">
        <f>IF($S1279&lt;2, "N/A", $M1279)</f>
        <v>N/A</v>
      </c>
      <c r="V1279" s="16" t="str">
        <f>IF($S1279&lt;3, "N/A", $M1279)</f>
        <v>N/A</v>
      </c>
      <c r="W1279" s="16" t="str">
        <f>IF($S1279&lt;4, "N/A", $M1279)</f>
        <v>N/A</v>
      </c>
      <c r="X1279" s="16" t="str">
        <f>IF($S1279&lt;5, "N/A", $M1279)</f>
        <v>N/A</v>
      </c>
      <c r="Y1279" s="15" t="str">
        <f>IF(SUM(T1279:X1279)&lt;&gt;Q1279, "CHECK", "OK")</f>
        <v>OK</v>
      </c>
      <c r="Z1279" s="15" t="str">
        <f>IF(F1279=$B$1, "No", IF(S1279=1, "Yes", "No"))</f>
        <v>No</v>
      </c>
      <c r="AA1279" s="18" t="str">
        <f>IF(C1279="DM", "N/A", IF(Z1279="No","N/A",VLOOKUP(B1279,'Extension List'!$A$3:$R$1972,18,FALSE)))</f>
        <v>N/A</v>
      </c>
      <c r="AB1279" s="15" t="str">
        <f>IF(C1279="DM", "N/A", IF(Z1279="No","N/A",VLOOKUP(B1279,'Extension List'!$A$3:$T$1972,20,FALSE)))</f>
        <v>N/A</v>
      </c>
      <c r="AC1279" s="15" t="str">
        <f>IF(AA1279="N/A", "N/A", 0)</f>
        <v>N/A</v>
      </c>
      <c r="AD1279" s="16" t="str">
        <f>IF(AE1279="N/A", "N/A", AA1279-AE1279)</f>
        <v>N/A</v>
      </c>
      <c r="AE1279" s="16" t="str">
        <f>IF(AA1279="N/A", "N/A", IF(AC1279&gt;0, IF(AA1279&lt;13, ROUNDUP(0.25*AA1279,0), IF(AA1279&lt;26, ROUNDUP(0.4*AA1279,0), IF(AA1279&lt;51, ROUNDUP(0.6*AA1279,0), ROUNDUP(0.75*AA1279,0)))), "N/A"))</f>
        <v>N/A</v>
      </c>
      <c r="AF1279" s="16" t="str">
        <f>IF(AD1279="N/A","N/A", (AE1279*AC1279)+Q1279)</f>
        <v>N/A</v>
      </c>
      <c r="AG1279" s="16" t="str">
        <f>IF($AF1279="N/A", "N/A", "TBC")</f>
        <v>N/A</v>
      </c>
      <c r="AH1279" s="16" t="str">
        <f>IF($AF1279="N/A", "N/A", "TBC")</f>
        <v>N/A</v>
      </c>
      <c r="AI1279" s="16" t="str">
        <f>IF($AF1279="N/A","N/A",IF(AC1279&gt;1,"TBC","N/A"))</f>
        <v>N/A</v>
      </c>
      <c r="AJ1279" s="16" t="str">
        <f>IF($AF1279="N/A","N/A",IF(AC1279&gt;2,"TBC","N/A"))</f>
        <v>N/A</v>
      </c>
      <c r="AK1279" s="16" t="str">
        <f>IF($AF1279="N/A","N/A",IF(AC1279&gt;3,"TBC","N/A"))</f>
        <v>N/A</v>
      </c>
      <c r="AL1279" s="16" t="str">
        <f>IF(AC1279="N/A","N/A",IF(AC1279&gt;0,IF(SUM(AG1279:AK1279)&lt;&gt;AF1279,"CHECK","OK"),"N/A"))</f>
        <v>N/A</v>
      </c>
      <c r="AM1279" s="16" t="e">
        <f>IF(AD1279="N/A", L1279+T1279, L1279+AG1279)</f>
        <v>#VALUE!</v>
      </c>
      <c r="AN1279" s="16" t="str">
        <f>IF(AD1279="N/A", IF(U1279="N/A", "N/A", L1279+U1279), AD1279+AH1279)</f>
        <v>N/A</v>
      </c>
      <c r="AO1279" s="16" t="str">
        <f>IF(AD1279="N/A", IF(V1279="N/A", "N/A", L1279+V1279), IF(AI1279="N/A", "N/A", AD1279+AI1279))</f>
        <v>N/A</v>
      </c>
      <c r="AP1279" s="16" t="str">
        <f>IF(AD1279="N/A", IF(W1279="N/A", "N/A", L1279+W1279), IF(AJ1279="N/A", "N/A", AD1279+AJ1279))</f>
        <v>N/A</v>
      </c>
      <c r="AQ1279" s="16" t="str">
        <f>IF(AD1279="N/A", IF(X1279="N/A", "N/A", L1279+X1279), IF(AK1279="N/A", "N/A", AD1279+AK1279))</f>
        <v>N/A</v>
      </c>
      <c r="AR1279" s="15" t="s">
        <v>40</v>
      </c>
      <c r="AS1279" s="15" t="s">
        <v>40</v>
      </c>
      <c r="AT1279" s="15" t="s">
        <v>40</v>
      </c>
      <c r="AU1279" s="15" t="s">
        <v>40</v>
      </c>
      <c r="AV1279" s="15" t="s">
        <v>40</v>
      </c>
      <c r="AW1279" s="15" t="s">
        <v>40</v>
      </c>
      <c r="AX1279" s="15" t="s">
        <v>40</v>
      </c>
      <c r="AY1279" s="15" t="s">
        <v>40</v>
      </c>
      <c r="AZ1279" s="15" t="s">
        <v>40</v>
      </c>
      <c r="BA1279" s="15" t="s">
        <v>40</v>
      </c>
      <c r="BB1279" s="15" t="s">
        <v>40</v>
      </c>
      <c r="BC1279" s="15" t="s">
        <v>40</v>
      </c>
      <c r="BD1279" s="15" t="s">
        <v>40</v>
      </c>
      <c r="BE1279" s="15" t="s">
        <v>40</v>
      </c>
      <c r="BF1279" s="15" t="s">
        <v>40</v>
      </c>
      <c r="BG1279" s="15" t="s">
        <v>40</v>
      </c>
      <c r="BH1279" s="15" t="s">
        <v>40</v>
      </c>
      <c r="BJ1279" s="16" t="e">
        <f>IF(AR1279="R", $CA1279, IF(OR(AR1279="P", AR1279="T", AR1279="N"), 0, IF($C1279="DM", $T1279, IF(OR(AR1279="Y", AR1279="IR"),$AM1279,IF(AR1279="C", IF($BI1279="Y", IF($AF1279="N/A", $Q1279, $AF1279), IF($AG1279="N/A", $T1279,$AG1279)))))))</f>
        <v>#VALUE!</v>
      </c>
      <c r="BK1279" s="16" t="e">
        <f>IF(AS1279="R", $CA1279, IF(OR(AS1279="P", AS1279="T", AS1279="N"), 0, IF($C1279="DM", $T1279, IF(OR(AS1279="Y", AS1279="IR"),$AM1279,IF(AS1279="C", IF($BI1279="Y", IF($AF1279="N/A", $Q1279, $AF1279), IF($AG1279="N/A", $T1279,$AG1279)))))))</f>
        <v>#VALUE!</v>
      </c>
      <c r="BL1279" s="16" t="e">
        <f>IF(AT1279="R", $CA1279, IF(OR(AT1279="P", AT1279="T", AT1279="N"), 0, IF($C1279="DM", $T1279, IF(OR(AT1279="Y", AT1279="IR"),$AM1279,IF(AT1279="C", IF($BI1279="Y", IF($AF1279="N/A", $Q1279, $AF1279), IF($AG1279="N/A", $T1279,$AG1279)))))))</f>
        <v>#VALUE!</v>
      </c>
      <c r="BM1279" s="16" t="e">
        <f>IF(AU1279="R", $CA1279, IF(OR(AU1279="P", AU1279="T", AU1279="N"), 0, IF($C1279="DM", $T1279, IF(OR(AU1279="Y", AU1279="IR"),$AM1279,IF(AU1279="C", IF($BI1279="Y", IF($AF1279="N/A", $Q1279, $AF1279), IF($AG1279="N/A", $T1279,$AG1279)))))))</f>
        <v>#VALUE!</v>
      </c>
      <c r="BN1279" s="16" t="e">
        <f>IF(AV1279="R", $CA1279, IF(OR(AV1279="P", AV1279="T", AV1279="N"), 0, IF($C1279="DM", $T1279, IF(OR(AV1279="Y", AV1279="IR"),$AM1279,IF(AV1279="C", IF($BI1279="Y", IF($AF1279="N/A", $Q1279, $AF1279), IF($AG1279="N/A", $T1279,$AG1279)))))))</f>
        <v>#VALUE!</v>
      </c>
      <c r="BO1279" s="16" t="e">
        <f>IF(AW1279="R", $CA1279, IF(OR(AW1279="P", AW1279="T", AW1279="N"), 0, IF($C1279="DM", $T1279, IF(OR(AW1279="Y", AW1279="IR"),$AM1279,IF(AW1279="C", IF($BI1279="Y", IF($AF1279="N/A", $Q1279, $AF1279), IF($AG1279="N/A", $T1279,$AG1279)))))))</f>
        <v>#VALUE!</v>
      </c>
      <c r="BP1279" s="16" t="e">
        <f>IF(AX1279="R", $CA1279, IF(OR(AX1279="P", AX1279="T", AX1279="N"), 0, IF($C1279="DM", $T1279, IF(OR(AX1279="Y", AX1279="IR"),$AM1279,IF(AX1279="C", IF($BI1279="Y", IF($AF1279="N/A", $Q1279, $AF1279), IF($AG1279="N/A", $T1279,$AG1279)))))))</f>
        <v>#VALUE!</v>
      </c>
      <c r="BQ1279" s="16" t="e">
        <f>IF(AY1279="R", $CA1279, IF(OR(AY1279="P", AY1279="T", AY1279="N"), 0, IF($C1279="DM", $T1279, IF(OR(AY1279="Y", AY1279="IR"),$AM1279,IF(AY1279="C", IF($BI1279="Y", IF($AF1279="N/A", $Q1279, $AF1279), IF($AG1279="N/A", $T1279,$AG1279)))))))</f>
        <v>#VALUE!</v>
      </c>
      <c r="BR1279" s="16" t="e">
        <f>IF(AZ1279="R", $CA1279, IF(OR(AZ1279="P", AZ1279="T", AZ1279="N"), 0, IF($C1279="DM", $T1279, IF(OR(AZ1279="Y", AZ1279="IR"),$AM1279,IF(AZ1279="C", IF($BI1279="Y", IF($AF1279="N/A", $Q1279, $AF1279), IF($AG1279="N/A", $T1279,$AG1279)))))))</f>
        <v>#VALUE!</v>
      </c>
      <c r="BS1279" s="16" t="e">
        <f>IF(BA1279="R", $CA1279, IF(OR(BA1279="P", BA1279="T", BA1279="N"), 0, IF($C1279="DM", $T1279, IF(OR(BA1279="Y", BA1279="IR"),$AM1279,IF(BA1279="C", IF($BI1279="Y", IF($AF1279="N/A", $Q1279, $AF1279), IF($AG1279="N/A", $T1279,$AG1279)))))))</f>
        <v>#VALUE!</v>
      </c>
      <c r="BT1279" s="16" t="e">
        <f>IF(BB1279="R", $CA1279, IF(OR(BB1279="P", BB1279="T", BB1279="N"), 0, IF($C1279="DM", $T1279, IF(OR(BB1279="Y", BB1279="IR"),$AM1279,IF(BB1279="C", IF($BI1279="Y", IF($BA1279="C", IF($AF1279="N/A", $Q1279, $AF1279), IF($AF1279="N/A", $T1279, $AM1279)), IF($AG1279="N/A", $T1279,$AG1279)))))))</f>
        <v>#VALUE!</v>
      </c>
      <c r="BU1279" s="16" t="e">
        <f>IF(BC1279="R", $CA1279, IF(OR(BC1279="P", BC1279="T", BC1279="N"), 0, IF($C1279="DM", $T1279, IF(OR(BC1279="Y", BC1279="IR"),$AM1279,IF(BC1279="C", IF($BI1279="Y", IF($BA1279="C", IF($AF1279="N/A", $Q1279, $AF1279), IF($AF1279="N/A", $T1279, $AM1279)), IF($AG1279="N/A", $T1279,$AG1279)))))))</f>
        <v>#VALUE!</v>
      </c>
      <c r="BV1279" s="16" t="e">
        <f>IF(BD1279="R", $CA1279, IF(OR(BD1279="P", BD1279="T", BD1279="N"), 0, IF($C1279="DM", $T1279, IF(OR(BD1279="Y", BD1279="IR"),$AM1279,IF(BD1279="C", IF($BI1279="Y", IF($BA1279="C", IF($AF1279="N/A", $Q1279, $AF1279), IF($AF1279="N/A", $T1279, $AM1279)), IF($AG1279="N/A", $T1279,$AG1279)))))))</f>
        <v>#VALUE!</v>
      </c>
      <c r="BW1279" s="16" t="e">
        <f>IF(BE1279="R", $CA1279, IF(OR(BE1279="P", BE1279="T", BE1279="N"), 0, IF($C1279="DM", $T1279, IF(OR(BE1279="Y", BE1279="IR"),$AM1279,IF(BE1279="C", IF($BI1279="Y", IF($BA1279="C", IF($AF1279="N/A", $Q1279, $AF1279), IF($AF1279="N/A", $T1279, $AM1279)), IF($AG1279="N/A", $T1279,$AG1279)))))))</f>
        <v>#VALUE!</v>
      </c>
      <c r="BX1279" s="16" t="e">
        <f>IF(BF1279="R", $CA1279, IF(OR(BF1279="P", BF1279="T", BF1279="N"), 0, IF($C1279="DM", $T1279, IF(OR(BF1279="Y", BF1279="IR"),$AM1279,IF(BF1279="C", IF($BI1279="Y", IF($BA1279="C", IF($AF1279="N/A", $Q1279, $AF1279), IF($AF1279="N/A", $T1279, $AM1279)), IF($AG1279="N/A", $T1279,$AG1279)))))))</f>
        <v>#VALUE!</v>
      </c>
      <c r="BY1279" s="16" t="e">
        <f>IF(BG1279="R", $CA1279, IF(OR(BG1279="P", BG1279="T", BG1279="N"), 0, IF($C1279="DM", $T1279, IF(OR(BG1279="Y", BG1279="IR"),$AM1279,IF(BG1279="C", IF($BI1279="Y", IF($BA1279="C", IF($AF1279="N/A", $Q1279, $AF1279), IF($AF1279="N/A", $T1279, $AM1279)), IF($AG1279="N/A", $T1279,$AG1279)))))))</f>
        <v>#VALUE!</v>
      </c>
      <c r="BZ1279" s="16" t="e">
        <f>IF(BH1279="R", $CA1279, IF(OR(BH1279="P", BH1279="T", BH1279="N"), 0, IF($C1279="DM", $T1279, IF(OR(BH1279="Y", BH1279="IR"),$AM1279,IF(BH1279="C", IF($BI1279="Y", IF($BA1279="C", IF($AF1279="N/A", $Q1279, $AF1279), IF($AF1279="N/A", $T1279, $AM1279)), IF($AG1279="N/A", $T1279,$AG1279)))))))</f>
        <v>#VALUE!</v>
      </c>
      <c r="CA1279" s="15" t="s">
        <v>75</v>
      </c>
      <c r="CB1279" s="16" t="e">
        <f>BZ1279</f>
        <v>#VALUE!</v>
      </c>
      <c r="CC1279" s="15" t="str">
        <f>IF(OR($BH1279="T", $BH1279="R"), 0, IF($BH1279="C", IF($BI1279="Y", IF($BA1279="C", 0, IF(AF1279="N/A", Q1279-T1279, AF1279-AG1279)), IF($AF1279="N/A", U1279, AH1279)), AN1279))</f>
        <v>N/A</v>
      </c>
      <c r="CD1279" s="15" t="str">
        <f>IF(OR($BH1279="T", $BH1279="R"), 0, IF($BH1279="C", IF($BI1279="Y", 0, IF($AF1279="N/A", V1279, AI1279)), AO1279))</f>
        <v>N/A</v>
      </c>
      <c r="CE1279" s="15" t="str">
        <f>IF(OR($BH1279="T", $BH1279="R"), 0, IF($BH1279="C", IF($BI1279="Y", 0, IF($AF1279="N/A", W1279, AJ1279)), AP1279))</f>
        <v>N/A</v>
      </c>
      <c r="CF1279" s="15" t="str">
        <f>IF(OR($BH1279="T", $BH1279="R"), 0, IF($BH1279="C", IF($BI1279="Y", 0, IF($AF1279="N/A", X1279, AK1279)), AQ1279))</f>
        <v>N/A</v>
      </c>
    </row>
    <row r="1280" spans="1:84" x14ac:dyDescent="0.25">
      <c r="A1280" s="14">
        <v>6257</v>
      </c>
      <c r="B1280" s="15"/>
      <c r="C1280" s="15"/>
      <c r="D1280" s="15"/>
      <c r="E1280" s="15" t="e">
        <f>VLOOKUP(B1280, 'Rookie Year'!$A$2:$B$55679,2,FALSE)</f>
        <v>#N/A</v>
      </c>
      <c r="F1280" s="15">
        <v>2024</v>
      </c>
      <c r="G1280" s="15" t="s">
        <v>42</v>
      </c>
      <c r="H1280" s="15"/>
      <c r="I1280" s="16"/>
      <c r="J1280" s="15"/>
      <c r="K1280" s="17">
        <f>IF(AND(G1280&lt;&gt;"N",R1280="N/A"), IF(I1280&lt;4, 0, 0.25),IF(I1280=1, IF(J1280=1,0.25, 0.25), IF(I1280&lt;13, 0.25, IF(I1280&lt;26, 0.4, IF(I1280&lt;51, 0.6, 0.75)))))</f>
        <v>0.25</v>
      </c>
      <c r="L1280" s="16">
        <f>I1280-M1280</f>
        <v>0</v>
      </c>
      <c r="M1280" s="16">
        <f>ROUNDUP(I1280*K1280,0)</f>
        <v>0</v>
      </c>
      <c r="N1280" s="16">
        <f>M1280*J1280</f>
        <v>0</v>
      </c>
      <c r="O1280" s="16">
        <v>0</v>
      </c>
      <c r="P1280" s="16">
        <v>0</v>
      </c>
      <c r="Q1280" s="16">
        <f>N1280-O1280-P1280</f>
        <v>0</v>
      </c>
      <c r="R1280" s="15" t="s">
        <v>75</v>
      </c>
      <c r="S1280" s="15">
        <f>IF(R1280="N/A", J1280-($B$1-F1280), J1280-($B$1-R1280))</f>
        <v>0</v>
      </c>
      <c r="T1280" s="16" t="str">
        <f>IF($S1280&lt;1, "N/A", $M1280)</f>
        <v>N/A</v>
      </c>
      <c r="U1280" s="16" t="str">
        <f>IF($S1280&lt;2, "N/A", $M1280)</f>
        <v>N/A</v>
      </c>
      <c r="V1280" s="16" t="str">
        <f>IF($S1280&lt;3, "N/A", $M1280)</f>
        <v>N/A</v>
      </c>
      <c r="W1280" s="16" t="str">
        <f>IF($S1280&lt;4, "N/A", $M1280)</f>
        <v>N/A</v>
      </c>
      <c r="X1280" s="16" t="str">
        <f>IF($S1280&lt;5, "N/A", $M1280)</f>
        <v>N/A</v>
      </c>
      <c r="Y1280" s="15" t="str">
        <f>IF(SUM(T1280:X1280)&lt;&gt;Q1280, "CHECK", "OK")</f>
        <v>OK</v>
      </c>
      <c r="Z1280" s="15" t="str">
        <f>IF(F1280=$B$1, "No", IF(S1280=1, "Yes", "No"))</f>
        <v>No</v>
      </c>
      <c r="AA1280" s="18" t="str">
        <f>IF(C1280="DM", "N/A", IF(Z1280="No","N/A",VLOOKUP(B1280,'Extension List'!$A$3:$R$1972,18,FALSE)))</f>
        <v>N/A</v>
      </c>
      <c r="AB1280" s="15" t="str">
        <f>IF(C1280="DM", "N/A", IF(Z1280="No","N/A",VLOOKUP(B1280,'Extension List'!$A$3:$T$1972,20,FALSE)))</f>
        <v>N/A</v>
      </c>
      <c r="AC1280" s="15" t="str">
        <f>IF(AA1280="N/A", "N/A", 0)</f>
        <v>N/A</v>
      </c>
      <c r="AD1280" s="16" t="str">
        <f>IF(AE1280="N/A", "N/A", AA1280-AE1280)</f>
        <v>N/A</v>
      </c>
      <c r="AE1280" s="16" t="str">
        <f>IF(AA1280="N/A", "N/A", IF(AC1280&gt;0, IF(AA1280&lt;13, ROUNDUP(0.25*AA1280,0), IF(AA1280&lt;26, ROUNDUP(0.4*AA1280,0), IF(AA1280&lt;51, ROUNDUP(0.6*AA1280,0), ROUNDUP(0.75*AA1280,0)))), "N/A"))</f>
        <v>N/A</v>
      </c>
      <c r="AF1280" s="16" t="str">
        <f>IF(AD1280="N/A","N/A", (AE1280*AC1280)+Q1280)</f>
        <v>N/A</v>
      </c>
      <c r="AG1280" s="16" t="str">
        <f>IF($AF1280="N/A", "N/A", "TBC")</f>
        <v>N/A</v>
      </c>
      <c r="AH1280" s="16" t="str">
        <f>IF($AF1280="N/A", "N/A", "TBC")</f>
        <v>N/A</v>
      </c>
      <c r="AI1280" s="16" t="str">
        <f>IF($AF1280="N/A","N/A",IF(AC1280&gt;1,"TBC","N/A"))</f>
        <v>N/A</v>
      </c>
      <c r="AJ1280" s="16" t="str">
        <f>IF($AF1280="N/A","N/A",IF(AC1280&gt;2,"TBC","N/A"))</f>
        <v>N/A</v>
      </c>
      <c r="AK1280" s="16" t="str">
        <f>IF($AF1280="N/A","N/A",IF(AC1280&gt;3,"TBC","N/A"))</f>
        <v>N/A</v>
      </c>
      <c r="AL1280" s="16" t="str">
        <f>IF(AC1280="N/A","N/A",IF(AC1280&gt;0,IF(SUM(AG1280:AK1280)&lt;&gt;AF1280,"CHECK","OK"),"N/A"))</f>
        <v>N/A</v>
      </c>
      <c r="AM1280" s="16" t="e">
        <f>IF(AD1280="N/A", L1280+T1280, L1280+AG1280)</f>
        <v>#VALUE!</v>
      </c>
      <c r="AN1280" s="16" t="str">
        <f>IF(AD1280="N/A", IF(U1280="N/A", "N/A", L1280+U1280), AD1280+AH1280)</f>
        <v>N/A</v>
      </c>
      <c r="AO1280" s="16" t="str">
        <f>IF(AD1280="N/A", IF(V1280="N/A", "N/A", L1280+V1280), IF(AI1280="N/A", "N/A", AD1280+AI1280))</f>
        <v>N/A</v>
      </c>
      <c r="AP1280" s="16" t="str">
        <f>IF(AD1280="N/A", IF(W1280="N/A", "N/A", L1280+W1280), IF(AJ1280="N/A", "N/A", AD1280+AJ1280))</f>
        <v>N/A</v>
      </c>
      <c r="AQ1280" s="16" t="str">
        <f>IF(AD1280="N/A", IF(X1280="N/A", "N/A", L1280+X1280), IF(AK1280="N/A", "N/A", AD1280+AK1280))</f>
        <v>N/A</v>
      </c>
      <c r="AR1280" s="15" t="s">
        <v>40</v>
      </c>
      <c r="AS1280" s="15" t="s">
        <v>40</v>
      </c>
      <c r="AT1280" s="15" t="s">
        <v>40</v>
      </c>
      <c r="AU1280" s="15" t="s">
        <v>40</v>
      </c>
      <c r="AV1280" s="15" t="s">
        <v>40</v>
      </c>
      <c r="AW1280" s="15" t="s">
        <v>40</v>
      </c>
      <c r="AX1280" s="15" t="s">
        <v>40</v>
      </c>
      <c r="AY1280" s="15" t="s">
        <v>40</v>
      </c>
      <c r="AZ1280" s="15" t="s">
        <v>40</v>
      </c>
      <c r="BA1280" s="15" t="s">
        <v>40</v>
      </c>
      <c r="BB1280" s="15" t="s">
        <v>40</v>
      </c>
      <c r="BC1280" s="15" t="s">
        <v>40</v>
      </c>
      <c r="BD1280" s="15" t="s">
        <v>40</v>
      </c>
      <c r="BE1280" s="15" t="s">
        <v>40</v>
      </c>
      <c r="BF1280" s="15" t="s">
        <v>40</v>
      </c>
      <c r="BG1280" s="15" t="s">
        <v>40</v>
      </c>
      <c r="BH1280" s="15" t="s">
        <v>40</v>
      </c>
      <c r="BJ1280" s="16" t="e">
        <f>IF(AR1280="R", $CA1280, IF(OR(AR1280="P", AR1280="T", AR1280="N"), 0, IF($C1280="DM", $T1280, IF(OR(AR1280="Y", AR1280="IR"),$AM1280,IF(AR1280="C", IF($BI1280="Y", IF($AF1280="N/A", $Q1280, $AF1280), IF($AG1280="N/A", $T1280,$AG1280)))))))</f>
        <v>#VALUE!</v>
      </c>
      <c r="BK1280" s="16" t="e">
        <f>IF(AS1280="R", $CA1280, IF(OR(AS1280="P", AS1280="T", AS1280="N"), 0, IF($C1280="DM", $T1280, IF(OR(AS1280="Y", AS1280="IR"),$AM1280,IF(AS1280="C", IF($BI1280="Y", IF($AF1280="N/A", $Q1280, $AF1280), IF($AG1280="N/A", $T1280,$AG1280)))))))</f>
        <v>#VALUE!</v>
      </c>
      <c r="BL1280" s="16" t="e">
        <f>IF(AT1280="R", $CA1280, IF(OR(AT1280="P", AT1280="T", AT1280="N"), 0, IF($C1280="DM", $T1280, IF(OR(AT1280="Y", AT1280="IR"),$AM1280,IF(AT1280="C", IF($BI1280="Y", IF($AF1280="N/A", $Q1280, $AF1280), IF($AG1280="N/A", $T1280,$AG1280)))))))</f>
        <v>#VALUE!</v>
      </c>
      <c r="BM1280" s="16" t="e">
        <f>IF(AU1280="R", $CA1280, IF(OR(AU1280="P", AU1280="T", AU1280="N"), 0, IF($C1280="DM", $T1280, IF(OR(AU1280="Y", AU1280="IR"),$AM1280,IF(AU1280="C", IF($BI1280="Y", IF($AF1280="N/A", $Q1280, $AF1280), IF($AG1280="N/A", $T1280,$AG1280)))))))</f>
        <v>#VALUE!</v>
      </c>
      <c r="BN1280" s="16" t="e">
        <f>IF(AV1280="R", $CA1280, IF(OR(AV1280="P", AV1280="T", AV1280="N"), 0, IF($C1280="DM", $T1280, IF(OR(AV1280="Y", AV1280="IR"),$AM1280,IF(AV1280="C", IF($BI1280="Y", IF($AF1280="N/A", $Q1280, $AF1280), IF($AG1280="N/A", $T1280,$AG1280)))))))</f>
        <v>#VALUE!</v>
      </c>
      <c r="BO1280" s="16" t="e">
        <f>IF(AW1280="R", $CA1280, IF(OR(AW1280="P", AW1280="T", AW1280="N"), 0, IF($C1280="DM", $T1280, IF(OR(AW1280="Y", AW1280="IR"),$AM1280,IF(AW1280="C", IF($BI1280="Y", IF($AF1280="N/A", $Q1280, $AF1280), IF($AG1280="N/A", $T1280,$AG1280)))))))</f>
        <v>#VALUE!</v>
      </c>
      <c r="BP1280" s="16" t="e">
        <f>IF(AX1280="R", $CA1280, IF(OR(AX1280="P", AX1280="T", AX1280="N"), 0, IF($C1280="DM", $T1280, IF(OR(AX1280="Y", AX1280="IR"),$AM1280,IF(AX1280="C", IF($BI1280="Y", IF($AF1280="N/A", $Q1280, $AF1280), IF($AG1280="N/A", $T1280,$AG1280)))))))</f>
        <v>#VALUE!</v>
      </c>
      <c r="BQ1280" s="16" t="e">
        <f>IF(AY1280="R", $CA1280, IF(OR(AY1280="P", AY1280="T", AY1280="N"), 0, IF($C1280="DM", $T1280, IF(OR(AY1280="Y", AY1280="IR"),$AM1280,IF(AY1280="C", IF($BI1280="Y", IF($AF1280="N/A", $Q1280, $AF1280), IF($AG1280="N/A", $T1280,$AG1280)))))))</f>
        <v>#VALUE!</v>
      </c>
      <c r="BR1280" s="16" t="e">
        <f>IF(AZ1280="R", $CA1280, IF(OR(AZ1280="P", AZ1280="T", AZ1280="N"), 0, IF($C1280="DM", $T1280, IF(OR(AZ1280="Y", AZ1280="IR"),$AM1280,IF(AZ1280="C", IF($BI1280="Y", IF($AF1280="N/A", $Q1280, $AF1280), IF($AG1280="N/A", $T1280,$AG1280)))))))</f>
        <v>#VALUE!</v>
      </c>
      <c r="BS1280" s="16" t="e">
        <f>IF(BA1280="R", $CA1280, IF(OR(BA1280="P", BA1280="T", BA1280="N"), 0, IF($C1280="DM", $T1280, IF(OR(BA1280="Y", BA1280="IR"),$AM1280,IF(BA1280="C", IF($BI1280="Y", IF($AF1280="N/A", $Q1280, $AF1280), IF($AG1280="N/A", $T1280,$AG1280)))))))</f>
        <v>#VALUE!</v>
      </c>
      <c r="BT1280" s="16" t="e">
        <f>IF(BB1280="R", $CA1280, IF(OR(BB1280="P", BB1280="T", BB1280="N"), 0, IF($C1280="DM", $T1280, IF(OR(BB1280="Y", BB1280="IR"),$AM1280,IF(BB1280="C", IF($BI1280="Y", IF($BA1280="C", IF($AF1280="N/A", $Q1280, $AF1280), IF($AF1280="N/A", $T1280, $AM1280)), IF($AG1280="N/A", $T1280,$AG1280)))))))</f>
        <v>#VALUE!</v>
      </c>
      <c r="BU1280" s="16" t="e">
        <f>IF(BC1280="R", $CA1280, IF(OR(BC1280="P", BC1280="T", BC1280="N"), 0, IF($C1280="DM", $T1280, IF(OR(BC1280="Y", BC1280="IR"),$AM1280,IF(BC1280="C", IF($BI1280="Y", IF($BA1280="C", IF($AF1280="N/A", $Q1280, $AF1280), IF($AF1280="N/A", $T1280, $AM1280)), IF($AG1280="N/A", $T1280,$AG1280)))))))</f>
        <v>#VALUE!</v>
      </c>
      <c r="BV1280" s="16" t="e">
        <f>IF(BD1280="R", $CA1280, IF(OR(BD1280="P", BD1280="T", BD1280="N"), 0, IF($C1280="DM", $T1280, IF(OR(BD1280="Y", BD1280="IR"),$AM1280,IF(BD1280="C", IF($BI1280="Y", IF($BA1280="C", IF($AF1280="N/A", $Q1280, $AF1280), IF($AF1280="N/A", $T1280, $AM1280)), IF($AG1280="N/A", $T1280,$AG1280)))))))</f>
        <v>#VALUE!</v>
      </c>
      <c r="BW1280" s="16" t="e">
        <f>IF(BE1280="R", $CA1280, IF(OR(BE1280="P", BE1280="T", BE1280="N"), 0, IF($C1280="DM", $T1280, IF(OR(BE1280="Y", BE1280="IR"),$AM1280,IF(BE1280="C", IF($BI1280="Y", IF($BA1280="C", IF($AF1280="N/A", $Q1280, $AF1280), IF($AF1280="N/A", $T1280, $AM1280)), IF($AG1280="N/A", $T1280,$AG1280)))))))</f>
        <v>#VALUE!</v>
      </c>
      <c r="BX1280" s="16" t="e">
        <f>IF(BF1280="R", $CA1280, IF(OR(BF1280="P", BF1280="T", BF1280="N"), 0, IF($C1280="DM", $T1280, IF(OR(BF1280="Y", BF1280="IR"),$AM1280,IF(BF1280="C", IF($BI1280="Y", IF($BA1280="C", IF($AF1280="N/A", $Q1280, $AF1280), IF($AF1280="N/A", $T1280, $AM1280)), IF($AG1280="N/A", $T1280,$AG1280)))))))</f>
        <v>#VALUE!</v>
      </c>
      <c r="BY1280" s="16" t="e">
        <f>IF(BG1280="R", $CA1280, IF(OR(BG1280="P", BG1280="T", BG1280="N"), 0, IF($C1280="DM", $T1280, IF(OR(BG1280="Y", BG1280="IR"),$AM1280,IF(BG1280="C", IF($BI1280="Y", IF($BA1280="C", IF($AF1280="N/A", $Q1280, $AF1280), IF($AF1280="N/A", $T1280, $AM1280)), IF($AG1280="N/A", $T1280,$AG1280)))))))</f>
        <v>#VALUE!</v>
      </c>
      <c r="BZ1280" s="16" t="e">
        <f>IF(BH1280="R", $CA1280, IF(OR(BH1280="P", BH1280="T", BH1280="N"), 0, IF($C1280="DM", $T1280, IF(OR(BH1280="Y", BH1280="IR"),$AM1280,IF(BH1280="C", IF($BI1280="Y", IF($BA1280="C", IF($AF1280="N/A", $Q1280, $AF1280), IF($AF1280="N/A", $T1280, $AM1280)), IF($AG1280="N/A", $T1280,$AG1280)))))))</f>
        <v>#VALUE!</v>
      </c>
      <c r="CA1280" s="15" t="s">
        <v>75</v>
      </c>
      <c r="CB1280" s="16" t="e">
        <f>BZ1280</f>
        <v>#VALUE!</v>
      </c>
      <c r="CC1280" s="15" t="str">
        <f>IF(OR($BH1280="T", $BH1280="R"), 0, IF($BH1280="C", IF($BI1280="Y", IF($BA1280="C", 0, IF(AF1280="N/A", Q1280-T1280, AF1280-AG1280)), IF($AF1280="N/A", U1280, AH1280)), AN1280))</f>
        <v>N/A</v>
      </c>
      <c r="CD1280" s="15" t="str">
        <f>IF(OR($BH1280="T", $BH1280="R"), 0, IF($BH1280="C", IF($BI1280="Y", 0, IF($AF1280="N/A", V1280, AI1280)), AO1280))</f>
        <v>N/A</v>
      </c>
      <c r="CE1280" s="15" t="str">
        <f>IF(OR($BH1280="T", $BH1280="R"), 0, IF($BH1280="C", IF($BI1280="Y", 0, IF($AF1280="N/A", W1280, AJ1280)), AP1280))</f>
        <v>N/A</v>
      </c>
      <c r="CF1280" s="15" t="str">
        <f>IF(OR($BH1280="T", $BH1280="R"), 0, IF($BH1280="C", IF($BI1280="Y", 0, IF($AF1280="N/A", X1280, AK1280)), AQ1280))</f>
        <v>N/A</v>
      </c>
    </row>
    <row r="1281" spans="1:84" x14ac:dyDescent="0.25">
      <c r="A1281" s="14">
        <v>6258</v>
      </c>
      <c r="B1281" s="15"/>
      <c r="C1281" s="15"/>
      <c r="D1281" s="15"/>
      <c r="E1281" s="15" t="e">
        <f>VLOOKUP(B1281, 'Rookie Year'!$A$2:$B$55679,2,FALSE)</f>
        <v>#N/A</v>
      </c>
      <c r="F1281" s="15">
        <v>2024</v>
      </c>
      <c r="G1281" s="15" t="s">
        <v>42</v>
      </c>
      <c r="H1281" s="15"/>
      <c r="I1281" s="16"/>
      <c r="J1281" s="15"/>
      <c r="K1281" s="17">
        <f>IF(AND(G1281&lt;&gt;"N",R1281="N/A"), IF(I1281&lt;4, 0, 0.25),IF(I1281=1, IF(J1281=1,0.25, 0.25), IF(I1281&lt;13, 0.25, IF(I1281&lt;26, 0.4, IF(I1281&lt;51, 0.6, 0.75)))))</f>
        <v>0.25</v>
      </c>
      <c r="L1281" s="16">
        <f>I1281-M1281</f>
        <v>0</v>
      </c>
      <c r="M1281" s="16">
        <f>ROUNDUP(I1281*K1281,0)</f>
        <v>0</v>
      </c>
      <c r="N1281" s="16">
        <f>M1281*J1281</f>
        <v>0</v>
      </c>
      <c r="O1281" s="16">
        <v>0</v>
      </c>
      <c r="P1281" s="16">
        <v>0</v>
      </c>
      <c r="Q1281" s="16">
        <f>N1281-O1281-P1281</f>
        <v>0</v>
      </c>
      <c r="R1281" s="15" t="s">
        <v>75</v>
      </c>
      <c r="S1281" s="15">
        <f>IF(R1281="N/A", J1281-($B$1-F1281), J1281-($B$1-R1281))</f>
        <v>0</v>
      </c>
      <c r="T1281" s="16" t="str">
        <f>IF($S1281&lt;1, "N/A", $M1281)</f>
        <v>N/A</v>
      </c>
      <c r="U1281" s="16" t="str">
        <f>IF($S1281&lt;2, "N/A", $M1281)</f>
        <v>N/A</v>
      </c>
      <c r="V1281" s="16" t="str">
        <f>IF($S1281&lt;3, "N/A", $M1281)</f>
        <v>N/A</v>
      </c>
      <c r="W1281" s="16" t="str">
        <f>IF($S1281&lt;4, "N/A", $M1281)</f>
        <v>N/A</v>
      </c>
      <c r="X1281" s="16" t="str">
        <f>IF($S1281&lt;5, "N/A", $M1281)</f>
        <v>N/A</v>
      </c>
      <c r="Y1281" s="15" t="str">
        <f>IF(SUM(T1281:X1281)&lt;&gt;Q1281, "CHECK", "OK")</f>
        <v>OK</v>
      </c>
      <c r="Z1281" s="15" t="str">
        <f>IF(F1281=$B$1, "No", IF(S1281=1, "Yes", "No"))</f>
        <v>No</v>
      </c>
      <c r="AA1281" s="18" t="str">
        <f>IF(C1281="DM", "N/A", IF(Z1281="No","N/A",VLOOKUP(B1281,'Extension List'!$A$3:$R$1972,18,FALSE)))</f>
        <v>N/A</v>
      </c>
      <c r="AB1281" s="15" t="str">
        <f>IF(C1281="DM", "N/A", IF(Z1281="No","N/A",VLOOKUP(B1281,'Extension List'!$A$3:$T$1972,20,FALSE)))</f>
        <v>N/A</v>
      </c>
      <c r="AC1281" s="15" t="str">
        <f>IF(AA1281="N/A", "N/A", 0)</f>
        <v>N/A</v>
      </c>
      <c r="AD1281" s="16" t="str">
        <f>IF(AE1281="N/A", "N/A", AA1281-AE1281)</f>
        <v>N/A</v>
      </c>
      <c r="AE1281" s="16" t="str">
        <f>IF(AA1281="N/A", "N/A", IF(AC1281&gt;0, IF(AA1281&lt;13, ROUNDUP(0.25*AA1281,0), IF(AA1281&lt;26, ROUNDUP(0.4*AA1281,0), IF(AA1281&lt;51, ROUNDUP(0.6*AA1281,0), ROUNDUP(0.75*AA1281,0)))), "N/A"))</f>
        <v>N/A</v>
      </c>
      <c r="AF1281" s="16" t="str">
        <f>IF(AD1281="N/A","N/A", (AE1281*AC1281)+Q1281)</f>
        <v>N/A</v>
      </c>
      <c r="AG1281" s="16" t="str">
        <f>IF($AF1281="N/A", "N/A", "TBC")</f>
        <v>N/A</v>
      </c>
      <c r="AH1281" s="16" t="str">
        <f>IF($AF1281="N/A", "N/A", "TBC")</f>
        <v>N/A</v>
      </c>
      <c r="AI1281" s="16" t="str">
        <f>IF($AF1281="N/A","N/A",IF(AC1281&gt;1,"TBC","N/A"))</f>
        <v>N/A</v>
      </c>
      <c r="AJ1281" s="16" t="str">
        <f>IF($AF1281="N/A","N/A",IF(AC1281&gt;2,"TBC","N/A"))</f>
        <v>N/A</v>
      </c>
      <c r="AK1281" s="16" t="str">
        <f>IF($AF1281="N/A","N/A",IF(AC1281&gt;3,"TBC","N/A"))</f>
        <v>N/A</v>
      </c>
      <c r="AL1281" s="16" t="str">
        <f>IF(AC1281="N/A","N/A",IF(AC1281&gt;0,IF(SUM(AG1281:AK1281)&lt;&gt;AF1281,"CHECK","OK"),"N/A"))</f>
        <v>N/A</v>
      </c>
      <c r="AM1281" s="16" t="e">
        <f>IF(AD1281="N/A", L1281+T1281, L1281+AG1281)</f>
        <v>#VALUE!</v>
      </c>
      <c r="AN1281" s="16" t="str">
        <f>IF(AD1281="N/A", IF(U1281="N/A", "N/A", L1281+U1281), AD1281+AH1281)</f>
        <v>N/A</v>
      </c>
      <c r="AO1281" s="16" t="str">
        <f>IF(AD1281="N/A", IF(V1281="N/A", "N/A", L1281+V1281), IF(AI1281="N/A", "N/A", AD1281+AI1281))</f>
        <v>N/A</v>
      </c>
      <c r="AP1281" s="16" t="str">
        <f>IF(AD1281="N/A", IF(W1281="N/A", "N/A", L1281+W1281), IF(AJ1281="N/A", "N/A", AD1281+AJ1281))</f>
        <v>N/A</v>
      </c>
      <c r="AQ1281" s="16" t="str">
        <f>IF(AD1281="N/A", IF(X1281="N/A", "N/A", L1281+X1281), IF(AK1281="N/A", "N/A", AD1281+AK1281))</f>
        <v>N/A</v>
      </c>
      <c r="AR1281" s="15" t="s">
        <v>40</v>
      </c>
      <c r="AS1281" s="15" t="s">
        <v>40</v>
      </c>
      <c r="AT1281" s="15" t="s">
        <v>40</v>
      </c>
      <c r="AU1281" s="15" t="s">
        <v>40</v>
      </c>
      <c r="AV1281" s="15" t="s">
        <v>40</v>
      </c>
      <c r="AW1281" s="15" t="s">
        <v>40</v>
      </c>
      <c r="AX1281" s="15" t="s">
        <v>40</v>
      </c>
      <c r="AY1281" s="15" t="s">
        <v>40</v>
      </c>
      <c r="AZ1281" s="15" t="s">
        <v>40</v>
      </c>
      <c r="BA1281" s="15" t="s">
        <v>40</v>
      </c>
      <c r="BB1281" s="15" t="s">
        <v>40</v>
      </c>
      <c r="BC1281" s="15" t="s">
        <v>40</v>
      </c>
      <c r="BD1281" s="15" t="s">
        <v>40</v>
      </c>
      <c r="BE1281" s="15" t="s">
        <v>40</v>
      </c>
      <c r="BF1281" s="15" t="s">
        <v>40</v>
      </c>
      <c r="BG1281" s="15" t="s">
        <v>40</v>
      </c>
      <c r="BH1281" s="15" t="s">
        <v>40</v>
      </c>
      <c r="BJ1281" s="16" t="e">
        <f>IF(AR1281="R", $CA1281, IF(OR(AR1281="P", AR1281="T", AR1281="N"), 0, IF($C1281="DM", $T1281, IF(OR(AR1281="Y", AR1281="IR"),$AM1281,IF(AR1281="C", IF($BI1281="Y", IF($AF1281="N/A", $Q1281, $AF1281), IF($AG1281="N/A", $T1281,$AG1281)))))))</f>
        <v>#VALUE!</v>
      </c>
      <c r="BK1281" s="16" t="e">
        <f>IF(AS1281="R", $CA1281, IF(OR(AS1281="P", AS1281="T", AS1281="N"), 0, IF($C1281="DM", $T1281, IF(OR(AS1281="Y", AS1281="IR"),$AM1281,IF(AS1281="C", IF($BI1281="Y", IF($AF1281="N/A", $Q1281, $AF1281), IF($AG1281="N/A", $T1281,$AG1281)))))))</f>
        <v>#VALUE!</v>
      </c>
      <c r="BL1281" s="16" t="e">
        <f>IF(AT1281="R", $CA1281, IF(OR(AT1281="P", AT1281="T", AT1281="N"), 0, IF($C1281="DM", $T1281, IF(OR(AT1281="Y", AT1281="IR"),$AM1281,IF(AT1281="C", IF($BI1281="Y", IF($AF1281="N/A", $Q1281, $AF1281), IF($AG1281="N/A", $T1281,$AG1281)))))))</f>
        <v>#VALUE!</v>
      </c>
      <c r="BM1281" s="16" t="e">
        <f>IF(AU1281="R", $CA1281, IF(OR(AU1281="P", AU1281="T", AU1281="N"), 0, IF($C1281="DM", $T1281, IF(OR(AU1281="Y", AU1281="IR"),$AM1281,IF(AU1281="C", IF($BI1281="Y", IF($AF1281="N/A", $Q1281, $AF1281), IF($AG1281="N/A", $T1281,$AG1281)))))))</f>
        <v>#VALUE!</v>
      </c>
      <c r="BN1281" s="16" t="e">
        <f>IF(AV1281="R", $CA1281, IF(OR(AV1281="P", AV1281="T", AV1281="N"), 0, IF($C1281="DM", $T1281, IF(OR(AV1281="Y", AV1281="IR"),$AM1281,IF(AV1281="C", IF($BI1281="Y", IF($AF1281="N/A", $Q1281, $AF1281), IF($AG1281="N/A", $T1281,$AG1281)))))))</f>
        <v>#VALUE!</v>
      </c>
      <c r="BO1281" s="16" t="e">
        <f>IF(AW1281="R", $CA1281, IF(OR(AW1281="P", AW1281="T", AW1281="N"), 0, IF($C1281="DM", $T1281, IF(OR(AW1281="Y", AW1281="IR"),$AM1281,IF(AW1281="C", IF($BI1281="Y", IF($AF1281="N/A", $Q1281, $AF1281), IF($AG1281="N/A", $T1281,$AG1281)))))))</f>
        <v>#VALUE!</v>
      </c>
      <c r="BP1281" s="16" t="e">
        <f>IF(AX1281="R", $CA1281, IF(OR(AX1281="P", AX1281="T", AX1281="N"), 0, IF($C1281="DM", $T1281, IF(OR(AX1281="Y", AX1281="IR"),$AM1281,IF(AX1281="C", IF($BI1281="Y", IF($AF1281="N/A", $Q1281, $AF1281), IF($AG1281="N/A", $T1281,$AG1281)))))))</f>
        <v>#VALUE!</v>
      </c>
      <c r="BQ1281" s="16" t="e">
        <f>IF(AY1281="R", $CA1281, IF(OR(AY1281="P", AY1281="T", AY1281="N"), 0, IF($C1281="DM", $T1281, IF(OR(AY1281="Y", AY1281="IR"),$AM1281,IF(AY1281="C", IF($BI1281="Y", IF($AF1281="N/A", $Q1281, $AF1281), IF($AG1281="N/A", $T1281,$AG1281)))))))</f>
        <v>#VALUE!</v>
      </c>
      <c r="BR1281" s="16" t="e">
        <f>IF(AZ1281="R", $CA1281, IF(OR(AZ1281="P", AZ1281="T", AZ1281="N"), 0, IF($C1281="DM", $T1281, IF(OR(AZ1281="Y", AZ1281="IR"),$AM1281,IF(AZ1281="C", IF($BI1281="Y", IF($AF1281="N/A", $Q1281, $AF1281), IF($AG1281="N/A", $T1281,$AG1281)))))))</f>
        <v>#VALUE!</v>
      </c>
      <c r="BS1281" s="16" t="e">
        <f>IF(BA1281="R", $CA1281, IF(OR(BA1281="P", BA1281="T", BA1281="N"), 0, IF($C1281="DM", $T1281, IF(OR(BA1281="Y", BA1281="IR"),$AM1281,IF(BA1281="C", IF($BI1281="Y", IF($AF1281="N/A", $Q1281, $AF1281), IF($AG1281="N/A", $T1281,$AG1281)))))))</f>
        <v>#VALUE!</v>
      </c>
      <c r="BT1281" s="16" t="e">
        <f>IF(BB1281="R", $CA1281, IF(OR(BB1281="P", BB1281="T", BB1281="N"), 0, IF($C1281="DM", $T1281, IF(OR(BB1281="Y", BB1281="IR"),$AM1281,IF(BB1281="C", IF($BI1281="Y", IF($BA1281="C", IF($AF1281="N/A", $Q1281, $AF1281), IF($AF1281="N/A", $T1281, $AM1281)), IF($AG1281="N/A", $T1281,$AG1281)))))))</f>
        <v>#VALUE!</v>
      </c>
      <c r="BU1281" s="16" t="e">
        <f>IF(BC1281="R", $CA1281, IF(OR(BC1281="P", BC1281="T", BC1281="N"), 0, IF($C1281="DM", $T1281, IF(OR(BC1281="Y", BC1281="IR"),$AM1281,IF(BC1281="C", IF($BI1281="Y", IF($BA1281="C", IF($AF1281="N/A", $Q1281, $AF1281), IF($AF1281="N/A", $T1281, $AM1281)), IF($AG1281="N/A", $T1281,$AG1281)))))))</f>
        <v>#VALUE!</v>
      </c>
      <c r="BV1281" s="16" t="e">
        <f>IF(BD1281="R", $CA1281, IF(OR(BD1281="P", BD1281="T", BD1281="N"), 0, IF($C1281="DM", $T1281, IF(OR(BD1281="Y", BD1281="IR"),$AM1281,IF(BD1281="C", IF($BI1281="Y", IF($BA1281="C", IF($AF1281="N/A", $Q1281, $AF1281), IF($AF1281="N/A", $T1281, $AM1281)), IF($AG1281="N/A", $T1281,$AG1281)))))))</f>
        <v>#VALUE!</v>
      </c>
      <c r="BW1281" s="16" t="e">
        <f>IF(BE1281="R", $CA1281, IF(OR(BE1281="P", BE1281="T", BE1281="N"), 0, IF($C1281="DM", $T1281, IF(OR(BE1281="Y", BE1281="IR"),$AM1281,IF(BE1281="C", IF($BI1281="Y", IF($BA1281="C", IF($AF1281="N/A", $Q1281, $AF1281), IF($AF1281="N/A", $T1281, $AM1281)), IF($AG1281="N/A", $T1281,$AG1281)))))))</f>
        <v>#VALUE!</v>
      </c>
      <c r="BX1281" s="16" t="e">
        <f>IF(BF1281="R", $CA1281, IF(OR(BF1281="P", BF1281="T", BF1281="N"), 0, IF($C1281="DM", $T1281, IF(OR(BF1281="Y", BF1281="IR"),$AM1281,IF(BF1281="C", IF($BI1281="Y", IF($BA1281="C", IF($AF1281="N/A", $Q1281, $AF1281), IF($AF1281="N/A", $T1281, $AM1281)), IF($AG1281="N/A", $T1281,$AG1281)))))))</f>
        <v>#VALUE!</v>
      </c>
      <c r="BY1281" s="16" t="e">
        <f>IF(BG1281="R", $CA1281, IF(OR(BG1281="P", BG1281="T", BG1281="N"), 0, IF($C1281="DM", $T1281, IF(OR(BG1281="Y", BG1281="IR"),$AM1281,IF(BG1281="C", IF($BI1281="Y", IF($BA1281="C", IF($AF1281="N/A", $Q1281, $AF1281), IF($AF1281="N/A", $T1281, $AM1281)), IF($AG1281="N/A", $T1281,$AG1281)))))))</f>
        <v>#VALUE!</v>
      </c>
      <c r="BZ1281" s="16" t="e">
        <f>IF(BH1281="R", $CA1281, IF(OR(BH1281="P", BH1281="T", BH1281="N"), 0, IF($C1281="DM", $T1281, IF(OR(BH1281="Y", BH1281="IR"),$AM1281,IF(BH1281="C", IF($BI1281="Y", IF($BA1281="C", IF($AF1281="N/A", $Q1281, $AF1281), IF($AF1281="N/A", $T1281, $AM1281)), IF($AG1281="N/A", $T1281,$AG1281)))))))</f>
        <v>#VALUE!</v>
      </c>
      <c r="CA1281" s="15" t="s">
        <v>75</v>
      </c>
      <c r="CB1281" s="16" t="e">
        <f>BZ1281</f>
        <v>#VALUE!</v>
      </c>
      <c r="CC1281" s="15" t="str">
        <f>IF(OR($BH1281="T", $BH1281="R"), 0, IF($BH1281="C", IF($BI1281="Y", IF($BA1281="C", 0, IF(AF1281="N/A", Q1281-T1281, AF1281-AG1281)), IF($AF1281="N/A", U1281, AH1281)), AN1281))</f>
        <v>N/A</v>
      </c>
      <c r="CD1281" s="15" t="str">
        <f>IF(OR($BH1281="T", $BH1281="R"), 0, IF($BH1281="C", IF($BI1281="Y", 0, IF($AF1281="N/A", V1281, AI1281)), AO1281))</f>
        <v>N/A</v>
      </c>
      <c r="CE1281" s="15" t="str">
        <f>IF(OR($BH1281="T", $BH1281="R"), 0, IF($BH1281="C", IF($BI1281="Y", 0, IF($AF1281="N/A", W1281, AJ1281)), AP1281))</f>
        <v>N/A</v>
      </c>
      <c r="CF1281" s="15" t="str">
        <f>IF(OR($BH1281="T", $BH1281="R"), 0, IF($BH1281="C", IF($BI1281="Y", 0, IF($AF1281="N/A", X1281, AK1281)), AQ1281))</f>
        <v>N/A</v>
      </c>
    </row>
    <row r="1282" spans="1:84" x14ac:dyDescent="0.25">
      <c r="A1282" s="14">
        <v>6259</v>
      </c>
      <c r="B1282" s="15"/>
      <c r="C1282" s="15"/>
      <c r="D1282" s="15"/>
      <c r="E1282" s="15" t="e">
        <f>VLOOKUP(B1282, 'Rookie Year'!$A$2:$B$55679,2,FALSE)</f>
        <v>#N/A</v>
      </c>
      <c r="F1282" s="15">
        <v>2024</v>
      </c>
      <c r="G1282" s="15" t="s">
        <v>42</v>
      </c>
      <c r="H1282" s="15"/>
      <c r="I1282" s="16"/>
      <c r="J1282" s="15"/>
      <c r="K1282" s="17">
        <f>IF(AND(G1282&lt;&gt;"N",R1282="N/A"), IF(I1282&lt;4, 0, 0.25),IF(I1282=1, IF(J1282=1,0.25, 0.25), IF(I1282&lt;13, 0.25, IF(I1282&lt;26, 0.4, IF(I1282&lt;51, 0.6, 0.75)))))</f>
        <v>0.25</v>
      </c>
      <c r="L1282" s="16">
        <f>I1282-M1282</f>
        <v>0</v>
      </c>
      <c r="M1282" s="16">
        <f>ROUNDUP(I1282*K1282,0)</f>
        <v>0</v>
      </c>
      <c r="N1282" s="16">
        <f>M1282*J1282</f>
        <v>0</v>
      </c>
      <c r="O1282" s="16">
        <v>0</v>
      </c>
      <c r="P1282" s="16">
        <v>0</v>
      </c>
      <c r="Q1282" s="16">
        <f>N1282-O1282-P1282</f>
        <v>0</v>
      </c>
      <c r="R1282" s="15" t="s">
        <v>75</v>
      </c>
      <c r="S1282" s="15">
        <f>IF(R1282="N/A", J1282-($B$1-F1282), J1282-($B$1-R1282))</f>
        <v>0</v>
      </c>
      <c r="T1282" s="16" t="str">
        <f>IF($S1282&lt;1, "N/A", $M1282)</f>
        <v>N/A</v>
      </c>
      <c r="U1282" s="16" t="str">
        <f>IF($S1282&lt;2, "N/A", $M1282)</f>
        <v>N/A</v>
      </c>
      <c r="V1282" s="16" t="str">
        <f>IF($S1282&lt;3, "N/A", $M1282)</f>
        <v>N/A</v>
      </c>
      <c r="W1282" s="16" t="str">
        <f>IF($S1282&lt;4, "N/A", $M1282)</f>
        <v>N/A</v>
      </c>
      <c r="X1282" s="16" t="str">
        <f>IF($S1282&lt;5, "N/A", $M1282)</f>
        <v>N/A</v>
      </c>
      <c r="Y1282" s="15" t="str">
        <f>IF(SUM(T1282:X1282)&lt;&gt;Q1282, "CHECK", "OK")</f>
        <v>OK</v>
      </c>
      <c r="Z1282" s="15" t="str">
        <f>IF(F1282=$B$1, "No", IF(S1282=1, "Yes", "No"))</f>
        <v>No</v>
      </c>
      <c r="AA1282" s="18" t="str">
        <f>IF(C1282="DM", "N/A", IF(Z1282="No","N/A",VLOOKUP(B1282,'Extension List'!$A$3:$R$1972,18,FALSE)))</f>
        <v>N/A</v>
      </c>
      <c r="AB1282" s="15" t="str">
        <f>IF(C1282="DM", "N/A", IF(Z1282="No","N/A",VLOOKUP(B1282,'Extension List'!$A$3:$T$1972,20,FALSE)))</f>
        <v>N/A</v>
      </c>
      <c r="AC1282" s="15" t="str">
        <f>IF(AA1282="N/A", "N/A", 0)</f>
        <v>N/A</v>
      </c>
      <c r="AD1282" s="16" t="str">
        <f>IF(AE1282="N/A", "N/A", AA1282-AE1282)</f>
        <v>N/A</v>
      </c>
      <c r="AE1282" s="16" t="str">
        <f>IF(AA1282="N/A", "N/A", IF(AC1282&gt;0, IF(AA1282&lt;13, ROUNDUP(0.25*AA1282,0), IF(AA1282&lt;26, ROUNDUP(0.4*AA1282,0), IF(AA1282&lt;51, ROUNDUP(0.6*AA1282,0), ROUNDUP(0.75*AA1282,0)))), "N/A"))</f>
        <v>N/A</v>
      </c>
      <c r="AF1282" s="16" t="str">
        <f>IF(AD1282="N/A","N/A", (AE1282*AC1282)+Q1282)</f>
        <v>N/A</v>
      </c>
      <c r="AG1282" s="16" t="str">
        <f>IF($AF1282="N/A", "N/A", "TBC")</f>
        <v>N/A</v>
      </c>
      <c r="AH1282" s="16" t="str">
        <f>IF($AF1282="N/A", "N/A", "TBC")</f>
        <v>N/A</v>
      </c>
      <c r="AI1282" s="16" t="str">
        <f>IF($AF1282="N/A","N/A",IF(AC1282&gt;1,"TBC","N/A"))</f>
        <v>N/A</v>
      </c>
      <c r="AJ1282" s="16" t="str">
        <f>IF($AF1282="N/A","N/A",IF(AC1282&gt;2,"TBC","N/A"))</f>
        <v>N/A</v>
      </c>
      <c r="AK1282" s="16" t="str">
        <f>IF($AF1282="N/A","N/A",IF(AC1282&gt;3,"TBC","N/A"))</f>
        <v>N/A</v>
      </c>
      <c r="AL1282" s="16" t="str">
        <f>IF(AC1282="N/A","N/A",IF(AC1282&gt;0,IF(SUM(AG1282:AK1282)&lt;&gt;AF1282,"CHECK","OK"),"N/A"))</f>
        <v>N/A</v>
      </c>
      <c r="AM1282" s="16" t="e">
        <f>IF(AD1282="N/A", L1282+T1282, L1282+AG1282)</f>
        <v>#VALUE!</v>
      </c>
      <c r="AN1282" s="16" t="str">
        <f>IF(AD1282="N/A", IF(U1282="N/A", "N/A", L1282+U1282), AD1282+AH1282)</f>
        <v>N/A</v>
      </c>
      <c r="AO1282" s="16" t="str">
        <f>IF(AD1282="N/A", IF(V1282="N/A", "N/A", L1282+V1282), IF(AI1282="N/A", "N/A", AD1282+AI1282))</f>
        <v>N/A</v>
      </c>
      <c r="AP1282" s="16" t="str">
        <f>IF(AD1282="N/A", IF(W1282="N/A", "N/A", L1282+W1282), IF(AJ1282="N/A", "N/A", AD1282+AJ1282))</f>
        <v>N/A</v>
      </c>
      <c r="AQ1282" s="16" t="str">
        <f>IF(AD1282="N/A", IF(X1282="N/A", "N/A", L1282+X1282), IF(AK1282="N/A", "N/A", AD1282+AK1282))</f>
        <v>N/A</v>
      </c>
      <c r="AR1282" s="15" t="s">
        <v>40</v>
      </c>
      <c r="AS1282" s="15" t="s">
        <v>40</v>
      </c>
      <c r="AT1282" s="15" t="s">
        <v>40</v>
      </c>
      <c r="AU1282" s="15" t="s">
        <v>40</v>
      </c>
      <c r="AV1282" s="15" t="s">
        <v>40</v>
      </c>
      <c r="AW1282" s="15" t="s">
        <v>40</v>
      </c>
      <c r="AX1282" s="15" t="s">
        <v>40</v>
      </c>
      <c r="AY1282" s="15" t="s">
        <v>40</v>
      </c>
      <c r="AZ1282" s="15" t="s">
        <v>40</v>
      </c>
      <c r="BA1282" s="15" t="s">
        <v>40</v>
      </c>
      <c r="BB1282" s="15" t="s">
        <v>40</v>
      </c>
      <c r="BC1282" s="15" t="s">
        <v>40</v>
      </c>
      <c r="BD1282" s="15" t="s">
        <v>40</v>
      </c>
      <c r="BE1282" s="15" t="s">
        <v>40</v>
      </c>
      <c r="BF1282" s="15" t="s">
        <v>40</v>
      </c>
      <c r="BG1282" s="15" t="s">
        <v>40</v>
      </c>
      <c r="BH1282" s="15" t="s">
        <v>40</v>
      </c>
      <c r="BJ1282" s="16" t="e">
        <f>IF(AR1282="R", $CA1282, IF(OR(AR1282="P", AR1282="T", AR1282="N"), 0, IF($C1282="DM", $T1282, IF(OR(AR1282="Y", AR1282="IR"),$AM1282,IF(AR1282="C", IF($BI1282="Y", IF($AF1282="N/A", $Q1282, $AF1282), IF($AG1282="N/A", $T1282,$AG1282)))))))</f>
        <v>#VALUE!</v>
      </c>
      <c r="BK1282" s="16" t="e">
        <f>IF(AS1282="R", $CA1282, IF(OR(AS1282="P", AS1282="T", AS1282="N"), 0, IF($C1282="DM", $T1282, IF(OR(AS1282="Y", AS1282="IR"),$AM1282,IF(AS1282="C", IF($BI1282="Y", IF($AF1282="N/A", $Q1282, $AF1282), IF($AG1282="N/A", $T1282,$AG1282)))))))</f>
        <v>#VALUE!</v>
      </c>
      <c r="BL1282" s="16" t="e">
        <f>IF(AT1282="R", $CA1282, IF(OR(AT1282="P", AT1282="T", AT1282="N"), 0, IF($C1282="DM", $T1282, IF(OR(AT1282="Y", AT1282="IR"),$AM1282,IF(AT1282="C", IF($BI1282="Y", IF($AF1282="N/A", $Q1282, $AF1282), IF($AG1282="N/A", $T1282,$AG1282)))))))</f>
        <v>#VALUE!</v>
      </c>
      <c r="BM1282" s="16" t="e">
        <f>IF(AU1282="R", $CA1282, IF(OR(AU1282="P", AU1282="T", AU1282="N"), 0, IF($C1282="DM", $T1282, IF(OR(AU1282="Y", AU1282="IR"),$AM1282,IF(AU1282="C", IF($BI1282="Y", IF($AF1282="N/A", $Q1282, $AF1282), IF($AG1282="N/A", $T1282,$AG1282)))))))</f>
        <v>#VALUE!</v>
      </c>
      <c r="BN1282" s="16" t="e">
        <f>IF(AV1282="R", $CA1282, IF(OR(AV1282="P", AV1282="T", AV1282="N"), 0, IF($C1282="DM", $T1282, IF(OR(AV1282="Y", AV1282="IR"),$AM1282,IF(AV1282="C", IF($BI1282="Y", IF($AF1282="N/A", $Q1282, $AF1282), IF($AG1282="N/A", $T1282,$AG1282)))))))</f>
        <v>#VALUE!</v>
      </c>
      <c r="BO1282" s="16" t="e">
        <f>IF(AW1282="R", $CA1282, IF(OR(AW1282="P", AW1282="T", AW1282="N"), 0, IF($C1282="DM", $T1282, IF(OR(AW1282="Y", AW1282="IR"),$AM1282,IF(AW1282="C", IF($BI1282="Y", IF($AF1282="N/A", $Q1282, $AF1282), IF($AG1282="N/A", $T1282,$AG1282)))))))</f>
        <v>#VALUE!</v>
      </c>
      <c r="BP1282" s="16" t="e">
        <f>IF(AX1282="R", $CA1282, IF(OR(AX1282="P", AX1282="T", AX1282="N"), 0, IF($C1282="DM", $T1282, IF(OR(AX1282="Y", AX1282="IR"),$AM1282,IF(AX1282="C", IF($BI1282="Y", IF($AF1282="N/A", $Q1282, $AF1282), IF($AG1282="N/A", $T1282,$AG1282)))))))</f>
        <v>#VALUE!</v>
      </c>
      <c r="BQ1282" s="16" t="e">
        <f>IF(AY1282="R", $CA1282, IF(OR(AY1282="P", AY1282="T", AY1282="N"), 0, IF($C1282="DM", $T1282, IF(OR(AY1282="Y", AY1282="IR"),$AM1282,IF(AY1282="C", IF($BI1282="Y", IF($AF1282="N/A", $Q1282, $AF1282), IF($AG1282="N/A", $T1282,$AG1282)))))))</f>
        <v>#VALUE!</v>
      </c>
      <c r="BR1282" s="16" t="e">
        <f>IF(AZ1282="R", $CA1282, IF(OR(AZ1282="P", AZ1282="T", AZ1282="N"), 0, IF($C1282="DM", $T1282, IF(OR(AZ1282="Y", AZ1282="IR"),$AM1282,IF(AZ1282="C", IF($BI1282="Y", IF($AF1282="N/A", $Q1282, $AF1282), IF($AG1282="N/A", $T1282,$AG1282)))))))</f>
        <v>#VALUE!</v>
      </c>
      <c r="BS1282" s="16" t="e">
        <f>IF(BA1282="R", $CA1282, IF(OR(BA1282="P", BA1282="T", BA1282="N"), 0, IF($C1282="DM", $T1282, IF(OR(BA1282="Y", BA1282="IR"),$AM1282,IF(BA1282="C", IF($BI1282="Y", IF($AF1282="N/A", $Q1282, $AF1282), IF($AG1282="N/A", $T1282,$AG1282)))))))</f>
        <v>#VALUE!</v>
      </c>
      <c r="BT1282" s="16" t="e">
        <f>IF(BB1282="R", $CA1282, IF(OR(BB1282="P", BB1282="T", BB1282="N"), 0, IF($C1282="DM", $T1282, IF(OR(BB1282="Y", BB1282="IR"),$AM1282,IF(BB1282="C", IF($BI1282="Y", IF($BA1282="C", IF($AF1282="N/A", $Q1282, $AF1282), IF($AF1282="N/A", $T1282, $AM1282)), IF($AG1282="N/A", $T1282,$AG1282)))))))</f>
        <v>#VALUE!</v>
      </c>
      <c r="BU1282" s="16" t="e">
        <f>IF(BC1282="R", $CA1282, IF(OR(BC1282="P", BC1282="T", BC1282="N"), 0, IF($C1282="DM", $T1282, IF(OR(BC1282="Y", BC1282="IR"),$AM1282,IF(BC1282="C", IF($BI1282="Y", IF($BA1282="C", IF($AF1282="N/A", $Q1282, $AF1282), IF($AF1282="N/A", $T1282, $AM1282)), IF($AG1282="N/A", $T1282,$AG1282)))))))</f>
        <v>#VALUE!</v>
      </c>
      <c r="BV1282" s="16" t="e">
        <f>IF(BD1282="R", $CA1282, IF(OR(BD1282="P", BD1282="T", BD1282="N"), 0, IF($C1282="DM", $T1282, IF(OR(BD1282="Y", BD1282="IR"),$AM1282,IF(BD1282="C", IF($BI1282="Y", IF($BA1282="C", IF($AF1282="N/A", $Q1282, $AF1282), IF($AF1282="N/A", $T1282, $AM1282)), IF($AG1282="N/A", $T1282,$AG1282)))))))</f>
        <v>#VALUE!</v>
      </c>
      <c r="BW1282" s="16" t="e">
        <f>IF(BE1282="R", $CA1282, IF(OR(BE1282="P", BE1282="T", BE1282="N"), 0, IF($C1282="DM", $T1282, IF(OR(BE1282="Y", BE1282="IR"),$AM1282,IF(BE1282="C", IF($BI1282="Y", IF($BA1282="C", IF($AF1282="N/A", $Q1282, $AF1282), IF($AF1282="N/A", $T1282, $AM1282)), IF($AG1282="N/A", $T1282,$AG1282)))))))</f>
        <v>#VALUE!</v>
      </c>
      <c r="BX1282" s="16" t="e">
        <f>IF(BF1282="R", $CA1282, IF(OR(BF1282="P", BF1282="T", BF1282="N"), 0, IF($C1282="DM", $T1282, IF(OR(BF1282="Y", BF1282="IR"),$AM1282,IF(BF1282="C", IF($BI1282="Y", IF($BA1282="C", IF($AF1282="N/A", $Q1282, $AF1282), IF($AF1282="N/A", $T1282, $AM1282)), IF($AG1282="N/A", $T1282,$AG1282)))))))</f>
        <v>#VALUE!</v>
      </c>
      <c r="BY1282" s="16" t="e">
        <f>IF(BG1282="R", $CA1282, IF(OR(BG1282="P", BG1282="T", BG1282="N"), 0, IF($C1282="DM", $T1282, IF(OR(BG1282="Y", BG1282="IR"),$AM1282,IF(BG1282="C", IF($BI1282="Y", IF($BA1282="C", IF($AF1282="N/A", $Q1282, $AF1282), IF($AF1282="N/A", $T1282, $AM1282)), IF($AG1282="N/A", $T1282,$AG1282)))))))</f>
        <v>#VALUE!</v>
      </c>
      <c r="BZ1282" s="16" t="e">
        <f>IF(BH1282="R", $CA1282, IF(OR(BH1282="P", BH1282="T", BH1282="N"), 0, IF($C1282="DM", $T1282, IF(OR(BH1282="Y", BH1282="IR"),$AM1282,IF(BH1282="C", IF($BI1282="Y", IF($BA1282="C", IF($AF1282="N/A", $Q1282, $AF1282), IF($AF1282="N/A", $T1282, $AM1282)), IF($AG1282="N/A", $T1282,$AG1282)))))))</f>
        <v>#VALUE!</v>
      </c>
      <c r="CA1282" s="15" t="s">
        <v>75</v>
      </c>
      <c r="CB1282" s="16" t="e">
        <f>BZ1282</f>
        <v>#VALUE!</v>
      </c>
      <c r="CC1282" s="15" t="str">
        <f>IF(OR($BH1282="T", $BH1282="R"), 0, IF($BH1282="C", IF($BI1282="Y", IF($BA1282="C", 0, IF(AF1282="N/A", Q1282-T1282, AF1282-AG1282)), IF($AF1282="N/A", U1282, AH1282)), AN1282))</f>
        <v>N/A</v>
      </c>
      <c r="CD1282" s="15" t="str">
        <f>IF(OR($BH1282="T", $BH1282="R"), 0, IF($BH1282="C", IF($BI1282="Y", 0, IF($AF1282="N/A", V1282, AI1282)), AO1282))</f>
        <v>N/A</v>
      </c>
      <c r="CE1282" s="15" t="str">
        <f>IF(OR($BH1282="T", $BH1282="R"), 0, IF($BH1282="C", IF($BI1282="Y", 0, IF($AF1282="N/A", W1282, AJ1282)), AP1282))</f>
        <v>N/A</v>
      </c>
      <c r="CF1282" s="15" t="str">
        <f>IF(OR($BH1282="T", $BH1282="R"), 0, IF($BH1282="C", IF($BI1282="Y", 0, IF($AF1282="N/A", X1282, AK1282)), AQ1282))</f>
        <v>N/A</v>
      </c>
    </row>
    <row r="1283" spans="1:84" x14ac:dyDescent="0.25">
      <c r="A1283" s="14">
        <v>6260</v>
      </c>
      <c r="B1283" s="15"/>
      <c r="C1283" s="15"/>
      <c r="D1283" s="15"/>
      <c r="E1283" s="15" t="e">
        <f>VLOOKUP(B1283, 'Rookie Year'!$A$2:$B$55679,2,FALSE)</f>
        <v>#N/A</v>
      </c>
      <c r="F1283" s="15">
        <v>2024</v>
      </c>
      <c r="G1283" s="15" t="s">
        <v>42</v>
      </c>
      <c r="H1283" s="15"/>
      <c r="I1283" s="16"/>
      <c r="J1283" s="15"/>
      <c r="K1283" s="17">
        <f>IF(AND(G1283&lt;&gt;"N",R1283="N/A"), IF(I1283&lt;4, 0, 0.25),IF(I1283=1, IF(J1283=1,0.25, 0.25), IF(I1283&lt;13, 0.25, IF(I1283&lt;26, 0.4, IF(I1283&lt;51, 0.6, 0.75)))))</f>
        <v>0.25</v>
      </c>
      <c r="L1283" s="16">
        <f>I1283-M1283</f>
        <v>0</v>
      </c>
      <c r="M1283" s="16">
        <f>ROUNDUP(I1283*K1283,0)</f>
        <v>0</v>
      </c>
      <c r="N1283" s="16">
        <f>M1283*J1283</f>
        <v>0</v>
      </c>
      <c r="O1283" s="16">
        <v>0</v>
      </c>
      <c r="P1283" s="16">
        <v>0</v>
      </c>
      <c r="Q1283" s="16">
        <f>N1283-O1283-P1283</f>
        <v>0</v>
      </c>
      <c r="R1283" s="15" t="s">
        <v>75</v>
      </c>
      <c r="S1283" s="15">
        <f>IF(R1283="N/A", J1283-($B$1-F1283), J1283-($B$1-R1283))</f>
        <v>0</v>
      </c>
      <c r="T1283" s="16" t="str">
        <f>IF($S1283&lt;1, "N/A", $M1283)</f>
        <v>N/A</v>
      </c>
      <c r="U1283" s="16" t="str">
        <f>IF($S1283&lt;2, "N/A", $M1283)</f>
        <v>N/A</v>
      </c>
      <c r="V1283" s="16" t="str">
        <f>IF($S1283&lt;3, "N/A", $M1283)</f>
        <v>N/A</v>
      </c>
      <c r="W1283" s="16" t="str">
        <f>IF($S1283&lt;4, "N/A", $M1283)</f>
        <v>N/A</v>
      </c>
      <c r="X1283" s="16" t="str">
        <f>IF($S1283&lt;5, "N/A", $M1283)</f>
        <v>N/A</v>
      </c>
      <c r="Y1283" s="15" t="str">
        <f>IF(SUM(T1283:X1283)&lt;&gt;Q1283, "CHECK", "OK")</f>
        <v>OK</v>
      </c>
      <c r="Z1283" s="15" t="str">
        <f>IF(F1283=$B$1, "No", IF(S1283=1, "Yes", "No"))</f>
        <v>No</v>
      </c>
      <c r="AA1283" s="18" t="str">
        <f>IF(C1283="DM", "N/A", IF(Z1283="No","N/A",VLOOKUP(B1283,'Extension List'!$A$3:$R$1972,18,FALSE)))</f>
        <v>N/A</v>
      </c>
      <c r="AB1283" s="15" t="str">
        <f>IF(C1283="DM", "N/A", IF(Z1283="No","N/A",VLOOKUP(B1283,'Extension List'!$A$3:$T$1972,20,FALSE)))</f>
        <v>N/A</v>
      </c>
      <c r="AC1283" s="15" t="str">
        <f>IF(AA1283="N/A", "N/A", 0)</f>
        <v>N/A</v>
      </c>
      <c r="AD1283" s="16" t="str">
        <f>IF(AE1283="N/A", "N/A", AA1283-AE1283)</f>
        <v>N/A</v>
      </c>
      <c r="AE1283" s="16" t="str">
        <f>IF(AA1283="N/A", "N/A", IF(AC1283&gt;0, IF(AA1283&lt;13, ROUNDUP(0.25*AA1283,0), IF(AA1283&lt;26, ROUNDUP(0.4*AA1283,0), IF(AA1283&lt;51, ROUNDUP(0.6*AA1283,0), ROUNDUP(0.75*AA1283,0)))), "N/A"))</f>
        <v>N/A</v>
      </c>
      <c r="AF1283" s="16" t="str">
        <f>IF(AD1283="N/A","N/A", (AE1283*AC1283)+Q1283)</f>
        <v>N/A</v>
      </c>
      <c r="AG1283" s="16" t="str">
        <f>IF($AF1283="N/A", "N/A", "TBC")</f>
        <v>N/A</v>
      </c>
      <c r="AH1283" s="16" t="str">
        <f>IF($AF1283="N/A", "N/A", "TBC")</f>
        <v>N/A</v>
      </c>
      <c r="AI1283" s="16" t="str">
        <f>IF($AF1283="N/A","N/A",IF(AC1283&gt;1,"TBC","N/A"))</f>
        <v>N/A</v>
      </c>
      <c r="AJ1283" s="16" t="str">
        <f>IF($AF1283="N/A","N/A",IF(AC1283&gt;2,"TBC","N/A"))</f>
        <v>N/A</v>
      </c>
      <c r="AK1283" s="16" t="str">
        <f>IF($AF1283="N/A","N/A",IF(AC1283&gt;3,"TBC","N/A"))</f>
        <v>N/A</v>
      </c>
      <c r="AL1283" s="16" t="str">
        <f>IF(AC1283="N/A","N/A",IF(AC1283&gt;0,IF(SUM(AG1283:AK1283)&lt;&gt;AF1283,"CHECK","OK"),"N/A"))</f>
        <v>N/A</v>
      </c>
      <c r="AM1283" s="16" t="e">
        <f>IF(AD1283="N/A", L1283+T1283, L1283+AG1283)</f>
        <v>#VALUE!</v>
      </c>
      <c r="AN1283" s="16" t="str">
        <f>IF(AD1283="N/A", IF(U1283="N/A", "N/A", L1283+U1283), AD1283+AH1283)</f>
        <v>N/A</v>
      </c>
      <c r="AO1283" s="16" t="str">
        <f>IF(AD1283="N/A", IF(V1283="N/A", "N/A", L1283+V1283), IF(AI1283="N/A", "N/A", AD1283+AI1283))</f>
        <v>N/A</v>
      </c>
      <c r="AP1283" s="16" t="str">
        <f>IF(AD1283="N/A", IF(W1283="N/A", "N/A", L1283+W1283), IF(AJ1283="N/A", "N/A", AD1283+AJ1283))</f>
        <v>N/A</v>
      </c>
      <c r="AQ1283" s="16" t="str">
        <f>IF(AD1283="N/A", IF(X1283="N/A", "N/A", L1283+X1283), IF(AK1283="N/A", "N/A", AD1283+AK1283))</f>
        <v>N/A</v>
      </c>
      <c r="AR1283" s="15" t="s">
        <v>40</v>
      </c>
      <c r="AS1283" s="15" t="s">
        <v>40</v>
      </c>
      <c r="AT1283" s="15" t="s">
        <v>40</v>
      </c>
      <c r="AU1283" s="15" t="s">
        <v>40</v>
      </c>
      <c r="AV1283" s="15" t="s">
        <v>40</v>
      </c>
      <c r="AW1283" s="15" t="s">
        <v>40</v>
      </c>
      <c r="AX1283" s="15" t="s">
        <v>40</v>
      </c>
      <c r="AY1283" s="15" t="s">
        <v>40</v>
      </c>
      <c r="AZ1283" s="15" t="s">
        <v>40</v>
      </c>
      <c r="BA1283" s="15" t="s">
        <v>40</v>
      </c>
      <c r="BB1283" s="15" t="s">
        <v>40</v>
      </c>
      <c r="BC1283" s="15" t="s">
        <v>40</v>
      </c>
      <c r="BD1283" s="15" t="s">
        <v>40</v>
      </c>
      <c r="BE1283" s="15" t="s">
        <v>40</v>
      </c>
      <c r="BF1283" s="15" t="s">
        <v>40</v>
      </c>
      <c r="BG1283" s="15" t="s">
        <v>40</v>
      </c>
      <c r="BH1283" s="15" t="s">
        <v>40</v>
      </c>
      <c r="BJ1283" s="16" t="e">
        <f>IF(AR1283="R", $CA1283, IF(OR(AR1283="P", AR1283="T", AR1283="N"), 0, IF($C1283="DM", $T1283, IF(OR(AR1283="Y", AR1283="IR"),$AM1283,IF(AR1283="C", IF($BI1283="Y", IF($AF1283="N/A", $Q1283, $AF1283), IF($AG1283="N/A", $T1283,$AG1283)))))))</f>
        <v>#VALUE!</v>
      </c>
      <c r="BK1283" s="16" t="e">
        <f>IF(AS1283="R", $CA1283, IF(OR(AS1283="P", AS1283="T", AS1283="N"), 0, IF($C1283="DM", $T1283, IF(OR(AS1283="Y", AS1283="IR"),$AM1283,IF(AS1283="C", IF($BI1283="Y", IF($AF1283="N/A", $Q1283, $AF1283), IF($AG1283="N/A", $T1283,$AG1283)))))))</f>
        <v>#VALUE!</v>
      </c>
      <c r="BL1283" s="16" t="e">
        <f>IF(AT1283="R", $CA1283, IF(OR(AT1283="P", AT1283="T", AT1283="N"), 0, IF($C1283="DM", $T1283, IF(OR(AT1283="Y", AT1283="IR"),$AM1283,IF(AT1283="C", IF($BI1283="Y", IF($AF1283="N/A", $Q1283, $AF1283), IF($AG1283="N/A", $T1283,$AG1283)))))))</f>
        <v>#VALUE!</v>
      </c>
      <c r="BM1283" s="16" t="e">
        <f>IF(AU1283="R", $CA1283, IF(OR(AU1283="P", AU1283="T", AU1283="N"), 0, IF($C1283="DM", $T1283, IF(OR(AU1283="Y", AU1283="IR"),$AM1283,IF(AU1283="C", IF($BI1283="Y", IF($AF1283="N/A", $Q1283, $AF1283), IF($AG1283="N/A", $T1283,$AG1283)))))))</f>
        <v>#VALUE!</v>
      </c>
      <c r="BN1283" s="16" t="e">
        <f>IF(AV1283="R", $CA1283, IF(OR(AV1283="P", AV1283="T", AV1283="N"), 0, IF($C1283="DM", $T1283, IF(OR(AV1283="Y", AV1283="IR"),$AM1283,IF(AV1283="C", IF($BI1283="Y", IF($AF1283="N/A", $Q1283, $AF1283), IF($AG1283="N/A", $T1283,$AG1283)))))))</f>
        <v>#VALUE!</v>
      </c>
      <c r="BO1283" s="16" t="e">
        <f>IF(AW1283="R", $CA1283, IF(OR(AW1283="P", AW1283="T", AW1283="N"), 0, IF($C1283="DM", $T1283, IF(OR(AW1283="Y", AW1283="IR"),$AM1283,IF(AW1283="C", IF($BI1283="Y", IF($AF1283="N/A", $Q1283, $AF1283), IF($AG1283="N/A", $T1283,$AG1283)))))))</f>
        <v>#VALUE!</v>
      </c>
      <c r="BP1283" s="16" t="e">
        <f>IF(AX1283="R", $CA1283, IF(OR(AX1283="P", AX1283="T", AX1283="N"), 0, IF($C1283="DM", $T1283, IF(OR(AX1283="Y", AX1283="IR"),$AM1283,IF(AX1283="C", IF($BI1283="Y", IF($AF1283="N/A", $Q1283, $AF1283), IF($AG1283="N/A", $T1283,$AG1283)))))))</f>
        <v>#VALUE!</v>
      </c>
      <c r="BQ1283" s="16" t="e">
        <f>IF(AY1283="R", $CA1283, IF(OR(AY1283="P", AY1283="T", AY1283="N"), 0, IF($C1283="DM", $T1283, IF(OR(AY1283="Y", AY1283="IR"),$AM1283,IF(AY1283="C", IF($BI1283="Y", IF($AF1283="N/A", $Q1283, $AF1283), IF($AG1283="N/A", $T1283,$AG1283)))))))</f>
        <v>#VALUE!</v>
      </c>
      <c r="BR1283" s="16" t="e">
        <f>IF(AZ1283="R", $CA1283, IF(OR(AZ1283="P", AZ1283="T", AZ1283="N"), 0, IF($C1283="DM", $T1283, IF(OR(AZ1283="Y", AZ1283="IR"),$AM1283,IF(AZ1283="C", IF($BI1283="Y", IF($AF1283="N/A", $Q1283, $AF1283), IF($AG1283="N/A", $T1283,$AG1283)))))))</f>
        <v>#VALUE!</v>
      </c>
      <c r="BS1283" s="16" t="e">
        <f>IF(BA1283="R", $CA1283, IF(OR(BA1283="P", BA1283="T", BA1283="N"), 0, IF($C1283="DM", $T1283, IF(OR(BA1283="Y", BA1283="IR"),$AM1283,IF(BA1283="C", IF($BI1283="Y", IF($AF1283="N/A", $Q1283, $AF1283), IF($AG1283="N/A", $T1283,$AG1283)))))))</f>
        <v>#VALUE!</v>
      </c>
      <c r="BT1283" s="16" t="e">
        <f>IF(BB1283="R", $CA1283, IF(OR(BB1283="P", BB1283="T", BB1283="N"), 0, IF($C1283="DM", $T1283, IF(OR(BB1283="Y", BB1283="IR"),$AM1283,IF(BB1283="C", IF($BI1283="Y", IF($BA1283="C", IF($AF1283="N/A", $Q1283, $AF1283), IF($AF1283="N/A", $T1283, $AM1283)), IF($AG1283="N/A", $T1283,$AG1283)))))))</f>
        <v>#VALUE!</v>
      </c>
      <c r="BU1283" s="16" t="e">
        <f>IF(BC1283="R", $CA1283, IF(OR(BC1283="P", BC1283="T", BC1283="N"), 0, IF($C1283="DM", $T1283, IF(OR(BC1283="Y", BC1283="IR"),$AM1283,IF(BC1283="C", IF($BI1283="Y", IF($BA1283="C", IF($AF1283="N/A", $Q1283, $AF1283), IF($AF1283="N/A", $T1283, $AM1283)), IF($AG1283="N/A", $T1283,$AG1283)))))))</f>
        <v>#VALUE!</v>
      </c>
      <c r="BV1283" s="16" t="e">
        <f>IF(BD1283="R", $CA1283, IF(OR(BD1283="P", BD1283="T", BD1283="N"), 0, IF($C1283="DM", $T1283, IF(OR(BD1283="Y", BD1283="IR"),$AM1283,IF(BD1283="C", IF($BI1283="Y", IF($BA1283="C", IF($AF1283="N/A", $Q1283, $AF1283), IF($AF1283="N/A", $T1283, $AM1283)), IF($AG1283="N/A", $T1283,$AG1283)))))))</f>
        <v>#VALUE!</v>
      </c>
      <c r="BW1283" s="16" t="e">
        <f>IF(BE1283="R", $CA1283, IF(OR(BE1283="P", BE1283="T", BE1283="N"), 0, IF($C1283="DM", $T1283, IF(OR(BE1283="Y", BE1283="IR"),$AM1283,IF(BE1283="C", IF($BI1283="Y", IF($BA1283="C", IF($AF1283="N/A", $Q1283, $AF1283), IF($AF1283="N/A", $T1283, $AM1283)), IF($AG1283="N/A", $T1283,$AG1283)))))))</f>
        <v>#VALUE!</v>
      </c>
      <c r="BX1283" s="16" t="e">
        <f>IF(BF1283="R", $CA1283, IF(OR(BF1283="P", BF1283="T", BF1283="N"), 0, IF($C1283="DM", $T1283, IF(OR(BF1283="Y", BF1283="IR"),$AM1283,IF(BF1283="C", IF($BI1283="Y", IF($BA1283="C", IF($AF1283="N/A", $Q1283, $AF1283), IF($AF1283="N/A", $T1283, $AM1283)), IF($AG1283="N/A", $T1283,$AG1283)))))))</f>
        <v>#VALUE!</v>
      </c>
      <c r="BY1283" s="16" t="e">
        <f>IF(BG1283="R", $CA1283, IF(OR(BG1283="P", BG1283="T", BG1283="N"), 0, IF($C1283="DM", $T1283, IF(OR(BG1283="Y", BG1283="IR"),$AM1283,IF(BG1283="C", IF($BI1283="Y", IF($BA1283="C", IF($AF1283="N/A", $Q1283, $AF1283), IF($AF1283="N/A", $T1283, $AM1283)), IF($AG1283="N/A", $T1283,$AG1283)))))))</f>
        <v>#VALUE!</v>
      </c>
      <c r="BZ1283" s="16" t="e">
        <f>IF(BH1283="R", $CA1283, IF(OR(BH1283="P", BH1283="T", BH1283="N"), 0, IF($C1283="DM", $T1283, IF(OR(BH1283="Y", BH1283="IR"),$AM1283,IF(BH1283="C", IF($BI1283="Y", IF($BA1283="C", IF($AF1283="N/A", $Q1283, $AF1283), IF($AF1283="N/A", $T1283, $AM1283)), IF($AG1283="N/A", $T1283,$AG1283)))))))</f>
        <v>#VALUE!</v>
      </c>
      <c r="CA1283" s="15" t="s">
        <v>75</v>
      </c>
      <c r="CB1283" s="16" t="e">
        <f>BZ1283</f>
        <v>#VALUE!</v>
      </c>
      <c r="CC1283" s="15" t="str">
        <f>IF(OR($BH1283="T", $BH1283="R"), 0, IF($BH1283="C", IF($BI1283="Y", IF($BA1283="C", 0, IF(AF1283="N/A", Q1283-T1283, AF1283-AG1283)), IF($AF1283="N/A", U1283, AH1283)), AN1283))</f>
        <v>N/A</v>
      </c>
      <c r="CD1283" s="15" t="str">
        <f>IF(OR($BH1283="T", $BH1283="R"), 0, IF($BH1283="C", IF($BI1283="Y", 0, IF($AF1283="N/A", V1283, AI1283)), AO1283))</f>
        <v>N/A</v>
      </c>
      <c r="CE1283" s="15" t="str">
        <f>IF(OR($BH1283="T", $BH1283="R"), 0, IF($BH1283="C", IF($BI1283="Y", 0, IF($AF1283="N/A", W1283, AJ1283)), AP1283))</f>
        <v>N/A</v>
      </c>
      <c r="CF1283" s="15" t="str">
        <f>IF(OR($BH1283="T", $BH1283="R"), 0, IF($BH1283="C", IF($BI1283="Y", 0, IF($AF1283="N/A", X1283, AK1283)), AQ1283))</f>
        <v>N/A</v>
      </c>
    </row>
    <row r="1284" spans="1:84" x14ac:dyDescent="0.25">
      <c r="A1284" s="14">
        <v>6261</v>
      </c>
      <c r="B1284" s="15"/>
      <c r="C1284" s="15"/>
      <c r="D1284" s="15"/>
      <c r="E1284" s="15" t="e">
        <f>VLOOKUP(B1284, 'Rookie Year'!$A$2:$B$55679,2,FALSE)</f>
        <v>#N/A</v>
      </c>
      <c r="F1284" s="15">
        <v>2024</v>
      </c>
      <c r="G1284" s="15" t="s">
        <v>42</v>
      </c>
      <c r="H1284" s="15"/>
      <c r="I1284" s="16"/>
      <c r="J1284" s="15"/>
      <c r="K1284" s="17">
        <f>IF(AND(G1284&lt;&gt;"N",R1284="N/A"), IF(I1284&lt;4, 0, 0.25),IF(I1284=1, IF(J1284=1,0.25, 0.25), IF(I1284&lt;13, 0.25, IF(I1284&lt;26, 0.4, IF(I1284&lt;51, 0.6, 0.75)))))</f>
        <v>0.25</v>
      </c>
      <c r="L1284" s="16">
        <f>I1284-M1284</f>
        <v>0</v>
      </c>
      <c r="M1284" s="16">
        <f>ROUNDUP(I1284*K1284,0)</f>
        <v>0</v>
      </c>
      <c r="N1284" s="16">
        <f>M1284*J1284</f>
        <v>0</v>
      </c>
      <c r="O1284" s="16">
        <v>0</v>
      </c>
      <c r="P1284" s="16">
        <v>0</v>
      </c>
      <c r="Q1284" s="16">
        <f>N1284-O1284-P1284</f>
        <v>0</v>
      </c>
      <c r="R1284" s="15" t="s">
        <v>75</v>
      </c>
      <c r="S1284" s="15">
        <f>IF(R1284="N/A", J1284-($B$1-F1284), J1284-($B$1-R1284))</f>
        <v>0</v>
      </c>
      <c r="T1284" s="16" t="str">
        <f>IF($S1284&lt;1, "N/A", $M1284)</f>
        <v>N/A</v>
      </c>
      <c r="U1284" s="16" t="str">
        <f>IF($S1284&lt;2, "N/A", $M1284)</f>
        <v>N/A</v>
      </c>
      <c r="V1284" s="16" t="str">
        <f>IF($S1284&lt;3, "N/A", $M1284)</f>
        <v>N/A</v>
      </c>
      <c r="W1284" s="16" t="str">
        <f>IF($S1284&lt;4, "N/A", $M1284)</f>
        <v>N/A</v>
      </c>
      <c r="X1284" s="16" t="str">
        <f>IF($S1284&lt;5, "N/A", $M1284)</f>
        <v>N/A</v>
      </c>
      <c r="Y1284" s="15" t="str">
        <f>IF(SUM(T1284:X1284)&lt;&gt;Q1284, "CHECK", "OK")</f>
        <v>OK</v>
      </c>
      <c r="Z1284" s="15" t="str">
        <f>IF(F1284=$B$1, "No", IF(S1284=1, "Yes", "No"))</f>
        <v>No</v>
      </c>
      <c r="AA1284" s="18" t="str">
        <f>IF(C1284="DM", "N/A", IF(Z1284="No","N/A",VLOOKUP(B1284,'Extension List'!$A$3:$R$1972,18,FALSE)))</f>
        <v>N/A</v>
      </c>
      <c r="AB1284" s="15" t="str">
        <f>IF(C1284="DM", "N/A", IF(Z1284="No","N/A",VLOOKUP(B1284,'Extension List'!$A$3:$T$1972,20,FALSE)))</f>
        <v>N/A</v>
      </c>
      <c r="AC1284" s="15" t="str">
        <f>IF(AA1284="N/A", "N/A", 0)</f>
        <v>N/A</v>
      </c>
      <c r="AD1284" s="16" t="str">
        <f>IF(AE1284="N/A", "N/A", AA1284-AE1284)</f>
        <v>N/A</v>
      </c>
      <c r="AE1284" s="16" t="str">
        <f>IF(AA1284="N/A", "N/A", IF(AC1284&gt;0, IF(AA1284&lt;13, ROUNDUP(0.25*AA1284,0), IF(AA1284&lt;26, ROUNDUP(0.4*AA1284,0), IF(AA1284&lt;51, ROUNDUP(0.6*AA1284,0), ROUNDUP(0.75*AA1284,0)))), "N/A"))</f>
        <v>N/A</v>
      </c>
      <c r="AF1284" s="16" t="str">
        <f>IF(AD1284="N/A","N/A", (AE1284*AC1284)+Q1284)</f>
        <v>N/A</v>
      </c>
      <c r="AG1284" s="16" t="str">
        <f>IF($AF1284="N/A", "N/A", "TBC")</f>
        <v>N/A</v>
      </c>
      <c r="AH1284" s="16" t="str">
        <f>IF($AF1284="N/A", "N/A", "TBC")</f>
        <v>N/A</v>
      </c>
      <c r="AI1284" s="16" t="str">
        <f>IF($AF1284="N/A","N/A",IF(AC1284&gt;1,"TBC","N/A"))</f>
        <v>N/A</v>
      </c>
      <c r="AJ1284" s="16" t="str">
        <f>IF($AF1284="N/A","N/A",IF(AC1284&gt;2,"TBC","N/A"))</f>
        <v>N/A</v>
      </c>
      <c r="AK1284" s="16" t="str">
        <f>IF($AF1284="N/A","N/A",IF(AC1284&gt;3,"TBC","N/A"))</f>
        <v>N/A</v>
      </c>
      <c r="AL1284" s="16" t="str">
        <f>IF(AC1284="N/A","N/A",IF(AC1284&gt;0,IF(SUM(AG1284:AK1284)&lt;&gt;AF1284,"CHECK","OK"),"N/A"))</f>
        <v>N/A</v>
      </c>
      <c r="AM1284" s="16" t="e">
        <f>IF(AD1284="N/A", L1284+T1284, L1284+AG1284)</f>
        <v>#VALUE!</v>
      </c>
      <c r="AN1284" s="16" t="str">
        <f>IF(AD1284="N/A", IF(U1284="N/A", "N/A", L1284+U1284), AD1284+AH1284)</f>
        <v>N/A</v>
      </c>
      <c r="AO1284" s="16" t="str">
        <f>IF(AD1284="N/A", IF(V1284="N/A", "N/A", L1284+V1284), IF(AI1284="N/A", "N/A", AD1284+AI1284))</f>
        <v>N/A</v>
      </c>
      <c r="AP1284" s="16" t="str">
        <f>IF(AD1284="N/A", IF(W1284="N/A", "N/A", L1284+W1284), IF(AJ1284="N/A", "N/A", AD1284+AJ1284))</f>
        <v>N/A</v>
      </c>
      <c r="AQ1284" s="16" t="str">
        <f>IF(AD1284="N/A", IF(X1284="N/A", "N/A", L1284+X1284), IF(AK1284="N/A", "N/A", AD1284+AK1284))</f>
        <v>N/A</v>
      </c>
      <c r="AR1284" s="15" t="s">
        <v>40</v>
      </c>
      <c r="AS1284" s="15" t="s">
        <v>40</v>
      </c>
      <c r="AT1284" s="15" t="s">
        <v>40</v>
      </c>
      <c r="AU1284" s="15" t="s">
        <v>40</v>
      </c>
      <c r="AV1284" s="15" t="s">
        <v>40</v>
      </c>
      <c r="AW1284" s="15" t="s">
        <v>40</v>
      </c>
      <c r="AX1284" s="15" t="s">
        <v>40</v>
      </c>
      <c r="AY1284" s="15" t="s">
        <v>40</v>
      </c>
      <c r="AZ1284" s="15" t="s">
        <v>40</v>
      </c>
      <c r="BA1284" s="15" t="s">
        <v>40</v>
      </c>
      <c r="BB1284" s="15" t="s">
        <v>40</v>
      </c>
      <c r="BC1284" s="15" t="s">
        <v>40</v>
      </c>
      <c r="BD1284" s="15" t="s">
        <v>40</v>
      </c>
      <c r="BE1284" s="15" t="s">
        <v>40</v>
      </c>
      <c r="BF1284" s="15" t="s">
        <v>40</v>
      </c>
      <c r="BG1284" s="15" t="s">
        <v>40</v>
      </c>
      <c r="BH1284" s="15" t="s">
        <v>40</v>
      </c>
      <c r="BJ1284" s="16" t="e">
        <f>IF(AR1284="R", $CA1284, IF(OR(AR1284="P", AR1284="T", AR1284="N"), 0, IF($C1284="DM", $T1284, IF(OR(AR1284="Y", AR1284="IR"),$AM1284,IF(AR1284="C", IF($BI1284="Y", IF($AF1284="N/A", $Q1284, $AF1284), IF($AG1284="N/A", $T1284,$AG1284)))))))</f>
        <v>#VALUE!</v>
      </c>
      <c r="BK1284" s="16" t="e">
        <f>IF(AS1284="R", $CA1284, IF(OR(AS1284="P", AS1284="T", AS1284="N"), 0, IF($C1284="DM", $T1284, IF(OR(AS1284="Y", AS1284="IR"),$AM1284,IF(AS1284="C", IF($BI1284="Y", IF($AF1284="N/A", $Q1284, $AF1284), IF($AG1284="N/A", $T1284,$AG1284)))))))</f>
        <v>#VALUE!</v>
      </c>
      <c r="BL1284" s="16" t="e">
        <f>IF(AT1284="R", $CA1284, IF(OR(AT1284="P", AT1284="T", AT1284="N"), 0, IF($C1284="DM", $T1284, IF(OR(AT1284="Y", AT1284="IR"),$AM1284,IF(AT1284="C", IF($BI1284="Y", IF($AF1284="N/A", $Q1284, $AF1284), IF($AG1284="N/A", $T1284,$AG1284)))))))</f>
        <v>#VALUE!</v>
      </c>
      <c r="BM1284" s="16" t="e">
        <f>IF(AU1284="R", $CA1284, IF(OR(AU1284="P", AU1284="T", AU1284="N"), 0, IF($C1284="DM", $T1284, IF(OR(AU1284="Y", AU1284="IR"),$AM1284,IF(AU1284="C", IF($BI1284="Y", IF($AF1284="N/A", $Q1284, $AF1284), IF($AG1284="N/A", $T1284,$AG1284)))))))</f>
        <v>#VALUE!</v>
      </c>
      <c r="BN1284" s="16" t="e">
        <f>IF(AV1284="R", $CA1284, IF(OR(AV1284="P", AV1284="T", AV1284="N"), 0, IF($C1284="DM", $T1284, IF(OR(AV1284="Y", AV1284="IR"),$AM1284,IF(AV1284="C", IF($BI1284="Y", IF($AF1284="N/A", $Q1284, $AF1284), IF($AG1284="N/A", $T1284,$AG1284)))))))</f>
        <v>#VALUE!</v>
      </c>
      <c r="BO1284" s="16" t="e">
        <f>IF(AW1284="R", $CA1284, IF(OR(AW1284="P", AW1284="T", AW1284="N"), 0, IF($C1284="DM", $T1284, IF(OR(AW1284="Y", AW1284="IR"),$AM1284,IF(AW1284="C", IF($BI1284="Y", IF($AF1284="N/A", $Q1284, $AF1284), IF($AG1284="N/A", $T1284,$AG1284)))))))</f>
        <v>#VALUE!</v>
      </c>
      <c r="BP1284" s="16" t="e">
        <f>IF(AX1284="R", $CA1284, IF(OR(AX1284="P", AX1284="T", AX1284="N"), 0, IF($C1284="DM", $T1284, IF(OR(AX1284="Y", AX1284="IR"),$AM1284,IF(AX1284="C", IF($BI1284="Y", IF($AF1284="N/A", $Q1284, $AF1284), IF($AG1284="N/A", $T1284,$AG1284)))))))</f>
        <v>#VALUE!</v>
      </c>
      <c r="BQ1284" s="16" t="e">
        <f>IF(AY1284="R", $CA1284, IF(OR(AY1284="P", AY1284="T", AY1284="N"), 0, IF($C1284="DM", $T1284, IF(OR(AY1284="Y", AY1284="IR"),$AM1284,IF(AY1284="C", IF($BI1284="Y", IF($AF1284="N/A", $Q1284, $AF1284), IF($AG1284="N/A", $T1284,$AG1284)))))))</f>
        <v>#VALUE!</v>
      </c>
      <c r="BR1284" s="16" t="e">
        <f>IF(AZ1284="R", $CA1284, IF(OR(AZ1284="P", AZ1284="T", AZ1284="N"), 0, IF($C1284="DM", $T1284, IF(OR(AZ1284="Y", AZ1284="IR"),$AM1284,IF(AZ1284="C", IF($BI1284="Y", IF($AF1284="N/A", $Q1284, $AF1284), IF($AG1284="N/A", $T1284,$AG1284)))))))</f>
        <v>#VALUE!</v>
      </c>
      <c r="BS1284" s="16" t="e">
        <f>IF(BA1284="R", $CA1284, IF(OR(BA1284="P", BA1284="T", BA1284="N"), 0, IF($C1284="DM", $T1284, IF(OR(BA1284="Y", BA1284="IR"),$AM1284,IF(BA1284="C", IF($BI1284="Y", IF($AF1284="N/A", $Q1284, $AF1284), IF($AG1284="N/A", $T1284,$AG1284)))))))</f>
        <v>#VALUE!</v>
      </c>
      <c r="BT1284" s="16" t="e">
        <f>IF(BB1284="R", $CA1284, IF(OR(BB1284="P", BB1284="T", BB1284="N"), 0, IF($C1284="DM", $T1284, IF(OR(BB1284="Y", BB1284="IR"),$AM1284,IF(BB1284="C", IF($BI1284="Y", IF($BA1284="C", IF($AF1284="N/A", $Q1284, $AF1284), IF($AF1284="N/A", $T1284, $AM1284)), IF($AG1284="N/A", $T1284,$AG1284)))))))</f>
        <v>#VALUE!</v>
      </c>
      <c r="BU1284" s="16" t="e">
        <f>IF(BC1284="R", $CA1284, IF(OR(BC1284="P", BC1284="T", BC1284="N"), 0, IF($C1284="DM", $T1284, IF(OR(BC1284="Y", BC1284="IR"),$AM1284,IF(BC1284="C", IF($BI1284="Y", IF($BA1284="C", IF($AF1284="N/A", $Q1284, $AF1284), IF($AF1284="N/A", $T1284, $AM1284)), IF($AG1284="N/A", $T1284,$AG1284)))))))</f>
        <v>#VALUE!</v>
      </c>
      <c r="BV1284" s="16" t="e">
        <f>IF(BD1284="R", $CA1284, IF(OR(BD1284="P", BD1284="T", BD1284="N"), 0, IF($C1284="DM", $T1284, IF(OR(BD1284="Y", BD1284="IR"),$AM1284,IF(BD1284="C", IF($BI1284="Y", IF($BA1284="C", IF($AF1284="N/A", $Q1284, $AF1284), IF($AF1284="N/A", $T1284, $AM1284)), IF($AG1284="N/A", $T1284,$AG1284)))))))</f>
        <v>#VALUE!</v>
      </c>
      <c r="BW1284" s="16" t="e">
        <f>IF(BE1284="R", $CA1284, IF(OR(BE1284="P", BE1284="T", BE1284="N"), 0, IF($C1284="DM", $T1284, IF(OR(BE1284="Y", BE1284="IR"),$AM1284,IF(BE1284="C", IF($BI1284="Y", IF($BA1284="C", IF($AF1284="N/A", $Q1284, $AF1284), IF($AF1284="N/A", $T1284, $AM1284)), IF($AG1284="N/A", $T1284,$AG1284)))))))</f>
        <v>#VALUE!</v>
      </c>
      <c r="BX1284" s="16" t="e">
        <f>IF(BF1284="R", $CA1284, IF(OR(BF1284="P", BF1284="T", BF1284="N"), 0, IF($C1284="DM", $T1284, IF(OR(BF1284="Y", BF1284="IR"),$AM1284,IF(BF1284="C", IF($BI1284="Y", IF($BA1284="C", IF($AF1284="N/A", $Q1284, $AF1284), IF($AF1284="N/A", $T1284, $AM1284)), IF($AG1284="N/A", $T1284,$AG1284)))))))</f>
        <v>#VALUE!</v>
      </c>
      <c r="BY1284" s="16" t="e">
        <f>IF(BG1284="R", $CA1284, IF(OR(BG1284="P", BG1284="T", BG1284="N"), 0, IF($C1284="DM", $T1284, IF(OR(BG1284="Y", BG1284="IR"),$AM1284,IF(BG1284="C", IF($BI1284="Y", IF($BA1284="C", IF($AF1284="N/A", $Q1284, $AF1284), IF($AF1284="N/A", $T1284, $AM1284)), IF($AG1284="N/A", $T1284,$AG1284)))))))</f>
        <v>#VALUE!</v>
      </c>
      <c r="BZ1284" s="16" t="e">
        <f>IF(BH1284="R", $CA1284, IF(OR(BH1284="P", BH1284="T", BH1284="N"), 0, IF($C1284="DM", $T1284, IF(OR(BH1284="Y", BH1284="IR"),$AM1284,IF(BH1284="C", IF($BI1284="Y", IF($BA1284="C", IF($AF1284="N/A", $Q1284, $AF1284), IF($AF1284="N/A", $T1284, $AM1284)), IF($AG1284="N/A", $T1284,$AG1284)))))))</f>
        <v>#VALUE!</v>
      </c>
      <c r="CA1284" s="15" t="s">
        <v>75</v>
      </c>
      <c r="CB1284" s="16" t="e">
        <f>BZ1284</f>
        <v>#VALUE!</v>
      </c>
      <c r="CC1284" s="15" t="str">
        <f>IF(OR($BH1284="T", $BH1284="R"), 0, IF($BH1284="C", IF($BI1284="Y", IF($BA1284="C", 0, IF(AF1284="N/A", Q1284-T1284, AF1284-AG1284)), IF($AF1284="N/A", U1284, AH1284)), AN1284))</f>
        <v>N/A</v>
      </c>
      <c r="CD1284" s="15" t="str">
        <f>IF(OR($BH1284="T", $BH1284="R"), 0, IF($BH1284="C", IF($BI1284="Y", 0, IF($AF1284="N/A", V1284, AI1284)), AO1284))</f>
        <v>N/A</v>
      </c>
      <c r="CE1284" s="15" t="str">
        <f>IF(OR($BH1284="T", $BH1284="R"), 0, IF($BH1284="C", IF($BI1284="Y", 0, IF($AF1284="N/A", W1284, AJ1284)), AP1284))</f>
        <v>N/A</v>
      </c>
      <c r="CF1284" s="15" t="str">
        <f>IF(OR($BH1284="T", $BH1284="R"), 0, IF($BH1284="C", IF($BI1284="Y", 0, IF($AF1284="N/A", X1284, AK1284)), AQ1284))</f>
        <v>N/A</v>
      </c>
    </row>
    <row r="1285" spans="1:84" x14ac:dyDescent="0.25">
      <c r="A1285" s="14">
        <v>6262</v>
      </c>
      <c r="B1285" s="15"/>
      <c r="C1285" s="15"/>
      <c r="D1285" s="15"/>
      <c r="E1285" s="15" t="e">
        <f>VLOOKUP(B1285, 'Rookie Year'!$A$2:$B$55679,2,FALSE)</f>
        <v>#N/A</v>
      </c>
      <c r="F1285" s="15">
        <v>2024</v>
      </c>
      <c r="G1285" s="15" t="s">
        <v>42</v>
      </c>
      <c r="H1285" s="15"/>
      <c r="I1285" s="16"/>
      <c r="J1285" s="15"/>
      <c r="K1285" s="17">
        <f>IF(AND(G1285&lt;&gt;"N",R1285="N/A"), IF(I1285&lt;4, 0, 0.25),IF(I1285=1, IF(J1285=1,0.25, 0.25), IF(I1285&lt;13, 0.25, IF(I1285&lt;26, 0.4, IF(I1285&lt;51, 0.6, 0.75)))))</f>
        <v>0.25</v>
      </c>
      <c r="L1285" s="16">
        <f>I1285-M1285</f>
        <v>0</v>
      </c>
      <c r="M1285" s="16">
        <f>ROUNDUP(I1285*K1285,0)</f>
        <v>0</v>
      </c>
      <c r="N1285" s="16">
        <f>M1285*J1285</f>
        <v>0</v>
      </c>
      <c r="O1285" s="16">
        <v>0</v>
      </c>
      <c r="P1285" s="16">
        <v>0</v>
      </c>
      <c r="Q1285" s="16">
        <f>N1285-O1285-P1285</f>
        <v>0</v>
      </c>
      <c r="R1285" s="15" t="s">
        <v>75</v>
      </c>
      <c r="S1285" s="15">
        <f>IF(R1285="N/A", J1285-($B$1-F1285), J1285-($B$1-R1285))</f>
        <v>0</v>
      </c>
      <c r="T1285" s="16" t="str">
        <f>IF($S1285&lt;1, "N/A", $M1285)</f>
        <v>N/A</v>
      </c>
      <c r="U1285" s="16" t="str">
        <f>IF($S1285&lt;2, "N/A", $M1285)</f>
        <v>N/A</v>
      </c>
      <c r="V1285" s="16" t="str">
        <f>IF($S1285&lt;3, "N/A", $M1285)</f>
        <v>N/A</v>
      </c>
      <c r="W1285" s="16" t="str">
        <f>IF($S1285&lt;4, "N/A", $M1285)</f>
        <v>N/A</v>
      </c>
      <c r="X1285" s="16" t="str">
        <f>IF($S1285&lt;5, "N/A", $M1285)</f>
        <v>N/A</v>
      </c>
      <c r="Y1285" s="15" t="str">
        <f>IF(SUM(T1285:X1285)&lt;&gt;Q1285, "CHECK", "OK")</f>
        <v>OK</v>
      </c>
      <c r="Z1285" s="15" t="str">
        <f>IF(F1285=$B$1, "No", IF(S1285=1, "Yes", "No"))</f>
        <v>No</v>
      </c>
      <c r="AA1285" s="18" t="str">
        <f>IF(C1285="DM", "N/A", IF(Z1285="No","N/A",VLOOKUP(B1285,'Extension List'!$A$3:$R$1972,18,FALSE)))</f>
        <v>N/A</v>
      </c>
      <c r="AB1285" s="15" t="str">
        <f>IF(C1285="DM", "N/A", IF(Z1285="No","N/A",VLOOKUP(B1285,'Extension List'!$A$3:$T$1972,20,FALSE)))</f>
        <v>N/A</v>
      </c>
      <c r="AC1285" s="15" t="str">
        <f>IF(AA1285="N/A", "N/A", 0)</f>
        <v>N/A</v>
      </c>
      <c r="AD1285" s="16" t="str">
        <f>IF(AE1285="N/A", "N/A", AA1285-AE1285)</f>
        <v>N/A</v>
      </c>
      <c r="AE1285" s="16" t="str">
        <f>IF(AA1285="N/A", "N/A", IF(AC1285&gt;0, IF(AA1285&lt;13, ROUNDUP(0.25*AA1285,0), IF(AA1285&lt;26, ROUNDUP(0.4*AA1285,0), IF(AA1285&lt;51, ROUNDUP(0.6*AA1285,0), ROUNDUP(0.75*AA1285,0)))), "N/A"))</f>
        <v>N/A</v>
      </c>
      <c r="AF1285" s="16" t="str">
        <f>IF(AD1285="N/A","N/A", (AE1285*AC1285)+Q1285)</f>
        <v>N/A</v>
      </c>
      <c r="AG1285" s="16" t="str">
        <f>IF($AF1285="N/A", "N/A", "TBC")</f>
        <v>N/A</v>
      </c>
      <c r="AH1285" s="16" t="str">
        <f>IF($AF1285="N/A", "N/A", "TBC")</f>
        <v>N/A</v>
      </c>
      <c r="AI1285" s="16" t="str">
        <f>IF($AF1285="N/A","N/A",IF(AC1285&gt;1,"TBC","N/A"))</f>
        <v>N/A</v>
      </c>
      <c r="AJ1285" s="16" t="str">
        <f>IF($AF1285="N/A","N/A",IF(AC1285&gt;2,"TBC","N/A"))</f>
        <v>N/A</v>
      </c>
      <c r="AK1285" s="16" t="str">
        <f>IF($AF1285="N/A","N/A",IF(AC1285&gt;3,"TBC","N/A"))</f>
        <v>N/A</v>
      </c>
      <c r="AL1285" s="16" t="str">
        <f>IF(AC1285="N/A","N/A",IF(AC1285&gt;0,IF(SUM(AG1285:AK1285)&lt;&gt;AF1285,"CHECK","OK"),"N/A"))</f>
        <v>N/A</v>
      </c>
      <c r="AM1285" s="16" t="e">
        <f>IF(AD1285="N/A", L1285+T1285, L1285+AG1285)</f>
        <v>#VALUE!</v>
      </c>
      <c r="AN1285" s="16" t="str">
        <f>IF(AD1285="N/A", IF(U1285="N/A", "N/A", L1285+U1285), AD1285+AH1285)</f>
        <v>N/A</v>
      </c>
      <c r="AO1285" s="16" t="str">
        <f>IF(AD1285="N/A", IF(V1285="N/A", "N/A", L1285+V1285), IF(AI1285="N/A", "N/A", AD1285+AI1285))</f>
        <v>N/A</v>
      </c>
      <c r="AP1285" s="16" t="str">
        <f>IF(AD1285="N/A", IF(W1285="N/A", "N/A", L1285+W1285), IF(AJ1285="N/A", "N/A", AD1285+AJ1285))</f>
        <v>N/A</v>
      </c>
      <c r="AQ1285" s="16" t="str">
        <f>IF(AD1285="N/A", IF(X1285="N/A", "N/A", L1285+X1285), IF(AK1285="N/A", "N/A", AD1285+AK1285))</f>
        <v>N/A</v>
      </c>
      <c r="AR1285" s="15" t="s">
        <v>40</v>
      </c>
      <c r="AS1285" s="15" t="s">
        <v>40</v>
      </c>
      <c r="AT1285" s="15" t="s">
        <v>40</v>
      </c>
      <c r="AU1285" s="15" t="s">
        <v>40</v>
      </c>
      <c r="AV1285" s="15" t="s">
        <v>40</v>
      </c>
      <c r="AW1285" s="15" t="s">
        <v>40</v>
      </c>
      <c r="AX1285" s="15" t="s">
        <v>40</v>
      </c>
      <c r="AY1285" s="15" t="s">
        <v>40</v>
      </c>
      <c r="AZ1285" s="15" t="s">
        <v>40</v>
      </c>
      <c r="BA1285" s="15" t="s">
        <v>40</v>
      </c>
      <c r="BB1285" s="15" t="s">
        <v>40</v>
      </c>
      <c r="BC1285" s="15" t="s">
        <v>40</v>
      </c>
      <c r="BD1285" s="15" t="s">
        <v>40</v>
      </c>
      <c r="BE1285" s="15" t="s">
        <v>40</v>
      </c>
      <c r="BF1285" s="15" t="s">
        <v>40</v>
      </c>
      <c r="BG1285" s="15" t="s">
        <v>40</v>
      </c>
      <c r="BH1285" s="15" t="s">
        <v>40</v>
      </c>
      <c r="BJ1285" s="16" t="e">
        <f>IF(AR1285="R", $CA1285, IF(OR(AR1285="P", AR1285="T", AR1285="N"), 0, IF($C1285="DM", $T1285, IF(OR(AR1285="Y", AR1285="IR"),$AM1285,IF(AR1285="C", IF($BI1285="Y", IF($AF1285="N/A", $Q1285, $AF1285), IF($AG1285="N/A", $T1285,$AG1285)))))))</f>
        <v>#VALUE!</v>
      </c>
      <c r="BK1285" s="16" t="e">
        <f>IF(AS1285="R", $CA1285, IF(OR(AS1285="P", AS1285="T", AS1285="N"), 0, IF($C1285="DM", $T1285, IF(OR(AS1285="Y", AS1285="IR"),$AM1285,IF(AS1285="C", IF($BI1285="Y", IF($AF1285="N/A", $Q1285, $AF1285), IF($AG1285="N/A", $T1285,$AG1285)))))))</f>
        <v>#VALUE!</v>
      </c>
      <c r="BL1285" s="16" t="e">
        <f>IF(AT1285="R", $CA1285, IF(OR(AT1285="P", AT1285="T", AT1285="N"), 0, IF($C1285="DM", $T1285, IF(OR(AT1285="Y", AT1285="IR"),$AM1285,IF(AT1285="C", IF($BI1285="Y", IF($AF1285="N/A", $Q1285, $AF1285), IF($AG1285="N/A", $T1285,$AG1285)))))))</f>
        <v>#VALUE!</v>
      </c>
      <c r="BM1285" s="16" t="e">
        <f>IF(AU1285="R", $CA1285, IF(OR(AU1285="P", AU1285="T", AU1285="N"), 0, IF($C1285="DM", $T1285, IF(OR(AU1285="Y", AU1285="IR"),$AM1285,IF(AU1285="C", IF($BI1285="Y", IF($AF1285="N/A", $Q1285, $AF1285), IF($AG1285="N/A", $T1285,$AG1285)))))))</f>
        <v>#VALUE!</v>
      </c>
      <c r="BN1285" s="16" t="e">
        <f>IF(AV1285="R", $CA1285, IF(OR(AV1285="P", AV1285="T", AV1285="N"), 0, IF($C1285="DM", $T1285, IF(OR(AV1285="Y", AV1285="IR"),$AM1285,IF(AV1285="C", IF($BI1285="Y", IF($AF1285="N/A", $Q1285, $AF1285), IF($AG1285="N/A", $T1285,$AG1285)))))))</f>
        <v>#VALUE!</v>
      </c>
      <c r="BO1285" s="16" t="e">
        <f>IF(AW1285="R", $CA1285, IF(OR(AW1285="P", AW1285="T", AW1285="N"), 0, IF($C1285="DM", $T1285, IF(OR(AW1285="Y", AW1285="IR"),$AM1285,IF(AW1285="C", IF($BI1285="Y", IF($AF1285="N/A", $Q1285, $AF1285), IF($AG1285="N/A", $T1285,$AG1285)))))))</f>
        <v>#VALUE!</v>
      </c>
      <c r="BP1285" s="16" t="e">
        <f>IF(AX1285="R", $CA1285, IF(OR(AX1285="P", AX1285="T", AX1285="N"), 0, IF($C1285="DM", $T1285, IF(OR(AX1285="Y", AX1285="IR"),$AM1285,IF(AX1285="C", IF($BI1285="Y", IF($AF1285="N/A", $Q1285, $AF1285), IF($AG1285="N/A", $T1285,$AG1285)))))))</f>
        <v>#VALUE!</v>
      </c>
      <c r="BQ1285" s="16" t="e">
        <f>IF(AY1285="R", $CA1285, IF(OR(AY1285="P", AY1285="T", AY1285="N"), 0, IF($C1285="DM", $T1285, IF(OR(AY1285="Y", AY1285="IR"),$AM1285,IF(AY1285="C", IF($BI1285="Y", IF($AF1285="N/A", $Q1285, $AF1285), IF($AG1285="N/A", $T1285,$AG1285)))))))</f>
        <v>#VALUE!</v>
      </c>
      <c r="BR1285" s="16" t="e">
        <f>IF(AZ1285="R", $CA1285, IF(OR(AZ1285="P", AZ1285="T", AZ1285="N"), 0, IF($C1285="DM", $T1285, IF(OR(AZ1285="Y", AZ1285="IR"),$AM1285,IF(AZ1285="C", IF($BI1285="Y", IF($AF1285="N/A", $Q1285, $AF1285), IF($AG1285="N/A", $T1285,$AG1285)))))))</f>
        <v>#VALUE!</v>
      </c>
      <c r="BS1285" s="16" t="e">
        <f>IF(BA1285="R", $CA1285, IF(OR(BA1285="P", BA1285="T", BA1285="N"), 0, IF($C1285="DM", $T1285, IF(OR(BA1285="Y", BA1285="IR"),$AM1285,IF(BA1285="C", IF($BI1285="Y", IF($AF1285="N/A", $Q1285, $AF1285), IF($AG1285="N/A", $T1285,$AG1285)))))))</f>
        <v>#VALUE!</v>
      </c>
      <c r="BT1285" s="16" t="e">
        <f>IF(BB1285="R", $CA1285, IF(OR(BB1285="P", BB1285="T", BB1285="N"), 0, IF($C1285="DM", $T1285, IF(OR(BB1285="Y", BB1285="IR"),$AM1285,IF(BB1285="C", IF($BI1285="Y", IF($BA1285="C", IF($AF1285="N/A", $Q1285, $AF1285), IF($AF1285="N/A", $T1285, $AM1285)), IF($AG1285="N/A", $T1285,$AG1285)))))))</f>
        <v>#VALUE!</v>
      </c>
      <c r="BU1285" s="16" t="e">
        <f>IF(BC1285="R", $CA1285, IF(OR(BC1285="P", BC1285="T", BC1285="N"), 0, IF($C1285="DM", $T1285, IF(OR(BC1285="Y", BC1285="IR"),$AM1285,IF(BC1285="C", IF($BI1285="Y", IF($BA1285="C", IF($AF1285="N/A", $Q1285, $AF1285), IF($AF1285="N/A", $T1285, $AM1285)), IF($AG1285="N/A", $T1285,$AG1285)))))))</f>
        <v>#VALUE!</v>
      </c>
      <c r="BV1285" s="16" t="e">
        <f>IF(BD1285="R", $CA1285, IF(OR(BD1285="P", BD1285="T", BD1285="N"), 0, IF($C1285="DM", $T1285, IF(OR(BD1285="Y", BD1285="IR"),$AM1285,IF(BD1285="C", IF($BI1285="Y", IF($BA1285="C", IF($AF1285="N/A", $Q1285, $AF1285), IF($AF1285="N/A", $T1285, $AM1285)), IF($AG1285="N/A", $T1285,$AG1285)))))))</f>
        <v>#VALUE!</v>
      </c>
      <c r="BW1285" s="16" t="e">
        <f>IF(BE1285="R", $CA1285, IF(OR(BE1285="P", BE1285="T", BE1285="N"), 0, IF($C1285="DM", $T1285, IF(OR(BE1285="Y", BE1285="IR"),$AM1285,IF(BE1285="C", IF($BI1285="Y", IF($BA1285="C", IF($AF1285="N/A", $Q1285, $AF1285), IF($AF1285="N/A", $T1285, $AM1285)), IF($AG1285="N/A", $T1285,$AG1285)))))))</f>
        <v>#VALUE!</v>
      </c>
      <c r="BX1285" s="16" t="e">
        <f>IF(BF1285="R", $CA1285, IF(OR(BF1285="P", BF1285="T", BF1285="N"), 0, IF($C1285="DM", $T1285, IF(OR(BF1285="Y", BF1285="IR"),$AM1285,IF(BF1285="C", IF($BI1285="Y", IF($BA1285="C", IF($AF1285="N/A", $Q1285, $AF1285), IF($AF1285="N/A", $T1285, $AM1285)), IF($AG1285="N/A", $T1285,$AG1285)))))))</f>
        <v>#VALUE!</v>
      </c>
      <c r="BY1285" s="16" t="e">
        <f>IF(BG1285="R", $CA1285, IF(OR(BG1285="P", BG1285="T", BG1285="N"), 0, IF($C1285="DM", $T1285, IF(OR(BG1285="Y", BG1285="IR"),$AM1285,IF(BG1285="C", IF($BI1285="Y", IF($BA1285="C", IF($AF1285="N/A", $Q1285, $AF1285), IF($AF1285="N/A", $T1285, $AM1285)), IF($AG1285="N/A", $T1285,$AG1285)))))))</f>
        <v>#VALUE!</v>
      </c>
      <c r="BZ1285" s="16" t="e">
        <f>IF(BH1285="R", $CA1285, IF(OR(BH1285="P", BH1285="T", BH1285="N"), 0, IF($C1285="DM", $T1285, IF(OR(BH1285="Y", BH1285="IR"),$AM1285,IF(BH1285="C", IF($BI1285="Y", IF($BA1285="C", IF($AF1285="N/A", $Q1285, $AF1285), IF($AF1285="N/A", $T1285, $AM1285)), IF($AG1285="N/A", $T1285,$AG1285)))))))</f>
        <v>#VALUE!</v>
      </c>
      <c r="CA1285" s="15" t="s">
        <v>75</v>
      </c>
      <c r="CB1285" s="16" t="e">
        <f>BZ1285</f>
        <v>#VALUE!</v>
      </c>
      <c r="CC1285" s="15" t="str">
        <f>IF(OR($BH1285="T", $BH1285="R"), 0, IF($BH1285="C", IF($BI1285="Y", IF($BA1285="C", 0, IF(AF1285="N/A", Q1285-T1285, AF1285-AG1285)), IF($AF1285="N/A", U1285, AH1285)), AN1285))</f>
        <v>N/A</v>
      </c>
      <c r="CD1285" s="15" t="str">
        <f>IF(OR($BH1285="T", $BH1285="R"), 0, IF($BH1285="C", IF($BI1285="Y", 0, IF($AF1285="N/A", V1285, AI1285)), AO1285))</f>
        <v>N/A</v>
      </c>
      <c r="CE1285" s="15" t="str">
        <f>IF(OR($BH1285="T", $BH1285="R"), 0, IF($BH1285="C", IF($BI1285="Y", 0, IF($AF1285="N/A", W1285, AJ1285)), AP1285))</f>
        <v>N/A</v>
      </c>
      <c r="CF1285" s="15" t="str">
        <f>IF(OR($BH1285="T", $BH1285="R"), 0, IF($BH1285="C", IF($BI1285="Y", 0, IF($AF1285="N/A", X1285, AK1285)), AQ1285))</f>
        <v>N/A</v>
      </c>
    </row>
    <row r="1286" spans="1:84" x14ac:dyDescent="0.25">
      <c r="A1286" s="14">
        <v>6263</v>
      </c>
      <c r="B1286" s="15"/>
      <c r="C1286" s="15"/>
      <c r="D1286" s="15"/>
      <c r="E1286" s="15" t="e">
        <f>VLOOKUP(B1286, 'Rookie Year'!$A$2:$B$55679,2,FALSE)</f>
        <v>#N/A</v>
      </c>
      <c r="F1286" s="15">
        <v>2024</v>
      </c>
      <c r="G1286" s="15" t="s">
        <v>42</v>
      </c>
      <c r="H1286" s="15"/>
      <c r="I1286" s="16"/>
      <c r="J1286" s="15"/>
      <c r="K1286" s="17">
        <f>IF(AND(G1286&lt;&gt;"N",R1286="N/A"), IF(I1286&lt;4, 0, 0.25),IF(I1286=1, IF(J1286=1,0.25, 0.25), IF(I1286&lt;13, 0.25, IF(I1286&lt;26, 0.4, IF(I1286&lt;51, 0.6, 0.75)))))</f>
        <v>0.25</v>
      </c>
      <c r="L1286" s="16">
        <f>I1286-M1286</f>
        <v>0</v>
      </c>
      <c r="M1286" s="16">
        <f>ROUNDUP(I1286*K1286,0)</f>
        <v>0</v>
      </c>
      <c r="N1286" s="16">
        <f>M1286*J1286</f>
        <v>0</v>
      </c>
      <c r="O1286" s="16">
        <v>0</v>
      </c>
      <c r="P1286" s="16">
        <v>0</v>
      </c>
      <c r="Q1286" s="16">
        <f>N1286-O1286-P1286</f>
        <v>0</v>
      </c>
      <c r="R1286" s="15" t="s">
        <v>75</v>
      </c>
      <c r="S1286" s="15">
        <f>IF(R1286="N/A", J1286-($B$1-F1286), J1286-($B$1-R1286))</f>
        <v>0</v>
      </c>
      <c r="T1286" s="16" t="str">
        <f>IF($S1286&lt;1, "N/A", $M1286)</f>
        <v>N/A</v>
      </c>
      <c r="U1286" s="16" t="str">
        <f>IF($S1286&lt;2, "N/A", $M1286)</f>
        <v>N/A</v>
      </c>
      <c r="V1286" s="16" t="str">
        <f>IF($S1286&lt;3, "N/A", $M1286)</f>
        <v>N/A</v>
      </c>
      <c r="W1286" s="16" t="str">
        <f>IF($S1286&lt;4, "N/A", $M1286)</f>
        <v>N/A</v>
      </c>
      <c r="X1286" s="16" t="str">
        <f>IF($S1286&lt;5, "N/A", $M1286)</f>
        <v>N/A</v>
      </c>
      <c r="Y1286" s="15" t="str">
        <f>IF(SUM(T1286:X1286)&lt;&gt;Q1286, "CHECK", "OK")</f>
        <v>OK</v>
      </c>
      <c r="Z1286" s="15" t="str">
        <f>IF(F1286=$B$1, "No", IF(S1286=1, "Yes", "No"))</f>
        <v>No</v>
      </c>
      <c r="AA1286" s="18" t="str">
        <f>IF(C1286="DM", "N/A", IF(Z1286="No","N/A",VLOOKUP(B1286,'Extension List'!$A$3:$R$1972,18,FALSE)))</f>
        <v>N/A</v>
      </c>
      <c r="AB1286" s="15" t="str">
        <f>IF(C1286="DM", "N/A", IF(Z1286="No","N/A",VLOOKUP(B1286,'Extension List'!$A$3:$T$1972,20,FALSE)))</f>
        <v>N/A</v>
      </c>
      <c r="AC1286" s="15" t="str">
        <f>IF(AA1286="N/A", "N/A", 0)</f>
        <v>N/A</v>
      </c>
      <c r="AD1286" s="16" t="str">
        <f>IF(AE1286="N/A", "N/A", AA1286-AE1286)</f>
        <v>N/A</v>
      </c>
      <c r="AE1286" s="16" t="str">
        <f>IF(AA1286="N/A", "N/A", IF(AC1286&gt;0, IF(AA1286&lt;13, ROUNDUP(0.25*AA1286,0), IF(AA1286&lt;26, ROUNDUP(0.4*AA1286,0), IF(AA1286&lt;51, ROUNDUP(0.6*AA1286,0), ROUNDUP(0.75*AA1286,0)))), "N/A"))</f>
        <v>N/A</v>
      </c>
      <c r="AF1286" s="16" t="str">
        <f>IF(AD1286="N/A","N/A", (AE1286*AC1286)+Q1286)</f>
        <v>N/A</v>
      </c>
      <c r="AG1286" s="16" t="str">
        <f>IF($AF1286="N/A", "N/A", "TBC")</f>
        <v>N/A</v>
      </c>
      <c r="AH1286" s="16" t="str">
        <f>IF($AF1286="N/A", "N/A", "TBC")</f>
        <v>N/A</v>
      </c>
      <c r="AI1286" s="16" t="str">
        <f>IF($AF1286="N/A","N/A",IF(AC1286&gt;1,"TBC","N/A"))</f>
        <v>N/A</v>
      </c>
      <c r="AJ1286" s="16" t="str">
        <f>IF($AF1286="N/A","N/A",IF(AC1286&gt;2,"TBC","N/A"))</f>
        <v>N/A</v>
      </c>
      <c r="AK1286" s="16" t="str">
        <f>IF($AF1286="N/A","N/A",IF(AC1286&gt;3,"TBC","N/A"))</f>
        <v>N/A</v>
      </c>
      <c r="AL1286" s="16" t="str">
        <f>IF(AC1286="N/A","N/A",IF(AC1286&gt;0,IF(SUM(AG1286:AK1286)&lt;&gt;AF1286,"CHECK","OK"),"N/A"))</f>
        <v>N/A</v>
      </c>
      <c r="AM1286" s="16" t="e">
        <f>IF(AD1286="N/A", L1286+T1286, L1286+AG1286)</f>
        <v>#VALUE!</v>
      </c>
      <c r="AN1286" s="16" t="str">
        <f>IF(AD1286="N/A", IF(U1286="N/A", "N/A", L1286+U1286), AD1286+AH1286)</f>
        <v>N/A</v>
      </c>
      <c r="AO1286" s="16" t="str">
        <f>IF(AD1286="N/A", IF(V1286="N/A", "N/A", L1286+V1286), IF(AI1286="N/A", "N/A", AD1286+AI1286))</f>
        <v>N/A</v>
      </c>
      <c r="AP1286" s="16" t="str">
        <f>IF(AD1286="N/A", IF(W1286="N/A", "N/A", L1286+W1286), IF(AJ1286="N/A", "N/A", AD1286+AJ1286))</f>
        <v>N/A</v>
      </c>
      <c r="AQ1286" s="16" t="str">
        <f>IF(AD1286="N/A", IF(X1286="N/A", "N/A", L1286+X1286), IF(AK1286="N/A", "N/A", AD1286+AK1286))</f>
        <v>N/A</v>
      </c>
      <c r="AR1286" s="15" t="s">
        <v>40</v>
      </c>
      <c r="AS1286" s="15" t="s">
        <v>40</v>
      </c>
      <c r="AT1286" s="15" t="s">
        <v>40</v>
      </c>
      <c r="AU1286" s="15" t="s">
        <v>40</v>
      </c>
      <c r="AV1286" s="15" t="s">
        <v>40</v>
      </c>
      <c r="AW1286" s="15" t="s">
        <v>40</v>
      </c>
      <c r="AX1286" s="15" t="s">
        <v>40</v>
      </c>
      <c r="AY1286" s="15" t="s">
        <v>40</v>
      </c>
      <c r="AZ1286" s="15" t="s">
        <v>40</v>
      </c>
      <c r="BA1286" s="15" t="s">
        <v>40</v>
      </c>
      <c r="BB1286" s="15" t="s">
        <v>40</v>
      </c>
      <c r="BC1286" s="15" t="s">
        <v>40</v>
      </c>
      <c r="BD1286" s="15" t="s">
        <v>40</v>
      </c>
      <c r="BE1286" s="15" t="s">
        <v>40</v>
      </c>
      <c r="BF1286" s="15" t="s">
        <v>40</v>
      </c>
      <c r="BG1286" s="15" t="s">
        <v>40</v>
      </c>
      <c r="BH1286" s="15" t="s">
        <v>40</v>
      </c>
      <c r="BJ1286" s="16" t="e">
        <f>IF(AR1286="R", $CA1286, IF(OR(AR1286="P", AR1286="T", AR1286="N"), 0, IF($C1286="DM", $T1286, IF(OR(AR1286="Y", AR1286="IR"),$AM1286,IF(AR1286="C", IF($BI1286="Y", IF($AF1286="N/A", $Q1286, $AF1286), IF($AG1286="N/A", $T1286,$AG1286)))))))</f>
        <v>#VALUE!</v>
      </c>
      <c r="BK1286" s="16" t="e">
        <f>IF(AS1286="R", $CA1286, IF(OR(AS1286="P", AS1286="T", AS1286="N"), 0, IF($C1286="DM", $T1286, IF(OR(AS1286="Y", AS1286="IR"),$AM1286,IF(AS1286="C", IF($BI1286="Y", IF($AF1286="N/A", $Q1286, $AF1286), IF($AG1286="N/A", $T1286,$AG1286)))))))</f>
        <v>#VALUE!</v>
      </c>
      <c r="BL1286" s="16" t="e">
        <f>IF(AT1286="R", $CA1286, IF(OR(AT1286="P", AT1286="T", AT1286="N"), 0, IF($C1286="DM", $T1286, IF(OR(AT1286="Y", AT1286="IR"),$AM1286,IF(AT1286="C", IF($BI1286="Y", IF($AF1286="N/A", $Q1286, $AF1286), IF($AG1286="N/A", $T1286,$AG1286)))))))</f>
        <v>#VALUE!</v>
      </c>
      <c r="BM1286" s="16" t="e">
        <f>IF(AU1286="R", $CA1286, IF(OR(AU1286="P", AU1286="T", AU1286="N"), 0, IF($C1286="DM", $T1286, IF(OR(AU1286="Y", AU1286="IR"),$AM1286,IF(AU1286="C", IF($BI1286="Y", IF($AF1286="N/A", $Q1286, $AF1286), IF($AG1286="N/A", $T1286,$AG1286)))))))</f>
        <v>#VALUE!</v>
      </c>
      <c r="BN1286" s="16" t="e">
        <f>IF(AV1286="R", $CA1286, IF(OR(AV1286="P", AV1286="T", AV1286="N"), 0, IF($C1286="DM", $T1286, IF(OR(AV1286="Y", AV1286="IR"),$AM1286,IF(AV1286="C", IF($BI1286="Y", IF($AF1286="N/A", $Q1286, $AF1286), IF($AG1286="N/A", $T1286,$AG1286)))))))</f>
        <v>#VALUE!</v>
      </c>
      <c r="BO1286" s="16" t="e">
        <f>IF(AW1286="R", $CA1286, IF(OR(AW1286="P", AW1286="T", AW1286="N"), 0, IF($C1286="DM", $T1286, IF(OR(AW1286="Y", AW1286="IR"),$AM1286,IF(AW1286="C", IF($BI1286="Y", IF($AF1286="N/A", $Q1286, $AF1286), IF($AG1286="N/A", $T1286,$AG1286)))))))</f>
        <v>#VALUE!</v>
      </c>
      <c r="BP1286" s="16" t="e">
        <f>IF(AX1286="R", $CA1286, IF(OR(AX1286="P", AX1286="T", AX1286="N"), 0, IF($C1286="DM", $T1286, IF(OR(AX1286="Y", AX1286="IR"),$AM1286,IF(AX1286="C", IF($BI1286="Y", IF($AF1286="N/A", $Q1286, $AF1286), IF($AG1286="N/A", $T1286,$AG1286)))))))</f>
        <v>#VALUE!</v>
      </c>
      <c r="BQ1286" s="16" t="e">
        <f>IF(AY1286="R", $CA1286, IF(OR(AY1286="P", AY1286="T", AY1286="N"), 0, IF($C1286="DM", $T1286, IF(OR(AY1286="Y", AY1286="IR"),$AM1286,IF(AY1286="C", IF($BI1286="Y", IF($AF1286="N/A", $Q1286, $AF1286), IF($AG1286="N/A", $T1286,$AG1286)))))))</f>
        <v>#VALUE!</v>
      </c>
      <c r="BR1286" s="16" t="e">
        <f>IF(AZ1286="R", $CA1286, IF(OR(AZ1286="P", AZ1286="T", AZ1286="N"), 0, IF($C1286="DM", $T1286, IF(OR(AZ1286="Y", AZ1286="IR"),$AM1286,IF(AZ1286="C", IF($BI1286="Y", IF($AF1286="N/A", $Q1286, $AF1286), IF($AG1286="N/A", $T1286,$AG1286)))))))</f>
        <v>#VALUE!</v>
      </c>
      <c r="BS1286" s="16" t="e">
        <f>IF(BA1286="R", $CA1286, IF(OR(BA1286="P", BA1286="T", BA1286="N"), 0, IF($C1286="DM", $T1286, IF(OR(BA1286="Y", BA1286="IR"),$AM1286,IF(BA1286="C", IF($BI1286="Y", IF($AF1286="N/A", $Q1286, $AF1286), IF($AG1286="N/A", $T1286,$AG1286)))))))</f>
        <v>#VALUE!</v>
      </c>
      <c r="BT1286" s="16" t="e">
        <f>IF(BB1286="R", $CA1286, IF(OR(BB1286="P", BB1286="T", BB1286="N"), 0, IF($C1286="DM", $T1286, IF(OR(BB1286="Y", BB1286="IR"),$AM1286,IF(BB1286="C", IF($BI1286="Y", IF($BA1286="C", IF($AF1286="N/A", $Q1286, $AF1286), IF($AF1286="N/A", $T1286, $AM1286)), IF($AG1286="N/A", $T1286,$AG1286)))))))</f>
        <v>#VALUE!</v>
      </c>
      <c r="BU1286" s="16" t="e">
        <f>IF(BC1286="R", $CA1286, IF(OR(BC1286="P", BC1286="T", BC1286="N"), 0, IF($C1286="DM", $T1286, IF(OR(BC1286="Y", BC1286="IR"),$AM1286,IF(BC1286="C", IF($BI1286="Y", IF($BA1286="C", IF($AF1286="N/A", $Q1286, $AF1286), IF($AF1286="N/A", $T1286, $AM1286)), IF($AG1286="N/A", $T1286,$AG1286)))))))</f>
        <v>#VALUE!</v>
      </c>
      <c r="BV1286" s="16" t="e">
        <f>IF(BD1286="R", $CA1286, IF(OR(BD1286="P", BD1286="T", BD1286="N"), 0, IF($C1286="DM", $T1286, IF(OR(BD1286="Y", BD1286="IR"),$AM1286,IF(BD1286="C", IF($BI1286="Y", IF($BA1286="C", IF($AF1286="N/A", $Q1286, $AF1286), IF($AF1286="N/A", $T1286, $AM1286)), IF($AG1286="N/A", $T1286,$AG1286)))))))</f>
        <v>#VALUE!</v>
      </c>
      <c r="BW1286" s="16" t="e">
        <f>IF(BE1286="R", $CA1286, IF(OR(BE1286="P", BE1286="T", BE1286="N"), 0, IF($C1286="DM", $T1286, IF(OR(BE1286="Y", BE1286="IR"),$AM1286,IF(BE1286="C", IF($BI1286="Y", IF($BA1286="C", IF($AF1286="N/A", $Q1286, $AF1286), IF($AF1286="N/A", $T1286, $AM1286)), IF($AG1286="N/A", $T1286,$AG1286)))))))</f>
        <v>#VALUE!</v>
      </c>
      <c r="BX1286" s="16" t="e">
        <f>IF(BF1286="R", $CA1286, IF(OR(BF1286="P", BF1286="T", BF1286="N"), 0, IF($C1286="DM", $T1286, IF(OR(BF1286="Y", BF1286="IR"),$AM1286,IF(BF1286="C", IF($BI1286="Y", IF($BA1286="C", IF($AF1286="N/A", $Q1286, $AF1286), IF($AF1286="N/A", $T1286, $AM1286)), IF($AG1286="N/A", $T1286,$AG1286)))))))</f>
        <v>#VALUE!</v>
      </c>
      <c r="BY1286" s="16" t="e">
        <f>IF(BG1286="R", $CA1286, IF(OR(BG1286="P", BG1286="T", BG1286="N"), 0, IF($C1286="DM", $T1286, IF(OR(BG1286="Y", BG1286="IR"),$AM1286,IF(BG1286="C", IF($BI1286="Y", IF($BA1286="C", IF($AF1286="N/A", $Q1286, $AF1286), IF($AF1286="N/A", $T1286, $AM1286)), IF($AG1286="N/A", $T1286,$AG1286)))))))</f>
        <v>#VALUE!</v>
      </c>
      <c r="BZ1286" s="16" t="e">
        <f>IF(BH1286="R", $CA1286, IF(OR(BH1286="P", BH1286="T", BH1286="N"), 0, IF($C1286="DM", $T1286, IF(OR(BH1286="Y", BH1286="IR"),$AM1286,IF(BH1286="C", IF($BI1286="Y", IF($BA1286="C", IF($AF1286="N/A", $Q1286, $AF1286), IF($AF1286="N/A", $T1286, $AM1286)), IF($AG1286="N/A", $T1286,$AG1286)))))))</f>
        <v>#VALUE!</v>
      </c>
      <c r="CA1286" s="15" t="s">
        <v>75</v>
      </c>
      <c r="CB1286" s="16" t="e">
        <f>BZ1286</f>
        <v>#VALUE!</v>
      </c>
      <c r="CC1286" s="15" t="str">
        <f>IF(OR($BH1286="T", $BH1286="R"), 0, IF($BH1286="C", IF($BI1286="Y", IF($BA1286="C", 0, IF(AF1286="N/A", Q1286-T1286, AF1286-AG1286)), IF($AF1286="N/A", U1286, AH1286)), AN1286))</f>
        <v>N/A</v>
      </c>
      <c r="CD1286" s="15" t="str">
        <f>IF(OR($BH1286="T", $BH1286="R"), 0, IF($BH1286="C", IF($BI1286="Y", 0, IF($AF1286="N/A", V1286, AI1286)), AO1286))</f>
        <v>N/A</v>
      </c>
      <c r="CE1286" s="15" t="str">
        <f>IF(OR($BH1286="T", $BH1286="R"), 0, IF($BH1286="C", IF($BI1286="Y", 0, IF($AF1286="N/A", W1286, AJ1286)), AP1286))</f>
        <v>N/A</v>
      </c>
      <c r="CF1286" s="15" t="str">
        <f>IF(OR($BH1286="T", $BH1286="R"), 0, IF($BH1286="C", IF($BI1286="Y", 0, IF($AF1286="N/A", X1286, AK1286)), AQ1286))</f>
        <v>N/A</v>
      </c>
    </row>
    <row r="1287" spans="1:84" x14ac:dyDescent="0.25">
      <c r="A1287" s="14">
        <v>6264</v>
      </c>
      <c r="B1287" s="15"/>
      <c r="C1287" s="15"/>
      <c r="D1287" s="15"/>
      <c r="E1287" s="15" t="e">
        <f>VLOOKUP(B1287, 'Rookie Year'!$A$2:$B$55679,2,FALSE)</f>
        <v>#N/A</v>
      </c>
      <c r="F1287" s="15">
        <v>2024</v>
      </c>
      <c r="G1287" s="15" t="s">
        <v>42</v>
      </c>
      <c r="H1287" s="15"/>
      <c r="I1287" s="16"/>
      <c r="J1287" s="15"/>
      <c r="K1287" s="17">
        <f>IF(AND(G1287&lt;&gt;"N",R1287="N/A"), IF(I1287&lt;4, 0, 0.25),IF(I1287=1, IF(J1287=1,0.25, 0.25), IF(I1287&lt;13, 0.25, IF(I1287&lt;26, 0.4, IF(I1287&lt;51, 0.6, 0.75)))))</f>
        <v>0.25</v>
      </c>
      <c r="L1287" s="16">
        <f>I1287-M1287</f>
        <v>0</v>
      </c>
      <c r="M1287" s="16">
        <f>ROUNDUP(I1287*K1287,0)</f>
        <v>0</v>
      </c>
      <c r="N1287" s="16">
        <f>M1287*J1287</f>
        <v>0</v>
      </c>
      <c r="O1287" s="16">
        <v>0</v>
      </c>
      <c r="P1287" s="16">
        <v>0</v>
      </c>
      <c r="Q1287" s="16">
        <f>N1287-O1287-P1287</f>
        <v>0</v>
      </c>
      <c r="R1287" s="15" t="s">
        <v>75</v>
      </c>
      <c r="S1287" s="15">
        <f>IF(R1287="N/A", J1287-($B$1-F1287), J1287-($B$1-R1287))</f>
        <v>0</v>
      </c>
      <c r="T1287" s="16" t="str">
        <f>IF($S1287&lt;1, "N/A", $M1287)</f>
        <v>N/A</v>
      </c>
      <c r="U1287" s="16" t="str">
        <f>IF($S1287&lt;2, "N/A", $M1287)</f>
        <v>N/A</v>
      </c>
      <c r="V1287" s="16" t="str">
        <f>IF($S1287&lt;3, "N/A", $M1287)</f>
        <v>N/A</v>
      </c>
      <c r="W1287" s="16" t="str">
        <f>IF($S1287&lt;4, "N/A", $M1287)</f>
        <v>N/A</v>
      </c>
      <c r="X1287" s="16" t="str">
        <f>IF($S1287&lt;5, "N/A", $M1287)</f>
        <v>N/A</v>
      </c>
      <c r="Y1287" s="15" t="str">
        <f>IF(SUM(T1287:X1287)&lt;&gt;Q1287, "CHECK", "OK")</f>
        <v>OK</v>
      </c>
      <c r="Z1287" s="15" t="str">
        <f>IF(F1287=$B$1, "No", IF(S1287=1, "Yes", "No"))</f>
        <v>No</v>
      </c>
      <c r="AA1287" s="18" t="str">
        <f>IF(C1287="DM", "N/A", IF(Z1287="No","N/A",VLOOKUP(B1287,'Extension List'!$A$3:$R$1972,18,FALSE)))</f>
        <v>N/A</v>
      </c>
      <c r="AB1287" s="15" t="str">
        <f>IF(C1287="DM", "N/A", IF(Z1287="No","N/A",VLOOKUP(B1287,'Extension List'!$A$3:$T$1972,20,FALSE)))</f>
        <v>N/A</v>
      </c>
      <c r="AC1287" s="15" t="str">
        <f>IF(AA1287="N/A", "N/A", 0)</f>
        <v>N/A</v>
      </c>
      <c r="AD1287" s="16" t="str">
        <f>IF(AE1287="N/A", "N/A", AA1287-AE1287)</f>
        <v>N/A</v>
      </c>
      <c r="AE1287" s="16" t="str">
        <f>IF(AA1287="N/A", "N/A", IF(AC1287&gt;0, IF(AA1287&lt;13, ROUNDUP(0.25*AA1287,0), IF(AA1287&lt;26, ROUNDUP(0.4*AA1287,0), IF(AA1287&lt;51, ROUNDUP(0.6*AA1287,0), ROUNDUP(0.75*AA1287,0)))), "N/A"))</f>
        <v>N/A</v>
      </c>
      <c r="AF1287" s="16" t="str">
        <f>IF(AD1287="N/A","N/A", (AE1287*AC1287)+Q1287)</f>
        <v>N/A</v>
      </c>
      <c r="AG1287" s="16" t="str">
        <f>IF($AF1287="N/A", "N/A", "TBC")</f>
        <v>N/A</v>
      </c>
      <c r="AH1287" s="16" t="str">
        <f>IF($AF1287="N/A", "N/A", "TBC")</f>
        <v>N/A</v>
      </c>
      <c r="AI1287" s="16" t="str">
        <f>IF($AF1287="N/A","N/A",IF(AC1287&gt;1,"TBC","N/A"))</f>
        <v>N/A</v>
      </c>
      <c r="AJ1287" s="16" t="str">
        <f>IF($AF1287="N/A","N/A",IF(AC1287&gt;2,"TBC","N/A"))</f>
        <v>N/A</v>
      </c>
      <c r="AK1287" s="16" t="str">
        <f>IF($AF1287="N/A","N/A",IF(AC1287&gt;3,"TBC","N/A"))</f>
        <v>N/A</v>
      </c>
      <c r="AL1287" s="16" t="str">
        <f>IF(AC1287="N/A","N/A",IF(AC1287&gt;0,IF(SUM(AG1287:AK1287)&lt;&gt;AF1287,"CHECK","OK"),"N/A"))</f>
        <v>N/A</v>
      </c>
      <c r="AM1287" s="16" t="e">
        <f>IF(AD1287="N/A", L1287+T1287, L1287+AG1287)</f>
        <v>#VALUE!</v>
      </c>
      <c r="AN1287" s="16" t="str">
        <f>IF(AD1287="N/A", IF(U1287="N/A", "N/A", L1287+U1287), AD1287+AH1287)</f>
        <v>N/A</v>
      </c>
      <c r="AO1287" s="16" t="str">
        <f>IF(AD1287="N/A", IF(V1287="N/A", "N/A", L1287+V1287), IF(AI1287="N/A", "N/A", AD1287+AI1287))</f>
        <v>N/A</v>
      </c>
      <c r="AP1287" s="16" t="str">
        <f>IF(AD1287="N/A", IF(W1287="N/A", "N/A", L1287+W1287), IF(AJ1287="N/A", "N/A", AD1287+AJ1287))</f>
        <v>N/A</v>
      </c>
      <c r="AQ1287" s="16" t="str">
        <f>IF(AD1287="N/A", IF(X1287="N/A", "N/A", L1287+X1287), IF(AK1287="N/A", "N/A", AD1287+AK1287))</f>
        <v>N/A</v>
      </c>
      <c r="AR1287" s="15" t="s">
        <v>40</v>
      </c>
      <c r="AS1287" s="15" t="s">
        <v>40</v>
      </c>
      <c r="AT1287" s="15" t="s">
        <v>40</v>
      </c>
      <c r="AU1287" s="15" t="s">
        <v>40</v>
      </c>
      <c r="AV1287" s="15" t="s">
        <v>40</v>
      </c>
      <c r="AW1287" s="15" t="s">
        <v>40</v>
      </c>
      <c r="AX1287" s="15" t="s">
        <v>40</v>
      </c>
      <c r="AY1287" s="15" t="s">
        <v>40</v>
      </c>
      <c r="AZ1287" s="15" t="s">
        <v>40</v>
      </c>
      <c r="BA1287" s="15" t="s">
        <v>40</v>
      </c>
      <c r="BB1287" s="15" t="s">
        <v>40</v>
      </c>
      <c r="BC1287" s="15" t="s">
        <v>40</v>
      </c>
      <c r="BD1287" s="15" t="s">
        <v>40</v>
      </c>
      <c r="BE1287" s="15" t="s">
        <v>40</v>
      </c>
      <c r="BF1287" s="15" t="s">
        <v>40</v>
      </c>
      <c r="BG1287" s="15" t="s">
        <v>40</v>
      </c>
      <c r="BH1287" s="15" t="s">
        <v>40</v>
      </c>
      <c r="BJ1287" s="16" t="e">
        <f>IF(AR1287="R", $CA1287, IF(OR(AR1287="P", AR1287="T", AR1287="N"), 0, IF($C1287="DM", $T1287, IF(OR(AR1287="Y", AR1287="IR"),$AM1287,IF(AR1287="C", IF($BI1287="Y", IF($AF1287="N/A", $Q1287, $AF1287), IF($AG1287="N/A", $T1287,$AG1287)))))))</f>
        <v>#VALUE!</v>
      </c>
      <c r="BK1287" s="16" t="e">
        <f>IF(AS1287="R", $CA1287, IF(OR(AS1287="P", AS1287="T", AS1287="N"), 0, IF($C1287="DM", $T1287, IF(OR(AS1287="Y", AS1287="IR"),$AM1287,IF(AS1287="C", IF($BI1287="Y", IF($AF1287="N/A", $Q1287, $AF1287), IF($AG1287="N/A", $T1287,$AG1287)))))))</f>
        <v>#VALUE!</v>
      </c>
      <c r="BL1287" s="16" t="e">
        <f>IF(AT1287="R", $CA1287, IF(OR(AT1287="P", AT1287="T", AT1287="N"), 0, IF($C1287="DM", $T1287, IF(OR(AT1287="Y", AT1287="IR"),$AM1287,IF(AT1287="C", IF($BI1287="Y", IF($AF1287="N/A", $Q1287, $AF1287), IF($AG1287="N/A", $T1287,$AG1287)))))))</f>
        <v>#VALUE!</v>
      </c>
      <c r="BM1287" s="16" t="e">
        <f>IF(AU1287="R", $CA1287, IF(OR(AU1287="P", AU1287="T", AU1287="N"), 0, IF($C1287="DM", $T1287, IF(OR(AU1287="Y", AU1287="IR"),$AM1287,IF(AU1287="C", IF($BI1287="Y", IF($AF1287="N/A", $Q1287, $AF1287), IF($AG1287="N/A", $T1287,$AG1287)))))))</f>
        <v>#VALUE!</v>
      </c>
      <c r="BN1287" s="16" t="e">
        <f>IF(AV1287="R", $CA1287, IF(OR(AV1287="P", AV1287="T", AV1287="N"), 0, IF($C1287="DM", $T1287, IF(OR(AV1287="Y", AV1287="IR"),$AM1287,IF(AV1287="C", IF($BI1287="Y", IF($AF1287="N/A", $Q1287, $AF1287), IF($AG1287="N/A", $T1287,$AG1287)))))))</f>
        <v>#VALUE!</v>
      </c>
      <c r="BO1287" s="16" t="e">
        <f>IF(AW1287="R", $CA1287, IF(OR(AW1287="P", AW1287="T", AW1287="N"), 0, IF($C1287="DM", $T1287, IF(OR(AW1287="Y", AW1287="IR"),$AM1287,IF(AW1287="C", IF($BI1287="Y", IF($AF1287="N/A", $Q1287, $AF1287), IF($AG1287="N/A", $T1287,$AG1287)))))))</f>
        <v>#VALUE!</v>
      </c>
      <c r="BP1287" s="16" t="e">
        <f>IF(AX1287="R", $CA1287, IF(OR(AX1287="P", AX1287="T", AX1287="N"), 0, IF($C1287="DM", $T1287, IF(OR(AX1287="Y", AX1287="IR"),$AM1287,IF(AX1287="C", IF($BI1287="Y", IF($AF1287="N/A", $Q1287, $AF1287), IF($AG1287="N/A", $T1287,$AG1287)))))))</f>
        <v>#VALUE!</v>
      </c>
      <c r="BQ1287" s="16" t="e">
        <f>IF(AY1287="R", $CA1287, IF(OR(AY1287="P", AY1287="T", AY1287="N"), 0, IF($C1287="DM", $T1287, IF(OR(AY1287="Y", AY1287="IR"),$AM1287,IF(AY1287="C", IF($BI1287="Y", IF($AF1287="N/A", $Q1287, $AF1287), IF($AG1287="N/A", $T1287,$AG1287)))))))</f>
        <v>#VALUE!</v>
      </c>
      <c r="BR1287" s="16" t="e">
        <f>IF(AZ1287="R", $CA1287, IF(OR(AZ1287="P", AZ1287="T", AZ1287="N"), 0, IF($C1287="DM", $T1287, IF(OR(AZ1287="Y", AZ1287="IR"),$AM1287,IF(AZ1287="C", IF($BI1287="Y", IF($AF1287="N/A", $Q1287, $AF1287), IF($AG1287="N/A", $T1287,$AG1287)))))))</f>
        <v>#VALUE!</v>
      </c>
      <c r="BS1287" s="16" t="e">
        <f>IF(BA1287="R", $CA1287, IF(OR(BA1287="P", BA1287="T", BA1287="N"), 0, IF($C1287="DM", $T1287, IF(OR(BA1287="Y", BA1287="IR"),$AM1287,IF(BA1287="C", IF($BI1287="Y", IF($AF1287="N/A", $Q1287, $AF1287), IF($AG1287="N/A", $T1287,$AG1287)))))))</f>
        <v>#VALUE!</v>
      </c>
      <c r="BT1287" s="16" t="e">
        <f>IF(BB1287="R", $CA1287, IF(OR(BB1287="P", BB1287="T", BB1287="N"), 0, IF($C1287="DM", $T1287, IF(OR(BB1287="Y", BB1287="IR"),$AM1287,IF(BB1287="C", IF($BI1287="Y", IF($BA1287="C", IF($AF1287="N/A", $Q1287, $AF1287), IF($AF1287="N/A", $T1287, $AM1287)), IF($AG1287="N/A", $T1287,$AG1287)))))))</f>
        <v>#VALUE!</v>
      </c>
      <c r="BU1287" s="16" t="e">
        <f>IF(BC1287="R", $CA1287, IF(OR(BC1287="P", BC1287="T", BC1287="N"), 0, IF($C1287="DM", $T1287, IF(OR(BC1287="Y", BC1287="IR"),$AM1287,IF(BC1287="C", IF($BI1287="Y", IF($BA1287="C", IF($AF1287="N/A", $Q1287, $AF1287), IF($AF1287="N/A", $T1287, $AM1287)), IF($AG1287="N/A", $T1287,$AG1287)))))))</f>
        <v>#VALUE!</v>
      </c>
      <c r="BV1287" s="16" t="e">
        <f>IF(BD1287="R", $CA1287, IF(OR(BD1287="P", BD1287="T", BD1287="N"), 0, IF($C1287="DM", $T1287, IF(OR(BD1287="Y", BD1287="IR"),$AM1287,IF(BD1287="C", IF($BI1287="Y", IF($BA1287="C", IF($AF1287="N/A", $Q1287, $AF1287), IF($AF1287="N/A", $T1287, $AM1287)), IF($AG1287="N/A", $T1287,$AG1287)))))))</f>
        <v>#VALUE!</v>
      </c>
      <c r="BW1287" s="16" t="e">
        <f>IF(BE1287="R", $CA1287, IF(OR(BE1287="P", BE1287="T", BE1287="N"), 0, IF($C1287="DM", $T1287, IF(OR(BE1287="Y", BE1287="IR"),$AM1287,IF(BE1287="C", IF($BI1287="Y", IF($BA1287="C", IF($AF1287="N/A", $Q1287, $AF1287), IF($AF1287="N/A", $T1287, $AM1287)), IF($AG1287="N/A", $T1287,$AG1287)))))))</f>
        <v>#VALUE!</v>
      </c>
      <c r="BX1287" s="16" t="e">
        <f>IF(BF1287="R", $CA1287, IF(OR(BF1287="P", BF1287="T", BF1287="N"), 0, IF($C1287="DM", $T1287, IF(OR(BF1287="Y", BF1287="IR"),$AM1287,IF(BF1287="C", IF($BI1287="Y", IF($BA1287="C", IF($AF1287="N/A", $Q1287, $AF1287), IF($AF1287="N/A", $T1287, $AM1287)), IF($AG1287="N/A", $T1287,$AG1287)))))))</f>
        <v>#VALUE!</v>
      </c>
      <c r="BY1287" s="16" t="e">
        <f>IF(BG1287="R", $CA1287, IF(OR(BG1287="P", BG1287="T", BG1287="N"), 0, IF($C1287="DM", $T1287, IF(OR(BG1287="Y", BG1287="IR"),$AM1287,IF(BG1287="C", IF($BI1287="Y", IF($BA1287="C", IF($AF1287="N/A", $Q1287, $AF1287), IF($AF1287="N/A", $T1287, $AM1287)), IF($AG1287="N/A", $T1287,$AG1287)))))))</f>
        <v>#VALUE!</v>
      </c>
      <c r="BZ1287" s="16" t="e">
        <f>IF(BH1287="R", $CA1287, IF(OR(BH1287="P", BH1287="T", BH1287="N"), 0, IF($C1287="DM", $T1287, IF(OR(BH1287="Y", BH1287="IR"),$AM1287,IF(BH1287="C", IF($BI1287="Y", IF($BA1287="C", IF($AF1287="N/A", $Q1287, $AF1287), IF($AF1287="N/A", $T1287, $AM1287)), IF($AG1287="N/A", $T1287,$AG1287)))))))</f>
        <v>#VALUE!</v>
      </c>
      <c r="CA1287" s="15" t="s">
        <v>75</v>
      </c>
      <c r="CB1287" s="16" t="e">
        <f>BZ1287</f>
        <v>#VALUE!</v>
      </c>
      <c r="CC1287" s="15" t="str">
        <f>IF(OR($BH1287="T", $BH1287="R"), 0, IF($BH1287="C", IF($BI1287="Y", IF($BA1287="C", 0, IF(AF1287="N/A", Q1287-T1287, AF1287-AG1287)), IF($AF1287="N/A", U1287, AH1287)), AN1287))</f>
        <v>N/A</v>
      </c>
      <c r="CD1287" s="15" t="str">
        <f>IF(OR($BH1287="T", $BH1287="R"), 0, IF($BH1287="C", IF($BI1287="Y", 0, IF($AF1287="N/A", V1287, AI1287)), AO1287))</f>
        <v>N/A</v>
      </c>
      <c r="CE1287" s="15" t="str">
        <f>IF(OR($BH1287="T", $BH1287="R"), 0, IF($BH1287="C", IF($BI1287="Y", 0, IF($AF1287="N/A", W1287, AJ1287)), AP1287))</f>
        <v>N/A</v>
      </c>
      <c r="CF1287" s="15" t="str">
        <f>IF(OR($BH1287="T", $BH1287="R"), 0, IF($BH1287="C", IF($BI1287="Y", 0, IF($AF1287="N/A", X1287, AK1287)), AQ1287))</f>
        <v>N/A</v>
      </c>
    </row>
    <row r="1288" spans="1:84" x14ac:dyDescent="0.25">
      <c r="A1288" s="14">
        <v>6265</v>
      </c>
      <c r="B1288" s="15"/>
      <c r="C1288" s="15"/>
      <c r="D1288" s="15"/>
      <c r="E1288" s="15" t="e">
        <f>VLOOKUP(B1288, 'Rookie Year'!$A$2:$B$55679,2,FALSE)</f>
        <v>#N/A</v>
      </c>
      <c r="F1288" s="15">
        <v>2024</v>
      </c>
      <c r="G1288" s="15" t="s">
        <v>42</v>
      </c>
      <c r="H1288" s="15"/>
      <c r="I1288" s="16"/>
      <c r="J1288" s="15"/>
      <c r="K1288" s="17">
        <f>IF(AND(G1288&lt;&gt;"N",R1288="N/A"), IF(I1288&lt;4, 0, 0.25),IF(I1288=1, IF(J1288=1,0.25, 0.25), IF(I1288&lt;13, 0.25, IF(I1288&lt;26, 0.4, IF(I1288&lt;51, 0.6, 0.75)))))</f>
        <v>0.25</v>
      </c>
      <c r="L1288" s="16">
        <f>I1288-M1288</f>
        <v>0</v>
      </c>
      <c r="M1288" s="16">
        <f>ROUNDUP(I1288*K1288,0)</f>
        <v>0</v>
      </c>
      <c r="N1288" s="16">
        <f>M1288*J1288</f>
        <v>0</v>
      </c>
      <c r="O1288" s="16">
        <v>0</v>
      </c>
      <c r="P1288" s="16">
        <v>0</v>
      </c>
      <c r="Q1288" s="16">
        <f>N1288-O1288-P1288</f>
        <v>0</v>
      </c>
      <c r="R1288" s="15" t="s">
        <v>75</v>
      </c>
      <c r="S1288" s="15">
        <f>IF(R1288="N/A", J1288-($B$1-F1288), J1288-($B$1-R1288))</f>
        <v>0</v>
      </c>
      <c r="T1288" s="16" t="str">
        <f>IF($S1288&lt;1, "N/A", $M1288)</f>
        <v>N/A</v>
      </c>
      <c r="U1288" s="16" t="str">
        <f>IF($S1288&lt;2, "N/A", $M1288)</f>
        <v>N/A</v>
      </c>
      <c r="V1288" s="16" t="str">
        <f>IF($S1288&lt;3, "N/A", $M1288)</f>
        <v>N/A</v>
      </c>
      <c r="W1288" s="16" t="str">
        <f>IF($S1288&lt;4, "N/A", $M1288)</f>
        <v>N/A</v>
      </c>
      <c r="X1288" s="16" t="str">
        <f>IF($S1288&lt;5, "N/A", $M1288)</f>
        <v>N/A</v>
      </c>
      <c r="Y1288" s="15" t="str">
        <f>IF(SUM(T1288:X1288)&lt;&gt;Q1288, "CHECK", "OK")</f>
        <v>OK</v>
      </c>
      <c r="Z1288" s="15" t="str">
        <f>IF(F1288=$B$1, "No", IF(S1288=1, "Yes", "No"))</f>
        <v>No</v>
      </c>
      <c r="AA1288" s="18" t="str">
        <f>IF(C1288="DM", "N/A", IF(Z1288="No","N/A",VLOOKUP(B1288,'Extension List'!$A$3:$R$1972,18,FALSE)))</f>
        <v>N/A</v>
      </c>
      <c r="AB1288" s="15" t="str">
        <f>IF(C1288="DM", "N/A", IF(Z1288="No","N/A",VLOOKUP(B1288,'Extension List'!$A$3:$T$1972,20,FALSE)))</f>
        <v>N/A</v>
      </c>
      <c r="AC1288" s="15" t="str">
        <f>IF(AA1288="N/A", "N/A", 0)</f>
        <v>N/A</v>
      </c>
      <c r="AD1288" s="16" t="str">
        <f>IF(AE1288="N/A", "N/A", AA1288-AE1288)</f>
        <v>N/A</v>
      </c>
      <c r="AE1288" s="16" t="str">
        <f>IF(AA1288="N/A", "N/A", IF(AC1288&gt;0, IF(AA1288&lt;13, ROUNDUP(0.25*AA1288,0), IF(AA1288&lt;26, ROUNDUP(0.4*AA1288,0), IF(AA1288&lt;51, ROUNDUP(0.6*AA1288,0), ROUNDUP(0.75*AA1288,0)))), "N/A"))</f>
        <v>N/A</v>
      </c>
      <c r="AF1288" s="16" t="str">
        <f>IF(AD1288="N/A","N/A", (AE1288*AC1288)+Q1288)</f>
        <v>N/A</v>
      </c>
      <c r="AG1288" s="16" t="str">
        <f>IF($AF1288="N/A", "N/A", "TBC")</f>
        <v>N/A</v>
      </c>
      <c r="AH1288" s="16" t="str">
        <f>IF($AF1288="N/A", "N/A", "TBC")</f>
        <v>N/A</v>
      </c>
      <c r="AI1288" s="16" t="str">
        <f>IF($AF1288="N/A","N/A",IF(AC1288&gt;1,"TBC","N/A"))</f>
        <v>N/A</v>
      </c>
      <c r="AJ1288" s="16" t="str">
        <f>IF($AF1288="N/A","N/A",IF(AC1288&gt;2,"TBC","N/A"))</f>
        <v>N/A</v>
      </c>
      <c r="AK1288" s="16" t="str">
        <f>IF($AF1288="N/A","N/A",IF(AC1288&gt;3,"TBC","N/A"))</f>
        <v>N/A</v>
      </c>
      <c r="AL1288" s="16" t="str">
        <f>IF(AC1288="N/A","N/A",IF(AC1288&gt;0,IF(SUM(AG1288:AK1288)&lt;&gt;AF1288,"CHECK","OK"),"N/A"))</f>
        <v>N/A</v>
      </c>
      <c r="AM1288" s="16" t="e">
        <f>IF(AD1288="N/A", L1288+T1288, L1288+AG1288)</f>
        <v>#VALUE!</v>
      </c>
      <c r="AN1288" s="16" t="str">
        <f>IF(AD1288="N/A", IF(U1288="N/A", "N/A", L1288+U1288), AD1288+AH1288)</f>
        <v>N/A</v>
      </c>
      <c r="AO1288" s="16" t="str">
        <f>IF(AD1288="N/A", IF(V1288="N/A", "N/A", L1288+V1288), IF(AI1288="N/A", "N/A", AD1288+AI1288))</f>
        <v>N/A</v>
      </c>
      <c r="AP1288" s="16" t="str">
        <f>IF(AD1288="N/A", IF(W1288="N/A", "N/A", L1288+W1288), IF(AJ1288="N/A", "N/A", AD1288+AJ1288))</f>
        <v>N/A</v>
      </c>
      <c r="AQ1288" s="16" t="str">
        <f>IF(AD1288="N/A", IF(X1288="N/A", "N/A", L1288+X1288), IF(AK1288="N/A", "N/A", AD1288+AK1288))</f>
        <v>N/A</v>
      </c>
      <c r="AR1288" s="15" t="s">
        <v>40</v>
      </c>
      <c r="AS1288" s="15" t="s">
        <v>40</v>
      </c>
      <c r="AT1288" s="15" t="s">
        <v>40</v>
      </c>
      <c r="AU1288" s="15" t="s">
        <v>40</v>
      </c>
      <c r="AV1288" s="15" t="s">
        <v>40</v>
      </c>
      <c r="AW1288" s="15" t="s">
        <v>40</v>
      </c>
      <c r="AX1288" s="15" t="s">
        <v>40</v>
      </c>
      <c r="AY1288" s="15" t="s">
        <v>40</v>
      </c>
      <c r="AZ1288" s="15" t="s">
        <v>40</v>
      </c>
      <c r="BA1288" s="15" t="s">
        <v>40</v>
      </c>
      <c r="BB1288" s="15" t="s">
        <v>40</v>
      </c>
      <c r="BC1288" s="15" t="s">
        <v>40</v>
      </c>
      <c r="BD1288" s="15" t="s">
        <v>40</v>
      </c>
      <c r="BE1288" s="15" t="s">
        <v>40</v>
      </c>
      <c r="BF1288" s="15" t="s">
        <v>40</v>
      </c>
      <c r="BG1288" s="15" t="s">
        <v>40</v>
      </c>
      <c r="BH1288" s="15" t="s">
        <v>40</v>
      </c>
      <c r="BJ1288" s="16" t="e">
        <f>IF(AR1288="R", $CA1288, IF(OR(AR1288="P", AR1288="T", AR1288="N"), 0, IF($C1288="DM", $T1288, IF(OR(AR1288="Y", AR1288="IR"),$AM1288,IF(AR1288="C", IF($BI1288="Y", IF($AF1288="N/A", $Q1288, $AF1288), IF($AG1288="N/A", $T1288,$AG1288)))))))</f>
        <v>#VALUE!</v>
      </c>
      <c r="BK1288" s="16" t="e">
        <f>IF(AS1288="R", $CA1288, IF(OR(AS1288="P", AS1288="T", AS1288="N"), 0, IF($C1288="DM", $T1288, IF(OR(AS1288="Y", AS1288="IR"),$AM1288,IF(AS1288="C", IF($BI1288="Y", IF($AF1288="N/A", $Q1288, $AF1288), IF($AG1288="N/A", $T1288,$AG1288)))))))</f>
        <v>#VALUE!</v>
      </c>
      <c r="BL1288" s="16" t="e">
        <f>IF(AT1288="R", $CA1288, IF(OR(AT1288="P", AT1288="T", AT1288="N"), 0, IF($C1288="DM", $T1288, IF(OR(AT1288="Y", AT1288="IR"),$AM1288,IF(AT1288="C", IF($BI1288="Y", IF($AF1288="N/A", $Q1288, $AF1288), IF($AG1288="N/A", $T1288,$AG1288)))))))</f>
        <v>#VALUE!</v>
      </c>
      <c r="BM1288" s="16" t="e">
        <f>IF(AU1288="R", $CA1288, IF(OR(AU1288="P", AU1288="T", AU1288="N"), 0, IF($C1288="DM", $T1288, IF(OR(AU1288="Y", AU1288="IR"),$AM1288,IF(AU1288="C", IF($BI1288="Y", IF($AF1288="N/A", $Q1288, $AF1288), IF($AG1288="N/A", $T1288,$AG1288)))))))</f>
        <v>#VALUE!</v>
      </c>
      <c r="BN1288" s="16" t="e">
        <f>IF(AV1288="R", $CA1288, IF(OR(AV1288="P", AV1288="T", AV1288="N"), 0, IF($C1288="DM", $T1288, IF(OR(AV1288="Y", AV1288="IR"),$AM1288,IF(AV1288="C", IF($BI1288="Y", IF($AF1288="N/A", $Q1288, $AF1288), IF($AG1288="N/A", $T1288,$AG1288)))))))</f>
        <v>#VALUE!</v>
      </c>
      <c r="BO1288" s="16" t="e">
        <f>IF(AW1288="R", $CA1288, IF(OR(AW1288="P", AW1288="T", AW1288="N"), 0, IF($C1288="DM", $T1288, IF(OR(AW1288="Y", AW1288="IR"),$AM1288,IF(AW1288="C", IF($BI1288="Y", IF($AF1288="N/A", $Q1288, $AF1288), IF($AG1288="N/A", $T1288,$AG1288)))))))</f>
        <v>#VALUE!</v>
      </c>
      <c r="BP1288" s="16" t="e">
        <f>IF(AX1288="R", $CA1288, IF(OR(AX1288="P", AX1288="T", AX1288="N"), 0, IF($C1288="DM", $T1288, IF(OR(AX1288="Y", AX1288="IR"),$AM1288,IF(AX1288="C", IF($BI1288="Y", IF($AF1288="N/A", $Q1288, $AF1288), IF($AG1288="N/A", $T1288,$AG1288)))))))</f>
        <v>#VALUE!</v>
      </c>
      <c r="BQ1288" s="16" t="e">
        <f>IF(AY1288="R", $CA1288, IF(OR(AY1288="P", AY1288="T", AY1288="N"), 0, IF($C1288="DM", $T1288, IF(OR(AY1288="Y", AY1288="IR"),$AM1288,IF(AY1288="C", IF($BI1288="Y", IF($AF1288="N/A", $Q1288, $AF1288), IF($AG1288="N/A", $T1288,$AG1288)))))))</f>
        <v>#VALUE!</v>
      </c>
      <c r="BR1288" s="16" t="e">
        <f>IF(AZ1288="R", $CA1288, IF(OR(AZ1288="P", AZ1288="T", AZ1288="N"), 0, IF($C1288="DM", $T1288, IF(OR(AZ1288="Y", AZ1288="IR"),$AM1288,IF(AZ1288="C", IF($BI1288="Y", IF($AF1288="N/A", $Q1288, $AF1288), IF($AG1288="N/A", $T1288,$AG1288)))))))</f>
        <v>#VALUE!</v>
      </c>
      <c r="BS1288" s="16" t="e">
        <f>IF(BA1288="R", $CA1288, IF(OR(BA1288="P", BA1288="T", BA1288="N"), 0, IF($C1288="DM", $T1288, IF(OR(BA1288="Y", BA1288="IR"),$AM1288,IF(BA1288="C", IF($BI1288="Y", IF($AF1288="N/A", $Q1288, $AF1288), IF($AG1288="N/A", $T1288,$AG1288)))))))</f>
        <v>#VALUE!</v>
      </c>
      <c r="BT1288" s="16" t="e">
        <f>IF(BB1288="R", $CA1288, IF(OR(BB1288="P", BB1288="T", BB1288="N"), 0, IF($C1288="DM", $T1288, IF(OR(BB1288="Y", BB1288="IR"),$AM1288,IF(BB1288="C", IF($BI1288="Y", IF($BA1288="C", IF($AF1288="N/A", $Q1288, $AF1288), IF($AF1288="N/A", $T1288, $AM1288)), IF($AG1288="N/A", $T1288,$AG1288)))))))</f>
        <v>#VALUE!</v>
      </c>
      <c r="BU1288" s="16" t="e">
        <f>IF(BC1288="R", $CA1288, IF(OR(BC1288="P", BC1288="T", BC1288="N"), 0, IF($C1288="DM", $T1288, IF(OR(BC1288="Y", BC1288="IR"),$AM1288,IF(BC1288="C", IF($BI1288="Y", IF($BA1288="C", IF($AF1288="N/A", $Q1288, $AF1288), IF($AF1288="N/A", $T1288, $AM1288)), IF($AG1288="N/A", $T1288,$AG1288)))))))</f>
        <v>#VALUE!</v>
      </c>
      <c r="BV1288" s="16" t="e">
        <f>IF(BD1288="R", $CA1288, IF(OR(BD1288="P", BD1288="T", BD1288="N"), 0, IF($C1288="DM", $T1288, IF(OR(BD1288="Y", BD1288="IR"),$AM1288,IF(BD1288="C", IF($BI1288="Y", IF($BA1288="C", IF($AF1288="N/A", $Q1288, $AF1288), IF($AF1288="N/A", $T1288, $AM1288)), IF($AG1288="N/A", $T1288,$AG1288)))))))</f>
        <v>#VALUE!</v>
      </c>
      <c r="BW1288" s="16" t="e">
        <f>IF(BE1288="R", $CA1288, IF(OR(BE1288="P", BE1288="T", BE1288="N"), 0, IF($C1288="DM", $T1288, IF(OR(BE1288="Y", BE1288="IR"),$AM1288,IF(BE1288="C", IF($BI1288="Y", IF($BA1288="C", IF($AF1288="N/A", $Q1288, $AF1288), IF($AF1288="N/A", $T1288, $AM1288)), IF($AG1288="N/A", $T1288,$AG1288)))))))</f>
        <v>#VALUE!</v>
      </c>
      <c r="BX1288" s="16" t="e">
        <f>IF(BF1288="R", $CA1288, IF(OR(BF1288="P", BF1288="T", BF1288="N"), 0, IF($C1288="DM", $T1288, IF(OR(BF1288="Y", BF1288="IR"),$AM1288,IF(BF1288="C", IF($BI1288="Y", IF($BA1288="C", IF($AF1288="N/A", $Q1288, $AF1288), IF($AF1288="N/A", $T1288, $AM1288)), IF($AG1288="N/A", $T1288,$AG1288)))))))</f>
        <v>#VALUE!</v>
      </c>
      <c r="BY1288" s="16" t="e">
        <f>IF(BG1288="R", $CA1288, IF(OR(BG1288="P", BG1288="T", BG1288="N"), 0, IF($C1288="DM", $T1288, IF(OR(BG1288="Y", BG1288="IR"),$AM1288,IF(BG1288="C", IF($BI1288="Y", IF($BA1288="C", IF($AF1288="N/A", $Q1288, $AF1288), IF($AF1288="N/A", $T1288, $AM1288)), IF($AG1288="N/A", $T1288,$AG1288)))))))</f>
        <v>#VALUE!</v>
      </c>
      <c r="BZ1288" s="16" t="e">
        <f>IF(BH1288="R", $CA1288, IF(OR(BH1288="P", BH1288="T", BH1288="N"), 0, IF($C1288="DM", $T1288, IF(OR(BH1288="Y", BH1288="IR"),$AM1288,IF(BH1288="C", IF($BI1288="Y", IF($BA1288="C", IF($AF1288="N/A", $Q1288, $AF1288), IF($AF1288="N/A", $T1288, $AM1288)), IF($AG1288="N/A", $T1288,$AG1288)))))))</f>
        <v>#VALUE!</v>
      </c>
      <c r="CA1288" s="15" t="s">
        <v>75</v>
      </c>
      <c r="CB1288" s="16" t="e">
        <f>BZ1288</f>
        <v>#VALUE!</v>
      </c>
      <c r="CC1288" s="15" t="str">
        <f>IF(OR($BH1288="T", $BH1288="R"), 0, IF($BH1288="C", IF($BI1288="Y", IF($BA1288="C", 0, IF(AF1288="N/A", Q1288-T1288, AF1288-AG1288)), IF($AF1288="N/A", U1288, AH1288)), AN1288))</f>
        <v>N/A</v>
      </c>
      <c r="CD1288" s="15" t="str">
        <f>IF(OR($BH1288="T", $BH1288="R"), 0, IF($BH1288="C", IF($BI1288="Y", 0, IF($AF1288="N/A", V1288, AI1288)), AO1288))</f>
        <v>N/A</v>
      </c>
      <c r="CE1288" s="15" t="str">
        <f>IF(OR($BH1288="T", $BH1288="R"), 0, IF($BH1288="C", IF($BI1288="Y", 0, IF($AF1288="N/A", W1288, AJ1288)), AP1288))</f>
        <v>N/A</v>
      </c>
      <c r="CF1288" s="15" t="str">
        <f>IF(OR($BH1288="T", $BH1288="R"), 0, IF($BH1288="C", IF($BI1288="Y", 0, IF($AF1288="N/A", X1288, AK1288)), AQ1288))</f>
        <v>N/A</v>
      </c>
    </row>
    <row r="1289" spans="1:84" x14ac:dyDescent="0.25">
      <c r="A1289" s="14">
        <v>6266</v>
      </c>
      <c r="B1289" s="15"/>
      <c r="C1289" s="15"/>
      <c r="D1289" s="15"/>
      <c r="E1289" s="15" t="e">
        <f>VLOOKUP(B1289, 'Rookie Year'!$A$2:$B$55679,2,FALSE)</f>
        <v>#N/A</v>
      </c>
      <c r="F1289" s="15">
        <v>2024</v>
      </c>
      <c r="G1289" s="15" t="s">
        <v>42</v>
      </c>
      <c r="H1289" s="15"/>
      <c r="I1289" s="16"/>
      <c r="J1289" s="15"/>
      <c r="K1289" s="17">
        <f>IF(AND(G1289&lt;&gt;"N",R1289="N/A"), IF(I1289&lt;4, 0, 0.25),IF(I1289=1, IF(J1289=1,0.25, 0.25), IF(I1289&lt;13, 0.25, IF(I1289&lt;26, 0.4, IF(I1289&lt;51, 0.6, 0.75)))))</f>
        <v>0.25</v>
      </c>
      <c r="L1289" s="16">
        <f>I1289-M1289</f>
        <v>0</v>
      </c>
      <c r="M1289" s="16">
        <f>ROUNDUP(I1289*K1289,0)</f>
        <v>0</v>
      </c>
      <c r="N1289" s="16">
        <f>M1289*J1289</f>
        <v>0</v>
      </c>
      <c r="O1289" s="16">
        <v>0</v>
      </c>
      <c r="P1289" s="16">
        <v>0</v>
      </c>
      <c r="Q1289" s="16">
        <f>N1289-O1289-P1289</f>
        <v>0</v>
      </c>
      <c r="R1289" s="15" t="s">
        <v>75</v>
      </c>
      <c r="S1289" s="15">
        <f>IF(R1289="N/A", J1289-($B$1-F1289), J1289-($B$1-R1289))</f>
        <v>0</v>
      </c>
      <c r="T1289" s="16" t="str">
        <f>IF($S1289&lt;1, "N/A", $M1289)</f>
        <v>N/A</v>
      </c>
      <c r="U1289" s="16" t="str">
        <f>IF($S1289&lt;2, "N/A", $M1289)</f>
        <v>N/A</v>
      </c>
      <c r="V1289" s="16" t="str">
        <f>IF($S1289&lt;3, "N/A", $M1289)</f>
        <v>N/A</v>
      </c>
      <c r="W1289" s="16" t="str">
        <f>IF($S1289&lt;4, "N/A", $M1289)</f>
        <v>N/A</v>
      </c>
      <c r="X1289" s="16" t="str">
        <f>IF($S1289&lt;5, "N/A", $M1289)</f>
        <v>N/A</v>
      </c>
      <c r="Y1289" s="15" t="str">
        <f>IF(SUM(T1289:X1289)&lt;&gt;Q1289, "CHECK", "OK")</f>
        <v>OK</v>
      </c>
      <c r="Z1289" s="15" t="str">
        <f>IF(F1289=$B$1, "No", IF(S1289=1, "Yes", "No"))</f>
        <v>No</v>
      </c>
      <c r="AA1289" s="18" t="str">
        <f>IF(C1289="DM", "N/A", IF(Z1289="No","N/A",VLOOKUP(B1289,'Extension List'!$A$3:$R$1972,18,FALSE)))</f>
        <v>N/A</v>
      </c>
      <c r="AB1289" s="15" t="str">
        <f>IF(C1289="DM", "N/A", IF(Z1289="No","N/A",VLOOKUP(B1289,'Extension List'!$A$3:$T$1972,20,FALSE)))</f>
        <v>N/A</v>
      </c>
      <c r="AC1289" s="15" t="str">
        <f>IF(AA1289="N/A", "N/A", 0)</f>
        <v>N/A</v>
      </c>
      <c r="AD1289" s="16" t="str">
        <f>IF(AE1289="N/A", "N/A", AA1289-AE1289)</f>
        <v>N/A</v>
      </c>
      <c r="AE1289" s="16" t="str">
        <f>IF(AA1289="N/A", "N/A", IF(AC1289&gt;0, IF(AA1289&lt;13, ROUNDUP(0.25*AA1289,0), IF(AA1289&lt;26, ROUNDUP(0.4*AA1289,0), IF(AA1289&lt;51, ROUNDUP(0.6*AA1289,0), ROUNDUP(0.75*AA1289,0)))), "N/A"))</f>
        <v>N/A</v>
      </c>
      <c r="AF1289" s="16" t="str">
        <f>IF(AD1289="N/A","N/A", (AE1289*AC1289)+Q1289)</f>
        <v>N/A</v>
      </c>
      <c r="AG1289" s="16" t="str">
        <f>IF($AF1289="N/A", "N/A", "TBC")</f>
        <v>N/A</v>
      </c>
      <c r="AH1289" s="16" t="str">
        <f>IF($AF1289="N/A", "N/A", "TBC")</f>
        <v>N/A</v>
      </c>
      <c r="AI1289" s="16" t="str">
        <f>IF($AF1289="N/A","N/A",IF(AC1289&gt;1,"TBC","N/A"))</f>
        <v>N/A</v>
      </c>
      <c r="AJ1289" s="16" t="str">
        <f>IF($AF1289="N/A","N/A",IF(AC1289&gt;2,"TBC","N/A"))</f>
        <v>N/A</v>
      </c>
      <c r="AK1289" s="16" t="str">
        <f>IF($AF1289="N/A","N/A",IF(AC1289&gt;3,"TBC","N/A"))</f>
        <v>N/A</v>
      </c>
      <c r="AL1289" s="16" t="str">
        <f>IF(AC1289="N/A","N/A",IF(AC1289&gt;0,IF(SUM(AG1289:AK1289)&lt;&gt;AF1289,"CHECK","OK"),"N/A"))</f>
        <v>N/A</v>
      </c>
      <c r="AM1289" s="16" t="e">
        <f>IF(AD1289="N/A", L1289+T1289, L1289+AG1289)</f>
        <v>#VALUE!</v>
      </c>
      <c r="AN1289" s="16" t="str">
        <f>IF(AD1289="N/A", IF(U1289="N/A", "N/A", L1289+U1289), AD1289+AH1289)</f>
        <v>N/A</v>
      </c>
      <c r="AO1289" s="16" t="str">
        <f>IF(AD1289="N/A", IF(V1289="N/A", "N/A", L1289+V1289), IF(AI1289="N/A", "N/A", AD1289+AI1289))</f>
        <v>N/A</v>
      </c>
      <c r="AP1289" s="16" t="str">
        <f>IF(AD1289="N/A", IF(W1289="N/A", "N/A", L1289+W1289), IF(AJ1289="N/A", "N/A", AD1289+AJ1289))</f>
        <v>N/A</v>
      </c>
      <c r="AQ1289" s="16" t="str">
        <f>IF(AD1289="N/A", IF(X1289="N/A", "N/A", L1289+X1289), IF(AK1289="N/A", "N/A", AD1289+AK1289))</f>
        <v>N/A</v>
      </c>
      <c r="AR1289" s="15" t="s">
        <v>40</v>
      </c>
      <c r="AS1289" s="15" t="s">
        <v>40</v>
      </c>
      <c r="AT1289" s="15" t="s">
        <v>40</v>
      </c>
      <c r="AU1289" s="15" t="s">
        <v>40</v>
      </c>
      <c r="AV1289" s="15" t="s">
        <v>40</v>
      </c>
      <c r="AW1289" s="15" t="s">
        <v>40</v>
      </c>
      <c r="AX1289" s="15" t="s">
        <v>40</v>
      </c>
      <c r="AY1289" s="15" t="s">
        <v>40</v>
      </c>
      <c r="AZ1289" s="15" t="s">
        <v>40</v>
      </c>
      <c r="BA1289" s="15" t="s">
        <v>40</v>
      </c>
      <c r="BB1289" s="15" t="s">
        <v>40</v>
      </c>
      <c r="BC1289" s="15" t="s">
        <v>40</v>
      </c>
      <c r="BD1289" s="15" t="s">
        <v>40</v>
      </c>
      <c r="BE1289" s="15" t="s">
        <v>40</v>
      </c>
      <c r="BF1289" s="15" t="s">
        <v>40</v>
      </c>
      <c r="BG1289" s="15" t="s">
        <v>40</v>
      </c>
      <c r="BH1289" s="15" t="s">
        <v>40</v>
      </c>
      <c r="BJ1289" s="16" t="e">
        <f>IF(AR1289="R", $CA1289, IF(OR(AR1289="P", AR1289="T", AR1289="N"), 0, IF($C1289="DM", $T1289, IF(OR(AR1289="Y", AR1289="IR"),$AM1289,IF(AR1289="C", IF($BI1289="Y", IF($AF1289="N/A", $Q1289, $AF1289), IF($AG1289="N/A", $T1289,$AG1289)))))))</f>
        <v>#VALUE!</v>
      </c>
      <c r="BK1289" s="16" t="e">
        <f>IF(AS1289="R", $CA1289, IF(OR(AS1289="P", AS1289="T", AS1289="N"), 0, IF($C1289="DM", $T1289, IF(OR(AS1289="Y", AS1289="IR"),$AM1289,IF(AS1289="C", IF($BI1289="Y", IF($AF1289="N/A", $Q1289, $AF1289), IF($AG1289="N/A", $T1289,$AG1289)))))))</f>
        <v>#VALUE!</v>
      </c>
      <c r="BL1289" s="16" t="e">
        <f>IF(AT1289="R", $CA1289, IF(OR(AT1289="P", AT1289="T", AT1289="N"), 0, IF($C1289="DM", $T1289, IF(OR(AT1289="Y", AT1289="IR"),$AM1289,IF(AT1289="C", IF($BI1289="Y", IF($AF1289="N/A", $Q1289, $AF1289), IF($AG1289="N/A", $T1289,$AG1289)))))))</f>
        <v>#VALUE!</v>
      </c>
      <c r="BM1289" s="16" t="e">
        <f>IF(AU1289="R", $CA1289, IF(OR(AU1289="P", AU1289="T", AU1289="N"), 0, IF($C1289="DM", $T1289, IF(OR(AU1289="Y", AU1289="IR"),$AM1289,IF(AU1289="C", IF($BI1289="Y", IF($AF1289="N/A", $Q1289, $AF1289), IF($AG1289="N/A", $T1289,$AG1289)))))))</f>
        <v>#VALUE!</v>
      </c>
      <c r="BN1289" s="16" t="e">
        <f>IF(AV1289="R", $CA1289, IF(OR(AV1289="P", AV1289="T", AV1289="N"), 0, IF($C1289="DM", $T1289, IF(OR(AV1289="Y", AV1289="IR"),$AM1289,IF(AV1289="C", IF($BI1289="Y", IF($AF1289="N/A", $Q1289, $AF1289), IF($AG1289="N/A", $T1289,$AG1289)))))))</f>
        <v>#VALUE!</v>
      </c>
      <c r="BO1289" s="16" t="e">
        <f>IF(AW1289="R", $CA1289, IF(OR(AW1289="P", AW1289="T", AW1289="N"), 0, IF($C1289="DM", $T1289, IF(OR(AW1289="Y", AW1289="IR"),$AM1289,IF(AW1289="C", IF($BI1289="Y", IF($AF1289="N/A", $Q1289, $AF1289), IF($AG1289="N/A", $T1289,$AG1289)))))))</f>
        <v>#VALUE!</v>
      </c>
      <c r="BP1289" s="16" t="e">
        <f>IF(AX1289="R", $CA1289, IF(OR(AX1289="P", AX1289="T", AX1289="N"), 0, IF($C1289="DM", $T1289, IF(OR(AX1289="Y", AX1289="IR"),$AM1289,IF(AX1289="C", IF($BI1289="Y", IF($AF1289="N/A", $Q1289, $AF1289), IF($AG1289="N/A", $T1289,$AG1289)))))))</f>
        <v>#VALUE!</v>
      </c>
      <c r="BQ1289" s="16" t="e">
        <f>IF(AY1289="R", $CA1289, IF(OR(AY1289="P", AY1289="T", AY1289="N"), 0, IF($C1289="DM", $T1289, IF(OR(AY1289="Y", AY1289="IR"),$AM1289,IF(AY1289="C", IF($BI1289="Y", IF($AF1289="N/A", $Q1289, $AF1289), IF($AG1289="N/A", $T1289,$AG1289)))))))</f>
        <v>#VALUE!</v>
      </c>
      <c r="BR1289" s="16" t="e">
        <f>IF(AZ1289="R", $CA1289, IF(OR(AZ1289="P", AZ1289="T", AZ1289="N"), 0, IF($C1289="DM", $T1289, IF(OR(AZ1289="Y", AZ1289="IR"),$AM1289,IF(AZ1289="C", IF($BI1289="Y", IF($AF1289="N/A", $Q1289, $AF1289), IF($AG1289="N/A", $T1289,$AG1289)))))))</f>
        <v>#VALUE!</v>
      </c>
      <c r="BS1289" s="16" t="e">
        <f>IF(BA1289="R", $CA1289, IF(OR(BA1289="P", BA1289="T", BA1289="N"), 0, IF($C1289="DM", $T1289, IF(OR(BA1289="Y", BA1289="IR"),$AM1289,IF(BA1289="C", IF($BI1289="Y", IF($AF1289="N/A", $Q1289, $AF1289), IF($AG1289="N/A", $T1289,$AG1289)))))))</f>
        <v>#VALUE!</v>
      </c>
      <c r="BT1289" s="16" t="e">
        <f>IF(BB1289="R", $CA1289, IF(OR(BB1289="P", BB1289="T", BB1289="N"), 0, IF($C1289="DM", $T1289, IF(OR(BB1289="Y", BB1289="IR"),$AM1289,IF(BB1289="C", IF($BI1289="Y", IF($BA1289="C", IF($AF1289="N/A", $Q1289, $AF1289), IF($AF1289="N/A", $T1289, $AM1289)), IF($AG1289="N/A", $T1289,$AG1289)))))))</f>
        <v>#VALUE!</v>
      </c>
      <c r="BU1289" s="16" t="e">
        <f>IF(BC1289="R", $CA1289, IF(OR(BC1289="P", BC1289="T", BC1289="N"), 0, IF($C1289="DM", $T1289, IF(OR(BC1289="Y", BC1289="IR"),$AM1289,IF(BC1289="C", IF($BI1289="Y", IF($BA1289="C", IF($AF1289="N/A", $Q1289, $AF1289), IF($AF1289="N/A", $T1289, $AM1289)), IF($AG1289="N/A", $T1289,$AG1289)))))))</f>
        <v>#VALUE!</v>
      </c>
      <c r="BV1289" s="16" t="e">
        <f>IF(BD1289="R", $CA1289, IF(OR(BD1289="P", BD1289="T", BD1289="N"), 0, IF($C1289="DM", $T1289, IF(OR(BD1289="Y", BD1289="IR"),$AM1289,IF(BD1289="C", IF($BI1289="Y", IF($BA1289="C", IF($AF1289="N/A", $Q1289, $AF1289), IF($AF1289="N/A", $T1289, $AM1289)), IF($AG1289="N/A", $T1289,$AG1289)))))))</f>
        <v>#VALUE!</v>
      </c>
      <c r="BW1289" s="16" t="e">
        <f>IF(BE1289="R", $CA1289, IF(OR(BE1289="P", BE1289="T", BE1289="N"), 0, IF($C1289="DM", $T1289, IF(OR(BE1289="Y", BE1289="IR"),$AM1289,IF(BE1289="C", IF($BI1289="Y", IF($BA1289="C", IF($AF1289="N/A", $Q1289, $AF1289), IF($AF1289="N/A", $T1289, $AM1289)), IF($AG1289="N/A", $T1289,$AG1289)))))))</f>
        <v>#VALUE!</v>
      </c>
      <c r="BX1289" s="16" t="e">
        <f>IF(BF1289="R", $CA1289, IF(OR(BF1289="P", BF1289="T", BF1289="N"), 0, IF($C1289="DM", $T1289, IF(OR(BF1289="Y", BF1289="IR"),$AM1289,IF(BF1289="C", IF($BI1289="Y", IF($BA1289="C", IF($AF1289="N/A", $Q1289, $AF1289), IF($AF1289="N/A", $T1289, $AM1289)), IF($AG1289="N/A", $T1289,$AG1289)))))))</f>
        <v>#VALUE!</v>
      </c>
      <c r="BY1289" s="16" t="e">
        <f>IF(BG1289="R", $CA1289, IF(OR(BG1289="P", BG1289="T", BG1289="N"), 0, IF($C1289="DM", $T1289, IF(OR(BG1289="Y", BG1289="IR"),$AM1289,IF(BG1289="C", IF($BI1289="Y", IF($BA1289="C", IF($AF1289="N/A", $Q1289, $AF1289), IF($AF1289="N/A", $T1289, $AM1289)), IF($AG1289="N/A", $T1289,$AG1289)))))))</f>
        <v>#VALUE!</v>
      </c>
      <c r="BZ1289" s="16" t="e">
        <f>IF(BH1289="R", $CA1289, IF(OR(BH1289="P", BH1289="T", BH1289="N"), 0, IF($C1289="DM", $T1289, IF(OR(BH1289="Y", BH1289="IR"),$AM1289,IF(BH1289="C", IF($BI1289="Y", IF($BA1289="C", IF($AF1289="N/A", $Q1289, $AF1289), IF($AF1289="N/A", $T1289, $AM1289)), IF($AG1289="N/A", $T1289,$AG1289)))))))</f>
        <v>#VALUE!</v>
      </c>
      <c r="CA1289" s="15" t="s">
        <v>75</v>
      </c>
      <c r="CB1289" s="16" t="e">
        <f>BZ1289</f>
        <v>#VALUE!</v>
      </c>
      <c r="CC1289" s="15" t="str">
        <f>IF(OR($BH1289="T", $BH1289="R"), 0, IF($BH1289="C", IF($BI1289="Y", IF($BA1289="C", 0, IF(AF1289="N/A", Q1289-T1289, AF1289-AG1289)), IF($AF1289="N/A", U1289, AH1289)), AN1289))</f>
        <v>N/A</v>
      </c>
      <c r="CD1289" s="15" t="str">
        <f>IF(OR($BH1289="T", $BH1289="R"), 0, IF($BH1289="C", IF($BI1289="Y", 0, IF($AF1289="N/A", V1289, AI1289)), AO1289))</f>
        <v>N/A</v>
      </c>
      <c r="CE1289" s="15" t="str">
        <f>IF(OR($BH1289="T", $BH1289="R"), 0, IF($BH1289="C", IF($BI1289="Y", 0, IF($AF1289="N/A", W1289, AJ1289)), AP1289))</f>
        <v>N/A</v>
      </c>
      <c r="CF1289" s="15" t="str">
        <f>IF(OR($BH1289="T", $BH1289="R"), 0, IF($BH1289="C", IF($BI1289="Y", 0, IF($AF1289="N/A", X1289, AK1289)), AQ1289))</f>
        <v>N/A</v>
      </c>
    </row>
    <row r="1290" spans="1:84" x14ac:dyDescent="0.25">
      <c r="A1290" s="14">
        <v>6267</v>
      </c>
      <c r="B1290" s="15"/>
      <c r="C1290" s="15"/>
      <c r="D1290" s="15"/>
      <c r="E1290" s="15" t="e">
        <f>VLOOKUP(B1290, 'Rookie Year'!$A$2:$B$55679,2,FALSE)</f>
        <v>#N/A</v>
      </c>
      <c r="F1290" s="15">
        <v>2024</v>
      </c>
      <c r="G1290" s="15" t="s">
        <v>42</v>
      </c>
      <c r="H1290" s="15"/>
      <c r="I1290" s="16"/>
      <c r="J1290" s="15"/>
      <c r="K1290" s="17">
        <f>IF(AND(G1290&lt;&gt;"N",R1290="N/A"), IF(I1290&lt;4, 0, 0.25),IF(I1290=1, IF(J1290=1,0.25, 0.25), IF(I1290&lt;13, 0.25, IF(I1290&lt;26, 0.4, IF(I1290&lt;51, 0.6, 0.75)))))</f>
        <v>0.25</v>
      </c>
      <c r="L1290" s="16">
        <f>I1290-M1290</f>
        <v>0</v>
      </c>
      <c r="M1290" s="16">
        <f>ROUNDUP(I1290*K1290,0)</f>
        <v>0</v>
      </c>
      <c r="N1290" s="16">
        <f>M1290*J1290</f>
        <v>0</v>
      </c>
      <c r="O1290" s="16">
        <v>0</v>
      </c>
      <c r="P1290" s="16">
        <v>0</v>
      </c>
      <c r="Q1290" s="16">
        <f>N1290-O1290-P1290</f>
        <v>0</v>
      </c>
      <c r="R1290" s="15" t="s">
        <v>75</v>
      </c>
      <c r="S1290" s="15">
        <f>IF(R1290="N/A", J1290-($B$1-F1290), J1290-($B$1-R1290))</f>
        <v>0</v>
      </c>
      <c r="T1290" s="16" t="str">
        <f>IF($S1290&lt;1, "N/A", $M1290)</f>
        <v>N/A</v>
      </c>
      <c r="U1290" s="16" t="str">
        <f>IF($S1290&lt;2, "N/A", $M1290)</f>
        <v>N/A</v>
      </c>
      <c r="V1290" s="16" t="str">
        <f>IF($S1290&lt;3, "N/A", $M1290)</f>
        <v>N/A</v>
      </c>
      <c r="W1290" s="16" t="str">
        <f>IF($S1290&lt;4, "N/A", $M1290)</f>
        <v>N/A</v>
      </c>
      <c r="X1290" s="16" t="str">
        <f>IF($S1290&lt;5, "N/A", $M1290)</f>
        <v>N/A</v>
      </c>
      <c r="Y1290" s="15" t="str">
        <f>IF(SUM(T1290:X1290)&lt;&gt;Q1290, "CHECK", "OK")</f>
        <v>OK</v>
      </c>
      <c r="Z1290" s="15" t="str">
        <f>IF(F1290=$B$1, "No", IF(S1290=1, "Yes", "No"))</f>
        <v>No</v>
      </c>
      <c r="AA1290" s="18" t="str">
        <f>IF(C1290="DM", "N/A", IF(Z1290="No","N/A",VLOOKUP(B1290,'Extension List'!$A$3:$R$1972,18,FALSE)))</f>
        <v>N/A</v>
      </c>
      <c r="AB1290" s="15" t="str">
        <f>IF(C1290="DM", "N/A", IF(Z1290="No","N/A",VLOOKUP(B1290,'Extension List'!$A$3:$T$1972,20,FALSE)))</f>
        <v>N/A</v>
      </c>
      <c r="AC1290" s="15" t="str">
        <f>IF(AA1290="N/A", "N/A", 0)</f>
        <v>N/A</v>
      </c>
      <c r="AD1290" s="16" t="str">
        <f>IF(AE1290="N/A", "N/A", AA1290-AE1290)</f>
        <v>N/A</v>
      </c>
      <c r="AE1290" s="16" t="str">
        <f>IF(AA1290="N/A", "N/A", IF(AC1290&gt;0, IF(AA1290&lt;13, ROUNDUP(0.25*AA1290,0), IF(AA1290&lt;26, ROUNDUP(0.4*AA1290,0), IF(AA1290&lt;51, ROUNDUP(0.6*AA1290,0), ROUNDUP(0.75*AA1290,0)))), "N/A"))</f>
        <v>N/A</v>
      </c>
      <c r="AF1290" s="16" t="str">
        <f>IF(AD1290="N/A","N/A", (AE1290*AC1290)+Q1290)</f>
        <v>N/A</v>
      </c>
      <c r="AG1290" s="16" t="str">
        <f>IF($AF1290="N/A", "N/A", "TBC")</f>
        <v>N/A</v>
      </c>
      <c r="AH1290" s="16" t="str">
        <f>IF($AF1290="N/A", "N/A", "TBC")</f>
        <v>N/A</v>
      </c>
      <c r="AI1290" s="16" t="str">
        <f>IF($AF1290="N/A","N/A",IF(AC1290&gt;1,"TBC","N/A"))</f>
        <v>N/A</v>
      </c>
      <c r="AJ1290" s="16" t="str">
        <f>IF($AF1290="N/A","N/A",IF(AC1290&gt;2,"TBC","N/A"))</f>
        <v>N/A</v>
      </c>
      <c r="AK1290" s="16" t="str">
        <f>IF($AF1290="N/A","N/A",IF(AC1290&gt;3,"TBC","N/A"))</f>
        <v>N/A</v>
      </c>
      <c r="AL1290" s="16" t="str">
        <f>IF(AC1290="N/A","N/A",IF(AC1290&gt;0,IF(SUM(AG1290:AK1290)&lt;&gt;AF1290,"CHECK","OK"),"N/A"))</f>
        <v>N/A</v>
      </c>
      <c r="AM1290" s="16" t="e">
        <f>IF(AD1290="N/A", L1290+T1290, L1290+AG1290)</f>
        <v>#VALUE!</v>
      </c>
      <c r="AN1290" s="16" t="str">
        <f>IF(AD1290="N/A", IF(U1290="N/A", "N/A", L1290+U1290), AD1290+AH1290)</f>
        <v>N/A</v>
      </c>
      <c r="AO1290" s="16" t="str">
        <f>IF(AD1290="N/A", IF(V1290="N/A", "N/A", L1290+V1290), IF(AI1290="N/A", "N/A", AD1290+AI1290))</f>
        <v>N/A</v>
      </c>
      <c r="AP1290" s="16" t="str">
        <f>IF(AD1290="N/A", IF(W1290="N/A", "N/A", L1290+W1290), IF(AJ1290="N/A", "N/A", AD1290+AJ1290))</f>
        <v>N/A</v>
      </c>
      <c r="AQ1290" s="16" t="str">
        <f>IF(AD1290="N/A", IF(X1290="N/A", "N/A", L1290+X1290), IF(AK1290="N/A", "N/A", AD1290+AK1290))</f>
        <v>N/A</v>
      </c>
      <c r="AR1290" s="15" t="s">
        <v>40</v>
      </c>
      <c r="AS1290" s="15" t="s">
        <v>40</v>
      </c>
      <c r="AT1290" s="15" t="s">
        <v>40</v>
      </c>
      <c r="AU1290" s="15" t="s">
        <v>40</v>
      </c>
      <c r="AV1290" s="15" t="s">
        <v>40</v>
      </c>
      <c r="AW1290" s="15" t="s">
        <v>40</v>
      </c>
      <c r="AX1290" s="15" t="s">
        <v>40</v>
      </c>
      <c r="AY1290" s="15" t="s">
        <v>40</v>
      </c>
      <c r="AZ1290" s="15" t="s">
        <v>40</v>
      </c>
      <c r="BA1290" s="15" t="s">
        <v>40</v>
      </c>
      <c r="BB1290" s="15" t="s">
        <v>40</v>
      </c>
      <c r="BC1290" s="15" t="s">
        <v>40</v>
      </c>
      <c r="BD1290" s="15" t="s">
        <v>40</v>
      </c>
      <c r="BE1290" s="15" t="s">
        <v>40</v>
      </c>
      <c r="BF1290" s="15" t="s">
        <v>40</v>
      </c>
      <c r="BG1290" s="15" t="s">
        <v>40</v>
      </c>
      <c r="BH1290" s="15" t="s">
        <v>40</v>
      </c>
      <c r="BJ1290" s="16" t="e">
        <f>IF(AR1290="R", $CA1290, IF(OR(AR1290="P", AR1290="T", AR1290="N"), 0, IF($C1290="DM", $T1290, IF(OR(AR1290="Y", AR1290="IR"),$AM1290,IF(AR1290="C", IF($BI1290="Y", IF($AF1290="N/A", $Q1290, $AF1290), IF($AG1290="N/A", $T1290,$AG1290)))))))</f>
        <v>#VALUE!</v>
      </c>
      <c r="BK1290" s="16" t="e">
        <f>IF(AS1290="R", $CA1290, IF(OR(AS1290="P", AS1290="T", AS1290="N"), 0, IF($C1290="DM", $T1290, IF(OR(AS1290="Y", AS1290="IR"),$AM1290,IF(AS1290="C", IF($BI1290="Y", IF($AF1290="N/A", $Q1290, $AF1290), IF($AG1290="N/A", $T1290,$AG1290)))))))</f>
        <v>#VALUE!</v>
      </c>
      <c r="BL1290" s="16" t="e">
        <f>IF(AT1290="R", $CA1290, IF(OR(AT1290="P", AT1290="T", AT1290="N"), 0, IF($C1290="DM", $T1290, IF(OR(AT1290="Y", AT1290="IR"),$AM1290,IF(AT1290="C", IF($BI1290="Y", IF($AF1290="N/A", $Q1290, $AF1290), IF($AG1290="N/A", $T1290,$AG1290)))))))</f>
        <v>#VALUE!</v>
      </c>
      <c r="BM1290" s="16" t="e">
        <f>IF(AU1290="R", $CA1290, IF(OR(AU1290="P", AU1290="T", AU1290="N"), 0, IF($C1290="DM", $T1290, IF(OR(AU1290="Y", AU1290="IR"),$AM1290,IF(AU1290="C", IF($BI1290="Y", IF($AF1290="N/A", $Q1290, $AF1290), IF($AG1290="N/A", $T1290,$AG1290)))))))</f>
        <v>#VALUE!</v>
      </c>
      <c r="BN1290" s="16" t="e">
        <f>IF(AV1290="R", $CA1290, IF(OR(AV1290="P", AV1290="T", AV1290="N"), 0, IF($C1290="DM", $T1290, IF(OR(AV1290="Y", AV1290="IR"),$AM1290,IF(AV1290="C", IF($BI1290="Y", IF($AF1290="N/A", $Q1290, $AF1290), IF($AG1290="N/A", $T1290,$AG1290)))))))</f>
        <v>#VALUE!</v>
      </c>
      <c r="BO1290" s="16" t="e">
        <f>IF(AW1290="R", $CA1290, IF(OR(AW1290="P", AW1290="T", AW1290="N"), 0, IF($C1290="DM", $T1290, IF(OR(AW1290="Y", AW1290="IR"),$AM1290,IF(AW1290="C", IF($BI1290="Y", IF($AF1290="N/A", $Q1290, $AF1290), IF($AG1290="N/A", $T1290,$AG1290)))))))</f>
        <v>#VALUE!</v>
      </c>
      <c r="BP1290" s="16" t="e">
        <f>IF(AX1290="R", $CA1290, IF(OR(AX1290="P", AX1290="T", AX1290="N"), 0, IF($C1290="DM", $T1290, IF(OR(AX1290="Y", AX1290="IR"),$AM1290,IF(AX1290="C", IF($BI1290="Y", IF($AF1290="N/A", $Q1290, $AF1290), IF($AG1290="N/A", $T1290,$AG1290)))))))</f>
        <v>#VALUE!</v>
      </c>
      <c r="BQ1290" s="16" t="e">
        <f>IF(AY1290="R", $CA1290, IF(OR(AY1290="P", AY1290="T", AY1290="N"), 0, IF($C1290="DM", $T1290, IF(OR(AY1290="Y", AY1290="IR"),$AM1290,IF(AY1290="C", IF($BI1290="Y", IF($AF1290="N/A", $Q1290, $AF1290), IF($AG1290="N/A", $T1290,$AG1290)))))))</f>
        <v>#VALUE!</v>
      </c>
      <c r="BR1290" s="16" t="e">
        <f>IF(AZ1290="R", $CA1290, IF(OR(AZ1290="P", AZ1290="T", AZ1290="N"), 0, IF($C1290="DM", $T1290, IF(OR(AZ1290="Y", AZ1290="IR"),$AM1290,IF(AZ1290="C", IF($BI1290="Y", IF($AF1290="N/A", $Q1290, $AF1290), IF($AG1290="N/A", $T1290,$AG1290)))))))</f>
        <v>#VALUE!</v>
      </c>
      <c r="BS1290" s="16" t="e">
        <f>IF(BA1290="R", $CA1290, IF(OR(BA1290="P", BA1290="T", BA1290="N"), 0, IF($C1290="DM", $T1290, IF(OR(BA1290="Y", BA1290="IR"),$AM1290,IF(BA1290="C", IF($BI1290="Y", IF($AF1290="N/A", $Q1290, $AF1290), IF($AG1290="N/A", $T1290,$AG1290)))))))</f>
        <v>#VALUE!</v>
      </c>
      <c r="BT1290" s="16" t="e">
        <f>IF(BB1290="R", $CA1290, IF(OR(BB1290="P", BB1290="T", BB1290="N"), 0, IF($C1290="DM", $T1290, IF(OR(BB1290="Y", BB1290="IR"),$AM1290,IF(BB1290="C", IF($BI1290="Y", IF($BA1290="C", IF($AF1290="N/A", $Q1290, $AF1290), IF($AF1290="N/A", $T1290, $AM1290)), IF($AG1290="N/A", $T1290,$AG1290)))))))</f>
        <v>#VALUE!</v>
      </c>
      <c r="BU1290" s="16" t="e">
        <f>IF(BC1290="R", $CA1290, IF(OR(BC1290="P", BC1290="T", BC1290="N"), 0, IF($C1290="DM", $T1290, IF(OR(BC1290="Y", BC1290="IR"),$AM1290,IF(BC1290="C", IF($BI1290="Y", IF($BA1290="C", IF($AF1290="N/A", $Q1290, $AF1290), IF($AF1290="N/A", $T1290, $AM1290)), IF($AG1290="N/A", $T1290,$AG1290)))))))</f>
        <v>#VALUE!</v>
      </c>
      <c r="BV1290" s="16" t="e">
        <f>IF(BD1290="R", $CA1290, IF(OR(BD1290="P", BD1290="T", BD1290="N"), 0, IF($C1290="DM", $T1290, IF(OR(BD1290="Y", BD1290="IR"),$AM1290,IF(BD1290="C", IF($BI1290="Y", IF($BA1290="C", IF($AF1290="N/A", $Q1290, $AF1290), IF($AF1290="N/A", $T1290, $AM1290)), IF($AG1290="N/A", $T1290,$AG1290)))))))</f>
        <v>#VALUE!</v>
      </c>
      <c r="BW1290" s="16" t="e">
        <f>IF(BE1290="R", $CA1290, IF(OR(BE1290="P", BE1290="T", BE1290="N"), 0, IF($C1290="DM", $T1290, IF(OR(BE1290="Y", BE1290="IR"),$AM1290,IF(BE1290="C", IF($BI1290="Y", IF($BA1290="C", IF($AF1290="N/A", $Q1290, $AF1290), IF($AF1290="N/A", $T1290, $AM1290)), IF($AG1290="N/A", $T1290,$AG1290)))))))</f>
        <v>#VALUE!</v>
      </c>
      <c r="BX1290" s="16" t="e">
        <f>IF(BF1290="R", $CA1290, IF(OR(BF1290="P", BF1290="T", BF1290="N"), 0, IF($C1290="DM", $T1290, IF(OR(BF1290="Y", BF1290="IR"),$AM1290,IF(BF1290="C", IF($BI1290="Y", IF($BA1290="C", IF($AF1290="N/A", $Q1290, $AF1290), IF($AF1290="N/A", $T1290, $AM1290)), IF($AG1290="N/A", $T1290,$AG1290)))))))</f>
        <v>#VALUE!</v>
      </c>
      <c r="BY1290" s="16" t="e">
        <f>IF(BG1290="R", $CA1290, IF(OR(BG1290="P", BG1290="T", BG1290="N"), 0, IF($C1290="DM", $T1290, IF(OR(BG1290="Y", BG1290="IR"),$AM1290,IF(BG1290="C", IF($BI1290="Y", IF($BA1290="C", IF($AF1290="N/A", $Q1290, $AF1290), IF($AF1290="N/A", $T1290, $AM1290)), IF($AG1290="N/A", $T1290,$AG1290)))))))</f>
        <v>#VALUE!</v>
      </c>
      <c r="BZ1290" s="16" t="e">
        <f>IF(BH1290="R", $CA1290, IF(OR(BH1290="P", BH1290="T", BH1290="N"), 0, IF($C1290="DM", $T1290, IF(OR(BH1290="Y", BH1290="IR"),$AM1290,IF(BH1290="C", IF($BI1290="Y", IF($BA1290="C", IF($AF1290="N/A", $Q1290, $AF1290), IF($AF1290="N/A", $T1290, $AM1290)), IF($AG1290="N/A", $T1290,$AG1290)))))))</f>
        <v>#VALUE!</v>
      </c>
      <c r="CA1290" s="15" t="s">
        <v>75</v>
      </c>
      <c r="CB1290" s="16" t="e">
        <f>BZ1290</f>
        <v>#VALUE!</v>
      </c>
      <c r="CC1290" s="15" t="str">
        <f>IF(OR($BH1290="T", $BH1290="R"), 0, IF($BH1290="C", IF($BI1290="Y", IF($BA1290="C", 0, IF(AF1290="N/A", Q1290-T1290, AF1290-AG1290)), IF($AF1290="N/A", U1290, AH1290)), AN1290))</f>
        <v>N/A</v>
      </c>
      <c r="CD1290" s="15" t="str">
        <f>IF(OR($BH1290="T", $BH1290="R"), 0, IF($BH1290="C", IF($BI1290="Y", 0, IF($AF1290="N/A", V1290, AI1290)), AO1290))</f>
        <v>N/A</v>
      </c>
      <c r="CE1290" s="15" t="str">
        <f>IF(OR($BH1290="T", $BH1290="R"), 0, IF($BH1290="C", IF($BI1290="Y", 0, IF($AF1290="N/A", W1290, AJ1290)), AP1290))</f>
        <v>N/A</v>
      </c>
      <c r="CF1290" s="15" t="str">
        <f>IF(OR($BH1290="T", $BH1290="R"), 0, IF($BH1290="C", IF($BI1290="Y", 0, IF($AF1290="N/A", X1290, AK1290)), AQ1290))</f>
        <v>N/A</v>
      </c>
    </row>
    <row r="1291" spans="1:84" x14ac:dyDescent="0.25">
      <c r="A1291" s="14">
        <v>6268</v>
      </c>
      <c r="B1291" s="15"/>
      <c r="C1291" s="15"/>
      <c r="D1291" s="15"/>
      <c r="E1291" s="15" t="e">
        <f>VLOOKUP(B1291, 'Rookie Year'!$A$2:$B$55679,2,FALSE)</f>
        <v>#N/A</v>
      </c>
      <c r="F1291" s="15">
        <v>2024</v>
      </c>
      <c r="G1291" s="15" t="s">
        <v>42</v>
      </c>
      <c r="H1291" s="15"/>
      <c r="I1291" s="16"/>
      <c r="J1291" s="15"/>
      <c r="K1291" s="17">
        <f>IF(AND(G1291&lt;&gt;"N",R1291="N/A"), IF(I1291&lt;4, 0, 0.25),IF(I1291=1, IF(J1291=1,0.25, 0.25), IF(I1291&lt;13, 0.25, IF(I1291&lt;26, 0.4, IF(I1291&lt;51, 0.6, 0.75)))))</f>
        <v>0.25</v>
      </c>
      <c r="L1291" s="16">
        <f>I1291-M1291</f>
        <v>0</v>
      </c>
      <c r="M1291" s="16">
        <f>ROUNDUP(I1291*K1291,0)</f>
        <v>0</v>
      </c>
      <c r="N1291" s="16">
        <f>M1291*J1291</f>
        <v>0</v>
      </c>
      <c r="O1291" s="16">
        <v>0</v>
      </c>
      <c r="P1291" s="16">
        <v>0</v>
      </c>
      <c r="Q1291" s="16">
        <f>N1291-O1291-P1291</f>
        <v>0</v>
      </c>
      <c r="R1291" s="15" t="s">
        <v>75</v>
      </c>
      <c r="S1291" s="15">
        <f>IF(R1291="N/A", J1291-($B$1-F1291), J1291-($B$1-R1291))</f>
        <v>0</v>
      </c>
      <c r="T1291" s="16" t="str">
        <f>IF($S1291&lt;1, "N/A", $M1291)</f>
        <v>N/A</v>
      </c>
      <c r="U1291" s="16" t="str">
        <f>IF($S1291&lt;2, "N/A", $M1291)</f>
        <v>N/A</v>
      </c>
      <c r="V1291" s="16" t="str">
        <f>IF($S1291&lt;3, "N/A", $M1291)</f>
        <v>N/A</v>
      </c>
      <c r="W1291" s="16" t="str">
        <f>IF($S1291&lt;4, "N/A", $M1291)</f>
        <v>N/A</v>
      </c>
      <c r="X1291" s="16" t="str">
        <f>IF($S1291&lt;5, "N/A", $M1291)</f>
        <v>N/A</v>
      </c>
      <c r="Y1291" s="15" t="str">
        <f>IF(SUM(T1291:X1291)&lt;&gt;Q1291, "CHECK", "OK")</f>
        <v>OK</v>
      </c>
      <c r="Z1291" s="15" t="str">
        <f>IF(F1291=$B$1, "No", IF(S1291=1, "Yes", "No"))</f>
        <v>No</v>
      </c>
      <c r="AA1291" s="18" t="str">
        <f>IF(C1291="DM", "N/A", IF(Z1291="No","N/A",VLOOKUP(B1291,'Extension List'!$A$3:$R$1972,18,FALSE)))</f>
        <v>N/A</v>
      </c>
      <c r="AB1291" s="15" t="str">
        <f>IF(C1291="DM", "N/A", IF(Z1291="No","N/A",VLOOKUP(B1291,'Extension List'!$A$3:$T$1972,20,FALSE)))</f>
        <v>N/A</v>
      </c>
      <c r="AC1291" s="15" t="str">
        <f>IF(AA1291="N/A", "N/A", 0)</f>
        <v>N/A</v>
      </c>
      <c r="AD1291" s="16" t="str">
        <f>IF(AE1291="N/A", "N/A", AA1291-AE1291)</f>
        <v>N/A</v>
      </c>
      <c r="AE1291" s="16" t="str">
        <f>IF(AA1291="N/A", "N/A", IF(AC1291&gt;0, IF(AA1291&lt;13, ROUNDUP(0.25*AA1291,0), IF(AA1291&lt;26, ROUNDUP(0.4*AA1291,0), IF(AA1291&lt;51, ROUNDUP(0.6*AA1291,0), ROUNDUP(0.75*AA1291,0)))), "N/A"))</f>
        <v>N/A</v>
      </c>
      <c r="AF1291" s="16" t="str">
        <f>IF(AD1291="N/A","N/A", (AE1291*AC1291)+Q1291)</f>
        <v>N/A</v>
      </c>
      <c r="AG1291" s="16" t="str">
        <f>IF($AF1291="N/A", "N/A", "TBC")</f>
        <v>N/A</v>
      </c>
      <c r="AH1291" s="16" t="str">
        <f>IF($AF1291="N/A", "N/A", "TBC")</f>
        <v>N/A</v>
      </c>
      <c r="AI1291" s="16" t="str">
        <f>IF($AF1291="N/A","N/A",IF(AC1291&gt;1,"TBC","N/A"))</f>
        <v>N/A</v>
      </c>
      <c r="AJ1291" s="16" t="str">
        <f>IF($AF1291="N/A","N/A",IF(AC1291&gt;2,"TBC","N/A"))</f>
        <v>N/A</v>
      </c>
      <c r="AK1291" s="16" t="str">
        <f>IF($AF1291="N/A","N/A",IF(AC1291&gt;3,"TBC","N/A"))</f>
        <v>N/A</v>
      </c>
      <c r="AL1291" s="16" t="str">
        <f>IF(AC1291="N/A","N/A",IF(AC1291&gt;0,IF(SUM(AG1291:AK1291)&lt;&gt;AF1291,"CHECK","OK"),"N/A"))</f>
        <v>N/A</v>
      </c>
      <c r="AM1291" s="16" t="e">
        <f>IF(AD1291="N/A", L1291+T1291, L1291+AG1291)</f>
        <v>#VALUE!</v>
      </c>
      <c r="AN1291" s="16" t="str">
        <f>IF(AD1291="N/A", IF(U1291="N/A", "N/A", L1291+U1291), AD1291+AH1291)</f>
        <v>N/A</v>
      </c>
      <c r="AO1291" s="16" t="str">
        <f>IF(AD1291="N/A", IF(V1291="N/A", "N/A", L1291+V1291), IF(AI1291="N/A", "N/A", AD1291+AI1291))</f>
        <v>N/A</v>
      </c>
      <c r="AP1291" s="16" t="str">
        <f>IF(AD1291="N/A", IF(W1291="N/A", "N/A", L1291+W1291), IF(AJ1291="N/A", "N/A", AD1291+AJ1291))</f>
        <v>N/A</v>
      </c>
      <c r="AQ1291" s="16" t="str">
        <f>IF(AD1291="N/A", IF(X1291="N/A", "N/A", L1291+X1291), IF(AK1291="N/A", "N/A", AD1291+AK1291))</f>
        <v>N/A</v>
      </c>
      <c r="AR1291" s="15" t="s">
        <v>40</v>
      </c>
      <c r="AS1291" s="15" t="s">
        <v>40</v>
      </c>
      <c r="AT1291" s="15" t="s">
        <v>40</v>
      </c>
      <c r="AU1291" s="15" t="s">
        <v>40</v>
      </c>
      <c r="AV1291" s="15" t="s">
        <v>40</v>
      </c>
      <c r="AW1291" s="15" t="s">
        <v>40</v>
      </c>
      <c r="AX1291" s="15" t="s">
        <v>40</v>
      </c>
      <c r="AY1291" s="15" t="s">
        <v>40</v>
      </c>
      <c r="AZ1291" s="15" t="s">
        <v>40</v>
      </c>
      <c r="BA1291" s="15" t="s">
        <v>40</v>
      </c>
      <c r="BB1291" s="15" t="s">
        <v>40</v>
      </c>
      <c r="BC1291" s="15" t="s">
        <v>40</v>
      </c>
      <c r="BD1291" s="15" t="s">
        <v>40</v>
      </c>
      <c r="BE1291" s="15" t="s">
        <v>40</v>
      </c>
      <c r="BF1291" s="15" t="s">
        <v>40</v>
      </c>
      <c r="BG1291" s="15" t="s">
        <v>40</v>
      </c>
      <c r="BH1291" s="15" t="s">
        <v>40</v>
      </c>
      <c r="BJ1291" s="16" t="e">
        <f>IF(AR1291="R", $CA1291, IF(OR(AR1291="P", AR1291="T", AR1291="N"), 0, IF($C1291="DM", $T1291, IF(OR(AR1291="Y", AR1291="IR"),$AM1291,IF(AR1291="C", IF($BI1291="Y", IF($AF1291="N/A", $Q1291, $AF1291), IF($AG1291="N/A", $T1291,$AG1291)))))))</f>
        <v>#VALUE!</v>
      </c>
      <c r="BK1291" s="16" t="e">
        <f>IF(AS1291="R", $CA1291, IF(OR(AS1291="P", AS1291="T", AS1291="N"), 0, IF($C1291="DM", $T1291, IF(OR(AS1291="Y", AS1291="IR"),$AM1291,IF(AS1291="C", IF($BI1291="Y", IF($AF1291="N/A", $Q1291, $AF1291), IF($AG1291="N/A", $T1291,$AG1291)))))))</f>
        <v>#VALUE!</v>
      </c>
      <c r="BL1291" s="16" t="e">
        <f>IF(AT1291="R", $CA1291, IF(OR(AT1291="P", AT1291="T", AT1291="N"), 0, IF($C1291="DM", $T1291, IF(OR(AT1291="Y", AT1291="IR"),$AM1291,IF(AT1291="C", IF($BI1291="Y", IF($AF1291="N/A", $Q1291, $AF1291), IF($AG1291="N/A", $T1291,$AG1291)))))))</f>
        <v>#VALUE!</v>
      </c>
      <c r="BM1291" s="16" t="e">
        <f>IF(AU1291="R", $CA1291, IF(OR(AU1291="P", AU1291="T", AU1291="N"), 0, IF($C1291="DM", $T1291, IF(OR(AU1291="Y", AU1291="IR"),$AM1291,IF(AU1291="C", IF($BI1291="Y", IF($AF1291="N/A", $Q1291, $AF1291), IF($AG1291="N/A", $T1291,$AG1291)))))))</f>
        <v>#VALUE!</v>
      </c>
      <c r="BN1291" s="16" t="e">
        <f>IF(AV1291="R", $CA1291, IF(OR(AV1291="P", AV1291="T", AV1291="N"), 0, IF($C1291="DM", $T1291, IF(OR(AV1291="Y", AV1291="IR"),$AM1291,IF(AV1291="C", IF($BI1291="Y", IF($AF1291="N/A", $Q1291, $AF1291), IF($AG1291="N/A", $T1291,$AG1291)))))))</f>
        <v>#VALUE!</v>
      </c>
      <c r="BO1291" s="16" t="e">
        <f>IF(AW1291="R", $CA1291, IF(OR(AW1291="P", AW1291="T", AW1291="N"), 0, IF($C1291="DM", $T1291, IF(OR(AW1291="Y", AW1291="IR"),$AM1291,IF(AW1291="C", IF($BI1291="Y", IF($AF1291="N/A", $Q1291, $AF1291), IF($AG1291="N/A", $T1291,$AG1291)))))))</f>
        <v>#VALUE!</v>
      </c>
      <c r="BP1291" s="16" t="e">
        <f>IF(AX1291="R", $CA1291, IF(OR(AX1291="P", AX1291="T", AX1291="N"), 0, IF($C1291="DM", $T1291, IF(OR(AX1291="Y", AX1291="IR"),$AM1291,IF(AX1291="C", IF($BI1291="Y", IF($AF1291="N/A", $Q1291, $AF1291), IF($AG1291="N/A", $T1291,$AG1291)))))))</f>
        <v>#VALUE!</v>
      </c>
      <c r="BQ1291" s="16" t="e">
        <f>IF(AY1291="R", $CA1291, IF(OR(AY1291="P", AY1291="T", AY1291="N"), 0, IF($C1291="DM", $T1291, IF(OR(AY1291="Y", AY1291="IR"),$AM1291,IF(AY1291="C", IF($BI1291="Y", IF($AF1291="N/A", $Q1291, $AF1291), IF($AG1291="N/A", $T1291,$AG1291)))))))</f>
        <v>#VALUE!</v>
      </c>
      <c r="BR1291" s="16" t="e">
        <f>IF(AZ1291="R", $CA1291, IF(OR(AZ1291="P", AZ1291="T", AZ1291="N"), 0, IF($C1291="DM", $T1291, IF(OR(AZ1291="Y", AZ1291="IR"),$AM1291,IF(AZ1291="C", IF($BI1291="Y", IF($AF1291="N/A", $Q1291, $AF1291), IF($AG1291="N/A", $T1291,$AG1291)))))))</f>
        <v>#VALUE!</v>
      </c>
      <c r="BS1291" s="16" t="e">
        <f>IF(BA1291="R", $CA1291, IF(OR(BA1291="P", BA1291="T", BA1291="N"), 0, IF($C1291="DM", $T1291, IF(OR(BA1291="Y", BA1291="IR"),$AM1291,IF(BA1291="C", IF($BI1291="Y", IF($AF1291="N/A", $Q1291, $AF1291), IF($AG1291="N/A", $T1291,$AG1291)))))))</f>
        <v>#VALUE!</v>
      </c>
      <c r="BT1291" s="16" t="e">
        <f>IF(BB1291="R", $CA1291, IF(OR(BB1291="P", BB1291="T", BB1291="N"), 0, IF($C1291="DM", $T1291, IF(OR(BB1291="Y", BB1291="IR"),$AM1291,IF(BB1291="C", IF($BI1291="Y", IF($BA1291="C", IF($AF1291="N/A", $Q1291, $AF1291), IF($AF1291="N/A", $T1291, $AM1291)), IF($AG1291="N/A", $T1291,$AG1291)))))))</f>
        <v>#VALUE!</v>
      </c>
      <c r="BU1291" s="16" t="e">
        <f>IF(BC1291="R", $CA1291, IF(OR(BC1291="P", BC1291="T", BC1291="N"), 0, IF($C1291="DM", $T1291, IF(OR(BC1291="Y", BC1291="IR"),$AM1291,IF(BC1291="C", IF($BI1291="Y", IF($BA1291="C", IF($AF1291="N/A", $Q1291, $AF1291), IF($AF1291="N/A", $T1291, $AM1291)), IF($AG1291="N/A", $T1291,$AG1291)))))))</f>
        <v>#VALUE!</v>
      </c>
      <c r="BV1291" s="16" t="e">
        <f>IF(BD1291="R", $CA1291, IF(OR(BD1291="P", BD1291="T", BD1291="N"), 0, IF($C1291="DM", $T1291, IF(OR(BD1291="Y", BD1291="IR"),$AM1291,IF(BD1291="C", IF($BI1291="Y", IF($BA1291="C", IF($AF1291="N/A", $Q1291, $AF1291), IF($AF1291="N/A", $T1291, $AM1291)), IF($AG1291="N/A", $T1291,$AG1291)))))))</f>
        <v>#VALUE!</v>
      </c>
      <c r="BW1291" s="16" t="e">
        <f>IF(BE1291="R", $CA1291, IF(OR(BE1291="P", BE1291="T", BE1291="N"), 0, IF($C1291="DM", $T1291, IF(OR(BE1291="Y", BE1291="IR"),$AM1291,IF(BE1291="C", IF($BI1291="Y", IF($BA1291="C", IF($AF1291="N/A", $Q1291, $AF1291), IF($AF1291="N/A", $T1291, $AM1291)), IF($AG1291="N/A", $T1291,$AG1291)))))))</f>
        <v>#VALUE!</v>
      </c>
      <c r="BX1291" s="16" t="e">
        <f>IF(BF1291="R", $CA1291, IF(OR(BF1291="P", BF1291="T", BF1291="N"), 0, IF($C1291="DM", $T1291, IF(OR(BF1291="Y", BF1291="IR"),$AM1291,IF(BF1291="C", IF($BI1291="Y", IF($BA1291="C", IF($AF1291="N/A", $Q1291, $AF1291), IF($AF1291="N/A", $T1291, $AM1291)), IF($AG1291="N/A", $T1291,$AG1291)))))))</f>
        <v>#VALUE!</v>
      </c>
      <c r="BY1291" s="16" t="e">
        <f>IF(BG1291="R", $CA1291, IF(OR(BG1291="P", BG1291="T", BG1291="N"), 0, IF($C1291="DM", $T1291, IF(OR(BG1291="Y", BG1291="IR"),$AM1291,IF(BG1291="C", IF($BI1291="Y", IF($BA1291="C", IF($AF1291="N/A", $Q1291, $AF1291), IF($AF1291="N/A", $T1291, $AM1291)), IF($AG1291="N/A", $T1291,$AG1291)))))))</f>
        <v>#VALUE!</v>
      </c>
      <c r="BZ1291" s="16" t="e">
        <f>IF(BH1291="R", $CA1291, IF(OR(BH1291="P", BH1291="T", BH1291="N"), 0, IF($C1291="DM", $T1291, IF(OR(BH1291="Y", BH1291="IR"),$AM1291,IF(BH1291="C", IF($BI1291="Y", IF($BA1291="C", IF($AF1291="N/A", $Q1291, $AF1291), IF($AF1291="N/A", $T1291, $AM1291)), IF($AG1291="N/A", $T1291,$AG1291)))))))</f>
        <v>#VALUE!</v>
      </c>
      <c r="CA1291" s="15" t="s">
        <v>75</v>
      </c>
      <c r="CB1291" s="16" t="e">
        <f>BZ1291</f>
        <v>#VALUE!</v>
      </c>
      <c r="CC1291" s="15" t="str">
        <f>IF(OR($BH1291="T", $BH1291="R"), 0, IF($BH1291="C", IF($BI1291="Y", IF($BA1291="C", 0, IF(AF1291="N/A", Q1291-T1291, AF1291-AG1291)), IF($AF1291="N/A", U1291, AH1291)), AN1291))</f>
        <v>N/A</v>
      </c>
      <c r="CD1291" s="15" t="str">
        <f>IF(OR($BH1291="T", $BH1291="R"), 0, IF($BH1291="C", IF($BI1291="Y", 0, IF($AF1291="N/A", V1291, AI1291)), AO1291))</f>
        <v>N/A</v>
      </c>
      <c r="CE1291" s="15" t="str">
        <f>IF(OR($BH1291="T", $BH1291="R"), 0, IF($BH1291="C", IF($BI1291="Y", 0, IF($AF1291="N/A", W1291, AJ1291)), AP1291))</f>
        <v>N/A</v>
      </c>
      <c r="CF1291" s="15" t="str">
        <f>IF(OR($BH1291="T", $BH1291="R"), 0, IF($BH1291="C", IF($BI1291="Y", 0, IF($AF1291="N/A", X1291, AK1291)), AQ1291))</f>
        <v>N/A</v>
      </c>
    </row>
    <row r="1292" spans="1:84" x14ac:dyDescent="0.25">
      <c r="A1292" s="14">
        <v>6269</v>
      </c>
      <c r="B1292" s="15"/>
      <c r="C1292" s="15"/>
      <c r="D1292" s="15"/>
      <c r="E1292" s="15" t="e">
        <f>VLOOKUP(B1292, 'Rookie Year'!$A$2:$B$55679,2,FALSE)</f>
        <v>#N/A</v>
      </c>
      <c r="F1292" s="15">
        <v>2024</v>
      </c>
      <c r="G1292" s="15" t="s">
        <v>42</v>
      </c>
      <c r="H1292" s="15"/>
      <c r="I1292" s="16"/>
      <c r="J1292" s="15"/>
      <c r="K1292" s="17">
        <f>IF(AND(G1292&lt;&gt;"N",R1292="N/A"), IF(I1292&lt;4, 0, 0.25),IF(I1292=1, IF(J1292=1,0.25, 0.25), IF(I1292&lt;13, 0.25, IF(I1292&lt;26, 0.4, IF(I1292&lt;51, 0.6, 0.75)))))</f>
        <v>0.25</v>
      </c>
      <c r="L1292" s="16">
        <f>I1292-M1292</f>
        <v>0</v>
      </c>
      <c r="M1292" s="16">
        <f>ROUNDUP(I1292*K1292,0)</f>
        <v>0</v>
      </c>
      <c r="N1292" s="16">
        <f>M1292*J1292</f>
        <v>0</v>
      </c>
      <c r="O1292" s="16">
        <v>0</v>
      </c>
      <c r="P1292" s="16">
        <v>0</v>
      </c>
      <c r="Q1292" s="16">
        <f>N1292-O1292-P1292</f>
        <v>0</v>
      </c>
      <c r="R1292" s="15" t="s">
        <v>75</v>
      </c>
      <c r="S1292" s="15">
        <f>IF(R1292="N/A", J1292-($B$1-F1292), J1292-($B$1-R1292))</f>
        <v>0</v>
      </c>
      <c r="T1292" s="16" t="str">
        <f>IF($S1292&lt;1, "N/A", $M1292)</f>
        <v>N/A</v>
      </c>
      <c r="U1292" s="16" t="str">
        <f>IF($S1292&lt;2, "N/A", $M1292)</f>
        <v>N/A</v>
      </c>
      <c r="V1292" s="16" t="str">
        <f>IF($S1292&lt;3, "N/A", $M1292)</f>
        <v>N/A</v>
      </c>
      <c r="W1292" s="16" t="str">
        <f>IF($S1292&lt;4, "N/A", $M1292)</f>
        <v>N/A</v>
      </c>
      <c r="X1292" s="16" t="str">
        <f>IF($S1292&lt;5, "N/A", $M1292)</f>
        <v>N/A</v>
      </c>
      <c r="Y1292" s="15" t="str">
        <f>IF(SUM(T1292:X1292)&lt;&gt;Q1292, "CHECK", "OK")</f>
        <v>OK</v>
      </c>
      <c r="Z1292" s="15" t="str">
        <f>IF(F1292=$B$1, "No", IF(S1292=1, "Yes", "No"))</f>
        <v>No</v>
      </c>
      <c r="AA1292" s="18" t="str">
        <f>IF(C1292="DM", "N/A", IF(Z1292="No","N/A",VLOOKUP(B1292,'Extension List'!$A$3:$R$1972,18,FALSE)))</f>
        <v>N/A</v>
      </c>
      <c r="AB1292" s="15" t="str">
        <f>IF(C1292="DM", "N/A", IF(Z1292="No","N/A",VLOOKUP(B1292,'Extension List'!$A$3:$T$1972,20,FALSE)))</f>
        <v>N/A</v>
      </c>
      <c r="AC1292" s="15" t="str">
        <f>IF(AA1292="N/A", "N/A", 0)</f>
        <v>N/A</v>
      </c>
      <c r="AD1292" s="16" t="str">
        <f>IF(AE1292="N/A", "N/A", AA1292-AE1292)</f>
        <v>N/A</v>
      </c>
      <c r="AE1292" s="16" t="str">
        <f>IF(AA1292="N/A", "N/A", IF(AC1292&gt;0, IF(AA1292&lt;13, ROUNDUP(0.25*AA1292,0), IF(AA1292&lt;26, ROUNDUP(0.4*AA1292,0), IF(AA1292&lt;51, ROUNDUP(0.6*AA1292,0), ROUNDUP(0.75*AA1292,0)))), "N/A"))</f>
        <v>N/A</v>
      </c>
      <c r="AF1292" s="16" t="str">
        <f>IF(AD1292="N/A","N/A", (AE1292*AC1292)+Q1292)</f>
        <v>N/A</v>
      </c>
      <c r="AG1292" s="16" t="str">
        <f>IF($AF1292="N/A", "N/A", "TBC")</f>
        <v>N/A</v>
      </c>
      <c r="AH1292" s="16" t="str">
        <f>IF($AF1292="N/A", "N/A", "TBC")</f>
        <v>N/A</v>
      </c>
      <c r="AI1292" s="16" t="str">
        <f>IF($AF1292="N/A","N/A",IF(AC1292&gt;1,"TBC","N/A"))</f>
        <v>N/A</v>
      </c>
      <c r="AJ1292" s="16" t="str">
        <f>IF($AF1292="N/A","N/A",IF(AC1292&gt;2,"TBC","N/A"))</f>
        <v>N/A</v>
      </c>
      <c r="AK1292" s="16" t="str">
        <f>IF($AF1292="N/A","N/A",IF(AC1292&gt;3,"TBC","N/A"))</f>
        <v>N/A</v>
      </c>
      <c r="AL1292" s="16" t="str">
        <f>IF(AC1292="N/A","N/A",IF(AC1292&gt;0,IF(SUM(AG1292:AK1292)&lt;&gt;AF1292,"CHECK","OK"),"N/A"))</f>
        <v>N/A</v>
      </c>
      <c r="AM1292" s="16" t="e">
        <f>IF(AD1292="N/A", L1292+T1292, L1292+AG1292)</f>
        <v>#VALUE!</v>
      </c>
      <c r="AN1292" s="16" t="str">
        <f>IF(AD1292="N/A", IF(U1292="N/A", "N/A", L1292+U1292), AD1292+AH1292)</f>
        <v>N/A</v>
      </c>
      <c r="AO1292" s="16" t="str">
        <f>IF(AD1292="N/A", IF(V1292="N/A", "N/A", L1292+V1292), IF(AI1292="N/A", "N/A", AD1292+AI1292))</f>
        <v>N/A</v>
      </c>
      <c r="AP1292" s="16" t="str">
        <f>IF(AD1292="N/A", IF(W1292="N/A", "N/A", L1292+W1292), IF(AJ1292="N/A", "N/A", AD1292+AJ1292))</f>
        <v>N/A</v>
      </c>
      <c r="AQ1292" s="16" t="str">
        <f>IF(AD1292="N/A", IF(X1292="N/A", "N/A", L1292+X1292), IF(AK1292="N/A", "N/A", AD1292+AK1292))</f>
        <v>N/A</v>
      </c>
      <c r="AR1292" s="15" t="s">
        <v>40</v>
      </c>
      <c r="AS1292" s="15" t="s">
        <v>40</v>
      </c>
      <c r="AT1292" s="15" t="s">
        <v>40</v>
      </c>
      <c r="AU1292" s="15" t="s">
        <v>40</v>
      </c>
      <c r="AV1292" s="15" t="s">
        <v>40</v>
      </c>
      <c r="AW1292" s="15" t="s">
        <v>40</v>
      </c>
      <c r="AX1292" s="15" t="s">
        <v>40</v>
      </c>
      <c r="AY1292" s="15" t="s">
        <v>40</v>
      </c>
      <c r="AZ1292" s="15" t="s">
        <v>40</v>
      </c>
      <c r="BA1292" s="15" t="s">
        <v>40</v>
      </c>
      <c r="BB1292" s="15" t="s">
        <v>40</v>
      </c>
      <c r="BC1292" s="15" t="s">
        <v>40</v>
      </c>
      <c r="BD1292" s="15" t="s">
        <v>40</v>
      </c>
      <c r="BE1292" s="15" t="s">
        <v>40</v>
      </c>
      <c r="BF1292" s="15" t="s">
        <v>40</v>
      </c>
      <c r="BG1292" s="15" t="s">
        <v>40</v>
      </c>
      <c r="BH1292" s="15" t="s">
        <v>40</v>
      </c>
      <c r="BJ1292" s="16" t="e">
        <f>IF(AR1292="R", $CA1292, IF(OR(AR1292="P", AR1292="T", AR1292="N"), 0, IF($C1292="DM", $T1292, IF(OR(AR1292="Y", AR1292="IR"),$AM1292,IF(AR1292="C", IF($BI1292="Y", IF($AF1292="N/A", $Q1292, $AF1292), IF($AG1292="N/A", $T1292,$AG1292)))))))</f>
        <v>#VALUE!</v>
      </c>
      <c r="BK1292" s="16" t="e">
        <f>IF(AS1292="R", $CA1292, IF(OR(AS1292="P", AS1292="T", AS1292="N"), 0, IF($C1292="DM", $T1292, IF(OR(AS1292="Y", AS1292="IR"),$AM1292,IF(AS1292="C", IF($BI1292="Y", IF($AF1292="N/A", $Q1292, $AF1292), IF($AG1292="N/A", $T1292,$AG1292)))))))</f>
        <v>#VALUE!</v>
      </c>
      <c r="BL1292" s="16" t="e">
        <f>IF(AT1292="R", $CA1292, IF(OR(AT1292="P", AT1292="T", AT1292="N"), 0, IF($C1292="DM", $T1292, IF(OR(AT1292="Y", AT1292="IR"),$AM1292,IF(AT1292="C", IF($BI1292="Y", IF($AF1292="N/A", $Q1292, $AF1292), IF($AG1292="N/A", $T1292,$AG1292)))))))</f>
        <v>#VALUE!</v>
      </c>
      <c r="BM1292" s="16" t="e">
        <f>IF(AU1292="R", $CA1292, IF(OR(AU1292="P", AU1292="T", AU1292="N"), 0, IF($C1292="DM", $T1292, IF(OR(AU1292="Y", AU1292="IR"),$AM1292,IF(AU1292="C", IF($BI1292="Y", IF($AF1292="N/A", $Q1292, $AF1292), IF($AG1292="N/A", $T1292,$AG1292)))))))</f>
        <v>#VALUE!</v>
      </c>
      <c r="BN1292" s="16" t="e">
        <f>IF(AV1292="R", $CA1292, IF(OR(AV1292="P", AV1292="T", AV1292="N"), 0, IF($C1292="DM", $T1292, IF(OR(AV1292="Y", AV1292="IR"),$AM1292,IF(AV1292="C", IF($BI1292="Y", IF($AF1292="N/A", $Q1292, $AF1292), IF($AG1292="N/A", $T1292,$AG1292)))))))</f>
        <v>#VALUE!</v>
      </c>
      <c r="BO1292" s="16" t="e">
        <f>IF(AW1292="R", $CA1292, IF(OR(AW1292="P", AW1292="T", AW1292="N"), 0, IF($C1292="DM", $T1292, IF(OR(AW1292="Y", AW1292="IR"),$AM1292,IF(AW1292="C", IF($BI1292="Y", IF($AF1292="N/A", $Q1292, $AF1292), IF($AG1292="N/A", $T1292,$AG1292)))))))</f>
        <v>#VALUE!</v>
      </c>
      <c r="BP1292" s="16" t="e">
        <f>IF(AX1292="R", $CA1292, IF(OR(AX1292="P", AX1292="T", AX1292="N"), 0, IF($C1292="DM", $T1292, IF(OR(AX1292="Y", AX1292="IR"),$AM1292,IF(AX1292="C", IF($BI1292="Y", IF($AF1292="N/A", $Q1292, $AF1292), IF($AG1292="N/A", $T1292,$AG1292)))))))</f>
        <v>#VALUE!</v>
      </c>
      <c r="BQ1292" s="16" t="e">
        <f>IF(AY1292="R", $CA1292, IF(OR(AY1292="P", AY1292="T", AY1292="N"), 0, IF($C1292="DM", $T1292, IF(OR(AY1292="Y", AY1292="IR"),$AM1292,IF(AY1292="C", IF($BI1292="Y", IF($AF1292="N/A", $Q1292, $AF1292), IF($AG1292="N/A", $T1292,$AG1292)))))))</f>
        <v>#VALUE!</v>
      </c>
      <c r="BR1292" s="16" t="e">
        <f>IF(AZ1292="R", $CA1292, IF(OR(AZ1292="P", AZ1292="T", AZ1292="N"), 0, IF($C1292="DM", $T1292, IF(OR(AZ1292="Y", AZ1292="IR"),$AM1292,IF(AZ1292="C", IF($BI1292="Y", IF($AF1292="N/A", $Q1292, $AF1292), IF($AG1292="N/A", $T1292,$AG1292)))))))</f>
        <v>#VALUE!</v>
      </c>
      <c r="BS1292" s="16" t="e">
        <f>IF(BA1292="R", $CA1292, IF(OR(BA1292="P", BA1292="T", BA1292="N"), 0, IF($C1292="DM", $T1292, IF(OR(BA1292="Y", BA1292="IR"),$AM1292,IF(BA1292="C", IF($BI1292="Y", IF($AF1292="N/A", $Q1292, $AF1292), IF($AG1292="N/A", $T1292,$AG1292)))))))</f>
        <v>#VALUE!</v>
      </c>
      <c r="BT1292" s="16" t="e">
        <f>IF(BB1292="R", $CA1292, IF(OR(BB1292="P", BB1292="T", BB1292="N"), 0, IF($C1292="DM", $T1292, IF(OR(BB1292="Y", BB1292="IR"),$AM1292,IF(BB1292="C", IF($BI1292="Y", IF($BA1292="C", IF($AF1292="N/A", $Q1292, $AF1292), IF($AF1292="N/A", $T1292, $AM1292)), IF($AG1292="N/A", $T1292,$AG1292)))))))</f>
        <v>#VALUE!</v>
      </c>
      <c r="BU1292" s="16" t="e">
        <f>IF(BC1292="R", $CA1292, IF(OR(BC1292="P", BC1292="T", BC1292="N"), 0, IF($C1292="DM", $T1292, IF(OR(BC1292="Y", BC1292="IR"),$AM1292,IF(BC1292="C", IF($BI1292="Y", IF($BA1292="C", IF($AF1292="N/A", $Q1292, $AF1292), IF($AF1292="N/A", $T1292, $AM1292)), IF($AG1292="N/A", $T1292,$AG1292)))))))</f>
        <v>#VALUE!</v>
      </c>
      <c r="BV1292" s="16" t="e">
        <f>IF(BD1292="R", $CA1292, IF(OR(BD1292="P", BD1292="T", BD1292="N"), 0, IF($C1292="DM", $T1292, IF(OR(BD1292="Y", BD1292="IR"),$AM1292,IF(BD1292="C", IF($BI1292="Y", IF($BA1292="C", IF($AF1292="N/A", $Q1292, $AF1292), IF($AF1292="N/A", $T1292, $AM1292)), IF($AG1292="N/A", $T1292,$AG1292)))))))</f>
        <v>#VALUE!</v>
      </c>
      <c r="BW1292" s="16" t="e">
        <f>IF(BE1292="R", $CA1292, IF(OR(BE1292="P", BE1292="T", BE1292="N"), 0, IF($C1292="DM", $T1292, IF(OR(BE1292="Y", BE1292="IR"),$AM1292,IF(BE1292="C", IF($BI1292="Y", IF($BA1292="C", IF($AF1292="N/A", $Q1292, $AF1292), IF($AF1292="N/A", $T1292, $AM1292)), IF($AG1292="N/A", $T1292,$AG1292)))))))</f>
        <v>#VALUE!</v>
      </c>
      <c r="BX1292" s="16" t="e">
        <f>IF(BF1292="R", $CA1292, IF(OR(BF1292="P", BF1292="T", BF1292="N"), 0, IF($C1292="DM", $T1292, IF(OR(BF1292="Y", BF1292="IR"),$AM1292,IF(BF1292="C", IF($BI1292="Y", IF($BA1292="C", IF($AF1292="N/A", $Q1292, $AF1292), IF($AF1292="N/A", $T1292, $AM1292)), IF($AG1292="N/A", $T1292,$AG1292)))))))</f>
        <v>#VALUE!</v>
      </c>
      <c r="BY1292" s="16" t="e">
        <f>IF(BG1292="R", $CA1292, IF(OR(BG1292="P", BG1292="T", BG1292="N"), 0, IF($C1292="DM", $T1292, IF(OR(BG1292="Y", BG1292="IR"),$AM1292,IF(BG1292="C", IF($BI1292="Y", IF($BA1292="C", IF($AF1292="N/A", $Q1292, $AF1292), IF($AF1292="N/A", $T1292, $AM1292)), IF($AG1292="N/A", $T1292,$AG1292)))))))</f>
        <v>#VALUE!</v>
      </c>
      <c r="BZ1292" s="16" t="e">
        <f>IF(BH1292="R", $CA1292, IF(OR(BH1292="P", BH1292="T", BH1292="N"), 0, IF($C1292="DM", $T1292, IF(OR(BH1292="Y", BH1292="IR"),$AM1292,IF(BH1292="C", IF($BI1292="Y", IF($BA1292="C", IF($AF1292="N/A", $Q1292, $AF1292), IF($AF1292="N/A", $T1292, $AM1292)), IF($AG1292="N/A", $T1292,$AG1292)))))))</f>
        <v>#VALUE!</v>
      </c>
      <c r="CA1292" s="15" t="s">
        <v>75</v>
      </c>
      <c r="CB1292" s="16" t="e">
        <f>BZ1292</f>
        <v>#VALUE!</v>
      </c>
      <c r="CC1292" s="15" t="str">
        <f>IF(OR($BH1292="T", $BH1292="R"), 0, IF($BH1292="C", IF($BI1292="Y", IF($BA1292="C", 0, IF(AF1292="N/A", Q1292-T1292, AF1292-AG1292)), IF($AF1292="N/A", U1292, AH1292)), AN1292))</f>
        <v>N/A</v>
      </c>
      <c r="CD1292" s="15" t="str">
        <f>IF(OR($BH1292="T", $BH1292="R"), 0, IF($BH1292="C", IF($BI1292="Y", 0, IF($AF1292="N/A", V1292, AI1292)), AO1292))</f>
        <v>N/A</v>
      </c>
      <c r="CE1292" s="15" t="str">
        <f>IF(OR($BH1292="T", $BH1292="R"), 0, IF($BH1292="C", IF($BI1292="Y", 0, IF($AF1292="N/A", W1292, AJ1292)), AP1292))</f>
        <v>N/A</v>
      </c>
      <c r="CF1292" s="15" t="str">
        <f>IF(OR($BH1292="T", $BH1292="R"), 0, IF($BH1292="C", IF($BI1292="Y", 0, IF($AF1292="N/A", X1292, AK1292)), AQ1292))</f>
        <v>N/A</v>
      </c>
    </row>
    <row r="1293" spans="1:84" x14ac:dyDescent="0.25">
      <c r="A1293" s="14">
        <v>6270</v>
      </c>
      <c r="B1293" s="15"/>
      <c r="C1293" s="15"/>
      <c r="D1293" s="15"/>
      <c r="E1293" s="15" t="e">
        <f>VLOOKUP(B1293, 'Rookie Year'!$A$2:$B$55679,2,FALSE)</f>
        <v>#N/A</v>
      </c>
      <c r="F1293" s="15">
        <v>2024</v>
      </c>
      <c r="G1293" s="15" t="s">
        <v>42</v>
      </c>
      <c r="H1293" s="15"/>
      <c r="I1293" s="16"/>
      <c r="J1293" s="15"/>
      <c r="K1293" s="17">
        <f>IF(AND(G1293&lt;&gt;"N",R1293="N/A"), IF(I1293&lt;4, 0, 0.25),IF(I1293=1, IF(J1293=1,0.25, 0.25), IF(I1293&lt;13, 0.25, IF(I1293&lt;26, 0.4, IF(I1293&lt;51, 0.6, 0.75)))))</f>
        <v>0.25</v>
      </c>
      <c r="L1293" s="16">
        <f>I1293-M1293</f>
        <v>0</v>
      </c>
      <c r="M1293" s="16">
        <f>ROUNDUP(I1293*K1293,0)</f>
        <v>0</v>
      </c>
      <c r="N1293" s="16">
        <f>M1293*J1293</f>
        <v>0</v>
      </c>
      <c r="O1293" s="16">
        <v>0</v>
      </c>
      <c r="P1293" s="16">
        <v>0</v>
      </c>
      <c r="Q1293" s="16">
        <f>N1293-O1293-P1293</f>
        <v>0</v>
      </c>
      <c r="R1293" s="15" t="s">
        <v>75</v>
      </c>
      <c r="S1293" s="15">
        <f>IF(R1293="N/A", J1293-($B$1-F1293), J1293-($B$1-R1293))</f>
        <v>0</v>
      </c>
      <c r="T1293" s="16" t="str">
        <f>IF($S1293&lt;1, "N/A", $M1293)</f>
        <v>N/A</v>
      </c>
      <c r="U1293" s="16" t="str">
        <f>IF($S1293&lt;2, "N/A", $M1293)</f>
        <v>N/A</v>
      </c>
      <c r="V1293" s="16" t="str">
        <f>IF($S1293&lt;3, "N/A", $M1293)</f>
        <v>N/A</v>
      </c>
      <c r="W1293" s="16" t="str">
        <f>IF($S1293&lt;4, "N/A", $M1293)</f>
        <v>N/A</v>
      </c>
      <c r="X1293" s="16" t="str">
        <f>IF($S1293&lt;5, "N/A", $M1293)</f>
        <v>N/A</v>
      </c>
      <c r="Y1293" s="15" t="str">
        <f>IF(SUM(T1293:X1293)&lt;&gt;Q1293, "CHECK", "OK")</f>
        <v>OK</v>
      </c>
      <c r="Z1293" s="15" t="str">
        <f>IF(F1293=$B$1, "No", IF(S1293=1, "Yes", "No"))</f>
        <v>No</v>
      </c>
      <c r="AA1293" s="18" t="str">
        <f>IF(C1293="DM", "N/A", IF(Z1293="No","N/A",VLOOKUP(B1293,'Extension List'!$A$3:$R$1972,18,FALSE)))</f>
        <v>N/A</v>
      </c>
      <c r="AB1293" s="15" t="str">
        <f>IF(C1293="DM", "N/A", IF(Z1293="No","N/A",VLOOKUP(B1293,'Extension List'!$A$3:$T$1972,20,FALSE)))</f>
        <v>N/A</v>
      </c>
      <c r="AC1293" s="15" t="str">
        <f>IF(AA1293="N/A", "N/A", 0)</f>
        <v>N/A</v>
      </c>
      <c r="AD1293" s="16" t="str">
        <f>IF(AE1293="N/A", "N/A", AA1293-AE1293)</f>
        <v>N/A</v>
      </c>
      <c r="AE1293" s="16" t="str">
        <f>IF(AA1293="N/A", "N/A", IF(AC1293&gt;0, IF(AA1293&lt;13, ROUNDUP(0.25*AA1293,0), IF(AA1293&lt;26, ROUNDUP(0.4*AA1293,0), IF(AA1293&lt;51, ROUNDUP(0.6*AA1293,0), ROUNDUP(0.75*AA1293,0)))), "N/A"))</f>
        <v>N/A</v>
      </c>
      <c r="AF1293" s="16" t="str">
        <f>IF(AD1293="N/A","N/A", (AE1293*AC1293)+Q1293)</f>
        <v>N/A</v>
      </c>
      <c r="AG1293" s="16" t="str">
        <f>IF($AF1293="N/A", "N/A", "TBC")</f>
        <v>N/A</v>
      </c>
      <c r="AH1293" s="16" t="str">
        <f>IF($AF1293="N/A", "N/A", "TBC")</f>
        <v>N/A</v>
      </c>
      <c r="AI1293" s="16" t="str">
        <f>IF($AF1293="N/A","N/A",IF(AC1293&gt;1,"TBC","N/A"))</f>
        <v>N/A</v>
      </c>
      <c r="AJ1293" s="16" t="str">
        <f>IF($AF1293="N/A","N/A",IF(AC1293&gt;2,"TBC","N/A"))</f>
        <v>N/A</v>
      </c>
      <c r="AK1293" s="16" t="str">
        <f>IF($AF1293="N/A","N/A",IF(AC1293&gt;3,"TBC","N/A"))</f>
        <v>N/A</v>
      </c>
      <c r="AL1293" s="16" t="str">
        <f>IF(AC1293="N/A","N/A",IF(AC1293&gt;0,IF(SUM(AG1293:AK1293)&lt;&gt;AF1293,"CHECK","OK"),"N/A"))</f>
        <v>N/A</v>
      </c>
      <c r="AM1293" s="16" t="e">
        <f>IF(AD1293="N/A", L1293+T1293, L1293+AG1293)</f>
        <v>#VALUE!</v>
      </c>
      <c r="AN1293" s="16" t="str">
        <f>IF(AD1293="N/A", IF(U1293="N/A", "N/A", L1293+U1293), AD1293+AH1293)</f>
        <v>N/A</v>
      </c>
      <c r="AO1293" s="16" t="str">
        <f>IF(AD1293="N/A", IF(V1293="N/A", "N/A", L1293+V1293), IF(AI1293="N/A", "N/A", AD1293+AI1293))</f>
        <v>N/A</v>
      </c>
      <c r="AP1293" s="16" t="str">
        <f>IF(AD1293="N/A", IF(W1293="N/A", "N/A", L1293+W1293), IF(AJ1293="N/A", "N/A", AD1293+AJ1293))</f>
        <v>N/A</v>
      </c>
      <c r="AQ1293" s="16" t="str">
        <f>IF(AD1293="N/A", IF(X1293="N/A", "N/A", L1293+X1293), IF(AK1293="N/A", "N/A", AD1293+AK1293))</f>
        <v>N/A</v>
      </c>
      <c r="AR1293" s="15" t="s">
        <v>40</v>
      </c>
      <c r="AS1293" s="15" t="s">
        <v>40</v>
      </c>
      <c r="AT1293" s="15" t="s">
        <v>40</v>
      </c>
      <c r="AU1293" s="15" t="s">
        <v>40</v>
      </c>
      <c r="AV1293" s="15" t="s">
        <v>40</v>
      </c>
      <c r="AW1293" s="15" t="s">
        <v>40</v>
      </c>
      <c r="AX1293" s="15" t="s">
        <v>40</v>
      </c>
      <c r="AY1293" s="15" t="s">
        <v>40</v>
      </c>
      <c r="AZ1293" s="15" t="s">
        <v>40</v>
      </c>
      <c r="BA1293" s="15" t="s">
        <v>40</v>
      </c>
      <c r="BB1293" s="15" t="s">
        <v>40</v>
      </c>
      <c r="BC1293" s="15" t="s">
        <v>40</v>
      </c>
      <c r="BD1293" s="15" t="s">
        <v>40</v>
      </c>
      <c r="BE1293" s="15" t="s">
        <v>40</v>
      </c>
      <c r="BF1293" s="15" t="s">
        <v>40</v>
      </c>
      <c r="BG1293" s="15" t="s">
        <v>40</v>
      </c>
      <c r="BH1293" s="15" t="s">
        <v>40</v>
      </c>
      <c r="BJ1293" s="16" t="e">
        <f>IF(AR1293="R", $CA1293, IF(OR(AR1293="P", AR1293="T", AR1293="N"), 0, IF($C1293="DM", $T1293, IF(OR(AR1293="Y", AR1293="IR"),$AM1293,IF(AR1293="C", IF($BI1293="Y", IF($AF1293="N/A", $Q1293, $AF1293), IF($AG1293="N/A", $T1293,$AG1293)))))))</f>
        <v>#VALUE!</v>
      </c>
      <c r="BK1293" s="16" t="e">
        <f>IF(AS1293="R", $CA1293, IF(OR(AS1293="P", AS1293="T", AS1293="N"), 0, IF($C1293="DM", $T1293, IF(OR(AS1293="Y", AS1293="IR"),$AM1293,IF(AS1293="C", IF($BI1293="Y", IF($AF1293="N/A", $Q1293, $AF1293), IF($AG1293="N/A", $T1293,$AG1293)))))))</f>
        <v>#VALUE!</v>
      </c>
      <c r="BL1293" s="16" t="e">
        <f>IF(AT1293="R", $CA1293, IF(OR(AT1293="P", AT1293="T", AT1293="N"), 0, IF($C1293="DM", $T1293, IF(OR(AT1293="Y", AT1293="IR"),$AM1293,IF(AT1293="C", IF($BI1293="Y", IF($AF1293="N/A", $Q1293, $AF1293), IF($AG1293="N/A", $T1293,$AG1293)))))))</f>
        <v>#VALUE!</v>
      </c>
      <c r="BM1293" s="16" t="e">
        <f>IF(AU1293="R", $CA1293, IF(OR(AU1293="P", AU1293="T", AU1293="N"), 0, IF($C1293="DM", $T1293, IF(OR(AU1293="Y", AU1293="IR"),$AM1293,IF(AU1293="C", IF($BI1293="Y", IF($AF1293="N/A", $Q1293, $AF1293), IF($AG1293="N/A", $T1293,$AG1293)))))))</f>
        <v>#VALUE!</v>
      </c>
      <c r="BN1293" s="16" t="e">
        <f>IF(AV1293="R", $CA1293, IF(OR(AV1293="P", AV1293="T", AV1293="N"), 0, IF($C1293="DM", $T1293, IF(OR(AV1293="Y", AV1293="IR"),$AM1293,IF(AV1293="C", IF($BI1293="Y", IF($AF1293="N/A", $Q1293, $AF1293), IF($AG1293="N/A", $T1293,$AG1293)))))))</f>
        <v>#VALUE!</v>
      </c>
      <c r="BO1293" s="16" t="e">
        <f>IF(AW1293="R", $CA1293, IF(OR(AW1293="P", AW1293="T", AW1293="N"), 0, IF($C1293="DM", $T1293, IF(OR(AW1293="Y", AW1293="IR"),$AM1293,IF(AW1293="C", IF($BI1293="Y", IF($AF1293="N/A", $Q1293, $AF1293), IF($AG1293="N/A", $T1293,$AG1293)))))))</f>
        <v>#VALUE!</v>
      </c>
      <c r="BP1293" s="16" t="e">
        <f>IF(AX1293="R", $CA1293, IF(OR(AX1293="P", AX1293="T", AX1293="N"), 0, IF($C1293="DM", $T1293, IF(OR(AX1293="Y", AX1293="IR"),$AM1293,IF(AX1293="C", IF($BI1293="Y", IF($AF1293="N/A", $Q1293, $AF1293), IF($AG1293="N/A", $T1293,$AG1293)))))))</f>
        <v>#VALUE!</v>
      </c>
      <c r="BQ1293" s="16" t="e">
        <f>IF(AY1293="R", $CA1293, IF(OR(AY1293="P", AY1293="T", AY1293="N"), 0, IF($C1293="DM", $T1293, IF(OR(AY1293="Y", AY1293="IR"),$AM1293,IF(AY1293="C", IF($BI1293="Y", IF($AF1293="N/A", $Q1293, $AF1293), IF($AG1293="N/A", $T1293,$AG1293)))))))</f>
        <v>#VALUE!</v>
      </c>
      <c r="BR1293" s="16" t="e">
        <f>IF(AZ1293="R", $CA1293, IF(OR(AZ1293="P", AZ1293="T", AZ1293="N"), 0, IF($C1293="DM", $T1293, IF(OR(AZ1293="Y", AZ1293="IR"),$AM1293,IF(AZ1293="C", IF($BI1293="Y", IF($AF1293="N/A", $Q1293, $AF1293), IF($AG1293="N/A", $T1293,$AG1293)))))))</f>
        <v>#VALUE!</v>
      </c>
      <c r="BS1293" s="16" t="e">
        <f>IF(BA1293="R", $CA1293, IF(OR(BA1293="P", BA1293="T", BA1293="N"), 0, IF($C1293="DM", $T1293, IF(OR(BA1293="Y", BA1293="IR"),$AM1293,IF(BA1293="C", IF($BI1293="Y", IF($AF1293="N/A", $Q1293, $AF1293), IF($AG1293="N/A", $T1293,$AG1293)))))))</f>
        <v>#VALUE!</v>
      </c>
      <c r="BT1293" s="16" t="e">
        <f>IF(BB1293="R", $CA1293, IF(OR(BB1293="P", BB1293="T", BB1293="N"), 0, IF($C1293="DM", $T1293, IF(OR(BB1293="Y", BB1293="IR"),$AM1293,IF(BB1293="C", IF($BI1293="Y", IF($BA1293="C", IF($AF1293="N/A", $Q1293, $AF1293), IF($AF1293="N/A", $T1293, $AM1293)), IF($AG1293="N/A", $T1293,$AG1293)))))))</f>
        <v>#VALUE!</v>
      </c>
      <c r="BU1293" s="16" t="e">
        <f>IF(BC1293="R", $CA1293, IF(OR(BC1293="P", BC1293="T", BC1293="N"), 0, IF($C1293="DM", $T1293, IF(OR(BC1293="Y", BC1293="IR"),$AM1293,IF(BC1293="C", IF($BI1293="Y", IF($BA1293="C", IF($AF1293="N/A", $Q1293, $AF1293), IF($AF1293="N/A", $T1293, $AM1293)), IF($AG1293="N/A", $T1293,$AG1293)))))))</f>
        <v>#VALUE!</v>
      </c>
      <c r="BV1293" s="16" t="e">
        <f>IF(BD1293="R", $CA1293, IF(OR(BD1293="P", BD1293="T", BD1293="N"), 0, IF($C1293="DM", $T1293, IF(OR(BD1293="Y", BD1293="IR"),$AM1293,IF(BD1293="C", IF($BI1293="Y", IF($BA1293="C", IF($AF1293="N/A", $Q1293, $AF1293), IF($AF1293="N/A", $T1293, $AM1293)), IF($AG1293="N/A", $T1293,$AG1293)))))))</f>
        <v>#VALUE!</v>
      </c>
      <c r="BW1293" s="16" t="e">
        <f>IF(BE1293="R", $CA1293, IF(OR(BE1293="P", BE1293="T", BE1293="N"), 0, IF($C1293="DM", $T1293, IF(OR(BE1293="Y", BE1293="IR"),$AM1293,IF(BE1293="C", IF($BI1293="Y", IF($BA1293="C", IF($AF1293="N/A", $Q1293, $AF1293), IF($AF1293="N/A", $T1293, $AM1293)), IF($AG1293="N/A", $T1293,$AG1293)))))))</f>
        <v>#VALUE!</v>
      </c>
      <c r="BX1293" s="16" t="e">
        <f>IF(BF1293="R", $CA1293, IF(OR(BF1293="P", BF1293="T", BF1293="N"), 0, IF($C1293="DM", $T1293, IF(OR(BF1293="Y", BF1293="IR"),$AM1293,IF(BF1293="C", IF($BI1293="Y", IF($BA1293="C", IF($AF1293="N/A", $Q1293, $AF1293), IF($AF1293="N/A", $T1293, $AM1293)), IF($AG1293="N/A", $T1293,$AG1293)))))))</f>
        <v>#VALUE!</v>
      </c>
      <c r="BY1293" s="16" t="e">
        <f>IF(BG1293="R", $CA1293, IF(OR(BG1293="P", BG1293="T", BG1293="N"), 0, IF($C1293="DM", $T1293, IF(OR(BG1293="Y", BG1293="IR"),$AM1293,IF(BG1293="C", IF($BI1293="Y", IF($BA1293="C", IF($AF1293="N/A", $Q1293, $AF1293), IF($AF1293="N/A", $T1293, $AM1293)), IF($AG1293="N/A", $T1293,$AG1293)))))))</f>
        <v>#VALUE!</v>
      </c>
      <c r="BZ1293" s="16" t="e">
        <f>IF(BH1293="R", $CA1293, IF(OR(BH1293="P", BH1293="T", BH1293="N"), 0, IF($C1293="DM", $T1293, IF(OR(BH1293="Y", BH1293="IR"),$AM1293,IF(BH1293="C", IF($BI1293="Y", IF($BA1293="C", IF($AF1293="N/A", $Q1293, $AF1293), IF($AF1293="N/A", $T1293, $AM1293)), IF($AG1293="N/A", $T1293,$AG1293)))))))</f>
        <v>#VALUE!</v>
      </c>
      <c r="CA1293" s="15" t="s">
        <v>75</v>
      </c>
      <c r="CB1293" s="16" t="e">
        <f>BZ1293</f>
        <v>#VALUE!</v>
      </c>
      <c r="CC1293" s="15" t="str">
        <f>IF(OR($BH1293="T", $BH1293="R"), 0, IF($BH1293="C", IF($BI1293="Y", IF($BA1293="C", 0, IF(AF1293="N/A", Q1293-T1293, AF1293-AG1293)), IF($AF1293="N/A", U1293, AH1293)), AN1293))</f>
        <v>N/A</v>
      </c>
      <c r="CD1293" s="15" t="str">
        <f>IF(OR($BH1293="T", $BH1293="R"), 0, IF($BH1293="C", IF($BI1293="Y", 0, IF($AF1293="N/A", V1293, AI1293)), AO1293))</f>
        <v>N/A</v>
      </c>
      <c r="CE1293" s="15" t="str">
        <f>IF(OR($BH1293="T", $BH1293="R"), 0, IF($BH1293="C", IF($BI1293="Y", 0, IF($AF1293="N/A", W1293, AJ1293)), AP1293))</f>
        <v>N/A</v>
      </c>
      <c r="CF1293" s="15" t="str">
        <f>IF(OR($BH1293="T", $BH1293="R"), 0, IF($BH1293="C", IF($BI1293="Y", 0, IF($AF1293="N/A", X1293, AK1293)), AQ1293))</f>
        <v>N/A</v>
      </c>
    </row>
    <row r="1294" spans="1:84" x14ac:dyDescent="0.25">
      <c r="A1294" s="14">
        <v>6271</v>
      </c>
      <c r="B1294" s="15"/>
      <c r="C1294" s="15"/>
      <c r="D1294" s="15"/>
      <c r="E1294" s="15" t="e">
        <f>VLOOKUP(B1294, 'Rookie Year'!$A$2:$B$55679,2,FALSE)</f>
        <v>#N/A</v>
      </c>
      <c r="F1294" s="15">
        <v>2024</v>
      </c>
      <c r="G1294" s="15" t="s">
        <v>42</v>
      </c>
      <c r="H1294" s="15"/>
      <c r="I1294" s="16"/>
      <c r="J1294" s="15"/>
      <c r="K1294" s="17">
        <f>IF(AND(G1294&lt;&gt;"N",R1294="N/A"), IF(I1294&lt;4, 0, 0.25),IF(I1294=1, IF(J1294=1,0.25, 0.25), IF(I1294&lt;13, 0.25, IF(I1294&lt;26, 0.4, IF(I1294&lt;51, 0.6, 0.75)))))</f>
        <v>0.25</v>
      </c>
      <c r="L1294" s="16">
        <f>I1294-M1294</f>
        <v>0</v>
      </c>
      <c r="M1294" s="16">
        <f>ROUNDUP(I1294*K1294,0)</f>
        <v>0</v>
      </c>
      <c r="N1294" s="16">
        <f>M1294*J1294</f>
        <v>0</v>
      </c>
      <c r="O1294" s="16">
        <v>0</v>
      </c>
      <c r="P1294" s="16">
        <v>0</v>
      </c>
      <c r="Q1294" s="16">
        <f>N1294-O1294-P1294</f>
        <v>0</v>
      </c>
      <c r="R1294" s="15" t="s">
        <v>75</v>
      </c>
      <c r="S1294" s="15">
        <f>IF(R1294="N/A", J1294-($B$1-F1294), J1294-($B$1-R1294))</f>
        <v>0</v>
      </c>
      <c r="T1294" s="16" t="str">
        <f>IF($S1294&lt;1, "N/A", $M1294)</f>
        <v>N/A</v>
      </c>
      <c r="U1294" s="16" t="str">
        <f>IF($S1294&lt;2, "N/A", $M1294)</f>
        <v>N/A</v>
      </c>
      <c r="V1294" s="16" t="str">
        <f>IF($S1294&lt;3, "N/A", $M1294)</f>
        <v>N/A</v>
      </c>
      <c r="W1294" s="16" t="str">
        <f>IF($S1294&lt;4, "N/A", $M1294)</f>
        <v>N/A</v>
      </c>
      <c r="X1294" s="16" t="str">
        <f>IF($S1294&lt;5, "N/A", $M1294)</f>
        <v>N/A</v>
      </c>
      <c r="Y1294" s="15" t="str">
        <f>IF(SUM(T1294:X1294)&lt;&gt;Q1294, "CHECK", "OK")</f>
        <v>OK</v>
      </c>
      <c r="Z1294" s="15" t="str">
        <f>IF(F1294=$B$1, "No", IF(S1294=1, "Yes", "No"))</f>
        <v>No</v>
      </c>
      <c r="AA1294" s="18" t="str">
        <f>IF(C1294="DM", "N/A", IF(Z1294="No","N/A",VLOOKUP(B1294,'Extension List'!$A$3:$R$1972,18,FALSE)))</f>
        <v>N/A</v>
      </c>
      <c r="AB1294" s="15" t="str">
        <f>IF(C1294="DM", "N/A", IF(Z1294="No","N/A",VLOOKUP(B1294,'Extension List'!$A$3:$T$1972,20,FALSE)))</f>
        <v>N/A</v>
      </c>
      <c r="AC1294" s="15" t="str">
        <f>IF(AA1294="N/A", "N/A", 0)</f>
        <v>N/A</v>
      </c>
      <c r="AD1294" s="16" t="str">
        <f>IF(AE1294="N/A", "N/A", AA1294-AE1294)</f>
        <v>N/A</v>
      </c>
      <c r="AE1294" s="16" t="str">
        <f>IF(AA1294="N/A", "N/A", IF(AC1294&gt;0, IF(AA1294&lt;13, ROUNDUP(0.25*AA1294,0), IF(AA1294&lt;26, ROUNDUP(0.4*AA1294,0), IF(AA1294&lt;51, ROUNDUP(0.6*AA1294,0), ROUNDUP(0.75*AA1294,0)))), "N/A"))</f>
        <v>N/A</v>
      </c>
      <c r="AF1294" s="16" t="str">
        <f>IF(AD1294="N/A","N/A", (AE1294*AC1294)+Q1294)</f>
        <v>N/A</v>
      </c>
      <c r="AG1294" s="16" t="str">
        <f>IF($AF1294="N/A", "N/A", "TBC")</f>
        <v>N/A</v>
      </c>
      <c r="AH1294" s="16" t="str">
        <f>IF($AF1294="N/A", "N/A", "TBC")</f>
        <v>N/A</v>
      </c>
      <c r="AI1294" s="16" t="str">
        <f>IF($AF1294="N/A","N/A",IF(AC1294&gt;1,"TBC","N/A"))</f>
        <v>N/A</v>
      </c>
      <c r="AJ1294" s="16" t="str">
        <f>IF($AF1294="N/A","N/A",IF(AC1294&gt;2,"TBC","N/A"))</f>
        <v>N/A</v>
      </c>
      <c r="AK1294" s="16" t="str">
        <f>IF($AF1294="N/A","N/A",IF(AC1294&gt;3,"TBC","N/A"))</f>
        <v>N/A</v>
      </c>
      <c r="AL1294" s="16" t="str">
        <f>IF(AC1294="N/A","N/A",IF(AC1294&gt;0,IF(SUM(AG1294:AK1294)&lt;&gt;AF1294,"CHECK","OK"),"N/A"))</f>
        <v>N/A</v>
      </c>
      <c r="AM1294" s="16" t="e">
        <f>IF(AD1294="N/A", L1294+T1294, L1294+AG1294)</f>
        <v>#VALUE!</v>
      </c>
      <c r="AN1294" s="16" t="str">
        <f>IF(AD1294="N/A", IF(U1294="N/A", "N/A", L1294+U1294), AD1294+AH1294)</f>
        <v>N/A</v>
      </c>
      <c r="AO1294" s="16" t="str">
        <f>IF(AD1294="N/A", IF(V1294="N/A", "N/A", L1294+V1294), IF(AI1294="N/A", "N/A", AD1294+AI1294))</f>
        <v>N/A</v>
      </c>
      <c r="AP1294" s="16" t="str">
        <f>IF(AD1294="N/A", IF(W1294="N/A", "N/A", L1294+W1294), IF(AJ1294="N/A", "N/A", AD1294+AJ1294))</f>
        <v>N/A</v>
      </c>
      <c r="AQ1294" s="16" t="str">
        <f>IF(AD1294="N/A", IF(X1294="N/A", "N/A", L1294+X1294), IF(AK1294="N/A", "N/A", AD1294+AK1294))</f>
        <v>N/A</v>
      </c>
      <c r="AR1294" s="15" t="s">
        <v>40</v>
      </c>
      <c r="AS1294" s="15" t="s">
        <v>40</v>
      </c>
      <c r="AT1294" s="15" t="s">
        <v>40</v>
      </c>
      <c r="AU1294" s="15" t="s">
        <v>40</v>
      </c>
      <c r="AV1294" s="15" t="s">
        <v>40</v>
      </c>
      <c r="AW1294" s="15" t="s">
        <v>40</v>
      </c>
      <c r="AX1294" s="15" t="s">
        <v>40</v>
      </c>
      <c r="AY1294" s="15" t="s">
        <v>40</v>
      </c>
      <c r="AZ1294" s="15" t="s">
        <v>40</v>
      </c>
      <c r="BA1294" s="15" t="s">
        <v>40</v>
      </c>
      <c r="BB1294" s="15" t="s">
        <v>40</v>
      </c>
      <c r="BC1294" s="15" t="s">
        <v>40</v>
      </c>
      <c r="BD1294" s="15" t="s">
        <v>40</v>
      </c>
      <c r="BE1294" s="15" t="s">
        <v>40</v>
      </c>
      <c r="BF1294" s="15" t="s">
        <v>40</v>
      </c>
      <c r="BG1294" s="15" t="s">
        <v>40</v>
      </c>
      <c r="BH1294" s="15" t="s">
        <v>40</v>
      </c>
      <c r="BJ1294" s="16" t="e">
        <f>IF(AR1294="R", $CA1294, IF(OR(AR1294="P", AR1294="T", AR1294="N"), 0, IF($C1294="DM", $T1294, IF(OR(AR1294="Y", AR1294="IR"),$AM1294,IF(AR1294="C", IF($BI1294="Y", IF($AF1294="N/A", $Q1294, $AF1294), IF($AG1294="N/A", $T1294,$AG1294)))))))</f>
        <v>#VALUE!</v>
      </c>
      <c r="BK1294" s="16" t="e">
        <f>IF(AS1294="R", $CA1294, IF(OR(AS1294="P", AS1294="T", AS1294="N"), 0, IF($C1294="DM", $T1294, IF(OR(AS1294="Y", AS1294="IR"),$AM1294,IF(AS1294="C", IF($BI1294="Y", IF($AF1294="N/A", $Q1294, $AF1294), IF($AG1294="N/A", $T1294,$AG1294)))))))</f>
        <v>#VALUE!</v>
      </c>
      <c r="BL1294" s="16" t="e">
        <f>IF(AT1294="R", $CA1294, IF(OR(AT1294="P", AT1294="T", AT1294="N"), 0, IF($C1294="DM", $T1294, IF(OR(AT1294="Y", AT1294="IR"),$AM1294,IF(AT1294="C", IF($BI1294="Y", IF($AF1294="N/A", $Q1294, $AF1294), IF($AG1294="N/A", $T1294,$AG1294)))))))</f>
        <v>#VALUE!</v>
      </c>
      <c r="BM1294" s="16" t="e">
        <f>IF(AU1294="R", $CA1294, IF(OR(AU1294="P", AU1294="T", AU1294="N"), 0, IF($C1294="DM", $T1294, IF(OR(AU1294="Y", AU1294="IR"),$AM1294,IF(AU1294="C", IF($BI1294="Y", IF($AF1294="N/A", $Q1294, $AF1294), IF($AG1294="N/A", $T1294,$AG1294)))))))</f>
        <v>#VALUE!</v>
      </c>
      <c r="BN1294" s="16" t="e">
        <f>IF(AV1294="R", $CA1294, IF(OR(AV1294="P", AV1294="T", AV1294="N"), 0, IF($C1294="DM", $T1294, IF(OR(AV1294="Y", AV1294="IR"),$AM1294,IF(AV1294="C", IF($BI1294="Y", IF($AF1294="N/A", $Q1294, $AF1294), IF($AG1294="N/A", $T1294,$AG1294)))))))</f>
        <v>#VALUE!</v>
      </c>
      <c r="BO1294" s="16" t="e">
        <f>IF(AW1294="R", $CA1294, IF(OR(AW1294="P", AW1294="T", AW1294="N"), 0, IF($C1294="DM", $T1294, IF(OR(AW1294="Y", AW1294="IR"),$AM1294,IF(AW1294="C", IF($BI1294="Y", IF($AF1294="N/A", $Q1294, $AF1294), IF($AG1294="N/A", $T1294,$AG1294)))))))</f>
        <v>#VALUE!</v>
      </c>
      <c r="BP1294" s="16" t="e">
        <f>IF(AX1294="R", $CA1294, IF(OR(AX1294="P", AX1294="T", AX1294="N"), 0, IF($C1294="DM", $T1294, IF(OR(AX1294="Y", AX1294="IR"),$AM1294,IF(AX1294="C", IF($BI1294="Y", IF($AF1294="N/A", $Q1294, $AF1294), IF($AG1294="N/A", $T1294,$AG1294)))))))</f>
        <v>#VALUE!</v>
      </c>
      <c r="BQ1294" s="16" t="e">
        <f>IF(AY1294="R", $CA1294, IF(OR(AY1294="P", AY1294="T", AY1294="N"), 0, IF($C1294="DM", $T1294, IF(OR(AY1294="Y", AY1294="IR"),$AM1294,IF(AY1294="C", IF($BI1294="Y", IF($AF1294="N/A", $Q1294, $AF1294), IF($AG1294="N/A", $T1294,$AG1294)))))))</f>
        <v>#VALUE!</v>
      </c>
      <c r="BR1294" s="16" t="e">
        <f>IF(AZ1294="R", $CA1294, IF(OR(AZ1294="P", AZ1294="T", AZ1294="N"), 0, IF($C1294="DM", $T1294, IF(OR(AZ1294="Y", AZ1294="IR"),$AM1294,IF(AZ1294="C", IF($BI1294="Y", IF($AF1294="N/A", $Q1294, $AF1294), IF($AG1294="N/A", $T1294,$AG1294)))))))</f>
        <v>#VALUE!</v>
      </c>
      <c r="BS1294" s="16" t="e">
        <f>IF(BA1294="R", $CA1294, IF(OR(BA1294="P", BA1294="T", BA1294="N"), 0, IF($C1294="DM", $T1294, IF(OR(BA1294="Y", BA1294="IR"),$AM1294,IF(BA1294="C", IF($BI1294="Y", IF($AF1294="N/A", $Q1294, $AF1294), IF($AG1294="N/A", $T1294,$AG1294)))))))</f>
        <v>#VALUE!</v>
      </c>
      <c r="BT1294" s="16" t="e">
        <f>IF(BB1294="R", $CA1294, IF(OR(BB1294="P", BB1294="T", BB1294="N"), 0, IF($C1294="DM", $T1294, IF(OR(BB1294="Y", BB1294="IR"),$AM1294,IF(BB1294="C", IF($BI1294="Y", IF($BA1294="C", IF($AF1294="N/A", $Q1294, $AF1294), IF($AF1294="N/A", $T1294, $AM1294)), IF($AG1294="N/A", $T1294,$AG1294)))))))</f>
        <v>#VALUE!</v>
      </c>
      <c r="BU1294" s="16" t="e">
        <f>IF(BC1294="R", $CA1294, IF(OR(BC1294="P", BC1294="T", BC1294="N"), 0, IF($C1294="DM", $T1294, IF(OR(BC1294="Y", BC1294="IR"),$AM1294,IF(BC1294="C", IF($BI1294="Y", IF($BA1294="C", IF($AF1294="N/A", $Q1294, $AF1294), IF($AF1294="N/A", $T1294, $AM1294)), IF($AG1294="N/A", $T1294,$AG1294)))))))</f>
        <v>#VALUE!</v>
      </c>
      <c r="BV1294" s="16" t="e">
        <f>IF(BD1294="R", $CA1294, IF(OR(BD1294="P", BD1294="T", BD1294="N"), 0, IF($C1294="DM", $T1294, IF(OR(BD1294="Y", BD1294="IR"),$AM1294,IF(BD1294="C", IF($BI1294="Y", IF($BA1294="C", IF($AF1294="N/A", $Q1294, $AF1294), IF($AF1294="N/A", $T1294, $AM1294)), IF($AG1294="N/A", $T1294,$AG1294)))))))</f>
        <v>#VALUE!</v>
      </c>
      <c r="BW1294" s="16" t="e">
        <f>IF(BE1294="R", $CA1294, IF(OR(BE1294="P", BE1294="T", BE1294="N"), 0, IF($C1294="DM", $T1294, IF(OR(BE1294="Y", BE1294="IR"),$AM1294,IF(BE1294="C", IF($BI1294="Y", IF($BA1294="C", IF($AF1294="N/A", $Q1294, $AF1294), IF($AF1294="N/A", $T1294, $AM1294)), IF($AG1294="N/A", $T1294,$AG1294)))))))</f>
        <v>#VALUE!</v>
      </c>
      <c r="BX1294" s="16" t="e">
        <f>IF(BF1294="R", $CA1294, IF(OR(BF1294="P", BF1294="T", BF1294="N"), 0, IF($C1294="DM", $T1294, IF(OR(BF1294="Y", BF1294="IR"),$AM1294,IF(BF1294="C", IF($BI1294="Y", IF($BA1294="C", IF($AF1294="N/A", $Q1294, $AF1294), IF($AF1294="N/A", $T1294, $AM1294)), IF($AG1294="N/A", $T1294,$AG1294)))))))</f>
        <v>#VALUE!</v>
      </c>
      <c r="BY1294" s="16" t="e">
        <f>IF(BG1294="R", $CA1294, IF(OR(BG1294="P", BG1294="T", BG1294="N"), 0, IF($C1294="DM", $T1294, IF(OR(BG1294="Y", BG1294="IR"),$AM1294,IF(BG1294="C", IF($BI1294="Y", IF($BA1294="C", IF($AF1294="N/A", $Q1294, $AF1294), IF($AF1294="N/A", $T1294, $AM1294)), IF($AG1294="N/A", $T1294,$AG1294)))))))</f>
        <v>#VALUE!</v>
      </c>
      <c r="BZ1294" s="16" t="e">
        <f>IF(BH1294="R", $CA1294, IF(OR(BH1294="P", BH1294="T", BH1294="N"), 0, IF($C1294="DM", $T1294, IF(OR(BH1294="Y", BH1294="IR"),$AM1294,IF(BH1294="C", IF($BI1294="Y", IF($BA1294="C", IF($AF1294="N/A", $Q1294, $AF1294), IF($AF1294="N/A", $T1294, $AM1294)), IF($AG1294="N/A", $T1294,$AG1294)))))))</f>
        <v>#VALUE!</v>
      </c>
      <c r="CA1294" s="15" t="s">
        <v>75</v>
      </c>
      <c r="CB1294" s="16" t="e">
        <f>BZ1294</f>
        <v>#VALUE!</v>
      </c>
      <c r="CC1294" s="15" t="str">
        <f>IF(OR($BH1294="T", $BH1294="R"), 0, IF($BH1294="C", IF($BI1294="Y", IF($BA1294="C", 0, IF(AF1294="N/A", Q1294-T1294, AF1294-AG1294)), IF($AF1294="N/A", U1294, AH1294)), AN1294))</f>
        <v>N/A</v>
      </c>
      <c r="CD1294" s="15" t="str">
        <f>IF(OR($BH1294="T", $BH1294="R"), 0, IF($BH1294="C", IF($BI1294="Y", 0, IF($AF1294="N/A", V1294, AI1294)), AO1294))</f>
        <v>N/A</v>
      </c>
      <c r="CE1294" s="15" t="str">
        <f>IF(OR($BH1294="T", $BH1294="R"), 0, IF($BH1294="C", IF($BI1294="Y", 0, IF($AF1294="N/A", W1294, AJ1294)), AP1294))</f>
        <v>N/A</v>
      </c>
      <c r="CF1294" s="15" t="str">
        <f>IF(OR($BH1294="T", $BH1294="R"), 0, IF($BH1294="C", IF($BI1294="Y", 0, IF($AF1294="N/A", X1294, AK1294)), AQ1294))</f>
        <v>N/A</v>
      </c>
    </row>
    <row r="1295" spans="1:84" x14ac:dyDescent="0.25">
      <c r="A1295" s="14">
        <v>6272</v>
      </c>
      <c r="B1295" s="15"/>
      <c r="C1295" s="15"/>
      <c r="D1295" s="15"/>
      <c r="E1295" s="15" t="e">
        <f>VLOOKUP(B1295, 'Rookie Year'!$A$2:$B$55679,2,FALSE)</f>
        <v>#N/A</v>
      </c>
      <c r="F1295" s="15">
        <v>2024</v>
      </c>
      <c r="G1295" s="15" t="s">
        <v>42</v>
      </c>
      <c r="H1295" s="15"/>
      <c r="I1295" s="16"/>
      <c r="J1295" s="15"/>
      <c r="K1295" s="17">
        <f>IF(AND(G1295&lt;&gt;"N",R1295="N/A"), IF(I1295&lt;4, 0, 0.25),IF(I1295=1, IF(J1295=1,0.25, 0.25), IF(I1295&lt;13, 0.25, IF(I1295&lt;26, 0.4, IF(I1295&lt;51, 0.6, 0.75)))))</f>
        <v>0.25</v>
      </c>
      <c r="L1295" s="16">
        <f>I1295-M1295</f>
        <v>0</v>
      </c>
      <c r="M1295" s="16">
        <f>ROUNDUP(I1295*K1295,0)</f>
        <v>0</v>
      </c>
      <c r="N1295" s="16">
        <f>M1295*J1295</f>
        <v>0</v>
      </c>
      <c r="O1295" s="16">
        <v>0</v>
      </c>
      <c r="P1295" s="16">
        <v>0</v>
      </c>
      <c r="Q1295" s="16">
        <f>N1295-O1295-P1295</f>
        <v>0</v>
      </c>
      <c r="R1295" s="15" t="s">
        <v>75</v>
      </c>
      <c r="S1295" s="15">
        <f>IF(R1295="N/A", J1295-($B$1-F1295), J1295-($B$1-R1295))</f>
        <v>0</v>
      </c>
      <c r="T1295" s="16" t="str">
        <f>IF($S1295&lt;1, "N/A", $M1295)</f>
        <v>N/A</v>
      </c>
      <c r="U1295" s="16" t="str">
        <f>IF($S1295&lt;2, "N/A", $M1295)</f>
        <v>N/A</v>
      </c>
      <c r="V1295" s="16" t="str">
        <f>IF($S1295&lt;3, "N/A", $M1295)</f>
        <v>N/A</v>
      </c>
      <c r="W1295" s="16" t="str">
        <f>IF($S1295&lt;4, "N/A", $M1295)</f>
        <v>N/A</v>
      </c>
      <c r="X1295" s="16" t="str">
        <f>IF($S1295&lt;5, "N/A", $M1295)</f>
        <v>N/A</v>
      </c>
      <c r="Y1295" s="15" t="str">
        <f>IF(SUM(T1295:X1295)&lt;&gt;Q1295, "CHECK", "OK")</f>
        <v>OK</v>
      </c>
      <c r="Z1295" s="15" t="str">
        <f>IF(F1295=$B$1, "No", IF(S1295=1, "Yes", "No"))</f>
        <v>No</v>
      </c>
      <c r="AA1295" s="18" t="str">
        <f>IF(C1295="DM", "N/A", IF(Z1295="No","N/A",VLOOKUP(B1295,'Extension List'!$A$3:$R$1972,18,FALSE)))</f>
        <v>N/A</v>
      </c>
      <c r="AB1295" s="15" t="str">
        <f>IF(C1295="DM", "N/A", IF(Z1295="No","N/A",VLOOKUP(B1295,'Extension List'!$A$3:$T$1972,20,FALSE)))</f>
        <v>N/A</v>
      </c>
      <c r="AC1295" s="15" t="str">
        <f>IF(AA1295="N/A", "N/A", 0)</f>
        <v>N/A</v>
      </c>
      <c r="AD1295" s="16" t="str">
        <f>IF(AE1295="N/A", "N/A", AA1295-AE1295)</f>
        <v>N/A</v>
      </c>
      <c r="AE1295" s="16" t="str">
        <f>IF(AA1295="N/A", "N/A", IF(AC1295&gt;0, IF(AA1295&lt;13, ROUNDUP(0.25*AA1295,0), IF(AA1295&lt;26, ROUNDUP(0.4*AA1295,0), IF(AA1295&lt;51, ROUNDUP(0.6*AA1295,0), ROUNDUP(0.75*AA1295,0)))), "N/A"))</f>
        <v>N/A</v>
      </c>
      <c r="AF1295" s="16" t="str">
        <f>IF(AD1295="N/A","N/A", (AE1295*AC1295)+Q1295)</f>
        <v>N/A</v>
      </c>
      <c r="AG1295" s="16" t="str">
        <f>IF($AF1295="N/A", "N/A", "TBC")</f>
        <v>N/A</v>
      </c>
      <c r="AH1295" s="16" t="str">
        <f>IF($AF1295="N/A", "N/A", "TBC")</f>
        <v>N/A</v>
      </c>
      <c r="AI1295" s="16" t="str">
        <f>IF($AF1295="N/A","N/A",IF(AC1295&gt;1,"TBC","N/A"))</f>
        <v>N/A</v>
      </c>
      <c r="AJ1295" s="16" t="str">
        <f>IF($AF1295="N/A","N/A",IF(AC1295&gt;2,"TBC","N/A"))</f>
        <v>N/A</v>
      </c>
      <c r="AK1295" s="16" t="str">
        <f>IF($AF1295="N/A","N/A",IF(AC1295&gt;3,"TBC","N/A"))</f>
        <v>N/A</v>
      </c>
      <c r="AL1295" s="16" t="str">
        <f>IF(AC1295="N/A","N/A",IF(AC1295&gt;0,IF(SUM(AG1295:AK1295)&lt;&gt;AF1295,"CHECK","OK"),"N/A"))</f>
        <v>N/A</v>
      </c>
      <c r="AM1295" s="16" t="e">
        <f>IF(AD1295="N/A", L1295+T1295, L1295+AG1295)</f>
        <v>#VALUE!</v>
      </c>
      <c r="AN1295" s="16" t="str">
        <f>IF(AD1295="N/A", IF(U1295="N/A", "N/A", L1295+U1295), AD1295+AH1295)</f>
        <v>N/A</v>
      </c>
      <c r="AO1295" s="16" t="str">
        <f>IF(AD1295="N/A", IF(V1295="N/A", "N/A", L1295+V1295), IF(AI1295="N/A", "N/A", AD1295+AI1295))</f>
        <v>N/A</v>
      </c>
      <c r="AP1295" s="16" t="str">
        <f>IF(AD1295="N/A", IF(W1295="N/A", "N/A", L1295+W1295), IF(AJ1295="N/A", "N/A", AD1295+AJ1295))</f>
        <v>N/A</v>
      </c>
      <c r="AQ1295" s="16" t="str">
        <f>IF(AD1295="N/A", IF(X1295="N/A", "N/A", L1295+X1295), IF(AK1295="N/A", "N/A", AD1295+AK1295))</f>
        <v>N/A</v>
      </c>
      <c r="AR1295" s="15" t="s">
        <v>40</v>
      </c>
      <c r="AS1295" s="15" t="s">
        <v>40</v>
      </c>
      <c r="AT1295" s="15" t="s">
        <v>40</v>
      </c>
      <c r="AU1295" s="15" t="s">
        <v>40</v>
      </c>
      <c r="AV1295" s="15" t="s">
        <v>40</v>
      </c>
      <c r="AW1295" s="15" t="s">
        <v>40</v>
      </c>
      <c r="AX1295" s="15" t="s">
        <v>40</v>
      </c>
      <c r="AY1295" s="15" t="s">
        <v>40</v>
      </c>
      <c r="AZ1295" s="15" t="s">
        <v>40</v>
      </c>
      <c r="BA1295" s="15" t="s">
        <v>40</v>
      </c>
      <c r="BB1295" s="15" t="s">
        <v>40</v>
      </c>
      <c r="BC1295" s="15" t="s">
        <v>40</v>
      </c>
      <c r="BD1295" s="15" t="s">
        <v>40</v>
      </c>
      <c r="BE1295" s="15" t="s">
        <v>40</v>
      </c>
      <c r="BF1295" s="15" t="s">
        <v>40</v>
      </c>
      <c r="BG1295" s="15" t="s">
        <v>40</v>
      </c>
      <c r="BH1295" s="15" t="s">
        <v>40</v>
      </c>
      <c r="BJ1295" s="16" t="e">
        <f>IF(AR1295="R", $CA1295, IF(OR(AR1295="P", AR1295="T", AR1295="N"), 0, IF($C1295="DM", $T1295, IF(OR(AR1295="Y", AR1295="IR"),$AM1295,IF(AR1295="C", IF($BI1295="Y", IF($AF1295="N/A", $Q1295, $AF1295), IF($AG1295="N/A", $T1295,$AG1295)))))))</f>
        <v>#VALUE!</v>
      </c>
      <c r="BK1295" s="16" t="e">
        <f>IF(AS1295="R", $CA1295, IF(OR(AS1295="P", AS1295="T", AS1295="N"), 0, IF($C1295="DM", $T1295, IF(OR(AS1295="Y", AS1295="IR"),$AM1295,IF(AS1295="C", IF($BI1295="Y", IF($AF1295="N/A", $Q1295, $AF1295), IF($AG1295="N/A", $T1295,$AG1295)))))))</f>
        <v>#VALUE!</v>
      </c>
      <c r="BL1295" s="16" t="e">
        <f>IF(AT1295="R", $CA1295, IF(OR(AT1295="P", AT1295="T", AT1295="N"), 0, IF($C1295="DM", $T1295, IF(OR(AT1295="Y", AT1295="IR"),$AM1295,IF(AT1295="C", IF($BI1295="Y", IF($AF1295="N/A", $Q1295, $AF1295), IF($AG1295="N/A", $T1295,$AG1295)))))))</f>
        <v>#VALUE!</v>
      </c>
      <c r="BM1295" s="16" t="e">
        <f>IF(AU1295="R", $CA1295, IF(OR(AU1295="P", AU1295="T", AU1295="N"), 0, IF($C1295="DM", $T1295, IF(OR(AU1295="Y", AU1295="IR"),$AM1295,IF(AU1295="C", IF($BI1295="Y", IF($AF1295="N/A", $Q1295, $AF1295), IF($AG1295="N/A", $T1295,$AG1295)))))))</f>
        <v>#VALUE!</v>
      </c>
      <c r="BN1295" s="16" t="e">
        <f>IF(AV1295="R", $CA1295, IF(OR(AV1295="P", AV1295="T", AV1295="N"), 0, IF($C1295="DM", $T1295, IF(OR(AV1295="Y", AV1295="IR"),$AM1295,IF(AV1295="C", IF($BI1295="Y", IF($AF1295="N/A", $Q1295, $AF1295), IF($AG1295="N/A", $T1295,$AG1295)))))))</f>
        <v>#VALUE!</v>
      </c>
      <c r="BO1295" s="16" t="e">
        <f>IF(AW1295="R", $CA1295, IF(OR(AW1295="P", AW1295="T", AW1295="N"), 0, IF($C1295="DM", $T1295, IF(OR(AW1295="Y", AW1295="IR"),$AM1295,IF(AW1295="C", IF($BI1295="Y", IF($AF1295="N/A", $Q1295, $AF1295), IF($AG1295="N/A", $T1295,$AG1295)))))))</f>
        <v>#VALUE!</v>
      </c>
      <c r="BP1295" s="16" t="e">
        <f>IF(AX1295="R", $CA1295, IF(OR(AX1295="P", AX1295="T", AX1295="N"), 0, IF($C1295="DM", $T1295, IF(OR(AX1295="Y", AX1295="IR"),$AM1295,IF(AX1295="C", IF($BI1295="Y", IF($AF1295="N/A", $Q1295, $AF1295), IF($AG1295="N/A", $T1295,$AG1295)))))))</f>
        <v>#VALUE!</v>
      </c>
      <c r="BQ1295" s="16" t="e">
        <f>IF(AY1295="R", $CA1295, IF(OR(AY1295="P", AY1295="T", AY1295="N"), 0, IF($C1295="DM", $T1295, IF(OR(AY1295="Y", AY1295="IR"),$AM1295,IF(AY1295="C", IF($BI1295="Y", IF($AF1295="N/A", $Q1295, $AF1295), IF($AG1295="N/A", $T1295,$AG1295)))))))</f>
        <v>#VALUE!</v>
      </c>
      <c r="BR1295" s="16" t="e">
        <f>IF(AZ1295="R", $CA1295, IF(OR(AZ1295="P", AZ1295="T", AZ1295="N"), 0, IF($C1295="DM", $T1295, IF(OR(AZ1295="Y", AZ1295="IR"),$AM1295,IF(AZ1295="C", IF($BI1295="Y", IF($AF1295="N/A", $Q1295, $AF1295), IF($AG1295="N/A", $T1295,$AG1295)))))))</f>
        <v>#VALUE!</v>
      </c>
      <c r="BS1295" s="16" t="e">
        <f>IF(BA1295="R", $CA1295, IF(OR(BA1295="P", BA1295="T", BA1295="N"), 0, IF($C1295="DM", $T1295, IF(OR(BA1295="Y", BA1295="IR"),$AM1295,IF(BA1295="C", IF($BI1295="Y", IF($AF1295="N/A", $Q1295, $AF1295), IF($AG1295="N/A", $T1295,$AG1295)))))))</f>
        <v>#VALUE!</v>
      </c>
      <c r="BT1295" s="16" t="e">
        <f>IF(BB1295="R", $CA1295, IF(OR(BB1295="P", BB1295="T", BB1295="N"), 0, IF($C1295="DM", $T1295, IF(OR(BB1295="Y", BB1295="IR"),$AM1295,IF(BB1295="C", IF($BI1295="Y", IF($BA1295="C", IF($AF1295="N/A", $Q1295, $AF1295), IF($AF1295="N/A", $T1295, $AM1295)), IF($AG1295="N/A", $T1295,$AG1295)))))))</f>
        <v>#VALUE!</v>
      </c>
      <c r="BU1295" s="16" t="e">
        <f>IF(BC1295="R", $CA1295, IF(OR(BC1295="P", BC1295="T", BC1295="N"), 0, IF($C1295="DM", $T1295, IF(OR(BC1295="Y", BC1295="IR"),$AM1295,IF(BC1295="C", IF($BI1295="Y", IF($BA1295="C", IF($AF1295="N/A", $Q1295, $AF1295), IF($AF1295="N/A", $T1295, $AM1295)), IF($AG1295="N/A", $T1295,$AG1295)))))))</f>
        <v>#VALUE!</v>
      </c>
      <c r="BV1295" s="16" t="e">
        <f>IF(BD1295="R", $CA1295, IF(OR(BD1295="P", BD1295="T", BD1295="N"), 0, IF($C1295="DM", $T1295, IF(OR(BD1295="Y", BD1295="IR"),$AM1295,IF(BD1295="C", IF($BI1295="Y", IF($BA1295="C", IF($AF1295="N/A", $Q1295, $AF1295), IF($AF1295="N/A", $T1295, $AM1295)), IF($AG1295="N/A", $T1295,$AG1295)))))))</f>
        <v>#VALUE!</v>
      </c>
      <c r="BW1295" s="16" t="e">
        <f>IF(BE1295="R", $CA1295, IF(OR(BE1295="P", BE1295="T", BE1295="N"), 0, IF($C1295="DM", $T1295, IF(OR(BE1295="Y", BE1295="IR"),$AM1295,IF(BE1295="C", IF($BI1295="Y", IF($BA1295="C", IF($AF1295="N/A", $Q1295, $AF1295), IF($AF1295="N/A", $T1295, $AM1295)), IF($AG1295="N/A", $T1295,$AG1295)))))))</f>
        <v>#VALUE!</v>
      </c>
      <c r="BX1295" s="16" t="e">
        <f>IF(BF1295="R", $CA1295, IF(OR(BF1295="P", BF1295="T", BF1295="N"), 0, IF($C1295="DM", $T1295, IF(OR(BF1295="Y", BF1295="IR"),$AM1295,IF(BF1295="C", IF($BI1295="Y", IF($BA1295="C", IF($AF1295="N/A", $Q1295, $AF1295), IF($AF1295="N/A", $T1295, $AM1295)), IF($AG1295="N/A", $T1295,$AG1295)))))))</f>
        <v>#VALUE!</v>
      </c>
      <c r="BY1295" s="16" t="e">
        <f>IF(BG1295="R", $CA1295, IF(OR(BG1295="P", BG1295="T", BG1295="N"), 0, IF($C1295="DM", $T1295, IF(OR(BG1295="Y", BG1295="IR"),$AM1295,IF(BG1295="C", IF($BI1295="Y", IF($BA1295="C", IF($AF1295="N/A", $Q1295, $AF1295), IF($AF1295="N/A", $T1295, $AM1295)), IF($AG1295="N/A", $T1295,$AG1295)))))))</f>
        <v>#VALUE!</v>
      </c>
      <c r="BZ1295" s="16" t="e">
        <f>IF(BH1295="R", $CA1295, IF(OR(BH1295="P", BH1295="T", BH1295="N"), 0, IF($C1295="DM", $T1295, IF(OR(BH1295="Y", BH1295="IR"),$AM1295,IF(BH1295="C", IF($BI1295="Y", IF($BA1295="C", IF($AF1295="N/A", $Q1295, $AF1295), IF($AF1295="N/A", $T1295, $AM1295)), IF($AG1295="N/A", $T1295,$AG1295)))))))</f>
        <v>#VALUE!</v>
      </c>
      <c r="CA1295" s="15" t="s">
        <v>75</v>
      </c>
      <c r="CB1295" s="16" t="e">
        <f>BZ1295</f>
        <v>#VALUE!</v>
      </c>
      <c r="CC1295" s="15" t="str">
        <f>IF(OR($BH1295="T", $BH1295="R"), 0, IF($BH1295="C", IF($BI1295="Y", IF($BA1295="C", 0, IF(AF1295="N/A", Q1295-T1295, AF1295-AG1295)), IF($AF1295="N/A", U1295, AH1295)), AN1295))</f>
        <v>N/A</v>
      </c>
      <c r="CD1295" s="15" t="str">
        <f>IF(OR($BH1295="T", $BH1295="R"), 0, IF($BH1295="C", IF($BI1295="Y", 0, IF($AF1295="N/A", V1295, AI1295)), AO1295))</f>
        <v>N/A</v>
      </c>
      <c r="CE1295" s="15" t="str">
        <f>IF(OR($BH1295="T", $BH1295="R"), 0, IF($BH1295="C", IF($BI1295="Y", 0, IF($AF1295="N/A", W1295, AJ1295)), AP1295))</f>
        <v>N/A</v>
      </c>
      <c r="CF1295" s="15" t="str">
        <f>IF(OR($BH1295="T", $BH1295="R"), 0, IF($BH1295="C", IF($BI1295="Y", 0, IF($AF1295="N/A", X1295, AK1295)), AQ1295))</f>
        <v>N/A</v>
      </c>
    </row>
    <row r="1296" spans="1:84" x14ac:dyDescent="0.25">
      <c r="A1296" s="14">
        <v>6273</v>
      </c>
      <c r="B1296" s="15"/>
      <c r="C1296" s="15"/>
      <c r="D1296" s="15"/>
      <c r="E1296" s="15" t="e">
        <f>VLOOKUP(B1296, 'Rookie Year'!$A$2:$B$55679,2,FALSE)</f>
        <v>#N/A</v>
      </c>
      <c r="F1296" s="15">
        <v>2024</v>
      </c>
      <c r="G1296" s="15" t="s">
        <v>42</v>
      </c>
      <c r="H1296" s="15"/>
      <c r="I1296" s="16"/>
      <c r="J1296" s="15"/>
      <c r="K1296" s="17">
        <f>IF(AND(G1296&lt;&gt;"N",R1296="N/A"), IF(I1296&lt;4, 0, 0.25),IF(I1296=1, IF(J1296=1,0.25, 0.25), IF(I1296&lt;13, 0.25, IF(I1296&lt;26, 0.4, IF(I1296&lt;51, 0.6, 0.75)))))</f>
        <v>0.25</v>
      </c>
      <c r="L1296" s="16">
        <f>I1296-M1296</f>
        <v>0</v>
      </c>
      <c r="M1296" s="16">
        <f>ROUNDUP(I1296*K1296,0)</f>
        <v>0</v>
      </c>
      <c r="N1296" s="16">
        <f>M1296*J1296</f>
        <v>0</v>
      </c>
      <c r="O1296" s="16">
        <v>0</v>
      </c>
      <c r="P1296" s="16">
        <v>0</v>
      </c>
      <c r="Q1296" s="16">
        <f>N1296-O1296-P1296</f>
        <v>0</v>
      </c>
      <c r="R1296" s="15" t="s">
        <v>75</v>
      </c>
      <c r="S1296" s="15">
        <f>IF(R1296="N/A", J1296-($B$1-F1296), J1296-($B$1-R1296))</f>
        <v>0</v>
      </c>
      <c r="T1296" s="16" t="str">
        <f>IF($S1296&lt;1, "N/A", $M1296)</f>
        <v>N/A</v>
      </c>
      <c r="U1296" s="16" t="str">
        <f>IF($S1296&lt;2, "N/A", $M1296)</f>
        <v>N/A</v>
      </c>
      <c r="V1296" s="16" t="str">
        <f>IF($S1296&lt;3, "N/A", $M1296)</f>
        <v>N/A</v>
      </c>
      <c r="W1296" s="16" t="str">
        <f>IF($S1296&lt;4, "N/A", $M1296)</f>
        <v>N/A</v>
      </c>
      <c r="X1296" s="16" t="str">
        <f>IF($S1296&lt;5, "N/A", $M1296)</f>
        <v>N/A</v>
      </c>
      <c r="Y1296" s="15" t="str">
        <f>IF(SUM(T1296:X1296)&lt;&gt;Q1296, "CHECK", "OK")</f>
        <v>OK</v>
      </c>
      <c r="Z1296" s="15" t="str">
        <f>IF(F1296=$B$1, "No", IF(S1296=1, "Yes", "No"))</f>
        <v>No</v>
      </c>
      <c r="AA1296" s="18" t="str">
        <f>IF(C1296="DM", "N/A", IF(Z1296="No","N/A",VLOOKUP(B1296,'Extension List'!$A$3:$R$1972,18,FALSE)))</f>
        <v>N/A</v>
      </c>
      <c r="AB1296" s="15" t="str">
        <f>IF(C1296="DM", "N/A", IF(Z1296="No","N/A",VLOOKUP(B1296,'Extension List'!$A$3:$T$1972,20,FALSE)))</f>
        <v>N/A</v>
      </c>
      <c r="AC1296" s="15" t="str">
        <f>IF(AA1296="N/A", "N/A", 0)</f>
        <v>N/A</v>
      </c>
      <c r="AD1296" s="16" t="str">
        <f>IF(AE1296="N/A", "N/A", AA1296-AE1296)</f>
        <v>N/A</v>
      </c>
      <c r="AE1296" s="16" t="str">
        <f>IF(AA1296="N/A", "N/A", IF(AC1296&gt;0, IF(AA1296&lt;13, ROUNDUP(0.25*AA1296,0), IF(AA1296&lt;26, ROUNDUP(0.4*AA1296,0), IF(AA1296&lt;51, ROUNDUP(0.6*AA1296,0), ROUNDUP(0.75*AA1296,0)))), "N/A"))</f>
        <v>N/A</v>
      </c>
      <c r="AF1296" s="16" t="str">
        <f>IF(AD1296="N/A","N/A", (AE1296*AC1296)+Q1296)</f>
        <v>N/A</v>
      </c>
      <c r="AG1296" s="16" t="str">
        <f>IF($AF1296="N/A", "N/A", "TBC")</f>
        <v>N/A</v>
      </c>
      <c r="AH1296" s="16" t="str">
        <f>IF($AF1296="N/A", "N/A", "TBC")</f>
        <v>N/A</v>
      </c>
      <c r="AI1296" s="16" t="str">
        <f>IF($AF1296="N/A","N/A",IF(AC1296&gt;1,"TBC","N/A"))</f>
        <v>N/A</v>
      </c>
      <c r="AJ1296" s="16" t="str">
        <f>IF($AF1296="N/A","N/A",IF(AC1296&gt;2,"TBC","N/A"))</f>
        <v>N/A</v>
      </c>
      <c r="AK1296" s="16" t="str">
        <f>IF($AF1296="N/A","N/A",IF(AC1296&gt;3,"TBC","N/A"))</f>
        <v>N/A</v>
      </c>
      <c r="AL1296" s="16" t="str">
        <f>IF(AC1296="N/A","N/A",IF(AC1296&gt;0,IF(SUM(AG1296:AK1296)&lt;&gt;AF1296,"CHECK","OK"),"N/A"))</f>
        <v>N/A</v>
      </c>
      <c r="AM1296" s="16" t="e">
        <f>IF(AD1296="N/A", L1296+T1296, L1296+AG1296)</f>
        <v>#VALUE!</v>
      </c>
      <c r="AN1296" s="16" t="str">
        <f>IF(AD1296="N/A", IF(U1296="N/A", "N/A", L1296+U1296), AD1296+AH1296)</f>
        <v>N/A</v>
      </c>
      <c r="AO1296" s="16" t="str">
        <f>IF(AD1296="N/A", IF(V1296="N/A", "N/A", L1296+V1296), IF(AI1296="N/A", "N/A", AD1296+AI1296))</f>
        <v>N/A</v>
      </c>
      <c r="AP1296" s="16" t="str">
        <f>IF(AD1296="N/A", IF(W1296="N/A", "N/A", L1296+W1296), IF(AJ1296="N/A", "N/A", AD1296+AJ1296))</f>
        <v>N/A</v>
      </c>
      <c r="AQ1296" s="16" t="str">
        <f>IF(AD1296="N/A", IF(X1296="N/A", "N/A", L1296+X1296), IF(AK1296="N/A", "N/A", AD1296+AK1296))</f>
        <v>N/A</v>
      </c>
      <c r="AR1296" s="15" t="s">
        <v>40</v>
      </c>
      <c r="AS1296" s="15" t="s">
        <v>40</v>
      </c>
      <c r="AT1296" s="15" t="s">
        <v>40</v>
      </c>
      <c r="AU1296" s="15" t="s">
        <v>40</v>
      </c>
      <c r="AV1296" s="15" t="s">
        <v>40</v>
      </c>
      <c r="AW1296" s="15" t="s">
        <v>40</v>
      </c>
      <c r="AX1296" s="15" t="s">
        <v>40</v>
      </c>
      <c r="AY1296" s="15" t="s">
        <v>40</v>
      </c>
      <c r="AZ1296" s="15" t="s">
        <v>40</v>
      </c>
      <c r="BA1296" s="15" t="s">
        <v>40</v>
      </c>
      <c r="BB1296" s="15" t="s">
        <v>40</v>
      </c>
      <c r="BC1296" s="15" t="s">
        <v>40</v>
      </c>
      <c r="BD1296" s="15" t="s">
        <v>40</v>
      </c>
      <c r="BE1296" s="15" t="s">
        <v>40</v>
      </c>
      <c r="BF1296" s="15" t="s">
        <v>40</v>
      </c>
      <c r="BG1296" s="15" t="s">
        <v>40</v>
      </c>
      <c r="BH1296" s="15" t="s">
        <v>40</v>
      </c>
      <c r="BJ1296" s="16" t="e">
        <f>IF(AR1296="R", $CA1296, IF(OR(AR1296="P", AR1296="T", AR1296="N"), 0, IF($C1296="DM", $T1296, IF(OR(AR1296="Y", AR1296="IR"),$AM1296,IF(AR1296="C", IF($BI1296="Y", IF($AF1296="N/A", $Q1296, $AF1296), IF($AG1296="N/A", $T1296,$AG1296)))))))</f>
        <v>#VALUE!</v>
      </c>
      <c r="BK1296" s="16" t="e">
        <f>IF(AS1296="R", $CA1296, IF(OR(AS1296="P", AS1296="T", AS1296="N"), 0, IF($C1296="DM", $T1296, IF(OR(AS1296="Y", AS1296="IR"),$AM1296,IF(AS1296="C", IF($BI1296="Y", IF($AF1296="N/A", $Q1296, $AF1296), IF($AG1296="N/A", $T1296,$AG1296)))))))</f>
        <v>#VALUE!</v>
      </c>
      <c r="BL1296" s="16" t="e">
        <f>IF(AT1296="R", $CA1296, IF(OR(AT1296="P", AT1296="T", AT1296="N"), 0, IF($C1296="DM", $T1296, IF(OR(AT1296="Y", AT1296="IR"),$AM1296,IF(AT1296="C", IF($BI1296="Y", IF($AF1296="N/A", $Q1296, $AF1296), IF($AG1296="N/A", $T1296,$AG1296)))))))</f>
        <v>#VALUE!</v>
      </c>
      <c r="BM1296" s="16" t="e">
        <f>IF(AU1296="R", $CA1296, IF(OR(AU1296="P", AU1296="T", AU1296="N"), 0, IF($C1296="DM", $T1296, IF(OR(AU1296="Y", AU1296="IR"),$AM1296,IF(AU1296="C", IF($BI1296="Y", IF($AF1296="N/A", $Q1296, $AF1296), IF($AG1296="N/A", $T1296,$AG1296)))))))</f>
        <v>#VALUE!</v>
      </c>
      <c r="BN1296" s="16" t="e">
        <f>IF(AV1296="R", $CA1296, IF(OR(AV1296="P", AV1296="T", AV1296="N"), 0, IF($C1296="DM", $T1296, IF(OR(AV1296="Y", AV1296="IR"),$AM1296,IF(AV1296="C", IF($BI1296="Y", IF($AF1296="N/A", $Q1296, $AF1296), IF($AG1296="N/A", $T1296,$AG1296)))))))</f>
        <v>#VALUE!</v>
      </c>
      <c r="BO1296" s="16" t="e">
        <f>IF(AW1296="R", $CA1296, IF(OR(AW1296="P", AW1296="T", AW1296="N"), 0, IF($C1296="DM", $T1296, IF(OR(AW1296="Y", AW1296="IR"),$AM1296,IF(AW1296="C", IF($BI1296="Y", IF($AF1296="N/A", $Q1296, $AF1296), IF($AG1296="N/A", $T1296,$AG1296)))))))</f>
        <v>#VALUE!</v>
      </c>
      <c r="BP1296" s="16" t="e">
        <f>IF(AX1296="R", $CA1296, IF(OR(AX1296="P", AX1296="T", AX1296="N"), 0, IF($C1296="DM", $T1296, IF(OR(AX1296="Y", AX1296="IR"),$AM1296,IF(AX1296="C", IF($BI1296="Y", IF($AF1296="N/A", $Q1296, $AF1296), IF($AG1296="N/A", $T1296,$AG1296)))))))</f>
        <v>#VALUE!</v>
      </c>
      <c r="BQ1296" s="16" t="e">
        <f>IF(AY1296="R", $CA1296, IF(OR(AY1296="P", AY1296="T", AY1296="N"), 0, IF($C1296="DM", $T1296, IF(OR(AY1296="Y", AY1296="IR"),$AM1296,IF(AY1296="C", IF($BI1296="Y", IF($AF1296="N/A", $Q1296, $AF1296), IF($AG1296="N/A", $T1296,$AG1296)))))))</f>
        <v>#VALUE!</v>
      </c>
      <c r="BR1296" s="16" t="e">
        <f>IF(AZ1296="R", $CA1296, IF(OR(AZ1296="P", AZ1296="T", AZ1296="N"), 0, IF($C1296="DM", $T1296, IF(OR(AZ1296="Y", AZ1296="IR"),$AM1296,IF(AZ1296="C", IF($BI1296="Y", IF($AF1296="N/A", $Q1296, $AF1296), IF($AG1296="N/A", $T1296,$AG1296)))))))</f>
        <v>#VALUE!</v>
      </c>
      <c r="BS1296" s="16" t="e">
        <f>IF(BA1296="R", $CA1296, IF(OR(BA1296="P", BA1296="T", BA1296="N"), 0, IF($C1296="DM", $T1296, IF(OR(BA1296="Y", BA1296="IR"),$AM1296,IF(BA1296="C", IF($BI1296="Y", IF($AF1296="N/A", $Q1296, $AF1296), IF($AG1296="N/A", $T1296,$AG1296)))))))</f>
        <v>#VALUE!</v>
      </c>
      <c r="BT1296" s="16" t="e">
        <f>IF(BB1296="R", $CA1296, IF(OR(BB1296="P", BB1296="T", BB1296="N"), 0, IF($C1296="DM", $T1296, IF(OR(BB1296="Y", BB1296="IR"),$AM1296,IF(BB1296="C", IF($BI1296="Y", IF($BA1296="C", IF($AF1296="N/A", $Q1296, $AF1296), IF($AF1296="N/A", $T1296, $AM1296)), IF($AG1296="N/A", $T1296,$AG1296)))))))</f>
        <v>#VALUE!</v>
      </c>
      <c r="BU1296" s="16" t="e">
        <f>IF(BC1296="R", $CA1296, IF(OR(BC1296="P", BC1296="T", BC1296="N"), 0, IF($C1296="DM", $T1296, IF(OR(BC1296="Y", BC1296="IR"),$AM1296,IF(BC1296="C", IF($BI1296="Y", IF($BA1296="C", IF($AF1296="N/A", $Q1296, $AF1296), IF($AF1296="N/A", $T1296, $AM1296)), IF($AG1296="N/A", $T1296,$AG1296)))))))</f>
        <v>#VALUE!</v>
      </c>
      <c r="BV1296" s="16" t="e">
        <f>IF(BD1296="R", $CA1296, IF(OR(BD1296="P", BD1296="T", BD1296="N"), 0, IF($C1296="DM", $T1296, IF(OR(BD1296="Y", BD1296="IR"),$AM1296,IF(BD1296="C", IF($BI1296="Y", IF($BA1296="C", IF($AF1296="N/A", $Q1296, $AF1296), IF($AF1296="N/A", $T1296, $AM1296)), IF($AG1296="N/A", $T1296,$AG1296)))))))</f>
        <v>#VALUE!</v>
      </c>
      <c r="BW1296" s="16" t="e">
        <f>IF(BE1296="R", $CA1296, IF(OR(BE1296="P", BE1296="T", BE1296="N"), 0, IF($C1296="DM", $T1296, IF(OR(BE1296="Y", BE1296="IR"),$AM1296,IF(BE1296="C", IF($BI1296="Y", IF($BA1296="C", IF($AF1296="N/A", $Q1296, $AF1296), IF($AF1296="N/A", $T1296, $AM1296)), IF($AG1296="N/A", $T1296,$AG1296)))))))</f>
        <v>#VALUE!</v>
      </c>
      <c r="BX1296" s="16" t="e">
        <f>IF(BF1296="R", $CA1296, IF(OR(BF1296="P", BF1296="T", BF1296="N"), 0, IF($C1296="DM", $T1296, IF(OR(BF1296="Y", BF1296="IR"),$AM1296,IF(BF1296="C", IF($BI1296="Y", IF($BA1296="C", IF($AF1296="N/A", $Q1296, $AF1296), IF($AF1296="N/A", $T1296, $AM1296)), IF($AG1296="N/A", $T1296,$AG1296)))))))</f>
        <v>#VALUE!</v>
      </c>
      <c r="BY1296" s="16" t="e">
        <f>IF(BG1296="R", $CA1296, IF(OR(BG1296="P", BG1296="T", BG1296="N"), 0, IF($C1296="DM", $T1296, IF(OR(BG1296="Y", BG1296="IR"),$AM1296,IF(BG1296="C", IF($BI1296="Y", IF($BA1296="C", IF($AF1296="N/A", $Q1296, $AF1296), IF($AF1296="N/A", $T1296, $AM1296)), IF($AG1296="N/A", $T1296,$AG1296)))))))</f>
        <v>#VALUE!</v>
      </c>
      <c r="BZ1296" s="16" t="e">
        <f>IF(BH1296="R", $CA1296, IF(OR(BH1296="P", BH1296="T", BH1296="N"), 0, IF($C1296="DM", $T1296, IF(OR(BH1296="Y", BH1296="IR"),$AM1296,IF(BH1296="C", IF($BI1296="Y", IF($BA1296="C", IF($AF1296="N/A", $Q1296, $AF1296), IF($AF1296="N/A", $T1296, $AM1296)), IF($AG1296="N/A", $T1296,$AG1296)))))))</f>
        <v>#VALUE!</v>
      </c>
      <c r="CA1296" s="15" t="s">
        <v>75</v>
      </c>
      <c r="CB1296" s="16" t="e">
        <f>BZ1296</f>
        <v>#VALUE!</v>
      </c>
      <c r="CC1296" s="15" t="str">
        <f>IF(OR($BH1296="T", $BH1296="R"), 0, IF($BH1296="C", IF($BI1296="Y", IF($BA1296="C", 0, IF(AF1296="N/A", Q1296-T1296, AF1296-AG1296)), IF($AF1296="N/A", U1296, AH1296)), AN1296))</f>
        <v>N/A</v>
      </c>
      <c r="CD1296" s="15" t="str">
        <f>IF(OR($BH1296="T", $BH1296="R"), 0, IF($BH1296="C", IF($BI1296="Y", 0, IF($AF1296="N/A", V1296, AI1296)), AO1296))</f>
        <v>N/A</v>
      </c>
      <c r="CE1296" s="15" t="str">
        <f>IF(OR($BH1296="T", $BH1296="R"), 0, IF($BH1296="C", IF($BI1296="Y", 0, IF($AF1296="N/A", W1296, AJ1296)), AP1296))</f>
        <v>N/A</v>
      </c>
      <c r="CF1296" s="15" t="str">
        <f>IF(OR($BH1296="T", $BH1296="R"), 0, IF($BH1296="C", IF($BI1296="Y", 0, IF($AF1296="N/A", X1296, AK1296)), AQ1296))</f>
        <v>N/A</v>
      </c>
    </row>
    <row r="1297" spans="1:84" x14ac:dyDescent="0.25">
      <c r="A1297" s="14">
        <v>6274</v>
      </c>
      <c r="B1297" s="15"/>
      <c r="C1297" s="15"/>
      <c r="D1297" s="15"/>
      <c r="E1297" s="15" t="e">
        <f>VLOOKUP(B1297, 'Rookie Year'!$A$2:$B$55679,2,FALSE)</f>
        <v>#N/A</v>
      </c>
      <c r="F1297" s="15">
        <v>2024</v>
      </c>
      <c r="G1297" s="15" t="s">
        <v>42</v>
      </c>
      <c r="H1297" s="15"/>
      <c r="I1297" s="16"/>
      <c r="J1297" s="15"/>
      <c r="K1297" s="17">
        <f>IF(AND(G1297&lt;&gt;"N",R1297="N/A"), IF(I1297&lt;4, 0, 0.25),IF(I1297=1, IF(J1297=1,0.25, 0.25), IF(I1297&lt;13, 0.25, IF(I1297&lt;26, 0.4, IF(I1297&lt;51, 0.6, 0.75)))))</f>
        <v>0.25</v>
      </c>
      <c r="L1297" s="16">
        <f>I1297-M1297</f>
        <v>0</v>
      </c>
      <c r="M1297" s="16">
        <f>ROUNDUP(I1297*K1297,0)</f>
        <v>0</v>
      </c>
      <c r="N1297" s="16">
        <f>M1297*J1297</f>
        <v>0</v>
      </c>
      <c r="O1297" s="16">
        <v>0</v>
      </c>
      <c r="P1297" s="16">
        <v>0</v>
      </c>
      <c r="Q1297" s="16">
        <f>N1297-O1297-P1297</f>
        <v>0</v>
      </c>
      <c r="R1297" s="15" t="s">
        <v>75</v>
      </c>
      <c r="S1297" s="15">
        <f>IF(R1297="N/A", J1297-($B$1-F1297), J1297-($B$1-R1297))</f>
        <v>0</v>
      </c>
      <c r="T1297" s="16" t="str">
        <f>IF($S1297&lt;1, "N/A", $M1297)</f>
        <v>N/A</v>
      </c>
      <c r="U1297" s="16" t="str">
        <f>IF($S1297&lt;2, "N/A", $M1297)</f>
        <v>N/A</v>
      </c>
      <c r="V1297" s="16" t="str">
        <f>IF($S1297&lt;3, "N/A", $M1297)</f>
        <v>N/A</v>
      </c>
      <c r="W1297" s="16" t="str">
        <f>IF($S1297&lt;4, "N/A", $M1297)</f>
        <v>N/A</v>
      </c>
      <c r="X1297" s="16" t="str">
        <f>IF($S1297&lt;5, "N/A", $M1297)</f>
        <v>N/A</v>
      </c>
      <c r="Y1297" s="15" t="str">
        <f>IF(SUM(T1297:X1297)&lt;&gt;Q1297, "CHECK", "OK")</f>
        <v>OK</v>
      </c>
      <c r="Z1297" s="15" t="str">
        <f>IF(F1297=$B$1, "No", IF(S1297=1, "Yes", "No"))</f>
        <v>No</v>
      </c>
      <c r="AA1297" s="18" t="str">
        <f>IF(C1297="DM", "N/A", IF(Z1297="No","N/A",VLOOKUP(B1297,'Extension List'!$A$3:$R$1972,18,FALSE)))</f>
        <v>N/A</v>
      </c>
      <c r="AB1297" s="15" t="str">
        <f>IF(C1297="DM", "N/A", IF(Z1297="No","N/A",VLOOKUP(B1297,'Extension List'!$A$3:$T$1972,20,FALSE)))</f>
        <v>N/A</v>
      </c>
      <c r="AC1297" s="15" t="str">
        <f>IF(AA1297="N/A", "N/A", 0)</f>
        <v>N/A</v>
      </c>
      <c r="AD1297" s="16" t="str">
        <f>IF(AE1297="N/A", "N/A", AA1297-AE1297)</f>
        <v>N/A</v>
      </c>
      <c r="AE1297" s="16" t="str">
        <f>IF(AA1297="N/A", "N/A", IF(AC1297&gt;0, IF(AA1297&lt;13, ROUNDUP(0.25*AA1297,0), IF(AA1297&lt;26, ROUNDUP(0.4*AA1297,0), IF(AA1297&lt;51, ROUNDUP(0.6*AA1297,0), ROUNDUP(0.75*AA1297,0)))), "N/A"))</f>
        <v>N/A</v>
      </c>
      <c r="AF1297" s="16" t="str">
        <f>IF(AD1297="N/A","N/A", (AE1297*AC1297)+Q1297)</f>
        <v>N/A</v>
      </c>
      <c r="AG1297" s="16" t="str">
        <f>IF($AF1297="N/A", "N/A", "TBC")</f>
        <v>N/A</v>
      </c>
      <c r="AH1297" s="16" t="str">
        <f>IF($AF1297="N/A", "N/A", "TBC")</f>
        <v>N/A</v>
      </c>
      <c r="AI1297" s="16" t="str">
        <f>IF($AF1297="N/A","N/A",IF(AC1297&gt;1,"TBC","N/A"))</f>
        <v>N/A</v>
      </c>
      <c r="AJ1297" s="16" t="str">
        <f>IF($AF1297="N/A","N/A",IF(AC1297&gt;2,"TBC","N/A"))</f>
        <v>N/A</v>
      </c>
      <c r="AK1297" s="16" t="str">
        <f>IF($AF1297="N/A","N/A",IF(AC1297&gt;3,"TBC","N/A"))</f>
        <v>N/A</v>
      </c>
      <c r="AL1297" s="16" t="str">
        <f>IF(AC1297="N/A","N/A",IF(AC1297&gt;0,IF(SUM(AG1297:AK1297)&lt;&gt;AF1297,"CHECK","OK"),"N/A"))</f>
        <v>N/A</v>
      </c>
      <c r="AM1297" s="16" t="e">
        <f>IF(AD1297="N/A", L1297+T1297, L1297+AG1297)</f>
        <v>#VALUE!</v>
      </c>
      <c r="AN1297" s="16" t="str">
        <f>IF(AD1297="N/A", IF(U1297="N/A", "N/A", L1297+U1297), AD1297+AH1297)</f>
        <v>N/A</v>
      </c>
      <c r="AO1297" s="16" t="str">
        <f>IF(AD1297="N/A", IF(V1297="N/A", "N/A", L1297+V1297), IF(AI1297="N/A", "N/A", AD1297+AI1297))</f>
        <v>N/A</v>
      </c>
      <c r="AP1297" s="16" t="str">
        <f>IF(AD1297="N/A", IF(W1297="N/A", "N/A", L1297+W1297), IF(AJ1297="N/A", "N/A", AD1297+AJ1297))</f>
        <v>N/A</v>
      </c>
      <c r="AQ1297" s="16" t="str">
        <f>IF(AD1297="N/A", IF(X1297="N/A", "N/A", L1297+X1297), IF(AK1297="N/A", "N/A", AD1297+AK1297))</f>
        <v>N/A</v>
      </c>
      <c r="AR1297" s="15" t="s">
        <v>40</v>
      </c>
      <c r="AS1297" s="15" t="s">
        <v>40</v>
      </c>
      <c r="AT1297" s="15" t="s">
        <v>40</v>
      </c>
      <c r="AU1297" s="15" t="s">
        <v>40</v>
      </c>
      <c r="AV1297" s="15" t="s">
        <v>40</v>
      </c>
      <c r="AW1297" s="15" t="s">
        <v>40</v>
      </c>
      <c r="AX1297" s="15" t="s">
        <v>40</v>
      </c>
      <c r="AY1297" s="15" t="s">
        <v>40</v>
      </c>
      <c r="AZ1297" s="15" t="s">
        <v>40</v>
      </c>
      <c r="BA1297" s="15" t="s">
        <v>40</v>
      </c>
      <c r="BB1297" s="15" t="s">
        <v>40</v>
      </c>
      <c r="BC1297" s="15" t="s">
        <v>40</v>
      </c>
      <c r="BD1297" s="15" t="s">
        <v>40</v>
      </c>
      <c r="BE1297" s="15" t="s">
        <v>40</v>
      </c>
      <c r="BF1297" s="15" t="s">
        <v>40</v>
      </c>
      <c r="BG1297" s="15" t="s">
        <v>40</v>
      </c>
      <c r="BH1297" s="15" t="s">
        <v>40</v>
      </c>
      <c r="BJ1297" s="16" t="e">
        <f>IF(AR1297="R", $CA1297, IF(OR(AR1297="P", AR1297="T", AR1297="N"), 0, IF($C1297="DM", $T1297, IF(OR(AR1297="Y", AR1297="IR"),$AM1297,IF(AR1297="C", IF($BI1297="Y", IF($AF1297="N/A", $Q1297, $AF1297), IF($AG1297="N/A", $T1297,$AG1297)))))))</f>
        <v>#VALUE!</v>
      </c>
      <c r="BK1297" s="16" t="e">
        <f>IF(AS1297="R", $CA1297, IF(OR(AS1297="P", AS1297="T", AS1297="N"), 0, IF($C1297="DM", $T1297, IF(OR(AS1297="Y", AS1297="IR"),$AM1297,IF(AS1297="C", IF($BI1297="Y", IF($AF1297="N/A", $Q1297, $AF1297), IF($AG1297="N/A", $T1297,$AG1297)))))))</f>
        <v>#VALUE!</v>
      </c>
      <c r="BL1297" s="16" t="e">
        <f>IF(AT1297="R", $CA1297, IF(OR(AT1297="P", AT1297="T", AT1297="N"), 0, IF($C1297="DM", $T1297, IF(OR(AT1297="Y", AT1297="IR"),$AM1297,IF(AT1297="C", IF($BI1297="Y", IF($AF1297="N/A", $Q1297, $AF1297), IF($AG1297="N/A", $T1297,$AG1297)))))))</f>
        <v>#VALUE!</v>
      </c>
      <c r="BM1297" s="16" t="e">
        <f>IF(AU1297="R", $CA1297, IF(OR(AU1297="P", AU1297="T", AU1297="N"), 0, IF($C1297="DM", $T1297, IF(OR(AU1297="Y", AU1297="IR"),$AM1297,IF(AU1297="C", IF($BI1297="Y", IF($AF1297="N/A", $Q1297, $AF1297), IF($AG1297="N/A", $T1297,$AG1297)))))))</f>
        <v>#VALUE!</v>
      </c>
      <c r="BN1297" s="16" t="e">
        <f>IF(AV1297="R", $CA1297, IF(OR(AV1297="P", AV1297="T", AV1297="N"), 0, IF($C1297="DM", $T1297, IF(OR(AV1297="Y", AV1297="IR"),$AM1297,IF(AV1297="C", IF($BI1297="Y", IF($AF1297="N/A", $Q1297, $AF1297), IF($AG1297="N/A", $T1297,$AG1297)))))))</f>
        <v>#VALUE!</v>
      </c>
      <c r="BO1297" s="16" t="e">
        <f>IF(AW1297="R", $CA1297, IF(OR(AW1297="P", AW1297="T", AW1297="N"), 0, IF($C1297="DM", $T1297, IF(OR(AW1297="Y", AW1297="IR"),$AM1297,IF(AW1297="C", IF($BI1297="Y", IF($AF1297="N/A", $Q1297, $AF1297), IF($AG1297="N/A", $T1297,$AG1297)))))))</f>
        <v>#VALUE!</v>
      </c>
      <c r="BP1297" s="16" t="e">
        <f>IF(AX1297="R", $CA1297, IF(OR(AX1297="P", AX1297="T", AX1297="N"), 0, IF($C1297="DM", $T1297, IF(OR(AX1297="Y", AX1297="IR"),$AM1297,IF(AX1297="C", IF($BI1297="Y", IF($AF1297="N/A", $Q1297, $AF1297), IF($AG1297="N/A", $T1297,$AG1297)))))))</f>
        <v>#VALUE!</v>
      </c>
      <c r="BQ1297" s="16" t="e">
        <f>IF(AY1297="R", $CA1297, IF(OR(AY1297="P", AY1297="T", AY1297="N"), 0, IF($C1297="DM", $T1297, IF(OR(AY1297="Y", AY1297="IR"),$AM1297,IF(AY1297="C", IF($BI1297="Y", IF($AF1297="N/A", $Q1297, $AF1297), IF($AG1297="N/A", $T1297,$AG1297)))))))</f>
        <v>#VALUE!</v>
      </c>
      <c r="BR1297" s="16" t="e">
        <f>IF(AZ1297="R", $CA1297, IF(OR(AZ1297="P", AZ1297="T", AZ1297="N"), 0, IF($C1297="DM", $T1297, IF(OR(AZ1297="Y", AZ1297="IR"),$AM1297,IF(AZ1297="C", IF($BI1297="Y", IF($AF1297="N/A", $Q1297, $AF1297), IF($AG1297="N/A", $T1297,$AG1297)))))))</f>
        <v>#VALUE!</v>
      </c>
      <c r="BS1297" s="16" t="e">
        <f>IF(BA1297="R", $CA1297, IF(OR(BA1297="P", BA1297="T", BA1297="N"), 0, IF($C1297="DM", $T1297, IF(OR(BA1297="Y", BA1297="IR"),$AM1297,IF(BA1297="C", IF($BI1297="Y", IF($AF1297="N/A", $Q1297, $AF1297), IF($AG1297="N/A", $T1297,$AG1297)))))))</f>
        <v>#VALUE!</v>
      </c>
      <c r="BT1297" s="16" t="e">
        <f>IF(BB1297="R", $CA1297, IF(OR(BB1297="P", BB1297="T", BB1297="N"), 0, IF($C1297="DM", $T1297, IF(OR(BB1297="Y", BB1297="IR"),$AM1297,IF(BB1297="C", IF($BI1297="Y", IF($BA1297="C", IF($AF1297="N/A", $Q1297, $AF1297), IF($AF1297="N/A", $T1297, $AM1297)), IF($AG1297="N/A", $T1297,$AG1297)))))))</f>
        <v>#VALUE!</v>
      </c>
      <c r="BU1297" s="16" t="e">
        <f>IF(BC1297="R", $CA1297, IF(OR(BC1297="P", BC1297="T", BC1297="N"), 0, IF($C1297="DM", $T1297, IF(OR(BC1297="Y", BC1297="IR"),$AM1297,IF(BC1297="C", IF($BI1297="Y", IF($BA1297="C", IF($AF1297="N/A", $Q1297, $AF1297), IF($AF1297="N/A", $T1297, $AM1297)), IF($AG1297="N/A", $T1297,$AG1297)))))))</f>
        <v>#VALUE!</v>
      </c>
      <c r="BV1297" s="16" t="e">
        <f>IF(BD1297="R", $CA1297, IF(OR(BD1297="P", BD1297="T", BD1297="N"), 0, IF($C1297="DM", $T1297, IF(OR(BD1297="Y", BD1297="IR"),$AM1297,IF(BD1297="C", IF($BI1297="Y", IF($BA1297="C", IF($AF1297="N/A", $Q1297, $AF1297), IF($AF1297="N/A", $T1297, $AM1297)), IF($AG1297="N/A", $T1297,$AG1297)))))))</f>
        <v>#VALUE!</v>
      </c>
      <c r="BW1297" s="16" t="e">
        <f>IF(BE1297="R", $CA1297, IF(OR(BE1297="P", BE1297="T", BE1297="N"), 0, IF($C1297="DM", $T1297, IF(OR(BE1297="Y", BE1297="IR"),$AM1297,IF(BE1297="C", IF($BI1297="Y", IF($BA1297="C", IF($AF1297="N/A", $Q1297, $AF1297), IF($AF1297="N/A", $T1297, $AM1297)), IF($AG1297="N/A", $T1297,$AG1297)))))))</f>
        <v>#VALUE!</v>
      </c>
      <c r="BX1297" s="16" t="e">
        <f>IF(BF1297="R", $CA1297, IF(OR(BF1297="P", BF1297="T", BF1297="N"), 0, IF($C1297="DM", $T1297, IF(OR(BF1297="Y", BF1297="IR"),$AM1297,IF(BF1297="C", IF($BI1297="Y", IF($BA1297="C", IF($AF1297="N/A", $Q1297, $AF1297), IF($AF1297="N/A", $T1297, $AM1297)), IF($AG1297="N/A", $T1297,$AG1297)))))))</f>
        <v>#VALUE!</v>
      </c>
      <c r="BY1297" s="16" t="e">
        <f>IF(BG1297="R", $CA1297, IF(OR(BG1297="P", BG1297="T", BG1297="N"), 0, IF($C1297="DM", $T1297, IF(OR(BG1297="Y", BG1297="IR"),$AM1297,IF(BG1297="C", IF($BI1297="Y", IF($BA1297="C", IF($AF1297="N/A", $Q1297, $AF1297), IF($AF1297="N/A", $T1297, $AM1297)), IF($AG1297="N/A", $T1297,$AG1297)))))))</f>
        <v>#VALUE!</v>
      </c>
      <c r="BZ1297" s="16" t="e">
        <f>IF(BH1297="R", $CA1297, IF(OR(BH1297="P", BH1297="T", BH1297="N"), 0, IF($C1297="DM", $T1297, IF(OR(BH1297="Y", BH1297="IR"),$AM1297,IF(BH1297="C", IF($BI1297="Y", IF($BA1297="C", IF($AF1297="N/A", $Q1297, $AF1297), IF($AF1297="N/A", $T1297, $AM1297)), IF($AG1297="N/A", $T1297,$AG1297)))))))</f>
        <v>#VALUE!</v>
      </c>
      <c r="CA1297" s="15" t="s">
        <v>75</v>
      </c>
      <c r="CB1297" s="16" t="e">
        <f>BZ1297</f>
        <v>#VALUE!</v>
      </c>
      <c r="CC1297" s="15" t="str">
        <f>IF(OR($BH1297="T", $BH1297="R"), 0, IF($BH1297="C", IF($BI1297="Y", IF($BA1297="C", 0, IF(AF1297="N/A", Q1297-T1297, AF1297-AG1297)), IF($AF1297="N/A", U1297, AH1297)), AN1297))</f>
        <v>N/A</v>
      </c>
      <c r="CD1297" s="15" t="str">
        <f>IF(OR($BH1297="T", $BH1297="R"), 0, IF($BH1297="C", IF($BI1297="Y", 0, IF($AF1297="N/A", V1297, AI1297)), AO1297))</f>
        <v>N/A</v>
      </c>
      <c r="CE1297" s="15" t="str">
        <f>IF(OR($BH1297="T", $BH1297="R"), 0, IF($BH1297="C", IF($BI1297="Y", 0, IF($AF1297="N/A", W1297, AJ1297)), AP1297))</f>
        <v>N/A</v>
      </c>
      <c r="CF1297" s="15" t="str">
        <f>IF(OR($BH1297="T", $BH1297="R"), 0, IF($BH1297="C", IF($BI1297="Y", 0, IF($AF1297="N/A", X1297, AK1297)), AQ1297))</f>
        <v>N/A</v>
      </c>
    </row>
    <row r="1298" spans="1:84" x14ac:dyDescent="0.25">
      <c r="A1298" s="14">
        <v>6275</v>
      </c>
      <c r="B1298" s="15"/>
      <c r="C1298" s="15"/>
      <c r="D1298" s="15"/>
      <c r="E1298" s="15" t="e">
        <f>VLOOKUP(B1298, 'Rookie Year'!$A$2:$B$55679,2,FALSE)</f>
        <v>#N/A</v>
      </c>
      <c r="F1298" s="15">
        <v>2024</v>
      </c>
      <c r="G1298" s="15" t="s">
        <v>42</v>
      </c>
      <c r="H1298" s="15"/>
      <c r="I1298" s="16"/>
      <c r="J1298" s="15"/>
      <c r="K1298" s="17">
        <f>IF(AND(G1298&lt;&gt;"N",R1298="N/A"), IF(I1298&lt;4, 0, 0.25),IF(I1298=1, IF(J1298=1,0.25, 0.25), IF(I1298&lt;13, 0.25, IF(I1298&lt;26, 0.4, IF(I1298&lt;51, 0.6, 0.75)))))</f>
        <v>0.25</v>
      </c>
      <c r="L1298" s="16">
        <f>I1298-M1298</f>
        <v>0</v>
      </c>
      <c r="M1298" s="16">
        <f>ROUNDUP(I1298*K1298,0)</f>
        <v>0</v>
      </c>
      <c r="N1298" s="16">
        <f>M1298*J1298</f>
        <v>0</v>
      </c>
      <c r="O1298" s="16">
        <v>0</v>
      </c>
      <c r="P1298" s="16">
        <v>0</v>
      </c>
      <c r="Q1298" s="16">
        <f>N1298-O1298-P1298</f>
        <v>0</v>
      </c>
      <c r="R1298" s="15" t="s">
        <v>75</v>
      </c>
      <c r="S1298" s="15">
        <f>IF(R1298="N/A", J1298-($B$1-F1298), J1298-($B$1-R1298))</f>
        <v>0</v>
      </c>
      <c r="T1298" s="16" t="str">
        <f>IF($S1298&lt;1, "N/A", $M1298)</f>
        <v>N/A</v>
      </c>
      <c r="U1298" s="16" t="str">
        <f>IF($S1298&lt;2, "N/A", $M1298)</f>
        <v>N/A</v>
      </c>
      <c r="V1298" s="16" t="str">
        <f>IF($S1298&lt;3, "N/A", $M1298)</f>
        <v>N/A</v>
      </c>
      <c r="W1298" s="16" t="str">
        <f>IF($S1298&lt;4, "N/A", $M1298)</f>
        <v>N/A</v>
      </c>
      <c r="X1298" s="16" t="str">
        <f>IF($S1298&lt;5, "N/A", $M1298)</f>
        <v>N/A</v>
      </c>
      <c r="Y1298" s="15" t="str">
        <f>IF(SUM(T1298:X1298)&lt;&gt;Q1298, "CHECK", "OK")</f>
        <v>OK</v>
      </c>
      <c r="Z1298" s="15" t="str">
        <f>IF(F1298=$B$1, "No", IF(S1298=1, "Yes", "No"))</f>
        <v>No</v>
      </c>
      <c r="AA1298" s="18" t="str">
        <f>IF(C1298="DM", "N/A", IF(Z1298="No","N/A",VLOOKUP(B1298,'Extension List'!$A$3:$R$1972,18,FALSE)))</f>
        <v>N/A</v>
      </c>
      <c r="AB1298" s="15" t="str">
        <f>IF(C1298="DM", "N/A", IF(Z1298="No","N/A",VLOOKUP(B1298,'Extension List'!$A$3:$T$1972,20,FALSE)))</f>
        <v>N/A</v>
      </c>
      <c r="AC1298" s="15" t="str">
        <f>IF(AA1298="N/A", "N/A", 0)</f>
        <v>N/A</v>
      </c>
      <c r="AD1298" s="16" t="str">
        <f>IF(AE1298="N/A", "N/A", AA1298-AE1298)</f>
        <v>N/A</v>
      </c>
      <c r="AE1298" s="16" t="str">
        <f>IF(AA1298="N/A", "N/A", IF(AC1298&gt;0, IF(AA1298&lt;13, ROUNDUP(0.25*AA1298,0), IF(AA1298&lt;26, ROUNDUP(0.4*AA1298,0), IF(AA1298&lt;51, ROUNDUP(0.6*AA1298,0), ROUNDUP(0.75*AA1298,0)))), "N/A"))</f>
        <v>N/A</v>
      </c>
      <c r="AF1298" s="16" t="str">
        <f>IF(AD1298="N/A","N/A", (AE1298*AC1298)+Q1298)</f>
        <v>N/A</v>
      </c>
      <c r="AG1298" s="16" t="str">
        <f>IF($AF1298="N/A", "N/A", "TBC")</f>
        <v>N/A</v>
      </c>
      <c r="AH1298" s="16" t="str">
        <f>IF($AF1298="N/A", "N/A", "TBC")</f>
        <v>N/A</v>
      </c>
      <c r="AI1298" s="16" t="str">
        <f>IF($AF1298="N/A","N/A",IF(AC1298&gt;1,"TBC","N/A"))</f>
        <v>N/A</v>
      </c>
      <c r="AJ1298" s="16" t="str">
        <f>IF($AF1298="N/A","N/A",IF(AC1298&gt;2,"TBC","N/A"))</f>
        <v>N/A</v>
      </c>
      <c r="AK1298" s="16" t="str">
        <f>IF($AF1298="N/A","N/A",IF(AC1298&gt;3,"TBC","N/A"))</f>
        <v>N/A</v>
      </c>
      <c r="AL1298" s="16" t="str">
        <f>IF(AC1298="N/A","N/A",IF(AC1298&gt;0,IF(SUM(AG1298:AK1298)&lt;&gt;AF1298,"CHECK","OK"),"N/A"))</f>
        <v>N/A</v>
      </c>
      <c r="AM1298" s="16" t="e">
        <f>IF(AD1298="N/A", L1298+T1298, L1298+AG1298)</f>
        <v>#VALUE!</v>
      </c>
      <c r="AN1298" s="16" t="str">
        <f>IF(AD1298="N/A", IF(U1298="N/A", "N/A", L1298+U1298), AD1298+AH1298)</f>
        <v>N/A</v>
      </c>
      <c r="AO1298" s="16" t="str">
        <f>IF(AD1298="N/A", IF(V1298="N/A", "N/A", L1298+V1298), IF(AI1298="N/A", "N/A", AD1298+AI1298))</f>
        <v>N/A</v>
      </c>
      <c r="AP1298" s="16" t="str">
        <f>IF(AD1298="N/A", IF(W1298="N/A", "N/A", L1298+W1298), IF(AJ1298="N/A", "N/A", AD1298+AJ1298))</f>
        <v>N/A</v>
      </c>
      <c r="AQ1298" s="16" t="str">
        <f>IF(AD1298="N/A", IF(X1298="N/A", "N/A", L1298+X1298), IF(AK1298="N/A", "N/A", AD1298+AK1298))</f>
        <v>N/A</v>
      </c>
      <c r="AR1298" s="15" t="s">
        <v>40</v>
      </c>
      <c r="AS1298" s="15" t="s">
        <v>40</v>
      </c>
      <c r="AT1298" s="15" t="s">
        <v>40</v>
      </c>
      <c r="AU1298" s="15" t="s">
        <v>40</v>
      </c>
      <c r="AV1298" s="15" t="s">
        <v>40</v>
      </c>
      <c r="AW1298" s="15" t="s">
        <v>40</v>
      </c>
      <c r="AX1298" s="15" t="s">
        <v>40</v>
      </c>
      <c r="AY1298" s="15" t="s">
        <v>40</v>
      </c>
      <c r="AZ1298" s="15" t="s">
        <v>40</v>
      </c>
      <c r="BA1298" s="15" t="s">
        <v>40</v>
      </c>
      <c r="BB1298" s="15" t="s">
        <v>40</v>
      </c>
      <c r="BC1298" s="15" t="s">
        <v>40</v>
      </c>
      <c r="BD1298" s="15" t="s">
        <v>40</v>
      </c>
      <c r="BE1298" s="15" t="s">
        <v>40</v>
      </c>
      <c r="BF1298" s="15" t="s">
        <v>40</v>
      </c>
      <c r="BG1298" s="15" t="s">
        <v>40</v>
      </c>
      <c r="BH1298" s="15" t="s">
        <v>40</v>
      </c>
      <c r="BJ1298" s="16" t="e">
        <f>IF(AR1298="R", $CA1298, IF(OR(AR1298="P", AR1298="T", AR1298="N"), 0, IF($C1298="DM", $T1298, IF(OR(AR1298="Y", AR1298="IR"),$AM1298,IF(AR1298="C", IF($BI1298="Y", IF($AF1298="N/A", $Q1298, $AF1298), IF($AG1298="N/A", $T1298,$AG1298)))))))</f>
        <v>#VALUE!</v>
      </c>
      <c r="BK1298" s="16" t="e">
        <f>IF(AS1298="R", $CA1298, IF(OR(AS1298="P", AS1298="T", AS1298="N"), 0, IF($C1298="DM", $T1298, IF(OR(AS1298="Y", AS1298="IR"),$AM1298,IF(AS1298="C", IF($BI1298="Y", IF($AF1298="N/A", $Q1298, $AF1298), IF($AG1298="N/A", $T1298,$AG1298)))))))</f>
        <v>#VALUE!</v>
      </c>
      <c r="BL1298" s="16" t="e">
        <f>IF(AT1298="R", $CA1298, IF(OR(AT1298="P", AT1298="T", AT1298="N"), 0, IF($C1298="DM", $T1298, IF(OR(AT1298="Y", AT1298="IR"),$AM1298,IF(AT1298="C", IF($BI1298="Y", IF($AF1298="N/A", $Q1298, $AF1298), IF($AG1298="N/A", $T1298,$AG1298)))))))</f>
        <v>#VALUE!</v>
      </c>
      <c r="BM1298" s="16" t="e">
        <f>IF(AU1298="R", $CA1298, IF(OR(AU1298="P", AU1298="T", AU1298="N"), 0, IF($C1298="DM", $T1298, IF(OR(AU1298="Y", AU1298="IR"),$AM1298,IF(AU1298="C", IF($BI1298="Y", IF($AF1298="N/A", $Q1298, $AF1298), IF($AG1298="N/A", $T1298,$AG1298)))))))</f>
        <v>#VALUE!</v>
      </c>
      <c r="BN1298" s="16" t="e">
        <f>IF(AV1298="R", $CA1298, IF(OR(AV1298="P", AV1298="T", AV1298="N"), 0, IF($C1298="DM", $T1298, IF(OR(AV1298="Y", AV1298="IR"),$AM1298,IF(AV1298="C", IF($BI1298="Y", IF($AF1298="N/A", $Q1298, $AF1298), IF($AG1298="N/A", $T1298,$AG1298)))))))</f>
        <v>#VALUE!</v>
      </c>
      <c r="BO1298" s="16" t="e">
        <f>IF(AW1298="R", $CA1298, IF(OR(AW1298="P", AW1298="T", AW1298="N"), 0, IF($C1298="DM", $T1298, IF(OR(AW1298="Y", AW1298="IR"),$AM1298,IF(AW1298="C", IF($BI1298="Y", IF($AF1298="N/A", $Q1298, $AF1298), IF($AG1298="N/A", $T1298,$AG1298)))))))</f>
        <v>#VALUE!</v>
      </c>
      <c r="BP1298" s="16" t="e">
        <f>IF(AX1298="R", $CA1298, IF(OR(AX1298="P", AX1298="T", AX1298="N"), 0, IF($C1298="DM", $T1298, IF(OR(AX1298="Y", AX1298="IR"),$AM1298,IF(AX1298="C", IF($BI1298="Y", IF($AF1298="N/A", $Q1298, $AF1298), IF($AG1298="N/A", $T1298,$AG1298)))))))</f>
        <v>#VALUE!</v>
      </c>
      <c r="BQ1298" s="16" t="e">
        <f>IF(AY1298="R", $CA1298, IF(OR(AY1298="P", AY1298="T", AY1298="N"), 0, IF($C1298="DM", $T1298, IF(OR(AY1298="Y", AY1298="IR"),$AM1298,IF(AY1298="C", IF($BI1298="Y", IF($AF1298="N/A", $Q1298, $AF1298), IF($AG1298="N/A", $T1298,$AG1298)))))))</f>
        <v>#VALUE!</v>
      </c>
      <c r="BR1298" s="16" t="e">
        <f>IF(AZ1298="R", $CA1298, IF(OR(AZ1298="P", AZ1298="T", AZ1298="N"), 0, IF($C1298="DM", $T1298, IF(OR(AZ1298="Y", AZ1298="IR"),$AM1298,IF(AZ1298="C", IF($BI1298="Y", IF($AF1298="N/A", $Q1298, $AF1298), IF($AG1298="N/A", $T1298,$AG1298)))))))</f>
        <v>#VALUE!</v>
      </c>
      <c r="BS1298" s="16" t="e">
        <f>IF(BA1298="R", $CA1298, IF(OR(BA1298="P", BA1298="T", BA1298="N"), 0, IF($C1298="DM", $T1298, IF(OR(BA1298="Y", BA1298="IR"),$AM1298,IF(BA1298="C", IF($BI1298="Y", IF($AF1298="N/A", $Q1298, $AF1298), IF($AG1298="N/A", $T1298,$AG1298)))))))</f>
        <v>#VALUE!</v>
      </c>
      <c r="BT1298" s="16" t="e">
        <f>IF(BB1298="R", $CA1298, IF(OR(BB1298="P", BB1298="T", BB1298="N"), 0, IF($C1298="DM", $T1298, IF(OR(BB1298="Y", BB1298="IR"),$AM1298,IF(BB1298="C", IF($BI1298="Y", IF($BA1298="C", IF($AF1298="N/A", $Q1298, $AF1298), IF($AF1298="N/A", $T1298, $AM1298)), IF($AG1298="N/A", $T1298,$AG1298)))))))</f>
        <v>#VALUE!</v>
      </c>
      <c r="BU1298" s="16" t="e">
        <f>IF(BC1298="R", $CA1298, IF(OR(BC1298="P", BC1298="T", BC1298="N"), 0, IF($C1298="DM", $T1298, IF(OR(BC1298="Y", BC1298="IR"),$AM1298,IF(BC1298="C", IF($BI1298="Y", IF($BA1298="C", IF($AF1298="N/A", $Q1298, $AF1298), IF($AF1298="N/A", $T1298, $AM1298)), IF($AG1298="N/A", $T1298,$AG1298)))))))</f>
        <v>#VALUE!</v>
      </c>
      <c r="BV1298" s="16" t="e">
        <f>IF(BD1298="R", $CA1298, IF(OR(BD1298="P", BD1298="T", BD1298="N"), 0, IF($C1298="DM", $T1298, IF(OR(BD1298="Y", BD1298="IR"),$AM1298,IF(BD1298="C", IF($BI1298="Y", IF($BA1298="C", IF($AF1298="N/A", $Q1298, $AF1298), IF($AF1298="N/A", $T1298, $AM1298)), IF($AG1298="N/A", $T1298,$AG1298)))))))</f>
        <v>#VALUE!</v>
      </c>
      <c r="BW1298" s="16" t="e">
        <f>IF(BE1298="R", $CA1298, IF(OR(BE1298="P", BE1298="T", BE1298="N"), 0, IF($C1298="DM", $T1298, IF(OR(BE1298="Y", BE1298="IR"),$AM1298,IF(BE1298="C", IF($BI1298="Y", IF($BA1298="C", IF($AF1298="N/A", $Q1298, $AF1298), IF($AF1298="N/A", $T1298, $AM1298)), IF($AG1298="N/A", $T1298,$AG1298)))))))</f>
        <v>#VALUE!</v>
      </c>
      <c r="BX1298" s="16" t="e">
        <f>IF(BF1298="R", $CA1298, IF(OR(BF1298="P", BF1298="T", BF1298="N"), 0, IF($C1298="DM", $T1298, IF(OR(BF1298="Y", BF1298="IR"),$AM1298,IF(BF1298="C", IF($BI1298="Y", IF($BA1298="C", IF($AF1298="N/A", $Q1298, $AF1298), IF($AF1298="N/A", $T1298, $AM1298)), IF($AG1298="N/A", $T1298,$AG1298)))))))</f>
        <v>#VALUE!</v>
      </c>
      <c r="BY1298" s="16" t="e">
        <f>IF(BG1298="R", $CA1298, IF(OR(BG1298="P", BG1298="T", BG1298="N"), 0, IF($C1298="DM", $T1298, IF(OR(BG1298="Y", BG1298="IR"),$AM1298,IF(BG1298="C", IF($BI1298="Y", IF($BA1298="C", IF($AF1298="N/A", $Q1298, $AF1298), IF($AF1298="N/A", $T1298, $AM1298)), IF($AG1298="N/A", $T1298,$AG1298)))))))</f>
        <v>#VALUE!</v>
      </c>
      <c r="BZ1298" s="16" t="e">
        <f>IF(BH1298="R", $CA1298, IF(OR(BH1298="P", BH1298="T", BH1298="N"), 0, IF($C1298="DM", $T1298, IF(OR(BH1298="Y", BH1298="IR"),$AM1298,IF(BH1298="C", IF($BI1298="Y", IF($BA1298="C", IF($AF1298="N/A", $Q1298, $AF1298), IF($AF1298="N/A", $T1298, $AM1298)), IF($AG1298="N/A", $T1298,$AG1298)))))))</f>
        <v>#VALUE!</v>
      </c>
      <c r="CA1298" s="15" t="s">
        <v>75</v>
      </c>
      <c r="CB1298" s="16" t="e">
        <f>BZ1298</f>
        <v>#VALUE!</v>
      </c>
      <c r="CC1298" s="15" t="str">
        <f>IF(OR($BH1298="T", $BH1298="R"), 0, IF($BH1298="C", IF($BI1298="Y", IF($BA1298="C", 0, IF(AF1298="N/A", Q1298-T1298, AF1298-AG1298)), IF($AF1298="N/A", U1298, AH1298)), AN1298))</f>
        <v>N/A</v>
      </c>
      <c r="CD1298" s="15" t="str">
        <f>IF(OR($BH1298="T", $BH1298="R"), 0, IF($BH1298="C", IF($BI1298="Y", 0, IF($AF1298="N/A", V1298, AI1298)), AO1298))</f>
        <v>N/A</v>
      </c>
      <c r="CE1298" s="15" t="str">
        <f>IF(OR($BH1298="T", $BH1298="R"), 0, IF($BH1298="C", IF($BI1298="Y", 0, IF($AF1298="N/A", W1298, AJ1298)), AP1298))</f>
        <v>N/A</v>
      </c>
      <c r="CF1298" s="15" t="str">
        <f>IF(OR($BH1298="T", $BH1298="R"), 0, IF($BH1298="C", IF($BI1298="Y", 0, IF($AF1298="N/A", X1298, AK1298)), AQ1298))</f>
        <v>N/A</v>
      </c>
    </row>
    <row r="1299" spans="1:84" x14ac:dyDescent="0.25">
      <c r="A1299" s="14">
        <v>6276</v>
      </c>
      <c r="B1299" s="15"/>
      <c r="C1299" s="15"/>
      <c r="D1299" s="15"/>
      <c r="E1299" s="15" t="e">
        <f>VLOOKUP(B1299, 'Rookie Year'!$A$2:$B$55679,2,FALSE)</f>
        <v>#N/A</v>
      </c>
      <c r="F1299" s="15">
        <v>2024</v>
      </c>
      <c r="G1299" s="15" t="s">
        <v>42</v>
      </c>
      <c r="H1299" s="15"/>
      <c r="I1299" s="16"/>
      <c r="J1299" s="15"/>
      <c r="K1299" s="17">
        <f>IF(AND(G1299&lt;&gt;"N",R1299="N/A"), IF(I1299&lt;4, 0, 0.25),IF(I1299=1, IF(J1299=1,0.25, 0.25), IF(I1299&lt;13, 0.25, IF(I1299&lt;26, 0.4, IF(I1299&lt;51, 0.6, 0.75)))))</f>
        <v>0.25</v>
      </c>
      <c r="L1299" s="16">
        <f>I1299-M1299</f>
        <v>0</v>
      </c>
      <c r="M1299" s="16">
        <f>ROUNDUP(I1299*K1299,0)</f>
        <v>0</v>
      </c>
      <c r="N1299" s="16">
        <f>M1299*J1299</f>
        <v>0</v>
      </c>
      <c r="O1299" s="16">
        <v>0</v>
      </c>
      <c r="P1299" s="16">
        <v>0</v>
      </c>
      <c r="Q1299" s="16">
        <f>N1299-O1299-P1299</f>
        <v>0</v>
      </c>
      <c r="R1299" s="15" t="s">
        <v>75</v>
      </c>
      <c r="S1299" s="15">
        <f>IF(R1299="N/A", J1299-($B$1-F1299), J1299-($B$1-R1299))</f>
        <v>0</v>
      </c>
      <c r="T1299" s="16" t="str">
        <f>IF($S1299&lt;1, "N/A", $M1299)</f>
        <v>N/A</v>
      </c>
      <c r="U1299" s="16" t="str">
        <f>IF($S1299&lt;2, "N/A", $M1299)</f>
        <v>N/A</v>
      </c>
      <c r="V1299" s="16" t="str">
        <f>IF($S1299&lt;3, "N/A", $M1299)</f>
        <v>N/A</v>
      </c>
      <c r="W1299" s="16" t="str">
        <f>IF($S1299&lt;4, "N/A", $M1299)</f>
        <v>N/A</v>
      </c>
      <c r="X1299" s="16" t="str">
        <f>IF($S1299&lt;5, "N/A", $M1299)</f>
        <v>N/A</v>
      </c>
      <c r="Y1299" s="15" t="str">
        <f>IF(SUM(T1299:X1299)&lt;&gt;Q1299, "CHECK", "OK")</f>
        <v>OK</v>
      </c>
      <c r="Z1299" s="15" t="str">
        <f>IF(F1299=$B$1, "No", IF(S1299=1, "Yes", "No"))</f>
        <v>No</v>
      </c>
      <c r="AA1299" s="18" t="str">
        <f>IF(C1299="DM", "N/A", IF(Z1299="No","N/A",VLOOKUP(B1299,'Extension List'!$A$3:$R$1972,18,FALSE)))</f>
        <v>N/A</v>
      </c>
      <c r="AB1299" s="15" t="str">
        <f>IF(C1299="DM", "N/A", IF(Z1299="No","N/A",VLOOKUP(B1299,'Extension List'!$A$3:$T$1972,20,FALSE)))</f>
        <v>N/A</v>
      </c>
      <c r="AC1299" s="15" t="str">
        <f>IF(AA1299="N/A", "N/A", 0)</f>
        <v>N/A</v>
      </c>
      <c r="AD1299" s="16" t="str">
        <f>IF(AE1299="N/A", "N/A", AA1299-AE1299)</f>
        <v>N/A</v>
      </c>
      <c r="AE1299" s="16" t="str">
        <f>IF(AA1299="N/A", "N/A", IF(AC1299&gt;0, IF(AA1299&lt;13, ROUNDUP(0.25*AA1299,0), IF(AA1299&lt;26, ROUNDUP(0.4*AA1299,0), IF(AA1299&lt;51, ROUNDUP(0.6*AA1299,0), ROUNDUP(0.75*AA1299,0)))), "N/A"))</f>
        <v>N/A</v>
      </c>
      <c r="AF1299" s="16" t="str">
        <f>IF(AD1299="N/A","N/A", (AE1299*AC1299)+Q1299)</f>
        <v>N/A</v>
      </c>
      <c r="AG1299" s="16" t="str">
        <f>IF($AF1299="N/A", "N/A", "TBC")</f>
        <v>N/A</v>
      </c>
      <c r="AH1299" s="16" t="str">
        <f>IF($AF1299="N/A", "N/A", "TBC")</f>
        <v>N/A</v>
      </c>
      <c r="AI1299" s="16" t="str">
        <f>IF($AF1299="N/A","N/A",IF(AC1299&gt;1,"TBC","N/A"))</f>
        <v>N/A</v>
      </c>
      <c r="AJ1299" s="16" t="str">
        <f>IF($AF1299="N/A","N/A",IF(AC1299&gt;2,"TBC","N/A"))</f>
        <v>N/A</v>
      </c>
      <c r="AK1299" s="16" t="str">
        <f>IF($AF1299="N/A","N/A",IF(AC1299&gt;3,"TBC","N/A"))</f>
        <v>N/A</v>
      </c>
      <c r="AL1299" s="16" t="str">
        <f>IF(AC1299="N/A","N/A",IF(AC1299&gt;0,IF(SUM(AG1299:AK1299)&lt;&gt;AF1299,"CHECK","OK"),"N/A"))</f>
        <v>N/A</v>
      </c>
      <c r="AM1299" s="16" t="e">
        <f>IF(AD1299="N/A", L1299+T1299, L1299+AG1299)</f>
        <v>#VALUE!</v>
      </c>
      <c r="AN1299" s="16" t="str">
        <f>IF(AD1299="N/A", IF(U1299="N/A", "N/A", L1299+U1299), AD1299+AH1299)</f>
        <v>N/A</v>
      </c>
      <c r="AO1299" s="16" t="str">
        <f>IF(AD1299="N/A", IF(V1299="N/A", "N/A", L1299+V1299), IF(AI1299="N/A", "N/A", AD1299+AI1299))</f>
        <v>N/A</v>
      </c>
      <c r="AP1299" s="16" t="str">
        <f>IF(AD1299="N/A", IF(W1299="N/A", "N/A", L1299+W1299), IF(AJ1299="N/A", "N/A", AD1299+AJ1299))</f>
        <v>N/A</v>
      </c>
      <c r="AQ1299" s="16" t="str">
        <f>IF(AD1299="N/A", IF(X1299="N/A", "N/A", L1299+X1299), IF(AK1299="N/A", "N/A", AD1299+AK1299))</f>
        <v>N/A</v>
      </c>
      <c r="AR1299" s="15" t="s">
        <v>40</v>
      </c>
      <c r="AS1299" s="15" t="s">
        <v>40</v>
      </c>
      <c r="AT1299" s="15" t="s">
        <v>40</v>
      </c>
      <c r="AU1299" s="15" t="s">
        <v>40</v>
      </c>
      <c r="AV1299" s="15" t="s">
        <v>40</v>
      </c>
      <c r="AW1299" s="15" t="s">
        <v>40</v>
      </c>
      <c r="AX1299" s="15" t="s">
        <v>40</v>
      </c>
      <c r="AY1299" s="15" t="s">
        <v>40</v>
      </c>
      <c r="AZ1299" s="15" t="s">
        <v>40</v>
      </c>
      <c r="BA1299" s="15" t="s">
        <v>40</v>
      </c>
      <c r="BB1299" s="15" t="s">
        <v>40</v>
      </c>
      <c r="BC1299" s="15" t="s">
        <v>40</v>
      </c>
      <c r="BD1299" s="15" t="s">
        <v>40</v>
      </c>
      <c r="BE1299" s="15" t="s">
        <v>40</v>
      </c>
      <c r="BF1299" s="15" t="s">
        <v>40</v>
      </c>
      <c r="BG1299" s="15" t="s">
        <v>40</v>
      </c>
      <c r="BH1299" s="15" t="s">
        <v>40</v>
      </c>
      <c r="BJ1299" s="16" t="e">
        <f>IF(AR1299="R", $CA1299, IF(OR(AR1299="P", AR1299="T", AR1299="N"), 0, IF($C1299="DM", $T1299, IF(OR(AR1299="Y", AR1299="IR"),$AM1299,IF(AR1299="C", IF($BI1299="Y", IF($AF1299="N/A", $Q1299, $AF1299), IF($AG1299="N/A", $T1299,$AG1299)))))))</f>
        <v>#VALUE!</v>
      </c>
      <c r="BK1299" s="16" t="e">
        <f>IF(AS1299="R", $CA1299, IF(OR(AS1299="P", AS1299="T", AS1299="N"), 0, IF($C1299="DM", $T1299, IF(OR(AS1299="Y", AS1299="IR"),$AM1299,IF(AS1299="C", IF($BI1299="Y", IF($AF1299="N/A", $Q1299, $AF1299), IF($AG1299="N/A", $T1299,$AG1299)))))))</f>
        <v>#VALUE!</v>
      </c>
      <c r="BL1299" s="16" t="e">
        <f>IF(AT1299="R", $CA1299, IF(OR(AT1299="P", AT1299="T", AT1299="N"), 0, IF($C1299="DM", $T1299, IF(OR(AT1299="Y", AT1299="IR"),$AM1299,IF(AT1299="C", IF($BI1299="Y", IF($AF1299="N/A", $Q1299, $AF1299), IF($AG1299="N/A", $T1299,$AG1299)))))))</f>
        <v>#VALUE!</v>
      </c>
      <c r="BM1299" s="16" t="e">
        <f>IF(AU1299="R", $CA1299, IF(OR(AU1299="P", AU1299="T", AU1299="N"), 0, IF($C1299="DM", $T1299, IF(OR(AU1299="Y", AU1299="IR"),$AM1299,IF(AU1299="C", IF($BI1299="Y", IF($AF1299="N/A", $Q1299, $AF1299), IF($AG1299="N/A", $T1299,$AG1299)))))))</f>
        <v>#VALUE!</v>
      </c>
      <c r="BN1299" s="16" t="e">
        <f>IF(AV1299="R", $CA1299, IF(OR(AV1299="P", AV1299="T", AV1299="N"), 0, IF($C1299="DM", $T1299, IF(OR(AV1299="Y", AV1299="IR"),$AM1299,IF(AV1299="C", IF($BI1299="Y", IF($AF1299="N/A", $Q1299, $AF1299), IF($AG1299="N/A", $T1299,$AG1299)))))))</f>
        <v>#VALUE!</v>
      </c>
      <c r="BO1299" s="16" t="e">
        <f>IF(AW1299="R", $CA1299, IF(OR(AW1299="P", AW1299="T", AW1299="N"), 0, IF($C1299="DM", $T1299, IF(OR(AW1299="Y", AW1299="IR"),$AM1299,IF(AW1299="C", IF($BI1299="Y", IF($AF1299="N/A", $Q1299, $AF1299), IF($AG1299="N/A", $T1299,$AG1299)))))))</f>
        <v>#VALUE!</v>
      </c>
      <c r="BP1299" s="16" t="e">
        <f>IF(AX1299="R", $CA1299, IF(OR(AX1299="P", AX1299="T", AX1299="N"), 0, IF($C1299="DM", $T1299, IF(OR(AX1299="Y", AX1299="IR"),$AM1299,IF(AX1299="C", IF($BI1299="Y", IF($AF1299="N/A", $Q1299, $AF1299), IF($AG1299="N/A", $T1299,$AG1299)))))))</f>
        <v>#VALUE!</v>
      </c>
      <c r="BQ1299" s="16" t="e">
        <f>IF(AY1299="R", $CA1299, IF(OR(AY1299="P", AY1299="T", AY1299="N"), 0, IF($C1299="DM", $T1299, IF(OR(AY1299="Y", AY1299="IR"),$AM1299,IF(AY1299="C", IF($BI1299="Y", IF($AF1299="N/A", $Q1299, $AF1299), IF($AG1299="N/A", $T1299,$AG1299)))))))</f>
        <v>#VALUE!</v>
      </c>
      <c r="BR1299" s="16" t="e">
        <f>IF(AZ1299="R", $CA1299, IF(OR(AZ1299="P", AZ1299="T", AZ1299="N"), 0, IF($C1299="DM", $T1299, IF(OR(AZ1299="Y", AZ1299="IR"),$AM1299,IF(AZ1299="C", IF($BI1299="Y", IF($AF1299="N/A", $Q1299, $AF1299), IF($AG1299="N/A", $T1299,$AG1299)))))))</f>
        <v>#VALUE!</v>
      </c>
      <c r="BS1299" s="16" t="e">
        <f>IF(BA1299="R", $CA1299, IF(OR(BA1299="P", BA1299="T", BA1299="N"), 0, IF($C1299="DM", $T1299, IF(OR(BA1299="Y", BA1299="IR"),$AM1299,IF(BA1299="C", IF($BI1299="Y", IF($AF1299="N/A", $Q1299, $AF1299), IF($AG1299="N/A", $T1299,$AG1299)))))))</f>
        <v>#VALUE!</v>
      </c>
      <c r="BT1299" s="16" t="e">
        <f>IF(BB1299="R", $CA1299, IF(OR(BB1299="P", BB1299="T", BB1299="N"), 0, IF($C1299="DM", $T1299, IF(OR(BB1299="Y", BB1299="IR"),$AM1299,IF(BB1299="C", IF($BI1299="Y", IF($BA1299="C", IF($AF1299="N/A", $Q1299, $AF1299), IF($AF1299="N/A", $T1299, $AM1299)), IF($AG1299="N/A", $T1299,$AG1299)))))))</f>
        <v>#VALUE!</v>
      </c>
      <c r="BU1299" s="16" t="e">
        <f>IF(BC1299="R", $CA1299, IF(OR(BC1299="P", BC1299="T", BC1299="N"), 0, IF($C1299="DM", $T1299, IF(OR(BC1299="Y", BC1299="IR"),$AM1299,IF(BC1299="C", IF($BI1299="Y", IF($BA1299="C", IF($AF1299="N/A", $Q1299, $AF1299), IF($AF1299="N/A", $T1299, $AM1299)), IF($AG1299="N/A", $T1299,$AG1299)))))))</f>
        <v>#VALUE!</v>
      </c>
      <c r="BV1299" s="16" t="e">
        <f>IF(BD1299="R", $CA1299, IF(OR(BD1299="P", BD1299="T", BD1299="N"), 0, IF($C1299="DM", $T1299, IF(OR(BD1299="Y", BD1299="IR"),$AM1299,IF(BD1299="C", IF($BI1299="Y", IF($BA1299="C", IF($AF1299="N/A", $Q1299, $AF1299), IF($AF1299="N/A", $T1299, $AM1299)), IF($AG1299="N/A", $T1299,$AG1299)))))))</f>
        <v>#VALUE!</v>
      </c>
      <c r="BW1299" s="16" t="e">
        <f>IF(BE1299="R", $CA1299, IF(OR(BE1299="P", BE1299="T", BE1299="N"), 0, IF($C1299="DM", $T1299, IF(OR(BE1299="Y", BE1299="IR"),$AM1299,IF(BE1299="C", IF($BI1299="Y", IF($BA1299="C", IF($AF1299="N/A", $Q1299, $AF1299), IF($AF1299="N/A", $T1299, $AM1299)), IF($AG1299="N/A", $T1299,$AG1299)))))))</f>
        <v>#VALUE!</v>
      </c>
      <c r="BX1299" s="16" t="e">
        <f>IF(BF1299="R", $CA1299, IF(OR(BF1299="P", BF1299="T", BF1299="N"), 0, IF($C1299="DM", $T1299, IF(OR(BF1299="Y", BF1299="IR"),$AM1299,IF(BF1299="C", IF($BI1299="Y", IF($BA1299="C", IF($AF1299="N/A", $Q1299, $AF1299), IF($AF1299="N/A", $T1299, $AM1299)), IF($AG1299="N/A", $T1299,$AG1299)))))))</f>
        <v>#VALUE!</v>
      </c>
      <c r="BY1299" s="16" t="e">
        <f>IF(BG1299="R", $CA1299, IF(OR(BG1299="P", BG1299="T", BG1299="N"), 0, IF($C1299="DM", $T1299, IF(OR(BG1299="Y", BG1299="IR"),$AM1299,IF(BG1299="C", IF($BI1299="Y", IF($BA1299="C", IF($AF1299="N/A", $Q1299, $AF1299), IF($AF1299="N/A", $T1299, $AM1299)), IF($AG1299="N/A", $T1299,$AG1299)))))))</f>
        <v>#VALUE!</v>
      </c>
      <c r="BZ1299" s="16" t="e">
        <f>IF(BH1299="R", $CA1299, IF(OR(BH1299="P", BH1299="T", BH1299="N"), 0, IF($C1299="DM", $T1299, IF(OR(BH1299="Y", BH1299="IR"),$AM1299,IF(BH1299="C", IF($BI1299="Y", IF($BA1299="C", IF($AF1299="N/A", $Q1299, $AF1299), IF($AF1299="N/A", $T1299, $AM1299)), IF($AG1299="N/A", $T1299,$AG1299)))))))</f>
        <v>#VALUE!</v>
      </c>
      <c r="CA1299" s="15" t="s">
        <v>75</v>
      </c>
      <c r="CB1299" s="16" t="e">
        <f>BZ1299</f>
        <v>#VALUE!</v>
      </c>
      <c r="CC1299" s="15" t="str">
        <f>IF(OR($BH1299="T", $BH1299="R"), 0, IF($BH1299="C", IF($BI1299="Y", IF($BA1299="C", 0, IF(AF1299="N/A", Q1299-T1299, AF1299-AG1299)), IF($AF1299="N/A", U1299, AH1299)), AN1299))</f>
        <v>N/A</v>
      </c>
      <c r="CD1299" s="15" t="str">
        <f>IF(OR($BH1299="T", $BH1299="R"), 0, IF($BH1299="C", IF($BI1299="Y", 0, IF($AF1299="N/A", V1299, AI1299)), AO1299))</f>
        <v>N/A</v>
      </c>
      <c r="CE1299" s="15" t="str">
        <f>IF(OR($BH1299="T", $BH1299="R"), 0, IF($BH1299="C", IF($BI1299="Y", 0, IF($AF1299="N/A", W1299, AJ1299)), AP1299))</f>
        <v>N/A</v>
      </c>
      <c r="CF1299" s="15" t="str">
        <f>IF(OR($BH1299="T", $BH1299="R"), 0, IF($BH1299="C", IF($BI1299="Y", 0, IF($AF1299="N/A", X1299, AK1299)), AQ1299))</f>
        <v>N/A</v>
      </c>
    </row>
    <row r="1300" spans="1:84" x14ac:dyDescent="0.25">
      <c r="A1300" s="14">
        <v>6277</v>
      </c>
      <c r="B1300" s="15"/>
      <c r="C1300" s="15"/>
      <c r="D1300" s="15"/>
      <c r="E1300" s="15" t="e">
        <f>VLOOKUP(B1300, 'Rookie Year'!$A$2:$B$55679,2,FALSE)</f>
        <v>#N/A</v>
      </c>
      <c r="F1300" s="15">
        <v>2024</v>
      </c>
      <c r="G1300" s="15" t="s">
        <v>42</v>
      </c>
      <c r="H1300" s="15"/>
      <c r="I1300" s="16"/>
      <c r="J1300" s="15"/>
      <c r="K1300" s="17">
        <f>IF(AND(G1300&lt;&gt;"N",R1300="N/A"), IF(I1300&lt;4, 0, 0.25),IF(I1300=1, IF(J1300=1,0.25, 0.25), IF(I1300&lt;13, 0.25, IF(I1300&lt;26, 0.4, IF(I1300&lt;51, 0.6, 0.75)))))</f>
        <v>0.25</v>
      </c>
      <c r="L1300" s="16">
        <f>I1300-M1300</f>
        <v>0</v>
      </c>
      <c r="M1300" s="16">
        <f>ROUNDUP(I1300*K1300,0)</f>
        <v>0</v>
      </c>
      <c r="N1300" s="16">
        <f>M1300*J1300</f>
        <v>0</v>
      </c>
      <c r="O1300" s="16">
        <v>0</v>
      </c>
      <c r="P1300" s="16">
        <v>0</v>
      </c>
      <c r="Q1300" s="16">
        <f>N1300-O1300-P1300</f>
        <v>0</v>
      </c>
      <c r="R1300" s="15" t="s">
        <v>75</v>
      </c>
      <c r="S1300" s="15">
        <f>IF(R1300="N/A", J1300-($B$1-F1300), J1300-($B$1-R1300))</f>
        <v>0</v>
      </c>
      <c r="T1300" s="16" t="str">
        <f>IF($S1300&lt;1, "N/A", $M1300)</f>
        <v>N/A</v>
      </c>
      <c r="U1300" s="16" t="str">
        <f>IF($S1300&lt;2, "N/A", $M1300)</f>
        <v>N/A</v>
      </c>
      <c r="V1300" s="16" t="str">
        <f>IF($S1300&lt;3, "N/A", $M1300)</f>
        <v>N/A</v>
      </c>
      <c r="W1300" s="16" t="str">
        <f>IF($S1300&lt;4, "N/A", $M1300)</f>
        <v>N/A</v>
      </c>
      <c r="X1300" s="16" t="str">
        <f>IF($S1300&lt;5, "N/A", $M1300)</f>
        <v>N/A</v>
      </c>
      <c r="Y1300" s="15" t="str">
        <f>IF(SUM(T1300:X1300)&lt;&gt;Q1300, "CHECK", "OK")</f>
        <v>OK</v>
      </c>
      <c r="Z1300" s="15" t="str">
        <f>IF(F1300=$B$1, "No", IF(S1300=1, "Yes", "No"))</f>
        <v>No</v>
      </c>
      <c r="AA1300" s="18" t="str">
        <f>IF(C1300="DM", "N/A", IF(Z1300="No","N/A",VLOOKUP(B1300,'Extension List'!$A$3:$R$1972,18,FALSE)))</f>
        <v>N/A</v>
      </c>
      <c r="AB1300" s="15" t="str">
        <f>IF(C1300="DM", "N/A", IF(Z1300="No","N/A",VLOOKUP(B1300,'Extension List'!$A$3:$T$1972,20,FALSE)))</f>
        <v>N/A</v>
      </c>
      <c r="AC1300" s="15" t="str">
        <f>IF(AA1300="N/A", "N/A", 0)</f>
        <v>N/A</v>
      </c>
      <c r="AD1300" s="16" t="str">
        <f>IF(AE1300="N/A", "N/A", AA1300-AE1300)</f>
        <v>N/A</v>
      </c>
      <c r="AE1300" s="16" t="str">
        <f>IF(AA1300="N/A", "N/A", IF(AC1300&gt;0, IF(AA1300&lt;13, ROUNDUP(0.25*AA1300,0), IF(AA1300&lt;26, ROUNDUP(0.4*AA1300,0), IF(AA1300&lt;51, ROUNDUP(0.6*AA1300,0), ROUNDUP(0.75*AA1300,0)))), "N/A"))</f>
        <v>N/A</v>
      </c>
      <c r="AF1300" s="16" t="str">
        <f>IF(AD1300="N/A","N/A", (AE1300*AC1300)+Q1300)</f>
        <v>N/A</v>
      </c>
      <c r="AG1300" s="16" t="str">
        <f>IF($AF1300="N/A", "N/A", "TBC")</f>
        <v>N/A</v>
      </c>
      <c r="AH1300" s="16" t="str">
        <f>IF($AF1300="N/A", "N/A", "TBC")</f>
        <v>N/A</v>
      </c>
      <c r="AI1300" s="16" t="str">
        <f>IF($AF1300="N/A","N/A",IF(AC1300&gt;1,"TBC","N/A"))</f>
        <v>N/A</v>
      </c>
      <c r="AJ1300" s="16" t="str">
        <f>IF($AF1300="N/A","N/A",IF(AC1300&gt;2,"TBC","N/A"))</f>
        <v>N/A</v>
      </c>
      <c r="AK1300" s="16" t="str">
        <f>IF($AF1300="N/A","N/A",IF(AC1300&gt;3,"TBC","N/A"))</f>
        <v>N/A</v>
      </c>
      <c r="AL1300" s="16" t="str">
        <f>IF(AC1300="N/A","N/A",IF(AC1300&gt;0,IF(SUM(AG1300:AK1300)&lt;&gt;AF1300,"CHECK","OK"),"N/A"))</f>
        <v>N/A</v>
      </c>
      <c r="AM1300" s="16" t="e">
        <f>IF(AD1300="N/A", L1300+T1300, L1300+AG1300)</f>
        <v>#VALUE!</v>
      </c>
      <c r="AN1300" s="16" t="str">
        <f>IF(AD1300="N/A", IF(U1300="N/A", "N/A", L1300+U1300), AD1300+AH1300)</f>
        <v>N/A</v>
      </c>
      <c r="AO1300" s="16" t="str">
        <f>IF(AD1300="N/A", IF(V1300="N/A", "N/A", L1300+V1300), IF(AI1300="N/A", "N/A", AD1300+AI1300))</f>
        <v>N/A</v>
      </c>
      <c r="AP1300" s="16" t="str">
        <f>IF(AD1300="N/A", IF(W1300="N/A", "N/A", L1300+W1300), IF(AJ1300="N/A", "N/A", AD1300+AJ1300))</f>
        <v>N/A</v>
      </c>
      <c r="AQ1300" s="16" t="str">
        <f>IF(AD1300="N/A", IF(X1300="N/A", "N/A", L1300+X1300), IF(AK1300="N/A", "N/A", AD1300+AK1300))</f>
        <v>N/A</v>
      </c>
      <c r="AR1300" s="15" t="s">
        <v>40</v>
      </c>
      <c r="AS1300" s="15" t="s">
        <v>40</v>
      </c>
      <c r="AT1300" s="15" t="s">
        <v>40</v>
      </c>
      <c r="AU1300" s="15" t="s">
        <v>40</v>
      </c>
      <c r="AV1300" s="15" t="s">
        <v>40</v>
      </c>
      <c r="AW1300" s="15" t="s">
        <v>40</v>
      </c>
      <c r="AX1300" s="15" t="s">
        <v>40</v>
      </c>
      <c r="AY1300" s="15" t="s">
        <v>40</v>
      </c>
      <c r="AZ1300" s="15" t="s">
        <v>40</v>
      </c>
      <c r="BA1300" s="15" t="s">
        <v>40</v>
      </c>
      <c r="BB1300" s="15" t="s">
        <v>40</v>
      </c>
      <c r="BC1300" s="15" t="s">
        <v>40</v>
      </c>
      <c r="BD1300" s="15" t="s">
        <v>40</v>
      </c>
      <c r="BE1300" s="15" t="s">
        <v>40</v>
      </c>
      <c r="BF1300" s="15" t="s">
        <v>40</v>
      </c>
      <c r="BG1300" s="15" t="s">
        <v>40</v>
      </c>
      <c r="BH1300" s="15" t="s">
        <v>40</v>
      </c>
      <c r="BJ1300" s="16" t="e">
        <f>IF(AR1300="R", $CA1300, IF(OR(AR1300="P", AR1300="T", AR1300="N"), 0, IF($C1300="DM", $T1300, IF(OR(AR1300="Y", AR1300="IR"),$AM1300,IF(AR1300="C", IF($BI1300="Y", IF($AF1300="N/A", $Q1300, $AF1300), IF($AG1300="N/A", $T1300,$AG1300)))))))</f>
        <v>#VALUE!</v>
      </c>
      <c r="BK1300" s="16" t="e">
        <f>IF(AS1300="R", $CA1300, IF(OR(AS1300="P", AS1300="T", AS1300="N"), 0, IF($C1300="DM", $T1300, IF(OR(AS1300="Y", AS1300="IR"),$AM1300,IF(AS1300="C", IF($BI1300="Y", IF($AF1300="N/A", $Q1300, $AF1300), IF($AG1300="N/A", $T1300,$AG1300)))))))</f>
        <v>#VALUE!</v>
      </c>
      <c r="BL1300" s="16" t="e">
        <f>IF(AT1300="R", $CA1300, IF(OR(AT1300="P", AT1300="T", AT1300="N"), 0, IF($C1300="DM", $T1300, IF(OR(AT1300="Y", AT1300="IR"),$AM1300,IF(AT1300="C", IF($BI1300="Y", IF($AF1300="N/A", $Q1300, $AF1300), IF($AG1300="N/A", $T1300,$AG1300)))))))</f>
        <v>#VALUE!</v>
      </c>
      <c r="BM1300" s="16" t="e">
        <f>IF(AU1300="R", $CA1300, IF(OR(AU1300="P", AU1300="T", AU1300="N"), 0, IF($C1300="DM", $T1300, IF(OR(AU1300="Y", AU1300="IR"),$AM1300,IF(AU1300="C", IF($BI1300="Y", IF($AF1300="N/A", $Q1300, $AF1300), IF($AG1300="N/A", $T1300,$AG1300)))))))</f>
        <v>#VALUE!</v>
      </c>
      <c r="BN1300" s="16" t="e">
        <f>IF(AV1300="R", $CA1300, IF(OR(AV1300="P", AV1300="T", AV1300="N"), 0, IF($C1300="DM", $T1300, IF(OR(AV1300="Y", AV1300="IR"),$AM1300,IF(AV1300="C", IF($BI1300="Y", IF($AF1300="N/A", $Q1300, $AF1300), IF($AG1300="N/A", $T1300,$AG1300)))))))</f>
        <v>#VALUE!</v>
      </c>
      <c r="BO1300" s="16" t="e">
        <f>IF(AW1300="R", $CA1300, IF(OR(AW1300="P", AW1300="T", AW1300="N"), 0, IF($C1300="DM", $T1300, IF(OR(AW1300="Y", AW1300="IR"),$AM1300,IF(AW1300="C", IF($BI1300="Y", IF($AF1300="N/A", $Q1300, $AF1300), IF($AG1300="N/A", $T1300,$AG1300)))))))</f>
        <v>#VALUE!</v>
      </c>
      <c r="BP1300" s="16" t="e">
        <f>IF(AX1300="R", $CA1300, IF(OR(AX1300="P", AX1300="T", AX1300="N"), 0, IF($C1300="DM", $T1300, IF(OR(AX1300="Y", AX1300="IR"),$AM1300,IF(AX1300="C", IF($BI1300="Y", IF($AF1300="N/A", $Q1300, $AF1300), IF($AG1300="N/A", $T1300,$AG1300)))))))</f>
        <v>#VALUE!</v>
      </c>
      <c r="BQ1300" s="16" t="e">
        <f>IF(AY1300="R", $CA1300, IF(OR(AY1300="P", AY1300="T", AY1300="N"), 0, IF($C1300="DM", $T1300, IF(OR(AY1300="Y", AY1300="IR"),$AM1300,IF(AY1300="C", IF($BI1300="Y", IF($AF1300="N/A", $Q1300, $AF1300), IF($AG1300="N/A", $T1300,$AG1300)))))))</f>
        <v>#VALUE!</v>
      </c>
      <c r="BR1300" s="16" t="e">
        <f>IF(AZ1300="R", $CA1300, IF(OR(AZ1300="P", AZ1300="T", AZ1300="N"), 0, IF($C1300="DM", $T1300, IF(OR(AZ1300="Y", AZ1300="IR"),$AM1300,IF(AZ1300="C", IF($BI1300="Y", IF($AF1300="N/A", $Q1300, $AF1300), IF($AG1300="N/A", $T1300,$AG1300)))))))</f>
        <v>#VALUE!</v>
      </c>
      <c r="BS1300" s="16" t="e">
        <f>IF(BA1300="R", $CA1300, IF(OR(BA1300="P", BA1300="T", BA1300="N"), 0, IF($C1300="DM", $T1300, IF(OR(BA1300="Y", BA1300="IR"),$AM1300,IF(BA1300="C", IF($BI1300="Y", IF($AF1300="N/A", $Q1300, $AF1300), IF($AG1300="N/A", $T1300,$AG1300)))))))</f>
        <v>#VALUE!</v>
      </c>
      <c r="BT1300" s="16" t="e">
        <f>IF(BB1300="R", $CA1300, IF(OR(BB1300="P", BB1300="T", BB1300="N"), 0, IF($C1300="DM", $T1300, IF(OR(BB1300="Y", BB1300="IR"),$AM1300,IF(BB1300="C", IF($BI1300="Y", IF($BA1300="C", IF($AF1300="N/A", $Q1300, $AF1300), IF($AF1300="N/A", $T1300, $AM1300)), IF($AG1300="N/A", $T1300,$AG1300)))))))</f>
        <v>#VALUE!</v>
      </c>
      <c r="BU1300" s="16" t="e">
        <f>IF(BC1300="R", $CA1300, IF(OR(BC1300="P", BC1300="T", BC1300="N"), 0, IF($C1300="DM", $T1300, IF(OR(BC1300="Y", BC1300="IR"),$AM1300,IF(BC1300="C", IF($BI1300="Y", IF($BA1300="C", IF($AF1300="N/A", $Q1300, $AF1300), IF($AF1300="N/A", $T1300, $AM1300)), IF($AG1300="N/A", $T1300,$AG1300)))))))</f>
        <v>#VALUE!</v>
      </c>
      <c r="BV1300" s="16" t="e">
        <f>IF(BD1300="R", $CA1300, IF(OR(BD1300="P", BD1300="T", BD1300="N"), 0, IF($C1300="DM", $T1300, IF(OR(BD1300="Y", BD1300="IR"),$AM1300,IF(BD1300="C", IF($BI1300="Y", IF($BA1300="C", IF($AF1300="N/A", $Q1300, $AF1300), IF($AF1300="N/A", $T1300, $AM1300)), IF($AG1300="N/A", $T1300,$AG1300)))))))</f>
        <v>#VALUE!</v>
      </c>
      <c r="BW1300" s="16" t="e">
        <f>IF(BE1300="R", $CA1300, IF(OR(BE1300="P", BE1300="T", BE1300="N"), 0, IF($C1300="DM", $T1300, IF(OR(BE1300="Y", BE1300="IR"),$AM1300,IF(BE1300="C", IF($BI1300="Y", IF($BA1300="C", IF($AF1300="N/A", $Q1300, $AF1300), IF($AF1300="N/A", $T1300, $AM1300)), IF($AG1300="N/A", $T1300,$AG1300)))))))</f>
        <v>#VALUE!</v>
      </c>
      <c r="BX1300" s="16" t="e">
        <f>IF(BF1300="R", $CA1300, IF(OR(BF1300="P", BF1300="T", BF1300="N"), 0, IF($C1300="DM", $T1300, IF(OR(BF1300="Y", BF1300="IR"),$AM1300,IF(BF1300="C", IF($BI1300="Y", IF($BA1300="C", IF($AF1300="N/A", $Q1300, $AF1300), IF($AF1300="N/A", $T1300, $AM1300)), IF($AG1300="N/A", $T1300,$AG1300)))))))</f>
        <v>#VALUE!</v>
      </c>
      <c r="BY1300" s="16" t="e">
        <f>IF(BG1300="R", $CA1300, IF(OR(BG1300="P", BG1300="T", BG1300="N"), 0, IF($C1300="DM", $T1300, IF(OR(BG1300="Y", BG1300="IR"),$AM1300,IF(BG1300="C", IF($BI1300="Y", IF($BA1300="C", IF($AF1300="N/A", $Q1300, $AF1300), IF($AF1300="N/A", $T1300, $AM1300)), IF($AG1300="N/A", $T1300,$AG1300)))))))</f>
        <v>#VALUE!</v>
      </c>
      <c r="BZ1300" s="16" t="e">
        <f>IF(BH1300="R", $CA1300, IF(OR(BH1300="P", BH1300="T", BH1300="N"), 0, IF($C1300="DM", $T1300, IF(OR(BH1300="Y", BH1300="IR"),$AM1300,IF(BH1300="C", IF($BI1300="Y", IF($BA1300="C", IF($AF1300="N/A", $Q1300, $AF1300), IF($AF1300="N/A", $T1300, $AM1300)), IF($AG1300="N/A", $T1300,$AG1300)))))))</f>
        <v>#VALUE!</v>
      </c>
      <c r="CA1300" s="15" t="s">
        <v>75</v>
      </c>
      <c r="CB1300" s="16" t="e">
        <f>BZ1300</f>
        <v>#VALUE!</v>
      </c>
      <c r="CC1300" s="15" t="str">
        <f>IF(OR($BH1300="T", $BH1300="R"), 0, IF($BH1300="C", IF($BI1300="Y", IF($BA1300="C", 0, IF(AF1300="N/A", Q1300-T1300, AF1300-AG1300)), IF($AF1300="N/A", U1300, AH1300)), AN1300))</f>
        <v>N/A</v>
      </c>
      <c r="CD1300" s="15" t="str">
        <f>IF(OR($BH1300="T", $BH1300="R"), 0, IF($BH1300="C", IF($BI1300="Y", 0, IF($AF1300="N/A", V1300, AI1300)), AO1300))</f>
        <v>N/A</v>
      </c>
      <c r="CE1300" s="15" t="str">
        <f>IF(OR($BH1300="T", $BH1300="R"), 0, IF($BH1300="C", IF($BI1300="Y", 0, IF($AF1300="N/A", W1300, AJ1300)), AP1300))</f>
        <v>N/A</v>
      </c>
      <c r="CF1300" s="15" t="str">
        <f>IF(OR($BH1300="T", $BH1300="R"), 0, IF($BH1300="C", IF($BI1300="Y", 0, IF($AF1300="N/A", X1300, AK1300)), AQ1300))</f>
        <v>N/A</v>
      </c>
    </row>
    <row r="1301" spans="1:84" x14ac:dyDescent="0.25">
      <c r="A1301" s="14">
        <v>6278</v>
      </c>
      <c r="B1301" s="15"/>
      <c r="C1301" s="15"/>
      <c r="D1301" s="15"/>
      <c r="E1301" s="15" t="e">
        <f>VLOOKUP(B1301, 'Rookie Year'!$A$2:$B$55679,2,FALSE)</f>
        <v>#N/A</v>
      </c>
      <c r="F1301" s="15">
        <v>2024</v>
      </c>
      <c r="G1301" s="15" t="s">
        <v>42</v>
      </c>
      <c r="H1301" s="15"/>
      <c r="I1301" s="16"/>
      <c r="J1301" s="15"/>
      <c r="K1301" s="17">
        <f>IF(AND(G1301&lt;&gt;"N",R1301="N/A"), IF(I1301&lt;4, 0, 0.25),IF(I1301=1, IF(J1301=1,0.25, 0.25), IF(I1301&lt;13, 0.25, IF(I1301&lt;26, 0.4, IF(I1301&lt;51, 0.6, 0.75)))))</f>
        <v>0.25</v>
      </c>
      <c r="L1301" s="16">
        <f>I1301-M1301</f>
        <v>0</v>
      </c>
      <c r="M1301" s="16">
        <f>ROUNDUP(I1301*K1301,0)</f>
        <v>0</v>
      </c>
      <c r="N1301" s="16">
        <f>M1301*J1301</f>
        <v>0</v>
      </c>
      <c r="O1301" s="16">
        <v>0</v>
      </c>
      <c r="P1301" s="16">
        <v>0</v>
      </c>
      <c r="Q1301" s="16">
        <f>N1301-O1301-P1301</f>
        <v>0</v>
      </c>
      <c r="R1301" s="15" t="s">
        <v>75</v>
      </c>
      <c r="S1301" s="15">
        <f>IF(R1301="N/A", J1301-($B$1-F1301), J1301-($B$1-R1301))</f>
        <v>0</v>
      </c>
      <c r="T1301" s="16" t="str">
        <f>IF($S1301&lt;1, "N/A", $M1301)</f>
        <v>N/A</v>
      </c>
      <c r="U1301" s="16" t="str">
        <f>IF($S1301&lt;2, "N/A", $M1301)</f>
        <v>N/A</v>
      </c>
      <c r="V1301" s="16" t="str">
        <f>IF($S1301&lt;3, "N/A", $M1301)</f>
        <v>N/A</v>
      </c>
      <c r="W1301" s="16" t="str">
        <f>IF($S1301&lt;4, "N/A", $M1301)</f>
        <v>N/A</v>
      </c>
      <c r="X1301" s="16" t="str">
        <f>IF($S1301&lt;5, "N/A", $M1301)</f>
        <v>N/A</v>
      </c>
      <c r="Y1301" s="15" t="str">
        <f>IF(SUM(T1301:X1301)&lt;&gt;Q1301, "CHECK", "OK")</f>
        <v>OK</v>
      </c>
      <c r="Z1301" s="15" t="str">
        <f>IF(F1301=$B$1, "No", IF(S1301=1, "Yes", "No"))</f>
        <v>No</v>
      </c>
      <c r="AA1301" s="18" t="str">
        <f>IF(C1301="DM", "N/A", IF(Z1301="No","N/A",VLOOKUP(B1301,'Extension List'!$A$3:$R$1972,18,FALSE)))</f>
        <v>N/A</v>
      </c>
      <c r="AB1301" s="15" t="str">
        <f>IF(C1301="DM", "N/A", IF(Z1301="No","N/A",VLOOKUP(B1301,'Extension List'!$A$3:$T$1972,20,FALSE)))</f>
        <v>N/A</v>
      </c>
      <c r="AC1301" s="15" t="str">
        <f>IF(AA1301="N/A", "N/A", 0)</f>
        <v>N/A</v>
      </c>
      <c r="AD1301" s="16" t="str">
        <f>IF(AE1301="N/A", "N/A", AA1301-AE1301)</f>
        <v>N/A</v>
      </c>
      <c r="AE1301" s="16" t="str">
        <f>IF(AA1301="N/A", "N/A", IF(AC1301&gt;0, IF(AA1301&lt;13, ROUNDUP(0.25*AA1301,0), IF(AA1301&lt;26, ROUNDUP(0.4*AA1301,0), IF(AA1301&lt;51, ROUNDUP(0.6*AA1301,0), ROUNDUP(0.75*AA1301,0)))), "N/A"))</f>
        <v>N/A</v>
      </c>
      <c r="AF1301" s="16" t="str">
        <f>IF(AD1301="N/A","N/A", (AE1301*AC1301)+Q1301)</f>
        <v>N/A</v>
      </c>
      <c r="AG1301" s="16" t="str">
        <f>IF($AF1301="N/A", "N/A", "TBC")</f>
        <v>N/A</v>
      </c>
      <c r="AH1301" s="16" t="str">
        <f>IF($AF1301="N/A", "N/A", "TBC")</f>
        <v>N/A</v>
      </c>
      <c r="AI1301" s="16" t="str">
        <f>IF($AF1301="N/A","N/A",IF(AC1301&gt;1,"TBC","N/A"))</f>
        <v>N/A</v>
      </c>
      <c r="AJ1301" s="16" t="str">
        <f>IF($AF1301="N/A","N/A",IF(AC1301&gt;2,"TBC","N/A"))</f>
        <v>N/A</v>
      </c>
      <c r="AK1301" s="16" t="str">
        <f>IF($AF1301="N/A","N/A",IF(AC1301&gt;3,"TBC","N/A"))</f>
        <v>N/A</v>
      </c>
      <c r="AL1301" s="16" t="str">
        <f>IF(AC1301="N/A","N/A",IF(AC1301&gt;0,IF(SUM(AG1301:AK1301)&lt;&gt;AF1301,"CHECK","OK"),"N/A"))</f>
        <v>N/A</v>
      </c>
      <c r="AM1301" s="16" t="e">
        <f>IF(AD1301="N/A", L1301+T1301, L1301+AG1301)</f>
        <v>#VALUE!</v>
      </c>
      <c r="AN1301" s="16" t="str">
        <f>IF(AD1301="N/A", IF(U1301="N/A", "N/A", L1301+U1301), AD1301+AH1301)</f>
        <v>N/A</v>
      </c>
      <c r="AO1301" s="16" t="str">
        <f>IF(AD1301="N/A", IF(V1301="N/A", "N/A", L1301+V1301), IF(AI1301="N/A", "N/A", AD1301+AI1301))</f>
        <v>N/A</v>
      </c>
      <c r="AP1301" s="16" t="str">
        <f>IF(AD1301="N/A", IF(W1301="N/A", "N/A", L1301+W1301), IF(AJ1301="N/A", "N/A", AD1301+AJ1301))</f>
        <v>N/A</v>
      </c>
      <c r="AQ1301" s="16" t="str">
        <f>IF(AD1301="N/A", IF(X1301="N/A", "N/A", L1301+X1301), IF(AK1301="N/A", "N/A", AD1301+AK1301))</f>
        <v>N/A</v>
      </c>
      <c r="AR1301" s="15" t="s">
        <v>40</v>
      </c>
      <c r="AS1301" s="15" t="s">
        <v>40</v>
      </c>
      <c r="AT1301" s="15" t="s">
        <v>40</v>
      </c>
      <c r="AU1301" s="15" t="s">
        <v>40</v>
      </c>
      <c r="AV1301" s="15" t="s">
        <v>40</v>
      </c>
      <c r="AW1301" s="15" t="s">
        <v>40</v>
      </c>
      <c r="AX1301" s="15" t="s">
        <v>40</v>
      </c>
      <c r="AY1301" s="15" t="s">
        <v>40</v>
      </c>
      <c r="AZ1301" s="15" t="s">
        <v>40</v>
      </c>
      <c r="BA1301" s="15" t="s">
        <v>40</v>
      </c>
      <c r="BB1301" s="15" t="s">
        <v>40</v>
      </c>
      <c r="BC1301" s="15" t="s">
        <v>40</v>
      </c>
      <c r="BD1301" s="15" t="s">
        <v>40</v>
      </c>
      <c r="BE1301" s="15" t="s">
        <v>40</v>
      </c>
      <c r="BF1301" s="15" t="s">
        <v>40</v>
      </c>
      <c r="BG1301" s="15" t="s">
        <v>40</v>
      </c>
      <c r="BH1301" s="15" t="s">
        <v>40</v>
      </c>
      <c r="BJ1301" s="16" t="e">
        <f>IF(AR1301="R", $CA1301, IF(OR(AR1301="P", AR1301="T", AR1301="N"), 0, IF($C1301="DM", $T1301, IF(OR(AR1301="Y", AR1301="IR"),$AM1301,IF(AR1301="C", IF($BI1301="Y", IF($AF1301="N/A", $Q1301, $AF1301), IF($AG1301="N/A", $T1301,$AG1301)))))))</f>
        <v>#VALUE!</v>
      </c>
      <c r="BK1301" s="16" t="e">
        <f>IF(AS1301="R", $CA1301, IF(OR(AS1301="P", AS1301="T", AS1301="N"), 0, IF($C1301="DM", $T1301, IF(OR(AS1301="Y", AS1301="IR"),$AM1301,IF(AS1301="C", IF($BI1301="Y", IF($AF1301="N/A", $Q1301, $AF1301), IF($AG1301="N/A", $T1301,$AG1301)))))))</f>
        <v>#VALUE!</v>
      </c>
      <c r="BL1301" s="16" t="e">
        <f>IF(AT1301="R", $CA1301, IF(OR(AT1301="P", AT1301="T", AT1301="N"), 0, IF($C1301="DM", $T1301, IF(OR(AT1301="Y", AT1301="IR"),$AM1301,IF(AT1301="C", IF($BI1301="Y", IF($AF1301="N/A", $Q1301, $AF1301), IF($AG1301="N/A", $T1301,$AG1301)))))))</f>
        <v>#VALUE!</v>
      </c>
      <c r="BM1301" s="16" t="e">
        <f>IF(AU1301="R", $CA1301, IF(OR(AU1301="P", AU1301="T", AU1301="N"), 0, IF($C1301="DM", $T1301, IF(OR(AU1301="Y", AU1301="IR"),$AM1301,IF(AU1301="C", IF($BI1301="Y", IF($AF1301="N/A", $Q1301, $AF1301), IF($AG1301="N/A", $T1301,$AG1301)))))))</f>
        <v>#VALUE!</v>
      </c>
      <c r="BN1301" s="16" t="e">
        <f>IF(AV1301="R", $CA1301, IF(OR(AV1301="P", AV1301="T", AV1301="N"), 0, IF($C1301="DM", $T1301, IF(OR(AV1301="Y", AV1301="IR"),$AM1301,IF(AV1301="C", IF($BI1301="Y", IF($AF1301="N/A", $Q1301, $AF1301), IF($AG1301="N/A", $T1301,$AG1301)))))))</f>
        <v>#VALUE!</v>
      </c>
      <c r="BO1301" s="16" t="e">
        <f>IF(AW1301="R", $CA1301, IF(OR(AW1301="P", AW1301="T", AW1301="N"), 0, IF($C1301="DM", $T1301, IF(OR(AW1301="Y", AW1301="IR"),$AM1301,IF(AW1301="C", IF($BI1301="Y", IF($AF1301="N/A", $Q1301, $AF1301), IF($AG1301="N/A", $T1301,$AG1301)))))))</f>
        <v>#VALUE!</v>
      </c>
      <c r="BP1301" s="16" t="e">
        <f>IF(AX1301="R", $CA1301, IF(OR(AX1301="P", AX1301="T", AX1301="N"), 0, IF($C1301="DM", $T1301, IF(OR(AX1301="Y", AX1301="IR"),$AM1301,IF(AX1301="C", IF($BI1301="Y", IF($AF1301="N/A", $Q1301, $AF1301), IF($AG1301="N/A", $T1301,$AG1301)))))))</f>
        <v>#VALUE!</v>
      </c>
      <c r="BQ1301" s="16" t="e">
        <f>IF(AY1301="R", $CA1301, IF(OR(AY1301="P", AY1301="T", AY1301="N"), 0, IF($C1301="DM", $T1301, IF(OR(AY1301="Y", AY1301="IR"),$AM1301,IF(AY1301="C", IF($BI1301="Y", IF($AF1301="N/A", $Q1301, $AF1301), IF($AG1301="N/A", $T1301,$AG1301)))))))</f>
        <v>#VALUE!</v>
      </c>
      <c r="BR1301" s="16" t="e">
        <f>IF(AZ1301="R", $CA1301, IF(OR(AZ1301="P", AZ1301="T", AZ1301="N"), 0, IF($C1301="DM", $T1301, IF(OR(AZ1301="Y", AZ1301="IR"),$AM1301,IF(AZ1301="C", IF($BI1301="Y", IF($AF1301="N/A", $Q1301, $AF1301), IF($AG1301="N/A", $T1301,$AG1301)))))))</f>
        <v>#VALUE!</v>
      </c>
      <c r="BS1301" s="16" t="e">
        <f>IF(BA1301="R", $CA1301, IF(OR(BA1301="P", BA1301="T", BA1301="N"), 0, IF($C1301="DM", $T1301, IF(OR(BA1301="Y", BA1301="IR"),$AM1301,IF(BA1301="C", IF($BI1301="Y", IF($AF1301="N/A", $Q1301, $AF1301), IF($AG1301="N/A", $T1301,$AG1301)))))))</f>
        <v>#VALUE!</v>
      </c>
      <c r="BT1301" s="16" t="e">
        <f>IF(BB1301="R", $CA1301, IF(OR(BB1301="P", BB1301="T", BB1301="N"), 0, IF($C1301="DM", $T1301, IF(OR(BB1301="Y", BB1301="IR"),$AM1301,IF(BB1301="C", IF($BI1301="Y", IF($BA1301="C", IF($AF1301="N/A", $Q1301, $AF1301), IF($AF1301="N/A", $T1301, $AM1301)), IF($AG1301="N/A", $T1301,$AG1301)))))))</f>
        <v>#VALUE!</v>
      </c>
      <c r="BU1301" s="16" t="e">
        <f>IF(BC1301="R", $CA1301, IF(OR(BC1301="P", BC1301="T", BC1301="N"), 0, IF($C1301="DM", $T1301, IF(OR(BC1301="Y", BC1301="IR"),$AM1301,IF(BC1301="C", IF($BI1301="Y", IF($BA1301="C", IF($AF1301="N/A", $Q1301, $AF1301), IF($AF1301="N/A", $T1301, $AM1301)), IF($AG1301="N/A", $T1301,$AG1301)))))))</f>
        <v>#VALUE!</v>
      </c>
      <c r="BV1301" s="16" t="e">
        <f>IF(BD1301="R", $CA1301, IF(OR(BD1301="P", BD1301="T", BD1301="N"), 0, IF($C1301="DM", $T1301, IF(OR(BD1301="Y", BD1301="IR"),$AM1301,IF(BD1301="C", IF($BI1301="Y", IF($BA1301="C", IF($AF1301="N/A", $Q1301, $AF1301), IF($AF1301="N/A", $T1301, $AM1301)), IF($AG1301="N/A", $T1301,$AG1301)))))))</f>
        <v>#VALUE!</v>
      </c>
      <c r="BW1301" s="16" t="e">
        <f>IF(BE1301="R", $CA1301, IF(OR(BE1301="P", BE1301="T", BE1301="N"), 0, IF($C1301="DM", $T1301, IF(OR(BE1301="Y", BE1301="IR"),$AM1301,IF(BE1301="C", IF($BI1301="Y", IF($BA1301="C", IF($AF1301="N/A", $Q1301, $AF1301), IF($AF1301="N/A", $T1301, $AM1301)), IF($AG1301="N/A", $T1301,$AG1301)))))))</f>
        <v>#VALUE!</v>
      </c>
      <c r="BX1301" s="16" t="e">
        <f>IF(BF1301="R", $CA1301, IF(OR(BF1301="P", BF1301="T", BF1301="N"), 0, IF($C1301="DM", $T1301, IF(OR(BF1301="Y", BF1301="IR"),$AM1301,IF(BF1301="C", IF($BI1301="Y", IF($BA1301="C", IF($AF1301="N/A", $Q1301, $AF1301), IF($AF1301="N/A", $T1301, $AM1301)), IF($AG1301="N/A", $T1301,$AG1301)))))))</f>
        <v>#VALUE!</v>
      </c>
      <c r="BY1301" s="16" t="e">
        <f>IF(BG1301="R", $CA1301, IF(OR(BG1301="P", BG1301="T", BG1301="N"), 0, IF($C1301="DM", $T1301, IF(OR(BG1301="Y", BG1301="IR"),$AM1301,IF(BG1301="C", IF($BI1301="Y", IF($BA1301="C", IF($AF1301="N/A", $Q1301, $AF1301), IF($AF1301="N/A", $T1301, $AM1301)), IF($AG1301="N/A", $T1301,$AG1301)))))))</f>
        <v>#VALUE!</v>
      </c>
      <c r="BZ1301" s="16" t="e">
        <f>IF(BH1301="R", $CA1301, IF(OR(BH1301="P", BH1301="T", BH1301="N"), 0, IF($C1301="DM", $T1301, IF(OR(BH1301="Y", BH1301="IR"),$AM1301,IF(BH1301="C", IF($BI1301="Y", IF($BA1301="C", IF($AF1301="N/A", $Q1301, $AF1301), IF($AF1301="N/A", $T1301, $AM1301)), IF($AG1301="N/A", $T1301,$AG1301)))))))</f>
        <v>#VALUE!</v>
      </c>
      <c r="CA1301" s="15" t="s">
        <v>75</v>
      </c>
      <c r="CB1301" s="16" t="e">
        <f>BZ1301</f>
        <v>#VALUE!</v>
      </c>
      <c r="CC1301" s="15" t="str">
        <f>IF(OR($BH1301="T", $BH1301="R"), 0, IF($BH1301="C", IF($BI1301="Y", IF($BA1301="C", 0, IF(AF1301="N/A", Q1301-T1301, AF1301-AG1301)), IF($AF1301="N/A", U1301, AH1301)), AN1301))</f>
        <v>N/A</v>
      </c>
      <c r="CD1301" s="15" t="str">
        <f>IF(OR($BH1301="T", $BH1301="R"), 0, IF($BH1301="C", IF($BI1301="Y", 0, IF($AF1301="N/A", V1301, AI1301)), AO1301))</f>
        <v>N/A</v>
      </c>
      <c r="CE1301" s="15" t="str">
        <f>IF(OR($BH1301="T", $BH1301="R"), 0, IF($BH1301="C", IF($BI1301="Y", 0, IF($AF1301="N/A", W1301, AJ1301)), AP1301))</f>
        <v>N/A</v>
      </c>
      <c r="CF1301" s="15" t="str">
        <f>IF(OR($BH1301="T", $BH1301="R"), 0, IF($BH1301="C", IF($BI1301="Y", 0, IF($AF1301="N/A", X1301, AK1301)), AQ1301))</f>
        <v>N/A</v>
      </c>
    </row>
    <row r="1302" spans="1:84" x14ac:dyDescent="0.25">
      <c r="A1302" s="14">
        <v>6279</v>
      </c>
      <c r="B1302" s="15"/>
      <c r="C1302" s="15"/>
      <c r="D1302" s="15"/>
      <c r="E1302" s="15" t="e">
        <f>VLOOKUP(B1302, 'Rookie Year'!$A$2:$B$55679,2,FALSE)</f>
        <v>#N/A</v>
      </c>
      <c r="F1302" s="15">
        <v>2024</v>
      </c>
      <c r="G1302" s="15" t="s">
        <v>42</v>
      </c>
      <c r="H1302" s="15"/>
      <c r="I1302" s="16"/>
      <c r="J1302" s="15"/>
      <c r="K1302" s="17">
        <f>IF(AND(G1302&lt;&gt;"N",R1302="N/A"), IF(I1302&lt;4, 0, 0.25),IF(I1302=1, IF(J1302=1,0.25, 0.25), IF(I1302&lt;13, 0.25, IF(I1302&lt;26, 0.4, IF(I1302&lt;51, 0.6, 0.75)))))</f>
        <v>0.25</v>
      </c>
      <c r="L1302" s="16">
        <f>I1302-M1302</f>
        <v>0</v>
      </c>
      <c r="M1302" s="16">
        <f>ROUNDUP(I1302*K1302,0)</f>
        <v>0</v>
      </c>
      <c r="N1302" s="16">
        <f>M1302*J1302</f>
        <v>0</v>
      </c>
      <c r="O1302" s="16">
        <v>0</v>
      </c>
      <c r="P1302" s="16">
        <v>0</v>
      </c>
      <c r="Q1302" s="16">
        <f>N1302-O1302-P1302</f>
        <v>0</v>
      </c>
      <c r="R1302" s="15" t="s">
        <v>75</v>
      </c>
      <c r="S1302" s="15">
        <f>IF(R1302="N/A", J1302-($B$1-F1302), J1302-($B$1-R1302))</f>
        <v>0</v>
      </c>
      <c r="T1302" s="16" t="str">
        <f>IF($S1302&lt;1, "N/A", $M1302)</f>
        <v>N/A</v>
      </c>
      <c r="U1302" s="16" t="str">
        <f>IF($S1302&lt;2, "N/A", $M1302)</f>
        <v>N/A</v>
      </c>
      <c r="V1302" s="16" t="str">
        <f>IF($S1302&lt;3, "N/A", $M1302)</f>
        <v>N/A</v>
      </c>
      <c r="W1302" s="16" t="str">
        <f>IF($S1302&lt;4, "N/A", $M1302)</f>
        <v>N/A</v>
      </c>
      <c r="X1302" s="16" t="str">
        <f>IF($S1302&lt;5, "N/A", $M1302)</f>
        <v>N/A</v>
      </c>
      <c r="Y1302" s="15" t="str">
        <f>IF(SUM(T1302:X1302)&lt;&gt;Q1302, "CHECK", "OK")</f>
        <v>OK</v>
      </c>
      <c r="Z1302" s="15" t="str">
        <f>IF(F1302=$B$1, "No", IF(S1302=1, "Yes", "No"))</f>
        <v>No</v>
      </c>
      <c r="AA1302" s="18" t="str">
        <f>IF(C1302="DM", "N/A", IF(Z1302="No","N/A",VLOOKUP(B1302,'Extension List'!$A$3:$R$1972,18,FALSE)))</f>
        <v>N/A</v>
      </c>
      <c r="AB1302" s="15" t="str">
        <f>IF(C1302="DM", "N/A", IF(Z1302="No","N/A",VLOOKUP(B1302,'Extension List'!$A$3:$T$1972,20,FALSE)))</f>
        <v>N/A</v>
      </c>
      <c r="AC1302" s="15" t="str">
        <f>IF(AA1302="N/A", "N/A", 0)</f>
        <v>N/A</v>
      </c>
      <c r="AD1302" s="16" t="str">
        <f>IF(AE1302="N/A", "N/A", AA1302-AE1302)</f>
        <v>N/A</v>
      </c>
      <c r="AE1302" s="16" t="str">
        <f>IF(AA1302="N/A", "N/A", IF(AC1302&gt;0, IF(AA1302&lt;13, ROUNDUP(0.25*AA1302,0), IF(AA1302&lt;26, ROUNDUP(0.4*AA1302,0), IF(AA1302&lt;51, ROUNDUP(0.6*AA1302,0), ROUNDUP(0.75*AA1302,0)))), "N/A"))</f>
        <v>N/A</v>
      </c>
      <c r="AF1302" s="16" t="str">
        <f>IF(AD1302="N/A","N/A", (AE1302*AC1302)+Q1302)</f>
        <v>N/A</v>
      </c>
      <c r="AG1302" s="16" t="str">
        <f>IF($AF1302="N/A", "N/A", "TBC")</f>
        <v>N/A</v>
      </c>
      <c r="AH1302" s="16" t="str">
        <f>IF($AF1302="N/A", "N/A", "TBC")</f>
        <v>N/A</v>
      </c>
      <c r="AI1302" s="16" t="str">
        <f>IF($AF1302="N/A","N/A",IF(AC1302&gt;1,"TBC","N/A"))</f>
        <v>N/A</v>
      </c>
      <c r="AJ1302" s="16" t="str">
        <f>IF($AF1302="N/A","N/A",IF(AC1302&gt;2,"TBC","N/A"))</f>
        <v>N/A</v>
      </c>
      <c r="AK1302" s="16" t="str">
        <f>IF($AF1302="N/A","N/A",IF(AC1302&gt;3,"TBC","N/A"))</f>
        <v>N/A</v>
      </c>
      <c r="AL1302" s="16" t="str">
        <f>IF(AC1302="N/A","N/A",IF(AC1302&gt;0,IF(SUM(AG1302:AK1302)&lt;&gt;AF1302,"CHECK","OK"),"N/A"))</f>
        <v>N/A</v>
      </c>
      <c r="AM1302" s="16" t="e">
        <f>IF(AD1302="N/A", L1302+T1302, L1302+AG1302)</f>
        <v>#VALUE!</v>
      </c>
      <c r="AN1302" s="16" t="str">
        <f>IF(AD1302="N/A", IF(U1302="N/A", "N/A", L1302+U1302), AD1302+AH1302)</f>
        <v>N/A</v>
      </c>
      <c r="AO1302" s="16" t="str">
        <f>IF(AD1302="N/A", IF(V1302="N/A", "N/A", L1302+V1302), IF(AI1302="N/A", "N/A", AD1302+AI1302))</f>
        <v>N/A</v>
      </c>
      <c r="AP1302" s="16" t="str">
        <f>IF(AD1302="N/A", IF(W1302="N/A", "N/A", L1302+W1302), IF(AJ1302="N/A", "N/A", AD1302+AJ1302))</f>
        <v>N/A</v>
      </c>
      <c r="AQ1302" s="16" t="str">
        <f>IF(AD1302="N/A", IF(X1302="N/A", "N/A", L1302+X1302), IF(AK1302="N/A", "N/A", AD1302+AK1302))</f>
        <v>N/A</v>
      </c>
      <c r="AR1302" s="15" t="s">
        <v>40</v>
      </c>
      <c r="AS1302" s="15" t="s">
        <v>40</v>
      </c>
      <c r="AT1302" s="15" t="s">
        <v>40</v>
      </c>
      <c r="AU1302" s="15" t="s">
        <v>40</v>
      </c>
      <c r="AV1302" s="15" t="s">
        <v>40</v>
      </c>
      <c r="AW1302" s="15" t="s">
        <v>40</v>
      </c>
      <c r="AX1302" s="15" t="s">
        <v>40</v>
      </c>
      <c r="AY1302" s="15" t="s">
        <v>40</v>
      </c>
      <c r="AZ1302" s="15" t="s">
        <v>40</v>
      </c>
      <c r="BA1302" s="15" t="s">
        <v>40</v>
      </c>
      <c r="BB1302" s="15" t="s">
        <v>40</v>
      </c>
      <c r="BC1302" s="15" t="s">
        <v>40</v>
      </c>
      <c r="BD1302" s="15" t="s">
        <v>40</v>
      </c>
      <c r="BE1302" s="15" t="s">
        <v>40</v>
      </c>
      <c r="BF1302" s="15" t="s">
        <v>40</v>
      </c>
      <c r="BG1302" s="15" t="s">
        <v>40</v>
      </c>
      <c r="BH1302" s="15" t="s">
        <v>40</v>
      </c>
      <c r="BJ1302" s="16" t="e">
        <f>IF(AR1302="R", $CA1302, IF(OR(AR1302="P", AR1302="T", AR1302="N"), 0, IF($C1302="DM", $T1302, IF(OR(AR1302="Y", AR1302="IR"),$AM1302,IF(AR1302="C", IF($BI1302="Y", IF($AF1302="N/A", $Q1302, $AF1302), IF($AG1302="N/A", $T1302,$AG1302)))))))</f>
        <v>#VALUE!</v>
      </c>
      <c r="BK1302" s="16" t="e">
        <f>IF(AS1302="R", $CA1302, IF(OR(AS1302="P", AS1302="T", AS1302="N"), 0, IF($C1302="DM", $T1302, IF(OR(AS1302="Y", AS1302="IR"),$AM1302,IF(AS1302="C", IF($BI1302="Y", IF($AF1302="N/A", $Q1302, $AF1302), IF($AG1302="N/A", $T1302,$AG1302)))))))</f>
        <v>#VALUE!</v>
      </c>
      <c r="BL1302" s="16" t="e">
        <f>IF(AT1302="R", $CA1302, IF(OR(AT1302="P", AT1302="T", AT1302="N"), 0, IF($C1302="DM", $T1302, IF(OR(AT1302="Y", AT1302="IR"),$AM1302,IF(AT1302="C", IF($BI1302="Y", IF($AF1302="N/A", $Q1302, $AF1302), IF($AG1302="N/A", $T1302,$AG1302)))))))</f>
        <v>#VALUE!</v>
      </c>
      <c r="BM1302" s="16" t="e">
        <f>IF(AU1302="R", $CA1302, IF(OR(AU1302="P", AU1302="T", AU1302="N"), 0, IF($C1302="DM", $T1302, IF(OR(AU1302="Y", AU1302="IR"),$AM1302,IF(AU1302="C", IF($BI1302="Y", IF($AF1302="N/A", $Q1302, $AF1302), IF($AG1302="N/A", $T1302,$AG1302)))))))</f>
        <v>#VALUE!</v>
      </c>
      <c r="BN1302" s="16" t="e">
        <f>IF(AV1302="R", $CA1302, IF(OR(AV1302="P", AV1302="T", AV1302="N"), 0, IF($C1302="DM", $T1302, IF(OR(AV1302="Y", AV1302="IR"),$AM1302,IF(AV1302="C", IF($BI1302="Y", IF($AF1302="N/A", $Q1302, $AF1302), IF($AG1302="N/A", $T1302,$AG1302)))))))</f>
        <v>#VALUE!</v>
      </c>
      <c r="BO1302" s="16" t="e">
        <f>IF(AW1302="R", $CA1302, IF(OR(AW1302="P", AW1302="T", AW1302="N"), 0, IF($C1302="DM", $T1302, IF(OR(AW1302="Y", AW1302="IR"),$AM1302,IF(AW1302="C", IF($BI1302="Y", IF($AF1302="N/A", $Q1302, $AF1302), IF($AG1302="N/A", $T1302,$AG1302)))))))</f>
        <v>#VALUE!</v>
      </c>
      <c r="BP1302" s="16" t="e">
        <f>IF(AX1302="R", $CA1302, IF(OR(AX1302="P", AX1302="T", AX1302="N"), 0, IF($C1302="DM", $T1302, IF(OR(AX1302="Y", AX1302="IR"),$AM1302,IF(AX1302="C", IF($BI1302="Y", IF($AF1302="N/A", $Q1302, $AF1302), IF($AG1302="N/A", $T1302,$AG1302)))))))</f>
        <v>#VALUE!</v>
      </c>
      <c r="BQ1302" s="16" t="e">
        <f>IF(AY1302="R", $CA1302, IF(OR(AY1302="P", AY1302="T", AY1302="N"), 0, IF($C1302="DM", $T1302, IF(OR(AY1302="Y", AY1302="IR"),$AM1302,IF(AY1302="C", IF($BI1302="Y", IF($AF1302="N/A", $Q1302, $AF1302), IF($AG1302="N/A", $T1302,$AG1302)))))))</f>
        <v>#VALUE!</v>
      </c>
      <c r="BR1302" s="16" t="e">
        <f>IF(AZ1302="R", $CA1302, IF(OR(AZ1302="P", AZ1302="T", AZ1302="N"), 0, IF($C1302="DM", $T1302, IF(OR(AZ1302="Y", AZ1302="IR"),$AM1302,IF(AZ1302="C", IF($BI1302="Y", IF($AF1302="N/A", $Q1302, $AF1302), IF($AG1302="N/A", $T1302,$AG1302)))))))</f>
        <v>#VALUE!</v>
      </c>
      <c r="BS1302" s="16" t="e">
        <f>IF(BA1302="R", $CA1302, IF(OR(BA1302="P", BA1302="T", BA1302="N"), 0, IF($C1302="DM", $T1302, IF(OR(BA1302="Y", BA1302="IR"),$AM1302,IF(BA1302="C", IF($BI1302="Y", IF($AF1302="N/A", $Q1302, $AF1302), IF($AG1302="N/A", $T1302,$AG1302)))))))</f>
        <v>#VALUE!</v>
      </c>
      <c r="BT1302" s="16" t="e">
        <f>IF(BB1302="R", $CA1302, IF(OR(BB1302="P", BB1302="T", BB1302="N"), 0, IF($C1302="DM", $T1302, IF(OR(BB1302="Y", BB1302="IR"),$AM1302,IF(BB1302="C", IF($BI1302="Y", IF($BA1302="C", IF($AF1302="N/A", $Q1302, $AF1302), IF($AF1302="N/A", $T1302, $AM1302)), IF($AG1302="N/A", $T1302,$AG1302)))))))</f>
        <v>#VALUE!</v>
      </c>
      <c r="BU1302" s="16" t="e">
        <f>IF(BC1302="R", $CA1302, IF(OR(BC1302="P", BC1302="T", BC1302="N"), 0, IF($C1302="DM", $T1302, IF(OR(BC1302="Y", BC1302="IR"),$AM1302,IF(BC1302="C", IF($BI1302="Y", IF($BA1302="C", IF($AF1302="N/A", $Q1302, $AF1302), IF($AF1302="N/A", $T1302, $AM1302)), IF($AG1302="N/A", $T1302,$AG1302)))))))</f>
        <v>#VALUE!</v>
      </c>
      <c r="BV1302" s="16" t="e">
        <f>IF(BD1302="R", $CA1302, IF(OR(BD1302="P", BD1302="T", BD1302="N"), 0, IF($C1302="DM", $T1302, IF(OR(BD1302="Y", BD1302="IR"),$AM1302,IF(BD1302="C", IF($BI1302="Y", IF($BA1302="C", IF($AF1302="N/A", $Q1302, $AF1302), IF($AF1302="N/A", $T1302, $AM1302)), IF($AG1302="N/A", $T1302,$AG1302)))))))</f>
        <v>#VALUE!</v>
      </c>
      <c r="BW1302" s="16" t="e">
        <f>IF(BE1302="R", $CA1302, IF(OR(BE1302="P", BE1302="T", BE1302="N"), 0, IF($C1302="DM", $T1302, IF(OR(BE1302="Y", BE1302="IR"),$AM1302,IF(BE1302="C", IF($BI1302="Y", IF($BA1302="C", IF($AF1302="N/A", $Q1302, $AF1302), IF($AF1302="N/A", $T1302, $AM1302)), IF($AG1302="N/A", $T1302,$AG1302)))))))</f>
        <v>#VALUE!</v>
      </c>
      <c r="BX1302" s="16" t="e">
        <f>IF(BF1302="R", $CA1302, IF(OR(BF1302="P", BF1302="T", BF1302="N"), 0, IF($C1302="DM", $T1302, IF(OR(BF1302="Y", BF1302="IR"),$AM1302,IF(BF1302="C", IF($BI1302="Y", IF($BA1302="C", IF($AF1302="N/A", $Q1302, $AF1302), IF($AF1302="N/A", $T1302, $AM1302)), IF($AG1302="N/A", $T1302,$AG1302)))))))</f>
        <v>#VALUE!</v>
      </c>
      <c r="BY1302" s="16" t="e">
        <f>IF(BG1302="R", $CA1302, IF(OR(BG1302="P", BG1302="T", BG1302="N"), 0, IF($C1302="DM", $T1302, IF(OR(BG1302="Y", BG1302="IR"),$AM1302,IF(BG1302="C", IF($BI1302="Y", IF($BA1302="C", IF($AF1302="N/A", $Q1302, $AF1302), IF($AF1302="N/A", $T1302, $AM1302)), IF($AG1302="N/A", $T1302,$AG1302)))))))</f>
        <v>#VALUE!</v>
      </c>
      <c r="BZ1302" s="16" t="e">
        <f>IF(BH1302="R", $CA1302, IF(OR(BH1302="P", BH1302="T", BH1302="N"), 0, IF($C1302="DM", $T1302, IF(OR(BH1302="Y", BH1302="IR"),$AM1302,IF(BH1302="C", IF($BI1302="Y", IF($BA1302="C", IF($AF1302="N/A", $Q1302, $AF1302), IF($AF1302="N/A", $T1302, $AM1302)), IF($AG1302="N/A", $T1302,$AG1302)))))))</f>
        <v>#VALUE!</v>
      </c>
      <c r="CA1302" s="15" t="s">
        <v>75</v>
      </c>
      <c r="CB1302" s="16" t="e">
        <f>BZ1302</f>
        <v>#VALUE!</v>
      </c>
      <c r="CC1302" s="15" t="str">
        <f>IF(OR($BH1302="T", $BH1302="R"), 0, IF($BH1302="C", IF($BI1302="Y", IF($BA1302="C", 0, IF(AF1302="N/A", Q1302-T1302, AF1302-AG1302)), IF($AF1302="N/A", U1302, AH1302)), AN1302))</f>
        <v>N/A</v>
      </c>
      <c r="CD1302" s="15" t="str">
        <f>IF(OR($BH1302="T", $BH1302="R"), 0, IF($BH1302="C", IF($BI1302="Y", 0, IF($AF1302="N/A", V1302, AI1302)), AO1302))</f>
        <v>N/A</v>
      </c>
      <c r="CE1302" s="15" t="str">
        <f>IF(OR($BH1302="T", $BH1302="R"), 0, IF($BH1302="C", IF($BI1302="Y", 0, IF($AF1302="N/A", W1302, AJ1302)), AP1302))</f>
        <v>N/A</v>
      </c>
      <c r="CF1302" s="15" t="str">
        <f>IF(OR($BH1302="T", $BH1302="R"), 0, IF($BH1302="C", IF($BI1302="Y", 0, IF($AF1302="N/A", X1302, AK1302)), AQ1302))</f>
        <v>N/A</v>
      </c>
    </row>
    <row r="1303" spans="1:84" x14ac:dyDescent="0.25">
      <c r="A1303" s="14">
        <v>6280</v>
      </c>
      <c r="B1303" s="15"/>
      <c r="C1303" s="15"/>
      <c r="D1303" s="15"/>
      <c r="E1303" s="15" t="e">
        <f>VLOOKUP(B1303, 'Rookie Year'!$A$2:$B$55679,2,FALSE)</f>
        <v>#N/A</v>
      </c>
      <c r="F1303" s="15">
        <v>2024</v>
      </c>
      <c r="G1303" s="15" t="s">
        <v>42</v>
      </c>
      <c r="H1303" s="15"/>
      <c r="I1303" s="16"/>
      <c r="J1303" s="15"/>
      <c r="K1303" s="17">
        <f>IF(AND(G1303&lt;&gt;"N",R1303="N/A"), IF(I1303&lt;4, 0, 0.25),IF(I1303=1, IF(J1303=1,0.25, 0.25), IF(I1303&lt;13, 0.25, IF(I1303&lt;26, 0.4, IF(I1303&lt;51, 0.6, 0.75)))))</f>
        <v>0.25</v>
      </c>
      <c r="L1303" s="16">
        <f>I1303-M1303</f>
        <v>0</v>
      </c>
      <c r="M1303" s="16">
        <f>ROUNDUP(I1303*K1303,0)</f>
        <v>0</v>
      </c>
      <c r="N1303" s="16">
        <f>M1303*J1303</f>
        <v>0</v>
      </c>
      <c r="O1303" s="16">
        <v>0</v>
      </c>
      <c r="P1303" s="16">
        <v>0</v>
      </c>
      <c r="Q1303" s="16">
        <f>N1303-O1303-P1303</f>
        <v>0</v>
      </c>
      <c r="R1303" s="15" t="s">
        <v>75</v>
      </c>
      <c r="S1303" s="15">
        <f>IF(R1303="N/A", J1303-($B$1-F1303), J1303-($B$1-R1303))</f>
        <v>0</v>
      </c>
      <c r="T1303" s="16" t="str">
        <f>IF($S1303&lt;1, "N/A", $M1303)</f>
        <v>N/A</v>
      </c>
      <c r="U1303" s="16" t="str">
        <f>IF($S1303&lt;2, "N/A", $M1303)</f>
        <v>N/A</v>
      </c>
      <c r="V1303" s="16" t="str">
        <f>IF($S1303&lt;3, "N/A", $M1303)</f>
        <v>N/A</v>
      </c>
      <c r="W1303" s="16" t="str">
        <f>IF($S1303&lt;4, "N/A", $M1303)</f>
        <v>N/A</v>
      </c>
      <c r="X1303" s="16" t="str">
        <f>IF($S1303&lt;5, "N/A", $M1303)</f>
        <v>N/A</v>
      </c>
      <c r="Y1303" s="15" t="str">
        <f>IF(SUM(T1303:X1303)&lt;&gt;Q1303, "CHECK", "OK")</f>
        <v>OK</v>
      </c>
      <c r="Z1303" s="15" t="str">
        <f>IF(F1303=$B$1, "No", IF(S1303=1, "Yes", "No"))</f>
        <v>No</v>
      </c>
      <c r="AA1303" s="18" t="str">
        <f>IF(C1303="DM", "N/A", IF(Z1303="No","N/A",VLOOKUP(B1303,'Extension List'!$A$3:$R$1972,18,FALSE)))</f>
        <v>N/A</v>
      </c>
      <c r="AB1303" s="15" t="str">
        <f>IF(C1303="DM", "N/A", IF(Z1303="No","N/A",VLOOKUP(B1303,'Extension List'!$A$3:$T$1972,20,FALSE)))</f>
        <v>N/A</v>
      </c>
      <c r="AC1303" s="15" t="str">
        <f>IF(AA1303="N/A", "N/A", 0)</f>
        <v>N/A</v>
      </c>
      <c r="AD1303" s="16" t="str">
        <f>IF(AE1303="N/A", "N/A", AA1303-AE1303)</f>
        <v>N/A</v>
      </c>
      <c r="AE1303" s="16" t="str">
        <f>IF(AA1303="N/A", "N/A", IF(AC1303&gt;0, IF(AA1303&lt;13, ROUNDUP(0.25*AA1303,0), IF(AA1303&lt;26, ROUNDUP(0.4*AA1303,0), IF(AA1303&lt;51, ROUNDUP(0.6*AA1303,0), ROUNDUP(0.75*AA1303,0)))), "N/A"))</f>
        <v>N/A</v>
      </c>
      <c r="AF1303" s="16" t="str">
        <f>IF(AD1303="N/A","N/A", (AE1303*AC1303)+Q1303)</f>
        <v>N/A</v>
      </c>
      <c r="AG1303" s="16" t="str">
        <f>IF($AF1303="N/A", "N/A", "TBC")</f>
        <v>N/A</v>
      </c>
      <c r="AH1303" s="16" t="str">
        <f>IF($AF1303="N/A", "N/A", "TBC")</f>
        <v>N/A</v>
      </c>
      <c r="AI1303" s="16" t="str">
        <f>IF($AF1303="N/A","N/A",IF(AC1303&gt;1,"TBC","N/A"))</f>
        <v>N/A</v>
      </c>
      <c r="AJ1303" s="16" t="str">
        <f>IF($AF1303="N/A","N/A",IF(AC1303&gt;2,"TBC","N/A"))</f>
        <v>N/A</v>
      </c>
      <c r="AK1303" s="16" t="str">
        <f>IF($AF1303="N/A","N/A",IF(AC1303&gt;3,"TBC","N/A"))</f>
        <v>N/A</v>
      </c>
      <c r="AL1303" s="16" t="str">
        <f>IF(AC1303="N/A","N/A",IF(AC1303&gt;0,IF(SUM(AG1303:AK1303)&lt;&gt;AF1303,"CHECK","OK"),"N/A"))</f>
        <v>N/A</v>
      </c>
      <c r="AM1303" s="16" t="e">
        <f>IF(AD1303="N/A", L1303+T1303, L1303+AG1303)</f>
        <v>#VALUE!</v>
      </c>
      <c r="AN1303" s="16" t="str">
        <f>IF(AD1303="N/A", IF(U1303="N/A", "N/A", L1303+U1303), AD1303+AH1303)</f>
        <v>N/A</v>
      </c>
      <c r="AO1303" s="16" t="str">
        <f>IF(AD1303="N/A", IF(V1303="N/A", "N/A", L1303+V1303), IF(AI1303="N/A", "N/A", AD1303+AI1303))</f>
        <v>N/A</v>
      </c>
      <c r="AP1303" s="16" t="str">
        <f>IF(AD1303="N/A", IF(W1303="N/A", "N/A", L1303+W1303), IF(AJ1303="N/A", "N/A", AD1303+AJ1303))</f>
        <v>N/A</v>
      </c>
      <c r="AQ1303" s="16" t="str">
        <f>IF(AD1303="N/A", IF(X1303="N/A", "N/A", L1303+X1303), IF(AK1303="N/A", "N/A", AD1303+AK1303))</f>
        <v>N/A</v>
      </c>
      <c r="AR1303" s="15" t="s">
        <v>40</v>
      </c>
      <c r="AS1303" s="15" t="s">
        <v>40</v>
      </c>
      <c r="AT1303" s="15" t="s">
        <v>40</v>
      </c>
      <c r="AU1303" s="15" t="s">
        <v>40</v>
      </c>
      <c r="AV1303" s="15" t="s">
        <v>40</v>
      </c>
      <c r="AW1303" s="15" t="s">
        <v>40</v>
      </c>
      <c r="AX1303" s="15" t="s">
        <v>40</v>
      </c>
      <c r="AY1303" s="15" t="s">
        <v>40</v>
      </c>
      <c r="AZ1303" s="15" t="s">
        <v>40</v>
      </c>
      <c r="BA1303" s="15" t="s">
        <v>40</v>
      </c>
      <c r="BB1303" s="15" t="s">
        <v>40</v>
      </c>
      <c r="BC1303" s="15" t="s">
        <v>40</v>
      </c>
      <c r="BD1303" s="15" t="s">
        <v>40</v>
      </c>
      <c r="BE1303" s="15" t="s">
        <v>40</v>
      </c>
      <c r="BF1303" s="15" t="s">
        <v>40</v>
      </c>
      <c r="BG1303" s="15" t="s">
        <v>40</v>
      </c>
      <c r="BH1303" s="15" t="s">
        <v>40</v>
      </c>
      <c r="BJ1303" s="16" t="e">
        <f>IF(AR1303="R", $CA1303, IF(OR(AR1303="P", AR1303="T", AR1303="N"), 0, IF($C1303="DM", $T1303, IF(OR(AR1303="Y", AR1303="IR"),$AM1303,IF(AR1303="C", IF($BI1303="Y", IF($AF1303="N/A", $Q1303, $AF1303), IF($AG1303="N/A", $T1303,$AG1303)))))))</f>
        <v>#VALUE!</v>
      </c>
      <c r="BK1303" s="16" t="e">
        <f>IF(AS1303="R", $CA1303, IF(OR(AS1303="P", AS1303="T", AS1303="N"), 0, IF($C1303="DM", $T1303, IF(OR(AS1303="Y", AS1303="IR"),$AM1303,IF(AS1303="C", IF($BI1303="Y", IF($AF1303="N/A", $Q1303, $AF1303), IF($AG1303="N/A", $T1303,$AG1303)))))))</f>
        <v>#VALUE!</v>
      </c>
      <c r="BL1303" s="16" t="e">
        <f>IF(AT1303="R", $CA1303, IF(OR(AT1303="P", AT1303="T", AT1303="N"), 0, IF($C1303="DM", $T1303, IF(OR(AT1303="Y", AT1303="IR"),$AM1303,IF(AT1303="C", IF($BI1303="Y", IF($AF1303="N/A", $Q1303, $AF1303), IF($AG1303="N/A", $T1303,$AG1303)))))))</f>
        <v>#VALUE!</v>
      </c>
      <c r="BM1303" s="16" t="e">
        <f>IF(AU1303="R", $CA1303, IF(OR(AU1303="P", AU1303="T", AU1303="N"), 0, IF($C1303="DM", $T1303, IF(OR(AU1303="Y", AU1303="IR"),$AM1303,IF(AU1303="C", IF($BI1303="Y", IF($AF1303="N/A", $Q1303, $AF1303), IF($AG1303="N/A", $T1303,$AG1303)))))))</f>
        <v>#VALUE!</v>
      </c>
      <c r="BN1303" s="16" t="e">
        <f>IF(AV1303="R", $CA1303, IF(OR(AV1303="P", AV1303="T", AV1303="N"), 0, IF($C1303="DM", $T1303, IF(OR(AV1303="Y", AV1303="IR"),$AM1303,IF(AV1303="C", IF($BI1303="Y", IF($AF1303="N/A", $Q1303, $AF1303), IF($AG1303="N/A", $T1303,$AG1303)))))))</f>
        <v>#VALUE!</v>
      </c>
      <c r="BO1303" s="16" t="e">
        <f>IF(AW1303="R", $CA1303, IF(OR(AW1303="P", AW1303="T", AW1303="N"), 0, IF($C1303="DM", $T1303, IF(OR(AW1303="Y", AW1303="IR"),$AM1303,IF(AW1303="C", IF($BI1303="Y", IF($AF1303="N/A", $Q1303, $AF1303), IF($AG1303="N/A", $T1303,$AG1303)))))))</f>
        <v>#VALUE!</v>
      </c>
      <c r="BP1303" s="16" t="e">
        <f>IF(AX1303="R", $CA1303, IF(OR(AX1303="P", AX1303="T", AX1303="N"), 0, IF($C1303="DM", $T1303, IF(OR(AX1303="Y", AX1303="IR"),$AM1303,IF(AX1303="C", IF($BI1303="Y", IF($AF1303="N/A", $Q1303, $AF1303), IF($AG1303="N/A", $T1303,$AG1303)))))))</f>
        <v>#VALUE!</v>
      </c>
      <c r="BQ1303" s="16" t="e">
        <f>IF(AY1303="R", $CA1303, IF(OR(AY1303="P", AY1303="T", AY1303="N"), 0, IF($C1303="DM", $T1303, IF(OR(AY1303="Y", AY1303="IR"),$AM1303,IF(AY1303="C", IF($BI1303="Y", IF($AF1303="N/A", $Q1303, $AF1303), IF($AG1303="N/A", $T1303,$AG1303)))))))</f>
        <v>#VALUE!</v>
      </c>
      <c r="BR1303" s="16" t="e">
        <f>IF(AZ1303="R", $CA1303, IF(OR(AZ1303="P", AZ1303="T", AZ1303="N"), 0, IF($C1303="DM", $T1303, IF(OR(AZ1303="Y", AZ1303="IR"),$AM1303,IF(AZ1303="C", IF($BI1303="Y", IF($AF1303="N/A", $Q1303, $AF1303), IF($AG1303="N/A", $T1303,$AG1303)))))))</f>
        <v>#VALUE!</v>
      </c>
      <c r="BS1303" s="16" t="e">
        <f>IF(BA1303="R", $CA1303, IF(OR(BA1303="P", BA1303="T", BA1303="N"), 0, IF($C1303="DM", $T1303, IF(OR(BA1303="Y", BA1303="IR"),$AM1303,IF(BA1303="C", IF($BI1303="Y", IF($AF1303="N/A", $Q1303, $AF1303), IF($AG1303="N/A", $T1303,$AG1303)))))))</f>
        <v>#VALUE!</v>
      </c>
      <c r="BT1303" s="16" t="e">
        <f>IF(BB1303="R", $CA1303, IF(OR(BB1303="P", BB1303="T", BB1303="N"), 0, IF($C1303="DM", $T1303, IF(OR(BB1303="Y", BB1303="IR"),$AM1303,IF(BB1303="C", IF($BI1303="Y", IF($BA1303="C", IF($AF1303="N/A", $Q1303, $AF1303), IF($AF1303="N/A", $T1303, $AM1303)), IF($AG1303="N/A", $T1303,$AG1303)))))))</f>
        <v>#VALUE!</v>
      </c>
      <c r="BU1303" s="16" t="e">
        <f>IF(BC1303="R", $CA1303, IF(OR(BC1303="P", BC1303="T", BC1303="N"), 0, IF($C1303="DM", $T1303, IF(OR(BC1303="Y", BC1303="IR"),$AM1303,IF(BC1303="C", IF($BI1303="Y", IF($BA1303="C", IF($AF1303="N/A", $Q1303, $AF1303), IF($AF1303="N/A", $T1303, $AM1303)), IF($AG1303="N/A", $T1303,$AG1303)))))))</f>
        <v>#VALUE!</v>
      </c>
      <c r="BV1303" s="16" t="e">
        <f>IF(BD1303="R", $CA1303, IF(OR(BD1303="P", BD1303="T", BD1303="N"), 0, IF($C1303="DM", $T1303, IF(OR(BD1303="Y", BD1303="IR"),$AM1303,IF(BD1303="C", IF($BI1303="Y", IF($BA1303="C", IF($AF1303="N/A", $Q1303, $AF1303), IF($AF1303="N/A", $T1303, $AM1303)), IF($AG1303="N/A", $T1303,$AG1303)))))))</f>
        <v>#VALUE!</v>
      </c>
      <c r="BW1303" s="16" t="e">
        <f>IF(BE1303="R", $CA1303, IF(OR(BE1303="P", BE1303="T", BE1303="N"), 0, IF($C1303="DM", $T1303, IF(OR(BE1303="Y", BE1303="IR"),$AM1303,IF(BE1303="C", IF($BI1303="Y", IF($BA1303="C", IF($AF1303="N/A", $Q1303, $AF1303), IF($AF1303="N/A", $T1303, $AM1303)), IF($AG1303="N/A", $T1303,$AG1303)))))))</f>
        <v>#VALUE!</v>
      </c>
      <c r="BX1303" s="16" t="e">
        <f>IF(BF1303="R", $CA1303, IF(OR(BF1303="P", BF1303="T", BF1303="N"), 0, IF($C1303="DM", $T1303, IF(OR(BF1303="Y", BF1303="IR"),$AM1303,IF(BF1303="C", IF($BI1303="Y", IF($BA1303="C", IF($AF1303="N/A", $Q1303, $AF1303), IF($AF1303="N/A", $T1303, $AM1303)), IF($AG1303="N/A", $T1303,$AG1303)))))))</f>
        <v>#VALUE!</v>
      </c>
      <c r="BY1303" s="16" t="e">
        <f>IF(BG1303="R", $CA1303, IF(OR(BG1303="P", BG1303="T", BG1303="N"), 0, IF($C1303="DM", $T1303, IF(OR(BG1303="Y", BG1303="IR"),$AM1303,IF(BG1303="C", IF($BI1303="Y", IF($BA1303="C", IF($AF1303="N/A", $Q1303, $AF1303), IF($AF1303="N/A", $T1303, $AM1303)), IF($AG1303="N/A", $T1303,$AG1303)))))))</f>
        <v>#VALUE!</v>
      </c>
      <c r="BZ1303" s="16" t="e">
        <f>IF(BH1303="R", $CA1303, IF(OR(BH1303="P", BH1303="T", BH1303="N"), 0, IF($C1303="DM", $T1303, IF(OR(BH1303="Y", BH1303="IR"),$AM1303,IF(BH1303="C", IF($BI1303="Y", IF($BA1303="C", IF($AF1303="N/A", $Q1303, $AF1303), IF($AF1303="N/A", $T1303, $AM1303)), IF($AG1303="N/A", $T1303,$AG1303)))))))</f>
        <v>#VALUE!</v>
      </c>
      <c r="CA1303" s="15" t="s">
        <v>75</v>
      </c>
      <c r="CB1303" s="16" t="e">
        <f>BZ1303</f>
        <v>#VALUE!</v>
      </c>
      <c r="CC1303" s="15" t="str">
        <f>IF(OR($BH1303="T", $BH1303="R"), 0, IF($BH1303="C", IF($BI1303="Y", IF($BA1303="C", 0, IF(AF1303="N/A", Q1303-T1303, AF1303-AG1303)), IF($AF1303="N/A", U1303, AH1303)), AN1303))</f>
        <v>N/A</v>
      </c>
      <c r="CD1303" s="15" t="str">
        <f>IF(OR($BH1303="T", $BH1303="R"), 0, IF($BH1303="C", IF($BI1303="Y", 0, IF($AF1303="N/A", V1303, AI1303)), AO1303))</f>
        <v>N/A</v>
      </c>
      <c r="CE1303" s="15" t="str">
        <f>IF(OR($BH1303="T", $BH1303="R"), 0, IF($BH1303="C", IF($BI1303="Y", 0, IF($AF1303="N/A", W1303, AJ1303)), AP1303))</f>
        <v>N/A</v>
      </c>
      <c r="CF1303" s="15" t="str">
        <f>IF(OR($BH1303="T", $BH1303="R"), 0, IF($BH1303="C", IF($BI1303="Y", 0, IF($AF1303="N/A", X1303, AK1303)), AQ1303))</f>
        <v>N/A</v>
      </c>
    </row>
    <row r="1304" spans="1:84" x14ac:dyDescent="0.25">
      <c r="A1304" s="14">
        <v>6281</v>
      </c>
      <c r="B1304" s="15"/>
      <c r="C1304" s="15"/>
      <c r="D1304" s="15"/>
      <c r="E1304" s="15" t="e">
        <f>VLOOKUP(B1304, 'Rookie Year'!$A$2:$B$55679,2,FALSE)</f>
        <v>#N/A</v>
      </c>
      <c r="F1304" s="15">
        <v>2024</v>
      </c>
      <c r="G1304" s="15" t="s">
        <v>42</v>
      </c>
      <c r="H1304" s="15"/>
      <c r="I1304" s="16"/>
      <c r="J1304" s="15"/>
      <c r="K1304" s="17">
        <f>IF(AND(G1304&lt;&gt;"N",R1304="N/A"), IF(I1304&lt;4, 0, 0.25),IF(I1304=1, IF(J1304=1,0.25, 0.25), IF(I1304&lt;13, 0.25, IF(I1304&lt;26, 0.4, IF(I1304&lt;51, 0.6, 0.75)))))</f>
        <v>0.25</v>
      </c>
      <c r="L1304" s="16">
        <f>I1304-M1304</f>
        <v>0</v>
      </c>
      <c r="M1304" s="16">
        <f>ROUNDUP(I1304*K1304,0)</f>
        <v>0</v>
      </c>
      <c r="N1304" s="16">
        <f>M1304*J1304</f>
        <v>0</v>
      </c>
      <c r="O1304" s="16">
        <v>0</v>
      </c>
      <c r="P1304" s="16">
        <v>0</v>
      </c>
      <c r="Q1304" s="16">
        <f>N1304-O1304-P1304</f>
        <v>0</v>
      </c>
      <c r="R1304" s="15" t="s">
        <v>75</v>
      </c>
      <c r="S1304" s="15">
        <f>IF(R1304="N/A", J1304-($B$1-F1304), J1304-($B$1-R1304))</f>
        <v>0</v>
      </c>
      <c r="T1304" s="16" t="str">
        <f>IF($S1304&lt;1, "N/A", $M1304)</f>
        <v>N/A</v>
      </c>
      <c r="U1304" s="16" t="str">
        <f>IF($S1304&lt;2, "N/A", $M1304)</f>
        <v>N/A</v>
      </c>
      <c r="V1304" s="16" t="str">
        <f>IF($S1304&lt;3, "N/A", $M1304)</f>
        <v>N/A</v>
      </c>
      <c r="W1304" s="16" t="str">
        <f>IF($S1304&lt;4, "N/A", $M1304)</f>
        <v>N/A</v>
      </c>
      <c r="X1304" s="16" t="str">
        <f>IF($S1304&lt;5, "N/A", $M1304)</f>
        <v>N/A</v>
      </c>
      <c r="Y1304" s="15" t="str">
        <f>IF(SUM(T1304:X1304)&lt;&gt;Q1304, "CHECK", "OK")</f>
        <v>OK</v>
      </c>
      <c r="Z1304" s="15" t="str">
        <f>IF(F1304=$B$1, "No", IF(S1304=1, "Yes", "No"))</f>
        <v>No</v>
      </c>
      <c r="AA1304" s="18" t="str">
        <f>IF(C1304="DM", "N/A", IF(Z1304="No","N/A",VLOOKUP(B1304,'Extension List'!$A$3:$R$1972,18,FALSE)))</f>
        <v>N/A</v>
      </c>
      <c r="AB1304" s="15" t="str">
        <f>IF(C1304="DM", "N/A", IF(Z1304="No","N/A",VLOOKUP(B1304,'Extension List'!$A$3:$T$1972,20,FALSE)))</f>
        <v>N/A</v>
      </c>
      <c r="AC1304" s="15" t="str">
        <f>IF(AA1304="N/A", "N/A", 0)</f>
        <v>N/A</v>
      </c>
      <c r="AD1304" s="16" t="str">
        <f>IF(AE1304="N/A", "N/A", AA1304-AE1304)</f>
        <v>N/A</v>
      </c>
      <c r="AE1304" s="16" t="str">
        <f>IF(AA1304="N/A", "N/A", IF(AC1304&gt;0, IF(AA1304&lt;13, ROUNDUP(0.25*AA1304,0), IF(AA1304&lt;26, ROUNDUP(0.4*AA1304,0), IF(AA1304&lt;51, ROUNDUP(0.6*AA1304,0), ROUNDUP(0.75*AA1304,0)))), "N/A"))</f>
        <v>N/A</v>
      </c>
      <c r="AF1304" s="16" t="str">
        <f>IF(AD1304="N/A","N/A", (AE1304*AC1304)+Q1304)</f>
        <v>N/A</v>
      </c>
      <c r="AG1304" s="16" t="str">
        <f>IF($AF1304="N/A", "N/A", "TBC")</f>
        <v>N/A</v>
      </c>
      <c r="AH1304" s="16" t="str">
        <f>IF($AF1304="N/A", "N/A", "TBC")</f>
        <v>N/A</v>
      </c>
      <c r="AI1304" s="16" t="str">
        <f>IF($AF1304="N/A","N/A",IF(AC1304&gt;1,"TBC","N/A"))</f>
        <v>N/A</v>
      </c>
      <c r="AJ1304" s="16" t="str">
        <f>IF($AF1304="N/A","N/A",IF(AC1304&gt;2,"TBC","N/A"))</f>
        <v>N/A</v>
      </c>
      <c r="AK1304" s="16" t="str">
        <f>IF($AF1304="N/A","N/A",IF(AC1304&gt;3,"TBC","N/A"))</f>
        <v>N/A</v>
      </c>
      <c r="AL1304" s="16" t="str">
        <f>IF(AC1304="N/A","N/A",IF(AC1304&gt;0,IF(SUM(AG1304:AK1304)&lt;&gt;AF1304,"CHECK","OK"),"N/A"))</f>
        <v>N/A</v>
      </c>
      <c r="AM1304" s="16" t="e">
        <f>IF(AD1304="N/A", L1304+T1304, L1304+AG1304)</f>
        <v>#VALUE!</v>
      </c>
      <c r="AN1304" s="16" t="str">
        <f>IF(AD1304="N/A", IF(U1304="N/A", "N/A", L1304+U1304), AD1304+AH1304)</f>
        <v>N/A</v>
      </c>
      <c r="AO1304" s="16" t="str">
        <f>IF(AD1304="N/A", IF(V1304="N/A", "N/A", L1304+V1304), IF(AI1304="N/A", "N/A", AD1304+AI1304))</f>
        <v>N/A</v>
      </c>
      <c r="AP1304" s="16" t="str">
        <f>IF(AD1304="N/A", IF(W1304="N/A", "N/A", L1304+W1304), IF(AJ1304="N/A", "N/A", AD1304+AJ1304))</f>
        <v>N/A</v>
      </c>
      <c r="AQ1304" s="16" t="str">
        <f>IF(AD1304="N/A", IF(X1304="N/A", "N/A", L1304+X1304), IF(AK1304="N/A", "N/A", AD1304+AK1304))</f>
        <v>N/A</v>
      </c>
      <c r="AR1304" s="15" t="s">
        <v>40</v>
      </c>
      <c r="AS1304" s="15" t="s">
        <v>40</v>
      </c>
      <c r="AT1304" s="15" t="s">
        <v>40</v>
      </c>
      <c r="AU1304" s="15" t="s">
        <v>40</v>
      </c>
      <c r="AV1304" s="15" t="s">
        <v>40</v>
      </c>
      <c r="AW1304" s="15" t="s">
        <v>40</v>
      </c>
      <c r="AX1304" s="15" t="s">
        <v>40</v>
      </c>
      <c r="AY1304" s="15" t="s">
        <v>40</v>
      </c>
      <c r="AZ1304" s="15" t="s">
        <v>40</v>
      </c>
      <c r="BA1304" s="15" t="s">
        <v>40</v>
      </c>
      <c r="BB1304" s="15" t="s">
        <v>40</v>
      </c>
      <c r="BC1304" s="15" t="s">
        <v>40</v>
      </c>
      <c r="BD1304" s="15" t="s">
        <v>40</v>
      </c>
      <c r="BE1304" s="15" t="s">
        <v>40</v>
      </c>
      <c r="BF1304" s="15" t="s">
        <v>40</v>
      </c>
      <c r="BG1304" s="15" t="s">
        <v>40</v>
      </c>
      <c r="BH1304" s="15" t="s">
        <v>40</v>
      </c>
      <c r="BJ1304" s="16" t="e">
        <f>IF(AR1304="R", $CA1304, IF(OR(AR1304="P", AR1304="T", AR1304="N"), 0, IF($C1304="DM", $T1304, IF(OR(AR1304="Y", AR1304="IR"),$AM1304,IF(AR1304="C", IF($BI1304="Y", IF($AF1304="N/A", $Q1304, $AF1304), IF($AG1304="N/A", $T1304,$AG1304)))))))</f>
        <v>#VALUE!</v>
      </c>
      <c r="BK1304" s="16" t="e">
        <f>IF(AS1304="R", $CA1304, IF(OR(AS1304="P", AS1304="T", AS1304="N"), 0, IF($C1304="DM", $T1304, IF(OR(AS1304="Y", AS1304="IR"),$AM1304,IF(AS1304="C", IF($BI1304="Y", IF($AF1304="N/A", $Q1304, $AF1304), IF($AG1304="N/A", $T1304,$AG1304)))))))</f>
        <v>#VALUE!</v>
      </c>
      <c r="BL1304" s="16" t="e">
        <f>IF(AT1304="R", $CA1304, IF(OR(AT1304="P", AT1304="T", AT1304="N"), 0, IF($C1304="DM", $T1304, IF(OR(AT1304="Y", AT1304="IR"),$AM1304,IF(AT1304="C", IF($BI1304="Y", IF($AF1304="N/A", $Q1304, $AF1304), IF($AG1304="N/A", $T1304,$AG1304)))))))</f>
        <v>#VALUE!</v>
      </c>
      <c r="BM1304" s="16" t="e">
        <f>IF(AU1304="R", $CA1304, IF(OR(AU1304="P", AU1304="T", AU1304="N"), 0, IF($C1304="DM", $T1304, IF(OR(AU1304="Y", AU1304="IR"),$AM1304,IF(AU1304="C", IF($BI1304="Y", IF($AF1304="N/A", $Q1304, $AF1304), IF($AG1304="N/A", $T1304,$AG1304)))))))</f>
        <v>#VALUE!</v>
      </c>
      <c r="BN1304" s="16" t="e">
        <f>IF(AV1304="R", $CA1304, IF(OR(AV1304="P", AV1304="T", AV1304="N"), 0, IF($C1304="DM", $T1304, IF(OR(AV1304="Y", AV1304="IR"),$AM1304,IF(AV1304="C", IF($BI1304="Y", IF($AF1304="N/A", $Q1304, $AF1304), IF($AG1304="N/A", $T1304,$AG1304)))))))</f>
        <v>#VALUE!</v>
      </c>
      <c r="BO1304" s="16" t="e">
        <f>IF(AW1304="R", $CA1304, IF(OR(AW1304="P", AW1304="T", AW1304="N"), 0, IF($C1304="DM", $T1304, IF(OR(AW1304="Y", AW1304="IR"),$AM1304,IF(AW1304="C", IF($BI1304="Y", IF($AF1304="N/A", $Q1304, $AF1304), IF($AG1304="N/A", $T1304,$AG1304)))))))</f>
        <v>#VALUE!</v>
      </c>
      <c r="BP1304" s="16" t="e">
        <f>IF(AX1304="R", $CA1304, IF(OR(AX1304="P", AX1304="T", AX1304="N"), 0, IF($C1304="DM", $T1304, IF(OR(AX1304="Y", AX1304="IR"),$AM1304,IF(AX1304="C", IF($BI1304="Y", IF($AF1304="N/A", $Q1304, $AF1304), IF($AG1304="N/A", $T1304,$AG1304)))))))</f>
        <v>#VALUE!</v>
      </c>
      <c r="BQ1304" s="16" t="e">
        <f>IF(AY1304="R", $CA1304, IF(OR(AY1304="P", AY1304="T", AY1304="N"), 0, IF($C1304="DM", $T1304, IF(OR(AY1304="Y", AY1304="IR"),$AM1304,IF(AY1304="C", IF($BI1304="Y", IF($AF1304="N/A", $Q1304, $AF1304), IF($AG1304="N/A", $T1304,$AG1304)))))))</f>
        <v>#VALUE!</v>
      </c>
      <c r="BR1304" s="16" t="e">
        <f>IF(AZ1304="R", $CA1304, IF(OR(AZ1304="P", AZ1304="T", AZ1304="N"), 0, IF($C1304="DM", $T1304, IF(OR(AZ1304="Y", AZ1304="IR"),$AM1304,IF(AZ1304="C", IF($BI1304="Y", IF($AF1304="N/A", $Q1304, $AF1304), IF($AG1304="N/A", $T1304,$AG1304)))))))</f>
        <v>#VALUE!</v>
      </c>
      <c r="BS1304" s="16" t="e">
        <f>IF(BA1304="R", $CA1304, IF(OR(BA1304="P", BA1304="T", BA1304="N"), 0, IF($C1304="DM", $T1304, IF(OR(BA1304="Y", BA1304="IR"),$AM1304,IF(BA1304="C", IF($BI1304="Y", IF($AF1304="N/A", $Q1304, $AF1304), IF($AG1304="N/A", $T1304,$AG1304)))))))</f>
        <v>#VALUE!</v>
      </c>
      <c r="BT1304" s="16" t="e">
        <f>IF(BB1304="R", $CA1304, IF(OR(BB1304="P", BB1304="T", BB1304="N"), 0, IF($C1304="DM", $T1304, IF(OR(BB1304="Y", BB1304="IR"),$AM1304,IF(BB1304="C", IF($BI1304="Y", IF($BA1304="C", IF($AF1304="N/A", $Q1304, $AF1304), IF($AF1304="N/A", $T1304, $AM1304)), IF($AG1304="N/A", $T1304,$AG1304)))))))</f>
        <v>#VALUE!</v>
      </c>
      <c r="BU1304" s="16" t="e">
        <f>IF(BC1304="R", $CA1304, IF(OR(BC1304="P", BC1304="T", BC1304="N"), 0, IF($C1304="DM", $T1304, IF(OR(BC1304="Y", BC1304="IR"),$AM1304,IF(BC1304="C", IF($BI1304="Y", IF($BA1304="C", IF($AF1304="N/A", $Q1304, $AF1304), IF($AF1304="N/A", $T1304, $AM1304)), IF($AG1304="N/A", $T1304,$AG1304)))))))</f>
        <v>#VALUE!</v>
      </c>
      <c r="BV1304" s="16" t="e">
        <f>IF(BD1304="R", $CA1304, IF(OR(BD1304="P", BD1304="T", BD1304="N"), 0, IF($C1304="DM", $T1304, IF(OR(BD1304="Y", BD1304="IR"),$AM1304,IF(BD1304="C", IF($BI1304="Y", IF($BA1304="C", IF($AF1304="N/A", $Q1304, $AF1304), IF($AF1304="N/A", $T1304, $AM1304)), IF($AG1304="N/A", $T1304,$AG1304)))))))</f>
        <v>#VALUE!</v>
      </c>
      <c r="BW1304" s="16" t="e">
        <f>IF(BE1304="R", $CA1304, IF(OR(BE1304="P", BE1304="T", BE1304="N"), 0, IF($C1304="DM", $T1304, IF(OR(BE1304="Y", BE1304="IR"),$AM1304,IF(BE1304="C", IF($BI1304="Y", IF($BA1304="C", IF($AF1304="N/A", $Q1304, $AF1304), IF($AF1304="N/A", $T1304, $AM1304)), IF($AG1304="N/A", $T1304,$AG1304)))))))</f>
        <v>#VALUE!</v>
      </c>
      <c r="BX1304" s="16" t="e">
        <f>IF(BF1304="R", $CA1304, IF(OR(BF1304="P", BF1304="T", BF1304="N"), 0, IF($C1304="DM", $T1304, IF(OR(BF1304="Y", BF1304="IR"),$AM1304,IF(BF1304="C", IF($BI1304="Y", IF($BA1304="C", IF($AF1304="N/A", $Q1304, $AF1304), IF($AF1304="N/A", $T1304, $AM1304)), IF($AG1304="N/A", $T1304,$AG1304)))))))</f>
        <v>#VALUE!</v>
      </c>
      <c r="BY1304" s="16" t="e">
        <f>IF(BG1304="R", $CA1304, IF(OR(BG1304="P", BG1304="T", BG1304="N"), 0, IF($C1304="DM", $T1304, IF(OR(BG1304="Y", BG1304="IR"),$AM1304,IF(BG1304="C", IF($BI1304="Y", IF($BA1304="C", IF($AF1304="N/A", $Q1304, $AF1304), IF($AF1304="N/A", $T1304, $AM1304)), IF($AG1304="N/A", $T1304,$AG1304)))))))</f>
        <v>#VALUE!</v>
      </c>
      <c r="BZ1304" s="16" t="e">
        <f>IF(BH1304="R", $CA1304, IF(OR(BH1304="P", BH1304="T", BH1304="N"), 0, IF($C1304="DM", $T1304, IF(OR(BH1304="Y", BH1304="IR"),$AM1304,IF(BH1304="C", IF($BI1304="Y", IF($BA1304="C", IF($AF1304="N/A", $Q1304, $AF1304), IF($AF1304="N/A", $T1304, $AM1304)), IF($AG1304="N/A", $T1304,$AG1304)))))))</f>
        <v>#VALUE!</v>
      </c>
      <c r="CA1304" s="15" t="s">
        <v>75</v>
      </c>
      <c r="CB1304" s="16" t="e">
        <f>BZ1304</f>
        <v>#VALUE!</v>
      </c>
      <c r="CC1304" s="15" t="str">
        <f>IF(OR($BH1304="T", $BH1304="R"), 0, IF($BH1304="C", IF($BI1304="Y", IF($BA1304="C", 0, IF(AF1304="N/A", Q1304-T1304, AF1304-AG1304)), IF($AF1304="N/A", U1304, AH1304)), AN1304))</f>
        <v>N/A</v>
      </c>
      <c r="CD1304" s="15" t="str">
        <f>IF(OR($BH1304="T", $BH1304="R"), 0, IF($BH1304="C", IF($BI1304="Y", 0, IF($AF1304="N/A", V1304, AI1304)), AO1304))</f>
        <v>N/A</v>
      </c>
      <c r="CE1304" s="15" t="str">
        <f>IF(OR($BH1304="T", $BH1304="R"), 0, IF($BH1304="C", IF($BI1304="Y", 0, IF($AF1304="N/A", W1304, AJ1304)), AP1304))</f>
        <v>N/A</v>
      </c>
      <c r="CF1304" s="15" t="str">
        <f>IF(OR($BH1304="T", $BH1304="R"), 0, IF($BH1304="C", IF($BI1304="Y", 0, IF($AF1304="N/A", X1304, AK1304)), AQ1304))</f>
        <v>N/A</v>
      </c>
    </row>
    <row r="1305" spans="1:84" x14ac:dyDescent="0.25">
      <c r="A1305" s="14">
        <v>6282</v>
      </c>
      <c r="B1305" s="15"/>
      <c r="C1305" s="15"/>
      <c r="D1305" s="15"/>
      <c r="E1305" s="15" t="e">
        <f>VLOOKUP(B1305, 'Rookie Year'!$A$2:$B$55679,2,FALSE)</f>
        <v>#N/A</v>
      </c>
      <c r="F1305" s="15">
        <v>2024</v>
      </c>
      <c r="G1305" s="15" t="s">
        <v>42</v>
      </c>
      <c r="H1305" s="15"/>
      <c r="I1305" s="16"/>
      <c r="J1305" s="15"/>
      <c r="K1305" s="17">
        <f>IF(AND(G1305&lt;&gt;"N",R1305="N/A"), IF(I1305&lt;4, 0, 0.25),IF(I1305=1, IF(J1305=1,0.25, 0.25), IF(I1305&lt;13, 0.25, IF(I1305&lt;26, 0.4, IF(I1305&lt;51, 0.6, 0.75)))))</f>
        <v>0.25</v>
      </c>
      <c r="L1305" s="16">
        <f>I1305-M1305</f>
        <v>0</v>
      </c>
      <c r="M1305" s="16">
        <f>ROUNDUP(I1305*K1305,0)</f>
        <v>0</v>
      </c>
      <c r="N1305" s="16">
        <f>M1305*J1305</f>
        <v>0</v>
      </c>
      <c r="O1305" s="16">
        <v>0</v>
      </c>
      <c r="P1305" s="16">
        <v>0</v>
      </c>
      <c r="Q1305" s="16">
        <f>N1305-O1305-P1305</f>
        <v>0</v>
      </c>
      <c r="R1305" s="15" t="s">
        <v>75</v>
      </c>
      <c r="S1305" s="15">
        <f>IF(R1305="N/A", J1305-($B$1-F1305), J1305-($B$1-R1305))</f>
        <v>0</v>
      </c>
      <c r="T1305" s="16" t="str">
        <f>IF($S1305&lt;1, "N/A", $M1305)</f>
        <v>N/A</v>
      </c>
      <c r="U1305" s="16" t="str">
        <f>IF($S1305&lt;2, "N/A", $M1305)</f>
        <v>N/A</v>
      </c>
      <c r="V1305" s="16" t="str">
        <f>IF($S1305&lt;3, "N/A", $M1305)</f>
        <v>N/A</v>
      </c>
      <c r="W1305" s="16" t="str">
        <f>IF($S1305&lt;4, "N/A", $M1305)</f>
        <v>N/A</v>
      </c>
      <c r="X1305" s="16" t="str">
        <f>IF($S1305&lt;5, "N/A", $M1305)</f>
        <v>N/A</v>
      </c>
      <c r="Y1305" s="15" t="str">
        <f>IF(SUM(T1305:X1305)&lt;&gt;Q1305, "CHECK", "OK")</f>
        <v>OK</v>
      </c>
      <c r="Z1305" s="15" t="str">
        <f>IF(F1305=$B$1, "No", IF(S1305=1, "Yes", "No"))</f>
        <v>No</v>
      </c>
      <c r="AA1305" s="18" t="str">
        <f>IF(C1305="DM", "N/A", IF(Z1305="No","N/A",VLOOKUP(B1305,'Extension List'!$A$3:$R$1972,18,FALSE)))</f>
        <v>N/A</v>
      </c>
      <c r="AB1305" s="15" t="str">
        <f>IF(C1305="DM", "N/A", IF(Z1305="No","N/A",VLOOKUP(B1305,'Extension List'!$A$3:$T$1972,20,FALSE)))</f>
        <v>N/A</v>
      </c>
      <c r="AC1305" s="15" t="str">
        <f>IF(AA1305="N/A", "N/A", 0)</f>
        <v>N/A</v>
      </c>
      <c r="AD1305" s="16" t="str">
        <f>IF(AE1305="N/A", "N/A", AA1305-AE1305)</f>
        <v>N/A</v>
      </c>
      <c r="AE1305" s="16" t="str">
        <f>IF(AA1305="N/A", "N/A", IF(AC1305&gt;0, IF(AA1305&lt;13, ROUNDUP(0.25*AA1305,0), IF(AA1305&lt;26, ROUNDUP(0.4*AA1305,0), IF(AA1305&lt;51, ROUNDUP(0.6*AA1305,0), ROUNDUP(0.75*AA1305,0)))), "N/A"))</f>
        <v>N/A</v>
      </c>
      <c r="AF1305" s="16" t="str">
        <f>IF(AD1305="N/A","N/A", (AE1305*AC1305)+Q1305)</f>
        <v>N/A</v>
      </c>
      <c r="AG1305" s="16" t="str">
        <f>IF($AF1305="N/A", "N/A", "TBC")</f>
        <v>N/A</v>
      </c>
      <c r="AH1305" s="16" t="str">
        <f>IF($AF1305="N/A", "N/A", "TBC")</f>
        <v>N/A</v>
      </c>
      <c r="AI1305" s="16" t="str">
        <f>IF($AF1305="N/A","N/A",IF(AC1305&gt;1,"TBC","N/A"))</f>
        <v>N/A</v>
      </c>
      <c r="AJ1305" s="16" t="str">
        <f>IF($AF1305="N/A","N/A",IF(AC1305&gt;2,"TBC","N/A"))</f>
        <v>N/A</v>
      </c>
      <c r="AK1305" s="16" t="str">
        <f>IF($AF1305="N/A","N/A",IF(AC1305&gt;3,"TBC","N/A"))</f>
        <v>N/A</v>
      </c>
      <c r="AL1305" s="16" t="str">
        <f>IF(AC1305="N/A","N/A",IF(AC1305&gt;0,IF(SUM(AG1305:AK1305)&lt;&gt;AF1305,"CHECK","OK"),"N/A"))</f>
        <v>N/A</v>
      </c>
      <c r="AM1305" s="16" t="e">
        <f>IF(AD1305="N/A", L1305+T1305, L1305+AG1305)</f>
        <v>#VALUE!</v>
      </c>
      <c r="AN1305" s="16" t="str">
        <f>IF(AD1305="N/A", IF(U1305="N/A", "N/A", L1305+U1305), AD1305+AH1305)</f>
        <v>N/A</v>
      </c>
      <c r="AO1305" s="16" t="str">
        <f>IF(AD1305="N/A", IF(V1305="N/A", "N/A", L1305+V1305), IF(AI1305="N/A", "N/A", AD1305+AI1305))</f>
        <v>N/A</v>
      </c>
      <c r="AP1305" s="16" t="str">
        <f>IF(AD1305="N/A", IF(W1305="N/A", "N/A", L1305+W1305), IF(AJ1305="N/A", "N/A", AD1305+AJ1305))</f>
        <v>N/A</v>
      </c>
      <c r="AQ1305" s="16" t="str">
        <f>IF(AD1305="N/A", IF(X1305="N/A", "N/A", L1305+X1305), IF(AK1305="N/A", "N/A", AD1305+AK1305))</f>
        <v>N/A</v>
      </c>
      <c r="AR1305" s="15" t="s">
        <v>40</v>
      </c>
      <c r="AS1305" s="15" t="s">
        <v>40</v>
      </c>
      <c r="AT1305" s="15" t="s">
        <v>40</v>
      </c>
      <c r="AU1305" s="15" t="s">
        <v>40</v>
      </c>
      <c r="AV1305" s="15" t="s">
        <v>40</v>
      </c>
      <c r="AW1305" s="15" t="s">
        <v>40</v>
      </c>
      <c r="AX1305" s="15" t="s">
        <v>40</v>
      </c>
      <c r="AY1305" s="15" t="s">
        <v>40</v>
      </c>
      <c r="AZ1305" s="15" t="s">
        <v>40</v>
      </c>
      <c r="BA1305" s="15" t="s">
        <v>40</v>
      </c>
      <c r="BB1305" s="15" t="s">
        <v>40</v>
      </c>
      <c r="BC1305" s="15" t="s">
        <v>40</v>
      </c>
      <c r="BD1305" s="15" t="s">
        <v>40</v>
      </c>
      <c r="BE1305" s="15" t="s">
        <v>40</v>
      </c>
      <c r="BF1305" s="15" t="s">
        <v>40</v>
      </c>
      <c r="BG1305" s="15" t="s">
        <v>40</v>
      </c>
      <c r="BH1305" s="15" t="s">
        <v>40</v>
      </c>
      <c r="BJ1305" s="16" t="e">
        <f>IF(AR1305="R", $CA1305, IF(OR(AR1305="P", AR1305="T", AR1305="N"), 0, IF($C1305="DM", $T1305, IF(OR(AR1305="Y", AR1305="IR"),$AM1305,IF(AR1305="C", IF($BI1305="Y", IF($AF1305="N/A", $Q1305, $AF1305), IF($AG1305="N/A", $T1305,$AG1305)))))))</f>
        <v>#VALUE!</v>
      </c>
      <c r="BK1305" s="16" t="e">
        <f>IF(AS1305="R", $CA1305, IF(OR(AS1305="P", AS1305="T", AS1305="N"), 0, IF($C1305="DM", $T1305, IF(OR(AS1305="Y", AS1305="IR"),$AM1305,IF(AS1305="C", IF($BI1305="Y", IF($AF1305="N/A", $Q1305, $AF1305), IF($AG1305="N/A", $T1305,$AG1305)))))))</f>
        <v>#VALUE!</v>
      </c>
      <c r="BL1305" s="16" t="e">
        <f>IF(AT1305="R", $CA1305, IF(OR(AT1305="P", AT1305="T", AT1305="N"), 0, IF($C1305="DM", $T1305, IF(OR(AT1305="Y", AT1305="IR"),$AM1305,IF(AT1305="C", IF($BI1305="Y", IF($AF1305="N/A", $Q1305, $AF1305), IF($AG1305="N/A", $T1305,$AG1305)))))))</f>
        <v>#VALUE!</v>
      </c>
      <c r="BM1305" s="16" t="e">
        <f>IF(AU1305="R", $CA1305, IF(OR(AU1305="P", AU1305="T", AU1305="N"), 0, IF($C1305="DM", $T1305, IF(OR(AU1305="Y", AU1305="IR"),$AM1305,IF(AU1305="C", IF($BI1305="Y", IF($AF1305="N/A", $Q1305, $AF1305), IF($AG1305="N/A", $T1305,$AG1305)))))))</f>
        <v>#VALUE!</v>
      </c>
      <c r="BN1305" s="16" t="e">
        <f>IF(AV1305="R", $CA1305, IF(OR(AV1305="P", AV1305="T", AV1305="N"), 0, IF($C1305="DM", $T1305, IF(OR(AV1305="Y", AV1305="IR"),$AM1305,IF(AV1305="C", IF($BI1305="Y", IF($AF1305="N/A", $Q1305, $AF1305), IF($AG1305="N/A", $T1305,$AG1305)))))))</f>
        <v>#VALUE!</v>
      </c>
      <c r="BO1305" s="16" t="e">
        <f>IF(AW1305="R", $CA1305, IF(OR(AW1305="P", AW1305="T", AW1305="N"), 0, IF($C1305="DM", $T1305, IF(OR(AW1305="Y", AW1305="IR"),$AM1305,IF(AW1305="C", IF($BI1305="Y", IF($AF1305="N/A", $Q1305, $AF1305), IF($AG1305="N/A", $T1305,$AG1305)))))))</f>
        <v>#VALUE!</v>
      </c>
      <c r="BP1305" s="16" t="e">
        <f>IF(AX1305="R", $CA1305, IF(OR(AX1305="P", AX1305="T", AX1305="N"), 0, IF($C1305="DM", $T1305, IF(OR(AX1305="Y", AX1305="IR"),$AM1305,IF(AX1305="C", IF($BI1305="Y", IF($AF1305="N/A", $Q1305, $AF1305), IF($AG1305="N/A", $T1305,$AG1305)))))))</f>
        <v>#VALUE!</v>
      </c>
      <c r="BQ1305" s="16" t="e">
        <f>IF(AY1305="R", $CA1305, IF(OR(AY1305="P", AY1305="T", AY1305="N"), 0, IF($C1305="DM", $T1305, IF(OR(AY1305="Y", AY1305="IR"),$AM1305,IF(AY1305="C", IF($BI1305="Y", IF($AF1305="N/A", $Q1305, $AF1305), IF($AG1305="N/A", $T1305,$AG1305)))))))</f>
        <v>#VALUE!</v>
      </c>
      <c r="BR1305" s="16" t="e">
        <f>IF(AZ1305="R", $CA1305, IF(OR(AZ1305="P", AZ1305="T", AZ1305="N"), 0, IF($C1305="DM", $T1305, IF(OR(AZ1305="Y", AZ1305="IR"),$AM1305,IF(AZ1305="C", IF($BI1305="Y", IF($AF1305="N/A", $Q1305, $AF1305), IF($AG1305="N/A", $T1305,$AG1305)))))))</f>
        <v>#VALUE!</v>
      </c>
      <c r="BS1305" s="16" t="e">
        <f>IF(BA1305="R", $CA1305, IF(OR(BA1305="P", BA1305="T", BA1305="N"), 0, IF($C1305="DM", $T1305, IF(OR(BA1305="Y", BA1305="IR"),$AM1305,IF(BA1305="C", IF($BI1305="Y", IF($AF1305="N/A", $Q1305, $AF1305), IF($AG1305="N/A", $T1305,$AG1305)))))))</f>
        <v>#VALUE!</v>
      </c>
      <c r="BT1305" s="16" t="e">
        <f>IF(BB1305="R", $CA1305, IF(OR(BB1305="P", BB1305="T", BB1305="N"), 0, IF($C1305="DM", $T1305, IF(OR(BB1305="Y", BB1305="IR"),$AM1305,IF(BB1305="C", IF($BI1305="Y", IF($BA1305="C", IF($AF1305="N/A", $Q1305, $AF1305), IF($AF1305="N/A", $T1305, $AM1305)), IF($AG1305="N/A", $T1305,$AG1305)))))))</f>
        <v>#VALUE!</v>
      </c>
      <c r="BU1305" s="16" t="e">
        <f>IF(BC1305="R", $CA1305, IF(OR(BC1305="P", BC1305="T", BC1305="N"), 0, IF($C1305="DM", $T1305, IF(OR(BC1305="Y", BC1305="IR"),$AM1305,IF(BC1305="C", IF($BI1305="Y", IF($BA1305="C", IF($AF1305="N/A", $Q1305, $AF1305), IF($AF1305="N/A", $T1305, $AM1305)), IF($AG1305="N/A", $T1305,$AG1305)))))))</f>
        <v>#VALUE!</v>
      </c>
      <c r="BV1305" s="16" t="e">
        <f>IF(BD1305="R", $CA1305, IF(OR(BD1305="P", BD1305="T", BD1305="N"), 0, IF($C1305="DM", $T1305, IF(OR(BD1305="Y", BD1305="IR"),$AM1305,IF(BD1305="C", IF($BI1305="Y", IF($BA1305="C", IF($AF1305="N/A", $Q1305, $AF1305), IF($AF1305="N/A", $T1305, $AM1305)), IF($AG1305="N/A", $T1305,$AG1305)))))))</f>
        <v>#VALUE!</v>
      </c>
      <c r="BW1305" s="16" t="e">
        <f>IF(BE1305="R", $CA1305, IF(OR(BE1305="P", BE1305="T", BE1305="N"), 0, IF($C1305="DM", $T1305, IF(OR(BE1305="Y", BE1305="IR"),$AM1305,IF(BE1305="C", IF($BI1305="Y", IF($BA1305="C", IF($AF1305="N/A", $Q1305, $AF1305), IF($AF1305="N/A", $T1305, $AM1305)), IF($AG1305="N/A", $T1305,$AG1305)))))))</f>
        <v>#VALUE!</v>
      </c>
      <c r="BX1305" s="16" t="e">
        <f>IF(BF1305="R", $CA1305, IF(OR(BF1305="P", BF1305="T", BF1305="N"), 0, IF($C1305="DM", $T1305, IF(OR(BF1305="Y", BF1305="IR"),$AM1305,IF(BF1305="C", IF($BI1305="Y", IF($BA1305="C", IF($AF1305="N/A", $Q1305, $AF1305), IF($AF1305="N/A", $T1305, $AM1305)), IF($AG1305="N/A", $T1305,$AG1305)))))))</f>
        <v>#VALUE!</v>
      </c>
      <c r="BY1305" s="16" t="e">
        <f>IF(BG1305="R", $CA1305, IF(OR(BG1305="P", BG1305="T", BG1305="N"), 0, IF($C1305="DM", $T1305, IF(OR(BG1305="Y", BG1305="IR"),$AM1305,IF(BG1305="C", IF($BI1305="Y", IF($BA1305="C", IF($AF1305="N/A", $Q1305, $AF1305), IF($AF1305="N/A", $T1305, $AM1305)), IF($AG1305="N/A", $T1305,$AG1305)))))))</f>
        <v>#VALUE!</v>
      </c>
      <c r="BZ1305" s="16" t="e">
        <f>IF(BH1305="R", $CA1305, IF(OR(BH1305="P", BH1305="T", BH1305="N"), 0, IF($C1305="DM", $T1305, IF(OR(BH1305="Y", BH1305="IR"),$AM1305,IF(BH1305="C", IF($BI1305="Y", IF($BA1305="C", IF($AF1305="N/A", $Q1305, $AF1305), IF($AF1305="N/A", $T1305, $AM1305)), IF($AG1305="N/A", $T1305,$AG1305)))))))</f>
        <v>#VALUE!</v>
      </c>
      <c r="CA1305" s="15" t="s">
        <v>75</v>
      </c>
      <c r="CB1305" s="16" t="e">
        <f>BZ1305</f>
        <v>#VALUE!</v>
      </c>
      <c r="CC1305" s="15" t="str">
        <f>IF(OR($BH1305="T", $BH1305="R"), 0, IF($BH1305="C", IF($BI1305="Y", IF($BA1305="C", 0, IF(AF1305="N/A", Q1305-T1305, AF1305-AG1305)), IF($AF1305="N/A", U1305, AH1305)), AN1305))</f>
        <v>N/A</v>
      </c>
      <c r="CD1305" s="15" t="str">
        <f>IF(OR($BH1305="T", $BH1305="R"), 0, IF($BH1305="C", IF($BI1305="Y", 0, IF($AF1305="N/A", V1305, AI1305)), AO1305))</f>
        <v>N/A</v>
      </c>
      <c r="CE1305" s="15" t="str">
        <f>IF(OR($BH1305="T", $BH1305="R"), 0, IF($BH1305="C", IF($BI1305="Y", 0, IF($AF1305="N/A", W1305, AJ1305)), AP1305))</f>
        <v>N/A</v>
      </c>
      <c r="CF1305" s="15" t="str">
        <f>IF(OR($BH1305="T", $BH1305="R"), 0, IF($BH1305="C", IF($BI1305="Y", 0, IF($AF1305="N/A", X1305, AK1305)), AQ1305))</f>
        <v>N/A</v>
      </c>
    </row>
    <row r="1306" spans="1:84" x14ac:dyDescent="0.25">
      <c r="A1306" s="14">
        <v>6283</v>
      </c>
      <c r="B1306" s="15"/>
      <c r="C1306" s="15"/>
      <c r="D1306" s="15"/>
      <c r="E1306" s="15" t="e">
        <f>VLOOKUP(B1306, 'Rookie Year'!$A$2:$B$55679,2,FALSE)</f>
        <v>#N/A</v>
      </c>
      <c r="F1306" s="15">
        <v>2024</v>
      </c>
      <c r="G1306" s="15" t="s">
        <v>42</v>
      </c>
      <c r="H1306" s="15"/>
      <c r="I1306" s="16"/>
      <c r="J1306" s="15"/>
      <c r="K1306" s="17">
        <f>IF(AND(G1306&lt;&gt;"N",R1306="N/A"), IF(I1306&lt;4, 0, 0.25),IF(I1306=1, IF(J1306=1,0.25, 0.25), IF(I1306&lt;13, 0.25, IF(I1306&lt;26, 0.4, IF(I1306&lt;51, 0.6, 0.75)))))</f>
        <v>0.25</v>
      </c>
      <c r="L1306" s="16">
        <f>I1306-M1306</f>
        <v>0</v>
      </c>
      <c r="M1306" s="16">
        <f>ROUNDUP(I1306*K1306,0)</f>
        <v>0</v>
      </c>
      <c r="N1306" s="16">
        <f>M1306*J1306</f>
        <v>0</v>
      </c>
      <c r="O1306" s="16">
        <v>0</v>
      </c>
      <c r="P1306" s="16">
        <v>0</v>
      </c>
      <c r="Q1306" s="16">
        <f>N1306-O1306-P1306</f>
        <v>0</v>
      </c>
      <c r="R1306" s="15" t="s">
        <v>75</v>
      </c>
      <c r="S1306" s="15">
        <f>IF(R1306="N/A", J1306-($B$1-F1306), J1306-($B$1-R1306))</f>
        <v>0</v>
      </c>
      <c r="T1306" s="16" t="str">
        <f>IF($S1306&lt;1, "N/A", $M1306)</f>
        <v>N/A</v>
      </c>
      <c r="U1306" s="16" t="str">
        <f>IF($S1306&lt;2, "N/A", $M1306)</f>
        <v>N/A</v>
      </c>
      <c r="V1306" s="16" t="str">
        <f>IF($S1306&lt;3, "N/A", $M1306)</f>
        <v>N/A</v>
      </c>
      <c r="W1306" s="16" t="str">
        <f>IF($S1306&lt;4, "N/A", $M1306)</f>
        <v>N/A</v>
      </c>
      <c r="X1306" s="16" t="str">
        <f>IF($S1306&lt;5, "N/A", $M1306)</f>
        <v>N/A</v>
      </c>
      <c r="Y1306" s="15" t="str">
        <f>IF(SUM(T1306:X1306)&lt;&gt;Q1306, "CHECK", "OK")</f>
        <v>OK</v>
      </c>
      <c r="Z1306" s="15" t="str">
        <f>IF(F1306=$B$1, "No", IF(S1306=1, "Yes", "No"))</f>
        <v>No</v>
      </c>
      <c r="AA1306" s="18" t="str">
        <f>IF(C1306="DM", "N/A", IF(Z1306="No","N/A",VLOOKUP(B1306,'Extension List'!$A$3:$R$1972,18,FALSE)))</f>
        <v>N/A</v>
      </c>
      <c r="AB1306" s="15" t="str">
        <f>IF(C1306="DM", "N/A", IF(Z1306="No","N/A",VLOOKUP(B1306,'Extension List'!$A$3:$T$1972,20,FALSE)))</f>
        <v>N/A</v>
      </c>
      <c r="AC1306" s="15" t="str">
        <f>IF(AA1306="N/A", "N/A", 0)</f>
        <v>N/A</v>
      </c>
      <c r="AD1306" s="16" t="str">
        <f>IF(AE1306="N/A", "N/A", AA1306-AE1306)</f>
        <v>N/A</v>
      </c>
      <c r="AE1306" s="16" t="str">
        <f>IF(AA1306="N/A", "N/A", IF(AC1306&gt;0, IF(AA1306&lt;13, ROUNDUP(0.25*AA1306,0), IF(AA1306&lt;26, ROUNDUP(0.4*AA1306,0), IF(AA1306&lt;51, ROUNDUP(0.6*AA1306,0), ROUNDUP(0.75*AA1306,0)))), "N/A"))</f>
        <v>N/A</v>
      </c>
      <c r="AF1306" s="16" t="str">
        <f>IF(AD1306="N/A","N/A", (AE1306*AC1306)+Q1306)</f>
        <v>N/A</v>
      </c>
      <c r="AG1306" s="16" t="str">
        <f>IF($AF1306="N/A", "N/A", "TBC")</f>
        <v>N/A</v>
      </c>
      <c r="AH1306" s="16" t="str">
        <f>IF($AF1306="N/A", "N/A", "TBC")</f>
        <v>N/A</v>
      </c>
      <c r="AI1306" s="16" t="str">
        <f>IF($AF1306="N/A","N/A",IF(AC1306&gt;1,"TBC","N/A"))</f>
        <v>N/A</v>
      </c>
      <c r="AJ1306" s="16" t="str">
        <f>IF($AF1306="N/A","N/A",IF(AC1306&gt;2,"TBC","N/A"))</f>
        <v>N/A</v>
      </c>
      <c r="AK1306" s="16" t="str">
        <f>IF($AF1306="N/A","N/A",IF(AC1306&gt;3,"TBC","N/A"))</f>
        <v>N/A</v>
      </c>
      <c r="AL1306" s="16" t="str">
        <f>IF(AC1306="N/A","N/A",IF(AC1306&gt;0,IF(SUM(AG1306:AK1306)&lt;&gt;AF1306,"CHECK","OK"),"N/A"))</f>
        <v>N/A</v>
      </c>
      <c r="AM1306" s="16" t="e">
        <f>IF(AD1306="N/A", L1306+T1306, L1306+AG1306)</f>
        <v>#VALUE!</v>
      </c>
      <c r="AN1306" s="16" t="str">
        <f>IF(AD1306="N/A", IF(U1306="N/A", "N/A", L1306+U1306), AD1306+AH1306)</f>
        <v>N/A</v>
      </c>
      <c r="AO1306" s="16" t="str">
        <f>IF(AD1306="N/A", IF(V1306="N/A", "N/A", L1306+V1306), IF(AI1306="N/A", "N/A", AD1306+AI1306))</f>
        <v>N/A</v>
      </c>
      <c r="AP1306" s="16" t="str">
        <f>IF(AD1306="N/A", IF(W1306="N/A", "N/A", L1306+W1306), IF(AJ1306="N/A", "N/A", AD1306+AJ1306))</f>
        <v>N/A</v>
      </c>
      <c r="AQ1306" s="16" t="str">
        <f>IF(AD1306="N/A", IF(X1306="N/A", "N/A", L1306+X1306), IF(AK1306="N/A", "N/A", AD1306+AK1306))</f>
        <v>N/A</v>
      </c>
      <c r="AR1306" s="15" t="s">
        <v>40</v>
      </c>
      <c r="AS1306" s="15" t="s">
        <v>40</v>
      </c>
      <c r="AT1306" s="15" t="s">
        <v>40</v>
      </c>
      <c r="AU1306" s="15" t="s">
        <v>40</v>
      </c>
      <c r="AV1306" s="15" t="s">
        <v>40</v>
      </c>
      <c r="AW1306" s="15" t="s">
        <v>40</v>
      </c>
      <c r="AX1306" s="15" t="s">
        <v>40</v>
      </c>
      <c r="AY1306" s="15" t="s">
        <v>40</v>
      </c>
      <c r="AZ1306" s="15" t="s">
        <v>40</v>
      </c>
      <c r="BA1306" s="15" t="s">
        <v>40</v>
      </c>
      <c r="BB1306" s="15" t="s">
        <v>40</v>
      </c>
      <c r="BC1306" s="15" t="s">
        <v>40</v>
      </c>
      <c r="BD1306" s="15" t="s">
        <v>40</v>
      </c>
      <c r="BE1306" s="15" t="s">
        <v>40</v>
      </c>
      <c r="BF1306" s="15" t="s">
        <v>40</v>
      </c>
      <c r="BG1306" s="15" t="s">
        <v>40</v>
      </c>
      <c r="BH1306" s="15" t="s">
        <v>40</v>
      </c>
      <c r="BJ1306" s="16" t="e">
        <f>IF(AR1306="R", $CA1306, IF(OR(AR1306="P", AR1306="T", AR1306="N"), 0, IF($C1306="DM", $T1306, IF(OR(AR1306="Y", AR1306="IR"),$AM1306,IF(AR1306="C", IF($BI1306="Y", IF($AF1306="N/A", $Q1306, $AF1306), IF($AG1306="N/A", $T1306,$AG1306)))))))</f>
        <v>#VALUE!</v>
      </c>
      <c r="BK1306" s="16" t="e">
        <f>IF(AS1306="R", $CA1306, IF(OR(AS1306="P", AS1306="T", AS1306="N"), 0, IF($C1306="DM", $T1306, IF(OR(AS1306="Y", AS1306="IR"),$AM1306,IF(AS1306="C", IF($BI1306="Y", IF($AF1306="N/A", $Q1306, $AF1306), IF($AG1306="N/A", $T1306,$AG1306)))))))</f>
        <v>#VALUE!</v>
      </c>
      <c r="BL1306" s="16" t="e">
        <f>IF(AT1306="R", $CA1306, IF(OR(AT1306="P", AT1306="T", AT1306="N"), 0, IF($C1306="DM", $T1306, IF(OR(AT1306="Y", AT1306="IR"),$AM1306,IF(AT1306="C", IF($BI1306="Y", IF($AF1306="N/A", $Q1306, $AF1306), IF($AG1306="N/A", $T1306,$AG1306)))))))</f>
        <v>#VALUE!</v>
      </c>
      <c r="BM1306" s="16" t="e">
        <f>IF(AU1306="R", $CA1306, IF(OR(AU1306="P", AU1306="T", AU1306="N"), 0, IF($C1306="DM", $T1306, IF(OR(AU1306="Y", AU1306="IR"),$AM1306,IF(AU1306="C", IF($BI1306="Y", IF($AF1306="N/A", $Q1306, $AF1306), IF($AG1306="N/A", $T1306,$AG1306)))))))</f>
        <v>#VALUE!</v>
      </c>
      <c r="BN1306" s="16" t="e">
        <f>IF(AV1306="R", $CA1306, IF(OR(AV1306="P", AV1306="T", AV1306="N"), 0, IF($C1306="DM", $T1306, IF(OR(AV1306="Y", AV1306="IR"),$AM1306,IF(AV1306="C", IF($BI1306="Y", IF($AF1306="N/A", $Q1306, $AF1306), IF($AG1306="N/A", $T1306,$AG1306)))))))</f>
        <v>#VALUE!</v>
      </c>
      <c r="BO1306" s="16" t="e">
        <f>IF(AW1306="R", $CA1306, IF(OR(AW1306="P", AW1306="T", AW1306="N"), 0, IF($C1306="DM", $T1306, IF(OR(AW1306="Y", AW1306="IR"),$AM1306,IF(AW1306="C", IF($BI1306="Y", IF($AF1306="N/A", $Q1306, $AF1306), IF($AG1306="N/A", $T1306,$AG1306)))))))</f>
        <v>#VALUE!</v>
      </c>
      <c r="BP1306" s="16" t="e">
        <f>IF(AX1306="R", $CA1306, IF(OR(AX1306="P", AX1306="T", AX1306="N"), 0, IF($C1306="DM", $T1306, IF(OR(AX1306="Y", AX1306="IR"),$AM1306,IF(AX1306="C", IF($BI1306="Y", IF($AF1306="N/A", $Q1306, $AF1306), IF($AG1306="N/A", $T1306,$AG1306)))))))</f>
        <v>#VALUE!</v>
      </c>
      <c r="BQ1306" s="16" t="e">
        <f>IF(AY1306="R", $CA1306, IF(OR(AY1306="P", AY1306="T", AY1306="N"), 0, IF($C1306="DM", $T1306, IF(OR(AY1306="Y", AY1306="IR"),$AM1306,IF(AY1306="C", IF($BI1306="Y", IF($AF1306="N/A", $Q1306, $AF1306), IF($AG1306="N/A", $T1306,$AG1306)))))))</f>
        <v>#VALUE!</v>
      </c>
      <c r="BR1306" s="16" t="e">
        <f>IF(AZ1306="R", $CA1306, IF(OR(AZ1306="P", AZ1306="T", AZ1306="N"), 0, IF($C1306="DM", $T1306, IF(OR(AZ1306="Y", AZ1306="IR"),$AM1306,IF(AZ1306="C", IF($BI1306="Y", IF($AF1306="N/A", $Q1306, $AF1306), IF($AG1306="N/A", $T1306,$AG1306)))))))</f>
        <v>#VALUE!</v>
      </c>
      <c r="BS1306" s="16" t="e">
        <f>IF(BA1306="R", $CA1306, IF(OR(BA1306="P", BA1306="T", BA1306="N"), 0, IF($C1306="DM", $T1306, IF(OR(BA1306="Y", BA1306="IR"),$AM1306,IF(BA1306="C", IF($BI1306="Y", IF($AF1306="N/A", $Q1306, $AF1306), IF($AG1306="N/A", $T1306,$AG1306)))))))</f>
        <v>#VALUE!</v>
      </c>
      <c r="BT1306" s="16" t="e">
        <f>IF(BB1306="R", $CA1306, IF(OR(BB1306="P", BB1306="T", BB1306="N"), 0, IF($C1306="DM", $T1306, IF(OR(BB1306="Y", BB1306="IR"),$AM1306,IF(BB1306="C", IF($BI1306="Y", IF($BA1306="C", IF($AF1306="N/A", $Q1306, $AF1306), IF($AF1306="N/A", $T1306, $AM1306)), IF($AG1306="N/A", $T1306,$AG1306)))))))</f>
        <v>#VALUE!</v>
      </c>
      <c r="BU1306" s="16" t="e">
        <f>IF(BC1306="R", $CA1306, IF(OR(BC1306="P", BC1306="T", BC1306="N"), 0, IF($C1306="DM", $T1306, IF(OR(BC1306="Y", BC1306="IR"),$AM1306,IF(BC1306="C", IF($BI1306="Y", IF($BA1306="C", IF($AF1306="N/A", $Q1306, $AF1306), IF($AF1306="N/A", $T1306, $AM1306)), IF($AG1306="N/A", $T1306,$AG1306)))))))</f>
        <v>#VALUE!</v>
      </c>
      <c r="BV1306" s="16" t="e">
        <f>IF(BD1306="R", $CA1306, IF(OR(BD1306="P", BD1306="T", BD1306="N"), 0, IF($C1306="DM", $T1306, IF(OR(BD1306="Y", BD1306="IR"),$AM1306,IF(BD1306="C", IF($BI1306="Y", IF($BA1306="C", IF($AF1306="N/A", $Q1306, $AF1306), IF($AF1306="N/A", $T1306, $AM1306)), IF($AG1306="N/A", $T1306,$AG1306)))))))</f>
        <v>#VALUE!</v>
      </c>
      <c r="BW1306" s="16" t="e">
        <f>IF(BE1306="R", $CA1306, IF(OR(BE1306="P", BE1306="T", BE1306="N"), 0, IF($C1306="DM", $T1306, IF(OR(BE1306="Y", BE1306="IR"),$AM1306,IF(BE1306="C", IF($BI1306="Y", IF($BA1306="C", IF($AF1306="N/A", $Q1306, $AF1306), IF($AF1306="N/A", $T1306, $AM1306)), IF($AG1306="N/A", $T1306,$AG1306)))))))</f>
        <v>#VALUE!</v>
      </c>
      <c r="BX1306" s="16" t="e">
        <f>IF(BF1306="R", $CA1306, IF(OR(BF1306="P", BF1306="T", BF1306="N"), 0, IF($C1306="DM", $T1306, IF(OR(BF1306="Y", BF1306="IR"),$AM1306,IF(BF1306="C", IF($BI1306="Y", IF($BA1306="C", IF($AF1306="N/A", $Q1306, $AF1306), IF($AF1306="N/A", $T1306, $AM1306)), IF($AG1306="N/A", $T1306,$AG1306)))))))</f>
        <v>#VALUE!</v>
      </c>
      <c r="BY1306" s="16" t="e">
        <f>IF(BG1306="R", $CA1306, IF(OR(BG1306="P", BG1306="T", BG1306="N"), 0, IF($C1306="DM", $T1306, IF(OR(BG1306="Y", BG1306="IR"),$AM1306,IF(BG1306="C", IF($BI1306="Y", IF($BA1306="C", IF($AF1306="N/A", $Q1306, $AF1306), IF($AF1306="N/A", $T1306, $AM1306)), IF($AG1306="N/A", $T1306,$AG1306)))))))</f>
        <v>#VALUE!</v>
      </c>
      <c r="BZ1306" s="16" t="e">
        <f>IF(BH1306="R", $CA1306, IF(OR(BH1306="P", BH1306="T", BH1306="N"), 0, IF($C1306="DM", $T1306, IF(OR(BH1306="Y", BH1306="IR"),$AM1306,IF(BH1306="C", IF($BI1306="Y", IF($BA1306="C", IF($AF1306="N/A", $Q1306, $AF1306), IF($AF1306="N/A", $T1306, $AM1306)), IF($AG1306="N/A", $T1306,$AG1306)))))))</f>
        <v>#VALUE!</v>
      </c>
      <c r="CA1306" s="15" t="s">
        <v>75</v>
      </c>
      <c r="CB1306" s="16" t="e">
        <f>BZ1306</f>
        <v>#VALUE!</v>
      </c>
      <c r="CC1306" s="15" t="str">
        <f>IF(OR($BH1306="T", $BH1306="R"), 0, IF($BH1306="C", IF($BI1306="Y", IF($BA1306="C", 0, IF(AF1306="N/A", Q1306-T1306, AF1306-AG1306)), IF($AF1306="N/A", U1306, AH1306)), AN1306))</f>
        <v>N/A</v>
      </c>
      <c r="CD1306" s="15" t="str">
        <f>IF(OR($BH1306="T", $BH1306="R"), 0, IF($BH1306="C", IF($BI1306="Y", 0, IF($AF1306="N/A", V1306, AI1306)), AO1306))</f>
        <v>N/A</v>
      </c>
      <c r="CE1306" s="15" t="str">
        <f>IF(OR($BH1306="T", $BH1306="R"), 0, IF($BH1306="C", IF($BI1306="Y", 0, IF($AF1306="N/A", W1306, AJ1306)), AP1306))</f>
        <v>N/A</v>
      </c>
      <c r="CF1306" s="15" t="str">
        <f>IF(OR($BH1306="T", $BH1306="R"), 0, IF($BH1306="C", IF($BI1306="Y", 0, IF($AF1306="N/A", X1306, AK1306)), AQ1306))</f>
        <v>N/A</v>
      </c>
    </row>
    <row r="1307" spans="1:84" x14ac:dyDescent="0.25">
      <c r="A1307" s="14">
        <v>6284</v>
      </c>
      <c r="B1307" s="15"/>
      <c r="C1307" s="15"/>
      <c r="D1307" s="15"/>
      <c r="E1307" s="15" t="e">
        <f>VLOOKUP(B1307, 'Rookie Year'!$A$2:$B$55679,2,FALSE)</f>
        <v>#N/A</v>
      </c>
      <c r="F1307" s="15">
        <v>2024</v>
      </c>
      <c r="G1307" s="15" t="s">
        <v>42</v>
      </c>
      <c r="H1307" s="15"/>
      <c r="I1307" s="16"/>
      <c r="J1307" s="15"/>
      <c r="K1307" s="17">
        <f>IF(AND(G1307&lt;&gt;"N",R1307="N/A"), IF(I1307&lt;4, 0, 0.25),IF(I1307=1, IF(J1307=1,0.25, 0.25), IF(I1307&lt;13, 0.25, IF(I1307&lt;26, 0.4, IF(I1307&lt;51, 0.6, 0.75)))))</f>
        <v>0.25</v>
      </c>
      <c r="L1307" s="16">
        <f>I1307-M1307</f>
        <v>0</v>
      </c>
      <c r="M1307" s="16">
        <f>ROUNDUP(I1307*K1307,0)</f>
        <v>0</v>
      </c>
      <c r="N1307" s="16">
        <f>M1307*J1307</f>
        <v>0</v>
      </c>
      <c r="O1307" s="16">
        <v>0</v>
      </c>
      <c r="P1307" s="16">
        <v>0</v>
      </c>
      <c r="Q1307" s="16">
        <f>N1307-O1307-P1307</f>
        <v>0</v>
      </c>
      <c r="R1307" s="15" t="s">
        <v>75</v>
      </c>
      <c r="S1307" s="15">
        <f>IF(R1307="N/A", J1307-($B$1-F1307), J1307-($B$1-R1307))</f>
        <v>0</v>
      </c>
      <c r="T1307" s="16" t="str">
        <f>IF($S1307&lt;1, "N/A", $M1307)</f>
        <v>N/A</v>
      </c>
      <c r="U1307" s="16" t="str">
        <f>IF($S1307&lt;2, "N/A", $M1307)</f>
        <v>N/A</v>
      </c>
      <c r="V1307" s="16" t="str">
        <f>IF($S1307&lt;3, "N/A", $M1307)</f>
        <v>N/A</v>
      </c>
      <c r="W1307" s="16" t="str">
        <f>IF($S1307&lt;4, "N/A", $M1307)</f>
        <v>N/A</v>
      </c>
      <c r="X1307" s="16" t="str">
        <f>IF($S1307&lt;5, "N/A", $M1307)</f>
        <v>N/A</v>
      </c>
      <c r="Y1307" s="15" t="str">
        <f>IF(SUM(T1307:X1307)&lt;&gt;Q1307, "CHECK", "OK")</f>
        <v>OK</v>
      </c>
      <c r="Z1307" s="15" t="str">
        <f>IF(F1307=$B$1, "No", IF(S1307=1, "Yes", "No"))</f>
        <v>No</v>
      </c>
      <c r="AA1307" s="18" t="str">
        <f>IF(C1307="DM", "N/A", IF(Z1307="No","N/A",VLOOKUP(B1307,'Extension List'!$A$3:$R$1972,18,FALSE)))</f>
        <v>N/A</v>
      </c>
      <c r="AB1307" s="15" t="str">
        <f>IF(C1307="DM", "N/A", IF(Z1307="No","N/A",VLOOKUP(B1307,'Extension List'!$A$3:$T$1972,20,FALSE)))</f>
        <v>N/A</v>
      </c>
      <c r="AC1307" s="15" t="str">
        <f>IF(AA1307="N/A", "N/A", 0)</f>
        <v>N/A</v>
      </c>
      <c r="AD1307" s="16" t="str">
        <f>IF(AE1307="N/A", "N/A", AA1307-AE1307)</f>
        <v>N/A</v>
      </c>
      <c r="AE1307" s="16" t="str">
        <f>IF(AA1307="N/A", "N/A", IF(AC1307&gt;0, IF(AA1307&lt;13, ROUNDUP(0.25*AA1307,0), IF(AA1307&lt;26, ROUNDUP(0.4*AA1307,0), IF(AA1307&lt;51, ROUNDUP(0.6*AA1307,0), ROUNDUP(0.75*AA1307,0)))), "N/A"))</f>
        <v>N/A</v>
      </c>
      <c r="AF1307" s="16" t="str">
        <f>IF(AD1307="N/A","N/A", (AE1307*AC1307)+Q1307)</f>
        <v>N/A</v>
      </c>
      <c r="AG1307" s="16" t="str">
        <f>IF($AF1307="N/A", "N/A", "TBC")</f>
        <v>N/A</v>
      </c>
      <c r="AH1307" s="16" t="str">
        <f>IF($AF1307="N/A", "N/A", "TBC")</f>
        <v>N/A</v>
      </c>
      <c r="AI1307" s="16" t="str">
        <f>IF($AF1307="N/A","N/A",IF(AC1307&gt;1,"TBC","N/A"))</f>
        <v>N/A</v>
      </c>
      <c r="AJ1307" s="16" t="str">
        <f>IF($AF1307="N/A","N/A",IF(AC1307&gt;2,"TBC","N/A"))</f>
        <v>N/A</v>
      </c>
      <c r="AK1307" s="16" t="str">
        <f>IF($AF1307="N/A","N/A",IF(AC1307&gt;3,"TBC","N/A"))</f>
        <v>N/A</v>
      </c>
      <c r="AL1307" s="16" t="str">
        <f>IF(AC1307="N/A","N/A",IF(AC1307&gt;0,IF(SUM(AG1307:AK1307)&lt;&gt;AF1307,"CHECK","OK"),"N/A"))</f>
        <v>N/A</v>
      </c>
      <c r="AM1307" s="16" t="e">
        <f>IF(AD1307="N/A", L1307+T1307, L1307+AG1307)</f>
        <v>#VALUE!</v>
      </c>
      <c r="AN1307" s="16" t="str">
        <f>IF(AD1307="N/A", IF(U1307="N/A", "N/A", L1307+U1307), AD1307+AH1307)</f>
        <v>N/A</v>
      </c>
      <c r="AO1307" s="16" t="str">
        <f>IF(AD1307="N/A", IF(V1307="N/A", "N/A", L1307+V1307), IF(AI1307="N/A", "N/A", AD1307+AI1307))</f>
        <v>N/A</v>
      </c>
      <c r="AP1307" s="16" t="str">
        <f>IF(AD1307="N/A", IF(W1307="N/A", "N/A", L1307+W1307), IF(AJ1307="N/A", "N/A", AD1307+AJ1307))</f>
        <v>N/A</v>
      </c>
      <c r="AQ1307" s="16" t="str">
        <f>IF(AD1307="N/A", IF(X1307="N/A", "N/A", L1307+X1307), IF(AK1307="N/A", "N/A", AD1307+AK1307))</f>
        <v>N/A</v>
      </c>
      <c r="AR1307" s="15" t="s">
        <v>40</v>
      </c>
      <c r="AS1307" s="15" t="s">
        <v>40</v>
      </c>
      <c r="AT1307" s="15" t="s">
        <v>40</v>
      </c>
      <c r="AU1307" s="15" t="s">
        <v>40</v>
      </c>
      <c r="AV1307" s="15" t="s">
        <v>40</v>
      </c>
      <c r="AW1307" s="15" t="s">
        <v>40</v>
      </c>
      <c r="AX1307" s="15" t="s">
        <v>40</v>
      </c>
      <c r="AY1307" s="15" t="s">
        <v>40</v>
      </c>
      <c r="AZ1307" s="15" t="s">
        <v>40</v>
      </c>
      <c r="BA1307" s="15" t="s">
        <v>40</v>
      </c>
      <c r="BB1307" s="15" t="s">
        <v>40</v>
      </c>
      <c r="BC1307" s="15" t="s">
        <v>40</v>
      </c>
      <c r="BD1307" s="15" t="s">
        <v>40</v>
      </c>
      <c r="BE1307" s="15" t="s">
        <v>40</v>
      </c>
      <c r="BF1307" s="15" t="s">
        <v>40</v>
      </c>
      <c r="BG1307" s="15" t="s">
        <v>40</v>
      </c>
      <c r="BH1307" s="15" t="s">
        <v>40</v>
      </c>
      <c r="BJ1307" s="16" t="e">
        <f>IF(AR1307="R", $CA1307, IF(OR(AR1307="P", AR1307="T", AR1307="N"), 0, IF($C1307="DM", $T1307, IF(OR(AR1307="Y", AR1307="IR"),$AM1307,IF(AR1307="C", IF($BI1307="Y", IF($AF1307="N/A", $Q1307, $AF1307), IF($AG1307="N/A", $T1307,$AG1307)))))))</f>
        <v>#VALUE!</v>
      </c>
      <c r="BK1307" s="16" t="e">
        <f>IF(AS1307="R", $CA1307, IF(OR(AS1307="P", AS1307="T", AS1307="N"), 0, IF($C1307="DM", $T1307, IF(OR(AS1307="Y", AS1307="IR"),$AM1307,IF(AS1307="C", IF($BI1307="Y", IF($AF1307="N/A", $Q1307, $AF1307), IF($AG1307="N/A", $T1307,$AG1307)))))))</f>
        <v>#VALUE!</v>
      </c>
      <c r="BL1307" s="16" t="e">
        <f>IF(AT1307="R", $CA1307, IF(OR(AT1307="P", AT1307="T", AT1307="N"), 0, IF($C1307="DM", $T1307, IF(OR(AT1307="Y", AT1307="IR"),$AM1307,IF(AT1307="C", IF($BI1307="Y", IF($AF1307="N/A", $Q1307, $AF1307), IF($AG1307="N/A", $T1307,$AG1307)))))))</f>
        <v>#VALUE!</v>
      </c>
      <c r="BM1307" s="16" t="e">
        <f>IF(AU1307="R", $CA1307, IF(OR(AU1307="P", AU1307="T", AU1307="N"), 0, IF($C1307="DM", $T1307, IF(OR(AU1307="Y", AU1307="IR"),$AM1307,IF(AU1307="C", IF($BI1307="Y", IF($AF1307="N/A", $Q1307, $AF1307), IF($AG1307="N/A", $T1307,$AG1307)))))))</f>
        <v>#VALUE!</v>
      </c>
      <c r="BN1307" s="16" t="e">
        <f>IF(AV1307="R", $CA1307, IF(OR(AV1307="P", AV1307="T", AV1307="N"), 0, IF($C1307="DM", $T1307, IF(OR(AV1307="Y", AV1307="IR"),$AM1307,IF(AV1307="C", IF($BI1307="Y", IF($AF1307="N/A", $Q1307, $AF1307), IF($AG1307="N/A", $T1307,$AG1307)))))))</f>
        <v>#VALUE!</v>
      </c>
      <c r="BO1307" s="16" t="e">
        <f>IF(AW1307="R", $CA1307, IF(OR(AW1307="P", AW1307="T", AW1307="N"), 0, IF($C1307="DM", $T1307, IF(OR(AW1307="Y", AW1307="IR"),$AM1307,IF(AW1307="C", IF($BI1307="Y", IF($AF1307="N/A", $Q1307, $AF1307), IF($AG1307="N/A", $T1307,$AG1307)))))))</f>
        <v>#VALUE!</v>
      </c>
      <c r="BP1307" s="16" t="e">
        <f>IF(AX1307="R", $CA1307, IF(OR(AX1307="P", AX1307="T", AX1307="N"), 0, IF($C1307="DM", $T1307, IF(OR(AX1307="Y", AX1307="IR"),$AM1307,IF(AX1307="C", IF($BI1307="Y", IF($AF1307="N/A", $Q1307, $AF1307), IF($AG1307="N/A", $T1307,$AG1307)))))))</f>
        <v>#VALUE!</v>
      </c>
      <c r="BQ1307" s="16" t="e">
        <f>IF(AY1307="R", $CA1307, IF(OR(AY1307="P", AY1307="T", AY1307="N"), 0, IF($C1307="DM", $T1307, IF(OR(AY1307="Y", AY1307="IR"),$AM1307,IF(AY1307="C", IF($BI1307="Y", IF($AF1307="N/A", $Q1307, $AF1307), IF($AG1307="N/A", $T1307,$AG1307)))))))</f>
        <v>#VALUE!</v>
      </c>
      <c r="BR1307" s="16" t="e">
        <f>IF(AZ1307="R", $CA1307, IF(OR(AZ1307="P", AZ1307="T", AZ1307="N"), 0, IF($C1307="DM", $T1307, IF(OR(AZ1307="Y", AZ1307="IR"),$AM1307,IF(AZ1307="C", IF($BI1307="Y", IF($AF1307="N/A", $Q1307, $AF1307), IF($AG1307="N/A", $T1307,$AG1307)))))))</f>
        <v>#VALUE!</v>
      </c>
      <c r="BS1307" s="16" t="e">
        <f>IF(BA1307="R", $CA1307, IF(OR(BA1307="P", BA1307="T", BA1307="N"), 0, IF($C1307="DM", $T1307, IF(OR(BA1307="Y", BA1307="IR"),$AM1307,IF(BA1307="C", IF($BI1307="Y", IF($AF1307="N/A", $Q1307, $AF1307), IF($AG1307="N/A", $T1307,$AG1307)))))))</f>
        <v>#VALUE!</v>
      </c>
      <c r="BT1307" s="16" t="e">
        <f>IF(BB1307="R", $CA1307, IF(OR(BB1307="P", BB1307="T", BB1307="N"), 0, IF($C1307="DM", $T1307, IF(OR(BB1307="Y", BB1307="IR"),$AM1307,IF(BB1307="C", IF($BI1307="Y", IF($BA1307="C", IF($AF1307="N/A", $Q1307, $AF1307), IF($AF1307="N/A", $T1307, $AM1307)), IF($AG1307="N/A", $T1307,$AG1307)))))))</f>
        <v>#VALUE!</v>
      </c>
      <c r="BU1307" s="16" t="e">
        <f>IF(BC1307="R", $CA1307, IF(OR(BC1307="P", BC1307="T", BC1307="N"), 0, IF($C1307="DM", $T1307, IF(OR(BC1307="Y", BC1307="IR"),$AM1307,IF(BC1307="C", IF($BI1307="Y", IF($BA1307="C", IF($AF1307="N/A", $Q1307, $AF1307), IF($AF1307="N/A", $T1307, $AM1307)), IF($AG1307="N/A", $T1307,$AG1307)))))))</f>
        <v>#VALUE!</v>
      </c>
      <c r="BV1307" s="16" t="e">
        <f>IF(BD1307="R", $CA1307, IF(OR(BD1307="P", BD1307="T", BD1307="N"), 0, IF($C1307="DM", $T1307, IF(OR(BD1307="Y", BD1307="IR"),$AM1307,IF(BD1307="C", IF($BI1307="Y", IF($BA1307="C", IF($AF1307="N/A", $Q1307, $AF1307), IF($AF1307="N/A", $T1307, $AM1307)), IF($AG1307="N/A", $T1307,$AG1307)))))))</f>
        <v>#VALUE!</v>
      </c>
      <c r="BW1307" s="16" t="e">
        <f>IF(BE1307="R", $CA1307, IF(OR(BE1307="P", BE1307="T", BE1307="N"), 0, IF($C1307="DM", $T1307, IF(OR(BE1307="Y", BE1307="IR"),$AM1307,IF(BE1307="C", IF($BI1307="Y", IF($BA1307="C", IF($AF1307="N/A", $Q1307, $AF1307), IF($AF1307="N/A", $T1307, $AM1307)), IF($AG1307="N/A", $T1307,$AG1307)))))))</f>
        <v>#VALUE!</v>
      </c>
      <c r="BX1307" s="16" t="e">
        <f>IF(BF1307="R", $CA1307, IF(OR(BF1307="P", BF1307="T", BF1307="N"), 0, IF($C1307="DM", $T1307, IF(OR(BF1307="Y", BF1307="IR"),$AM1307,IF(BF1307="C", IF($BI1307="Y", IF($BA1307="C", IF($AF1307="N/A", $Q1307, $AF1307), IF($AF1307="N/A", $T1307, $AM1307)), IF($AG1307="N/A", $T1307,$AG1307)))))))</f>
        <v>#VALUE!</v>
      </c>
      <c r="BY1307" s="16" t="e">
        <f>IF(BG1307="R", $CA1307, IF(OR(BG1307="P", BG1307="T", BG1307="N"), 0, IF($C1307="DM", $T1307, IF(OR(BG1307="Y", BG1307="IR"),$AM1307,IF(BG1307="C", IF($BI1307="Y", IF($BA1307="C", IF($AF1307="N/A", $Q1307, $AF1307), IF($AF1307="N/A", $T1307, $AM1307)), IF($AG1307="N/A", $T1307,$AG1307)))))))</f>
        <v>#VALUE!</v>
      </c>
      <c r="BZ1307" s="16" t="e">
        <f>IF(BH1307="R", $CA1307, IF(OR(BH1307="P", BH1307="T", BH1307="N"), 0, IF($C1307="DM", $T1307, IF(OR(BH1307="Y", BH1307="IR"),$AM1307,IF(BH1307="C", IF($BI1307="Y", IF($BA1307="C", IF($AF1307="N/A", $Q1307, $AF1307), IF($AF1307="N/A", $T1307, $AM1307)), IF($AG1307="N/A", $T1307,$AG1307)))))))</f>
        <v>#VALUE!</v>
      </c>
      <c r="CA1307" s="15" t="s">
        <v>75</v>
      </c>
      <c r="CB1307" s="16" t="e">
        <f>BZ1307</f>
        <v>#VALUE!</v>
      </c>
      <c r="CC1307" s="15" t="str">
        <f>IF(OR($BH1307="T", $BH1307="R"), 0, IF($BH1307="C", IF($BI1307="Y", IF($BA1307="C", 0, IF(AF1307="N/A", Q1307-T1307, AF1307-AG1307)), IF($AF1307="N/A", U1307, AH1307)), AN1307))</f>
        <v>N/A</v>
      </c>
      <c r="CD1307" s="15" t="str">
        <f>IF(OR($BH1307="T", $BH1307="R"), 0, IF($BH1307="C", IF($BI1307="Y", 0, IF($AF1307="N/A", V1307, AI1307)), AO1307))</f>
        <v>N/A</v>
      </c>
      <c r="CE1307" s="15" t="str">
        <f>IF(OR($BH1307="T", $BH1307="R"), 0, IF($BH1307="C", IF($BI1307="Y", 0, IF($AF1307="N/A", W1307, AJ1307)), AP1307))</f>
        <v>N/A</v>
      </c>
      <c r="CF1307" s="15" t="str">
        <f>IF(OR($BH1307="T", $BH1307="R"), 0, IF($BH1307="C", IF($BI1307="Y", 0, IF($AF1307="N/A", X1307, AK1307)), AQ1307))</f>
        <v>N/A</v>
      </c>
    </row>
    <row r="1308" spans="1:84" x14ac:dyDescent="0.25">
      <c r="A1308" s="14">
        <v>6285</v>
      </c>
      <c r="B1308" s="15"/>
      <c r="C1308" s="15"/>
      <c r="D1308" s="15"/>
      <c r="E1308" s="15" t="e">
        <f>VLOOKUP(B1308, 'Rookie Year'!$A$2:$B$55679,2,FALSE)</f>
        <v>#N/A</v>
      </c>
      <c r="F1308" s="15">
        <v>2024</v>
      </c>
      <c r="G1308" s="15" t="s">
        <v>42</v>
      </c>
      <c r="H1308" s="15"/>
      <c r="I1308" s="16"/>
      <c r="J1308" s="15"/>
      <c r="K1308" s="17">
        <f>IF(AND(G1308&lt;&gt;"N",R1308="N/A"), IF(I1308&lt;4, 0, 0.25),IF(I1308=1, IF(J1308=1,0.25, 0.25), IF(I1308&lt;13, 0.25, IF(I1308&lt;26, 0.4, IF(I1308&lt;51, 0.6, 0.75)))))</f>
        <v>0.25</v>
      </c>
      <c r="L1308" s="16">
        <f>I1308-M1308</f>
        <v>0</v>
      </c>
      <c r="M1308" s="16">
        <f>ROUNDUP(I1308*K1308,0)</f>
        <v>0</v>
      </c>
      <c r="N1308" s="16">
        <f>M1308*J1308</f>
        <v>0</v>
      </c>
      <c r="O1308" s="16">
        <v>0</v>
      </c>
      <c r="P1308" s="16">
        <v>0</v>
      </c>
      <c r="Q1308" s="16">
        <f>N1308-O1308-P1308</f>
        <v>0</v>
      </c>
      <c r="R1308" s="15" t="s">
        <v>75</v>
      </c>
      <c r="S1308" s="15">
        <f>IF(R1308="N/A", J1308-($B$1-F1308), J1308-($B$1-R1308))</f>
        <v>0</v>
      </c>
      <c r="T1308" s="16" t="str">
        <f>IF($S1308&lt;1, "N/A", $M1308)</f>
        <v>N/A</v>
      </c>
      <c r="U1308" s="16" t="str">
        <f>IF($S1308&lt;2, "N/A", $M1308)</f>
        <v>N/A</v>
      </c>
      <c r="V1308" s="16" t="str">
        <f>IF($S1308&lt;3, "N/A", $M1308)</f>
        <v>N/A</v>
      </c>
      <c r="W1308" s="16" t="str">
        <f>IF($S1308&lt;4, "N/A", $M1308)</f>
        <v>N/A</v>
      </c>
      <c r="X1308" s="16" t="str">
        <f>IF($S1308&lt;5, "N/A", $M1308)</f>
        <v>N/A</v>
      </c>
      <c r="Y1308" s="15" t="str">
        <f>IF(SUM(T1308:X1308)&lt;&gt;Q1308, "CHECK", "OK")</f>
        <v>OK</v>
      </c>
      <c r="Z1308" s="15" t="str">
        <f>IF(F1308=$B$1, "No", IF(S1308=1, "Yes", "No"))</f>
        <v>No</v>
      </c>
      <c r="AA1308" s="18" t="str">
        <f>IF(C1308="DM", "N/A", IF(Z1308="No","N/A",VLOOKUP(B1308,'Extension List'!$A$3:$R$1972,18,FALSE)))</f>
        <v>N/A</v>
      </c>
      <c r="AB1308" s="15" t="str">
        <f>IF(C1308="DM", "N/A", IF(Z1308="No","N/A",VLOOKUP(B1308,'Extension List'!$A$3:$T$1972,20,FALSE)))</f>
        <v>N/A</v>
      </c>
      <c r="AC1308" s="15" t="str">
        <f>IF(AA1308="N/A", "N/A", 0)</f>
        <v>N/A</v>
      </c>
      <c r="AD1308" s="16" t="str">
        <f>IF(AE1308="N/A", "N/A", AA1308-AE1308)</f>
        <v>N/A</v>
      </c>
      <c r="AE1308" s="16" t="str">
        <f>IF(AA1308="N/A", "N/A", IF(AC1308&gt;0, IF(AA1308&lt;13, ROUNDUP(0.25*AA1308,0), IF(AA1308&lt;26, ROUNDUP(0.4*AA1308,0), IF(AA1308&lt;51, ROUNDUP(0.6*AA1308,0), ROUNDUP(0.75*AA1308,0)))), "N/A"))</f>
        <v>N/A</v>
      </c>
      <c r="AF1308" s="16" t="str">
        <f>IF(AD1308="N/A","N/A", (AE1308*AC1308)+Q1308)</f>
        <v>N/A</v>
      </c>
      <c r="AG1308" s="16" t="str">
        <f>IF($AF1308="N/A", "N/A", "TBC")</f>
        <v>N/A</v>
      </c>
      <c r="AH1308" s="16" t="str">
        <f>IF($AF1308="N/A", "N/A", "TBC")</f>
        <v>N/A</v>
      </c>
      <c r="AI1308" s="16" t="str">
        <f>IF($AF1308="N/A","N/A",IF(AC1308&gt;1,"TBC","N/A"))</f>
        <v>N/A</v>
      </c>
      <c r="AJ1308" s="16" t="str">
        <f>IF($AF1308="N/A","N/A",IF(AC1308&gt;2,"TBC","N/A"))</f>
        <v>N/A</v>
      </c>
      <c r="AK1308" s="16" t="str">
        <f>IF($AF1308="N/A","N/A",IF(AC1308&gt;3,"TBC","N/A"))</f>
        <v>N/A</v>
      </c>
      <c r="AL1308" s="16" t="str">
        <f>IF(AC1308="N/A","N/A",IF(AC1308&gt;0,IF(SUM(AG1308:AK1308)&lt;&gt;AF1308,"CHECK","OK"),"N/A"))</f>
        <v>N/A</v>
      </c>
      <c r="AM1308" s="16" t="e">
        <f>IF(AD1308="N/A", L1308+T1308, L1308+AG1308)</f>
        <v>#VALUE!</v>
      </c>
      <c r="AN1308" s="16" t="str">
        <f>IF(AD1308="N/A", IF(U1308="N/A", "N/A", L1308+U1308), AD1308+AH1308)</f>
        <v>N/A</v>
      </c>
      <c r="AO1308" s="16" t="str">
        <f>IF(AD1308="N/A", IF(V1308="N/A", "N/A", L1308+V1308), IF(AI1308="N/A", "N/A", AD1308+AI1308))</f>
        <v>N/A</v>
      </c>
      <c r="AP1308" s="16" t="str">
        <f>IF(AD1308="N/A", IF(W1308="N/A", "N/A", L1308+W1308), IF(AJ1308="N/A", "N/A", AD1308+AJ1308))</f>
        <v>N/A</v>
      </c>
      <c r="AQ1308" s="16" t="str">
        <f>IF(AD1308="N/A", IF(X1308="N/A", "N/A", L1308+X1308), IF(AK1308="N/A", "N/A", AD1308+AK1308))</f>
        <v>N/A</v>
      </c>
      <c r="AR1308" s="15" t="s">
        <v>40</v>
      </c>
      <c r="AS1308" s="15" t="s">
        <v>40</v>
      </c>
      <c r="AT1308" s="15" t="s">
        <v>40</v>
      </c>
      <c r="AU1308" s="15" t="s">
        <v>40</v>
      </c>
      <c r="AV1308" s="15" t="s">
        <v>40</v>
      </c>
      <c r="AW1308" s="15" t="s">
        <v>40</v>
      </c>
      <c r="AX1308" s="15" t="s">
        <v>40</v>
      </c>
      <c r="AY1308" s="15" t="s">
        <v>40</v>
      </c>
      <c r="AZ1308" s="15" t="s">
        <v>40</v>
      </c>
      <c r="BA1308" s="15" t="s">
        <v>40</v>
      </c>
      <c r="BB1308" s="15" t="s">
        <v>40</v>
      </c>
      <c r="BC1308" s="15" t="s">
        <v>40</v>
      </c>
      <c r="BD1308" s="15" t="s">
        <v>40</v>
      </c>
      <c r="BE1308" s="15" t="s">
        <v>40</v>
      </c>
      <c r="BF1308" s="15" t="s">
        <v>40</v>
      </c>
      <c r="BG1308" s="15" t="s">
        <v>40</v>
      </c>
      <c r="BH1308" s="15" t="s">
        <v>40</v>
      </c>
      <c r="BJ1308" s="16" t="e">
        <f>IF(AR1308="R", $CA1308, IF(OR(AR1308="P", AR1308="T", AR1308="N"), 0, IF($C1308="DM", $T1308, IF(OR(AR1308="Y", AR1308="IR"),$AM1308,IF(AR1308="C", IF($BI1308="Y", IF($AF1308="N/A", $Q1308, $AF1308), IF($AG1308="N/A", $T1308,$AG1308)))))))</f>
        <v>#VALUE!</v>
      </c>
      <c r="BK1308" s="16" t="e">
        <f>IF(AS1308="R", $CA1308, IF(OR(AS1308="P", AS1308="T", AS1308="N"), 0, IF($C1308="DM", $T1308, IF(OR(AS1308="Y", AS1308="IR"),$AM1308,IF(AS1308="C", IF($BI1308="Y", IF($AF1308="N/A", $Q1308, $AF1308), IF($AG1308="N/A", $T1308,$AG1308)))))))</f>
        <v>#VALUE!</v>
      </c>
      <c r="BL1308" s="16" t="e">
        <f>IF(AT1308="R", $CA1308, IF(OR(AT1308="P", AT1308="T", AT1308="N"), 0, IF($C1308="DM", $T1308, IF(OR(AT1308="Y", AT1308="IR"),$AM1308,IF(AT1308="C", IF($BI1308="Y", IF($AF1308="N/A", $Q1308, $AF1308), IF($AG1308="N/A", $T1308,$AG1308)))))))</f>
        <v>#VALUE!</v>
      </c>
      <c r="BM1308" s="16" t="e">
        <f>IF(AU1308="R", $CA1308, IF(OR(AU1308="P", AU1308="T", AU1308="N"), 0, IF($C1308="DM", $T1308, IF(OR(AU1308="Y", AU1308="IR"),$AM1308,IF(AU1308="C", IF($BI1308="Y", IF($AF1308="N/A", $Q1308, $AF1308), IF($AG1308="N/A", $T1308,$AG1308)))))))</f>
        <v>#VALUE!</v>
      </c>
      <c r="BN1308" s="16" t="e">
        <f>IF(AV1308="R", $CA1308, IF(OR(AV1308="P", AV1308="T", AV1308="N"), 0, IF($C1308="DM", $T1308, IF(OR(AV1308="Y", AV1308="IR"),$AM1308,IF(AV1308="C", IF($BI1308="Y", IF($AF1308="N/A", $Q1308, $AF1308), IF($AG1308="N/A", $T1308,$AG1308)))))))</f>
        <v>#VALUE!</v>
      </c>
      <c r="BO1308" s="16" t="e">
        <f>IF(AW1308="R", $CA1308, IF(OR(AW1308="P", AW1308="T", AW1308="N"), 0, IF($C1308="DM", $T1308, IF(OR(AW1308="Y", AW1308="IR"),$AM1308,IF(AW1308="C", IF($BI1308="Y", IF($AF1308="N/A", $Q1308, $AF1308), IF($AG1308="N/A", $T1308,$AG1308)))))))</f>
        <v>#VALUE!</v>
      </c>
      <c r="BP1308" s="16" t="e">
        <f>IF(AX1308="R", $CA1308, IF(OR(AX1308="P", AX1308="T", AX1308="N"), 0, IF($C1308="DM", $T1308, IF(OR(AX1308="Y", AX1308="IR"),$AM1308,IF(AX1308="C", IF($BI1308="Y", IF($AF1308="N/A", $Q1308, $AF1308), IF($AG1308="N/A", $T1308,$AG1308)))))))</f>
        <v>#VALUE!</v>
      </c>
      <c r="BQ1308" s="16" t="e">
        <f>IF(AY1308="R", $CA1308, IF(OR(AY1308="P", AY1308="T", AY1308="N"), 0, IF($C1308="DM", $T1308, IF(OR(AY1308="Y", AY1308="IR"),$AM1308,IF(AY1308="C", IF($BI1308="Y", IF($AF1308="N/A", $Q1308, $AF1308), IF($AG1308="N/A", $T1308,$AG1308)))))))</f>
        <v>#VALUE!</v>
      </c>
      <c r="BR1308" s="16" t="e">
        <f>IF(AZ1308="R", $CA1308, IF(OR(AZ1308="P", AZ1308="T", AZ1308="N"), 0, IF($C1308="DM", $T1308, IF(OR(AZ1308="Y", AZ1308="IR"),$AM1308,IF(AZ1308="C", IF($BI1308="Y", IF($AF1308="N/A", $Q1308, $AF1308), IF($AG1308="N/A", $T1308,$AG1308)))))))</f>
        <v>#VALUE!</v>
      </c>
      <c r="BS1308" s="16" t="e">
        <f>IF(BA1308="R", $CA1308, IF(OR(BA1308="P", BA1308="T", BA1308="N"), 0, IF($C1308="DM", $T1308, IF(OR(BA1308="Y", BA1308="IR"),$AM1308,IF(BA1308="C", IF($BI1308="Y", IF($AF1308="N/A", $Q1308, $AF1308), IF($AG1308="N/A", $T1308,$AG1308)))))))</f>
        <v>#VALUE!</v>
      </c>
      <c r="BT1308" s="16" t="e">
        <f>IF(BB1308="R", $CA1308, IF(OR(BB1308="P", BB1308="T", BB1308="N"), 0, IF($C1308="DM", $T1308, IF(OR(BB1308="Y", BB1308="IR"),$AM1308,IF(BB1308="C", IF($BI1308="Y", IF($BA1308="C", IF($AF1308="N/A", $Q1308, $AF1308), IF($AF1308="N/A", $T1308, $AM1308)), IF($AG1308="N/A", $T1308,$AG1308)))))))</f>
        <v>#VALUE!</v>
      </c>
      <c r="BU1308" s="16" t="e">
        <f>IF(BC1308="R", $CA1308, IF(OR(BC1308="P", BC1308="T", BC1308="N"), 0, IF($C1308="DM", $T1308, IF(OR(BC1308="Y", BC1308="IR"),$AM1308,IF(BC1308="C", IF($BI1308="Y", IF($BA1308="C", IF($AF1308="N/A", $Q1308, $AF1308), IF($AF1308="N/A", $T1308, $AM1308)), IF($AG1308="N/A", $T1308,$AG1308)))))))</f>
        <v>#VALUE!</v>
      </c>
      <c r="BV1308" s="16" t="e">
        <f>IF(BD1308="R", $CA1308, IF(OR(BD1308="P", BD1308="T", BD1308="N"), 0, IF($C1308="DM", $T1308, IF(OR(BD1308="Y", BD1308="IR"),$AM1308,IF(BD1308="C", IF($BI1308="Y", IF($BA1308="C", IF($AF1308="N/A", $Q1308, $AF1308), IF($AF1308="N/A", $T1308, $AM1308)), IF($AG1308="N/A", $T1308,$AG1308)))))))</f>
        <v>#VALUE!</v>
      </c>
      <c r="BW1308" s="16" t="e">
        <f>IF(BE1308="R", $CA1308, IF(OR(BE1308="P", BE1308="T", BE1308="N"), 0, IF($C1308="DM", $T1308, IF(OR(BE1308="Y", BE1308="IR"),$AM1308,IF(BE1308="C", IF($BI1308="Y", IF($BA1308="C", IF($AF1308="N/A", $Q1308, $AF1308), IF($AF1308="N/A", $T1308, $AM1308)), IF($AG1308="N/A", $T1308,$AG1308)))))))</f>
        <v>#VALUE!</v>
      </c>
      <c r="BX1308" s="16" t="e">
        <f>IF(BF1308="R", $CA1308, IF(OR(BF1308="P", BF1308="T", BF1308="N"), 0, IF($C1308="DM", $T1308, IF(OR(BF1308="Y", BF1308="IR"),$AM1308,IF(BF1308="C", IF($BI1308="Y", IF($BA1308="C", IF($AF1308="N/A", $Q1308, $AF1308), IF($AF1308="N/A", $T1308, $AM1308)), IF($AG1308="N/A", $T1308,$AG1308)))))))</f>
        <v>#VALUE!</v>
      </c>
      <c r="BY1308" s="16" t="e">
        <f>IF(BG1308="R", $CA1308, IF(OR(BG1308="P", BG1308="T", BG1308="N"), 0, IF($C1308="DM", $T1308, IF(OR(BG1308="Y", BG1308="IR"),$AM1308,IF(BG1308="C", IF($BI1308="Y", IF($BA1308="C", IF($AF1308="N/A", $Q1308, $AF1308), IF($AF1308="N/A", $T1308, $AM1308)), IF($AG1308="N/A", $T1308,$AG1308)))))))</f>
        <v>#VALUE!</v>
      </c>
      <c r="BZ1308" s="16" t="e">
        <f>IF(BH1308="R", $CA1308, IF(OR(BH1308="P", BH1308="T", BH1308="N"), 0, IF($C1308="DM", $T1308, IF(OR(BH1308="Y", BH1308="IR"),$AM1308,IF(BH1308="C", IF($BI1308="Y", IF($BA1308="C", IF($AF1308="N/A", $Q1308, $AF1308), IF($AF1308="N/A", $T1308, $AM1308)), IF($AG1308="N/A", $T1308,$AG1308)))))))</f>
        <v>#VALUE!</v>
      </c>
      <c r="CA1308" s="15" t="s">
        <v>75</v>
      </c>
      <c r="CB1308" s="16" t="e">
        <f>BZ1308</f>
        <v>#VALUE!</v>
      </c>
      <c r="CC1308" s="15" t="str">
        <f>IF(OR($BH1308="T", $BH1308="R"), 0, IF($BH1308="C", IF($BI1308="Y", IF($BA1308="C", 0, IF(AF1308="N/A", Q1308-T1308, AF1308-AG1308)), IF($AF1308="N/A", U1308, AH1308)), AN1308))</f>
        <v>N/A</v>
      </c>
      <c r="CD1308" s="15" t="str">
        <f>IF(OR($BH1308="T", $BH1308="R"), 0, IF($BH1308="C", IF($BI1308="Y", 0, IF($AF1308="N/A", V1308, AI1308)), AO1308))</f>
        <v>N/A</v>
      </c>
      <c r="CE1308" s="15" t="str">
        <f>IF(OR($BH1308="T", $BH1308="R"), 0, IF($BH1308="C", IF($BI1308="Y", 0, IF($AF1308="N/A", W1308, AJ1308)), AP1308))</f>
        <v>N/A</v>
      </c>
      <c r="CF1308" s="15" t="str">
        <f>IF(OR($BH1308="T", $BH1308="R"), 0, IF($BH1308="C", IF($BI1308="Y", 0, IF($AF1308="N/A", X1308, AK1308)), AQ1308))</f>
        <v>N/A</v>
      </c>
    </row>
    <row r="1309" spans="1:84" x14ac:dyDescent="0.25">
      <c r="A1309" s="14">
        <v>6286</v>
      </c>
      <c r="B1309" s="15"/>
      <c r="C1309" s="15"/>
      <c r="D1309" s="15"/>
      <c r="E1309" s="15" t="e">
        <f>VLOOKUP(B1309, 'Rookie Year'!$A$2:$B$55679,2,FALSE)</f>
        <v>#N/A</v>
      </c>
      <c r="F1309" s="15">
        <v>2024</v>
      </c>
      <c r="G1309" s="15" t="s">
        <v>42</v>
      </c>
      <c r="H1309" s="15"/>
      <c r="I1309" s="16"/>
      <c r="J1309" s="15"/>
      <c r="K1309" s="17">
        <f>IF(AND(G1309&lt;&gt;"N",R1309="N/A"), IF(I1309&lt;4, 0, 0.25),IF(I1309=1, IF(J1309=1,0.25, 0.25), IF(I1309&lt;13, 0.25, IF(I1309&lt;26, 0.4, IF(I1309&lt;51, 0.6, 0.75)))))</f>
        <v>0.25</v>
      </c>
      <c r="L1309" s="16">
        <f>I1309-M1309</f>
        <v>0</v>
      </c>
      <c r="M1309" s="16">
        <f>ROUNDUP(I1309*K1309,0)</f>
        <v>0</v>
      </c>
      <c r="N1309" s="16">
        <f>M1309*J1309</f>
        <v>0</v>
      </c>
      <c r="O1309" s="16">
        <v>0</v>
      </c>
      <c r="P1309" s="16">
        <v>0</v>
      </c>
      <c r="Q1309" s="16">
        <f>N1309-O1309-P1309</f>
        <v>0</v>
      </c>
      <c r="R1309" s="15" t="s">
        <v>75</v>
      </c>
      <c r="S1309" s="15">
        <f>IF(R1309="N/A", J1309-($B$1-F1309), J1309-($B$1-R1309))</f>
        <v>0</v>
      </c>
      <c r="T1309" s="16" t="str">
        <f>IF($S1309&lt;1, "N/A", $M1309)</f>
        <v>N/A</v>
      </c>
      <c r="U1309" s="16" t="str">
        <f>IF($S1309&lt;2, "N/A", $M1309)</f>
        <v>N/A</v>
      </c>
      <c r="V1309" s="16" t="str">
        <f>IF($S1309&lt;3, "N/A", $M1309)</f>
        <v>N/A</v>
      </c>
      <c r="W1309" s="16" t="str">
        <f>IF($S1309&lt;4, "N/A", $M1309)</f>
        <v>N/A</v>
      </c>
      <c r="X1309" s="16" t="str">
        <f>IF($S1309&lt;5, "N/A", $M1309)</f>
        <v>N/A</v>
      </c>
      <c r="Y1309" s="15" t="str">
        <f>IF(SUM(T1309:X1309)&lt;&gt;Q1309, "CHECK", "OK")</f>
        <v>OK</v>
      </c>
      <c r="Z1309" s="15" t="str">
        <f>IF(F1309=$B$1, "No", IF(S1309=1, "Yes", "No"))</f>
        <v>No</v>
      </c>
      <c r="AA1309" s="18" t="str">
        <f>IF(C1309="DM", "N/A", IF(Z1309="No","N/A",VLOOKUP(B1309,'Extension List'!$A$3:$R$1972,18,FALSE)))</f>
        <v>N/A</v>
      </c>
      <c r="AB1309" s="15" t="str">
        <f>IF(C1309="DM", "N/A", IF(Z1309="No","N/A",VLOOKUP(B1309,'Extension List'!$A$3:$T$1972,20,FALSE)))</f>
        <v>N/A</v>
      </c>
      <c r="AC1309" s="15" t="str">
        <f>IF(AA1309="N/A", "N/A", 0)</f>
        <v>N/A</v>
      </c>
      <c r="AD1309" s="16" t="str">
        <f>IF(AE1309="N/A", "N/A", AA1309-AE1309)</f>
        <v>N/A</v>
      </c>
      <c r="AE1309" s="16" t="str">
        <f>IF(AA1309="N/A", "N/A", IF(AC1309&gt;0, IF(AA1309&lt;13, ROUNDUP(0.25*AA1309,0), IF(AA1309&lt;26, ROUNDUP(0.4*AA1309,0), IF(AA1309&lt;51, ROUNDUP(0.6*AA1309,0), ROUNDUP(0.75*AA1309,0)))), "N/A"))</f>
        <v>N/A</v>
      </c>
      <c r="AF1309" s="16" t="str">
        <f>IF(AD1309="N/A","N/A", (AE1309*AC1309)+Q1309)</f>
        <v>N/A</v>
      </c>
      <c r="AG1309" s="16" t="str">
        <f>IF($AF1309="N/A", "N/A", "TBC")</f>
        <v>N/A</v>
      </c>
      <c r="AH1309" s="16" t="str">
        <f>IF($AF1309="N/A", "N/A", "TBC")</f>
        <v>N/A</v>
      </c>
      <c r="AI1309" s="16" t="str">
        <f>IF($AF1309="N/A","N/A",IF(AC1309&gt;1,"TBC","N/A"))</f>
        <v>N/A</v>
      </c>
      <c r="AJ1309" s="16" t="str">
        <f>IF($AF1309="N/A","N/A",IF(AC1309&gt;2,"TBC","N/A"))</f>
        <v>N/A</v>
      </c>
      <c r="AK1309" s="16" t="str">
        <f>IF($AF1309="N/A","N/A",IF(AC1309&gt;3,"TBC","N/A"))</f>
        <v>N/A</v>
      </c>
      <c r="AL1309" s="16" t="str">
        <f>IF(AC1309="N/A","N/A",IF(AC1309&gt;0,IF(SUM(AG1309:AK1309)&lt;&gt;AF1309,"CHECK","OK"),"N/A"))</f>
        <v>N/A</v>
      </c>
      <c r="AM1309" s="16" t="e">
        <f>IF(AD1309="N/A", L1309+T1309, L1309+AG1309)</f>
        <v>#VALUE!</v>
      </c>
      <c r="AN1309" s="16" t="str">
        <f>IF(AD1309="N/A", IF(U1309="N/A", "N/A", L1309+U1309), AD1309+AH1309)</f>
        <v>N/A</v>
      </c>
      <c r="AO1309" s="16" t="str">
        <f>IF(AD1309="N/A", IF(V1309="N/A", "N/A", L1309+V1309), IF(AI1309="N/A", "N/A", AD1309+AI1309))</f>
        <v>N/A</v>
      </c>
      <c r="AP1309" s="16" t="str">
        <f>IF(AD1309="N/A", IF(W1309="N/A", "N/A", L1309+W1309), IF(AJ1309="N/A", "N/A", AD1309+AJ1309))</f>
        <v>N/A</v>
      </c>
      <c r="AQ1309" s="16" t="str">
        <f>IF(AD1309="N/A", IF(X1309="N/A", "N/A", L1309+X1309), IF(AK1309="N/A", "N/A", AD1309+AK1309))</f>
        <v>N/A</v>
      </c>
      <c r="AR1309" s="15" t="s">
        <v>40</v>
      </c>
      <c r="AS1309" s="15" t="s">
        <v>40</v>
      </c>
      <c r="AT1309" s="15" t="s">
        <v>40</v>
      </c>
      <c r="AU1309" s="15" t="s">
        <v>40</v>
      </c>
      <c r="AV1309" s="15" t="s">
        <v>40</v>
      </c>
      <c r="AW1309" s="15" t="s">
        <v>40</v>
      </c>
      <c r="AX1309" s="15" t="s">
        <v>40</v>
      </c>
      <c r="AY1309" s="15" t="s">
        <v>40</v>
      </c>
      <c r="AZ1309" s="15" t="s">
        <v>40</v>
      </c>
      <c r="BA1309" s="15" t="s">
        <v>40</v>
      </c>
      <c r="BB1309" s="15" t="s">
        <v>40</v>
      </c>
      <c r="BC1309" s="15" t="s">
        <v>40</v>
      </c>
      <c r="BD1309" s="15" t="s">
        <v>40</v>
      </c>
      <c r="BE1309" s="15" t="s">
        <v>40</v>
      </c>
      <c r="BF1309" s="15" t="s">
        <v>40</v>
      </c>
      <c r="BG1309" s="15" t="s">
        <v>40</v>
      </c>
      <c r="BH1309" s="15" t="s">
        <v>40</v>
      </c>
      <c r="BJ1309" s="16" t="e">
        <f>IF(AR1309="R", $CA1309, IF(OR(AR1309="P", AR1309="T", AR1309="N"), 0, IF($C1309="DM", $T1309, IF(OR(AR1309="Y", AR1309="IR"),$AM1309,IF(AR1309="C", IF($BI1309="Y", IF($AF1309="N/A", $Q1309, $AF1309), IF($AG1309="N/A", $T1309,$AG1309)))))))</f>
        <v>#VALUE!</v>
      </c>
      <c r="BK1309" s="16" t="e">
        <f>IF(AS1309="R", $CA1309, IF(OR(AS1309="P", AS1309="T", AS1309="N"), 0, IF($C1309="DM", $T1309, IF(OR(AS1309="Y", AS1309="IR"),$AM1309,IF(AS1309="C", IF($BI1309="Y", IF($AF1309="N/A", $Q1309, $AF1309), IF($AG1309="N/A", $T1309,$AG1309)))))))</f>
        <v>#VALUE!</v>
      </c>
      <c r="BL1309" s="16" t="e">
        <f>IF(AT1309="R", $CA1309, IF(OR(AT1309="P", AT1309="T", AT1309="N"), 0, IF($C1309="DM", $T1309, IF(OR(AT1309="Y", AT1309="IR"),$AM1309,IF(AT1309="C", IF($BI1309="Y", IF($AF1309="N/A", $Q1309, $AF1309), IF($AG1309="N/A", $T1309,$AG1309)))))))</f>
        <v>#VALUE!</v>
      </c>
      <c r="BM1309" s="16" t="e">
        <f>IF(AU1309="R", $CA1309, IF(OR(AU1309="P", AU1309="T", AU1309="N"), 0, IF($C1309="DM", $T1309, IF(OR(AU1309="Y", AU1309="IR"),$AM1309,IF(AU1309="C", IF($BI1309="Y", IF($AF1309="N/A", $Q1309, $AF1309), IF($AG1309="N/A", $T1309,$AG1309)))))))</f>
        <v>#VALUE!</v>
      </c>
      <c r="BN1309" s="16" t="e">
        <f>IF(AV1309="R", $CA1309, IF(OR(AV1309="P", AV1309="T", AV1309="N"), 0, IF($C1309="DM", $T1309, IF(OR(AV1309="Y", AV1309="IR"),$AM1309,IF(AV1309="C", IF($BI1309="Y", IF($AF1309="N/A", $Q1309, $AF1309), IF($AG1309="N/A", $T1309,$AG1309)))))))</f>
        <v>#VALUE!</v>
      </c>
      <c r="BO1309" s="16" t="e">
        <f>IF(AW1309="R", $CA1309, IF(OR(AW1309="P", AW1309="T", AW1309="N"), 0, IF($C1309="DM", $T1309, IF(OR(AW1309="Y", AW1309="IR"),$AM1309,IF(AW1309="C", IF($BI1309="Y", IF($AF1309="N/A", $Q1309, $AF1309), IF($AG1309="N/A", $T1309,$AG1309)))))))</f>
        <v>#VALUE!</v>
      </c>
      <c r="BP1309" s="16" t="e">
        <f>IF(AX1309="R", $CA1309, IF(OR(AX1309="P", AX1309="T", AX1309="N"), 0, IF($C1309="DM", $T1309, IF(OR(AX1309="Y", AX1309="IR"),$AM1309,IF(AX1309="C", IF($BI1309="Y", IF($AF1309="N/A", $Q1309, $AF1309), IF($AG1309="N/A", $T1309,$AG1309)))))))</f>
        <v>#VALUE!</v>
      </c>
      <c r="BQ1309" s="16" t="e">
        <f>IF(AY1309="R", $CA1309, IF(OR(AY1309="P", AY1309="T", AY1309="N"), 0, IF($C1309="DM", $T1309, IF(OR(AY1309="Y", AY1309="IR"),$AM1309,IF(AY1309="C", IF($BI1309="Y", IF($AF1309="N/A", $Q1309, $AF1309), IF($AG1309="N/A", $T1309,$AG1309)))))))</f>
        <v>#VALUE!</v>
      </c>
      <c r="BR1309" s="16" t="e">
        <f>IF(AZ1309="R", $CA1309, IF(OR(AZ1309="P", AZ1309="T", AZ1309="N"), 0, IF($C1309="DM", $T1309, IF(OR(AZ1309="Y", AZ1309="IR"),$AM1309,IF(AZ1309="C", IF($BI1309="Y", IF($AF1309="N/A", $Q1309, $AF1309), IF($AG1309="N/A", $T1309,$AG1309)))))))</f>
        <v>#VALUE!</v>
      </c>
      <c r="BS1309" s="16" t="e">
        <f>IF(BA1309="R", $CA1309, IF(OR(BA1309="P", BA1309="T", BA1309="N"), 0, IF($C1309="DM", $T1309, IF(OR(BA1309="Y", BA1309="IR"),$AM1309,IF(BA1309="C", IF($BI1309="Y", IF($AF1309="N/A", $Q1309, $AF1309), IF($AG1309="N/A", $T1309,$AG1309)))))))</f>
        <v>#VALUE!</v>
      </c>
      <c r="BT1309" s="16" t="e">
        <f>IF(BB1309="R", $CA1309, IF(OR(BB1309="P", BB1309="T", BB1309="N"), 0, IF($C1309="DM", $T1309, IF(OR(BB1309="Y", BB1309="IR"),$AM1309,IF(BB1309="C", IF($BI1309="Y", IF($BA1309="C", IF($AF1309="N/A", $Q1309, $AF1309), IF($AF1309="N/A", $T1309, $AM1309)), IF($AG1309="N/A", $T1309,$AG1309)))))))</f>
        <v>#VALUE!</v>
      </c>
      <c r="BU1309" s="16" t="e">
        <f>IF(BC1309="R", $CA1309, IF(OR(BC1309="P", BC1309="T", BC1309="N"), 0, IF($C1309="DM", $T1309, IF(OR(BC1309="Y", BC1309="IR"),$AM1309,IF(BC1309="C", IF($BI1309="Y", IF($BA1309="C", IF($AF1309="N/A", $Q1309, $AF1309), IF($AF1309="N/A", $T1309, $AM1309)), IF($AG1309="N/A", $T1309,$AG1309)))))))</f>
        <v>#VALUE!</v>
      </c>
      <c r="BV1309" s="16" t="e">
        <f>IF(BD1309="R", $CA1309, IF(OR(BD1309="P", BD1309="T", BD1309="N"), 0, IF($C1309="DM", $T1309, IF(OR(BD1309="Y", BD1309="IR"),$AM1309,IF(BD1309="C", IF($BI1309="Y", IF($BA1309="C", IF($AF1309="N/A", $Q1309, $AF1309), IF($AF1309="N/A", $T1309, $AM1309)), IF($AG1309="N/A", $T1309,$AG1309)))))))</f>
        <v>#VALUE!</v>
      </c>
      <c r="BW1309" s="16" t="e">
        <f>IF(BE1309="R", $CA1309, IF(OR(BE1309="P", BE1309="T", BE1309="N"), 0, IF($C1309="DM", $T1309, IF(OR(BE1309="Y", BE1309="IR"),$AM1309,IF(BE1309="C", IF($BI1309="Y", IF($BA1309="C", IF($AF1309="N/A", $Q1309, $AF1309), IF($AF1309="N/A", $T1309, $AM1309)), IF($AG1309="N/A", $T1309,$AG1309)))))))</f>
        <v>#VALUE!</v>
      </c>
      <c r="BX1309" s="16" t="e">
        <f>IF(BF1309="R", $CA1309, IF(OR(BF1309="P", BF1309="T", BF1309="N"), 0, IF($C1309="DM", $T1309, IF(OR(BF1309="Y", BF1309="IR"),$AM1309,IF(BF1309="C", IF($BI1309="Y", IF($BA1309="C", IF($AF1309="N/A", $Q1309, $AF1309), IF($AF1309="N/A", $T1309, $AM1309)), IF($AG1309="N/A", $T1309,$AG1309)))))))</f>
        <v>#VALUE!</v>
      </c>
      <c r="BY1309" s="16" t="e">
        <f>IF(BG1309="R", $CA1309, IF(OR(BG1309="P", BG1309="T", BG1309="N"), 0, IF($C1309="DM", $T1309, IF(OR(BG1309="Y", BG1309="IR"),$AM1309,IF(BG1309="C", IF($BI1309="Y", IF($BA1309="C", IF($AF1309="N/A", $Q1309, $AF1309), IF($AF1309="N/A", $T1309, $AM1309)), IF($AG1309="N/A", $T1309,$AG1309)))))))</f>
        <v>#VALUE!</v>
      </c>
      <c r="BZ1309" s="16" t="e">
        <f>IF(BH1309="R", $CA1309, IF(OR(BH1309="P", BH1309="T", BH1309="N"), 0, IF($C1309="DM", $T1309, IF(OR(BH1309="Y", BH1309="IR"),$AM1309,IF(BH1309="C", IF($BI1309="Y", IF($BA1309="C", IF($AF1309="N/A", $Q1309, $AF1309), IF($AF1309="N/A", $T1309, $AM1309)), IF($AG1309="N/A", $T1309,$AG1309)))))))</f>
        <v>#VALUE!</v>
      </c>
      <c r="CA1309" s="15" t="s">
        <v>75</v>
      </c>
      <c r="CB1309" s="16" t="e">
        <f>BZ1309</f>
        <v>#VALUE!</v>
      </c>
      <c r="CC1309" s="15" t="str">
        <f>IF(OR($BH1309="T", $BH1309="R"), 0, IF($BH1309="C", IF($BI1309="Y", IF($BA1309="C", 0, IF(AF1309="N/A", Q1309-T1309, AF1309-AG1309)), IF($AF1309="N/A", U1309, AH1309)), AN1309))</f>
        <v>N/A</v>
      </c>
      <c r="CD1309" s="15" t="str">
        <f>IF(OR($BH1309="T", $BH1309="R"), 0, IF($BH1309="C", IF($BI1309="Y", 0, IF($AF1309="N/A", V1309, AI1309)), AO1309))</f>
        <v>N/A</v>
      </c>
      <c r="CE1309" s="15" t="str">
        <f>IF(OR($BH1309="T", $BH1309="R"), 0, IF($BH1309="C", IF($BI1309="Y", 0, IF($AF1309="N/A", W1309, AJ1309)), AP1309))</f>
        <v>N/A</v>
      </c>
      <c r="CF1309" s="15" t="str">
        <f>IF(OR($BH1309="T", $BH1309="R"), 0, IF($BH1309="C", IF($BI1309="Y", 0, IF($AF1309="N/A", X1309, AK1309)), AQ1309))</f>
        <v>N/A</v>
      </c>
    </row>
    <row r="1310" spans="1:84" x14ac:dyDescent="0.25">
      <c r="A1310" s="14">
        <v>6287</v>
      </c>
      <c r="B1310" s="15"/>
      <c r="C1310" s="15"/>
      <c r="D1310" s="15"/>
      <c r="E1310" s="15" t="e">
        <f>VLOOKUP(B1310, 'Rookie Year'!$A$2:$B$55679,2,FALSE)</f>
        <v>#N/A</v>
      </c>
      <c r="F1310" s="15">
        <v>2024</v>
      </c>
      <c r="G1310" s="15" t="s">
        <v>42</v>
      </c>
      <c r="H1310" s="15"/>
      <c r="I1310" s="16"/>
      <c r="J1310" s="15"/>
      <c r="K1310" s="17">
        <f>IF(AND(G1310&lt;&gt;"N",R1310="N/A"), IF(I1310&lt;4, 0, 0.25),IF(I1310=1, IF(J1310=1,0.25, 0.25), IF(I1310&lt;13, 0.25, IF(I1310&lt;26, 0.4, IF(I1310&lt;51, 0.6, 0.75)))))</f>
        <v>0.25</v>
      </c>
      <c r="L1310" s="16">
        <f>I1310-M1310</f>
        <v>0</v>
      </c>
      <c r="M1310" s="16">
        <f>ROUNDUP(I1310*K1310,0)</f>
        <v>0</v>
      </c>
      <c r="N1310" s="16">
        <f>M1310*J1310</f>
        <v>0</v>
      </c>
      <c r="O1310" s="16">
        <v>0</v>
      </c>
      <c r="P1310" s="16">
        <v>0</v>
      </c>
      <c r="Q1310" s="16">
        <f>N1310-O1310-P1310</f>
        <v>0</v>
      </c>
      <c r="R1310" s="15" t="s">
        <v>75</v>
      </c>
      <c r="S1310" s="15">
        <f>IF(R1310="N/A", J1310-($B$1-F1310), J1310-($B$1-R1310))</f>
        <v>0</v>
      </c>
      <c r="T1310" s="16" t="str">
        <f>IF($S1310&lt;1, "N/A", $M1310)</f>
        <v>N/A</v>
      </c>
      <c r="U1310" s="16" t="str">
        <f>IF($S1310&lt;2, "N/A", $M1310)</f>
        <v>N/A</v>
      </c>
      <c r="V1310" s="16" t="str">
        <f>IF($S1310&lt;3, "N/A", $M1310)</f>
        <v>N/A</v>
      </c>
      <c r="W1310" s="16" t="str">
        <f>IF($S1310&lt;4, "N/A", $M1310)</f>
        <v>N/A</v>
      </c>
      <c r="X1310" s="16" t="str">
        <f>IF($S1310&lt;5, "N/A", $M1310)</f>
        <v>N/A</v>
      </c>
      <c r="Y1310" s="15" t="str">
        <f>IF(SUM(T1310:X1310)&lt;&gt;Q1310, "CHECK", "OK")</f>
        <v>OK</v>
      </c>
      <c r="Z1310" s="15" t="str">
        <f>IF(F1310=$B$1, "No", IF(S1310=1, "Yes", "No"))</f>
        <v>No</v>
      </c>
      <c r="AA1310" s="18" t="str">
        <f>IF(C1310="DM", "N/A", IF(Z1310="No","N/A",VLOOKUP(B1310,'Extension List'!$A$3:$R$1972,18,FALSE)))</f>
        <v>N/A</v>
      </c>
      <c r="AB1310" s="15" t="str">
        <f>IF(C1310="DM", "N/A", IF(Z1310="No","N/A",VLOOKUP(B1310,'Extension List'!$A$3:$T$1972,20,FALSE)))</f>
        <v>N/A</v>
      </c>
      <c r="AC1310" s="15" t="str">
        <f>IF(AA1310="N/A", "N/A", 0)</f>
        <v>N/A</v>
      </c>
      <c r="AD1310" s="16" t="str">
        <f>IF(AE1310="N/A", "N/A", AA1310-AE1310)</f>
        <v>N/A</v>
      </c>
      <c r="AE1310" s="16" t="str">
        <f>IF(AA1310="N/A", "N/A", IF(AC1310&gt;0, IF(AA1310&lt;13, ROUNDUP(0.25*AA1310,0), IF(AA1310&lt;26, ROUNDUP(0.4*AA1310,0), IF(AA1310&lt;51, ROUNDUP(0.6*AA1310,0), ROUNDUP(0.75*AA1310,0)))), "N/A"))</f>
        <v>N/A</v>
      </c>
      <c r="AF1310" s="16" t="str">
        <f>IF(AD1310="N/A","N/A", (AE1310*AC1310)+Q1310)</f>
        <v>N/A</v>
      </c>
      <c r="AG1310" s="16" t="str">
        <f>IF($AF1310="N/A", "N/A", "TBC")</f>
        <v>N/A</v>
      </c>
      <c r="AH1310" s="16" t="str">
        <f>IF($AF1310="N/A", "N/A", "TBC")</f>
        <v>N/A</v>
      </c>
      <c r="AI1310" s="16" t="str">
        <f>IF($AF1310="N/A","N/A",IF(AC1310&gt;1,"TBC","N/A"))</f>
        <v>N/A</v>
      </c>
      <c r="AJ1310" s="16" t="str">
        <f>IF($AF1310="N/A","N/A",IF(AC1310&gt;2,"TBC","N/A"))</f>
        <v>N/A</v>
      </c>
      <c r="AK1310" s="16" t="str">
        <f>IF($AF1310="N/A","N/A",IF(AC1310&gt;3,"TBC","N/A"))</f>
        <v>N/A</v>
      </c>
      <c r="AL1310" s="16" t="str">
        <f>IF(AC1310="N/A","N/A",IF(AC1310&gt;0,IF(SUM(AG1310:AK1310)&lt;&gt;AF1310,"CHECK","OK"),"N/A"))</f>
        <v>N/A</v>
      </c>
      <c r="AM1310" s="16" t="e">
        <f>IF(AD1310="N/A", L1310+T1310, L1310+AG1310)</f>
        <v>#VALUE!</v>
      </c>
      <c r="AN1310" s="16" t="str">
        <f>IF(AD1310="N/A", IF(U1310="N/A", "N/A", L1310+U1310), AD1310+AH1310)</f>
        <v>N/A</v>
      </c>
      <c r="AO1310" s="16" t="str">
        <f>IF(AD1310="N/A", IF(V1310="N/A", "N/A", L1310+V1310), IF(AI1310="N/A", "N/A", AD1310+AI1310))</f>
        <v>N/A</v>
      </c>
      <c r="AP1310" s="16" t="str">
        <f>IF(AD1310="N/A", IF(W1310="N/A", "N/A", L1310+W1310), IF(AJ1310="N/A", "N/A", AD1310+AJ1310))</f>
        <v>N/A</v>
      </c>
      <c r="AQ1310" s="16" t="str">
        <f>IF(AD1310="N/A", IF(X1310="N/A", "N/A", L1310+X1310), IF(AK1310="N/A", "N/A", AD1310+AK1310))</f>
        <v>N/A</v>
      </c>
      <c r="AR1310" s="15" t="s">
        <v>40</v>
      </c>
      <c r="AS1310" s="15" t="s">
        <v>40</v>
      </c>
      <c r="AT1310" s="15" t="s">
        <v>40</v>
      </c>
      <c r="AU1310" s="15" t="s">
        <v>40</v>
      </c>
      <c r="AV1310" s="15" t="s">
        <v>40</v>
      </c>
      <c r="AW1310" s="15" t="s">
        <v>40</v>
      </c>
      <c r="AX1310" s="15" t="s">
        <v>40</v>
      </c>
      <c r="AY1310" s="15" t="s">
        <v>40</v>
      </c>
      <c r="AZ1310" s="15" t="s">
        <v>40</v>
      </c>
      <c r="BA1310" s="15" t="s">
        <v>40</v>
      </c>
      <c r="BB1310" s="15" t="s">
        <v>40</v>
      </c>
      <c r="BC1310" s="15" t="s">
        <v>40</v>
      </c>
      <c r="BD1310" s="15" t="s">
        <v>40</v>
      </c>
      <c r="BE1310" s="15" t="s">
        <v>40</v>
      </c>
      <c r="BF1310" s="15" t="s">
        <v>40</v>
      </c>
      <c r="BG1310" s="15" t="s">
        <v>40</v>
      </c>
      <c r="BH1310" s="15" t="s">
        <v>40</v>
      </c>
      <c r="BJ1310" s="16" t="e">
        <f>IF(AR1310="R", $CA1310, IF(OR(AR1310="P", AR1310="T", AR1310="N"), 0, IF($C1310="DM", $T1310, IF(OR(AR1310="Y", AR1310="IR"),$AM1310,IF(AR1310="C", IF($BI1310="Y", IF($AF1310="N/A", $Q1310, $AF1310), IF($AG1310="N/A", $T1310,$AG1310)))))))</f>
        <v>#VALUE!</v>
      </c>
      <c r="BK1310" s="16" t="e">
        <f>IF(AS1310="R", $CA1310, IF(OR(AS1310="P", AS1310="T", AS1310="N"), 0, IF($C1310="DM", $T1310, IF(OR(AS1310="Y", AS1310="IR"),$AM1310,IF(AS1310="C", IF($BI1310="Y", IF($AF1310="N/A", $Q1310, $AF1310), IF($AG1310="N/A", $T1310,$AG1310)))))))</f>
        <v>#VALUE!</v>
      </c>
      <c r="BL1310" s="16" t="e">
        <f>IF(AT1310="R", $CA1310, IF(OR(AT1310="P", AT1310="T", AT1310="N"), 0, IF($C1310="DM", $T1310, IF(OR(AT1310="Y", AT1310="IR"),$AM1310,IF(AT1310="C", IF($BI1310="Y", IF($AF1310="N/A", $Q1310, $AF1310), IF($AG1310="N/A", $T1310,$AG1310)))))))</f>
        <v>#VALUE!</v>
      </c>
      <c r="BM1310" s="16" t="e">
        <f>IF(AU1310="R", $CA1310, IF(OR(AU1310="P", AU1310="T", AU1310="N"), 0, IF($C1310="DM", $T1310, IF(OR(AU1310="Y", AU1310="IR"),$AM1310,IF(AU1310="C", IF($BI1310="Y", IF($AF1310="N/A", $Q1310, $AF1310), IF($AG1310="N/A", $T1310,$AG1310)))))))</f>
        <v>#VALUE!</v>
      </c>
      <c r="BN1310" s="16" t="e">
        <f>IF(AV1310="R", $CA1310, IF(OR(AV1310="P", AV1310="T", AV1310="N"), 0, IF($C1310="DM", $T1310, IF(OR(AV1310="Y", AV1310="IR"),$AM1310,IF(AV1310="C", IF($BI1310="Y", IF($AF1310="N/A", $Q1310, $AF1310), IF($AG1310="N/A", $T1310,$AG1310)))))))</f>
        <v>#VALUE!</v>
      </c>
      <c r="BO1310" s="16" t="e">
        <f>IF(AW1310="R", $CA1310, IF(OR(AW1310="P", AW1310="T", AW1310="N"), 0, IF($C1310="DM", $T1310, IF(OR(AW1310="Y", AW1310="IR"),$AM1310,IF(AW1310="C", IF($BI1310="Y", IF($AF1310="N/A", $Q1310, $AF1310), IF($AG1310="N/A", $T1310,$AG1310)))))))</f>
        <v>#VALUE!</v>
      </c>
      <c r="BP1310" s="16" t="e">
        <f>IF(AX1310="R", $CA1310, IF(OR(AX1310="P", AX1310="T", AX1310="N"), 0, IF($C1310="DM", $T1310, IF(OR(AX1310="Y", AX1310="IR"),$AM1310,IF(AX1310="C", IF($BI1310="Y", IF($AF1310="N/A", $Q1310, $AF1310), IF($AG1310="N/A", $T1310,$AG1310)))))))</f>
        <v>#VALUE!</v>
      </c>
      <c r="BQ1310" s="16" t="e">
        <f>IF(AY1310="R", $CA1310, IF(OR(AY1310="P", AY1310="T", AY1310="N"), 0, IF($C1310="DM", $T1310, IF(OR(AY1310="Y", AY1310="IR"),$AM1310,IF(AY1310="C", IF($BI1310="Y", IF($AF1310="N/A", $Q1310, $AF1310), IF($AG1310="N/A", $T1310,$AG1310)))))))</f>
        <v>#VALUE!</v>
      </c>
      <c r="BR1310" s="16" t="e">
        <f>IF(AZ1310="R", $CA1310, IF(OR(AZ1310="P", AZ1310="T", AZ1310="N"), 0, IF($C1310="DM", $T1310, IF(OR(AZ1310="Y", AZ1310="IR"),$AM1310,IF(AZ1310="C", IF($BI1310="Y", IF($AF1310="N/A", $Q1310, $AF1310), IF($AG1310="N/A", $T1310,$AG1310)))))))</f>
        <v>#VALUE!</v>
      </c>
      <c r="BS1310" s="16" t="e">
        <f>IF(BA1310="R", $CA1310, IF(OR(BA1310="P", BA1310="T", BA1310="N"), 0, IF($C1310="DM", $T1310, IF(OR(BA1310="Y", BA1310="IR"),$AM1310,IF(BA1310="C", IF($BI1310="Y", IF($AF1310="N/A", $Q1310, $AF1310), IF($AG1310="N/A", $T1310,$AG1310)))))))</f>
        <v>#VALUE!</v>
      </c>
      <c r="BT1310" s="16" t="e">
        <f>IF(BB1310="R", $CA1310, IF(OR(BB1310="P", BB1310="T", BB1310="N"), 0, IF($C1310="DM", $T1310, IF(OR(BB1310="Y", BB1310="IR"),$AM1310,IF(BB1310="C", IF($BI1310="Y", IF($BA1310="C", IF($AF1310="N/A", $Q1310, $AF1310), IF($AF1310="N/A", $T1310, $AM1310)), IF($AG1310="N/A", $T1310,$AG1310)))))))</f>
        <v>#VALUE!</v>
      </c>
      <c r="BU1310" s="16" t="e">
        <f>IF(BC1310="R", $CA1310, IF(OR(BC1310="P", BC1310="T", BC1310="N"), 0, IF($C1310="DM", $T1310, IF(OR(BC1310="Y", BC1310="IR"),$AM1310,IF(BC1310="C", IF($BI1310="Y", IF($BA1310="C", IF($AF1310="N/A", $Q1310, $AF1310), IF($AF1310="N/A", $T1310, $AM1310)), IF($AG1310="N/A", $T1310,$AG1310)))))))</f>
        <v>#VALUE!</v>
      </c>
      <c r="BV1310" s="16" t="e">
        <f>IF(BD1310="R", $CA1310, IF(OR(BD1310="P", BD1310="T", BD1310="N"), 0, IF($C1310="DM", $T1310, IF(OR(BD1310="Y", BD1310="IR"),$AM1310,IF(BD1310="C", IF($BI1310="Y", IF($BA1310="C", IF($AF1310="N/A", $Q1310, $AF1310), IF($AF1310="N/A", $T1310, $AM1310)), IF($AG1310="N/A", $T1310,$AG1310)))))))</f>
        <v>#VALUE!</v>
      </c>
      <c r="BW1310" s="16" t="e">
        <f>IF(BE1310="R", $CA1310, IF(OR(BE1310="P", BE1310="T", BE1310="N"), 0, IF($C1310="DM", $T1310, IF(OR(BE1310="Y", BE1310="IR"),$AM1310,IF(BE1310="C", IF($BI1310="Y", IF($BA1310="C", IF($AF1310="N/A", $Q1310, $AF1310), IF($AF1310="N/A", $T1310, $AM1310)), IF($AG1310="N/A", $T1310,$AG1310)))))))</f>
        <v>#VALUE!</v>
      </c>
      <c r="BX1310" s="16" t="e">
        <f>IF(BF1310="R", $CA1310, IF(OR(BF1310="P", BF1310="T", BF1310="N"), 0, IF($C1310="DM", $T1310, IF(OR(BF1310="Y", BF1310="IR"),$AM1310,IF(BF1310="C", IF($BI1310="Y", IF($BA1310="C", IF($AF1310="N/A", $Q1310, $AF1310), IF($AF1310="N/A", $T1310, $AM1310)), IF($AG1310="N/A", $T1310,$AG1310)))))))</f>
        <v>#VALUE!</v>
      </c>
      <c r="BY1310" s="16" t="e">
        <f>IF(BG1310="R", $CA1310, IF(OR(BG1310="P", BG1310="T", BG1310="N"), 0, IF($C1310="DM", $T1310, IF(OR(BG1310="Y", BG1310="IR"),$AM1310,IF(BG1310="C", IF($BI1310="Y", IF($BA1310="C", IF($AF1310="N/A", $Q1310, $AF1310), IF($AF1310="N/A", $T1310, $AM1310)), IF($AG1310="N/A", $T1310,$AG1310)))))))</f>
        <v>#VALUE!</v>
      </c>
      <c r="BZ1310" s="16" t="e">
        <f>IF(BH1310="R", $CA1310, IF(OR(BH1310="P", BH1310="T", BH1310="N"), 0, IF($C1310="DM", $T1310, IF(OR(BH1310="Y", BH1310="IR"),$AM1310,IF(BH1310="C", IF($BI1310="Y", IF($BA1310="C", IF($AF1310="N/A", $Q1310, $AF1310), IF($AF1310="N/A", $T1310, $AM1310)), IF($AG1310="N/A", $T1310,$AG1310)))))))</f>
        <v>#VALUE!</v>
      </c>
      <c r="CA1310" s="15" t="s">
        <v>75</v>
      </c>
      <c r="CB1310" s="16" t="e">
        <f>BZ1310</f>
        <v>#VALUE!</v>
      </c>
      <c r="CC1310" s="15" t="str">
        <f>IF(OR($BH1310="T", $BH1310="R"), 0, IF($BH1310="C", IF($BI1310="Y", IF($BA1310="C", 0, IF(AF1310="N/A", Q1310-T1310, AF1310-AG1310)), IF($AF1310="N/A", U1310, AH1310)), AN1310))</f>
        <v>N/A</v>
      </c>
      <c r="CD1310" s="15" t="str">
        <f>IF(OR($BH1310="T", $BH1310="R"), 0, IF($BH1310="C", IF($BI1310="Y", 0, IF($AF1310="N/A", V1310, AI1310)), AO1310))</f>
        <v>N/A</v>
      </c>
      <c r="CE1310" s="15" t="str">
        <f>IF(OR($BH1310="T", $BH1310="R"), 0, IF($BH1310="C", IF($BI1310="Y", 0, IF($AF1310="N/A", W1310, AJ1310)), AP1310))</f>
        <v>N/A</v>
      </c>
      <c r="CF1310" s="15" t="str">
        <f>IF(OR($BH1310="T", $BH1310="R"), 0, IF($BH1310="C", IF($BI1310="Y", 0, IF($AF1310="N/A", X1310, AK1310)), AQ1310))</f>
        <v>N/A</v>
      </c>
    </row>
    <row r="1311" spans="1:84" x14ac:dyDescent="0.25">
      <c r="A1311" s="14">
        <v>6288</v>
      </c>
      <c r="B1311" s="15"/>
      <c r="C1311" s="15"/>
      <c r="D1311" s="15"/>
      <c r="E1311" s="15" t="e">
        <f>VLOOKUP(B1311, 'Rookie Year'!$A$2:$B$55679,2,FALSE)</f>
        <v>#N/A</v>
      </c>
      <c r="F1311" s="15">
        <v>2024</v>
      </c>
      <c r="G1311" s="15" t="s">
        <v>42</v>
      </c>
      <c r="H1311" s="15"/>
      <c r="I1311" s="16"/>
      <c r="J1311" s="15"/>
      <c r="K1311" s="17">
        <f>IF(AND(G1311&lt;&gt;"N",R1311="N/A"), IF(I1311&lt;4, 0, 0.25),IF(I1311=1, IF(J1311=1,0.25, 0.25), IF(I1311&lt;13, 0.25, IF(I1311&lt;26, 0.4, IF(I1311&lt;51, 0.6, 0.75)))))</f>
        <v>0.25</v>
      </c>
      <c r="L1311" s="16">
        <f>I1311-M1311</f>
        <v>0</v>
      </c>
      <c r="M1311" s="16">
        <f>ROUNDUP(I1311*K1311,0)</f>
        <v>0</v>
      </c>
      <c r="N1311" s="16">
        <f>M1311*J1311</f>
        <v>0</v>
      </c>
      <c r="O1311" s="16">
        <v>0</v>
      </c>
      <c r="P1311" s="16">
        <v>0</v>
      </c>
      <c r="Q1311" s="16">
        <f>N1311-O1311-P1311</f>
        <v>0</v>
      </c>
      <c r="R1311" s="15" t="s">
        <v>75</v>
      </c>
      <c r="S1311" s="15">
        <f>IF(R1311="N/A", J1311-($B$1-F1311), J1311-($B$1-R1311))</f>
        <v>0</v>
      </c>
      <c r="T1311" s="16" t="str">
        <f>IF($S1311&lt;1, "N/A", $M1311)</f>
        <v>N/A</v>
      </c>
      <c r="U1311" s="16" t="str">
        <f>IF($S1311&lt;2, "N/A", $M1311)</f>
        <v>N/A</v>
      </c>
      <c r="V1311" s="16" t="str">
        <f>IF($S1311&lt;3, "N/A", $M1311)</f>
        <v>N/A</v>
      </c>
      <c r="W1311" s="16" t="str">
        <f>IF($S1311&lt;4, "N/A", $M1311)</f>
        <v>N/A</v>
      </c>
      <c r="X1311" s="16" t="str">
        <f>IF($S1311&lt;5, "N/A", $M1311)</f>
        <v>N/A</v>
      </c>
      <c r="Y1311" s="15" t="str">
        <f>IF(SUM(T1311:X1311)&lt;&gt;Q1311, "CHECK", "OK")</f>
        <v>OK</v>
      </c>
      <c r="Z1311" s="15" t="str">
        <f>IF(F1311=$B$1, "No", IF(S1311=1, "Yes", "No"))</f>
        <v>No</v>
      </c>
      <c r="AA1311" s="18" t="str">
        <f>IF(C1311="DM", "N/A", IF(Z1311="No","N/A",VLOOKUP(B1311,'Extension List'!$A$3:$R$1972,18,FALSE)))</f>
        <v>N/A</v>
      </c>
      <c r="AB1311" s="15" t="str">
        <f>IF(C1311="DM", "N/A", IF(Z1311="No","N/A",VLOOKUP(B1311,'Extension List'!$A$3:$T$1972,20,FALSE)))</f>
        <v>N/A</v>
      </c>
      <c r="AC1311" s="15" t="str">
        <f>IF(AA1311="N/A", "N/A", 0)</f>
        <v>N/A</v>
      </c>
      <c r="AD1311" s="16" t="str">
        <f>IF(AE1311="N/A", "N/A", AA1311-AE1311)</f>
        <v>N/A</v>
      </c>
      <c r="AE1311" s="16" t="str">
        <f>IF(AA1311="N/A", "N/A", IF(AC1311&gt;0, IF(AA1311&lt;13, ROUNDUP(0.25*AA1311,0), IF(AA1311&lt;26, ROUNDUP(0.4*AA1311,0), IF(AA1311&lt;51, ROUNDUP(0.6*AA1311,0), ROUNDUP(0.75*AA1311,0)))), "N/A"))</f>
        <v>N/A</v>
      </c>
      <c r="AF1311" s="16" t="str">
        <f>IF(AD1311="N/A","N/A", (AE1311*AC1311)+Q1311)</f>
        <v>N/A</v>
      </c>
      <c r="AG1311" s="16" t="str">
        <f>IF($AF1311="N/A", "N/A", "TBC")</f>
        <v>N/A</v>
      </c>
      <c r="AH1311" s="16" t="str">
        <f>IF($AF1311="N/A", "N/A", "TBC")</f>
        <v>N/A</v>
      </c>
      <c r="AI1311" s="16" t="str">
        <f>IF($AF1311="N/A","N/A",IF(AC1311&gt;1,"TBC","N/A"))</f>
        <v>N/A</v>
      </c>
      <c r="AJ1311" s="16" t="str">
        <f>IF($AF1311="N/A","N/A",IF(AC1311&gt;2,"TBC","N/A"))</f>
        <v>N/A</v>
      </c>
      <c r="AK1311" s="16" t="str">
        <f>IF($AF1311="N/A","N/A",IF(AC1311&gt;3,"TBC","N/A"))</f>
        <v>N/A</v>
      </c>
      <c r="AL1311" s="16" t="str">
        <f>IF(AC1311="N/A","N/A",IF(AC1311&gt;0,IF(SUM(AG1311:AK1311)&lt;&gt;AF1311,"CHECK","OK"),"N/A"))</f>
        <v>N/A</v>
      </c>
      <c r="AM1311" s="16" t="e">
        <f>IF(AD1311="N/A", L1311+T1311, L1311+AG1311)</f>
        <v>#VALUE!</v>
      </c>
      <c r="AN1311" s="16" t="str">
        <f>IF(AD1311="N/A", IF(U1311="N/A", "N/A", L1311+U1311), AD1311+AH1311)</f>
        <v>N/A</v>
      </c>
      <c r="AO1311" s="16" t="str">
        <f>IF(AD1311="N/A", IF(V1311="N/A", "N/A", L1311+V1311), IF(AI1311="N/A", "N/A", AD1311+AI1311))</f>
        <v>N/A</v>
      </c>
      <c r="AP1311" s="16" t="str">
        <f>IF(AD1311="N/A", IF(W1311="N/A", "N/A", L1311+W1311), IF(AJ1311="N/A", "N/A", AD1311+AJ1311))</f>
        <v>N/A</v>
      </c>
      <c r="AQ1311" s="16" t="str">
        <f>IF(AD1311="N/A", IF(X1311="N/A", "N/A", L1311+X1311), IF(AK1311="N/A", "N/A", AD1311+AK1311))</f>
        <v>N/A</v>
      </c>
      <c r="AR1311" s="15" t="s">
        <v>40</v>
      </c>
      <c r="AS1311" s="15" t="s">
        <v>40</v>
      </c>
      <c r="AT1311" s="15" t="s">
        <v>40</v>
      </c>
      <c r="AU1311" s="15" t="s">
        <v>40</v>
      </c>
      <c r="AV1311" s="15" t="s">
        <v>40</v>
      </c>
      <c r="AW1311" s="15" t="s">
        <v>40</v>
      </c>
      <c r="AX1311" s="15" t="s">
        <v>40</v>
      </c>
      <c r="AY1311" s="15" t="s">
        <v>40</v>
      </c>
      <c r="AZ1311" s="15" t="s">
        <v>40</v>
      </c>
      <c r="BA1311" s="15" t="s">
        <v>40</v>
      </c>
      <c r="BB1311" s="15" t="s">
        <v>40</v>
      </c>
      <c r="BC1311" s="15" t="s">
        <v>40</v>
      </c>
      <c r="BD1311" s="15" t="s">
        <v>40</v>
      </c>
      <c r="BE1311" s="15" t="s">
        <v>40</v>
      </c>
      <c r="BF1311" s="15" t="s">
        <v>40</v>
      </c>
      <c r="BG1311" s="15" t="s">
        <v>40</v>
      </c>
      <c r="BH1311" s="15" t="s">
        <v>40</v>
      </c>
      <c r="BJ1311" s="16" t="e">
        <f>IF(AR1311="R", $CA1311, IF(OR(AR1311="P", AR1311="T", AR1311="N"), 0, IF($C1311="DM", $T1311, IF(OR(AR1311="Y", AR1311="IR"),$AM1311,IF(AR1311="C", IF($BI1311="Y", IF($AF1311="N/A", $Q1311, $AF1311), IF($AG1311="N/A", $T1311,$AG1311)))))))</f>
        <v>#VALUE!</v>
      </c>
      <c r="BK1311" s="16" t="e">
        <f>IF(AS1311="R", $CA1311, IF(OR(AS1311="P", AS1311="T", AS1311="N"), 0, IF($C1311="DM", $T1311, IF(OR(AS1311="Y", AS1311="IR"),$AM1311,IF(AS1311="C", IF($BI1311="Y", IF($AF1311="N/A", $Q1311, $AF1311), IF($AG1311="N/A", $T1311,$AG1311)))))))</f>
        <v>#VALUE!</v>
      </c>
      <c r="BL1311" s="16" t="e">
        <f>IF(AT1311="R", $CA1311, IF(OR(AT1311="P", AT1311="T", AT1311="N"), 0, IF($C1311="DM", $T1311, IF(OR(AT1311="Y", AT1311="IR"),$AM1311,IF(AT1311="C", IF($BI1311="Y", IF($AF1311="N/A", $Q1311, $AF1311), IF($AG1311="N/A", $T1311,$AG1311)))))))</f>
        <v>#VALUE!</v>
      </c>
      <c r="BM1311" s="16" t="e">
        <f>IF(AU1311="R", $CA1311, IF(OR(AU1311="P", AU1311="T", AU1311="N"), 0, IF($C1311="DM", $T1311, IF(OR(AU1311="Y", AU1311="IR"),$AM1311,IF(AU1311="C", IF($BI1311="Y", IF($AF1311="N/A", $Q1311, $AF1311), IF($AG1311="N/A", $T1311,$AG1311)))))))</f>
        <v>#VALUE!</v>
      </c>
      <c r="BN1311" s="16" t="e">
        <f>IF(AV1311="R", $CA1311, IF(OR(AV1311="P", AV1311="T", AV1311="N"), 0, IF($C1311="DM", $T1311, IF(OR(AV1311="Y", AV1311="IR"),$AM1311,IF(AV1311="C", IF($BI1311="Y", IF($AF1311="N/A", $Q1311, $AF1311), IF($AG1311="N/A", $T1311,$AG1311)))))))</f>
        <v>#VALUE!</v>
      </c>
      <c r="BO1311" s="16" t="e">
        <f>IF(AW1311="R", $CA1311, IF(OR(AW1311="P", AW1311="T", AW1311="N"), 0, IF($C1311="DM", $T1311, IF(OR(AW1311="Y", AW1311="IR"),$AM1311,IF(AW1311="C", IF($BI1311="Y", IF($AF1311="N/A", $Q1311, $AF1311), IF($AG1311="N/A", $T1311,$AG1311)))))))</f>
        <v>#VALUE!</v>
      </c>
      <c r="BP1311" s="16" t="e">
        <f>IF(AX1311="R", $CA1311, IF(OR(AX1311="P", AX1311="T", AX1311="N"), 0, IF($C1311="DM", $T1311, IF(OR(AX1311="Y", AX1311="IR"),$AM1311,IF(AX1311="C", IF($BI1311="Y", IF($AF1311="N/A", $Q1311, $AF1311), IF($AG1311="N/A", $T1311,$AG1311)))))))</f>
        <v>#VALUE!</v>
      </c>
      <c r="BQ1311" s="16" t="e">
        <f>IF(AY1311="R", $CA1311, IF(OR(AY1311="P", AY1311="T", AY1311="N"), 0, IF($C1311="DM", $T1311, IF(OR(AY1311="Y", AY1311="IR"),$AM1311,IF(AY1311="C", IF($BI1311="Y", IF($AF1311="N/A", $Q1311, $AF1311), IF($AG1311="N/A", $T1311,$AG1311)))))))</f>
        <v>#VALUE!</v>
      </c>
      <c r="BR1311" s="16" t="e">
        <f>IF(AZ1311="R", $CA1311, IF(OR(AZ1311="P", AZ1311="T", AZ1311="N"), 0, IF($C1311="DM", $T1311, IF(OR(AZ1311="Y", AZ1311="IR"),$AM1311,IF(AZ1311="C", IF($BI1311="Y", IF($AF1311="N/A", $Q1311, $AF1311), IF($AG1311="N/A", $T1311,$AG1311)))))))</f>
        <v>#VALUE!</v>
      </c>
      <c r="BS1311" s="16" t="e">
        <f>IF(BA1311="R", $CA1311, IF(OR(BA1311="P", BA1311="T", BA1311="N"), 0, IF($C1311="DM", $T1311, IF(OR(BA1311="Y", BA1311="IR"),$AM1311,IF(BA1311="C", IF($BI1311="Y", IF($AF1311="N/A", $Q1311, $AF1311), IF($AG1311="N/A", $T1311,$AG1311)))))))</f>
        <v>#VALUE!</v>
      </c>
      <c r="BT1311" s="16" t="e">
        <f>IF(BB1311="R", $CA1311, IF(OR(BB1311="P", BB1311="T", BB1311="N"), 0, IF($C1311="DM", $T1311, IF(OR(BB1311="Y", BB1311="IR"),$AM1311,IF(BB1311="C", IF($BI1311="Y", IF($BA1311="C", IF($AF1311="N/A", $Q1311, $AF1311), IF($AF1311="N/A", $T1311, $AM1311)), IF($AG1311="N/A", $T1311,$AG1311)))))))</f>
        <v>#VALUE!</v>
      </c>
      <c r="BU1311" s="16" t="e">
        <f>IF(BC1311="R", $CA1311, IF(OR(BC1311="P", BC1311="T", BC1311="N"), 0, IF($C1311="DM", $T1311, IF(OR(BC1311="Y", BC1311="IR"),$AM1311,IF(BC1311="C", IF($BI1311="Y", IF($BA1311="C", IF($AF1311="N/A", $Q1311, $AF1311), IF($AF1311="N/A", $T1311, $AM1311)), IF($AG1311="N/A", $T1311,$AG1311)))))))</f>
        <v>#VALUE!</v>
      </c>
      <c r="BV1311" s="16" t="e">
        <f>IF(BD1311="R", $CA1311, IF(OR(BD1311="P", BD1311="T", BD1311="N"), 0, IF($C1311="DM", $T1311, IF(OR(BD1311="Y", BD1311="IR"),$AM1311,IF(BD1311="C", IF($BI1311="Y", IF($BA1311="C", IF($AF1311="N/A", $Q1311, $AF1311), IF($AF1311="N/A", $T1311, $AM1311)), IF($AG1311="N/A", $T1311,$AG1311)))))))</f>
        <v>#VALUE!</v>
      </c>
      <c r="BW1311" s="16" t="e">
        <f>IF(BE1311="R", $CA1311, IF(OR(BE1311="P", BE1311="T", BE1311="N"), 0, IF($C1311="DM", $T1311, IF(OR(BE1311="Y", BE1311="IR"),$AM1311,IF(BE1311="C", IF($BI1311="Y", IF($BA1311="C", IF($AF1311="N/A", $Q1311, $AF1311), IF($AF1311="N/A", $T1311, $AM1311)), IF($AG1311="N/A", $T1311,$AG1311)))))))</f>
        <v>#VALUE!</v>
      </c>
      <c r="BX1311" s="16" t="e">
        <f>IF(BF1311="R", $CA1311, IF(OR(BF1311="P", BF1311="T", BF1311="N"), 0, IF($C1311="DM", $T1311, IF(OR(BF1311="Y", BF1311="IR"),$AM1311,IF(BF1311="C", IF($BI1311="Y", IF($BA1311="C", IF($AF1311="N/A", $Q1311, $AF1311), IF($AF1311="N/A", $T1311, $AM1311)), IF($AG1311="N/A", $T1311,$AG1311)))))))</f>
        <v>#VALUE!</v>
      </c>
      <c r="BY1311" s="16" t="e">
        <f>IF(BG1311="R", $CA1311, IF(OR(BG1311="P", BG1311="T", BG1311="N"), 0, IF($C1311="DM", $T1311, IF(OR(BG1311="Y", BG1311="IR"),$AM1311,IF(BG1311="C", IF($BI1311="Y", IF($BA1311="C", IF($AF1311="N/A", $Q1311, $AF1311), IF($AF1311="N/A", $T1311, $AM1311)), IF($AG1311="N/A", $T1311,$AG1311)))))))</f>
        <v>#VALUE!</v>
      </c>
      <c r="BZ1311" s="16" t="e">
        <f>IF(BH1311="R", $CA1311, IF(OR(BH1311="P", BH1311="T", BH1311="N"), 0, IF($C1311="DM", $T1311, IF(OR(BH1311="Y", BH1311="IR"),$AM1311,IF(BH1311="C", IF($BI1311="Y", IF($BA1311="C", IF($AF1311="N/A", $Q1311, $AF1311), IF($AF1311="N/A", $T1311, $AM1311)), IF($AG1311="N/A", $T1311,$AG1311)))))))</f>
        <v>#VALUE!</v>
      </c>
      <c r="CA1311" s="15" t="s">
        <v>75</v>
      </c>
      <c r="CB1311" s="16" t="e">
        <f>BZ1311</f>
        <v>#VALUE!</v>
      </c>
      <c r="CC1311" s="15" t="str">
        <f>IF(OR($BH1311="T", $BH1311="R"), 0, IF($BH1311="C", IF($BI1311="Y", IF($BA1311="C", 0, IF(AF1311="N/A", Q1311-T1311, AF1311-AG1311)), IF($AF1311="N/A", U1311, AH1311)), AN1311))</f>
        <v>N/A</v>
      </c>
      <c r="CD1311" s="15" t="str">
        <f>IF(OR($BH1311="T", $BH1311="R"), 0, IF($BH1311="C", IF($BI1311="Y", 0, IF($AF1311="N/A", V1311, AI1311)), AO1311))</f>
        <v>N/A</v>
      </c>
      <c r="CE1311" s="15" t="str">
        <f>IF(OR($BH1311="T", $BH1311="R"), 0, IF($BH1311="C", IF($BI1311="Y", 0, IF($AF1311="N/A", W1311, AJ1311)), AP1311))</f>
        <v>N/A</v>
      </c>
      <c r="CF1311" s="15" t="str">
        <f>IF(OR($BH1311="T", $BH1311="R"), 0, IF($BH1311="C", IF($BI1311="Y", 0, IF($AF1311="N/A", X1311, AK1311)), AQ1311))</f>
        <v>N/A</v>
      </c>
    </row>
    <row r="1312" spans="1:84" x14ac:dyDescent="0.25">
      <c r="A1312" s="14">
        <v>6289</v>
      </c>
      <c r="B1312" s="15"/>
      <c r="C1312" s="15"/>
      <c r="D1312" s="15"/>
      <c r="E1312" s="15" t="e">
        <f>VLOOKUP(B1312, 'Rookie Year'!$A$2:$B$55679,2,FALSE)</f>
        <v>#N/A</v>
      </c>
      <c r="F1312" s="15">
        <v>2024</v>
      </c>
      <c r="G1312" s="15" t="s">
        <v>42</v>
      </c>
      <c r="H1312" s="15"/>
      <c r="I1312" s="16"/>
      <c r="J1312" s="15"/>
      <c r="K1312" s="17">
        <f>IF(AND(G1312&lt;&gt;"N",R1312="N/A"), IF(I1312&lt;4, 0, 0.25),IF(I1312=1, IF(J1312=1,0.25, 0.25), IF(I1312&lt;13, 0.25, IF(I1312&lt;26, 0.4, IF(I1312&lt;51, 0.6, 0.75)))))</f>
        <v>0.25</v>
      </c>
      <c r="L1312" s="16">
        <f>I1312-M1312</f>
        <v>0</v>
      </c>
      <c r="M1312" s="16">
        <f>ROUNDUP(I1312*K1312,0)</f>
        <v>0</v>
      </c>
      <c r="N1312" s="16">
        <f>M1312*J1312</f>
        <v>0</v>
      </c>
      <c r="O1312" s="16">
        <v>0</v>
      </c>
      <c r="P1312" s="16">
        <v>0</v>
      </c>
      <c r="Q1312" s="16">
        <f>N1312-O1312-P1312</f>
        <v>0</v>
      </c>
      <c r="R1312" s="15" t="s">
        <v>75</v>
      </c>
      <c r="S1312" s="15">
        <f>IF(R1312="N/A", J1312-($B$1-F1312), J1312-($B$1-R1312))</f>
        <v>0</v>
      </c>
      <c r="T1312" s="16" t="str">
        <f>IF($S1312&lt;1, "N/A", $M1312)</f>
        <v>N/A</v>
      </c>
      <c r="U1312" s="16" t="str">
        <f>IF($S1312&lt;2, "N/A", $M1312)</f>
        <v>N/A</v>
      </c>
      <c r="V1312" s="16" t="str">
        <f>IF($S1312&lt;3, "N/A", $M1312)</f>
        <v>N/A</v>
      </c>
      <c r="W1312" s="16" t="str">
        <f>IF($S1312&lt;4, "N/A", $M1312)</f>
        <v>N/A</v>
      </c>
      <c r="X1312" s="16" t="str">
        <f>IF($S1312&lt;5, "N/A", $M1312)</f>
        <v>N/A</v>
      </c>
      <c r="Y1312" s="15" t="str">
        <f>IF(SUM(T1312:X1312)&lt;&gt;Q1312, "CHECK", "OK")</f>
        <v>OK</v>
      </c>
      <c r="Z1312" s="15" t="str">
        <f>IF(F1312=$B$1, "No", IF(S1312=1, "Yes", "No"))</f>
        <v>No</v>
      </c>
      <c r="AA1312" s="18" t="str">
        <f>IF(C1312="DM", "N/A", IF(Z1312="No","N/A",VLOOKUP(B1312,'Extension List'!$A$3:$R$1972,18,FALSE)))</f>
        <v>N/A</v>
      </c>
      <c r="AB1312" s="15" t="str">
        <f>IF(C1312="DM", "N/A", IF(Z1312="No","N/A",VLOOKUP(B1312,'Extension List'!$A$3:$T$1972,20,FALSE)))</f>
        <v>N/A</v>
      </c>
      <c r="AC1312" s="15" t="str">
        <f>IF(AA1312="N/A", "N/A", 0)</f>
        <v>N/A</v>
      </c>
      <c r="AD1312" s="16" t="str">
        <f>IF(AE1312="N/A", "N/A", AA1312-AE1312)</f>
        <v>N/A</v>
      </c>
      <c r="AE1312" s="16" t="str">
        <f>IF(AA1312="N/A", "N/A", IF(AC1312&gt;0, IF(AA1312&lt;13, ROUNDUP(0.25*AA1312,0), IF(AA1312&lt;26, ROUNDUP(0.4*AA1312,0), IF(AA1312&lt;51, ROUNDUP(0.6*AA1312,0), ROUNDUP(0.75*AA1312,0)))), "N/A"))</f>
        <v>N/A</v>
      </c>
      <c r="AF1312" s="16" t="str">
        <f>IF(AD1312="N/A","N/A", (AE1312*AC1312)+Q1312)</f>
        <v>N/A</v>
      </c>
      <c r="AG1312" s="16" t="str">
        <f>IF($AF1312="N/A", "N/A", "TBC")</f>
        <v>N/A</v>
      </c>
      <c r="AH1312" s="16" t="str">
        <f>IF($AF1312="N/A", "N/A", "TBC")</f>
        <v>N/A</v>
      </c>
      <c r="AI1312" s="16" t="str">
        <f>IF($AF1312="N/A","N/A",IF(AC1312&gt;1,"TBC","N/A"))</f>
        <v>N/A</v>
      </c>
      <c r="AJ1312" s="16" t="str">
        <f>IF($AF1312="N/A","N/A",IF(AC1312&gt;2,"TBC","N/A"))</f>
        <v>N/A</v>
      </c>
      <c r="AK1312" s="16" t="str">
        <f>IF($AF1312="N/A","N/A",IF(AC1312&gt;3,"TBC","N/A"))</f>
        <v>N/A</v>
      </c>
      <c r="AL1312" s="16" t="str">
        <f>IF(AC1312="N/A","N/A",IF(AC1312&gt;0,IF(SUM(AG1312:AK1312)&lt;&gt;AF1312,"CHECK","OK"),"N/A"))</f>
        <v>N/A</v>
      </c>
      <c r="AM1312" s="16" t="e">
        <f>IF(AD1312="N/A", L1312+T1312, L1312+AG1312)</f>
        <v>#VALUE!</v>
      </c>
      <c r="AN1312" s="16" t="str">
        <f>IF(AD1312="N/A", IF(U1312="N/A", "N/A", L1312+U1312), AD1312+AH1312)</f>
        <v>N/A</v>
      </c>
      <c r="AO1312" s="16" t="str">
        <f>IF(AD1312="N/A", IF(V1312="N/A", "N/A", L1312+V1312), IF(AI1312="N/A", "N/A", AD1312+AI1312))</f>
        <v>N/A</v>
      </c>
      <c r="AP1312" s="16" t="str">
        <f>IF(AD1312="N/A", IF(W1312="N/A", "N/A", L1312+W1312), IF(AJ1312="N/A", "N/A", AD1312+AJ1312))</f>
        <v>N/A</v>
      </c>
      <c r="AQ1312" s="16" t="str">
        <f>IF(AD1312="N/A", IF(X1312="N/A", "N/A", L1312+X1312), IF(AK1312="N/A", "N/A", AD1312+AK1312))</f>
        <v>N/A</v>
      </c>
      <c r="AR1312" s="15" t="s">
        <v>40</v>
      </c>
      <c r="AS1312" s="15" t="s">
        <v>40</v>
      </c>
      <c r="AT1312" s="15" t="s">
        <v>40</v>
      </c>
      <c r="AU1312" s="15" t="s">
        <v>40</v>
      </c>
      <c r="AV1312" s="15" t="s">
        <v>40</v>
      </c>
      <c r="AW1312" s="15" t="s">
        <v>40</v>
      </c>
      <c r="AX1312" s="15" t="s">
        <v>40</v>
      </c>
      <c r="AY1312" s="15" t="s">
        <v>40</v>
      </c>
      <c r="AZ1312" s="15" t="s">
        <v>40</v>
      </c>
      <c r="BA1312" s="15" t="s">
        <v>40</v>
      </c>
      <c r="BB1312" s="15" t="s">
        <v>40</v>
      </c>
      <c r="BC1312" s="15" t="s">
        <v>40</v>
      </c>
      <c r="BD1312" s="15" t="s">
        <v>40</v>
      </c>
      <c r="BE1312" s="15" t="s">
        <v>40</v>
      </c>
      <c r="BF1312" s="15" t="s">
        <v>40</v>
      </c>
      <c r="BG1312" s="15" t="s">
        <v>40</v>
      </c>
      <c r="BH1312" s="15" t="s">
        <v>40</v>
      </c>
      <c r="BJ1312" s="16" t="e">
        <f>IF(AR1312="R", $CA1312, IF(OR(AR1312="P", AR1312="T", AR1312="N"), 0, IF($C1312="DM", $T1312, IF(OR(AR1312="Y", AR1312="IR"),$AM1312,IF(AR1312="C", IF($BI1312="Y", IF($AF1312="N/A", $Q1312, $AF1312), IF($AG1312="N/A", $T1312,$AG1312)))))))</f>
        <v>#VALUE!</v>
      </c>
      <c r="BK1312" s="16" t="e">
        <f>IF(AS1312="R", $CA1312, IF(OR(AS1312="P", AS1312="T", AS1312="N"), 0, IF($C1312="DM", $T1312, IF(OR(AS1312="Y", AS1312="IR"),$AM1312,IF(AS1312="C", IF($BI1312="Y", IF($AF1312="N/A", $Q1312, $AF1312), IF($AG1312="N/A", $T1312,$AG1312)))))))</f>
        <v>#VALUE!</v>
      </c>
      <c r="BL1312" s="16" t="e">
        <f>IF(AT1312="R", $CA1312, IF(OR(AT1312="P", AT1312="T", AT1312="N"), 0, IF($C1312="DM", $T1312, IF(OR(AT1312="Y", AT1312="IR"),$AM1312,IF(AT1312="C", IF($BI1312="Y", IF($AF1312="N/A", $Q1312, $AF1312), IF($AG1312="N/A", $T1312,$AG1312)))))))</f>
        <v>#VALUE!</v>
      </c>
      <c r="BM1312" s="16" t="e">
        <f>IF(AU1312="R", $CA1312, IF(OR(AU1312="P", AU1312="T", AU1312="N"), 0, IF($C1312="DM", $T1312, IF(OR(AU1312="Y", AU1312="IR"),$AM1312,IF(AU1312="C", IF($BI1312="Y", IF($AF1312="N/A", $Q1312, $AF1312), IF($AG1312="N/A", $T1312,$AG1312)))))))</f>
        <v>#VALUE!</v>
      </c>
      <c r="BN1312" s="16" t="e">
        <f>IF(AV1312="R", $CA1312, IF(OR(AV1312="P", AV1312="T", AV1312="N"), 0, IF($C1312="DM", $T1312, IF(OR(AV1312="Y", AV1312="IR"),$AM1312,IF(AV1312="C", IF($BI1312="Y", IF($AF1312="N/A", $Q1312, $AF1312), IF($AG1312="N/A", $T1312,$AG1312)))))))</f>
        <v>#VALUE!</v>
      </c>
      <c r="BO1312" s="16" t="e">
        <f>IF(AW1312="R", $CA1312, IF(OR(AW1312="P", AW1312="T", AW1312="N"), 0, IF($C1312="DM", $T1312, IF(OR(AW1312="Y", AW1312="IR"),$AM1312,IF(AW1312="C", IF($BI1312="Y", IF($AF1312="N/A", $Q1312, $AF1312), IF($AG1312="N/A", $T1312,$AG1312)))))))</f>
        <v>#VALUE!</v>
      </c>
      <c r="BP1312" s="16" t="e">
        <f>IF(AX1312="R", $CA1312, IF(OR(AX1312="P", AX1312="T", AX1312="N"), 0, IF($C1312="DM", $T1312, IF(OR(AX1312="Y", AX1312="IR"),$AM1312,IF(AX1312="C", IF($BI1312="Y", IF($AF1312="N/A", $Q1312, $AF1312), IF($AG1312="N/A", $T1312,$AG1312)))))))</f>
        <v>#VALUE!</v>
      </c>
      <c r="BQ1312" s="16" t="e">
        <f>IF(AY1312="R", $CA1312, IF(OR(AY1312="P", AY1312="T", AY1312="N"), 0, IF($C1312="DM", $T1312, IF(OR(AY1312="Y", AY1312="IR"),$AM1312,IF(AY1312="C", IF($BI1312="Y", IF($AF1312="N/A", $Q1312, $AF1312), IF($AG1312="N/A", $T1312,$AG1312)))))))</f>
        <v>#VALUE!</v>
      </c>
      <c r="BR1312" s="16" t="e">
        <f>IF(AZ1312="R", $CA1312, IF(OR(AZ1312="P", AZ1312="T", AZ1312="N"), 0, IF($C1312="DM", $T1312, IF(OR(AZ1312="Y", AZ1312="IR"),$AM1312,IF(AZ1312="C", IF($BI1312="Y", IF($AF1312="N/A", $Q1312, $AF1312), IF($AG1312="N/A", $T1312,$AG1312)))))))</f>
        <v>#VALUE!</v>
      </c>
      <c r="BS1312" s="16" t="e">
        <f>IF(BA1312="R", $CA1312, IF(OR(BA1312="P", BA1312="T", BA1312="N"), 0, IF($C1312="DM", $T1312, IF(OR(BA1312="Y", BA1312="IR"),$AM1312,IF(BA1312="C", IF($BI1312="Y", IF($AF1312="N/A", $Q1312, $AF1312), IF($AG1312="N/A", $T1312,$AG1312)))))))</f>
        <v>#VALUE!</v>
      </c>
      <c r="BT1312" s="16" t="e">
        <f>IF(BB1312="R", $CA1312, IF(OR(BB1312="P", BB1312="T", BB1312="N"), 0, IF($C1312="DM", $T1312, IF(OR(BB1312="Y", BB1312="IR"),$AM1312,IF(BB1312="C", IF($BI1312="Y", IF($BA1312="C", IF($AF1312="N/A", $Q1312, $AF1312), IF($AF1312="N/A", $T1312, $AM1312)), IF($AG1312="N/A", $T1312,$AG1312)))))))</f>
        <v>#VALUE!</v>
      </c>
      <c r="BU1312" s="16" t="e">
        <f>IF(BC1312="R", $CA1312, IF(OR(BC1312="P", BC1312="T", BC1312="N"), 0, IF($C1312="DM", $T1312, IF(OR(BC1312="Y", BC1312="IR"),$AM1312,IF(BC1312="C", IF($BI1312="Y", IF($BA1312="C", IF($AF1312="N/A", $Q1312, $AF1312), IF($AF1312="N/A", $T1312, $AM1312)), IF($AG1312="N/A", $T1312,$AG1312)))))))</f>
        <v>#VALUE!</v>
      </c>
      <c r="BV1312" s="16" t="e">
        <f>IF(BD1312="R", $CA1312, IF(OR(BD1312="P", BD1312="T", BD1312="N"), 0, IF($C1312="DM", $T1312, IF(OR(BD1312="Y", BD1312="IR"),$AM1312,IF(BD1312="C", IF($BI1312="Y", IF($BA1312="C", IF($AF1312="N/A", $Q1312, $AF1312), IF($AF1312="N/A", $T1312, $AM1312)), IF($AG1312="N/A", $T1312,$AG1312)))))))</f>
        <v>#VALUE!</v>
      </c>
      <c r="BW1312" s="16" t="e">
        <f>IF(BE1312="R", $CA1312, IF(OR(BE1312="P", BE1312="T", BE1312="N"), 0, IF($C1312="DM", $T1312, IF(OR(BE1312="Y", BE1312="IR"),$AM1312,IF(BE1312="C", IF($BI1312="Y", IF($BA1312="C", IF($AF1312="N/A", $Q1312, $AF1312), IF($AF1312="N/A", $T1312, $AM1312)), IF($AG1312="N/A", $T1312,$AG1312)))))))</f>
        <v>#VALUE!</v>
      </c>
      <c r="BX1312" s="16" t="e">
        <f>IF(BF1312="R", $CA1312, IF(OR(BF1312="P", BF1312="T", BF1312="N"), 0, IF($C1312="DM", $T1312, IF(OR(BF1312="Y", BF1312="IR"),$AM1312,IF(BF1312="C", IF($BI1312="Y", IF($BA1312="C", IF($AF1312="N/A", $Q1312, $AF1312), IF($AF1312="N/A", $T1312, $AM1312)), IF($AG1312="N/A", $T1312,$AG1312)))))))</f>
        <v>#VALUE!</v>
      </c>
      <c r="BY1312" s="16" t="e">
        <f>IF(BG1312="R", $CA1312, IF(OR(BG1312="P", BG1312="T", BG1312="N"), 0, IF($C1312="DM", $T1312, IF(OR(BG1312="Y", BG1312="IR"),$AM1312,IF(BG1312="C", IF($BI1312="Y", IF($BA1312="C", IF($AF1312="N/A", $Q1312, $AF1312), IF($AF1312="N/A", $T1312, $AM1312)), IF($AG1312="N/A", $T1312,$AG1312)))))))</f>
        <v>#VALUE!</v>
      </c>
      <c r="BZ1312" s="16" t="e">
        <f>IF(BH1312="R", $CA1312, IF(OR(BH1312="P", BH1312="T", BH1312="N"), 0, IF($C1312="DM", $T1312, IF(OR(BH1312="Y", BH1312="IR"),$AM1312,IF(BH1312="C", IF($BI1312="Y", IF($BA1312="C", IF($AF1312="N/A", $Q1312, $AF1312), IF($AF1312="N/A", $T1312, $AM1312)), IF($AG1312="N/A", $T1312,$AG1312)))))))</f>
        <v>#VALUE!</v>
      </c>
      <c r="CA1312" s="15" t="s">
        <v>75</v>
      </c>
      <c r="CB1312" s="16" t="e">
        <f>BZ1312</f>
        <v>#VALUE!</v>
      </c>
      <c r="CC1312" s="15" t="str">
        <f>IF(OR($BH1312="T", $BH1312="R"), 0, IF($BH1312="C", IF($BI1312="Y", IF($BA1312="C", 0, IF(AF1312="N/A", Q1312-T1312, AF1312-AG1312)), IF($AF1312="N/A", U1312, AH1312)), AN1312))</f>
        <v>N/A</v>
      </c>
      <c r="CD1312" s="15" t="str">
        <f>IF(OR($BH1312="T", $BH1312="R"), 0, IF($BH1312="C", IF($BI1312="Y", 0, IF($AF1312="N/A", V1312, AI1312)), AO1312))</f>
        <v>N/A</v>
      </c>
      <c r="CE1312" s="15" t="str">
        <f>IF(OR($BH1312="T", $BH1312="R"), 0, IF($BH1312="C", IF($BI1312="Y", 0, IF($AF1312="N/A", W1312, AJ1312)), AP1312))</f>
        <v>N/A</v>
      </c>
      <c r="CF1312" s="15" t="str">
        <f>IF(OR($BH1312="T", $BH1312="R"), 0, IF($BH1312="C", IF($BI1312="Y", 0, IF($AF1312="N/A", X1312, AK1312)), AQ1312))</f>
        <v>N/A</v>
      </c>
    </row>
    <row r="1313" spans="1:84" x14ac:dyDescent="0.25">
      <c r="A1313" s="14">
        <v>6290</v>
      </c>
      <c r="B1313" s="15"/>
      <c r="C1313" s="15"/>
      <c r="D1313" s="15"/>
      <c r="E1313" s="15" t="e">
        <f>VLOOKUP(B1313, 'Rookie Year'!$A$2:$B$55679,2,FALSE)</f>
        <v>#N/A</v>
      </c>
      <c r="F1313" s="15">
        <v>2024</v>
      </c>
      <c r="G1313" s="15" t="s">
        <v>42</v>
      </c>
      <c r="H1313" s="15"/>
      <c r="I1313" s="16"/>
      <c r="J1313" s="15"/>
      <c r="K1313" s="17">
        <f>IF(AND(G1313&lt;&gt;"N",R1313="N/A"), IF(I1313&lt;4, 0, 0.25),IF(I1313=1, IF(J1313=1,0.25, 0.25), IF(I1313&lt;13, 0.25, IF(I1313&lt;26, 0.4, IF(I1313&lt;51, 0.6, 0.75)))))</f>
        <v>0.25</v>
      </c>
      <c r="L1313" s="16">
        <f>I1313-M1313</f>
        <v>0</v>
      </c>
      <c r="M1313" s="16">
        <f>ROUNDUP(I1313*K1313,0)</f>
        <v>0</v>
      </c>
      <c r="N1313" s="16">
        <f>M1313*J1313</f>
        <v>0</v>
      </c>
      <c r="O1313" s="16">
        <v>0</v>
      </c>
      <c r="P1313" s="16">
        <v>0</v>
      </c>
      <c r="Q1313" s="16">
        <f>N1313-O1313-P1313</f>
        <v>0</v>
      </c>
      <c r="R1313" s="15" t="s">
        <v>75</v>
      </c>
      <c r="S1313" s="15">
        <f>IF(R1313="N/A", J1313-($B$1-F1313), J1313-($B$1-R1313))</f>
        <v>0</v>
      </c>
      <c r="T1313" s="16" t="str">
        <f>IF($S1313&lt;1, "N/A", $M1313)</f>
        <v>N/A</v>
      </c>
      <c r="U1313" s="16" t="str">
        <f>IF($S1313&lt;2, "N/A", $M1313)</f>
        <v>N/A</v>
      </c>
      <c r="V1313" s="16" t="str">
        <f>IF($S1313&lt;3, "N/A", $M1313)</f>
        <v>N/A</v>
      </c>
      <c r="W1313" s="16" t="str">
        <f>IF($S1313&lt;4, "N/A", $M1313)</f>
        <v>N/A</v>
      </c>
      <c r="X1313" s="16" t="str">
        <f>IF($S1313&lt;5, "N/A", $M1313)</f>
        <v>N/A</v>
      </c>
      <c r="Y1313" s="15" t="str">
        <f>IF(SUM(T1313:X1313)&lt;&gt;Q1313, "CHECK", "OK")</f>
        <v>OK</v>
      </c>
      <c r="Z1313" s="15" t="str">
        <f>IF(F1313=$B$1, "No", IF(S1313=1, "Yes", "No"))</f>
        <v>No</v>
      </c>
      <c r="AA1313" s="18" t="str">
        <f>IF(C1313="DM", "N/A", IF(Z1313="No","N/A",VLOOKUP(B1313,'Extension List'!$A$3:$R$1972,18,FALSE)))</f>
        <v>N/A</v>
      </c>
      <c r="AB1313" s="15" t="str">
        <f>IF(C1313="DM", "N/A", IF(Z1313="No","N/A",VLOOKUP(B1313,'Extension List'!$A$3:$T$1972,20,FALSE)))</f>
        <v>N/A</v>
      </c>
      <c r="AC1313" s="15" t="str">
        <f>IF(AA1313="N/A", "N/A", 0)</f>
        <v>N/A</v>
      </c>
      <c r="AD1313" s="16" t="str">
        <f>IF(AE1313="N/A", "N/A", AA1313-AE1313)</f>
        <v>N/A</v>
      </c>
      <c r="AE1313" s="16" t="str">
        <f>IF(AA1313="N/A", "N/A", IF(AC1313&gt;0, IF(AA1313&lt;13, ROUNDUP(0.25*AA1313,0), IF(AA1313&lt;26, ROUNDUP(0.4*AA1313,0), IF(AA1313&lt;51, ROUNDUP(0.6*AA1313,0), ROUNDUP(0.75*AA1313,0)))), "N/A"))</f>
        <v>N/A</v>
      </c>
      <c r="AF1313" s="16" t="str">
        <f>IF(AD1313="N/A","N/A", (AE1313*AC1313)+Q1313)</f>
        <v>N/A</v>
      </c>
      <c r="AG1313" s="16" t="str">
        <f>IF($AF1313="N/A", "N/A", "TBC")</f>
        <v>N/A</v>
      </c>
      <c r="AH1313" s="16" t="str">
        <f>IF($AF1313="N/A", "N/A", "TBC")</f>
        <v>N/A</v>
      </c>
      <c r="AI1313" s="16" t="str">
        <f>IF($AF1313="N/A","N/A",IF(AC1313&gt;1,"TBC","N/A"))</f>
        <v>N/A</v>
      </c>
      <c r="AJ1313" s="16" t="str">
        <f>IF($AF1313="N/A","N/A",IF(AC1313&gt;2,"TBC","N/A"))</f>
        <v>N/A</v>
      </c>
      <c r="AK1313" s="16" t="str">
        <f>IF($AF1313="N/A","N/A",IF(AC1313&gt;3,"TBC","N/A"))</f>
        <v>N/A</v>
      </c>
      <c r="AL1313" s="16" t="str">
        <f>IF(AC1313="N/A","N/A",IF(AC1313&gt;0,IF(SUM(AG1313:AK1313)&lt;&gt;AF1313,"CHECK","OK"),"N/A"))</f>
        <v>N/A</v>
      </c>
      <c r="AM1313" s="16" t="e">
        <f>IF(AD1313="N/A", L1313+T1313, L1313+AG1313)</f>
        <v>#VALUE!</v>
      </c>
      <c r="AN1313" s="16" t="str">
        <f>IF(AD1313="N/A", IF(U1313="N/A", "N/A", L1313+U1313), AD1313+AH1313)</f>
        <v>N/A</v>
      </c>
      <c r="AO1313" s="16" t="str">
        <f>IF(AD1313="N/A", IF(V1313="N/A", "N/A", L1313+V1313), IF(AI1313="N/A", "N/A", AD1313+AI1313))</f>
        <v>N/A</v>
      </c>
      <c r="AP1313" s="16" t="str">
        <f>IF(AD1313="N/A", IF(W1313="N/A", "N/A", L1313+W1313), IF(AJ1313="N/A", "N/A", AD1313+AJ1313))</f>
        <v>N/A</v>
      </c>
      <c r="AQ1313" s="16" t="str">
        <f>IF(AD1313="N/A", IF(X1313="N/A", "N/A", L1313+X1313), IF(AK1313="N/A", "N/A", AD1313+AK1313))</f>
        <v>N/A</v>
      </c>
      <c r="AR1313" s="15" t="s">
        <v>40</v>
      </c>
      <c r="AS1313" s="15" t="s">
        <v>40</v>
      </c>
      <c r="AT1313" s="15" t="s">
        <v>40</v>
      </c>
      <c r="AU1313" s="15" t="s">
        <v>40</v>
      </c>
      <c r="AV1313" s="15" t="s">
        <v>40</v>
      </c>
      <c r="AW1313" s="15" t="s">
        <v>40</v>
      </c>
      <c r="AX1313" s="15" t="s">
        <v>40</v>
      </c>
      <c r="AY1313" s="15" t="s">
        <v>40</v>
      </c>
      <c r="AZ1313" s="15" t="s">
        <v>40</v>
      </c>
      <c r="BA1313" s="15" t="s">
        <v>40</v>
      </c>
      <c r="BB1313" s="15" t="s">
        <v>40</v>
      </c>
      <c r="BC1313" s="15" t="s">
        <v>40</v>
      </c>
      <c r="BD1313" s="15" t="s">
        <v>40</v>
      </c>
      <c r="BE1313" s="15" t="s">
        <v>40</v>
      </c>
      <c r="BF1313" s="15" t="s">
        <v>40</v>
      </c>
      <c r="BG1313" s="15" t="s">
        <v>40</v>
      </c>
      <c r="BH1313" s="15" t="s">
        <v>40</v>
      </c>
      <c r="BJ1313" s="16" t="e">
        <f>IF(AR1313="R", $CA1313, IF(OR(AR1313="P", AR1313="T", AR1313="N"), 0, IF($C1313="DM", $T1313, IF(OR(AR1313="Y", AR1313="IR"),$AM1313,IF(AR1313="C", IF($BI1313="Y", IF($AF1313="N/A", $Q1313, $AF1313), IF($AG1313="N/A", $T1313,$AG1313)))))))</f>
        <v>#VALUE!</v>
      </c>
      <c r="BK1313" s="16" t="e">
        <f>IF(AS1313="R", $CA1313, IF(OR(AS1313="P", AS1313="T", AS1313="N"), 0, IF($C1313="DM", $T1313, IF(OR(AS1313="Y", AS1313="IR"),$AM1313,IF(AS1313="C", IF($BI1313="Y", IF($AF1313="N/A", $Q1313, $AF1313), IF($AG1313="N/A", $T1313,$AG1313)))))))</f>
        <v>#VALUE!</v>
      </c>
      <c r="BL1313" s="16" t="e">
        <f>IF(AT1313="R", $CA1313, IF(OR(AT1313="P", AT1313="T", AT1313="N"), 0, IF($C1313="DM", $T1313, IF(OR(AT1313="Y", AT1313="IR"),$AM1313,IF(AT1313="C", IF($BI1313="Y", IF($AF1313="N/A", $Q1313, $AF1313), IF($AG1313="N/A", $T1313,$AG1313)))))))</f>
        <v>#VALUE!</v>
      </c>
      <c r="BM1313" s="16" t="e">
        <f>IF(AU1313="R", $CA1313, IF(OR(AU1313="P", AU1313="T", AU1313="N"), 0, IF($C1313="DM", $T1313, IF(OR(AU1313="Y", AU1313="IR"),$AM1313,IF(AU1313="C", IF($BI1313="Y", IF($AF1313="N/A", $Q1313, $AF1313), IF($AG1313="N/A", $T1313,$AG1313)))))))</f>
        <v>#VALUE!</v>
      </c>
      <c r="BN1313" s="16" t="e">
        <f>IF(AV1313="R", $CA1313, IF(OR(AV1313="P", AV1313="T", AV1313="N"), 0, IF($C1313="DM", $T1313, IF(OR(AV1313="Y", AV1313="IR"),$AM1313,IF(AV1313="C", IF($BI1313="Y", IF($AF1313="N/A", $Q1313, $AF1313), IF($AG1313="N/A", $T1313,$AG1313)))))))</f>
        <v>#VALUE!</v>
      </c>
      <c r="BO1313" s="16" t="e">
        <f>IF(AW1313="R", $CA1313, IF(OR(AW1313="P", AW1313="T", AW1313="N"), 0, IF($C1313="DM", $T1313, IF(OR(AW1313="Y", AW1313="IR"),$AM1313,IF(AW1313="C", IF($BI1313="Y", IF($AF1313="N/A", $Q1313, $AF1313), IF($AG1313="N/A", $T1313,$AG1313)))))))</f>
        <v>#VALUE!</v>
      </c>
      <c r="BP1313" s="16" t="e">
        <f>IF(AX1313="R", $CA1313, IF(OR(AX1313="P", AX1313="T", AX1313="N"), 0, IF($C1313="DM", $T1313, IF(OR(AX1313="Y", AX1313="IR"),$AM1313,IF(AX1313="C", IF($BI1313="Y", IF($AF1313="N/A", $Q1313, $AF1313), IF($AG1313="N/A", $T1313,$AG1313)))))))</f>
        <v>#VALUE!</v>
      </c>
      <c r="BQ1313" s="16" t="e">
        <f>IF(AY1313="R", $CA1313, IF(OR(AY1313="P", AY1313="T", AY1313="N"), 0, IF($C1313="DM", $T1313, IF(OR(AY1313="Y", AY1313="IR"),$AM1313,IF(AY1313="C", IF($BI1313="Y", IF($AF1313="N/A", $Q1313, $AF1313), IF($AG1313="N/A", $T1313,$AG1313)))))))</f>
        <v>#VALUE!</v>
      </c>
      <c r="BR1313" s="16" t="e">
        <f>IF(AZ1313="R", $CA1313, IF(OR(AZ1313="P", AZ1313="T", AZ1313="N"), 0, IF($C1313="DM", $T1313, IF(OR(AZ1313="Y", AZ1313="IR"),$AM1313,IF(AZ1313="C", IF($BI1313="Y", IF($AF1313="N/A", $Q1313, $AF1313), IF($AG1313="N/A", $T1313,$AG1313)))))))</f>
        <v>#VALUE!</v>
      </c>
      <c r="BS1313" s="16" t="e">
        <f>IF(BA1313="R", $CA1313, IF(OR(BA1313="P", BA1313="T", BA1313="N"), 0, IF($C1313="DM", $T1313, IF(OR(BA1313="Y", BA1313="IR"),$AM1313,IF(BA1313="C", IF($BI1313="Y", IF($AF1313="N/A", $Q1313, $AF1313), IF($AG1313="N/A", $T1313,$AG1313)))))))</f>
        <v>#VALUE!</v>
      </c>
      <c r="BT1313" s="16" t="e">
        <f>IF(BB1313="R", $CA1313, IF(OR(BB1313="P", BB1313="T", BB1313="N"), 0, IF($C1313="DM", $T1313, IF(OR(BB1313="Y", BB1313="IR"),$AM1313,IF(BB1313="C", IF($BI1313="Y", IF($BA1313="C", IF($AF1313="N/A", $Q1313, $AF1313), IF($AF1313="N/A", $T1313, $AM1313)), IF($AG1313="N/A", $T1313,$AG1313)))))))</f>
        <v>#VALUE!</v>
      </c>
      <c r="BU1313" s="16" t="e">
        <f>IF(BC1313="R", $CA1313, IF(OR(BC1313="P", BC1313="T", BC1313="N"), 0, IF($C1313="DM", $T1313, IF(OR(BC1313="Y", BC1313="IR"),$AM1313,IF(BC1313="C", IF($BI1313="Y", IF($BA1313="C", IF($AF1313="N/A", $Q1313, $AF1313), IF($AF1313="N/A", $T1313, $AM1313)), IF($AG1313="N/A", $T1313,$AG1313)))))))</f>
        <v>#VALUE!</v>
      </c>
      <c r="BV1313" s="16" t="e">
        <f>IF(BD1313="R", $CA1313, IF(OR(BD1313="P", BD1313="T", BD1313="N"), 0, IF($C1313="DM", $T1313, IF(OR(BD1313="Y", BD1313="IR"),$AM1313,IF(BD1313="C", IF($BI1313="Y", IF($BA1313="C", IF($AF1313="N/A", $Q1313, $AF1313), IF($AF1313="N/A", $T1313, $AM1313)), IF($AG1313="N/A", $T1313,$AG1313)))))))</f>
        <v>#VALUE!</v>
      </c>
      <c r="BW1313" s="16" t="e">
        <f>IF(BE1313="R", $CA1313, IF(OR(BE1313="P", BE1313="T", BE1313="N"), 0, IF($C1313="DM", $T1313, IF(OR(BE1313="Y", BE1313="IR"),$AM1313,IF(BE1313="C", IF($BI1313="Y", IF($BA1313="C", IF($AF1313="N/A", $Q1313, $AF1313), IF($AF1313="N/A", $T1313, $AM1313)), IF($AG1313="N/A", $T1313,$AG1313)))))))</f>
        <v>#VALUE!</v>
      </c>
      <c r="BX1313" s="16" t="e">
        <f>IF(BF1313="R", $CA1313, IF(OR(BF1313="P", BF1313="T", BF1313="N"), 0, IF($C1313="DM", $T1313, IF(OR(BF1313="Y", BF1313="IR"),$AM1313,IF(BF1313="C", IF($BI1313="Y", IF($BA1313="C", IF($AF1313="N/A", $Q1313, $AF1313), IF($AF1313="N/A", $T1313, $AM1313)), IF($AG1313="N/A", $T1313,$AG1313)))))))</f>
        <v>#VALUE!</v>
      </c>
      <c r="BY1313" s="16" t="e">
        <f>IF(BG1313="R", $CA1313, IF(OR(BG1313="P", BG1313="T", BG1313="N"), 0, IF($C1313="DM", $T1313, IF(OR(BG1313="Y", BG1313="IR"),$AM1313,IF(BG1313="C", IF($BI1313="Y", IF($BA1313="C", IF($AF1313="N/A", $Q1313, $AF1313), IF($AF1313="N/A", $T1313, $AM1313)), IF($AG1313="N/A", $T1313,$AG1313)))))))</f>
        <v>#VALUE!</v>
      </c>
      <c r="BZ1313" s="16" t="e">
        <f>IF(BH1313="R", $CA1313, IF(OR(BH1313="P", BH1313="T", BH1313="N"), 0, IF($C1313="DM", $T1313, IF(OR(BH1313="Y", BH1313="IR"),$AM1313,IF(BH1313="C", IF($BI1313="Y", IF($BA1313="C", IF($AF1313="N/A", $Q1313, $AF1313), IF($AF1313="N/A", $T1313, $AM1313)), IF($AG1313="N/A", $T1313,$AG1313)))))))</f>
        <v>#VALUE!</v>
      </c>
      <c r="CA1313" s="15" t="s">
        <v>75</v>
      </c>
      <c r="CB1313" s="16" t="e">
        <f>BZ1313</f>
        <v>#VALUE!</v>
      </c>
      <c r="CC1313" s="15" t="str">
        <f>IF(OR($BH1313="T", $BH1313="R"), 0, IF($BH1313="C", IF($BI1313="Y", IF($BA1313="C", 0, IF(AF1313="N/A", Q1313-T1313, AF1313-AG1313)), IF($AF1313="N/A", U1313, AH1313)), AN1313))</f>
        <v>N/A</v>
      </c>
      <c r="CD1313" s="15" t="str">
        <f>IF(OR($BH1313="T", $BH1313="R"), 0, IF($BH1313="C", IF($BI1313="Y", 0, IF($AF1313="N/A", V1313, AI1313)), AO1313))</f>
        <v>N/A</v>
      </c>
      <c r="CE1313" s="15" t="str">
        <f>IF(OR($BH1313="T", $BH1313="R"), 0, IF($BH1313="C", IF($BI1313="Y", 0, IF($AF1313="N/A", W1313, AJ1313)), AP1313))</f>
        <v>N/A</v>
      </c>
      <c r="CF1313" s="15" t="str">
        <f>IF(OR($BH1313="T", $BH1313="R"), 0, IF($BH1313="C", IF($BI1313="Y", 0, IF($AF1313="N/A", X1313, AK1313)), AQ1313))</f>
        <v>N/A</v>
      </c>
    </row>
    <row r="1314" spans="1:84" x14ac:dyDescent="0.25">
      <c r="A1314" s="14">
        <v>6291</v>
      </c>
      <c r="B1314" s="15"/>
      <c r="C1314" s="15"/>
      <c r="D1314" s="15"/>
      <c r="E1314" s="15" t="e">
        <f>VLOOKUP(B1314, 'Rookie Year'!$A$2:$B$55679,2,FALSE)</f>
        <v>#N/A</v>
      </c>
      <c r="F1314" s="15">
        <v>2024</v>
      </c>
      <c r="G1314" s="15" t="s">
        <v>42</v>
      </c>
      <c r="H1314" s="15"/>
      <c r="I1314" s="16"/>
      <c r="J1314" s="15"/>
      <c r="K1314" s="17">
        <f>IF(AND(G1314&lt;&gt;"N",R1314="N/A"), IF(I1314&lt;4, 0, 0.25),IF(I1314=1, IF(J1314=1,0.25, 0.25), IF(I1314&lt;13, 0.25, IF(I1314&lt;26, 0.4, IF(I1314&lt;51, 0.6, 0.75)))))</f>
        <v>0.25</v>
      </c>
      <c r="L1314" s="16">
        <f>I1314-M1314</f>
        <v>0</v>
      </c>
      <c r="M1314" s="16">
        <f>ROUNDUP(I1314*K1314,0)</f>
        <v>0</v>
      </c>
      <c r="N1314" s="16">
        <f>M1314*J1314</f>
        <v>0</v>
      </c>
      <c r="O1314" s="16">
        <v>0</v>
      </c>
      <c r="P1314" s="16">
        <v>0</v>
      </c>
      <c r="Q1314" s="16">
        <f>N1314-O1314-P1314</f>
        <v>0</v>
      </c>
      <c r="R1314" s="15" t="s">
        <v>75</v>
      </c>
      <c r="S1314" s="15">
        <f>IF(R1314="N/A", J1314-($B$1-F1314), J1314-($B$1-R1314))</f>
        <v>0</v>
      </c>
      <c r="T1314" s="16" t="str">
        <f>IF($S1314&lt;1, "N/A", $M1314)</f>
        <v>N/A</v>
      </c>
      <c r="U1314" s="16" t="str">
        <f>IF($S1314&lt;2, "N/A", $M1314)</f>
        <v>N/A</v>
      </c>
      <c r="V1314" s="16" t="str">
        <f>IF($S1314&lt;3, "N/A", $M1314)</f>
        <v>N/A</v>
      </c>
      <c r="W1314" s="16" t="str">
        <f>IF($S1314&lt;4, "N/A", $M1314)</f>
        <v>N/A</v>
      </c>
      <c r="X1314" s="16" t="str">
        <f>IF($S1314&lt;5, "N/A", $M1314)</f>
        <v>N/A</v>
      </c>
      <c r="Y1314" s="15" t="str">
        <f>IF(SUM(T1314:X1314)&lt;&gt;Q1314, "CHECK", "OK")</f>
        <v>OK</v>
      </c>
      <c r="Z1314" s="15" t="str">
        <f>IF(F1314=$B$1, "No", IF(S1314=1, "Yes", "No"))</f>
        <v>No</v>
      </c>
      <c r="AA1314" s="18" t="str">
        <f>IF(C1314="DM", "N/A", IF(Z1314="No","N/A",VLOOKUP(B1314,'Extension List'!$A$3:$R$1972,18,FALSE)))</f>
        <v>N/A</v>
      </c>
      <c r="AB1314" s="15" t="str">
        <f>IF(C1314="DM", "N/A", IF(Z1314="No","N/A",VLOOKUP(B1314,'Extension List'!$A$3:$T$1972,20,FALSE)))</f>
        <v>N/A</v>
      </c>
      <c r="AC1314" s="15" t="str">
        <f>IF(AA1314="N/A", "N/A", 0)</f>
        <v>N/A</v>
      </c>
      <c r="AD1314" s="16" t="str">
        <f>IF(AE1314="N/A", "N/A", AA1314-AE1314)</f>
        <v>N/A</v>
      </c>
      <c r="AE1314" s="16" t="str">
        <f>IF(AA1314="N/A", "N/A", IF(AC1314&gt;0, IF(AA1314&lt;13, ROUNDUP(0.25*AA1314,0), IF(AA1314&lt;26, ROUNDUP(0.4*AA1314,0), IF(AA1314&lt;51, ROUNDUP(0.6*AA1314,0), ROUNDUP(0.75*AA1314,0)))), "N/A"))</f>
        <v>N/A</v>
      </c>
      <c r="AF1314" s="16" t="str">
        <f>IF(AD1314="N/A","N/A", (AE1314*AC1314)+Q1314)</f>
        <v>N/A</v>
      </c>
      <c r="AG1314" s="16" t="str">
        <f>IF($AF1314="N/A", "N/A", "TBC")</f>
        <v>N/A</v>
      </c>
      <c r="AH1314" s="16" t="str">
        <f>IF($AF1314="N/A", "N/A", "TBC")</f>
        <v>N/A</v>
      </c>
      <c r="AI1314" s="16" t="str">
        <f>IF($AF1314="N/A","N/A",IF(AC1314&gt;1,"TBC","N/A"))</f>
        <v>N/A</v>
      </c>
      <c r="AJ1314" s="16" t="str">
        <f>IF($AF1314="N/A","N/A",IF(AC1314&gt;2,"TBC","N/A"))</f>
        <v>N/A</v>
      </c>
      <c r="AK1314" s="16" t="str">
        <f>IF($AF1314="N/A","N/A",IF(AC1314&gt;3,"TBC","N/A"))</f>
        <v>N/A</v>
      </c>
      <c r="AL1314" s="16" t="str">
        <f>IF(AC1314="N/A","N/A",IF(AC1314&gt;0,IF(SUM(AG1314:AK1314)&lt;&gt;AF1314,"CHECK","OK"),"N/A"))</f>
        <v>N/A</v>
      </c>
      <c r="AM1314" s="16" t="e">
        <f>IF(AD1314="N/A", L1314+T1314, L1314+AG1314)</f>
        <v>#VALUE!</v>
      </c>
      <c r="AN1314" s="16" t="str">
        <f>IF(AD1314="N/A", IF(U1314="N/A", "N/A", L1314+U1314), AD1314+AH1314)</f>
        <v>N/A</v>
      </c>
      <c r="AO1314" s="16" t="str">
        <f>IF(AD1314="N/A", IF(V1314="N/A", "N/A", L1314+V1314), IF(AI1314="N/A", "N/A", AD1314+AI1314))</f>
        <v>N/A</v>
      </c>
      <c r="AP1314" s="16" t="str">
        <f>IF(AD1314="N/A", IF(W1314="N/A", "N/A", L1314+W1314), IF(AJ1314="N/A", "N/A", AD1314+AJ1314))</f>
        <v>N/A</v>
      </c>
      <c r="AQ1314" s="16" t="str">
        <f>IF(AD1314="N/A", IF(X1314="N/A", "N/A", L1314+X1314), IF(AK1314="N/A", "N/A", AD1314+AK1314))</f>
        <v>N/A</v>
      </c>
      <c r="AR1314" s="15" t="s">
        <v>40</v>
      </c>
      <c r="AS1314" s="15" t="s">
        <v>40</v>
      </c>
      <c r="AT1314" s="15" t="s">
        <v>40</v>
      </c>
      <c r="AU1314" s="15" t="s">
        <v>40</v>
      </c>
      <c r="AV1314" s="15" t="s">
        <v>40</v>
      </c>
      <c r="AW1314" s="15" t="s">
        <v>40</v>
      </c>
      <c r="AX1314" s="15" t="s">
        <v>40</v>
      </c>
      <c r="AY1314" s="15" t="s">
        <v>40</v>
      </c>
      <c r="AZ1314" s="15" t="s">
        <v>40</v>
      </c>
      <c r="BA1314" s="15" t="s">
        <v>40</v>
      </c>
      <c r="BB1314" s="15" t="s">
        <v>40</v>
      </c>
      <c r="BC1314" s="15" t="s">
        <v>40</v>
      </c>
      <c r="BD1314" s="15" t="s">
        <v>40</v>
      </c>
      <c r="BE1314" s="15" t="s">
        <v>40</v>
      </c>
      <c r="BF1314" s="15" t="s">
        <v>40</v>
      </c>
      <c r="BG1314" s="15" t="s">
        <v>40</v>
      </c>
      <c r="BH1314" s="15" t="s">
        <v>40</v>
      </c>
      <c r="BJ1314" s="16" t="e">
        <f>IF(AR1314="R", $CA1314, IF(OR(AR1314="P", AR1314="T", AR1314="N"), 0, IF($C1314="DM", $T1314, IF(OR(AR1314="Y", AR1314="IR"),$AM1314,IF(AR1314="C", IF($BI1314="Y", IF($AF1314="N/A", $Q1314, $AF1314), IF($AG1314="N/A", $T1314,$AG1314)))))))</f>
        <v>#VALUE!</v>
      </c>
      <c r="BK1314" s="16" t="e">
        <f>IF(AS1314="R", $CA1314, IF(OR(AS1314="P", AS1314="T", AS1314="N"), 0, IF($C1314="DM", $T1314, IF(OR(AS1314="Y", AS1314="IR"),$AM1314,IF(AS1314="C", IF($BI1314="Y", IF($AF1314="N/A", $Q1314, $AF1314), IF($AG1314="N/A", $T1314,$AG1314)))))))</f>
        <v>#VALUE!</v>
      </c>
      <c r="BL1314" s="16" t="e">
        <f>IF(AT1314="R", $CA1314, IF(OR(AT1314="P", AT1314="T", AT1314="N"), 0, IF($C1314="DM", $T1314, IF(OR(AT1314="Y", AT1314="IR"),$AM1314,IF(AT1314="C", IF($BI1314="Y", IF($AF1314="N/A", $Q1314, $AF1314), IF($AG1314="N/A", $T1314,$AG1314)))))))</f>
        <v>#VALUE!</v>
      </c>
      <c r="BM1314" s="16" t="e">
        <f>IF(AU1314="R", $CA1314, IF(OR(AU1314="P", AU1314="T", AU1314="N"), 0, IF($C1314="DM", $T1314, IF(OR(AU1314="Y", AU1314="IR"),$AM1314,IF(AU1314="C", IF($BI1314="Y", IF($AF1314="N/A", $Q1314, $AF1314), IF($AG1314="N/A", $T1314,$AG1314)))))))</f>
        <v>#VALUE!</v>
      </c>
      <c r="BN1314" s="16" t="e">
        <f>IF(AV1314="R", $CA1314, IF(OR(AV1314="P", AV1314="T", AV1314="N"), 0, IF($C1314="DM", $T1314, IF(OR(AV1314="Y", AV1314="IR"),$AM1314,IF(AV1314="C", IF($BI1314="Y", IF($AF1314="N/A", $Q1314, $AF1314), IF($AG1314="N/A", $T1314,$AG1314)))))))</f>
        <v>#VALUE!</v>
      </c>
      <c r="BO1314" s="16" t="e">
        <f>IF(AW1314="R", $CA1314, IF(OR(AW1314="P", AW1314="T", AW1314="N"), 0, IF($C1314="DM", $T1314, IF(OR(AW1314="Y", AW1314="IR"),$AM1314,IF(AW1314="C", IF($BI1314="Y", IF($AF1314="N/A", $Q1314, $AF1314), IF($AG1314="N/A", $T1314,$AG1314)))))))</f>
        <v>#VALUE!</v>
      </c>
      <c r="BP1314" s="16" t="e">
        <f>IF(AX1314="R", $CA1314, IF(OR(AX1314="P", AX1314="T", AX1314="N"), 0, IF($C1314="DM", $T1314, IF(OR(AX1314="Y", AX1314="IR"),$AM1314,IF(AX1314="C", IF($BI1314="Y", IF($AF1314="N/A", $Q1314, $AF1314), IF($AG1314="N/A", $T1314,$AG1314)))))))</f>
        <v>#VALUE!</v>
      </c>
      <c r="BQ1314" s="16" t="e">
        <f>IF(AY1314="R", $CA1314, IF(OR(AY1314="P", AY1314="T", AY1314="N"), 0, IF($C1314="DM", $T1314, IF(OR(AY1314="Y", AY1314="IR"),$AM1314,IF(AY1314="C", IF($BI1314="Y", IF($AF1314="N/A", $Q1314, $AF1314), IF($AG1314="N/A", $T1314,$AG1314)))))))</f>
        <v>#VALUE!</v>
      </c>
      <c r="BR1314" s="16" t="e">
        <f>IF(AZ1314="R", $CA1314, IF(OR(AZ1314="P", AZ1314="T", AZ1314="N"), 0, IF($C1314="DM", $T1314, IF(OR(AZ1314="Y", AZ1314="IR"),$AM1314,IF(AZ1314="C", IF($BI1314="Y", IF($AF1314="N/A", $Q1314, $AF1314), IF($AG1314="N/A", $T1314,$AG1314)))))))</f>
        <v>#VALUE!</v>
      </c>
      <c r="BS1314" s="16" t="e">
        <f>IF(BA1314="R", $CA1314, IF(OR(BA1314="P", BA1314="T", BA1314="N"), 0, IF($C1314="DM", $T1314, IF(OR(BA1314="Y", BA1314="IR"),$AM1314,IF(BA1314="C", IF($BI1314="Y", IF($AF1314="N/A", $Q1314, $AF1314), IF($AG1314="N/A", $T1314,$AG1314)))))))</f>
        <v>#VALUE!</v>
      </c>
      <c r="BT1314" s="16" t="e">
        <f>IF(BB1314="R", $CA1314, IF(OR(BB1314="P", BB1314="T", BB1314="N"), 0, IF($C1314="DM", $T1314, IF(OR(BB1314="Y", BB1314="IR"),$AM1314,IF(BB1314="C", IF($BI1314="Y", IF($BA1314="C", IF($AF1314="N/A", $Q1314, $AF1314), IF($AF1314="N/A", $T1314, $AM1314)), IF($AG1314="N/A", $T1314,$AG1314)))))))</f>
        <v>#VALUE!</v>
      </c>
      <c r="BU1314" s="16" t="e">
        <f>IF(BC1314="R", $CA1314, IF(OR(BC1314="P", BC1314="T", BC1314="N"), 0, IF($C1314="DM", $T1314, IF(OR(BC1314="Y", BC1314="IR"),$AM1314,IF(BC1314="C", IF($BI1314="Y", IF($BA1314="C", IF($AF1314="N/A", $Q1314, $AF1314), IF($AF1314="N/A", $T1314, $AM1314)), IF($AG1314="N/A", $T1314,$AG1314)))))))</f>
        <v>#VALUE!</v>
      </c>
      <c r="BV1314" s="16" t="e">
        <f>IF(BD1314="R", $CA1314, IF(OR(BD1314="P", BD1314="T", BD1314="N"), 0, IF($C1314="DM", $T1314, IF(OR(BD1314="Y", BD1314="IR"),$AM1314,IF(BD1314="C", IF($BI1314="Y", IF($BA1314="C", IF($AF1314="N/A", $Q1314, $AF1314), IF($AF1314="N/A", $T1314, $AM1314)), IF($AG1314="N/A", $T1314,$AG1314)))))))</f>
        <v>#VALUE!</v>
      </c>
      <c r="BW1314" s="16" t="e">
        <f>IF(BE1314="R", $CA1314, IF(OR(BE1314="P", BE1314="T", BE1314="N"), 0, IF($C1314="DM", $T1314, IF(OR(BE1314="Y", BE1314="IR"),$AM1314,IF(BE1314="C", IF($BI1314="Y", IF($BA1314="C", IF($AF1314="N/A", $Q1314, $AF1314), IF($AF1314="N/A", $T1314, $AM1314)), IF($AG1314="N/A", $T1314,$AG1314)))))))</f>
        <v>#VALUE!</v>
      </c>
      <c r="BX1314" s="16" t="e">
        <f>IF(BF1314="R", $CA1314, IF(OR(BF1314="P", BF1314="T", BF1314="N"), 0, IF($C1314="DM", $T1314, IF(OR(BF1314="Y", BF1314="IR"),$AM1314,IF(BF1314="C", IF($BI1314="Y", IF($BA1314="C", IF($AF1314="N/A", $Q1314, $AF1314), IF($AF1314="N/A", $T1314, $AM1314)), IF($AG1314="N/A", $T1314,$AG1314)))))))</f>
        <v>#VALUE!</v>
      </c>
      <c r="BY1314" s="16" t="e">
        <f>IF(BG1314="R", $CA1314, IF(OR(BG1314="P", BG1314="T", BG1314="N"), 0, IF($C1314="DM", $T1314, IF(OR(BG1314="Y", BG1314="IR"),$AM1314,IF(BG1314="C", IF($BI1314="Y", IF($BA1314="C", IF($AF1314="N/A", $Q1314, $AF1314), IF($AF1314="N/A", $T1314, $AM1314)), IF($AG1314="N/A", $T1314,$AG1314)))))))</f>
        <v>#VALUE!</v>
      </c>
      <c r="BZ1314" s="16" t="e">
        <f>IF(BH1314="R", $CA1314, IF(OR(BH1314="P", BH1314="T", BH1314="N"), 0, IF($C1314="DM", $T1314, IF(OR(BH1314="Y", BH1314="IR"),$AM1314,IF(BH1314="C", IF($BI1314="Y", IF($BA1314="C", IF($AF1314="N/A", $Q1314, $AF1314), IF($AF1314="N/A", $T1314, $AM1314)), IF($AG1314="N/A", $T1314,$AG1314)))))))</f>
        <v>#VALUE!</v>
      </c>
      <c r="CA1314" s="15" t="s">
        <v>75</v>
      </c>
      <c r="CB1314" s="16" t="e">
        <f>BZ1314</f>
        <v>#VALUE!</v>
      </c>
      <c r="CC1314" s="15" t="str">
        <f>IF(OR($BH1314="T", $BH1314="R"), 0, IF($BH1314="C", IF($BI1314="Y", IF($BA1314="C", 0, IF(AF1314="N/A", Q1314-T1314, AF1314-AG1314)), IF($AF1314="N/A", U1314, AH1314)), AN1314))</f>
        <v>N/A</v>
      </c>
      <c r="CD1314" s="15" t="str">
        <f>IF(OR($BH1314="T", $BH1314="R"), 0, IF($BH1314="C", IF($BI1314="Y", 0, IF($AF1314="N/A", V1314, AI1314)), AO1314))</f>
        <v>N/A</v>
      </c>
      <c r="CE1314" s="15" t="str">
        <f>IF(OR($BH1314="T", $BH1314="R"), 0, IF($BH1314="C", IF($BI1314="Y", 0, IF($AF1314="N/A", W1314, AJ1314)), AP1314))</f>
        <v>N/A</v>
      </c>
      <c r="CF1314" s="15" t="str">
        <f>IF(OR($BH1314="T", $BH1314="R"), 0, IF($BH1314="C", IF($BI1314="Y", 0, IF($AF1314="N/A", X1314, AK1314)), AQ1314))</f>
        <v>N/A</v>
      </c>
    </row>
    <row r="1315" spans="1:84" x14ac:dyDescent="0.25">
      <c r="A1315" s="14">
        <v>6292</v>
      </c>
      <c r="B1315" s="15"/>
      <c r="C1315" s="15"/>
      <c r="D1315" s="15"/>
      <c r="E1315" s="15" t="e">
        <f>VLOOKUP(B1315, 'Rookie Year'!$A$2:$B$55679,2,FALSE)</f>
        <v>#N/A</v>
      </c>
      <c r="F1315" s="15">
        <v>2024</v>
      </c>
      <c r="G1315" s="15" t="s">
        <v>42</v>
      </c>
      <c r="H1315" s="15"/>
      <c r="I1315" s="16"/>
      <c r="J1315" s="15"/>
      <c r="K1315" s="17">
        <f>IF(AND(G1315&lt;&gt;"N",R1315="N/A"), IF(I1315&lt;4, 0, 0.25),IF(I1315=1, IF(J1315=1,0.25, 0.25), IF(I1315&lt;13, 0.25, IF(I1315&lt;26, 0.4, IF(I1315&lt;51, 0.6, 0.75)))))</f>
        <v>0.25</v>
      </c>
      <c r="L1315" s="16">
        <f>I1315-M1315</f>
        <v>0</v>
      </c>
      <c r="M1315" s="16">
        <f>ROUNDUP(I1315*K1315,0)</f>
        <v>0</v>
      </c>
      <c r="N1315" s="16">
        <f>M1315*J1315</f>
        <v>0</v>
      </c>
      <c r="O1315" s="16">
        <v>0</v>
      </c>
      <c r="P1315" s="16">
        <v>0</v>
      </c>
      <c r="Q1315" s="16">
        <f>N1315-O1315-P1315</f>
        <v>0</v>
      </c>
      <c r="R1315" s="15" t="s">
        <v>75</v>
      </c>
      <c r="S1315" s="15">
        <f>IF(R1315="N/A", J1315-($B$1-F1315), J1315-($B$1-R1315))</f>
        <v>0</v>
      </c>
      <c r="T1315" s="16" t="str">
        <f>IF($S1315&lt;1, "N/A", $M1315)</f>
        <v>N/A</v>
      </c>
      <c r="U1315" s="16" t="str">
        <f>IF($S1315&lt;2, "N/A", $M1315)</f>
        <v>N/A</v>
      </c>
      <c r="V1315" s="16" t="str">
        <f>IF($S1315&lt;3, "N/A", $M1315)</f>
        <v>N/A</v>
      </c>
      <c r="W1315" s="16" t="str">
        <f>IF($S1315&lt;4, "N/A", $M1315)</f>
        <v>N/A</v>
      </c>
      <c r="X1315" s="16" t="str">
        <f>IF($S1315&lt;5, "N/A", $M1315)</f>
        <v>N/A</v>
      </c>
      <c r="Y1315" s="15" t="str">
        <f>IF(SUM(T1315:X1315)&lt;&gt;Q1315, "CHECK", "OK")</f>
        <v>OK</v>
      </c>
      <c r="Z1315" s="15" t="str">
        <f>IF(F1315=$B$1, "No", IF(S1315=1, "Yes", "No"))</f>
        <v>No</v>
      </c>
      <c r="AA1315" s="18" t="str">
        <f>IF(C1315="DM", "N/A", IF(Z1315="No","N/A",VLOOKUP(B1315,'Extension List'!$A$3:$R$1972,18,FALSE)))</f>
        <v>N/A</v>
      </c>
      <c r="AB1315" s="15" t="str">
        <f>IF(C1315="DM", "N/A", IF(Z1315="No","N/A",VLOOKUP(B1315,'Extension List'!$A$3:$T$1972,20,FALSE)))</f>
        <v>N/A</v>
      </c>
      <c r="AC1315" s="15" t="str">
        <f>IF(AA1315="N/A", "N/A", 0)</f>
        <v>N/A</v>
      </c>
      <c r="AD1315" s="16" t="str">
        <f>IF(AE1315="N/A", "N/A", AA1315-AE1315)</f>
        <v>N/A</v>
      </c>
      <c r="AE1315" s="16" t="str">
        <f>IF(AA1315="N/A", "N/A", IF(AC1315&gt;0, IF(AA1315&lt;13, ROUNDUP(0.25*AA1315,0), IF(AA1315&lt;26, ROUNDUP(0.4*AA1315,0), IF(AA1315&lt;51, ROUNDUP(0.6*AA1315,0), ROUNDUP(0.75*AA1315,0)))), "N/A"))</f>
        <v>N/A</v>
      </c>
      <c r="AF1315" s="16" t="str">
        <f>IF(AD1315="N/A","N/A", (AE1315*AC1315)+Q1315)</f>
        <v>N/A</v>
      </c>
      <c r="AG1315" s="16" t="str">
        <f>IF($AF1315="N/A", "N/A", "TBC")</f>
        <v>N/A</v>
      </c>
      <c r="AH1315" s="16" t="str">
        <f>IF($AF1315="N/A", "N/A", "TBC")</f>
        <v>N/A</v>
      </c>
      <c r="AI1315" s="16" t="str">
        <f>IF($AF1315="N/A","N/A",IF(AC1315&gt;1,"TBC","N/A"))</f>
        <v>N/A</v>
      </c>
      <c r="AJ1315" s="16" t="str">
        <f>IF($AF1315="N/A","N/A",IF(AC1315&gt;2,"TBC","N/A"))</f>
        <v>N/A</v>
      </c>
      <c r="AK1315" s="16" t="str">
        <f>IF($AF1315="N/A","N/A",IF(AC1315&gt;3,"TBC","N/A"))</f>
        <v>N/A</v>
      </c>
      <c r="AL1315" s="16" t="str">
        <f>IF(AC1315="N/A","N/A",IF(AC1315&gt;0,IF(SUM(AG1315:AK1315)&lt;&gt;AF1315,"CHECK","OK"),"N/A"))</f>
        <v>N/A</v>
      </c>
      <c r="AM1315" s="16" t="e">
        <f>IF(AD1315="N/A", L1315+T1315, L1315+AG1315)</f>
        <v>#VALUE!</v>
      </c>
      <c r="AN1315" s="16" t="str">
        <f>IF(AD1315="N/A", IF(U1315="N/A", "N/A", L1315+U1315), AD1315+AH1315)</f>
        <v>N/A</v>
      </c>
      <c r="AO1315" s="16" t="str">
        <f>IF(AD1315="N/A", IF(V1315="N/A", "N/A", L1315+V1315), IF(AI1315="N/A", "N/A", AD1315+AI1315))</f>
        <v>N/A</v>
      </c>
      <c r="AP1315" s="16" t="str">
        <f>IF(AD1315="N/A", IF(W1315="N/A", "N/A", L1315+W1315), IF(AJ1315="N/A", "N/A", AD1315+AJ1315))</f>
        <v>N/A</v>
      </c>
      <c r="AQ1315" s="16" t="str">
        <f>IF(AD1315="N/A", IF(X1315="N/A", "N/A", L1315+X1315), IF(AK1315="N/A", "N/A", AD1315+AK1315))</f>
        <v>N/A</v>
      </c>
      <c r="AR1315" s="15" t="s">
        <v>40</v>
      </c>
      <c r="AS1315" s="15" t="s">
        <v>40</v>
      </c>
      <c r="AT1315" s="15" t="s">
        <v>40</v>
      </c>
      <c r="AU1315" s="15" t="s">
        <v>40</v>
      </c>
      <c r="AV1315" s="15" t="s">
        <v>40</v>
      </c>
      <c r="AW1315" s="15" t="s">
        <v>40</v>
      </c>
      <c r="AX1315" s="15" t="s">
        <v>40</v>
      </c>
      <c r="AY1315" s="15" t="s">
        <v>40</v>
      </c>
      <c r="AZ1315" s="15" t="s">
        <v>40</v>
      </c>
      <c r="BA1315" s="15" t="s">
        <v>40</v>
      </c>
      <c r="BB1315" s="15" t="s">
        <v>40</v>
      </c>
      <c r="BC1315" s="15" t="s">
        <v>40</v>
      </c>
      <c r="BD1315" s="15" t="s">
        <v>40</v>
      </c>
      <c r="BE1315" s="15" t="s">
        <v>40</v>
      </c>
      <c r="BF1315" s="15" t="s">
        <v>40</v>
      </c>
      <c r="BG1315" s="15" t="s">
        <v>40</v>
      </c>
      <c r="BH1315" s="15" t="s">
        <v>40</v>
      </c>
      <c r="BJ1315" s="16" t="e">
        <f>IF(AR1315="R", $CA1315, IF(OR(AR1315="P", AR1315="T", AR1315="N"), 0, IF($C1315="DM", $T1315, IF(OR(AR1315="Y", AR1315="IR"),$AM1315,IF(AR1315="C", IF($BI1315="Y", IF($AF1315="N/A", $Q1315, $AF1315), IF($AG1315="N/A", $T1315,$AG1315)))))))</f>
        <v>#VALUE!</v>
      </c>
      <c r="BK1315" s="16" t="e">
        <f>IF(AS1315="R", $CA1315, IF(OR(AS1315="P", AS1315="T", AS1315="N"), 0, IF($C1315="DM", $T1315, IF(OR(AS1315="Y", AS1315="IR"),$AM1315,IF(AS1315="C", IF($BI1315="Y", IF($AF1315="N/A", $Q1315, $AF1315), IF($AG1315="N/A", $T1315,$AG1315)))))))</f>
        <v>#VALUE!</v>
      </c>
      <c r="BL1315" s="16" t="e">
        <f>IF(AT1315="R", $CA1315, IF(OR(AT1315="P", AT1315="T", AT1315="N"), 0, IF($C1315="DM", $T1315, IF(OR(AT1315="Y", AT1315="IR"),$AM1315,IF(AT1315="C", IF($BI1315="Y", IF($AF1315="N/A", $Q1315, $AF1315), IF($AG1315="N/A", $T1315,$AG1315)))))))</f>
        <v>#VALUE!</v>
      </c>
      <c r="BM1315" s="16" t="e">
        <f>IF(AU1315="R", $CA1315, IF(OR(AU1315="P", AU1315="T", AU1315="N"), 0, IF($C1315="DM", $T1315, IF(OR(AU1315="Y", AU1315="IR"),$AM1315,IF(AU1315="C", IF($BI1315="Y", IF($AF1315="N/A", $Q1315, $AF1315), IF($AG1315="N/A", $T1315,$AG1315)))))))</f>
        <v>#VALUE!</v>
      </c>
      <c r="BN1315" s="16" t="e">
        <f>IF(AV1315="R", $CA1315, IF(OR(AV1315="P", AV1315="T", AV1315="N"), 0, IF($C1315="DM", $T1315, IF(OR(AV1315="Y", AV1315="IR"),$AM1315,IF(AV1315="C", IF($BI1315="Y", IF($AF1315="N/A", $Q1315, $AF1315), IF($AG1315="N/A", $T1315,$AG1315)))))))</f>
        <v>#VALUE!</v>
      </c>
      <c r="BO1315" s="16" t="e">
        <f>IF(AW1315="R", $CA1315, IF(OR(AW1315="P", AW1315="T", AW1315="N"), 0, IF($C1315="DM", $T1315, IF(OR(AW1315="Y", AW1315="IR"),$AM1315,IF(AW1315="C", IF($BI1315="Y", IF($AF1315="N/A", $Q1315, $AF1315), IF($AG1315="N/A", $T1315,$AG1315)))))))</f>
        <v>#VALUE!</v>
      </c>
      <c r="BP1315" s="16" t="e">
        <f>IF(AX1315="R", $CA1315, IF(OR(AX1315="P", AX1315="T", AX1315="N"), 0, IF($C1315="DM", $T1315, IF(OR(AX1315="Y", AX1315="IR"),$AM1315,IF(AX1315="C", IF($BI1315="Y", IF($AF1315="N/A", $Q1315, $AF1315), IF($AG1315="N/A", $T1315,$AG1315)))))))</f>
        <v>#VALUE!</v>
      </c>
      <c r="BQ1315" s="16" t="e">
        <f>IF(AY1315="R", $CA1315, IF(OR(AY1315="P", AY1315="T", AY1315="N"), 0, IF($C1315="DM", $T1315, IF(OR(AY1315="Y", AY1315="IR"),$AM1315,IF(AY1315="C", IF($BI1315="Y", IF($AF1315="N/A", $Q1315, $AF1315), IF($AG1315="N/A", $T1315,$AG1315)))))))</f>
        <v>#VALUE!</v>
      </c>
      <c r="BR1315" s="16" t="e">
        <f>IF(AZ1315="R", $CA1315, IF(OR(AZ1315="P", AZ1315="T", AZ1315="N"), 0, IF($C1315="DM", $T1315, IF(OR(AZ1315="Y", AZ1315="IR"),$AM1315,IF(AZ1315="C", IF($BI1315="Y", IF($AF1315="N/A", $Q1315, $AF1315), IF($AG1315="N/A", $T1315,$AG1315)))))))</f>
        <v>#VALUE!</v>
      </c>
      <c r="BS1315" s="16" t="e">
        <f>IF(BA1315="R", $CA1315, IF(OR(BA1315="P", BA1315="T", BA1315="N"), 0, IF($C1315="DM", $T1315, IF(OR(BA1315="Y", BA1315="IR"),$AM1315,IF(BA1315="C", IF($BI1315="Y", IF($AF1315="N/A", $Q1315, $AF1315), IF($AG1315="N/A", $T1315,$AG1315)))))))</f>
        <v>#VALUE!</v>
      </c>
      <c r="BT1315" s="16" t="e">
        <f>IF(BB1315="R", $CA1315, IF(OR(BB1315="P", BB1315="T", BB1315="N"), 0, IF($C1315="DM", $T1315, IF(OR(BB1315="Y", BB1315="IR"),$AM1315,IF(BB1315="C", IF($BI1315="Y", IF($BA1315="C", IF($AF1315="N/A", $Q1315, $AF1315), IF($AF1315="N/A", $T1315, $AM1315)), IF($AG1315="N/A", $T1315,$AG1315)))))))</f>
        <v>#VALUE!</v>
      </c>
      <c r="BU1315" s="16" t="e">
        <f>IF(BC1315="R", $CA1315, IF(OR(BC1315="P", BC1315="T", BC1315="N"), 0, IF($C1315="DM", $T1315, IF(OR(BC1315="Y", BC1315="IR"),$AM1315,IF(BC1315="C", IF($BI1315="Y", IF($BA1315="C", IF($AF1315="N/A", $Q1315, $AF1315), IF($AF1315="N/A", $T1315, $AM1315)), IF($AG1315="N/A", $T1315,$AG1315)))))))</f>
        <v>#VALUE!</v>
      </c>
      <c r="BV1315" s="16" t="e">
        <f>IF(BD1315="R", $CA1315, IF(OR(BD1315="P", BD1315="T", BD1315="N"), 0, IF($C1315="DM", $T1315, IF(OR(BD1315="Y", BD1315="IR"),$AM1315,IF(BD1315="C", IF($BI1315="Y", IF($BA1315="C", IF($AF1315="N/A", $Q1315, $AF1315), IF($AF1315="N/A", $T1315, $AM1315)), IF($AG1315="N/A", $T1315,$AG1315)))))))</f>
        <v>#VALUE!</v>
      </c>
      <c r="BW1315" s="16" t="e">
        <f>IF(BE1315="R", $CA1315, IF(OR(BE1315="P", BE1315="T", BE1315="N"), 0, IF($C1315="DM", $T1315, IF(OR(BE1315="Y", BE1315="IR"),$AM1315,IF(BE1315="C", IF($BI1315="Y", IF($BA1315="C", IF($AF1315="N/A", $Q1315, $AF1315), IF($AF1315="N/A", $T1315, $AM1315)), IF($AG1315="N/A", $T1315,$AG1315)))))))</f>
        <v>#VALUE!</v>
      </c>
      <c r="BX1315" s="16" t="e">
        <f>IF(BF1315="R", $CA1315, IF(OR(BF1315="P", BF1315="T", BF1315="N"), 0, IF($C1315="DM", $T1315, IF(OR(BF1315="Y", BF1315="IR"),$AM1315,IF(BF1315="C", IF($BI1315="Y", IF($BA1315="C", IF($AF1315="N/A", $Q1315, $AF1315), IF($AF1315="N/A", $T1315, $AM1315)), IF($AG1315="N/A", $T1315,$AG1315)))))))</f>
        <v>#VALUE!</v>
      </c>
      <c r="BY1315" s="16" t="e">
        <f>IF(BG1315="R", $CA1315, IF(OR(BG1315="P", BG1315="T", BG1315="N"), 0, IF($C1315="DM", $T1315, IF(OR(BG1315="Y", BG1315="IR"),$AM1315,IF(BG1315="C", IF($BI1315="Y", IF($BA1315="C", IF($AF1315="N/A", $Q1315, $AF1315), IF($AF1315="N/A", $T1315, $AM1315)), IF($AG1315="N/A", $T1315,$AG1315)))))))</f>
        <v>#VALUE!</v>
      </c>
      <c r="BZ1315" s="16" t="e">
        <f>IF(BH1315="R", $CA1315, IF(OR(BH1315="P", BH1315="T", BH1315="N"), 0, IF($C1315="DM", $T1315, IF(OR(BH1315="Y", BH1315="IR"),$AM1315,IF(BH1315="C", IF($BI1315="Y", IF($BA1315="C", IF($AF1315="N/A", $Q1315, $AF1315), IF($AF1315="N/A", $T1315, $AM1315)), IF($AG1315="N/A", $T1315,$AG1315)))))))</f>
        <v>#VALUE!</v>
      </c>
      <c r="CA1315" s="15" t="s">
        <v>75</v>
      </c>
      <c r="CB1315" s="16" t="e">
        <f>BZ1315</f>
        <v>#VALUE!</v>
      </c>
      <c r="CC1315" s="15" t="str">
        <f>IF(OR($BH1315="T", $BH1315="R"), 0, IF($BH1315="C", IF($BI1315="Y", IF($BA1315="C", 0, IF(AF1315="N/A", Q1315-T1315, AF1315-AG1315)), IF($AF1315="N/A", U1315, AH1315)), AN1315))</f>
        <v>N/A</v>
      </c>
      <c r="CD1315" s="15" t="str">
        <f>IF(OR($BH1315="T", $BH1315="R"), 0, IF($BH1315="C", IF($BI1315="Y", 0, IF($AF1315="N/A", V1315, AI1315)), AO1315))</f>
        <v>N/A</v>
      </c>
      <c r="CE1315" s="15" t="str">
        <f>IF(OR($BH1315="T", $BH1315="R"), 0, IF($BH1315="C", IF($BI1315="Y", 0, IF($AF1315="N/A", W1315, AJ1315)), AP1315))</f>
        <v>N/A</v>
      </c>
      <c r="CF1315" s="15" t="str">
        <f>IF(OR($BH1315="T", $BH1315="R"), 0, IF($BH1315="C", IF($BI1315="Y", 0, IF($AF1315="N/A", X1315, AK1315)), AQ1315))</f>
        <v>N/A</v>
      </c>
    </row>
    <row r="1316" spans="1:84" x14ac:dyDescent="0.25">
      <c r="A1316" s="14">
        <v>6293</v>
      </c>
      <c r="B1316" s="15"/>
      <c r="C1316" s="15"/>
      <c r="D1316" s="15"/>
      <c r="E1316" s="15" t="e">
        <f>VLOOKUP(B1316, 'Rookie Year'!$A$2:$B$55679,2,FALSE)</f>
        <v>#N/A</v>
      </c>
      <c r="F1316" s="15">
        <v>2024</v>
      </c>
      <c r="G1316" s="15" t="s">
        <v>42</v>
      </c>
      <c r="H1316" s="15"/>
      <c r="I1316" s="16"/>
      <c r="J1316" s="15"/>
      <c r="K1316" s="17">
        <f>IF(AND(G1316&lt;&gt;"N",R1316="N/A"), IF(I1316&lt;4, 0, 0.25),IF(I1316=1, IF(J1316=1,0.25, 0.25), IF(I1316&lt;13, 0.25, IF(I1316&lt;26, 0.4, IF(I1316&lt;51, 0.6, 0.75)))))</f>
        <v>0.25</v>
      </c>
      <c r="L1316" s="16">
        <f>I1316-M1316</f>
        <v>0</v>
      </c>
      <c r="M1316" s="16">
        <f>ROUNDUP(I1316*K1316,0)</f>
        <v>0</v>
      </c>
      <c r="N1316" s="16">
        <f>M1316*J1316</f>
        <v>0</v>
      </c>
      <c r="O1316" s="16">
        <v>0</v>
      </c>
      <c r="P1316" s="16">
        <v>0</v>
      </c>
      <c r="Q1316" s="16">
        <f>N1316-O1316-P1316</f>
        <v>0</v>
      </c>
      <c r="R1316" s="15" t="s">
        <v>75</v>
      </c>
      <c r="S1316" s="15">
        <f>IF(R1316="N/A", J1316-($B$1-F1316), J1316-($B$1-R1316))</f>
        <v>0</v>
      </c>
      <c r="T1316" s="16" t="str">
        <f>IF($S1316&lt;1, "N/A", $M1316)</f>
        <v>N/A</v>
      </c>
      <c r="U1316" s="16" t="str">
        <f>IF($S1316&lt;2, "N/A", $M1316)</f>
        <v>N/A</v>
      </c>
      <c r="V1316" s="16" t="str">
        <f>IF($S1316&lt;3, "N/A", $M1316)</f>
        <v>N/A</v>
      </c>
      <c r="W1316" s="16" t="str">
        <f>IF($S1316&lt;4, "N/A", $M1316)</f>
        <v>N/A</v>
      </c>
      <c r="X1316" s="16" t="str">
        <f>IF($S1316&lt;5, "N/A", $M1316)</f>
        <v>N/A</v>
      </c>
      <c r="Y1316" s="15" t="str">
        <f>IF(SUM(T1316:X1316)&lt;&gt;Q1316, "CHECK", "OK")</f>
        <v>OK</v>
      </c>
      <c r="Z1316" s="15" t="str">
        <f>IF(F1316=$B$1, "No", IF(S1316=1, "Yes", "No"))</f>
        <v>No</v>
      </c>
      <c r="AA1316" s="18" t="str">
        <f>IF(C1316="DM", "N/A", IF(Z1316="No","N/A",VLOOKUP(B1316,'Extension List'!$A$3:$R$1972,18,FALSE)))</f>
        <v>N/A</v>
      </c>
      <c r="AB1316" s="15" t="str">
        <f>IF(C1316="DM", "N/A", IF(Z1316="No","N/A",VLOOKUP(B1316,'Extension List'!$A$3:$T$1972,20,FALSE)))</f>
        <v>N/A</v>
      </c>
      <c r="AC1316" s="15" t="str">
        <f>IF(AA1316="N/A", "N/A", 0)</f>
        <v>N/A</v>
      </c>
      <c r="AD1316" s="16" t="str">
        <f>IF(AE1316="N/A", "N/A", AA1316-AE1316)</f>
        <v>N/A</v>
      </c>
      <c r="AE1316" s="16" t="str">
        <f>IF(AA1316="N/A", "N/A", IF(AC1316&gt;0, IF(AA1316&lt;13, ROUNDUP(0.25*AA1316,0), IF(AA1316&lt;26, ROUNDUP(0.4*AA1316,0), IF(AA1316&lt;51, ROUNDUP(0.6*AA1316,0), ROUNDUP(0.75*AA1316,0)))), "N/A"))</f>
        <v>N/A</v>
      </c>
      <c r="AF1316" s="16" t="str">
        <f>IF(AD1316="N/A","N/A", (AE1316*AC1316)+Q1316)</f>
        <v>N/A</v>
      </c>
      <c r="AG1316" s="16" t="str">
        <f>IF($AF1316="N/A", "N/A", "TBC")</f>
        <v>N/A</v>
      </c>
      <c r="AH1316" s="16" t="str">
        <f>IF($AF1316="N/A", "N/A", "TBC")</f>
        <v>N/A</v>
      </c>
      <c r="AI1316" s="16" t="str">
        <f>IF($AF1316="N/A","N/A",IF(AC1316&gt;1,"TBC","N/A"))</f>
        <v>N/A</v>
      </c>
      <c r="AJ1316" s="16" t="str">
        <f>IF($AF1316="N/A","N/A",IF(AC1316&gt;2,"TBC","N/A"))</f>
        <v>N/A</v>
      </c>
      <c r="AK1316" s="16" t="str">
        <f>IF($AF1316="N/A","N/A",IF(AC1316&gt;3,"TBC","N/A"))</f>
        <v>N/A</v>
      </c>
      <c r="AL1316" s="16" t="str">
        <f>IF(AC1316="N/A","N/A",IF(AC1316&gt;0,IF(SUM(AG1316:AK1316)&lt;&gt;AF1316,"CHECK","OK"),"N/A"))</f>
        <v>N/A</v>
      </c>
      <c r="AM1316" s="16" t="e">
        <f>IF(AD1316="N/A", L1316+T1316, L1316+AG1316)</f>
        <v>#VALUE!</v>
      </c>
      <c r="AN1316" s="16" t="str">
        <f>IF(AD1316="N/A", IF(U1316="N/A", "N/A", L1316+U1316), AD1316+AH1316)</f>
        <v>N/A</v>
      </c>
      <c r="AO1316" s="16" t="str">
        <f>IF(AD1316="N/A", IF(V1316="N/A", "N/A", L1316+V1316), IF(AI1316="N/A", "N/A", AD1316+AI1316))</f>
        <v>N/A</v>
      </c>
      <c r="AP1316" s="16" t="str">
        <f>IF(AD1316="N/A", IF(W1316="N/A", "N/A", L1316+W1316), IF(AJ1316="N/A", "N/A", AD1316+AJ1316))</f>
        <v>N/A</v>
      </c>
      <c r="AQ1316" s="16" t="str">
        <f>IF(AD1316="N/A", IF(X1316="N/A", "N/A", L1316+X1316), IF(AK1316="N/A", "N/A", AD1316+AK1316))</f>
        <v>N/A</v>
      </c>
      <c r="AR1316" s="15" t="s">
        <v>40</v>
      </c>
      <c r="AS1316" s="15" t="s">
        <v>40</v>
      </c>
      <c r="AT1316" s="15" t="s">
        <v>40</v>
      </c>
      <c r="AU1316" s="15" t="s">
        <v>40</v>
      </c>
      <c r="AV1316" s="15" t="s">
        <v>40</v>
      </c>
      <c r="AW1316" s="15" t="s">
        <v>40</v>
      </c>
      <c r="AX1316" s="15" t="s">
        <v>40</v>
      </c>
      <c r="AY1316" s="15" t="s">
        <v>40</v>
      </c>
      <c r="AZ1316" s="15" t="s">
        <v>40</v>
      </c>
      <c r="BA1316" s="15" t="s">
        <v>40</v>
      </c>
      <c r="BB1316" s="15" t="s">
        <v>40</v>
      </c>
      <c r="BC1316" s="15" t="s">
        <v>40</v>
      </c>
      <c r="BD1316" s="15" t="s">
        <v>40</v>
      </c>
      <c r="BE1316" s="15" t="s">
        <v>40</v>
      </c>
      <c r="BF1316" s="15" t="s">
        <v>40</v>
      </c>
      <c r="BG1316" s="15" t="s">
        <v>40</v>
      </c>
      <c r="BH1316" s="15" t="s">
        <v>40</v>
      </c>
      <c r="BJ1316" s="16" t="e">
        <f>IF(AR1316="R", $CA1316, IF(OR(AR1316="P", AR1316="T", AR1316="N"), 0, IF($C1316="DM", $T1316, IF(OR(AR1316="Y", AR1316="IR"),$AM1316,IF(AR1316="C", IF($BI1316="Y", IF($AF1316="N/A", $Q1316, $AF1316), IF($AG1316="N/A", $T1316,$AG1316)))))))</f>
        <v>#VALUE!</v>
      </c>
      <c r="BK1316" s="16" t="e">
        <f>IF(AS1316="R", $CA1316, IF(OR(AS1316="P", AS1316="T", AS1316="N"), 0, IF($C1316="DM", $T1316, IF(OR(AS1316="Y", AS1316="IR"),$AM1316,IF(AS1316="C", IF($BI1316="Y", IF($AF1316="N/A", $Q1316, $AF1316), IF($AG1316="N/A", $T1316,$AG1316)))))))</f>
        <v>#VALUE!</v>
      </c>
      <c r="BL1316" s="16" t="e">
        <f>IF(AT1316="R", $CA1316, IF(OR(AT1316="P", AT1316="T", AT1316="N"), 0, IF($C1316="DM", $T1316, IF(OR(AT1316="Y", AT1316="IR"),$AM1316,IF(AT1316="C", IF($BI1316="Y", IF($AF1316="N/A", $Q1316, $AF1316), IF($AG1316="N/A", $T1316,$AG1316)))))))</f>
        <v>#VALUE!</v>
      </c>
      <c r="BM1316" s="16" t="e">
        <f>IF(AU1316="R", $CA1316, IF(OR(AU1316="P", AU1316="T", AU1316="N"), 0, IF($C1316="DM", $T1316, IF(OR(AU1316="Y", AU1316="IR"),$AM1316,IF(AU1316="C", IF($BI1316="Y", IF($AF1316="N/A", $Q1316, $AF1316), IF($AG1316="N/A", $T1316,$AG1316)))))))</f>
        <v>#VALUE!</v>
      </c>
      <c r="BN1316" s="16" t="e">
        <f>IF(AV1316="R", $CA1316, IF(OR(AV1316="P", AV1316="T", AV1316="N"), 0, IF($C1316="DM", $T1316, IF(OR(AV1316="Y", AV1316="IR"),$AM1316,IF(AV1316="C", IF($BI1316="Y", IF($AF1316="N/A", $Q1316, $AF1316), IF($AG1316="N/A", $T1316,$AG1316)))))))</f>
        <v>#VALUE!</v>
      </c>
      <c r="BO1316" s="16" t="e">
        <f>IF(AW1316="R", $CA1316, IF(OR(AW1316="P", AW1316="T", AW1316="N"), 0, IF($C1316="DM", $T1316, IF(OR(AW1316="Y", AW1316="IR"),$AM1316,IF(AW1316="C", IF($BI1316="Y", IF($AF1316="N/A", $Q1316, $AF1316), IF($AG1316="N/A", $T1316,$AG1316)))))))</f>
        <v>#VALUE!</v>
      </c>
      <c r="BP1316" s="16" t="e">
        <f>IF(AX1316="R", $CA1316, IF(OR(AX1316="P", AX1316="T", AX1316="N"), 0, IF($C1316="DM", $T1316, IF(OR(AX1316="Y", AX1316="IR"),$AM1316,IF(AX1316="C", IF($BI1316="Y", IF($AF1316="N/A", $Q1316, $AF1316), IF($AG1316="N/A", $T1316,$AG1316)))))))</f>
        <v>#VALUE!</v>
      </c>
      <c r="BQ1316" s="16" t="e">
        <f>IF(AY1316="R", $CA1316, IF(OR(AY1316="P", AY1316="T", AY1316="N"), 0, IF($C1316="DM", $T1316, IF(OR(AY1316="Y", AY1316="IR"),$AM1316,IF(AY1316="C", IF($BI1316="Y", IF($AF1316="N/A", $Q1316, $AF1316), IF($AG1316="N/A", $T1316,$AG1316)))))))</f>
        <v>#VALUE!</v>
      </c>
      <c r="BR1316" s="16" t="e">
        <f>IF(AZ1316="R", $CA1316, IF(OR(AZ1316="P", AZ1316="T", AZ1316="N"), 0, IF($C1316="DM", $T1316, IF(OR(AZ1316="Y", AZ1316="IR"),$AM1316,IF(AZ1316="C", IF($BI1316="Y", IF($AF1316="N/A", $Q1316, $AF1316), IF($AG1316="N/A", $T1316,$AG1316)))))))</f>
        <v>#VALUE!</v>
      </c>
      <c r="BS1316" s="16" t="e">
        <f>IF(BA1316="R", $CA1316, IF(OR(BA1316="P", BA1316="T", BA1316="N"), 0, IF($C1316="DM", $T1316, IF(OR(BA1316="Y", BA1316="IR"),$AM1316,IF(BA1316="C", IF($BI1316="Y", IF($AF1316="N/A", $Q1316, $AF1316), IF($AG1316="N/A", $T1316,$AG1316)))))))</f>
        <v>#VALUE!</v>
      </c>
      <c r="BT1316" s="16" t="e">
        <f>IF(BB1316="R", $CA1316, IF(OR(BB1316="P", BB1316="T", BB1316="N"), 0, IF($C1316="DM", $T1316, IF(OR(BB1316="Y", BB1316="IR"),$AM1316,IF(BB1316="C", IF($BI1316="Y", IF($BA1316="C", IF($AF1316="N/A", $Q1316, $AF1316), IF($AF1316="N/A", $T1316, $AM1316)), IF($AG1316="N/A", $T1316,$AG1316)))))))</f>
        <v>#VALUE!</v>
      </c>
      <c r="BU1316" s="16" t="e">
        <f>IF(BC1316="R", $CA1316, IF(OR(BC1316="P", BC1316="T", BC1316="N"), 0, IF($C1316="DM", $T1316, IF(OR(BC1316="Y", BC1316="IR"),$AM1316,IF(BC1316="C", IF($BI1316="Y", IF($BA1316="C", IF($AF1316="N/A", $Q1316, $AF1316), IF($AF1316="N/A", $T1316, $AM1316)), IF($AG1316="N/A", $T1316,$AG1316)))))))</f>
        <v>#VALUE!</v>
      </c>
      <c r="BV1316" s="16" t="e">
        <f>IF(BD1316="R", $CA1316, IF(OR(BD1316="P", BD1316="T", BD1316="N"), 0, IF($C1316="DM", $T1316, IF(OR(BD1316="Y", BD1316="IR"),$AM1316,IF(BD1316="C", IF($BI1316="Y", IF($BA1316="C", IF($AF1316="N/A", $Q1316, $AF1316), IF($AF1316="N/A", $T1316, $AM1316)), IF($AG1316="N/A", $T1316,$AG1316)))))))</f>
        <v>#VALUE!</v>
      </c>
      <c r="BW1316" s="16" t="e">
        <f>IF(BE1316="R", $CA1316, IF(OR(BE1316="P", BE1316="T", BE1316="N"), 0, IF($C1316="DM", $T1316, IF(OR(BE1316="Y", BE1316="IR"),$AM1316,IF(BE1316="C", IF($BI1316="Y", IF($BA1316="C", IF($AF1316="N/A", $Q1316, $AF1316), IF($AF1316="N/A", $T1316, $AM1316)), IF($AG1316="N/A", $T1316,$AG1316)))))))</f>
        <v>#VALUE!</v>
      </c>
      <c r="BX1316" s="16" t="e">
        <f>IF(BF1316="R", $CA1316, IF(OR(BF1316="P", BF1316="T", BF1316="N"), 0, IF($C1316="DM", $T1316, IF(OR(BF1316="Y", BF1316="IR"),$AM1316,IF(BF1316="C", IF($BI1316="Y", IF($BA1316="C", IF($AF1316="N/A", $Q1316, $AF1316), IF($AF1316="N/A", $T1316, $AM1316)), IF($AG1316="N/A", $T1316,$AG1316)))))))</f>
        <v>#VALUE!</v>
      </c>
      <c r="BY1316" s="16" t="e">
        <f>IF(BG1316="R", $CA1316, IF(OR(BG1316="P", BG1316="T", BG1316="N"), 0, IF($C1316="DM", $T1316, IF(OR(BG1316="Y", BG1316="IR"),$AM1316,IF(BG1316="C", IF($BI1316="Y", IF($BA1316="C", IF($AF1316="N/A", $Q1316, $AF1316), IF($AF1316="N/A", $T1316, $AM1316)), IF($AG1316="N/A", $T1316,$AG1316)))))))</f>
        <v>#VALUE!</v>
      </c>
      <c r="BZ1316" s="16" t="e">
        <f>IF(BH1316="R", $CA1316, IF(OR(BH1316="P", BH1316="T", BH1316="N"), 0, IF($C1316="DM", $T1316, IF(OR(BH1316="Y", BH1316="IR"),$AM1316,IF(BH1316="C", IF($BI1316="Y", IF($BA1316="C", IF($AF1316="N/A", $Q1316, $AF1316), IF($AF1316="N/A", $T1316, $AM1316)), IF($AG1316="N/A", $T1316,$AG1316)))))))</f>
        <v>#VALUE!</v>
      </c>
      <c r="CA1316" s="15" t="s">
        <v>75</v>
      </c>
      <c r="CB1316" s="16" t="e">
        <f>BZ1316</f>
        <v>#VALUE!</v>
      </c>
      <c r="CC1316" s="15" t="str">
        <f>IF(OR($BH1316="T", $BH1316="R"), 0, IF($BH1316="C", IF($BI1316="Y", IF($BA1316="C", 0, IF(AF1316="N/A", Q1316-T1316, AF1316-AG1316)), IF($AF1316="N/A", U1316, AH1316)), AN1316))</f>
        <v>N/A</v>
      </c>
      <c r="CD1316" s="15" t="str">
        <f>IF(OR($BH1316="T", $BH1316="R"), 0, IF($BH1316="C", IF($BI1316="Y", 0, IF($AF1316="N/A", V1316, AI1316)), AO1316))</f>
        <v>N/A</v>
      </c>
      <c r="CE1316" s="15" t="str">
        <f>IF(OR($BH1316="T", $BH1316="R"), 0, IF($BH1316="C", IF($BI1316="Y", 0, IF($AF1316="N/A", W1316, AJ1316)), AP1316))</f>
        <v>N/A</v>
      </c>
      <c r="CF1316" s="15" t="str">
        <f>IF(OR($BH1316="T", $BH1316="R"), 0, IF($BH1316="C", IF($BI1316="Y", 0, IF($AF1316="N/A", X1316, AK1316)), AQ1316))</f>
        <v>N/A</v>
      </c>
    </row>
    <row r="1317" spans="1:84" x14ac:dyDescent="0.25">
      <c r="A1317" s="14">
        <v>6294</v>
      </c>
      <c r="B1317" s="15"/>
      <c r="C1317" s="15"/>
      <c r="D1317" s="15"/>
      <c r="E1317" s="15" t="e">
        <f>VLOOKUP(B1317, 'Rookie Year'!$A$2:$B$55679,2,FALSE)</f>
        <v>#N/A</v>
      </c>
      <c r="F1317" s="15">
        <v>2024</v>
      </c>
      <c r="G1317" s="15" t="s">
        <v>42</v>
      </c>
      <c r="H1317" s="15"/>
      <c r="I1317" s="16"/>
      <c r="J1317" s="15"/>
      <c r="K1317" s="17">
        <f>IF(AND(G1317&lt;&gt;"N",R1317="N/A"), IF(I1317&lt;4, 0, 0.25),IF(I1317=1, IF(J1317=1,0.25, 0.25), IF(I1317&lt;13, 0.25, IF(I1317&lt;26, 0.4, IF(I1317&lt;51, 0.6, 0.75)))))</f>
        <v>0.25</v>
      </c>
      <c r="L1317" s="16">
        <f>I1317-M1317</f>
        <v>0</v>
      </c>
      <c r="M1317" s="16">
        <f>ROUNDUP(I1317*K1317,0)</f>
        <v>0</v>
      </c>
      <c r="N1317" s="16">
        <f>M1317*J1317</f>
        <v>0</v>
      </c>
      <c r="O1317" s="16">
        <v>0</v>
      </c>
      <c r="P1317" s="16">
        <v>0</v>
      </c>
      <c r="Q1317" s="16">
        <f>N1317-O1317-P1317</f>
        <v>0</v>
      </c>
      <c r="R1317" s="15" t="s">
        <v>75</v>
      </c>
      <c r="S1317" s="15">
        <f>IF(R1317="N/A", J1317-($B$1-F1317), J1317-($B$1-R1317))</f>
        <v>0</v>
      </c>
      <c r="T1317" s="16" t="str">
        <f>IF($S1317&lt;1, "N/A", $M1317)</f>
        <v>N/A</v>
      </c>
      <c r="U1317" s="16" t="str">
        <f>IF($S1317&lt;2, "N/A", $M1317)</f>
        <v>N/A</v>
      </c>
      <c r="V1317" s="16" t="str">
        <f>IF($S1317&lt;3, "N/A", $M1317)</f>
        <v>N/A</v>
      </c>
      <c r="W1317" s="16" t="str">
        <f>IF($S1317&lt;4, "N/A", $M1317)</f>
        <v>N/A</v>
      </c>
      <c r="X1317" s="16" t="str">
        <f>IF($S1317&lt;5, "N/A", $M1317)</f>
        <v>N/A</v>
      </c>
      <c r="Y1317" s="15" t="str">
        <f>IF(SUM(T1317:X1317)&lt;&gt;Q1317, "CHECK", "OK")</f>
        <v>OK</v>
      </c>
      <c r="Z1317" s="15" t="str">
        <f>IF(F1317=$B$1, "No", IF(S1317=1, "Yes", "No"))</f>
        <v>No</v>
      </c>
      <c r="AA1317" s="18" t="str">
        <f>IF(C1317="DM", "N/A", IF(Z1317="No","N/A",VLOOKUP(B1317,'Extension List'!$A$3:$R$1972,18,FALSE)))</f>
        <v>N/A</v>
      </c>
      <c r="AB1317" s="15" t="str">
        <f>IF(C1317="DM", "N/A", IF(Z1317="No","N/A",VLOOKUP(B1317,'Extension List'!$A$3:$T$1972,20,FALSE)))</f>
        <v>N/A</v>
      </c>
      <c r="AC1317" s="15" t="str">
        <f>IF(AA1317="N/A", "N/A", 0)</f>
        <v>N/A</v>
      </c>
      <c r="AD1317" s="16" t="str">
        <f>IF(AE1317="N/A", "N/A", AA1317-AE1317)</f>
        <v>N/A</v>
      </c>
      <c r="AE1317" s="16" t="str">
        <f>IF(AA1317="N/A", "N/A", IF(AC1317&gt;0, IF(AA1317&lt;13, ROUNDUP(0.25*AA1317,0), IF(AA1317&lt;26, ROUNDUP(0.4*AA1317,0), IF(AA1317&lt;51, ROUNDUP(0.6*AA1317,0), ROUNDUP(0.75*AA1317,0)))), "N/A"))</f>
        <v>N/A</v>
      </c>
      <c r="AF1317" s="16" t="str">
        <f>IF(AD1317="N/A","N/A", (AE1317*AC1317)+Q1317)</f>
        <v>N/A</v>
      </c>
      <c r="AG1317" s="16" t="str">
        <f>IF($AF1317="N/A", "N/A", "TBC")</f>
        <v>N/A</v>
      </c>
      <c r="AH1317" s="16" t="str">
        <f>IF($AF1317="N/A", "N/A", "TBC")</f>
        <v>N/A</v>
      </c>
      <c r="AI1317" s="16" t="str">
        <f>IF($AF1317="N/A","N/A",IF(AC1317&gt;1,"TBC","N/A"))</f>
        <v>N/A</v>
      </c>
      <c r="AJ1317" s="16" t="str">
        <f>IF($AF1317="N/A","N/A",IF(AC1317&gt;2,"TBC","N/A"))</f>
        <v>N/A</v>
      </c>
      <c r="AK1317" s="16" t="str">
        <f>IF($AF1317="N/A","N/A",IF(AC1317&gt;3,"TBC","N/A"))</f>
        <v>N/A</v>
      </c>
      <c r="AL1317" s="16" t="str">
        <f>IF(AC1317="N/A","N/A",IF(AC1317&gt;0,IF(SUM(AG1317:AK1317)&lt;&gt;AF1317,"CHECK","OK"),"N/A"))</f>
        <v>N/A</v>
      </c>
      <c r="AM1317" s="16" t="e">
        <f>IF(AD1317="N/A", L1317+T1317, L1317+AG1317)</f>
        <v>#VALUE!</v>
      </c>
      <c r="AN1317" s="16" t="str">
        <f>IF(AD1317="N/A", IF(U1317="N/A", "N/A", L1317+U1317), AD1317+AH1317)</f>
        <v>N/A</v>
      </c>
      <c r="AO1317" s="16" t="str">
        <f>IF(AD1317="N/A", IF(V1317="N/A", "N/A", L1317+V1317), IF(AI1317="N/A", "N/A", AD1317+AI1317))</f>
        <v>N/A</v>
      </c>
      <c r="AP1317" s="16" t="str">
        <f>IF(AD1317="N/A", IF(W1317="N/A", "N/A", L1317+W1317), IF(AJ1317="N/A", "N/A", AD1317+AJ1317))</f>
        <v>N/A</v>
      </c>
      <c r="AQ1317" s="16" t="str">
        <f>IF(AD1317="N/A", IF(X1317="N/A", "N/A", L1317+X1317), IF(AK1317="N/A", "N/A", AD1317+AK1317))</f>
        <v>N/A</v>
      </c>
      <c r="AR1317" s="15" t="s">
        <v>40</v>
      </c>
      <c r="AS1317" s="15" t="s">
        <v>40</v>
      </c>
      <c r="AT1317" s="15" t="s">
        <v>40</v>
      </c>
      <c r="AU1317" s="15" t="s">
        <v>40</v>
      </c>
      <c r="AV1317" s="15" t="s">
        <v>40</v>
      </c>
      <c r="AW1317" s="15" t="s">
        <v>40</v>
      </c>
      <c r="AX1317" s="15" t="s">
        <v>40</v>
      </c>
      <c r="AY1317" s="15" t="s">
        <v>40</v>
      </c>
      <c r="AZ1317" s="15" t="s">
        <v>40</v>
      </c>
      <c r="BA1317" s="15" t="s">
        <v>40</v>
      </c>
      <c r="BB1317" s="15" t="s">
        <v>40</v>
      </c>
      <c r="BC1317" s="15" t="s">
        <v>40</v>
      </c>
      <c r="BD1317" s="15" t="s">
        <v>40</v>
      </c>
      <c r="BE1317" s="15" t="s">
        <v>40</v>
      </c>
      <c r="BF1317" s="15" t="s">
        <v>40</v>
      </c>
      <c r="BG1317" s="15" t="s">
        <v>40</v>
      </c>
      <c r="BH1317" s="15" t="s">
        <v>40</v>
      </c>
      <c r="BJ1317" s="16" t="e">
        <f>IF(AR1317="R", $CA1317, IF(OR(AR1317="P", AR1317="T", AR1317="N"), 0, IF($C1317="DM", $T1317, IF(OR(AR1317="Y", AR1317="IR"),$AM1317,IF(AR1317="C", IF($BI1317="Y", IF($AF1317="N/A", $Q1317, $AF1317), IF($AG1317="N/A", $T1317,$AG1317)))))))</f>
        <v>#VALUE!</v>
      </c>
      <c r="BK1317" s="16" t="e">
        <f>IF(AS1317="R", $CA1317, IF(OR(AS1317="P", AS1317="T", AS1317="N"), 0, IF($C1317="DM", $T1317, IF(OR(AS1317="Y", AS1317="IR"),$AM1317,IF(AS1317="C", IF($BI1317="Y", IF($AF1317="N/A", $Q1317, $AF1317), IF($AG1317="N/A", $T1317,$AG1317)))))))</f>
        <v>#VALUE!</v>
      </c>
      <c r="BL1317" s="16" t="e">
        <f>IF(AT1317="R", $CA1317, IF(OR(AT1317="P", AT1317="T", AT1317="N"), 0, IF($C1317="DM", $T1317, IF(OR(AT1317="Y", AT1317="IR"),$AM1317,IF(AT1317="C", IF($BI1317="Y", IF($AF1317="N/A", $Q1317, $AF1317), IF($AG1317="N/A", $T1317,$AG1317)))))))</f>
        <v>#VALUE!</v>
      </c>
      <c r="BM1317" s="16" t="e">
        <f>IF(AU1317="R", $CA1317, IF(OR(AU1317="P", AU1317="T", AU1317="N"), 0, IF($C1317="DM", $T1317, IF(OR(AU1317="Y", AU1317="IR"),$AM1317,IF(AU1317="C", IF($BI1317="Y", IF($AF1317="N/A", $Q1317, $AF1317), IF($AG1317="N/A", $T1317,$AG1317)))))))</f>
        <v>#VALUE!</v>
      </c>
      <c r="BN1317" s="16" t="e">
        <f>IF(AV1317="R", $CA1317, IF(OR(AV1317="P", AV1317="T", AV1317="N"), 0, IF($C1317="DM", $T1317, IF(OR(AV1317="Y", AV1317="IR"),$AM1317,IF(AV1317="C", IF($BI1317="Y", IF($AF1317="N/A", $Q1317, $AF1317), IF($AG1317="N/A", $T1317,$AG1317)))))))</f>
        <v>#VALUE!</v>
      </c>
      <c r="BO1317" s="16" t="e">
        <f>IF(AW1317="R", $CA1317, IF(OR(AW1317="P", AW1317="T", AW1317="N"), 0, IF($C1317="DM", $T1317, IF(OR(AW1317="Y", AW1317="IR"),$AM1317,IF(AW1317="C", IF($BI1317="Y", IF($AF1317="N/A", $Q1317, $AF1317), IF($AG1317="N/A", $T1317,$AG1317)))))))</f>
        <v>#VALUE!</v>
      </c>
      <c r="BP1317" s="16" t="e">
        <f>IF(AX1317="R", $CA1317, IF(OR(AX1317="P", AX1317="T", AX1317="N"), 0, IF($C1317="DM", $T1317, IF(OR(AX1317="Y", AX1317="IR"),$AM1317,IF(AX1317="C", IF($BI1317="Y", IF($AF1317="N/A", $Q1317, $AF1317), IF($AG1317="N/A", $T1317,$AG1317)))))))</f>
        <v>#VALUE!</v>
      </c>
      <c r="BQ1317" s="16" t="e">
        <f>IF(AY1317="R", $CA1317, IF(OR(AY1317="P", AY1317="T", AY1317="N"), 0, IF($C1317="DM", $T1317, IF(OR(AY1317="Y", AY1317="IR"),$AM1317,IF(AY1317="C", IF($BI1317="Y", IF($AF1317="N/A", $Q1317, $AF1317), IF($AG1317="N/A", $T1317,$AG1317)))))))</f>
        <v>#VALUE!</v>
      </c>
      <c r="BR1317" s="16" t="e">
        <f>IF(AZ1317="R", $CA1317, IF(OR(AZ1317="P", AZ1317="T", AZ1317="N"), 0, IF($C1317="DM", $T1317, IF(OR(AZ1317="Y", AZ1317="IR"),$AM1317,IF(AZ1317="C", IF($BI1317="Y", IF($AF1317="N/A", $Q1317, $AF1317), IF($AG1317="N/A", $T1317,$AG1317)))))))</f>
        <v>#VALUE!</v>
      </c>
      <c r="BS1317" s="16" t="e">
        <f>IF(BA1317="R", $CA1317, IF(OR(BA1317="P", BA1317="T", BA1317="N"), 0, IF($C1317="DM", $T1317, IF(OR(BA1317="Y", BA1317="IR"),$AM1317,IF(BA1317="C", IF($BI1317="Y", IF($AF1317="N/A", $Q1317, $AF1317), IF($AG1317="N/A", $T1317,$AG1317)))))))</f>
        <v>#VALUE!</v>
      </c>
      <c r="BT1317" s="16" t="e">
        <f>IF(BB1317="R", $CA1317, IF(OR(BB1317="P", BB1317="T", BB1317="N"), 0, IF($C1317="DM", $T1317, IF(OR(BB1317="Y", BB1317="IR"),$AM1317,IF(BB1317="C", IF($BI1317="Y", IF($BA1317="C", IF($AF1317="N/A", $Q1317, $AF1317), IF($AF1317="N/A", $T1317, $AM1317)), IF($AG1317="N/A", $T1317,$AG1317)))))))</f>
        <v>#VALUE!</v>
      </c>
      <c r="BU1317" s="16" t="e">
        <f>IF(BC1317="R", $CA1317, IF(OR(BC1317="P", BC1317="T", BC1317="N"), 0, IF($C1317="DM", $T1317, IF(OR(BC1317="Y", BC1317="IR"),$AM1317,IF(BC1317="C", IF($BI1317="Y", IF($BA1317="C", IF($AF1317="N/A", $Q1317, $AF1317), IF($AF1317="N/A", $T1317, $AM1317)), IF($AG1317="N/A", $T1317,$AG1317)))))))</f>
        <v>#VALUE!</v>
      </c>
      <c r="BV1317" s="16" t="e">
        <f>IF(BD1317="R", $CA1317, IF(OR(BD1317="P", BD1317="T", BD1317="N"), 0, IF($C1317="DM", $T1317, IF(OR(BD1317="Y", BD1317="IR"),$AM1317,IF(BD1317="C", IF($BI1317="Y", IF($BA1317="C", IF($AF1317="N/A", $Q1317, $AF1317), IF($AF1317="N/A", $T1317, $AM1317)), IF($AG1317="N/A", $T1317,$AG1317)))))))</f>
        <v>#VALUE!</v>
      </c>
      <c r="BW1317" s="16" t="e">
        <f>IF(BE1317="R", $CA1317, IF(OR(BE1317="P", BE1317="T", BE1317="N"), 0, IF($C1317="DM", $T1317, IF(OR(BE1317="Y", BE1317="IR"),$AM1317,IF(BE1317="C", IF($BI1317="Y", IF($BA1317="C", IF($AF1317="N/A", $Q1317, $AF1317), IF($AF1317="N/A", $T1317, $AM1317)), IF($AG1317="N/A", $T1317,$AG1317)))))))</f>
        <v>#VALUE!</v>
      </c>
      <c r="BX1317" s="16" t="e">
        <f>IF(BF1317="R", $CA1317, IF(OR(BF1317="P", BF1317="T", BF1317="N"), 0, IF($C1317="DM", $T1317, IF(OR(BF1317="Y", BF1317="IR"),$AM1317,IF(BF1317="C", IF($BI1317="Y", IF($BA1317="C", IF($AF1317="N/A", $Q1317, $AF1317), IF($AF1317="N/A", $T1317, $AM1317)), IF($AG1317="N/A", $T1317,$AG1317)))))))</f>
        <v>#VALUE!</v>
      </c>
      <c r="BY1317" s="16" t="e">
        <f>IF(BG1317="R", $CA1317, IF(OR(BG1317="P", BG1317="T", BG1317="N"), 0, IF($C1317="DM", $T1317, IF(OR(BG1317="Y", BG1317="IR"),$AM1317,IF(BG1317="C", IF($BI1317="Y", IF($BA1317="C", IF($AF1317="N/A", $Q1317, $AF1317), IF($AF1317="N/A", $T1317, $AM1317)), IF($AG1317="N/A", $T1317,$AG1317)))))))</f>
        <v>#VALUE!</v>
      </c>
      <c r="BZ1317" s="16" t="e">
        <f>IF(BH1317="R", $CA1317, IF(OR(BH1317="P", BH1317="T", BH1317="N"), 0, IF($C1317="DM", $T1317, IF(OR(BH1317="Y", BH1317="IR"),$AM1317,IF(BH1317="C", IF($BI1317="Y", IF($BA1317="C", IF($AF1317="N/A", $Q1317, $AF1317), IF($AF1317="N/A", $T1317, $AM1317)), IF($AG1317="N/A", $T1317,$AG1317)))))))</f>
        <v>#VALUE!</v>
      </c>
      <c r="CA1317" s="15" t="s">
        <v>75</v>
      </c>
      <c r="CB1317" s="16" t="e">
        <f>BZ1317</f>
        <v>#VALUE!</v>
      </c>
      <c r="CC1317" s="15" t="str">
        <f>IF(OR($BH1317="T", $BH1317="R"), 0, IF($BH1317="C", IF($BI1317="Y", IF($BA1317="C", 0, IF(AF1317="N/A", Q1317-T1317, AF1317-AG1317)), IF($AF1317="N/A", U1317, AH1317)), AN1317))</f>
        <v>N/A</v>
      </c>
      <c r="CD1317" s="15" t="str">
        <f>IF(OR($BH1317="T", $BH1317="R"), 0, IF($BH1317="C", IF($BI1317="Y", 0, IF($AF1317="N/A", V1317, AI1317)), AO1317))</f>
        <v>N/A</v>
      </c>
      <c r="CE1317" s="15" t="str">
        <f>IF(OR($BH1317="T", $BH1317="R"), 0, IF($BH1317="C", IF($BI1317="Y", 0, IF($AF1317="N/A", W1317, AJ1317)), AP1317))</f>
        <v>N/A</v>
      </c>
      <c r="CF1317" s="15" t="str">
        <f>IF(OR($BH1317="T", $BH1317="R"), 0, IF($BH1317="C", IF($BI1317="Y", 0, IF($AF1317="N/A", X1317, AK1317)), AQ1317))</f>
        <v>N/A</v>
      </c>
    </row>
    <row r="1318" spans="1:84" x14ac:dyDescent="0.25">
      <c r="A1318" s="14">
        <v>6295</v>
      </c>
      <c r="B1318" s="15"/>
      <c r="C1318" s="15"/>
      <c r="D1318" s="15"/>
      <c r="E1318" s="15" t="e">
        <f>VLOOKUP(B1318, 'Rookie Year'!$A$2:$B$55679,2,FALSE)</f>
        <v>#N/A</v>
      </c>
      <c r="F1318" s="15">
        <v>2024</v>
      </c>
      <c r="G1318" s="15" t="s">
        <v>42</v>
      </c>
      <c r="H1318" s="15"/>
      <c r="I1318" s="16"/>
      <c r="J1318" s="15"/>
      <c r="K1318" s="17">
        <f>IF(AND(G1318&lt;&gt;"N",R1318="N/A"), IF(I1318&lt;4, 0, 0.25),IF(I1318=1, IF(J1318=1,0.25, 0.25), IF(I1318&lt;13, 0.25, IF(I1318&lt;26, 0.4, IF(I1318&lt;51, 0.6, 0.75)))))</f>
        <v>0.25</v>
      </c>
      <c r="L1318" s="16">
        <f>I1318-M1318</f>
        <v>0</v>
      </c>
      <c r="M1318" s="16">
        <f>ROUNDUP(I1318*K1318,0)</f>
        <v>0</v>
      </c>
      <c r="N1318" s="16">
        <f>M1318*J1318</f>
        <v>0</v>
      </c>
      <c r="O1318" s="16">
        <v>0</v>
      </c>
      <c r="P1318" s="16">
        <v>0</v>
      </c>
      <c r="Q1318" s="16">
        <f>N1318-O1318-P1318</f>
        <v>0</v>
      </c>
      <c r="R1318" s="15" t="s">
        <v>75</v>
      </c>
      <c r="S1318" s="15">
        <f>IF(R1318="N/A", J1318-($B$1-F1318), J1318-($B$1-R1318))</f>
        <v>0</v>
      </c>
      <c r="T1318" s="16" t="str">
        <f>IF($S1318&lt;1, "N/A", $M1318)</f>
        <v>N/A</v>
      </c>
      <c r="U1318" s="16" t="str">
        <f>IF($S1318&lt;2, "N/A", $M1318)</f>
        <v>N/A</v>
      </c>
      <c r="V1318" s="16" t="str">
        <f>IF($S1318&lt;3, "N/A", $M1318)</f>
        <v>N/A</v>
      </c>
      <c r="W1318" s="16" t="str">
        <f>IF($S1318&lt;4, "N/A", $M1318)</f>
        <v>N/A</v>
      </c>
      <c r="X1318" s="16" t="str">
        <f>IF($S1318&lt;5, "N/A", $M1318)</f>
        <v>N/A</v>
      </c>
      <c r="Y1318" s="15" t="str">
        <f>IF(SUM(T1318:X1318)&lt;&gt;Q1318, "CHECK", "OK")</f>
        <v>OK</v>
      </c>
      <c r="Z1318" s="15" t="str">
        <f>IF(F1318=$B$1, "No", IF(S1318=1, "Yes", "No"))</f>
        <v>No</v>
      </c>
      <c r="AA1318" s="18" t="str">
        <f>IF(C1318="DM", "N/A", IF(Z1318="No","N/A",VLOOKUP(B1318,'Extension List'!$A$3:$R$1972,18,FALSE)))</f>
        <v>N/A</v>
      </c>
      <c r="AB1318" s="15" t="str">
        <f>IF(C1318="DM", "N/A", IF(Z1318="No","N/A",VLOOKUP(B1318,'Extension List'!$A$3:$T$1972,20,FALSE)))</f>
        <v>N/A</v>
      </c>
      <c r="AC1318" s="15" t="str">
        <f>IF(AA1318="N/A", "N/A", 0)</f>
        <v>N/A</v>
      </c>
      <c r="AD1318" s="16" t="str">
        <f>IF(AE1318="N/A", "N/A", AA1318-AE1318)</f>
        <v>N/A</v>
      </c>
      <c r="AE1318" s="16" t="str">
        <f>IF(AA1318="N/A", "N/A", IF(AC1318&gt;0, IF(AA1318&lt;13, ROUNDUP(0.25*AA1318,0), IF(AA1318&lt;26, ROUNDUP(0.4*AA1318,0), IF(AA1318&lt;51, ROUNDUP(0.6*AA1318,0), ROUNDUP(0.75*AA1318,0)))), "N/A"))</f>
        <v>N/A</v>
      </c>
      <c r="AF1318" s="16" t="str">
        <f>IF(AD1318="N/A","N/A", (AE1318*AC1318)+Q1318)</f>
        <v>N/A</v>
      </c>
      <c r="AG1318" s="16" t="str">
        <f>IF($AF1318="N/A", "N/A", "TBC")</f>
        <v>N/A</v>
      </c>
      <c r="AH1318" s="16" t="str">
        <f>IF($AF1318="N/A", "N/A", "TBC")</f>
        <v>N/A</v>
      </c>
      <c r="AI1318" s="16" t="str">
        <f>IF($AF1318="N/A","N/A",IF(AC1318&gt;1,"TBC","N/A"))</f>
        <v>N/A</v>
      </c>
      <c r="AJ1318" s="16" t="str">
        <f>IF($AF1318="N/A","N/A",IF(AC1318&gt;2,"TBC","N/A"))</f>
        <v>N/A</v>
      </c>
      <c r="AK1318" s="16" t="str">
        <f>IF($AF1318="N/A","N/A",IF(AC1318&gt;3,"TBC","N/A"))</f>
        <v>N/A</v>
      </c>
      <c r="AL1318" s="16" t="str">
        <f>IF(AC1318="N/A","N/A",IF(AC1318&gt;0,IF(SUM(AG1318:AK1318)&lt;&gt;AF1318,"CHECK","OK"),"N/A"))</f>
        <v>N/A</v>
      </c>
      <c r="AM1318" s="16" t="e">
        <f>IF(AD1318="N/A", L1318+T1318, L1318+AG1318)</f>
        <v>#VALUE!</v>
      </c>
      <c r="AN1318" s="16" t="str">
        <f>IF(AD1318="N/A", IF(U1318="N/A", "N/A", L1318+U1318), AD1318+AH1318)</f>
        <v>N/A</v>
      </c>
      <c r="AO1318" s="16" t="str">
        <f>IF(AD1318="N/A", IF(V1318="N/A", "N/A", L1318+V1318), IF(AI1318="N/A", "N/A", AD1318+AI1318))</f>
        <v>N/A</v>
      </c>
      <c r="AP1318" s="16" t="str">
        <f>IF(AD1318="N/A", IF(W1318="N/A", "N/A", L1318+W1318), IF(AJ1318="N/A", "N/A", AD1318+AJ1318))</f>
        <v>N/A</v>
      </c>
      <c r="AQ1318" s="16" t="str">
        <f>IF(AD1318="N/A", IF(X1318="N/A", "N/A", L1318+X1318), IF(AK1318="N/A", "N/A", AD1318+AK1318))</f>
        <v>N/A</v>
      </c>
      <c r="AR1318" s="15" t="s">
        <v>40</v>
      </c>
      <c r="AS1318" s="15" t="s">
        <v>40</v>
      </c>
      <c r="AT1318" s="15" t="s">
        <v>40</v>
      </c>
      <c r="AU1318" s="15" t="s">
        <v>40</v>
      </c>
      <c r="AV1318" s="15" t="s">
        <v>40</v>
      </c>
      <c r="AW1318" s="15" t="s">
        <v>40</v>
      </c>
      <c r="AX1318" s="15" t="s">
        <v>40</v>
      </c>
      <c r="AY1318" s="15" t="s">
        <v>40</v>
      </c>
      <c r="AZ1318" s="15" t="s">
        <v>40</v>
      </c>
      <c r="BA1318" s="15" t="s">
        <v>40</v>
      </c>
      <c r="BB1318" s="15" t="s">
        <v>40</v>
      </c>
      <c r="BC1318" s="15" t="s">
        <v>40</v>
      </c>
      <c r="BD1318" s="15" t="s">
        <v>40</v>
      </c>
      <c r="BE1318" s="15" t="s">
        <v>40</v>
      </c>
      <c r="BF1318" s="15" t="s">
        <v>40</v>
      </c>
      <c r="BG1318" s="15" t="s">
        <v>40</v>
      </c>
      <c r="BH1318" s="15" t="s">
        <v>40</v>
      </c>
      <c r="BJ1318" s="16" t="e">
        <f>IF(AR1318="R", $CA1318, IF(OR(AR1318="P", AR1318="T", AR1318="N"), 0, IF($C1318="DM", $T1318, IF(OR(AR1318="Y", AR1318="IR"),$AM1318,IF(AR1318="C", IF($BI1318="Y", IF($AF1318="N/A", $Q1318, $AF1318), IF($AG1318="N/A", $T1318,$AG1318)))))))</f>
        <v>#VALUE!</v>
      </c>
      <c r="BK1318" s="16" t="e">
        <f>IF(AS1318="R", $CA1318, IF(OR(AS1318="P", AS1318="T", AS1318="N"), 0, IF($C1318="DM", $T1318, IF(OR(AS1318="Y", AS1318="IR"),$AM1318,IF(AS1318="C", IF($BI1318="Y", IF($AF1318="N/A", $Q1318, $AF1318), IF($AG1318="N/A", $T1318,$AG1318)))))))</f>
        <v>#VALUE!</v>
      </c>
      <c r="BL1318" s="16" t="e">
        <f>IF(AT1318="R", $CA1318, IF(OR(AT1318="P", AT1318="T", AT1318="N"), 0, IF($C1318="DM", $T1318, IF(OR(AT1318="Y", AT1318="IR"),$AM1318,IF(AT1318="C", IF($BI1318="Y", IF($AF1318="N/A", $Q1318, $AF1318), IF($AG1318="N/A", $T1318,$AG1318)))))))</f>
        <v>#VALUE!</v>
      </c>
      <c r="BM1318" s="16" t="e">
        <f>IF(AU1318="R", $CA1318, IF(OR(AU1318="P", AU1318="T", AU1318="N"), 0, IF($C1318="DM", $T1318, IF(OR(AU1318="Y", AU1318="IR"),$AM1318,IF(AU1318="C", IF($BI1318="Y", IF($AF1318="N/A", $Q1318, $AF1318), IF($AG1318="N/A", $T1318,$AG1318)))))))</f>
        <v>#VALUE!</v>
      </c>
      <c r="BN1318" s="16" t="e">
        <f>IF(AV1318="R", $CA1318, IF(OR(AV1318="P", AV1318="T", AV1318="N"), 0, IF($C1318="DM", $T1318, IF(OR(AV1318="Y", AV1318="IR"),$AM1318,IF(AV1318="C", IF($BI1318="Y", IF($AF1318="N/A", $Q1318, $AF1318), IF($AG1318="N/A", $T1318,$AG1318)))))))</f>
        <v>#VALUE!</v>
      </c>
      <c r="BO1318" s="16" t="e">
        <f>IF(AW1318="R", $CA1318, IF(OR(AW1318="P", AW1318="T", AW1318="N"), 0, IF($C1318="DM", $T1318, IF(OR(AW1318="Y", AW1318="IR"),$AM1318,IF(AW1318="C", IF($BI1318="Y", IF($AF1318="N/A", $Q1318, $AF1318), IF($AG1318="N/A", $T1318,$AG1318)))))))</f>
        <v>#VALUE!</v>
      </c>
      <c r="BP1318" s="16" t="e">
        <f>IF(AX1318="R", $CA1318, IF(OR(AX1318="P", AX1318="T", AX1318="N"), 0, IF($C1318="DM", $T1318, IF(OR(AX1318="Y", AX1318="IR"),$AM1318,IF(AX1318="C", IF($BI1318="Y", IF($AF1318="N/A", $Q1318, $AF1318), IF($AG1318="N/A", $T1318,$AG1318)))))))</f>
        <v>#VALUE!</v>
      </c>
      <c r="BQ1318" s="16" t="e">
        <f>IF(AY1318="R", $CA1318, IF(OR(AY1318="P", AY1318="T", AY1318="N"), 0, IF($C1318="DM", $T1318, IF(OR(AY1318="Y", AY1318="IR"),$AM1318,IF(AY1318="C", IF($BI1318="Y", IF($AF1318="N/A", $Q1318, $AF1318), IF($AG1318="N/A", $T1318,$AG1318)))))))</f>
        <v>#VALUE!</v>
      </c>
      <c r="BR1318" s="16" t="e">
        <f>IF(AZ1318="R", $CA1318, IF(OR(AZ1318="P", AZ1318="T", AZ1318="N"), 0, IF($C1318="DM", $T1318, IF(OR(AZ1318="Y", AZ1318="IR"),$AM1318,IF(AZ1318="C", IF($BI1318="Y", IF($AF1318="N/A", $Q1318, $AF1318), IF($AG1318="N/A", $T1318,$AG1318)))))))</f>
        <v>#VALUE!</v>
      </c>
      <c r="BS1318" s="16" t="e">
        <f>IF(BA1318="R", $CA1318, IF(OR(BA1318="P", BA1318="T", BA1318="N"), 0, IF($C1318="DM", $T1318, IF(OR(BA1318="Y", BA1318="IR"),$AM1318,IF(BA1318="C", IF($BI1318="Y", IF($AF1318="N/A", $Q1318, $AF1318), IF($AG1318="N/A", $T1318,$AG1318)))))))</f>
        <v>#VALUE!</v>
      </c>
      <c r="BT1318" s="16" t="e">
        <f>IF(BB1318="R", $CA1318, IF(OR(BB1318="P", BB1318="T", BB1318="N"), 0, IF($C1318="DM", $T1318, IF(OR(BB1318="Y", BB1318="IR"),$AM1318,IF(BB1318="C", IF($BI1318="Y", IF($BA1318="C", IF($AF1318="N/A", $Q1318, $AF1318), IF($AF1318="N/A", $T1318, $AM1318)), IF($AG1318="N/A", $T1318,$AG1318)))))))</f>
        <v>#VALUE!</v>
      </c>
      <c r="BU1318" s="16" t="e">
        <f>IF(BC1318="R", $CA1318, IF(OR(BC1318="P", BC1318="T", BC1318="N"), 0, IF($C1318="DM", $T1318, IF(OR(BC1318="Y", BC1318="IR"),$AM1318,IF(BC1318="C", IF($BI1318="Y", IF($BA1318="C", IF($AF1318="N/A", $Q1318, $AF1318), IF($AF1318="N/A", $T1318, $AM1318)), IF($AG1318="N/A", $T1318,$AG1318)))))))</f>
        <v>#VALUE!</v>
      </c>
      <c r="BV1318" s="16" t="e">
        <f>IF(BD1318="R", $CA1318, IF(OR(BD1318="P", BD1318="T", BD1318="N"), 0, IF($C1318="DM", $T1318, IF(OR(BD1318="Y", BD1318="IR"),$AM1318,IF(BD1318="C", IF($BI1318="Y", IF($BA1318="C", IF($AF1318="N/A", $Q1318, $AF1318), IF($AF1318="N/A", $T1318, $AM1318)), IF($AG1318="N/A", $T1318,$AG1318)))))))</f>
        <v>#VALUE!</v>
      </c>
      <c r="BW1318" s="16" t="e">
        <f>IF(BE1318="R", $CA1318, IF(OR(BE1318="P", BE1318="T", BE1318="N"), 0, IF($C1318="DM", $T1318, IF(OR(BE1318="Y", BE1318="IR"),$AM1318,IF(BE1318="C", IF($BI1318="Y", IF($BA1318="C", IF($AF1318="N/A", $Q1318, $AF1318), IF($AF1318="N/A", $T1318, $AM1318)), IF($AG1318="N/A", $T1318,$AG1318)))))))</f>
        <v>#VALUE!</v>
      </c>
      <c r="BX1318" s="16" t="e">
        <f>IF(BF1318="R", $CA1318, IF(OR(BF1318="P", BF1318="T", BF1318="N"), 0, IF($C1318="DM", $T1318, IF(OR(BF1318="Y", BF1318="IR"),$AM1318,IF(BF1318="C", IF($BI1318="Y", IF($BA1318="C", IF($AF1318="N/A", $Q1318, $AF1318), IF($AF1318="N/A", $T1318, $AM1318)), IF($AG1318="N/A", $T1318,$AG1318)))))))</f>
        <v>#VALUE!</v>
      </c>
      <c r="BY1318" s="16" t="e">
        <f>IF(BG1318="R", $CA1318, IF(OR(BG1318="P", BG1318="T", BG1318="N"), 0, IF($C1318="DM", $T1318, IF(OR(BG1318="Y", BG1318="IR"),$AM1318,IF(BG1318="C", IF($BI1318="Y", IF($BA1318="C", IF($AF1318="N/A", $Q1318, $AF1318), IF($AF1318="N/A", $T1318, $AM1318)), IF($AG1318="N/A", $T1318,$AG1318)))))))</f>
        <v>#VALUE!</v>
      </c>
      <c r="BZ1318" s="16" t="e">
        <f>IF(BH1318="R", $CA1318, IF(OR(BH1318="P", BH1318="T", BH1318="N"), 0, IF($C1318="DM", $T1318, IF(OR(BH1318="Y", BH1318="IR"),$AM1318,IF(BH1318="C", IF($BI1318="Y", IF($BA1318="C", IF($AF1318="N/A", $Q1318, $AF1318), IF($AF1318="N/A", $T1318, $AM1318)), IF($AG1318="N/A", $T1318,$AG1318)))))))</f>
        <v>#VALUE!</v>
      </c>
      <c r="CA1318" s="15" t="s">
        <v>75</v>
      </c>
      <c r="CB1318" s="16" t="e">
        <f>BZ1318</f>
        <v>#VALUE!</v>
      </c>
      <c r="CC1318" s="15" t="str">
        <f>IF(OR($BH1318="T", $BH1318="R"), 0, IF($BH1318="C", IF($BI1318="Y", IF($BA1318="C", 0, IF(AF1318="N/A", Q1318-T1318, AF1318-AG1318)), IF($AF1318="N/A", U1318, AH1318)), AN1318))</f>
        <v>N/A</v>
      </c>
      <c r="CD1318" s="15" t="str">
        <f>IF(OR($BH1318="T", $BH1318="R"), 0, IF($BH1318="C", IF($BI1318="Y", 0, IF($AF1318="N/A", V1318, AI1318)), AO1318))</f>
        <v>N/A</v>
      </c>
      <c r="CE1318" s="15" t="str">
        <f>IF(OR($BH1318="T", $BH1318="R"), 0, IF($BH1318="C", IF($BI1318="Y", 0, IF($AF1318="N/A", W1318, AJ1318)), AP1318))</f>
        <v>N/A</v>
      </c>
      <c r="CF1318" s="15" t="str">
        <f>IF(OR($BH1318="T", $BH1318="R"), 0, IF($BH1318="C", IF($BI1318="Y", 0, IF($AF1318="N/A", X1318, AK1318)), AQ1318))</f>
        <v>N/A</v>
      </c>
    </row>
    <row r="1319" spans="1:84" x14ac:dyDescent="0.25">
      <c r="A1319" s="14">
        <v>6296</v>
      </c>
      <c r="B1319" s="15"/>
      <c r="C1319" s="15"/>
      <c r="D1319" s="15"/>
      <c r="E1319" s="15" t="e">
        <f>VLOOKUP(B1319, 'Rookie Year'!$A$2:$B$55679,2,FALSE)</f>
        <v>#N/A</v>
      </c>
      <c r="F1319" s="15">
        <v>2024</v>
      </c>
      <c r="G1319" s="15" t="s">
        <v>42</v>
      </c>
      <c r="H1319" s="15"/>
      <c r="I1319" s="16"/>
      <c r="J1319" s="15"/>
      <c r="K1319" s="17">
        <f>IF(AND(G1319&lt;&gt;"N",R1319="N/A"), IF(I1319&lt;4, 0, 0.25),IF(I1319=1, IF(J1319=1,0.25, 0.25), IF(I1319&lt;13, 0.25, IF(I1319&lt;26, 0.4, IF(I1319&lt;51, 0.6, 0.75)))))</f>
        <v>0.25</v>
      </c>
      <c r="L1319" s="16">
        <f>I1319-M1319</f>
        <v>0</v>
      </c>
      <c r="M1319" s="16">
        <f>ROUNDUP(I1319*K1319,0)</f>
        <v>0</v>
      </c>
      <c r="N1319" s="16">
        <f>M1319*J1319</f>
        <v>0</v>
      </c>
      <c r="O1319" s="16">
        <v>0</v>
      </c>
      <c r="P1319" s="16">
        <v>0</v>
      </c>
      <c r="Q1319" s="16">
        <f>N1319-O1319-P1319</f>
        <v>0</v>
      </c>
      <c r="R1319" s="15" t="s">
        <v>75</v>
      </c>
      <c r="S1319" s="15">
        <f>IF(R1319="N/A", J1319-($B$1-F1319), J1319-($B$1-R1319))</f>
        <v>0</v>
      </c>
      <c r="T1319" s="16" t="str">
        <f>IF($S1319&lt;1, "N/A", $M1319)</f>
        <v>N/A</v>
      </c>
      <c r="U1319" s="16" t="str">
        <f>IF($S1319&lt;2, "N/A", $M1319)</f>
        <v>N/A</v>
      </c>
      <c r="V1319" s="16" t="str">
        <f>IF($S1319&lt;3, "N/A", $M1319)</f>
        <v>N/A</v>
      </c>
      <c r="W1319" s="16" t="str">
        <f>IF($S1319&lt;4, "N/A", $M1319)</f>
        <v>N/A</v>
      </c>
      <c r="X1319" s="16" t="str">
        <f>IF($S1319&lt;5, "N/A", $M1319)</f>
        <v>N/A</v>
      </c>
      <c r="Y1319" s="15" t="str">
        <f>IF(SUM(T1319:X1319)&lt;&gt;Q1319, "CHECK", "OK")</f>
        <v>OK</v>
      </c>
      <c r="Z1319" s="15" t="str">
        <f>IF(F1319=$B$1, "No", IF(S1319=1, "Yes", "No"))</f>
        <v>No</v>
      </c>
      <c r="AA1319" s="18" t="str">
        <f>IF(C1319="DM", "N/A", IF(Z1319="No","N/A",VLOOKUP(B1319,'Extension List'!$A$3:$R$1972,18,FALSE)))</f>
        <v>N/A</v>
      </c>
      <c r="AB1319" s="15" t="str">
        <f>IF(C1319="DM", "N/A", IF(Z1319="No","N/A",VLOOKUP(B1319,'Extension List'!$A$3:$T$1972,20,FALSE)))</f>
        <v>N/A</v>
      </c>
      <c r="AC1319" s="15" t="str">
        <f>IF(AA1319="N/A", "N/A", 0)</f>
        <v>N/A</v>
      </c>
      <c r="AD1319" s="16" t="str">
        <f>IF(AE1319="N/A", "N/A", AA1319-AE1319)</f>
        <v>N/A</v>
      </c>
      <c r="AE1319" s="16" t="str">
        <f>IF(AA1319="N/A", "N/A", IF(AC1319&gt;0, IF(AA1319&lt;13, ROUNDUP(0.25*AA1319,0), IF(AA1319&lt;26, ROUNDUP(0.4*AA1319,0), IF(AA1319&lt;51, ROUNDUP(0.6*AA1319,0), ROUNDUP(0.75*AA1319,0)))), "N/A"))</f>
        <v>N/A</v>
      </c>
      <c r="AF1319" s="16" t="str">
        <f>IF(AD1319="N/A","N/A", (AE1319*AC1319)+Q1319)</f>
        <v>N/A</v>
      </c>
      <c r="AG1319" s="16" t="str">
        <f>IF($AF1319="N/A", "N/A", "TBC")</f>
        <v>N/A</v>
      </c>
      <c r="AH1319" s="16" t="str">
        <f>IF($AF1319="N/A", "N/A", "TBC")</f>
        <v>N/A</v>
      </c>
      <c r="AI1319" s="16" t="str">
        <f>IF($AF1319="N/A","N/A",IF(AC1319&gt;1,"TBC","N/A"))</f>
        <v>N/A</v>
      </c>
      <c r="AJ1319" s="16" t="str">
        <f>IF($AF1319="N/A","N/A",IF(AC1319&gt;2,"TBC","N/A"))</f>
        <v>N/A</v>
      </c>
      <c r="AK1319" s="16" t="str">
        <f>IF($AF1319="N/A","N/A",IF(AC1319&gt;3,"TBC","N/A"))</f>
        <v>N/A</v>
      </c>
      <c r="AL1319" s="16" t="str">
        <f>IF(AC1319="N/A","N/A",IF(AC1319&gt;0,IF(SUM(AG1319:AK1319)&lt;&gt;AF1319,"CHECK","OK"),"N/A"))</f>
        <v>N/A</v>
      </c>
      <c r="AM1319" s="16" t="e">
        <f>IF(AD1319="N/A", L1319+T1319, L1319+AG1319)</f>
        <v>#VALUE!</v>
      </c>
      <c r="AN1319" s="16" t="str">
        <f>IF(AD1319="N/A", IF(U1319="N/A", "N/A", L1319+U1319), AD1319+AH1319)</f>
        <v>N/A</v>
      </c>
      <c r="AO1319" s="16" t="str">
        <f>IF(AD1319="N/A", IF(V1319="N/A", "N/A", L1319+V1319), IF(AI1319="N/A", "N/A", AD1319+AI1319))</f>
        <v>N/A</v>
      </c>
      <c r="AP1319" s="16" t="str">
        <f>IF(AD1319="N/A", IF(W1319="N/A", "N/A", L1319+W1319), IF(AJ1319="N/A", "N/A", AD1319+AJ1319))</f>
        <v>N/A</v>
      </c>
      <c r="AQ1319" s="16" t="str">
        <f>IF(AD1319="N/A", IF(X1319="N/A", "N/A", L1319+X1319), IF(AK1319="N/A", "N/A", AD1319+AK1319))</f>
        <v>N/A</v>
      </c>
      <c r="AR1319" s="15" t="s">
        <v>40</v>
      </c>
      <c r="AS1319" s="15" t="s">
        <v>40</v>
      </c>
      <c r="AT1319" s="15" t="s">
        <v>40</v>
      </c>
      <c r="AU1319" s="15" t="s">
        <v>40</v>
      </c>
      <c r="AV1319" s="15" t="s">
        <v>40</v>
      </c>
      <c r="AW1319" s="15" t="s">
        <v>40</v>
      </c>
      <c r="AX1319" s="15" t="s">
        <v>40</v>
      </c>
      <c r="AY1319" s="15" t="s">
        <v>40</v>
      </c>
      <c r="AZ1319" s="15" t="s">
        <v>40</v>
      </c>
      <c r="BA1319" s="15" t="s">
        <v>40</v>
      </c>
      <c r="BB1319" s="15" t="s">
        <v>40</v>
      </c>
      <c r="BC1319" s="15" t="s">
        <v>40</v>
      </c>
      <c r="BD1319" s="15" t="s">
        <v>40</v>
      </c>
      <c r="BE1319" s="15" t="s">
        <v>40</v>
      </c>
      <c r="BF1319" s="15" t="s">
        <v>40</v>
      </c>
      <c r="BG1319" s="15" t="s">
        <v>40</v>
      </c>
      <c r="BH1319" s="15" t="s">
        <v>40</v>
      </c>
      <c r="BJ1319" s="16" t="e">
        <f>IF(AR1319="R", $CA1319, IF(OR(AR1319="P", AR1319="T", AR1319="N"), 0, IF($C1319="DM", $T1319, IF(OR(AR1319="Y", AR1319="IR"),$AM1319,IF(AR1319="C", IF($BI1319="Y", IF($AF1319="N/A", $Q1319, $AF1319), IF($AG1319="N/A", $T1319,$AG1319)))))))</f>
        <v>#VALUE!</v>
      </c>
      <c r="BK1319" s="16" t="e">
        <f>IF(AS1319="R", $CA1319, IF(OR(AS1319="P", AS1319="T", AS1319="N"), 0, IF($C1319="DM", $T1319, IF(OR(AS1319="Y", AS1319="IR"),$AM1319,IF(AS1319="C", IF($BI1319="Y", IF($AF1319="N/A", $Q1319, $AF1319), IF($AG1319="N/A", $T1319,$AG1319)))))))</f>
        <v>#VALUE!</v>
      </c>
      <c r="BL1319" s="16" t="e">
        <f>IF(AT1319="R", $CA1319, IF(OR(AT1319="P", AT1319="T", AT1319="N"), 0, IF($C1319="DM", $T1319, IF(OR(AT1319="Y", AT1319="IR"),$AM1319,IF(AT1319="C", IF($BI1319="Y", IF($AF1319="N/A", $Q1319, $AF1319), IF($AG1319="N/A", $T1319,$AG1319)))))))</f>
        <v>#VALUE!</v>
      </c>
      <c r="BM1319" s="16" t="e">
        <f>IF(AU1319="R", $CA1319, IF(OR(AU1319="P", AU1319="T", AU1319="N"), 0, IF($C1319="DM", $T1319, IF(OR(AU1319="Y", AU1319="IR"),$AM1319,IF(AU1319="C", IF($BI1319="Y", IF($AF1319="N/A", $Q1319, $AF1319), IF($AG1319="N/A", $T1319,$AG1319)))))))</f>
        <v>#VALUE!</v>
      </c>
      <c r="BN1319" s="16" t="e">
        <f>IF(AV1319="R", $CA1319, IF(OR(AV1319="P", AV1319="T", AV1319="N"), 0, IF($C1319="DM", $T1319, IF(OR(AV1319="Y", AV1319="IR"),$AM1319,IF(AV1319="C", IF($BI1319="Y", IF($AF1319="N/A", $Q1319, $AF1319), IF($AG1319="N/A", $T1319,$AG1319)))))))</f>
        <v>#VALUE!</v>
      </c>
      <c r="BO1319" s="16" t="e">
        <f>IF(AW1319="R", $CA1319, IF(OR(AW1319="P", AW1319="T", AW1319="N"), 0, IF($C1319="DM", $T1319, IF(OR(AW1319="Y", AW1319="IR"),$AM1319,IF(AW1319="C", IF($BI1319="Y", IF($AF1319="N/A", $Q1319, $AF1319), IF($AG1319="N/A", $T1319,$AG1319)))))))</f>
        <v>#VALUE!</v>
      </c>
      <c r="BP1319" s="16" t="e">
        <f>IF(AX1319="R", $CA1319, IF(OR(AX1319="P", AX1319="T", AX1319="N"), 0, IF($C1319="DM", $T1319, IF(OR(AX1319="Y", AX1319="IR"),$AM1319,IF(AX1319="C", IF($BI1319="Y", IF($AF1319="N/A", $Q1319, $AF1319), IF($AG1319="N/A", $T1319,$AG1319)))))))</f>
        <v>#VALUE!</v>
      </c>
      <c r="BQ1319" s="16" t="e">
        <f>IF(AY1319="R", $CA1319, IF(OR(AY1319="P", AY1319="T", AY1319="N"), 0, IF($C1319="DM", $T1319, IF(OR(AY1319="Y", AY1319="IR"),$AM1319,IF(AY1319="C", IF($BI1319="Y", IF($AF1319="N/A", $Q1319, $AF1319), IF($AG1319="N/A", $T1319,$AG1319)))))))</f>
        <v>#VALUE!</v>
      </c>
      <c r="BR1319" s="16" t="e">
        <f>IF(AZ1319="R", $CA1319, IF(OR(AZ1319="P", AZ1319="T", AZ1319="N"), 0, IF($C1319="DM", $T1319, IF(OR(AZ1319="Y", AZ1319="IR"),$AM1319,IF(AZ1319="C", IF($BI1319="Y", IF($AF1319="N/A", $Q1319, $AF1319), IF($AG1319="N/A", $T1319,$AG1319)))))))</f>
        <v>#VALUE!</v>
      </c>
      <c r="BS1319" s="16" t="e">
        <f>IF(BA1319="R", $CA1319, IF(OR(BA1319="P", BA1319="T", BA1319="N"), 0, IF($C1319="DM", $T1319, IF(OR(BA1319="Y", BA1319="IR"),$AM1319,IF(BA1319="C", IF($BI1319="Y", IF($AF1319="N/A", $Q1319, $AF1319), IF($AG1319="N/A", $T1319,$AG1319)))))))</f>
        <v>#VALUE!</v>
      </c>
      <c r="BT1319" s="16" t="e">
        <f>IF(BB1319="R", $CA1319, IF(OR(BB1319="P", BB1319="T", BB1319="N"), 0, IF($C1319="DM", $T1319, IF(OR(BB1319="Y", BB1319="IR"),$AM1319,IF(BB1319="C", IF($BI1319="Y", IF($BA1319="C", IF($AF1319="N/A", $Q1319, $AF1319), IF($AF1319="N/A", $T1319, $AM1319)), IF($AG1319="N/A", $T1319,$AG1319)))))))</f>
        <v>#VALUE!</v>
      </c>
      <c r="BU1319" s="16" t="e">
        <f>IF(BC1319="R", $CA1319, IF(OR(BC1319="P", BC1319="T", BC1319="N"), 0, IF($C1319="DM", $T1319, IF(OR(BC1319="Y", BC1319="IR"),$AM1319,IF(BC1319="C", IF($BI1319="Y", IF($BA1319="C", IF($AF1319="N/A", $Q1319, $AF1319), IF($AF1319="N/A", $T1319, $AM1319)), IF($AG1319="N/A", $T1319,$AG1319)))))))</f>
        <v>#VALUE!</v>
      </c>
      <c r="BV1319" s="16" t="e">
        <f>IF(BD1319="R", $CA1319, IF(OR(BD1319="P", BD1319="T", BD1319="N"), 0, IF($C1319="DM", $T1319, IF(OR(BD1319="Y", BD1319="IR"),$AM1319,IF(BD1319="C", IF($BI1319="Y", IF($BA1319="C", IF($AF1319="N/A", $Q1319, $AF1319), IF($AF1319="N/A", $T1319, $AM1319)), IF($AG1319="N/A", $T1319,$AG1319)))))))</f>
        <v>#VALUE!</v>
      </c>
      <c r="BW1319" s="16" t="e">
        <f>IF(BE1319="R", $CA1319, IF(OR(BE1319="P", BE1319="T", BE1319="N"), 0, IF($C1319="DM", $T1319, IF(OR(BE1319="Y", BE1319="IR"),$AM1319,IF(BE1319="C", IF($BI1319="Y", IF($BA1319="C", IF($AF1319="N/A", $Q1319, $AF1319), IF($AF1319="N/A", $T1319, $AM1319)), IF($AG1319="N/A", $T1319,$AG1319)))))))</f>
        <v>#VALUE!</v>
      </c>
      <c r="BX1319" s="16" t="e">
        <f>IF(BF1319="R", $CA1319, IF(OR(BF1319="P", BF1319="T", BF1319="N"), 0, IF($C1319="DM", $T1319, IF(OR(BF1319="Y", BF1319="IR"),$AM1319,IF(BF1319="C", IF($BI1319="Y", IF($BA1319="C", IF($AF1319="N/A", $Q1319, $AF1319), IF($AF1319="N/A", $T1319, $AM1319)), IF($AG1319="N/A", $T1319,$AG1319)))))))</f>
        <v>#VALUE!</v>
      </c>
      <c r="BY1319" s="16" t="e">
        <f>IF(BG1319="R", $CA1319, IF(OR(BG1319="P", BG1319="T", BG1319="N"), 0, IF($C1319="DM", $T1319, IF(OR(BG1319="Y", BG1319="IR"),$AM1319,IF(BG1319="C", IF($BI1319="Y", IF($BA1319="C", IF($AF1319="N/A", $Q1319, $AF1319), IF($AF1319="N/A", $T1319, $AM1319)), IF($AG1319="N/A", $T1319,$AG1319)))))))</f>
        <v>#VALUE!</v>
      </c>
      <c r="BZ1319" s="16" t="e">
        <f>IF(BH1319="R", $CA1319, IF(OR(BH1319="P", BH1319="T", BH1319="N"), 0, IF($C1319="DM", $T1319, IF(OR(BH1319="Y", BH1319="IR"),$AM1319,IF(BH1319="C", IF($BI1319="Y", IF($BA1319="C", IF($AF1319="N/A", $Q1319, $AF1319), IF($AF1319="N/A", $T1319, $AM1319)), IF($AG1319="N/A", $T1319,$AG1319)))))))</f>
        <v>#VALUE!</v>
      </c>
      <c r="CA1319" s="15" t="s">
        <v>75</v>
      </c>
      <c r="CB1319" s="16" t="e">
        <f>BZ1319</f>
        <v>#VALUE!</v>
      </c>
      <c r="CC1319" s="15" t="str">
        <f>IF(OR($BH1319="T", $BH1319="R"), 0, IF($BH1319="C", IF($BI1319="Y", IF($BA1319="C", 0, IF(AF1319="N/A", Q1319-T1319, AF1319-AG1319)), IF($AF1319="N/A", U1319, AH1319)), AN1319))</f>
        <v>N/A</v>
      </c>
      <c r="CD1319" s="15" t="str">
        <f>IF(OR($BH1319="T", $BH1319="R"), 0, IF($BH1319="C", IF($BI1319="Y", 0, IF($AF1319="N/A", V1319, AI1319)), AO1319))</f>
        <v>N/A</v>
      </c>
      <c r="CE1319" s="15" t="str">
        <f>IF(OR($BH1319="T", $BH1319="R"), 0, IF($BH1319="C", IF($BI1319="Y", 0, IF($AF1319="N/A", W1319, AJ1319)), AP1319))</f>
        <v>N/A</v>
      </c>
      <c r="CF1319" s="15" t="str">
        <f>IF(OR($BH1319="T", $BH1319="R"), 0, IF($BH1319="C", IF($BI1319="Y", 0, IF($AF1319="N/A", X1319, AK1319)), AQ1319))</f>
        <v>N/A</v>
      </c>
    </row>
    <row r="1320" spans="1:84" x14ac:dyDescent="0.25">
      <c r="A1320" s="14">
        <v>6297</v>
      </c>
      <c r="B1320" s="15"/>
      <c r="C1320" s="15"/>
      <c r="D1320" s="15"/>
      <c r="E1320" s="15" t="e">
        <f>VLOOKUP(B1320, 'Rookie Year'!$A$2:$B$55679,2,FALSE)</f>
        <v>#N/A</v>
      </c>
      <c r="F1320" s="15">
        <v>2024</v>
      </c>
      <c r="G1320" s="15" t="s">
        <v>42</v>
      </c>
      <c r="H1320" s="15"/>
      <c r="I1320" s="16"/>
      <c r="J1320" s="15"/>
      <c r="K1320" s="17">
        <f>IF(AND(G1320&lt;&gt;"N",R1320="N/A"), IF(I1320&lt;4, 0, 0.25),IF(I1320=1, IF(J1320=1,0.25, 0.25), IF(I1320&lt;13, 0.25, IF(I1320&lt;26, 0.4, IF(I1320&lt;51, 0.6, 0.75)))))</f>
        <v>0.25</v>
      </c>
      <c r="L1320" s="16">
        <f>I1320-M1320</f>
        <v>0</v>
      </c>
      <c r="M1320" s="16">
        <f>ROUNDUP(I1320*K1320,0)</f>
        <v>0</v>
      </c>
      <c r="N1320" s="16">
        <f>M1320*J1320</f>
        <v>0</v>
      </c>
      <c r="O1320" s="16">
        <v>0</v>
      </c>
      <c r="P1320" s="16">
        <v>0</v>
      </c>
      <c r="Q1320" s="16">
        <f>N1320-O1320-P1320</f>
        <v>0</v>
      </c>
      <c r="R1320" s="15" t="s">
        <v>75</v>
      </c>
      <c r="S1320" s="15">
        <f>IF(R1320="N/A", J1320-($B$1-F1320), J1320-($B$1-R1320))</f>
        <v>0</v>
      </c>
      <c r="T1320" s="16" t="str">
        <f>IF($S1320&lt;1, "N/A", $M1320)</f>
        <v>N/A</v>
      </c>
      <c r="U1320" s="16" t="str">
        <f>IF($S1320&lt;2, "N/A", $M1320)</f>
        <v>N/A</v>
      </c>
      <c r="V1320" s="16" t="str">
        <f>IF($S1320&lt;3, "N/A", $M1320)</f>
        <v>N/A</v>
      </c>
      <c r="W1320" s="16" t="str">
        <f>IF($S1320&lt;4, "N/A", $M1320)</f>
        <v>N/A</v>
      </c>
      <c r="X1320" s="16" t="str">
        <f>IF($S1320&lt;5, "N/A", $M1320)</f>
        <v>N/A</v>
      </c>
      <c r="Y1320" s="15" t="str">
        <f>IF(SUM(T1320:X1320)&lt;&gt;Q1320, "CHECK", "OK")</f>
        <v>OK</v>
      </c>
      <c r="Z1320" s="15" t="str">
        <f>IF(F1320=$B$1, "No", IF(S1320=1, "Yes", "No"))</f>
        <v>No</v>
      </c>
      <c r="AA1320" s="18" t="str">
        <f>IF(C1320="DM", "N/A", IF(Z1320="No","N/A",VLOOKUP(B1320,'Extension List'!$A$3:$R$1972,18,FALSE)))</f>
        <v>N/A</v>
      </c>
      <c r="AB1320" s="15" t="str">
        <f>IF(C1320="DM", "N/A", IF(Z1320="No","N/A",VLOOKUP(B1320,'Extension List'!$A$3:$T$1972,20,FALSE)))</f>
        <v>N/A</v>
      </c>
      <c r="AC1320" s="15" t="str">
        <f>IF(AA1320="N/A", "N/A", 0)</f>
        <v>N/A</v>
      </c>
      <c r="AD1320" s="16" t="str">
        <f>IF(AE1320="N/A", "N/A", AA1320-AE1320)</f>
        <v>N/A</v>
      </c>
      <c r="AE1320" s="16" t="str">
        <f>IF(AA1320="N/A", "N/A", IF(AC1320&gt;0, IF(AA1320&lt;13, ROUNDUP(0.25*AA1320,0), IF(AA1320&lt;26, ROUNDUP(0.4*AA1320,0), IF(AA1320&lt;51, ROUNDUP(0.6*AA1320,0), ROUNDUP(0.75*AA1320,0)))), "N/A"))</f>
        <v>N/A</v>
      </c>
      <c r="AF1320" s="16" t="str">
        <f>IF(AD1320="N/A","N/A", (AE1320*AC1320)+Q1320)</f>
        <v>N/A</v>
      </c>
      <c r="AG1320" s="16" t="str">
        <f>IF($AF1320="N/A", "N/A", "TBC")</f>
        <v>N/A</v>
      </c>
      <c r="AH1320" s="16" t="str">
        <f>IF($AF1320="N/A", "N/A", "TBC")</f>
        <v>N/A</v>
      </c>
      <c r="AI1320" s="16" t="str">
        <f>IF($AF1320="N/A","N/A",IF(AC1320&gt;1,"TBC","N/A"))</f>
        <v>N/A</v>
      </c>
      <c r="AJ1320" s="16" t="str">
        <f>IF($AF1320="N/A","N/A",IF(AC1320&gt;2,"TBC","N/A"))</f>
        <v>N/A</v>
      </c>
      <c r="AK1320" s="16" t="str">
        <f>IF($AF1320="N/A","N/A",IF(AC1320&gt;3,"TBC","N/A"))</f>
        <v>N/A</v>
      </c>
      <c r="AL1320" s="16" t="str">
        <f>IF(AC1320="N/A","N/A",IF(AC1320&gt;0,IF(SUM(AG1320:AK1320)&lt;&gt;AF1320,"CHECK","OK"),"N/A"))</f>
        <v>N/A</v>
      </c>
      <c r="AM1320" s="16" t="e">
        <f>IF(AD1320="N/A", L1320+T1320, L1320+AG1320)</f>
        <v>#VALUE!</v>
      </c>
      <c r="AN1320" s="16" t="str">
        <f>IF(AD1320="N/A", IF(U1320="N/A", "N/A", L1320+U1320), AD1320+AH1320)</f>
        <v>N/A</v>
      </c>
      <c r="AO1320" s="16" t="str">
        <f>IF(AD1320="N/A", IF(V1320="N/A", "N/A", L1320+V1320), IF(AI1320="N/A", "N/A", AD1320+AI1320))</f>
        <v>N/A</v>
      </c>
      <c r="AP1320" s="16" t="str">
        <f>IF(AD1320="N/A", IF(W1320="N/A", "N/A", L1320+W1320), IF(AJ1320="N/A", "N/A", AD1320+AJ1320))</f>
        <v>N/A</v>
      </c>
      <c r="AQ1320" s="16" t="str">
        <f>IF(AD1320="N/A", IF(X1320="N/A", "N/A", L1320+X1320), IF(AK1320="N/A", "N/A", AD1320+AK1320))</f>
        <v>N/A</v>
      </c>
      <c r="AR1320" s="15" t="s">
        <v>40</v>
      </c>
      <c r="AS1320" s="15" t="s">
        <v>40</v>
      </c>
      <c r="AT1320" s="15" t="s">
        <v>40</v>
      </c>
      <c r="AU1320" s="15" t="s">
        <v>40</v>
      </c>
      <c r="AV1320" s="15" t="s">
        <v>40</v>
      </c>
      <c r="AW1320" s="15" t="s">
        <v>40</v>
      </c>
      <c r="AX1320" s="15" t="s">
        <v>40</v>
      </c>
      <c r="AY1320" s="15" t="s">
        <v>40</v>
      </c>
      <c r="AZ1320" s="15" t="s">
        <v>40</v>
      </c>
      <c r="BA1320" s="15" t="s">
        <v>40</v>
      </c>
      <c r="BB1320" s="15" t="s">
        <v>40</v>
      </c>
      <c r="BC1320" s="15" t="s">
        <v>40</v>
      </c>
      <c r="BD1320" s="15" t="s">
        <v>40</v>
      </c>
      <c r="BE1320" s="15" t="s">
        <v>40</v>
      </c>
      <c r="BF1320" s="15" t="s">
        <v>40</v>
      </c>
      <c r="BG1320" s="15" t="s">
        <v>40</v>
      </c>
      <c r="BH1320" s="15" t="s">
        <v>40</v>
      </c>
      <c r="BJ1320" s="16" t="e">
        <f>IF(AR1320="R", $CA1320, IF(OR(AR1320="P", AR1320="T", AR1320="N"), 0, IF($C1320="DM", $T1320, IF(OR(AR1320="Y", AR1320="IR"),$AM1320,IF(AR1320="C", IF($BI1320="Y", IF($AF1320="N/A", $Q1320, $AF1320), IF($AG1320="N/A", $T1320,$AG1320)))))))</f>
        <v>#VALUE!</v>
      </c>
      <c r="BK1320" s="16" t="e">
        <f>IF(AS1320="R", $CA1320, IF(OR(AS1320="P", AS1320="T", AS1320="N"), 0, IF($C1320="DM", $T1320, IF(OR(AS1320="Y", AS1320="IR"),$AM1320,IF(AS1320="C", IF($BI1320="Y", IF($AF1320="N/A", $Q1320, $AF1320), IF($AG1320="N/A", $T1320,$AG1320)))))))</f>
        <v>#VALUE!</v>
      </c>
      <c r="BL1320" s="16" t="e">
        <f>IF(AT1320="R", $CA1320, IF(OR(AT1320="P", AT1320="T", AT1320="N"), 0, IF($C1320="DM", $T1320, IF(OR(AT1320="Y", AT1320="IR"),$AM1320,IF(AT1320="C", IF($BI1320="Y", IF($AF1320="N/A", $Q1320, $AF1320), IF($AG1320="N/A", $T1320,$AG1320)))))))</f>
        <v>#VALUE!</v>
      </c>
      <c r="BM1320" s="16" t="e">
        <f>IF(AU1320="R", $CA1320, IF(OR(AU1320="P", AU1320="T", AU1320="N"), 0, IF($C1320="DM", $T1320, IF(OR(AU1320="Y", AU1320="IR"),$AM1320,IF(AU1320="C", IF($BI1320="Y", IF($AF1320="N/A", $Q1320, $AF1320), IF($AG1320="N/A", $T1320,$AG1320)))))))</f>
        <v>#VALUE!</v>
      </c>
      <c r="BN1320" s="16" t="e">
        <f>IF(AV1320="R", $CA1320, IF(OR(AV1320="P", AV1320="T", AV1320="N"), 0, IF($C1320="DM", $T1320, IF(OR(AV1320="Y", AV1320="IR"),$AM1320,IF(AV1320="C", IF($BI1320="Y", IF($AF1320="N/A", $Q1320, $AF1320), IF($AG1320="N/A", $T1320,$AG1320)))))))</f>
        <v>#VALUE!</v>
      </c>
      <c r="BO1320" s="16" t="e">
        <f>IF(AW1320="R", $CA1320, IF(OR(AW1320="P", AW1320="T", AW1320="N"), 0, IF($C1320="DM", $T1320, IF(OR(AW1320="Y", AW1320="IR"),$AM1320,IF(AW1320="C", IF($BI1320="Y", IF($AF1320="N/A", $Q1320, $AF1320), IF($AG1320="N/A", $T1320,$AG1320)))))))</f>
        <v>#VALUE!</v>
      </c>
      <c r="BP1320" s="16" t="e">
        <f>IF(AX1320="R", $CA1320, IF(OR(AX1320="P", AX1320="T", AX1320="N"), 0, IF($C1320="DM", $T1320, IF(OR(AX1320="Y", AX1320="IR"),$AM1320,IF(AX1320="C", IF($BI1320="Y", IF($AF1320="N/A", $Q1320, $AF1320), IF($AG1320="N/A", $T1320,$AG1320)))))))</f>
        <v>#VALUE!</v>
      </c>
      <c r="BQ1320" s="16" t="e">
        <f>IF(AY1320="R", $CA1320, IF(OR(AY1320="P", AY1320="T", AY1320="N"), 0, IF($C1320="DM", $T1320, IF(OR(AY1320="Y", AY1320="IR"),$AM1320,IF(AY1320="C", IF($BI1320="Y", IF($AF1320="N/A", $Q1320, $AF1320), IF($AG1320="N/A", $T1320,$AG1320)))))))</f>
        <v>#VALUE!</v>
      </c>
      <c r="BR1320" s="16" t="e">
        <f>IF(AZ1320="R", $CA1320, IF(OR(AZ1320="P", AZ1320="T", AZ1320="N"), 0, IF($C1320="DM", $T1320, IF(OR(AZ1320="Y", AZ1320="IR"),$AM1320,IF(AZ1320="C", IF($BI1320="Y", IF($AF1320="N/A", $Q1320, $AF1320), IF($AG1320="N/A", $T1320,$AG1320)))))))</f>
        <v>#VALUE!</v>
      </c>
      <c r="BS1320" s="16" t="e">
        <f>IF(BA1320="R", $CA1320, IF(OR(BA1320="P", BA1320="T", BA1320="N"), 0, IF($C1320="DM", $T1320, IF(OR(BA1320="Y", BA1320="IR"),$AM1320,IF(BA1320="C", IF($BI1320="Y", IF($AF1320="N/A", $Q1320, $AF1320), IF($AG1320="N/A", $T1320,$AG1320)))))))</f>
        <v>#VALUE!</v>
      </c>
      <c r="BT1320" s="16" t="e">
        <f>IF(BB1320="R", $CA1320, IF(OR(BB1320="P", BB1320="T", BB1320="N"), 0, IF($C1320="DM", $T1320, IF(OR(BB1320="Y", BB1320="IR"),$AM1320,IF(BB1320="C", IF($BI1320="Y", IF($BA1320="C", IF($AF1320="N/A", $Q1320, $AF1320), IF($AF1320="N/A", $T1320, $AM1320)), IF($AG1320="N/A", $T1320,$AG1320)))))))</f>
        <v>#VALUE!</v>
      </c>
      <c r="BU1320" s="16" t="e">
        <f>IF(BC1320="R", $CA1320, IF(OR(BC1320="P", BC1320="T", BC1320="N"), 0, IF($C1320="DM", $T1320, IF(OR(BC1320="Y", BC1320="IR"),$AM1320,IF(BC1320="C", IF($BI1320="Y", IF($BA1320="C", IF($AF1320="N/A", $Q1320, $AF1320), IF($AF1320="N/A", $T1320, $AM1320)), IF($AG1320="N/A", $T1320,$AG1320)))))))</f>
        <v>#VALUE!</v>
      </c>
      <c r="BV1320" s="16" t="e">
        <f>IF(BD1320="R", $CA1320, IF(OR(BD1320="P", BD1320="T", BD1320="N"), 0, IF($C1320="DM", $T1320, IF(OR(BD1320="Y", BD1320="IR"),$AM1320,IF(BD1320="C", IF($BI1320="Y", IF($BA1320="C", IF($AF1320="N/A", $Q1320, $AF1320), IF($AF1320="N/A", $T1320, $AM1320)), IF($AG1320="N/A", $T1320,$AG1320)))))))</f>
        <v>#VALUE!</v>
      </c>
      <c r="BW1320" s="16" t="e">
        <f>IF(BE1320="R", $CA1320, IF(OR(BE1320="P", BE1320="T", BE1320="N"), 0, IF($C1320="DM", $T1320, IF(OR(BE1320="Y", BE1320="IR"),$AM1320,IF(BE1320="C", IF($BI1320="Y", IF($BA1320="C", IF($AF1320="N/A", $Q1320, $AF1320), IF($AF1320="N/A", $T1320, $AM1320)), IF($AG1320="N/A", $T1320,$AG1320)))))))</f>
        <v>#VALUE!</v>
      </c>
      <c r="BX1320" s="16" t="e">
        <f>IF(BF1320="R", $CA1320, IF(OR(BF1320="P", BF1320="T", BF1320="N"), 0, IF($C1320="DM", $T1320, IF(OR(BF1320="Y", BF1320="IR"),$AM1320,IF(BF1320="C", IF($BI1320="Y", IF($BA1320="C", IF($AF1320="N/A", $Q1320, $AF1320), IF($AF1320="N/A", $T1320, $AM1320)), IF($AG1320="N/A", $T1320,$AG1320)))))))</f>
        <v>#VALUE!</v>
      </c>
      <c r="BY1320" s="16" t="e">
        <f>IF(BG1320="R", $CA1320, IF(OR(BG1320="P", BG1320="T", BG1320="N"), 0, IF($C1320="DM", $T1320, IF(OR(BG1320="Y", BG1320="IR"),$AM1320,IF(BG1320="C", IF($BI1320="Y", IF($BA1320="C", IF($AF1320="N/A", $Q1320, $AF1320), IF($AF1320="N/A", $T1320, $AM1320)), IF($AG1320="N/A", $T1320,$AG1320)))))))</f>
        <v>#VALUE!</v>
      </c>
      <c r="BZ1320" s="16" t="e">
        <f>IF(BH1320="R", $CA1320, IF(OR(BH1320="P", BH1320="T", BH1320="N"), 0, IF($C1320="DM", $T1320, IF(OR(BH1320="Y", BH1320="IR"),$AM1320,IF(BH1320="C", IF($BI1320="Y", IF($BA1320="C", IF($AF1320="N/A", $Q1320, $AF1320), IF($AF1320="N/A", $T1320, $AM1320)), IF($AG1320="N/A", $T1320,$AG1320)))))))</f>
        <v>#VALUE!</v>
      </c>
      <c r="CA1320" s="15" t="s">
        <v>75</v>
      </c>
      <c r="CB1320" s="16" t="e">
        <f>BZ1320</f>
        <v>#VALUE!</v>
      </c>
      <c r="CC1320" s="15" t="str">
        <f>IF(OR($BH1320="T", $BH1320="R"), 0, IF($BH1320="C", IF($BI1320="Y", IF($BA1320="C", 0, IF(AF1320="N/A", Q1320-T1320, AF1320-AG1320)), IF($AF1320="N/A", U1320, AH1320)), AN1320))</f>
        <v>N/A</v>
      </c>
      <c r="CD1320" s="15" t="str">
        <f>IF(OR($BH1320="T", $BH1320="R"), 0, IF($BH1320="C", IF($BI1320="Y", 0, IF($AF1320="N/A", V1320, AI1320)), AO1320))</f>
        <v>N/A</v>
      </c>
      <c r="CE1320" s="15" t="str">
        <f>IF(OR($BH1320="T", $BH1320="R"), 0, IF($BH1320="C", IF($BI1320="Y", 0, IF($AF1320="N/A", W1320, AJ1320)), AP1320))</f>
        <v>N/A</v>
      </c>
      <c r="CF1320" s="15" t="str">
        <f>IF(OR($BH1320="T", $BH1320="R"), 0, IF($BH1320="C", IF($BI1320="Y", 0, IF($AF1320="N/A", X1320, AK1320)), AQ1320))</f>
        <v>N/A</v>
      </c>
    </row>
    <row r="1321" spans="1:84" x14ac:dyDescent="0.25">
      <c r="A1321" s="14">
        <v>6298</v>
      </c>
      <c r="B1321" s="15"/>
      <c r="C1321" s="15"/>
      <c r="D1321" s="15"/>
      <c r="E1321" s="15" t="e">
        <f>VLOOKUP(B1321, 'Rookie Year'!$A$2:$B$55679,2,FALSE)</f>
        <v>#N/A</v>
      </c>
      <c r="F1321" s="15">
        <v>2024</v>
      </c>
      <c r="G1321" s="15" t="s">
        <v>42</v>
      </c>
      <c r="H1321" s="15"/>
      <c r="I1321" s="16"/>
      <c r="J1321" s="15"/>
      <c r="K1321" s="17">
        <f>IF(AND(G1321&lt;&gt;"N",R1321="N/A"), IF(I1321&lt;4, 0, 0.25),IF(I1321=1, IF(J1321=1,0.25, 0.25), IF(I1321&lt;13, 0.25, IF(I1321&lt;26, 0.4, IF(I1321&lt;51, 0.6, 0.75)))))</f>
        <v>0.25</v>
      </c>
      <c r="L1321" s="16">
        <f>I1321-M1321</f>
        <v>0</v>
      </c>
      <c r="M1321" s="16">
        <f>ROUNDUP(I1321*K1321,0)</f>
        <v>0</v>
      </c>
      <c r="N1321" s="16">
        <f>M1321*J1321</f>
        <v>0</v>
      </c>
      <c r="O1321" s="16">
        <v>0</v>
      </c>
      <c r="P1321" s="16">
        <v>0</v>
      </c>
      <c r="Q1321" s="16">
        <f>N1321-O1321-P1321</f>
        <v>0</v>
      </c>
      <c r="R1321" s="15" t="s">
        <v>75</v>
      </c>
      <c r="S1321" s="15">
        <f>IF(R1321="N/A", J1321-($B$1-F1321), J1321-($B$1-R1321))</f>
        <v>0</v>
      </c>
      <c r="T1321" s="16" t="str">
        <f>IF($S1321&lt;1, "N/A", $M1321)</f>
        <v>N/A</v>
      </c>
      <c r="U1321" s="16" t="str">
        <f>IF($S1321&lt;2, "N/A", $M1321)</f>
        <v>N/A</v>
      </c>
      <c r="V1321" s="16" t="str">
        <f>IF($S1321&lt;3, "N/A", $M1321)</f>
        <v>N/A</v>
      </c>
      <c r="W1321" s="16" t="str">
        <f>IF($S1321&lt;4, "N/A", $M1321)</f>
        <v>N/A</v>
      </c>
      <c r="X1321" s="16" t="str">
        <f>IF($S1321&lt;5, "N/A", $M1321)</f>
        <v>N/A</v>
      </c>
      <c r="Y1321" s="15" t="str">
        <f>IF(SUM(T1321:X1321)&lt;&gt;Q1321, "CHECK", "OK")</f>
        <v>OK</v>
      </c>
      <c r="Z1321" s="15" t="str">
        <f>IF(F1321=$B$1, "No", IF(S1321=1, "Yes", "No"))</f>
        <v>No</v>
      </c>
      <c r="AA1321" s="18" t="str">
        <f>IF(C1321="DM", "N/A", IF(Z1321="No","N/A",VLOOKUP(B1321,'Extension List'!$A$3:$R$1972,18,FALSE)))</f>
        <v>N/A</v>
      </c>
      <c r="AB1321" s="15" t="str">
        <f>IF(C1321="DM", "N/A", IF(Z1321="No","N/A",VLOOKUP(B1321,'Extension List'!$A$3:$T$1972,20,FALSE)))</f>
        <v>N/A</v>
      </c>
      <c r="AC1321" s="15" t="str">
        <f>IF(AA1321="N/A", "N/A", 0)</f>
        <v>N/A</v>
      </c>
      <c r="AD1321" s="16" t="str">
        <f>IF(AE1321="N/A", "N/A", AA1321-AE1321)</f>
        <v>N/A</v>
      </c>
      <c r="AE1321" s="16" t="str">
        <f>IF(AA1321="N/A", "N/A", IF(AC1321&gt;0, IF(AA1321&lt;13, ROUNDUP(0.25*AA1321,0), IF(AA1321&lt;26, ROUNDUP(0.4*AA1321,0), IF(AA1321&lt;51, ROUNDUP(0.6*AA1321,0), ROUNDUP(0.75*AA1321,0)))), "N/A"))</f>
        <v>N/A</v>
      </c>
      <c r="AF1321" s="16" t="str">
        <f>IF(AD1321="N/A","N/A", (AE1321*AC1321)+Q1321)</f>
        <v>N/A</v>
      </c>
      <c r="AG1321" s="16" t="str">
        <f>IF($AF1321="N/A", "N/A", "TBC")</f>
        <v>N/A</v>
      </c>
      <c r="AH1321" s="16" t="str">
        <f>IF($AF1321="N/A", "N/A", "TBC")</f>
        <v>N/A</v>
      </c>
      <c r="AI1321" s="16" t="str">
        <f>IF($AF1321="N/A","N/A",IF(AC1321&gt;1,"TBC","N/A"))</f>
        <v>N/A</v>
      </c>
      <c r="AJ1321" s="16" t="str">
        <f>IF($AF1321="N/A","N/A",IF(AC1321&gt;2,"TBC","N/A"))</f>
        <v>N/A</v>
      </c>
      <c r="AK1321" s="16" t="str">
        <f>IF($AF1321="N/A","N/A",IF(AC1321&gt;3,"TBC","N/A"))</f>
        <v>N/A</v>
      </c>
      <c r="AL1321" s="16" t="str">
        <f>IF(AC1321="N/A","N/A",IF(AC1321&gt;0,IF(SUM(AG1321:AK1321)&lt;&gt;AF1321,"CHECK","OK"),"N/A"))</f>
        <v>N/A</v>
      </c>
      <c r="AM1321" s="16" t="e">
        <f>IF(AD1321="N/A", L1321+T1321, L1321+AG1321)</f>
        <v>#VALUE!</v>
      </c>
      <c r="AN1321" s="16" t="str">
        <f>IF(AD1321="N/A", IF(U1321="N/A", "N/A", L1321+U1321), AD1321+AH1321)</f>
        <v>N/A</v>
      </c>
      <c r="AO1321" s="16" t="str">
        <f>IF(AD1321="N/A", IF(V1321="N/A", "N/A", L1321+V1321), IF(AI1321="N/A", "N/A", AD1321+AI1321))</f>
        <v>N/A</v>
      </c>
      <c r="AP1321" s="16" t="str">
        <f>IF(AD1321="N/A", IF(W1321="N/A", "N/A", L1321+W1321), IF(AJ1321="N/A", "N/A", AD1321+AJ1321))</f>
        <v>N/A</v>
      </c>
      <c r="AQ1321" s="16" t="str">
        <f>IF(AD1321="N/A", IF(X1321="N/A", "N/A", L1321+X1321), IF(AK1321="N/A", "N/A", AD1321+AK1321))</f>
        <v>N/A</v>
      </c>
      <c r="AR1321" s="15" t="s">
        <v>40</v>
      </c>
      <c r="AS1321" s="15" t="s">
        <v>40</v>
      </c>
      <c r="AT1321" s="15" t="s">
        <v>40</v>
      </c>
      <c r="AU1321" s="15" t="s">
        <v>40</v>
      </c>
      <c r="AV1321" s="15" t="s">
        <v>40</v>
      </c>
      <c r="AW1321" s="15" t="s">
        <v>40</v>
      </c>
      <c r="AX1321" s="15" t="s">
        <v>40</v>
      </c>
      <c r="AY1321" s="15" t="s">
        <v>40</v>
      </c>
      <c r="AZ1321" s="15" t="s">
        <v>40</v>
      </c>
      <c r="BA1321" s="15" t="s">
        <v>40</v>
      </c>
      <c r="BB1321" s="15" t="s">
        <v>40</v>
      </c>
      <c r="BC1321" s="15" t="s">
        <v>40</v>
      </c>
      <c r="BD1321" s="15" t="s">
        <v>40</v>
      </c>
      <c r="BE1321" s="15" t="s">
        <v>40</v>
      </c>
      <c r="BF1321" s="15" t="s">
        <v>40</v>
      </c>
      <c r="BG1321" s="15" t="s">
        <v>40</v>
      </c>
      <c r="BH1321" s="15" t="s">
        <v>40</v>
      </c>
      <c r="BJ1321" s="16" t="e">
        <f>IF(AR1321="R", $CA1321, IF(OR(AR1321="P", AR1321="T", AR1321="N"), 0, IF($C1321="DM", $T1321, IF(OR(AR1321="Y", AR1321="IR"),$AM1321,IF(AR1321="C", IF($BI1321="Y", IF($AF1321="N/A", $Q1321, $AF1321), IF($AG1321="N/A", $T1321,$AG1321)))))))</f>
        <v>#VALUE!</v>
      </c>
      <c r="BK1321" s="16" t="e">
        <f>IF(AS1321="R", $CA1321, IF(OR(AS1321="P", AS1321="T", AS1321="N"), 0, IF($C1321="DM", $T1321, IF(OR(AS1321="Y", AS1321="IR"),$AM1321,IF(AS1321="C", IF($BI1321="Y", IF($AF1321="N/A", $Q1321, $AF1321), IF($AG1321="N/A", $T1321,$AG1321)))))))</f>
        <v>#VALUE!</v>
      </c>
      <c r="BL1321" s="16" t="e">
        <f>IF(AT1321="R", $CA1321, IF(OR(AT1321="P", AT1321="T", AT1321="N"), 0, IF($C1321="DM", $T1321, IF(OR(AT1321="Y", AT1321="IR"),$AM1321,IF(AT1321="C", IF($BI1321="Y", IF($AF1321="N/A", $Q1321, $AF1321), IF($AG1321="N/A", $T1321,$AG1321)))))))</f>
        <v>#VALUE!</v>
      </c>
      <c r="BM1321" s="16" t="e">
        <f>IF(AU1321="R", $CA1321, IF(OR(AU1321="P", AU1321="T", AU1321="N"), 0, IF($C1321="DM", $T1321, IF(OR(AU1321="Y", AU1321="IR"),$AM1321,IF(AU1321="C", IF($BI1321="Y", IF($AF1321="N/A", $Q1321, $AF1321), IF($AG1321="N/A", $T1321,$AG1321)))))))</f>
        <v>#VALUE!</v>
      </c>
      <c r="BN1321" s="16" t="e">
        <f>IF(AV1321="R", $CA1321, IF(OR(AV1321="P", AV1321="T", AV1321="N"), 0, IF($C1321="DM", $T1321, IF(OR(AV1321="Y", AV1321="IR"),$AM1321,IF(AV1321="C", IF($BI1321="Y", IF($AF1321="N/A", $Q1321, $AF1321), IF($AG1321="N/A", $T1321,$AG1321)))))))</f>
        <v>#VALUE!</v>
      </c>
      <c r="BO1321" s="16" t="e">
        <f>IF(AW1321="R", $CA1321, IF(OR(AW1321="P", AW1321="T", AW1321="N"), 0, IF($C1321="DM", $T1321, IF(OR(AW1321="Y", AW1321="IR"),$AM1321,IF(AW1321="C", IF($BI1321="Y", IF($AF1321="N/A", $Q1321, $AF1321), IF($AG1321="N/A", $T1321,$AG1321)))))))</f>
        <v>#VALUE!</v>
      </c>
      <c r="BP1321" s="16" t="e">
        <f>IF(AX1321="R", $CA1321, IF(OR(AX1321="P", AX1321="T", AX1321="N"), 0, IF($C1321="DM", $T1321, IF(OR(AX1321="Y", AX1321="IR"),$AM1321,IF(AX1321="C", IF($BI1321="Y", IF($AF1321="N/A", $Q1321, $AF1321), IF($AG1321="N/A", $T1321,$AG1321)))))))</f>
        <v>#VALUE!</v>
      </c>
      <c r="BQ1321" s="16" t="e">
        <f>IF(AY1321="R", $CA1321, IF(OR(AY1321="P", AY1321="T", AY1321="N"), 0, IF($C1321="DM", $T1321, IF(OR(AY1321="Y", AY1321="IR"),$AM1321,IF(AY1321="C", IF($BI1321="Y", IF($AF1321="N/A", $Q1321, $AF1321), IF($AG1321="N/A", $T1321,$AG1321)))))))</f>
        <v>#VALUE!</v>
      </c>
      <c r="BR1321" s="16" t="e">
        <f>IF(AZ1321="R", $CA1321, IF(OR(AZ1321="P", AZ1321="T", AZ1321="N"), 0, IF($C1321="DM", $T1321, IF(OR(AZ1321="Y", AZ1321="IR"),$AM1321,IF(AZ1321="C", IF($BI1321="Y", IF($AF1321="N/A", $Q1321, $AF1321), IF($AG1321="N/A", $T1321,$AG1321)))))))</f>
        <v>#VALUE!</v>
      </c>
      <c r="BS1321" s="16" t="e">
        <f>IF(BA1321="R", $CA1321, IF(OR(BA1321="P", BA1321="T", BA1321="N"), 0, IF($C1321="DM", $T1321, IF(OR(BA1321="Y", BA1321="IR"),$AM1321,IF(BA1321="C", IF($BI1321="Y", IF($AF1321="N/A", $Q1321, $AF1321), IF($AG1321="N/A", $T1321,$AG1321)))))))</f>
        <v>#VALUE!</v>
      </c>
      <c r="BT1321" s="16" t="e">
        <f>IF(BB1321="R", $CA1321, IF(OR(BB1321="P", BB1321="T", BB1321="N"), 0, IF($C1321="DM", $T1321, IF(OR(BB1321="Y", BB1321="IR"),$AM1321,IF(BB1321="C", IF($BI1321="Y", IF($BA1321="C", IF($AF1321="N/A", $Q1321, $AF1321), IF($AF1321="N/A", $T1321, $AM1321)), IF($AG1321="N/A", $T1321,$AG1321)))))))</f>
        <v>#VALUE!</v>
      </c>
      <c r="BU1321" s="16" t="e">
        <f>IF(BC1321="R", $CA1321, IF(OR(BC1321="P", BC1321="T", BC1321="N"), 0, IF($C1321="DM", $T1321, IF(OR(BC1321="Y", BC1321="IR"),$AM1321,IF(BC1321="C", IF($BI1321="Y", IF($BA1321="C", IF($AF1321="N/A", $Q1321, $AF1321), IF($AF1321="N/A", $T1321, $AM1321)), IF($AG1321="N/A", $T1321,$AG1321)))))))</f>
        <v>#VALUE!</v>
      </c>
      <c r="BV1321" s="16" t="e">
        <f>IF(BD1321="R", $CA1321, IF(OR(BD1321="P", BD1321="T", BD1321="N"), 0, IF($C1321="DM", $T1321, IF(OR(BD1321="Y", BD1321="IR"),$AM1321,IF(BD1321="C", IF($BI1321="Y", IF($BA1321="C", IF($AF1321="N/A", $Q1321, $AF1321), IF($AF1321="N/A", $T1321, $AM1321)), IF($AG1321="N/A", $T1321,$AG1321)))))))</f>
        <v>#VALUE!</v>
      </c>
      <c r="BW1321" s="16" t="e">
        <f>IF(BE1321="R", $CA1321, IF(OR(BE1321="P", BE1321="T", BE1321="N"), 0, IF($C1321="DM", $T1321, IF(OR(BE1321="Y", BE1321="IR"),$AM1321,IF(BE1321="C", IF($BI1321="Y", IF($BA1321="C", IF($AF1321="N/A", $Q1321, $AF1321), IF($AF1321="N/A", $T1321, $AM1321)), IF($AG1321="N/A", $T1321,$AG1321)))))))</f>
        <v>#VALUE!</v>
      </c>
      <c r="BX1321" s="16" t="e">
        <f>IF(BF1321="R", $CA1321, IF(OR(BF1321="P", BF1321="T", BF1321="N"), 0, IF($C1321="DM", $T1321, IF(OR(BF1321="Y", BF1321="IR"),$AM1321,IF(BF1321="C", IF($BI1321="Y", IF($BA1321="C", IF($AF1321="N/A", $Q1321, $AF1321), IF($AF1321="N/A", $T1321, $AM1321)), IF($AG1321="N/A", $T1321,$AG1321)))))))</f>
        <v>#VALUE!</v>
      </c>
      <c r="BY1321" s="16" t="e">
        <f>IF(BG1321="R", $CA1321, IF(OR(BG1321="P", BG1321="T", BG1321="N"), 0, IF($C1321="DM", $T1321, IF(OR(BG1321="Y", BG1321="IR"),$AM1321,IF(BG1321="C", IF($BI1321="Y", IF($BA1321="C", IF($AF1321="N/A", $Q1321, $AF1321), IF($AF1321="N/A", $T1321, $AM1321)), IF($AG1321="N/A", $T1321,$AG1321)))))))</f>
        <v>#VALUE!</v>
      </c>
      <c r="BZ1321" s="16" t="e">
        <f>IF(BH1321="R", $CA1321, IF(OR(BH1321="P", BH1321="T", BH1321="N"), 0, IF($C1321="DM", $T1321, IF(OR(BH1321="Y", BH1321="IR"),$AM1321,IF(BH1321="C", IF($BI1321="Y", IF($BA1321="C", IF($AF1321="N/A", $Q1321, $AF1321), IF($AF1321="N/A", $T1321, $AM1321)), IF($AG1321="N/A", $T1321,$AG1321)))))))</f>
        <v>#VALUE!</v>
      </c>
      <c r="CA1321" s="15" t="s">
        <v>75</v>
      </c>
      <c r="CB1321" s="16" t="e">
        <f>BZ1321</f>
        <v>#VALUE!</v>
      </c>
      <c r="CC1321" s="15" t="str">
        <f>IF(OR($BH1321="T", $BH1321="R"), 0, IF($BH1321="C", IF($BI1321="Y", IF($BA1321="C", 0, IF(AF1321="N/A", Q1321-T1321, AF1321-AG1321)), IF($AF1321="N/A", U1321, AH1321)), AN1321))</f>
        <v>N/A</v>
      </c>
      <c r="CD1321" s="15" t="str">
        <f>IF(OR($BH1321="T", $BH1321="R"), 0, IF($BH1321="C", IF($BI1321="Y", 0, IF($AF1321="N/A", V1321, AI1321)), AO1321))</f>
        <v>N/A</v>
      </c>
      <c r="CE1321" s="15" t="str">
        <f>IF(OR($BH1321="T", $BH1321="R"), 0, IF($BH1321="C", IF($BI1321="Y", 0, IF($AF1321="N/A", W1321, AJ1321)), AP1321))</f>
        <v>N/A</v>
      </c>
      <c r="CF1321" s="15" t="str">
        <f>IF(OR($BH1321="T", $BH1321="R"), 0, IF($BH1321="C", IF($BI1321="Y", 0, IF($AF1321="N/A", X1321, AK1321)), AQ1321))</f>
        <v>N/A</v>
      </c>
    </row>
    <row r="1322" spans="1:84" x14ac:dyDescent="0.25">
      <c r="A1322" s="14">
        <v>6299</v>
      </c>
      <c r="B1322" s="15"/>
      <c r="C1322" s="15"/>
      <c r="D1322" s="15"/>
      <c r="E1322" s="15" t="e">
        <f>VLOOKUP(B1322, 'Rookie Year'!$A$2:$B$55679,2,FALSE)</f>
        <v>#N/A</v>
      </c>
      <c r="F1322" s="15">
        <v>2024</v>
      </c>
      <c r="G1322" s="15" t="s">
        <v>42</v>
      </c>
      <c r="H1322" s="15"/>
      <c r="I1322" s="16"/>
      <c r="J1322" s="15"/>
      <c r="K1322" s="17">
        <f>IF(AND(G1322&lt;&gt;"N",R1322="N/A"), IF(I1322&lt;4, 0, 0.25),IF(I1322=1, IF(J1322=1,0.25, 0.25), IF(I1322&lt;13, 0.25, IF(I1322&lt;26, 0.4, IF(I1322&lt;51, 0.6, 0.75)))))</f>
        <v>0.25</v>
      </c>
      <c r="L1322" s="16">
        <f>I1322-M1322</f>
        <v>0</v>
      </c>
      <c r="M1322" s="16">
        <f>ROUNDUP(I1322*K1322,0)</f>
        <v>0</v>
      </c>
      <c r="N1322" s="16">
        <f>M1322*J1322</f>
        <v>0</v>
      </c>
      <c r="O1322" s="16">
        <v>0</v>
      </c>
      <c r="P1322" s="16">
        <v>0</v>
      </c>
      <c r="Q1322" s="16">
        <f>N1322-O1322-P1322</f>
        <v>0</v>
      </c>
      <c r="R1322" s="15" t="s">
        <v>75</v>
      </c>
      <c r="S1322" s="15">
        <f>IF(R1322="N/A", J1322-($B$1-F1322), J1322-($B$1-R1322))</f>
        <v>0</v>
      </c>
      <c r="T1322" s="16" t="str">
        <f>IF($S1322&lt;1, "N/A", $M1322)</f>
        <v>N/A</v>
      </c>
      <c r="U1322" s="16" t="str">
        <f>IF($S1322&lt;2, "N/A", $M1322)</f>
        <v>N/A</v>
      </c>
      <c r="V1322" s="16" t="str">
        <f>IF($S1322&lt;3, "N/A", $M1322)</f>
        <v>N/A</v>
      </c>
      <c r="W1322" s="16" t="str">
        <f>IF($S1322&lt;4, "N/A", $M1322)</f>
        <v>N/A</v>
      </c>
      <c r="X1322" s="16" t="str">
        <f>IF($S1322&lt;5, "N/A", $M1322)</f>
        <v>N/A</v>
      </c>
      <c r="Y1322" s="15" t="str">
        <f>IF(SUM(T1322:X1322)&lt;&gt;Q1322, "CHECK", "OK")</f>
        <v>OK</v>
      </c>
      <c r="Z1322" s="15" t="str">
        <f>IF(F1322=$B$1, "No", IF(S1322=1, "Yes", "No"))</f>
        <v>No</v>
      </c>
      <c r="AA1322" s="18" t="str">
        <f>IF(C1322="DM", "N/A", IF(Z1322="No","N/A",VLOOKUP(B1322,'Extension List'!$A$3:$R$1972,18,FALSE)))</f>
        <v>N/A</v>
      </c>
      <c r="AB1322" s="15" t="str">
        <f>IF(C1322="DM", "N/A", IF(Z1322="No","N/A",VLOOKUP(B1322,'Extension List'!$A$3:$T$1972,20,FALSE)))</f>
        <v>N/A</v>
      </c>
      <c r="AC1322" s="15" t="str">
        <f>IF(AA1322="N/A", "N/A", 0)</f>
        <v>N/A</v>
      </c>
      <c r="AD1322" s="16" t="str">
        <f>IF(AE1322="N/A", "N/A", AA1322-AE1322)</f>
        <v>N/A</v>
      </c>
      <c r="AE1322" s="16" t="str">
        <f>IF(AA1322="N/A", "N/A", IF(AC1322&gt;0, IF(AA1322&lt;13, ROUNDUP(0.25*AA1322,0), IF(AA1322&lt;26, ROUNDUP(0.4*AA1322,0), IF(AA1322&lt;51, ROUNDUP(0.6*AA1322,0), ROUNDUP(0.75*AA1322,0)))), "N/A"))</f>
        <v>N/A</v>
      </c>
      <c r="AF1322" s="16" t="str">
        <f>IF(AD1322="N/A","N/A", (AE1322*AC1322)+Q1322)</f>
        <v>N/A</v>
      </c>
      <c r="AG1322" s="16" t="str">
        <f>IF($AF1322="N/A", "N/A", "TBC")</f>
        <v>N/A</v>
      </c>
      <c r="AH1322" s="16" t="str">
        <f>IF($AF1322="N/A", "N/A", "TBC")</f>
        <v>N/A</v>
      </c>
      <c r="AI1322" s="16" t="str">
        <f>IF($AF1322="N/A","N/A",IF(AC1322&gt;1,"TBC","N/A"))</f>
        <v>N/A</v>
      </c>
      <c r="AJ1322" s="16" t="str">
        <f>IF($AF1322="N/A","N/A",IF(AC1322&gt;2,"TBC","N/A"))</f>
        <v>N/A</v>
      </c>
      <c r="AK1322" s="16" t="str">
        <f>IF($AF1322="N/A","N/A",IF(AC1322&gt;3,"TBC","N/A"))</f>
        <v>N/A</v>
      </c>
      <c r="AL1322" s="16" t="str">
        <f>IF(AC1322="N/A","N/A",IF(AC1322&gt;0,IF(SUM(AG1322:AK1322)&lt;&gt;AF1322,"CHECK","OK"),"N/A"))</f>
        <v>N/A</v>
      </c>
      <c r="AM1322" s="16" t="e">
        <f>IF(AD1322="N/A", L1322+T1322, L1322+AG1322)</f>
        <v>#VALUE!</v>
      </c>
      <c r="AN1322" s="16" t="str">
        <f>IF(AD1322="N/A", IF(U1322="N/A", "N/A", L1322+U1322), AD1322+AH1322)</f>
        <v>N/A</v>
      </c>
      <c r="AO1322" s="16" t="str">
        <f>IF(AD1322="N/A", IF(V1322="N/A", "N/A", L1322+V1322), IF(AI1322="N/A", "N/A", AD1322+AI1322))</f>
        <v>N/A</v>
      </c>
      <c r="AP1322" s="16" t="str">
        <f>IF(AD1322="N/A", IF(W1322="N/A", "N/A", L1322+W1322), IF(AJ1322="N/A", "N/A", AD1322+AJ1322))</f>
        <v>N/A</v>
      </c>
      <c r="AQ1322" s="16" t="str">
        <f>IF(AD1322="N/A", IF(X1322="N/A", "N/A", L1322+X1322), IF(AK1322="N/A", "N/A", AD1322+AK1322))</f>
        <v>N/A</v>
      </c>
      <c r="AR1322" s="15" t="s">
        <v>40</v>
      </c>
      <c r="AS1322" s="15" t="s">
        <v>40</v>
      </c>
      <c r="AT1322" s="15" t="s">
        <v>40</v>
      </c>
      <c r="AU1322" s="15" t="s">
        <v>40</v>
      </c>
      <c r="AV1322" s="15" t="s">
        <v>40</v>
      </c>
      <c r="AW1322" s="15" t="s">
        <v>40</v>
      </c>
      <c r="AX1322" s="15" t="s">
        <v>40</v>
      </c>
      <c r="AY1322" s="15" t="s">
        <v>40</v>
      </c>
      <c r="AZ1322" s="15" t="s">
        <v>40</v>
      </c>
      <c r="BA1322" s="15" t="s">
        <v>40</v>
      </c>
      <c r="BB1322" s="15" t="s">
        <v>40</v>
      </c>
      <c r="BC1322" s="15" t="s">
        <v>40</v>
      </c>
      <c r="BD1322" s="15" t="s">
        <v>40</v>
      </c>
      <c r="BE1322" s="15" t="s">
        <v>40</v>
      </c>
      <c r="BF1322" s="15" t="s">
        <v>40</v>
      </c>
      <c r="BG1322" s="15" t="s">
        <v>40</v>
      </c>
      <c r="BH1322" s="15" t="s">
        <v>40</v>
      </c>
      <c r="BJ1322" s="16" t="e">
        <f>IF(AR1322="R", $CA1322, IF(OR(AR1322="P", AR1322="T", AR1322="N"), 0, IF($C1322="DM", $T1322, IF(OR(AR1322="Y", AR1322="IR"),$AM1322,IF(AR1322="C", IF($BI1322="Y", IF($AF1322="N/A", $Q1322, $AF1322), IF($AG1322="N/A", $T1322,$AG1322)))))))</f>
        <v>#VALUE!</v>
      </c>
      <c r="BK1322" s="16" t="e">
        <f>IF(AS1322="R", $CA1322, IF(OR(AS1322="P", AS1322="T", AS1322="N"), 0, IF($C1322="DM", $T1322, IF(OR(AS1322="Y", AS1322="IR"),$AM1322,IF(AS1322="C", IF($BI1322="Y", IF($AF1322="N/A", $Q1322, $AF1322), IF($AG1322="N/A", $T1322,$AG1322)))))))</f>
        <v>#VALUE!</v>
      </c>
      <c r="BL1322" s="16" t="e">
        <f>IF(AT1322="R", $CA1322, IF(OR(AT1322="P", AT1322="T", AT1322="N"), 0, IF($C1322="DM", $T1322, IF(OR(AT1322="Y", AT1322="IR"),$AM1322,IF(AT1322="C", IF($BI1322="Y", IF($AF1322="N/A", $Q1322, $AF1322), IF($AG1322="N/A", $T1322,$AG1322)))))))</f>
        <v>#VALUE!</v>
      </c>
      <c r="BM1322" s="16" t="e">
        <f>IF(AU1322="R", $CA1322, IF(OR(AU1322="P", AU1322="T", AU1322="N"), 0, IF($C1322="DM", $T1322, IF(OR(AU1322="Y", AU1322="IR"),$AM1322,IF(AU1322="C", IF($BI1322="Y", IF($AF1322="N/A", $Q1322, $AF1322), IF($AG1322="N/A", $T1322,$AG1322)))))))</f>
        <v>#VALUE!</v>
      </c>
      <c r="BN1322" s="16" t="e">
        <f>IF(AV1322="R", $CA1322, IF(OR(AV1322="P", AV1322="T", AV1322="N"), 0, IF($C1322="DM", $T1322, IF(OR(AV1322="Y", AV1322="IR"),$AM1322,IF(AV1322="C", IF($BI1322="Y", IF($AF1322="N/A", $Q1322, $AF1322), IF($AG1322="N/A", $T1322,$AG1322)))))))</f>
        <v>#VALUE!</v>
      </c>
      <c r="BO1322" s="16" t="e">
        <f>IF(AW1322="R", $CA1322, IF(OR(AW1322="P", AW1322="T", AW1322="N"), 0, IF($C1322="DM", $T1322, IF(OR(AW1322="Y", AW1322="IR"),$AM1322,IF(AW1322="C", IF($BI1322="Y", IF($AF1322="N/A", $Q1322, $AF1322), IF($AG1322="N/A", $T1322,$AG1322)))))))</f>
        <v>#VALUE!</v>
      </c>
      <c r="BP1322" s="16" t="e">
        <f>IF(AX1322="R", $CA1322, IF(OR(AX1322="P", AX1322="T", AX1322="N"), 0, IF($C1322="DM", $T1322, IF(OR(AX1322="Y", AX1322="IR"),$AM1322,IF(AX1322="C", IF($BI1322="Y", IF($AF1322="N/A", $Q1322, $AF1322), IF($AG1322="N/A", $T1322,$AG1322)))))))</f>
        <v>#VALUE!</v>
      </c>
      <c r="BQ1322" s="16" t="e">
        <f>IF(AY1322="R", $CA1322, IF(OR(AY1322="P", AY1322="T", AY1322="N"), 0, IF($C1322="DM", $T1322, IF(OR(AY1322="Y", AY1322="IR"),$AM1322,IF(AY1322="C", IF($BI1322="Y", IF($AF1322="N/A", $Q1322, $AF1322), IF($AG1322="N/A", $T1322,$AG1322)))))))</f>
        <v>#VALUE!</v>
      </c>
      <c r="BR1322" s="16" t="e">
        <f>IF(AZ1322="R", $CA1322, IF(OR(AZ1322="P", AZ1322="T", AZ1322="N"), 0, IF($C1322="DM", $T1322, IF(OR(AZ1322="Y", AZ1322="IR"),$AM1322,IF(AZ1322="C", IF($BI1322="Y", IF($AF1322="N/A", $Q1322, $AF1322), IF($AG1322="N/A", $T1322,$AG1322)))))))</f>
        <v>#VALUE!</v>
      </c>
      <c r="BS1322" s="16" t="e">
        <f>IF(BA1322="R", $CA1322, IF(OR(BA1322="P", BA1322="T", BA1322="N"), 0, IF($C1322="DM", $T1322, IF(OR(BA1322="Y", BA1322="IR"),$AM1322,IF(BA1322="C", IF($BI1322="Y", IF($AF1322="N/A", $Q1322, $AF1322), IF($AG1322="N/A", $T1322,$AG1322)))))))</f>
        <v>#VALUE!</v>
      </c>
      <c r="BT1322" s="16" t="e">
        <f>IF(BB1322="R", $CA1322, IF(OR(BB1322="P", BB1322="T", BB1322="N"), 0, IF($C1322="DM", $T1322, IF(OR(BB1322="Y", BB1322="IR"),$AM1322,IF(BB1322="C", IF($BI1322="Y", IF($BA1322="C", IF($AF1322="N/A", $Q1322, $AF1322), IF($AF1322="N/A", $T1322, $AM1322)), IF($AG1322="N/A", $T1322,$AG1322)))))))</f>
        <v>#VALUE!</v>
      </c>
      <c r="BU1322" s="16" t="e">
        <f>IF(BC1322="R", $CA1322, IF(OR(BC1322="P", BC1322="T", BC1322="N"), 0, IF($C1322="DM", $T1322, IF(OR(BC1322="Y", BC1322="IR"),$AM1322,IF(BC1322="C", IF($BI1322="Y", IF($BA1322="C", IF($AF1322="N/A", $Q1322, $AF1322), IF($AF1322="N/A", $T1322, $AM1322)), IF($AG1322="N/A", $T1322,$AG1322)))))))</f>
        <v>#VALUE!</v>
      </c>
      <c r="BV1322" s="16" t="e">
        <f>IF(BD1322="R", $CA1322, IF(OR(BD1322="P", BD1322="T", BD1322="N"), 0, IF($C1322="DM", $T1322, IF(OR(BD1322="Y", BD1322="IR"),$AM1322,IF(BD1322="C", IF($BI1322="Y", IF($BA1322="C", IF($AF1322="N/A", $Q1322, $AF1322), IF($AF1322="N/A", $T1322, $AM1322)), IF($AG1322="N/A", $T1322,$AG1322)))))))</f>
        <v>#VALUE!</v>
      </c>
      <c r="BW1322" s="16" t="e">
        <f>IF(BE1322="R", $CA1322, IF(OR(BE1322="P", BE1322="T", BE1322="N"), 0, IF($C1322="DM", $T1322, IF(OR(BE1322="Y", BE1322="IR"),$AM1322,IF(BE1322="C", IF($BI1322="Y", IF($BA1322="C", IF($AF1322="N/A", $Q1322, $AF1322), IF($AF1322="N/A", $T1322, $AM1322)), IF($AG1322="N/A", $T1322,$AG1322)))))))</f>
        <v>#VALUE!</v>
      </c>
      <c r="BX1322" s="16" t="e">
        <f>IF(BF1322="R", $CA1322, IF(OR(BF1322="P", BF1322="T", BF1322="N"), 0, IF($C1322="DM", $T1322, IF(OR(BF1322="Y", BF1322="IR"),$AM1322,IF(BF1322="C", IF($BI1322="Y", IF($BA1322="C", IF($AF1322="N/A", $Q1322, $AF1322), IF($AF1322="N/A", $T1322, $AM1322)), IF($AG1322="N/A", $T1322,$AG1322)))))))</f>
        <v>#VALUE!</v>
      </c>
      <c r="BY1322" s="16" t="e">
        <f>IF(BG1322="R", $CA1322, IF(OR(BG1322="P", BG1322="T", BG1322="N"), 0, IF($C1322="DM", $T1322, IF(OR(BG1322="Y", BG1322="IR"),$AM1322,IF(BG1322="C", IF($BI1322="Y", IF($BA1322="C", IF($AF1322="N/A", $Q1322, $AF1322), IF($AF1322="N/A", $T1322, $AM1322)), IF($AG1322="N/A", $T1322,$AG1322)))))))</f>
        <v>#VALUE!</v>
      </c>
      <c r="BZ1322" s="16" t="e">
        <f>IF(BH1322="R", $CA1322, IF(OR(BH1322="P", BH1322="T", BH1322="N"), 0, IF($C1322="DM", $T1322, IF(OR(BH1322="Y", BH1322="IR"),$AM1322,IF(BH1322="C", IF($BI1322="Y", IF($BA1322="C", IF($AF1322="N/A", $Q1322, $AF1322), IF($AF1322="N/A", $T1322, $AM1322)), IF($AG1322="N/A", $T1322,$AG1322)))))))</f>
        <v>#VALUE!</v>
      </c>
      <c r="CA1322" s="15" t="s">
        <v>75</v>
      </c>
      <c r="CB1322" s="16" t="e">
        <f>BZ1322</f>
        <v>#VALUE!</v>
      </c>
      <c r="CC1322" s="15" t="str">
        <f>IF(OR($BH1322="T", $BH1322="R"), 0, IF($BH1322="C", IF($BI1322="Y", IF($BA1322="C", 0, IF(AF1322="N/A", Q1322-T1322, AF1322-AG1322)), IF($AF1322="N/A", U1322, AH1322)), AN1322))</f>
        <v>N/A</v>
      </c>
      <c r="CD1322" s="15" t="str">
        <f>IF(OR($BH1322="T", $BH1322="R"), 0, IF($BH1322="C", IF($BI1322="Y", 0, IF($AF1322="N/A", V1322, AI1322)), AO1322))</f>
        <v>N/A</v>
      </c>
      <c r="CE1322" s="15" t="str">
        <f>IF(OR($BH1322="T", $BH1322="R"), 0, IF($BH1322="C", IF($BI1322="Y", 0, IF($AF1322="N/A", W1322, AJ1322)), AP1322))</f>
        <v>N/A</v>
      </c>
      <c r="CF1322" s="15" t="str">
        <f>IF(OR($BH1322="T", $BH1322="R"), 0, IF($BH1322="C", IF($BI1322="Y", 0, IF($AF1322="N/A", X1322, AK1322)), AQ1322))</f>
        <v>N/A</v>
      </c>
    </row>
    <row r="1323" spans="1:84" x14ac:dyDescent="0.25">
      <c r="A1323" s="14">
        <v>6300</v>
      </c>
      <c r="B1323" s="15"/>
      <c r="C1323" s="15"/>
      <c r="D1323" s="15"/>
      <c r="E1323" s="15" t="e">
        <f>VLOOKUP(B1323, 'Rookie Year'!$A$2:$B$55679,2,FALSE)</f>
        <v>#N/A</v>
      </c>
      <c r="F1323" s="15">
        <v>2024</v>
      </c>
      <c r="G1323" s="15" t="s">
        <v>42</v>
      </c>
      <c r="H1323" s="15"/>
      <c r="I1323" s="16"/>
      <c r="J1323" s="15"/>
      <c r="K1323" s="17">
        <f>IF(AND(G1323&lt;&gt;"N",R1323="N/A"), IF(I1323&lt;4, 0, 0.25),IF(I1323=1, IF(J1323=1,0.25, 0.25), IF(I1323&lt;13, 0.25, IF(I1323&lt;26, 0.4, IF(I1323&lt;51, 0.6, 0.75)))))</f>
        <v>0.25</v>
      </c>
      <c r="L1323" s="16">
        <f>I1323-M1323</f>
        <v>0</v>
      </c>
      <c r="M1323" s="16">
        <f>ROUNDUP(I1323*K1323,0)</f>
        <v>0</v>
      </c>
      <c r="N1323" s="16">
        <f>M1323*J1323</f>
        <v>0</v>
      </c>
      <c r="O1323" s="16">
        <v>0</v>
      </c>
      <c r="P1323" s="16">
        <v>0</v>
      </c>
      <c r="Q1323" s="16">
        <f>N1323-O1323-P1323</f>
        <v>0</v>
      </c>
      <c r="R1323" s="15" t="s">
        <v>75</v>
      </c>
      <c r="S1323" s="15">
        <f>IF(R1323="N/A", J1323-($B$1-F1323), J1323-($B$1-R1323))</f>
        <v>0</v>
      </c>
      <c r="T1323" s="16" t="str">
        <f>IF($S1323&lt;1, "N/A", $M1323)</f>
        <v>N/A</v>
      </c>
      <c r="U1323" s="16" t="str">
        <f>IF($S1323&lt;2, "N/A", $M1323)</f>
        <v>N/A</v>
      </c>
      <c r="V1323" s="16" t="str">
        <f>IF($S1323&lt;3, "N/A", $M1323)</f>
        <v>N/A</v>
      </c>
      <c r="W1323" s="16" t="str">
        <f>IF($S1323&lt;4, "N/A", $M1323)</f>
        <v>N/A</v>
      </c>
      <c r="X1323" s="16" t="str">
        <f>IF($S1323&lt;5, "N/A", $M1323)</f>
        <v>N/A</v>
      </c>
      <c r="Y1323" s="15" t="str">
        <f>IF(SUM(T1323:X1323)&lt;&gt;Q1323, "CHECK", "OK")</f>
        <v>OK</v>
      </c>
      <c r="Z1323" s="15" t="str">
        <f>IF(F1323=$B$1, "No", IF(S1323=1, "Yes", "No"))</f>
        <v>No</v>
      </c>
      <c r="AA1323" s="18" t="str">
        <f>IF(C1323="DM", "N/A", IF(Z1323="No","N/A",VLOOKUP(B1323,'Extension List'!$A$3:$R$1972,18,FALSE)))</f>
        <v>N/A</v>
      </c>
      <c r="AB1323" s="15" t="str">
        <f>IF(C1323="DM", "N/A", IF(Z1323="No","N/A",VLOOKUP(B1323,'Extension List'!$A$3:$T$1972,20,FALSE)))</f>
        <v>N/A</v>
      </c>
      <c r="AC1323" s="15" t="str">
        <f>IF(AA1323="N/A", "N/A", 0)</f>
        <v>N/A</v>
      </c>
      <c r="AD1323" s="16" t="str">
        <f>IF(AE1323="N/A", "N/A", AA1323-AE1323)</f>
        <v>N/A</v>
      </c>
      <c r="AE1323" s="16" t="str">
        <f>IF(AA1323="N/A", "N/A", IF(AC1323&gt;0, IF(AA1323&lt;13, ROUNDUP(0.25*AA1323,0), IF(AA1323&lt;26, ROUNDUP(0.4*AA1323,0), IF(AA1323&lt;51, ROUNDUP(0.6*AA1323,0), ROUNDUP(0.75*AA1323,0)))), "N/A"))</f>
        <v>N/A</v>
      </c>
      <c r="AF1323" s="16" t="str">
        <f>IF(AD1323="N/A","N/A", (AE1323*AC1323)+Q1323)</f>
        <v>N/A</v>
      </c>
      <c r="AG1323" s="16" t="str">
        <f>IF($AF1323="N/A", "N/A", "TBC")</f>
        <v>N/A</v>
      </c>
      <c r="AH1323" s="16" t="str">
        <f>IF($AF1323="N/A", "N/A", "TBC")</f>
        <v>N/A</v>
      </c>
      <c r="AI1323" s="16" t="str">
        <f>IF($AF1323="N/A","N/A",IF(AC1323&gt;1,"TBC","N/A"))</f>
        <v>N/A</v>
      </c>
      <c r="AJ1323" s="16" t="str">
        <f>IF($AF1323="N/A","N/A",IF(AC1323&gt;2,"TBC","N/A"))</f>
        <v>N/A</v>
      </c>
      <c r="AK1323" s="16" t="str">
        <f>IF($AF1323="N/A","N/A",IF(AC1323&gt;3,"TBC","N/A"))</f>
        <v>N/A</v>
      </c>
      <c r="AL1323" s="16" t="str">
        <f>IF(AC1323="N/A","N/A",IF(AC1323&gt;0,IF(SUM(AG1323:AK1323)&lt;&gt;AF1323,"CHECK","OK"),"N/A"))</f>
        <v>N/A</v>
      </c>
      <c r="AM1323" s="16" t="e">
        <f>IF(AD1323="N/A", L1323+T1323, L1323+AG1323)</f>
        <v>#VALUE!</v>
      </c>
      <c r="AN1323" s="16" t="str">
        <f>IF(AD1323="N/A", IF(U1323="N/A", "N/A", L1323+U1323), AD1323+AH1323)</f>
        <v>N/A</v>
      </c>
      <c r="AO1323" s="16" t="str">
        <f>IF(AD1323="N/A", IF(V1323="N/A", "N/A", L1323+V1323), IF(AI1323="N/A", "N/A", AD1323+AI1323))</f>
        <v>N/A</v>
      </c>
      <c r="AP1323" s="16" t="str">
        <f>IF(AD1323="N/A", IF(W1323="N/A", "N/A", L1323+W1323), IF(AJ1323="N/A", "N/A", AD1323+AJ1323))</f>
        <v>N/A</v>
      </c>
      <c r="AQ1323" s="16" t="str">
        <f>IF(AD1323="N/A", IF(X1323="N/A", "N/A", L1323+X1323), IF(AK1323="N/A", "N/A", AD1323+AK1323))</f>
        <v>N/A</v>
      </c>
      <c r="AR1323" s="15" t="s">
        <v>40</v>
      </c>
      <c r="AS1323" s="15" t="s">
        <v>40</v>
      </c>
      <c r="AT1323" s="15" t="s">
        <v>40</v>
      </c>
      <c r="AU1323" s="15" t="s">
        <v>40</v>
      </c>
      <c r="AV1323" s="15" t="s">
        <v>40</v>
      </c>
      <c r="AW1323" s="15" t="s">
        <v>40</v>
      </c>
      <c r="AX1323" s="15" t="s">
        <v>40</v>
      </c>
      <c r="AY1323" s="15" t="s">
        <v>40</v>
      </c>
      <c r="AZ1323" s="15" t="s">
        <v>40</v>
      </c>
      <c r="BA1323" s="15" t="s">
        <v>40</v>
      </c>
      <c r="BB1323" s="15" t="s">
        <v>40</v>
      </c>
      <c r="BC1323" s="15" t="s">
        <v>40</v>
      </c>
      <c r="BD1323" s="15" t="s">
        <v>40</v>
      </c>
      <c r="BE1323" s="15" t="s">
        <v>40</v>
      </c>
      <c r="BF1323" s="15" t="s">
        <v>40</v>
      </c>
      <c r="BG1323" s="15" t="s">
        <v>40</v>
      </c>
      <c r="BH1323" s="15" t="s">
        <v>40</v>
      </c>
      <c r="BJ1323" s="16" t="e">
        <f>IF(AR1323="R", $CA1323, IF(OR(AR1323="P", AR1323="T", AR1323="N"), 0, IF($C1323="DM", $T1323, IF(OR(AR1323="Y", AR1323="IR"),$AM1323,IF(AR1323="C", IF($BI1323="Y", IF($AF1323="N/A", $Q1323, $AF1323), IF($AG1323="N/A", $T1323,$AG1323)))))))</f>
        <v>#VALUE!</v>
      </c>
      <c r="BK1323" s="16" t="e">
        <f>IF(AS1323="R", $CA1323, IF(OR(AS1323="P", AS1323="T", AS1323="N"), 0, IF($C1323="DM", $T1323, IF(OR(AS1323="Y", AS1323="IR"),$AM1323,IF(AS1323="C", IF($BI1323="Y", IF($AF1323="N/A", $Q1323, $AF1323), IF($AG1323="N/A", $T1323,$AG1323)))))))</f>
        <v>#VALUE!</v>
      </c>
      <c r="BL1323" s="16" t="e">
        <f>IF(AT1323="R", $CA1323, IF(OR(AT1323="P", AT1323="T", AT1323="N"), 0, IF($C1323="DM", $T1323, IF(OR(AT1323="Y", AT1323="IR"),$AM1323,IF(AT1323="C", IF($BI1323="Y", IF($AF1323="N/A", $Q1323, $AF1323), IF($AG1323="N/A", $T1323,$AG1323)))))))</f>
        <v>#VALUE!</v>
      </c>
      <c r="BM1323" s="16" t="e">
        <f>IF(AU1323="R", $CA1323, IF(OR(AU1323="P", AU1323="T", AU1323="N"), 0, IF($C1323="DM", $T1323, IF(OR(AU1323="Y", AU1323="IR"),$AM1323,IF(AU1323="C", IF($BI1323="Y", IF($AF1323="N/A", $Q1323, $AF1323), IF($AG1323="N/A", $T1323,$AG1323)))))))</f>
        <v>#VALUE!</v>
      </c>
      <c r="BN1323" s="16" t="e">
        <f>IF(AV1323="R", $CA1323, IF(OR(AV1323="P", AV1323="T", AV1323="N"), 0, IF($C1323="DM", $T1323, IF(OR(AV1323="Y", AV1323="IR"),$AM1323,IF(AV1323="C", IF($BI1323="Y", IF($AF1323="N/A", $Q1323, $AF1323), IF($AG1323="N/A", $T1323,$AG1323)))))))</f>
        <v>#VALUE!</v>
      </c>
      <c r="BO1323" s="16" t="e">
        <f>IF(AW1323="R", $CA1323, IF(OR(AW1323="P", AW1323="T", AW1323="N"), 0, IF($C1323="DM", $T1323, IF(OR(AW1323="Y", AW1323="IR"),$AM1323,IF(AW1323="C", IF($BI1323="Y", IF($AF1323="N/A", $Q1323, $AF1323), IF($AG1323="N/A", $T1323,$AG1323)))))))</f>
        <v>#VALUE!</v>
      </c>
      <c r="BP1323" s="16" t="e">
        <f>IF(AX1323="R", $CA1323, IF(OR(AX1323="P", AX1323="T", AX1323="N"), 0, IF($C1323="DM", $T1323, IF(OR(AX1323="Y", AX1323="IR"),$AM1323,IF(AX1323="C", IF($BI1323="Y", IF($AF1323="N/A", $Q1323, $AF1323), IF($AG1323="N/A", $T1323,$AG1323)))))))</f>
        <v>#VALUE!</v>
      </c>
      <c r="BQ1323" s="16" t="e">
        <f>IF(AY1323="R", $CA1323, IF(OR(AY1323="P", AY1323="T", AY1323="N"), 0, IF($C1323="DM", $T1323, IF(OR(AY1323="Y", AY1323="IR"),$AM1323,IF(AY1323="C", IF($BI1323="Y", IF($AF1323="N/A", $Q1323, $AF1323), IF($AG1323="N/A", $T1323,$AG1323)))))))</f>
        <v>#VALUE!</v>
      </c>
      <c r="BR1323" s="16" t="e">
        <f>IF(AZ1323="R", $CA1323, IF(OR(AZ1323="P", AZ1323="T", AZ1323="N"), 0, IF($C1323="DM", $T1323, IF(OR(AZ1323="Y", AZ1323="IR"),$AM1323,IF(AZ1323="C", IF($BI1323="Y", IF($AF1323="N/A", $Q1323, $AF1323), IF($AG1323="N/A", $T1323,$AG1323)))))))</f>
        <v>#VALUE!</v>
      </c>
      <c r="BS1323" s="16" t="e">
        <f>IF(BA1323="R", $CA1323, IF(OR(BA1323="P", BA1323="T", BA1323="N"), 0, IF($C1323="DM", $T1323, IF(OR(BA1323="Y", BA1323="IR"),$AM1323,IF(BA1323="C", IF($BI1323="Y", IF($AF1323="N/A", $Q1323, $AF1323), IF($AG1323="N/A", $T1323,$AG1323)))))))</f>
        <v>#VALUE!</v>
      </c>
      <c r="BT1323" s="16" t="e">
        <f>IF(BB1323="R", $CA1323, IF(OR(BB1323="P", BB1323="T", BB1323="N"), 0, IF($C1323="DM", $T1323, IF(OR(BB1323="Y", BB1323="IR"),$AM1323,IF(BB1323="C", IF($BI1323="Y", IF($BA1323="C", IF($AF1323="N/A", $Q1323, $AF1323), IF($AF1323="N/A", $T1323, $AM1323)), IF($AG1323="N/A", $T1323,$AG1323)))))))</f>
        <v>#VALUE!</v>
      </c>
      <c r="BU1323" s="16" t="e">
        <f>IF(BC1323="R", $CA1323, IF(OR(BC1323="P", BC1323="T", BC1323="N"), 0, IF($C1323="DM", $T1323, IF(OR(BC1323="Y", BC1323="IR"),$AM1323,IF(BC1323="C", IF($BI1323="Y", IF($BA1323="C", IF($AF1323="N/A", $Q1323, $AF1323), IF($AF1323="N/A", $T1323, $AM1323)), IF($AG1323="N/A", $T1323,$AG1323)))))))</f>
        <v>#VALUE!</v>
      </c>
      <c r="BV1323" s="16" t="e">
        <f>IF(BD1323="R", $CA1323, IF(OR(BD1323="P", BD1323="T", BD1323="N"), 0, IF($C1323="DM", $T1323, IF(OR(BD1323="Y", BD1323="IR"),$AM1323,IF(BD1323="C", IF($BI1323="Y", IF($BA1323="C", IF($AF1323="N/A", $Q1323, $AF1323), IF($AF1323="N/A", $T1323, $AM1323)), IF($AG1323="N/A", $T1323,$AG1323)))))))</f>
        <v>#VALUE!</v>
      </c>
      <c r="BW1323" s="16" t="e">
        <f>IF(BE1323="R", $CA1323, IF(OR(BE1323="P", BE1323="T", BE1323="N"), 0, IF($C1323="DM", $T1323, IF(OR(BE1323="Y", BE1323="IR"),$AM1323,IF(BE1323="C", IF($BI1323="Y", IF($BA1323="C", IF($AF1323="N/A", $Q1323, $AF1323), IF($AF1323="N/A", $T1323, $AM1323)), IF($AG1323="N/A", $T1323,$AG1323)))))))</f>
        <v>#VALUE!</v>
      </c>
      <c r="BX1323" s="16" t="e">
        <f>IF(BF1323="R", $CA1323, IF(OR(BF1323="P", BF1323="T", BF1323="N"), 0, IF($C1323="DM", $T1323, IF(OR(BF1323="Y", BF1323="IR"),$AM1323,IF(BF1323="C", IF($BI1323="Y", IF($BA1323="C", IF($AF1323="N/A", $Q1323, $AF1323), IF($AF1323="N/A", $T1323, $AM1323)), IF($AG1323="N/A", $T1323,$AG1323)))))))</f>
        <v>#VALUE!</v>
      </c>
      <c r="BY1323" s="16" t="e">
        <f>IF(BG1323="R", $CA1323, IF(OR(BG1323="P", BG1323="T", BG1323="N"), 0, IF($C1323="DM", $T1323, IF(OR(BG1323="Y", BG1323="IR"),$AM1323,IF(BG1323="C", IF($BI1323="Y", IF($BA1323="C", IF($AF1323="N/A", $Q1323, $AF1323), IF($AF1323="N/A", $T1323, $AM1323)), IF($AG1323="N/A", $T1323,$AG1323)))))))</f>
        <v>#VALUE!</v>
      </c>
      <c r="BZ1323" s="16" t="e">
        <f>IF(BH1323="R", $CA1323, IF(OR(BH1323="P", BH1323="T", BH1323="N"), 0, IF($C1323="DM", $T1323, IF(OR(BH1323="Y", BH1323="IR"),$AM1323,IF(BH1323="C", IF($BI1323="Y", IF($BA1323="C", IF($AF1323="N/A", $Q1323, $AF1323), IF($AF1323="N/A", $T1323, $AM1323)), IF($AG1323="N/A", $T1323,$AG1323)))))))</f>
        <v>#VALUE!</v>
      </c>
      <c r="CA1323" s="15" t="s">
        <v>75</v>
      </c>
      <c r="CB1323" s="16" t="e">
        <f>BZ1323</f>
        <v>#VALUE!</v>
      </c>
      <c r="CC1323" s="15" t="str">
        <f>IF(OR($BH1323="T", $BH1323="R"), 0, IF($BH1323="C", IF($BI1323="Y", IF($BA1323="C", 0, IF(AF1323="N/A", Q1323-T1323, AF1323-AG1323)), IF($AF1323="N/A", U1323, AH1323)), AN1323))</f>
        <v>N/A</v>
      </c>
      <c r="CD1323" s="15" t="str">
        <f>IF(OR($BH1323="T", $BH1323="R"), 0, IF($BH1323="C", IF($BI1323="Y", 0, IF($AF1323="N/A", V1323, AI1323)), AO1323))</f>
        <v>N/A</v>
      </c>
      <c r="CE1323" s="15" t="str">
        <f>IF(OR($BH1323="T", $BH1323="R"), 0, IF($BH1323="C", IF($BI1323="Y", 0, IF($AF1323="N/A", W1323, AJ1323)), AP1323))</f>
        <v>N/A</v>
      </c>
      <c r="CF1323" s="15" t="str">
        <f>IF(OR($BH1323="T", $BH1323="R"), 0, IF($BH1323="C", IF($BI1323="Y", 0, IF($AF1323="N/A", X1323, AK1323)), AQ1323))</f>
        <v>N/A</v>
      </c>
    </row>
    <row r="1324" spans="1:84" x14ac:dyDescent="0.25">
      <c r="A1324" s="14">
        <v>6301</v>
      </c>
      <c r="B1324" s="15"/>
      <c r="C1324" s="15"/>
      <c r="D1324" s="15"/>
      <c r="E1324" s="15" t="e">
        <f>VLOOKUP(B1324, 'Rookie Year'!$A$2:$B$55679,2,FALSE)</f>
        <v>#N/A</v>
      </c>
      <c r="F1324" s="15">
        <v>2024</v>
      </c>
      <c r="G1324" s="15" t="s">
        <v>42</v>
      </c>
      <c r="H1324" s="15"/>
      <c r="I1324" s="16"/>
      <c r="J1324" s="15"/>
      <c r="K1324" s="17">
        <f>IF(AND(G1324&lt;&gt;"N",R1324="N/A"), IF(I1324&lt;4, 0, 0.25),IF(I1324=1, IF(J1324=1,0.25, 0.25), IF(I1324&lt;13, 0.25, IF(I1324&lt;26, 0.4, IF(I1324&lt;51, 0.6, 0.75)))))</f>
        <v>0.25</v>
      </c>
      <c r="L1324" s="16">
        <f>I1324-M1324</f>
        <v>0</v>
      </c>
      <c r="M1324" s="16">
        <f>ROUNDUP(I1324*K1324,0)</f>
        <v>0</v>
      </c>
      <c r="N1324" s="16">
        <f>M1324*J1324</f>
        <v>0</v>
      </c>
      <c r="O1324" s="16">
        <v>0</v>
      </c>
      <c r="P1324" s="16">
        <v>0</v>
      </c>
      <c r="Q1324" s="16">
        <f>N1324-O1324-P1324</f>
        <v>0</v>
      </c>
      <c r="R1324" s="15" t="s">
        <v>75</v>
      </c>
      <c r="S1324" s="15">
        <f>IF(R1324="N/A", J1324-($B$1-F1324), J1324-($B$1-R1324))</f>
        <v>0</v>
      </c>
      <c r="T1324" s="16" t="str">
        <f>IF($S1324&lt;1, "N/A", $M1324)</f>
        <v>N/A</v>
      </c>
      <c r="U1324" s="16" t="str">
        <f>IF($S1324&lt;2, "N/A", $M1324)</f>
        <v>N/A</v>
      </c>
      <c r="V1324" s="16" t="str">
        <f>IF($S1324&lt;3, "N/A", $M1324)</f>
        <v>N/A</v>
      </c>
      <c r="W1324" s="16" t="str">
        <f>IF($S1324&lt;4, "N/A", $M1324)</f>
        <v>N/A</v>
      </c>
      <c r="X1324" s="16" t="str">
        <f>IF($S1324&lt;5, "N/A", $M1324)</f>
        <v>N/A</v>
      </c>
      <c r="Y1324" s="15" t="str">
        <f>IF(SUM(T1324:X1324)&lt;&gt;Q1324, "CHECK", "OK")</f>
        <v>OK</v>
      </c>
      <c r="Z1324" s="15" t="str">
        <f>IF(F1324=$B$1, "No", IF(S1324=1, "Yes", "No"))</f>
        <v>No</v>
      </c>
      <c r="AA1324" s="18" t="str">
        <f>IF(C1324="DM", "N/A", IF(Z1324="No","N/A",VLOOKUP(B1324,'Extension List'!$A$3:$R$1972,18,FALSE)))</f>
        <v>N/A</v>
      </c>
      <c r="AB1324" s="15" t="str">
        <f>IF(C1324="DM", "N/A", IF(Z1324="No","N/A",VLOOKUP(B1324,'Extension List'!$A$3:$T$1972,20,FALSE)))</f>
        <v>N/A</v>
      </c>
      <c r="AC1324" s="15" t="str">
        <f>IF(AA1324="N/A", "N/A", 0)</f>
        <v>N/A</v>
      </c>
      <c r="AD1324" s="16" t="str">
        <f>IF(AE1324="N/A", "N/A", AA1324-AE1324)</f>
        <v>N/A</v>
      </c>
      <c r="AE1324" s="16" t="str">
        <f>IF(AA1324="N/A", "N/A", IF(AC1324&gt;0, IF(AA1324&lt;13, ROUNDUP(0.25*AA1324,0), IF(AA1324&lt;26, ROUNDUP(0.4*AA1324,0), IF(AA1324&lt;51, ROUNDUP(0.6*AA1324,0), ROUNDUP(0.75*AA1324,0)))), "N/A"))</f>
        <v>N/A</v>
      </c>
      <c r="AF1324" s="16" t="str">
        <f>IF(AD1324="N/A","N/A", (AE1324*AC1324)+Q1324)</f>
        <v>N/A</v>
      </c>
      <c r="AG1324" s="16" t="str">
        <f>IF($AF1324="N/A", "N/A", "TBC")</f>
        <v>N/A</v>
      </c>
      <c r="AH1324" s="16" t="str">
        <f>IF($AF1324="N/A", "N/A", "TBC")</f>
        <v>N/A</v>
      </c>
      <c r="AI1324" s="16" t="str">
        <f>IF($AF1324="N/A","N/A",IF(AC1324&gt;1,"TBC","N/A"))</f>
        <v>N/A</v>
      </c>
      <c r="AJ1324" s="16" t="str">
        <f>IF($AF1324="N/A","N/A",IF(AC1324&gt;2,"TBC","N/A"))</f>
        <v>N/A</v>
      </c>
      <c r="AK1324" s="16" t="str">
        <f>IF($AF1324="N/A","N/A",IF(AC1324&gt;3,"TBC","N/A"))</f>
        <v>N/A</v>
      </c>
      <c r="AL1324" s="16" t="str">
        <f>IF(AC1324="N/A","N/A",IF(AC1324&gt;0,IF(SUM(AG1324:AK1324)&lt;&gt;AF1324,"CHECK","OK"),"N/A"))</f>
        <v>N/A</v>
      </c>
      <c r="AM1324" s="16" t="e">
        <f>IF(AD1324="N/A", L1324+T1324, L1324+AG1324)</f>
        <v>#VALUE!</v>
      </c>
      <c r="AN1324" s="16" t="str">
        <f>IF(AD1324="N/A", IF(U1324="N/A", "N/A", L1324+U1324), AD1324+AH1324)</f>
        <v>N/A</v>
      </c>
      <c r="AO1324" s="16" t="str">
        <f>IF(AD1324="N/A", IF(V1324="N/A", "N/A", L1324+V1324), IF(AI1324="N/A", "N/A", AD1324+AI1324))</f>
        <v>N/A</v>
      </c>
      <c r="AP1324" s="16" t="str">
        <f>IF(AD1324="N/A", IF(W1324="N/A", "N/A", L1324+W1324), IF(AJ1324="N/A", "N/A", AD1324+AJ1324))</f>
        <v>N/A</v>
      </c>
      <c r="AQ1324" s="16" t="str">
        <f>IF(AD1324="N/A", IF(X1324="N/A", "N/A", L1324+X1324), IF(AK1324="N/A", "N/A", AD1324+AK1324))</f>
        <v>N/A</v>
      </c>
      <c r="AR1324" s="15" t="s">
        <v>40</v>
      </c>
      <c r="AS1324" s="15" t="s">
        <v>40</v>
      </c>
      <c r="AT1324" s="15" t="s">
        <v>40</v>
      </c>
      <c r="AU1324" s="15" t="s">
        <v>40</v>
      </c>
      <c r="AV1324" s="15" t="s">
        <v>40</v>
      </c>
      <c r="AW1324" s="15" t="s">
        <v>40</v>
      </c>
      <c r="AX1324" s="15" t="s">
        <v>40</v>
      </c>
      <c r="AY1324" s="15" t="s">
        <v>40</v>
      </c>
      <c r="AZ1324" s="15" t="s">
        <v>40</v>
      </c>
      <c r="BA1324" s="15" t="s">
        <v>40</v>
      </c>
      <c r="BB1324" s="15" t="s">
        <v>40</v>
      </c>
      <c r="BC1324" s="15" t="s">
        <v>40</v>
      </c>
      <c r="BD1324" s="15" t="s">
        <v>40</v>
      </c>
      <c r="BE1324" s="15" t="s">
        <v>40</v>
      </c>
      <c r="BF1324" s="15" t="s">
        <v>40</v>
      </c>
      <c r="BG1324" s="15" t="s">
        <v>40</v>
      </c>
      <c r="BH1324" s="15" t="s">
        <v>40</v>
      </c>
      <c r="BJ1324" s="16" t="e">
        <f>IF(AR1324="R", $CA1324, IF(OR(AR1324="P", AR1324="T", AR1324="N"), 0, IF($C1324="DM", $T1324, IF(OR(AR1324="Y", AR1324="IR"),$AM1324,IF(AR1324="C", IF($BI1324="Y", IF($AF1324="N/A", $Q1324, $AF1324), IF($AG1324="N/A", $T1324,$AG1324)))))))</f>
        <v>#VALUE!</v>
      </c>
      <c r="BK1324" s="16" t="e">
        <f>IF(AS1324="R", $CA1324, IF(OR(AS1324="P", AS1324="T", AS1324="N"), 0, IF($C1324="DM", $T1324, IF(OR(AS1324="Y", AS1324="IR"),$AM1324,IF(AS1324="C", IF($BI1324="Y", IF($AF1324="N/A", $Q1324, $AF1324), IF($AG1324="N/A", $T1324,$AG1324)))))))</f>
        <v>#VALUE!</v>
      </c>
      <c r="BL1324" s="16" t="e">
        <f>IF(AT1324="R", $CA1324, IF(OR(AT1324="P", AT1324="T", AT1324="N"), 0, IF($C1324="DM", $T1324, IF(OR(AT1324="Y", AT1324="IR"),$AM1324,IF(AT1324="C", IF($BI1324="Y", IF($AF1324="N/A", $Q1324, $AF1324), IF($AG1324="N/A", $T1324,$AG1324)))))))</f>
        <v>#VALUE!</v>
      </c>
      <c r="BM1324" s="16" t="e">
        <f>IF(AU1324="R", $CA1324, IF(OR(AU1324="P", AU1324="T", AU1324="N"), 0, IF($C1324="DM", $T1324, IF(OR(AU1324="Y", AU1324="IR"),$AM1324,IF(AU1324="C", IF($BI1324="Y", IF($AF1324="N/A", $Q1324, $AF1324), IF($AG1324="N/A", $T1324,$AG1324)))))))</f>
        <v>#VALUE!</v>
      </c>
      <c r="BN1324" s="16" t="e">
        <f>IF(AV1324="R", $CA1324, IF(OR(AV1324="P", AV1324="T", AV1324="N"), 0, IF($C1324="DM", $T1324, IF(OR(AV1324="Y", AV1324="IR"),$AM1324,IF(AV1324="C", IF($BI1324="Y", IF($AF1324="N/A", $Q1324, $AF1324), IF($AG1324="N/A", $T1324,$AG1324)))))))</f>
        <v>#VALUE!</v>
      </c>
      <c r="BO1324" s="16" t="e">
        <f>IF(AW1324="R", $CA1324, IF(OR(AW1324="P", AW1324="T", AW1324="N"), 0, IF($C1324="DM", $T1324, IF(OR(AW1324="Y", AW1324="IR"),$AM1324,IF(AW1324="C", IF($BI1324="Y", IF($AF1324="N/A", $Q1324, $AF1324), IF($AG1324="N/A", $T1324,$AG1324)))))))</f>
        <v>#VALUE!</v>
      </c>
      <c r="BP1324" s="16" t="e">
        <f>IF(AX1324="R", $CA1324, IF(OR(AX1324="P", AX1324="T", AX1324="N"), 0, IF($C1324="DM", $T1324, IF(OR(AX1324="Y", AX1324="IR"),$AM1324,IF(AX1324="C", IF($BI1324="Y", IF($AF1324="N/A", $Q1324, $AF1324), IF($AG1324="N/A", $T1324,$AG1324)))))))</f>
        <v>#VALUE!</v>
      </c>
      <c r="BQ1324" s="16" t="e">
        <f>IF(AY1324="R", $CA1324, IF(OR(AY1324="P", AY1324="T", AY1324="N"), 0, IF($C1324="DM", $T1324, IF(OR(AY1324="Y", AY1324="IR"),$AM1324,IF(AY1324="C", IF($BI1324="Y", IF($AF1324="N/A", $Q1324, $AF1324), IF($AG1324="N/A", $T1324,$AG1324)))))))</f>
        <v>#VALUE!</v>
      </c>
      <c r="BR1324" s="16" t="e">
        <f>IF(AZ1324="R", $CA1324, IF(OR(AZ1324="P", AZ1324="T", AZ1324="N"), 0, IF($C1324="DM", $T1324, IF(OR(AZ1324="Y", AZ1324="IR"),$AM1324,IF(AZ1324="C", IF($BI1324="Y", IF($AF1324="N/A", $Q1324, $AF1324), IF($AG1324="N/A", $T1324,$AG1324)))))))</f>
        <v>#VALUE!</v>
      </c>
      <c r="BS1324" s="16" t="e">
        <f>IF(BA1324="R", $CA1324, IF(OR(BA1324="P", BA1324="T", BA1324="N"), 0, IF($C1324="DM", $T1324, IF(OR(BA1324="Y", BA1324="IR"),$AM1324,IF(BA1324="C", IF($BI1324="Y", IF($AF1324="N/A", $Q1324, $AF1324), IF($AG1324="N/A", $T1324,$AG1324)))))))</f>
        <v>#VALUE!</v>
      </c>
      <c r="BT1324" s="16" t="e">
        <f>IF(BB1324="R", $CA1324, IF(OR(BB1324="P", BB1324="T", BB1324="N"), 0, IF($C1324="DM", $T1324, IF(OR(BB1324="Y", BB1324="IR"),$AM1324,IF(BB1324="C", IF($BI1324="Y", IF($BA1324="C", IF($AF1324="N/A", $Q1324, $AF1324), IF($AF1324="N/A", $T1324, $AM1324)), IF($AG1324="N/A", $T1324,$AG1324)))))))</f>
        <v>#VALUE!</v>
      </c>
      <c r="BU1324" s="16" t="e">
        <f>IF(BC1324="R", $CA1324, IF(OR(BC1324="P", BC1324="T", BC1324="N"), 0, IF($C1324="DM", $T1324, IF(OR(BC1324="Y", BC1324="IR"),$AM1324,IF(BC1324="C", IF($BI1324="Y", IF($BA1324="C", IF($AF1324="N/A", $Q1324, $AF1324), IF($AF1324="N/A", $T1324, $AM1324)), IF($AG1324="N/A", $T1324,$AG1324)))))))</f>
        <v>#VALUE!</v>
      </c>
      <c r="BV1324" s="16" t="e">
        <f>IF(BD1324="R", $CA1324, IF(OR(BD1324="P", BD1324="T", BD1324="N"), 0, IF($C1324="DM", $T1324, IF(OR(BD1324="Y", BD1324="IR"),$AM1324,IF(BD1324="C", IF($BI1324="Y", IF($BA1324="C", IF($AF1324="N/A", $Q1324, $AF1324), IF($AF1324="N/A", $T1324, $AM1324)), IF($AG1324="N/A", $T1324,$AG1324)))))))</f>
        <v>#VALUE!</v>
      </c>
      <c r="BW1324" s="16" t="e">
        <f>IF(BE1324="R", $CA1324, IF(OR(BE1324="P", BE1324="T", BE1324="N"), 0, IF($C1324="DM", $T1324, IF(OR(BE1324="Y", BE1324="IR"),$AM1324,IF(BE1324="C", IF($BI1324="Y", IF($BA1324="C", IF($AF1324="N/A", $Q1324, $AF1324), IF($AF1324="N/A", $T1324, $AM1324)), IF($AG1324="N/A", $T1324,$AG1324)))))))</f>
        <v>#VALUE!</v>
      </c>
      <c r="BX1324" s="16" t="e">
        <f>IF(BF1324="R", $CA1324, IF(OR(BF1324="P", BF1324="T", BF1324="N"), 0, IF($C1324="DM", $T1324, IF(OR(BF1324="Y", BF1324="IR"),$AM1324,IF(BF1324="C", IF($BI1324="Y", IF($BA1324="C", IF($AF1324="N/A", $Q1324, $AF1324), IF($AF1324="N/A", $T1324, $AM1324)), IF($AG1324="N/A", $T1324,$AG1324)))))))</f>
        <v>#VALUE!</v>
      </c>
      <c r="BY1324" s="16" t="e">
        <f>IF(BG1324="R", $CA1324, IF(OR(BG1324="P", BG1324="T", BG1324="N"), 0, IF($C1324="DM", $T1324, IF(OR(BG1324="Y", BG1324="IR"),$AM1324,IF(BG1324="C", IF($BI1324="Y", IF($BA1324="C", IF($AF1324="N/A", $Q1324, $AF1324), IF($AF1324="N/A", $T1324, $AM1324)), IF($AG1324="N/A", $T1324,$AG1324)))))))</f>
        <v>#VALUE!</v>
      </c>
      <c r="BZ1324" s="16" t="e">
        <f>IF(BH1324="R", $CA1324, IF(OR(BH1324="P", BH1324="T", BH1324="N"), 0, IF($C1324="DM", $T1324, IF(OR(BH1324="Y", BH1324="IR"),$AM1324,IF(BH1324="C", IF($BI1324="Y", IF($BA1324="C", IF($AF1324="N/A", $Q1324, $AF1324), IF($AF1324="N/A", $T1324, $AM1324)), IF($AG1324="N/A", $T1324,$AG1324)))))))</f>
        <v>#VALUE!</v>
      </c>
      <c r="CA1324" s="15" t="s">
        <v>75</v>
      </c>
      <c r="CB1324" s="16" t="e">
        <f>BZ1324</f>
        <v>#VALUE!</v>
      </c>
      <c r="CC1324" s="15" t="str">
        <f>IF(OR($BH1324="T", $BH1324="R"), 0, IF($BH1324="C", IF($BI1324="Y", IF($BA1324="C", 0, IF(AF1324="N/A", Q1324-T1324, AF1324-AG1324)), IF($AF1324="N/A", U1324, AH1324)), AN1324))</f>
        <v>N/A</v>
      </c>
      <c r="CD1324" s="15" t="str">
        <f>IF(OR($BH1324="T", $BH1324="R"), 0, IF($BH1324="C", IF($BI1324="Y", 0, IF($AF1324="N/A", V1324, AI1324)), AO1324))</f>
        <v>N/A</v>
      </c>
      <c r="CE1324" s="15" t="str">
        <f>IF(OR($BH1324="T", $BH1324="R"), 0, IF($BH1324="C", IF($BI1324="Y", 0, IF($AF1324="N/A", W1324, AJ1324)), AP1324))</f>
        <v>N/A</v>
      </c>
      <c r="CF1324" s="15" t="str">
        <f>IF(OR($BH1324="T", $BH1324="R"), 0, IF($BH1324="C", IF($BI1324="Y", 0, IF($AF1324="N/A", X1324, AK1324)), AQ1324))</f>
        <v>N/A</v>
      </c>
    </row>
    <row r="1325" spans="1:84" x14ac:dyDescent="0.25">
      <c r="A1325" s="14">
        <v>6302</v>
      </c>
      <c r="B1325" s="15"/>
      <c r="C1325" s="15"/>
      <c r="D1325" s="15"/>
      <c r="E1325" s="15" t="e">
        <f>VLOOKUP(B1325, 'Rookie Year'!$A$2:$B$55679,2,FALSE)</f>
        <v>#N/A</v>
      </c>
      <c r="F1325" s="15">
        <v>2024</v>
      </c>
      <c r="G1325" s="15" t="s">
        <v>42</v>
      </c>
      <c r="H1325" s="15"/>
      <c r="I1325" s="16"/>
      <c r="J1325" s="15"/>
      <c r="K1325" s="17">
        <f>IF(AND(G1325&lt;&gt;"N",R1325="N/A"), IF(I1325&lt;4, 0, 0.25),IF(I1325=1, IF(J1325=1,0.25, 0.25), IF(I1325&lt;13, 0.25, IF(I1325&lt;26, 0.4, IF(I1325&lt;51, 0.6, 0.75)))))</f>
        <v>0.25</v>
      </c>
      <c r="L1325" s="16">
        <f>I1325-M1325</f>
        <v>0</v>
      </c>
      <c r="M1325" s="16">
        <f>ROUNDUP(I1325*K1325,0)</f>
        <v>0</v>
      </c>
      <c r="N1325" s="16">
        <f>M1325*J1325</f>
        <v>0</v>
      </c>
      <c r="O1325" s="16">
        <v>0</v>
      </c>
      <c r="P1325" s="16">
        <v>0</v>
      </c>
      <c r="Q1325" s="16">
        <f>N1325-O1325-P1325</f>
        <v>0</v>
      </c>
      <c r="R1325" s="15" t="s">
        <v>75</v>
      </c>
      <c r="S1325" s="15">
        <f>IF(R1325="N/A", J1325-($B$1-F1325), J1325-($B$1-R1325))</f>
        <v>0</v>
      </c>
      <c r="T1325" s="16" t="str">
        <f>IF($S1325&lt;1, "N/A", $M1325)</f>
        <v>N/A</v>
      </c>
      <c r="U1325" s="16" t="str">
        <f>IF($S1325&lt;2, "N/A", $M1325)</f>
        <v>N/A</v>
      </c>
      <c r="V1325" s="16" t="str">
        <f>IF($S1325&lt;3, "N/A", $M1325)</f>
        <v>N/A</v>
      </c>
      <c r="W1325" s="16" t="str">
        <f>IF($S1325&lt;4, "N/A", $M1325)</f>
        <v>N/A</v>
      </c>
      <c r="X1325" s="16" t="str">
        <f>IF($S1325&lt;5, "N/A", $M1325)</f>
        <v>N/A</v>
      </c>
      <c r="Y1325" s="15" t="str">
        <f>IF(SUM(T1325:X1325)&lt;&gt;Q1325, "CHECK", "OK")</f>
        <v>OK</v>
      </c>
      <c r="Z1325" s="15" t="str">
        <f>IF(F1325=$B$1, "No", IF(S1325=1, "Yes", "No"))</f>
        <v>No</v>
      </c>
      <c r="AA1325" s="18" t="str">
        <f>IF(C1325="DM", "N/A", IF(Z1325="No","N/A",VLOOKUP(B1325,'Extension List'!$A$3:$R$1972,18,FALSE)))</f>
        <v>N/A</v>
      </c>
      <c r="AB1325" s="15" t="str">
        <f>IF(C1325="DM", "N/A", IF(Z1325="No","N/A",VLOOKUP(B1325,'Extension List'!$A$3:$T$1972,20,FALSE)))</f>
        <v>N/A</v>
      </c>
      <c r="AC1325" s="15" t="str">
        <f>IF(AA1325="N/A", "N/A", 0)</f>
        <v>N/A</v>
      </c>
      <c r="AD1325" s="16" t="str">
        <f>IF(AE1325="N/A", "N/A", AA1325-AE1325)</f>
        <v>N/A</v>
      </c>
      <c r="AE1325" s="16" t="str">
        <f>IF(AA1325="N/A", "N/A", IF(AC1325&gt;0, IF(AA1325&lt;13, ROUNDUP(0.25*AA1325,0), IF(AA1325&lt;26, ROUNDUP(0.4*AA1325,0), IF(AA1325&lt;51, ROUNDUP(0.6*AA1325,0), ROUNDUP(0.75*AA1325,0)))), "N/A"))</f>
        <v>N/A</v>
      </c>
      <c r="AF1325" s="16" t="str">
        <f>IF(AD1325="N/A","N/A", (AE1325*AC1325)+Q1325)</f>
        <v>N/A</v>
      </c>
      <c r="AG1325" s="16" t="str">
        <f>IF($AF1325="N/A", "N/A", "TBC")</f>
        <v>N/A</v>
      </c>
      <c r="AH1325" s="16" t="str">
        <f>IF($AF1325="N/A", "N/A", "TBC")</f>
        <v>N/A</v>
      </c>
      <c r="AI1325" s="16" t="str">
        <f>IF($AF1325="N/A","N/A",IF(AC1325&gt;1,"TBC","N/A"))</f>
        <v>N/A</v>
      </c>
      <c r="AJ1325" s="16" t="str">
        <f>IF($AF1325="N/A","N/A",IF(AC1325&gt;2,"TBC","N/A"))</f>
        <v>N/A</v>
      </c>
      <c r="AK1325" s="16" t="str">
        <f>IF($AF1325="N/A","N/A",IF(AC1325&gt;3,"TBC","N/A"))</f>
        <v>N/A</v>
      </c>
      <c r="AL1325" s="16" t="str">
        <f>IF(AC1325="N/A","N/A",IF(AC1325&gt;0,IF(SUM(AG1325:AK1325)&lt;&gt;AF1325,"CHECK","OK"),"N/A"))</f>
        <v>N/A</v>
      </c>
      <c r="AM1325" s="16" t="e">
        <f>IF(AD1325="N/A", L1325+T1325, L1325+AG1325)</f>
        <v>#VALUE!</v>
      </c>
      <c r="AN1325" s="16" t="str">
        <f>IF(AD1325="N/A", IF(U1325="N/A", "N/A", L1325+U1325), AD1325+AH1325)</f>
        <v>N/A</v>
      </c>
      <c r="AO1325" s="16" t="str">
        <f>IF(AD1325="N/A", IF(V1325="N/A", "N/A", L1325+V1325), IF(AI1325="N/A", "N/A", AD1325+AI1325))</f>
        <v>N/A</v>
      </c>
      <c r="AP1325" s="16" t="str">
        <f>IF(AD1325="N/A", IF(W1325="N/A", "N/A", L1325+W1325), IF(AJ1325="N/A", "N/A", AD1325+AJ1325))</f>
        <v>N/A</v>
      </c>
      <c r="AQ1325" s="16" t="str">
        <f>IF(AD1325="N/A", IF(X1325="N/A", "N/A", L1325+X1325), IF(AK1325="N/A", "N/A", AD1325+AK1325))</f>
        <v>N/A</v>
      </c>
      <c r="AR1325" s="15" t="s">
        <v>40</v>
      </c>
      <c r="AS1325" s="15" t="s">
        <v>40</v>
      </c>
      <c r="AT1325" s="15" t="s">
        <v>40</v>
      </c>
      <c r="AU1325" s="15" t="s">
        <v>40</v>
      </c>
      <c r="AV1325" s="15" t="s">
        <v>40</v>
      </c>
      <c r="AW1325" s="15" t="s">
        <v>40</v>
      </c>
      <c r="AX1325" s="15" t="s">
        <v>40</v>
      </c>
      <c r="AY1325" s="15" t="s">
        <v>40</v>
      </c>
      <c r="AZ1325" s="15" t="s">
        <v>40</v>
      </c>
      <c r="BA1325" s="15" t="s">
        <v>40</v>
      </c>
      <c r="BB1325" s="15" t="s">
        <v>40</v>
      </c>
      <c r="BC1325" s="15" t="s">
        <v>40</v>
      </c>
      <c r="BD1325" s="15" t="s">
        <v>40</v>
      </c>
      <c r="BE1325" s="15" t="s">
        <v>40</v>
      </c>
      <c r="BF1325" s="15" t="s">
        <v>40</v>
      </c>
      <c r="BG1325" s="15" t="s">
        <v>40</v>
      </c>
      <c r="BH1325" s="15" t="s">
        <v>40</v>
      </c>
      <c r="BJ1325" s="16" t="e">
        <f>IF(AR1325="R", $CA1325, IF(OR(AR1325="P", AR1325="T", AR1325="N"), 0, IF($C1325="DM", $T1325, IF(OR(AR1325="Y", AR1325="IR"),$AM1325,IF(AR1325="C", IF($BI1325="Y", IF($AF1325="N/A", $Q1325, $AF1325), IF($AG1325="N/A", $T1325,$AG1325)))))))</f>
        <v>#VALUE!</v>
      </c>
      <c r="BK1325" s="16" t="e">
        <f>IF(AS1325="R", $CA1325, IF(OR(AS1325="P", AS1325="T", AS1325="N"), 0, IF($C1325="DM", $T1325, IF(OR(AS1325="Y", AS1325="IR"),$AM1325,IF(AS1325="C", IF($BI1325="Y", IF($AF1325="N/A", $Q1325, $AF1325), IF($AG1325="N/A", $T1325,$AG1325)))))))</f>
        <v>#VALUE!</v>
      </c>
      <c r="BL1325" s="16" t="e">
        <f>IF(AT1325="R", $CA1325, IF(OR(AT1325="P", AT1325="T", AT1325="N"), 0, IF($C1325="DM", $T1325, IF(OR(AT1325="Y", AT1325="IR"),$AM1325,IF(AT1325="C", IF($BI1325="Y", IF($AF1325="N/A", $Q1325, $AF1325), IF($AG1325="N/A", $T1325,$AG1325)))))))</f>
        <v>#VALUE!</v>
      </c>
      <c r="BM1325" s="16" t="e">
        <f>IF(AU1325="R", $CA1325, IF(OR(AU1325="P", AU1325="T", AU1325="N"), 0, IF($C1325="DM", $T1325, IF(OR(AU1325="Y", AU1325="IR"),$AM1325,IF(AU1325="C", IF($BI1325="Y", IF($AF1325="N/A", $Q1325, $AF1325), IF($AG1325="N/A", $T1325,$AG1325)))))))</f>
        <v>#VALUE!</v>
      </c>
      <c r="BN1325" s="16" t="e">
        <f>IF(AV1325="R", $CA1325, IF(OR(AV1325="P", AV1325="T", AV1325="N"), 0, IF($C1325="DM", $T1325, IF(OR(AV1325="Y", AV1325="IR"),$AM1325,IF(AV1325="C", IF($BI1325="Y", IF($AF1325="N/A", $Q1325, $AF1325), IF($AG1325="N/A", $T1325,$AG1325)))))))</f>
        <v>#VALUE!</v>
      </c>
      <c r="BO1325" s="16" t="e">
        <f>IF(AW1325="R", $CA1325, IF(OR(AW1325="P", AW1325="T", AW1325="N"), 0, IF($C1325="DM", $T1325, IF(OR(AW1325="Y", AW1325="IR"),$AM1325,IF(AW1325="C", IF($BI1325="Y", IF($AF1325="N/A", $Q1325, $AF1325), IF($AG1325="N/A", $T1325,$AG1325)))))))</f>
        <v>#VALUE!</v>
      </c>
      <c r="BP1325" s="16" t="e">
        <f>IF(AX1325="R", $CA1325, IF(OR(AX1325="P", AX1325="T", AX1325="N"), 0, IF($C1325="DM", $T1325, IF(OR(AX1325="Y", AX1325="IR"),$AM1325,IF(AX1325="C", IF($BI1325="Y", IF($AF1325="N/A", $Q1325, $AF1325), IF($AG1325="N/A", $T1325,$AG1325)))))))</f>
        <v>#VALUE!</v>
      </c>
      <c r="BQ1325" s="16" t="e">
        <f>IF(AY1325="R", $CA1325, IF(OR(AY1325="P", AY1325="T", AY1325="N"), 0, IF($C1325="DM", $T1325, IF(OR(AY1325="Y", AY1325="IR"),$AM1325,IF(AY1325="C", IF($BI1325="Y", IF($AF1325="N/A", $Q1325, $AF1325), IF($AG1325="N/A", $T1325,$AG1325)))))))</f>
        <v>#VALUE!</v>
      </c>
      <c r="BR1325" s="16" t="e">
        <f>IF(AZ1325="R", $CA1325, IF(OR(AZ1325="P", AZ1325="T", AZ1325="N"), 0, IF($C1325="DM", $T1325, IF(OR(AZ1325="Y", AZ1325="IR"),$AM1325,IF(AZ1325="C", IF($BI1325="Y", IF($AF1325="N/A", $Q1325, $AF1325), IF($AG1325="N/A", $T1325,$AG1325)))))))</f>
        <v>#VALUE!</v>
      </c>
      <c r="BS1325" s="16" t="e">
        <f>IF(BA1325="R", $CA1325, IF(OR(BA1325="P", BA1325="T", BA1325="N"), 0, IF($C1325="DM", $T1325, IF(OR(BA1325="Y", BA1325="IR"),$AM1325,IF(BA1325="C", IF($BI1325="Y", IF($AF1325="N/A", $Q1325, $AF1325), IF($AG1325="N/A", $T1325,$AG1325)))))))</f>
        <v>#VALUE!</v>
      </c>
      <c r="BT1325" s="16" t="e">
        <f>IF(BB1325="R", $CA1325, IF(OR(BB1325="P", BB1325="T", BB1325="N"), 0, IF($C1325="DM", $T1325, IF(OR(BB1325="Y", BB1325="IR"),$AM1325,IF(BB1325="C", IF($BI1325="Y", IF($BA1325="C", IF($AF1325="N/A", $Q1325, $AF1325), IF($AF1325="N/A", $T1325, $AM1325)), IF($AG1325="N/A", $T1325,$AG1325)))))))</f>
        <v>#VALUE!</v>
      </c>
      <c r="BU1325" s="16" t="e">
        <f>IF(BC1325="R", $CA1325, IF(OR(BC1325="P", BC1325="T", BC1325="N"), 0, IF($C1325="DM", $T1325, IF(OR(BC1325="Y", BC1325="IR"),$AM1325,IF(BC1325="C", IF($BI1325="Y", IF($BA1325="C", IF($AF1325="N/A", $Q1325, $AF1325), IF($AF1325="N/A", $T1325, $AM1325)), IF($AG1325="N/A", $T1325,$AG1325)))))))</f>
        <v>#VALUE!</v>
      </c>
      <c r="BV1325" s="16" t="e">
        <f>IF(BD1325="R", $CA1325, IF(OR(BD1325="P", BD1325="T", BD1325="N"), 0, IF($C1325="DM", $T1325, IF(OR(BD1325="Y", BD1325="IR"),$AM1325,IF(BD1325="C", IF($BI1325="Y", IF($BA1325="C", IF($AF1325="N/A", $Q1325, $AF1325), IF($AF1325="N/A", $T1325, $AM1325)), IF($AG1325="N/A", $T1325,$AG1325)))))))</f>
        <v>#VALUE!</v>
      </c>
      <c r="BW1325" s="16" t="e">
        <f>IF(BE1325="R", $CA1325, IF(OR(BE1325="P", BE1325="T", BE1325="N"), 0, IF($C1325="DM", $T1325, IF(OR(BE1325="Y", BE1325="IR"),$AM1325,IF(BE1325="C", IF($BI1325="Y", IF($BA1325="C", IF($AF1325="N/A", $Q1325, $AF1325), IF($AF1325="N/A", $T1325, $AM1325)), IF($AG1325="N/A", $T1325,$AG1325)))))))</f>
        <v>#VALUE!</v>
      </c>
      <c r="BX1325" s="16" t="e">
        <f>IF(BF1325="R", $CA1325, IF(OR(BF1325="P", BF1325="T", BF1325="N"), 0, IF($C1325="DM", $T1325, IF(OR(BF1325="Y", BF1325="IR"),$AM1325,IF(BF1325="C", IF($BI1325="Y", IF($BA1325="C", IF($AF1325="N/A", $Q1325, $AF1325), IF($AF1325="N/A", $T1325, $AM1325)), IF($AG1325="N/A", $T1325,$AG1325)))))))</f>
        <v>#VALUE!</v>
      </c>
      <c r="BY1325" s="16" t="e">
        <f>IF(BG1325="R", $CA1325, IF(OR(BG1325="P", BG1325="T", BG1325="N"), 0, IF($C1325="DM", $T1325, IF(OR(BG1325="Y", BG1325="IR"),$AM1325,IF(BG1325="C", IF($BI1325="Y", IF($BA1325="C", IF($AF1325="N/A", $Q1325, $AF1325), IF($AF1325="N/A", $T1325, $AM1325)), IF($AG1325="N/A", $T1325,$AG1325)))))))</f>
        <v>#VALUE!</v>
      </c>
      <c r="BZ1325" s="16" t="e">
        <f>IF(BH1325="R", $CA1325, IF(OR(BH1325="P", BH1325="T", BH1325="N"), 0, IF($C1325="DM", $T1325, IF(OR(BH1325="Y", BH1325="IR"),$AM1325,IF(BH1325="C", IF($BI1325="Y", IF($BA1325="C", IF($AF1325="N/A", $Q1325, $AF1325), IF($AF1325="N/A", $T1325, $AM1325)), IF($AG1325="N/A", $T1325,$AG1325)))))))</f>
        <v>#VALUE!</v>
      </c>
      <c r="CA1325" s="15" t="s">
        <v>75</v>
      </c>
      <c r="CB1325" s="16" t="e">
        <f>BZ1325</f>
        <v>#VALUE!</v>
      </c>
      <c r="CC1325" s="15" t="str">
        <f>IF(OR($BH1325="T", $BH1325="R"), 0, IF($BH1325="C", IF($BI1325="Y", IF($BA1325="C", 0, IF(AF1325="N/A", Q1325-T1325, AF1325-AG1325)), IF($AF1325="N/A", U1325, AH1325)), AN1325))</f>
        <v>N/A</v>
      </c>
      <c r="CD1325" s="15" t="str">
        <f>IF(OR($BH1325="T", $BH1325="R"), 0, IF($BH1325="C", IF($BI1325="Y", 0, IF($AF1325="N/A", V1325, AI1325)), AO1325))</f>
        <v>N/A</v>
      </c>
      <c r="CE1325" s="15" t="str">
        <f>IF(OR($BH1325="T", $BH1325="R"), 0, IF($BH1325="C", IF($BI1325="Y", 0, IF($AF1325="N/A", W1325, AJ1325)), AP1325))</f>
        <v>N/A</v>
      </c>
      <c r="CF1325" s="15" t="str">
        <f>IF(OR($BH1325="T", $BH1325="R"), 0, IF($BH1325="C", IF($BI1325="Y", 0, IF($AF1325="N/A", X1325, AK1325)), AQ1325))</f>
        <v>N/A</v>
      </c>
    </row>
    <row r="1326" spans="1:84" x14ac:dyDescent="0.25">
      <c r="A1326" s="14">
        <v>6303</v>
      </c>
      <c r="B1326" s="15"/>
      <c r="C1326" s="15"/>
      <c r="D1326" s="15"/>
      <c r="E1326" s="15" t="e">
        <f>VLOOKUP(B1326, 'Rookie Year'!$A$2:$B$55679,2,FALSE)</f>
        <v>#N/A</v>
      </c>
      <c r="F1326" s="15">
        <v>2024</v>
      </c>
      <c r="G1326" s="15" t="s">
        <v>42</v>
      </c>
      <c r="H1326" s="15"/>
      <c r="I1326" s="16"/>
      <c r="J1326" s="15"/>
      <c r="K1326" s="17">
        <f>IF(AND(G1326&lt;&gt;"N",R1326="N/A"), IF(I1326&lt;4, 0, 0.25),IF(I1326=1, IF(J1326=1,0.25, 0.25), IF(I1326&lt;13, 0.25, IF(I1326&lt;26, 0.4, IF(I1326&lt;51, 0.6, 0.75)))))</f>
        <v>0.25</v>
      </c>
      <c r="L1326" s="16">
        <f>I1326-M1326</f>
        <v>0</v>
      </c>
      <c r="M1326" s="16">
        <f>ROUNDUP(I1326*K1326,0)</f>
        <v>0</v>
      </c>
      <c r="N1326" s="16">
        <f>M1326*J1326</f>
        <v>0</v>
      </c>
      <c r="O1326" s="16">
        <v>0</v>
      </c>
      <c r="P1326" s="16">
        <v>0</v>
      </c>
      <c r="Q1326" s="16">
        <f>N1326-O1326-P1326</f>
        <v>0</v>
      </c>
      <c r="R1326" s="15" t="s">
        <v>75</v>
      </c>
      <c r="S1326" s="15">
        <f>IF(R1326="N/A", J1326-($B$1-F1326), J1326-($B$1-R1326))</f>
        <v>0</v>
      </c>
      <c r="T1326" s="16" t="str">
        <f>IF($S1326&lt;1, "N/A", $M1326)</f>
        <v>N/A</v>
      </c>
      <c r="U1326" s="16" t="str">
        <f>IF($S1326&lt;2, "N/A", $M1326)</f>
        <v>N/A</v>
      </c>
      <c r="V1326" s="16" t="str">
        <f>IF($S1326&lt;3, "N/A", $M1326)</f>
        <v>N/A</v>
      </c>
      <c r="W1326" s="16" t="str">
        <f>IF($S1326&lt;4, "N/A", $M1326)</f>
        <v>N/A</v>
      </c>
      <c r="X1326" s="16" t="str">
        <f>IF($S1326&lt;5, "N/A", $M1326)</f>
        <v>N/A</v>
      </c>
      <c r="Y1326" s="15" t="str">
        <f>IF(SUM(T1326:X1326)&lt;&gt;Q1326, "CHECK", "OK")</f>
        <v>OK</v>
      </c>
      <c r="Z1326" s="15" t="str">
        <f>IF(F1326=$B$1, "No", IF(S1326=1, "Yes", "No"))</f>
        <v>No</v>
      </c>
      <c r="AA1326" s="18" t="str">
        <f>IF(C1326="DM", "N/A", IF(Z1326="No","N/A",VLOOKUP(B1326,'Extension List'!$A$3:$R$1972,18,FALSE)))</f>
        <v>N/A</v>
      </c>
      <c r="AB1326" s="15" t="str">
        <f>IF(C1326="DM", "N/A", IF(Z1326="No","N/A",VLOOKUP(B1326,'Extension List'!$A$3:$T$1972,20,FALSE)))</f>
        <v>N/A</v>
      </c>
      <c r="AC1326" s="15" t="str">
        <f>IF(AA1326="N/A", "N/A", 0)</f>
        <v>N/A</v>
      </c>
      <c r="AD1326" s="16" t="str">
        <f>IF(AE1326="N/A", "N/A", AA1326-AE1326)</f>
        <v>N/A</v>
      </c>
      <c r="AE1326" s="16" t="str">
        <f>IF(AA1326="N/A", "N/A", IF(AC1326&gt;0, IF(AA1326&lt;13, ROUNDUP(0.25*AA1326,0), IF(AA1326&lt;26, ROUNDUP(0.4*AA1326,0), IF(AA1326&lt;51, ROUNDUP(0.6*AA1326,0), ROUNDUP(0.75*AA1326,0)))), "N/A"))</f>
        <v>N/A</v>
      </c>
      <c r="AF1326" s="16" t="str">
        <f>IF(AD1326="N/A","N/A", (AE1326*AC1326)+Q1326)</f>
        <v>N/A</v>
      </c>
      <c r="AG1326" s="16" t="str">
        <f>IF($AF1326="N/A", "N/A", "TBC")</f>
        <v>N/A</v>
      </c>
      <c r="AH1326" s="16" t="str">
        <f>IF($AF1326="N/A", "N/A", "TBC")</f>
        <v>N/A</v>
      </c>
      <c r="AI1326" s="16" t="str">
        <f>IF($AF1326="N/A","N/A",IF(AC1326&gt;1,"TBC","N/A"))</f>
        <v>N/A</v>
      </c>
      <c r="AJ1326" s="16" t="str">
        <f>IF($AF1326="N/A","N/A",IF(AC1326&gt;2,"TBC","N/A"))</f>
        <v>N/A</v>
      </c>
      <c r="AK1326" s="16" t="str">
        <f>IF($AF1326="N/A","N/A",IF(AC1326&gt;3,"TBC","N/A"))</f>
        <v>N/A</v>
      </c>
      <c r="AL1326" s="16" t="str">
        <f>IF(AC1326="N/A","N/A",IF(AC1326&gt;0,IF(SUM(AG1326:AK1326)&lt;&gt;AF1326,"CHECK","OK"),"N/A"))</f>
        <v>N/A</v>
      </c>
      <c r="AM1326" s="16" t="e">
        <f>IF(AD1326="N/A", L1326+T1326, L1326+AG1326)</f>
        <v>#VALUE!</v>
      </c>
      <c r="AN1326" s="16" t="str">
        <f>IF(AD1326="N/A", IF(U1326="N/A", "N/A", L1326+U1326), AD1326+AH1326)</f>
        <v>N/A</v>
      </c>
      <c r="AO1326" s="16" t="str">
        <f>IF(AD1326="N/A", IF(V1326="N/A", "N/A", L1326+V1326), IF(AI1326="N/A", "N/A", AD1326+AI1326))</f>
        <v>N/A</v>
      </c>
      <c r="AP1326" s="16" t="str">
        <f>IF(AD1326="N/A", IF(W1326="N/A", "N/A", L1326+W1326), IF(AJ1326="N/A", "N/A", AD1326+AJ1326))</f>
        <v>N/A</v>
      </c>
      <c r="AQ1326" s="16" t="str">
        <f>IF(AD1326="N/A", IF(X1326="N/A", "N/A", L1326+X1326), IF(AK1326="N/A", "N/A", AD1326+AK1326))</f>
        <v>N/A</v>
      </c>
      <c r="AR1326" s="15" t="s">
        <v>40</v>
      </c>
      <c r="AS1326" s="15" t="s">
        <v>40</v>
      </c>
      <c r="AT1326" s="15" t="s">
        <v>40</v>
      </c>
      <c r="AU1326" s="15" t="s">
        <v>40</v>
      </c>
      <c r="AV1326" s="15" t="s">
        <v>40</v>
      </c>
      <c r="AW1326" s="15" t="s">
        <v>40</v>
      </c>
      <c r="AX1326" s="15" t="s">
        <v>40</v>
      </c>
      <c r="AY1326" s="15" t="s">
        <v>40</v>
      </c>
      <c r="AZ1326" s="15" t="s">
        <v>40</v>
      </c>
      <c r="BA1326" s="15" t="s">
        <v>40</v>
      </c>
      <c r="BB1326" s="15" t="s">
        <v>40</v>
      </c>
      <c r="BC1326" s="15" t="s">
        <v>40</v>
      </c>
      <c r="BD1326" s="15" t="s">
        <v>40</v>
      </c>
      <c r="BE1326" s="15" t="s">
        <v>40</v>
      </c>
      <c r="BF1326" s="15" t="s">
        <v>40</v>
      </c>
      <c r="BG1326" s="15" t="s">
        <v>40</v>
      </c>
      <c r="BH1326" s="15" t="s">
        <v>40</v>
      </c>
      <c r="BJ1326" s="16" t="e">
        <f>IF(AR1326="R", $CA1326, IF(OR(AR1326="P", AR1326="T", AR1326="N"), 0, IF($C1326="DM", $T1326, IF(OR(AR1326="Y", AR1326="IR"),$AM1326,IF(AR1326="C", IF($BI1326="Y", IF($AF1326="N/A", $Q1326, $AF1326), IF($AG1326="N/A", $T1326,$AG1326)))))))</f>
        <v>#VALUE!</v>
      </c>
      <c r="BK1326" s="16" t="e">
        <f>IF(AS1326="R", $CA1326, IF(OR(AS1326="P", AS1326="T", AS1326="N"), 0, IF($C1326="DM", $T1326, IF(OR(AS1326="Y", AS1326="IR"),$AM1326,IF(AS1326="C", IF($BI1326="Y", IF($AF1326="N/A", $Q1326, $AF1326), IF($AG1326="N/A", $T1326,$AG1326)))))))</f>
        <v>#VALUE!</v>
      </c>
      <c r="BL1326" s="16" t="e">
        <f>IF(AT1326="R", $CA1326, IF(OR(AT1326="P", AT1326="T", AT1326="N"), 0, IF($C1326="DM", $T1326, IF(OR(AT1326="Y", AT1326="IR"),$AM1326,IF(AT1326="C", IF($BI1326="Y", IF($AF1326="N/A", $Q1326, $AF1326), IF($AG1326="N/A", $T1326,$AG1326)))))))</f>
        <v>#VALUE!</v>
      </c>
      <c r="BM1326" s="16" t="e">
        <f>IF(AU1326="R", $CA1326, IF(OR(AU1326="P", AU1326="T", AU1326="N"), 0, IF($C1326="DM", $T1326, IF(OR(AU1326="Y", AU1326="IR"),$AM1326,IF(AU1326="C", IF($BI1326="Y", IF($AF1326="N/A", $Q1326, $AF1326), IF($AG1326="N/A", $T1326,$AG1326)))))))</f>
        <v>#VALUE!</v>
      </c>
      <c r="BN1326" s="16" t="e">
        <f>IF(AV1326="R", $CA1326, IF(OR(AV1326="P", AV1326="T", AV1326="N"), 0, IF($C1326="DM", $T1326, IF(OR(AV1326="Y", AV1326="IR"),$AM1326,IF(AV1326="C", IF($BI1326="Y", IF($AF1326="N/A", $Q1326, $AF1326), IF($AG1326="N/A", $T1326,$AG1326)))))))</f>
        <v>#VALUE!</v>
      </c>
      <c r="BO1326" s="16" t="e">
        <f>IF(AW1326="R", $CA1326, IF(OR(AW1326="P", AW1326="T", AW1326="N"), 0, IF($C1326="DM", $T1326, IF(OR(AW1326="Y", AW1326="IR"),$AM1326,IF(AW1326="C", IF($BI1326="Y", IF($AF1326="N/A", $Q1326, $AF1326), IF($AG1326="N/A", $T1326,$AG1326)))))))</f>
        <v>#VALUE!</v>
      </c>
      <c r="BP1326" s="16" t="e">
        <f>IF(AX1326="R", $CA1326, IF(OR(AX1326="P", AX1326="T", AX1326="N"), 0, IF($C1326="DM", $T1326, IF(OR(AX1326="Y", AX1326="IR"),$AM1326,IF(AX1326="C", IF($BI1326="Y", IF($AF1326="N/A", $Q1326, $AF1326), IF($AG1326="N/A", $T1326,$AG1326)))))))</f>
        <v>#VALUE!</v>
      </c>
      <c r="BQ1326" s="16" t="e">
        <f>IF(AY1326="R", $CA1326, IF(OR(AY1326="P", AY1326="T", AY1326="N"), 0, IF($C1326="DM", $T1326, IF(OR(AY1326="Y", AY1326="IR"),$AM1326,IF(AY1326="C", IF($BI1326="Y", IF($AF1326="N/A", $Q1326, $AF1326), IF($AG1326="N/A", $T1326,$AG1326)))))))</f>
        <v>#VALUE!</v>
      </c>
      <c r="BR1326" s="16" t="e">
        <f>IF(AZ1326="R", $CA1326, IF(OR(AZ1326="P", AZ1326="T", AZ1326="N"), 0, IF($C1326="DM", $T1326, IF(OR(AZ1326="Y", AZ1326="IR"),$AM1326,IF(AZ1326="C", IF($BI1326="Y", IF($AF1326="N/A", $Q1326, $AF1326), IF($AG1326="N/A", $T1326,$AG1326)))))))</f>
        <v>#VALUE!</v>
      </c>
      <c r="BS1326" s="16" t="e">
        <f>IF(BA1326="R", $CA1326, IF(OR(BA1326="P", BA1326="T", BA1326="N"), 0, IF($C1326="DM", $T1326, IF(OR(BA1326="Y", BA1326="IR"),$AM1326,IF(BA1326="C", IF($BI1326="Y", IF($AF1326="N/A", $Q1326, $AF1326), IF($AG1326="N/A", $T1326,$AG1326)))))))</f>
        <v>#VALUE!</v>
      </c>
      <c r="BT1326" s="16" t="e">
        <f>IF(BB1326="R", $CA1326, IF(OR(BB1326="P", BB1326="T", BB1326="N"), 0, IF($C1326="DM", $T1326, IF(OR(BB1326="Y", BB1326="IR"),$AM1326,IF(BB1326="C", IF($BI1326="Y", IF($BA1326="C", IF($AF1326="N/A", $Q1326, $AF1326), IF($AF1326="N/A", $T1326, $AM1326)), IF($AG1326="N/A", $T1326,$AG1326)))))))</f>
        <v>#VALUE!</v>
      </c>
      <c r="BU1326" s="16" t="e">
        <f>IF(BC1326="R", $CA1326, IF(OR(BC1326="P", BC1326="T", BC1326="N"), 0, IF($C1326="DM", $T1326, IF(OR(BC1326="Y", BC1326="IR"),$AM1326,IF(BC1326="C", IF($BI1326="Y", IF($BA1326="C", IF($AF1326="N/A", $Q1326, $AF1326), IF($AF1326="N/A", $T1326, $AM1326)), IF($AG1326="N/A", $T1326,$AG1326)))))))</f>
        <v>#VALUE!</v>
      </c>
      <c r="BV1326" s="16" t="e">
        <f>IF(BD1326="R", $CA1326, IF(OR(BD1326="P", BD1326="T", BD1326="N"), 0, IF($C1326="DM", $T1326, IF(OR(BD1326="Y", BD1326="IR"),$AM1326,IF(BD1326="C", IF($BI1326="Y", IF($BA1326="C", IF($AF1326="N/A", $Q1326, $AF1326), IF($AF1326="N/A", $T1326, $AM1326)), IF($AG1326="N/A", $T1326,$AG1326)))))))</f>
        <v>#VALUE!</v>
      </c>
      <c r="BW1326" s="16" t="e">
        <f>IF(BE1326="R", $CA1326, IF(OR(BE1326="P", BE1326="T", BE1326="N"), 0, IF($C1326="DM", $T1326, IF(OR(BE1326="Y", BE1326="IR"),$AM1326,IF(BE1326="C", IF($BI1326="Y", IF($BA1326="C", IF($AF1326="N/A", $Q1326, $AF1326), IF($AF1326="N/A", $T1326, $AM1326)), IF($AG1326="N/A", $T1326,$AG1326)))))))</f>
        <v>#VALUE!</v>
      </c>
      <c r="BX1326" s="16" t="e">
        <f>IF(BF1326="R", $CA1326, IF(OR(BF1326="P", BF1326="T", BF1326="N"), 0, IF($C1326="DM", $T1326, IF(OR(BF1326="Y", BF1326="IR"),$AM1326,IF(BF1326="C", IF($BI1326="Y", IF($BA1326="C", IF($AF1326="N/A", $Q1326, $AF1326), IF($AF1326="N/A", $T1326, $AM1326)), IF($AG1326="N/A", $T1326,$AG1326)))))))</f>
        <v>#VALUE!</v>
      </c>
      <c r="BY1326" s="16" t="e">
        <f>IF(BG1326="R", $CA1326, IF(OR(BG1326="P", BG1326="T", BG1326="N"), 0, IF($C1326="DM", $T1326, IF(OR(BG1326="Y", BG1326="IR"),$AM1326,IF(BG1326="C", IF($BI1326="Y", IF($BA1326="C", IF($AF1326="N/A", $Q1326, $AF1326), IF($AF1326="N/A", $T1326, $AM1326)), IF($AG1326="N/A", $T1326,$AG1326)))))))</f>
        <v>#VALUE!</v>
      </c>
      <c r="BZ1326" s="16" t="e">
        <f>IF(BH1326="R", $CA1326, IF(OR(BH1326="P", BH1326="T", BH1326="N"), 0, IF($C1326="DM", $T1326, IF(OR(BH1326="Y", BH1326="IR"),$AM1326,IF(BH1326="C", IF($BI1326="Y", IF($BA1326="C", IF($AF1326="N/A", $Q1326, $AF1326), IF($AF1326="N/A", $T1326, $AM1326)), IF($AG1326="N/A", $T1326,$AG1326)))))))</f>
        <v>#VALUE!</v>
      </c>
      <c r="CA1326" s="15" t="s">
        <v>75</v>
      </c>
      <c r="CB1326" s="16" t="e">
        <f>BZ1326</f>
        <v>#VALUE!</v>
      </c>
      <c r="CC1326" s="15" t="str">
        <f>IF(OR($BH1326="T", $BH1326="R"), 0, IF($BH1326="C", IF($BI1326="Y", IF($BA1326="C", 0, IF(AF1326="N/A", Q1326-T1326, AF1326-AG1326)), IF($AF1326="N/A", U1326, AH1326)), AN1326))</f>
        <v>N/A</v>
      </c>
      <c r="CD1326" s="15" t="str">
        <f>IF(OR($BH1326="T", $BH1326="R"), 0, IF($BH1326="C", IF($BI1326="Y", 0, IF($AF1326="N/A", V1326, AI1326)), AO1326))</f>
        <v>N/A</v>
      </c>
      <c r="CE1326" s="15" t="str">
        <f>IF(OR($BH1326="T", $BH1326="R"), 0, IF($BH1326="C", IF($BI1326="Y", 0, IF($AF1326="N/A", W1326, AJ1326)), AP1326))</f>
        <v>N/A</v>
      </c>
      <c r="CF1326" s="15" t="str">
        <f>IF(OR($BH1326="T", $BH1326="R"), 0, IF($BH1326="C", IF($BI1326="Y", 0, IF($AF1326="N/A", X1326, AK1326)), AQ1326))</f>
        <v>N/A</v>
      </c>
    </row>
    <row r="1327" spans="1:84" x14ac:dyDescent="0.25">
      <c r="A1327" s="14">
        <v>6304</v>
      </c>
      <c r="B1327" s="15"/>
      <c r="C1327" s="15"/>
      <c r="D1327" s="15"/>
      <c r="E1327" s="15" t="e">
        <f>VLOOKUP(B1327, 'Rookie Year'!$A$2:$B$55679,2,FALSE)</f>
        <v>#N/A</v>
      </c>
      <c r="F1327" s="15">
        <v>2024</v>
      </c>
      <c r="G1327" s="15" t="s">
        <v>42</v>
      </c>
      <c r="H1327" s="15"/>
      <c r="I1327" s="16"/>
      <c r="J1327" s="15"/>
      <c r="K1327" s="17">
        <f>IF(AND(G1327&lt;&gt;"N",R1327="N/A"), IF(I1327&lt;4, 0, 0.25),IF(I1327=1, IF(J1327=1,0.25, 0.25), IF(I1327&lt;13, 0.25, IF(I1327&lt;26, 0.4, IF(I1327&lt;51, 0.6, 0.75)))))</f>
        <v>0.25</v>
      </c>
      <c r="L1327" s="16">
        <f>I1327-M1327</f>
        <v>0</v>
      </c>
      <c r="M1327" s="16">
        <f>ROUNDUP(I1327*K1327,0)</f>
        <v>0</v>
      </c>
      <c r="N1327" s="16">
        <f>M1327*J1327</f>
        <v>0</v>
      </c>
      <c r="O1327" s="16">
        <v>0</v>
      </c>
      <c r="P1327" s="16">
        <v>0</v>
      </c>
      <c r="Q1327" s="16">
        <f>N1327-O1327-P1327</f>
        <v>0</v>
      </c>
      <c r="R1327" s="15" t="s">
        <v>75</v>
      </c>
      <c r="S1327" s="15">
        <f>IF(R1327="N/A", J1327-($B$1-F1327), J1327-($B$1-R1327))</f>
        <v>0</v>
      </c>
      <c r="T1327" s="16" t="str">
        <f>IF($S1327&lt;1, "N/A", $M1327)</f>
        <v>N/A</v>
      </c>
      <c r="U1327" s="16" t="str">
        <f>IF($S1327&lt;2, "N/A", $M1327)</f>
        <v>N/A</v>
      </c>
      <c r="V1327" s="16" t="str">
        <f>IF($S1327&lt;3, "N/A", $M1327)</f>
        <v>N/A</v>
      </c>
      <c r="W1327" s="16" t="str">
        <f>IF($S1327&lt;4, "N/A", $M1327)</f>
        <v>N/A</v>
      </c>
      <c r="X1327" s="16" t="str">
        <f>IF($S1327&lt;5, "N/A", $M1327)</f>
        <v>N/A</v>
      </c>
      <c r="Y1327" s="15" t="str">
        <f>IF(SUM(T1327:X1327)&lt;&gt;Q1327, "CHECK", "OK")</f>
        <v>OK</v>
      </c>
      <c r="Z1327" s="15" t="str">
        <f>IF(F1327=$B$1, "No", IF(S1327=1, "Yes", "No"))</f>
        <v>No</v>
      </c>
      <c r="AA1327" s="18" t="str">
        <f>IF(C1327="DM", "N/A", IF(Z1327="No","N/A",VLOOKUP(B1327,'Extension List'!$A$3:$R$1972,18,FALSE)))</f>
        <v>N/A</v>
      </c>
      <c r="AB1327" s="15" t="str">
        <f>IF(C1327="DM", "N/A", IF(Z1327="No","N/A",VLOOKUP(B1327,'Extension List'!$A$3:$T$1972,20,FALSE)))</f>
        <v>N/A</v>
      </c>
      <c r="AC1327" s="15" t="str">
        <f>IF(AA1327="N/A", "N/A", 0)</f>
        <v>N/A</v>
      </c>
      <c r="AD1327" s="16" t="str">
        <f>IF(AE1327="N/A", "N/A", AA1327-AE1327)</f>
        <v>N/A</v>
      </c>
      <c r="AE1327" s="16" t="str">
        <f>IF(AA1327="N/A", "N/A", IF(AC1327&gt;0, IF(AA1327&lt;13, ROUNDUP(0.25*AA1327,0), IF(AA1327&lt;26, ROUNDUP(0.4*AA1327,0), IF(AA1327&lt;51, ROUNDUP(0.6*AA1327,0), ROUNDUP(0.75*AA1327,0)))), "N/A"))</f>
        <v>N/A</v>
      </c>
      <c r="AF1327" s="16" t="str">
        <f>IF(AD1327="N/A","N/A", (AE1327*AC1327)+Q1327)</f>
        <v>N/A</v>
      </c>
      <c r="AG1327" s="16" t="str">
        <f>IF($AF1327="N/A", "N/A", "TBC")</f>
        <v>N/A</v>
      </c>
      <c r="AH1327" s="16" t="str">
        <f>IF($AF1327="N/A", "N/A", "TBC")</f>
        <v>N/A</v>
      </c>
      <c r="AI1327" s="16" t="str">
        <f>IF($AF1327="N/A","N/A",IF(AC1327&gt;1,"TBC","N/A"))</f>
        <v>N/A</v>
      </c>
      <c r="AJ1327" s="16" t="str">
        <f>IF($AF1327="N/A","N/A",IF(AC1327&gt;2,"TBC","N/A"))</f>
        <v>N/A</v>
      </c>
      <c r="AK1327" s="16" t="str">
        <f>IF($AF1327="N/A","N/A",IF(AC1327&gt;3,"TBC","N/A"))</f>
        <v>N/A</v>
      </c>
      <c r="AL1327" s="16" t="str">
        <f>IF(AC1327="N/A","N/A",IF(AC1327&gt;0,IF(SUM(AG1327:AK1327)&lt;&gt;AF1327,"CHECK","OK"),"N/A"))</f>
        <v>N/A</v>
      </c>
      <c r="AM1327" s="16" t="e">
        <f>IF(AD1327="N/A", L1327+T1327, L1327+AG1327)</f>
        <v>#VALUE!</v>
      </c>
      <c r="AN1327" s="16" t="str">
        <f>IF(AD1327="N/A", IF(U1327="N/A", "N/A", L1327+U1327), AD1327+AH1327)</f>
        <v>N/A</v>
      </c>
      <c r="AO1327" s="16" t="str">
        <f>IF(AD1327="N/A", IF(V1327="N/A", "N/A", L1327+V1327), IF(AI1327="N/A", "N/A", AD1327+AI1327))</f>
        <v>N/A</v>
      </c>
      <c r="AP1327" s="16" t="str">
        <f>IF(AD1327="N/A", IF(W1327="N/A", "N/A", L1327+W1327), IF(AJ1327="N/A", "N/A", AD1327+AJ1327))</f>
        <v>N/A</v>
      </c>
      <c r="AQ1327" s="16" t="str">
        <f>IF(AD1327="N/A", IF(X1327="N/A", "N/A", L1327+X1327), IF(AK1327="N/A", "N/A", AD1327+AK1327))</f>
        <v>N/A</v>
      </c>
      <c r="AR1327" s="15" t="s">
        <v>40</v>
      </c>
      <c r="AS1327" s="15" t="s">
        <v>40</v>
      </c>
      <c r="AT1327" s="15" t="s">
        <v>40</v>
      </c>
      <c r="AU1327" s="15" t="s">
        <v>40</v>
      </c>
      <c r="AV1327" s="15" t="s">
        <v>40</v>
      </c>
      <c r="AW1327" s="15" t="s">
        <v>40</v>
      </c>
      <c r="AX1327" s="15" t="s">
        <v>40</v>
      </c>
      <c r="AY1327" s="15" t="s">
        <v>40</v>
      </c>
      <c r="AZ1327" s="15" t="s">
        <v>40</v>
      </c>
      <c r="BA1327" s="15" t="s">
        <v>40</v>
      </c>
      <c r="BB1327" s="15" t="s">
        <v>40</v>
      </c>
      <c r="BC1327" s="15" t="s">
        <v>40</v>
      </c>
      <c r="BD1327" s="15" t="s">
        <v>40</v>
      </c>
      <c r="BE1327" s="15" t="s">
        <v>40</v>
      </c>
      <c r="BF1327" s="15" t="s">
        <v>40</v>
      </c>
      <c r="BG1327" s="15" t="s">
        <v>40</v>
      </c>
      <c r="BH1327" s="15" t="s">
        <v>40</v>
      </c>
      <c r="BJ1327" s="16" t="e">
        <f>IF(AR1327="R", $CA1327, IF(OR(AR1327="P", AR1327="T", AR1327="N"), 0, IF($C1327="DM", $T1327, IF(OR(AR1327="Y", AR1327="IR"),$AM1327,IF(AR1327="C", IF($BI1327="Y", IF($AF1327="N/A", $Q1327, $AF1327), IF($AG1327="N/A", $T1327,$AG1327)))))))</f>
        <v>#VALUE!</v>
      </c>
      <c r="BK1327" s="16" t="e">
        <f>IF(AS1327="R", $CA1327, IF(OR(AS1327="P", AS1327="T", AS1327="N"), 0, IF($C1327="DM", $T1327, IF(OR(AS1327="Y", AS1327="IR"),$AM1327,IF(AS1327="C", IF($BI1327="Y", IF($AF1327="N/A", $Q1327, $AF1327), IF($AG1327="N/A", $T1327,$AG1327)))))))</f>
        <v>#VALUE!</v>
      </c>
      <c r="BL1327" s="16" t="e">
        <f>IF(AT1327="R", $CA1327, IF(OR(AT1327="P", AT1327="T", AT1327="N"), 0, IF($C1327="DM", $T1327, IF(OR(AT1327="Y", AT1327="IR"),$AM1327,IF(AT1327="C", IF($BI1327="Y", IF($AF1327="N/A", $Q1327, $AF1327), IF($AG1327="N/A", $T1327,$AG1327)))))))</f>
        <v>#VALUE!</v>
      </c>
      <c r="BM1327" s="16" t="e">
        <f>IF(AU1327="R", $CA1327, IF(OR(AU1327="P", AU1327="T", AU1327="N"), 0, IF($C1327="DM", $T1327, IF(OR(AU1327="Y", AU1327="IR"),$AM1327,IF(AU1327="C", IF($BI1327="Y", IF($AF1327="N/A", $Q1327, $AF1327), IF($AG1327="N/A", $T1327,$AG1327)))))))</f>
        <v>#VALUE!</v>
      </c>
      <c r="BN1327" s="16" t="e">
        <f>IF(AV1327="R", $CA1327, IF(OR(AV1327="P", AV1327="T", AV1327="N"), 0, IF($C1327="DM", $T1327, IF(OR(AV1327="Y", AV1327="IR"),$AM1327,IF(AV1327="C", IF($BI1327="Y", IF($AF1327="N/A", $Q1327, $AF1327), IF($AG1327="N/A", $T1327,$AG1327)))))))</f>
        <v>#VALUE!</v>
      </c>
      <c r="BO1327" s="16" t="e">
        <f>IF(AW1327="R", $CA1327, IF(OR(AW1327="P", AW1327="T", AW1327="N"), 0, IF($C1327="DM", $T1327, IF(OR(AW1327="Y", AW1327="IR"),$AM1327,IF(AW1327="C", IF($BI1327="Y", IF($AF1327="N/A", $Q1327, $AF1327), IF($AG1327="N/A", $T1327,$AG1327)))))))</f>
        <v>#VALUE!</v>
      </c>
      <c r="BP1327" s="16" t="e">
        <f>IF(AX1327="R", $CA1327, IF(OR(AX1327="P", AX1327="T", AX1327="N"), 0, IF($C1327="DM", $T1327, IF(OR(AX1327="Y", AX1327="IR"),$AM1327,IF(AX1327="C", IF($BI1327="Y", IF($AF1327="N/A", $Q1327, $AF1327), IF($AG1327="N/A", $T1327,$AG1327)))))))</f>
        <v>#VALUE!</v>
      </c>
      <c r="BQ1327" s="16" t="e">
        <f>IF(AY1327="R", $CA1327, IF(OR(AY1327="P", AY1327="T", AY1327="N"), 0, IF($C1327="DM", $T1327, IF(OR(AY1327="Y", AY1327="IR"),$AM1327,IF(AY1327="C", IF($BI1327="Y", IF($AF1327="N/A", $Q1327, $AF1327), IF($AG1327="N/A", $T1327,$AG1327)))))))</f>
        <v>#VALUE!</v>
      </c>
      <c r="BR1327" s="16" t="e">
        <f>IF(AZ1327="R", $CA1327, IF(OR(AZ1327="P", AZ1327="T", AZ1327="N"), 0, IF($C1327="DM", $T1327, IF(OR(AZ1327="Y", AZ1327="IR"),$AM1327,IF(AZ1327="C", IF($BI1327="Y", IF($AF1327="N/A", $Q1327, $AF1327), IF($AG1327="N/A", $T1327,$AG1327)))))))</f>
        <v>#VALUE!</v>
      </c>
      <c r="BS1327" s="16" t="e">
        <f>IF(BA1327="R", $CA1327, IF(OR(BA1327="P", BA1327="T", BA1327="N"), 0, IF($C1327="DM", $T1327, IF(OR(BA1327="Y", BA1327="IR"),$AM1327,IF(BA1327="C", IF($BI1327="Y", IF($AF1327="N/A", $Q1327, $AF1327), IF($AG1327="N/A", $T1327,$AG1327)))))))</f>
        <v>#VALUE!</v>
      </c>
      <c r="BT1327" s="16" t="e">
        <f>IF(BB1327="R", $CA1327, IF(OR(BB1327="P", BB1327="T", BB1327="N"), 0, IF($C1327="DM", $T1327, IF(OR(BB1327="Y", BB1327="IR"),$AM1327,IF(BB1327="C", IF($BI1327="Y", IF($BA1327="C", IF($AF1327="N/A", $Q1327, $AF1327), IF($AF1327="N/A", $T1327, $AM1327)), IF($AG1327="N/A", $T1327,$AG1327)))))))</f>
        <v>#VALUE!</v>
      </c>
      <c r="BU1327" s="16" t="e">
        <f>IF(BC1327="R", $CA1327, IF(OR(BC1327="P", BC1327="T", BC1327="N"), 0, IF($C1327="DM", $T1327, IF(OR(BC1327="Y", BC1327="IR"),$AM1327,IF(BC1327="C", IF($BI1327="Y", IF($BA1327="C", IF($AF1327="N/A", $Q1327, $AF1327), IF($AF1327="N/A", $T1327, $AM1327)), IF($AG1327="N/A", $T1327,$AG1327)))))))</f>
        <v>#VALUE!</v>
      </c>
      <c r="BV1327" s="16" t="e">
        <f>IF(BD1327="R", $CA1327, IF(OR(BD1327="P", BD1327="T", BD1327="N"), 0, IF($C1327="DM", $T1327, IF(OR(BD1327="Y", BD1327="IR"),$AM1327,IF(BD1327="C", IF($BI1327="Y", IF($BA1327="C", IF($AF1327="N/A", $Q1327, $AF1327), IF($AF1327="N/A", $T1327, $AM1327)), IF($AG1327="N/A", $T1327,$AG1327)))))))</f>
        <v>#VALUE!</v>
      </c>
      <c r="BW1327" s="16" t="e">
        <f>IF(BE1327="R", $CA1327, IF(OR(BE1327="P", BE1327="T", BE1327="N"), 0, IF($C1327="DM", $T1327, IF(OR(BE1327="Y", BE1327="IR"),$AM1327,IF(BE1327="C", IF($BI1327="Y", IF($BA1327="C", IF($AF1327="N/A", $Q1327, $AF1327), IF($AF1327="N/A", $T1327, $AM1327)), IF($AG1327="N/A", $T1327,$AG1327)))))))</f>
        <v>#VALUE!</v>
      </c>
      <c r="BX1327" s="16" t="e">
        <f>IF(BF1327="R", $CA1327, IF(OR(BF1327="P", BF1327="T", BF1327="N"), 0, IF($C1327="DM", $T1327, IF(OR(BF1327="Y", BF1327="IR"),$AM1327,IF(BF1327="C", IF($BI1327="Y", IF($BA1327="C", IF($AF1327="N/A", $Q1327, $AF1327), IF($AF1327="N/A", $T1327, $AM1327)), IF($AG1327="N/A", $T1327,$AG1327)))))))</f>
        <v>#VALUE!</v>
      </c>
      <c r="BY1327" s="16" t="e">
        <f>IF(BG1327="R", $CA1327, IF(OR(BG1327="P", BG1327="T", BG1327="N"), 0, IF($C1327="DM", $T1327, IF(OR(BG1327="Y", BG1327="IR"),$AM1327,IF(BG1327="C", IF($BI1327="Y", IF($BA1327="C", IF($AF1327="N/A", $Q1327, $AF1327), IF($AF1327="N/A", $T1327, $AM1327)), IF($AG1327="N/A", $T1327,$AG1327)))))))</f>
        <v>#VALUE!</v>
      </c>
      <c r="BZ1327" s="16" t="e">
        <f>IF(BH1327="R", $CA1327, IF(OR(BH1327="P", BH1327="T", BH1327="N"), 0, IF($C1327="DM", $T1327, IF(OR(BH1327="Y", BH1327="IR"),$AM1327,IF(BH1327="C", IF($BI1327="Y", IF($BA1327="C", IF($AF1327="N/A", $Q1327, $AF1327), IF($AF1327="N/A", $T1327, $AM1327)), IF($AG1327="N/A", $T1327,$AG1327)))))))</f>
        <v>#VALUE!</v>
      </c>
      <c r="CA1327" s="15" t="s">
        <v>75</v>
      </c>
      <c r="CB1327" s="16" t="e">
        <f>BZ1327</f>
        <v>#VALUE!</v>
      </c>
      <c r="CC1327" s="15" t="str">
        <f>IF(OR($BH1327="T", $BH1327="R"), 0, IF($BH1327="C", IF($BI1327="Y", IF($BA1327="C", 0, IF(AF1327="N/A", Q1327-T1327, AF1327-AG1327)), IF($AF1327="N/A", U1327, AH1327)), AN1327))</f>
        <v>N/A</v>
      </c>
      <c r="CD1327" s="15" t="str">
        <f>IF(OR($BH1327="T", $BH1327="R"), 0, IF($BH1327="C", IF($BI1327="Y", 0, IF($AF1327="N/A", V1327, AI1327)), AO1327))</f>
        <v>N/A</v>
      </c>
      <c r="CE1327" s="15" t="str">
        <f>IF(OR($BH1327="T", $BH1327="R"), 0, IF($BH1327="C", IF($BI1327="Y", 0, IF($AF1327="N/A", W1327, AJ1327)), AP1327))</f>
        <v>N/A</v>
      </c>
      <c r="CF1327" s="15" t="str">
        <f>IF(OR($BH1327="T", $BH1327="R"), 0, IF($BH1327="C", IF($BI1327="Y", 0, IF($AF1327="N/A", X1327, AK1327)), AQ1327))</f>
        <v>N/A</v>
      </c>
    </row>
    <row r="1328" spans="1:84" x14ac:dyDescent="0.25">
      <c r="A1328" s="14">
        <v>6305</v>
      </c>
      <c r="B1328" s="15"/>
      <c r="C1328" s="15"/>
      <c r="D1328" s="15"/>
      <c r="E1328" s="15" t="e">
        <f>VLOOKUP(B1328, 'Rookie Year'!$A$2:$B$55679,2,FALSE)</f>
        <v>#N/A</v>
      </c>
      <c r="F1328" s="15">
        <v>2024</v>
      </c>
      <c r="G1328" s="15" t="s">
        <v>42</v>
      </c>
      <c r="H1328" s="15"/>
      <c r="I1328" s="16"/>
      <c r="J1328" s="15"/>
      <c r="K1328" s="17">
        <f>IF(AND(G1328&lt;&gt;"N",R1328="N/A"), IF(I1328&lt;4, 0, 0.25),IF(I1328=1, IF(J1328=1,0.25, 0.25), IF(I1328&lt;13, 0.25, IF(I1328&lt;26, 0.4, IF(I1328&lt;51, 0.6, 0.75)))))</f>
        <v>0.25</v>
      </c>
      <c r="L1328" s="16">
        <f>I1328-M1328</f>
        <v>0</v>
      </c>
      <c r="M1328" s="16">
        <f>ROUNDUP(I1328*K1328,0)</f>
        <v>0</v>
      </c>
      <c r="N1328" s="16">
        <f>M1328*J1328</f>
        <v>0</v>
      </c>
      <c r="O1328" s="16">
        <v>0</v>
      </c>
      <c r="P1328" s="16">
        <v>0</v>
      </c>
      <c r="Q1328" s="16">
        <f>N1328-O1328-P1328</f>
        <v>0</v>
      </c>
      <c r="R1328" s="15" t="s">
        <v>75</v>
      </c>
      <c r="S1328" s="15">
        <f>IF(R1328="N/A", J1328-($B$1-F1328), J1328-($B$1-R1328))</f>
        <v>0</v>
      </c>
      <c r="T1328" s="16" t="str">
        <f>IF($S1328&lt;1, "N/A", $M1328)</f>
        <v>N/A</v>
      </c>
      <c r="U1328" s="16" t="str">
        <f>IF($S1328&lt;2, "N/A", $M1328)</f>
        <v>N/A</v>
      </c>
      <c r="V1328" s="16" t="str">
        <f>IF($S1328&lt;3, "N/A", $M1328)</f>
        <v>N/A</v>
      </c>
      <c r="W1328" s="16" t="str">
        <f>IF($S1328&lt;4, "N/A", $M1328)</f>
        <v>N/A</v>
      </c>
      <c r="X1328" s="16" t="str">
        <f>IF($S1328&lt;5, "N/A", $M1328)</f>
        <v>N/A</v>
      </c>
      <c r="Y1328" s="15" t="str">
        <f>IF(SUM(T1328:X1328)&lt;&gt;Q1328, "CHECK", "OK")</f>
        <v>OK</v>
      </c>
      <c r="Z1328" s="15" t="str">
        <f>IF(F1328=$B$1, "No", IF(S1328=1, "Yes", "No"))</f>
        <v>No</v>
      </c>
      <c r="AA1328" s="18" t="str">
        <f>IF(C1328="DM", "N/A", IF(Z1328="No","N/A",VLOOKUP(B1328,'Extension List'!$A$3:$R$1972,18,FALSE)))</f>
        <v>N/A</v>
      </c>
      <c r="AB1328" s="15" t="str">
        <f>IF(C1328="DM", "N/A", IF(Z1328="No","N/A",VLOOKUP(B1328,'Extension List'!$A$3:$T$1972,20,FALSE)))</f>
        <v>N/A</v>
      </c>
      <c r="AC1328" s="15" t="str">
        <f>IF(AA1328="N/A", "N/A", 0)</f>
        <v>N/A</v>
      </c>
      <c r="AD1328" s="16" t="str">
        <f>IF(AE1328="N/A", "N/A", AA1328-AE1328)</f>
        <v>N/A</v>
      </c>
      <c r="AE1328" s="16" t="str">
        <f>IF(AA1328="N/A", "N/A", IF(AC1328&gt;0, IF(AA1328&lt;13, ROUNDUP(0.25*AA1328,0), IF(AA1328&lt;26, ROUNDUP(0.4*AA1328,0), IF(AA1328&lt;51, ROUNDUP(0.6*AA1328,0), ROUNDUP(0.75*AA1328,0)))), "N/A"))</f>
        <v>N/A</v>
      </c>
      <c r="AF1328" s="16" t="str">
        <f>IF(AD1328="N/A","N/A", (AE1328*AC1328)+Q1328)</f>
        <v>N/A</v>
      </c>
      <c r="AG1328" s="16" t="str">
        <f>IF($AF1328="N/A", "N/A", "TBC")</f>
        <v>N/A</v>
      </c>
      <c r="AH1328" s="16" t="str">
        <f>IF($AF1328="N/A", "N/A", "TBC")</f>
        <v>N/A</v>
      </c>
      <c r="AI1328" s="16" t="str">
        <f>IF($AF1328="N/A","N/A",IF(AC1328&gt;1,"TBC","N/A"))</f>
        <v>N/A</v>
      </c>
      <c r="AJ1328" s="16" t="str">
        <f>IF($AF1328="N/A","N/A",IF(AC1328&gt;2,"TBC","N/A"))</f>
        <v>N/A</v>
      </c>
      <c r="AK1328" s="16" t="str">
        <f>IF($AF1328="N/A","N/A",IF(AC1328&gt;3,"TBC","N/A"))</f>
        <v>N/A</v>
      </c>
      <c r="AL1328" s="16" t="str">
        <f>IF(AC1328="N/A","N/A",IF(AC1328&gt;0,IF(SUM(AG1328:AK1328)&lt;&gt;AF1328,"CHECK","OK"),"N/A"))</f>
        <v>N/A</v>
      </c>
      <c r="AM1328" s="16" t="e">
        <f>IF(AD1328="N/A", L1328+T1328, L1328+AG1328)</f>
        <v>#VALUE!</v>
      </c>
      <c r="AN1328" s="16" t="str">
        <f>IF(AD1328="N/A", IF(U1328="N/A", "N/A", L1328+U1328), AD1328+AH1328)</f>
        <v>N/A</v>
      </c>
      <c r="AO1328" s="16" t="str">
        <f>IF(AD1328="N/A", IF(V1328="N/A", "N/A", L1328+V1328), IF(AI1328="N/A", "N/A", AD1328+AI1328))</f>
        <v>N/A</v>
      </c>
      <c r="AP1328" s="16" t="str">
        <f>IF(AD1328="N/A", IF(W1328="N/A", "N/A", L1328+W1328), IF(AJ1328="N/A", "N/A", AD1328+AJ1328))</f>
        <v>N/A</v>
      </c>
      <c r="AQ1328" s="16" t="str">
        <f>IF(AD1328="N/A", IF(X1328="N/A", "N/A", L1328+X1328), IF(AK1328="N/A", "N/A", AD1328+AK1328))</f>
        <v>N/A</v>
      </c>
      <c r="AR1328" s="15" t="s">
        <v>40</v>
      </c>
      <c r="AS1328" s="15" t="s">
        <v>40</v>
      </c>
      <c r="AT1328" s="15" t="s">
        <v>40</v>
      </c>
      <c r="AU1328" s="15" t="s">
        <v>40</v>
      </c>
      <c r="AV1328" s="15" t="s">
        <v>40</v>
      </c>
      <c r="AW1328" s="15" t="s">
        <v>40</v>
      </c>
      <c r="AX1328" s="15" t="s">
        <v>40</v>
      </c>
      <c r="AY1328" s="15" t="s">
        <v>40</v>
      </c>
      <c r="AZ1328" s="15" t="s">
        <v>40</v>
      </c>
      <c r="BA1328" s="15" t="s">
        <v>40</v>
      </c>
      <c r="BB1328" s="15" t="s">
        <v>40</v>
      </c>
      <c r="BC1328" s="15" t="s">
        <v>40</v>
      </c>
      <c r="BD1328" s="15" t="s">
        <v>40</v>
      </c>
      <c r="BE1328" s="15" t="s">
        <v>40</v>
      </c>
      <c r="BF1328" s="15" t="s">
        <v>40</v>
      </c>
      <c r="BG1328" s="15" t="s">
        <v>40</v>
      </c>
      <c r="BH1328" s="15" t="s">
        <v>40</v>
      </c>
      <c r="BJ1328" s="16" t="e">
        <f>IF(AR1328="R", $CA1328, IF(OR(AR1328="P", AR1328="T", AR1328="N"), 0, IF($C1328="DM", $T1328, IF(OR(AR1328="Y", AR1328="IR"),$AM1328,IF(AR1328="C", IF($BI1328="Y", IF($AF1328="N/A", $Q1328, $AF1328), IF($AG1328="N/A", $T1328,$AG1328)))))))</f>
        <v>#VALUE!</v>
      </c>
      <c r="BK1328" s="16" t="e">
        <f>IF(AS1328="R", $CA1328, IF(OR(AS1328="P", AS1328="T", AS1328="N"), 0, IF($C1328="DM", $T1328, IF(OR(AS1328="Y", AS1328="IR"),$AM1328,IF(AS1328="C", IF($BI1328="Y", IF($AF1328="N/A", $Q1328, $AF1328), IF($AG1328="N/A", $T1328,$AG1328)))))))</f>
        <v>#VALUE!</v>
      </c>
      <c r="BL1328" s="16" t="e">
        <f>IF(AT1328="R", $CA1328, IF(OR(AT1328="P", AT1328="T", AT1328="N"), 0, IF($C1328="DM", $T1328, IF(OR(AT1328="Y", AT1328="IR"),$AM1328,IF(AT1328="C", IF($BI1328="Y", IF($AF1328="N/A", $Q1328, $AF1328), IF($AG1328="N/A", $T1328,$AG1328)))))))</f>
        <v>#VALUE!</v>
      </c>
      <c r="BM1328" s="16" t="e">
        <f>IF(AU1328="R", $CA1328, IF(OR(AU1328="P", AU1328="T", AU1328="N"), 0, IF($C1328="DM", $T1328, IF(OR(AU1328="Y", AU1328="IR"),$AM1328,IF(AU1328="C", IF($BI1328="Y", IF($AF1328="N/A", $Q1328, $AF1328), IF($AG1328="N/A", $T1328,$AG1328)))))))</f>
        <v>#VALUE!</v>
      </c>
      <c r="BN1328" s="16" t="e">
        <f>IF(AV1328="R", $CA1328, IF(OR(AV1328="P", AV1328="T", AV1328="N"), 0, IF($C1328="DM", $T1328, IF(OR(AV1328="Y", AV1328="IR"),$AM1328,IF(AV1328="C", IF($BI1328="Y", IF($AF1328="N/A", $Q1328, $AF1328), IF($AG1328="N/A", $T1328,$AG1328)))))))</f>
        <v>#VALUE!</v>
      </c>
      <c r="BO1328" s="16" t="e">
        <f>IF(AW1328="R", $CA1328, IF(OR(AW1328="P", AW1328="T", AW1328="N"), 0, IF($C1328="DM", $T1328, IF(OR(AW1328="Y", AW1328="IR"),$AM1328,IF(AW1328="C", IF($BI1328="Y", IF($AF1328="N/A", $Q1328, $AF1328), IF($AG1328="N/A", $T1328,$AG1328)))))))</f>
        <v>#VALUE!</v>
      </c>
      <c r="BP1328" s="16" t="e">
        <f>IF(AX1328="R", $CA1328, IF(OR(AX1328="P", AX1328="T", AX1328="N"), 0, IF($C1328="DM", $T1328, IF(OR(AX1328="Y", AX1328="IR"),$AM1328,IF(AX1328="C", IF($BI1328="Y", IF($AF1328="N/A", $Q1328, $AF1328), IF($AG1328="N/A", $T1328,$AG1328)))))))</f>
        <v>#VALUE!</v>
      </c>
      <c r="BQ1328" s="16" t="e">
        <f>IF(AY1328="R", $CA1328, IF(OR(AY1328="P", AY1328="T", AY1328="N"), 0, IF($C1328="DM", $T1328, IF(OR(AY1328="Y", AY1328="IR"),$AM1328,IF(AY1328="C", IF($BI1328="Y", IF($AF1328="N/A", $Q1328, $AF1328), IF($AG1328="N/A", $T1328,$AG1328)))))))</f>
        <v>#VALUE!</v>
      </c>
      <c r="BR1328" s="16" t="e">
        <f>IF(AZ1328="R", $CA1328, IF(OR(AZ1328="P", AZ1328="T", AZ1328="N"), 0, IF($C1328="DM", $T1328, IF(OR(AZ1328="Y", AZ1328="IR"),$AM1328,IF(AZ1328="C", IF($BI1328="Y", IF($AF1328="N/A", $Q1328, $AF1328), IF($AG1328="N/A", $T1328,$AG1328)))))))</f>
        <v>#VALUE!</v>
      </c>
      <c r="BS1328" s="16" t="e">
        <f>IF(BA1328="R", $CA1328, IF(OR(BA1328="P", BA1328="T", BA1328="N"), 0, IF($C1328="DM", $T1328, IF(OR(BA1328="Y", BA1328="IR"),$AM1328,IF(BA1328="C", IF($BI1328="Y", IF($AF1328="N/A", $Q1328, $AF1328), IF($AG1328="N/A", $T1328,$AG1328)))))))</f>
        <v>#VALUE!</v>
      </c>
      <c r="BT1328" s="16" t="e">
        <f>IF(BB1328="R", $CA1328, IF(OR(BB1328="P", BB1328="T", BB1328="N"), 0, IF($C1328="DM", $T1328, IF(OR(BB1328="Y", BB1328="IR"),$AM1328,IF(BB1328="C", IF($BI1328="Y", IF($BA1328="C", IF($AF1328="N/A", $Q1328, $AF1328), IF($AF1328="N/A", $T1328, $AM1328)), IF($AG1328="N/A", $T1328,$AG1328)))))))</f>
        <v>#VALUE!</v>
      </c>
      <c r="BU1328" s="16" t="e">
        <f>IF(BC1328="R", $CA1328, IF(OR(BC1328="P", BC1328="T", BC1328="N"), 0, IF($C1328="DM", $T1328, IF(OR(BC1328="Y", BC1328="IR"),$AM1328,IF(BC1328="C", IF($BI1328="Y", IF($BA1328="C", IF($AF1328="N/A", $Q1328, $AF1328), IF($AF1328="N/A", $T1328, $AM1328)), IF($AG1328="N/A", $T1328,$AG1328)))))))</f>
        <v>#VALUE!</v>
      </c>
      <c r="BV1328" s="16" t="e">
        <f>IF(BD1328="R", $CA1328, IF(OR(BD1328="P", BD1328="T", BD1328="N"), 0, IF($C1328="DM", $T1328, IF(OR(BD1328="Y", BD1328="IR"),$AM1328,IF(BD1328="C", IF($BI1328="Y", IF($BA1328="C", IF($AF1328="N/A", $Q1328, $AF1328), IF($AF1328="N/A", $T1328, $AM1328)), IF($AG1328="N/A", $T1328,$AG1328)))))))</f>
        <v>#VALUE!</v>
      </c>
      <c r="BW1328" s="16" t="e">
        <f>IF(BE1328="R", $CA1328, IF(OR(BE1328="P", BE1328="T", BE1328="N"), 0, IF($C1328="DM", $T1328, IF(OR(BE1328="Y", BE1328="IR"),$AM1328,IF(BE1328="C", IF($BI1328="Y", IF($BA1328="C", IF($AF1328="N/A", $Q1328, $AF1328), IF($AF1328="N/A", $T1328, $AM1328)), IF($AG1328="N/A", $T1328,$AG1328)))))))</f>
        <v>#VALUE!</v>
      </c>
      <c r="BX1328" s="16" t="e">
        <f>IF(BF1328="R", $CA1328, IF(OR(BF1328="P", BF1328="T", BF1328="N"), 0, IF($C1328="DM", $T1328, IF(OR(BF1328="Y", BF1328="IR"),$AM1328,IF(BF1328="C", IF($BI1328="Y", IF($BA1328="C", IF($AF1328="N/A", $Q1328, $AF1328), IF($AF1328="N/A", $T1328, $AM1328)), IF($AG1328="N/A", $T1328,$AG1328)))))))</f>
        <v>#VALUE!</v>
      </c>
      <c r="BY1328" s="16" t="e">
        <f>IF(BG1328="R", $CA1328, IF(OR(BG1328="P", BG1328="T", BG1328="N"), 0, IF($C1328="DM", $T1328, IF(OR(BG1328="Y", BG1328="IR"),$AM1328,IF(BG1328="C", IF($BI1328="Y", IF($BA1328="C", IF($AF1328="N/A", $Q1328, $AF1328), IF($AF1328="N/A", $T1328, $AM1328)), IF($AG1328="N/A", $T1328,$AG1328)))))))</f>
        <v>#VALUE!</v>
      </c>
      <c r="BZ1328" s="16" t="e">
        <f>IF(BH1328="R", $CA1328, IF(OR(BH1328="P", BH1328="T", BH1328="N"), 0, IF($C1328="DM", $T1328, IF(OR(BH1328="Y", BH1328="IR"),$AM1328,IF(BH1328="C", IF($BI1328="Y", IF($BA1328="C", IF($AF1328="N/A", $Q1328, $AF1328), IF($AF1328="N/A", $T1328, $AM1328)), IF($AG1328="N/A", $T1328,$AG1328)))))))</f>
        <v>#VALUE!</v>
      </c>
      <c r="CA1328" s="15" t="s">
        <v>75</v>
      </c>
      <c r="CB1328" s="16" t="e">
        <f>BZ1328</f>
        <v>#VALUE!</v>
      </c>
      <c r="CC1328" s="15" t="str">
        <f>IF(OR($BH1328="T", $BH1328="R"), 0, IF($BH1328="C", IF($BI1328="Y", IF($BA1328="C", 0, IF(AF1328="N/A", Q1328-T1328, AF1328-AG1328)), IF($AF1328="N/A", U1328, AH1328)), AN1328))</f>
        <v>N/A</v>
      </c>
      <c r="CD1328" s="15" t="str">
        <f>IF(OR($BH1328="T", $BH1328="R"), 0, IF($BH1328="C", IF($BI1328="Y", 0, IF($AF1328="N/A", V1328, AI1328)), AO1328))</f>
        <v>N/A</v>
      </c>
      <c r="CE1328" s="15" t="str">
        <f>IF(OR($BH1328="T", $BH1328="R"), 0, IF($BH1328="C", IF($BI1328="Y", 0, IF($AF1328="N/A", W1328, AJ1328)), AP1328))</f>
        <v>N/A</v>
      </c>
      <c r="CF1328" s="15" t="str">
        <f>IF(OR($BH1328="T", $BH1328="R"), 0, IF($BH1328="C", IF($BI1328="Y", 0, IF($AF1328="N/A", X1328, AK1328)), AQ1328))</f>
        <v>N/A</v>
      </c>
    </row>
    <row r="1329" spans="1:84" x14ac:dyDescent="0.25">
      <c r="A1329" s="14">
        <v>6306</v>
      </c>
      <c r="B1329" s="15"/>
      <c r="C1329" s="15"/>
      <c r="D1329" s="15"/>
      <c r="E1329" s="15" t="e">
        <f>VLOOKUP(B1329, 'Rookie Year'!$A$2:$B$55679,2,FALSE)</f>
        <v>#N/A</v>
      </c>
      <c r="F1329" s="15">
        <v>2024</v>
      </c>
      <c r="G1329" s="15" t="s">
        <v>42</v>
      </c>
      <c r="H1329" s="15"/>
      <c r="I1329" s="16"/>
      <c r="J1329" s="15"/>
      <c r="K1329" s="17">
        <f>IF(AND(G1329&lt;&gt;"N",R1329="N/A"), IF(I1329&lt;4, 0, 0.25),IF(I1329=1, IF(J1329=1,0.25, 0.25), IF(I1329&lt;13, 0.25, IF(I1329&lt;26, 0.4, IF(I1329&lt;51, 0.6, 0.75)))))</f>
        <v>0.25</v>
      </c>
      <c r="L1329" s="16">
        <f>I1329-M1329</f>
        <v>0</v>
      </c>
      <c r="M1329" s="16">
        <f>ROUNDUP(I1329*K1329,0)</f>
        <v>0</v>
      </c>
      <c r="N1329" s="16">
        <f>M1329*J1329</f>
        <v>0</v>
      </c>
      <c r="O1329" s="16">
        <v>0</v>
      </c>
      <c r="P1329" s="16">
        <v>0</v>
      </c>
      <c r="Q1329" s="16">
        <f>N1329-O1329-P1329</f>
        <v>0</v>
      </c>
      <c r="R1329" s="15" t="s">
        <v>75</v>
      </c>
      <c r="S1329" s="15">
        <f>IF(R1329="N/A", J1329-($B$1-F1329), J1329-($B$1-R1329))</f>
        <v>0</v>
      </c>
      <c r="T1329" s="16" t="str">
        <f>IF($S1329&lt;1, "N/A", $M1329)</f>
        <v>N/A</v>
      </c>
      <c r="U1329" s="16" t="str">
        <f>IF($S1329&lt;2, "N/A", $M1329)</f>
        <v>N/A</v>
      </c>
      <c r="V1329" s="16" t="str">
        <f>IF($S1329&lt;3, "N/A", $M1329)</f>
        <v>N/A</v>
      </c>
      <c r="W1329" s="16" t="str">
        <f>IF($S1329&lt;4, "N/A", $M1329)</f>
        <v>N/A</v>
      </c>
      <c r="X1329" s="16" t="str">
        <f>IF($S1329&lt;5, "N/A", $M1329)</f>
        <v>N/A</v>
      </c>
      <c r="Y1329" s="15" t="str">
        <f>IF(SUM(T1329:X1329)&lt;&gt;Q1329, "CHECK", "OK")</f>
        <v>OK</v>
      </c>
      <c r="Z1329" s="15" t="str">
        <f>IF(F1329=$B$1, "No", IF(S1329=1, "Yes", "No"))</f>
        <v>No</v>
      </c>
      <c r="AA1329" s="18" t="str">
        <f>IF(C1329="DM", "N/A", IF(Z1329="No","N/A",VLOOKUP(B1329,'Extension List'!$A$3:$R$1972,18,FALSE)))</f>
        <v>N/A</v>
      </c>
      <c r="AB1329" s="15" t="str">
        <f>IF(C1329="DM", "N/A", IF(Z1329="No","N/A",VLOOKUP(B1329,'Extension List'!$A$3:$T$1972,20,FALSE)))</f>
        <v>N/A</v>
      </c>
      <c r="AC1329" s="15" t="str">
        <f>IF(AA1329="N/A", "N/A", 0)</f>
        <v>N/A</v>
      </c>
      <c r="AD1329" s="16" t="str">
        <f>IF(AE1329="N/A", "N/A", AA1329-AE1329)</f>
        <v>N/A</v>
      </c>
      <c r="AE1329" s="16" t="str">
        <f>IF(AA1329="N/A", "N/A", IF(AC1329&gt;0, IF(AA1329&lt;13, ROUNDUP(0.25*AA1329,0), IF(AA1329&lt;26, ROUNDUP(0.4*AA1329,0), IF(AA1329&lt;51, ROUNDUP(0.6*AA1329,0), ROUNDUP(0.75*AA1329,0)))), "N/A"))</f>
        <v>N/A</v>
      </c>
      <c r="AF1329" s="16" t="str">
        <f>IF(AD1329="N/A","N/A", (AE1329*AC1329)+Q1329)</f>
        <v>N/A</v>
      </c>
      <c r="AG1329" s="16" t="str">
        <f>IF($AF1329="N/A", "N/A", "TBC")</f>
        <v>N/A</v>
      </c>
      <c r="AH1329" s="16" t="str">
        <f>IF($AF1329="N/A", "N/A", "TBC")</f>
        <v>N/A</v>
      </c>
      <c r="AI1329" s="16" t="str">
        <f>IF($AF1329="N/A","N/A",IF(AC1329&gt;1,"TBC","N/A"))</f>
        <v>N/A</v>
      </c>
      <c r="AJ1329" s="16" t="str">
        <f>IF($AF1329="N/A","N/A",IF(AC1329&gt;2,"TBC","N/A"))</f>
        <v>N/A</v>
      </c>
      <c r="AK1329" s="16" t="str">
        <f>IF($AF1329="N/A","N/A",IF(AC1329&gt;3,"TBC","N/A"))</f>
        <v>N/A</v>
      </c>
      <c r="AL1329" s="16" t="str">
        <f>IF(AC1329="N/A","N/A",IF(AC1329&gt;0,IF(SUM(AG1329:AK1329)&lt;&gt;AF1329,"CHECK","OK"),"N/A"))</f>
        <v>N/A</v>
      </c>
      <c r="AM1329" s="16" t="e">
        <f>IF(AD1329="N/A", L1329+T1329, L1329+AG1329)</f>
        <v>#VALUE!</v>
      </c>
      <c r="AN1329" s="16" t="str">
        <f>IF(AD1329="N/A", IF(U1329="N/A", "N/A", L1329+U1329), AD1329+AH1329)</f>
        <v>N/A</v>
      </c>
      <c r="AO1329" s="16" t="str">
        <f>IF(AD1329="N/A", IF(V1329="N/A", "N/A", L1329+V1329), IF(AI1329="N/A", "N/A", AD1329+AI1329))</f>
        <v>N/A</v>
      </c>
      <c r="AP1329" s="16" t="str">
        <f>IF(AD1329="N/A", IF(W1329="N/A", "N/A", L1329+W1329), IF(AJ1329="N/A", "N/A", AD1329+AJ1329))</f>
        <v>N/A</v>
      </c>
      <c r="AQ1329" s="16" t="str">
        <f>IF(AD1329="N/A", IF(X1329="N/A", "N/A", L1329+X1329), IF(AK1329="N/A", "N/A", AD1329+AK1329))</f>
        <v>N/A</v>
      </c>
      <c r="AR1329" s="15" t="s">
        <v>40</v>
      </c>
      <c r="AS1329" s="15" t="s">
        <v>40</v>
      </c>
      <c r="AT1329" s="15" t="s">
        <v>40</v>
      </c>
      <c r="AU1329" s="15" t="s">
        <v>40</v>
      </c>
      <c r="AV1329" s="15" t="s">
        <v>40</v>
      </c>
      <c r="AW1329" s="15" t="s">
        <v>40</v>
      </c>
      <c r="AX1329" s="15" t="s">
        <v>40</v>
      </c>
      <c r="AY1329" s="15" t="s">
        <v>40</v>
      </c>
      <c r="AZ1329" s="15" t="s">
        <v>40</v>
      </c>
      <c r="BA1329" s="15" t="s">
        <v>40</v>
      </c>
      <c r="BB1329" s="15" t="s">
        <v>40</v>
      </c>
      <c r="BC1329" s="15" t="s">
        <v>40</v>
      </c>
      <c r="BD1329" s="15" t="s">
        <v>40</v>
      </c>
      <c r="BE1329" s="15" t="s">
        <v>40</v>
      </c>
      <c r="BF1329" s="15" t="s">
        <v>40</v>
      </c>
      <c r="BG1329" s="15" t="s">
        <v>40</v>
      </c>
      <c r="BH1329" s="15" t="s">
        <v>40</v>
      </c>
      <c r="BJ1329" s="16" t="e">
        <f>IF(AR1329="R", $CA1329, IF(OR(AR1329="P", AR1329="T", AR1329="N"), 0, IF($C1329="DM", $T1329, IF(OR(AR1329="Y", AR1329="IR"),$AM1329,IF(AR1329="C", IF($BI1329="Y", IF($AF1329="N/A", $Q1329, $AF1329), IF($AG1329="N/A", $T1329,$AG1329)))))))</f>
        <v>#VALUE!</v>
      </c>
      <c r="BK1329" s="16" t="e">
        <f>IF(AS1329="R", $CA1329, IF(OR(AS1329="P", AS1329="T", AS1329="N"), 0, IF($C1329="DM", $T1329, IF(OR(AS1329="Y", AS1329="IR"),$AM1329,IF(AS1329="C", IF($BI1329="Y", IF($AF1329="N/A", $Q1329, $AF1329), IF($AG1329="N/A", $T1329,$AG1329)))))))</f>
        <v>#VALUE!</v>
      </c>
      <c r="BL1329" s="16" t="e">
        <f>IF(AT1329="R", $CA1329, IF(OR(AT1329="P", AT1329="T", AT1329="N"), 0, IF($C1329="DM", $T1329, IF(OR(AT1329="Y", AT1329="IR"),$AM1329,IF(AT1329="C", IF($BI1329="Y", IF($AF1329="N/A", $Q1329, $AF1329), IF($AG1329="N/A", $T1329,$AG1329)))))))</f>
        <v>#VALUE!</v>
      </c>
      <c r="BM1329" s="16" t="e">
        <f>IF(AU1329="R", $CA1329, IF(OR(AU1329="P", AU1329="T", AU1329="N"), 0, IF($C1329="DM", $T1329, IF(OR(AU1329="Y", AU1329="IR"),$AM1329,IF(AU1329="C", IF($BI1329="Y", IF($AF1329="N/A", $Q1329, $AF1329), IF($AG1329="N/A", $T1329,$AG1329)))))))</f>
        <v>#VALUE!</v>
      </c>
      <c r="BN1329" s="16" t="e">
        <f>IF(AV1329="R", $CA1329, IF(OR(AV1329="P", AV1329="T", AV1329="N"), 0, IF($C1329="DM", $T1329, IF(OR(AV1329="Y", AV1329="IR"),$AM1329,IF(AV1329="C", IF($BI1329="Y", IF($AF1329="N/A", $Q1329, $AF1329), IF($AG1329="N/A", $T1329,$AG1329)))))))</f>
        <v>#VALUE!</v>
      </c>
      <c r="BO1329" s="16" t="e">
        <f>IF(AW1329="R", $CA1329, IF(OR(AW1329="P", AW1329="T", AW1329="N"), 0, IF($C1329="DM", $T1329, IF(OR(AW1329="Y", AW1329="IR"),$AM1329,IF(AW1329="C", IF($BI1329="Y", IF($AF1329="N/A", $Q1329, $AF1329), IF($AG1329="N/A", $T1329,$AG1329)))))))</f>
        <v>#VALUE!</v>
      </c>
      <c r="BP1329" s="16" t="e">
        <f>IF(AX1329="R", $CA1329, IF(OR(AX1329="P", AX1329="T", AX1329="N"), 0, IF($C1329="DM", $T1329, IF(OR(AX1329="Y", AX1329="IR"),$AM1329,IF(AX1329="C", IF($BI1329="Y", IF($AF1329="N/A", $Q1329, $AF1329), IF($AG1329="N/A", $T1329,$AG1329)))))))</f>
        <v>#VALUE!</v>
      </c>
      <c r="BQ1329" s="16" t="e">
        <f>IF(AY1329="R", $CA1329, IF(OR(AY1329="P", AY1329="T", AY1329="N"), 0, IF($C1329="DM", $T1329, IF(OR(AY1329="Y", AY1329="IR"),$AM1329,IF(AY1329="C", IF($BI1329="Y", IF($AF1329="N/A", $Q1329, $AF1329), IF($AG1329="N/A", $T1329,$AG1329)))))))</f>
        <v>#VALUE!</v>
      </c>
      <c r="BR1329" s="16" t="e">
        <f>IF(AZ1329="R", $CA1329, IF(OR(AZ1329="P", AZ1329="T", AZ1329="N"), 0, IF($C1329="DM", $T1329, IF(OR(AZ1329="Y", AZ1329="IR"),$AM1329,IF(AZ1329="C", IF($BI1329="Y", IF($AF1329="N/A", $Q1329, $AF1329), IF($AG1329="N/A", $T1329,$AG1329)))))))</f>
        <v>#VALUE!</v>
      </c>
      <c r="BS1329" s="16" t="e">
        <f>IF(BA1329="R", $CA1329, IF(OR(BA1329="P", BA1329="T", BA1329="N"), 0, IF($C1329="DM", $T1329, IF(OR(BA1329="Y", BA1329="IR"),$AM1329,IF(BA1329="C", IF($BI1329="Y", IF($AF1329="N/A", $Q1329, $AF1329), IF($AG1329="N/A", $T1329,$AG1329)))))))</f>
        <v>#VALUE!</v>
      </c>
      <c r="BT1329" s="16" t="e">
        <f>IF(BB1329="R", $CA1329, IF(OR(BB1329="P", BB1329="T", BB1329="N"), 0, IF($C1329="DM", $T1329, IF(OR(BB1329="Y", BB1329="IR"),$AM1329,IF(BB1329="C", IF($BI1329="Y", IF($BA1329="C", IF($AF1329="N/A", $Q1329, $AF1329), IF($AF1329="N/A", $T1329, $AM1329)), IF($AG1329="N/A", $T1329,$AG1329)))))))</f>
        <v>#VALUE!</v>
      </c>
      <c r="BU1329" s="16" t="e">
        <f>IF(BC1329="R", $CA1329, IF(OR(BC1329="P", BC1329="T", BC1329="N"), 0, IF($C1329="DM", $T1329, IF(OR(BC1329="Y", BC1329="IR"),$AM1329,IF(BC1329="C", IF($BI1329="Y", IF($BA1329="C", IF($AF1329="N/A", $Q1329, $AF1329), IF($AF1329="N/A", $T1329, $AM1329)), IF($AG1329="N/A", $T1329,$AG1329)))))))</f>
        <v>#VALUE!</v>
      </c>
      <c r="BV1329" s="16" t="e">
        <f>IF(BD1329="R", $CA1329, IF(OR(BD1329="P", BD1329="T", BD1329="N"), 0, IF($C1329="DM", $T1329, IF(OR(BD1329="Y", BD1329="IR"),$AM1329,IF(BD1329="C", IF($BI1329="Y", IF($BA1329="C", IF($AF1329="N/A", $Q1329, $AF1329), IF($AF1329="N/A", $T1329, $AM1329)), IF($AG1329="N/A", $T1329,$AG1329)))))))</f>
        <v>#VALUE!</v>
      </c>
      <c r="BW1329" s="16" t="e">
        <f>IF(BE1329="R", $CA1329, IF(OR(BE1329="P", BE1329="T", BE1329="N"), 0, IF($C1329="DM", $T1329, IF(OR(BE1329="Y", BE1329="IR"),$AM1329,IF(BE1329="C", IF($BI1329="Y", IF($BA1329="C", IF($AF1329="N/A", $Q1329, $AF1329), IF($AF1329="N/A", $T1329, $AM1329)), IF($AG1329="N/A", $T1329,$AG1329)))))))</f>
        <v>#VALUE!</v>
      </c>
      <c r="BX1329" s="16" t="e">
        <f>IF(BF1329="R", $CA1329, IF(OR(BF1329="P", BF1329="T", BF1329="N"), 0, IF($C1329="DM", $T1329, IF(OR(BF1329="Y", BF1329="IR"),$AM1329,IF(BF1329="C", IF($BI1329="Y", IF($BA1329="C", IF($AF1329="N/A", $Q1329, $AF1329), IF($AF1329="N/A", $T1329, $AM1329)), IF($AG1329="N/A", $T1329,$AG1329)))))))</f>
        <v>#VALUE!</v>
      </c>
      <c r="BY1329" s="16" t="e">
        <f>IF(BG1329="R", $CA1329, IF(OR(BG1329="P", BG1329="T", BG1329="N"), 0, IF($C1329="DM", $T1329, IF(OR(BG1329="Y", BG1329="IR"),$AM1329,IF(BG1329="C", IF($BI1329="Y", IF($BA1329="C", IF($AF1329="N/A", $Q1329, $AF1329), IF($AF1329="N/A", $T1329, $AM1329)), IF($AG1329="N/A", $T1329,$AG1329)))))))</f>
        <v>#VALUE!</v>
      </c>
      <c r="BZ1329" s="16" t="e">
        <f>IF(BH1329="R", $CA1329, IF(OR(BH1329="P", BH1329="T", BH1329="N"), 0, IF($C1329="DM", $T1329, IF(OR(BH1329="Y", BH1329="IR"),$AM1329,IF(BH1329="C", IF($BI1329="Y", IF($BA1329="C", IF($AF1329="N/A", $Q1329, $AF1329), IF($AF1329="N/A", $T1329, $AM1329)), IF($AG1329="N/A", $T1329,$AG1329)))))))</f>
        <v>#VALUE!</v>
      </c>
      <c r="CA1329" s="15" t="s">
        <v>75</v>
      </c>
      <c r="CB1329" s="16" t="e">
        <f>BZ1329</f>
        <v>#VALUE!</v>
      </c>
      <c r="CC1329" s="15" t="str">
        <f>IF(OR($BH1329="T", $BH1329="R"), 0, IF($BH1329="C", IF($BI1329="Y", IF($BA1329="C", 0, IF(AF1329="N/A", Q1329-T1329, AF1329-AG1329)), IF($AF1329="N/A", U1329, AH1329)), AN1329))</f>
        <v>N/A</v>
      </c>
      <c r="CD1329" s="15" t="str">
        <f>IF(OR($BH1329="T", $BH1329="R"), 0, IF($BH1329="C", IF($BI1329="Y", 0, IF($AF1329="N/A", V1329, AI1329)), AO1329))</f>
        <v>N/A</v>
      </c>
      <c r="CE1329" s="15" t="str">
        <f>IF(OR($BH1329="T", $BH1329="R"), 0, IF($BH1329="C", IF($BI1329="Y", 0, IF($AF1329="N/A", W1329, AJ1329)), AP1329))</f>
        <v>N/A</v>
      </c>
      <c r="CF1329" s="15" t="str">
        <f>IF(OR($BH1329="T", $BH1329="R"), 0, IF($BH1329="C", IF($BI1329="Y", 0, IF($AF1329="N/A", X1329, AK1329)), AQ1329))</f>
        <v>N/A</v>
      </c>
    </row>
    <row r="1330" spans="1:84" x14ac:dyDescent="0.25">
      <c r="A1330" s="14">
        <v>6307</v>
      </c>
      <c r="B1330" s="15"/>
      <c r="C1330" s="15"/>
      <c r="D1330" s="15"/>
      <c r="E1330" s="15" t="e">
        <f>VLOOKUP(B1330, 'Rookie Year'!$A$2:$B$55679,2,FALSE)</f>
        <v>#N/A</v>
      </c>
      <c r="F1330" s="15">
        <v>2024</v>
      </c>
      <c r="G1330" s="15" t="s">
        <v>42</v>
      </c>
      <c r="H1330" s="15"/>
      <c r="I1330" s="16"/>
      <c r="J1330" s="15"/>
      <c r="K1330" s="17">
        <f>IF(AND(G1330&lt;&gt;"N",R1330="N/A"), IF(I1330&lt;4, 0, 0.25),IF(I1330=1, IF(J1330=1,0.25, 0.25), IF(I1330&lt;13, 0.25, IF(I1330&lt;26, 0.4, IF(I1330&lt;51, 0.6, 0.75)))))</f>
        <v>0.25</v>
      </c>
      <c r="L1330" s="16">
        <f>I1330-M1330</f>
        <v>0</v>
      </c>
      <c r="M1330" s="16">
        <f>ROUNDUP(I1330*K1330,0)</f>
        <v>0</v>
      </c>
      <c r="N1330" s="16">
        <f>M1330*J1330</f>
        <v>0</v>
      </c>
      <c r="O1330" s="16">
        <v>0</v>
      </c>
      <c r="P1330" s="16">
        <v>0</v>
      </c>
      <c r="Q1330" s="16">
        <f>N1330-O1330-P1330</f>
        <v>0</v>
      </c>
      <c r="R1330" s="15" t="s">
        <v>75</v>
      </c>
      <c r="S1330" s="15">
        <f>IF(R1330="N/A", J1330-($B$1-F1330), J1330-($B$1-R1330))</f>
        <v>0</v>
      </c>
      <c r="T1330" s="16" t="str">
        <f>IF($S1330&lt;1, "N/A", $M1330)</f>
        <v>N/A</v>
      </c>
      <c r="U1330" s="16" t="str">
        <f>IF($S1330&lt;2, "N/A", $M1330)</f>
        <v>N/A</v>
      </c>
      <c r="V1330" s="16" t="str">
        <f>IF($S1330&lt;3, "N/A", $M1330)</f>
        <v>N/A</v>
      </c>
      <c r="W1330" s="16" t="str">
        <f>IF($S1330&lt;4, "N/A", $M1330)</f>
        <v>N/A</v>
      </c>
      <c r="X1330" s="16" t="str">
        <f>IF($S1330&lt;5, "N/A", $M1330)</f>
        <v>N/A</v>
      </c>
      <c r="Y1330" s="15" t="str">
        <f>IF(SUM(T1330:X1330)&lt;&gt;Q1330, "CHECK", "OK")</f>
        <v>OK</v>
      </c>
      <c r="Z1330" s="15" t="str">
        <f>IF(F1330=$B$1, "No", IF(S1330=1, "Yes", "No"))</f>
        <v>No</v>
      </c>
      <c r="AA1330" s="18" t="str">
        <f>IF(C1330="DM", "N/A", IF(Z1330="No","N/A",VLOOKUP(B1330,'Extension List'!$A$3:$R$1972,18,FALSE)))</f>
        <v>N/A</v>
      </c>
      <c r="AB1330" s="15" t="str">
        <f>IF(C1330="DM", "N/A", IF(Z1330="No","N/A",VLOOKUP(B1330,'Extension List'!$A$3:$T$1972,20,FALSE)))</f>
        <v>N/A</v>
      </c>
      <c r="AC1330" s="15" t="str">
        <f>IF(AA1330="N/A", "N/A", 0)</f>
        <v>N/A</v>
      </c>
      <c r="AD1330" s="16" t="str">
        <f>IF(AE1330="N/A", "N/A", AA1330-AE1330)</f>
        <v>N/A</v>
      </c>
      <c r="AE1330" s="16" t="str">
        <f>IF(AA1330="N/A", "N/A", IF(AC1330&gt;0, IF(AA1330&lt;13, ROUNDUP(0.25*AA1330,0), IF(AA1330&lt;26, ROUNDUP(0.4*AA1330,0), IF(AA1330&lt;51, ROUNDUP(0.6*AA1330,0), ROUNDUP(0.75*AA1330,0)))), "N/A"))</f>
        <v>N/A</v>
      </c>
      <c r="AF1330" s="16" t="str">
        <f>IF(AD1330="N/A","N/A", (AE1330*AC1330)+Q1330)</f>
        <v>N/A</v>
      </c>
      <c r="AG1330" s="16" t="str">
        <f>IF($AF1330="N/A", "N/A", "TBC")</f>
        <v>N/A</v>
      </c>
      <c r="AH1330" s="16" t="str">
        <f>IF($AF1330="N/A", "N/A", "TBC")</f>
        <v>N/A</v>
      </c>
      <c r="AI1330" s="16" t="str">
        <f>IF($AF1330="N/A","N/A",IF(AC1330&gt;1,"TBC","N/A"))</f>
        <v>N/A</v>
      </c>
      <c r="AJ1330" s="16" t="str">
        <f>IF($AF1330="N/A","N/A",IF(AC1330&gt;2,"TBC","N/A"))</f>
        <v>N/A</v>
      </c>
      <c r="AK1330" s="16" t="str">
        <f>IF($AF1330="N/A","N/A",IF(AC1330&gt;3,"TBC","N/A"))</f>
        <v>N/A</v>
      </c>
      <c r="AL1330" s="16" t="str">
        <f>IF(AC1330="N/A","N/A",IF(AC1330&gt;0,IF(SUM(AG1330:AK1330)&lt;&gt;AF1330,"CHECK","OK"),"N/A"))</f>
        <v>N/A</v>
      </c>
      <c r="AM1330" s="16" t="e">
        <f>IF(AD1330="N/A", L1330+T1330, L1330+AG1330)</f>
        <v>#VALUE!</v>
      </c>
      <c r="AN1330" s="16" t="str">
        <f>IF(AD1330="N/A", IF(U1330="N/A", "N/A", L1330+U1330), AD1330+AH1330)</f>
        <v>N/A</v>
      </c>
      <c r="AO1330" s="16" t="str">
        <f>IF(AD1330="N/A", IF(V1330="N/A", "N/A", L1330+V1330), IF(AI1330="N/A", "N/A", AD1330+AI1330))</f>
        <v>N/A</v>
      </c>
      <c r="AP1330" s="16" t="str">
        <f>IF(AD1330="N/A", IF(W1330="N/A", "N/A", L1330+W1330), IF(AJ1330="N/A", "N/A", AD1330+AJ1330))</f>
        <v>N/A</v>
      </c>
      <c r="AQ1330" s="16" t="str">
        <f>IF(AD1330="N/A", IF(X1330="N/A", "N/A", L1330+X1330), IF(AK1330="N/A", "N/A", AD1330+AK1330))</f>
        <v>N/A</v>
      </c>
      <c r="AR1330" s="15" t="s">
        <v>40</v>
      </c>
      <c r="AS1330" s="15" t="s">
        <v>40</v>
      </c>
      <c r="AT1330" s="15" t="s">
        <v>40</v>
      </c>
      <c r="AU1330" s="15" t="s">
        <v>40</v>
      </c>
      <c r="AV1330" s="15" t="s">
        <v>40</v>
      </c>
      <c r="AW1330" s="15" t="s">
        <v>40</v>
      </c>
      <c r="AX1330" s="15" t="s">
        <v>40</v>
      </c>
      <c r="AY1330" s="15" t="s">
        <v>40</v>
      </c>
      <c r="AZ1330" s="15" t="s">
        <v>40</v>
      </c>
      <c r="BA1330" s="15" t="s">
        <v>40</v>
      </c>
      <c r="BB1330" s="15" t="s">
        <v>40</v>
      </c>
      <c r="BC1330" s="15" t="s">
        <v>40</v>
      </c>
      <c r="BD1330" s="15" t="s">
        <v>40</v>
      </c>
      <c r="BE1330" s="15" t="s">
        <v>40</v>
      </c>
      <c r="BF1330" s="15" t="s">
        <v>40</v>
      </c>
      <c r="BG1330" s="15" t="s">
        <v>40</v>
      </c>
      <c r="BH1330" s="15" t="s">
        <v>40</v>
      </c>
      <c r="BJ1330" s="16" t="e">
        <f>IF(AR1330="R", $CA1330, IF(OR(AR1330="P", AR1330="T", AR1330="N"), 0, IF($C1330="DM", $T1330, IF(OR(AR1330="Y", AR1330="IR"),$AM1330,IF(AR1330="C", IF($BI1330="Y", IF($AF1330="N/A", $Q1330, $AF1330), IF($AG1330="N/A", $T1330,$AG1330)))))))</f>
        <v>#VALUE!</v>
      </c>
      <c r="BK1330" s="16" t="e">
        <f>IF(AS1330="R", $CA1330, IF(OR(AS1330="P", AS1330="T", AS1330="N"), 0, IF($C1330="DM", $T1330, IF(OR(AS1330="Y", AS1330="IR"),$AM1330,IF(AS1330="C", IF($BI1330="Y", IF($AF1330="N/A", $Q1330, $AF1330), IF($AG1330="N/A", $T1330,$AG1330)))))))</f>
        <v>#VALUE!</v>
      </c>
      <c r="BL1330" s="16" t="e">
        <f>IF(AT1330="R", $CA1330, IF(OR(AT1330="P", AT1330="T", AT1330="N"), 0, IF($C1330="DM", $T1330, IF(OR(AT1330="Y", AT1330="IR"),$AM1330,IF(AT1330="C", IF($BI1330="Y", IF($AF1330="N/A", $Q1330, $AF1330), IF($AG1330="N/A", $T1330,$AG1330)))))))</f>
        <v>#VALUE!</v>
      </c>
      <c r="BM1330" s="16" t="e">
        <f>IF(AU1330="R", $CA1330, IF(OR(AU1330="P", AU1330="T", AU1330="N"), 0, IF($C1330="DM", $T1330, IF(OR(AU1330="Y", AU1330="IR"),$AM1330,IF(AU1330="C", IF($BI1330="Y", IF($AF1330="N/A", $Q1330, $AF1330), IF($AG1330="N/A", $T1330,$AG1330)))))))</f>
        <v>#VALUE!</v>
      </c>
      <c r="BN1330" s="16" t="e">
        <f>IF(AV1330="R", $CA1330, IF(OR(AV1330="P", AV1330="T", AV1330="N"), 0, IF($C1330="DM", $T1330, IF(OR(AV1330="Y", AV1330="IR"),$AM1330,IF(AV1330="C", IF($BI1330="Y", IF($AF1330="N/A", $Q1330, $AF1330), IF($AG1330="N/A", $T1330,$AG1330)))))))</f>
        <v>#VALUE!</v>
      </c>
      <c r="BO1330" s="16" t="e">
        <f>IF(AW1330="R", $CA1330, IF(OR(AW1330="P", AW1330="T", AW1330="N"), 0, IF($C1330="DM", $T1330, IF(OR(AW1330="Y", AW1330="IR"),$AM1330,IF(AW1330="C", IF($BI1330="Y", IF($AF1330="N/A", $Q1330, $AF1330), IF($AG1330="N/A", $T1330,$AG1330)))))))</f>
        <v>#VALUE!</v>
      </c>
      <c r="BP1330" s="16" t="e">
        <f>IF(AX1330="R", $CA1330, IF(OR(AX1330="P", AX1330="T", AX1330="N"), 0, IF($C1330="DM", $T1330, IF(OR(AX1330="Y", AX1330="IR"),$AM1330,IF(AX1330="C", IF($BI1330="Y", IF($AF1330="N/A", $Q1330, $AF1330), IF($AG1330="N/A", $T1330,$AG1330)))))))</f>
        <v>#VALUE!</v>
      </c>
      <c r="BQ1330" s="16" t="e">
        <f>IF(AY1330="R", $CA1330, IF(OR(AY1330="P", AY1330="T", AY1330="N"), 0, IF($C1330="DM", $T1330, IF(OR(AY1330="Y", AY1330="IR"),$AM1330,IF(AY1330="C", IF($BI1330="Y", IF($AF1330="N/A", $Q1330, $AF1330), IF($AG1330="N/A", $T1330,$AG1330)))))))</f>
        <v>#VALUE!</v>
      </c>
      <c r="BR1330" s="16" t="e">
        <f>IF(AZ1330="R", $CA1330, IF(OR(AZ1330="P", AZ1330="T", AZ1330="N"), 0, IF($C1330="DM", $T1330, IF(OR(AZ1330="Y", AZ1330="IR"),$AM1330,IF(AZ1330="C", IF($BI1330="Y", IF($AF1330="N/A", $Q1330, $AF1330), IF($AG1330="N/A", $T1330,$AG1330)))))))</f>
        <v>#VALUE!</v>
      </c>
      <c r="BS1330" s="16" t="e">
        <f>IF(BA1330="R", $CA1330, IF(OR(BA1330="P", BA1330="T", BA1330="N"), 0, IF($C1330="DM", $T1330, IF(OR(BA1330="Y", BA1330="IR"),$AM1330,IF(BA1330="C", IF($BI1330="Y", IF($AF1330="N/A", $Q1330, $AF1330), IF($AG1330="N/A", $T1330,$AG1330)))))))</f>
        <v>#VALUE!</v>
      </c>
      <c r="BT1330" s="16" t="e">
        <f>IF(BB1330="R", $CA1330, IF(OR(BB1330="P", BB1330="T", BB1330="N"), 0, IF($C1330="DM", $T1330, IF(OR(BB1330="Y", BB1330="IR"),$AM1330,IF(BB1330="C", IF($BI1330="Y", IF($BA1330="C", IF($AF1330="N/A", $Q1330, $AF1330), IF($AF1330="N/A", $T1330, $AM1330)), IF($AG1330="N/A", $T1330,$AG1330)))))))</f>
        <v>#VALUE!</v>
      </c>
      <c r="BU1330" s="16" t="e">
        <f>IF(BC1330="R", $CA1330, IF(OR(BC1330="P", BC1330="T", BC1330="N"), 0, IF($C1330="DM", $T1330, IF(OR(BC1330="Y", BC1330="IR"),$AM1330,IF(BC1330="C", IF($BI1330="Y", IF($BA1330="C", IF($AF1330="N/A", $Q1330, $AF1330), IF($AF1330="N/A", $T1330, $AM1330)), IF($AG1330="N/A", $T1330,$AG1330)))))))</f>
        <v>#VALUE!</v>
      </c>
      <c r="BV1330" s="16" t="e">
        <f>IF(BD1330="R", $CA1330, IF(OR(BD1330="P", BD1330="T", BD1330="N"), 0, IF($C1330="DM", $T1330, IF(OR(BD1330="Y", BD1330="IR"),$AM1330,IF(BD1330="C", IF($BI1330="Y", IF($BA1330="C", IF($AF1330="N/A", $Q1330, $AF1330), IF($AF1330="N/A", $T1330, $AM1330)), IF($AG1330="N/A", $T1330,$AG1330)))))))</f>
        <v>#VALUE!</v>
      </c>
      <c r="BW1330" s="16" t="e">
        <f>IF(BE1330="R", $CA1330, IF(OR(BE1330="P", BE1330="T", BE1330="N"), 0, IF($C1330="DM", $T1330, IF(OR(BE1330="Y", BE1330="IR"),$AM1330,IF(BE1330="C", IF($BI1330="Y", IF($BA1330="C", IF($AF1330="N/A", $Q1330, $AF1330), IF($AF1330="N/A", $T1330, $AM1330)), IF($AG1330="N/A", $T1330,$AG1330)))))))</f>
        <v>#VALUE!</v>
      </c>
      <c r="BX1330" s="16" t="e">
        <f>IF(BF1330="R", $CA1330, IF(OR(BF1330="P", BF1330="T", BF1330="N"), 0, IF($C1330="DM", $T1330, IF(OR(BF1330="Y", BF1330="IR"),$AM1330,IF(BF1330="C", IF($BI1330="Y", IF($BA1330="C", IF($AF1330="N/A", $Q1330, $AF1330), IF($AF1330="N/A", $T1330, $AM1330)), IF($AG1330="N/A", $T1330,$AG1330)))))))</f>
        <v>#VALUE!</v>
      </c>
      <c r="BY1330" s="16" t="e">
        <f>IF(BG1330="R", $CA1330, IF(OR(BG1330="P", BG1330="T", BG1330="N"), 0, IF($C1330="DM", $T1330, IF(OR(BG1330="Y", BG1330="IR"),$AM1330,IF(BG1330="C", IF($BI1330="Y", IF($BA1330="C", IF($AF1330="N/A", $Q1330, $AF1330), IF($AF1330="N/A", $T1330, $AM1330)), IF($AG1330="N/A", $T1330,$AG1330)))))))</f>
        <v>#VALUE!</v>
      </c>
      <c r="BZ1330" s="16" t="e">
        <f>IF(BH1330="R", $CA1330, IF(OR(BH1330="P", BH1330="T", BH1330="N"), 0, IF($C1330="DM", $T1330, IF(OR(BH1330="Y", BH1330="IR"),$AM1330,IF(BH1330="C", IF($BI1330="Y", IF($BA1330="C", IF($AF1330="N/A", $Q1330, $AF1330), IF($AF1330="N/A", $T1330, $AM1330)), IF($AG1330="N/A", $T1330,$AG1330)))))))</f>
        <v>#VALUE!</v>
      </c>
      <c r="CA1330" s="15" t="s">
        <v>75</v>
      </c>
      <c r="CB1330" s="16" t="e">
        <f>BZ1330</f>
        <v>#VALUE!</v>
      </c>
      <c r="CC1330" s="15" t="str">
        <f>IF(OR($BH1330="T", $BH1330="R"), 0, IF($BH1330="C", IF($BI1330="Y", IF($BA1330="C", 0, IF(AF1330="N/A", Q1330-T1330, AF1330-AG1330)), IF($AF1330="N/A", U1330, AH1330)), AN1330))</f>
        <v>N/A</v>
      </c>
      <c r="CD1330" s="15" t="str">
        <f>IF(OR($BH1330="T", $BH1330="R"), 0, IF($BH1330="C", IF($BI1330="Y", 0, IF($AF1330="N/A", V1330, AI1330)), AO1330))</f>
        <v>N/A</v>
      </c>
      <c r="CE1330" s="15" t="str">
        <f>IF(OR($BH1330="T", $BH1330="R"), 0, IF($BH1330="C", IF($BI1330="Y", 0, IF($AF1330="N/A", W1330, AJ1330)), AP1330))</f>
        <v>N/A</v>
      </c>
      <c r="CF1330" s="15" t="str">
        <f>IF(OR($BH1330="T", $BH1330="R"), 0, IF($BH1330="C", IF($BI1330="Y", 0, IF($AF1330="N/A", X1330, AK1330)), AQ1330))</f>
        <v>N/A</v>
      </c>
    </row>
    <row r="1331" spans="1:84" x14ac:dyDescent="0.25">
      <c r="A1331" s="14">
        <v>6308</v>
      </c>
      <c r="B1331" s="15"/>
      <c r="C1331" s="15"/>
      <c r="D1331" s="15"/>
      <c r="E1331" s="15" t="e">
        <f>VLOOKUP(B1331, 'Rookie Year'!$A$2:$B$55679,2,FALSE)</f>
        <v>#N/A</v>
      </c>
      <c r="F1331" s="15">
        <v>2024</v>
      </c>
      <c r="G1331" s="15" t="s">
        <v>42</v>
      </c>
      <c r="H1331" s="15"/>
      <c r="I1331" s="16"/>
      <c r="J1331" s="15"/>
      <c r="K1331" s="17">
        <f>IF(AND(G1331&lt;&gt;"N",R1331="N/A"), IF(I1331&lt;4, 0, 0.25),IF(I1331=1, IF(J1331=1,0.25, 0.25), IF(I1331&lt;13, 0.25, IF(I1331&lt;26, 0.4, IF(I1331&lt;51, 0.6, 0.75)))))</f>
        <v>0.25</v>
      </c>
      <c r="L1331" s="16">
        <f>I1331-M1331</f>
        <v>0</v>
      </c>
      <c r="M1331" s="16">
        <f>ROUNDUP(I1331*K1331,0)</f>
        <v>0</v>
      </c>
      <c r="N1331" s="16">
        <f>M1331*J1331</f>
        <v>0</v>
      </c>
      <c r="O1331" s="16">
        <v>0</v>
      </c>
      <c r="P1331" s="16">
        <v>0</v>
      </c>
      <c r="Q1331" s="16">
        <f>N1331-O1331-P1331</f>
        <v>0</v>
      </c>
      <c r="R1331" s="15" t="s">
        <v>75</v>
      </c>
      <c r="S1331" s="15">
        <f>IF(R1331="N/A", J1331-($B$1-F1331), J1331-($B$1-R1331))</f>
        <v>0</v>
      </c>
      <c r="T1331" s="16" t="str">
        <f>IF($S1331&lt;1, "N/A", $M1331)</f>
        <v>N/A</v>
      </c>
      <c r="U1331" s="16" t="str">
        <f>IF($S1331&lt;2, "N/A", $M1331)</f>
        <v>N/A</v>
      </c>
      <c r="V1331" s="16" t="str">
        <f>IF($S1331&lt;3, "N/A", $M1331)</f>
        <v>N/A</v>
      </c>
      <c r="W1331" s="16" t="str">
        <f>IF($S1331&lt;4, "N/A", $M1331)</f>
        <v>N/A</v>
      </c>
      <c r="X1331" s="16" t="str">
        <f>IF($S1331&lt;5, "N/A", $M1331)</f>
        <v>N/A</v>
      </c>
      <c r="Y1331" s="15" t="str">
        <f>IF(SUM(T1331:X1331)&lt;&gt;Q1331, "CHECK", "OK")</f>
        <v>OK</v>
      </c>
      <c r="Z1331" s="15" t="str">
        <f>IF(F1331=$B$1, "No", IF(S1331=1, "Yes", "No"))</f>
        <v>No</v>
      </c>
      <c r="AA1331" s="18" t="str">
        <f>IF(C1331="DM", "N/A", IF(Z1331="No","N/A",VLOOKUP(B1331,'Extension List'!$A$3:$R$1972,18,FALSE)))</f>
        <v>N/A</v>
      </c>
      <c r="AB1331" s="15" t="str">
        <f>IF(C1331="DM", "N/A", IF(Z1331="No","N/A",VLOOKUP(B1331,'Extension List'!$A$3:$T$1972,20,FALSE)))</f>
        <v>N/A</v>
      </c>
      <c r="AC1331" s="15" t="str">
        <f>IF(AA1331="N/A", "N/A", 0)</f>
        <v>N/A</v>
      </c>
      <c r="AD1331" s="16" t="str">
        <f>IF(AE1331="N/A", "N/A", AA1331-AE1331)</f>
        <v>N/A</v>
      </c>
      <c r="AE1331" s="16" t="str">
        <f>IF(AA1331="N/A", "N/A", IF(AC1331&gt;0, IF(AA1331&lt;13, ROUNDUP(0.25*AA1331,0), IF(AA1331&lt;26, ROUNDUP(0.4*AA1331,0), IF(AA1331&lt;51, ROUNDUP(0.6*AA1331,0), ROUNDUP(0.75*AA1331,0)))), "N/A"))</f>
        <v>N/A</v>
      </c>
      <c r="AF1331" s="16" t="str">
        <f>IF(AD1331="N/A","N/A", (AE1331*AC1331)+Q1331)</f>
        <v>N/A</v>
      </c>
      <c r="AG1331" s="16" t="str">
        <f>IF($AF1331="N/A", "N/A", "TBC")</f>
        <v>N/A</v>
      </c>
      <c r="AH1331" s="16" t="str">
        <f>IF($AF1331="N/A", "N/A", "TBC")</f>
        <v>N/A</v>
      </c>
      <c r="AI1331" s="16" t="str">
        <f>IF($AF1331="N/A","N/A",IF(AC1331&gt;1,"TBC","N/A"))</f>
        <v>N/A</v>
      </c>
      <c r="AJ1331" s="16" t="str">
        <f>IF($AF1331="N/A","N/A",IF(AC1331&gt;2,"TBC","N/A"))</f>
        <v>N/A</v>
      </c>
      <c r="AK1331" s="16" t="str">
        <f>IF($AF1331="N/A","N/A",IF(AC1331&gt;3,"TBC","N/A"))</f>
        <v>N/A</v>
      </c>
      <c r="AL1331" s="16" t="str">
        <f>IF(AC1331="N/A","N/A",IF(AC1331&gt;0,IF(SUM(AG1331:AK1331)&lt;&gt;AF1331,"CHECK","OK"),"N/A"))</f>
        <v>N/A</v>
      </c>
      <c r="AM1331" s="16" t="e">
        <f>IF(AD1331="N/A", L1331+T1331, L1331+AG1331)</f>
        <v>#VALUE!</v>
      </c>
      <c r="AN1331" s="16" t="str">
        <f>IF(AD1331="N/A", IF(U1331="N/A", "N/A", L1331+U1331), AD1331+AH1331)</f>
        <v>N/A</v>
      </c>
      <c r="AO1331" s="16" t="str">
        <f>IF(AD1331="N/A", IF(V1331="N/A", "N/A", L1331+V1331), IF(AI1331="N/A", "N/A", AD1331+AI1331))</f>
        <v>N/A</v>
      </c>
      <c r="AP1331" s="16" t="str">
        <f>IF(AD1331="N/A", IF(W1331="N/A", "N/A", L1331+W1331), IF(AJ1331="N/A", "N/A", AD1331+AJ1331))</f>
        <v>N/A</v>
      </c>
      <c r="AQ1331" s="16" t="str">
        <f>IF(AD1331="N/A", IF(X1331="N/A", "N/A", L1331+X1331), IF(AK1331="N/A", "N/A", AD1331+AK1331))</f>
        <v>N/A</v>
      </c>
      <c r="AR1331" s="15" t="s">
        <v>40</v>
      </c>
      <c r="AS1331" s="15" t="s">
        <v>40</v>
      </c>
      <c r="AT1331" s="15" t="s">
        <v>40</v>
      </c>
      <c r="AU1331" s="15" t="s">
        <v>40</v>
      </c>
      <c r="AV1331" s="15" t="s">
        <v>40</v>
      </c>
      <c r="AW1331" s="15" t="s">
        <v>40</v>
      </c>
      <c r="AX1331" s="15" t="s">
        <v>40</v>
      </c>
      <c r="AY1331" s="15" t="s">
        <v>40</v>
      </c>
      <c r="AZ1331" s="15" t="s">
        <v>40</v>
      </c>
      <c r="BA1331" s="15" t="s">
        <v>40</v>
      </c>
      <c r="BB1331" s="15" t="s">
        <v>40</v>
      </c>
      <c r="BC1331" s="15" t="s">
        <v>40</v>
      </c>
      <c r="BD1331" s="15" t="s">
        <v>40</v>
      </c>
      <c r="BE1331" s="15" t="s">
        <v>40</v>
      </c>
      <c r="BF1331" s="15" t="s">
        <v>40</v>
      </c>
      <c r="BG1331" s="15" t="s">
        <v>40</v>
      </c>
      <c r="BH1331" s="15" t="s">
        <v>40</v>
      </c>
      <c r="BJ1331" s="16" t="e">
        <f>IF(AR1331="R", $CA1331, IF(OR(AR1331="P", AR1331="T", AR1331="N"), 0, IF($C1331="DM", $T1331, IF(OR(AR1331="Y", AR1331="IR"),$AM1331,IF(AR1331="C", IF($BI1331="Y", IF($AF1331="N/A", $Q1331, $AF1331), IF($AG1331="N/A", $T1331,$AG1331)))))))</f>
        <v>#VALUE!</v>
      </c>
      <c r="BK1331" s="16" t="e">
        <f>IF(AS1331="R", $CA1331, IF(OR(AS1331="P", AS1331="T", AS1331="N"), 0, IF($C1331="DM", $T1331, IF(OR(AS1331="Y", AS1331="IR"),$AM1331,IF(AS1331="C", IF($BI1331="Y", IF($AF1331="N/A", $Q1331, $AF1331), IF($AG1331="N/A", $T1331,$AG1331)))))))</f>
        <v>#VALUE!</v>
      </c>
      <c r="BL1331" s="16" t="e">
        <f>IF(AT1331="R", $CA1331, IF(OR(AT1331="P", AT1331="T", AT1331="N"), 0, IF($C1331="DM", $T1331, IF(OR(AT1331="Y", AT1331="IR"),$AM1331,IF(AT1331="C", IF($BI1331="Y", IF($AF1331="N/A", $Q1331, $AF1331), IF($AG1331="N/A", $T1331,$AG1331)))))))</f>
        <v>#VALUE!</v>
      </c>
      <c r="BM1331" s="16" t="e">
        <f>IF(AU1331="R", $CA1331, IF(OR(AU1331="P", AU1331="T", AU1331="N"), 0, IF($C1331="DM", $T1331, IF(OR(AU1331="Y", AU1331="IR"),$AM1331,IF(AU1331="C", IF($BI1331="Y", IF($AF1331="N/A", $Q1331, $AF1331), IF($AG1331="N/A", $T1331,$AG1331)))))))</f>
        <v>#VALUE!</v>
      </c>
      <c r="BN1331" s="16" t="e">
        <f>IF(AV1331="R", $CA1331, IF(OR(AV1331="P", AV1331="T", AV1331="N"), 0, IF($C1331="DM", $T1331, IF(OR(AV1331="Y", AV1331="IR"),$AM1331,IF(AV1331="C", IF($BI1331="Y", IF($AF1331="N/A", $Q1331, $AF1331), IF($AG1331="N/A", $T1331,$AG1331)))))))</f>
        <v>#VALUE!</v>
      </c>
      <c r="BO1331" s="16" t="e">
        <f>IF(AW1331="R", $CA1331, IF(OR(AW1331="P", AW1331="T", AW1331="N"), 0, IF($C1331="DM", $T1331, IF(OR(AW1331="Y", AW1331="IR"),$AM1331,IF(AW1331="C", IF($BI1331="Y", IF($AF1331="N/A", $Q1331, $AF1331), IF($AG1331="N/A", $T1331,$AG1331)))))))</f>
        <v>#VALUE!</v>
      </c>
      <c r="BP1331" s="16" t="e">
        <f>IF(AX1331="R", $CA1331, IF(OR(AX1331="P", AX1331="T", AX1331="N"), 0, IF($C1331="DM", $T1331, IF(OR(AX1331="Y", AX1331="IR"),$AM1331,IF(AX1331="C", IF($BI1331="Y", IF($AF1331="N/A", $Q1331, $AF1331), IF($AG1331="N/A", $T1331,$AG1331)))))))</f>
        <v>#VALUE!</v>
      </c>
      <c r="BQ1331" s="16" t="e">
        <f>IF(AY1331="R", $CA1331, IF(OR(AY1331="P", AY1331="T", AY1331="N"), 0, IF($C1331="DM", $T1331, IF(OR(AY1331="Y", AY1331="IR"),$AM1331,IF(AY1331="C", IF($BI1331="Y", IF($AF1331="N/A", $Q1331, $AF1331), IF($AG1331="N/A", $T1331,$AG1331)))))))</f>
        <v>#VALUE!</v>
      </c>
      <c r="BR1331" s="16" t="e">
        <f>IF(AZ1331="R", $CA1331, IF(OR(AZ1331="P", AZ1331="T", AZ1331="N"), 0, IF($C1331="DM", $T1331, IF(OR(AZ1331="Y", AZ1331="IR"),$AM1331,IF(AZ1331="C", IF($BI1331="Y", IF($AF1331="N/A", $Q1331, $AF1331), IF($AG1331="N/A", $T1331,$AG1331)))))))</f>
        <v>#VALUE!</v>
      </c>
      <c r="BS1331" s="16" t="e">
        <f>IF(BA1331="R", $CA1331, IF(OR(BA1331="P", BA1331="T", BA1331="N"), 0, IF($C1331="DM", $T1331, IF(OR(BA1331="Y", BA1331="IR"),$AM1331,IF(BA1331="C", IF($BI1331="Y", IF($AF1331="N/A", $Q1331, $AF1331), IF($AG1331="N/A", $T1331,$AG1331)))))))</f>
        <v>#VALUE!</v>
      </c>
      <c r="BT1331" s="16" t="e">
        <f>IF(BB1331="R", $CA1331, IF(OR(BB1331="P", BB1331="T", BB1331="N"), 0, IF($C1331="DM", $T1331, IF(OR(BB1331="Y", BB1331="IR"),$AM1331,IF(BB1331="C", IF($BI1331="Y", IF($BA1331="C", IF($AF1331="N/A", $Q1331, $AF1331), IF($AF1331="N/A", $T1331, $AM1331)), IF($AG1331="N/A", $T1331,$AG1331)))))))</f>
        <v>#VALUE!</v>
      </c>
      <c r="BU1331" s="16" t="e">
        <f>IF(BC1331="R", $CA1331, IF(OR(BC1331="P", BC1331="T", BC1331="N"), 0, IF($C1331="DM", $T1331, IF(OR(BC1331="Y", BC1331="IR"),$AM1331,IF(BC1331="C", IF($BI1331="Y", IF($BA1331="C", IF($AF1331="N/A", $Q1331, $AF1331), IF($AF1331="N/A", $T1331, $AM1331)), IF($AG1331="N/A", $T1331,$AG1331)))))))</f>
        <v>#VALUE!</v>
      </c>
      <c r="BV1331" s="16" t="e">
        <f>IF(BD1331="R", $CA1331, IF(OR(BD1331="P", BD1331="T", BD1331="N"), 0, IF($C1331="DM", $T1331, IF(OR(BD1331="Y", BD1331="IR"),$AM1331,IF(BD1331="C", IF($BI1331="Y", IF($BA1331="C", IF($AF1331="N/A", $Q1331, $AF1331), IF($AF1331="N/A", $T1331, $AM1331)), IF($AG1331="N/A", $T1331,$AG1331)))))))</f>
        <v>#VALUE!</v>
      </c>
      <c r="BW1331" s="16" t="e">
        <f>IF(BE1331="R", $CA1331, IF(OR(BE1331="P", BE1331="T", BE1331="N"), 0, IF($C1331="DM", $T1331, IF(OR(BE1331="Y", BE1331="IR"),$AM1331,IF(BE1331="C", IF($BI1331="Y", IF($BA1331="C", IF($AF1331="N/A", $Q1331, $AF1331), IF($AF1331="N/A", $T1331, $AM1331)), IF($AG1331="N/A", $T1331,$AG1331)))))))</f>
        <v>#VALUE!</v>
      </c>
      <c r="BX1331" s="16" t="e">
        <f>IF(BF1331="R", $CA1331, IF(OR(BF1331="P", BF1331="T", BF1331="N"), 0, IF($C1331="DM", $T1331, IF(OR(BF1331="Y", BF1331="IR"),$AM1331,IF(BF1331="C", IF($BI1331="Y", IF($BA1331="C", IF($AF1331="N/A", $Q1331, $AF1331), IF($AF1331="N/A", $T1331, $AM1331)), IF($AG1331="N/A", $T1331,$AG1331)))))))</f>
        <v>#VALUE!</v>
      </c>
      <c r="BY1331" s="16" t="e">
        <f>IF(BG1331="R", $CA1331, IF(OR(BG1331="P", BG1331="T", BG1331="N"), 0, IF($C1331="DM", $T1331, IF(OR(BG1331="Y", BG1331="IR"),$AM1331,IF(BG1331="C", IF($BI1331="Y", IF($BA1331="C", IF($AF1331="N/A", $Q1331, $AF1331), IF($AF1331="N/A", $T1331, $AM1331)), IF($AG1331="N/A", $T1331,$AG1331)))))))</f>
        <v>#VALUE!</v>
      </c>
      <c r="BZ1331" s="16" t="e">
        <f>IF(BH1331="R", $CA1331, IF(OR(BH1331="P", BH1331="T", BH1331="N"), 0, IF($C1331="DM", $T1331, IF(OR(BH1331="Y", BH1331="IR"),$AM1331,IF(BH1331="C", IF($BI1331="Y", IF($BA1331="C", IF($AF1331="N/A", $Q1331, $AF1331), IF($AF1331="N/A", $T1331, $AM1331)), IF($AG1331="N/A", $T1331,$AG1331)))))))</f>
        <v>#VALUE!</v>
      </c>
      <c r="CA1331" s="15" t="s">
        <v>75</v>
      </c>
      <c r="CB1331" s="16" t="e">
        <f>BZ1331</f>
        <v>#VALUE!</v>
      </c>
      <c r="CC1331" s="15" t="str">
        <f>IF(OR($BH1331="T", $BH1331="R"), 0, IF($BH1331="C", IF($BI1331="Y", IF($BA1331="C", 0, IF(AF1331="N/A", Q1331-T1331, AF1331-AG1331)), IF($AF1331="N/A", U1331, AH1331)), AN1331))</f>
        <v>N/A</v>
      </c>
      <c r="CD1331" s="15" t="str">
        <f>IF(OR($BH1331="T", $BH1331="R"), 0, IF($BH1331="C", IF($BI1331="Y", 0, IF($AF1331="N/A", V1331, AI1331)), AO1331))</f>
        <v>N/A</v>
      </c>
      <c r="CE1331" s="15" t="str">
        <f>IF(OR($BH1331="T", $BH1331="R"), 0, IF($BH1331="C", IF($BI1331="Y", 0, IF($AF1331="N/A", W1331, AJ1331)), AP1331))</f>
        <v>N/A</v>
      </c>
      <c r="CF1331" s="15" t="str">
        <f>IF(OR($BH1331="T", $BH1331="R"), 0, IF($BH1331="C", IF($BI1331="Y", 0, IF($AF1331="N/A", X1331, AK1331)), AQ1331))</f>
        <v>N/A</v>
      </c>
    </row>
    <row r="1332" spans="1:84" x14ac:dyDescent="0.25">
      <c r="A1332" s="14">
        <v>6309</v>
      </c>
      <c r="B1332" s="15"/>
      <c r="C1332" s="15"/>
      <c r="D1332" s="15"/>
      <c r="E1332" s="15" t="e">
        <f>VLOOKUP(B1332, 'Rookie Year'!$A$2:$B$55679,2,FALSE)</f>
        <v>#N/A</v>
      </c>
      <c r="F1332" s="15">
        <v>2024</v>
      </c>
      <c r="G1332" s="15" t="s">
        <v>42</v>
      </c>
      <c r="H1332" s="15"/>
      <c r="I1332" s="16"/>
      <c r="J1332" s="15"/>
      <c r="K1332" s="17">
        <f>IF(AND(G1332&lt;&gt;"N",R1332="N/A"), IF(I1332&lt;4, 0, 0.25),IF(I1332=1, IF(J1332=1,0.25, 0.25), IF(I1332&lt;13, 0.25, IF(I1332&lt;26, 0.4, IF(I1332&lt;51, 0.6, 0.75)))))</f>
        <v>0.25</v>
      </c>
      <c r="L1332" s="16">
        <f>I1332-M1332</f>
        <v>0</v>
      </c>
      <c r="M1332" s="16">
        <f>ROUNDUP(I1332*K1332,0)</f>
        <v>0</v>
      </c>
      <c r="N1332" s="16">
        <f>M1332*J1332</f>
        <v>0</v>
      </c>
      <c r="O1332" s="16">
        <v>0</v>
      </c>
      <c r="P1332" s="16">
        <v>0</v>
      </c>
      <c r="Q1332" s="16">
        <f>N1332-O1332-P1332</f>
        <v>0</v>
      </c>
      <c r="R1332" s="15" t="s">
        <v>75</v>
      </c>
      <c r="S1332" s="15">
        <f>IF(R1332="N/A", J1332-($B$1-F1332), J1332-($B$1-R1332))</f>
        <v>0</v>
      </c>
      <c r="T1332" s="16" t="str">
        <f>IF($S1332&lt;1, "N/A", $M1332)</f>
        <v>N/A</v>
      </c>
      <c r="U1332" s="16" t="str">
        <f>IF($S1332&lt;2, "N/A", $M1332)</f>
        <v>N/A</v>
      </c>
      <c r="V1332" s="16" t="str">
        <f>IF($S1332&lt;3, "N/A", $M1332)</f>
        <v>N/A</v>
      </c>
      <c r="W1332" s="16" t="str">
        <f>IF($S1332&lt;4, "N/A", $M1332)</f>
        <v>N/A</v>
      </c>
      <c r="X1332" s="16" t="str">
        <f>IF($S1332&lt;5, "N/A", $M1332)</f>
        <v>N/A</v>
      </c>
      <c r="Y1332" s="15" t="str">
        <f>IF(SUM(T1332:X1332)&lt;&gt;Q1332, "CHECK", "OK")</f>
        <v>OK</v>
      </c>
      <c r="Z1332" s="15" t="str">
        <f>IF(F1332=$B$1, "No", IF(S1332=1, "Yes", "No"))</f>
        <v>No</v>
      </c>
      <c r="AA1332" s="18" t="str">
        <f>IF(C1332="DM", "N/A", IF(Z1332="No","N/A",VLOOKUP(B1332,'Extension List'!$A$3:$R$1972,18,FALSE)))</f>
        <v>N/A</v>
      </c>
      <c r="AB1332" s="15" t="str">
        <f>IF(C1332="DM", "N/A", IF(Z1332="No","N/A",VLOOKUP(B1332,'Extension List'!$A$3:$T$1972,20,FALSE)))</f>
        <v>N/A</v>
      </c>
      <c r="AC1332" s="15" t="str">
        <f>IF(AA1332="N/A", "N/A", 0)</f>
        <v>N/A</v>
      </c>
      <c r="AD1332" s="16" t="str">
        <f>IF(AE1332="N/A", "N/A", AA1332-AE1332)</f>
        <v>N/A</v>
      </c>
      <c r="AE1332" s="16" t="str">
        <f>IF(AA1332="N/A", "N/A", IF(AC1332&gt;0, IF(AA1332&lt;13, ROUNDUP(0.25*AA1332,0), IF(AA1332&lt;26, ROUNDUP(0.4*AA1332,0), IF(AA1332&lt;51, ROUNDUP(0.6*AA1332,0), ROUNDUP(0.75*AA1332,0)))), "N/A"))</f>
        <v>N/A</v>
      </c>
      <c r="AF1332" s="16" t="str">
        <f>IF(AD1332="N/A","N/A", (AE1332*AC1332)+Q1332)</f>
        <v>N/A</v>
      </c>
      <c r="AG1332" s="16" t="str">
        <f>IF($AF1332="N/A", "N/A", "TBC")</f>
        <v>N/A</v>
      </c>
      <c r="AH1332" s="16" t="str">
        <f>IF($AF1332="N/A", "N/A", "TBC")</f>
        <v>N/A</v>
      </c>
      <c r="AI1332" s="16" t="str">
        <f>IF($AF1332="N/A","N/A",IF(AC1332&gt;1,"TBC","N/A"))</f>
        <v>N/A</v>
      </c>
      <c r="AJ1332" s="16" t="str">
        <f>IF($AF1332="N/A","N/A",IF(AC1332&gt;2,"TBC","N/A"))</f>
        <v>N/A</v>
      </c>
      <c r="AK1332" s="16" t="str">
        <f>IF($AF1332="N/A","N/A",IF(AC1332&gt;3,"TBC","N/A"))</f>
        <v>N/A</v>
      </c>
      <c r="AL1332" s="16" t="str">
        <f>IF(AC1332="N/A","N/A",IF(AC1332&gt;0,IF(SUM(AG1332:AK1332)&lt;&gt;AF1332,"CHECK","OK"),"N/A"))</f>
        <v>N/A</v>
      </c>
      <c r="AM1332" s="16" t="e">
        <f>IF(AD1332="N/A", L1332+T1332, L1332+AG1332)</f>
        <v>#VALUE!</v>
      </c>
      <c r="AN1332" s="16" t="str">
        <f>IF(AD1332="N/A", IF(U1332="N/A", "N/A", L1332+U1332), AD1332+AH1332)</f>
        <v>N/A</v>
      </c>
      <c r="AO1332" s="16" t="str">
        <f>IF(AD1332="N/A", IF(V1332="N/A", "N/A", L1332+V1332), IF(AI1332="N/A", "N/A", AD1332+AI1332))</f>
        <v>N/A</v>
      </c>
      <c r="AP1332" s="16" t="str">
        <f>IF(AD1332="N/A", IF(W1332="N/A", "N/A", L1332+W1332), IF(AJ1332="N/A", "N/A", AD1332+AJ1332))</f>
        <v>N/A</v>
      </c>
      <c r="AQ1332" s="16" t="str">
        <f>IF(AD1332="N/A", IF(X1332="N/A", "N/A", L1332+X1332), IF(AK1332="N/A", "N/A", AD1332+AK1332))</f>
        <v>N/A</v>
      </c>
      <c r="AR1332" s="15" t="s">
        <v>40</v>
      </c>
      <c r="AS1332" s="15" t="s">
        <v>40</v>
      </c>
      <c r="AT1332" s="15" t="s">
        <v>40</v>
      </c>
      <c r="AU1332" s="15" t="s">
        <v>40</v>
      </c>
      <c r="AV1332" s="15" t="s">
        <v>40</v>
      </c>
      <c r="AW1332" s="15" t="s">
        <v>40</v>
      </c>
      <c r="AX1332" s="15" t="s">
        <v>40</v>
      </c>
      <c r="AY1332" s="15" t="s">
        <v>40</v>
      </c>
      <c r="AZ1332" s="15" t="s">
        <v>40</v>
      </c>
      <c r="BA1332" s="15" t="s">
        <v>40</v>
      </c>
      <c r="BB1332" s="15" t="s">
        <v>40</v>
      </c>
      <c r="BC1332" s="15" t="s">
        <v>40</v>
      </c>
      <c r="BD1332" s="15" t="s">
        <v>40</v>
      </c>
      <c r="BE1332" s="15" t="s">
        <v>40</v>
      </c>
      <c r="BF1332" s="15" t="s">
        <v>40</v>
      </c>
      <c r="BG1332" s="15" t="s">
        <v>40</v>
      </c>
      <c r="BH1332" s="15" t="s">
        <v>40</v>
      </c>
      <c r="BJ1332" s="16" t="e">
        <f>IF(AR1332="R", $CA1332, IF(OR(AR1332="P", AR1332="T", AR1332="N"), 0, IF($C1332="DM", $T1332, IF(OR(AR1332="Y", AR1332="IR"),$AM1332,IF(AR1332="C", IF($BI1332="Y", IF($AF1332="N/A", $Q1332, $AF1332), IF($AG1332="N/A", $T1332,$AG1332)))))))</f>
        <v>#VALUE!</v>
      </c>
      <c r="BK1332" s="16" t="e">
        <f>IF(AS1332="R", $CA1332, IF(OR(AS1332="P", AS1332="T", AS1332="N"), 0, IF($C1332="DM", $T1332, IF(OR(AS1332="Y", AS1332="IR"),$AM1332,IF(AS1332="C", IF($BI1332="Y", IF($AF1332="N/A", $Q1332, $AF1332), IF($AG1332="N/A", $T1332,$AG1332)))))))</f>
        <v>#VALUE!</v>
      </c>
      <c r="BL1332" s="16" t="e">
        <f>IF(AT1332="R", $CA1332, IF(OR(AT1332="P", AT1332="T", AT1332="N"), 0, IF($C1332="DM", $T1332, IF(OR(AT1332="Y", AT1332="IR"),$AM1332,IF(AT1332="C", IF($BI1332="Y", IF($AF1332="N/A", $Q1332, $AF1332), IF($AG1332="N/A", $T1332,$AG1332)))))))</f>
        <v>#VALUE!</v>
      </c>
      <c r="BM1332" s="16" t="e">
        <f>IF(AU1332="R", $CA1332, IF(OR(AU1332="P", AU1332="T", AU1332="N"), 0, IF($C1332="DM", $T1332, IF(OR(AU1332="Y", AU1332="IR"),$AM1332,IF(AU1332="C", IF($BI1332="Y", IF($AF1332="N/A", $Q1332, $AF1332), IF($AG1332="N/A", $T1332,$AG1332)))))))</f>
        <v>#VALUE!</v>
      </c>
      <c r="BN1332" s="16" t="e">
        <f>IF(AV1332="R", $CA1332, IF(OR(AV1332="P", AV1332="T", AV1332="N"), 0, IF($C1332="DM", $T1332, IF(OR(AV1332="Y", AV1332="IR"),$AM1332,IF(AV1332="C", IF($BI1332="Y", IF($AF1332="N/A", $Q1332, $AF1332), IF($AG1332="N/A", $T1332,$AG1332)))))))</f>
        <v>#VALUE!</v>
      </c>
      <c r="BO1332" s="16" t="e">
        <f>IF(AW1332="R", $CA1332, IF(OR(AW1332="P", AW1332="T", AW1332="N"), 0, IF($C1332="DM", $T1332, IF(OR(AW1332="Y", AW1332="IR"),$AM1332,IF(AW1332="C", IF($BI1332="Y", IF($AF1332="N/A", $Q1332, $AF1332), IF($AG1332="N/A", $T1332,$AG1332)))))))</f>
        <v>#VALUE!</v>
      </c>
      <c r="BP1332" s="16" t="e">
        <f>IF(AX1332="R", $CA1332, IF(OR(AX1332="P", AX1332="T", AX1332="N"), 0, IF($C1332="DM", $T1332, IF(OR(AX1332="Y", AX1332="IR"),$AM1332,IF(AX1332="C", IF($BI1332="Y", IF($AF1332="N/A", $Q1332, $AF1332), IF($AG1332="N/A", $T1332,$AG1332)))))))</f>
        <v>#VALUE!</v>
      </c>
      <c r="BQ1332" s="16" t="e">
        <f>IF(AY1332="R", $CA1332, IF(OR(AY1332="P", AY1332="T", AY1332="N"), 0, IF($C1332="DM", $T1332, IF(OR(AY1332="Y", AY1332="IR"),$AM1332,IF(AY1332="C", IF($BI1332="Y", IF($AF1332="N/A", $Q1332, $AF1332), IF($AG1332="N/A", $T1332,$AG1332)))))))</f>
        <v>#VALUE!</v>
      </c>
      <c r="BR1332" s="16" t="e">
        <f>IF(AZ1332="R", $CA1332, IF(OR(AZ1332="P", AZ1332="T", AZ1332="N"), 0, IF($C1332="DM", $T1332, IF(OR(AZ1332="Y", AZ1332="IR"),$AM1332,IF(AZ1332="C", IF($BI1332="Y", IF($AF1332="N/A", $Q1332, $AF1332), IF($AG1332="N/A", $T1332,$AG1332)))))))</f>
        <v>#VALUE!</v>
      </c>
      <c r="BS1332" s="16" t="e">
        <f>IF(BA1332="R", $CA1332, IF(OR(BA1332="P", BA1332="T", BA1332="N"), 0, IF($C1332="DM", $T1332, IF(OR(BA1332="Y", BA1332="IR"),$AM1332,IF(BA1332="C", IF($BI1332="Y", IF($AF1332="N/A", $Q1332, $AF1332), IF($AG1332="N/A", $T1332,$AG1332)))))))</f>
        <v>#VALUE!</v>
      </c>
      <c r="BT1332" s="16" t="e">
        <f>IF(BB1332="R", $CA1332, IF(OR(BB1332="P", BB1332="T", BB1332="N"), 0, IF($C1332="DM", $T1332, IF(OR(BB1332="Y", BB1332="IR"),$AM1332,IF(BB1332="C", IF($BI1332="Y", IF($BA1332="C", IF($AF1332="N/A", $Q1332, $AF1332), IF($AF1332="N/A", $T1332, $AM1332)), IF($AG1332="N/A", $T1332,$AG1332)))))))</f>
        <v>#VALUE!</v>
      </c>
      <c r="BU1332" s="16" t="e">
        <f>IF(BC1332="R", $CA1332, IF(OR(BC1332="P", BC1332="T", BC1332="N"), 0, IF($C1332="DM", $T1332, IF(OR(BC1332="Y", BC1332="IR"),$AM1332,IF(BC1332="C", IF($BI1332="Y", IF($BA1332="C", IF($AF1332="N/A", $Q1332, $AF1332), IF($AF1332="N/A", $T1332, $AM1332)), IF($AG1332="N/A", $T1332,$AG1332)))))))</f>
        <v>#VALUE!</v>
      </c>
      <c r="BV1332" s="16" t="e">
        <f>IF(BD1332="R", $CA1332, IF(OR(BD1332="P", BD1332="T", BD1332="N"), 0, IF($C1332="DM", $T1332, IF(OR(BD1332="Y", BD1332="IR"),$AM1332,IF(BD1332="C", IF($BI1332="Y", IF($BA1332="C", IF($AF1332="N/A", $Q1332, $AF1332), IF($AF1332="N/A", $T1332, $AM1332)), IF($AG1332="N/A", $T1332,$AG1332)))))))</f>
        <v>#VALUE!</v>
      </c>
      <c r="BW1332" s="16" t="e">
        <f>IF(BE1332="R", $CA1332, IF(OR(BE1332="P", BE1332="T", BE1332="N"), 0, IF($C1332="DM", $T1332, IF(OR(BE1332="Y", BE1332="IR"),$AM1332,IF(BE1332="C", IF($BI1332="Y", IF($BA1332="C", IF($AF1332="N/A", $Q1332, $AF1332), IF($AF1332="N/A", $T1332, $AM1332)), IF($AG1332="N/A", $T1332,$AG1332)))))))</f>
        <v>#VALUE!</v>
      </c>
      <c r="BX1332" s="16" t="e">
        <f>IF(BF1332="R", $CA1332, IF(OR(BF1332="P", BF1332="T", BF1332="N"), 0, IF($C1332="DM", $T1332, IF(OR(BF1332="Y", BF1332="IR"),$AM1332,IF(BF1332="C", IF($BI1332="Y", IF($BA1332="C", IF($AF1332="N/A", $Q1332, $AF1332), IF($AF1332="N/A", $T1332, $AM1332)), IF($AG1332="N/A", $T1332,$AG1332)))))))</f>
        <v>#VALUE!</v>
      </c>
      <c r="BY1332" s="16" t="e">
        <f>IF(BG1332="R", $CA1332, IF(OR(BG1332="P", BG1332="T", BG1332="N"), 0, IF($C1332="DM", $T1332, IF(OR(BG1332="Y", BG1332="IR"),$AM1332,IF(BG1332="C", IF($BI1332="Y", IF($BA1332="C", IF($AF1332="N/A", $Q1332, $AF1332), IF($AF1332="N/A", $T1332, $AM1332)), IF($AG1332="N/A", $T1332,$AG1332)))))))</f>
        <v>#VALUE!</v>
      </c>
      <c r="BZ1332" s="16" t="e">
        <f>IF(BH1332="R", $CA1332, IF(OR(BH1332="P", BH1332="T", BH1332="N"), 0, IF($C1332="DM", $T1332, IF(OR(BH1332="Y", BH1332="IR"),$AM1332,IF(BH1332="C", IF($BI1332="Y", IF($BA1332="C", IF($AF1332="N/A", $Q1332, $AF1332), IF($AF1332="N/A", $T1332, $AM1332)), IF($AG1332="N/A", $T1332,$AG1332)))))))</f>
        <v>#VALUE!</v>
      </c>
      <c r="CA1332" s="15" t="s">
        <v>75</v>
      </c>
      <c r="CB1332" s="16" t="e">
        <f>BZ1332</f>
        <v>#VALUE!</v>
      </c>
      <c r="CC1332" s="15" t="str">
        <f>IF(OR($BH1332="T", $BH1332="R"), 0, IF($BH1332="C", IF($BI1332="Y", IF($BA1332="C", 0, IF(AF1332="N/A", Q1332-T1332, AF1332-AG1332)), IF($AF1332="N/A", U1332, AH1332)), AN1332))</f>
        <v>N/A</v>
      </c>
      <c r="CD1332" s="15" t="str">
        <f>IF(OR($BH1332="T", $BH1332="R"), 0, IF($BH1332="C", IF($BI1332="Y", 0, IF($AF1332="N/A", V1332, AI1332)), AO1332))</f>
        <v>N/A</v>
      </c>
      <c r="CE1332" s="15" t="str">
        <f>IF(OR($BH1332="T", $BH1332="R"), 0, IF($BH1332="C", IF($BI1332="Y", 0, IF($AF1332="N/A", W1332, AJ1332)), AP1332))</f>
        <v>N/A</v>
      </c>
      <c r="CF1332" s="15" t="str">
        <f>IF(OR($BH1332="T", $BH1332="R"), 0, IF($BH1332="C", IF($BI1332="Y", 0, IF($AF1332="N/A", X1332, AK1332)), AQ1332))</f>
        <v>N/A</v>
      </c>
    </row>
    <row r="1333" spans="1:84" x14ac:dyDescent="0.25">
      <c r="A1333" s="14">
        <v>6310</v>
      </c>
      <c r="B1333" s="15"/>
      <c r="C1333" s="15"/>
      <c r="D1333" s="15"/>
      <c r="E1333" s="15" t="e">
        <f>VLOOKUP(B1333, 'Rookie Year'!$A$2:$B$55679,2,FALSE)</f>
        <v>#N/A</v>
      </c>
      <c r="F1333" s="15">
        <v>2024</v>
      </c>
      <c r="G1333" s="15" t="s">
        <v>42</v>
      </c>
      <c r="H1333" s="15"/>
      <c r="I1333" s="16"/>
      <c r="J1333" s="15"/>
      <c r="K1333" s="17">
        <f>IF(AND(G1333&lt;&gt;"N",R1333="N/A"), IF(I1333&lt;4, 0, 0.25),IF(I1333=1, IF(J1333=1,0.25, 0.25), IF(I1333&lt;13, 0.25, IF(I1333&lt;26, 0.4, IF(I1333&lt;51, 0.6, 0.75)))))</f>
        <v>0.25</v>
      </c>
      <c r="L1333" s="16">
        <f>I1333-M1333</f>
        <v>0</v>
      </c>
      <c r="M1333" s="16">
        <f>ROUNDUP(I1333*K1333,0)</f>
        <v>0</v>
      </c>
      <c r="N1333" s="16">
        <f>M1333*J1333</f>
        <v>0</v>
      </c>
      <c r="O1333" s="16">
        <v>0</v>
      </c>
      <c r="P1333" s="16">
        <v>0</v>
      </c>
      <c r="Q1333" s="16">
        <f>N1333-O1333-P1333</f>
        <v>0</v>
      </c>
      <c r="R1333" s="15" t="s">
        <v>75</v>
      </c>
      <c r="S1333" s="15">
        <f>IF(R1333="N/A", J1333-($B$1-F1333), J1333-($B$1-R1333))</f>
        <v>0</v>
      </c>
      <c r="T1333" s="16" t="str">
        <f>IF($S1333&lt;1, "N/A", $M1333)</f>
        <v>N/A</v>
      </c>
      <c r="U1333" s="16" t="str">
        <f>IF($S1333&lt;2, "N/A", $M1333)</f>
        <v>N/A</v>
      </c>
      <c r="V1333" s="16" t="str">
        <f>IF($S1333&lt;3, "N/A", $M1333)</f>
        <v>N/A</v>
      </c>
      <c r="W1333" s="16" t="str">
        <f>IF($S1333&lt;4, "N/A", $M1333)</f>
        <v>N/A</v>
      </c>
      <c r="X1333" s="16" t="str">
        <f>IF($S1333&lt;5, "N/A", $M1333)</f>
        <v>N/A</v>
      </c>
      <c r="Y1333" s="15" t="str">
        <f>IF(SUM(T1333:X1333)&lt;&gt;Q1333, "CHECK", "OK")</f>
        <v>OK</v>
      </c>
      <c r="Z1333" s="15" t="str">
        <f>IF(F1333=$B$1, "No", IF(S1333=1, "Yes", "No"))</f>
        <v>No</v>
      </c>
      <c r="AA1333" s="18" t="str">
        <f>IF(C1333="DM", "N/A", IF(Z1333="No","N/A",VLOOKUP(B1333,'Extension List'!$A$3:$R$1972,18,FALSE)))</f>
        <v>N/A</v>
      </c>
      <c r="AB1333" s="15" t="str">
        <f>IF(C1333="DM", "N/A", IF(Z1333="No","N/A",VLOOKUP(B1333,'Extension List'!$A$3:$T$1972,20,FALSE)))</f>
        <v>N/A</v>
      </c>
      <c r="AC1333" s="15" t="str">
        <f>IF(AA1333="N/A", "N/A", 0)</f>
        <v>N/A</v>
      </c>
      <c r="AD1333" s="16" t="str">
        <f>IF(AE1333="N/A", "N/A", AA1333-AE1333)</f>
        <v>N/A</v>
      </c>
      <c r="AE1333" s="16" t="str">
        <f>IF(AA1333="N/A", "N/A", IF(AC1333&gt;0, IF(AA1333&lt;13, ROUNDUP(0.25*AA1333,0), IF(AA1333&lt;26, ROUNDUP(0.4*AA1333,0), IF(AA1333&lt;51, ROUNDUP(0.6*AA1333,0), ROUNDUP(0.75*AA1333,0)))), "N/A"))</f>
        <v>N/A</v>
      </c>
      <c r="AF1333" s="16" t="str">
        <f>IF(AD1333="N/A","N/A", (AE1333*AC1333)+Q1333)</f>
        <v>N/A</v>
      </c>
      <c r="AG1333" s="16" t="str">
        <f>IF($AF1333="N/A", "N/A", "TBC")</f>
        <v>N/A</v>
      </c>
      <c r="AH1333" s="16" t="str">
        <f>IF($AF1333="N/A", "N/A", "TBC")</f>
        <v>N/A</v>
      </c>
      <c r="AI1333" s="16" t="str">
        <f>IF($AF1333="N/A","N/A",IF(AC1333&gt;1,"TBC","N/A"))</f>
        <v>N/A</v>
      </c>
      <c r="AJ1333" s="16" t="str">
        <f>IF($AF1333="N/A","N/A",IF(AC1333&gt;2,"TBC","N/A"))</f>
        <v>N/A</v>
      </c>
      <c r="AK1333" s="16" t="str">
        <f>IF($AF1333="N/A","N/A",IF(AC1333&gt;3,"TBC","N/A"))</f>
        <v>N/A</v>
      </c>
      <c r="AL1333" s="16" t="str">
        <f>IF(AC1333="N/A","N/A",IF(AC1333&gt;0,IF(SUM(AG1333:AK1333)&lt;&gt;AF1333,"CHECK","OK"),"N/A"))</f>
        <v>N/A</v>
      </c>
      <c r="AM1333" s="16" t="e">
        <f>IF(AD1333="N/A", L1333+T1333, L1333+AG1333)</f>
        <v>#VALUE!</v>
      </c>
      <c r="AN1333" s="16" t="str">
        <f>IF(AD1333="N/A", IF(U1333="N/A", "N/A", L1333+U1333), AD1333+AH1333)</f>
        <v>N/A</v>
      </c>
      <c r="AO1333" s="16" t="str">
        <f>IF(AD1333="N/A", IF(V1333="N/A", "N/A", L1333+V1333), IF(AI1333="N/A", "N/A", AD1333+AI1333))</f>
        <v>N/A</v>
      </c>
      <c r="AP1333" s="16" t="str">
        <f>IF(AD1333="N/A", IF(W1333="N/A", "N/A", L1333+W1333), IF(AJ1333="N/A", "N/A", AD1333+AJ1333))</f>
        <v>N/A</v>
      </c>
      <c r="AQ1333" s="16" t="str">
        <f>IF(AD1333="N/A", IF(X1333="N/A", "N/A", L1333+X1333), IF(AK1333="N/A", "N/A", AD1333+AK1333))</f>
        <v>N/A</v>
      </c>
      <c r="AR1333" s="15" t="s">
        <v>40</v>
      </c>
      <c r="AS1333" s="15" t="s">
        <v>40</v>
      </c>
      <c r="AT1333" s="15" t="s">
        <v>40</v>
      </c>
      <c r="AU1333" s="15" t="s">
        <v>40</v>
      </c>
      <c r="AV1333" s="15" t="s">
        <v>40</v>
      </c>
      <c r="AW1333" s="15" t="s">
        <v>40</v>
      </c>
      <c r="AX1333" s="15" t="s">
        <v>40</v>
      </c>
      <c r="AY1333" s="15" t="s">
        <v>40</v>
      </c>
      <c r="AZ1333" s="15" t="s">
        <v>40</v>
      </c>
      <c r="BA1333" s="15" t="s">
        <v>40</v>
      </c>
      <c r="BB1333" s="15" t="s">
        <v>40</v>
      </c>
      <c r="BC1333" s="15" t="s">
        <v>40</v>
      </c>
      <c r="BD1333" s="15" t="s">
        <v>40</v>
      </c>
      <c r="BE1333" s="15" t="s">
        <v>40</v>
      </c>
      <c r="BF1333" s="15" t="s">
        <v>40</v>
      </c>
      <c r="BG1333" s="15" t="s">
        <v>40</v>
      </c>
      <c r="BH1333" s="15" t="s">
        <v>40</v>
      </c>
      <c r="BJ1333" s="16" t="e">
        <f>IF(AR1333="R", $CA1333, IF(OR(AR1333="P", AR1333="T", AR1333="N"), 0, IF($C1333="DM", $T1333, IF(OR(AR1333="Y", AR1333="IR"),$AM1333,IF(AR1333="C", IF($BI1333="Y", IF($AF1333="N/A", $Q1333, $AF1333), IF($AG1333="N/A", $T1333,$AG1333)))))))</f>
        <v>#VALUE!</v>
      </c>
      <c r="BK1333" s="16" t="e">
        <f>IF(AS1333="R", $CA1333, IF(OR(AS1333="P", AS1333="T", AS1333="N"), 0, IF($C1333="DM", $T1333, IF(OR(AS1333="Y", AS1333="IR"),$AM1333,IF(AS1333="C", IF($BI1333="Y", IF($AF1333="N/A", $Q1333, $AF1333), IF($AG1333="N/A", $T1333,$AG1333)))))))</f>
        <v>#VALUE!</v>
      </c>
      <c r="BL1333" s="16" t="e">
        <f>IF(AT1333="R", $CA1333, IF(OR(AT1333="P", AT1333="T", AT1333="N"), 0, IF($C1333="DM", $T1333, IF(OR(AT1333="Y", AT1333="IR"),$AM1333,IF(AT1333="C", IF($BI1333="Y", IF($AF1333="N/A", $Q1333, $AF1333), IF($AG1333="N/A", $T1333,$AG1333)))))))</f>
        <v>#VALUE!</v>
      </c>
      <c r="BM1333" s="16" t="e">
        <f>IF(AU1333="R", $CA1333, IF(OR(AU1333="P", AU1333="T", AU1333="N"), 0, IF($C1333="DM", $T1333, IF(OR(AU1333="Y", AU1333="IR"),$AM1333,IF(AU1333="C", IF($BI1333="Y", IF($AF1333="N/A", $Q1333, $AF1333), IF($AG1333="N/A", $T1333,$AG1333)))))))</f>
        <v>#VALUE!</v>
      </c>
      <c r="BN1333" s="16" t="e">
        <f>IF(AV1333="R", $CA1333, IF(OR(AV1333="P", AV1333="T", AV1333="N"), 0, IF($C1333="DM", $T1333, IF(OR(AV1333="Y", AV1333="IR"),$AM1333,IF(AV1333="C", IF($BI1333="Y", IF($AF1333="N/A", $Q1333, $AF1333), IF($AG1333="N/A", $T1333,$AG1333)))))))</f>
        <v>#VALUE!</v>
      </c>
      <c r="BO1333" s="16" t="e">
        <f>IF(AW1333="R", $CA1333, IF(OR(AW1333="P", AW1333="T", AW1333="N"), 0, IF($C1333="DM", $T1333, IF(OR(AW1333="Y", AW1333="IR"),$AM1333,IF(AW1333="C", IF($BI1333="Y", IF($AF1333="N/A", $Q1333, $AF1333), IF($AG1333="N/A", $T1333,$AG1333)))))))</f>
        <v>#VALUE!</v>
      </c>
      <c r="BP1333" s="16" t="e">
        <f>IF(AX1333="R", $CA1333, IF(OR(AX1333="P", AX1333="T", AX1333="N"), 0, IF($C1333="DM", $T1333, IF(OR(AX1333="Y", AX1333="IR"),$AM1333,IF(AX1333="C", IF($BI1333="Y", IF($AF1333="N/A", $Q1333, $AF1333), IF($AG1333="N/A", $T1333,$AG1333)))))))</f>
        <v>#VALUE!</v>
      </c>
      <c r="BQ1333" s="16" t="e">
        <f>IF(AY1333="R", $CA1333, IF(OR(AY1333="P", AY1333="T", AY1333="N"), 0, IF($C1333="DM", $T1333, IF(OR(AY1333="Y", AY1333="IR"),$AM1333,IF(AY1333="C", IF($BI1333="Y", IF($AF1333="N/A", $Q1333, $AF1333), IF($AG1333="N/A", $T1333,$AG1333)))))))</f>
        <v>#VALUE!</v>
      </c>
      <c r="BR1333" s="16" t="e">
        <f>IF(AZ1333="R", $CA1333, IF(OR(AZ1333="P", AZ1333="T", AZ1333="N"), 0, IF($C1333="DM", $T1333, IF(OR(AZ1333="Y", AZ1333="IR"),$AM1333,IF(AZ1333="C", IF($BI1333="Y", IF($AF1333="N/A", $Q1333, $AF1333), IF($AG1333="N/A", $T1333,$AG1333)))))))</f>
        <v>#VALUE!</v>
      </c>
      <c r="BS1333" s="16" t="e">
        <f>IF(BA1333="R", $CA1333, IF(OR(BA1333="P", BA1333="T", BA1333="N"), 0, IF($C1333="DM", $T1333, IF(OR(BA1333="Y", BA1333="IR"),$AM1333,IF(BA1333="C", IF($BI1333="Y", IF($AF1333="N/A", $Q1333, $AF1333), IF($AG1333="N/A", $T1333,$AG1333)))))))</f>
        <v>#VALUE!</v>
      </c>
      <c r="BT1333" s="16" t="e">
        <f>IF(BB1333="R", $CA1333, IF(OR(BB1333="P", BB1333="T", BB1333="N"), 0, IF($C1333="DM", $T1333, IF(OR(BB1333="Y", BB1333="IR"),$AM1333,IF(BB1333="C", IF($BI1333="Y", IF($BA1333="C", IF($AF1333="N/A", $Q1333, $AF1333), IF($AF1333="N/A", $T1333, $AM1333)), IF($AG1333="N/A", $T1333,$AG1333)))))))</f>
        <v>#VALUE!</v>
      </c>
      <c r="BU1333" s="16" t="e">
        <f>IF(BC1333="R", $CA1333, IF(OR(BC1333="P", BC1333="T", BC1333="N"), 0, IF($C1333="DM", $T1333, IF(OR(BC1333="Y", BC1333="IR"),$AM1333,IF(BC1333="C", IF($BI1333="Y", IF($BA1333="C", IF($AF1333="N/A", $Q1333, $AF1333), IF($AF1333="N/A", $T1333, $AM1333)), IF($AG1333="N/A", $T1333,$AG1333)))))))</f>
        <v>#VALUE!</v>
      </c>
      <c r="BV1333" s="16" t="e">
        <f>IF(BD1333="R", $CA1333, IF(OR(BD1333="P", BD1333="T", BD1333="N"), 0, IF($C1333="DM", $T1333, IF(OR(BD1333="Y", BD1333="IR"),$AM1333,IF(BD1333="C", IF($BI1333="Y", IF($BA1333="C", IF($AF1333="N/A", $Q1333, $AF1333), IF($AF1333="N/A", $T1333, $AM1333)), IF($AG1333="N/A", $T1333,$AG1333)))))))</f>
        <v>#VALUE!</v>
      </c>
      <c r="BW1333" s="16" t="e">
        <f>IF(BE1333="R", $CA1333, IF(OR(BE1333="P", BE1333="T", BE1333="N"), 0, IF($C1333="DM", $T1333, IF(OR(BE1333="Y", BE1333="IR"),$AM1333,IF(BE1333="C", IF($BI1333="Y", IF($BA1333="C", IF($AF1333="N/A", $Q1333, $AF1333), IF($AF1333="N/A", $T1333, $AM1333)), IF($AG1333="N/A", $T1333,$AG1333)))))))</f>
        <v>#VALUE!</v>
      </c>
      <c r="BX1333" s="16" t="e">
        <f>IF(BF1333="R", $CA1333, IF(OR(BF1333="P", BF1333="T", BF1333="N"), 0, IF($C1333="DM", $T1333, IF(OR(BF1333="Y", BF1333="IR"),$AM1333,IF(BF1333="C", IF($BI1333="Y", IF($BA1333="C", IF($AF1333="N/A", $Q1333, $AF1333), IF($AF1333="N/A", $T1333, $AM1333)), IF($AG1333="N/A", $T1333,$AG1333)))))))</f>
        <v>#VALUE!</v>
      </c>
      <c r="BY1333" s="16" t="e">
        <f>IF(BG1333="R", $CA1333, IF(OR(BG1333="P", BG1333="T", BG1333="N"), 0, IF($C1333="DM", $T1333, IF(OR(BG1333="Y", BG1333="IR"),$AM1333,IF(BG1333="C", IF($BI1333="Y", IF($BA1333="C", IF($AF1333="N/A", $Q1333, $AF1333), IF($AF1333="N/A", $T1333, $AM1333)), IF($AG1333="N/A", $T1333,$AG1333)))))))</f>
        <v>#VALUE!</v>
      </c>
      <c r="BZ1333" s="16" t="e">
        <f>IF(BH1333="R", $CA1333, IF(OR(BH1333="P", BH1333="T", BH1333="N"), 0, IF($C1333="DM", $T1333, IF(OR(BH1333="Y", BH1333="IR"),$AM1333,IF(BH1333="C", IF($BI1333="Y", IF($BA1333="C", IF($AF1333="N/A", $Q1333, $AF1333), IF($AF1333="N/A", $T1333, $AM1333)), IF($AG1333="N/A", $T1333,$AG1333)))))))</f>
        <v>#VALUE!</v>
      </c>
      <c r="CA1333" s="15" t="s">
        <v>75</v>
      </c>
      <c r="CB1333" s="16" t="e">
        <f>BZ1333</f>
        <v>#VALUE!</v>
      </c>
      <c r="CC1333" s="15" t="str">
        <f>IF(OR($BH1333="T", $BH1333="R"), 0, IF($BH1333="C", IF($BI1333="Y", IF($BA1333="C", 0, IF(AF1333="N/A", Q1333-T1333, AF1333-AG1333)), IF($AF1333="N/A", U1333, AH1333)), AN1333))</f>
        <v>N/A</v>
      </c>
      <c r="CD1333" s="15" t="str">
        <f>IF(OR($BH1333="T", $BH1333="R"), 0, IF($BH1333="C", IF($BI1333="Y", 0, IF($AF1333="N/A", V1333, AI1333)), AO1333))</f>
        <v>N/A</v>
      </c>
      <c r="CE1333" s="15" t="str">
        <f>IF(OR($BH1333="T", $BH1333="R"), 0, IF($BH1333="C", IF($BI1333="Y", 0, IF($AF1333="N/A", W1333, AJ1333)), AP1333))</f>
        <v>N/A</v>
      </c>
      <c r="CF1333" s="15" t="str">
        <f>IF(OR($BH1333="T", $BH1333="R"), 0, IF($BH1333="C", IF($BI1333="Y", 0, IF($AF1333="N/A", X1333, AK1333)), AQ1333))</f>
        <v>N/A</v>
      </c>
    </row>
    <row r="1334" spans="1:84" x14ac:dyDescent="0.25">
      <c r="A1334" s="14">
        <v>6311</v>
      </c>
      <c r="B1334" s="15"/>
      <c r="C1334" s="15"/>
      <c r="D1334" s="15"/>
      <c r="E1334" s="15" t="e">
        <f>VLOOKUP(B1334, 'Rookie Year'!$A$2:$B$55679,2,FALSE)</f>
        <v>#N/A</v>
      </c>
      <c r="F1334" s="15">
        <v>2024</v>
      </c>
      <c r="G1334" s="15" t="s">
        <v>42</v>
      </c>
      <c r="H1334" s="15"/>
      <c r="I1334" s="16"/>
      <c r="J1334" s="15"/>
      <c r="K1334" s="17">
        <f>IF(AND(G1334&lt;&gt;"N",R1334="N/A"), IF(I1334&lt;4, 0, 0.25),IF(I1334=1, IF(J1334=1,0.25, 0.25), IF(I1334&lt;13, 0.25, IF(I1334&lt;26, 0.4, IF(I1334&lt;51, 0.6, 0.75)))))</f>
        <v>0.25</v>
      </c>
      <c r="L1334" s="16">
        <f>I1334-M1334</f>
        <v>0</v>
      </c>
      <c r="M1334" s="16">
        <f>ROUNDUP(I1334*K1334,0)</f>
        <v>0</v>
      </c>
      <c r="N1334" s="16">
        <f>M1334*J1334</f>
        <v>0</v>
      </c>
      <c r="O1334" s="16">
        <v>0</v>
      </c>
      <c r="P1334" s="16">
        <v>0</v>
      </c>
      <c r="Q1334" s="16">
        <f>N1334-O1334-P1334</f>
        <v>0</v>
      </c>
      <c r="R1334" s="15" t="s">
        <v>75</v>
      </c>
      <c r="S1334" s="15">
        <f>IF(R1334="N/A", J1334-($B$1-F1334), J1334-($B$1-R1334))</f>
        <v>0</v>
      </c>
      <c r="T1334" s="16" t="str">
        <f>IF($S1334&lt;1, "N/A", $M1334)</f>
        <v>N/A</v>
      </c>
      <c r="U1334" s="16" t="str">
        <f>IF($S1334&lt;2, "N/A", $M1334)</f>
        <v>N/A</v>
      </c>
      <c r="V1334" s="16" t="str">
        <f>IF($S1334&lt;3, "N/A", $M1334)</f>
        <v>N/A</v>
      </c>
      <c r="W1334" s="16" t="str">
        <f>IF($S1334&lt;4, "N/A", $M1334)</f>
        <v>N/A</v>
      </c>
      <c r="X1334" s="16" t="str">
        <f>IF($S1334&lt;5, "N/A", $M1334)</f>
        <v>N/A</v>
      </c>
      <c r="Y1334" s="15" t="str">
        <f>IF(SUM(T1334:X1334)&lt;&gt;Q1334, "CHECK", "OK")</f>
        <v>OK</v>
      </c>
      <c r="Z1334" s="15" t="str">
        <f>IF(F1334=$B$1, "No", IF(S1334=1, "Yes", "No"))</f>
        <v>No</v>
      </c>
      <c r="AA1334" s="18" t="str">
        <f>IF(C1334="DM", "N/A", IF(Z1334="No","N/A",VLOOKUP(B1334,'Extension List'!$A$3:$R$1972,18,FALSE)))</f>
        <v>N/A</v>
      </c>
      <c r="AB1334" s="15" t="str">
        <f>IF(C1334="DM", "N/A", IF(Z1334="No","N/A",VLOOKUP(B1334,'Extension List'!$A$3:$T$1972,20,FALSE)))</f>
        <v>N/A</v>
      </c>
      <c r="AC1334" s="15" t="str">
        <f>IF(AA1334="N/A", "N/A", 0)</f>
        <v>N/A</v>
      </c>
      <c r="AD1334" s="16" t="str">
        <f>IF(AE1334="N/A", "N/A", AA1334-AE1334)</f>
        <v>N/A</v>
      </c>
      <c r="AE1334" s="16" t="str">
        <f>IF(AA1334="N/A", "N/A", IF(AC1334&gt;0, IF(AA1334&lt;13, ROUNDUP(0.25*AA1334,0), IF(AA1334&lt;26, ROUNDUP(0.4*AA1334,0), IF(AA1334&lt;51, ROUNDUP(0.6*AA1334,0), ROUNDUP(0.75*AA1334,0)))), "N/A"))</f>
        <v>N/A</v>
      </c>
      <c r="AF1334" s="16" t="str">
        <f>IF(AD1334="N/A","N/A", (AE1334*AC1334)+Q1334)</f>
        <v>N/A</v>
      </c>
      <c r="AG1334" s="16" t="str">
        <f>IF($AF1334="N/A", "N/A", "TBC")</f>
        <v>N/A</v>
      </c>
      <c r="AH1334" s="16" t="str">
        <f>IF($AF1334="N/A", "N/A", "TBC")</f>
        <v>N/A</v>
      </c>
      <c r="AI1334" s="16" t="str">
        <f>IF($AF1334="N/A","N/A",IF(AC1334&gt;1,"TBC","N/A"))</f>
        <v>N/A</v>
      </c>
      <c r="AJ1334" s="16" t="str">
        <f>IF($AF1334="N/A","N/A",IF(AC1334&gt;2,"TBC","N/A"))</f>
        <v>N/A</v>
      </c>
      <c r="AK1334" s="16" t="str">
        <f>IF($AF1334="N/A","N/A",IF(AC1334&gt;3,"TBC","N/A"))</f>
        <v>N/A</v>
      </c>
      <c r="AL1334" s="16" t="str">
        <f>IF(AC1334="N/A","N/A",IF(AC1334&gt;0,IF(SUM(AG1334:AK1334)&lt;&gt;AF1334,"CHECK","OK"),"N/A"))</f>
        <v>N/A</v>
      </c>
      <c r="AM1334" s="16" t="e">
        <f>IF(AD1334="N/A", L1334+T1334, L1334+AG1334)</f>
        <v>#VALUE!</v>
      </c>
      <c r="AN1334" s="16" t="str">
        <f>IF(AD1334="N/A", IF(U1334="N/A", "N/A", L1334+U1334), AD1334+AH1334)</f>
        <v>N/A</v>
      </c>
      <c r="AO1334" s="16" t="str">
        <f>IF(AD1334="N/A", IF(V1334="N/A", "N/A", L1334+V1334), IF(AI1334="N/A", "N/A", AD1334+AI1334))</f>
        <v>N/A</v>
      </c>
      <c r="AP1334" s="16" t="str">
        <f>IF(AD1334="N/A", IF(W1334="N/A", "N/A", L1334+W1334), IF(AJ1334="N/A", "N/A", AD1334+AJ1334))</f>
        <v>N/A</v>
      </c>
      <c r="AQ1334" s="16" t="str">
        <f>IF(AD1334="N/A", IF(X1334="N/A", "N/A", L1334+X1334), IF(AK1334="N/A", "N/A", AD1334+AK1334))</f>
        <v>N/A</v>
      </c>
      <c r="AR1334" s="15" t="s">
        <v>40</v>
      </c>
      <c r="AS1334" s="15" t="s">
        <v>40</v>
      </c>
      <c r="AT1334" s="15" t="s">
        <v>40</v>
      </c>
      <c r="AU1334" s="15" t="s">
        <v>40</v>
      </c>
      <c r="AV1334" s="15" t="s">
        <v>40</v>
      </c>
      <c r="AW1334" s="15" t="s">
        <v>40</v>
      </c>
      <c r="AX1334" s="15" t="s">
        <v>40</v>
      </c>
      <c r="AY1334" s="15" t="s">
        <v>40</v>
      </c>
      <c r="AZ1334" s="15" t="s">
        <v>40</v>
      </c>
      <c r="BA1334" s="15" t="s">
        <v>40</v>
      </c>
      <c r="BB1334" s="15" t="s">
        <v>40</v>
      </c>
      <c r="BC1334" s="15" t="s">
        <v>40</v>
      </c>
      <c r="BD1334" s="15" t="s">
        <v>40</v>
      </c>
      <c r="BE1334" s="15" t="s">
        <v>40</v>
      </c>
      <c r="BF1334" s="15" t="s">
        <v>40</v>
      </c>
      <c r="BG1334" s="15" t="s">
        <v>40</v>
      </c>
      <c r="BH1334" s="15" t="s">
        <v>40</v>
      </c>
      <c r="BJ1334" s="16" t="e">
        <f>IF(AR1334="R", $CA1334, IF(OR(AR1334="P", AR1334="T", AR1334="N"), 0, IF($C1334="DM", $T1334, IF(OR(AR1334="Y", AR1334="IR"),$AM1334,IF(AR1334="C", IF($BI1334="Y", IF($AF1334="N/A", $Q1334, $AF1334), IF($AG1334="N/A", $T1334,$AG1334)))))))</f>
        <v>#VALUE!</v>
      </c>
      <c r="BK1334" s="16" t="e">
        <f>IF(AS1334="R", $CA1334, IF(OR(AS1334="P", AS1334="T", AS1334="N"), 0, IF($C1334="DM", $T1334, IF(OR(AS1334="Y", AS1334="IR"),$AM1334,IF(AS1334="C", IF($BI1334="Y", IF($AF1334="N/A", $Q1334, $AF1334), IF($AG1334="N/A", $T1334,$AG1334)))))))</f>
        <v>#VALUE!</v>
      </c>
      <c r="BL1334" s="16" t="e">
        <f>IF(AT1334="R", $CA1334, IF(OR(AT1334="P", AT1334="T", AT1334="N"), 0, IF($C1334="DM", $T1334, IF(OR(AT1334="Y", AT1334="IR"),$AM1334,IF(AT1334="C", IF($BI1334="Y", IF($AF1334="N/A", $Q1334, $AF1334), IF($AG1334="N/A", $T1334,$AG1334)))))))</f>
        <v>#VALUE!</v>
      </c>
      <c r="BM1334" s="16" t="e">
        <f>IF(AU1334="R", $CA1334, IF(OR(AU1334="P", AU1334="T", AU1334="N"), 0, IF($C1334="DM", $T1334, IF(OR(AU1334="Y", AU1334="IR"),$AM1334,IF(AU1334="C", IF($BI1334="Y", IF($AF1334="N/A", $Q1334, $AF1334), IF($AG1334="N/A", $T1334,$AG1334)))))))</f>
        <v>#VALUE!</v>
      </c>
      <c r="BN1334" s="16" t="e">
        <f>IF(AV1334="R", $CA1334, IF(OR(AV1334="P", AV1334="T", AV1334="N"), 0, IF($C1334="DM", $T1334, IF(OR(AV1334="Y", AV1334="IR"),$AM1334,IF(AV1334="C", IF($BI1334="Y", IF($AF1334="N/A", $Q1334, $AF1334), IF($AG1334="N/A", $T1334,$AG1334)))))))</f>
        <v>#VALUE!</v>
      </c>
      <c r="BO1334" s="16" t="e">
        <f>IF(AW1334="R", $CA1334, IF(OR(AW1334="P", AW1334="T", AW1334="N"), 0, IF($C1334="DM", $T1334, IF(OR(AW1334="Y", AW1334="IR"),$AM1334,IF(AW1334="C", IF($BI1334="Y", IF($AF1334="N/A", $Q1334, $AF1334), IF($AG1334="N/A", $T1334,$AG1334)))))))</f>
        <v>#VALUE!</v>
      </c>
      <c r="BP1334" s="16" t="e">
        <f>IF(AX1334="R", $CA1334, IF(OR(AX1334="P", AX1334="T", AX1334="N"), 0, IF($C1334="DM", $T1334, IF(OR(AX1334="Y", AX1334="IR"),$AM1334,IF(AX1334="C", IF($BI1334="Y", IF($AF1334="N/A", $Q1334, $AF1334), IF($AG1334="N/A", $T1334,$AG1334)))))))</f>
        <v>#VALUE!</v>
      </c>
      <c r="BQ1334" s="16" t="e">
        <f>IF(AY1334="R", $CA1334, IF(OR(AY1334="P", AY1334="T", AY1334="N"), 0, IF($C1334="DM", $T1334, IF(OR(AY1334="Y", AY1334="IR"),$AM1334,IF(AY1334="C", IF($BI1334="Y", IF($AF1334="N/A", $Q1334, $AF1334), IF($AG1334="N/A", $T1334,$AG1334)))))))</f>
        <v>#VALUE!</v>
      </c>
      <c r="BR1334" s="16" t="e">
        <f>IF(AZ1334="R", $CA1334, IF(OR(AZ1334="P", AZ1334="T", AZ1334="N"), 0, IF($C1334="DM", $T1334, IF(OR(AZ1334="Y", AZ1334="IR"),$AM1334,IF(AZ1334="C", IF($BI1334="Y", IF($AF1334="N/A", $Q1334, $AF1334), IF($AG1334="N/A", $T1334,$AG1334)))))))</f>
        <v>#VALUE!</v>
      </c>
      <c r="BS1334" s="16" t="e">
        <f>IF(BA1334="R", $CA1334, IF(OR(BA1334="P", BA1334="T", BA1334="N"), 0, IF($C1334="DM", $T1334, IF(OR(BA1334="Y", BA1334="IR"),$AM1334,IF(BA1334="C", IF($BI1334="Y", IF($AF1334="N/A", $Q1334, $AF1334), IF($AG1334="N/A", $T1334,$AG1334)))))))</f>
        <v>#VALUE!</v>
      </c>
      <c r="BT1334" s="16" t="e">
        <f>IF(BB1334="R", $CA1334, IF(OR(BB1334="P", BB1334="T", BB1334="N"), 0, IF($C1334="DM", $T1334, IF(OR(BB1334="Y", BB1334="IR"),$AM1334,IF(BB1334="C", IF($BI1334="Y", IF($BA1334="C", IF($AF1334="N/A", $Q1334, $AF1334), IF($AF1334="N/A", $T1334, $AM1334)), IF($AG1334="N/A", $T1334,$AG1334)))))))</f>
        <v>#VALUE!</v>
      </c>
      <c r="BU1334" s="16" t="e">
        <f>IF(BC1334="R", $CA1334, IF(OR(BC1334="P", BC1334="T", BC1334="N"), 0, IF($C1334="DM", $T1334, IF(OR(BC1334="Y", BC1334="IR"),$AM1334,IF(BC1334="C", IF($BI1334="Y", IF($BA1334="C", IF($AF1334="N/A", $Q1334, $AF1334), IF($AF1334="N/A", $T1334, $AM1334)), IF($AG1334="N/A", $T1334,$AG1334)))))))</f>
        <v>#VALUE!</v>
      </c>
      <c r="BV1334" s="16" t="e">
        <f>IF(BD1334="R", $CA1334, IF(OR(BD1334="P", BD1334="T", BD1334="N"), 0, IF($C1334="DM", $T1334, IF(OR(BD1334="Y", BD1334="IR"),$AM1334,IF(BD1334="C", IF($BI1334="Y", IF($BA1334="C", IF($AF1334="N/A", $Q1334, $AF1334), IF($AF1334="N/A", $T1334, $AM1334)), IF($AG1334="N/A", $T1334,$AG1334)))))))</f>
        <v>#VALUE!</v>
      </c>
      <c r="BW1334" s="16" t="e">
        <f>IF(BE1334="R", $CA1334, IF(OR(BE1334="P", BE1334="T", BE1334="N"), 0, IF($C1334="DM", $T1334, IF(OR(BE1334="Y", BE1334="IR"),$AM1334,IF(BE1334="C", IF($BI1334="Y", IF($BA1334="C", IF($AF1334="N/A", $Q1334, $AF1334), IF($AF1334="N/A", $T1334, $AM1334)), IF($AG1334="N/A", $T1334,$AG1334)))))))</f>
        <v>#VALUE!</v>
      </c>
      <c r="BX1334" s="16" t="e">
        <f>IF(BF1334="R", $CA1334, IF(OR(BF1334="P", BF1334="T", BF1334="N"), 0, IF($C1334="DM", $T1334, IF(OR(BF1334="Y", BF1334="IR"),$AM1334,IF(BF1334="C", IF($BI1334="Y", IF($BA1334="C", IF($AF1334="N/A", $Q1334, $AF1334), IF($AF1334="N/A", $T1334, $AM1334)), IF($AG1334="N/A", $T1334,$AG1334)))))))</f>
        <v>#VALUE!</v>
      </c>
      <c r="BY1334" s="16" t="e">
        <f>IF(BG1334="R", $CA1334, IF(OR(BG1334="P", BG1334="T", BG1334="N"), 0, IF($C1334="DM", $T1334, IF(OR(BG1334="Y", BG1334="IR"),$AM1334,IF(BG1334="C", IF($BI1334="Y", IF($BA1334="C", IF($AF1334="N/A", $Q1334, $AF1334), IF($AF1334="N/A", $T1334, $AM1334)), IF($AG1334="N/A", $T1334,$AG1334)))))))</f>
        <v>#VALUE!</v>
      </c>
      <c r="BZ1334" s="16" t="e">
        <f>IF(BH1334="R", $CA1334, IF(OR(BH1334="P", BH1334="T", BH1334="N"), 0, IF($C1334="DM", $T1334, IF(OR(BH1334="Y", BH1334="IR"),$AM1334,IF(BH1334="C", IF($BI1334="Y", IF($BA1334="C", IF($AF1334="N/A", $Q1334, $AF1334), IF($AF1334="N/A", $T1334, $AM1334)), IF($AG1334="N/A", $T1334,$AG1334)))))))</f>
        <v>#VALUE!</v>
      </c>
      <c r="CA1334" s="15" t="s">
        <v>75</v>
      </c>
      <c r="CB1334" s="16" t="e">
        <f>BZ1334</f>
        <v>#VALUE!</v>
      </c>
      <c r="CC1334" s="15" t="str">
        <f>IF(OR($BH1334="T", $BH1334="R"), 0, IF($BH1334="C", IF($BI1334="Y", IF($BA1334="C", 0, IF(AF1334="N/A", Q1334-T1334, AF1334-AG1334)), IF($AF1334="N/A", U1334, AH1334)), AN1334))</f>
        <v>N/A</v>
      </c>
      <c r="CD1334" s="15" t="str">
        <f>IF(OR($BH1334="T", $BH1334="R"), 0, IF($BH1334="C", IF($BI1334="Y", 0, IF($AF1334="N/A", V1334, AI1334)), AO1334))</f>
        <v>N/A</v>
      </c>
      <c r="CE1334" s="15" t="str">
        <f>IF(OR($BH1334="T", $BH1334="R"), 0, IF($BH1334="C", IF($BI1334="Y", 0, IF($AF1334="N/A", W1334, AJ1334)), AP1334))</f>
        <v>N/A</v>
      </c>
      <c r="CF1334" s="15" t="str">
        <f>IF(OR($BH1334="T", $BH1334="R"), 0, IF($BH1334="C", IF($BI1334="Y", 0, IF($AF1334="N/A", X1334, AK1334)), AQ1334))</f>
        <v>N/A</v>
      </c>
    </row>
    <row r="1335" spans="1:84" x14ac:dyDescent="0.25">
      <c r="A1335" s="14">
        <v>6312</v>
      </c>
      <c r="B1335" s="15"/>
      <c r="C1335" s="15"/>
      <c r="D1335" s="15"/>
      <c r="E1335" s="15" t="e">
        <f>VLOOKUP(B1335, 'Rookie Year'!$A$2:$B$55679,2,FALSE)</f>
        <v>#N/A</v>
      </c>
      <c r="F1335" s="15">
        <v>2024</v>
      </c>
      <c r="G1335" s="15" t="s">
        <v>42</v>
      </c>
      <c r="H1335" s="15"/>
      <c r="I1335" s="16"/>
      <c r="J1335" s="15"/>
      <c r="K1335" s="17">
        <f>IF(AND(G1335&lt;&gt;"N",R1335="N/A"), IF(I1335&lt;4, 0, 0.25),IF(I1335=1, IF(J1335=1,0.25, 0.25), IF(I1335&lt;13, 0.25, IF(I1335&lt;26, 0.4, IF(I1335&lt;51, 0.6, 0.75)))))</f>
        <v>0.25</v>
      </c>
      <c r="L1335" s="16">
        <f>I1335-M1335</f>
        <v>0</v>
      </c>
      <c r="M1335" s="16">
        <f>ROUNDUP(I1335*K1335,0)</f>
        <v>0</v>
      </c>
      <c r="N1335" s="16">
        <f>M1335*J1335</f>
        <v>0</v>
      </c>
      <c r="O1335" s="16">
        <v>0</v>
      </c>
      <c r="P1335" s="16">
        <v>0</v>
      </c>
      <c r="Q1335" s="16">
        <f>N1335-O1335-P1335</f>
        <v>0</v>
      </c>
      <c r="R1335" s="15" t="s">
        <v>75</v>
      </c>
      <c r="S1335" s="15">
        <f>IF(R1335="N/A", J1335-($B$1-F1335), J1335-($B$1-R1335))</f>
        <v>0</v>
      </c>
      <c r="T1335" s="16" t="str">
        <f>IF($S1335&lt;1, "N/A", $M1335)</f>
        <v>N/A</v>
      </c>
      <c r="U1335" s="16" t="str">
        <f>IF($S1335&lt;2, "N/A", $M1335)</f>
        <v>N/A</v>
      </c>
      <c r="V1335" s="16" t="str">
        <f>IF($S1335&lt;3, "N/A", $M1335)</f>
        <v>N/A</v>
      </c>
      <c r="W1335" s="16" t="str">
        <f>IF($S1335&lt;4, "N/A", $M1335)</f>
        <v>N/A</v>
      </c>
      <c r="X1335" s="16" t="str">
        <f>IF($S1335&lt;5, "N/A", $M1335)</f>
        <v>N/A</v>
      </c>
      <c r="Y1335" s="15" t="str">
        <f>IF(SUM(T1335:X1335)&lt;&gt;Q1335, "CHECK", "OK")</f>
        <v>OK</v>
      </c>
      <c r="Z1335" s="15" t="str">
        <f>IF(F1335=$B$1, "No", IF(S1335=1, "Yes", "No"))</f>
        <v>No</v>
      </c>
      <c r="AA1335" s="18" t="str">
        <f>IF(C1335="DM", "N/A", IF(Z1335="No","N/A",VLOOKUP(B1335,'Extension List'!$A$3:$R$1972,18,FALSE)))</f>
        <v>N/A</v>
      </c>
      <c r="AB1335" s="15" t="str">
        <f>IF(C1335="DM", "N/A", IF(Z1335="No","N/A",VLOOKUP(B1335,'Extension List'!$A$3:$T$1972,20,FALSE)))</f>
        <v>N/A</v>
      </c>
      <c r="AC1335" s="15" t="str">
        <f>IF(AA1335="N/A", "N/A", 0)</f>
        <v>N/A</v>
      </c>
      <c r="AD1335" s="16" t="str">
        <f>IF(AE1335="N/A", "N/A", AA1335-AE1335)</f>
        <v>N/A</v>
      </c>
      <c r="AE1335" s="16" t="str">
        <f>IF(AA1335="N/A", "N/A", IF(AC1335&gt;0, IF(AA1335&lt;13, ROUNDUP(0.25*AA1335,0), IF(AA1335&lt;26, ROUNDUP(0.4*AA1335,0), IF(AA1335&lt;51, ROUNDUP(0.6*AA1335,0), ROUNDUP(0.75*AA1335,0)))), "N/A"))</f>
        <v>N/A</v>
      </c>
      <c r="AF1335" s="16" t="str">
        <f>IF(AD1335="N/A","N/A", (AE1335*AC1335)+Q1335)</f>
        <v>N/A</v>
      </c>
      <c r="AG1335" s="16" t="str">
        <f>IF($AF1335="N/A", "N/A", "TBC")</f>
        <v>N/A</v>
      </c>
      <c r="AH1335" s="16" t="str">
        <f>IF($AF1335="N/A", "N/A", "TBC")</f>
        <v>N/A</v>
      </c>
      <c r="AI1335" s="16" t="str">
        <f>IF($AF1335="N/A","N/A",IF(AC1335&gt;1,"TBC","N/A"))</f>
        <v>N/A</v>
      </c>
      <c r="AJ1335" s="16" t="str">
        <f>IF($AF1335="N/A","N/A",IF(AC1335&gt;2,"TBC","N/A"))</f>
        <v>N/A</v>
      </c>
      <c r="AK1335" s="16" t="str">
        <f>IF($AF1335="N/A","N/A",IF(AC1335&gt;3,"TBC","N/A"))</f>
        <v>N/A</v>
      </c>
      <c r="AL1335" s="16" t="str">
        <f>IF(AC1335="N/A","N/A",IF(AC1335&gt;0,IF(SUM(AG1335:AK1335)&lt;&gt;AF1335,"CHECK","OK"),"N/A"))</f>
        <v>N/A</v>
      </c>
      <c r="AM1335" s="16" t="e">
        <f>IF(AD1335="N/A", L1335+T1335, L1335+AG1335)</f>
        <v>#VALUE!</v>
      </c>
      <c r="AN1335" s="16" t="str">
        <f>IF(AD1335="N/A", IF(U1335="N/A", "N/A", L1335+U1335), AD1335+AH1335)</f>
        <v>N/A</v>
      </c>
      <c r="AO1335" s="16" t="str">
        <f>IF(AD1335="N/A", IF(V1335="N/A", "N/A", L1335+V1335), IF(AI1335="N/A", "N/A", AD1335+AI1335))</f>
        <v>N/A</v>
      </c>
      <c r="AP1335" s="16" t="str">
        <f>IF(AD1335="N/A", IF(W1335="N/A", "N/A", L1335+W1335), IF(AJ1335="N/A", "N/A", AD1335+AJ1335))</f>
        <v>N/A</v>
      </c>
      <c r="AQ1335" s="16" t="str">
        <f>IF(AD1335="N/A", IF(X1335="N/A", "N/A", L1335+X1335), IF(AK1335="N/A", "N/A", AD1335+AK1335))</f>
        <v>N/A</v>
      </c>
      <c r="AR1335" s="15" t="s">
        <v>40</v>
      </c>
      <c r="AS1335" s="15" t="s">
        <v>40</v>
      </c>
      <c r="AT1335" s="15" t="s">
        <v>40</v>
      </c>
      <c r="AU1335" s="15" t="s">
        <v>40</v>
      </c>
      <c r="AV1335" s="15" t="s">
        <v>40</v>
      </c>
      <c r="AW1335" s="15" t="s">
        <v>40</v>
      </c>
      <c r="AX1335" s="15" t="s">
        <v>40</v>
      </c>
      <c r="AY1335" s="15" t="s">
        <v>40</v>
      </c>
      <c r="AZ1335" s="15" t="s">
        <v>40</v>
      </c>
      <c r="BA1335" s="15" t="s">
        <v>40</v>
      </c>
      <c r="BB1335" s="15" t="s">
        <v>40</v>
      </c>
      <c r="BC1335" s="15" t="s">
        <v>40</v>
      </c>
      <c r="BD1335" s="15" t="s">
        <v>40</v>
      </c>
      <c r="BE1335" s="15" t="s">
        <v>40</v>
      </c>
      <c r="BF1335" s="15" t="s">
        <v>40</v>
      </c>
      <c r="BG1335" s="15" t="s">
        <v>40</v>
      </c>
      <c r="BH1335" s="15" t="s">
        <v>40</v>
      </c>
      <c r="BJ1335" s="16" t="e">
        <f>IF(AR1335="R", $CA1335, IF(OR(AR1335="P", AR1335="T", AR1335="N"), 0, IF($C1335="DM", $T1335, IF(OR(AR1335="Y", AR1335="IR"),$AM1335,IF(AR1335="C", IF($BI1335="Y", IF($AF1335="N/A", $Q1335, $AF1335), IF($AG1335="N/A", $T1335,$AG1335)))))))</f>
        <v>#VALUE!</v>
      </c>
      <c r="BK1335" s="16" t="e">
        <f>IF(AS1335="R", $CA1335, IF(OR(AS1335="P", AS1335="T", AS1335="N"), 0, IF($C1335="DM", $T1335, IF(OR(AS1335="Y", AS1335="IR"),$AM1335,IF(AS1335="C", IF($BI1335="Y", IF($AF1335="N/A", $Q1335, $AF1335), IF($AG1335="N/A", $T1335,$AG1335)))))))</f>
        <v>#VALUE!</v>
      </c>
      <c r="BL1335" s="16" t="e">
        <f>IF(AT1335="R", $CA1335, IF(OR(AT1335="P", AT1335="T", AT1335="N"), 0, IF($C1335="DM", $T1335, IF(OR(AT1335="Y", AT1335="IR"),$AM1335,IF(AT1335="C", IF($BI1335="Y", IF($AF1335="N/A", $Q1335, $AF1335), IF($AG1335="N/A", $T1335,$AG1335)))))))</f>
        <v>#VALUE!</v>
      </c>
      <c r="BM1335" s="16" t="e">
        <f>IF(AU1335="R", $CA1335, IF(OR(AU1335="P", AU1335="T", AU1335="N"), 0, IF($C1335="DM", $T1335, IF(OR(AU1335="Y", AU1335="IR"),$AM1335,IF(AU1335="C", IF($BI1335="Y", IF($AF1335="N/A", $Q1335, $AF1335), IF($AG1335="N/A", $T1335,$AG1335)))))))</f>
        <v>#VALUE!</v>
      </c>
      <c r="BN1335" s="16" t="e">
        <f>IF(AV1335="R", $CA1335, IF(OR(AV1335="P", AV1335="T", AV1335="N"), 0, IF($C1335="DM", $T1335, IF(OR(AV1335="Y", AV1335="IR"),$AM1335,IF(AV1335="C", IF($BI1335="Y", IF($AF1335="N/A", $Q1335, $AF1335), IF($AG1335="N/A", $T1335,$AG1335)))))))</f>
        <v>#VALUE!</v>
      </c>
      <c r="BO1335" s="16" t="e">
        <f>IF(AW1335="R", $CA1335, IF(OR(AW1335="P", AW1335="T", AW1335="N"), 0, IF($C1335="DM", $T1335, IF(OR(AW1335="Y", AW1335="IR"),$AM1335,IF(AW1335="C", IF($BI1335="Y", IF($AF1335="N/A", $Q1335, $AF1335), IF($AG1335="N/A", $T1335,$AG1335)))))))</f>
        <v>#VALUE!</v>
      </c>
      <c r="BP1335" s="16" t="e">
        <f>IF(AX1335="R", $CA1335, IF(OR(AX1335="P", AX1335="T", AX1335="N"), 0, IF($C1335="DM", $T1335, IF(OR(AX1335="Y", AX1335="IR"),$AM1335,IF(AX1335="C", IF($BI1335="Y", IF($AF1335="N/A", $Q1335, $AF1335), IF($AG1335="N/A", $T1335,$AG1335)))))))</f>
        <v>#VALUE!</v>
      </c>
      <c r="BQ1335" s="16" t="e">
        <f>IF(AY1335="R", $CA1335, IF(OR(AY1335="P", AY1335="T", AY1335="N"), 0, IF($C1335="DM", $T1335, IF(OR(AY1335="Y", AY1335="IR"),$AM1335,IF(AY1335="C", IF($BI1335="Y", IF($AF1335="N/A", $Q1335, $AF1335), IF($AG1335="N/A", $T1335,$AG1335)))))))</f>
        <v>#VALUE!</v>
      </c>
      <c r="BR1335" s="16" t="e">
        <f>IF(AZ1335="R", $CA1335, IF(OR(AZ1335="P", AZ1335="T", AZ1335="N"), 0, IF($C1335="DM", $T1335, IF(OR(AZ1335="Y", AZ1335="IR"),$AM1335,IF(AZ1335="C", IF($BI1335="Y", IF($AF1335="N/A", $Q1335, $AF1335), IF($AG1335="N/A", $T1335,$AG1335)))))))</f>
        <v>#VALUE!</v>
      </c>
      <c r="BS1335" s="16" t="e">
        <f>IF(BA1335="R", $CA1335, IF(OR(BA1335="P", BA1335="T", BA1335="N"), 0, IF($C1335="DM", $T1335, IF(OR(BA1335="Y", BA1335="IR"),$AM1335,IF(BA1335="C", IF($BI1335="Y", IF($AF1335="N/A", $Q1335, $AF1335), IF($AG1335="N/A", $T1335,$AG1335)))))))</f>
        <v>#VALUE!</v>
      </c>
      <c r="BT1335" s="16" t="e">
        <f>IF(BB1335="R", $CA1335, IF(OR(BB1335="P", BB1335="T", BB1335="N"), 0, IF($C1335="DM", $T1335, IF(OR(BB1335="Y", BB1335="IR"),$AM1335,IF(BB1335="C", IF($BI1335="Y", IF($BA1335="C", IF($AF1335="N/A", $Q1335, $AF1335), IF($AF1335="N/A", $T1335, $AM1335)), IF($AG1335="N/A", $T1335,$AG1335)))))))</f>
        <v>#VALUE!</v>
      </c>
      <c r="BU1335" s="16" t="e">
        <f>IF(BC1335="R", $CA1335, IF(OR(BC1335="P", BC1335="T", BC1335="N"), 0, IF($C1335="DM", $T1335, IF(OR(BC1335="Y", BC1335="IR"),$AM1335,IF(BC1335="C", IF($BI1335="Y", IF($BA1335="C", IF($AF1335="N/A", $Q1335, $AF1335), IF($AF1335="N/A", $T1335, $AM1335)), IF($AG1335="N/A", $T1335,$AG1335)))))))</f>
        <v>#VALUE!</v>
      </c>
      <c r="BV1335" s="16" t="e">
        <f>IF(BD1335="R", $CA1335, IF(OR(BD1335="P", BD1335="T", BD1335="N"), 0, IF($C1335="DM", $T1335, IF(OR(BD1335="Y", BD1335="IR"),$AM1335,IF(BD1335="C", IF($BI1335="Y", IF($BA1335="C", IF($AF1335="N/A", $Q1335, $AF1335), IF($AF1335="N/A", $T1335, $AM1335)), IF($AG1335="N/A", $T1335,$AG1335)))))))</f>
        <v>#VALUE!</v>
      </c>
      <c r="BW1335" s="16" t="e">
        <f>IF(BE1335="R", $CA1335, IF(OR(BE1335="P", BE1335="T", BE1335="N"), 0, IF($C1335="DM", $T1335, IF(OR(BE1335="Y", BE1335="IR"),$AM1335,IF(BE1335="C", IF($BI1335="Y", IF($BA1335="C", IF($AF1335="N/A", $Q1335, $AF1335), IF($AF1335="N/A", $T1335, $AM1335)), IF($AG1335="N/A", $T1335,$AG1335)))))))</f>
        <v>#VALUE!</v>
      </c>
      <c r="BX1335" s="16" t="e">
        <f>IF(BF1335="R", $CA1335, IF(OR(BF1335="P", BF1335="T", BF1335="N"), 0, IF($C1335="DM", $T1335, IF(OR(BF1335="Y", BF1335="IR"),$AM1335,IF(BF1335="C", IF($BI1335="Y", IF($BA1335="C", IF($AF1335="N/A", $Q1335, $AF1335), IF($AF1335="N/A", $T1335, $AM1335)), IF($AG1335="N/A", $T1335,$AG1335)))))))</f>
        <v>#VALUE!</v>
      </c>
      <c r="BY1335" s="16" t="e">
        <f>IF(BG1335="R", $CA1335, IF(OR(BG1335="P", BG1335="T", BG1335="N"), 0, IF($C1335="DM", $T1335, IF(OR(BG1335="Y", BG1335="IR"),$AM1335,IF(BG1335="C", IF($BI1335="Y", IF($BA1335="C", IF($AF1335="N/A", $Q1335, $AF1335), IF($AF1335="N/A", $T1335, $AM1335)), IF($AG1335="N/A", $T1335,$AG1335)))))))</f>
        <v>#VALUE!</v>
      </c>
      <c r="BZ1335" s="16" t="e">
        <f>IF(BH1335="R", $CA1335, IF(OR(BH1335="P", BH1335="T", BH1335="N"), 0, IF($C1335="DM", $T1335, IF(OR(BH1335="Y", BH1335="IR"),$AM1335,IF(BH1335="C", IF($BI1335="Y", IF($BA1335="C", IF($AF1335="N/A", $Q1335, $AF1335), IF($AF1335="N/A", $T1335, $AM1335)), IF($AG1335="N/A", $T1335,$AG1335)))))))</f>
        <v>#VALUE!</v>
      </c>
      <c r="CA1335" s="15" t="s">
        <v>75</v>
      </c>
      <c r="CB1335" s="16" t="e">
        <f>BZ1335</f>
        <v>#VALUE!</v>
      </c>
      <c r="CC1335" s="15" t="str">
        <f>IF(OR($BH1335="T", $BH1335="R"), 0, IF($BH1335="C", IF($BI1335="Y", IF($BA1335="C", 0, IF(AF1335="N/A", Q1335-T1335, AF1335-AG1335)), IF($AF1335="N/A", U1335, AH1335)), AN1335))</f>
        <v>N/A</v>
      </c>
      <c r="CD1335" s="15" t="str">
        <f>IF(OR($BH1335="T", $BH1335="R"), 0, IF($BH1335="C", IF($BI1335="Y", 0, IF($AF1335="N/A", V1335, AI1335)), AO1335))</f>
        <v>N/A</v>
      </c>
      <c r="CE1335" s="15" t="str">
        <f>IF(OR($BH1335="T", $BH1335="R"), 0, IF($BH1335="C", IF($BI1335="Y", 0, IF($AF1335="N/A", W1335, AJ1335)), AP1335))</f>
        <v>N/A</v>
      </c>
      <c r="CF1335" s="15" t="str">
        <f>IF(OR($BH1335="T", $BH1335="R"), 0, IF($BH1335="C", IF($BI1335="Y", 0, IF($AF1335="N/A", X1335, AK1335)), AQ1335))</f>
        <v>N/A</v>
      </c>
    </row>
    <row r="1336" spans="1:84" x14ac:dyDescent="0.25">
      <c r="A1336" s="14">
        <v>6313</v>
      </c>
      <c r="B1336" s="15"/>
      <c r="C1336" s="15"/>
      <c r="D1336" s="15"/>
      <c r="E1336" s="15" t="e">
        <f>VLOOKUP(B1336, 'Rookie Year'!$A$2:$B$55679,2,FALSE)</f>
        <v>#N/A</v>
      </c>
      <c r="F1336" s="15">
        <v>2024</v>
      </c>
      <c r="G1336" s="15" t="s">
        <v>42</v>
      </c>
      <c r="H1336" s="15"/>
      <c r="I1336" s="16"/>
      <c r="J1336" s="15"/>
      <c r="K1336" s="17">
        <f>IF(AND(G1336&lt;&gt;"N",R1336="N/A"), IF(I1336&lt;4, 0, 0.25),IF(I1336=1, IF(J1336=1,0.25, 0.25), IF(I1336&lt;13, 0.25, IF(I1336&lt;26, 0.4, IF(I1336&lt;51, 0.6, 0.75)))))</f>
        <v>0.25</v>
      </c>
      <c r="L1336" s="16">
        <f>I1336-M1336</f>
        <v>0</v>
      </c>
      <c r="M1336" s="16">
        <f>ROUNDUP(I1336*K1336,0)</f>
        <v>0</v>
      </c>
      <c r="N1336" s="16">
        <f>M1336*J1336</f>
        <v>0</v>
      </c>
      <c r="O1336" s="16">
        <v>0</v>
      </c>
      <c r="P1336" s="16">
        <v>0</v>
      </c>
      <c r="Q1336" s="16">
        <f>N1336-O1336-P1336</f>
        <v>0</v>
      </c>
      <c r="R1336" s="15" t="s">
        <v>75</v>
      </c>
      <c r="S1336" s="15">
        <f>IF(R1336="N/A", J1336-($B$1-F1336), J1336-($B$1-R1336))</f>
        <v>0</v>
      </c>
      <c r="T1336" s="16" t="str">
        <f>IF($S1336&lt;1, "N/A", $M1336)</f>
        <v>N/A</v>
      </c>
      <c r="U1336" s="16" t="str">
        <f>IF($S1336&lt;2, "N/A", $M1336)</f>
        <v>N/A</v>
      </c>
      <c r="V1336" s="16" t="str">
        <f>IF($S1336&lt;3, "N/A", $M1336)</f>
        <v>N/A</v>
      </c>
      <c r="W1336" s="16" t="str">
        <f>IF($S1336&lt;4, "N/A", $M1336)</f>
        <v>N/A</v>
      </c>
      <c r="X1336" s="16" t="str">
        <f>IF($S1336&lt;5, "N/A", $M1336)</f>
        <v>N/A</v>
      </c>
      <c r="Y1336" s="15" t="str">
        <f>IF(SUM(T1336:X1336)&lt;&gt;Q1336, "CHECK", "OK")</f>
        <v>OK</v>
      </c>
      <c r="Z1336" s="15" t="str">
        <f>IF(F1336=$B$1, "No", IF(S1336=1, "Yes", "No"))</f>
        <v>No</v>
      </c>
      <c r="AA1336" s="18" t="str">
        <f>IF(C1336="DM", "N/A", IF(Z1336="No","N/A",VLOOKUP(B1336,'Extension List'!$A$3:$R$1972,18,FALSE)))</f>
        <v>N/A</v>
      </c>
      <c r="AB1336" s="15" t="str">
        <f>IF(C1336="DM", "N/A", IF(Z1336="No","N/A",VLOOKUP(B1336,'Extension List'!$A$3:$T$1972,20,FALSE)))</f>
        <v>N/A</v>
      </c>
      <c r="AC1336" s="15" t="str">
        <f>IF(AA1336="N/A", "N/A", 0)</f>
        <v>N/A</v>
      </c>
      <c r="AD1336" s="16" t="str">
        <f>IF(AE1336="N/A", "N/A", AA1336-AE1336)</f>
        <v>N/A</v>
      </c>
      <c r="AE1336" s="16" t="str">
        <f>IF(AA1336="N/A", "N/A", IF(AC1336&gt;0, IF(AA1336&lt;13, ROUNDUP(0.25*AA1336,0), IF(AA1336&lt;26, ROUNDUP(0.4*AA1336,0), IF(AA1336&lt;51, ROUNDUP(0.6*AA1336,0), ROUNDUP(0.75*AA1336,0)))), "N/A"))</f>
        <v>N/A</v>
      </c>
      <c r="AF1336" s="16" t="str">
        <f>IF(AD1336="N/A","N/A", (AE1336*AC1336)+Q1336)</f>
        <v>N/A</v>
      </c>
      <c r="AG1336" s="16" t="str">
        <f>IF($AF1336="N/A", "N/A", "TBC")</f>
        <v>N/A</v>
      </c>
      <c r="AH1336" s="16" t="str">
        <f>IF($AF1336="N/A", "N/A", "TBC")</f>
        <v>N/A</v>
      </c>
      <c r="AI1336" s="16" t="str">
        <f>IF($AF1336="N/A","N/A",IF(AC1336&gt;1,"TBC","N/A"))</f>
        <v>N/A</v>
      </c>
      <c r="AJ1336" s="16" t="str">
        <f>IF($AF1336="N/A","N/A",IF(AC1336&gt;2,"TBC","N/A"))</f>
        <v>N/A</v>
      </c>
      <c r="AK1336" s="16" t="str">
        <f>IF($AF1336="N/A","N/A",IF(AC1336&gt;3,"TBC","N/A"))</f>
        <v>N/A</v>
      </c>
      <c r="AL1336" s="16" t="str">
        <f>IF(AC1336="N/A","N/A",IF(AC1336&gt;0,IF(SUM(AG1336:AK1336)&lt;&gt;AF1336,"CHECK","OK"),"N/A"))</f>
        <v>N/A</v>
      </c>
      <c r="AM1336" s="16" t="e">
        <f>IF(AD1336="N/A", L1336+T1336, L1336+AG1336)</f>
        <v>#VALUE!</v>
      </c>
      <c r="AN1336" s="16" t="str">
        <f>IF(AD1336="N/A", IF(U1336="N/A", "N/A", L1336+U1336), AD1336+AH1336)</f>
        <v>N/A</v>
      </c>
      <c r="AO1336" s="16" t="str">
        <f>IF(AD1336="N/A", IF(V1336="N/A", "N/A", L1336+V1336), IF(AI1336="N/A", "N/A", AD1336+AI1336))</f>
        <v>N/A</v>
      </c>
      <c r="AP1336" s="16" t="str">
        <f>IF(AD1336="N/A", IF(W1336="N/A", "N/A", L1336+W1336), IF(AJ1336="N/A", "N/A", AD1336+AJ1336))</f>
        <v>N/A</v>
      </c>
      <c r="AQ1336" s="16" t="str">
        <f>IF(AD1336="N/A", IF(X1336="N/A", "N/A", L1336+X1336), IF(AK1336="N/A", "N/A", AD1336+AK1336))</f>
        <v>N/A</v>
      </c>
      <c r="AR1336" s="15" t="s">
        <v>40</v>
      </c>
      <c r="AS1336" s="15" t="s">
        <v>40</v>
      </c>
      <c r="AT1336" s="15" t="s">
        <v>40</v>
      </c>
      <c r="AU1336" s="15" t="s">
        <v>40</v>
      </c>
      <c r="AV1336" s="15" t="s">
        <v>40</v>
      </c>
      <c r="AW1336" s="15" t="s">
        <v>40</v>
      </c>
      <c r="AX1336" s="15" t="s">
        <v>40</v>
      </c>
      <c r="AY1336" s="15" t="s">
        <v>40</v>
      </c>
      <c r="AZ1336" s="15" t="s">
        <v>40</v>
      </c>
      <c r="BA1336" s="15" t="s">
        <v>40</v>
      </c>
      <c r="BB1336" s="15" t="s">
        <v>40</v>
      </c>
      <c r="BC1336" s="15" t="s">
        <v>40</v>
      </c>
      <c r="BD1336" s="15" t="s">
        <v>40</v>
      </c>
      <c r="BE1336" s="15" t="s">
        <v>40</v>
      </c>
      <c r="BF1336" s="15" t="s">
        <v>40</v>
      </c>
      <c r="BG1336" s="15" t="s">
        <v>40</v>
      </c>
      <c r="BH1336" s="15" t="s">
        <v>40</v>
      </c>
      <c r="BJ1336" s="16" t="e">
        <f>IF(AR1336="R", $CA1336, IF(OR(AR1336="P", AR1336="T", AR1336="N"), 0, IF($C1336="DM", $T1336, IF(OR(AR1336="Y", AR1336="IR"),$AM1336,IF(AR1336="C", IF($BI1336="Y", IF($AF1336="N/A", $Q1336, $AF1336), IF($AG1336="N/A", $T1336,$AG1336)))))))</f>
        <v>#VALUE!</v>
      </c>
      <c r="BK1336" s="16" t="e">
        <f>IF(AS1336="R", $CA1336, IF(OR(AS1336="P", AS1336="T", AS1336="N"), 0, IF($C1336="DM", $T1336, IF(OR(AS1336="Y", AS1336="IR"),$AM1336,IF(AS1336="C", IF($BI1336="Y", IF($AF1336="N/A", $Q1336, $AF1336), IF($AG1336="N/A", $T1336,$AG1336)))))))</f>
        <v>#VALUE!</v>
      </c>
      <c r="BL1336" s="16" t="e">
        <f>IF(AT1336="R", $CA1336, IF(OR(AT1336="P", AT1336="T", AT1336="N"), 0, IF($C1336="DM", $T1336, IF(OR(AT1336="Y", AT1336="IR"),$AM1336,IF(AT1336="C", IF($BI1336="Y", IF($AF1336="N/A", $Q1336, $AF1336), IF($AG1336="N/A", $T1336,$AG1336)))))))</f>
        <v>#VALUE!</v>
      </c>
      <c r="BM1336" s="16" t="e">
        <f>IF(AU1336="R", $CA1336, IF(OR(AU1336="P", AU1336="T", AU1336="N"), 0, IF($C1336="DM", $T1336, IF(OR(AU1336="Y", AU1336="IR"),$AM1336,IF(AU1336="C", IF($BI1336="Y", IF($AF1336="N/A", $Q1336, $AF1336), IF($AG1336="N/A", $T1336,$AG1336)))))))</f>
        <v>#VALUE!</v>
      </c>
      <c r="BN1336" s="16" t="e">
        <f>IF(AV1336="R", $CA1336, IF(OR(AV1336="P", AV1336="T", AV1336="N"), 0, IF($C1336="DM", $T1336, IF(OR(AV1336="Y", AV1336="IR"),$AM1336,IF(AV1336="C", IF($BI1336="Y", IF($AF1336="N/A", $Q1336, $AF1336), IF($AG1336="N/A", $T1336,$AG1336)))))))</f>
        <v>#VALUE!</v>
      </c>
      <c r="BO1336" s="16" t="e">
        <f>IF(AW1336="R", $CA1336, IF(OR(AW1336="P", AW1336="T", AW1336="N"), 0, IF($C1336="DM", $T1336, IF(OR(AW1336="Y", AW1336="IR"),$AM1336,IF(AW1336="C", IF($BI1336="Y", IF($AF1336="N/A", $Q1336, $AF1336), IF($AG1336="N/A", $T1336,$AG1336)))))))</f>
        <v>#VALUE!</v>
      </c>
      <c r="BP1336" s="16" t="e">
        <f>IF(AX1336="R", $CA1336, IF(OR(AX1336="P", AX1336="T", AX1336="N"), 0, IF($C1336="DM", $T1336, IF(OR(AX1336="Y", AX1336="IR"),$AM1336,IF(AX1336="C", IF($BI1336="Y", IF($AF1336="N/A", $Q1336, $AF1336), IF($AG1336="N/A", $T1336,$AG1336)))))))</f>
        <v>#VALUE!</v>
      </c>
      <c r="BQ1336" s="16" t="e">
        <f>IF(AY1336="R", $CA1336, IF(OR(AY1336="P", AY1336="T", AY1336="N"), 0, IF($C1336="DM", $T1336, IF(OR(AY1336="Y", AY1336="IR"),$AM1336,IF(AY1336="C", IF($BI1336="Y", IF($AF1336="N/A", $Q1336, $AF1336), IF($AG1336="N/A", $T1336,$AG1336)))))))</f>
        <v>#VALUE!</v>
      </c>
      <c r="BR1336" s="16" t="e">
        <f>IF(AZ1336="R", $CA1336, IF(OR(AZ1336="P", AZ1336="T", AZ1336="N"), 0, IF($C1336="DM", $T1336, IF(OR(AZ1336="Y", AZ1336="IR"),$AM1336,IF(AZ1336="C", IF($BI1336="Y", IF($AF1336="N/A", $Q1336, $AF1336), IF($AG1336="N/A", $T1336,$AG1336)))))))</f>
        <v>#VALUE!</v>
      </c>
      <c r="BS1336" s="16" t="e">
        <f>IF(BA1336="R", $CA1336, IF(OR(BA1336="P", BA1336="T", BA1336="N"), 0, IF($C1336="DM", $T1336, IF(OR(BA1336="Y", BA1336="IR"),$AM1336,IF(BA1336="C", IF($BI1336="Y", IF($AF1336="N/A", $Q1336, $AF1336), IF($AG1336="N/A", $T1336,$AG1336)))))))</f>
        <v>#VALUE!</v>
      </c>
      <c r="BT1336" s="16" t="e">
        <f>IF(BB1336="R", $CA1336, IF(OR(BB1336="P", BB1336="T", BB1336="N"), 0, IF($C1336="DM", $T1336, IF(OR(BB1336="Y", BB1336="IR"),$AM1336,IF(BB1336="C", IF($BI1336="Y", IF($BA1336="C", IF($AF1336="N/A", $Q1336, $AF1336), IF($AF1336="N/A", $T1336, $AM1336)), IF($AG1336="N/A", $T1336,$AG1336)))))))</f>
        <v>#VALUE!</v>
      </c>
      <c r="BU1336" s="16" t="e">
        <f>IF(BC1336="R", $CA1336, IF(OR(BC1336="P", BC1336="T", BC1336="N"), 0, IF($C1336="DM", $T1336, IF(OR(BC1336="Y", BC1336="IR"),$AM1336,IF(BC1336="C", IF($BI1336="Y", IF($BA1336="C", IF($AF1336="N/A", $Q1336, $AF1336), IF($AF1336="N/A", $T1336, $AM1336)), IF($AG1336="N/A", $T1336,$AG1336)))))))</f>
        <v>#VALUE!</v>
      </c>
      <c r="BV1336" s="16" t="e">
        <f>IF(BD1336="R", $CA1336, IF(OR(BD1336="P", BD1336="T", BD1336="N"), 0, IF($C1336="DM", $T1336, IF(OR(BD1336="Y", BD1336="IR"),$AM1336,IF(BD1336="C", IF($BI1336="Y", IF($BA1336="C", IF($AF1336="N/A", $Q1336, $AF1336), IF($AF1336="N/A", $T1336, $AM1336)), IF($AG1336="N/A", $T1336,$AG1336)))))))</f>
        <v>#VALUE!</v>
      </c>
      <c r="BW1336" s="16" t="e">
        <f>IF(BE1336="R", $CA1336, IF(OR(BE1336="P", BE1336="T", BE1336="N"), 0, IF($C1336="DM", $T1336, IF(OR(BE1336="Y", BE1336="IR"),$AM1336,IF(BE1336="C", IF($BI1336="Y", IF($BA1336="C", IF($AF1336="N/A", $Q1336, $AF1336), IF($AF1336="N/A", $T1336, $AM1336)), IF($AG1336="N/A", $T1336,$AG1336)))))))</f>
        <v>#VALUE!</v>
      </c>
      <c r="BX1336" s="16" t="e">
        <f>IF(BF1336="R", $CA1336, IF(OR(BF1336="P", BF1336="T", BF1336="N"), 0, IF($C1336="DM", $T1336, IF(OR(BF1336="Y", BF1336="IR"),$AM1336,IF(BF1336="C", IF($BI1336="Y", IF($BA1336="C", IF($AF1336="N/A", $Q1336, $AF1336), IF($AF1336="N/A", $T1336, $AM1336)), IF($AG1336="N/A", $T1336,$AG1336)))))))</f>
        <v>#VALUE!</v>
      </c>
      <c r="BY1336" s="16" t="e">
        <f>IF(BG1336="R", $CA1336, IF(OR(BG1336="P", BG1336="T", BG1336="N"), 0, IF($C1336="DM", $T1336, IF(OR(BG1336="Y", BG1336="IR"),$AM1336,IF(BG1336="C", IF($BI1336="Y", IF($BA1336="C", IF($AF1336="N/A", $Q1336, $AF1336), IF($AF1336="N/A", $T1336, $AM1336)), IF($AG1336="N/A", $T1336,$AG1336)))))))</f>
        <v>#VALUE!</v>
      </c>
      <c r="BZ1336" s="16" t="e">
        <f>IF(BH1336="R", $CA1336, IF(OR(BH1336="P", BH1336="T", BH1336="N"), 0, IF($C1336="DM", $T1336, IF(OR(BH1336="Y", BH1336="IR"),$AM1336,IF(BH1336="C", IF($BI1336="Y", IF($BA1336="C", IF($AF1336="N/A", $Q1336, $AF1336), IF($AF1336="N/A", $T1336, $AM1336)), IF($AG1336="N/A", $T1336,$AG1336)))))))</f>
        <v>#VALUE!</v>
      </c>
      <c r="CA1336" s="15" t="s">
        <v>75</v>
      </c>
      <c r="CB1336" s="16" t="e">
        <f>BZ1336</f>
        <v>#VALUE!</v>
      </c>
      <c r="CC1336" s="15" t="str">
        <f>IF(OR($BH1336="T", $BH1336="R"), 0, IF($BH1336="C", IF($BI1336="Y", IF($BA1336="C", 0, IF(AF1336="N/A", Q1336-T1336, AF1336-AG1336)), IF($AF1336="N/A", U1336, AH1336)), AN1336))</f>
        <v>N/A</v>
      </c>
      <c r="CD1336" s="15" t="str">
        <f>IF(OR($BH1336="T", $BH1336="R"), 0, IF($BH1336="C", IF($BI1336="Y", 0, IF($AF1336="N/A", V1336, AI1336)), AO1336))</f>
        <v>N/A</v>
      </c>
      <c r="CE1336" s="15" t="str">
        <f>IF(OR($BH1336="T", $BH1336="R"), 0, IF($BH1336="C", IF($BI1336="Y", 0, IF($AF1336="N/A", W1336, AJ1336)), AP1336))</f>
        <v>N/A</v>
      </c>
      <c r="CF1336" s="15" t="str">
        <f>IF(OR($BH1336="T", $BH1336="R"), 0, IF($BH1336="C", IF($BI1336="Y", 0, IF($AF1336="N/A", X1336, AK1336)), AQ1336))</f>
        <v>N/A</v>
      </c>
    </row>
    <row r="1337" spans="1:84" x14ac:dyDescent="0.25">
      <c r="A1337" s="14">
        <v>6314</v>
      </c>
      <c r="B1337" s="15"/>
      <c r="C1337" s="15"/>
      <c r="D1337" s="15"/>
      <c r="E1337" s="15" t="e">
        <f>VLOOKUP(B1337, 'Rookie Year'!$A$2:$B$55679,2,FALSE)</f>
        <v>#N/A</v>
      </c>
      <c r="F1337" s="15">
        <v>2024</v>
      </c>
      <c r="G1337" s="15" t="s">
        <v>42</v>
      </c>
      <c r="H1337" s="15"/>
      <c r="I1337" s="16"/>
      <c r="J1337" s="15"/>
      <c r="K1337" s="17">
        <f>IF(AND(G1337&lt;&gt;"N",R1337="N/A"), IF(I1337&lt;4, 0, 0.25),IF(I1337=1, IF(J1337=1,0.25, 0.25), IF(I1337&lt;13, 0.25, IF(I1337&lt;26, 0.4, IF(I1337&lt;51, 0.6, 0.75)))))</f>
        <v>0.25</v>
      </c>
      <c r="L1337" s="16">
        <f>I1337-M1337</f>
        <v>0</v>
      </c>
      <c r="M1337" s="16">
        <f>ROUNDUP(I1337*K1337,0)</f>
        <v>0</v>
      </c>
      <c r="N1337" s="16">
        <f>M1337*J1337</f>
        <v>0</v>
      </c>
      <c r="O1337" s="16">
        <v>0</v>
      </c>
      <c r="P1337" s="16">
        <v>0</v>
      </c>
      <c r="Q1337" s="16">
        <f>N1337-O1337-P1337</f>
        <v>0</v>
      </c>
      <c r="R1337" s="15" t="s">
        <v>75</v>
      </c>
      <c r="S1337" s="15">
        <f>IF(R1337="N/A", J1337-($B$1-F1337), J1337-($B$1-R1337))</f>
        <v>0</v>
      </c>
      <c r="T1337" s="16" t="str">
        <f>IF($S1337&lt;1, "N/A", $M1337)</f>
        <v>N/A</v>
      </c>
      <c r="U1337" s="16" t="str">
        <f>IF($S1337&lt;2, "N/A", $M1337)</f>
        <v>N/A</v>
      </c>
      <c r="V1337" s="16" t="str">
        <f>IF($S1337&lt;3, "N/A", $M1337)</f>
        <v>N/A</v>
      </c>
      <c r="W1337" s="16" t="str">
        <f>IF($S1337&lt;4, "N/A", $M1337)</f>
        <v>N/A</v>
      </c>
      <c r="X1337" s="16" t="str">
        <f>IF($S1337&lt;5, "N/A", $M1337)</f>
        <v>N/A</v>
      </c>
      <c r="Y1337" s="15" t="str">
        <f>IF(SUM(T1337:X1337)&lt;&gt;Q1337, "CHECK", "OK")</f>
        <v>OK</v>
      </c>
      <c r="Z1337" s="15" t="str">
        <f>IF(F1337=$B$1, "No", IF(S1337=1, "Yes", "No"))</f>
        <v>No</v>
      </c>
      <c r="AA1337" s="18" t="str">
        <f>IF(C1337="DM", "N/A", IF(Z1337="No","N/A",VLOOKUP(B1337,'Extension List'!$A$3:$R$1972,18,FALSE)))</f>
        <v>N/A</v>
      </c>
      <c r="AB1337" s="15" t="str">
        <f>IF(C1337="DM", "N/A", IF(Z1337="No","N/A",VLOOKUP(B1337,'Extension List'!$A$3:$T$1972,20,FALSE)))</f>
        <v>N/A</v>
      </c>
      <c r="AC1337" s="15" t="str">
        <f>IF(AA1337="N/A", "N/A", 0)</f>
        <v>N/A</v>
      </c>
      <c r="AD1337" s="16" t="str">
        <f>IF(AE1337="N/A", "N/A", AA1337-AE1337)</f>
        <v>N/A</v>
      </c>
      <c r="AE1337" s="16" t="str">
        <f>IF(AA1337="N/A", "N/A", IF(AC1337&gt;0, IF(AA1337&lt;13, ROUNDUP(0.25*AA1337,0), IF(AA1337&lt;26, ROUNDUP(0.4*AA1337,0), IF(AA1337&lt;51, ROUNDUP(0.6*AA1337,0), ROUNDUP(0.75*AA1337,0)))), "N/A"))</f>
        <v>N/A</v>
      </c>
      <c r="AF1337" s="16" t="str">
        <f>IF(AD1337="N/A","N/A", (AE1337*AC1337)+Q1337)</f>
        <v>N/A</v>
      </c>
      <c r="AG1337" s="16" t="str">
        <f>IF($AF1337="N/A", "N/A", "TBC")</f>
        <v>N/A</v>
      </c>
      <c r="AH1337" s="16" t="str">
        <f>IF($AF1337="N/A", "N/A", "TBC")</f>
        <v>N/A</v>
      </c>
      <c r="AI1337" s="16" t="str">
        <f>IF($AF1337="N/A","N/A",IF(AC1337&gt;1,"TBC","N/A"))</f>
        <v>N/A</v>
      </c>
      <c r="AJ1337" s="16" t="str">
        <f>IF($AF1337="N/A","N/A",IF(AC1337&gt;2,"TBC","N/A"))</f>
        <v>N/A</v>
      </c>
      <c r="AK1337" s="16" t="str">
        <f>IF($AF1337="N/A","N/A",IF(AC1337&gt;3,"TBC","N/A"))</f>
        <v>N/A</v>
      </c>
      <c r="AL1337" s="16" t="str">
        <f>IF(AC1337="N/A","N/A",IF(AC1337&gt;0,IF(SUM(AG1337:AK1337)&lt;&gt;AF1337,"CHECK","OK"),"N/A"))</f>
        <v>N/A</v>
      </c>
      <c r="AM1337" s="16" t="e">
        <f>IF(AD1337="N/A", L1337+T1337, L1337+AG1337)</f>
        <v>#VALUE!</v>
      </c>
      <c r="AN1337" s="16" t="str">
        <f>IF(AD1337="N/A", IF(U1337="N/A", "N/A", L1337+U1337), AD1337+AH1337)</f>
        <v>N/A</v>
      </c>
      <c r="AO1337" s="16" t="str">
        <f>IF(AD1337="N/A", IF(V1337="N/A", "N/A", L1337+V1337), IF(AI1337="N/A", "N/A", AD1337+AI1337))</f>
        <v>N/A</v>
      </c>
      <c r="AP1337" s="16" t="str">
        <f>IF(AD1337="N/A", IF(W1337="N/A", "N/A", L1337+W1337), IF(AJ1337="N/A", "N/A", AD1337+AJ1337))</f>
        <v>N/A</v>
      </c>
      <c r="AQ1337" s="16" t="str">
        <f>IF(AD1337="N/A", IF(X1337="N/A", "N/A", L1337+X1337), IF(AK1337="N/A", "N/A", AD1337+AK1337))</f>
        <v>N/A</v>
      </c>
      <c r="AR1337" s="15" t="s">
        <v>40</v>
      </c>
      <c r="AS1337" s="15" t="s">
        <v>40</v>
      </c>
      <c r="AT1337" s="15" t="s">
        <v>40</v>
      </c>
      <c r="AU1337" s="15" t="s">
        <v>40</v>
      </c>
      <c r="AV1337" s="15" t="s">
        <v>40</v>
      </c>
      <c r="AW1337" s="15" t="s">
        <v>40</v>
      </c>
      <c r="AX1337" s="15" t="s">
        <v>40</v>
      </c>
      <c r="AY1337" s="15" t="s">
        <v>40</v>
      </c>
      <c r="AZ1337" s="15" t="s">
        <v>40</v>
      </c>
      <c r="BA1337" s="15" t="s">
        <v>40</v>
      </c>
      <c r="BB1337" s="15" t="s">
        <v>40</v>
      </c>
      <c r="BC1337" s="15" t="s">
        <v>40</v>
      </c>
      <c r="BD1337" s="15" t="s">
        <v>40</v>
      </c>
      <c r="BE1337" s="15" t="s">
        <v>40</v>
      </c>
      <c r="BF1337" s="15" t="s">
        <v>40</v>
      </c>
      <c r="BG1337" s="15" t="s">
        <v>40</v>
      </c>
      <c r="BH1337" s="15" t="s">
        <v>40</v>
      </c>
      <c r="BJ1337" s="16" t="e">
        <f>IF(AR1337="R", $CA1337, IF(OR(AR1337="P", AR1337="T", AR1337="N"), 0, IF($C1337="DM", $T1337, IF(OR(AR1337="Y", AR1337="IR"),$AM1337,IF(AR1337="C", IF($BI1337="Y", IF($AF1337="N/A", $Q1337, $AF1337), IF($AG1337="N/A", $T1337,$AG1337)))))))</f>
        <v>#VALUE!</v>
      </c>
      <c r="BK1337" s="16" t="e">
        <f>IF(AS1337="R", $CA1337, IF(OR(AS1337="P", AS1337="T", AS1337="N"), 0, IF($C1337="DM", $T1337, IF(OR(AS1337="Y", AS1337="IR"),$AM1337,IF(AS1337="C", IF($BI1337="Y", IF($AF1337="N/A", $Q1337, $AF1337), IF($AG1337="N/A", $T1337,$AG1337)))))))</f>
        <v>#VALUE!</v>
      </c>
      <c r="BL1337" s="16" t="e">
        <f>IF(AT1337="R", $CA1337, IF(OR(AT1337="P", AT1337="T", AT1337="N"), 0, IF($C1337="DM", $T1337, IF(OR(AT1337="Y", AT1337="IR"),$AM1337,IF(AT1337="C", IF($BI1337="Y", IF($AF1337="N/A", $Q1337, $AF1337), IF($AG1337="N/A", $T1337,$AG1337)))))))</f>
        <v>#VALUE!</v>
      </c>
      <c r="BM1337" s="16" t="e">
        <f>IF(AU1337="R", $CA1337, IF(OR(AU1337="P", AU1337="T", AU1337="N"), 0, IF($C1337="DM", $T1337, IF(OR(AU1337="Y", AU1337="IR"),$AM1337,IF(AU1337="C", IF($BI1337="Y", IF($AF1337="N/A", $Q1337, $AF1337), IF($AG1337="N/A", $T1337,$AG1337)))))))</f>
        <v>#VALUE!</v>
      </c>
      <c r="BN1337" s="16" t="e">
        <f>IF(AV1337="R", $CA1337, IF(OR(AV1337="P", AV1337="T", AV1337="N"), 0, IF($C1337="DM", $T1337, IF(OR(AV1337="Y", AV1337="IR"),$AM1337,IF(AV1337="C", IF($BI1337="Y", IF($AF1337="N/A", $Q1337, $AF1337), IF($AG1337="N/A", $T1337,$AG1337)))))))</f>
        <v>#VALUE!</v>
      </c>
      <c r="BO1337" s="16" t="e">
        <f>IF(AW1337="R", $CA1337, IF(OR(AW1337="P", AW1337="T", AW1337="N"), 0, IF($C1337="DM", $T1337, IF(OR(AW1337="Y", AW1337="IR"),$AM1337,IF(AW1337="C", IF($BI1337="Y", IF($AF1337="N/A", $Q1337, $AF1337), IF($AG1337="N/A", $T1337,$AG1337)))))))</f>
        <v>#VALUE!</v>
      </c>
      <c r="BP1337" s="16" t="e">
        <f>IF(AX1337="R", $CA1337, IF(OR(AX1337="P", AX1337="T", AX1337="N"), 0, IF($C1337="DM", $T1337, IF(OR(AX1337="Y", AX1337="IR"),$AM1337,IF(AX1337="C", IF($BI1337="Y", IF($AF1337="N/A", $Q1337, $AF1337), IF($AG1337="N/A", $T1337,$AG1337)))))))</f>
        <v>#VALUE!</v>
      </c>
      <c r="BQ1337" s="16" t="e">
        <f>IF(AY1337="R", $CA1337, IF(OR(AY1337="P", AY1337="T", AY1337="N"), 0, IF($C1337="DM", $T1337, IF(OR(AY1337="Y", AY1337="IR"),$AM1337,IF(AY1337="C", IF($BI1337="Y", IF($AF1337="N/A", $Q1337, $AF1337), IF($AG1337="N/A", $T1337,$AG1337)))))))</f>
        <v>#VALUE!</v>
      </c>
      <c r="BR1337" s="16" t="e">
        <f>IF(AZ1337="R", $CA1337, IF(OR(AZ1337="P", AZ1337="T", AZ1337="N"), 0, IF($C1337="DM", $T1337, IF(OR(AZ1337="Y", AZ1337="IR"),$AM1337,IF(AZ1337="C", IF($BI1337="Y", IF($AF1337="N/A", $Q1337, $AF1337), IF($AG1337="N/A", $T1337,$AG1337)))))))</f>
        <v>#VALUE!</v>
      </c>
      <c r="BS1337" s="16" t="e">
        <f>IF(BA1337="R", $CA1337, IF(OR(BA1337="P", BA1337="T", BA1337="N"), 0, IF($C1337="DM", $T1337, IF(OR(BA1337="Y", BA1337="IR"),$AM1337,IF(BA1337="C", IF($BI1337="Y", IF($AF1337="N/A", $Q1337, $AF1337), IF($AG1337="N/A", $T1337,$AG1337)))))))</f>
        <v>#VALUE!</v>
      </c>
      <c r="BT1337" s="16" t="e">
        <f>IF(BB1337="R", $CA1337, IF(OR(BB1337="P", BB1337="T", BB1337="N"), 0, IF($C1337="DM", $T1337, IF(OR(BB1337="Y", BB1337="IR"),$AM1337,IF(BB1337="C", IF($BI1337="Y", IF($BA1337="C", IF($AF1337="N/A", $Q1337, $AF1337), IF($AF1337="N/A", $T1337, $AM1337)), IF($AG1337="N/A", $T1337,$AG1337)))))))</f>
        <v>#VALUE!</v>
      </c>
      <c r="BU1337" s="16" t="e">
        <f>IF(BC1337="R", $CA1337, IF(OR(BC1337="P", BC1337="T", BC1337="N"), 0, IF($C1337="DM", $T1337, IF(OR(BC1337="Y", BC1337="IR"),$AM1337,IF(BC1337="C", IF($BI1337="Y", IF($BA1337="C", IF($AF1337="N/A", $Q1337, $AF1337), IF($AF1337="N/A", $T1337, $AM1337)), IF($AG1337="N/A", $T1337,$AG1337)))))))</f>
        <v>#VALUE!</v>
      </c>
      <c r="BV1337" s="16" t="e">
        <f>IF(BD1337="R", $CA1337, IF(OR(BD1337="P", BD1337="T", BD1337="N"), 0, IF($C1337="DM", $T1337, IF(OR(BD1337="Y", BD1337="IR"),$AM1337,IF(BD1337="C", IF($BI1337="Y", IF($BA1337="C", IF($AF1337="N/A", $Q1337, $AF1337), IF($AF1337="N/A", $T1337, $AM1337)), IF($AG1337="N/A", $T1337,$AG1337)))))))</f>
        <v>#VALUE!</v>
      </c>
      <c r="BW1337" s="16" t="e">
        <f>IF(BE1337="R", $CA1337, IF(OR(BE1337="P", BE1337="T", BE1337="N"), 0, IF($C1337="DM", $T1337, IF(OR(BE1337="Y", BE1337="IR"),$AM1337,IF(BE1337="C", IF($BI1337="Y", IF($BA1337="C", IF($AF1337="N/A", $Q1337, $AF1337), IF($AF1337="N/A", $T1337, $AM1337)), IF($AG1337="N/A", $T1337,$AG1337)))))))</f>
        <v>#VALUE!</v>
      </c>
      <c r="BX1337" s="16" t="e">
        <f>IF(BF1337="R", $CA1337, IF(OR(BF1337="P", BF1337="T", BF1337="N"), 0, IF($C1337="DM", $T1337, IF(OR(BF1337="Y", BF1337="IR"),$AM1337,IF(BF1337="C", IF($BI1337="Y", IF($BA1337="C", IF($AF1337="N/A", $Q1337, $AF1337), IF($AF1337="N/A", $T1337, $AM1337)), IF($AG1337="N/A", $T1337,$AG1337)))))))</f>
        <v>#VALUE!</v>
      </c>
      <c r="BY1337" s="16" t="e">
        <f>IF(BG1337="R", $CA1337, IF(OR(BG1337="P", BG1337="T", BG1337="N"), 0, IF($C1337="DM", $T1337, IF(OR(BG1337="Y", BG1337="IR"),$AM1337,IF(BG1337="C", IF($BI1337="Y", IF($BA1337="C", IF($AF1337="N/A", $Q1337, $AF1337), IF($AF1337="N/A", $T1337, $AM1337)), IF($AG1337="N/A", $T1337,$AG1337)))))))</f>
        <v>#VALUE!</v>
      </c>
      <c r="BZ1337" s="16" t="e">
        <f>IF(BH1337="R", $CA1337, IF(OR(BH1337="P", BH1337="T", BH1337="N"), 0, IF($C1337="DM", $T1337, IF(OR(BH1337="Y", BH1337="IR"),$AM1337,IF(BH1337="C", IF($BI1337="Y", IF($BA1337="C", IF($AF1337="N/A", $Q1337, $AF1337), IF($AF1337="N/A", $T1337, $AM1337)), IF($AG1337="N/A", $T1337,$AG1337)))))))</f>
        <v>#VALUE!</v>
      </c>
      <c r="CA1337" s="15" t="s">
        <v>75</v>
      </c>
      <c r="CB1337" s="16" t="e">
        <f>BZ1337</f>
        <v>#VALUE!</v>
      </c>
      <c r="CC1337" s="15" t="str">
        <f>IF(OR($BH1337="T", $BH1337="R"), 0, IF($BH1337="C", IF($BI1337="Y", IF($BA1337="C", 0, IF(AF1337="N/A", Q1337-T1337, AF1337-AG1337)), IF($AF1337="N/A", U1337, AH1337)), AN1337))</f>
        <v>N/A</v>
      </c>
      <c r="CD1337" s="15" t="str">
        <f>IF(OR($BH1337="T", $BH1337="R"), 0, IF($BH1337="C", IF($BI1337="Y", 0, IF($AF1337="N/A", V1337, AI1337)), AO1337))</f>
        <v>N/A</v>
      </c>
      <c r="CE1337" s="15" t="str">
        <f>IF(OR($BH1337="T", $BH1337="R"), 0, IF($BH1337="C", IF($BI1337="Y", 0, IF($AF1337="N/A", W1337, AJ1337)), AP1337))</f>
        <v>N/A</v>
      </c>
      <c r="CF1337" s="15" t="str">
        <f>IF(OR($BH1337="T", $BH1337="R"), 0, IF($BH1337="C", IF($BI1337="Y", 0, IF($AF1337="N/A", X1337, AK1337)), AQ1337))</f>
        <v>N/A</v>
      </c>
    </row>
    <row r="1338" spans="1:84" x14ac:dyDescent="0.25">
      <c r="A1338" s="14">
        <v>6315</v>
      </c>
      <c r="B1338" s="15"/>
      <c r="C1338" s="15"/>
      <c r="D1338" s="15"/>
      <c r="E1338" s="15" t="e">
        <f>VLOOKUP(B1338, 'Rookie Year'!$A$2:$B$55679,2,FALSE)</f>
        <v>#N/A</v>
      </c>
      <c r="F1338" s="15">
        <v>2024</v>
      </c>
      <c r="G1338" s="15" t="s">
        <v>42</v>
      </c>
      <c r="H1338" s="15"/>
      <c r="I1338" s="16"/>
      <c r="J1338" s="15"/>
      <c r="K1338" s="17">
        <f>IF(AND(G1338&lt;&gt;"N",R1338="N/A"), IF(I1338&lt;4, 0, 0.25),IF(I1338=1, IF(J1338=1,0.25, 0.25), IF(I1338&lt;13, 0.25, IF(I1338&lt;26, 0.4, IF(I1338&lt;51, 0.6, 0.75)))))</f>
        <v>0.25</v>
      </c>
      <c r="L1338" s="16">
        <f>I1338-M1338</f>
        <v>0</v>
      </c>
      <c r="M1338" s="16">
        <f>ROUNDUP(I1338*K1338,0)</f>
        <v>0</v>
      </c>
      <c r="N1338" s="16">
        <f>M1338*J1338</f>
        <v>0</v>
      </c>
      <c r="O1338" s="16">
        <v>0</v>
      </c>
      <c r="P1338" s="16">
        <v>0</v>
      </c>
      <c r="Q1338" s="16">
        <f>N1338-O1338-P1338</f>
        <v>0</v>
      </c>
      <c r="R1338" s="15" t="s">
        <v>75</v>
      </c>
      <c r="S1338" s="15">
        <f>IF(R1338="N/A", J1338-($B$1-F1338), J1338-($B$1-R1338))</f>
        <v>0</v>
      </c>
      <c r="T1338" s="16" t="str">
        <f>IF($S1338&lt;1, "N/A", $M1338)</f>
        <v>N/A</v>
      </c>
      <c r="U1338" s="16" t="str">
        <f>IF($S1338&lt;2, "N/A", $M1338)</f>
        <v>N/A</v>
      </c>
      <c r="V1338" s="16" t="str">
        <f>IF($S1338&lt;3, "N/A", $M1338)</f>
        <v>N/A</v>
      </c>
      <c r="W1338" s="16" t="str">
        <f>IF($S1338&lt;4, "N/A", $M1338)</f>
        <v>N/A</v>
      </c>
      <c r="X1338" s="16" t="str">
        <f>IF($S1338&lt;5, "N/A", $M1338)</f>
        <v>N/A</v>
      </c>
      <c r="Y1338" s="15" t="str">
        <f>IF(SUM(T1338:X1338)&lt;&gt;Q1338, "CHECK", "OK")</f>
        <v>OK</v>
      </c>
      <c r="Z1338" s="15" t="str">
        <f>IF(F1338=$B$1, "No", IF(S1338=1, "Yes", "No"))</f>
        <v>No</v>
      </c>
      <c r="AA1338" s="18" t="str">
        <f>IF(C1338="DM", "N/A", IF(Z1338="No","N/A",VLOOKUP(B1338,'Extension List'!$A$3:$R$1972,18,FALSE)))</f>
        <v>N/A</v>
      </c>
      <c r="AB1338" s="15" t="str">
        <f>IF(C1338="DM", "N/A", IF(Z1338="No","N/A",VLOOKUP(B1338,'Extension List'!$A$3:$T$1972,20,FALSE)))</f>
        <v>N/A</v>
      </c>
      <c r="AC1338" s="15" t="str">
        <f>IF(AA1338="N/A", "N/A", 0)</f>
        <v>N/A</v>
      </c>
      <c r="AD1338" s="16" t="str">
        <f>IF(AE1338="N/A", "N/A", AA1338-AE1338)</f>
        <v>N/A</v>
      </c>
      <c r="AE1338" s="16" t="str">
        <f>IF(AA1338="N/A", "N/A", IF(AC1338&gt;0, IF(AA1338&lt;13, ROUNDUP(0.25*AA1338,0), IF(AA1338&lt;26, ROUNDUP(0.4*AA1338,0), IF(AA1338&lt;51, ROUNDUP(0.6*AA1338,0), ROUNDUP(0.75*AA1338,0)))), "N/A"))</f>
        <v>N/A</v>
      </c>
      <c r="AF1338" s="16" t="str">
        <f>IF(AD1338="N/A","N/A", (AE1338*AC1338)+Q1338)</f>
        <v>N/A</v>
      </c>
      <c r="AG1338" s="16" t="str">
        <f>IF($AF1338="N/A", "N/A", "TBC")</f>
        <v>N/A</v>
      </c>
      <c r="AH1338" s="16" t="str">
        <f>IF($AF1338="N/A", "N/A", "TBC")</f>
        <v>N/A</v>
      </c>
      <c r="AI1338" s="16" t="str">
        <f>IF($AF1338="N/A","N/A",IF(AC1338&gt;1,"TBC","N/A"))</f>
        <v>N/A</v>
      </c>
      <c r="AJ1338" s="16" t="str">
        <f>IF($AF1338="N/A","N/A",IF(AC1338&gt;2,"TBC","N/A"))</f>
        <v>N/A</v>
      </c>
      <c r="AK1338" s="16" t="str">
        <f>IF($AF1338="N/A","N/A",IF(AC1338&gt;3,"TBC","N/A"))</f>
        <v>N/A</v>
      </c>
      <c r="AL1338" s="16" t="str">
        <f>IF(AC1338="N/A","N/A",IF(AC1338&gt;0,IF(SUM(AG1338:AK1338)&lt;&gt;AF1338,"CHECK","OK"),"N/A"))</f>
        <v>N/A</v>
      </c>
      <c r="AM1338" s="16" t="e">
        <f>IF(AD1338="N/A", L1338+T1338, L1338+AG1338)</f>
        <v>#VALUE!</v>
      </c>
      <c r="AN1338" s="16" t="str">
        <f>IF(AD1338="N/A", IF(U1338="N/A", "N/A", L1338+U1338), AD1338+AH1338)</f>
        <v>N/A</v>
      </c>
      <c r="AO1338" s="16" t="str">
        <f>IF(AD1338="N/A", IF(V1338="N/A", "N/A", L1338+V1338), IF(AI1338="N/A", "N/A", AD1338+AI1338))</f>
        <v>N/A</v>
      </c>
      <c r="AP1338" s="16" t="str">
        <f>IF(AD1338="N/A", IF(W1338="N/A", "N/A", L1338+W1338), IF(AJ1338="N/A", "N/A", AD1338+AJ1338))</f>
        <v>N/A</v>
      </c>
      <c r="AQ1338" s="16" t="str">
        <f>IF(AD1338="N/A", IF(X1338="N/A", "N/A", L1338+X1338), IF(AK1338="N/A", "N/A", AD1338+AK1338))</f>
        <v>N/A</v>
      </c>
      <c r="AR1338" s="15" t="s">
        <v>40</v>
      </c>
      <c r="AS1338" s="15" t="s">
        <v>40</v>
      </c>
      <c r="AT1338" s="15" t="s">
        <v>40</v>
      </c>
      <c r="AU1338" s="15" t="s">
        <v>40</v>
      </c>
      <c r="AV1338" s="15" t="s">
        <v>40</v>
      </c>
      <c r="AW1338" s="15" t="s">
        <v>40</v>
      </c>
      <c r="AX1338" s="15" t="s">
        <v>40</v>
      </c>
      <c r="AY1338" s="15" t="s">
        <v>40</v>
      </c>
      <c r="AZ1338" s="15" t="s">
        <v>40</v>
      </c>
      <c r="BA1338" s="15" t="s">
        <v>40</v>
      </c>
      <c r="BB1338" s="15" t="s">
        <v>40</v>
      </c>
      <c r="BC1338" s="15" t="s">
        <v>40</v>
      </c>
      <c r="BD1338" s="15" t="s">
        <v>40</v>
      </c>
      <c r="BE1338" s="15" t="s">
        <v>40</v>
      </c>
      <c r="BF1338" s="15" t="s">
        <v>40</v>
      </c>
      <c r="BG1338" s="15" t="s">
        <v>40</v>
      </c>
      <c r="BH1338" s="15" t="s">
        <v>40</v>
      </c>
      <c r="BJ1338" s="16" t="e">
        <f>IF(AR1338="R", $CA1338, IF(OR(AR1338="P", AR1338="T", AR1338="N"), 0, IF($C1338="DM", $T1338, IF(OR(AR1338="Y", AR1338="IR"),$AM1338,IF(AR1338="C", IF($BI1338="Y", IF($AF1338="N/A", $Q1338, $AF1338), IF($AG1338="N/A", $T1338,$AG1338)))))))</f>
        <v>#VALUE!</v>
      </c>
      <c r="BK1338" s="16" t="e">
        <f>IF(AS1338="R", $CA1338, IF(OR(AS1338="P", AS1338="T", AS1338="N"), 0, IF($C1338="DM", $T1338, IF(OR(AS1338="Y", AS1338="IR"),$AM1338,IF(AS1338="C", IF($BI1338="Y", IF($AF1338="N/A", $Q1338, $AF1338), IF($AG1338="N/A", $T1338,$AG1338)))))))</f>
        <v>#VALUE!</v>
      </c>
      <c r="BL1338" s="16" t="e">
        <f>IF(AT1338="R", $CA1338, IF(OR(AT1338="P", AT1338="T", AT1338="N"), 0, IF($C1338="DM", $T1338, IF(OR(AT1338="Y", AT1338="IR"),$AM1338,IF(AT1338="C", IF($BI1338="Y", IF($AF1338="N/A", $Q1338, $AF1338), IF($AG1338="N/A", $T1338,$AG1338)))))))</f>
        <v>#VALUE!</v>
      </c>
      <c r="BM1338" s="16" t="e">
        <f>IF(AU1338="R", $CA1338, IF(OR(AU1338="P", AU1338="T", AU1338="N"), 0, IF($C1338="DM", $T1338, IF(OR(AU1338="Y", AU1338="IR"),$AM1338,IF(AU1338="C", IF($BI1338="Y", IF($AF1338="N/A", $Q1338, $AF1338), IF($AG1338="N/A", $T1338,$AG1338)))))))</f>
        <v>#VALUE!</v>
      </c>
      <c r="BN1338" s="16" t="e">
        <f>IF(AV1338="R", $CA1338, IF(OR(AV1338="P", AV1338="T", AV1338="N"), 0, IF($C1338="DM", $T1338, IF(OR(AV1338="Y", AV1338="IR"),$AM1338,IF(AV1338="C", IF($BI1338="Y", IF($AF1338="N/A", $Q1338, $AF1338), IF($AG1338="N/A", $T1338,$AG1338)))))))</f>
        <v>#VALUE!</v>
      </c>
      <c r="BO1338" s="16" t="e">
        <f>IF(AW1338="R", $CA1338, IF(OR(AW1338="P", AW1338="T", AW1338="N"), 0, IF($C1338="DM", $T1338, IF(OR(AW1338="Y", AW1338="IR"),$AM1338,IF(AW1338="C", IF($BI1338="Y", IF($AF1338="N/A", $Q1338, $AF1338), IF($AG1338="N/A", $T1338,$AG1338)))))))</f>
        <v>#VALUE!</v>
      </c>
      <c r="BP1338" s="16" t="e">
        <f>IF(AX1338="R", $CA1338, IF(OR(AX1338="P", AX1338="T", AX1338="N"), 0, IF($C1338="DM", $T1338, IF(OR(AX1338="Y", AX1338="IR"),$AM1338,IF(AX1338="C", IF($BI1338="Y", IF($AF1338="N/A", $Q1338, $AF1338), IF($AG1338="N/A", $T1338,$AG1338)))))))</f>
        <v>#VALUE!</v>
      </c>
      <c r="BQ1338" s="16" t="e">
        <f>IF(AY1338="R", $CA1338, IF(OR(AY1338="P", AY1338="T", AY1338="N"), 0, IF($C1338="DM", $T1338, IF(OR(AY1338="Y", AY1338="IR"),$AM1338,IF(AY1338="C", IF($BI1338="Y", IF($AF1338="N/A", $Q1338, $AF1338), IF($AG1338="N/A", $T1338,$AG1338)))))))</f>
        <v>#VALUE!</v>
      </c>
      <c r="BR1338" s="16" t="e">
        <f>IF(AZ1338="R", $CA1338, IF(OR(AZ1338="P", AZ1338="T", AZ1338="N"), 0, IF($C1338="DM", $T1338, IF(OR(AZ1338="Y", AZ1338="IR"),$AM1338,IF(AZ1338="C", IF($BI1338="Y", IF($AF1338="N/A", $Q1338, $AF1338), IF($AG1338="N/A", $T1338,$AG1338)))))))</f>
        <v>#VALUE!</v>
      </c>
      <c r="BS1338" s="16" t="e">
        <f>IF(BA1338="R", $CA1338, IF(OR(BA1338="P", BA1338="T", BA1338="N"), 0, IF($C1338="DM", $T1338, IF(OR(BA1338="Y", BA1338="IR"),$AM1338,IF(BA1338="C", IF($BI1338="Y", IF($AF1338="N/A", $Q1338, $AF1338), IF($AG1338="N/A", $T1338,$AG1338)))))))</f>
        <v>#VALUE!</v>
      </c>
      <c r="BT1338" s="16" t="e">
        <f>IF(BB1338="R", $CA1338, IF(OR(BB1338="P", BB1338="T", BB1338="N"), 0, IF($C1338="DM", $T1338, IF(OR(BB1338="Y", BB1338="IR"),$AM1338,IF(BB1338="C", IF($BI1338="Y", IF($BA1338="C", IF($AF1338="N/A", $Q1338, $AF1338), IF($AF1338="N/A", $T1338, $AM1338)), IF($AG1338="N/A", $T1338,$AG1338)))))))</f>
        <v>#VALUE!</v>
      </c>
      <c r="BU1338" s="16" t="e">
        <f>IF(BC1338="R", $CA1338, IF(OR(BC1338="P", BC1338="T", BC1338="N"), 0, IF($C1338="DM", $T1338, IF(OR(BC1338="Y", BC1338="IR"),$AM1338,IF(BC1338="C", IF($BI1338="Y", IF($BA1338="C", IF($AF1338="N/A", $Q1338, $AF1338), IF($AF1338="N/A", $T1338, $AM1338)), IF($AG1338="N/A", $T1338,$AG1338)))))))</f>
        <v>#VALUE!</v>
      </c>
      <c r="BV1338" s="16" t="e">
        <f>IF(BD1338="R", $CA1338, IF(OR(BD1338="P", BD1338="T", BD1338="N"), 0, IF($C1338="DM", $T1338, IF(OR(BD1338="Y", BD1338="IR"),$AM1338,IF(BD1338="C", IF($BI1338="Y", IF($BA1338="C", IF($AF1338="N/A", $Q1338, $AF1338), IF($AF1338="N/A", $T1338, $AM1338)), IF($AG1338="N/A", $T1338,$AG1338)))))))</f>
        <v>#VALUE!</v>
      </c>
      <c r="BW1338" s="16" t="e">
        <f>IF(BE1338="R", $CA1338, IF(OR(BE1338="P", BE1338="T", BE1338="N"), 0, IF($C1338="DM", $T1338, IF(OR(BE1338="Y", BE1338="IR"),$AM1338,IF(BE1338="C", IF($BI1338="Y", IF($BA1338="C", IF($AF1338="N/A", $Q1338, $AF1338), IF($AF1338="N/A", $T1338, $AM1338)), IF($AG1338="N/A", $T1338,$AG1338)))))))</f>
        <v>#VALUE!</v>
      </c>
      <c r="BX1338" s="16" t="e">
        <f>IF(BF1338="R", $CA1338, IF(OR(BF1338="P", BF1338="T", BF1338="N"), 0, IF($C1338="DM", $T1338, IF(OR(BF1338="Y", BF1338="IR"),$AM1338,IF(BF1338="C", IF($BI1338="Y", IF($BA1338="C", IF($AF1338="N/A", $Q1338, $AF1338), IF($AF1338="N/A", $T1338, $AM1338)), IF($AG1338="N/A", $T1338,$AG1338)))))))</f>
        <v>#VALUE!</v>
      </c>
      <c r="BY1338" s="16" t="e">
        <f>IF(BG1338="R", $CA1338, IF(OR(BG1338="P", BG1338="T", BG1338="N"), 0, IF($C1338="DM", $T1338, IF(OR(BG1338="Y", BG1338="IR"),$AM1338,IF(BG1338="C", IF($BI1338="Y", IF($BA1338="C", IF($AF1338="N/A", $Q1338, $AF1338), IF($AF1338="N/A", $T1338, $AM1338)), IF($AG1338="N/A", $T1338,$AG1338)))))))</f>
        <v>#VALUE!</v>
      </c>
      <c r="BZ1338" s="16" t="e">
        <f>IF(BH1338="R", $CA1338, IF(OR(BH1338="P", BH1338="T", BH1338="N"), 0, IF($C1338="DM", $T1338, IF(OR(BH1338="Y", BH1338="IR"),$AM1338,IF(BH1338="C", IF($BI1338="Y", IF($BA1338="C", IF($AF1338="N/A", $Q1338, $AF1338), IF($AF1338="N/A", $T1338, $AM1338)), IF($AG1338="N/A", $T1338,$AG1338)))))))</f>
        <v>#VALUE!</v>
      </c>
      <c r="CA1338" s="15" t="s">
        <v>75</v>
      </c>
      <c r="CB1338" s="16" t="e">
        <f>BZ1338</f>
        <v>#VALUE!</v>
      </c>
      <c r="CC1338" s="15" t="str">
        <f>IF(OR($BH1338="T", $BH1338="R"), 0, IF($BH1338="C", IF($BI1338="Y", IF($BA1338="C", 0, IF(AF1338="N/A", Q1338-T1338, AF1338-AG1338)), IF($AF1338="N/A", U1338, AH1338)), AN1338))</f>
        <v>N/A</v>
      </c>
      <c r="CD1338" s="15" t="str">
        <f>IF(OR($BH1338="T", $BH1338="R"), 0, IF($BH1338="C", IF($BI1338="Y", 0, IF($AF1338="N/A", V1338, AI1338)), AO1338))</f>
        <v>N/A</v>
      </c>
      <c r="CE1338" s="15" t="str">
        <f>IF(OR($BH1338="T", $BH1338="R"), 0, IF($BH1338="C", IF($BI1338="Y", 0, IF($AF1338="N/A", W1338, AJ1338)), AP1338))</f>
        <v>N/A</v>
      </c>
      <c r="CF1338" s="15" t="str">
        <f>IF(OR($BH1338="T", $BH1338="R"), 0, IF($BH1338="C", IF($BI1338="Y", 0, IF($AF1338="N/A", X1338, AK1338)), AQ1338))</f>
        <v>N/A</v>
      </c>
    </row>
    <row r="1339" spans="1:84" x14ac:dyDescent="0.25">
      <c r="A1339" s="14">
        <v>6316</v>
      </c>
      <c r="B1339" s="15"/>
      <c r="C1339" s="15"/>
      <c r="D1339" s="15"/>
      <c r="E1339" s="15" t="e">
        <f>VLOOKUP(B1339, 'Rookie Year'!$A$2:$B$55679,2,FALSE)</f>
        <v>#N/A</v>
      </c>
      <c r="F1339" s="15">
        <v>2024</v>
      </c>
      <c r="G1339" s="15" t="s">
        <v>42</v>
      </c>
      <c r="H1339" s="15"/>
      <c r="I1339" s="16"/>
      <c r="J1339" s="15"/>
      <c r="K1339" s="17">
        <f>IF(AND(G1339&lt;&gt;"N",R1339="N/A"), IF(I1339&lt;4, 0, 0.25),IF(I1339=1, IF(J1339=1,0.25, 0.25), IF(I1339&lt;13, 0.25, IF(I1339&lt;26, 0.4, IF(I1339&lt;51, 0.6, 0.75)))))</f>
        <v>0.25</v>
      </c>
      <c r="L1339" s="16">
        <f>I1339-M1339</f>
        <v>0</v>
      </c>
      <c r="M1339" s="16">
        <f>ROUNDUP(I1339*K1339,0)</f>
        <v>0</v>
      </c>
      <c r="N1339" s="16">
        <f>M1339*J1339</f>
        <v>0</v>
      </c>
      <c r="O1339" s="16">
        <v>0</v>
      </c>
      <c r="P1339" s="16">
        <v>0</v>
      </c>
      <c r="Q1339" s="16">
        <f>N1339-O1339-P1339</f>
        <v>0</v>
      </c>
      <c r="R1339" s="15" t="s">
        <v>75</v>
      </c>
      <c r="S1339" s="15">
        <f>IF(R1339="N/A", J1339-($B$1-F1339), J1339-($B$1-R1339))</f>
        <v>0</v>
      </c>
      <c r="T1339" s="16" t="str">
        <f>IF($S1339&lt;1, "N/A", $M1339)</f>
        <v>N/A</v>
      </c>
      <c r="U1339" s="16" t="str">
        <f>IF($S1339&lt;2, "N/A", $M1339)</f>
        <v>N/A</v>
      </c>
      <c r="V1339" s="16" t="str">
        <f>IF($S1339&lt;3, "N/A", $M1339)</f>
        <v>N/A</v>
      </c>
      <c r="W1339" s="16" t="str">
        <f>IF($S1339&lt;4, "N/A", $M1339)</f>
        <v>N/A</v>
      </c>
      <c r="X1339" s="16" t="str">
        <f>IF($S1339&lt;5, "N/A", $M1339)</f>
        <v>N/A</v>
      </c>
      <c r="Y1339" s="15" t="str">
        <f>IF(SUM(T1339:X1339)&lt;&gt;Q1339, "CHECK", "OK")</f>
        <v>OK</v>
      </c>
      <c r="Z1339" s="15" t="str">
        <f>IF(F1339=$B$1, "No", IF(S1339=1, "Yes", "No"))</f>
        <v>No</v>
      </c>
      <c r="AA1339" s="18" t="str">
        <f>IF(C1339="DM", "N/A", IF(Z1339="No","N/A",VLOOKUP(B1339,'Extension List'!$A$3:$R$1972,18,FALSE)))</f>
        <v>N/A</v>
      </c>
      <c r="AB1339" s="15" t="str">
        <f>IF(C1339="DM", "N/A", IF(Z1339="No","N/A",VLOOKUP(B1339,'Extension List'!$A$3:$T$1972,20,FALSE)))</f>
        <v>N/A</v>
      </c>
      <c r="AC1339" s="15" t="str">
        <f>IF(AA1339="N/A", "N/A", 0)</f>
        <v>N/A</v>
      </c>
      <c r="AD1339" s="16" t="str">
        <f>IF(AE1339="N/A", "N/A", AA1339-AE1339)</f>
        <v>N/A</v>
      </c>
      <c r="AE1339" s="16" t="str">
        <f>IF(AA1339="N/A", "N/A", IF(AC1339&gt;0, IF(AA1339&lt;13, ROUNDUP(0.25*AA1339,0), IF(AA1339&lt;26, ROUNDUP(0.4*AA1339,0), IF(AA1339&lt;51, ROUNDUP(0.6*AA1339,0), ROUNDUP(0.75*AA1339,0)))), "N/A"))</f>
        <v>N/A</v>
      </c>
      <c r="AF1339" s="16" t="str">
        <f>IF(AD1339="N/A","N/A", (AE1339*AC1339)+Q1339)</f>
        <v>N/A</v>
      </c>
      <c r="AG1339" s="16" t="str">
        <f>IF($AF1339="N/A", "N/A", "TBC")</f>
        <v>N/A</v>
      </c>
      <c r="AH1339" s="16" t="str">
        <f>IF($AF1339="N/A", "N/A", "TBC")</f>
        <v>N/A</v>
      </c>
      <c r="AI1339" s="16" t="str">
        <f>IF($AF1339="N/A","N/A",IF(AC1339&gt;1,"TBC","N/A"))</f>
        <v>N/A</v>
      </c>
      <c r="AJ1339" s="16" t="str">
        <f>IF($AF1339="N/A","N/A",IF(AC1339&gt;2,"TBC","N/A"))</f>
        <v>N/A</v>
      </c>
      <c r="AK1339" s="16" t="str">
        <f>IF($AF1339="N/A","N/A",IF(AC1339&gt;3,"TBC","N/A"))</f>
        <v>N/A</v>
      </c>
      <c r="AL1339" s="16" t="str">
        <f>IF(AC1339="N/A","N/A",IF(AC1339&gt;0,IF(SUM(AG1339:AK1339)&lt;&gt;AF1339,"CHECK","OK"),"N/A"))</f>
        <v>N/A</v>
      </c>
      <c r="AM1339" s="16" t="e">
        <f>IF(AD1339="N/A", L1339+T1339, L1339+AG1339)</f>
        <v>#VALUE!</v>
      </c>
      <c r="AN1339" s="16" t="str">
        <f>IF(AD1339="N/A", IF(U1339="N/A", "N/A", L1339+U1339), AD1339+AH1339)</f>
        <v>N/A</v>
      </c>
      <c r="AO1339" s="16" t="str">
        <f>IF(AD1339="N/A", IF(V1339="N/A", "N/A", L1339+V1339), IF(AI1339="N/A", "N/A", AD1339+AI1339))</f>
        <v>N/A</v>
      </c>
      <c r="AP1339" s="16" t="str">
        <f>IF(AD1339="N/A", IF(W1339="N/A", "N/A", L1339+W1339), IF(AJ1339="N/A", "N/A", AD1339+AJ1339))</f>
        <v>N/A</v>
      </c>
      <c r="AQ1339" s="16" t="str">
        <f>IF(AD1339="N/A", IF(X1339="N/A", "N/A", L1339+X1339), IF(AK1339="N/A", "N/A", AD1339+AK1339))</f>
        <v>N/A</v>
      </c>
      <c r="AR1339" s="15" t="s">
        <v>40</v>
      </c>
      <c r="AS1339" s="15" t="s">
        <v>40</v>
      </c>
      <c r="AT1339" s="15" t="s">
        <v>40</v>
      </c>
      <c r="AU1339" s="15" t="s">
        <v>40</v>
      </c>
      <c r="AV1339" s="15" t="s">
        <v>40</v>
      </c>
      <c r="AW1339" s="15" t="s">
        <v>40</v>
      </c>
      <c r="AX1339" s="15" t="s">
        <v>40</v>
      </c>
      <c r="AY1339" s="15" t="s">
        <v>40</v>
      </c>
      <c r="AZ1339" s="15" t="s">
        <v>40</v>
      </c>
      <c r="BA1339" s="15" t="s">
        <v>40</v>
      </c>
      <c r="BB1339" s="15" t="s">
        <v>40</v>
      </c>
      <c r="BC1339" s="15" t="s">
        <v>40</v>
      </c>
      <c r="BD1339" s="15" t="s">
        <v>40</v>
      </c>
      <c r="BE1339" s="15" t="s">
        <v>40</v>
      </c>
      <c r="BF1339" s="15" t="s">
        <v>40</v>
      </c>
      <c r="BG1339" s="15" t="s">
        <v>40</v>
      </c>
      <c r="BH1339" s="15" t="s">
        <v>40</v>
      </c>
      <c r="BJ1339" s="16" t="e">
        <f>IF(AR1339="R", $CA1339, IF(OR(AR1339="P", AR1339="T", AR1339="N"), 0, IF($C1339="DM", $T1339, IF(OR(AR1339="Y", AR1339="IR"),$AM1339,IF(AR1339="C", IF($BI1339="Y", IF($AF1339="N/A", $Q1339, $AF1339), IF($AG1339="N/A", $T1339,$AG1339)))))))</f>
        <v>#VALUE!</v>
      </c>
      <c r="BK1339" s="16" t="e">
        <f>IF(AS1339="R", $CA1339, IF(OR(AS1339="P", AS1339="T", AS1339="N"), 0, IF($C1339="DM", $T1339, IF(OR(AS1339="Y", AS1339="IR"),$AM1339,IF(AS1339="C", IF($BI1339="Y", IF($AF1339="N/A", $Q1339, $AF1339), IF($AG1339="N/A", $T1339,$AG1339)))))))</f>
        <v>#VALUE!</v>
      </c>
      <c r="BL1339" s="16" t="e">
        <f>IF(AT1339="R", $CA1339, IF(OR(AT1339="P", AT1339="T", AT1339="N"), 0, IF($C1339="DM", $T1339, IF(OR(AT1339="Y", AT1339="IR"),$AM1339,IF(AT1339="C", IF($BI1339="Y", IF($AF1339="N/A", $Q1339, $AF1339), IF($AG1339="N/A", $T1339,$AG1339)))))))</f>
        <v>#VALUE!</v>
      </c>
      <c r="BM1339" s="16" t="e">
        <f>IF(AU1339="R", $CA1339, IF(OR(AU1339="P", AU1339="T", AU1339="N"), 0, IF($C1339="DM", $T1339, IF(OR(AU1339="Y", AU1339="IR"),$AM1339,IF(AU1339="C", IF($BI1339="Y", IF($AF1339="N/A", $Q1339, $AF1339), IF($AG1339="N/A", $T1339,$AG1339)))))))</f>
        <v>#VALUE!</v>
      </c>
      <c r="BN1339" s="16" t="e">
        <f>IF(AV1339="R", $CA1339, IF(OR(AV1339="P", AV1339="T", AV1339="N"), 0, IF($C1339="DM", $T1339, IF(OR(AV1339="Y", AV1339="IR"),$AM1339,IF(AV1339="C", IF($BI1339="Y", IF($AF1339="N/A", $Q1339, $AF1339), IF($AG1339="N/A", $T1339,$AG1339)))))))</f>
        <v>#VALUE!</v>
      </c>
      <c r="BO1339" s="16" t="e">
        <f>IF(AW1339="R", $CA1339, IF(OR(AW1339="P", AW1339="T", AW1339="N"), 0, IF($C1339="DM", $T1339, IF(OR(AW1339="Y", AW1339="IR"),$AM1339,IF(AW1339="C", IF($BI1339="Y", IF($AF1339="N/A", $Q1339, $AF1339), IF($AG1339="N/A", $T1339,$AG1339)))))))</f>
        <v>#VALUE!</v>
      </c>
      <c r="BP1339" s="16" t="e">
        <f>IF(AX1339="R", $CA1339, IF(OR(AX1339="P", AX1339="T", AX1339="N"), 0, IF($C1339="DM", $T1339, IF(OR(AX1339="Y", AX1339="IR"),$AM1339,IF(AX1339="C", IF($BI1339="Y", IF($AF1339="N/A", $Q1339, $AF1339), IF($AG1339="N/A", $T1339,$AG1339)))))))</f>
        <v>#VALUE!</v>
      </c>
      <c r="BQ1339" s="16" t="e">
        <f>IF(AY1339="R", $CA1339, IF(OR(AY1339="P", AY1339="T", AY1339="N"), 0, IF($C1339="DM", $T1339, IF(OR(AY1339="Y", AY1339="IR"),$AM1339,IF(AY1339="C", IF($BI1339="Y", IF($AF1339="N/A", $Q1339, $AF1339), IF($AG1339="N/A", $T1339,$AG1339)))))))</f>
        <v>#VALUE!</v>
      </c>
      <c r="BR1339" s="16" t="e">
        <f>IF(AZ1339="R", $CA1339, IF(OR(AZ1339="P", AZ1339="T", AZ1339="N"), 0, IF($C1339="DM", $T1339, IF(OR(AZ1339="Y", AZ1339="IR"),$AM1339,IF(AZ1339="C", IF($BI1339="Y", IF($AF1339="N/A", $Q1339, $AF1339), IF($AG1339="N/A", $T1339,$AG1339)))))))</f>
        <v>#VALUE!</v>
      </c>
      <c r="BS1339" s="16" t="e">
        <f>IF(BA1339="R", $CA1339, IF(OR(BA1339="P", BA1339="T", BA1339="N"), 0, IF($C1339="DM", $T1339, IF(OR(BA1339="Y", BA1339="IR"),$AM1339,IF(BA1339="C", IF($BI1339="Y", IF($AF1339="N/A", $Q1339, $AF1339), IF($AG1339="N/A", $T1339,$AG1339)))))))</f>
        <v>#VALUE!</v>
      </c>
      <c r="BT1339" s="16" t="e">
        <f>IF(BB1339="R", $CA1339, IF(OR(BB1339="P", BB1339="T", BB1339="N"), 0, IF($C1339="DM", $T1339, IF(OR(BB1339="Y", BB1339="IR"),$AM1339,IF(BB1339="C", IF($BI1339="Y", IF($BA1339="C", IF($AF1339="N/A", $Q1339, $AF1339), IF($AF1339="N/A", $T1339, $AM1339)), IF($AG1339="N/A", $T1339,$AG1339)))))))</f>
        <v>#VALUE!</v>
      </c>
      <c r="BU1339" s="16" t="e">
        <f>IF(BC1339="R", $CA1339, IF(OR(BC1339="P", BC1339="T", BC1339="N"), 0, IF($C1339="DM", $T1339, IF(OR(BC1339="Y", BC1339="IR"),$AM1339,IF(BC1339="C", IF($BI1339="Y", IF($BA1339="C", IF($AF1339="N/A", $Q1339, $AF1339), IF($AF1339="N/A", $T1339, $AM1339)), IF($AG1339="N/A", $T1339,$AG1339)))))))</f>
        <v>#VALUE!</v>
      </c>
      <c r="BV1339" s="16" t="e">
        <f>IF(BD1339="R", $CA1339, IF(OR(BD1339="P", BD1339="T", BD1339="N"), 0, IF($C1339="DM", $T1339, IF(OR(BD1339="Y", BD1339="IR"),$AM1339,IF(BD1339="C", IF($BI1339="Y", IF($BA1339="C", IF($AF1339="N/A", $Q1339, $AF1339), IF($AF1339="N/A", $T1339, $AM1339)), IF($AG1339="N/A", $T1339,$AG1339)))))))</f>
        <v>#VALUE!</v>
      </c>
      <c r="BW1339" s="16" t="e">
        <f>IF(BE1339="R", $CA1339, IF(OR(BE1339="P", BE1339="T", BE1339="N"), 0, IF($C1339="DM", $T1339, IF(OR(BE1339="Y", BE1339="IR"),$AM1339,IF(BE1339="C", IF($BI1339="Y", IF($BA1339="C", IF($AF1339="N/A", $Q1339, $AF1339), IF($AF1339="N/A", $T1339, $AM1339)), IF($AG1339="N/A", $T1339,$AG1339)))))))</f>
        <v>#VALUE!</v>
      </c>
      <c r="BX1339" s="16" t="e">
        <f>IF(BF1339="R", $CA1339, IF(OR(BF1339="P", BF1339="T", BF1339="N"), 0, IF($C1339="DM", $T1339, IF(OR(BF1339="Y", BF1339="IR"),$AM1339,IF(BF1339="C", IF($BI1339="Y", IF($BA1339="C", IF($AF1339="N/A", $Q1339, $AF1339), IF($AF1339="N/A", $T1339, $AM1339)), IF($AG1339="N/A", $T1339,$AG1339)))))))</f>
        <v>#VALUE!</v>
      </c>
      <c r="BY1339" s="16" t="e">
        <f>IF(BG1339="R", $CA1339, IF(OR(BG1339="P", BG1339="T", BG1339="N"), 0, IF($C1339="DM", $T1339, IF(OR(BG1339="Y", BG1339="IR"),$AM1339,IF(BG1339="C", IF($BI1339="Y", IF($BA1339="C", IF($AF1339="N/A", $Q1339, $AF1339), IF($AF1339="N/A", $T1339, $AM1339)), IF($AG1339="N/A", $T1339,$AG1339)))))))</f>
        <v>#VALUE!</v>
      </c>
      <c r="BZ1339" s="16" t="e">
        <f>IF(BH1339="R", $CA1339, IF(OR(BH1339="P", BH1339="T", BH1339="N"), 0, IF($C1339="DM", $T1339, IF(OR(BH1339="Y", BH1339="IR"),$AM1339,IF(BH1339="C", IF($BI1339="Y", IF($BA1339="C", IF($AF1339="N/A", $Q1339, $AF1339), IF($AF1339="N/A", $T1339, $AM1339)), IF($AG1339="N/A", $T1339,$AG1339)))))))</f>
        <v>#VALUE!</v>
      </c>
      <c r="CA1339" s="15" t="s">
        <v>75</v>
      </c>
      <c r="CB1339" s="16" t="e">
        <f>BZ1339</f>
        <v>#VALUE!</v>
      </c>
      <c r="CC1339" s="15" t="str">
        <f>IF(OR($BH1339="T", $BH1339="R"), 0, IF($BH1339="C", IF($BI1339="Y", IF($BA1339="C", 0, IF(AF1339="N/A", Q1339-T1339, AF1339-AG1339)), IF($AF1339="N/A", U1339, AH1339)), AN1339))</f>
        <v>N/A</v>
      </c>
      <c r="CD1339" s="15" t="str">
        <f>IF(OR($BH1339="T", $BH1339="R"), 0, IF($BH1339="C", IF($BI1339="Y", 0, IF($AF1339="N/A", V1339, AI1339)), AO1339))</f>
        <v>N/A</v>
      </c>
      <c r="CE1339" s="15" t="str">
        <f>IF(OR($BH1339="T", $BH1339="R"), 0, IF($BH1339="C", IF($BI1339="Y", 0, IF($AF1339="N/A", W1339, AJ1339)), AP1339))</f>
        <v>N/A</v>
      </c>
      <c r="CF1339" s="15" t="str">
        <f>IF(OR($BH1339="T", $BH1339="R"), 0, IF($BH1339="C", IF($BI1339="Y", 0, IF($AF1339="N/A", X1339, AK1339)), AQ1339))</f>
        <v>N/A</v>
      </c>
    </row>
    <row r="1340" spans="1:84" x14ac:dyDescent="0.25">
      <c r="A1340" s="14">
        <v>6317</v>
      </c>
      <c r="B1340" s="15"/>
      <c r="C1340" s="15"/>
      <c r="D1340" s="15"/>
      <c r="E1340" s="15" t="e">
        <f>VLOOKUP(B1340, 'Rookie Year'!$A$2:$B$55679,2,FALSE)</f>
        <v>#N/A</v>
      </c>
      <c r="F1340" s="15">
        <v>2024</v>
      </c>
      <c r="G1340" s="15" t="s">
        <v>42</v>
      </c>
      <c r="H1340" s="15"/>
      <c r="I1340" s="16"/>
      <c r="J1340" s="15"/>
      <c r="K1340" s="17">
        <f>IF(AND(G1340&lt;&gt;"N",R1340="N/A"), IF(I1340&lt;4, 0, 0.25),IF(I1340=1, IF(J1340=1,0.25, 0.25), IF(I1340&lt;13, 0.25, IF(I1340&lt;26, 0.4, IF(I1340&lt;51, 0.6, 0.75)))))</f>
        <v>0.25</v>
      </c>
      <c r="L1340" s="16">
        <f>I1340-M1340</f>
        <v>0</v>
      </c>
      <c r="M1340" s="16">
        <f>ROUNDUP(I1340*K1340,0)</f>
        <v>0</v>
      </c>
      <c r="N1340" s="16">
        <f>M1340*J1340</f>
        <v>0</v>
      </c>
      <c r="O1340" s="16">
        <v>0</v>
      </c>
      <c r="P1340" s="16">
        <v>0</v>
      </c>
      <c r="Q1340" s="16">
        <f>N1340-O1340-P1340</f>
        <v>0</v>
      </c>
      <c r="R1340" s="15" t="s">
        <v>75</v>
      </c>
      <c r="S1340" s="15">
        <f>IF(R1340="N/A", J1340-($B$1-F1340), J1340-($B$1-R1340))</f>
        <v>0</v>
      </c>
      <c r="T1340" s="16" t="str">
        <f>IF($S1340&lt;1, "N/A", $M1340)</f>
        <v>N/A</v>
      </c>
      <c r="U1340" s="16" t="str">
        <f>IF($S1340&lt;2, "N/A", $M1340)</f>
        <v>N/A</v>
      </c>
      <c r="V1340" s="16" t="str">
        <f>IF($S1340&lt;3, "N/A", $M1340)</f>
        <v>N/A</v>
      </c>
      <c r="W1340" s="16" t="str">
        <f>IF($S1340&lt;4, "N/A", $M1340)</f>
        <v>N/A</v>
      </c>
      <c r="X1340" s="16" t="str">
        <f>IF($S1340&lt;5, "N/A", $M1340)</f>
        <v>N/A</v>
      </c>
      <c r="Y1340" s="15" t="str">
        <f>IF(SUM(T1340:X1340)&lt;&gt;Q1340, "CHECK", "OK")</f>
        <v>OK</v>
      </c>
      <c r="Z1340" s="15" t="str">
        <f>IF(F1340=$B$1, "No", IF(S1340=1, "Yes", "No"))</f>
        <v>No</v>
      </c>
      <c r="AA1340" s="18" t="str">
        <f>IF(C1340="DM", "N/A", IF(Z1340="No","N/A",VLOOKUP(B1340,'Extension List'!$A$3:$R$1972,18,FALSE)))</f>
        <v>N/A</v>
      </c>
      <c r="AB1340" s="15" t="str">
        <f>IF(C1340="DM", "N/A", IF(Z1340="No","N/A",VLOOKUP(B1340,'Extension List'!$A$3:$T$1972,20,FALSE)))</f>
        <v>N/A</v>
      </c>
      <c r="AC1340" s="15" t="str">
        <f>IF(AA1340="N/A", "N/A", 0)</f>
        <v>N/A</v>
      </c>
      <c r="AD1340" s="16" t="str">
        <f>IF(AE1340="N/A", "N/A", AA1340-AE1340)</f>
        <v>N/A</v>
      </c>
      <c r="AE1340" s="16" t="str">
        <f>IF(AA1340="N/A", "N/A", IF(AC1340&gt;0, IF(AA1340&lt;13, ROUNDUP(0.25*AA1340,0), IF(AA1340&lt;26, ROUNDUP(0.4*AA1340,0), IF(AA1340&lt;51, ROUNDUP(0.6*AA1340,0), ROUNDUP(0.75*AA1340,0)))), "N/A"))</f>
        <v>N/A</v>
      </c>
      <c r="AF1340" s="16" t="str">
        <f>IF(AD1340="N/A","N/A", (AE1340*AC1340)+Q1340)</f>
        <v>N/A</v>
      </c>
      <c r="AG1340" s="16" t="str">
        <f>IF($AF1340="N/A", "N/A", "TBC")</f>
        <v>N/A</v>
      </c>
      <c r="AH1340" s="16" t="str">
        <f>IF($AF1340="N/A", "N/A", "TBC")</f>
        <v>N/A</v>
      </c>
      <c r="AI1340" s="16" t="str">
        <f>IF($AF1340="N/A","N/A",IF(AC1340&gt;1,"TBC","N/A"))</f>
        <v>N/A</v>
      </c>
      <c r="AJ1340" s="16" t="str">
        <f>IF($AF1340="N/A","N/A",IF(AC1340&gt;2,"TBC","N/A"))</f>
        <v>N/A</v>
      </c>
      <c r="AK1340" s="16" t="str">
        <f>IF($AF1340="N/A","N/A",IF(AC1340&gt;3,"TBC","N/A"))</f>
        <v>N/A</v>
      </c>
      <c r="AL1340" s="16" t="str">
        <f>IF(AC1340="N/A","N/A",IF(AC1340&gt;0,IF(SUM(AG1340:AK1340)&lt;&gt;AF1340,"CHECK","OK"),"N/A"))</f>
        <v>N/A</v>
      </c>
      <c r="AM1340" s="16" t="e">
        <f>IF(AD1340="N/A", L1340+T1340, L1340+AG1340)</f>
        <v>#VALUE!</v>
      </c>
      <c r="AN1340" s="16" t="str">
        <f>IF(AD1340="N/A", IF(U1340="N/A", "N/A", L1340+U1340), AD1340+AH1340)</f>
        <v>N/A</v>
      </c>
      <c r="AO1340" s="16" t="str">
        <f>IF(AD1340="N/A", IF(V1340="N/A", "N/A", L1340+V1340), IF(AI1340="N/A", "N/A", AD1340+AI1340))</f>
        <v>N/A</v>
      </c>
      <c r="AP1340" s="16" t="str">
        <f>IF(AD1340="N/A", IF(W1340="N/A", "N/A", L1340+W1340), IF(AJ1340="N/A", "N/A", AD1340+AJ1340))</f>
        <v>N/A</v>
      </c>
      <c r="AQ1340" s="16" t="str">
        <f>IF(AD1340="N/A", IF(X1340="N/A", "N/A", L1340+X1340), IF(AK1340="N/A", "N/A", AD1340+AK1340))</f>
        <v>N/A</v>
      </c>
      <c r="AR1340" s="15" t="s">
        <v>40</v>
      </c>
      <c r="AS1340" s="15" t="s">
        <v>40</v>
      </c>
      <c r="AT1340" s="15" t="s">
        <v>40</v>
      </c>
      <c r="AU1340" s="15" t="s">
        <v>40</v>
      </c>
      <c r="AV1340" s="15" t="s">
        <v>40</v>
      </c>
      <c r="AW1340" s="15" t="s">
        <v>40</v>
      </c>
      <c r="AX1340" s="15" t="s">
        <v>40</v>
      </c>
      <c r="AY1340" s="15" t="s">
        <v>40</v>
      </c>
      <c r="AZ1340" s="15" t="s">
        <v>40</v>
      </c>
      <c r="BA1340" s="15" t="s">
        <v>40</v>
      </c>
      <c r="BB1340" s="15" t="s">
        <v>40</v>
      </c>
      <c r="BC1340" s="15" t="s">
        <v>40</v>
      </c>
      <c r="BD1340" s="15" t="s">
        <v>40</v>
      </c>
      <c r="BE1340" s="15" t="s">
        <v>40</v>
      </c>
      <c r="BF1340" s="15" t="s">
        <v>40</v>
      </c>
      <c r="BG1340" s="15" t="s">
        <v>40</v>
      </c>
      <c r="BH1340" s="15" t="s">
        <v>40</v>
      </c>
      <c r="BJ1340" s="16" t="e">
        <f>IF(AR1340="R", $CA1340, IF(OR(AR1340="P", AR1340="T", AR1340="N"), 0, IF($C1340="DM", $T1340, IF(OR(AR1340="Y", AR1340="IR"),$AM1340,IF(AR1340="C", IF($BI1340="Y", IF($AF1340="N/A", $Q1340, $AF1340), IF($AG1340="N/A", $T1340,$AG1340)))))))</f>
        <v>#VALUE!</v>
      </c>
      <c r="BK1340" s="16" t="e">
        <f>IF(AS1340="R", $CA1340, IF(OR(AS1340="P", AS1340="T", AS1340="N"), 0, IF($C1340="DM", $T1340, IF(OR(AS1340="Y", AS1340="IR"),$AM1340,IF(AS1340="C", IF($BI1340="Y", IF($AF1340="N/A", $Q1340, $AF1340), IF($AG1340="N/A", $T1340,$AG1340)))))))</f>
        <v>#VALUE!</v>
      </c>
      <c r="BL1340" s="16" t="e">
        <f>IF(AT1340="R", $CA1340, IF(OR(AT1340="P", AT1340="T", AT1340="N"), 0, IF($C1340="DM", $T1340, IF(OR(AT1340="Y", AT1340="IR"),$AM1340,IF(AT1340="C", IF($BI1340="Y", IF($AF1340="N/A", $Q1340, $AF1340), IF($AG1340="N/A", $T1340,$AG1340)))))))</f>
        <v>#VALUE!</v>
      </c>
      <c r="BM1340" s="16" t="e">
        <f>IF(AU1340="R", $CA1340, IF(OR(AU1340="P", AU1340="T", AU1340="N"), 0, IF($C1340="DM", $T1340, IF(OR(AU1340="Y", AU1340="IR"),$AM1340,IF(AU1340="C", IF($BI1340="Y", IF($AF1340="N/A", $Q1340, $AF1340), IF($AG1340="N/A", $T1340,$AG1340)))))))</f>
        <v>#VALUE!</v>
      </c>
      <c r="BN1340" s="16" t="e">
        <f>IF(AV1340="R", $CA1340, IF(OR(AV1340="P", AV1340="T", AV1340="N"), 0, IF($C1340="DM", $T1340, IF(OR(AV1340="Y", AV1340="IR"),$AM1340,IF(AV1340="C", IF($BI1340="Y", IF($AF1340="N/A", $Q1340, $AF1340), IF($AG1340="N/A", $T1340,$AG1340)))))))</f>
        <v>#VALUE!</v>
      </c>
      <c r="BO1340" s="16" t="e">
        <f>IF(AW1340="R", $CA1340, IF(OR(AW1340="P", AW1340="T", AW1340="N"), 0, IF($C1340="DM", $T1340, IF(OR(AW1340="Y", AW1340="IR"),$AM1340,IF(AW1340="C", IF($BI1340="Y", IF($AF1340="N/A", $Q1340, $AF1340), IF($AG1340="N/A", $T1340,$AG1340)))))))</f>
        <v>#VALUE!</v>
      </c>
      <c r="BP1340" s="16" t="e">
        <f>IF(AX1340="R", $CA1340, IF(OR(AX1340="P", AX1340="T", AX1340="N"), 0, IF($C1340="DM", $T1340, IF(OR(AX1340="Y", AX1340="IR"),$AM1340,IF(AX1340="C", IF($BI1340="Y", IF($AF1340="N/A", $Q1340, $AF1340), IF($AG1340="N/A", $T1340,$AG1340)))))))</f>
        <v>#VALUE!</v>
      </c>
      <c r="BQ1340" s="16" t="e">
        <f>IF(AY1340="R", $CA1340, IF(OR(AY1340="P", AY1340="T", AY1340="N"), 0, IF($C1340="DM", $T1340, IF(OR(AY1340="Y", AY1340="IR"),$AM1340,IF(AY1340="C", IF($BI1340="Y", IF($AF1340="N/A", $Q1340, $AF1340), IF($AG1340="N/A", $T1340,$AG1340)))))))</f>
        <v>#VALUE!</v>
      </c>
      <c r="BR1340" s="16" t="e">
        <f>IF(AZ1340="R", $CA1340, IF(OR(AZ1340="P", AZ1340="T", AZ1340="N"), 0, IF($C1340="DM", $T1340, IF(OR(AZ1340="Y", AZ1340="IR"),$AM1340,IF(AZ1340="C", IF($BI1340="Y", IF($AF1340="N/A", $Q1340, $AF1340), IF($AG1340="N/A", $T1340,$AG1340)))))))</f>
        <v>#VALUE!</v>
      </c>
      <c r="BS1340" s="16" t="e">
        <f>IF(BA1340="R", $CA1340, IF(OR(BA1340="P", BA1340="T", BA1340="N"), 0, IF($C1340="DM", $T1340, IF(OR(BA1340="Y", BA1340="IR"),$AM1340,IF(BA1340="C", IF($BI1340="Y", IF($AF1340="N/A", $Q1340, $AF1340), IF($AG1340="N/A", $T1340,$AG1340)))))))</f>
        <v>#VALUE!</v>
      </c>
      <c r="BT1340" s="16" t="e">
        <f>IF(BB1340="R", $CA1340, IF(OR(BB1340="P", BB1340="T", BB1340="N"), 0, IF($C1340="DM", $T1340, IF(OR(BB1340="Y", BB1340="IR"),$AM1340,IF(BB1340="C", IF($BI1340="Y", IF($BA1340="C", IF($AF1340="N/A", $Q1340, $AF1340), IF($AF1340="N/A", $T1340, $AM1340)), IF($AG1340="N/A", $T1340,$AG1340)))))))</f>
        <v>#VALUE!</v>
      </c>
      <c r="BU1340" s="16" t="e">
        <f>IF(BC1340="R", $CA1340, IF(OR(BC1340="P", BC1340="T", BC1340="N"), 0, IF($C1340="DM", $T1340, IF(OR(BC1340="Y", BC1340="IR"),$AM1340,IF(BC1340="C", IF($BI1340="Y", IF($BA1340="C", IF($AF1340="N/A", $Q1340, $AF1340), IF($AF1340="N/A", $T1340, $AM1340)), IF($AG1340="N/A", $T1340,$AG1340)))))))</f>
        <v>#VALUE!</v>
      </c>
      <c r="BV1340" s="16" t="e">
        <f>IF(BD1340="R", $CA1340, IF(OR(BD1340="P", BD1340="T", BD1340="N"), 0, IF($C1340="DM", $T1340, IF(OR(BD1340="Y", BD1340="IR"),$AM1340,IF(BD1340="C", IF($BI1340="Y", IF($BA1340="C", IF($AF1340="N/A", $Q1340, $AF1340), IF($AF1340="N/A", $T1340, $AM1340)), IF($AG1340="N/A", $T1340,$AG1340)))))))</f>
        <v>#VALUE!</v>
      </c>
      <c r="BW1340" s="16" t="e">
        <f>IF(BE1340="R", $CA1340, IF(OR(BE1340="P", BE1340="T", BE1340="N"), 0, IF($C1340="DM", $T1340, IF(OR(BE1340="Y", BE1340="IR"),$AM1340,IF(BE1340="C", IF($BI1340="Y", IF($BA1340="C", IF($AF1340="N/A", $Q1340, $AF1340), IF($AF1340="N/A", $T1340, $AM1340)), IF($AG1340="N/A", $T1340,$AG1340)))))))</f>
        <v>#VALUE!</v>
      </c>
      <c r="BX1340" s="16" t="e">
        <f>IF(BF1340="R", $CA1340, IF(OR(BF1340="P", BF1340="T", BF1340="N"), 0, IF($C1340="DM", $T1340, IF(OR(BF1340="Y", BF1340="IR"),$AM1340,IF(BF1340="C", IF($BI1340="Y", IF($BA1340="C", IF($AF1340="N/A", $Q1340, $AF1340), IF($AF1340="N/A", $T1340, $AM1340)), IF($AG1340="N/A", $T1340,$AG1340)))))))</f>
        <v>#VALUE!</v>
      </c>
      <c r="BY1340" s="16" t="e">
        <f>IF(BG1340="R", $CA1340, IF(OR(BG1340="P", BG1340="T", BG1340="N"), 0, IF($C1340="DM", $T1340, IF(OR(BG1340="Y", BG1340="IR"),$AM1340,IF(BG1340="C", IF($BI1340="Y", IF($BA1340="C", IF($AF1340="N/A", $Q1340, $AF1340), IF($AF1340="N/A", $T1340, $AM1340)), IF($AG1340="N/A", $T1340,$AG1340)))))))</f>
        <v>#VALUE!</v>
      </c>
      <c r="BZ1340" s="16" t="e">
        <f>IF(BH1340="R", $CA1340, IF(OR(BH1340="P", BH1340="T", BH1340="N"), 0, IF($C1340="DM", $T1340, IF(OR(BH1340="Y", BH1340="IR"),$AM1340,IF(BH1340="C", IF($BI1340="Y", IF($BA1340="C", IF($AF1340="N/A", $Q1340, $AF1340), IF($AF1340="N/A", $T1340, $AM1340)), IF($AG1340="N/A", $T1340,$AG1340)))))))</f>
        <v>#VALUE!</v>
      </c>
      <c r="CA1340" s="15" t="s">
        <v>75</v>
      </c>
      <c r="CB1340" s="16" t="e">
        <f>BZ1340</f>
        <v>#VALUE!</v>
      </c>
      <c r="CC1340" s="15" t="str">
        <f>IF(OR($BH1340="T", $BH1340="R"), 0, IF($BH1340="C", IF($BI1340="Y", IF($BA1340="C", 0, IF(AF1340="N/A", Q1340-T1340, AF1340-AG1340)), IF($AF1340="N/A", U1340, AH1340)), AN1340))</f>
        <v>N/A</v>
      </c>
      <c r="CD1340" s="15" t="str">
        <f>IF(OR($BH1340="T", $BH1340="R"), 0, IF($BH1340="C", IF($BI1340="Y", 0, IF($AF1340="N/A", V1340, AI1340)), AO1340))</f>
        <v>N/A</v>
      </c>
      <c r="CE1340" s="15" t="str">
        <f>IF(OR($BH1340="T", $BH1340="R"), 0, IF($BH1340="C", IF($BI1340="Y", 0, IF($AF1340="N/A", W1340, AJ1340)), AP1340))</f>
        <v>N/A</v>
      </c>
      <c r="CF1340" s="15" t="str">
        <f>IF(OR($BH1340="T", $BH1340="R"), 0, IF($BH1340="C", IF($BI1340="Y", 0, IF($AF1340="N/A", X1340, AK1340)), AQ1340))</f>
        <v>N/A</v>
      </c>
    </row>
    <row r="1341" spans="1:84" x14ac:dyDescent="0.25">
      <c r="A1341" s="14">
        <v>6318</v>
      </c>
      <c r="B1341" s="15"/>
      <c r="C1341" s="15"/>
      <c r="D1341" s="15"/>
      <c r="E1341" s="15" t="e">
        <f>VLOOKUP(B1341, 'Rookie Year'!$A$2:$B$55679,2,FALSE)</f>
        <v>#N/A</v>
      </c>
      <c r="F1341" s="15">
        <v>2024</v>
      </c>
      <c r="G1341" s="15" t="s">
        <v>42</v>
      </c>
      <c r="H1341" s="15"/>
      <c r="I1341" s="16"/>
      <c r="J1341" s="15"/>
      <c r="K1341" s="17">
        <f>IF(AND(G1341&lt;&gt;"N",R1341="N/A"), IF(I1341&lt;4, 0, 0.25),IF(I1341=1, IF(J1341=1,0.25, 0.25), IF(I1341&lt;13, 0.25, IF(I1341&lt;26, 0.4, IF(I1341&lt;51, 0.6, 0.75)))))</f>
        <v>0.25</v>
      </c>
      <c r="L1341" s="16">
        <f>I1341-M1341</f>
        <v>0</v>
      </c>
      <c r="M1341" s="16">
        <f>ROUNDUP(I1341*K1341,0)</f>
        <v>0</v>
      </c>
      <c r="N1341" s="16">
        <f>M1341*J1341</f>
        <v>0</v>
      </c>
      <c r="O1341" s="16">
        <v>0</v>
      </c>
      <c r="P1341" s="16">
        <v>0</v>
      </c>
      <c r="Q1341" s="16">
        <f>N1341-O1341-P1341</f>
        <v>0</v>
      </c>
      <c r="R1341" s="15" t="s">
        <v>75</v>
      </c>
      <c r="S1341" s="15">
        <f>IF(R1341="N/A", J1341-($B$1-F1341), J1341-($B$1-R1341))</f>
        <v>0</v>
      </c>
      <c r="T1341" s="16" t="str">
        <f>IF($S1341&lt;1, "N/A", $M1341)</f>
        <v>N/A</v>
      </c>
      <c r="U1341" s="16" t="str">
        <f>IF($S1341&lt;2, "N/A", $M1341)</f>
        <v>N/A</v>
      </c>
      <c r="V1341" s="16" t="str">
        <f>IF($S1341&lt;3, "N/A", $M1341)</f>
        <v>N/A</v>
      </c>
      <c r="W1341" s="16" t="str">
        <f>IF($S1341&lt;4, "N/A", $M1341)</f>
        <v>N/A</v>
      </c>
      <c r="X1341" s="16" t="str">
        <f>IF($S1341&lt;5, "N/A", $M1341)</f>
        <v>N/A</v>
      </c>
      <c r="Y1341" s="15" t="str">
        <f>IF(SUM(T1341:X1341)&lt;&gt;Q1341, "CHECK", "OK")</f>
        <v>OK</v>
      </c>
      <c r="Z1341" s="15" t="str">
        <f>IF(F1341=$B$1, "No", IF(S1341=1, "Yes", "No"))</f>
        <v>No</v>
      </c>
      <c r="AA1341" s="18" t="str">
        <f>IF(C1341="DM", "N/A", IF(Z1341="No","N/A",VLOOKUP(B1341,'Extension List'!$A$3:$R$1972,18,FALSE)))</f>
        <v>N/A</v>
      </c>
      <c r="AB1341" s="15" t="str">
        <f>IF(C1341="DM", "N/A", IF(Z1341="No","N/A",VLOOKUP(B1341,'Extension List'!$A$3:$T$1972,20,FALSE)))</f>
        <v>N/A</v>
      </c>
      <c r="AC1341" s="15" t="str">
        <f>IF(AA1341="N/A", "N/A", 0)</f>
        <v>N/A</v>
      </c>
      <c r="AD1341" s="16" t="str">
        <f>IF(AE1341="N/A", "N/A", AA1341-AE1341)</f>
        <v>N/A</v>
      </c>
      <c r="AE1341" s="16" t="str">
        <f>IF(AA1341="N/A", "N/A", IF(AC1341&gt;0, IF(AA1341&lt;13, ROUNDUP(0.25*AA1341,0), IF(AA1341&lt;26, ROUNDUP(0.4*AA1341,0), IF(AA1341&lt;51, ROUNDUP(0.6*AA1341,0), ROUNDUP(0.75*AA1341,0)))), "N/A"))</f>
        <v>N/A</v>
      </c>
      <c r="AF1341" s="16" t="str">
        <f>IF(AD1341="N/A","N/A", (AE1341*AC1341)+Q1341)</f>
        <v>N/A</v>
      </c>
      <c r="AG1341" s="16" t="str">
        <f>IF($AF1341="N/A", "N/A", "TBC")</f>
        <v>N/A</v>
      </c>
      <c r="AH1341" s="16" t="str">
        <f>IF($AF1341="N/A", "N/A", "TBC")</f>
        <v>N/A</v>
      </c>
      <c r="AI1341" s="16" t="str">
        <f>IF($AF1341="N/A","N/A",IF(AC1341&gt;1,"TBC","N/A"))</f>
        <v>N/A</v>
      </c>
      <c r="AJ1341" s="16" t="str">
        <f>IF($AF1341="N/A","N/A",IF(AC1341&gt;2,"TBC","N/A"))</f>
        <v>N/A</v>
      </c>
      <c r="AK1341" s="16" t="str">
        <f>IF($AF1341="N/A","N/A",IF(AC1341&gt;3,"TBC","N/A"))</f>
        <v>N/A</v>
      </c>
      <c r="AL1341" s="16" t="str">
        <f>IF(AC1341="N/A","N/A",IF(AC1341&gt;0,IF(SUM(AG1341:AK1341)&lt;&gt;AF1341,"CHECK","OK"),"N/A"))</f>
        <v>N/A</v>
      </c>
      <c r="AM1341" s="16" t="e">
        <f>IF(AD1341="N/A", L1341+T1341, L1341+AG1341)</f>
        <v>#VALUE!</v>
      </c>
      <c r="AN1341" s="16" t="str">
        <f>IF(AD1341="N/A", IF(U1341="N/A", "N/A", L1341+U1341), AD1341+AH1341)</f>
        <v>N/A</v>
      </c>
      <c r="AO1341" s="16" t="str">
        <f>IF(AD1341="N/A", IF(V1341="N/A", "N/A", L1341+V1341), IF(AI1341="N/A", "N/A", AD1341+AI1341))</f>
        <v>N/A</v>
      </c>
      <c r="AP1341" s="16" t="str">
        <f>IF(AD1341="N/A", IF(W1341="N/A", "N/A", L1341+W1341), IF(AJ1341="N/A", "N/A", AD1341+AJ1341))</f>
        <v>N/A</v>
      </c>
      <c r="AQ1341" s="16" t="str">
        <f>IF(AD1341="N/A", IF(X1341="N/A", "N/A", L1341+X1341), IF(AK1341="N/A", "N/A", AD1341+AK1341))</f>
        <v>N/A</v>
      </c>
      <c r="AR1341" s="15" t="s">
        <v>40</v>
      </c>
      <c r="AS1341" s="15" t="s">
        <v>40</v>
      </c>
      <c r="AT1341" s="15" t="s">
        <v>40</v>
      </c>
      <c r="AU1341" s="15" t="s">
        <v>40</v>
      </c>
      <c r="AV1341" s="15" t="s">
        <v>40</v>
      </c>
      <c r="AW1341" s="15" t="s">
        <v>40</v>
      </c>
      <c r="AX1341" s="15" t="s">
        <v>40</v>
      </c>
      <c r="AY1341" s="15" t="s">
        <v>40</v>
      </c>
      <c r="AZ1341" s="15" t="s">
        <v>40</v>
      </c>
      <c r="BA1341" s="15" t="s">
        <v>40</v>
      </c>
      <c r="BB1341" s="15" t="s">
        <v>40</v>
      </c>
      <c r="BC1341" s="15" t="s">
        <v>40</v>
      </c>
      <c r="BD1341" s="15" t="s">
        <v>40</v>
      </c>
      <c r="BE1341" s="15" t="s">
        <v>40</v>
      </c>
      <c r="BF1341" s="15" t="s">
        <v>40</v>
      </c>
      <c r="BG1341" s="15" t="s">
        <v>40</v>
      </c>
      <c r="BH1341" s="15" t="s">
        <v>40</v>
      </c>
      <c r="BJ1341" s="16" t="e">
        <f>IF(AR1341="R", $CA1341, IF(OR(AR1341="P", AR1341="T", AR1341="N"), 0, IF($C1341="DM", $T1341, IF(OR(AR1341="Y", AR1341="IR"),$AM1341,IF(AR1341="C", IF($BI1341="Y", IF($AF1341="N/A", $Q1341, $AF1341), IF($AG1341="N/A", $T1341,$AG1341)))))))</f>
        <v>#VALUE!</v>
      </c>
      <c r="BK1341" s="16" t="e">
        <f>IF(AS1341="R", $CA1341, IF(OR(AS1341="P", AS1341="T", AS1341="N"), 0, IF($C1341="DM", $T1341, IF(OR(AS1341="Y", AS1341="IR"),$AM1341,IF(AS1341="C", IF($BI1341="Y", IF($AF1341="N/A", $Q1341, $AF1341), IF($AG1341="N/A", $T1341,$AG1341)))))))</f>
        <v>#VALUE!</v>
      </c>
      <c r="BL1341" s="16" t="e">
        <f>IF(AT1341="R", $CA1341, IF(OR(AT1341="P", AT1341="T", AT1341="N"), 0, IF($C1341="DM", $T1341, IF(OR(AT1341="Y", AT1341="IR"),$AM1341,IF(AT1341="C", IF($BI1341="Y", IF($AF1341="N/A", $Q1341, $AF1341), IF($AG1341="N/A", $T1341,$AG1341)))))))</f>
        <v>#VALUE!</v>
      </c>
      <c r="BM1341" s="16" t="e">
        <f>IF(AU1341="R", $CA1341, IF(OR(AU1341="P", AU1341="T", AU1341="N"), 0, IF($C1341="DM", $T1341, IF(OR(AU1341="Y", AU1341="IR"),$AM1341,IF(AU1341="C", IF($BI1341="Y", IF($AF1341="N/A", $Q1341, $AF1341), IF($AG1341="N/A", $T1341,$AG1341)))))))</f>
        <v>#VALUE!</v>
      </c>
      <c r="BN1341" s="16" t="e">
        <f>IF(AV1341="R", $CA1341, IF(OR(AV1341="P", AV1341="T", AV1341="N"), 0, IF($C1341="DM", $T1341, IF(OR(AV1341="Y", AV1341="IR"),$AM1341,IF(AV1341="C", IF($BI1341="Y", IF($AF1341="N/A", $Q1341, $AF1341), IF($AG1341="N/A", $T1341,$AG1341)))))))</f>
        <v>#VALUE!</v>
      </c>
      <c r="BO1341" s="16" t="e">
        <f>IF(AW1341="R", $CA1341, IF(OR(AW1341="P", AW1341="T", AW1341="N"), 0, IF($C1341="DM", $T1341, IF(OR(AW1341="Y", AW1341="IR"),$AM1341,IF(AW1341="C", IF($BI1341="Y", IF($AF1341="N/A", $Q1341, $AF1341), IF($AG1341="N/A", $T1341,$AG1341)))))))</f>
        <v>#VALUE!</v>
      </c>
      <c r="BP1341" s="16" t="e">
        <f>IF(AX1341="R", $CA1341, IF(OR(AX1341="P", AX1341="T", AX1341="N"), 0, IF($C1341="DM", $T1341, IF(OR(AX1341="Y", AX1341="IR"),$AM1341,IF(AX1341="C", IF($BI1341="Y", IF($AF1341="N/A", $Q1341, $AF1341), IF($AG1341="N/A", $T1341,$AG1341)))))))</f>
        <v>#VALUE!</v>
      </c>
      <c r="BQ1341" s="16" t="e">
        <f>IF(AY1341="R", $CA1341, IF(OR(AY1341="P", AY1341="T", AY1341="N"), 0, IF($C1341="DM", $T1341, IF(OR(AY1341="Y", AY1341="IR"),$AM1341,IF(AY1341="C", IF($BI1341="Y", IF($AF1341="N/A", $Q1341, $AF1341), IF($AG1341="N/A", $T1341,$AG1341)))))))</f>
        <v>#VALUE!</v>
      </c>
      <c r="BR1341" s="16" t="e">
        <f>IF(AZ1341="R", $CA1341, IF(OR(AZ1341="P", AZ1341="T", AZ1341="N"), 0, IF($C1341="DM", $T1341, IF(OR(AZ1341="Y", AZ1341="IR"),$AM1341,IF(AZ1341="C", IF($BI1341="Y", IF($AF1341="N/A", $Q1341, $AF1341), IF($AG1341="N/A", $T1341,$AG1341)))))))</f>
        <v>#VALUE!</v>
      </c>
      <c r="BS1341" s="16" t="e">
        <f>IF(BA1341="R", $CA1341, IF(OR(BA1341="P", BA1341="T", BA1341="N"), 0, IF($C1341="DM", $T1341, IF(OR(BA1341="Y", BA1341="IR"),$AM1341,IF(BA1341="C", IF($BI1341="Y", IF($AF1341="N/A", $Q1341, $AF1341), IF($AG1341="N/A", $T1341,$AG1341)))))))</f>
        <v>#VALUE!</v>
      </c>
      <c r="BT1341" s="16" t="e">
        <f>IF(BB1341="R", $CA1341, IF(OR(BB1341="P", BB1341="T", BB1341="N"), 0, IF($C1341="DM", $T1341, IF(OR(BB1341="Y", BB1341="IR"),$AM1341,IF(BB1341="C", IF($BI1341="Y", IF($BA1341="C", IF($AF1341="N/A", $Q1341, $AF1341), IF($AF1341="N/A", $T1341, $AM1341)), IF($AG1341="N/A", $T1341,$AG1341)))))))</f>
        <v>#VALUE!</v>
      </c>
      <c r="BU1341" s="16" t="e">
        <f>IF(BC1341="R", $CA1341, IF(OR(BC1341="P", BC1341="T", BC1341="N"), 0, IF($C1341="DM", $T1341, IF(OR(BC1341="Y", BC1341="IR"),$AM1341,IF(BC1341="C", IF($BI1341="Y", IF($BA1341="C", IF($AF1341="N/A", $Q1341, $AF1341), IF($AF1341="N/A", $T1341, $AM1341)), IF($AG1341="N/A", $T1341,$AG1341)))))))</f>
        <v>#VALUE!</v>
      </c>
      <c r="BV1341" s="16" t="e">
        <f>IF(BD1341="R", $CA1341, IF(OR(BD1341="P", BD1341="T", BD1341="N"), 0, IF($C1341="DM", $T1341, IF(OR(BD1341="Y", BD1341="IR"),$AM1341,IF(BD1341="C", IF($BI1341="Y", IF($BA1341="C", IF($AF1341="N/A", $Q1341, $AF1341), IF($AF1341="N/A", $T1341, $AM1341)), IF($AG1341="N/A", $T1341,$AG1341)))))))</f>
        <v>#VALUE!</v>
      </c>
      <c r="BW1341" s="16" t="e">
        <f>IF(BE1341="R", $CA1341, IF(OR(BE1341="P", BE1341="T", BE1341="N"), 0, IF($C1341="DM", $T1341, IF(OR(BE1341="Y", BE1341="IR"),$AM1341,IF(BE1341="C", IF($BI1341="Y", IF($BA1341="C", IF($AF1341="N/A", $Q1341, $AF1341), IF($AF1341="N/A", $T1341, $AM1341)), IF($AG1341="N/A", $T1341,$AG1341)))))))</f>
        <v>#VALUE!</v>
      </c>
      <c r="BX1341" s="16" t="e">
        <f>IF(BF1341="R", $CA1341, IF(OR(BF1341="P", BF1341="T", BF1341="N"), 0, IF($C1341="DM", $T1341, IF(OR(BF1341="Y", BF1341="IR"),$AM1341,IF(BF1341="C", IF($BI1341="Y", IF($BA1341="C", IF($AF1341="N/A", $Q1341, $AF1341), IF($AF1341="N/A", $T1341, $AM1341)), IF($AG1341="N/A", $T1341,$AG1341)))))))</f>
        <v>#VALUE!</v>
      </c>
      <c r="BY1341" s="16" t="e">
        <f>IF(BG1341="R", $CA1341, IF(OR(BG1341="P", BG1341="T", BG1341="N"), 0, IF($C1341="DM", $T1341, IF(OR(BG1341="Y", BG1341="IR"),$AM1341,IF(BG1341="C", IF($BI1341="Y", IF($BA1341="C", IF($AF1341="N/A", $Q1341, $AF1341), IF($AF1341="N/A", $T1341, $AM1341)), IF($AG1341="N/A", $T1341,$AG1341)))))))</f>
        <v>#VALUE!</v>
      </c>
      <c r="BZ1341" s="16" t="e">
        <f>IF(BH1341="R", $CA1341, IF(OR(BH1341="P", BH1341="T", BH1341="N"), 0, IF($C1341="DM", $T1341, IF(OR(BH1341="Y", BH1341="IR"),$AM1341,IF(BH1341="C", IF($BI1341="Y", IF($BA1341="C", IF($AF1341="N/A", $Q1341, $AF1341), IF($AF1341="N/A", $T1341, $AM1341)), IF($AG1341="N/A", $T1341,$AG1341)))))))</f>
        <v>#VALUE!</v>
      </c>
      <c r="CA1341" s="15" t="s">
        <v>75</v>
      </c>
      <c r="CB1341" s="16" t="e">
        <f>BZ1341</f>
        <v>#VALUE!</v>
      </c>
      <c r="CC1341" s="15" t="str">
        <f>IF(OR($BH1341="T", $BH1341="R"), 0, IF($BH1341="C", IF($BI1341="Y", IF($BA1341="C", 0, IF(AF1341="N/A", Q1341-T1341, AF1341-AG1341)), IF($AF1341="N/A", U1341, AH1341)), AN1341))</f>
        <v>N/A</v>
      </c>
      <c r="CD1341" s="15" t="str">
        <f>IF(OR($BH1341="T", $BH1341="R"), 0, IF($BH1341="C", IF($BI1341="Y", 0, IF($AF1341="N/A", V1341, AI1341)), AO1341))</f>
        <v>N/A</v>
      </c>
      <c r="CE1341" s="15" t="str">
        <f>IF(OR($BH1341="T", $BH1341="R"), 0, IF($BH1341="C", IF($BI1341="Y", 0, IF($AF1341="N/A", W1341, AJ1341)), AP1341))</f>
        <v>N/A</v>
      </c>
      <c r="CF1341" s="15" t="str">
        <f>IF(OR($BH1341="T", $BH1341="R"), 0, IF($BH1341="C", IF($BI1341="Y", 0, IF($AF1341="N/A", X1341, AK1341)), AQ1341))</f>
        <v>N/A</v>
      </c>
    </row>
    <row r="1342" spans="1:84" x14ac:dyDescent="0.25">
      <c r="A1342" s="14">
        <v>6319</v>
      </c>
      <c r="B1342" s="15"/>
      <c r="C1342" s="15"/>
      <c r="D1342" s="15"/>
      <c r="E1342" s="15" t="e">
        <f>VLOOKUP(B1342, 'Rookie Year'!$A$2:$B$55679,2,FALSE)</f>
        <v>#N/A</v>
      </c>
      <c r="F1342" s="15">
        <v>2024</v>
      </c>
      <c r="G1342" s="15" t="s">
        <v>42</v>
      </c>
      <c r="H1342" s="15"/>
      <c r="I1342" s="16"/>
      <c r="J1342" s="15"/>
      <c r="K1342" s="17">
        <f>IF(AND(G1342&lt;&gt;"N",R1342="N/A"), IF(I1342&lt;4, 0, 0.25),IF(I1342=1, IF(J1342=1,0.25, 0.25), IF(I1342&lt;13, 0.25, IF(I1342&lt;26, 0.4, IF(I1342&lt;51, 0.6, 0.75)))))</f>
        <v>0.25</v>
      </c>
      <c r="L1342" s="16">
        <f>I1342-M1342</f>
        <v>0</v>
      </c>
      <c r="M1342" s="16">
        <f>ROUNDUP(I1342*K1342,0)</f>
        <v>0</v>
      </c>
      <c r="N1342" s="16">
        <f>M1342*J1342</f>
        <v>0</v>
      </c>
      <c r="O1342" s="16">
        <v>0</v>
      </c>
      <c r="P1342" s="16">
        <v>0</v>
      </c>
      <c r="Q1342" s="16">
        <f>N1342-O1342-P1342</f>
        <v>0</v>
      </c>
      <c r="R1342" s="15" t="s">
        <v>75</v>
      </c>
      <c r="S1342" s="15">
        <f>IF(R1342="N/A", J1342-($B$1-F1342), J1342-($B$1-R1342))</f>
        <v>0</v>
      </c>
      <c r="T1342" s="16" t="str">
        <f>IF($S1342&lt;1, "N/A", $M1342)</f>
        <v>N/A</v>
      </c>
      <c r="U1342" s="16" t="str">
        <f>IF($S1342&lt;2, "N/A", $M1342)</f>
        <v>N/A</v>
      </c>
      <c r="V1342" s="16" t="str">
        <f>IF($S1342&lt;3, "N/A", $M1342)</f>
        <v>N/A</v>
      </c>
      <c r="W1342" s="16" t="str">
        <f>IF($S1342&lt;4, "N/A", $M1342)</f>
        <v>N/A</v>
      </c>
      <c r="X1342" s="16" t="str">
        <f>IF($S1342&lt;5, "N/A", $M1342)</f>
        <v>N/A</v>
      </c>
      <c r="Y1342" s="15" t="str">
        <f>IF(SUM(T1342:X1342)&lt;&gt;Q1342, "CHECK", "OK")</f>
        <v>OK</v>
      </c>
      <c r="Z1342" s="15" t="str">
        <f>IF(F1342=$B$1, "No", IF(S1342=1, "Yes", "No"))</f>
        <v>No</v>
      </c>
      <c r="AA1342" s="18" t="str">
        <f>IF(C1342="DM", "N/A", IF(Z1342="No","N/A",VLOOKUP(B1342,'Extension List'!$A$3:$R$1972,18,FALSE)))</f>
        <v>N/A</v>
      </c>
      <c r="AB1342" s="15" t="str">
        <f>IF(C1342="DM", "N/A", IF(Z1342="No","N/A",VLOOKUP(B1342,'Extension List'!$A$3:$T$1972,20,FALSE)))</f>
        <v>N/A</v>
      </c>
      <c r="AC1342" s="15" t="str">
        <f>IF(AA1342="N/A", "N/A", 0)</f>
        <v>N/A</v>
      </c>
      <c r="AD1342" s="16" t="str">
        <f>IF(AE1342="N/A", "N/A", AA1342-AE1342)</f>
        <v>N/A</v>
      </c>
      <c r="AE1342" s="16" t="str">
        <f>IF(AA1342="N/A", "N/A", IF(AC1342&gt;0, IF(AA1342&lt;13, ROUNDUP(0.25*AA1342,0), IF(AA1342&lt;26, ROUNDUP(0.4*AA1342,0), IF(AA1342&lt;51, ROUNDUP(0.6*AA1342,0), ROUNDUP(0.75*AA1342,0)))), "N/A"))</f>
        <v>N/A</v>
      </c>
      <c r="AF1342" s="16" t="str">
        <f>IF(AD1342="N/A","N/A", (AE1342*AC1342)+Q1342)</f>
        <v>N/A</v>
      </c>
      <c r="AG1342" s="16" t="str">
        <f>IF($AF1342="N/A", "N/A", "TBC")</f>
        <v>N/A</v>
      </c>
      <c r="AH1342" s="16" t="str">
        <f>IF($AF1342="N/A", "N/A", "TBC")</f>
        <v>N/A</v>
      </c>
      <c r="AI1342" s="16" t="str">
        <f>IF($AF1342="N/A","N/A",IF(AC1342&gt;1,"TBC","N/A"))</f>
        <v>N/A</v>
      </c>
      <c r="AJ1342" s="16" t="str">
        <f>IF($AF1342="N/A","N/A",IF(AC1342&gt;2,"TBC","N/A"))</f>
        <v>N/A</v>
      </c>
      <c r="AK1342" s="16" t="str">
        <f>IF($AF1342="N/A","N/A",IF(AC1342&gt;3,"TBC","N/A"))</f>
        <v>N/A</v>
      </c>
      <c r="AL1342" s="16" t="str">
        <f>IF(AC1342="N/A","N/A",IF(AC1342&gt;0,IF(SUM(AG1342:AK1342)&lt;&gt;AF1342,"CHECK","OK"),"N/A"))</f>
        <v>N/A</v>
      </c>
      <c r="AM1342" s="16" t="e">
        <f>IF(AD1342="N/A", L1342+T1342, L1342+AG1342)</f>
        <v>#VALUE!</v>
      </c>
      <c r="AN1342" s="16" t="str">
        <f>IF(AD1342="N/A", IF(U1342="N/A", "N/A", L1342+U1342), AD1342+AH1342)</f>
        <v>N/A</v>
      </c>
      <c r="AO1342" s="16" t="str">
        <f>IF(AD1342="N/A", IF(V1342="N/A", "N/A", L1342+V1342), IF(AI1342="N/A", "N/A", AD1342+AI1342))</f>
        <v>N/A</v>
      </c>
      <c r="AP1342" s="16" t="str">
        <f>IF(AD1342="N/A", IF(W1342="N/A", "N/A", L1342+W1342), IF(AJ1342="N/A", "N/A", AD1342+AJ1342))</f>
        <v>N/A</v>
      </c>
      <c r="AQ1342" s="16" t="str">
        <f>IF(AD1342="N/A", IF(X1342="N/A", "N/A", L1342+X1342), IF(AK1342="N/A", "N/A", AD1342+AK1342))</f>
        <v>N/A</v>
      </c>
      <c r="AR1342" s="15" t="s">
        <v>40</v>
      </c>
      <c r="AS1342" s="15" t="s">
        <v>40</v>
      </c>
      <c r="AT1342" s="15" t="s">
        <v>40</v>
      </c>
      <c r="AU1342" s="15" t="s">
        <v>40</v>
      </c>
      <c r="AV1342" s="15" t="s">
        <v>40</v>
      </c>
      <c r="AW1342" s="15" t="s">
        <v>40</v>
      </c>
      <c r="AX1342" s="15" t="s">
        <v>40</v>
      </c>
      <c r="AY1342" s="15" t="s">
        <v>40</v>
      </c>
      <c r="AZ1342" s="15" t="s">
        <v>40</v>
      </c>
      <c r="BA1342" s="15" t="s">
        <v>40</v>
      </c>
      <c r="BB1342" s="15" t="s">
        <v>40</v>
      </c>
      <c r="BC1342" s="15" t="s">
        <v>40</v>
      </c>
      <c r="BD1342" s="15" t="s">
        <v>40</v>
      </c>
      <c r="BE1342" s="15" t="s">
        <v>40</v>
      </c>
      <c r="BF1342" s="15" t="s">
        <v>40</v>
      </c>
      <c r="BG1342" s="15" t="s">
        <v>40</v>
      </c>
      <c r="BH1342" s="15" t="s">
        <v>40</v>
      </c>
      <c r="BJ1342" s="16" t="e">
        <f>IF(AR1342="R", $CA1342, IF(OR(AR1342="P", AR1342="T", AR1342="N"), 0, IF($C1342="DM", $T1342, IF(OR(AR1342="Y", AR1342="IR"),$AM1342,IF(AR1342="C", IF($BI1342="Y", IF($AF1342="N/A", $Q1342, $AF1342), IF($AG1342="N/A", $T1342,$AG1342)))))))</f>
        <v>#VALUE!</v>
      </c>
      <c r="BK1342" s="16" t="e">
        <f>IF(AS1342="R", $CA1342, IF(OR(AS1342="P", AS1342="T", AS1342="N"), 0, IF($C1342="DM", $T1342, IF(OR(AS1342="Y", AS1342="IR"),$AM1342,IF(AS1342="C", IF($BI1342="Y", IF($AF1342="N/A", $Q1342, $AF1342), IF($AG1342="N/A", $T1342,$AG1342)))))))</f>
        <v>#VALUE!</v>
      </c>
      <c r="BL1342" s="16" t="e">
        <f>IF(AT1342="R", $CA1342, IF(OR(AT1342="P", AT1342="T", AT1342="N"), 0, IF($C1342="DM", $T1342, IF(OR(AT1342="Y", AT1342="IR"),$AM1342,IF(AT1342="C", IF($BI1342="Y", IF($AF1342="N/A", $Q1342, $AF1342), IF($AG1342="N/A", $T1342,$AG1342)))))))</f>
        <v>#VALUE!</v>
      </c>
      <c r="BM1342" s="16" t="e">
        <f>IF(AU1342="R", $CA1342, IF(OR(AU1342="P", AU1342="T", AU1342="N"), 0, IF($C1342="DM", $T1342, IF(OR(AU1342="Y", AU1342="IR"),$AM1342,IF(AU1342="C", IF($BI1342="Y", IF($AF1342="N/A", $Q1342, $AF1342), IF($AG1342="N/A", $T1342,$AG1342)))))))</f>
        <v>#VALUE!</v>
      </c>
      <c r="BN1342" s="16" t="e">
        <f>IF(AV1342="R", $CA1342, IF(OR(AV1342="P", AV1342="T", AV1342="N"), 0, IF($C1342="DM", $T1342, IF(OR(AV1342="Y", AV1342="IR"),$AM1342,IF(AV1342="C", IF($BI1342="Y", IF($AF1342="N/A", $Q1342, $AF1342), IF($AG1342="N/A", $T1342,$AG1342)))))))</f>
        <v>#VALUE!</v>
      </c>
      <c r="BO1342" s="16" t="e">
        <f>IF(AW1342="R", $CA1342, IF(OR(AW1342="P", AW1342="T", AW1342="N"), 0, IF($C1342="DM", $T1342, IF(OR(AW1342="Y", AW1342="IR"),$AM1342,IF(AW1342="C", IF($BI1342="Y", IF($AF1342="N/A", $Q1342, $AF1342), IF($AG1342="N/A", $T1342,$AG1342)))))))</f>
        <v>#VALUE!</v>
      </c>
      <c r="BP1342" s="16" t="e">
        <f>IF(AX1342="R", $CA1342, IF(OR(AX1342="P", AX1342="T", AX1342="N"), 0, IF($C1342="DM", $T1342, IF(OR(AX1342="Y", AX1342="IR"),$AM1342,IF(AX1342="C", IF($BI1342="Y", IF($AF1342="N/A", $Q1342, $AF1342), IF($AG1342="N/A", $T1342,$AG1342)))))))</f>
        <v>#VALUE!</v>
      </c>
      <c r="BQ1342" s="16" t="e">
        <f>IF(AY1342="R", $CA1342, IF(OR(AY1342="P", AY1342="T", AY1342="N"), 0, IF($C1342="DM", $T1342, IF(OR(AY1342="Y", AY1342="IR"),$AM1342,IF(AY1342="C", IF($BI1342="Y", IF($AF1342="N/A", $Q1342, $AF1342), IF($AG1342="N/A", $T1342,$AG1342)))))))</f>
        <v>#VALUE!</v>
      </c>
      <c r="BR1342" s="16" t="e">
        <f>IF(AZ1342="R", $CA1342, IF(OR(AZ1342="P", AZ1342="T", AZ1342="N"), 0, IF($C1342="DM", $T1342, IF(OR(AZ1342="Y", AZ1342="IR"),$AM1342,IF(AZ1342="C", IF($BI1342="Y", IF($AF1342="N/A", $Q1342, $AF1342), IF($AG1342="N/A", $T1342,$AG1342)))))))</f>
        <v>#VALUE!</v>
      </c>
      <c r="BS1342" s="16" t="e">
        <f>IF(BA1342="R", $CA1342, IF(OR(BA1342="P", BA1342="T", BA1342="N"), 0, IF($C1342="DM", $T1342, IF(OR(BA1342="Y", BA1342="IR"),$AM1342,IF(BA1342="C", IF($BI1342="Y", IF($AF1342="N/A", $Q1342, $AF1342), IF($AG1342="N/A", $T1342,$AG1342)))))))</f>
        <v>#VALUE!</v>
      </c>
      <c r="BT1342" s="16" t="e">
        <f>IF(BB1342="R", $CA1342, IF(OR(BB1342="P", BB1342="T", BB1342="N"), 0, IF($C1342="DM", $T1342, IF(OR(BB1342="Y", BB1342="IR"),$AM1342,IF(BB1342="C", IF($BI1342="Y", IF($BA1342="C", IF($AF1342="N/A", $Q1342, $AF1342), IF($AF1342="N/A", $T1342, $AM1342)), IF($AG1342="N/A", $T1342,$AG1342)))))))</f>
        <v>#VALUE!</v>
      </c>
      <c r="BU1342" s="16" t="e">
        <f>IF(BC1342="R", $CA1342, IF(OR(BC1342="P", BC1342="T", BC1342="N"), 0, IF($C1342="DM", $T1342, IF(OR(BC1342="Y", BC1342="IR"),$AM1342,IF(BC1342="C", IF($BI1342="Y", IF($BA1342="C", IF($AF1342="N/A", $Q1342, $AF1342), IF($AF1342="N/A", $T1342, $AM1342)), IF($AG1342="N/A", $T1342,$AG1342)))))))</f>
        <v>#VALUE!</v>
      </c>
      <c r="BV1342" s="16" t="e">
        <f>IF(BD1342="R", $CA1342, IF(OR(BD1342="P", BD1342="T", BD1342="N"), 0, IF($C1342="DM", $T1342, IF(OR(BD1342="Y", BD1342="IR"),$AM1342,IF(BD1342="C", IF($BI1342="Y", IF($BA1342="C", IF($AF1342="N/A", $Q1342, $AF1342), IF($AF1342="N/A", $T1342, $AM1342)), IF($AG1342="N/A", $T1342,$AG1342)))))))</f>
        <v>#VALUE!</v>
      </c>
      <c r="BW1342" s="16" t="e">
        <f>IF(BE1342="R", $CA1342, IF(OR(BE1342="P", BE1342="T", BE1342="N"), 0, IF($C1342="DM", $T1342, IF(OR(BE1342="Y", BE1342="IR"),$AM1342,IF(BE1342="C", IF($BI1342="Y", IF($BA1342="C", IF($AF1342="N/A", $Q1342, $AF1342), IF($AF1342="N/A", $T1342, $AM1342)), IF($AG1342="N/A", $T1342,$AG1342)))))))</f>
        <v>#VALUE!</v>
      </c>
      <c r="BX1342" s="16" t="e">
        <f>IF(BF1342="R", $CA1342, IF(OR(BF1342="P", BF1342="T", BF1342="N"), 0, IF($C1342="DM", $T1342, IF(OR(BF1342="Y", BF1342="IR"),$AM1342,IF(BF1342="C", IF($BI1342="Y", IF($BA1342="C", IF($AF1342="N/A", $Q1342, $AF1342), IF($AF1342="N/A", $T1342, $AM1342)), IF($AG1342="N/A", $T1342,$AG1342)))))))</f>
        <v>#VALUE!</v>
      </c>
      <c r="BY1342" s="16" t="e">
        <f>IF(BG1342="R", $CA1342, IF(OR(BG1342="P", BG1342="T", BG1342="N"), 0, IF($C1342="DM", $T1342, IF(OR(BG1342="Y", BG1342="IR"),$AM1342,IF(BG1342="C", IF($BI1342="Y", IF($BA1342="C", IF($AF1342="N/A", $Q1342, $AF1342), IF($AF1342="N/A", $T1342, $AM1342)), IF($AG1342="N/A", $T1342,$AG1342)))))))</f>
        <v>#VALUE!</v>
      </c>
      <c r="BZ1342" s="16" t="e">
        <f>IF(BH1342="R", $CA1342, IF(OR(BH1342="P", BH1342="T", BH1342="N"), 0, IF($C1342="DM", $T1342, IF(OR(BH1342="Y", BH1342="IR"),$AM1342,IF(BH1342="C", IF($BI1342="Y", IF($BA1342="C", IF($AF1342="N/A", $Q1342, $AF1342), IF($AF1342="N/A", $T1342, $AM1342)), IF($AG1342="N/A", $T1342,$AG1342)))))))</f>
        <v>#VALUE!</v>
      </c>
      <c r="CA1342" s="15" t="s">
        <v>75</v>
      </c>
      <c r="CB1342" s="16" t="e">
        <f>BZ1342</f>
        <v>#VALUE!</v>
      </c>
      <c r="CC1342" s="15" t="str">
        <f>IF(OR($BH1342="T", $BH1342="R"), 0, IF($BH1342="C", IF($BI1342="Y", IF($BA1342="C", 0, IF(AF1342="N/A", Q1342-T1342, AF1342-AG1342)), IF($AF1342="N/A", U1342, AH1342)), AN1342))</f>
        <v>N/A</v>
      </c>
      <c r="CD1342" s="15" t="str">
        <f>IF(OR($BH1342="T", $BH1342="R"), 0, IF($BH1342="C", IF($BI1342="Y", 0, IF($AF1342="N/A", V1342, AI1342)), AO1342))</f>
        <v>N/A</v>
      </c>
      <c r="CE1342" s="15" t="str">
        <f>IF(OR($BH1342="T", $BH1342="R"), 0, IF($BH1342="C", IF($BI1342="Y", 0, IF($AF1342="N/A", W1342, AJ1342)), AP1342))</f>
        <v>N/A</v>
      </c>
      <c r="CF1342" s="15" t="str">
        <f>IF(OR($BH1342="T", $BH1342="R"), 0, IF($BH1342="C", IF($BI1342="Y", 0, IF($AF1342="N/A", X1342, AK1342)), AQ1342))</f>
        <v>N/A</v>
      </c>
    </row>
    <row r="1343" spans="1:84" x14ac:dyDescent="0.25">
      <c r="A1343" s="14">
        <v>6320</v>
      </c>
      <c r="B1343" s="15"/>
      <c r="C1343" s="15"/>
      <c r="D1343" s="15"/>
      <c r="E1343" s="15" t="e">
        <f>VLOOKUP(B1343, 'Rookie Year'!$A$2:$B$55679,2,FALSE)</f>
        <v>#N/A</v>
      </c>
      <c r="F1343" s="15">
        <v>2024</v>
      </c>
      <c r="G1343" s="15" t="s">
        <v>42</v>
      </c>
      <c r="H1343" s="15"/>
      <c r="I1343" s="16"/>
      <c r="J1343" s="15"/>
      <c r="K1343" s="17">
        <f>IF(AND(G1343&lt;&gt;"N",R1343="N/A"), IF(I1343&lt;4, 0, 0.25),IF(I1343=1, IF(J1343=1,0.25, 0.25), IF(I1343&lt;13, 0.25, IF(I1343&lt;26, 0.4, IF(I1343&lt;51, 0.6, 0.75)))))</f>
        <v>0.25</v>
      </c>
      <c r="L1343" s="16">
        <f>I1343-M1343</f>
        <v>0</v>
      </c>
      <c r="M1343" s="16">
        <f>ROUNDUP(I1343*K1343,0)</f>
        <v>0</v>
      </c>
      <c r="N1343" s="16">
        <f>M1343*J1343</f>
        <v>0</v>
      </c>
      <c r="O1343" s="16">
        <v>0</v>
      </c>
      <c r="P1343" s="16">
        <v>0</v>
      </c>
      <c r="Q1343" s="16">
        <f>N1343-O1343-P1343</f>
        <v>0</v>
      </c>
      <c r="R1343" s="15" t="s">
        <v>75</v>
      </c>
      <c r="S1343" s="15">
        <f>IF(R1343="N/A", J1343-($B$1-F1343), J1343-($B$1-R1343))</f>
        <v>0</v>
      </c>
      <c r="T1343" s="16" t="str">
        <f>IF($S1343&lt;1, "N/A", $M1343)</f>
        <v>N/A</v>
      </c>
      <c r="U1343" s="16" t="str">
        <f>IF($S1343&lt;2, "N/A", $M1343)</f>
        <v>N/A</v>
      </c>
      <c r="V1343" s="16" t="str">
        <f>IF($S1343&lt;3, "N/A", $M1343)</f>
        <v>N/A</v>
      </c>
      <c r="W1343" s="16" t="str">
        <f>IF($S1343&lt;4, "N/A", $M1343)</f>
        <v>N/A</v>
      </c>
      <c r="X1343" s="16" t="str">
        <f>IF($S1343&lt;5, "N/A", $M1343)</f>
        <v>N/A</v>
      </c>
      <c r="Y1343" s="15" t="str">
        <f>IF(SUM(T1343:X1343)&lt;&gt;Q1343, "CHECK", "OK")</f>
        <v>OK</v>
      </c>
      <c r="Z1343" s="15" t="str">
        <f>IF(F1343=$B$1, "No", IF(S1343=1, "Yes", "No"))</f>
        <v>No</v>
      </c>
      <c r="AA1343" s="18" t="str">
        <f>IF(C1343="DM", "N/A", IF(Z1343="No","N/A",VLOOKUP(B1343,'Extension List'!$A$3:$R$1972,18,FALSE)))</f>
        <v>N/A</v>
      </c>
      <c r="AB1343" s="15" t="str">
        <f>IF(C1343="DM", "N/A", IF(Z1343="No","N/A",VLOOKUP(B1343,'Extension List'!$A$3:$T$1972,20,FALSE)))</f>
        <v>N/A</v>
      </c>
      <c r="AC1343" s="15" t="str">
        <f>IF(AA1343="N/A", "N/A", 0)</f>
        <v>N/A</v>
      </c>
      <c r="AD1343" s="16" t="str">
        <f>IF(AE1343="N/A", "N/A", AA1343-AE1343)</f>
        <v>N/A</v>
      </c>
      <c r="AE1343" s="16" t="str">
        <f>IF(AA1343="N/A", "N/A", IF(AC1343&gt;0, IF(AA1343&lt;13, ROUNDUP(0.25*AA1343,0), IF(AA1343&lt;26, ROUNDUP(0.4*AA1343,0), IF(AA1343&lt;51, ROUNDUP(0.6*AA1343,0), ROUNDUP(0.75*AA1343,0)))), "N/A"))</f>
        <v>N/A</v>
      </c>
      <c r="AF1343" s="16" t="str">
        <f>IF(AD1343="N/A","N/A", (AE1343*AC1343)+Q1343)</f>
        <v>N/A</v>
      </c>
      <c r="AG1343" s="16" t="str">
        <f>IF($AF1343="N/A", "N/A", "TBC")</f>
        <v>N/A</v>
      </c>
      <c r="AH1343" s="16" t="str">
        <f>IF($AF1343="N/A", "N/A", "TBC")</f>
        <v>N/A</v>
      </c>
      <c r="AI1343" s="16" t="str">
        <f>IF($AF1343="N/A","N/A",IF(AC1343&gt;1,"TBC","N/A"))</f>
        <v>N/A</v>
      </c>
      <c r="AJ1343" s="16" t="str">
        <f>IF($AF1343="N/A","N/A",IF(AC1343&gt;2,"TBC","N/A"))</f>
        <v>N/A</v>
      </c>
      <c r="AK1343" s="16" t="str">
        <f>IF($AF1343="N/A","N/A",IF(AC1343&gt;3,"TBC","N/A"))</f>
        <v>N/A</v>
      </c>
      <c r="AL1343" s="16" t="str">
        <f>IF(AC1343="N/A","N/A",IF(AC1343&gt;0,IF(SUM(AG1343:AK1343)&lt;&gt;AF1343,"CHECK","OK"),"N/A"))</f>
        <v>N/A</v>
      </c>
      <c r="AM1343" s="16" t="e">
        <f>IF(AD1343="N/A", L1343+T1343, L1343+AG1343)</f>
        <v>#VALUE!</v>
      </c>
      <c r="AN1343" s="16" t="str">
        <f>IF(AD1343="N/A", IF(U1343="N/A", "N/A", L1343+U1343), AD1343+AH1343)</f>
        <v>N/A</v>
      </c>
      <c r="AO1343" s="16" t="str">
        <f>IF(AD1343="N/A", IF(V1343="N/A", "N/A", L1343+V1343), IF(AI1343="N/A", "N/A", AD1343+AI1343))</f>
        <v>N/A</v>
      </c>
      <c r="AP1343" s="16" t="str">
        <f>IF(AD1343="N/A", IF(W1343="N/A", "N/A", L1343+W1343), IF(AJ1343="N/A", "N/A", AD1343+AJ1343))</f>
        <v>N/A</v>
      </c>
      <c r="AQ1343" s="16" t="str">
        <f>IF(AD1343="N/A", IF(X1343="N/A", "N/A", L1343+X1343), IF(AK1343="N/A", "N/A", AD1343+AK1343))</f>
        <v>N/A</v>
      </c>
      <c r="AR1343" s="15" t="s">
        <v>40</v>
      </c>
      <c r="AS1343" s="15" t="s">
        <v>40</v>
      </c>
      <c r="AT1343" s="15" t="s">
        <v>40</v>
      </c>
      <c r="AU1343" s="15" t="s">
        <v>40</v>
      </c>
      <c r="AV1343" s="15" t="s">
        <v>40</v>
      </c>
      <c r="AW1343" s="15" t="s">
        <v>40</v>
      </c>
      <c r="AX1343" s="15" t="s">
        <v>40</v>
      </c>
      <c r="AY1343" s="15" t="s">
        <v>40</v>
      </c>
      <c r="AZ1343" s="15" t="s">
        <v>40</v>
      </c>
      <c r="BA1343" s="15" t="s">
        <v>40</v>
      </c>
      <c r="BB1343" s="15" t="s">
        <v>40</v>
      </c>
      <c r="BC1343" s="15" t="s">
        <v>40</v>
      </c>
      <c r="BD1343" s="15" t="s">
        <v>40</v>
      </c>
      <c r="BE1343" s="15" t="s">
        <v>40</v>
      </c>
      <c r="BF1343" s="15" t="s">
        <v>40</v>
      </c>
      <c r="BG1343" s="15" t="s">
        <v>40</v>
      </c>
      <c r="BH1343" s="15" t="s">
        <v>40</v>
      </c>
      <c r="BJ1343" s="16" t="e">
        <f>IF(AR1343="R", $CA1343, IF(OR(AR1343="P", AR1343="T", AR1343="N"), 0, IF($C1343="DM", $T1343, IF(OR(AR1343="Y", AR1343="IR"),$AM1343,IF(AR1343="C", IF($BI1343="Y", IF($AF1343="N/A", $Q1343, $AF1343), IF($AG1343="N/A", $T1343,$AG1343)))))))</f>
        <v>#VALUE!</v>
      </c>
      <c r="BK1343" s="16" t="e">
        <f>IF(AS1343="R", $CA1343, IF(OR(AS1343="P", AS1343="T", AS1343="N"), 0, IF($C1343="DM", $T1343, IF(OR(AS1343="Y", AS1343="IR"),$AM1343,IF(AS1343="C", IF($BI1343="Y", IF($AF1343="N/A", $Q1343, $AF1343), IF($AG1343="N/A", $T1343,$AG1343)))))))</f>
        <v>#VALUE!</v>
      </c>
      <c r="BL1343" s="16" t="e">
        <f>IF(AT1343="R", $CA1343, IF(OR(AT1343="P", AT1343="T", AT1343="N"), 0, IF($C1343="DM", $T1343, IF(OR(AT1343="Y", AT1343="IR"),$AM1343,IF(AT1343="C", IF($BI1343="Y", IF($AF1343="N/A", $Q1343, $AF1343), IF($AG1343="N/A", $T1343,$AG1343)))))))</f>
        <v>#VALUE!</v>
      </c>
      <c r="BM1343" s="16" t="e">
        <f>IF(AU1343="R", $CA1343, IF(OR(AU1343="P", AU1343="T", AU1343="N"), 0, IF($C1343="DM", $T1343, IF(OR(AU1343="Y", AU1343="IR"),$AM1343,IF(AU1343="C", IF($BI1343="Y", IF($AF1343="N/A", $Q1343, $AF1343), IF($AG1343="N/A", $T1343,$AG1343)))))))</f>
        <v>#VALUE!</v>
      </c>
      <c r="BN1343" s="16" t="e">
        <f>IF(AV1343="R", $CA1343, IF(OR(AV1343="P", AV1343="T", AV1343="N"), 0, IF($C1343="DM", $T1343, IF(OR(AV1343="Y", AV1343="IR"),$AM1343,IF(AV1343="C", IF($BI1343="Y", IF($AF1343="N/A", $Q1343, $AF1343), IF($AG1343="N/A", $T1343,$AG1343)))))))</f>
        <v>#VALUE!</v>
      </c>
      <c r="BO1343" s="16" t="e">
        <f>IF(AW1343="R", $CA1343, IF(OR(AW1343="P", AW1343="T", AW1343="N"), 0, IF($C1343="DM", $T1343, IF(OR(AW1343="Y", AW1343="IR"),$AM1343,IF(AW1343="C", IF($BI1343="Y", IF($AF1343="N/A", $Q1343, $AF1343), IF($AG1343="N/A", $T1343,$AG1343)))))))</f>
        <v>#VALUE!</v>
      </c>
      <c r="BP1343" s="16" t="e">
        <f>IF(AX1343="R", $CA1343, IF(OR(AX1343="P", AX1343="T", AX1343="N"), 0, IF($C1343="DM", $T1343, IF(OR(AX1343="Y", AX1343="IR"),$AM1343,IF(AX1343="C", IF($BI1343="Y", IF($AF1343="N/A", $Q1343, $AF1343), IF($AG1343="N/A", $T1343,$AG1343)))))))</f>
        <v>#VALUE!</v>
      </c>
      <c r="BQ1343" s="16" t="e">
        <f>IF(AY1343="R", $CA1343, IF(OR(AY1343="P", AY1343="T", AY1343="N"), 0, IF($C1343="DM", $T1343, IF(OR(AY1343="Y", AY1343="IR"),$AM1343,IF(AY1343="C", IF($BI1343="Y", IF($AF1343="N/A", $Q1343, $AF1343), IF($AG1343="N/A", $T1343,$AG1343)))))))</f>
        <v>#VALUE!</v>
      </c>
      <c r="BR1343" s="16" t="e">
        <f>IF(AZ1343="R", $CA1343, IF(OR(AZ1343="P", AZ1343="T", AZ1343="N"), 0, IF($C1343="DM", $T1343, IF(OR(AZ1343="Y", AZ1343="IR"),$AM1343,IF(AZ1343="C", IF($BI1343="Y", IF($AF1343="N/A", $Q1343, $AF1343), IF($AG1343="N/A", $T1343,$AG1343)))))))</f>
        <v>#VALUE!</v>
      </c>
      <c r="BS1343" s="16" t="e">
        <f>IF(BA1343="R", $CA1343, IF(OR(BA1343="P", BA1343="T", BA1343="N"), 0, IF($C1343="DM", $T1343, IF(OR(BA1343="Y", BA1343="IR"),$AM1343,IF(BA1343="C", IF($BI1343="Y", IF($AF1343="N/A", $Q1343, $AF1343), IF($AG1343="N/A", $T1343,$AG1343)))))))</f>
        <v>#VALUE!</v>
      </c>
      <c r="BT1343" s="16" t="e">
        <f>IF(BB1343="R", $CA1343, IF(OR(BB1343="P", BB1343="T", BB1343="N"), 0, IF($C1343="DM", $T1343, IF(OR(BB1343="Y", BB1343="IR"),$AM1343,IF(BB1343="C", IF($BI1343="Y", IF($BA1343="C", IF($AF1343="N/A", $Q1343, $AF1343), IF($AF1343="N/A", $T1343, $AM1343)), IF($AG1343="N/A", $T1343,$AG1343)))))))</f>
        <v>#VALUE!</v>
      </c>
      <c r="BU1343" s="16" t="e">
        <f>IF(BC1343="R", $CA1343, IF(OR(BC1343="P", BC1343="T", BC1343="N"), 0, IF($C1343="DM", $T1343, IF(OR(BC1343="Y", BC1343="IR"),$AM1343,IF(BC1343="C", IF($BI1343="Y", IF($BA1343="C", IF($AF1343="N/A", $Q1343, $AF1343), IF($AF1343="N/A", $T1343, $AM1343)), IF($AG1343="N/A", $T1343,$AG1343)))))))</f>
        <v>#VALUE!</v>
      </c>
      <c r="BV1343" s="16" t="e">
        <f>IF(BD1343="R", $CA1343, IF(OR(BD1343="P", BD1343="T", BD1343="N"), 0, IF($C1343="DM", $T1343, IF(OR(BD1343="Y", BD1343="IR"),$AM1343,IF(BD1343="C", IF($BI1343="Y", IF($BA1343="C", IF($AF1343="N/A", $Q1343, $AF1343), IF($AF1343="N/A", $T1343, $AM1343)), IF($AG1343="N/A", $T1343,$AG1343)))))))</f>
        <v>#VALUE!</v>
      </c>
      <c r="BW1343" s="16" t="e">
        <f>IF(BE1343="R", $CA1343, IF(OR(BE1343="P", BE1343="T", BE1343="N"), 0, IF($C1343="DM", $T1343, IF(OR(BE1343="Y", BE1343="IR"),$AM1343,IF(BE1343="C", IF($BI1343="Y", IF($BA1343="C", IF($AF1343="N/A", $Q1343, $AF1343), IF($AF1343="N/A", $T1343, $AM1343)), IF($AG1343="N/A", $T1343,$AG1343)))))))</f>
        <v>#VALUE!</v>
      </c>
      <c r="BX1343" s="16" t="e">
        <f>IF(BF1343="R", $CA1343, IF(OR(BF1343="P", BF1343="T", BF1343="N"), 0, IF($C1343="DM", $T1343, IF(OR(BF1343="Y", BF1343="IR"),$AM1343,IF(BF1343="C", IF($BI1343="Y", IF($BA1343="C", IF($AF1343="N/A", $Q1343, $AF1343), IF($AF1343="N/A", $T1343, $AM1343)), IF($AG1343="N/A", $T1343,$AG1343)))))))</f>
        <v>#VALUE!</v>
      </c>
      <c r="BY1343" s="16" t="e">
        <f>IF(BG1343="R", $CA1343, IF(OR(BG1343="P", BG1343="T", BG1343="N"), 0, IF($C1343="DM", $T1343, IF(OR(BG1343="Y", BG1343="IR"),$AM1343,IF(BG1343="C", IF($BI1343="Y", IF($BA1343="C", IF($AF1343="N/A", $Q1343, $AF1343), IF($AF1343="N/A", $T1343, $AM1343)), IF($AG1343="N/A", $T1343,$AG1343)))))))</f>
        <v>#VALUE!</v>
      </c>
      <c r="BZ1343" s="16" t="e">
        <f>IF(BH1343="R", $CA1343, IF(OR(BH1343="P", BH1343="T", BH1343="N"), 0, IF($C1343="DM", $T1343, IF(OR(BH1343="Y", BH1343="IR"),$AM1343,IF(BH1343="C", IF($BI1343="Y", IF($BA1343="C", IF($AF1343="N/A", $Q1343, $AF1343), IF($AF1343="N/A", $T1343, $AM1343)), IF($AG1343="N/A", $T1343,$AG1343)))))))</f>
        <v>#VALUE!</v>
      </c>
      <c r="CA1343" s="15" t="s">
        <v>75</v>
      </c>
      <c r="CB1343" s="16" t="e">
        <f>BZ1343</f>
        <v>#VALUE!</v>
      </c>
      <c r="CC1343" s="15" t="str">
        <f>IF(OR($BH1343="T", $BH1343="R"), 0, IF($BH1343="C", IF($BI1343="Y", IF($BA1343="C", 0, IF(AF1343="N/A", Q1343-T1343, AF1343-AG1343)), IF($AF1343="N/A", U1343, AH1343)), AN1343))</f>
        <v>N/A</v>
      </c>
      <c r="CD1343" s="15" t="str">
        <f>IF(OR($BH1343="T", $BH1343="R"), 0, IF($BH1343="C", IF($BI1343="Y", 0, IF($AF1343="N/A", V1343, AI1343)), AO1343))</f>
        <v>N/A</v>
      </c>
      <c r="CE1343" s="15" t="str">
        <f>IF(OR($BH1343="T", $BH1343="R"), 0, IF($BH1343="C", IF($BI1343="Y", 0, IF($AF1343="N/A", W1343, AJ1343)), AP1343))</f>
        <v>N/A</v>
      </c>
      <c r="CF1343" s="15" t="str">
        <f>IF(OR($BH1343="T", $BH1343="R"), 0, IF($BH1343="C", IF($BI1343="Y", 0, IF($AF1343="N/A", X1343, AK1343)), AQ1343))</f>
        <v>N/A</v>
      </c>
    </row>
    <row r="1344" spans="1:84" x14ac:dyDescent="0.25">
      <c r="A1344" s="14">
        <v>6321</v>
      </c>
      <c r="B1344" s="15"/>
      <c r="C1344" s="15"/>
      <c r="D1344" s="15"/>
      <c r="E1344" s="15" t="e">
        <f>VLOOKUP(B1344, 'Rookie Year'!$A$2:$B$55679,2,FALSE)</f>
        <v>#N/A</v>
      </c>
      <c r="F1344" s="15">
        <v>2024</v>
      </c>
      <c r="G1344" s="15" t="s">
        <v>42</v>
      </c>
      <c r="H1344" s="15"/>
      <c r="I1344" s="16"/>
      <c r="J1344" s="15"/>
      <c r="K1344" s="17">
        <f>IF(AND(G1344&lt;&gt;"N",R1344="N/A"), IF(I1344&lt;4, 0, 0.25),IF(I1344=1, IF(J1344=1,0.25, 0.25), IF(I1344&lt;13, 0.25, IF(I1344&lt;26, 0.4, IF(I1344&lt;51, 0.6, 0.75)))))</f>
        <v>0.25</v>
      </c>
      <c r="L1344" s="16">
        <f>I1344-M1344</f>
        <v>0</v>
      </c>
      <c r="M1344" s="16">
        <f>ROUNDUP(I1344*K1344,0)</f>
        <v>0</v>
      </c>
      <c r="N1344" s="16">
        <f>M1344*J1344</f>
        <v>0</v>
      </c>
      <c r="O1344" s="16">
        <v>0</v>
      </c>
      <c r="P1344" s="16">
        <v>0</v>
      </c>
      <c r="Q1344" s="16">
        <f>N1344-O1344-P1344</f>
        <v>0</v>
      </c>
      <c r="R1344" s="15" t="s">
        <v>75</v>
      </c>
      <c r="S1344" s="15">
        <f>IF(R1344="N/A", J1344-($B$1-F1344), J1344-($B$1-R1344))</f>
        <v>0</v>
      </c>
      <c r="T1344" s="16" t="str">
        <f>IF($S1344&lt;1, "N/A", $M1344)</f>
        <v>N/A</v>
      </c>
      <c r="U1344" s="16" t="str">
        <f>IF($S1344&lt;2, "N/A", $M1344)</f>
        <v>N/A</v>
      </c>
      <c r="V1344" s="16" t="str">
        <f>IF($S1344&lt;3, "N/A", $M1344)</f>
        <v>N/A</v>
      </c>
      <c r="W1344" s="16" t="str">
        <f>IF($S1344&lt;4, "N/A", $M1344)</f>
        <v>N/A</v>
      </c>
      <c r="X1344" s="16" t="str">
        <f>IF($S1344&lt;5, "N/A", $M1344)</f>
        <v>N/A</v>
      </c>
      <c r="Y1344" s="15" t="str">
        <f>IF(SUM(T1344:X1344)&lt;&gt;Q1344, "CHECK", "OK")</f>
        <v>OK</v>
      </c>
      <c r="Z1344" s="15" t="str">
        <f>IF(F1344=$B$1, "No", IF(S1344=1, "Yes", "No"))</f>
        <v>No</v>
      </c>
      <c r="AA1344" s="18" t="str">
        <f>IF(C1344="DM", "N/A", IF(Z1344="No","N/A",VLOOKUP(B1344,'Extension List'!$A$3:$R$1972,18,FALSE)))</f>
        <v>N/A</v>
      </c>
      <c r="AB1344" s="15" t="str">
        <f>IF(C1344="DM", "N/A", IF(Z1344="No","N/A",VLOOKUP(B1344,'Extension List'!$A$3:$T$1972,20,FALSE)))</f>
        <v>N/A</v>
      </c>
      <c r="AC1344" s="15" t="str">
        <f>IF(AA1344="N/A", "N/A", 0)</f>
        <v>N/A</v>
      </c>
      <c r="AD1344" s="16" t="str">
        <f>IF(AE1344="N/A", "N/A", AA1344-AE1344)</f>
        <v>N/A</v>
      </c>
      <c r="AE1344" s="16" t="str">
        <f>IF(AA1344="N/A", "N/A", IF(AC1344&gt;0, IF(AA1344&lt;13, ROUNDUP(0.25*AA1344,0), IF(AA1344&lt;26, ROUNDUP(0.4*AA1344,0), IF(AA1344&lt;51, ROUNDUP(0.6*AA1344,0), ROUNDUP(0.75*AA1344,0)))), "N/A"))</f>
        <v>N/A</v>
      </c>
      <c r="AF1344" s="16" t="str">
        <f>IF(AD1344="N/A","N/A", (AE1344*AC1344)+Q1344)</f>
        <v>N/A</v>
      </c>
      <c r="AG1344" s="16" t="str">
        <f>IF($AF1344="N/A", "N/A", "TBC")</f>
        <v>N/A</v>
      </c>
      <c r="AH1344" s="16" t="str">
        <f>IF($AF1344="N/A", "N/A", "TBC")</f>
        <v>N/A</v>
      </c>
      <c r="AI1344" s="16" t="str">
        <f>IF($AF1344="N/A","N/A",IF(AC1344&gt;1,"TBC","N/A"))</f>
        <v>N/A</v>
      </c>
      <c r="AJ1344" s="16" t="str">
        <f>IF($AF1344="N/A","N/A",IF(AC1344&gt;2,"TBC","N/A"))</f>
        <v>N/A</v>
      </c>
      <c r="AK1344" s="16" t="str">
        <f>IF($AF1344="N/A","N/A",IF(AC1344&gt;3,"TBC","N/A"))</f>
        <v>N/A</v>
      </c>
      <c r="AL1344" s="16" t="str">
        <f>IF(AC1344="N/A","N/A",IF(AC1344&gt;0,IF(SUM(AG1344:AK1344)&lt;&gt;AF1344,"CHECK","OK"),"N/A"))</f>
        <v>N/A</v>
      </c>
      <c r="AM1344" s="16" t="e">
        <f>IF(AD1344="N/A", L1344+T1344, L1344+AG1344)</f>
        <v>#VALUE!</v>
      </c>
      <c r="AN1344" s="16" t="str">
        <f>IF(AD1344="N/A", IF(U1344="N/A", "N/A", L1344+U1344), AD1344+AH1344)</f>
        <v>N/A</v>
      </c>
      <c r="AO1344" s="16" t="str">
        <f>IF(AD1344="N/A", IF(V1344="N/A", "N/A", L1344+V1344), IF(AI1344="N/A", "N/A", AD1344+AI1344))</f>
        <v>N/A</v>
      </c>
      <c r="AP1344" s="16" t="str">
        <f>IF(AD1344="N/A", IF(W1344="N/A", "N/A", L1344+W1344), IF(AJ1344="N/A", "N/A", AD1344+AJ1344))</f>
        <v>N/A</v>
      </c>
      <c r="AQ1344" s="16" t="str">
        <f>IF(AD1344="N/A", IF(X1344="N/A", "N/A", L1344+X1344), IF(AK1344="N/A", "N/A", AD1344+AK1344))</f>
        <v>N/A</v>
      </c>
      <c r="AR1344" s="15" t="s">
        <v>40</v>
      </c>
      <c r="AS1344" s="15" t="s">
        <v>40</v>
      </c>
      <c r="AT1344" s="15" t="s">
        <v>40</v>
      </c>
      <c r="AU1344" s="15" t="s">
        <v>40</v>
      </c>
      <c r="AV1344" s="15" t="s">
        <v>40</v>
      </c>
      <c r="AW1344" s="15" t="s">
        <v>40</v>
      </c>
      <c r="AX1344" s="15" t="s">
        <v>40</v>
      </c>
      <c r="AY1344" s="15" t="s">
        <v>40</v>
      </c>
      <c r="AZ1344" s="15" t="s">
        <v>40</v>
      </c>
      <c r="BA1344" s="15" t="s">
        <v>40</v>
      </c>
      <c r="BB1344" s="15" t="s">
        <v>40</v>
      </c>
      <c r="BC1344" s="15" t="s">
        <v>40</v>
      </c>
      <c r="BD1344" s="15" t="s">
        <v>40</v>
      </c>
      <c r="BE1344" s="15" t="s">
        <v>40</v>
      </c>
      <c r="BF1344" s="15" t="s">
        <v>40</v>
      </c>
      <c r="BG1344" s="15" t="s">
        <v>40</v>
      </c>
      <c r="BH1344" s="15" t="s">
        <v>40</v>
      </c>
      <c r="BJ1344" s="16" t="e">
        <f>IF(AR1344="R", $CA1344, IF(OR(AR1344="P", AR1344="T", AR1344="N"), 0, IF($C1344="DM", $T1344, IF(OR(AR1344="Y", AR1344="IR"),$AM1344,IF(AR1344="C", IF($BI1344="Y", IF($AF1344="N/A", $Q1344, $AF1344), IF($AG1344="N/A", $T1344,$AG1344)))))))</f>
        <v>#VALUE!</v>
      </c>
      <c r="BK1344" s="16" t="e">
        <f>IF(AS1344="R", $CA1344, IF(OR(AS1344="P", AS1344="T", AS1344="N"), 0, IF($C1344="DM", $T1344, IF(OR(AS1344="Y", AS1344="IR"),$AM1344,IF(AS1344="C", IF($BI1344="Y", IF($AF1344="N/A", $Q1344, $AF1344), IF($AG1344="N/A", $T1344,$AG1344)))))))</f>
        <v>#VALUE!</v>
      </c>
      <c r="BL1344" s="16" t="e">
        <f>IF(AT1344="R", $CA1344, IF(OR(AT1344="P", AT1344="T", AT1344="N"), 0, IF($C1344="DM", $T1344, IF(OR(AT1344="Y", AT1344="IR"),$AM1344,IF(AT1344="C", IF($BI1344="Y", IF($AF1344="N/A", $Q1344, $AF1344), IF($AG1344="N/A", $T1344,$AG1344)))))))</f>
        <v>#VALUE!</v>
      </c>
      <c r="BM1344" s="16" t="e">
        <f>IF(AU1344="R", $CA1344, IF(OR(AU1344="P", AU1344="T", AU1344="N"), 0, IF($C1344="DM", $T1344, IF(OR(AU1344="Y", AU1344="IR"),$AM1344,IF(AU1344="C", IF($BI1344="Y", IF($AF1344="N/A", $Q1344, $AF1344), IF($AG1344="N/A", $T1344,$AG1344)))))))</f>
        <v>#VALUE!</v>
      </c>
      <c r="BN1344" s="16" t="e">
        <f>IF(AV1344="R", $CA1344, IF(OR(AV1344="P", AV1344="T", AV1344="N"), 0, IF($C1344="DM", $T1344, IF(OR(AV1344="Y", AV1344="IR"),$AM1344,IF(AV1344="C", IF($BI1344="Y", IF($AF1344="N/A", $Q1344, $AF1344), IF($AG1344="N/A", $T1344,$AG1344)))))))</f>
        <v>#VALUE!</v>
      </c>
      <c r="BO1344" s="16" t="e">
        <f>IF(AW1344="R", $CA1344, IF(OR(AW1344="P", AW1344="T", AW1344="N"), 0, IF($C1344="DM", $T1344, IF(OR(AW1344="Y", AW1344="IR"),$AM1344,IF(AW1344="C", IF($BI1344="Y", IF($AF1344="N/A", $Q1344, $AF1344), IF($AG1344="N/A", $T1344,$AG1344)))))))</f>
        <v>#VALUE!</v>
      </c>
      <c r="BP1344" s="16" t="e">
        <f>IF(AX1344="R", $CA1344, IF(OR(AX1344="P", AX1344="T", AX1344="N"), 0, IF($C1344="DM", $T1344, IF(OR(AX1344="Y", AX1344="IR"),$AM1344,IF(AX1344="C", IF($BI1344="Y", IF($AF1344="N/A", $Q1344, $AF1344), IF($AG1344="N/A", $T1344,$AG1344)))))))</f>
        <v>#VALUE!</v>
      </c>
      <c r="BQ1344" s="16" t="e">
        <f>IF(AY1344="R", $CA1344, IF(OR(AY1344="P", AY1344="T", AY1344="N"), 0, IF($C1344="DM", $T1344, IF(OR(AY1344="Y", AY1344="IR"),$AM1344,IF(AY1344="C", IF($BI1344="Y", IF($AF1344="N/A", $Q1344, $AF1344), IF($AG1344="N/A", $T1344,$AG1344)))))))</f>
        <v>#VALUE!</v>
      </c>
      <c r="BR1344" s="16" t="e">
        <f>IF(AZ1344="R", $CA1344, IF(OR(AZ1344="P", AZ1344="T", AZ1344="N"), 0, IF($C1344="DM", $T1344, IF(OR(AZ1344="Y", AZ1344="IR"),$AM1344,IF(AZ1344="C", IF($BI1344="Y", IF($AF1344="N/A", $Q1344, $AF1344), IF($AG1344="N/A", $T1344,$AG1344)))))))</f>
        <v>#VALUE!</v>
      </c>
      <c r="BS1344" s="16" t="e">
        <f>IF(BA1344="R", $CA1344, IF(OR(BA1344="P", BA1344="T", BA1344="N"), 0, IF($C1344="DM", $T1344, IF(OR(BA1344="Y", BA1344="IR"),$AM1344,IF(BA1344="C", IF($BI1344="Y", IF($AF1344="N/A", $Q1344, $AF1344), IF($AG1344="N/A", $T1344,$AG1344)))))))</f>
        <v>#VALUE!</v>
      </c>
      <c r="BT1344" s="16" t="e">
        <f>IF(BB1344="R", $CA1344, IF(OR(BB1344="P", BB1344="T", BB1344="N"), 0, IF($C1344="DM", $T1344, IF(OR(BB1344="Y", BB1344="IR"),$AM1344,IF(BB1344="C", IF($BI1344="Y", IF($BA1344="C", IF($AF1344="N/A", $Q1344, $AF1344), IF($AF1344="N/A", $T1344, $AM1344)), IF($AG1344="N/A", $T1344,$AG1344)))))))</f>
        <v>#VALUE!</v>
      </c>
      <c r="BU1344" s="16" t="e">
        <f>IF(BC1344="R", $CA1344, IF(OR(BC1344="P", BC1344="T", BC1344="N"), 0, IF($C1344="DM", $T1344, IF(OR(BC1344="Y", BC1344="IR"),$AM1344,IF(BC1344="C", IF($BI1344="Y", IF($BA1344="C", IF($AF1344="N/A", $Q1344, $AF1344), IF($AF1344="N/A", $T1344, $AM1344)), IF($AG1344="N/A", $T1344,$AG1344)))))))</f>
        <v>#VALUE!</v>
      </c>
      <c r="BV1344" s="16" t="e">
        <f>IF(BD1344="R", $CA1344, IF(OR(BD1344="P", BD1344="T", BD1344="N"), 0, IF($C1344="DM", $T1344, IF(OR(BD1344="Y", BD1344="IR"),$AM1344,IF(BD1344="C", IF($BI1344="Y", IF($BA1344="C", IF($AF1344="N/A", $Q1344, $AF1344), IF($AF1344="N/A", $T1344, $AM1344)), IF($AG1344="N/A", $T1344,$AG1344)))))))</f>
        <v>#VALUE!</v>
      </c>
      <c r="BW1344" s="16" t="e">
        <f>IF(BE1344="R", $CA1344, IF(OR(BE1344="P", BE1344="T", BE1344="N"), 0, IF($C1344="DM", $T1344, IF(OR(BE1344="Y", BE1344="IR"),$AM1344,IF(BE1344="C", IF($BI1344="Y", IF($BA1344="C", IF($AF1344="N/A", $Q1344, $AF1344), IF($AF1344="N/A", $T1344, $AM1344)), IF($AG1344="N/A", $T1344,$AG1344)))))))</f>
        <v>#VALUE!</v>
      </c>
      <c r="BX1344" s="16" t="e">
        <f>IF(BF1344="R", $CA1344, IF(OR(BF1344="P", BF1344="T", BF1344="N"), 0, IF($C1344="DM", $T1344, IF(OR(BF1344="Y", BF1344="IR"),$AM1344,IF(BF1344="C", IF($BI1344="Y", IF($BA1344="C", IF($AF1344="N/A", $Q1344, $AF1344), IF($AF1344="N/A", $T1344, $AM1344)), IF($AG1344="N/A", $T1344,$AG1344)))))))</f>
        <v>#VALUE!</v>
      </c>
      <c r="BY1344" s="16" t="e">
        <f>IF(BG1344="R", $CA1344, IF(OR(BG1344="P", BG1344="T", BG1344="N"), 0, IF($C1344="DM", $T1344, IF(OR(BG1344="Y", BG1344="IR"),$AM1344,IF(BG1344="C", IF($BI1344="Y", IF($BA1344="C", IF($AF1344="N/A", $Q1344, $AF1344), IF($AF1344="N/A", $T1344, $AM1344)), IF($AG1344="N/A", $T1344,$AG1344)))))))</f>
        <v>#VALUE!</v>
      </c>
      <c r="BZ1344" s="16" t="e">
        <f>IF(BH1344="R", $CA1344, IF(OR(BH1344="P", BH1344="T", BH1344="N"), 0, IF($C1344="DM", $T1344, IF(OR(BH1344="Y", BH1344="IR"),$AM1344,IF(BH1344="C", IF($BI1344="Y", IF($BA1344="C", IF($AF1344="N/A", $Q1344, $AF1344), IF($AF1344="N/A", $T1344, $AM1344)), IF($AG1344="N/A", $T1344,$AG1344)))))))</f>
        <v>#VALUE!</v>
      </c>
      <c r="CA1344" s="15" t="s">
        <v>75</v>
      </c>
      <c r="CB1344" s="16" t="e">
        <f>BZ1344</f>
        <v>#VALUE!</v>
      </c>
      <c r="CC1344" s="15" t="str">
        <f>IF(OR($BH1344="T", $BH1344="R"), 0, IF($BH1344="C", IF($BI1344="Y", IF($BA1344="C", 0, IF(AF1344="N/A", Q1344-T1344, AF1344-AG1344)), IF($AF1344="N/A", U1344, AH1344)), AN1344))</f>
        <v>N/A</v>
      </c>
      <c r="CD1344" s="15" t="str">
        <f>IF(OR($BH1344="T", $BH1344="R"), 0, IF($BH1344="C", IF($BI1344="Y", 0, IF($AF1344="N/A", V1344, AI1344)), AO1344))</f>
        <v>N/A</v>
      </c>
      <c r="CE1344" s="15" t="str">
        <f>IF(OR($BH1344="T", $BH1344="R"), 0, IF($BH1344="C", IF($BI1344="Y", 0, IF($AF1344="N/A", W1344, AJ1344)), AP1344))</f>
        <v>N/A</v>
      </c>
      <c r="CF1344" s="15" t="str">
        <f>IF(OR($BH1344="T", $BH1344="R"), 0, IF($BH1344="C", IF($BI1344="Y", 0, IF($AF1344="N/A", X1344, AK1344)), AQ1344))</f>
        <v>N/A</v>
      </c>
    </row>
    <row r="1345" spans="1:84" x14ac:dyDescent="0.25">
      <c r="A1345" s="14">
        <v>6322</v>
      </c>
      <c r="B1345" s="15"/>
      <c r="C1345" s="15"/>
      <c r="D1345" s="15"/>
      <c r="E1345" s="15" t="e">
        <f>VLOOKUP(B1345, 'Rookie Year'!$A$2:$B$55679,2,FALSE)</f>
        <v>#N/A</v>
      </c>
      <c r="F1345" s="15">
        <v>2024</v>
      </c>
      <c r="G1345" s="15" t="s">
        <v>42</v>
      </c>
      <c r="H1345" s="15"/>
      <c r="I1345" s="16"/>
      <c r="J1345" s="15"/>
      <c r="K1345" s="17">
        <f>IF(AND(G1345&lt;&gt;"N",R1345="N/A"), IF(I1345&lt;4, 0, 0.25),IF(I1345=1, IF(J1345=1,0.25, 0.25), IF(I1345&lt;13, 0.25, IF(I1345&lt;26, 0.4, IF(I1345&lt;51, 0.6, 0.75)))))</f>
        <v>0.25</v>
      </c>
      <c r="L1345" s="16">
        <f>I1345-M1345</f>
        <v>0</v>
      </c>
      <c r="M1345" s="16">
        <f>ROUNDUP(I1345*K1345,0)</f>
        <v>0</v>
      </c>
      <c r="N1345" s="16">
        <f>M1345*J1345</f>
        <v>0</v>
      </c>
      <c r="O1345" s="16">
        <v>0</v>
      </c>
      <c r="P1345" s="16">
        <v>0</v>
      </c>
      <c r="Q1345" s="16">
        <f>N1345-O1345-P1345</f>
        <v>0</v>
      </c>
      <c r="R1345" s="15" t="s">
        <v>75</v>
      </c>
      <c r="S1345" s="15">
        <f>IF(R1345="N/A", J1345-($B$1-F1345), J1345-($B$1-R1345))</f>
        <v>0</v>
      </c>
      <c r="T1345" s="16" t="str">
        <f>IF($S1345&lt;1, "N/A", $M1345)</f>
        <v>N/A</v>
      </c>
      <c r="U1345" s="16" t="str">
        <f>IF($S1345&lt;2, "N/A", $M1345)</f>
        <v>N/A</v>
      </c>
      <c r="V1345" s="16" t="str">
        <f>IF($S1345&lt;3, "N/A", $M1345)</f>
        <v>N/A</v>
      </c>
      <c r="W1345" s="16" t="str">
        <f>IF($S1345&lt;4, "N/A", $M1345)</f>
        <v>N/A</v>
      </c>
      <c r="X1345" s="16" t="str">
        <f>IF($S1345&lt;5, "N/A", $M1345)</f>
        <v>N/A</v>
      </c>
      <c r="Y1345" s="15" t="str">
        <f>IF(SUM(T1345:X1345)&lt;&gt;Q1345, "CHECK", "OK")</f>
        <v>OK</v>
      </c>
      <c r="Z1345" s="15" t="str">
        <f>IF(F1345=$B$1, "No", IF(S1345=1, "Yes", "No"))</f>
        <v>No</v>
      </c>
      <c r="AA1345" s="18" t="str">
        <f>IF(C1345="DM", "N/A", IF(Z1345="No","N/A",VLOOKUP(B1345,'Extension List'!$A$3:$R$1972,18,FALSE)))</f>
        <v>N/A</v>
      </c>
      <c r="AB1345" s="15" t="str">
        <f>IF(C1345="DM", "N/A", IF(Z1345="No","N/A",VLOOKUP(B1345,'Extension List'!$A$3:$T$1972,20,FALSE)))</f>
        <v>N/A</v>
      </c>
      <c r="AC1345" s="15" t="str">
        <f>IF(AA1345="N/A", "N/A", 0)</f>
        <v>N/A</v>
      </c>
      <c r="AD1345" s="16" t="str">
        <f>IF(AE1345="N/A", "N/A", AA1345-AE1345)</f>
        <v>N/A</v>
      </c>
      <c r="AE1345" s="16" t="str">
        <f>IF(AA1345="N/A", "N/A", IF(AC1345&gt;0, IF(AA1345&lt;13, ROUNDUP(0.25*AA1345,0), IF(AA1345&lt;26, ROUNDUP(0.4*AA1345,0), IF(AA1345&lt;51, ROUNDUP(0.6*AA1345,0), ROUNDUP(0.75*AA1345,0)))), "N/A"))</f>
        <v>N/A</v>
      </c>
      <c r="AF1345" s="16" t="str">
        <f>IF(AD1345="N/A","N/A", (AE1345*AC1345)+Q1345)</f>
        <v>N/A</v>
      </c>
      <c r="AG1345" s="16" t="str">
        <f>IF($AF1345="N/A", "N/A", "TBC")</f>
        <v>N/A</v>
      </c>
      <c r="AH1345" s="16" t="str">
        <f>IF($AF1345="N/A", "N/A", "TBC")</f>
        <v>N/A</v>
      </c>
      <c r="AI1345" s="16" t="str">
        <f>IF($AF1345="N/A","N/A",IF(AC1345&gt;1,"TBC","N/A"))</f>
        <v>N/A</v>
      </c>
      <c r="AJ1345" s="16" t="str">
        <f>IF($AF1345="N/A","N/A",IF(AC1345&gt;2,"TBC","N/A"))</f>
        <v>N/A</v>
      </c>
      <c r="AK1345" s="16" t="str">
        <f>IF($AF1345="N/A","N/A",IF(AC1345&gt;3,"TBC","N/A"))</f>
        <v>N/A</v>
      </c>
      <c r="AL1345" s="16" t="str">
        <f>IF(AC1345="N/A","N/A",IF(AC1345&gt;0,IF(SUM(AG1345:AK1345)&lt;&gt;AF1345,"CHECK","OK"),"N/A"))</f>
        <v>N/A</v>
      </c>
      <c r="AM1345" s="16" t="e">
        <f>IF(AD1345="N/A", L1345+T1345, L1345+AG1345)</f>
        <v>#VALUE!</v>
      </c>
      <c r="AN1345" s="16" t="str">
        <f>IF(AD1345="N/A", IF(U1345="N/A", "N/A", L1345+U1345), AD1345+AH1345)</f>
        <v>N/A</v>
      </c>
      <c r="AO1345" s="16" t="str">
        <f>IF(AD1345="N/A", IF(V1345="N/A", "N/A", L1345+V1345), IF(AI1345="N/A", "N/A", AD1345+AI1345))</f>
        <v>N/A</v>
      </c>
      <c r="AP1345" s="16" t="str">
        <f>IF(AD1345="N/A", IF(W1345="N/A", "N/A", L1345+W1345), IF(AJ1345="N/A", "N/A", AD1345+AJ1345))</f>
        <v>N/A</v>
      </c>
      <c r="AQ1345" s="16" t="str">
        <f>IF(AD1345="N/A", IF(X1345="N/A", "N/A", L1345+X1345), IF(AK1345="N/A", "N/A", AD1345+AK1345))</f>
        <v>N/A</v>
      </c>
      <c r="AR1345" s="15" t="s">
        <v>40</v>
      </c>
      <c r="AS1345" s="15" t="s">
        <v>40</v>
      </c>
      <c r="AT1345" s="15" t="s">
        <v>40</v>
      </c>
      <c r="AU1345" s="15" t="s">
        <v>40</v>
      </c>
      <c r="AV1345" s="15" t="s">
        <v>40</v>
      </c>
      <c r="AW1345" s="15" t="s">
        <v>40</v>
      </c>
      <c r="AX1345" s="15" t="s">
        <v>40</v>
      </c>
      <c r="AY1345" s="15" t="s">
        <v>40</v>
      </c>
      <c r="AZ1345" s="15" t="s">
        <v>40</v>
      </c>
      <c r="BA1345" s="15" t="s">
        <v>40</v>
      </c>
      <c r="BB1345" s="15" t="s">
        <v>40</v>
      </c>
      <c r="BC1345" s="15" t="s">
        <v>40</v>
      </c>
      <c r="BD1345" s="15" t="s">
        <v>40</v>
      </c>
      <c r="BE1345" s="15" t="s">
        <v>40</v>
      </c>
      <c r="BF1345" s="15" t="s">
        <v>40</v>
      </c>
      <c r="BG1345" s="15" t="s">
        <v>40</v>
      </c>
      <c r="BH1345" s="15" t="s">
        <v>40</v>
      </c>
      <c r="BJ1345" s="16" t="e">
        <f>IF(AR1345="R", $CA1345, IF(OR(AR1345="P", AR1345="T", AR1345="N"), 0, IF($C1345="DM", $T1345, IF(OR(AR1345="Y", AR1345="IR"),$AM1345,IF(AR1345="C", IF($BI1345="Y", IF($AF1345="N/A", $Q1345, $AF1345), IF($AG1345="N/A", $T1345,$AG1345)))))))</f>
        <v>#VALUE!</v>
      </c>
      <c r="BK1345" s="16" t="e">
        <f>IF(AS1345="R", $CA1345, IF(OR(AS1345="P", AS1345="T", AS1345="N"), 0, IF($C1345="DM", $T1345, IF(OR(AS1345="Y", AS1345="IR"),$AM1345,IF(AS1345="C", IF($BI1345="Y", IF($AF1345="N/A", $Q1345, $AF1345), IF($AG1345="N/A", $T1345,$AG1345)))))))</f>
        <v>#VALUE!</v>
      </c>
      <c r="BL1345" s="16" t="e">
        <f>IF(AT1345="R", $CA1345, IF(OR(AT1345="P", AT1345="T", AT1345="N"), 0, IF($C1345="DM", $T1345, IF(OR(AT1345="Y", AT1345="IR"),$AM1345,IF(AT1345="C", IF($BI1345="Y", IF($AF1345="N/A", $Q1345, $AF1345), IF($AG1345="N/A", $T1345,$AG1345)))))))</f>
        <v>#VALUE!</v>
      </c>
      <c r="BM1345" s="16" t="e">
        <f>IF(AU1345="R", $CA1345, IF(OR(AU1345="P", AU1345="T", AU1345="N"), 0, IF($C1345="DM", $T1345, IF(OR(AU1345="Y", AU1345="IR"),$AM1345,IF(AU1345="C", IF($BI1345="Y", IF($AF1345="N/A", $Q1345, $AF1345), IF($AG1345="N/A", $T1345,$AG1345)))))))</f>
        <v>#VALUE!</v>
      </c>
      <c r="BN1345" s="16" t="e">
        <f>IF(AV1345="R", $CA1345, IF(OR(AV1345="P", AV1345="T", AV1345="N"), 0, IF($C1345="DM", $T1345, IF(OR(AV1345="Y", AV1345="IR"),$AM1345,IF(AV1345="C", IF($BI1345="Y", IF($AF1345="N/A", $Q1345, $AF1345), IF($AG1345="N/A", $T1345,$AG1345)))))))</f>
        <v>#VALUE!</v>
      </c>
      <c r="BO1345" s="16" t="e">
        <f>IF(AW1345="R", $CA1345, IF(OR(AW1345="P", AW1345="T", AW1345="N"), 0, IF($C1345="DM", $T1345, IF(OR(AW1345="Y", AW1345="IR"),$AM1345,IF(AW1345="C", IF($BI1345="Y", IF($AF1345="N/A", $Q1345, $AF1345), IF($AG1345="N/A", $T1345,$AG1345)))))))</f>
        <v>#VALUE!</v>
      </c>
      <c r="BP1345" s="16" t="e">
        <f>IF(AX1345="R", $CA1345, IF(OR(AX1345="P", AX1345="T", AX1345="N"), 0, IF($C1345="DM", $T1345, IF(OR(AX1345="Y", AX1345="IR"),$AM1345,IF(AX1345="C", IF($BI1345="Y", IF($AF1345="N/A", $Q1345, $AF1345), IF($AG1345="N/A", $T1345,$AG1345)))))))</f>
        <v>#VALUE!</v>
      </c>
      <c r="BQ1345" s="16" t="e">
        <f>IF(AY1345="R", $CA1345, IF(OR(AY1345="P", AY1345="T", AY1345="N"), 0, IF($C1345="DM", $T1345, IF(OR(AY1345="Y", AY1345="IR"),$AM1345,IF(AY1345="C", IF($BI1345="Y", IF($AF1345="N/A", $Q1345, $AF1345), IF($AG1345="N/A", $T1345,$AG1345)))))))</f>
        <v>#VALUE!</v>
      </c>
      <c r="BR1345" s="16" t="e">
        <f>IF(AZ1345="R", $CA1345, IF(OR(AZ1345="P", AZ1345="T", AZ1345="N"), 0, IF($C1345="DM", $T1345, IF(OR(AZ1345="Y", AZ1345="IR"),$AM1345,IF(AZ1345="C", IF($BI1345="Y", IF($AF1345="N/A", $Q1345, $AF1345), IF($AG1345="N/A", $T1345,$AG1345)))))))</f>
        <v>#VALUE!</v>
      </c>
      <c r="BS1345" s="16" t="e">
        <f>IF(BA1345="R", $CA1345, IF(OR(BA1345="P", BA1345="T", BA1345="N"), 0, IF($C1345="DM", $T1345, IF(OR(BA1345="Y", BA1345="IR"),$AM1345,IF(BA1345="C", IF($BI1345="Y", IF($AF1345="N/A", $Q1345, $AF1345), IF($AG1345="N/A", $T1345,$AG1345)))))))</f>
        <v>#VALUE!</v>
      </c>
      <c r="BT1345" s="16" t="e">
        <f>IF(BB1345="R", $CA1345, IF(OR(BB1345="P", BB1345="T", BB1345="N"), 0, IF($C1345="DM", $T1345, IF(OR(BB1345="Y", BB1345="IR"),$AM1345,IF(BB1345="C", IF($BI1345="Y", IF($BA1345="C", IF($AF1345="N/A", $Q1345, $AF1345), IF($AF1345="N/A", $T1345, $AM1345)), IF($AG1345="N/A", $T1345,$AG1345)))))))</f>
        <v>#VALUE!</v>
      </c>
      <c r="BU1345" s="16" t="e">
        <f>IF(BC1345="R", $CA1345, IF(OR(BC1345="P", BC1345="T", BC1345="N"), 0, IF($C1345="DM", $T1345, IF(OR(BC1345="Y", BC1345="IR"),$AM1345,IF(BC1345="C", IF($BI1345="Y", IF($BA1345="C", IF($AF1345="N/A", $Q1345, $AF1345), IF($AF1345="N/A", $T1345, $AM1345)), IF($AG1345="N/A", $T1345,$AG1345)))))))</f>
        <v>#VALUE!</v>
      </c>
      <c r="BV1345" s="16" t="e">
        <f>IF(BD1345="R", $CA1345, IF(OR(BD1345="P", BD1345="T", BD1345="N"), 0, IF($C1345="DM", $T1345, IF(OR(BD1345="Y", BD1345="IR"),$AM1345,IF(BD1345="C", IF($BI1345="Y", IF($BA1345="C", IF($AF1345="N/A", $Q1345, $AF1345), IF($AF1345="N/A", $T1345, $AM1345)), IF($AG1345="N/A", $T1345,$AG1345)))))))</f>
        <v>#VALUE!</v>
      </c>
      <c r="BW1345" s="16" t="e">
        <f>IF(BE1345="R", $CA1345, IF(OR(BE1345="P", BE1345="T", BE1345="N"), 0, IF($C1345="DM", $T1345, IF(OR(BE1345="Y", BE1345="IR"),$AM1345,IF(BE1345="C", IF($BI1345="Y", IF($BA1345="C", IF($AF1345="N/A", $Q1345, $AF1345), IF($AF1345="N/A", $T1345, $AM1345)), IF($AG1345="N/A", $T1345,$AG1345)))))))</f>
        <v>#VALUE!</v>
      </c>
      <c r="BX1345" s="16" t="e">
        <f>IF(BF1345="R", $CA1345, IF(OR(BF1345="P", BF1345="T", BF1345="N"), 0, IF($C1345="DM", $T1345, IF(OR(BF1345="Y", BF1345="IR"),$AM1345,IF(BF1345="C", IF($BI1345="Y", IF($BA1345="C", IF($AF1345="N/A", $Q1345, $AF1345), IF($AF1345="N/A", $T1345, $AM1345)), IF($AG1345="N/A", $T1345,$AG1345)))))))</f>
        <v>#VALUE!</v>
      </c>
      <c r="BY1345" s="16" t="e">
        <f>IF(BG1345="R", $CA1345, IF(OR(BG1345="P", BG1345="T", BG1345="N"), 0, IF($C1345="DM", $T1345, IF(OR(BG1345="Y", BG1345="IR"),$AM1345,IF(BG1345="C", IF($BI1345="Y", IF($BA1345="C", IF($AF1345="N/A", $Q1345, $AF1345), IF($AF1345="N/A", $T1345, $AM1345)), IF($AG1345="N/A", $T1345,$AG1345)))))))</f>
        <v>#VALUE!</v>
      </c>
      <c r="BZ1345" s="16" t="e">
        <f>IF(BH1345="R", $CA1345, IF(OR(BH1345="P", BH1345="T", BH1345="N"), 0, IF($C1345="DM", $T1345, IF(OR(BH1345="Y", BH1345="IR"),$AM1345,IF(BH1345="C", IF($BI1345="Y", IF($BA1345="C", IF($AF1345="N/A", $Q1345, $AF1345), IF($AF1345="N/A", $T1345, $AM1345)), IF($AG1345="N/A", $T1345,$AG1345)))))))</f>
        <v>#VALUE!</v>
      </c>
      <c r="CA1345" s="15" t="s">
        <v>75</v>
      </c>
      <c r="CB1345" s="16" t="e">
        <f>BZ1345</f>
        <v>#VALUE!</v>
      </c>
      <c r="CC1345" s="15" t="str">
        <f>IF(OR($BH1345="T", $BH1345="R"), 0, IF($BH1345="C", IF($BI1345="Y", IF($BA1345="C", 0, IF(AF1345="N/A", Q1345-T1345, AF1345-AG1345)), IF($AF1345="N/A", U1345, AH1345)), AN1345))</f>
        <v>N/A</v>
      </c>
      <c r="CD1345" s="15" t="str">
        <f>IF(OR($BH1345="T", $BH1345="R"), 0, IF($BH1345="C", IF($BI1345="Y", 0, IF($AF1345="N/A", V1345, AI1345)), AO1345))</f>
        <v>N/A</v>
      </c>
      <c r="CE1345" s="15" t="str">
        <f>IF(OR($BH1345="T", $BH1345="R"), 0, IF($BH1345="C", IF($BI1345="Y", 0, IF($AF1345="N/A", W1345, AJ1345)), AP1345))</f>
        <v>N/A</v>
      </c>
      <c r="CF1345" s="15" t="str">
        <f>IF(OR($BH1345="T", $BH1345="R"), 0, IF($BH1345="C", IF($BI1345="Y", 0, IF($AF1345="N/A", X1345, AK1345)), AQ1345))</f>
        <v>N/A</v>
      </c>
    </row>
    <row r="1346" spans="1:84" x14ac:dyDescent="0.25">
      <c r="A1346" s="14">
        <v>6323</v>
      </c>
      <c r="B1346" s="15"/>
      <c r="C1346" s="15"/>
      <c r="D1346" s="15"/>
      <c r="E1346" s="15" t="e">
        <f>VLOOKUP(B1346, 'Rookie Year'!$A$2:$B$55679,2,FALSE)</f>
        <v>#N/A</v>
      </c>
      <c r="F1346" s="15">
        <v>2024</v>
      </c>
      <c r="G1346" s="15" t="s">
        <v>42</v>
      </c>
      <c r="H1346" s="15"/>
      <c r="I1346" s="16"/>
      <c r="J1346" s="15"/>
      <c r="K1346" s="17">
        <f>IF(AND(G1346&lt;&gt;"N",R1346="N/A"), IF(I1346&lt;4, 0, 0.25),IF(I1346=1, IF(J1346=1,0.25, 0.25), IF(I1346&lt;13, 0.25, IF(I1346&lt;26, 0.4, IF(I1346&lt;51, 0.6, 0.75)))))</f>
        <v>0.25</v>
      </c>
      <c r="L1346" s="16">
        <f>I1346-M1346</f>
        <v>0</v>
      </c>
      <c r="M1346" s="16">
        <f>ROUNDUP(I1346*K1346,0)</f>
        <v>0</v>
      </c>
      <c r="N1346" s="16">
        <f>M1346*J1346</f>
        <v>0</v>
      </c>
      <c r="O1346" s="16">
        <v>0</v>
      </c>
      <c r="P1346" s="16">
        <v>0</v>
      </c>
      <c r="Q1346" s="16">
        <f>N1346-O1346-P1346</f>
        <v>0</v>
      </c>
      <c r="R1346" s="15" t="s">
        <v>75</v>
      </c>
      <c r="S1346" s="15">
        <f>IF(R1346="N/A", J1346-($B$1-F1346), J1346-($B$1-R1346))</f>
        <v>0</v>
      </c>
      <c r="T1346" s="16" t="str">
        <f>IF($S1346&lt;1, "N/A", $M1346)</f>
        <v>N/A</v>
      </c>
      <c r="U1346" s="16" t="str">
        <f>IF($S1346&lt;2, "N/A", $M1346)</f>
        <v>N/A</v>
      </c>
      <c r="V1346" s="16" t="str">
        <f>IF($S1346&lt;3, "N/A", $M1346)</f>
        <v>N/A</v>
      </c>
      <c r="W1346" s="16" t="str">
        <f>IF($S1346&lt;4, "N/A", $M1346)</f>
        <v>N/A</v>
      </c>
      <c r="X1346" s="16" t="str">
        <f>IF($S1346&lt;5, "N/A", $M1346)</f>
        <v>N/A</v>
      </c>
      <c r="Y1346" s="15" t="str">
        <f>IF(SUM(T1346:X1346)&lt;&gt;Q1346, "CHECK", "OK")</f>
        <v>OK</v>
      </c>
      <c r="Z1346" s="15" t="str">
        <f>IF(F1346=$B$1, "No", IF(S1346=1, "Yes", "No"))</f>
        <v>No</v>
      </c>
      <c r="AA1346" s="18" t="str">
        <f>IF(C1346="DM", "N/A", IF(Z1346="No","N/A",VLOOKUP(B1346,'Extension List'!$A$3:$R$1972,18,FALSE)))</f>
        <v>N/A</v>
      </c>
      <c r="AB1346" s="15" t="str">
        <f>IF(C1346="DM", "N/A", IF(Z1346="No","N/A",VLOOKUP(B1346,'Extension List'!$A$3:$T$1972,20,FALSE)))</f>
        <v>N/A</v>
      </c>
      <c r="AC1346" s="15" t="str">
        <f>IF(AA1346="N/A", "N/A", 0)</f>
        <v>N/A</v>
      </c>
      <c r="AD1346" s="16" t="str">
        <f>IF(AE1346="N/A", "N/A", AA1346-AE1346)</f>
        <v>N/A</v>
      </c>
      <c r="AE1346" s="16" t="str">
        <f>IF(AA1346="N/A", "N/A", IF(AC1346&gt;0, IF(AA1346&lt;13, ROUNDUP(0.25*AA1346,0), IF(AA1346&lt;26, ROUNDUP(0.4*AA1346,0), IF(AA1346&lt;51, ROUNDUP(0.6*AA1346,0), ROUNDUP(0.75*AA1346,0)))), "N/A"))</f>
        <v>N/A</v>
      </c>
      <c r="AF1346" s="16" t="str">
        <f>IF(AD1346="N/A","N/A", (AE1346*AC1346)+Q1346)</f>
        <v>N/A</v>
      </c>
      <c r="AG1346" s="16" t="str">
        <f>IF($AF1346="N/A", "N/A", "TBC")</f>
        <v>N/A</v>
      </c>
      <c r="AH1346" s="16" t="str">
        <f>IF($AF1346="N/A", "N/A", "TBC")</f>
        <v>N/A</v>
      </c>
      <c r="AI1346" s="16" t="str">
        <f>IF($AF1346="N/A","N/A",IF(AC1346&gt;1,"TBC","N/A"))</f>
        <v>N/A</v>
      </c>
      <c r="AJ1346" s="16" t="str">
        <f>IF($AF1346="N/A","N/A",IF(AC1346&gt;2,"TBC","N/A"))</f>
        <v>N/A</v>
      </c>
      <c r="AK1346" s="16" t="str">
        <f>IF($AF1346="N/A","N/A",IF(AC1346&gt;3,"TBC","N/A"))</f>
        <v>N/A</v>
      </c>
      <c r="AL1346" s="16" t="str">
        <f>IF(AC1346="N/A","N/A",IF(AC1346&gt;0,IF(SUM(AG1346:AK1346)&lt;&gt;AF1346,"CHECK","OK"),"N/A"))</f>
        <v>N/A</v>
      </c>
      <c r="AM1346" s="16" t="e">
        <f>IF(AD1346="N/A", L1346+T1346, L1346+AG1346)</f>
        <v>#VALUE!</v>
      </c>
      <c r="AN1346" s="16" t="str">
        <f>IF(AD1346="N/A", IF(U1346="N/A", "N/A", L1346+U1346), AD1346+AH1346)</f>
        <v>N/A</v>
      </c>
      <c r="AO1346" s="16" t="str">
        <f>IF(AD1346="N/A", IF(V1346="N/A", "N/A", L1346+V1346), IF(AI1346="N/A", "N/A", AD1346+AI1346))</f>
        <v>N/A</v>
      </c>
      <c r="AP1346" s="16" t="str">
        <f>IF(AD1346="N/A", IF(W1346="N/A", "N/A", L1346+W1346), IF(AJ1346="N/A", "N/A", AD1346+AJ1346))</f>
        <v>N/A</v>
      </c>
      <c r="AQ1346" s="16" t="str">
        <f>IF(AD1346="N/A", IF(X1346="N/A", "N/A", L1346+X1346), IF(AK1346="N/A", "N/A", AD1346+AK1346))</f>
        <v>N/A</v>
      </c>
      <c r="AR1346" s="15" t="s">
        <v>40</v>
      </c>
      <c r="AS1346" s="15" t="s">
        <v>40</v>
      </c>
      <c r="AT1346" s="15" t="s">
        <v>40</v>
      </c>
      <c r="AU1346" s="15" t="s">
        <v>40</v>
      </c>
      <c r="AV1346" s="15" t="s">
        <v>40</v>
      </c>
      <c r="AW1346" s="15" t="s">
        <v>40</v>
      </c>
      <c r="AX1346" s="15" t="s">
        <v>40</v>
      </c>
      <c r="AY1346" s="15" t="s">
        <v>40</v>
      </c>
      <c r="AZ1346" s="15" t="s">
        <v>40</v>
      </c>
      <c r="BA1346" s="15" t="s">
        <v>40</v>
      </c>
      <c r="BB1346" s="15" t="s">
        <v>40</v>
      </c>
      <c r="BC1346" s="15" t="s">
        <v>40</v>
      </c>
      <c r="BD1346" s="15" t="s">
        <v>40</v>
      </c>
      <c r="BE1346" s="15" t="s">
        <v>40</v>
      </c>
      <c r="BF1346" s="15" t="s">
        <v>40</v>
      </c>
      <c r="BG1346" s="15" t="s">
        <v>40</v>
      </c>
      <c r="BH1346" s="15" t="s">
        <v>40</v>
      </c>
      <c r="BJ1346" s="16" t="e">
        <f>IF(AR1346="R", $CA1346, IF(OR(AR1346="P", AR1346="T", AR1346="N"), 0, IF($C1346="DM", $T1346, IF(OR(AR1346="Y", AR1346="IR"),$AM1346,IF(AR1346="C", IF($BI1346="Y", IF($AF1346="N/A", $Q1346, $AF1346), IF($AG1346="N/A", $T1346,$AG1346)))))))</f>
        <v>#VALUE!</v>
      </c>
      <c r="BK1346" s="16" t="e">
        <f>IF(AS1346="R", $CA1346, IF(OR(AS1346="P", AS1346="T", AS1346="N"), 0, IF($C1346="DM", $T1346, IF(OR(AS1346="Y", AS1346="IR"),$AM1346,IF(AS1346="C", IF($BI1346="Y", IF($AF1346="N/A", $Q1346, $AF1346), IF($AG1346="N/A", $T1346,$AG1346)))))))</f>
        <v>#VALUE!</v>
      </c>
      <c r="BL1346" s="16" t="e">
        <f>IF(AT1346="R", $CA1346, IF(OR(AT1346="P", AT1346="T", AT1346="N"), 0, IF($C1346="DM", $T1346, IF(OR(AT1346="Y", AT1346="IR"),$AM1346,IF(AT1346="C", IF($BI1346="Y", IF($AF1346="N/A", $Q1346, $AF1346), IF($AG1346="N/A", $T1346,$AG1346)))))))</f>
        <v>#VALUE!</v>
      </c>
      <c r="BM1346" s="16" t="e">
        <f>IF(AU1346="R", $CA1346, IF(OR(AU1346="P", AU1346="T", AU1346="N"), 0, IF($C1346="DM", $T1346, IF(OR(AU1346="Y", AU1346="IR"),$AM1346,IF(AU1346="C", IF($BI1346="Y", IF($AF1346="N/A", $Q1346, $AF1346), IF($AG1346="N/A", $T1346,$AG1346)))))))</f>
        <v>#VALUE!</v>
      </c>
      <c r="BN1346" s="16" t="e">
        <f>IF(AV1346="R", $CA1346, IF(OR(AV1346="P", AV1346="T", AV1346="N"), 0, IF($C1346="DM", $T1346, IF(OR(AV1346="Y", AV1346="IR"),$AM1346,IF(AV1346="C", IF($BI1346="Y", IF($AF1346="N/A", $Q1346, $AF1346), IF($AG1346="N/A", $T1346,$AG1346)))))))</f>
        <v>#VALUE!</v>
      </c>
      <c r="BO1346" s="16" t="e">
        <f>IF(AW1346="R", $CA1346, IF(OR(AW1346="P", AW1346="T", AW1346="N"), 0, IF($C1346="DM", $T1346, IF(OR(AW1346="Y", AW1346="IR"),$AM1346,IF(AW1346="C", IF($BI1346="Y", IF($AF1346="N/A", $Q1346, $AF1346), IF($AG1346="N/A", $T1346,$AG1346)))))))</f>
        <v>#VALUE!</v>
      </c>
      <c r="BP1346" s="16" t="e">
        <f>IF(AX1346="R", $CA1346, IF(OR(AX1346="P", AX1346="T", AX1346="N"), 0, IF($C1346="DM", $T1346, IF(OR(AX1346="Y", AX1346="IR"),$AM1346,IF(AX1346="C", IF($BI1346="Y", IF($AF1346="N/A", $Q1346, $AF1346), IF($AG1346="N/A", $T1346,$AG1346)))))))</f>
        <v>#VALUE!</v>
      </c>
      <c r="BQ1346" s="16" t="e">
        <f>IF(AY1346="R", $CA1346, IF(OR(AY1346="P", AY1346="T", AY1346="N"), 0, IF($C1346="DM", $T1346, IF(OR(AY1346="Y", AY1346="IR"),$AM1346,IF(AY1346="C", IF($BI1346="Y", IF($AF1346="N/A", $Q1346, $AF1346), IF($AG1346="N/A", $T1346,$AG1346)))))))</f>
        <v>#VALUE!</v>
      </c>
      <c r="BR1346" s="16" t="e">
        <f>IF(AZ1346="R", $CA1346, IF(OR(AZ1346="P", AZ1346="T", AZ1346="N"), 0, IF($C1346="DM", $T1346, IF(OR(AZ1346="Y", AZ1346="IR"),$AM1346,IF(AZ1346="C", IF($BI1346="Y", IF($AF1346="N/A", $Q1346, $AF1346), IF($AG1346="N/A", $T1346,$AG1346)))))))</f>
        <v>#VALUE!</v>
      </c>
      <c r="BS1346" s="16" t="e">
        <f>IF(BA1346="R", $CA1346, IF(OR(BA1346="P", BA1346="T", BA1346="N"), 0, IF($C1346="DM", $T1346, IF(OR(BA1346="Y", BA1346="IR"),$AM1346,IF(BA1346="C", IF($BI1346="Y", IF($AF1346="N/A", $Q1346, $AF1346), IF($AG1346="N/A", $T1346,$AG1346)))))))</f>
        <v>#VALUE!</v>
      </c>
      <c r="BT1346" s="16" t="e">
        <f>IF(BB1346="R", $CA1346, IF(OR(BB1346="P", BB1346="T", BB1346="N"), 0, IF($C1346="DM", $T1346, IF(OR(BB1346="Y", BB1346="IR"),$AM1346,IF(BB1346="C", IF($BI1346="Y", IF($BA1346="C", IF($AF1346="N/A", $Q1346, $AF1346), IF($AF1346="N/A", $T1346, $AM1346)), IF($AG1346="N/A", $T1346,$AG1346)))))))</f>
        <v>#VALUE!</v>
      </c>
      <c r="BU1346" s="16" t="e">
        <f>IF(BC1346="R", $CA1346, IF(OR(BC1346="P", BC1346="T", BC1346="N"), 0, IF($C1346="DM", $T1346, IF(OR(BC1346="Y", BC1346="IR"),$AM1346,IF(BC1346="C", IF($BI1346="Y", IF($BA1346="C", IF($AF1346="N/A", $Q1346, $AF1346), IF($AF1346="N/A", $T1346, $AM1346)), IF($AG1346="N/A", $T1346,$AG1346)))))))</f>
        <v>#VALUE!</v>
      </c>
      <c r="BV1346" s="16" t="e">
        <f>IF(BD1346="R", $CA1346, IF(OR(BD1346="P", BD1346="T", BD1346="N"), 0, IF($C1346="DM", $T1346, IF(OR(BD1346="Y", BD1346="IR"),$AM1346,IF(BD1346="C", IF($BI1346="Y", IF($BA1346="C", IF($AF1346="N/A", $Q1346, $AF1346), IF($AF1346="N/A", $T1346, $AM1346)), IF($AG1346="N/A", $T1346,$AG1346)))))))</f>
        <v>#VALUE!</v>
      </c>
      <c r="BW1346" s="16" t="e">
        <f>IF(BE1346="R", $CA1346, IF(OR(BE1346="P", BE1346="T", BE1346="N"), 0, IF($C1346="DM", $T1346, IF(OR(BE1346="Y", BE1346="IR"),$AM1346,IF(BE1346="C", IF($BI1346="Y", IF($BA1346="C", IF($AF1346="N/A", $Q1346, $AF1346), IF($AF1346="N/A", $T1346, $AM1346)), IF($AG1346="N/A", $T1346,$AG1346)))))))</f>
        <v>#VALUE!</v>
      </c>
      <c r="BX1346" s="16" t="e">
        <f>IF(BF1346="R", $CA1346, IF(OR(BF1346="P", BF1346="T", BF1346="N"), 0, IF($C1346="DM", $T1346, IF(OR(BF1346="Y", BF1346="IR"),$AM1346,IF(BF1346="C", IF($BI1346="Y", IF($BA1346="C", IF($AF1346="N/A", $Q1346, $AF1346), IF($AF1346="N/A", $T1346, $AM1346)), IF($AG1346="N/A", $T1346,$AG1346)))))))</f>
        <v>#VALUE!</v>
      </c>
      <c r="BY1346" s="16" t="e">
        <f>IF(BG1346="R", $CA1346, IF(OR(BG1346="P", BG1346="T", BG1346="N"), 0, IF($C1346="DM", $T1346, IF(OR(BG1346="Y", BG1346="IR"),$AM1346,IF(BG1346="C", IF($BI1346="Y", IF($BA1346="C", IF($AF1346="N/A", $Q1346, $AF1346), IF($AF1346="N/A", $T1346, $AM1346)), IF($AG1346="N/A", $T1346,$AG1346)))))))</f>
        <v>#VALUE!</v>
      </c>
      <c r="BZ1346" s="16" t="e">
        <f>IF(BH1346="R", $CA1346, IF(OR(BH1346="P", BH1346="T", BH1346="N"), 0, IF($C1346="DM", $T1346, IF(OR(BH1346="Y", BH1346="IR"),$AM1346,IF(BH1346="C", IF($BI1346="Y", IF($BA1346="C", IF($AF1346="N/A", $Q1346, $AF1346), IF($AF1346="N/A", $T1346, $AM1346)), IF($AG1346="N/A", $T1346,$AG1346)))))))</f>
        <v>#VALUE!</v>
      </c>
      <c r="CA1346" s="15" t="s">
        <v>75</v>
      </c>
      <c r="CB1346" s="16" t="e">
        <f>BZ1346</f>
        <v>#VALUE!</v>
      </c>
      <c r="CC1346" s="15" t="str">
        <f>IF(OR($BH1346="T", $BH1346="R"), 0, IF($BH1346="C", IF($BI1346="Y", IF($BA1346="C", 0, IF(AF1346="N/A", Q1346-T1346, AF1346-AG1346)), IF($AF1346="N/A", U1346, AH1346)), AN1346))</f>
        <v>N/A</v>
      </c>
      <c r="CD1346" s="15" t="str">
        <f>IF(OR($BH1346="T", $BH1346="R"), 0, IF($BH1346="C", IF($BI1346="Y", 0, IF($AF1346="N/A", V1346, AI1346)), AO1346))</f>
        <v>N/A</v>
      </c>
      <c r="CE1346" s="15" t="str">
        <f>IF(OR($BH1346="T", $BH1346="R"), 0, IF($BH1346="C", IF($BI1346="Y", 0, IF($AF1346="N/A", W1346, AJ1346)), AP1346))</f>
        <v>N/A</v>
      </c>
      <c r="CF1346" s="15" t="str">
        <f>IF(OR($BH1346="T", $BH1346="R"), 0, IF($BH1346="C", IF($BI1346="Y", 0, IF($AF1346="N/A", X1346, AK1346)), AQ1346))</f>
        <v>N/A</v>
      </c>
    </row>
    <row r="1347" spans="1:84" x14ac:dyDescent="0.25">
      <c r="A1347" s="14">
        <v>6324</v>
      </c>
      <c r="B1347" s="15"/>
      <c r="C1347" s="15"/>
      <c r="D1347" s="15"/>
      <c r="E1347" s="15" t="e">
        <f>VLOOKUP(B1347, 'Rookie Year'!$A$2:$B$55679,2,FALSE)</f>
        <v>#N/A</v>
      </c>
      <c r="F1347" s="15">
        <v>2024</v>
      </c>
      <c r="G1347" s="15" t="s">
        <v>42</v>
      </c>
      <c r="H1347" s="15"/>
      <c r="I1347" s="16"/>
      <c r="J1347" s="15"/>
      <c r="K1347" s="17">
        <f>IF(AND(G1347&lt;&gt;"N",R1347="N/A"), IF(I1347&lt;4, 0, 0.25),IF(I1347=1, IF(J1347=1,0.25, 0.25), IF(I1347&lt;13, 0.25, IF(I1347&lt;26, 0.4, IF(I1347&lt;51, 0.6, 0.75)))))</f>
        <v>0.25</v>
      </c>
      <c r="L1347" s="16">
        <f>I1347-M1347</f>
        <v>0</v>
      </c>
      <c r="M1347" s="16">
        <f>ROUNDUP(I1347*K1347,0)</f>
        <v>0</v>
      </c>
      <c r="N1347" s="16">
        <f>M1347*J1347</f>
        <v>0</v>
      </c>
      <c r="O1347" s="16">
        <v>0</v>
      </c>
      <c r="P1347" s="16">
        <v>0</v>
      </c>
      <c r="Q1347" s="16">
        <f>N1347-O1347-P1347</f>
        <v>0</v>
      </c>
      <c r="R1347" s="15" t="s">
        <v>75</v>
      </c>
      <c r="S1347" s="15">
        <f>IF(R1347="N/A", J1347-($B$1-F1347), J1347-($B$1-R1347))</f>
        <v>0</v>
      </c>
      <c r="T1347" s="16" t="str">
        <f>IF($S1347&lt;1, "N/A", $M1347)</f>
        <v>N/A</v>
      </c>
      <c r="U1347" s="16" t="str">
        <f>IF($S1347&lt;2, "N/A", $M1347)</f>
        <v>N/A</v>
      </c>
      <c r="V1347" s="16" t="str">
        <f>IF($S1347&lt;3, "N/A", $M1347)</f>
        <v>N/A</v>
      </c>
      <c r="W1347" s="16" t="str">
        <f>IF($S1347&lt;4, "N/A", $M1347)</f>
        <v>N/A</v>
      </c>
      <c r="X1347" s="16" t="str">
        <f>IF($S1347&lt;5, "N/A", $M1347)</f>
        <v>N/A</v>
      </c>
      <c r="Y1347" s="15" t="str">
        <f>IF(SUM(T1347:X1347)&lt;&gt;Q1347, "CHECK", "OK")</f>
        <v>OK</v>
      </c>
      <c r="Z1347" s="15" t="str">
        <f>IF(F1347=$B$1, "No", IF(S1347=1, "Yes", "No"))</f>
        <v>No</v>
      </c>
      <c r="AA1347" s="18" t="str">
        <f>IF(C1347="DM", "N/A", IF(Z1347="No","N/A",VLOOKUP(B1347,'Extension List'!$A$3:$R$1972,18,FALSE)))</f>
        <v>N/A</v>
      </c>
      <c r="AB1347" s="15" t="str">
        <f>IF(C1347="DM", "N/A", IF(Z1347="No","N/A",VLOOKUP(B1347,'Extension List'!$A$3:$T$1972,20,FALSE)))</f>
        <v>N/A</v>
      </c>
      <c r="AC1347" s="15" t="str">
        <f>IF(AA1347="N/A", "N/A", 0)</f>
        <v>N/A</v>
      </c>
      <c r="AD1347" s="16" t="str">
        <f>IF(AE1347="N/A", "N/A", AA1347-AE1347)</f>
        <v>N/A</v>
      </c>
      <c r="AE1347" s="16" t="str">
        <f>IF(AA1347="N/A", "N/A", IF(AC1347&gt;0, IF(AA1347&lt;13, ROUNDUP(0.25*AA1347,0), IF(AA1347&lt;26, ROUNDUP(0.4*AA1347,0), IF(AA1347&lt;51, ROUNDUP(0.6*AA1347,0), ROUNDUP(0.75*AA1347,0)))), "N/A"))</f>
        <v>N/A</v>
      </c>
      <c r="AF1347" s="16" t="str">
        <f>IF(AD1347="N/A","N/A", (AE1347*AC1347)+Q1347)</f>
        <v>N/A</v>
      </c>
      <c r="AG1347" s="16" t="str">
        <f>IF($AF1347="N/A", "N/A", "TBC")</f>
        <v>N/A</v>
      </c>
      <c r="AH1347" s="16" t="str">
        <f>IF($AF1347="N/A", "N/A", "TBC")</f>
        <v>N/A</v>
      </c>
      <c r="AI1347" s="16" t="str">
        <f>IF($AF1347="N/A","N/A",IF(AC1347&gt;1,"TBC","N/A"))</f>
        <v>N/A</v>
      </c>
      <c r="AJ1347" s="16" t="str">
        <f>IF($AF1347="N/A","N/A",IF(AC1347&gt;2,"TBC","N/A"))</f>
        <v>N/A</v>
      </c>
      <c r="AK1347" s="16" t="str">
        <f>IF($AF1347="N/A","N/A",IF(AC1347&gt;3,"TBC","N/A"))</f>
        <v>N/A</v>
      </c>
      <c r="AL1347" s="16" t="str">
        <f>IF(AC1347="N/A","N/A",IF(AC1347&gt;0,IF(SUM(AG1347:AK1347)&lt;&gt;AF1347,"CHECK","OK"),"N/A"))</f>
        <v>N/A</v>
      </c>
      <c r="AM1347" s="16" t="e">
        <f>IF(AD1347="N/A", L1347+T1347, L1347+AG1347)</f>
        <v>#VALUE!</v>
      </c>
      <c r="AN1347" s="16" t="str">
        <f>IF(AD1347="N/A", IF(U1347="N/A", "N/A", L1347+U1347), AD1347+AH1347)</f>
        <v>N/A</v>
      </c>
      <c r="AO1347" s="16" t="str">
        <f>IF(AD1347="N/A", IF(V1347="N/A", "N/A", L1347+V1347), IF(AI1347="N/A", "N/A", AD1347+AI1347))</f>
        <v>N/A</v>
      </c>
      <c r="AP1347" s="16" t="str">
        <f>IF(AD1347="N/A", IF(W1347="N/A", "N/A", L1347+W1347), IF(AJ1347="N/A", "N/A", AD1347+AJ1347))</f>
        <v>N/A</v>
      </c>
      <c r="AQ1347" s="16" t="str">
        <f>IF(AD1347="N/A", IF(X1347="N/A", "N/A", L1347+X1347), IF(AK1347="N/A", "N/A", AD1347+AK1347))</f>
        <v>N/A</v>
      </c>
      <c r="AR1347" s="15" t="s">
        <v>40</v>
      </c>
      <c r="AS1347" s="15" t="s">
        <v>40</v>
      </c>
      <c r="AT1347" s="15" t="s">
        <v>40</v>
      </c>
      <c r="AU1347" s="15" t="s">
        <v>40</v>
      </c>
      <c r="AV1347" s="15" t="s">
        <v>40</v>
      </c>
      <c r="AW1347" s="15" t="s">
        <v>40</v>
      </c>
      <c r="AX1347" s="15" t="s">
        <v>40</v>
      </c>
      <c r="AY1347" s="15" t="s">
        <v>40</v>
      </c>
      <c r="AZ1347" s="15" t="s">
        <v>40</v>
      </c>
      <c r="BA1347" s="15" t="s">
        <v>40</v>
      </c>
      <c r="BB1347" s="15" t="s">
        <v>40</v>
      </c>
      <c r="BC1347" s="15" t="s">
        <v>40</v>
      </c>
      <c r="BD1347" s="15" t="s">
        <v>40</v>
      </c>
      <c r="BE1347" s="15" t="s">
        <v>40</v>
      </c>
      <c r="BF1347" s="15" t="s">
        <v>40</v>
      </c>
      <c r="BG1347" s="15" t="s">
        <v>40</v>
      </c>
      <c r="BH1347" s="15" t="s">
        <v>40</v>
      </c>
      <c r="BJ1347" s="16" t="e">
        <f>IF(AR1347="R", $CA1347, IF(OR(AR1347="P", AR1347="T", AR1347="N"), 0, IF($C1347="DM", $T1347, IF(OR(AR1347="Y", AR1347="IR"),$AM1347,IF(AR1347="C", IF($BI1347="Y", IF($AF1347="N/A", $Q1347, $AF1347), IF($AG1347="N/A", $T1347,$AG1347)))))))</f>
        <v>#VALUE!</v>
      </c>
      <c r="BK1347" s="16" t="e">
        <f>IF(AS1347="R", $CA1347, IF(OR(AS1347="P", AS1347="T", AS1347="N"), 0, IF($C1347="DM", $T1347, IF(OR(AS1347="Y", AS1347="IR"),$AM1347,IF(AS1347="C", IF($BI1347="Y", IF($AF1347="N/A", $Q1347, $AF1347), IF($AG1347="N/A", $T1347,$AG1347)))))))</f>
        <v>#VALUE!</v>
      </c>
      <c r="BL1347" s="16" t="e">
        <f>IF(AT1347="R", $CA1347, IF(OR(AT1347="P", AT1347="T", AT1347="N"), 0, IF($C1347="DM", $T1347, IF(OR(AT1347="Y", AT1347="IR"),$AM1347,IF(AT1347="C", IF($BI1347="Y", IF($AF1347="N/A", $Q1347, $AF1347), IF($AG1347="N/A", $T1347,$AG1347)))))))</f>
        <v>#VALUE!</v>
      </c>
      <c r="BM1347" s="16" t="e">
        <f>IF(AU1347="R", $CA1347, IF(OR(AU1347="P", AU1347="T", AU1347="N"), 0, IF($C1347="DM", $T1347, IF(OR(AU1347="Y", AU1347="IR"),$AM1347,IF(AU1347="C", IF($BI1347="Y", IF($AF1347="N/A", $Q1347, $AF1347), IF($AG1347="N/A", $T1347,$AG1347)))))))</f>
        <v>#VALUE!</v>
      </c>
      <c r="BN1347" s="16" t="e">
        <f>IF(AV1347="R", $CA1347, IF(OR(AV1347="P", AV1347="T", AV1347="N"), 0, IF($C1347="DM", $T1347, IF(OR(AV1347="Y", AV1347="IR"),$AM1347,IF(AV1347="C", IF($BI1347="Y", IF($AF1347="N/A", $Q1347, $AF1347), IF($AG1347="N/A", $T1347,$AG1347)))))))</f>
        <v>#VALUE!</v>
      </c>
      <c r="BO1347" s="16" t="e">
        <f>IF(AW1347="R", $CA1347, IF(OR(AW1347="P", AW1347="T", AW1347="N"), 0, IF($C1347="DM", $T1347, IF(OR(AW1347="Y", AW1347="IR"),$AM1347,IF(AW1347="C", IF($BI1347="Y", IF($AF1347="N/A", $Q1347, $AF1347), IF($AG1347="N/A", $T1347,$AG1347)))))))</f>
        <v>#VALUE!</v>
      </c>
      <c r="BP1347" s="16" t="e">
        <f>IF(AX1347="R", $CA1347, IF(OR(AX1347="P", AX1347="T", AX1347="N"), 0, IF($C1347="DM", $T1347, IF(OR(AX1347="Y", AX1347="IR"),$AM1347,IF(AX1347="C", IF($BI1347="Y", IF($AF1347="N/A", $Q1347, $AF1347), IF($AG1347="N/A", $T1347,$AG1347)))))))</f>
        <v>#VALUE!</v>
      </c>
      <c r="BQ1347" s="16" t="e">
        <f>IF(AY1347="R", $CA1347, IF(OR(AY1347="P", AY1347="T", AY1347="N"), 0, IF($C1347="DM", $T1347, IF(OR(AY1347="Y", AY1347="IR"),$AM1347,IF(AY1347="C", IF($BI1347="Y", IF($AF1347="N/A", $Q1347, $AF1347), IF($AG1347="N/A", $T1347,$AG1347)))))))</f>
        <v>#VALUE!</v>
      </c>
      <c r="BR1347" s="16" t="e">
        <f>IF(AZ1347="R", $CA1347, IF(OR(AZ1347="P", AZ1347="T", AZ1347="N"), 0, IF($C1347="DM", $T1347, IF(OR(AZ1347="Y", AZ1347="IR"),$AM1347,IF(AZ1347="C", IF($BI1347="Y", IF($AF1347="N/A", $Q1347, $AF1347), IF($AG1347="N/A", $T1347,$AG1347)))))))</f>
        <v>#VALUE!</v>
      </c>
      <c r="BS1347" s="16" t="e">
        <f>IF(BA1347="R", $CA1347, IF(OR(BA1347="P", BA1347="T", BA1347="N"), 0, IF($C1347="DM", $T1347, IF(OR(BA1347="Y", BA1347="IR"),$AM1347,IF(BA1347="C", IF($BI1347="Y", IF($AF1347="N/A", $Q1347, $AF1347), IF($AG1347="N/A", $T1347,$AG1347)))))))</f>
        <v>#VALUE!</v>
      </c>
      <c r="BT1347" s="16" t="e">
        <f>IF(BB1347="R", $CA1347, IF(OR(BB1347="P", BB1347="T", BB1347="N"), 0, IF($C1347="DM", $T1347, IF(OR(BB1347="Y", BB1347="IR"),$AM1347,IF(BB1347="C", IF($BI1347="Y", IF($BA1347="C", IF($AF1347="N/A", $Q1347, $AF1347), IF($AF1347="N/A", $T1347, $AM1347)), IF($AG1347="N/A", $T1347,$AG1347)))))))</f>
        <v>#VALUE!</v>
      </c>
      <c r="BU1347" s="16" t="e">
        <f>IF(BC1347="R", $CA1347, IF(OR(BC1347="P", BC1347="T", BC1347="N"), 0, IF($C1347="DM", $T1347, IF(OR(BC1347="Y", BC1347="IR"),$AM1347,IF(BC1347="C", IF($BI1347="Y", IF($BA1347="C", IF($AF1347="N/A", $Q1347, $AF1347), IF($AF1347="N/A", $T1347, $AM1347)), IF($AG1347="N/A", $T1347,$AG1347)))))))</f>
        <v>#VALUE!</v>
      </c>
      <c r="BV1347" s="16" t="e">
        <f>IF(BD1347="R", $CA1347, IF(OR(BD1347="P", BD1347="T", BD1347="N"), 0, IF($C1347="DM", $T1347, IF(OR(BD1347="Y", BD1347="IR"),$AM1347,IF(BD1347="C", IF($BI1347="Y", IF($BA1347="C", IF($AF1347="N/A", $Q1347, $AF1347), IF($AF1347="N/A", $T1347, $AM1347)), IF($AG1347="N/A", $T1347,$AG1347)))))))</f>
        <v>#VALUE!</v>
      </c>
      <c r="BW1347" s="16" t="e">
        <f>IF(BE1347="R", $CA1347, IF(OR(BE1347="P", BE1347="T", BE1347="N"), 0, IF($C1347="DM", $T1347, IF(OR(BE1347="Y", BE1347="IR"),$AM1347,IF(BE1347="C", IF($BI1347="Y", IF($BA1347="C", IF($AF1347="N/A", $Q1347, $AF1347), IF($AF1347="N/A", $T1347, $AM1347)), IF($AG1347="N/A", $T1347,$AG1347)))))))</f>
        <v>#VALUE!</v>
      </c>
      <c r="BX1347" s="16" t="e">
        <f>IF(BF1347="R", $CA1347, IF(OR(BF1347="P", BF1347="T", BF1347="N"), 0, IF($C1347="DM", $T1347, IF(OR(BF1347="Y", BF1347="IR"),$AM1347,IF(BF1347="C", IF($BI1347="Y", IF($BA1347="C", IF($AF1347="N/A", $Q1347, $AF1347), IF($AF1347="N/A", $T1347, $AM1347)), IF($AG1347="N/A", $T1347,$AG1347)))))))</f>
        <v>#VALUE!</v>
      </c>
      <c r="BY1347" s="16" t="e">
        <f>IF(BG1347="R", $CA1347, IF(OR(BG1347="P", BG1347="T", BG1347="N"), 0, IF($C1347="DM", $T1347, IF(OR(BG1347="Y", BG1347="IR"),$AM1347,IF(BG1347="C", IF($BI1347="Y", IF($BA1347="C", IF($AF1347="N/A", $Q1347, $AF1347), IF($AF1347="N/A", $T1347, $AM1347)), IF($AG1347="N/A", $T1347,$AG1347)))))))</f>
        <v>#VALUE!</v>
      </c>
      <c r="BZ1347" s="16" t="e">
        <f>IF(BH1347="R", $CA1347, IF(OR(BH1347="P", BH1347="T", BH1347="N"), 0, IF($C1347="DM", $T1347, IF(OR(BH1347="Y", BH1347="IR"),$AM1347,IF(BH1347="C", IF($BI1347="Y", IF($BA1347="C", IF($AF1347="N/A", $Q1347, $AF1347), IF($AF1347="N/A", $T1347, $AM1347)), IF($AG1347="N/A", $T1347,$AG1347)))))))</f>
        <v>#VALUE!</v>
      </c>
      <c r="CA1347" s="15" t="s">
        <v>75</v>
      </c>
      <c r="CB1347" s="16" t="e">
        <f>BZ1347</f>
        <v>#VALUE!</v>
      </c>
      <c r="CC1347" s="15" t="str">
        <f>IF(OR($BH1347="T", $BH1347="R"), 0, IF($BH1347="C", IF($BI1347="Y", IF($BA1347="C", 0, IF(AF1347="N/A", Q1347-T1347, AF1347-AG1347)), IF($AF1347="N/A", U1347, AH1347)), AN1347))</f>
        <v>N/A</v>
      </c>
      <c r="CD1347" s="15" t="str">
        <f>IF(OR($BH1347="T", $BH1347="R"), 0, IF($BH1347="C", IF($BI1347="Y", 0, IF($AF1347="N/A", V1347, AI1347)), AO1347))</f>
        <v>N/A</v>
      </c>
      <c r="CE1347" s="15" t="str">
        <f>IF(OR($BH1347="T", $BH1347="R"), 0, IF($BH1347="C", IF($BI1347="Y", 0, IF($AF1347="N/A", W1347, AJ1347)), AP1347))</f>
        <v>N/A</v>
      </c>
      <c r="CF1347" s="15" t="str">
        <f>IF(OR($BH1347="T", $BH1347="R"), 0, IF($BH1347="C", IF($BI1347="Y", 0, IF($AF1347="N/A", X1347, AK1347)), AQ1347))</f>
        <v>N/A</v>
      </c>
    </row>
    <row r="1348" spans="1:84" x14ac:dyDescent="0.25">
      <c r="A1348" s="14">
        <v>6325</v>
      </c>
      <c r="B1348" s="15"/>
      <c r="C1348" s="15"/>
      <c r="D1348" s="15"/>
      <c r="E1348" s="15" t="e">
        <f>VLOOKUP(B1348, 'Rookie Year'!$A$2:$B$55679,2,FALSE)</f>
        <v>#N/A</v>
      </c>
      <c r="F1348" s="15">
        <v>2024</v>
      </c>
      <c r="G1348" s="15" t="s">
        <v>42</v>
      </c>
      <c r="H1348" s="15"/>
      <c r="I1348" s="16"/>
      <c r="J1348" s="15"/>
      <c r="K1348" s="17">
        <f>IF(AND(G1348&lt;&gt;"N",R1348="N/A"), IF(I1348&lt;4, 0, 0.25),IF(I1348=1, IF(J1348=1,0.25, 0.25), IF(I1348&lt;13, 0.25, IF(I1348&lt;26, 0.4, IF(I1348&lt;51, 0.6, 0.75)))))</f>
        <v>0.25</v>
      </c>
      <c r="L1348" s="16">
        <f>I1348-M1348</f>
        <v>0</v>
      </c>
      <c r="M1348" s="16">
        <f>ROUNDUP(I1348*K1348,0)</f>
        <v>0</v>
      </c>
      <c r="N1348" s="16">
        <f>M1348*J1348</f>
        <v>0</v>
      </c>
      <c r="O1348" s="16">
        <v>0</v>
      </c>
      <c r="P1348" s="16">
        <v>0</v>
      </c>
      <c r="Q1348" s="16">
        <f>N1348-O1348-P1348</f>
        <v>0</v>
      </c>
      <c r="R1348" s="15" t="s">
        <v>75</v>
      </c>
      <c r="S1348" s="15">
        <f>IF(R1348="N/A", J1348-($B$1-F1348), J1348-($B$1-R1348))</f>
        <v>0</v>
      </c>
      <c r="T1348" s="16" t="str">
        <f>IF($S1348&lt;1, "N/A", $M1348)</f>
        <v>N/A</v>
      </c>
      <c r="U1348" s="16" t="str">
        <f>IF($S1348&lt;2, "N/A", $M1348)</f>
        <v>N/A</v>
      </c>
      <c r="V1348" s="16" t="str">
        <f>IF($S1348&lt;3, "N/A", $M1348)</f>
        <v>N/A</v>
      </c>
      <c r="W1348" s="16" t="str">
        <f>IF($S1348&lt;4, "N/A", $M1348)</f>
        <v>N/A</v>
      </c>
      <c r="X1348" s="16" t="str">
        <f>IF($S1348&lt;5, "N/A", $M1348)</f>
        <v>N/A</v>
      </c>
      <c r="Y1348" s="15" t="str">
        <f>IF(SUM(T1348:X1348)&lt;&gt;Q1348, "CHECK", "OK")</f>
        <v>OK</v>
      </c>
      <c r="Z1348" s="15" t="str">
        <f>IF(F1348=$B$1, "No", IF(S1348=1, "Yes", "No"))</f>
        <v>No</v>
      </c>
      <c r="AA1348" s="18" t="str">
        <f>IF(C1348="DM", "N/A", IF(Z1348="No","N/A",VLOOKUP(B1348,'Extension List'!$A$3:$R$1972,18,FALSE)))</f>
        <v>N/A</v>
      </c>
      <c r="AB1348" s="15" t="str">
        <f>IF(C1348="DM", "N/A", IF(Z1348="No","N/A",VLOOKUP(B1348,'Extension List'!$A$3:$T$1972,20,FALSE)))</f>
        <v>N/A</v>
      </c>
      <c r="AC1348" s="15" t="str">
        <f>IF(AA1348="N/A", "N/A", 0)</f>
        <v>N/A</v>
      </c>
      <c r="AD1348" s="16" t="str">
        <f>IF(AE1348="N/A", "N/A", AA1348-AE1348)</f>
        <v>N/A</v>
      </c>
      <c r="AE1348" s="16" t="str">
        <f>IF(AA1348="N/A", "N/A", IF(AC1348&gt;0, IF(AA1348&lt;13, ROUNDUP(0.25*AA1348,0), IF(AA1348&lt;26, ROUNDUP(0.4*AA1348,0), IF(AA1348&lt;51, ROUNDUP(0.6*AA1348,0), ROUNDUP(0.75*AA1348,0)))), "N/A"))</f>
        <v>N/A</v>
      </c>
      <c r="AF1348" s="16" t="str">
        <f>IF(AD1348="N/A","N/A", (AE1348*AC1348)+Q1348)</f>
        <v>N/A</v>
      </c>
      <c r="AG1348" s="16" t="str">
        <f>IF($AF1348="N/A", "N/A", "TBC")</f>
        <v>N/A</v>
      </c>
      <c r="AH1348" s="16" t="str">
        <f>IF($AF1348="N/A", "N/A", "TBC")</f>
        <v>N/A</v>
      </c>
      <c r="AI1348" s="16" t="str">
        <f>IF($AF1348="N/A","N/A",IF(AC1348&gt;1,"TBC","N/A"))</f>
        <v>N/A</v>
      </c>
      <c r="AJ1348" s="16" t="str">
        <f>IF($AF1348="N/A","N/A",IF(AC1348&gt;2,"TBC","N/A"))</f>
        <v>N/A</v>
      </c>
      <c r="AK1348" s="16" t="str">
        <f>IF($AF1348="N/A","N/A",IF(AC1348&gt;3,"TBC","N/A"))</f>
        <v>N/A</v>
      </c>
      <c r="AL1348" s="16" t="str">
        <f>IF(AC1348="N/A","N/A",IF(AC1348&gt;0,IF(SUM(AG1348:AK1348)&lt;&gt;AF1348,"CHECK","OK"),"N/A"))</f>
        <v>N/A</v>
      </c>
      <c r="AM1348" s="16" t="e">
        <f>IF(AD1348="N/A", L1348+T1348, L1348+AG1348)</f>
        <v>#VALUE!</v>
      </c>
      <c r="AN1348" s="16" t="str">
        <f>IF(AD1348="N/A", IF(U1348="N/A", "N/A", L1348+U1348), AD1348+AH1348)</f>
        <v>N/A</v>
      </c>
      <c r="AO1348" s="16" t="str">
        <f>IF(AD1348="N/A", IF(V1348="N/A", "N/A", L1348+V1348), IF(AI1348="N/A", "N/A", AD1348+AI1348))</f>
        <v>N/A</v>
      </c>
      <c r="AP1348" s="16" t="str">
        <f>IF(AD1348="N/A", IF(W1348="N/A", "N/A", L1348+W1348), IF(AJ1348="N/A", "N/A", AD1348+AJ1348))</f>
        <v>N/A</v>
      </c>
      <c r="AQ1348" s="16" t="str">
        <f>IF(AD1348="N/A", IF(X1348="N/A", "N/A", L1348+X1348), IF(AK1348="N/A", "N/A", AD1348+AK1348))</f>
        <v>N/A</v>
      </c>
      <c r="AR1348" s="15" t="s">
        <v>40</v>
      </c>
      <c r="AS1348" s="15" t="s">
        <v>40</v>
      </c>
      <c r="AT1348" s="15" t="s">
        <v>40</v>
      </c>
      <c r="AU1348" s="15" t="s">
        <v>40</v>
      </c>
      <c r="AV1348" s="15" t="s">
        <v>40</v>
      </c>
      <c r="AW1348" s="15" t="s">
        <v>40</v>
      </c>
      <c r="AX1348" s="15" t="s">
        <v>40</v>
      </c>
      <c r="AY1348" s="15" t="s">
        <v>40</v>
      </c>
      <c r="AZ1348" s="15" t="s">
        <v>40</v>
      </c>
      <c r="BA1348" s="15" t="s">
        <v>40</v>
      </c>
      <c r="BB1348" s="15" t="s">
        <v>40</v>
      </c>
      <c r="BC1348" s="15" t="s">
        <v>40</v>
      </c>
      <c r="BD1348" s="15" t="s">
        <v>40</v>
      </c>
      <c r="BE1348" s="15" t="s">
        <v>40</v>
      </c>
      <c r="BF1348" s="15" t="s">
        <v>40</v>
      </c>
      <c r="BG1348" s="15" t="s">
        <v>40</v>
      </c>
      <c r="BH1348" s="15" t="s">
        <v>40</v>
      </c>
      <c r="BJ1348" s="16" t="e">
        <f>IF(AR1348="R", $CA1348, IF(OR(AR1348="P", AR1348="T", AR1348="N"), 0, IF($C1348="DM", $T1348, IF(OR(AR1348="Y", AR1348="IR"),$AM1348,IF(AR1348="C", IF($BI1348="Y", IF($AF1348="N/A", $Q1348, $AF1348), IF($AG1348="N/A", $T1348,$AG1348)))))))</f>
        <v>#VALUE!</v>
      </c>
      <c r="BK1348" s="16" t="e">
        <f>IF(AS1348="R", $CA1348, IF(OR(AS1348="P", AS1348="T", AS1348="N"), 0, IF($C1348="DM", $T1348, IF(OR(AS1348="Y", AS1348="IR"),$AM1348,IF(AS1348="C", IF($BI1348="Y", IF($AF1348="N/A", $Q1348, $AF1348), IF($AG1348="N/A", $T1348,$AG1348)))))))</f>
        <v>#VALUE!</v>
      </c>
      <c r="BL1348" s="16" t="e">
        <f>IF(AT1348="R", $CA1348, IF(OR(AT1348="P", AT1348="T", AT1348="N"), 0, IF($C1348="DM", $T1348, IF(OR(AT1348="Y", AT1348="IR"),$AM1348,IF(AT1348="C", IF($BI1348="Y", IF($AF1348="N/A", $Q1348, $AF1348), IF($AG1348="N/A", $T1348,$AG1348)))))))</f>
        <v>#VALUE!</v>
      </c>
      <c r="BM1348" s="16" t="e">
        <f>IF(AU1348="R", $CA1348, IF(OR(AU1348="P", AU1348="T", AU1348="N"), 0, IF($C1348="DM", $T1348, IF(OR(AU1348="Y", AU1348="IR"),$AM1348,IF(AU1348="C", IF($BI1348="Y", IF($AF1348="N/A", $Q1348, $AF1348), IF($AG1348="N/A", $T1348,$AG1348)))))))</f>
        <v>#VALUE!</v>
      </c>
      <c r="BN1348" s="16" t="e">
        <f>IF(AV1348="R", $CA1348, IF(OR(AV1348="P", AV1348="T", AV1348="N"), 0, IF($C1348="DM", $T1348, IF(OR(AV1348="Y", AV1348="IR"),$AM1348,IF(AV1348="C", IF($BI1348="Y", IF($AF1348="N/A", $Q1348, $AF1348), IF($AG1348="N/A", $T1348,$AG1348)))))))</f>
        <v>#VALUE!</v>
      </c>
      <c r="BO1348" s="16" t="e">
        <f>IF(AW1348="R", $CA1348, IF(OR(AW1348="P", AW1348="T", AW1348="N"), 0, IF($C1348="DM", $T1348, IF(OR(AW1348="Y", AW1348="IR"),$AM1348,IF(AW1348="C", IF($BI1348="Y", IF($AF1348="N/A", $Q1348, $AF1348), IF($AG1348="N/A", $T1348,$AG1348)))))))</f>
        <v>#VALUE!</v>
      </c>
      <c r="BP1348" s="16" t="e">
        <f>IF(AX1348="R", $CA1348, IF(OR(AX1348="P", AX1348="T", AX1348="N"), 0, IF($C1348="DM", $T1348, IF(OR(AX1348="Y", AX1348="IR"),$AM1348,IF(AX1348="C", IF($BI1348="Y", IF($AF1348="N/A", $Q1348, $AF1348), IF($AG1348="N/A", $T1348,$AG1348)))))))</f>
        <v>#VALUE!</v>
      </c>
      <c r="BQ1348" s="16" t="e">
        <f>IF(AY1348="R", $CA1348, IF(OR(AY1348="P", AY1348="T", AY1348="N"), 0, IF($C1348="DM", $T1348, IF(OR(AY1348="Y", AY1348="IR"),$AM1348,IF(AY1348="C", IF($BI1348="Y", IF($AF1348="N/A", $Q1348, $AF1348), IF($AG1348="N/A", $T1348,$AG1348)))))))</f>
        <v>#VALUE!</v>
      </c>
      <c r="BR1348" s="16" t="e">
        <f>IF(AZ1348="R", $CA1348, IF(OR(AZ1348="P", AZ1348="T", AZ1348="N"), 0, IF($C1348="DM", $T1348, IF(OR(AZ1348="Y", AZ1348="IR"),$AM1348,IF(AZ1348="C", IF($BI1348="Y", IF($AF1348="N/A", $Q1348, $AF1348), IF($AG1348="N/A", $T1348,$AG1348)))))))</f>
        <v>#VALUE!</v>
      </c>
      <c r="BS1348" s="16" t="e">
        <f>IF(BA1348="R", $CA1348, IF(OR(BA1348="P", BA1348="T", BA1348="N"), 0, IF($C1348="DM", $T1348, IF(OR(BA1348="Y", BA1348="IR"),$AM1348,IF(BA1348="C", IF($BI1348="Y", IF($AF1348="N/A", $Q1348, $AF1348), IF($AG1348="N/A", $T1348,$AG1348)))))))</f>
        <v>#VALUE!</v>
      </c>
      <c r="BT1348" s="16" t="e">
        <f>IF(BB1348="R", $CA1348, IF(OR(BB1348="P", BB1348="T", BB1348="N"), 0, IF($C1348="DM", $T1348, IF(OR(BB1348="Y", BB1348="IR"),$AM1348,IF(BB1348="C", IF($BI1348="Y", IF($BA1348="C", IF($AF1348="N/A", $Q1348, $AF1348), IF($AF1348="N/A", $T1348, $AM1348)), IF($AG1348="N/A", $T1348,$AG1348)))))))</f>
        <v>#VALUE!</v>
      </c>
      <c r="BU1348" s="16" t="e">
        <f>IF(BC1348="R", $CA1348, IF(OR(BC1348="P", BC1348="T", BC1348="N"), 0, IF($C1348="DM", $T1348, IF(OR(BC1348="Y", BC1348="IR"),$AM1348,IF(BC1348="C", IF($BI1348="Y", IF($BA1348="C", IF($AF1348="N/A", $Q1348, $AF1348), IF($AF1348="N/A", $T1348, $AM1348)), IF($AG1348="N/A", $T1348,$AG1348)))))))</f>
        <v>#VALUE!</v>
      </c>
      <c r="BV1348" s="16" t="e">
        <f>IF(BD1348="R", $CA1348, IF(OR(BD1348="P", BD1348="T", BD1348="N"), 0, IF($C1348="DM", $T1348, IF(OR(BD1348="Y", BD1348="IR"),$AM1348,IF(BD1348="C", IF($BI1348="Y", IF($BA1348="C", IF($AF1348="N/A", $Q1348, $AF1348), IF($AF1348="N/A", $T1348, $AM1348)), IF($AG1348="N/A", $T1348,$AG1348)))))))</f>
        <v>#VALUE!</v>
      </c>
      <c r="BW1348" s="16" t="e">
        <f>IF(BE1348="R", $CA1348, IF(OR(BE1348="P", BE1348="T", BE1348="N"), 0, IF($C1348="DM", $T1348, IF(OR(BE1348="Y", BE1348="IR"),$AM1348,IF(BE1348="C", IF($BI1348="Y", IF($BA1348="C", IF($AF1348="N/A", $Q1348, $AF1348), IF($AF1348="N/A", $T1348, $AM1348)), IF($AG1348="N/A", $T1348,$AG1348)))))))</f>
        <v>#VALUE!</v>
      </c>
      <c r="BX1348" s="16" t="e">
        <f>IF(BF1348="R", $CA1348, IF(OR(BF1348="P", BF1348="T", BF1348="N"), 0, IF($C1348="DM", $T1348, IF(OR(BF1348="Y", BF1348="IR"),$AM1348,IF(BF1348="C", IF($BI1348="Y", IF($BA1348="C", IF($AF1348="N/A", $Q1348, $AF1348), IF($AF1348="N/A", $T1348, $AM1348)), IF($AG1348="N/A", $T1348,$AG1348)))))))</f>
        <v>#VALUE!</v>
      </c>
      <c r="BY1348" s="16" t="e">
        <f>IF(BG1348="R", $CA1348, IF(OR(BG1348="P", BG1348="T", BG1348="N"), 0, IF($C1348="DM", $T1348, IF(OR(BG1348="Y", BG1348="IR"),$AM1348,IF(BG1348="C", IF($BI1348="Y", IF($BA1348="C", IF($AF1348="N/A", $Q1348, $AF1348), IF($AF1348="N/A", $T1348, $AM1348)), IF($AG1348="N/A", $T1348,$AG1348)))))))</f>
        <v>#VALUE!</v>
      </c>
      <c r="BZ1348" s="16" t="e">
        <f>IF(BH1348="R", $CA1348, IF(OR(BH1348="P", BH1348="T", BH1348="N"), 0, IF($C1348="DM", $T1348, IF(OR(BH1348="Y", BH1348="IR"),$AM1348,IF(BH1348="C", IF($BI1348="Y", IF($BA1348="C", IF($AF1348="N/A", $Q1348, $AF1348), IF($AF1348="N/A", $T1348, $AM1348)), IF($AG1348="N/A", $T1348,$AG1348)))))))</f>
        <v>#VALUE!</v>
      </c>
      <c r="CA1348" s="15" t="s">
        <v>75</v>
      </c>
      <c r="CB1348" s="16" t="e">
        <f>BZ1348</f>
        <v>#VALUE!</v>
      </c>
      <c r="CC1348" s="15" t="str">
        <f>IF(OR($BH1348="T", $BH1348="R"), 0, IF($BH1348="C", IF($BI1348="Y", IF($BA1348="C", 0, IF(AF1348="N/A", Q1348-T1348, AF1348-AG1348)), IF($AF1348="N/A", U1348, AH1348)), AN1348))</f>
        <v>N/A</v>
      </c>
      <c r="CD1348" s="15" t="str">
        <f>IF(OR($BH1348="T", $BH1348="R"), 0, IF($BH1348="C", IF($BI1348="Y", 0, IF($AF1348="N/A", V1348, AI1348)), AO1348))</f>
        <v>N/A</v>
      </c>
      <c r="CE1348" s="15" t="str">
        <f>IF(OR($BH1348="T", $BH1348="R"), 0, IF($BH1348="C", IF($BI1348="Y", 0, IF($AF1348="N/A", W1348, AJ1348)), AP1348))</f>
        <v>N/A</v>
      </c>
      <c r="CF1348" s="15" t="str">
        <f>IF(OR($BH1348="T", $BH1348="R"), 0, IF($BH1348="C", IF($BI1348="Y", 0, IF($AF1348="N/A", X1348, AK1348)), AQ1348))</f>
        <v>N/A</v>
      </c>
    </row>
    <row r="1349" spans="1:84" x14ac:dyDescent="0.25">
      <c r="A1349" s="14">
        <v>6326</v>
      </c>
      <c r="B1349" s="15"/>
      <c r="C1349" s="15"/>
      <c r="D1349" s="15"/>
      <c r="E1349" s="15" t="e">
        <f>VLOOKUP(B1349, 'Rookie Year'!$A$2:$B$55679,2,FALSE)</f>
        <v>#N/A</v>
      </c>
      <c r="F1349" s="15">
        <v>2024</v>
      </c>
      <c r="G1349" s="15" t="s">
        <v>42</v>
      </c>
      <c r="H1349" s="15"/>
      <c r="I1349" s="16"/>
      <c r="J1349" s="15"/>
      <c r="K1349" s="17">
        <f>IF(AND(G1349&lt;&gt;"N",R1349="N/A"), IF(I1349&lt;4, 0, 0.25),IF(I1349=1, IF(J1349=1,0.25, 0.25), IF(I1349&lt;13, 0.25, IF(I1349&lt;26, 0.4, IF(I1349&lt;51, 0.6, 0.75)))))</f>
        <v>0.25</v>
      </c>
      <c r="L1349" s="16">
        <f>I1349-M1349</f>
        <v>0</v>
      </c>
      <c r="M1349" s="16">
        <f>ROUNDUP(I1349*K1349,0)</f>
        <v>0</v>
      </c>
      <c r="N1349" s="16">
        <f>M1349*J1349</f>
        <v>0</v>
      </c>
      <c r="O1349" s="16">
        <v>0</v>
      </c>
      <c r="P1349" s="16">
        <v>0</v>
      </c>
      <c r="Q1349" s="16">
        <f>N1349-O1349-P1349</f>
        <v>0</v>
      </c>
      <c r="R1349" s="15" t="s">
        <v>75</v>
      </c>
      <c r="S1349" s="15">
        <f>IF(R1349="N/A", J1349-($B$1-F1349), J1349-($B$1-R1349))</f>
        <v>0</v>
      </c>
      <c r="T1349" s="16" t="str">
        <f>IF($S1349&lt;1, "N/A", $M1349)</f>
        <v>N/A</v>
      </c>
      <c r="U1349" s="16" t="str">
        <f>IF($S1349&lt;2, "N/A", $M1349)</f>
        <v>N/A</v>
      </c>
      <c r="V1349" s="16" t="str">
        <f>IF($S1349&lt;3, "N/A", $M1349)</f>
        <v>N/A</v>
      </c>
      <c r="W1349" s="16" t="str">
        <f>IF($S1349&lt;4, "N/A", $M1349)</f>
        <v>N/A</v>
      </c>
      <c r="X1349" s="16" t="str">
        <f>IF($S1349&lt;5, "N/A", $M1349)</f>
        <v>N/A</v>
      </c>
      <c r="Y1349" s="15" t="str">
        <f>IF(SUM(T1349:X1349)&lt;&gt;Q1349, "CHECK", "OK")</f>
        <v>OK</v>
      </c>
      <c r="Z1349" s="15" t="str">
        <f>IF(F1349=$B$1, "No", IF(S1349=1, "Yes", "No"))</f>
        <v>No</v>
      </c>
      <c r="AA1349" s="18" t="str">
        <f>IF(C1349="DM", "N/A", IF(Z1349="No","N/A",VLOOKUP(B1349,'Extension List'!$A$3:$R$1972,18,FALSE)))</f>
        <v>N/A</v>
      </c>
      <c r="AB1349" s="15" t="str">
        <f>IF(C1349="DM", "N/A", IF(Z1349="No","N/A",VLOOKUP(B1349,'Extension List'!$A$3:$T$1972,20,FALSE)))</f>
        <v>N/A</v>
      </c>
      <c r="AC1349" s="15" t="str">
        <f>IF(AA1349="N/A", "N/A", 0)</f>
        <v>N/A</v>
      </c>
      <c r="AD1349" s="16" t="str">
        <f>IF(AE1349="N/A", "N/A", AA1349-AE1349)</f>
        <v>N/A</v>
      </c>
      <c r="AE1349" s="16" t="str">
        <f>IF(AA1349="N/A", "N/A", IF(AC1349&gt;0, IF(AA1349&lt;13, ROUNDUP(0.25*AA1349,0), IF(AA1349&lt;26, ROUNDUP(0.4*AA1349,0), IF(AA1349&lt;51, ROUNDUP(0.6*AA1349,0), ROUNDUP(0.75*AA1349,0)))), "N/A"))</f>
        <v>N/A</v>
      </c>
      <c r="AF1349" s="16" t="str">
        <f>IF(AD1349="N/A","N/A", (AE1349*AC1349)+Q1349)</f>
        <v>N/A</v>
      </c>
      <c r="AG1349" s="16" t="str">
        <f>IF($AF1349="N/A", "N/A", "TBC")</f>
        <v>N/A</v>
      </c>
      <c r="AH1349" s="16" t="str">
        <f>IF($AF1349="N/A", "N/A", "TBC")</f>
        <v>N/A</v>
      </c>
      <c r="AI1349" s="16" t="str">
        <f>IF($AF1349="N/A","N/A",IF(AC1349&gt;1,"TBC","N/A"))</f>
        <v>N/A</v>
      </c>
      <c r="AJ1349" s="16" t="str">
        <f>IF($AF1349="N/A","N/A",IF(AC1349&gt;2,"TBC","N/A"))</f>
        <v>N/A</v>
      </c>
      <c r="AK1349" s="16" t="str">
        <f>IF($AF1349="N/A","N/A",IF(AC1349&gt;3,"TBC","N/A"))</f>
        <v>N/A</v>
      </c>
      <c r="AL1349" s="16" t="str">
        <f>IF(AC1349="N/A","N/A",IF(AC1349&gt;0,IF(SUM(AG1349:AK1349)&lt;&gt;AF1349,"CHECK","OK"),"N/A"))</f>
        <v>N/A</v>
      </c>
      <c r="AM1349" s="16" t="e">
        <f>IF(AD1349="N/A", L1349+T1349, L1349+AG1349)</f>
        <v>#VALUE!</v>
      </c>
      <c r="AN1349" s="16" t="str">
        <f>IF(AD1349="N/A", IF(U1349="N/A", "N/A", L1349+U1349), AD1349+AH1349)</f>
        <v>N/A</v>
      </c>
      <c r="AO1349" s="16" t="str">
        <f>IF(AD1349="N/A", IF(V1349="N/A", "N/A", L1349+V1349), IF(AI1349="N/A", "N/A", AD1349+AI1349))</f>
        <v>N/A</v>
      </c>
      <c r="AP1349" s="16" t="str">
        <f>IF(AD1349="N/A", IF(W1349="N/A", "N/A", L1349+W1349), IF(AJ1349="N/A", "N/A", AD1349+AJ1349))</f>
        <v>N/A</v>
      </c>
      <c r="AQ1349" s="16" t="str">
        <f>IF(AD1349="N/A", IF(X1349="N/A", "N/A", L1349+X1349), IF(AK1349="N/A", "N/A", AD1349+AK1349))</f>
        <v>N/A</v>
      </c>
      <c r="AR1349" s="15" t="s">
        <v>40</v>
      </c>
      <c r="AS1349" s="15" t="s">
        <v>40</v>
      </c>
      <c r="AT1349" s="15" t="s">
        <v>40</v>
      </c>
      <c r="AU1349" s="15" t="s">
        <v>40</v>
      </c>
      <c r="AV1349" s="15" t="s">
        <v>40</v>
      </c>
      <c r="AW1349" s="15" t="s">
        <v>40</v>
      </c>
      <c r="AX1349" s="15" t="s">
        <v>40</v>
      </c>
      <c r="AY1349" s="15" t="s">
        <v>40</v>
      </c>
      <c r="AZ1349" s="15" t="s">
        <v>40</v>
      </c>
      <c r="BA1349" s="15" t="s">
        <v>40</v>
      </c>
      <c r="BB1349" s="15" t="s">
        <v>40</v>
      </c>
      <c r="BC1349" s="15" t="s">
        <v>40</v>
      </c>
      <c r="BD1349" s="15" t="s">
        <v>40</v>
      </c>
      <c r="BE1349" s="15" t="s">
        <v>40</v>
      </c>
      <c r="BF1349" s="15" t="s">
        <v>40</v>
      </c>
      <c r="BG1349" s="15" t="s">
        <v>40</v>
      </c>
      <c r="BH1349" s="15" t="s">
        <v>40</v>
      </c>
      <c r="BJ1349" s="16" t="e">
        <f>IF(AR1349="R", $CA1349, IF(OR(AR1349="P", AR1349="T", AR1349="N"), 0, IF($C1349="DM", $T1349, IF(OR(AR1349="Y", AR1349="IR"),$AM1349,IF(AR1349="C", IF($BI1349="Y", IF($AF1349="N/A", $Q1349, $AF1349), IF($AG1349="N/A", $T1349,$AG1349)))))))</f>
        <v>#VALUE!</v>
      </c>
      <c r="BK1349" s="16" t="e">
        <f>IF(AS1349="R", $CA1349, IF(OR(AS1349="P", AS1349="T", AS1349="N"), 0, IF($C1349="DM", $T1349, IF(OR(AS1349="Y", AS1349="IR"),$AM1349,IF(AS1349="C", IF($BI1349="Y", IF($AF1349="N/A", $Q1349, $AF1349), IF($AG1349="N/A", $T1349,$AG1349)))))))</f>
        <v>#VALUE!</v>
      </c>
      <c r="BL1349" s="16" t="e">
        <f>IF(AT1349="R", $CA1349, IF(OR(AT1349="P", AT1349="T", AT1349="N"), 0, IF($C1349="DM", $T1349, IF(OR(AT1349="Y", AT1349="IR"),$AM1349,IF(AT1349="C", IF($BI1349="Y", IF($AF1349="N/A", $Q1349, $AF1349), IF($AG1349="N/A", $T1349,$AG1349)))))))</f>
        <v>#VALUE!</v>
      </c>
      <c r="BM1349" s="16" t="e">
        <f>IF(AU1349="R", $CA1349, IF(OR(AU1349="P", AU1349="T", AU1349="N"), 0, IF($C1349="DM", $T1349, IF(OR(AU1349="Y", AU1349="IR"),$AM1349,IF(AU1349="C", IF($BI1349="Y", IF($AF1349="N/A", $Q1349, $AF1349), IF($AG1349="N/A", $T1349,$AG1349)))))))</f>
        <v>#VALUE!</v>
      </c>
      <c r="BN1349" s="16" t="e">
        <f>IF(AV1349="R", $CA1349, IF(OR(AV1349="P", AV1349="T", AV1349="N"), 0, IF($C1349="DM", $T1349, IF(OR(AV1349="Y", AV1349="IR"),$AM1349,IF(AV1349="C", IF($BI1349="Y", IF($AF1349="N/A", $Q1349, $AF1349), IF($AG1349="N/A", $T1349,$AG1349)))))))</f>
        <v>#VALUE!</v>
      </c>
      <c r="BO1349" s="16" t="e">
        <f>IF(AW1349="R", $CA1349, IF(OR(AW1349="P", AW1349="T", AW1349="N"), 0, IF($C1349="DM", $T1349, IF(OR(AW1349="Y", AW1349="IR"),$AM1349,IF(AW1349="C", IF($BI1349="Y", IF($AF1349="N/A", $Q1349, $AF1349), IF($AG1349="N/A", $T1349,$AG1349)))))))</f>
        <v>#VALUE!</v>
      </c>
      <c r="BP1349" s="16" t="e">
        <f>IF(AX1349="R", $CA1349, IF(OR(AX1349="P", AX1349="T", AX1349="N"), 0, IF($C1349="DM", $T1349, IF(OR(AX1349="Y", AX1349="IR"),$AM1349,IF(AX1349="C", IF($BI1349="Y", IF($AF1349="N/A", $Q1349, $AF1349), IF($AG1349="N/A", $T1349,$AG1349)))))))</f>
        <v>#VALUE!</v>
      </c>
      <c r="BQ1349" s="16" t="e">
        <f>IF(AY1349="R", $CA1349, IF(OR(AY1349="P", AY1349="T", AY1349="N"), 0, IF($C1349="DM", $T1349, IF(OR(AY1349="Y", AY1349="IR"),$AM1349,IF(AY1349="C", IF($BI1349="Y", IF($AF1349="N/A", $Q1349, $AF1349), IF($AG1349="N/A", $T1349,$AG1349)))))))</f>
        <v>#VALUE!</v>
      </c>
      <c r="BR1349" s="16" t="e">
        <f>IF(AZ1349="R", $CA1349, IF(OR(AZ1349="P", AZ1349="T", AZ1349="N"), 0, IF($C1349="DM", $T1349, IF(OR(AZ1349="Y", AZ1349="IR"),$AM1349,IF(AZ1349="C", IF($BI1349="Y", IF($AF1349="N/A", $Q1349, $AF1349), IF($AG1349="N/A", $T1349,$AG1349)))))))</f>
        <v>#VALUE!</v>
      </c>
      <c r="BS1349" s="16" t="e">
        <f>IF(BA1349="R", $CA1349, IF(OR(BA1349="P", BA1349="T", BA1349="N"), 0, IF($C1349="DM", $T1349, IF(OR(BA1349="Y", BA1349="IR"),$AM1349,IF(BA1349="C", IF($BI1349="Y", IF($AF1349="N/A", $Q1349, $AF1349), IF($AG1349="N/A", $T1349,$AG1349)))))))</f>
        <v>#VALUE!</v>
      </c>
      <c r="BT1349" s="16" t="e">
        <f>IF(BB1349="R", $CA1349, IF(OR(BB1349="P", BB1349="T", BB1349="N"), 0, IF($C1349="DM", $T1349, IF(OR(BB1349="Y", BB1349="IR"),$AM1349,IF(BB1349="C", IF($BI1349="Y", IF($BA1349="C", IF($AF1349="N/A", $Q1349, $AF1349), IF($AF1349="N/A", $T1349, $AM1349)), IF($AG1349="N/A", $T1349,$AG1349)))))))</f>
        <v>#VALUE!</v>
      </c>
      <c r="BU1349" s="16" t="e">
        <f>IF(BC1349="R", $CA1349, IF(OR(BC1349="P", BC1349="T", BC1349="N"), 0, IF($C1349="DM", $T1349, IF(OR(BC1349="Y", BC1349="IR"),$AM1349,IF(BC1349="C", IF($BI1349="Y", IF($BA1349="C", IF($AF1349="N/A", $Q1349, $AF1349), IF($AF1349="N/A", $T1349, $AM1349)), IF($AG1349="N/A", $T1349,$AG1349)))))))</f>
        <v>#VALUE!</v>
      </c>
      <c r="BV1349" s="16" t="e">
        <f>IF(BD1349="R", $CA1349, IF(OR(BD1349="P", BD1349="T", BD1349="N"), 0, IF($C1349="DM", $T1349, IF(OR(BD1349="Y", BD1349="IR"),$AM1349,IF(BD1349="C", IF($BI1349="Y", IF($BA1349="C", IF($AF1349="N/A", $Q1349, $AF1349), IF($AF1349="N/A", $T1349, $AM1349)), IF($AG1349="N/A", $T1349,$AG1349)))))))</f>
        <v>#VALUE!</v>
      </c>
      <c r="BW1349" s="16" t="e">
        <f>IF(BE1349="R", $CA1349, IF(OR(BE1349="P", BE1349="T", BE1349="N"), 0, IF($C1349="DM", $T1349, IF(OR(BE1349="Y", BE1349="IR"),$AM1349,IF(BE1349="C", IF($BI1349="Y", IF($BA1349="C", IF($AF1349="N/A", $Q1349, $AF1349), IF($AF1349="N/A", $T1349, $AM1349)), IF($AG1349="N/A", $T1349,$AG1349)))))))</f>
        <v>#VALUE!</v>
      </c>
      <c r="BX1349" s="16" t="e">
        <f>IF(BF1349="R", $CA1349, IF(OR(BF1349="P", BF1349="T", BF1349="N"), 0, IF($C1349="DM", $T1349, IF(OR(BF1349="Y", BF1349="IR"),$AM1349,IF(BF1349="C", IF($BI1349="Y", IF($BA1349="C", IF($AF1349="N/A", $Q1349, $AF1349), IF($AF1349="N/A", $T1349, $AM1349)), IF($AG1349="N/A", $T1349,$AG1349)))))))</f>
        <v>#VALUE!</v>
      </c>
      <c r="BY1349" s="16" t="e">
        <f>IF(BG1349="R", $CA1349, IF(OR(BG1349="P", BG1349="T", BG1349="N"), 0, IF($C1349="DM", $T1349, IF(OR(BG1349="Y", BG1349="IR"),$AM1349,IF(BG1349="C", IF($BI1349="Y", IF($BA1349="C", IF($AF1349="N/A", $Q1349, $AF1349), IF($AF1349="N/A", $T1349, $AM1349)), IF($AG1349="N/A", $T1349,$AG1349)))))))</f>
        <v>#VALUE!</v>
      </c>
      <c r="BZ1349" s="16" t="e">
        <f>IF(BH1349="R", $CA1349, IF(OR(BH1349="P", BH1349="T", BH1349="N"), 0, IF($C1349="DM", $T1349, IF(OR(BH1349="Y", BH1349="IR"),$AM1349,IF(BH1349="C", IF($BI1349="Y", IF($BA1349="C", IF($AF1349="N/A", $Q1349, $AF1349), IF($AF1349="N/A", $T1349, $AM1349)), IF($AG1349="N/A", $T1349,$AG1349)))))))</f>
        <v>#VALUE!</v>
      </c>
      <c r="CA1349" s="15" t="s">
        <v>75</v>
      </c>
      <c r="CB1349" s="16" t="e">
        <f>BZ1349</f>
        <v>#VALUE!</v>
      </c>
      <c r="CC1349" s="15" t="str">
        <f>IF(OR($BH1349="T", $BH1349="R"), 0, IF($BH1349="C", IF($BI1349="Y", IF($BA1349="C", 0, IF(AF1349="N/A", Q1349-T1349, AF1349-AG1349)), IF($AF1349="N/A", U1349, AH1349)), AN1349))</f>
        <v>N/A</v>
      </c>
      <c r="CD1349" s="15" t="str">
        <f>IF(OR($BH1349="T", $BH1349="R"), 0, IF($BH1349="C", IF($BI1349="Y", 0, IF($AF1349="N/A", V1349, AI1349)), AO1349))</f>
        <v>N/A</v>
      </c>
      <c r="CE1349" s="15" t="str">
        <f>IF(OR($BH1349="T", $BH1349="R"), 0, IF($BH1349="C", IF($BI1349="Y", 0, IF($AF1349="N/A", W1349, AJ1349)), AP1349))</f>
        <v>N/A</v>
      </c>
      <c r="CF1349" s="15" t="str">
        <f>IF(OR($BH1349="T", $BH1349="R"), 0, IF($BH1349="C", IF($BI1349="Y", 0, IF($AF1349="N/A", X1349, AK1349)), AQ1349))</f>
        <v>N/A</v>
      </c>
    </row>
    <row r="1350" spans="1:84" x14ac:dyDescent="0.25">
      <c r="A1350" s="14">
        <v>6327</v>
      </c>
      <c r="B1350" s="15"/>
      <c r="C1350" s="15"/>
      <c r="D1350" s="15"/>
      <c r="E1350" s="15" t="e">
        <f>VLOOKUP(B1350, 'Rookie Year'!$A$2:$B$55679,2,FALSE)</f>
        <v>#N/A</v>
      </c>
      <c r="F1350" s="15">
        <v>2024</v>
      </c>
      <c r="G1350" s="15" t="s">
        <v>42</v>
      </c>
      <c r="H1350" s="15"/>
      <c r="I1350" s="16"/>
      <c r="J1350" s="15"/>
      <c r="K1350" s="17">
        <f>IF(AND(G1350&lt;&gt;"N",R1350="N/A"), IF(I1350&lt;4, 0, 0.25),IF(I1350=1, IF(J1350=1,0.25, 0.25), IF(I1350&lt;13, 0.25, IF(I1350&lt;26, 0.4, IF(I1350&lt;51, 0.6, 0.75)))))</f>
        <v>0.25</v>
      </c>
      <c r="L1350" s="16">
        <f>I1350-M1350</f>
        <v>0</v>
      </c>
      <c r="M1350" s="16">
        <f>ROUNDUP(I1350*K1350,0)</f>
        <v>0</v>
      </c>
      <c r="N1350" s="16">
        <f>M1350*J1350</f>
        <v>0</v>
      </c>
      <c r="O1350" s="16">
        <v>0</v>
      </c>
      <c r="P1350" s="16">
        <v>0</v>
      </c>
      <c r="Q1350" s="16">
        <f>N1350-O1350-P1350</f>
        <v>0</v>
      </c>
      <c r="R1350" s="15" t="s">
        <v>75</v>
      </c>
      <c r="S1350" s="15">
        <f>IF(R1350="N/A", J1350-($B$1-F1350), J1350-($B$1-R1350))</f>
        <v>0</v>
      </c>
      <c r="T1350" s="16" t="str">
        <f>IF($S1350&lt;1, "N/A", $M1350)</f>
        <v>N/A</v>
      </c>
      <c r="U1350" s="16" t="str">
        <f>IF($S1350&lt;2, "N/A", $M1350)</f>
        <v>N/A</v>
      </c>
      <c r="V1350" s="16" t="str">
        <f>IF($S1350&lt;3, "N/A", $M1350)</f>
        <v>N/A</v>
      </c>
      <c r="W1350" s="16" t="str">
        <f>IF($S1350&lt;4, "N/A", $M1350)</f>
        <v>N/A</v>
      </c>
      <c r="X1350" s="16" t="str">
        <f>IF($S1350&lt;5, "N/A", $M1350)</f>
        <v>N/A</v>
      </c>
      <c r="Y1350" s="15" t="str">
        <f>IF(SUM(T1350:X1350)&lt;&gt;Q1350, "CHECK", "OK")</f>
        <v>OK</v>
      </c>
      <c r="Z1350" s="15" t="str">
        <f>IF(F1350=$B$1, "No", IF(S1350=1, "Yes", "No"))</f>
        <v>No</v>
      </c>
      <c r="AA1350" s="18" t="str">
        <f>IF(C1350="DM", "N/A", IF(Z1350="No","N/A",VLOOKUP(B1350,'Extension List'!$A$3:$R$1972,18,FALSE)))</f>
        <v>N/A</v>
      </c>
      <c r="AB1350" s="15" t="str">
        <f>IF(C1350="DM", "N/A", IF(Z1350="No","N/A",VLOOKUP(B1350,'Extension List'!$A$3:$T$1972,20,FALSE)))</f>
        <v>N/A</v>
      </c>
      <c r="AC1350" s="15" t="str">
        <f>IF(AA1350="N/A", "N/A", 0)</f>
        <v>N/A</v>
      </c>
      <c r="AD1350" s="16" t="str">
        <f>IF(AE1350="N/A", "N/A", AA1350-AE1350)</f>
        <v>N/A</v>
      </c>
      <c r="AE1350" s="16" t="str">
        <f>IF(AA1350="N/A", "N/A", IF(AC1350&gt;0, IF(AA1350&lt;13, ROUNDUP(0.25*AA1350,0), IF(AA1350&lt;26, ROUNDUP(0.4*AA1350,0), IF(AA1350&lt;51, ROUNDUP(0.6*AA1350,0), ROUNDUP(0.75*AA1350,0)))), "N/A"))</f>
        <v>N/A</v>
      </c>
      <c r="AF1350" s="16" t="str">
        <f>IF(AD1350="N/A","N/A", (AE1350*AC1350)+Q1350)</f>
        <v>N/A</v>
      </c>
      <c r="AG1350" s="16" t="str">
        <f>IF($AF1350="N/A", "N/A", "TBC")</f>
        <v>N/A</v>
      </c>
      <c r="AH1350" s="16" t="str">
        <f>IF($AF1350="N/A", "N/A", "TBC")</f>
        <v>N/A</v>
      </c>
      <c r="AI1350" s="16" t="str">
        <f>IF($AF1350="N/A","N/A",IF(AC1350&gt;1,"TBC","N/A"))</f>
        <v>N/A</v>
      </c>
      <c r="AJ1350" s="16" t="str">
        <f>IF($AF1350="N/A","N/A",IF(AC1350&gt;2,"TBC","N/A"))</f>
        <v>N/A</v>
      </c>
      <c r="AK1350" s="16" t="str">
        <f>IF($AF1350="N/A","N/A",IF(AC1350&gt;3,"TBC","N/A"))</f>
        <v>N/A</v>
      </c>
      <c r="AL1350" s="16" t="str">
        <f>IF(AC1350="N/A","N/A",IF(AC1350&gt;0,IF(SUM(AG1350:AK1350)&lt;&gt;AF1350,"CHECK","OK"),"N/A"))</f>
        <v>N/A</v>
      </c>
      <c r="AM1350" s="16" t="e">
        <f>IF(AD1350="N/A", L1350+T1350, L1350+AG1350)</f>
        <v>#VALUE!</v>
      </c>
      <c r="AN1350" s="16" t="str">
        <f>IF(AD1350="N/A", IF(U1350="N/A", "N/A", L1350+U1350), AD1350+AH1350)</f>
        <v>N/A</v>
      </c>
      <c r="AO1350" s="16" t="str">
        <f>IF(AD1350="N/A", IF(V1350="N/A", "N/A", L1350+V1350), IF(AI1350="N/A", "N/A", AD1350+AI1350))</f>
        <v>N/A</v>
      </c>
      <c r="AP1350" s="16" t="str">
        <f>IF(AD1350="N/A", IF(W1350="N/A", "N/A", L1350+W1350), IF(AJ1350="N/A", "N/A", AD1350+AJ1350))</f>
        <v>N/A</v>
      </c>
      <c r="AQ1350" s="16" t="str">
        <f>IF(AD1350="N/A", IF(X1350="N/A", "N/A", L1350+X1350), IF(AK1350="N/A", "N/A", AD1350+AK1350))</f>
        <v>N/A</v>
      </c>
      <c r="AR1350" s="15" t="s">
        <v>40</v>
      </c>
      <c r="AS1350" s="15" t="s">
        <v>40</v>
      </c>
      <c r="AT1350" s="15" t="s">
        <v>40</v>
      </c>
      <c r="AU1350" s="15" t="s">
        <v>40</v>
      </c>
      <c r="AV1350" s="15" t="s">
        <v>40</v>
      </c>
      <c r="AW1350" s="15" t="s">
        <v>40</v>
      </c>
      <c r="AX1350" s="15" t="s">
        <v>40</v>
      </c>
      <c r="AY1350" s="15" t="s">
        <v>40</v>
      </c>
      <c r="AZ1350" s="15" t="s">
        <v>40</v>
      </c>
      <c r="BA1350" s="15" t="s">
        <v>40</v>
      </c>
      <c r="BB1350" s="15" t="s">
        <v>40</v>
      </c>
      <c r="BC1350" s="15" t="s">
        <v>40</v>
      </c>
      <c r="BD1350" s="15" t="s">
        <v>40</v>
      </c>
      <c r="BE1350" s="15" t="s">
        <v>40</v>
      </c>
      <c r="BF1350" s="15" t="s">
        <v>40</v>
      </c>
      <c r="BG1350" s="15" t="s">
        <v>40</v>
      </c>
      <c r="BH1350" s="15" t="s">
        <v>40</v>
      </c>
      <c r="BJ1350" s="16" t="e">
        <f>IF(AR1350="R", $CA1350, IF(OR(AR1350="P", AR1350="T", AR1350="N"), 0, IF($C1350="DM", $T1350, IF(OR(AR1350="Y", AR1350="IR"),$AM1350,IF(AR1350="C", IF($BI1350="Y", IF($AF1350="N/A", $Q1350, $AF1350), IF($AG1350="N/A", $T1350,$AG1350)))))))</f>
        <v>#VALUE!</v>
      </c>
      <c r="BK1350" s="16" t="e">
        <f>IF(AS1350="R", $CA1350, IF(OR(AS1350="P", AS1350="T", AS1350="N"), 0, IF($C1350="DM", $T1350, IF(OR(AS1350="Y", AS1350="IR"),$AM1350,IF(AS1350="C", IF($BI1350="Y", IF($AF1350="N/A", $Q1350, $AF1350), IF($AG1350="N/A", $T1350,$AG1350)))))))</f>
        <v>#VALUE!</v>
      </c>
      <c r="BL1350" s="16" t="e">
        <f>IF(AT1350="R", $CA1350, IF(OR(AT1350="P", AT1350="T", AT1350="N"), 0, IF($C1350="DM", $T1350, IF(OR(AT1350="Y", AT1350="IR"),$AM1350,IF(AT1350="C", IF($BI1350="Y", IF($AF1350="N/A", $Q1350, $AF1350), IF($AG1350="N/A", $T1350,$AG1350)))))))</f>
        <v>#VALUE!</v>
      </c>
      <c r="BM1350" s="16" t="e">
        <f>IF(AU1350="R", $CA1350, IF(OR(AU1350="P", AU1350="T", AU1350="N"), 0, IF($C1350="DM", $T1350, IF(OR(AU1350="Y", AU1350="IR"),$AM1350,IF(AU1350="C", IF($BI1350="Y", IF($AF1350="N/A", $Q1350, $AF1350), IF($AG1350="N/A", $T1350,$AG1350)))))))</f>
        <v>#VALUE!</v>
      </c>
      <c r="BN1350" s="16" t="e">
        <f>IF(AV1350="R", $CA1350, IF(OR(AV1350="P", AV1350="T", AV1350="N"), 0, IF($C1350="DM", $T1350, IF(OR(AV1350="Y", AV1350="IR"),$AM1350,IF(AV1350="C", IF($BI1350="Y", IF($AF1350="N/A", $Q1350, $AF1350), IF($AG1350="N/A", $T1350,$AG1350)))))))</f>
        <v>#VALUE!</v>
      </c>
      <c r="BO1350" s="16" t="e">
        <f>IF(AW1350="R", $CA1350, IF(OR(AW1350="P", AW1350="T", AW1350="N"), 0, IF($C1350="DM", $T1350, IF(OR(AW1350="Y", AW1350="IR"),$AM1350,IF(AW1350="C", IF($BI1350="Y", IF($AF1350="N/A", $Q1350, $AF1350), IF($AG1350="N/A", $T1350,$AG1350)))))))</f>
        <v>#VALUE!</v>
      </c>
      <c r="BP1350" s="16" t="e">
        <f>IF(AX1350="R", $CA1350, IF(OR(AX1350="P", AX1350="T", AX1350="N"), 0, IF($C1350="DM", $T1350, IF(OR(AX1350="Y", AX1350="IR"),$AM1350,IF(AX1350="C", IF($BI1350="Y", IF($AF1350="N/A", $Q1350, $AF1350), IF($AG1350="N/A", $T1350,$AG1350)))))))</f>
        <v>#VALUE!</v>
      </c>
      <c r="BQ1350" s="16" t="e">
        <f>IF(AY1350="R", $CA1350, IF(OR(AY1350="P", AY1350="T", AY1350="N"), 0, IF($C1350="DM", $T1350, IF(OR(AY1350="Y", AY1350="IR"),$AM1350,IF(AY1350="C", IF($BI1350="Y", IF($AF1350="N/A", $Q1350, $AF1350), IF($AG1350="N/A", $T1350,$AG1350)))))))</f>
        <v>#VALUE!</v>
      </c>
      <c r="BR1350" s="16" t="e">
        <f>IF(AZ1350="R", $CA1350, IF(OR(AZ1350="P", AZ1350="T", AZ1350="N"), 0, IF($C1350="DM", $T1350, IF(OR(AZ1350="Y", AZ1350="IR"),$AM1350,IF(AZ1350="C", IF($BI1350="Y", IF($AF1350="N/A", $Q1350, $AF1350), IF($AG1350="N/A", $T1350,$AG1350)))))))</f>
        <v>#VALUE!</v>
      </c>
      <c r="BS1350" s="16" t="e">
        <f>IF(BA1350="R", $CA1350, IF(OR(BA1350="P", BA1350="T", BA1350="N"), 0, IF($C1350="DM", $T1350, IF(OR(BA1350="Y", BA1350="IR"),$AM1350,IF(BA1350="C", IF($BI1350="Y", IF($AF1350="N/A", $Q1350, $AF1350), IF($AG1350="N/A", $T1350,$AG1350)))))))</f>
        <v>#VALUE!</v>
      </c>
      <c r="BT1350" s="16" t="e">
        <f>IF(BB1350="R", $CA1350, IF(OR(BB1350="P", BB1350="T", BB1350="N"), 0, IF($C1350="DM", $T1350, IF(OR(BB1350="Y", BB1350="IR"),$AM1350,IF(BB1350="C", IF($BI1350="Y", IF($BA1350="C", IF($AF1350="N/A", $Q1350, $AF1350), IF($AF1350="N/A", $T1350, $AM1350)), IF($AG1350="N/A", $T1350,$AG1350)))))))</f>
        <v>#VALUE!</v>
      </c>
      <c r="BU1350" s="16" t="e">
        <f>IF(BC1350="R", $CA1350, IF(OR(BC1350="P", BC1350="T", BC1350="N"), 0, IF($C1350="DM", $T1350, IF(OR(BC1350="Y", BC1350="IR"),$AM1350,IF(BC1350="C", IF($BI1350="Y", IF($BA1350="C", IF($AF1350="N/A", $Q1350, $AF1350), IF($AF1350="N/A", $T1350, $AM1350)), IF($AG1350="N/A", $T1350,$AG1350)))))))</f>
        <v>#VALUE!</v>
      </c>
      <c r="BV1350" s="16" t="e">
        <f>IF(BD1350="R", $CA1350, IF(OR(BD1350="P", BD1350="T", BD1350="N"), 0, IF($C1350="DM", $T1350, IF(OR(BD1350="Y", BD1350="IR"),$AM1350,IF(BD1350="C", IF($BI1350="Y", IF($BA1350="C", IF($AF1350="N/A", $Q1350, $AF1350), IF($AF1350="N/A", $T1350, $AM1350)), IF($AG1350="N/A", $T1350,$AG1350)))))))</f>
        <v>#VALUE!</v>
      </c>
      <c r="BW1350" s="16" t="e">
        <f>IF(BE1350="R", $CA1350, IF(OR(BE1350="P", BE1350="T", BE1350="N"), 0, IF($C1350="DM", $T1350, IF(OR(BE1350="Y", BE1350="IR"),$AM1350,IF(BE1350="C", IF($BI1350="Y", IF($BA1350="C", IF($AF1350="N/A", $Q1350, $AF1350), IF($AF1350="N/A", $T1350, $AM1350)), IF($AG1350="N/A", $T1350,$AG1350)))))))</f>
        <v>#VALUE!</v>
      </c>
      <c r="BX1350" s="16" t="e">
        <f>IF(BF1350="R", $CA1350, IF(OR(BF1350="P", BF1350="T", BF1350="N"), 0, IF($C1350="DM", $T1350, IF(OR(BF1350="Y", BF1350="IR"),$AM1350,IF(BF1350="C", IF($BI1350="Y", IF($BA1350="C", IF($AF1350="N/A", $Q1350, $AF1350), IF($AF1350="N/A", $T1350, $AM1350)), IF($AG1350="N/A", $T1350,$AG1350)))))))</f>
        <v>#VALUE!</v>
      </c>
      <c r="BY1350" s="16" t="e">
        <f>IF(BG1350="R", $CA1350, IF(OR(BG1350="P", BG1350="T", BG1350="N"), 0, IF($C1350="DM", $T1350, IF(OR(BG1350="Y", BG1350="IR"),$AM1350,IF(BG1350="C", IF($BI1350="Y", IF($BA1350="C", IF($AF1350="N/A", $Q1350, $AF1350), IF($AF1350="N/A", $T1350, $AM1350)), IF($AG1350="N/A", $T1350,$AG1350)))))))</f>
        <v>#VALUE!</v>
      </c>
      <c r="BZ1350" s="16" t="e">
        <f>IF(BH1350="R", $CA1350, IF(OR(BH1350="P", BH1350="T", BH1350="N"), 0, IF($C1350="DM", $T1350, IF(OR(BH1350="Y", BH1350="IR"),$AM1350,IF(BH1350="C", IF($BI1350="Y", IF($BA1350="C", IF($AF1350="N/A", $Q1350, $AF1350), IF($AF1350="N/A", $T1350, $AM1350)), IF($AG1350="N/A", $T1350,$AG1350)))))))</f>
        <v>#VALUE!</v>
      </c>
      <c r="CA1350" s="15" t="s">
        <v>75</v>
      </c>
      <c r="CB1350" s="16" t="e">
        <f>BZ1350</f>
        <v>#VALUE!</v>
      </c>
      <c r="CC1350" s="15" t="str">
        <f>IF(OR($BH1350="T", $BH1350="R"), 0, IF($BH1350="C", IF($BI1350="Y", IF($BA1350="C", 0, IF(AF1350="N/A", Q1350-T1350, AF1350-AG1350)), IF($AF1350="N/A", U1350, AH1350)), AN1350))</f>
        <v>N/A</v>
      </c>
      <c r="CD1350" s="15" t="str">
        <f>IF(OR($BH1350="T", $BH1350="R"), 0, IF($BH1350="C", IF($BI1350="Y", 0, IF($AF1350="N/A", V1350, AI1350)), AO1350))</f>
        <v>N/A</v>
      </c>
      <c r="CE1350" s="15" t="str">
        <f>IF(OR($BH1350="T", $BH1350="R"), 0, IF($BH1350="C", IF($BI1350="Y", 0, IF($AF1350="N/A", W1350, AJ1350)), AP1350))</f>
        <v>N/A</v>
      </c>
      <c r="CF1350" s="15" t="str">
        <f>IF(OR($BH1350="T", $BH1350="R"), 0, IF($BH1350="C", IF($BI1350="Y", 0, IF($AF1350="N/A", X1350, AK1350)), AQ1350))</f>
        <v>N/A</v>
      </c>
    </row>
    <row r="1351" spans="1:84" x14ac:dyDescent="0.25">
      <c r="A1351" s="14">
        <v>6328</v>
      </c>
      <c r="B1351" s="15"/>
      <c r="C1351" s="15"/>
      <c r="D1351" s="15"/>
      <c r="E1351" s="15" t="e">
        <f>VLOOKUP(B1351, 'Rookie Year'!$A$2:$B$55679,2,FALSE)</f>
        <v>#N/A</v>
      </c>
      <c r="F1351" s="15">
        <v>2024</v>
      </c>
      <c r="G1351" s="15" t="s">
        <v>42</v>
      </c>
      <c r="H1351" s="15"/>
      <c r="I1351" s="16"/>
      <c r="J1351" s="15"/>
      <c r="K1351" s="17">
        <f>IF(AND(G1351&lt;&gt;"N",R1351="N/A"), IF(I1351&lt;4, 0, 0.25),IF(I1351=1, IF(J1351=1,0.25, 0.25), IF(I1351&lt;13, 0.25, IF(I1351&lt;26, 0.4, IF(I1351&lt;51, 0.6, 0.75)))))</f>
        <v>0.25</v>
      </c>
      <c r="L1351" s="16">
        <f>I1351-M1351</f>
        <v>0</v>
      </c>
      <c r="M1351" s="16">
        <f>ROUNDUP(I1351*K1351,0)</f>
        <v>0</v>
      </c>
      <c r="N1351" s="16">
        <f>M1351*J1351</f>
        <v>0</v>
      </c>
      <c r="O1351" s="16">
        <v>0</v>
      </c>
      <c r="P1351" s="16">
        <v>0</v>
      </c>
      <c r="Q1351" s="16">
        <f>N1351-O1351-P1351</f>
        <v>0</v>
      </c>
      <c r="R1351" s="15" t="s">
        <v>75</v>
      </c>
      <c r="S1351" s="15">
        <f>IF(R1351="N/A", J1351-($B$1-F1351), J1351-($B$1-R1351))</f>
        <v>0</v>
      </c>
      <c r="T1351" s="16" t="str">
        <f>IF($S1351&lt;1, "N/A", $M1351)</f>
        <v>N/A</v>
      </c>
      <c r="U1351" s="16" t="str">
        <f>IF($S1351&lt;2, "N/A", $M1351)</f>
        <v>N/A</v>
      </c>
      <c r="V1351" s="16" t="str">
        <f>IF($S1351&lt;3, "N/A", $M1351)</f>
        <v>N/A</v>
      </c>
      <c r="W1351" s="16" t="str">
        <f>IF($S1351&lt;4, "N/A", $M1351)</f>
        <v>N/A</v>
      </c>
      <c r="X1351" s="16" t="str">
        <f>IF($S1351&lt;5, "N/A", $M1351)</f>
        <v>N/A</v>
      </c>
      <c r="Y1351" s="15" t="str">
        <f>IF(SUM(T1351:X1351)&lt;&gt;Q1351, "CHECK", "OK")</f>
        <v>OK</v>
      </c>
      <c r="Z1351" s="15" t="str">
        <f>IF(F1351=$B$1, "No", IF(S1351=1, "Yes", "No"))</f>
        <v>No</v>
      </c>
      <c r="AA1351" s="18" t="str">
        <f>IF(C1351="DM", "N/A", IF(Z1351="No","N/A",VLOOKUP(B1351,'Extension List'!$A$3:$R$1972,18,FALSE)))</f>
        <v>N/A</v>
      </c>
      <c r="AB1351" s="15" t="str">
        <f>IF(C1351="DM", "N/A", IF(Z1351="No","N/A",VLOOKUP(B1351,'Extension List'!$A$3:$T$1972,20,FALSE)))</f>
        <v>N/A</v>
      </c>
      <c r="AC1351" s="15" t="str">
        <f>IF(AA1351="N/A", "N/A", 0)</f>
        <v>N/A</v>
      </c>
      <c r="AD1351" s="16" t="str">
        <f>IF(AE1351="N/A", "N/A", AA1351-AE1351)</f>
        <v>N/A</v>
      </c>
      <c r="AE1351" s="16" t="str">
        <f>IF(AA1351="N/A", "N/A", IF(AC1351&gt;0, IF(AA1351&lt;13, ROUNDUP(0.25*AA1351,0), IF(AA1351&lt;26, ROUNDUP(0.4*AA1351,0), IF(AA1351&lt;51, ROUNDUP(0.6*AA1351,0), ROUNDUP(0.75*AA1351,0)))), "N/A"))</f>
        <v>N/A</v>
      </c>
      <c r="AF1351" s="16" t="str">
        <f>IF(AD1351="N/A","N/A", (AE1351*AC1351)+Q1351)</f>
        <v>N/A</v>
      </c>
      <c r="AG1351" s="16" t="str">
        <f>IF($AF1351="N/A", "N/A", "TBC")</f>
        <v>N/A</v>
      </c>
      <c r="AH1351" s="16" t="str">
        <f>IF($AF1351="N/A", "N/A", "TBC")</f>
        <v>N/A</v>
      </c>
      <c r="AI1351" s="16" t="str">
        <f>IF($AF1351="N/A","N/A",IF(AC1351&gt;1,"TBC","N/A"))</f>
        <v>N/A</v>
      </c>
      <c r="AJ1351" s="16" t="str">
        <f>IF($AF1351="N/A","N/A",IF(AC1351&gt;2,"TBC","N/A"))</f>
        <v>N/A</v>
      </c>
      <c r="AK1351" s="16" t="str">
        <f>IF($AF1351="N/A","N/A",IF(AC1351&gt;3,"TBC","N/A"))</f>
        <v>N/A</v>
      </c>
      <c r="AL1351" s="16" t="str">
        <f>IF(AC1351="N/A","N/A",IF(AC1351&gt;0,IF(SUM(AG1351:AK1351)&lt;&gt;AF1351,"CHECK","OK"),"N/A"))</f>
        <v>N/A</v>
      </c>
      <c r="AM1351" s="16" t="e">
        <f>IF(AD1351="N/A", L1351+T1351, L1351+AG1351)</f>
        <v>#VALUE!</v>
      </c>
      <c r="AN1351" s="16" t="str">
        <f>IF(AD1351="N/A", IF(U1351="N/A", "N/A", L1351+U1351), AD1351+AH1351)</f>
        <v>N/A</v>
      </c>
      <c r="AO1351" s="16" t="str">
        <f>IF(AD1351="N/A", IF(V1351="N/A", "N/A", L1351+V1351), IF(AI1351="N/A", "N/A", AD1351+AI1351))</f>
        <v>N/A</v>
      </c>
      <c r="AP1351" s="16" t="str">
        <f>IF(AD1351="N/A", IF(W1351="N/A", "N/A", L1351+W1351), IF(AJ1351="N/A", "N/A", AD1351+AJ1351))</f>
        <v>N/A</v>
      </c>
      <c r="AQ1351" s="16" t="str">
        <f>IF(AD1351="N/A", IF(X1351="N/A", "N/A", L1351+X1351), IF(AK1351="N/A", "N/A", AD1351+AK1351))</f>
        <v>N/A</v>
      </c>
      <c r="AR1351" s="15" t="s">
        <v>40</v>
      </c>
      <c r="AS1351" s="15" t="s">
        <v>40</v>
      </c>
      <c r="AT1351" s="15" t="s">
        <v>40</v>
      </c>
      <c r="AU1351" s="15" t="s">
        <v>40</v>
      </c>
      <c r="AV1351" s="15" t="s">
        <v>40</v>
      </c>
      <c r="AW1351" s="15" t="s">
        <v>40</v>
      </c>
      <c r="AX1351" s="15" t="s">
        <v>40</v>
      </c>
      <c r="AY1351" s="15" t="s">
        <v>40</v>
      </c>
      <c r="AZ1351" s="15" t="s">
        <v>40</v>
      </c>
      <c r="BA1351" s="15" t="s">
        <v>40</v>
      </c>
      <c r="BB1351" s="15" t="s">
        <v>40</v>
      </c>
      <c r="BC1351" s="15" t="s">
        <v>40</v>
      </c>
      <c r="BD1351" s="15" t="s">
        <v>40</v>
      </c>
      <c r="BE1351" s="15" t="s">
        <v>40</v>
      </c>
      <c r="BF1351" s="15" t="s">
        <v>40</v>
      </c>
      <c r="BG1351" s="15" t="s">
        <v>40</v>
      </c>
      <c r="BH1351" s="15" t="s">
        <v>40</v>
      </c>
      <c r="BJ1351" s="16" t="e">
        <f>IF(AR1351="R", $CA1351, IF(OR(AR1351="P", AR1351="T", AR1351="N"), 0, IF($C1351="DM", $T1351, IF(OR(AR1351="Y", AR1351="IR"),$AM1351,IF(AR1351="C", IF($BI1351="Y", IF($AF1351="N/A", $Q1351, $AF1351), IF($AG1351="N/A", $T1351,$AG1351)))))))</f>
        <v>#VALUE!</v>
      </c>
      <c r="BK1351" s="16" t="e">
        <f>IF(AS1351="R", $CA1351, IF(OR(AS1351="P", AS1351="T", AS1351="N"), 0, IF($C1351="DM", $T1351, IF(OR(AS1351="Y", AS1351="IR"),$AM1351,IF(AS1351="C", IF($BI1351="Y", IF($AF1351="N/A", $Q1351, $AF1351), IF($AG1351="N/A", $T1351,$AG1351)))))))</f>
        <v>#VALUE!</v>
      </c>
      <c r="BL1351" s="16" t="e">
        <f>IF(AT1351="R", $CA1351, IF(OR(AT1351="P", AT1351="T", AT1351="N"), 0, IF($C1351="DM", $T1351, IF(OR(AT1351="Y", AT1351="IR"),$AM1351,IF(AT1351="C", IF($BI1351="Y", IF($AF1351="N/A", $Q1351, $AF1351), IF($AG1351="N/A", $T1351,$AG1351)))))))</f>
        <v>#VALUE!</v>
      </c>
      <c r="BM1351" s="16" t="e">
        <f>IF(AU1351="R", $CA1351, IF(OR(AU1351="P", AU1351="T", AU1351="N"), 0, IF($C1351="DM", $T1351, IF(OR(AU1351="Y", AU1351="IR"),$AM1351,IF(AU1351="C", IF($BI1351="Y", IF($AF1351="N/A", $Q1351, $AF1351), IF($AG1351="N/A", $T1351,$AG1351)))))))</f>
        <v>#VALUE!</v>
      </c>
      <c r="BN1351" s="16" t="e">
        <f>IF(AV1351="R", $CA1351, IF(OR(AV1351="P", AV1351="T", AV1351="N"), 0, IF($C1351="DM", $T1351, IF(OR(AV1351="Y", AV1351="IR"),$AM1351,IF(AV1351="C", IF($BI1351="Y", IF($AF1351="N/A", $Q1351, $AF1351), IF($AG1351="N/A", $T1351,$AG1351)))))))</f>
        <v>#VALUE!</v>
      </c>
      <c r="BO1351" s="16" t="e">
        <f>IF(AW1351="R", $CA1351, IF(OR(AW1351="P", AW1351="T", AW1351="N"), 0, IF($C1351="DM", $T1351, IF(OR(AW1351="Y", AW1351="IR"),$AM1351,IF(AW1351="C", IF($BI1351="Y", IF($AF1351="N/A", $Q1351, $AF1351), IF($AG1351="N/A", $T1351,$AG1351)))))))</f>
        <v>#VALUE!</v>
      </c>
      <c r="BP1351" s="16" t="e">
        <f>IF(AX1351="R", $CA1351, IF(OR(AX1351="P", AX1351="T", AX1351="N"), 0, IF($C1351="DM", $T1351, IF(OR(AX1351="Y", AX1351="IR"),$AM1351,IF(AX1351="C", IF($BI1351="Y", IF($AF1351="N/A", $Q1351, $AF1351), IF($AG1351="N/A", $T1351,$AG1351)))))))</f>
        <v>#VALUE!</v>
      </c>
      <c r="BQ1351" s="16" t="e">
        <f>IF(AY1351="R", $CA1351, IF(OR(AY1351="P", AY1351="T", AY1351="N"), 0, IF($C1351="DM", $T1351, IF(OR(AY1351="Y", AY1351="IR"),$AM1351,IF(AY1351="C", IF($BI1351="Y", IF($AF1351="N/A", $Q1351, $AF1351), IF($AG1351="N/A", $T1351,$AG1351)))))))</f>
        <v>#VALUE!</v>
      </c>
      <c r="BR1351" s="16" t="e">
        <f>IF(AZ1351="R", $CA1351, IF(OR(AZ1351="P", AZ1351="T", AZ1351="N"), 0, IF($C1351="DM", $T1351, IF(OR(AZ1351="Y", AZ1351="IR"),$AM1351,IF(AZ1351="C", IF($BI1351="Y", IF($AF1351="N/A", $Q1351, $AF1351), IF($AG1351="N/A", $T1351,$AG1351)))))))</f>
        <v>#VALUE!</v>
      </c>
      <c r="BS1351" s="16" t="e">
        <f>IF(BA1351="R", $CA1351, IF(OR(BA1351="P", BA1351="T", BA1351="N"), 0, IF($C1351="DM", $T1351, IF(OR(BA1351="Y", BA1351="IR"),$AM1351,IF(BA1351="C", IF($BI1351="Y", IF($AF1351="N/A", $Q1351, $AF1351), IF($AG1351="N/A", $T1351,$AG1351)))))))</f>
        <v>#VALUE!</v>
      </c>
      <c r="BT1351" s="16" t="e">
        <f>IF(BB1351="R", $CA1351, IF(OR(BB1351="P", BB1351="T", BB1351="N"), 0, IF($C1351="DM", $T1351, IF(OR(BB1351="Y", BB1351="IR"),$AM1351,IF(BB1351="C", IF($BI1351="Y", IF($BA1351="C", IF($AF1351="N/A", $Q1351, $AF1351), IF($AF1351="N/A", $T1351, $AM1351)), IF($AG1351="N/A", $T1351,$AG1351)))))))</f>
        <v>#VALUE!</v>
      </c>
      <c r="BU1351" s="16" t="e">
        <f>IF(BC1351="R", $CA1351, IF(OR(BC1351="P", BC1351="T", BC1351="N"), 0, IF($C1351="DM", $T1351, IF(OR(BC1351="Y", BC1351="IR"),$AM1351,IF(BC1351="C", IF($BI1351="Y", IF($BA1351="C", IF($AF1351="N/A", $Q1351, $AF1351), IF($AF1351="N/A", $T1351, $AM1351)), IF($AG1351="N/A", $T1351,$AG1351)))))))</f>
        <v>#VALUE!</v>
      </c>
      <c r="BV1351" s="16" t="e">
        <f>IF(BD1351="R", $CA1351, IF(OR(BD1351="P", BD1351="T", BD1351="N"), 0, IF($C1351="DM", $T1351, IF(OR(BD1351="Y", BD1351="IR"),$AM1351,IF(BD1351="C", IF($BI1351="Y", IF($BA1351="C", IF($AF1351="N/A", $Q1351, $AF1351), IF($AF1351="N/A", $T1351, $AM1351)), IF($AG1351="N/A", $T1351,$AG1351)))))))</f>
        <v>#VALUE!</v>
      </c>
      <c r="BW1351" s="16" t="e">
        <f>IF(BE1351="R", $CA1351, IF(OR(BE1351="P", BE1351="T", BE1351="N"), 0, IF($C1351="DM", $T1351, IF(OR(BE1351="Y", BE1351="IR"),$AM1351,IF(BE1351="C", IF($BI1351="Y", IF($BA1351="C", IF($AF1351="N/A", $Q1351, $AF1351), IF($AF1351="N/A", $T1351, $AM1351)), IF($AG1351="N/A", $T1351,$AG1351)))))))</f>
        <v>#VALUE!</v>
      </c>
      <c r="BX1351" s="16" t="e">
        <f>IF(BF1351="R", $CA1351, IF(OR(BF1351="P", BF1351="T", BF1351="N"), 0, IF($C1351="DM", $T1351, IF(OR(BF1351="Y", BF1351="IR"),$AM1351,IF(BF1351="C", IF($BI1351="Y", IF($BA1351="C", IF($AF1351="N/A", $Q1351, $AF1351), IF($AF1351="N/A", $T1351, $AM1351)), IF($AG1351="N/A", $T1351,$AG1351)))))))</f>
        <v>#VALUE!</v>
      </c>
      <c r="BY1351" s="16" t="e">
        <f>IF(BG1351="R", $CA1351, IF(OR(BG1351="P", BG1351="T", BG1351="N"), 0, IF($C1351="DM", $T1351, IF(OR(BG1351="Y", BG1351="IR"),$AM1351,IF(BG1351="C", IF($BI1351="Y", IF($BA1351="C", IF($AF1351="N/A", $Q1351, $AF1351), IF($AF1351="N/A", $T1351, $AM1351)), IF($AG1351="N/A", $T1351,$AG1351)))))))</f>
        <v>#VALUE!</v>
      </c>
      <c r="BZ1351" s="16" t="e">
        <f>IF(BH1351="R", $CA1351, IF(OR(BH1351="P", BH1351="T", BH1351="N"), 0, IF($C1351="DM", $T1351, IF(OR(BH1351="Y", BH1351="IR"),$AM1351,IF(BH1351="C", IF($BI1351="Y", IF($BA1351="C", IF($AF1351="N/A", $Q1351, $AF1351), IF($AF1351="N/A", $T1351, $AM1351)), IF($AG1351="N/A", $T1351,$AG1351)))))))</f>
        <v>#VALUE!</v>
      </c>
      <c r="CA1351" s="15" t="s">
        <v>75</v>
      </c>
      <c r="CB1351" s="16" t="e">
        <f>BZ1351</f>
        <v>#VALUE!</v>
      </c>
      <c r="CC1351" s="15" t="str">
        <f>IF(OR($BH1351="T", $BH1351="R"), 0, IF($BH1351="C", IF($BI1351="Y", IF($BA1351="C", 0, IF(AF1351="N/A", Q1351-T1351, AF1351-AG1351)), IF($AF1351="N/A", U1351, AH1351)), AN1351))</f>
        <v>N/A</v>
      </c>
      <c r="CD1351" s="15" t="str">
        <f>IF(OR($BH1351="T", $BH1351="R"), 0, IF($BH1351="C", IF($BI1351="Y", 0, IF($AF1351="N/A", V1351, AI1351)), AO1351))</f>
        <v>N/A</v>
      </c>
      <c r="CE1351" s="15" t="str">
        <f>IF(OR($BH1351="T", $BH1351="R"), 0, IF($BH1351="C", IF($BI1351="Y", 0, IF($AF1351="N/A", W1351, AJ1351)), AP1351))</f>
        <v>N/A</v>
      </c>
      <c r="CF1351" s="15" t="str">
        <f>IF(OR($BH1351="T", $BH1351="R"), 0, IF($BH1351="C", IF($BI1351="Y", 0, IF($AF1351="N/A", X1351, AK1351)), AQ1351))</f>
        <v>N/A</v>
      </c>
    </row>
    <row r="1352" spans="1:84" x14ac:dyDescent="0.25">
      <c r="A1352" s="14">
        <v>6329</v>
      </c>
      <c r="B1352" s="15"/>
      <c r="C1352" s="15"/>
      <c r="D1352" s="15"/>
      <c r="E1352" s="15" t="e">
        <f>VLOOKUP(B1352, 'Rookie Year'!$A$2:$B$55679,2,FALSE)</f>
        <v>#N/A</v>
      </c>
      <c r="F1352" s="15">
        <v>2024</v>
      </c>
      <c r="G1352" s="15" t="s">
        <v>42</v>
      </c>
      <c r="H1352" s="15"/>
      <c r="I1352" s="16"/>
      <c r="J1352" s="15"/>
      <c r="K1352" s="17">
        <f>IF(AND(G1352&lt;&gt;"N",R1352="N/A"), IF(I1352&lt;4, 0, 0.25),IF(I1352=1, IF(J1352=1,0.25, 0.25), IF(I1352&lt;13, 0.25, IF(I1352&lt;26, 0.4, IF(I1352&lt;51, 0.6, 0.75)))))</f>
        <v>0.25</v>
      </c>
      <c r="L1352" s="16">
        <f>I1352-M1352</f>
        <v>0</v>
      </c>
      <c r="M1352" s="16">
        <f>ROUNDUP(I1352*K1352,0)</f>
        <v>0</v>
      </c>
      <c r="N1352" s="16">
        <f>M1352*J1352</f>
        <v>0</v>
      </c>
      <c r="O1352" s="16">
        <v>0</v>
      </c>
      <c r="P1352" s="16">
        <v>0</v>
      </c>
      <c r="Q1352" s="16">
        <f>N1352-O1352-P1352</f>
        <v>0</v>
      </c>
      <c r="R1352" s="15" t="s">
        <v>75</v>
      </c>
      <c r="S1352" s="15">
        <f>IF(R1352="N/A", J1352-($B$1-F1352), J1352-($B$1-R1352))</f>
        <v>0</v>
      </c>
      <c r="T1352" s="16" t="str">
        <f>IF($S1352&lt;1, "N/A", $M1352)</f>
        <v>N/A</v>
      </c>
      <c r="U1352" s="16" t="str">
        <f>IF($S1352&lt;2, "N/A", $M1352)</f>
        <v>N/A</v>
      </c>
      <c r="V1352" s="16" t="str">
        <f>IF($S1352&lt;3, "N/A", $M1352)</f>
        <v>N/A</v>
      </c>
      <c r="W1352" s="16" t="str">
        <f>IF($S1352&lt;4, "N/A", $M1352)</f>
        <v>N/A</v>
      </c>
      <c r="X1352" s="16" t="str">
        <f>IF($S1352&lt;5, "N/A", $M1352)</f>
        <v>N/A</v>
      </c>
      <c r="Y1352" s="15" t="str">
        <f>IF(SUM(T1352:X1352)&lt;&gt;Q1352, "CHECK", "OK")</f>
        <v>OK</v>
      </c>
      <c r="Z1352" s="15" t="str">
        <f>IF(F1352=$B$1, "No", IF(S1352=1, "Yes", "No"))</f>
        <v>No</v>
      </c>
      <c r="AA1352" s="18" t="str">
        <f>IF(C1352="DM", "N/A", IF(Z1352="No","N/A",VLOOKUP(B1352,'Extension List'!$A$3:$R$1972,18,FALSE)))</f>
        <v>N/A</v>
      </c>
      <c r="AB1352" s="15" t="str">
        <f>IF(C1352="DM", "N/A", IF(Z1352="No","N/A",VLOOKUP(B1352,'Extension List'!$A$3:$T$1972,20,FALSE)))</f>
        <v>N/A</v>
      </c>
      <c r="AC1352" s="15" t="str">
        <f>IF(AA1352="N/A", "N/A", 0)</f>
        <v>N/A</v>
      </c>
      <c r="AD1352" s="16" t="str">
        <f>IF(AE1352="N/A", "N/A", AA1352-AE1352)</f>
        <v>N/A</v>
      </c>
      <c r="AE1352" s="16" t="str">
        <f>IF(AA1352="N/A", "N/A", IF(AC1352&gt;0, IF(AA1352&lt;13, ROUNDUP(0.25*AA1352,0), IF(AA1352&lt;26, ROUNDUP(0.4*AA1352,0), IF(AA1352&lt;51, ROUNDUP(0.6*AA1352,0), ROUNDUP(0.75*AA1352,0)))), "N/A"))</f>
        <v>N/A</v>
      </c>
      <c r="AF1352" s="16" t="str">
        <f>IF(AD1352="N/A","N/A", (AE1352*AC1352)+Q1352)</f>
        <v>N/A</v>
      </c>
      <c r="AG1352" s="16" t="str">
        <f>IF($AF1352="N/A", "N/A", "TBC")</f>
        <v>N/A</v>
      </c>
      <c r="AH1352" s="16" t="str">
        <f>IF($AF1352="N/A", "N/A", "TBC")</f>
        <v>N/A</v>
      </c>
      <c r="AI1352" s="16" t="str">
        <f>IF($AF1352="N/A","N/A",IF(AC1352&gt;1,"TBC","N/A"))</f>
        <v>N/A</v>
      </c>
      <c r="AJ1352" s="16" t="str">
        <f>IF($AF1352="N/A","N/A",IF(AC1352&gt;2,"TBC","N/A"))</f>
        <v>N/A</v>
      </c>
      <c r="AK1352" s="16" t="str">
        <f>IF($AF1352="N/A","N/A",IF(AC1352&gt;3,"TBC","N/A"))</f>
        <v>N/A</v>
      </c>
      <c r="AL1352" s="16" t="str">
        <f>IF(AC1352="N/A","N/A",IF(AC1352&gt;0,IF(SUM(AG1352:AK1352)&lt;&gt;AF1352,"CHECK","OK"),"N/A"))</f>
        <v>N/A</v>
      </c>
      <c r="AM1352" s="16" t="e">
        <f>IF(AD1352="N/A", L1352+T1352, L1352+AG1352)</f>
        <v>#VALUE!</v>
      </c>
      <c r="AN1352" s="16" t="str">
        <f>IF(AD1352="N/A", IF(U1352="N/A", "N/A", L1352+U1352), AD1352+AH1352)</f>
        <v>N/A</v>
      </c>
      <c r="AO1352" s="16" t="str">
        <f>IF(AD1352="N/A", IF(V1352="N/A", "N/A", L1352+V1352), IF(AI1352="N/A", "N/A", AD1352+AI1352))</f>
        <v>N/A</v>
      </c>
      <c r="AP1352" s="16" t="str">
        <f>IF(AD1352="N/A", IF(W1352="N/A", "N/A", L1352+W1352), IF(AJ1352="N/A", "N/A", AD1352+AJ1352))</f>
        <v>N/A</v>
      </c>
      <c r="AQ1352" s="16" t="str">
        <f>IF(AD1352="N/A", IF(X1352="N/A", "N/A", L1352+X1352), IF(AK1352="N/A", "N/A", AD1352+AK1352))</f>
        <v>N/A</v>
      </c>
      <c r="AR1352" s="15" t="s">
        <v>40</v>
      </c>
      <c r="AS1352" s="15" t="s">
        <v>40</v>
      </c>
      <c r="AT1352" s="15" t="s">
        <v>40</v>
      </c>
      <c r="AU1352" s="15" t="s">
        <v>40</v>
      </c>
      <c r="AV1352" s="15" t="s">
        <v>40</v>
      </c>
      <c r="AW1352" s="15" t="s">
        <v>40</v>
      </c>
      <c r="AX1352" s="15" t="s">
        <v>40</v>
      </c>
      <c r="AY1352" s="15" t="s">
        <v>40</v>
      </c>
      <c r="AZ1352" s="15" t="s">
        <v>40</v>
      </c>
      <c r="BA1352" s="15" t="s">
        <v>40</v>
      </c>
      <c r="BB1352" s="15" t="s">
        <v>40</v>
      </c>
      <c r="BC1352" s="15" t="s">
        <v>40</v>
      </c>
      <c r="BD1352" s="15" t="s">
        <v>40</v>
      </c>
      <c r="BE1352" s="15" t="s">
        <v>40</v>
      </c>
      <c r="BF1352" s="15" t="s">
        <v>40</v>
      </c>
      <c r="BG1352" s="15" t="s">
        <v>40</v>
      </c>
      <c r="BH1352" s="15" t="s">
        <v>40</v>
      </c>
      <c r="BJ1352" s="16" t="e">
        <f>IF(AR1352="R", $CA1352, IF(OR(AR1352="P", AR1352="T", AR1352="N"), 0, IF($C1352="DM", $T1352, IF(OR(AR1352="Y", AR1352="IR"),$AM1352,IF(AR1352="C", IF($BI1352="Y", IF($AF1352="N/A", $Q1352, $AF1352), IF($AG1352="N/A", $T1352,$AG1352)))))))</f>
        <v>#VALUE!</v>
      </c>
      <c r="BK1352" s="16" t="e">
        <f>IF(AS1352="R", $CA1352, IF(OR(AS1352="P", AS1352="T", AS1352="N"), 0, IF($C1352="DM", $T1352, IF(OR(AS1352="Y", AS1352="IR"),$AM1352,IF(AS1352="C", IF($BI1352="Y", IF($AF1352="N/A", $Q1352, $AF1352), IF($AG1352="N/A", $T1352,$AG1352)))))))</f>
        <v>#VALUE!</v>
      </c>
      <c r="BL1352" s="16" t="e">
        <f>IF(AT1352="R", $CA1352, IF(OR(AT1352="P", AT1352="T", AT1352="N"), 0, IF($C1352="DM", $T1352, IF(OR(AT1352="Y", AT1352="IR"),$AM1352,IF(AT1352="C", IF($BI1352="Y", IF($AF1352="N/A", $Q1352, $AF1352), IF($AG1352="N/A", $T1352,$AG1352)))))))</f>
        <v>#VALUE!</v>
      </c>
      <c r="BM1352" s="16" t="e">
        <f>IF(AU1352="R", $CA1352, IF(OR(AU1352="P", AU1352="T", AU1352="N"), 0, IF($C1352="DM", $T1352, IF(OR(AU1352="Y", AU1352="IR"),$AM1352,IF(AU1352="C", IF($BI1352="Y", IF($AF1352="N/A", $Q1352, $AF1352), IF($AG1352="N/A", $T1352,$AG1352)))))))</f>
        <v>#VALUE!</v>
      </c>
      <c r="BN1352" s="16" t="e">
        <f>IF(AV1352="R", $CA1352, IF(OR(AV1352="P", AV1352="T", AV1352="N"), 0, IF($C1352="DM", $T1352, IF(OR(AV1352="Y", AV1352="IR"),$AM1352,IF(AV1352="C", IF($BI1352="Y", IF($AF1352="N/A", $Q1352, $AF1352), IF($AG1352="N/A", $T1352,$AG1352)))))))</f>
        <v>#VALUE!</v>
      </c>
      <c r="BO1352" s="16" t="e">
        <f>IF(AW1352="R", $CA1352, IF(OR(AW1352="P", AW1352="T", AW1352="N"), 0, IF($C1352="DM", $T1352, IF(OR(AW1352="Y", AW1352="IR"),$AM1352,IF(AW1352="C", IF($BI1352="Y", IF($AF1352="N/A", $Q1352, $AF1352), IF($AG1352="N/A", $T1352,$AG1352)))))))</f>
        <v>#VALUE!</v>
      </c>
      <c r="BP1352" s="16" t="e">
        <f>IF(AX1352="R", $CA1352, IF(OR(AX1352="P", AX1352="T", AX1352="N"), 0, IF($C1352="DM", $T1352, IF(OR(AX1352="Y", AX1352="IR"),$AM1352,IF(AX1352="C", IF($BI1352="Y", IF($AF1352="N/A", $Q1352, $AF1352), IF($AG1352="N/A", $T1352,$AG1352)))))))</f>
        <v>#VALUE!</v>
      </c>
      <c r="BQ1352" s="16" t="e">
        <f>IF(AY1352="R", $CA1352, IF(OR(AY1352="P", AY1352="T", AY1352="N"), 0, IF($C1352="DM", $T1352, IF(OR(AY1352="Y", AY1352="IR"),$AM1352,IF(AY1352="C", IF($BI1352="Y", IF($AF1352="N/A", $Q1352, $AF1352), IF($AG1352="N/A", $T1352,$AG1352)))))))</f>
        <v>#VALUE!</v>
      </c>
      <c r="BR1352" s="16" t="e">
        <f>IF(AZ1352="R", $CA1352, IF(OR(AZ1352="P", AZ1352="T", AZ1352="N"), 0, IF($C1352="DM", $T1352, IF(OR(AZ1352="Y", AZ1352="IR"),$AM1352,IF(AZ1352="C", IF($BI1352="Y", IF($AF1352="N/A", $Q1352, $AF1352), IF($AG1352="N/A", $T1352,$AG1352)))))))</f>
        <v>#VALUE!</v>
      </c>
      <c r="BS1352" s="16" t="e">
        <f>IF(BA1352="R", $CA1352, IF(OR(BA1352="P", BA1352="T", BA1352="N"), 0, IF($C1352="DM", $T1352, IF(OR(BA1352="Y", BA1352="IR"),$AM1352,IF(BA1352="C", IF($BI1352="Y", IF($AF1352="N/A", $Q1352, $AF1352), IF($AG1352="N/A", $T1352,$AG1352)))))))</f>
        <v>#VALUE!</v>
      </c>
      <c r="BT1352" s="16" t="e">
        <f>IF(BB1352="R", $CA1352, IF(OR(BB1352="P", BB1352="T", BB1352="N"), 0, IF($C1352="DM", $T1352, IF(OR(BB1352="Y", BB1352="IR"),$AM1352,IF(BB1352="C", IF($BI1352="Y", IF($BA1352="C", IF($AF1352="N/A", $Q1352, $AF1352), IF($AF1352="N/A", $T1352, $AM1352)), IF($AG1352="N/A", $T1352,$AG1352)))))))</f>
        <v>#VALUE!</v>
      </c>
      <c r="BU1352" s="16" t="e">
        <f>IF(BC1352="R", $CA1352, IF(OR(BC1352="P", BC1352="T", BC1352="N"), 0, IF($C1352="DM", $T1352, IF(OR(BC1352="Y", BC1352="IR"),$AM1352,IF(BC1352="C", IF($BI1352="Y", IF($BA1352="C", IF($AF1352="N/A", $Q1352, $AF1352), IF($AF1352="N/A", $T1352, $AM1352)), IF($AG1352="N/A", $T1352,$AG1352)))))))</f>
        <v>#VALUE!</v>
      </c>
      <c r="BV1352" s="16" t="e">
        <f>IF(BD1352="R", $CA1352, IF(OR(BD1352="P", BD1352="T", BD1352="N"), 0, IF($C1352="DM", $T1352, IF(OR(BD1352="Y", BD1352="IR"),$AM1352,IF(BD1352="C", IF($BI1352="Y", IF($BA1352="C", IF($AF1352="N/A", $Q1352, $AF1352), IF($AF1352="N/A", $T1352, $AM1352)), IF($AG1352="N/A", $T1352,$AG1352)))))))</f>
        <v>#VALUE!</v>
      </c>
      <c r="BW1352" s="16" t="e">
        <f>IF(BE1352="R", $CA1352, IF(OR(BE1352="P", BE1352="T", BE1352="N"), 0, IF($C1352="DM", $T1352, IF(OR(BE1352="Y", BE1352="IR"),$AM1352,IF(BE1352="C", IF($BI1352="Y", IF($BA1352="C", IF($AF1352="N/A", $Q1352, $AF1352), IF($AF1352="N/A", $T1352, $AM1352)), IF($AG1352="N/A", $T1352,$AG1352)))))))</f>
        <v>#VALUE!</v>
      </c>
      <c r="BX1352" s="16" t="e">
        <f>IF(BF1352="R", $CA1352, IF(OR(BF1352="P", BF1352="T", BF1352="N"), 0, IF($C1352="DM", $T1352, IF(OR(BF1352="Y", BF1352="IR"),$AM1352,IF(BF1352="C", IF($BI1352="Y", IF($BA1352="C", IF($AF1352="N/A", $Q1352, $AF1352), IF($AF1352="N/A", $T1352, $AM1352)), IF($AG1352="N/A", $T1352,$AG1352)))))))</f>
        <v>#VALUE!</v>
      </c>
      <c r="BY1352" s="16" t="e">
        <f>IF(BG1352="R", $CA1352, IF(OR(BG1352="P", BG1352="T", BG1352="N"), 0, IF($C1352="DM", $T1352, IF(OR(BG1352="Y", BG1352="IR"),$AM1352,IF(BG1352="C", IF($BI1352="Y", IF($BA1352="C", IF($AF1352="N/A", $Q1352, $AF1352), IF($AF1352="N/A", $T1352, $AM1352)), IF($AG1352="N/A", $T1352,$AG1352)))))))</f>
        <v>#VALUE!</v>
      </c>
      <c r="BZ1352" s="16" t="e">
        <f>IF(BH1352="R", $CA1352, IF(OR(BH1352="P", BH1352="T", BH1352="N"), 0, IF($C1352="DM", $T1352, IF(OR(BH1352="Y", BH1352="IR"),$AM1352,IF(BH1352="C", IF($BI1352="Y", IF($BA1352="C", IF($AF1352="N/A", $Q1352, $AF1352), IF($AF1352="N/A", $T1352, $AM1352)), IF($AG1352="N/A", $T1352,$AG1352)))))))</f>
        <v>#VALUE!</v>
      </c>
      <c r="CA1352" s="15" t="s">
        <v>75</v>
      </c>
      <c r="CB1352" s="16" t="e">
        <f>BZ1352</f>
        <v>#VALUE!</v>
      </c>
      <c r="CC1352" s="15" t="str">
        <f>IF(OR($BH1352="T", $BH1352="R"), 0, IF($BH1352="C", IF($BI1352="Y", IF($BA1352="C", 0, IF(AF1352="N/A", Q1352-T1352, AF1352-AG1352)), IF($AF1352="N/A", U1352, AH1352)), AN1352))</f>
        <v>N/A</v>
      </c>
      <c r="CD1352" s="15" t="str">
        <f>IF(OR($BH1352="T", $BH1352="R"), 0, IF($BH1352="C", IF($BI1352="Y", 0, IF($AF1352="N/A", V1352, AI1352)), AO1352))</f>
        <v>N/A</v>
      </c>
      <c r="CE1352" s="15" t="str">
        <f>IF(OR($BH1352="T", $BH1352="R"), 0, IF($BH1352="C", IF($BI1352="Y", 0, IF($AF1352="N/A", W1352, AJ1352)), AP1352))</f>
        <v>N/A</v>
      </c>
      <c r="CF1352" s="15" t="str">
        <f>IF(OR($BH1352="T", $BH1352="R"), 0, IF($BH1352="C", IF($BI1352="Y", 0, IF($AF1352="N/A", X1352, AK1352)), AQ1352))</f>
        <v>N/A</v>
      </c>
    </row>
    <row r="1353" spans="1:84" x14ac:dyDescent="0.25">
      <c r="A1353" s="14">
        <v>6330</v>
      </c>
      <c r="B1353" s="15"/>
      <c r="C1353" s="15"/>
      <c r="D1353" s="15"/>
      <c r="E1353" s="15" t="e">
        <f>VLOOKUP(B1353, 'Rookie Year'!$A$2:$B$55679,2,FALSE)</f>
        <v>#N/A</v>
      </c>
      <c r="F1353" s="15">
        <v>2024</v>
      </c>
      <c r="G1353" s="15" t="s">
        <v>42</v>
      </c>
      <c r="H1353" s="15"/>
      <c r="I1353" s="16"/>
      <c r="J1353" s="15"/>
      <c r="K1353" s="17">
        <f>IF(AND(G1353&lt;&gt;"N",R1353="N/A"), IF(I1353&lt;4, 0, 0.25),IF(I1353=1, IF(J1353=1,0.25, 0.25), IF(I1353&lt;13, 0.25, IF(I1353&lt;26, 0.4, IF(I1353&lt;51, 0.6, 0.75)))))</f>
        <v>0.25</v>
      </c>
      <c r="L1353" s="16">
        <f>I1353-M1353</f>
        <v>0</v>
      </c>
      <c r="M1353" s="16">
        <f>ROUNDUP(I1353*K1353,0)</f>
        <v>0</v>
      </c>
      <c r="N1353" s="16">
        <f>M1353*J1353</f>
        <v>0</v>
      </c>
      <c r="O1353" s="16">
        <v>0</v>
      </c>
      <c r="P1353" s="16">
        <v>0</v>
      </c>
      <c r="Q1353" s="16">
        <f>N1353-O1353-P1353</f>
        <v>0</v>
      </c>
      <c r="R1353" s="15" t="s">
        <v>75</v>
      </c>
      <c r="S1353" s="15">
        <f>IF(R1353="N/A", J1353-($B$1-F1353), J1353-($B$1-R1353))</f>
        <v>0</v>
      </c>
      <c r="T1353" s="16" t="str">
        <f>IF($S1353&lt;1, "N/A", $M1353)</f>
        <v>N/A</v>
      </c>
      <c r="U1353" s="16" t="str">
        <f>IF($S1353&lt;2, "N/A", $M1353)</f>
        <v>N/A</v>
      </c>
      <c r="V1353" s="16" t="str">
        <f>IF($S1353&lt;3, "N/A", $M1353)</f>
        <v>N/A</v>
      </c>
      <c r="W1353" s="16" t="str">
        <f>IF($S1353&lt;4, "N/A", $M1353)</f>
        <v>N/A</v>
      </c>
      <c r="X1353" s="16" t="str">
        <f>IF($S1353&lt;5, "N/A", $M1353)</f>
        <v>N/A</v>
      </c>
      <c r="Y1353" s="15" t="str">
        <f>IF(SUM(T1353:X1353)&lt;&gt;Q1353, "CHECK", "OK")</f>
        <v>OK</v>
      </c>
      <c r="Z1353" s="15" t="str">
        <f>IF(F1353=$B$1, "No", IF(S1353=1, "Yes", "No"))</f>
        <v>No</v>
      </c>
      <c r="AA1353" s="18" t="str">
        <f>IF(C1353="DM", "N/A", IF(Z1353="No","N/A",VLOOKUP(B1353,'Extension List'!$A$3:$R$1972,18,FALSE)))</f>
        <v>N/A</v>
      </c>
      <c r="AB1353" s="15" t="str">
        <f>IF(C1353="DM", "N/A", IF(Z1353="No","N/A",VLOOKUP(B1353,'Extension List'!$A$3:$T$1972,20,FALSE)))</f>
        <v>N/A</v>
      </c>
      <c r="AC1353" s="15" t="str">
        <f>IF(AA1353="N/A", "N/A", 0)</f>
        <v>N/A</v>
      </c>
      <c r="AD1353" s="16" t="str">
        <f>IF(AE1353="N/A", "N/A", AA1353-AE1353)</f>
        <v>N/A</v>
      </c>
      <c r="AE1353" s="16" t="str">
        <f>IF(AA1353="N/A", "N/A", IF(AC1353&gt;0, IF(AA1353&lt;13, ROUNDUP(0.25*AA1353,0), IF(AA1353&lt;26, ROUNDUP(0.4*AA1353,0), IF(AA1353&lt;51, ROUNDUP(0.6*AA1353,0), ROUNDUP(0.75*AA1353,0)))), "N/A"))</f>
        <v>N/A</v>
      </c>
      <c r="AF1353" s="16" t="str">
        <f>IF(AD1353="N/A","N/A", (AE1353*AC1353)+Q1353)</f>
        <v>N/A</v>
      </c>
      <c r="AG1353" s="16" t="str">
        <f>IF($AF1353="N/A", "N/A", "TBC")</f>
        <v>N/A</v>
      </c>
      <c r="AH1353" s="16" t="str">
        <f>IF($AF1353="N/A", "N/A", "TBC")</f>
        <v>N/A</v>
      </c>
      <c r="AI1353" s="16" t="str">
        <f>IF($AF1353="N/A","N/A",IF(AC1353&gt;1,"TBC","N/A"))</f>
        <v>N/A</v>
      </c>
      <c r="AJ1353" s="16" t="str">
        <f>IF($AF1353="N/A","N/A",IF(AC1353&gt;2,"TBC","N/A"))</f>
        <v>N/A</v>
      </c>
      <c r="AK1353" s="16" t="str">
        <f>IF($AF1353="N/A","N/A",IF(AC1353&gt;3,"TBC","N/A"))</f>
        <v>N/A</v>
      </c>
      <c r="AL1353" s="16" t="str">
        <f>IF(AC1353="N/A","N/A",IF(AC1353&gt;0,IF(SUM(AG1353:AK1353)&lt;&gt;AF1353,"CHECK","OK"),"N/A"))</f>
        <v>N/A</v>
      </c>
      <c r="AM1353" s="16" t="e">
        <f>IF(AD1353="N/A", L1353+T1353, L1353+AG1353)</f>
        <v>#VALUE!</v>
      </c>
      <c r="AN1353" s="16" t="str">
        <f>IF(AD1353="N/A", IF(U1353="N/A", "N/A", L1353+U1353), AD1353+AH1353)</f>
        <v>N/A</v>
      </c>
      <c r="AO1353" s="16" t="str">
        <f>IF(AD1353="N/A", IF(V1353="N/A", "N/A", L1353+V1353), IF(AI1353="N/A", "N/A", AD1353+AI1353))</f>
        <v>N/A</v>
      </c>
      <c r="AP1353" s="16" t="str">
        <f>IF(AD1353="N/A", IF(W1353="N/A", "N/A", L1353+W1353), IF(AJ1353="N/A", "N/A", AD1353+AJ1353))</f>
        <v>N/A</v>
      </c>
      <c r="AQ1353" s="16" t="str">
        <f>IF(AD1353="N/A", IF(X1353="N/A", "N/A", L1353+X1353), IF(AK1353="N/A", "N/A", AD1353+AK1353))</f>
        <v>N/A</v>
      </c>
      <c r="AR1353" s="15" t="s">
        <v>40</v>
      </c>
      <c r="AS1353" s="15" t="s">
        <v>40</v>
      </c>
      <c r="AT1353" s="15" t="s">
        <v>40</v>
      </c>
      <c r="AU1353" s="15" t="s">
        <v>40</v>
      </c>
      <c r="AV1353" s="15" t="s">
        <v>40</v>
      </c>
      <c r="AW1353" s="15" t="s">
        <v>40</v>
      </c>
      <c r="AX1353" s="15" t="s">
        <v>40</v>
      </c>
      <c r="AY1353" s="15" t="s">
        <v>40</v>
      </c>
      <c r="AZ1353" s="15" t="s">
        <v>40</v>
      </c>
      <c r="BA1353" s="15" t="s">
        <v>40</v>
      </c>
      <c r="BB1353" s="15" t="s">
        <v>40</v>
      </c>
      <c r="BC1353" s="15" t="s">
        <v>40</v>
      </c>
      <c r="BD1353" s="15" t="s">
        <v>40</v>
      </c>
      <c r="BE1353" s="15" t="s">
        <v>40</v>
      </c>
      <c r="BF1353" s="15" t="s">
        <v>40</v>
      </c>
      <c r="BG1353" s="15" t="s">
        <v>40</v>
      </c>
      <c r="BH1353" s="15" t="s">
        <v>40</v>
      </c>
      <c r="BJ1353" s="16" t="e">
        <f>IF(AR1353="R", $CA1353, IF(OR(AR1353="P", AR1353="T", AR1353="N"), 0, IF($C1353="DM", $T1353, IF(OR(AR1353="Y", AR1353="IR"),$AM1353,IF(AR1353="C", IF($BI1353="Y", IF($AF1353="N/A", $Q1353, $AF1353), IF($AG1353="N/A", $T1353,$AG1353)))))))</f>
        <v>#VALUE!</v>
      </c>
      <c r="BK1353" s="16" t="e">
        <f>IF(AS1353="R", $CA1353, IF(OR(AS1353="P", AS1353="T", AS1353="N"), 0, IF($C1353="DM", $T1353, IF(OR(AS1353="Y", AS1353="IR"),$AM1353,IF(AS1353="C", IF($BI1353="Y", IF($AF1353="N/A", $Q1353, $AF1353), IF($AG1353="N/A", $T1353,$AG1353)))))))</f>
        <v>#VALUE!</v>
      </c>
      <c r="BL1353" s="16" t="e">
        <f>IF(AT1353="R", $CA1353, IF(OR(AT1353="P", AT1353="T", AT1353="N"), 0, IF($C1353="DM", $T1353, IF(OR(AT1353="Y", AT1353="IR"),$AM1353,IF(AT1353="C", IF($BI1353="Y", IF($AF1353="N/A", $Q1353, $AF1353), IF($AG1353="N/A", $T1353,$AG1353)))))))</f>
        <v>#VALUE!</v>
      </c>
      <c r="BM1353" s="16" t="e">
        <f>IF(AU1353="R", $CA1353, IF(OR(AU1353="P", AU1353="T", AU1353="N"), 0, IF($C1353="DM", $T1353, IF(OR(AU1353="Y", AU1353="IR"),$AM1353,IF(AU1353="C", IF($BI1353="Y", IF($AF1353="N/A", $Q1353, $AF1353), IF($AG1353="N/A", $T1353,$AG1353)))))))</f>
        <v>#VALUE!</v>
      </c>
      <c r="BN1353" s="16" t="e">
        <f>IF(AV1353="R", $CA1353, IF(OR(AV1353="P", AV1353="T", AV1353="N"), 0, IF($C1353="DM", $T1353, IF(OR(AV1353="Y", AV1353="IR"),$AM1353,IF(AV1353="C", IF($BI1353="Y", IF($AF1353="N/A", $Q1353, $AF1353), IF($AG1353="N/A", $T1353,$AG1353)))))))</f>
        <v>#VALUE!</v>
      </c>
      <c r="BO1353" s="16" t="e">
        <f>IF(AW1353="R", $CA1353, IF(OR(AW1353="P", AW1353="T", AW1353="N"), 0, IF($C1353="DM", $T1353, IF(OR(AW1353="Y", AW1353="IR"),$AM1353,IF(AW1353="C", IF($BI1353="Y", IF($AF1353="N/A", $Q1353, $AF1353), IF($AG1353="N/A", $T1353,$AG1353)))))))</f>
        <v>#VALUE!</v>
      </c>
      <c r="BP1353" s="16" t="e">
        <f>IF(AX1353="R", $CA1353, IF(OR(AX1353="P", AX1353="T", AX1353="N"), 0, IF($C1353="DM", $T1353, IF(OR(AX1353="Y", AX1353="IR"),$AM1353,IF(AX1353="C", IF($BI1353="Y", IF($AF1353="N/A", $Q1353, $AF1353), IF($AG1353="N/A", $T1353,$AG1353)))))))</f>
        <v>#VALUE!</v>
      </c>
      <c r="BQ1353" s="16" t="e">
        <f>IF(AY1353="R", $CA1353, IF(OR(AY1353="P", AY1353="T", AY1353="N"), 0, IF($C1353="DM", $T1353, IF(OR(AY1353="Y", AY1353="IR"),$AM1353,IF(AY1353="C", IF($BI1353="Y", IF($AF1353="N/A", $Q1353, $AF1353), IF($AG1353="N/A", $T1353,$AG1353)))))))</f>
        <v>#VALUE!</v>
      </c>
      <c r="BR1353" s="16" t="e">
        <f>IF(AZ1353="R", $CA1353, IF(OR(AZ1353="P", AZ1353="T", AZ1353="N"), 0, IF($C1353="DM", $T1353, IF(OR(AZ1353="Y", AZ1353="IR"),$AM1353,IF(AZ1353="C", IF($BI1353="Y", IF($AF1353="N/A", $Q1353, $AF1353), IF($AG1353="N/A", $T1353,$AG1353)))))))</f>
        <v>#VALUE!</v>
      </c>
      <c r="BS1353" s="16" t="e">
        <f>IF(BA1353="R", $CA1353, IF(OR(BA1353="P", BA1353="T", BA1353="N"), 0, IF($C1353="DM", $T1353, IF(OR(BA1353="Y", BA1353="IR"),$AM1353,IF(BA1353="C", IF($BI1353="Y", IF($AF1353="N/A", $Q1353, $AF1353), IF($AG1353="N/A", $T1353,$AG1353)))))))</f>
        <v>#VALUE!</v>
      </c>
      <c r="BT1353" s="16" t="e">
        <f>IF(BB1353="R", $CA1353, IF(OR(BB1353="P", BB1353="T", BB1353="N"), 0, IF($C1353="DM", $T1353, IF(OR(BB1353="Y", BB1353="IR"),$AM1353,IF(BB1353="C", IF($BI1353="Y", IF($BA1353="C", IF($AF1353="N/A", $Q1353, $AF1353), IF($AF1353="N/A", $T1353, $AM1353)), IF($AG1353="N/A", $T1353,$AG1353)))))))</f>
        <v>#VALUE!</v>
      </c>
      <c r="BU1353" s="16" t="e">
        <f>IF(BC1353="R", $CA1353, IF(OR(BC1353="P", BC1353="T", BC1353="N"), 0, IF($C1353="DM", $T1353, IF(OR(BC1353="Y", BC1353="IR"),$AM1353,IF(BC1353="C", IF($BI1353="Y", IF($BA1353="C", IF($AF1353="N/A", $Q1353, $AF1353), IF($AF1353="N/A", $T1353, $AM1353)), IF($AG1353="N/A", $T1353,$AG1353)))))))</f>
        <v>#VALUE!</v>
      </c>
      <c r="BV1353" s="16" t="e">
        <f>IF(BD1353="R", $CA1353, IF(OR(BD1353="P", BD1353="T", BD1353="N"), 0, IF($C1353="DM", $T1353, IF(OR(BD1353="Y", BD1353="IR"),$AM1353,IF(BD1353="C", IF($BI1353="Y", IF($BA1353="C", IF($AF1353="N/A", $Q1353, $AF1353), IF($AF1353="N/A", $T1353, $AM1353)), IF($AG1353="N/A", $T1353,$AG1353)))))))</f>
        <v>#VALUE!</v>
      </c>
      <c r="BW1353" s="16" t="e">
        <f>IF(BE1353="R", $CA1353, IF(OR(BE1353="P", BE1353="T", BE1353="N"), 0, IF($C1353="DM", $T1353, IF(OR(BE1353="Y", BE1353="IR"),$AM1353,IF(BE1353="C", IF($BI1353="Y", IF($BA1353="C", IF($AF1353="N/A", $Q1353, $AF1353), IF($AF1353="N/A", $T1353, $AM1353)), IF($AG1353="N/A", $T1353,$AG1353)))))))</f>
        <v>#VALUE!</v>
      </c>
      <c r="BX1353" s="16" t="e">
        <f>IF(BF1353="R", $CA1353, IF(OR(BF1353="P", BF1353="T", BF1353="N"), 0, IF($C1353="DM", $T1353, IF(OR(BF1353="Y", BF1353="IR"),$AM1353,IF(BF1353="C", IF($BI1353="Y", IF($BA1353="C", IF($AF1353="N/A", $Q1353, $AF1353), IF($AF1353="N/A", $T1353, $AM1353)), IF($AG1353="N/A", $T1353,$AG1353)))))))</f>
        <v>#VALUE!</v>
      </c>
      <c r="BY1353" s="16" t="e">
        <f>IF(BG1353="R", $CA1353, IF(OR(BG1353="P", BG1353="T", BG1353="N"), 0, IF($C1353="DM", $T1353, IF(OR(BG1353="Y", BG1353="IR"),$AM1353,IF(BG1353="C", IF($BI1353="Y", IF($BA1353="C", IF($AF1353="N/A", $Q1353, $AF1353), IF($AF1353="N/A", $T1353, $AM1353)), IF($AG1353="N/A", $T1353,$AG1353)))))))</f>
        <v>#VALUE!</v>
      </c>
      <c r="BZ1353" s="16" t="e">
        <f>IF(BH1353="R", $CA1353, IF(OR(BH1353="P", BH1353="T", BH1353="N"), 0, IF($C1353="DM", $T1353, IF(OR(BH1353="Y", BH1353="IR"),$AM1353,IF(BH1353="C", IF($BI1353="Y", IF($BA1353="C", IF($AF1353="N/A", $Q1353, $AF1353), IF($AF1353="N/A", $T1353, $AM1353)), IF($AG1353="N/A", $T1353,$AG1353)))))))</f>
        <v>#VALUE!</v>
      </c>
      <c r="CA1353" s="15" t="s">
        <v>75</v>
      </c>
      <c r="CB1353" s="16" t="e">
        <f>BZ1353</f>
        <v>#VALUE!</v>
      </c>
      <c r="CC1353" s="15" t="str">
        <f>IF(OR($BH1353="T", $BH1353="R"), 0, IF($BH1353="C", IF($BI1353="Y", IF($BA1353="C", 0, IF(AF1353="N/A", Q1353-T1353, AF1353-AG1353)), IF($AF1353="N/A", U1353, AH1353)), AN1353))</f>
        <v>N/A</v>
      </c>
      <c r="CD1353" s="15" t="str">
        <f>IF(OR($BH1353="T", $BH1353="R"), 0, IF($BH1353="C", IF($BI1353="Y", 0, IF($AF1353="N/A", V1353, AI1353)), AO1353))</f>
        <v>N/A</v>
      </c>
      <c r="CE1353" s="15" t="str">
        <f>IF(OR($BH1353="T", $BH1353="R"), 0, IF($BH1353="C", IF($BI1353="Y", 0, IF($AF1353="N/A", W1353, AJ1353)), AP1353))</f>
        <v>N/A</v>
      </c>
      <c r="CF1353" s="15" t="str">
        <f>IF(OR($BH1353="T", $BH1353="R"), 0, IF($BH1353="C", IF($BI1353="Y", 0, IF($AF1353="N/A", X1353, AK1353)), AQ1353))</f>
        <v>N/A</v>
      </c>
    </row>
    <row r="1354" spans="1:84" x14ac:dyDescent="0.25">
      <c r="A1354" s="14">
        <v>6331</v>
      </c>
      <c r="B1354" s="15"/>
      <c r="C1354" s="15"/>
      <c r="D1354" s="15"/>
      <c r="E1354" s="15" t="e">
        <f>VLOOKUP(B1354, 'Rookie Year'!$A$2:$B$55679,2,FALSE)</f>
        <v>#N/A</v>
      </c>
      <c r="F1354" s="15">
        <v>2024</v>
      </c>
      <c r="G1354" s="15" t="s">
        <v>42</v>
      </c>
      <c r="H1354" s="15"/>
      <c r="I1354" s="16"/>
      <c r="J1354" s="15"/>
      <c r="K1354" s="17">
        <f>IF(AND(G1354&lt;&gt;"N",R1354="N/A"), IF(I1354&lt;4, 0, 0.25),IF(I1354=1, IF(J1354=1,0.25, 0.25), IF(I1354&lt;13, 0.25, IF(I1354&lt;26, 0.4, IF(I1354&lt;51, 0.6, 0.75)))))</f>
        <v>0.25</v>
      </c>
      <c r="L1354" s="16">
        <f>I1354-M1354</f>
        <v>0</v>
      </c>
      <c r="M1354" s="16">
        <f>ROUNDUP(I1354*K1354,0)</f>
        <v>0</v>
      </c>
      <c r="N1354" s="16">
        <f>M1354*J1354</f>
        <v>0</v>
      </c>
      <c r="O1354" s="16">
        <v>0</v>
      </c>
      <c r="P1354" s="16">
        <v>0</v>
      </c>
      <c r="Q1354" s="16">
        <f>N1354-O1354-P1354</f>
        <v>0</v>
      </c>
      <c r="R1354" s="15" t="s">
        <v>75</v>
      </c>
      <c r="S1354" s="15">
        <f>IF(R1354="N/A", J1354-($B$1-F1354), J1354-($B$1-R1354))</f>
        <v>0</v>
      </c>
      <c r="T1354" s="16" t="str">
        <f>IF($S1354&lt;1, "N/A", $M1354)</f>
        <v>N/A</v>
      </c>
      <c r="U1354" s="16" t="str">
        <f>IF($S1354&lt;2, "N/A", $M1354)</f>
        <v>N/A</v>
      </c>
      <c r="V1354" s="16" t="str">
        <f>IF($S1354&lt;3, "N/A", $M1354)</f>
        <v>N/A</v>
      </c>
      <c r="W1354" s="16" t="str">
        <f>IF($S1354&lt;4, "N/A", $M1354)</f>
        <v>N/A</v>
      </c>
      <c r="X1354" s="16" t="str">
        <f>IF($S1354&lt;5, "N/A", $M1354)</f>
        <v>N/A</v>
      </c>
      <c r="Y1354" s="15" t="str">
        <f>IF(SUM(T1354:X1354)&lt;&gt;Q1354, "CHECK", "OK")</f>
        <v>OK</v>
      </c>
      <c r="Z1354" s="15" t="str">
        <f>IF(F1354=$B$1, "No", IF(S1354=1, "Yes", "No"))</f>
        <v>No</v>
      </c>
      <c r="AA1354" s="18" t="str">
        <f>IF(C1354="DM", "N/A", IF(Z1354="No","N/A",VLOOKUP(B1354,'Extension List'!$A$3:$R$1972,18,FALSE)))</f>
        <v>N/A</v>
      </c>
      <c r="AB1354" s="15" t="str">
        <f>IF(C1354="DM", "N/A", IF(Z1354="No","N/A",VLOOKUP(B1354,'Extension List'!$A$3:$T$1972,20,FALSE)))</f>
        <v>N/A</v>
      </c>
      <c r="AC1354" s="15" t="str">
        <f>IF(AA1354="N/A", "N/A", 0)</f>
        <v>N/A</v>
      </c>
      <c r="AD1354" s="16" t="str">
        <f>IF(AE1354="N/A", "N/A", AA1354-AE1354)</f>
        <v>N/A</v>
      </c>
      <c r="AE1354" s="16" t="str">
        <f>IF(AA1354="N/A", "N/A", IF(AC1354&gt;0, IF(AA1354&lt;13, ROUNDUP(0.25*AA1354,0), IF(AA1354&lt;26, ROUNDUP(0.4*AA1354,0), IF(AA1354&lt;51, ROUNDUP(0.6*AA1354,0), ROUNDUP(0.75*AA1354,0)))), "N/A"))</f>
        <v>N/A</v>
      </c>
      <c r="AF1354" s="16" t="str">
        <f>IF(AD1354="N/A","N/A", (AE1354*AC1354)+Q1354)</f>
        <v>N/A</v>
      </c>
      <c r="AG1354" s="16" t="str">
        <f>IF($AF1354="N/A", "N/A", "TBC")</f>
        <v>N/A</v>
      </c>
      <c r="AH1354" s="16" t="str">
        <f>IF($AF1354="N/A", "N/A", "TBC")</f>
        <v>N/A</v>
      </c>
      <c r="AI1354" s="16" t="str">
        <f>IF($AF1354="N/A","N/A",IF(AC1354&gt;1,"TBC","N/A"))</f>
        <v>N/A</v>
      </c>
      <c r="AJ1354" s="16" t="str">
        <f>IF($AF1354="N/A","N/A",IF(AC1354&gt;2,"TBC","N/A"))</f>
        <v>N/A</v>
      </c>
      <c r="AK1354" s="16" t="str">
        <f>IF($AF1354="N/A","N/A",IF(AC1354&gt;3,"TBC","N/A"))</f>
        <v>N/A</v>
      </c>
      <c r="AL1354" s="16" t="str">
        <f>IF(AC1354="N/A","N/A",IF(AC1354&gt;0,IF(SUM(AG1354:AK1354)&lt;&gt;AF1354,"CHECK","OK"),"N/A"))</f>
        <v>N/A</v>
      </c>
      <c r="AM1354" s="16" t="e">
        <f>IF(AD1354="N/A", L1354+T1354, L1354+AG1354)</f>
        <v>#VALUE!</v>
      </c>
      <c r="AN1354" s="16" t="str">
        <f>IF(AD1354="N/A", IF(U1354="N/A", "N/A", L1354+U1354), AD1354+AH1354)</f>
        <v>N/A</v>
      </c>
      <c r="AO1354" s="16" t="str">
        <f>IF(AD1354="N/A", IF(V1354="N/A", "N/A", L1354+V1354), IF(AI1354="N/A", "N/A", AD1354+AI1354))</f>
        <v>N/A</v>
      </c>
      <c r="AP1354" s="16" t="str">
        <f>IF(AD1354="N/A", IF(W1354="N/A", "N/A", L1354+W1354), IF(AJ1354="N/A", "N/A", AD1354+AJ1354))</f>
        <v>N/A</v>
      </c>
      <c r="AQ1354" s="16" t="str">
        <f>IF(AD1354="N/A", IF(X1354="N/A", "N/A", L1354+X1354), IF(AK1354="N/A", "N/A", AD1354+AK1354))</f>
        <v>N/A</v>
      </c>
      <c r="AR1354" s="15" t="s">
        <v>40</v>
      </c>
      <c r="AS1354" s="15" t="s">
        <v>40</v>
      </c>
      <c r="AT1354" s="15" t="s">
        <v>40</v>
      </c>
      <c r="AU1354" s="15" t="s">
        <v>40</v>
      </c>
      <c r="AV1354" s="15" t="s">
        <v>40</v>
      </c>
      <c r="AW1354" s="15" t="s">
        <v>40</v>
      </c>
      <c r="AX1354" s="15" t="s">
        <v>40</v>
      </c>
      <c r="AY1354" s="15" t="s">
        <v>40</v>
      </c>
      <c r="AZ1354" s="15" t="s">
        <v>40</v>
      </c>
      <c r="BA1354" s="15" t="s">
        <v>40</v>
      </c>
      <c r="BB1354" s="15" t="s">
        <v>40</v>
      </c>
      <c r="BC1354" s="15" t="s">
        <v>40</v>
      </c>
      <c r="BD1354" s="15" t="s">
        <v>40</v>
      </c>
      <c r="BE1354" s="15" t="s">
        <v>40</v>
      </c>
      <c r="BF1354" s="15" t="s">
        <v>40</v>
      </c>
      <c r="BG1354" s="15" t="s">
        <v>40</v>
      </c>
      <c r="BH1354" s="15" t="s">
        <v>40</v>
      </c>
      <c r="BJ1354" s="16" t="e">
        <f>IF(AR1354="R", $CA1354, IF(OR(AR1354="P", AR1354="T", AR1354="N"), 0, IF($C1354="DM", $T1354, IF(OR(AR1354="Y", AR1354="IR"),$AM1354,IF(AR1354="C", IF($BI1354="Y", IF($AF1354="N/A", $Q1354, $AF1354), IF($AG1354="N/A", $T1354,$AG1354)))))))</f>
        <v>#VALUE!</v>
      </c>
      <c r="BK1354" s="16" t="e">
        <f>IF(AS1354="R", $CA1354, IF(OR(AS1354="P", AS1354="T", AS1354="N"), 0, IF($C1354="DM", $T1354, IF(OR(AS1354="Y", AS1354="IR"),$AM1354,IF(AS1354="C", IF($BI1354="Y", IF($AF1354="N/A", $Q1354, $AF1354), IF($AG1354="N/A", $T1354,$AG1354)))))))</f>
        <v>#VALUE!</v>
      </c>
      <c r="BL1354" s="16" t="e">
        <f>IF(AT1354="R", $CA1354, IF(OR(AT1354="P", AT1354="T", AT1354="N"), 0, IF($C1354="DM", $T1354, IF(OR(AT1354="Y", AT1354="IR"),$AM1354,IF(AT1354="C", IF($BI1354="Y", IF($AF1354="N/A", $Q1354, $AF1354), IF($AG1354="N/A", $T1354,$AG1354)))))))</f>
        <v>#VALUE!</v>
      </c>
      <c r="BM1354" s="16" t="e">
        <f>IF(AU1354="R", $CA1354, IF(OR(AU1354="P", AU1354="T", AU1354="N"), 0, IF($C1354="DM", $T1354, IF(OR(AU1354="Y", AU1354="IR"),$AM1354,IF(AU1354="C", IF($BI1354="Y", IF($AF1354="N/A", $Q1354, $AF1354), IF($AG1354="N/A", $T1354,$AG1354)))))))</f>
        <v>#VALUE!</v>
      </c>
      <c r="BN1354" s="16" t="e">
        <f>IF(AV1354="R", $CA1354, IF(OR(AV1354="P", AV1354="T", AV1354="N"), 0, IF($C1354="DM", $T1354, IF(OR(AV1354="Y", AV1354="IR"),$AM1354,IF(AV1354="C", IF($BI1354="Y", IF($AF1354="N/A", $Q1354, $AF1354), IF($AG1354="N/A", $T1354,$AG1354)))))))</f>
        <v>#VALUE!</v>
      </c>
      <c r="BO1354" s="16" t="e">
        <f>IF(AW1354="R", $CA1354, IF(OR(AW1354="P", AW1354="T", AW1354="N"), 0, IF($C1354="DM", $T1354, IF(OR(AW1354="Y", AW1354="IR"),$AM1354,IF(AW1354="C", IF($BI1354="Y", IF($AF1354="N/A", $Q1354, $AF1354), IF($AG1354="N/A", $T1354,$AG1354)))))))</f>
        <v>#VALUE!</v>
      </c>
      <c r="BP1354" s="16" t="e">
        <f>IF(AX1354="R", $CA1354, IF(OR(AX1354="P", AX1354="T", AX1354="N"), 0, IF($C1354="DM", $T1354, IF(OR(AX1354="Y", AX1354="IR"),$AM1354,IF(AX1354="C", IF($BI1354="Y", IF($AF1354="N/A", $Q1354, $AF1354), IF($AG1354="N/A", $T1354,$AG1354)))))))</f>
        <v>#VALUE!</v>
      </c>
      <c r="BQ1354" s="16" t="e">
        <f>IF(AY1354="R", $CA1354, IF(OR(AY1354="P", AY1354="T", AY1354="N"), 0, IF($C1354="DM", $T1354, IF(OR(AY1354="Y", AY1354="IR"),$AM1354,IF(AY1354="C", IF($BI1354="Y", IF($AF1354="N/A", $Q1354, $AF1354), IF($AG1354="N/A", $T1354,$AG1354)))))))</f>
        <v>#VALUE!</v>
      </c>
      <c r="BR1354" s="16" t="e">
        <f>IF(AZ1354="R", $CA1354, IF(OR(AZ1354="P", AZ1354="T", AZ1354="N"), 0, IF($C1354="DM", $T1354, IF(OR(AZ1354="Y", AZ1354="IR"),$AM1354,IF(AZ1354="C", IF($BI1354="Y", IF($AF1354="N/A", $Q1354, $AF1354), IF($AG1354="N/A", $T1354,$AG1354)))))))</f>
        <v>#VALUE!</v>
      </c>
      <c r="BS1354" s="16" t="e">
        <f>IF(BA1354="R", $CA1354, IF(OR(BA1354="P", BA1354="T", BA1354="N"), 0, IF($C1354="DM", $T1354, IF(OR(BA1354="Y", BA1354="IR"),$AM1354,IF(BA1354="C", IF($BI1354="Y", IF($AF1354="N/A", $Q1354, $AF1354), IF($AG1354="N/A", $T1354,$AG1354)))))))</f>
        <v>#VALUE!</v>
      </c>
      <c r="BT1354" s="16" t="e">
        <f>IF(BB1354="R", $CA1354, IF(OR(BB1354="P", BB1354="T", BB1354="N"), 0, IF($C1354="DM", $T1354, IF(OR(BB1354="Y", BB1354="IR"),$AM1354,IF(BB1354="C", IF($BI1354="Y", IF($BA1354="C", IF($AF1354="N/A", $Q1354, $AF1354), IF($AF1354="N/A", $T1354, $AM1354)), IF($AG1354="N/A", $T1354,$AG1354)))))))</f>
        <v>#VALUE!</v>
      </c>
      <c r="BU1354" s="16" t="e">
        <f>IF(BC1354="R", $CA1354, IF(OR(BC1354="P", BC1354="T", BC1354="N"), 0, IF($C1354="DM", $T1354, IF(OR(BC1354="Y", BC1354="IR"),$AM1354,IF(BC1354="C", IF($BI1354="Y", IF($BA1354="C", IF($AF1354="N/A", $Q1354, $AF1354), IF($AF1354="N/A", $T1354, $AM1354)), IF($AG1354="N/A", $T1354,$AG1354)))))))</f>
        <v>#VALUE!</v>
      </c>
      <c r="BV1354" s="16" t="e">
        <f>IF(BD1354="R", $CA1354, IF(OR(BD1354="P", BD1354="T", BD1354="N"), 0, IF($C1354="DM", $T1354, IF(OR(BD1354="Y", BD1354="IR"),$AM1354,IF(BD1354="C", IF($BI1354="Y", IF($BA1354="C", IF($AF1354="N/A", $Q1354, $AF1354), IF($AF1354="N/A", $T1354, $AM1354)), IF($AG1354="N/A", $T1354,$AG1354)))))))</f>
        <v>#VALUE!</v>
      </c>
      <c r="BW1354" s="16" t="e">
        <f>IF(BE1354="R", $CA1354, IF(OR(BE1354="P", BE1354="T", BE1354="N"), 0, IF($C1354="DM", $T1354, IF(OR(BE1354="Y", BE1354="IR"),$AM1354,IF(BE1354="C", IF($BI1354="Y", IF($BA1354="C", IF($AF1354="N/A", $Q1354, $AF1354), IF($AF1354="N/A", $T1354, $AM1354)), IF($AG1354="N/A", $T1354,$AG1354)))))))</f>
        <v>#VALUE!</v>
      </c>
      <c r="BX1354" s="16" t="e">
        <f>IF(BF1354="R", $CA1354, IF(OR(BF1354="P", BF1354="T", BF1354="N"), 0, IF($C1354="DM", $T1354, IF(OR(BF1354="Y", BF1354="IR"),$AM1354,IF(BF1354="C", IF($BI1354="Y", IF($BA1354="C", IF($AF1354="N/A", $Q1354, $AF1354), IF($AF1354="N/A", $T1354, $AM1354)), IF($AG1354="N/A", $T1354,$AG1354)))))))</f>
        <v>#VALUE!</v>
      </c>
      <c r="BY1354" s="16" t="e">
        <f>IF(BG1354="R", $CA1354, IF(OR(BG1354="P", BG1354="T", BG1354="N"), 0, IF($C1354="DM", $T1354, IF(OR(BG1354="Y", BG1354="IR"),$AM1354,IF(BG1354="C", IF($BI1354="Y", IF($BA1354="C", IF($AF1354="N/A", $Q1354, $AF1354), IF($AF1354="N/A", $T1354, $AM1354)), IF($AG1354="N/A", $T1354,$AG1354)))))))</f>
        <v>#VALUE!</v>
      </c>
      <c r="BZ1354" s="16" t="e">
        <f>IF(BH1354="R", $CA1354, IF(OR(BH1354="P", BH1354="T", BH1354="N"), 0, IF($C1354="DM", $T1354, IF(OR(BH1354="Y", BH1354="IR"),$AM1354,IF(BH1354="C", IF($BI1354="Y", IF($BA1354="C", IF($AF1354="N/A", $Q1354, $AF1354), IF($AF1354="N/A", $T1354, $AM1354)), IF($AG1354="N/A", $T1354,$AG1354)))))))</f>
        <v>#VALUE!</v>
      </c>
      <c r="CA1354" s="15" t="s">
        <v>75</v>
      </c>
      <c r="CB1354" s="16" t="e">
        <f>BZ1354</f>
        <v>#VALUE!</v>
      </c>
      <c r="CC1354" s="15" t="str">
        <f>IF(OR($BH1354="T", $BH1354="R"), 0, IF($BH1354="C", IF($BI1354="Y", IF($BA1354="C", 0, IF(AF1354="N/A", Q1354-T1354, AF1354-AG1354)), IF($AF1354="N/A", U1354, AH1354)), AN1354))</f>
        <v>N/A</v>
      </c>
      <c r="CD1354" s="15" t="str">
        <f>IF(OR($BH1354="T", $BH1354="R"), 0, IF($BH1354="C", IF($BI1354="Y", 0, IF($AF1354="N/A", V1354, AI1354)), AO1354))</f>
        <v>N/A</v>
      </c>
      <c r="CE1354" s="15" t="str">
        <f>IF(OR($BH1354="T", $BH1354="R"), 0, IF($BH1354="C", IF($BI1354="Y", 0, IF($AF1354="N/A", W1354, AJ1354)), AP1354))</f>
        <v>N/A</v>
      </c>
      <c r="CF1354" s="15" t="str">
        <f>IF(OR($BH1354="T", $BH1354="R"), 0, IF($BH1354="C", IF($BI1354="Y", 0, IF($AF1354="N/A", X1354, AK1354)), AQ1354))</f>
        <v>N/A</v>
      </c>
    </row>
    <row r="1355" spans="1:84" x14ac:dyDescent="0.25">
      <c r="A1355" s="14">
        <v>6332</v>
      </c>
      <c r="B1355" s="15"/>
      <c r="C1355" s="15"/>
      <c r="D1355" s="15"/>
      <c r="E1355" s="15" t="e">
        <f>VLOOKUP(B1355, 'Rookie Year'!$A$2:$B$55679,2,FALSE)</f>
        <v>#N/A</v>
      </c>
      <c r="F1355" s="15">
        <v>2024</v>
      </c>
      <c r="G1355" s="15" t="s">
        <v>42</v>
      </c>
      <c r="H1355" s="15"/>
      <c r="I1355" s="16"/>
      <c r="J1355" s="15"/>
      <c r="K1355" s="17">
        <f>IF(AND(G1355&lt;&gt;"N",R1355="N/A"), IF(I1355&lt;4, 0, 0.25),IF(I1355=1, IF(J1355=1,0.25, 0.25), IF(I1355&lt;13, 0.25, IF(I1355&lt;26, 0.4, IF(I1355&lt;51, 0.6, 0.75)))))</f>
        <v>0.25</v>
      </c>
      <c r="L1355" s="16">
        <f>I1355-M1355</f>
        <v>0</v>
      </c>
      <c r="M1355" s="16">
        <f>ROUNDUP(I1355*K1355,0)</f>
        <v>0</v>
      </c>
      <c r="N1355" s="16">
        <f>M1355*J1355</f>
        <v>0</v>
      </c>
      <c r="O1355" s="16">
        <v>0</v>
      </c>
      <c r="P1355" s="16">
        <v>0</v>
      </c>
      <c r="Q1355" s="16">
        <f>N1355-O1355-P1355</f>
        <v>0</v>
      </c>
      <c r="R1355" s="15" t="s">
        <v>75</v>
      </c>
      <c r="S1355" s="15">
        <f>IF(R1355="N/A", J1355-($B$1-F1355), J1355-($B$1-R1355))</f>
        <v>0</v>
      </c>
      <c r="T1355" s="16" t="str">
        <f>IF($S1355&lt;1, "N/A", $M1355)</f>
        <v>N/A</v>
      </c>
      <c r="U1355" s="16" t="str">
        <f>IF($S1355&lt;2, "N/A", $M1355)</f>
        <v>N/A</v>
      </c>
      <c r="V1355" s="16" t="str">
        <f>IF($S1355&lt;3, "N/A", $M1355)</f>
        <v>N/A</v>
      </c>
      <c r="W1355" s="16" t="str">
        <f>IF($S1355&lt;4, "N/A", $M1355)</f>
        <v>N/A</v>
      </c>
      <c r="X1355" s="16" t="str">
        <f>IF($S1355&lt;5, "N/A", $M1355)</f>
        <v>N/A</v>
      </c>
      <c r="Y1355" s="15" t="str">
        <f>IF(SUM(T1355:X1355)&lt;&gt;Q1355, "CHECK", "OK")</f>
        <v>OK</v>
      </c>
      <c r="Z1355" s="15" t="str">
        <f>IF(F1355=$B$1, "No", IF(S1355=1, "Yes", "No"))</f>
        <v>No</v>
      </c>
      <c r="AA1355" s="18" t="str">
        <f>IF(C1355="DM", "N/A", IF(Z1355="No","N/A",VLOOKUP(B1355,'Extension List'!$A$3:$R$1972,18,FALSE)))</f>
        <v>N/A</v>
      </c>
      <c r="AB1355" s="15" t="str">
        <f>IF(C1355="DM", "N/A", IF(Z1355="No","N/A",VLOOKUP(B1355,'Extension List'!$A$3:$T$1972,20,FALSE)))</f>
        <v>N/A</v>
      </c>
      <c r="AC1355" s="15" t="str">
        <f>IF(AA1355="N/A", "N/A", 0)</f>
        <v>N/A</v>
      </c>
      <c r="AD1355" s="16" t="str">
        <f>IF(AE1355="N/A", "N/A", AA1355-AE1355)</f>
        <v>N/A</v>
      </c>
      <c r="AE1355" s="16" t="str">
        <f>IF(AA1355="N/A", "N/A", IF(AC1355&gt;0, IF(AA1355&lt;13, ROUNDUP(0.25*AA1355,0), IF(AA1355&lt;26, ROUNDUP(0.4*AA1355,0), IF(AA1355&lt;51, ROUNDUP(0.6*AA1355,0), ROUNDUP(0.75*AA1355,0)))), "N/A"))</f>
        <v>N/A</v>
      </c>
      <c r="AF1355" s="16" t="str">
        <f>IF(AD1355="N/A","N/A", (AE1355*AC1355)+Q1355)</f>
        <v>N/A</v>
      </c>
      <c r="AG1355" s="16" t="str">
        <f>IF($AF1355="N/A", "N/A", "TBC")</f>
        <v>N/A</v>
      </c>
      <c r="AH1355" s="16" t="str">
        <f>IF($AF1355="N/A", "N/A", "TBC")</f>
        <v>N/A</v>
      </c>
      <c r="AI1355" s="16" t="str">
        <f>IF($AF1355="N/A","N/A",IF(AC1355&gt;1,"TBC","N/A"))</f>
        <v>N/A</v>
      </c>
      <c r="AJ1355" s="16" t="str">
        <f>IF($AF1355="N/A","N/A",IF(AC1355&gt;2,"TBC","N/A"))</f>
        <v>N/A</v>
      </c>
      <c r="AK1355" s="16" t="str">
        <f>IF($AF1355="N/A","N/A",IF(AC1355&gt;3,"TBC","N/A"))</f>
        <v>N/A</v>
      </c>
      <c r="AL1355" s="16" t="str">
        <f>IF(AC1355="N/A","N/A",IF(AC1355&gt;0,IF(SUM(AG1355:AK1355)&lt;&gt;AF1355,"CHECK","OK"),"N/A"))</f>
        <v>N/A</v>
      </c>
      <c r="AM1355" s="16" t="e">
        <f>IF(AD1355="N/A", L1355+T1355, L1355+AG1355)</f>
        <v>#VALUE!</v>
      </c>
      <c r="AN1355" s="16" t="str">
        <f>IF(AD1355="N/A", IF(U1355="N/A", "N/A", L1355+U1355), AD1355+AH1355)</f>
        <v>N/A</v>
      </c>
      <c r="AO1355" s="16" t="str">
        <f>IF(AD1355="N/A", IF(V1355="N/A", "N/A", L1355+V1355), IF(AI1355="N/A", "N/A", AD1355+AI1355))</f>
        <v>N/A</v>
      </c>
      <c r="AP1355" s="16" t="str">
        <f>IF(AD1355="N/A", IF(W1355="N/A", "N/A", L1355+W1355), IF(AJ1355="N/A", "N/A", AD1355+AJ1355))</f>
        <v>N/A</v>
      </c>
      <c r="AQ1355" s="16" t="str">
        <f>IF(AD1355="N/A", IF(X1355="N/A", "N/A", L1355+X1355), IF(AK1355="N/A", "N/A", AD1355+AK1355))</f>
        <v>N/A</v>
      </c>
      <c r="AR1355" s="15" t="s">
        <v>40</v>
      </c>
      <c r="AS1355" s="15" t="s">
        <v>40</v>
      </c>
      <c r="AT1355" s="15" t="s">
        <v>40</v>
      </c>
      <c r="AU1355" s="15" t="s">
        <v>40</v>
      </c>
      <c r="AV1355" s="15" t="s">
        <v>40</v>
      </c>
      <c r="AW1355" s="15" t="s">
        <v>40</v>
      </c>
      <c r="AX1355" s="15" t="s">
        <v>40</v>
      </c>
      <c r="AY1355" s="15" t="s">
        <v>40</v>
      </c>
      <c r="AZ1355" s="15" t="s">
        <v>40</v>
      </c>
      <c r="BA1355" s="15" t="s">
        <v>40</v>
      </c>
      <c r="BB1355" s="15" t="s">
        <v>40</v>
      </c>
      <c r="BC1355" s="15" t="s">
        <v>40</v>
      </c>
      <c r="BD1355" s="15" t="s">
        <v>40</v>
      </c>
      <c r="BE1355" s="15" t="s">
        <v>40</v>
      </c>
      <c r="BF1355" s="15" t="s">
        <v>40</v>
      </c>
      <c r="BG1355" s="15" t="s">
        <v>40</v>
      </c>
      <c r="BH1355" s="15" t="s">
        <v>40</v>
      </c>
      <c r="BJ1355" s="16" t="e">
        <f>IF(AR1355="R", $CA1355, IF(OR(AR1355="P", AR1355="T", AR1355="N"), 0, IF($C1355="DM", $T1355, IF(OR(AR1355="Y", AR1355="IR"),$AM1355,IF(AR1355="C", IF($BI1355="Y", IF($AF1355="N/A", $Q1355, $AF1355), IF($AG1355="N/A", $T1355,$AG1355)))))))</f>
        <v>#VALUE!</v>
      </c>
      <c r="BK1355" s="16" t="e">
        <f>IF(AS1355="R", $CA1355, IF(OR(AS1355="P", AS1355="T", AS1355="N"), 0, IF($C1355="DM", $T1355, IF(OR(AS1355="Y", AS1355="IR"),$AM1355,IF(AS1355="C", IF($BI1355="Y", IF($AF1355="N/A", $Q1355, $AF1355), IF($AG1355="N/A", $T1355,$AG1355)))))))</f>
        <v>#VALUE!</v>
      </c>
      <c r="BL1355" s="16" t="e">
        <f>IF(AT1355="R", $CA1355, IF(OR(AT1355="P", AT1355="T", AT1355="N"), 0, IF($C1355="DM", $T1355, IF(OR(AT1355="Y", AT1355="IR"),$AM1355,IF(AT1355="C", IF($BI1355="Y", IF($AF1355="N/A", $Q1355, $AF1355), IF($AG1355="N/A", $T1355,$AG1355)))))))</f>
        <v>#VALUE!</v>
      </c>
      <c r="BM1355" s="16" t="e">
        <f>IF(AU1355="R", $CA1355, IF(OR(AU1355="P", AU1355="T", AU1355="N"), 0, IF($C1355="DM", $T1355, IF(OR(AU1355="Y", AU1355="IR"),$AM1355,IF(AU1355="C", IF($BI1355="Y", IF($AF1355="N/A", $Q1355, $AF1355), IF($AG1355="N/A", $T1355,$AG1355)))))))</f>
        <v>#VALUE!</v>
      </c>
      <c r="BN1355" s="16" t="e">
        <f>IF(AV1355="R", $CA1355, IF(OR(AV1355="P", AV1355="T", AV1355="N"), 0, IF($C1355="DM", $T1355, IF(OR(AV1355="Y", AV1355="IR"),$AM1355,IF(AV1355="C", IF($BI1355="Y", IF($AF1355="N/A", $Q1355, $AF1355), IF($AG1355="N/A", $T1355,$AG1355)))))))</f>
        <v>#VALUE!</v>
      </c>
      <c r="BO1355" s="16" t="e">
        <f>IF(AW1355="R", $CA1355, IF(OR(AW1355="P", AW1355="T", AW1355="N"), 0, IF($C1355="DM", $T1355, IF(OR(AW1355="Y", AW1355="IR"),$AM1355,IF(AW1355="C", IF($BI1355="Y", IF($AF1355="N/A", $Q1355, $AF1355), IF($AG1355="N/A", $T1355,$AG1355)))))))</f>
        <v>#VALUE!</v>
      </c>
      <c r="BP1355" s="16" t="e">
        <f>IF(AX1355="R", $CA1355, IF(OR(AX1355="P", AX1355="T", AX1355="N"), 0, IF($C1355="DM", $T1355, IF(OR(AX1355="Y", AX1355="IR"),$AM1355,IF(AX1355="C", IF($BI1355="Y", IF($AF1355="N/A", $Q1355, $AF1355), IF($AG1355="N/A", $T1355,$AG1355)))))))</f>
        <v>#VALUE!</v>
      </c>
      <c r="BQ1355" s="16" t="e">
        <f>IF(AY1355="R", $CA1355, IF(OR(AY1355="P", AY1355="T", AY1355="N"), 0, IF($C1355="DM", $T1355, IF(OR(AY1355="Y", AY1355="IR"),$AM1355,IF(AY1355="C", IF($BI1355="Y", IF($AF1355="N/A", $Q1355, $AF1355), IF($AG1355="N/A", $T1355,$AG1355)))))))</f>
        <v>#VALUE!</v>
      </c>
      <c r="BR1355" s="16" t="e">
        <f>IF(AZ1355="R", $CA1355, IF(OR(AZ1355="P", AZ1355="T", AZ1355="N"), 0, IF($C1355="DM", $T1355, IF(OR(AZ1355="Y", AZ1355="IR"),$AM1355,IF(AZ1355="C", IF($BI1355="Y", IF($AF1355="N/A", $Q1355, $AF1355), IF($AG1355="N/A", $T1355,$AG1355)))))))</f>
        <v>#VALUE!</v>
      </c>
      <c r="BS1355" s="16" t="e">
        <f>IF(BA1355="R", $CA1355, IF(OR(BA1355="P", BA1355="T", BA1355="N"), 0, IF($C1355="DM", $T1355, IF(OR(BA1355="Y", BA1355="IR"),$AM1355,IF(BA1355="C", IF($BI1355="Y", IF($AF1355="N/A", $Q1355, $AF1355), IF($AG1355="N/A", $T1355,$AG1355)))))))</f>
        <v>#VALUE!</v>
      </c>
      <c r="BT1355" s="16" t="e">
        <f>IF(BB1355="R", $CA1355, IF(OR(BB1355="P", BB1355="T", BB1355="N"), 0, IF($C1355="DM", $T1355, IF(OR(BB1355="Y", BB1355="IR"),$AM1355,IF(BB1355="C", IF($BI1355="Y", IF($BA1355="C", IF($AF1355="N/A", $Q1355, $AF1355), IF($AF1355="N/A", $T1355, $AM1355)), IF($AG1355="N/A", $T1355,$AG1355)))))))</f>
        <v>#VALUE!</v>
      </c>
      <c r="BU1355" s="16" t="e">
        <f>IF(BC1355="R", $CA1355, IF(OR(BC1355="P", BC1355="T", BC1355="N"), 0, IF($C1355="DM", $T1355, IF(OR(BC1355="Y", BC1355="IR"),$AM1355,IF(BC1355="C", IF($BI1355="Y", IF($BA1355="C", IF($AF1355="N/A", $Q1355, $AF1355), IF($AF1355="N/A", $T1355, $AM1355)), IF($AG1355="N/A", $T1355,$AG1355)))))))</f>
        <v>#VALUE!</v>
      </c>
      <c r="BV1355" s="16" t="e">
        <f>IF(BD1355="R", $CA1355, IF(OR(BD1355="P", BD1355="T", BD1355="N"), 0, IF($C1355="DM", $T1355, IF(OR(BD1355="Y", BD1355="IR"),$AM1355,IF(BD1355="C", IF($BI1355="Y", IF($BA1355="C", IF($AF1355="N/A", $Q1355, $AF1355), IF($AF1355="N/A", $T1355, $AM1355)), IF($AG1355="N/A", $T1355,$AG1355)))))))</f>
        <v>#VALUE!</v>
      </c>
      <c r="BW1355" s="16" t="e">
        <f>IF(BE1355="R", $CA1355, IF(OR(BE1355="P", BE1355="T", BE1355="N"), 0, IF($C1355="DM", $T1355, IF(OR(BE1355="Y", BE1355="IR"),$AM1355,IF(BE1355="C", IF($BI1355="Y", IF($BA1355="C", IF($AF1355="N/A", $Q1355, $AF1355), IF($AF1355="N/A", $T1355, $AM1355)), IF($AG1355="N/A", $T1355,$AG1355)))))))</f>
        <v>#VALUE!</v>
      </c>
      <c r="BX1355" s="16" t="e">
        <f>IF(BF1355="R", $CA1355, IF(OR(BF1355="P", BF1355="T", BF1355="N"), 0, IF($C1355="DM", $T1355, IF(OR(BF1355="Y", BF1355="IR"),$AM1355,IF(BF1355="C", IF($BI1355="Y", IF($BA1355="C", IF($AF1355="N/A", $Q1355, $AF1355), IF($AF1355="N/A", $T1355, $AM1355)), IF($AG1355="N/A", $T1355,$AG1355)))))))</f>
        <v>#VALUE!</v>
      </c>
      <c r="BY1355" s="16" t="e">
        <f>IF(BG1355="R", $CA1355, IF(OR(BG1355="P", BG1355="T", BG1355="N"), 0, IF($C1355="DM", $T1355, IF(OR(BG1355="Y", BG1355="IR"),$AM1355,IF(BG1355="C", IF($BI1355="Y", IF($BA1355="C", IF($AF1355="N/A", $Q1355, $AF1355), IF($AF1355="N/A", $T1355, $AM1355)), IF($AG1355="N/A", $T1355,$AG1355)))))))</f>
        <v>#VALUE!</v>
      </c>
      <c r="BZ1355" s="16" t="e">
        <f>IF(BH1355="R", $CA1355, IF(OR(BH1355="P", BH1355="T", BH1355="N"), 0, IF($C1355="DM", $T1355, IF(OR(BH1355="Y", BH1355="IR"),$AM1355,IF(BH1355="C", IF($BI1355="Y", IF($BA1355="C", IF($AF1355="N/A", $Q1355, $AF1355), IF($AF1355="N/A", $T1355, $AM1355)), IF($AG1355="N/A", $T1355,$AG1355)))))))</f>
        <v>#VALUE!</v>
      </c>
      <c r="CA1355" s="15" t="s">
        <v>75</v>
      </c>
      <c r="CB1355" s="16" t="e">
        <f>BZ1355</f>
        <v>#VALUE!</v>
      </c>
      <c r="CC1355" s="15" t="str">
        <f>IF(OR($BH1355="T", $BH1355="R"), 0, IF($BH1355="C", IF($BI1355="Y", IF($BA1355="C", 0, IF(AF1355="N/A", Q1355-T1355, AF1355-AG1355)), IF($AF1355="N/A", U1355, AH1355)), AN1355))</f>
        <v>N/A</v>
      </c>
      <c r="CD1355" s="15" t="str">
        <f>IF(OR($BH1355="T", $BH1355="R"), 0, IF($BH1355="C", IF($BI1355="Y", 0, IF($AF1355="N/A", V1355, AI1355)), AO1355))</f>
        <v>N/A</v>
      </c>
      <c r="CE1355" s="15" t="str">
        <f>IF(OR($BH1355="T", $BH1355="R"), 0, IF($BH1355="C", IF($BI1355="Y", 0, IF($AF1355="N/A", W1355, AJ1355)), AP1355))</f>
        <v>N/A</v>
      </c>
      <c r="CF1355" s="15" t="str">
        <f>IF(OR($BH1355="T", $BH1355="R"), 0, IF($BH1355="C", IF($BI1355="Y", 0, IF($AF1355="N/A", X1355, AK1355)), AQ1355))</f>
        <v>N/A</v>
      </c>
    </row>
    <row r="1356" spans="1:84" x14ac:dyDescent="0.25">
      <c r="A1356" s="14">
        <v>6333</v>
      </c>
      <c r="B1356" s="15"/>
      <c r="C1356" s="15"/>
      <c r="D1356" s="15"/>
      <c r="E1356" s="15" t="e">
        <f>VLOOKUP(B1356, 'Rookie Year'!$A$2:$B$55679,2,FALSE)</f>
        <v>#N/A</v>
      </c>
      <c r="F1356" s="15">
        <v>2024</v>
      </c>
      <c r="G1356" s="15" t="s">
        <v>42</v>
      </c>
      <c r="H1356" s="15"/>
      <c r="I1356" s="16"/>
      <c r="J1356" s="15"/>
      <c r="K1356" s="17">
        <f>IF(AND(G1356&lt;&gt;"N",R1356="N/A"), IF(I1356&lt;4, 0, 0.25),IF(I1356=1, IF(J1356=1,0.25, 0.25), IF(I1356&lt;13, 0.25, IF(I1356&lt;26, 0.4, IF(I1356&lt;51, 0.6, 0.75)))))</f>
        <v>0.25</v>
      </c>
      <c r="L1356" s="16">
        <f>I1356-M1356</f>
        <v>0</v>
      </c>
      <c r="M1356" s="16">
        <f>ROUNDUP(I1356*K1356,0)</f>
        <v>0</v>
      </c>
      <c r="N1356" s="16">
        <f>M1356*J1356</f>
        <v>0</v>
      </c>
      <c r="O1356" s="16">
        <v>0</v>
      </c>
      <c r="P1356" s="16">
        <v>0</v>
      </c>
      <c r="Q1356" s="16">
        <f>N1356-O1356-P1356</f>
        <v>0</v>
      </c>
      <c r="R1356" s="15" t="s">
        <v>75</v>
      </c>
      <c r="S1356" s="15">
        <f>IF(R1356="N/A", J1356-($B$1-F1356), J1356-($B$1-R1356))</f>
        <v>0</v>
      </c>
      <c r="T1356" s="16" t="str">
        <f>IF($S1356&lt;1, "N/A", $M1356)</f>
        <v>N/A</v>
      </c>
      <c r="U1356" s="16" t="str">
        <f>IF($S1356&lt;2, "N/A", $M1356)</f>
        <v>N/A</v>
      </c>
      <c r="V1356" s="16" t="str">
        <f>IF($S1356&lt;3, "N/A", $M1356)</f>
        <v>N/A</v>
      </c>
      <c r="W1356" s="16" t="str">
        <f>IF($S1356&lt;4, "N/A", $M1356)</f>
        <v>N/A</v>
      </c>
      <c r="X1356" s="16" t="str">
        <f>IF($S1356&lt;5, "N/A", $M1356)</f>
        <v>N/A</v>
      </c>
      <c r="Y1356" s="15" t="str">
        <f>IF(SUM(T1356:X1356)&lt;&gt;Q1356, "CHECK", "OK")</f>
        <v>OK</v>
      </c>
      <c r="Z1356" s="15" t="str">
        <f>IF(F1356=$B$1, "No", IF(S1356=1, "Yes", "No"))</f>
        <v>No</v>
      </c>
      <c r="AA1356" s="18" t="str">
        <f>IF(C1356="DM", "N/A", IF(Z1356="No","N/A",VLOOKUP(B1356,'Extension List'!$A$3:$R$1972,18,FALSE)))</f>
        <v>N/A</v>
      </c>
      <c r="AB1356" s="15" t="str">
        <f>IF(C1356="DM", "N/A", IF(Z1356="No","N/A",VLOOKUP(B1356,'Extension List'!$A$3:$T$1972,20,FALSE)))</f>
        <v>N/A</v>
      </c>
      <c r="AC1356" s="15" t="str">
        <f>IF(AA1356="N/A", "N/A", 0)</f>
        <v>N/A</v>
      </c>
      <c r="AD1356" s="16" t="str">
        <f>IF(AE1356="N/A", "N/A", AA1356-AE1356)</f>
        <v>N/A</v>
      </c>
      <c r="AE1356" s="16" t="str">
        <f>IF(AA1356="N/A", "N/A", IF(AC1356&gt;0, IF(AA1356&lt;13, ROUNDUP(0.25*AA1356,0), IF(AA1356&lt;26, ROUNDUP(0.4*AA1356,0), IF(AA1356&lt;51, ROUNDUP(0.6*AA1356,0), ROUNDUP(0.75*AA1356,0)))), "N/A"))</f>
        <v>N/A</v>
      </c>
      <c r="AF1356" s="16" t="str">
        <f>IF(AD1356="N/A","N/A", (AE1356*AC1356)+Q1356)</f>
        <v>N/A</v>
      </c>
      <c r="AG1356" s="16" t="str">
        <f>IF($AF1356="N/A", "N/A", "TBC")</f>
        <v>N/A</v>
      </c>
      <c r="AH1356" s="16" t="str">
        <f>IF($AF1356="N/A", "N/A", "TBC")</f>
        <v>N/A</v>
      </c>
      <c r="AI1356" s="16" t="str">
        <f>IF($AF1356="N/A","N/A",IF(AC1356&gt;1,"TBC","N/A"))</f>
        <v>N/A</v>
      </c>
      <c r="AJ1356" s="16" t="str">
        <f>IF($AF1356="N/A","N/A",IF(AC1356&gt;2,"TBC","N/A"))</f>
        <v>N/A</v>
      </c>
      <c r="AK1356" s="16" t="str">
        <f>IF($AF1356="N/A","N/A",IF(AC1356&gt;3,"TBC","N/A"))</f>
        <v>N/A</v>
      </c>
      <c r="AL1356" s="16" t="str">
        <f>IF(AC1356="N/A","N/A",IF(AC1356&gt;0,IF(SUM(AG1356:AK1356)&lt;&gt;AF1356,"CHECK","OK"),"N/A"))</f>
        <v>N/A</v>
      </c>
      <c r="AM1356" s="16" t="e">
        <f>IF(AD1356="N/A", L1356+T1356, L1356+AG1356)</f>
        <v>#VALUE!</v>
      </c>
      <c r="AN1356" s="16" t="str">
        <f>IF(AD1356="N/A", IF(U1356="N/A", "N/A", L1356+U1356), AD1356+AH1356)</f>
        <v>N/A</v>
      </c>
      <c r="AO1356" s="16" t="str">
        <f>IF(AD1356="N/A", IF(V1356="N/A", "N/A", L1356+V1356), IF(AI1356="N/A", "N/A", AD1356+AI1356))</f>
        <v>N/A</v>
      </c>
      <c r="AP1356" s="16" t="str">
        <f>IF(AD1356="N/A", IF(W1356="N/A", "N/A", L1356+W1356), IF(AJ1356="N/A", "N/A", AD1356+AJ1356))</f>
        <v>N/A</v>
      </c>
      <c r="AQ1356" s="16" t="str">
        <f>IF(AD1356="N/A", IF(X1356="N/A", "N/A", L1356+X1356), IF(AK1356="N/A", "N/A", AD1356+AK1356))</f>
        <v>N/A</v>
      </c>
      <c r="AR1356" s="15" t="s">
        <v>40</v>
      </c>
      <c r="AS1356" s="15" t="s">
        <v>40</v>
      </c>
      <c r="AT1356" s="15" t="s">
        <v>40</v>
      </c>
      <c r="AU1356" s="15" t="s">
        <v>40</v>
      </c>
      <c r="AV1356" s="15" t="s">
        <v>40</v>
      </c>
      <c r="AW1356" s="15" t="s">
        <v>40</v>
      </c>
      <c r="AX1356" s="15" t="s">
        <v>40</v>
      </c>
      <c r="AY1356" s="15" t="s">
        <v>40</v>
      </c>
      <c r="AZ1356" s="15" t="s">
        <v>40</v>
      </c>
      <c r="BA1356" s="15" t="s">
        <v>40</v>
      </c>
      <c r="BB1356" s="15" t="s">
        <v>40</v>
      </c>
      <c r="BC1356" s="15" t="s">
        <v>40</v>
      </c>
      <c r="BD1356" s="15" t="s">
        <v>40</v>
      </c>
      <c r="BE1356" s="15" t="s">
        <v>40</v>
      </c>
      <c r="BF1356" s="15" t="s">
        <v>40</v>
      </c>
      <c r="BG1356" s="15" t="s">
        <v>40</v>
      </c>
      <c r="BH1356" s="15" t="s">
        <v>40</v>
      </c>
      <c r="BJ1356" s="16" t="e">
        <f>IF(AR1356="R", $CA1356, IF(OR(AR1356="P", AR1356="T", AR1356="N"), 0, IF($C1356="DM", $T1356, IF(OR(AR1356="Y", AR1356="IR"),$AM1356,IF(AR1356="C", IF($BI1356="Y", IF($AF1356="N/A", $Q1356, $AF1356), IF($AG1356="N/A", $T1356,$AG1356)))))))</f>
        <v>#VALUE!</v>
      </c>
      <c r="BK1356" s="16" t="e">
        <f>IF(AS1356="R", $CA1356, IF(OR(AS1356="P", AS1356="T", AS1356="N"), 0, IF($C1356="DM", $T1356, IF(OR(AS1356="Y", AS1356="IR"),$AM1356,IF(AS1356="C", IF($BI1356="Y", IF($AF1356="N/A", $Q1356, $AF1356), IF($AG1356="N/A", $T1356,$AG1356)))))))</f>
        <v>#VALUE!</v>
      </c>
      <c r="BL1356" s="16" t="e">
        <f>IF(AT1356="R", $CA1356, IF(OR(AT1356="P", AT1356="T", AT1356="N"), 0, IF($C1356="DM", $T1356, IF(OR(AT1356="Y", AT1356="IR"),$AM1356,IF(AT1356="C", IF($BI1356="Y", IF($AF1356="N/A", $Q1356, $AF1356), IF($AG1356="N/A", $T1356,$AG1356)))))))</f>
        <v>#VALUE!</v>
      </c>
      <c r="BM1356" s="16" t="e">
        <f>IF(AU1356="R", $CA1356, IF(OR(AU1356="P", AU1356="T", AU1356="N"), 0, IF($C1356="DM", $T1356, IF(OR(AU1356="Y", AU1356="IR"),$AM1356,IF(AU1356="C", IF($BI1356="Y", IF($AF1356="N/A", $Q1356, $AF1356), IF($AG1356="N/A", $T1356,$AG1356)))))))</f>
        <v>#VALUE!</v>
      </c>
      <c r="BN1356" s="16" t="e">
        <f>IF(AV1356="R", $CA1356, IF(OR(AV1356="P", AV1356="T", AV1356="N"), 0, IF($C1356="DM", $T1356, IF(OR(AV1356="Y", AV1356="IR"),$AM1356,IF(AV1356="C", IF($BI1356="Y", IF($AF1356="N/A", $Q1356, $AF1356), IF($AG1356="N/A", $T1356,$AG1356)))))))</f>
        <v>#VALUE!</v>
      </c>
      <c r="BO1356" s="16" t="e">
        <f>IF(AW1356="R", $CA1356, IF(OR(AW1356="P", AW1356="T", AW1356="N"), 0, IF($C1356="DM", $T1356, IF(OR(AW1356="Y", AW1356="IR"),$AM1356,IF(AW1356="C", IF($BI1356="Y", IF($AF1356="N/A", $Q1356, $AF1356), IF($AG1356="N/A", $T1356,$AG1356)))))))</f>
        <v>#VALUE!</v>
      </c>
      <c r="BP1356" s="16" t="e">
        <f>IF(AX1356="R", $CA1356, IF(OR(AX1356="P", AX1356="T", AX1356="N"), 0, IF($C1356="DM", $T1356, IF(OR(AX1356="Y", AX1356="IR"),$AM1356,IF(AX1356="C", IF($BI1356="Y", IF($AF1356="N/A", $Q1356, $AF1356), IF($AG1356="N/A", $T1356,$AG1356)))))))</f>
        <v>#VALUE!</v>
      </c>
      <c r="BQ1356" s="16" t="e">
        <f>IF(AY1356="R", $CA1356, IF(OR(AY1356="P", AY1356="T", AY1356="N"), 0, IF($C1356="DM", $T1356, IF(OR(AY1356="Y", AY1356="IR"),$AM1356,IF(AY1356="C", IF($BI1356="Y", IF($AF1356="N/A", $Q1356, $AF1356), IF($AG1356="N/A", $T1356,$AG1356)))))))</f>
        <v>#VALUE!</v>
      </c>
      <c r="BR1356" s="16" t="e">
        <f>IF(AZ1356="R", $CA1356, IF(OR(AZ1356="P", AZ1356="T", AZ1356="N"), 0, IF($C1356="DM", $T1356, IF(OR(AZ1356="Y", AZ1356="IR"),$AM1356,IF(AZ1356="C", IF($BI1356="Y", IF($AF1356="N/A", $Q1356, $AF1356), IF($AG1356="N/A", $T1356,$AG1356)))))))</f>
        <v>#VALUE!</v>
      </c>
      <c r="BS1356" s="16" t="e">
        <f>IF(BA1356="R", $CA1356, IF(OR(BA1356="P", BA1356="T", BA1356="N"), 0, IF($C1356="DM", $T1356, IF(OR(BA1356="Y", BA1356="IR"),$AM1356,IF(BA1356="C", IF($BI1356="Y", IF($AF1356="N/A", $Q1356, $AF1356), IF($AG1356="N/A", $T1356,$AG1356)))))))</f>
        <v>#VALUE!</v>
      </c>
      <c r="BT1356" s="16" t="e">
        <f>IF(BB1356="R", $CA1356, IF(OR(BB1356="P", BB1356="T", BB1356="N"), 0, IF($C1356="DM", $T1356, IF(OR(BB1356="Y", BB1356="IR"),$AM1356,IF(BB1356="C", IF($BI1356="Y", IF($BA1356="C", IF($AF1356="N/A", $Q1356, $AF1356), IF($AF1356="N/A", $T1356, $AM1356)), IF($AG1356="N/A", $T1356,$AG1356)))))))</f>
        <v>#VALUE!</v>
      </c>
      <c r="BU1356" s="16" t="e">
        <f>IF(BC1356="R", $CA1356, IF(OR(BC1356="P", BC1356="T", BC1356="N"), 0, IF($C1356="DM", $T1356, IF(OR(BC1356="Y", BC1356="IR"),$AM1356,IF(BC1356="C", IF($BI1356="Y", IF($BA1356="C", IF($AF1356="N/A", $Q1356, $AF1356), IF($AF1356="N/A", $T1356, $AM1356)), IF($AG1356="N/A", $T1356,$AG1356)))))))</f>
        <v>#VALUE!</v>
      </c>
      <c r="BV1356" s="16" t="e">
        <f>IF(BD1356="R", $CA1356, IF(OR(BD1356="P", BD1356="T", BD1356="N"), 0, IF($C1356="DM", $T1356, IF(OR(BD1356="Y", BD1356="IR"),$AM1356,IF(BD1356="C", IF($BI1356="Y", IF($BA1356="C", IF($AF1356="N/A", $Q1356, $AF1356), IF($AF1356="N/A", $T1356, $AM1356)), IF($AG1356="N/A", $T1356,$AG1356)))))))</f>
        <v>#VALUE!</v>
      </c>
      <c r="BW1356" s="16" t="e">
        <f>IF(BE1356="R", $CA1356, IF(OR(BE1356="P", BE1356="T", BE1356="N"), 0, IF($C1356="DM", $T1356, IF(OR(BE1356="Y", BE1356="IR"),$AM1356,IF(BE1356="C", IF($BI1356="Y", IF($BA1356="C", IF($AF1356="N/A", $Q1356, $AF1356), IF($AF1356="N/A", $T1356, $AM1356)), IF($AG1356="N/A", $T1356,$AG1356)))))))</f>
        <v>#VALUE!</v>
      </c>
      <c r="BX1356" s="16" t="e">
        <f>IF(BF1356="R", $CA1356, IF(OR(BF1356="P", BF1356="T", BF1356="N"), 0, IF($C1356="DM", $T1356, IF(OR(BF1356="Y", BF1356="IR"),$AM1356,IF(BF1356="C", IF($BI1356="Y", IF($BA1356="C", IF($AF1356="N/A", $Q1356, $AF1356), IF($AF1356="N/A", $T1356, $AM1356)), IF($AG1356="N/A", $T1356,$AG1356)))))))</f>
        <v>#VALUE!</v>
      </c>
      <c r="BY1356" s="16" t="e">
        <f>IF(BG1356="R", $CA1356, IF(OR(BG1356="P", BG1356="T", BG1356="N"), 0, IF($C1356="DM", $T1356, IF(OR(BG1356="Y", BG1356="IR"),$AM1356,IF(BG1356="C", IF($BI1356="Y", IF($BA1356="C", IF($AF1356="N/A", $Q1356, $AF1356), IF($AF1356="N/A", $T1356, $AM1356)), IF($AG1356="N/A", $T1356,$AG1356)))))))</f>
        <v>#VALUE!</v>
      </c>
      <c r="BZ1356" s="16" t="e">
        <f>IF(BH1356="R", $CA1356, IF(OR(BH1356="P", BH1356="T", BH1356="N"), 0, IF($C1356="DM", $T1356, IF(OR(BH1356="Y", BH1356="IR"),$AM1356,IF(BH1356="C", IF($BI1356="Y", IF($BA1356="C", IF($AF1356="N/A", $Q1356, $AF1356), IF($AF1356="N/A", $T1356, $AM1356)), IF($AG1356="N/A", $T1356,$AG1356)))))))</f>
        <v>#VALUE!</v>
      </c>
      <c r="CA1356" s="15" t="s">
        <v>75</v>
      </c>
      <c r="CB1356" s="16" t="e">
        <f>BZ1356</f>
        <v>#VALUE!</v>
      </c>
      <c r="CC1356" s="15" t="str">
        <f>IF(OR($BH1356="T", $BH1356="R"), 0, IF($BH1356="C", IF($BI1356="Y", IF($BA1356="C", 0, IF(AF1356="N/A", Q1356-T1356, AF1356-AG1356)), IF($AF1356="N/A", U1356, AH1356)), AN1356))</f>
        <v>N/A</v>
      </c>
      <c r="CD1356" s="15" t="str">
        <f>IF(OR($BH1356="T", $BH1356="R"), 0, IF($BH1356="C", IF($BI1356="Y", 0, IF($AF1356="N/A", V1356, AI1356)), AO1356))</f>
        <v>N/A</v>
      </c>
      <c r="CE1356" s="15" t="str">
        <f>IF(OR($BH1356="T", $BH1356="R"), 0, IF($BH1356="C", IF($BI1356="Y", 0, IF($AF1356="N/A", W1356, AJ1356)), AP1356))</f>
        <v>N/A</v>
      </c>
      <c r="CF1356" s="15" t="str">
        <f>IF(OR($BH1356="T", $BH1356="R"), 0, IF($BH1356="C", IF($BI1356="Y", 0, IF($AF1356="N/A", X1356, AK1356)), AQ1356))</f>
        <v>N/A</v>
      </c>
    </row>
    <row r="1357" spans="1:84" x14ac:dyDescent="0.25">
      <c r="A1357" s="14">
        <v>6334</v>
      </c>
      <c r="B1357" s="15"/>
      <c r="C1357" s="15"/>
      <c r="D1357" s="15"/>
      <c r="E1357" s="15" t="e">
        <f>VLOOKUP(B1357, 'Rookie Year'!$A$2:$B$55679,2,FALSE)</f>
        <v>#N/A</v>
      </c>
      <c r="F1357" s="15">
        <v>2024</v>
      </c>
      <c r="G1357" s="15" t="s">
        <v>42</v>
      </c>
      <c r="H1357" s="15"/>
      <c r="I1357" s="16"/>
      <c r="J1357" s="15"/>
      <c r="K1357" s="17">
        <f>IF(AND(G1357&lt;&gt;"N",R1357="N/A"), IF(I1357&lt;4, 0, 0.25),IF(I1357=1, IF(J1357=1,0.25, 0.25), IF(I1357&lt;13, 0.25, IF(I1357&lt;26, 0.4, IF(I1357&lt;51, 0.6, 0.75)))))</f>
        <v>0.25</v>
      </c>
      <c r="L1357" s="16">
        <f>I1357-M1357</f>
        <v>0</v>
      </c>
      <c r="M1357" s="16">
        <f>ROUNDUP(I1357*K1357,0)</f>
        <v>0</v>
      </c>
      <c r="N1357" s="16">
        <f>M1357*J1357</f>
        <v>0</v>
      </c>
      <c r="O1357" s="16">
        <v>0</v>
      </c>
      <c r="P1357" s="16">
        <v>0</v>
      </c>
      <c r="Q1357" s="16">
        <f>N1357-O1357-P1357</f>
        <v>0</v>
      </c>
      <c r="R1357" s="15" t="s">
        <v>75</v>
      </c>
      <c r="S1357" s="15">
        <f>IF(R1357="N/A", J1357-($B$1-F1357), J1357-($B$1-R1357))</f>
        <v>0</v>
      </c>
      <c r="T1357" s="16" t="str">
        <f>IF($S1357&lt;1, "N/A", $M1357)</f>
        <v>N/A</v>
      </c>
      <c r="U1357" s="16" t="str">
        <f>IF($S1357&lt;2, "N/A", $M1357)</f>
        <v>N/A</v>
      </c>
      <c r="V1357" s="16" t="str">
        <f>IF($S1357&lt;3, "N/A", $M1357)</f>
        <v>N/A</v>
      </c>
      <c r="W1357" s="16" t="str">
        <f>IF($S1357&lt;4, "N/A", $M1357)</f>
        <v>N/A</v>
      </c>
      <c r="X1357" s="16" t="str">
        <f>IF($S1357&lt;5, "N/A", $M1357)</f>
        <v>N/A</v>
      </c>
      <c r="Y1357" s="15" t="str">
        <f>IF(SUM(T1357:X1357)&lt;&gt;Q1357, "CHECK", "OK")</f>
        <v>OK</v>
      </c>
      <c r="Z1357" s="15" t="str">
        <f>IF(F1357=$B$1, "No", IF(S1357=1, "Yes", "No"))</f>
        <v>No</v>
      </c>
      <c r="AA1357" s="18" t="str">
        <f>IF(C1357="DM", "N/A", IF(Z1357="No","N/A",VLOOKUP(B1357,'Extension List'!$A$3:$R$1972,18,FALSE)))</f>
        <v>N/A</v>
      </c>
      <c r="AB1357" s="15" t="str">
        <f>IF(C1357="DM", "N/A", IF(Z1357="No","N/A",VLOOKUP(B1357,'Extension List'!$A$3:$T$1972,20,FALSE)))</f>
        <v>N/A</v>
      </c>
      <c r="AC1357" s="15" t="str">
        <f>IF(AA1357="N/A", "N/A", 0)</f>
        <v>N/A</v>
      </c>
      <c r="AD1357" s="16" t="str">
        <f>IF(AE1357="N/A", "N/A", AA1357-AE1357)</f>
        <v>N/A</v>
      </c>
      <c r="AE1357" s="16" t="str">
        <f>IF(AA1357="N/A", "N/A", IF(AC1357&gt;0, IF(AA1357&lt;13, ROUNDUP(0.25*AA1357,0), IF(AA1357&lt;26, ROUNDUP(0.4*AA1357,0), IF(AA1357&lt;51, ROUNDUP(0.6*AA1357,0), ROUNDUP(0.75*AA1357,0)))), "N/A"))</f>
        <v>N/A</v>
      </c>
      <c r="AF1357" s="16" t="str">
        <f>IF(AD1357="N/A","N/A", (AE1357*AC1357)+Q1357)</f>
        <v>N/A</v>
      </c>
      <c r="AG1357" s="16" t="str">
        <f>IF($AF1357="N/A", "N/A", "TBC")</f>
        <v>N/A</v>
      </c>
      <c r="AH1357" s="16" t="str">
        <f>IF($AF1357="N/A", "N/A", "TBC")</f>
        <v>N/A</v>
      </c>
      <c r="AI1357" s="16" t="str">
        <f>IF($AF1357="N/A","N/A",IF(AC1357&gt;1,"TBC","N/A"))</f>
        <v>N/A</v>
      </c>
      <c r="AJ1357" s="16" t="str">
        <f>IF($AF1357="N/A","N/A",IF(AC1357&gt;2,"TBC","N/A"))</f>
        <v>N/A</v>
      </c>
      <c r="AK1357" s="16" t="str">
        <f>IF($AF1357="N/A","N/A",IF(AC1357&gt;3,"TBC","N/A"))</f>
        <v>N/A</v>
      </c>
      <c r="AL1357" s="16" t="str">
        <f>IF(AC1357="N/A","N/A",IF(AC1357&gt;0,IF(SUM(AG1357:AK1357)&lt;&gt;AF1357,"CHECK","OK"),"N/A"))</f>
        <v>N/A</v>
      </c>
      <c r="AM1357" s="16" t="e">
        <f>IF(AD1357="N/A", L1357+T1357, L1357+AG1357)</f>
        <v>#VALUE!</v>
      </c>
      <c r="AN1357" s="16" t="str">
        <f>IF(AD1357="N/A", IF(U1357="N/A", "N/A", L1357+U1357), AD1357+AH1357)</f>
        <v>N/A</v>
      </c>
      <c r="AO1357" s="16" t="str">
        <f>IF(AD1357="N/A", IF(V1357="N/A", "N/A", L1357+V1357), IF(AI1357="N/A", "N/A", AD1357+AI1357))</f>
        <v>N/A</v>
      </c>
      <c r="AP1357" s="16" t="str">
        <f>IF(AD1357="N/A", IF(W1357="N/A", "N/A", L1357+W1357), IF(AJ1357="N/A", "N/A", AD1357+AJ1357))</f>
        <v>N/A</v>
      </c>
      <c r="AQ1357" s="16" t="str">
        <f>IF(AD1357="N/A", IF(X1357="N/A", "N/A", L1357+X1357), IF(AK1357="N/A", "N/A", AD1357+AK1357))</f>
        <v>N/A</v>
      </c>
      <c r="AR1357" s="15" t="s">
        <v>40</v>
      </c>
      <c r="AS1357" s="15" t="s">
        <v>40</v>
      </c>
      <c r="AT1357" s="15" t="s">
        <v>40</v>
      </c>
      <c r="AU1357" s="15" t="s">
        <v>40</v>
      </c>
      <c r="AV1357" s="15" t="s">
        <v>40</v>
      </c>
      <c r="AW1357" s="15" t="s">
        <v>40</v>
      </c>
      <c r="AX1357" s="15" t="s">
        <v>40</v>
      </c>
      <c r="AY1357" s="15" t="s">
        <v>40</v>
      </c>
      <c r="AZ1357" s="15" t="s">
        <v>40</v>
      </c>
      <c r="BA1357" s="15" t="s">
        <v>40</v>
      </c>
      <c r="BB1357" s="15" t="s">
        <v>40</v>
      </c>
      <c r="BC1357" s="15" t="s">
        <v>40</v>
      </c>
      <c r="BD1357" s="15" t="s">
        <v>40</v>
      </c>
      <c r="BE1357" s="15" t="s">
        <v>40</v>
      </c>
      <c r="BF1357" s="15" t="s">
        <v>40</v>
      </c>
      <c r="BG1357" s="15" t="s">
        <v>40</v>
      </c>
      <c r="BH1357" s="15" t="s">
        <v>40</v>
      </c>
      <c r="BJ1357" s="16" t="e">
        <f>IF(AR1357="R", $CA1357, IF(OR(AR1357="P", AR1357="T", AR1357="N"), 0, IF($C1357="DM", $T1357, IF(OR(AR1357="Y", AR1357="IR"),$AM1357,IF(AR1357="C", IF($BI1357="Y", IF($AF1357="N/A", $Q1357, $AF1357), IF($AG1357="N/A", $T1357,$AG1357)))))))</f>
        <v>#VALUE!</v>
      </c>
      <c r="BK1357" s="16" t="e">
        <f>IF(AS1357="R", $CA1357, IF(OR(AS1357="P", AS1357="T", AS1357="N"), 0, IF($C1357="DM", $T1357, IF(OR(AS1357="Y", AS1357="IR"),$AM1357,IF(AS1357="C", IF($BI1357="Y", IF($AF1357="N/A", $Q1357, $AF1357), IF($AG1357="N/A", $T1357,$AG1357)))))))</f>
        <v>#VALUE!</v>
      </c>
      <c r="BL1357" s="16" t="e">
        <f>IF(AT1357="R", $CA1357, IF(OR(AT1357="P", AT1357="T", AT1357="N"), 0, IF($C1357="DM", $T1357, IF(OR(AT1357="Y", AT1357="IR"),$AM1357,IF(AT1357="C", IF($BI1357="Y", IF($AF1357="N/A", $Q1357, $AF1357), IF($AG1357="N/A", $T1357,$AG1357)))))))</f>
        <v>#VALUE!</v>
      </c>
      <c r="BM1357" s="16" t="e">
        <f>IF(AU1357="R", $CA1357, IF(OR(AU1357="P", AU1357="T", AU1357="N"), 0, IF($C1357="DM", $T1357, IF(OR(AU1357="Y", AU1357="IR"),$AM1357,IF(AU1357="C", IF($BI1357="Y", IF($AF1357="N/A", $Q1357, $AF1357), IF($AG1357="N/A", $T1357,$AG1357)))))))</f>
        <v>#VALUE!</v>
      </c>
      <c r="BN1357" s="16" t="e">
        <f>IF(AV1357="R", $CA1357, IF(OR(AV1357="P", AV1357="T", AV1357="N"), 0, IF($C1357="DM", $T1357, IF(OR(AV1357="Y", AV1357="IR"),$AM1357,IF(AV1357="C", IF($BI1357="Y", IF($AF1357="N/A", $Q1357, $AF1357), IF($AG1357="N/A", $T1357,$AG1357)))))))</f>
        <v>#VALUE!</v>
      </c>
      <c r="BO1357" s="16" t="e">
        <f>IF(AW1357="R", $CA1357, IF(OR(AW1357="P", AW1357="T", AW1357="N"), 0, IF($C1357="DM", $T1357, IF(OR(AW1357="Y", AW1357="IR"),$AM1357,IF(AW1357="C", IF($BI1357="Y", IF($AF1357="N/A", $Q1357, $AF1357), IF($AG1357="N/A", $T1357,$AG1357)))))))</f>
        <v>#VALUE!</v>
      </c>
      <c r="BP1357" s="16" t="e">
        <f>IF(AX1357="R", $CA1357, IF(OR(AX1357="P", AX1357="T", AX1357="N"), 0, IF($C1357="DM", $T1357, IF(OR(AX1357="Y", AX1357="IR"),$AM1357,IF(AX1357="C", IF($BI1357="Y", IF($AF1357="N/A", $Q1357, $AF1357), IF($AG1357="N/A", $T1357,$AG1357)))))))</f>
        <v>#VALUE!</v>
      </c>
      <c r="BQ1357" s="16" t="e">
        <f>IF(AY1357="R", $CA1357, IF(OR(AY1357="P", AY1357="T", AY1357="N"), 0, IF($C1357="DM", $T1357, IF(OR(AY1357="Y", AY1357="IR"),$AM1357,IF(AY1357="C", IF($BI1357="Y", IF($AF1357="N/A", $Q1357, $AF1357), IF($AG1357="N/A", $T1357,$AG1357)))))))</f>
        <v>#VALUE!</v>
      </c>
      <c r="BR1357" s="16" t="e">
        <f>IF(AZ1357="R", $CA1357, IF(OR(AZ1357="P", AZ1357="T", AZ1357="N"), 0, IF($C1357="DM", $T1357, IF(OR(AZ1357="Y", AZ1357="IR"),$AM1357,IF(AZ1357="C", IF($BI1357="Y", IF($AF1357="N/A", $Q1357, $AF1357), IF($AG1357="N/A", $T1357,$AG1357)))))))</f>
        <v>#VALUE!</v>
      </c>
      <c r="BS1357" s="16" t="e">
        <f>IF(BA1357="R", $CA1357, IF(OR(BA1357="P", BA1357="T", BA1357="N"), 0, IF($C1357="DM", $T1357, IF(OR(BA1357="Y", BA1357="IR"),$AM1357,IF(BA1357="C", IF($BI1357="Y", IF($AF1357="N/A", $Q1357, $AF1357), IF($AG1357="N/A", $T1357,$AG1357)))))))</f>
        <v>#VALUE!</v>
      </c>
      <c r="BT1357" s="16" t="e">
        <f>IF(BB1357="R", $CA1357, IF(OR(BB1357="P", BB1357="T", BB1357="N"), 0, IF($C1357="DM", $T1357, IF(OR(BB1357="Y", BB1357="IR"),$AM1357,IF(BB1357="C", IF($BI1357="Y", IF($BA1357="C", IF($AF1357="N/A", $Q1357, $AF1357), IF($AF1357="N/A", $T1357, $AM1357)), IF($AG1357="N/A", $T1357,$AG1357)))))))</f>
        <v>#VALUE!</v>
      </c>
      <c r="BU1357" s="16" t="e">
        <f>IF(BC1357="R", $CA1357, IF(OR(BC1357="P", BC1357="T", BC1357="N"), 0, IF($C1357="DM", $T1357, IF(OR(BC1357="Y", BC1357="IR"),$AM1357,IF(BC1357="C", IF($BI1357="Y", IF($BA1357="C", IF($AF1357="N/A", $Q1357, $AF1357), IF($AF1357="N/A", $T1357, $AM1357)), IF($AG1357="N/A", $T1357,$AG1357)))))))</f>
        <v>#VALUE!</v>
      </c>
      <c r="BV1357" s="16" t="e">
        <f>IF(BD1357="R", $CA1357, IF(OR(BD1357="P", BD1357="T", BD1357="N"), 0, IF($C1357="DM", $T1357, IF(OR(BD1357="Y", BD1357="IR"),$AM1357,IF(BD1357="C", IF($BI1357="Y", IF($BA1357="C", IF($AF1357="N/A", $Q1357, $AF1357), IF($AF1357="N/A", $T1357, $AM1357)), IF($AG1357="N/A", $T1357,$AG1357)))))))</f>
        <v>#VALUE!</v>
      </c>
      <c r="BW1357" s="16" t="e">
        <f>IF(BE1357="R", $CA1357, IF(OR(BE1357="P", BE1357="T", BE1357="N"), 0, IF($C1357="DM", $T1357, IF(OR(BE1357="Y", BE1357="IR"),$AM1357,IF(BE1357="C", IF($BI1357="Y", IF($BA1357="C", IF($AF1357="N/A", $Q1357, $AF1357), IF($AF1357="N/A", $T1357, $AM1357)), IF($AG1357="N/A", $T1357,$AG1357)))))))</f>
        <v>#VALUE!</v>
      </c>
      <c r="BX1357" s="16" t="e">
        <f>IF(BF1357="R", $CA1357, IF(OR(BF1357="P", BF1357="T", BF1357="N"), 0, IF($C1357="DM", $T1357, IF(OR(BF1357="Y", BF1357="IR"),$AM1357,IF(BF1357="C", IF($BI1357="Y", IF($BA1357="C", IF($AF1357="N/A", $Q1357, $AF1357), IF($AF1357="N/A", $T1357, $AM1357)), IF($AG1357="N/A", $T1357,$AG1357)))))))</f>
        <v>#VALUE!</v>
      </c>
      <c r="BY1357" s="16" t="e">
        <f>IF(BG1357="R", $CA1357, IF(OR(BG1357="P", BG1357="T", BG1357="N"), 0, IF($C1357="DM", $T1357, IF(OR(BG1357="Y", BG1357="IR"),$AM1357,IF(BG1357="C", IF($BI1357="Y", IF($BA1357="C", IF($AF1357="N/A", $Q1357, $AF1357), IF($AF1357="N/A", $T1357, $AM1357)), IF($AG1357="N/A", $T1357,$AG1357)))))))</f>
        <v>#VALUE!</v>
      </c>
      <c r="BZ1357" s="16" t="e">
        <f>IF(BH1357="R", $CA1357, IF(OR(BH1357="P", BH1357="T", BH1357="N"), 0, IF($C1357="DM", $T1357, IF(OR(BH1357="Y", BH1357="IR"),$AM1357,IF(BH1357="C", IF($BI1357="Y", IF($BA1357="C", IF($AF1357="N/A", $Q1357, $AF1357), IF($AF1357="N/A", $T1357, $AM1357)), IF($AG1357="N/A", $T1357,$AG1357)))))))</f>
        <v>#VALUE!</v>
      </c>
      <c r="CA1357" s="15" t="s">
        <v>75</v>
      </c>
      <c r="CB1357" s="16" t="e">
        <f>BZ1357</f>
        <v>#VALUE!</v>
      </c>
      <c r="CC1357" s="15" t="str">
        <f>IF(OR($BH1357="T", $BH1357="R"), 0, IF($BH1357="C", IF($BI1357="Y", IF($BA1357="C", 0, IF(AF1357="N/A", Q1357-T1357, AF1357-AG1357)), IF($AF1357="N/A", U1357, AH1357)), AN1357))</f>
        <v>N/A</v>
      </c>
      <c r="CD1357" s="15" t="str">
        <f>IF(OR($BH1357="T", $BH1357="R"), 0, IF($BH1357="C", IF($BI1357="Y", 0, IF($AF1357="N/A", V1357, AI1357)), AO1357))</f>
        <v>N/A</v>
      </c>
      <c r="CE1357" s="15" t="str">
        <f>IF(OR($BH1357="T", $BH1357="R"), 0, IF($BH1357="C", IF($BI1357="Y", 0, IF($AF1357="N/A", W1357, AJ1357)), AP1357))</f>
        <v>N/A</v>
      </c>
      <c r="CF1357" s="15" t="str">
        <f>IF(OR($BH1357="T", $BH1357="R"), 0, IF($BH1357="C", IF($BI1357="Y", 0, IF($AF1357="N/A", X1357, AK1357)), AQ1357))</f>
        <v>N/A</v>
      </c>
    </row>
    <row r="1358" spans="1:84" x14ac:dyDescent="0.25">
      <c r="A1358" s="14">
        <v>6335</v>
      </c>
      <c r="B1358" s="15"/>
      <c r="C1358" s="15"/>
      <c r="D1358" s="15"/>
      <c r="E1358" s="15" t="e">
        <f>VLOOKUP(B1358, 'Rookie Year'!$A$2:$B$55679,2,FALSE)</f>
        <v>#N/A</v>
      </c>
      <c r="F1358" s="15">
        <v>2024</v>
      </c>
      <c r="G1358" s="15" t="s">
        <v>42</v>
      </c>
      <c r="H1358" s="15"/>
      <c r="I1358" s="16"/>
      <c r="J1358" s="15"/>
      <c r="K1358" s="17">
        <f>IF(AND(G1358&lt;&gt;"N",R1358="N/A"), IF(I1358&lt;4, 0, 0.25),IF(I1358=1, IF(J1358=1,0.25, 0.25), IF(I1358&lt;13, 0.25, IF(I1358&lt;26, 0.4, IF(I1358&lt;51, 0.6, 0.75)))))</f>
        <v>0.25</v>
      </c>
      <c r="L1358" s="16">
        <f>I1358-M1358</f>
        <v>0</v>
      </c>
      <c r="M1358" s="16">
        <f>ROUNDUP(I1358*K1358,0)</f>
        <v>0</v>
      </c>
      <c r="N1358" s="16">
        <f>M1358*J1358</f>
        <v>0</v>
      </c>
      <c r="O1358" s="16">
        <v>0</v>
      </c>
      <c r="P1358" s="16">
        <v>0</v>
      </c>
      <c r="Q1358" s="16">
        <f>N1358-O1358-P1358</f>
        <v>0</v>
      </c>
      <c r="R1358" s="15" t="s">
        <v>75</v>
      </c>
      <c r="S1358" s="15">
        <f>IF(R1358="N/A", J1358-($B$1-F1358), J1358-($B$1-R1358))</f>
        <v>0</v>
      </c>
      <c r="T1358" s="16" t="str">
        <f>IF($S1358&lt;1, "N/A", $M1358)</f>
        <v>N/A</v>
      </c>
      <c r="U1358" s="16" t="str">
        <f>IF($S1358&lt;2, "N/A", $M1358)</f>
        <v>N/A</v>
      </c>
      <c r="V1358" s="16" t="str">
        <f>IF($S1358&lt;3, "N/A", $M1358)</f>
        <v>N/A</v>
      </c>
      <c r="W1358" s="16" t="str">
        <f>IF($S1358&lt;4, "N/A", $M1358)</f>
        <v>N/A</v>
      </c>
      <c r="X1358" s="16" t="str">
        <f>IF($S1358&lt;5, "N/A", $M1358)</f>
        <v>N/A</v>
      </c>
      <c r="Y1358" s="15" t="str">
        <f>IF(SUM(T1358:X1358)&lt;&gt;Q1358, "CHECK", "OK")</f>
        <v>OK</v>
      </c>
      <c r="Z1358" s="15" t="str">
        <f>IF(F1358=$B$1, "No", IF(S1358=1, "Yes", "No"))</f>
        <v>No</v>
      </c>
      <c r="AA1358" s="18" t="str">
        <f>IF(C1358="DM", "N/A", IF(Z1358="No","N/A",VLOOKUP(B1358,'Extension List'!$A$3:$R$1972,18,FALSE)))</f>
        <v>N/A</v>
      </c>
      <c r="AB1358" s="15" t="str">
        <f>IF(C1358="DM", "N/A", IF(Z1358="No","N/A",VLOOKUP(B1358,'Extension List'!$A$3:$T$1972,20,FALSE)))</f>
        <v>N/A</v>
      </c>
      <c r="AC1358" s="15" t="str">
        <f>IF(AA1358="N/A", "N/A", 0)</f>
        <v>N/A</v>
      </c>
      <c r="AD1358" s="16" t="str">
        <f>IF(AE1358="N/A", "N/A", AA1358-AE1358)</f>
        <v>N/A</v>
      </c>
      <c r="AE1358" s="16" t="str">
        <f>IF(AA1358="N/A", "N/A", IF(AC1358&gt;0, IF(AA1358&lt;13, ROUNDUP(0.25*AA1358,0), IF(AA1358&lt;26, ROUNDUP(0.4*AA1358,0), IF(AA1358&lt;51, ROUNDUP(0.6*AA1358,0), ROUNDUP(0.75*AA1358,0)))), "N/A"))</f>
        <v>N/A</v>
      </c>
      <c r="AF1358" s="16" t="str">
        <f>IF(AD1358="N/A","N/A", (AE1358*AC1358)+Q1358)</f>
        <v>N/A</v>
      </c>
      <c r="AG1358" s="16" t="str">
        <f>IF($AF1358="N/A", "N/A", "TBC")</f>
        <v>N/A</v>
      </c>
      <c r="AH1358" s="16" t="str">
        <f>IF($AF1358="N/A", "N/A", "TBC")</f>
        <v>N/A</v>
      </c>
      <c r="AI1358" s="16" t="str">
        <f>IF($AF1358="N/A","N/A",IF(AC1358&gt;1,"TBC","N/A"))</f>
        <v>N/A</v>
      </c>
      <c r="AJ1358" s="16" t="str">
        <f>IF($AF1358="N/A","N/A",IF(AC1358&gt;2,"TBC","N/A"))</f>
        <v>N/A</v>
      </c>
      <c r="AK1358" s="16" t="str">
        <f>IF($AF1358="N/A","N/A",IF(AC1358&gt;3,"TBC","N/A"))</f>
        <v>N/A</v>
      </c>
      <c r="AL1358" s="16" t="str">
        <f>IF(AC1358="N/A","N/A",IF(AC1358&gt;0,IF(SUM(AG1358:AK1358)&lt;&gt;AF1358,"CHECK","OK"),"N/A"))</f>
        <v>N/A</v>
      </c>
      <c r="AM1358" s="16" t="e">
        <f>IF(AD1358="N/A", L1358+T1358, L1358+AG1358)</f>
        <v>#VALUE!</v>
      </c>
      <c r="AN1358" s="16" t="str">
        <f>IF(AD1358="N/A", IF(U1358="N/A", "N/A", L1358+U1358), AD1358+AH1358)</f>
        <v>N/A</v>
      </c>
      <c r="AO1358" s="16" t="str">
        <f>IF(AD1358="N/A", IF(V1358="N/A", "N/A", L1358+V1358), IF(AI1358="N/A", "N/A", AD1358+AI1358))</f>
        <v>N/A</v>
      </c>
      <c r="AP1358" s="16" t="str">
        <f>IF(AD1358="N/A", IF(W1358="N/A", "N/A", L1358+W1358), IF(AJ1358="N/A", "N/A", AD1358+AJ1358))</f>
        <v>N/A</v>
      </c>
      <c r="AQ1358" s="16" t="str">
        <f>IF(AD1358="N/A", IF(X1358="N/A", "N/A", L1358+X1358), IF(AK1358="N/A", "N/A", AD1358+AK1358))</f>
        <v>N/A</v>
      </c>
      <c r="AR1358" s="15" t="s">
        <v>40</v>
      </c>
      <c r="AS1358" s="15" t="s">
        <v>40</v>
      </c>
      <c r="AT1358" s="15" t="s">
        <v>40</v>
      </c>
      <c r="AU1358" s="15" t="s">
        <v>40</v>
      </c>
      <c r="AV1358" s="15" t="s">
        <v>40</v>
      </c>
      <c r="AW1358" s="15" t="s">
        <v>40</v>
      </c>
      <c r="AX1358" s="15" t="s">
        <v>40</v>
      </c>
      <c r="AY1358" s="15" t="s">
        <v>40</v>
      </c>
      <c r="AZ1358" s="15" t="s">
        <v>40</v>
      </c>
      <c r="BA1358" s="15" t="s">
        <v>40</v>
      </c>
      <c r="BB1358" s="15" t="s">
        <v>40</v>
      </c>
      <c r="BC1358" s="15" t="s">
        <v>40</v>
      </c>
      <c r="BD1358" s="15" t="s">
        <v>40</v>
      </c>
      <c r="BE1358" s="15" t="s">
        <v>40</v>
      </c>
      <c r="BF1358" s="15" t="s">
        <v>40</v>
      </c>
      <c r="BG1358" s="15" t="s">
        <v>40</v>
      </c>
      <c r="BH1358" s="15" t="s">
        <v>40</v>
      </c>
      <c r="BJ1358" s="16" t="e">
        <f>IF(AR1358="R", $CA1358, IF(OR(AR1358="P", AR1358="T", AR1358="N"), 0, IF($C1358="DM", $T1358, IF(OR(AR1358="Y", AR1358="IR"),$AM1358,IF(AR1358="C", IF($BI1358="Y", IF($AF1358="N/A", $Q1358, $AF1358), IF($AG1358="N/A", $T1358,$AG1358)))))))</f>
        <v>#VALUE!</v>
      </c>
      <c r="BK1358" s="16" t="e">
        <f>IF(AS1358="R", $CA1358, IF(OR(AS1358="P", AS1358="T", AS1358="N"), 0, IF($C1358="DM", $T1358, IF(OR(AS1358="Y", AS1358="IR"),$AM1358,IF(AS1358="C", IF($BI1358="Y", IF($AF1358="N/A", $Q1358, $AF1358), IF($AG1358="N/A", $T1358,$AG1358)))))))</f>
        <v>#VALUE!</v>
      </c>
      <c r="BL1358" s="16" t="e">
        <f>IF(AT1358="R", $CA1358, IF(OR(AT1358="P", AT1358="T", AT1358="N"), 0, IF($C1358="DM", $T1358, IF(OR(AT1358="Y", AT1358="IR"),$AM1358,IF(AT1358="C", IF($BI1358="Y", IF($AF1358="N/A", $Q1358, $AF1358), IF($AG1358="N/A", $T1358,$AG1358)))))))</f>
        <v>#VALUE!</v>
      </c>
      <c r="BM1358" s="16" t="e">
        <f>IF(AU1358="R", $CA1358, IF(OR(AU1358="P", AU1358="T", AU1358="N"), 0, IF($C1358="DM", $T1358, IF(OR(AU1358="Y", AU1358="IR"),$AM1358,IF(AU1358="C", IF($BI1358="Y", IF($AF1358="N/A", $Q1358, $AF1358), IF($AG1358="N/A", $T1358,$AG1358)))))))</f>
        <v>#VALUE!</v>
      </c>
      <c r="BN1358" s="16" t="e">
        <f>IF(AV1358="R", $CA1358, IF(OR(AV1358="P", AV1358="T", AV1358="N"), 0, IF($C1358="DM", $T1358, IF(OR(AV1358="Y", AV1358="IR"),$AM1358,IF(AV1358="C", IF($BI1358="Y", IF($AF1358="N/A", $Q1358, $AF1358), IF($AG1358="N/A", $T1358,$AG1358)))))))</f>
        <v>#VALUE!</v>
      </c>
      <c r="BO1358" s="16" t="e">
        <f>IF(AW1358="R", $CA1358, IF(OR(AW1358="P", AW1358="T", AW1358="N"), 0, IF($C1358="DM", $T1358, IF(OR(AW1358="Y", AW1358="IR"),$AM1358,IF(AW1358="C", IF($BI1358="Y", IF($AF1358="N/A", $Q1358, $AF1358), IF($AG1358="N/A", $T1358,$AG1358)))))))</f>
        <v>#VALUE!</v>
      </c>
      <c r="BP1358" s="16" t="e">
        <f>IF(AX1358="R", $CA1358, IF(OR(AX1358="P", AX1358="T", AX1358="N"), 0, IF($C1358="DM", $T1358, IF(OR(AX1358="Y", AX1358="IR"),$AM1358,IF(AX1358="C", IF($BI1358="Y", IF($AF1358="N/A", $Q1358, $AF1358), IF($AG1358="N/A", $T1358,$AG1358)))))))</f>
        <v>#VALUE!</v>
      </c>
      <c r="BQ1358" s="16" t="e">
        <f>IF(AY1358="R", $CA1358, IF(OR(AY1358="P", AY1358="T", AY1358="N"), 0, IF($C1358="DM", $T1358, IF(OR(AY1358="Y", AY1358="IR"),$AM1358,IF(AY1358="C", IF($BI1358="Y", IF($AF1358="N/A", $Q1358, $AF1358), IF($AG1358="N/A", $T1358,$AG1358)))))))</f>
        <v>#VALUE!</v>
      </c>
      <c r="BR1358" s="16" t="e">
        <f>IF(AZ1358="R", $CA1358, IF(OR(AZ1358="P", AZ1358="T", AZ1358="N"), 0, IF($C1358="DM", $T1358, IF(OR(AZ1358="Y", AZ1358="IR"),$AM1358,IF(AZ1358="C", IF($BI1358="Y", IF($AF1358="N/A", $Q1358, $AF1358), IF($AG1358="N/A", $T1358,$AG1358)))))))</f>
        <v>#VALUE!</v>
      </c>
      <c r="BS1358" s="16" t="e">
        <f>IF(BA1358="R", $CA1358, IF(OR(BA1358="P", BA1358="T", BA1358="N"), 0, IF($C1358="DM", $T1358, IF(OR(BA1358="Y", BA1358="IR"),$AM1358,IF(BA1358="C", IF($BI1358="Y", IF($AF1358="N/A", $Q1358, $AF1358), IF($AG1358="N/A", $T1358,$AG1358)))))))</f>
        <v>#VALUE!</v>
      </c>
      <c r="BT1358" s="16" t="e">
        <f>IF(BB1358="R", $CA1358, IF(OR(BB1358="P", BB1358="T", BB1358="N"), 0, IF($C1358="DM", $T1358, IF(OR(BB1358="Y", BB1358="IR"),$AM1358,IF(BB1358="C", IF($BI1358="Y", IF($BA1358="C", IF($AF1358="N/A", $Q1358, $AF1358), IF($AF1358="N/A", $T1358, $AM1358)), IF($AG1358="N/A", $T1358,$AG1358)))))))</f>
        <v>#VALUE!</v>
      </c>
      <c r="BU1358" s="16" t="e">
        <f>IF(BC1358="R", $CA1358, IF(OR(BC1358="P", BC1358="T", BC1358="N"), 0, IF($C1358="DM", $T1358, IF(OR(BC1358="Y", BC1358="IR"),$AM1358,IF(BC1358="C", IF($BI1358="Y", IF($BA1358="C", IF($AF1358="N/A", $Q1358, $AF1358), IF($AF1358="N/A", $T1358, $AM1358)), IF($AG1358="N/A", $T1358,$AG1358)))))))</f>
        <v>#VALUE!</v>
      </c>
      <c r="BV1358" s="16" t="e">
        <f>IF(BD1358="R", $CA1358, IF(OR(BD1358="P", BD1358="T", BD1358="N"), 0, IF($C1358="DM", $T1358, IF(OR(BD1358="Y", BD1358="IR"),$AM1358,IF(BD1358="C", IF($BI1358="Y", IF($BA1358="C", IF($AF1358="N/A", $Q1358, $AF1358), IF($AF1358="N/A", $T1358, $AM1358)), IF($AG1358="N/A", $T1358,$AG1358)))))))</f>
        <v>#VALUE!</v>
      </c>
      <c r="BW1358" s="16" t="e">
        <f>IF(BE1358="R", $CA1358, IF(OR(BE1358="P", BE1358="T", BE1358="N"), 0, IF($C1358="DM", $T1358, IF(OR(BE1358="Y", BE1358="IR"),$AM1358,IF(BE1358="C", IF($BI1358="Y", IF($BA1358="C", IF($AF1358="N/A", $Q1358, $AF1358), IF($AF1358="N/A", $T1358, $AM1358)), IF($AG1358="N/A", $T1358,$AG1358)))))))</f>
        <v>#VALUE!</v>
      </c>
      <c r="BX1358" s="16" t="e">
        <f>IF(BF1358="R", $CA1358, IF(OR(BF1358="P", BF1358="T", BF1358="N"), 0, IF($C1358="DM", $T1358, IF(OR(BF1358="Y", BF1358="IR"),$AM1358,IF(BF1358="C", IF($BI1358="Y", IF($BA1358="C", IF($AF1358="N/A", $Q1358, $AF1358), IF($AF1358="N/A", $T1358, $AM1358)), IF($AG1358="N/A", $T1358,$AG1358)))))))</f>
        <v>#VALUE!</v>
      </c>
      <c r="BY1358" s="16" t="e">
        <f>IF(BG1358="R", $CA1358, IF(OR(BG1358="P", BG1358="T", BG1358="N"), 0, IF($C1358="DM", $T1358, IF(OR(BG1358="Y", BG1358="IR"),$AM1358,IF(BG1358="C", IF($BI1358="Y", IF($BA1358="C", IF($AF1358="N/A", $Q1358, $AF1358), IF($AF1358="N/A", $T1358, $AM1358)), IF($AG1358="N/A", $T1358,$AG1358)))))))</f>
        <v>#VALUE!</v>
      </c>
      <c r="BZ1358" s="16" t="e">
        <f>IF(BH1358="R", $CA1358, IF(OR(BH1358="P", BH1358="T", BH1358="N"), 0, IF($C1358="DM", $T1358, IF(OR(BH1358="Y", BH1358="IR"),$AM1358,IF(BH1358="C", IF($BI1358="Y", IF($BA1358="C", IF($AF1358="N/A", $Q1358, $AF1358), IF($AF1358="N/A", $T1358, $AM1358)), IF($AG1358="N/A", $T1358,$AG1358)))))))</f>
        <v>#VALUE!</v>
      </c>
      <c r="CA1358" s="15" t="s">
        <v>75</v>
      </c>
      <c r="CB1358" s="16" t="e">
        <f>BZ1358</f>
        <v>#VALUE!</v>
      </c>
      <c r="CC1358" s="15" t="str">
        <f>IF(OR($BH1358="T", $BH1358="R"), 0, IF($BH1358="C", IF($BI1358="Y", IF($BA1358="C", 0, IF(AF1358="N/A", Q1358-T1358, AF1358-AG1358)), IF($AF1358="N/A", U1358, AH1358)), AN1358))</f>
        <v>N/A</v>
      </c>
      <c r="CD1358" s="15" t="str">
        <f>IF(OR($BH1358="T", $BH1358="R"), 0, IF($BH1358="C", IF($BI1358="Y", 0, IF($AF1358="N/A", V1358, AI1358)), AO1358))</f>
        <v>N/A</v>
      </c>
      <c r="CE1358" s="15" t="str">
        <f>IF(OR($BH1358="T", $BH1358="R"), 0, IF($BH1358="C", IF($BI1358="Y", 0, IF($AF1358="N/A", W1358, AJ1358)), AP1358))</f>
        <v>N/A</v>
      </c>
      <c r="CF1358" s="15" t="str">
        <f>IF(OR($BH1358="T", $BH1358="R"), 0, IF($BH1358="C", IF($BI1358="Y", 0, IF($AF1358="N/A", X1358, AK1358)), AQ1358))</f>
        <v>N/A</v>
      </c>
    </row>
    <row r="1359" spans="1:84" x14ac:dyDescent="0.25">
      <c r="A1359" s="14">
        <v>6336</v>
      </c>
      <c r="B1359" s="15"/>
      <c r="C1359" s="15"/>
      <c r="D1359" s="15"/>
      <c r="E1359" s="15" t="e">
        <f>VLOOKUP(B1359, 'Rookie Year'!$A$2:$B$55679,2,FALSE)</f>
        <v>#N/A</v>
      </c>
      <c r="F1359" s="15">
        <v>2024</v>
      </c>
      <c r="G1359" s="15" t="s">
        <v>42</v>
      </c>
      <c r="H1359" s="15"/>
      <c r="I1359" s="16"/>
      <c r="J1359" s="15"/>
      <c r="K1359" s="17">
        <f>IF(AND(G1359&lt;&gt;"N",R1359="N/A"), IF(I1359&lt;4, 0, 0.25),IF(I1359=1, IF(J1359=1,0.25, 0.25), IF(I1359&lt;13, 0.25, IF(I1359&lt;26, 0.4, IF(I1359&lt;51, 0.6, 0.75)))))</f>
        <v>0.25</v>
      </c>
      <c r="L1359" s="16">
        <f>I1359-M1359</f>
        <v>0</v>
      </c>
      <c r="M1359" s="16">
        <f>ROUNDUP(I1359*K1359,0)</f>
        <v>0</v>
      </c>
      <c r="N1359" s="16">
        <f>M1359*J1359</f>
        <v>0</v>
      </c>
      <c r="O1359" s="16">
        <v>0</v>
      </c>
      <c r="P1359" s="16">
        <v>0</v>
      </c>
      <c r="Q1359" s="16">
        <f>N1359-O1359-P1359</f>
        <v>0</v>
      </c>
      <c r="R1359" s="15" t="s">
        <v>75</v>
      </c>
      <c r="S1359" s="15">
        <f>IF(R1359="N/A", J1359-($B$1-F1359), J1359-($B$1-R1359))</f>
        <v>0</v>
      </c>
      <c r="T1359" s="16" t="str">
        <f>IF($S1359&lt;1, "N/A", $M1359)</f>
        <v>N/A</v>
      </c>
      <c r="U1359" s="16" t="str">
        <f>IF($S1359&lt;2, "N/A", $M1359)</f>
        <v>N/A</v>
      </c>
      <c r="V1359" s="16" t="str">
        <f>IF($S1359&lt;3, "N/A", $M1359)</f>
        <v>N/A</v>
      </c>
      <c r="W1359" s="16" t="str">
        <f>IF($S1359&lt;4, "N/A", $M1359)</f>
        <v>N/A</v>
      </c>
      <c r="X1359" s="16" t="str">
        <f>IF($S1359&lt;5, "N/A", $M1359)</f>
        <v>N/A</v>
      </c>
      <c r="Y1359" s="15" t="str">
        <f>IF(SUM(T1359:X1359)&lt;&gt;Q1359, "CHECK", "OK")</f>
        <v>OK</v>
      </c>
      <c r="Z1359" s="15" t="str">
        <f>IF(F1359=$B$1, "No", IF(S1359=1, "Yes", "No"))</f>
        <v>No</v>
      </c>
      <c r="AA1359" s="18" t="str">
        <f>IF(C1359="DM", "N/A", IF(Z1359="No","N/A",VLOOKUP(B1359,'Extension List'!$A$3:$R$1972,18,FALSE)))</f>
        <v>N/A</v>
      </c>
      <c r="AB1359" s="15" t="str">
        <f>IF(C1359="DM", "N/A", IF(Z1359="No","N/A",VLOOKUP(B1359,'Extension List'!$A$3:$T$1972,20,FALSE)))</f>
        <v>N/A</v>
      </c>
      <c r="AC1359" s="15" t="str">
        <f>IF(AA1359="N/A", "N/A", 0)</f>
        <v>N/A</v>
      </c>
      <c r="AD1359" s="16" t="str">
        <f>IF(AE1359="N/A", "N/A", AA1359-AE1359)</f>
        <v>N/A</v>
      </c>
      <c r="AE1359" s="16" t="str">
        <f>IF(AA1359="N/A", "N/A", IF(AC1359&gt;0, IF(AA1359&lt;13, ROUNDUP(0.25*AA1359,0), IF(AA1359&lt;26, ROUNDUP(0.4*AA1359,0), IF(AA1359&lt;51, ROUNDUP(0.6*AA1359,0), ROUNDUP(0.75*AA1359,0)))), "N/A"))</f>
        <v>N/A</v>
      </c>
      <c r="AF1359" s="16" t="str">
        <f>IF(AD1359="N/A","N/A", (AE1359*AC1359)+Q1359)</f>
        <v>N/A</v>
      </c>
      <c r="AG1359" s="16" t="str">
        <f>IF($AF1359="N/A", "N/A", "TBC")</f>
        <v>N/A</v>
      </c>
      <c r="AH1359" s="16" t="str">
        <f>IF($AF1359="N/A", "N/A", "TBC")</f>
        <v>N/A</v>
      </c>
      <c r="AI1359" s="16" t="str">
        <f>IF($AF1359="N/A","N/A",IF(AC1359&gt;1,"TBC","N/A"))</f>
        <v>N/A</v>
      </c>
      <c r="AJ1359" s="16" t="str">
        <f>IF($AF1359="N/A","N/A",IF(AC1359&gt;2,"TBC","N/A"))</f>
        <v>N/A</v>
      </c>
      <c r="AK1359" s="16" t="str">
        <f>IF($AF1359="N/A","N/A",IF(AC1359&gt;3,"TBC","N/A"))</f>
        <v>N/A</v>
      </c>
      <c r="AL1359" s="16" t="str">
        <f>IF(AC1359="N/A","N/A",IF(AC1359&gt;0,IF(SUM(AG1359:AK1359)&lt;&gt;AF1359,"CHECK","OK"),"N/A"))</f>
        <v>N/A</v>
      </c>
      <c r="AM1359" s="16" t="e">
        <f>IF(AD1359="N/A", L1359+T1359, L1359+AG1359)</f>
        <v>#VALUE!</v>
      </c>
      <c r="AN1359" s="16" t="str">
        <f>IF(AD1359="N/A", IF(U1359="N/A", "N/A", L1359+U1359), AD1359+AH1359)</f>
        <v>N/A</v>
      </c>
      <c r="AO1359" s="16" t="str">
        <f>IF(AD1359="N/A", IF(V1359="N/A", "N/A", L1359+V1359), IF(AI1359="N/A", "N/A", AD1359+AI1359))</f>
        <v>N/A</v>
      </c>
      <c r="AP1359" s="16" t="str">
        <f>IF(AD1359="N/A", IF(W1359="N/A", "N/A", L1359+W1359), IF(AJ1359="N/A", "N/A", AD1359+AJ1359))</f>
        <v>N/A</v>
      </c>
      <c r="AQ1359" s="16" t="str">
        <f>IF(AD1359="N/A", IF(X1359="N/A", "N/A", L1359+X1359), IF(AK1359="N/A", "N/A", AD1359+AK1359))</f>
        <v>N/A</v>
      </c>
      <c r="AR1359" s="15" t="s">
        <v>40</v>
      </c>
      <c r="AS1359" s="15" t="s">
        <v>40</v>
      </c>
      <c r="AT1359" s="15" t="s">
        <v>40</v>
      </c>
      <c r="AU1359" s="15" t="s">
        <v>40</v>
      </c>
      <c r="AV1359" s="15" t="s">
        <v>40</v>
      </c>
      <c r="AW1359" s="15" t="s">
        <v>40</v>
      </c>
      <c r="AX1359" s="15" t="s">
        <v>40</v>
      </c>
      <c r="AY1359" s="15" t="s">
        <v>40</v>
      </c>
      <c r="AZ1359" s="15" t="s">
        <v>40</v>
      </c>
      <c r="BA1359" s="15" t="s">
        <v>40</v>
      </c>
      <c r="BB1359" s="15" t="s">
        <v>40</v>
      </c>
      <c r="BC1359" s="15" t="s">
        <v>40</v>
      </c>
      <c r="BD1359" s="15" t="s">
        <v>40</v>
      </c>
      <c r="BE1359" s="15" t="s">
        <v>40</v>
      </c>
      <c r="BF1359" s="15" t="s">
        <v>40</v>
      </c>
      <c r="BG1359" s="15" t="s">
        <v>40</v>
      </c>
      <c r="BH1359" s="15" t="s">
        <v>40</v>
      </c>
      <c r="BJ1359" s="16" t="e">
        <f>IF(AR1359="R", $CA1359, IF(OR(AR1359="P", AR1359="T", AR1359="N"), 0, IF($C1359="DM", $T1359, IF(OR(AR1359="Y", AR1359="IR"),$AM1359,IF(AR1359="C", IF($BI1359="Y", IF($AF1359="N/A", $Q1359, $AF1359), IF($AG1359="N/A", $T1359,$AG1359)))))))</f>
        <v>#VALUE!</v>
      </c>
      <c r="BK1359" s="16" t="e">
        <f>IF(AS1359="R", $CA1359, IF(OR(AS1359="P", AS1359="T", AS1359="N"), 0, IF($C1359="DM", $T1359, IF(OR(AS1359="Y", AS1359="IR"),$AM1359,IF(AS1359="C", IF($BI1359="Y", IF($AF1359="N/A", $Q1359, $AF1359), IF($AG1359="N/A", $T1359,$AG1359)))))))</f>
        <v>#VALUE!</v>
      </c>
      <c r="BL1359" s="16" t="e">
        <f>IF(AT1359="R", $CA1359, IF(OR(AT1359="P", AT1359="T", AT1359="N"), 0, IF($C1359="DM", $T1359, IF(OR(AT1359="Y", AT1359="IR"),$AM1359,IF(AT1359="C", IF($BI1359="Y", IF($AF1359="N/A", $Q1359, $AF1359), IF($AG1359="N/A", $T1359,$AG1359)))))))</f>
        <v>#VALUE!</v>
      </c>
      <c r="BM1359" s="16" t="e">
        <f>IF(AU1359="R", $CA1359, IF(OR(AU1359="P", AU1359="T", AU1359="N"), 0, IF($C1359="DM", $T1359, IF(OR(AU1359="Y", AU1359="IR"),$AM1359,IF(AU1359="C", IF($BI1359="Y", IF($AF1359="N/A", $Q1359, $AF1359), IF($AG1359="N/A", $T1359,$AG1359)))))))</f>
        <v>#VALUE!</v>
      </c>
      <c r="BN1359" s="16" t="e">
        <f>IF(AV1359="R", $CA1359, IF(OR(AV1359="P", AV1359="T", AV1359="N"), 0, IF($C1359="DM", $T1359, IF(OR(AV1359="Y", AV1359="IR"),$AM1359,IF(AV1359="C", IF($BI1359="Y", IF($AF1359="N/A", $Q1359, $AF1359), IF($AG1359="N/A", $T1359,$AG1359)))))))</f>
        <v>#VALUE!</v>
      </c>
      <c r="BO1359" s="16" t="e">
        <f>IF(AW1359="R", $CA1359, IF(OR(AW1359="P", AW1359="T", AW1359="N"), 0, IF($C1359="DM", $T1359, IF(OR(AW1359="Y", AW1359="IR"),$AM1359,IF(AW1359="C", IF($BI1359="Y", IF($AF1359="N/A", $Q1359, $AF1359), IF($AG1359="N/A", $T1359,$AG1359)))))))</f>
        <v>#VALUE!</v>
      </c>
      <c r="BP1359" s="16" t="e">
        <f>IF(AX1359="R", $CA1359, IF(OR(AX1359="P", AX1359="T", AX1359="N"), 0, IF($C1359="DM", $T1359, IF(OR(AX1359="Y", AX1359="IR"),$AM1359,IF(AX1359="C", IF($BI1359="Y", IF($AF1359="N/A", $Q1359, $AF1359), IF($AG1359="N/A", $T1359,$AG1359)))))))</f>
        <v>#VALUE!</v>
      </c>
      <c r="BQ1359" s="16" t="e">
        <f>IF(AY1359="R", $CA1359, IF(OR(AY1359="P", AY1359="T", AY1359="N"), 0, IF($C1359="DM", $T1359, IF(OR(AY1359="Y", AY1359="IR"),$AM1359,IF(AY1359="C", IF($BI1359="Y", IF($AF1359="N/A", $Q1359, $AF1359), IF($AG1359="N/A", $T1359,$AG1359)))))))</f>
        <v>#VALUE!</v>
      </c>
      <c r="BR1359" s="16" t="e">
        <f>IF(AZ1359="R", $CA1359, IF(OR(AZ1359="P", AZ1359="T", AZ1359="N"), 0, IF($C1359="DM", $T1359, IF(OR(AZ1359="Y", AZ1359="IR"),$AM1359,IF(AZ1359="C", IF($BI1359="Y", IF($AF1359="N/A", $Q1359, $AF1359), IF($AG1359="N/A", $T1359,$AG1359)))))))</f>
        <v>#VALUE!</v>
      </c>
      <c r="BS1359" s="16" t="e">
        <f>IF(BA1359="R", $CA1359, IF(OR(BA1359="P", BA1359="T", BA1359="N"), 0, IF($C1359="DM", $T1359, IF(OR(BA1359="Y", BA1359="IR"),$AM1359,IF(BA1359="C", IF($BI1359="Y", IF($AF1359="N/A", $Q1359, $AF1359), IF($AG1359="N/A", $T1359,$AG1359)))))))</f>
        <v>#VALUE!</v>
      </c>
      <c r="BT1359" s="16" t="e">
        <f>IF(BB1359="R", $CA1359, IF(OR(BB1359="P", BB1359="T", BB1359="N"), 0, IF($C1359="DM", $T1359, IF(OR(BB1359="Y", BB1359="IR"),$AM1359,IF(BB1359="C", IF($BI1359="Y", IF($BA1359="C", IF($AF1359="N/A", $Q1359, $AF1359), IF($AF1359="N/A", $T1359, $AM1359)), IF($AG1359="N/A", $T1359,$AG1359)))))))</f>
        <v>#VALUE!</v>
      </c>
      <c r="BU1359" s="16" t="e">
        <f>IF(BC1359="R", $CA1359, IF(OR(BC1359="P", BC1359="T", BC1359="N"), 0, IF($C1359="DM", $T1359, IF(OR(BC1359="Y", BC1359="IR"),$AM1359,IF(BC1359="C", IF($BI1359="Y", IF($BA1359="C", IF($AF1359="N/A", $Q1359, $AF1359), IF($AF1359="N/A", $T1359, $AM1359)), IF($AG1359="N/A", $T1359,$AG1359)))))))</f>
        <v>#VALUE!</v>
      </c>
      <c r="BV1359" s="16" t="e">
        <f>IF(BD1359="R", $CA1359, IF(OR(BD1359="P", BD1359="T", BD1359="N"), 0, IF($C1359="DM", $T1359, IF(OR(BD1359="Y", BD1359="IR"),$AM1359,IF(BD1359="C", IF($BI1359="Y", IF($BA1359="C", IF($AF1359="N/A", $Q1359, $AF1359), IF($AF1359="N/A", $T1359, $AM1359)), IF($AG1359="N/A", $T1359,$AG1359)))))))</f>
        <v>#VALUE!</v>
      </c>
      <c r="BW1359" s="16" t="e">
        <f>IF(BE1359="R", $CA1359, IF(OR(BE1359="P", BE1359="T", BE1359="N"), 0, IF($C1359="DM", $T1359, IF(OR(BE1359="Y", BE1359="IR"),$AM1359,IF(BE1359="C", IF($BI1359="Y", IF($BA1359="C", IF($AF1359="N/A", $Q1359, $AF1359), IF($AF1359="N/A", $T1359, $AM1359)), IF($AG1359="N/A", $T1359,$AG1359)))))))</f>
        <v>#VALUE!</v>
      </c>
      <c r="BX1359" s="16" t="e">
        <f>IF(BF1359="R", $CA1359, IF(OR(BF1359="P", BF1359="T", BF1359="N"), 0, IF($C1359="DM", $T1359, IF(OR(BF1359="Y", BF1359="IR"),$AM1359,IF(BF1359="C", IF($BI1359="Y", IF($BA1359="C", IF($AF1359="N/A", $Q1359, $AF1359), IF($AF1359="N/A", $T1359, $AM1359)), IF($AG1359="N/A", $T1359,$AG1359)))))))</f>
        <v>#VALUE!</v>
      </c>
      <c r="BY1359" s="16" t="e">
        <f>IF(BG1359="R", $CA1359, IF(OR(BG1359="P", BG1359="T", BG1359="N"), 0, IF($C1359="DM", $T1359, IF(OR(BG1359="Y", BG1359="IR"),$AM1359,IF(BG1359="C", IF($BI1359="Y", IF($BA1359="C", IF($AF1359="N/A", $Q1359, $AF1359), IF($AF1359="N/A", $T1359, $AM1359)), IF($AG1359="N/A", $T1359,$AG1359)))))))</f>
        <v>#VALUE!</v>
      </c>
      <c r="BZ1359" s="16" t="e">
        <f>IF(BH1359="R", $CA1359, IF(OR(BH1359="P", BH1359="T", BH1359="N"), 0, IF($C1359="DM", $T1359, IF(OR(BH1359="Y", BH1359="IR"),$AM1359,IF(BH1359="C", IF($BI1359="Y", IF($BA1359="C", IF($AF1359="N/A", $Q1359, $AF1359), IF($AF1359="N/A", $T1359, $AM1359)), IF($AG1359="N/A", $T1359,$AG1359)))))))</f>
        <v>#VALUE!</v>
      </c>
      <c r="CA1359" s="15" t="s">
        <v>75</v>
      </c>
      <c r="CB1359" s="16" t="e">
        <f>BZ1359</f>
        <v>#VALUE!</v>
      </c>
      <c r="CC1359" s="15" t="str">
        <f>IF(OR($BH1359="T", $BH1359="R"), 0, IF($BH1359="C", IF($BI1359="Y", IF($BA1359="C", 0, IF(AF1359="N/A", Q1359-T1359, AF1359-AG1359)), IF($AF1359="N/A", U1359, AH1359)), AN1359))</f>
        <v>N/A</v>
      </c>
      <c r="CD1359" s="15" t="str">
        <f>IF(OR($BH1359="T", $BH1359="R"), 0, IF($BH1359="C", IF($BI1359="Y", 0, IF($AF1359="N/A", V1359, AI1359)), AO1359))</f>
        <v>N/A</v>
      </c>
      <c r="CE1359" s="15" t="str">
        <f>IF(OR($BH1359="T", $BH1359="R"), 0, IF($BH1359="C", IF($BI1359="Y", 0, IF($AF1359="N/A", W1359, AJ1359)), AP1359))</f>
        <v>N/A</v>
      </c>
      <c r="CF1359" s="15" t="str">
        <f>IF(OR($BH1359="T", $BH1359="R"), 0, IF($BH1359="C", IF($BI1359="Y", 0, IF($AF1359="N/A", X1359, AK1359)), AQ1359))</f>
        <v>N/A</v>
      </c>
    </row>
    <row r="1360" spans="1:84" x14ac:dyDescent="0.25">
      <c r="A1360" s="14">
        <v>6337</v>
      </c>
      <c r="B1360" s="15"/>
      <c r="C1360" s="15"/>
      <c r="D1360" s="15"/>
      <c r="E1360" s="15" t="e">
        <f>VLOOKUP(B1360, 'Rookie Year'!$A$2:$B$55679,2,FALSE)</f>
        <v>#N/A</v>
      </c>
      <c r="F1360" s="15">
        <v>2024</v>
      </c>
      <c r="G1360" s="15" t="s">
        <v>42</v>
      </c>
      <c r="H1360" s="15"/>
      <c r="I1360" s="16"/>
      <c r="J1360" s="15"/>
      <c r="K1360" s="17">
        <f>IF(AND(G1360&lt;&gt;"N",R1360="N/A"), IF(I1360&lt;4, 0, 0.25),IF(I1360=1, IF(J1360=1,0.25, 0.25), IF(I1360&lt;13, 0.25, IF(I1360&lt;26, 0.4, IF(I1360&lt;51, 0.6, 0.75)))))</f>
        <v>0.25</v>
      </c>
      <c r="L1360" s="16">
        <f>I1360-M1360</f>
        <v>0</v>
      </c>
      <c r="M1360" s="16">
        <f>ROUNDUP(I1360*K1360,0)</f>
        <v>0</v>
      </c>
      <c r="N1360" s="16">
        <f>M1360*J1360</f>
        <v>0</v>
      </c>
      <c r="O1360" s="16">
        <v>0</v>
      </c>
      <c r="P1360" s="16">
        <v>0</v>
      </c>
      <c r="Q1360" s="16">
        <f>N1360-O1360-P1360</f>
        <v>0</v>
      </c>
      <c r="R1360" s="15" t="s">
        <v>75</v>
      </c>
      <c r="S1360" s="15">
        <f>IF(R1360="N/A", J1360-($B$1-F1360), J1360-($B$1-R1360))</f>
        <v>0</v>
      </c>
      <c r="T1360" s="16" t="str">
        <f>IF($S1360&lt;1, "N/A", $M1360)</f>
        <v>N/A</v>
      </c>
      <c r="U1360" s="16" t="str">
        <f>IF($S1360&lt;2, "N/A", $M1360)</f>
        <v>N/A</v>
      </c>
      <c r="V1360" s="16" t="str">
        <f>IF($S1360&lt;3, "N/A", $M1360)</f>
        <v>N/A</v>
      </c>
      <c r="W1360" s="16" t="str">
        <f>IF($S1360&lt;4, "N/A", $M1360)</f>
        <v>N/A</v>
      </c>
      <c r="X1360" s="16" t="str">
        <f>IF($S1360&lt;5, "N/A", $M1360)</f>
        <v>N/A</v>
      </c>
      <c r="Y1360" s="15" t="str">
        <f>IF(SUM(T1360:X1360)&lt;&gt;Q1360, "CHECK", "OK")</f>
        <v>OK</v>
      </c>
      <c r="Z1360" s="15" t="str">
        <f>IF(F1360=$B$1, "No", IF(S1360=1, "Yes", "No"))</f>
        <v>No</v>
      </c>
      <c r="AA1360" s="18" t="str">
        <f>IF(C1360="DM", "N/A", IF(Z1360="No","N/A",VLOOKUP(B1360,'Extension List'!$A$3:$R$1972,18,FALSE)))</f>
        <v>N/A</v>
      </c>
      <c r="AB1360" s="15" t="str">
        <f>IF(C1360="DM", "N/A", IF(Z1360="No","N/A",VLOOKUP(B1360,'Extension List'!$A$3:$T$1972,20,FALSE)))</f>
        <v>N/A</v>
      </c>
      <c r="AC1360" s="15" t="str">
        <f>IF(AA1360="N/A", "N/A", 0)</f>
        <v>N/A</v>
      </c>
      <c r="AD1360" s="16" t="str">
        <f>IF(AE1360="N/A", "N/A", AA1360-AE1360)</f>
        <v>N/A</v>
      </c>
      <c r="AE1360" s="16" t="str">
        <f>IF(AA1360="N/A", "N/A", IF(AC1360&gt;0, IF(AA1360&lt;13, ROUNDUP(0.25*AA1360,0), IF(AA1360&lt;26, ROUNDUP(0.4*AA1360,0), IF(AA1360&lt;51, ROUNDUP(0.6*AA1360,0), ROUNDUP(0.75*AA1360,0)))), "N/A"))</f>
        <v>N/A</v>
      </c>
      <c r="AF1360" s="16" t="str">
        <f>IF(AD1360="N/A","N/A", (AE1360*AC1360)+Q1360)</f>
        <v>N/A</v>
      </c>
      <c r="AG1360" s="16" t="str">
        <f>IF($AF1360="N/A", "N/A", "TBC")</f>
        <v>N/A</v>
      </c>
      <c r="AH1360" s="16" t="str">
        <f>IF($AF1360="N/A", "N/A", "TBC")</f>
        <v>N/A</v>
      </c>
      <c r="AI1360" s="16" t="str">
        <f>IF($AF1360="N/A","N/A",IF(AC1360&gt;1,"TBC","N/A"))</f>
        <v>N/A</v>
      </c>
      <c r="AJ1360" s="16" t="str">
        <f>IF($AF1360="N/A","N/A",IF(AC1360&gt;2,"TBC","N/A"))</f>
        <v>N/A</v>
      </c>
      <c r="AK1360" s="16" t="str">
        <f>IF($AF1360="N/A","N/A",IF(AC1360&gt;3,"TBC","N/A"))</f>
        <v>N/A</v>
      </c>
      <c r="AL1360" s="16" t="str">
        <f>IF(AC1360="N/A","N/A",IF(AC1360&gt;0,IF(SUM(AG1360:AK1360)&lt;&gt;AF1360,"CHECK","OK"),"N/A"))</f>
        <v>N/A</v>
      </c>
      <c r="AM1360" s="16" t="e">
        <f>IF(AD1360="N/A", L1360+T1360, L1360+AG1360)</f>
        <v>#VALUE!</v>
      </c>
      <c r="AN1360" s="16" t="str">
        <f>IF(AD1360="N/A", IF(U1360="N/A", "N/A", L1360+U1360), AD1360+AH1360)</f>
        <v>N/A</v>
      </c>
      <c r="AO1360" s="16" t="str">
        <f>IF(AD1360="N/A", IF(V1360="N/A", "N/A", L1360+V1360), IF(AI1360="N/A", "N/A", AD1360+AI1360))</f>
        <v>N/A</v>
      </c>
      <c r="AP1360" s="16" t="str">
        <f>IF(AD1360="N/A", IF(W1360="N/A", "N/A", L1360+W1360), IF(AJ1360="N/A", "N/A", AD1360+AJ1360))</f>
        <v>N/A</v>
      </c>
      <c r="AQ1360" s="16" t="str">
        <f>IF(AD1360="N/A", IF(X1360="N/A", "N/A", L1360+X1360), IF(AK1360="N/A", "N/A", AD1360+AK1360))</f>
        <v>N/A</v>
      </c>
      <c r="AR1360" s="15" t="s">
        <v>40</v>
      </c>
      <c r="AS1360" s="15" t="s">
        <v>40</v>
      </c>
      <c r="AT1360" s="15" t="s">
        <v>40</v>
      </c>
      <c r="AU1360" s="15" t="s">
        <v>40</v>
      </c>
      <c r="AV1360" s="15" t="s">
        <v>40</v>
      </c>
      <c r="AW1360" s="15" t="s">
        <v>40</v>
      </c>
      <c r="AX1360" s="15" t="s">
        <v>40</v>
      </c>
      <c r="AY1360" s="15" t="s">
        <v>40</v>
      </c>
      <c r="AZ1360" s="15" t="s">
        <v>40</v>
      </c>
      <c r="BA1360" s="15" t="s">
        <v>40</v>
      </c>
      <c r="BB1360" s="15" t="s">
        <v>40</v>
      </c>
      <c r="BC1360" s="15" t="s">
        <v>40</v>
      </c>
      <c r="BD1360" s="15" t="s">
        <v>40</v>
      </c>
      <c r="BE1360" s="15" t="s">
        <v>40</v>
      </c>
      <c r="BF1360" s="15" t="s">
        <v>40</v>
      </c>
      <c r="BG1360" s="15" t="s">
        <v>40</v>
      </c>
      <c r="BH1360" s="15" t="s">
        <v>40</v>
      </c>
      <c r="BJ1360" s="16" t="e">
        <f>IF(AR1360="R", $CA1360, IF(OR(AR1360="P", AR1360="T", AR1360="N"), 0, IF($C1360="DM", $T1360, IF(OR(AR1360="Y", AR1360="IR"),$AM1360,IF(AR1360="C", IF($BI1360="Y", IF($AF1360="N/A", $Q1360, $AF1360), IF($AG1360="N/A", $T1360,$AG1360)))))))</f>
        <v>#VALUE!</v>
      </c>
      <c r="BK1360" s="16" t="e">
        <f>IF(AS1360="R", $CA1360, IF(OR(AS1360="P", AS1360="T", AS1360="N"), 0, IF($C1360="DM", $T1360, IF(OR(AS1360="Y", AS1360="IR"),$AM1360,IF(AS1360="C", IF($BI1360="Y", IF($AF1360="N/A", $Q1360, $AF1360), IF($AG1360="N/A", $T1360,$AG1360)))))))</f>
        <v>#VALUE!</v>
      </c>
      <c r="BL1360" s="16" t="e">
        <f>IF(AT1360="R", $CA1360, IF(OR(AT1360="P", AT1360="T", AT1360="N"), 0, IF($C1360="DM", $T1360, IF(OR(AT1360="Y", AT1360="IR"),$AM1360,IF(AT1360="C", IF($BI1360="Y", IF($AF1360="N/A", $Q1360, $AF1360), IF($AG1360="N/A", $T1360,$AG1360)))))))</f>
        <v>#VALUE!</v>
      </c>
      <c r="BM1360" s="16" t="e">
        <f>IF(AU1360="R", $CA1360, IF(OR(AU1360="P", AU1360="T", AU1360="N"), 0, IF($C1360="DM", $T1360, IF(OR(AU1360="Y", AU1360="IR"),$AM1360,IF(AU1360="C", IF($BI1360="Y", IF($AF1360="N/A", $Q1360, $AF1360), IF($AG1360="N/A", $T1360,$AG1360)))))))</f>
        <v>#VALUE!</v>
      </c>
      <c r="BN1360" s="16" t="e">
        <f>IF(AV1360="R", $CA1360, IF(OR(AV1360="P", AV1360="T", AV1360="N"), 0, IF($C1360="DM", $T1360, IF(OR(AV1360="Y", AV1360="IR"),$AM1360,IF(AV1360="C", IF($BI1360="Y", IF($AF1360="N/A", $Q1360, $AF1360), IF($AG1360="N/A", $T1360,$AG1360)))))))</f>
        <v>#VALUE!</v>
      </c>
      <c r="BO1360" s="16" t="e">
        <f>IF(AW1360="R", $CA1360, IF(OR(AW1360="P", AW1360="T", AW1360="N"), 0, IF($C1360="DM", $T1360, IF(OR(AW1360="Y", AW1360="IR"),$AM1360,IF(AW1360="C", IF($BI1360="Y", IF($AF1360="N/A", $Q1360, $AF1360), IF($AG1360="N/A", $T1360,$AG1360)))))))</f>
        <v>#VALUE!</v>
      </c>
      <c r="BP1360" s="16" t="e">
        <f>IF(AX1360="R", $CA1360, IF(OR(AX1360="P", AX1360="T", AX1360="N"), 0, IF($C1360="DM", $T1360, IF(OR(AX1360="Y", AX1360="IR"),$AM1360,IF(AX1360="C", IF($BI1360="Y", IF($AF1360="N/A", $Q1360, $AF1360), IF($AG1360="N/A", $T1360,$AG1360)))))))</f>
        <v>#VALUE!</v>
      </c>
      <c r="BQ1360" s="16" t="e">
        <f>IF(AY1360="R", $CA1360, IF(OR(AY1360="P", AY1360="T", AY1360="N"), 0, IF($C1360="DM", $T1360, IF(OR(AY1360="Y", AY1360="IR"),$AM1360,IF(AY1360="C", IF($BI1360="Y", IF($AF1360="N/A", $Q1360, $AF1360), IF($AG1360="N/A", $T1360,$AG1360)))))))</f>
        <v>#VALUE!</v>
      </c>
      <c r="BR1360" s="16" t="e">
        <f>IF(AZ1360="R", $CA1360, IF(OR(AZ1360="P", AZ1360="T", AZ1360="N"), 0, IF($C1360="DM", $T1360, IF(OR(AZ1360="Y", AZ1360="IR"),$AM1360,IF(AZ1360="C", IF($BI1360="Y", IF($AF1360="N/A", $Q1360, $AF1360), IF($AG1360="N/A", $T1360,$AG1360)))))))</f>
        <v>#VALUE!</v>
      </c>
      <c r="BS1360" s="16" t="e">
        <f>IF(BA1360="R", $CA1360, IF(OR(BA1360="P", BA1360="T", BA1360="N"), 0, IF($C1360="DM", $T1360, IF(OR(BA1360="Y", BA1360="IR"),$AM1360,IF(BA1360="C", IF($BI1360="Y", IF($AF1360="N/A", $Q1360, $AF1360), IF($AG1360="N/A", $T1360,$AG1360)))))))</f>
        <v>#VALUE!</v>
      </c>
      <c r="BT1360" s="16" t="e">
        <f>IF(BB1360="R", $CA1360, IF(OR(BB1360="P", BB1360="T", BB1360="N"), 0, IF($C1360="DM", $T1360, IF(OR(BB1360="Y", BB1360="IR"),$AM1360,IF(BB1360="C", IF($BI1360="Y", IF($BA1360="C", IF($AF1360="N/A", $Q1360, $AF1360), IF($AF1360="N/A", $T1360, $AM1360)), IF($AG1360="N/A", $T1360,$AG1360)))))))</f>
        <v>#VALUE!</v>
      </c>
      <c r="BU1360" s="16" t="e">
        <f>IF(BC1360="R", $CA1360, IF(OR(BC1360="P", BC1360="T", BC1360="N"), 0, IF($C1360="DM", $T1360, IF(OR(BC1360="Y", BC1360="IR"),$AM1360,IF(BC1360="C", IF($BI1360="Y", IF($BA1360="C", IF($AF1360="N/A", $Q1360, $AF1360), IF($AF1360="N/A", $T1360, $AM1360)), IF($AG1360="N/A", $T1360,$AG1360)))))))</f>
        <v>#VALUE!</v>
      </c>
      <c r="BV1360" s="16" t="e">
        <f>IF(BD1360="R", $CA1360, IF(OR(BD1360="P", BD1360="T", BD1360="N"), 0, IF($C1360="DM", $T1360, IF(OR(BD1360="Y", BD1360="IR"),$AM1360,IF(BD1360="C", IF($BI1360="Y", IF($BA1360="C", IF($AF1360="N/A", $Q1360, $AF1360), IF($AF1360="N/A", $T1360, $AM1360)), IF($AG1360="N/A", $T1360,$AG1360)))))))</f>
        <v>#VALUE!</v>
      </c>
      <c r="BW1360" s="16" t="e">
        <f>IF(BE1360="R", $CA1360, IF(OR(BE1360="P", BE1360="T", BE1360="N"), 0, IF($C1360="DM", $T1360, IF(OR(BE1360="Y", BE1360="IR"),$AM1360,IF(BE1360="C", IF($BI1360="Y", IF($BA1360="C", IF($AF1360="N/A", $Q1360, $AF1360), IF($AF1360="N/A", $T1360, $AM1360)), IF($AG1360="N/A", $T1360,$AG1360)))))))</f>
        <v>#VALUE!</v>
      </c>
      <c r="BX1360" s="16" t="e">
        <f>IF(BF1360="R", $CA1360, IF(OR(BF1360="P", BF1360="T", BF1360="N"), 0, IF($C1360="DM", $T1360, IF(OR(BF1360="Y", BF1360="IR"),$AM1360,IF(BF1360="C", IF($BI1360="Y", IF($BA1360="C", IF($AF1360="N/A", $Q1360, $AF1360), IF($AF1360="N/A", $T1360, $AM1360)), IF($AG1360="N/A", $T1360,$AG1360)))))))</f>
        <v>#VALUE!</v>
      </c>
      <c r="BY1360" s="16" t="e">
        <f>IF(BG1360="R", $CA1360, IF(OR(BG1360="P", BG1360="T", BG1360="N"), 0, IF($C1360="DM", $T1360, IF(OR(BG1360="Y", BG1360="IR"),$AM1360,IF(BG1360="C", IF($BI1360="Y", IF($BA1360="C", IF($AF1360="N/A", $Q1360, $AF1360), IF($AF1360="N/A", $T1360, $AM1360)), IF($AG1360="N/A", $T1360,$AG1360)))))))</f>
        <v>#VALUE!</v>
      </c>
      <c r="BZ1360" s="16" t="e">
        <f>IF(BH1360="R", $CA1360, IF(OR(BH1360="P", BH1360="T", BH1360="N"), 0, IF($C1360="DM", $T1360, IF(OR(BH1360="Y", BH1360="IR"),$AM1360,IF(BH1360="C", IF($BI1360="Y", IF($BA1360="C", IF($AF1360="N/A", $Q1360, $AF1360), IF($AF1360="N/A", $T1360, $AM1360)), IF($AG1360="N/A", $T1360,$AG1360)))))))</f>
        <v>#VALUE!</v>
      </c>
      <c r="CA1360" s="15" t="s">
        <v>75</v>
      </c>
      <c r="CB1360" s="16" t="e">
        <f>BZ1360</f>
        <v>#VALUE!</v>
      </c>
      <c r="CC1360" s="15" t="str">
        <f>IF(OR($BH1360="T", $BH1360="R"), 0, IF($BH1360="C", IF($BI1360="Y", IF($BA1360="C", 0, IF(AF1360="N/A", Q1360-T1360, AF1360-AG1360)), IF($AF1360="N/A", U1360, AH1360)), AN1360))</f>
        <v>N/A</v>
      </c>
      <c r="CD1360" s="15" t="str">
        <f>IF(OR($BH1360="T", $BH1360="R"), 0, IF($BH1360="C", IF($BI1360="Y", 0, IF($AF1360="N/A", V1360, AI1360)), AO1360))</f>
        <v>N/A</v>
      </c>
      <c r="CE1360" s="15" t="str">
        <f>IF(OR($BH1360="T", $BH1360="R"), 0, IF($BH1360="C", IF($BI1360="Y", 0, IF($AF1360="N/A", W1360, AJ1360)), AP1360))</f>
        <v>N/A</v>
      </c>
      <c r="CF1360" s="15" t="str">
        <f>IF(OR($BH1360="T", $BH1360="R"), 0, IF($BH1360="C", IF($BI1360="Y", 0, IF($AF1360="N/A", X1360, AK1360)), AQ1360))</f>
        <v>N/A</v>
      </c>
    </row>
    <row r="1361" spans="1:84" x14ac:dyDescent="0.25">
      <c r="A1361" s="14">
        <v>6338</v>
      </c>
      <c r="B1361" s="15"/>
      <c r="C1361" s="15"/>
      <c r="D1361" s="15"/>
      <c r="E1361" s="15" t="e">
        <f>VLOOKUP(B1361, 'Rookie Year'!$A$2:$B$55679,2,FALSE)</f>
        <v>#N/A</v>
      </c>
      <c r="F1361" s="15">
        <v>2024</v>
      </c>
      <c r="G1361" s="15" t="s">
        <v>42</v>
      </c>
      <c r="H1361" s="15"/>
      <c r="I1361" s="16"/>
      <c r="J1361" s="15"/>
      <c r="K1361" s="17">
        <f>IF(AND(G1361&lt;&gt;"N",R1361="N/A"), IF(I1361&lt;4, 0, 0.25),IF(I1361=1, IF(J1361=1,0.25, 0.25), IF(I1361&lt;13, 0.25, IF(I1361&lt;26, 0.4, IF(I1361&lt;51, 0.6, 0.75)))))</f>
        <v>0.25</v>
      </c>
      <c r="L1361" s="16">
        <f>I1361-M1361</f>
        <v>0</v>
      </c>
      <c r="M1361" s="16">
        <f>ROUNDUP(I1361*K1361,0)</f>
        <v>0</v>
      </c>
      <c r="N1361" s="16">
        <f>M1361*J1361</f>
        <v>0</v>
      </c>
      <c r="O1361" s="16">
        <v>0</v>
      </c>
      <c r="P1361" s="16">
        <v>0</v>
      </c>
      <c r="Q1361" s="16">
        <f>N1361-O1361-P1361</f>
        <v>0</v>
      </c>
      <c r="R1361" s="15" t="s">
        <v>75</v>
      </c>
      <c r="S1361" s="15">
        <f>IF(R1361="N/A", J1361-($B$1-F1361), J1361-($B$1-R1361))</f>
        <v>0</v>
      </c>
      <c r="T1361" s="16" t="str">
        <f>IF($S1361&lt;1, "N/A", $M1361)</f>
        <v>N/A</v>
      </c>
      <c r="U1361" s="16" t="str">
        <f>IF($S1361&lt;2, "N/A", $M1361)</f>
        <v>N/A</v>
      </c>
      <c r="V1361" s="16" t="str">
        <f>IF($S1361&lt;3, "N/A", $M1361)</f>
        <v>N/A</v>
      </c>
      <c r="W1361" s="16" t="str">
        <f>IF($S1361&lt;4, "N/A", $M1361)</f>
        <v>N/A</v>
      </c>
      <c r="X1361" s="16" t="str">
        <f>IF($S1361&lt;5, "N/A", $M1361)</f>
        <v>N/A</v>
      </c>
      <c r="Y1361" s="15" t="str">
        <f>IF(SUM(T1361:X1361)&lt;&gt;Q1361, "CHECK", "OK")</f>
        <v>OK</v>
      </c>
      <c r="Z1361" s="15" t="str">
        <f>IF(F1361=$B$1, "No", IF(S1361=1, "Yes", "No"))</f>
        <v>No</v>
      </c>
      <c r="AA1361" s="18" t="str">
        <f>IF(C1361="DM", "N/A", IF(Z1361="No","N/A",VLOOKUP(B1361,'Extension List'!$A$3:$R$1972,18,FALSE)))</f>
        <v>N/A</v>
      </c>
      <c r="AB1361" s="15" t="str">
        <f>IF(C1361="DM", "N/A", IF(Z1361="No","N/A",VLOOKUP(B1361,'Extension List'!$A$3:$T$1972,20,FALSE)))</f>
        <v>N/A</v>
      </c>
      <c r="AC1361" s="15" t="str">
        <f>IF(AA1361="N/A", "N/A", 0)</f>
        <v>N/A</v>
      </c>
      <c r="AD1361" s="16" t="str">
        <f>IF(AE1361="N/A", "N/A", AA1361-AE1361)</f>
        <v>N/A</v>
      </c>
      <c r="AE1361" s="16" t="str">
        <f>IF(AA1361="N/A", "N/A", IF(AC1361&gt;0, IF(AA1361&lt;13, ROUNDUP(0.25*AA1361,0), IF(AA1361&lt;26, ROUNDUP(0.4*AA1361,0), IF(AA1361&lt;51, ROUNDUP(0.6*AA1361,0), ROUNDUP(0.75*AA1361,0)))), "N/A"))</f>
        <v>N/A</v>
      </c>
      <c r="AF1361" s="16" t="str">
        <f>IF(AD1361="N/A","N/A", (AE1361*AC1361)+Q1361)</f>
        <v>N/A</v>
      </c>
      <c r="AG1361" s="16" t="str">
        <f>IF($AF1361="N/A", "N/A", "TBC")</f>
        <v>N/A</v>
      </c>
      <c r="AH1361" s="16" t="str">
        <f>IF($AF1361="N/A", "N/A", "TBC")</f>
        <v>N/A</v>
      </c>
      <c r="AI1361" s="16" t="str">
        <f>IF($AF1361="N/A","N/A",IF(AC1361&gt;1,"TBC","N/A"))</f>
        <v>N/A</v>
      </c>
      <c r="AJ1361" s="16" t="str">
        <f>IF($AF1361="N/A","N/A",IF(AC1361&gt;2,"TBC","N/A"))</f>
        <v>N/A</v>
      </c>
      <c r="AK1361" s="16" t="str">
        <f>IF($AF1361="N/A","N/A",IF(AC1361&gt;3,"TBC","N/A"))</f>
        <v>N/A</v>
      </c>
      <c r="AL1361" s="16" t="str">
        <f>IF(AC1361="N/A","N/A",IF(AC1361&gt;0,IF(SUM(AG1361:AK1361)&lt;&gt;AF1361,"CHECK","OK"),"N/A"))</f>
        <v>N/A</v>
      </c>
      <c r="AM1361" s="16" t="e">
        <f>IF(AD1361="N/A", L1361+T1361, L1361+AG1361)</f>
        <v>#VALUE!</v>
      </c>
      <c r="AN1361" s="16" t="str">
        <f>IF(AD1361="N/A", IF(U1361="N/A", "N/A", L1361+U1361), AD1361+AH1361)</f>
        <v>N/A</v>
      </c>
      <c r="AO1361" s="16" t="str">
        <f>IF(AD1361="N/A", IF(V1361="N/A", "N/A", L1361+V1361), IF(AI1361="N/A", "N/A", AD1361+AI1361))</f>
        <v>N/A</v>
      </c>
      <c r="AP1361" s="16" t="str">
        <f>IF(AD1361="N/A", IF(W1361="N/A", "N/A", L1361+W1361), IF(AJ1361="N/A", "N/A", AD1361+AJ1361))</f>
        <v>N/A</v>
      </c>
      <c r="AQ1361" s="16" t="str">
        <f>IF(AD1361="N/A", IF(X1361="N/A", "N/A", L1361+X1361), IF(AK1361="N/A", "N/A", AD1361+AK1361))</f>
        <v>N/A</v>
      </c>
      <c r="AR1361" s="15" t="s">
        <v>40</v>
      </c>
      <c r="AS1361" s="15" t="s">
        <v>40</v>
      </c>
      <c r="AT1361" s="15" t="s">
        <v>40</v>
      </c>
      <c r="AU1361" s="15" t="s">
        <v>40</v>
      </c>
      <c r="AV1361" s="15" t="s">
        <v>40</v>
      </c>
      <c r="AW1361" s="15" t="s">
        <v>40</v>
      </c>
      <c r="AX1361" s="15" t="s">
        <v>40</v>
      </c>
      <c r="AY1361" s="15" t="s">
        <v>40</v>
      </c>
      <c r="AZ1361" s="15" t="s">
        <v>40</v>
      </c>
      <c r="BA1361" s="15" t="s">
        <v>40</v>
      </c>
      <c r="BB1361" s="15" t="s">
        <v>40</v>
      </c>
      <c r="BC1361" s="15" t="s">
        <v>40</v>
      </c>
      <c r="BD1361" s="15" t="s">
        <v>40</v>
      </c>
      <c r="BE1361" s="15" t="s">
        <v>40</v>
      </c>
      <c r="BF1361" s="15" t="s">
        <v>40</v>
      </c>
      <c r="BG1361" s="15" t="s">
        <v>40</v>
      </c>
      <c r="BH1361" s="15" t="s">
        <v>40</v>
      </c>
      <c r="BJ1361" s="16" t="e">
        <f>IF(AR1361="R", $CA1361, IF(OR(AR1361="P", AR1361="T", AR1361="N"), 0, IF($C1361="DM", $T1361, IF(OR(AR1361="Y", AR1361="IR"),$AM1361,IF(AR1361="C", IF($BI1361="Y", IF($AF1361="N/A", $Q1361, $AF1361), IF($AG1361="N/A", $T1361,$AG1361)))))))</f>
        <v>#VALUE!</v>
      </c>
      <c r="BK1361" s="16" t="e">
        <f>IF(AS1361="R", $CA1361, IF(OR(AS1361="P", AS1361="T", AS1361="N"), 0, IF($C1361="DM", $T1361, IF(OR(AS1361="Y", AS1361="IR"),$AM1361,IF(AS1361="C", IF($BI1361="Y", IF($AF1361="N/A", $Q1361, $AF1361), IF($AG1361="N/A", $T1361,$AG1361)))))))</f>
        <v>#VALUE!</v>
      </c>
      <c r="BL1361" s="16" t="e">
        <f>IF(AT1361="R", $CA1361, IF(OR(AT1361="P", AT1361="T", AT1361="N"), 0, IF($C1361="DM", $T1361, IF(OR(AT1361="Y", AT1361="IR"),$AM1361,IF(AT1361="C", IF($BI1361="Y", IF($AF1361="N/A", $Q1361, $AF1361), IF($AG1361="N/A", $T1361,$AG1361)))))))</f>
        <v>#VALUE!</v>
      </c>
      <c r="BM1361" s="16" t="e">
        <f>IF(AU1361="R", $CA1361, IF(OR(AU1361="P", AU1361="T", AU1361="N"), 0, IF($C1361="DM", $T1361, IF(OR(AU1361="Y", AU1361="IR"),$AM1361,IF(AU1361="C", IF($BI1361="Y", IF($AF1361="N/A", $Q1361, $AF1361), IF($AG1361="N/A", $T1361,$AG1361)))))))</f>
        <v>#VALUE!</v>
      </c>
      <c r="BN1361" s="16" t="e">
        <f>IF(AV1361="R", $CA1361, IF(OR(AV1361="P", AV1361="T", AV1361="N"), 0, IF($C1361="DM", $T1361, IF(OR(AV1361="Y", AV1361="IR"),$AM1361,IF(AV1361="C", IF($BI1361="Y", IF($AF1361="N/A", $Q1361, $AF1361), IF($AG1361="N/A", $T1361,$AG1361)))))))</f>
        <v>#VALUE!</v>
      </c>
      <c r="BO1361" s="16" t="e">
        <f>IF(AW1361="R", $CA1361, IF(OR(AW1361="P", AW1361="T", AW1361="N"), 0, IF($C1361="DM", $T1361, IF(OR(AW1361="Y", AW1361="IR"),$AM1361,IF(AW1361="C", IF($BI1361="Y", IF($AF1361="N/A", $Q1361, $AF1361), IF($AG1361="N/A", $T1361,$AG1361)))))))</f>
        <v>#VALUE!</v>
      </c>
      <c r="BP1361" s="16" t="e">
        <f>IF(AX1361="R", $CA1361, IF(OR(AX1361="P", AX1361="T", AX1361="N"), 0, IF($C1361="DM", $T1361, IF(OR(AX1361="Y", AX1361="IR"),$AM1361,IF(AX1361="C", IF($BI1361="Y", IF($AF1361="N/A", $Q1361, $AF1361), IF($AG1361="N/A", $T1361,$AG1361)))))))</f>
        <v>#VALUE!</v>
      </c>
      <c r="BQ1361" s="16" t="e">
        <f>IF(AY1361="R", $CA1361, IF(OR(AY1361="P", AY1361="T", AY1361="N"), 0, IF($C1361="DM", $T1361, IF(OR(AY1361="Y", AY1361="IR"),$AM1361,IF(AY1361="C", IF($BI1361="Y", IF($AF1361="N/A", $Q1361, $AF1361), IF($AG1361="N/A", $T1361,$AG1361)))))))</f>
        <v>#VALUE!</v>
      </c>
      <c r="BR1361" s="16" t="e">
        <f>IF(AZ1361="R", $CA1361, IF(OR(AZ1361="P", AZ1361="T", AZ1361="N"), 0, IF($C1361="DM", $T1361, IF(OR(AZ1361="Y", AZ1361="IR"),$AM1361,IF(AZ1361="C", IF($BI1361="Y", IF($AF1361="N/A", $Q1361, $AF1361), IF($AG1361="N/A", $T1361,$AG1361)))))))</f>
        <v>#VALUE!</v>
      </c>
      <c r="BS1361" s="16" t="e">
        <f>IF(BA1361="R", $CA1361, IF(OR(BA1361="P", BA1361="T", BA1361="N"), 0, IF($C1361="DM", $T1361, IF(OR(BA1361="Y", BA1361="IR"),$AM1361,IF(BA1361="C", IF($BI1361="Y", IF($AF1361="N/A", $Q1361, $AF1361), IF($AG1361="N/A", $T1361,$AG1361)))))))</f>
        <v>#VALUE!</v>
      </c>
      <c r="BT1361" s="16" t="e">
        <f>IF(BB1361="R", $CA1361, IF(OR(BB1361="P", BB1361="T", BB1361="N"), 0, IF($C1361="DM", $T1361, IF(OR(BB1361="Y", BB1361="IR"),$AM1361,IF(BB1361="C", IF($BI1361="Y", IF($BA1361="C", IF($AF1361="N/A", $Q1361, $AF1361), IF($AF1361="N/A", $T1361, $AM1361)), IF($AG1361="N/A", $T1361,$AG1361)))))))</f>
        <v>#VALUE!</v>
      </c>
      <c r="BU1361" s="16" t="e">
        <f>IF(BC1361="R", $CA1361, IF(OR(BC1361="P", BC1361="T", BC1361="N"), 0, IF($C1361="DM", $T1361, IF(OR(BC1361="Y", BC1361="IR"),$AM1361,IF(BC1361="C", IF($BI1361="Y", IF($BA1361="C", IF($AF1361="N/A", $Q1361, $AF1361), IF($AF1361="N/A", $T1361, $AM1361)), IF($AG1361="N/A", $T1361,$AG1361)))))))</f>
        <v>#VALUE!</v>
      </c>
      <c r="BV1361" s="16" t="e">
        <f>IF(BD1361="R", $CA1361, IF(OR(BD1361="P", BD1361="T", BD1361="N"), 0, IF($C1361="DM", $T1361, IF(OR(BD1361="Y", BD1361="IR"),$AM1361,IF(BD1361="C", IF($BI1361="Y", IF($BA1361="C", IF($AF1361="N/A", $Q1361, $AF1361), IF($AF1361="N/A", $T1361, $AM1361)), IF($AG1361="N/A", $T1361,$AG1361)))))))</f>
        <v>#VALUE!</v>
      </c>
      <c r="BW1361" s="16" t="e">
        <f>IF(BE1361="R", $CA1361, IF(OR(BE1361="P", BE1361="T", BE1361="N"), 0, IF($C1361="DM", $T1361, IF(OR(BE1361="Y", BE1361="IR"),$AM1361,IF(BE1361="C", IF($BI1361="Y", IF($BA1361="C", IF($AF1361="N/A", $Q1361, $AF1361), IF($AF1361="N/A", $T1361, $AM1361)), IF($AG1361="N/A", $T1361,$AG1361)))))))</f>
        <v>#VALUE!</v>
      </c>
      <c r="BX1361" s="16" t="e">
        <f>IF(BF1361="R", $CA1361, IF(OR(BF1361="P", BF1361="T", BF1361="N"), 0, IF($C1361="DM", $T1361, IF(OR(BF1361="Y", BF1361="IR"),$AM1361,IF(BF1361="C", IF($BI1361="Y", IF($BA1361="C", IF($AF1361="N/A", $Q1361, $AF1361), IF($AF1361="N/A", $T1361, $AM1361)), IF($AG1361="N/A", $T1361,$AG1361)))))))</f>
        <v>#VALUE!</v>
      </c>
      <c r="BY1361" s="16" t="e">
        <f>IF(BG1361="R", $CA1361, IF(OR(BG1361="P", BG1361="T", BG1361="N"), 0, IF($C1361="DM", $T1361, IF(OR(BG1361="Y", BG1361="IR"),$AM1361,IF(BG1361="C", IF($BI1361="Y", IF($BA1361="C", IF($AF1361="N/A", $Q1361, $AF1361), IF($AF1361="N/A", $T1361, $AM1361)), IF($AG1361="N/A", $T1361,$AG1361)))))))</f>
        <v>#VALUE!</v>
      </c>
      <c r="BZ1361" s="16" t="e">
        <f>IF(BH1361="R", $CA1361, IF(OR(BH1361="P", BH1361="T", BH1361="N"), 0, IF($C1361="DM", $T1361, IF(OR(BH1361="Y", BH1361="IR"),$AM1361,IF(BH1361="C", IF($BI1361="Y", IF($BA1361="C", IF($AF1361="N/A", $Q1361, $AF1361), IF($AF1361="N/A", $T1361, $AM1361)), IF($AG1361="N/A", $T1361,$AG1361)))))))</f>
        <v>#VALUE!</v>
      </c>
      <c r="CA1361" s="15" t="s">
        <v>75</v>
      </c>
      <c r="CB1361" s="16" t="e">
        <f>BZ1361</f>
        <v>#VALUE!</v>
      </c>
      <c r="CC1361" s="15" t="str">
        <f>IF(OR($BH1361="T", $BH1361="R"), 0, IF($BH1361="C", IF($BI1361="Y", IF($BA1361="C", 0, IF(AF1361="N/A", Q1361-T1361, AF1361-AG1361)), IF($AF1361="N/A", U1361, AH1361)), AN1361))</f>
        <v>N/A</v>
      </c>
      <c r="CD1361" s="15" t="str">
        <f>IF(OR($BH1361="T", $BH1361="R"), 0, IF($BH1361="C", IF($BI1361="Y", 0, IF($AF1361="N/A", V1361, AI1361)), AO1361))</f>
        <v>N/A</v>
      </c>
      <c r="CE1361" s="15" t="str">
        <f>IF(OR($BH1361="T", $BH1361="R"), 0, IF($BH1361="C", IF($BI1361="Y", 0, IF($AF1361="N/A", W1361, AJ1361)), AP1361))</f>
        <v>N/A</v>
      </c>
      <c r="CF1361" s="15" t="str">
        <f>IF(OR($BH1361="T", $BH1361="R"), 0, IF($BH1361="C", IF($BI1361="Y", 0, IF($AF1361="N/A", X1361, AK1361)), AQ1361))</f>
        <v>N/A</v>
      </c>
    </row>
    <row r="1362" spans="1:84" x14ac:dyDescent="0.25">
      <c r="A1362" s="14">
        <v>6339</v>
      </c>
      <c r="B1362" s="15"/>
      <c r="C1362" s="15"/>
      <c r="D1362" s="15"/>
      <c r="E1362" s="15" t="e">
        <f>VLOOKUP(B1362, 'Rookie Year'!$A$2:$B$55679,2,FALSE)</f>
        <v>#N/A</v>
      </c>
      <c r="F1362" s="15">
        <v>2024</v>
      </c>
      <c r="G1362" s="15" t="s">
        <v>42</v>
      </c>
      <c r="H1362" s="15"/>
      <c r="I1362" s="16"/>
      <c r="J1362" s="15"/>
      <c r="K1362" s="17">
        <f>IF(AND(G1362&lt;&gt;"N",R1362="N/A"), IF(I1362&lt;4, 0, 0.25),IF(I1362=1, IF(J1362=1,0.25, 0.25), IF(I1362&lt;13, 0.25, IF(I1362&lt;26, 0.4, IF(I1362&lt;51, 0.6, 0.75)))))</f>
        <v>0.25</v>
      </c>
      <c r="L1362" s="16">
        <f>I1362-M1362</f>
        <v>0</v>
      </c>
      <c r="M1362" s="16">
        <f>ROUNDUP(I1362*K1362,0)</f>
        <v>0</v>
      </c>
      <c r="N1362" s="16">
        <f>M1362*J1362</f>
        <v>0</v>
      </c>
      <c r="O1362" s="16">
        <v>0</v>
      </c>
      <c r="P1362" s="16">
        <v>0</v>
      </c>
      <c r="Q1362" s="16">
        <f>N1362-O1362-P1362</f>
        <v>0</v>
      </c>
      <c r="R1362" s="15" t="s">
        <v>75</v>
      </c>
      <c r="S1362" s="15">
        <f>IF(R1362="N/A", J1362-($B$1-F1362), J1362-($B$1-R1362))</f>
        <v>0</v>
      </c>
      <c r="T1362" s="16" t="str">
        <f>IF($S1362&lt;1, "N/A", $M1362)</f>
        <v>N/A</v>
      </c>
      <c r="U1362" s="16" t="str">
        <f>IF($S1362&lt;2, "N/A", $M1362)</f>
        <v>N/A</v>
      </c>
      <c r="V1362" s="16" t="str">
        <f>IF($S1362&lt;3, "N/A", $M1362)</f>
        <v>N/A</v>
      </c>
      <c r="W1362" s="16" t="str">
        <f>IF($S1362&lt;4, "N/A", $M1362)</f>
        <v>N/A</v>
      </c>
      <c r="X1362" s="16" t="str">
        <f>IF($S1362&lt;5, "N/A", $M1362)</f>
        <v>N/A</v>
      </c>
      <c r="Y1362" s="15" t="str">
        <f>IF(SUM(T1362:X1362)&lt;&gt;Q1362, "CHECK", "OK")</f>
        <v>OK</v>
      </c>
      <c r="Z1362" s="15" t="str">
        <f>IF(F1362=$B$1, "No", IF(S1362=1, "Yes", "No"))</f>
        <v>No</v>
      </c>
      <c r="AA1362" s="18" t="str">
        <f>IF(C1362="DM", "N/A", IF(Z1362="No","N/A",VLOOKUP(B1362,'Extension List'!$A$3:$R$1972,18,FALSE)))</f>
        <v>N/A</v>
      </c>
      <c r="AB1362" s="15" t="str">
        <f>IF(C1362="DM", "N/A", IF(Z1362="No","N/A",VLOOKUP(B1362,'Extension List'!$A$3:$T$1972,20,FALSE)))</f>
        <v>N/A</v>
      </c>
      <c r="AC1362" s="15" t="str">
        <f>IF(AA1362="N/A", "N/A", 0)</f>
        <v>N/A</v>
      </c>
      <c r="AD1362" s="16" t="str">
        <f>IF(AE1362="N/A", "N/A", AA1362-AE1362)</f>
        <v>N/A</v>
      </c>
      <c r="AE1362" s="16" t="str">
        <f>IF(AA1362="N/A", "N/A", IF(AC1362&gt;0, IF(AA1362&lt;13, ROUNDUP(0.25*AA1362,0), IF(AA1362&lt;26, ROUNDUP(0.4*AA1362,0), IF(AA1362&lt;51, ROUNDUP(0.6*AA1362,0), ROUNDUP(0.75*AA1362,0)))), "N/A"))</f>
        <v>N/A</v>
      </c>
      <c r="AF1362" s="16" t="str">
        <f>IF(AD1362="N/A","N/A", (AE1362*AC1362)+Q1362)</f>
        <v>N/A</v>
      </c>
      <c r="AG1362" s="16" t="str">
        <f>IF($AF1362="N/A", "N/A", "TBC")</f>
        <v>N/A</v>
      </c>
      <c r="AH1362" s="16" t="str">
        <f>IF($AF1362="N/A", "N/A", "TBC")</f>
        <v>N/A</v>
      </c>
      <c r="AI1362" s="16" t="str">
        <f>IF($AF1362="N/A","N/A",IF(AC1362&gt;1,"TBC","N/A"))</f>
        <v>N/A</v>
      </c>
      <c r="AJ1362" s="16" t="str">
        <f>IF($AF1362="N/A","N/A",IF(AC1362&gt;2,"TBC","N/A"))</f>
        <v>N/A</v>
      </c>
      <c r="AK1362" s="16" t="str">
        <f>IF($AF1362="N/A","N/A",IF(AC1362&gt;3,"TBC","N/A"))</f>
        <v>N/A</v>
      </c>
      <c r="AL1362" s="16" t="str">
        <f>IF(AC1362="N/A","N/A",IF(AC1362&gt;0,IF(SUM(AG1362:AK1362)&lt;&gt;AF1362,"CHECK","OK"),"N/A"))</f>
        <v>N/A</v>
      </c>
      <c r="AM1362" s="16" t="e">
        <f>IF(AD1362="N/A", L1362+T1362, L1362+AG1362)</f>
        <v>#VALUE!</v>
      </c>
      <c r="AN1362" s="16" t="str">
        <f>IF(AD1362="N/A", IF(U1362="N/A", "N/A", L1362+U1362), AD1362+AH1362)</f>
        <v>N/A</v>
      </c>
      <c r="AO1362" s="16" t="str">
        <f>IF(AD1362="N/A", IF(V1362="N/A", "N/A", L1362+V1362), IF(AI1362="N/A", "N/A", AD1362+AI1362))</f>
        <v>N/A</v>
      </c>
      <c r="AP1362" s="16" t="str">
        <f>IF(AD1362="N/A", IF(W1362="N/A", "N/A", L1362+W1362), IF(AJ1362="N/A", "N/A", AD1362+AJ1362))</f>
        <v>N/A</v>
      </c>
      <c r="AQ1362" s="16" t="str">
        <f>IF(AD1362="N/A", IF(X1362="N/A", "N/A", L1362+X1362), IF(AK1362="N/A", "N/A", AD1362+AK1362))</f>
        <v>N/A</v>
      </c>
      <c r="AR1362" s="15" t="s">
        <v>40</v>
      </c>
      <c r="AS1362" s="15" t="s">
        <v>40</v>
      </c>
      <c r="AT1362" s="15" t="s">
        <v>40</v>
      </c>
      <c r="AU1362" s="15" t="s">
        <v>40</v>
      </c>
      <c r="AV1362" s="15" t="s">
        <v>40</v>
      </c>
      <c r="AW1362" s="15" t="s">
        <v>40</v>
      </c>
      <c r="AX1362" s="15" t="s">
        <v>40</v>
      </c>
      <c r="AY1362" s="15" t="s">
        <v>40</v>
      </c>
      <c r="AZ1362" s="15" t="s">
        <v>40</v>
      </c>
      <c r="BA1362" s="15" t="s">
        <v>40</v>
      </c>
      <c r="BB1362" s="15" t="s">
        <v>40</v>
      </c>
      <c r="BC1362" s="15" t="s">
        <v>40</v>
      </c>
      <c r="BD1362" s="15" t="s">
        <v>40</v>
      </c>
      <c r="BE1362" s="15" t="s">
        <v>40</v>
      </c>
      <c r="BF1362" s="15" t="s">
        <v>40</v>
      </c>
      <c r="BG1362" s="15" t="s">
        <v>40</v>
      </c>
      <c r="BH1362" s="15" t="s">
        <v>40</v>
      </c>
      <c r="BJ1362" s="16" t="e">
        <f>IF(AR1362="R", $CA1362, IF(OR(AR1362="P", AR1362="T", AR1362="N"), 0, IF($C1362="DM", $T1362, IF(OR(AR1362="Y", AR1362="IR"),$AM1362,IF(AR1362="C", IF($BI1362="Y", IF($AF1362="N/A", $Q1362, $AF1362), IF($AG1362="N/A", $T1362,$AG1362)))))))</f>
        <v>#VALUE!</v>
      </c>
      <c r="BK1362" s="16" t="e">
        <f>IF(AS1362="R", $CA1362, IF(OR(AS1362="P", AS1362="T", AS1362="N"), 0, IF($C1362="DM", $T1362, IF(OR(AS1362="Y", AS1362="IR"),$AM1362,IF(AS1362="C", IF($BI1362="Y", IF($AF1362="N/A", $Q1362, $AF1362), IF($AG1362="N/A", $T1362,$AG1362)))))))</f>
        <v>#VALUE!</v>
      </c>
      <c r="BL1362" s="16" t="e">
        <f>IF(AT1362="R", $CA1362, IF(OR(AT1362="P", AT1362="T", AT1362="N"), 0, IF($C1362="DM", $T1362, IF(OR(AT1362="Y", AT1362="IR"),$AM1362,IF(AT1362="C", IF($BI1362="Y", IF($AF1362="N/A", $Q1362, $AF1362), IF($AG1362="N/A", $T1362,$AG1362)))))))</f>
        <v>#VALUE!</v>
      </c>
      <c r="BM1362" s="16" t="e">
        <f>IF(AU1362="R", $CA1362, IF(OR(AU1362="P", AU1362="T", AU1362="N"), 0, IF($C1362="DM", $T1362, IF(OR(AU1362="Y", AU1362="IR"),$AM1362,IF(AU1362="C", IF($BI1362="Y", IF($AF1362="N/A", $Q1362, $AF1362), IF($AG1362="N/A", $T1362,$AG1362)))))))</f>
        <v>#VALUE!</v>
      </c>
      <c r="BN1362" s="16" t="e">
        <f>IF(AV1362="R", $CA1362, IF(OR(AV1362="P", AV1362="T", AV1362="N"), 0, IF($C1362="DM", $T1362, IF(OR(AV1362="Y", AV1362="IR"),$AM1362,IF(AV1362="C", IF($BI1362="Y", IF($AF1362="N/A", $Q1362, $AF1362), IF($AG1362="N/A", $T1362,$AG1362)))))))</f>
        <v>#VALUE!</v>
      </c>
      <c r="BO1362" s="16" t="e">
        <f>IF(AW1362="R", $CA1362, IF(OR(AW1362="P", AW1362="T", AW1362="N"), 0, IF($C1362="DM", $T1362, IF(OR(AW1362="Y", AW1362="IR"),$AM1362,IF(AW1362="C", IF($BI1362="Y", IF($AF1362="N/A", $Q1362, $AF1362), IF($AG1362="N/A", $T1362,$AG1362)))))))</f>
        <v>#VALUE!</v>
      </c>
      <c r="BP1362" s="16" t="e">
        <f>IF(AX1362="R", $CA1362, IF(OR(AX1362="P", AX1362="T", AX1362="N"), 0, IF($C1362="DM", $T1362, IF(OR(AX1362="Y", AX1362="IR"),$AM1362,IF(AX1362="C", IF($BI1362="Y", IF($AF1362="N/A", $Q1362, $AF1362), IF($AG1362="N/A", $T1362,$AG1362)))))))</f>
        <v>#VALUE!</v>
      </c>
      <c r="BQ1362" s="16" t="e">
        <f>IF(AY1362="R", $CA1362, IF(OR(AY1362="P", AY1362="T", AY1362="N"), 0, IF($C1362="DM", $T1362, IF(OR(AY1362="Y", AY1362="IR"),$AM1362,IF(AY1362="C", IF($BI1362="Y", IF($AF1362="N/A", $Q1362, $AF1362), IF($AG1362="N/A", $T1362,$AG1362)))))))</f>
        <v>#VALUE!</v>
      </c>
      <c r="BR1362" s="16" t="e">
        <f>IF(AZ1362="R", $CA1362, IF(OR(AZ1362="P", AZ1362="T", AZ1362="N"), 0, IF($C1362="DM", $T1362, IF(OR(AZ1362="Y", AZ1362="IR"),$AM1362,IF(AZ1362="C", IF($BI1362="Y", IF($AF1362="N/A", $Q1362, $AF1362), IF($AG1362="N/A", $T1362,$AG1362)))))))</f>
        <v>#VALUE!</v>
      </c>
      <c r="BS1362" s="16" t="e">
        <f>IF(BA1362="R", $CA1362, IF(OR(BA1362="P", BA1362="T", BA1362="N"), 0, IF($C1362="DM", $T1362, IF(OR(BA1362="Y", BA1362="IR"),$AM1362,IF(BA1362="C", IF($BI1362="Y", IF($AF1362="N/A", $Q1362, $AF1362), IF($AG1362="N/A", $T1362,$AG1362)))))))</f>
        <v>#VALUE!</v>
      </c>
      <c r="BT1362" s="16" t="e">
        <f>IF(BB1362="R", $CA1362, IF(OR(BB1362="P", BB1362="T", BB1362="N"), 0, IF($C1362="DM", $T1362, IF(OR(BB1362="Y", BB1362="IR"),$AM1362,IF(BB1362="C", IF($BI1362="Y", IF($BA1362="C", IF($AF1362="N/A", $Q1362, $AF1362), IF($AF1362="N/A", $T1362, $AM1362)), IF($AG1362="N/A", $T1362,$AG1362)))))))</f>
        <v>#VALUE!</v>
      </c>
      <c r="BU1362" s="16" t="e">
        <f>IF(BC1362="R", $CA1362, IF(OR(BC1362="P", BC1362="T", BC1362="N"), 0, IF($C1362="DM", $T1362, IF(OR(BC1362="Y", BC1362="IR"),$AM1362,IF(BC1362="C", IF($BI1362="Y", IF($BA1362="C", IF($AF1362="N/A", $Q1362, $AF1362), IF($AF1362="N/A", $T1362, $AM1362)), IF($AG1362="N/A", $T1362,$AG1362)))))))</f>
        <v>#VALUE!</v>
      </c>
      <c r="BV1362" s="16" t="e">
        <f>IF(BD1362="R", $CA1362, IF(OR(BD1362="P", BD1362="T", BD1362="N"), 0, IF($C1362="DM", $T1362, IF(OR(BD1362="Y", BD1362="IR"),$AM1362,IF(BD1362="C", IF($BI1362="Y", IF($BA1362="C", IF($AF1362="N/A", $Q1362, $AF1362), IF($AF1362="N/A", $T1362, $AM1362)), IF($AG1362="N/A", $T1362,$AG1362)))))))</f>
        <v>#VALUE!</v>
      </c>
      <c r="BW1362" s="16" t="e">
        <f>IF(BE1362="R", $CA1362, IF(OR(BE1362="P", BE1362="T", BE1362="N"), 0, IF($C1362="DM", $T1362, IF(OR(BE1362="Y", BE1362="IR"),$AM1362,IF(BE1362="C", IF($BI1362="Y", IF($BA1362="C", IF($AF1362="N/A", $Q1362, $AF1362), IF($AF1362="N/A", $T1362, $AM1362)), IF($AG1362="N/A", $T1362,$AG1362)))))))</f>
        <v>#VALUE!</v>
      </c>
      <c r="BX1362" s="16" t="e">
        <f>IF(BF1362="R", $CA1362, IF(OR(BF1362="P", BF1362="T", BF1362="N"), 0, IF($C1362="DM", $T1362, IF(OR(BF1362="Y", BF1362="IR"),$AM1362,IF(BF1362="C", IF($BI1362="Y", IF($BA1362="C", IF($AF1362="N/A", $Q1362, $AF1362), IF($AF1362="N/A", $T1362, $AM1362)), IF($AG1362="N/A", $T1362,$AG1362)))))))</f>
        <v>#VALUE!</v>
      </c>
      <c r="BY1362" s="16" t="e">
        <f>IF(BG1362="R", $CA1362, IF(OR(BG1362="P", BG1362="T", BG1362="N"), 0, IF($C1362="DM", $T1362, IF(OR(BG1362="Y", BG1362="IR"),$AM1362,IF(BG1362="C", IF($BI1362="Y", IF($BA1362="C", IF($AF1362="N/A", $Q1362, $AF1362), IF($AF1362="N/A", $T1362, $AM1362)), IF($AG1362="N/A", $T1362,$AG1362)))))))</f>
        <v>#VALUE!</v>
      </c>
      <c r="BZ1362" s="16" t="e">
        <f>IF(BH1362="R", $CA1362, IF(OR(BH1362="P", BH1362="T", BH1362="N"), 0, IF($C1362="DM", $T1362, IF(OR(BH1362="Y", BH1362="IR"),$AM1362,IF(BH1362="C", IF($BI1362="Y", IF($BA1362="C", IF($AF1362="N/A", $Q1362, $AF1362), IF($AF1362="N/A", $T1362, $AM1362)), IF($AG1362="N/A", $T1362,$AG1362)))))))</f>
        <v>#VALUE!</v>
      </c>
      <c r="CA1362" s="15" t="s">
        <v>75</v>
      </c>
      <c r="CB1362" s="16" t="e">
        <f>BZ1362</f>
        <v>#VALUE!</v>
      </c>
      <c r="CC1362" s="15" t="str">
        <f>IF(OR($BH1362="T", $BH1362="R"), 0, IF($BH1362="C", IF($BI1362="Y", IF($BA1362="C", 0, IF(AF1362="N/A", Q1362-T1362, AF1362-AG1362)), IF($AF1362="N/A", U1362, AH1362)), AN1362))</f>
        <v>N/A</v>
      </c>
      <c r="CD1362" s="15" t="str">
        <f>IF(OR($BH1362="T", $BH1362="R"), 0, IF($BH1362="C", IF($BI1362="Y", 0, IF($AF1362="N/A", V1362, AI1362)), AO1362))</f>
        <v>N/A</v>
      </c>
      <c r="CE1362" s="15" t="str">
        <f>IF(OR($BH1362="T", $BH1362="R"), 0, IF($BH1362="C", IF($BI1362="Y", 0, IF($AF1362="N/A", W1362, AJ1362)), AP1362))</f>
        <v>N/A</v>
      </c>
      <c r="CF1362" s="15" t="str">
        <f>IF(OR($BH1362="T", $BH1362="R"), 0, IF($BH1362="C", IF($BI1362="Y", 0, IF($AF1362="N/A", X1362, AK1362)), AQ1362))</f>
        <v>N/A</v>
      </c>
    </row>
    <row r="1363" spans="1:84" x14ac:dyDescent="0.25">
      <c r="A1363" s="14">
        <v>6340</v>
      </c>
      <c r="B1363" s="15"/>
      <c r="C1363" s="15"/>
      <c r="D1363" s="15"/>
      <c r="E1363" s="15" t="e">
        <f>VLOOKUP(B1363, 'Rookie Year'!$A$2:$B$55679,2,FALSE)</f>
        <v>#N/A</v>
      </c>
      <c r="F1363" s="15">
        <v>2024</v>
      </c>
      <c r="G1363" s="15" t="s">
        <v>42</v>
      </c>
      <c r="H1363" s="15"/>
      <c r="I1363" s="16"/>
      <c r="J1363" s="15"/>
      <c r="K1363" s="17">
        <f>IF(AND(G1363&lt;&gt;"N",R1363="N/A"), IF(I1363&lt;4, 0, 0.25),IF(I1363=1, IF(J1363=1,0.25, 0.25), IF(I1363&lt;13, 0.25, IF(I1363&lt;26, 0.4, IF(I1363&lt;51, 0.6, 0.75)))))</f>
        <v>0.25</v>
      </c>
      <c r="L1363" s="16">
        <f>I1363-M1363</f>
        <v>0</v>
      </c>
      <c r="M1363" s="16">
        <f>ROUNDUP(I1363*K1363,0)</f>
        <v>0</v>
      </c>
      <c r="N1363" s="16">
        <f>M1363*J1363</f>
        <v>0</v>
      </c>
      <c r="O1363" s="16">
        <v>0</v>
      </c>
      <c r="P1363" s="16">
        <v>0</v>
      </c>
      <c r="Q1363" s="16">
        <f>N1363-O1363-P1363</f>
        <v>0</v>
      </c>
      <c r="R1363" s="15" t="s">
        <v>75</v>
      </c>
      <c r="S1363" s="15">
        <f>IF(R1363="N/A", J1363-($B$1-F1363), J1363-($B$1-R1363))</f>
        <v>0</v>
      </c>
      <c r="T1363" s="16" t="str">
        <f>IF($S1363&lt;1, "N/A", $M1363)</f>
        <v>N/A</v>
      </c>
      <c r="U1363" s="16" t="str">
        <f>IF($S1363&lt;2, "N/A", $M1363)</f>
        <v>N/A</v>
      </c>
      <c r="V1363" s="16" t="str">
        <f>IF($S1363&lt;3, "N/A", $M1363)</f>
        <v>N/A</v>
      </c>
      <c r="W1363" s="16" t="str">
        <f>IF($S1363&lt;4, "N/A", $M1363)</f>
        <v>N/A</v>
      </c>
      <c r="X1363" s="16" t="str">
        <f>IF($S1363&lt;5, "N/A", $M1363)</f>
        <v>N/A</v>
      </c>
      <c r="Y1363" s="15" t="str">
        <f>IF(SUM(T1363:X1363)&lt;&gt;Q1363, "CHECK", "OK")</f>
        <v>OK</v>
      </c>
      <c r="Z1363" s="15" t="str">
        <f>IF(F1363=$B$1, "No", IF(S1363=1, "Yes", "No"))</f>
        <v>No</v>
      </c>
      <c r="AA1363" s="18" t="str">
        <f>IF(C1363="DM", "N/A", IF(Z1363="No","N/A",VLOOKUP(B1363,'Extension List'!$A$3:$R$1972,18,FALSE)))</f>
        <v>N/A</v>
      </c>
      <c r="AB1363" s="15" t="str">
        <f>IF(C1363="DM", "N/A", IF(Z1363="No","N/A",VLOOKUP(B1363,'Extension List'!$A$3:$T$1972,20,FALSE)))</f>
        <v>N/A</v>
      </c>
      <c r="AC1363" s="15" t="str">
        <f>IF(AA1363="N/A", "N/A", 0)</f>
        <v>N/A</v>
      </c>
      <c r="AD1363" s="16" t="str">
        <f>IF(AE1363="N/A", "N/A", AA1363-AE1363)</f>
        <v>N/A</v>
      </c>
      <c r="AE1363" s="16" t="str">
        <f>IF(AA1363="N/A", "N/A", IF(AC1363&gt;0, IF(AA1363&lt;13, ROUNDUP(0.25*AA1363,0), IF(AA1363&lt;26, ROUNDUP(0.4*AA1363,0), IF(AA1363&lt;51, ROUNDUP(0.6*AA1363,0), ROUNDUP(0.75*AA1363,0)))), "N/A"))</f>
        <v>N/A</v>
      </c>
      <c r="AF1363" s="16" t="str">
        <f>IF(AD1363="N/A","N/A", (AE1363*AC1363)+Q1363)</f>
        <v>N/A</v>
      </c>
      <c r="AG1363" s="16" t="str">
        <f>IF($AF1363="N/A", "N/A", "TBC")</f>
        <v>N/A</v>
      </c>
      <c r="AH1363" s="16" t="str">
        <f>IF($AF1363="N/A", "N/A", "TBC")</f>
        <v>N/A</v>
      </c>
      <c r="AI1363" s="16" t="str">
        <f>IF($AF1363="N/A","N/A",IF(AC1363&gt;1,"TBC","N/A"))</f>
        <v>N/A</v>
      </c>
      <c r="AJ1363" s="16" t="str">
        <f>IF($AF1363="N/A","N/A",IF(AC1363&gt;2,"TBC","N/A"))</f>
        <v>N/A</v>
      </c>
      <c r="AK1363" s="16" t="str">
        <f>IF($AF1363="N/A","N/A",IF(AC1363&gt;3,"TBC","N/A"))</f>
        <v>N/A</v>
      </c>
      <c r="AL1363" s="16" t="str">
        <f>IF(AC1363="N/A","N/A",IF(AC1363&gt;0,IF(SUM(AG1363:AK1363)&lt;&gt;AF1363,"CHECK","OK"),"N/A"))</f>
        <v>N/A</v>
      </c>
      <c r="AM1363" s="16" t="e">
        <f>IF(AD1363="N/A", L1363+T1363, L1363+AG1363)</f>
        <v>#VALUE!</v>
      </c>
      <c r="AN1363" s="16" t="str">
        <f>IF(AD1363="N/A", IF(U1363="N/A", "N/A", L1363+U1363), AD1363+AH1363)</f>
        <v>N/A</v>
      </c>
      <c r="AO1363" s="16" t="str">
        <f>IF(AD1363="N/A", IF(V1363="N/A", "N/A", L1363+V1363), IF(AI1363="N/A", "N/A", AD1363+AI1363))</f>
        <v>N/A</v>
      </c>
      <c r="AP1363" s="16" t="str">
        <f>IF(AD1363="N/A", IF(W1363="N/A", "N/A", L1363+W1363), IF(AJ1363="N/A", "N/A", AD1363+AJ1363))</f>
        <v>N/A</v>
      </c>
      <c r="AQ1363" s="16" t="str">
        <f>IF(AD1363="N/A", IF(X1363="N/A", "N/A", L1363+X1363), IF(AK1363="N/A", "N/A", AD1363+AK1363))</f>
        <v>N/A</v>
      </c>
      <c r="AR1363" s="15" t="s">
        <v>40</v>
      </c>
      <c r="AS1363" s="15" t="s">
        <v>40</v>
      </c>
      <c r="AT1363" s="15" t="s">
        <v>40</v>
      </c>
      <c r="AU1363" s="15" t="s">
        <v>40</v>
      </c>
      <c r="AV1363" s="15" t="s">
        <v>40</v>
      </c>
      <c r="AW1363" s="15" t="s">
        <v>40</v>
      </c>
      <c r="AX1363" s="15" t="s">
        <v>40</v>
      </c>
      <c r="AY1363" s="15" t="s">
        <v>40</v>
      </c>
      <c r="AZ1363" s="15" t="s">
        <v>40</v>
      </c>
      <c r="BA1363" s="15" t="s">
        <v>40</v>
      </c>
      <c r="BB1363" s="15" t="s">
        <v>40</v>
      </c>
      <c r="BC1363" s="15" t="s">
        <v>40</v>
      </c>
      <c r="BD1363" s="15" t="s">
        <v>40</v>
      </c>
      <c r="BE1363" s="15" t="s">
        <v>40</v>
      </c>
      <c r="BF1363" s="15" t="s">
        <v>40</v>
      </c>
      <c r="BG1363" s="15" t="s">
        <v>40</v>
      </c>
      <c r="BH1363" s="15" t="s">
        <v>40</v>
      </c>
      <c r="BJ1363" s="16" t="e">
        <f>IF(AR1363="R", $CA1363, IF(OR(AR1363="P", AR1363="T", AR1363="N"), 0, IF($C1363="DM", $T1363, IF(OR(AR1363="Y", AR1363="IR"),$AM1363,IF(AR1363="C", IF($BI1363="Y", IF($AF1363="N/A", $Q1363, $AF1363), IF($AG1363="N/A", $T1363,$AG1363)))))))</f>
        <v>#VALUE!</v>
      </c>
      <c r="BK1363" s="16" t="e">
        <f>IF(AS1363="R", $CA1363, IF(OR(AS1363="P", AS1363="T", AS1363="N"), 0, IF($C1363="DM", $T1363, IF(OR(AS1363="Y", AS1363="IR"),$AM1363,IF(AS1363="C", IF($BI1363="Y", IF($AF1363="N/A", $Q1363, $AF1363), IF($AG1363="N/A", $T1363,$AG1363)))))))</f>
        <v>#VALUE!</v>
      </c>
      <c r="BL1363" s="16" t="e">
        <f>IF(AT1363="R", $CA1363, IF(OR(AT1363="P", AT1363="T", AT1363="N"), 0, IF($C1363="DM", $T1363, IF(OR(AT1363="Y", AT1363="IR"),$AM1363,IF(AT1363="C", IF($BI1363="Y", IF($AF1363="N/A", $Q1363, $AF1363), IF($AG1363="N/A", $T1363,$AG1363)))))))</f>
        <v>#VALUE!</v>
      </c>
      <c r="BM1363" s="16" t="e">
        <f>IF(AU1363="R", $CA1363, IF(OR(AU1363="P", AU1363="T", AU1363="N"), 0, IF($C1363="DM", $T1363, IF(OR(AU1363="Y", AU1363="IR"),$AM1363,IF(AU1363="C", IF($BI1363="Y", IF($AF1363="N/A", $Q1363, $AF1363), IF($AG1363="N/A", $T1363,$AG1363)))))))</f>
        <v>#VALUE!</v>
      </c>
      <c r="BN1363" s="16" t="e">
        <f>IF(AV1363="R", $CA1363, IF(OR(AV1363="P", AV1363="T", AV1363="N"), 0, IF($C1363="DM", $T1363, IF(OR(AV1363="Y", AV1363="IR"),$AM1363,IF(AV1363="C", IF($BI1363="Y", IF($AF1363="N/A", $Q1363, $AF1363), IF($AG1363="N/A", $T1363,$AG1363)))))))</f>
        <v>#VALUE!</v>
      </c>
      <c r="BO1363" s="16" t="e">
        <f>IF(AW1363="R", $CA1363, IF(OR(AW1363="P", AW1363="T", AW1363="N"), 0, IF($C1363="DM", $T1363, IF(OR(AW1363="Y", AW1363="IR"),$AM1363,IF(AW1363="C", IF($BI1363="Y", IF($AF1363="N/A", $Q1363, $AF1363), IF($AG1363="N/A", $T1363,$AG1363)))))))</f>
        <v>#VALUE!</v>
      </c>
      <c r="BP1363" s="16" t="e">
        <f>IF(AX1363="R", $CA1363, IF(OR(AX1363="P", AX1363="T", AX1363="N"), 0, IF($C1363="DM", $T1363, IF(OR(AX1363="Y", AX1363="IR"),$AM1363,IF(AX1363="C", IF($BI1363="Y", IF($AF1363="N/A", $Q1363, $AF1363), IF($AG1363="N/A", $T1363,$AG1363)))))))</f>
        <v>#VALUE!</v>
      </c>
      <c r="BQ1363" s="16" t="e">
        <f>IF(AY1363="R", $CA1363, IF(OR(AY1363="P", AY1363="T", AY1363="N"), 0, IF($C1363="DM", $T1363, IF(OR(AY1363="Y", AY1363="IR"),$AM1363,IF(AY1363="C", IF($BI1363="Y", IF($AF1363="N/A", $Q1363, $AF1363), IF($AG1363="N/A", $T1363,$AG1363)))))))</f>
        <v>#VALUE!</v>
      </c>
      <c r="BR1363" s="16" t="e">
        <f>IF(AZ1363="R", $CA1363, IF(OR(AZ1363="P", AZ1363="T", AZ1363="N"), 0, IF($C1363="DM", $T1363, IF(OR(AZ1363="Y", AZ1363="IR"),$AM1363,IF(AZ1363="C", IF($BI1363="Y", IF($AF1363="N/A", $Q1363, $AF1363), IF($AG1363="N/A", $T1363,$AG1363)))))))</f>
        <v>#VALUE!</v>
      </c>
      <c r="BS1363" s="16" t="e">
        <f>IF(BA1363="R", $CA1363, IF(OR(BA1363="P", BA1363="T", BA1363="N"), 0, IF($C1363="DM", $T1363, IF(OR(BA1363="Y", BA1363="IR"),$AM1363,IF(BA1363="C", IF($BI1363="Y", IF($AF1363="N/A", $Q1363, $AF1363), IF($AG1363="N/A", $T1363,$AG1363)))))))</f>
        <v>#VALUE!</v>
      </c>
      <c r="BT1363" s="16" t="e">
        <f>IF(BB1363="R", $CA1363, IF(OR(BB1363="P", BB1363="T", BB1363="N"), 0, IF($C1363="DM", $T1363, IF(OR(BB1363="Y", BB1363="IR"),$AM1363,IF(BB1363="C", IF($BI1363="Y", IF($BA1363="C", IF($AF1363="N/A", $Q1363, $AF1363), IF($AF1363="N/A", $T1363, $AM1363)), IF($AG1363="N/A", $T1363,$AG1363)))))))</f>
        <v>#VALUE!</v>
      </c>
      <c r="BU1363" s="16" t="e">
        <f>IF(BC1363="R", $CA1363, IF(OR(BC1363="P", BC1363="T", BC1363="N"), 0, IF($C1363="DM", $T1363, IF(OR(BC1363="Y", BC1363="IR"),$AM1363,IF(BC1363="C", IF($BI1363="Y", IF($BA1363="C", IF($AF1363="N/A", $Q1363, $AF1363), IF($AF1363="N/A", $T1363, $AM1363)), IF($AG1363="N/A", $T1363,$AG1363)))))))</f>
        <v>#VALUE!</v>
      </c>
      <c r="BV1363" s="16" t="e">
        <f>IF(BD1363="R", $CA1363, IF(OR(BD1363="P", BD1363="T", BD1363="N"), 0, IF($C1363="DM", $T1363, IF(OR(BD1363="Y", BD1363="IR"),$AM1363,IF(BD1363="C", IF($BI1363="Y", IF($BA1363="C", IF($AF1363="N/A", $Q1363, $AF1363), IF($AF1363="N/A", $T1363, $AM1363)), IF($AG1363="N/A", $T1363,$AG1363)))))))</f>
        <v>#VALUE!</v>
      </c>
      <c r="BW1363" s="16" t="e">
        <f>IF(BE1363="R", $CA1363, IF(OR(BE1363="P", BE1363="T", BE1363="N"), 0, IF($C1363="DM", $T1363, IF(OR(BE1363="Y", BE1363="IR"),$AM1363,IF(BE1363="C", IF($BI1363="Y", IF($BA1363="C", IF($AF1363="N/A", $Q1363, $AF1363), IF($AF1363="N/A", $T1363, $AM1363)), IF($AG1363="N/A", $T1363,$AG1363)))))))</f>
        <v>#VALUE!</v>
      </c>
      <c r="BX1363" s="16" t="e">
        <f>IF(BF1363="R", $CA1363, IF(OR(BF1363="P", BF1363="T", BF1363="N"), 0, IF($C1363="DM", $T1363, IF(OR(BF1363="Y", BF1363="IR"),$AM1363,IF(BF1363="C", IF($BI1363="Y", IF($BA1363="C", IF($AF1363="N/A", $Q1363, $AF1363), IF($AF1363="N/A", $T1363, $AM1363)), IF($AG1363="N/A", $T1363,$AG1363)))))))</f>
        <v>#VALUE!</v>
      </c>
      <c r="BY1363" s="16" t="e">
        <f>IF(BG1363="R", $CA1363, IF(OR(BG1363="P", BG1363="T", BG1363="N"), 0, IF($C1363="DM", $T1363, IF(OR(BG1363="Y", BG1363="IR"),$AM1363,IF(BG1363="C", IF($BI1363="Y", IF($BA1363="C", IF($AF1363="N/A", $Q1363, $AF1363), IF($AF1363="N/A", $T1363, $AM1363)), IF($AG1363="N/A", $T1363,$AG1363)))))))</f>
        <v>#VALUE!</v>
      </c>
      <c r="BZ1363" s="16" t="e">
        <f>IF(BH1363="R", $CA1363, IF(OR(BH1363="P", BH1363="T", BH1363="N"), 0, IF($C1363="DM", $T1363, IF(OR(BH1363="Y", BH1363="IR"),$AM1363,IF(BH1363="C", IF($BI1363="Y", IF($BA1363="C", IF($AF1363="N/A", $Q1363, $AF1363), IF($AF1363="N/A", $T1363, $AM1363)), IF($AG1363="N/A", $T1363,$AG1363)))))))</f>
        <v>#VALUE!</v>
      </c>
      <c r="CA1363" s="15" t="s">
        <v>75</v>
      </c>
      <c r="CB1363" s="16" t="e">
        <f>BZ1363</f>
        <v>#VALUE!</v>
      </c>
      <c r="CC1363" s="15" t="str">
        <f>IF(OR($BH1363="T", $BH1363="R"), 0, IF($BH1363="C", IF($BI1363="Y", IF($BA1363="C", 0, IF(AF1363="N/A", Q1363-T1363, AF1363-AG1363)), IF($AF1363="N/A", U1363, AH1363)), AN1363))</f>
        <v>N/A</v>
      </c>
      <c r="CD1363" s="15" t="str">
        <f>IF(OR($BH1363="T", $BH1363="R"), 0, IF($BH1363="C", IF($BI1363="Y", 0, IF($AF1363="N/A", V1363, AI1363)), AO1363))</f>
        <v>N/A</v>
      </c>
      <c r="CE1363" s="15" t="str">
        <f>IF(OR($BH1363="T", $BH1363="R"), 0, IF($BH1363="C", IF($BI1363="Y", 0, IF($AF1363="N/A", W1363, AJ1363)), AP1363))</f>
        <v>N/A</v>
      </c>
      <c r="CF1363" s="15" t="str">
        <f>IF(OR($BH1363="T", $BH1363="R"), 0, IF($BH1363="C", IF($BI1363="Y", 0, IF($AF1363="N/A", X1363, AK1363)), AQ1363))</f>
        <v>N/A</v>
      </c>
    </row>
    <row r="1364" spans="1:84" x14ac:dyDescent="0.25">
      <c r="A1364" s="14">
        <v>6341</v>
      </c>
      <c r="B1364" s="15"/>
      <c r="C1364" s="15"/>
      <c r="D1364" s="15"/>
      <c r="E1364" s="15" t="e">
        <f>VLOOKUP(B1364, 'Rookie Year'!$A$2:$B$55679,2,FALSE)</f>
        <v>#N/A</v>
      </c>
      <c r="F1364" s="15">
        <v>2024</v>
      </c>
      <c r="G1364" s="15" t="s">
        <v>42</v>
      </c>
      <c r="H1364" s="15"/>
      <c r="I1364" s="16"/>
      <c r="J1364" s="15"/>
      <c r="K1364" s="17">
        <f>IF(AND(G1364&lt;&gt;"N",R1364="N/A"), IF(I1364&lt;4, 0, 0.25),IF(I1364=1, IF(J1364=1,0.25, 0.25), IF(I1364&lt;13, 0.25, IF(I1364&lt;26, 0.4, IF(I1364&lt;51, 0.6, 0.75)))))</f>
        <v>0.25</v>
      </c>
      <c r="L1364" s="16">
        <f>I1364-M1364</f>
        <v>0</v>
      </c>
      <c r="M1364" s="16">
        <f>ROUNDUP(I1364*K1364,0)</f>
        <v>0</v>
      </c>
      <c r="N1364" s="16">
        <f>M1364*J1364</f>
        <v>0</v>
      </c>
      <c r="O1364" s="16">
        <v>0</v>
      </c>
      <c r="P1364" s="16">
        <v>0</v>
      </c>
      <c r="Q1364" s="16">
        <f>N1364-O1364-P1364</f>
        <v>0</v>
      </c>
      <c r="R1364" s="15" t="s">
        <v>75</v>
      </c>
      <c r="S1364" s="15">
        <f>IF(R1364="N/A", J1364-($B$1-F1364), J1364-($B$1-R1364))</f>
        <v>0</v>
      </c>
      <c r="T1364" s="16" t="str">
        <f>IF($S1364&lt;1, "N/A", $M1364)</f>
        <v>N/A</v>
      </c>
      <c r="U1364" s="16" t="str">
        <f>IF($S1364&lt;2, "N/A", $M1364)</f>
        <v>N/A</v>
      </c>
      <c r="V1364" s="16" t="str">
        <f>IF($S1364&lt;3, "N/A", $M1364)</f>
        <v>N/A</v>
      </c>
      <c r="W1364" s="16" t="str">
        <f>IF($S1364&lt;4, "N/A", $M1364)</f>
        <v>N/A</v>
      </c>
      <c r="X1364" s="16" t="str">
        <f>IF($S1364&lt;5, "N/A", $M1364)</f>
        <v>N/A</v>
      </c>
      <c r="Y1364" s="15" t="str">
        <f>IF(SUM(T1364:X1364)&lt;&gt;Q1364, "CHECK", "OK")</f>
        <v>OK</v>
      </c>
      <c r="Z1364" s="15" t="str">
        <f>IF(F1364=$B$1, "No", IF(S1364=1, "Yes", "No"))</f>
        <v>No</v>
      </c>
      <c r="AA1364" s="18" t="str">
        <f>IF(C1364="DM", "N/A", IF(Z1364="No","N/A",VLOOKUP(B1364,'Extension List'!$A$3:$R$1972,18,FALSE)))</f>
        <v>N/A</v>
      </c>
      <c r="AB1364" s="15" t="str">
        <f>IF(C1364="DM", "N/A", IF(Z1364="No","N/A",VLOOKUP(B1364,'Extension List'!$A$3:$T$1972,20,FALSE)))</f>
        <v>N/A</v>
      </c>
      <c r="AC1364" s="15" t="str">
        <f>IF(AA1364="N/A", "N/A", 0)</f>
        <v>N/A</v>
      </c>
      <c r="AD1364" s="16" t="str">
        <f>IF(AE1364="N/A", "N/A", AA1364-AE1364)</f>
        <v>N/A</v>
      </c>
      <c r="AE1364" s="16" t="str">
        <f>IF(AA1364="N/A", "N/A", IF(AC1364&gt;0, IF(AA1364&lt;13, ROUNDUP(0.25*AA1364,0), IF(AA1364&lt;26, ROUNDUP(0.4*AA1364,0), IF(AA1364&lt;51, ROUNDUP(0.6*AA1364,0), ROUNDUP(0.75*AA1364,0)))), "N/A"))</f>
        <v>N/A</v>
      </c>
      <c r="AF1364" s="16" t="str">
        <f>IF(AD1364="N/A","N/A", (AE1364*AC1364)+Q1364)</f>
        <v>N/A</v>
      </c>
      <c r="AG1364" s="16" t="str">
        <f>IF($AF1364="N/A", "N/A", "TBC")</f>
        <v>N/A</v>
      </c>
      <c r="AH1364" s="16" t="str">
        <f>IF($AF1364="N/A", "N/A", "TBC")</f>
        <v>N/A</v>
      </c>
      <c r="AI1364" s="16" t="str">
        <f>IF($AF1364="N/A","N/A",IF(AC1364&gt;1,"TBC","N/A"))</f>
        <v>N/A</v>
      </c>
      <c r="AJ1364" s="16" t="str">
        <f>IF($AF1364="N/A","N/A",IF(AC1364&gt;2,"TBC","N/A"))</f>
        <v>N/A</v>
      </c>
      <c r="AK1364" s="16" t="str">
        <f>IF($AF1364="N/A","N/A",IF(AC1364&gt;3,"TBC","N/A"))</f>
        <v>N/A</v>
      </c>
      <c r="AL1364" s="16" t="str">
        <f>IF(AC1364="N/A","N/A",IF(AC1364&gt;0,IF(SUM(AG1364:AK1364)&lt;&gt;AF1364,"CHECK","OK"),"N/A"))</f>
        <v>N/A</v>
      </c>
      <c r="AM1364" s="16" t="e">
        <f>IF(AD1364="N/A", L1364+T1364, L1364+AG1364)</f>
        <v>#VALUE!</v>
      </c>
      <c r="AN1364" s="16" t="str">
        <f>IF(AD1364="N/A", IF(U1364="N/A", "N/A", L1364+U1364), AD1364+AH1364)</f>
        <v>N/A</v>
      </c>
      <c r="AO1364" s="16" t="str">
        <f>IF(AD1364="N/A", IF(V1364="N/A", "N/A", L1364+V1364), IF(AI1364="N/A", "N/A", AD1364+AI1364))</f>
        <v>N/A</v>
      </c>
      <c r="AP1364" s="16" t="str">
        <f>IF(AD1364="N/A", IF(W1364="N/A", "N/A", L1364+W1364), IF(AJ1364="N/A", "N/A", AD1364+AJ1364))</f>
        <v>N/A</v>
      </c>
      <c r="AQ1364" s="16" t="str">
        <f>IF(AD1364="N/A", IF(X1364="N/A", "N/A", L1364+X1364), IF(AK1364="N/A", "N/A", AD1364+AK1364))</f>
        <v>N/A</v>
      </c>
      <c r="AR1364" s="15" t="s">
        <v>40</v>
      </c>
      <c r="AS1364" s="15" t="s">
        <v>40</v>
      </c>
      <c r="AT1364" s="15" t="s">
        <v>40</v>
      </c>
      <c r="AU1364" s="15" t="s">
        <v>40</v>
      </c>
      <c r="AV1364" s="15" t="s">
        <v>40</v>
      </c>
      <c r="AW1364" s="15" t="s">
        <v>40</v>
      </c>
      <c r="AX1364" s="15" t="s">
        <v>40</v>
      </c>
      <c r="AY1364" s="15" t="s">
        <v>40</v>
      </c>
      <c r="AZ1364" s="15" t="s">
        <v>40</v>
      </c>
      <c r="BA1364" s="15" t="s">
        <v>40</v>
      </c>
      <c r="BB1364" s="15" t="s">
        <v>40</v>
      </c>
      <c r="BC1364" s="15" t="s">
        <v>40</v>
      </c>
      <c r="BD1364" s="15" t="s">
        <v>40</v>
      </c>
      <c r="BE1364" s="15" t="s">
        <v>40</v>
      </c>
      <c r="BF1364" s="15" t="s">
        <v>40</v>
      </c>
      <c r="BG1364" s="15" t="s">
        <v>40</v>
      </c>
      <c r="BH1364" s="15" t="s">
        <v>40</v>
      </c>
      <c r="BJ1364" s="16" t="e">
        <f>IF(AR1364="R", $CA1364, IF(OR(AR1364="P", AR1364="T", AR1364="N"), 0, IF($C1364="DM", $T1364, IF(OR(AR1364="Y", AR1364="IR"),$AM1364,IF(AR1364="C", IF($BI1364="Y", IF($AF1364="N/A", $Q1364, $AF1364), IF($AG1364="N/A", $T1364,$AG1364)))))))</f>
        <v>#VALUE!</v>
      </c>
      <c r="BK1364" s="16" t="e">
        <f>IF(AS1364="R", $CA1364, IF(OR(AS1364="P", AS1364="T", AS1364="N"), 0, IF($C1364="DM", $T1364, IF(OR(AS1364="Y", AS1364="IR"),$AM1364,IF(AS1364="C", IF($BI1364="Y", IF($AF1364="N/A", $Q1364, $AF1364), IF($AG1364="N/A", $T1364,$AG1364)))))))</f>
        <v>#VALUE!</v>
      </c>
      <c r="BL1364" s="16" t="e">
        <f>IF(AT1364="R", $CA1364, IF(OR(AT1364="P", AT1364="T", AT1364="N"), 0, IF($C1364="DM", $T1364, IF(OR(AT1364="Y", AT1364="IR"),$AM1364,IF(AT1364="C", IF($BI1364="Y", IF($AF1364="N/A", $Q1364, $AF1364), IF($AG1364="N/A", $T1364,$AG1364)))))))</f>
        <v>#VALUE!</v>
      </c>
      <c r="BM1364" s="16" t="e">
        <f>IF(AU1364="R", $CA1364, IF(OR(AU1364="P", AU1364="T", AU1364="N"), 0, IF($C1364="DM", $T1364, IF(OR(AU1364="Y", AU1364="IR"),$AM1364,IF(AU1364="C", IF($BI1364="Y", IF($AF1364="N/A", $Q1364, $AF1364), IF($AG1364="N/A", $T1364,$AG1364)))))))</f>
        <v>#VALUE!</v>
      </c>
      <c r="BN1364" s="16" t="e">
        <f>IF(AV1364="R", $CA1364, IF(OR(AV1364="P", AV1364="T", AV1364="N"), 0, IF($C1364="DM", $T1364, IF(OR(AV1364="Y", AV1364="IR"),$AM1364,IF(AV1364="C", IF($BI1364="Y", IF($AF1364="N/A", $Q1364, $AF1364), IF($AG1364="N/A", $T1364,$AG1364)))))))</f>
        <v>#VALUE!</v>
      </c>
      <c r="BO1364" s="16" t="e">
        <f>IF(AW1364="R", $CA1364, IF(OR(AW1364="P", AW1364="T", AW1364="N"), 0, IF($C1364="DM", $T1364, IF(OR(AW1364="Y", AW1364="IR"),$AM1364,IF(AW1364="C", IF($BI1364="Y", IF($AF1364="N/A", $Q1364, $AF1364), IF($AG1364="N/A", $T1364,$AG1364)))))))</f>
        <v>#VALUE!</v>
      </c>
      <c r="BP1364" s="16" t="e">
        <f>IF(AX1364="R", $CA1364, IF(OR(AX1364="P", AX1364="T", AX1364="N"), 0, IF($C1364="DM", $T1364, IF(OR(AX1364="Y", AX1364="IR"),$AM1364,IF(AX1364="C", IF($BI1364="Y", IF($AF1364="N/A", $Q1364, $AF1364), IF($AG1364="N/A", $T1364,$AG1364)))))))</f>
        <v>#VALUE!</v>
      </c>
      <c r="BQ1364" s="16" t="e">
        <f>IF(AY1364="R", $CA1364, IF(OR(AY1364="P", AY1364="T", AY1364="N"), 0, IF($C1364="DM", $T1364, IF(OR(AY1364="Y", AY1364="IR"),$AM1364,IF(AY1364="C", IF($BI1364="Y", IF($AF1364="N/A", $Q1364, $AF1364), IF($AG1364="N/A", $T1364,$AG1364)))))))</f>
        <v>#VALUE!</v>
      </c>
      <c r="BR1364" s="16" t="e">
        <f>IF(AZ1364="R", $CA1364, IF(OR(AZ1364="P", AZ1364="T", AZ1364="N"), 0, IF($C1364="DM", $T1364, IF(OR(AZ1364="Y", AZ1364="IR"),$AM1364,IF(AZ1364="C", IF($BI1364="Y", IF($AF1364="N/A", $Q1364, $AF1364), IF($AG1364="N/A", $T1364,$AG1364)))))))</f>
        <v>#VALUE!</v>
      </c>
      <c r="BS1364" s="16" t="e">
        <f>IF(BA1364="R", $CA1364, IF(OR(BA1364="P", BA1364="T", BA1364="N"), 0, IF($C1364="DM", $T1364, IF(OR(BA1364="Y", BA1364="IR"),$AM1364,IF(BA1364="C", IF($BI1364="Y", IF($AF1364="N/A", $Q1364, $AF1364), IF($AG1364="N/A", $T1364,$AG1364)))))))</f>
        <v>#VALUE!</v>
      </c>
      <c r="BT1364" s="16" t="e">
        <f>IF(BB1364="R", $CA1364, IF(OR(BB1364="P", BB1364="T", BB1364="N"), 0, IF($C1364="DM", $T1364, IF(OR(BB1364="Y", BB1364="IR"),$AM1364,IF(BB1364="C", IF($BI1364="Y", IF($BA1364="C", IF($AF1364="N/A", $Q1364, $AF1364), IF($AF1364="N/A", $T1364, $AM1364)), IF($AG1364="N/A", $T1364,$AG1364)))))))</f>
        <v>#VALUE!</v>
      </c>
      <c r="BU1364" s="16" t="e">
        <f>IF(BC1364="R", $CA1364, IF(OR(BC1364="P", BC1364="T", BC1364="N"), 0, IF($C1364="DM", $T1364, IF(OR(BC1364="Y", BC1364="IR"),$AM1364,IF(BC1364="C", IF($BI1364="Y", IF($BA1364="C", IF($AF1364="N/A", $Q1364, $AF1364), IF($AF1364="N/A", $T1364, $AM1364)), IF($AG1364="N/A", $T1364,$AG1364)))))))</f>
        <v>#VALUE!</v>
      </c>
      <c r="BV1364" s="16" t="e">
        <f>IF(BD1364="R", $CA1364, IF(OR(BD1364="P", BD1364="T", BD1364="N"), 0, IF($C1364="DM", $T1364, IF(OR(BD1364="Y", BD1364="IR"),$AM1364,IF(BD1364="C", IF($BI1364="Y", IF($BA1364="C", IF($AF1364="N/A", $Q1364, $AF1364), IF($AF1364="N/A", $T1364, $AM1364)), IF($AG1364="N/A", $T1364,$AG1364)))))))</f>
        <v>#VALUE!</v>
      </c>
      <c r="BW1364" s="16" t="e">
        <f>IF(BE1364="R", $CA1364, IF(OR(BE1364="P", BE1364="T", BE1364="N"), 0, IF($C1364="DM", $T1364, IF(OR(BE1364="Y", BE1364="IR"),$AM1364,IF(BE1364="C", IF($BI1364="Y", IF($BA1364="C", IF($AF1364="N/A", $Q1364, $AF1364), IF($AF1364="N/A", $T1364, $AM1364)), IF($AG1364="N/A", $T1364,$AG1364)))))))</f>
        <v>#VALUE!</v>
      </c>
      <c r="BX1364" s="16" t="e">
        <f>IF(BF1364="R", $CA1364, IF(OR(BF1364="P", BF1364="T", BF1364="N"), 0, IF($C1364="DM", $T1364, IF(OR(BF1364="Y", BF1364="IR"),$AM1364,IF(BF1364="C", IF($BI1364="Y", IF($BA1364="C", IF($AF1364="N/A", $Q1364, $AF1364), IF($AF1364="N/A", $T1364, $AM1364)), IF($AG1364="N/A", $T1364,$AG1364)))))))</f>
        <v>#VALUE!</v>
      </c>
      <c r="BY1364" s="16" t="e">
        <f>IF(BG1364="R", $CA1364, IF(OR(BG1364="P", BG1364="T", BG1364="N"), 0, IF($C1364="DM", $T1364, IF(OR(BG1364="Y", BG1364="IR"),$AM1364,IF(BG1364="C", IF($BI1364="Y", IF($BA1364="C", IF($AF1364="N/A", $Q1364, $AF1364), IF($AF1364="N/A", $T1364, $AM1364)), IF($AG1364="N/A", $T1364,$AG1364)))))))</f>
        <v>#VALUE!</v>
      </c>
      <c r="BZ1364" s="16" t="e">
        <f>IF(BH1364="R", $CA1364, IF(OR(BH1364="P", BH1364="T", BH1364="N"), 0, IF($C1364="DM", $T1364, IF(OR(BH1364="Y", BH1364="IR"),$AM1364,IF(BH1364="C", IF($BI1364="Y", IF($BA1364="C", IF($AF1364="N/A", $Q1364, $AF1364), IF($AF1364="N/A", $T1364, $AM1364)), IF($AG1364="N/A", $T1364,$AG1364)))))))</f>
        <v>#VALUE!</v>
      </c>
      <c r="CA1364" s="15" t="s">
        <v>75</v>
      </c>
      <c r="CB1364" s="16" t="e">
        <f>BZ1364</f>
        <v>#VALUE!</v>
      </c>
      <c r="CC1364" s="15" t="str">
        <f>IF(OR($BH1364="T", $BH1364="R"), 0, IF($BH1364="C", IF($BI1364="Y", IF($BA1364="C", 0, IF(AF1364="N/A", Q1364-T1364, AF1364-AG1364)), IF($AF1364="N/A", U1364, AH1364)), AN1364))</f>
        <v>N/A</v>
      </c>
      <c r="CD1364" s="15" t="str">
        <f>IF(OR($BH1364="T", $BH1364="R"), 0, IF($BH1364="C", IF($BI1364="Y", 0, IF($AF1364="N/A", V1364, AI1364)), AO1364))</f>
        <v>N/A</v>
      </c>
      <c r="CE1364" s="15" t="str">
        <f>IF(OR($BH1364="T", $BH1364="R"), 0, IF($BH1364="C", IF($BI1364="Y", 0, IF($AF1364="N/A", W1364, AJ1364)), AP1364))</f>
        <v>N/A</v>
      </c>
      <c r="CF1364" s="15" t="str">
        <f>IF(OR($BH1364="T", $BH1364="R"), 0, IF($BH1364="C", IF($BI1364="Y", 0, IF($AF1364="N/A", X1364, AK1364)), AQ1364))</f>
        <v>N/A</v>
      </c>
    </row>
    <row r="1365" spans="1:84" x14ac:dyDescent="0.25">
      <c r="A1365" s="14">
        <v>6342</v>
      </c>
      <c r="B1365" s="15"/>
      <c r="C1365" s="15"/>
      <c r="D1365" s="15"/>
      <c r="E1365" s="15" t="e">
        <f>VLOOKUP(B1365, 'Rookie Year'!$A$2:$B$55679,2,FALSE)</f>
        <v>#N/A</v>
      </c>
      <c r="F1365" s="15">
        <v>2024</v>
      </c>
      <c r="G1365" s="15" t="s">
        <v>42</v>
      </c>
      <c r="H1365" s="15"/>
      <c r="I1365" s="16"/>
      <c r="J1365" s="15"/>
      <c r="K1365" s="17">
        <f>IF(AND(G1365&lt;&gt;"N",R1365="N/A"), IF(I1365&lt;4, 0, 0.25),IF(I1365=1, IF(J1365=1,0.25, 0.25), IF(I1365&lt;13, 0.25, IF(I1365&lt;26, 0.4, IF(I1365&lt;51, 0.6, 0.75)))))</f>
        <v>0.25</v>
      </c>
      <c r="L1365" s="16">
        <f>I1365-M1365</f>
        <v>0</v>
      </c>
      <c r="M1365" s="16">
        <f>ROUNDUP(I1365*K1365,0)</f>
        <v>0</v>
      </c>
      <c r="N1365" s="16">
        <f>M1365*J1365</f>
        <v>0</v>
      </c>
      <c r="O1365" s="16">
        <v>0</v>
      </c>
      <c r="P1365" s="16">
        <v>0</v>
      </c>
      <c r="Q1365" s="16">
        <f>N1365-O1365-P1365</f>
        <v>0</v>
      </c>
      <c r="R1365" s="15" t="s">
        <v>75</v>
      </c>
      <c r="S1365" s="15">
        <f>IF(R1365="N/A", J1365-($B$1-F1365), J1365-($B$1-R1365))</f>
        <v>0</v>
      </c>
      <c r="T1365" s="16" t="str">
        <f>IF($S1365&lt;1, "N/A", $M1365)</f>
        <v>N/A</v>
      </c>
      <c r="U1365" s="16" t="str">
        <f>IF($S1365&lt;2, "N/A", $M1365)</f>
        <v>N/A</v>
      </c>
      <c r="V1365" s="16" t="str">
        <f>IF($S1365&lt;3, "N/A", $M1365)</f>
        <v>N/A</v>
      </c>
      <c r="W1365" s="16" t="str">
        <f>IF($S1365&lt;4, "N/A", $M1365)</f>
        <v>N/A</v>
      </c>
      <c r="X1365" s="16" t="str">
        <f>IF($S1365&lt;5, "N/A", $M1365)</f>
        <v>N/A</v>
      </c>
      <c r="Y1365" s="15" t="str">
        <f>IF(SUM(T1365:X1365)&lt;&gt;Q1365, "CHECK", "OK")</f>
        <v>OK</v>
      </c>
      <c r="Z1365" s="15" t="str">
        <f>IF(F1365=$B$1, "No", IF(S1365=1, "Yes", "No"))</f>
        <v>No</v>
      </c>
      <c r="AA1365" s="18" t="str">
        <f>IF(C1365="DM", "N/A", IF(Z1365="No","N/A",VLOOKUP(B1365,'Extension List'!$A$3:$R$1972,18,FALSE)))</f>
        <v>N/A</v>
      </c>
      <c r="AB1365" s="15" t="str">
        <f>IF(C1365="DM", "N/A", IF(Z1365="No","N/A",VLOOKUP(B1365,'Extension List'!$A$3:$T$1972,20,FALSE)))</f>
        <v>N/A</v>
      </c>
      <c r="AC1365" s="15" t="str">
        <f>IF(AA1365="N/A", "N/A", 0)</f>
        <v>N/A</v>
      </c>
      <c r="AD1365" s="16" t="str">
        <f>IF(AE1365="N/A", "N/A", AA1365-AE1365)</f>
        <v>N/A</v>
      </c>
      <c r="AE1365" s="16" t="str">
        <f>IF(AA1365="N/A", "N/A", IF(AC1365&gt;0, IF(AA1365&lt;13, ROUNDUP(0.25*AA1365,0), IF(AA1365&lt;26, ROUNDUP(0.4*AA1365,0), IF(AA1365&lt;51, ROUNDUP(0.6*AA1365,0), ROUNDUP(0.75*AA1365,0)))), "N/A"))</f>
        <v>N/A</v>
      </c>
      <c r="AF1365" s="16" t="str">
        <f>IF(AD1365="N/A","N/A", (AE1365*AC1365)+Q1365)</f>
        <v>N/A</v>
      </c>
      <c r="AG1365" s="16" t="str">
        <f>IF($AF1365="N/A", "N/A", "TBC")</f>
        <v>N/A</v>
      </c>
      <c r="AH1365" s="16" t="str">
        <f>IF($AF1365="N/A", "N/A", "TBC")</f>
        <v>N/A</v>
      </c>
      <c r="AI1365" s="16" t="str">
        <f>IF($AF1365="N/A","N/A",IF(AC1365&gt;1,"TBC","N/A"))</f>
        <v>N/A</v>
      </c>
      <c r="AJ1365" s="16" t="str">
        <f>IF($AF1365="N/A","N/A",IF(AC1365&gt;2,"TBC","N/A"))</f>
        <v>N/A</v>
      </c>
      <c r="AK1365" s="16" t="str">
        <f>IF($AF1365="N/A","N/A",IF(AC1365&gt;3,"TBC","N/A"))</f>
        <v>N/A</v>
      </c>
      <c r="AL1365" s="16" t="str">
        <f>IF(AC1365="N/A","N/A",IF(AC1365&gt;0,IF(SUM(AG1365:AK1365)&lt;&gt;AF1365,"CHECK","OK"),"N/A"))</f>
        <v>N/A</v>
      </c>
      <c r="AM1365" s="16" t="e">
        <f>IF(AD1365="N/A", L1365+T1365, L1365+AG1365)</f>
        <v>#VALUE!</v>
      </c>
      <c r="AN1365" s="16" t="str">
        <f>IF(AD1365="N/A", IF(U1365="N/A", "N/A", L1365+U1365), AD1365+AH1365)</f>
        <v>N/A</v>
      </c>
      <c r="AO1365" s="16" t="str">
        <f>IF(AD1365="N/A", IF(V1365="N/A", "N/A", L1365+V1365), IF(AI1365="N/A", "N/A", AD1365+AI1365))</f>
        <v>N/A</v>
      </c>
      <c r="AP1365" s="16" t="str">
        <f>IF(AD1365="N/A", IF(W1365="N/A", "N/A", L1365+W1365), IF(AJ1365="N/A", "N/A", AD1365+AJ1365))</f>
        <v>N/A</v>
      </c>
      <c r="AQ1365" s="16" t="str">
        <f>IF(AD1365="N/A", IF(X1365="N/A", "N/A", L1365+X1365), IF(AK1365="N/A", "N/A", AD1365+AK1365))</f>
        <v>N/A</v>
      </c>
      <c r="AR1365" s="15" t="s">
        <v>40</v>
      </c>
      <c r="AS1365" s="15" t="s">
        <v>40</v>
      </c>
      <c r="AT1365" s="15" t="s">
        <v>40</v>
      </c>
      <c r="AU1365" s="15" t="s">
        <v>40</v>
      </c>
      <c r="AV1365" s="15" t="s">
        <v>40</v>
      </c>
      <c r="AW1365" s="15" t="s">
        <v>40</v>
      </c>
      <c r="AX1365" s="15" t="s">
        <v>40</v>
      </c>
      <c r="AY1365" s="15" t="s">
        <v>40</v>
      </c>
      <c r="AZ1365" s="15" t="s">
        <v>40</v>
      </c>
      <c r="BA1365" s="15" t="s">
        <v>40</v>
      </c>
      <c r="BB1365" s="15" t="s">
        <v>40</v>
      </c>
      <c r="BC1365" s="15" t="s">
        <v>40</v>
      </c>
      <c r="BD1365" s="15" t="s">
        <v>40</v>
      </c>
      <c r="BE1365" s="15" t="s">
        <v>40</v>
      </c>
      <c r="BF1365" s="15" t="s">
        <v>40</v>
      </c>
      <c r="BG1365" s="15" t="s">
        <v>40</v>
      </c>
      <c r="BH1365" s="15" t="s">
        <v>40</v>
      </c>
      <c r="BJ1365" s="16" t="e">
        <f>IF(AR1365="R", $CA1365, IF(OR(AR1365="P", AR1365="T", AR1365="N"), 0, IF($C1365="DM", $T1365, IF(OR(AR1365="Y", AR1365="IR"),$AM1365,IF(AR1365="C", IF($BI1365="Y", IF($AF1365="N/A", $Q1365, $AF1365), IF($AG1365="N/A", $T1365,$AG1365)))))))</f>
        <v>#VALUE!</v>
      </c>
      <c r="BK1365" s="16" t="e">
        <f>IF(AS1365="R", $CA1365, IF(OR(AS1365="P", AS1365="T", AS1365="N"), 0, IF($C1365="DM", $T1365, IF(OR(AS1365="Y", AS1365="IR"),$AM1365,IF(AS1365="C", IF($BI1365="Y", IF($AF1365="N/A", $Q1365, $AF1365), IF($AG1365="N/A", $T1365,$AG1365)))))))</f>
        <v>#VALUE!</v>
      </c>
      <c r="BL1365" s="16" t="e">
        <f>IF(AT1365="R", $CA1365, IF(OR(AT1365="P", AT1365="T", AT1365="N"), 0, IF($C1365="DM", $T1365, IF(OR(AT1365="Y", AT1365="IR"),$AM1365,IF(AT1365="C", IF($BI1365="Y", IF($AF1365="N/A", $Q1365, $AF1365), IF($AG1365="N/A", $T1365,$AG1365)))))))</f>
        <v>#VALUE!</v>
      </c>
      <c r="BM1365" s="16" t="e">
        <f>IF(AU1365="R", $CA1365, IF(OR(AU1365="P", AU1365="T", AU1365="N"), 0, IF($C1365="DM", $T1365, IF(OR(AU1365="Y", AU1365="IR"),$AM1365,IF(AU1365="C", IF($BI1365="Y", IF($AF1365="N/A", $Q1365, $AF1365), IF($AG1365="N/A", $T1365,$AG1365)))))))</f>
        <v>#VALUE!</v>
      </c>
      <c r="BN1365" s="16" t="e">
        <f>IF(AV1365="R", $CA1365, IF(OR(AV1365="P", AV1365="T", AV1365="N"), 0, IF($C1365="DM", $T1365, IF(OR(AV1365="Y", AV1365="IR"),$AM1365,IF(AV1365="C", IF($BI1365="Y", IF($AF1365="N/A", $Q1365, $AF1365), IF($AG1365="N/A", $T1365,$AG1365)))))))</f>
        <v>#VALUE!</v>
      </c>
      <c r="BO1365" s="16" t="e">
        <f>IF(AW1365="R", $CA1365, IF(OR(AW1365="P", AW1365="T", AW1365="N"), 0, IF($C1365="DM", $T1365, IF(OR(AW1365="Y", AW1365="IR"),$AM1365,IF(AW1365="C", IF($BI1365="Y", IF($AF1365="N/A", $Q1365, $AF1365), IF($AG1365="N/A", $T1365,$AG1365)))))))</f>
        <v>#VALUE!</v>
      </c>
      <c r="BP1365" s="16" t="e">
        <f>IF(AX1365="R", $CA1365, IF(OR(AX1365="P", AX1365="T", AX1365="N"), 0, IF($C1365="DM", $T1365, IF(OR(AX1365="Y", AX1365="IR"),$AM1365,IF(AX1365="C", IF($BI1365="Y", IF($AF1365="N/A", $Q1365, $AF1365), IF($AG1365="N/A", $T1365,$AG1365)))))))</f>
        <v>#VALUE!</v>
      </c>
      <c r="BQ1365" s="16" t="e">
        <f>IF(AY1365="R", $CA1365, IF(OR(AY1365="P", AY1365="T", AY1365="N"), 0, IF($C1365="DM", $T1365, IF(OR(AY1365="Y", AY1365="IR"),$AM1365,IF(AY1365="C", IF($BI1365="Y", IF($AF1365="N/A", $Q1365, $AF1365), IF($AG1365="N/A", $T1365,$AG1365)))))))</f>
        <v>#VALUE!</v>
      </c>
      <c r="BR1365" s="16" t="e">
        <f>IF(AZ1365="R", $CA1365, IF(OR(AZ1365="P", AZ1365="T", AZ1365="N"), 0, IF($C1365="DM", $T1365, IF(OR(AZ1365="Y", AZ1365="IR"),$AM1365,IF(AZ1365="C", IF($BI1365="Y", IF($AF1365="N/A", $Q1365, $AF1365), IF($AG1365="N/A", $T1365,$AG1365)))))))</f>
        <v>#VALUE!</v>
      </c>
      <c r="BS1365" s="16" t="e">
        <f>IF(BA1365="R", $CA1365, IF(OR(BA1365="P", BA1365="T", BA1365="N"), 0, IF($C1365="DM", $T1365, IF(OR(BA1365="Y", BA1365="IR"),$AM1365,IF(BA1365="C", IF($BI1365="Y", IF($AF1365="N/A", $Q1365, $AF1365), IF($AG1365="N/A", $T1365,$AG1365)))))))</f>
        <v>#VALUE!</v>
      </c>
      <c r="BT1365" s="16" t="e">
        <f>IF(BB1365="R", $CA1365, IF(OR(BB1365="P", BB1365="T", BB1365="N"), 0, IF($C1365="DM", $T1365, IF(OR(BB1365="Y", BB1365="IR"),$AM1365,IF(BB1365="C", IF($BI1365="Y", IF($BA1365="C", IF($AF1365="N/A", $Q1365, $AF1365), IF($AF1365="N/A", $T1365, $AM1365)), IF($AG1365="N/A", $T1365,$AG1365)))))))</f>
        <v>#VALUE!</v>
      </c>
      <c r="BU1365" s="16" t="e">
        <f>IF(BC1365="R", $CA1365, IF(OR(BC1365="P", BC1365="T", BC1365="N"), 0, IF($C1365="DM", $T1365, IF(OR(BC1365="Y", BC1365="IR"),$AM1365,IF(BC1365="C", IF($BI1365="Y", IF($BA1365="C", IF($AF1365="N/A", $Q1365, $AF1365), IF($AF1365="N/A", $T1365, $AM1365)), IF($AG1365="N/A", $T1365,$AG1365)))))))</f>
        <v>#VALUE!</v>
      </c>
      <c r="BV1365" s="16" t="e">
        <f>IF(BD1365="R", $CA1365, IF(OR(BD1365="P", BD1365="T", BD1365="N"), 0, IF($C1365="DM", $T1365, IF(OR(BD1365="Y", BD1365="IR"),$AM1365,IF(BD1365="C", IF($BI1365="Y", IF($BA1365="C", IF($AF1365="N/A", $Q1365, $AF1365), IF($AF1365="N/A", $T1365, $AM1365)), IF($AG1365="N/A", $T1365,$AG1365)))))))</f>
        <v>#VALUE!</v>
      </c>
      <c r="BW1365" s="16" t="e">
        <f>IF(BE1365="R", $CA1365, IF(OR(BE1365="P", BE1365="T", BE1365="N"), 0, IF($C1365="DM", $T1365, IF(OR(BE1365="Y", BE1365="IR"),$AM1365,IF(BE1365="C", IF($BI1365="Y", IF($BA1365="C", IF($AF1365="N/A", $Q1365, $AF1365), IF($AF1365="N/A", $T1365, $AM1365)), IF($AG1365="N/A", $T1365,$AG1365)))))))</f>
        <v>#VALUE!</v>
      </c>
      <c r="BX1365" s="16" t="e">
        <f>IF(BF1365="R", $CA1365, IF(OR(BF1365="P", BF1365="T", BF1365="N"), 0, IF($C1365="DM", $T1365, IF(OR(BF1365="Y", BF1365="IR"),$AM1365,IF(BF1365="C", IF($BI1365="Y", IF($BA1365="C", IF($AF1365="N/A", $Q1365, $AF1365), IF($AF1365="N/A", $T1365, $AM1365)), IF($AG1365="N/A", $T1365,$AG1365)))))))</f>
        <v>#VALUE!</v>
      </c>
      <c r="BY1365" s="16" t="e">
        <f>IF(BG1365="R", $CA1365, IF(OR(BG1365="P", BG1365="T", BG1365="N"), 0, IF($C1365="DM", $T1365, IF(OR(BG1365="Y", BG1365="IR"),$AM1365,IF(BG1365="C", IF($BI1365="Y", IF($BA1365="C", IF($AF1365="N/A", $Q1365, $AF1365), IF($AF1365="N/A", $T1365, $AM1365)), IF($AG1365="N/A", $T1365,$AG1365)))))))</f>
        <v>#VALUE!</v>
      </c>
      <c r="BZ1365" s="16" t="e">
        <f>IF(BH1365="R", $CA1365, IF(OR(BH1365="P", BH1365="T", BH1365="N"), 0, IF($C1365="DM", $T1365, IF(OR(BH1365="Y", BH1365="IR"),$AM1365,IF(BH1365="C", IF($BI1365="Y", IF($BA1365="C", IF($AF1365="N/A", $Q1365, $AF1365), IF($AF1365="N/A", $T1365, $AM1365)), IF($AG1365="N/A", $T1365,$AG1365)))))))</f>
        <v>#VALUE!</v>
      </c>
      <c r="CA1365" s="15" t="s">
        <v>75</v>
      </c>
      <c r="CB1365" s="16" t="e">
        <f>BZ1365</f>
        <v>#VALUE!</v>
      </c>
      <c r="CC1365" s="15" t="str">
        <f>IF(OR($BH1365="T", $BH1365="R"), 0, IF($BH1365="C", IF($BI1365="Y", IF($BA1365="C", 0, IF(AF1365="N/A", Q1365-T1365, AF1365-AG1365)), IF($AF1365="N/A", U1365, AH1365)), AN1365))</f>
        <v>N/A</v>
      </c>
      <c r="CD1365" s="15" t="str">
        <f>IF(OR($BH1365="T", $BH1365="R"), 0, IF($BH1365="C", IF($BI1365="Y", 0, IF($AF1365="N/A", V1365, AI1365)), AO1365))</f>
        <v>N/A</v>
      </c>
      <c r="CE1365" s="15" t="str">
        <f>IF(OR($BH1365="T", $BH1365="R"), 0, IF($BH1365="C", IF($BI1365="Y", 0, IF($AF1365="N/A", W1365, AJ1365)), AP1365))</f>
        <v>N/A</v>
      </c>
      <c r="CF1365" s="15" t="str">
        <f>IF(OR($BH1365="T", $BH1365="R"), 0, IF($BH1365="C", IF($BI1365="Y", 0, IF($AF1365="N/A", X1365, AK1365)), AQ1365))</f>
        <v>N/A</v>
      </c>
    </row>
    <row r="1366" spans="1:84" x14ac:dyDescent="0.25">
      <c r="A1366" s="14">
        <v>6343</v>
      </c>
      <c r="B1366" s="15"/>
      <c r="C1366" s="15"/>
      <c r="D1366" s="15"/>
      <c r="E1366" s="15" t="e">
        <f>VLOOKUP(B1366, 'Rookie Year'!$A$2:$B$55679,2,FALSE)</f>
        <v>#N/A</v>
      </c>
      <c r="F1366" s="15">
        <v>2024</v>
      </c>
      <c r="G1366" s="15" t="s">
        <v>42</v>
      </c>
      <c r="H1366" s="15"/>
      <c r="I1366" s="16"/>
      <c r="J1366" s="15"/>
      <c r="K1366" s="17">
        <f>IF(AND(G1366&lt;&gt;"N",R1366="N/A"), IF(I1366&lt;4, 0, 0.25),IF(I1366=1, IF(J1366=1,0.25, 0.25), IF(I1366&lt;13, 0.25, IF(I1366&lt;26, 0.4, IF(I1366&lt;51, 0.6, 0.75)))))</f>
        <v>0.25</v>
      </c>
      <c r="L1366" s="16">
        <f>I1366-M1366</f>
        <v>0</v>
      </c>
      <c r="M1366" s="16">
        <f>ROUNDUP(I1366*K1366,0)</f>
        <v>0</v>
      </c>
      <c r="N1366" s="16">
        <f>M1366*J1366</f>
        <v>0</v>
      </c>
      <c r="O1366" s="16">
        <v>0</v>
      </c>
      <c r="P1366" s="16">
        <v>0</v>
      </c>
      <c r="Q1366" s="16">
        <f>N1366-O1366-P1366</f>
        <v>0</v>
      </c>
      <c r="R1366" s="15" t="s">
        <v>75</v>
      </c>
      <c r="S1366" s="15">
        <f>IF(R1366="N/A", J1366-($B$1-F1366), J1366-($B$1-R1366))</f>
        <v>0</v>
      </c>
      <c r="T1366" s="16" t="str">
        <f>IF($S1366&lt;1, "N/A", $M1366)</f>
        <v>N/A</v>
      </c>
      <c r="U1366" s="16" t="str">
        <f>IF($S1366&lt;2, "N/A", $M1366)</f>
        <v>N/A</v>
      </c>
      <c r="V1366" s="16" t="str">
        <f>IF($S1366&lt;3, "N/A", $M1366)</f>
        <v>N/A</v>
      </c>
      <c r="W1366" s="16" t="str">
        <f>IF($S1366&lt;4, "N/A", $M1366)</f>
        <v>N/A</v>
      </c>
      <c r="X1366" s="16" t="str">
        <f>IF($S1366&lt;5, "N/A", $M1366)</f>
        <v>N/A</v>
      </c>
      <c r="Y1366" s="15" t="str">
        <f>IF(SUM(T1366:X1366)&lt;&gt;Q1366, "CHECK", "OK")</f>
        <v>OK</v>
      </c>
      <c r="Z1366" s="15" t="str">
        <f>IF(F1366=$B$1, "No", IF(S1366=1, "Yes", "No"))</f>
        <v>No</v>
      </c>
      <c r="AA1366" s="18" t="str">
        <f>IF(C1366="DM", "N/A", IF(Z1366="No","N/A",VLOOKUP(B1366,'Extension List'!$A$3:$R$1972,18,FALSE)))</f>
        <v>N/A</v>
      </c>
      <c r="AB1366" s="15" t="str">
        <f>IF(C1366="DM", "N/A", IF(Z1366="No","N/A",VLOOKUP(B1366,'Extension List'!$A$3:$T$1972,20,FALSE)))</f>
        <v>N/A</v>
      </c>
      <c r="AC1366" s="15" t="str">
        <f>IF(AA1366="N/A", "N/A", 0)</f>
        <v>N/A</v>
      </c>
      <c r="AD1366" s="16" t="str">
        <f>IF(AE1366="N/A", "N/A", AA1366-AE1366)</f>
        <v>N/A</v>
      </c>
      <c r="AE1366" s="16" t="str">
        <f>IF(AA1366="N/A", "N/A", IF(AC1366&gt;0, IF(AA1366&lt;13, ROUNDUP(0.25*AA1366,0), IF(AA1366&lt;26, ROUNDUP(0.4*AA1366,0), IF(AA1366&lt;51, ROUNDUP(0.6*AA1366,0), ROUNDUP(0.75*AA1366,0)))), "N/A"))</f>
        <v>N/A</v>
      </c>
      <c r="AF1366" s="16" t="str">
        <f>IF(AD1366="N/A","N/A", (AE1366*AC1366)+Q1366)</f>
        <v>N/A</v>
      </c>
      <c r="AG1366" s="16" t="str">
        <f>IF($AF1366="N/A", "N/A", "TBC")</f>
        <v>N/A</v>
      </c>
      <c r="AH1366" s="16" t="str">
        <f>IF($AF1366="N/A", "N/A", "TBC")</f>
        <v>N/A</v>
      </c>
      <c r="AI1366" s="16" t="str">
        <f>IF($AF1366="N/A","N/A",IF(AC1366&gt;1,"TBC","N/A"))</f>
        <v>N/A</v>
      </c>
      <c r="AJ1366" s="16" t="str">
        <f>IF($AF1366="N/A","N/A",IF(AC1366&gt;2,"TBC","N/A"))</f>
        <v>N/A</v>
      </c>
      <c r="AK1366" s="16" t="str">
        <f>IF($AF1366="N/A","N/A",IF(AC1366&gt;3,"TBC","N/A"))</f>
        <v>N/A</v>
      </c>
      <c r="AL1366" s="16" t="str">
        <f>IF(AC1366="N/A","N/A",IF(AC1366&gt;0,IF(SUM(AG1366:AK1366)&lt;&gt;AF1366,"CHECK","OK"),"N/A"))</f>
        <v>N/A</v>
      </c>
      <c r="AM1366" s="16" t="e">
        <f>IF(AD1366="N/A", L1366+T1366, L1366+AG1366)</f>
        <v>#VALUE!</v>
      </c>
      <c r="AN1366" s="16" t="str">
        <f>IF(AD1366="N/A", IF(U1366="N/A", "N/A", L1366+U1366), AD1366+AH1366)</f>
        <v>N/A</v>
      </c>
      <c r="AO1366" s="16" t="str">
        <f>IF(AD1366="N/A", IF(V1366="N/A", "N/A", L1366+V1366), IF(AI1366="N/A", "N/A", AD1366+AI1366))</f>
        <v>N/A</v>
      </c>
      <c r="AP1366" s="16" t="str">
        <f>IF(AD1366="N/A", IF(W1366="N/A", "N/A", L1366+W1366), IF(AJ1366="N/A", "N/A", AD1366+AJ1366))</f>
        <v>N/A</v>
      </c>
      <c r="AQ1366" s="16" t="str">
        <f>IF(AD1366="N/A", IF(X1366="N/A", "N/A", L1366+X1366), IF(AK1366="N/A", "N/A", AD1366+AK1366))</f>
        <v>N/A</v>
      </c>
      <c r="AR1366" s="15" t="s">
        <v>40</v>
      </c>
      <c r="AS1366" s="15" t="s">
        <v>40</v>
      </c>
      <c r="AT1366" s="15" t="s">
        <v>40</v>
      </c>
      <c r="AU1366" s="15" t="s">
        <v>40</v>
      </c>
      <c r="AV1366" s="15" t="s">
        <v>40</v>
      </c>
      <c r="AW1366" s="15" t="s">
        <v>40</v>
      </c>
      <c r="AX1366" s="15" t="s">
        <v>40</v>
      </c>
      <c r="AY1366" s="15" t="s">
        <v>40</v>
      </c>
      <c r="AZ1366" s="15" t="s">
        <v>40</v>
      </c>
      <c r="BA1366" s="15" t="s">
        <v>40</v>
      </c>
      <c r="BB1366" s="15" t="s">
        <v>40</v>
      </c>
      <c r="BC1366" s="15" t="s">
        <v>40</v>
      </c>
      <c r="BD1366" s="15" t="s">
        <v>40</v>
      </c>
      <c r="BE1366" s="15" t="s">
        <v>40</v>
      </c>
      <c r="BF1366" s="15" t="s">
        <v>40</v>
      </c>
      <c r="BG1366" s="15" t="s">
        <v>40</v>
      </c>
      <c r="BH1366" s="15" t="s">
        <v>40</v>
      </c>
      <c r="BJ1366" s="16" t="e">
        <f>IF(AR1366="R", $CA1366, IF(OR(AR1366="P", AR1366="T", AR1366="N"), 0, IF($C1366="DM", $T1366, IF(OR(AR1366="Y", AR1366="IR"),$AM1366,IF(AR1366="C", IF($BI1366="Y", IF($AF1366="N/A", $Q1366, $AF1366), IF($AG1366="N/A", $T1366,$AG1366)))))))</f>
        <v>#VALUE!</v>
      </c>
      <c r="BK1366" s="16" t="e">
        <f>IF(AS1366="R", $CA1366, IF(OR(AS1366="P", AS1366="T", AS1366="N"), 0, IF($C1366="DM", $T1366, IF(OR(AS1366="Y", AS1366="IR"),$AM1366,IF(AS1366="C", IF($BI1366="Y", IF($AF1366="N/A", $Q1366, $AF1366), IF($AG1366="N/A", $T1366,$AG1366)))))))</f>
        <v>#VALUE!</v>
      </c>
      <c r="BL1366" s="16" t="e">
        <f>IF(AT1366="R", $CA1366, IF(OR(AT1366="P", AT1366="T", AT1366="N"), 0, IF($C1366="DM", $T1366, IF(OR(AT1366="Y", AT1366="IR"),$AM1366,IF(AT1366="C", IF($BI1366="Y", IF($AF1366="N/A", $Q1366, $AF1366), IF($AG1366="N/A", $T1366,$AG1366)))))))</f>
        <v>#VALUE!</v>
      </c>
      <c r="BM1366" s="16" t="e">
        <f>IF(AU1366="R", $CA1366, IF(OR(AU1366="P", AU1366="T", AU1366="N"), 0, IF($C1366="DM", $T1366, IF(OR(AU1366="Y", AU1366="IR"),$AM1366,IF(AU1366="C", IF($BI1366="Y", IF($AF1366="N/A", $Q1366, $AF1366), IF($AG1366="N/A", $T1366,$AG1366)))))))</f>
        <v>#VALUE!</v>
      </c>
      <c r="BN1366" s="16" t="e">
        <f>IF(AV1366="R", $CA1366, IF(OR(AV1366="P", AV1366="T", AV1366="N"), 0, IF($C1366="DM", $T1366, IF(OR(AV1366="Y", AV1366="IR"),$AM1366,IF(AV1366="C", IF($BI1366="Y", IF($AF1366="N/A", $Q1366, $AF1366), IF($AG1366="N/A", $T1366,$AG1366)))))))</f>
        <v>#VALUE!</v>
      </c>
      <c r="BO1366" s="16" t="e">
        <f>IF(AW1366="R", $CA1366, IF(OR(AW1366="P", AW1366="T", AW1366="N"), 0, IF($C1366="DM", $T1366, IF(OR(AW1366="Y", AW1366="IR"),$AM1366,IF(AW1366="C", IF($BI1366="Y", IF($AF1366="N/A", $Q1366, $AF1366), IF($AG1366="N/A", $T1366,$AG1366)))))))</f>
        <v>#VALUE!</v>
      </c>
      <c r="BP1366" s="16" t="e">
        <f>IF(AX1366="R", $CA1366, IF(OR(AX1366="P", AX1366="T", AX1366="N"), 0, IF($C1366="DM", $T1366, IF(OR(AX1366="Y", AX1366="IR"),$AM1366,IF(AX1366="C", IF($BI1366="Y", IF($AF1366="N/A", $Q1366, $AF1366), IF($AG1366="N/A", $T1366,$AG1366)))))))</f>
        <v>#VALUE!</v>
      </c>
      <c r="BQ1366" s="16" t="e">
        <f>IF(AY1366="R", $CA1366, IF(OR(AY1366="P", AY1366="T", AY1366="N"), 0, IF($C1366="DM", $T1366, IF(OR(AY1366="Y", AY1366="IR"),$AM1366,IF(AY1366="C", IF($BI1366="Y", IF($AF1366="N/A", $Q1366, $AF1366), IF($AG1366="N/A", $T1366,$AG1366)))))))</f>
        <v>#VALUE!</v>
      </c>
      <c r="BR1366" s="16" t="e">
        <f>IF(AZ1366="R", $CA1366, IF(OR(AZ1366="P", AZ1366="T", AZ1366="N"), 0, IF($C1366="DM", $T1366, IF(OR(AZ1366="Y", AZ1366="IR"),$AM1366,IF(AZ1366="C", IF($BI1366="Y", IF($AF1366="N/A", $Q1366, $AF1366), IF($AG1366="N/A", $T1366,$AG1366)))))))</f>
        <v>#VALUE!</v>
      </c>
      <c r="BS1366" s="16" t="e">
        <f>IF(BA1366="R", $CA1366, IF(OR(BA1366="P", BA1366="T", BA1366="N"), 0, IF($C1366="DM", $T1366, IF(OR(BA1366="Y", BA1366="IR"),$AM1366,IF(BA1366="C", IF($BI1366="Y", IF($AF1366="N/A", $Q1366, $AF1366), IF($AG1366="N/A", $T1366,$AG1366)))))))</f>
        <v>#VALUE!</v>
      </c>
      <c r="BT1366" s="16" t="e">
        <f>IF(BB1366="R", $CA1366, IF(OR(BB1366="P", BB1366="T", BB1366="N"), 0, IF($C1366="DM", $T1366, IF(OR(BB1366="Y", BB1366="IR"),$AM1366,IF(BB1366="C", IF($BI1366="Y", IF($BA1366="C", IF($AF1366="N/A", $Q1366, $AF1366), IF($AF1366="N/A", $T1366, $AM1366)), IF($AG1366="N/A", $T1366,$AG1366)))))))</f>
        <v>#VALUE!</v>
      </c>
      <c r="BU1366" s="16" t="e">
        <f>IF(BC1366="R", $CA1366, IF(OR(BC1366="P", BC1366="T", BC1366="N"), 0, IF($C1366="DM", $T1366, IF(OR(BC1366="Y", BC1366="IR"),$AM1366,IF(BC1366="C", IF($BI1366="Y", IF($BA1366="C", IF($AF1366="N/A", $Q1366, $AF1366), IF($AF1366="N/A", $T1366, $AM1366)), IF($AG1366="N/A", $T1366,$AG1366)))))))</f>
        <v>#VALUE!</v>
      </c>
      <c r="BV1366" s="16" t="e">
        <f>IF(BD1366="R", $CA1366, IF(OR(BD1366="P", BD1366="T", BD1366="N"), 0, IF($C1366="DM", $T1366, IF(OR(BD1366="Y", BD1366="IR"),$AM1366,IF(BD1366="C", IF($BI1366="Y", IF($BA1366="C", IF($AF1366="N/A", $Q1366, $AF1366), IF($AF1366="N/A", $T1366, $AM1366)), IF($AG1366="N/A", $T1366,$AG1366)))))))</f>
        <v>#VALUE!</v>
      </c>
      <c r="BW1366" s="16" t="e">
        <f>IF(BE1366="R", $CA1366, IF(OR(BE1366="P", BE1366="T", BE1366="N"), 0, IF($C1366="DM", $T1366, IF(OR(BE1366="Y", BE1366="IR"),$AM1366,IF(BE1366="C", IF($BI1366="Y", IF($BA1366="C", IF($AF1366="N/A", $Q1366, $AF1366), IF($AF1366="N/A", $T1366, $AM1366)), IF($AG1366="N/A", $T1366,$AG1366)))))))</f>
        <v>#VALUE!</v>
      </c>
      <c r="BX1366" s="16" t="e">
        <f>IF(BF1366="R", $CA1366, IF(OR(BF1366="P", BF1366="T", BF1366="N"), 0, IF($C1366="DM", $T1366, IF(OR(BF1366="Y", BF1366="IR"),$AM1366,IF(BF1366="C", IF($BI1366="Y", IF($BA1366="C", IF($AF1366="N/A", $Q1366, $AF1366), IF($AF1366="N/A", $T1366, $AM1366)), IF($AG1366="N/A", $T1366,$AG1366)))))))</f>
        <v>#VALUE!</v>
      </c>
      <c r="BY1366" s="16" t="e">
        <f>IF(BG1366="R", $CA1366, IF(OR(BG1366="P", BG1366="T", BG1366="N"), 0, IF($C1366="DM", $T1366, IF(OR(BG1366="Y", BG1366="IR"),$AM1366,IF(BG1366="C", IF($BI1366="Y", IF($BA1366="C", IF($AF1366="N/A", $Q1366, $AF1366), IF($AF1366="N/A", $T1366, $AM1366)), IF($AG1366="N/A", $T1366,$AG1366)))))))</f>
        <v>#VALUE!</v>
      </c>
      <c r="BZ1366" s="16" t="e">
        <f>IF(BH1366="R", $CA1366, IF(OR(BH1366="P", BH1366="T", BH1366="N"), 0, IF($C1366="DM", $T1366, IF(OR(BH1366="Y", BH1366="IR"),$AM1366,IF(BH1366="C", IF($BI1366="Y", IF($BA1366="C", IF($AF1366="N/A", $Q1366, $AF1366), IF($AF1366="N/A", $T1366, $AM1366)), IF($AG1366="N/A", $T1366,$AG1366)))))))</f>
        <v>#VALUE!</v>
      </c>
      <c r="CA1366" s="15" t="s">
        <v>75</v>
      </c>
      <c r="CB1366" s="16" t="e">
        <f>BZ1366</f>
        <v>#VALUE!</v>
      </c>
      <c r="CC1366" s="15" t="str">
        <f>IF(OR($BH1366="T", $BH1366="R"), 0, IF($BH1366="C", IF($BI1366="Y", IF($BA1366="C", 0, IF(AF1366="N/A", Q1366-T1366, AF1366-AG1366)), IF($AF1366="N/A", U1366, AH1366)), AN1366))</f>
        <v>N/A</v>
      </c>
      <c r="CD1366" s="15" t="str">
        <f>IF(OR($BH1366="T", $BH1366="R"), 0, IF($BH1366="C", IF($BI1366="Y", 0, IF($AF1366="N/A", V1366, AI1366)), AO1366))</f>
        <v>N/A</v>
      </c>
      <c r="CE1366" s="15" t="str">
        <f>IF(OR($BH1366="T", $BH1366="R"), 0, IF($BH1366="C", IF($BI1366="Y", 0, IF($AF1366="N/A", W1366, AJ1366)), AP1366))</f>
        <v>N/A</v>
      </c>
      <c r="CF1366" s="15" t="str">
        <f>IF(OR($BH1366="T", $BH1366="R"), 0, IF($BH1366="C", IF($BI1366="Y", 0, IF($AF1366="N/A", X1366, AK1366)), AQ1366))</f>
        <v>N/A</v>
      </c>
    </row>
    <row r="1367" spans="1:84" x14ac:dyDescent="0.25">
      <c r="A1367" s="14">
        <v>6344</v>
      </c>
      <c r="B1367" s="15"/>
      <c r="C1367" s="15"/>
      <c r="D1367" s="15"/>
      <c r="E1367" s="15" t="e">
        <f>VLOOKUP(B1367, 'Rookie Year'!$A$2:$B$55679,2,FALSE)</f>
        <v>#N/A</v>
      </c>
      <c r="F1367" s="15">
        <v>2024</v>
      </c>
      <c r="G1367" s="15" t="s">
        <v>42</v>
      </c>
      <c r="H1367" s="15"/>
      <c r="I1367" s="16"/>
      <c r="J1367" s="15"/>
      <c r="K1367" s="17">
        <f>IF(AND(G1367&lt;&gt;"N",R1367="N/A"), IF(I1367&lt;4, 0, 0.25),IF(I1367=1, IF(J1367=1,0.25, 0.25), IF(I1367&lt;13, 0.25, IF(I1367&lt;26, 0.4, IF(I1367&lt;51, 0.6, 0.75)))))</f>
        <v>0.25</v>
      </c>
      <c r="L1367" s="16">
        <f>I1367-M1367</f>
        <v>0</v>
      </c>
      <c r="M1367" s="16">
        <f>ROUNDUP(I1367*K1367,0)</f>
        <v>0</v>
      </c>
      <c r="N1367" s="16">
        <f>M1367*J1367</f>
        <v>0</v>
      </c>
      <c r="O1367" s="16">
        <v>0</v>
      </c>
      <c r="P1367" s="16">
        <v>0</v>
      </c>
      <c r="Q1367" s="16">
        <f>N1367-O1367-P1367</f>
        <v>0</v>
      </c>
      <c r="R1367" s="15" t="s">
        <v>75</v>
      </c>
      <c r="S1367" s="15">
        <f>IF(R1367="N/A", J1367-($B$1-F1367), J1367-($B$1-R1367))</f>
        <v>0</v>
      </c>
      <c r="T1367" s="16" t="str">
        <f>IF($S1367&lt;1, "N/A", $M1367)</f>
        <v>N/A</v>
      </c>
      <c r="U1367" s="16" t="str">
        <f>IF($S1367&lt;2, "N/A", $M1367)</f>
        <v>N/A</v>
      </c>
      <c r="V1367" s="16" t="str">
        <f>IF($S1367&lt;3, "N/A", $M1367)</f>
        <v>N/A</v>
      </c>
      <c r="W1367" s="16" t="str">
        <f>IF($S1367&lt;4, "N/A", $M1367)</f>
        <v>N/A</v>
      </c>
      <c r="X1367" s="16" t="str">
        <f>IF($S1367&lt;5, "N/A", $M1367)</f>
        <v>N/A</v>
      </c>
      <c r="Y1367" s="15" t="str">
        <f>IF(SUM(T1367:X1367)&lt;&gt;Q1367, "CHECK", "OK")</f>
        <v>OK</v>
      </c>
      <c r="Z1367" s="15" t="str">
        <f>IF(F1367=$B$1, "No", IF(S1367=1, "Yes", "No"))</f>
        <v>No</v>
      </c>
      <c r="AA1367" s="18" t="str">
        <f>IF(C1367="DM", "N/A", IF(Z1367="No","N/A",VLOOKUP(B1367,'Extension List'!$A$3:$R$1972,18,FALSE)))</f>
        <v>N/A</v>
      </c>
      <c r="AB1367" s="15" t="str">
        <f>IF(C1367="DM", "N/A", IF(Z1367="No","N/A",VLOOKUP(B1367,'Extension List'!$A$3:$T$1972,20,FALSE)))</f>
        <v>N/A</v>
      </c>
      <c r="AC1367" s="15" t="str">
        <f>IF(AA1367="N/A", "N/A", 0)</f>
        <v>N/A</v>
      </c>
      <c r="AD1367" s="16" t="str">
        <f>IF(AE1367="N/A", "N/A", AA1367-AE1367)</f>
        <v>N/A</v>
      </c>
      <c r="AE1367" s="16" t="str">
        <f>IF(AA1367="N/A", "N/A", IF(AC1367&gt;0, IF(AA1367&lt;13, ROUNDUP(0.25*AA1367,0), IF(AA1367&lt;26, ROUNDUP(0.4*AA1367,0), IF(AA1367&lt;51, ROUNDUP(0.6*AA1367,0), ROUNDUP(0.75*AA1367,0)))), "N/A"))</f>
        <v>N/A</v>
      </c>
      <c r="AF1367" s="16" t="str">
        <f>IF(AD1367="N/A","N/A", (AE1367*AC1367)+Q1367)</f>
        <v>N/A</v>
      </c>
      <c r="AG1367" s="16" t="str">
        <f>IF($AF1367="N/A", "N/A", "TBC")</f>
        <v>N/A</v>
      </c>
      <c r="AH1367" s="16" t="str">
        <f>IF($AF1367="N/A", "N/A", "TBC")</f>
        <v>N/A</v>
      </c>
      <c r="AI1367" s="16" t="str">
        <f>IF($AF1367="N/A","N/A",IF(AC1367&gt;1,"TBC","N/A"))</f>
        <v>N/A</v>
      </c>
      <c r="AJ1367" s="16" t="str">
        <f>IF($AF1367="N/A","N/A",IF(AC1367&gt;2,"TBC","N/A"))</f>
        <v>N/A</v>
      </c>
      <c r="AK1367" s="16" t="str">
        <f>IF($AF1367="N/A","N/A",IF(AC1367&gt;3,"TBC","N/A"))</f>
        <v>N/A</v>
      </c>
      <c r="AL1367" s="16" t="str">
        <f>IF(AC1367="N/A","N/A",IF(AC1367&gt;0,IF(SUM(AG1367:AK1367)&lt;&gt;AF1367,"CHECK","OK"),"N/A"))</f>
        <v>N/A</v>
      </c>
      <c r="AM1367" s="16" t="e">
        <f>IF(AD1367="N/A", L1367+T1367, L1367+AG1367)</f>
        <v>#VALUE!</v>
      </c>
      <c r="AN1367" s="16" t="str">
        <f>IF(AD1367="N/A", IF(U1367="N/A", "N/A", L1367+U1367), AD1367+AH1367)</f>
        <v>N/A</v>
      </c>
      <c r="AO1367" s="16" t="str">
        <f>IF(AD1367="N/A", IF(V1367="N/A", "N/A", L1367+V1367), IF(AI1367="N/A", "N/A", AD1367+AI1367))</f>
        <v>N/A</v>
      </c>
      <c r="AP1367" s="16" t="str">
        <f>IF(AD1367="N/A", IF(W1367="N/A", "N/A", L1367+W1367), IF(AJ1367="N/A", "N/A", AD1367+AJ1367))</f>
        <v>N/A</v>
      </c>
      <c r="AQ1367" s="16" t="str">
        <f>IF(AD1367="N/A", IF(X1367="N/A", "N/A", L1367+X1367), IF(AK1367="N/A", "N/A", AD1367+AK1367))</f>
        <v>N/A</v>
      </c>
      <c r="AR1367" s="15" t="s">
        <v>40</v>
      </c>
      <c r="AS1367" s="15" t="s">
        <v>40</v>
      </c>
      <c r="AT1367" s="15" t="s">
        <v>40</v>
      </c>
      <c r="AU1367" s="15" t="s">
        <v>40</v>
      </c>
      <c r="AV1367" s="15" t="s">
        <v>40</v>
      </c>
      <c r="AW1367" s="15" t="s">
        <v>40</v>
      </c>
      <c r="AX1367" s="15" t="s">
        <v>40</v>
      </c>
      <c r="AY1367" s="15" t="s">
        <v>40</v>
      </c>
      <c r="AZ1367" s="15" t="s">
        <v>40</v>
      </c>
      <c r="BA1367" s="15" t="s">
        <v>40</v>
      </c>
      <c r="BB1367" s="15" t="s">
        <v>40</v>
      </c>
      <c r="BC1367" s="15" t="s">
        <v>40</v>
      </c>
      <c r="BD1367" s="15" t="s">
        <v>40</v>
      </c>
      <c r="BE1367" s="15" t="s">
        <v>40</v>
      </c>
      <c r="BF1367" s="15" t="s">
        <v>40</v>
      </c>
      <c r="BG1367" s="15" t="s">
        <v>40</v>
      </c>
      <c r="BH1367" s="15" t="s">
        <v>40</v>
      </c>
      <c r="BJ1367" s="16" t="e">
        <f>IF(AR1367="R", $CA1367, IF(OR(AR1367="P", AR1367="T", AR1367="N"), 0, IF($C1367="DM", $T1367, IF(OR(AR1367="Y", AR1367="IR"),$AM1367,IF(AR1367="C", IF($BI1367="Y", IF($AF1367="N/A", $Q1367, $AF1367), IF($AG1367="N/A", $T1367,$AG1367)))))))</f>
        <v>#VALUE!</v>
      </c>
      <c r="BK1367" s="16" t="e">
        <f>IF(AS1367="R", $CA1367, IF(OR(AS1367="P", AS1367="T", AS1367="N"), 0, IF($C1367="DM", $T1367, IF(OR(AS1367="Y", AS1367="IR"),$AM1367,IF(AS1367="C", IF($BI1367="Y", IF($AF1367="N/A", $Q1367, $AF1367), IF($AG1367="N/A", $T1367,$AG1367)))))))</f>
        <v>#VALUE!</v>
      </c>
      <c r="BL1367" s="16" t="e">
        <f>IF(AT1367="R", $CA1367, IF(OR(AT1367="P", AT1367="T", AT1367="N"), 0, IF($C1367="DM", $T1367, IF(OR(AT1367="Y", AT1367="IR"),$AM1367,IF(AT1367="C", IF($BI1367="Y", IF($AF1367="N/A", $Q1367, $AF1367), IF($AG1367="N/A", $T1367,$AG1367)))))))</f>
        <v>#VALUE!</v>
      </c>
      <c r="BM1367" s="16" t="e">
        <f>IF(AU1367="R", $CA1367, IF(OR(AU1367="P", AU1367="T", AU1367="N"), 0, IF($C1367="DM", $T1367, IF(OR(AU1367="Y", AU1367="IR"),$AM1367,IF(AU1367="C", IF($BI1367="Y", IF($AF1367="N/A", $Q1367, $AF1367), IF($AG1367="N/A", $T1367,$AG1367)))))))</f>
        <v>#VALUE!</v>
      </c>
      <c r="BN1367" s="16" t="e">
        <f>IF(AV1367="R", $CA1367, IF(OR(AV1367="P", AV1367="T", AV1367="N"), 0, IF($C1367="DM", $T1367, IF(OR(AV1367="Y", AV1367="IR"),$AM1367,IF(AV1367="C", IF($BI1367="Y", IF($AF1367="N/A", $Q1367, $AF1367), IF($AG1367="N/A", $T1367,$AG1367)))))))</f>
        <v>#VALUE!</v>
      </c>
      <c r="BO1367" s="16" t="e">
        <f>IF(AW1367="R", $CA1367, IF(OR(AW1367="P", AW1367="T", AW1367="N"), 0, IF($C1367="DM", $T1367, IF(OR(AW1367="Y", AW1367="IR"),$AM1367,IF(AW1367="C", IF($BI1367="Y", IF($AF1367="N/A", $Q1367, $AF1367), IF($AG1367="N/A", $T1367,$AG1367)))))))</f>
        <v>#VALUE!</v>
      </c>
      <c r="BP1367" s="16" t="e">
        <f>IF(AX1367="R", $CA1367, IF(OR(AX1367="P", AX1367="T", AX1367="N"), 0, IF($C1367="DM", $T1367, IF(OR(AX1367="Y", AX1367="IR"),$AM1367,IF(AX1367="C", IF($BI1367="Y", IF($AF1367="N/A", $Q1367, $AF1367), IF($AG1367="N/A", $T1367,$AG1367)))))))</f>
        <v>#VALUE!</v>
      </c>
      <c r="BQ1367" s="16" t="e">
        <f>IF(AY1367="R", $CA1367, IF(OR(AY1367="P", AY1367="T", AY1367="N"), 0, IF($C1367="DM", $T1367, IF(OR(AY1367="Y", AY1367="IR"),$AM1367,IF(AY1367="C", IF($BI1367="Y", IF($AF1367="N/A", $Q1367, $AF1367), IF($AG1367="N/A", $T1367,$AG1367)))))))</f>
        <v>#VALUE!</v>
      </c>
      <c r="BR1367" s="16" t="e">
        <f>IF(AZ1367="R", $CA1367, IF(OR(AZ1367="P", AZ1367="T", AZ1367="N"), 0, IF($C1367="DM", $T1367, IF(OR(AZ1367="Y", AZ1367="IR"),$AM1367,IF(AZ1367="C", IF($BI1367="Y", IF($AF1367="N/A", $Q1367, $AF1367), IF($AG1367="N/A", $T1367,$AG1367)))))))</f>
        <v>#VALUE!</v>
      </c>
      <c r="BS1367" s="16" t="e">
        <f>IF(BA1367="R", $CA1367, IF(OR(BA1367="P", BA1367="T", BA1367="N"), 0, IF($C1367="DM", $T1367, IF(OR(BA1367="Y", BA1367="IR"),$AM1367,IF(BA1367="C", IF($BI1367="Y", IF($AF1367="N/A", $Q1367, $AF1367), IF($AG1367="N/A", $T1367,$AG1367)))))))</f>
        <v>#VALUE!</v>
      </c>
      <c r="BT1367" s="16" t="e">
        <f>IF(BB1367="R", $CA1367, IF(OR(BB1367="P", BB1367="T", BB1367="N"), 0, IF($C1367="DM", $T1367, IF(OR(BB1367="Y", BB1367="IR"),$AM1367,IF(BB1367="C", IF($BI1367="Y", IF($BA1367="C", IF($AF1367="N/A", $Q1367, $AF1367), IF($AF1367="N/A", $T1367, $AM1367)), IF($AG1367="N/A", $T1367,$AG1367)))))))</f>
        <v>#VALUE!</v>
      </c>
      <c r="BU1367" s="16" t="e">
        <f>IF(BC1367="R", $CA1367, IF(OR(BC1367="P", BC1367="T", BC1367="N"), 0, IF($C1367="DM", $T1367, IF(OR(BC1367="Y", BC1367="IR"),$AM1367,IF(BC1367="C", IF($BI1367="Y", IF($BA1367="C", IF($AF1367="N/A", $Q1367, $AF1367), IF($AF1367="N/A", $T1367, $AM1367)), IF($AG1367="N/A", $T1367,$AG1367)))))))</f>
        <v>#VALUE!</v>
      </c>
      <c r="BV1367" s="16" t="e">
        <f>IF(BD1367="R", $CA1367, IF(OR(BD1367="P", BD1367="T", BD1367="N"), 0, IF($C1367="DM", $T1367, IF(OR(BD1367="Y", BD1367="IR"),$AM1367,IF(BD1367="C", IF($BI1367="Y", IF($BA1367="C", IF($AF1367="N/A", $Q1367, $AF1367), IF($AF1367="N/A", $T1367, $AM1367)), IF($AG1367="N/A", $T1367,$AG1367)))))))</f>
        <v>#VALUE!</v>
      </c>
      <c r="BW1367" s="16" t="e">
        <f>IF(BE1367="R", $CA1367, IF(OR(BE1367="P", BE1367="T", BE1367="N"), 0, IF($C1367="DM", $T1367, IF(OR(BE1367="Y", BE1367="IR"),$AM1367,IF(BE1367="C", IF($BI1367="Y", IF($BA1367="C", IF($AF1367="N/A", $Q1367, $AF1367), IF($AF1367="N/A", $T1367, $AM1367)), IF($AG1367="N/A", $T1367,$AG1367)))))))</f>
        <v>#VALUE!</v>
      </c>
      <c r="BX1367" s="16" t="e">
        <f>IF(BF1367="R", $CA1367, IF(OR(BF1367="P", BF1367="T", BF1367="N"), 0, IF($C1367="DM", $T1367, IF(OR(BF1367="Y", BF1367="IR"),$AM1367,IF(BF1367="C", IF($BI1367="Y", IF($BA1367="C", IF($AF1367="N/A", $Q1367, $AF1367), IF($AF1367="N/A", $T1367, $AM1367)), IF($AG1367="N/A", $T1367,$AG1367)))))))</f>
        <v>#VALUE!</v>
      </c>
      <c r="BY1367" s="16" t="e">
        <f>IF(BG1367="R", $CA1367, IF(OR(BG1367="P", BG1367="T", BG1367="N"), 0, IF($C1367="DM", $T1367, IF(OR(BG1367="Y", BG1367="IR"),$AM1367,IF(BG1367="C", IF($BI1367="Y", IF($BA1367="C", IF($AF1367="N/A", $Q1367, $AF1367), IF($AF1367="N/A", $T1367, $AM1367)), IF($AG1367="N/A", $T1367,$AG1367)))))))</f>
        <v>#VALUE!</v>
      </c>
      <c r="BZ1367" s="16" t="e">
        <f>IF(BH1367="R", $CA1367, IF(OR(BH1367="P", BH1367="T", BH1367="N"), 0, IF($C1367="DM", $T1367, IF(OR(BH1367="Y", BH1367="IR"),$AM1367,IF(BH1367="C", IF($BI1367="Y", IF($BA1367="C", IF($AF1367="N/A", $Q1367, $AF1367), IF($AF1367="N/A", $T1367, $AM1367)), IF($AG1367="N/A", $T1367,$AG1367)))))))</f>
        <v>#VALUE!</v>
      </c>
      <c r="CA1367" s="15" t="s">
        <v>75</v>
      </c>
      <c r="CB1367" s="16" t="e">
        <f>BZ1367</f>
        <v>#VALUE!</v>
      </c>
      <c r="CC1367" s="15" t="str">
        <f>IF(OR($BH1367="T", $BH1367="R"), 0, IF($BH1367="C", IF($BI1367="Y", IF($BA1367="C", 0, IF(AF1367="N/A", Q1367-T1367, AF1367-AG1367)), IF($AF1367="N/A", U1367, AH1367)), AN1367))</f>
        <v>N/A</v>
      </c>
      <c r="CD1367" s="15" t="str">
        <f>IF(OR($BH1367="T", $BH1367="R"), 0, IF($BH1367="C", IF($BI1367="Y", 0, IF($AF1367="N/A", V1367, AI1367)), AO1367))</f>
        <v>N/A</v>
      </c>
      <c r="CE1367" s="15" t="str">
        <f>IF(OR($BH1367="T", $BH1367="R"), 0, IF($BH1367="C", IF($BI1367="Y", 0, IF($AF1367="N/A", W1367, AJ1367)), AP1367))</f>
        <v>N/A</v>
      </c>
      <c r="CF1367" s="15" t="str">
        <f>IF(OR($BH1367="T", $BH1367="R"), 0, IF($BH1367="C", IF($BI1367="Y", 0, IF($AF1367="N/A", X1367, AK1367)), AQ1367))</f>
        <v>N/A</v>
      </c>
    </row>
    <row r="1368" spans="1:84" x14ac:dyDescent="0.25">
      <c r="A1368" s="14">
        <v>6345</v>
      </c>
      <c r="B1368" s="15"/>
      <c r="C1368" s="15"/>
      <c r="D1368" s="15"/>
      <c r="E1368" s="15" t="e">
        <f>VLOOKUP(B1368, 'Rookie Year'!$A$2:$B$55679,2,FALSE)</f>
        <v>#N/A</v>
      </c>
      <c r="F1368" s="15">
        <v>2024</v>
      </c>
      <c r="G1368" s="15" t="s">
        <v>42</v>
      </c>
      <c r="H1368" s="15"/>
      <c r="I1368" s="16"/>
      <c r="J1368" s="15"/>
      <c r="K1368" s="17">
        <f>IF(AND(G1368&lt;&gt;"N",R1368="N/A"), IF(I1368&lt;4, 0, 0.25),IF(I1368=1, IF(J1368=1,0.25, 0.25), IF(I1368&lt;13, 0.25, IF(I1368&lt;26, 0.4, IF(I1368&lt;51, 0.6, 0.75)))))</f>
        <v>0.25</v>
      </c>
      <c r="L1368" s="16">
        <f>I1368-M1368</f>
        <v>0</v>
      </c>
      <c r="M1368" s="16">
        <f>ROUNDUP(I1368*K1368,0)</f>
        <v>0</v>
      </c>
      <c r="N1368" s="16">
        <f>M1368*J1368</f>
        <v>0</v>
      </c>
      <c r="O1368" s="16">
        <v>0</v>
      </c>
      <c r="P1368" s="16">
        <v>0</v>
      </c>
      <c r="Q1368" s="16">
        <f>N1368-O1368-P1368</f>
        <v>0</v>
      </c>
      <c r="R1368" s="15" t="s">
        <v>75</v>
      </c>
      <c r="S1368" s="15">
        <f>IF(R1368="N/A", J1368-($B$1-F1368), J1368-($B$1-R1368))</f>
        <v>0</v>
      </c>
      <c r="T1368" s="16" t="str">
        <f>IF($S1368&lt;1, "N/A", $M1368)</f>
        <v>N/A</v>
      </c>
      <c r="U1368" s="16" t="str">
        <f>IF($S1368&lt;2, "N/A", $M1368)</f>
        <v>N/A</v>
      </c>
      <c r="V1368" s="16" t="str">
        <f>IF($S1368&lt;3, "N/A", $M1368)</f>
        <v>N/A</v>
      </c>
      <c r="W1368" s="16" t="str">
        <f>IF($S1368&lt;4, "N/A", $M1368)</f>
        <v>N/A</v>
      </c>
      <c r="X1368" s="16" t="str">
        <f>IF($S1368&lt;5, "N/A", $M1368)</f>
        <v>N/A</v>
      </c>
      <c r="Y1368" s="15" t="str">
        <f>IF(SUM(T1368:X1368)&lt;&gt;Q1368, "CHECK", "OK")</f>
        <v>OK</v>
      </c>
      <c r="Z1368" s="15" t="str">
        <f>IF(F1368=$B$1, "No", IF(S1368=1, "Yes", "No"))</f>
        <v>No</v>
      </c>
      <c r="AA1368" s="18" t="str">
        <f>IF(C1368="DM", "N/A", IF(Z1368="No","N/A",VLOOKUP(B1368,'Extension List'!$A$3:$R$1972,18,FALSE)))</f>
        <v>N/A</v>
      </c>
      <c r="AB1368" s="15" t="str">
        <f>IF(C1368="DM", "N/A", IF(Z1368="No","N/A",VLOOKUP(B1368,'Extension List'!$A$3:$T$1972,20,FALSE)))</f>
        <v>N/A</v>
      </c>
      <c r="AC1368" s="15" t="str">
        <f>IF(AA1368="N/A", "N/A", 0)</f>
        <v>N/A</v>
      </c>
      <c r="AD1368" s="16" t="str">
        <f>IF(AE1368="N/A", "N/A", AA1368-AE1368)</f>
        <v>N/A</v>
      </c>
      <c r="AE1368" s="16" t="str">
        <f>IF(AA1368="N/A", "N/A", IF(AC1368&gt;0, IF(AA1368&lt;13, ROUNDUP(0.25*AA1368,0), IF(AA1368&lt;26, ROUNDUP(0.4*AA1368,0), IF(AA1368&lt;51, ROUNDUP(0.6*AA1368,0), ROUNDUP(0.75*AA1368,0)))), "N/A"))</f>
        <v>N/A</v>
      </c>
      <c r="AF1368" s="16" t="str">
        <f>IF(AD1368="N/A","N/A", (AE1368*AC1368)+Q1368)</f>
        <v>N/A</v>
      </c>
      <c r="AG1368" s="16" t="str">
        <f>IF($AF1368="N/A", "N/A", "TBC")</f>
        <v>N/A</v>
      </c>
      <c r="AH1368" s="16" t="str">
        <f>IF($AF1368="N/A", "N/A", "TBC")</f>
        <v>N/A</v>
      </c>
      <c r="AI1368" s="16" t="str">
        <f>IF($AF1368="N/A","N/A",IF(AC1368&gt;1,"TBC","N/A"))</f>
        <v>N/A</v>
      </c>
      <c r="AJ1368" s="16" t="str">
        <f>IF($AF1368="N/A","N/A",IF(AC1368&gt;2,"TBC","N/A"))</f>
        <v>N/A</v>
      </c>
      <c r="AK1368" s="16" t="str">
        <f>IF($AF1368="N/A","N/A",IF(AC1368&gt;3,"TBC","N/A"))</f>
        <v>N/A</v>
      </c>
      <c r="AL1368" s="16" t="str">
        <f>IF(AC1368="N/A","N/A",IF(AC1368&gt;0,IF(SUM(AG1368:AK1368)&lt;&gt;AF1368,"CHECK","OK"),"N/A"))</f>
        <v>N/A</v>
      </c>
      <c r="AM1368" s="16" t="e">
        <f>IF(AD1368="N/A", L1368+T1368, L1368+AG1368)</f>
        <v>#VALUE!</v>
      </c>
      <c r="AN1368" s="16" t="str">
        <f>IF(AD1368="N/A", IF(U1368="N/A", "N/A", L1368+U1368), AD1368+AH1368)</f>
        <v>N/A</v>
      </c>
      <c r="AO1368" s="16" t="str">
        <f>IF(AD1368="N/A", IF(V1368="N/A", "N/A", L1368+V1368), IF(AI1368="N/A", "N/A", AD1368+AI1368))</f>
        <v>N/A</v>
      </c>
      <c r="AP1368" s="16" t="str">
        <f>IF(AD1368="N/A", IF(W1368="N/A", "N/A", L1368+W1368), IF(AJ1368="N/A", "N/A", AD1368+AJ1368))</f>
        <v>N/A</v>
      </c>
      <c r="AQ1368" s="16" t="str">
        <f>IF(AD1368="N/A", IF(X1368="N/A", "N/A", L1368+X1368), IF(AK1368="N/A", "N/A", AD1368+AK1368))</f>
        <v>N/A</v>
      </c>
      <c r="AR1368" s="15" t="s">
        <v>40</v>
      </c>
      <c r="AS1368" s="15" t="s">
        <v>40</v>
      </c>
      <c r="AT1368" s="15" t="s">
        <v>40</v>
      </c>
      <c r="AU1368" s="15" t="s">
        <v>40</v>
      </c>
      <c r="AV1368" s="15" t="s">
        <v>40</v>
      </c>
      <c r="AW1368" s="15" t="s">
        <v>40</v>
      </c>
      <c r="AX1368" s="15" t="s">
        <v>40</v>
      </c>
      <c r="AY1368" s="15" t="s">
        <v>40</v>
      </c>
      <c r="AZ1368" s="15" t="s">
        <v>40</v>
      </c>
      <c r="BA1368" s="15" t="s">
        <v>40</v>
      </c>
      <c r="BB1368" s="15" t="s">
        <v>40</v>
      </c>
      <c r="BC1368" s="15" t="s">
        <v>40</v>
      </c>
      <c r="BD1368" s="15" t="s">
        <v>40</v>
      </c>
      <c r="BE1368" s="15" t="s">
        <v>40</v>
      </c>
      <c r="BF1368" s="15" t="s">
        <v>40</v>
      </c>
      <c r="BG1368" s="15" t="s">
        <v>40</v>
      </c>
      <c r="BH1368" s="15" t="s">
        <v>40</v>
      </c>
      <c r="BJ1368" s="16" t="e">
        <f>IF(AR1368="R", $CA1368, IF(OR(AR1368="P", AR1368="T", AR1368="N"), 0, IF($C1368="DM", $T1368, IF(OR(AR1368="Y", AR1368="IR"),$AM1368,IF(AR1368="C", IF($BI1368="Y", IF($AF1368="N/A", $Q1368, $AF1368), IF($AG1368="N/A", $T1368,$AG1368)))))))</f>
        <v>#VALUE!</v>
      </c>
      <c r="BK1368" s="16" t="e">
        <f>IF(AS1368="R", $CA1368, IF(OR(AS1368="P", AS1368="T", AS1368="N"), 0, IF($C1368="DM", $T1368, IF(OR(AS1368="Y", AS1368="IR"),$AM1368,IF(AS1368="C", IF($BI1368="Y", IF($AF1368="N/A", $Q1368, $AF1368), IF($AG1368="N/A", $T1368,$AG1368)))))))</f>
        <v>#VALUE!</v>
      </c>
      <c r="BL1368" s="16" t="e">
        <f>IF(AT1368="R", $CA1368, IF(OR(AT1368="P", AT1368="T", AT1368="N"), 0, IF($C1368="DM", $T1368, IF(OR(AT1368="Y", AT1368="IR"),$AM1368,IF(AT1368="C", IF($BI1368="Y", IF($AF1368="N/A", $Q1368, $AF1368), IF($AG1368="N/A", $T1368,$AG1368)))))))</f>
        <v>#VALUE!</v>
      </c>
      <c r="BM1368" s="16" t="e">
        <f>IF(AU1368="R", $CA1368, IF(OR(AU1368="P", AU1368="T", AU1368="N"), 0, IF($C1368="DM", $T1368, IF(OR(AU1368="Y", AU1368="IR"),$AM1368,IF(AU1368="C", IF($BI1368="Y", IF($AF1368="N/A", $Q1368, $AF1368), IF($AG1368="N/A", $T1368,$AG1368)))))))</f>
        <v>#VALUE!</v>
      </c>
      <c r="BN1368" s="16" t="e">
        <f>IF(AV1368="R", $CA1368, IF(OR(AV1368="P", AV1368="T", AV1368="N"), 0, IF($C1368="DM", $T1368, IF(OR(AV1368="Y", AV1368="IR"),$AM1368,IF(AV1368="C", IF($BI1368="Y", IF($AF1368="N/A", $Q1368, $AF1368), IF($AG1368="N/A", $T1368,$AG1368)))))))</f>
        <v>#VALUE!</v>
      </c>
      <c r="BO1368" s="16" t="e">
        <f>IF(AW1368="R", $CA1368, IF(OR(AW1368="P", AW1368="T", AW1368="N"), 0, IF($C1368="DM", $T1368, IF(OR(AW1368="Y", AW1368="IR"),$AM1368,IF(AW1368="C", IF($BI1368="Y", IF($AF1368="N/A", $Q1368, $AF1368), IF($AG1368="N/A", $T1368,$AG1368)))))))</f>
        <v>#VALUE!</v>
      </c>
      <c r="BP1368" s="16" t="e">
        <f>IF(AX1368="R", $CA1368, IF(OR(AX1368="P", AX1368="T", AX1368="N"), 0, IF($C1368="DM", $T1368, IF(OR(AX1368="Y", AX1368="IR"),$AM1368,IF(AX1368="C", IF($BI1368="Y", IF($AF1368="N/A", $Q1368, $AF1368), IF($AG1368="N/A", $T1368,$AG1368)))))))</f>
        <v>#VALUE!</v>
      </c>
      <c r="BQ1368" s="16" t="e">
        <f>IF(AY1368="R", $CA1368, IF(OR(AY1368="P", AY1368="T", AY1368="N"), 0, IF($C1368="DM", $T1368, IF(OR(AY1368="Y", AY1368="IR"),$AM1368,IF(AY1368="C", IF($BI1368="Y", IF($AF1368="N/A", $Q1368, $AF1368), IF($AG1368="N/A", $T1368,$AG1368)))))))</f>
        <v>#VALUE!</v>
      </c>
      <c r="BR1368" s="16" t="e">
        <f>IF(AZ1368="R", $CA1368, IF(OR(AZ1368="P", AZ1368="T", AZ1368="N"), 0, IF($C1368="DM", $T1368, IF(OR(AZ1368="Y", AZ1368="IR"),$AM1368,IF(AZ1368="C", IF($BI1368="Y", IF($AF1368="N/A", $Q1368, $AF1368), IF($AG1368="N/A", $T1368,$AG1368)))))))</f>
        <v>#VALUE!</v>
      </c>
      <c r="BS1368" s="16" t="e">
        <f>IF(BA1368="R", $CA1368, IF(OR(BA1368="P", BA1368="T", BA1368="N"), 0, IF($C1368="DM", $T1368, IF(OR(BA1368="Y", BA1368="IR"),$AM1368,IF(BA1368="C", IF($BI1368="Y", IF($AF1368="N/A", $Q1368, $AF1368), IF($AG1368="N/A", $T1368,$AG1368)))))))</f>
        <v>#VALUE!</v>
      </c>
      <c r="BT1368" s="16" t="e">
        <f>IF(BB1368="R", $CA1368, IF(OR(BB1368="P", BB1368="T", BB1368="N"), 0, IF($C1368="DM", $T1368, IF(OR(BB1368="Y", BB1368="IR"),$AM1368,IF(BB1368="C", IF($BI1368="Y", IF($BA1368="C", IF($AF1368="N/A", $Q1368, $AF1368), IF($AF1368="N/A", $T1368, $AM1368)), IF($AG1368="N/A", $T1368,$AG1368)))))))</f>
        <v>#VALUE!</v>
      </c>
      <c r="BU1368" s="16" t="e">
        <f>IF(BC1368="R", $CA1368, IF(OR(BC1368="P", BC1368="T", BC1368="N"), 0, IF($C1368="DM", $T1368, IF(OR(BC1368="Y", BC1368="IR"),$AM1368,IF(BC1368="C", IF($BI1368="Y", IF($BA1368="C", IF($AF1368="N/A", $Q1368, $AF1368), IF($AF1368="N/A", $T1368, $AM1368)), IF($AG1368="N/A", $T1368,$AG1368)))))))</f>
        <v>#VALUE!</v>
      </c>
      <c r="BV1368" s="16" t="e">
        <f>IF(BD1368="R", $CA1368, IF(OR(BD1368="P", BD1368="T", BD1368="N"), 0, IF($C1368="DM", $T1368, IF(OR(BD1368="Y", BD1368="IR"),$AM1368,IF(BD1368="C", IF($BI1368="Y", IF($BA1368="C", IF($AF1368="N/A", $Q1368, $AF1368), IF($AF1368="N/A", $T1368, $AM1368)), IF($AG1368="N/A", $T1368,$AG1368)))))))</f>
        <v>#VALUE!</v>
      </c>
      <c r="BW1368" s="16" t="e">
        <f>IF(BE1368="R", $CA1368, IF(OR(BE1368="P", BE1368="T", BE1368="N"), 0, IF($C1368="DM", $T1368, IF(OR(BE1368="Y", BE1368="IR"),$AM1368,IF(BE1368="C", IF($BI1368="Y", IF($BA1368="C", IF($AF1368="N/A", $Q1368, $AF1368), IF($AF1368="N/A", $T1368, $AM1368)), IF($AG1368="N/A", $T1368,$AG1368)))))))</f>
        <v>#VALUE!</v>
      </c>
      <c r="BX1368" s="16" t="e">
        <f>IF(BF1368="R", $CA1368, IF(OR(BF1368="P", BF1368="T", BF1368="N"), 0, IF($C1368="DM", $T1368, IF(OR(BF1368="Y", BF1368="IR"),$AM1368,IF(BF1368="C", IF($BI1368="Y", IF($BA1368="C", IF($AF1368="N/A", $Q1368, $AF1368), IF($AF1368="N/A", $T1368, $AM1368)), IF($AG1368="N/A", $T1368,$AG1368)))))))</f>
        <v>#VALUE!</v>
      </c>
      <c r="BY1368" s="16" t="e">
        <f>IF(BG1368="R", $CA1368, IF(OR(BG1368="P", BG1368="T", BG1368="N"), 0, IF($C1368="DM", $T1368, IF(OR(BG1368="Y", BG1368="IR"),$AM1368,IF(BG1368="C", IF($BI1368="Y", IF($BA1368="C", IF($AF1368="N/A", $Q1368, $AF1368), IF($AF1368="N/A", $T1368, $AM1368)), IF($AG1368="N/A", $T1368,$AG1368)))))))</f>
        <v>#VALUE!</v>
      </c>
      <c r="BZ1368" s="16" t="e">
        <f>IF(BH1368="R", $CA1368, IF(OR(BH1368="P", BH1368="T", BH1368="N"), 0, IF($C1368="DM", $T1368, IF(OR(BH1368="Y", BH1368="IR"),$AM1368,IF(BH1368="C", IF($BI1368="Y", IF($BA1368="C", IF($AF1368="N/A", $Q1368, $AF1368), IF($AF1368="N/A", $T1368, $AM1368)), IF($AG1368="N/A", $T1368,$AG1368)))))))</f>
        <v>#VALUE!</v>
      </c>
      <c r="CA1368" s="15" t="s">
        <v>75</v>
      </c>
      <c r="CB1368" s="16" t="e">
        <f>BZ1368</f>
        <v>#VALUE!</v>
      </c>
      <c r="CC1368" s="15" t="str">
        <f>IF(OR($BH1368="T", $BH1368="R"), 0, IF($BH1368="C", IF($BI1368="Y", IF($BA1368="C", 0, IF(AF1368="N/A", Q1368-T1368, AF1368-AG1368)), IF($AF1368="N/A", U1368, AH1368)), AN1368))</f>
        <v>N/A</v>
      </c>
      <c r="CD1368" s="15" t="str">
        <f>IF(OR($BH1368="T", $BH1368="R"), 0, IF($BH1368="C", IF($BI1368="Y", 0, IF($AF1368="N/A", V1368, AI1368)), AO1368))</f>
        <v>N/A</v>
      </c>
      <c r="CE1368" s="15" t="str">
        <f>IF(OR($BH1368="T", $BH1368="R"), 0, IF($BH1368="C", IF($BI1368="Y", 0, IF($AF1368="N/A", W1368, AJ1368)), AP1368))</f>
        <v>N/A</v>
      </c>
      <c r="CF1368" s="15" t="str">
        <f>IF(OR($BH1368="T", $BH1368="R"), 0, IF($BH1368="C", IF($BI1368="Y", 0, IF($AF1368="N/A", X1368, AK1368)), AQ1368))</f>
        <v>N/A</v>
      </c>
    </row>
    <row r="1369" spans="1:84" x14ac:dyDescent="0.25">
      <c r="B1369" s="15"/>
      <c r="C1369" s="15"/>
      <c r="D1369" s="15"/>
      <c r="I1369" s="16"/>
      <c r="J1369" s="15"/>
    </row>
  </sheetData>
  <autoFilter ref="A23:CF1369" xr:uid="{00000000-0009-0000-0000-000000000000}"/>
  <sortState xmlns:xlrd2="http://schemas.microsoft.com/office/spreadsheetml/2017/richdata2" ref="A24:CG1368">
    <sortCondition ref="D24:D1368" customList="East Flanders Dungeoneers,Here Comes The Brees,Tamworth Two,The 4th Dynmension: Dynasty of Sadness,Dynasore Losers,Hawkesville Hurricanes,Dynablaster Bombermen,Champions of the Sun,Kelkowski Don't Play By No Dyna Rules,Dyna Hard"/>
    <sortCondition ref="C24:C1368" customList="QB,RB,WR,TE,K,P,DT,DE,LB,CB,S,DM"/>
    <sortCondition ref="B24:B1368"/>
  </sortState>
  <phoneticPr fontId="4" type="noConversion"/>
  <conditionalFormatting sqref="T22:X22 T24:X1368">
    <cfRule type="cellIs" dxfId="6" priority="19" operator="equal">
      <formula>"N/A"</formula>
    </cfRule>
  </conditionalFormatting>
  <conditionalFormatting sqref="Y22 Y24:Y1368 AL24:AL1368">
    <cfRule type="cellIs" dxfId="5" priority="18" operator="equal">
      <formula>"CHECK"</formula>
    </cfRule>
  </conditionalFormatting>
  <conditionalFormatting sqref="AG22:AQ22 AG24:AQ1368">
    <cfRule type="cellIs" dxfId="4" priority="17" operator="equal">
      <formula>"N/A"</formula>
    </cfRule>
  </conditionalFormatting>
  <dataValidations count="4">
    <dataValidation type="list" allowBlank="1" showInputMessage="1" showErrorMessage="1" sqref="H24:H144" xr:uid="{00000000-0002-0000-0000-000001000000}">
      <formula1>$H$2:$H$20</formula1>
    </dataValidation>
    <dataValidation type="list" allowBlank="1" showInputMessage="1" showErrorMessage="1" sqref="C24:C522 C524:C1368" xr:uid="{00000000-0002-0000-0000-000000000000}">
      <formula1>$F$3:$F$14</formula1>
    </dataValidation>
    <dataValidation type="list" allowBlank="1" showInputMessage="1" showErrorMessage="1" sqref="D24:D522 D524:D1368" xr:uid="{00000000-0002-0000-0000-000002000000}">
      <formula1>$D$3:$D$12</formula1>
    </dataValidation>
    <dataValidation type="list" allowBlank="1" showInputMessage="1" showErrorMessage="1" sqref="AR24:BH1368" xr:uid="{00000000-0002-0000-0000-000003000000}">
      <formula1>$A$3:$A$9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3"/>
  <sheetViews>
    <sheetView zoomScaleNormal="100" workbookViewId="0">
      <selection activeCell="K22" sqref="K22"/>
    </sheetView>
  </sheetViews>
  <sheetFormatPr defaultRowHeight="15" x14ac:dyDescent="0.25"/>
  <cols>
    <col min="1" max="1" width="13.42578125" customWidth="1"/>
    <col min="2" max="2" width="25.28515625" style="4" bestFit="1" customWidth="1"/>
    <col min="3" max="3" width="21.140625" style="4" bestFit="1" customWidth="1"/>
    <col min="4" max="4" width="14.28515625" style="4" customWidth="1"/>
    <col min="5" max="5" width="38" style="4" customWidth="1"/>
    <col min="6" max="6" width="15.42578125" style="4" customWidth="1"/>
    <col min="7" max="7" width="22" style="4" customWidth="1"/>
    <col min="8" max="8" width="23.42578125" style="4" customWidth="1"/>
    <col min="9" max="9" width="20.5703125" style="4" customWidth="1"/>
    <col min="10" max="10" width="36" style="4" customWidth="1"/>
    <col min="11" max="11" width="10" style="4" customWidth="1"/>
    <col min="12" max="12" width="8.42578125" customWidth="1"/>
    <col min="13" max="18" width="38" customWidth="1"/>
    <col min="19" max="136" width="38" bestFit="1" customWidth="1"/>
    <col min="137" max="145" width="17.42578125" bestFit="1" customWidth="1"/>
    <col min="146" max="153" width="18.42578125" bestFit="1" customWidth="1"/>
  </cols>
  <sheetData>
    <row r="1" spans="1:11" x14ac:dyDescent="0.25">
      <c r="B1" s="20" t="s">
        <v>1935</v>
      </c>
    </row>
    <row r="2" spans="1:11" x14ac:dyDescent="0.25">
      <c r="A2" s="19" t="s">
        <v>1936</v>
      </c>
      <c r="B2" s="4" t="s">
        <v>52</v>
      </c>
      <c r="C2" s="4" t="s">
        <v>53</v>
      </c>
      <c r="D2" s="4" t="s">
        <v>57</v>
      </c>
      <c r="E2" s="4" t="s">
        <v>54</v>
      </c>
      <c r="F2" s="4" t="s">
        <v>58</v>
      </c>
      <c r="G2" s="4" t="s">
        <v>1933</v>
      </c>
      <c r="H2" s="4" t="s">
        <v>59</v>
      </c>
      <c r="I2" s="4" t="s">
        <v>55</v>
      </c>
      <c r="J2" s="4" t="s">
        <v>60</v>
      </c>
      <c r="K2" s="4" t="s">
        <v>56</v>
      </c>
    </row>
    <row r="3" spans="1:11" x14ac:dyDescent="0.25">
      <c r="A3" s="3" t="s">
        <v>1937</v>
      </c>
      <c r="B3" s="27">
        <v>536</v>
      </c>
      <c r="C3" s="27">
        <v>580</v>
      </c>
      <c r="D3" s="27">
        <v>563</v>
      </c>
      <c r="E3" s="27">
        <v>514</v>
      </c>
      <c r="F3" s="27">
        <v>566</v>
      </c>
      <c r="G3" s="27">
        <v>555</v>
      </c>
      <c r="H3" s="27">
        <v>566</v>
      </c>
      <c r="I3" s="27">
        <v>534</v>
      </c>
      <c r="J3" s="27">
        <v>557</v>
      </c>
      <c r="K3" s="27">
        <v>584</v>
      </c>
    </row>
    <row r="4" spans="1:11" x14ac:dyDescent="0.25">
      <c r="A4" s="3" t="s">
        <v>1938</v>
      </c>
      <c r="B4" s="27">
        <v>536</v>
      </c>
      <c r="C4" s="27">
        <v>566</v>
      </c>
      <c r="D4" s="27">
        <v>575</v>
      </c>
      <c r="E4" s="27">
        <v>515</v>
      </c>
      <c r="F4" s="27">
        <v>566</v>
      </c>
      <c r="G4" s="27">
        <v>555</v>
      </c>
      <c r="H4" s="27">
        <v>570</v>
      </c>
      <c r="I4" s="27">
        <v>544</v>
      </c>
      <c r="J4" s="27">
        <v>555</v>
      </c>
      <c r="K4" s="27">
        <v>585</v>
      </c>
    </row>
    <row r="5" spans="1:11" x14ac:dyDescent="0.25">
      <c r="A5" s="3" t="s">
        <v>1939</v>
      </c>
      <c r="B5" s="27">
        <v>536</v>
      </c>
      <c r="C5" s="27">
        <v>567</v>
      </c>
      <c r="D5" s="27">
        <v>581</v>
      </c>
      <c r="E5" s="27">
        <v>516</v>
      </c>
      <c r="F5" s="27">
        <v>569</v>
      </c>
      <c r="G5" s="27">
        <v>555</v>
      </c>
      <c r="H5" s="27">
        <v>573</v>
      </c>
      <c r="I5" s="27">
        <v>545</v>
      </c>
      <c r="J5" s="27">
        <v>555</v>
      </c>
      <c r="K5" s="27">
        <v>586</v>
      </c>
    </row>
    <row r="6" spans="1:11" x14ac:dyDescent="0.25">
      <c r="A6" s="3" t="s">
        <v>1940</v>
      </c>
      <c r="B6" s="27">
        <v>536</v>
      </c>
      <c r="C6" s="27">
        <v>570</v>
      </c>
      <c r="D6" s="27">
        <v>581</v>
      </c>
      <c r="E6" s="27">
        <v>516</v>
      </c>
      <c r="F6" s="27">
        <v>571</v>
      </c>
      <c r="G6" s="27">
        <v>555</v>
      </c>
      <c r="H6" s="27">
        <v>578</v>
      </c>
      <c r="I6" s="27">
        <v>560</v>
      </c>
      <c r="J6" s="27">
        <v>542</v>
      </c>
      <c r="K6" s="27">
        <v>588</v>
      </c>
    </row>
    <row r="7" spans="1:11" x14ac:dyDescent="0.25">
      <c r="A7" s="3" t="s">
        <v>1941</v>
      </c>
      <c r="B7" s="27">
        <v>536</v>
      </c>
      <c r="C7" s="27">
        <v>571</v>
      </c>
      <c r="D7" s="27">
        <v>583</v>
      </c>
      <c r="E7" s="27">
        <v>519</v>
      </c>
      <c r="F7" s="27">
        <v>572</v>
      </c>
      <c r="G7" s="27">
        <v>555</v>
      </c>
      <c r="H7" s="27">
        <v>577</v>
      </c>
      <c r="I7" s="27">
        <v>557</v>
      </c>
      <c r="J7" s="27">
        <v>543</v>
      </c>
      <c r="K7" s="27">
        <v>588</v>
      </c>
    </row>
    <row r="8" spans="1:11" x14ac:dyDescent="0.25">
      <c r="A8" s="3" t="s">
        <v>1942</v>
      </c>
      <c r="B8" s="27">
        <v>536</v>
      </c>
      <c r="C8" s="27">
        <v>576</v>
      </c>
      <c r="D8" s="27">
        <v>581</v>
      </c>
      <c r="E8" s="27">
        <v>520</v>
      </c>
      <c r="F8" s="27">
        <v>574</v>
      </c>
      <c r="G8" s="27">
        <v>555</v>
      </c>
      <c r="H8" s="27">
        <v>577</v>
      </c>
      <c r="I8" s="27">
        <v>558</v>
      </c>
      <c r="J8" s="27">
        <v>543</v>
      </c>
      <c r="K8" s="27">
        <v>584</v>
      </c>
    </row>
    <row r="9" spans="1:11" x14ac:dyDescent="0.25">
      <c r="A9" s="3" t="s">
        <v>1943</v>
      </c>
      <c r="B9" s="27">
        <v>536</v>
      </c>
      <c r="C9" s="27">
        <v>572</v>
      </c>
      <c r="D9" s="27">
        <v>575</v>
      </c>
      <c r="E9" s="27">
        <v>522</v>
      </c>
      <c r="F9" s="27">
        <v>575</v>
      </c>
      <c r="G9" s="27">
        <v>566</v>
      </c>
      <c r="H9" s="27">
        <v>575</v>
      </c>
      <c r="I9" s="27">
        <v>586</v>
      </c>
      <c r="J9" s="27">
        <v>546</v>
      </c>
      <c r="K9" s="27">
        <v>585</v>
      </c>
    </row>
    <row r="10" spans="1:11" x14ac:dyDescent="0.25">
      <c r="A10" s="3" t="s">
        <v>1944</v>
      </c>
      <c r="B10" s="27">
        <v>524</v>
      </c>
      <c r="C10" s="27">
        <v>567</v>
      </c>
      <c r="D10" s="27">
        <v>574</v>
      </c>
      <c r="E10" s="27">
        <v>522</v>
      </c>
      <c r="F10" s="27">
        <v>576</v>
      </c>
      <c r="G10" s="27">
        <v>568</v>
      </c>
      <c r="H10" s="27">
        <v>574</v>
      </c>
      <c r="I10" s="27">
        <v>581</v>
      </c>
      <c r="J10" s="27">
        <v>550</v>
      </c>
      <c r="K10" s="27">
        <v>586</v>
      </c>
    </row>
    <row r="11" spans="1:11" x14ac:dyDescent="0.25">
      <c r="A11" s="3" t="s">
        <v>1945</v>
      </c>
      <c r="B11" s="27">
        <v>544</v>
      </c>
      <c r="C11" s="27">
        <v>567</v>
      </c>
      <c r="D11" s="27">
        <v>576</v>
      </c>
      <c r="E11" s="27">
        <v>525</v>
      </c>
      <c r="F11" s="27">
        <v>577</v>
      </c>
      <c r="G11" s="27">
        <v>571</v>
      </c>
      <c r="H11" s="27">
        <v>555</v>
      </c>
      <c r="I11" s="27">
        <v>581</v>
      </c>
      <c r="J11" s="27">
        <v>537</v>
      </c>
      <c r="K11" s="27">
        <v>587</v>
      </c>
    </row>
    <row r="12" spans="1:11" x14ac:dyDescent="0.25">
      <c r="A12" s="3" t="s">
        <v>1946</v>
      </c>
      <c r="B12" s="27">
        <v>547</v>
      </c>
      <c r="C12" s="27">
        <v>567</v>
      </c>
      <c r="D12" s="27">
        <v>576</v>
      </c>
      <c r="E12" s="27">
        <v>526</v>
      </c>
      <c r="F12" s="27">
        <v>580</v>
      </c>
      <c r="G12" s="27">
        <v>574</v>
      </c>
      <c r="H12" s="27">
        <v>557</v>
      </c>
      <c r="I12" s="27">
        <v>583</v>
      </c>
      <c r="J12" s="27">
        <v>537</v>
      </c>
      <c r="K12" s="27">
        <v>588</v>
      </c>
    </row>
    <row r="13" spans="1:11" x14ac:dyDescent="0.25">
      <c r="A13" s="3" t="s">
        <v>1947</v>
      </c>
      <c r="B13" s="27">
        <v>547</v>
      </c>
      <c r="C13" s="27">
        <v>567</v>
      </c>
      <c r="D13" s="27">
        <v>576</v>
      </c>
      <c r="E13" s="27">
        <v>526</v>
      </c>
      <c r="F13" s="27">
        <v>586</v>
      </c>
      <c r="G13" s="27">
        <v>574</v>
      </c>
      <c r="H13" s="27">
        <v>572</v>
      </c>
      <c r="I13" s="27">
        <v>590</v>
      </c>
      <c r="J13" s="27">
        <v>520</v>
      </c>
      <c r="K13" s="27">
        <v>590</v>
      </c>
    </row>
    <row r="14" spans="1:11" x14ac:dyDescent="0.25">
      <c r="A14" s="3" t="s">
        <v>1948</v>
      </c>
      <c r="B14" s="27">
        <v>547</v>
      </c>
      <c r="C14" s="27">
        <v>567</v>
      </c>
      <c r="D14" s="27">
        <v>576</v>
      </c>
      <c r="E14" s="27">
        <v>526</v>
      </c>
      <c r="F14" s="27">
        <v>586</v>
      </c>
      <c r="G14" s="27">
        <v>574</v>
      </c>
      <c r="H14" s="27">
        <v>572</v>
      </c>
      <c r="I14" s="27">
        <v>590</v>
      </c>
      <c r="J14" s="27">
        <v>520</v>
      </c>
      <c r="K14" s="27">
        <v>590</v>
      </c>
    </row>
    <row r="15" spans="1:11" x14ac:dyDescent="0.25">
      <c r="A15" s="3" t="s">
        <v>1949</v>
      </c>
      <c r="B15" s="27">
        <v>547</v>
      </c>
      <c r="C15" s="27">
        <v>567</v>
      </c>
      <c r="D15" s="27">
        <v>576</v>
      </c>
      <c r="E15" s="27">
        <v>526</v>
      </c>
      <c r="F15" s="27">
        <v>586</v>
      </c>
      <c r="G15" s="27">
        <v>574</v>
      </c>
      <c r="H15" s="27">
        <v>572</v>
      </c>
      <c r="I15" s="27">
        <v>590</v>
      </c>
      <c r="J15" s="27">
        <v>520</v>
      </c>
      <c r="K15" s="27">
        <v>590</v>
      </c>
    </row>
    <row r="16" spans="1:11" x14ac:dyDescent="0.25">
      <c r="A16" s="3" t="s">
        <v>1950</v>
      </c>
      <c r="B16" s="27">
        <v>547</v>
      </c>
      <c r="C16" s="27">
        <v>567</v>
      </c>
      <c r="D16" s="27">
        <v>576</v>
      </c>
      <c r="E16" s="27">
        <v>526</v>
      </c>
      <c r="F16" s="27">
        <v>586</v>
      </c>
      <c r="G16" s="27">
        <v>574</v>
      </c>
      <c r="H16" s="27">
        <v>572</v>
      </c>
      <c r="I16" s="27">
        <v>590</v>
      </c>
      <c r="J16" s="27">
        <v>520</v>
      </c>
      <c r="K16" s="27">
        <v>590</v>
      </c>
    </row>
    <row r="17" spans="1:11" x14ac:dyDescent="0.25">
      <c r="A17" s="3" t="s">
        <v>1951</v>
      </c>
      <c r="B17" s="27">
        <v>547</v>
      </c>
      <c r="C17" s="27">
        <v>567</v>
      </c>
      <c r="D17" s="27">
        <v>576</v>
      </c>
      <c r="E17" s="27">
        <v>526</v>
      </c>
      <c r="F17" s="27">
        <v>586</v>
      </c>
      <c r="G17" s="27">
        <v>574</v>
      </c>
      <c r="H17" s="27">
        <v>572</v>
      </c>
      <c r="I17" s="27">
        <v>590</v>
      </c>
      <c r="J17" s="27">
        <v>520</v>
      </c>
      <c r="K17" s="27">
        <v>590</v>
      </c>
    </row>
    <row r="18" spans="1:11" x14ac:dyDescent="0.25">
      <c r="A18" s="3" t="s">
        <v>1952</v>
      </c>
      <c r="B18" s="27">
        <v>547</v>
      </c>
      <c r="C18" s="27">
        <v>567</v>
      </c>
      <c r="D18" s="27">
        <v>576</v>
      </c>
      <c r="E18" s="27">
        <v>526</v>
      </c>
      <c r="F18" s="27">
        <v>586</v>
      </c>
      <c r="G18" s="27">
        <v>574</v>
      </c>
      <c r="H18" s="27">
        <v>572</v>
      </c>
      <c r="I18" s="27">
        <v>590</v>
      </c>
      <c r="J18" s="27">
        <v>520</v>
      </c>
      <c r="K18" s="27">
        <v>590</v>
      </c>
    </row>
    <row r="19" spans="1:11" x14ac:dyDescent="0.25">
      <c r="A19" s="3" t="s">
        <v>1961</v>
      </c>
      <c r="B19" s="27">
        <v>547</v>
      </c>
      <c r="C19" s="27">
        <v>567</v>
      </c>
      <c r="D19" s="27">
        <v>576</v>
      </c>
      <c r="E19" s="27">
        <v>526</v>
      </c>
      <c r="F19" s="27">
        <v>586</v>
      </c>
      <c r="G19" s="27">
        <v>574</v>
      </c>
      <c r="H19" s="27">
        <v>572</v>
      </c>
      <c r="I19" s="27">
        <v>590</v>
      </c>
      <c r="J19" s="27">
        <v>520</v>
      </c>
      <c r="K19" s="27">
        <v>590</v>
      </c>
    </row>
    <row r="21" spans="1:11" x14ac:dyDescent="0.25">
      <c r="A21" s="3" t="s">
        <v>2695</v>
      </c>
      <c r="B21" s="4">
        <v>547</v>
      </c>
      <c r="C21" s="4">
        <v>567</v>
      </c>
      <c r="D21" s="4">
        <v>576</v>
      </c>
      <c r="E21" s="4">
        <v>526</v>
      </c>
      <c r="F21" s="4">
        <v>586</v>
      </c>
      <c r="G21" s="4">
        <v>574</v>
      </c>
      <c r="H21" s="4">
        <v>572</v>
      </c>
      <c r="I21" s="4">
        <v>590</v>
      </c>
      <c r="J21" s="4">
        <v>520</v>
      </c>
      <c r="K21" s="4">
        <v>590</v>
      </c>
    </row>
    <row r="22" spans="1:11" x14ac:dyDescent="0.25">
      <c r="A22" s="3" t="s">
        <v>2732</v>
      </c>
      <c r="B22" s="4">
        <v>606</v>
      </c>
      <c r="C22" s="4">
        <v>605</v>
      </c>
      <c r="D22" s="4">
        <v>613</v>
      </c>
      <c r="E22" s="4">
        <v>620</v>
      </c>
      <c r="F22" s="4">
        <v>600</v>
      </c>
      <c r="G22" s="4">
        <v>600</v>
      </c>
      <c r="H22" s="4">
        <v>600</v>
      </c>
      <c r="I22" s="4">
        <v>629</v>
      </c>
      <c r="J22" s="4">
        <v>600</v>
      </c>
      <c r="K22" s="4">
        <v>600</v>
      </c>
    </row>
    <row r="23" spans="1:11" x14ac:dyDescent="0.25">
      <c r="A23" s="3" t="s">
        <v>2731</v>
      </c>
      <c r="B23" s="4" t="str">
        <f>IF(B24&gt;B22, "Yes", "No")</f>
        <v>No</v>
      </c>
      <c r="C23" s="4" t="str">
        <f t="shared" ref="C23:K23" si="0">IF(C24&gt;C22, "Yes", "No")</f>
        <v>No</v>
      </c>
      <c r="D23" s="4" t="str">
        <f t="shared" si="0"/>
        <v>No</v>
      </c>
      <c r="E23" s="4" t="str">
        <f t="shared" si="0"/>
        <v>No</v>
      </c>
      <c r="F23" s="4" t="str">
        <f t="shared" si="0"/>
        <v>No</v>
      </c>
      <c r="G23" s="4" t="str">
        <f t="shared" si="0"/>
        <v>No</v>
      </c>
      <c r="H23" s="4" t="str">
        <f t="shared" si="0"/>
        <v>No</v>
      </c>
      <c r="I23" s="4" t="str">
        <f t="shared" si="0"/>
        <v>No</v>
      </c>
      <c r="J23" s="4" t="str">
        <f t="shared" si="0"/>
        <v>No</v>
      </c>
      <c r="K23" s="4" t="str">
        <f t="shared" si="0"/>
        <v>No</v>
      </c>
    </row>
    <row r="24" spans="1:11" x14ac:dyDescent="0.25">
      <c r="A24" s="3" t="s">
        <v>2696</v>
      </c>
      <c r="B24" s="4">
        <f t="shared" ref="B24:K24" si="1">MAX(B3:B19)</f>
        <v>547</v>
      </c>
      <c r="C24" s="4">
        <f t="shared" si="1"/>
        <v>580</v>
      </c>
      <c r="D24" s="4">
        <f t="shared" si="1"/>
        <v>583</v>
      </c>
      <c r="E24" s="4">
        <f t="shared" si="1"/>
        <v>526</v>
      </c>
      <c r="F24" s="4">
        <f t="shared" si="1"/>
        <v>586</v>
      </c>
      <c r="G24" s="4">
        <f t="shared" si="1"/>
        <v>574</v>
      </c>
      <c r="H24" s="4">
        <f t="shared" si="1"/>
        <v>578</v>
      </c>
      <c r="I24" s="4">
        <f t="shared" si="1"/>
        <v>590</v>
      </c>
      <c r="J24" s="4">
        <f t="shared" si="1"/>
        <v>557</v>
      </c>
      <c r="K24" s="4">
        <f t="shared" si="1"/>
        <v>590</v>
      </c>
    </row>
    <row r="25" spans="1:11" x14ac:dyDescent="0.25">
      <c r="A25" s="3" t="s">
        <v>2697</v>
      </c>
      <c r="B25" s="4">
        <f>ROUNDDOWN((600-B24)/2,0)</f>
        <v>26</v>
      </c>
      <c r="C25" s="4">
        <f t="shared" ref="C25:K25" si="2">ROUNDDOWN((600-C24)/2,0)</f>
        <v>10</v>
      </c>
      <c r="D25" s="4">
        <f>ROUNDDOWN((600-D24)/2,0)</f>
        <v>8</v>
      </c>
      <c r="E25" s="4">
        <f t="shared" si="2"/>
        <v>37</v>
      </c>
      <c r="F25" s="4">
        <f t="shared" si="2"/>
        <v>7</v>
      </c>
      <c r="G25" s="4">
        <f t="shared" si="2"/>
        <v>13</v>
      </c>
      <c r="H25" s="4">
        <f t="shared" si="2"/>
        <v>11</v>
      </c>
      <c r="I25" s="4">
        <f t="shared" si="2"/>
        <v>5</v>
      </c>
      <c r="J25" s="4">
        <f t="shared" si="2"/>
        <v>21</v>
      </c>
      <c r="K25" s="4">
        <f t="shared" si="2"/>
        <v>5</v>
      </c>
    </row>
    <row r="26" spans="1:11" x14ac:dyDescent="0.25">
      <c r="B26" s="3"/>
      <c r="C26"/>
      <c r="D26"/>
    </row>
    <row r="27" spans="1:11" x14ac:dyDescent="0.25">
      <c r="B27" s="3"/>
      <c r="C27"/>
      <c r="D27"/>
    </row>
    <row r="28" spans="1:11" x14ac:dyDescent="0.25">
      <c r="B28" s="3"/>
      <c r="C28"/>
      <c r="D28"/>
    </row>
    <row r="29" spans="1:11" x14ac:dyDescent="0.25">
      <c r="B29" s="3"/>
      <c r="C29"/>
      <c r="D29"/>
    </row>
    <row r="30" spans="1:11" x14ac:dyDescent="0.25">
      <c r="B30" s="3"/>
      <c r="C30"/>
      <c r="D30"/>
    </row>
    <row r="31" spans="1:11" x14ac:dyDescent="0.25">
      <c r="B31" s="3"/>
      <c r="C31"/>
      <c r="D31"/>
    </row>
    <row r="32" spans="1:11" x14ac:dyDescent="0.25">
      <c r="B32" s="3"/>
      <c r="C32"/>
      <c r="D32"/>
    </row>
    <row r="33" spans="2:4" x14ac:dyDescent="0.25">
      <c r="B33" s="3"/>
      <c r="C33"/>
      <c r="D33"/>
    </row>
  </sheetData>
  <pageMargins left="0.7" right="0.7" top="0.75" bottom="0.75" header="0.3" footer="0.3"/>
  <pageSetup paperSize="9" orientation="portrait" horizontalDpi="0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1"/>
  <sheetViews>
    <sheetView workbookViewId="0">
      <selection activeCell="C20" sqref="C20"/>
    </sheetView>
  </sheetViews>
  <sheetFormatPr defaultRowHeight="15" x14ac:dyDescent="0.25"/>
  <cols>
    <col min="1" max="1" width="38" bestFit="1" customWidth="1"/>
    <col min="2" max="5" width="14.5703125" style="4" bestFit="1" customWidth="1"/>
    <col min="6" max="6" width="14.5703125" bestFit="1" customWidth="1"/>
  </cols>
  <sheetData>
    <row r="1" spans="1:6" x14ac:dyDescent="0.25">
      <c r="A1" t="s">
        <v>3</v>
      </c>
      <c r="B1" s="4" t="str">
        <f>Database!$B$1&amp;" Salary Cap"</f>
        <v>2024 Salary Cap</v>
      </c>
      <c r="C1" s="4" t="str">
        <f>Database!$B$1+1&amp;" Salary Cap"</f>
        <v>2025 Salary Cap</v>
      </c>
      <c r="D1" s="4" t="str">
        <f>Database!$B$1+2&amp;" Salary Cap"</f>
        <v>2026 Salary Cap</v>
      </c>
      <c r="E1" s="4" t="str">
        <f>Database!$B$1+3&amp;" Salary Cap"</f>
        <v>2027 Salary Cap</v>
      </c>
      <c r="F1" s="4" t="str">
        <f>Database!$B$1+4&amp;" Salary Cap"</f>
        <v>2028 Salary Cap</v>
      </c>
    </row>
    <row r="2" spans="1:6" x14ac:dyDescent="0.25">
      <c r="A2" t="s">
        <v>52</v>
      </c>
      <c r="B2" s="5">
        <v>606</v>
      </c>
      <c r="C2" s="5">
        <v>600</v>
      </c>
      <c r="D2" s="5">
        <v>600</v>
      </c>
      <c r="E2" s="5">
        <v>600</v>
      </c>
      <c r="F2" s="5">
        <v>600</v>
      </c>
    </row>
    <row r="3" spans="1:6" x14ac:dyDescent="0.25">
      <c r="A3" t="s">
        <v>53</v>
      </c>
      <c r="B3" s="5">
        <v>605</v>
      </c>
      <c r="C3" s="5">
        <v>600</v>
      </c>
      <c r="D3" s="5">
        <v>600</v>
      </c>
      <c r="E3" s="5">
        <v>600</v>
      </c>
      <c r="F3" s="5">
        <v>600</v>
      </c>
    </row>
    <row r="4" spans="1:6" x14ac:dyDescent="0.25">
      <c r="A4" t="s">
        <v>57</v>
      </c>
      <c r="B4" s="5">
        <v>613</v>
      </c>
      <c r="C4" s="5">
        <v>600</v>
      </c>
      <c r="D4" s="5">
        <v>600</v>
      </c>
      <c r="E4" s="5">
        <v>600</v>
      </c>
      <c r="F4" s="5">
        <v>600</v>
      </c>
    </row>
    <row r="5" spans="1:6" x14ac:dyDescent="0.25">
      <c r="A5" t="s">
        <v>54</v>
      </c>
      <c r="B5" s="5">
        <v>620</v>
      </c>
      <c r="C5" s="5">
        <v>600</v>
      </c>
      <c r="D5" s="5">
        <v>600</v>
      </c>
      <c r="E5" s="5">
        <v>600</v>
      </c>
      <c r="F5" s="5">
        <v>600</v>
      </c>
    </row>
    <row r="6" spans="1:6" x14ac:dyDescent="0.25">
      <c r="A6" t="s">
        <v>58</v>
      </c>
      <c r="B6" s="5">
        <v>600</v>
      </c>
      <c r="C6" s="5">
        <v>600</v>
      </c>
      <c r="D6" s="5">
        <v>600</v>
      </c>
      <c r="E6" s="5">
        <v>600</v>
      </c>
      <c r="F6" s="5">
        <v>600</v>
      </c>
    </row>
    <row r="7" spans="1:6" x14ac:dyDescent="0.25">
      <c r="A7" t="s">
        <v>1933</v>
      </c>
      <c r="B7" s="5">
        <v>600</v>
      </c>
      <c r="C7" s="5">
        <v>600</v>
      </c>
      <c r="D7" s="5">
        <v>600</v>
      </c>
      <c r="E7" s="5">
        <v>600</v>
      </c>
      <c r="F7" s="5">
        <v>600</v>
      </c>
    </row>
    <row r="8" spans="1:6" x14ac:dyDescent="0.25">
      <c r="A8" t="s">
        <v>59</v>
      </c>
      <c r="B8" s="5">
        <v>600</v>
      </c>
      <c r="C8" s="5">
        <v>600</v>
      </c>
      <c r="D8" s="5">
        <v>600</v>
      </c>
      <c r="E8" s="5">
        <v>600</v>
      </c>
      <c r="F8" s="5">
        <v>600</v>
      </c>
    </row>
    <row r="9" spans="1:6" x14ac:dyDescent="0.25">
      <c r="A9" t="s">
        <v>55</v>
      </c>
      <c r="B9" s="5">
        <v>629</v>
      </c>
      <c r="C9" s="5">
        <v>600</v>
      </c>
      <c r="D9" s="5">
        <v>600</v>
      </c>
      <c r="E9" s="5">
        <v>600</v>
      </c>
      <c r="F9" s="5">
        <v>600</v>
      </c>
    </row>
    <row r="10" spans="1:6" x14ac:dyDescent="0.25">
      <c r="A10" t="s">
        <v>60</v>
      </c>
      <c r="B10" s="5">
        <v>600</v>
      </c>
      <c r="C10" s="5">
        <v>600</v>
      </c>
      <c r="D10" s="5">
        <v>600</v>
      </c>
      <c r="E10" s="5">
        <v>600</v>
      </c>
      <c r="F10" s="5">
        <v>600</v>
      </c>
    </row>
    <row r="11" spans="1:6" x14ac:dyDescent="0.25">
      <c r="A11" t="s">
        <v>56</v>
      </c>
      <c r="B11" s="5">
        <v>600</v>
      </c>
      <c r="C11" s="5">
        <v>600</v>
      </c>
      <c r="D11" s="5">
        <v>600</v>
      </c>
      <c r="E11" s="5">
        <v>600</v>
      </c>
      <c r="F11" s="5">
        <v>600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62"/>
  <sheetViews>
    <sheetView topLeftCell="A4" workbookViewId="0">
      <selection activeCell="E12" sqref="E12"/>
    </sheetView>
  </sheetViews>
  <sheetFormatPr defaultRowHeight="15" x14ac:dyDescent="0.25"/>
  <cols>
    <col min="1" max="1" width="38" customWidth="1"/>
    <col min="2" max="14" width="5" customWidth="1"/>
    <col min="15" max="15" width="11.28515625" bestFit="1" customWidth="1"/>
    <col min="16" max="20" width="7.7109375" customWidth="1"/>
    <col min="21" max="21" width="38" bestFit="1" customWidth="1"/>
    <col min="22" max="22" width="17.85546875" bestFit="1" customWidth="1"/>
    <col min="23" max="23" width="4" bestFit="1" customWidth="1"/>
    <col min="24" max="25" width="11.28515625" bestFit="1" customWidth="1"/>
    <col min="26" max="26" width="2" bestFit="1" customWidth="1"/>
    <col min="27" max="28" width="11.28515625" bestFit="1" customWidth="1"/>
    <col min="29" max="60" width="3" bestFit="1" customWidth="1"/>
    <col min="61" max="61" width="4" bestFit="1" customWidth="1"/>
    <col min="62" max="62" width="11.28515625" bestFit="1" customWidth="1"/>
    <col min="63" max="63" width="3" bestFit="1" customWidth="1"/>
    <col min="64" max="64" width="4" bestFit="1" customWidth="1"/>
    <col min="65" max="65" width="11.28515625" bestFit="1" customWidth="1"/>
  </cols>
  <sheetData>
    <row r="1" spans="1:28" x14ac:dyDescent="0.25">
      <c r="A1" s="19" t="s">
        <v>2</v>
      </c>
      <c r="B1" t="s">
        <v>1953</v>
      </c>
      <c r="U1" s="19" t="s">
        <v>2</v>
      </c>
      <c r="V1" t="s">
        <v>1953</v>
      </c>
    </row>
    <row r="3" spans="1:28" x14ac:dyDescent="0.25">
      <c r="A3" s="19" t="s">
        <v>1954</v>
      </c>
      <c r="B3" s="19" t="s">
        <v>1935</v>
      </c>
      <c r="U3" s="19" t="s">
        <v>1961</v>
      </c>
      <c r="V3" s="19" t="s">
        <v>1935</v>
      </c>
    </row>
    <row r="4" spans="1:28" x14ac:dyDescent="0.25">
      <c r="A4" s="19" t="s">
        <v>1955</v>
      </c>
      <c r="B4" t="s">
        <v>40</v>
      </c>
      <c r="C4" t="s">
        <v>44</v>
      </c>
      <c r="D4" t="s">
        <v>50</v>
      </c>
      <c r="E4" t="s">
        <v>48</v>
      </c>
      <c r="F4" t="s">
        <v>66</v>
      </c>
      <c r="G4" t="s">
        <v>46</v>
      </c>
      <c r="H4" t="s">
        <v>1956</v>
      </c>
      <c r="U4" s="19" t="s">
        <v>1955</v>
      </c>
      <c r="V4" t="s">
        <v>40</v>
      </c>
      <c r="W4" t="s">
        <v>44</v>
      </c>
      <c r="X4" t="s">
        <v>50</v>
      </c>
      <c r="Y4" t="s">
        <v>48</v>
      </c>
      <c r="Z4" t="s">
        <v>66</v>
      </c>
      <c r="AA4" t="s">
        <v>46</v>
      </c>
      <c r="AB4" t="s">
        <v>1956</v>
      </c>
    </row>
    <row r="5" spans="1:28" x14ac:dyDescent="0.25">
      <c r="A5" s="3" t="s">
        <v>52</v>
      </c>
      <c r="B5" s="26">
        <v>49</v>
      </c>
      <c r="C5" s="26">
        <v>18</v>
      </c>
      <c r="D5" s="26"/>
      <c r="E5" s="26">
        <v>4</v>
      </c>
      <c r="F5" s="26">
        <v>9</v>
      </c>
      <c r="G5" s="26"/>
      <c r="H5" s="26">
        <v>80</v>
      </c>
      <c r="U5" s="3" t="s">
        <v>52</v>
      </c>
      <c r="V5" s="26">
        <v>489</v>
      </c>
      <c r="W5" s="26">
        <v>18</v>
      </c>
      <c r="X5" s="26"/>
      <c r="Y5" s="26">
        <v>38</v>
      </c>
      <c r="Z5" s="26">
        <v>0</v>
      </c>
      <c r="AA5" s="26"/>
      <c r="AB5" s="26">
        <v>545</v>
      </c>
    </row>
    <row r="6" spans="1:28" x14ac:dyDescent="0.25">
      <c r="A6" s="3" t="s">
        <v>53</v>
      </c>
      <c r="B6" s="26">
        <v>50</v>
      </c>
      <c r="C6" s="26">
        <v>21</v>
      </c>
      <c r="D6" s="26"/>
      <c r="E6" s="26">
        <v>4</v>
      </c>
      <c r="F6" s="26">
        <v>7</v>
      </c>
      <c r="G6" s="26"/>
      <c r="H6" s="26">
        <v>82</v>
      </c>
      <c r="U6" s="3" t="s">
        <v>53</v>
      </c>
      <c r="V6" s="26">
        <v>505</v>
      </c>
      <c r="W6" s="26">
        <v>40</v>
      </c>
      <c r="X6" s="26"/>
      <c r="Y6" s="26">
        <v>14</v>
      </c>
      <c r="Z6" s="26">
        <v>0</v>
      </c>
      <c r="AA6" s="26"/>
      <c r="AB6" s="26">
        <v>559</v>
      </c>
    </row>
    <row r="7" spans="1:28" x14ac:dyDescent="0.25">
      <c r="A7" s="3" t="s">
        <v>57</v>
      </c>
      <c r="B7" s="26">
        <v>50</v>
      </c>
      <c r="C7" s="26">
        <v>11</v>
      </c>
      <c r="D7" s="26">
        <v>1</v>
      </c>
      <c r="E7" s="26">
        <v>1</v>
      </c>
      <c r="F7" s="26">
        <v>10</v>
      </c>
      <c r="G7" s="26"/>
      <c r="H7" s="26">
        <v>73</v>
      </c>
      <c r="U7" s="3" t="s">
        <v>57</v>
      </c>
      <c r="V7" s="26">
        <v>555</v>
      </c>
      <c r="W7" s="26">
        <v>10</v>
      </c>
      <c r="X7" s="26">
        <v>0</v>
      </c>
      <c r="Y7" s="26">
        <v>1</v>
      </c>
      <c r="Z7" s="26">
        <v>0</v>
      </c>
      <c r="AA7" s="26"/>
      <c r="AB7" s="26">
        <v>566</v>
      </c>
    </row>
    <row r="8" spans="1:28" x14ac:dyDescent="0.25">
      <c r="A8" s="3" t="s">
        <v>54</v>
      </c>
      <c r="B8" s="26">
        <v>51</v>
      </c>
      <c r="C8" s="26">
        <v>14</v>
      </c>
      <c r="D8" s="26"/>
      <c r="E8" s="26">
        <v>6</v>
      </c>
      <c r="F8" s="26">
        <v>7</v>
      </c>
      <c r="G8" s="26"/>
      <c r="H8" s="26">
        <v>78</v>
      </c>
      <c r="U8" s="3" t="s">
        <v>54</v>
      </c>
      <c r="V8" s="26">
        <v>477</v>
      </c>
      <c r="W8" s="26">
        <v>6</v>
      </c>
      <c r="X8" s="26"/>
      <c r="Y8" s="26">
        <v>41</v>
      </c>
      <c r="Z8" s="26">
        <v>0</v>
      </c>
      <c r="AA8" s="26"/>
      <c r="AB8" s="26">
        <v>524</v>
      </c>
    </row>
    <row r="9" spans="1:28" x14ac:dyDescent="0.25">
      <c r="A9" s="3" t="s">
        <v>58</v>
      </c>
      <c r="B9" s="26">
        <v>50</v>
      </c>
      <c r="C9" s="26">
        <v>19</v>
      </c>
      <c r="D9" s="26"/>
      <c r="E9" s="26">
        <v>8</v>
      </c>
      <c r="F9" s="26">
        <v>6</v>
      </c>
      <c r="G9" s="26"/>
      <c r="H9" s="26">
        <v>83</v>
      </c>
      <c r="U9" s="3" t="s">
        <v>58</v>
      </c>
      <c r="V9" s="26">
        <v>497</v>
      </c>
      <c r="W9" s="26">
        <v>8</v>
      </c>
      <c r="X9" s="26"/>
      <c r="Y9" s="26">
        <v>79</v>
      </c>
      <c r="Z9" s="26">
        <v>0</v>
      </c>
      <c r="AA9" s="26"/>
      <c r="AB9" s="26">
        <v>584</v>
      </c>
    </row>
    <row r="10" spans="1:28" x14ac:dyDescent="0.25">
      <c r="A10" s="3" t="s">
        <v>1933</v>
      </c>
      <c r="B10" s="26">
        <v>50</v>
      </c>
      <c r="C10" s="26">
        <v>12</v>
      </c>
      <c r="D10" s="26">
        <v>1</v>
      </c>
      <c r="E10" s="26">
        <v>9</v>
      </c>
      <c r="F10" s="26">
        <v>9</v>
      </c>
      <c r="G10" s="26"/>
      <c r="H10" s="26">
        <v>81</v>
      </c>
      <c r="U10" s="3" t="s">
        <v>1933</v>
      </c>
      <c r="V10" s="26">
        <v>498</v>
      </c>
      <c r="W10" s="26">
        <v>11</v>
      </c>
      <c r="X10" s="26">
        <v>0</v>
      </c>
      <c r="Y10" s="26">
        <v>62</v>
      </c>
      <c r="Z10" s="26">
        <v>0</v>
      </c>
      <c r="AA10" s="26"/>
      <c r="AB10" s="26">
        <v>571</v>
      </c>
    </row>
    <row r="11" spans="1:28" x14ac:dyDescent="0.25">
      <c r="A11" s="3" t="s">
        <v>59</v>
      </c>
      <c r="B11" s="26">
        <v>50</v>
      </c>
      <c r="C11" s="26">
        <v>15</v>
      </c>
      <c r="D11" s="26">
        <v>1</v>
      </c>
      <c r="E11" s="26">
        <v>4</v>
      </c>
      <c r="F11" s="26">
        <v>10</v>
      </c>
      <c r="G11" s="26">
        <v>1</v>
      </c>
      <c r="H11" s="26">
        <v>81</v>
      </c>
      <c r="U11" s="3" t="s">
        <v>59</v>
      </c>
      <c r="V11" s="26">
        <v>458</v>
      </c>
      <c r="W11" s="26">
        <v>14</v>
      </c>
      <c r="X11" s="26">
        <v>0</v>
      </c>
      <c r="Y11" s="26">
        <v>98</v>
      </c>
      <c r="Z11" s="26">
        <v>0</v>
      </c>
      <c r="AA11" s="26">
        <v>0</v>
      </c>
      <c r="AB11" s="26">
        <v>570</v>
      </c>
    </row>
    <row r="12" spans="1:28" x14ac:dyDescent="0.25">
      <c r="A12" s="3" t="s">
        <v>55</v>
      </c>
      <c r="B12" s="26">
        <v>50</v>
      </c>
      <c r="C12" s="26">
        <v>23</v>
      </c>
      <c r="D12" s="26"/>
      <c r="E12" s="26">
        <v>4</v>
      </c>
      <c r="F12" s="26">
        <v>8</v>
      </c>
      <c r="G12" s="26"/>
      <c r="H12" s="26">
        <v>85</v>
      </c>
      <c r="U12" s="3" t="s">
        <v>55</v>
      </c>
      <c r="V12" s="26">
        <v>475</v>
      </c>
      <c r="W12" s="26">
        <v>70</v>
      </c>
      <c r="X12" s="26"/>
      <c r="Y12" s="26">
        <v>43</v>
      </c>
      <c r="Z12" s="26">
        <v>0</v>
      </c>
      <c r="AA12" s="26"/>
      <c r="AB12" s="26">
        <v>588</v>
      </c>
    </row>
    <row r="13" spans="1:28" x14ac:dyDescent="0.25">
      <c r="A13" s="3" t="s">
        <v>60</v>
      </c>
      <c r="B13" s="26">
        <v>50</v>
      </c>
      <c r="C13" s="26">
        <v>23</v>
      </c>
      <c r="D13" s="26">
        <v>1</v>
      </c>
      <c r="E13" s="26">
        <v>1</v>
      </c>
      <c r="F13" s="26">
        <v>10</v>
      </c>
      <c r="G13" s="26">
        <v>3</v>
      </c>
      <c r="H13" s="26">
        <v>88</v>
      </c>
      <c r="U13" s="3" t="s">
        <v>60</v>
      </c>
      <c r="V13" s="26">
        <v>344</v>
      </c>
      <c r="W13" s="26">
        <v>67</v>
      </c>
      <c r="X13" s="26">
        <v>0</v>
      </c>
      <c r="Y13" s="26">
        <v>61</v>
      </c>
      <c r="Z13" s="26">
        <v>0</v>
      </c>
      <c r="AA13" s="26">
        <v>0</v>
      </c>
      <c r="AB13" s="26">
        <v>472</v>
      </c>
    </row>
    <row r="14" spans="1:28" x14ac:dyDescent="0.25">
      <c r="A14" s="3" t="s">
        <v>56</v>
      </c>
      <c r="B14" s="26">
        <v>50</v>
      </c>
      <c r="C14" s="26">
        <v>21</v>
      </c>
      <c r="D14" s="26"/>
      <c r="E14" s="26">
        <v>2</v>
      </c>
      <c r="F14" s="26">
        <v>9</v>
      </c>
      <c r="G14" s="26"/>
      <c r="H14" s="26">
        <v>82</v>
      </c>
      <c r="U14" s="3" t="s">
        <v>56</v>
      </c>
      <c r="V14" s="26">
        <v>550</v>
      </c>
      <c r="W14" s="26">
        <v>25</v>
      </c>
      <c r="X14" s="26"/>
      <c r="Y14" s="26">
        <v>12</v>
      </c>
      <c r="Z14" s="26">
        <v>0</v>
      </c>
      <c r="AA14" s="26"/>
      <c r="AB14" s="26">
        <v>587</v>
      </c>
    </row>
    <row r="15" spans="1:28" x14ac:dyDescent="0.25">
      <c r="A15" s="3" t="s">
        <v>1956</v>
      </c>
      <c r="B15" s="26">
        <v>500</v>
      </c>
      <c r="C15" s="26">
        <v>177</v>
      </c>
      <c r="D15" s="26">
        <v>4</v>
      </c>
      <c r="E15" s="26">
        <v>43</v>
      </c>
      <c r="F15" s="26">
        <v>85</v>
      </c>
      <c r="G15" s="26">
        <v>4</v>
      </c>
      <c r="H15" s="26">
        <v>813</v>
      </c>
      <c r="U15" s="3" t="s">
        <v>1956</v>
      </c>
      <c r="V15" s="26">
        <v>4848</v>
      </c>
      <c r="W15" s="26">
        <v>269</v>
      </c>
      <c r="X15" s="26">
        <v>0</v>
      </c>
      <c r="Y15" s="26">
        <v>449</v>
      </c>
      <c r="Z15" s="26">
        <v>0</v>
      </c>
      <c r="AA15" s="26">
        <v>0</v>
      </c>
      <c r="AB15" s="26">
        <v>5566</v>
      </c>
    </row>
    <row r="17" spans="1:18" x14ac:dyDescent="0.25">
      <c r="A17" s="19" t="s">
        <v>1957</v>
      </c>
      <c r="B17" t="s">
        <v>40</v>
      </c>
    </row>
    <row r="19" spans="1:18" x14ac:dyDescent="0.25">
      <c r="A19" s="19" t="s">
        <v>1954</v>
      </c>
      <c r="B19" s="19" t="s">
        <v>1935</v>
      </c>
    </row>
    <row r="20" spans="1:18" x14ac:dyDescent="0.25">
      <c r="A20" s="19" t="s">
        <v>1955</v>
      </c>
      <c r="B20" t="s">
        <v>61</v>
      </c>
      <c r="C20" t="s">
        <v>62</v>
      </c>
      <c r="D20" t="s">
        <v>63</v>
      </c>
      <c r="E20" t="s">
        <v>64</v>
      </c>
      <c r="F20" t="s">
        <v>65</v>
      </c>
      <c r="G20" t="s">
        <v>66</v>
      </c>
      <c r="H20" t="s">
        <v>67</v>
      </c>
      <c r="I20" t="s">
        <v>68</v>
      </c>
      <c r="J20" t="s">
        <v>69</v>
      </c>
      <c r="K20" t="s">
        <v>70</v>
      </c>
      <c r="L20" t="s">
        <v>71</v>
      </c>
      <c r="M20" t="s">
        <v>1956</v>
      </c>
      <c r="P20" t="s">
        <v>1958</v>
      </c>
      <c r="Q20" t="s">
        <v>1959</v>
      </c>
      <c r="R20" t="s">
        <v>1960</v>
      </c>
    </row>
    <row r="21" spans="1:18" x14ac:dyDescent="0.25">
      <c r="A21" s="3" t="s">
        <v>52</v>
      </c>
      <c r="B21" s="26">
        <v>2</v>
      </c>
      <c r="C21" s="26">
        <v>6</v>
      </c>
      <c r="D21" s="26">
        <v>9</v>
      </c>
      <c r="E21" s="26">
        <v>4</v>
      </c>
      <c r="F21" s="26">
        <v>1</v>
      </c>
      <c r="G21" s="26">
        <v>2</v>
      </c>
      <c r="H21" s="26">
        <v>4</v>
      </c>
      <c r="I21" s="26">
        <v>6</v>
      </c>
      <c r="J21" s="26">
        <v>5</v>
      </c>
      <c r="K21" s="26">
        <v>5</v>
      </c>
      <c r="L21" s="26">
        <v>5</v>
      </c>
      <c r="M21" s="26">
        <v>49</v>
      </c>
      <c r="P21">
        <f>SUM(B21:E21)</f>
        <v>21</v>
      </c>
      <c r="Q21">
        <f>SUM(F21:G21)</f>
        <v>3</v>
      </c>
      <c r="R21">
        <f>SUM(H21:L21)</f>
        <v>25</v>
      </c>
    </row>
    <row r="22" spans="1:18" x14ac:dyDescent="0.25">
      <c r="A22" s="3" t="s">
        <v>53</v>
      </c>
      <c r="B22" s="26">
        <v>4</v>
      </c>
      <c r="C22" s="26">
        <v>9</v>
      </c>
      <c r="D22" s="26">
        <v>7</v>
      </c>
      <c r="E22" s="26">
        <v>3</v>
      </c>
      <c r="F22" s="26">
        <v>2</v>
      </c>
      <c r="G22" s="26">
        <v>1</v>
      </c>
      <c r="H22" s="26">
        <v>4</v>
      </c>
      <c r="I22" s="26">
        <v>5</v>
      </c>
      <c r="J22" s="26">
        <v>6</v>
      </c>
      <c r="K22" s="26">
        <v>5</v>
      </c>
      <c r="L22" s="26">
        <v>4</v>
      </c>
      <c r="M22" s="26">
        <v>50</v>
      </c>
      <c r="P22">
        <f t="shared" ref="P22:P30" si="0">SUM(B22:E22)</f>
        <v>23</v>
      </c>
      <c r="Q22">
        <f t="shared" ref="Q22:Q30" si="1">SUM(F22:G22)</f>
        <v>3</v>
      </c>
      <c r="R22">
        <f t="shared" ref="R22:R30" si="2">SUM(H22:L22)</f>
        <v>24</v>
      </c>
    </row>
    <row r="23" spans="1:18" x14ac:dyDescent="0.25">
      <c r="A23" s="3" t="s">
        <v>57</v>
      </c>
      <c r="B23" s="26">
        <v>3</v>
      </c>
      <c r="C23" s="26">
        <v>6</v>
      </c>
      <c r="D23" s="26">
        <v>10</v>
      </c>
      <c r="E23" s="26">
        <v>4</v>
      </c>
      <c r="F23" s="26">
        <v>1</v>
      </c>
      <c r="G23" s="26">
        <v>1</v>
      </c>
      <c r="H23" s="26">
        <v>4</v>
      </c>
      <c r="I23" s="26">
        <v>6</v>
      </c>
      <c r="J23" s="26">
        <v>6</v>
      </c>
      <c r="K23" s="26">
        <v>4</v>
      </c>
      <c r="L23" s="26">
        <v>5</v>
      </c>
      <c r="M23" s="26">
        <v>50</v>
      </c>
      <c r="P23">
        <f t="shared" si="0"/>
        <v>23</v>
      </c>
      <c r="Q23">
        <f t="shared" si="1"/>
        <v>2</v>
      </c>
      <c r="R23">
        <f t="shared" si="2"/>
        <v>25</v>
      </c>
    </row>
    <row r="24" spans="1:18" x14ac:dyDescent="0.25">
      <c r="A24" s="3" t="s">
        <v>54</v>
      </c>
      <c r="B24" s="26">
        <v>3</v>
      </c>
      <c r="C24" s="26">
        <v>9</v>
      </c>
      <c r="D24" s="26">
        <v>10</v>
      </c>
      <c r="E24" s="26">
        <v>3</v>
      </c>
      <c r="F24" s="26">
        <v>1</v>
      </c>
      <c r="G24" s="26">
        <v>1</v>
      </c>
      <c r="H24" s="26">
        <v>4</v>
      </c>
      <c r="I24" s="26">
        <v>5</v>
      </c>
      <c r="J24" s="26">
        <v>6</v>
      </c>
      <c r="K24" s="26">
        <v>5</v>
      </c>
      <c r="L24" s="26">
        <v>4</v>
      </c>
      <c r="M24" s="26">
        <v>51</v>
      </c>
      <c r="P24">
        <f t="shared" si="0"/>
        <v>25</v>
      </c>
      <c r="Q24">
        <f t="shared" si="1"/>
        <v>2</v>
      </c>
      <c r="R24">
        <f t="shared" si="2"/>
        <v>24</v>
      </c>
    </row>
    <row r="25" spans="1:18" x14ac:dyDescent="0.25">
      <c r="A25" s="3" t="s">
        <v>58</v>
      </c>
      <c r="B25" s="26">
        <v>3</v>
      </c>
      <c r="C25" s="26">
        <v>8</v>
      </c>
      <c r="D25" s="26">
        <v>9</v>
      </c>
      <c r="E25" s="26">
        <v>2</v>
      </c>
      <c r="F25" s="26">
        <v>2</v>
      </c>
      <c r="G25" s="26">
        <v>1</v>
      </c>
      <c r="H25" s="26">
        <v>5</v>
      </c>
      <c r="I25" s="26">
        <v>5</v>
      </c>
      <c r="J25" s="26">
        <v>5</v>
      </c>
      <c r="K25" s="26">
        <v>4</v>
      </c>
      <c r="L25" s="26">
        <v>6</v>
      </c>
      <c r="M25" s="26">
        <v>50</v>
      </c>
      <c r="P25">
        <f t="shared" si="0"/>
        <v>22</v>
      </c>
      <c r="Q25">
        <f t="shared" si="1"/>
        <v>3</v>
      </c>
      <c r="R25">
        <f t="shared" si="2"/>
        <v>25</v>
      </c>
    </row>
    <row r="26" spans="1:18" x14ac:dyDescent="0.25">
      <c r="A26" s="3" t="s">
        <v>1933</v>
      </c>
      <c r="B26" s="26">
        <v>4</v>
      </c>
      <c r="C26" s="26">
        <v>8</v>
      </c>
      <c r="D26" s="26">
        <v>7</v>
      </c>
      <c r="E26" s="26">
        <v>3</v>
      </c>
      <c r="F26" s="26">
        <v>1</v>
      </c>
      <c r="G26" s="26">
        <v>1</v>
      </c>
      <c r="H26" s="26">
        <v>5</v>
      </c>
      <c r="I26" s="26">
        <v>5</v>
      </c>
      <c r="J26" s="26">
        <v>5</v>
      </c>
      <c r="K26" s="26">
        <v>7</v>
      </c>
      <c r="L26" s="26">
        <v>4</v>
      </c>
      <c r="M26" s="26">
        <v>50</v>
      </c>
      <c r="P26">
        <f t="shared" si="0"/>
        <v>22</v>
      </c>
      <c r="Q26">
        <f t="shared" si="1"/>
        <v>2</v>
      </c>
      <c r="R26">
        <f t="shared" si="2"/>
        <v>26</v>
      </c>
    </row>
    <row r="27" spans="1:18" x14ac:dyDescent="0.25">
      <c r="A27" s="3" t="s">
        <v>59</v>
      </c>
      <c r="B27" s="26">
        <v>2</v>
      </c>
      <c r="C27" s="26">
        <v>8</v>
      </c>
      <c r="D27" s="26">
        <v>11</v>
      </c>
      <c r="E27" s="26">
        <v>2</v>
      </c>
      <c r="F27" s="26">
        <v>1</v>
      </c>
      <c r="G27" s="26">
        <v>2</v>
      </c>
      <c r="H27" s="26">
        <v>5</v>
      </c>
      <c r="I27" s="26">
        <v>6</v>
      </c>
      <c r="J27" s="26">
        <v>6</v>
      </c>
      <c r="K27" s="26">
        <v>4</v>
      </c>
      <c r="L27" s="26">
        <v>3</v>
      </c>
      <c r="M27" s="26">
        <v>50</v>
      </c>
      <c r="P27">
        <f t="shared" si="0"/>
        <v>23</v>
      </c>
      <c r="Q27">
        <f t="shared" si="1"/>
        <v>3</v>
      </c>
      <c r="R27">
        <f t="shared" si="2"/>
        <v>24</v>
      </c>
    </row>
    <row r="28" spans="1:18" x14ac:dyDescent="0.25">
      <c r="A28" s="3" t="s">
        <v>55</v>
      </c>
      <c r="B28" s="26">
        <v>4</v>
      </c>
      <c r="C28" s="26">
        <v>6</v>
      </c>
      <c r="D28" s="26">
        <v>11</v>
      </c>
      <c r="E28" s="26">
        <v>2</v>
      </c>
      <c r="F28" s="26">
        <v>2</v>
      </c>
      <c r="G28" s="26">
        <v>1</v>
      </c>
      <c r="H28" s="26">
        <v>4</v>
      </c>
      <c r="I28" s="26">
        <v>6</v>
      </c>
      <c r="J28" s="26">
        <v>7</v>
      </c>
      <c r="K28" s="26">
        <v>4</v>
      </c>
      <c r="L28" s="26">
        <v>3</v>
      </c>
      <c r="M28" s="26">
        <v>50</v>
      </c>
      <c r="P28">
        <f t="shared" si="0"/>
        <v>23</v>
      </c>
      <c r="Q28">
        <f t="shared" si="1"/>
        <v>3</v>
      </c>
      <c r="R28">
        <f t="shared" si="2"/>
        <v>24</v>
      </c>
    </row>
    <row r="29" spans="1:18" x14ac:dyDescent="0.25">
      <c r="A29" s="3" t="s">
        <v>60</v>
      </c>
      <c r="B29" s="26">
        <v>3</v>
      </c>
      <c r="C29" s="26">
        <v>5</v>
      </c>
      <c r="D29" s="26">
        <v>10</v>
      </c>
      <c r="E29" s="26">
        <v>4</v>
      </c>
      <c r="F29" s="26">
        <v>3</v>
      </c>
      <c r="G29" s="26">
        <v>1</v>
      </c>
      <c r="H29" s="26">
        <v>5</v>
      </c>
      <c r="I29" s="26">
        <v>5</v>
      </c>
      <c r="J29" s="26">
        <v>6</v>
      </c>
      <c r="K29" s="26">
        <v>4</v>
      </c>
      <c r="L29" s="26">
        <v>4</v>
      </c>
      <c r="M29" s="26">
        <v>50</v>
      </c>
      <c r="P29">
        <f t="shared" si="0"/>
        <v>22</v>
      </c>
      <c r="Q29">
        <f t="shared" si="1"/>
        <v>4</v>
      </c>
      <c r="R29">
        <f t="shared" si="2"/>
        <v>24</v>
      </c>
    </row>
    <row r="30" spans="1:18" x14ac:dyDescent="0.25">
      <c r="A30" s="3" t="s">
        <v>56</v>
      </c>
      <c r="B30" s="26">
        <v>3</v>
      </c>
      <c r="C30" s="26">
        <v>12</v>
      </c>
      <c r="D30" s="26">
        <v>9</v>
      </c>
      <c r="E30" s="26">
        <v>2</v>
      </c>
      <c r="F30" s="26">
        <v>1</v>
      </c>
      <c r="G30" s="26">
        <v>1</v>
      </c>
      <c r="H30" s="26">
        <v>3</v>
      </c>
      <c r="I30" s="26">
        <v>6</v>
      </c>
      <c r="J30" s="26">
        <v>5</v>
      </c>
      <c r="K30" s="26">
        <v>4</v>
      </c>
      <c r="L30" s="26">
        <v>4</v>
      </c>
      <c r="M30" s="26">
        <v>50</v>
      </c>
      <c r="P30">
        <f t="shared" si="0"/>
        <v>26</v>
      </c>
      <c r="Q30">
        <f t="shared" si="1"/>
        <v>2</v>
      </c>
      <c r="R30">
        <f t="shared" si="2"/>
        <v>22</v>
      </c>
    </row>
    <row r="31" spans="1:18" x14ac:dyDescent="0.25">
      <c r="A31" s="3" t="s">
        <v>1956</v>
      </c>
      <c r="B31" s="26">
        <v>31</v>
      </c>
      <c r="C31" s="26">
        <v>77</v>
      </c>
      <c r="D31" s="26">
        <v>93</v>
      </c>
      <c r="E31" s="26">
        <v>29</v>
      </c>
      <c r="F31" s="26">
        <v>15</v>
      </c>
      <c r="G31" s="26">
        <v>12</v>
      </c>
      <c r="H31" s="26">
        <v>43</v>
      </c>
      <c r="I31" s="26">
        <v>55</v>
      </c>
      <c r="J31" s="26">
        <v>57</v>
      </c>
      <c r="K31" s="26">
        <v>46</v>
      </c>
      <c r="L31" s="26">
        <v>42</v>
      </c>
      <c r="M31" s="26">
        <v>500</v>
      </c>
      <c r="P31">
        <f>SUM(B31:E31)</f>
        <v>230</v>
      </c>
      <c r="Q31">
        <f>SUM(F31:G31)</f>
        <v>27</v>
      </c>
      <c r="R31">
        <f>SUM(H31:L31)</f>
        <v>243</v>
      </c>
    </row>
    <row r="33" spans="1:18" x14ac:dyDescent="0.25">
      <c r="A33" s="19" t="s">
        <v>1957</v>
      </c>
      <c r="B33" t="s">
        <v>1963</v>
      </c>
    </row>
    <row r="35" spans="1:18" x14ac:dyDescent="0.25">
      <c r="A35" s="19" t="s">
        <v>1961</v>
      </c>
      <c r="B35" s="19" t="s">
        <v>1935</v>
      </c>
    </row>
    <row r="36" spans="1:18" x14ac:dyDescent="0.25">
      <c r="A36" s="19" t="s">
        <v>1955</v>
      </c>
      <c r="B36" t="s">
        <v>61</v>
      </c>
      <c r="C36" t="s">
        <v>62</v>
      </c>
      <c r="D36" t="s">
        <v>63</v>
      </c>
      <c r="E36" t="s">
        <v>64</v>
      </c>
      <c r="F36" t="s">
        <v>65</v>
      </c>
      <c r="G36" t="s">
        <v>66</v>
      </c>
      <c r="H36" t="s">
        <v>67</v>
      </c>
      <c r="I36" t="s">
        <v>68</v>
      </c>
      <c r="J36" t="s">
        <v>69</v>
      </c>
      <c r="K36" t="s">
        <v>70</v>
      </c>
      <c r="L36" t="s">
        <v>71</v>
      </c>
      <c r="M36" t="s">
        <v>72</v>
      </c>
      <c r="N36" t="s">
        <v>1956</v>
      </c>
      <c r="P36" t="s">
        <v>1958</v>
      </c>
      <c r="Q36" t="s">
        <v>1959</v>
      </c>
      <c r="R36" t="s">
        <v>1960</v>
      </c>
    </row>
    <row r="37" spans="1:18" x14ac:dyDescent="0.25">
      <c r="A37" s="3" t="s">
        <v>52</v>
      </c>
      <c r="B37" s="26">
        <v>25</v>
      </c>
      <c r="C37" s="26">
        <v>92</v>
      </c>
      <c r="D37" s="26">
        <v>183</v>
      </c>
      <c r="E37" s="26">
        <v>52</v>
      </c>
      <c r="F37" s="26">
        <v>2</v>
      </c>
      <c r="G37" s="26">
        <v>2</v>
      </c>
      <c r="H37" s="26">
        <v>16</v>
      </c>
      <c r="I37" s="26">
        <v>67</v>
      </c>
      <c r="J37" s="26">
        <v>86</v>
      </c>
      <c r="K37" s="26">
        <v>8</v>
      </c>
      <c r="L37" s="26">
        <v>12</v>
      </c>
      <c r="M37" s="26">
        <v>2</v>
      </c>
      <c r="N37" s="26">
        <v>547</v>
      </c>
      <c r="P37">
        <f>SUM(B37:E37)</f>
        <v>352</v>
      </c>
      <c r="Q37">
        <f>SUM(F37:G37)</f>
        <v>4</v>
      </c>
      <c r="R37">
        <f>SUM(H37:L37)</f>
        <v>189</v>
      </c>
    </row>
    <row r="38" spans="1:18" x14ac:dyDescent="0.25">
      <c r="A38" s="3" t="s">
        <v>53</v>
      </c>
      <c r="B38" s="26">
        <v>20</v>
      </c>
      <c r="C38" s="26">
        <v>131</v>
      </c>
      <c r="D38" s="26">
        <v>212</v>
      </c>
      <c r="E38" s="26">
        <v>30</v>
      </c>
      <c r="F38" s="26">
        <v>2</v>
      </c>
      <c r="G38" s="26">
        <v>1</v>
      </c>
      <c r="H38" s="26">
        <v>32</v>
      </c>
      <c r="I38" s="26">
        <v>63</v>
      </c>
      <c r="J38" s="26">
        <v>41</v>
      </c>
      <c r="K38" s="26">
        <v>19</v>
      </c>
      <c r="L38" s="26">
        <v>8</v>
      </c>
      <c r="M38" s="26">
        <v>8</v>
      </c>
      <c r="N38" s="26">
        <v>567</v>
      </c>
      <c r="P38">
        <f t="shared" ref="P38:P46" si="3">SUM(B38:E38)</f>
        <v>393</v>
      </c>
      <c r="Q38">
        <f t="shared" ref="Q38:Q46" si="4">SUM(F38:G38)</f>
        <v>3</v>
      </c>
      <c r="R38">
        <f t="shared" ref="R38:R46" si="5">SUM(H38:L38)</f>
        <v>163</v>
      </c>
    </row>
    <row r="39" spans="1:18" x14ac:dyDescent="0.25">
      <c r="A39" s="3" t="s">
        <v>57</v>
      </c>
      <c r="B39" s="26">
        <v>48</v>
      </c>
      <c r="C39" s="26">
        <v>40</v>
      </c>
      <c r="D39" s="26">
        <v>209</v>
      </c>
      <c r="E39" s="26">
        <v>24</v>
      </c>
      <c r="F39" s="26">
        <v>6</v>
      </c>
      <c r="G39" s="26">
        <v>1</v>
      </c>
      <c r="H39" s="26">
        <v>70</v>
      </c>
      <c r="I39" s="26">
        <v>103</v>
      </c>
      <c r="J39" s="26">
        <v>17</v>
      </c>
      <c r="K39" s="26">
        <v>16</v>
      </c>
      <c r="L39" s="26">
        <v>32</v>
      </c>
      <c r="M39" s="26">
        <v>10</v>
      </c>
      <c r="N39" s="26">
        <v>576</v>
      </c>
      <c r="P39">
        <f t="shared" si="3"/>
        <v>321</v>
      </c>
      <c r="Q39">
        <f t="shared" si="4"/>
        <v>7</v>
      </c>
      <c r="R39">
        <f t="shared" si="5"/>
        <v>238</v>
      </c>
    </row>
    <row r="40" spans="1:18" x14ac:dyDescent="0.25">
      <c r="A40" s="3" t="s">
        <v>54</v>
      </c>
      <c r="B40" s="26">
        <v>21</v>
      </c>
      <c r="C40" s="26">
        <v>109</v>
      </c>
      <c r="D40" s="26">
        <v>160</v>
      </c>
      <c r="E40" s="26">
        <v>119</v>
      </c>
      <c r="F40" s="26">
        <v>3</v>
      </c>
      <c r="G40" s="26">
        <v>2</v>
      </c>
      <c r="H40" s="26">
        <v>30</v>
      </c>
      <c r="I40" s="26">
        <v>17</v>
      </c>
      <c r="J40" s="26">
        <v>44</v>
      </c>
      <c r="K40" s="26">
        <v>8</v>
      </c>
      <c r="L40" s="26">
        <v>11</v>
      </c>
      <c r="M40" s="26">
        <v>2</v>
      </c>
      <c r="N40" s="26">
        <v>526</v>
      </c>
      <c r="P40">
        <f t="shared" si="3"/>
        <v>409</v>
      </c>
      <c r="Q40">
        <f t="shared" si="4"/>
        <v>5</v>
      </c>
      <c r="R40">
        <f t="shared" si="5"/>
        <v>110</v>
      </c>
    </row>
    <row r="41" spans="1:18" x14ac:dyDescent="0.25">
      <c r="A41" s="3" t="s">
        <v>58</v>
      </c>
      <c r="B41" s="26">
        <v>60</v>
      </c>
      <c r="C41" s="26">
        <v>98</v>
      </c>
      <c r="D41" s="26">
        <v>204</v>
      </c>
      <c r="E41" s="26">
        <v>56</v>
      </c>
      <c r="F41" s="26">
        <v>4</v>
      </c>
      <c r="G41" s="26">
        <v>2</v>
      </c>
      <c r="H41" s="26">
        <v>33</v>
      </c>
      <c r="I41" s="26">
        <v>49</v>
      </c>
      <c r="J41" s="26">
        <v>44</v>
      </c>
      <c r="K41" s="26">
        <v>5</v>
      </c>
      <c r="L41" s="26">
        <v>29</v>
      </c>
      <c r="M41" s="26">
        <v>2</v>
      </c>
      <c r="N41" s="26">
        <v>586</v>
      </c>
      <c r="P41">
        <f t="shared" si="3"/>
        <v>418</v>
      </c>
      <c r="Q41">
        <f t="shared" si="4"/>
        <v>6</v>
      </c>
      <c r="R41">
        <f t="shared" si="5"/>
        <v>160</v>
      </c>
    </row>
    <row r="42" spans="1:18" x14ac:dyDescent="0.25">
      <c r="A42" s="3" t="s">
        <v>1933</v>
      </c>
      <c r="B42" s="26">
        <v>40</v>
      </c>
      <c r="C42" s="26">
        <v>129</v>
      </c>
      <c r="D42" s="26">
        <v>130</v>
      </c>
      <c r="E42" s="26">
        <v>50</v>
      </c>
      <c r="F42" s="26">
        <v>2</v>
      </c>
      <c r="G42" s="26">
        <v>4</v>
      </c>
      <c r="H42" s="26">
        <v>17</v>
      </c>
      <c r="I42" s="26">
        <v>53</v>
      </c>
      <c r="J42" s="26">
        <v>81</v>
      </c>
      <c r="K42" s="26">
        <v>27</v>
      </c>
      <c r="L42" s="26">
        <v>38</v>
      </c>
      <c r="M42" s="26">
        <v>3</v>
      </c>
      <c r="N42" s="26">
        <v>574</v>
      </c>
      <c r="P42">
        <f t="shared" si="3"/>
        <v>349</v>
      </c>
      <c r="Q42">
        <f t="shared" si="4"/>
        <v>6</v>
      </c>
      <c r="R42">
        <f t="shared" si="5"/>
        <v>216</v>
      </c>
    </row>
    <row r="43" spans="1:18" x14ac:dyDescent="0.25">
      <c r="A43" s="3" t="s">
        <v>59</v>
      </c>
      <c r="B43" s="26">
        <v>44</v>
      </c>
      <c r="C43" s="26">
        <v>177</v>
      </c>
      <c r="D43" s="26">
        <v>193</v>
      </c>
      <c r="E43" s="26">
        <v>35</v>
      </c>
      <c r="F43" s="26">
        <v>3</v>
      </c>
      <c r="G43" s="26">
        <v>2</v>
      </c>
      <c r="H43" s="26">
        <v>22</v>
      </c>
      <c r="I43" s="26">
        <v>46</v>
      </c>
      <c r="J43" s="26">
        <v>35</v>
      </c>
      <c r="K43" s="26">
        <v>5</v>
      </c>
      <c r="L43" s="26">
        <v>8</v>
      </c>
      <c r="M43" s="26">
        <v>2</v>
      </c>
      <c r="N43" s="26">
        <v>572</v>
      </c>
      <c r="P43">
        <f t="shared" si="3"/>
        <v>449</v>
      </c>
      <c r="Q43">
        <f t="shared" si="4"/>
        <v>5</v>
      </c>
      <c r="R43">
        <f t="shared" si="5"/>
        <v>116</v>
      </c>
    </row>
    <row r="44" spans="1:18" x14ac:dyDescent="0.25">
      <c r="A44" s="3" t="s">
        <v>55</v>
      </c>
      <c r="B44" s="26">
        <v>68</v>
      </c>
      <c r="C44" s="26">
        <v>92</v>
      </c>
      <c r="D44" s="26">
        <v>112</v>
      </c>
      <c r="E44" s="26">
        <v>6</v>
      </c>
      <c r="F44" s="26">
        <v>3</v>
      </c>
      <c r="G44" s="26">
        <v>2</v>
      </c>
      <c r="H44" s="26">
        <v>8</v>
      </c>
      <c r="I44" s="26">
        <v>132</v>
      </c>
      <c r="J44" s="26">
        <v>113</v>
      </c>
      <c r="K44" s="26">
        <v>10</v>
      </c>
      <c r="L44" s="26">
        <v>42</v>
      </c>
      <c r="M44" s="26">
        <v>2</v>
      </c>
      <c r="N44" s="26">
        <v>590</v>
      </c>
      <c r="P44">
        <f t="shared" si="3"/>
        <v>278</v>
      </c>
      <c r="Q44">
        <f t="shared" si="4"/>
        <v>5</v>
      </c>
      <c r="R44">
        <f t="shared" si="5"/>
        <v>305</v>
      </c>
    </row>
    <row r="45" spans="1:18" x14ac:dyDescent="0.25">
      <c r="A45" s="3" t="s">
        <v>60</v>
      </c>
      <c r="B45" s="26">
        <v>84</v>
      </c>
      <c r="C45" s="26">
        <v>95</v>
      </c>
      <c r="D45" s="26">
        <v>181</v>
      </c>
      <c r="E45" s="26">
        <v>15</v>
      </c>
      <c r="F45" s="26">
        <v>4</v>
      </c>
      <c r="G45" s="26">
        <v>2</v>
      </c>
      <c r="H45" s="26">
        <v>26</v>
      </c>
      <c r="I45" s="26">
        <v>28</v>
      </c>
      <c r="J45" s="26">
        <v>19</v>
      </c>
      <c r="K45" s="26">
        <v>12</v>
      </c>
      <c r="L45" s="26">
        <v>6</v>
      </c>
      <c r="M45" s="26">
        <v>48</v>
      </c>
      <c r="N45" s="26">
        <v>520</v>
      </c>
      <c r="P45">
        <f t="shared" si="3"/>
        <v>375</v>
      </c>
      <c r="Q45">
        <f t="shared" si="4"/>
        <v>6</v>
      </c>
      <c r="R45">
        <f t="shared" si="5"/>
        <v>91</v>
      </c>
    </row>
    <row r="46" spans="1:18" x14ac:dyDescent="0.25">
      <c r="A46" s="3" t="s">
        <v>56</v>
      </c>
      <c r="B46" s="26">
        <v>42</v>
      </c>
      <c r="C46" s="26">
        <v>162</v>
      </c>
      <c r="D46" s="26">
        <v>239</v>
      </c>
      <c r="E46" s="26">
        <v>59</v>
      </c>
      <c r="F46" s="26">
        <v>1</v>
      </c>
      <c r="G46" s="26">
        <v>2</v>
      </c>
      <c r="H46" s="26">
        <v>15</v>
      </c>
      <c r="I46" s="26">
        <v>32</v>
      </c>
      <c r="J46" s="26">
        <v>19</v>
      </c>
      <c r="K46" s="26">
        <v>8</v>
      </c>
      <c r="L46" s="26">
        <v>8</v>
      </c>
      <c r="M46" s="26">
        <v>3</v>
      </c>
      <c r="N46" s="26">
        <v>590</v>
      </c>
      <c r="P46">
        <f t="shared" si="3"/>
        <v>502</v>
      </c>
      <c r="Q46">
        <f t="shared" si="4"/>
        <v>3</v>
      </c>
      <c r="R46">
        <f t="shared" si="5"/>
        <v>82</v>
      </c>
    </row>
    <row r="47" spans="1:18" x14ac:dyDescent="0.25">
      <c r="A47" s="3" t="s">
        <v>1956</v>
      </c>
      <c r="B47" s="26">
        <v>452</v>
      </c>
      <c r="C47" s="26">
        <v>1125</v>
      </c>
      <c r="D47" s="26">
        <v>1823</v>
      </c>
      <c r="E47" s="26">
        <v>446</v>
      </c>
      <c r="F47" s="26">
        <v>30</v>
      </c>
      <c r="G47" s="26">
        <v>20</v>
      </c>
      <c r="H47" s="26">
        <v>269</v>
      </c>
      <c r="I47" s="26">
        <v>590</v>
      </c>
      <c r="J47" s="26">
        <v>499</v>
      </c>
      <c r="K47" s="26">
        <v>118</v>
      </c>
      <c r="L47" s="26">
        <v>194</v>
      </c>
      <c r="M47" s="26">
        <v>82</v>
      </c>
      <c r="N47" s="26">
        <v>5648</v>
      </c>
      <c r="P47">
        <f>SUM(B47:E47)</f>
        <v>3846</v>
      </c>
      <c r="Q47">
        <f>SUM(F47:G47)</f>
        <v>50</v>
      </c>
      <c r="R47">
        <f>SUM(H47:L47)</f>
        <v>1670</v>
      </c>
    </row>
    <row r="49" spans="1:13" x14ac:dyDescent="0.25">
      <c r="A49" s="19" t="s">
        <v>1957</v>
      </c>
      <c r="B49" t="s">
        <v>1963</v>
      </c>
    </row>
    <row r="51" spans="1:13" x14ac:dyDescent="0.25">
      <c r="A51" s="19" t="s">
        <v>1962</v>
      </c>
      <c r="B51" s="19" t="s">
        <v>1935</v>
      </c>
    </row>
    <row r="52" spans="1:13" x14ac:dyDescent="0.25">
      <c r="A52" s="19" t="s">
        <v>1955</v>
      </c>
      <c r="B52" t="s">
        <v>61</v>
      </c>
      <c r="C52" t="s">
        <v>62</v>
      </c>
      <c r="D52" t="s">
        <v>63</v>
      </c>
      <c r="E52" t="s">
        <v>64</v>
      </c>
      <c r="F52" t="s">
        <v>65</v>
      </c>
      <c r="G52" t="s">
        <v>66</v>
      </c>
      <c r="H52" t="s">
        <v>67</v>
      </c>
      <c r="I52" t="s">
        <v>68</v>
      </c>
      <c r="J52" t="s">
        <v>69</v>
      </c>
      <c r="K52" t="s">
        <v>70</v>
      </c>
      <c r="L52" t="s">
        <v>71</v>
      </c>
      <c r="M52" t="s">
        <v>1956</v>
      </c>
    </row>
    <row r="53" spans="1:13" x14ac:dyDescent="0.25">
      <c r="A53" s="3" t="s">
        <v>52</v>
      </c>
      <c r="B53" s="26">
        <v>4</v>
      </c>
      <c r="C53" s="26">
        <v>12</v>
      </c>
      <c r="D53" s="26">
        <v>13</v>
      </c>
      <c r="E53" s="26">
        <v>6</v>
      </c>
      <c r="F53" s="26">
        <v>2</v>
      </c>
      <c r="G53" s="26">
        <v>4</v>
      </c>
      <c r="H53" s="26">
        <v>6</v>
      </c>
      <c r="I53" s="26">
        <v>9</v>
      </c>
      <c r="J53" s="26">
        <v>8</v>
      </c>
      <c r="K53" s="26">
        <v>10</v>
      </c>
      <c r="L53" s="26">
        <v>6</v>
      </c>
      <c r="M53" s="26">
        <v>80</v>
      </c>
    </row>
    <row r="54" spans="1:13" x14ac:dyDescent="0.25">
      <c r="A54" s="3" t="s">
        <v>53</v>
      </c>
      <c r="B54" s="26">
        <v>6</v>
      </c>
      <c r="C54" s="26">
        <v>13</v>
      </c>
      <c r="D54" s="26">
        <v>10</v>
      </c>
      <c r="E54" s="26">
        <v>6</v>
      </c>
      <c r="F54" s="26">
        <v>2</v>
      </c>
      <c r="G54" s="26">
        <v>2</v>
      </c>
      <c r="H54" s="26">
        <v>10</v>
      </c>
      <c r="I54" s="26">
        <v>11</v>
      </c>
      <c r="J54" s="26">
        <v>9</v>
      </c>
      <c r="K54" s="26">
        <v>8</v>
      </c>
      <c r="L54" s="26">
        <v>5</v>
      </c>
      <c r="M54" s="26">
        <v>82</v>
      </c>
    </row>
    <row r="55" spans="1:13" x14ac:dyDescent="0.25">
      <c r="A55" s="3" t="s">
        <v>57</v>
      </c>
      <c r="B55" s="26">
        <v>3</v>
      </c>
      <c r="C55" s="26">
        <v>7</v>
      </c>
      <c r="D55" s="26">
        <v>12</v>
      </c>
      <c r="E55" s="26">
        <v>7</v>
      </c>
      <c r="F55" s="26">
        <v>2</v>
      </c>
      <c r="G55" s="26">
        <v>1</v>
      </c>
      <c r="H55" s="26">
        <v>7</v>
      </c>
      <c r="I55" s="26">
        <v>11</v>
      </c>
      <c r="J55" s="26">
        <v>10</v>
      </c>
      <c r="K55" s="26">
        <v>5</v>
      </c>
      <c r="L55" s="26">
        <v>8</v>
      </c>
      <c r="M55" s="26">
        <v>73</v>
      </c>
    </row>
    <row r="56" spans="1:13" x14ac:dyDescent="0.25">
      <c r="A56" s="3" t="s">
        <v>54</v>
      </c>
      <c r="B56" s="26">
        <v>5</v>
      </c>
      <c r="C56" s="26">
        <v>13</v>
      </c>
      <c r="D56" s="26">
        <v>15</v>
      </c>
      <c r="E56" s="26">
        <v>3</v>
      </c>
      <c r="F56" s="26">
        <v>3</v>
      </c>
      <c r="G56" s="26">
        <v>2</v>
      </c>
      <c r="H56" s="26">
        <v>6</v>
      </c>
      <c r="I56" s="26">
        <v>9</v>
      </c>
      <c r="J56" s="26">
        <v>11</v>
      </c>
      <c r="K56" s="26">
        <v>5</v>
      </c>
      <c r="L56" s="26">
        <v>6</v>
      </c>
      <c r="M56" s="26">
        <v>78</v>
      </c>
    </row>
    <row r="57" spans="1:13" x14ac:dyDescent="0.25">
      <c r="A57" s="3" t="s">
        <v>58</v>
      </c>
      <c r="B57" s="26">
        <v>5</v>
      </c>
      <c r="C57" s="26">
        <v>13</v>
      </c>
      <c r="D57" s="26">
        <v>12</v>
      </c>
      <c r="E57" s="26">
        <v>6</v>
      </c>
      <c r="F57" s="26">
        <v>3</v>
      </c>
      <c r="G57" s="26">
        <v>2</v>
      </c>
      <c r="H57" s="26">
        <v>8</v>
      </c>
      <c r="I57" s="26">
        <v>11</v>
      </c>
      <c r="J57" s="26">
        <v>9</v>
      </c>
      <c r="K57" s="26">
        <v>5</v>
      </c>
      <c r="L57" s="26">
        <v>9</v>
      </c>
      <c r="M57" s="26">
        <v>83</v>
      </c>
    </row>
    <row r="58" spans="1:13" x14ac:dyDescent="0.25">
      <c r="A58" s="3" t="s">
        <v>59</v>
      </c>
      <c r="B58" s="26">
        <v>4</v>
      </c>
      <c r="C58" s="26">
        <v>14</v>
      </c>
      <c r="D58" s="26">
        <v>16</v>
      </c>
      <c r="E58" s="26">
        <v>5</v>
      </c>
      <c r="F58" s="26">
        <v>3</v>
      </c>
      <c r="G58" s="26">
        <v>2</v>
      </c>
      <c r="H58" s="26">
        <v>9</v>
      </c>
      <c r="I58" s="26">
        <v>8</v>
      </c>
      <c r="J58" s="26">
        <v>8</v>
      </c>
      <c r="K58" s="26">
        <v>6</v>
      </c>
      <c r="L58" s="26">
        <v>6</v>
      </c>
      <c r="M58" s="26">
        <v>81</v>
      </c>
    </row>
    <row r="59" spans="1:13" x14ac:dyDescent="0.25">
      <c r="A59" s="3" t="s">
        <v>55</v>
      </c>
      <c r="B59" s="26">
        <v>5</v>
      </c>
      <c r="C59" s="26">
        <v>11</v>
      </c>
      <c r="D59" s="26">
        <v>15</v>
      </c>
      <c r="E59" s="26">
        <v>6</v>
      </c>
      <c r="F59" s="26">
        <v>3</v>
      </c>
      <c r="G59" s="26">
        <v>2</v>
      </c>
      <c r="H59" s="26">
        <v>7</v>
      </c>
      <c r="I59" s="26">
        <v>10</v>
      </c>
      <c r="J59" s="26">
        <v>14</v>
      </c>
      <c r="K59" s="26">
        <v>8</v>
      </c>
      <c r="L59" s="26">
        <v>4</v>
      </c>
      <c r="M59" s="26">
        <v>85</v>
      </c>
    </row>
    <row r="60" spans="1:13" x14ac:dyDescent="0.25">
      <c r="A60" s="3" t="s">
        <v>60</v>
      </c>
      <c r="B60" s="26">
        <v>3</v>
      </c>
      <c r="C60" s="26">
        <v>11</v>
      </c>
      <c r="D60" s="26">
        <v>26</v>
      </c>
      <c r="E60" s="26">
        <v>7</v>
      </c>
      <c r="F60" s="26">
        <v>4</v>
      </c>
      <c r="G60" s="26">
        <v>2</v>
      </c>
      <c r="H60" s="26">
        <v>5</v>
      </c>
      <c r="I60" s="26">
        <v>10</v>
      </c>
      <c r="J60" s="26">
        <v>8</v>
      </c>
      <c r="K60" s="26">
        <v>6</v>
      </c>
      <c r="L60" s="26">
        <v>6</v>
      </c>
      <c r="M60" s="26">
        <v>88</v>
      </c>
    </row>
    <row r="61" spans="1:13" x14ac:dyDescent="0.25">
      <c r="A61" s="3" t="s">
        <v>56</v>
      </c>
      <c r="B61" s="26">
        <v>4</v>
      </c>
      <c r="C61" s="26">
        <v>15</v>
      </c>
      <c r="D61" s="26">
        <v>16</v>
      </c>
      <c r="E61" s="26">
        <v>4</v>
      </c>
      <c r="F61" s="26">
        <v>2</v>
      </c>
      <c r="G61" s="26">
        <v>2</v>
      </c>
      <c r="H61" s="26">
        <v>6</v>
      </c>
      <c r="I61" s="26">
        <v>9</v>
      </c>
      <c r="J61" s="26">
        <v>10</v>
      </c>
      <c r="K61" s="26">
        <v>7</v>
      </c>
      <c r="L61" s="26">
        <v>7</v>
      </c>
      <c r="M61" s="26">
        <v>82</v>
      </c>
    </row>
    <row r="62" spans="1:13" x14ac:dyDescent="0.25">
      <c r="A62" s="3" t="s">
        <v>1956</v>
      </c>
      <c r="B62" s="26">
        <v>39</v>
      </c>
      <c r="C62" s="26">
        <v>109</v>
      </c>
      <c r="D62" s="26">
        <v>135</v>
      </c>
      <c r="E62" s="26">
        <v>50</v>
      </c>
      <c r="F62" s="26">
        <v>24</v>
      </c>
      <c r="G62" s="26">
        <v>19</v>
      </c>
      <c r="H62" s="26">
        <v>64</v>
      </c>
      <c r="I62" s="26">
        <v>88</v>
      </c>
      <c r="J62" s="26">
        <v>87</v>
      </c>
      <c r="K62" s="26">
        <v>60</v>
      </c>
      <c r="L62" s="26">
        <v>57</v>
      </c>
      <c r="M62" s="26">
        <v>732</v>
      </c>
    </row>
  </sheetData>
  <pageMargins left="0.7" right="0.7" top="0.75" bottom="0.75" header="0.3" footer="0.3"/>
  <pageSetup paperSize="9" orientation="portrait" horizontalDpi="0" verticalDpi="0"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8"/>
  <sheetViews>
    <sheetView workbookViewId="0">
      <selection activeCell="C10" sqref="C10"/>
    </sheetView>
  </sheetViews>
  <sheetFormatPr defaultRowHeight="15" x14ac:dyDescent="0.25"/>
  <cols>
    <col min="1" max="1" width="38" customWidth="1"/>
    <col min="2" max="4" width="14.7109375" customWidth="1"/>
    <col min="5" max="5" width="14.7109375" bestFit="1" customWidth="1"/>
    <col min="6" max="6" width="16.140625" bestFit="1" customWidth="1"/>
  </cols>
  <sheetData>
    <row r="1" spans="1:6" x14ac:dyDescent="0.25">
      <c r="A1" s="19" t="s">
        <v>1957</v>
      </c>
      <c r="B1" t="s">
        <v>1963</v>
      </c>
    </row>
    <row r="2" spans="1:6" x14ac:dyDescent="0.25">
      <c r="A2" s="19" t="s">
        <v>2</v>
      </c>
      <c r="B2" t="s">
        <v>1963</v>
      </c>
    </row>
    <row r="4" spans="1:6" x14ac:dyDescent="0.25">
      <c r="B4" s="19" t="s">
        <v>1936</v>
      </c>
    </row>
    <row r="5" spans="1:6" x14ac:dyDescent="0.25">
      <c r="A5" s="19" t="s">
        <v>1955</v>
      </c>
      <c r="B5" t="s">
        <v>1965</v>
      </c>
      <c r="C5" t="s">
        <v>2328</v>
      </c>
      <c r="D5" t="s">
        <v>2734</v>
      </c>
      <c r="E5" t="s">
        <v>2735</v>
      </c>
      <c r="F5" t="s">
        <v>3069</v>
      </c>
    </row>
    <row r="6" spans="1:6" x14ac:dyDescent="0.25">
      <c r="A6" s="3" t="s">
        <v>52</v>
      </c>
      <c r="B6" s="26">
        <v>547</v>
      </c>
      <c r="C6" s="26">
        <v>245</v>
      </c>
      <c r="D6" s="26">
        <v>143</v>
      </c>
      <c r="E6" s="26">
        <v>89</v>
      </c>
      <c r="F6" s="26">
        <v>82</v>
      </c>
    </row>
    <row r="7" spans="1:6" x14ac:dyDescent="0.25">
      <c r="A7" s="3" t="s">
        <v>53</v>
      </c>
      <c r="B7" s="26">
        <v>567</v>
      </c>
      <c r="C7" s="26">
        <v>535</v>
      </c>
      <c r="D7" s="26">
        <v>413</v>
      </c>
      <c r="E7" s="26">
        <v>305</v>
      </c>
      <c r="F7" s="26">
        <v>83</v>
      </c>
    </row>
    <row r="8" spans="1:6" x14ac:dyDescent="0.25">
      <c r="A8" s="3" t="s">
        <v>57</v>
      </c>
      <c r="B8" s="26">
        <v>571</v>
      </c>
      <c r="C8" s="26">
        <v>357</v>
      </c>
      <c r="D8" s="26">
        <v>186</v>
      </c>
      <c r="E8" s="26">
        <v>69</v>
      </c>
      <c r="F8" s="26">
        <v>82</v>
      </c>
    </row>
    <row r="9" spans="1:6" x14ac:dyDescent="0.25">
      <c r="A9" s="3" t="s">
        <v>54</v>
      </c>
      <c r="B9" s="26">
        <v>526</v>
      </c>
      <c r="C9" s="26">
        <v>262</v>
      </c>
      <c r="D9" s="26">
        <v>167</v>
      </c>
      <c r="E9" s="26">
        <v>69</v>
      </c>
      <c r="F9" s="26">
        <v>80</v>
      </c>
    </row>
    <row r="10" spans="1:6" x14ac:dyDescent="0.25">
      <c r="A10" s="3" t="s">
        <v>58</v>
      </c>
      <c r="B10" s="26">
        <v>586</v>
      </c>
      <c r="C10" s="26">
        <v>382</v>
      </c>
      <c r="D10" s="26">
        <v>159</v>
      </c>
      <c r="E10" s="26">
        <v>61</v>
      </c>
      <c r="F10" s="26">
        <v>85</v>
      </c>
    </row>
    <row r="11" spans="1:6" x14ac:dyDescent="0.25">
      <c r="A11" s="3" t="s">
        <v>1933</v>
      </c>
      <c r="B11" s="26">
        <v>574</v>
      </c>
      <c r="C11" s="26">
        <v>569</v>
      </c>
      <c r="D11" s="26">
        <v>541</v>
      </c>
      <c r="E11" s="26">
        <v>376</v>
      </c>
      <c r="F11" s="26">
        <v>83</v>
      </c>
    </row>
    <row r="12" spans="1:6" x14ac:dyDescent="0.25">
      <c r="A12" s="3" t="s">
        <v>59</v>
      </c>
      <c r="B12" s="26">
        <v>572</v>
      </c>
      <c r="C12" s="26">
        <v>402</v>
      </c>
      <c r="D12" s="26">
        <v>256</v>
      </c>
      <c r="E12" s="26">
        <v>78</v>
      </c>
      <c r="F12" s="26">
        <v>83</v>
      </c>
    </row>
    <row r="13" spans="1:6" x14ac:dyDescent="0.25">
      <c r="A13" s="3" t="s">
        <v>55</v>
      </c>
      <c r="B13" s="26">
        <v>590</v>
      </c>
      <c r="C13" s="26">
        <v>374</v>
      </c>
      <c r="D13" s="26">
        <v>255</v>
      </c>
      <c r="E13" s="26">
        <v>110</v>
      </c>
      <c r="F13" s="26">
        <v>87</v>
      </c>
    </row>
    <row r="14" spans="1:6" x14ac:dyDescent="0.25">
      <c r="A14" s="3" t="s">
        <v>60</v>
      </c>
      <c r="B14" s="26">
        <v>520</v>
      </c>
      <c r="C14" s="26">
        <v>241</v>
      </c>
      <c r="D14" s="26">
        <v>87</v>
      </c>
      <c r="E14" s="26">
        <v>50</v>
      </c>
      <c r="F14" s="26">
        <v>102</v>
      </c>
    </row>
    <row r="15" spans="1:6" x14ac:dyDescent="0.25">
      <c r="A15" s="3" t="s">
        <v>56</v>
      </c>
      <c r="B15" s="26">
        <v>589</v>
      </c>
      <c r="C15" s="26">
        <v>376</v>
      </c>
      <c r="D15" s="26">
        <v>154</v>
      </c>
      <c r="E15" s="26">
        <v>81</v>
      </c>
      <c r="F15" s="26">
        <v>85</v>
      </c>
    </row>
    <row r="16" spans="1:6" x14ac:dyDescent="0.25">
      <c r="A16" s="3" t="s">
        <v>1956</v>
      </c>
      <c r="B16" s="26">
        <v>5642</v>
      </c>
      <c r="C16" s="26">
        <v>3743</v>
      </c>
      <c r="D16" s="26">
        <v>2361</v>
      </c>
      <c r="E16" s="26">
        <v>1288</v>
      </c>
      <c r="F16" s="26">
        <v>852</v>
      </c>
    </row>
    <row r="18" spans="1:6" ht="33" customHeight="1" x14ac:dyDescent="0.25">
      <c r="A18" s="25" t="s">
        <v>1964</v>
      </c>
      <c r="B18" s="25"/>
      <c r="C18" s="25"/>
      <c r="D18" s="25"/>
      <c r="E18" s="25"/>
      <c r="F18" s="25"/>
    </row>
  </sheetData>
  <mergeCells count="1">
    <mergeCell ref="A18:F18"/>
  </mergeCells>
  <pageMargins left="0.7" right="0.7" top="0.75" bottom="0.75" header="0.3" footer="0.3"/>
  <pageSetup paperSize="9" orientation="portrait" horizontalDpi="0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T179"/>
  <sheetViews>
    <sheetView topLeftCell="A25" workbookViewId="0">
      <selection activeCell="Q51" sqref="Q51"/>
    </sheetView>
  </sheetViews>
  <sheetFormatPr defaultRowHeight="15" x14ac:dyDescent="0.25"/>
  <cols>
    <col min="1" max="1" width="24.42578125" bestFit="1" customWidth="1"/>
    <col min="2" max="2" width="8.28515625" bestFit="1" customWidth="1"/>
    <col min="3" max="3" width="38" bestFit="1" customWidth="1"/>
    <col min="4" max="4" width="8.85546875" bestFit="1" customWidth="1"/>
    <col min="8" max="8" width="9.140625" style="9"/>
    <col min="13" max="13" width="9.140625" style="9"/>
    <col min="15" max="15" width="12.5703125" customWidth="1"/>
    <col min="16" max="16" width="9.85546875" customWidth="1"/>
  </cols>
  <sheetData>
    <row r="2" spans="1:20" ht="60" x14ac:dyDescent="0.25">
      <c r="A2" s="7" t="s">
        <v>1</v>
      </c>
      <c r="B2" s="8" t="s">
        <v>2</v>
      </c>
      <c r="C2" s="8" t="s">
        <v>3</v>
      </c>
      <c r="D2" s="1" t="s">
        <v>4</v>
      </c>
      <c r="E2">
        <v>2021</v>
      </c>
      <c r="F2">
        <v>2022</v>
      </c>
      <c r="G2">
        <v>2023</v>
      </c>
      <c r="H2" s="9" t="s">
        <v>1907</v>
      </c>
      <c r="I2" s="2" t="s">
        <v>1908</v>
      </c>
      <c r="J2" s="2" t="s">
        <v>1909</v>
      </c>
      <c r="K2" s="2" t="s">
        <v>1910</v>
      </c>
      <c r="L2" s="2" t="s">
        <v>1911</v>
      </c>
      <c r="M2" s="10" t="s">
        <v>1912</v>
      </c>
      <c r="N2" s="10" t="s">
        <v>1914</v>
      </c>
      <c r="O2" s="10" t="s">
        <v>1915</v>
      </c>
      <c r="P2" s="10" t="s">
        <v>1916</v>
      </c>
      <c r="Q2" s="10" t="s">
        <v>1917</v>
      </c>
      <c r="R2" s="11" t="s">
        <v>2327</v>
      </c>
      <c r="S2" s="2" t="s">
        <v>1918</v>
      </c>
      <c r="T2" s="10" t="s">
        <v>1913</v>
      </c>
    </row>
    <row r="3" spans="1:20" x14ac:dyDescent="0.25">
      <c r="A3" s="3" t="s">
        <v>2336</v>
      </c>
      <c r="B3" s="4" t="s">
        <v>62</v>
      </c>
      <c r="C3" s="4" t="s">
        <v>52</v>
      </c>
      <c r="D3" s="5">
        <v>18</v>
      </c>
      <c r="E3">
        <v>4</v>
      </c>
      <c r="F3">
        <v>13</v>
      </c>
      <c r="G3">
        <v>24</v>
      </c>
      <c r="H3" s="9">
        <v>4</v>
      </c>
      <c r="I3">
        <v>5</v>
      </c>
      <c r="J3">
        <v>10</v>
      </c>
      <c r="K3">
        <v>20</v>
      </c>
      <c r="L3">
        <v>40</v>
      </c>
      <c r="M3" s="9">
        <v>1</v>
      </c>
      <c r="N3" s="9">
        <v>5</v>
      </c>
      <c r="O3" s="9">
        <v>1</v>
      </c>
      <c r="P3" s="9">
        <v>1</v>
      </c>
      <c r="Q3" s="12">
        <v>-4.9999999999999989E-2</v>
      </c>
      <c r="R3" s="13">
        <v>72</v>
      </c>
      <c r="S3" s="6">
        <v>54</v>
      </c>
      <c r="T3" s="9">
        <v>4</v>
      </c>
    </row>
    <row r="4" spans="1:20" x14ac:dyDescent="0.25">
      <c r="A4" s="3" t="s">
        <v>1335</v>
      </c>
      <c r="B4" s="4" t="s">
        <v>62</v>
      </c>
      <c r="C4" s="4" t="s">
        <v>52</v>
      </c>
      <c r="D4" s="5">
        <v>4</v>
      </c>
      <c r="E4">
        <v>40</v>
      </c>
      <c r="F4">
        <v>64</v>
      </c>
      <c r="G4">
        <v>130</v>
      </c>
      <c r="H4" s="9">
        <v>40</v>
      </c>
      <c r="I4">
        <v>5</v>
      </c>
      <c r="J4">
        <v>10</v>
      </c>
      <c r="K4">
        <v>20</v>
      </c>
      <c r="L4">
        <v>40</v>
      </c>
      <c r="M4" s="9">
        <v>4</v>
      </c>
      <c r="N4" s="9">
        <v>40</v>
      </c>
      <c r="O4" s="9">
        <v>1</v>
      </c>
      <c r="P4" s="9">
        <v>1</v>
      </c>
      <c r="Q4" s="12">
        <v>-1.6666666666666663E-2</v>
      </c>
      <c r="R4" s="13">
        <v>15</v>
      </c>
      <c r="S4" s="6">
        <v>11</v>
      </c>
      <c r="T4" s="9">
        <v>4</v>
      </c>
    </row>
    <row r="5" spans="1:20" x14ac:dyDescent="0.25">
      <c r="A5" s="3" t="s">
        <v>1804</v>
      </c>
      <c r="B5" s="4" t="s">
        <v>62</v>
      </c>
      <c r="C5" s="4" t="s">
        <v>52</v>
      </c>
      <c r="D5" s="5">
        <v>20</v>
      </c>
      <c r="E5">
        <v>42</v>
      </c>
      <c r="F5">
        <v>9</v>
      </c>
      <c r="G5">
        <v>68</v>
      </c>
      <c r="H5" s="9">
        <v>9</v>
      </c>
      <c r="I5">
        <v>5</v>
      </c>
      <c r="J5">
        <v>10</v>
      </c>
      <c r="K5">
        <v>20</v>
      </c>
      <c r="L5">
        <v>40</v>
      </c>
      <c r="M5" s="9">
        <v>2</v>
      </c>
      <c r="N5" s="9">
        <v>10</v>
      </c>
      <c r="O5" s="9">
        <v>1</v>
      </c>
      <c r="P5" s="9">
        <v>2</v>
      </c>
      <c r="Q5" s="12">
        <v>9.2518585385429707E-18</v>
      </c>
      <c r="R5" s="13">
        <v>44</v>
      </c>
      <c r="S5" s="6">
        <v>24</v>
      </c>
      <c r="T5" s="9">
        <v>4</v>
      </c>
    </row>
    <row r="6" spans="1:20" x14ac:dyDescent="0.25">
      <c r="A6" s="3" t="s">
        <v>81</v>
      </c>
      <c r="B6" s="4" t="s">
        <v>63</v>
      </c>
      <c r="C6" s="4" t="s">
        <v>52</v>
      </c>
      <c r="D6" s="5">
        <v>87</v>
      </c>
      <c r="E6">
        <v>4</v>
      </c>
      <c r="F6">
        <v>2</v>
      </c>
      <c r="G6">
        <v>16</v>
      </c>
      <c r="H6" s="9">
        <v>2</v>
      </c>
      <c r="I6">
        <v>5</v>
      </c>
      <c r="J6">
        <v>10</v>
      </c>
      <c r="K6">
        <v>20</v>
      </c>
      <c r="L6">
        <v>40</v>
      </c>
      <c r="M6" s="9">
        <v>1</v>
      </c>
      <c r="N6" s="9">
        <v>5</v>
      </c>
      <c r="O6" s="9">
        <v>2</v>
      </c>
      <c r="P6" s="9">
        <v>2</v>
      </c>
      <c r="Q6" s="12">
        <v>5.0000000000000017E-2</v>
      </c>
      <c r="R6" s="13">
        <v>88</v>
      </c>
      <c r="S6" s="6">
        <v>1</v>
      </c>
      <c r="T6" s="9">
        <v>4</v>
      </c>
    </row>
    <row r="7" spans="1:20" x14ac:dyDescent="0.25">
      <c r="A7" s="3" t="s">
        <v>255</v>
      </c>
      <c r="B7" s="4" t="s">
        <v>63</v>
      </c>
      <c r="C7" s="4" t="s">
        <v>52</v>
      </c>
      <c r="D7" s="5">
        <v>2</v>
      </c>
      <c r="E7">
        <v>32</v>
      </c>
      <c r="F7">
        <v>35</v>
      </c>
      <c r="G7">
        <v>53</v>
      </c>
      <c r="H7" s="9">
        <v>32</v>
      </c>
      <c r="I7">
        <v>5</v>
      </c>
      <c r="J7">
        <v>10</v>
      </c>
      <c r="K7">
        <v>20</v>
      </c>
      <c r="L7">
        <v>40</v>
      </c>
      <c r="M7" s="9">
        <v>4</v>
      </c>
      <c r="N7" s="9">
        <v>40</v>
      </c>
      <c r="O7" s="9">
        <v>2</v>
      </c>
      <c r="P7" s="9">
        <v>2</v>
      </c>
      <c r="Q7" s="12">
        <v>1.666666666666667E-2</v>
      </c>
      <c r="R7" s="13">
        <v>20</v>
      </c>
      <c r="S7" s="6">
        <v>18</v>
      </c>
      <c r="T7" s="9">
        <v>4</v>
      </c>
    </row>
    <row r="8" spans="1:20" x14ac:dyDescent="0.25">
      <c r="A8" s="3" t="s">
        <v>982</v>
      </c>
      <c r="B8" s="4" t="s">
        <v>63</v>
      </c>
      <c r="C8" s="4" t="s">
        <v>52</v>
      </c>
      <c r="D8" s="5">
        <v>1</v>
      </c>
      <c r="E8">
        <v>84</v>
      </c>
      <c r="F8">
        <v>26</v>
      </c>
      <c r="G8">
        <v>98</v>
      </c>
      <c r="H8" s="9">
        <v>26</v>
      </c>
      <c r="I8">
        <v>5</v>
      </c>
      <c r="J8">
        <v>10</v>
      </c>
      <c r="K8">
        <v>20</v>
      </c>
      <c r="L8">
        <v>40</v>
      </c>
      <c r="M8" s="9">
        <v>4</v>
      </c>
      <c r="N8" s="9">
        <v>40</v>
      </c>
      <c r="O8" s="9">
        <v>1</v>
      </c>
      <c r="P8" s="9">
        <v>2</v>
      </c>
      <c r="Q8" s="12">
        <v>4.6259292692714853E-18</v>
      </c>
      <c r="R8" s="13">
        <v>20</v>
      </c>
      <c r="S8" s="6">
        <v>19</v>
      </c>
      <c r="T8" s="9">
        <v>4</v>
      </c>
    </row>
    <row r="9" spans="1:20" x14ac:dyDescent="0.25">
      <c r="A9" s="3" t="s">
        <v>2362</v>
      </c>
      <c r="B9" s="4" t="s">
        <v>63</v>
      </c>
      <c r="C9" s="4" t="s">
        <v>52</v>
      </c>
      <c r="D9" s="5">
        <v>5</v>
      </c>
      <c r="E9">
        <v>100</v>
      </c>
      <c r="F9">
        <v>113</v>
      </c>
      <c r="G9">
        <v>117</v>
      </c>
      <c r="H9" s="9">
        <v>100</v>
      </c>
      <c r="I9">
        <v>5</v>
      </c>
      <c r="J9">
        <v>10</v>
      </c>
      <c r="K9">
        <v>20</v>
      </c>
      <c r="L9">
        <v>40</v>
      </c>
      <c r="M9" s="9">
        <v>5</v>
      </c>
      <c r="N9" s="9">
        <v>1000</v>
      </c>
      <c r="O9" s="9">
        <v>3</v>
      </c>
      <c r="P9" s="9">
        <v>3</v>
      </c>
      <c r="Q9" s="12">
        <v>3.0000000000000013E-2</v>
      </c>
      <c r="R9" s="13">
        <v>4</v>
      </c>
      <c r="S9" s="6">
        <v>-1</v>
      </c>
      <c r="T9" s="9">
        <v>1</v>
      </c>
    </row>
    <row r="10" spans="1:20" x14ac:dyDescent="0.25">
      <c r="A10" s="3" t="s">
        <v>567</v>
      </c>
      <c r="B10" s="4" t="s">
        <v>64</v>
      </c>
      <c r="C10" s="4" t="s">
        <v>52</v>
      </c>
      <c r="D10" s="5">
        <v>19</v>
      </c>
      <c r="E10">
        <v>23</v>
      </c>
      <c r="F10">
        <v>6</v>
      </c>
      <c r="G10">
        <v>7</v>
      </c>
      <c r="H10" s="9">
        <v>6</v>
      </c>
      <c r="I10">
        <v>3</v>
      </c>
      <c r="J10">
        <v>8</v>
      </c>
      <c r="K10">
        <v>15</v>
      </c>
      <c r="L10">
        <v>25</v>
      </c>
      <c r="M10" s="9">
        <v>2</v>
      </c>
      <c r="N10" s="9">
        <v>8</v>
      </c>
      <c r="O10" s="9">
        <v>2</v>
      </c>
      <c r="P10" s="9">
        <v>3</v>
      </c>
      <c r="Q10" s="12">
        <v>6.666666666666668E-2</v>
      </c>
      <c r="R10" s="13">
        <v>32</v>
      </c>
      <c r="S10" s="6">
        <v>13</v>
      </c>
      <c r="T10" s="9">
        <v>4</v>
      </c>
    </row>
    <row r="11" spans="1:20" x14ac:dyDescent="0.25">
      <c r="A11" s="3" t="s">
        <v>789</v>
      </c>
      <c r="B11" s="4" t="s">
        <v>64</v>
      </c>
      <c r="C11" s="4" t="s">
        <v>52</v>
      </c>
      <c r="D11" s="5">
        <v>29</v>
      </c>
      <c r="E11">
        <v>8</v>
      </c>
      <c r="F11">
        <v>20</v>
      </c>
      <c r="G11">
        <v>13</v>
      </c>
      <c r="H11" s="9">
        <v>8</v>
      </c>
      <c r="I11">
        <v>3</v>
      </c>
      <c r="J11">
        <v>8</v>
      </c>
      <c r="K11">
        <v>15</v>
      </c>
      <c r="L11">
        <v>25</v>
      </c>
      <c r="M11" s="9">
        <v>2</v>
      </c>
      <c r="N11" s="9">
        <v>8</v>
      </c>
      <c r="O11" s="9">
        <v>1</v>
      </c>
      <c r="P11" s="9">
        <v>1</v>
      </c>
      <c r="Q11" s="12">
        <v>-3.3333333333333326E-2</v>
      </c>
      <c r="R11" s="13">
        <v>29</v>
      </c>
      <c r="S11" s="6">
        <v>0</v>
      </c>
      <c r="T11" s="9">
        <v>4</v>
      </c>
    </row>
    <row r="12" spans="1:20" x14ac:dyDescent="0.25">
      <c r="A12" s="3" t="s">
        <v>2928</v>
      </c>
      <c r="B12" s="4" t="s">
        <v>66</v>
      </c>
      <c r="C12" s="4" t="s">
        <v>52</v>
      </c>
      <c r="D12" s="5">
        <v>1</v>
      </c>
      <c r="E12">
        <v>500</v>
      </c>
      <c r="F12">
        <v>20</v>
      </c>
      <c r="G12">
        <v>20</v>
      </c>
      <c r="H12" s="9">
        <v>20</v>
      </c>
      <c r="I12">
        <v>3</v>
      </c>
      <c r="J12">
        <v>8</v>
      </c>
      <c r="K12">
        <v>15</v>
      </c>
      <c r="L12">
        <v>25</v>
      </c>
      <c r="M12" s="9">
        <v>4</v>
      </c>
      <c r="N12" s="9">
        <v>25</v>
      </c>
      <c r="O12" s="9">
        <v>2</v>
      </c>
      <c r="P12" s="9">
        <v>3</v>
      </c>
      <c r="Q12" s="12">
        <v>3.333333333333334E-2</v>
      </c>
      <c r="R12" s="13">
        <v>1</v>
      </c>
      <c r="S12" s="6">
        <v>0</v>
      </c>
      <c r="T12" s="9">
        <v>1</v>
      </c>
    </row>
    <row r="13" spans="1:20" x14ac:dyDescent="0.25">
      <c r="A13" s="3" t="s">
        <v>2928</v>
      </c>
      <c r="B13" s="4" t="s">
        <v>66</v>
      </c>
      <c r="C13" s="4" t="s">
        <v>52</v>
      </c>
      <c r="D13" s="5">
        <v>1</v>
      </c>
      <c r="E13">
        <v>500</v>
      </c>
      <c r="F13">
        <v>20</v>
      </c>
      <c r="G13">
        <v>20</v>
      </c>
      <c r="H13" s="9">
        <v>20</v>
      </c>
      <c r="I13">
        <v>3</v>
      </c>
      <c r="J13">
        <v>8</v>
      </c>
      <c r="K13">
        <v>15</v>
      </c>
      <c r="L13">
        <v>25</v>
      </c>
      <c r="M13" s="9">
        <v>4</v>
      </c>
      <c r="N13" s="9">
        <v>25</v>
      </c>
      <c r="O13" s="9">
        <v>2</v>
      </c>
      <c r="P13" s="9">
        <v>3</v>
      </c>
      <c r="Q13" s="12">
        <v>3.333333333333334E-2</v>
      </c>
      <c r="R13" s="13">
        <v>1</v>
      </c>
      <c r="S13" s="6">
        <v>0</v>
      </c>
      <c r="T13" s="9">
        <v>1</v>
      </c>
    </row>
    <row r="14" spans="1:20" x14ac:dyDescent="0.25">
      <c r="A14" s="3" t="s">
        <v>2586</v>
      </c>
      <c r="B14" s="4" t="s">
        <v>68</v>
      </c>
      <c r="C14" s="4" t="s">
        <v>52</v>
      </c>
      <c r="D14" s="5">
        <v>2</v>
      </c>
      <c r="E14">
        <v>500</v>
      </c>
      <c r="F14">
        <v>74</v>
      </c>
      <c r="G14">
        <v>109</v>
      </c>
      <c r="H14" s="9">
        <v>74</v>
      </c>
      <c r="I14">
        <v>3</v>
      </c>
      <c r="J14">
        <v>8</v>
      </c>
      <c r="K14">
        <v>15</v>
      </c>
      <c r="L14">
        <v>25</v>
      </c>
      <c r="M14" s="9">
        <v>5</v>
      </c>
      <c r="N14" s="9">
        <v>1000</v>
      </c>
      <c r="O14" s="9">
        <v>3</v>
      </c>
      <c r="P14" s="9">
        <v>3</v>
      </c>
      <c r="Q14" s="12">
        <v>3.0000000000000013E-2</v>
      </c>
      <c r="R14" s="13">
        <v>2</v>
      </c>
      <c r="S14" s="6">
        <v>0</v>
      </c>
      <c r="T14" s="9">
        <v>1</v>
      </c>
    </row>
    <row r="15" spans="1:20" x14ac:dyDescent="0.25">
      <c r="A15" s="3" t="s">
        <v>2356</v>
      </c>
      <c r="B15" s="4" t="s">
        <v>68</v>
      </c>
      <c r="C15" s="4" t="s">
        <v>52</v>
      </c>
      <c r="D15" s="5">
        <v>7</v>
      </c>
      <c r="E15">
        <v>38</v>
      </c>
      <c r="F15">
        <v>58</v>
      </c>
      <c r="G15">
        <v>64</v>
      </c>
      <c r="H15" s="9">
        <v>38</v>
      </c>
      <c r="I15">
        <v>3</v>
      </c>
      <c r="J15">
        <v>8</v>
      </c>
      <c r="K15">
        <v>15</v>
      </c>
      <c r="L15">
        <v>25</v>
      </c>
      <c r="M15" s="9">
        <v>5</v>
      </c>
      <c r="N15" s="9">
        <v>1000</v>
      </c>
      <c r="O15" s="9">
        <v>3</v>
      </c>
      <c r="P15" s="9">
        <v>3</v>
      </c>
      <c r="Q15" s="12">
        <v>3.0000000000000013E-2</v>
      </c>
      <c r="R15" s="13">
        <v>2</v>
      </c>
      <c r="S15" s="6">
        <v>-5</v>
      </c>
      <c r="T15" s="9">
        <v>1</v>
      </c>
    </row>
    <row r="16" spans="1:20" x14ac:dyDescent="0.25">
      <c r="A16" s="3" t="s">
        <v>2635</v>
      </c>
      <c r="B16" s="4" t="s">
        <v>69</v>
      </c>
      <c r="C16" s="4" t="s">
        <v>52</v>
      </c>
      <c r="D16" s="5">
        <v>1</v>
      </c>
      <c r="E16">
        <v>500</v>
      </c>
      <c r="F16">
        <v>145</v>
      </c>
      <c r="G16">
        <v>2</v>
      </c>
      <c r="H16" s="9">
        <v>2</v>
      </c>
      <c r="I16">
        <v>5</v>
      </c>
      <c r="J16">
        <v>10</v>
      </c>
      <c r="K16">
        <v>20</v>
      </c>
      <c r="L16">
        <v>40</v>
      </c>
      <c r="M16" s="9">
        <v>1</v>
      </c>
      <c r="N16" s="9">
        <v>5</v>
      </c>
      <c r="O16" s="9">
        <v>1</v>
      </c>
      <c r="P16" s="9">
        <v>3</v>
      </c>
      <c r="Q16" s="12">
        <v>5.0000000000000031E-2</v>
      </c>
      <c r="R16" s="13">
        <v>34</v>
      </c>
      <c r="S16" s="6">
        <v>33</v>
      </c>
      <c r="T16" s="9">
        <v>4</v>
      </c>
    </row>
    <row r="17" spans="1:20" x14ac:dyDescent="0.25">
      <c r="A17" s="3" t="s">
        <v>2346</v>
      </c>
      <c r="B17" s="4" t="s">
        <v>69</v>
      </c>
      <c r="C17" s="4" t="s">
        <v>52</v>
      </c>
      <c r="D17" s="5">
        <v>10</v>
      </c>
      <c r="E17">
        <v>63</v>
      </c>
      <c r="F17">
        <v>36</v>
      </c>
      <c r="G17">
        <v>30</v>
      </c>
      <c r="H17" s="9">
        <v>30</v>
      </c>
      <c r="I17">
        <v>5</v>
      </c>
      <c r="J17">
        <v>10</v>
      </c>
      <c r="K17">
        <v>20</v>
      </c>
      <c r="L17">
        <v>40</v>
      </c>
      <c r="M17" s="9">
        <v>4</v>
      </c>
      <c r="N17" s="9">
        <v>40</v>
      </c>
      <c r="O17" s="9">
        <v>2</v>
      </c>
      <c r="P17" s="9">
        <v>3</v>
      </c>
      <c r="Q17" s="12">
        <v>3.333333333333334E-2</v>
      </c>
      <c r="R17" s="13">
        <v>6</v>
      </c>
      <c r="S17" s="6">
        <v>-4</v>
      </c>
      <c r="T17" s="9">
        <v>1</v>
      </c>
    </row>
    <row r="18" spans="1:20" x14ac:dyDescent="0.25">
      <c r="A18" s="3" t="s">
        <v>2677</v>
      </c>
      <c r="B18" s="4" t="s">
        <v>69</v>
      </c>
      <c r="C18" s="4" t="s">
        <v>52</v>
      </c>
      <c r="D18" s="5">
        <v>16</v>
      </c>
      <c r="E18">
        <v>52</v>
      </c>
      <c r="F18">
        <v>3</v>
      </c>
      <c r="G18">
        <v>17</v>
      </c>
      <c r="H18" s="9">
        <v>3</v>
      </c>
      <c r="I18">
        <v>5</v>
      </c>
      <c r="J18">
        <v>10</v>
      </c>
      <c r="K18">
        <v>20</v>
      </c>
      <c r="L18">
        <v>40</v>
      </c>
      <c r="M18" s="9">
        <v>1</v>
      </c>
      <c r="N18" s="9">
        <v>5</v>
      </c>
      <c r="O18" s="9">
        <v>1</v>
      </c>
      <c r="P18" s="9">
        <v>2</v>
      </c>
      <c r="Q18" s="12">
        <v>1.3877787807814457E-17</v>
      </c>
      <c r="R18" s="13">
        <v>32</v>
      </c>
      <c r="S18" s="6">
        <v>16</v>
      </c>
      <c r="T18" s="9">
        <v>4</v>
      </c>
    </row>
    <row r="19" spans="1:20" x14ac:dyDescent="0.25">
      <c r="A19" s="3" t="s">
        <v>1558</v>
      </c>
      <c r="B19" s="4" t="s">
        <v>69</v>
      </c>
      <c r="C19" s="4" t="s">
        <v>52</v>
      </c>
      <c r="D19" s="5">
        <v>25</v>
      </c>
      <c r="E19">
        <v>87</v>
      </c>
      <c r="F19">
        <v>63</v>
      </c>
      <c r="G19">
        <v>156</v>
      </c>
      <c r="H19" s="9">
        <v>63</v>
      </c>
      <c r="I19">
        <v>5</v>
      </c>
      <c r="J19">
        <v>10</v>
      </c>
      <c r="K19">
        <v>20</v>
      </c>
      <c r="L19">
        <v>40</v>
      </c>
      <c r="M19" s="9">
        <v>5</v>
      </c>
      <c r="N19" s="9">
        <v>1000</v>
      </c>
      <c r="O19" s="9">
        <v>3</v>
      </c>
      <c r="P19" s="9">
        <v>3</v>
      </c>
      <c r="Q19" s="12">
        <v>3.0000000000000013E-2</v>
      </c>
      <c r="R19" s="13">
        <v>1</v>
      </c>
      <c r="S19" s="6">
        <v>-24</v>
      </c>
      <c r="T19" s="9">
        <v>1</v>
      </c>
    </row>
    <row r="20" spans="1:20" x14ac:dyDescent="0.25">
      <c r="A20" s="3" t="s">
        <v>2654</v>
      </c>
      <c r="B20" s="4" t="s">
        <v>70</v>
      </c>
      <c r="C20" s="4" t="s">
        <v>52</v>
      </c>
      <c r="D20" s="5">
        <v>1</v>
      </c>
      <c r="E20">
        <v>500</v>
      </c>
      <c r="F20">
        <v>162</v>
      </c>
      <c r="G20">
        <v>167</v>
      </c>
      <c r="H20" s="9">
        <v>162</v>
      </c>
      <c r="I20">
        <v>3</v>
      </c>
      <c r="J20">
        <v>8</v>
      </c>
      <c r="K20">
        <v>15</v>
      </c>
      <c r="L20">
        <v>25</v>
      </c>
      <c r="M20" s="9">
        <v>5</v>
      </c>
      <c r="N20" s="9">
        <v>1000</v>
      </c>
      <c r="O20" s="9">
        <v>3</v>
      </c>
      <c r="P20" s="9">
        <v>3</v>
      </c>
      <c r="Q20" s="12">
        <v>3.0000000000000013E-2</v>
      </c>
      <c r="R20" s="13">
        <v>1</v>
      </c>
      <c r="S20" s="6">
        <v>0</v>
      </c>
      <c r="T20" s="9">
        <v>1</v>
      </c>
    </row>
    <row r="21" spans="1:20" x14ac:dyDescent="0.25">
      <c r="A21" s="3" t="s">
        <v>2615</v>
      </c>
      <c r="B21" s="4" t="s">
        <v>70</v>
      </c>
      <c r="C21" s="4" t="s">
        <v>52</v>
      </c>
      <c r="D21" s="5">
        <v>1</v>
      </c>
      <c r="E21">
        <v>500</v>
      </c>
      <c r="F21">
        <v>10</v>
      </c>
      <c r="G21">
        <v>53</v>
      </c>
      <c r="H21" s="9">
        <v>10</v>
      </c>
      <c r="I21">
        <v>3</v>
      </c>
      <c r="J21">
        <v>8</v>
      </c>
      <c r="K21">
        <v>15</v>
      </c>
      <c r="L21">
        <v>25</v>
      </c>
      <c r="M21" s="9">
        <v>3</v>
      </c>
      <c r="N21" s="9">
        <v>15</v>
      </c>
      <c r="O21" s="9">
        <v>1</v>
      </c>
      <c r="P21" s="9">
        <v>2</v>
      </c>
      <c r="Q21" s="12">
        <v>6.4763009769800799E-18</v>
      </c>
      <c r="R21" s="13">
        <v>3</v>
      </c>
      <c r="S21" s="6">
        <v>2</v>
      </c>
      <c r="T21" s="9">
        <v>1</v>
      </c>
    </row>
    <row r="22" spans="1:20" x14ac:dyDescent="0.25">
      <c r="A22" s="3" t="s">
        <v>2606</v>
      </c>
      <c r="B22" s="4" t="s">
        <v>70</v>
      </c>
      <c r="C22" s="4" t="s">
        <v>52</v>
      </c>
      <c r="D22" s="5">
        <v>1</v>
      </c>
      <c r="E22">
        <v>500</v>
      </c>
      <c r="F22">
        <v>78</v>
      </c>
      <c r="G22">
        <v>33</v>
      </c>
      <c r="H22" s="9">
        <v>33</v>
      </c>
      <c r="I22">
        <v>3</v>
      </c>
      <c r="J22">
        <v>8</v>
      </c>
      <c r="K22">
        <v>15</v>
      </c>
      <c r="L22">
        <v>25</v>
      </c>
      <c r="M22" s="9">
        <v>5</v>
      </c>
      <c r="N22" s="9">
        <v>1000</v>
      </c>
      <c r="O22" s="9">
        <v>3</v>
      </c>
      <c r="P22" s="9">
        <v>3</v>
      </c>
      <c r="Q22" s="12">
        <v>3.0000000000000013E-2</v>
      </c>
      <c r="R22" s="13">
        <v>1</v>
      </c>
      <c r="S22" s="6">
        <v>0</v>
      </c>
      <c r="T22" s="9">
        <v>1</v>
      </c>
    </row>
    <row r="23" spans="1:20" x14ac:dyDescent="0.25">
      <c r="A23" s="3" t="s">
        <v>336</v>
      </c>
      <c r="B23" s="4" t="s">
        <v>71</v>
      </c>
      <c r="C23" s="4" t="s">
        <v>52</v>
      </c>
      <c r="D23" s="5">
        <v>5</v>
      </c>
      <c r="E23">
        <v>1</v>
      </c>
      <c r="F23">
        <v>21</v>
      </c>
      <c r="G23">
        <v>34</v>
      </c>
      <c r="H23" s="9">
        <v>1</v>
      </c>
      <c r="I23">
        <v>3</v>
      </c>
      <c r="J23">
        <v>8</v>
      </c>
      <c r="K23">
        <v>15</v>
      </c>
      <c r="L23">
        <v>25</v>
      </c>
      <c r="M23" s="9">
        <v>1</v>
      </c>
      <c r="N23" s="9">
        <v>3</v>
      </c>
      <c r="O23" s="9">
        <v>1</v>
      </c>
      <c r="P23" s="9">
        <v>1</v>
      </c>
      <c r="Q23" s="12">
        <v>-4.9999999999999989E-2</v>
      </c>
      <c r="R23" s="13">
        <v>21</v>
      </c>
      <c r="S23" s="6">
        <v>16</v>
      </c>
      <c r="T23" s="9">
        <v>4</v>
      </c>
    </row>
    <row r="24" spans="1:20" x14ac:dyDescent="0.25">
      <c r="A24" s="3" t="s">
        <v>2625</v>
      </c>
      <c r="B24" s="4" t="s">
        <v>71</v>
      </c>
      <c r="C24" s="4" t="s">
        <v>52</v>
      </c>
      <c r="D24" s="5">
        <v>1</v>
      </c>
      <c r="E24">
        <v>500</v>
      </c>
      <c r="F24">
        <v>91</v>
      </c>
      <c r="G24">
        <v>65</v>
      </c>
      <c r="H24" s="9">
        <v>65</v>
      </c>
      <c r="I24">
        <v>3</v>
      </c>
      <c r="J24">
        <v>8</v>
      </c>
      <c r="K24">
        <v>15</v>
      </c>
      <c r="L24">
        <v>25</v>
      </c>
      <c r="M24" s="9">
        <v>5</v>
      </c>
      <c r="N24" s="9">
        <v>1000</v>
      </c>
      <c r="O24" s="9">
        <v>3</v>
      </c>
      <c r="P24" s="9">
        <v>3</v>
      </c>
      <c r="Q24" s="12">
        <v>3.0000000000000013E-2</v>
      </c>
      <c r="R24" s="13">
        <v>1</v>
      </c>
      <c r="S24" s="6">
        <v>0</v>
      </c>
      <c r="T24" s="9">
        <v>1</v>
      </c>
    </row>
    <row r="25" spans="1:20" x14ac:dyDescent="0.25">
      <c r="A25" s="3" t="s">
        <v>2358</v>
      </c>
      <c r="B25" s="4" t="s">
        <v>61</v>
      </c>
      <c r="C25" s="4" t="s">
        <v>53</v>
      </c>
      <c r="D25" s="5">
        <v>6</v>
      </c>
      <c r="E25">
        <v>31</v>
      </c>
      <c r="F25">
        <v>5</v>
      </c>
      <c r="G25">
        <v>17</v>
      </c>
      <c r="H25" s="9">
        <v>5</v>
      </c>
      <c r="I25">
        <v>3</v>
      </c>
      <c r="J25">
        <v>8</v>
      </c>
      <c r="K25">
        <v>15</v>
      </c>
      <c r="L25">
        <v>25</v>
      </c>
      <c r="M25" s="9">
        <v>2</v>
      </c>
      <c r="N25" s="9">
        <v>8</v>
      </c>
      <c r="O25" s="9">
        <v>1</v>
      </c>
      <c r="P25" s="9">
        <v>2</v>
      </c>
      <c r="Q25" s="12">
        <v>9.2518585385429707E-18</v>
      </c>
      <c r="R25" s="13">
        <v>35</v>
      </c>
      <c r="S25" s="6">
        <v>29</v>
      </c>
      <c r="T25" s="9">
        <v>4</v>
      </c>
    </row>
    <row r="26" spans="1:20" x14ac:dyDescent="0.25">
      <c r="A26" s="3" t="s">
        <v>2613</v>
      </c>
      <c r="B26" s="4" t="s">
        <v>61</v>
      </c>
      <c r="C26" s="4" t="s">
        <v>53</v>
      </c>
      <c r="D26" s="5">
        <v>1</v>
      </c>
      <c r="E26">
        <v>500</v>
      </c>
      <c r="F26">
        <v>75</v>
      </c>
      <c r="G26">
        <v>13</v>
      </c>
      <c r="H26" s="9">
        <v>13</v>
      </c>
      <c r="I26">
        <v>3</v>
      </c>
      <c r="J26">
        <v>8</v>
      </c>
      <c r="K26">
        <v>15</v>
      </c>
      <c r="L26">
        <v>25</v>
      </c>
      <c r="M26" s="9">
        <v>3</v>
      </c>
      <c r="N26" s="9">
        <v>15</v>
      </c>
      <c r="O26" s="9">
        <v>1</v>
      </c>
      <c r="P26" s="9">
        <v>3</v>
      </c>
      <c r="Q26" s="12">
        <v>2.3333333333333348E-2</v>
      </c>
      <c r="R26" s="13">
        <v>16</v>
      </c>
      <c r="S26" s="6">
        <v>15</v>
      </c>
      <c r="T26" s="9">
        <v>4</v>
      </c>
    </row>
    <row r="27" spans="1:20" x14ac:dyDescent="0.25">
      <c r="A27" s="3" t="s">
        <v>2591</v>
      </c>
      <c r="B27" s="4" t="s">
        <v>62</v>
      </c>
      <c r="C27" s="4" t="s">
        <v>53</v>
      </c>
      <c r="D27" s="5">
        <v>2</v>
      </c>
      <c r="E27">
        <v>500</v>
      </c>
      <c r="F27">
        <v>125</v>
      </c>
      <c r="G27">
        <v>132</v>
      </c>
      <c r="H27" s="9">
        <v>125</v>
      </c>
      <c r="I27">
        <v>5</v>
      </c>
      <c r="J27">
        <v>10</v>
      </c>
      <c r="K27">
        <v>20</v>
      </c>
      <c r="L27">
        <v>40</v>
      </c>
      <c r="M27" s="9">
        <v>5</v>
      </c>
      <c r="N27" s="9">
        <v>1000</v>
      </c>
      <c r="O27" s="9">
        <v>3</v>
      </c>
      <c r="P27" s="9">
        <v>3</v>
      </c>
      <c r="Q27" s="12">
        <v>3.0000000000000013E-2</v>
      </c>
      <c r="R27" s="13">
        <v>2</v>
      </c>
      <c r="S27" s="6">
        <v>0</v>
      </c>
      <c r="T27" s="9">
        <v>1</v>
      </c>
    </row>
    <row r="28" spans="1:20" x14ac:dyDescent="0.25">
      <c r="A28" s="3" t="s">
        <v>2338</v>
      </c>
      <c r="B28" s="4" t="s">
        <v>62</v>
      </c>
      <c r="C28" s="4" t="s">
        <v>53</v>
      </c>
      <c r="D28" s="5">
        <v>16</v>
      </c>
      <c r="E28">
        <v>500</v>
      </c>
      <c r="F28">
        <v>15</v>
      </c>
      <c r="G28">
        <v>4</v>
      </c>
      <c r="H28" s="9">
        <v>4</v>
      </c>
      <c r="I28">
        <v>5</v>
      </c>
      <c r="J28">
        <v>10</v>
      </c>
      <c r="K28">
        <v>20</v>
      </c>
      <c r="L28">
        <v>40</v>
      </c>
      <c r="M28" s="9">
        <v>1</v>
      </c>
      <c r="N28" s="9">
        <v>5</v>
      </c>
      <c r="O28" s="9">
        <v>1</v>
      </c>
      <c r="P28" s="9">
        <v>3</v>
      </c>
      <c r="Q28" s="12">
        <v>5.0000000000000031E-2</v>
      </c>
      <c r="R28" s="13">
        <v>80</v>
      </c>
      <c r="S28" s="6">
        <v>64</v>
      </c>
      <c r="T28" s="9">
        <v>4</v>
      </c>
    </row>
    <row r="29" spans="1:20" x14ac:dyDescent="0.25">
      <c r="A29" s="3" t="s">
        <v>2335</v>
      </c>
      <c r="B29" s="4" t="s">
        <v>63</v>
      </c>
      <c r="C29" s="4" t="s">
        <v>53</v>
      </c>
      <c r="D29" s="5">
        <v>19</v>
      </c>
      <c r="E29">
        <v>3</v>
      </c>
      <c r="F29">
        <v>16</v>
      </c>
      <c r="G29">
        <v>11</v>
      </c>
      <c r="H29" s="9">
        <v>3</v>
      </c>
      <c r="I29">
        <v>5</v>
      </c>
      <c r="J29">
        <v>10</v>
      </c>
      <c r="K29">
        <v>20</v>
      </c>
      <c r="L29">
        <v>40</v>
      </c>
      <c r="M29" s="9">
        <v>1</v>
      </c>
      <c r="N29" s="9">
        <v>5</v>
      </c>
      <c r="O29" s="9">
        <v>1</v>
      </c>
      <c r="P29" s="9">
        <v>1</v>
      </c>
      <c r="Q29" s="12">
        <v>-4.9999999999999989E-2</v>
      </c>
      <c r="R29" s="13">
        <v>80</v>
      </c>
      <c r="S29" s="6">
        <v>61</v>
      </c>
      <c r="T29" s="9">
        <v>4</v>
      </c>
    </row>
    <row r="30" spans="1:20" x14ac:dyDescent="0.25">
      <c r="A30" s="3" t="s">
        <v>2649</v>
      </c>
      <c r="B30" s="4" t="s">
        <v>63</v>
      </c>
      <c r="C30" s="4" t="s">
        <v>53</v>
      </c>
      <c r="D30" s="5">
        <v>1</v>
      </c>
      <c r="E30">
        <v>500</v>
      </c>
      <c r="F30">
        <v>120</v>
      </c>
      <c r="G30">
        <v>155</v>
      </c>
      <c r="H30" s="9">
        <v>120</v>
      </c>
      <c r="I30">
        <v>5</v>
      </c>
      <c r="J30">
        <v>10</v>
      </c>
      <c r="K30">
        <v>20</v>
      </c>
      <c r="L30">
        <v>40</v>
      </c>
      <c r="M30" s="9">
        <v>5</v>
      </c>
      <c r="N30" s="9">
        <v>1000</v>
      </c>
      <c r="O30" s="9">
        <v>3</v>
      </c>
      <c r="P30" s="9">
        <v>3</v>
      </c>
      <c r="Q30" s="12">
        <v>3.0000000000000013E-2</v>
      </c>
      <c r="R30" s="13">
        <v>4</v>
      </c>
      <c r="S30" s="6">
        <v>3</v>
      </c>
      <c r="T30" s="9">
        <v>1</v>
      </c>
    </row>
    <row r="31" spans="1:20" x14ac:dyDescent="0.25">
      <c r="A31" s="3" t="s">
        <v>2345</v>
      </c>
      <c r="B31" s="4" t="s">
        <v>63</v>
      </c>
      <c r="C31" s="4" t="s">
        <v>53</v>
      </c>
      <c r="D31" s="5">
        <v>10</v>
      </c>
      <c r="E31">
        <v>66</v>
      </c>
      <c r="F31">
        <v>95</v>
      </c>
      <c r="G31">
        <v>73</v>
      </c>
      <c r="H31" s="9">
        <v>66</v>
      </c>
      <c r="I31">
        <v>5</v>
      </c>
      <c r="J31">
        <v>10</v>
      </c>
      <c r="K31">
        <v>20</v>
      </c>
      <c r="L31">
        <v>40</v>
      </c>
      <c r="M31" s="9">
        <v>5</v>
      </c>
      <c r="N31" s="9">
        <v>1000</v>
      </c>
      <c r="O31" s="9">
        <v>3</v>
      </c>
      <c r="P31" s="9">
        <v>3</v>
      </c>
      <c r="Q31" s="12">
        <v>3.0000000000000013E-2</v>
      </c>
      <c r="R31" s="13">
        <v>4</v>
      </c>
      <c r="S31" s="6">
        <v>-6</v>
      </c>
      <c r="T31" s="9">
        <v>1</v>
      </c>
    </row>
    <row r="32" spans="1:20" x14ac:dyDescent="0.25">
      <c r="A32" s="3" t="s">
        <v>2365</v>
      </c>
      <c r="B32" s="4" t="s">
        <v>63</v>
      </c>
      <c r="C32" s="4" t="s">
        <v>53</v>
      </c>
      <c r="D32" s="5">
        <v>4</v>
      </c>
      <c r="E32">
        <v>30</v>
      </c>
      <c r="F32">
        <v>9</v>
      </c>
      <c r="G32">
        <v>4</v>
      </c>
      <c r="H32" s="9">
        <v>4</v>
      </c>
      <c r="I32">
        <v>5</v>
      </c>
      <c r="J32">
        <v>10</v>
      </c>
      <c r="K32">
        <v>20</v>
      </c>
      <c r="L32">
        <v>40</v>
      </c>
      <c r="M32" s="9">
        <v>1</v>
      </c>
      <c r="N32" s="9">
        <v>5</v>
      </c>
      <c r="O32" s="9">
        <v>1</v>
      </c>
      <c r="P32" s="9">
        <v>3</v>
      </c>
      <c r="Q32" s="12">
        <v>5.0000000000000031E-2</v>
      </c>
      <c r="R32" s="13">
        <v>88</v>
      </c>
      <c r="S32" s="6">
        <v>84</v>
      </c>
      <c r="T32" s="9">
        <v>4</v>
      </c>
    </row>
    <row r="33" spans="1:20" x14ac:dyDescent="0.25">
      <c r="A33" s="3" t="s">
        <v>2929</v>
      </c>
      <c r="B33" s="4" t="s">
        <v>66</v>
      </c>
      <c r="C33" s="4" t="s">
        <v>53</v>
      </c>
      <c r="D33" s="5">
        <v>1</v>
      </c>
      <c r="E33">
        <v>500</v>
      </c>
      <c r="F33">
        <v>7</v>
      </c>
      <c r="G33">
        <v>6</v>
      </c>
      <c r="H33" s="9">
        <v>6</v>
      </c>
      <c r="I33">
        <v>3</v>
      </c>
      <c r="J33">
        <v>8</v>
      </c>
      <c r="K33">
        <v>15</v>
      </c>
      <c r="L33">
        <v>25</v>
      </c>
      <c r="M33" s="9">
        <v>2</v>
      </c>
      <c r="N33" s="9">
        <v>8</v>
      </c>
      <c r="O33" s="9">
        <v>2</v>
      </c>
      <c r="P33" s="9">
        <v>3</v>
      </c>
      <c r="Q33" s="12">
        <v>6.666666666666668E-2</v>
      </c>
      <c r="R33" s="13">
        <v>1</v>
      </c>
      <c r="S33" s="6">
        <v>0</v>
      </c>
      <c r="T33" s="9">
        <v>1</v>
      </c>
    </row>
    <row r="34" spans="1:20" x14ac:dyDescent="0.25">
      <c r="A34" s="3" t="s">
        <v>2929</v>
      </c>
      <c r="B34" s="4" t="s">
        <v>66</v>
      </c>
      <c r="C34" s="4" t="s">
        <v>53</v>
      </c>
      <c r="D34" s="5">
        <v>1</v>
      </c>
      <c r="E34">
        <v>500</v>
      </c>
      <c r="F34">
        <v>7</v>
      </c>
      <c r="G34">
        <v>6</v>
      </c>
      <c r="H34" s="9">
        <v>6</v>
      </c>
      <c r="I34">
        <v>3</v>
      </c>
      <c r="J34">
        <v>8</v>
      </c>
      <c r="K34">
        <v>15</v>
      </c>
      <c r="L34">
        <v>25</v>
      </c>
      <c r="M34" s="9">
        <v>2</v>
      </c>
      <c r="N34" s="9">
        <v>8</v>
      </c>
      <c r="O34" s="9">
        <v>2</v>
      </c>
      <c r="P34" s="9">
        <v>3</v>
      </c>
      <c r="Q34" s="12">
        <v>6.666666666666668E-2</v>
      </c>
      <c r="R34" s="13">
        <v>1</v>
      </c>
      <c r="S34" s="6">
        <v>0</v>
      </c>
      <c r="T34" s="9">
        <v>1</v>
      </c>
    </row>
    <row r="35" spans="1:20" x14ac:dyDescent="0.25">
      <c r="A35" s="3" t="s">
        <v>2640</v>
      </c>
      <c r="B35" s="4" t="s">
        <v>67</v>
      </c>
      <c r="C35" s="4" t="s">
        <v>53</v>
      </c>
      <c r="D35" s="5">
        <v>1</v>
      </c>
      <c r="E35">
        <v>500</v>
      </c>
      <c r="F35">
        <v>90</v>
      </c>
      <c r="G35">
        <v>68</v>
      </c>
      <c r="H35" s="9">
        <v>68</v>
      </c>
      <c r="I35">
        <v>3</v>
      </c>
      <c r="J35">
        <v>8</v>
      </c>
      <c r="K35">
        <v>15</v>
      </c>
      <c r="L35">
        <v>25</v>
      </c>
      <c r="M35" s="9">
        <v>5</v>
      </c>
      <c r="N35" s="9">
        <v>1000</v>
      </c>
      <c r="O35" s="9">
        <v>3</v>
      </c>
      <c r="P35" s="9">
        <v>3</v>
      </c>
      <c r="Q35" s="12">
        <v>3.0000000000000013E-2</v>
      </c>
      <c r="R35" s="13">
        <v>1</v>
      </c>
      <c r="S35" s="6">
        <v>0</v>
      </c>
      <c r="T35" s="9">
        <v>1</v>
      </c>
    </row>
    <row r="36" spans="1:20" x14ac:dyDescent="0.25">
      <c r="A36" s="3" t="s">
        <v>2355</v>
      </c>
      <c r="B36" s="4" t="s">
        <v>68</v>
      </c>
      <c r="C36" s="4" t="s">
        <v>53</v>
      </c>
      <c r="D36" s="5">
        <v>7</v>
      </c>
      <c r="E36">
        <v>34</v>
      </c>
      <c r="F36">
        <v>22</v>
      </c>
      <c r="G36">
        <v>46</v>
      </c>
      <c r="H36" s="9">
        <v>22</v>
      </c>
      <c r="I36">
        <v>3</v>
      </c>
      <c r="J36">
        <v>8</v>
      </c>
      <c r="K36">
        <v>15</v>
      </c>
      <c r="L36">
        <v>25</v>
      </c>
      <c r="M36" s="9">
        <v>4</v>
      </c>
      <c r="N36" s="9">
        <v>25</v>
      </c>
      <c r="O36" s="9">
        <v>1</v>
      </c>
      <c r="P36" s="9">
        <v>2</v>
      </c>
      <c r="Q36" s="12">
        <v>4.6259292692714853E-18</v>
      </c>
      <c r="R36" s="13">
        <v>9</v>
      </c>
      <c r="S36" s="6">
        <v>2</v>
      </c>
      <c r="T36" s="9">
        <v>2</v>
      </c>
    </row>
    <row r="37" spans="1:20" x14ac:dyDescent="0.25">
      <c r="A37" s="3" t="s">
        <v>2630</v>
      </c>
      <c r="B37" s="4" t="s">
        <v>68</v>
      </c>
      <c r="C37" s="4" t="s">
        <v>53</v>
      </c>
      <c r="D37" s="5">
        <v>1</v>
      </c>
      <c r="E37">
        <v>500</v>
      </c>
      <c r="F37">
        <v>59</v>
      </c>
      <c r="G37">
        <v>77</v>
      </c>
      <c r="H37" s="9">
        <v>59</v>
      </c>
      <c r="I37">
        <v>3</v>
      </c>
      <c r="J37">
        <v>8</v>
      </c>
      <c r="K37">
        <v>15</v>
      </c>
      <c r="L37">
        <v>25</v>
      </c>
      <c r="M37" s="9">
        <v>5</v>
      </c>
      <c r="N37" s="9">
        <v>1000</v>
      </c>
      <c r="O37" s="9">
        <v>3</v>
      </c>
      <c r="P37" s="9">
        <v>3</v>
      </c>
      <c r="Q37" s="12">
        <v>3.0000000000000013E-2</v>
      </c>
      <c r="R37" s="13">
        <v>2</v>
      </c>
      <c r="S37" s="6">
        <v>1</v>
      </c>
      <c r="T37" s="9">
        <v>1</v>
      </c>
    </row>
    <row r="38" spans="1:20" x14ac:dyDescent="0.25">
      <c r="A38" s="3" t="s">
        <v>2715</v>
      </c>
      <c r="B38" s="4" t="s">
        <v>69</v>
      </c>
      <c r="C38" s="4" t="s">
        <v>53</v>
      </c>
      <c r="D38" s="5">
        <v>41</v>
      </c>
      <c r="E38">
        <v>500</v>
      </c>
      <c r="F38">
        <v>126</v>
      </c>
      <c r="G38">
        <v>69</v>
      </c>
      <c r="H38" s="9">
        <v>69</v>
      </c>
      <c r="I38">
        <v>5</v>
      </c>
      <c r="J38">
        <v>10</v>
      </c>
      <c r="K38">
        <v>20</v>
      </c>
      <c r="L38">
        <v>40</v>
      </c>
      <c r="M38" s="9">
        <v>5</v>
      </c>
      <c r="N38" s="9">
        <v>1000</v>
      </c>
      <c r="O38" s="9">
        <v>3</v>
      </c>
      <c r="P38" s="9">
        <v>3</v>
      </c>
      <c r="Q38" s="12">
        <v>3.0000000000000013E-2</v>
      </c>
      <c r="R38" s="13">
        <v>1</v>
      </c>
      <c r="S38" s="6">
        <v>-40</v>
      </c>
      <c r="T38" s="9">
        <v>1</v>
      </c>
    </row>
    <row r="39" spans="1:20" x14ac:dyDescent="0.25">
      <c r="A39" s="3" t="s">
        <v>1680</v>
      </c>
      <c r="B39" s="4" t="s">
        <v>69</v>
      </c>
      <c r="C39" s="4" t="s">
        <v>53</v>
      </c>
      <c r="D39" s="5">
        <v>2</v>
      </c>
      <c r="E39">
        <v>59</v>
      </c>
      <c r="F39">
        <v>7</v>
      </c>
      <c r="G39">
        <v>35</v>
      </c>
      <c r="H39" s="9">
        <v>7</v>
      </c>
      <c r="I39">
        <v>5</v>
      </c>
      <c r="J39">
        <v>10</v>
      </c>
      <c r="K39">
        <v>20</v>
      </c>
      <c r="L39">
        <v>40</v>
      </c>
      <c r="M39" s="9">
        <v>2</v>
      </c>
      <c r="N39" s="9">
        <v>10</v>
      </c>
      <c r="O39" s="9">
        <v>1</v>
      </c>
      <c r="P39" s="9">
        <v>2</v>
      </c>
      <c r="Q39" s="12">
        <v>9.2518585385429707E-18</v>
      </c>
      <c r="R39" s="13">
        <v>19</v>
      </c>
      <c r="S39" s="6">
        <v>17</v>
      </c>
      <c r="T39" s="9">
        <v>4</v>
      </c>
    </row>
    <row r="40" spans="1:20" x14ac:dyDescent="0.25">
      <c r="A40" s="3" t="s">
        <v>2543</v>
      </c>
      <c r="B40" s="4" t="s">
        <v>70</v>
      </c>
      <c r="C40" s="4" t="s">
        <v>53</v>
      </c>
      <c r="D40" s="5">
        <v>1</v>
      </c>
      <c r="E40">
        <v>107</v>
      </c>
      <c r="F40">
        <v>43</v>
      </c>
      <c r="G40">
        <v>4</v>
      </c>
      <c r="H40" s="9">
        <v>4</v>
      </c>
      <c r="I40">
        <v>3</v>
      </c>
      <c r="J40">
        <v>8</v>
      </c>
      <c r="K40">
        <v>15</v>
      </c>
      <c r="L40">
        <v>25</v>
      </c>
      <c r="M40" s="9">
        <v>2</v>
      </c>
      <c r="N40" s="9">
        <v>8</v>
      </c>
      <c r="O40" s="9">
        <v>1</v>
      </c>
      <c r="P40" s="9">
        <v>3</v>
      </c>
      <c r="Q40" s="12">
        <v>3.3333333333333354E-2</v>
      </c>
      <c r="R40" s="13">
        <v>6</v>
      </c>
      <c r="S40" s="6">
        <v>5</v>
      </c>
      <c r="T40" s="9">
        <v>1</v>
      </c>
    </row>
    <row r="41" spans="1:20" x14ac:dyDescent="0.25">
      <c r="A41" s="3" t="s">
        <v>2532</v>
      </c>
      <c r="B41" s="4" t="s">
        <v>71</v>
      </c>
      <c r="C41" s="4" t="s">
        <v>53</v>
      </c>
      <c r="D41" s="5">
        <v>5</v>
      </c>
      <c r="E41">
        <v>106</v>
      </c>
      <c r="F41">
        <v>7</v>
      </c>
      <c r="G41">
        <v>44</v>
      </c>
      <c r="H41" s="9">
        <v>7</v>
      </c>
      <c r="I41">
        <v>3</v>
      </c>
      <c r="J41">
        <v>8</v>
      </c>
      <c r="K41">
        <v>15</v>
      </c>
      <c r="L41">
        <v>25</v>
      </c>
      <c r="M41" s="9">
        <v>2</v>
      </c>
      <c r="N41" s="9">
        <v>8</v>
      </c>
      <c r="O41" s="9">
        <v>1</v>
      </c>
      <c r="P41" s="9">
        <v>2</v>
      </c>
      <c r="Q41" s="12">
        <v>9.2518585385429707E-18</v>
      </c>
      <c r="R41" s="13">
        <v>7</v>
      </c>
      <c r="S41" s="6">
        <v>2</v>
      </c>
      <c r="T41" s="9">
        <v>2</v>
      </c>
    </row>
    <row r="42" spans="1:20" x14ac:dyDescent="0.25">
      <c r="A42" s="3" t="s">
        <v>248</v>
      </c>
      <c r="B42" s="4" t="s">
        <v>63</v>
      </c>
      <c r="C42" s="4" t="s">
        <v>57</v>
      </c>
      <c r="D42" s="5">
        <v>2</v>
      </c>
      <c r="E42">
        <v>29</v>
      </c>
      <c r="F42">
        <v>91</v>
      </c>
      <c r="G42">
        <v>69</v>
      </c>
      <c r="H42" s="9">
        <v>29</v>
      </c>
      <c r="I42">
        <v>5</v>
      </c>
      <c r="J42">
        <v>10</v>
      </c>
      <c r="K42">
        <v>20</v>
      </c>
      <c r="L42">
        <v>40</v>
      </c>
      <c r="M42" s="9">
        <v>4</v>
      </c>
      <c r="N42" s="9">
        <v>40</v>
      </c>
      <c r="O42" s="9">
        <v>1</v>
      </c>
      <c r="P42" s="9">
        <v>1</v>
      </c>
      <c r="Q42" s="12">
        <v>-1.6666666666666663E-2</v>
      </c>
      <c r="R42" s="13">
        <v>20</v>
      </c>
      <c r="S42" s="6">
        <v>18</v>
      </c>
      <c r="T42" s="9">
        <v>4</v>
      </c>
    </row>
    <row r="43" spans="1:20" x14ac:dyDescent="0.25">
      <c r="A43" s="3" t="s">
        <v>1488</v>
      </c>
      <c r="B43" s="4" t="s">
        <v>63</v>
      </c>
      <c r="C43" s="4" t="s">
        <v>57</v>
      </c>
      <c r="D43" s="5">
        <v>82</v>
      </c>
      <c r="E43">
        <v>2</v>
      </c>
      <c r="F43">
        <v>31</v>
      </c>
      <c r="G43">
        <v>6</v>
      </c>
      <c r="H43" s="9">
        <v>2</v>
      </c>
      <c r="I43">
        <v>5</v>
      </c>
      <c r="J43">
        <v>10</v>
      </c>
      <c r="K43">
        <v>20</v>
      </c>
      <c r="L43">
        <v>40</v>
      </c>
      <c r="M43" s="9">
        <v>1</v>
      </c>
      <c r="N43" s="9">
        <v>5</v>
      </c>
      <c r="O43" s="9">
        <v>1</v>
      </c>
      <c r="P43" s="9">
        <v>1</v>
      </c>
      <c r="Q43" s="12">
        <v>-4.9999999999999989E-2</v>
      </c>
      <c r="R43" s="13">
        <v>82</v>
      </c>
      <c r="S43" s="6">
        <v>0</v>
      </c>
      <c r="T43" s="9">
        <v>4</v>
      </c>
    </row>
    <row r="44" spans="1:20" x14ac:dyDescent="0.25">
      <c r="A44" s="3" t="s">
        <v>1274</v>
      </c>
      <c r="B44" s="4" t="s">
        <v>64</v>
      </c>
      <c r="C44" s="4" t="s">
        <v>57</v>
      </c>
      <c r="D44" s="5">
        <v>5</v>
      </c>
      <c r="E44">
        <v>19</v>
      </c>
      <c r="F44">
        <v>15</v>
      </c>
      <c r="G44">
        <v>5</v>
      </c>
      <c r="H44" s="9">
        <v>5</v>
      </c>
      <c r="I44">
        <v>3</v>
      </c>
      <c r="J44">
        <v>8</v>
      </c>
      <c r="K44">
        <v>15</v>
      </c>
      <c r="L44">
        <v>25</v>
      </c>
      <c r="M44" s="9">
        <v>2</v>
      </c>
      <c r="N44" s="9">
        <v>8</v>
      </c>
      <c r="O44" s="9">
        <v>1</v>
      </c>
      <c r="P44" s="9">
        <v>3</v>
      </c>
      <c r="Q44" s="12">
        <v>3.3333333333333354E-2</v>
      </c>
      <c r="R44" s="13">
        <v>31</v>
      </c>
      <c r="S44" s="6">
        <v>26</v>
      </c>
      <c r="T44" s="9">
        <v>4</v>
      </c>
    </row>
    <row r="45" spans="1:20" x14ac:dyDescent="0.25">
      <c r="A45" s="3" t="s">
        <v>2622</v>
      </c>
      <c r="B45" s="4" t="s">
        <v>64</v>
      </c>
      <c r="C45" s="4" t="s">
        <v>57</v>
      </c>
      <c r="D45" s="5">
        <v>1</v>
      </c>
      <c r="E45">
        <v>500</v>
      </c>
      <c r="F45">
        <v>30</v>
      </c>
      <c r="G45">
        <v>17</v>
      </c>
      <c r="H45" s="9">
        <v>17</v>
      </c>
      <c r="I45">
        <v>3</v>
      </c>
      <c r="J45">
        <v>8</v>
      </c>
      <c r="K45">
        <v>15</v>
      </c>
      <c r="L45">
        <v>25</v>
      </c>
      <c r="M45" s="9">
        <v>4</v>
      </c>
      <c r="N45" s="9">
        <v>25</v>
      </c>
      <c r="O45" s="9">
        <v>1</v>
      </c>
      <c r="P45" s="9">
        <v>3</v>
      </c>
      <c r="Q45" s="12">
        <v>1.6666666666666677E-2</v>
      </c>
      <c r="R45" s="13">
        <v>4</v>
      </c>
      <c r="S45" s="6">
        <v>3</v>
      </c>
      <c r="T45" s="9">
        <v>1</v>
      </c>
    </row>
    <row r="46" spans="1:20" x14ac:dyDescent="0.25">
      <c r="A46" s="3" t="s">
        <v>2930</v>
      </c>
      <c r="B46" s="4" t="s">
        <v>64</v>
      </c>
      <c r="C46" s="4" t="s">
        <v>57</v>
      </c>
      <c r="D46" s="5">
        <v>4</v>
      </c>
      <c r="E46">
        <v>500</v>
      </c>
      <c r="F46">
        <v>46</v>
      </c>
      <c r="G46">
        <v>60</v>
      </c>
      <c r="H46" s="9">
        <v>46</v>
      </c>
      <c r="I46">
        <v>3</v>
      </c>
      <c r="J46">
        <v>8</v>
      </c>
      <c r="K46">
        <v>15</v>
      </c>
      <c r="L46">
        <v>25</v>
      </c>
      <c r="M46" s="9">
        <v>5</v>
      </c>
      <c r="N46" s="9">
        <v>1000</v>
      </c>
      <c r="O46" s="9">
        <v>3</v>
      </c>
      <c r="P46" s="9">
        <v>3</v>
      </c>
      <c r="Q46" s="12">
        <v>3.0000000000000013E-2</v>
      </c>
      <c r="R46" s="13">
        <v>1</v>
      </c>
      <c r="S46" s="6">
        <v>-3</v>
      </c>
      <c r="T46" s="9">
        <v>1</v>
      </c>
    </row>
    <row r="47" spans="1:20" x14ac:dyDescent="0.25">
      <c r="A47" s="3" t="s">
        <v>2930</v>
      </c>
      <c r="B47" s="4" t="s">
        <v>64</v>
      </c>
      <c r="C47" s="4" t="s">
        <v>57</v>
      </c>
      <c r="D47" s="5">
        <v>4</v>
      </c>
      <c r="E47">
        <v>500</v>
      </c>
      <c r="F47">
        <v>46</v>
      </c>
      <c r="G47">
        <v>60</v>
      </c>
      <c r="H47" s="9">
        <v>46</v>
      </c>
      <c r="I47">
        <v>3</v>
      </c>
      <c r="J47">
        <v>8</v>
      </c>
      <c r="K47">
        <v>15</v>
      </c>
      <c r="L47">
        <v>25</v>
      </c>
      <c r="M47" s="9">
        <v>5</v>
      </c>
      <c r="N47" s="9">
        <v>1000</v>
      </c>
      <c r="O47" s="9">
        <v>3</v>
      </c>
      <c r="P47" s="9">
        <v>3</v>
      </c>
      <c r="Q47" s="12">
        <v>3.0000000000000013E-2</v>
      </c>
      <c r="R47" s="13">
        <v>1</v>
      </c>
      <c r="S47" s="6">
        <v>-3</v>
      </c>
      <c r="T47" s="9">
        <v>1</v>
      </c>
    </row>
    <row r="48" spans="1:20" x14ac:dyDescent="0.25">
      <c r="A48" s="3" t="s">
        <v>2931</v>
      </c>
      <c r="B48" s="4" t="s">
        <v>66</v>
      </c>
      <c r="C48" s="4" t="s">
        <v>57</v>
      </c>
      <c r="D48" s="5">
        <v>1</v>
      </c>
      <c r="E48">
        <v>500</v>
      </c>
      <c r="F48">
        <v>25</v>
      </c>
      <c r="G48">
        <v>21</v>
      </c>
      <c r="H48" s="9">
        <v>21</v>
      </c>
      <c r="I48">
        <v>3</v>
      </c>
      <c r="J48">
        <v>8</v>
      </c>
      <c r="K48">
        <v>15</v>
      </c>
      <c r="L48">
        <v>25</v>
      </c>
      <c r="M48" s="9">
        <v>4</v>
      </c>
      <c r="N48" s="9">
        <v>25</v>
      </c>
      <c r="O48" s="9">
        <v>2</v>
      </c>
      <c r="P48" s="9">
        <v>3</v>
      </c>
      <c r="Q48" s="12">
        <v>3.333333333333334E-2</v>
      </c>
      <c r="R48" s="13">
        <v>1</v>
      </c>
      <c r="S48" s="6">
        <v>0</v>
      </c>
      <c r="T48" s="9">
        <v>1</v>
      </c>
    </row>
    <row r="49" spans="1:20" x14ac:dyDescent="0.25">
      <c r="A49" s="3" t="s">
        <v>2931</v>
      </c>
      <c r="B49" s="4" t="s">
        <v>66</v>
      </c>
      <c r="C49" s="4" t="s">
        <v>57</v>
      </c>
      <c r="D49" s="5">
        <v>1</v>
      </c>
      <c r="E49">
        <v>500</v>
      </c>
      <c r="F49">
        <v>25</v>
      </c>
      <c r="G49">
        <v>21</v>
      </c>
      <c r="H49" s="9">
        <v>21</v>
      </c>
      <c r="I49">
        <v>3</v>
      </c>
      <c r="J49">
        <v>8</v>
      </c>
      <c r="K49">
        <v>15</v>
      </c>
      <c r="L49">
        <v>25</v>
      </c>
      <c r="M49" s="9">
        <v>4</v>
      </c>
      <c r="N49" s="9">
        <v>25</v>
      </c>
      <c r="O49" s="9">
        <v>2</v>
      </c>
      <c r="P49" s="9">
        <v>3</v>
      </c>
      <c r="Q49" s="12">
        <v>3.333333333333334E-2</v>
      </c>
      <c r="R49" s="13">
        <v>1</v>
      </c>
      <c r="S49" s="6">
        <v>0</v>
      </c>
      <c r="T49" s="9">
        <v>1</v>
      </c>
    </row>
    <row r="50" spans="1:20" x14ac:dyDescent="0.25">
      <c r="A50" s="3" t="s">
        <v>967</v>
      </c>
      <c r="B50" s="4" t="s">
        <v>67</v>
      </c>
      <c r="C50" s="4" t="s">
        <v>57</v>
      </c>
      <c r="D50" s="5">
        <v>5</v>
      </c>
      <c r="E50">
        <v>13</v>
      </c>
      <c r="F50">
        <v>18</v>
      </c>
      <c r="G50">
        <v>42</v>
      </c>
      <c r="H50" s="9">
        <v>13</v>
      </c>
      <c r="I50">
        <v>3</v>
      </c>
      <c r="J50">
        <v>8</v>
      </c>
      <c r="K50">
        <v>15</v>
      </c>
      <c r="L50">
        <v>25</v>
      </c>
      <c r="M50" s="9">
        <v>3</v>
      </c>
      <c r="N50" s="9">
        <v>15</v>
      </c>
      <c r="O50" s="9">
        <v>1</v>
      </c>
      <c r="P50" s="9">
        <v>1</v>
      </c>
      <c r="Q50" s="12">
        <v>-2.3333333333333327E-2</v>
      </c>
      <c r="R50" s="13">
        <v>8</v>
      </c>
      <c r="S50" s="6">
        <v>3</v>
      </c>
      <c r="T50" s="9">
        <v>2</v>
      </c>
    </row>
    <row r="51" spans="1:20" x14ac:dyDescent="0.25">
      <c r="A51" s="3" t="s">
        <v>651</v>
      </c>
      <c r="B51" s="4" t="s">
        <v>68</v>
      </c>
      <c r="C51" s="4" t="s">
        <v>57</v>
      </c>
      <c r="D51" s="5">
        <v>17</v>
      </c>
      <c r="E51">
        <v>4</v>
      </c>
      <c r="F51">
        <v>4</v>
      </c>
      <c r="G51">
        <v>6</v>
      </c>
      <c r="H51" s="9">
        <v>4</v>
      </c>
      <c r="I51">
        <v>3</v>
      </c>
      <c r="J51">
        <v>8</v>
      </c>
      <c r="K51">
        <v>15</v>
      </c>
      <c r="L51">
        <v>25</v>
      </c>
      <c r="M51" s="9">
        <v>2</v>
      </c>
      <c r="N51" s="9">
        <v>8</v>
      </c>
      <c r="O51" s="9">
        <v>3</v>
      </c>
      <c r="P51" s="9">
        <v>3</v>
      </c>
      <c r="Q51" s="12">
        <v>0.10000000000000003</v>
      </c>
      <c r="R51" s="13">
        <v>22</v>
      </c>
      <c r="S51" s="6">
        <v>5</v>
      </c>
      <c r="T51" s="9">
        <v>4</v>
      </c>
    </row>
    <row r="52" spans="1:20" x14ac:dyDescent="0.25">
      <c r="A52" s="3" t="s">
        <v>2932</v>
      </c>
      <c r="B52" s="4" t="s">
        <v>68</v>
      </c>
      <c r="C52" s="4" t="s">
        <v>57</v>
      </c>
      <c r="D52" s="5">
        <v>9</v>
      </c>
      <c r="E52">
        <v>1</v>
      </c>
      <c r="F52">
        <v>1</v>
      </c>
      <c r="G52">
        <v>10</v>
      </c>
      <c r="H52" s="9">
        <v>1</v>
      </c>
      <c r="I52">
        <v>3</v>
      </c>
      <c r="J52">
        <v>8</v>
      </c>
      <c r="K52">
        <v>15</v>
      </c>
      <c r="L52">
        <v>25</v>
      </c>
      <c r="M52" s="9">
        <v>1</v>
      </c>
      <c r="N52" s="9">
        <v>3</v>
      </c>
      <c r="O52" s="9">
        <v>2</v>
      </c>
      <c r="P52" s="9">
        <v>2</v>
      </c>
      <c r="Q52" s="12">
        <v>5.0000000000000017E-2</v>
      </c>
      <c r="R52" s="13">
        <v>38</v>
      </c>
      <c r="S52" s="6">
        <v>29</v>
      </c>
      <c r="T52" s="9">
        <v>4</v>
      </c>
    </row>
    <row r="53" spans="1:20" x14ac:dyDescent="0.25">
      <c r="A53" s="3" t="s">
        <v>2348</v>
      </c>
      <c r="B53" s="4" t="s">
        <v>69</v>
      </c>
      <c r="C53" s="4" t="s">
        <v>57</v>
      </c>
      <c r="D53" s="5">
        <v>9</v>
      </c>
      <c r="E53">
        <v>1</v>
      </c>
      <c r="F53">
        <v>1</v>
      </c>
      <c r="G53">
        <v>10</v>
      </c>
      <c r="H53" s="9">
        <v>1</v>
      </c>
      <c r="I53">
        <v>5</v>
      </c>
      <c r="J53">
        <v>10</v>
      </c>
      <c r="K53">
        <v>20</v>
      </c>
      <c r="L53">
        <v>40</v>
      </c>
      <c r="M53" s="9">
        <v>1</v>
      </c>
      <c r="N53" s="9">
        <v>5</v>
      </c>
      <c r="O53" s="9">
        <v>2</v>
      </c>
      <c r="P53" s="9">
        <v>2</v>
      </c>
      <c r="Q53" s="12">
        <v>5.0000000000000017E-2</v>
      </c>
      <c r="R53" s="13">
        <v>34</v>
      </c>
      <c r="S53" s="6">
        <v>25</v>
      </c>
      <c r="T53" s="9">
        <v>4</v>
      </c>
    </row>
    <row r="54" spans="1:20" x14ac:dyDescent="0.25">
      <c r="A54" s="3" t="s">
        <v>849</v>
      </c>
      <c r="B54" s="4" t="s">
        <v>70</v>
      </c>
      <c r="C54" s="4" t="s">
        <v>57</v>
      </c>
      <c r="D54" s="5">
        <v>8</v>
      </c>
      <c r="E54">
        <v>30</v>
      </c>
      <c r="F54">
        <v>12</v>
      </c>
      <c r="G54">
        <v>104</v>
      </c>
      <c r="H54" s="9">
        <v>12</v>
      </c>
      <c r="I54">
        <v>3</v>
      </c>
      <c r="J54">
        <v>8</v>
      </c>
      <c r="K54">
        <v>15</v>
      </c>
      <c r="L54">
        <v>25</v>
      </c>
      <c r="M54" s="9">
        <v>3</v>
      </c>
      <c r="N54" s="9">
        <v>15</v>
      </c>
      <c r="O54" s="9">
        <v>1</v>
      </c>
      <c r="P54" s="9">
        <v>2</v>
      </c>
      <c r="Q54" s="12">
        <v>6.4763009769800799E-18</v>
      </c>
      <c r="R54" s="13">
        <v>3</v>
      </c>
      <c r="S54" s="6">
        <v>-5</v>
      </c>
      <c r="T54" s="9">
        <v>1</v>
      </c>
    </row>
    <row r="55" spans="1:20" x14ac:dyDescent="0.25">
      <c r="A55" s="3" t="s">
        <v>2363</v>
      </c>
      <c r="B55" s="4" t="s">
        <v>71</v>
      </c>
      <c r="C55" s="4" t="s">
        <v>57</v>
      </c>
      <c r="D55" s="5">
        <v>5</v>
      </c>
      <c r="E55">
        <v>86</v>
      </c>
      <c r="F55">
        <v>19</v>
      </c>
      <c r="G55">
        <v>24</v>
      </c>
      <c r="H55" s="9">
        <v>19</v>
      </c>
      <c r="I55">
        <v>3</v>
      </c>
      <c r="J55">
        <v>8</v>
      </c>
      <c r="K55">
        <v>15</v>
      </c>
      <c r="L55">
        <v>25</v>
      </c>
      <c r="M55" s="9">
        <v>4</v>
      </c>
      <c r="N55" s="9">
        <v>25</v>
      </c>
      <c r="O55" s="9">
        <v>2</v>
      </c>
      <c r="P55" s="9">
        <v>3</v>
      </c>
      <c r="Q55" s="12">
        <v>3.333333333333334E-2</v>
      </c>
      <c r="R55" s="13">
        <v>3</v>
      </c>
      <c r="S55" s="6">
        <v>-2</v>
      </c>
      <c r="T55" s="9">
        <v>1</v>
      </c>
    </row>
    <row r="56" spans="1:20" x14ac:dyDescent="0.25">
      <c r="A56" s="3" t="s">
        <v>2488</v>
      </c>
      <c r="B56" s="4" t="s">
        <v>71</v>
      </c>
      <c r="C56" s="4" t="s">
        <v>57</v>
      </c>
      <c r="D56" s="5">
        <v>3</v>
      </c>
      <c r="E56">
        <v>7</v>
      </c>
      <c r="F56">
        <v>22</v>
      </c>
      <c r="G56">
        <v>47</v>
      </c>
      <c r="H56" s="9">
        <v>7</v>
      </c>
      <c r="I56">
        <v>3</v>
      </c>
      <c r="J56">
        <v>8</v>
      </c>
      <c r="K56">
        <v>15</v>
      </c>
      <c r="L56">
        <v>25</v>
      </c>
      <c r="M56" s="9">
        <v>2</v>
      </c>
      <c r="N56" s="9">
        <v>8</v>
      </c>
      <c r="O56" s="9">
        <v>1</v>
      </c>
      <c r="P56" s="9">
        <v>1</v>
      </c>
      <c r="Q56" s="12">
        <v>-3.3333333333333326E-2</v>
      </c>
      <c r="R56" s="13">
        <v>7</v>
      </c>
      <c r="S56" s="6">
        <v>4</v>
      </c>
      <c r="T56" s="9">
        <v>2</v>
      </c>
    </row>
    <row r="57" spans="1:20" x14ac:dyDescent="0.25">
      <c r="A57" s="3" t="s">
        <v>2352</v>
      </c>
      <c r="B57" s="4" t="s">
        <v>61</v>
      </c>
      <c r="C57" s="4" t="s">
        <v>54</v>
      </c>
      <c r="D57" s="5">
        <v>8</v>
      </c>
      <c r="E57">
        <v>40</v>
      </c>
      <c r="F57">
        <v>58</v>
      </c>
      <c r="G57">
        <v>500</v>
      </c>
      <c r="H57" s="9">
        <v>40</v>
      </c>
      <c r="I57">
        <v>3</v>
      </c>
      <c r="J57">
        <v>8</v>
      </c>
      <c r="K57">
        <v>15</v>
      </c>
      <c r="L57">
        <v>25</v>
      </c>
      <c r="M57" s="9">
        <v>5</v>
      </c>
      <c r="N57" s="9">
        <v>1000</v>
      </c>
      <c r="O57" s="9">
        <v>3</v>
      </c>
      <c r="P57" s="9">
        <v>3</v>
      </c>
      <c r="Q57" s="12">
        <v>3.0000000000000013E-2</v>
      </c>
      <c r="R57" s="13">
        <v>1</v>
      </c>
      <c r="S57" s="6">
        <v>-7</v>
      </c>
      <c r="T57" s="9">
        <v>1</v>
      </c>
    </row>
    <row r="58" spans="1:20" x14ac:dyDescent="0.25">
      <c r="A58" s="3" t="s">
        <v>2604</v>
      </c>
      <c r="B58" s="4" t="s">
        <v>63</v>
      </c>
      <c r="C58" s="4" t="s">
        <v>54</v>
      </c>
      <c r="D58" s="5">
        <v>1</v>
      </c>
      <c r="E58">
        <v>500</v>
      </c>
      <c r="F58">
        <v>500</v>
      </c>
      <c r="G58">
        <v>96</v>
      </c>
      <c r="H58" s="9">
        <v>96</v>
      </c>
      <c r="I58">
        <v>5</v>
      </c>
      <c r="J58">
        <v>10</v>
      </c>
      <c r="K58">
        <v>20</v>
      </c>
      <c r="L58">
        <v>40</v>
      </c>
      <c r="M58" s="9">
        <v>5</v>
      </c>
      <c r="N58" s="9">
        <v>1000</v>
      </c>
      <c r="O58" s="9">
        <v>3</v>
      </c>
      <c r="P58" s="9">
        <v>3</v>
      </c>
      <c r="Q58" s="12">
        <v>3.0000000000000013E-2</v>
      </c>
      <c r="R58" s="13">
        <v>4</v>
      </c>
      <c r="S58" s="6">
        <v>3</v>
      </c>
      <c r="T58" s="9">
        <v>1</v>
      </c>
    </row>
    <row r="59" spans="1:20" x14ac:dyDescent="0.25">
      <c r="A59" s="3" t="s">
        <v>1025</v>
      </c>
      <c r="B59" s="4" t="s">
        <v>63</v>
      </c>
      <c r="C59" s="4" t="s">
        <v>54</v>
      </c>
      <c r="D59" s="5">
        <v>17</v>
      </c>
      <c r="E59">
        <v>28</v>
      </c>
      <c r="F59">
        <v>14</v>
      </c>
      <c r="G59">
        <v>44</v>
      </c>
      <c r="H59" s="9">
        <v>14</v>
      </c>
      <c r="I59">
        <v>5</v>
      </c>
      <c r="J59">
        <v>10</v>
      </c>
      <c r="K59">
        <v>20</v>
      </c>
      <c r="L59">
        <v>40</v>
      </c>
      <c r="M59" s="9">
        <v>3</v>
      </c>
      <c r="N59" s="9">
        <v>20</v>
      </c>
      <c r="O59" s="9">
        <v>1</v>
      </c>
      <c r="P59" s="9">
        <v>2</v>
      </c>
      <c r="Q59" s="12">
        <v>6.4763009769800799E-18</v>
      </c>
      <c r="R59" s="13">
        <v>42</v>
      </c>
      <c r="S59" s="6">
        <v>25</v>
      </c>
      <c r="T59" s="9">
        <v>4</v>
      </c>
    </row>
    <row r="60" spans="1:20" x14ac:dyDescent="0.25">
      <c r="A60" s="3" t="s">
        <v>2364</v>
      </c>
      <c r="B60" s="4" t="s">
        <v>63</v>
      </c>
      <c r="C60" s="4" t="s">
        <v>54</v>
      </c>
      <c r="D60" s="5">
        <v>4</v>
      </c>
      <c r="E60">
        <v>93</v>
      </c>
      <c r="F60">
        <v>43</v>
      </c>
      <c r="G60">
        <v>67</v>
      </c>
      <c r="H60" s="9">
        <v>43</v>
      </c>
      <c r="I60">
        <v>5</v>
      </c>
      <c r="J60">
        <v>10</v>
      </c>
      <c r="K60">
        <v>20</v>
      </c>
      <c r="L60">
        <v>40</v>
      </c>
      <c r="M60" s="9">
        <v>5</v>
      </c>
      <c r="N60" s="9">
        <v>1000</v>
      </c>
      <c r="O60" s="9">
        <v>3</v>
      </c>
      <c r="P60" s="9">
        <v>3</v>
      </c>
      <c r="Q60" s="12">
        <v>3.0000000000000013E-2</v>
      </c>
      <c r="R60" s="13">
        <v>4</v>
      </c>
      <c r="S60" s="6">
        <v>0</v>
      </c>
      <c r="T60" s="9">
        <v>1</v>
      </c>
    </row>
    <row r="61" spans="1:20" x14ac:dyDescent="0.25">
      <c r="A61" s="3" t="s">
        <v>2595</v>
      </c>
      <c r="B61" s="4" t="s">
        <v>63</v>
      </c>
      <c r="C61" s="4" t="s">
        <v>54</v>
      </c>
      <c r="D61" s="5">
        <v>2</v>
      </c>
      <c r="E61">
        <v>500</v>
      </c>
      <c r="F61">
        <v>131</v>
      </c>
      <c r="G61">
        <v>64</v>
      </c>
      <c r="H61" s="9">
        <v>64</v>
      </c>
      <c r="I61">
        <v>5</v>
      </c>
      <c r="J61">
        <v>10</v>
      </c>
      <c r="K61">
        <v>20</v>
      </c>
      <c r="L61">
        <v>40</v>
      </c>
      <c r="M61" s="9">
        <v>5</v>
      </c>
      <c r="N61" s="9">
        <v>1000</v>
      </c>
      <c r="O61" s="9">
        <v>3</v>
      </c>
      <c r="P61" s="9">
        <v>3</v>
      </c>
      <c r="Q61" s="12">
        <v>3.0000000000000013E-2</v>
      </c>
      <c r="R61" s="13">
        <v>4</v>
      </c>
      <c r="S61" s="6">
        <v>2</v>
      </c>
      <c r="T61" s="9">
        <v>1</v>
      </c>
    </row>
    <row r="62" spans="1:20" x14ac:dyDescent="0.25">
      <c r="A62" s="3" t="s">
        <v>2339</v>
      </c>
      <c r="B62" s="4" t="s">
        <v>63</v>
      </c>
      <c r="C62" s="4" t="s">
        <v>54</v>
      </c>
      <c r="D62" s="5">
        <v>15</v>
      </c>
      <c r="E62">
        <v>20</v>
      </c>
      <c r="F62">
        <v>7</v>
      </c>
      <c r="G62">
        <v>30</v>
      </c>
      <c r="H62" s="9">
        <v>7</v>
      </c>
      <c r="I62">
        <v>5</v>
      </c>
      <c r="J62">
        <v>10</v>
      </c>
      <c r="K62">
        <v>20</v>
      </c>
      <c r="L62">
        <v>40</v>
      </c>
      <c r="M62" s="9">
        <v>2</v>
      </c>
      <c r="N62" s="9">
        <v>10</v>
      </c>
      <c r="O62" s="9">
        <v>1</v>
      </c>
      <c r="P62" s="9">
        <v>2</v>
      </c>
      <c r="Q62" s="12">
        <v>9.2518585385429707E-18</v>
      </c>
      <c r="R62" s="13">
        <v>63</v>
      </c>
      <c r="S62" s="6">
        <v>48</v>
      </c>
      <c r="T62" s="9">
        <v>4</v>
      </c>
    </row>
    <row r="63" spans="1:20" x14ac:dyDescent="0.25">
      <c r="A63" s="3" t="s">
        <v>2587</v>
      </c>
      <c r="B63" s="4" t="s">
        <v>64</v>
      </c>
      <c r="C63" s="4" t="s">
        <v>54</v>
      </c>
      <c r="D63" s="5">
        <v>2</v>
      </c>
      <c r="E63">
        <v>500</v>
      </c>
      <c r="F63">
        <v>49</v>
      </c>
      <c r="G63">
        <v>9</v>
      </c>
      <c r="H63" s="9">
        <v>9</v>
      </c>
      <c r="I63">
        <v>3</v>
      </c>
      <c r="J63">
        <v>8</v>
      </c>
      <c r="K63">
        <v>15</v>
      </c>
      <c r="L63">
        <v>25</v>
      </c>
      <c r="M63" s="9">
        <v>3</v>
      </c>
      <c r="N63" s="9">
        <v>15</v>
      </c>
      <c r="O63" s="9">
        <v>1</v>
      </c>
      <c r="P63" s="9">
        <v>3</v>
      </c>
      <c r="Q63" s="12">
        <v>2.3333333333333348E-2</v>
      </c>
      <c r="R63" s="13">
        <v>14</v>
      </c>
      <c r="S63" s="6">
        <v>12</v>
      </c>
      <c r="T63" s="9">
        <v>4</v>
      </c>
    </row>
    <row r="64" spans="1:20" x14ac:dyDescent="0.25">
      <c r="A64" s="3" t="s">
        <v>2334</v>
      </c>
      <c r="B64" s="4" t="s">
        <v>64</v>
      </c>
      <c r="C64" s="4" t="s">
        <v>54</v>
      </c>
      <c r="D64" s="5">
        <v>20</v>
      </c>
      <c r="E64">
        <v>7</v>
      </c>
      <c r="F64">
        <v>32</v>
      </c>
      <c r="G64">
        <v>12</v>
      </c>
      <c r="H64" s="9">
        <v>7</v>
      </c>
      <c r="I64">
        <v>3</v>
      </c>
      <c r="J64">
        <v>8</v>
      </c>
      <c r="K64">
        <v>15</v>
      </c>
      <c r="L64">
        <v>25</v>
      </c>
      <c r="M64" s="9">
        <v>2</v>
      </c>
      <c r="N64" s="9">
        <v>8</v>
      </c>
      <c r="O64" s="9">
        <v>1</v>
      </c>
      <c r="P64" s="9">
        <v>1</v>
      </c>
      <c r="Q64" s="12">
        <v>-3.3333333333333326E-2</v>
      </c>
      <c r="R64" s="13">
        <v>29</v>
      </c>
      <c r="S64" s="6">
        <v>9</v>
      </c>
      <c r="T64" s="9">
        <v>4</v>
      </c>
    </row>
    <row r="65" spans="1:20" x14ac:dyDescent="0.25">
      <c r="A65" s="3" t="s">
        <v>1790</v>
      </c>
      <c r="B65" s="4" t="s">
        <v>67</v>
      </c>
      <c r="C65" s="4" t="s">
        <v>54</v>
      </c>
      <c r="D65" s="5">
        <v>5</v>
      </c>
      <c r="E65">
        <v>4</v>
      </c>
      <c r="F65">
        <v>6</v>
      </c>
      <c r="G65">
        <v>9</v>
      </c>
      <c r="H65" s="9">
        <v>4</v>
      </c>
      <c r="I65">
        <v>3</v>
      </c>
      <c r="J65">
        <v>8</v>
      </c>
      <c r="K65">
        <v>15</v>
      </c>
      <c r="L65">
        <v>25</v>
      </c>
      <c r="M65" s="9">
        <v>2</v>
      </c>
      <c r="N65" s="9">
        <v>8</v>
      </c>
      <c r="O65" s="9">
        <v>2</v>
      </c>
      <c r="P65" s="9">
        <v>2</v>
      </c>
      <c r="Q65" s="12">
        <v>3.333333333333334E-2</v>
      </c>
      <c r="R65" s="13">
        <v>19</v>
      </c>
      <c r="S65" s="6">
        <v>14</v>
      </c>
      <c r="T65" s="9">
        <v>4</v>
      </c>
    </row>
    <row r="66" spans="1:20" x14ac:dyDescent="0.25">
      <c r="A66" s="3" t="s">
        <v>2597</v>
      </c>
      <c r="B66" s="4" t="s">
        <v>68</v>
      </c>
      <c r="C66" s="4" t="s">
        <v>54</v>
      </c>
      <c r="D66" s="5">
        <v>1</v>
      </c>
      <c r="E66">
        <v>500</v>
      </c>
      <c r="F66">
        <v>70</v>
      </c>
      <c r="G66">
        <v>61</v>
      </c>
      <c r="H66" s="9">
        <v>61</v>
      </c>
      <c r="I66">
        <v>3</v>
      </c>
      <c r="J66">
        <v>8</v>
      </c>
      <c r="K66">
        <v>15</v>
      </c>
      <c r="L66">
        <v>25</v>
      </c>
      <c r="M66" s="9">
        <v>5</v>
      </c>
      <c r="N66" s="9">
        <v>1000</v>
      </c>
      <c r="O66" s="9">
        <v>3</v>
      </c>
      <c r="P66" s="9">
        <v>3</v>
      </c>
      <c r="Q66" s="12">
        <v>3.0000000000000013E-2</v>
      </c>
      <c r="R66" s="13">
        <v>2</v>
      </c>
      <c r="S66" s="6">
        <v>1</v>
      </c>
      <c r="T66" s="9">
        <v>1</v>
      </c>
    </row>
    <row r="67" spans="1:20" x14ac:dyDescent="0.25">
      <c r="A67" s="3" t="s">
        <v>984</v>
      </c>
      <c r="B67" s="4" t="s">
        <v>68</v>
      </c>
      <c r="C67" s="4" t="s">
        <v>54</v>
      </c>
      <c r="D67" s="5">
        <v>11</v>
      </c>
      <c r="E67">
        <v>8</v>
      </c>
      <c r="F67">
        <v>13</v>
      </c>
      <c r="G67">
        <v>81</v>
      </c>
      <c r="H67" s="9">
        <v>8</v>
      </c>
      <c r="I67">
        <v>3</v>
      </c>
      <c r="J67">
        <v>8</v>
      </c>
      <c r="K67">
        <v>15</v>
      </c>
      <c r="L67">
        <v>25</v>
      </c>
      <c r="M67" s="9">
        <v>2</v>
      </c>
      <c r="N67" s="9">
        <v>8</v>
      </c>
      <c r="O67" s="9">
        <v>1</v>
      </c>
      <c r="P67" s="9">
        <v>1</v>
      </c>
      <c r="Q67" s="12">
        <v>-3.3333333333333326E-2</v>
      </c>
      <c r="R67" s="13">
        <v>19</v>
      </c>
      <c r="S67" s="6">
        <v>8</v>
      </c>
      <c r="T67" s="9">
        <v>4</v>
      </c>
    </row>
    <row r="68" spans="1:20" x14ac:dyDescent="0.25">
      <c r="A68" s="3" t="s">
        <v>191</v>
      </c>
      <c r="B68" s="4" t="s">
        <v>69</v>
      </c>
      <c r="C68" s="4" t="s">
        <v>54</v>
      </c>
      <c r="D68" s="5">
        <v>1</v>
      </c>
      <c r="E68">
        <v>121</v>
      </c>
      <c r="F68">
        <v>29</v>
      </c>
      <c r="G68">
        <v>50</v>
      </c>
      <c r="H68" s="9">
        <v>29</v>
      </c>
      <c r="I68">
        <v>5</v>
      </c>
      <c r="J68">
        <v>10</v>
      </c>
      <c r="K68">
        <v>20</v>
      </c>
      <c r="L68">
        <v>40</v>
      </c>
      <c r="M68" s="9">
        <v>4</v>
      </c>
      <c r="N68" s="9">
        <v>40</v>
      </c>
      <c r="O68" s="9">
        <v>1</v>
      </c>
      <c r="P68" s="9">
        <v>2</v>
      </c>
      <c r="Q68" s="12">
        <v>4.6259292692714853E-18</v>
      </c>
      <c r="R68" s="13">
        <v>6</v>
      </c>
      <c r="S68" s="6">
        <v>5</v>
      </c>
      <c r="T68" s="9">
        <v>1</v>
      </c>
    </row>
    <row r="69" spans="1:20" x14ac:dyDescent="0.25">
      <c r="A69" s="3" t="s">
        <v>2645</v>
      </c>
      <c r="B69" s="4" t="s">
        <v>69</v>
      </c>
      <c r="C69" s="4" t="s">
        <v>54</v>
      </c>
      <c r="D69" s="5">
        <v>1</v>
      </c>
      <c r="E69">
        <v>500</v>
      </c>
      <c r="F69">
        <v>90</v>
      </c>
      <c r="G69">
        <v>54</v>
      </c>
      <c r="H69" s="9">
        <v>54</v>
      </c>
      <c r="I69">
        <v>5</v>
      </c>
      <c r="J69">
        <v>10</v>
      </c>
      <c r="K69">
        <v>20</v>
      </c>
      <c r="L69">
        <v>40</v>
      </c>
      <c r="M69" s="9">
        <v>5</v>
      </c>
      <c r="N69" s="9">
        <v>1000</v>
      </c>
      <c r="O69" s="9">
        <v>3</v>
      </c>
      <c r="P69" s="9">
        <v>3</v>
      </c>
      <c r="Q69" s="12">
        <v>3.0000000000000013E-2</v>
      </c>
      <c r="R69" s="13">
        <v>1</v>
      </c>
      <c r="S69" s="6">
        <v>0</v>
      </c>
      <c r="T69" s="9">
        <v>1</v>
      </c>
    </row>
    <row r="70" spans="1:20" x14ac:dyDescent="0.25">
      <c r="A70" s="3" t="s">
        <v>2354</v>
      </c>
      <c r="B70" s="4" t="s">
        <v>69</v>
      </c>
      <c r="C70" s="4" t="s">
        <v>54</v>
      </c>
      <c r="D70" s="5">
        <v>7</v>
      </c>
      <c r="E70">
        <v>94</v>
      </c>
      <c r="F70">
        <v>23</v>
      </c>
      <c r="G70">
        <v>60</v>
      </c>
      <c r="H70" s="9">
        <v>23</v>
      </c>
      <c r="I70">
        <v>5</v>
      </c>
      <c r="J70">
        <v>10</v>
      </c>
      <c r="K70">
        <v>20</v>
      </c>
      <c r="L70">
        <v>40</v>
      </c>
      <c r="M70" s="9">
        <v>4</v>
      </c>
      <c r="N70" s="9">
        <v>40</v>
      </c>
      <c r="O70" s="9">
        <v>1</v>
      </c>
      <c r="P70" s="9">
        <v>2</v>
      </c>
      <c r="Q70" s="12">
        <v>4.6259292692714853E-18</v>
      </c>
      <c r="R70" s="13">
        <v>6</v>
      </c>
      <c r="S70" s="6">
        <v>-1</v>
      </c>
      <c r="T70" s="9">
        <v>1</v>
      </c>
    </row>
    <row r="71" spans="1:20" x14ac:dyDescent="0.25">
      <c r="A71" s="3" t="s">
        <v>922</v>
      </c>
      <c r="B71" s="4" t="s">
        <v>69</v>
      </c>
      <c r="C71" s="4" t="s">
        <v>54</v>
      </c>
      <c r="D71" s="5">
        <v>1</v>
      </c>
      <c r="E71">
        <v>105</v>
      </c>
      <c r="F71">
        <v>15</v>
      </c>
      <c r="G71">
        <v>40</v>
      </c>
      <c r="H71" s="9">
        <v>15</v>
      </c>
      <c r="I71">
        <v>5</v>
      </c>
      <c r="J71">
        <v>10</v>
      </c>
      <c r="K71">
        <v>20</v>
      </c>
      <c r="L71">
        <v>40</v>
      </c>
      <c r="M71" s="9">
        <v>3</v>
      </c>
      <c r="N71" s="9">
        <v>20</v>
      </c>
      <c r="O71" s="9">
        <v>1</v>
      </c>
      <c r="P71" s="9">
        <v>2</v>
      </c>
      <c r="Q71" s="12">
        <v>6.4763009769800799E-18</v>
      </c>
      <c r="R71" s="13">
        <v>10</v>
      </c>
      <c r="S71" s="6">
        <v>9</v>
      </c>
      <c r="T71" s="9">
        <v>3</v>
      </c>
    </row>
    <row r="72" spans="1:20" x14ac:dyDescent="0.25">
      <c r="A72" s="3" t="s">
        <v>2616</v>
      </c>
      <c r="B72" s="4" t="s">
        <v>70</v>
      </c>
      <c r="C72" s="4" t="s">
        <v>54</v>
      </c>
      <c r="D72" s="5">
        <v>1</v>
      </c>
      <c r="E72">
        <v>500</v>
      </c>
      <c r="F72">
        <v>86</v>
      </c>
      <c r="G72">
        <v>9</v>
      </c>
      <c r="H72" s="9">
        <v>9</v>
      </c>
      <c r="I72">
        <v>3</v>
      </c>
      <c r="J72">
        <v>8</v>
      </c>
      <c r="K72">
        <v>15</v>
      </c>
      <c r="L72">
        <v>25</v>
      </c>
      <c r="M72" s="9">
        <v>3</v>
      </c>
      <c r="N72" s="9">
        <v>15</v>
      </c>
      <c r="O72" s="9">
        <v>1</v>
      </c>
      <c r="P72" s="9">
        <v>3</v>
      </c>
      <c r="Q72" s="12">
        <v>2.3333333333333348E-2</v>
      </c>
      <c r="R72" s="13">
        <v>3</v>
      </c>
      <c r="S72" s="6">
        <v>2</v>
      </c>
      <c r="T72" s="9">
        <v>1</v>
      </c>
    </row>
    <row r="73" spans="1:20" x14ac:dyDescent="0.25">
      <c r="A73" s="3" t="s">
        <v>2593</v>
      </c>
      <c r="B73" s="4" t="s">
        <v>71</v>
      </c>
      <c r="C73" s="4" t="s">
        <v>54</v>
      </c>
      <c r="D73" s="5">
        <v>2</v>
      </c>
      <c r="E73">
        <v>500</v>
      </c>
      <c r="F73">
        <v>150</v>
      </c>
      <c r="G73">
        <v>153</v>
      </c>
      <c r="H73" s="9">
        <v>150</v>
      </c>
      <c r="I73">
        <v>3</v>
      </c>
      <c r="J73">
        <v>8</v>
      </c>
      <c r="K73">
        <v>15</v>
      </c>
      <c r="L73">
        <v>25</v>
      </c>
      <c r="M73" s="9">
        <v>5</v>
      </c>
      <c r="N73" s="9">
        <v>1000</v>
      </c>
      <c r="O73" s="9">
        <v>3</v>
      </c>
      <c r="P73" s="9">
        <v>3</v>
      </c>
      <c r="Q73" s="12">
        <v>3.0000000000000013E-2</v>
      </c>
      <c r="R73" s="13">
        <v>1</v>
      </c>
      <c r="S73" s="6">
        <v>-1</v>
      </c>
      <c r="T73" s="9">
        <v>1</v>
      </c>
    </row>
    <row r="74" spans="1:20" x14ac:dyDescent="0.25">
      <c r="A74" s="3" t="s">
        <v>2087</v>
      </c>
      <c r="B74" s="4" t="s">
        <v>71</v>
      </c>
      <c r="C74" s="4" t="s">
        <v>54</v>
      </c>
      <c r="D74" s="5">
        <v>1</v>
      </c>
      <c r="E74">
        <v>56</v>
      </c>
      <c r="F74">
        <v>9</v>
      </c>
      <c r="G74">
        <v>33</v>
      </c>
      <c r="H74" s="9">
        <v>9</v>
      </c>
      <c r="I74">
        <v>3</v>
      </c>
      <c r="J74">
        <v>8</v>
      </c>
      <c r="K74">
        <v>15</v>
      </c>
      <c r="L74">
        <v>25</v>
      </c>
      <c r="M74" s="9">
        <v>3</v>
      </c>
      <c r="N74" s="9">
        <v>15</v>
      </c>
      <c r="O74" s="9">
        <v>1</v>
      </c>
      <c r="P74" s="9">
        <v>2</v>
      </c>
      <c r="Q74" s="12">
        <v>6.4763009769800799E-18</v>
      </c>
      <c r="R74" s="13">
        <v>5</v>
      </c>
      <c r="S74" s="6">
        <v>4</v>
      </c>
      <c r="T74" s="9">
        <v>1</v>
      </c>
    </row>
    <row r="75" spans="1:20" x14ac:dyDescent="0.25">
      <c r="A75" s="3" t="s">
        <v>1135</v>
      </c>
      <c r="B75" s="4" t="s">
        <v>71</v>
      </c>
      <c r="C75" s="4" t="s">
        <v>54</v>
      </c>
      <c r="D75" s="5">
        <v>5</v>
      </c>
      <c r="E75">
        <v>14</v>
      </c>
      <c r="F75">
        <v>25</v>
      </c>
      <c r="G75">
        <v>32</v>
      </c>
      <c r="H75" s="9">
        <v>14</v>
      </c>
      <c r="I75">
        <v>3</v>
      </c>
      <c r="J75">
        <v>8</v>
      </c>
      <c r="K75">
        <v>15</v>
      </c>
      <c r="L75">
        <v>25</v>
      </c>
      <c r="M75" s="9">
        <v>3</v>
      </c>
      <c r="N75" s="9">
        <v>15</v>
      </c>
      <c r="O75" s="9">
        <v>1</v>
      </c>
      <c r="P75" s="9">
        <v>1</v>
      </c>
      <c r="Q75" s="12">
        <v>-2.3333333333333327E-2</v>
      </c>
      <c r="R75" s="13">
        <v>5</v>
      </c>
      <c r="S75" s="6">
        <v>0</v>
      </c>
      <c r="T75" s="9">
        <v>1</v>
      </c>
    </row>
    <row r="76" spans="1:20" x14ac:dyDescent="0.25">
      <c r="A76" s="3" t="s">
        <v>2627</v>
      </c>
      <c r="B76" s="4" t="s">
        <v>61</v>
      </c>
      <c r="C76" s="4" t="s">
        <v>58</v>
      </c>
      <c r="D76" s="5">
        <v>1</v>
      </c>
      <c r="E76">
        <v>500</v>
      </c>
      <c r="F76">
        <v>500</v>
      </c>
      <c r="G76">
        <v>500</v>
      </c>
      <c r="H76" s="9">
        <v>500</v>
      </c>
      <c r="I76">
        <v>3</v>
      </c>
      <c r="J76">
        <v>8</v>
      </c>
      <c r="K76">
        <v>15</v>
      </c>
      <c r="L76">
        <v>25</v>
      </c>
      <c r="M76" s="9">
        <v>5</v>
      </c>
      <c r="N76" s="9">
        <v>1000</v>
      </c>
      <c r="O76" s="9">
        <v>3</v>
      </c>
      <c r="P76" s="9">
        <v>3</v>
      </c>
      <c r="Q76" s="12">
        <v>3.0000000000000013E-2</v>
      </c>
      <c r="R76" s="13">
        <v>1</v>
      </c>
      <c r="S76" s="6">
        <v>0</v>
      </c>
      <c r="T76" s="9">
        <v>1</v>
      </c>
    </row>
    <row r="77" spans="1:20" x14ac:dyDescent="0.25">
      <c r="A77" s="3" t="s">
        <v>2617</v>
      </c>
      <c r="B77" s="4" t="s">
        <v>62</v>
      </c>
      <c r="C77" s="4" t="s">
        <v>58</v>
      </c>
      <c r="D77" s="5">
        <v>1</v>
      </c>
      <c r="E77">
        <v>500</v>
      </c>
      <c r="F77">
        <v>160</v>
      </c>
      <c r="G77">
        <v>47</v>
      </c>
      <c r="H77" s="9">
        <v>47</v>
      </c>
      <c r="I77">
        <v>5</v>
      </c>
      <c r="J77">
        <v>10</v>
      </c>
      <c r="K77">
        <v>20</v>
      </c>
      <c r="L77">
        <v>40</v>
      </c>
      <c r="M77" s="9">
        <v>5</v>
      </c>
      <c r="N77" s="9">
        <v>1000</v>
      </c>
      <c r="O77" s="9">
        <v>3</v>
      </c>
      <c r="P77" s="9">
        <v>3</v>
      </c>
      <c r="Q77" s="12">
        <v>3.0000000000000013E-2</v>
      </c>
      <c r="R77" s="13">
        <v>2</v>
      </c>
      <c r="S77" s="6">
        <v>1</v>
      </c>
      <c r="T77" s="9">
        <v>1</v>
      </c>
    </row>
    <row r="78" spans="1:20" x14ac:dyDescent="0.25">
      <c r="A78" s="3" t="s">
        <v>2369</v>
      </c>
      <c r="B78" s="4" t="s">
        <v>62</v>
      </c>
      <c r="C78" s="4" t="s">
        <v>58</v>
      </c>
      <c r="D78" s="5">
        <v>4</v>
      </c>
      <c r="E78">
        <v>32</v>
      </c>
      <c r="F78">
        <v>49</v>
      </c>
      <c r="G78">
        <v>27</v>
      </c>
      <c r="H78" s="9">
        <v>27</v>
      </c>
      <c r="I78">
        <v>5</v>
      </c>
      <c r="J78">
        <v>10</v>
      </c>
      <c r="K78">
        <v>20</v>
      </c>
      <c r="L78">
        <v>40</v>
      </c>
      <c r="M78" s="9">
        <v>4</v>
      </c>
      <c r="N78" s="9">
        <v>40</v>
      </c>
      <c r="O78" s="9">
        <v>2</v>
      </c>
      <c r="P78" s="9">
        <v>3</v>
      </c>
      <c r="Q78" s="12">
        <v>3.333333333333334E-2</v>
      </c>
      <c r="R78" s="13">
        <v>16</v>
      </c>
      <c r="S78" s="6">
        <v>12</v>
      </c>
      <c r="T78" s="9">
        <v>4</v>
      </c>
    </row>
    <row r="79" spans="1:20" x14ac:dyDescent="0.25">
      <c r="A79" s="3" t="s">
        <v>1152</v>
      </c>
      <c r="B79" s="4" t="s">
        <v>62</v>
      </c>
      <c r="C79" s="4" t="s">
        <v>58</v>
      </c>
      <c r="D79" s="5">
        <v>75</v>
      </c>
      <c r="E79">
        <v>41</v>
      </c>
      <c r="F79">
        <v>3</v>
      </c>
      <c r="G79">
        <v>1</v>
      </c>
      <c r="H79" s="9">
        <v>1</v>
      </c>
      <c r="I79">
        <v>5</v>
      </c>
      <c r="J79">
        <v>10</v>
      </c>
      <c r="K79">
        <v>20</v>
      </c>
      <c r="L79">
        <v>40</v>
      </c>
      <c r="M79" s="9">
        <v>1</v>
      </c>
      <c r="N79" s="9">
        <v>5</v>
      </c>
      <c r="O79" s="9">
        <v>2</v>
      </c>
      <c r="P79" s="9">
        <v>3</v>
      </c>
      <c r="Q79" s="12">
        <v>0.10000000000000003</v>
      </c>
      <c r="R79" s="13">
        <v>84</v>
      </c>
      <c r="S79" s="6">
        <v>9</v>
      </c>
      <c r="T79" s="9">
        <v>4</v>
      </c>
    </row>
    <row r="80" spans="1:20" x14ac:dyDescent="0.25">
      <c r="A80" s="3" t="s">
        <v>2351</v>
      </c>
      <c r="B80" s="4" t="s">
        <v>62</v>
      </c>
      <c r="C80" s="4" t="s">
        <v>58</v>
      </c>
      <c r="D80" s="5">
        <v>8</v>
      </c>
      <c r="E80">
        <v>36</v>
      </c>
      <c r="F80">
        <v>12</v>
      </c>
      <c r="G80">
        <v>35</v>
      </c>
      <c r="H80" s="9">
        <v>12</v>
      </c>
      <c r="I80">
        <v>5</v>
      </c>
      <c r="J80">
        <v>10</v>
      </c>
      <c r="K80">
        <v>20</v>
      </c>
      <c r="L80">
        <v>40</v>
      </c>
      <c r="M80" s="9">
        <v>3</v>
      </c>
      <c r="N80" s="9">
        <v>20</v>
      </c>
      <c r="O80" s="9">
        <v>1</v>
      </c>
      <c r="P80" s="9">
        <v>2</v>
      </c>
      <c r="Q80" s="12">
        <v>6.4763009769800799E-18</v>
      </c>
      <c r="R80" s="13">
        <v>25</v>
      </c>
      <c r="S80" s="6">
        <v>17</v>
      </c>
      <c r="T80" s="9">
        <v>4</v>
      </c>
    </row>
    <row r="81" spans="1:20" x14ac:dyDescent="0.25">
      <c r="A81" s="3" t="s">
        <v>426</v>
      </c>
      <c r="B81" s="4" t="s">
        <v>63</v>
      </c>
      <c r="C81" s="4" t="s">
        <v>58</v>
      </c>
      <c r="D81" s="5">
        <v>16</v>
      </c>
      <c r="E81">
        <v>19</v>
      </c>
      <c r="F81">
        <v>59</v>
      </c>
      <c r="G81">
        <v>39</v>
      </c>
      <c r="H81" s="9">
        <v>19</v>
      </c>
      <c r="I81">
        <v>5</v>
      </c>
      <c r="J81">
        <v>10</v>
      </c>
      <c r="K81">
        <v>20</v>
      </c>
      <c r="L81">
        <v>40</v>
      </c>
      <c r="M81" s="9">
        <v>3</v>
      </c>
      <c r="N81" s="9">
        <v>20</v>
      </c>
      <c r="O81" s="9">
        <v>1</v>
      </c>
      <c r="P81" s="9">
        <v>1</v>
      </c>
      <c r="Q81" s="12">
        <v>-2.3333333333333327E-2</v>
      </c>
      <c r="R81" s="13">
        <v>41</v>
      </c>
      <c r="S81" s="6">
        <v>25</v>
      </c>
      <c r="T81" s="9">
        <v>4</v>
      </c>
    </row>
    <row r="82" spans="1:20" x14ac:dyDescent="0.25">
      <c r="A82" s="3" t="s">
        <v>1198</v>
      </c>
      <c r="B82" s="4" t="s">
        <v>63</v>
      </c>
      <c r="C82" s="4" t="s">
        <v>58</v>
      </c>
      <c r="D82" s="5">
        <v>78</v>
      </c>
      <c r="E82">
        <v>10</v>
      </c>
      <c r="F82">
        <v>19</v>
      </c>
      <c r="G82">
        <v>12</v>
      </c>
      <c r="H82" s="9">
        <v>10</v>
      </c>
      <c r="I82">
        <v>5</v>
      </c>
      <c r="J82">
        <v>10</v>
      </c>
      <c r="K82">
        <v>20</v>
      </c>
      <c r="L82">
        <v>40</v>
      </c>
      <c r="M82" s="9">
        <v>2</v>
      </c>
      <c r="N82" s="9">
        <v>10</v>
      </c>
      <c r="O82" s="9">
        <v>1</v>
      </c>
      <c r="P82" s="9">
        <v>1</v>
      </c>
      <c r="Q82" s="12">
        <v>-3.3333333333333326E-2</v>
      </c>
      <c r="R82" s="13">
        <v>61</v>
      </c>
      <c r="S82" s="6">
        <v>-17</v>
      </c>
      <c r="T82" s="9">
        <v>4</v>
      </c>
    </row>
    <row r="83" spans="1:20" x14ac:dyDescent="0.25">
      <c r="A83" s="3" t="s">
        <v>1198</v>
      </c>
      <c r="B83" s="4" t="s">
        <v>63</v>
      </c>
      <c r="C83" s="4" t="s">
        <v>58</v>
      </c>
      <c r="D83" s="5">
        <v>78</v>
      </c>
      <c r="E83">
        <v>10</v>
      </c>
      <c r="F83">
        <v>19</v>
      </c>
      <c r="G83">
        <v>12</v>
      </c>
      <c r="H83" s="9">
        <v>10</v>
      </c>
      <c r="I83">
        <v>5</v>
      </c>
      <c r="J83">
        <v>10</v>
      </c>
      <c r="K83">
        <v>20</v>
      </c>
      <c r="L83">
        <v>40</v>
      </c>
      <c r="M83" s="9">
        <v>2</v>
      </c>
      <c r="N83" s="9">
        <v>10</v>
      </c>
      <c r="O83" s="9">
        <v>1</v>
      </c>
      <c r="P83" s="9">
        <v>1</v>
      </c>
      <c r="Q83" s="12">
        <v>-3.3333333333333326E-2</v>
      </c>
      <c r="R83" s="13">
        <v>61</v>
      </c>
      <c r="S83" s="6">
        <v>-17</v>
      </c>
      <c r="T83" s="9">
        <v>4</v>
      </c>
    </row>
    <row r="84" spans="1:20" x14ac:dyDescent="0.25">
      <c r="A84" s="3" t="s">
        <v>581</v>
      </c>
      <c r="B84" s="4" t="s">
        <v>64</v>
      </c>
      <c r="C84" s="4" t="s">
        <v>58</v>
      </c>
      <c r="D84" s="5">
        <v>11</v>
      </c>
      <c r="E84">
        <v>12</v>
      </c>
      <c r="F84">
        <v>17</v>
      </c>
      <c r="G84">
        <v>31</v>
      </c>
      <c r="H84" s="9">
        <v>12</v>
      </c>
      <c r="I84">
        <v>3</v>
      </c>
      <c r="J84">
        <v>8</v>
      </c>
      <c r="K84">
        <v>15</v>
      </c>
      <c r="L84">
        <v>25</v>
      </c>
      <c r="M84" s="9">
        <v>3</v>
      </c>
      <c r="N84" s="9">
        <v>15</v>
      </c>
      <c r="O84" s="9">
        <v>1</v>
      </c>
      <c r="P84" s="9">
        <v>1</v>
      </c>
      <c r="Q84" s="12">
        <v>-2.3333333333333327E-2</v>
      </c>
      <c r="R84" s="13">
        <v>14</v>
      </c>
      <c r="S84" s="6">
        <v>3</v>
      </c>
      <c r="T84" s="9">
        <v>4</v>
      </c>
    </row>
    <row r="85" spans="1:20" x14ac:dyDescent="0.25">
      <c r="A85" s="3" t="s">
        <v>2483</v>
      </c>
      <c r="B85" s="4" t="s">
        <v>64</v>
      </c>
      <c r="C85" s="4" t="s">
        <v>58</v>
      </c>
      <c r="D85" s="5">
        <v>15</v>
      </c>
      <c r="E85">
        <v>42</v>
      </c>
      <c r="F85">
        <v>7</v>
      </c>
      <c r="G85">
        <v>23</v>
      </c>
      <c r="H85" s="9">
        <v>7</v>
      </c>
      <c r="I85">
        <v>3</v>
      </c>
      <c r="J85">
        <v>8</v>
      </c>
      <c r="K85">
        <v>15</v>
      </c>
      <c r="L85">
        <v>25</v>
      </c>
      <c r="M85" s="9">
        <v>2</v>
      </c>
      <c r="N85" s="9">
        <v>8</v>
      </c>
      <c r="O85" s="9">
        <v>1</v>
      </c>
      <c r="P85" s="9">
        <v>2</v>
      </c>
      <c r="Q85" s="12">
        <v>9.2518585385429707E-18</v>
      </c>
      <c r="R85" s="13">
        <v>30</v>
      </c>
      <c r="S85" s="6">
        <v>15</v>
      </c>
      <c r="T85" s="9">
        <v>4</v>
      </c>
    </row>
    <row r="86" spans="1:20" x14ac:dyDescent="0.25">
      <c r="A86" s="3" t="s">
        <v>903</v>
      </c>
      <c r="B86" s="4" t="s">
        <v>67</v>
      </c>
      <c r="C86" s="4" t="s">
        <v>58</v>
      </c>
      <c r="D86" s="5">
        <v>12</v>
      </c>
      <c r="E86">
        <v>44</v>
      </c>
      <c r="F86">
        <v>15</v>
      </c>
      <c r="G86">
        <v>93</v>
      </c>
      <c r="H86" s="9">
        <v>15</v>
      </c>
      <c r="I86">
        <v>3</v>
      </c>
      <c r="J86">
        <v>8</v>
      </c>
      <c r="K86">
        <v>15</v>
      </c>
      <c r="L86">
        <v>25</v>
      </c>
      <c r="M86" s="9">
        <v>3</v>
      </c>
      <c r="N86" s="9">
        <v>15</v>
      </c>
      <c r="O86" s="9">
        <v>1</v>
      </c>
      <c r="P86" s="9">
        <v>2</v>
      </c>
      <c r="Q86" s="12">
        <v>6.4763009769800799E-18</v>
      </c>
      <c r="R86" s="13">
        <v>8</v>
      </c>
      <c r="S86" s="6">
        <v>-4</v>
      </c>
      <c r="T86" s="9">
        <v>2</v>
      </c>
    </row>
    <row r="87" spans="1:20" x14ac:dyDescent="0.25">
      <c r="A87" s="3" t="s">
        <v>2588</v>
      </c>
      <c r="B87" s="4" t="s">
        <v>68</v>
      </c>
      <c r="C87" s="4" t="s">
        <v>58</v>
      </c>
      <c r="D87" s="5">
        <v>2</v>
      </c>
      <c r="E87">
        <v>500</v>
      </c>
      <c r="F87">
        <v>122</v>
      </c>
      <c r="G87">
        <v>40</v>
      </c>
      <c r="H87" s="9">
        <v>40</v>
      </c>
      <c r="I87">
        <v>3</v>
      </c>
      <c r="J87">
        <v>8</v>
      </c>
      <c r="K87">
        <v>15</v>
      </c>
      <c r="L87">
        <v>25</v>
      </c>
      <c r="M87" s="9">
        <v>5</v>
      </c>
      <c r="N87" s="9">
        <v>1000</v>
      </c>
      <c r="O87" s="9">
        <v>3</v>
      </c>
      <c r="P87" s="9">
        <v>3</v>
      </c>
      <c r="Q87" s="12">
        <v>3.0000000000000013E-2</v>
      </c>
      <c r="R87" s="13">
        <v>2</v>
      </c>
      <c r="S87" s="6">
        <v>0</v>
      </c>
      <c r="T87" s="9">
        <v>1</v>
      </c>
    </row>
    <row r="88" spans="1:20" x14ac:dyDescent="0.25">
      <c r="A88" s="3" t="s">
        <v>1985</v>
      </c>
      <c r="B88" s="4" t="s">
        <v>68</v>
      </c>
      <c r="C88" s="4" t="s">
        <v>58</v>
      </c>
      <c r="D88" s="5">
        <v>23</v>
      </c>
      <c r="E88">
        <v>54</v>
      </c>
      <c r="F88">
        <v>24</v>
      </c>
      <c r="G88">
        <v>9</v>
      </c>
      <c r="H88" s="9">
        <v>9</v>
      </c>
      <c r="I88">
        <v>3</v>
      </c>
      <c r="J88">
        <v>8</v>
      </c>
      <c r="K88">
        <v>15</v>
      </c>
      <c r="L88">
        <v>25</v>
      </c>
      <c r="M88" s="9">
        <v>3</v>
      </c>
      <c r="N88" s="9">
        <v>15</v>
      </c>
      <c r="O88" s="9">
        <v>1</v>
      </c>
      <c r="P88" s="9">
        <v>3</v>
      </c>
      <c r="Q88" s="12">
        <v>2.3333333333333348E-2</v>
      </c>
      <c r="R88" s="13">
        <v>14</v>
      </c>
      <c r="S88" s="6">
        <v>-9</v>
      </c>
      <c r="T88" s="9">
        <v>4</v>
      </c>
    </row>
    <row r="89" spans="1:20" x14ac:dyDescent="0.25">
      <c r="A89" s="3" t="s">
        <v>2598</v>
      </c>
      <c r="B89" s="4" t="s">
        <v>69</v>
      </c>
      <c r="C89" s="4" t="s">
        <v>58</v>
      </c>
      <c r="D89" s="5">
        <v>1</v>
      </c>
      <c r="E89">
        <v>500</v>
      </c>
      <c r="F89">
        <v>60</v>
      </c>
      <c r="G89">
        <v>46</v>
      </c>
      <c r="H89" s="9">
        <v>46</v>
      </c>
      <c r="I89">
        <v>5</v>
      </c>
      <c r="J89">
        <v>10</v>
      </c>
      <c r="K89">
        <v>20</v>
      </c>
      <c r="L89">
        <v>40</v>
      </c>
      <c r="M89" s="9">
        <v>5</v>
      </c>
      <c r="N89" s="9">
        <v>1000</v>
      </c>
      <c r="O89" s="9">
        <v>3</v>
      </c>
      <c r="P89" s="9">
        <v>3</v>
      </c>
      <c r="Q89" s="12">
        <v>3.0000000000000013E-2</v>
      </c>
      <c r="R89" s="13">
        <v>1</v>
      </c>
      <c r="S89" s="6">
        <v>0</v>
      </c>
      <c r="T89" s="9">
        <v>1</v>
      </c>
    </row>
    <row r="90" spans="1:20" x14ac:dyDescent="0.25">
      <c r="A90" s="3" t="s">
        <v>1566</v>
      </c>
      <c r="B90" s="4" t="s">
        <v>69</v>
      </c>
      <c r="C90" s="4" t="s">
        <v>58</v>
      </c>
      <c r="D90" s="5">
        <v>37</v>
      </c>
      <c r="E90">
        <v>5</v>
      </c>
      <c r="F90">
        <v>2</v>
      </c>
      <c r="G90">
        <v>16</v>
      </c>
      <c r="H90" s="9">
        <v>2</v>
      </c>
      <c r="I90">
        <v>5</v>
      </c>
      <c r="J90">
        <v>10</v>
      </c>
      <c r="K90">
        <v>20</v>
      </c>
      <c r="L90">
        <v>40</v>
      </c>
      <c r="M90" s="9">
        <v>1</v>
      </c>
      <c r="N90" s="9">
        <v>5</v>
      </c>
      <c r="O90" s="9">
        <v>2</v>
      </c>
      <c r="P90" s="9">
        <v>2</v>
      </c>
      <c r="Q90" s="12">
        <v>5.0000000000000017E-2</v>
      </c>
      <c r="R90" s="13">
        <v>37</v>
      </c>
      <c r="S90" s="6">
        <v>0</v>
      </c>
      <c r="T90" s="9">
        <v>4</v>
      </c>
    </row>
    <row r="91" spans="1:20" x14ac:dyDescent="0.25">
      <c r="A91" s="3" t="s">
        <v>2619</v>
      </c>
      <c r="B91" s="4" t="s">
        <v>71</v>
      </c>
      <c r="C91" s="4" t="s">
        <v>58</v>
      </c>
      <c r="D91" s="5">
        <v>1</v>
      </c>
      <c r="E91">
        <v>500</v>
      </c>
      <c r="F91">
        <v>122</v>
      </c>
      <c r="G91">
        <v>9</v>
      </c>
      <c r="H91" s="9">
        <v>9</v>
      </c>
      <c r="I91">
        <v>3</v>
      </c>
      <c r="J91">
        <v>8</v>
      </c>
      <c r="K91">
        <v>15</v>
      </c>
      <c r="L91">
        <v>25</v>
      </c>
      <c r="M91" s="9">
        <v>3</v>
      </c>
      <c r="N91" s="9">
        <v>15</v>
      </c>
      <c r="O91" s="9">
        <v>1</v>
      </c>
      <c r="P91" s="9">
        <v>3</v>
      </c>
      <c r="Q91" s="12">
        <v>2.3333333333333348E-2</v>
      </c>
      <c r="R91" s="13">
        <v>5</v>
      </c>
      <c r="S91" s="6">
        <v>4</v>
      </c>
      <c r="T91" s="9">
        <v>1</v>
      </c>
    </row>
    <row r="92" spans="1:20" x14ac:dyDescent="0.25">
      <c r="A92" s="3" t="s">
        <v>1379</v>
      </c>
      <c r="B92" s="4" t="s">
        <v>61</v>
      </c>
      <c r="C92" s="4" t="s">
        <v>1933</v>
      </c>
      <c r="D92" s="5">
        <v>27</v>
      </c>
      <c r="E92">
        <v>9</v>
      </c>
      <c r="F92">
        <v>20</v>
      </c>
      <c r="G92">
        <v>4</v>
      </c>
      <c r="H92" s="9">
        <v>4</v>
      </c>
      <c r="I92">
        <v>3</v>
      </c>
      <c r="J92">
        <v>8</v>
      </c>
      <c r="K92">
        <v>15</v>
      </c>
      <c r="L92">
        <v>25</v>
      </c>
      <c r="M92" s="9">
        <v>2</v>
      </c>
      <c r="N92" s="9">
        <v>8</v>
      </c>
      <c r="O92" s="9">
        <v>1</v>
      </c>
      <c r="P92" s="9">
        <v>3</v>
      </c>
      <c r="Q92" s="12">
        <v>3.3333333333333354E-2</v>
      </c>
      <c r="R92" s="13">
        <v>36</v>
      </c>
      <c r="S92" s="6">
        <v>9</v>
      </c>
      <c r="T92" s="9">
        <v>4</v>
      </c>
    </row>
    <row r="93" spans="1:20" x14ac:dyDescent="0.25">
      <c r="A93" s="3" t="s">
        <v>2347</v>
      </c>
      <c r="B93" s="4" t="s">
        <v>62</v>
      </c>
      <c r="C93" s="4" t="s">
        <v>1933</v>
      </c>
      <c r="D93" s="5">
        <v>9</v>
      </c>
      <c r="E93">
        <v>29</v>
      </c>
      <c r="F93">
        <v>43</v>
      </c>
      <c r="G93">
        <v>69</v>
      </c>
      <c r="H93" s="9">
        <v>29</v>
      </c>
      <c r="I93">
        <v>5</v>
      </c>
      <c r="J93">
        <v>10</v>
      </c>
      <c r="K93">
        <v>20</v>
      </c>
      <c r="L93">
        <v>40</v>
      </c>
      <c r="M93" s="9">
        <v>4</v>
      </c>
      <c r="N93" s="9">
        <v>40</v>
      </c>
      <c r="O93" s="9">
        <v>1</v>
      </c>
      <c r="P93" s="9">
        <v>1</v>
      </c>
      <c r="Q93" s="12">
        <v>-1.6666666666666663E-2</v>
      </c>
      <c r="R93" s="13">
        <v>15</v>
      </c>
      <c r="S93" s="6">
        <v>6</v>
      </c>
      <c r="T93" s="9">
        <v>4</v>
      </c>
    </row>
    <row r="94" spans="1:20" x14ac:dyDescent="0.25">
      <c r="A94" s="3" t="s">
        <v>1218</v>
      </c>
      <c r="B94" s="4" t="s">
        <v>62</v>
      </c>
      <c r="C94" s="4" t="s">
        <v>1933</v>
      </c>
      <c r="D94" s="5">
        <v>38</v>
      </c>
      <c r="E94">
        <v>3</v>
      </c>
      <c r="F94">
        <v>15</v>
      </c>
      <c r="G94">
        <v>7</v>
      </c>
      <c r="H94" s="9">
        <v>3</v>
      </c>
      <c r="I94">
        <v>5</v>
      </c>
      <c r="J94">
        <v>10</v>
      </c>
      <c r="K94">
        <v>20</v>
      </c>
      <c r="L94">
        <v>40</v>
      </c>
      <c r="M94" s="9">
        <v>1</v>
      </c>
      <c r="N94" s="9">
        <v>5</v>
      </c>
      <c r="O94" s="9">
        <v>1</v>
      </c>
      <c r="P94" s="9">
        <v>1</v>
      </c>
      <c r="Q94" s="12">
        <v>-4.9999999999999989E-2</v>
      </c>
      <c r="R94" s="13">
        <v>72</v>
      </c>
      <c r="S94" s="6">
        <v>34</v>
      </c>
      <c r="T94" s="9">
        <v>4</v>
      </c>
    </row>
    <row r="95" spans="1:20" x14ac:dyDescent="0.25">
      <c r="A95" s="3" t="s">
        <v>2600</v>
      </c>
      <c r="B95" s="4" t="s">
        <v>62</v>
      </c>
      <c r="C95" s="4" t="s">
        <v>1933</v>
      </c>
      <c r="D95" s="5">
        <v>1</v>
      </c>
      <c r="E95">
        <v>500</v>
      </c>
      <c r="F95">
        <v>92</v>
      </c>
      <c r="G95">
        <v>63</v>
      </c>
      <c r="H95" s="9">
        <v>63</v>
      </c>
      <c r="I95">
        <v>5</v>
      </c>
      <c r="J95">
        <v>10</v>
      </c>
      <c r="K95">
        <v>20</v>
      </c>
      <c r="L95">
        <v>40</v>
      </c>
      <c r="M95" s="9">
        <v>5</v>
      </c>
      <c r="N95" s="9">
        <v>1000</v>
      </c>
      <c r="O95" s="9">
        <v>3</v>
      </c>
      <c r="P95" s="9">
        <v>3</v>
      </c>
      <c r="Q95" s="12">
        <v>3.0000000000000013E-2</v>
      </c>
      <c r="R95" s="13">
        <v>2</v>
      </c>
      <c r="S95" s="6">
        <v>1</v>
      </c>
      <c r="T95" s="9">
        <v>1</v>
      </c>
    </row>
    <row r="96" spans="1:20" x14ac:dyDescent="0.25">
      <c r="A96" s="3" t="s">
        <v>2359</v>
      </c>
      <c r="B96" s="4" t="s">
        <v>63</v>
      </c>
      <c r="C96" s="4" t="s">
        <v>1933</v>
      </c>
      <c r="D96" s="5">
        <v>6</v>
      </c>
      <c r="E96">
        <v>98</v>
      </c>
      <c r="F96">
        <v>79</v>
      </c>
      <c r="G96">
        <v>15</v>
      </c>
      <c r="H96" s="9">
        <v>15</v>
      </c>
      <c r="I96">
        <v>5</v>
      </c>
      <c r="J96">
        <v>10</v>
      </c>
      <c r="K96">
        <v>20</v>
      </c>
      <c r="L96">
        <v>40</v>
      </c>
      <c r="M96" s="9">
        <v>3</v>
      </c>
      <c r="N96" s="9">
        <v>20</v>
      </c>
      <c r="O96" s="9">
        <v>1</v>
      </c>
      <c r="P96" s="9">
        <v>3</v>
      </c>
      <c r="Q96" s="12">
        <v>2.3333333333333348E-2</v>
      </c>
      <c r="R96" s="13">
        <v>43</v>
      </c>
      <c r="S96" s="6">
        <v>37</v>
      </c>
      <c r="T96" s="9">
        <v>4</v>
      </c>
    </row>
    <row r="97" spans="1:20" x14ac:dyDescent="0.25">
      <c r="A97" s="3" t="s">
        <v>2337</v>
      </c>
      <c r="B97" s="4" t="s">
        <v>63</v>
      </c>
      <c r="C97" s="4" t="s">
        <v>1933</v>
      </c>
      <c r="D97" s="5">
        <v>17</v>
      </c>
      <c r="E97">
        <v>31</v>
      </c>
      <c r="F97">
        <v>10</v>
      </c>
      <c r="G97">
        <v>18</v>
      </c>
      <c r="H97" s="9">
        <v>10</v>
      </c>
      <c r="I97">
        <v>5</v>
      </c>
      <c r="J97">
        <v>10</v>
      </c>
      <c r="K97">
        <v>20</v>
      </c>
      <c r="L97">
        <v>40</v>
      </c>
      <c r="M97" s="9">
        <v>2</v>
      </c>
      <c r="N97" s="9">
        <v>10</v>
      </c>
      <c r="O97" s="9">
        <v>1</v>
      </c>
      <c r="P97" s="9">
        <v>2</v>
      </c>
      <c r="Q97" s="12">
        <v>9.2518585385429707E-18</v>
      </c>
      <c r="R97" s="13">
        <v>63</v>
      </c>
      <c r="S97" s="6">
        <v>46</v>
      </c>
      <c r="T97" s="9">
        <v>4</v>
      </c>
    </row>
    <row r="98" spans="1:20" x14ac:dyDescent="0.25">
      <c r="A98" s="3" t="s">
        <v>1641</v>
      </c>
      <c r="B98" s="4" t="s">
        <v>63</v>
      </c>
      <c r="C98" s="4" t="s">
        <v>1933</v>
      </c>
      <c r="D98" s="5">
        <v>52</v>
      </c>
      <c r="E98">
        <v>23</v>
      </c>
      <c r="F98">
        <v>37</v>
      </c>
      <c r="G98">
        <v>29</v>
      </c>
      <c r="H98" s="9">
        <v>23</v>
      </c>
      <c r="I98">
        <v>5</v>
      </c>
      <c r="J98">
        <v>10</v>
      </c>
      <c r="K98">
        <v>20</v>
      </c>
      <c r="L98">
        <v>40</v>
      </c>
      <c r="M98" s="9">
        <v>4</v>
      </c>
      <c r="N98" s="9">
        <v>40</v>
      </c>
      <c r="O98" s="9">
        <v>3</v>
      </c>
      <c r="P98" s="9">
        <v>3</v>
      </c>
      <c r="Q98" s="12">
        <v>5.0000000000000017E-2</v>
      </c>
      <c r="R98" s="13">
        <v>21</v>
      </c>
      <c r="S98" s="6">
        <v>-31</v>
      </c>
      <c r="T98" s="9">
        <v>4</v>
      </c>
    </row>
    <row r="99" spans="1:20" x14ac:dyDescent="0.25">
      <c r="A99" s="3" t="s">
        <v>2361</v>
      </c>
      <c r="B99" s="4" t="s">
        <v>67</v>
      </c>
      <c r="C99" s="4" t="s">
        <v>1933</v>
      </c>
      <c r="D99" s="5">
        <v>5</v>
      </c>
      <c r="E99">
        <v>70</v>
      </c>
      <c r="F99">
        <v>72</v>
      </c>
      <c r="G99">
        <v>6</v>
      </c>
      <c r="H99" s="9">
        <v>6</v>
      </c>
      <c r="I99">
        <v>3</v>
      </c>
      <c r="J99">
        <v>8</v>
      </c>
      <c r="K99">
        <v>15</v>
      </c>
      <c r="L99">
        <v>25</v>
      </c>
      <c r="M99" s="9">
        <v>2</v>
      </c>
      <c r="N99" s="9">
        <v>8</v>
      </c>
      <c r="O99" s="9">
        <v>1</v>
      </c>
      <c r="P99" s="9">
        <v>3</v>
      </c>
      <c r="Q99" s="12">
        <v>3.3333333333333354E-2</v>
      </c>
      <c r="R99" s="13">
        <v>19</v>
      </c>
      <c r="S99" s="6">
        <v>14</v>
      </c>
      <c r="T99" s="9">
        <v>4</v>
      </c>
    </row>
    <row r="100" spans="1:20" x14ac:dyDescent="0.25">
      <c r="A100" s="3" t="s">
        <v>806</v>
      </c>
      <c r="B100" s="4" t="s">
        <v>67</v>
      </c>
      <c r="C100" s="4" t="s">
        <v>1933</v>
      </c>
      <c r="D100" s="5">
        <v>3</v>
      </c>
      <c r="E100">
        <v>22</v>
      </c>
      <c r="F100">
        <v>21</v>
      </c>
      <c r="G100">
        <v>26</v>
      </c>
      <c r="H100" s="9">
        <v>21</v>
      </c>
      <c r="I100">
        <v>3</v>
      </c>
      <c r="J100">
        <v>8</v>
      </c>
      <c r="K100">
        <v>15</v>
      </c>
      <c r="L100">
        <v>25</v>
      </c>
      <c r="M100" s="9">
        <v>4</v>
      </c>
      <c r="N100" s="9">
        <v>25</v>
      </c>
      <c r="O100" s="9">
        <v>2</v>
      </c>
      <c r="P100" s="9">
        <v>2</v>
      </c>
      <c r="Q100" s="12">
        <v>1.666666666666667E-2</v>
      </c>
      <c r="R100" s="13">
        <v>4</v>
      </c>
      <c r="S100" s="6">
        <v>1</v>
      </c>
      <c r="T100" s="9">
        <v>1</v>
      </c>
    </row>
    <row r="101" spans="1:20" x14ac:dyDescent="0.25">
      <c r="A101" s="3" t="s">
        <v>801</v>
      </c>
      <c r="B101" s="4" t="s">
        <v>69</v>
      </c>
      <c r="C101" s="4" t="s">
        <v>1933</v>
      </c>
      <c r="D101" s="5">
        <v>26</v>
      </c>
      <c r="E101">
        <v>9</v>
      </c>
      <c r="F101">
        <v>14</v>
      </c>
      <c r="G101">
        <v>31</v>
      </c>
      <c r="H101" s="9">
        <v>9</v>
      </c>
      <c r="I101">
        <v>5</v>
      </c>
      <c r="J101">
        <v>10</v>
      </c>
      <c r="K101">
        <v>20</v>
      </c>
      <c r="L101">
        <v>40</v>
      </c>
      <c r="M101" s="9">
        <v>2</v>
      </c>
      <c r="N101" s="9">
        <v>10</v>
      </c>
      <c r="O101" s="9">
        <v>1</v>
      </c>
      <c r="P101" s="9">
        <v>1</v>
      </c>
      <c r="Q101" s="12">
        <v>-3.3333333333333326E-2</v>
      </c>
      <c r="R101" s="13">
        <v>18</v>
      </c>
      <c r="S101" s="6">
        <v>-8</v>
      </c>
      <c r="T101" s="9">
        <v>4</v>
      </c>
    </row>
    <row r="102" spans="1:20" x14ac:dyDescent="0.25">
      <c r="A102" s="3" t="s">
        <v>2357</v>
      </c>
      <c r="B102" s="4" t="s">
        <v>69</v>
      </c>
      <c r="C102" s="4" t="s">
        <v>1933</v>
      </c>
      <c r="D102" s="5">
        <v>6</v>
      </c>
      <c r="E102">
        <v>42</v>
      </c>
      <c r="F102">
        <v>54</v>
      </c>
      <c r="G102">
        <v>7</v>
      </c>
      <c r="H102" s="9">
        <v>7</v>
      </c>
      <c r="I102">
        <v>5</v>
      </c>
      <c r="J102">
        <v>10</v>
      </c>
      <c r="K102">
        <v>20</v>
      </c>
      <c r="L102">
        <v>40</v>
      </c>
      <c r="M102" s="9">
        <v>2</v>
      </c>
      <c r="N102" s="9">
        <v>10</v>
      </c>
      <c r="O102" s="9">
        <v>1</v>
      </c>
      <c r="P102" s="9">
        <v>3</v>
      </c>
      <c r="Q102" s="12">
        <v>3.3333333333333354E-2</v>
      </c>
      <c r="R102" s="13">
        <v>20</v>
      </c>
      <c r="S102" s="6">
        <v>14</v>
      </c>
      <c r="T102" s="9">
        <v>4</v>
      </c>
    </row>
    <row r="103" spans="1:20" x14ac:dyDescent="0.25">
      <c r="A103" s="3" t="s">
        <v>1663</v>
      </c>
      <c r="B103" s="4" t="s">
        <v>69</v>
      </c>
      <c r="C103" s="4" t="s">
        <v>1933</v>
      </c>
      <c r="D103" s="5">
        <v>6</v>
      </c>
      <c r="E103">
        <v>22</v>
      </c>
      <c r="F103">
        <v>42</v>
      </c>
      <c r="G103">
        <v>133</v>
      </c>
      <c r="H103" s="9">
        <v>22</v>
      </c>
      <c r="I103">
        <v>5</v>
      </c>
      <c r="J103">
        <v>10</v>
      </c>
      <c r="K103">
        <v>20</v>
      </c>
      <c r="L103">
        <v>40</v>
      </c>
      <c r="M103" s="9">
        <v>4</v>
      </c>
      <c r="N103" s="9">
        <v>40</v>
      </c>
      <c r="O103" s="9">
        <v>1</v>
      </c>
      <c r="P103" s="9">
        <v>1</v>
      </c>
      <c r="Q103" s="12">
        <v>-1.6666666666666663E-2</v>
      </c>
      <c r="R103" s="13">
        <v>6</v>
      </c>
      <c r="S103" s="6">
        <v>0</v>
      </c>
      <c r="T103" s="9">
        <v>1</v>
      </c>
    </row>
    <row r="104" spans="1:20" x14ac:dyDescent="0.25">
      <c r="A104" s="3" t="s">
        <v>1700</v>
      </c>
      <c r="B104" s="4" t="s">
        <v>69</v>
      </c>
      <c r="C104" s="4" t="s">
        <v>1933</v>
      </c>
      <c r="D104" s="5">
        <v>6</v>
      </c>
      <c r="E104">
        <v>62</v>
      </c>
      <c r="F104">
        <v>56</v>
      </c>
      <c r="G104">
        <v>88</v>
      </c>
      <c r="H104" s="9">
        <v>56</v>
      </c>
      <c r="I104">
        <v>5</v>
      </c>
      <c r="J104">
        <v>10</v>
      </c>
      <c r="K104">
        <v>20</v>
      </c>
      <c r="L104">
        <v>40</v>
      </c>
      <c r="M104" s="9">
        <v>5</v>
      </c>
      <c r="N104" s="9">
        <v>1000</v>
      </c>
      <c r="O104" s="9">
        <v>3</v>
      </c>
      <c r="P104" s="9">
        <v>3</v>
      </c>
      <c r="Q104" s="12">
        <v>3.0000000000000013E-2</v>
      </c>
      <c r="R104" s="13">
        <v>1</v>
      </c>
      <c r="S104" s="6">
        <v>-5</v>
      </c>
      <c r="T104" s="9">
        <v>1</v>
      </c>
    </row>
    <row r="105" spans="1:20" x14ac:dyDescent="0.25">
      <c r="A105" s="3" t="s">
        <v>1741</v>
      </c>
      <c r="B105" s="4" t="s">
        <v>69</v>
      </c>
      <c r="C105" s="4" t="s">
        <v>1933</v>
      </c>
      <c r="D105" s="5">
        <v>20</v>
      </c>
      <c r="E105">
        <v>26</v>
      </c>
      <c r="F105">
        <v>26</v>
      </c>
      <c r="G105">
        <v>1</v>
      </c>
      <c r="H105" s="9">
        <v>1</v>
      </c>
      <c r="I105">
        <v>5</v>
      </c>
      <c r="J105">
        <v>10</v>
      </c>
      <c r="K105">
        <v>20</v>
      </c>
      <c r="L105">
        <v>40</v>
      </c>
      <c r="M105" s="9">
        <v>1</v>
      </c>
      <c r="N105" s="9">
        <v>5</v>
      </c>
      <c r="O105" s="9">
        <v>1</v>
      </c>
      <c r="P105" s="9">
        <v>3</v>
      </c>
      <c r="Q105" s="12">
        <v>5.0000000000000031E-2</v>
      </c>
      <c r="R105" s="13">
        <v>34</v>
      </c>
      <c r="S105" s="6">
        <v>14</v>
      </c>
      <c r="T105" s="9">
        <v>4</v>
      </c>
    </row>
    <row r="106" spans="1:20" x14ac:dyDescent="0.25">
      <c r="A106" s="3" t="s">
        <v>2370</v>
      </c>
      <c r="B106" s="4" t="s">
        <v>70</v>
      </c>
      <c r="C106" s="4" t="s">
        <v>1933</v>
      </c>
      <c r="D106" s="5">
        <v>4</v>
      </c>
      <c r="E106">
        <v>157</v>
      </c>
      <c r="F106">
        <v>44</v>
      </c>
      <c r="G106">
        <v>137</v>
      </c>
      <c r="H106" s="9">
        <v>500</v>
      </c>
      <c r="I106">
        <v>3</v>
      </c>
      <c r="J106">
        <v>8</v>
      </c>
      <c r="K106">
        <v>15</v>
      </c>
      <c r="L106">
        <v>25</v>
      </c>
      <c r="M106" s="9">
        <v>5</v>
      </c>
      <c r="N106" s="9">
        <v>1000</v>
      </c>
      <c r="O106" s="9">
        <v>3</v>
      </c>
      <c r="P106" s="9">
        <v>3</v>
      </c>
      <c r="Q106" s="12">
        <v>3.0000000000000013E-2</v>
      </c>
      <c r="R106" s="13">
        <v>1</v>
      </c>
      <c r="S106" s="6">
        <v>-3</v>
      </c>
      <c r="T106" s="9">
        <v>1</v>
      </c>
    </row>
    <row r="107" spans="1:20" x14ac:dyDescent="0.25">
      <c r="A107" s="3" t="s">
        <v>2136</v>
      </c>
      <c r="B107" s="4" t="s">
        <v>70</v>
      </c>
      <c r="C107" s="4" t="s">
        <v>1933</v>
      </c>
      <c r="D107" s="5">
        <v>5</v>
      </c>
      <c r="E107">
        <v>8</v>
      </c>
      <c r="F107">
        <v>70</v>
      </c>
      <c r="G107">
        <v>67</v>
      </c>
      <c r="H107" s="9">
        <v>8</v>
      </c>
      <c r="I107">
        <v>3</v>
      </c>
      <c r="J107">
        <v>8</v>
      </c>
      <c r="K107">
        <v>15</v>
      </c>
      <c r="L107">
        <v>25</v>
      </c>
      <c r="M107" s="9">
        <v>2</v>
      </c>
      <c r="N107" s="9">
        <v>8</v>
      </c>
      <c r="O107" s="9">
        <v>1</v>
      </c>
      <c r="P107" s="9">
        <v>1</v>
      </c>
      <c r="Q107" s="12">
        <v>-3.3333333333333326E-2</v>
      </c>
      <c r="R107" s="13">
        <v>6</v>
      </c>
      <c r="S107" s="6">
        <v>1</v>
      </c>
      <c r="T107" s="9">
        <v>1</v>
      </c>
    </row>
    <row r="108" spans="1:20" x14ac:dyDescent="0.25">
      <c r="A108" s="3" t="s">
        <v>205</v>
      </c>
      <c r="B108" s="4" t="s">
        <v>71</v>
      </c>
      <c r="C108" s="4" t="s">
        <v>1933</v>
      </c>
      <c r="D108" s="5">
        <v>5</v>
      </c>
      <c r="E108">
        <v>10</v>
      </c>
      <c r="F108">
        <v>12</v>
      </c>
      <c r="G108">
        <v>71</v>
      </c>
      <c r="H108" s="9">
        <v>10</v>
      </c>
      <c r="I108">
        <v>3</v>
      </c>
      <c r="J108">
        <v>8</v>
      </c>
      <c r="K108">
        <v>15</v>
      </c>
      <c r="L108">
        <v>25</v>
      </c>
      <c r="M108" s="9">
        <v>3</v>
      </c>
      <c r="N108" s="9">
        <v>15</v>
      </c>
      <c r="O108" s="9">
        <v>2</v>
      </c>
      <c r="P108" s="9">
        <v>2</v>
      </c>
      <c r="Q108" s="12">
        <v>2.3333333333333341E-2</v>
      </c>
      <c r="R108" s="13">
        <v>5</v>
      </c>
      <c r="S108" s="6">
        <v>0</v>
      </c>
      <c r="T108" s="9">
        <v>1</v>
      </c>
    </row>
    <row r="109" spans="1:20" x14ac:dyDescent="0.25">
      <c r="A109" s="3" t="s">
        <v>2078</v>
      </c>
      <c r="B109" s="4" t="s">
        <v>71</v>
      </c>
      <c r="C109" s="4" t="s">
        <v>1933</v>
      </c>
      <c r="D109" s="5">
        <v>7</v>
      </c>
      <c r="E109">
        <v>15</v>
      </c>
      <c r="F109">
        <v>5</v>
      </c>
      <c r="G109">
        <v>12</v>
      </c>
      <c r="H109" s="9">
        <v>5</v>
      </c>
      <c r="I109">
        <v>3</v>
      </c>
      <c r="J109">
        <v>8</v>
      </c>
      <c r="K109">
        <v>15</v>
      </c>
      <c r="L109">
        <v>25</v>
      </c>
      <c r="M109" s="9">
        <v>2</v>
      </c>
      <c r="N109" s="9">
        <v>8</v>
      </c>
      <c r="O109" s="9">
        <v>1</v>
      </c>
      <c r="P109" s="9">
        <v>2</v>
      </c>
      <c r="Q109" s="12">
        <v>9.2518585385429707E-18</v>
      </c>
      <c r="R109" s="13">
        <v>7</v>
      </c>
      <c r="S109" s="6">
        <v>0</v>
      </c>
      <c r="T109" s="9">
        <v>2</v>
      </c>
    </row>
    <row r="110" spans="1:20" x14ac:dyDescent="0.25">
      <c r="A110" s="3" t="s">
        <v>1535</v>
      </c>
      <c r="B110" s="4" t="s">
        <v>71</v>
      </c>
      <c r="C110" s="4" t="s">
        <v>1933</v>
      </c>
      <c r="D110" s="5">
        <v>11</v>
      </c>
      <c r="E110">
        <v>3</v>
      </c>
      <c r="F110">
        <v>18</v>
      </c>
      <c r="G110">
        <v>21</v>
      </c>
      <c r="H110" s="9">
        <v>3</v>
      </c>
      <c r="I110">
        <v>3</v>
      </c>
      <c r="J110">
        <v>8</v>
      </c>
      <c r="K110">
        <v>15</v>
      </c>
      <c r="L110">
        <v>25</v>
      </c>
      <c r="M110" s="9">
        <v>1</v>
      </c>
      <c r="N110" s="9">
        <v>3</v>
      </c>
      <c r="O110" s="9">
        <v>1</v>
      </c>
      <c r="P110" s="9">
        <v>1</v>
      </c>
      <c r="Q110" s="12">
        <v>-4.9999999999999989E-2</v>
      </c>
      <c r="R110" s="13">
        <v>21</v>
      </c>
      <c r="S110" s="6">
        <v>10</v>
      </c>
      <c r="T110" s="9">
        <v>4</v>
      </c>
    </row>
    <row r="111" spans="1:20" x14ac:dyDescent="0.25">
      <c r="A111" s="3" t="s">
        <v>377</v>
      </c>
      <c r="B111" s="4" t="s">
        <v>62</v>
      </c>
      <c r="C111" s="4" t="s">
        <v>59</v>
      </c>
      <c r="D111" s="5">
        <v>37</v>
      </c>
      <c r="E111">
        <v>7</v>
      </c>
      <c r="F111">
        <v>5</v>
      </c>
      <c r="G111">
        <v>89</v>
      </c>
      <c r="H111" s="9">
        <v>5</v>
      </c>
      <c r="I111">
        <v>5</v>
      </c>
      <c r="J111">
        <v>10</v>
      </c>
      <c r="K111">
        <v>20</v>
      </c>
      <c r="L111">
        <v>40</v>
      </c>
      <c r="M111" s="9">
        <v>1</v>
      </c>
      <c r="N111" s="9">
        <v>5</v>
      </c>
      <c r="O111" s="9">
        <v>1</v>
      </c>
      <c r="P111" s="9">
        <v>2</v>
      </c>
      <c r="Q111" s="12">
        <v>1.3877787807814457E-17</v>
      </c>
      <c r="R111" s="13">
        <v>76</v>
      </c>
      <c r="S111" s="6">
        <v>39</v>
      </c>
      <c r="T111" s="9">
        <v>4</v>
      </c>
    </row>
    <row r="112" spans="1:20" x14ac:dyDescent="0.25">
      <c r="A112" s="3" t="s">
        <v>2612</v>
      </c>
      <c r="B112" s="4" t="s">
        <v>62</v>
      </c>
      <c r="C112" s="4" t="s">
        <v>59</v>
      </c>
      <c r="D112" s="5">
        <v>1</v>
      </c>
      <c r="E112">
        <v>500</v>
      </c>
      <c r="F112">
        <v>101</v>
      </c>
      <c r="G112">
        <v>15</v>
      </c>
      <c r="H112" s="9">
        <v>15</v>
      </c>
      <c r="I112">
        <v>5</v>
      </c>
      <c r="J112">
        <v>10</v>
      </c>
      <c r="K112">
        <v>20</v>
      </c>
      <c r="L112">
        <v>40</v>
      </c>
      <c r="M112" s="9">
        <v>3</v>
      </c>
      <c r="N112" s="9">
        <v>20</v>
      </c>
      <c r="O112" s="9">
        <v>1</v>
      </c>
      <c r="P112" s="9">
        <v>3</v>
      </c>
      <c r="Q112" s="12">
        <v>2.3333333333333348E-2</v>
      </c>
      <c r="R112" s="13">
        <v>26</v>
      </c>
      <c r="S112" s="6">
        <v>25</v>
      </c>
      <c r="T112" s="9">
        <v>4</v>
      </c>
    </row>
    <row r="113" spans="1:20" x14ac:dyDescent="0.25">
      <c r="A113" s="3" t="s">
        <v>2340</v>
      </c>
      <c r="B113" s="4" t="s">
        <v>63</v>
      </c>
      <c r="C113" s="4" t="s">
        <v>59</v>
      </c>
      <c r="D113" s="5">
        <v>14</v>
      </c>
      <c r="E113">
        <v>88</v>
      </c>
      <c r="F113">
        <v>107</v>
      </c>
      <c r="G113">
        <v>92</v>
      </c>
      <c r="H113" s="9">
        <v>88</v>
      </c>
      <c r="I113">
        <v>5</v>
      </c>
      <c r="J113">
        <v>10</v>
      </c>
      <c r="K113">
        <v>20</v>
      </c>
      <c r="L113">
        <v>40</v>
      </c>
      <c r="M113" s="9">
        <v>5</v>
      </c>
      <c r="N113" s="9">
        <v>1000</v>
      </c>
      <c r="O113" s="9">
        <v>3</v>
      </c>
      <c r="P113" s="9">
        <v>3</v>
      </c>
      <c r="Q113" s="12">
        <v>3.0000000000000013E-2</v>
      </c>
      <c r="R113" s="13">
        <v>4</v>
      </c>
      <c r="S113" s="6">
        <v>-10</v>
      </c>
      <c r="T113" s="9">
        <v>1</v>
      </c>
    </row>
    <row r="114" spans="1:20" x14ac:dyDescent="0.25">
      <c r="A114" s="3" t="s">
        <v>371</v>
      </c>
      <c r="B114" s="4" t="s">
        <v>63</v>
      </c>
      <c r="C114" s="4" t="s">
        <v>59</v>
      </c>
      <c r="D114" s="5">
        <v>44</v>
      </c>
      <c r="E114">
        <v>132</v>
      </c>
      <c r="F114">
        <v>65</v>
      </c>
      <c r="G114">
        <v>52</v>
      </c>
      <c r="H114" s="9">
        <v>52</v>
      </c>
      <c r="I114">
        <v>5</v>
      </c>
      <c r="J114">
        <v>10</v>
      </c>
      <c r="K114">
        <v>20</v>
      </c>
      <c r="L114">
        <v>40</v>
      </c>
      <c r="M114" s="9">
        <v>5</v>
      </c>
      <c r="N114" s="9">
        <v>1000</v>
      </c>
      <c r="O114" s="9">
        <v>3</v>
      </c>
      <c r="P114" s="9">
        <v>3</v>
      </c>
      <c r="Q114" s="12">
        <v>3.0000000000000013E-2</v>
      </c>
      <c r="R114" s="13">
        <v>4</v>
      </c>
      <c r="S114" s="6">
        <v>-40</v>
      </c>
      <c r="T114" s="9">
        <v>1</v>
      </c>
    </row>
    <row r="115" spans="1:20" x14ac:dyDescent="0.25">
      <c r="A115" s="3" t="s">
        <v>2602</v>
      </c>
      <c r="B115" s="4" t="s">
        <v>63</v>
      </c>
      <c r="C115" s="4" t="s">
        <v>59</v>
      </c>
      <c r="D115" s="5">
        <v>1</v>
      </c>
      <c r="E115">
        <v>500</v>
      </c>
      <c r="F115">
        <v>104</v>
      </c>
      <c r="G115">
        <v>158</v>
      </c>
      <c r="H115" s="9">
        <v>104</v>
      </c>
      <c r="I115">
        <v>5</v>
      </c>
      <c r="J115">
        <v>10</v>
      </c>
      <c r="K115">
        <v>20</v>
      </c>
      <c r="L115">
        <v>40</v>
      </c>
      <c r="M115" s="9">
        <v>5</v>
      </c>
      <c r="N115" s="9">
        <v>1000</v>
      </c>
      <c r="O115" s="9">
        <v>3</v>
      </c>
      <c r="P115" s="9">
        <v>3</v>
      </c>
      <c r="Q115" s="12">
        <v>3.0000000000000013E-2</v>
      </c>
      <c r="R115" s="13">
        <v>4</v>
      </c>
      <c r="S115" s="6">
        <v>3</v>
      </c>
      <c r="T115" s="9">
        <v>1</v>
      </c>
    </row>
    <row r="116" spans="1:20" x14ac:dyDescent="0.25">
      <c r="A116" s="3" t="s">
        <v>136</v>
      </c>
      <c r="B116" s="4" t="s">
        <v>64</v>
      </c>
      <c r="C116" s="4" t="s">
        <v>59</v>
      </c>
      <c r="D116" s="5">
        <v>38</v>
      </c>
      <c r="E116">
        <v>1</v>
      </c>
      <c r="F116">
        <v>5</v>
      </c>
      <c r="G116">
        <v>10</v>
      </c>
      <c r="H116" s="9">
        <v>1</v>
      </c>
      <c r="I116">
        <v>3</v>
      </c>
      <c r="J116">
        <v>8</v>
      </c>
      <c r="K116">
        <v>15</v>
      </c>
      <c r="L116">
        <v>25</v>
      </c>
      <c r="M116" s="9">
        <v>1</v>
      </c>
      <c r="N116" s="9">
        <v>3</v>
      </c>
      <c r="O116" s="9">
        <v>1</v>
      </c>
      <c r="P116" s="9">
        <v>1</v>
      </c>
      <c r="Q116" s="12">
        <v>-4.9999999999999989E-2</v>
      </c>
      <c r="R116" s="13">
        <v>39</v>
      </c>
      <c r="S116" s="6">
        <v>1</v>
      </c>
      <c r="T116" s="9">
        <v>4</v>
      </c>
    </row>
    <row r="117" spans="1:20" x14ac:dyDescent="0.25">
      <c r="A117" s="3" t="s">
        <v>2360</v>
      </c>
      <c r="B117" s="4" t="s">
        <v>69</v>
      </c>
      <c r="C117" s="4" t="s">
        <v>59</v>
      </c>
      <c r="D117" s="5">
        <v>6</v>
      </c>
      <c r="E117">
        <v>36</v>
      </c>
      <c r="F117">
        <v>6</v>
      </c>
      <c r="G117">
        <v>74</v>
      </c>
      <c r="H117" s="9">
        <v>6</v>
      </c>
      <c r="I117">
        <v>5</v>
      </c>
      <c r="J117">
        <v>10</v>
      </c>
      <c r="K117">
        <v>20</v>
      </c>
      <c r="L117">
        <v>40</v>
      </c>
      <c r="M117" s="9">
        <v>2</v>
      </c>
      <c r="N117" s="9">
        <v>10</v>
      </c>
      <c r="O117" s="9">
        <v>1</v>
      </c>
      <c r="P117" s="9">
        <v>2</v>
      </c>
      <c r="Q117" s="12">
        <v>9.2518585385429707E-18</v>
      </c>
      <c r="R117" s="13">
        <v>19</v>
      </c>
      <c r="S117" s="6">
        <v>13</v>
      </c>
      <c r="T117" s="9">
        <v>4</v>
      </c>
    </row>
    <row r="118" spans="1:20" x14ac:dyDescent="0.25">
      <c r="A118" s="3" t="s">
        <v>1378</v>
      </c>
      <c r="B118" s="4" t="s">
        <v>69</v>
      </c>
      <c r="C118" s="4" t="s">
        <v>59</v>
      </c>
      <c r="D118" s="5">
        <v>1</v>
      </c>
      <c r="E118">
        <v>33</v>
      </c>
      <c r="F118">
        <v>33</v>
      </c>
      <c r="G118">
        <v>25</v>
      </c>
      <c r="H118" s="9">
        <v>25</v>
      </c>
      <c r="I118">
        <v>5</v>
      </c>
      <c r="J118">
        <v>10</v>
      </c>
      <c r="K118">
        <v>20</v>
      </c>
      <c r="L118">
        <v>40</v>
      </c>
      <c r="M118" s="9">
        <v>4</v>
      </c>
      <c r="N118" s="9">
        <v>40</v>
      </c>
      <c r="O118" s="9">
        <v>3</v>
      </c>
      <c r="P118" s="9">
        <v>3</v>
      </c>
      <c r="Q118" s="12">
        <v>5.0000000000000017E-2</v>
      </c>
      <c r="R118" s="13">
        <v>6</v>
      </c>
      <c r="S118" s="6">
        <v>5</v>
      </c>
      <c r="T118" s="9">
        <v>1</v>
      </c>
    </row>
    <row r="119" spans="1:20" x14ac:dyDescent="0.25">
      <c r="A119" s="3" t="s">
        <v>2324</v>
      </c>
      <c r="B119" s="4" t="s">
        <v>70</v>
      </c>
      <c r="C119" s="4" t="s">
        <v>59</v>
      </c>
      <c r="D119" s="5">
        <v>3</v>
      </c>
      <c r="E119">
        <v>7</v>
      </c>
      <c r="F119">
        <v>4</v>
      </c>
      <c r="G119">
        <v>5</v>
      </c>
      <c r="H119" s="9">
        <v>4</v>
      </c>
      <c r="I119">
        <v>3</v>
      </c>
      <c r="J119">
        <v>8</v>
      </c>
      <c r="K119">
        <v>15</v>
      </c>
      <c r="L119">
        <v>25</v>
      </c>
      <c r="M119" s="9">
        <v>2</v>
      </c>
      <c r="N119" s="9">
        <v>8</v>
      </c>
      <c r="O119" s="9">
        <v>3</v>
      </c>
      <c r="P119" s="9">
        <v>3</v>
      </c>
      <c r="Q119" s="12">
        <v>0.10000000000000003</v>
      </c>
      <c r="R119" s="13">
        <v>7</v>
      </c>
      <c r="S119" s="6">
        <v>4</v>
      </c>
      <c r="T119" s="9">
        <v>2</v>
      </c>
    </row>
    <row r="120" spans="1:20" x14ac:dyDescent="0.25">
      <c r="A120" s="3" t="s">
        <v>2343</v>
      </c>
      <c r="B120" s="4" t="s">
        <v>61</v>
      </c>
      <c r="C120" s="4" t="s">
        <v>55</v>
      </c>
      <c r="D120" s="5">
        <v>11</v>
      </c>
      <c r="E120">
        <v>24</v>
      </c>
      <c r="F120">
        <v>8</v>
      </c>
      <c r="G120">
        <v>14</v>
      </c>
      <c r="H120" s="9">
        <v>8</v>
      </c>
      <c r="I120">
        <v>3</v>
      </c>
      <c r="J120">
        <v>8</v>
      </c>
      <c r="K120">
        <v>15</v>
      </c>
      <c r="L120">
        <v>25</v>
      </c>
      <c r="M120" s="9">
        <v>2</v>
      </c>
      <c r="N120" s="9">
        <v>8</v>
      </c>
      <c r="O120" s="9">
        <v>1</v>
      </c>
      <c r="P120" s="9">
        <v>2</v>
      </c>
      <c r="Q120" s="12">
        <v>9.2518585385429707E-18</v>
      </c>
      <c r="R120" s="13">
        <v>35</v>
      </c>
      <c r="S120" s="6">
        <v>24</v>
      </c>
      <c r="T120" s="9">
        <v>4</v>
      </c>
    </row>
    <row r="121" spans="1:20" x14ac:dyDescent="0.25">
      <c r="A121" s="3" t="s">
        <v>1589</v>
      </c>
      <c r="B121" s="4" t="s">
        <v>61</v>
      </c>
      <c r="C121" s="4" t="s">
        <v>55</v>
      </c>
      <c r="D121" s="5">
        <v>4</v>
      </c>
      <c r="E121">
        <v>7</v>
      </c>
      <c r="F121">
        <v>32</v>
      </c>
      <c r="G121">
        <v>15</v>
      </c>
      <c r="H121" s="9">
        <v>7</v>
      </c>
      <c r="I121">
        <v>3</v>
      </c>
      <c r="J121">
        <v>8</v>
      </c>
      <c r="K121">
        <v>15</v>
      </c>
      <c r="L121">
        <v>25</v>
      </c>
      <c r="M121" s="9">
        <v>2</v>
      </c>
      <c r="N121" s="9">
        <v>8</v>
      </c>
      <c r="O121" s="9">
        <v>1</v>
      </c>
      <c r="P121" s="9">
        <v>1</v>
      </c>
      <c r="Q121" s="12">
        <v>-3.3333333333333326E-2</v>
      </c>
      <c r="R121" s="13">
        <v>34</v>
      </c>
      <c r="S121" s="6">
        <v>30</v>
      </c>
      <c r="T121" s="9">
        <v>4</v>
      </c>
    </row>
    <row r="122" spans="1:20" x14ac:dyDescent="0.25">
      <c r="A122" s="3" t="s">
        <v>1141</v>
      </c>
      <c r="B122" s="4" t="s">
        <v>62</v>
      </c>
      <c r="C122" s="4" t="s">
        <v>55</v>
      </c>
      <c r="D122" s="5">
        <v>4</v>
      </c>
      <c r="E122">
        <v>38</v>
      </c>
      <c r="F122">
        <v>59</v>
      </c>
      <c r="G122">
        <v>37</v>
      </c>
      <c r="H122" s="9">
        <v>37</v>
      </c>
      <c r="I122">
        <v>5</v>
      </c>
      <c r="J122">
        <v>10</v>
      </c>
      <c r="K122">
        <v>20</v>
      </c>
      <c r="L122">
        <v>40</v>
      </c>
      <c r="M122" s="9">
        <v>4</v>
      </c>
      <c r="N122" s="9">
        <v>40</v>
      </c>
      <c r="O122" s="9">
        <v>2</v>
      </c>
      <c r="P122" s="9">
        <v>3</v>
      </c>
      <c r="Q122" s="12">
        <v>3.333333333333334E-2</v>
      </c>
      <c r="R122" s="13">
        <v>16</v>
      </c>
      <c r="S122" s="6">
        <v>12</v>
      </c>
      <c r="T122" s="9">
        <v>4</v>
      </c>
    </row>
    <row r="123" spans="1:20" x14ac:dyDescent="0.25">
      <c r="A123" s="3" t="s">
        <v>2638</v>
      </c>
      <c r="B123" s="4" t="s">
        <v>62</v>
      </c>
      <c r="C123" s="4" t="s">
        <v>55</v>
      </c>
      <c r="D123" s="5">
        <v>1</v>
      </c>
      <c r="E123">
        <v>500</v>
      </c>
      <c r="F123">
        <v>32</v>
      </c>
      <c r="G123">
        <v>13</v>
      </c>
      <c r="H123" s="9">
        <v>13</v>
      </c>
      <c r="I123">
        <v>5</v>
      </c>
      <c r="J123">
        <v>10</v>
      </c>
      <c r="K123">
        <v>20</v>
      </c>
      <c r="L123">
        <v>40</v>
      </c>
      <c r="M123" s="9">
        <v>3</v>
      </c>
      <c r="N123" s="9">
        <v>20</v>
      </c>
      <c r="O123" s="9">
        <v>1</v>
      </c>
      <c r="P123" s="9">
        <v>3</v>
      </c>
      <c r="Q123" s="12">
        <v>2.3333333333333348E-2</v>
      </c>
      <c r="R123" s="13">
        <v>26</v>
      </c>
      <c r="S123" s="6">
        <v>25</v>
      </c>
      <c r="T123" s="9">
        <v>4</v>
      </c>
    </row>
    <row r="124" spans="1:20" x14ac:dyDescent="0.25">
      <c r="A124" s="3" t="s">
        <v>2628</v>
      </c>
      <c r="B124" s="4" t="s">
        <v>63</v>
      </c>
      <c r="C124" s="4" t="s">
        <v>55</v>
      </c>
      <c r="D124" s="5">
        <v>1</v>
      </c>
      <c r="E124">
        <v>500</v>
      </c>
      <c r="F124">
        <v>169</v>
      </c>
      <c r="G124">
        <v>148</v>
      </c>
      <c r="H124" s="9">
        <v>148</v>
      </c>
      <c r="I124">
        <v>5</v>
      </c>
      <c r="J124">
        <v>10</v>
      </c>
      <c r="K124">
        <v>20</v>
      </c>
      <c r="L124">
        <v>40</v>
      </c>
      <c r="M124" s="9">
        <v>5</v>
      </c>
      <c r="N124" s="9">
        <v>1000</v>
      </c>
      <c r="O124" s="9">
        <v>3</v>
      </c>
      <c r="P124" s="9">
        <v>3</v>
      </c>
      <c r="Q124" s="12">
        <v>3.0000000000000013E-2</v>
      </c>
      <c r="R124" s="13">
        <v>4</v>
      </c>
      <c r="S124" s="6">
        <v>3</v>
      </c>
      <c r="T124" s="9">
        <v>1</v>
      </c>
    </row>
    <row r="125" spans="1:20" x14ac:dyDescent="0.25">
      <c r="A125" s="3" t="s">
        <v>2647</v>
      </c>
      <c r="B125" s="4" t="s">
        <v>63</v>
      </c>
      <c r="C125" s="4" t="s">
        <v>55</v>
      </c>
      <c r="D125" s="5">
        <v>1</v>
      </c>
      <c r="E125">
        <v>500</v>
      </c>
      <c r="F125">
        <v>150</v>
      </c>
      <c r="G125">
        <v>171</v>
      </c>
      <c r="H125" s="9">
        <v>150</v>
      </c>
      <c r="I125">
        <v>5</v>
      </c>
      <c r="J125">
        <v>10</v>
      </c>
      <c r="K125">
        <v>20</v>
      </c>
      <c r="L125">
        <v>40</v>
      </c>
      <c r="M125" s="9">
        <v>5</v>
      </c>
      <c r="N125" s="9">
        <v>1000</v>
      </c>
      <c r="O125" s="9">
        <v>3</v>
      </c>
      <c r="P125" s="9">
        <v>3</v>
      </c>
      <c r="Q125" s="12">
        <v>3.0000000000000013E-2</v>
      </c>
      <c r="R125" s="13">
        <v>4</v>
      </c>
      <c r="S125" s="6">
        <v>3</v>
      </c>
      <c r="T125" s="9">
        <v>1</v>
      </c>
    </row>
    <row r="126" spans="1:20" x14ac:dyDescent="0.25">
      <c r="A126" s="3" t="s">
        <v>569</v>
      </c>
      <c r="B126" s="4" t="s">
        <v>64</v>
      </c>
      <c r="C126" s="4" t="s">
        <v>55</v>
      </c>
      <c r="D126" s="5">
        <v>12</v>
      </c>
      <c r="E126">
        <v>10</v>
      </c>
      <c r="F126">
        <v>18</v>
      </c>
      <c r="G126">
        <v>50</v>
      </c>
      <c r="H126" s="9">
        <v>10</v>
      </c>
      <c r="I126">
        <v>3</v>
      </c>
      <c r="J126">
        <v>8</v>
      </c>
      <c r="K126">
        <v>15</v>
      </c>
      <c r="L126">
        <v>25</v>
      </c>
      <c r="M126" s="9">
        <v>3</v>
      </c>
      <c r="N126" s="9">
        <v>15</v>
      </c>
      <c r="O126" s="9">
        <v>1</v>
      </c>
      <c r="P126" s="9">
        <v>1</v>
      </c>
      <c r="Q126" s="12">
        <v>-2.3333333333333327E-2</v>
      </c>
      <c r="R126" s="13">
        <v>14</v>
      </c>
      <c r="S126" s="6">
        <v>2</v>
      </c>
      <c r="T126" s="9">
        <v>4</v>
      </c>
    </row>
    <row r="127" spans="1:20" x14ac:dyDescent="0.25">
      <c r="A127" s="3" t="s">
        <v>2599</v>
      </c>
      <c r="B127" s="4" t="s">
        <v>64</v>
      </c>
      <c r="C127" s="4" t="s">
        <v>55</v>
      </c>
      <c r="D127" s="5">
        <v>1</v>
      </c>
      <c r="E127">
        <v>500</v>
      </c>
      <c r="F127">
        <v>31</v>
      </c>
      <c r="G127">
        <v>500</v>
      </c>
      <c r="H127" s="9">
        <v>31</v>
      </c>
      <c r="I127">
        <v>3</v>
      </c>
      <c r="J127">
        <v>8</v>
      </c>
      <c r="K127">
        <v>15</v>
      </c>
      <c r="L127">
        <v>25</v>
      </c>
      <c r="M127" s="9">
        <v>5</v>
      </c>
      <c r="N127" s="9">
        <v>1000</v>
      </c>
      <c r="O127" s="9">
        <v>3</v>
      </c>
      <c r="P127" s="9">
        <v>3</v>
      </c>
      <c r="Q127" s="12">
        <v>3.0000000000000013E-2</v>
      </c>
      <c r="R127" s="13">
        <v>1</v>
      </c>
      <c r="S127" s="6">
        <v>0</v>
      </c>
      <c r="T127" s="9">
        <v>1</v>
      </c>
    </row>
    <row r="128" spans="1:20" x14ac:dyDescent="0.25">
      <c r="A128" s="3" t="s">
        <v>1970</v>
      </c>
      <c r="B128" s="4" t="s">
        <v>67</v>
      </c>
      <c r="C128" s="4" t="s">
        <v>55</v>
      </c>
      <c r="D128" s="5">
        <v>1</v>
      </c>
      <c r="E128">
        <v>18</v>
      </c>
      <c r="F128">
        <v>16</v>
      </c>
      <c r="G128">
        <v>21</v>
      </c>
      <c r="H128" s="9">
        <v>16</v>
      </c>
      <c r="I128">
        <v>3</v>
      </c>
      <c r="J128">
        <v>8</v>
      </c>
      <c r="K128">
        <v>15</v>
      </c>
      <c r="L128">
        <v>25</v>
      </c>
      <c r="M128" s="9">
        <v>4</v>
      </c>
      <c r="N128" s="9">
        <v>25</v>
      </c>
      <c r="O128" s="9">
        <v>3</v>
      </c>
      <c r="P128" s="9">
        <v>3</v>
      </c>
      <c r="Q128" s="12">
        <v>5.0000000000000017E-2</v>
      </c>
      <c r="R128" s="13">
        <v>4</v>
      </c>
      <c r="S128" s="6">
        <v>3</v>
      </c>
      <c r="T128" s="9">
        <v>1</v>
      </c>
    </row>
    <row r="129" spans="1:20" x14ac:dyDescent="0.25">
      <c r="A129" s="3" t="s">
        <v>2589</v>
      </c>
      <c r="B129" s="4" t="s">
        <v>67</v>
      </c>
      <c r="C129" s="4" t="s">
        <v>55</v>
      </c>
      <c r="D129" s="5">
        <v>2</v>
      </c>
      <c r="E129">
        <v>500</v>
      </c>
      <c r="F129">
        <v>119</v>
      </c>
      <c r="G129">
        <v>45</v>
      </c>
      <c r="H129" s="9">
        <v>45</v>
      </c>
      <c r="I129">
        <v>3</v>
      </c>
      <c r="J129">
        <v>8</v>
      </c>
      <c r="K129">
        <v>15</v>
      </c>
      <c r="L129">
        <v>25</v>
      </c>
      <c r="M129" s="9">
        <v>5</v>
      </c>
      <c r="N129" s="9">
        <v>1000</v>
      </c>
      <c r="O129" s="9">
        <v>3</v>
      </c>
      <c r="P129" s="9">
        <v>3</v>
      </c>
      <c r="Q129" s="12">
        <v>3.0000000000000013E-2</v>
      </c>
      <c r="R129" s="13">
        <v>1</v>
      </c>
      <c r="S129" s="6">
        <v>-1</v>
      </c>
      <c r="T129" s="9">
        <v>1</v>
      </c>
    </row>
    <row r="130" spans="1:20" x14ac:dyDescent="0.25">
      <c r="A130" s="3" t="s">
        <v>451</v>
      </c>
      <c r="B130" s="4" t="s">
        <v>68</v>
      </c>
      <c r="C130" s="4" t="s">
        <v>55</v>
      </c>
      <c r="D130" s="5">
        <v>21</v>
      </c>
      <c r="E130">
        <v>32</v>
      </c>
      <c r="F130">
        <v>1</v>
      </c>
      <c r="G130">
        <v>4</v>
      </c>
      <c r="H130" s="9">
        <v>1</v>
      </c>
      <c r="I130">
        <v>3</v>
      </c>
      <c r="J130">
        <v>8</v>
      </c>
      <c r="K130">
        <v>15</v>
      </c>
      <c r="L130">
        <v>25</v>
      </c>
      <c r="M130" s="9">
        <v>1</v>
      </c>
      <c r="N130" s="9">
        <v>3</v>
      </c>
      <c r="O130" s="9">
        <v>1</v>
      </c>
      <c r="P130" s="9">
        <v>2</v>
      </c>
      <c r="Q130" s="12">
        <v>1.3877787807814457E-17</v>
      </c>
      <c r="R130" s="13">
        <v>36</v>
      </c>
      <c r="S130" s="6">
        <v>15</v>
      </c>
      <c r="T130" s="9">
        <v>4</v>
      </c>
    </row>
    <row r="131" spans="1:20" x14ac:dyDescent="0.25">
      <c r="A131" s="3" t="s">
        <v>1980</v>
      </c>
      <c r="B131" s="4" t="s">
        <v>68</v>
      </c>
      <c r="C131" s="4" t="s">
        <v>55</v>
      </c>
      <c r="D131" s="5">
        <v>15</v>
      </c>
      <c r="E131">
        <v>7</v>
      </c>
      <c r="F131">
        <v>500</v>
      </c>
      <c r="G131">
        <v>17</v>
      </c>
      <c r="H131" s="9">
        <v>7</v>
      </c>
      <c r="I131">
        <v>3</v>
      </c>
      <c r="J131">
        <v>8</v>
      </c>
      <c r="K131">
        <v>15</v>
      </c>
      <c r="L131">
        <v>25</v>
      </c>
      <c r="M131" s="9">
        <v>2</v>
      </c>
      <c r="N131" s="9">
        <v>8</v>
      </c>
      <c r="O131" s="9">
        <v>1</v>
      </c>
      <c r="P131" s="9">
        <v>1</v>
      </c>
      <c r="Q131" s="12">
        <v>-3.3333333333333326E-2</v>
      </c>
      <c r="R131" s="13">
        <v>19</v>
      </c>
      <c r="S131" s="6">
        <v>4</v>
      </c>
      <c r="T131" s="9">
        <v>4</v>
      </c>
    </row>
    <row r="132" spans="1:20" x14ac:dyDescent="0.25">
      <c r="A132" s="3" t="s">
        <v>1993</v>
      </c>
      <c r="B132" s="4" t="s">
        <v>68</v>
      </c>
      <c r="C132" s="4" t="s">
        <v>55</v>
      </c>
      <c r="D132" s="5">
        <v>46</v>
      </c>
      <c r="E132">
        <v>58</v>
      </c>
      <c r="F132">
        <v>14</v>
      </c>
      <c r="G132">
        <v>2</v>
      </c>
      <c r="H132" s="9">
        <v>2</v>
      </c>
      <c r="I132">
        <v>3</v>
      </c>
      <c r="J132">
        <v>8</v>
      </c>
      <c r="K132">
        <v>15</v>
      </c>
      <c r="L132">
        <v>25</v>
      </c>
      <c r="M132" s="9">
        <v>1</v>
      </c>
      <c r="N132" s="9">
        <v>3</v>
      </c>
      <c r="O132" s="9">
        <v>1</v>
      </c>
      <c r="P132" s="9">
        <v>3</v>
      </c>
      <c r="Q132" s="12">
        <v>5.0000000000000031E-2</v>
      </c>
      <c r="R132" s="13">
        <v>46</v>
      </c>
      <c r="S132" s="6">
        <v>0</v>
      </c>
      <c r="T132" s="9">
        <v>4</v>
      </c>
    </row>
    <row r="133" spans="1:20" x14ac:dyDescent="0.25">
      <c r="A133" s="3" t="s">
        <v>2353</v>
      </c>
      <c r="B133" s="4" t="s">
        <v>68</v>
      </c>
      <c r="C133" s="4" t="s">
        <v>55</v>
      </c>
      <c r="D133" s="5">
        <v>8</v>
      </c>
      <c r="E133">
        <v>61</v>
      </c>
      <c r="F133">
        <v>36</v>
      </c>
      <c r="G133">
        <v>27</v>
      </c>
      <c r="H133" s="9">
        <v>27</v>
      </c>
      <c r="I133">
        <v>3</v>
      </c>
      <c r="J133">
        <v>8</v>
      </c>
      <c r="K133">
        <v>15</v>
      </c>
      <c r="L133">
        <v>25</v>
      </c>
      <c r="M133" s="9">
        <v>5</v>
      </c>
      <c r="N133" s="9">
        <v>1000</v>
      </c>
      <c r="O133" s="9">
        <v>3</v>
      </c>
      <c r="P133" s="9">
        <v>3</v>
      </c>
      <c r="Q133" s="12">
        <v>3.0000000000000013E-2</v>
      </c>
      <c r="R133" s="13">
        <v>2</v>
      </c>
      <c r="S133" s="6">
        <v>-6</v>
      </c>
      <c r="T133" s="9">
        <v>1</v>
      </c>
    </row>
    <row r="134" spans="1:20" x14ac:dyDescent="0.25">
      <c r="A134" s="3" t="s">
        <v>2480</v>
      </c>
      <c r="B134" s="4" t="s">
        <v>69</v>
      </c>
      <c r="C134" s="4" t="s">
        <v>55</v>
      </c>
      <c r="D134" s="5">
        <v>9</v>
      </c>
      <c r="E134">
        <v>18</v>
      </c>
      <c r="F134">
        <v>112</v>
      </c>
      <c r="G134">
        <v>23</v>
      </c>
      <c r="H134" s="9">
        <v>18</v>
      </c>
      <c r="I134">
        <v>5</v>
      </c>
      <c r="J134">
        <v>10</v>
      </c>
      <c r="K134">
        <v>20</v>
      </c>
      <c r="L134">
        <v>40</v>
      </c>
      <c r="M134" s="9">
        <v>3</v>
      </c>
      <c r="N134" s="9">
        <v>20</v>
      </c>
      <c r="O134" s="9">
        <v>1</v>
      </c>
      <c r="P134" s="9">
        <v>1</v>
      </c>
      <c r="Q134" s="12">
        <v>-2.3333333333333327E-2</v>
      </c>
      <c r="R134" s="13">
        <v>10</v>
      </c>
      <c r="S134" s="6">
        <v>1</v>
      </c>
      <c r="T134" s="9">
        <v>3</v>
      </c>
    </row>
    <row r="135" spans="1:20" x14ac:dyDescent="0.25">
      <c r="A135" s="3" t="s">
        <v>548</v>
      </c>
      <c r="B135" s="4" t="s">
        <v>69</v>
      </c>
      <c r="C135" s="4" t="s">
        <v>55</v>
      </c>
      <c r="D135" s="5">
        <v>6</v>
      </c>
      <c r="E135">
        <v>37</v>
      </c>
      <c r="F135">
        <v>52</v>
      </c>
      <c r="G135">
        <v>20</v>
      </c>
      <c r="H135" s="9">
        <v>20</v>
      </c>
      <c r="I135">
        <v>5</v>
      </c>
      <c r="J135">
        <v>10</v>
      </c>
      <c r="K135">
        <v>20</v>
      </c>
      <c r="L135">
        <v>40</v>
      </c>
      <c r="M135" s="9">
        <v>3</v>
      </c>
      <c r="N135" s="9">
        <v>20</v>
      </c>
      <c r="O135" s="9">
        <v>1</v>
      </c>
      <c r="P135" s="9">
        <v>3</v>
      </c>
      <c r="Q135" s="12">
        <v>2.3333333333333348E-2</v>
      </c>
      <c r="R135" s="13">
        <v>10</v>
      </c>
      <c r="S135" s="6">
        <v>4</v>
      </c>
      <c r="T135" s="9">
        <v>3</v>
      </c>
    </row>
    <row r="136" spans="1:20" x14ac:dyDescent="0.25">
      <c r="A136" s="3" t="s">
        <v>2603</v>
      </c>
      <c r="B136" s="4" t="s">
        <v>71</v>
      </c>
      <c r="C136" s="4" t="s">
        <v>55</v>
      </c>
      <c r="D136" s="5">
        <v>1</v>
      </c>
      <c r="E136">
        <v>500</v>
      </c>
      <c r="F136">
        <v>17</v>
      </c>
      <c r="G136">
        <v>22</v>
      </c>
      <c r="H136" s="9">
        <v>17</v>
      </c>
      <c r="I136">
        <v>3</v>
      </c>
      <c r="J136">
        <v>8</v>
      </c>
      <c r="K136">
        <v>15</v>
      </c>
      <c r="L136">
        <v>25</v>
      </c>
      <c r="M136" s="9">
        <v>4</v>
      </c>
      <c r="N136" s="9">
        <v>25</v>
      </c>
      <c r="O136" s="9">
        <v>2</v>
      </c>
      <c r="P136" s="9">
        <v>3</v>
      </c>
      <c r="Q136" s="12">
        <v>3.333333333333334E-2</v>
      </c>
      <c r="R136" s="13">
        <v>3</v>
      </c>
      <c r="S136" s="6">
        <v>2</v>
      </c>
      <c r="T136" s="9">
        <v>1</v>
      </c>
    </row>
    <row r="137" spans="1:20" x14ac:dyDescent="0.25">
      <c r="A137" s="3" t="s">
        <v>2609</v>
      </c>
      <c r="B137" s="4" t="s">
        <v>71</v>
      </c>
      <c r="C137" s="4" t="s">
        <v>55</v>
      </c>
      <c r="D137" s="5">
        <v>1</v>
      </c>
      <c r="E137">
        <v>500</v>
      </c>
      <c r="F137">
        <v>1</v>
      </c>
      <c r="G137">
        <v>37</v>
      </c>
      <c r="H137" s="9">
        <v>1</v>
      </c>
      <c r="I137">
        <v>3</v>
      </c>
      <c r="J137">
        <v>8</v>
      </c>
      <c r="K137">
        <v>15</v>
      </c>
      <c r="L137">
        <v>25</v>
      </c>
      <c r="M137" s="9">
        <v>1</v>
      </c>
      <c r="N137" s="9">
        <v>3</v>
      </c>
      <c r="O137" s="9">
        <v>1</v>
      </c>
      <c r="P137" s="9">
        <v>2</v>
      </c>
      <c r="Q137" s="12">
        <v>1.3877787807814457E-17</v>
      </c>
      <c r="R137" s="13">
        <v>22</v>
      </c>
      <c r="S137" s="6">
        <v>21</v>
      </c>
      <c r="T137" s="9">
        <v>4</v>
      </c>
    </row>
    <row r="138" spans="1:20" x14ac:dyDescent="0.25">
      <c r="A138" s="3" t="s">
        <v>1113</v>
      </c>
      <c r="B138" s="4" t="s">
        <v>61</v>
      </c>
      <c r="C138" s="4" t="s">
        <v>60</v>
      </c>
      <c r="D138" s="5">
        <v>75</v>
      </c>
      <c r="E138">
        <v>4</v>
      </c>
      <c r="F138">
        <v>1</v>
      </c>
      <c r="G138">
        <v>7</v>
      </c>
      <c r="H138" s="9">
        <v>1</v>
      </c>
      <c r="I138">
        <v>3</v>
      </c>
      <c r="J138">
        <v>8</v>
      </c>
      <c r="K138">
        <v>15</v>
      </c>
      <c r="L138">
        <v>25</v>
      </c>
      <c r="M138" s="9">
        <v>1</v>
      </c>
      <c r="N138" s="9">
        <v>3</v>
      </c>
      <c r="O138" s="9">
        <v>1</v>
      </c>
      <c r="P138" s="9">
        <v>2</v>
      </c>
      <c r="Q138" s="12">
        <v>1.3877787807814457E-17</v>
      </c>
      <c r="R138" s="13">
        <v>75</v>
      </c>
      <c r="S138" s="6">
        <v>0</v>
      </c>
      <c r="T138" s="9">
        <v>4</v>
      </c>
    </row>
    <row r="139" spans="1:20" x14ac:dyDescent="0.25">
      <c r="A139" s="3" t="s">
        <v>760</v>
      </c>
      <c r="B139" s="4" t="s">
        <v>62</v>
      </c>
      <c r="C139" s="4" t="s">
        <v>60</v>
      </c>
      <c r="D139" s="5">
        <v>4</v>
      </c>
      <c r="E139">
        <v>9</v>
      </c>
      <c r="F139">
        <v>51</v>
      </c>
      <c r="G139">
        <v>91</v>
      </c>
      <c r="H139" s="9">
        <v>9</v>
      </c>
      <c r="I139">
        <v>5</v>
      </c>
      <c r="J139">
        <v>10</v>
      </c>
      <c r="K139">
        <v>20</v>
      </c>
      <c r="L139">
        <v>40</v>
      </c>
      <c r="M139" s="9">
        <v>2</v>
      </c>
      <c r="N139" s="9">
        <v>10</v>
      </c>
      <c r="O139" s="9">
        <v>1</v>
      </c>
      <c r="P139" s="9">
        <v>1</v>
      </c>
      <c r="Q139" s="12">
        <v>-3.3333333333333326E-2</v>
      </c>
      <c r="R139" s="13">
        <v>43</v>
      </c>
      <c r="S139" s="6">
        <v>39</v>
      </c>
      <c r="T139" s="9">
        <v>4</v>
      </c>
    </row>
    <row r="140" spans="1:20" x14ac:dyDescent="0.25">
      <c r="A140" s="3" t="s">
        <v>997</v>
      </c>
      <c r="B140" s="4" t="s">
        <v>62</v>
      </c>
      <c r="C140" s="4" t="s">
        <v>60</v>
      </c>
      <c r="D140" s="5">
        <v>71</v>
      </c>
      <c r="E140">
        <v>12</v>
      </c>
      <c r="F140">
        <v>21</v>
      </c>
      <c r="G140">
        <v>19</v>
      </c>
      <c r="H140" s="9">
        <v>12</v>
      </c>
      <c r="I140">
        <v>5</v>
      </c>
      <c r="J140">
        <v>10</v>
      </c>
      <c r="K140">
        <v>20</v>
      </c>
      <c r="L140">
        <v>40</v>
      </c>
      <c r="M140" s="9">
        <v>3</v>
      </c>
      <c r="N140" s="9">
        <v>20</v>
      </c>
      <c r="O140" s="9">
        <v>2</v>
      </c>
      <c r="P140" s="9">
        <v>3</v>
      </c>
      <c r="Q140" s="12">
        <v>4.6666666666666683E-2</v>
      </c>
      <c r="R140" s="13">
        <v>26</v>
      </c>
      <c r="S140" s="6">
        <v>-45</v>
      </c>
      <c r="T140" s="9">
        <v>4</v>
      </c>
    </row>
    <row r="141" spans="1:20" x14ac:dyDescent="0.25">
      <c r="A141" s="3" t="s">
        <v>2372</v>
      </c>
      <c r="B141" s="4" t="s">
        <v>63</v>
      </c>
      <c r="C141" s="4" t="s">
        <v>60</v>
      </c>
      <c r="D141" s="5">
        <v>4</v>
      </c>
      <c r="E141">
        <v>190</v>
      </c>
      <c r="F141">
        <v>109</v>
      </c>
      <c r="G141">
        <v>59</v>
      </c>
      <c r="H141" s="9">
        <v>59</v>
      </c>
      <c r="I141">
        <v>5</v>
      </c>
      <c r="J141">
        <v>10</v>
      </c>
      <c r="K141">
        <v>20</v>
      </c>
      <c r="L141">
        <v>40</v>
      </c>
      <c r="M141" s="9">
        <v>5</v>
      </c>
      <c r="N141" s="9">
        <v>1000</v>
      </c>
      <c r="O141" s="9">
        <v>3</v>
      </c>
      <c r="P141" s="9">
        <v>3</v>
      </c>
      <c r="Q141" s="12">
        <v>3.0000000000000013E-2</v>
      </c>
      <c r="R141" s="13">
        <v>4</v>
      </c>
      <c r="S141" s="6">
        <v>0</v>
      </c>
      <c r="T141" s="9">
        <v>1</v>
      </c>
    </row>
    <row r="142" spans="1:20" x14ac:dyDescent="0.25">
      <c r="A142" s="3" t="s">
        <v>506</v>
      </c>
      <c r="B142" s="4" t="s">
        <v>63</v>
      </c>
      <c r="C142" s="4" t="s">
        <v>60</v>
      </c>
      <c r="D142" s="5">
        <v>56</v>
      </c>
      <c r="E142">
        <v>8</v>
      </c>
      <c r="F142">
        <v>5</v>
      </c>
      <c r="G142">
        <v>13</v>
      </c>
      <c r="H142" s="9">
        <v>5</v>
      </c>
      <c r="I142">
        <v>5</v>
      </c>
      <c r="J142">
        <v>10</v>
      </c>
      <c r="K142">
        <v>20</v>
      </c>
      <c r="L142">
        <v>40</v>
      </c>
      <c r="M142" s="9">
        <v>1</v>
      </c>
      <c r="N142" s="9">
        <v>5</v>
      </c>
      <c r="O142" s="9">
        <v>1</v>
      </c>
      <c r="P142" s="9">
        <v>2</v>
      </c>
      <c r="Q142" s="12">
        <v>1.3877787807814457E-17</v>
      </c>
      <c r="R142" s="13">
        <v>84</v>
      </c>
      <c r="S142" s="6">
        <v>28</v>
      </c>
      <c r="T142" s="9">
        <v>4</v>
      </c>
    </row>
    <row r="143" spans="1:20" x14ac:dyDescent="0.25">
      <c r="A143" s="3" t="s">
        <v>644</v>
      </c>
      <c r="B143" s="4" t="s">
        <v>63</v>
      </c>
      <c r="C143" s="4" t="s">
        <v>60</v>
      </c>
      <c r="D143" s="5">
        <v>18</v>
      </c>
      <c r="E143">
        <v>83</v>
      </c>
      <c r="F143">
        <v>67</v>
      </c>
      <c r="G143">
        <v>82</v>
      </c>
      <c r="H143" s="9">
        <v>67</v>
      </c>
      <c r="I143">
        <v>5</v>
      </c>
      <c r="J143">
        <v>10</v>
      </c>
      <c r="K143">
        <v>20</v>
      </c>
      <c r="L143">
        <v>40</v>
      </c>
      <c r="M143" s="9">
        <v>5</v>
      </c>
      <c r="N143" s="9">
        <v>1000</v>
      </c>
      <c r="O143" s="9">
        <v>3</v>
      </c>
      <c r="P143" s="9">
        <v>3</v>
      </c>
      <c r="Q143" s="12">
        <v>3.0000000000000013E-2</v>
      </c>
      <c r="R143" s="13">
        <v>4</v>
      </c>
      <c r="S143" s="6">
        <v>-14</v>
      </c>
      <c r="T143" s="9">
        <v>1</v>
      </c>
    </row>
    <row r="144" spans="1:20" x14ac:dyDescent="0.25">
      <c r="A144" s="3" t="s">
        <v>2614</v>
      </c>
      <c r="B144" s="4" t="s">
        <v>63</v>
      </c>
      <c r="C144" s="4" t="s">
        <v>60</v>
      </c>
      <c r="D144" s="5">
        <v>1</v>
      </c>
      <c r="E144">
        <v>500</v>
      </c>
      <c r="F144">
        <v>198</v>
      </c>
      <c r="G144">
        <v>500</v>
      </c>
      <c r="H144" s="9">
        <v>198</v>
      </c>
      <c r="I144">
        <v>5</v>
      </c>
      <c r="J144">
        <v>10</v>
      </c>
      <c r="K144">
        <v>20</v>
      </c>
      <c r="L144">
        <v>40</v>
      </c>
      <c r="M144" s="9">
        <v>5</v>
      </c>
      <c r="N144" s="9">
        <v>1000</v>
      </c>
      <c r="O144" s="9">
        <v>3</v>
      </c>
      <c r="P144" s="9">
        <v>3</v>
      </c>
      <c r="Q144" s="12">
        <v>3.0000000000000013E-2</v>
      </c>
      <c r="R144" s="13">
        <v>4</v>
      </c>
      <c r="S144" s="6">
        <v>3</v>
      </c>
      <c r="T144" s="9">
        <v>1</v>
      </c>
    </row>
    <row r="145" spans="1:20" x14ac:dyDescent="0.25">
      <c r="A145" s="3" t="s">
        <v>2349</v>
      </c>
      <c r="B145" s="4" t="s">
        <v>63</v>
      </c>
      <c r="C145" s="4" t="s">
        <v>60</v>
      </c>
      <c r="D145" s="5">
        <v>9</v>
      </c>
      <c r="E145">
        <v>43</v>
      </c>
      <c r="F145">
        <v>90</v>
      </c>
      <c r="G145">
        <v>54</v>
      </c>
      <c r="H145" s="9">
        <v>43</v>
      </c>
      <c r="I145">
        <v>5</v>
      </c>
      <c r="J145">
        <v>10</v>
      </c>
      <c r="K145">
        <v>20</v>
      </c>
      <c r="L145">
        <v>40</v>
      </c>
      <c r="M145" s="9">
        <v>5</v>
      </c>
      <c r="N145" s="9">
        <v>1000</v>
      </c>
      <c r="O145" s="9">
        <v>3</v>
      </c>
      <c r="P145" s="9">
        <v>3</v>
      </c>
      <c r="Q145" s="12">
        <v>3.0000000000000013E-2</v>
      </c>
      <c r="R145" s="13">
        <v>4</v>
      </c>
      <c r="S145" s="6">
        <v>-5</v>
      </c>
      <c r="T145" s="9">
        <v>1</v>
      </c>
    </row>
    <row r="146" spans="1:20" x14ac:dyDescent="0.25">
      <c r="A146" s="3" t="s">
        <v>1487</v>
      </c>
      <c r="B146" s="4" t="s">
        <v>63</v>
      </c>
      <c r="C146" s="4" t="s">
        <v>60</v>
      </c>
      <c r="D146" s="5">
        <v>18</v>
      </c>
      <c r="E146">
        <v>195</v>
      </c>
      <c r="F146">
        <v>28</v>
      </c>
      <c r="G146">
        <v>45</v>
      </c>
      <c r="H146" s="9">
        <v>28</v>
      </c>
      <c r="I146">
        <v>5</v>
      </c>
      <c r="J146">
        <v>10</v>
      </c>
      <c r="K146">
        <v>20</v>
      </c>
      <c r="L146">
        <v>40</v>
      </c>
      <c r="M146" s="9">
        <v>4</v>
      </c>
      <c r="N146" s="9">
        <v>40</v>
      </c>
      <c r="O146" s="9">
        <v>1</v>
      </c>
      <c r="P146" s="9">
        <v>2</v>
      </c>
      <c r="Q146" s="12">
        <v>4.6259292692714853E-18</v>
      </c>
      <c r="R146" s="13">
        <v>20</v>
      </c>
      <c r="S146" s="6">
        <v>2</v>
      </c>
      <c r="T146" s="9">
        <v>4</v>
      </c>
    </row>
    <row r="147" spans="1:20" x14ac:dyDescent="0.25">
      <c r="A147" s="3" t="s">
        <v>2605</v>
      </c>
      <c r="B147" s="4" t="s">
        <v>64</v>
      </c>
      <c r="C147" s="4" t="s">
        <v>60</v>
      </c>
      <c r="D147" s="5">
        <v>1</v>
      </c>
      <c r="E147">
        <v>500</v>
      </c>
      <c r="F147">
        <v>25</v>
      </c>
      <c r="G147">
        <v>94</v>
      </c>
      <c r="H147" s="9">
        <v>25</v>
      </c>
      <c r="I147">
        <v>3</v>
      </c>
      <c r="J147">
        <v>8</v>
      </c>
      <c r="K147">
        <v>15</v>
      </c>
      <c r="L147">
        <v>25</v>
      </c>
      <c r="M147" s="9">
        <v>4</v>
      </c>
      <c r="N147" s="9">
        <v>25</v>
      </c>
      <c r="O147" s="9">
        <v>1</v>
      </c>
      <c r="P147" s="9">
        <v>2</v>
      </c>
      <c r="Q147" s="12">
        <v>4.6259292692714853E-18</v>
      </c>
      <c r="R147" s="13">
        <v>4</v>
      </c>
      <c r="S147" s="6">
        <v>3</v>
      </c>
      <c r="T147" s="9">
        <v>1</v>
      </c>
    </row>
    <row r="148" spans="1:20" x14ac:dyDescent="0.25">
      <c r="A148" s="3" t="s">
        <v>2653</v>
      </c>
      <c r="B148" s="4" t="s">
        <v>64</v>
      </c>
      <c r="C148" s="4" t="s">
        <v>60</v>
      </c>
      <c r="D148" s="5">
        <v>1</v>
      </c>
      <c r="E148">
        <v>500</v>
      </c>
      <c r="F148">
        <v>23</v>
      </c>
      <c r="G148">
        <v>25</v>
      </c>
      <c r="H148" s="9">
        <v>23</v>
      </c>
      <c r="I148">
        <v>3</v>
      </c>
      <c r="J148">
        <v>8</v>
      </c>
      <c r="K148">
        <v>15</v>
      </c>
      <c r="L148">
        <v>25</v>
      </c>
      <c r="M148" s="9">
        <v>4</v>
      </c>
      <c r="N148" s="9">
        <v>25</v>
      </c>
      <c r="O148" s="9">
        <v>2</v>
      </c>
      <c r="P148" s="9">
        <v>3</v>
      </c>
      <c r="Q148" s="12">
        <v>3.333333333333334E-2</v>
      </c>
      <c r="R148" s="13">
        <v>4</v>
      </c>
      <c r="S148" s="6">
        <v>3</v>
      </c>
      <c r="T148" s="9">
        <v>1</v>
      </c>
    </row>
    <row r="149" spans="1:20" x14ac:dyDescent="0.25">
      <c r="A149" s="3" t="s">
        <v>2077</v>
      </c>
      <c r="B149" s="4" t="s">
        <v>67</v>
      </c>
      <c r="C149" s="4" t="s">
        <v>60</v>
      </c>
      <c r="D149" s="5">
        <v>1</v>
      </c>
      <c r="E149">
        <v>46</v>
      </c>
      <c r="F149">
        <v>22</v>
      </c>
      <c r="G149">
        <v>2</v>
      </c>
      <c r="H149" s="9">
        <v>2</v>
      </c>
      <c r="I149">
        <v>3</v>
      </c>
      <c r="J149">
        <v>8</v>
      </c>
      <c r="K149">
        <v>15</v>
      </c>
      <c r="L149">
        <v>25</v>
      </c>
      <c r="M149" s="9">
        <v>1</v>
      </c>
      <c r="N149" s="9">
        <v>3</v>
      </c>
      <c r="O149" s="9">
        <v>1</v>
      </c>
      <c r="P149" s="9">
        <v>3</v>
      </c>
      <c r="Q149" s="12">
        <v>5.0000000000000031E-2</v>
      </c>
      <c r="R149" s="13">
        <v>38</v>
      </c>
      <c r="S149" s="6">
        <v>37</v>
      </c>
      <c r="T149" s="9">
        <v>4</v>
      </c>
    </row>
    <row r="150" spans="1:20" x14ac:dyDescent="0.25">
      <c r="A150" s="3" t="s">
        <v>1994</v>
      </c>
      <c r="B150" s="4" t="s">
        <v>68</v>
      </c>
      <c r="C150" s="4" t="s">
        <v>60</v>
      </c>
      <c r="D150" s="5">
        <v>3</v>
      </c>
      <c r="E150">
        <v>26</v>
      </c>
      <c r="F150">
        <v>33</v>
      </c>
      <c r="G150">
        <v>155</v>
      </c>
      <c r="H150" s="9">
        <v>26</v>
      </c>
      <c r="I150">
        <v>3</v>
      </c>
      <c r="J150">
        <v>8</v>
      </c>
      <c r="K150">
        <v>15</v>
      </c>
      <c r="L150">
        <v>25</v>
      </c>
      <c r="M150" s="9">
        <v>5</v>
      </c>
      <c r="N150" s="9">
        <v>1000</v>
      </c>
      <c r="O150" s="9">
        <v>3</v>
      </c>
      <c r="P150" s="9">
        <v>3</v>
      </c>
      <c r="Q150" s="12">
        <v>3.0000000000000013E-2</v>
      </c>
      <c r="R150" s="13">
        <v>2</v>
      </c>
      <c r="S150" s="6">
        <v>-1</v>
      </c>
      <c r="T150" s="9">
        <v>1</v>
      </c>
    </row>
    <row r="151" spans="1:20" x14ac:dyDescent="0.25">
      <c r="A151" s="3" t="s">
        <v>2014</v>
      </c>
      <c r="B151" s="4" t="s">
        <v>68</v>
      </c>
      <c r="C151" s="4" t="s">
        <v>60</v>
      </c>
      <c r="D151" s="5">
        <v>21</v>
      </c>
      <c r="E151">
        <v>1</v>
      </c>
      <c r="F151">
        <v>28</v>
      </c>
      <c r="G151">
        <v>1</v>
      </c>
      <c r="H151" s="9">
        <v>1</v>
      </c>
      <c r="I151">
        <v>3</v>
      </c>
      <c r="J151">
        <v>8</v>
      </c>
      <c r="K151">
        <v>15</v>
      </c>
      <c r="L151">
        <v>25</v>
      </c>
      <c r="M151" s="9">
        <v>1</v>
      </c>
      <c r="N151" s="9">
        <v>3</v>
      </c>
      <c r="O151" s="9">
        <v>2</v>
      </c>
      <c r="P151" s="9">
        <v>3</v>
      </c>
      <c r="Q151" s="12">
        <v>0.10000000000000003</v>
      </c>
      <c r="R151" s="13">
        <v>40</v>
      </c>
      <c r="S151" s="6">
        <v>19</v>
      </c>
      <c r="T151" s="9">
        <v>4</v>
      </c>
    </row>
    <row r="152" spans="1:20" x14ac:dyDescent="0.25">
      <c r="A152" s="3" t="s">
        <v>2634</v>
      </c>
      <c r="B152" s="4" t="s">
        <v>69</v>
      </c>
      <c r="C152" s="4" t="s">
        <v>60</v>
      </c>
      <c r="D152" s="5">
        <v>1</v>
      </c>
      <c r="E152">
        <v>500</v>
      </c>
      <c r="F152">
        <v>104</v>
      </c>
      <c r="G152">
        <v>114</v>
      </c>
      <c r="H152" s="9">
        <v>104</v>
      </c>
      <c r="I152">
        <v>5</v>
      </c>
      <c r="J152">
        <v>10</v>
      </c>
      <c r="K152">
        <v>20</v>
      </c>
      <c r="L152">
        <v>40</v>
      </c>
      <c r="M152" s="9">
        <v>5</v>
      </c>
      <c r="N152" s="9">
        <v>1000</v>
      </c>
      <c r="O152" s="9">
        <v>3</v>
      </c>
      <c r="P152" s="9">
        <v>3</v>
      </c>
      <c r="Q152" s="12">
        <v>3.0000000000000013E-2</v>
      </c>
      <c r="R152" s="13">
        <v>1</v>
      </c>
      <c r="S152" s="6">
        <v>0</v>
      </c>
      <c r="T152" s="9">
        <v>1</v>
      </c>
    </row>
    <row r="153" spans="1:20" x14ac:dyDescent="0.25">
      <c r="A153" s="3" t="s">
        <v>1294</v>
      </c>
      <c r="B153" s="4" t="s">
        <v>69</v>
      </c>
      <c r="C153" s="4" t="s">
        <v>60</v>
      </c>
      <c r="D153" s="5">
        <v>1</v>
      </c>
      <c r="E153">
        <v>23</v>
      </c>
      <c r="F153">
        <v>16</v>
      </c>
      <c r="G153">
        <v>3</v>
      </c>
      <c r="H153" s="9">
        <v>3</v>
      </c>
      <c r="I153">
        <v>5</v>
      </c>
      <c r="J153">
        <v>10</v>
      </c>
      <c r="K153">
        <v>20</v>
      </c>
      <c r="L153">
        <v>40</v>
      </c>
      <c r="M153" s="9">
        <v>1</v>
      </c>
      <c r="N153" s="9">
        <v>5</v>
      </c>
      <c r="O153" s="9">
        <v>1</v>
      </c>
      <c r="P153" s="9">
        <v>3</v>
      </c>
      <c r="Q153" s="12">
        <v>5.0000000000000031E-2</v>
      </c>
      <c r="R153" s="13">
        <v>34</v>
      </c>
      <c r="S153" s="6">
        <v>33</v>
      </c>
      <c r="T153" s="9">
        <v>4</v>
      </c>
    </row>
    <row r="154" spans="1:20" x14ac:dyDescent="0.25">
      <c r="A154" s="3" t="s">
        <v>2368</v>
      </c>
      <c r="B154" s="4" t="s">
        <v>69</v>
      </c>
      <c r="C154" s="4" t="s">
        <v>60</v>
      </c>
      <c r="D154" s="5">
        <v>4</v>
      </c>
      <c r="E154">
        <v>75</v>
      </c>
      <c r="F154">
        <v>55</v>
      </c>
      <c r="G154">
        <v>53</v>
      </c>
      <c r="H154" s="9">
        <v>53</v>
      </c>
      <c r="I154">
        <v>5</v>
      </c>
      <c r="J154">
        <v>10</v>
      </c>
      <c r="K154">
        <v>20</v>
      </c>
      <c r="L154">
        <v>40</v>
      </c>
      <c r="M154" s="9">
        <v>5</v>
      </c>
      <c r="N154" s="9">
        <v>1000</v>
      </c>
      <c r="O154" s="9">
        <v>3</v>
      </c>
      <c r="P154" s="9">
        <v>3</v>
      </c>
      <c r="Q154" s="12">
        <v>3.0000000000000013E-2</v>
      </c>
      <c r="R154" s="13">
        <v>1</v>
      </c>
      <c r="S154" s="6">
        <v>-3</v>
      </c>
      <c r="T154" s="9">
        <v>1</v>
      </c>
    </row>
    <row r="155" spans="1:20" x14ac:dyDescent="0.25">
      <c r="A155" s="3" t="s">
        <v>2660</v>
      </c>
      <c r="B155" s="4" t="s">
        <v>71</v>
      </c>
      <c r="C155" s="4" t="s">
        <v>60</v>
      </c>
      <c r="D155" s="5">
        <v>1</v>
      </c>
      <c r="E155">
        <v>500</v>
      </c>
      <c r="F155">
        <v>28</v>
      </c>
      <c r="G155">
        <v>19</v>
      </c>
      <c r="H155" s="9">
        <v>19</v>
      </c>
      <c r="I155">
        <v>3</v>
      </c>
      <c r="J155">
        <v>8</v>
      </c>
      <c r="K155">
        <v>15</v>
      </c>
      <c r="L155">
        <v>25</v>
      </c>
      <c r="M155" s="9">
        <v>4</v>
      </c>
      <c r="N155" s="9">
        <v>25</v>
      </c>
      <c r="O155" s="9">
        <v>1</v>
      </c>
      <c r="P155" s="9">
        <v>3</v>
      </c>
      <c r="Q155" s="12">
        <v>1.6666666666666677E-2</v>
      </c>
      <c r="R155" s="13">
        <v>3</v>
      </c>
      <c r="S155" s="6">
        <v>2</v>
      </c>
      <c r="T155" s="9">
        <v>1</v>
      </c>
    </row>
    <row r="156" spans="1:20" x14ac:dyDescent="0.25">
      <c r="A156" s="3" t="s">
        <v>2088</v>
      </c>
      <c r="B156" s="4" t="s">
        <v>71</v>
      </c>
      <c r="C156" s="4" t="s">
        <v>60</v>
      </c>
      <c r="D156" s="5">
        <v>3</v>
      </c>
      <c r="E156">
        <v>18</v>
      </c>
      <c r="F156">
        <v>24</v>
      </c>
      <c r="G156">
        <v>1</v>
      </c>
      <c r="H156" s="9">
        <v>1</v>
      </c>
      <c r="I156">
        <v>3</v>
      </c>
      <c r="J156">
        <v>8</v>
      </c>
      <c r="K156">
        <v>15</v>
      </c>
      <c r="L156">
        <v>25</v>
      </c>
      <c r="M156" s="9">
        <v>1</v>
      </c>
      <c r="N156" s="9">
        <v>3</v>
      </c>
      <c r="O156" s="9">
        <v>1</v>
      </c>
      <c r="P156" s="9">
        <v>3</v>
      </c>
      <c r="Q156" s="12">
        <v>5.0000000000000031E-2</v>
      </c>
      <c r="R156" s="13">
        <v>23</v>
      </c>
      <c r="S156" s="6">
        <v>20</v>
      </c>
      <c r="T156" s="9">
        <v>4</v>
      </c>
    </row>
    <row r="157" spans="1:20" x14ac:dyDescent="0.25">
      <c r="A157" s="3" t="s">
        <v>678</v>
      </c>
      <c r="B157" s="4" t="s">
        <v>61</v>
      </c>
      <c r="C157" s="4" t="s">
        <v>56</v>
      </c>
      <c r="D157" s="5">
        <v>1</v>
      </c>
      <c r="E157">
        <v>25</v>
      </c>
      <c r="F157">
        <v>10</v>
      </c>
      <c r="G157">
        <v>8</v>
      </c>
      <c r="H157" s="9">
        <v>8</v>
      </c>
      <c r="I157">
        <v>3</v>
      </c>
      <c r="J157">
        <v>8</v>
      </c>
      <c r="K157">
        <v>15</v>
      </c>
      <c r="L157">
        <v>25</v>
      </c>
      <c r="M157" s="9">
        <v>2</v>
      </c>
      <c r="N157" s="9">
        <v>8</v>
      </c>
      <c r="O157" s="9">
        <v>1</v>
      </c>
      <c r="P157" s="9">
        <v>3</v>
      </c>
      <c r="Q157" s="12">
        <v>3.3333333333333354E-2</v>
      </c>
      <c r="R157" s="13">
        <v>36</v>
      </c>
      <c r="S157" s="6">
        <v>35</v>
      </c>
      <c r="T157" s="9">
        <v>4</v>
      </c>
    </row>
    <row r="158" spans="1:20" x14ac:dyDescent="0.25">
      <c r="A158" s="3" t="s">
        <v>1367</v>
      </c>
      <c r="B158" s="4" t="s">
        <v>62</v>
      </c>
      <c r="C158" s="4" t="s">
        <v>56</v>
      </c>
      <c r="D158" s="5">
        <v>15</v>
      </c>
      <c r="E158">
        <v>24</v>
      </c>
      <c r="F158">
        <v>7</v>
      </c>
      <c r="G158">
        <v>21</v>
      </c>
      <c r="H158" s="9">
        <v>7</v>
      </c>
      <c r="I158">
        <v>5</v>
      </c>
      <c r="J158">
        <v>10</v>
      </c>
      <c r="K158">
        <v>20</v>
      </c>
      <c r="L158">
        <v>40</v>
      </c>
      <c r="M158" s="9">
        <v>2</v>
      </c>
      <c r="N158" s="9">
        <v>10</v>
      </c>
      <c r="O158" s="9">
        <v>1</v>
      </c>
      <c r="P158" s="9">
        <v>2</v>
      </c>
      <c r="Q158" s="12">
        <v>9.2518585385429707E-18</v>
      </c>
      <c r="R158" s="13">
        <v>44</v>
      </c>
      <c r="S158" s="6">
        <v>29</v>
      </c>
      <c r="T158" s="9">
        <v>4</v>
      </c>
    </row>
    <row r="159" spans="1:20" x14ac:dyDescent="0.25">
      <c r="A159" s="3" t="s">
        <v>2341</v>
      </c>
      <c r="B159" s="4" t="s">
        <v>62</v>
      </c>
      <c r="C159" s="4" t="s">
        <v>56</v>
      </c>
      <c r="D159" s="5">
        <v>13</v>
      </c>
      <c r="E159">
        <v>15</v>
      </c>
      <c r="F159">
        <v>88</v>
      </c>
      <c r="G159">
        <v>31</v>
      </c>
      <c r="H159" s="9">
        <v>15</v>
      </c>
      <c r="I159">
        <v>5</v>
      </c>
      <c r="J159">
        <v>10</v>
      </c>
      <c r="K159">
        <v>20</v>
      </c>
      <c r="L159">
        <v>40</v>
      </c>
      <c r="M159" s="9">
        <v>3</v>
      </c>
      <c r="N159" s="9">
        <v>20</v>
      </c>
      <c r="O159" s="9">
        <v>1</v>
      </c>
      <c r="P159" s="9">
        <v>1</v>
      </c>
      <c r="Q159" s="12">
        <v>-2.3333333333333327E-2</v>
      </c>
      <c r="R159" s="13">
        <v>24</v>
      </c>
      <c r="S159" s="6">
        <v>11</v>
      </c>
      <c r="T159" s="9">
        <v>4</v>
      </c>
    </row>
    <row r="160" spans="1:20" x14ac:dyDescent="0.25">
      <c r="A160" s="3" t="s">
        <v>2596</v>
      </c>
      <c r="B160" s="4" t="s">
        <v>62</v>
      </c>
      <c r="C160" s="4" t="s">
        <v>56</v>
      </c>
      <c r="D160" s="5">
        <v>1</v>
      </c>
      <c r="E160">
        <v>500</v>
      </c>
      <c r="F160">
        <v>94</v>
      </c>
      <c r="G160">
        <v>3</v>
      </c>
      <c r="H160" s="9">
        <v>3</v>
      </c>
      <c r="I160">
        <v>5</v>
      </c>
      <c r="J160">
        <v>10</v>
      </c>
      <c r="K160">
        <v>20</v>
      </c>
      <c r="L160">
        <v>40</v>
      </c>
      <c r="M160" s="9">
        <v>1</v>
      </c>
      <c r="N160" s="9">
        <v>5</v>
      </c>
      <c r="O160" s="9">
        <v>1</v>
      </c>
      <c r="P160" s="9">
        <v>3</v>
      </c>
      <c r="Q160" s="12">
        <v>5.0000000000000031E-2</v>
      </c>
      <c r="R160" s="13">
        <v>80</v>
      </c>
      <c r="S160" s="6">
        <v>79</v>
      </c>
      <c r="T160" s="9">
        <v>4</v>
      </c>
    </row>
    <row r="161" spans="1:20" x14ac:dyDescent="0.25">
      <c r="A161" s="3" t="s">
        <v>1039</v>
      </c>
      <c r="B161" s="4" t="s">
        <v>63</v>
      </c>
      <c r="C161" s="4" t="s">
        <v>56</v>
      </c>
      <c r="D161" s="5">
        <v>81</v>
      </c>
      <c r="E161">
        <v>1</v>
      </c>
      <c r="F161">
        <v>20</v>
      </c>
      <c r="G161">
        <v>41</v>
      </c>
      <c r="H161" s="9">
        <v>1</v>
      </c>
      <c r="I161">
        <v>5</v>
      </c>
      <c r="J161">
        <v>10</v>
      </c>
      <c r="K161">
        <v>20</v>
      </c>
      <c r="L161">
        <v>40</v>
      </c>
      <c r="M161" s="9">
        <v>1</v>
      </c>
      <c r="N161" s="9">
        <v>5</v>
      </c>
      <c r="O161" s="9">
        <v>1</v>
      </c>
      <c r="P161" s="9">
        <v>1</v>
      </c>
      <c r="Q161" s="12">
        <v>-4.9999999999999989E-2</v>
      </c>
      <c r="R161" s="13">
        <v>81</v>
      </c>
      <c r="S161" s="6">
        <v>0</v>
      </c>
      <c r="T161" s="9">
        <v>4</v>
      </c>
    </row>
    <row r="162" spans="1:20" x14ac:dyDescent="0.25">
      <c r="A162" s="3" t="s">
        <v>1002</v>
      </c>
      <c r="B162" s="4" t="s">
        <v>64</v>
      </c>
      <c r="C162" s="4" t="s">
        <v>56</v>
      </c>
      <c r="D162" s="5">
        <v>41</v>
      </c>
      <c r="E162">
        <v>2</v>
      </c>
      <c r="F162">
        <v>1</v>
      </c>
      <c r="G162">
        <v>3</v>
      </c>
      <c r="H162" s="9">
        <v>1</v>
      </c>
      <c r="I162">
        <v>3</v>
      </c>
      <c r="J162">
        <v>8</v>
      </c>
      <c r="K162">
        <v>15</v>
      </c>
      <c r="L162">
        <v>25</v>
      </c>
      <c r="M162" s="9">
        <v>1</v>
      </c>
      <c r="N162" s="9">
        <v>3</v>
      </c>
      <c r="O162" s="9">
        <v>3</v>
      </c>
      <c r="P162" s="9">
        <v>3</v>
      </c>
      <c r="Q162" s="12">
        <v>0.15000000000000005</v>
      </c>
      <c r="R162" s="13">
        <v>47</v>
      </c>
      <c r="S162" s="6">
        <v>6</v>
      </c>
      <c r="T162" s="9">
        <v>4</v>
      </c>
    </row>
    <row r="163" spans="1:20" x14ac:dyDescent="0.25">
      <c r="A163" s="3" t="s">
        <v>2659</v>
      </c>
      <c r="B163" s="4" t="s">
        <v>64</v>
      </c>
      <c r="C163" s="4" t="s">
        <v>56</v>
      </c>
      <c r="D163" s="5">
        <v>1</v>
      </c>
      <c r="E163">
        <v>500</v>
      </c>
      <c r="F163">
        <v>34</v>
      </c>
      <c r="G163">
        <v>19</v>
      </c>
      <c r="H163" s="9">
        <v>19</v>
      </c>
      <c r="I163">
        <v>3</v>
      </c>
      <c r="J163">
        <v>8</v>
      </c>
      <c r="K163">
        <v>15</v>
      </c>
      <c r="L163">
        <v>25</v>
      </c>
      <c r="M163" s="9">
        <v>4</v>
      </c>
      <c r="N163" s="9">
        <v>25</v>
      </c>
      <c r="O163" s="9">
        <v>1</v>
      </c>
      <c r="P163" s="9">
        <v>3</v>
      </c>
      <c r="Q163" s="12">
        <v>1.6666666666666677E-2</v>
      </c>
      <c r="R163" s="13">
        <v>4</v>
      </c>
      <c r="S163" s="6">
        <v>3</v>
      </c>
      <c r="T163" s="9">
        <v>1</v>
      </c>
    </row>
    <row r="164" spans="1:20" x14ac:dyDescent="0.25">
      <c r="A164" s="3" t="s">
        <v>1534</v>
      </c>
      <c r="B164" s="4" t="s">
        <v>67</v>
      </c>
      <c r="C164" s="4" t="s">
        <v>56</v>
      </c>
      <c r="D164" s="5">
        <v>5</v>
      </c>
      <c r="E164">
        <v>3</v>
      </c>
      <c r="F164">
        <v>11</v>
      </c>
      <c r="G164">
        <v>14</v>
      </c>
      <c r="H164" s="9">
        <v>3</v>
      </c>
      <c r="I164">
        <v>3</v>
      </c>
      <c r="J164">
        <v>8</v>
      </c>
      <c r="K164">
        <v>15</v>
      </c>
      <c r="L164">
        <v>25</v>
      </c>
      <c r="M164" s="9">
        <v>1</v>
      </c>
      <c r="N164" s="9">
        <v>3</v>
      </c>
      <c r="O164" s="9">
        <v>1</v>
      </c>
      <c r="P164" s="9">
        <v>1</v>
      </c>
      <c r="Q164" s="12">
        <v>-4.9999999999999989E-2</v>
      </c>
      <c r="R164" s="13">
        <v>34</v>
      </c>
      <c r="S164" s="6">
        <v>29</v>
      </c>
      <c r="T164" s="9">
        <v>4</v>
      </c>
    </row>
    <row r="165" spans="1:20" x14ac:dyDescent="0.25">
      <c r="A165" s="3" t="s">
        <v>991</v>
      </c>
      <c r="B165" s="4" t="s">
        <v>68</v>
      </c>
      <c r="C165" s="4" t="s">
        <v>56</v>
      </c>
      <c r="D165" s="5">
        <v>2</v>
      </c>
      <c r="E165">
        <v>12</v>
      </c>
      <c r="F165">
        <v>5</v>
      </c>
      <c r="G165">
        <v>87</v>
      </c>
      <c r="H165" s="9">
        <v>5</v>
      </c>
      <c r="I165">
        <v>3</v>
      </c>
      <c r="J165">
        <v>8</v>
      </c>
      <c r="K165">
        <v>15</v>
      </c>
      <c r="L165">
        <v>25</v>
      </c>
      <c r="M165" s="9">
        <v>2</v>
      </c>
      <c r="N165" s="9">
        <v>8</v>
      </c>
      <c r="O165" s="9">
        <v>1</v>
      </c>
      <c r="P165" s="9">
        <v>2</v>
      </c>
      <c r="Q165" s="12">
        <v>9.2518585385429707E-18</v>
      </c>
      <c r="R165" s="13">
        <v>20</v>
      </c>
      <c r="S165" s="6">
        <v>18</v>
      </c>
      <c r="T165" s="9">
        <v>4</v>
      </c>
    </row>
    <row r="166" spans="1:20" x14ac:dyDescent="0.25">
      <c r="A166" s="3" t="s">
        <v>554</v>
      </c>
      <c r="B166" s="4" t="s">
        <v>69</v>
      </c>
      <c r="C166" s="4" t="s">
        <v>56</v>
      </c>
      <c r="D166" s="5">
        <v>1</v>
      </c>
      <c r="E166">
        <v>28</v>
      </c>
      <c r="F166">
        <v>12</v>
      </c>
      <c r="G166">
        <v>6</v>
      </c>
      <c r="H166" s="9">
        <v>6</v>
      </c>
      <c r="I166">
        <v>5</v>
      </c>
      <c r="J166">
        <v>10</v>
      </c>
      <c r="K166">
        <v>20</v>
      </c>
      <c r="L166">
        <v>40</v>
      </c>
      <c r="M166" s="9">
        <v>2</v>
      </c>
      <c r="N166" s="9">
        <v>10</v>
      </c>
      <c r="O166" s="9">
        <v>1</v>
      </c>
      <c r="P166" s="9">
        <v>3</v>
      </c>
      <c r="Q166" s="12">
        <v>3.3333333333333354E-2</v>
      </c>
      <c r="R166" s="13">
        <v>20</v>
      </c>
      <c r="S166" s="6">
        <v>19</v>
      </c>
      <c r="T166" s="9">
        <v>4</v>
      </c>
    </row>
    <row r="167" spans="1:20" x14ac:dyDescent="0.25">
      <c r="A167" s="3" t="s">
        <v>1555</v>
      </c>
      <c r="B167" s="4" t="s">
        <v>71</v>
      </c>
      <c r="C167" s="4" t="s">
        <v>56</v>
      </c>
      <c r="D167" s="5">
        <v>1</v>
      </c>
      <c r="E167">
        <v>9</v>
      </c>
      <c r="F167">
        <v>8</v>
      </c>
      <c r="G167">
        <v>31</v>
      </c>
      <c r="H167" s="9">
        <v>8</v>
      </c>
      <c r="I167">
        <v>3</v>
      </c>
      <c r="J167">
        <v>8</v>
      </c>
      <c r="K167">
        <v>15</v>
      </c>
      <c r="L167">
        <v>25</v>
      </c>
      <c r="M167" s="9">
        <v>2</v>
      </c>
      <c r="N167" s="9">
        <v>8</v>
      </c>
      <c r="O167" s="9">
        <v>1</v>
      </c>
      <c r="P167" s="9">
        <v>2</v>
      </c>
      <c r="Q167" s="12">
        <v>9.2518585385429707E-18</v>
      </c>
      <c r="R167" s="13">
        <v>7</v>
      </c>
      <c r="S167" s="6">
        <v>6</v>
      </c>
      <c r="T167" s="9">
        <v>2</v>
      </c>
    </row>
    <row r="168" spans="1:20" x14ac:dyDescent="0.25">
      <c r="A168" s="3"/>
      <c r="B168" s="4"/>
      <c r="C168" s="4"/>
      <c r="D168" s="5"/>
      <c r="N168" s="9"/>
      <c r="O168" s="6"/>
      <c r="P168" s="9"/>
    </row>
    <row r="169" spans="1:20" x14ac:dyDescent="0.25">
      <c r="A169" s="3"/>
      <c r="B169" s="4"/>
      <c r="C169" s="4"/>
      <c r="D169" s="5"/>
      <c r="N169" s="9"/>
      <c r="O169" s="6"/>
      <c r="P169" s="9"/>
    </row>
    <row r="170" spans="1:20" x14ac:dyDescent="0.25">
      <c r="A170" s="3"/>
      <c r="B170" s="4"/>
      <c r="C170" s="4"/>
      <c r="D170" s="5"/>
      <c r="N170" s="9"/>
      <c r="O170" s="6"/>
      <c r="P170" s="9"/>
    </row>
    <row r="171" spans="1:20" x14ac:dyDescent="0.25">
      <c r="A171" s="3"/>
      <c r="B171" s="4"/>
      <c r="C171" s="4"/>
      <c r="D171" s="5"/>
      <c r="N171" s="9"/>
      <c r="O171" s="6"/>
      <c r="P171" s="9"/>
    </row>
    <row r="172" spans="1:20" x14ac:dyDescent="0.25">
      <c r="A172" s="3"/>
      <c r="B172" s="4"/>
      <c r="C172" s="4"/>
      <c r="D172" s="5"/>
      <c r="N172" s="9"/>
      <c r="O172" s="6"/>
      <c r="P172" s="9"/>
    </row>
    <row r="173" spans="1:20" x14ac:dyDescent="0.25">
      <c r="A173" s="3"/>
      <c r="B173" s="4"/>
      <c r="C173" s="4"/>
      <c r="D173" s="5"/>
      <c r="N173" s="9"/>
      <c r="O173" s="6"/>
      <c r="P173" s="9"/>
    </row>
    <row r="174" spans="1:20" x14ac:dyDescent="0.25">
      <c r="A174" s="3"/>
      <c r="B174" s="4"/>
      <c r="C174" s="4"/>
      <c r="D174" s="5"/>
      <c r="N174" s="9"/>
      <c r="O174" s="6"/>
      <c r="P174" s="9"/>
    </row>
    <row r="175" spans="1:20" x14ac:dyDescent="0.25">
      <c r="A175" s="3"/>
      <c r="B175" s="4"/>
      <c r="C175" s="4"/>
      <c r="D175" s="5"/>
      <c r="N175" s="9"/>
      <c r="O175" s="6"/>
      <c r="P175" s="9"/>
    </row>
    <row r="176" spans="1:20" x14ac:dyDescent="0.25">
      <c r="A176" s="3"/>
      <c r="B176" s="4"/>
      <c r="C176" s="4"/>
      <c r="D176" s="5"/>
      <c r="N176" s="9"/>
      <c r="O176" s="6"/>
      <c r="P176" s="9"/>
    </row>
    <row r="177" spans="1:16" x14ac:dyDescent="0.25">
      <c r="A177" s="3"/>
      <c r="B177" s="4"/>
      <c r="C177" s="4"/>
      <c r="D177" s="5"/>
      <c r="N177" s="9"/>
      <c r="O177" s="6"/>
      <c r="P177" s="9"/>
    </row>
    <row r="178" spans="1:16" x14ac:dyDescent="0.25">
      <c r="A178" s="3"/>
      <c r="B178" s="4"/>
      <c r="C178" s="4"/>
      <c r="D178" s="5"/>
      <c r="N178" s="9"/>
      <c r="O178" s="6"/>
      <c r="P178" s="9"/>
    </row>
    <row r="179" spans="1:16" x14ac:dyDescent="0.25">
      <c r="A179" s="3"/>
      <c r="B179" s="4"/>
      <c r="C179" s="4"/>
      <c r="D179" s="5"/>
      <c r="N179" s="9"/>
      <c r="O179" s="6"/>
      <c r="P179" s="9"/>
    </row>
  </sheetData>
  <dataValidations count="2">
    <dataValidation type="list" allowBlank="1" showInputMessage="1" showErrorMessage="1" sqref="C3:C86" xr:uid="{D68D1603-B956-481E-A78A-9E1706B09F17}">
      <formula1>$A$5:$A$5</formula1>
    </dataValidation>
    <dataValidation type="list" allowBlank="1" showInputMessage="1" showErrorMessage="1" sqref="C107:C109" xr:uid="{258C4AB8-1E27-434A-8770-8FFDE301AD09}">
      <formula1>#REF!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2822"/>
  <sheetViews>
    <sheetView topLeftCell="A2798" workbookViewId="0">
      <selection activeCell="B2823" sqref="B2823"/>
    </sheetView>
  </sheetViews>
  <sheetFormatPr defaultRowHeight="15" x14ac:dyDescent="0.25"/>
  <cols>
    <col min="1" max="1" width="32" bestFit="1" customWidth="1"/>
    <col min="2" max="2" width="11.42578125" bestFit="1" customWidth="1"/>
    <col min="5" max="5" width="25.28515625" bestFit="1" customWidth="1"/>
  </cols>
  <sheetData>
    <row r="1" spans="1:2" x14ac:dyDescent="0.25">
      <c r="A1" t="s">
        <v>1</v>
      </c>
      <c r="B1" t="s">
        <v>76</v>
      </c>
    </row>
    <row r="2" spans="1:2" x14ac:dyDescent="0.25">
      <c r="A2" t="s">
        <v>2784</v>
      </c>
      <c r="B2">
        <v>2023</v>
      </c>
    </row>
    <row r="3" spans="1:2" x14ac:dyDescent="0.25">
      <c r="A3" s="3" t="s">
        <v>77</v>
      </c>
      <c r="B3">
        <v>2015</v>
      </c>
    </row>
    <row r="4" spans="1:2" x14ac:dyDescent="0.25">
      <c r="A4" s="3" t="s">
        <v>78</v>
      </c>
      <c r="B4">
        <v>2013</v>
      </c>
    </row>
    <row r="5" spans="1:2" x14ac:dyDescent="0.25">
      <c r="A5" t="s">
        <v>79</v>
      </c>
      <c r="B5">
        <v>2019</v>
      </c>
    </row>
    <row r="6" spans="1:2" x14ac:dyDescent="0.25">
      <c r="A6" t="s">
        <v>2753</v>
      </c>
      <c r="B6">
        <v>2023</v>
      </c>
    </row>
    <row r="7" spans="1:2" x14ac:dyDescent="0.25">
      <c r="A7" s="3" t="s">
        <v>80</v>
      </c>
      <c r="B7">
        <v>2013</v>
      </c>
    </row>
    <row r="8" spans="1:2" x14ac:dyDescent="0.25">
      <c r="A8" s="3" t="s">
        <v>81</v>
      </c>
      <c r="B8">
        <v>2014</v>
      </c>
    </row>
    <row r="9" spans="1:2" x14ac:dyDescent="0.25">
      <c r="A9" t="s">
        <v>82</v>
      </c>
      <c r="B9">
        <v>2017</v>
      </c>
    </row>
    <row r="10" spans="1:2" x14ac:dyDescent="0.25">
      <c r="A10" t="s">
        <v>83</v>
      </c>
      <c r="B10">
        <v>2016</v>
      </c>
    </row>
    <row r="11" spans="1:2" x14ac:dyDescent="0.25">
      <c r="A11" t="s">
        <v>2419</v>
      </c>
      <c r="B11">
        <v>2021</v>
      </c>
    </row>
    <row r="12" spans="1:2" x14ac:dyDescent="0.25">
      <c r="A12" t="s">
        <v>84</v>
      </c>
      <c r="B12">
        <v>2018</v>
      </c>
    </row>
    <row r="13" spans="1:2" x14ac:dyDescent="0.25">
      <c r="A13" s="3" t="s">
        <v>85</v>
      </c>
      <c r="B13">
        <v>2013</v>
      </c>
    </row>
    <row r="14" spans="1:2" x14ac:dyDescent="0.25">
      <c r="A14" t="s">
        <v>3083</v>
      </c>
      <c r="B14">
        <v>2022</v>
      </c>
    </row>
    <row r="15" spans="1:2" x14ac:dyDescent="0.25">
      <c r="A15" t="s">
        <v>2301</v>
      </c>
      <c r="B15">
        <v>2016</v>
      </c>
    </row>
    <row r="16" spans="1:2" x14ac:dyDescent="0.25">
      <c r="A16" t="s">
        <v>86</v>
      </c>
      <c r="B16">
        <v>2013</v>
      </c>
    </row>
    <row r="17" spans="1:2" x14ac:dyDescent="0.25">
      <c r="A17" t="s">
        <v>87</v>
      </c>
      <c r="B17">
        <v>2019</v>
      </c>
    </row>
    <row r="18" spans="1:2" x14ac:dyDescent="0.25">
      <c r="A18" t="s">
        <v>2747</v>
      </c>
      <c r="B18">
        <v>2023</v>
      </c>
    </row>
    <row r="19" spans="1:2" x14ac:dyDescent="0.25">
      <c r="A19" s="3" t="s">
        <v>88</v>
      </c>
      <c r="B19">
        <v>2013</v>
      </c>
    </row>
    <row r="20" spans="1:2" x14ac:dyDescent="0.25">
      <c r="A20" t="s">
        <v>2799</v>
      </c>
      <c r="B20">
        <v>2023</v>
      </c>
    </row>
    <row r="21" spans="1:2" x14ac:dyDescent="0.25">
      <c r="A21" t="s">
        <v>2937</v>
      </c>
      <c r="B21">
        <v>2023</v>
      </c>
    </row>
    <row r="22" spans="1:2" x14ac:dyDescent="0.25">
      <c r="A22" t="s">
        <v>2917</v>
      </c>
      <c r="B22">
        <v>2021</v>
      </c>
    </row>
    <row r="23" spans="1:2" x14ac:dyDescent="0.25">
      <c r="A23" t="s">
        <v>89</v>
      </c>
      <c r="B23">
        <v>2015</v>
      </c>
    </row>
    <row r="24" spans="1:2" x14ac:dyDescent="0.25">
      <c r="A24" s="3" t="s">
        <v>90</v>
      </c>
      <c r="B24">
        <v>2015</v>
      </c>
    </row>
    <row r="25" spans="1:2" x14ac:dyDescent="0.25">
      <c r="A25" t="s">
        <v>2110</v>
      </c>
      <c r="B25">
        <v>2020</v>
      </c>
    </row>
    <row r="26" spans="1:2" x14ac:dyDescent="0.25">
      <c r="A26" t="s">
        <v>2510</v>
      </c>
      <c r="B26">
        <v>2017</v>
      </c>
    </row>
    <row r="27" spans="1:2" x14ac:dyDescent="0.25">
      <c r="A27" t="s">
        <v>91</v>
      </c>
      <c r="B27">
        <v>2014</v>
      </c>
    </row>
    <row r="28" spans="1:2" x14ac:dyDescent="0.25">
      <c r="A28" t="s">
        <v>92</v>
      </c>
      <c r="B28">
        <v>2016</v>
      </c>
    </row>
    <row r="29" spans="1:2" x14ac:dyDescent="0.25">
      <c r="A29" s="3" t="s">
        <v>93</v>
      </c>
      <c r="B29">
        <v>2016</v>
      </c>
    </row>
    <row r="30" spans="1:2" x14ac:dyDescent="0.25">
      <c r="A30" t="s">
        <v>2310</v>
      </c>
      <c r="B30">
        <v>2020</v>
      </c>
    </row>
    <row r="31" spans="1:2" x14ac:dyDescent="0.25">
      <c r="A31" s="3" t="s">
        <v>94</v>
      </c>
      <c r="B31">
        <v>2013</v>
      </c>
    </row>
    <row r="32" spans="1:2" x14ac:dyDescent="0.25">
      <c r="A32" t="s">
        <v>95</v>
      </c>
      <c r="B32">
        <v>2014</v>
      </c>
    </row>
    <row r="33" spans="1:2" x14ac:dyDescent="0.25">
      <c r="A33" t="s">
        <v>2039</v>
      </c>
      <c r="B33">
        <v>2020</v>
      </c>
    </row>
    <row r="34" spans="1:2" x14ac:dyDescent="0.25">
      <c r="A34" s="3" t="s">
        <v>96</v>
      </c>
      <c r="B34">
        <v>2015</v>
      </c>
    </row>
    <row r="35" spans="1:2" x14ac:dyDescent="0.25">
      <c r="A35" t="s">
        <v>2025</v>
      </c>
      <c r="B35">
        <v>2020</v>
      </c>
    </row>
    <row r="36" spans="1:2" x14ac:dyDescent="0.25">
      <c r="A36" t="s">
        <v>97</v>
      </c>
      <c r="B36">
        <v>2018</v>
      </c>
    </row>
    <row r="37" spans="1:2" x14ac:dyDescent="0.25">
      <c r="A37" t="s">
        <v>98</v>
      </c>
      <c r="B37">
        <v>2015</v>
      </c>
    </row>
    <row r="38" spans="1:2" x14ac:dyDescent="0.25">
      <c r="A38" t="s">
        <v>99</v>
      </c>
      <c r="B38">
        <v>2018</v>
      </c>
    </row>
    <row r="39" spans="1:2" x14ac:dyDescent="0.25">
      <c r="A39" t="s">
        <v>100</v>
      </c>
      <c r="B39">
        <v>2018</v>
      </c>
    </row>
    <row r="40" spans="1:2" x14ac:dyDescent="0.25">
      <c r="A40" s="3" t="s">
        <v>101</v>
      </c>
      <c r="B40">
        <v>2015</v>
      </c>
    </row>
    <row r="41" spans="1:2" x14ac:dyDescent="0.25">
      <c r="A41" s="3" t="s">
        <v>102</v>
      </c>
      <c r="B41">
        <v>2013</v>
      </c>
    </row>
    <row r="42" spans="1:2" x14ac:dyDescent="0.25">
      <c r="A42" s="3" t="s">
        <v>103</v>
      </c>
      <c r="B42">
        <v>2016</v>
      </c>
    </row>
    <row r="43" spans="1:2" x14ac:dyDescent="0.25">
      <c r="A43" t="s">
        <v>104</v>
      </c>
      <c r="B43">
        <v>2014</v>
      </c>
    </row>
    <row r="44" spans="1:2" x14ac:dyDescent="0.25">
      <c r="A44" t="s">
        <v>105</v>
      </c>
      <c r="B44">
        <v>2015</v>
      </c>
    </row>
    <row r="45" spans="1:2" x14ac:dyDescent="0.25">
      <c r="A45" s="3" t="s">
        <v>106</v>
      </c>
      <c r="B45">
        <v>2013</v>
      </c>
    </row>
    <row r="46" spans="1:2" x14ac:dyDescent="0.25">
      <c r="A46" t="s">
        <v>3023</v>
      </c>
      <c r="B46">
        <v>2024</v>
      </c>
    </row>
    <row r="47" spans="1:2" x14ac:dyDescent="0.25">
      <c r="A47" t="s">
        <v>2259</v>
      </c>
      <c r="B47">
        <v>2017</v>
      </c>
    </row>
    <row r="48" spans="1:2" x14ac:dyDescent="0.25">
      <c r="A48" t="s">
        <v>3008</v>
      </c>
      <c r="B48">
        <v>2024</v>
      </c>
    </row>
    <row r="49" spans="1:2" x14ac:dyDescent="0.25">
      <c r="A49" t="s">
        <v>107</v>
      </c>
      <c r="B49">
        <v>2014</v>
      </c>
    </row>
    <row r="50" spans="1:2" x14ac:dyDescent="0.25">
      <c r="A50" t="s">
        <v>2989</v>
      </c>
      <c r="B50">
        <v>2024</v>
      </c>
    </row>
    <row r="51" spans="1:2" x14ac:dyDescent="0.25">
      <c r="A51" s="3" t="s">
        <v>108</v>
      </c>
      <c r="B51">
        <v>2013</v>
      </c>
    </row>
    <row r="52" spans="1:2" x14ac:dyDescent="0.25">
      <c r="A52" s="3" t="s">
        <v>109</v>
      </c>
      <c r="B52">
        <v>2013</v>
      </c>
    </row>
    <row r="53" spans="1:2" x14ac:dyDescent="0.25">
      <c r="A53" s="3" t="s">
        <v>110</v>
      </c>
      <c r="B53">
        <v>2015</v>
      </c>
    </row>
    <row r="54" spans="1:2" x14ac:dyDescent="0.25">
      <c r="A54" t="s">
        <v>111</v>
      </c>
      <c r="B54">
        <v>2017</v>
      </c>
    </row>
    <row r="55" spans="1:2" x14ac:dyDescent="0.25">
      <c r="A55" t="s">
        <v>1977</v>
      </c>
      <c r="B55">
        <v>2017</v>
      </c>
    </row>
    <row r="56" spans="1:2" x14ac:dyDescent="0.25">
      <c r="A56" t="s">
        <v>112</v>
      </c>
      <c r="B56">
        <v>2019</v>
      </c>
    </row>
    <row r="57" spans="1:2" x14ac:dyDescent="0.25">
      <c r="A57" t="s">
        <v>113</v>
      </c>
      <c r="B57">
        <v>2018</v>
      </c>
    </row>
    <row r="58" spans="1:2" x14ac:dyDescent="0.25">
      <c r="A58" s="3" t="s">
        <v>114</v>
      </c>
      <c r="B58">
        <v>2013</v>
      </c>
    </row>
    <row r="59" spans="1:2" x14ac:dyDescent="0.25">
      <c r="A59" t="s">
        <v>1892</v>
      </c>
      <c r="B59">
        <v>2018</v>
      </c>
    </row>
    <row r="60" spans="1:2" x14ac:dyDescent="0.25">
      <c r="A60" t="s">
        <v>115</v>
      </c>
      <c r="B60">
        <v>2018</v>
      </c>
    </row>
    <row r="61" spans="1:2" x14ac:dyDescent="0.25">
      <c r="A61" t="s">
        <v>116</v>
      </c>
      <c r="B61">
        <v>2014</v>
      </c>
    </row>
    <row r="62" spans="1:2" x14ac:dyDescent="0.25">
      <c r="A62" s="3" t="s">
        <v>117</v>
      </c>
      <c r="B62">
        <v>2014</v>
      </c>
    </row>
    <row r="63" spans="1:2" x14ac:dyDescent="0.25">
      <c r="A63" s="3" t="s">
        <v>118</v>
      </c>
      <c r="B63">
        <v>2013</v>
      </c>
    </row>
    <row r="64" spans="1:2" x14ac:dyDescent="0.25">
      <c r="A64" t="s">
        <v>119</v>
      </c>
      <c r="B64">
        <v>2019</v>
      </c>
    </row>
    <row r="65" spans="1:2" x14ac:dyDescent="0.25">
      <c r="A65" t="s">
        <v>1970</v>
      </c>
      <c r="B65">
        <v>2019</v>
      </c>
    </row>
    <row r="66" spans="1:2" x14ac:dyDescent="0.25">
      <c r="A66" t="s">
        <v>2564</v>
      </c>
      <c r="B66">
        <v>2022</v>
      </c>
    </row>
    <row r="67" spans="1:2" x14ac:dyDescent="0.25">
      <c r="A67" s="3" t="s">
        <v>120</v>
      </c>
      <c r="B67">
        <v>2016</v>
      </c>
    </row>
    <row r="68" spans="1:2" x14ac:dyDescent="0.25">
      <c r="A68" s="3" t="s">
        <v>121</v>
      </c>
      <c r="B68">
        <v>2013</v>
      </c>
    </row>
    <row r="69" spans="1:2" x14ac:dyDescent="0.25">
      <c r="A69" t="s">
        <v>2480</v>
      </c>
      <c r="B69">
        <v>2019</v>
      </c>
    </row>
    <row r="70" spans="1:2" x14ac:dyDescent="0.25">
      <c r="A70" s="3" t="s">
        <v>122</v>
      </c>
      <c r="B70">
        <v>2013</v>
      </c>
    </row>
    <row r="71" spans="1:2" x14ac:dyDescent="0.25">
      <c r="A71" s="3" t="s">
        <v>123</v>
      </c>
      <c r="B71">
        <v>2014</v>
      </c>
    </row>
    <row r="72" spans="1:2" x14ac:dyDescent="0.25">
      <c r="A72" s="3" t="s">
        <v>124</v>
      </c>
      <c r="B72">
        <v>2013</v>
      </c>
    </row>
    <row r="73" spans="1:2" x14ac:dyDescent="0.25">
      <c r="A73" s="3" t="s">
        <v>125</v>
      </c>
      <c r="B73">
        <v>2013</v>
      </c>
    </row>
    <row r="74" spans="1:2" x14ac:dyDescent="0.25">
      <c r="A74" t="s">
        <v>126</v>
      </c>
      <c r="B74">
        <v>2015</v>
      </c>
    </row>
    <row r="75" spans="1:2" x14ac:dyDescent="0.25">
      <c r="A75" s="3" t="s">
        <v>127</v>
      </c>
      <c r="B75">
        <v>2013</v>
      </c>
    </row>
    <row r="76" spans="1:2" x14ac:dyDescent="0.25">
      <c r="A76" t="s">
        <v>2121</v>
      </c>
      <c r="B76">
        <v>2020</v>
      </c>
    </row>
    <row r="77" spans="1:2" x14ac:dyDescent="0.25">
      <c r="A77" t="s">
        <v>2576</v>
      </c>
      <c r="B77">
        <v>2022</v>
      </c>
    </row>
    <row r="78" spans="1:2" x14ac:dyDescent="0.25">
      <c r="A78" t="s">
        <v>128</v>
      </c>
      <c r="B78">
        <v>2019</v>
      </c>
    </row>
    <row r="79" spans="1:2" x14ac:dyDescent="0.25">
      <c r="A79" s="3" t="s">
        <v>129</v>
      </c>
      <c r="B79">
        <v>2013</v>
      </c>
    </row>
    <row r="80" spans="1:2" x14ac:dyDescent="0.25">
      <c r="A80" s="3" t="s">
        <v>130</v>
      </c>
      <c r="B80">
        <v>2015</v>
      </c>
    </row>
    <row r="81" spans="1:2" x14ac:dyDescent="0.25">
      <c r="A81" t="s">
        <v>131</v>
      </c>
      <c r="B81">
        <v>2015</v>
      </c>
    </row>
    <row r="82" spans="1:2" x14ac:dyDescent="0.25">
      <c r="A82" s="3" t="s">
        <v>132</v>
      </c>
      <c r="B82">
        <v>2016</v>
      </c>
    </row>
    <row r="83" spans="1:2" x14ac:dyDescent="0.25">
      <c r="A83" t="s">
        <v>133</v>
      </c>
      <c r="B83">
        <v>2019</v>
      </c>
    </row>
    <row r="84" spans="1:2" x14ac:dyDescent="0.25">
      <c r="A84" s="3" t="s">
        <v>1930</v>
      </c>
      <c r="B84">
        <v>2017</v>
      </c>
    </row>
    <row r="85" spans="1:2" x14ac:dyDescent="0.25">
      <c r="A85" s="3" t="s">
        <v>134</v>
      </c>
      <c r="B85">
        <v>2016</v>
      </c>
    </row>
    <row r="86" spans="1:2" x14ac:dyDescent="0.25">
      <c r="A86" t="s">
        <v>2750</v>
      </c>
      <c r="B86">
        <v>2023</v>
      </c>
    </row>
    <row r="87" spans="1:2" x14ac:dyDescent="0.25">
      <c r="A87" s="3" t="s">
        <v>135</v>
      </c>
      <c r="B87">
        <v>2014</v>
      </c>
    </row>
    <row r="88" spans="1:2" x14ac:dyDescent="0.25">
      <c r="A88" t="s">
        <v>136</v>
      </c>
      <c r="B88">
        <v>2018</v>
      </c>
    </row>
    <row r="89" spans="1:2" x14ac:dyDescent="0.25">
      <c r="A89" s="3" t="s">
        <v>137</v>
      </c>
      <c r="B89">
        <v>2013</v>
      </c>
    </row>
    <row r="90" spans="1:2" x14ac:dyDescent="0.25">
      <c r="A90" t="s">
        <v>138</v>
      </c>
      <c r="B90">
        <v>2014</v>
      </c>
    </row>
    <row r="91" spans="1:2" x14ac:dyDescent="0.25">
      <c r="A91" t="s">
        <v>139</v>
      </c>
      <c r="B91">
        <v>2014</v>
      </c>
    </row>
    <row r="92" spans="1:2" x14ac:dyDescent="0.25">
      <c r="A92" s="3" t="s">
        <v>140</v>
      </c>
      <c r="B92">
        <v>2013</v>
      </c>
    </row>
    <row r="93" spans="1:2" x14ac:dyDescent="0.25">
      <c r="A93" s="3" t="s">
        <v>141</v>
      </c>
      <c r="B93">
        <v>2015</v>
      </c>
    </row>
    <row r="94" spans="1:2" x14ac:dyDescent="0.25">
      <c r="A94" t="s">
        <v>2777</v>
      </c>
      <c r="B94">
        <v>2023</v>
      </c>
    </row>
    <row r="95" spans="1:2" x14ac:dyDescent="0.25">
      <c r="A95" t="s">
        <v>142</v>
      </c>
      <c r="B95">
        <v>2017</v>
      </c>
    </row>
    <row r="96" spans="1:2" x14ac:dyDescent="0.25">
      <c r="A96" t="s">
        <v>143</v>
      </c>
      <c r="B96">
        <v>2018</v>
      </c>
    </row>
    <row r="97" spans="1:2" x14ac:dyDescent="0.25">
      <c r="A97" t="s">
        <v>144</v>
      </c>
      <c r="B97">
        <v>2016</v>
      </c>
    </row>
    <row r="98" spans="1:2" x14ac:dyDescent="0.25">
      <c r="A98" t="s">
        <v>2933</v>
      </c>
      <c r="B98">
        <v>2022</v>
      </c>
    </row>
    <row r="99" spans="1:2" x14ac:dyDescent="0.25">
      <c r="A99" t="s">
        <v>145</v>
      </c>
      <c r="B99">
        <v>2019</v>
      </c>
    </row>
    <row r="100" spans="1:2" x14ac:dyDescent="0.25">
      <c r="A100" s="3" t="s">
        <v>146</v>
      </c>
      <c r="B100">
        <v>2014</v>
      </c>
    </row>
    <row r="101" spans="1:2" x14ac:dyDescent="0.25">
      <c r="A101" t="s">
        <v>147</v>
      </c>
      <c r="B101">
        <v>2015</v>
      </c>
    </row>
    <row r="102" spans="1:2" x14ac:dyDescent="0.25">
      <c r="A102" s="3" t="s">
        <v>148</v>
      </c>
      <c r="B102">
        <v>2015</v>
      </c>
    </row>
    <row r="103" spans="1:2" x14ac:dyDescent="0.25">
      <c r="A103" t="s">
        <v>2708</v>
      </c>
      <c r="B103">
        <v>2015</v>
      </c>
    </row>
    <row r="104" spans="1:2" x14ac:dyDescent="0.25">
      <c r="A104" t="s">
        <v>149</v>
      </c>
      <c r="B104">
        <v>2019</v>
      </c>
    </row>
    <row r="105" spans="1:2" x14ac:dyDescent="0.25">
      <c r="A105" t="s">
        <v>150</v>
      </c>
      <c r="B105">
        <v>2018</v>
      </c>
    </row>
    <row r="106" spans="1:2" x14ac:dyDescent="0.25">
      <c r="A106" s="3" t="s">
        <v>151</v>
      </c>
      <c r="B106">
        <v>2013</v>
      </c>
    </row>
    <row r="107" spans="1:2" x14ac:dyDescent="0.25">
      <c r="A107" t="s">
        <v>2114</v>
      </c>
      <c r="B107">
        <v>2020</v>
      </c>
    </row>
    <row r="108" spans="1:2" x14ac:dyDescent="0.25">
      <c r="A108" t="s">
        <v>2260</v>
      </c>
      <c r="B108">
        <v>2017</v>
      </c>
    </row>
    <row r="109" spans="1:2" x14ac:dyDescent="0.25">
      <c r="A109" t="s">
        <v>3034</v>
      </c>
      <c r="B109">
        <v>2024</v>
      </c>
    </row>
    <row r="110" spans="1:2" x14ac:dyDescent="0.25">
      <c r="A110" s="3" t="s">
        <v>152</v>
      </c>
      <c r="B110">
        <v>2015</v>
      </c>
    </row>
    <row r="111" spans="1:2" x14ac:dyDescent="0.25">
      <c r="A111" t="s">
        <v>2592</v>
      </c>
      <c r="B111">
        <v>2022</v>
      </c>
    </row>
    <row r="112" spans="1:2" x14ac:dyDescent="0.25">
      <c r="A112" t="s">
        <v>2060</v>
      </c>
      <c r="B112">
        <v>2020</v>
      </c>
    </row>
    <row r="113" spans="1:2" x14ac:dyDescent="0.25">
      <c r="A113" t="s">
        <v>153</v>
      </c>
      <c r="B113">
        <v>2013</v>
      </c>
    </row>
    <row r="114" spans="1:2" x14ac:dyDescent="0.25">
      <c r="A114" t="s">
        <v>154</v>
      </c>
      <c r="B114">
        <v>2018</v>
      </c>
    </row>
    <row r="115" spans="1:2" x14ac:dyDescent="0.25">
      <c r="A115" s="3" t="s">
        <v>155</v>
      </c>
      <c r="B115">
        <v>2013</v>
      </c>
    </row>
    <row r="116" spans="1:2" x14ac:dyDescent="0.25">
      <c r="A116" t="s">
        <v>156</v>
      </c>
      <c r="B116">
        <v>2014</v>
      </c>
    </row>
    <row r="117" spans="1:2" x14ac:dyDescent="0.25">
      <c r="A117" s="3" t="s">
        <v>157</v>
      </c>
      <c r="B117">
        <v>2014</v>
      </c>
    </row>
    <row r="118" spans="1:2" x14ac:dyDescent="0.25">
      <c r="A118" t="s">
        <v>2372</v>
      </c>
      <c r="B118">
        <v>2021</v>
      </c>
    </row>
    <row r="119" spans="1:2" x14ac:dyDescent="0.25">
      <c r="A119" t="s">
        <v>2896</v>
      </c>
      <c r="B119">
        <v>2023</v>
      </c>
    </row>
    <row r="120" spans="1:2" x14ac:dyDescent="0.25">
      <c r="A120" t="s">
        <v>2604</v>
      </c>
      <c r="B120">
        <v>2022</v>
      </c>
    </row>
    <row r="121" spans="1:2" x14ac:dyDescent="0.25">
      <c r="A121" t="s">
        <v>2312</v>
      </c>
      <c r="B121">
        <v>2019</v>
      </c>
    </row>
    <row r="122" spans="1:2" x14ac:dyDescent="0.25">
      <c r="A122" s="3" t="s">
        <v>158</v>
      </c>
      <c r="B122">
        <v>2013</v>
      </c>
    </row>
    <row r="123" spans="1:2" x14ac:dyDescent="0.25">
      <c r="A123" s="3" t="s">
        <v>159</v>
      </c>
      <c r="B123">
        <v>2013</v>
      </c>
    </row>
    <row r="124" spans="1:2" x14ac:dyDescent="0.25">
      <c r="A124" t="s">
        <v>2329</v>
      </c>
      <c r="B124">
        <v>2014</v>
      </c>
    </row>
    <row r="125" spans="1:2" x14ac:dyDescent="0.25">
      <c r="A125" t="s">
        <v>160</v>
      </c>
      <c r="B125">
        <v>2014</v>
      </c>
    </row>
    <row r="126" spans="1:2" x14ac:dyDescent="0.25">
      <c r="A126" t="s">
        <v>2496</v>
      </c>
      <c r="B126">
        <v>2018</v>
      </c>
    </row>
    <row r="127" spans="1:2" x14ac:dyDescent="0.25">
      <c r="A127" t="s">
        <v>161</v>
      </c>
      <c r="B127">
        <v>2018</v>
      </c>
    </row>
    <row r="128" spans="1:2" x14ac:dyDescent="0.25">
      <c r="A128" t="s">
        <v>2727</v>
      </c>
      <c r="B128">
        <v>2022</v>
      </c>
    </row>
    <row r="129" spans="1:2" x14ac:dyDescent="0.25">
      <c r="A129" s="3" t="s">
        <v>162</v>
      </c>
      <c r="B129">
        <v>2013</v>
      </c>
    </row>
    <row r="130" spans="1:2" x14ac:dyDescent="0.25">
      <c r="A130" t="s">
        <v>2511</v>
      </c>
      <c r="B130">
        <v>2017</v>
      </c>
    </row>
    <row r="131" spans="1:2" x14ac:dyDescent="0.25">
      <c r="A131" t="s">
        <v>163</v>
      </c>
      <c r="B131">
        <v>2017</v>
      </c>
    </row>
    <row r="132" spans="1:2" x14ac:dyDescent="0.25">
      <c r="A132" s="3" t="s">
        <v>164</v>
      </c>
      <c r="B132">
        <v>2013</v>
      </c>
    </row>
    <row r="133" spans="1:2" x14ac:dyDescent="0.25">
      <c r="A133" s="3" t="s">
        <v>165</v>
      </c>
      <c r="B133">
        <v>2013</v>
      </c>
    </row>
    <row r="134" spans="1:2" x14ac:dyDescent="0.25">
      <c r="A134" t="s">
        <v>166</v>
      </c>
      <c r="B134">
        <v>2015</v>
      </c>
    </row>
    <row r="135" spans="1:2" x14ac:dyDescent="0.25">
      <c r="A135" t="s">
        <v>167</v>
      </c>
      <c r="B135">
        <v>2018</v>
      </c>
    </row>
    <row r="136" spans="1:2" x14ac:dyDescent="0.25">
      <c r="A136" t="s">
        <v>2611</v>
      </c>
      <c r="B136">
        <v>2022</v>
      </c>
    </row>
    <row r="137" spans="1:2" x14ac:dyDescent="0.25">
      <c r="A137" s="3" t="s">
        <v>168</v>
      </c>
      <c r="B137">
        <v>2013</v>
      </c>
    </row>
    <row r="138" spans="1:2" x14ac:dyDescent="0.25">
      <c r="A138" s="3" t="s">
        <v>169</v>
      </c>
      <c r="B138">
        <v>2013</v>
      </c>
    </row>
    <row r="139" spans="1:2" x14ac:dyDescent="0.25">
      <c r="A139" t="s">
        <v>3055</v>
      </c>
      <c r="B139">
        <v>2024</v>
      </c>
    </row>
    <row r="140" spans="1:2" x14ac:dyDescent="0.25">
      <c r="A140" t="s">
        <v>170</v>
      </c>
      <c r="B140">
        <v>2019</v>
      </c>
    </row>
    <row r="141" spans="1:2" x14ac:dyDescent="0.25">
      <c r="A141" t="s">
        <v>2253</v>
      </c>
      <c r="B141">
        <v>2020</v>
      </c>
    </row>
    <row r="142" spans="1:2" x14ac:dyDescent="0.25">
      <c r="A142" t="s">
        <v>171</v>
      </c>
      <c r="B142">
        <v>2017</v>
      </c>
    </row>
    <row r="143" spans="1:2" x14ac:dyDescent="0.25">
      <c r="A143" s="3" t="s">
        <v>172</v>
      </c>
      <c r="B143">
        <v>2013</v>
      </c>
    </row>
    <row r="144" spans="1:2" x14ac:dyDescent="0.25">
      <c r="A144" t="s">
        <v>173</v>
      </c>
      <c r="B144">
        <v>2013</v>
      </c>
    </row>
    <row r="145" spans="1:2" x14ac:dyDescent="0.25">
      <c r="A145" t="s">
        <v>174</v>
      </c>
      <c r="B145">
        <v>2019</v>
      </c>
    </row>
    <row r="146" spans="1:2" x14ac:dyDescent="0.25">
      <c r="A146" t="s">
        <v>2972</v>
      </c>
      <c r="B146">
        <v>2024</v>
      </c>
    </row>
    <row r="147" spans="1:2" x14ac:dyDescent="0.25">
      <c r="A147" t="s">
        <v>175</v>
      </c>
      <c r="B147">
        <v>2018</v>
      </c>
    </row>
    <row r="148" spans="1:2" x14ac:dyDescent="0.25">
      <c r="A148" t="s">
        <v>2431</v>
      </c>
      <c r="B148">
        <v>2021</v>
      </c>
    </row>
    <row r="149" spans="1:2" x14ac:dyDescent="0.25">
      <c r="A149" s="3" t="s">
        <v>176</v>
      </c>
      <c r="B149">
        <v>2013</v>
      </c>
    </row>
    <row r="150" spans="1:2" x14ac:dyDescent="0.25">
      <c r="A150" t="s">
        <v>177</v>
      </c>
      <c r="B150">
        <v>2014</v>
      </c>
    </row>
    <row r="151" spans="1:2" x14ac:dyDescent="0.25">
      <c r="A151" s="3" t="s">
        <v>178</v>
      </c>
      <c r="B151">
        <v>2013</v>
      </c>
    </row>
    <row r="152" spans="1:2" x14ac:dyDescent="0.25">
      <c r="A152" t="s">
        <v>179</v>
      </c>
      <c r="B152">
        <v>2015</v>
      </c>
    </row>
    <row r="153" spans="1:2" x14ac:dyDescent="0.25">
      <c r="A153" t="s">
        <v>180</v>
      </c>
      <c r="B153">
        <v>2018</v>
      </c>
    </row>
    <row r="154" spans="1:2" x14ac:dyDescent="0.25">
      <c r="A154" t="s">
        <v>2808</v>
      </c>
      <c r="B154">
        <v>2023</v>
      </c>
    </row>
    <row r="155" spans="1:2" x14ac:dyDescent="0.25">
      <c r="A155" t="s">
        <v>2326</v>
      </c>
      <c r="B155">
        <v>2019</v>
      </c>
    </row>
    <row r="156" spans="1:2" x14ac:dyDescent="0.25">
      <c r="A156" s="3" t="s">
        <v>181</v>
      </c>
      <c r="B156">
        <v>2016</v>
      </c>
    </row>
    <row r="157" spans="1:2" x14ac:dyDescent="0.25">
      <c r="A157" t="s">
        <v>2859</v>
      </c>
      <c r="B157">
        <v>2023</v>
      </c>
    </row>
    <row r="158" spans="1:2" x14ac:dyDescent="0.25">
      <c r="A158" t="s">
        <v>182</v>
      </c>
      <c r="B158">
        <v>2018</v>
      </c>
    </row>
    <row r="159" spans="1:2" x14ac:dyDescent="0.25">
      <c r="A159" t="s">
        <v>2361</v>
      </c>
      <c r="B159">
        <v>2021</v>
      </c>
    </row>
    <row r="160" spans="1:2" x14ac:dyDescent="0.25">
      <c r="A160" t="s">
        <v>3052</v>
      </c>
      <c r="B160">
        <v>2024</v>
      </c>
    </row>
    <row r="161" spans="1:2" x14ac:dyDescent="0.25">
      <c r="A161" s="3" t="s">
        <v>183</v>
      </c>
      <c r="B161">
        <v>2013</v>
      </c>
    </row>
    <row r="162" spans="1:2" x14ac:dyDescent="0.25">
      <c r="A162" t="s">
        <v>2402</v>
      </c>
      <c r="B162">
        <v>2021</v>
      </c>
    </row>
    <row r="163" spans="1:2" x14ac:dyDescent="0.25">
      <c r="A163" t="s">
        <v>2297</v>
      </c>
      <c r="B163">
        <v>2020</v>
      </c>
    </row>
    <row r="164" spans="1:2" x14ac:dyDescent="0.25">
      <c r="A164" t="s">
        <v>184</v>
      </c>
      <c r="B164">
        <v>2015</v>
      </c>
    </row>
    <row r="165" spans="1:2" x14ac:dyDescent="0.25">
      <c r="A165" t="s">
        <v>185</v>
      </c>
      <c r="B165">
        <v>2017</v>
      </c>
    </row>
    <row r="166" spans="1:2" x14ac:dyDescent="0.25">
      <c r="A166" s="3" t="s">
        <v>186</v>
      </c>
      <c r="B166">
        <v>2013</v>
      </c>
    </row>
    <row r="167" spans="1:2" x14ac:dyDescent="0.25">
      <c r="A167" s="3" t="s">
        <v>187</v>
      </c>
      <c r="B167">
        <v>2014</v>
      </c>
    </row>
    <row r="168" spans="1:2" x14ac:dyDescent="0.25">
      <c r="A168" t="s">
        <v>2008</v>
      </c>
      <c r="B168">
        <v>2013</v>
      </c>
    </row>
    <row r="169" spans="1:2" x14ac:dyDescent="0.25">
      <c r="A169" s="3" t="s">
        <v>188</v>
      </c>
      <c r="B169">
        <v>2013</v>
      </c>
    </row>
    <row r="170" spans="1:2" x14ac:dyDescent="0.25">
      <c r="A170" s="3" t="s">
        <v>189</v>
      </c>
      <c r="B170">
        <v>2013</v>
      </c>
    </row>
    <row r="171" spans="1:2" x14ac:dyDescent="0.25">
      <c r="A171" t="s">
        <v>190</v>
      </c>
      <c r="B171">
        <v>2014</v>
      </c>
    </row>
    <row r="172" spans="1:2" x14ac:dyDescent="0.25">
      <c r="A172" t="s">
        <v>1982</v>
      </c>
      <c r="B172">
        <v>2019</v>
      </c>
    </row>
    <row r="173" spans="1:2" x14ac:dyDescent="0.25">
      <c r="A173" t="s">
        <v>191</v>
      </c>
      <c r="B173">
        <v>2019</v>
      </c>
    </row>
    <row r="174" spans="1:2" x14ac:dyDescent="0.25">
      <c r="A174" s="3" t="s">
        <v>192</v>
      </c>
      <c r="B174">
        <v>2013</v>
      </c>
    </row>
    <row r="175" spans="1:2" x14ac:dyDescent="0.25">
      <c r="A175" t="s">
        <v>2387</v>
      </c>
      <c r="B175">
        <v>2021</v>
      </c>
    </row>
    <row r="176" spans="1:2" x14ac:dyDescent="0.25">
      <c r="A176" t="s">
        <v>2306</v>
      </c>
      <c r="B176">
        <v>2020</v>
      </c>
    </row>
    <row r="177" spans="1:2" x14ac:dyDescent="0.25">
      <c r="A177" t="s">
        <v>2340</v>
      </c>
      <c r="B177">
        <v>2021</v>
      </c>
    </row>
    <row r="178" spans="1:2" x14ac:dyDescent="0.25">
      <c r="A178" t="s">
        <v>193</v>
      </c>
      <c r="B178">
        <v>2015</v>
      </c>
    </row>
    <row r="179" spans="1:2" x14ac:dyDescent="0.25">
      <c r="A179" t="s">
        <v>194</v>
      </c>
      <c r="B179">
        <v>2018</v>
      </c>
    </row>
    <row r="180" spans="1:2" x14ac:dyDescent="0.25">
      <c r="A180" t="s">
        <v>2879</v>
      </c>
      <c r="B180">
        <v>2023</v>
      </c>
    </row>
    <row r="181" spans="1:2" x14ac:dyDescent="0.25">
      <c r="A181" t="s">
        <v>2468</v>
      </c>
      <c r="B181">
        <v>2020</v>
      </c>
    </row>
    <row r="182" spans="1:2" x14ac:dyDescent="0.25">
      <c r="A182" t="s">
        <v>3075</v>
      </c>
      <c r="B182">
        <v>2020</v>
      </c>
    </row>
    <row r="183" spans="1:2" x14ac:dyDescent="0.25">
      <c r="A183" t="s">
        <v>195</v>
      </c>
      <c r="B183">
        <v>2014</v>
      </c>
    </row>
    <row r="184" spans="1:2" x14ac:dyDescent="0.25">
      <c r="A184" s="3" t="s">
        <v>196</v>
      </c>
      <c r="B184">
        <v>2013</v>
      </c>
    </row>
    <row r="185" spans="1:2" x14ac:dyDescent="0.25">
      <c r="A185" s="3" t="s">
        <v>197</v>
      </c>
      <c r="B185">
        <v>2015</v>
      </c>
    </row>
    <row r="186" spans="1:2" x14ac:dyDescent="0.25">
      <c r="A186" s="3" t="s">
        <v>198</v>
      </c>
      <c r="B186">
        <v>2017</v>
      </c>
    </row>
    <row r="187" spans="1:2" x14ac:dyDescent="0.25">
      <c r="A187" s="3" t="s">
        <v>199</v>
      </c>
      <c r="B187">
        <v>2014</v>
      </c>
    </row>
    <row r="188" spans="1:2" x14ac:dyDescent="0.25">
      <c r="A188" s="3" t="s">
        <v>200</v>
      </c>
      <c r="B188">
        <v>2017</v>
      </c>
    </row>
    <row r="189" spans="1:2" x14ac:dyDescent="0.25">
      <c r="A189" t="s">
        <v>2125</v>
      </c>
      <c r="B189">
        <v>2020</v>
      </c>
    </row>
    <row r="190" spans="1:2" x14ac:dyDescent="0.25">
      <c r="A190" s="3" t="s">
        <v>201</v>
      </c>
      <c r="B190">
        <v>2015</v>
      </c>
    </row>
    <row r="191" spans="1:2" x14ac:dyDescent="0.25">
      <c r="A191" t="s">
        <v>2566</v>
      </c>
      <c r="B191">
        <v>2022</v>
      </c>
    </row>
    <row r="192" spans="1:2" x14ac:dyDescent="0.25">
      <c r="A192" s="3" t="s">
        <v>202</v>
      </c>
      <c r="B192">
        <v>2013</v>
      </c>
    </row>
    <row r="193" spans="1:2" x14ac:dyDescent="0.25">
      <c r="A193" s="3" t="s">
        <v>203</v>
      </c>
      <c r="B193">
        <v>2013</v>
      </c>
    </row>
    <row r="194" spans="1:2" x14ac:dyDescent="0.25">
      <c r="A194" s="3" t="s">
        <v>204</v>
      </c>
      <c r="B194">
        <v>2013</v>
      </c>
    </row>
    <row r="195" spans="1:2" x14ac:dyDescent="0.25">
      <c r="A195" t="s">
        <v>2864</v>
      </c>
      <c r="B195">
        <v>2023</v>
      </c>
    </row>
    <row r="196" spans="1:2" x14ac:dyDescent="0.25">
      <c r="A196" t="s">
        <v>205</v>
      </c>
      <c r="B196">
        <v>2016</v>
      </c>
    </row>
    <row r="197" spans="1:2" x14ac:dyDescent="0.25">
      <c r="A197" t="s">
        <v>2643</v>
      </c>
      <c r="B197">
        <v>2022</v>
      </c>
    </row>
    <row r="198" spans="1:2" x14ac:dyDescent="0.25">
      <c r="A198" s="3" t="s">
        <v>206</v>
      </c>
      <c r="B198">
        <v>2013</v>
      </c>
    </row>
    <row r="199" spans="1:2" x14ac:dyDescent="0.25">
      <c r="A199" t="s">
        <v>2061</v>
      </c>
      <c r="B199">
        <v>2020</v>
      </c>
    </row>
    <row r="200" spans="1:2" x14ac:dyDescent="0.25">
      <c r="A200" s="3" t="s">
        <v>207</v>
      </c>
      <c r="B200">
        <v>2014</v>
      </c>
    </row>
    <row r="201" spans="1:2" x14ac:dyDescent="0.25">
      <c r="A201" s="3" t="s">
        <v>208</v>
      </c>
      <c r="B201">
        <v>2013</v>
      </c>
    </row>
    <row r="202" spans="1:2" x14ac:dyDescent="0.25">
      <c r="A202" s="3" t="s">
        <v>209</v>
      </c>
      <c r="B202">
        <v>2013</v>
      </c>
    </row>
    <row r="203" spans="1:2" x14ac:dyDescent="0.25">
      <c r="A203" s="3" t="s">
        <v>210</v>
      </c>
      <c r="B203">
        <v>2013</v>
      </c>
    </row>
    <row r="204" spans="1:2" x14ac:dyDescent="0.25">
      <c r="A204" s="3" t="s">
        <v>211</v>
      </c>
      <c r="B204">
        <v>2015</v>
      </c>
    </row>
    <row r="205" spans="1:2" x14ac:dyDescent="0.25">
      <c r="A205" t="s">
        <v>2861</v>
      </c>
      <c r="B205">
        <v>2023</v>
      </c>
    </row>
    <row r="206" spans="1:2" x14ac:dyDescent="0.25">
      <c r="A206" t="s">
        <v>2952</v>
      </c>
      <c r="B206">
        <v>2024</v>
      </c>
    </row>
    <row r="207" spans="1:2" x14ac:dyDescent="0.25">
      <c r="A207" t="s">
        <v>212</v>
      </c>
      <c r="B207">
        <v>2018</v>
      </c>
    </row>
    <row r="208" spans="1:2" x14ac:dyDescent="0.25">
      <c r="A208" t="s">
        <v>213</v>
      </c>
      <c r="B208">
        <v>2018</v>
      </c>
    </row>
    <row r="209" spans="1:2" x14ac:dyDescent="0.25">
      <c r="A209" t="s">
        <v>2821</v>
      </c>
      <c r="B209">
        <v>2023</v>
      </c>
    </row>
    <row r="210" spans="1:2" x14ac:dyDescent="0.25">
      <c r="A210" t="s">
        <v>214</v>
      </c>
      <c r="B210">
        <v>2014</v>
      </c>
    </row>
    <row r="211" spans="1:2" x14ac:dyDescent="0.25">
      <c r="A211" t="s">
        <v>215</v>
      </c>
      <c r="B211">
        <v>2014</v>
      </c>
    </row>
    <row r="212" spans="1:2" x14ac:dyDescent="0.25">
      <c r="A212" s="3" t="s">
        <v>216</v>
      </c>
      <c r="B212">
        <v>2013</v>
      </c>
    </row>
    <row r="213" spans="1:2" x14ac:dyDescent="0.25">
      <c r="A213" t="s">
        <v>2635</v>
      </c>
      <c r="B213">
        <v>2022</v>
      </c>
    </row>
    <row r="214" spans="1:2" x14ac:dyDescent="0.25">
      <c r="A214" t="s">
        <v>217</v>
      </c>
      <c r="B214">
        <v>2018</v>
      </c>
    </row>
    <row r="215" spans="1:2" x14ac:dyDescent="0.25">
      <c r="A215" s="3" t="s">
        <v>218</v>
      </c>
      <c r="B215">
        <v>2013</v>
      </c>
    </row>
    <row r="216" spans="1:2" x14ac:dyDescent="0.25">
      <c r="A216" t="s">
        <v>219</v>
      </c>
      <c r="B216">
        <v>2015</v>
      </c>
    </row>
    <row r="217" spans="1:2" x14ac:dyDescent="0.25">
      <c r="A217" t="s">
        <v>3046</v>
      </c>
      <c r="B217">
        <v>2024</v>
      </c>
    </row>
    <row r="218" spans="1:2" x14ac:dyDescent="0.25">
      <c r="A218" s="3" t="s">
        <v>220</v>
      </c>
      <c r="B218">
        <v>2013</v>
      </c>
    </row>
    <row r="219" spans="1:2" x14ac:dyDescent="0.25">
      <c r="A219" s="3" t="s">
        <v>221</v>
      </c>
      <c r="B219">
        <v>2013</v>
      </c>
    </row>
    <row r="220" spans="1:2" x14ac:dyDescent="0.25">
      <c r="A220" t="s">
        <v>222</v>
      </c>
      <c r="B220">
        <v>2015</v>
      </c>
    </row>
    <row r="221" spans="1:2" x14ac:dyDescent="0.25">
      <c r="A221" s="3" t="s">
        <v>223</v>
      </c>
      <c r="B221">
        <v>2014</v>
      </c>
    </row>
    <row r="222" spans="1:2" x14ac:dyDescent="0.25">
      <c r="A222" t="s">
        <v>224</v>
      </c>
      <c r="B222">
        <v>2017</v>
      </c>
    </row>
    <row r="223" spans="1:2" x14ac:dyDescent="0.25">
      <c r="A223" t="s">
        <v>2770</v>
      </c>
      <c r="B223">
        <v>2023</v>
      </c>
    </row>
    <row r="224" spans="1:2" x14ac:dyDescent="0.25">
      <c r="A224" s="3" t="s">
        <v>225</v>
      </c>
      <c r="B224">
        <v>2016</v>
      </c>
    </row>
    <row r="225" spans="1:2" x14ac:dyDescent="0.25">
      <c r="A225" t="s">
        <v>2995</v>
      </c>
      <c r="B225">
        <v>2024</v>
      </c>
    </row>
    <row r="226" spans="1:2" x14ac:dyDescent="0.25">
      <c r="A226" t="s">
        <v>226</v>
      </c>
      <c r="B226">
        <v>2014</v>
      </c>
    </row>
    <row r="227" spans="1:2" x14ac:dyDescent="0.25">
      <c r="A227" t="s">
        <v>2079</v>
      </c>
      <c r="B227">
        <v>2020</v>
      </c>
    </row>
    <row r="228" spans="1:2" x14ac:dyDescent="0.25">
      <c r="A228" t="s">
        <v>2101</v>
      </c>
      <c r="B228">
        <v>2020</v>
      </c>
    </row>
    <row r="229" spans="1:2" x14ac:dyDescent="0.25">
      <c r="A229" t="s">
        <v>2831</v>
      </c>
      <c r="B229">
        <v>2023</v>
      </c>
    </row>
    <row r="230" spans="1:2" x14ac:dyDescent="0.25">
      <c r="A230" t="s">
        <v>227</v>
      </c>
      <c r="B230">
        <v>2015</v>
      </c>
    </row>
    <row r="231" spans="1:2" x14ac:dyDescent="0.25">
      <c r="A231" t="s">
        <v>228</v>
      </c>
      <c r="B231">
        <v>2019</v>
      </c>
    </row>
    <row r="232" spans="1:2" x14ac:dyDescent="0.25">
      <c r="A232" s="3" t="s">
        <v>229</v>
      </c>
      <c r="B232">
        <v>2013</v>
      </c>
    </row>
    <row r="233" spans="1:2" x14ac:dyDescent="0.25">
      <c r="A233" t="s">
        <v>2893</v>
      </c>
      <c r="B233">
        <v>2022</v>
      </c>
    </row>
    <row r="234" spans="1:2" x14ac:dyDescent="0.25">
      <c r="A234" t="s">
        <v>2903</v>
      </c>
      <c r="B234">
        <v>2022</v>
      </c>
    </row>
    <row r="235" spans="1:2" x14ac:dyDescent="0.25">
      <c r="A235" t="s">
        <v>2283</v>
      </c>
      <c r="B235">
        <v>2020</v>
      </c>
    </row>
    <row r="236" spans="1:2" x14ac:dyDescent="0.25">
      <c r="A236" t="s">
        <v>230</v>
      </c>
      <c r="B236">
        <v>2019</v>
      </c>
    </row>
    <row r="237" spans="1:2" x14ac:dyDescent="0.25">
      <c r="A237" s="3" t="s">
        <v>231</v>
      </c>
      <c r="B237">
        <v>2013</v>
      </c>
    </row>
    <row r="238" spans="1:2" x14ac:dyDescent="0.25">
      <c r="A238" s="3" t="s">
        <v>232</v>
      </c>
      <c r="B238">
        <v>2014</v>
      </c>
    </row>
    <row r="239" spans="1:2" x14ac:dyDescent="0.25">
      <c r="A239" t="s">
        <v>233</v>
      </c>
      <c r="B239">
        <v>2018</v>
      </c>
    </row>
    <row r="240" spans="1:2" x14ac:dyDescent="0.25">
      <c r="A240" t="s">
        <v>2916</v>
      </c>
      <c r="B240">
        <v>2023</v>
      </c>
    </row>
    <row r="241" spans="1:2" x14ac:dyDescent="0.25">
      <c r="A241" s="3" t="s">
        <v>234</v>
      </c>
      <c r="B241">
        <v>2016</v>
      </c>
    </row>
    <row r="242" spans="1:2" x14ac:dyDescent="0.25">
      <c r="A242" t="s">
        <v>235</v>
      </c>
      <c r="B242">
        <v>2016</v>
      </c>
    </row>
    <row r="243" spans="1:2" x14ac:dyDescent="0.25">
      <c r="A243" s="3" t="s">
        <v>236</v>
      </c>
      <c r="B243">
        <v>2013</v>
      </c>
    </row>
    <row r="244" spans="1:2" x14ac:dyDescent="0.25">
      <c r="A244" s="3" t="s">
        <v>237</v>
      </c>
      <c r="B244">
        <v>2013</v>
      </c>
    </row>
    <row r="245" spans="1:2" x14ac:dyDescent="0.25">
      <c r="A245" s="3" t="s">
        <v>238</v>
      </c>
      <c r="B245">
        <v>2013</v>
      </c>
    </row>
    <row r="246" spans="1:2" x14ac:dyDescent="0.25">
      <c r="A246" t="s">
        <v>2360</v>
      </c>
      <c r="B246">
        <v>2021</v>
      </c>
    </row>
    <row r="247" spans="1:2" x14ac:dyDescent="0.25">
      <c r="A247" t="s">
        <v>2588</v>
      </c>
      <c r="B247">
        <v>2022</v>
      </c>
    </row>
    <row r="248" spans="1:2" x14ac:dyDescent="0.25">
      <c r="A248" t="s">
        <v>239</v>
      </c>
      <c r="B248">
        <v>2018</v>
      </c>
    </row>
    <row r="249" spans="1:2" x14ac:dyDescent="0.25">
      <c r="A249" t="s">
        <v>3047</v>
      </c>
      <c r="B249">
        <v>2024</v>
      </c>
    </row>
    <row r="250" spans="1:2" x14ac:dyDescent="0.25">
      <c r="A250" t="s">
        <v>240</v>
      </c>
      <c r="B250">
        <v>2016</v>
      </c>
    </row>
    <row r="251" spans="1:2" x14ac:dyDescent="0.25">
      <c r="A251" t="s">
        <v>2254</v>
      </c>
      <c r="B251">
        <v>2018</v>
      </c>
    </row>
    <row r="252" spans="1:2" x14ac:dyDescent="0.25">
      <c r="A252" t="s">
        <v>2654</v>
      </c>
      <c r="B252">
        <v>2022</v>
      </c>
    </row>
    <row r="253" spans="1:2" x14ac:dyDescent="0.25">
      <c r="A253" t="s">
        <v>241</v>
      </c>
      <c r="B253">
        <v>2014</v>
      </c>
    </row>
    <row r="254" spans="1:2" x14ac:dyDescent="0.25">
      <c r="A254" s="3" t="s">
        <v>242</v>
      </c>
      <c r="B254">
        <v>2014</v>
      </c>
    </row>
    <row r="255" spans="1:2" x14ac:dyDescent="0.25">
      <c r="A255" t="s">
        <v>243</v>
      </c>
      <c r="B255">
        <v>2016</v>
      </c>
    </row>
    <row r="256" spans="1:2" x14ac:dyDescent="0.25">
      <c r="A256" t="s">
        <v>244</v>
      </c>
      <c r="B256">
        <v>2019</v>
      </c>
    </row>
    <row r="257" spans="1:2" x14ac:dyDescent="0.25">
      <c r="A257" s="3" t="s">
        <v>245</v>
      </c>
      <c r="B257">
        <v>2013</v>
      </c>
    </row>
    <row r="258" spans="1:2" x14ac:dyDescent="0.25">
      <c r="A258" t="s">
        <v>246</v>
      </c>
      <c r="B258">
        <v>2014</v>
      </c>
    </row>
    <row r="259" spans="1:2" x14ac:dyDescent="0.25">
      <c r="A259" s="3" t="s">
        <v>247</v>
      </c>
      <c r="B259">
        <v>2014</v>
      </c>
    </row>
    <row r="260" spans="1:2" x14ac:dyDescent="0.25">
      <c r="A260" s="3" t="s">
        <v>248</v>
      </c>
      <c r="B260">
        <v>2017</v>
      </c>
    </row>
    <row r="261" spans="1:2" x14ac:dyDescent="0.25">
      <c r="A261" t="s">
        <v>2802</v>
      </c>
      <c r="B261">
        <v>2023</v>
      </c>
    </row>
    <row r="262" spans="1:2" x14ac:dyDescent="0.25">
      <c r="A262" s="3" t="s">
        <v>249</v>
      </c>
      <c r="B262">
        <v>2013</v>
      </c>
    </row>
    <row r="263" spans="1:2" x14ac:dyDescent="0.25">
      <c r="A263" t="s">
        <v>2066</v>
      </c>
      <c r="B263">
        <v>2020</v>
      </c>
    </row>
    <row r="264" spans="1:2" x14ac:dyDescent="0.25">
      <c r="A264" t="s">
        <v>2461</v>
      </c>
      <c r="B264">
        <v>2020</v>
      </c>
    </row>
    <row r="265" spans="1:2" x14ac:dyDescent="0.25">
      <c r="A265" s="3" t="s">
        <v>250</v>
      </c>
      <c r="B265">
        <v>2013</v>
      </c>
    </row>
    <row r="266" spans="1:2" x14ac:dyDescent="0.25">
      <c r="A266" t="s">
        <v>2943</v>
      </c>
      <c r="B266">
        <v>2024</v>
      </c>
    </row>
    <row r="267" spans="1:2" x14ac:dyDescent="0.25">
      <c r="A267" s="3" t="s">
        <v>251</v>
      </c>
      <c r="B267">
        <v>2016</v>
      </c>
    </row>
    <row r="268" spans="1:2" x14ac:dyDescent="0.25">
      <c r="A268" s="3" t="s">
        <v>252</v>
      </c>
      <c r="B268">
        <v>2013</v>
      </c>
    </row>
    <row r="269" spans="1:2" x14ac:dyDescent="0.25">
      <c r="A269" t="s">
        <v>2524</v>
      </c>
      <c r="B269">
        <v>2017</v>
      </c>
    </row>
    <row r="270" spans="1:2" x14ac:dyDescent="0.25">
      <c r="A270" t="s">
        <v>253</v>
      </c>
      <c r="B270">
        <v>2017</v>
      </c>
    </row>
    <row r="271" spans="1:2" x14ac:dyDescent="0.25">
      <c r="A271" t="s">
        <v>254</v>
      </c>
      <c r="B271">
        <v>2019</v>
      </c>
    </row>
    <row r="272" spans="1:2" x14ac:dyDescent="0.25">
      <c r="A272" t="s">
        <v>255</v>
      </c>
      <c r="B272">
        <v>2016</v>
      </c>
    </row>
    <row r="273" spans="1:2" x14ac:dyDescent="0.25">
      <c r="A273" s="3" t="s">
        <v>256</v>
      </c>
      <c r="B273">
        <v>2013</v>
      </c>
    </row>
    <row r="274" spans="1:2" x14ac:dyDescent="0.25">
      <c r="A274" t="s">
        <v>257</v>
      </c>
      <c r="B274">
        <v>2019</v>
      </c>
    </row>
    <row r="275" spans="1:2" x14ac:dyDescent="0.25">
      <c r="A275" t="s">
        <v>258</v>
      </c>
      <c r="B275">
        <v>2015</v>
      </c>
    </row>
    <row r="276" spans="1:2" x14ac:dyDescent="0.25">
      <c r="A276" s="3" t="s">
        <v>259</v>
      </c>
      <c r="B276">
        <v>2016</v>
      </c>
    </row>
    <row r="277" spans="1:2" x14ac:dyDescent="0.25">
      <c r="A277" s="3" t="s">
        <v>260</v>
      </c>
      <c r="B277">
        <v>2013</v>
      </c>
    </row>
    <row r="278" spans="1:2" x14ac:dyDescent="0.25">
      <c r="A278" s="3" t="s">
        <v>261</v>
      </c>
      <c r="B278">
        <v>2013</v>
      </c>
    </row>
    <row r="279" spans="1:2" x14ac:dyDescent="0.25">
      <c r="A279" t="s">
        <v>2141</v>
      </c>
      <c r="B279">
        <v>2020</v>
      </c>
    </row>
    <row r="280" spans="1:2" x14ac:dyDescent="0.25">
      <c r="A280" s="3" t="s">
        <v>262</v>
      </c>
      <c r="B280">
        <v>2013</v>
      </c>
    </row>
    <row r="281" spans="1:2" x14ac:dyDescent="0.25">
      <c r="A281" s="3" t="s">
        <v>263</v>
      </c>
      <c r="B281">
        <v>2013</v>
      </c>
    </row>
    <row r="282" spans="1:2" x14ac:dyDescent="0.25">
      <c r="A282" s="3" t="s">
        <v>264</v>
      </c>
      <c r="B282">
        <v>2013</v>
      </c>
    </row>
    <row r="283" spans="1:2" x14ac:dyDescent="0.25">
      <c r="A283" s="3" t="s">
        <v>265</v>
      </c>
      <c r="B283">
        <v>2013</v>
      </c>
    </row>
    <row r="284" spans="1:2" x14ac:dyDescent="0.25">
      <c r="A284" t="s">
        <v>2880</v>
      </c>
      <c r="B284">
        <v>2023</v>
      </c>
    </row>
    <row r="285" spans="1:2" x14ac:dyDescent="0.25">
      <c r="A285" s="3" t="s">
        <v>266</v>
      </c>
      <c r="B285">
        <v>2013</v>
      </c>
    </row>
    <row r="286" spans="1:2" x14ac:dyDescent="0.25">
      <c r="A286" s="3" t="s">
        <v>267</v>
      </c>
      <c r="B286">
        <v>2017</v>
      </c>
    </row>
    <row r="287" spans="1:2" x14ac:dyDescent="0.25">
      <c r="A287" t="s">
        <v>3002</v>
      </c>
      <c r="B287">
        <v>2024</v>
      </c>
    </row>
    <row r="288" spans="1:2" x14ac:dyDescent="0.25">
      <c r="A288" t="s">
        <v>268</v>
      </c>
      <c r="B288">
        <v>2014</v>
      </c>
    </row>
    <row r="289" spans="1:2" x14ac:dyDescent="0.25">
      <c r="A289" t="s">
        <v>269</v>
      </c>
      <c r="B289">
        <v>2016</v>
      </c>
    </row>
    <row r="290" spans="1:2" x14ac:dyDescent="0.25">
      <c r="A290" t="s">
        <v>270</v>
      </c>
      <c r="B290">
        <v>2015</v>
      </c>
    </row>
    <row r="291" spans="1:2" x14ac:dyDescent="0.25">
      <c r="A291" s="3" t="s">
        <v>271</v>
      </c>
      <c r="B291">
        <v>2015</v>
      </c>
    </row>
    <row r="292" spans="1:2" x14ac:dyDescent="0.25">
      <c r="A292" s="3" t="s">
        <v>272</v>
      </c>
      <c r="B292">
        <v>2014</v>
      </c>
    </row>
    <row r="293" spans="1:2" x14ac:dyDescent="0.25">
      <c r="A293" s="3" t="s">
        <v>273</v>
      </c>
      <c r="B293">
        <v>2013</v>
      </c>
    </row>
    <row r="294" spans="1:2" x14ac:dyDescent="0.25">
      <c r="A294" t="s">
        <v>274</v>
      </c>
      <c r="B294">
        <v>2017</v>
      </c>
    </row>
    <row r="295" spans="1:2" x14ac:dyDescent="0.25">
      <c r="A295" t="s">
        <v>2862</v>
      </c>
      <c r="B295">
        <v>2023</v>
      </c>
    </row>
    <row r="296" spans="1:2" x14ac:dyDescent="0.25">
      <c r="A296" t="s">
        <v>2780</v>
      </c>
      <c r="B296">
        <v>2023</v>
      </c>
    </row>
    <row r="297" spans="1:2" x14ac:dyDescent="0.25">
      <c r="A297" s="3" t="s">
        <v>275</v>
      </c>
      <c r="B297">
        <v>2014</v>
      </c>
    </row>
    <row r="298" spans="1:2" x14ac:dyDescent="0.25">
      <c r="A298" t="s">
        <v>276</v>
      </c>
      <c r="B298">
        <v>2015</v>
      </c>
    </row>
    <row r="299" spans="1:2" x14ac:dyDescent="0.25">
      <c r="A299" t="s">
        <v>2603</v>
      </c>
      <c r="B299">
        <v>2022</v>
      </c>
    </row>
    <row r="300" spans="1:2" x14ac:dyDescent="0.25">
      <c r="A300" s="3" t="s">
        <v>277</v>
      </c>
      <c r="B300">
        <v>2016</v>
      </c>
    </row>
    <row r="301" spans="1:2" x14ac:dyDescent="0.25">
      <c r="A301" s="3" t="s">
        <v>278</v>
      </c>
      <c r="B301">
        <v>2013</v>
      </c>
    </row>
    <row r="302" spans="1:2" x14ac:dyDescent="0.25">
      <c r="A302" s="3" t="s">
        <v>279</v>
      </c>
      <c r="B302">
        <v>2013</v>
      </c>
    </row>
    <row r="303" spans="1:2" x14ac:dyDescent="0.25">
      <c r="A303" s="3" t="s">
        <v>280</v>
      </c>
      <c r="B303">
        <v>2013</v>
      </c>
    </row>
    <row r="304" spans="1:2" x14ac:dyDescent="0.25">
      <c r="A304" t="s">
        <v>281</v>
      </c>
      <c r="B304">
        <v>2014</v>
      </c>
    </row>
    <row r="305" spans="1:2" x14ac:dyDescent="0.25">
      <c r="A305" t="s">
        <v>282</v>
      </c>
      <c r="B305">
        <v>2015</v>
      </c>
    </row>
    <row r="306" spans="1:2" x14ac:dyDescent="0.25">
      <c r="A306" t="s">
        <v>3077</v>
      </c>
      <c r="B306">
        <v>2023</v>
      </c>
    </row>
    <row r="307" spans="1:2" x14ac:dyDescent="0.25">
      <c r="A307" t="s">
        <v>2946</v>
      </c>
      <c r="B307">
        <v>2024</v>
      </c>
    </row>
    <row r="308" spans="1:2" x14ac:dyDescent="0.25">
      <c r="A308" t="s">
        <v>2075</v>
      </c>
      <c r="B308">
        <v>2020</v>
      </c>
    </row>
    <row r="309" spans="1:2" x14ac:dyDescent="0.25">
      <c r="A309" t="s">
        <v>3070</v>
      </c>
      <c r="B309">
        <v>2023</v>
      </c>
    </row>
    <row r="310" spans="1:2" x14ac:dyDescent="0.25">
      <c r="A310" t="s">
        <v>2636</v>
      </c>
      <c r="B310">
        <v>2022</v>
      </c>
    </row>
    <row r="311" spans="1:2" x14ac:dyDescent="0.25">
      <c r="A311" t="s">
        <v>283</v>
      </c>
      <c r="B311">
        <v>2014</v>
      </c>
    </row>
    <row r="312" spans="1:2" x14ac:dyDescent="0.25">
      <c r="A312" t="s">
        <v>284</v>
      </c>
      <c r="B312">
        <v>2016</v>
      </c>
    </row>
    <row r="313" spans="1:2" x14ac:dyDescent="0.25">
      <c r="A313" t="s">
        <v>285</v>
      </c>
      <c r="B313">
        <v>2019</v>
      </c>
    </row>
    <row r="314" spans="1:2" x14ac:dyDescent="0.25">
      <c r="A314" t="s">
        <v>1971</v>
      </c>
      <c r="B314">
        <v>2019</v>
      </c>
    </row>
    <row r="315" spans="1:2" x14ac:dyDescent="0.25">
      <c r="A315" t="s">
        <v>286</v>
      </c>
      <c r="B315">
        <v>2019</v>
      </c>
    </row>
    <row r="316" spans="1:2" x14ac:dyDescent="0.25">
      <c r="A316" t="s">
        <v>2484</v>
      </c>
      <c r="B316">
        <v>2016</v>
      </c>
    </row>
    <row r="317" spans="1:2" x14ac:dyDescent="0.25">
      <c r="A317" s="3" t="s">
        <v>287</v>
      </c>
      <c r="B317">
        <v>2013</v>
      </c>
    </row>
    <row r="318" spans="1:2" x14ac:dyDescent="0.25">
      <c r="A318" s="3" t="s">
        <v>288</v>
      </c>
      <c r="B318">
        <v>2017</v>
      </c>
    </row>
    <row r="319" spans="1:2" x14ac:dyDescent="0.25">
      <c r="A319" s="3" t="s">
        <v>289</v>
      </c>
      <c r="B319">
        <v>2013</v>
      </c>
    </row>
    <row r="320" spans="1:2" x14ac:dyDescent="0.25">
      <c r="A320" t="s">
        <v>2768</v>
      </c>
      <c r="B320">
        <v>2023</v>
      </c>
    </row>
    <row r="321" spans="1:2" x14ac:dyDescent="0.25">
      <c r="A321" t="s">
        <v>290</v>
      </c>
      <c r="B321">
        <v>2015</v>
      </c>
    </row>
    <row r="322" spans="1:2" x14ac:dyDescent="0.25">
      <c r="A322" t="s">
        <v>2073</v>
      </c>
      <c r="B322">
        <v>2020</v>
      </c>
    </row>
    <row r="323" spans="1:2" x14ac:dyDescent="0.25">
      <c r="A323" t="s">
        <v>2350</v>
      </c>
      <c r="B323">
        <v>2021</v>
      </c>
    </row>
    <row r="324" spans="1:2" x14ac:dyDescent="0.25">
      <c r="A324" t="s">
        <v>291</v>
      </c>
      <c r="B324">
        <v>2013</v>
      </c>
    </row>
    <row r="325" spans="1:2" x14ac:dyDescent="0.25">
      <c r="A325" t="s">
        <v>292</v>
      </c>
      <c r="B325">
        <v>2016</v>
      </c>
    </row>
    <row r="326" spans="1:2" x14ac:dyDescent="0.25">
      <c r="A326" s="3" t="s">
        <v>293</v>
      </c>
      <c r="B326">
        <v>2017</v>
      </c>
    </row>
    <row r="327" spans="1:2" x14ac:dyDescent="0.25">
      <c r="A327" t="s">
        <v>2882</v>
      </c>
      <c r="B327">
        <v>2023</v>
      </c>
    </row>
    <row r="328" spans="1:2" x14ac:dyDescent="0.25">
      <c r="A328" s="3" t="s">
        <v>294</v>
      </c>
      <c r="B328">
        <v>2014</v>
      </c>
    </row>
    <row r="329" spans="1:2" x14ac:dyDescent="0.25">
      <c r="A329" s="3" t="s">
        <v>295</v>
      </c>
      <c r="B329">
        <v>2013</v>
      </c>
    </row>
    <row r="330" spans="1:2" x14ac:dyDescent="0.25">
      <c r="A330" s="3" t="s">
        <v>296</v>
      </c>
      <c r="B330">
        <v>2013</v>
      </c>
    </row>
    <row r="331" spans="1:2" x14ac:dyDescent="0.25">
      <c r="A331" t="s">
        <v>297</v>
      </c>
      <c r="B331">
        <v>2015</v>
      </c>
    </row>
    <row r="332" spans="1:2" x14ac:dyDescent="0.25">
      <c r="A332" s="3" t="s">
        <v>297</v>
      </c>
      <c r="B332">
        <v>2015</v>
      </c>
    </row>
    <row r="333" spans="1:2" x14ac:dyDescent="0.25">
      <c r="A333" t="s">
        <v>298</v>
      </c>
      <c r="B333">
        <v>2015</v>
      </c>
    </row>
    <row r="334" spans="1:2" x14ac:dyDescent="0.25">
      <c r="A334" t="s">
        <v>299</v>
      </c>
      <c r="B334">
        <v>2019</v>
      </c>
    </row>
    <row r="335" spans="1:2" x14ac:dyDescent="0.25">
      <c r="A335" t="s">
        <v>2683</v>
      </c>
      <c r="B335">
        <v>2017</v>
      </c>
    </row>
    <row r="336" spans="1:2" x14ac:dyDescent="0.25">
      <c r="A336" t="s">
        <v>300</v>
      </c>
      <c r="B336">
        <v>2014</v>
      </c>
    </row>
    <row r="337" spans="1:2" x14ac:dyDescent="0.25">
      <c r="A337" s="3" t="s">
        <v>301</v>
      </c>
      <c r="B337">
        <v>2014</v>
      </c>
    </row>
    <row r="338" spans="1:2" x14ac:dyDescent="0.25">
      <c r="A338" t="s">
        <v>2433</v>
      </c>
      <c r="B338">
        <v>2021</v>
      </c>
    </row>
    <row r="339" spans="1:2" x14ac:dyDescent="0.25">
      <c r="A339" t="s">
        <v>2881</v>
      </c>
      <c r="B339">
        <v>2023</v>
      </c>
    </row>
    <row r="340" spans="1:2" x14ac:dyDescent="0.25">
      <c r="A340" s="3" t="s">
        <v>302</v>
      </c>
      <c r="B340">
        <v>2013</v>
      </c>
    </row>
    <row r="341" spans="1:2" x14ac:dyDescent="0.25">
      <c r="A341" t="s">
        <v>2919</v>
      </c>
      <c r="B341">
        <v>2021</v>
      </c>
    </row>
    <row r="342" spans="1:2" x14ac:dyDescent="0.25">
      <c r="A342" t="s">
        <v>2429</v>
      </c>
      <c r="B342">
        <v>2021</v>
      </c>
    </row>
    <row r="343" spans="1:2" x14ac:dyDescent="0.25">
      <c r="A343" t="s">
        <v>2926</v>
      </c>
      <c r="B343">
        <v>2019</v>
      </c>
    </row>
    <row r="344" spans="1:2" x14ac:dyDescent="0.25">
      <c r="A344" s="3" t="s">
        <v>303</v>
      </c>
      <c r="B344">
        <v>2013</v>
      </c>
    </row>
    <row r="345" spans="1:2" x14ac:dyDescent="0.25">
      <c r="A345" t="s">
        <v>304</v>
      </c>
      <c r="B345">
        <v>2018</v>
      </c>
    </row>
    <row r="346" spans="1:2" x14ac:dyDescent="0.25">
      <c r="A346" s="3" t="s">
        <v>305</v>
      </c>
      <c r="B346">
        <v>2013</v>
      </c>
    </row>
    <row r="347" spans="1:2" x14ac:dyDescent="0.25">
      <c r="A347" t="s">
        <v>2705</v>
      </c>
      <c r="B347">
        <v>2022</v>
      </c>
    </row>
    <row r="348" spans="1:2" x14ac:dyDescent="0.25">
      <c r="A348" s="3" t="s">
        <v>306</v>
      </c>
      <c r="B348">
        <v>2013</v>
      </c>
    </row>
    <row r="349" spans="1:2" x14ac:dyDescent="0.25">
      <c r="A349" t="s">
        <v>2103</v>
      </c>
      <c r="B349">
        <v>2020</v>
      </c>
    </row>
    <row r="350" spans="1:2" x14ac:dyDescent="0.25">
      <c r="A350" t="s">
        <v>2140</v>
      </c>
      <c r="B350">
        <v>2020</v>
      </c>
    </row>
    <row r="351" spans="1:2" x14ac:dyDescent="0.25">
      <c r="A351" s="3" t="s">
        <v>307</v>
      </c>
      <c r="B351">
        <v>2014</v>
      </c>
    </row>
    <row r="352" spans="1:2" x14ac:dyDescent="0.25">
      <c r="A352" s="3" t="s">
        <v>308</v>
      </c>
      <c r="B352">
        <v>2013</v>
      </c>
    </row>
    <row r="353" spans="1:2" x14ac:dyDescent="0.25">
      <c r="A353" t="s">
        <v>2922</v>
      </c>
      <c r="B353">
        <v>2020</v>
      </c>
    </row>
    <row r="354" spans="1:2" x14ac:dyDescent="0.25">
      <c r="A354" s="3" t="s">
        <v>309</v>
      </c>
      <c r="B354">
        <v>2014</v>
      </c>
    </row>
    <row r="355" spans="1:2" x14ac:dyDescent="0.25">
      <c r="A355" t="s">
        <v>310</v>
      </c>
      <c r="B355">
        <v>2016</v>
      </c>
    </row>
    <row r="356" spans="1:2" x14ac:dyDescent="0.25">
      <c r="A356" t="s">
        <v>1967</v>
      </c>
      <c r="B356">
        <v>2016</v>
      </c>
    </row>
    <row r="357" spans="1:2" x14ac:dyDescent="0.25">
      <c r="A357" t="s">
        <v>2991</v>
      </c>
      <c r="B357">
        <v>2024</v>
      </c>
    </row>
    <row r="358" spans="1:2" x14ac:dyDescent="0.25">
      <c r="A358" t="s">
        <v>311</v>
      </c>
      <c r="B358">
        <v>2016</v>
      </c>
    </row>
    <row r="359" spans="1:2" x14ac:dyDescent="0.25">
      <c r="A359" t="s">
        <v>3063</v>
      </c>
      <c r="B359">
        <v>2024</v>
      </c>
    </row>
    <row r="360" spans="1:2" x14ac:dyDescent="0.25">
      <c r="A360" t="s">
        <v>2298</v>
      </c>
      <c r="B360">
        <v>2013</v>
      </c>
    </row>
    <row r="361" spans="1:2" x14ac:dyDescent="0.25">
      <c r="A361" t="s">
        <v>312</v>
      </c>
      <c r="B361">
        <v>2014</v>
      </c>
    </row>
    <row r="362" spans="1:2" x14ac:dyDescent="0.25">
      <c r="A362" s="3" t="s">
        <v>313</v>
      </c>
      <c r="B362">
        <v>2013</v>
      </c>
    </row>
    <row r="363" spans="1:2" x14ac:dyDescent="0.25">
      <c r="A363" s="3" t="s">
        <v>314</v>
      </c>
      <c r="B363">
        <v>2016</v>
      </c>
    </row>
    <row r="364" spans="1:2" x14ac:dyDescent="0.25">
      <c r="A364" t="s">
        <v>2126</v>
      </c>
      <c r="B364">
        <v>2020</v>
      </c>
    </row>
    <row r="365" spans="1:2" x14ac:dyDescent="0.25">
      <c r="A365" s="3" t="s">
        <v>315</v>
      </c>
      <c r="B365">
        <v>2013</v>
      </c>
    </row>
    <row r="366" spans="1:2" x14ac:dyDescent="0.25">
      <c r="A366" t="s">
        <v>316</v>
      </c>
      <c r="B366">
        <v>2018</v>
      </c>
    </row>
    <row r="367" spans="1:2" x14ac:dyDescent="0.25">
      <c r="A367" t="s">
        <v>2549</v>
      </c>
      <c r="B367">
        <v>2022</v>
      </c>
    </row>
    <row r="368" spans="1:2" x14ac:dyDescent="0.25">
      <c r="A368" s="3" t="s">
        <v>317</v>
      </c>
      <c r="B368">
        <v>2013</v>
      </c>
    </row>
    <row r="369" spans="1:2" x14ac:dyDescent="0.25">
      <c r="A369" t="s">
        <v>318</v>
      </c>
      <c r="B369">
        <v>2016</v>
      </c>
    </row>
    <row r="370" spans="1:2" x14ac:dyDescent="0.25">
      <c r="A370" t="s">
        <v>319</v>
      </c>
      <c r="B370">
        <v>2019</v>
      </c>
    </row>
    <row r="371" spans="1:2" x14ac:dyDescent="0.25">
      <c r="A371" t="s">
        <v>320</v>
      </c>
      <c r="B371">
        <v>2019</v>
      </c>
    </row>
    <row r="372" spans="1:2" x14ac:dyDescent="0.25">
      <c r="A372" t="s">
        <v>2051</v>
      </c>
      <c r="B372">
        <v>2020</v>
      </c>
    </row>
    <row r="373" spans="1:2" x14ac:dyDescent="0.25">
      <c r="A373" t="s">
        <v>321</v>
      </c>
      <c r="B373">
        <v>2014</v>
      </c>
    </row>
    <row r="374" spans="1:2" x14ac:dyDescent="0.25">
      <c r="A374" t="s">
        <v>2975</v>
      </c>
      <c r="B374">
        <v>2024</v>
      </c>
    </row>
    <row r="375" spans="1:2" x14ac:dyDescent="0.25">
      <c r="A375" t="s">
        <v>322</v>
      </c>
      <c r="B375">
        <v>2015</v>
      </c>
    </row>
    <row r="376" spans="1:2" x14ac:dyDescent="0.25">
      <c r="A376" t="s">
        <v>323</v>
      </c>
      <c r="B376">
        <v>2014</v>
      </c>
    </row>
    <row r="377" spans="1:2" x14ac:dyDescent="0.25">
      <c r="A377" t="s">
        <v>324</v>
      </c>
      <c r="B377">
        <v>2016</v>
      </c>
    </row>
    <row r="378" spans="1:2" x14ac:dyDescent="0.25">
      <c r="A378" t="s">
        <v>325</v>
      </c>
      <c r="B378">
        <v>2019</v>
      </c>
    </row>
    <row r="379" spans="1:2" x14ac:dyDescent="0.25">
      <c r="A379" s="3" t="s">
        <v>326</v>
      </c>
      <c r="B379">
        <v>2013</v>
      </c>
    </row>
    <row r="380" spans="1:2" x14ac:dyDescent="0.25">
      <c r="A380" s="3" t="s">
        <v>327</v>
      </c>
      <c r="B380">
        <v>2017</v>
      </c>
    </row>
    <row r="381" spans="1:2" x14ac:dyDescent="0.25">
      <c r="A381" t="s">
        <v>328</v>
      </c>
      <c r="B381">
        <v>2017</v>
      </c>
    </row>
    <row r="382" spans="1:2" x14ac:dyDescent="0.25">
      <c r="A382" s="3" t="s">
        <v>329</v>
      </c>
      <c r="B382">
        <v>2013</v>
      </c>
    </row>
    <row r="383" spans="1:2" x14ac:dyDescent="0.25">
      <c r="A383" s="3" t="s">
        <v>330</v>
      </c>
      <c r="B383">
        <v>2013</v>
      </c>
    </row>
    <row r="384" spans="1:2" x14ac:dyDescent="0.25">
      <c r="A384" t="s">
        <v>331</v>
      </c>
      <c r="B384">
        <v>2019</v>
      </c>
    </row>
    <row r="385" spans="1:2" x14ac:dyDescent="0.25">
      <c r="A385" t="s">
        <v>332</v>
      </c>
      <c r="B385">
        <v>2019</v>
      </c>
    </row>
    <row r="386" spans="1:2" x14ac:dyDescent="0.25">
      <c r="A386" s="3" t="s">
        <v>333</v>
      </c>
      <c r="B386">
        <v>2014</v>
      </c>
    </row>
    <row r="387" spans="1:2" x14ac:dyDescent="0.25">
      <c r="A387" t="s">
        <v>334</v>
      </c>
      <c r="B387">
        <v>2016</v>
      </c>
    </row>
    <row r="388" spans="1:2" x14ac:dyDescent="0.25">
      <c r="A388" t="s">
        <v>335</v>
      </c>
      <c r="B388">
        <v>2017</v>
      </c>
    </row>
    <row r="389" spans="1:2" x14ac:dyDescent="0.25">
      <c r="A389" s="3" t="s">
        <v>336</v>
      </c>
      <c r="B389">
        <v>2016</v>
      </c>
    </row>
    <row r="390" spans="1:2" x14ac:dyDescent="0.25">
      <c r="A390" s="3" t="s">
        <v>337</v>
      </c>
      <c r="B390">
        <v>2013</v>
      </c>
    </row>
    <row r="391" spans="1:2" x14ac:dyDescent="0.25">
      <c r="A391" t="s">
        <v>2543</v>
      </c>
      <c r="B391">
        <v>2021</v>
      </c>
    </row>
    <row r="392" spans="1:2" x14ac:dyDescent="0.25">
      <c r="A392" s="3" t="s">
        <v>338</v>
      </c>
      <c r="B392">
        <v>2013</v>
      </c>
    </row>
    <row r="393" spans="1:2" x14ac:dyDescent="0.25">
      <c r="A393" t="s">
        <v>339</v>
      </c>
      <c r="B393">
        <v>2018</v>
      </c>
    </row>
    <row r="394" spans="1:2" x14ac:dyDescent="0.25">
      <c r="A394" t="s">
        <v>2138</v>
      </c>
      <c r="B394">
        <v>2020</v>
      </c>
    </row>
    <row r="395" spans="1:2" x14ac:dyDescent="0.25">
      <c r="A395" s="3" t="s">
        <v>340</v>
      </c>
      <c r="B395">
        <v>2016</v>
      </c>
    </row>
    <row r="396" spans="1:2" x14ac:dyDescent="0.25">
      <c r="A396" t="s">
        <v>341</v>
      </c>
      <c r="B396">
        <v>2015</v>
      </c>
    </row>
    <row r="397" spans="1:2" x14ac:dyDescent="0.25">
      <c r="A397" t="s">
        <v>342</v>
      </c>
      <c r="B397">
        <v>2018</v>
      </c>
    </row>
    <row r="398" spans="1:2" x14ac:dyDescent="0.25">
      <c r="A398" t="s">
        <v>2465</v>
      </c>
      <c r="B398">
        <v>2020</v>
      </c>
    </row>
    <row r="399" spans="1:2" x14ac:dyDescent="0.25">
      <c r="A399" t="s">
        <v>2929</v>
      </c>
      <c r="B399">
        <v>2022</v>
      </c>
    </row>
    <row r="400" spans="1:2" x14ac:dyDescent="0.25">
      <c r="A400" s="3" t="s">
        <v>343</v>
      </c>
      <c r="B400">
        <v>2013</v>
      </c>
    </row>
    <row r="401" spans="1:2" x14ac:dyDescent="0.25">
      <c r="A401" t="s">
        <v>2396</v>
      </c>
      <c r="B401">
        <v>2021</v>
      </c>
    </row>
    <row r="402" spans="1:2" x14ac:dyDescent="0.25">
      <c r="A402" t="s">
        <v>344</v>
      </c>
      <c r="B402">
        <v>2014</v>
      </c>
    </row>
    <row r="403" spans="1:2" x14ac:dyDescent="0.25">
      <c r="A403" s="3" t="s">
        <v>345</v>
      </c>
      <c r="B403">
        <v>2013</v>
      </c>
    </row>
    <row r="404" spans="1:2" x14ac:dyDescent="0.25">
      <c r="A404" t="s">
        <v>1981</v>
      </c>
      <c r="B404">
        <v>2013</v>
      </c>
    </row>
    <row r="405" spans="1:2" x14ac:dyDescent="0.25">
      <c r="A405" s="3" t="s">
        <v>346</v>
      </c>
      <c r="B405">
        <v>2016</v>
      </c>
    </row>
    <row r="406" spans="1:2" x14ac:dyDescent="0.25">
      <c r="A406" t="s">
        <v>347</v>
      </c>
      <c r="B406">
        <v>2015</v>
      </c>
    </row>
    <row r="407" spans="1:2" x14ac:dyDescent="0.25">
      <c r="A407" t="s">
        <v>2757</v>
      </c>
      <c r="B407">
        <v>2023</v>
      </c>
    </row>
    <row r="408" spans="1:2" x14ac:dyDescent="0.25">
      <c r="A408" t="s">
        <v>348</v>
      </c>
      <c r="B408">
        <v>2019</v>
      </c>
    </row>
    <row r="409" spans="1:2" x14ac:dyDescent="0.25">
      <c r="A409" t="s">
        <v>2432</v>
      </c>
      <c r="B409">
        <v>2021</v>
      </c>
    </row>
    <row r="410" spans="1:2" x14ac:dyDescent="0.25">
      <c r="A410" t="s">
        <v>349</v>
      </c>
      <c r="B410">
        <v>2018</v>
      </c>
    </row>
    <row r="411" spans="1:2" x14ac:dyDescent="0.25">
      <c r="A411" t="s">
        <v>350</v>
      </c>
      <c r="B411">
        <v>2018</v>
      </c>
    </row>
    <row r="412" spans="1:2" x14ac:dyDescent="0.25">
      <c r="A412" s="3" t="s">
        <v>351</v>
      </c>
      <c r="B412">
        <v>2014</v>
      </c>
    </row>
    <row r="413" spans="1:2" x14ac:dyDescent="0.25">
      <c r="A413" t="s">
        <v>352</v>
      </c>
      <c r="B413">
        <v>2018</v>
      </c>
    </row>
    <row r="414" spans="1:2" x14ac:dyDescent="0.25">
      <c r="A414" t="s">
        <v>2285</v>
      </c>
      <c r="B414">
        <v>2018</v>
      </c>
    </row>
    <row r="415" spans="1:2" x14ac:dyDescent="0.25">
      <c r="A415" s="3" t="s">
        <v>353</v>
      </c>
      <c r="B415">
        <v>2013</v>
      </c>
    </row>
    <row r="416" spans="1:2" x14ac:dyDescent="0.25">
      <c r="A416" t="s">
        <v>354</v>
      </c>
      <c r="B416">
        <v>2017</v>
      </c>
    </row>
    <row r="417" spans="1:2" x14ac:dyDescent="0.25">
      <c r="A417" s="3" t="s">
        <v>355</v>
      </c>
      <c r="B417">
        <v>2013</v>
      </c>
    </row>
    <row r="418" spans="1:2" x14ac:dyDescent="0.25">
      <c r="A418" s="3" t="s">
        <v>356</v>
      </c>
      <c r="B418">
        <v>2014</v>
      </c>
    </row>
    <row r="419" spans="1:2" x14ac:dyDescent="0.25">
      <c r="A419" s="3" t="s">
        <v>357</v>
      </c>
      <c r="B419">
        <v>2013</v>
      </c>
    </row>
    <row r="420" spans="1:2" x14ac:dyDescent="0.25">
      <c r="A420" t="s">
        <v>358</v>
      </c>
      <c r="B420">
        <v>2014</v>
      </c>
    </row>
    <row r="421" spans="1:2" x14ac:dyDescent="0.25">
      <c r="A421" t="s">
        <v>359</v>
      </c>
      <c r="B421">
        <v>2014</v>
      </c>
    </row>
    <row r="422" spans="1:2" x14ac:dyDescent="0.25">
      <c r="A422" s="3" t="s">
        <v>360</v>
      </c>
      <c r="B422">
        <v>2013</v>
      </c>
    </row>
    <row r="423" spans="1:2" x14ac:dyDescent="0.25">
      <c r="A423" t="s">
        <v>361</v>
      </c>
      <c r="B423">
        <v>2016</v>
      </c>
    </row>
    <row r="424" spans="1:2" x14ac:dyDescent="0.25">
      <c r="A424" s="3" t="s">
        <v>362</v>
      </c>
      <c r="B424">
        <v>2017</v>
      </c>
    </row>
    <row r="425" spans="1:2" x14ac:dyDescent="0.25">
      <c r="A425" t="s">
        <v>363</v>
      </c>
      <c r="B425">
        <v>2014</v>
      </c>
    </row>
    <row r="426" spans="1:2" x14ac:dyDescent="0.25">
      <c r="A426" t="s">
        <v>2523</v>
      </c>
      <c r="B426">
        <v>2015</v>
      </c>
    </row>
    <row r="427" spans="1:2" x14ac:dyDescent="0.25">
      <c r="A427" t="s">
        <v>3051</v>
      </c>
      <c r="B427">
        <v>2024</v>
      </c>
    </row>
    <row r="428" spans="1:2" x14ac:dyDescent="0.25">
      <c r="A428" t="s">
        <v>2751</v>
      </c>
      <c r="B428">
        <v>2023</v>
      </c>
    </row>
    <row r="429" spans="1:2" x14ac:dyDescent="0.25">
      <c r="A429" t="s">
        <v>2472</v>
      </c>
      <c r="B429">
        <v>2018</v>
      </c>
    </row>
    <row r="430" spans="1:2" x14ac:dyDescent="0.25">
      <c r="A430" t="s">
        <v>1987</v>
      </c>
      <c r="B430">
        <v>2018</v>
      </c>
    </row>
    <row r="431" spans="1:2" x14ac:dyDescent="0.25">
      <c r="A431" t="s">
        <v>364</v>
      </c>
      <c r="B431">
        <v>2018</v>
      </c>
    </row>
    <row r="432" spans="1:2" x14ac:dyDescent="0.25">
      <c r="A432" t="s">
        <v>2347</v>
      </c>
      <c r="B432">
        <v>2021</v>
      </c>
    </row>
    <row r="433" spans="1:2" x14ac:dyDescent="0.25">
      <c r="A433" s="3" t="s">
        <v>365</v>
      </c>
      <c r="B433">
        <v>2013</v>
      </c>
    </row>
    <row r="434" spans="1:2" x14ac:dyDescent="0.25">
      <c r="A434" t="s">
        <v>2004</v>
      </c>
      <c r="B434">
        <v>2013</v>
      </c>
    </row>
    <row r="435" spans="1:2" x14ac:dyDescent="0.25">
      <c r="A435" t="s">
        <v>366</v>
      </c>
      <c r="B435">
        <v>2019</v>
      </c>
    </row>
    <row r="436" spans="1:2" x14ac:dyDescent="0.25">
      <c r="A436" s="3" t="s">
        <v>367</v>
      </c>
      <c r="B436">
        <v>2014</v>
      </c>
    </row>
    <row r="437" spans="1:2" x14ac:dyDescent="0.25">
      <c r="A437" s="3" t="s">
        <v>368</v>
      </c>
      <c r="B437">
        <v>2013</v>
      </c>
    </row>
    <row r="438" spans="1:2" x14ac:dyDescent="0.25">
      <c r="A438" t="s">
        <v>2070</v>
      </c>
      <c r="B438">
        <v>2020</v>
      </c>
    </row>
    <row r="439" spans="1:2" x14ac:dyDescent="0.25">
      <c r="A439" t="s">
        <v>2059</v>
      </c>
      <c r="B439">
        <v>2020</v>
      </c>
    </row>
    <row r="440" spans="1:2" x14ac:dyDescent="0.25">
      <c r="A440" s="3" t="s">
        <v>369</v>
      </c>
      <c r="B440">
        <v>2013</v>
      </c>
    </row>
    <row r="441" spans="1:2" x14ac:dyDescent="0.25">
      <c r="A441" s="3" t="s">
        <v>370</v>
      </c>
      <c r="B441">
        <v>2013</v>
      </c>
    </row>
    <row r="442" spans="1:2" x14ac:dyDescent="0.25">
      <c r="A442" t="s">
        <v>2617</v>
      </c>
      <c r="B442">
        <v>2022</v>
      </c>
    </row>
    <row r="443" spans="1:2" x14ac:dyDescent="0.25">
      <c r="A443" t="s">
        <v>2752</v>
      </c>
      <c r="B443">
        <v>2023</v>
      </c>
    </row>
    <row r="444" spans="1:2" x14ac:dyDescent="0.25">
      <c r="A444" t="s">
        <v>371</v>
      </c>
      <c r="B444">
        <v>2018</v>
      </c>
    </row>
    <row r="445" spans="1:2" x14ac:dyDescent="0.25">
      <c r="A445" s="3" t="s">
        <v>372</v>
      </c>
      <c r="B445">
        <v>2013</v>
      </c>
    </row>
    <row r="446" spans="1:2" x14ac:dyDescent="0.25">
      <c r="A446" t="s">
        <v>373</v>
      </c>
      <c r="B446">
        <v>2017</v>
      </c>
    </row>
    <row r="447" spans="1:2" x14ac:dyDescent="0.25">
      <c r="A447" t="s">
        <v>2335</v>
      </c>
      <c r="B447">
        <v>2021</v>
      </c>
    </row>
    <row r="448" spans="1:2" x14ac:dyDescent="0.25">
      <c r="A448" t="s">
        <v>2578</v>
      </c>
      <c r="B448">
        <v>2022</v>
      </c>
    </row>
    <row r="449" spans="1:2" x14ac:dyDescent="0.25">
      <c r="A449" s="3" t="s">
        <v>374</v>
      </c>
      <c r="B449">
        <v>2017</v>
      </c>
    </row>
    <row r="450" spans="1:2" x14ac:dyDescent="0.25">
      <c r="A450" t="s">
        <v>375</v>
      </c>
      <c r="B450">
        <v>2015</v>
      </c>
    </row>
    <row r="451" spans="1:2" x14ac:dyDescent="0.25">
      <c r="A451" t="s">
        <v>2050</v>
      </c>
      <c r="B451">
        <v>2020</v>
      </c>
    </row>
    <row r="452" spans="1:2" x14ac:dyDescent="0.25">
      <c r="A452" t="s">
        <v>1972</v>
      </c>
      <c r="B452">
        <v>2018</v>
      </c>
    </row>
    <row r="453" spans="1:2" x14ac:dyDescent="0.25">
      <c r="A453" t="s">
        <v>376</v>
      </c>
      <c r="B453">
        <v>2018</v>
      </c>
    </row>
    <row r="454" spans="1:2" x14ac:dyDescent="0.25">
      <c r="A454" t="s">
        <v>377</v>
      </c>
      <c r="B454">
        <v>2018</v>
      </c>
    </row>
    <row r="455" spans="1:2" x14ac:dyDescent="0.25">
      <c r="A455" s="3" t="s">
        <v>378</v>
      </c>
      <c r="B455">
        <v>2013</v>
      </c>
    </row>
    <row r="456" spans="1:2" x14ac:dyDescent="0.25">
      <c r="A456" s="3" t="s">
        <v>379</v>
      </c>
      <c r="B456">
        <v>2013</v>
      </c>
    </row>
    <row r="457" spans="1:2" x14ac:dyDescent="0.25">
      <c r="A457" t="s">
        <v>2593</v>
      </c>
      <c r="B457">
        <v>2022</v>
      </c>
    </row>
    <row r="458" spans="1:2" x14ac:dyDescent="0.25">
      <c r="A458" t="s">
        <v>2440</v>
      </c>
      <c r="B458">
        <v>2021</v>
      </c>
    </row>
    <row r="459" spans="1:2" x14ac:dyDescent="0.25">
      <c r="A459" s="3" t="s">
        <v>380</v>
      </c>
      <c r="B459">
        <v>2013</v>
      </c>
    </row>
    <row r="460" spans="1:2" x14ac:dyDescent="0.25">
      <c r="A460" t="s">
        <v>2021</v>
      </c>
      <c r="B460">
        <v>2017</v>
      </c>
    </row>
    <row r="461" spans="1:2" x14ac:dyDescent="0.25">
      <c r="A461" t="s">
        <v>2645</v>
      </c>
      <c r="B461">
        <v>2022</v>
      </c>
    </row>
    <row r="462" spans="1:2" x14ac:dyDescent="0.25">
      <c r="A462" t="s">
        <v>381</v>
      </c>
      <c r="B462">
        <v>2015</v>
      </c>
    </row>
    <row r="463" spans="1:2" x14ac:dyDescent="0.25">
      <c r="A463" t="s">
        <v>382</v>
      </c>
      <c r="B463">
        <v>2016</v>
      </c>
    </row>
    <row r="464" spans="1:2" x14ac:dyDescent="0.25">
      <c r="A464" s="3" t="s">
        <v>383</v>
      </c>
      <c r="B464">
        <v>2016</v>
      </c>
    </row>
    <row r="465" spans="1:2" x14ac:dyDescent="0.25">
      <c r="A465" t="s">
        <v>384</v>
      </c>
      <c r="B465">
        <v>2014</v>
      </c>
    </row>
    <row r="466" spans="1:2" x14ac:dyDescent="0.25">
      <c r="A466" s="3" t="s">
        <v>385</v>
      </c>
      <c r="B466">
        <v>2013</v>
      </c>
    </row>
    <row r="467" spans="1:2" x14ac:dyDescent="0.25">
      <c r="A467" t="s">
        <v>386</v>
      </c>
      <c r="B467">
        <v>2015</v>
      </c>
    </row>
    <row r="468" spans="1:2" x14ac:dyDescent="0.25">
      <c r="A468" s="3" t="s">
        <v>387</v>
      </c>
      <c r="B468">
        <v>2013</v>
      </c>
    </row>
    <row r="469" spans="1:2" x14ac:dyDescent="0.25">
      <c r="A469" t="s">
        <v>2044</v>
      </c>
      <c r="B469">
        <v>2020</v>
      </c>
    </row>
    <row r="470" spans="1:2" x14ac:dyDescent="0.25">
      <c r="A470" t="s">
        <v>388</v>
      </c>
      <c r="B470">
        <v>2017</v>
      </c>
    </row>
    <row r="471" spans="1:2" x14ac:dyDescent="0.25">
      <c r="A471" t="s">
        <v>389</v>
      </c>
      <c r="B471">
        <v>2014</v>
      </c>
    </row>
    <row r="472" spans="1:2" x14ac:dyDescent="0.25">
      <c r="A472" s="3" t="s">
        <v>390</v>
      </c>
      <c r="B472">
        <v>2014</v>
      </c>
    </row>
    <row r="473" spans="1:2" x14ac:dyDescent="0.25">
      <c r="A473" s="3" t="s">
        <v>1919</v>
      </c>
      <c r="B473">
        <v>2014</v>
      </c>
    </row>
    <row r="474" spans="1:2" x14ac:dyDescent="0.25">
      <c r="A474" s="3" t="s">
        <v>391</v>
      </c>
      <c r="B474">
        <v>2015</v>
      </c>
    </row>
    <row r="475" spans="1:2" x14ac:dyDescent="0.25">
      <c r="A475" s="3" t="s">
        <v>392</v>
      </c>
      <c r="B475">
        <v>2015</v>
      </c>
    </row>
    <row r="476" spans="1:2" x14ac:dyDescent="0.25">
      <c r="A476" s="3" t="s">
        <v>393</v>
      </c>
      <c r="B476">
        <v>2013</v>
      </c>
    </row>
    <row r="477" spans="1:2" x14ac:dyDescent="0.25">
      <c r="A477" t="s">
        <v>394</v>
      </c>
      <c r="B477">
        <v>2014</v>
      </c>
    </row>
    <row r="478" spans="1:2" x14ac:dyDescent="0.25">
      <c r="A478" s="3" t="s">
        <v>395</v>
      </c>
      <c r="B478">
        <v>2017</v>
      </c>
    </row>
    <row r="479" spans="1:2" x14ac:dyDescent="0.25">
      <c r="A479" t="s">
        <v>3033</v>
      </c>
      <c r="B479">
        <v>2024</v>
      </c>
    </row>
    <row r="480" spans="1:2" x14ac:dyDescent="0.25">
      <c r="A480" t="s">
        <v>2482</v>
      </c>
      <c r="B480">
        <v>2019</v>
      </c>
    </row>
    <row r="481" spans="1:2" x14ac:dyDescent="0.25">
      <c r="A481" s="3" t="s">
        <v>396</v>
      </c>
      <c r="B481">
        <v>2017</v>
      </c>
    </row>
    <row r="482" spans="1:2" x14ac:dyDescent="0.25">
      <c r="A482" s="3" t="s">
        <v>397</v>
      </c>
      <c r="B482">
        <v>2017</v>
      </c>
    </row>
    <row r="483" spans="1:2" x14ac:dyDescent="0.25">
      <c r="A483" s="3" t="s">
        <v>398</v>
      </c>
      <c r="B483">
        <v>2013</v>
      </c>
    </row>
    <row r="484" spans="1:2" x14ac:dyDescent="0.25">
      <c r="A484" t="s">
        <v>399</v>
      </c>
      <c r="B484">
        <v>2016</v>
      </c>
    </row>
    <row r="485" spans="1:2" x14ac:dyDescent="0.25">
      <c r="A485" t="s">
        <v>400</v>
      </c>
      <c r="B485">
        <v>2014</v>
      </c>
    </row>
    <row r="486" spans="1:2" x14ac:dyDescent="0.25">
      <c r="A486" t="s">
        <v>401</v>
      </c>
      <c r="B486">
        <v>2015</v>
      </c>
    </row>
    <row r="487" spans="1:2" x14ac:dyDescent="0.25">
      <c r="A487" t="s">
        <v>2948</v>
      </c>
      <c r="B487">
        <v>2024</v>
      </c>
    </row>
    <row r="488" spans="1:2" x14ac:dyDescent="0.25">
      <c r="A488" s="3" t="s">
        <v>402</v>
      </c>
      <c r="B488">
        <v>2013</v>
      </c>
    </row>
    <row r="489" spans="1:2" x14ac:dyDescent="0.25">
      <c r="A489" s="3" t="s">
        <v>403</v>
      </c>
      <c r="B489">
        <v>2015</v>
      </c>
    </row>
    <row r="490" spans="1:2" x14ac:dyDescent="0.25">
      <c r="A490" t="s">
        <v>404</v>
      </c>
      <c r="B490">
        <v>2016</v>
      </c>
    </row>
    <row r="491" spans="1:2" x14ac:dyDescent="0.25">
      <c r="A491" t="s">
        <v>405</v>
      </c>
      <c r="B491">
        <v>2019</v>
      </c>
    </row>
    <row r="492" spans="1:2" x14ac:dyDescent="0.25">
      <c r="A492" t="s">
        <v>406</v>
      </c>
      <c r="B492">
        <v>2016</v>
      </c>
    </row>
    <row r="493" spans="1:2" x14ac:dyDescent="0.25">
      <c r="A493" t="s">
        <v>407</v>
      </c>
      <c r="B493">
        <v>2015</v>
      </c>
    </row>
    <row r="494" spans="1:2" x14ac:dyDescent="0.25">
      <c r="A494" s="3" t="s">
        <v>408</v>
      </c>
      <c r="B494">
        <v>2013</v>
      </c>
    </row>
    <row r="495" spans="1:2" x14ac:dyDescent="0.25">
      <c r="A495" s="3" t="s">
        <v>409</v>
      </c>
      <c r="B495">
        <v>2015</v>
      </c>
    </row>
    <row r="496" spans="1:2" x14ac:dyDescent="0.25">
      <c r="A496" t="s">
        <v>410</v>
      </c>
      <c r="B496">
        <v>2016</v>
      </c>
    </row>
    <row r="497" spans="1:2" x14ac:dyDescent="0.25">
      <c r="A497" t="s">
        <v>2359</v>
      </c>
      <c r="B497">
        <v>2021</v>
      </c>
    </row>
    <row r="498" spans="1:2" x14ac:dyDescent="0.25">
      <c r="A498" t="s">
        <v>2354</v>
      </c>
      <c r="B498">
        <v>2021</v>
      </c>
    </row>
    <row r="499" spans="1:2" x14ac:dyDescent="0.25">
      <c r="A499" s="3" t="s">
        <v>411</v>
      </c>
      <c r="B499">
        <v>2013</v>
      </c>
    </row>
    <row r="500" spans="1:2" x14ac:dyDescent="0.25">
      <c r="A500" s="3" t="s">
        <v>412</v>
      </c>
      <c r="B500">
        <v>2013</v>
      </c>
    </row>
    <row r="501" spans="1:2" x14ac:dyDescent="0.25">
      <c r="A501" t="s">
        <v>2963</v>
      </c>
      <c r="B501">
        <v>2024</v>
      </c>
    </row>
    <row r="502" spans="1:2" x14ac:dyDescent="0.25">
      <c r="A502" s="3" t="s">
        <v>413</v>
      </c>
      <c r="B502">
        <v>2013</v>
      </c>
    </row>
    <row r="503" spans="1:2" x14ac:dyDescent="0.25">
      <c r="A503" s="3" t="s">
        <v>414</v>
      </c>
      <c r="B503">
        <v>2014</v>
      </c>
    </row>
    <row r="504" spans="1:2" x14ac:dyDescent="0.25">
      <c r="A504" t="s">
        <v>415</v>
      </c>
      <c r="B504">
        <v>2019</v>
      </c>
    </row>
    <row r="505" spans="1:2" x14ac:dyDescent="0.25">
      <c r="A505" t="s">
        <v>1995</v>
      </c>
      <c r="B505">
        <v>2019</v>
      </c>
    </row>
    <row r="506" spans="1:2" x14ac:dyDescent="0.25">
      <c r="A506" s="3" t="s">
        <v>416</v>
      </c>
      <c r="B506">
        <v>2013</v>
      </c>
    </row>
    <row r="507" spans="1:2" x14ac:dyDescent="0.25">
      <c r="A507" t="s">
        <v>417</v>
      </c>
      <c r="B507">
        <v>2019</v>
      </c>
    </row>
    <row r="508" spans="1:2" x14ac:dyDescent="0.25">
      <c r="A508" t="s">
        <v>418</v>
      </c>
      <c r="B508">
        <v>2018</v>
      </c>
    </row>
    <row r="509" spans="1:2" x14ac:dyDescent="0.25">
      <c r="A509" s="3" t="s">
        <v>419</v>
      </c>
      <c r="B509">
        <v>2015</v>
      </c>
    </row>
    <row r="510" spans="1:2" x14ac:dyDescent="0.25">
      <c r="A510" t="s">
        <v>420</v>
      </c>
      <c r="B510">
        <v>2017</v>
      </c>
    </row>
    <row r="511" spans="1:2" x14ac:dyDescent="0.25">
      <c r="A511" t="s">
        <v>2009</v>
      </c>
      <c r="B511">
        <v>2019</v>
      </c>
    </row>
    <row r="512" spans="1:2" x14ac:dyDescent="0.25">
      <c r="A512" t="s">
        <v>421</v>
      </c>
      <c r="B512">
        <v>2017</v>
      </c>
    </row>
    <row r="513" spans="1:2" x14ac:dyDescent="0.25">
      <c r="A513" t="s">
        <v>2639</v>
      </c>
      <c r="B513">
        <v>2022</v>
      </c>
    </row>
    <row r="514" spans="1:2" x14ac:dyDescent="0.25">
      <c r="A514" s="3" t="s">
        <v>422</v>
      </c>
      <c r="B514">
        <v>2013</v>
      </c>
    </row>
    <row r="515" spans="1:2" x14ac:dyDescent="0.25">
      <c r="A515" t="s">
        <v>2625</v>
      </c>
      <c r="B515">
        <v>2022</v>
      </c>
    </row>
    <row r="516" spans="1:2" x14ac:dyDescent="0.25">
      <c r="A516" t="s">
        <v>423</v>
      </c>
      <c r="B516">
        <v>2017</v>
      </c>
    </row>
    <row r="517" spans="1:2" x14ac:dyDescent="0.25">
      <c r="A517" t="s">
        <v>2550</v>
      </c>
      <c r="B517">
        <v>2022</v>
      </c>
    </row>
    <row r="518" spans="1:2" x14ac:dyDescent="0.25">
      <c r="A518" s="3" t="s">
        <v>424</v>
      </c>
      <c r="B518">
        <v>2013</v>
      </c>
    </row>
    <row r="519" spans="1:2" x14ac:dyDescent="0.25">
      <c r="A519" t="s">
        <v>425</v>
      </c>
      <c r="B519">
        <v>2018</v>
      </c>
    </row>
    <row r="520" spans="1:2" x14ac:dyDescent="0.25">
      <c r="A520" s="3" t="s">
        <v>426</v>
      </c>
      <c r="B520">
        <v>2014</v>
      </c>
    </row>
    <row r="521" spans="1:2" x14ac:dyDescent="0.25">
      <c r="A521" t="s">
        <v>2889</v>
      </c>
      <c r="B521">
        <v>2021</v>
      </c>
    </row>
    <row r="522" spans="1:2" x14ac:dyDescent="0.25">
      <c r="A522" s="3" t="s">
        <v>427</v>
      </c>
      <c r="B522">
        <v>2015</v>
      </c>
    </row>
    <row r="523" spans="1:2" x14ac:dyDescent="0.25">
      <c r="A523" t="s">
        <v>2964</v>
      </c>
      <c r="B523">
        <v>2024</v>
      </c>
    </row>
    <row r="524" spans="1:2" x14ac:dyDescent="0.25">
      <c r="A524" t="s">
        <v>2911</v>
      </c>
      <c r="B524">
        <v>2021</v>
      </c>
    </row>
    <row r="525" spans="1:2" x14ac:dyDescent="0.25">
      <c r="A525" s="3" t="s">
        <v>428</v>
      </c>
      <c r="B525">
        <v>2013</v>
      </c>
    </row>
    <row r="526" spans="1:2" x14ac:dyDescent="0.25">
      <c r="A526" t="s">
        <v>429</v>
      </c>
      <c r="B526">
        <v>2016</v>
      </c>
    </row>
    <row r="527" spans="1:2" x14ac:dyDescent="0.25">
      <c r="A527" s="3" t="s">
        <v>430</v>
      </c>
      <c r="B527">
        <v>2015</v>
      </c>
    </row>
    <row r="528" spans="1:2" x14ac:dyDescent="0.25">
      <c r="A528" t="s">
        <v>2631</v>
      </c>
      <c r="B528">
        <v>2022</v>
      </c>
    </row>
    <row r="529" spans="1:2" x14ac:dyDescent="0.25">
      <c r="A529" s="3" t="s">
        <v>431</v>
      </c>
      <c r="B529">
        <v>2016</v>
      </c>
    </row>
    <row r="530" spans="1:2" x14ac:dyDescent="0.25">
      <c r="A530" t="s">
        <v>2976</v>
      </c>
      <c r="B530">
        <v>2024</v>
      </c>
    </row>
    <row r="531" spans="1:2" x14ac:dyDescent="0.25">
      <c r="A531" t="s">
        <v>2627</v>
      </c>
      <c r="B531">
        <v>2022</v>
      </c>
    </row>
    <row r="532" spans="1:2" x14ac:dyDescent="0.25">
      <c r="A532" t="s">
        <v>432</v>
      </c>
      <c r="B532">
        <v>2016</v>
      </c>
    </row>
    <row r="533" spans="1:2" x14ac:dyDescent="0.25">
      <c r="A533" t="s">
        <v>2954</v>
      </c>
      <c r="B533">
        <v>2024</v>
      </c>
    </row>
    <row r="534" spans="1:2" x14ac:dyDescent="0.25">
      <c r="A534" t="s">
        <v>2129</v>
      </c>
      <c r="B534">
        <v>2020</v>
      </c>
    </row>
    <row r="535" spans="1:2" x14ac:dyDescent="0.25">
      <c r="A535" t="s">
        <v>433</v>
      </c>
      <c r="B535">
        <v>2014</v>
      </c>
    </row>
    <row r="536" spans="1:2" x14ac:dyDescent="0.25">
      <c r="A536" s="3" t="s">
        <v>434</v>
      </c>
      <c r="B536">
        <v>2013</v>
      </c>
    </row>
    <row r="537" spans="1:2" x14ac:dyDescent="0.25">
      <c r="A537" t="s">
        <v>435</v>
      </c>
      <c r="B537">
        <v>2018</v>
      </c>
    </row>
    <row r="538" spans="1:2" x14ac:dyDescent="0.25">
      <c r="A538" t="s">
        <v>436</v>
      </c>
      <c r="B538">
        <v>2015</v>
      </c>
    </row>
    <row r="539" spans="1:2" x14ac:dyDescent="0.25">
      <c r="A539" t="s">
        <v>3020</v>
      </c>
      <c r="B539">
        <v>2024</v>
      </c>
    </row>
    <row r="540" spans="1:2" x14ac:dyDescent="0.25">
      <c r="A540" s="3" t="s">
        <v>437</v>
      </c>
      <c r="B540">
        <v>2013</v>
      </c>
    </row>
    <row r="541" spans="1:2" x14ac:dyDescent="0.25">
      <c r="A541" t="s">
        <v>2384</v>
      </c>
      <c r="B541">
        <v>2021</v>
      </c>
    </row>
    <row r="542" spans="1:2" x14ac:dyDescent="0.25">
      <c r="A542" s="3" t="s">
        <v>438</v>
      </c>
      <c r="B542">
        <v>2013</v>
      </c>
    </row>
    <row r="543" spans="1:2" x14ac:dyDescent="0.25">
      <c r="A543" t="s">
        <v>439</v>
      </c>
      <c r="B543">
        <v>2014</v>
      </c>
    </row>
    <row r="544" spans="1:2" x14ac:dyDescent="0.25">
      <c r="A544" s="3" t="s">
        <v>440</v>
      </c>
      <c r="B544">
        <v>2013</v>
      </c>
    </row>
    <row r="545" spans="1:2" x14ac:dyDescent="0.25">
      <c r="A545" t="s">
        <v>441</v>
      </c>
      <c r="B545">
        <v>2016</v>
      </c>
    </row>
    <row r="546" spans="1:2" x14ac:dyDescent="0.25">
      <c r="A546" s="3" t="s">
        <v>442</v>
      </c>
      <c r="B546">
        <v>2012</v>
      </c>
    </row>
    <row r="547" spans="1:2" x14ac:dyDescent="0.25">
      <c r="A547" s="3" t="s">
        <v>443</v>
      </c>
      <c r="B547">
        <v>2013</v>
      </c>
    </row>
    <row r="548" spans="1:2" x14ac:dyDescent="0.25">
      <c r="A548" s="3" t="s">
        <v>444</v>
      </c>
      <c r="B548">
        <v>2013</v>
      </c>
    </row>
    <row r="549" spans="1:2" x14ac:dyDescent="0.25">
      <c r="A549" s="3" t="s">
        <v>445</v>
      </c>
      <c r="B549">
        <v>2016</v>
      </c>
    </row>
    <row r="550" spans="1:2" x14ac:dyDescent="0.25">
      <c r="A550" t="s">
        <v>446</v>
      </c>
      <c r="B550">
        <v>2014</v>
      </c>
    </row>
    <row r="551" spans="1:2" x14ac:dyDescent="0.25">
      <c r="A551" t="s">
        <v>447</v>
      </c>
      <c r="B551">
        <v>2019</v>
      </c>
    </row>
    <row r="552" spans="1:2" x14ac:dyDescent="0.25">
      <c r="A552" t="s">
        <v>448</v>
      </c>
      <c r="B552">
        <v>2015</v>
      </c>
    </row>
    <row r="553" spans="1:2" x14ac:dyDescent="0.25">
      <c r="A553" s="3" t="s">
        <v>449</v>
      </c>
      <c r="B553">
        <v>2013</v>
      </c>
    </row>
    <row r="554" spans="1:2" x14ac:dyDescent="0.25">
      <c r="A554" s="3" t="s">
        <v>450</v>
      </c>
      <c r="B554">
        <v>2013</v>
      </c>
    </row>
    <row r="555" spans="1:2" x14ac:dyDescent="0.25">
      <c r="A555" t="s">
        <v>451</v>
      </c>
      <c r="B555">
        <v>2019</v>
      </c>
    </row>
    <row r="556" spans="1:2" x14ac:dyDescent="0.25">
      <c r="A556" t="s">
        <v>2620</v>
      </c>
      <c r="B556">
        <v>2022</v>
      </c>
    </row>
    <row r="557" spans="1:2" x14ac:dyDescent="0.25">
      <c r="A557" s="3" t="s">
        <v>452</v>
      </c>
      <c r="B557">
        <v>2015</v>
      </c>
    </row>
    <row r="558" spans="1:2" x14ac:dyDescent="0.25">
      <c r="A558" t="s">
        <v>2490</v>
      </c>
      <c r="B558">
        <v>2020</v>
      </c>
    </row>
    <row r="559" spans="1:2" x14ac:dyDescent="0.25">
      <c r="A559" s="3" t="s">
        <v>453</v>
      </c>
      <c r="B559">
        <v>2014</v>
      </c>
    </row>
    <row r="560" spans="1:2" x14ac:dyDescent="0.25">
      <c r="A560" s="3" t="s">
        <v>454</v>
      </c>
      <c r="B560">
        <v>2013</v>
      </c>
    </row>
    <row r="561" spans="1:2" x14ac:dyDescent="0.25">
      <c r="A561" t="s">
        <v>455</v>
      </c>
      <c r="B561">
        <v>2017</v>
      </c>
    </row>
    <row r="562" spans="1:2" x14ac:dyDescent="0.25">
      <c r="A562" s="3" t="s">
        <v>456</v>
      </c>
      <c r="B562">
        <v>2013</v>
      </c>
    </row>
    <row r="563" spans="1:2" x14ac:dyDescent="0.25">
      <c r="A563" s="3" t="s">
        <v>457</v>
      </c>
      <c r="B563">
        <v>2013</v>
      </c>
    </row>
    <row r="564" spans="1:2" x14ac:dyDescent="0.25">
      <c r="A564" t="s">
        <v>458</v>
      </c>
      <c r="B564">
        <v>2017</v>
      </c>
    </row>
    <row r="565" spans="1:2" x14ac:dyDescent="0.25">
      <c r="A565" t="s">
        <v>2305</v>
      </c>
      <c r="B565">
        <v>2020</v>
      </c>
    </row>
    <row r="566" spans="1:2" x14ac:dyDescent="0.25">
      <c r="A566" s="3" t="s">
        <v>459</v>
      </c>
      <c r="B566">
        <v>2013</v>
      </c>
    </row>
    <row r="567" spans="1:2" x14ac:dyDescent="0.25">
      <c r="A567" s="3" t="s">
        <v>460</v>
      </c>
      <c r="B567">
        <v>2013</v>
      </c>
    </row>
    <row r="568" spans="1:2" x14ac:dyDescent="0.25">
      <c r="A568" s="3" t="s">
        <v>461</v>
      </c>
      <c r="B568">
        <v>2013</v>
      </c>
    </row>
    <row r="569" spans="1:2" x14ac:dyDescent="0.25">
      <c r="A569" s="3" t="s">
        <v>462</v>
      </c>
      <c r="B569">
        <v>2013</v>
      </c>
    </row>
    <row r="570" spans="1:2" x14ac:dyDescent="0.25">
      <c r="A570" t="s">
        <v>2069</v>
      </c>
      <c r="B570">
        <v>2020</v>
      </c>
    </row>
    <row r="571" spans="1:2" x14ac:dyDescent="0.25">
      <c r="A571" s="3" t="s">
        <v>463</v>
      </c>
      <c r="B571">
        <v>2013</v>
      </c>
    </row>
    <row r="572" spans="1:2" x14ac:dyDescent="0.25">
      <c r="A572" t="s">
        <v>464</v>
      </c>
      <c r="B572">
        <v>2018</v>
      </c>
    </row>
    <row r="573" spans="1:2" x14ac:dyDescent="0.25">
      <c r="A573" t="s">
        <v>2957</v>
      </c>
      <c r="B573">
        <v>2024</v>
      </c>
    </row>
    <row r="574" spans="1:2" x14ac:dyDescent="0.25">
      <c r="A574" s="3" t="s">
        <v>465</v>
      </c>
      <c r="B574">
        <v>2013</v>
      </c>
    </row>
    <row r="575" spans="1:2" x14ac:dyDescent="0.25">
      <c r="A575" s="3" t="s">
        <v>466</v>
      </c>
      <c r="B575">
        <v>2013</v>
      </c>
    </row>
    <row r="576" spans="1:2" x14ac:dyDescent="0.25">
      <c r="A576" s="3" t="s">
        <v>467</v>
      </c>
      <c r="B576">
        <v>2013</v>
      </c>
    </row>
    <row r="577" spans="1:2" x14ac:dyDescent="0.25">
      <c r="A577" t="s">
        <v>2536</v>
      </c>
      <c r="B577">
        <v>2020</v>
      </c>
    </row>
    <row r="578" spans="1:2" x14ac:dyDescent="0.25">
      <c r="A578" t="s">
        <v>2452</v>
      </c>
      <c r="B578">
        <v>2021</v>
      </c>
    </row>
    <row r="579" spans="1:2" x14ac:dyDescent="0.25">
      <c r="A579" s="3" t="s">
        <v>468</v>
      </c>
      <c r="B579">
        <v>2015</v>
      </c>
    </row>
    <row r="580" spans="1:2" x14ac:dyDescent="0.25">
      <c r="A580" t="s">
        <v>2408</v>
      </c>
      <c r="B580">
        <v>2021</v>
      </c>
    </row>
    <row r="581" spans="1:2" x14ac:dyDescent="0.25">
      <c r="A581" s="3" t="s">
        <v>469</v>
      </c>
      <c r="B581">
        <v>2013</v>
      </c>
    </row>
    <row r="582" spans="1:2" x14ac:dyDescent="0.25">
      <c r="A582" s="3" t="s">
        <v>470</v>
      </c>
      <c r="B582">
        <v>2014</v>
      </c>
    </row>
    <row r="583" spans="1:2" x14ac:dyDescent="0.25">
      <c r="A583" t="s">
        <v>74</v>
      </c>
      <c r="B583">
        <v>2018</v>
      </c>
    </row>
    <row r="584" spans="1:2" x14ac:dyDescent="0.25">
      <c r="A584" s="3" t="s">
        <v>471</v>
      </c>
      <c r="B584">
        <v>2013</v>
      </c>
    </row>
    <row r="585" spans="1:2" x14ac:dyDescent="0.25">
      <c r="A585" t="s">
        <v>472</v>
      </c>
      <c r="B585">
        <v>2018</v>
      </c>
    </row>
    <row r="586" spans="1:2" x14ac:dyDescent="0.25">
      <c r="A586" s="3" t="s">
        <v>473</v>
      </c>
      <c r="B586">
        <v>2013</v>
      </c>
    </row>
    <row r="587" spans="1:2" x14ac:dyDescent="0.25">
      <c r="A587" t="s">
        <v>474</v>
      </c>
      <c r="B587">
        <v>2014</v>
      </c>
    </row>
    <row r="588" spans="1:2" x14ac:dyDescent="0.25">
      <c r="A588" t="s">
        <v>2134</v>
      </c>
      <c r="B588">
        <v>2020</v>
      </c>
    </row>
    <row r="589" spans="1:2" x14ac:dyDescent="0.25">
      <c r="A589" t="s">
        <v>2438</v>
      </c>
      <c r="B589">
        <v>2021</v>
      </c>
    </row>
    <row r="590" spans="1:2" x14ac:dyDescent="0.25">
      <c r="A590" t="s">
        <v>475</v>
      </c>
      <c r="B590">
        <v>2014</v>
      </c>
    </row>
    <row r="591" spans="1:2" x14ac:dyDescent="0.25">
      <c r="A591" t="s">
        <v>2122</v>
      </c>
      <c r="B591">
        <v>2020</v>
      </c>
    </row>
    <row r="592" spans="1:2" x14ac:dyDescent="0.25">
      <c r="A592" t="s">
        <v>476</v>
      </c>
      <c r="B592">
        <v>2015</v>
      </c>
    </row>
    <row r="593" spans="1:2" x14ac:dyDescent="0.25">
      <c r="A593" t="s">
        <v>477</v>
      </c>
      <c r="B593">
        <v>2018</v>
      </c>
    </row>
    <row r="594" spans="1:2" x14ac:dyDescent="0.25">
      <c r="A594" t="s">
        <v>478</v>
      </c>
      <c r="B594">
        <v>2014</v>
      </c>
    </row>
    <row r="595" spans="1:2" x14ac:dyDescent="0.25">
      <c r="A595" t="s">
        <v>479</v>
      </c>
      <c r="B595">
        <v>2017</v>
      </c>
    </row>
    <row r="596" spans="1:2" x14ac:dyDescent="0.25">
      <c r="A596" t="s">
        <v>480</v>
      </c>
      <c r="B596">
        <v>2013</v>
      </c>
    </row>
    <row r="597" spans="1:2" x14ac:dyDescent="0.25">
      <c r="A597" t="s">
        <v>2844</v>
      </c>
      <c r="B597">
        <v>2023</v>
      </c>
    </row>
    <row r="598" spans="1:2" x14ac:dyDescent="0.25">
      <c r="A598" t="s">
        <v>2082</v>
      </c>
      <c r="B598">
        <v>2020</v>
      </c>
    </row>
    <row r="599" spans="1:2" x14ac:dyDescent="0.25">
      <c r="A599" t="s">
        <v>481</v>
      </c>
      <c r="B599">
        <v>2015</v>
      </c>
    </row>
    <row r="600" spans="1:2" x14ac:dyDescent="0.25">
      <c r="A600" t="s">
        <v>3048</v>
      </c>
      <c r="B600">
        <v>2024</v>
      </c>
    </row>
    <row r="601" spans="1:2" x14ac:dyDescent="0.25">
      <c r="A601" t="s">
        <v>2346</v>
      </c>
      <c r="B601">
        <v>2021</v>
      </c>
    </row>
    <row r="602" spans="1:2" x14ac:dyDescent="0.25">
      <c r="A602" t="s">
        <v>482</v>
      </c>
      <c r="B602">
        <v>2017</v>
      </c>
    </row>
    <row r="603" spans="1:2" x14ac:dyDescent="0.25">
      <c r="A603" t="s">
        <v>2568</v>
      </c>
      <c r="B603">
        <v>2022</v>
      </c>
    </row>
    <row r="604" spans="1:2" x14ac:dyDescent="0.25">
      <c r="A604" s="3" t="s">
        <v>483</v>
      </c>
      <c r="B604">
        <v>2017</v>
      </c>
    </row>
    <row r="605" spans="1:2" x14ac:dyDescent="0.25">
      <c r="A605" s="3" t="s">
        <v>484</v>
      </c>
      <c r="B605">
        <v>2013</v>
      </c>
    </row>
    <row r="606" spans="1:2" x14ac:dyDescent="0.25">
      <c r="A606" t="s">
        <v>2739</v>
      </c>
      <c r="B606">
        <v>2022</v>
      </c>
    </row>
    <row r="607" spans="1:2" x14ac:dyDescent="0.25">
      <c r="A607" t="s">
        <v>485</v>
      </c>
      <c r="B607">
        <v>2017</v>
      </c>
    </row>
    <row r="608" spans="1:2" x14ac:dyDescent="0.25">
      <c r="A608" s="3" t="s">
        <v>486</v>
      </c>
      <c r="B608">
        <v>2015</v>
      </c>
    </row>
    <row r="609" spans="1:2" x14ac:dyDescent="0.25">
      <c r="A609" t="s">
        <v>2128</v>
      </c>
      <c r="B609">
        <v>2020</v>
      </c>
    </row>
    <row r="610" spans="1:2" x14ac:dyDescent="0.25">
      <c r="A610" t="s">
        <v>2984</v>
      </c>
      <c r="B610">
        <v>2024</v>
      </c>
    </row>
    <row r="611" spans="1:2" x14ac:dyDescent="0.25">
      <c r="A611" t="s">
        <v>487</v>
      </c>
      <c r="B611">
        <v>2017</v>
      </c>
    </row>
    <row r="612" spans="1:2" x14ac:dyDescent="0.25">
      <c r="A612" s="3" t="s">
        <v>488</v>
      </c>
      <c r="B612">
        <v>2016</v>
      </c>
    </row>
    <row r="613" spans="1:2" x14ac:dyDescent="0.25">
      <c r="A613" s="3" t="s">
        <v>489</v>
      </c>
      <c r="B613">
        <v>2013</v>
      </c>
    </row>
    <row r="614" spans="1:2" x14ac:dyDescent="0.25">
      <c r="A614" t="s">
        <v>490</v>
      </c>
      <c r="B614">
        <v>2014</v>
      </c>
    </row>
    <row r="615" spans="1:2" x14ac:dyDescent="0.25">
      <c r="A615" s="3" t="s">
        <v>491</v>
      </c>
      <c r="B615">
        <v>2016</v>
      </c>
    </row>
    <row r="616" spans="1:2" x14ac:dyDescent="0.25">
      <c r="A616" s="3" t="s">
        <v>492</v>
      </c>
      <c r="B616">
        <v>2013</v>
      </c>
    </row>
    <row r="617" spans="1:2" x14ac:dyDescent="0.25">
      <c r="A617" s="3" t="s">
        <v>493</v>
      </c>
      <c r="B617">
        <v>2013</v>
      </c>
    </row>
    <row r="618" spans="1:2" x14ac:dyDescent="0.25">
      <c r="A618" t="s">
        <v>2099</v>
      </c>
      <c r="B618">
        <v>2020</v>
      </c>
    </row>
    <row r="619" spans="1:2" x14ac:dyDescent="0.25">
      <c r="A619" t="s">
        <v>494</v>
      </c>
      <c r="B619">
        <v>2015</v>
      </c>
    </row>
    <row r="620" spans="1:2" x14ac:dyDescent="0.25">
      <c r="A620" t="s">
        <v>2591</v>
      </c>
      <c r="B620">
        <v>2022</v>
      </c>
    </row>
    <row r="621" spans="1:2" x14ac:dyDescent="0.25">
      <c r="A621" s="3" t="s">
        <v>495</v>
      </c>
      <c r="B621">
        <v>2015</v>
      </c>
    </row>
    <row r="622" spans="1:2" x14ac:dyDescent="0.25">
      <c r="A622" t="s">
        <v>2451</v>
      </c>
      <c r="B622">
        <v>2021</v>
      </c>
    </row>
    <row r="623" spans="1:2" x14ac:dyDescent="0.25">
      <c r="A623" t="s">
        <v>2688</v>
      </c>
      <c r="B623">
        <v>2019</v>
      </c>
    </row>
    <row r="624" spans="1:2" x14ac:dyDescent="0.25">
      <c r="A624" t="s">
        <v>2527</v>
      </c>
      <c r="B624">
        <v>2019</v>
      </c>
    </row>
    <row r="625" spans="1:2" x14ac:dyDescent="0.25">
      <c r="A625" t="s">
        <v>2572</v>
      </c>
      <c r="B625">
        <v>2022</v>
      </c>
    </row>
    <row r="626" spans="1:2" x14ac:dyDescent="0.25">
      <c r="A626" s="3" t="s">
        <v>496</v>
      </c>
      <c r="B626">
        <v>2013</v>
      </c>
    </row>
    <row r="627" spans="1:2" x14ac:dyDescent="0.25">
      <c r="A627" t="s">
        <v>3005</v>
      </c>
      <c r="B627">
        <v>2024</v>
      </c>
    </row>
    <row r="628" spans="1:2" x14ac:dyDescent="0.25">
      <c r="A628" t="s">
        <v>497</v>
      </c>
      <c r="B628">
        <v>2015</v>
      </c>
    </row>
    <row r="629" spans="1:2" x14ac:dyDescent="0.25">
      <c r="A629" t="s">
        <v>2778</v>
      </c>
      <c r="B629">
        <v>2023</v>
      </c>
    </row>
    <row r="630" spans="1:2" x14ac:dyDescent="0.25">
      <c r="A630" t="s">
        <v>2087</v>
      </c>
      <c r="B630">
        <v>2020</v>
      </c>
    </row>
    <row r="631" spans="1:2" x14ac:dyDescent="0.25">
      <c r="A631" t="s">
        <v>2906</v>
      </c>
      <c r="B631">
        <v>2023</v>
      </c>
    </row>
    <row r="632" spans="1:2" x14ac:dyDescent="0.25">
      <c r="A632" s="3" t="s">
        <v>498</v>
      </c>
      <c r="B632">
        <v>2013</v>
      </c>
    </row>
    <row r="633" spans="1:2" x14ac:dyDescent="0.25">
      <c r="A633" t="s">
        <v>499</v>
      </c>
      <c r="B633">
        <v>2014</v>
      </c>
    </row>
    <row r="634" spans="1:2" x14ac:dyDescent="0.25">
      <c r="A634" t="s">
        <v>2825</v>
      </c>
      <c r="B634">
        <v>2023</v>
      </c>
    </row>
    <row r="635" spans="1:2" x14ac:dyDescent="0.25">
      <c r="A635" t="s">
        <v>500</v>
      </c>
      <c r="B635">
        <v>2014</v>
      </c>
    </row>
    <row r="636" spans="1:2" x14ac:dyDescent="0.25">
      <c r="A636" s="3" t="s">
        <v>501</v>
      </c>
      <c r="B636">
        <v>2016</v>
      </c>
    </row>
    <row r="637" spans="1:2" x14ac:dyDescent="0.25">
      <c r="A637" t="s">
        <v>2822</v>
      </c>
      <c r="B637">
        <v>2023</v>
      </c>
    </row>
    <row r="638" spans="1:2" x14ac:dyDescent="0.25">
      <c r="A638" t="s">
        <v>2830</v>
      </c>
      <c r="B638">
        <v>2023</v>
      </c>
    </row>
    <row r="639" spans="1:2" x14ac:dyDescent="0.25">
      <c r="A639" t="s">
        <v>2729</v>
      </c>
      <c r="B639">
        <v>2022</v>
      </c>
    </row>
    <row r="640" spans="1:2" x14ac:dyDescent="0.25">
      <c r="A640" s="3" t="s">
        <v>502</v>
      </c>
      <c r="B640">
        <v>2013</v>
      </c>
    </row>
    <row r="641" spans="1:2" x14ac:dyDescent="0.25">
      <c r="A641" s="3" t="s">
        <v>503</v>
      </c>
      <c r="B641">
        <v>2018</v>
      </c>
    </row>
    <row r="642" spans="1:2" x14ac:dyDescent="0.25">
      <c r="A642" t="s">
        <v>504</v>
      </c>
      <c r="B642">
        <v>2015</v>
      </c>
    </row>
    <row r="643" spans="1:2" x14ac:dyDescent="0.25">
      <c r="A643" s="3" t="s">
        <v>505</v>
      </c>
      <c r="B643">
        <v>2015</v>
      </c>
    </row>
    <row r="644" spans="1:2" x14ac:dyDescent="0.25">
      <c r="A644" s="3" t="s">
        <v>506</v>
      </c>
      <c r="B644">
        <v>2015</v>
      </c>
    </row>
    <row r="645" spans="1:2" x14ac:dyDescent="0.25">
      <c r="A645" t="s">
        <v>2096</v>
      </c>
      <c r="B645">
        <v>2020</v>
      </c>
    </row>
    <row r="646" spans="1:2" x14ac:dyDescent="0.25">
      <c r="A646" t="s">
        <v>2045</v>
      </c>
      <c r="B646">
        <v>2020</v>
      </c>
    </row>
    <row r="647" spans="1:2" x14ac:dyDescent="0.25">
      <c r="A647" t="s">
        <v>507</v>
      </c>
      <c r="B647">
        <v>2018</v>
      </c>
    </row>
    <row r="648" spans="1:2" x14ac:dyDescent="0.25">
      <c r="A648" s="3" t="s">
        <v>508</v>
      </c>
      <c r="B648">
        <v>2018</v>
      </c>
    </row>
    <row r="649" spans="1:2" x14ac:dyDescent="0.25">
      <c r="A649" t="s">
        <v>509</v>
      </c>
      <c r="B649">
        <v>2014</v>
      </c>
    </row>
    <row r="650" spans="1:2" x14ac:dyDescent="0.25">
      <c r="A650" t="s">
        <v>510</v>
      </c>
      <c r="B650">
        <v>2014</v>
      </c>
    </row>
    <row r="651" spans="1:2" x14ac:dyDescent="0.25">
      <c r="A651" t="s">
        <v>511</v>
      </c>
      <c r="B651">
        <v>2014</v>
      </c>
    </row>
    <row r="652" spans="1:2" x14ac:dyDescent="0.25">
      <c r="A652" t="s">
        <v>512</v>
      </c>
      <c r="B652">
        <v>2016</v>
      </c>
    </row>
    <row r="653" spans="1:2" x14ac:dyDescent="0.25">
      <c r="A653" s="3" t="s">
        <v>513</v>
      </c>
      <c r="B653">
        <v>2016</v>
      </c>
    </row>
    <row r="654" spans="1:2" x14ac:dyDescent="0.25">
      <c r="A654" t="s">
        <v>2403</v>
      </c>
      <c r="B654">
        <v>2021</v>
      </c>
    </row>
    <row r="655" spans="1:2" x14ac:dyDescent="0.25">
      <c r="A655" t="s">
        <v>2027</v>
      </c>
      <c r="B655">
        <v>2020</v>
      </c>
    </row>
    <row r="656" spans="1:2" x14ac:dyDescent="0.25">
      <c r="A656" t="s">
        <v>2901</v>
      </c>
      <c r="B656">
        <v>2017</v>
      </c>
    </row>
    <row r="657" spans="1:2" x14ac:dyDescent="0.25">
      <c r="A657" s="3" t="s">
        <v>514</v>
      </c>
      <c r="B657">
        <v>2013</v>
      </c>
    </row>
    <row r="658" spans="1:2" x14ac:dyDescent="0.25">
      <c r="A658" t="s">
        <v>515</v>
      </c>
      <c r="B658">
        <v>2016</v>
      </c>
    </row>
    <row r="659" spans="1:2" x14ac:dyDescent="0.25">
      <c r="A659" t="s">
        <v>516</v>
      </c>
      <c r="B659">
        <v>2016</v>
      </c>
    </row>
    <row r="660" spans="1:2" x14ac:dyDescent="0.25">
      <c r="A660" t="s">
        <v>2275</v>
      </c>
      <c r="B660">
        <v>2019</v>
      </c>
    </row>
    <row r="661" spans="1:2" x14ac:dyDescent="0.25">
      <c r="A661" s="3" t="s">
        <v>517</v>
      </c>
      <c r="B661">
        <v>2014</v>
      </c>
    </row>
    <row r="662" spans="1:2" x14ac:dyDescent="0.25">
      <c r="A662" t="s">
        <v>1986</v>
      </c>
      <c r="B662">
        <v>2014</v>
      </c>
    </row>
    <row r="663" spans="1:2" x14ac:dyDescent="0.25">
      <c r="A663" s="3" t="s">
        <v>518</v>
      </c>
      <c r="B663">
        <v>2013</v>
      </c>
    </row>
    <row r="664" spans="1:2" x14ac:dyDescent="0.25">
      <c r="A664" t="s">
        <v>3027</v>
      </c>
      <c r="B664">
        <v>2024</v>
      </c>
    </row>
    <row r="665" spans="1:2" x14ac:dyDescent="0.25">
      <c r="A665" s="3" t="s">
        <v>519</v>
      </c>
      <c r="B665">
        <v>2015</v>
      </c>
    </row>
    <row r="666" spans="1:2" x14ac:dyDescent="0.25">
      <c r="A666" t="s">
        <v>2687</v>
      </c>
      <c r="B666">
        <v>2019</v>
      </c>
    </row>
    <row r="667" spans="1:2" x14ac:dyDescent="0.25">
      <c r="A667" t="s">
        <v>520</v>
      </c>
      <c r="B667">
        <v>2015</v>
      </c>
    </row>
    <row r="668" spans="1:2" x14ac:dyDescent="0.25">
      <c r="A668" t="s">
        <v>2565</v>
      </c>
      <c r="B668">
        <v>2022</v>
      </c>
    </row>
    <row r="669" spans="1:2" x14ac:dyDescent="0.25">
      <c r="A669" t="s">
        <v>2583</v>
      </c>
      <c r="B669">
        <v>2022</v>
      </c>
    </row>
    <row r="670" spans="1:2" x14ac:dyDescent="0.25">
      <c r="A670" t="s">
        <v>2915</v>
      </c>
      <c r="B670">
        <v>2023</v>
      </c>
    </row>
    <row r="671" spans="1:2" x14ac:dyDescent="0.25">
      <c r="A671" t="s">
        <v>2324</v>
      </c>
      <c r="B671">
        <v>2017</v>
      </c>
    </row>
    <row r="672" spans="1:2" x14ac:dyDescent="0.25">
      <c r="A672" s="3" t="s">
        <v>521</v>
      </c>
      <c r="B672">
        <v>2013</v>
      </c>
    </row>
    <row r="673" spans="1:2" x14ac:dyDescent="0.25">
      <c r="A673" t="s">
        <v>2890</v>
      </c>
      <c r="B673">
        <v>2020</v>
      </c>
    </row>
    <row r="674" spans="1:2" x14ac:dyDescent="0.25">
      <c r="A674" t="s">
        <v>2863</v>
      </c>
      <c r="B674">
        <v>2023</v>
      </c>
    </row>
    <row r="675" spans="1:2" x14ac:dyDescent="0.25">
      <c r="A675" t="s">
        <v>522</v>
      </c>
      <c r="B675">
        <v>2014</v>
      </c>
    </row>
    <row r="676" spans="1:2" x14ac:dyDescent="0.25">
      <c r="A676" t="s">
        <v>2758</v>
      </c>
      <c r="B676">
        <v>2023</v>
      </c>
    </row>
    <row r="677" spans="1:2" x14ac:dyDescent="0.25">
      <c r="A677" s="3" t="s">
        <v>523</v>
      </c>
      <c r="B677">
        <v>2013</v>
      </c>
    </row>
    <row r="678" spans="1:2" x14ac:dyDescent="0.25">
      <c r="A678" t="s">
        <v>524</v>
      </c>
      <c r="B678">
        <v>2016</v>
      </c>
    </row>
    <row r="679" spans="1:2" x14ac:dyDescent="0.25">
      <c r="A679" s="3" t="s">
        <v>525</v>
      </c>
      <c r="B679">
        <v>2013</v>
      </c>
    </row>
    <row r="680" spans="1:2" x14ac:dyDescent="0.25">
      <c r="A680" t="s">
        <v>1898</v>
      </c>
      <c r="B680">
        <v>2016</v>
      </c>
    </row>
    <row r="681" spans="1:2" x14ac:dyDescent="0.25">
      <c r="A681" t="s">
        <v>526</v>
      </c>
      <c r="B681">
        <v>2015</v>
      </c>
    </row>
    <row r="682" spans="1:2" x14ac:dyDescent="0.25">
      <c r="A682" s="3" t="s">
        <v>527</v>
      </c>
      <c r="B682">
        <v>2016</v>
      </c>
    </row>
    <row r="683" spans="1:2" x14ac:dyDescent="0.25">
      <c r="A683" t="s">
        <v>2078</v>
      </c>
      <c r="B683">
        <v>2020</v>
      </c>
    </row>
    <row r="684" spans="1:2" x14ac:dyDescent="0.25">
      <c r="A684" t="s">
        <v>2605</v>
      </c>
      <c r="B684">
        <v>2022</v>
      </c>
    </row>
    <row r="685" spans="1:2" x14ac:dyDescent="0.25">
      <c r="A685" s="3" t="s">
        <v>528</v>
      </c>
      <c r="B685">
        <v>2013</v>
      </c>
    </row>
    <row r="686" spans="1:2" x14ac:dyDescent="0.25">
      <c r="A686" s="3" t="s">
        <v>529</v>
      </c>
      <c r="B686">
        <v>2013</v>
      </c>
    </row>
    <row r="687" spans="1:2" x14ac:dyDescent="0.25">
      <c r="A687" s="3" t="s">
        <v>530</v>
      </c>
      <c r="B687">
        <v>2015</v>
      </c>
    </row>
    <row r="688" spans="1:2" x14ac:dyDescent="0.25">
      <c r="A688" t="s">
        <v>531</v>
      </c>
      <c r="B688">
        <v>2015</v>
      </c>
    </row>
    <row r="689" spans="1:2" x14ac:dyDescent="0.25">
      <c r="A689" s="3" t="s">
        <v>532</v>
      </c>
      <c r="B689">
        <v>2013</v>
      </c>
    </row>
    <row r="690" spans="1:2" x14ac:dyDescent="0.25">
      <c r="A690" t="s">
        <v>533</v>
      </c>
      <c r="B690">
        <v>2014</v>
      </c>
    </row>
    <row r="691" spans="1:2" x14ac:dyDescent="0.25">
      <c r="A691" t="s">
        <v>2867</v>
      </c>
      <c r="B691">
        <v>2023</v>
      </c>
    </row>
    <row r="692" spans="1:2" x14ac:dyDescent="0.25">
      <c r="A692" t="s">
        <v>534</v>
      </c>
      <c r="B692">
        <v>2017</v>
      </c>
    </row>
    <row r="693" spans="1:2" x14ac:dyDescent="0.25">
      <c r="A693" t="s">
        <v>1979</v>
      </c>
      <c r="B693">
        <v>2015</v>
      </c>
    </row>
    <row r="694" spans="1:2" x14ac:dyDescent="0.25">
      <c r="A694" s="3" t="s">
        <v>535</v>
      </c>
      <c r="B694">
        <v>2015</v>
      </c>
    </row>
    <row r="695" spans="1:2" x14ac:dyDescent="0.25">
      <c r="A695" t="s">
        <v>2064</v>
      </c>
      <c r="B695">
        <v>2020</v>
      </c>
    </row>
    <row r="696" spans="1:2" x14ac:dyDescent="0.25">
      <c r="A696" t="s">
        <v>2505</v>
      </c>
      <c r="B696">
        <v>2018</v>
      </c>
    </row>
    <row r="697" spans="1:2" x14ac:dyDescent="0.25">
      <c r="A697" t="s">
        <v>536</v>
      </c>
      <c r="B697">
        <v>2015</v>
      </c>
    </row>
    <row r="698" spans="1:2" x14ac:dyDescent="0.25">
      <c r="A698" t="s">
        <v>2105</v>
      </c>
      <c r="B698">
        <v>2020</v>
      </c>
    </row>
    <row r="699" spans="1:2" x14ac:dyDescent="0.25">
      <c r="A699" s="3" t="s">
        <v>537</v>
      </c>
      <c r="B699">
        <v>2013</v>
      </c>
    </row>
    <row r="700" spans="1:2" x14ac:dyDescent="0.25">
      <c r="A700" t="s">
        <v>538</v>
      </c>
      <c r="B700">
        <v>2015</v>
      </c>
    </row>
    <row r="701" spans="1:2" x14ac:dyDescent="0.25">
      <c r="A701" s="3" t="s">
        <v>539</v>
      </c>
      <c r="B701">
        <v>2014</v>
      </c>
    </row>
    <row r="702" spans="1:2" x14ac:dyDescent="0.25">
      <c r="A702" s="3" t="s">
        <v>540</v>
      </c>
      <c r="B702">
        <v>2014</v>
      </c>
    </row>
    <row r="703" spans="1:2" x14ac:dyDescent="0.25">
      <c r="A703" s="3" t="s">
        <v>541</v>
      </c>
      <c r="B703">
        <v>2014</v>
      </c>
    </row>
    <row r="704" spans="1:2" x14ac:dyDescent="0.25">
      <c r="A704" t="s">
        <v>2597</v>
      </c>
      <c r="B704">
        <v>2022</v>
      </c>
    </row>
    <row r="705" spans="1:2" x14ac:dyDescent="0.25">
      <c r="A705" t="s">
        <v>2651</v>
      </c>
      <c r="B705">
        <v>2022</v>
      </c>
    </row>
    <row r="706" spans="1:2" x14ac:dyDescent="0.25">
      <c r="A706" s="3" t="s">
        <v>542</v>
      </c>
      <c r="B706">
        <v>2014</v>
      </c>
    </row>
    <row r="707" spans="1:2" x14ac:dyDescent="0.25">
      <c r="A707" t="s">
        <v>2909</v>
      </c>
      <c r="B707">
        <v>2017</v>
      </c>
    </row>
    <row r="708" spans="1:2" x14ac:dyDescent="0.25">
      <c r="A708" s="3" t="s">
        <v>543</v>
      </c>
      <c r="B708">
        <v>2017</v>
      </c>
    </row>
    <row r="709" spans="1:2" x14ac:dyDescent="0.25">
      <c r="A709" t="s">
        <v>544</v>
      </c>
      <c r="B709">
        <v>2014</v>
      </c>
    </row>
    <row r="710" spans="1:2" x14ac:dyDescent="0.25">
      <c r="A710" s="3" t="s">
        <v>545</v>
      </c>
      <c r="B710">
        <v>2013</v>
      </c>
    </row>
    <row r="711" spans="1:2" x14ac:dyDescent="0.25">
      <c r="A711" t="s">
        <v>546</v>
      </c>
      <c r="B711">
        <v>2018</v>
      </c>
    </row>
    <row r="712" spans="1:2" x14ac:dyDescent="0.25">
      <c r="A712" t="s">
        <v>547</v>
      </c>
      <c r="B712">
        <v>2018</v>
      </c>
    </row>
    <row r="713" spans="1:2" x14ac:dyDescent="0.25">
      <c r="A713" t="s">
        <v>548</v>
      </c>
      <c r="B713">
        <v>2018</v>
      </c>
    </row>
    <row r="714" spans="1:2" x14ac:dyDescent="0.25">
      <c r="A714" t="s">
        <v>549</v>
      </c>
      <c r="B714">
        <v>2015</v>
      </c>
    </row>
    <row r="715" spans="1:2" x14ac:dyDescent="0.25">
      <c r="A715" t="s">
        <v>2057</v>
      </c>
      <c r="B715">
        <v>2020</v>
      </c>
    </row>
    <row r="716" spans="1:2" x14ac:dyDescent="0.25">
      <c r="A716" t="s">
        <v>550</v>
      </c>
      <c r="B716">
        <v>2018</v>
      </c>
    </row>
    <row r="717" spans="1:2" x14ac:dyDescent="0.25">
      <c r="A717" t="s">
        <v>551</v>
      </c>
      <c r="B717">
        <v>2016</v>
      </c>
    </row>
    <row r="718" spans="1:2" x14ac:dyDescent="0.25">
      <c r="A718" s="3" t="s">
        <v>552</v>
      </c>
      <c r="B718">
        <v>2015</v>
      </c>
    </row>
    <row r="719" spans="1:2" x14ac:dyDescent="0.25">
      <c r="A719" t="s">
        <v>2720</v>
      </c>
      <c r="B719">
        <v>2015</v>
      </c>
    </row>
    <row r="720" spans="1:2" x14ac:dyDescent="0.25">
      <c r="A720" t="s">
        <v>553</v>
      </c>
      <c r="B720">
        <v>2019</v>
      </c>
    </row>
    <row r="721" spans="1:2" x14ac:dyDescent="0.25">
      <c r="A721" t="s">
        <v>554</v>
      </c>
      <c r="B721">
        <v>2019</v>
      </c>
    </row>
    <row r="722" spans="1:2" x14ac:dyDescent="0.25">
      <c r="A722" t="s">
        <v>2023</v>
      </c>
      <c r="B722">
        <v>2020</v>
      </c>
    </row>
    <row r="723" spans="1:2" x14ac:dyDescent="0.25">
      <c r="A723" t="s">
        <v>3044</v>
      </c>
      <c r="B723">
        <v>2024</v>
      </c>
    </row>
    <row r="724" spans="1:2" x14ac:dyDescent="0.25">
      <c r="A724" s="3" t="s">
        <v>555</v>
      </c>
      <c r="B724">
        <v>2013</v>
      </c>
    </row>
    <row r="725" spans="1:2" x14ac:dyDescent="0.25">
      <c r="A725" t="s">
        <v>556</v>
      </c>
      <c r="B725">
        <v>2017</v>
      </c>
    </row>
    <row r="726" spans="1:2" x14ac:dyDescent="0.25">
      <c r="A726" t="s">
        <v>2652</v>
      </c>
      <c r="B726">
        <v>2022</v>
      </c>
    </row>
    <row r="727" spans="1:2" x14ac:dyDescent="0.25">
      <c r="A727" s="3" t="s">
        <v>557</v>
      </c>
      <c r="B727">
        <v>2013</v>
      </c>
    </row>
    <row r="728" spans="1:2" x14ac:dyDescent="0.25">
      <c r="A728" s="3" t="s">
        <v>558</v>
      </c>
      <c r="B728">
        <v>2013</v>
      </c>
    </row>
    <row r="729" spans="1:2" x14ac:dyDescent="0.25">
      <c r="A729" t="s">
        <v>559</v>
      </c>
      <c r="B729">
        <v>2014</v>
      </c>
    </row>
    <row r="730" spans="1:2" x14ac:dyDescent="0.25">
      <c r="A730" s="3" t="s">
        <v>560</v>
      </c>
      <c r="B730">
        <v>2017</v>
      </c>
    </row>
    <row r="731" spans="1:2" x14ac:dyDescent="0.25">
      <c r="A731" t="s">
        <v>2292</v>
      </c>
      <c r="B731">
        <v>2018</v>
      </c>
    </row>
    <row r="732" spans="1:2" x14ac:dyDescent="0.25">
      <c r="A732" t="s">
        <v>561</v>
      </c>
      <c r="B732">
        <v>2016</v>
      </c>
    </row>
    <row r="733" spans="1:2" x14ac:dyDescent="0.25">
      <c r="A733" t="s">
        <v>562</v>
      </c>
      <c r="B733">
        <v>2017</v>
      </c>
    </row>
    <row r="734" spans="1:2" x14ac:dyDescent="0.25">
      <c r="A734" s="3" t="s">
        <v>563</v>
      </c>
      <c r="B734">
        <v>2014</v>
      </c>
    </row>
    <row r="735" spans="1:2" x14ac:dyDescent="0.25">
      <c r="A735" t="s">
        <v>2093</v>
      </c>
      <c r="B735">
        <v>2020</v>
      </c>
    </row>
    <row r="736" spans="1:2" x14ac:dyDescent="0.25">
      <c r="A736" t="s">
        <v>564</v>
      </c>
      <c r="B736">
        <v>2014</v>
      </c>
    </row>
    <row r="737" spans="1:2" x14ac:dyDescent="0.25">
      <c r="A737" t="s">
        <v>3032</v>
      </c>
      <c r="B737">
        <v>2024</v>
      </c>
    </row>
    <row r="738" spans="1:2" x14ac:dyDescent="0.25">
      <c r="A738" t="s">
        <v>2721</v>
      </c>
      <c r="B738">
        <v>2019</v>
      </c>
    </row>
    <row r="739" spans="1:2" x14ac:dyDescent="0.25">
      <c r="A739" s="3" t="s">
        <v>565</v>
      </c>
      <c r="B739">
        <v>2015</v>
      </c>
    </row>
    <row r="740" spans="1:2" x14ac:dyDescent="0.25">
      <c r="A740" t="s">
        <v>2641</v>
      </c>
      <c r="B740">
        <v>2022</v>
      </c>
    </row>
    <row r="741" spans="1:2" x14ac:dyDescent="0.25">
      <c r="A741" t="s">
        <v>566</v>
      </c>
      <c r="B741">
        <v>2014</v>
      </c>
    </row>
    <row r="742" spans="1:2" x14ac:dyDescent="0.25">
      <c r="A742" t="s">
        <v>567</v>
      </c>
      <c r="B742">
        <v>2017</v>
      </c>
    </row>
    <row r="743" spans="1:2" x14ac:dyDescent="0.25">
      <c r="A743" s="3" t="s">
        <v>568</v>
      </c>
      <c r="B743">
        <v>2014</v>
      </c>
    </row>
    <row r="744" spans="1:2" x14ac:dyDescent="0.25">
      <c r="A744" t="s">
        <v>2074</v>
      </c>
      <c r="B744">
        <v>2020</v>
      </c>
    </row>
    <row r="745" spans="1:2" x14ac:dyDescent="0.25">
      <c r="A745" t="s">
        <v>2710</v>
      </c>
      <c r="B745">
        <v>2019</v>
      </c>
    </row>
    <row r="746" spans="1:2" x14ac:dyDescent="0.25">
      <c r="A746" s="3" t="s">
        <v>569</v>
      </c>
      <c r="B746">
        <v>2013</v>
      </c>
    </row>
    <row r="747" spans="1:2" x14ac:dyDescent="0.25">
      <c r="A747" t="s">
        <v>570</v>
      </c>
      <c r="B747">
        <v>2016</v>
      </c>
    </row>
    <row r="748" spans="1:2" x14ac:dyDescent="0.25">
      <c r="A748" t="s">
        <v>2366</v>
      </c>
      <c r="B748">
        <v>2021</v>
      </c>
    </row>
    <row r="749" spans="1:2" x14ac:dyDescent="0.25">
      <c r="A749" t="s">
        <v>2977</v>
      </c>
      <c r="B749">
        <v>2024</v>
      </c>
    </row>
    <row r="750" spans="1:2" x14ac:dyDescent="0.25">
      <c r="A750" t="s">
        <v>2338</v>
      </c>
      <c r="B750">
        <v>2021</v>
      </c>
    </row>
    <row r="751" spans="1:2" x14ac:dyDescent="0.25">
      <c r="A751" t="s">
        <v>2899</v>
      </c>
      <c r="B751">
        <v>2022</v>
      </c>
    </row>
    <row r="752" spans="1:2" x14ac:dyDescent="0.25">
      <c r="A752" t="s">
        <v>2382</v>
      </c>
      <c r="B752">
        <v>2021</v>
      </c>
    </row>
    <row r="753" spans="1:2" x14ac:dyDescent="0.25">
      <c r="A753" t="s">
        <v>2055</v>
      </c>
      <c r="B753">
        <v>2020</v>
      </c>
    </row>
    <row r="754" spans="1:2" x14ac:dyDescent="0.25">
      <c r="A754" t="s">
        <v>2820</v>
      </c>
      <c r="B754">
        <v>2023</v>
      </c>
    </row>
    <row r="755" spans="1:2" x14ac:dyDescent="0.25">
      <c r="A755" t="s">
        <v>571</v>
      </c>
      <c r="B755">
        <v>2017</v>
      </c>
    </row>
    <row r="756" spans="1:2" x14ac:dyDescent="0.25">
      <c r="A756" s="3" t="s">
        <v>572</v>
      </c>
      <c r="B756">
        <v>2014</v>
      </c>
    </row>
    <row r="757" spans="1:2" x14ac:dyDescent="0.25">
      <c r="A757" t="s">
        <v>573</v>
      </c>
      <c r="B757">
        <v>2015</v>
      </c>
    </row>
    <row r="758" spans="1:2" x14ac:dyDescent="0.25">
      <c r="A758" t="s">
        <v>574</v>
      </c>
      <c r="B758">
        <v>2018</v>
      </c>
    </row>
    <row r="759" spans="1:2" x14ac:dyDescent="0.25">
      <c r="A759" t="s">
        <v>2774</v>
      </c>
      <c r="B759">
        <v>2023</v>
      </c>
    </row>
    <row r="760" spans="1:2" x14ac:dyDescent="0.25">
      <c r="A760" t="s">
        <v>575</v>
      </c>
      <c r="B760">
        <v>2015</v>
      </c>
    </row>
    <row r="761" spans="1:2" x14ac:dyDescent="0.25">
      <c r="A761" t="s">
        <v>576</v>
      </c>
      <c r="B761">
        <v>2017</v>
      </c>
    </row>
    <row r="762" spans="1:2" x14ac:dyDescent="0.25">
      <c r="A762" t="s">
        <v>577</v>
      </c>
      <c r="B762">
        <v>2014</v>
      </c>
    </row>
    <row r="763" spans="1:2" x14ac:dyDescent="0.25">
      <c r="A763" t="s">
        <v>2648</v>
      </c>
      <c r="B763">
        <v>2022</v>
      </c>
    </row>
    <row r="764" spans="1:2" x14ac:dyDescent="0.25">
      <c r="A764" t="s">
        <v>2017</v>
      </c>
      <c r="B764">
        <v>2016</v>
      </c>
    </row>
    <row r="765" spans="1:2" x14ac:dyDescent="0.25">
      <c r="A765" s="3" t="s">
        <v>578</v>
      </c>
      <c r="B765">
        <v>2016</v>
      </c>
    </row>
    <row r="766" spans="1:2" x14ac:dyDescent="0.25">
      <c r="A766" t="s">
        <v>579</v>
      </c>
      <c r="B766">
        <v>2016</v>
      </c>
    </row>
    <row r="767" spans="1:2" x14ac:dyDescent="0.25">
      <c r="A767" s="3" t="s">
        <v>580</v>
      </c>
      <c r="B767">
        <v>2013</v>
      </c>
    </row>
    <row r="768" spans="1:2" x14ac:dyDescent="0.25">
      <c r="A768" t="s">
        <v>581</v>
      </c>
      <c r="B768">
        <v>2019</v>
      </c>
    </row>
    <row r="769" spans="1:2" x14ac:dyDescent="0.25">
      <c r="A769" t="s">
        <v>2420</v>
      </c>
      <c r="B769">
        <v>2021</v>
      </c>
    </row>
    <row r="770" spans="1:2" x14ac:dyDescent="0.25">
      <c r="A770" s="3" t="s">
        <v>582</v>
      </c>
      <c r="B770">
        <v>2016</v>
      </c>
    </row>
    <row r="771" spans="1:2" x14ac:dyDescent="0.25">
      <c r="A771" t="s">
        <v>583</v>
      </c>
      <c r="B771">
        <v>2016</v>
      </c>
    </row>
    <row r="772" spans="1:2" x14ac:dyDescent="0.25">
      <c r="A772" t="s">
        <v>584</v>
      </c>
      <c r="B772">
        <v>2014</v>
      </c>
    </row>
    <row r="773" spans="1:2" x14ac:dyDescent="0.25">
      <c r="A773" t="s">
        <v>585</v>
      </c>
      <c r="B773">
        <v>2014</v>
      </c>
    </row>
    <row r="774" spans="1:2" x14ac:dyDescent="0.25">
      <c r="A774" t="s">
        <v>2444</v>
      </c>
      <c r="B774">
        <v>2021</v>
      </c>
    </row>
    <row r="775" spans="1:2" x14ac:dyDescent="0.25">
      <c r="A775" s="3" t="s">
        <v>586</v>
      </c>
      <c r="B775">
        <v>2016</v>
      </c>
    </row>
    <row r="776" spans="1:2" x14ac:dyDescent="0.25">
      <c r="A776" t="s">
        <v>587</v>
      </c>
      <c r="B776">
        <v>2013</v>
      </c>
    </row>
    <row r="777" spans="1:2" x14ac:dyDescent="0.25">
      <c r="A777" t="s">
        <v>2381</v>
      </c>
      <c r="B777">
        <v>2021</v>
      </c>
    </row>
    <row r="778" spans="1:2" x14ac:dyDescent="0.25">
      <c r="A778" t="s">
        <v>588</v>
      </c>
      <c r="B778">
        <v>2014</v>
      </c>
    </row>
    <row r="779" spans="1:2" x14ac:dyDescent="0.25">
      <c r="A779" t="s">
        <v>2888</v>
      </c>
      <c r="B779">
        <v>2022</v>
      </c>
    </row>
    <row r="780" spans="1:2" x14ac:dyDescent="0.25">
      <c r="A780" t="s">
        <v>1988</v>
      </c>
      <c r="B780">
        <v>2019</v>
      </c>
    </row>
    <row r="781" spans="1:2" x14ac:dyDescent="0.25">
      <c r="A781" t="s">
        <v>589</v>
      </c>
      <c r="B781">
        <v>2019</v>
      </c>
    </row>
    <row r="782" spans="1:2" x14ac:dyDescent="0.25">
      <c r="A782" t="s">
        <v>590</v>
      </c>
      <c r="B782">
        <v>2016</v>
      </c>
    </row>
    <row r="783" spans="1:2" x14ac:dyDescent="0.25">
      <c r="A783" t="s">
        <v>591</v>
      </c>
      <c r="B783">
        <v>2019</v>
      </c>
    </row>
    <row r="784" spans="1:2" x14ac:dyDescent="0.25">
      <c r="A784" t="s">
        <v>592</v>
      </c>
      <c r="B784">
        <v>2014</v>
      </c>
    </row>
    <row r="785" spans="1:2" x14ac:dyDescent="0.25">
      <c r="A785" t="s">
        <v>2358</v>
      </c>
      <c r="B785">
        <v>2021</v>
      </c>
    </row>
    <row r="786" spans="1:2" x14ac:dyDescent="0.25">
      <c r="A786" t="s">
        <v>2726</v>
      </c>
      <c r="B786">
        <v>2021</v>
      </c>
    </row>
    <row r="787" spans="1:2" x14ac:dyDescent="0.25">
      <c r="A787" t="s">
        <v>593</v>
      </c>
      <c r="B787">
        <v>2014</v>
      </c>
    </row>
    <row r="788" spans="1:2" x14ac:dyDescent="0.25">
      <c r="A788" t="s">
        <v>2294</v>
      </c>
      <c r="B788">
        <v>2018</v>
      </c>
    </row>
    <row r="789" spans="1:2" x14ac:dyDescent="0.25">
      <c r="A789" t="s">
        <v>2439</v>
      </c>
      <c r="B789">
        <v>2021</v>
      </c>
    </row>
    <row r="790" spans="1:2" x14ac:dyDescent="0.25">
      <c r="A790" t="s">
        <v>2970</v>
      </c>
      <c r="B790">
        <v>2024</v>
      </c>
    </row>
    <row r="791" spans="1:2" x14ac:dyDescent="0.25">
      <c r="A791" s="3" t="s">
        <v>594</v>
      </c>
      <c r="B791">
        <v>2013</v>
      </c>
    </row>
    <row r="792" spans="1:2" x14ac:dyDescent="0.25">
      <c r="A792" t="s">
        <v>2414</v>
      </c>
      <c r="B792">
        <v>2021</v>
      </c>
    </row>
    <row r="793" spans="1:2" x14ac:dyDescent="0.25">
      <c r="A793" t="s">
        <v>595</v>
      </c>
      <c r="B793">
        <v>2018</v>
      </c>
    </row>
    <row r="794" spans="1:2" x14ac:dyDescent="0.25">
      <c r="A794" s="3" t="s">
        <v>596</v>
      </c>
      <c r="B794">
        <v>2013</v>
      </c>
    </row>
    <row r="795" spans="1:2" x14ac:dyDescent="0.25">
      <c r="A795" s="3" t="s">
        <v>597</v>
      </c>
      <c r="B795">
        <v>2013</v>
      </c>
    </row>
    <row r="796" spans="1:2" x14ac:dyDescent="0.25">
      <c r="A796" s="3" t="s">
        <v>598</v>
      </c>
      <c r="B796">
        <v>2013</v>
      </c>
    </row>
    <row r="797" spans="1:2" x14ac:dyDescent="0.25">
      <c r="A797" t="s">
        <v>3024</v>
      </c>
      <c r="B797">
        <v>2024</v>
      </c>
    </row>
    <row r="798" spans="1:2" x14ac:dyDescent="0.25">
      <c r="A798" t="s">
        <v>599</v>
      </c>
      <c r="B798">
        <v>2014</v>
      </c>
    </row>
    <row r="799" spans="1:2" x14ac:dyDescent="0.25">
      <c r="A799" s="3" t="s">
        <v>600</v>
      </c>
      <c r="B799">
        <v>2018</v>
      </c>
    </row>
    <row r="800" spans="1:2" x14ac:dyDescent="0.25">
      <c r="A800" s="3" t="s">
        <v>601</v>
      </c>
      <c r="B800">
        <v>2015</v>
      </c>
    </row>
    <row r="801" spans="1:2" x14ac:dyDescent="0.25">
      <c r="A801" t="s">
        <v>2746</v>
      </c>
      <c r="B801">
        <v>2023</v>
      </c>
    </row>
    <row r="802" spans="1:2" x14ac:dyDescent="0.25">
      <c r="A802" t="s">
        <v>2313</v>
      </c>
      <c r="B802">
        <v>2016</v>
      </c>
    </row>
    <row r="803" spans="1:2" x14ac:dyDescent="0.25">
      <c r="A803" t="s">
        <v>602</v>
      </c>
      <c r="B803">
        <v>2016</v>
      </c>
    </row>
    <row r="804" spans="1:2" x14ac:dyDescent="0.25">
      <c r="A804" s="3" t="s">
        <v>603</v>
      </c>
      <c r="B804">
        <v>2013</v>
      </c>
    </row>
    <row r="805" spans="1:2" x14ac:dyDescent="0.25">
      <c r="A805" s="3" t="s">
        <v>604</v>
      </c>
      <c r="B805">
        <v>2013</v>
      </c>
    </row>
    <row r="806" spans="1:2" x14ac:dyDescent="0.25">
      <c r="A806" s="3" t="s">
        <v>605</v>
      </c>
      <c r="B806">
        <v>2013</v>
      </c>
    </row>
    <row r="807" spans="1:2" x14ac:dyDescent="0.25">
      <c r="A807" s="3" t="s">
        <v>606</v>
      </c>
      <c r="B807">
        <v>2013</v>
      </c>
    </row>
    <row r="808" spans="1:2" x14ac:dyDescent="0.25">
      <c r="A808" s="3" t="s">
        <v>607</v>
      </c>
      <c r="B808">
        <v>2013</v>
      </c>
    </row>
    <row r="809" spans="1:2" x14ac:dyDescent="0.25">
      <c r="A809" t="s">
        <v>2789</v>
      </c>
      <c r="B809">
        <v>2023</v>
      </c>
    </row>
    <row r="810" spans="1:2" x14ac:dyDescent="0.25">
      <c r="A810" s="3" t="s">
        <v>1923</v>
      </c>
      <c r="B810">
        <v>2014</v>
      </c>
    </row>
    <row r="811" spans="1:2" x14ac:dyDescent="0.25">
      <c r="A811" t="s">
        <v>608</v>
      </c>
      <c r="B811">
        <v>2017</v>
      </c>
    </row>
    <row r="812" spans="1:2" x14ac:dyDescent="0.25">
      <c r="A812" t="s">
        <v>3050</v>
      </c>
      <c r="B812">
        <v>2024</v>
      </c>
    </row>
    <row r="813" spans="1:2" x14ac:dyDescent="0.25">
      <c r="A813" t="s">
        <v>2612</v>
      </c>
      <c r="B813">
        <v>2022</v>
      </c>
    </row>
    <row r="814" spans="1:2" x14ac:dyDescent="0.25">
      <c r="A814" t="s">
        <v>609</v>
      </c>
      <c r="B814">
        <v>2018</v>
      </c>
    </row>
    <row r="815" spans="1:2" x14ac:dyDescent="0.25">
      <c r="A815" t="s">
        <v>2842</v>
      </c>
      <c r="B815">
        <v>2023</v>
      </c>
    </row>
    <row r="816" spans="1:2" x14ac:dyDescent="0.25">
      <c r="A816" t="s">
        <v>610</v>
      </c>
      <c r="B816">
        <v>2017</v>
      </c>
    </row>
    <row r="817" spans="1:2" x14ac:dyDescent="0.25">
      <c r="A817" t="s">
        <v>2679</v>
      </c>
      <c r="B817">
        <v>2021</v>
      </c>
    </row>
    <row r="818" spans="1:2" x14ac:dyDescent="0.25">
      <c r="A818" s="3" t="s">
        <v>611</v>
      </c>
      <c r="B818">
        <v>2013</v>
      </c>
    </row>
    <row r="819" spans="1:2" x14ac:dyDescent="0.25">
      <c r="A819" t="s">
        <v>2268</v>
      </c>
      <c r="B819">
        <v>2013</v>
      </c>
    </row>
    <row r="820" spans="1:2" x14ac:dyDescent="0.25">
      <c r="A820" s="3" t="s">
        <v>612</v>
      </c>
      <c r="B820">
        <v>2013</v>
      </c>
    </row>
    <row r="821" spans="1:2" x14ac:dyDescent="0.25">
      <c r="A821" t="s">
        <v>613</v>
      </c>
      <c r="B821">
        <v>2014</v>
      </c>
    </row>
    <row r="822" spans="1:2" x14ac:dyDescent="0.25">
      <c r="A822" t="s">
        <v>2829</v>
      </c>
      <c r="B822">
        <v>2023</v>
      </c>
    </row>
    <row r="823" spans="1:2" x14ac:dyDescent="0.25">
      <c r="A823" s="3" t="s">
        <v>614</v>
      </c>
      <c r="B823">
        <v>2013</v>
      </c>
    </row>
    <row r="824" spans="1:2" x14ac:dyDescent="0.25">
      <c r="A824" s="3" t="s">
        <v>615</v>
      </c>
      <c r="B824">
        <v>2016</v>
      </c>
    </row>
    <row r="825" spans="1:2" x14ac:dyDescent="0.25">
      <c r="A825" s="3" t="s">
        <v>616</v>
      </c>
      <c r="B825">
        <v>2013</v>
      </c>
    </row>
    <row r="826" spans="1:2" x14ac:dyDescent="0.25">
      <c r="A826" t="s">
        <v>617</v>
      </c>
      <c r="B826">
        <v>2017</v>
      </c>
    </row>
    <row r="827" spans="1:2" x14ac:dyDescent="0.25">
      <c r="A827" t="s">
        <v>618</v>
      </c>
      <c r="B827">
        <v>2018</v>
      </c>
    </row>
    <row r="828" spans="1:2" x14ac:dyDescent="0.25">
      <c r="A828" t="s">
        <v>619</v>
      </c>
      <c r="B828">
        <v>2018</v>
      </c>
    </row>
    <row r="829" spans="1:2" x14ac:dyDescent="0.25">
      <c r="A829" t="s">
        <v>620</v>
      </c>
      <c r="B829">
        <v>2017</v>
      </c>
    </row>
    <row r="830" spans="1:2" x14ac:dyDescent="0.25">
      <c r="A830" s="3" t="s">
        <v>621</v>
      </c>
      <c r="B830">
        <v>2013</v>
      </c>
    </row>
    <row r="831" spans="1:2" x14ac:dyDescent="0.25">
      <c r="A831" t="s">
        <v>622</v>
      </c>
      <c r="B831">
        <v>2015</v>
      </c>
    </row>
    <row r="832" spans="1:2" x14ac:dyDescent="0.25">
      <c r="A832" t="s">
        <v>623</v>
      </c>
      <c r="B832">
        <v>2014</v>
      </c>
    </row>
    <row r="833" spans="1:2" x14ac:dyDescent="0.25">
      <c r="A833" t="s">
        <v>2279</v>
      </c>
      <c r="B833">
        <v>2019</v>
      </c>
    </row>
    <row r="834" spans="1:2" x14ac:dyDescent="0.25">
      <c r="A834" t="s">
        <v>2912</v>
      </c>
      <c r="B834">
        <v>2016</v>
      </c>
    </row>
    <row r="835" spans="1:2" x14ac:dyDescent="0.25">
      <c r="A835" t="s">
        <v>2691</v>
      </c>
      <c r="B835">
        <v>2018</v>
      </c>
    </row>
    <row r="836" spans="1:2" x14ac:dyDescent="0.25">
      <c r="A836" t="s">
        <v>2967</v>
      </c>
      <c r="B836">
        <v>2024</v>
      </c>
    </row>
    <row r="837" spans="1:2" x14ac:dyDescent="0.25">
      <c r="A837" t="s">
        <v>2741</v>
      </c>
      <c r="B837">
        <v>2018</v>
      </c>
    </row>
    <row r="838" spans="1:2" x14ac:dyDescent="0.25">
      <c r="A838" t="s">
        <v>2475</v>
      </c>
      <c r="B838">
        <v>2018</v>
      </c>
    </row>
    <row r="839" spans="1:2" x14ac:dyDescent="0.25">
      <c r="A839" t="s">
        <v>624</v>
      </c>
      <c r="B839">
        <v>2015</v>
      </c>
    </row>
    <row r="840" spans="1:2" x14ac:dyDescent="0.25">
      <c r="A840" s="3" t="s">
        <v>625</v>
      </c>
      <c r="B840">
        <v>2014</v>
      </c>
    </row>
    <row r="841" spans="1:2" x14ac:dyDescent="0.25">
      <c r="A841" s="3" t="s">
        <v>626</v>
      </c>
      <c r="B841">
        <v>2013</v>
      </c>
    </row>
    <row r="842" spans="1:2" x14ac:dyDescent="0.25">
      <c r="A842" t="s">
        <v>627</v>
      </c>
      <c r="B842">
        <v>2018</v>
      </c>
    </row>
    <row r="843" spans="1:2" x14ac:dyDescent="0.25">
      <c r="A843" s="3" t="s">
        <v>628</v>
      </c>
      <c r="B843">
        <v>2013</v>
      </c>
    </row>
    <row r="844" spans="1:2" x14ac:dyDescent="0.25">
      <c r="A844" t="s">
        <v>629</v>
      </c>
      <c r="B844">
        <v>2014</v>
      </c>
    </row>
    <row r="845" spans="1:2" x14ac:dyDescent="0.25">
      <c r="A845" t="s">
        <v>2378</v>
      </c>
      <c r="B845">
        <v>2021</v>
      </c>
    </row>
    <row r="846" spans="1:2" x14ac:dyDescent="0.25">
      <c r="A846" t="s">
        <v>630</v>
      </c>
      <c r="B846">
        <v>2015</v>
      </c>
    </row>
    <row r="847" spans="1:2" x14ac:dyDescent="0.25">
      <c r="A847" t="s">
        <v>2291</v>
      </c>
      <c r="B847">
        <v>2019</v>
      </c>
    </row>
    <row r="848" spans="1:2" x14ac:dyDescent="0.25">
      <c r="A848" t="s">
        <v>2466</v>
      </c>
      <c r="B848">
        <v>2020</v>
      </c>
    </row>
    <row r="849" spans="1:2" x14ac:dyDescent="0.25">
      <c r="A849" s="3" t="s">
        <v>631</v>
      </c>
      <c r="B849">
        <v>2016</v>
      </c>
    </row>
    <row r="850" spans="1:2" x14ac:dyDescent="0.25">
      <c r="A850" s="3" t="s">
        <v>632</v>
      </c>
      <c r="B850">
        <v>2014</v>
      </c>
    </row>
    <row r="851" spans="1:2" x14ac:dyDescent="0.25">
      <c r="A851" t="s">
        <v>633</v>
      </c>
      <c r="B851">
        <v>2016</v>
      </c>
    </row>
    <row r="852" spans="1:2" x14ac:dyDescent="0.25">
      <c r="A852" t="s">
        <v>2499</v>
      </c>
      <c r="B852">
        <v>2020</v>
      </c>
    </row>
    <row r="853" spans="1:2" x14ac:dyDescent="0.25">
      <c r="A853" s="3" t="s">
        <v>634</v>
      </c>
      <c r="B853">
        <v>2015</v>
      </c>
    </row>
    <row r="854" spans="1:2" x14ac:dyDescent="0.25">
      <c r="A854" t="s">
        <v>2416</v>
      </c>
      <c r="B854">
        <v>2021</v>
      </c>
    </row>
    <row r="855" spans="1:2" x14ac:dyDescent="0.25">
      <c r="A855" t="s">
        <v>635</v>
      </c>
      <c r="B855">
        <v>2014</v>
      </c>
    </row>
    <row r="856" spans="1:2" x14ac:dyDescent="0.25">
      <c r="A856" s="3" t="s">
        <v>636</v>
      </c>
      <c r="B856">
        <v>2013</v>
      </c>
    </row>
    <row r="857" spans="1:2" x14ac:dyDescent="0.25">
      <c r="A857" t="s">
        <v>2266</v>
      </c>
      <c r="B857">
        <v>2018</v>
      </c>
    </row>
    <row r="858" spans="1:2" x14ac:dyDescent="0.25">
      <c r="A858" t="s">
        <v>637</v>
      </c>
      <c r="B858">
        <v>2015</v>
      </c>
    </row>
    <row r="859" spans="1:2" x14ac:dyDescent="0.25">
      <c r="A859" t="s">
        <v>638</v>
      </c>
      <c r="B859">
        <v>2014</v>
      </c>
    </row>
    <row r="860" spans="1:2" x14ac:dyDescent="0.25">
      <c r="A860" s="3" t="s">
        <v>639</v>
      </c>
      <c r="B860">
        <v>2013</v>
      </c>
    </row>
    <row r="861" spans="1:2" x14ac:dyDescent="0.25">
      <c r="A861" t="s">
        <v>640</v>
      </c>
      <c r="B861">
        <v>2019</v>
      </c>
    </row>
    <row r="862" spans="1:2" x14ac:dyDescent="0.25">
      <c r="A862" t="s">
        <v>641</v>
      </c>
      <c r="B862">
        <v>2014</v>
      </c>
    </row>
    <row r="863" spans="1:2" x14ac:dyDescent="0.25">
      <c r="A863" t="s">
        <v>2380</v>
      </c>
      <c r="B863">
        <v>2021</v>
      </c>
    </row>
    <row r="864" spans="1:2" x14ac:dyDescent="0.25">
      <c r="A864" s="3" t="s">
        <v>642</v>
      </c>
      <c r="B864">
        <v>2013</v>
      </c>
    </row>
    <row r="865" spans="1:2" x14ac:dyDescent="0.25">
      <c r="A865" t="s">
        <v>2091</v>
      </c>
      <c r="B865">
        <v>2020</v>
      </c>
    </row>
    <row r="866" spans="1:2" x14ac:dyDescent="0.25">
      <c r="A866" t="s">
        <v>643</v>
      </c>
      <c r="B866">
        <v>2017</v>
      </c>
    </row>
    <row r="867" spans="1:2" x14ac:dyDescent="0.25">
      <c r="A867" t="s">
        <v>644</v>
      </c>
      <c r="B867">
        <v>2018</v>
      </c>
    </row>
    <row r="868" spans="1:2" x14ac:dyDescent="0.25">
      <c r="A868" t="s">
        <v>2062</v>
      </c>
      <c r="B868">
        <v>2020</v>
      </c>
    </row>
    <row r="869" spans="1:2" x14ac:dyDescent="0.25">
      <c r="A869" s="3" t="s">
        <v>645</v>
      </c>
      <c r="B869">
        <v>2013</v>
      </c>
    </row>
    <row r="870" spans="1:2" x14ac:dyDescent="0.25">
      <c r="A870" s="3" t="s">
        <v>646</v>
      </c>
      <c r="B870">
        <v>2013</v>
      </c>
    </row>
    <row r="871" spans="1:2" x14ac:dyDescent="0.25">
      <c r="A871" t="s">
        <v>2895</v>
      </c>
      <c r="B871">
        <v>2018</v>
      </c>
    </row>
    <row r="872" spans="1:2" x14ac:dyDescent="0.25">
      <c r="A872" t="s">
        <v>2615</v>
      </c>
      <c r="B872">
        <v>2022</v>
      </c>
    </row>
    <row r="873" spans="1:2" x14ac:dyDescent="0.25">
      <c r="A873" t="s">
        <v>647</v>
      </c>
      <c r="B873">
        <v>2019</v>
      </c>
    </row>
    <row r="874" spans="1:2" x14ac:dyDescent="0.25">
      <c r="A874" t="s">
        <v>2682</v>
      </c>
      <c r="B874">
        <v>2019</v>
      </c>
    </row>
    <row r="875" spans="1:2" x14ac:dyDescent="0.25">
      <c r="A875" s="3" t="s">
        <v>648</v>
      </c>
      <c r="B875">
        <v>2013</v>
      </c>
    </row>
    <row r="876" spans="1:2" x14ac:dyDescent="0.25">
      <c r="A876" t="s">
        <v>649</v>
      </c>
      <c r="B876">
        <v>2014</v>
      </c>
    </row>
    <row r="877" spans="1:2" x14ac:dyDescent="0.25">
      <c r="A877" t="s">
        <v>650</v>
      </c>
      <c r="B877">
        <v>2016</v>
      </c>
    </row>
    <row r="878" spans="1:2" x14ac:dyDescent="0.25">
      <c r="A878" t="s">
        <v>651</v>
      </c>
      <c r="B878">
        <v>2017</v>
      </c>
    </row>
    <row r="879" spans="1:2" x14ac:dyDescent="0.25">
      <c r="A879" t="s">
        <v>652</v>
      </c>
      <c r="B879">
        <v>2019</v>
      </c>
    </row>
    <row r="880" spans="1:2" x14ac:dyDescent="0.25">
      <c r="A880" t="s">
        <v>653</v>
      </c>
      <c r="B880">
        <v>2019</v>
      </c>
    </row>
    <row r="881" spans="1:2" x14ac:dyDescent="0.25">
      <c r="A881" s="3" t="s">
        <v>654</v>
      </c>
      <c r="B881">
        <v>2013</v>
      </c>
    </row>
    <row r="882" spans="1:2" x14ac:dyDescent="0.25">
      <c r="A882" t="s">
        <v>655</v>
      </c>
      <c r="B882">
        <v>2016</v>
      </c>
    </row>
    <row r="883" spans="1:2" x14ac:dyDescent="0.25">
      <c r="A883" t="s">
        <v>656</v>
      </c>
      <c r="B883">
        <v>2018</v>
      </c>
    </row>
    <row r="884" spans="1:2" x14ac:dyDescent="0.25">
      <c r="A884" t="s">
        <v>1888</v>
      </c>
      <c r="B884">
        <v>2019</v>
      </c>
    </row>
    <row r="885" spans="1:2" x14ac:dyDescent="0.25">
      <c r="A885" s="3" t="s">
        <v>657</v>
      </c>
      <c r="B885">
        <v>2013</v>
      </c>
    </row>
    <row r="886" spans="1:2" x14ac:dyDescent="0.25">
      <c r="A886" t="s">
        <v>2058</v>
      </c>
      <c r="B886">
        <v>2020</v>
      </c>
    </row>
    <row r="887" spans="1:2" x14ac:dyDescent="0.25">
      <c r="A887" t="s">
        <v>658</v>
      </c>
      <c r="B887">
        <v>2015</v>
      </c>
    </row>
    <row r="888" spans="1:2" x14ac:dyDescent="0.25">
      <c r="A888" t="s">
        <v>659</v>
      </c>
      <c r="B888">
        <v>2014</v>
      </c>
    </row>
    <row r="889" spans="1:2" x14ac:dyDescent="0.25">
      <c r="A889" s="3" t="s">
        <v>660</v>
      </c>
      <c r="B889">
        <v>2013</v>
      </c>
    </row>
    <row r="890" spans="1:2" x14ac:dyDescent="0.25">
      <c r="A890" t="s">
        <v>2010</v>
      </c>
      <c r="B890">
        <v>2017</v>
      </c>
    </row>
    <row r="891" spans="1:2" x14ac:dyDescent="0.25">
      <c r="A891" t="s">
        <v>661</v>
      </c>
      <c r="B891">
        <v>2018</v>
      </c>
    </row>
    <row r="892" spans="1:2" x14ac:dyDescent="0.25">
      <c r="A892" s="3" t="s">
        <v>662</v>
      </c>
      <c r="B892">
        <v>2013</v>
      </c>
    </row>
    <row r="893" spans="1:2" x14ac:dyDescent="0.25">
      <c r="A893" t="s">
        <v>2282</v>
      </c>
      <c r="B893">
        <v>2013</v>
      </c>
    </row>
    <row r="894" spans="1:2" x14ac:dyDescent="0.25">
      <c r="A894" t="s">
        <v>2745</v>
      </c>
      <c r="B894">
        <v>2023</v>
      </c>
    </row>
    <row r="895" spans="1:2" x14ac:dyDescent="0.25">
      <c r="A895" t="s">
        <v>2042</v>
      </c>
      <c r="B895">
        <v>2020</v>
      </c>
    </row>
    <row r="896" spans="1:2" x14ac:dyDescent="0.25">
      <c r="A896" s="3" t="s">
        <v>663</v>
      </c>
      <c r="B896">
        <v>2013</v>
      </c>
    </row>
    <row r="897" spans="1:2" x14ac:dyDescent="0.25">
      <c r="A897" t="s">
        <v>664</v>
      </c>
      <c r="B897">
        <v>2014</v>
      </c>
    </row>
    <row r="898" spans="1:2" x14ac:dyDescent="0.25">
      <c r="A898" s="3" t="s">
        <v>665</v>
      </c>
      <c r="B898">
        <v>2016</v>
      </c>
    </row>
    <row r="899" spans="1:2" x14ac:dyDescent="0.25">
      <c r="A899" s="3" t="s">
        <v>666</v>
      </c>
      <c r="B899">
        <v>2013</v>
      </c>
    </row>
    <row r="900" spans="1:2" x14ac:dyDescent="0.25">
      <c r="A900" t="s">
        <v>2928</v>
      </c>
      <c r="B900">
        <v>2022</v>
      </c>
    </row>
    <row r="901" spans="1:2" x14ac:dyDescent="0.25">
      <c r="A901" t="s">
        <v>667</v>
      </c>
      <c r="B901">
        <v>2019</v>
      </c>
    </row>
    <row r="902" spans="1:2" x14ac:dyDescent="0.25">
      <c r="A902" t="s">
        <v>2522</v>
      </c>
      <c r="B902">
        <v>2020</v>
      </c>
    </row>
    <row r="903" spans="1:2" x14ac:dyDescent="0.25">
      <c r="A903" s="3" t="s">
        <v>668</v>
      </c>
      <c r="B903">
        <v>2013</v>
      </c>
    </row>
    <row r="904" spans="1:2" x14ac:dyDescent="0.25">
      <c r="A904" s="3" t="s">
        <v>669</v>
      </c>
      <c r="B904">
        <v>2014</v>
      </c>
    </row>
    <row r="905" spans="1:2" x14ac:dyDescent="0.25">
      <c r="A905" t="s">
        <v>2921</v>
      </c>
      <c r="B905">
        <v>2020</v>
      </c>
    </row>
    <row r="906" spans="1:2" x14ac:dyDescent="0.25">
      <c r="A906" s="3" t="s">
        <v>670</v>
      </c>
      <c r="B906">
        <v>2013</v>
      </c>
    </row>
    <row r="907" spans="1:2" x14ac:dyDescent="0.25">
      <c r="A907" s="3" t="s">
        <v>671</v>
      </c>
      <c r="B907">
        <v>2013</v>
      </c>
    </row>
    <row r="908" spans="1:2" x14ac:dyDescent="0.25">
      <c r="A908" s="3" t="s">
        <v>672</v>
      </c>
      <c r="B908">
        <v>2013</v>
      </c>
    </row>
    <row r="909" spans="1:2" x14ac:dyDescent="0.25">
      <c r="A909" t="s">
        <v>2719</v>
      </c>
      <c r="B909">
        <v>2019</v>
      </c>
    </row>
    <row r="910" spans="1:2" x14ac:dyDescent="0.25">
      <c r="A910" t="s">
        <v>2115</v>
      </c>
      <c r="B910">
        <v>2020</v>
      </c>
    </row>
    <row r="911" spans="1:2" x14ac:dyDescent="0.25">
      <c r="A911" t="s">
        <v>673</v>
      </c>
      <c r="B911">
        <v>2014</v>
      </c>
    </row>
    <row r="912" spans="1:2" x14ac:dyDescent="0.25">
      <c r="A912" t="s">
        <v>674</v>
      </c>
      <c r="B912">
        <v>2015</v>
      </c>
    </row>
    <row r="913" spans="1:2" x14ac:dyDescent="0.25">
      <c r="A913" t="s">
        <v>675</v>
      </c>
      <c r="B913">
        <v>2013</v>
      </c>
    </row>
    <row r="914" spans="1:2" x14ac:dyDescent="0.25">
      <c r="A914" t="s">
        <v>2528</v>
      </c>
      <c r="B914">
        <v>2017</v>
      </c>
    </row>
    <row r="915" spans="1:2" x14ac:dyDescent="0.25">
      <c r="A915" t="s">
        <v>676</v>
      </c>
      <c r="B915">
        <v>2017</v>
      </c>
    </row>
    <row r="916" spans="1:2" x14ac:dyDescent="0.25">
      <c r="A916" t="s">
        <v>677</v>
      </c>
      <c r="B916">
        <v>2018</v>
      </c>
    </row>
    <row r="917" spans="1:2" x14ac:dyDescent="0.25">
      <c r="A917" t="s">
        <v>678</v>
      </c>
      <c r="B917">
        <v>2016</v>
      </c>
    </row>
    <row r="918" spans="1:2" x14ac:dyDescent="0.25">
      <c r="A918" t="s">
        <v>679</v>
      </c>
      <c r="B918">
        <v>2015</v>
      </c>
    </row>
    <row r="919" spans="1:2" x14ac:dyDescent="0.25">
      <c r="A919" s="3" t="s">
        <v>680</v>
      </c>
      <c r="B919">
        <v>2015</v>
      </c>
    </row>
    <row r="920" spans="1:2" x14ac:dyDescent="0.25">
      <c r="A920" s="3" t="s">
        <v>681</v>
      </c>
      <c r="B920">
        <v>2015</v>
      </c>
    </row>
    <row r="921" spans="1:2" x14ac:dyDescent="0.25">
      <c r="A921" t="s">
        <v>682</v>
      </c>
      <c r="B921">
        <v>2017</v>
      </c>
    </row>
    <row r="922" spans="1:2" x14ac:dyDescent="0.25">
      <c r="A922" t="s">
        <v>2443</v>
      </c>
      <c r="B922">
        <v>2021</v>
      </c>
    </row>
    <row r="923" spans="1:2" x14ac:dyDescent="0.25">
      <c r="A923" t="s">
        <v>2804</v>
      </c>
      <c r="B923">
        <v>2023</v>
      </c>
    </row>
    <row r="924" spans="1:2" x14ac:dyDescent="0.25">
      <c r="A924" t="s">
        <v>683</v>
      </c>
      <c r="B924">
        <v>2017</v>
      </c>
    </row>
    <row r="925" spans="1:2" x14ac:dyDescent="0.25">
      <c r="A925" s="3" t="s">
        <v>684</v>
      </c>
      <c r="B925">
        <v>2016</v>
      </c>
    </row>
    <row r="926" spans="1:2" x14ac:dyDescent="0.25">
      <c r="A926" t="s">
        <v>685</v>
      </c>
      <c r="B926">
        <v>2014</v>
      </c>
    </row>
    <row r="927" spans="1:2" x14ac:dyDescent="0.25">
      <c r="A927" s="3" t="s">
        <v>686</v>
      </c>
      <c r="B927">
        <v>2013</v>
      </c>
    </row>
    <row r="928" spans="1:2" x14ac:dyDescent="0.25">
      <c r="A928" s="3" t="s">
        <v>687</v>
      </c>
      <c r="B928">
        <v>2013</v>
      </c>
    </row>
    <row r="929" spans="1:2" x14ac:dyDescent="0.25">
      <c r="A929" t="s">
        <v>2632</v>
      </c>
      <c r="B929">
        <v>2022</v>
      </c>
    </row>
    <row r="930" spans="1:2" x14ac:dyDescent="0.25">
      <c r="A930" s="3" t="s">
        <v>688</v>
      </c>
      <c r="B930">
        <v>2015</v>
      </c>
    </row>
    <row r="931" spans="1:2" x14ac:dyDescent="0.25">
      <c r="A931" t="s">
        <v>2515</v>
      </c>
      <c r="B931">
        <v>2019</v>
      </c>
    </row>
    <row r="932" spans="1:2" x14ac:dyDescent="0.25">
      <c r="A932" s="3" t="s">
        <v>689</v>
      </c>
      <c r="B932">
        <v>2013</v>
      </c>
    </row>
    <row r="933" spans="1:2" x14ac:dyDescent="0.25">
      <c r="A933" s="3" t="s">
        <v>690</v>
      </c>
      <c r="B933">
        <v>2013</v>
      </c>
    </row>
    <row r="934" spans="1:2" x14ac:dyDescent="0.25">
      <c r="A934" t="s">
        <v>3062</v>
      </c>
      <c r="B934">
        <v>2024</v>
      </c>
    </row>
    <row r="935" spans="1:2" x14ac:dyDescent="0.25">
      <c r="A935" s="3" t="s">
        <v>691</v>
      </c>
      <c r="B935">
        <v>2013</v>
      </c>
    </row>
    <row r="936" spans="1:2" x14ac:dyDescent="0.25">
      <c r="A936" t="s">
        <v>692</v>
      </c>
      <c r="B936">
        <v>2013</v>
      </c>
    </row>
    <row r="937" spans="1:2" x14ac:dyDescent="0.25">
      <c r="A937" s="3" t="s">
        <v>693</v>
      </c>
      <c r="B937">
        <v>2013</v>
      </c>
    </row>
    <row r="938" spans="1:2" x14ac:dyDescent="0.25">
      <c r="A938" s="3" t="s">
        <v>694</v>
      </c>
      <c r="B938">
        <v>2013</v>
      </c>
    </row>
    <row r="939" spans="1:2" x14ac:dyDescent="0.25">
      <c r="A939" s="3" t="s">
        <v>695</v>
      </c>
      <c r="B939">
        <v>2013</v>
      </c>
    </row>
    <row r="940" spans="1:2" x14ac:dyDescent="0.25">
      <c r="A940" t="s">
        <v>2892</v>
      </c>
      <c r="B940">
        <v>2019</v>
      </c>
    </row>
    <row r="941" spans="1:2" x14ac:dyDescent="0.25">
      <c r="A941" t="s">
        <v>2399</v>
      </c>
      <c r="B941">
        <v>2021</v>
      </c>
    </row>
    <row r="942" spans="1:2" x14ac:dyDescent="0.25">
      <c r="A942" t="s">
        <v>696</v>
      </c>
      <c r="B942">
        <v>2015</v>
      </c>
    </row>
    <row r="943" spans="1:2" x14ac:dyDescent="0.25">
      <c r="A943" t="s">
        <v>697</v>
      </c>
      <c r="B943">
        <v>2015</v>
      </c>
    </row>
    <row r="944" spans="1:2" x14ac:dyDescent="0.25">
      <c r="A944" s="3" t="s">
        <v>698</v>
      </c>
      <c r="B944">
        <v>2016</v>
      </c>
    </row>
    <row r="945" spans="1:2" x14ac:dyDescent="0.25">
      <c r="A945" t="s">
        <v>2363</v>
      </c>
      <c r="B945">
        <v>2021</v>
      </c>
    </row>
    <row r="946" spans="1:2" x14ac:dyDescent="0.25">
      <c r="A946" t="s">
        <v>699</v>
      </c>
      <c r="B946">
        <v>2014</v>
      </c>
    </row>
    <row r="947" spans="1:2" x14ac:dyDescent="0.25">
      <c r="A947" t="s">
        <v>2993</v>
      </c>
      <c r="B947">
        <v>2024</v>
      </c>
    </row>
    <row r="948" spans="1:2" x14ac:dyDescent="0.25">
      <c r="A948" t="s">
        <v>2614</v>
      </c>
      <c r="B948">
        <v>2022</v>
      </c>
    </row>
    <row r="949" spans="1:2" x14ac:dyDescent="0.25">
      <c r="A949" t="s">
        <v>2791</v>
      </c>
      <c r="B949">
        <v>2023</v>
      </c>
    </row>
    <row r="950" spans="1:2" x14ac:dyDescent="0.25">
      <c r="A950" s="3" t="s">
        <v>700</v>
      </c>
      <c r="B950">
        <v>2013</v>
      </c>
    </row>
    <row r="951" spans="1:2" x14ac:dyDescent="0.25">
      <c r="A951" t="s">
        <v>2437</v>
      </c>
      <c r="B951">
        <v>2021</v>
      </c>
    </row>
    <row r="952" spans="1:2" x14ac:dyDescent="0.25">
      <c r="A952" s="3" t="s">
        <v>701</v>
      </c>
      <c r="B952">
        <v>2013</v>
      </c>
    </row>
    <row r="953" spans="1:2" x14ac:dyDescent="0.25">
      <c r="A953" s="3" t="s">
        <v>702</v>
      </c>
      <c r="B953">
        <v>2013</v>
      </c>
    </row>
    <row r="954" spans="1:2" x14ac:dyDescent="0.25">
      <c r="A954" s="3" t="s">
        <v>703</v>
      </c>
      <c r="B954">
        <v>2013</v>
      </c>
    </row>
    <row r="955" spans="1:2" x14ac:dyDescent="0.25">
      <c r="A955" t="s">
        <v>704</v>
      </c>
      <c r="B955">
        <v>2018</v>
      </c>
    </row>
    <row r="956" spans="1:2" x14ac:dyDescent="0.25">
      <c r="A956" t="s">
        <v>2477</v>
      </c>
      <c r="B956">
        <v>2018</v>
      </c>
    </row>
    <row r="957" spans="1:2" x14ac:dyDescent="0.25">
      <c r="A957" t="s">
        <v>3015</v>
      </c>
      <c r="B957">
        <v>2024</v>
      </c>
    </row>
    <row r="958" spans="1:2" x14ac:dyDescent="0.25">
      <c r="A958" s="3" t="s">
        <v>705</v>
      </c>
      <c r="B958">
        <v>2013</v>
      </c>
    </row>
    <row r="959" spans="1:2" x14ac:dyDescent="0.25">
      <c r="A959" t="s">
        <v>2507</v>
      </c>
      <c r="B959">
        <v>2020</v>
      </c>
    </row>
    <row r="960" spans="1:2" x14ac:dyDescent="0.25">
      <c r="A960" s="3" t="s">
        <v>706</v>
      </c>
      <c r="B960">
        <v>2015</v>
      </c>
    </row>
    <row r="961" spans="1:2" x14ac:dyDescent="0.25">
      <c r="A961" s="3" t="s">
        <v>707</v>
      </c>
      <c r="B961">
        <v>2015</v>
      </c>
    </row>
    <row r="962" spans="1:2" x14ac:dyDescent="0.25">
      <c r="A962" t="s">
        <v>708</v>
      </c>
      <c r="B962">
        <v>2019</v>
      </c>
    </row>
    <row r="963" spans="1:2" x14ac:dyDescent="0.25">
      <c r="A963" s="3" t="s">
        <v>709</v>
      </c>
      <c r="B963">
        <v>2015</v>
      </c>
    </row>
    <row r="964" spans="1:2" x14ac:dyDescent="0.25">
      <c r="A964" s="3" t="s">
        <v>710</v>
      </c>
      <c r="B964">
        <v>2013</v>
      </c>
    </row>
    <row r="965" spans="1:2" x14ac:dyDescent="0.25">
      <c r="A965" t="s">
        <v>711</v>
      </c>
      <c r="B965">
        <v>2014</v>
      </c>
    </row>
    <row r="966" spans="1:2" x14ac:dyDescent="0.25">
      <c r="A966" t="s">
        <v>712</v>
      </c>
      <c r="B966">
        <v>2019</v>
      </c>
    </row>
    <row r="967" spans="1:2" x14ac:dyDescent="0.25">
      <c r="A967" s="3" t="s">
        <v>713</v>
      </c>
      <c r="B967">
        <v>2013</v>
      </c>
    </row>
    <row r="968" spans="1:2" x14ac:dyDescent="0.25">
      <c r="A968" s="3" t="s">
        <v>714</v>
      </c>
      <c r="B968">
        <v>2013</v>
      </c>
    </row>
    <row r="969" spans="1:2" x14ac:dyDescent="0.25">
      <c r="A969" s="3" t="s">
        <v>1931</v>
      </c>
      <c r="B969">
        <v>2013</v>
      </c>
    </row>
    <row r="970" spans="1:2" x14ac:dyDescent="0.25">
      <c r="A970" s="3" t="s">
        <v>715</v>
      </c>
      <c r="B970">
        <v>2017</v>
      </c>
    </row>
    <row r="971" spans="1:2" x14ac:dyDescent="0.25">
      <c r="A971" t="s">
        <v>1983</v>
      </c>
      <c r="B971">
        <v>2018</v>
      </c>
    </row>
    <row r="972" spans="1:2" x14ac:dyDescent="0.25">
      <c r="A972" t="s">
        <v>716</v>
      </c>
      <c r="B972">
        <v>2018</v>
      </c>
    </row>
    <row r="973" spans="1:2" x14ac:dyDescent="0.25">
      <c r="A973" t="s">
        <v>2537</v>
      </c>
      <c r="B973">
        <v>2020</v>
      </c>
    </row>
    <row r="974" spans="1:2" x14ac:dyDescent="0.25">
      <c r="A974" s="3" t="s">
        <v>717</v>
      </c>
      <c r="B974">
        <v>2013</v>
      </c>
    </row>
    <row r="975" spans="1:2" x14ac:dyDescent="0.25">
      <c r="A975" s="3" t="s">
        <v>718</v>
      </c>
      <c r="B975">
        <v>2013</v>
      </c>
    </row>
    <row r="976" spans="1:2" x14ac:dyDescent="0.25">
      <c r="A976" t="s">
        <v>719</v>
      </c>
      <c r="B976">
        <v>2015</v>
      </c>
    </row>
    <row r="977" spans="1:2" x14ac:dyDescent="0.25">
      <c r="A977" s="3" t="s">
        <v>720</v>
      </c>
      <c r="B977">
        <v>2013</v>
      </c>
    </row>
    <row r="978" spans="1:2" x14ac:dyDescent="0.25">
      <c r="A978" t="s">
        <v>2063</v>
      </c>
      <c r="B978">
        <v>2020</v>
      </c>
    </row>
    <row r="979" spans="1:2" x14ac:dyDescent="0.25">
      <c r="A979" t="s">
        <v>721</v>
      </c>
      <c r="B979">
        <v>2016</v>
      </c>
    </row>
    <row r="980" spans="1:2" x14ac:dyDescent="0.25">
      <c r="A980" t="s">
        <v>2992</v>
      </c>
      <c r="B980">
        <v>2024</v>
      </c>
    </row>
    <row r="981" spans="1:2" x14ac:dyDescent="0.25">
      <c r="A981" t="s">
        <v>722</v>
      </c>
      <c r="B981">
        <v>2018</v>
      </c>
    </row>
    <row r="982" spans="1:2" x14ac:dyDescent="0.25">
      <c r="A982" t="s">
        <v>723</v>
      </c>
      <c r="B982">
        <v>2015</v>
      </c>
    </row>
    <row r="983" spans="1:2" x14ac:dyDescent="0.25">
      <c r="A983" t="s">
        <v>724</v>
      </c>
      <c r="B983">
        <v>2015</v>
      </c>
    </row>
    <row r="984" spans="1:2" x14ac:dyDescent="0.25">
      <c r="A984" s="3" t="s">
        <v>725</v>
      </c>
      <c r="B984">
        <v>2015</v>
      </c>
    </row>
    <row r="985" spans="1:2" x14ac:dyDescent="0.25">
      <c r="A985" s="3" t="s">
        <v>726</v>
      </c>
      <c r="B985">
        <v>2013</v>
      </c>
    </row>
    <row r="986" spans="1:2" x14ac:dyDescent="0.25">
      <c r="A986" t="s">
        <v>1894</v>
      </c>
      <c r="B986">
        <v>2013</v>
      </c>
    </row>
    <row r="987" spans="1:2" x14ac:dyDescent="0.25">
      <c r="A987" t="s">
        <v>2303</v>
      </c>
      <c r="B987">
        <v>2019</v>
      </c>
    </row>
    <row r="988" spans="1:2" x14ac:dyDescent="0.25">
      <c r="A988" t="s">
        <v>727</v>
      </c>
      <c r="B988">
        <v>2015</v>
      </c>
    </row>
    <row r="989" spans="1:2" x14ac:dyDescent="0.25">
      <c r="A989" s="3" t="s">
        <v>728</v>
      </c>
      <c r="B989">
        <v>2017</v>
      </c>
    </row>
    <row r="990" spans="1:2" x14ac:dyDescent="0.25">
      <c r="A990" t="s">
        <v>729</v>
      </c>
      <c r="B990">
        <v>2016</v>
      </c>
    </row>
    <row r="991" spans="1:2" x14ac:dyDescent="0.25">
      <c r="A991" s="3" t="s">
        <v>730</v>
      </c>
      <c r="B991">
        <v>2013</v>
      </c>
    </row>
    <row r="992" spans="1:2" x14ac:dyDescent="0.25">
      <c r="A992" t="s">
        <v>731</v>
      </c>
      <c r="B992">
        <v>2014</v>
      </c>
    </row>
    <row r="993" spans="1:2" x14ac:dyDescent="0.25">
      <c r="A993" s="3" t="s">
        <v>732</v>
      </c>
      <c r="B993">
        <v>2013</v>
      </c>
    </row>
    <row r="994" spans="1:2" x14ac:dyDescent="0.25">
      <c r="A994" t="s">
        <v>733</v>
      </c>
      <c r="B994">
        <v>2015</v>
      </c>
    </row>
    <row r="995" spans="1:2" x14ac:dyDescent="0.25">
      <c r="A995" s="3" t="s">
        <v>734</v>
      </c>
      <c r="B995">
        <v>2017</v>
      </c>
    </row>
    <row r="996" spans="1:2" x14ac:dyDescent="0.25">
      <c r="A996" t="s">
        <v>735</v>
      </c>
      <c r="B996">
        <v>2014</v>
      </c>
    </row>
    <row r="997" spans="1:2" x14ac:dyDescent="0.25">
      <c r="A997" s="3" t="s">
        <v>736</v>
      </c>
      <c r="B997">
        <v>2014</v>
      </c>
    </row>
    <row r="998" spans="1:2" x14ac:dyDescent="0.25">
      <c r="A998" s="3" t="s">
        <v>737</v>
      </c>
      <c r="B998">
        <v>2013</v>
      </c>
    </row>
    <row r="999" spans="1:2" x14ac:dyDescent="0.25">
      <c r="A999" t="s">
        <v>3014</v>
      </c>
      <c r="B999">
        <v>2024</v>
      </c>
    </row>
    <row r="1000" spans="1:2" x14ac:dyDescent="0.25">
      <c r="A1000" t="s">
        <v>2546</v>
      </c>
      <c r="B1000">
        <v>2022</v>
      </c>
    </row>
    <row r="1001" spans="1:2" x14ac:dyDescent="0.25">
      <c r="A1001" t="s">
        <v>2500</v>
      </c>
      <c r="B1001">
        <v>2020</v>
      </c>
    </row>
    <row r="1002" spans="1:2" x14ac:dyDescent="0.25">
      <c r="A1002" t="s">
        <v>2824</v>
      </c>
      <c r="B1002">
        <v>2023</v>
      </c>
    </row>
    <row r="1003" spans="1:2" x14ac:dyDescent="0.25">
      <c r="A1003" t="s">
        <v>738</v>
      </c>
      <c r="B1003">
        <v>2019</v>
      </c>
    </row>
    <row r="1004" spans="1:2" x14ac:dyDescent="0.25">
      <c r="A1004" t="s">
        <v>2582</v>
      </c>
      <c r="B1004">
        <v>2022</v>
      </c>
    </row>
    <row r="1005" spans="1:2" x14ac:dyDescent="0.25">
      <c r="A1005" s="3" t="s">
        <v>739</v>
      </c>
      <c r="B1005">
        <v>2016</v>
      </c>
    </row>
    <row r="1006" spans="1:2" x14ac:dyDescent="0.25">
      <c r="A1006" t="s">
        <v>740</v>
      </c>
      <c r="B1006">
        <v>2018</v>
      </c>
    </row>
    <row r="1007" spans="1:2" x14ac:dyDescent="0.25">
      <c r="A1007" t="s">
        <v>741</v>
      </c>
      <c r="B1007">
        <v>2015</v>
      </c>
    </row>
    <row r="1008" spans="1:2" x14ac:dyDescent="0.25">
      <c r="A1008" t="s">
        <v>742</v>
      </c>
      <c r="B1008">
        <v>2018</v>
      </c>
    </row>
    <row r="1009" spans="1:2" x14ac:dyDescent="0.25">
      <c r="A1009" t="s">
        <v>2311</v>
      </c>
      <c r="B1009">
        <v>2020</v>
      </c>
    </row>
    <row r="1010" spans="1:2" x14ac:dyDescent="0.25">
      <c r="A1010" t="s">
        <v>2567</v>
      </c>
      <c r="B1010">
        <v>2022</v>
      </c>
    </row>
    <row r="1011" spans="1:2" x14ac:dyDescent="0.25">
      <c r="A1011" t="s">
        <v>743</v>
      </c>
      <c r="B1011">
        <v>2018</v>
      </c>
    </row>
    <row r="1012" spans="1:2" x14ac:dyDescent="0.25">
      <c r="A1012" t="s">
        <v>2049</v>
      </c>
      <c r="B1012">
        <v>2020</v>
      </c>
    </row>
    <row r="1013" spans="1:2" x14ac:dyDescent="0.25">
      <c r="A1013" t="s">
        <v>2714</v>
      </c>
      <c r="B1013">
        <v>2021</v>
      </c>
    </row>
    <row r="1014" spans="1:2" x14ac:dyDescent="0.25">
      <c r="A1014" t="s">
        <v>744</v>
      </c>
      <c r="B1014">
        <v>2018</v>
      </c>
    </row>
    <row r="1015" spans="1:2" x14ac:dyDescent="0.25">
      <c r="A1015" s="3" t="s">
        <v>745</v>
      </c>
      <c r="B1015">
        <v>2013</v>
      </c>
    </row>
    <row r="1016" spans="1:2" x14ac:dyDescent="0.25">
      <c r="A1016" t="s">
        <v>746</v>
      </c>
      <c r="B1016">
        <v>2017</v>
      </c>
    </row>
    <row r="1017" spans="1:2" x14ac:dyDescent="0.25">
      <c r="A1017" t="s">
        <v>747</v>
      </c>
      <c r="B1017">
        <v>2019</v>
      </c>
    </row>
    <row r="1018" spans="1:2" x14ac:dyDescent="0.25">
      <c r="A1018" s="3" t="s">
        <v>748</v>
      </c>
      <c r="B1018">
        <v>2013</v>
      </c>
    </row>
    <row r="1019" spans="1:2" x14ac:dyDescent="0.25">
      <c r="A1019" s="3" t="s">
        <v>749</v>
      </c>
      <c r="B1019">
        <v>2015</v>
      </c>
    </row>
    <row r="1020" spans="1:2" x14ac:dyDescent="0.25">
      <c r="A1020" t="s">
        <v>750</v>
      </c>
      <c r="B1020">
        <v>2016</v>
      </c>
    </row>
    <row r="1021" spans="1:2" x14ac:dyDescent="0.25">
      <c r="A1021" t="s">
        <v>751</v>
      </c>
      <c r="B1021">
        <v>2016</v>
      </c>
    </row>
    <row r="1022" spans="1:2" x14ac:dyDescent="0.25">
      <c r="A1022" t="s">
        <v>2299</v>
      </c>
      <c r="B1022">
        <v>2013</v>
      </c>
    </row>
    <row r="1023" spans="1:2" x14ac:dyDescent="0.25">
      <c r="A1023" t="s">
        <v>752</v>
      </c>
      <c r="B1023">
        <v>2019</v>
      </c>
    </row>
    <row r="1024" spans="1:2" x14ac:dyDescent="0.25">
      <c r="A1024" t="s">
        <v>753</v>
      </c>
      <c r="B1024">
        <v>2015</v>
      </c>
    </row>
    <row r="1025" spans="1:2" x14ac:dyDescent="0.25">
      <c r="A1025" t="s">
        <v>754</v>
      </c>
      <c r="B1025">
        <v>2015</v>
      </c>
    </row>
    <row r="1026" spans="1:2" x14ac:dyDescent="0.25">
      <c r="A1026" t="s">
        <v>755</v>
      </c>
      <c r="B1026">
        <v>2015</v>
      </c>
    </row>
    <row r="1027" spans="1:2" x14ac:dyDescent="0.25">
      <c r="A1027" t="s">
        <v>756</v>
      </c>
      <c r="B1027">
        <v>2015</v>
      </c>
    </row>
    <row r="1028" spans="1:2" x14ac:dyDescent="0.25">
      <c r="A1028" t="s">
        <v>757</v>
      </c>
      <c r="B1028">
        <v>2017</v>
      </c>
    </row>
    <row r="1029" spans="1:2" x14ac:dyDescent="0.25">
      <c r="A1029" s="3" t="s">
        <v>758</v>
      </c>
      <c r="B1029">
        <v>2013</v>
      </c>
    </row>
    <row r="1030" spans="1:2" x14ac:dyDescent="0.25">
      <c r="A1030" t="s">
        <v>2598</v>
      </c>
      <c r="B1030">
        <v>2022</v>
      </c>
    </row>
    <row r="1031" spans="1:2" x14ac:dyDescent="0.25">
      <c r="A1031" t="s">
        <v>759</v>
      </c>
      <c r="B1031">
        <v>2017</v>
      </c>
    </row>
    <row r="1032" spans="1:2" x14ac:dyDescent="0.25">
      <c r="A1032" t="s">
        <v>760</v>
      </c>
      <c r="B1032">
        <v>2019</v>
      </c>
    </row>
    <row r="1033" spans="1:2" x14ac:dyDescent="0.25">
      <c r="A1033" t="s">
        <v>2690</v>
      </c>
      <c r="B1033">
        <v>2019</v>
      </c>
    </row>
    <row r="1034" spans="1:2" x14ac:dyDescent="0.25">
      <c r="A1034" s="3" t="s">
        <v>761</v>
      </c>
      <c r="B1034">
        <v>2013</v>
      </c>
    </row>
    <row r="1035" spans="1:2" x14ac:dyDescent="0.25">
      <c r="A1035" t="s">
        <v>2267</v>
      </c>
      <c r="B1035">
        <v>2019</v>
      </c>
    </row>
    <row r="1036" spans="1:2" x14ac:dyDescent="0.25">
      <c r="A1036" s="3" t="s">
        <v>762</v>
      </c>
      <c r="B1036">
        <v>2013</v>
      </c>
    </row>
    <row r="1037" spans="1:2" x14ac:dyDescent="0.25">
      <c r="A1037" s="3" t="s">
        <v>763</v>
      </c>
      <c r="B1037">
        <v>2013</v>
      </c>
    </row>
    <row r="1038" spans="1:2" x14ac:dyDescent="0.25">
      <c r="A1038" t="s">
        <v>2263</v>
      </c>
      <c r="B1038">
        <v>2015</v>
      </c>
    </row>
    <row r="1039" spans="1:2" x14ac:dyDescent="0.25">
      <c r="A1039" t="s">
        <v>2406</v>
      </c>
      <c r="B1039">
        <v>2021</v>
      </c>
    </row>
    <row r="1040" spans="1:2" x14ac:dyDescent="0.25">
      <c r="A1040" t="s">
        <v>764</v>
      </c>
      <c r="B1040">
        <v>2014</v>
      </c>
    </row>
    <row r="1041" spans="1:2" x14ac:dyDescent="0.25">
      <c r="A1041" t="s">
        <v>2646</v>
      </c>
      <c r="B1041">
        <v>2022</v>
      </c>
    </row>
    <row r="1042" spans="1:2" x14ac:dyDescent="0.25">
      <c r="A1042" s="3" t="s">
        <v>765</v>
      </c>
      <c r="B1042">
        <v>2016</v>
      </c>
    </row>
    <row r="1043" spans="1:2" x14ac:dyDescent="0.25">
      <c r="A1043" t="s">
        <v>2336</v>
      </c>
      <c r="B1043">
        <v>2021</v>
      </c>
    </row>
    <row r="1044" spans="1:2" x14ac:dyDescent="0.25">
      <c r="A1044" t="s">
        <v>766</v>
      </c>
      <c r="B1044">
        <v>2014</v>
      </c>
    </row>
    <row r="1045" spans="1:2" x14ac:dyDescent="0.25">
      <c r="A1045" t="s">
        <v>1886</v>
      </c>
      <c r="B1045">
        <v>2014</v>
      </c>
    </row>
    <row r="1046" spans="1:2" x14ac:dyDescent="0.25">
      <c r="A1046" t="s">
        <v>2940</v>
      </c>
      <c r="B1046">
        <v>2024</v>
      </c>
    </row>
    <row r="1047" spans="1:2" x14ac:dyDescent="0.25">
      <c r="A1047" s="3" t="s">
        <v>767</v>
      </c>
      <c r="B1047">
        <v>2013</v>
      </c>
    </row>
    <row r="1048" spans="1:2" x14ac:dyDescent="0.25">
      <c r="A1048" s="3" t="s">
        <v>768</v>
      </c>
      <c r="B1048">
        <v>2013</v>
      </c>
    </row>
    <row r="1049" spans="1:2" x14ac:dyDescent="0.25">
      <c r="A1049" t="s">
        <v>2092</v>
      </c>
      <c r="B1049">
        <v>2020</v>
      </c>
    </row>
    <row r="1050" spans="1:2" x14ac:dyDescent="0.25">
      <c r="A1050" t="s">
        <v>769</v>
      </c>
      <c r="B1050">
        <v>2018</v>
      </c>
    </row>
    <row r="1051" spans="1:2" x14ac:dyDescent="0.25">
      <c r="A1051" t="s">
        <v>2827</v>
      </c>
      <c r="B1051">
        <v>2023</v>
      </c>
    </row>
    <row r="1052" spans="1:2" x14ac:dyDescent="0.25">
      <c r="A1052" t="s">
        <v>770</v>
      </c>
      <c r="B1052">
        <v>2019</v>
      </c>
    </row>
    <row r="1053" spans="1:2" x14ac:dyDescent="0.25">
      <c r="A1053" t="s">
        <v>771</v>
      </c>
      <c r="B1053">
        <v>2019</v>
      </c>
    </row>
    <row r="1054" spans="1:2" x14ac:dyDescent="0.25">
      <c r="A1054" t="s">
        <v>772</v>
      </c>
      <c r="B1054">
        <v>2014</v>
      </c>
    </row>
    <row r="1055" spans="1:2" x14ac:dyDescent="0.25">
      <c r="A1055" s="3" t="s">
        <v>773</v>
      </c>
      <c r="B1055">
        <v>2013</v>
      </c>
    </row>
    <row r="1056" spans="1:2" x14ac:dyDescent="0.25">
      <c r="A1056" t="s">
        <v>2670</v>
      </c>
      <c r="B1056">
        <v>2019</v>
      </c>
    </row>
    <row r="1057" spans="1:2" x14ac:dyDescent="0.25">
      <c r="A1057" s="3" t="s">
        <v>774</v>
      </c>
      <c r="B1057">
        <v>2013</v>
      </c>
    </row>
    <row r="1058" spans="1:2" x14ac:dyDescent="0.25">
      <c r="A1058" s="3" t="s">
        <v>774</v>
      </c>
      <c r="B1058">
        <v>2013</v>
      </c>
    </row>
    <row r="1059" spans="1:2" x14ac:dyDescent="0.25">
      <c r="A1059" t="s">
        <v>2462</v>
      </c>
      <c r="B1059">
        <v>2021</v>
      </c>
    </row>
    <row r="1060" spans="1:2" x14ac:dyDescent="0.25">
      <c r="A1060" t="s">
        <v>775</v>
      </c>
      <c r="B1060">
        <v>2019</v>
      </c>
    </row>
    <row r="1061" spans="1:2" x14ac:dyDescent="0.25">
      <c r="A1061" t="s">
        <v>2594</v>
      </c>
      <c r="B1061">
        <v>2022</v>
      </c>
    </row>
    <row r="1062" spans="1:2" x14ac:dyDescent="0.25">
      <c r="A1062" t="s">
        <v>2113</v>
      </c>
      <c r="B1062">
        <v>2020</v>
      </c>
    </row>
    <row r="1063" spans="1:2" x14ac:dyDescent="0.25">
      <c r="A1063" t="s">
        <v>2094</v>
      </c>
      <c r="B1063">
        <v>2020</v>
      </c>
    </row>
    <row r="1064" spans="1:2" x14ac:dyDescent="0.25">
      <c r="A1064" s="3" t="s">
        <v>776</v>
      </c>
      <c r="B1064">
        <v>2013</v>
      </c>
    </row>
    <row r="1065" spans="1:2" x14ac:dyDescent="0.25">
      <c r="A1065" t="s">
        <v>2392</v>
      </c>
      <c r="B1065">
        <v>2021</v>
      </c>
    </row>
    <row r="1066" spans="1:2" x14ac:dyDescent="0.25">
      <c r="A1066" t="s">
        <v>777</v>
      </c>
      <c r="B1066">
        <v>2013</v>
      </c>
    </row>
    <row r="1067" spans="1:2" x14ac:dyDescent="0.25">
      <c r="A1067" s="3" t="s">
        <v>778</v>
      </c>
      <c r="B1067">
        <v>2013</v>
      </c>
    </row>
    <row r="1068" spans="1:2" x14ac:dyDescent="0.25">
      <c r="A1068" t="s">
        <v>779</v>
      </c>
      <c r="B1068">
        <v>2015</v>
      </c>
    </row>
    <row r="1069" spans="1:2" x14ac:dyDescent="0.25">
      <c r="A1069" t="s">
        <v>780</v>
      </c>
      <c r="B1069">
        <v>2018</v>
      </c>
    </row>
    <row r="1070" spans="1:2" x14ac:dyDescent="0.25">
      <c r="A1070" s="3" t="s">
        <v>781</v>
      </c>
      <c r="B1070">
        <v>2013</v>
      </c>
    </row>
    <row r="1071" spans="1:2" x14ac:dyDescent="0.25">
      <c r="A1071" t="s">
        <v>2905</v>
      </c>
      <c r="B1071">
        <v>2023</v>
      </c>
    </row>
    <row r="1072" spans="1:2" x14ac:dyDescent="0.25">
      <c r="A1072" s="3" t="s">
        <v>782</v>
      </c>
      <c r="B1072">
        <v>2015</v>
      </c>
    </row>
    <row r="1073" spans="1:2" x14ac:dyDescent="0.25">
      <c r="A1073" t="s">
        <v>2538</v>
      </c>
      <c r="B1073">
        <v>2015</v>
      </c>
    </row>
    <row r="1074" spans="1:2" x14ac:dyDescent="0.25">
      <c r="A1074" s="3" t="s">
        <v>783</v>
      </c>
      <c r="B1074">
        <v>2013</v>
      </c>
    </row>
    <row r="1075" spans="1:2" x14ac:dyDescent="0.25">
      <c r="A1075" t="s">
        <v>784</v>
      </c>
      <c r="B1075">
        <v>2017</v>
      </c>
    </row>
    <row r="1076" spans="1:2" x14ac:dyDescent="0.25">
      <c r="A1076" t="s">
        <v>2095</v>
      </c>
      <c r="B1076">
        <v>2020</v>
      </c>
    </row>
    <row r="1077" spans="1:2" x14ac:dyDescent="0.25">
      <c r="A1077" t="s">
        <v>785</v>
      </c>
      <c r="B1077">
        <v>2019</v>
      </c>
    </row>
    <row r="1078" spans="1:2" x14ac:dyDescent="0.25">
      <c r="A1078" s="3" t="s">
        <v>786</v>
      </c>
      <c r="B1078">
        <v>2017</v>
      </c>
    </row>
    <row r="1079" spans="1:2" x14ac:dyDescent="0.25">
      <c r="A1079" s="3" t="s">
        <v>787</v>
      </c>
      <c r="B1079">
        <v>2017</v>
      </c>
    </row>
    <row r="1080" spans="1:2" x14ac:dyDescent="0.25">
      <c r="A1080" t="s">
        <v>2781</v>
      </c>
      <c r="B1080">
        <v>2023</v>
      </c>
    </row>
    <row r="1081" spans="1:2" x14ac:dyDescent="0.25">
      <c r="A1081" t="s">
        <v>788</v>
      </c>
      <c r="B1081">
        <v>2016</v>
      </c>
    </row>
    <row r="1082" spans="1:2" x14ac:dyDescent="0.25">
      <c r="A1082" t="s">
        <v>789</v>
      </c>
      <c r="B1082">
        <v>2016</v>
      </c>
    </row>
    <row r="1083" spans="1:2" x14ac:dyDescent="0.25">
      <c r="A1083" t="s">
        <v>2848</v>
      </c>
      <c r="B1083">
        <v>2023</v>
      </c>
    </row>
    <row r="1084" spans="1:2" x14ac:dyDescent="0.25">
      <c r="A1084" t="s">
        <v>790</v>
      </c>
      <c r="B1084">
        <v>2015</v>
      </c>
    </row>
    <row r="1085" spans="1:2" x14ac:dyDescent="0.25">
      <c r="A1085" s="3" t="s">
        <v>791</v>
      </c>
      <c r="B1085">
        <v>2016</v>
      </c>
    </row>
    <row r="1086" spans="1:2" x14ac:dyDescent="0.25">
      <c r="A1086" t="s">
        <v>2068</v>
      </c>
      <c r="B1086">
        <v>2020</v>
      </c>
    </row>
    <row r="1087" spans="1:2" x14ac:dyDescent="0.25">
      <c r="A1087" t="s">
        <v>2385</v>
      </c>
      <c r="B1087">
        <v>2021</v>
      </c>
    </row>
    <row r="1088" spans="1:2" x14ac:dyDescent="0.25">
      <c r="A1088" t="s">
        <v>2852</v>
      </c>
      <c r="B1088">
        <v>2023</v>
      </c>
    </row>
    <row r="1089" spans="1:2" x14ac:dyDescent="0.25">
      <c r="A1089" s="3" t="s">
        <v>792</v>
      </c>
      <c r="B1089">
        <v>2018</v>
      </c>
    </row>
    <row r="1090" spans="1:2" x14ac:dyDescent="0.25">
      <c r="A1090" t="s">
        <v>793</v>
      </c>
      <c r="B1090">
        <v>2018</v>
      </c>
    </row>
    <row r="1091" spans="1:2" x14ac:dyDescent="0.25">
      <c r="A1091" t="s">
        <v>794</v>
      </c>
      <c r="B1091">
        <v>2015</v>
      </c>
    </row>
    <row r="1092" spans="1:2" x14ac:dyDescent="0.25">
      <c r="A1092" t="s">
        <v>795</v>
      </c>
      <c r="B1092">
        <v>2014</v>
      </c>
    </row>
    <row r="1093" spans="1:2" x14ac:dyDescent="0.25">
      <c r="A1093" s="3" t="s">
        <v>796</v>
      </c>
      <c r="B1093">
        <v>2013</v>
      </c>
    </row>
    <row r="1094" spans="1:2" x14ac:dyDescent="0.25">
      <c r="A1094" t="s">
        <v>797</v>
      </c>
      <c r="B1094">
        <v>2015</v>
      </c>
    </row>
    <row r="1095" spans="1:2" x14ac:dyDescent="0.25">
      <c r="A1095" t="s">
        <v>798</v>
      </c>
      <c r="B1095">
        <v>2014</v>
      </c>
    </row>
    <row r="1096" spans="1:2" x14ac:dyDescent="0.25">
      <c r="A1096" s="3" t="s">
        <v>799</v>
      </c>
      <c r="B1096">
        <v>2013</v>
      </c>
    </row>
    <row r="1097" spans="1:2" x14ac:dyDescent="0.25">
      <c r="A1097" t="s">
        <v>2005</v>
      </c>
      <c r="B1097">
        <v>2013</v>
      </c>
    </row>
    <row r="1098" spans="1:2" x14ac:dyDescent="0.25">
      <c r="A1098" s="3" t="s">
        <v>800</v>
      </c>
      <c r="B1098">
        <v>2013</v>
      </c>
    </row>
    <row r="1099" spans="1:2" x14ac:dyDescent="0.25">
      <c r="A1099" t="s">
        <v>2006</v>
      </c>
      <c r="B1099">
        <v>2013</v>
      </c>
    </row>
    <row r="1100" spans="1:2" x14ac:dyDescent="0.25">
      <c r="A1100" t="s">
        <v>3031</v>
      </c>
      <c r="B1100">
        <v>2024</v>
      </c>
    </row>
    <row r="1101" spans="1:2" x14ac:dyDescent="0.25">
      <c r="A1101" s="3" t="s">
        <v>801</v>
      </c>
      <c r="B1101">
        <v>2015</v>
      </c>
    </row>
    <row r="1102" spans="1:2" x14ac:dyDescent="0.25">
      <c r="A1102" t="s">
        <v>802</v>
      </c>
      <c r="B1102">
        <v>2016</v>
      </c>
    </row>
    <row r="1103" spans="1:2" x14ac:dyDescent="0.25">
      <c r="A1103" t="s">
        <v>803</v>
      </c>
      <c r="B1103">
        <v>2016</v>
      </c>
    </row>
    <row r="1104" spans="1:2" x14ac:dyDescent="0.25">
      <c r="A1104" t="s">
        <v>2038</v>
      </c>
      <c r="B1104">
        <v>2020</v>
      </c>
    </row>
    <row r="1105" spans="1:2" x14ac:dyDescent="0.25">
      <c r="A1105" t="s">
        <v>2108</v>
      </c>
      <c r="B1105">
        <v>2020</v>
      </c>
    </row>
    <row r="1106" spans="1:2" x14ac:dyDescent="0.25">
      <c r="A1106" s="3" t="s">
        <v>804</v>
      </c>
      <c r="B1106">
        <v>2013</v>
      </c>
    </row>
    <row r="1107" spans="1:2" x14ac:dyDescent="0.25">
      <c r="A1107" t="s">
        <v>2111</v>
      </c>
      <c r="B1107">
        <v>2020</v>
      </c>
    </row>
    <row r="1108" spans="1:2" x14ac:dyDescent="0.25">
      <c r="A1108" s="3" t="s">
        <v>805</v>
      </c>
      <c r="B1108">
        <v>2013</v>
      </c>
    </row>
    <row r="1109" spans="1:2" x14ac:dyDescent="0.25">
      <c r="A1109" t="s">
        <v>806</v>
      </c>
      <c r="B1109">
        <v>2018</v>
      </c>
    </row>
    <row r="1110" spans="1:2" x14ac:dyDescent="0.25">
      <c r="A1110" s="3" t="s">
        <v>807</v>
      </c>
      <c r="B1110">
        <v>2017</v>
      </c>
    </row>
    <row r="1111" spans="1:2" x14ac:dyDescent="0.25">
      <c r="A1111" t="s">
        <v>2619</v>
      </c>
      <c r="B1111">
        <v>2022</v>
      </c>
    </row>
    <row r="1112" spans="1:2" x14ac:dyDescent="0.25">
      <c r="A1112" s="3" t="s">
        <v>808</v>
      </c>
      <c r="B1112">
        <v>2014</v>
      </c>
    </row>
    <row r="1113" spans="1:2" x14ac:dyDescent="0.25">
      <c r="A1113" s="3" t="s">
        <v>809</v>
      </c>
      <c r="B1113">
        <v>2013</v>
      </c>
    </row>
    <row r="1114" spans="1:2" x14ac:dyDescent="0.25">
      <c r="A1114" s="3" t="s">
        <v>810</v>
      </c>
      <c r="B1114">
        <v>2013</v>
      </c>
    </row>
    <row r="1115" spans="1:2" x14ac:dyDescent="0.25">
      <c r="A1115" t="s">
        <v>811</v>
      </c>
      <c r="B1115">
        <v>2019</v>
      </c>
    </row>
    <row r="1116" spans="1:2" x14ac:dyDescent="0.25">
      <c r="A1116" t="s">
        <v>2106</v>
      </c>
      <c r="B1116">
        <v>2020</v>
      </c>
    </row>
    <row r="1117" spans="1:2" x14ac:dyDescent="0.25">
      <c r="A1117" t="s">
        <v>2393</v>
      </c>
      <c r="B1117">
        <v>2021</v>
      </c>
    </row>
    <row r="1118" spans="1:2" x14ac:dyDescent="0.25">
      <c r="A1118" t="s">
        <v>2314</v>
      </c>
      <c r="B1118">
        <v>2017</v>
      </c>
    </row>
    <row r="1119" spans="1:2" x14ac:dyDescent="0.25">
      <c r="A1119" t="s">
        <v>2678</v>
      </c>
      <c r="B1119">
        <v>2017</v>
      </c>
    </row>
    <row r="1120" spans="1:2" x14ac:dyDescent="0.25">
      <c r="A1120" t="s">
        <v>812</v>
      </c>
      <c r="B1120">
        <v>2015</v>
      </c>
    </row>
    <row r="1121" spans="1:2" x14ac:dyDescent="0.25">
      <c r="A1121" t="s">
        <v>813</v>
      </c>
      <c r="B1121">
        <v>2019</v>
      </c>
    </row>
    <row r="1122" spans="1:2" x14ac:dyDescent="0.25">
      <c r="A1122" t="s">
        <v>814</v>
      </c>
      <c r="B1122">
        <v>2016</v>
      </c>
    </row>
    <row r="1123" spans="1:2" x14ac:dyDescent="0.25">
      <c r="A1123" s="3" t="s">
        <v>815</v>
      </c>
      <c r="B1123">
        <v>2013</v>
      </c>
    </row>
    <row r="1124" spans="1:2" x14ac:dyDescent="0.25">
      <c r="A1124" t="s">
        <v>2674</v>
      </c>
      <c r="B1124">
        <v>2015</v>
      </c>
    </row>
    <row r="1125" spans="1:2" x14ac:dyDescent="0.25">
      <c r="A1125" t="s">
        <v>816</v>
      </c>
      <c r="B1125">
        <v>2018</v>
      </c>
    </row>
    <row r="1126" spans="1:2" x14ac:dyDescent="0.25">
      <c r="A1126" s="3" t="s">
        <v>817</v>
      </c>
      <c r="B1126">
        <v>2013</v>
      </c>
    </row>
    <row r="1127" spans="1:2" x14ac:dyDescent="0.25">
      <c r="A1127" t="s">
        <v>2262</v>
      </c>
      <c r="B1127">
        <v>2016</v>
      </c>
    </row>
    <row r="1128" spans="1:2" x14ac:dyDescent="0.25">
      <c r="A1128" s="3" t="s">
        <v>818</v>
      </c>
      <c r="B1128">
        <v>2013</v>
      </c>
    </row>
    <row r="1129" spans="1:2" x14ac:dyDescent="0.25">
      <c r="A1129" t="s">
        <v>819</v>
      </c>
      <c r="B1129">
        <v>2018</v>
      </c>
    </row>
    <row r="1130" spans="1:2" x14ac:dyDescent="0.25">
      <c r="A1130" t="s">
        <v>3073</v>
      </c>
      <c r="B1130">
        <v>2019</v>
      </c>
    </row>
    <row r="1131" spans="1:2" x14ac:dyDescent="0.25">
      <c r="A1131" t="s">
        <v>820</v>
      </c>
      <c r="B1131">
        <v>2014</v>
      </c>
    </row>
    <row r="1132" spans="1:2" x14ac:dyDescent="0.25">
      <c r="A1132" t="s">
        <v>2684</v>
      </c>
      <c r="B1132">
        <v>2021</v>
      </c>
    </row>
    <row r="1133" spans="1:2" x14ac:dyDescent="0.25">
      <c r="A1133" t="s">
        <v>821</v>
      </c>
      <c r="B1133">
        <v>2019</v>
      </c>
    </row>
    <row r="1134" spans="1:2" x14ac:dyDescent="0.25">
      <c r="A1134" t="s">
        <v>822</v>
      </c>
      <c r="B1134">
        <v>2017</v>
      </c>
    </row>
    <row r="1135" spans="1:2" x14ac:dyDescent="0.25">
      <c r="A1135" s="3" t="s">
        <v>823</v>
      </c>
      <c r="B1135">
        <v>2013</v>
      </c>
    </row>
    <row r="1136" spans="1:2" x14ac:dyDescent="0.25">
      <c r="A1136" t="s">
        <v>2850</v>
      </c>
      <c r="B1136">
        <v>2023</v>
      </c>
    </row>
    <row r="1137" spans="1:2" x14ac:dyDescent="0.25">
      <c r="A1137" t="s">
        <v>2085</v>
      </c>
      <c r="B1137">
        <v>2020</v>
      </c>
    </row>
    <row r="1138" spans="1:2" x14ac:dyDescent="0.25">
      <c r="A1138" t="s">
        <v>2463</v>
      </c>
      <c r="B1138">
        <v>2020</v>
      </c>
    </row>
    <row r="1139" spans="1:2" x14ac:dyDescent="0.25">
      <c r="A1139" s="3" t="s">
        <v>824</v>
      </c>
      <c r="B1139">
        <v>2013</v>
      </c>
    </row>
    <row r="1140" spans="1:2" x14ac:dyDescent="0.25">
      <c r="A1140" t="s">
        <v>825</v>
      </c>
      <c r="B1140">
        <v>2019</v>
      </c>
    </row>
    <row r="1141" spans="1:2" x14ac:dyDescent="0.25">
      <c r="A1141" t="s">
        <v>3035</v>
      </c>
      <c r="B1141">
        <v>2024</v>
      </c>
    </row>
    <row r="1142" spans="1:2" x14ac:dyDescent="0.25">
      <c r="A1142" t="s">
        <v>2427</v>
      </c>
      <c r="B1142">
        <v>2021</v>
      </c>
    </row>
    <row r="1143" spans="1:2" x14ac:dyDescent="0.25">
      <c r="A1143" t="s">
        <v>2479</v>
      </c>
      <c r="B1143">
        <v>2019</v>
      </c>
    </row>
    <row r="1144" spans="1:2" x14ac:dyDescent="0.25">
      <c r="A1144" s="3" t="s">
        <v>826</v>
      </c>
      <c r="B1144">
        <v>2017</v>
      </c>
    </row>
    <row r="1145" spans="1:2" x14ac:dyDescent="0.25">
      <c r="A1145" t="s">
        <v>1897</v>
      </c>
      <c r="B1145">
        <v>2017</v>
      </c>
    </row>
    <row r="1146" spans="1:2" x14ac:dyDescent="0.25">
      <c r="A1146" s="3" t="s">
        <v>827</v>
      </c>
      <c r="B1146">
        <v>2013</v>
      </c>
    </row>
    <row r="1147" spans="1:2" x14ac:dyDescent="0.25">
      <c r="A1147" t="s">
        <v>2286</v>
      </c>
      <c r="B1147">
        <v>2019</v>
      </c>
    </row>
    <row r="1148" spans="1:2" x14ac:dyDescent="0.25">
      <c r="A1148" t="s">
        <v>828</v>
      </c>
      <c r="B1148">
        <v>2017</v>
      </c>
    </row>
    <row r="1149" spans="1:2" x14ac:dyDescent="0.25">
      <c r="A1149" t="s">
        <v>829</v>
      </c>
      <c r="B1149">
        <v>2019</v>
      </c>
    </row>
    <row r="1150" spans="1:2" x14ac:dyDescent="0.25">
      <c r="A1150" t="s">
        <v>830</v>
      </c>
      <c r="B1150">
        <v>2017</v>
      </c>
    </row>
    <row r="1151" spans="1:2" x14ac:dyDescent="0.25">
      <c r="A1151" t="s">
        <v>831</v>
      </c>
      <c r="B1151">
        <v>2016</v>
      </c>
    </row>
    <row r="1152" spans="1:2" x14ac:dyDescent="0.25">
      <c r="A1152" t="s">
        <v>2097</v>
      </c>
      <c r="B1152">
        <v>2020</v>
      </c>
    </row>
    <row r="1153" spans="1:2" x14ac:dyDescent="0.25">
      <c r="A1153" s="3" t="s">
        <v>832</v>
      </c>
      <c r="B1153">
        <v>2013</v>
      </c>
    </row>
    <row r="1154" spans="1:2" x14ac:dyDescent="0.25">
      <c r="A1154" s="3" t="s">
        <v>833</v>
      </c>
      <c r="B1154">
        <v>2013</v>
      </c>
    </row>
    <row r="1155" spans="1:2" x14ac:dyDescent="0.25">
      <c r="A1155" t="s">
        <v>3038</v>
      </c>
      <c r="B1155">
        <v>2024</v>
      </c>
    </row>
    <row r="1156" spans="1:2" x14ac:dyDescent="0.25">
      <c r="A1156" t="s">
        <v>2370</v>
      </c>
      <c r="B1156">
        <v>2021</v>
      </c>
    </row>
    <row r="1157" spans="1:2" x14ac:dyDescent="0.25">
      <c r="A1157" t="s">
        <v>834</v>
      </c>
      <c r="B1157">
        <v>2014</v>
      </c>
    </row>
    <row r="1158" spans="1:2" x14ac:dyDescent="0.25">
      <c r="A1158" s="3" t="s">
        <v>835</v>
      </c>
      <c r="B1158">
        <v>2013</v>
      </c>
    </row>
    <row r="1159" spans="1:2" x14ac:dyDescent="0.25">
      <c r="A1159" t="s">
        <v>2737</v>
      </c>
      <c r="B1159">
        <v>2022</v>
      </c>
    </row>
    <row r="1160" spans="1:2" x14ac:dyDescent="0.25">
      <c r="A1160" t="s">
        <v>2723</v>
      </c>
      <c r="B1160">
        <v>2022</v>
      </c>
    </row>
    <row r="1161" spans="1:2" x14ac:dyDescent="0.25">
      <c r="A1161" s="3" t="s">
        <v>1920</v>
      </c>
      <c r="B1161">
        <v>2013</v>
      </c>
    </row>
    <row r="1162" spans="1:2" x14ac:dyDescent="0.25">
      <c r="A1162" t="s">
        <v>2712</v>
      </c>
      <c r="B1162">
        <v>2011</v>
      </c>
    </row>
    <row r="1163" spans="1:2" x14ac:dyDescent="0.25">
      <c r="A1163" s="3" t="s">
        <v>836</v>
      </c>
      <c r="B1163">
        <v>2013</v>
      </c>
    </row>
    <row r="1164" spans="1:2" x14ac:dyDescent="0.25">
      <c r="A1164" t="s">
        <v>2514</v>
      </c>
      <c r="B1164">
        <v>2016</v>
      </c>
    </row>
    <row r="1165" spans="1:2" x14ac:dyDescent="0.25">
      <c r="A1165" s="3" t="s">
        <v>837</v>
      </c>
      <c r="B1165">
        <v>2013</v>
      </c>
    </row>
    <row r="1166" spans="1:2" x14ac:dyDescent="0.25">
      <c r="A1166" t="s">
        <v>838</v>
      </c>
      <c r="B1166">
        <v>2016</v>
      </c>
    </row>
    <row r="1167" spans="1:2" x14ac:dyDescent="0.25">
      <c r="A1167" t="s">
        <v>839</v>
      </c>
      <c r="B1167">
        <v>2017</v>
      </c>
    </row>
    <row r="1168" spans="1:2" x14ac:dyDescent="0.25">
      <c r="A1168" t="s">
        <v>840</v>
      </c>
      <c r="B1168">
        <v>2016</v>
      </c>
    </row>
    <row r="1169" spans="1:2" x14ac:dyDescent="0.25">
      <c r="A1169" t="s">
        <v>2613</v>
      </c>
      <c r="B1169">
        <v>2022</v>
      </c>
    </row>
    <row r="1170" spans="1:2" x14ac:dyDescent="0.25">
      <c r="A1170" t="s">
        <v>2369</v>
      </c>
      <c r="B1170">
        <v>2021</v>
      </c>
    </row>
    <row r="1171" spans="1:2" x14ac:dyDescent="0.25">
      <c r="A1171" t="s">
        <v>841</v>
      </c>
      <c r="B1171">
        <v>2018</v>
      </c>
    </row>
    <row r="1172" spans="1:2" x14ac:dyDescent="0.25">
      <c r="A1172" s="3" t="s">
        <v>842</v>
      </c>
      <c r="B1172">
        <v>2013</v>
      </c>
    </row>
    <row r="1173" spans="1:2" x14ac:dyDescent="0.25">
      <c r="A1173" t="s">
        <v>2264</v>
      </c>
      <c r="B1173">
        <v>2020</v>
      </c>
    </row>
    <row r="1174" spans="1:2" x14ac:dyDescent="0.25">
      <c r="A1174" t="s">
        <v>2388</v>
      </c>
      <c r="B1174">
        <v>2021</v>
      </c>
    </row>
    <row r="1175" spans="1:2" x14ac:dyDescent="0.25">
      <c r="A1175" t="s">
        <v>2910</v>
      </c>
      <c r="B1175">
        <v>2020</v>
      </c>
    </row>
    <row r="1176" spans="1:2" x14ac:dyDescent="0.25">
      <c r="A1176" s="3" t="s">
        <v>843</v>
      </c>
      <c r="B1176">
        <v>2014</v>
      </c>
    </row>
    <row r="1177" spans="1:2" x14ac:dyDescent="0.25">
      <c r="A1177" t="s">
        <v>844</v>
      </c>
      <c r="B1177">
        <v>2014</v>
      </c>
    </row>
    <row r="1178" spans="1:2" x14ac:dyDescent="0.25">
      <c r="A1178" s="3" t="s">
        <v>845</v>
      </c>
      <c r="B1178">
        <v>2013</v>
      </c>
    </row>
    <row r="1179" spans="1:2" x14ac:dyDescent="0.25">
      <c r="A1179" t="s">
        <v>846</v>
      </c>
      <c r="B1179">
        <v>2018</v>
      </c>
    </row>
    <row r="1180" spans="1:2" x14ac:dyDescent="0.25">
      <c r="A1180" t="s">
        <v>2792</v>
      </c>
      <c r="B1180">
        <v>2023</v>
      </c>
    </row>
    <row r="1181" spans="1:2" x14ac:dyDescent="0.25">
      <c r="A1181" t="s">
        <v>847</v>
      </c>
      <c r="B1181">
        <v>2015</v>
      </c>
    </row>
    <row r="1182" spans="1:2" x14ac:dyDescent="0.25">
      <c r="A1182" t="s">
        <v>848</v>
      </c>
      <c r="B1182">
        <v>2019</v>
      </c>
    </row>
    <row r="1183" spans="1:2" x14ac:dyDescent="0.25">
      <c r="A1183" s="3" t="s">
        <v>849</v>
      </c>
      <c r="B1183">
        <v>2017</v>
      </c>
    </row>
    <row r="1184" spans="1:2" x14ac:dyDescent="0.25">
      <c r="A1184" s="3" t="s">
        <v>850</v>
      </c>
      <c r="B1184">
        <v>2015</v>
      </c>
    </row>
    <row r="1185" spans="1:2" x14ac:dyDescent="0.25">
      <c r="A1185" s="3" t="s">
        <v>851</v>
      </c>
      <c r="B1185">
        <v>2015</v>
      </c>
    </row>
    <row r="1186" spans="1:2" x14ac:dyDescent="0.25">
      <c r="A1186" s="3" t="s">
        <v>852</v>
      </c>
      <c r="B1186">
        <v>2015</v>
      </c>
    </row>
    <row r="1187" spans="1:2" x14ac:dyDescent="0.25">
      <c r="A1187" t="s">
        <v>853</v>
      </c>
      <c r="B1187">
        <v>2017</v>
      </c>
    </row>
    <row r="1188" spans="1:2" x14ac:dyDescent="0.25">
      <c r="A1188" s="3" t="s">
        <v>854</v>
      </c>
      <c r="B1188">
        <v>2013</v>
      </c>
    </row>
    <row r="1189" spans="1:2" x14ac:dyDescent="0.25">
      <c r="A1189" s="3" t="s">
        <v>855</v>
      </c>
      <c r="B1189">
        <v>2015</v>
      </c>
    </row>
    <row r="1190" spans="1:2" x14ac:dyDescent="0.25">
      <c r="A1190" s="3" t="s">
        <v>856</v>
      </c>
      <c r="B1190">
        <v>2013</v>
      </c>
    </row>
    <row r="1191" spans="1:2" x14ac:dyDescent="0.25">
      <c r="A1191" t="s">
        <v>2692</v>
      </c>
      <c r="B1191">
        <v>2021</v>
      </c>
    </row>
    <row r="1192" spans="1:2" x14ac:dyDescent="0.25">
      <c r="A1192" t="s">
        <v>857</v>
      </c>
      <c r="B1192">
        <v>2019</v>
      </c>
    </row>
    <row r="1193" spans="1:2" x14ac:dyDescent="0.25">
      <c r="A1193" s="3" t="s">
        <v>858</v>
      </c>
      <c r="B1193">
        <v>2014</v>
      </c>
    </row>
    <row r="1194" spans="1:2" x14ac:dyDescent="0.25">
      <c r="A1194" t="s">
        <v>859</v>
      </c>
      <c r="B1194">
        <v>2018</v>
      </c>
    </row>
    <row r="1195" spans="1:2" x14ac:dyDescent="0.25">
      <c r="A1195" t="s">
        <v>860</v>
      </c>
      <c r="B1195">
        <v>2018</v>
      </c>
    </row>
    <row r="1196" spans="1:2" x14ac:dyDescent="0.25">
      <c r="A1196" t="s">
        <v>2090</v>
      </c>
      <c r="B1196">
        <v>2020</v>
      </c>
    </row>
    <row r="1197" spans="1:2" x14ac:dyDescent="0.25">
      <c r="A1197" t="s">
        <v>2560</v>
      </c>
      <c r="B1197">
        <v>2022</v>
      </c>
    </row>
    <row r="1198" spans="1:2" x14ac:dyDescent="0.25">
      <c r="A1198" t="s">
        <v>2816</v>
      </c>
      <c r="B1198">
        <v>2023</v>
      </c>
    </row>
    <row r="1199" spans="1:2" x14ac:dyDescent="0.25">
      <c r="A1199" t="s">
        <v>2765</v>
      </c>
      <c r="B1199">
        <v>2023</v>
      </c>
    </row>
    <row r="1200" spans="1:2" x14ac:dyDescent="0.25">
      <c r="A1200" s="3" t="s">
        <v>861</v>
      </c>
      <c r="B1200">
        <v>2014</v>
      </c>
    </row>
    <row r="1201" spans="1:2" x14ac:dyDescent="0.25">
      <c r="A1201" s="3" t="s">
        <v>862</v>
      </c>
      <c r="B1201">
        <v>2013</v>
      </c>
    </row>
    <row r="1202" spans="1:2" x14ac:dyDescent="0.25">
      <c r="A1202" t="s">
        <v>863</v>
      </c>
      <c r="B1202">
        <v>2016</v>
      </c>
    </row>
    <row r="1203" spans="1:2" x14ac:dyDescent="0.25">
      <c r="A1203" t="s">
        <v>2854</v>
      </c>
      <c r="B1203">
        <v>2023</v>
      </c>
    </row>
    <row r="1204" spans="1:2" x14ac:dyDescent="0.25">
      <c r="A1204" t="s">
        <v>2124</v>
      </c>
      <c r="B1204">
        <v>2020</v>
      </c>
    </row>
    <row r="1205" spans="1:2" x14ac:dyDescent="0.25">
      <c r="A1205" t="s">
        <v>2530</v>
      </c>
      <c r="B1205">
        <v>2018</v>
      </c>
    </row>
    <row r="1206" spans="1:2" x14ac:dyDescent="0.25">
      <c r="A1206" s="3" t="s">
        <v>864</v>
      </c>
      <c r="B1206">
        <v>2013</v>
      </c>
    </row>
    <row r="1207" spans="1:2" x14ac:dyDescent="0.25">
      <c r="A1207" t="s">
        <v>2793</v>
      </c>
      <c r="B1207">
        <v>2023</v>
      </c>
    </row>
    <row r="1208" spans="1:2" x14ac:dyDescent="0.25">
      <c r="A1208" s="3" t="s">
        <v>865</v>
      </c>
      <c r="B1208">
        <v>2013</v>
      </c>
    </row>
    <row r="1209" spans="1:2" x14ac:dyDescent="0.25">
      <c r="A1209" t="s">
        <v>3079</v>
      </c>
      <c r="B1209">
        <v>2022</v>
      </c>
    </row>
    <row r="1210" spans="1:2" x14ac:dyDescent="0.25">
      <c r="A1210" t="s">
        <v>2608</v>
      </c>
      <c r="B1210">
        <v>2022</v>
      </c>
    </row>
    <row r="1211" spans="1:2" x14ac:dyDescent="0.25">
      <c r="A1211" s="3" t="s">
        <v>866</v>
      </c>
      <c r="B1211">
        <v>2013</v>
      </c>
    </row>
    <row r="1212" spans="1:2" x14ac:dyDescent="0.25">
      <c r="A1212" s="3" t="s">
        <v>867</v>
      </c>
      <c r="B1212">
        <v>2013</v>
      </c>
    </row>
    <row r="1213" spans="1:2" x14ac:dyDescent="0.25">
      <c r="A1213" s="3" t="s">
        <v>868</v>
      </c>
      <c r="B1213">
        <v>2013</v>
      </c>
    </row>
    <row r="1214" spans="1:2" x14ac:dyDescent="0.25">
      <c r="A1214" s="3" t="s">
        <v>869</v>
      </c>
      <c r="B1214">
        <v>2016</v>
      </c>
    </row>
    <row r="1215" spans="1:2" x14ac:dyDescent="0.25">
      <c r="A1215" t="s">
        <v>2007</v>
      </c>
      <c r="B1215">
        <v>2016</v>
      </c>
    </row>
    <row r="1216" spans="1:2" x14ac:dyDescent="0.25">
      <c r="A1216" t="s">
        <v>870</v>
      </c>
      <c r="B1216">
        <v>2015</v>
      </c>
    </row>
    <row r="1217" spans="1:2" x14ac:dyDescent="0.25">
      <c r="A1217" t="s">
        <v>2851</v>
      </c>
      <c r="B1217">
        <v>2023</v>
      </c>
    </row>
    <row r="1218" spans="1:2" x14ac:dyDescent="0.25">
      <c r="A1218" t="s">
        <v>871</v>
      </c>
      <c r="B1218">
        <v>2013</v>
      </c>
    </row>
    <row r="1219" spans="1:2" x14ac:dyDescent="0.25">
      <c r="A1219" s="3" t="s">
        <v>872</v>
      </c>
      <c r="B1219">
        <v>2013</v>
      </c>
    </row>
    <row r="1220" spans="1:2" x14ac:dyDescent="0.25">
      <c r="A1220" t="s">
        <v>2983</v>
      </c>
      <c r="B1220">
        <v>2024</v>
      </c>
    </row>
    <row r="1221" spans="1:2" x14ac:dyDescent="0.25">
      <c r="A1221" t="s">
        <v>873</v>
      </c>
      <c r="B1221">
        <v>2015</v>
      </c>
    </row>
    <row r="1222" spans="1:2" x14ac:dyDescent="0.25">
      <c r="A1222" s="3" t="s">
        <v>873</v>
      </c>
      <c r="B1222">
        <v>2015</v>
      </c>
    </row>
    <row r="1223" spans="1:2" x14ac:dyDescent="0.25">
      <c r="A1223" t="s">
        <v>3022</v>
      </c>
      <c r="B1223">
        <v>2024</v>
      </c>
    </row>
    <row r="1224" spans="1:2" x14ac:dyDescent="0.25">
      <c r="A1224" t="s">
        <v>874</v>
      </c>
      <c r="B1224">
        <v>2019</v>
      </c>
    </row>
    <row r="1225" spans="1:2" x14ac:dyDescent="0.25">
      <c r="A1225" s="3" t="s">
        <v>875</v>
      </c>
      <c r="B1225">
        <v>2013</v>
      </c>
    </row>
    <row r="1226" spans="1:2" x14ac:dyDescent="0.25">
      <c r="A1226" s="3" t="s">
        <v>876</v>
      </c>
      <c r="B1226">
        <v>2013</v>
      </c>
    </row>
    <row r="1227" spans="1:2" x14ac:dyDescent="0.25">
      <c r="A1227" t="s">
        <v>877</v>
      </c>
      <c r="B1227">
        <v>2018</v>
      </c>
    </row>
    <row r="1228" spans="1:2" x14ac:dyDescent="0.25">
      <c r="A1228" t="s">
        <v>878</v>
      </c>
      <c r="B1228">
        <v>2016</v>
      </c>
    </row>
    <row r="1229" spans="1:2" x14ac:dyDescent="0.25">
      <c r="A1229" t="s">
        <v>879</v>
      </c>
      <c r="B1229">
        <v>2017</v>
      </c>
    </row>
    <row r="1230" spans="1:2" x14ac:dyDescent="0.25">
      <c r="A1230" t="s">
        <v>880</v>
      </c>
      <c r="B1230">
        <v>2014</v>
      </c>
    </row>
    <row r="1231" spans="1:2" x14ac:dyDescent="0.25">
      <c r="A1231" t="s">
        <v>2502</v>
      </c>
      <c r="B1231">
        <v>2020</v>
      </c>
    </row>
    <row r="1232" spans="1:2" x14ac:dyDescent="0.25">
      <c r="A1232" t="s">
        <v>2718</v>
      </c>
      <c r="B1232">
        <v>2020</v>
      </c>
    </row>
    <row r="1233" spans="1:2" x14ac:dyDescent="0.25">
      <c r="A1233" t="s">
        <v>2711</v>
      </c>
      <c r="B1233">
        <v>2021</v>
      </c>
    </row>
    <row r="1234" spans="1:2" x14ac:dyDescent="0.25">
      <c r="A1234" s="3" t="s">
        <v>881</v>
      </c>
      <c r="B1234">
        <v>2013</v>
      </c>
    </row>
    <row r="1235" spans="1:2" x14ac:dyDescent="0.25">
      <c r="A1235" s="3" t="s">
        <v>882</v>
      </c>
      <c r="B1235">
        <v>2016</v>
      </c>
    </row>
    <row r="1236" spans="1:2" x14ac:dyDescent="0.25">
      <c r="A1236" t="s">
        <v>883</v>
      </c>
      <c r="B1236">
        <v>2018</v>
      </c>
    </row>
    <row r="1237" spans="1:2" x14ac:dyDescent="0.25">
      <c r="A1237" s="3" t="s">
        <v>884</v>
      </c>
      <c r="B1237">
        <v>2013</v>
      </c>
    </row>
    <row r="1238" spans="1:2" x14ac:dyDescent="0.25">
      <c r="A1238" t="s">
        <v>2586</v>
      </c>
      <c r="B1238">
        <v>2022</v>
      </c>
    </row>
    <row r="1239" spans="1:2" x14ac:dyDescent="0.25">
      <c r="A1239" s="3" t="s">
        <v>885</v>
      </c>
      <c r="B1239">
        <v>2017</v>
      </c>
    </row>
    <row r="1240" spans="1:2" x14ac:dyDescent="0.25">
      <c r="A1240" t="s">
        <v>886</v>
      </c>
      <c r="B1240">
        <v>2018</v>
      </c>
    </row>
    <row r="1241" spans="1:2" x14ac:dyDescent="0.25">
      <c r="A1241" t="s">
        <v>887</v>
      </c>
      <c r="B1241">
        <v>2019</v>
      </c>
    </row>
    <row r="1242" spans="1:2" x14ac:dyDescent="0.25">
      <c r="A1242" t="s">
        <v>888</v>
      </c>
      <c r="B1242">
        <v>2018</v>
      </c>
    </row>
    <row r="1243" spans="1:2" x14ac:dyDescent="0.25">
      <c r="A1243" t="s">
        <v>889</v>
      </c>
      <c r="B1243">
        <v>2018</v>
      </c>
    </row>
    <row r="1244" spans="1:2" x14ac:dyDescent="0.25">
      <c r="A1244" s="3" t="s">
        <v>890</v>
      </c>
      <c r="B1244">
        <v>2013</v>
      </c>
    </row>
    <row r="1245" spans="1:2" x14ac:dyDescent="0.25">
      <c r="A1245" t="s">
        <v>891</v>
      </c>
      <c r="B1245">
        <v>2018</v>
      </c>
    </row>
    <row r="1246" spans="1:2" x14ac:dyDescent="0.25">
      <c r="A1246" s="3" t="s">
        <v>892</v>
      </c>
      <c r="B1246">
        <v>2013</v>
      </c>
    </row>
    <row r="1247" spans="1:2" x14ac:dyDescent="0.25">
      <c r="A1247" t="s">
        <v>2713</v>
      </c>
      <c r="B1247">
        <v>2019</v>
      </c>
    </row>
    <row r="1248" spans="1:2" x14ac:dyDescent="0.25">
      <c r="A1248" s="3" t="s">
        <v>893</v>
      </c>
      <c r="B1248">
        <v>2013</v>
      </c>
    </row>
    <row r="1249" spans="1:2" x14ac:dyDescent="0.25">
      <c r="A1249" s="3" t="s">
        <v>894</v>
      </c>
      <c r="B1249">
        <v>2016</v>
      </c>
    </row>
    <row r="1250" spans="1:2" x14ac:dyDescent="0.25">
      <c r="A1250" t="s">
        <v>2904</v>
      </c>
      <c r="B1250">
        <v>2021</v>
      </c>
    </row>
    <row r="1251" spans="1:2" x14ac:dyDescent="0.25">
      <c r="A1251" t="s">
        <v>895</v>
      </c>
      <c r="B1251">
        <v>2019</v>
      </c>
    </row>
    <row r="1252" spans="1:2" x14ac:dyDescent="0.25">
      <c r="A1252" t="s">
        <v>896</v>
      </c>
      <c r="B1252">
        <v>2014</v>
      </c>
    </row>
    <row r="1253" spans="1:2" x14ac:dyDescent="0.25">
      <c r="A1253" s="3" t="s">
        <v>897</v>
      </c>
      <c r="B1253">
        <v>2016</v>
      </c>
    </row>
    <row r="1254" spans="1:2" x14ac:dyDescent="0.25">
      <c r="A1254" t="s">
        <v>898</v>
      </c>
      <c r="B1254">
        <v>2018</v>
      </c>
    </row>
    <row r="1255" spans="1:2" x14ac:dyDescent="0.25">
      <c r="A1255" s="3" t="s">
        <v>899</v>
      </c>
      <c r="B1255">
        <v>2015</v>
      </c>
    </row>
    <row r="1256" spans="1:2" x14ac:dyDescent="0.25">
      <c r="A1256" t="s">
        <v>900</v>
      </c>
      <c r="B1256">
        <v>2018</v>
      </c>
    </row>
    <row r="1257" spans="1:2" x14ac:dyDescent="0.25">
      <c r="A1257" s="3" t="s">
        <v>901</v>
      </c>
      <c r="B1257">
        <v>2013</v>
      </c>
    </row>
    <row r="1258" spans="1:2" x14ac:dyDescent="0.25">
      <c r="A1258" s="3" t="s">
        <v>902</v>
      </c>
      <c r="B1258">
        <v>2014</v>
      </c>
    </row>
    <row r="1259" spans="1:2" x14ac:dyDescent="0.25">
      <c r="A1259" s="3" t="s">
        <v>903</v>
      </c>
      <c r="B1259">
        <v>2015</v>
      </c>
    </row>
    <row r="1260" spans="1:2" x14ac:dyDescent="0.25">
      <c r="A1260" t="s">
        <v>904</v>
      </c>
      <c r="B1260">
        <v>2015</v>
      </c>
    </row>
    <row r="1261" spans="1:2" x14ac:dyDescent="0.25">
      <c r="A1261" s="3" t="s">
        <v>905</v>
      </c>
      <c r="B1261">
        <v>2017</v>
      </c>
    </row>
    <row r="1262" spans="1:2" x14ac:dyDescent="0.25">
      <c r="A1262" t="s">
        <v>906</v>
      </c>
      <c r="B1262">
        <v>2014</v>
      </c>
    </row>
    <row r="1263" spans="1:2" x14ac:dyDescent="0.25">
      <c r="A1263" t="s">
        <v>907</v>
      </c>
      <c r="B1263">
        <v>2014</v>
      </c>
    </row>
    <row r="1264" spans="1:2" x14ac:dyDescent="0.25">
      <c r="A1264" t="s">
        <v>2418</v>
      </c>
      <c r="B1264">
        <v>2021</v>
      </c>
    </row>
    <row r="1265" spans="1:2" x14ac:dyDescent="0.25">
      <c r="A1265" t="s">
        <v>2031</v>
      </c>
      <c r="B1265">
        <v>2020</v>
      </c>
    </row>
    <row r="1266" spans="1:2" x14ac:dyDescent="0.25">
      <c r="A1266" t="s">
        <v>908</v>
      </c>
      <c r="B1266">
        <v>2018</v>
      </c>
    </row>
    <row r="1267" spans="1:2" x14ac:dyDescent="0.25">
      <c r="A1267" s="3" t="s">
        <v>909</v>
      </c>
      <c r="B1267">
        <v>2016</v>
      </c>
    </row>
    <row r="1268" spans="1:2" x14ac:dyDescent="0.25">
      <c r="A1268" s="3" t="s">
        <v>910</v>
      </c>
      <c r="B1268">
        <v>2013</v>
      </c>
    </row>
    <row r="1269" spans="1:2" x14ac:dyDescent="0.25">
      <c r="A1269" t="s">
        <v>2065</v>
      </c>
      <c r="B1269">
        <v>2020</v>
      </c>
    </row>
    <row r="1270" spans="1:2" x14ac:dyDescent="0.25">
      <c r="A1270" s="3" t="s">
        <v>911</v>
      </c>
      <c r="B1270">
        <v>2013</v>
      </c>
    </row>
    <row r="1271" spans="1:2" x14ac:dyDescent="0.25">
      <c r="A1271" t="s">
        <v>912</v>
      </c>
      <c r="B1271">
        <v>2019</v>
      </c>
    </row>
    <row r="1272" spans="1:2" x14ac:dyDescent="0.25">
      <c r="A1272" s="3" t="s">
        <v>913</v>
      </c>
      <c r="B1272">
        <v>2013</v>
      </c>
    </row>
    <row r="1273" spans="1:2" x14ac:dyDescent="0.25">
      <c r="A1273" s="3" t="s">
        <v>914</v>
      </c>
      <c r="B1273">
        <v>2013</v>
      </c>
    </row>
    <row r="1274" spans="1:2" x14ac:dyDescent="0.25">
      <c r="A1274" s="3" t="s">
        <v>915</v>
      </c>
      <c r="B1274">
        <v>2016</v>
      </c>
    </row>
    <row r="1275" spans="1:2" x14ac:dyDescent="0.25">
      <c r="A1275" t="s">
        <v>3004</v>
      </c>
      <c r="B1275">
        <v>2024</v>
      </c>
    </row>
    <row r="1276" spans="1:2" x14ac:dyDescent="0.25">
      <c r="A1276" s="3" t="s">
        <v>916</v>
      </c>
      <c r="B1276">
        <v>2013</v>
      </c>
    </row>
    <row r="1277" spans="1:2" x14ac:dyDescent="0.25">
      <c r="A1277" t="s">
        <v>2486</v>
      </c>
      <c r="B1277">
        <v>2017</v>
      </c>
    </row>
    <row r="1278" spans="1:2" x14ac:dyDescent="0.25">
      <c r="A1278" t="s">
        <v>917</v>
      </c>
      <c r="B1278">
        <v>2015</v>
      </c>
    </row>
    <row r="1279" spans="1:2" x14ac:dyDescent="0.25">
      <c r="A1279" t="s">
        <v>2135</v>
      </c>
      <c r="B1279">
        <v>2020</v>
      </c>
    </row>
    <row r="1280" spans="1:2" x14ac:dyDescent="0.25">
      <c r="A1280" s="3" t="s">
        <v>918</v>
      </c>
      <c r="B1280">
        <v>2013</v>
      </c>
    </row>
    <row r="1281" spans="1:2" x14ac:dyDescent="0.25">
      <c r="A1281" t="s">
        <v>919</v>
      </c>
      <c r="B1281">
        <v>2014</v>
      </c>
    </row>
    <row r="1282" spans="1:2" x14ac:dyDescent="0.25">
      <c r="A1282" s="3" t="s">
        <v>920</v>
      </c>
      <c r="B1282">
        <v>2014</v>
      </c>
    </row>
    <row r="1283" spans="1:2" x14ac:dyDescent="0.25">
      <c r="A1283" t="s">
        <v>921</v>
      </c>
      <c r="B1283">
        <v>2014</v>
      </c>
    </row>
    <row r="1284" spans="1:2" x14ac:dyDescent="0.25">
      <c r="A1284" t="s">
        <v>2029</v>
      </c>
      <c r="B1284">
        <v>2020</v>
      </c>
    </row>
    <row r="1285" spans="1:2" x14ac:dyDescent="0.25">
      <c r="A1285" t="s">
        <v>922</v>
      </c>
      <c r="B1285">
        <v>2018</v>
      </c>
    </row>
    <row r="1286" spans="1:2" x14ac:dyDescent="0.25">
      <c r="A1286" t="s">
        <v>1887</v>
      </c>
      <c r="B1286">
        <v>2018</v>
      </c>
    </row>
    <row r="1287" spans="1:2" x14ac:dyDescent="0.25">
      <c r="A1287" s="3" t="s">
        <v>923</v>
      </c>
      <c r="B1287">
        <v>2013</v>
      </c>
    </row>
    <row r="1288" spans="1:2" x14ac:dyDescent="0.25">
      <c r="A1288" t="s">
        <v>924</v>
      </c>
      <c r="B1288">
        <v>2014</v>
      </c>
    </row>
    <row r="1289" spans="1:2" x14ac:dyDescent="0.25">
      <c r="A1289" t="s">
        <v>2837</v>
      </c>
      <c r="B1289">
        <v>2023</v>
      </c>
    </row>
    <row r="1290" spans="1:2" x14ac:dyDescent="0.25">
      <c r="A1290" t="s">
        <v>2883</v>
      </c>
      <c r="B1290">
        <v>2023</v>
      </c>
    </row>
    <row r="1291" spans="1:2" x14ac:dyDescent="0.25">
      <c r="A1291" s="3" t="s">
        <v>925</v>
      </c>
      <c r="B1291">
        <v>2016</v>
      </c>
    </row>
    <row r="1292" spans="1:2" x14ac:dyDescent="0.25">
      <c r="A1292" t="s">
        <v>926</v>
      </c>
      <c r="B1292">
        <v>2018</v>
      </c>
    </row>
    <row r="1293" spans="1:2" x14ac:dyDescent="0.25">
      <c r="A1293" t="s">
        <v>2405</v>
      </c>
      <c r="B1293">
        <v>2021</v>
      </c>
    </row>
    <row r="1294" spans="1:2" x14ac:dyDescent="0.25">
      <c r="A1294" t="s">
        <v>2441</v>
      </c>
      <c r="B1294">
        <v>2021</v>
      </c>
    </row>
    <row r="1295" spans="1:2" x14ac:dyDescent="0.25">
      <c r="A1295" s="3" t="s">
        <v>927</v>
      </c>
      <c r="B1295">
        <v>2013</v>
      </c>
    </row>
    <row r="1296" spans="1:2" x14ac:dyDescent="0.25">
      <c r="A1296" s="3" t="s">
        <v>928</v>
      </c>
      <c r="B1296">
        <v>2013</v>
      </c>
    </row>
    <row r="1297" spans="1:2" x14ac:dyDescent="0.25">
      <c r="A1297" s="3" t="s">
        <v>929</v>
      </c>
      <c r="B1297">
        <v>2013</v>
      </c>
    </row>
    <row r="1298" spans="1:2" x14ac:dyDescent="0.25">
      <c r="A1298" s="3" t="s">
        <v>930</v>
      </c>
      <c r="B1298">
        <v>2013</v>
      </c>
    </row>
    <row r="1299" spans="1:2" x14ac:dyDescent="0.25">
      <c r="A1299" t="s">
        <v>2130</v>
      </c>
      <c r="B1299">
        <v>2020</v>
      </c>
    </row>
    <row r="1300" spans="1:2" x14ac:dyDescent="0.25">
      <c r="A1300" s="3" t="s">
        <v>931</v>
      </c>
      <c r="B1300">
        <v>2015</v>
      </c>
    </row>
    <row r="1301" spans="1:2" x14ac:dyDescent="0.25">
      <c r="A1301" t="s">
        <v>2280</v>
      </c>
      <c r="B1301">
        <v>2019</v>
      </c>
    </row>
    <row r="1302" spans="1:2" x14ac:dyDescent="0.25">
      <c r="A1302" s="3" t="s">
        <v>932</v>
      </c>
      <c r="B1302">
        <v>2013</v>
      </c>
    </row>
    <row r="1303" spans="1:2" x14ac:dyDescent="0.25">
      <c r="A1303" t="s">
        <v>933</v>
      </c>
      <c r="B1303">
        <v>2019</v>
      </c>
    </row>
    <row r="1304" spans="1:2" x14ac:dyDescent="0.25">
      <c r="A1304" t="s">
        <v>2855</v>
      </c>
      <c r="B1304">
        <v>2023</v>
      </c>
    </row>
    <row r="1305" spans="1:2" x14ac:dyDescent="0.25">
      <c r="A1305" t="s">
        <v>934</v>
      </c>
      <c r="B1305">
        <v>2014</v>
      </c>
    </row>
    <row r="1306" spans="1:2" x14ac:dyDescent="0.25">
      <c r="A1306" s="3" t="s">
        <v>935</v>
      </c>
      <c r="B1306">
        <v>2015</v>
      </c>
    </row>
    <row r="1307" spans="1:2" x14ac:dyDescent="0.25">
      <c r="A1307" t="s">
        <v>936</v>
      </c>
      <c r="B1307">
        <v>2015</v>
      </c>
    </row>
    <row r="1308" spans="1:2" x14ac:dyDescent="0.25">
      <c r="A1308" t="s">
        <v>2001</v>
      </c>
      <c r="B1308">
        <v>2017</v>
      </c>
    </row>
    <row r="1309" spans="1:2" x14ac:dyDescent="0.25">
      <c r="A1309" t="s">
        <v>2423</v>
      </c>
      <c r="B1309">
        <v>2021</v>
      </c>
    </row>
    <row r="1310" spans="1:2" x14ac:dyDescent="0.25">
      <c r="A1310" t="s">
        <v>2284</v>
      </c>
      <c r="B1310">
        <v>2020</v>
      </c>
    </row>
    <row r="1311" spans="1:2" x14ac:dyDescent="0.25">
      <c r="A1311" t="s">
        <v>2573</v>
      </c>
      <c r="B1311">
        <v>2022</v>
      </c>
    </row>
    <row r="1312" spans="1:2" x14ac:dyDescent="0.25">
      <c r="A1312" s="3" t="s">
        <v>937</v>
      </c>
      <c r="B1312">
        <v>2017</v>
      </c>
    </row>
    <row r="1313" spans="1:2" x14ac:dyDescent="0.25">
      <c r="A1313" t="s">
        <v>2483</v>
      </c>
      <c r="B1313">
        <v>2020</v>
      </c>
    </row>
    <row r="1314" spans="1:2" x14ac:dyDescent="0.25">
      <c r="A1314" t="s">
        <v>938</v>
      </c>
      <c r="B1314">
        <v>2019</v>
      </c>
    </row>
    <row r="1315" spans="1:2" x14ac:dyDescent="0.25">
      <c r="A1315" t="s">
        <v>939</v>
      </c>
      <c r="B1315">
        <v>2018</v>
      </c>
    </row>
    <row r="1316" spans="1:2" x14ac:dyDescent="0.25">
      <c r="A1316" s="3" t="s">
        <v>940</v>
      </c>
      <c r="B1316">
        <v>2015</v>
      </c>
    </row>
    <row r="1317" spans="1:2" x14ac:dyDescent="0.25">
      <c r="A1317" t="s">
        <v>941</v>
      </c>
      <c r="B1317">
        <v>2015</v>
      </c>
    </row>
    <row r="1318" spans="1:2" x14ac:dyDescent="0.25">
      <c r="A1318" t="s">
        <v>1901</v>
      </c>
      <c r="B1318">
        <v>2016</v>
      </c>
    </row>
    <row r="1319" spans="1:2" x14ac:dyDescent="0.25">
      <c r="A1319" s="3" t="s">
        <v>942</v>
      </c>
      <c r="B1319">
        <v>2013</v>
      </c>
    </row>
    <row r="1320" spans="1:2" x14ac:dyDescent="0.25">
      <c r="A1320" t="s">
        <v>943</v>
      </c>
      <c r="B1320">
        <v>2019</v>
      </c>
    </row>
    <row r="1321" spans="1:2" x14ac:dyDescent="0.25">
      <c r="A1321" t="s">
        <v>944</v>
      </c>
      <c r="B1321">
        <v>2014</v>
      </c>
    </row>
    <row r="1322" spans="1:2" x14ac:dyDescent="0.25">
      <c r="A1322" s="3" t="s">
        <v>945</v>
      </c>
      <c r="B1322">
        <v>2013</v>
      </c>
    </row>
    <row r="1323" spans="1:2" x14ac:dyDescent="0.25">
      <c r="A1323" t="s">
        <v>2755</v>
      </c>
      <c r="B1323">
        <v>2023</v>
      </c>
    </row>
    <row r="1324" spans="1:2" x14ac:dyDescent="0.25">
      <c r="A1324" s="3" t="s">
        <v>946</v>
      </c>
      <c r="B1324">
        <v>2013</v>
      </c>
    </row>
    <row r="1325" spans="1:2" x14ac:dyDescent="0.25">
      <c r="A1325" t="s">
        <v>947</v>
      </c>
      <c r="B1325">
        <v>2014</v>
      </c>
    </row>
    <row r="1326" spans="1:2" x14ac:dyDescent="0.25">
      <c r="A1326" t="s">
        <v>2323</v>
      </c>
      <c r="B1326">
        <v>2018</v>
      </c>
    </row>
    <row r="1327" spans="1:2" x14ac:dyDescent="0.25">
      <c r="A1327" t="s">
        <v>3019</v>
      </c>
      <c r="B1327">
        <v>2024</v>
      </c>
    </row>
    <row r="1328" spans="1:2" x14ac:dyDescent="0.25">
      <c r="A1328" s="3" t="s">
        <v>948</v>
      </c>
      <c r="B1328">
        <v>2013</v>
      </c>
    </row>
    <row r="1329" spans="1:2" x14ac:dyDescent="0.25">
      <c r="A1329" s="3" t="s">
        <v>949</v>
      </c>
      <c r="B1329">
        <v>2013</v>
      </c>
    </row>
    <row r="1330" spans="1:2" x14ac:dyDescent="0.25">
      <c r="A1330" t="s">
        <v>950</v>
      </c>
      <c r="B1330">
        <v>2019</v>
      </c>
    </row>
    <row r="1331" spans="1:2" x14ac:dyDescent="0.25">
      <c r="A1331" t="s">
        <v>2052</v>
      </c>
      <c r="B1331">
        <v>2020</v>
      </c>
    </row>
    <row r="1332" spans="1:2" x14ac:dyDescent="0.25">
      <c r="A1332" s="3" t="s">
        <v>951</v>
      </c>
      <c r="B1332">
        <v>2017</v>
      </c>
    </row>
    <row r="1333" spans="1:2" x14ac:dyDescent="0.25">
      <c r="A1333" t="s">
        <v>2748</v>
      </c>
      <c r="B1333">
        <v>2023</v>
      </c>
    </row>
    <row r="1334" spans="1:2" x14ac:dyDescent="0.25">
      <c r="A1334" t="s">
        <v>952</v>
      </c>
      <c r="B1334">
        <v>2017</v>
      </c>
    </row>
    <row r="1335" spans="1:2" x14ac:dyDescent="0.25">
      <c r="A1335" s="3" t="s">
        <v>953</v>
      </c>
      <c r="B1335">
        <v>2013</v>
      </c>
    </row>
    <row r="1336" spans="1:2" x14ac:dyDescent="0.25">
      <c r="A1336" t="s">
        <v>2681</v>
      </c>
      <c r="B1336">
        <v>2020</v>
      </c>
    </row>
    <row r="1337" spans="1:2" x14ac:dyDescent="0.25">
      <c r="A1337" t="s">
        <v>954</v>
      </c>
      <c r="B1337">
        <v>2015</v>
      </c>
    </row>
    <row r="1338" spans="1:2" x14ac:dyDescent="0.25">
      <c r="A1338" s="3" t="s">
        <v>955</v>
      </c>
      <c r="B1338">
        <v>2015</v>
      </c>
    </row>
    <row r="1339" spans="1:2" x14ac:dyDescent="0.25">
      <c r="A1339" s="3" t="s">
        <v>956</v>
      </c>
      <c r="B1339">
        <v>2016</v>
      </c>
    </row>
    <row r="1340" spans="1:2" x14ac:dyDescent="0.25">
      <c r="A1340" t="s">
        <v>1989</v>
      </c>
      <c r="B1340">
        <v>2013</v>
      </c>
    </row>
    <row r="1341" spans="1:2" x14ac:dyDescent="0.25">
      <c r="A1341" s="3" t="s">
        <v>957</v>
      </c>
      <c r="B1341">
        <v>2013</v>
      </c>
    </row>
    <row r="1342" spans="1:2" x14ac:dyDescent="0.25">
      <c r="A1342" t="s">
        <v>2813</v>
      </c>
      <c r="B1342">
        <v>2023</v>
      </c>
    </row>
    <row r="1343" spans="1:2" x14ac:dyDescent="0.25">
      <c r="A1343" t="s">
        <v>958</v>
      </c>
      <c r="B1343">
        <v>2016</v>
      </c>
    </row>
    <row r="1344" spans="1:2" x14ac:dyDescent="0.25">
      <c r="A1344" t="s">
        <v>1978</v>
      </c>
      <c r="B1344">
        <v>2016</v>
      </c>
    </row>
    <row r="1345" spans="1:2" x14ac:dyDescent="0.25">
      <c r="A1345" s="3" t="s">
        <v>959</v>
      </c>
      <c r="B1345">
        <v>2013</v>
      </c>
    </row>
    <row r="1346" spans="1:2" x14ac:dyDescent="0.25">
      <c r="A1346" t="s">
        <v>960</v>
      </c>
      <c r="B1346">
        <v>2014</v>
      </c>
    </row>
    <row r="1347" spans="1:2" x14ac:dyDescent="0.25">
      <c r="A1347" t="s">
        <v>961</v>
      </c>
      <c r="B1347">
        <v>2016</v>
      </c>
    </row>
    <row r="1348" spans="1:2" x14ac:dyDescent="0.25">
      <c r="A1348" t="s">
        <v>2269</v>
      </c>
      <c r="B1348">
        <v>2017</v>
      </c>
    </row>
    <row r="1349" spans="1:2" x14ac:dyDescent="0.25">
      <c r="A1349" t="s">
        <v>962</v>
      </c>
      <c r="B1349">
        <v>2019</v>
      </c>
    </row>
    <row r="1350" spans="1:2" x14ac:dyDescent="0.25">
      <c r="A1350" t="s">
        <v>963</v>
      </c>
      <c r="B1350">
        <v>2014</v>
      </c>
    </row>
    <row r="1351" spans="1:2" x14ac:dyDescent="0.25">
      <c r="A1351" s="3" t="s">
        <v>964</v>
      </c>
      <c r="B1351">
        <v>2013</v>
      </c>
    </row>
    <row r="1352" spans="1:2" x14ac:dyDescent="0.25">
      <c r="A1352" t="s">
        <v>965</v>
      </c>
      <c r="B1352">
        <v>2016</v>
      </c>
    </row>
    <row r="1353" spans="1:2" x14ac:dyDescent="0.25">
      <c r="A1353" s="3" t="s">
        <v>966</v>
      </c>
      <c r="B1353">
        <v>2013</v>
      </c>
    </row>
    <row r="1354" spans="1:2" x14ac:dyDescent="0.25">
      <c r="A1354" t="s">
        <v>967</v>
      </c>
      <c r="B1354">
        <v>2019</v>
      </c>
    </row>
    <row r="1355" spans="1:2" x14ac:dyDescent="0.25">
      <c r="A1355" t="s">
        <v>2395</v>
      </c>
      <c r="B1355">
        <v>2021</v>
      </c>
    </row>
    <row r="1356" spans="1:2" x14ac:dyDescent="0.25">
      <c r="A1356" s="3" t="s">
        <v>968</v>
      </c>
      <c r="B1356">
        <v>2013</v>
      </c>
    </row>
    <row r="1357" spans="1:2" x14ac:dyDescent="0.25">
      <c r="A1357" t="s">
        <v>2698</v>
      </c>
      <c r="B1357">
        <v>2022</v>
      </c>
    </row>
    <row r="1358" spans="1:2" x14ac:dyDescent="0.25">
      <c r="A1358" s="3" t="s">
        <v>969</v>
      </c>
      <c r="B1358">
        <v>2013</v>
      </c>
    </row>
    <row r="1359" spans="1:2" x14ac:dyDescent="0.25">
      <c r="A1359" s="3" t="s">
        <v>970</v>
      </c>
      <c r="B1359">
        <v>2013</v>
      </c>
    </row>
    <row r="1360" spans="1:2" x14ac:dyDescent="0.25">
      <c r="A1360" t="s">
        <v>3084</v>
      </c>
      <c r="B1360">
        <v>2023</v>
      </c>
    </row>
    <row r="1361" spans="1:2" x14ac:dyDescent="0.25">
      <c r="A1361" t="s">
        <v>971</v>
      </c>
      <c r="B1361">
        <v>2016</v>
      </c>
    </row>
    <row r="1362" spans="1:2" x14ac:dyDescent="0.25">
      <c r="A1362" t="s">
        <v>972</v>
      </c>
      <c r="B1362">
        <v>2017</v>
      </c>
    </row>
    <row r="1363" spans="1:2" x14ac:dyDescent="0.25">
      <c r="A1363" s="3" t="s">
        <v>973</v>
      </c>
      <c r="B1363">
        <v>2013</v>
      </c>
    </row>
    <row r="1364" spans="1:2" x14ac:dyDescent="0.25">
      <c r="A1364" t="s">
        <v>974</v>
      </c>
      <c r="B1364">
        <v>2018</v>
      </c>
    </row>
    <row r="1365" spans="1:2" x14ac:dyDescent="0.25">
      <c r="A1365" t="s">
        <v>2377</v>
      </c>
      <c r="B1365">
        <v>2021</v>
      </c>
    </row>
    <row r="1366" spans="1:2" x14ac:dyDescent="0.25">
      <c r="A1366" t="s">
        <v>2730</v>
      </c>
      <c r="B1366">
        <v>2022</v>
      </c>
    </row>
    <row r="1367" spans="1:2" x14ac:dyDescent="0.25">
      <c r="A1367" s="3" t="s">
        <v>975</v>
      </c>
      <c r="B1367">
        <v>2013</v>
      </c>
    </row>
    <row r="1368" spans="1:2" x14ac:dyDescent="0.25">
      <c r="A1368" s="3" t="s">
        <v>976</v>
      </c>
      <c r="B1368">
        <v>2015</v>
      </c>
    </row>
    <row r="1369" spans="1:2" x14ac:dyDescent="0.25">
      <c r="A1369" s="3" t="s">
        <v>977</v>
      </c>
      <c r="B1369">
        <v>2017</v>
      </c>
    </row>
    <row r="1370" spans="1:2" x14ac:dyDescent="0.25">
      <c r="A1370" t="s">
        <v>2449</v>
      </c>
      <c r="B1370">
        <v>2021</v>
      </c>
    </row>
    <row r="1371" spans="1:2" x14ac:dyDescent="0.25">
      <c r="A1371" s="3" t="s">
        <v>978</v>
      </c>
      <c r="B1371">
        <v>2013</v>
      </c>
    </row>
    <row r="1372" spans="1:2" x14ac:dyDescent="0.25">
      <c r="A1372" t="s">
        <v>979</v>
      </c>
      <c r="B1372">
        <v>2018</v>
      </c>
    </row>
    <row r="1373" spans="1:2" x14ac:dyDescent="0.25">
      <c r="A1373" s="3" t="s">
        <v>980</v>
      </c>
      <c r="B1373">
        <v>2017</v>
      </c>
    </row>
    <row r="1374" spans="1:2" x14ac:dyDescent="0.25">
      <c r="A1374" s="3" t="s">
        <v>981</v>
      </c>
      <c r="B1374">
        <v>2014</v>
      </c>
    </row>
    <row r="1375" spans="1:2" x14ac:dyDescent="0.25">
      <c r="A1375" t="s">
        <v>2469</v>
      </c>
      <c r="B1375">
        <v>2020</v>
      </c>
    </row>
    <row r="1376" spans="1:2" x14ac:dyDescent="0.25">
      <c r="A1376" t="s">
        <v>2640</v>
      </c>
      <c r="B1376">
        <v>2022</v>
      </c>
    </row>
    <row r="1377" spans="1:2" x14ac:dyDescent="0.25">
      <c r="A1377" t="s">
        <v>2649</v>
      </c>
      <c r="B1377">
        <v>2022</v>
      </c>
    </row>
    <row r="1378" spans="1:2" x14ac:dyDescent="0.25">
      <c r="A1378" t="s">
        <v>2467</v>
      </c>
      <c r="B1378">
        <v>2020</v>
      </c>
    </row>
    <row r="1379" spans="1:2" x14ac:dyDescent="0.25">
      <c r="A1379" t="s">
        <v>982</v>
      </c>
      <c r="B1379">
        <v>2017</v>
      </c>
    </row>
    <row r="1380" spans="1:2" x14ac:dyDescent="0.25">
      <c r="A1380" t="s">
        <v>983</v>
      </c>
      <c r="B1380">
        <v>2015</v>
      </c>
    </row>
    <row r="1381" spans="1:2" x14ac:dyDescent="0.25">
      <c r="A1381" t="s">
        <v>2424</v>
      </c>
      <c r="B1381">
        <v>2021</v>
      </c>
    </row>
    <row r="1382" spans="1:2" x14ac:dyDescent="0.25">
      <c r="A1382" s="3" t="s">
        <v>984</v>
      </c>
      <c r="B1382">
        <v>2013</v>
      </c>
    </row>
    <row r="1383" spans="1:2" x14ac:dyDescent="0.25">
      <c r="A1383" s="3" t="s">
        <v>985</v>
      </c>
      <c r="B1383">
        <v>2013</v>
      </c>
    </row>
    <row r="1384" spans="1:2" x14ac:dyDescent="0.25">
      <c r="A1384" t="s">
        <v>3061</v>
      </c>
      <c r="B1384">
        <v>2024</v>
      </c>
    </row>
    <row r="1385" spans="1:2" x14ac:dyDescent="0.25">
      <c r="A1385" t="s">
        <v>2512</v>
      </c>
      <c r="B1385">
        <v>2018</v>
      </c>
    </row>
    <row r="1386" spans="1:2" x14ac:dyDescent="0.25">
      <c r="A1386" s="3" t="s">
        <v>986</v>
      </c>
      <c r="B1386">
        <v>2013</v>
      </c>
    </row>
    <row r="1387" spans="1:2" x14ac:dyDescent="0.25">
      <c r="A1387" t="s">
        <v>987</v>
      </c>
      <c r="B1387">
        <v>2016</v>
      </c>
    </row>
    <row r="1388" spans="1:2" x14ac:dyDescent="0.25">
      <c r="A1388" t="s">
        <v>2459</v>
      </c>
      <c r="B1388">
        <v>2021</v>
      </c>
    </row>
    <row r="1389" spans="1:2" x14ac:dyDescent="0.25">
      <c r="A1389" t="s">
        <v>2660</v>
      </c>
      <c r="B1389">
        <v>2022</v>
      </c>
    </row>
    <row r="1390" spans="1:2" x14ac:dyDescent="0.25">
      <c r="A1390" s="3" t="s">
        <v>988</v>
      </c>
      <c r="B1390">
        <v>2013</v>
      </c>
    </row>
    <row r="1391" spans="1:2" x14ac:dyDescent="0.25">
      <c r="A1391" t="s">
        <v>2493</v>
      </c>
      <c r="B1391">
        <v>2018</v>
      </c>
    </row>
    <row r="1392" spans="1:2" x14ac:dyDescent="0.25">
      <c r="A1392" s="3" t="s">
        <v>989</v>
      </c>
      <c r="B1392">
        <v>2014</v>
      </c>
    </row>
    <row r="1393" spans="1:2" x14ac:dyDescent="0.25">
      <c r="A1393" t="s">
        <v>990</v>
      </c>
      <c r="B1393">
        <v>2014</v>
      </c>
    </row>
    <row r="1394" spans="1:2" x14ac:dyDescent="0.25">
      <c r="A1394" t="s">
        <v>991</v>
      </c>
      <c r="B1394">
        <v>2016</v>
      </c>
    </row>
    <row r="1395" spans="1:2" x14ac:dyDescent="0.25">
      <c r="A1395" s="3" t="s">
        <v>992</v>
      </c>
      <c r="B1395">
        <v>2016</v>
      </c>
    </row>
    <row r="1396" spans="1:2" x14ac:dyDescent="0.25">
      <c r="A1396" t="s">
        <v>993</v>
      </c>
      <c r="B1396">
        <v>2013</v>
      </c>
    </row>
    <row r="1397" spans="1:2" x14ac:dyDescent="0.25">
      <c r="A1397" s="3" t="s">
        <v>994</v>
      </c>
      <c r="B1397">
        <v>2014</v>
      </c>
    </row>
    <row r="1398" spans="1:2" x14ac:dyDescent="0.25">
      <c r="A1398" s="3" t="s">
        <v>995</v>
      </c>
      <c r="B1398">
        <v>2013</v>
      </c>
    </row>
    <row r="1399" spans="1:2" x14ac:dyDescent="0.25">
      <c r="A1399" s="3" t="s">
        <v>996</v>
      </c>
      <c r="B1399">
        <v>2016</v>
      </c>
    </row>
    <row r="1400" spans="1:2" x14ac:dyDescent="0.25">
      <c r="A1400" t="s">
        <v>997</v>
      </c>
      <c r="B1400">
        <v>2017</v>
      </c>
    </row>
    <row r="1401" spans="1:2" x14ac:dyDescent="0.25">
      <c r="A1401" t="s">
        <v>2779</v>
      </c>
      <c r="B1401">
        <v>2023</v>
      </c>
    </row>
    <row r="1402" spans="1:2" x14ac:dyDescent="0.25">
      <c r="A1402" t="s">
        <v>2561</v>
      </c>
      <c r="B1402">
        <v>2022</v>
      </c>
    </row>
    <row r="1403" spans="1:2" x14ac:dyDescent="0.25">
      <c r="A1403" t="s">
        <v>3054</v>
      </c>
      <c r="B1403">
        <v>2024</v>
      </c>
    </row>
    <row r="1404" spans="1:2" x14ac:dyDescent="0.25">
      <c r="A1404" t="s">
        <v>998</v>
      </c>
      <c r="B1404">
        <v>2016</v>
      </c>
    </row>
    <row r="1405" spans="1:2" x14ac:dyDescent="0.25">
      <c r="A1405" t="s">
        <v>999</v>
      </c>
      <c r="B1405">
        <v>2017</v>
      </c>
    </row>
    <row r="1406" spans="1:2" x14ac:dyDescent="0.25">
      <c r="A1406" t="s">
        <v>2488</v>
      </c>
      <c r="B1406">
        <v>2016</v>
      </c>
    </row>
    <row r="1407" spans="1:2" x14ac:dyDescent="0.25">
      <c r="A1407" s="3" t="s">
        <v>1000</v>
      </c>
      <c r="B1407">
        <v>2013</v>
      </c>
    </row>
    <row r="1408" spans="1:2" x14ac:dyDescent="0.25">
      <c r="A1408" s="3" t="s">
        <v>1000</v>
      </c>
      <c r="B1408">
        <v>2013</v>
      </c>
    </row>
    <row r="1409" spans="1:2" x14ac:dyDescent="0.25">
      <c r="A1409" t="s">
        <v>2133</v>
      </c>
      <c r="B1409">
        <v>2020</v>
      </c>
    </row>
    <row r="1410" spans="1:2" x14ac:dyDescent="0.25">
      <c r="A1410" s="3" t="s">
        <v>1001</v>
      </c>
      <c r="B1410">
        <v>2013</v>
      </c>
    </row>
    <row r="1411" spans="1:2" x14ac:dyDescent="0.25">
      <c r="A1411" t="s">
        <v>2508</v>
      </c>
      <c r="B1411">
        <v>2019</v>
      </c>
    </row>
    <row r="1412" spans="1:2" x14ac:dyDescent="0.25">
      <c r="A1412" s="3" t="s">
        <v>1002</v>
      </c>
      <c r="B1412">
        <v>2013</v>
      </c>
    </row>
    <row r="1413" spans="1:2" x14ac:dyDescent="0.25">
      <c r="A1413" t="s">
        <v>2046</v>
      </c>
      <c r="B1413">
        <v>2020</v>
      </c>
    </row>
    <row r="1414" spans="1:2" x14ac:dyDescent="0.25">
      <c r="A1414" t="s">
        <v>1003</v>
      </c>
      <c r="B1414">
        <v>2016</v>
      </c>
    </row>
    <row r="1415" spans="1:2" x14ac:dyDescent="0.25">
      <c r="A1415" t="s">
        <v>1004</v>
      </c>
      <c r="B1415">
        <v>2017</v>
      </c>
    </row>
    <row r="1416" spans="1:2" x14ac:dyDescent="0.25">
      <c r="A1416" t="s">
        <v>1005</v>
      </c>
      <c r="B1416">
        <v>2018</v>
      </c>
    </row>
    <row r="1417" spans="1:2" x14ac:dyDescent="0.25">
      <c r="A1417" s="3" t="s">
        <v>1006</v>
      </c>
      <c r="B1417">
        <v>2015</v>
      </c>
    </row>
    <row r="1418" spans="1:2" x14ac:dyDescent="0.25">
      <c r="A1418" t="s">
        <v>1007</v>
      </c>
      <c r="B1418">
        <v>2013</v>
      </c>
    </row>
    <row r="1419" spans="1:2" x14ac:dyDescent="0.25">
      <c r="A1419" s="3" t="s">
        <v>1008</v>
      </c>
      <c r="B1419">
        <v>2013</v>
      </c>
    </row>
    <row r="1420" spans="1:2" x14ac:dyDescent="0.25">
      <c r="A1420" s="3" t="s">
        <v>1009</v>
      </c>
      <c r="B1420">
        <v>2014</v>
      </c>
    </row>
    <row r="1421" spans="1:2" x14ac:dyDescent="0.25">
      <c r="A1421" s="3" t="s">
        <v>1010</v>
      </c>
      <c r="B1421">
        <v>2013</v>
      </c>
    </row>
    <row r="1422" spans="1:2" x14ac:dyDescent="0.25">
      <c r="A1422" s="3" t="s">
        <v>1011</v>
      </c>
      <c r="B1422">
        <v>2013</v>
      </c>
    </row>
    <row r="1423" spans="1:2" x14ac:dyDescent="0.25">
      <c r="A1423" t="s">
        <v>1012</v>
      </c>
      <c r="B1423">
        <v>2014</v>
      </c>
    </row>
    <row r="1424" spans="1:2" x14ac:dyDescent="0.25">
      <c r="A1424" t="s">
        <v>1973</v>
      </c>
      <c r="B1424">
        <v>2013</v>
      </c>
    </row>
    <row r="1425" spans="1:2" x14ac:dyDescent="0.25">
      <c r="A1425" s="3" t="s">
        <v>1013</v>
      </c>
      <c r="B1425">
        <v>2013</v>
      </c>
    </row>
    <row r="1426" spans="1:2" x14ac:dyDescent="0.25">
      <c r="A1426" s="3" t="s">
        <v>1014</v>
      </c>
      <c r="B1426">
        <v>2016</v>
      </c>
    </row>
    <row r="1427" spans="1:2" x14ac:dyDescent="0.25">
      <c r="A1427" t="s">
        <v>1015</v>
      </c>
      <c r="B1427">
        <v>2018</v>
      </c>
    </row>
    <row r="1428" spans="1:2" x14ac:dyDescent="0.25">
      <c r="A1428" s="3" t="s">
        <v>1016</v>
      </c>
      <c r="B1428">
        <v>2015</v>
      </c>
    </row>
    <row r="1429" spans="1:2" x14ac:dyDescent="0.25">
      <c r="A1429" t="s">
        <v>1017</v>
      </c>
      <c r="B1429">
        <v>2015</v>
      </c>
    </row>
    <row r="1430" spans="1:2" x14ac:dyDescent="0.25">
      <c r="A1430" t="s">
        <v>1018</v>
      </c>
      <c r="B1430">
        <v>2016</v>
      </c>
    </row>
    <row r="1431" spans="1:2" x14ac:dyDescent="0.25">
      <c r="A1431" t="s">
        <v>2756</v>
      </c>
      <c r="B1431">
        <v>2023</v>
      </c>
    </row>
    <row r="1432" spans="1:2" x14ac:dyDescent="0.25">
      <c r="A1432" t="s">
        <v>3009</v>
      </c>
      <c r="B1432">
        <v>2024</v>
      </c>
    </row>
    <row r="1433" spans="1:2" x14ac:dyDescent="0.25">
      <c r="A1433" s="3" t="s">
        <v>1019</v>
      </c>
      <c r="B1433">
        <v>2016</v>
      </c>
    </row>
    <row r="1434" spans="1:2" x14ac:dyDescent="0.25">
      <c r="A1434" t="s">
        <v>1020</v>
      </c>
      <c r="B1434">
        <v>2015</v>
      </c>
    </row>
    <row r="1435" spans="1:2" x14ac:dyDescent="0.25">
      <c r="A1435" t="s">
        <v>1021</v>
      </c>
      <c r="B1435">
        <v>2015</v>
      </c>
    </row>
    <row r="1436" spans="1:2" x14ac:dyDescent="0.25">
      <c r="A1436" s="3" t="s">
        <v>1022</v>
      </c>
      <c r="B1436">
        <v>2017</v>
      </c>
    </row>
    <row r="1437" spans="1:2" x14ac:dyDescent="0.25">
      <c r="A1437" s="3" t="s">
        <v>1023</v>
      </c>
      <c r="B1437">
        <v>2017</v>
      </c>
    </row>
    <row r="1438" spans="1:2" x14ac:dyDescent="0.25">
      <c r="A1438" s="3" t="s">
        <v>1024</v>
      </c>
      <c r="B1438">
        <v>2013</v>
      </c>
    </row>
    <row r="1439" spans="1:2" x14ac:dyDescent="0.25">
      <c r="A1439" t="s">
        <v>2043</v>
      </c>
      <c r="B1439">
        <v>2020</v>
      </c>
    </row>
    <row r="1440" spans="1:2" x14ac:dyDescent="0.25">
      <c r="A1440" t="s">
        <v>1025</v>
      </c>
      <c r="B1440">
        <v>2018</v>
      </c>
    </row>
    <row r="1441" spans="1:2" x14ac:dyDescent="0.25">
      <c r="A1441" s="3" t="s">
        <v>1026</v>
      </c>
      <c r="B1441">
        <v>2013</v>
      </c>
    </row>
    <row r="1442" spans="1:2" x14ac:dyDescent="0.25">
      <c r="A1442" t="s">
        <v>1027</v>
      </c>
      <c r="B1442">
        <v>2014</v>
      </c>
    </row>
    <row r="1443" spans="1:2" x14ac:dyDescent="0.25">
      <c r="A1443" t="s">
        <v>1028</v>
      </c>
      <c r="B1443">
        <v>2018</v>
      </c>
    </row>
    <row r="1444" spans="1:2" x14ac:dyDescent="0.25">
      <c r="A1444" t="s">
        <v>1029</v>
      </c>
      <c r="B1444">
        <v>2018</v>
      </c>
    </row>
    <row r="1445" spans="1:2" x14ac:dyDescent="0.25">
      <c r="A1445" t="s">
        <v>1030</v>
      </c>
      <c r="B1445">
        <v>2017</v>
      </c>
    </row>
    <row r="1446" spans="1:2" x14ac:dyDescent="0.25">
      <c r="A1446" s="3" t="s">
        <v>1031</v>
      </c>
      <c r="B1446">
        <v>2017</v>
      </c>
    </row>
    <row r="1447" spans="1:2" x14ac:dyDescent="0.25">
      <c r="A1447" s="3" t="s">
        <v>1032</v>
      </c>
      <c r="B1447">
        <v>2012</v>
      </c>
    </row>
    <row r="1448" spans="1:2" x14ac:dyDescent="0.25">
      <c r="A1448" t="s">
        <v>2083</v>
      </c>
      <c r="B1448">
        <v>2020</v>
      </c>
    </row>
    <row r="1449" spans="1:2" x14ac:dyDescent="0.25">
      <c r="A1449" t="s">
        <v>2980</v>
      </c>
      <c r="B1449">
        <v>2024</v>
      </c>
    </row>
    <row r="1450" spans="1:2" x14ac:dyDescent="0.25">
      <c r="A1450" t="s">
        <v>3029</v>
      </c>
      <c r="B1450">
        <v>2024</v>
      </c>
    </row>
    <row r="1451" spans="1:2" x14ac:dyDescent="0.25">
      <c r="A1451" t="s">
        <v>2722</v>
      </c>
      <c r="B1451">
        <v>2022</v>
      </c>
    </row>
    <row r="1452" spans="1:2" x14ac:dyDescent="0.25">
      <c r="A1452" t="s">
        <v>1033</v>
      </c>
      <c r="B1452">
        <v>2019</v>
      </c>
    </row>
    <row r="1453" spans="1:2" x14ac:dyDescent="0.25">
      <c r="A1453" s="3" t="s">
        <v>1034</v>
      </c>
      <c r="B1453">
        <v>2013</v>
      </c>
    </row>
    <row r="1454" spans="1:2" x14ac:dyDescent="0.25">
      <c r="A1454" t="s">
        <v>2894</v>
      </c>
      <c r="B1454">
        <v>2022</v>
      </c>
    </row>
    <row r="1455" spans="1:2" x14ac:dyDescent="0.25">
      <c r="A1455" t="s">
        <v>2650</v>
      </c>
      <c r="B1455">
        <v>2022</v>
      </c>
    </row>
    <row r="1456" spans="1:2" x14ac:dyDescent="0.25">
      <c r="A1456" t="s">
        <v>1899</v>
      </c>
      <c r="B1456">
        <v>2017</v>
      </c>
    </row>
    <row r="1457" spans="1:2" x14ac:dyDescent="0.25">
      <c r="A1457" t="s">
        <v>1035</v>
      </c>
      <c r="B1457">
        <v>2017</v>
      </c>
    </row>
    <row r="1458" spans="1:2" x14ac:dyDescent="0.25">
      <c r="A1458" t="s">
        <v>2806</v>
      </c>
      <c r="B1458">
        <v>2023</v>
      </c>
    </row>
    <row r="1459" spans="1:2" x14ac:dyDescent="0.25">
      <c r="A1459" t="s">
        <v>1036</v>
      </c>
      <c r="B1459">
        <v>2015</v>
      </c>
    </row>
    <row r="1460" spans="1:2" x14ac:dyDescent="0.25">
      <c r="A1460" s="3" t="s">
        <v>1037</v>
      </c>
      <c r="B1460">
        <v>2013</v>
      </c>
    </row>
    <row r="1461" spans="1:2" x14ac:dyDescent="0.25">
      <c r="A1461" t="s">
        <v>1038</v>
      </c>
      <c r="B1461">
        <v>2015</v>
      </c>
    </row>
    <row r="1462" spans="1:2" x14ac:dyDescent="0.25">
      <c r="A1462" t="s">
        <v>2857</v>
      </c>
      <c r="B1462">
        <v>2023</v>
      </c>
    </row>
    <row r="1463" spans="1:2" x14ac:dyDescent="0.25">
      <c r="A1463" t="s">
        <v>1039</v>
      </c>
      <c r="B1463">
        <v>2017</v>
      </c>
    </row>
    <row r="1464" spans="1:2" x14ac:dyDescent="0.25">
      <c r="A1464" t="s">
        <v>2011</v>
      </c>
      <c r="B1464">
        <v>2016</v>
      </c>
    </row>
    <row r="1465" spans="1:2" x14ac:dyDescent="0.25">
      <c r="A1465" t="s">
        <v>1040</v>
      </c>
      <c r="B1465">
        <v>2015</v>
      </c>
    </row>
    <row r="1466" spans="1:2" x14ac:dyDescent="0.25">
      <c r="A1466" s="3" t="s">
        <v>1041</v>
      </c>
      <c r="B1466">
        <v>2015</v>
      </c>
    </row>
    <row r="1467" spans="1:2" x14ac:dyDescent="0.25">
      <c r="A1467" s="3" t="s">
        <v>1042</v>
      </c>
      <c r="B1467">
        <v>2013</v>
      </c>
    </row>
    <row r="1468" spans="1:2" x14ac:dyDescent="0.25">
      <c r="A1468" t="s">
        <v>1043</v>
      </c>
      <c r="B1468">
        <v>2014</v>
      </c>
    </row>
    <row r="1469" spans="1:2" x14ac:dyDescent="0.25">
      <c r="A1469" s="3" t="s">
        <v>1044</v>
      </c>
      <c r="B1469">
        <v>2013</v>
      </c>
    </row>
    <row r="1470" spans="1:2" x14ac:dyDescent="0.25">
      <c r="A1470" t="s">
        <v>1900</v>
      </c>
      <c r="B1470">
        <v>2019</v>
      </c>
    </row>
    <row r="1471" spans="1:2" x14ac:dyDescent="0.25">
      <c r="A1471" t="s">
        <v>2026</v>
      </c>
      <c r="B1471">
        <v>2020</v>
      </c>
    </row>
    <row r="1472" spans="1:2" x14ac:dyDescent="0.25">
      <c r="A1472" t="s">
        <v>1045</v>
      </c>
      <c r="B1472">
        <v>2015</v>
      </c>
    </row>
    <row r="1473" spans="1:2" x14ac:dyDescent="0.25">
      <c r="A1473" s="3" t="s">
        <v>1046</v>
      </c>
      <c r="B1473">
        <v>2013</v>
      </c>
    </row>
    <row r="1474" spans="1:2" x14ac:dyDescent="0.25">
      <c r="A1474" t="s">
        <v>2352</v>
      </c>
      <c r="B1474">
        <v>2021</v>
      </c>
    </row>
    <row r="1475" spans="1:2" x14ac:dyDescent="0.25">
      <c r="A1475" t="s">
        <v>2920</v>
      </c>
      <c r="B1475">
        <v>2022</v>
      </c>
    </row>
    <row r="1476" spans="1:2" x14ac:dyDescent="0.25">
      <c r="A1476" t="s">
        <v>1980</v>
      </c>
      <c r="B1476">
        <v>2018</v>
      </c>
    </row>
    <row r="1477" spans="1:2" x14ac:dyDescent="0.25">
      <c r="A1477" t="s">
        <v>1047</v>
      </c>
      <c r="B1477">
        <v>2018</v>
      </c>
    </row>
    <row r="1478" spans="1:2" x14ac:dyDescent="0.25">
      <c r="A1478" s="3" t="s">
        <v>1048</v>
      </c>
      <c r="B1478">
        <v>2014</v>
      </c>
    </row>
    <row r="1479" spans="1:2" x14ac:dyDescent="0.25">
      <c r="A1479" s="3" t="s">
        <v>1049</v>
      </c>
      <c r="B1479">
        <v>2013</v>
      </c>
    </row>
    <row r="1480" spans="1:2" x14ac:dyDescent="0.25">
      <c r="A1480" s="3" t="s">
        <v>1050</v>
      </c>
      <c r="B1480">
        <v>2015</v>
      </c>
    </row>
    <row r="1481" spans="1:2" x14ac:dyDescent="0.25">
      <c r="A1481" t="s">
        <v>2772</v>
      </c>
      <c r="B1481">
        <v>2023</v>
      </c>
    </row>
    <row r="1482" spans="1:2" x14ac:dyDescent="0.25">
      <c r="A1482" s="3" t="s">
        <v>1051</v>
      </c>
      <c r="B1482">
        <v>2016</v>
      </c>
    </row>
    <row r="1483" spans="1:2" x14ac:dyDescent="0.25">
      <c r="A1483" t="s">
        <v>1052</v>
      </c>
      <c r="B1483">
        <v>2018</v>
      </c>
    </row>
    <row r="1484" spans="1:2" x14ac:dyDescent="0.25">
      <c r="A1484" t="s">
        <v>3059</v>
      </c>
      <c r="B1484">
        <v>2024</v>
      </c>
    </row>
    <row r="1485" spans="1:2" x14ac:dyDescent="0.25">
      <c r="A1485" s="3" t="s">
        <v>1053</v>
      </c>
      <c r="B1485">
        <v>2014</v>
      </c>
    </row>
    <row r="1486" spans="1:2" x14ac:dyDescent="0.25">
      <c r="A1486" s="3" t="s">
        <v>1053</v>
      </c>
      <c r="B1486">
        <v>2014</v>
      </c>
    </row>
    <row r="1487" spans="1:2" x14ac:dyDescent="0.25">
      <c r="A1487" t="s">
        <v>1054</v>
      </c>
      <c r="B1487">
        <v>2014</v>
      </c>
    </row>
    <row r="1488" spans="1:2" x14ac:dyDescent="0.25">
      <c r="A1488" t="s">
        <v>1055</v>
      </c>
      <c r="B1488">
        <v>2017</v>
      </c>
    </row>
    <row r="1489" spans="1:2" x14ac:dyDescent="0.25">
      <c r="A1489" t="s">
        <v>1056</v>
      </c>
      <c r="B1489">
        <v>2017</v>
      </c>
    </row>
    <row r="1490" spans="1:2" x14ac:dyDescent="0.25">
      <c r="A1490" t="s">
        <v>2856</v>
      </c>
      <c r="B1490">
        <v>2023</v>
      </c>
    </row>
    <row r="1491" spans="1:2" x14ac:dyDescent="0.25">
      <c r="A1491" t="s">
        <v>2955</v>
      </c>
      <c r="B1491">
        <v>2024</v>
      </c>
    </row>
    <row r="1492" spans="1:2" x14ac:dyDescent="0.25">
      <c r="A1492" t="s">
        <v>2998</v>
      </c>
      <c r="B1492">
        <v>2024</v>
      </c>
    </row>
    <row r="1493" spans="1:2" x14ac:dyDescent="0.25">
      <c r="A1493" s="3" t="s">
        <v>1057</v>
      </c>
      <c r="B1493">
        <v>2013</v>
      </c>
    </row>
    <row r="1494" spans="1:2" x14ac:dyDescent="0.25">
      <c r="A1494" s="3" t="s">
        <v>1058</v>
      </c>
      <c r="B1494">
        <v>2014</v>
      </c>
    </row>
    <row r="1495" spans="1:2" x14ac:dyDescent="0.25">
      <c r="A1495" t="s">
        <v>1059</v>
      </c>
      <c r="B1495">
        <v>2019</v>
      </c>
    </row>
    <row r="1496" spans="1:2" x14ac:dyDescent="0.25">
      <c r="A1496" t="s">
        <v>2680</v>
      </c>
      <c r="B1496">
        <v>2020</v>
      </c>
    </row>
    <row r="1497" spans="1:2" x14ac:dyDescent="0.25">
      <c r="A1497" t="s">
        <v>2343</v>
      </c>
      <c r="B1497">
        <v>2021</v>
      </c>
    </row>
    <row r="1498" spans="1:2" x14ac:dyDescent="0.25">
      <c r="A1498" s="3" t="s">
        <v>1060</v>
      </c>
      <c r="B1498">
        <v>2017</v>
      </c>
    </row>
    <row r="1499" spans="1:2" x14ac:dyDescent="0.25">
      <c r="A1499" t="s">
        <v>1061</v>
      </c>
      <c r="B1499">
        <v>2014</v>
      </c>
    </row>
    <row r="1500" spans="1:2" x14ac:dyDescent="0.25">
      <c r="A1500" t="s">
        <v>1062</v>
      </c>
      <c r="B1500">
        <v>2016</v>
      </c>
    </row>
    <row r="1501" spans="1:2" x14ac:dyDescent="0.25">
      <c r="A1501" t="s">
        <v>1063</v>
      </c>
      <c r="B1501">
        <v>2019</v>
      </c>
    </row>
    <row r="1502" spans="1:2" x14ac:dyDescent="0.25">
      <c r="A1502" t="s">
        <v>1064</v>
      </c>
      <c r="B1502">
        <v>2018</v>
      </c>
    </row>
    <row r="1503" spans="1:2" x14ac:dyDescent="0.25">
      <c r="A1503" t="s">
        <v>2584</v>
      </c>
      <c r="B1503">
        <v>2022</v>
      </c>
    </row>
    <row r="1504" spans="1:2" x14ac:dyDescent="0.25">
      <c r="A1504" s="3" t="s">
        <v>1065</v>
      </c>
      <c r="B1504">
        <v>2013</v>
      </c>
    </row>
    <row r="1505" spans="1:2" x14ac:dyDescent="0.25">
      <c r="A1505" s="3" t="s">
        <v>1066</v>
      </c>
      <c r="B1505">
        <v>2013</v>
      </c>
    </row>
    <row r="1506" spans="1:2" x14ac:dyDescent="0.25">
      <c r="A1506" t="s">
        <v>1067</v>
      </c>
      <c r="B1506">
        <v>2016</v>
      </c>
    </row>
    <row r="1507" spans="1:2" x14ac:dyDescent="0.25">
      <c r="A1507" s="3" t="s">
        <v>1068</v>
      </c>
      <c r="B1507">
        <v>2017</v>
      </c>
    </row>
    <row r="1508" spans="1:2" x14ac:dyDescent="0.25">
      <c r="A1508" s="3" t="s">
        <v>1069</v>
      </c>
      <c r="B1508">
        <v>2016</v>
      </c>
    </row>
    <row r="1509" spans="1:2" x14ac:dyDescent="0.25">
      <c r="A1509" t="s">
        <v>1070</v>
      </c>
      <c r="B1509">
        <v>2015</v>
      </c>
    </row>
    <row r="1510" spans="1:2" x14ac:dyDescent="0.25">
      <c r="A1510" s="3" t="s">
        <v>1071</v>
      </c>
      <c r="B1510">
        <v>2014</v>
      </c>
    </row>
    <row r="1511" spans="1:2" x14ac:dyDescent="0.25">
      <c r="A1511" t="s">
        <v>1072</v>
      </c>
      <c r="B1511">
        <v>2017</v>
      </c>
    </row>
    <row r="1512" spans="1:2" x14ac:dyDescent="0.25">
      <c r="A1512" s="3" t="s">
        <v>1073</v>
      </c>
      <c r="B1512">
        <v>2013</v>
      </c>
    </row>
    <row r="1513" spans="1:2" x14ac:dyDescent="0.25">
      <c r="A1513" t="s">
        <v>2953</v>
      </c>
      <c r="B1513">
        <v>2024</v>
      </c>
    </row>
    <row r="1514" spans="1:2" x14ac:dyDescent="0.25">
      <c r="A1514" t="s">
        <v>2897</v>
      </c>
      <c r="B1514">
        <v>2021</v>
      </c>
    </row>
    <row r="1515" spans="1:2" x14ac:dyDescent="0.25">
      <c r="A1515" t="s">
        <v>1074</v>
      </c>
      <c r="B1515">
        <v>2018</v>
      </c>
    </row>
    <row r="1516" spans="1:2" x14ac:dyDescent="0.25">
      <c r="A1516" t="s">
        <v>2715</v>
      </c>
      <c r="B1516">
        <v>2018</v>
      </c>
    </row>
    <row r="1517" spans="1:2" x14ac:dyDescent="0.25">
      <c r="A1517" t="s">
        <v>2818</v>
      </c>
      <c r="B1517">
        <v>2023</v>
      </c>
    </row>
    <row r="1518" spans="1:2" x14ac:dyDescent="0.25">
      <c r="A1518" s="3" t="s">
        <v>1075</v>
      </c>
      <c r="B1518">
        <v>2013</v>
      </c>
    </row>
    <row r="1519" spans="1:2" x14ac:dyDescent="0.25">
      <c r="A1519" t="s">
        <v>1076</v>
      </c>
      <c r="B1519">
        <v>2015</v>
      </c>
    </row>
    <row r="1520" spans="1:2" x14ac:dyDescent="0.25">
      <c r="A1520" s="3" t="s">
        <v>1077</v>
      </c>
      <c r="B1520">
        <v>2013</v>
      </c>
    </row>
    <row r="1521" spans="1:2" x14ac:dyDescent="0.25">
      <c r="A1521" s="3" t="s">
        <v>1078</v>
      </c>
      <c r="B1521">
        <v>2017</v>
      </c>
    </row>
    <row r="1522" spans="1:2" x14ac:dyDescent="0.25">
      <c r="A1522" s="3" t="s">
        <v>1079</v>
      </c>
      <c r="B1522">
        <v>2013</v>
      </c>
    </row>
    <row r="1523" spans="1:2" x14ac:dyDescent="0.25">
      <c r="A1523" s="3" t="s">
        <v>1080</v>
      </c>
      <c r="B1523">
        <v>2016</v>
      </c>
    </row>
    <row r="1524" spans="1:2" x14ac:dyDescent="0.25">
      <c r="A1524" t="s">
        <v>2076</v>
      </c>
      <c r="B1524">
        <v>2020</v>
      </c>
    </row>
    <row r="1525" spans="1:2" x14ac:dyDescent="0.25">
      <c r="A1525" t="s">
        <v>1921</v>
      </c>
      <c r="B1525">
        <v>2018</v>
      </c>
    </row>
    <row r="1526" spans="1:2" x14ac:dyDescent="0.25">
      <c r="A1526" t="s">
        <v>2659</v>
      </c>
      <c r="B1526">
        <v>2022</v>
      </c>
    </row>
    <row r="1527" spans="1:2" x14ac:dyDescent="0.25">
      <c r="A1527" s="3" t="s">
        <v>1081</v>
      </c>
      <c r="B1527">
        <v>2018</v>
      </c>
    </row>
    <row r="1528" spans="1:2" x14ac:dyDescent="0.25">
      <c r="A1528" t="s">
        <v>1082</v>
      </c>
      <c r="B1528">
        <v>2015</v>
      </c>
    </row>
    <row r="1529" spans="1:2" x14ac:dyDescent="0.25">
      <c r="A1529" s="3" t="s">
        <v>1083</v>
      </c>
      <c r="B1529">
        <v>2016</v>
      </c>
    </row>
    <row r="1530" spans="1:2" x14ac:dyDescent="0.25">
      <c r="A1530" t="s">
        <v>3006</v>
      </c>
      <c r="B1530">
        <v>2024</v>
      </c>
    </row>
    <row r="1531" spans="1:2" x14ac:dyDescent="0.25">
      <c r="A1531" s="3" t="s">
        <v>1084</v>
      </c>
      <c r="B1531">
        <v>2013</v>
      </c>
    </row>
    <row r="1532" spans="1:2" x14ac:dyDescent="0.25">
      <c r="A1532" t="s">
        <v>2557</v>
      </c>
      <c r="B1532">
        <v>2022</v>
      </c>
    </row>
    <row r="1533" spans="1:2" x14ac:dyDescent="0.25">
      <c r="A1533" t="s">
        <v>2959</v>
      </c>
      <c r="B1533">
        <v>2024</v>
      </c>
    </row>
    <row r="1534" spans="1:2" x14ac:dyDescent="0.25">
      <c r="A1534" t="s">
        <v>1085</v>
      </c>
      <c r="B1534">
        <v>2019</v>
      </c>
    </row>
    <row r="1535" spans="1:2" x14ac:dyDescent="0.25">
      <c r="A1535" s="3" t="s">
        <v>1086</v>
      </c>
      <c r="B1535">
        <v>2013</v>
      </c>
    </row>
    <row r="1536" spans="1:2" x14ac:dyDescent="0.25">
      <c r="A1536" s="3" t="s">
        <v>1087</v>
      </c>
      <c r="B1536">
        <v>2015</v>
      </c>
    </row>
    <row r="1537" spans="1:2" x14ac:dyDescent="0.25">
      <c r="A1537" s="3" t="s">
        <v>1088</v>
      </c>
      <c r="B1537">
        <v>2013</v>
      </c>
    </row>
    <row r="1538" spans="1:2" x14ac:dyDescent="0.25">
      <c r="A1538" t="s">
        <v>1089</v>
      </c>
      <c r="B1538">
        <v>2017</v>
      </c>
    </row>
    <row r="1539" spans="1:2" x14ac:dyDescent="0.25">
      <c r="A1539" t="s">
        <v>2898</v>
      </c>
      <c r="B1539">
        <v>2019</v>
      </c>
    </row>
    <row r="1540" spans="1:2" x14ac:dyDescent="0.25">
      <c r="A1540" t="s">
        <v>2548</v>
      </c>
      <c r="B1540">
        <v>2022</v>
      </c>
    </row>
    <row r="1541" spans="1:2" x14ac:dyDescent="0.25">
      <c r="A1541" s="3" t="s">
        <v>1090</v>
      </c>
      <c r="B1541">
        <v>2013</v>
      </c>
    </row>
    <row r="1542" spans="1:2" x14ac:dyDescent="0.25">
      <c r="A1542" t="s">
        <v>2489</v>
      </c>
      <c r="B1542">
        <v>2019</v>
      </c>
    </row>
    <row r="1543" spans="1:2" x14ac:dyDescent="0.25">
      <c r="A1543" t="s">
        <v>2401</v>
      </c>
      <c r="B1543">
        <v>2021</v>
      </c>
    </row>
    <row r="1544" spans="1:2" x14ac:dyDescent="0.25">
      <c r="A1544" t="s">
        <v>1091</v>
      </c>
      <c r="B1544">
        <v>2019</v>
      </c>
    </row>
    <row r="1545" spans="1:2" x14ac:dyDescent="0.25">
      <c r="A1545" t="s">
        <v>1092</v>
      </c>
      <c r="B1545">
        <v>2015</v>
      </c>
    </row>
    <row r="1546" spans="1:2" x14ac:dyDescent="0.25">
      <c r="A1546" t="s">
        <v>1093</v>
      </c>
      <c r="B1546">
        <v>2014</v>
      </c>
    </row>
    <row r="1547" spans="1:2" x14ac:dyDescent="0.25">
      <c r="A1547" s="3" t="s">
        <v>1094</v>
      </c>
      <c r="B1547">
        <v>2013</v>
      </c>
    </row>
    <row r="1548" spans="1:2" x14ac:dyDescent="0.25">
      <c r="A1548" t="s">
        <v>1095</v>
      </c>
      <c r="B1548">
        <v>2016</v>
      </c>
    </row>
    <row r="1549" spans="1:2" x14ac:dyDescent="0.25">
      <c r="A1549" t="s">
        <v>1096</v>
      </c>
      <c r="B1549">
        <v>2014</v>
      </c>
    </row>
    <row r="1550" spans="1:2" x14ac:dyDescent="0.25">
      <c r="A1550" t="s">
        <v>1097</v>
      </c>
      <c r="B1550">
        <v>2019</v>
      </c>
    </row>
    <row r="1551" spans="1:2" x14ac:dyDescent="0.25">
      <c r="A1551" t="s">
        <v>2112</v>
      </c>
      <c r="B1551">
        <v>2020</v>
      </c>
    </row>
    <row r="1552" spans="1:2" x14ac:dyDescent="0.25">
      <c r="A1552" t="s">
        <v>2702</v>
      </c>
      <c r="B1552">
        <v>2019</v>
      </c>
    </row>
    <row r="1553" spans="1:2" x14ac:dyDescent="0.25">
      <c r="A1553" s="3" t="s">
        <v>1098</v>
      </c>
      <c r="B1553">
        <v>2013</v>
      </c>
    </row>
    <row r="1554" spans="1:2" x14ac:dyDescent="0.25">
      <c r="A1554" t="s">
        <v>1099</v>
      </c>
      <c r="B1554">
        <v>2016</v>
      </c>
    </row>
    <row r="1555" spans="1:2" x14ac:dyDescent="0.25">
      <c r="A1555" t="s">
        <v>2506</v>
      </c>
      <c r="B1555">
        <v>2016</v>
      </c>
    </row>
    <row r="1556" spans="1:2" x14ac:dyDescent="0.25">
      <c r="A1556" s="3" t="s">
        <v>1100</v>
      </c>
      <c r="B1556">
        <v>2013</v>
      </c>
    </row>
    <row r="1557" spans="1:2" x14ac:dyDescent="0.25">
      <c r="A1557" s="3" t="s">
        <v>1101</v>
      </c>
      <c r="B1557">
        <v>2013</v>
      </c>
    </row>
    <row r="1558" spans="1:2" x14ac:dyDescent="0.25">
      <c r="A1558" s="3" t="s">
        <v>1102</v>
      </c>
      <c r="B1558">
        <v>2016</v>
      </c>
    </row>
    <row r="1559" spans="1:2" x14ac:dyDescent="0.25">
      <c r="A1559" t="s">
        <v>2677</v>
      </c>
      <c r="B1559">
        <v>2018</v>
      </c>
    </row>
    <row r="1560" spans="1:2" x14ac:dyDescent="0.25">
      <c r="A1560" s="3" t="s">
        <v>1103</v>
      </c>
      <c r="B1560">
        <v>2014</v>
      </c>
    </row>
    <row r="1561" spans="1:2" x14ac:dyDescent="0.25">
      <c r="A1561" t="s">
        <v>1104</v>
      </c>
      <c r="B1561">
        <v>2015</v>
      </c>
    </row>
    <row r="1562" spans="1:2" x14ac:dyDescent="0.25">
      <c r="A1562" s="3" t="s">
        <v>1105</v>
      </c>
      <c r="B1562">
        <v>2013</v>
      </c>
    </row>
    <row r="1563" spans="1:2" x14ac:dyDescent="0.25">
      <c r="A1563" t="s">
        <v>1106</v>
      </c>
      <c r="B1563">
        <v>2016</v>
      </c>
    </row>
    <row r="1564" spans="1:2" x14ac:dyDescent="0.25">
      <c r="A1564" t="s">
        <v>1993</v>
      </c>
      <c r="B1564">
        <v>2014</v>
      </c>
    </row>
    <row r="1565" spans="1:2" x14ac:dyDescent="0.25">
      <c r="A1565" s="3" t="s">
        <v>1107</v>
      </c>
      <c r="B1565">
        <v>2014</v>
      </c>
    </row>
    <row r="1566" spans="1:2" x14ac:dyDescent="0.25">
      <c r="A1566" t="s">
        <v>1108</v>
      </c>
      <c r="B1566">
        <v>2017</v>
      </c>
    </row>
    <row r="1567" spans="1:2" x14ac:dyDescent="0.25">
      <c r="A1567" s="3" t="s">
        <v>1109</v>
      </c>
      <c r="B1567">
        <v>2013</v>
      </c>
    </row>
    <row r="1568" spans="1:2" x14ac:dyDescent="0.25">
      <c r="A1568" t="s">
        <v>2525</v>
      </c>
      <c r="B1568">
        <v>2018</v>
      </c>
    </row>
    <row r="1569" spans="1:2" x14ac:dyDescent="0.25">
      <c r="A1569" t="s">
        <v>2077</v>
      </c>
      <c r="B1569">
        <v>2020</v>
      </c>
    </row>
    <row r="1570" spans="1:2" x14ac:dyDescent="0.25">
      <c r="A1570" t="s">
        <v>2581</v>
      </c>
      <c r="B1570">
        <v>2022</v>
      </c>
    </row>
    <row r="1571" spans="1:2" x14ac:dyDescent="0.25">
      <c r="A1571" t="s">
        <v>3030</v>
      </c>
      <c r="B1571">
        <v>2024</v>
      </c>
    </row>
    <row r="1572" spans="1:2" x14ac:dyDescent="0.25">
      <c r="A1572" t="s">
        <v>1110</v>
      </c>
      <c r="B1572">
        <v>2015</v>
      </c>
    </row>
    <row r="1573" spans="1:2" x14ac:dyDescent="0.25">
      <c r="A1573" t="s">
        <v>1111</v>
      </c>
      <c r="B1573">
        <v>2015</v>
      </c>
    </row>
    <row r="1574" spans="1:2" x14ac:dyDescent="0.25">
      <c r="A1574" s="3" t="s">
        <v>1112</v>
      </c>
      <c r="B1574">
        <v>2017</v>
      </c>
    </row>
    <row r="1575" spans="1:2" x14ac:dyDescent="0.25">
      <c r="A1575" t="s">
        <v>1113</v>
      </c>
      <c r="B1575">
        <v>2017</v>
      </c>
    </row>
    <row r="1576" spans="1:2" x14ac:dyDescent="0.25">
      <c r="A1576" s="3" t="s">
        <v>1114</v>
      </c>
      <c r="B1576">
        <v>2017</v>
      </c>
    </row>
    <row r="1577" spans="1:2" x14ac:dyDescent="0.25">
      <c r="A1577" t="s">
        <v>2464</v>
      </c>
      <c r="B1577">
        <v>2020</v>
      </c>
    </row>
    <row r="1578" spans="1:2" x14ac:dyDescent="0.25">
      <c r="A1578" s="3" t="s">
        <v>1115</v>
      </c>
      <c r="B1578">
        <v>2013</v>
      </c>
    </row>
    <row r="1579" spans="1:2" x14ac:dyDescent="0.25">
      <c r="A1579" t="s">
        <v>1116</v>
      </c>
      <c r="B1579">
        <v>2015</v>
      </c>
    </row>
    <row r="1580" spans="1:2" x14ac:dyDescent="0.25">
      <c r="A1580" s="3" t="s">
        <v>1117</v>
      </c>
      <c r="B1580">
        <v>2014</v>
      </c>
    </row>
    <row r="1581" spans="1:2" x14ac:dyDescent="0.25">
      <c r="A1581" t="s">
        <v>2884</v>
      </c>
      <c r="B1581">
        <v>2023</v>
      </c>
    </row>
    <row r="1582" spans="1:2" x14ac:dyDescent="0.25">
      <c r="A1582" s="3" t="s">
        <v>1118</v>
      </c>
      <c r="B1582">
        <v>2015</v>
      </c>
    </row>
    <row r="1583" spans="1:2" x14ac:dyDescent="0.25">
      <c r="A1583" s="3" t="s">
        <v>1119</v>
      </c>
      <c r="B1583">
        <v>2013</v>
      </c>
    </row>
    <row r="1584" spans="1:2" x14ac:dyDescent="0.25">
      <c r="A1584" t="s">
        <v>1120</v>
      </c>
      <c r="B1584">
        <v>2015</v>
      </c>
    </row>
    <row r="1585" spans="1:2" x14ac:dyDescent="0.25">
      <c r="A1585" t="s">
        <v>1121</v>
      </c>
      <c r="B1585">
        <v>2014</v>
      </c>
    </row>
    <row r="1586" spans="1:2" x14ac:dyDescent="0.25">
      <c r="A1586" s="3" t="s">
        <v>1122</v>
      </c>
      <c r="B1586">
        <v>2013</v>
      </c>
    </row>
    <row r="1587" spans="1:2" x14ac:dyDescent="0.25">
      <c r="A1587" s="3" t="s">
        <v>1123</v>
      </c>
      <c r="B1587">
        <v>2013</v>
      </c>
    </row>
    <row r="1588" spans="1:2" x14ac:dyDescent="0.25">
      <c r="A1588" s="3" t="s">
        <v>1124</v>
      </c>
      <c r="B1588">
        <v>2016</v>
      </c>
    </row>
    <row r="1589" spans="1:2" x14ac:dyDescent="0.25">
      <c r="A1589" t="s">
        <v>1125</v>
      </c>
      <c r="B1589">
        <v>2016</v>
      </c>
    </row>
    <row r="1590" spans="1:2" x14ac:dyDescent="0.25">
      <c r="A1590" t="s">
        <v>1126</v>
      </c>
      <c r="B1590">
        <v>2015</v>
      </c>
    </row>
    <row r="1591" spans="1:2" x14ac:dyDescent="0.25">
      <c r="A1591" t="s">
        <v>2342</v>
      </c>
      <c r="B1591">
        <v>2021</v>
      </c>
    </row>
    <row r="1592" spans="1:2" x14ac:dyDescent="0.25">
      <c r="A1592" t="s">
        <v>2812</v>
      </c>
      <c r="B1592">
        <v>2023</v>
      </c>
    </row>
    <row r="1593" spans="1:2" x14ac:dyDescent="0.25">
      <c r="A1593" s="3" t="s">
        <v>1127</v>
      </c>
      <c r="B1593">
        <v>2013</v>
      </c>
    </row>
    <row r="1594" spans="1:2" x14ac:dyDescent="0.25">
      <c r="A1594" t="s">
        <v>2885</v>
      </c>
      <c r="B1594">
        <v>2023</v>
      </c>
    </row>
    <row r="1595" spans="1:2" x14ac:dyDescent="0.25">
      <c r="A1595" t="s">
        <v>1128</v>
      </c>
      <c r="B1595">
        <v>2014</v>
      </c>
    </row>
    <row r="1596" spans="1:2" x14ac:dyDescent="0.25">
      <c r="A1596" s="3" t="s">
        <v>1129</v>
      </c>
      <c r="B1596">
        <v>2012</v>
      </c>
    </row>
    <row r="1597" spans="1:2" x14ac:dyDescent="0.25">
      <c r="A1597" t="s">
        <v>2013</v>
      </c>
      <c r="B1597">
        <v>2013</v>
      </c>
    </row>
    <row r="1598" spans="1:2" x14ac:dyDescent="0.25">
      <c r="A1598" t="s">
        <v>1130</v>
      </c>
      <c r="B1598">
        <v>2016</v>
      </c>
    </row>
    <row r="1599" spans="1:2" x14ac:dyDescent="0.25">
      <c r="A1599" t="s">
        <v>1131</v>
      </c>
      <c r="B1599">
        <v>2014</v>
      </c>
    </row>
    <row r="1600" spans="1:2" x14ac:dyDescent="0.25">
      <c r="A1600" t="s">
        <v>2676</v>
      </c>
      <c r="B1600">
        <v>2022</v>
      </c>
    </row>
    <row r="1601" spans="1:2" x14ac:dyDescent="0.25">
      <c r="A1601" s="3" t="s">
        <v>1132</v>
      </c>
      <c r="B1601">
        <v>2014</v>
      </c>
    </row>
    <row r="1602" spans="1:2" x14ac:dyDescent="0.25">
      <c r="A1602" t="s">
        <v>1922</v>
      </c>
      <c r="B1602">
        <v>2018</v>
      </c>
    </row>
    <row r="1603" spans="1:2" x14ac:dyDescent="0.25">
      <c r="A1603" t="s">
        <v>1133</v>
      </c>
      <c r="B1603">
        <v>2016</v>
      </c>
    </row>
    <row r="1604" spans="1:2" x14ac:dyDescent="0.25">
      <c r="A1604" s="3" t="s">
        <v>1134</v>
      </c>
      <c r="B1604">
        <v>2013</v>
      </c>
    </row>
    <row r="1605" spans="1:2" x14ac:dyDescent="0.25">
      <c r="A1605" s="3" t="s">
        <v>1135</v>
      </c>
      <c r="B1605">
        <v>2013</v>
      </c>
    </row>
    <row r="1606" spans="1:2" x14ac:dyDescent="0.25">
      <c r="A1606" t="s">
        <v>2626</v>
      </c>
      <c r="B1606">
        <v>2022</v>
      </c>
    </row>
    <row r="1607" spans="1:2" x14ac:dyDescent="0.25">
      <c r="A1607" s="3" t="s">
        <v>1136</v>
      </c>
      <c r="B1607">
        <v>2013</v>
      </c>
    </row>
    <row r="1608" spans="1:2" x14ac:dyDescent="0.25">
      <c r="A1608" s="3" t="s">
        <v>1137</v>
      </c>
      <c r="B1608">
        <v>2013</v>
      </c>
    </row>
    <row r="1609" spans="1:2" x14ac:dyDescent="0.25">
      <c r="A1609" t="s">
        <v>2018</v>
      </c>
      <c r="B1609">
        <v>2013</v>
      </c>
    </row>
    <row r="1610" spans="1:2" x14ac:dyDescent="0.25">
      <c r="A1610" s="3" t="s">
        <v>1138</v>
      </c>
      <c r="B1610">
        <v>2013</v>
      </c>
    </row>
    <row r="1611" spans="1:2" x14ac:dyDescent="0.25">
      <c r="A1611" s="3" t="s">
        <v>1139</v>
      </c>
      <c r="B1611">
        <v>2014</v>
      </c>
    </row>
    <row r="1612" spans="1:2" x14ac:dyDescent="0.25">
      <c r="A1612" s="3" t="s">
        <v>1140</v>
      </c>
      <c r="B1612">
        <v>2013</v>
      </c>
    </row>
    <row r="1613" spans="1:2" x14ac:dyDescent="0.25">
      <c r="A1613" t="s">
        <v>1141</v>
      </c>
      <c r="B1613">
        <v>2019</v>
      </c>
    </row>
    <row r="1614" spans="1:2" x14ac:dyDescent="0.25">
      <c r="A1614" s="3" t="s">
        <v>1142</v>
      </c>
      <c r="B1614">
        <v>2015</v>
      </c>
    </row>
    <row r="1615" spans="1:2" x14ac:dyDescent="0.25">
      <c r="A1615" t="s">
        <v>2913</v>
      </c>
      <c r="B1615">
        <v>2017</v>
      </c>
    </row>
    <row r="1616" spans="1:2" x14ac:dyDescent="0.25">
      <c r="A1616" t="s">
        <v>1143</v>
      </c>
      <c r="B1616">
        <v>2014</v>
      </c>
    </row>
    <row r="1617" spans="1:2" x14ac:dyDescent="0.25">
      <c r="A1617" s="3" t="s">
        <v>1144</v>
      </c>
      <c r="B1617">
        <v>2013</v>
      </c>
    </row>
    <row r="1618" spans="1:2" x14ac:dyDescent="0.25">
      <c r="A1618" t="s">
        <v>2978</v>
      </c>
      <c r="B1618">
        <v>2024</v>
      </c>
    </row>
    <row r="1619" spans="1:2" x14ac:dyDescent="0.25">
      <c r="A1619" s="3" t="s">
        <v>1145</v>
      </c>
      <c r="B1619">
        <v>2017</v>
      </c>
    </row>
    <row r="1620" spans="1:2" x14ac:dyDescent="0.25">
      <c r="A1620" t="s">
        <v>2771</v>
      </c>
      <c r="B1620">
        <v>2023</v>
      </c>
    </row>
    <row r="1621" spans="1:2" x14ac:dyDescent="0.25">
      <c r="A1621" t="s">
        <v>1146</v>
      </c>
      <c r="B1621">
        <v>2018</v>
      </c>
    </row>
    <row r="1622" spans="1:2" x14ac:dyDescent="0.25">
      <c r="A1622" t="s">
        <v>1147</v>
      </c>
      <c r="B1622">
        <v>2015</v>
      </c>
    </row>
    <row r="1623" spans="1:2" x14ac:dyDescent="0.25">
      <c r="A1623" t="s">
        <v>1148</v>
      </c>
      <c r="B1623">
        <v>2015</v>
      </c>
    </row>
    <row r="1624" spans="1:2" x14ac:dyDescent="0.25">
      <c r="A1624" s="3" t="s">
        <v>1149</v>
      </c>
      <c r="B1624">
        <v>2013</v>
      </c>
    </row>
    <row r="1625" spans="1:2" x14ac:dyDescent="0.25">
      <c r="A1625" s="3" t="s">
        <v>1150</v>
      </c>
      <c r="B1625">
        <v>2013</v>
      </c>
    </row>
    <row r="1626" spans="1:2" x14ac:dyDescent="0.25">
      <c r="A1626" t="s">
        <v>2787</v>
      </c>
      <c r="B1626">
        <v>2023</v>
      </c>
    </row>
    <row r="1627" spans="1:2" x14ac:dyDescent="0.25">
      <c r="A1627" t="s">
        <v>1151</v>
      </c>
      <c r="B1627">
        <v>2015</v>
      </c>
    </row>
    <row r="1628" spans="1:2" x14ac:dyDescent="0.25">
      <c r="A1628" t="s">
        <v>2587</v>
      </c>
      <c r="B1628">
        <v>2022</v>
      </c>
    </row>
    <row r="1629" spans="1:2" x14ac:dyDescent="0.25">
      <c r="A1629" t="s">
        <v>1152</v>
      </c>
      <c r="B1629">
        <v>2017</v>
      </c>
    </row>
    <row r="1630" spans="1:2" x14ac:dyDescent="0.25">
      <c r="A1630" t="s">
        <v>2987</v>
      </c>
      <c r="B1630">
        <v>2024</v>
      </c>
    </row>
    <row r="1631" spans="1:2" x14ac:dyDescent="0.25">
      <c r="A1631" t="s">
        <v>1153</v>
      </c>
      <c r="B1631">
        <v>2015</v>
      </c>
    </row>
    <row r="1632" spans="1:2" x14ac:dyDescent="0.25">
      <c r="A1632" s="3" t="s">
        <v>1154</v>
      </c>
      <c r="B1632">
        <v>2014</v>
      </c>
    </row>
    <row r="1633" spans="1:2" x14ac:dyDescent="0.25">
      <c r="A1633" t="s">
        <v>1155</v>
      </c>
      <c r="B1633">
        <v>2014</v>
      </c>
    </row>
    <row r="1634" spans="1:2" x14ac:dyDescent="0.25">
      <c r="A1634" s="3" t="s">
        <v>1156</v>
      </c>
      <c r="B1634">
        <v>2013</v>
      </c>
    </row>
    <row r="1635" spans="1:2" x14ac:dyDescent="0.25">
      <c r="A1635" t="s">
        <v>1157</v>
      </c>
      <c r="B1635">
        <v>2017</v>
      </c>
    </row>
    <row r="1636" spans="1:2" x14ac:dyDescent="0.25">
      <c r="A1636" t="s">
        <v>2974</v>
      </c>
      <c r="B1636">
        <v>2024</v>
      </c>
    </row>
    <row r="1637" spans="1:2" x14ac:dyDescent="0.25">
      <c r="A1637" s="3" t="s">
        <v>1158</v>
      </c>
      <c r="B1637">
        <v>2013</v>
      </c>
    </row>
    <row r="1638" spans="1:2" x14ac:dyDescent="0.25">
      <c r="A1638" s="3" t="s">
        <v>1159</v>
      </c>
      <c r="B1638">
        <v>2013</v>
      </c>
    </row>
    <row r="1639" spans="1:2" x14ac:dyDescent="0.25">
      <c r="A1639" s="3" t="s">
        <v>1160</v>
      </c>
      <c r="B1639">
        <v>2013</v>
      </c>
    </row>
    <row r="1640" spans="1:2" x14ac:dyDescent="0.25">
      <c r="A1640" t="s">
        <v>1161</v>
      </c>
      <c r="B1640">
        <v>2013</v>
      </c>
    </row>
    <row r="1641" spans="1:2" x14ac:dyDescent="0.25">
      <c r="A1641" t="s">
        <v>3080</v>
      </c>
      <c r="B1641">
        <v>2022</v>
      </c>
    </row>
    <row r="1642" spans="1:2" x14ac:dyDescent="0.25">
      <c r="A1642" t="s">
        <v>2947</v>
      </c>
      <c r="B1642">
        <v>2024</v>
      </c>
    </row>
    <row r="1643" spans="1:2" x14ac:dyDescent="0.25">
      <c r="A1643" s="3" t="s">
        <v>1162</v>
      </c>
      <c r="B1643">
        <v>2013</v>
      </c>
    </row>
    <row r="1644" spans="1:2" x14ac:dyDescent="0.25">
      <c r="A1644" s="3" t="s">
        <v>1163</v>
      </c>
      <c r="B1644">
        <v>2013</v>
      </c>
    </row>
    <row r="1645" spans="1:2" x14ac:dyDescent="0.25">
      <c r="A1645" s="3" t="s">
        <v>1164</v>
      </c>
      <c r="B1645">
        <v>2013</v>
      </c>
    </row>
    <row r="1646" spans="1:2" x14ac:dyDescent="0.25">
      <c r="A1646" s="3" t="s">
        <v>1165</v>
      </c>
      <c r="B1646">
        <v>2013</v>
      </c>
    </row>
    <row r="1647" spans="1:2" x14ac:dyDescent="0.25">
      <c r="A1647" s="3" t="s">
        <v>1166</v>
      </c>
      <c r="B1647">
        <v>2013</v>
      </c>
    </row>
    <row r="1648" spans="1:2" x14ac:dyDescent="0.25">
      <c r="A1648" t="s">
        <v>1167</v>
      </c>
      <c r="B1648">
        <v>2014</v>
      </c>
    </row>
    <row r="1649" spans="1:2" x14ac:dyDescent="0.25">
      <c r="A1649" t="s">
        <v>2694</v>
      </c>
      <c r="B1649">
        <v>2022</v>
      </c>
    </row>
    <row r="1650" spans="1:2" x14ac:dyDescent="0.25">
      <c r="A1650" t="s">
        <v>1168</v>
      </c>
      <c r="B1650">
        <v>2014</v>
      </c>
    </row>
    <row r="1651" spans="1:2" x14ac:dyDescent="0.25">
      <c r="A1651" t="s">
        <v>2675</v>
      </c>
      <c r="B1651">
        <v>2022</v>
      </c>
    </row>
    <row r="1652" spans="1:2" x14ac:dyDescent="0.25">
      <c r="A1652" t="s">
        <v>1169</v>
      </c>
      <c r="B1652">
        <v>2014</v>
      </c>
    </row>
    <row r="1653" spans="1:2" x14ac:dyDescent="0.25">
      <c r="A1653" s="3" t="s">
        <v>1170</v>
      </c>
      <c r="B1653">
        <v>2013</v>
      </c>
    </row>
    <row r="1654" spans="1:2" x14ac:dyDescent="0.25">
      <c r="A1654" t="s">
        <v>1171</v>
      </c>
      <c r="B1654">
        <v>2014</v>
      </c>
    </row>
    <row r="1655" spans="1:2" x14ac:dyDescent="0.25">
      <c r="A1655" t="s">
        <v>1172</v>
      </c>
      <c r="B1655">
        <v>2015</v>
      </c>
    </row>
    <row r="1656" spans="1:2" x14ac:dyDescent="0.25">
      <c r="A1656" s="3" t="s">
        <v>1173</v>
      </c>
      <c r="B1656">
        <v>2013</v>
      </c>
    </row>
    <row r="1657" spans="1:2" x14ac:dyDescent="0.25">
      <c r="A1657" s="3" t="s">
        <v>1174</v>
      </c>
      <c r="B1657">
        <v>2013</v>
      </c>
    </row>
    <row r="1658" spans="1:2" x14ac:dyDescent="0.25">
      <c r="A1658" t="s">
        <v>2783</v>
      </c>
      <c r="B1658">
        <v>2023</v>
      </c>
    </row>
    <row r="1659" spans="1:2" x14ac:dyDescent="0.25">
      <c r="A1659" s="3" t="s">
        <v>1175</v>
      </c>
      <c r="B1659">
        <v>2013</v>
      </c>
    </row>
    <row r="1660" spans="1:2" x14ac:dyDescent="0.25">
      <c r="A1660" t="s">
        <v>1176</v>
      </c>
      <c r="B1660">
        <v>2017</v>
      </c>
    </row>
    <row r="1661" spans="1:2" x14ac:dyDescent="0.25">
      <c r="A1661" t="s">
        <v>2476</v>
      </c>
      <c r="B1661">
        <v>2017</v>
      </c>
    </row>
    <row r="1662" spans="1:2" x14ac:dyDescent="0.25">
      <c r="A1662" t="s">
        <v>2616</v>
      </c>
      <c r="B1662">
        <v>2022</v>
      </c>
    </row>
    <row r="1663" spans="1:2" x14ac:dyDescent="0.25">
      <c r="A1663" s="3" t="s">
        <v>1177</v>
      </c>
      <c r="B1663">
        <v>2013</v>
      </c>
    </row>
    <row r="1664" spans="1:2" x14ac:dyDescent="0.25">
      <c r="A1664" t="s">
        <v>2672</v>
      </c>
      <c r="B1664">
        <v>2022</v>
      </c>
    </row>
    <row r="1665" spans="1:2" x14ac:dyDescent="0.25">
      <c r="A1665" t="s">
        <v>2053</v>
      </c>
      <c r="B1665">
        <v>2020</v>
      </c>
    </row>
    <row r="1666" spans="1:2" x14ac:dyDescent="0.25">
      <c r="A1666" t="s">
        <v>1178</v>
      </c>
      <c r="B1666">
        <v>2014</v>
      </c>
    </row>
    <row r="1667" spans="1:2" x14ac:dyDescent="0.25">
      <c r="A1667" t="s">
        <v>1179</v>
      </c>
      <c r="B1667">
        <v>2015</v>
      </c>
    </row>
    <row r="1668" spans="1:2" x14ac:dyDescent="0.25">
      <c r="A1668" t="s">
        <v>1180</v>
      </c>
      <c r="B1668">
        <v>2017</v>
      </c>
    </row>
    <row r="1669" spans="1:2" x14ac:dyDescent="0.25">
      <c r="A1669" t="s">
        <v>2841</v>
      </c>
      <c r="B1669">
        <v>2023</v>
      </c>
    </row>
    <row r="1670" spans="1:2" x14ac:dyDescent="0.25">
      <c r="A1670" t="s">
        <v>2667</v>
      </c>
      <c r="B1670">
        <v>2017</v>
      </c>
    </row>
    <row r="1671" spans="1:2" x14ac:dyDescent="0.25">
      <c r="A1671" t="s">
        <v>1181</v>
      </c>
      <c r="B1671">
        <v>2017</v>
      </c>
    </row>
    <row r="1672" spans="1:2" x14ac:dyDescent="0.25">
      <c r="A1672" s="3" t="s">
        <v>1182</v>
      </c>
      <c r="B1672">
        <v>2015</v>
      </c>
    </row>
    <row r="1673" spans="1:2" x14ac:dyDescent="0.25">
      <c r="A1673" t="s">
        <v>2072</v>
      </c>
      <c r="B1673">
        <v>2020</v>
      </c>
    </row>
    <row r="1674" spans="1:2" x14ac:dyDescent="0.25">
      <c r="A1674" s="3" t="s">
        <v>1183</v>
      </c>
      <c r="B1674">
        <v>2014</v>
      </c>
    </row>
    <row r="1675" spans="1:2" x14ac:dyDescent="0.25">
      <c r="A1675" t="s">
        <v>3043</v>
      </c>
      <c r="B1675">
        <v>2024</v>
      </c>
    </row>
    <row r="1676" spans="1:2" x14ac:dyDescent="0.25">
      <c r="A1676" t="s">
        <v>1184</v>
      </c>
      <c r="B1676">
        <v>2016</v>
      </c>
    </row>
    <row r="1677" spans="1:2" x14ac:dyDescent="0.25">
      <c r="A1677" t="s">
        <v>2456</v>
      </c>
      <c r="B1677">
        <v>2021</v>
      </c>
    </row>
    <row r="1678" spans="1:2" x14ac:dyDescent="0.25">
      <c r="A1678" t="s">
        <v>2501</v>
      </c>
      <c r="B1678">
        <v>2019</v>
      </c>
    </row>
    <row r="1679" spans="1:2" x14ac:dyDescent="0.25">
      <c r="A1679" t="s">
        <v>2887</v>
      </c>
      <c r="B1679">
        <v>2023</v>
      </c>
    </row>
    <row r="1680" spans="1:2" x14ac:dyDescent="0.25">
      <c r="A1680" t="s">
        <v>1185</v>
      </c>
      <c r="B1680">
        <v>2019</v>
      </c>
    </row>
    <row r="1681" spans="1:2" x14ac:dyDescent="0.25">
      <c r="A1681" s="3" t="s">
        <v>1186</v>
      </c>
      <c r="B1681">
        <v>2013</v>
      </c>
    </row>
    <row r="1682" spans="1:2" x14ac:dyDescent="0.25">
      <c r="A1682" s="3" t="s">
        <v>1187</v>
      </c>
      <c r="B1682">
        <v>2013</v>
      </c>
    </row>
    <row r="1683" spans="1:2" x14ac:dyDescent="0.25">
      <c r="A1683" s="3" t="s">
        <v>1188</v>
      </c>
      <c r="B1683">
        <v>2014</v>
      </c>
    </row>
    <row r="1684" spans="1:2" x14ac:dyDescent="0.25">
      <c r="A1684" t="s">
        <v>2460</v>
      </c>
      <c r="B1684">
        <v>2021</v>
      </c>
    </row>
    <row r="1685" spans="1:2" x14ac:dyDescent="0.25">
      <c r="A1685" t="s">
        <v>2986</v>
      </c>
      <c r="B1685">
        <v>2024</v>
      </c>
    </row>
    <row r="1686" spans="1:2" x14ac:dyDescent="0.25">
      <c r="A1686" t="s">
        <v>1189</v>
      </c>
      <c r="B1686">
        <v>2017</v>
      </c>
    </row>
    <row r="1687" spans="1:2" x14ac:dyDescent="0.25">
      <c r="A1687" t="s">
        <v>2923</v>
      </c>
      <c r="B1687">
        <v>2022</v>
      </c>
    </row>
    <row r="1688" spans="1:2" x14ac:dyDescent="0.25">
      <c r="A1688" t="s">
        <v>2908</v>
      </c>
      <c r="B1688">
        <v>2021</v>
      </c>
    </row>
    <row r="1689" spans="1:2" x14ac:dyDescent="0.25">
      <c r="A1689" t="s">
        <v>1190</v>
      </c>
      <c r="B1689">
        <v>2017</v>
      </c>
    </row>
    <row r="1690" spans="1:2" x14ac:dyDescent="0.25">
      <c r="A1690" s="3" t="s">
        <v>1191</v>
      </c>
      <c r="B1690">
        <v>2013</v>
      </c>
    </row>
    <row r="1691" spans="1:2" x14ac:dyDescent="0.25">
      <c r="A1691" t="s">
        <v>2470</v>
      </c>
      <c r="B1691">
        <v>2021</v>
      </c>
    </row>
    <row r="1692" spans="1:2" x14ac:dyDescent="0.25">
      <c r="A1692" t="s">
        <v>3042</v>
      </c>
      <c r="B1692">
        <v>2024</v>
      </c>
    </row>
    <row r="1693" spans="1:2" x14ac:dyDescent="0.25">
      <c r="A1693" s="3" t="s">
        <v>1192</v>
      </c>
      <c r="B1693">
        <v>2013</v>
      </c>
    </row>
    <row r="1694" spans="1:2" x14ac:dyDescent="0.25">
      <c r="A1694" t="s">
        <v>1193</v>
      </c>
      <c r="B1694">
        <v>2017</v>
      </c>
    </row>
    <row r="1695" spans="1:2" x14ac:dyDescent="0.25">
      <c r="A1695" t="s">
        <v>2655</v>
      </c>
      <c r="B1695">
        <v>2022</v>
      </c>
    </row>
    <row r="1696" spans="1:2" x14ac:dyDescent="0.25">
      <c r="A1696" s="3" t="s">
        <v>1194</v>
      </c>
      <c r="B1696">
        <v>2013</v>
      </c>
    </row>
    <row r="1697" spans="1:2" x14ac:dyDescent="0.25">
      <c r="A1697" t="s">
        <v>3058</v>
      </c>
      <c r="B1697">
        <v>2024</v>
      </c>
    </row>
    <row r="1698" spans="1:2" x14ac:dyDescent="0.25">
      <c r="A1698" s="3" t="s">
        <v>1195</v>
      </c>
      <c r="B1698">
        <v>2013</v>
      </c>
    </row>
    <row r="1699" spans="1:2" x14ac:dyDescent="0.25">
      <c r="A1699" t="s">
        <v>1990</v>
      </c>
      <c r="B1699">
        <v>2013</v>
      </c>
    </row>
    <row r="1700" spans="1:2" x14ac:dyDescent="0.25">
      <c r="A1700" s="3" t="s">
        <v>1196</v>
      </c>
      <c r="B1700">
        <v>2013</v>
      </c>
    </row>
    <row r="1701" spans="1:2" x14ac:dyDescent="0.25">
      <c r="A1701" t="s">
        <v>1197</v>
      </c>
      <c r="B1701">
        <v>2015</v>
      </c>
    </row>
    <row r="1702" spans="1:2" x14ac:dyDescent="0.25">
      <c r="A1702" t="s">
        <v>1198</v>
      </c>
      <c r="B1702">
        <v>2019</v>
      </c>
    </row>
    <row r="1703" spans="1:2" x14ac:dyDescent="0.25">
      <c r="A1703" t="s">
        <v>2580</v>
      </c>
      <c r="B1703">
        <v>2022</v>
      </c>
    </row>
    <row r="1704" spans="1:2" x14ac:dyDescent="0.25">
      <c r="A1704" t="s">
        <v>2918</v>
      </c>
      <c r="B1704">
        <v>2020</v>
      </c>
    </row>
    <row r="1705" spans="1:2" x14ac:dyDescent="0.25">
      <c r="A1705" t="s">
        <v>1199</v>
      </c>
      <c r="B1705">
        <v>2014</v>
      </c>
    </row>
    <row r="1706" spans="1:2" x14ac:dyDescent="0.25">
      <c r="A1706" t="s">
        <v>1200</v>
      </c>
      <c r="B1706">
        <v>2019</v>
      </c>
    </row>
    <row r="1707" spans="1:2" x14ac:dyDescent="0.25">
      <c r="A1707" s="3" t="s">
        <v>1201</v>
      </c>
      <c r="B1707">
        <v>2013</v>
      </c>
    </row>
    <row r="1708" spans="1:2" x14ac:dyDescent="0.25">
      <c r="A1708" t="s">
        <v>1202</v>
      </c>
      <c r="B1708">
        <v>2018</v>
      </c>
    </row>
    <row r="1709" spans="1:2" x14ac:dyDescent="0.25">
      <c r="A1709" s="3" t="s">
        <v>1203</v>
      </c>
      <c r="B1709">
        <v>2017</v>
      </c>
    </row>
    <row r="1710" spans="1:2" x14ac:dyDescent="0.25">
      <c r="A1710" t="s">
        <v>1204</v>
      </c>
      <c r="B1710">
        <v>2018</v>
      </c>
    </row>
    <row r="1711" spans="1:2" x14ac:dyDescent="0.25">
      <c r="A1711" t="s">
        <v>1205</v>
      </c>
      <c r="B1711">
        <v>2016</v>
      </c>
    </row>
    <row r="1712" spans="1:2" x14ac:dyDescent="0.25">
      <c r="A1712" t="s">
        <v>1974</v>
      </c>
      <c r="B1712">
        <v>2019</v>
      </c>
    </row>
    <row r="1713" spans="1:2" x14ac:dyDescent="0.25">
      <c r="A1713" t="s">
        <v>1206</v>
      </c>
      <c r="B1713">
        <v>2019</v>
      </c>
    </row>
    <row r="1714" spans="1:2" x14ac:dyDescent="0.25">
      <c r="A1714" s="3" t="s">
        <v>1207</v>
      </c>
      <c r="B1714">
        <v>2013</v>
      </c>
    </row>
    <row r="1715" spans="1:2" x14ac:dyDescent="0.25">
      <c r="A1715" t="s">
        <v>2754</v>
      </c>
      <c r="B1715">
        <v>2023</v>
      </c>
    </row>
    <row r="1716" spans="1:2" x14ac:dyDescent="0.25">
      <c r="A1716" s="3" t="s">
        <v>1208</v>
      </c>
      <c r="B1716">
        <v>2013</v>
      </c>
    </row>
    <row r="1717" spans="1:2" x14ac:dyDescent="0.25">
      <c r="A1717" t="s">
        <v>2261</v>
      </c>
      <c r="B1717">
        <v>2019</v>
      </c>
    </row>
    <row r="1718" spans="1:2" x14ac:dyDescent="0.25">
      <c r="A1718" t="s">
        <v>2835</v>
      </c>
      <c r="B1718">
        <v>2023</v>
      </c>
    </row>
    <row r="1719" spans="1:2" x14ac:dyDescent="0.25">
      <c r="A1719" t="s">
        <v>1994</v>
      </c>
      <c r="B1719">
        <v>2013</v>
      </c>
    </row>
    <row r="1720" spans="1:2" x14ac:dyDescent="0.25">
      <c r="A1720" s="3" t="s">
        <v>1209</v>
      </c>
      <c r="B1720">
        <v>2013</v>
      </c>
    </row>
    <row r="1721" spans="1:2" x14ac:dyDescent="0.25">
      <c r="A1721" s="3" t="s">
        <v>1210</v>
      </c>
      <c r="B1721">
        <v>2013</v>
      </c>
    </row>
    <row r="1722" spans="1:2" x14ac:dyDescent="0.25">
      <c r="A1722" t="s">
        <v>2446</v>
      </c>
      <c r="B1722">
        <v>2021</v>
      </c>
    </row>
    <row r="1723" spans="1:2" x14ac:dyDescent="0.25">
      <c r="A1723" t="s">
        <v>1211</v>
      </c>
      <c r="B1723">
        <v>2016</v>
      </c>
    </row>
    <row r="1724" spans="1:2" x14ac:dyDescent="0.25">
      <c r="A1724" t="s">
        <v>2302</v>
      </c>
      <c r="B1724">
        <v>2016</v>
      </c>
    </row>
    <row r="1725" spans="1:2" x14ac:dyDescent="0.25">
      <c r="A1725" t="s">
        <v>2033</v>
      </c>
      <c r="B1725">
        <v>2020</v>
      </c>
    </row>
    <row r="1726" spans="1:2" x14ac:dyDescent="0.25">
      <c r="A1726" t="s">
        <v>2764</v>
      </c>
      <c r="B1726">
        <v>2023</v>
      </c>
    </row>
    <row r="1727" spans="1:2" x14ac:dyDescent="0.25">
      <c r="A1727" s="3" t="s">
        <v>1212</v>
      </c>
      <c r="B1727">
        <v>2013</v>
      </c>
    </row>
    <row r="1728" spans="1:2" x14ac:dyDescent="0.25">
      <c r="A1728" t="s">
        <v>2760</v>
      </c>
      <c r="B1728">
        <v>2023</v>
      </c>
    </row>
    <row r="1729" spans="1:2" x14ac:dyDescent="0.25">
      <c r="A1729" t="s">
        <v>1213</v>
      </c>
      <c r="B1729">
        <v>2019</v>
      </c>
    </row>
    <row r="1730" spans="1:2" x14ac:dyDescent="0.25">
      <c r="A1730" s="3" t="s">
        <v>1214</v>
      </c>
      <c r="B1730">
        <v>2013</v>
      </c>
    </row>
    <row r="1731" spans="1:2" x14ac:dyDescent="0.25">
      <c r="A1731" t="s">
        <v>2962</v>
      </c>
      <c r="B1731">
        <v>2024</v>
      </c>
    </row>
    <row r="1732" spans="1:2" x14ac:dyDescent="0.25">
      <c r="A1732" t="s">
        <v>2391</v>
      </c>
      <c r="B1732">
        <v>2021</v>
      </c>
    </row>
    <row r="1733" spans="1:2" x14ac:dyDescent="0.25">
      <c r="A1733" t="s">
        <v>2833</v>
      </c>
      <c r="B1733">
        <v>2023</v>
      </c>
    </row>
    <row r="1734" spans="1:2" x14ac:dyDescent="0.25">
      <c r="A1734" t="s">
        <v>1215</v>
      </c>
      <c r="B1734">
        <v>2016</v>
      </c>
    </row>
    <row r="1735" spans="1:2" x14ac:dyDescent="0.25">
      <c r="A1735" s="3" t="s">
        <v>1216</v>
      </c>
      <c r="B1735">
        <v>2013</v>
      </c>
    </row>
    <row r="1736" spans="1:2" x14ac:dyDescent="0.25">
      <c r="A1736" t="s">
        <v>3001</v>
      </c>
      <c r="B1736">
        <v>2024</v>
      </c>
    </row>
    <row r="1737" spans="1:2" x14ac:dyDescent="0.25">
      <c r="A1737" s="3" t="s">
        <v>1217</v>
      </c>
      <c r="B1737">
        <v>2014</v>
      </c>
    </row>
    <row r="1738" spans="1:2" x14ac:dyDescent="0.25">
      <c r="A1738" t="s">
        <v>1218</v>
      </c>
      <c r="B1738">
        <v>2017</v>
      </c>
    </row>
    <row r="1739" spans="1:2" x14ac:dyDescent="0.25">
      <c r="A1739" t="s">
        <v>2411</v>
      </c>
      <c r="B1739">
        <v>2021</v>
      </c>
    </row>
    <row r="1740" spans="1:2" x14ac:dyDescent="0.25">
      <c r="A1740" t="s">
        <v>2442</v>
      </c>
      <c r="B1740">
        <v>2021</v>
      </c>
    </row>
    <row r="1741" spans="1:2" x14ac:dyDescent="0.25">
      <c r="A1741" s="3" t="s">
        <v>1219</v>
      </c>
      <c r="B1741">
        <v>2014</v>
      </c>
    </row>
    <row r="1742" spans="1:2" x14ac:dyDescent="0.25">
      <c r="A1742" t="s">
        <v>1220</v>
      </c>
      <c r="B1742">
        <v>2019</v>
      </c>
    </row>
    <row r="1743" spans="1:2" x14ac:dyDescent="0.25">
      <c r="A1743" s="3" t="s">
        <v>1221</v>
      </c>
      <c r="B1743">
        <v>2015</v>
      </c>
    </row>
    <row r="1744" spans="1:2" x14ac:dyDescent="0.25">
      <c r="A1744" t="s">
        <v>2839</v>
      </c>
      <c r="B1744">
        <v>2023</v>
      </c>
    </row>
    <row r="1745" spans="1:2" x14ac:dyDescent="0.25">
      <c r="A1745" t="s">
        <v>2098</v>
      </c>
      <c r="B1745">
        <v>2020</v>
      </c>
    </row>
    <row r="1746" spans="1:2" x14ac:dyDescent="0.25">
      <c r="A1746" s="3" t="s">
        <v>1222</v>
      </c>
      <c r="B1746">
        <v>2016</v>
      </c>
    </row>
    <row r="1747" spans="1:2" x14ac:dyDescent="0.25">
      <c r="A1747" t="s">
        <v>1223</v>
      </c>
      <c r="B1747">
        <v>2018</v>
      </c>
    </row>
    <row r="1748" spans="1:2" x14ac:dyDescent="0.25">
      <c r="A1748" s="3" t="s">
        <v>1224</v>
      </c>
      <c r="B1748">
        <v>2013</v>
      </c>
    </row>
    <row r="1749" spans="1:2" x14ac:dyDescent="0.25">
      <c r="A1749" t="s">
        <v>1225</v>
      </c>
      <c r="B1749">
        <v>2017</v>
      </c>
    </row>
    <row r="1750" spans="1:2" x14ac:dyDescent="0.25">
      <c r="A1750" t="s">
        <v>2349</v>
      </c>
      <c r="B1750">
        <v>2021</v>
      </c>
    </row>
    <row r="1751" spans="1:2" x14ac:dyDescent="0.25">
      <c r="A1751" t="s">
        <v>1226</v>
      </c>
      <c r="B1751">
        <v>2018</v>
      </c>
    </row>
    <row r="1752" spans="1:2" x14ac:dyDescent="0.25">
      <c r="A1752" s="3" t="s">
        <v>1227</v>
      </c>
      <c r="B1752">
        <v>2017</v>
      </c>
    </row>
    <row r="1753" spans="1:2" x14ac:dyDescent="0.25">
      <c r="A1753" t="s">
        <v>2345</v>
      </c>
      <c r="B1753">
        <v>2021</v>
      </c>
    </row>
    <row r="1754" spans="1:2" x14ac:dyDescent="0.25">
      <c r="A1754" t="s">
        <v>1228</v>
      </c>
      <c r="B1754">
        <v>2013</v>
      </c>
    </row>
    <row r="1755" spans="1:2" x14ac:dyDescent="0.25">
      <c r="A1755" t="s">
        <v>2554</v>
      </c>
      <c r="B1755">
        <v>2022</v>
      </c>
    </row>
    <row r="1756" spans="1:2" x14ac:dyDescent="0.25">
      <c r="A1756" s="3" t="s">
        <v>1229</v>
      </c>
      <c r="B1756">
        <v>2013</v>
      </c>
    </row>
    <row r="1757" spans="1:2" x14ac:dyDescent="0.25">
      <c r="A1757" t="s">
        <v>1230</v>
      </c>
      <c r="B1757">
        <v>2018</v>
      </c>
    </row>
    <row r="1758" spans="1:2" x14ac:dyDescent="0.25">
      <c r="A1758" s="3" t="s">
        <v>1231</v>
      </c>
      <c r="B1758">
        <v>2013</v>
      </c>
    </row>
    <row r="1759" spans="1:2" x14ac:dyDescent="0.25">
      <c r="A1759" t="s">
        <v>1232</v>
      </c>
      <c r="B1759">
        <v>2014</v>
      </c>
    </row>
    <row r="1760" spans="1:2" x14ac:dyDescent="0.25">
      <c r="A1760" t="s">
        <v>2519</v>
      </c>
      <c r="B1760">
        <v>2017</v>
      </c>
    </row>
    <row r="1761" spans="1:2" x14ac:dyDescent="0.25">
      <c r="A1761" t="s">
        <v>1233</v>
      </c>
      <c r="B1761">
        <v>2019</v>
      </c>
    </row>
    <row r="1762" spans="1:2" x14ac:dyDescent="0.25">
      <c r="A1762" t="s">
        <v>2012</v>
      </c>
      <c r="B1762">
        <v>2019</v>
      </c>
    </row>
    <row r="1763" spans="1:2" x14ac:dyDescent="0.25">
      <c r="A1763" s="3" t="s">
        <v>1234</v>
      </c>
      <c r="B1763">
        <v>2013</v>
      </c>
    </row>
    <row r="1764" spans="1:2" x14ac:dyDescent="0.25">
      <c r="A1764" s="3" t="s">
        <v>1235</v>
      </c>
      <c r="B1764">
        <v>2013</v>
      </c>
    </row>
    <row r="1765" spans="1:2" x14ac:dyDescent="0.25">
      <c r="A1765" s="3" t="s">
        <v>1236</v>
      </c>
      <c r="B1765">
        <v>2013</v>
      </c>
    </row>
    <row r="1766" spans="1:2" x14ac:dyDescent="0.25">
      <c r="A1766" t="s">
        <v>2450</v>
      </c>
      <c r="B1766">
        <v>2021</v>
      </c>
    </row>
    <row r="1767" spans="1:2" x14ac:dyDescent="0.25">
      <c r="A1767" t="s">
        <v>1237</v>
      </c>
      <c r="B1767">
        <v>2016</v>
      </c>
    </row>
    <row r="1768" spans="1:2" x14ac:dyDescent="0.25">
      <c r="A1768" t="s">
        <v>2274</v>
      </c>
      <c r="B1768">
        <v>2017</v>
      </c>
    </row>
    <row r="1769" spans="1:2" x14ac:dyDescent="0.25">
      <c r="A1769" t="s">
        <v>2270</v>
      </c>
      <c r="B1769">
        <v>2013</v>
      </c>
    </row>
    <row r="1770" spans="1:2" x14ac:dyDescent="0.25">
      <c r="A1770" t="s">
        <v>2699</v>
      </c>
      <c r="B1770">
        <v>2018</v>
      </c>
    </row>
    <row r="1771" spans="1:2" x14ac:dyDescent="0.25">
      <c r="A1771" t="s">
        <v>2455</v>
      </c>
      <c r="B1771">
        <v>2021</v>
      </c>
    </row>
    <row r="1772" spans="1:2" x14ac:dyDescent="0.25">
      <c r="A1772" s="3" t="s">
        <v>1238</v>
      </c>
      <c r="B1772">
        <v>2014</v>
      </c>
    </row>
    <row r="1773" spans="1:2" x14ac:dyDescent="0.25">
      <c r="A1773" t="s">
        <v>3082</v>
      </c>
      <c r="B1773">
        <v>2023</v>
      </c>
    </row>
    <row r="1774" spans="1:2" x14ac:dyDescent="0.25">
      <c r="A1774" t="s">
        <v>2120</v>
      </c>
      <c r="B1774">
        <v>2020</v>
      </c>
    </row>
    <row r="1775" spans="1:2" x14ac:dyDescent="0.25">
      <c r="A1775" t="s">
        <v>2048</v>
      </c>
      <c r="B1775">
        <v>2020</v>
      </c>
    </row>
    <row r="1776" spans="1:2" x14ac:dyDescent="0.25">
      <c r="A1776" t="s">
        <v>1239</v>
      </c>
      <c r="B1776">
        <v>2015</v>
      </c>
    </row>
    <row r="1777" spans="1:2" x14ac:dyDescent="0.25">
      <c r="A1777" t="s">
        <v>1240</v>
      </c>
      <c r="B1777">
        <v>2015</v>
      </c>
    </row>
    <row r="1778" spans="1:2" x14ac:dyDescent="0.25">
      <c r="A1778" t="s">
        <v>1241</v>
      </c>
      <c r="B1778">
        <v>2014</v>
      </c>
    </row>
    <row r="1779" spans="1:2" x14ac:dyDescent="0.25">
      <c r="A1779" t="s">
        <v>1242</v>
      </c>
      <c r="B1779">
        <v>2017</v>
      </c>
    </row>
    <row r="1780" spans="1:2" x14ac:dyDescent="0.25">
      <c r="A1780" t="s">
        <v>2319</v>
      </c>
      <c r="B1780">
        <v>2019</v>
      </c>
    </row>
    <row r="1781" spans="1:2" x14ac:dyDescent="0.25">
      <c r="A1781" t="s">
        <v>2634</v>
      </c>
      <c r="B1781">
        <v>2022</v>
      </c>
    </row>
    <row r="1782" spans="1:2" x14ac:dyDescent="0.25">
      <c r="A1782" s="3" t="s">
        <v>1243</v>
      </c>
      <c r="B1782">
        <v>2015</v>
      </c>
    </row>
    <row r="1783" spans="1:2" x14ac:dyDescent="0.25">
      <c r="A1783" s="3" t="s">
        <v>1244</v>
      </c>
      <c r="B1783">
        <v>2013</v>
      </c>
    </row>
    <row r="1784" spans="1:2" x14ac:dyDescent="0.25">
      <c r="A1784" t="s">
        <v>1245</v>
      </c>
      <c r="B1784">
        <v>2019</v>
      </c>
    </row>
    <row r="1785" spans="1:2" x14ac:dyDescent="0.25">
      <c r="A1785" t="s">
        <v>2950</v>
      </c>
      <c r="B1785">
        <v>2024</v>
      </c>
    </row>
    <row r="1786" spans="1:2" x14ac:dyDescent="0.25">
      <c r="A1786" t="s">
        <v>1246</v>
      </c>
      <c r="B1786">
        <v>2015</v>
      </c>
    </row>
    <row r="1787" spans="1:2" x14ac:dyDescent="0.25">
      <c r="A1787" t="s">
        <v>2782</v>
      </c>
      <c r="B1787">
        <v>2023</v>
      </c>
    </row>
    <row r="1788" spans="1:2" x14ac:dyDescent="0.25">
      <c r="A1788" s="3" t="s">
        <v>1247</v>
      </c>
      <c r="B1788">
        <v>2014</v>
      </c>
    </row>
    <row r="1789" spans="1:2" x14ac:dyDescent="0.25">
      <c r="A1789" t="s">
        <v>1248</v>
      </c>
      <c r="B1789">
        <v>2014</v>
      </c>
    </row>
    <row r="1790" spans="1:2" x14ac:dyDescent="0.25">
      <c r="A1790" t="s">
        <v>1249</v>
      </c>
      <c r="B1790">
        <v>2015</v>
      </c>
    </row>
    <row r="1791" spans="1:2" x14ac:dyDescent="0.25">
      <c r="A1791" t="s">
        <v>2526</v>
      </c>
      <c r="B1791">
        <v>2019</v>
      </c>
    </row>
    <row r="1792" spans="1:2" x14ac:dyDescent="0.25">
      <c r="A1792" s="3" t="s">
        <v>1250</v>
      </c>
      <c r="B1792">
        <v>2013</v>
      </c>
    </row>
    <row r="1793" spans="1:2" x14ac:dyDescent="0.25">
      <c r="A1793" t="s">
        <v>2709</v>
      </c>
      <c r="B1793">
        <v>2016</v>
      </c>
    </row>
    <row r="1794" spans="1:2" x14ac:dyDescent="0.25">
      <c r="A1794" t="s">
        <v>2047</v>
      </c>
      <c r="B1794">
        <v>2020</v>
      </c>
    </row>
    <row r="1795" spans="1:2" x14ac:dyDescent="0.25">
      <c r="A1795" t="s">
        <v>1251</v>
      </c>
      <c r="B1795">
        <v>2019</v>
      </c>
    </row>
    <row r="1796" spans="1:2" x14ac:dyDescent="0.25">
      <c r="A1796" s="3" t="s">
        <v>1252</v>
      </c>
      <c r="B1796">
        <v>2013</v>
      </c>
    </row>
    <row r="1797" spans="1:2" x14ac:dyDescent="0.25">
      <c r="A1797" t="s">
        <v>1253</v>
      </c>
      <c r="B1797">
        <v>2014</v>
      </c>
    </row>
    <row r="1798" spans="1:2" x14ac:dyDescent="0.25">
      <c r="A1798" t="s">
        <v>2759</v>
      </c>
      <c r="B1798">
        <v>2023</v>
      </c>
    </row>
    <row r="1799" spans="1:2" x14ac:dyDescent="0.25">
      <c r="A1799" s="3" t="s">
        <v>1254</v>
      </c>
      <c r="B1799">
        <v>2013</v>
      </c>
    </row>
    <row r="1800" spans="1:2" x14ac:dyDescent="0.25">
      <c r="A1800" t="s">
        <v>2941</v>
      </c>
      <c r="B1800">
        <v>2024</v>
      </c>
    </row>
    <row r="1801" spans="1:2" x14ac:dyDescent="0.25">
      <c r="A1801" t="s">
        <v>2805</v>
      </c>
      <c r="B1801">
        <v>2023</v>
      </c>
    </row>
    <row r="1802" spans="1:2" x14ac:dyDescent="0.25">
      <c r="A1802" t="s">
        <v>2656</v>
      </c>
      <c r="B1802">
        <v>2022</v>
      </c>
    </row>
    <row r="1803" spans="1:2" x14ac:dyDescent="0.25">
      <c r="A1803" t="s">
        <v>2307</v>
      </c>
      <c r="B1803">
        <v>2018</v>
      </c>
    </row>
    <row r="1804" spans="1:2" x14ac:dyDescent="0.25">
      <c r="A1804" t="s">
        <v>2474</v>
      </c>
      <c r="B1804">
        <v>2016</v>
      </c>
    </row>
    <row r="1805" spans="1:2" x14ac:dyDescent="0.25">
      <c r="A1805" t="s">
        <v>1255</v>
      </c>
      <c r="B1805">
        <v>2016</v>
      </c>
    </row>
    <row r="1806" spans="1:2" x14ac:dyDescent="0.25">
      <c r="A1806" t="s">
        <v>2287</v>
      </c>
      <c r="B1806">
        <v>2018</v>
      </c>
    </row>
    <row r="1807" spans="1:2" x14ac:dyDescent="0.25">
      <c r="A1807" t="s">
        <v>2322</v>
      </c>
      <c r="B1807">
        <v>2019</v>
      </c>
    </row>
    <row r="1808" spans="1:2" x14ac:dyDescent="0.25">
      <c r="A1808" t="s">
        <v>1256</v>
      </c>
      <c r="B1808">
        <v>2019</v>
      </c>
    </row>
    <row r="1809" spans="1:2" x14ac:dyDescent="0.25">
      <c r="A1809" t="s">
        <v>1257</v>
      </c>
      <c r="B1809">
        <v>2014</v>
      </c>
    </row>
    <row r="1810" spans="1:2" x14ac:dyDescent="0.25">
      <c r="A1810" t="s">
        <v>1258</v>
      </c>
      <c r="B1810">
        <v>2015</v>
      </c>
    </row>
    <row r="1811" spans="1:2" x14ac:dyDescent="0.25">
      <c r="A1811" s="3" t="s">
        <v>1259</v>
      </c>
      <c r="B1811">
        <v>2013</v>
      </c>
    </row>
    <row r="1812" spans="1:2" x14ac:dyDescent="0.25">
      <c r="A1812" s="3" t="s">
        <v>1260</v>
      </c>
      <c r="B1812">
        <v>2013</v>
      </c>
    </row>
    <row r="1813" spans="1:2" x14ac:dyDescent="0.25">
      <c r="A1813" s="3" t="s">
        <v>1261</v>
      </c>
      <c r="B1813">
        <v>2013</v>
      </c>
    </row>
    <row r="1814" spans="1:2" x14ac:dyDescent="0.25">
      <c r="A1814" t="s">
        <v>1262</v>
      </c>
      <c r="B1814">
        <v>2014</v>
      </c>
    </row>
    <row r="1815" spans="1:2" x14ac:dyDescent="0.25">
      <c r="A1815" t="s">
        <v>1263</v>
      </c>
      <c r="B1815">
        <v>2015</v>
      </c>
    </row>
    <row r="1816" spans="1:2" x14ac:dyDescent="0.25">
      <c r="A1816" s="3" t="s">
        <v>1264</v>
      </c>
      <c r="B1816">
        <v>2018</v>
      </c>
    </row>
    <row r="1817" spans="1:2" x14ac:dyDescent="0.25">
      <c r="A1817" t="s">
        <v>2453</v>
      </c>
      <c r="B1817">
        <v>2021</v>
      </c>
    </row>
    <row r="1818" spans="1:2" x14ac:dyDescent="0.25">
      <c r="A1818" t="s">
        <v>1265</v>
      </c>
      <c r="B1818">
        <v>2014</v>
      </c>
    </row>
    <row r="1819" spans="1:2" x14ac:dyDescent="0.25">
      <c r="A1819" s="3" t="s">
        <v>1266</v>
      </c>
      <c r="B1819">
        <v>2013</v>
      </c>
    </row>
    <row r="1820" spans="1:2" x14ac:dyDescent="0.25">
      <c r="A1820" t="s">
        <v>2971</v>
      </c>
      <c r="B1820">
        <v>2024</v>
      </c>
    </row>
    <row r="1821" spans="1:2" x14ac:dyDescent="0.25">
      <c r="A1821" s="3" t="s">
        <v>1267</v>
      </c>
      <c r="B1821">
        <v>2016</v>
      </c>
    </row>
    <row r="1822" spans="1:2" x14ac:dyDescent="0.25">
      <c r="A1822" s="3" t="s">
        <v>1268</v>
      </c>
      <c r="B1822">
        <v>2013</v>
      </c>
    </row>
    <row r="1823" spans="1:2" x14ac:dyDescent="0.25">
      <c r="A1823" t="s">
        <v>1968</v>
      </c>
      <c r="B1823">
        <v>2018</v>
      </c>
    </row>
    <row r="1824" spans="1:2" x14ac:dyDescent="0.25">
      <c r="A1824" t="s">
        <v>1269</v>
      </c>
      <c r="B1824">
        <v>2018</v>
      </c>
    </row>
    <row r="1825" spans="1:2" x14ac:dyDescent="0.25">
      <c r="A1825" t="s">
        <v>2853</v>
      </c>
      <c r="B1825">
        <v>2023</v>
      </c>
    </row>
    <row r="1826" spans="1:2" x14ac:dyDescent="0.25">
      <c r="A1826" t="s">
        <v>1270</v>
      </c>
      <c r="B1826">
        <v>2017</v>
      </c>
    </row>
    <row r="1827" spans="1:2" x14ac:dyDescent="0.25">
      <c r="A1827" s="3" t="s">
        <v>1271</v>
      </c>
      <c r="B1827">
        <v>2013</v>
      </c>
    </row>
    <row r="1828" spans="1:2" x14ac:dyDescent="0.25">
      <c r="A1828" t="s">
        <v>1272</v>
      </c>
      <c r="B1828">
        <v>2014</v>
      </c>
    </row>
    <row r="1829" spans="1:2" x14ac:dyDescent="0.25">
      <c r="A1829" s="3" t="s">
        <v>1273</v>
      </c>
      <c r="B1829">
        <v>2013</v>
      </c>
    </row>
    <row r="1830" spans="1:2" x14ac:dyDescent="0.25">
      <c r="A1830" t="s">
        <v>3003</v>
      </c>
      <c r="B1830">
        <v>2024</v>
      </c>
    </row>
    <row r="1831" spans="1:2" x14ac:dyDescent="0.25">
      <c r="A1831" t="s">
        <v>2434</v>
      </c>
      <c r="B1831">
        <v>2021</v>
      </c>
    </row>
    <row r="1832" spans="1:2" x14ac:dyDescent="0.25">
      <c r="A1832" t="s">
        <v>2925</v>
      </c>
      <c r="B1832">
        <v>2019</v>
      </c>
    </row>
    <row r="1833" spans="1:2" x14ac:dyDescent="0.25">
      <c r="A1833" t="s">
        <v>2492</v>
      </c>
      <c r="B1833">
        <v>2020</v>
      </c>
    </row>
    <row r="1834" spans="1:2" x14ac:dyDescent="0.25">
      <c r="A1834" t="s">
        <v>1274</v>
      </c>
      <c r="B1834">
        <v>2017</v>
      </c>
    </row>
    <row r="1835" spans="1:2" x14ac:dyDescent="0.25">
      <c r="A1835" t="s">
        <v>1275</v>
      </c>
      <c r="B1835">
        <v>2016</v>
      </c>
    </row>
    <row r="1836" spans="1:2" x14ac:dyDescent="0.25">
      <c r="A1836" s="3" t="s">
        <v>1276</v>
      </c>
      <c r="B1836">
        <v>2013</v>
      </c>
    </row>
    <row r="1837" spans="1:2" x14ac:dyDescent="0.25">
      <c r="A1837" t="s">
        <v>1277</v>
      </c>
      <c r="B1837">
        <v>2013</v>
      </c>
    </row>
    <row r="1838" spans="1:2" x14ac:dyDescent="0.25">
      <c r="A1838" t="s">
        <v>1278</v>
      </c>
      <c r="B1838">
        <v>2014</v>
      </c>
    </row>
    <row r="1839" spans="1:2" x14ac:dyDescent="0.25">
      <c r="A1839" s="3" t="s">
        <v>1279</v>
      </c>
      <c r="B1839">
        <v>2013</v>
      </c>
    </row>
    <row r="1840" spans="1:2" x14ac:dyDescent="0.25">
      <c r="A1840" t="s">
        <v>2988</v>
      </c>
      <c r="B1840">
        <v>2024</v>
      </c>
    </row>
    <row r="1841" spans="1:2" x14ac:dyDescent="0.25">
      <c r="A1841" s="3" t="s">
        <v>1280</v>
      </c>
      <c r="B1841">
        <v>2013</v>
      </c>
    </row>
    <row r="1842" spans="1:2" x14ac:dyDescent="0.25">
      <c r="A1842" t="s">
        <v>1281</v>
      </c>
      <c r="B1842">
        <v>2015</v>
      </c>
    </row>
    <row r="1843" spans="1:2" x14ac:dyDescent="0.25">
      <c r="A1843" t="s">
        <v>2426</v>
      </c>
      <c r="B1843">
        <v>2021</v>
      </c>
    </row>
    <row r="1844" spans="1:2" x14ac:dyDescent="0.25">
      <c r="A1844" t="s">
        <v>1975</v>
      </c>
      <c r="B1844">
        <v>2018</v>
      </c>
    </row>
    <row r="1845" spans="1:2" x14ac:dyDescent="0.25">
      <c r="A1845" t="s">
        <v>1924</v>
      </c>
      <c r="B1845">
        <v>2018</v>
      </c>
    </row>
    <row r="1846" spans="1:2" x14ac:dyDescent="0.25">
      <c r="A1846" t="s">
        <v>1282</v>
      </c>
      <c r="B1846">
        <v>2015</v>
      </c>
    </row>
    <row r="1847" spans="1:2" x14ac:dyDescent="0.25">
      <c r="A1847" s="3" t="s">
        <v>1283</v>
      </c>
      <c r="B1847">
        <v>2018</v>
      </c>
    </row>
    <row r="1848" spans="1:2" x14ac:dyDescent="0.25">
      <c r="A1848" t="s">
        <v>1284</v>
      </c>
      <c r="B1848">
        <v>2018</v>
      </c>
    </row>
    <row r="1849" spans="1:2" x14ac:dyDescent="0.25">
      <c r="A1849" t="s">
        <v>2265</v>
      </c>
      <c r="B1849">
        <v>2017</v>
      </c>
    </row>
    <row r="1850" spans="1:2" x14ac:dyDescent="0.25">
      <c r="A1850" t="s">
        <v>2458</v>
      </c>
      <c r="B1850">
        <v>2021</v>
      </c>
    </row>
    <row r="1851" spans="1:2" x14ac:dyDescent="0.25">
      <c r="A1851" t="s">
        <v>2422</v>
      </c>
      <c r="B1851">
        <v>2021</v>
      </c>
    </row>
    <row r="1852" spans="1:2" x14ac:dyDescent="0.25">
      <c r="A1852" s="3" t="s">
        <v>1285</v>
      </c>
      <c r="B1852">
        <v>2015</v>
      </c>
    </row>
    <row r="1853" spans="1:2" x14ac:dyDescent="0.25">
      <c r="A1853" t="s">
        <v>1286</v>
      </c>
      <c r="B1853">
        <v>2014</v>
      </c>
    </row>
    <row r="1854" spans="1:2" x14ac:dyDescent="0.25">
      <c r="A1854" t="s">
        <v>2942</v>
      </c>
      <c r="B1854">
        <v>2024</v>
      </c>
    </row>
    <row r="1855" spans="1:2" x14ac:dyDescent="0.25">
      <c r="A1855" s="3" t="s">
        <v>1287</v>
      </c>
      <c r="B1855">
        <v>2016</v>
      </c>
    </row>
    <row r="1856" spans="1:2" x14ac:dyDescent="0.25">
      <c r="A1856" t="s">
        <v>3078</v>
      </c>
      <c r="B1856">
        <v>2016</v>
      </c>
    </row>
    <row r="1857" spans="1:2" x14ac:dyDescent="0.25">
      <c r="A1857" t="s">
        <v>1288</v>
      </c>
      <c r="B1857">
        <v>2016</v>
      </c>
    </row>
    <row r="1858" spans="1:2" x14ac:dyDescent="0.25">
      <c r="A1858" s="3" t="s">
        <v>1289</v>
      </c>
      <c r="B1858">
        <v>2013</v>
      </c>
    </row>
    <row r="1859" spans="1:2" x14ac:dyDescent="0.25">
      <c r="A1859" t="s">
        <v>1290</v>
      </c>
      <c r="B1859">
        <v>2017</v>
      </c>
    </row>
    <row r="1860" spans="1:2" x14ac:dyDescent="0.25">
      <c r="A1860" s="3" t="s">
        <v>1291</v>
      </c>
      <c r="B1860">
        <v>2017</v>
      </c>
    </row>
    <row r="1861" spans="1:2" x14ac:dyDescent="0.25">
      <c r="A1861" t="s">
        <v>2585</v>
      </c>
      <c r="B1861">
        <v>2022</v>
      </c>
    </row>
    <row r="1862" spans="1:2" x14ac:dyDescent="0.25">
      <c r="A1862" t="s">
        <v>2375</v>
      </c>
      <c r="B1862">
        <v>2021</v>
      </c>
    </row>
    <row r="1863" spans="1:2" x14ac:dyDescent="0.25">
      <c r="A1863" t="s">
        <v>2828</v>
      </c>
      <c r="B1863">
        <v>2023</v>
      </c>
    </row>
    <row r="1864" spans="1:2" x14ac:dyDescent="0.25">
      <c r="A1864" s="3" t="s">
        <v>1292</v>
      </c>
      <c r="B1864">
        <v>2013</v>
      </c>
    </row>
    <row r="1865" spans="1:2" x14ac:dyDescent="0.25">
      <c r="A1865" t="s">
        <v>1293</v>
      </c>
      <c r="B1865">
        <v>2013</v>
      </c>
    </row>
    <row r="1866" spans="1:2" x14ac:dyDescent="0.25">
      <c r="A1866" t="s">
        <v>1294</v>
      </c>
      <c r="B1866">
        <v>2019</v>
      </c>
    </row>
    <row r="1867" spans="1:2" x14ac:dyDescent="0.25">
      <c r="A1867" t="s">
        <v>2653</v>
      </c>
      <c r="B1867">
        <v>2022</v>
      </c>
    </row>
    <row r="1868" spans="1:2" x14ac:dyDescent="0.25">
      <c r="A1868" t="s">
        <v>1295</v>
      </c>
      <c r="B1868">
        <v>2014</v>
      </c>
    </row>
    <row r="1869" spans="1:2" x14ac:dyDescent="0.25">
      <c r="A1869" t="s">
        <v>1296</v>
      </c>
      <c r="B1869">
        <v>2018</v>
      </c>
    </row>
    <row r="1870" spans="1:2" x14ac:dyDescent="0.25">
      <c r="A1870" t="s">
        <v>2081</v>
      </c>
      <c r="B1870">
        <v>2020</v>
      </c>
    </row>
    <row r="1871" spans="1:2" x14ac:dyDescent="0.25">
      <c r="A1871" t="s">
        <v>2143</v>
      </c>
      <c r="B1871">
        <v>2020</v>
      </c>
    </row>
    <row r="1872" spans="1:2" x14ac:dyDescent="0.25">
      <c r="A1872" t="s">
        <v>2330</v>
      </c>
      <c r="B1872">
        <v>2016</v>
      </c>
    </row>
    <row r="1873" spans="1:2" x14ac:dyDescent="0.25">
      <c r="A1873" t="s">
        <v>2296</v>
      </c>
      <c r="B1873">
        <v>2016</v>
      </c>
    </row>
    <row r="1874" spans="1:2" x14ac:dyDescent="0.25">
      <c r="A1874" t="s">
        <v>1297</v>
      </c>
      <c r="B1874">
        <v>2016</v>
      </c>
    </row>
    <row r="1875" spans="1:2" x14ac:dyDescent="0.25">
      <c r="A1875" t="s">
        <v>2100</v>
      </c>
      <c r="B1875">
        <v>2020</v>
      </c>
    </row>
    <row r="1876" spans="1:2" x14ac:dyDescent="0.25">
      <c r="A1876" t="s">
        <v>2553</v>
      </c>
      <c r="B1876">
        <v>2022</v>
      </c>
    </row>
    <row r="1877" spans="1:2" x14ac:dyDescent="0.25">
      <c r="A1877" s="3" t="s">
        <v>1298</v>
      </c>
      <c r="B1877">
        <v>2013</v>
      </c>
    </row>
    <row r="1878" spans="1:2" x14ac:dyDescent="0.25">
      <c r="A1878" t="s">
        <v>1299</v>
      </c>
      <c r="B1878">
        <v>2015</v>
      </c>
    </row>
    <row r="1879" spans="1:2" x14ac:dyDescent="0.25">
      <c r="A1879" s="3" t="s">
        <v>1300</v>
      </c>
      <c r="B1879">
        <v>2014</v>
      </c>
    </row>
    <row r="1880" spans="1:2" x14ac:dyDescent="0.25">
      <c r="A1880" t="s">
        <v>1301</v>
      </c>
      <c r="B1880">
        <v>2019</v>
      </c>
    </row>
    <row r="1881" spans="1:2" x14ac:dyDescent="0.25">
      <c r="A1881" s="3" t="s">
        <v>1302</v>
      </c>
      <c r="B1881">
        <v>2018</v>
      </c>
    </row>
    <row r="1882" spans="1:2" x14ac:dyDescent="0.25">
      <c r="A1882" t="s">
        <v>1303</v>
      </c>
      <c r="B1882">
        <v>2019</v>
      </c>
    </row>
    <row r="1883" spans="1:2" x14ac:dyDescent="0.25">
      <c r="A1883" t="s">
        <v>1304</v>
      </c>
      <c r="B1883">
        <v>2019</v>
      </c>
    </row>
    <row r="1884" spans="1:2" x14ac:dyDescent="0.25">
      <c r="A1884" s="3" t="s">
        <v>1305</v>
      </c>
      <c r="B1884">
        <v>2013</v>
      </c>
    </row>
    <row r="1885" spans="1:2" x14ac:dyDescent="0.25">
      <c r="A1885" s="3" t="s">
        <v>1306</v>
      </c>
      <c r="B1885">
        <v>2018</v>
      </c>
    </row>
    <row r="1886" spans="1:2" x14ac:dyDescent="0.25">
      <c r="A1886" s="3" t="s">
        <v>1307</v>
      </c>
      <c r="B1886">
        <v>2016</v>
      </c>
    </row>
    <row r="1887" spans="1:2" x14ac:dyDescent="0.25">
      <c r="A1887" t="s">
        <v>2400</v>
      </c>
      <c r="B1887">
        <v>2021</v>
      </c>
    </row>
    <row r="1888" spans="1:2" x14ac:dyDescent="0.25">
      <c r="A1888" t="s">
        <v>1308</v>
      </c>
      <c r="B1888">
        <v>2016</v>
      </c>
    </row>
    <row r="1889" spans="1:2" x14ac:dyDescent="0.25">
      <c r="A1889" s="3" t="s">
        <v>1309</v>
      </c>
      <c r="B1889">
        <v>2013</v>
      </c>
    </row>
    <row r="1890" spans="1:2" x14ac:dyDescent="0.25">
      <c r="A1890" t="s">
        <v>1310</v>
      </c>
      <c r="B1890">
        <v>2015</v>
      </c>
    </row>
    <row r="1891" spans="1:2" x14ac:dyDescent="0.25">
      <c r="A1891" t="s">
        <v>2999</v>
      </c>
      <c r="B1891">
        <v>2024</v>
      </c>
    </row>
    <row r="1892" spans="1:2" x14ac:dyDescent="0.25">
      <c r="A1892" t="s">
        <v>1311</v>
      </c>
      <c r="B1892">
        <v>2014</v>
      </c>
    </row>
    <row r="1893" spans="1:2" x14ac:dyDescent="0.25">
      <c r="A1893" t="s">
        <v>2495</v>
      </c>
      <c r="B1893">
        <v>2019</v>
      </c>
    </row>
    <row r="1894" spans="1:2" x14ac:dyDescent="0.25">
      <c r="A1894" t="s">
        <v>2485</v>
      </c>
      <c r="B1894">
        <v>2020</v>
      </c>
    </row>
    <row r="1895" spans="1:2" x14ac:dyDescent="0.25">
      <c r="A1895" t="s">
        <v>1312</v>
      </c>
      <c r="B1895">
        <v>2015</v>
      </c>
    </row>
    <row r="1896" spans="1:2" x14ac:dyDescent="0.25">
      <c r="A1896" t="s">
        <v>2390</v>
      </c>
      <c r="B1896">
        <v>2021</v>
      </c>
    </row>
    <row r="1897" spans="1:2" x14ac:dyDescent="0.25">
      <c r="A1897" s="3" t="s">
        <v>1313</v>
      </c>
      <c r="B1897">
        <v>2013</v>
      </c>
    </row>
    <row r="1898" spans="1:2" x14ac:dyDescent="0.25">
      <c r="A1898" t="s">
        <v>2622</v>
      </c>
      <c r="B1898">
        <v>2022</v>
      </c>
    </row>
    <row r="1899" spans="1:2" x14ac:dyDescent="0.25">
      <c r="A1899" t="s">
        <v>2798</v>
      </c>
      <c r="B1899">
        <v>2023</v>
      </c>
    </row>
    <row r="1900" spans="1:2" x14ac:dyDescent="0.25">
      <c r="A1900" t="s">
        <v>2356</v>
      </c>
      <c r="B1900">
        <v>2021</v>
      </c>
    </row>
    <row r="1901" spans="1:2" x14ac:dyDescent="0.25">
      <c r="A1901" t="s">
        <v>2686</v>
      </c>
      <c r="B1901">
        <v>2018</v>
      </c>
    </row>
    <row r="1902" spans="1:2" x14ac:dyDescent="0.25">
      <c r="A1902" t="s">
        <v>2357</v>
      </c>
      <c r="B1902">
        <v>2021</v>
      </c>
    </row>
    <row r="1903" spans="1:2" x14ac:dyDescent="0.25">
      <c r="A1903" t="s">
        <v>1314</v>
      </c>
      <c r="B1903">
        <v>2019</v>
      </c>
    </row>
    <row r="1904" spans="1:2" x14ac:dyDescent="0.25">
      <c r="A1904" t="s">
        <v>2847</v>
      </c>
      <c r="B1904">
        <v>2023</v>
      </c>
    </row>
    <row r="1905" spans="1:2" x14ac:dyDescent="0.25">
      <c r="A1905" t="s">
        <v>2638</v>
      </c>
      <c r="B1905">
        <v>2022</v>
      </c>
    </row>
    <row r="1906" spans="1:2" x14ac:dyDescent="0.25">
      <c r="A1906" s="3" t="s">
        <v>1315</v>
      </c>
      <c r="B1906">
        <v>2013</v>
      </c>
    </row>
    <row r="1907" spans="1:2" x14ac:dyDescent="0.25">
      <c r="A1907" s="3" t="s">
        <v>1316</v>
      </c>
      <c r="B1907">
        <v>2013</v>
      </c>
    </row>
    <row r="1908" spans="1:2" x14ac:dyDescent="0.25">
      <c r="A1908" t="s">
        <v>1317</v>
      </c>
      <c r="B1908">
        <v>2014</v>
      </c>
    </row>
    <row r="1909" spans="1:2" x14ac:dyDescent="0.25">
      <c r="A1909" t="s">
        <v>1890</v>
      </c>
      <c r="B1909">
        <v>2015</v>
      </c>
    </row>
    <row r="1910" spans="1:2" x14ac:dyDescent="0.25">
      <c r="A1910" s="3" t="s">
        <v>1318</v>
      </c>
      <c r="B1910">
        <v>2013</v>
      </c>
    </row>
    <row r="1911" spans="1:2" x14ac:dyDescent="0.25">
      <c r="A1911" t="s">
        <v>2364</v>
      </c>
      <c r="B1911">
        <v>2021</v>
      </c>
    </row>
    <row r="1912" spans="1:2" x14ac:dyDescent="0.25">
      <c r="A1912" t="s">
        <v>2836</v>
      </c>
      <c r="B1912">
        <v>2023</v>
      </c>
    </row>
    <row r="1913" spans="1:2" x14ac:dyDescent="0.25">
      <c r="A1913" t="s">
        <v>2858</v>
      </c>
      <c r="B1913">
        <v>2023</v>
      </c>
    </row>
    <row r="1914" spans="1:2" x14ac:dyDescent="0.25">
      <c r="A1914" t="s">
        <v>2325</v>
      </c>
      <c r="B1914">
        <v>2019</v>
      </c>
    </row>
    <row r="1915" spans="1:2" x14ac:dyDescent="0.25">
      <c r="A1915" t="s">
        <v>1319</v>
      </c>
      <c r="B1915">
        <v>2015</v>
      </c>
    </row>
    <row r="1916" spans="1:2" x14ac:dyDescent="0.25">
      <c r="A1916" s="3" t="s">
        <v>1320</v>
      </c>
      <c r="B1916">
        <v>2015</v>
      </c>
    </row>
    <row r="1917" spans="1:2" x14ac:dyDescent="0.25">
      <c r="A1917" s="3" t="s">
        <v>1321</v>
      </c>
      <c r="B1917">
        <v>2013</v>
      </c>
    </row>
    <row r="1918" spans="1:2" x14ac:dyDescent="0.25">
      <c r="A1918" s="3" t="s">
        <v>1322</v>
      </c>
      <c r="B1918">
        <v>2014</v>
      </c>
    </row>
    <row r="1919" spans="1:2" x14ac:dyDescent="0.25">
      <c r="A1919" t="s">
        <v>2109</v>
      </c>
      <c r="B1919">
        <v>2020</v>
      </c>
    </row>
    <row r="1920" spans="1:2" x14ac:dyDescent="0.25">
      <c r="A1920" t="s">
        <v>1323</v>
      </c>
      <c r="B1920">
        <v>2015</v>
      </c>
    </row>
    <row r="1921" spans="1:2" x14ac:dyDescent="0.25">
      <c r="A1921" t="s">
        <v>2932</v>
      </c>
      <c r="B1921">
        <v>2021</v>
      </c>
    </row>
    <row r="1922" spans="1:2" x14ac:dyDescent="0.25">
      <c r="A1922" t="s">
        <v>2348</v>
      </c>
      <c r="B1922">
        <v>2021</v>
      </c>
    </row>
    <row r="1923" spans="1:2" x14ac:dyDescent="0.25">
      <c r="A1923" t="s">
        <v>1324</v>
      </c>
      <c r="B1923">
        <v>2017</v>
      </c>
    </row>
    <row r="1924" spans="1:2" x14ac:dyDescent="0.25">
      <c r="A1924" t="s">
        <v>2601</v>
      </c>
      <c r="B1924">
        <v>2022</v>
      </c>
    </row>
    <row r="1925" spans="1:2" x14ac:dyDescent="0.25">
      <c r="A1925" t="s">
        <v>2139</v>
      </c>
      <c r="B1925">
        <v>2020</v>
      </c>
    </row>
    <row r="1926" spans="1:2" x14ac:dyDescent="0.25">
      <c r="A1926" t="s">
        <v>1325</v>
      </c>
      <c r="B1926">
        <v>2014</v>
      </c>
    </row>
    <row r="1927" spans="1:2" x14ac:dyDescent="0.25">
      <c r="A1927" t="s">
        <v>2487</v>
      </c>
      <c r="B1927">
        <v>2019</v>
      </c>
    </row>
    <row r="1928" spans="1:2" x14ac:dyDescent="0.25">
      <c r="A1928" t="s">
        <v>1326</v>
      </c>
      <c r="B1928">
        <v>2017</v>
      </c>
    </row>
    <row r="1929" spans="1:2" x14ac:dyDescent="0.25">
      <c r="A1929" t="s">
        <v>2541</v>
      </c>
      <c r="B1929">
        <v>2013</v>
      </c>
    </row>
    <row r="1930" spans="1:2" x14ac:dyDescent="0.25">
      <c r="A1930" s="3" t="s">
        <v>1327</v>
      </c>
      <c r="B1930">
        <v>2013</v>
      </c>
    </row>
    <row r="1931" spans="1:2" x14ac:dyDescent="0.25">
      <c r="A1931" t="s">
        <v>1328</v>
      </c>
      <c r="B1931">
        <v>2015</v>
      </c>
    </row>
    <row r="1932" spans="1:2" x14ac:dyDescent="0.25">
      <c r="A1932" t="s">
        <v>2398</v>
      </c>
      <c r="B1932">
        <v>2021</v>
      </c>
    </row>
    <row r="1933" spans="1:2" x14ac:dyDescent="0.25">
      <c r="A1933" t="s">
        <v>2689</v>
      </c>
      <c r="B1933">
        <v>2021</v>
      </c>
    </row>
    <row r="1934" spans="1:2" x14ac:dyDescent="0.25">
      <c r="A1934" t="s">
        <v>1329</v>
      </c>
      <c r="B1934">
        <v>2014</v>
      </c>
    </row>
    <row r="1935" spans="1:2" x14ac:dyDescent="0.25">
      <c r="A1935" s="3" t="s">
        <v>1330</v>
      </c>
      <c r="B1935">
        <v>2013</v>
      </c>
    </row>
    <row r="1936" spans="1:2" x14ac:dyDescent="0.25">
      <c r="A1936" t="s">
        <v>2353</v>
      </c>
      <c r="B1936">
        <v>2021</v>
      </c>
    </row>
    <row r="1937" spans="1:2" x14ac:dyDescent="0.25">
      <c r="A1937" t="s">
        <v>1331</v>
      </c>
      <c r="B1937">
        <v>2018</v>
      </c>
    </row>
    <row r="1938" spans="1:2" x14ac:dyDescent="0.25">
      <c r="A1938" s="3" t="s">
        <v>1932</v>
      </c>
      <c r="B1938">
        <v>2017</v>
      </c>
    </row>
    <row r="1939" spans="1:2" x14ac:dyDescent="0.25">
      <c r="A1939" t="s">
        <v>1332</v>
      </c>
      <c r="B1939">
        <v>2016</v>
      </c>
    </row>
    <row r="1940" spans="1:2" x14ac:dyDescent="0.25">
      <c r="A1940" t="s">
        <v>1333</v>
      </c>
      <c r="B1940">
        <v>2016</v>
      </c>
    </row>
    <row r="1941" spans="1:2" x14ac:dyDescent="0.25">
      <c r="A1941" t="s">
        <v>2951</v>
      </c>
      <c r="B1941">
        <v>2024</v>
      </c>
    </row>
    <row r="1942" spans="1:2" x14ac:dyDescent="0.25">
      <c r="A1942" t="s">
        <v>3026</v>
      </c>
      <c r="B1942">
        <v>2024</v>
      </c>
    </row>
    <row r="1943" spans="1:2" x14ac:dyDescent="0.25">
      <c r="A1943" t="s">
        <v>1334</v>
      </c>
      <c r="B1943">
        <v>2014</v>
      </c>
    </row>
    <row r="1944" spans="1:2" x14ac:dyDescent="0.25">
      <c r="A1944" t="s">
        <v>2516</v>
      </c>
      <c r="B1944">
        <v>2016</v>
      </c>
    </row>
    <row r="1945" spans="1:2" x14ac:dyDescent="0.25">
      <c r="A1945" t="s">
        <v>1335</v>
      </c>
      <c r="B1945">
        <v>2018</v>
      </c>
    </row>
    <row r="1946" spans="1:2" x14ac:dyDescent="0.25">
      <c r="A1946" t="s">
        <v>2084</v>
      </c>
      <c r="B1946">
        <v>2020</v>
      </c>
    </row>
    <row r="1947" spans="1:2" x14ac:dyDescent="0.25">
      <c r="A1947" t="s">
        <v>1336</v>
      </c>
      <c r="B1947">
        <v>2017</v>
      </c>
    </row>
    <row r="1948" spans="1:2" x14ac:dyDescent="0.25">
      <c r="A1948" t="s">
        <v>1337</v>
      </c>
      <c r="B1948">
        <v>2013</v>
      </c>
    </row>
    <row r="1949" spans="1:2" x14ac:dyDescent="0.25">
      <c r="A1949" t="s">
        <v>1338</v>
      </c>
      <c r="B1949">
        <v>2013</v>
      </c>
    </row>
    <row r="1950" spans="1:2" x14ac:dyDescent="0.25">
      <c r="A1950" t="s">
        <v>1339</v>
      </c>
      <c r="B1950">
        <v>2014</v>
      </c>
    </row>
    <row r="1951" spans="1:2" x14ac:dyDescent="0.25">
      <c r="A1951" t="s">
        <v>2086</v>
      </c>
      <c r="B1951">
        <v>2020</v>
      </c>
    </row>
    <row r="1952" spans="1:2" x14ac:dyDescent="0.25">
      <c r="A1952" t="s">
        <v>1340</v>
      </c>
      <c r="B1952">
        <v>2017</v>
      </c>
    </row>
    <row r="1953" spans="1:2" x14ac:dyDescent="0.25">
      <c r="A1953" t="s">
        <v>1341</v>
      </c>
      <c r="B1953">
        <v>2016</v>
      </c>
    </row>
    <row r="1954" spans="1:2" x14ac:dyDescent="0.25">
      <c r="A1954" t="s">
        <v>2447</v>
      </c>
      <c r="B1954">
        <v>2021</v>
      </c>
    </row>
    <row r="1955" spans="1:2" x14ac:dyDescent="0.25">
      <c r="A1955" s="3" t="s">
        <v>1342</v>
      </c>
      <c r="B1955">
        <v>2013</v>
      </c>
    </row>
    <row r="1956" spans="1:2" x14ac:dyDescent="0.25">
      <c r="A1956" t="s">
        <v>2811</v>
      </c>
      <c r="B1956">
        <v>2023</v>
      </c>
    </row>
    <row r="1957" spans="1:2" x14ac:dyDescent="0.25">
      <c r="A1957" t="s">
        <v>1343</v>
      </c>
      <c r="B1957">
        <v>2016</v>
      </c>
    </row>
    <row r="1958" spans="1:2" x14ac:dyDescent="0.25">
      <c r="A1958" s="3" t="s">
        <v>1344</v>
      </c>
      <c r="B1958">
        <v>2013</v>
      </c>
    </row>
    <row r="1959" spans="1:2" x14ac:dyDescent="0.25">
      <c r="A1959" t="s">
        <v>1345</v>
      </c>
      <c r="B1959">
        <v>2014</v>
      </c>
    </row>
    <row r="1960" spans="1:2" x14ac:dyDescent="0.25">
      <c r="A1960" s="3" t="s">
        <v>1346</v>
      </c>
      <c r="B1960">
        <v>2015</v>
      </c>
    </row>
    <row r="1961" spans="1:2" x14ac:dyDescent="0.25">
      <c r="A1961" s="3" t="s">
        <v>1347</v>
      </c>
      <c r="B1961">
        <v>2017</v>
      </c>
    </row>
    <row r="1962" spans="1:2" x14ac:dyDescent="0.25">
      <c r="A1962" s="3" t="s">
        <v>1348</v>
      </c>
      <c r="B1962">
        <v>2015</v>
      </c>
    </row>
    <row r="1963" spans="1:2" x14ac:dyDescent="0.25">
      <c r="A1963" s="3" t="s">
        <v>1349</v>
      </c>
      <c r="B1963">
        <v>2013</v>
      </c>
    </row>
    <row r="1964" spans="1:2" x14ac:dyDescent="0.25">
      <c r="A1964" s="3" t="s">
        <v>1350</v>
      </c>
      <c r="B1964">
        <v>2013</v>
      </c>
    </row>
    <row r="1965" spans="1:2" x14ac:dyDescent="0.25">
      <c r="A1965" t="s">
        <v>1351</v>
      </c>
      <c r="B1965">
        <v>2018</v>
      </c>
    </row>
    <row r="1966" spans="1:2" x14ac:dyDescent="0.25">
      <c r="A1966" s="3" t="s">
        <v>1352</v>
      </c>
      <c r="B1966">
        <v>2013</v>
      </c>
    </row>
    <row r="1967" spans="1:2" x14ac:dyDescent="0.25">
      <c r="A1967" t="s">
        <v>2628</v>
      </c>
      <c r="B1967">
        <v>2022</v>
      </c>
    </row>
    <row r="1968" spans="1:2" x14ac:dyDescent="0.25">
      <c r="A1968" t="s">
        <v>1353</v>
      </c>
      <c r="B1968">
        <v>2014</v>
      </c>
    </row>
    <row r="1969" spans="1:2" x14ac:dyDescent="0.25">
      <c r="A1969" t="s">
        <v>2478</v>
      </c>
      <c r="B1969">
        <v>2019</v>
      </c>
    </row>
    <row r="1970" spans="1:2" x14ac:dyDescent="0.25">
      <c r="A1970" t="s">
        <v>1354</v>
      </c>
      <c r="B1970">
        <v>2018</v>
      </c>
    </row>
    <row r="1971" spans="1:2" x14ac:dyDescent="0.25">
      <c r="A1971" t="s">
        <v>2116</v>
      </c>
      <c r="B1971">
        <v>2020</v>
      </c>
    </row>
    <row r="1972" spans="1:2" x14ac:dyDescent="0.25">
      <c r="A1972" t="s">
        <v>2355</v>
      </c>
      <c r="B1972">
        <v>2021</v>
      </c>
    </row>
    <row r="1973" spans="1:2" x14ac:dyDescent="0.25">
      <c r="A1973" s="3" t="s">
        <v>2020</v>
      </c>
      <c r="B1973">
        <v>2015</v>
      </c>
    </row>
    <row r="1974" spans="1:2" x14ac:dyDescent="0.25">
      <c r="A1974" s="3" t="s">
        <v>1355</v>
      </c>
      <c r="B1974">
        <v>2015</v>
      </c>
    </row>
    <row r="1975" spans="1:2" x14ac:dyDescent="0.25">
      <c r="A1975" t="s">
        <v>1356</v>
      </c>
      <c r="B1975">
        <v>2015</v>
      </c>
    </row>
    <row r="1976" spans="1:2" x14ac:dyDescent="0.25">
      <c r="A1976" s="3" t="s">
        <v>1357</v>
      </c>
      <c r="B1976">
        <v>2015</v>
      </c>
    </row>
    <row r="1977" spans="1:2" x14ac:dyDescent="0.25">
      <c r="A1977" t="s">
        <v>2559</v>
      </c>
      <c r="B1977">
        <v>2022</v>
      </c>
    </row>
    <row r="1978" spans="1:2" x14ac:dyDescent="0.25">
      <c r="A1978" t="s">
        <v>2623</v>
      </c>
      <c r="B1978">
        <v>2022</v>
      </c>
    </row>
    <row r="1979" spans="1:2" x14ac:dyDescent="0.25">
      <c r="A1979" t="s">
        <v>2571</v>
      </c>
      <c r="B1979">
        <v>2022</v>
      </c>
    </row>
    <row r="1980" spans="1:2" x14ac:dyDescent="0.25">
      <c r="A1980" t="s">
        <v>2562</v>
      </c>
      <c r="B1980">
        <v>2022</v>
      </c>
    </row>
    <row r="1981" spans="1:2" x14ac:dyDescent="0.25">
      <c r="A1981" s="3" t="s">
        <v>1358</v>
      </c>
      <c r="B1981">
        <v>2016</v>
      </c>
    </row>
    <row r="1982" spans="1:2" x14ac:dyDescent="0.25">
      <c r="A1982" s="3" t="s">
        <v>1359</v>
      </c>
      <c r="B1982">
        <v>2016</v>
      </c>
    </row>
    <row r="1983" spans="1:2" x14ac:dyDescent="0.25">
      <c r="A1983" t="s">
        <v>1360</v>
      </c>
      <c r="B1983">
        <v>2014</v>
      </c>
    </row>
    <row r="1984" spans="1:2" x14ac:dyDescent="0.25">
      <c r="A1984" s="3" t="s">
        <v>1361</v>
      </c>
      <c r="B1984">
        <v>2013</v>
      </c>
    </row>
    <row r="1985" spans="1:2" x14ac:dyDescent="0.25">
      <c r="A1985" s="3" t="s">
        <v>1362</v>
      </c>
      <c r="B1985">
        <v>2013</v>
      </c>
    </row>
    <row r="1986" spans="1:2" x14ac:dyDescent="0.25">
      <c r="A1986" t="s">
        <v>2938</v>
      </c>
      <c r="B1986">
        <v>2021</v>
      </c>
    </row>
    <row r="1987" spans="1:2" x14ac:dyDescent="0.25">
      <c r="A1987" t="s">
        <v>2609</v>
      </c>
      <c r="B1987">
        <v>2022</v>
      </c>
    </row>
    <row r="1988" spans="1:2" x14ac:dyDescent="0.25">
      <c r="A1988" s="3" t="s">
        <v>1363</v>
      </c>
      <c r="B1988">
        <v>2013</v>
      </c>
    </row>
    <row r="1989" spans="1:2" x14ac:dyDescent="0.25">
      <c r="A1989" t="s">
        <v>2037</v>
      </c>
      <c r="B1989">
        <v>2020</v>
      </c>
    </row>
    <row r="1990" spans="1:2" x14ac:dyDescent="0.25">
      <c r="A1990" t="s">
        <v>2334</v>
      </c>
      <c r="B1990">
        <v>2021</v>
      </c>
    </row>
    <row r="1991" spans="1:2" x14ac:dyDescent="0.25">
      <c r="A1991" s="3" t="s">
        <v>1364</v>
      </c>
      <c r="B1991">
        <v>2013</v>
      </c>
    </row>
    <row r="1992" spans="1:2" x14ac:dyDescent="0.25">
      <c r="A1992" t="s">
        <v>1984</v>
      </c>
      <c r="B1992">
        <v>2019</v>
      </c>
    </row>
    <row r="1993" spans="1:2" x14ac:dyDescent="0.25">
      <c r="A1993" t="s">
        <v>1365</v>
      </c>
      <c r="B1993">
        <v>2019</v>
      </c>
    </row>
    <row r="1994" spans="1:2" x14ac:dyDescent="0.25">
      <c r="A1994" t="s">
        <v>2968</v>
      </c>
      <c r="B1994">
        <v>2024</v>
      </c>
    </row>
    <row r="1995" spans="1:2" x14ac:dyDescent="0.25">
      <c r="A1995" s="3" t="s">
        <v>1366</v>
      </c>
      <c r="B1995">
        <v>2013</v>
      </c>
    </row>
    <row r="1996" spans="1:2" x14ac:dyDescent="0.25">
      <c r="A1996" t="s">
        <v>1367</v>
      </c>
      <c r="B1996">
        <v>2019</v>
      </c>
    </row>
    <row r="1997" spans="1:2" x14ac:dyDescent="0.25">
      <c r="A1997" t="s">
        <v>2866</v>
      </c>
      <c r="B1997">
        <v>2023</v>
      </c>
    </row>
    <row r="1998" spans="1:2" x14ac:dyDescent="0.25">
      <c r="A1998" s="3" t="s">
        <v>1368</v>
      </c>
      <c r="B1998">
        <v>2016</v>
      </c>
    </row>
    <row r="1999" spans="1:2" x14ac:dyDescent="0.25">
      <c r="A1999" s="3" t="s">
        <v>1369</v>
      </c>
      <c r="B1999">
        <v>2016</v>
      </c>
    </row>
    <row r="2000" spans="1:2" x14ac:dyDescent="0.25">
      <c r="A2000" t="s">
        <v>2819</v>
      </c>
      <c r="B2000">
        <v>2023</v>
      </c>
    </row>
    <row r="2001" spans="1:2" x14ac:dyDescent="0.25">
      <c r="A2001" s="3" t="s">
        <v>1370</v>
      </c>
      <c r="B2001">
        <v>2013</v>
      </c>
    </row>
    <row r="2002" spans="1:2" x14ac:dyDescent="0.25">
      <c r="A2002" s="3" t="s">
        <v>1371</v>
      </c>
      <c r="B2002">
        <v>2013</v>
      </c>
    </row>
    <row r="2003" spans="1:2" x14ac:dyDescent="0.25">
      <c r="A2003" t="s">
        <v>1372</v>
      </c>
      <c r="B2003">
        <v>2018</v>
      </c>
    </row>
    <row r="2004" spans="1:2" x14ac:dyDescent="0.25">
      <c r="A2004" t="s">
        <v>2410</v>
      </c>
      <c r="B2004">
        <v>2021</v>
      </c>
    </row>
    <row r="2005" spans="1:2" x14ac:dyDescent="0.25">
      <c r="A2005" t="s">
        <v>1373</v>
      </c>
      <c r="B2005">
        <v>2014</v>
      </c>
    </row>
    <row r="2006" spans="1:2" x14ac:dyDescent="0.25">
      <c r="A2006" t="s">
        <v>1374</v>
      </c>
      <c r="B2006">
        <v>2014</v>
      </c>
    </row>
    <row r="2007" spans="1:2" x14ac:dyDescent="0.25">
      <c r="A2007" s="3" t="s">
        <v>1375</v>
      </c>
      <c r="B2007">
        <v>2013</v>
      </c>
    </row>
    <row r="2008" spans="1:2" x14ac:dyDescent="0.25">
      <c r="A2008" s="3" t="s">
        <v>1376</v>
      </c>
      <c r="B2008">
        <v>2013</v>
      </c>
    </row>
    <row r="2009" spans="1:2" x14ac:dyDescent="0.25">
      <c r="A2009" s="3" t="s">
        <v>1377</v>
      </c>
      <c r="B2009">
        <v>2013</v>
      </c>
    </row>
    <row r="2010" spans="1:2" x14ac:dyDescent="0.25">
      <c r="A2010" t="s">
        <v>1378</v>
      </c>
      <c r="B2010">
        <v>2019</v>
      </c>
    </row>
    <row r="2011" spans="1:2" x14ac:dyDescent="0.25">
      <c r="A2011" s="3" t="s">
        <v>1379</v>
      </c>
      <c r="B2011">
        <v>2016</v>
      </c>
    </row>
    <row r="2012" spans="1:2" x14ac:dyDescent="0.25">
      <c r="A2012" s="3" t="s">
        <v>1380</v>
      </c>
      <c r="B2012">
        <v>2016</v>
      </c>
    </row>
    <row r="2013" spans="1:2" x14ac:dyDescent="0.25">
      <c r="A2013" t="s">
        <v>1381</v>
      </c>
      <c r="B2013">
        <v>2014</v>
      </c>
    </row>
    <row r="2014" spans="1:2" x14ac:dyDescent="0.25">
      <c r="A2014" t="s">
        <v>2815</v>
      </c>
      <c r="B2014">
        <v>2023</v>
      </c>
    </row>
    <row r="2015" spans="1:2" x14ac:dyDescent="0.25">
      <c r="A2015" t="s">
        <v>1382</v>
      </c>
      <c r="B2015">
        <v>2018</v>
      </c>
    </row>
    <row r="2016" spans="1:2" x14ac:dyDescent="0.25">
      <c r="A2016" t="s">
        <v>2118</v>
      </c>
      <c r="B2016">
        <v>2020</v>
      </c>
    </row>
    <row r="2017" spans="1:2" x14ac:dyDescent="0.25">
      <c r="A2017" t="s">
        <v>1383</v>
      </c>
      <c r="B2017">
        <v>2014</v>
      </c>
    </row>
    <row r="2018" spans="1:2" x14ac:dyDescent="0.25">
      <c r="A2018" t="s">
        <v>1384</v>
      </c>
      <c r="B2018">
        <v>2016</v>
      </c>
    </row>
    <row r="2019" spans="1:2" x14ac:dyDescent="0.25">
      <c r="A2019" s="3" t="s">
        <v>1385</v>
      </c>
      <c r="B2019">
        <v>2015</v>
      </c>
    </row>
    <row r="2020" spans="1:2" x14ac:dyDescent="0.25">
      <c r="A2020" s="3" t="s">
        <v>1386</v>
      </c>
      <c r="B2020">
        <v>2014</v>
      </c>
    </row>
    <row r="2021" spans="1:2" x14ac:dyDescent="0.25">
      <c r="A2021" s="3" t="s">
        <v>1387</v>
      </c>
      <c r="B2021">
        <v>2013</v>
      </c>
    </row>
    <row r="2022" spans="1:2" x14ac:dyDescent="0.25">
      <c r="A2022" t="s">
        <v>1388</v>
      </c>
      <c r="B2022">
        <v>2015</v>
      </c>
    </row>
    <row r="2023" spans="1:2" x14ac:dyDescent="0.25">
      <c r="A2023" t="s">
        <v>1389</v>
      </c>
      <c r="B2023">
        <v>2017</v>
      </c>
    </row>
    <row r="2024" spans="1:2" x14ac:dyDescent="0.25">
      <c r="A2024" t="s">
        <v>2728</v>
      </c>
      <c r="B2024">
        <v>2022</v>
      </c>
    </row>
    <row r="2025" spans="1:2" x14ac:dyDescent="0.25">
      <c r="A2025" t="s">
        <v>1390</v>
      </c>
      <c r="B2025">
        <v>2014</v>
      </c>
    </row>
    <row r="2026" spans="1:2" x14ac:dyDescent="0.25">
      <c r="A2026" t="s">
        <v>1391</v>
      </c>
      <c r="B2026">
        <v>2014</v>
      </c>
    </row>
    <row r="2027" spans="1:2" x14ac:dyDescent="0.25">
      <c r="A2027" t="s">
        <v>2132</v>
      </c>
      <c r="B2027">
        <v>2020</v>
      </c>
    </row>
    <row r="2028" spans="1:2" x14ac:dyDescent="0.25">
      <c r="A2028" t="s">
        <v>2032</v>
      </c>
      <c r="B2028">
        <v>2020</v>
      </c>
    </row>
    <row r="2029" spans="1:2" x14ac:dyDescent="0.25">
      <c r="A2029" s="3" t="s">
        <v>1392</v>
      </c>
      <c r="B2029">
        <v>2013</v>
      </c>
    </row>
    <row r="2030" spans="1:2" x14ac:dyDescent="0.25">
      <c r="A2030" s="3" t="s">
        <v>1393</v>
      </c>
      <c r="B2030">
        <v>2013</v>
      </c>
    </row>
    <row r="2031" spans="1:2" x14ac:dyDescent="0.25">
      <c r="A2031" s="3" t="s">
        <v>1394</v>
      </c>
      <c r="B2031">
        <v>2013</v>
      </c>
    </row>
    <row r="2032" spans="1:2" x14ac:dyDescent="0.25">
      <c r="A2032" s="3" t="s">
        <v>1395</v>
      </c>
      <c r="B2032">
        <v>2013</v>
      </c>
    </row>
    <row r="2033" spans="1:2" x14ac:dyDescent="0.25">
      <c r="A2033" t="s">
        <v>1396</v>
      </c>
      <c r="B2033">
        <v>2018</v>
      </c>
    </row>
    <row r="2034" spans="1:2" x14ac:dyDescent="0.25">
      <c r="A2034" t="s">
        <v>1397</v>
      </c>
      <c r="B2034">
        <v>2016</v>
      </c>
    </row>
    <row r="2035" spans="1:2" x14ac:dyDescent="0.25">
      <c r="A2035" s="3" t="s">
        <v>1398</v>
      </c>
      <c r="B2035">
        <v>2013</v>
      </c>
    </row>
    <row r="2036" spans="1:2" x14ac:dyDescent="0.25">
      <c r="A2036" t="s">
        <v>1399</v>
      </c>
      <c r="B2036">
        <v>2016</v>
      </c>
    </row>
    <row r="2037" spans="1:2" x14ac:dyDescent="0.25">
      <c r="A2037" t="s">
        <v>1400</v>
      </c>
      <c r="B2037">
        <v>2015</v>
      </c>
    </row>
    <row r="2038" spans="1:2" x14ac:dyDescent="0.25">
      <c r="A2038" t="s">
        <v>1401</v>
      </c>
      <c r="B2038">
        <v>2015</v>
      </c>
    </row>
    <row r="2039" spans="1:2" x14ac:dyDescent="0.25">
      <c r="A2039" s="3" t="s">
        <v>1402</v>
      </c>
      <c r="B2039">
        <v>2013</v>
      </c>
    </row>
    <row r="2040" spans="1:2" x14ac:dyDescent="0.25">
      <c r="A2040" t="s">
        <v>1403</v>
      </c>
      <c r="B2040">
        <v>2016</v>
      </c>
    </row>
    <row r="2041" spans="1:2" x14ac:dyDescent="0.25">
      <c r="A2041" t="s">
        <v>1404</v>
      </c>
      <c r="B2041">
        <v>2019</v>
      </c>
    </row>
    <row r="2042" spans="1:2" x14ac:dyDescent="0.25">
      <c r="A2042" t="s">
        <v>3041</v>
      </c>
      <c r="B2042">
        <v>2024</v>
      </c>
    </row>
    <row r="2043" spans="1:2" x14ac:dyDescent="0.25">
      <c r="A2043" s="3" t="s">
        <v>1405</v>
      </c>
      <c r="B2043">
        <v>2015</v>
      </c>
    </row>
    <row r="2044" spans="1:2" x14ac:dyDescent="0.25">
      <c r="A2044" s="3" t="s">
        <v>1406</v>
      </c>
      <c r="B2044">
        <v>2015</v>
      </c>
    </row>
    <row r="2045" spans="1:2" x14ac:dyDescent="0.25">
      <c r="A2045" t="s">
        <v>2497</v>
      </c>
      <c r="B2045">
        <v>2016</v>
      </c>
    </row>
    <row r="2046" spans="1:2" x14ac:dyDescent="0.25">
      <c r="A2046" s="3" t="s">
        <v>1407</v>
      </c>
      <c r="B2046">
        <v>2016</v>
      </c>
    </row>
    <row r="2047" spans="1:2" x14ac:dyDescent="0.25">
      <c r="A2047" t="s">
        <v>2035</v>
      </c>
      <c r="B2047">
        <v>2020</v>
      </c>
    </row>
    <row r="2048" spans="1:2" x14ac:dyDescent="0.25">
      <c r="A2048" t="s">
        <v>1408</v>
      </c>
      <c r="B2048">
        <v>2014</v>
      </c>
    </row>
    <row r="2049" spans="1:2" x14ac:dyDescent="0.25">
      <c r="A2049" t="s">
        <v>1409</v>
      </c>
      <c r="B2049">
        <v>2014</v>
      </c>
    </row>
    <row r="2050" spans="1:2" x14ac:dyDescent="0.25">
      <c r="A2050" t="s">
        <v>2300</v>
      </c>
      <c r="B2050">
        <v>2017</v>
      </c>
    </row>
    <row r="2051" spans="1:2" x14ac:dyDescent="0.25">
      <c r="A2051" t="s">
        <v>1410</v>
      </c>
      <c r="B2051">
        <v>2017</v>
      </c>
    </row>
    <row r="2052" spans="1:2" x14ac:dyDescent="0.25">
      <c r="A2052" t="s">
        <v>2544</v>
      </c>
      <c r="B2052">
        <v>2018</v>
      </c>
    </row>
    <row r="2053" spans="1:2" x14ac:dyDescent="0.25">
      <c r="A2053" s="3" t="s">
        <v>1411</v>
      </c>
      <c r="B2053">
        <v>2018</v>
      </c>
    </row>
    <row r="2054" spans="1:2" x14ac:dyDescent="0.25">
      <c r="A2054" s="3" t="s">
        <v>1412</v>
      </c>
      <c r="B2054">
        <v>2016</v>
      </c>
    </row>
    <row r="2055" spans="1:2" x14ac:dyDescent="0.25">
      <c r="A2055" t="s">
        <v>2767</v>
      </c>
      <c r="B2055">
        <v>2023</v>
      </c>
    </row>
    <row r="2056" spans="1:2" x14ac:dyDescent="0.25">
      <c r="A2056" t="s">
        <v>2080</v>
      </c>
      <c r="B2056">
        <v>2020</v>
      </c>
    </row>
    <row r="2057" spans="1:2" x14ac:dyDescent="0.25">
      <c r="A2057" s="3" t="s">
        <v>1413</v>
      </c>
      <c r="B2057">
        <v>2013</v>
      </c>
    </row>
    <row r="2058" spans="1:2" x14ac:dyDescent="0.25">
      <c r="A2058" t="s">
        <v>2304</v>
      </c>
      <c r="B2058">
        <v>2019</v>
      </c>
    </row>
    <row r="2059" spans="1:2" x14ac:dyDescent="0.25">
      <c r="A2059" t="s">
        <v>2333</v>
      </c>
      <c r="B2059">
        <v>2019</v>
      </c>
    </row>
    <row r="2060" spans="1:2" x14ac:dyDescent="0.25">
      <c r="A2060" t="s">
        <v>3064</v>
      </c>
      <c r="B2060">
        <v>2024</v>
      </c>
    </row>
    <row r="2061" spans="1:2" x14ac:dyDescent="0.25">
      <c r="A2061" t="s">
        <v>1414</v>
      </c>
      <c r="B2061">
        <v>2017</v>
      </c>
    </row>
    <row r="2062" spans="1:2" x14ac:dyDescent="0.25">
      <c r="A2062" s="3" t="s">
        <v>1415</v>
      </c>
      <c r="B2062">
        <v>2014</v>
      </c>
    </row>
    <row r="2063" spans="1:2" x14ac:dyDescent="0.25">
      <c r="A2063" s="3" t="s">
        <v>1416</v>
      </c>
      <c r="B2063">
        <v>2013</v>
      </c>
    </row>
    <row r="2064" spans="1:2" x14ac:dyDescent="0.25">
      <c r="A2064" t="s">
        <v>1417</v>
      </c>
      <c r="B2064">
        <v>2018</v>
      </c>
    </row>
    <row r="2065" spans="1:2" x14ac:dyDescent="0.25">
      <c r="A2065" t="s">
        <v>1418</v>
      </c>
      <c r="B2065">
        <v>2014</v>
      </c>
    </row>
    <row r="2066" spans="1:2" x14ac:dyDescent="0.25">
      <c r="A2066" t="s">
        <v>2990</v>
      </c>
      <c r="B2066">
        <v>2024</v>
      </c>
    </row>
    <row r="2067" spans="1:2" x14ac:dyDescent="0.25">
      <c r="A2067" t="s">
        <v>1419</v>
      </c>
      <c r="B2067">
        <v>2019</v>
      </c>
    </row>
    <row r="2068" spans="1:2" x14ac:dyDescent="0.25">
      <c r="A2068" s="3" t="s">
        <v>1420</v>
      </c>
      <c r="B2068">
        <v>2013</v>
      </c>
    </row>
    <row r="2069" spans="1:2" x14ac:dyDescent="0.25">
      <c r="A2069" s="3" t="s">
        <v>1421</v>
      </c>
      <c r="B2069">
        <v>2013</v>
      </c>
    </row>
    <row r="2070" spans="1:2" x14ac:dyDescent="0.25">
      <c r="A2070" t="s">
        <v>2535</v>
      </c>
      <c r="B2070">
        <v>2019</v>
      </c>
    </row>
    <row r="2071" spans="1:2" x14ac:dyDescent="0.25">
      <c r="A2071" t="s">
        <v>1422</v>
      </c>
      <c r="B2071">
        <v>2017</v>
      </c>
    </row>
    <row r="2072" spans="1:2" x14ac:dyDescent="0.25">
      <c r="A2072" s="3" t="s">
        <v>1423</v>
      </c>
      <c r="B2072">
        <v>2013</v>
      </c>
    </row>
    <row r="2073" spans="1:2" x14ac:dyDescent="0.25">
      <c r="A2073" t="s">
        <v>3016</v>
      </c>
      <c r="B2073">
        <v>2024</v>
      </c>
    </row>
    <row r="2074" spans="1:2" x14ac:dyDescent="0.25">
      <c r="A2074" t="s">
        <v>1424</v>
      </c>
      <c r="B2074">
        <v>2015</v>
      </c>
    </row>
    <row r="2075" spans="1:2" x14ac:dyDescent="0.25">
      <c r="A2075" t="s">
        <v>2383</v>
      </c>
      <c r="B2075">
        <v>2021</v>
      </c>
    </row>
    <row r="2076" spans="1:2" x14ac:dyDescent="0.25">
      <c r="A2076" t="s">
        <v>2761</v>
      </c>
      <c r="B2076">
        <v>2023</v>
      </c>
    </row>
    <row r="2077" spans="1:2" x14ac:dyDescent="0.25">
      <c r="A2077" t="s">
        <v>1425</v>
      </c>
      <c r="B2077">
        <v>2016</v>
      </c>
    </row>
    <row r="2078" spans="1:2" x14ac:dyDescent="0.25">
      <c r="A2078" t="s">
        <v>1426</v>
      </c>
      <c r="B2078">
        <v>2015</v>
      </c>
    </row>
    <row r="2079" spans="1:2" x14ac:dyDescent="0.25">
      <c r="A2079" t="s">
        <v>2749</v>
      </c>
      <c r="B2079">
        <v>2023</v>
      </c>
    </row>
    <row r="2080" spans="1:2" x14ac:dyDescent="0.25">
      <c r="A2080" t="s">
        <v>1427</v>
      </c>
      <c r="B2080">
        <v>2015</v>
      </c>
    </row>
    <row r="2081" spans="1:2" x14ac:dyDescent="0.25">
      <c r="A2081" t="s">
        <v>1428</v>
      </c>
      <c r="B2081">
        <v>2014</v>
      </c>
    </row>
    <row r="2082" spans="1:2" x14ac:dyDescent="0.25">
      <c r="A2082" s="3" t="s">
        <v>1429</v>
      </c>
      <c r="B2082">
        <v>2013</v>
      </c>
    </row>
    <row r="2083" spans="1:2" x14ac:dyDescent="0.25">
      <c r="A2083" s="3" t="s">
        <v>1430</v>
      </c>
      <c r="B2083">
        <v>2013</v>
      </c>
    </row>
    <row r="2084" spans="1:2" x14ac:dyDescent="0.25">
      <c r="A2084" t="s">
        <v>2621</v>
      </c>
      <c r="B2084">
        <v>2022</v>
      </c>
    </row>
    <row r="2085" spans="1:2" x14ac:dyDescent="0.25">
      <c r="A2085" s="3" t="s">
        <v>1431</v>
      </c>
      <c r="B2085">
        <v>2013</v>
      </c>
    </row>
    <row r="2086" spans="1:2" x14ac:dyDescent="0.25">
      <c r="A2086" t="s">
        <v>1432</v>
      </c>
      <c r="B2086">
        <v>2018</v>
      </c>
    </row>
    <row r="2087" spans="1:2" x14ac:dyDescent="0.25">
      <c r="A2087" t="s">
        <v>1433</v>
      </c>
      <c r="B2087">
        <v>2019</v>
      </c>
    </row>
    <row r="2088" spans="1:2" x14ac:dyDescent="0.25">
      <c r="A2088" s="3" t="s">
        <v>1434</v>
      </c>
      <c r="B2088">
        <v>2013</v>
      </c>
    </row>
    <row r="2089" spans="1:2" x14ac:dyDescent="0.25">
      <c r="A2089" t="s">
        <v>1435</v>
      </c>
      <c r="B2089">
        <v>2015</v>
      </c>
    </row>
    <row r="2090" spans="1:2" x14ac:dyDescent="0.25">
      <c r="A2090" t="s">
        <v>1436</v>
      </c>
      <c r="B2090">
        <v>2015</v>
      </c>
    </row>
    <row r="2091" spans="1:2" x14ac:dyDescent="0.25">
      <c r="A2091" s="3" t="s">
        <v>1437</v>
      </c>
      <c r="B2091">
        <v>2013</v>
      </c>
    </row>
    <row r="2092" spans="1:2" x14ac:dyDescent="0.25">
      <c r="A2092" t="s">
        <v>1438</v>
      </c>
      <c r="B2092">
        <v>2015</v>
      </c>
    </row>
    <row r="2093" spans="1:2" x14ac:dyDescent="0.25">
      <c r="A2093" t="s">
        <v>1439</v>
      </c>
      <c r="B2093">
        <v>2017</v>
      </c>
    </row>
    <row r="2094" spans="1:2" x14ac:dyDescent="0.25">
      <c r="A2094" s="3" t="s">
        <v>1440</v>
      </c>
      <c r="B2094">
        <v>2013</v>
      </c>
    </row>
    <row r="2095" spans="1:2" x14ac:dyDescent="0.25">
      <c r="A2095" t="s">
        <v>2902</v>
      </c>
      <c r="B2095">
        <v>2022</v>
      </c>
    </row>
    <row r="2096" spans="1:2" x14ac:dyDescent="0.25">
      <c r="A2096" t="s">
        <v>1441</v>
      </c>
      <c r="B2096">
        <v>2014</v>
      </c>
    </row>
    <row r="2097" spans="1:2" x14ac:dyDescent="0.25">
      <c r="A2097" t="s">
        <v>2315</v>
      </c>
      <c r="B2097">
        <v>2016</v>
      </c>
    </row>
    <row r="2098" spans="1:2" x14ac:dyDescent="0.25">
      <c r="A2098" s="3" t="s">
        <v>1442</v>
      </c>
      <c r="B2098">
        <v>2016</v>
      </c>
    </row>
    <row r="2099" spans="1:2" x14ac:dyDescent="0.25">
      <c r="A2099" s="3" t="s">
        <v>1443</v>
      </c>
      <c r="B2099">
        <v>2017</v>
      </c>
    </row>
    <row r="2100" spans="1:2" x14ac:dyDescent="0.25">
      <c r="A2100" s="3" t="s">
        <v>1444</v>
      </c>
      <c r="B2100">
        <v>2013</v>
      </c>
    </row>
    <row r="2101" spans="1:2" x14ac:dyDescent="0.25">
      <c r="A2101" s="3" t="s">
        <v>1445</v>
      </c>
      <c r="B2101">
        <v>2013</v>
      </c>
    </row>
    <row r="2102" spans="1:2" x14ac:dyDescent="0.25">
      <c r="A2102" t="s">
        <v>1446</v>
      </c>
      <c r="B2102">
        <v>2018</v>
      </c>
    </row>
    <row r="2103" spans="1:2" x14ac:dyDescent="0.25">
      <c r="A2103" t="s">
        <v>1447</v>
      </c>
      <c r="B2103">
        <v>2016</v>
      </c>
    </row>
    <row r="2104" spans="1:2" x14ac:dyDescent="0.25">
      <c r="A2104" t="s">
        <v>2531</v>
      </c>
      <c r="B2104">
        <v>2016</v>
      </c>
    </row>
    <row r="2105" spans="1:2" x14ac:dyDescent="0.25">
      <c r="A2105" s="3" t="s">
        <v>1448</v>
      </c>
      <c r="B2105">
        <v>2013</v>
      </c>
    </row>
    <row r="2106" spans="1:2" x14ac:dyDescent="0.25">
      <c r="A2106" t="s">
        <v>2529</v>
      </c>
      <c r="B2106">
        <v>2021</v>
      </c>
    </row>
    <row r="2107" spans="1:2" x14ac:dyDescent="0.25">
      <c r="A2107" s="3" t="s">
        <v>1449</v>
      </c>
      <c r="B2107">
        <v>2014</v>
      </c>
    </row>
    <row r="2108" spans="1:2" x14ac:dyDescent="0.25">
      <c r="A2108" t="s">
        <v>2278</v>
      </c>
      <c r="B2108">
        <v>2020</v>
      </c>
    </row>
    <row r="2109" spans="1:2" x14ac:dyDescent="0.25">
      <c r="A2109" t="s">
        <v>1450</v>
      </c>
      <c r="B2109">
        <v>2016</v>
      </c>
    </row>
    <row r="2110" spans="1:2" x14ac:dyDescent="0.25">
      <c r="A2110" t="s">
        <v>2743</v>
      </c>
      <c r="B2110">
        <v>2023</v>
      </c>
    </row>
    <row r="2111" spans="1:2" x14ac:dyDescent="0.25">
      <c r="A2111" t="s">
        <v>2579</v>
      </c>
      <c r="B2111">
        <v>2022</v>
      </c>
    </row>
    <row r="2112" spans="1:2" x14ac:dyDescent="0.25">
      <c r="A2112" t="s">
        <v>2960</v>
      </c>
      <c r="B2112">
        <v>2024</v>
      </c>
    </row>
    <row r="2113" spans="1:2" x14ac:dyDescent="0.25">
      <c r="A2113" t="s">
        <v>2979</v>
      </c>
      <c r="B2113">
        <v>2024</v>
      </c>
    </row>
    <row r="2114" spans="1:2" x14ac:dyDescent="0.25">
      <c r="A2114" s="3" t="s">
        <v>1451</v>
      </c>
      <c r="B2114">
        <v>2016</v>
      </c>
    </row>
    <row r="2115" spans="1:2" x14ac:dyDescent="0.25">
      <c r="A2115" s="3" t="s">
        <v>1452</v>
      </c>
      <c r="B2115">
        <v>2013</v>
      </c>
    </row>
    <row r="2116" spans="1:2" x14ac:dyDescent="0.25">
      <c r="A2116" s="3" t="s">
        <v>1452</v>
      </c>
      <c r="B2116">
        <v>2013</v>
      </c>
    </row>
    <row r="2117" spans="1:2" x14ac:dyDescent="0.25">
      <c r="A2117" t="s">
        <v>1453</v>
      </c>
      <c r="B2117">
        <v>2015</v>
      </c>
    </row>
    <row r="2118" spans="1:2" x14ac:dyDescent="0.25">
      <c r="A2118" t="s">
        <v>2127</v>
      </c>
      <c r="B2118">
        <v>2020</v>
      </c>
    </row>
    <row r="2119" spans="1:2" x14ac:dyDescent="0.25">
      <c r="A2119" t="s">
        <v>2886</v>
      </c>
      <c r="B2119">
        <v>2023</v>
      </c>
    </row>
    <row r="2120" spans="1:2" x14ac:dyDescent="0.25">
      <c r="A2120" s="3" t="s">
        <v>1454</v>
      </c>
      <c r="B2120">
        <v>2015</v>
      </c>
    </row>
    <row r="2121" spans="1:2" x14ac:dyDescent="0.25">
      <c r="A2121" t="s">
        <v>3060</v>
      </c>
      <c r="B2121">
        <v>2024</v>
      </c>
    </row>
    <row r="2122" spans="1:2" x14ac:dyDescent="0.25">
      <c r="A2122" s="3" t="s">
        <v>1455</v>
      </c>
      <c r="B2122">
        <v>2013</v>
      </c>
    </row>
    <row r="2123" spans="1:2" x14ac:dyDescent="0.25">
      <c r="A2123" t="s">
        <v>1456</v>
      </c>
      <c r="B2123">
        <v>2014</v>
      </c>
    </row>
    <row r="2124" spans="1:2" x14ac:dyDescent="0.25">
      <c r="A2124" s="3" t="s">
        <v>1457</v>
      </c>
      <c r="B2124">
        <v>2013</v>
      </c>
    </row>
    <row r="2125" spans="1:2" x14ac:dyDescent="0.25">
      <c r="A2125" s="3" t="s">
        <v>1458</v>
      </c>
      <c r="B2125">
        <v>2016</v>
      </c>
    </row>
    <row r="2126" spans="1:2" x14ac:dyDescent="0.25">
      <c r="A2126" t="s">
        <v>2574</v>
      </c>
      <c r="B2126">
        <v>2022</v>
      </c>
    </row>
    <row r="2127" spans="1:2" x14ac:dyDescent="0.25">
      <c r="A2127" s="3" t="s">
        <v>1459</v>
      </c>
      <c r="B2127">
        <v>2013</v>
      </c>
    </row>
    <row r="2128" spans="1:2" x14ac:dyDescent="0.25">
      <c r="A2128" s="3" t="s">
        <v>1460</v>
      </c>
      <c r="B2128">
        <v>2014</v>
      </c>
    </row>
    <row r="2129" spans="1:2" x14ac:dyDescent="0.25">
      <c r="A2129" s="3" t="s">
        <v>1461</v>
      </c>
      <c r="B2129">
        <v>2013</v>
      </c>
    </row>
    <row r="2130" spans="1:2" x14ac:dyDescent="0.25">
      <c r="A2130" s="3" t="s">
        <v>1462</v>
      </c>
      <c r="B2130">
        <v>2013</v>
      </c>
    </row>
    <row r="2131" spans="1:2" x14ac:dyDescent="0.25">
      <c r="A2131" t="s">
        <v>2367</v>
      </c>
      <c r="B2131">
        <v>2021</v>
      </c>
    </row>
    <row r="2132" spans="1:2" x14ac:dyDescent="0.25">
      <c r="A2132" s="3" t="s">
        <v>1463</v>
      </c>
      <c r="B2132">
        <v>2013</v>
      </c>
    </row>
    <row r="2133" spans="1:2" x14ac:dyDescent="0.25">
      <c r="A2133" s="3" t="s">
        <v>1464</v>
      </c>
      <c r="B2133">
        <v>2014</v>
      </c>
    </row>
    <row r="2134" spans="1:2" x14ac:dyDescent="0.25">
      <c r="A2134" s="3" t="s">
        <v>1465</v>
      </c>
      <c r="B2134">
        <v>2013</v>
      </c>
    </row>
    <row r="2135" spans="1:2" x14ac:dyDescent="0.25">
      <c r="A2135" t="s">
        <v>2810</v>
      </c>
      <c r="B2135">
        <v>2023</v>
      </c>
    </row>
    <row r="2136" spans="1:2" x14ac:dyDescent="0.25">
      <c r="A2136" t="s">
        <v>2633</v>
      </c>
      <c r="B2136">
        <v>2022</v>
      </c>
    </row>
    <row r="2137" spans="1:2" x14ac:dyDescent="0.25">
      <c r="A2137" s="3" t="s">
        <v>1466</v>
      </c>
      <c r="B2137">
        <v>2013</v>
      </c>
    </row>
    <row r="2138" spans="1:2" x14ac:dyDescent="0.25">
      <c r="A2138" s="3" t="s">
        <v>1467</v>
      </c>
      <c r="B2138">
        <v>2016</v>
      </c>
    </row>
    <row r="2139" spans="1:2" x14ac:dyDescent="0.25">
      <c r="A2139" s="3" t="s">
        <v>1468</v>
      </c>
      <c r="B2139">
        <v>2015</v>
      </c>
    </row>
    <row r="2140" spans="1:2" x14ac:dyDescent="0.25">
      <c r="A2140" s="3" t="s">
        <v>1469</v>
      </c>
      <c r="B2140">
        <v>2013</v>
      </c>
    </row>
    <row r="2141" spans="1:2" x14ac:dyDescent="0.25">
      <c r="A2141" t="s">
        <v>1470</v>
      </c>
      <c r="B2141">
        <v>2015</v>
      </c>
    </row>
    <row r="2142" spans="1:2" x14ac:dyDescent="0.25">
      <c r="A2142" s="3" t="s">
        <v>1471</v>
      </c>
      <c r="B2142">
        <v>2013</v>
      </c>
    </row>
    <row r="2143" spans="1:2" x14ac:dyDescent="0.25">
      <c r="A2143" t="s">
        <v>1472</v>
      </c>
      <c r="B2143">
        <v>2016</v>
      </c>
    </row>
    <row r="2144" spans="1:2" x14ac:dyDescent="0.25">
      <c r="A2144" t="s">
        <v>1473</v>
      </c>
      <c r="B2144">
        <v>2018</v>
      </c>
    </row>
    <row r="2145" spans="1:2" x14ac:dyDescent="0.25">
      <c r="A2145" t="s">
        <v>1474</v>
      </c>
      <c r="B2145">
        <v>2017</v>
      </c>
    </row>
    <row r="2146" spans="1:2" x14ac:dyDescent="0.25">
      <c r="A2146" t="s">
        <v>2624</v>
      </c>
      <c r="B2146">
        <v>2022</v>
      </c>
    </row>
    <row r="2147" spans="1:2" x14ac:dyDescent="0.25">
      <c r="A2147" t="s">
        <v>2397</v>
      </c>
      <c r="B2147">
        <v>2021</v>
      </c>
    </row>
    <row r="2148" spans="1:2" x14ac:dyDescent="0.25">
      <c r="A2148" t="s">
        <v>2376</v>
      </c>
      <c r="B2148">
        <v>2021</v>
      </c>
    </row>
    <row r="2149" spans="1:2" x14ac:dyDescent="0.25">
      <c r="A2149" s="3" t="s">
        <v>1475</v>
      </c>
      <c r="B2149">
        <v>2015</v>
      </c>
    </row>
    <row r="2150" spans="1:2" x14ac:dyDescent="0.25">
      <c r="A2150" t="s">
        <v>2309</v>
      </c>
      <c r="B2150">
        <v>2015</v>
      </c>
    </row>
    <row r="2151" spans="1:2" x14ac:dyDescent="0.25">
      <c r="A2151" t="s">
        <v>1476</v>
      </c>
      <c r="B2151">
        <v>2013</v>
      </c>
    </row>
    <row r="2152" spans="1:2" x14ac:dyDescent="0.25">
      <c r="A2152" t="s">
        <v>2742</v>
      </c>
      <c r="B2152">
        <v>2020</v>
      </c>
    </row>
    <row r="2153" spans="1:2" x14ac:dyDescent="0.25">
      <c r="A2153" t="s">
        <v>2629</v>
      </c>
      <c r="B2153">
        <v>2022</v>
      </c>
    </row>
    <row r="2154" spans="1:2" x14ac:dyDescent="0.25">
      <c r="A2154" s="3" t="s">
        <v>1477</v>
      </c>
      <c r="B2154">
        <v>2013</v>
      </c>
    </row>
    <row r="2155" spans="1:2" x14ac:dyDescent="0.25">
      <c r="A2155" t="s">
        <v>1478</v>
      </c>
      <c r="B2155">
        <v>2018</v>
      </c>
    </row>
    <row r="2156" spans="1:2" x14ac:dyDescent="0.25">
      <c r="A2156" s="3" t="s">
        <v>1479</v>
      </c>
      <c r="B2156">
        <v>2017</v>
      </c>
    </row>
    <row r="2157" spans="1:2" x14ac:dyDescent="0.25">
      <c r="A2157" t="s">
        <v>2036</v>
      </c>
      <c r="B2157">
        <v>2020</v>
      </c>
    </row>
    <row r="2158" spans="1:2" x14ac:dyDescent="0.25">
      <c r="A2158" t="s">
        <v>1480</v>
      </c>
      <c r="B2158">
        <v>2015</v>
      </c>
    </row>
    <row r="2159" spans="1:2" x14ac:dyDescent="0.25">
      <c r="A2159" s="3" t="s">
        <v>1481</v>
      </c>
      <c r="B2159">
        <v>2015</v>
      </c>
    </row>
    <row r="2160" spans="1:2" x14ac:dyDescent="0.25">
      <c r="A2160" t="s">
        <v>1482</v>
      </c>
      <c r="B2160">
        <v>2013</v>
      </c>
    </row>
    <row r="2161" spans="1:2" x14ac:dyDescent="0.25">
      <c r="A2161" s="3" t="s">
        <v>1483</v>
      </c>
      <c r="B2161">
        <v>2013</v>
      </c>
    </row>
    <row r="2162" spans="1:2" x14ac:dyDescent="0.25">
      <c r="A2162" t="s">
        <v>2668</v>
      </c>
      <c r="B2162">
        <v>2013</v>
      </c>
    </row>
    <row r="2163" spans="1:2" x14ac:dyDescent="0.25">
      <c r="A2163" s="3" t="s">
        <v>1484</v>
      </c>
      <c r="B2163">
        <v>2013</v>
      </c>
    </row>
    <row r="2164" spans="1:2" x14ac:dyDescent="0.25">
      <c r="A2164" t="s">
        <v>2796</v>
      </c>
      <c r="B2164">
        <v>2023</v>
      </c>
    </row>
    <row r="2165" spans="1:2" x14ac:dyDescent="0.25">
      <c r="A2165" t="s">
        <v>3036</v>
      </c>
      <c r="B2165">
        <v>2024</v>
      </c>
    </row>
    <row r="2166" spans="1:2" x14ac:dyDescent="0.25">
      <c r="A2166" t="s">
        <v>1485</v>
      </c>
      <c r="B2166">
        <v>2018</v>
      </c>
    </row>
    <row r="2167" spans="1:2" x14ac:dyDescent="0.25">
      <c r="A2167" t="s">
        <v>2016</v>
      </c>
      <c r="B2167">
        <v>2019</v>
      </c>
    </row>
    <row r="2168" spans="1:2" x14ac:dyDescent="0.25">
      <c r="A2168" t="s">
        <v>1486</v>
      </c>
      <c r="B2168">
        <v>2015</v>
      </c>
    </row>
    <row r="2169" spans="1:2" x14ac:dyDescent="0.25">
      <c r="A2169" t="s">
        <v>2491</v>
      </c>
      <c r="B2169">
        <v>2021</v>
      </c>
    </row>
    <row r="2170" spans="1:2" x14ac:dyDescent="0.25">
      <c r="A2170" t="s">
        <v>1487</v>
      </c>
      <c r="B2170">
        <v>2017</v>
      </c>
    </row>
    <row r="2171" spans="1:2" x14ac:dyDescent="0.25">
      <c r="A2171" t="s">
        <v>1488</v>
      </c>
      <c r="B2171">
        <v>2019</v>
      </c>
    </row>
    <row r="2172" spans="1:2" x14ac:dyDescent="0.25">
      <c r="A2172" t="s">
        <v>1489</v>
      </c>
      <c r="B2172">
        <v>2018</v>
      </c>
    </row>
    <row r="2173" spans="1:2" x14ac:dyDescent="0.25">
      <c r="A2173" t="s">
        <v>2673</v>
      </c>
      <c r="B2173">
        <v>2022</v>
      </c>
    </row>
    <row r="2174" spans="1:2" x14ac:dyDescent="0.25">
      <c r="A2174" s="3" t="s">
        <v>1490</v>
      </c>
      <c r="B2174">
        <v>2017</v>
      </c>
    </row>
    <row r="2175" spans="1:2" x14ac:dyDescent="0.25">
      <c r="A2175" t="s">
        <v>2766</v>
      </c>
      <c r="B2175">
        <v>2023</v>
      </c>
    </row>
    <row r="2176" spans="1:2" x14ac:dyDescent="0.25">
      <c r="A2176" s="3" t="s">
        <v>1491</v>
      </c>
      <c r="B2176">
        <v>2013</v>
      </c>
    </row>
    <row r="2177" spans="1:2" x14ac:dyDescent="0.25">
      <c r="A2177" s="3" t="s">
        <v>1492</v>
      </c>
      <c r="B2177">
        <v>2018</v>
      </c>
    </row>
    <row r="2178" spans="1:2" x14ac:dyDescent="0.25">
      <c r="A2178" t="s">
        <v>2985</v>
      </c>
      <c r="B2178">
        <v>2024</v>
      </c>
    </row>
    <row r="2179" spans="1:2" x14ac:dyDescent="0.25">
      <c r="A2179" t="s">
        <v>1493</v>
      </c>
      <c r="B2179">
        <v>2019</v>
      </c>
    </row>
    <row r="2180" spans="1:2" x14ac:dyDescent="0.25">
      <c r="A2180" t="s">
        <v>2637</v>
      </c>
      <c r="B2180">
        <v>2022</v>
      </c>
    </row>
    <row r="2181" spans="1:2" x14ac:dyDescent="0.25">
      <c r="A2181" s="3" t="s">
        <v>1494</v>
      </c>
      <c r="B2181">
        <v>2014</v>
      </c>
    </row>
    <row r="2182" spans="1:2" x14ac:dyDescent="0.25">
      <c r="A2182" s="3" t="s">
        <v>1494</v>
      </c>
      <c r="B2182">
        <v>2014</v>
      </c>
    </row>
    <row r="2183" spans="1:2" x14ac:dyDescent="0.25">
      <c r="A2183" s="3" t="s">
        <v>1495</v>
      </c>
      <c r="B2183">
        <v>2014</v>
      </c>
    </row>
    <row r="2184" spans="1:2" x14ac:dyDescent="0.25">
      <c r="A2184" s="3" t="s">
        <v>1496</v>
      </c>
      <c r="B2184">
        <v>2013</v>
      </c>
    </row>
    <row r="2185" spans="1:2" x14ac:dyDescent="0.25">
      <c r="A2185" t="s">
        <v>1497</v>
      </c>
      <c r="B2185">
        <v>2014</v>
      </c>
    </row>
    <row r="2186" spans="1:2" x14ac:dyDescent="0.25">
      <c r="A2186" t="s">
        <v>1498</v>
      </c>
      <c r="B2186">
        <v>2019</v>
      </c>
    </row>
    <row r="2187" spans="1:2" x14ac:dyDescent="0.25">
      <c r="A2187" t="s">
        <v>1499</v>
      </c>
      <c r="B2187">
        <v>2014</v>
      </c>
    </row>
    <row r="2188" spans="1:2" x14ac:dyDescent="0.25">
      <c r="A2188" t="s">
        <v>1500</v>
      </c>
      <c r="B2188">
        <v>2015</v>
      </c>
    </row>
    <row r="2189" spans="1:2" x14ac:dyDescent="0.25">
      <c r="A2189" s="3" t="s">
        <v>1501</v>
      </c>
      <c r="B2189">
        <v>2013</v>
      </c>
    </row>
    <row r="2190" spans="1:2" x14ac:dyDescent="0.25">
      <c r="A2190" t="s">
        <v>1895</v>
      </c>
      <c r="B2190">
        <v>2018</v>
      </c>
    </row>
    <row r="2191" spans="1:2" x14ac:dyDescent="0.25">
      <c r="A2191" t="s">
        <v>1502</v>
      </c>
      <c r="B2191">
        <v>2018</v>
      </c>
    </row>
    <row r="2192" spans="1:2" x14ac:dyDescent="0.25">
      <c r="A2192" s="3" t="s">
        <v>1503</v>
      </c>
      <c r="B2192">
        <v>2013</v>
      </c>
    </row>
    <row r="2193" spans="1:2" x14ac:dyDescent="0.25">
      <c r="A2193" s="3" t="s">
        <v>1504</v>
      </c>
      <c r="B2193">
        <v>2016</v>
      </c>
    </row>
    <row r="2194" spans="1:2" x14ac:dyDescent="0.25">
      <c r="A2194" t="s">
        <v>2800</v>
      </c>
      <c r="B2194">
        <v>2023</v>
      </c>
    </row>
    <row r="2195" spans="1:2" x14ac:dyDescent="0.25">
      <c r="A2195" t="s">
        <v>3056</v>
      </c>
      <c r="B2195">
        <v>2024</v>
      </c>
    </row>
    <row r="2196" spans="1:2" x14ac:dyDescent="0.25">
      <c r="A2196" t="s">
        <v>1505</v>
      </c>
      <c r="B2196">
        <v>2018</v>
      </c>
    </row>
    <row r="2197" spans="1:2" x14ac:dyDescent="0.25">
      <c r="A2197" t="s">
        <v>2371</v>
      </c>
      <c r="B2197">
        <v>2021</v>
      </c>
    </row>
    <row r="2198" spans="1:2" x14ac:dyDescent="0.25">
      <c r="A2198" t="s">
        <v>1506</v>
      </c>
      <c r="B2198">
        <v>2018</v>
      </c>
    </row>
    <row r="2199" spans="1:2" x14ac:dyDescent="0.25">
      <c r="A2199" t="s">
        <v>1507</v>
      </c>
      <c r="B2199">
        <v>2018</v>
      </c>
    </row>
    <row r="2200" spans="1:2" x14ac:dyDescent="0.25">
      <c r="A2200" t="s">
        <v>1508</v>
      </c>
      <c r="B2200">
        <v>2018</v>
      </c>
    </row>
    <row r="2201" spans="1:2" x14ac:dyDescent="0.25">
      <c r="A2201" t="s">
        <v>2809</v>
      </c>
      <c r="B2201">
        <v>2023</v>
      </c>
    </row>
    <row r="2202" spans="1:2" x14ac:dyDescent="0.25">
      <c r="A2202" s="3" t="s">
        <v>1509</v>
      </c>
      <c r="B2202">
        <v>2017</v>
      </c>
    </row>
    <row r="2203" spans="1:2" x14ac:dyDescent="0.25">
      <c r="A2203" t="s">
        <v>1510</v>
      </c>
      <c r="B2203">
        <v>2014</v>
      </c>
    </row>
    <row r="2204" spans="1:2" x14ac:dyDescent="0.25">
      <c r="A2204" s="3" t="s">
        <v>1511</v>
      </c>
      <c r="B2204">
        <v>2013</v>
      </c>
    </row>
    <row r="2205" spans="1:2" x14ac:dyDescent="0.25">
      <c r="A2205" s="3" t="s">
        <v>1512</v>
      </c>
      <c r="B2205">
        <v>2014</v>
      </c>
    </row>
    <row r="2206" spans="1:2" x14ac:dyDescent="0.25">
      <c r="A2206" t="s">
        <v>1893</v>
      </c>
      <c r="B2206">
        <v>2019</v>
      </c>
    </row>
    <row r="2207" spans="1:2" x14ac:dyDescent="0.25">
      <c r="A2207" t="s">
        <v>1513</v>
      </c>
      <c r="B2207">
        <v>2014</v>
      </c>
    </row>
    <row r="2208" spans="1:2" x14ac:dyDescent="0.25">
      <c r="A2208" s="3" t="s">
        <v>1514</v>
      </c>
      <c r="B2208">
        <v>2013</v>
      </c>
    </row>
    <row r="2209" spans="1:2" x14ac:dyDescent="0.25">
      <c r="A2209" t="s">
        <v>2344</v>
      </c>
      <c r="B2209">
        <v>2021</v>
      </c>
    </row>
    <row r="2210" spans="1:2" x14ac:dyDescent="0.25">
      <c r="A2210" t="s">
        <v>2321</v>
      </c>
      <c r="B2210">
        <v>2018</v>
      </c>
    </row>
    <row r="2211" spans="1:2" x14ac:dyDescent="0.25">
      <c r="A2211" t="s">
        <v>2840</v>
      </c>
      <c r="B2211">
        <v>2023</v>
      </c>
    </row>
    <row r="2212" spans="1:2" x14ac:dyDescent="0.25">
      <c r="A2212" t="s">
        <v>2740</v>
      </c>
      <c r="B2212">
        <v>2022</v>
      </c>
    </row>
    <row r="2213" spans="1:2" x14ac:dyDescent="0.25">
      <c r="A2213" t="s">
        <v>1515</v>
      </c>
      <c r="B2213">
        <v>2017</v>
      </c>
    </row>
    <row r="2214" spans="1:2" x14ac:dyDescent="0.25">
      <c r="A2214" t="s">
        <v>2595</v>
      </c>
      <c r="B2214">
        <v>2022</v>
      </c>
    </row>
    <row r="2215" spans="1:2" x14ac:dyDescent="0.25">
      <c r="A2215" t="s">
        <v>1516</v>
      </c>
      <c r="B2215">
        <v>2016</v>
      </c>
    </row>
    <row r="2216" spans="1:2" x14ac:dyDescent="0.25">
      <c r="A2216" t="s">
        <v>1517</v>
      </c>
      <c r="B2216">
        <v>2014</v>
      </c>
    </row>
    <row r="2217" spans="1:2" x14ac:dyDescent="0.25">
      <c r="A2217" t="s">
        <v>1518</v>
      </c>
      <c r="B2217">
        <v>2015</v>
      </c>
    </row>
    <row r="2218" spans="1:2" x14ac:dyDescent="0.25">
      <c r="A2218" s="3" t="s">
        <v>1519</v>
      </c>
      <c r="B2218">
        <v>2014</v>
      </c>
    </row>
    <row r="2219" spans="1:2" x14ac:dyDescent="0.25">
      <c r="A2219" s="3" t="s">
        <v>1520</v>
      </c>
      <c r="B2219">
        <v>2013</v>
      </c>
    </row>
    <row r="2220" spans="1:2" x14ac:dyDescent="0.25">
      <c r="A2220" s="3" t="s">
        <v>1521</v>
      </c>
      <c r="B2220">
        <v>2013</v>
      </c>
    </row>
    <row r="2221" spans="1:2" x14ac:dyDescent="0.25">
      <c r="A2221" s="3" t="s">
        <v>1522</v>
      </c>
      <c r="B2221">
        <v>2015</v>
      </c>
    </row>
    <row r="2222" spans="1:2" x14ac:dyDescent="0.25">
      <c r="A2222" t="s">
        <v>1523</v>
      </c>
      <c r="B2222">
        <v>2014</v>
      </c>
    </row>
    <row r="2223" spans="1:2" x14ac:dyDescent="0.25">
      <c r="A2223" t="s">
        <v>2041</v>
      </c>
      <c r="B2223">
        <v>2020</v>
      </c>
    </row>
    <row r="2224" spans="1:2" x14ac:dyDescent="0.25">
      <c r="A2224" t="s">
        <v>1524</v>
      </c>
      <c r="B2224">
        <v>2016</v>
      </c>
    </row>
    <row r="2225" spans="1:2" x14ac:dyDescent="0.25">
      <c r="A2225" t="s">
        <v>1925</v>
      </c>
      <c r="B2225">
        <v>2018</v>
      </c>
    </row>
    <row r="2226" spans="1:2" x14ac:dyDescent="0.25">
      <c r="A2226" s="3" t="s">
        <v>1525</v>
      </c>
      <c r="B2226">
        <v>2013</v>
      </c>
    </row>
    <row r="2227" spans="1:2" x14ac:dyDescent="0.25">
      <c r="A2227" s="3" t="s">
        <v>1526</v>
      </c>
      <c r="B2227">
        <v>2013</v>
      </c>
    </row>
    <row r="2228" spans="1:2" x14ac:dyDescent="0.25">
      <c r="A2228" t="s">
        <v>2445</v>
      </c>
      <c r="B2228">
        <v>2021</v>
      </c>
    </row>
    <row r="2229" spans="1:2" x14ac:dyDescent="0.25">
      <c r="A2229" s="3" t="s">
        <v>1527</v>
      </c>
      <c r="B2229">
        <v>2013</v>
      </c>
    </row>
    <row r="2230" spans="1:2" x14ac:dyDescent="0.25">
      <c r="A2230" t="s">
        <v>3012</v>
      </c>
      <c r="B2230">
        <v>2024</v>
      </c>
    </row>
    <row r="2231" spans="1:2" x14ac:dyDescent="0.25">
      <c r="A2231" t="s">
        <v>1528</v>
      </c>
      <c r="B2231">
        <v>2015</v>
      </c>
    </row>
    <row r="2232" spans="1:2" x14ac:dyDescent="0.25">
      <c r="A2232" s="3" t="s">
        <v>1529</v>
      </c>
      <c r="B2232">
        <v>2013</v>
      </c>
    </row>
    <row r="2233" spans="1:2" x14ac:dyDescent="0.25">
      <c r="A2233" t="s">
        <v>2817</v>
      </c>
      <c r="B2233">
        <v>2023</v>
      </c>
    </row>
    <row r="2234" spans="1:2" x14ac:dyDescent="0.25">
      <c r="A2234" s="3" t="s">
        <v>1530</v>
      </c>
      <c r="B2234">
        <v>2013</v>
      </c>
    </row>
    <row r="2235" spans="1:2" x14ac:dyDescent="0.25">
      <c r="A2235" t="s">
        <v>2331</v>
      </c>
      <c r="B2235">
        <v>2018</v>
      </c>
    </row>
    <row r="2236" spans="1:2" x14ac:dyDescent="0.25">
      <c r="A2236" t="s">
        <v>2540</v>
      </c>
      <c r="B2236">
        <v>2018</v>
      </c>
    </row>
    <row r="2237" spans="1:2" x14ac:dyDescent="0.25">
      <c r="A2237" t="s">
        <v>1531</v>
      </c>
      <c r="B2237">
        <v>2015</v>
      </c>
    </row>
    <row r="2238" spans="1:2" x14ac:dyDescent="0.25">
      <c r="A2238" s="3" t="s">
        <v>1532</v>
      </c>
      <c r="B2238">
        <v>2013</v>
      </c>
    </row>
    <row r="2239" spans="1:2" x14ac:dyDescent="0.25">
      <c r="A2239" t="s">
        <v>1533</v>
      </c>
      <c r="B2239">
        <v>2019</v>
      </c>
    </row>
    <row r="2240" spans="1:2" x14ac:dyDescent="0.25">
      <c r="A2240" t="s">
        <v>2034</v>
      </c>
      <c r="B2240">
        <v>2020</v>
      </c>
    </row>
    <row r="2241" spans="1:2" x14ac:dyDescent="0.25">
      <c r="A2241" t="s">
        <v>1534</v>
      </c>
      <c r="B2241">
        <v>2019</v>
      </c>
    </row>
    <row r="2242" spans="1:2" x14ac:dyDescent="0.25">
      <c r="A2242" s="3" t="s">
        <v>1535</v>
      </c>
      <c r="B2242">
        <v>2016</v>
      </c>
    </row>
    <row r="2243" spans="1:2" x14ac:dyDescent="0.25">
      <c r="A2243" s="3" t="s">
        <v>1536</v>
      </c>
      <c r="B2243">
        <v>2013</v>
      </c>
    </row>
    <row r="2244" spans="1:2" x14ac:dyDescent="0.25">
      <c r="A2244" t="s">
        <v>2785</v>
      </c>
      <c r="B2244">
        <v>2023</v>
      </c>
    </row>
    <row r="2245" spans="1:2" x14ac:dyDescent="0.25">
      <c r="A2245" s="3" t="s">
        <v>1537</v>
      </c>
      <c r="B2245">
        <v>2018</v>
      </c>
    </row>
    <row r="2246" spans="1:2" x14ac:dyDescent="0.25">
      <c r="A2246" s="3" t="s">
        <v>1538</v>
      </c>
      <c r="B2246">
        <v>2014</v>
      </c>
    </row>
    <row r="2247" spans="1:2" x14ac:dyDescent="0.25">
      <c r="A2247" t="s">
        <v>2003</v>
      </c>
      <c r="B2247">
        <v>2019</v>
      </c>
    </row>
    <row r="2248" spans="1:2" x14ac:dyDescent="0.25">
      <c r="A2248" t="s">
        <v>1539</v>
      </c>
      <c r="B2248">
        <v>2019</v>
      </c>
    </row>
    <row r="2249" spans="1:2" x14ac:dyDescent="0.25">
      <c r="A2249" t="s">
        <v>2317</v>
      </c>
      <c r="B2249">
        <v>2015</v>
      </c>
    </row>
    <row r="2250" spans="1:2" x14ac:dyDescent="0.25">
      <c r="A2250" t="s">
        <v>2969</v>
      </c>
      <c r="B2250">
        <v>2024</v>
      </c>
    </row>
    <row r="2251" spans="1:2" x14ac:dyDescent="0.25">
      <c r="A2251" t="s">
        <v>2498</v>
      </c>
      <c r="B2251">
        <v>2020</v>
      </c>
    </row>
    <row r="2252" spans="1:2" x14ac:dyDescent="0.25">
      <c r="A2252" t="s">
        <v>1540</v>
      </c>
      <c r="B2252">
        <v>2014</v>
      </c>
    </row>
    <row r="2253" spans="1:2" x14ac:dyDescent="0.25">
      <c r="A2253" t="s">
        <v>2706</v>
      </c>
      <c r="B2253">
        <v>2021</v>
      </c>
    </row>
    <row r="2254" spans="1:2" x14ac:dyDescent="0.25">
      <c r="A2254" s="3" t="s">
        <v>1541</v>
      </c>
      <c r="B2254">
        <v>2013</v>
      </c>
    </row>
    <row r="2255" spans="1:2" x14ac:dyDescent="0.25">
      <c r="A2255" s="3" t="s">
        <v>1542</v>
      </c>
      <c r="B2255">
        <v>2013</v>
      </c>
    </row>
    <row r="2256" spans="1:2" x14ac:dyDescent="0.25">
      <c r="A2256" t="s">
        <v>1543</v>
      </c>
      <c r="B2256">
        <v>2019</v>
      </c>
    </row>
    <row r="2257" spans="1:2" x14ac:dyDescent="0.25">
      <c r="A2257" t="s">
        <v>1544</v>
      </c>
      <c r="B2257">
        <v>2019</v>
      </c>
    </row>
    <row r="2258" spans="1:2" x14ac:dyDescent="0.25">
      <c r="A2258" t="s">
        <v>1545</v>
      </c>
      <c r="B2258">
        <v>2014</v>
      </c>
    </row>
    <row r="2259" spans="1:2" x14ac:dyDescent="0.25">
      <c r="A2259" t="s">
        <v>1546</v>
      </c>
      <c r="B2259">
        <v>2016</v>
      </c>
    </row>
    <row r="2260" spans="1:2" x14ac:dyDescent="0.25">
      <c r="A2260" s="3" t="s">
        <v>1547</v>
      </c>
      <c r="B2260">
        <v>2013</v>
      </c>
    </row>
    <row r="2261" spans="1:2" x14ac:dyDescent="0.25">
      <c r="A2261" t="s">
        <v>2930</v>
      </c>
      <c r="B2261">
        <v>2019</v>
      </c>
    </row>
    <row r="2262" spans="1:2" x14ac:dyDescent="0.25">
      <c r="A2262" t="s">
        <v>2607</v>
      </c>
      <c r="B2262">
        <v>2022</v>
      </c>
    </row>
    <row r="2263" spans="1:2" x14ac:dyDescent="0.25">
      <c r="A2263" t="s">
        <v>3040</v>
      </c>
      <c r="B2263">
        <v>2024</v>
      </c>
    </row>
    <row r="2264" spans="1:2" x14ac:dyDescent="0.25">
      <c r="A2264" t="s">
        <v>2332</v>
      </c>
      <c r="B2264">
        <v>2013</v>
      </c>
    </row>
    <row r="2265" spans="1:2" x14ac:dyDescent="0.25">
      <c r="A2265" t="s">
        <v>2019</v>
      </c>
      <c r="B2265">
        <v>2013</v>
      </c>
    </row>
    <row r="2266" spans="1:2" x14ac:dyDescent="0.25">
      <c r="A2266" s="3" t="s">
        <v>1548</v>
      </c>
      <c r="B2266">
        <v>2013</v>
      </c>
    </row>
    <row r="2267" spans="1:2" x14ac:dyDescent="0.25">
      <c r="A2267" t="s">
        <v>2657</v>
      </c>
      <c r="B2267">
        <v>2022</v>
      </c>
    </row>
    <row r="2268" spans="1:2" x14ac:dyDescent="0.25">
      <c r="A2268" t="s">
        <v>2845</v>
      </c>
      <c r="B2268">
        <v>2023</v>
      </c>
    </row>
    <row r="2269" spans="1:2" x14ac:dyDescent="0.25">
      <c r="A2269" t="s">
        <v>1549</v>
      </c>
      <c r="B2269">
        <v>2014</v>
      </c>
    </row>
    <row r="2270" spans="1:2" x14ac:dyDescent="0.25">
      <c r="A2270" s="3" t="s">
        <v>1550</v>
      </c>
      <c r="B2270">
        <v>2013</v>
      </c>
    </row>
    <row r="2271" spans="1:2" x14ac:dyDescent="0.25">
      <c r="A2271" t="s">
        <v>1551</v>
      </c>
      <c r="B2271">
        <v>2015</v>
      </c>
    </row>
    <row r="2272" spans="1:2" x14ac:dyDescent="0.25">
      <c r="A2272" s="3" t="s">
        <v>1552</v>
      </c>
      <c r="B2272">
        <v>2015</v>
      </c>
    </row>
    <row r="2273" spans="1:2" x14ac:dyDescent="0.25">
      <c r="A2273" t="s">
        <v>2337</v>
      </c>
      <c r="B2273">
        <v>2021</v>
      </c>
    </row>
    <row r="2274" spans="1:2" x14ac:dyDescent="0.25">
      <c r="A2274" t="s">
        <v>1553</v>
      </c>
      <c r="B2274">
        <v>2015</v>
      </c>
    </row>
    <row r="2275" spans="1:2" x14ac:dyDescent="0.25">
      <c r="A2275" t="s">
        <v>1554</v>
      </c>
      <c r="B2275">
        <v>2015</v>
      </c>
    </row>
    <row r="2276" spans="1:2" x14ac:dyDescent="0.25">
      <c r="A2276" t="s">
        <v>2389</v>
      </c>
      <c r="B2276">
        <v>2021</v>
      </c>
    </row>
    <row r="2277" spans="1:2" x14ac:dyDescent="0.25">
      <c r="A2277" t="s">
        <v>2521</v>
      </c>
      <c r="B2277">
        <v>2013</v>
      </c>
    </row>
    <row r="2278" spans="1:2" x14ac:dyDescent="0.25">
      <c r="A2278" s="3" t="s">
        <v>1555</v>
      </c>
      <c r="B2278">
        <v>2013</v>
      </c>
    </row>
    <row r="2279" spans="1:2" x14ac:dyDescent="0.25">
      <c r="A2279" t="s">
        <v>1556</v>
      </c>
      <c r="B2279">
        <v>2018</v>
      </c>
    </row>
    <row r="2280" spans="1:2" x14ac:dyDescent="0.25">
      <c r="A2280" s="3" t="s">
        <v>1557</v>
      </c>
      <c r="B2280">
        <v>2013</v>
      </c>
    </row>
    <row r="2281" spans="1:2" x14ac:dyDescent="0.25">
      <c r="A2281" t="s">
        <v>1558</v>
      </c>
      <c r="B2281">
        <v>2016</v>
      </c>
    </row>
    <row r="2282" spans="1:2" x14ac:dyDescent="0.25">
      <c r="A2282" t="s">
        <v>2289</v>
      </c>
      <c r="B2282">
        <v>2019</v>
      </c>
    </row>
    <row r="2283" spans="1:2" x14ac:dyDescent="0.25">
      <c r="A2283" s="3" t="s">
        <v>1559</v>
      </c>
      <c r="B2283">
        <v>2013</v>
      </c>
    </row>
    <row r="2284" spans="1:2" x14ac:dyDescent="0.25">
      <c r="A2284" t="s">
        <v>1560</v>
      </c>
      <c r="B2284">
        <v>2017</v>
      </c>
    </row>
    <row r="2285" spans="1:2" x14ac:dyDescent="0.25">
      <c r="A2285" t="s">
        <v>2436</v>
      </c>
      <c r="B2285">
        <v>2021</v>
      </c>
    </row>
    <row r="2286" spans="1:2" x14ac:dyDescent="0.25">
      <c r="A2286" t="s">
        <v>1561</v>
      </c>
      <c r="B2286">
        <v>2014</v>
      </c>
    </row>
    <row r="2287" spans="1:2" x14ac:dyDescent="0.25">
      <c r="A2287" t="s">
        <v>3017</v>
      </c>
      <c r="B2287">
        <v>2024</v>
      </c>
    </row>
    <row r="2288" spans="1:2" x14ac:dyDescent="0.25">
      <c r="A2288" s="3" t="s">
        <v>1562</v>
      </c>
      <c r="B2288">
        <v>2013</v>
      </c>
    </row>
    <row r="2289" spans="1:2" x14ac:dyDescent="0.25">
      <c r="A2289" t="s">
        <v>1563</v>
      </c>
      <c r="B2289">
        <v>2014</v>
      </c>
    </row>
    <row r="2290" spans="1:2" x14ac:dyDescent="0.25">
      <c r="A2290" t="s">
        <v>2794</v>
      </c>
      <c r="B2290">
        <v>2023</v>
      </c>
    </row>
    <row r="2291" spans="1:2" x14ac:dyDescent="0.25">
      <c r="A2291" t="s">
        <v>2786</v>
      </c>
      <c r="B2291">
        <v>2023</v>
      </c>
    </row>
    <row r="2292" spans="1:2" x14ac:dyDescent="0.25">
      <c r="A2292" t="s">
        <v>1976</v>
      </c>
      <c r="B2292">
        <v>2015</v>
      </c>
    </row>
    <row r="2293" spans="1:2" x14ac:dyDescent="0.25">
      <c r="A2293" s="3" t="s">
        <v>1564</v>
      </c>
      <c r="B2293">
        <v>2015</v>
      </c>
    </row>
    <row r="2294" spans="1:2" x14ac:dyDescent="0.25">
      <c r="A2294" t="s">
        <v>1565</v>
      </c>
      <c r="B2294">
        <v>2015</v>
      </c>
    </row>
    <row r="2295" spans="1:2" x14ac:dyDescent="0.25">
      <c r="A2295" t="s">
        <v>1566</v>
      </c>
      <c r="B2295">
        <v>2018</v>
      </c>
    </row>
    <row r="2296" spans="1:2" x14ac:dyDescent="0.25">
      <c r="A2296" s="3" t="s">
        <v>1567</v>
      </c>
      <c r="B2296">
        <v>2013</v>
      </c>
    </row>
    <row r="2297" spans="1:2" x14ac:dyDescent="0.25">
      <c r="A2297" t="s">
        <v>2412</v>
      </c>
      <c r="B2297">
        <v>2021</v>
      </c>
    </row>
    <row r="2298" spans="1:2" x14ac:dyDescent="0.25">
      <c r="A2298" s="3" t="s">
        <v>1568</v>
      </c>
      <c r="B2298">
        <v>2013</v>
      </c>
    </row>
    <row r="2299" spans="1:2" x14ac:dyDescent="0.25">
      <c r="A2299" s="3" t="s">
        <v>1569</v>
      </c>
      <c r="B2299">
        <v>2014</v>
      </c>
    </row>
    <row r="2300" spans="1:2" x14ac:dyDescent="0.25">
      <c r="A2300" s="3" t="s">
        <v>1570</v>
      </c>
      <c r="B2300">
        <v>2013</v>
      </c>
    </row>
    <row r="2301" spans="1:2" x14ac:dyDescent="0.25">
      <c r="A2301" t="s">
        <v>1571</v>
      </c>
      <c r="B2301">
        <v>2018</v>
      </c>
    </row>
    <row r="2302" spans="1:2" x14ac:dyDescent="0.25">
      <c r="A2302" t="s">
        <v>1572</v>
      </c>
      <c r="B2302">
        <v>2015</v>
      </c>
    </row>
    <row r="2303" spans="1:2" x14ac:dyDescent="0.25">
      <c r="A2303" t="s">
        <v>3039</v>
      </c>
      <c r="B2303">
        <v>2024</v>
      </c>
    </row>
    <row r="2304" spans="1:2" x14ac:dyDescent="0.25">
      <c r="A2304" t="s">
        <v>2539</v>
      </c>
      <c r="B2304">
        <v>2015</v>
      </c>
    </row>
    <row r="2305" spans="1:2" x14ac:dyDescent="0.25">
      <c r="A2305" t="s">
        <v>1573</v>
      </c>
      <c r="B2305">
        <v>2015</v>
      </c>
    </row>
    <row r="2306" spans="1:2" x14ac:dyDescent="0.25">
      <c r="A2306" t="s">
        <v>1574</v>
      </c>
      <c r="B2306">
        <v>2015</v>
      </c>
    </row>
    <row r="2307" spans="1:2" x14ac:dyDescent="0.25">
      <c r="A2307" t="s">
        <v>2415</v>
      </c>
      <c r="B2307">
        <v>2021</v>
      </c>
    </row>
    <row r="2308" spans="1:2" x14ac:dyDescent="0.25">
      <c r="A2308" t="s">
        <v>2744</v>
      </c>
      <c r="B2308">
        <v>2023</v>
      </c>
    </row>
    <row r="2309" spans="1:2" x14ac:dyDescent="0.25">
      <c r="A2309" t="s">
        <v>1575</v>
      </c>
      <c r="B2309">
        <v>2017</v>
      </c>
    </row>
    <row r="2310" spans="1:2" x14ac:dyDescent="0.25">
      <c r="A2310" t="s">
        <v>2517</v>
      </c>
      <c r="B2310">
        <v>2017</v>
      </c>
    </row>
    <row r="2311" spans="1:2" x14ac:dyDescent="0.25">
      <c r="A2311" s="3" t="s">
        <v>1576</v>
      </c>
      <c r="B2311">
        <v>2013</v>
      </c>
    </row>
    <row r="2312" spans="1:2" x14ac:dyDescent="0.25">
      <c r="A2312" t="s">
        <v>2272</v>
      </c>
      <c r="B2312">
        <v>2020</v>
      </c>
    </row>
    <row r="2313" spans="1:2" x14ac:dyDescent="0.25">
      <c r="A2313" t="s">
        <v>1577</v>
      </c>
      <c r="B2313">
        <v>2019</v>
      </c>
    </row>
    <row r="2314" spans="1:2" x14ac:dyDescent="0.25">
      <c r="A2314" t="s">
        <v>3057</v>
      </c>
      <c r="B2314">
        <v>2024</v>
      </c>
    </row>
    <row r="2315" spans="1:2" x14ac:dyDescent="0.25">
      <c r="A2315" t="s">
        <v>1578</v>
      </c>
      <c r="B2315">
        <v>2014</v>
      </c>
    </row>
    <row r="2316" spans="1:2" x14ac:dyDescent="0.25">
      <c r="A2316" s="3" t="s">
        <v>1579</v>
      </c>
      <c r="B2316">
        <v>2014</v>
      </c>
    </row>
    <row r="2317" spans="1:2" x14ac:dyDescent="0.25">
      <c r="A2317" t="s">
        <v>1580</v>
      </c>
      <c r="B2317">
        <v>2014</v>
      </c>
    </row>
    <row r="2318" spans="1:2" x14ac:dyDescent="0.25">
      <c r="A2318" t="s">
        <v>1581</v>
      </c>
      <c r="B2318">
        <v>2015</v>
      </c>
    </row>
    <row r="2319" spans="1:2" x14ac:dyDescent="0.25">
      <c r="A2319" s="3" t="s">
        <v>1582</v>
      </c>
      <c r="B2319">
        <v>2018</v>
      </c>
    </row>
    <row r="2320" spans="1:2" x14ac:dyDescent="0.25">
      <c r="A2320" t="s">
        <v>2769</v>
      </c>
      <c r="B2320">
        <v>2023</v>
      </c>
    </row>
    <row r="2321" spans="1:2" x14ac:dyDescent="0.25">
      <c r="A2321" t="s">
        <v>2891</v>
      </c>
      <c r="B2321">
        <v>2019</v>
      </c>
    </row>
    <row r="2322" spans="1:2" x14ac:dyDescent="0.25">
      <c r="A2322" t="s">
        <v>3072</v>
      </c>
      <c r="B2322">
        <v>2024</v>
      </c>
    </row>
    <row r="2323" spans="1:2" x14ac:dyDescent="0.25">
      <c r="A2323" t="s">
        <v>1583</v>
      </c>
      <c r="B2323">
        <v>2016</v>
      </c>
    </row>
    <row r="2324" spans="1:2" x14ac:dyDescent="0.25">
      <c r="A2324" t="s">
        <v>1584</v>
      </c>
      <c r="B2324">
        <v>2015</v>
      </c>
    </row>
    <row r="2325" spans="1:2" x14ac:dyDescent="0.25">
      <c r="A2325" t="s">
        <v>2295</v>
      </c>
      <c r="B2325">
        <v>2018</v>
      </c>
    </row>
    <row r="2326" spans="1:2" x14ac:dyDescent="0.25">
      <c r="A2326" s="3" t="s">
        <v>1585</v>
      </c>
      <c r="B2326">
        <v>2013</v>
      </c>
    </row>
    <row r="2327" spans="1:2" x14ac:dyDescent="0.25">
      <c r="A2327" t="s">
        <v>2575</v>
      </c>
      <c r="B2327">
        <v>2022</v>
      </c>
    </row>
    <row r="2328" spans="1:2" x14ac:dyDescent="0.25">
      <c r="A2328" s="3" t="s">
        <v>1586</v>
      </c>
      <c r="B2328">
        <v>2013</v>
      </c>
    </row>
    <row r="2329" spans="1:2" x14ac:dyDescent="0.25">
      <c r="A2329" t="s">
        <v>2365</v>
      </c>
      <c r="B2329">
        <v>2021</v>
      </c>
    </row>
    <row r="2330" spans="1:2" x14ac:dyDescent="0.25">
      <c r="A2330" t="s">
        <v>1587</v>
      </c>
      <c r="B2330">
        <v>2018</v>
      </c>
    </row>
    <row r="2331" spans="1:2" x14ac:dyDescent="0.25">
      <c r="A2331" s="3" t="s">
        <v>1588</v>
      </c>
      <c r="B2331">
        <v>2013</v>
      </c>
    </row>
    <row r="2332" spans="1:2" x14ac:dyDescent="0.25">
      <c r="A2332" s="3" t="s">
        <v>1589</v>
      </c>
      <c r="B2332">
        <v>2013</v>
      </c>
    </row>
    <row r="2333" spans="1:2" x14ac:dyDescent="0.25">
      <c r="A2333" s="3" t="s">
        <v>1590</v>
      </c>
      <c r="B2333">
        <v>2013</v>
      </c>
    </row>
    <row r="2334" spans="1:2" x14ac:dyDescent="0.25">
      <c r="A2334" t="s">
        <v>3071</v>
      </c>
      <c r="B2334">
        <v>2024</v>
      </c>
    </row>
    <row r="2335" spans="1:2" x14ac:dyDescent="0.25">
      <c r="A2335" t="s">
        <v>1591</v>
      </c>
      <c r="B2335">
        <v>2014</v>
      </c>
    </row>
    <row r="2336" spans="1:2" x14ac:dyDescent="0.25">
      <c r="A2336" t="s">
        <v>2518</v>
      </c>
      <c r="B2336">
        <v>2021</v>
      </c>
    </row>
    <row r="2337" spans="1:2" x14ac:dyDescent="0.25">
      <c r="A2337" t="s">
        <v>1592</v>
      </c>
      <c r="B2337">
        <v>2015</v>
      </c>
    </row>
    <row r="2338" spans="1:2" x14ac:dyDescent="0.25">
      <c r="A2338" t="s">
        <v>1593</v>
      </c>
      <c r="B2338">
        <v>2019</v>
      </c>
    </row>
    <row r="2339" spans="1:2" x14ac:dyDescent="0.25">
      <c r="A2339" t="s">
        <v>2494</v>
      </c>
      <c r="B2339">
        <v>2021</v>
      </c>
    </row>
    <row r="2340" spans="1:2" x14ac:dyDescent="0.25">
      <c r="A2340" t="s">
        <v>2351</v>
      </c>
      <c r="B2340">
        <v>2021</v>
      </c>
    </row>
    <row r="2341" spans="1:2" x14ac:dyDescent="0.25">
      <c r="A2341" t="s">
        <v>2939</v>
      </c>
      <c r="B2341">
        <v>2023</v>
      </c>
    </row>
    <row r="2342" spans="1:2" x14ac:dyDescent="0.25">
      <c r="A2342" t="s">
        <v>1594</v>
      </c>
      <c r="B2342">
        <v>2015</v>
      </c>
    </row>
    <row r="2343" spans="1:2" x14ac:dyDescent="0.25">
      <c r="A2343" t="s">
        <v>1595</v>
      </c>
      <c r="B2343">
        <v>2017</v>
      </c>
    </row>
    <row r="2344" spans="1:2" x14ac:dyDescent="0.25">
      <c r="A2344" t="s">
        <v>2703</v>
      </c>
      <c r="B2344">
        <v>2017</v>
      </c>
    </row>
    <row r="2345" spans="1:2" x14ac:dyDescent="0.25">
      <c r="A2345" s="3" t="s">
        <v>1596</v>
      </c>
      <c r="B2345">
        <v>2013</v>
      </c>
    </row>
    <row r="2346" spans="1:2" x14ac:dyDescent="0.25">
      <c r="A2346" t="s">
        <v>2015</v>
      </c>
      <c r="B2346">
        <v>2019</v>
      </c>
    </row>
    <row r="2347" spans="1:2" x14ac:dyDescent="0.25">
      <c r="A2347" s="3" t="s">
        <v>1597</v>
      </c>
      <c r="B2347">
        <v>2013</v>
      </c>
    </row>
    <row r="2348" spans="1:2" x14ac:dyDescent="0.25">
      <c r="A2348" t="s">
        <v>2606</v>
      </c>
      <c r="B2348">
        <v>2022</v>
      </c>
    </row>
    <row r="2349" spans="1:2" x14ac:dyDescent="0.25">
      <c r="A2349" t="s">
        <v>1598</v>
      </c>
      <c r="B2349">
        <v>2014</v>
      </c>
    </row>
    <row r="2350" spans="1:2" x14ac:dyDescent="0.25">
      <c r="A2350" t="s">
        <v>2707</v>
      </c>
      <c r="B2350">
        <v>2021</v>
      </c>
    </row>
    <row r="2351" spans="1:2" x14ac:dyDescent="0.25">
      <c r="A2351" t="s">
        <v>2425</v>
      </c>
      <c r="B2351">
        <v>2021</v>
      </c>
    </row>
    <row r="2352" spans="1:2" x14ac:dyDescent="0.25">
      <c r="A2352" t="s">
        <v>2255</v>
      </c>
      <c r="B2352">
        <v>2020</v>
      </c>
    </row>
    <row r="2353" spans="1:2" x14ac:dyDescent="0.25">
      <c r="A2353" t="s">
        <v>2704</v>
      </c>
      <c r="B2353">
        <v>2022</v>
      </c>
    </row>
    <row r="2354" spans="1:2" x14ac:dyDescent="0.25">
      <c r="A2354" t="s">
        <v>2931</v>
      </c>
      <c r="B2354">
        <v>2022</v>
      </c>
    </row>
    <row r="2355" spans="1:2" x14ac:dyDescent="0.25">
      <c r="A2355" t="s">
        <v>3021</v>
      </c>
      <c r="B2355">
        <v>2024</v>
      </c>
    </row>
    <row r="2356" spans="1:2" x14ac:dyDescent="0.25">
      <c r="A2356" t="s">
        <v>2407</v>
      </c>
      <c r="B2356">
        <v>2021</v>
      </c>
    </row>
    <row r="2357" spans="1:2" x14ac:dyDescent="0.25">
      <c r="A2357" t="s">
        <v>2838</v>
      </c>
      <c r="B2357">
        <v>2023</v>
      </c>
    </row>
    <row r="2358" spans="1:2" x14ac:dyDescent="0.25">
      <c r="A2358" t="s">
        <v>1599</v>
      </c>
      <c r="B2358">
        <v>2014</v>
      </c>
    </row>
    <row r="2359" spans="1:2" x14ac:dyDescent="0.25">
      <c r="A2359" t="s">
        <v>2119</v>
      </c>
      <c r="B2359">
        <v>2020</v>
      </c>
    </row>
    <row r="2360" spans="1:2" x14ac:dyDescent="0.25">
      <c r="A2360" t="s">
        <v>1600</v>
      </c>
      <c r="B2360">
        <v>2018</v>
      </c>
    </row>
    <row r="2361" spans="1:2" x14ac:dyDescent="0.25">
      <c r="A2361" t="s">
        <v>2600</v>
      </c>
      <c r="B2361">
        <v>2022</v>
      </c>
    </row>
    <row r="2362" spans="1:2" x14ac:dyDescent="0.25">
      <c r="A2362" s="3" t="s">
        <v>1601</v>
      </c>
      <c r="B2362">
        <v>2015</v>
      </c>
    </row>
    <row r="2363" spans="1:2" x14ac:dyDescent="0.25">
      <c r="A2363" t="s">
        <v>2773</v>
      </c>
      <c r="B2363">
        <v>2023</v>
      </c>
    </row>
    <row r="2364" spans="1:2" x14ac:dyDescent="0.25">
      <c r="A2364" s="3" t="s">
        <v>1602</v>
      </c>
      <c r="B2364">
        <v>2013</v>
      </c>
    </row>
    <row r="2365" spans="1:2" x14ac:dyDescent="0.25">
      <c r="A2365" s="3" t="s">
        <v>1603</v>
      </c>
      <c r="B2365">
        <v>2013</v>
      </c>
    </row>
    <row r="2366" spans="1:2" x14ac:dyDescent="0.25">
      <c r="A2366" s="3" t="s">
        <v>1604</v>
      </c>
      <c r="B2366">
        <v>2013</v>
      </c>
    </row>
    <row r="2367" spans="1:2" x14ac:dyDescent="0.25">
      <c r="A2367" s="3" t="s">
        <v>1605</v>
      </c>
      <c r="B2367">
        <v>2016</v>
      </c>
    </row>
    <row r="2368" spans="1:2" x14ac:dyDescent="0.25">
      <c r="A2368" t="s">
        <v>1991</v>
      </c>
      <c r="B2368">
        <v>2013</v>
      </c>
    </row>
    <row r="2369" spans="1:2" x14ac:dyDescent="0.25">
      <c r="A2369" s="3" t="s">
        <v>1606</v>
      </c>
      <c r="B2369">
        <v>2013</v>
      </c>
    </row>
    <row r="2370" spans="1:2" x14ac:dyDescent="0.25">
      <c r="A2370" s="3" t="s">
        <v>1607</v>
      </c>
      <c r="B2370">
        <v>2013</v>
      </c>
    </row>
    <row r="2371" spans="1:2" x14ac:dyDescent="0.25">
      <c r="A2371" t="s">
        <v>1608</v>
      </c>
      <c r="B2371">
        <v>2014</v>
      </c>
    </row>
    <row r="2372" spans="1:2" x14ac:dyDescent="0.25">
      <c r="A2372" t="s">
        <v>2394</v>
      </c>
      <c r="B2372">
        <v>2021</v>
      </c>
    </row>
    <row r="2373" spans="1:2" x14ac:dyDescent="0.25">
      <c r="A2373" t="s">
        <v>2413</v>
      </c>
      <c r="B2373">
        <v>2021</v>
      </c>
    </row>
    <row r="2374" spans="1:2" x14ac:dyDescent="0.25">
      <c r="A2374" t="s">
        <v>2481</v>
      </c>
      <c r="B2374">
        <v>2017</v>
      </c>
    </row>
    <row r="2375" spans="1:2" x14ac:dyDescent="0.25">
      <c r="A2375" t="s">
        <v>1609</v>
      </c>
      <c r="B2375">
        <v>2018</v>
      </c>
    </row>
    <row r="2376" spans="1:2" x14ac:dyDescent="0.25">
      <c r="A2376" t="s">
        <v>1610</v>
      </c>
      <c r="B2376">
        <v>2014</v>
      </c>
    </row>
    <row r="2377" spans="1:2" x14ac:dyDescent="0.25">
      <c r="A2377" t="s">
        <v>1611</v>
      </c>
      <c r="B2377">
        <v>2015</v>
      </c>
    </row>
    <row r="2378" spans="1:2" x14ac:dyDescent="0.25">
      <c r="A2378" t="s">
        <v>1612</v>
      </c>
      <c r="B2378">
        <v>2015</v>
      </c>
    </row>
    <row r="2379" spans="1:2" x14ac:dyDescent="0.25">
      <c r="A2379" t="s">
        <v>1613</v>
      </c>
      <c r="B2379">
        <v>2018</v>
      </c>
    </row>
    <row r="2380" spans="1:2" x14ac:dyDescent="0.25">
      <c r="A2380" s="3" t="s">
        <v>1614</v>
      </c>
      <c r="B2380">
        <v>2013</v>
      </c>
    </row>
    <row r="2381" spans="1:2" x14ac:dyDescent="0.25">
      <c r="A2381" t="s">
        <v>1615</v>
      </c>
      <c r="B2381">
        <v>2018</v>
      </c>
    </row>
    <row r="2382" spans="1:2" x14ac:dyDescent="0.25">
      <c r="A2382" t="s">
        <v>1985</v>
      </c>
      <c r="B2382">
        <v>2019</v>
      </c>
    </row>
    <row r="2383" spans="1:2" x14ac:dyDescent="0.25">
      <c r="A2383" t="s">
        <v>1616</v>
      </c>
      <c r="B2383">
        <v>2019</v>
      </c>
    </row>
    <row r="2384" spans="1:2" x14ac:dyDescent="0.25">
      <c r="A2384" t="s">
        <v>3000</v>
      </c>
      <c r="B2384">
        <v>2024</v>
      </c>
    </row>
    <row r="2385" spans="1:2" x14ac:dyDescent="0.25">
      <c r="A2385" t="s">
        <v>2509</v>
      </c>
      <c r="B2385">
        <v>2019</v>
      </c>
    </row>
    <row r="2386" spans="1:2" x14ac:dyDescent="0.25">
      <c r="A2386" t="s">
        <v>2030</v>
      </c>
      <c r="B2386">
        <v>2020</v>
      </c>
    </row>
    <row r="2387" spans="1:2" x14ac:dyDescent="0.25">
      <c r="A2387" t="s">
        <v>1617</v>
      </c>
      <c r="B2387">
        <v>2017</v>
      </c>
    </row>
    <row r="2388" spans="1:2" x14ac:dyDescent="0.25">
      <c r="A2388" s="3" t="s">
        <v>1618</v>
      </c>
      <c r="B2388">
        <v>2014</v>
      </c>
    </row>
    <row r="2389" spans="1:2" x14ac:dyDescent="0.25">
      <c r="A2389" s="3" t="s">
        <v>1619</v>
      </c>
      <c r="B2389">
        <v>2014</v>
      </c>
    </row>
    <row r="2390" spans="1:2" x14ac:dyDescent="0.25">
      <c r="A2390" t="s">
        <v>2054</v>
      </c>
      <c r="B2390">
        <v>2020</v>
      </c>
    </row>
    <row r="2391" spans="1:2" x14ac:dyDescent="0.25">
      <c r="A2391" t="s">
        <v>1620</v>
      </c>
      <c r="B2391">
        <v>2019</v>
      </c>
    </row>
    <row r="2392" spans="1:2" x14ac:dyDescent="0.25">
      <c r="A2392" s="3" t="s">
        <v>1621</v>
      </c>
      <c r="B2392">
        <v>2014</v>
      </c>
    </row>
    <row r="2393" spans="1:2" x14ac:dyDescent="0.25">
      <c r="A2393" s="3" t="s">
        <v>1622</v>
      </c>
      <c r="B2393">
        <v>2013</v>
      </c>
    </row>
    <row r="2394" spans="1:2" x14ac:dyDescent="0.25">
      <c r="A2394" s="3" t="s">
        <v>1623</v>
      </c>
      <c r="B2394">
        <v>2013</v>
      </c>
    </row>
    <row r="2395" spans="1:2" x14ac:dyDescent="0.25">
      <c r="A2395" s="3" t="s">
        <v>1624</v>
      </c>
      <c r="B2395">
        <v>2013</v>
      </c>
    </row>
    <row r="2396" spans="1:2" x14ac:dyDescent="0.25">
      <c r="A2396" s="3" t="s">
        <v>1625</v>
      </c>
      <c r="B2396">
        <v>2013</v>
      </c>
    </row>
    <row r="2397" spans="1:2" x14ac:dyDescent="0.25">
      <c r="A2397" t="s">
        <v>1626</v>
      </c>
      <c r="B2397">
        <v>2015</v>
      </c>
    </row>
    <row r="2398" spans="1:2" x14ac:dyDescent="0.25">
      <c r="A2398" s="3" t="s">
        <v>1627</v>
      </c>
      <c r="B2398">
        <v>2015</v>
      </c>
    </row>
    <row r="2399" spans="1:2" x14ac:dyDescent="0.25">
      <c r="A2399" t="s">
        <v>1628</v>
      </c>
      <c r="B2399">
        <v>2018</v>
      </c>
    </row>
    <row r="2400" spans="1:2" x14ac:dyDescent="0.25">
      <c r="A2400" s="3" t="s">
        <v>1629</v>
      </c>
      <c r="B2400">
        <v>2013</v>
      </c>
    </row>
    <row r="2401" spans="1:2" x14ac:dyDescent="0.25">
      <c r="A2401" t="s">
        <v>1630</v>
      </c>
      <c r="B2401">
        <v>2019</v>
      </c>
    </row>
    <row r="2402" spans="1:2" x14ac:dyDescent="0.25">
      <c r="A2402" s="3" t="s">
        <v>1631</v>
      </c>
      <c r="B2402">
        <v>2013</v>
      </c>
    </row>
    <row r="2403" spans="1:2" x14ac:dyDescent="0.25">
      <c r="A2403" t="s">
        <v>2900</v>
      </c>
      <c r="B2403">
        <v>2022</v>
      </c>
    </row>
    <row r="2404" spans="1:2" x14ac:dyDescent="0.25">
      <c r="A2404" t="s">
        <v>1632</v>
      </c>
      <c r="B2404">
        <v>2014</v>
      </c>
    </row>
    <row r="2405" spans="1:2" x14ac:dyDescent="0.25">
      <c r="A2405" t="s">
        <v>2102</v>
      </c>
      <c r="B2405">
        <v>2020</v>
      </c>
    </row>
    <row r="2406" spans="1:2" x14ac:dyDescent="0.25">
      <c r="A2406" t="s">
        <v>2089</v>
      </c>
      <c r="B2406">
        <v>2020</v>
      </c>
    </row>
    <row r="2407" spans="1:2" x14ac:dyDescent="0.25">
      <c r="A2407" s="3" t="s">
        <v>1633</v>
      </c>
      <c r="B2407">
        <v>2013</v>
      </c>
    </row>
    <row r="2408" spans="1:2" x14ac:dyDescent="0.25">
      <c r="A2408" t="s">
        <v>2131</v>
      </c>
      <c r="B2408">
        <v>2020</v>
      </c>
    </row>
    <row r="2409" spans="1:2" x14ac:dyDescent="0.25">
      <c r="A2409" s="3" t="s">
        <v>1634</v>
      </c>
      <c r="B2409">
        <v>2013</v>
      </c>
    </row>
    <row r="2410" spans="1:2" x14ac:dyDescent="0.25">
      <c r="A2410" t="s">
        <v>2024</v>
      </c>
      <c r="B2410">
        <v>2020</v>
      </c>
    </row>
    <row r="2411" spans="1:2" x14ac:dyDescent="0.25">
      <c r="A2411" t="s">
        <v>1635</v>
      </c>
      <c r="B2411">
        <v>2016</v>
      </c>
    </row>
    <row r="2412" spans="1:2" x14ac:dyDescent="0.25">
      <c r="A2412" t="s">
        <v>1636</v>
      </c>
      <c r="B2412">
        <v>2017</v>
      </c>
    </row>
    <row r="2413" spans="1:2" x14ac:dyDescent="0.25">
      <c r="A2413" t="s">
        <v>3045</v>
      </c>
      <c r="B2413">
        <v>2024</v>
      </c>
    </row>
    <row r="2414" spans="1:2" x14ac:dyDescent="0.25">
      <c r="A2414" t="s">
        <v>1637</v>
      </c>
      <c r="B2414">
        <v>2017</v>
      </c>
    </row>
    <row r="2415" spans="1:2" x14ac:dyDescent="0.25">
      <c r="A2415" s="3" t="s">
        <v>1638</v>
      </c>
      <c r="B2415">
        <v>2013</v>
      </c>
    </row>
    <row r="2416" spans="1:2" x14ac:dyDescent="0.25">
      <c r="A2416" s="3" t="s">
        <v>1639</v>
      </c>
      <c r="B2416">
        <v>2017</v>
      </c>
    </row>
    <row r="2417" spans="1:2" x14ac:dyDescent="0.25">
      <c r="A2417" t="s">
        <v>2914</v>
      </c>
      <c r="B2417">
        <v>2022</v>
      </c>
    </row>
    <row r="2418" spans="1:2" x14ac:dyDescent="0.25">
      <c r="A2418" t="s">
        <v>3037</v>
      </c>
      <c r="B2418">
        <v>2024</v>
      </c>
    </row>
    <row r="2419" spans="1:2" x14ac:dyDescent="0.25">
      <c r="A2419" t="s">
        <v>1889</v>
      </c>
      <c r="B2419">
        <v>2019</v>
      </c>
    </row>
    <row r="2420" spans="1:2" x14ac:dyDescent="0.25">
      <c r="A2420" s="3" t="s">
        <v>1640</v>
      </c>
      <c r="B2420">
        <v>2013</v>
      </c>
    </row>
    <row r="2421" spans="1:2" x14ac:dyDescent="0.25">
      <c r="A2421" t="s">
        <v>2136</v>
      </c>
      <c r="B2421">
        <v>2020</v>
      </c>
    </row>
    <row r="2422" spans="1:2" x14ac:dyDescent="0.25">
      <c r="A2422" t="s">
        <v>2558</v>
      </c>
      <c r="B2422">
        <v>2022</v>
      </c>
    </row>
    <row r="2423" spans="1:2" x14ac:dyDescent="0.25">
      <c r="A2423" t="s">
        <v>1641</v>
      </c>
      <c r="B2423">
        <v>2014</v>
      </c>
    </row>
    <row r="2424" spans="1:2" x14ac:dyDescent="0.25">
      <c r="A2424" t="s">
        <v>2944</v>
      </c>
      <c r="B2424">
        <v>2024</v>
      </c>
    </row>
    <row r="2425" spans="1:2" x14ac:dyDescent="0.25">
      <c r="A2425" t="s">
        <v>2618</v>
      </c>
      <c r="B2425">
        <v>2022</v>
      </c>
    </row>
    <row r="2426" spans="1:2" x14ac:dyDescent="0.25">
      <c r="A2426" t="s">
        <v>1642</v>
      </c>
      <c r="B2426">
        <v>2018</v>
      </c>
    </row>
    <row r="2427" spans="1:2" x14ac:dyDescent="0.25">
      <c r="A2427" t="s">
        <v>1643</v>
      </c>
      <c r="B2427">
        <v>2014</v>
      </c>
    </row>
    <row r="2428" spans="1:2" x14ac:dyDescent="0.25">
      <c r="A2428" s="3" t="s">
        <v>1644</v>
      </c>
      <c r="B2428">
        <v>2013</v>
      </c>
    </row>
    <row r="2429" spans="1:2" x14ac:dyDescent="0.25">
      <c r="A2429" s="3" t="s">
        <v>1645</v>
      </c>
      <c r="B2429">
        <v>2013</v>
      </c>
    </row>
    <row r="2430" spans="1:2" x14ac:dyDescent="0.25">
      <c r="A2430" s="3" t="s">
        <v>1646</v>
      </c>
      <c r="B2430">
        <v>2013</v>
      </c>
    </row>
    <row r="2431" spans="1:2" x14ac:dyDescent="0.25">
      <c r="A2431" t="s">
        <v>1647</v>
      </c>
      <c r="B2431">
        <v>2018</v>
      </c>
    </row>
    <row r="2432" spans="1:2" x14ac:dyDescent="0.25">
      <c r="A2432" t="s">
        <v>2123</v>
      </c>
      <c r="B2432">
        <v>2020</v>
      </c>
    </row>
    <row r="2433" spans="1:2" x14ac:dyDescent="0.25">
      <c r="A2433" t="s">
        <v>1648</v>
      </c>
      <c r="B2433">
        <v>2014</v>
      </c>
    </row>
    <row r="2434" spans="1:2" x14ac:dyDescent="0.25">
      <c r="A2434" t="s">
        <v>2290</v>
      </c>
      <c r="B2434">
        <v>2014</v>
      </c>
    </row>
    <row r="2435" spans="1:2" x14ac:dyDescent="0.25">
      <c r="A2435" t="s">
        <v>1649</v>
      </c>
      <c r="B2435">
        <v>2018</v>
      </c>
    </row>
    <row r="2436" spans="1:2" x14ac:dyDescent="0.25">
      <c r="A2436" s="3" t="s">
        <v>1650</v>
      </c>
      <c r="B2436">
        <v>2013</v>
      </c>
    </row>
    <row r="2437" spans="1:2" x14ac:dyDescent="0.25">
      <c r="A2437" t="s">
        <v>1651</v>
      </c>
      <c r="B2437">
        <v>2014</v>
      </c>
    </row>
    <row r="2438" spans="1:2" x14ac:dyDescent="0.25">
      <c r="A2438" t="s">
        <v>2258</v>
      </c>
      <c r="B2438">
        <v>2014</v>
      </c>
    </row>
    <row r="2439" spans="1:2" x14ac:dyDescent="0.25">
      <c r="A2439" s="3" t="s">
        <v>1652</v>
      </c>
      <c r="B2439">
        <v>2013</v>
      </c>
    </row>
    <row r="2440" spans="1:2" x14ac:dyDescent="0.25">
      <c r="A2440" t="s">
        <v>1653</v>
      </c>
      <c r="B2440">
        <v>2016</v>
      </c>
    </row>
    <row r="2441" spans="1:2" x14ac:dyDescent="0.25">
      <c r="A2441" t="s">
        <v>1654</v>
      </c>
      <c r="B2441">
        <v>2016</v>
      </c>
    </row>
    <row r="2442" spans="1:2" x14ac:dyDescent="0.25">
      <c r="A2442" s="3" t="s">
        <v>1655</v>
      </c>
      <c r="B2442">
        <v>2013</v>
      </c>
    </row>
    <row r="2443" spans="1:2" x14ac:dyDescent="0.25">
      <c r="A2443" t="s">
        <v>1656</v>
      </c>
      <c r="B2443">
        <v>2017</v>
      </c>
    </row>
    <row r="2444" spans="1:2" x14ac:dyDescent="0.25">
      <c r="A2444" t="s">
        <v>2504</v>
      </c>
      <c r="B2444">
        <v>2017</v>
      </c>
    </row>
    <row r="2445" spans="1:2" x14ac:dyDescent="0.25">
      <c r="A2445" t="s">
        <v>3053</v>
      </c>
      <c r="B2445">
        <v>2024</v>
      </c>
    </row>
    <row r="2446" spans="1:2" x14ac:dyDescent="0.25">
      <c r="A2446" s="3" t="s">
        <v>1657</v>
      </c>
      <c r="B2446">
        <v>2013</v>
      </c>
    </row>
    <row r="2447" spans="1:2" x14ac:dyDescent="0.25">
      <c r="A2447" t="s">
        <v>1658</v>
      </c>
      <c r="B2447">
        <v>2016</v>
      </c>
    </row>
    <row r="2448" spans="1:2" x14ac:dyDescent="0.25">
      <c r="A2448" t="s">
        <v>1659</v>
      </c>
      <c r="B2448">
        <v>2019</v>
      </c>
    </row>
    <row r="2449" spans="1:2" x14ac:dyDescent="0.25">
      <c r="A2449" t="s">
        <v>1660</v>
      </c>
      <c r="B2449">
        <v>2019</v>
      </c>
    </row>
    <row r="2450" spans="1:2" x14ac:dyDescent="0.25">
      <c r="A2450" s="3" t="s">
        <v>1661</v>
      </c>
      <c r="B2450">
        <v>2013</v>
      </c>
    </row>
    <row r="2451" spans="1:2" x14ac:dyDescent="0.25">
      <c r="A2451" t="s">
        <v>2533</v>
      </c>
      <c r="B2451">
        <v>2019</v>
      </c>
    </row>
    <row r="2452" spans="1:2" x14ac:dyDescent="0.25">
      <c r="A2452" t="s">
        <v>1662</v>
      </c>
      <c r="B2452">
        <v>2014</v>
      </c>
    </row>
    <row r="2453" spans="1:2" x14ac:dyDescent="0.25">
      <c r="A2453" s="3" t="s">
        <v>1663</v>
      </c>
      <c r="B2453">
        <v>2015</v>
      </c>
    </row>
    <row r="2454" spans="1:2" x14ac:dyDescent="0.25">
      <c r="A2454" t="s">
        <v>1664</v>
      </c>
      <c r="B2454">
        <v>2017</v>
      </c>
    </row>
    <row r="2455" spans="1:2" x14ac:dyDescent="0.25">
      <c r="A2455" t="s">
        <v>1665</v>
      </c>
      <c r="B2455">
        <v>2019</v>
      </c>
    </row>
    <row r="2456" spans="1:2" x14ac:dyDescent="0.25">
      <c r="A2456" s="3" t="s">
        <v>1666</v>
      </c>
      <c r="B2456">
        <v>2013</v>
      </c>
    </row>
    <row r="2457" spans="1:2" x14ac:dyDescent="0.25">
      <c r="A2457" t="s">
        <v>2602</v>
      </c>
      <c r="B2457">
        <v>2022</v>
      </c>
    </row>
    <row r="2458" spans="1:2" x14ac:dyDescent="0.25">
      <c r="A2458" t="s">
        <v>3013</v>
      </c>
      <c r="B2458">
        <v>2024</v>
      </c>
    </row>
    <row r="2459" spans="1:2" x14ac:dyDescent="0.25">
      <c r="A2459" s="3" t="s">
        <v>1667</v>
      </c>
      <c r="B2459">
        <v>2013</v>
      </c>
    </row>
    <row r="2460" spans="1:2" x14ac:dyDescent="0.25">
      <c r="A2460" t="s">
        <v>1668</v>
      </c>
      <c r="B2460">
        <v>2019</v>
      </c>
    </row>
    <row r="2461" spans="1:2" x14ac:dyDescent="0.25">
      <c r="A2461" t="s">
        <v>2776</v>
      </c>
      <c r="B2461">
        <v>2023</v>
      </c>
    </row>
    <row r="2462" spans="1:2" x14ac:dyDescent="0.25">
      <c r="A2462" s="3" t="s">
        <v>1669</v>
      </c>
      <c r="B2462">
        <v>2013</v>
      </c>
    </row>
    <row r="2463" spans="1:2" x14ac:dyDescent="0.25">
      <c r="A2463" t="s">
        <v>1670</v>
      </c>
      <c r="B2463">
        <v>2015</v>
      </c>
    </row>
    <row r="2464" spans="1:2" x14ac:dyDescent="0.25">
      <c r="A2464" t="s">
        <v>2610</v>
      </c>
      <c r="B2464">
        <v>2022</v>
      </c>
    </row>
    <row r="2465" spans="1:2" x14ac:dyDescent="0.25">
      <c r="A2465" t="s">
        <v>1671</v>
      </c>
      <c r="B2465">
        <v>2014</v>
      </c>
    </row>
    <row r="2466" spans="1:2" x14ac:dyDescent="0.25">
      <c r="A2466" s="3" t="s">
        <v>1672</v>
      </c>
      <c r="B2466">
        <v>2013</v>
      </c>
    </row>
    <row r="2467" spans="1:2" x14ac:dyDescent="0.25">
      <c r="A2467" t="s">
        <v>2570</v>
      </c>
      <c r="B2467">
        <v>2022</v>
      </c>
    </row>
    <row r="2468" spans="1:2" x14ac:dyDescent="0.25">
      <c r="A2468" s="3" t="s">
        <v>1673</v>
      </c>
      <c r="B2468">
        <v>2013</v>
      </c>
    </row>
    <row r="2469" spans="1:2" x14ac:dyDescent="0.25">
      <c r="A2469" s="3" t="s">
        <v>1674</v>
      </c>
      <c r="B2469">
        <v>2013</v>
      </c>
    </row>
    <row r="2470" spans="1:2" x14ac:dyDescent="0.25">
      <c r="A2470" t="s">
        <v>1675</v>
      </c>
      <c r="B2470">
        <v>2017</v>
      </c>
    </row>
    <row r="2471" spans="1:2" x14ac:dyDescent="0.25">
      <c r="A2471" s="3" t="s">
        <v>1676</v>
      </c>
      <c r="B2471">
        <v>2017</v>
      </c>
    </row>
    <row r="2472" spans="1:2" x14ac:dyDescent="0.25">
      <c r="A2472" t="s">
        <v>2936</v>
      </c>
      <c r="B2472">
        <v>2023</v>
      </c>
    </row>
    <row r="2473" spans="1:2" x14ac:dyDescent="0.25">
      <c r="A2473" t="s">
        <v>2362</v>
      </c>
      <c r="B2473">
        <v>2021</v>
      </c>
    </row>
    <row r="2474" spans="1:2" x14ac:dyDescent="0.25">
      <c r="A2474" t="s">
        <v>2281</v>
      </c>
      <c r="B2474">
        <v>2017</v>
      </c>
    </row>
    <row r="2475" spans="1:2" x14ac:dyDescent="0.25">
      <c r="A2475" s="3" t="s">
        <v>1677</v>
      </c>
      <c r="B2475">
        <v>2013</v>
      </c>
    </row>
    <row r="2476" spans="1:2" x14ac:dyDescent="0.25">
      <c r="A2476" t="s">
        <v>2843</v>
      </c>
      <c r="B2476">
        <v>2023</v>
      </c>
    </row>
    <row r="2477" spans="1:2" x14ac:dyDescent="0.25">
      <c r="A2477" t="s">
        <v>2647</v>
      </c>
      <c r="B2477">
        <v>2022</v>
      </c>
    </row>
    <row r="2478" spans="1:2" x14ac:dyDescent="0.25">
      <c r="A2478" t="s">
        <v>1678</v>
      </c>
      <c r="B2478">
        <v>2014</v>
      </c>
    </row>
    <row r="2479" spans="1:2" x14ac:dyDescent="0.25">
      <c r="A2479" t="s">
        <v>1679</v>
      </c>
      <c r="B2479">
        <v>2018</v>
      </c>
    </row>
    <row r="2480" spans="1:2" x14ac:dyDescent="0.25">
      <c r="A2480" t="s">
        <v>2981</v>
      </c>
      <c r="B2480">
        <v>2024</v>
      </c>
    </row>
    <row r="2481" spans="1:2" x14ac:dyDescent="0.25">
      <c r="A2481" t="s">
        <v>1680</v>
      </c>
      <c r="B2481">
        <v>2019</v>
      </c>
    </row>
    <row r="2482" spans="1:2" x14ac:dyDescent="0.25">
      <c r="A2482" t="s">
        <v>2056</v>
      </c>
      <c r="B2482">
        <v>2020</v>
      </c>
    </row>
    <row r="2483" spans="1:2" x14ac:dyDescent="0.25">
      <c r="A2483" t="s">
        <v>1681</v>
      </c>
      <c r="B2483">
        <v>2016</v>
      </c>
    </row>
    <row r="2484" spans="1:2" x14ac:dyDescent="0.25">
      <c r="A2484" t="s">
        <v>1682</v>
      </c>
      <c r="B2484">
        <v>2016</v>
      </c>
    </row>
    <row r="2485" spans="1:2" x14ac:dyDescent="0.25">
      <c r="A2485" t="s">
        <v>2417</v>
      </c>
      <c r="B2485">
        <v>2021</v>
      </c>
    </row>
    <row r="2486" spans="1:2" x14ac:dyDescent="0.25">
      <c r="A2486" s="3" t="s">
        <v>1683</v>
      </c>
      <c r="B2486">
        <v>2013</v>
      </c>
    </row>
    <row r="2487" spans="1:2" x14ac:dyDescent="0.25">
      <c r="A2487" t="s">
        <v>2996</v>
      </c>
      <c r="B2487">
        <v>2024</v>
      </c>
    </row>
    <row r="2488" spans="1:2" x14ac:dyDescent="0.25">
      <c r="A2488" t="s">
        <v>2860</v>
      </c>
      <c r="B2488">
        <v>2023</v>
      </c>
    </row>
    <row r="2489" spans="1:2" x14ac:dyDescent="0.25">
      <c r="A2489" t="s">
        <v>1684</v>
      </c>
      <c r="B2489">
        <v>2014</v>
      </c>
    </row>
    <row r="2490" spans="1:2" x14ac:dyDescent="0.25">
      <c r="A2490" t="s">
        <v>3007</v>
      </c>
      <c r="B2490">
        <v>2024</v>
      </c>
    </row>
    <row r="2491" spans="1:2" x14ac:dyDescent="0.25">
      <c r="A2491" s="3" t="s">
        <v>1685</v>
      </c>
      <c r="B2491">
        <v>2017</v>
      </c>
    </row>
    <row r="2492" spans="1:2" x14ac:dyDescent="0.25">
      <c r="A2492" s="3" t="s">
        <v>1686</v>
      </c>
      <c r="B2492">
        <v>2013</v>
      </c>
    </row>
    <row r="2493" spans="1:2" x14ac:dyDescent="0.25">
      <c r="A2493" t="s">
        <v>2374</v>
      </c>
      <c r="B2493">
        <v>2021</v>
      </c>
    </row>
    <row r="2494" spans="1:2" x14ac:dyDescent="0.25">
      <c r="A2494" s="3" t="s">
        <v>1687</v>
      </c>
      <c r="B2494">
        <v>2013</v>
      </c>
    </row>
    <row r="2495" spans="1:2" x14ac:dyDescent="0.25">
      <c r="A2495" t="s">
        <v>2797</v>
      </c>
      <c r="B2495">
        <v>2023</v>
      </c>
    </row>
    <row r="2496" spans="1:2" x14ac:dyDescent="0.25">
      <c r="A2496" t="s">
        <v>2834</v>
      </c>
      <c r="B2496">
        <v>2023</v>
      </c>
    </row>
    <row r="2497" spans="1:2" x14ac:dyDescent="0.25">
      <c r="A2497" t="s">
        <v>2428</v>
      </c>
      <c r="B2497">
        <v>2021</v>
      </c>
    </row>
    <row r="2498" spans="1:2" x14ac:dyDescent="0.25">
      <c r="A2498" t="s">
        <v>2832</v>
      </c>
      <c r="B2498">
        <v>2023</v>
      </c>
    </row>
    <row r="2499" spans="1:2" x14ac:dyDescent="0.25">
      <c r="A2499" s="3" t="s">
        <v>1688</v>
      </c>
      <c r="B2499">
        <v>2014</v>
      </c>
    </row>
    <row r="2500" spans="1:2" x14ac:dyDescent="0.25">
      <c r="A2500" t="s">
        <v>2256</v>
      </c>
      <c r="B2500">
        <v>2014</v>
      </c>
    </row>
    <row r="2501" spans="1:2" x14ac:dyDescent="0.25">
      <c r="A2501" t="s">
        <v>1689</v>
      </c>
      <c r="B2501">
        <v>2018</v>
      </c>
    </row>
    <row r="2502" spans="1:2" x14ac:dyDescent="0.25">
      <c r="A2502" s="3" t="s">
        <v>1690</v>
      </c>
      <c r="B2502">
        <v>2013</v>
      </c>
    </row>
    <row r="2503" spans="1:2" x14ac:dyDescent="0.25">
      <c r="A2503" t="s">
        <v>2644</v>
      </c>
      <c r="B2503">
        <v>2022</v>
      </c>
    </row>
    <row r="2504" spans="1:2" x14ac:dyDescent="0.25">
      <c r="A2504" t="s">
        <v>2961</v>
      </c>
      <c r="B2504">
        <v>2024</v>
      </c>
    </row>
    <row r="2505" spans="1:2" x14ac:dyDescent="0.25">
      <c r="A2505" t="s">
        <v>2924</v>
      </c>
      <c r="B2505">
        <v>2023</v>
      </c>
    </row>
    <row r="2506" spans="1:2" x14ac:dyDescent="0.25">
      <c r="A2506" t="s">
        <v>2404</v>
      </c>
      <c r="B2506">
        <v>2021</v>
      </c>
    </row>
    <row r="2507" spans="1:2" x14ac:dyDescent="0.25">
      <c r="A2507" t="s">
        <v>1691</v>
      </c>
      <c r="B2507">
        <v>2015</v>
      </c>
    </row>
    <row r="2508" spans="1:2" x14ac:dyDescent="0.25">
      <c r="A2508" s="3" t="s">
        <v>1692</v>
      </c>
      <c r="B2508">
        <v>2015</v>
      </c>
    </row>
    <row r="2509" spans="1:2" x14ac:dyDescent="0.25">
      <c r="A2509" t="s">
        <v>2117</v>
      </c>
      <c r="B2509">
        <v>2020</v>
      </c>
    </row>
    <row r="2510" spans="1:2" x14ac:dyDescent="0.25">
      <c r="A2510" s="3" t="s">
        <v>1693</v>
      </c>
      <c r="B2510">
        <v>2013</v>
      </c>
    </row>
    <row r="2511" spans="1:2" x14ac:dyDescent="0.25">
      <c r="A2511" t="s">
        <v>1694</v>
      </c>
      <c r="B2511">
        <v>2015</v>
      </c>
    </row>
    <row r="2512" spans="1:2" x14ac:dyDescent="0.25">
      <c r="A2512" s="3" t="s">
        <v>1695</v>
      </c>
      <c r="B2512">
        <v>2013</v>
      </c>
    </row>
    <row r="2513" spans="1:2" x14ac:dyDescent="0.25">
      <c r="A2513" t="s">
        <v>3025</v>
      </c>
      <c r="B2513">
        <v>2024</v>
      </c>
    </row>
    <row r="2514" spans="1:2" x14ac:dyDescent="0.25">
      <c r="A2514" t="s">
        <v>1696</v>
      </c>
      <c r="B2514">
        <v>2018</v>
      </c>
    </row>
    <row r="2515" spans="1:2" x14ac:dyDescent="0.25">
      <c r="A2515" t="s">
        <v>1697</v>
      </c>
      <c r="B2515">
        <v>2016</v>
      </c>
    </row>
    <row r="2516" spans="1:2" x14ac:dyDescent="0.25">
      <c r="A2516" s="3" t="s">
        <v>1698</v>
      </c>
      <c r="B2516">
        <v>2016</v>
      </c>
    </row>
    <row r="2517" spans="1:2" x14ac:dyDescent="0.25">
      <c r="A2517" t="s">
        <v>2316</v>
      </c>
      <c r="B2517">
        <v>2019</v>
      </c>
    </row>
    <row r="2518" spans="1:2" x14ac:dyDescent="0.25">
      <c r="A2518" t="s">
        <v>2775</v>
      </c>
      <c r="B2518">
        <v>2023</v>
      </c>
    </row>
    <row r="2519" spans="1:2" x14ac:dyDescent="0.25">
      <c r="A2519" t="s">
        <v>2022</v>
      </c>
      <c r="B2519">
        <v>2014</v>
      </c>
    </row>
    <row r="2520" spans="1:2" x14ac:dyDescent="0.25">
      <c r="A2520" t="s">
        <v>1699</v>
      </c>
      <c r="B2520">
        <v>2014</v>
      </c>
    </row>
    <row r="2521" spans="1:2" x14ac:dyDescent="0.25">
      <c r="A2521" t="s">
        <v>1700</v>
      </c>
      <c r="B2521">
        <v>2018</v>
      </c>
    </row>
    <row r="2522" spans="1:2" x14ac:dyDescent="0.25">
      <c r="A2522" s="3" t="s">
        <v>1701</v>
      </c>
      <c r="B2522">
        <v>2017</v>
      </c>
    </row>
    <row r="2523" spans="1:2" x14ac:dyDescent="0.25">
      <c r="A2523" t="s">
        <v>1702</v>
      </c>
      <c r="B2523">
        <v>2016</v>
      </c>
    </row>
    <row r="2524" spans="1:2" x14ac:dyDescent="0.25">
      <c r="A2524" t="s">
        <v>1703</v>
      </c>
      <c r="B2524">
        <v>2015</v>
      </c>
    </row>
    <row r="2525" spans="1:2" x14ac:dyDescent="0.25">
      <c r="A2525" t="s">
        <v>2669</v>
      </c>
      <c r="B2525">
        <v>2021</v>
      </c>
    </row>
    <row r="2526" spans="1:2" x14ac:dyDescent="0.25">
      <c r="A2526" t="s">
        <v>2795</v>
      </c>
      <c r="B2526">
        <v>2023</v>
      </c>
    </row>
    <row r="2527" spans="1:2" x14ac:dyDescent="0.25">
      <c r="A2527" t="s">
        <v>2040</v>
      </c>
      <c r="B2527">
        <v>2020</v>
      </c>
    </row>
    <row r="2528" spans="1:2" x14ac:dyDescent="0.25">
      <c r="A2528" t="s">
        <v>1704</v>
      </c>
      <c r="B2528">
        <v>2018</v>
      </c>
    </row>
    <row r="2529" spans="1:2" x14ac:dyDescent="0.25">
      <c r="A2529" t="s">
        <v>3076</v>
      </c>
      <c r="B2529">
        <v>2024</v>
      </c>
    </row>
    <row r="2530" spans="1:2" x14ac:dyDescent="0.25">
      <c r="A2530" t="s">
        <v>1705</v>
      </c>
      <c r="B2530">
        <v>2014</v>
      </c>
    </row>
    <row r="2531" spans="1:2" x14ac:dyDescent="0.25">
      <c r="A2531" s="3" t="s">
        <v>1706</v>
      </c>
      <c r="B2531">
        <v>2013</v>
      </c>
    </row>
    <row r="2532" spans="1:2" x14ac:dyDescent="0.25">
      <c r="A2532" s="3" t="s">
        <v>1707</v>
      </c>
      <c r="B2532">
        <v>2013</v>
      </c>
    </row>
    <row r="2533" spans="1:2" x14ac:dyDescent="0.25">
      <c r="A2533" t="s">
        <v>2320</v>
      </c>
      <c r="B2533">
        <v>2013</v>
      </c>
    </row>
    <row r="2534" spans="1:2" x14ac:dyDescent="0.25">
      <c r="A2534" s="3" t="s">
        <v>1708</v>
      </c>
      <c r="B2534">
        <v>2013</v>
      </c>
    </row>
    <row r="2535" spans="1:2" x14ac:dyDescent="0.25">
      <c r="A2535" s="3" t="s">
        <v>1709</v>
      </c>
      <c r="B2535">
        <v>2014</v>
      </c>
    </row>
    <row r="2536" spans="1:2" x14ac:dyDescent="0.25">
      <c r="A2536" t="s">
        <v>2966</v>
      </c>
      <c r="B2536">
        <v>2024</v>
      </c>
    </row>
    <row r="2537" spans="1:2" x14ac:dyDescent="0.25">
      <c r="A2537" t="s">
        <v>2982</v>
      </c>
      <c r="B2537">
        <v>2024</v>
      </c>
    </row>
    <row r="2538" spans="1:2" x14ac:dyDescent="0.25">
      <c r="A2538" t="s">
        <v>1710</v>
      </c>
      <c r="B2538">
        <v>2016</v>
      </c>
    </row>
    <row r="2539" spans="1:2" x14ac:dyDescent="0.25">
      <c r="A2539" s="3" t="s">
        <v>1711</v>
      </c>
      <c r="B2539">
        <v>2015</v>
      </c>
    </row>
    <row r="2540" spans="1:2" x14ac:dyDescent="0.25">
      <c r="A2540" t="s">
        <v>2907</v>
      </c>
      <c r="B2540">
        <v>2019</v>
      </c>
    </row>
    <row r="2541" spans="1:2" x14ac:dyDescent="0.25">
      <c r="A2541" s="3" t="s">
        <v>1712</v>
      </c>
      <c r="B2541">
        <v>2013</v>
      </c>
    </row>
    <row r="2542" spans="1:2" x14ac:dyDescent="0.25">
      <c r="A2542" s="3" t="s">
        <v>1713</v>
      </c>
      <c r="B2542">
        <v>2017</v>
      </c>
    </row>
    <row r="2543" spans="1:2" x14ac:dyDescent="0.25">
      <c r="A2543" t="s">
        <v>2339</v>
      </c>
      <c r="B2543">
        <v>2021</v>
      </c>
    </row>
    <row r="2544" spans="1:2" x14ac:dyDescent="0.25">
      <c r="A2544" t="s">
        <v>1714</v>
      </c>
      <c r="B2544">
        <v>2018</v>
      </c>
    </row>
    <row r="2545" spans="1:2" x14ac:dyDescent="0.25">
      <c r="A2545" t="s">
        <v>1715</v>
      </c>
      <c r="B2545">
        <v>2018</v>
      </c>
    </row>
    <row r="2546" spans="1:2" x14ac:dyDescent="0.25">
      <c r="A2546" s="3" t="s">
        <v>1716</v>
      </c>
      <c r="B2546">
        <v>2013</v>
      </c>
    </row>
    <row r="2547" spans="1:2" x14ac:dyDescent="0.25">
      <c r="A2547" t="s">
        <v>2701</v>
      </c>
      <c r="B2547">
        <v>2020</v>
      </c>
    </row>
    <row r="2548" spans="1:2" x14ac:dyDescent="0.25">
      <c r="A2548" s="3" t="s">
        <v>1717</v>
      </c>
      <c r="B2548">
        <v>2013</v>
      </c>
    </row>
    <row r="2549" spans="1:2" x14ac:dyDescent="0.25">
      <c r="A2549" t="s">
        <v>1718</v>
      </c>
      <c r="B2549">
        <v>2013</v>
      </c>
    </row>
    <row r="2550" spans="1:2" x14ac:dyDescent="0.25">
      <c r="A2550" s="3" t="s">
        <v>1719</v>
      </c>
      <c r="B2550">
        <v>2013</v>
      </c>
    </row>
    <row r="2551" spans="1:2" x14ac:dyDescent="0.25">
      <c r="A2551" s="3" t="s">
        <v>1720</v>
      </c>
      <c r="B2551">
        <v>2015</v>
      </c>
    </row>
    <row r="2552" spans="1:2" x14ac:dyDescent="0.25">
      <c r="A2552" t="s">
        <v>2547</v>
      </c>
      <c r="B2552">
        <v>2022</v>
      </c>
    </row>
    <row r="2553" spans="1:2" x14ac:dyDescent="0.25">
      <c r="A2553" t="s">
        <v>1721</v>
      </c>
      <c r="B2553">
        <v>2017</v>
      </c>
    </row>
    <row r="2554" spans="1:2" x14ac:dyDescent="0.25">
      <c r="A2554" t="s">
        <v>1992</v>
      </c>
      <c r="B2554">
        <v>2019</v>
      </c>
    </row>
    <row r="2555" spans="1:2" x14ac:dyDescent="0.25">
      <c r="A2555" t="s">
        <v>1722</v>
      </c>
      <c r="B2555">
        <v>2019</v>
      </c>
    </row>
    <row r="2556" spans="1:2" x14ac:dyDescent="0.25">
      <c r="A2556" s="3" t="s">
        <v>1723</v>
      </c>
      <c r="B2556">
        <v>2013</v>
      </c>
    </row>
    <row r="2557" spans="1:2" x14ac:dyDescent="0.25">
      <c r="A2557" t="s">
        <v>1724</v>
      </c>
      <c r="B2557">
        <v>2017</v>
      </c>
    </row>
    <row r="2558" spans="1:2" x14ac:dyDescent="0.25">
      <c r="A2558" t="s">
        <v>2997</v>
      </c>
      <c r="B2558">
        <v>2024</v>
      </c>
    </row>
    <row r="2559" spans="1:2" x14ac:dyDescent="0.25">
      <c r="A2559" t="s">
        <v>2104</v>
      </c>
      <c r="B2559">
        <v>2020</v>
      </c>
    </row>
    <row r="2560" spans="1:2" x14ac:dyDescent="0.25">
      <c r="A2560" t="s">
        <v>2555</v>
      </c>
      <c r="B2560">
        <v>2022</v>
      </c>
    </row>
    <row r="2561" spans="1:2" x14ac:dyDescent="0.25">
      <c r="A2561" t="s">
        <v>1725</v>
      </c>
      <c r="B2561">
        <v>2018</v>
      </c>
    </row>
    <row r="2562" spans="1:2" x14ac:dyDescent="0.25">
      <c r="A2562" t="s">
        <v>2569</v>
      </c>
      <c r="B2562">
        <v>2022</v>
      </c>
    </row>
    <row r="2563" spans="1:2" x14ac:dyDescent="0.25">
      <c r="A2563" t="s">
        <v>1726</v>
      </c>
      <c r="B2563">
        <v>2015</v>
      </c>
    </row>
    <row r="2564" spans="1:2" x14ac:dyDescent="0.25">
      <c r="A2564" t="s">
        <v>1727</v>
      </c>
      <c r="B2564">
        <v>2018</v>
      </c>
    </row>
    <row r="2565" spans="1:2" x14ac:dyDescent="0.25">
      <c r="A2565" s="3" t="s">
        <v>1728</v>
      </c>
      <c r="B2565">
        <v>2013</v>
      </c>
    </row>
    <row r="2566" spans="1:2" x14ac:dyDescent="0.25">
      <c r="A2566" t="s">
        <v>2973</v>
      </c>
      <c r="B2566">
        <v>2024</v>
      </c>
    </row>
    <row r="2567" spans="1:2" x14ac:dyDescent="0.25">
      <c r="A2567" t="s">
        <v>2379</v>
      </c>
      <c r="B2567">
        <v>2021</v>
      </c>
    </row>
    <row r="2568" spans="1:2" x14ac:dyDescent="0.25">
      <c r="A2568" t="s">
        <v>1729</v>
      </c>
      <c r="B2568">
        <v>2015</v>
      </c>
    </row>
    <row r="2569" spans="1:2" x14ac:dyDescent="0.25">
      <c r="A2569" s="3" t="s">
        <v>1730</v>
      </c>
      <c r="B2569">
        <v>2015</v>
      </c>
    </row>
    <row r="2570" spans="1:2" x14ac:dyDescent="0.25">
      <c r="A2570" s="3" t="s">
        <v>1731</v>
      </c>
      <c r="B2570">
        <v>2013</v>
      </c>
    </row>
    <row r="2571" spans="1:2" x14ac:dyDescent="0.25">
      <c r="A2571" t="s">
        <v>1732</v>
      </c>
      <c r="B2571">
        <v>2015</v>
      </c>
    </row>
    <row r="2572" spans="1:2" x14ac:dyDescent="0.25">
      <c r="A2572" t="s">
        <v>1733</v>
      </c>
      <c r="B2572">
        <v>2018</v>
      </c>
    </row>
    <row r="2573" spans="1:2" x14ac:dyDescent="0.25">
      <c r="A2573" t="s">
        <v>1891</v>
      </c>
      <c r="B2573">
        <v>2018</v>
      </c>
    </row>
    <row r="2574" spans="1:2" x14ac:dyDescent="0.25">
      <c r="A2574" t="s">
        <v>1734</v>
      </c>
      <c r="B2574">
        <v>2018</v>
      </c>
    </row>
    <row r="2575" spans="1:2" x14ac:dyDescent="0.25">
      <c r="A2575" t="s">
        <v>2288</v>
      </c>
      <c r="B2575">
        <v>2017</v>
      </c>
    </row>
    <row r="2576" spans="1:2" x14ac:dyDescent="0.25">
      <c r="A2576" s="3" t="s">
        <v>1735</v>
      </c>
      <c r="B2576">
        <v>2014</v>
      </c>
    </row>
    <row r="2577" spans="1:2" x14ac:dyDescent="0.25">
      <c r="A2577" t="s">
        <v>1736</v>
      </c>
      <c r="B2577">
        <v>2014</v>
      </c>
    </row>
    <row r="2578" spans="1:2" x14ac:dyDescent="0.25">
      <c r="A2578" t="s">
        <v>2142</v>
      </c>
      <c r="B2578">
        <v>2020</v>
      </c>
    </row>
    <row r="2579" spans="1:2" x14ac:dyDescent="0.25">
      <c r="A2579" s="3" t="s">
        <v>1737</v>
      </c>
      <c r="B2579">
        <v>2013</v>
      </c>
    </row>
    <row r="2580" spans="1:2" x14ac:dyDescent="0.25">
      <c r="A2580" t="s">
        <v>1738</v>
      </c>
      <c r="B2580">
        <v>2015</v>
      </c>
    </row>
    <row r="2581" spans="1:2" x14ac:dyDescent="0.25">
      <c r="A2581" t="s">
        <v>1739</v>
      </c>
      <c r="B2581">
        <v>2013</v>
      </c>
    </row>
    <row r="2582" spans="1:2" x14ac:dyDescent="0.25">
      <c r="A2582" s="3" t="s">
        <v>1740</v>
      </c>
      <c r="B2582">
        <v>2013</v>
      </c>
    </row>
    <row r="2583" spans="1:2" x14ac:dyDescent="0.25">
      <c r="A2583" t="s">
        <v>1741</v>
      </c>
      <c r="B2583">
        <v>2018</v>
      </c>
    </row>
    <row r="2584" spans="1:2" x14ac:dyDescent="0.25">
      <c r="A2584" s="3" t="s">
        <v>1742</v>
      </c>
      <c r="B2584">
        <v>2018</v>
      </c>
    </row>
    <row r="2585" spans="1:2" x14ac:dyDescent="0.25">
      <c r="A2585" t="s">
        <v>2671</v>
      </c>
      <c r="B2585">
        <v>2022</v>
      </c>
    </row>
    <row r="2586" spans="1:2" x14ac:dyDescent="0.25">
      <c r="A2586" t="s">
        <v>2107</v>
      </c>
      <c r="B2586">
        <v>2020</v>
      </c>
    </row>
    <row r="2587" spans="1:2" x14ac:dyDescent="0.25">
      <c r="A2587" s="3" t="s">
        <v>1743</v>
      </c>
      <c r="B2587">
        <v>2014</v>
      </c>
    </row>
    <row r="2588" spans="1:2" x14ac:dyDescent="0.25">
      <c r="A2588" t="s">
        <v>1744</v>
      </c>
      <c r="B2588">
        <v>2019</v>
      </c>
    </row>
    <row r="2589" spans="1:2" x14ac:dyDescent="0.25">
      <c r="A2589" t="s">
        <v>1745</v>
      </c>
      <c r="B2589">
        <v>2016</v>
      </c>
    </row>
    <row r="2590" spans="1:2" x14ac:dyDescent="0.25">
      <c r="A2590" t="s">
        <v>2421</v>
      </c>
      <c r="B2590">
        <v>2021</v>
      </c>
    </row>
    <row r="2591" spans="1:2" x14ac:dyDescent="0.25">
      <c r="A2591" t="s">
        <v>1746</v>
      </c>
      <c r="B2591">
        <v>2014</v>
      </c>
    </row>
    <row r="2592" spans="1:2" x14ac:dyDescent="0.25">
      <c r="A2592" t="s">
        <v>2788</v>
      </c>
      <c r="B2592">
        <v>2023</v>
      </c>
    </row>
    <row r="2593" spans="1:2" x14ac:dyDescent="0.25">
      <c r="A2593" t="s">
        <v>1747</v>
      </c>
      <c r="B2593">
        <v>2016</v>
      </c>
    </row>
    <row r="2594" spans="1:2" x14ac:dyDescent="0.25">
      <c r="A2594" s="3" t="s">
        <v>1748</v>
      </c>
      <c r="B2594">
        <v>2016</v>
      </c>
    </row>
    <row r="2595" spans="1:2" x14ac:dyDescent="0.25">
      <c r="A2595" t="s">
        <v>1749</v>
      </c>
      <c r="B2595">
        <v>2018</v>
      </c>
    </row>
    <row r="2596" spans="1:2" x14ac:dyDescent="0.25">
      <c r="A2596" t="s">
        <v>2994</v>
      </c>
      <c r="B2596">
        <v>2024</v>
      </c>
    </row>
    <row r="2597" spans="1:2" x14ac:dyDescent="0.25">
      <c r="A2597" t="s">
        <v>2658</v>
      </c>
      <c r="B2597">
        <v>2022</v>
      </c>
    </row>
    <row r="2598" spans="1:2" x14ac:dyDescent="0.25">
      <c r="A2598" s="3" t="s">
        <v>1750</v>
      </c>
      <c r="B2598">
        <v>2013</v>
      </c>
    </row>
    <row r="2599" spans="1:2" x14ac:dyDescent="0.25">
      <c r="A2599" t="s">
        <v>2846</v>
      </c>
      <c r="B2599">
        <v>2023</v>
      </c>
    </row>
    <row r="2600" spans="1:2" x14ac:dyDescent="0.25">
      <c r="A2600" t="s">
        <v>2457</v>
      </c>
      <c r="B2600">
        <v>2021</v>
      </c>
    </row>
    <row r="2601" spans="1:2" x14ac:dyDescent="0.25">
      <c r="A2601" t="s">
        <v>1751</v>
      </c>
      <c r="B2601">
        <v>2014</v>
      </c>
    </row>
    <row r="2602" spans="1:2" x14ac:dyDescent="0.25">
      <c r="A2602" t="s">
        <v>2257</v>
      </c>
      <c r="B2602">
        <v>2020</v>
      </c>
    </row>
    <row r="2603" spans="1:2" x14ac:dyDescent="0.25">
      <c r="A2603" s="3" t="s">
        <v>1752</v>
      </c>
      <c r="B2603">
        <v>2014</v>
      </c>
    </row>
    <row r="2604" spans="1:2" x14ac:dyDescent="0.25">
      <c r="A2604" s="3" t="s">
        <v>1753</v>
      </c>
      <c r="B2604">
        <v>2013</v>
      </c>
    </row>
    <row r="2605" spans="1:2" x14ac:dyDescent="0.25">
      <c r="A2605" t="s">
        <v>3028</v>
      </c>
      <c r="B2605">
        <v>2024</v>
      </c>
    </row>
    <row r="2606" spans="1:2" x14ac:dyDescent="0.25">
      <c r="A2606" t="s">
        <v>2556</v>
      </c>
      <c r="B2606">
        <v>2022</v>
      </c>
    </row>
    <row r="2607" spans="1:2" x14ac:dyDescent="0.25">
      <c r="A2607" s="3" t="s">
        <v>1754</v>
      </c>
      <c r="B2607">
        <v>2013</v>
      </c>
    </row>
    <row r="2608" spans="1:2" x14ac:dyDescent="0.25">
      <c r="A2608" t="s">
        <v>1755</v>
      </c>
      <c r="B2608">
        <v>2017</v>
      </c>
    </row>
    <row r="2609" spans="1:2" x14ac:dyDescent="0.25">
      <c r="A2609" t="s">
        <v>2685</v>
      </c>
      <c r="B2609">
        <v>2022</v>
      </c>
    </row>
    <row r="2610" spans="1:2" x14ac:dyDescent="0.25">
      <c r="A2610" s="3" t="s">
        <v>1756</v>
      </c>
      <c r="B2610">
        <v>2015</v>
      </c>
    </row>
    <row r="2611" spans="1:2" x14ac:dyDescent="0.25">
      <c r="A2611" s="3" t="s">
        <v>1757</v>
      </c>
      <c r="B2611">
        <v>2013</v>
      </c>
    </row>
    <row r="2612" spans="1:2" x14ac:dyDescent="0.25">
      <c r="A2612" t="s">
        <v>2014</v>
      </c>
      <c r="B2612">
        <v>2017</v>
      </c>
    </row>
    <row r="2613" spans="1:2" x14ac:dyDescent="0.25">
      <c r="A2613" t="s">
        <v>1758</v>
      </c>
      <c r="B2613">
        <v>2017</v>
      </c>
    </row>
    <row r="2614" spans="1:2" x14ac:dyDescent="0.25">
      <c r="A2614" t="s">
        <v>2520</v>
      </c>
      <c r="B2614">
        <v>2019</v>
      </c>
    </row>
    <row r="2615" spans="1:2" x14ac:dyDescent="0.25">
      <c r="A2615" t="s">
        <v>1759</v>
      </c>
      <c r="B2615">
        <v>2014</v>
      </c>
    </row>
    <row r="2616" spans="1:2" x14ac:dyDescent="0.25">
      <c r="A2616" t="s">
        <v>1760</v>
      </c>
      <c r="B2616">
        <v>2014</v>
      </c>
    </row>
    <row r="2617" spans="1:2" x14ac:dyDescent="0.25">
      <c r="A2617" s="3" t="s">
        <v>1761</v>
      </c>
      <c r="B2617">
        <v>2013</v>
      </c>
    </row>
    <row r="2618" spans="1:2" x14ac:dyDescent="0.25">
      <c r="A2618" s="3" t="s">
        <v>1762</v>
      </c>
      <c r="B2618">
        <v>2015</v>
      </c>
    </row>
    <row r="2619" spans="1:2" x14ac:dyDescent="0.25">
      <c r="A2619" t="s">
        <v>1763</v>
      </c>
      <c r="B2619">
        <v>2016</v>
      </c>
    </row>
    <row r="2620" spans="1:2" x14ac:dyDescent="0.25">
      <c r="A2620" t="s">
        <v>2071</v>
      </c>
      <c r="B2620">
        <v>2020</v>
      </c>
    </row>
    <row r="2621" spans="1:2" x14ac:dyDescent="0.25">
      <c r="A2621" t="s">
        <v>2137</v>
      </c>
      <c r="B2621">
        <v>2020</v>
      </c>
    </row>
    <row r="2622" spans="1:2" x14ac:dyDescent="0.25">
      <c r="A2622" t="s">
        <v>2693</v>
      </c>
      <c r="B2622">
        <v>2021</v>
      </c>
    </row>
    <row r="2623" spans="1:2" x14ac:dyDescent="0.25">
      <c r="A2623" s="3" t="s">
        <v>1764</v>
      </c>
      <c r="B2623">
        <v>2013</v>
      </c>
    </row>
    <row r="2624" spans="1:2" x14ac:dyDescent="0.25">
      <c r="A2624" s="3" t="s">
        <v>1765</v>
      </c>
      <c r="B2624">
        <v>2013</v>
      </c>
    </row>
    <row r="2625" spans="1:2" x14ac:dyDescent="0.25">
      <c r="A2625" t="s">
        <v>1766</v>
      </c>
      <c r="B2625">
        <v>2015</v>
      </c>
    </row>
    <row r="2626" spans="1:2" x14ac:dyDescent="0.25">
      <c r="A2626" s="3" t="s">
        <v>1767</v>
      </c>
      <c r="B2626">
        <v>2013</v>
      </c>
    </row>
    <row r="2627" spans="1:2" x14ac:dyDescent="0.25">
      <c r="A2627" t="s">
        <v>1768</v>
      </c>
      <c r="B2627">
        <v>2016</v>
      </c>
    </row>
    <row r="2628" spans="1:2" x14ac:dyDescent="0.25">
      <c r="A2628" t="s">
        <v>2368</v>
      </c>
      <c r="B2628">
        <v>2021</v>
      </c>
    </row>
    <row r="2629" spans="1:2" x14ac:dyDescent="0.25">
      <c r="A2629" t="s">
        <v>1769</v>
      </c>
      <c r="B2629">
        <v>2019</v>
      </c>
    </row>
    <row r="2630" spans="1:2" x14ac:dyDescent="0.25">
      <c r="A2630" s="3" t="s">
        <v>1770</v>
      </c>
      <c r="B2630">
        <v>2014</v>
      </c>
    </row>
    <row r="2631" spans="1:2" x14ac:dyDescent="0.25">
      <c r="A2631" t="s">
        <v>1771</v>
      </c>
      <c r="B2631">
        <v>2014</v>
      </c>
    </row>
    <row r="2632" spans="1:2" x14ac:dyDescent="0.25">
      <c r="A2632" s="3" t="s">
        <v>1772</v>
      </c>
      <c r="B2632">
        <v>2017</v>
      </c>
    </row>
    <row r="2633" spans="1:2" x14ac:dyDescent="0.25">
      <c r="A2633" t="s">
        <v>1773</v>
      </c>
      <c r="B2633">
        <v>2014</v>
      </c>
    </row>
    <row r="2634" spans="1:2" x14ac:dyDescent="0.25">
      <c r="A2634" s="3" t="s">
        <v>1774</v>
      </c>
      <c r="B2634">
        <v>2014</v>
      </c>
    </row>
    <row r="2635" spans="1:2" x14ac:dyDescent="0.25">
      <c r="A2635" s="3" t="s">
        <v>1775</v>
      </c>
      <c r="B2635">
        <v>2013</v>
      </c>
    </row>
    <row r="2636" spans="1:2" x14ac:dyDescent="0.25">
      <c r="A2636" t="s">
        <v>1776</v>
      </c>
      <c r="B2636">
        <v>2019</v>
      </c>
    </row>
    <row r="2637" spans="1:2" x14ac:dyDescent="0.25">
      <c r="A2637" t="s">
        <v>1777</v>
      </c>
      <c r="B2637">
        <v>2015</v>
      </c>
    </row>
    <row r="2638" spans="1:2" x14ac:dyDescent="0.25">
      <c r="A2638" t="s">
        <v>1778</v>
      </c>
      <c r="B2638">
        <v>2019</v>
      </c>
    </row>
    <row r="2639" spans="1:2" x14ac:dyDescent="0.25">
      <c r="A2639" s="3" t="s">
        <v>1779</v>
      </c>
      <c r="B2639">
        <v>2014</v>
      </c>
    </row>
    <row r="2640" spans="1:2" x14ac:dyDescent="0.25">
      <c r="A2640" t="s">
        <v>2807</v>
      </c>
      <c r="B2640">
        <v>2023</v>
      </c>
    </row>
    <row r="2641" spans="1:2" x14ac:dyDescent="0.25">
      <c r="A2641" s="3" t="s">
        <v>1780</v>
      </c>
      <c r="B2641">
        <v>2013</v>
      </c>
    </row>
    <row r="2642" spans="1:2" x14ac:dyDescent="0.25">
      <c r="A2642" t="s">
        <v>1781</v>
      </c>
      <c r="B2642">
        <v>2018</v>
      </c>
    </row>
    <row r="2643" spans="1:2" x14ac:dyDescent="0.25">
      <c r="A2643" t="s">
        <v>2563</v>
      </c>
      <c r="B2643">
        <v>2022</v>
      </c>
    </row>
    <row r="2644" spans="1:2" x14ac:dyDescent="0.25">
      <c r="A2644" t="s">
        <v>1782</v>
      </c>
      <c r="B2644">
        <v>2017</v>
      </c>
    </row>
    <row r="2645" spans="1:2" x14ac:dyDescent="0.25">
      <c r="A2645" t="s">
        <v>2577</v>
      </c>
      <c r="B2645">
        <v>2022</v>
      </c>
    </row>
    <row r="2646" spans="1:2" x14ac:dyDescent="0.25">
      <c r="A2646" t="s">
        <v>1783</v>
      </c>
      <c r="B2646">
        <v>2016</v>
      </c>
    </row>
    <row r="2647" spans="1:2" x14ac:dyDescent="0.25">
      <c r="A2647" t="s">
        <v>2277</v>
      </c>
      <c r="B2647">
        <v>2018</v>
      </c>
    </row>
    <row r="2648" spans="1:2" x14ac:dyDescent="0.25">
      <c r="A2648" t="s">
        <v>1784</v>
      </c>
      <c r="B2648">
        <v>2015</v>
      </c>
    </row>
    <row r="2649" spans="1:2" x14ac:dyDescent="0.25">
      <c r="A2649" s="3" t="s">
        <v>1785</v>
      </c>
      <c r="B2649">
        <v>2012</v>
      </c>
    </row>
    <row r="2650" spans="1:2" x14ac:dyDescent="0.25">
      <c r="A2650" s="3" t="s">
        <v>1786</v>
      </c>
      <c r="B2650">
        <v>2013</v>
      </c>
    </row>
    <row r="2651" spans="1:2" x14ac:dyDescent="0.25">
      <c r="A2651" t="s">
        <v>3049</v>
      </c>
      <c r="B2651">
        <v>2024</v>
      </c>
    </row>
    <row r="2652" spans="1:2" x14ac:dyDescent="0.25">
      <c r="A2652" t="s">
        <v>2803</v>
      </c>
      <c r="B2652">
        <v>2023</v>
      </c>
    </row>
    <row r="2653" spans="1:2" x14ac:dyDescent="0.25">
      <c r="A2653" t="s">
        <v>1787</v>
      </c>
      <c r="B2653">
        <v>2016</v>
      </c>
    </row>
    <row r="2654" spans="1:2" x14ac:dyDescent="0.25">
      <c r="A2654" t="s">
        <v>2826</v>
      </c>
      <c r="B2654">
        <v>2023</v>
      </c>
    </row>
    <row r="2655" spans="1:2" x14ac:dyDescent="0.25">
      <c r="A2655" t="s">
        <v>3018</v>
      </c>
      <c r="B2655">
        <v>2024</v>
      </c>
    </row>
    <row r="2656" spans="1:2" x14ac:dyDescent="0.25">
      <c r="A2656" t="s">
        <v>1788</v>
      </c>
      <c r="B2656">
        <v>2016</v>
      </c>
    </row>
    <row r="2657" spans="1:2" x14ac:dyDescent="0.25">
      <c r="A2657" t="s">
        <v>3010</v>
      </c>
      <c r="B2657">
        <v>2024</v>
      </c>
    </row>
    <row r="2658" spans="1:2" x14ac:dyDescent="0.25">
      <c r="A2658" s="3" t="s">
        <v>1789</v>
      </c>
      <c r="B2658">
        <v>2013</v>
      </c>
    </row>
    <row r="2659" spans="1:2" x14ac:dyDescent="0.25">
      <c r="A2659" t="s">
        <v>1790</v>
      </c>
      <c r="B2659">
        <v>2019</v>
      </c>
    </row>
    <row r="2660" spans="1:2" x14ac:dyDescent="0.25">
      <c r="A2660" t="s">
        <v>1791</v>
      </c>
      <c r="B2660">
        <v>2018</v>
      </c>
    </row>
    <row r="2661" spans="1:2" x14ac:dyDescent="0.25">
      <c r="A2661" s="3" t="s">
        <v>1792</v>
      </c>
      <c r="B2661">
        <v>2013</v>
      </c>
    </row>
    <row r="2662" spans="1:2" x14ac:dyDescent="0.25">
      <c r="A2662" t="s">
        <v>1793</v>
      </c>
      <c r="B2662">
        <v>2014</v>
      </c>
    </row>
    <row r="2663" spans="1:2" x14ac:dyDescent="0.25">
      <c r="A2663" t="s">
        <v>2716</v>
      </c>
      <c r="B2663">
        <v>2021</v>
      </c>
    </row>
    <row r="2664" spans="1:2" x14ac:dyDescent="0.25">
      <c r="A2664" s="3" t="s">
        <v>1794</v>
      </c>
      <c r="B2664">
        <v>2016</v>
      </c>
    </row>
    <row r="2665" spans="1:2" x14ac:dyDescent="0.25">
      <c r="A2665" s="3" t="s">
        <v>1795</v>
      </c>
      <c r="B2665">
        <v>2013</v>
      </c>
    </row>
    <row r="2666" spans="1:2" x14ac:dyDescent="0.25">
      <c r="A2666" t="s">
        <v>2949</v>
      </c>
      <c r="B2666">
        <v>2024</v>
      </c>
    </row>
    <row r="2667" spans="1:2" x14ac:dyDescent="0.25">
      <c r="A2667" s="3" t="s">
        <v>1796</v>
      </c>
      <c r="B2667">
        <v>2013</v>
      </c>
    </row>
    <row r="2668" spans="1:2" x14ac:dyDescent="0.25">
      <c r="A2668" t="s">
        <v>1797</v>
      </c>
      <c r="B2668">
        <v>2017</v>
      </c>
    </row>
    <row r="2669" spans="1:2" x14ac:dyDescent="0.25">
      <c r="A2669" t="s">
        <v>1798</v>
      </c>
      <c r="B2669">
        <v>2014</v>
      </c>
    </row>
    <row r="2670" spans="1:2" x14ac:dyDescent="0.25">
      <c r="A2670" t="s">
        <v>2293</v>
      </c>
      <c r="B2670">
        <v>2018</v>
      </c>
    </row>
    <row r="2671" spans="1:2" x14ac:dyDescent="0.25">
      <c r="A2671" s="3" t="s">
        <v>1799</v>
      </c>
      <c r="B2671">
        <v>2018</v>
      </c>
    </row>
    <row r="2672" spans="1:2" x14ac:dyDescent="0.25">
      <c r="A2672" s="3" t="s">
        <v>1800</v>
      </c>
      <c r="B2672">
        <v>2013</v>
      </c>
    </row>
    <row r="2673" spans="1:2" x14ac:dyDescent="0.25">
      <c r="A2673" t="s">
        <v>1801</v>
      </c>
      <c r="B2673">
        <v>2019</v>
      </c>
    </row>
    <row r="2674" spans="1:2" x14ac:dyDescent="0.25">
      <c r="A2674" t="s">
        <v>2801</v>
      </c>
      <c r="B2674">
        <v>2023</v>
      </c>
    </row>
    <row r="2675" spans="1:2" x14ac:dyDescent="0.25">
      <c r="A2675" t="s">
        <v>1802</v>
      </c>
      <c r="B2675">
        <v>2016</v>
      </c>
    </row>
    <row r="2676" spans="1:2" x14ac:dyDescent="0.25">
      <c r="A2676" t="s">
        <v>2865</v>
      </c>
      <c r="B2676">
        <v>2023</v>
      </c>
    </row>
    <row r="2677" spans="1:2" x14ac:dyDescent="0.25">
      <c r="A2677" t="s">
        <v>1803</v>
      </c>
      <c r="B2677">
        <v>2019</v>
      </c>
    </row>
    <row r="2678" spans="1:2" x14ac:dyDescent="0.25">
      <c r="A2678" t="s">
        <v>1804</v>
      </c>
      <c r="B2678">
        <v>2017</v>
      </c>
    </row>
    <row r="2679" spans="1:2" x14ac:dyDescent="0.25">
      <c r="A2679" t="s">
        <v>1805</v>
      </c>
      <c r="B2679">
        <v>2019</v>
      </c>
    </row>
    <row r="2680" spans="1:2" x14ac:dyDescent="0.25">
      <c r="A2680" t="s">
        <v>2552</v>
      </c>
      <c r="B2680">
        <v>2022</v>
      </c>
    </row>
    <row r="2681" spans="1:2" x14ac:dyDescent="0.25">
      <c r="A2681" t="s">
        <v>2341</v>
      </c>
      <c r="B2681">
        <v>2021</v>
      </c>
    </row>
    <row r="2682" spans="1:2" x14ac:dyDescent="0.25">
      <c r="A2682" t="s">
        <v>1806</v>
      </c>
      <c r="B2682">
        <v>2017</v>
      </c>
    </row>
    <row r="2683" spans="1:2" x14ac:dyDescent="0.25">
      <c r="A2683" t="s">
        <v>1807</v>
      </c>
      <c r="B2683">
        <v>2016</v>
      </c>
    </row>
    <row r="2684" spans="1:2" x14ac:dyDescent="0.25">
      <c r="A2684" s="3" t="s">
        <v>1808</v>
      </c>
      <c r="B2684">
        <v>2015</v>
      </c>
    </row>
    <row r="2685" spans="1:2" x14ac:dyDescent="0.25">
      <c r="A2685" t="s">
        <v>1809</v>
      </c>
      <c r="B2685">
        <v>2015</v>
      </c>
    </row>
    <row r="2686" spans="1:2" x14ac:dyDescent="0.25">
      <c r="A2686" s="3" t="s">
        <v>1810</v>
      </c>
      <c r="B2686">
        <v>2013</v>
      </c>
    </row>
    <row r="2687" spans="1:2" x14ac:dyDescent="0.25">
      <c r="A2687" s="3" t="s">
        <v>1811</v>
      </c>
      <c r="B2687">
        <v>2013</v>
      </c>
    </row>
    <row r="2688" spans="1:2" x14ac:dyDescent="0.25">
      <c r="A2688" s="3" t="s">
        <v>1812</v>
      </c>
      <c r="B2688">
        <v>2013</v>
      </c>
    </row>
    <row r="2689" spans="1:2" x14ac:dyDescent="0.25">
      <c r="A2689" t="s">
        <v>2596</v>
      </c>
      <c r="B2689">
        <v>2022</v>
      </c>
    </row>
    <row r="2690" spans="1:2" x14ac:dyDescent="0.25">
      <c r="A2690" s="3" t="s">
        <v>1813</v>
      </c>
      <c r="B2690">
        <v>2015</v>
      </c>
    </row>
    <row r="2691" spans="1:2" x14ac:dyDescent="0.25">
      <c r="A2691" t="s">
        <v>2276</v>
      </c>
      <c r="B2691">
        <v>2015</v>
      </c>
    </row>
    <row r="2692" spans="1:2" x14ac:dyDescent="0.25">
      <c r="A2692" s="3" t="s">
        <v>1814</v>
      </c>
      <c r="B2692">
        <v>2014</v>
      </c>
    </row>
    <row r="2693" spans="1:2" x14ac:dyDescent="0.25">
      <c r="A2693" t="s">
        <v>1896</v>
      </c>
      <c r="B2693">
        <v>2017</v>
      </c>
    </row>
    <row r="2694" spans="1:2" x14ac:dyDescent="0.25">
      <c r="A2694" s="3" t="s">
        <v>1815</v>
      </c>
      <c r="B2694">
        <v>2013</v>
      </c>
    </row>
    <row r="2695" spans="1:2" x14ac:dyDescent="0.25">
      <c r="A2695" s="3" t="s">
        <v>1816</v>
      </c>
      <c r="B2695">
        <v>2015</v>
      </c>
    </row>
    <row r="2696" spans="1:2" x14ac:dyDescent="0.25">
      <c r="A2696" t="s">
        <v>1817</v>
      </c>
      <c r="B2696">
        <v>2017</v>
      </c>
    </row>
    <row r="2697" spans="1:2" x14ac:dyDescent="0.25">
      <c r="A2697" t="s">
        <v>2409</v>
      </c>
      <c r="B2697">
        <v>2021</v>
      </c>
    </row>
    <row r="2698" spans="1:2" x14ac:dyDescent="0.25">
      <c r="A2698" t="s">
        <v>1818</v>
      </c>
      <c r="B2698">
        <v>2013</v>
      </c>
    </row>
    <row r="2699" spans="1:2" x14ac:dyDescent="0.25">
      <c r="A2699" t="s">
        <v>2002</v>
      </c>
      <c r="B2699">
        <v>2013</v>
      </c>
    </row>
    <row r="2700" spans="1:2" x14ac:dyDescent="0.25">
      <c r="A2700" s="3" t="s">
        <v>1819</v>
      </c>
      <c r="B2700">
        <v>2015</v>
      </c>
    </row>
    <row r="2701" spans="1:2" x14ac:dyDescent="0.25">
      <c r="A2701" t="s">
        <v>1820</v>
      </c>
      <c r="B2701">
        <v>2019</v>
      </c>
    </row>
    <row r="2702" spans="1:2" x14ac:dyDescent="0.25">
      <c r="A2702" t="s">
        <v>1821</v>
      </c>
      <c r="B2702">
        <v>2019</v>
      </c>
    </row>
    <row r="2703" spans="1:2" x14ac:dyDescent="0.25">
      <c r="A2703" t="s">
        <v>1822</v>
      </c>
      <c r="B2703">
        <v>2019</v>
      </c>
    </row>
    <row r="2704" spans="1:2" x14ac:dyDescent="0.25">
      <c r="A2704" t="s">
        <v>2630</v>
      </c>
      <c r="B2704">
        <v>2022</v>
      </c>
    </row>
    <row r="2705" spans="1:2" x14ac:dyDescent="0.25">
      <c r="A2705" t="s">
        <v>2448</v>
      </c>
      <c r="B2705">
        <v>2021</v>
      </c>
    </row>
    <row r="2706" spans="1:2" x14ac:dyDescent="0.25">
      <c r="A2706" t="s">
        <v>1823</v>
      </c>
      <c r="B2706">
        <v>2013</v>
      </c>
    </row>
    <row r="2707" spans="1:2" x14ac:dyDescent="0.25">
      <c r="A2707" s="3" t="s">
        <v>1824</v>
      </c>
      <c r="B2707">
        <v>2013</v>
      </c>
    </row>
    <row r="2708" spans="1:2" x14ac:dyDescent="0.25">
      <c r="A2708" s="3" t="s">
        <v>1825</v>
      </c>
      <c r="B2708">
        <v>2013</v>
      </c>
    </row>
    <row r="2709" spans="1:2" x14ac:dyDescent="0.25">
      <c r="A2709" t="s">
        <v>1826</v>
      </c>
      <c r="B2709">
        <v>2017</v>
      </c>
    </row>
    <row r="2710" spans="1:2" x14ac:dyDescent="0.25">
      <c r="A2710" s="3" t="s">
        <v>1827</v>
      </c>
      <c r="B2710">
        <v>2013</v>
      </c>
    </row>
    <row r="2711" spans="1:2" x14ac:dyDescent="0.25">
      <c r="A2711" t="s">
        <v>1828</v>
      </c>
      <c r="B2711">
        <v>2019</v>
      </c>
    </row>
    <row r="2712" spans="1:2" x14ac:dyDescent="0.25">
      <c r="A2712" s="3" t="s">
        <v>1829</v>
      </c>
      <c r="B2712">
        <v>2016</v>
      </c>
    </row>
    <row r="2713" spans="1:2" x14ac:dyDescent="0.25">
      <c r="A2713" t="s">
        <v>1830</v>
      </c>
      <c r="B2713">
        <v>2015</v>
      </c>
    </row>
    <row r="2714" spans="1:2" x14ac:dyDescent="0.25">
      <c r="A2714" s="3" t="s">
        <v>1831</v>
      </c>
      <c r="B2714">
        <v>2015</v>
      </c>
    </row>
    <row r="2715" spans="1:2" x14ac:dyDescent="0.25">
      <c r="A2715" t="s">
        <v>2471</v>
      </c>
      <c r="B2715">
        <v>2020</v>
      </c>
    </row>
    <row r="2716" spans="1:2" x14ac:dyDescent="0.25">
      <c r="A2716" s="3" t="s">
        <v>1832</v>
      </c>
      <c r="B2716">
        <v>2013</v>
      </c>
    </row>
    <row r="2717" spans="1:2" x14ac:dyDescent="0.25">
      <c r="A2717" t="s">
        <v>1833</v>
      </c>
      <c r="B2717">
        <v>2015</v>
      </c>
    </row>
    <row r="2718" spans="1:2" x14ac:dyDescent="0.25">
      <c r="A2718" s="3" t="s">
        <v>1834</v>
      </c>
      <c r="B2718">
        <v>2014</v>
      </c>
    </row>
    <row r="2719" spans="1:2" x14ac:dyDescent="0.25">
      <c r="A2719" t="s">
        <v>1835</v>
      </c>
      <c r="B2719">
        <v>2019</v>
      </c>
    </row>
    <row r="2720" spans="1:2" x14ac:dyDescent="0.25">
      <c r="A2720" t="s">
        <v>2273</v>
      </c>
      <c r="B2720">
        <v>2019</v>
      </c>
    </row>
    <row r="2721" spans="1:2" x14ac:dyDescent="0.25">
      <c r="A2721" t="s">
        <v>2590</v>
      </c>
      <c r="B2721">
        <v>2022</v>
      </c>
    </row>
    <row r="2722" spans="1:2" x14ac:dyDescent="0.25">
      <c r="A2722" s="3" t="s">
        <v>1836</v>
      </c>
      <c r="B2722">
        <v>2013</v>
      </c>
    </row>
    <row r="2723" spans="1:2" x14ac:dyDescent="0.25">
      <c r="A2723" t="s">
        <v>1837</v>
      </c>
      <c r="B2723">
        <v>2014</v>
      </c>
    </row>
    <row r="2724" spans="1:2" x14ac:dyDescent="0.25">
      <c r="A2724" t="s">
        <v>1838</v>
      </c>
      <c r="B2724">
        <v>2019</v>
      </c>
    </row>
    <row r="2725" spans="1:2" x14ac:dyDescent="0.25">
      <c r="A2725" t="s">
        <v>1839</v>
      </c>
      <c r="B2725">
        <v>2018</v>
      </c>
    </row>
    <row r="2726" spans="1:2" x14ac:dyDescent="0.25">
      <c r="A2726" t="s">
        <v>1840</v>
      </c>
      <c r="B2726">
        <v>2015</v>
      </c>
    </row>
    <row r="2727" spans="1:2" x14ac:dyDescent="0.25">
      <c r="A2727" s="3" t="s">
        <v>1841</v>
      </c>
      <c r="B2727">
        <v>2016</v>
      </c>
    </row>
    <row r="2728" spans="1:2" x14ac:dyDescent="0.25">
      <c r="A2728" t="s">
        <v>2532</v>
      </c>
      <c r="B2728">
        <v>2019</v>
      </c>
    </row>
    <row r="2729" spans="1:2" x14ac:dyDescent="0.25">
      <c r="A2729" t="s">
        <v>3081</v>
      </c>
      <c r="B2729">
        <v>2023</v>
      </c>
    </row>
    <row r="2730" spans="1:2" x14ac:dyDescent="0.25">
      <c r="A2730" t="s">
        <v>2271</v>
      </c>
      <c r="B2730">
        <v>2017</v>
      </c>
    </row>
    <row r="2731" spans="1:2" x14ac:dyDescent="0.25">
      <c r="A2731" t="s">
        <v>2551</v>
      </c>
      <c r="B2731">
        <v>2022</v>
      </c>
    </row>
    <row r="2732" spans="1:2" x14ac:dyDescent="0.25">
      <c r="A2732" t="s">
        <v>1842</v>
      </c>
      <c r="B2732">
        <v>2018</v>
      </c>
    </row>
    <row r="2733" spans="1:2" x14ac:dyDescent="0.25">
      <c r="A2733" t="s">
        <v>1843</v>
      </c>
      <c r="B2733">
        <v>2018</v>
      </c>
    </row>
    <row r="2734" spans="1:2" x14ac:dyDescent="0.25">
      <c r="A2734" t="s">
        <v>3011</v>
      </c>
      <c r="B2734">
        <v>2024</v>
      </c>
    </row>
    <row r="2735" spans="1:2" x14ac:dyDescent="0.25">
      <c r="A2735" t="s">
        <v>2067</v>
      </c>
      <c r="B2735">
        <v>2020</v>
      </c>
    </row>
    <row r="2736" spans="1:2" x14ac:dyDescent="0.25">
      <c r="A2736" t="s">
        <v>1844</v>
      </c>
      <c r="B2736">
        <v>2019</v>
      </c>
    </row>
    <row r="2737" spans="1:2" x14ac:dyDescent="0.25">
      <c r="A2737" t="s">
        <v>2473</v>
      </c>
      <c r="B2737">
        <v>2021</v>
      </c>
    </row>
    <row r="2738" spans="1:2" x14ac:dyDescent="0.25">
      <c r="A2738" s="3" t="s">
        <v>1845</v>
      </c>
      <c r="B2738">
        <v>2013</v>
      </c>
    </row>
    <row r="2739" spans="1:2" x14ac:dyDescent="0.25">
      <c r="A2739" t="s">
        <v>2790</v>
      </c>
      <c r="B2739">
        <v>2023</v>
      </c>
    </row>
    <row r="2740" spans="1:2" x14ac:dyDescent="0.25">
      <c r="A2740" t="s">
        <v>2965</v>
      </c>
      <c r="B2740">
        <v>2024</v>
      </c>
    </row>
    <row r="2741" spans="1:2" x14ac:dyDescent="0.25">
      <c r="A2741" s="3" t="s">
        <v>1846</v>
      </c>
      <c r="B2741">
        <v>2017</v>
      </c>
    </row>
    <row r="2742" spans="1:2" x14ac:dyDescent="0.25">
      <c r="A2742" t="s">
        <v>1847</v>
      </c>
      <c r="B2742">
        <v>2015</v>
      </c>
    </row>
    <row r="2743" spans="1:2" x14ac:dyDescent="0.25">
      <c r="A2743" t="s">
        <v>2958</v>
      </c>
      <c r="B2743">
        <v>2024</v>
      </c>
    </row>
    <row r="2744" spans="1:2" x14ac:dyDescent="0.25">
      <c r="A2744" s="3" t="s">
        <v>1848</v>
      </c>
      <c r="B2744">
        <v>2013</v>
      </c>
    </row>
    <row r="2745" spans="1:2" x14ac:dyDescent="0.25">
      <c r="A2745" s="3" t="s">
        <v>1849</v>
      </c>
      <c r="B2745">
        <v>2013</v>
      </c>
    </row>
    <row r="2746" spans="1:2" x14ac:dyDescent="0.25">
      <c r="A2746" t="s">
        <v>2763</v>
      </c>
      <c r="B2746">
        <v>2023</v>
      </c>
    </row>
    <row r="2747" spans="1:2" x14ac:dyDescent="0.25">
      <c r="A2747" t="s">
        <v>2373</v>
      </c>
      <c r="B2747">
        <v>2021</v>
      </c>
    </row>
    <row r="2748" spans="1:2" x14ac:dyDescent="0.25">
      <c r="A2748" s="3" t="s">
        <v>1850</v>
      </c>
      <c r="B2748">
        <v>2018</v>
      </c>
    </row>
    <row r="2749" spans="1:2" x14ac:dyDescent="0.25">
      <c r="A2749" t="s">
        <v>2088</v>
      </c>
      <c r="B2749">
        <v>2020</v>
      </c>
    </row>
    <row r="2750" spans="1:2" x14ac:dyDescent="0.25">
      <c r="A2750" t="s">
        <v>2642</v>
      </c>
      <c r="B2750">
        <v>2022</v>
      </c>
    </row>
    <row r="2751" spans="1:2" x14ac:dyDescent="0.25">
      <c r="A2751" s="3" t="s">
        <v>1851</v>
      </c>
      <c r="B2751">
        <v>2013</v>
      </c>
    </row>
    <row r="2752" spans="1:2" x14ac:dyDescent="0.25">
      <c r="A2752" t="s">
        <v>1852</v>
      </c>
      <c r="B2752">
        <v>2019</v>
      </c>
    </row>
    <row r="2753" spans="1:2" x14ac:dyDescent="0.25">
      <c r="A2753" t="s">
        <v>1853</v>
      </c>
      <c r="B2753">
        <v>2019</v>
      </c>
    </row>
    <row r="2754" spans="1:2" x14ac:dyDescent="0.25">
      <c r="A2754" t="s">
        <v>1854</v>
      </c>
      <c r="B2754">
        <v>2014</v>
      </c>
    </row>
    <row r="2755" spans="1:2" x14ac:dyDescent="0.25">
      <c r="A2755" s="3" t="s">
        <v>1855</v>
      </c>
      <c r="B2755">
        <v>2015</v>
      </c>
    </row>
    <row r="2756" spans="1:2" x14ac:dyDescent="0.25">
      <c r="A2756" s="3" t="s">
        <v>1856</v>
      </c>
      <c r="B2756">
        <v>2017</v>
      </c>
    </row>
    <row r="2757" spans="1:2" x14ac:dyDescent="0.25">
      <c r="A2757" t="s">
        <v>2736</v>
      </c>
      <c r="B2757">
        <v>2017</v>
      </c>
    </row>
    <row r="2758" spans="1:2" x14ac:dyDescent="0.25">
      <c r="A2758" t="s">
        <v>1857</v>
      </c>
      <c r="B2758">
        <v>2019</v>
      </c>
    </row>
    <row r="2759" spans="1:2" x14ac:dyDescent="0.25">
      <c r="A2759" t="s">
        <v>1858</v>
      </c>
      <c r="B2759">
        <v>2017</v>
      </c>
    </row>
    <row r="2760" spans="1:2" x14ac:dyDescent="0.25">
      <c r="A2760" t="s">
        <v>2814</v>
      </c>
      <c r="B2760">
        <v>2023</v>
      </c>
    </row>
    <row r="2761" spans="1:2" x14ac:dyDescent="0.25">
      <c r="A2761" s="3" t="s">
        <v>1859</v>
      </c>
      <c r="B2761">
        <v>2013</v>
      </c>
    </row>
    <row r="2762" spans="1:2" x14ac:dyDescent="0.25">
      <c r="A2762" t="s">
        <v>2308</v>
      </c>
      <c r="B2762">
        <v>2015</v>
      </c>
    </row>
    <row r="2763" spans="1:2" x14ac:dyDescent="0.25">
      <c r="A2763" s="3" t="s">
        <v>1860</v>
      </c>
      <c r="B2763">
        <v>2013</v>
      </c>
    </row>
    <row r="2764" spans="1:2" x14ac:dyDescent="0.25">
      <c r="A2764" t="s">
        <v>2545</v>
      </c>
      <c r="B2764">
        <v>2020</v>
      </c>
    </row>
    <row r="2765" spans="1:2" x14ac:dyDescent="0.25">
      <c r="A2765" s="3" t="s">
        <v>1861</v>
      </c>
      <c r="B2765">
        <v>2013</v>
      </c>
    </row>
    <row r="2766" spans="1:2" x14ac:dyDescent="0.25">
      <c r="A2766" t="s">
        <v>2599</v>
      </c>
      <c r="B2766">
        <v>2022</v>
      </c>
    </row>
    <row r="2767" spans="1:2" x14ac:dyDescent="0.25">
      <c r="A2767" t="s">
        <v>2534</v>
      </c>
      <c r="B2767">
        <v>2018</v>
      </c>
    </row>
    <row r="2768" spans="1:2" x14ac:dyDescent="0.25">
      <c r="A2768" s="3" t="s">
        <v>1862</v>
      </c>
      <c r="B2768">
        <v>2013</v>
      </c>
    </row>
    <row r="2769" spans="1:2" x14ac:dyDescent="0.25">
      <c r="A2769" t="s">
        <v>1863</v>
      </c>
      <c r="B2769">
        <v>2017</v>
      </c>
    </row>
    <row r="2770" spans="1:2" x14ac:dyDescent="0.25">
      <c r="A2770" s="3" t="s">
        <v>1864</v>
      </c>
      <c r="B2770">
        <v>2013</v>
      </c>
    </row>
    <row r="2771" spans="1:2" x14ac:dyDescent="0.25">
      <c r="A2771" s="3" t="s">
        <v>1865</v>
      </c>
      <c r="B2771">
        <v>2013</v>
      </c>
    </row>
    <row r="2772" spans="1:2" x14ac:dyDescent="0.25">
      <c r="A2772" t="s">
        <v>2738</v>
      </c>
      <c r="B2772">
        <v>2022</v>
      </c>
    </row>
    <row r="2773" spans="1:2" x14ac:dyDescent="0.25">
      <c r="A2773" s="3" t="s">
        <v>1866</v>
      </c>
      <c r="B2773">
        <v>2016</v>
      </c>
    </row>
    <row r="2774" spans="1:2" x14ac:dyDescent="0.25">
      <c r="A2774" t="s">
        <v>1867</v>
      </c>
      <c r="B2774">
        <v>2017</v>
      </c>
    </row>
    <row r="2775" spans="1:2" x14ac:dyDescent="0.25">
      <c r="A2775" t="s">
        <v>2513</v>
      </c>
      <c r="B2775">
        <v>2017</v>
      </c>
    </row>
    <row r="2776" spans="1:2" x14ac:dyDescent="0.25">
      <c r="A2776" s="3" t="s">
        <v>1868</v>
      </c>
      <c r="B2776">
        <v>2013</v>
      </c>
    </row>
    <row r="2777" spans="1:2" x14ac:dyDescent="0.25">
      <c r="A2777" t="s">
        <v>1869</v>
      </c>
      <c r="B2777">
        <v>2015</v>
      </c>
    </row>
    <row r="2778" spans="1:2" x14ac:dyDescent="0.25">
      <c r="A2778" t="s">
        <v>2945</v>
      </c>
      <c r="B2778">
        <v>2024</v>
      </c>
    </row>
    <row r="2779" spans="1:2" x14ac:dyDescent="0.25">
      <c r="A2779" t="s">
        <v>2717</v>
      </c>
      <c r="B2779">
        <v>2021</v>
      </c>
    </row>
    <row r="2780" spans="1:2" x14ac:dyDescent="0.25">
      <c r="A2780" t="s">
        <v>1870</v>
      </c>
      <c r="B2780">
        <v>2015</v>
      </c>
    </row>
    <row r="2781" spans="1:2" x14ac:dyDescent="0.25">
      <c r="A2781" t="s">
        <v>1871</v>
      </c>
      <c r="B2781">
        <v>2014</v>
      </c>
    </row>
    <row r="2782" spans="1:2" x14ac:dyDescent="0.25">
      <c r="A2782" t="s">
        <v>2956</v>
      </c>
      <c r="B2782">
        <v>2024</v>
      </c>
    </row>
    <row r="2783" spans="1:2" x14ac:dyDescent="0.25">
      <c r="A2783" s="3" t="s">
        <v>1872</v>
      </c>
      <c r="B2783">
        <v>2013</v>
      </c>
    </row>
    <row r="2784" spans="1:2" x14ac:dyDescent="0.25">
      <c r="A2784" s="3" t="s">
        <v>1873</v>
      </c>
      <c r="B2784">
        <v>2013</v>
      </c>
    </row>
    <row r="2785" spans="1:2" x14ac:dyDescent="0.25">
      <c r="A2785" t="s">
        <v>2725</v>
      </c>
      <c r="B2785">
        <v>2019</v>
      </c>
    </row>
    <row r="2786" spans="1:2" x14ac:dyDescent="0.25">
      <c r="A2786" t="s">
        <v>2724</v>
      </c>
      <c r="B2786">
        <v>2022</v>
      </c>
    </row>
    <row r="2787" spans="1:2" x14ac:dyDescent="0.25">
      <c r="A2787" t="s">
        <v>1874</v>
      </c>
      <c r="B2787">
        <v>2016</v>
      </c>
    </row>
    <row r="2788" spans="1:2" x14ac:dyDescent="0.25">
      <c r="A2788" t="s">
        <v>1875</v>
      </c>
      <c r="B2788">
        <v>2013</v>
      </c>
    </row>
    <row r="2789" spans="1:2" x14ac:dyDescent="0.25">
      <c r="A2789" t="s">
        <v>2589</v>
      </c>
      <c r="B2789">
        <v>2022</v>
      </c>
    </row>
    <row r="2790" spans="1:2" x14ac:dyDescent="0.25">
      <c r="A2790" t="s">
        <v>1876</v>
      </c>
      <c r="B2790">
        <v>2014</v>
      </c>
    </row>
    <row r="2791" spans="1:2" x14ac:dyDescent="0.25">
      <c r="A2791" t="s">
        <v>1877</v>
      </c>
      <c r="B2791">
        <v>2019</v>
      </c>
    </row>
    <row r="2792" spans="1:2" x14ac:dyDescent="0.25">
      <c r="A2792" t="s">
        <v>1878</v>
      </c>
      <c r="B2792">
        <v>2019</v>
      </c>
    </row>
    <row r="2793" spans="1:2" x14ac:dyDescent="0.25">
      <c r="A2793" t="s">
        <v>2430</v>
      </c>
      <c r="B2793">
        <v>2021</v>
      </c>
    </row>
    <row r="2794" spans="1:2" x14ac:dyDescent="0.25">
      <c r="A2794" s="3" t="s">
        <v>1879</v>
      </c>
      <c r="B2794">
        <v>2015</v>
      </c>
    </row>
    <row r="2795" spans="1:2" x14ac:dyDescent="0.25">
      <c r="A2795" t="s">
        <v>2318</v>
      </c>
      <c r="B2795">
        <v>2018</v>
      </c>
    </row>
    <row r="2796" spans="1:2" x14ac:dyDescent="0.25">
      <c r="A2796" t="s">
        <v>2934</v>
      </c>
      <c r="B2796">
        <v>2022</v>
      </c>
    </row>
    <row r="2797" spans="1:2" x14ac:dyDescent="0.25">
      <c r="A2797" t="s">
        <v>2762</v>
      </c>
      <c r="B2797">
        <v>2023</v>
      </c>
    </row>
    <row r="2798" spans="1:2" x14ac:dyDescent="0.25">
      <c r="A2798" t="s">
        <v>2823</v>
      </c>
      <c r="B2798">
        <v>2023</v>
      </c>
    </row>
    <row r="2799" spans="1:2" x14ac:dyDescent="0.25">
      <c r="A2799" t="s">
        <v>2849</v>
      </c>
      <c r="B2799">
        <v>2023</v>
      </c>
    </row>
    <row r="2800" spans="1:2" x14ac:dyDescent="0.25">
      <c r="A2800" t="s">
        <v>2028</v>
      </c>
      <c r="B2800">
        <v>2020</v>
      </c>
    </row>
    <row r="2801" spans="1:2" x14ac:dyDescent="0.25">
      <c r="A2801" s="3" t="s">
        <v>1880</v>
      </c>
      <c r="B2801">
        <v>2018</v>
      </c>
    </row>
    <row r="2802" spans="1:2" x14ac:dyDescent="0.25">
      <c r="A2802" s="3" t="s">
        <v>1881</v>
      </c>
      <c r="B2802">
        <v>2013</v>
      </c>
    </row>
    <row r="2803" spans="1:2" x14ac:dyDescent="0.25">
      <c r="A2803" t="s">
        <v>2542</v>
      </c>
      <c r="B2803">
        <v>2019</v>
      </c>
    </row>
    <row r="2804" spans="1:2" x14ac:dyDescent="0.25">
      <c r="A2804" t="s">
        <v>2700</v>
      </c>
      <c r="B2804">
        <v>2019</v>
      </c>
    </row>
    <row r="2805" spans="1:2" x14ac:dyDescent="0.25">
      <c r="A2805" t="s">
        <v>1882</v>
      </c>
      <c r="B2805">
        <v>2017</v>
      </c>
    </row>
    <row r="2806" spans="1:2" x14ac:dyDescent="0.25">
      <c r="A2806" s="3" t="s">
        <v>1883</v>
      </c>
      <c r="B2806">
        <v>2015</v>
      </c>
    </row>
    <row r="2807" spans="1:2" x14ac:dyDescent="0.25">
      <c r="A2807" t="s">
        <v>2927</v>
      </c>
      <c r="B2807">
        <v>2023</v>
      </c>
    </row>
    <row r="2808" spans="1:2" x14ac:dyDescent="0.25">
      <c r="A2808" s="3" t="s">
        <v>1884</v>
      </c>
      <c r="B2808">
        <v>2016</v>
      </c>
    </row>
    <row r="2809" spans="1:2" x14ac:dyDescent="0.25">
      <c r="A2809" t="s">
        <v>1885</v>
      </c>
      <c r="B2809">
        <v>2013</v>
      </c>
    </row>
    <row r="2810" spans="1:2" x14ac:dyDescent="0.25">
      <c r="A2810" t="s">
        <v>3086</v>
      </c>
      <c r="B2810">
        <v>2022</v>
      </c>
    </row>
    <row r="2811" spans="1:2" x14ac:dyDescent="0.25">
      <c r="A2811" t="s">
        <v>3087</v>
      </c>
      <c r="B2811">
        <v>2024</v>
      </c>
    </row>
    <row r="2812" spans="1:2" x14ac:dyDescent="0.25">
      <c r="A2812" t="s">
        <v>3088</v>
      </c>
      <c r="B2812">
        <v>2024</v>
      </c>
    </row>
    <row r="2813" spans="1:2" x14ac:dyDescent="0.25">
      <c r="A2813" t="s">
        <v>3089</v>
      </c>
      <c r="B2813">
        <v>2020</v>
      </c>
    </row>
    <row r="2814" spans="1:2" x14ac:dyDescent="0.25">
      <c r="A2814" t="s">
        <v>3090</v>
      </c>
      <c r="B2814">
        <v>2022</v>
      </c>
    </row>
    <row r="2815" spans="1:2" x14ac:dyDescent="0.25">
      <c r="A2815" t="s">
        <v>3091</v>
      </c>
      <c r="B2815">
        <v>2024</v>
      </c>
    </row>
    <row r="2816" spans="1:2" x14ac:dyDescent="0.25">
      <c r="A2816" t="s">
        <v>3092</v>
      </c>
      <c r="B2816">
        <v>2023</v>
      </c>
    </row>
    <row r="2817" spans="1:2" x14ac:dyDescent="0.25">
      <c r="A2817" t="s">
        <v>3093</v>
      </c>
      <c r="B2817">
        <v>2024</v>
      </c>
    </row>
    <row r="2818" spans="1:2" x14ac:dyDescent="0.25">
      <c r="A2818" t="s">
        <v>3094</v>
      </c>
      <c r="B2818">
        <v>2024</v>
      </c>
    </row>
    <row r="2819" spans="1:2" x14ac:dyDescent="0.25">
      <c r="A2819" t="s">
        <v>3095</v>
      </c>
      <c r="B2819">
        <v>2024</v>
      </c>
    </row>
    <row r="2820" spans="1:2" x14ac:dyDescent="0.25">
      <c r="A2820" t="s">
        <v>3096</v>
      </c>
      <c r="B2820">
        <v>2023</v>
      </c>
    </row>
    <row r="2821" spans="1:2" x14ac:dyDescent="0.25">
      <c r="A2821" t="s">
        <v>3097</v>
      </c>
      <c r="B2821">
        <v>2022</v>
      </c>
    </row>
    <row r="2822" spans="1:2" x14ac:dyDescent="0.25">
      <c r="A2822" t="s">
        <v>3098</v>
      </c>
      <c r="B2822">
        <v>2023</v>
      </c>
    </row>
  </sheetData>
  <sortState xmlns:xlrd2="http://schemas.microsoft.com/office/spreadsheetml/2017/richdata2" ref="A2:B2809">
    <sortCondition ref="A2:A280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Database</vt:lpstr>
      <vt:lpstr>Cap Compliance</vt:lpstr>
      <vt:lpstr>Available Cap</vt:lpstr>
      <vt:lpstr>Roster Count Check</vt:lpstr>
      <vt:lpstr>Future Years (approx)</vt:lpstr>
      <vt:lpstr>Extension List</vt:lpstr>
      <vt:lpstr>Rookie Year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Benjamin</dc:creator>
  <cp:lastModifiedBy>Benjamin Hendy</cp:lastModifiedBy>
  <dcterms:created xsi:type="dcterms:W3CDTF">2020-02-14T12:02:17Z</dcterms:created>
  <dcterms:modified xsi:type="dcterms:W3CDTF">2024-11-17T17:48:19Z</dcterms:modified>
</cp:coreProperties>
</file>